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terial Search" sheetId="2" state="visible" r:id="rId4"/>
    <sheet name="Product View" sheetId="3" state="visible" r:id="rId5"/>
    <sheet name="Materials" sheetId="4" state="visible" r:id="rId6"/>
    <sheet name="Products" sheetId="5" state="visible" r:id="rId7"/>
    <sheet name="Formulas" sheetId="6" state="visible" r:id="rId8"/>
    <sheet name="Matrix" sheetId="7" state="visible" r:id="rId9"/>
    <sheet name="Similarity" sheetId="8" state="visible" r:id="rId10"/>
    <sheet name="Lists" sheetId="9" state="visible" r:id="rId11"/>
    <sheet name="Name Mapping" sheetId="10" state="visible" r:id="rId12"/>
  </sheets>
  <definedNames>
    <definedName function="false" hidden="true" localSheetId="5" name="_xlnm._FilterDatabase" vbProcedure="false">Formulas!$A$1:$D$3001</definedName>
    <definedName function="false" hidden="true" localSheetId="3" name="_xlnm._FilterDatabase" vbProcedure="false">Materials!$A$1:$G$301</definedName>
    <definedName function="false" hidden="true" localSheetId="9" name="_xlnm._FilterDatabase" vbProcedure="false">'Name Mapping'!$A$1:$D$460</definedName>
    <definedName function="false" hidden="true" localSheetId="4" name="_xlnm._FilterDatabase" vbProcedure="false">Products!$A$1:$H$151</definedName>
    <definedName function="false" hidden="false" name="CategoryList" vbProcedure="false">OFFSET(Lists!$A$2,0,0,MAX(1,COUNTA(Lists!$A$2:$A$60)),1)</definedName>
    <definedName function="false" hidden="false" name="MaterialList" vbProcedure="false">OFFSET(Materials!$A$2,0,0,MAX(1,COUNTA(Materials!$A$2:$A$301)),1)</definedName>
    <definedName function="false" hidden="false" name="ProductList" vbProcedure="false">OFFSET(Products!$A$2,0,0,MAX(1,COUNTA(Products!$A$2:$A$151)),1)</definedName>
    <definedName function="false" hidden="false" name="StageList" vbProcedure="false">OFFSET(Lists!$C$2,0,0,MAX(1,COUNTA(Lists!$C$2:$C$60)),1)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<sst xmlns="http://schemas.openxmlformats.org/spreadsheetml/2006/main" count="5298" uniqueCount="885">
  <si>
    <t xml:space="preserve">Product-Material Database</t>
  </si>
  <si>
    <t xml:space="preserve">How it works</t>
  </si>
  <si>
    <t xml:space="preserve">Formulas</t>
  </si>
  <si>
    <t xml:space="preserve">The ONLY place where you enter which material goes in which product: one line per product / material. Blue = you type, grey = automatic.</t>
  </si>
  <si>
    <t xml:space="preserve">Products</t>
  </si>
  <si>
    <t xml:space="preserve">Master list of products. Add a new product in the next empty row (no blank rows in between).</t>
  </si>
  <si>
    <t xml:space="preserve">Materials</t>
  </si>
  <si>
    <t xml:space="preserve">Master list of materials with Category. Add a new material in the next empty row. One name per material, so spelling variants are not counted as different materials.</t>
  </si>
  <si>
    <t xml:space="preserve">Reports</t>
  </si>
  <si>
    <t xml:space="preserve">Material Search</t>
  </si>
  <si>
    <t xml:space="preserve">Pick a material in the yellow cell: lists all products that contain it, their active ingredient(s) and the stage(s) of use.</t>
  </si>
  <si>
    <t xml:space="preserve">Product View</t>
  </si>
  <si>
    <t xml:space="preserve">Pick a product: shows its complete formula and how many other products share each material.</t>
  </si>
  <si>
    <t xml:space="preserve">Materials (columns D-G)</t>
  </si>
  <si>
    <t xml:space="preserve">Per material: number of products, formula lines, % of products, status (In all products / Shared / Unique to 1 product / Not used). Filter or sort as needed.</t>
  </si>
  <si>
    <t xml:space="preserve">Matrix</t>
  </si>
  <si>
    <t xml:space="preserve">Material x Product grid, green = used.</t>
  </si>
  <si>
    <t xml:space="preserve">Similarity</t>
  </si>
  <si>
    <t xml:space="preserve">Shared-material count between every pair of products.</t>
  </si>
  <si>
    <t xml:space="preserve">Name Mapping</t>
  </si>
  <si>
    <t xml:space="preserve">Audit list: every name as written in your source file and the material it was assigned to.</t>
  </si>
  <si>
    <t xml:space="preserve">Adding data</t>
  </si>
  <si>
    <t xml:space="preserve">New product</t>
  </si>
  <si>
    <t xml:space="preserve">1) Add its name in Products.  2) In Formulas add one line per material (pick Product and Material from the dropdowns).</t>
  </si>
  <si>
    <t xml:space="preserve">New material</t>
  </si>
  <si>
    <t xml:space="preserve">Add it in Materials first (with Category), then pick it in Formulas.</t>
  </si>
  <si>
    <t xml:space="preserve">Merging two materials</t>
  </si>
  <si>
    <t xml:space="preserve">In Formulas, change the Material of the affected lines to the one you want to keep (use filter on column B). Then delete the unused material row in Materials.</t>
  </si>
  <si>
    <t xml:space="preserve">Same material twice in a product</t>
  </si>
  <si>
    <t xml:space="preserve">Allowed (e.g. Croscarmellose Sodium intra- and extra-granular): use "Stage / Note" to tell them apart. It is counted once as a product.</t>
  </si>
  <si>
    <t xml:space="preserve">Check column</t>
  </si>
  <si>
    <t xml:space="preserve">Formulas column G shows "OK" or what is wrong (e.g. name not in master list). Red = fix it.</t>
  </si>
  <si>
    <t xml:space="preserve">Capacity</t>
  </si>
  <si>
    <t xml:space="preserve">150 products, 300 materials, 3000 formula lines. Do not leave blank rows inside the Products / Materials lists.</t>
  </si>
  <si>
    <t xml:space="preserve">Products without formula</t>
  </si>
  <si>
    <t xml:space="preserve">8 products had no materials in the source file (see Notes in Products). Add their lines in Formulas when available.</t>
  </si>
  <si>
    <t xml:space="preserve">Review</t>
  </si>
  <si>
    <t xml:space="preserve">Categories were assigned by me, please review. Materials marked "Check:" in the Notes column of Materials may be the same as another material.</t>
  </si>
  <si>
    <t xml:space="preserve">Material Search: which products contain a material?</t>
  </si>
  <si>
    <t xml:space="preserve">Select material</t>
  </si>
  <si>
    <t xml:space="preserve">Croscarmellose Sodium</t>
  </si>
  <si>
    <t xml:space="preserve">Category</t>
  </si>
  <si>
    <t xml:space="preserve">Products using it</t>
  </si>
  <si>
    <t xml:space="preserve">% of all products</t>
  </si>
  <si>
    <t xml:space="preserve">#</t>
  </si>
  <si>
    <t xml:space="preserve">Product</t>
  </si>
  <si>
    <t xml:space="preserve">Active ingredient(s)</t>
  </si>
  <si>
    <t xml:space="preserve">Lines</t>
  </si>
  <si>
    <t xml:space="preserve">Stage / Note</t>
  </si>
  <si>
    <t xml:space="preserve">Product (helper)</t>
  </si>
  <si>
    <t xml:space="preserve">Match index (helper)</t>
  </si>
  <si>
    <t xml:space="preserve">Product View: formula (bill of materials) of one product</t>
  </si>
  <si>
    <t xml:space="preserve">Select product</t>
  </si>
  <si>
    <t xml:space="preserve">Ezetimibe-Rosuvastatin 10-10</t>
  </si>
  <si>
    <t xml:space="preserve">Formula lines</t>
  </si>
  <si>
    <t xml:space="preserve">Material</t>
  </si>
  <si>
    <t xml:space="preserve">Qty</t>
  </si>
  <si>
    <t xml:space="preserve">Also used in (other products)</t>
  </si>
  <si>
    <t xml:space="preserve">Aliases / Notes</t>
  </si>
  <si>
    <t xml:space="preserve"># Products (auto)</t>
  </si>
  <si>
    <t xml:space="preserve"># Formula lines (auto)</t>
  </si>
  <si>
    <t xml:space="preserve">% of products (auto)</t>
  </si>
  <si>
    <t xml:space="preserve">Status (auto)</t>
  </si>
  <si>
    <t xml:space="preserve">Acetaminophen</t>
  </si>
  <si>
    <t xml:space="preserve">Active</t>
  </si>
  <si>
    <t xml:space="preserve">Source names: Acetaminophen Powder</t>
  </si>
  <si>
    <t xml:space="preserve">Amlodipine Besylate</t>
  </si>
  <si>
    <t xml:space="preserve">Apium Graveolens Seed Dry Extract 6:1</t>
  </si>
  <si>
    <t xml:space="preserve">Source names: Apium Graveolens Seed Dry Extract Con. 6:1</t>
  </si>
  <si>
    <t xml:space="preserve">Apixaban</t>
  </si>
  <si>
    <t xml:space="preserve">Artichoke Dry Extract 25:1</t>
  </si>
  <si>
    <t xml:space="preserve">Source names: Artichoke Dry Extract (Cynara scolymus leaf Extract Con. 25:1)</t>
  </si>
  <si>
    <t xml:space="preserve">Ascorbic Acid (Vitamin C)</t>
  </si>
  <si>
    <t xml:space="preserve">Check if it is the same as Ascorbic Acid Coated 97%.</t>
  </si>
  <si>
    <t xml:space="preserve">Ascorbic Acid Coated 97%</t>
  </si>
  <si>
    <t xml:space="preserve">Source names: Vitamin C (as Ascorbic Acid Coated 97%); Vitamin C (as Coated Ascorbic Acid)</t>
  </si>
  <si>
    <t xml:space="preserve">Azelastine Hydrochloride</t>
  </si>
  <si>
    <t xml:space="preserve">Beet Root</t>
  </si>
  <si>
    <t xml:space="preserve">Bempedoic Acid</t>
  </si>
  <si>
    <t xml:space="preserve">Beta-Carotene</t>
  </si>
  <si>
    <t xml:space="preserve">Source names: Beta carotene 10% CWS; Beta-carotene 10%; Betacarotene</t>
  </si>
  <si>
    <t xml:space="preserve">Biotin (Vitamin B7)</t>
  </si>
  <si>
    <t xml:space="preserve">Source names: Biotin; Vitamin B7 (as Biotin); Vitamin B7 (Biotin)</t>
  </si>
  <si>
    <t xml:space="preserve">Borax</t>
  </si>
  <si>
    <t xml:space="preserve">Caffeine (Base)</t>
  </si>
  <si>
    <t xml:space="preserve">Calcium Carbonate</t>
  </si>
  <si>
    <t xml:space="preserve">Check if it is the same as Calcium Carbonate Heavy.</t>
  </si>
  <si>
    <t xml:space="preserve">Calcium Carbonate Heavy</t>
  </si>
  <si>
    <t xml:space="preserve">Source names: Calcium (as Calcium Carbonate - Heavy); Ca (Calcium Carbonate Heavy); Calcium Carbonate (Heavy) (+1 more, see Name Mapping)</t>
  </si>
  <si>
    <t xml:space="preserve">Calcium Pantothenate (Vitamin B5)</t>
  </si>
  <si>
    <t xml:space="preserve">Source names: Calcium Pantothenate (B5); Vitamin B5 (as Calcium Pantothenate); Calcium Pantothenate(B5) (+1 more, see Name Mapping)</t>
  </si>
  <si>
    <t xml:space="preserve">Choline Bitartrate</t>
  </si>
  <si>
    <t xml:space="preserve">Chromium Picolinate</t>
  </si>
  <si>
    <t xml:space="preserve">Source names: Chromium (as Chromium Picolinate)</t>
  </si>
  <si>
    <t xml:space="preserve">Citicoline Sodium</t>
  </si>
  <si>
    <t xml:space="preserve">Coleus Forskohlii Root Dry Extract 10:1</t>
  </si>
  <si>
    <t xml:space="preserve">Source names: Coleus Forskohlii Root Dry Extract Con. 10:1</t>
  </si>
  <si>
    <t xml:space="preserve">Copper Gluconate</t>
  </si>
  <si>
    <t xml:space="preserve">Source names: Cupper (as Cupper Gluconate); Copper (as Copper Gluconate); Copper Gluconate (Cu= 3 mg)</t>
  </si>
  <si>
    <t xml:space="preserve">Cranberry Dry Extract 25:1</t>
  </si>
  <si>
    <t xml:space="preserve">Source names: Cranberry Dry Extrat (Vaccinium macrocarpon fruit extract Con 25:1); Cranberry Dry Extrat (Vaccinium macrocarpon fruit dry extract Con. 25:1)</t>
  </si>
  <si>
    <t xml:space="preserve">Cyanocobalamin (Vitamin B12)</t>
  </si>
  <si>
    <t xml:space="preserve">Source names: Cyanocobalamin (B12); Cyanocobalamin; Vitamin B12 (+3 more, see Name Mapping)</t>
  </si>
  <si>
    <t xml:space="preserve">D-Alpha Tocopheryl Acetate 50% (Vitamin E)</t>
  </si>
  <si>
    <t xml:space="preserve">Source names: D-Alpha-Tocopheryl Acetate 50% (Vitamin E)</t>
  </si>
  <si>
    <t xml:space="preserve">Dapagliflozin Propanediol Monohydrate</t>
  </si>
  <si>
    <t xml:space="preserve">Devil's Claw Dry Extract 6:1</t>
  </si>
  <si>
    <t xml:space="preserve">Source names: Devil's Claw Dry Extract (Harpagophytum procumbens Root Extract Con. 6:1)</t>
  </si>
  <si>
    <t xml:space="preserve">Dexlansoprazole Pellets 20%</t>
  </si>
  <si>
    <t xml:space="preserve">Dextromethorphan HBr</t>
  </si>
  <si>
    <t xml:space="preserve">Diphenhydramine HCl</t>
  </si>
  <si>
    <t xml:space="preserve">dl-Alpha Tocopheryl Acetate 50% (Vitamin E)</t>
  </si>
  <si>
    <t xml:space="preserve">Source names: Vitamin E (dl-Alpha Tocopheryl Acetate 50%)</t>
  </si>
  <si>
    <t xml:space="preserve">Echinacea Purpurea Dry Extract</t>
  </si>
  <si>
    <t xml:space="preserve">Source names: Echinacea Purpurea L. Dry Extract; Echinacea Purpurea</t>
  </si>
  <si>
    <t xml:space="preserve">Empagliflozin</t>
  </si>
  <si>
    <t xml:space="preserve">Source names: Empagliflozine</t>
  </si>
  <si>
    <t xml:space="preserve">Epimedium Grandiflorum (Horny Goat Weed) Dry Extract 20:1</t>
  </si>
  <si>
    <t xml:space="preserve">Source names: Epimedium Grandiflorum (Horny Goat Weed) Dry Extract Con. 20:1</t>
  </si>
  <si>
    <t xml:space="preserve">Ezetimibe</t>
  </si>
  <si>
    <t xml:space="preserve">Fennel Dry Extract 5:1</t>
  </si>
  <si>
    <t xml:space="preserve">Source names: Fennel Dry Extract (Foeniculum vulgare Extract Con. 5:1)</t>
  </si>
  <si>
    <t xml:space="preserve">Ferrous Bisglycinate</t>
  </si>
  <si>
    <t xml:space="preserve">Source names: Ferrous Bisglycinate 20%; Iron (as Ferrous Bisglycinate)</t>
  </si>
  <si>
    <t xml:space="preserve">Ferrous Fumarate</t>
  </si>
  <si>
    <t xml:space="preserve">Source names: Iron (as Ferrous Fumarate); Ferrous Fumarate (Fe= 14 mg)</t>
  </si>
  <si>
    <t xml:space="preserve">Finerenone</t>
  </si>
  <si>
    <t xml:space="preserve">Fluticasone Propionate</t>
  </si>
  <si>
    <t xml:space="preserve">Folic Acid (Vitamin B9)</t>
  </si>
  <si>
    <t xml:space="preserve">Source names: Folic Acid; Vitamin B9 (as Folic Acid); Folic Acid (B9) (+1 more, see Name Mapping)</t>
  </si>
  <si>
    <t xml:space="preserve">Garcinia Cambogia Fruit Dry Extract 6:1</t>
  </si>
  <si>
    <t xml:space="preserve">Source names: Garcinia Cambogia Fruit Dry Extract Con. 6:1</t>
  </si>
  <si>
    <t xml:space="preserve">Gentian Dry Extract 4:1</t>
  </si>
  <si>
    <t xml:space="preserve">Source names: Gentian Dry Extract (Gentiana lutea Extract Con. 4:1)</t>
  </si>
  <si>
    <t xml:space="preserve">Ginger Dry Extract 10:1</t>
  </si>
  <si>
    <t xml:space="preserve">Source names: Ginger Dry Extract (Zingiber officinale Extract Con. 10:1)</t>
  </si>
  <si>
    <t xml:space="preserve">Ginger Dry Extract 5:1</t>
  </si>
  <si>
    <t xml:space="preserve">Source names: Ginger Dry Extract (Zingiber Officinalis dry Extract Con. 5:1)</t>
  </si>
  <si>
    <t xml:space="preserve">Ginkgo Biloba Leaf Dry Extract 50:1</t>
  </si>
  <si>
    <t xml:space="preserve">Source names: Ginkgo Biloba Leaf Dry Extract Con. 50:1</t>
  </si>
  <si>
    <t xml:space="preserve">Ginseng Panax</t>
  </si>
  <si>
    <t xml:space="preserve">Check if it is the same as Panax Ginseng Dry Extract 3:1.</t>
  </si>
  <si>
    <t xml:space="preserve">Gymnema Sylvestre Leaf Dry Extract 10:1</t>
  </si>
  <si>
    <t xml:space="preserve">Source names: Gymnema Sylvestre Leaf Dry Extract Con. 10:1</t>
  </si>
  <si>
    <t xml:space="preserve">Hydrochlorothiazide</t>
  </si>
  <si>
    <t xml:space="preserve">Inositol (Vitamin B8)</t>
  </si>
  <si>
    <t xml:space="preserve">Source names: Vitamin B8 (as Inositol)</t>
  </si>
  <si>
    <t xml:space="preserve">Juniper Communis Fruit Dry Extract 2:1</t>
  </si>
  <si>
    <t xml:space="preserve">Source names: Juniper Communis Fruit dry Extract Con. 2:1</t>
  </si>
  <si>
    <t xml:space="preserve">L-Arginine</t>
  </si>
  <si>
    <t xml:space="preserve">Source names: L-Arginine (Base)</t>
  </si>
  <si>
    <t xml:space="preserve">L-Carnitine (Base)</t>
  </si>
  <si>
    <t xml:space="preserve">L-Citrulline</t>
  </si>
  <si>
    <t xml:space="preserve">L-Cystine</t>
  </si>
  <si>
    <t xml:space="preserve">Linagliptin</t>
  </si>
  <si>
    <t xml:space="preserve">Liquorice Dry Extract 8:1</t>
  </si>
  <si>
    <t xml:space="preserve">Source names: Liquorice Dry Extract (Glycyrrhiza glabra Extract Con. 8:1)</t>
  </si>
  <si>
    <t xml:space="preserve">Loperamide HCl</t>
  </si>
  <si>
    <t xml:space="preserve">Magnesium Oxide Heavy</t>
  </si>
  <si>
    <t xml:space="preserve">Source names: Heavy magnesium oxide; Magnesium oxide-Heavy; Magnesium (as Magnesium Oxide - Heavy) (+2 more, see Name Mapping)</t>
  </si>
  <si>
    <t xml:space="preserve">Manganese Sulfate Monohydrate</t>
  </si>
  <si>
    <t xml:space="preserve">Source names: Manganese (as Manganese Sulfate Monohydrate)</t>
  </si>
  <si>
    <t xml:space="preserve">Marshmallow Dry Extract 3:1</t>
  </si>
  <si>
    <t xml:space="preserve">Source names: Marshmallow Dry Extract (Althea officinalis Extract Con. 3:1)</t>
  </si>
  <si>
    <t xml:space="preserve">Metformin Hydrochloride</t>
  </si>
  <si>
    <t xml:space="preserve">Source names: Metformin; Metformin HCl</t>
  </si>
  <si>
    <t xml:space="preserve">Methionine</t>
  </si>
  <si>
    <t xml:space="preserve">Methyl Sulphonyl Methane (MSM)</t>
  </si>
  <si>
    <t xml:space="preserve">Milk Thistle Dry Extract 70:1</t>
  </si>
  <si>
    <t xml:space="preserve">Source names: Milk Thistle Dry Extract (Silybum marianum fruit Extract Con. 70:1); Milk Thistle Dry Extract (Silybum Marianum Dry Extract Con. 70:1)</t>
  </si>
  <si>
    <t xml:space="preserve">Naproxen</t>
  </si>
  <si>
    <t xml:space="preserve">Nicotinamide (Vitamin B3)</t>
  </si>
  <si>
    <t xml:space="preserve">Source names: Nicotinamide; Vitamin B3 (as Nicotinamide); Nicotinamide (B3) (+1 more, see Name Mapping)</t>
  </si>
  <si>
    <t xml:space="preserve">Nicotinamide Mononucleotide (NMN) Granule</t>
  </si>
  <si>
    <t xml:space="preserve">Source names: Nicotinamide mononucleotide granule</t>
  </si>
  <si>
    <t xml:space="preserve">Omega 3 Powder (from Flax Seed Dry Extract)</t>
  </si>
  <si>
    <t xml:space="preserve">Ozanimod Hydrochloride</t>
  </si>
  <si>
    <t xml:space="preserve">Panax Ginseng (Asian Ginseng) Dry Extract 3:1</t>
  </si>
  <si>
    <t xml:space="preserve">Source names: Panax Ginseng (Asian Ginseng) Dry Extract Con. 3:1</t>
  </si>
  <si>
    <t xml:space="preserve">Peppermint Dry Extract</t>
  </si>
  <si>
    <t xml:space="preserve">Source names: Peppermint Dry Extract (Mentha piperita Extract)</t>
  </si>
  <si>
    <t xml:space="preserve">Phenylephrine HCl</t>
  </si>
  <si>
    <t xml:space="preserve">Potassium Iodide</t>
  </si>
  <si>
    <t xml:space="preserve">Source names: Iodine** (as Potassium Iodide); Iodine (Potassium Iodide)</t>
  </si>
  <si>
    <t xml:space="preserve">Premix Dermo Bella</t>
  </si>
  <si>
    <t xml:space="preserve">Prucalopride Succinate</t>
  </si>
  <si>
    <t xml:space="preserve">Pyridoxine Hydrochloride (Vitamin B6)</t>
  </si>
  <si>
    <t xml:space="preserve">Source names: Pyridoxine HCl (B6); Vitamin B6; Pyridoxin Hydrochloride (Vitamin B6) (+4 more, see Name Mapping)</t>
  </si>
  <si>
    <t xml:space="preserve">Ranolazine</t>
  </si>
  <si>
    <t xml:space="preserve">Resmetirom</t>
  </si>
  <si>
    <t xml:space="preserve">Riboflavin (Vitamin B2)</t>
  </si>
  <si>
    <t xml:space="preserve">Source names: Riboflavin (B2); Vitamin B2 (as Riboflavin); Vitamin B2 (Riboflavin)</t>
  </si>
  <si>
    <t xml:space="preserve">Rosuvastatin Calcium</t>
  </si>
  <si>
    <t xml:space="preserve">Sacubitril/Valsartan 3Sodium 2.5H2O Co-crystal</t>
  </si>
  <si>
    <t xml:space="preserve">Source names: Sacubitril/Valsartan 3Sodium,2.5.H20 Co Crystal</t>
  </si>
  <si>
    <t xml:space="preserve">Saw Palmetto Dry Extract 4:1</t>
  </si>
  <si>
    <t xml:space="preserve">Source names: Saw palmetto Dry Extract (Con 4:1)</t>
  </si>
  <si>
    <t xml:space="preserve">Siberian Ginseng Dry Extract 5:1</t>
  </si>
  <si>
    <t xml:space="preserve">Source names: Siberian Ginseng Dry extract (Eleutherococcus senticosus Dry Extract Con. 5:1); Eleutherococcus Senticosus (Siberian Ginseng) Dry Extract Con. 5:1</t>
  </si>
  <si>
    <t xml:space="preserve">Sodium Selenate Anhydrous</t>
  </si>
  <si>
    <t xml:space="preserve">Sodium Selenite</t>
  </si>
  <si>
    <t xml:space="preserve">Source names: Selenium (as Sodium selenite); Selenium (as Sodium Selenite); Selenium (as Sodium Selenite Anhydrous)</t>
  </si>
  <si>
    <t xml:space="preserve">Taurine</t>
  </si>
  <si>
    <t xml:space="preserve">Telmisartan</t>
  </si>
  <si>
    <t xml:space="preserve">Thiamine Hydrochloride (Vitamin B1)</t>
  </si>
  <si>
    <t xml:space="preserve">Source names: Thiamin (B1); Vitamin B1; Vitamin B1 (as Thiamine Hydrochloride) (+4 more, see Name Mapping)</t>
  </si>
  <si>
    <t xml:space="preserve">Tribulus Terrestris Dry Extract 50:1</t>
  </si>
  <si>
    <t xml:space="preserve">Source names: Tribulus Terrestris Dry Extract Con. 50:1</t>
  </si>
  <si>
    <t xml:space="preserve">Ubidecarenone (Co-Q10)</t>
  </si>
  <si>
    <t xml:space="preserve">Source names: Ubidecarenone; Co-Q10 (Ubidecarenone)</t>
  </si>
  <si>
    <t xml:space="preserve">Vitamin D3</t>
  </si>
  <si>
    <t xml:space="preserve">Source names: Dry Vitamin D3 Type 100 CWS; Dry Vitamin D3 type 100 CWS; Dry Vitamin D3 type 100 CWS (Vitamin D3) (+2 more, see Name Mapping)</t>
  </si>
  <si>
    <t xml:space="preserve">Vitamin K1</t>
  </si>
  <si>
    <t xml:space="preserve">Source names: Dry Vitamin K1 5% (Solid)</t>
  </si>
  <si>
    <t xml:space="preserve">Zinc Gluconate</t>
  </si>
  <si>
    <t xml:space="preserve">Source names: Zinc (as Zinc Gluconate); Zn (Zinc Gluconate); Zinc Gluconate (Zn= 25 mg)</t>
  </si>
  <si>
    <t xml:space="preserve">Meglumine</t>
  </si>
  <si>
    <t xml:space="preserve">Alkalizer / Solubilizer</t>
  </si>
  <si>
    <t xml:space="preserve">Sodium Hydroxide</t>
  </si>
  <si>
    <t xml:space="preserve">PVP K30</t>
  </si>
  <si>
    <t xml:space="preserve">Binder</t>
  </si>
  <si>
    <t xml:space="preserve">Source names: PVPK30; Povidone K30; Poly vinyl Pyrrolidone (PVP-K30) (+3 more, see Name Mapping)</t>
  </si>
  <si>
    <t xml:space="preserve">PVP K90</t>
  </si>
  <si>
    <t xml:space="preserve">HPMC 15cps (Hypromellose)</t>
  </si>
  <si>
    <t xml:space="preserve">Binder / Coating Polymer</t>
  </si>
  <si>
    <t xml:space="preserve">Source names: Hypromellose 15cps</t>
  </si>
  <si>
    <t xml:space="preserve">HPMC 6cps (Hypromellose)</t>
  </si>
  <si>
    <t xml:space="preserve">Source names: Hydroxypropylmethyl Cellulose 6cps; Hydroxypropylmethyl Cellulose (HPMC) 6cps; Hydroxypropylmethyl cellulose 6cps (+16 more, see Name Mapping)</t>
  </si>
  <si>
    <t xml:space="preserve">Hard Gelatin Capsule</t>
  </si>
  <si>
    <t xml:space="preserve">Capsule Shell</t>
  </si>
  <si>
    <t xml:space="preserve">Source names: Capsule Size 2; Hard gelatin capsule size 0E white- white; Gelatine Capsule (#1 - Brown-Brown) (+1 more, see Name Mapping)</t>
  </si>
  <si>
    <t xml:space="preserve">Edetate Disodium</t>
  </si>
  <si>
    <t xml:space="preserve">Chelating Agent</t>
  </si>
  <si>
    <t xml:space="preserve">Allura Red</t>
  </si>
  <si>
    <t xml:space="preserve">Colorant</t>
  </si>
  <si>
    <t xml:space="preserve">Source names: Alura Red; Allura Red (16035); Allura Red Colour (No.16035)</t>
  </si>
  <si>
    <t xml:space="preserve">Apple Green Color</t>
  </si>
  <si>
    <t xml:space="preserve">Check if it is the same as Apple Green Lake.</t>
  </si>
  <si>
    <t xml:space="preserve">Apple Green Lake</t>
  </si>
  <si>
    <t xml:space="preserve">Blue Color No.2</t>
  </si>
  <si>
    <t xml:space="preserve">Brilliant Blue</t>
  </si>
  <si>
    <t xml:space="preserve">Source names: Brilliant Blue Color (42090)</t>
  </si>
  <si>
    <t xml:space="preserve">Brown Color</t>
  </si>
  <si>
    <t xml:space="preserve">Caramel Colour</t>
  </si>
  <si>
    <t xml:space="preserve">Erythrosine Pink</t>
  </si>
  <si>
    <t xml:space="preserve">Source names: Erythrosine Pink Color (45430); Erythrosine Pink Colour (No.45430); Erythrosine</t>
  </si>
  <si>
    <t xml:space="preserve">Exacol Brown HT</t>
  </si>
  <si>
    <t xml:space="preserve">Source names: Exacol Brown Color HT</t>
  </si>
  <si>
    <t xml:space="preserve">Ferric Oxide Black</t>
  </si>
  <si>
    <t xml:space="preserve">Source names: Black Iron Oxide; Ferric Oxid Black</t>
  </si>
  <si>
    <t xml:space="preserve">Ferric Oxide Red</t>
  </si>
  <si>
    <t xml:space="preserve">Source names: Red Iron Oxide; Iron oxide Red; Ferric Oxid Red (+1 more, see Name Mapping)</t>
  </si>
  <si>
    <t xml:space="preserve">Ferric Oxide Yellow</t>
  </si>
  <si>
    <t xml:space="preserve">Source names: Yellow Iron Oxide; Iron oxide Yellow; Ferric Oxid Yellow (+3 more, see Name Mapping)</t>
  </si>
  <si>
    <t xml:space="preserve">Sunset Yellow</t>
  </si>
  <si>
    <t xml:space="preserve">Source names: Sunset Yellow Color; Sunset yellow color</t>
  </si>
  <si>
    <t xml:space="preserve">Disintegrant</t>
  </si>
  <si>
    <t xml:space="preserve">Crospovidone</t>
  </si>
  <si>
    <t xml:space="preserve">Source names: Crospovidone type A; Crosspovidone</t>
  </si>
  <si>
    <t xml:space="preserve">Sodium Starch Glycolate</t>
  </si>
  <si>
    <t xml:space="preserve">Calcium Hydrogen Phosphate (Dicalcium Phosphate)</t>
  </si>
  <si>
    <t xml:space="preserve">Filler / Diluent</t>
  </si>
  <si>
    <t xml:space="preserve">Source names: Dicalcium Phosphate Anhydrous; Calcium Hydrogen Phosphate; Calcium Hydrogen Phosphate - Granular (+2 more, see Name Mapping)</t>
  </si>
  <si>
    <t xml:space="preserve">Corn Starch</t>
  </si>
  <si>
    <t xml:space="preserve">Dibasic Calcium Phosphate Dihydrate</t>
  </si>
  <si>
    <t xml:space="preserve">Lactose Monohydrate</t>
  </si>
  <si>
    <t xml:space="preserve">Source names: Lactose Monohydrate (mesh 200); Lactose monohydrate mesh 80 DC grade; Lactose monohydrate 200 (+4 more, see Name Mapping)</t>
  </si>
  <si>
    <t xml:space="preserve">Maltodextrin</t>
  </si>
  <si>
    <t xml:space="preserve">Mannitol</t>
  </si>
  <si>
    <t xml:space="preserve">Source names: Mannitol - Fine Powder</t>
  </si>
  <si>
    <t xml:space="preserve">Microcrystalline Cellulose PH 101</t>
  </si>
  <si>
    <t xml:space="preserve">Source names: Microcrystalline Cellulose (PH 101); Microcrystalline cellulose 101; Microcrystalline Cellulose 101 (+9 more, see Name Mapping)</t>
  </si>
  <si>
    <t xml:space="preserve">Microcrystalline Cellulose PH 102</t>
  </si>
  <si>
    <t xml:space="preserve">Source names: Microcrystalline Cellulose 102; Microcrystalline cellulose 102; Microcrystallin cellulose (Avicel 102) (+3 more, see Name Mapping)</t>
  </si>
  <si>
    <t xml:space="preserve">Pregelatinized Starch</t>
  </si>
  <si>
    <t xml:space="preserve">Cola Flavour</t>
  </si>
  <si>
    <t xml:space="preserve">Flavour</t>
  </si>
  <si>
    <t xml:space="preserve">Source names: Cola Flavor Powder</t>
  </si>
  <si>
    <t xml:space="preserve">Honey Flavour</t>
  </si>
  <si>
    <t xml:space="preserve">L-Menthol</t>
  </si>
  <si>
    <t xml:space="preserve">Source names: L-Menthol Crystal</t>
  </si>
  <si>
    <t xml:space="preserve">Lemon Essence</t>
  </si>
  <si>
    <t xml:space="preserve">Lemon Flavour</t>
  </si>
  <si>
    <t xml:space="preserve">Source names: Lemon Flavour Powder</t>
  </si>
  <si>
    <t xml:space="preserve">Mint Essence</t>
  </si>
  <si>
    <t xml:space="preserve">Mint Flavour</t>
  </si>
  <si>
    <t xml:space="preserve">Source names: Mint Flavour powder; Mint Flavour powdert</t>
  </si>
  <si>
    <t xml:space="preserve">Orange Flavour</t>
  </si>
  <si>
    <t xml:space="preserve">Source names: Orange Flavor Powder; Orange Flavour Powder</t>
  </si>
  <si>
    <t xml:space="preserve">Sour Cherry Flavour</t>
  </si>
  <si>
    <t xml:space="preserve">Source names: Sourcherry Flavour</t>
  </si>
  <si>
    <t xml:space="preserve">Strawberry Flavour</t>
  </si>
  <si>
    <t xml:space="preserve">Source names: Strawberries Powder Flavor</t>
  </si>
  <si>
    <t xml:space="preserve">Colloidal Silicon Dioxide</t>
  </si>
  <si>
    <t xml:space="preserve">Glidant</t>
  </si>
  <si>
    <t xml:space="preserve">Source names: Colloidal silicon dioxide (Aerosil 200); Colloidal Silicon Dioxide (Aerosil200); Colloidal Silicon dioxide Anhydrous (Aerosil) (+2 more, see Name Mapping)</t>
  </si>
  <si>
    <t xml:space="preserve">Talc</t>
  </si>
  <si>
    <t xml:space="preserve">Glidant / Anti-tacking</t>
  </si>
  <si>
    <t xml:space="preserve">Magnesium Stearate</t>
  </si>
  <si>
    <t xml:space="preserve">Lubricant</t>
  </si>
  <si>
    <t xml:space="preserve">Source names: Mangnesium stearate</t>
  </si>
  <si>
    <t xml:space="preserve">Sodium Stearyl Fumarate</t>
  </si>
  <si>
    <t xml:space="preserve">Source names: Sodium Strearyl Fumarate</t>
  </si>
  <si>
    <t xml:space="preserve">Titanium Dioxide</t>
  </si>
  <si>
    <t xml:space="preserve">Opacifier</t>
  </si>
  <si>
    <t xml:space="preserve">Phenylethyl Alcohol</t>
  </si>
  <si>
    <t xml:space="preserve">Other Excipient</t>
  </si>
  <si>
    <t xml:space="preserve">Sodium Chloride</t>
  </si>
  <si>
    <t xml:space="preserve">Polyethylene Glycol (grade not stated)</t>
  </si>
  <si>
    <t xml:space="preserve">Plasticizer</t>
  </si>
  <si>
    <t xml:space="preserve">Check if it is PEG 4000. Source names: Polyethylene Glycol</t>
  </si>
  <si>
    <t xml:space="preserve">Polyethylene Glycol 4000 (PEG 4000)</t>
  </si>
  <si>
    <t xml:space="preserve">Source names: PEG 4000; Polyethylene Glycol 4000; Polyethylene glycol 4000 (+3 more, see Name Mapping)</t>
  </si>
  <si>
    <t xml:space="preserve">Triacetin</t>
  </si>
  <si>
    <t xml:space="preserve">Glycerine</t>
  </si>
  <si>
    <t xml:space="preserve">Plasticizer / Humectant</t>
  </si>
  <si>
    <t xml:space="preserve">Propylene Glycol</t>
  </si>
  <si>
    <t xml:space="preserve">Benzalkonium Alcohol 50%</t>
  </si>
  <si>
    <t xml:space="preserve">Preservative</t>
  </si>
  <si>
    <t xml:space="preserve">Methyl Paraben</t>
  </si>
  <si>
    <t xml:space="preserve">Propyl Paraben</t>
  </si>
  <si>
    <t xml:space="preserve">Sodium Benzoate</t>
  </si>
  <si>
    <t xml:space="preserve">Glyceryl Behenate (Compritol 888 ATO)</t>
  </si>
  <si>
    <t xml:space="preserve">Release / Matrix Polymer</t>
  </si>
  <si>
    <t xml:space="preserve">Source names: Glyceryl behenate; Glyceryl behenate (Compritol 888ATO)</t>
  </si>
  <si>
    <t xml:space="preserve">HPMC K100M (100,000 cps CR)</t>
  </si>
  <si>
    <t xml:space="preserve">Source names: HPMC K100M; Hydroxypropyl Methyl Cellulose 100,000 cps (K100M CR); HPMC 100,000 cps CR (+1 more, see Name Mapping)</t>
  </si>
  <si>
    <t xml:space="preserve">HPMC K15M (15,000 cps CR)</t>
  </si>
  <si>
    <t xml:space="preserve">Source names: Hydroxypropyl Methyl Cellulose 15,000 cps (K15M CR)</t>
  </si>
  <si>
    <t xml:space="preserve">HPMC K4M</t>
  </si>
  <si>
    <t xml:space="preserve">Source names: Hydroxypropyl methyl cellulose K4M</t>
  </si>
  <si>
    <t xml:space="preserve">Methacrylic Acid Copolymer (Eudragit L100-55)</t>
  </si>
  <si>
    <t xml:space="preserve">Source names: Methacrylic acid copolymer (Eudragit L100 - 55)</t>
  </si>
  <si>
    <t xml:space="preserve">Deionized Water</t>
  </si>
  <si>
    <t xml:space="preserve">Solvent</t>
  </si>
  <si>
    <t xml:space="preserve">Source names: Dionized Water</t>
  </si>
  <si>
    <t xml:space="preserve">Ethanol (% not stated)</t>
  </si>
  <si>
    <t xml:space="preserve">Source says only 'Alcohol' or 'Ethanol'. Check if it is the same as Ethanol 96%. Source names: Alcohol; Ethanol</t>
  </si>
  <si>
    <t xml:space="preserve">Ethanol 96%</t>
  </si>
  <si>
    <t xml:space="preserve">Source names: Alcohol 96%; Ethanol 96.0%</t>
  </si>
  <si>
    <t xml:space="preserve">Isopropyl Alcohol</t>
  </si>
  <si>
    <t xml:space="preserve">Purified Water</t>
  </si>
  <si>
    <t xml:space="preserve">Water</t>
  </si>
  <si>
    <t xml:space="preserve">Source says only 'Water'. Check if it is the same as Purified Water.</t>
  </si>
  <si>
    <t xml:space="preserve">Water for Injection (WFI)</t>
  </si>
  <si>
    <t xml:space="preserve">Polysorbate 80</t>
  </si>
  <si>
    <t xml:space="preserve">Surfactant</t>
  </si>
  <si>
    <t xml:space="preserve">Sodium Lauryl Sulfate</t>
  </si>
  <si>
    <t xml:space="preserve">Source names: Sodium Luryl Sulfate</t>
  </si>
  <si>
    <t xml:space="preserve">Microcrystalline Cellulose RC591</t>
  </si>
  <si>
    <t xml:space="preserve">Suspending Agent</t>
  </si>
  <si>
    <t xml:space="preserve">Sodium Carboxymethyl Cellulose (Medium Viscosity)</t>
  </si>
  <si>
    <t xml:space="preserve">Neotame</t>
  </si>
  <si>
    <t xml:space="preserve">Sweetener</t>
  </si>
  <si>
    <t xml:space="preserve">Sorbitol Solution 70%</t>
  </si>
  <si>
    <t xml:space="preserve">Sucralose</t>
  </si>
  <si>
    <t xml:space="preserve">Sorbitol</t>
  </si>
  <si>
    <t xml:space="preserve">Sweetener / Filler</t>
  </si>
  <si>
    <t xml:space="preserve">Source names: (1)Sorbitol; (2)Sorbitol; Sorbitol Powder</t>
  </si>
  <si>
    <t xml:space="preserve">Sucrose</t>
  </si>
  <si>
    <t xml:space="preserve">Citric Acid</t>
  </si>
  <si>
    <t xml:space="preserve">pH Modifier / Buffer</t>
  </si>
  <si>
    <t xml:space="preserve">Check if it is the same as Citric Acid Anhydrous.</t>
  </si>
  <si>
    <t xml:space="preserve">Citric Acid Anhydrous</t>
  </si>
  <si>
    <t xml:space="preserve">Hydrochloric Acid Solution 37%</t>
  </si>
  <si>
    <t xml:space="preserve">Source names: HCL Solution 37%</t>
  </si>
  <si>
    <t xml:space="preserve">Sodium Bicarbonate</t>
  </si>
  <si>
    <t xml:space="preserve">Sodium Citrate</t>
  </si>
  <si>
    <t xml:space="preserve">Check if it is the same as Sodium Citrate Dihydrate.</t>
  </si>
  <si>
    <t xml:space="preserve">Sodium Citrate Dihydrate</t>
  </si>
  <si>
    <t xml:space="preserve">Notes (strength, dosage form...)</t>
  </si>
  <si>
    <t xml:space="preserve">Active 1 (auto)</t>
  </si>
  <si>
    <t xml:space="preserve">Active 2 (auto)</t>
  </si>
  <si>
    <t xml:space="preserve"># Actives (auto)</t>
  </si>
  <si>
    <t xml:space="preserve">Active(s) (auto)</t>
  </si>
  <si>
    <t xml:space="preserve"># Distinct materials (auto)</t>
  </si>
  <si>
    <t xml:space="preserve">Ezetimibe-Rosuvastatin 10-20</t>
  </si>
  <si>
    <t xml:space="preserve">Ezetimibe-Rosuvastatin 10-40</t>
  </si>
  <si>
    <t xml:space="preserve">Resmitrom (Resffera) 60</t>
  </si>
  <si>
    <t xml:space="preserve">Resmitrom (Resffera) 80</t>
  </si>
  <si>
    <t xml:space="preserve">Resmitrom (Resffera) 100</t>
  </si>
  <si>
    <t xml:space="preserve">Finerodyd 10</t>
  </si>
  <si>
    <t xml:space="preserve">Finerodyd 20</t>
  </si>
  <si>
    <t xml:space="preserve">Cardyd 20</t>
  </si>
  <si>
    <t xml:space="preserve">Cardyd 40</t>
  </si>
  <si>
    <t xml:space="preserve">Cardyd 80</t>
  </si>
  <si>
    <t xml:space="preserve">Cardyd-AM 80/5</t>
  </si>
  <si>
    <t xml:space="preserve">Cardyd-AM 80/10</t>
  </si>
  <si>
    <t xml:space="preserve">Cardyd-AM 40/5</t>
  </si>
  <si>
    <t xml:space="preserve">Cardyd-AM 40/10</t>
  </si>
  <si>
    <t xml:space="preserve">Cardyd-H 40/12.5</t>
  </si>
  <si>
    <t xml:space="preserve">Cardyd-H 80/12.5</t>
  </si>
  <si>
    <t xml:space="preserve">Cardyd-H 80/25</t>
  </si>
  <si>
    <t xml:space="preserve">Dexlansoprazole 60</t>
  </si>
  <si>
    <t xml:space="preserve">Dexlansoprazole 30</t>
  </si>
  <si>
    <t xml:space="preserve">Prucalopride 1</t>
  </si>
  <si>
    <t xml:space="preserve">Prucalopride 2</t>
  </si>
  <si>
    <t xml:space="preserve">Ranulo 500</t>
  </si>
  <si>
    <t xml:space="preserve">Bempedoic Acid 180</t>
  </si>
  <si>
    <t xml:space="preserve">Bempedoic Ezetimibe 180/10</t>
  </si>
  <si>
    <t xml:space="preserve">loperamide 2</t>
  </si>
  <si>
    <t xml:space="preserve">Naproxen 750</t>
  </si>
  <si>
    <t xml:space="preserve">Azelastin+Fluticasone (Nasal Spray)</t>
  </si>
  <si>
    <t xml:space="preserve">Scadia 50</t>
  </si>
  <si>
    <t xml:space="preserve">Scadia 100</t>
  </si>
  <si>
    <t xml:space="preserve">Scadia 200</t>
  </si>
  <si>
    <t xml:space="preserve">Taglida 5</t>
  </si>
  <si>
    <t xml:space="preserve">Dapaglose 10</t>
  </si>
  <si>
    <t xml:space="preserve">Dapaglose 5</t>
  </si>
  <si>
    <t xml:space="preserve">Taglida Duo 2.5/1000</t>
  </si>
  <si>
    <t xml:space="preserve">Taglida Duo 2.5/500</t>
  </si>
  <si>
    <t xml:space="preserve">Ozanimod 0.23/0.46</t>
  </si>
  <si>
    <t xml:space="preserve">Ozanimod 0.92 mg</t>
  </si>
  <si>
    <t xml:space="preserve">Flusip Cold and cough-Day</t>
  </si>
  <si>
    <t xml:space="preserve">Flusip Cold and Cough-Day (Sugar Free)</t>
  </si>
  <si>
    <t xml:space="preserve">Flusip Cold and Cough-Night</t>
  </si>
  <si>
    <t xml:space="preserve">Flusip Cold &amp; Cough Night (Sugar Free)</t>
  </si>
  <si>
    <t xml:space="preserve">Flusip Cold and Flu</t>
  </si>
  <si>
    <t xml:space="preserve">Flusip Cold and Flu (Sugar Free)</t>
  </si>
  <si>
    <t xml:space="preserve">Flusip-C</t>
  </si>
  <si>
    <t xml:space="preserve">No formula in source file yet</t>
  </si>
  <si>
    <t xml:space="preserve">Empagliflozin 10 mg</t>
  </si>
  <si>
    <t xml:space="preserve">Empaglose 25</t>
  </si>
  <si>
    <t xml:space="preserve">Lixiban 2.5</t>
  </si>
  <si>
    <t xml:space="preserve">Lixiban 5</t>
  </si>
  <si>
    <t xml:space="preserve">Glose-lin 10/5</t>
  </si>
  <si>
    <t xml:space="preserve">Glose-lin 25/5</t>
  </si>
  <si>
    <t xml:space="preserve">TRILEMO ER 5-2.5-1000</t>
  </si>
  <si>
    <t xml:space="preserve">TRILEMO ER 10-5-1000</t>
  </si>
  <si>
    <t xml:space="preserve">TRILEMO ER 12.5-2.5-1000</t>
  </si>
  <si>
    <t xml:space="preserve">TRILEMO ER 25-5-1000</t>
  </si>
  <si>
    <t xml:space="preserve">Emet-Duo 5/1000 ER</t>
  </si>
  <si>
    <t xml:space="preserve">Emet-Duo 10/1000 ER</t>
  </si>
  <si>
    <t xml:space="preserve">Emet-Duo 12.5/1000 ER</t>
  </si>
  <si>
    <t xml:space="preserve">Emet-Duo 25/1000 ER</t>
  </si>
  <si>
    <t xml:space="preserve">Emet-Duo 12.5/1000</t>
  </si>
  <si>
    <t xml:space="preserve">Emet-Duo 5/1000</t>
  </si>
  <si>
    <t xml:space="preserve">Emet-Duo 12.5/500</t>
  </si>
  <si>
    <t xml:space="preserve">Emet-Duo 5/500</t>
  </si>
  <si>
    <t xml:space="preserve">Citicoline 500</t>
  </si>
  <si>
    <t xml:space="preserve">NMN</t>
  </si>
  <si>
    <t xml:space="preserve">L-Arginine 1000</t>
  </si>
  <si>
    <t xml:space="preserve">L-Arginine 2000</t>
  </si>
  <si>
    <t xml:space="preserve">L-Carnitine 1000/10</t>
  </si>
  <si>
    <t xml:space="preserve">L-Carnitine 2000/10</t>
  </si>
  <si>
    <t xml:space="preserve">L-Carnitine Caffeine</t>
  </si>
  <si>
    <t xml:space="preserve">B-Complex</t>
  </si>
  <si>
    <t xml:space="preserve">Sachet Vitamin B12</t>
  </si>
  <si>
    <t xml:space="preserve">Ca+k+D3</t>
  </si>
  <si>
    <t xml:space="preserve">Zinc+Vitamin C</t>
  </si>
  <si>
    <t xml:space="preserve">Vitamin C 1000 mg</t>
  </si>
  <si>
    <t xml:space="preserve">Magnesium Oxide</t>
  </si>
  <si>
    <t xml:space="preserve">Magni D</t>
  </si>
  <si>
    <t xml:space="preserve">Sweet Sleep</t>
  </si>
  <si>
    <t xml:space="preserve">Ferrikid</t>
  </si>
  <si>
    <t xml:space="preserve">Painlys</t>
  </si>
  <si>
    <t xml:space="preserve">Feroral Premium</t>
  </si>
  <si>
    <t xml:space="preserve">Ginc Active</t>
  </si>
  <si>
    <t xml:space="preserve">URomax</t>
  </si>
  <si>
    <t xml:space="preserve">Uromax Sachet</t>
  </si>
  <si>
    <t xml:space="preserve">Healthy Liver</t>
  </si>
  <si>
    <t xml:space="preserve">Kamasotra premium</t>
  </si>
  <si>
    <t xml:space="preserve">Prostica</t>
  </si>
  <si>
    <t xml:space="preserve">Vitacal Forte</t>
  </si>
  <si>
    <t xml:space="preserve">Burning Fat</t>
  </si>
  <si>
    <t xml:space="preserve">Co-Enzyme Q10 (30mg)</t>
  </si>
  <si>
    <t xml:space="preserve">Co-Enzyme Q10 (100mg)</t>
  </si>
  <si>
    <t xml:space="preserve">Digestive Aid (30)</t>
  </si>
  <si>
    <t xml:space="preserve">Digestive Aid (60)</t>
  </si>
  <si>
    <t xml:space="preserve">Celer-X Forte</t>
  </si>
  <si>
    <t xml:space="preserve">Opti Woman 30 Cap</t>
  </si>
  <si>
    <t xml:space="preserve">Opti Woman 60 Cap</t>
  </si>
  <si>
    <t xml:space="preserve">Pregnalife</t>
  </si>
  <si>
    <t xml:space="preserve">Immune AID</t>
  </si>
  <si>
    <t xml:space="preserve">Immune AID Direct</t>
  </si>
  <si>
    <t xml:space="preserve">X-Ade (Blister 15 pcs)</t>
  </si>
  <si>
    <t xml:space="preserve">X-Ade (Bottle 30 pcs)</t>
  </si>
  <si>
    <t xml:space="preserve">Energe-X</t>
  </si>
  <si>
    <t xml:space="preserve">Dermo bella Permium 30 Cap</t>
  </si>
  <si>
    <t xml:space="preserve">Zylicut 180</t>
  </si>
  <si>
    <t xml:space="preserve">Zylicut-Duo 180/10</t>
  </si>
  <si>
    <t xml:space="preserve">Hair and Skin</t>
  </si>
  <si>
    <t xml:space="preserve">Qty (optional)</t>
  </si>
  <si>
    <t xml:space="preserve">Category (auto)</t>
  </si>
  <si>
    <t xml:space="preserve">Check (auto)</t>
  </si>
  <si>
    <t xml:space="preserve">Active key (auto)</t>
  </si>
  <si>
    <t xml:space="preserve">Stages combined (auto)</t>
  </si>
  <si>
    <t xml:space="preserve">Line key (auto)</t>
  </si>
  <si>
    <t xml:space="preserve">First use (auto)</t>
  </si>
  <si>
    <t xml:space="preserve">Intra-granular</t>
  </si>
  <si>
    <t xml:space="preserve">Binder Solution</t>
  </si>
  <si>
    <t xml:space="preserve">Binder Solvent</t>
  </si>
  <si>
    <t xml:space="preserve">Extra-granular</t>
  </si>
  <si>
    <t xml:space="preserve">Dry Binder</t>
  </si>
  <si>
    <t xml:space="preserve">Coating Solvent</t>
  </si>
  <si>
    <t xml:space="preserve">Fine powder</t>
  </si>
  <si>
    <t xml:space="preserve">Mesh 200</t>
  </si>
  <si>
    <t xml:space="preserve">Mesh 80 DC grade</t>
  </si>
  <si>
    <t xml:space="preserve">Binder (1st granulation)</t>
  </si>
  <si>
    <t xml:space="preserve">Binder Solvent (1st granulation)</t>
  </si>
  <si>
    <t xml:space="preserve">Binder Solvent (2nd granulation)</t>
  </si>
  <si>
    <t xml:space="preserve">Intra-granular; Type A</t>
  </si>
  <si>
    <t xml:space="preserve">Extra-granular; Type A</t>
  </si>
  <si>
    <t xml:space="preserve">Mesh 80</t>
  </si>
  <si>
    <t xml:space="preserve">Anhydrous</t>
  </si>
  <si>
    <t xml:space="preserve">Capsule Size 2</t>
  </si>
  <si>
    <t xml:space="preserve">Type A</t>
  </si>
  <si>
    <t xml:space="preserve">Hard gelatin capsule size 0E white- white</t>
  </si>
  <si>
    <t xml:space="preserve">For solution</t>
  </si>
  <si>
    <t xml:space="preserve">pH adjustment</t>
  </si>
  <si>
    <t xml:space="preserve">Part 1</t>
  </si>
  <si>
    <t xml:space="preserve">Part 2</t>
  </si>
  <si>
    <t xml:space="preserve">Granulation</t>
  </si>
  <si>
    <t xml:space="preserve">Gelatine Capsule (#1 - Brown-Brown)</t>
  </si>
  <si>
    <t xml:space="preserve">Coating</t>
  </si>
  <si>
    <t xml:space="preserve">Blending</t>
  </si>
  <si>
    <t xml:space="preserve">Granular</t>
  </si>
  <si>
    <t xml:space="preserve">Primary Coating</t>
  </si>
  <si>
    <t xml:space="preserve">Primary Coating Solvent</t>
  </si>
  <si>
    <t xml:space="preserve">Secondary Coating</t>
  </si>
  <si>
    <t xml:space="preserve">Secondary Coating Solvent</t>
  </si>
  <si>
    <t xml:space="preserve">Filler (1st granulation)</t>
  </si>
  <si>
    <t xml:space="preserve">Filler (2nd granulation)</t>
  </si>
  <si>
    <t xml:space="preserve">Binder (2nd granulation)</t>
  </si>
  <si>
    <t xml:space="preserve">1st granulation</t>
  </si>
  <si>
    <t xml:space="preserve">2nd granulation</t>
  </si>
  <si>
    <t xml:space="preserve">Hard gelatin capsule size 0 Red - Red</t>
  </si>
  <si>
    <t xml:space="preserve">Material x Product matrix (number of formula lines; blank = not used)</t>
  </si>
  <si>
    <t xml:space="preserve">Distinct materials per product</t>
  </si>
  <si>
    <t xml:space="preserve"># Products</t>
  </si>
  <si>
    <t xml:space="preserve">Product similarity: number of distinct materials shared by two products</t>
  </si>
  <si>
    <t xml:space="preserve">Diagonal = total distinct materials in that product. Higher number = more similar formula.</t>
  </si>
  <si>
    <t xml:space="preserve">Idx</t>
  </si>
  <si>
    <t xml:space="preserve">Categories</t>
  </si>
  <si>
    <t xml:space="preserve">Stage / Note suggestions</t>
  </si>
  <si>
    <t xml:space="preserve">Add new categories / stages under the lists. The category "Active" must keep that exact spelling: it drives the Active ingredient columns.</t>
  </si>
  <si>
    <t xml:space="preserve">Name as written in source file</t>
  </si>
  <si>
    <t xml:space="preserve">Material used</t>
  </si>
  <si>
    <t xml:space="preserve">Times used</t>
  </si>
  <si>
    <t xml:space="preserve">(1)Sorbitol</t>
  </si>
  <si>
    <t xml:space="preserve">(2)Sorbitol</t>
  </si>
  <si>
    <t xml:space="preserve">Acetaminophen Powder</t>
  </si>
  <si>
    <t xml:space="preserve">Alcohol</t>
  </si>
  <si>
    <t xml:space="preserve">Alcohol 96%</t>
  </si>
  <si>
    <t xml:space="preserve">Allura red</t>
  </si>
  <si>
    <t xml:space="preserve">Allura Red (16035)</t>
  </si>
  <si>
    <t xml:space="preserve">Allura Red Colour (No.16035)</t>
  </si>
  <si>
    <t xml:space="preserve">Alura Red</t>
  </si>
  <si>
    <t xml:space="preserve">Apium Graveolens Seed Dry Extract Con. 6:1</t>
  </si>
  <si>
    <t xml:space="preserve">Artichoke Dry Extract (Cynara scolymus leaf Extract Con. 25:1)</t>
  </si>
  <si>
    <t xml:space="preserve">Avicel 101</t>
  </si>
  <si>
    <t xml:space="preserve">Bempedoic acid</t>
  </si>
  <si>
    <t xml:space="preserve">Beta carotene 10% CWS</t>
  </si>
  <si>
    <t xml:space="preserve">Beta-carotene 10%</t>
  </si>
  <si>
    <t xml:space="preserve">Betacarotene</t>
  </si>
  <si>
    <t xml:space="preserve">Biotin</t>
  </si>
  <si>
    <t xml:space="preserve">Black Iron Oxide</t>
  </si>
  <si>
    <t xml:space="preserve">Blue Color no.2</t>
  </si>
  <si>
    <t xml:space="preserve">Brilliant Blue Color (42090)</t>
  </si>
  <si>
    <t xml:space="preserve">Brown Color (Secondary Coating)</t>
  </si>
  <si>
    <t xml:space="preserve">Ca (Calcium Carbonate Heavy)</t>
  </si>
  <si>
    <t xml:space="preserve">Calcium (as Calcium Carbonate - Heavy)</t>
  </si>
  <si>
    <t xml:space="preserve">Calcium Carbonate (Heavy)</t>
  </si>
  <si>
    <t xml:space="preserve">Calcium Carbonate-Heavy</t>
  </si>
  <si>
    <t xml:space="preserve">Calcium Hydrogen Phosphate</t>
  </si>
  <si>
    <t xml:space="preserve">Calcium Hydrogen Phosphate - Granular</t>
  </si>
  <si>
    <t xml:space="preserve">Calcium Hydrogen Phosphate Granular</t>
  </si>
  <si>
    <t xml:space="preserve">Calcium Hydrogen PhosphateAnhydrous</t>
  </si>
  <si>
    <t xml:space="preserve">Calcium Pantothenate (B5)</t>
  </si>
  <si>
    <t xml:space="preserve">Calcium Pantothenate(B5)</t>
  </si>
  <si>
    <t xml:space="preserve">Chromium (as Chromium Picolinate)</t>
  </si>
  <si>
    <t xml:space="preserve">Citric acid anhydrous</t>
  </si>
  <si>
    <t xml:space="preserve">Citric Acid Anhydrous (for pH adjustment)</t>
  </si>
  <si>
    <t xml:space="preserve">Citric Acid Anhydrous (for Solution)</t>
  </si>
  <si>
    <t xml:space="preserve">Co-Q10 (Ubidecarenone)</t>
  </si>
  <si>
    <t xml:space="preserve">Cola Flavor Powder</t>
  </si>
  <si>
    <t xml:space="preserve">Coleus Forskohlii Root Dry Extract Con. 10:1</t>
  </si>
  <si>
    <t xml:space="preserve">Colloidal silicon dioxide</t>
  </si>
  <si>
    <t xml:space="preserve">Colloidal Silicon dioxide</t>
  </si>
  <si>
    <t xml:space="preserve">Colloidal silicon dioxide (Aerosil 200)</t>
  </si>
  <si>
    <t xml:space="preserve">Colloidal Silicon Dioxide (Aerosil200)</t>
  </si>
  <si>
    <t xml:space="preserve">Colloidal silicon dioxide Anhydrous</t>
  </si>
  <si>
    <t xml:space="preserve">Colloidal Silicon dioxide Anhydrous (Aerosil)</t>
  </si>
  <si>
    <t xml:space="preserve">Copper (as Copper Gluconate)</t>
  </si>
  <si>
    <t xml:space="preserve">Copper gluconate</t>
  </si>
  <si>
    <t xml:space="preserve">Copper Gluconate (Cu= 3 mg)</t>
  </si>
  <si>
    <t xml:space="preserve">Cranberry Dry Extrat (Vaccinium macrocarpon fruit dry extract Con. 25:1)</t>
  </si>
  <si>
    <t xml:space="preserve">Cranberry Dry Extrat (Vaccinium macrocarpon fruit extract Con 25:1)</t>
  </si>
  <si>
    <t xml:space="preserve">Croscarmellose sodium</t>
  </si>
  <si>
    <t xml:space="preserve">Croscarmellose Sodium (Extra-granular)</t>
  </si>
  <si>
    <t xml:space="preserve">Croscarmellose Sodium (Extra-Granular)</t>
  </si>
  <si>
    <t xml:space="preserve">Croscarmellose sodium (Extra-granular)</t>
  </si>
  <si>
    <t xml:space="preserve">Croscarmellose Sodium (Intra-granular)</t>
  </si>
  <si>
    <t xml:space="preserve">Croscarmellose sodium (Intra-granular)</t>
  </si>
  <si>
    <t xml:space="preserve">Crospovidone (Extra-Granular)</t>
  </si>
  <si>
    <t xml:space="preserve">Crospovidone (Extra-Granule)</t>
  </si>
  <si>
    <t xml:space="preserve">Crospovidone (Intra-Granular)</t>
  </si>
  <si>
    <t xml:space="preserve">Crospovidone (Intra-Granule)</t>
  </si>
  <si>
    <t xml:space="preserve">Crospovidone type A</t>
  </si>
  <si>
    <t xml:space="preserve">Crospovidone type A (Extra-Granular)</t>
  </si>
  <si>
    <t xml:space="preserve">Crospovidone type A (Intra-Granular)</t>
  </si>
  <si>
    <t xml:space="preserve">Crosspovidone</t>
  </si>
  <si>
    <t xml:space="preserve">Crosspovidone (Extra-granular)</t>
  </si>
  <si>
    <t xml:space="preserve">Crosspovidone (Intra-granular)</t>
  </si>
  <si>
    <t xml:space="preserve">Cupper (as Cupper Gluconate)</t>
  </si>
  <si>
    <t xml:space="preserve">Cyanocobalamin</t>
  </si>
  <si>
    <t xml:space="preserve">Cyanocobalamin (B12)</t>
  </si>
  <si>
    <t xml:space="preserve">D-Alpha-Tocopheryl Acetate 50% (Vitamin E)</t>
  </si>
  <si>
    <t xml:space="preserve">Devil's Claw Dry Extract (Harpagophytum procumbens Root Extract Con. 6:1)</t>
  </si>
  <si>
    <t xml:space="preserve">Dexlansoprazole pellets 20%</t>
  </si>
  <si>
    <t xml:space="preserve">Dicalcium Phosphate Anhydrous</t>
  </si>
  <si>
    <t xml:space="preserve">Dionized Water</t>
  </si>
  <si>
    <t xml:space="preserve">Dry Vitamin D3 Type 100 CWS</t>
  </si>
  <si>
    <t xml:space="preserve">Dry Vitamin D3 type 100 CWS</t>
  </si>
  <si>
    <t xml:space="preserve">Dry Vitamin D3 type 100 CWS (Vitamin D3)</t>
  </si>
  <si>
    <t xml:space="preserve">Dry Vitamin K1 5% (Solid)</t>
  </si>
  <si>
    <t xml:space="preserve">Echinacea Purpurea</t>
  </si>
  <si>
    <t xml:space="preserve">Echinacea Purpurea L. Dry Extract</t>
  </si>
  <si>
    <t xml:space="preserve">Edetate disodium</t>
  </si>
  <si>
    <t xml:space="preserve">Eleutherococcus Senticosus (Siberian Ginseng) Dry Extract Con. 5:1</t>
  </si>
  <si>
    <t xml:space="preserve">Empagliflozine</t>
  </si>
  <si>
    <t xml:space="preserve">Epimedium Grandiflorum (Horny Goat Weed) Dry Extract Con. 20:1</t>
  </si>
  <si>
    <t xml:space="preserve">Erythrosine</t>
  </si>
  <si>
    <t xml:space="preserve">Erythrosine Pink Color (45430)</t>
  </si>
  <si>
    <t xml:space="preserve">Erythrosine Pink Colour (No.45430)</t>
  </si>
  <si>
    <t xml:space="preserve">Ethanol</t>
  </si>
  <si>
    <t xml:space="preserve">Ethanol 96% (Binder Solvent for First Granulation Step)</t>
  </si>
  <si>
    <t xml:space="preserve">Ethanol 96% (Binder Solvent of First Granule)</t>
  </si>
  <si>
    <t xml:space="preserve">Ethanol 96% (Binder Solvent of Second Granule)</t>
  </si>
  <si>
    <t xml:space="preserve">Ethanol 96% (Binder Solvent)</t>
  </si>
  <si>
    <t xml:space="preserve">Ethanol 96% (Binder Soolvent)</t>
  </si>
  <si>
    <t xml:space="preserve">Ethanol 96% (Coating Solvent)</t>
  </si>
  <si>
    <t xml:space="preserve">Ethanol 96% (for Granulation)</t>
  </si>
  <si>
    <t xml:space="preserve">Ethanol 96% (Primary coating Solvent)</t>
  </si>
  <si>
    <t xml:space="preserve">Ethanol 96% (Primary Coating Solvent)</t>
  </si>
  <si>
    <t xml:space="preserve">Ethanol 96% (Secondary Coating Solvent)</t>
  </si>
  <si>
    <t xml:space="preserve">Ethanol 96.0% (Binder Solvent)</t>
  </si>
  <si>
    <t xml:space="preserve">Exacol Brown Color HT</t>
  </si>
  <si>
    <t xml:space="preserve">Exacol brown HT</t>
  </si>
  <si>
    <t xml:space="preserve">Fennel Dry Extract (Foeniculum vulgare Extract Con. 5:1)</t>
  </si>
  <si>
    <t xml:space="preserve">Ferric Oxid Black</t>
  </si>
  <si>
    <t xml:space="preserve">Ferric Oxid Red</t>
  </si>
  <si>
    <t xml:space="preserve">Ferric Oxid Yellow</t>
  </si>
  <si>
    <t xml:space="preserve">Ferric oxide Yellow</t>
  </si>
  <si>
    <t xml:space="preserve">Ferrous Bisglycinate 20%</t>
  </si>
  <si>
    <t xml:space="preserve">Ferrous Fumarate (Fe= 14 mg)</t>
  </si>
  <si>
    <t xml:space="preserve">Folic Acid</t>
  </si>
  <si>
    <t xml:space="preserve">Folic Acid (B9)</t>
  </si>
  <si>
    <t xml:space="preserve">Folic acid (Vitamin B9)</t>
  </si>
  <si>
    <t xml:space="preserve">Garcinia Cambogia Fruit Dry Extract Con. 6:1</t>
  </si>
  <si>
    <t xml:space="preserve">Gentian Dry Extract (Gentiana lutea Extract Con. 4:1)</t>
  </si>
  <si>
    <t xml:space="preserve">Ginger Dry Extract (Zingiber officinale Extract Con. 10:1)</t>
  </si>
  <si>
    <t xml:space="preserve">Ginger Dry Extract (Zingiber Officinalis dry Extract Con. 5:1)</t>
  </si>
  <si>
    <t xml:space="preserve">Ginkgo Biloba Leaf Dry Extract Con. 50:1</t>
  </si>
  <si>
    <t xml:space="preserve">Glyceryl behenate</t>
  </si>
  <si>
    <t xml:space="preserve">Glyceryl behenate (Compritol 888ATO)</t>
  </si>
  <si>
    <t xml:space="preserve">Gymnema Sylvestre Leaf Dry Extract Con. 10:1</t>
  </si>
  <si>
    <t xml:space="preserve">HCL Solution 37%</t>
  </si>
  <si>
    <t xml:space="preserve">Heavy magnesium oxide</t>
  </si>
  <si>
    <t xml:space="preserve">HPMC 100,000 cps CR</t>
  </si>
  <si>
    <t xml:space="preserve">HPMC 100,000 cps CR (Methocel K100M)</t>
  </si>
  <si>
    <t xml:space="preserve">HPMC 6 cps</t>
  </si>
  <si>
    <t xml:space="preserve">HPMC 6cps</t>
  </si>
  <si>
    <t xml:space="preserve">Hpmc 6cps</t>
  </si>
  <si>
    <t xml:space="preserve">HPMC K100M</t>
  </si>
  <si>
    <t xml:space="preserve">Hydroxy Propyl Methyl Cellulos 6 cps (Primary Coating)</t>
  </si>
  <si>
    <t xml:space="preserve">Hydroxy Propyl Methyl Cellulos 6 cps (Secondary Coating)</t>
  </si>
  <si>
    <t xml:space="preserve">Hydroxy Propyl Methyl Cellulose (HPMC) 6 cps</t>
  </si>
  <si>
    <t xml:space="preserve">Hydroxy Propyl Methyl Cellulose (HPMC) 6cps</t>
  </si>
  <si>
    <t xml:space="preserve">Hydroxy Propyl Methyl Cellulose 6 cps</t>
  </si>
  <si>
    <t xml:space="preserve">Hydroxy Propyl Methyl Cellulose 6 CPS</t>
  </si>
  <si>
    <t xml:space="preserve">Hydroxy Propyl Methyl Cellulose 6 cps (Primary coating)</t>
  </si>
  <si>
    <t xml:space="preserve">Hydroxy Propyl Methyl Cellulose 6 cps (Secondary coating)</t>
  </si>
  <si>
    <t xml:space="preserve">Hydroxypropyl Methyl Cellulose 100,000 cps (K100M CR)</t>
  </si>
  <si>
    <t xml:space="preserve">Hydroxypropyl Methyl Cellulose 15,000 cps (K15M CR)</t>
  </si>
  <si>
    <t xml:space="preserve">Hydroxypropyl methyl cellulose 6cps</t>
  </si>
  <si>
    <t xml:space="preserve">Hydroxypropyl methyl cellulose 6cps (HPMC 6cps)</t>
  </si>
  <si>
    <t xml:space="preserve">Hydroxypropyl methyl cellulose K4M (External Granular)</t>
  </si>
  <si>
    <t xml:space="preserve">Hydroxypropyl methyl cellulose K4M (Internal Granular)</t>
  </si>
  <si>
    <t xml:space="preserve">Hydroxypropyl Methylcellulose 6 cps</t>
  </si>
  <si>
    <t xml:space="preserve">Hydroxypropylmethyl Cellulose (HPMC 6 cps)</t>
  </si>
  <si>
    <t xml:space="preserve">Hydroxypropylmethyl Cellulose (HPMC 6 cps) (Binder of First Granule)</t>
  </si>
  <si>
    <t xml:space="preserve">Hydroxypropylmethyl Cellulose (HPMC) 6cps</t>
  </si>
  <si>
    <t xml:space="preserve">Hydroxypropylmethyl Cellulose 6 cps</t>
  </si>
  <si>
    <t xml:space="preserve">Hydroxypropylmethyl Cellulose 6cps</t>
  </si>
  <si>
    <t xml:space="preserve">Hydroxypropylmethyl cellulose 6cps</t>
  </si>
  <si>
    <t xml:space="preserve">Hypromellose (HPMC6 cps)</t>
  </si>
  <si>
    <t xml:space="preserve">Hypromellose 15cps</t>
  </si>
  <si>
    <t xml:space="preserve">Hypromellose 6 CPS</t>
  </si>
  <si>
    <t xml:space="preserve">Hypromellose 6cps</t>
  </si>
  <si>
    <t xml:space="preserve">Iodine (Potassium Iodide)</t>
  </si>
  <si>
    <t xml:space="preserve">Iodine** (as Potassium Iodide)</t>
  </si>
  <si>
    <t xml:space="preserve">Iron (as Ferrous Bisglycinate)</t>
  </si>
  <si>
    <t xml:space="preserve">Iron (as Ferrous Fumarate)</t>
  </si>
  <si>
    <t xml:space="preserve">Iron oxide Red</t>
  </si>
  <si>
    <t xml:space="preserve">Iron oxide Yellow</t>
  </si>
  <si>
    <t xml:space="preserve">Iron oxide yellow</t>
  </si>
  <si>
    <t xml:space="preserve">Isopropyl alcohol</t>
  </si>
  <si>
    <t xml:space="preserve">Juniper Communis Fruit dry Extract Con. 2:1</t>
  </si>
  <si>
    <t xml:space="preserve">L-Arginine (Base)</t>
  </si>
  <si>
    <t xml:space="preserve">L-Menthol Crystal</t>
  </si>
  <si>
    <t xml:space="preserve">Lactose Monohydrate (mesh 200)</t>
  </si>
  <si>
    <t xml:space="preserve">Lactose Monohydrate (Mesh 200)</t>
  </si>
  <si>
    <t xml:space="preserve">Lactose monohydrate 200</t>
  </si>
  <si>
    <t xml:space="preserve">Lactose Monohydrate Mesh 200</t>
  </si>
  <si>
    <t xml:space="preserve">Lactose Monohydrate Mesh 80</t>
  </si>
  <si>
    <t xml:space="preserve">Lactose monohydrate mesh 80 DC grade</t>
  </si>
  <si>
    <t xml:space="preserve">Lactose Monohydrate-Mesh 200</t>
  </si>
  <si>
    <t xml:space="preserve">Lemon Flavour Powder</t>
  </si>
  <si>
    <t xml:space="preserve">Liquorice Dry Extract (Glycyrrhiza glabra Extract Con. 8:1)</t>
  </si>
  <si>
    <t xml:space="preserve">Magnesium (as Magnesium Oxide - Heavy)</t>
  </si>
  <si>
    <t xml:space="preserve">Magnesium (as Magnesium Oxide Heavy)</t>
  </si>
  <si>
    <t xml:space="preserve">Magnesium oxide-Heavy</t>
  </si>
  <si>
    <t xml:space="preserve">Magnesium stearate</t>
  </si>
  <si>
    <t xml:space="preserve">Manganese (as Manganese Sulfate Monohydrate)</t>
  </si>
  <si>
    <t xml:space="preserve">Manganese sulfate monohydrate</t>
  </si>
  <si>
    <t xml:space="preserve">Mangnesium stearate</t>
  </si>
  <si>
    <t xml:space="preserve">Mannitol (fine Powder)</t>
  </si>
  <si>
    <t xml:space="preserve">Mannitol (Fine Powder)</t>
  </si>
  <si>
    <t xml:space="preserve">Mannitol - Fine Powder</t>
  </si>
  <si>
    <t xml:space="preserve">Marshmallow Dry Extract (Althea officinalis Extract Con. 3:1)</t>
  </si>
  <si>
    <t xml:space="preserve">Metformin</t>
  </si>
  <si>
    <t xml:space="preserve">Metformin HCl</t>
  </si>
  <si>
    <t xml:space="preserve">Methacrylic acid copolymer (Eudragit L100 - 55)</t>
  </si>
  <si>
    <t xml:space="preserve">Methyl paraben</t>
  </si>
  <si>
    <t xml:space="preserve">Mg (Magnesium Oxide-Heavy)</t>
  </si>
  <si>
    <t xml:space="preserve">Microcrystallin cellulose (Avicel 102)</t>
  </si>
  <si>
    <t xml:space="preserve">Microcrystallin Cellulose 101</t>
  </si>
  <si>
    <t xml:space="preserve">Microcrystallin Cellulose 101 (Extra-granular)</t>
  </si>
  <si>
    <t xml:space="preserve">Microcrystallin Cellulose 101 (Intra-granular)</t>
  </si>
  <si>
    <t xml:space="preserve">Microcrystallin Cellulose 102</t>
  </si>
  <si>
    <t xml:space="preserve">Microcrystallin Cellulose101</t>
  </si>
  <si>
    <t xml:space="preserve">Microcrystallin Cellulose102</t>
  </si>
  <si>
    <t xml:space="preserve">Microcrystalline Cellulose ( Avicel) 101</t>
  </si>
  <si>
    <t xml:space="preserve">Microcrystalline cellulose (Avicel 101)</t>
  </si>
  <si>
    <t xml:space="preserve">Microcrystalline Cellulose (Avicel 101)</t>
  </si>
  <si>
    <t xml:space="preserve">Microcrystalline Cellulose (PH 101)</t>
  </si>
  <si>
    <t xml:space="preserve">Microcrystalline cellulose 101</t>
  </si>
  <si>
    <t xml:space="preserve">Microcrystalline Cellulose 101</t>
  </si>
  <si>
    <t xml:space="preserve">Microcrystalline Cellulose 101 ( Avicel)</t>
  </si>
  <si>
    <t xml:space="preserve">Microcrystalline Cellulose 101 (Extra-Granule)</t>
  </si>
  <si>
    <t xml:space="preserve">Microcrystalline Cellulose 101 (Filler for First Granulation Step)</t>
  </si>
  <si>
    <t xml:space="preserve">Microcrystalline Cellulose 101 (Filler for Second Granulation Step)</t>
  </si>
  <si>
    <t xml:space="preserve">Microcrystalline Cellulose 101 (Intra-Granule)</t>
  </si>
  <si>
    <t xml:space="preserve">Microcrystalline Cellulose 102</t>
  </si>
  <si>
    <t xml:space="preserve">Microcrystalline cellulose 102</t>
  </si>
  <si>
    <t xml:space="preserve">Microcrystalline Cellulose Avicel 101</t>
  </si>
  <si>
    <t xml:space="preserve">Microcrystalline cellulose PH101 (Extra Granular)</t>
  </si>
  <si>
    <t xml:space="preserve">Microcrystalline cellulose PH101 (Filler for first Granulation step)</t>
  </si>
  <si>
    <t xml:space="preserve">Microcrystalline cellulose PH101 (Filler for Second Granulation step)</t>
  </si>
  <si>
    <t xml:space="preserve">Microcrystalline Cellulose PH102</t>
  </si>
  <si>
    <t xml:space="preserve">Milk Thistle Dry Extract (Silybum Marianum Dry Extract Con. 70:1)</t>
  </si>
  <si>
    <t xml:space="preserve">Milk Thistle Dry Extract (Silybum marianum fruit Extract Con. 70:1)</t>
  </si>
  <si>
    <t xml:space="preserve">Mint Flavour powder</t>
  </si>
  <si>
    <t xml:space="preserve">Mint Flavour powdert</t>
  </si>
  <si>
    <t xml:space="preserve">Nicotinamide</t>
  </si>
  <si>
    <t xml:space="preserve">Nicotinamide (B3)</t>
  </si>
  <si>
    <t xml:space="preserve">Nicotinamide mononucleotide granule</t>
  </si>
  <si>
    <t xml:space="preserve">Orange Flavor Powder</t>
  </si>
  <si>
    <t xml:space="preserve">Orange flavour</t>
  </si>
  <si>
    <t xml:space="preserve">Orange Flavour Powder</t>
  </si>
  <si>
    <t xml:space="preserve">Ozanimod hydrochloride</t>
  </si>
  <si>
    <t xml:space="preserve">Panax Ginseng (Asian Ginseng) Dry Extract Con. 3:1</t>
  </si>
  <si>
    <t xml:space="preserve">PEG 4000</t>
  </si>
  <si>
    <t xml:space="preserve">PEG4000</t>
  </si>
  <si>
    <t xml:space="preserve">Peppermint Dry Extract (Mentha piperita Extract)</t>
  </si>
  <si>
    <t xml:space="preserve">Poly Ethylene Glycol (PEG) 4000</t>
  </si>
  <si>
    <t xml:space="preserve">Poly Ethylene Glycol 4000</t>
  </si>
  <si>
    <t xml:space="preserve">Poly vinyl Pyrrolidone (PVP-K30)</t>
  </si>
  <si>
    <t xml:space="preserve">Polyethylene Glycol</t>
  </si>
  <si>
    <t xml:space="preserve">Polyethylene Glycol 4000</t>
  </si>
  <si>
    <t xml:space="preserve">Polyethylene glycol 4000</t>
  </si>
  <si>
    <t xml:space="preserve">Polyethylene glycol 4000 (Primary coating)</t>
  </si>
  <si>
    <t xml:space="preserve">Polyethylene glycol 4000 (Primary Coating)</t>
  </si>
  <si>
    <t xml:space="preserve">Polyethylene glycol 4000 (Secondary coating)</t>
  </si>
  <si>
    <t xml:space="preserve">Polyethylene glycol 4000 (Secondary Coating)</t>
  </si>
  <si>
    <t xml:space="preserve">Polyvinylvinylpyrrolidone K30 (PVP K30) (Binder)</t>
  </si>
  <si>
    <t xml:space="preserve">Polyvinylvinylpyrrolidone K30 (PVP K30) (Intra-Granule)</t>
  </si>
  <si>
    <t xml:space="preserve">Povidone K30</t>
  </si>
  <si>
    <t xml:space="preserve">Pregelatinized starch</t>
  </si>
  <si>
    <t xml:space="preserve">Propyl paraben</t>
  </si>
  <si>
    <t xml:space="preserve">Propylene glycol</t>
  </si>
  <si>
    <t xml:space="preserve">Purified water</t>
  </si>
  <si>
    <t xml:space="preserve">Purified Water (Binder Solvent for Second Granulation Step)</t>
  </si>
  <si>
    <t xml:space="preserve">Purified Water (Binder Solvent of First Granule)</t>
  </si>
  <si>
    <t xml:space="preserve">Purified Water (Binder Solvent)</t>
  </si>
  <si>
    <t xml:space="preserve">Purified Water (Coating Solvent)</t>
  </si>
  <si>
    <t xml:space="preserve">Purified water (Coating Solvent)</t>
  </si>
  <si>
    <t xml:space="preserve">Purified Water (for Granulation)</t>
  </si>
  <si>
    <t xml:space="preserve">Purified Water (Primary coating Solvent)</t>
  </si>
  <si>
    <t xml:space="preserve">Purified Water (Primary Coating Solvent)</t>
  </si>
  <si>
    <t xml:space="preserve">Purified Water (Secondary Coating Solvent)</t>
  </si>
  <si>
    <t xml:space="preserve">PVP k30</t>
  </si>
  <si>
    <t xml:space="preserve">PVP K30 (Binder for First Granulation Step)</t>
  </si>
  <si>
    <t xml:space="preserve">PVP K30 (Binder for Second Granulation Step)</t>
  </si>
  <si>
    <t xml:space="preserve">PVP K30 (Binder Solution)</t>
  </si>
  <si>
    <t xml:space="preserve">PVP K30 (Binder)</t>
  </si>
  <si>
    <t xml:space="preserve">PVP K30 (Blender)</t>
  </si>
  <si>
    <t xml:space="preserve">PVP K30 (Coating agent)</t>
  </si>
  <si>
    <t xml:space="preserve">PVP K30 (Dry Binder)</t>
  </si>
  <si>
    <t xml:space="preserve">PVP K30 (for the first granulation step)</t>
  </si>
  <si>
    <t xml:space="preserve">PVP K30 (for the second granulation step)</t>
  </si>
  <si>
    <t xml:space="preserve">PVP K30 (Intra-Granule)</t>
  </si>
  <si>
    <t xml:space="preserve">PVP K90 (Binder)</t>
  </si>
  <si>
    <t xml:space="preserve">PVP K90 (Internal Granular)</t>
  </si>
  <si>
    <t xml:space="preserve">PVP-K30 (Binder)</t>
  </si>
  <si>
    <t xml:space="preserve">PVP-K30 (Intra-Granule)</t>
  </si>
  <si>
    <t xml:space="preserve">PVP-K30-341 (Poly Vinil)</t>
  </si>
  <si>
    <t xml:space="preserve">PVPK30</t>
  </si>
  <si>
    <t xml:space="preserve">Pyridoxin Hydrochloride (Vitamin B6)</t>
  </si>
  <si>
    <t xml:space="preserve">Pyridoxine HCl (B6)</t>
  </si>
  <si>
    <t xml:space="preserve">Pyridoxine Hydrochloride(B6)</t>
  </si>
  <si>
    <t xml:space="preserve">Red Iron Oxide</t>
  </si>
  <si>
    <t xml:space="preserve">Red iron oxide</t>
  </si>
  <si>
    <t xml:space="preserve">Riboflavin (B2)</t>
  </si>
  <si>
    <t xml:space="preserve">Sacubitril/Valsartan 3Sodium,2.5.H20 Co Crystal</t>
  </si>
  <si>
    <t xml:space="preserve">Saw palmetto Dry Extract (Con 4:1)</t>
  </si>
  <si>
    <t xml:space="preserve">Selenium (as Sodium Selenite Anhydrous)</t>
  </si>
  <si>
    <t xml:space="preserve">Selenium (as Sodium selenite)</t>
  </si>
  <si>
    <t xml:space="preserve">Selenium (as Sodium Selenite)</t>
  </si>
  <si>
    <t xml:space="preserve">Siberian Ginseng Dry extract (Eleutherococcus senticosus Dry Extract Con. 5:1)</t>
  </si>
  <si>
    <t xml:space="preserve">Silica Colloidal Anhydrous</t>
  </si>
  <si>
    <t xml:space="preserve">Sodium benzoate</t>
  </si>
  <si>
    <t xml:space="preserve">Sodium citrate dihydrate</t>
  </si>
  <si>
    <t xml:space="preserve">Sodium Citrate Dihydrate (for pH adjustment)</t>
  </si>
  <si>
    <t xml:space="preserve">Sodium Lauryl Sulfate (Secondary Coating)</t>
  </si>
  <si>
    <t xml:space="preserve">Sodium Luryl Sulfate</t>
  </si>
  <si>
    <t xml:space="preserve">Sodium stearyl fumarate</t>
  </si>
  <si>
    <t xml:space="preserve">Sodium Strearyl Fumarate</t>
  </si>
  <si>
    <t xml:space="preserve">Sorbitol Powder (Extra-Granule)</t>
  </si>
  <si>
    <t xml:space="preserve">Sorbitol Powder (Intra-Granule)</t>
  </si>
  <si>
    <t xml:space="preserve">Sourcherry Flavour</t>
  </si>
  <si>
    <t xml:space="preserve">Strawberries Powder Flavor</t>
  </si>
  <si>
    <t xml:space="preserve">Sunset Yellow Color</t>
  </si>
  <si>
    <t xml:space="preserve">Sunset yellow color (Secondary coating)</t>
  </si>
  <si>
    <t xml:space="preserve">Talc (Primary coating)</t>
  </si>
  <si>
    <t xml:space="preserve">Talc (Primary Coating)</t>
  </si>
  <si>
    <t xml:space="preserve">Talc (Secondary coating)</t>
  </si>
  <si>
    <t xml:space="preserve">Talc (Secondary Coating)</t>
  </si>
  <si>
    <t xml:space="preserve">Thiamin (B1)</t>
  </si>
  <si>
    <t xml:space="preserve">Thiamin Hydrochloride (Vitamin B1)</t>
  </si>
  <si>
    <t xml:space="preserve">Thiamine Hydrochloride (B1)</t>
  </si>
  <si>
    <t xml:space="preserve">Titanium dioxide</t>
  </si>
  <si>
    <t xml:space="preserve">Titanium dioxide (Secondary coating)</t>
  </si>
  <si>
    <t xml:space="preserve">Titanium dioxide (Secondary Coating)</t>
  </si>
  <si>
    <t xml:space="preserve">Tribulus Terrestris Dry Extract Con. 50:1</t>
  </si>
  <si>
    <t xml:space="preserve">Ubidecarenone</t>
  </si>
  <si>
    <t xml:space="preserve">Vitamin B1</t>
  </si>
  <si>
    <t xml:space="preserve">Vitamin B1 (as Thiamine HCl)</t>
  </si>
  <si>
    <t xml:space="preserve">Vitamin B1 (as Thiamine Hydrochloride)</t>
  </si>
  <si>
    <t xml:space="preserve">Vitamin B1 (Thiamine HCl)</t>
  </si>
  <si>
    <t xml:space="preserve">Vitamin B12</t>
  </si>
  <si>
    <t xml:space="preserve">Vitamin B12 (as Cyanocobalamin)</t>
  </si>
  <si>
    <t xml:space="preserve">Vitamin B12 (as Cyanocobalamine)</t>
  </si>
  <si>
    <t xml:space="preserve">Vitamin B12 (Cyanocobalamine)</t>
  </si>
  <si>
    <t xml:space="preserve">Vitamin B2 (as Riboflavin)</t>
  </si>
  <si>
    <t xml:space="preserve">Vitamin B2 (Riboflavin)</t>
  </si>
  <si>
    <t xml:space="preserve">Vitamin B3 (as Nicotinamide)</t>
  </si>
  <si>
    <t xml:space="preserve">Vitamin B3 (Nicotinamide)</t>
  </si>
  <si>
    <t xml:space="preserve">Vitamin B5 (as Calcium Pantothenate)</t>
  </si>
  <si>
    <t xml:space="preserve">Vitamin B5 (D-Calcium pantothenate)</t>
  </si>
  <si>
    <t xml:space="preserve">Vitamin B6</t>
  </si>
  <si>
    <t xml:space="preserve">Vitamin B6 (as Pyridoxin Hydrochloride)</t>
  </si>
  <si>
    <t xml:space="preserve">Vitamin B6 (as Pyridoxine HCl)</t>
  </si>
  <si>
    <t xml:space="preserve">Vitamin B6 (Pyridoxine HCl)</t>
  </si>
  <si>
    <t xml:space="preserve">Vitamin B7 (as Biotin)</t>
  </si>
  <si>
    <t xml:space="preserve">Vitamin B7 (Biotin)</t>
  </si>
  <si>
    <t xml:space="preserve">Vitamin B8 (as Inositol)</t>
  </si>
  <si>
    <t xml:space="preserve">Vitamin B9 (as Folic Acid)</t>
  </si>
  <si>
    <t xml:space="preserve">Vitamin B9 (Folic acid)</t>
  </si>
  <si>
    <t xml:space="preserve">Vitamin C (as Ascorbic Acid Coated 97%)</t>
  </si>
  <si>
    <t xml:space="preserve">Vitamin C (as Coated Ascorbic Acid)</t>
  </si>
  <si>
    <t xml:space="preserve">Vitamin D3 (100000 IU/g)</t>
  </si>
  <si>
    <t xml:space="preserve">Vitamin D3 100'000 IU/g</t>
  </si>
  <si>
    <t xml:space="preserve">Vitamin E (dl-Alpha Tocopheryl Acetate 50%)</t>
  </si>
  <si>
    <t xml:space="preserve">water</t>
  </si>
  <si>
    <t xml:space="preserve">Water (Binder Solvent)</t>
  </si>
  <si>
    <t xml:space="preserve">Water (Coating Solvent)</t>
  </si>
  <si>
    <t xml:space="preserve">Yellow Irom Oxide</t>
  </si>
  <si>
    <t xml:space="preserve">Yellow Iron Oxide</t>
  </si>
  <si>
    <t xml:space="preserve">Yellow iron oxide</t>
  </si>
  <si>
    <t xml:space="preserve">Zinc (as Zinc Gluconate)</t>
  </si>
  <si>
    <t xml:space="preserve">Zinc gluconate</t>
  </si>
  <si>
    <t xml:space="preserve">Zinc Gluconate (Zn= 25 mg)</t>
  </si>
  <si>
    <t xml:space="preserve">Zn (Zinc Gluconate)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</si>
</sst>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;\-0;;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8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7F7F7F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charset val="1"/>
        <family val="0"/>
        <b val="1"/>
        <color rgb="FFC00000"/>
        <sz val="1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  <color rgb="FFC00000"/>
        <sz val="9"/>
      </font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23.8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23.8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/>
      <c r="B7" s="5"/>
    </row>
    <row r="8" customFormat="false" ht="15" hidden="false" customHeight="false" outlineLevel="0" collapsed="false">
      <c r="A8" s="2" t="s">
        <v>8</v>
      </c>
      <c r="B8" s="3"/>
    </row>
    <row r="9" customFormat="false" ht="15" hidden="false" customHeight="false" outlineLevel="0" collapsed="false">
      <c r="A9" s="4" t="s">
        <v>9</v>
      </c>
      <c r="B9" s="5" t="s">
        <v>10</v>
      </c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23.85" hidden="false" customHeight="false" outlineLevel="0" collapsed="false">
      <c r="A11" s="4" t="s">
        <v>13</v>
      </c>
      <c r="B11" s="5" t="s">
        <v>14</v>
      </c>
    </row>
    <row r="12" customFormat="false" ht="15" hidden="false" customHeight="false" outlineLevel="0" collapsed="false">
      <c r="A12" s="4" t="s">
        <v>15</v>
      </c>
      <c r="B12" s="5" t="s">
        <v>16</v>
      </c>
    </row>
    <row r="13" customFormat="false" ht="15" hidden="false" customHeight="false" outlineLevel="0" collapsed="false">
      <c r="A13" s="4" t="s">
        <v>17</v>
      </c>
      <c r="B13" s="5" t="s">
        <v>18</v>
      </c>
    </row>
    <row r="14" customFormat="false" ht="15" hidden="false" customHeight="false" outlineLevel="0" collapsed="false">
      <c r="A14" s="4" t="s">
        <v>19</v>
      </c>
      <c r="B14" s="5" t="s">
        <v>20</v>
      </c>
    </row>
    <row r="15" customFormat="false" ht="15" hidden="false" customHeight="false" outlineLevel="0" collapsed="false">
      <c r="A15" s="4"/>
      <c r="B15" s="5"/>
    </row>
    <row r="16" customFormat="false" ht="15" hidden="false" customHeight="false" outlineLevel="0" collapsed="false">
      <c r="A16" s="2" t="s">
        <v>21</v>
      </c>
      <c r="B16" s="3"/>
    </row>
    <row r="17" customFormat="false" ht="15" hidden="false" customHeight="false" outlineLevel="0" collapsed="false">
      <c r="A17" s="4" t="s">
        <v>22</v>
      </c>
      <c r="B17" s="5" t="s">
        <v>23</v>
      </c>
    </row>
    <row r="18" customFormat="false" ht="15" hidden="false" customHeight="false" outlineLevel="0" collapsed="false">
      <c r="A18" s="4" t="s">
        <v>24</v>
      </c>
      <c r="B18" s="5" t="s">
        <v>25</v>
      </c>
    </row>
    <row r="19" customFormat="false" ht="23.85" hidden="false" customHeight="false" outlineLevel="0" collapsed="false">
      <c r="A19" s="4" t="s">
        <v>26</v>
      </c>
      <c r="B19" s="5" t="s">
        <v>27</v>
      </c>
    </row>
    <row r="20" customFormat="false" ht="15" hidden="false" customHeight="false" outlineLevel="0" collapsed="false">
      <c r="A20" s="4" t="s">
        <v>28</v>
      </c>
      <c r="B20" s="5" t="s">
        <v>29</v>
      </c>
    </row>
    <row r="21" customFormat="false" ht="15" hidden="false" customHeight="false" outlineLevel="0" collapsed="false">
      <c r="A21" s="4" t="s">
        <v>30</v>
      </c>
      <c r="B21" s="5" t="s">
        <v>31</v>
      </c>
    </row>
    <row r="22" customFormat="false" ht="15" hidden="false" customHeight="false" outlineLevel="0" collapsed="false">
      <c r="A22" s="4" t="s">
        <v>32</v>
      </c>
      <c r="B22" s="5" t="s">
        <v>33</v>
      </c>
    </row>
    <row r="23" customFormat="false" ht="15" hidden="false" customHeight="false" outlineLevel="0" collapsed="false">
      <c r="A23" s="4" t="s">
        <v>34</v>
      </c>
      <c r="B23" s="5" t="s">
        <v>35</v>
      </c>
    </row>
    <row r="24" customFormat="false" ht="23.85" hidden="false" customHeight="false" outlineLevel="0" collapsed="false">
      <c r="A24" s="4" t="s">
        <v>36</v>
      </c>
      <c r="B24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7" min="6" style="0" width="3"/>
    <col collapsed="false" customWidth="true" hidden="true" outlineLevel="0" max="9" min="8" style="0" width="16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6" t="s">
        <v>39</v>
      </c>
      <c r="B3" s="7" t="s">
        <v>40</v>
      </c>
      <c r="C3" s="7"/>
    </row>
    <row r="4" customFormat="false" ht="15" hidden="false" customHeight="false" outlineLevel="0" collapsed="false">
      <c r="A4" s="6" t="s">
        <v>41</v>
      </c>
      <c r="B4" s="8" t="str">
        <f aca="false">IFERROR(INDEX(Materials!$B$2:$B$301,MATCH($B$3,Materials!$A$2:$A$301,0)),"")</f>
        <v>Disintegrant</v>
      </c>
    </row>
    <row r="5" customFormat="false" ht="15" hidden="false" customHeight="false" outlineLevel="0" collapsed="false">
      <c r="A5" s="6" t="s">
        <v>42</v>
      </c>
      <c r="B5" s="8" t="n">
        <f aca="false">SUMIFS(Formulas!$K$2:$K$3001,Formulas!$B$2:$B$3001,$B$3)</f>
        <v>26</v>
      </c>
    </row>
    <row r="6" customFormat="false" ht="15" hidden="false" customHeight="false" outlineLevel="0" collapsed="false">
      <c r="A6" s="6" t="s">
        <v>43</v>
      </c>
      <c r="B6" s="9" t="n">
        <f aca="false">IF(COUNTA(Products!$A$2:$A$151)=0,0,B5/COUNTA(Products!$A$2:$A$151))</f>
        <v>0.245283018867925</v>
      </c>
    </row>
    <row r="8" customFormat="false" ht="23.85" hidden="false" customHeight="false" outlineLevel="0" collapsed="false">
      <c r="A8" s="10" t="s">
        <v>44</v>
      </c>
      <c r="B8" s="10" t="s">
        <v>45</v>
      </c>
      <c r="C8" s="10" t="s">
        <v>46</v>
      </c>
      <c r="D8" s="10" t="s">
        <v>47</v>
      </c>
      <c r="E8" s="10" t="s">
        <v>48</v>
      </c>
      <c r="H8" s="11" t="s">
        <v>49</v>
      </c>
      <c r="I8" s="11" t="s">
        <v>50</v>
      </c>
    </row>
    <row r="9" customFormat="false" ht="15" hidden="false" customHeight="false" outlineLevel="0" collapsed="false">
      <c r="A9" s="12" t="n">
        <f aca="false">IF(ROW()-8&lt;=$B$5,ROW()-8,"")</f>
        <v>1</v>
      </c>
      <c r="B9" s="13" t="str">
        <f aca="false">IF(A9="","",INDEX($H$9:$H$158,MATCH(A9,$I$9:$I$158,0)))</f>
        <v>Ezetimibe-Rosuvastatin 10-10</v>
      </c>
      <c r="C9" s="13" t="str">
        <f aca="false">IF(A9="","",INDEX(Products!$F$2:$F$151,MATCH(B9,Products!$A$2:$A$151,0)))</f>
        <v>Ezetimibe, Rosuvastatin Calcium</v>
      </c>
      <c r="D9" s="12" t="n">
        <f aca="false">IF(A9="","",COUNTIFS(Formulas!$A$2:$A$3001,B9,Formulas!$B$2:$B$3001,$B$3))</f>
        <v>2</v>
      </c>
      <c r="E9" s="13" t="str">
        <f aca="false">IF(A9="","",INDEX(Formulas!$I$1:$I$3001,SUMPRODUCT(MAX((Formulas!$A$2:$A$3001=B9)*(Formulas!$B$2:$B$3001=$B$3)*ROW(Formulas!$A$2:$A$3001))))&amp;"")</f>
        <v>Intra-granular; Extra-granular</v>
      </c>
      <c r="H9" s="14" t="str">
        <f aca="false">IF(INDEX(Products!$A$2:$A$151,1)="","",INDEX(Products!$A$2:$A$151,1))</f>
        <v>Ezetimibe-Rosuvastatin 10-10</v>
      </c>
      <c r="I9" s="14" t="n">
        <f aca="false">IF(H9="","",IF(COUNTIFS(Formulas!$A$2:$A$3001,H9,Formulas!$B$2:$B$3001,$B$3)&gt;0,MAX(I$8:I8)+1,""))</f>
        <v>1</v>
      </c>
    </row>
    <row r="10" customFormat="false" ht="15" hidden="false" customHeight="false" outlineLevel="0" collapsed="false">
      <c r="A10" s="12" t="n">
        <f aca="false">IF(ROW()-8&lt;=$B$5,ROW()-8,"")</f>
        <v>2</v>
      </c>
      <c r="B10" s="13" t="str">
        <f aca="false">IF(A10="","",INDEX($H$9:$H$158,MATCH(A10,$I$9:$I$158,0)))</f>
        <v>Ezetimibe-Rosuvastatin 10-20</v>
      </c>
      <c r="C10" s="13" t="str">
        <f aca="false">IF(A10="","",INDEX(Products!$F$2:$F$151,MATCH(B10,Products!$A$2:$A$151,0)))</f>
        <v>Ezetimibe, Rosuvastatin Calcium</v>
      </c>
      <c r="D10" s="12" t="n">
        <f aca="false">IF(A10="","",COUNTIFS(Formulas!$A$2:$A$3001,B10,Formulas!$B$2:$B$3001,$B$3))</f>
        <v>2</v>
      </c>
      <c r="E10" s="13" t="str">
        <f aca="false">IF(A10="","",INDEX(Formulas!$I$1:$I$3001,SUMPRODUCT(MAX((Formulas!$A$2:$A$3001=B10)*(Formulas!$B$2:$B$3001=$B$3)*ROW(Formulas!$A$2:$A$3001))))&amp;"")</f>
        <v>Intra-granular; Extra-granular</v>
      </c>
      <c r="H10" s="14" t="str">
        <f aca="false">IF(INDEX(Products!$A$2:$A$151,2)="","",INDEX(Products!$A$2:$A$151,2))</f>
        <v>Ezetimibe-Rosuvastatin 10-20</v>
      </c>
      <c r="I10" s="14" t="n">
        <f aca="false">IF(H10="","",IF(COUNTIFS(Formulas!$A$2:$A$3001,H10,Formulas!$B$2:$B$3001,$B$3)&gt;0,MAX(I$8:I9)+1,""))</f>
        <v>2</v>
      </c>
    </row>
    <row r="11" customFormat="false" ht="15" hidden="false" customHeight="false" outlineLevel="0" collapsed="false">
      <c r="A11" s="12" t="n">
        <f aca="false">IF(ROW()-8&lt;=$B$5,ROW()-8,"")</f>
        <v>3</v>
      </c>
      <c r="B11" s="13" t="str">
        <f aca="false">IF(A11="","",INDEX($H$9:$H$158,MATCH(A11,$I$9:$I$158,0)))</f>
        <v>Ezetimibe-Rosuvastatin 10-40</v>
      </c>
      <c r="C11" s="13" t="str">
        <f aca="false">IF(A11="","",INDEX(Products!$F$2:$F$151,MATCH(B11,Products!$A$2:$A$151,0)))</f>
        <v>Ezetimibe, Rosuvastatin Calcium</v>
      </c>
      <c r="D11" s="12" t="n">
        <f aca="false">IF(A11="","",COUNTIFS(Formulas!$A$2:$A$3001,B11,Formulas!$B$2:$B$3001,$B$3))</f>
        <v>2</v>
      </c>
      <c r="E11" s="13" t="str">
        <f aca="false">IF(A11="","",INDEX(Formulas!$I$1:$I$3001,SUMPRODUCT(MAX((Formulas!$A$2:$A$3001=B11)*(Formulas!$B$2:$B$3001=$B$3)*ROW(Formulas!$A$2:$A$3001))))&amp;"")</f>
        <v>Intra-granular; Extra-granular</v>
      </c>
      <c r="H11" s="14" t="str">
        <f aca="false">IF(INDEX(Products!$A$2:$A$151,3)="","",INDEX(Products!$A$2:$A$151,3))</f>
        <v>Ezetimibe-Rosuvastatin 10-40</v>
      </c>
      <c r="I11" s="14" t="n">
        <f aca="false">IF(H11="","",IF(COUNTIFS(Formulas!$A$2:$A$3001,H11,Formulas!$B$2:$B$3001,$B$3)&gt;0,MAX(I$8:I10)+1,""))</f>
        <v>3</v>
      </c>
    </row>
    <row r="12" customFormat="false" ht="15" hidden="false" customHeight="false" outlineLevel="0" collapsed="false">
      <c r="A12" s="12" t="n">
        <f aca="false">IF(ROW()-8&lt;=$B$5,ROW()-8,"")</f>
        <v>4</v>
      </c>
      <c r="B12" s="13" t="str">
        <f aca="false">IF(A12="","",INDEX($H$9:$H$158,MATCH(A12,$I$9:$I$158,0)))</f>
        <v>Resmitrom (Resffera) 60</v>
      </c>
      <c r="C12" s="13" t="str">
        <f aca="false">IF(A12="","",INDEX(Products!$F$2:$F$151,MATCH(B12,Products!$A$2:$A$151,0)))</f>
        <v>Resmetirom</v>
      </c>
      <c r="D12" s="12" t="n">
        <f aca="false">IF(A12="","",COUNTIFS(Formulas!$A$2:$A$3001,B12,Formulas!$B$2:$B$3001,$B$3))</f>
        <v>2</v>
      </c>
      <c r="E12" s="13" t="str">
        <f aca="false">IF(A12="","",INDEX(Formulas!$I$1:$I$3001,SUMPRODUCT(MAX((Formulas!$A$2:$A$3001=B12)*(Formulas!$B$2:$B$3001=$B$3)*ROW(Formulas!$A$2:$A$3001))))&amp;"")</f>
        <v>Intra-granular; Extra-granular</v>
      </c>
      <c r="H12" s="14" t="str">
        <f aca="false">IF(INDEX(Products!$A$2:$A$151,4)="","",INDEX(Products!$A$2:$A$151,4))</f>
        <v>Resmitrom (Resffera) 60</v>
      </c>
      <c r="I12" s="14" t="n">
        <f aca="false">IF(H12="","",IF(COUNTIFS(Formulas!$A$2:$A$3001,H12,Formulas!$B$2:$B$3001,$B$3)&gt;0,MAX(I$8:I11)+1,""))</f>
        <v>4</v>
      </c>
    </row>
    <row r="13" customFormat="false" ht="15" hidden="false" customHeight="false" outlineLevel="0" collapsed="false">
      <c r="A13" s="12" t="n">
        <f aca="false">IF(ROW()-8&lt;=$B$5,ROW()-8,"")</f>
        <v>5</v>
      </c>
      <c r="B13" s="13" t="str">
        <f aca="false">IF(A13="","",INDEX($H$9:$H$158,MATCH(A13,$I$9:$I$158,0)))</f>
        <v>Resmitrom (Resffera) 80</v>
      </c>
      <c r="C13" s="13" t="str">
        <f aca="false">IF(A13="","",INDEX(Products!$F$2:$F$151,MATCH(B13,Products!$A$2:$A$151,0)))</f>
        <v>Resmetirom</v>
      </c>
      <c r="D13" s="12" t="n">
        <f aca="false">IF(A13="","",COUNTIFS(Formulas!$A$2:$A$3001,B13,Formulas!$B$2:$B$3001,$B$3))</f>
        <v>2</v>
      </c>
      <c r="E13" s="13" t="str">
        <f aca="false">IF(A13="","",INDEX(Formulas!$I$1:$I$3001,SUMPRODUCT(MAX((Formulas!$A$2:$A$3001=B13)*(Formulas!$B$2:$B$3001=$B$3)*ROW(Formulas!$A$2:$A$3001))))&amp;"")</f>
        <v>Intra-granular; Extra-granular</v>
      </c>
      <c r="H13" s="14" t="str">
        <f aca="false">IF(INDEX(Products!$A$2:$A$151,5)="","",INDEX(Products!$A$2:$A$151,5))</f>
        <v>Resmitrom (Resffera) 80</v>
      </c>
      <c r="I13" s="14" t="n">
        <f aca="false">IF(H13="","",IF(COUNTIFS(Formulas!$A$2:$A$3001,H13,Formulas!$B$2:$B$3001,$B$3)&gt;0,MAX(I$8:I12)+1,""))</f>
        <v>5</v>
      </c>
    </row>
    <row r="14" customFormat="false" ht="15" hidden="false" customHeight="false" outlineLevel="0" collapsed="false">
      <c r="A14" s="12" t="n">
        <f aca="false">IF(ROW()-8&lt;=$B$5,ROW()-8,"")</f>
        <v>6</v>
      </c>
      <c r="B14" s="13" t="str">
        <f aca="false">IF(A14="","",INDEX($H$9:$H$158,MATCH(A14,$I$9:$I$158,0)))</f>
        <v>Resmitrom (Resffera) 100</v>
      </c>
      <c r="C14" s="13" t="str">
        <f aca="false">IF(A14="","",INDEX(Products!$F$2:$F$151,MATCH(B14,Products!$A$2:$A$151,0)))</f>
        <v>Resmetirom</v>
      </c>
      <c r="D14" s="12" t="n">
        <f aca="false">IF(A14="","",COUNTIFS(Formulas!$A$2:$A$3001,B14,Formulas!$B$2:$B$3001,$B$3))</f>
        <v>2</v>
      </c>
      <c r="E14" s="13" t="str">
        <f aca="false">IF(A14="","",INDEX(Formulas!$I$1:$I$3001,SUMPRODUCT(MAX((Formulas!$A$2:$A$3001=B14)*(Formulas!$B$2:$B$3001=$B$3)*ROW(Formulas!$A$2:$A$3001))))&amp;"")</f>
        <v>Intra-granular; Extra-granular</v>
      </c>
      <c r="H14" s="14" t="str">
        <f aca="false">IF(INDEX(Products!$A$2:$A$151,6)="","",INDEX(Products!$A$2:$A$151,6))</f>
        <v>Resmitrom (Resffera) 100</v>
      </c>
      <c r="I14" s="14" t="n">
        <f aca="false">IF(H14="","",IF(COUNTIFS(Formulas!$A$2:$A$3001,H14,Formulas!$B$2:$B$3001,$B$3)&gt;0,MAX(I$8:I13)+1,""))</f>
        <v>6</v>
      </c>
    </row>
    <row r="15" customFormat="false" ht="15" hidden="false" customHeight="false" outlineLevel="0" collapsed="false">
      <c r="A15" s="12" t="n">
        <f aca="false">IF(ROW()-8&lt;=$B$5,ROW()-8,"")</f>
        <v>7</v>
      </c>
      <c r="B15" s="13" t="str">
        <f aca="false">IF(A15="","",INDEX($H$9:$H$158,MATCH(A15,$I$9:$I$158,0)))</f>
        <v>Finerodyd 10</v>
      </c>
      <c r="C15" s="13" t="str">
        <f aca="false">IF(A15="","",INDEX(Products!$F$2:$F$151,MATCH(B15,Products!$A$2:$A$151,0)))</f>
        <v>Finerenone</v>
      </c>
      <c r="D15" s="12" t="n">
        <f aca="false">IF(A15="","",COUNTIFS(Formulas!$A$2:$A$3001,B15,Formulas!$B$2:$B$3001,$B$3))</f>
        <v>1</v>
      </c>
      <c r="E15" s="13" t="str">
        <f aca="false">IF(A15="","",INDEX(Formulas!$I$1:$I$3001,SUMPRODUCT(MAX((Formulas!$A$2:$A$3001=B15)*(Formulas!$B$2:$B$3001=$B$3)*ROW(Formulas!$A$2:$A$3001))))&amp;"")</f>
        <v/>
      </c>
      <c r="H15" s="14" t="str">
        <f aca="false">IF(INDEX(Products!$A$2:$A$151,7)="","",INDEX(Products!$A$2:$A$151,7))</f>
        <v>Finerodyd 10</v>
      </c>
      <c r="I15" s="14" t="n">
        <f aca="false">IF(H15="","",IF(COUNTIFS(Formulas!$A$2:$A$3001,H15,Formulas!$B$2:$B$3001,$B$3)&gt;0,MAX(I$8:I14)+1,""))</f>
        <v>7</v>
      </c>
    </row>
    <row r="16" customFormat="false" ht="15" hidden="false" customHeight="false" outlineLevel="0" collapsed="false">
      <c r="A16" s="12" t="n">
        <f aca="false">IF(ROW()-8&lt;=$B$5,ROW()-8,"")</f>
        <v>8</v>
      </c>
      <c r="B16" s="13" t="str">
        <f aca="false">IF(A16="","",INDEX($H$9:$H$158,MATCH(A16,$I$9:$I$158,0)))</f>
        <v>Finerodyd 20</v>
      </c>
      <c r="C16" s="13" t="str">
        <f aca="false">IF(A16="","",INDEX(Products!$F$2:$F$151,MATCH(B16,Products!$A$2:$A$151,0)))</f>
        <v>Finerenone</v>
      </c>
      <c r="D16" s="12" t="n">
        <f aca="false">IF(A16="","",COUNTIFS(Formulas!$A$2:$A$3001,B16,Formulas!$B$2:$B$3001,$B$3))</f>
        <v>1</v>
      </c>
      <c r="E16" s="13" t="str">
        <f aca="false">IF(A16="","",INDEX(Formulas!$I$1:$I$3001,SUMPRODUCT(MAX((Formulas!$A$2:$A$3001=B16)*(Formulas!$B$2:$B$3001=$B$3)*ROW(Formulas!$A$2:$A$3001))))&amp;"")</f>
        <v/>
      </c>
      <c r="H16" s="14" t="str">
        <f aca="false">IF(INDEX(Products!$A$2:$A$151,8)="","",INDEX(Products!$A$2:$A$151,8))</f>
        <v>Finerodyd 20</v>
      </c>
      <c r="I16" s="14" t="n">
        <f aca="false">IF(H16="","",IF(COUNTIFS(Formulas!$A$2:$A$3001,H16,Formulas!$B$2:$B$3001,$B$3)&gt;0,MAX(I$8:I15)+1,""))</f>
        <v>8</v>
      </c>
    </row>
    <row r="17" customFormat="false" ht="15" hidden="false" customHeight="false" outlineLevel="0" collapsed="false">
      <c r="A17" s="12" t="n">
        <f aca="false">IF(ROW()-8&lt;=$B$5,ROW()-8,"")</f>
        <v>9</v>
      </c>
      <c r="B17" s="13" t="str">
        <f aca="false">IF(A17="","",INDEX($H$9:$H$158,MATCH(A17,$I$9:$I$158,0)))</f>
        <v>Bempedoic Ezetimibe 180/10</v>
      </c>
      <c r="C17" s="13" t="str">
        <f aca="false">IF(A17="","",INDEX(Products!$F$2:$F$151,MATCH(B17,Products!$A$2:$A$151,0)))</f>
        <v>Bempedoic Acid, Ezetimibe</v>
      </c>
      <c r="D17" s="12" t="n">
        <f aca="false">IF(A17="","",COUNTIFS(Formulas!$A$2:$A$3001,B17,Formulas!$B$2:$B$3001,$B$3))</f>
        <v>1</v>
      </c>
      <c r="E17" s="13" t="str">
        <f aca="false">IF(A17="","",INDEX(Formulas!$I$1:$I$3001,SUMPRODUCT(MAX((Formulas!$A$2:$A$3001=B17)*(Formulas!$B$2:$B$3001=$B$3)*ROW(Formulas!$A$2:$A$3001))))&amp;"")</f>
        <v/>
      </c>
      <c r="H17" s="14" t="str">
        <f aca="false">IF(INDEX(Products!$A$2:$A$151,9)="","",INDEX(Products!$A$2:$A$151,9))</f>
        <v>Cardyd 20</v>
      </c>
      <c r="I17" s="14" t="str">
        <f aca="false">IF(H17="","",IF(COUNTIFS(Formulas!$A$2:$A$3001,H17,Formulas!$B$2:$B$3001,$B$3)&gt;0,MAX(I$8:I16)+1,""))</f>
        <v/>
      </c>
    </row>
    <row r="18" customFormat="false" ht="15" hidden="false" customHeight="false" outlineLevel="0" collapsed="false">
      <c r="A18" s="12" t="n">
        <f aca="false">IF(ROW()-8&lt;=$B$5,ROW()-8,"")</f>
        <v>10</v>
      </c>
      <c r="B18" s="13" t="str">
        <f aca="false">IF(A18="","",INDEX($H$9:$H$158,MATCH(A18,$I$9:$I$158,0)))</f>
        <v>Dapaglose 10</v>
      </c>
      <c r="C18" s="13" t="str">
        <f aca="false">IF(A18="","",INDEX(Products!$F$2:$F$151,MATCH(B18,Products!$A$2:$A$151,0)))</f>
        <v>Dapagliflozin Propanediol Monohydrate</v>
      </c>
      <c r="D18" s="12" t="n">
        <f aca="false">IF(A18="","",COUNTIFS(Formulas!$A$2:$A$3001,B18,Formulas!$B$2:$B$3001,$B$3))</f>
        <v>1</v>
      </c>
      <c r="E18" s="13" t="str">
        <f aca="false">IF(A18="","",INDEX(Formulas!$I$1:$I$3001,SUMPRODUCT(MAX((Formulas!$A$2:$A$3001=B18)*(Formulas!$B$2:$B$3001=$B$3)*ROW(Formulas!$A$2:$A$3001))))&amp;"")</f>
        <v/>
      </c>
      <c r="H18" s="14" t="str">
        <f aca="false">IF(INDEX(Products!$A$2:$A$151,10)="","",INDEX(Products!$A$2:$A$151,10))</f>
        <v>Cardyd 40</v>
      </c>
      <c r="I18" s="14" t="str">
        <f aca="false">IF(H18="","",IF(COUNTIFS(Formulas!$A$2:$A$3001,H18,Formulas!$B$2:$B$3001,$B$3)&gt;0,MAX(I$8:I17)+1,""))</f>
        <v/>
      </c>
    </row>
    <row r="19" customFormat="false" ht="15" hidden="false" customHeight="false" outlineLevel="0" collapsed="false">
      <c r="A19" s="12" t="n">
        <f aca="false">IF(ROW()-8&lt;=$B$5,ROW()-8,"")</f>
        <v>11</v>
      </c>
      <c r="B19" s="13" t="str">
        <f aca="false">IF(A19="","",INDEX($H$9:$H$158,MATCH(A19,$I$9:$I$158,0)))</f>
        <v>Dapaglose 5</v>
      </c>
      <c r="C19" s="13" t="str">
        <f aca="false">IF(A19="","",INDEX(Products!$F$2:$F$151,MATCH(B19,Products!$A$2:$A$151,0)))</f>
        <v>Dapagliflozin Propanediol Monohydrate</v>
      </c>
      <c r="D19" s="12" t="n">
        <f aca="false">IF(A19="","",COUNTIFS(Formulas!$A$2:$A$3001,B19,Formulas!$B$2:$B$3001,$B$3))</f>
        <v>1</v>
      </c>
      <c r="E19" s="13" t="str">
        <f aca="false">IF(A19="","",INDEX(Formulas!$I$1:$I$3001,SUMPRODUCT(MAX((Formulas!$A$2:$A$3001=B19)*(Formulas!$B$2:$B$3001=$B$3)*ROW(Formulas!$A$2:$A$3001))))&amp;"")</f>
        <v/>
      </c>
      <c r="H19" s="14" t="str">
        <f aca="false">IF(INDEX(Products!$A$2:$A$151,11)="","",INDEX(Products!$A$2:$A$151,11))</f>
        <v>Cardyd 80</v>
      </c>
      <c r="I19" s="14" t="str">
        <f aca="false">IF(H19="","",IF(COUNTIFS(Formulas!$A$2:$A$3001,H19,Formulas!$B$2:$B$3001,$B$3)&gt;0,MAX(I$8:I18)+1,""))</f>
        <v/>
      </c>
    </row>
    <row r="20" customFormat="false" ht="15" hidden="false" customHeight="false" outlineLevel="0" collapsed="false">
      <c r="A20" s="12" t="n">
        <f aca="false">IF(ROW()-8&lt;=$B$5,ROW()-8,"")</f>
        <v>12</v>
      </c>
      <c r="B20" s="13" t="str">
        <f aca="false">IF(A20="","",INDEX($H$9:$H$158,MATCH(A20,$I$9:$I$158,0)))</f>
        <v>Ozanimod 0.23/0.46</v>
      </c>
      <c r="C20" s="13" t="str">
        <f aca="false">IF(A20="","",INDEX(Products!$F$2:$F$151,MATCH(B20,Products!$A$2:$A$151,0)))</f>
        <v>Ozanimod Hydrochloride</v>
      </c>
      <c r="D20" s="12" t="n">
        <f aca="false">IF(A20="","",COUNTIFS(Formulas!$A$2:$A$3001,B20,Formulas!$B$2:$B$3001,$B$3))</f>
        <v>1</v>
      </c>
      <c r="E20" s="13" t="str">
        <f aca="false">IF(A20="","",INDEX(Formulas!$I$1:$I$3001,SUMPRODUCT(MAX((Formulas!$A$2:$A$3001=B20)*(Formulas!$B$2:$B$3001=$B$3)*ROW(Formulas!$A$2:$A$3001))))&amp;"")</f>
        <v/>
      </c>
      <c r="H20" s="14" t="str">
        <f aca="false">IF(INDEX(Products!$A$2:$A$151,12)="","",INDEX(Products!$A$2:$A$151,12))</f>
        <v>Cardyd-AM 80/5</v>
      </c>
      <c r="I20" s="14" t="str">
        <f aca="false">IF(H20="","",IF(COUNTIFS(Formulas!$A$2:$A$3001,H20,Formulas!$B$2:$B$3001,$B$3)&gt;0,MAX(I$8:I19)+1,""))</f>
        <v/>
      </c>
    </row>
    <row r="21" customFormat="false" ht="15" hidden="false" customHeight="false" outlineLevel="0" collapsed="false">
      <c r="A21" s="12" t="n">
        <f aca="false">IF(ROW()-8&lt;=$B$5,ROW()-8,"")</f>
        <v>13</v>
      </c>
      <c r="B21" s="13" t="str">
        <f aca="false">IF(A21="","",INDEX($H$9:$H$158,MATCH(A21,$I$9:$I$158,0)))</f>
        <v>Ozanimod 0.92 mg</v>
      </c>
      <c r="C21" s="13" t="str">
        <f aca="false">IF(A21="","",INDEX(Products!$F$2:$F$151,MATCH(B21,Products!$A$2:$A$151,0)))</f>
        <v>Ozanimod Hydrochloride</v>
      </c>
      <c r="D21" s="12" t="n">
        <f aca="false">IF(A21="","",COUNTIFS(Formulas!$A$2:$A$3001,B21,Formulas!$B$2:$B$3001,$B$3))</f>
        <v>1</v>
      </c>
      <c r="E21" s="13" t="str">
        <f aca="false">IF(A21="","",INDEX(Formulas!$I$1:$I$3001,SUMPRODUCT(MAX((Formulas!$A$2:$A$3001=B21)*(Formulas!$B$2:$B$3001=$B$3)*ROW(Formulas!$A$2:$A$3001))))&amp;"")</f>
        <v/>
      </c>
      <c r="H21" s="14" t="str">
        <f aca="false">IF(INDEX(Products!$A$2:$A$151,13)="","",INDEX(Products!$A$2:$A$151,13))</f>
        <v>Cardyd-AM 80/10</v>
      </c>
      <c r="I21" s="14" t="str">
        <f aca="false">IF(H21="","",IF(COUNTIFS(Formulas!$A$2:$A$3001,H21,Formulas!$B$2:$B$3001,$B$3)&gt;0,MAX(I$8:I20)+1,""))</f>
        <v/>
      </c>
    </row>
    <row r="22" customFormat="false" ht="15" hidden="false" customHeight="false" outlineLevel="0" collapsed="false">
      <c r="A22" s="12" t="n">
        <f aca="false">IF(ROW()-8&lt;=$B$5,ROW()-8,"")</f>
        <v>14</v>
      </c>
      <c r="B22" s="13" t="str">
        <f aca="false">IF(A22="","",INDEX($H$9:$H$158,MATCH(A22,$I$9:$I$158,0)))</f>
        <v>Empagliflozin 10 mg</v>
      </c>
      <c r="C22" s="13" t="str">
        <f aca="false">IF(A22="","",INDEX(Products!$F$2:$F$151,MATCH(B22,Products!$A$2:$A$151,0)))</f>
        <v>Empagliflozin</v>
      </c>
      <c r="D22" s="12" t="n">
        <f aca="false">IF(A22="","",COUNTIFS(Formulas!$A$2:$A$3001,B22,Formulas!$B$2:$B$3001,$B$3))</f>
        <v>1</v>
      </c>
      <c r="E22" s="13" t="str">
        <f aca="false">IF(A22="","",INDEX(Formulas!$I$1:$I$3001,SUMPRODUCT(MAX((Formulas!$A$2:$A$3001=B22)*(Formulas!$B$2:$B$3001=$B$3)*ROW(Formulas!$A$2:$A$3001))))&amp;"")</f>
        <v/>
      </c>
      <c r="H22" s="14" t="str">
        <f aca="false">IF(INDEX(Products!$A$2:$A$151,14)="","",INDEX(Products!$A$2:$A$151,14))</f>
        <v>Cardyd-AM 40/5</v>
      </c>
      <c r="I22" s="14" t="str">
        <f aca="false">IF(H22="","",IF(COUNTIFS(Formulas!$A$2:$A$3001,H22,Formulas!$B$2:$B$3001,$B$3)&gt;0,MAX(I$8:I21)+1,""))</f>
        <v/>
      </c>
    </row>
    <row r="23" customFormat="false" ht="15" hidden="false" customHeight="false" outlineLevel="0" collapsed="false">
      <c r="A23" s="12" t="n">
        <f aca="false">IF(ROW()-8&lt;=$B$5,ROW()-8,"")</f>
        <v>15</v>
      </c>
      <c r="B23" s="13" t="str">
        <f aca="false">IF(A23="","",INDEX($H$9:$H$158,MATCH(A23,$I$9:$I$158,0)))</f>
        <v>Empaglose 25</v>
      </c>
      <c r="C23" s="13" t="str">
        <f aca="false">IF(A23="","",INDEX(Products!$F$2:$F$151,MATCH(B23,Products!$A$2:$A$151,0)))</f>
        <v>Empagliflozin</v>
      </c>
      <c r="D23" s="12" t="n">
        <f aca="false">IF(A23="","",COUNTIFS(Formulas!$A$2:$A$3001,B23,Formulas!$B$2:$B$3001,$B$3))</f>
        <v>1</v>
      </c>
      <c r="E23" s="13" t="str">
        <f aca="false">IF(A23="","",INDEX(Formulas!$I$1:$I$3001,SUMPRODUCT(MAX((Formulas!$A$2:$A$3001=B23)*(Formulas!$B$2:$B$3001=$B$3)*ROW(Formulas!$A$2:$A$3001))))&amp;"")</f>
        <v/>
      </c>
      <c r="H23" s="14" t="str">
        <f aca="false">IF(INDEX(Products!$A$2:$A$151,15)="","",INDEX(Products!$A$2:$A$151,15))</f>
        <v>Cardyd-AM 40/10</v>
      </c>
      <c r="I23" s="14" t="str">
        <f aca="false">IF(H23="","",IF(COUNTIFS(Formulas!$A$2:$A$3001,H23,Formulas!$B$2:$B$3001,$B$3)&gt;0,MAX(I$8:I22)+1,""))</f>
        <v/>
      </c>
    </row>
    <row r="24" customFormat="false" ht="15" hidden="false" customHeight="false" outlineLevel="0" collapsed="false">
      <c r="A24" s="12" t="n">
        <f aca="false">IF(ROW()-8&lt;=$B$5,ROW()-8,"")</f>
        <v>16</v>
      </c>
      <c r="B24" s="13" t="str">
        <f aca="false">IF(A24="","",INDEX($H$9:$H$158,MATCH(A24,$I$9:$I$158,0)))</f>
        <v>Lixiban 2.5</v>
      </c>
      <c r="C24" s="13" t="str">
        <f aca="false">IF(A24="","",INDEX(Products!$F$2:$F$151,MATCH(B24,Products!$A$2:$A$151,0)))</f>
        <v>Apixaban</v>
      </c>
      <c r="D24" s="12" t="n">
        <f aca="false">IF(A24="","",COUNTIFS(Formulas!$A$2:$A$3001,B24,Formulas!$B$2:$B$3001,$B$3))</f>
        <v>1</v>
      </c>
      <c r="E24" s="13" t="str">
        <f aca="false">IF(A24="","",INDEX(Formulas!$I$1:$I$3001,SUMPRODUCT(MAX((Formulas!$A$2:$A$3001=B24)*(Formulas!$B$2:$B$3001=$B$3)*ROW(Formulas!$A$2:$A$3001))))&amp;"")</f>
        <v/>
      </c>
      <c r="H24" s="14" t="str">
        <f aca="false">IF(INDEX(Products!$A$2:$A$151,16)="","",INDEX(Products!$A$2:$A$151,16))</f>
        <v>Cardyd-H 40/12.5</v>
      </c>
      <c r="I24" s="14" t="str">
        <f aca="false">IF(H24="","",IF(COUNTIFS(Formulas!$A$2:$A$3001,H24,Formulas!$B$2:$B$3001,$B$3)&gt;0,MAX(I$8:I23)+1,""))</f>
        <v/>
      </c>
    </row>
    <row r="25" customFormat="false" ht="15" hidden="false" customHeight="false" outlineLevel="0" collapsed="false">
      <c r="A25" s="12" t="n">
        <f aca="false">IF(ROW()-8&lt;=$B$5,ROW()-8,"")</f>
        <v>17</v>
      </c>
      <c r="B25" s="13" t="str">
        <f aca="false">IF(A25="","",INDEX($H$9:$H$158,MATCH(A25,$I$9:$I$158,0)))</f>
        <v>Lixiban 5</v>
      </c>
      <c r="C25" s="13" t="str">
        <f aca="false">IF(A25="","",INDEX(Products!$F$2:$F$151,MATCH(B25,Products!$A$2:$A$151,0)))</f>
        <v>Apixaban</v>
      </c>
      <c r="D25" s="12" t="n">
        <f aca="false">IF(A25="","",COUNTIFS(Formulas!$A$2:$A$3001,B25,Formulas!$B$2:$B$3001,$B$3))</f>
        <v>1</v>
      </c>
      <c r="E25" s="13" t="str">
        <f aca="false">IF(A25="","",INDEX(Formulas!$I$1:$I$3001,SUMPRODUCT(MAX((Formulas!$A$2:$A$3001=B25)*(Formulas!$B$2:$B$3001=$B$3)*ROW(Formulas!$A$2:$A$3001))))&amp;"")</f>
        <v/>
      </c>
      <c r="H25" s="14" t="str">
        <f aca="false">IF(INDEX(Products!$A$2:$A$151,17)="","",INDEX(Products!$A$2:$A$151,17))</f>
        <v>Cardyd-H 80/12.5</v>
      </c>
      <c r="I25" s="14" t="str">
        <f aca="false">IF(H25="","",IF(COUNTIFS(Formulas!$A$2:$A$3001,H25,Formulas!$B$2:$B$3001,$B$3)&gt;0,MAX(I$8:I24)+1,""))</f>
        <v/>
      </c>
    </row>
    <row r="26" customFormat="false" ht="15" hidden="false" customHeight="false" outlineLevel="0" collapsed="false">
      <c r="A26" s="12" t="n">
        <f aca="false">IF(ROW()-8&lt;=$B$5,ROW()-8,"")</f>
        <v>18</v>
      </c>
      <c r="B26" s="13" t="str">
        <f aca="false">IF(A26="","",INDEX($H$9:$H$158,MATCH(A26,$I$9:$I$158,0)))</f>
        <v>Painlys</v>
      </c>
      <c r="C26" s="13" t="str">
        <f aca="false">IF(A26="","",INDEX(Products!$F$2:$F$151,MATCH(B26,Products!$A$2:$A$151,0)))</f>
        <v>Ginger Dry Extract 5:1, Devil's Claw Dry Extract 6:1 (+1 more)</v>
      </c>
      <c r="D26" s="12" t="n">
        <f aca="false">IF(A26="","",COUNTIFS(Formulas!$A$2:$A$3001,B26,Formulas!$B$2:$B$3001,$B$3))</f>
        <v>1</v>
      </c>
      <c r="E26" s="13" t="str">
        <f aca="false">IF(A26="","",INDEX(Formulas!$I$1:$I$3001,SUMPRODUCT(MAX((Formulas!$A$2:$A$3001=B26)*(Formulas!$B$2:$B$3001=$B$3)*ROW(Formulas!$A$2:$A$3001))))&amp;"")</f>
        <v/>
      </c>
      <c r="H26" s="14" t="str">
        <f aca="false">IF(INDEX(Products!$A$2:$A$151,18)="","",INDEX(Products!$A$2:$A$151,18))</f>
        <v>Cardyd-H 80/25</v>
      </c>
      <c r="I26" s="14" t="str">
        <f aca="false">IF(H26="","",IF(COUNTIFS(Formulas!$A$2:$A$3001,H26,Formulas!$B$2:$B$3001,$B$3)&gt;0,MAX(I$8:I25)+1,""))</f>
        <v/>
      </c>
    </row>
    <row r="27" customFormat="false" ht="15" hidden="false" customHeight="false" outlineLevel="0" collapsed="false">
      <c r="A27" s="12" t="n">
        <f aca="false">IF(ROW()-8&lt;=$B$5,ROW()-8,"")</f>
        <v>19</v>
      </c>
      <c r="B27" s="13" t="str">
        <f aca="false">IF(A27="","",INDEX($H$9:$H$158,MATCH(A27,$I$9:$I$158,0)))</f>
        <v>URomax</v>
      </c>
      <c r="C27" s="13" t="str">
        <f aca="false">IF(A27="","",INDEX(Products!$F$2:$F$151,MATCH(B27,Products!$A$2:$A$151,0)))</f>
        <v>Cranberry Dry Extract 25:1, Ascorbic Acid Coated 97%</v>
      </c>
      <c r="D27" s="12" t="n">
        <f aca="false">IF(A27="","",COUNTIFS(Formulas!$A$2:$A$3001,B27,Formulas!$B$2:$B$3001,$B$3))</f>
        <v>1</v>
      </c>
      <c r="E27" s="13" t="str">
        <f aca="false">IF(A27="","",INDEX(Formulas!$I$1:$I$3001,SUMPRODUCT(MAX((Formulas!$A$2:$A$3001=B27)*(Formulas!$B$2:$B$3001=$B$3)*ROW(Formulas!$A$2:$A$3001))))&amp;"")</f>
        <v/>
      </c>
      <c r="H27" s="14" t="str">
        <f aca="false">IF(INDEX(Products!$A$2:$A$151,19)="","",INDEX(Products!$A$2:$A$151,19))</f>
        <v>Dexlansoprazole 60</v>
      </c>
      <c r="I27" s="14" t="str">
        <f aca="false">IF(H27="","",IF(COUNTIFS(Formulas!$A$2:$A$3001,H27,Formulas!$B$2:$B$3001,$B$3)&gt;0,MAX(I$8:I26)+1,""))</f>
        <v/>
      </c>
    </row>
    <row r="28" customFormat="false" ht="15" hidden="false" customHeight="false" outlineLevel="0" collapsed="false">
      <c r="A28" s="12" t="n">
        <f aca="false">IF(ROW()-8&lt;=$B$5,ROW()-8,"")</f>
        <v>20</v>
      </c>
      <c r="B28" s="13" t="str">
        <f aca="false">IF(A28="","",INDEX($H$9:$H$158,MATCH(A28,$I$9:$I$158,0)))</f>
        <v>Vitacal Forte</v>
      </c>
      <c r="C28" s="13" t="str">
        <f aca="false">IF(A28="","",INDEX(Products!$F$2:$F$151,MATCH(B28,Products!$A$2:$A$151,0)))</f>
        <v>Calcium Carbonate Heavy, Vitamin D3 (+7 more)</v>
      </c>
      <c r="D28" s="12" t="n">
        <f aca="false">IF(A28="","",COUNTIFS(Formulas!$A$2:$A$3001,B28,Formulas!$B$2:$B$3001,$B$3))</f>
        <v>1</v>
      </c>
      <c r="E28" s="13" t="str">
        <f aca="false">IF(A28="","",INDEX(Formulas!$I$1:$I$3001,SUMPRODUCT(MAX((Formulas!$A$2:$A$3001=B28)*(Formulas!$B$2:$B$3001=$B$3)*ROW(Formulas!$A$2:$A$3001))))&amp;"")</f>
        <v/>
      </c>
      <c r="H28" s="14" t="str">
        <f aca="false">IF(INDEX(Products!$A$2:$A$151,20)="","",INDEX(Products!$A$2:$A$151,20))</f>
        <v>Dexlansoprazole 30</v>
      </c>
      <c r="I28" s="14" t="str">
        <f aca="false">IF(H28="","",IF(COUNTIFS(Formulas!$A$2:$A$3001,H28,Formulas!$B$2:$B$3001,$B$3)&gt;0,MAX(I$8:I27)+1,""))</f>
        <v/>
      </c>
    </row>
    <row r="29" customFormat="false" ht="15" hidden="false" customHeight="false" outlineLevel="0" collapsed="false">
      <c r="A29" s="12" t="n">
        <f aca="false">IF(ROW()-8&lt;=$B$5,ROW()-8,"")</f>
        <v>21</v>
      </c>
      <c r="B29" s="13" t="str">
        <f aca="false">IF(A29="","",INDEX($H$9:$H$158,MATCH(A29,$I$9:$I$158,0)))</f>
        <v>Digestive Aid (30)</v>
      </c>
      <c r="C29" s="13" t="str">
        <f aca="false">IF(A29="","",INDEX(Products!$F$2:$F$151,MATCH(B29,Products!$A$2:$A$151,0)))</f>
        <v>Marshmallow Dry Extract 3:1, Liquorice Dry Extract 8:1 (+4 more)</v>
      </c>
      <c r="D29" s="12" t="n">
        <f aca="false">IF(A29="","",COUNTIFS(Formulas!$A$2:$A$3001,B29,Formulas!$B$2:$B$3001,$B$3))</f>
        <v>2</v>
      </c>
      <c r="E29" s="13" t="str">
        <f aca="false">IF(A29="","",INDEX(Formulas!$I$1:$I$3001,SUMPRODUCT(MAX((Formulas!$A$2:$A$3001=B29)*(Formulas!$B$2:$B$3001=$B$3)*ROW(Formulas!$A$2:$A$3001))))&amp;"")</f>
        <v>Intra-granular; Extra-granular</v>
      </c>
      <c r="H29" s="14" t="str">
        <f aca="false">IF(INDEX(Products!$A$2:$A$151,21)="","",INDEX(Products!$A$2:$A$151,21))</f>
        <v>Prucalopride 1</v>
      </c>
      <c r="I29" s="14" t="str">
        <f aca="false">IF(H29="","",IF(COUNTIFS(Formulas!$A$2:$A$3001,H29,Formulas!$B$2:$B$3001,$B$3)&gt;0,MAX(I$8:I28)+1,""))</f>
        <v/>
      </c>
    </row>
    <row r="30" customFormat="false" ht="15" hidden="false" customHeight="false" outlineLevel="0" collapsed="false">
      <c r="A30" s="12" t="n">
        <f aca="false">IF(ROW()-8&lt;=$B$5,ROW()-8,"")</f>
        <v>22</v>
      </c>
      <c r="B30" s="13" t="str">
        <f aca="false">IF(A30="","",INDEX($H$9:$H$158,MATCH(A30,$I$9:$I$158,0)))</f>
        <v>Digestive Aid (60)</v>
      </c>
      <c r="C30" s="13" t="str">
        <f aca="false">IF(A30="","",INDEX(Products!$F$2:$F$151,MATCH(B30,Products!$A$2:$A$151,0)))</f>
        <v>Marshmallow Dry Extract 3:1, Liquorice Dry Extract 8:1 (+4 more)</v>
      </c>
      <c r="D30" s="12" t="n">
        <f aca="false">IF(A30="","",COUNTIFS(Formulas!$A$2:$A$3001,B30,Formulas!$B$2:$B$3001,$B$3))</f>
        <v>2</v>
      </c>
      <c r="E30" s="13" t="str">
        <f aca="false">IF(A30="","",INDEX(Formulas!$I$1:$I$3001,SUMPRODUCT(MAX((Formulas!$A$2:$A$3001=B30)*(Formulas!$B$2:$B$3001=$B$3)*ROW(Formulas!$A$2:$A$3001))))&amp;"")</f>
        <v>Intra-granular; Extra-granular</v>
      </c>
      <c r="H30" s="14" t="str">
        <f aca="false">IF(INDEX(Products!$A$2:$A$151,22)="","",INDEX(Products!$A$2:$A$151,22))</f>
        <v>Prucalopride 2</v>
      </c>
      <c r="I30" s="14" t="str">
        <f aca="false">IF(H30="","",IF(COUNTIFS(Formulas!$A$2:$A$3001,H30,Formulas!$B$2:$B$3001,$B$3)&gt;0,MAX(I$8:I29)+1,""))</f>
        <v/>
      </c>
    </row>
    <row r="31" customFormat="false" ht="15" hidden="false" customHeight="false" outlineLevel="0" collapsed="false">
      <c r="A31" s="12" t="n">
        <f aca="false">IF(ROW()-8&lt;=$B$5,ROW()-8,"")</f>
        <v>23</v>
      </c>
      <c r="B31" s="13" t="str">
        <f aca="false">IF(A31="","",INDEX($H$9:$H$158,MATCH(A31,$I$9:$I$158,0)))</f>
        <v>Pregnalife</v>
      </c>
      <c r="C31" s="13" t="str">
        <f aca="false">IF(A31="","",INDEX(Products!$F$2:$F$151,MATCH(B31,Products!$A$2:$A$151,0)))</f>
        <v>D-Alpha Tocopheryl Acetate 50% (Vitamin E), Magnesium Oxide Heavy (+13 more)</v>
      </c>
      <c r="D31" s="12" t="n">
        <f aca="false">IF(A31="","",COUNTIFS(Formulas!$A$2:$A$3001,B31,Formulas!$B$2:$B$3001,$B$3))</f>
        <v>1</v>
      </c>
      <c r="E31" s="13" t="str">
        <f aca="false">IF(A31="","",INDEX(Formulas!$I$1:$I$3001,SUMPRODUCT(MAX((Formulas!$A$2:$A$3001=B31)*(Formulas!$B$2:$B$3001=$B$3)*ROW(Formulas!$A$2:$A$3001))))&amp;"")</f>
        <v/>
      </c>
      <c r="H31" s="14" t="str">
        <f aca="false">IF(INDEX(Products!$A$2:$A$151,23)="","",INDEX(Products!$A$2:$A$151,23))</f>
        <v>Ranulo 500</v>
      </c>
      <c r="I31" s="14" t="str">
        <f aca="false">IF(H31="","",IF(COUNTIFS(Formulas!$A$2:$A$3001,H31,Formulas!$B$2:$B$3001,$B$3)&gt;0,MAX(I$8:I30)+1,""))</f>
        <v/>
      </c>
    </row>
    <row r="32" customFormat="false" ht="15" hidden="false" customHeight="false" outlineLevel="0" collapsed="false">
      <c r="A32" s="12" t="n">
        <f aca="false">IF(ROW()-8&lt;=$B$5,ROW()-8,"")</f>
        <v>24</v>
      </c>
      <c r="B32" s="13" t="str">
        <f aca="false">IF(A32="","",INDEX($H$9:$H$158,MATCH(A32,$I$9:$I$158,0)))</f>
        <v>Immune AID Direct</v>
      </c>
      <c r="C32" s="13" t="str">
        <f aca="false">IF(A32="","",INDEX(Products!$F$2:$F$151,MATCH(B32,Products!$A$2:$A$151,0)))</f>
        <v>Cyanocobalamin (Vitamin B12), Thiamine Hydrochloride (Vitamin B1) (+14 more)</v>
      </c>
      <c r="D32" s="12" t="n">
        <f aca="false">IF(A32="","",COUNTIFS(Formulas!$A$2:$A$3001,B32,Formulas!$B$2:$B$3001,$B$3))</f>
        <v>1</v>
      </c>
      <c r="E32" s="13" t="str">
        <f aca="false">IF(A32="","",INDEX(Formulas!$I$1:$I$3001,SUMPRODUCT(MAX((Formulas!$A$2:$A$3001=B32)*(Formulas!$B$2:$B$3001=$B$3)*ROW(Formulas!$A$2:$A$3001))))&amp;"")</f>
        <v/>
      </c>
      <c r="H32" s="14" t="str">
        <f aca="false">IF(INDEX(Products!$A$2:$A$151,24)="","",INDEX(Products!$A$2:$A$151,24))</f>
        <v>Bempedoic Acid 180</v>
      </c>
      <c r="I32" s="14" t="str">
        <f aca="false">IF(H32="","",IF(COUNTIFS(Formulas!$A$2:$A$3001,H32,Formulas!$B$2:$B$3001,$B$3)&gt;0,MAX(I$8:I31)+1,""))</f>
        <v/>
      </c>
    </row>
    <row r="33" customFormat="false" ht="15" hidden="false" customHeight="false" outlineLevel="0" collapsed="false">
      <c r="A33" s="12" t="n">
        <f aca="false">IF(ROW()-8&lt;=$B$5,ROW()-8,"")</f>
        <v>25</v>
      </c>
      <c r="B33" s="13" t="str">
        <f aca="false">IF(A33="","",INDEX($H$9:$H$158,MATCH(A33,$I$9:$I$158,0)))</f>
        <v>X-Ade (Blister 15 pcs)</v>
      </c>
      <c r="C33" s="13" t="str">
        <f aca="false">IF(A33="","",INDEX(Products!$F$2:$F$151,MATCH(B33,Products!$A$2:$A$151,0)))</f>
        <v>Zinc Gluconate, Magnesium Oxide Heavy (+8 more)</v>
      </c>
      <c r="D33" s="12" t="n">
        <f aca="false">IF(A33="","",COUNTIFS(Formulas!$A$2:$A$3001,B33,Formulas!$B$2:$B$3001,$B$3))</f>
        <v>1</v>
      </c>
      <c r="E33" s="13" t="str">
        <f aca="false">IF(A33="","",INDEX(Formulas!$I$1:$I$3001,SUMPRODUCT(MAX((Formulas!$A$2:$A$3001=B33)*(Formulas!$B$2:$B$3001=$B$3)*ROW(Formulas!$A$2:$A$3001))))&amp;"")</f>
        <v/>
      </c>
      <c r="H33" s="14" t="str">
        <f aca="false">IF(INDEX(Products!$A$2:$A$151,25)="","",INDEX(Products!$A$2:$A$151,25))</f>
        <v>Bempedoic Ezetimibe 180/10</v>
      </c>
      <c r="I33" s="14" t="n">
        <f aca="false">IF(H33="","",IF(COUNTIFS(Formulas!$A$2:$A$3001,H33,Formulas!$B$2:$B$3001,$B$3)&gt;0,MAX(I$8:I32)+1,""))</f>
        <v>9</v>
      </c>
    </row>
    <row r="34" customFormat="false" ht="15" hidden="false" customHeight="false" outlineLevel="0" collapsed="false">
      <c r="A34" s="12" t="n">
        <f aca="false">IF(ROW()-8&lt;=$B$5,ROW()-8,"")</f>
        <v>26</v>
      </c>
      <c r="B34" s="13" t="str">
        <f aca="false">IF(A34="","",INDEX($H$9:$H$158,MATCH(A34,$I$9:$I$158,0)))</f>
        <v>X-Ade (Bottle 30 pcs)</v>
      </c>
      <c r="C34" s="13" t="str">
        <f aca="false">IF(A34="","",INDEX(Products!$F$2:$F$151,MATCH(B34,Products!$A$2:$A$151,0)))</f>
        <v>Zinc Gluconate, Magnesium Oxide Heavy (+8 more)</v>
      </c>
      <c r="D34" s="12" t="n">
        <f aca="false">IF(A34="","",COUNTIFS(Formulas!$A$2:$A$3001,B34,Formulas!$B$2:$B$3001,$B$3))</f>
        <v>1</v>
      </c>
      <c r="E34" s="13" t="str">
        <f aca="false">IF(A34="","",INDEX(Formulas!$I$1:$I$3001,SUMPRODUCT(MAX((Formulas!$A$2:$A$3001=B34)*(Formulas!$B$2:$B$3001=$B$3)*ROW(Formulas!$A$2:$A$3001))))&amp;"")</f>
        <v/>
      </c>
      <c r="H34" s="14" t="str">
        <f aca="false">IF(INDEX(Products!$A$2:$A$151,26)="","",INDEX(Products!$A$2:$A$151,26))</f>
        <v>loperamide 2</v>
      </c>
      <c r="I34" s="14" t="str">
        <f aca="false">IF(H34="","",IF(COUNTIFS(Formulas!$A$2:$A$3001,H34,Formulas!$B$2:$B$3001,$B$3)&gt;0,MAX(I$8:I33)+1,""))</f>
        <v/>
      </c>
    </row>
    <row r="35" customFormat="false" ht="15" hidden="false" customHeight="false" outlineLevel="0" collapsed="false">
      <c r="A35" s="12" t="str">
        <f aca="false">IF(ROW()-8&lt;=$B$5,ROW()-8,"")</f>
        <v/>
      </c>
      <c r="B35" s="13" t="str">
        <f aca="false">IF(A35="","",INDEX($H$9:$H$158,MATCH(A35,$I$9:$I$158,0)))</f>
        <v/>
      </c>
      <c r="C35" s="13" t="str">
        <f aca="false">IF(A35="","",INDEX(Products!$F$2:$F$151,MATCH(B35,Products!$A$2:$A$151,0)))</f>
        <v/>
      </c>
      <c r="D35" s="12" t="str">
        <f aca="false">IF(A35="","",COUNTIFS(Formulas!$A$2:$A$3001,B35,Formulas!$B$2:$B$3001,$B$3))</f>
        <v/>
      </c>
      <c r="E35" s="13" t="str">
        <f aca="false">IF(A35="","",INDEX(Formulas!$I$1:$I$3001,SUMPRODUCT(MAX((Formulas!$A$2:$A$3001=B35)*(Formulas!$B$2:$B$3001=$B$3)*ROW(Formulas!$A$2:$A$3001))))&amp;"")</f>
        <v/>
      </c>
      <c r="H35" s="14" t="str">
        <f aca="false">IF(INDEX(Products!$A$2:$A$151,27)="","",INDEX(Products!$A$2:$A$151,27))</f>
        <v>Naproxen 750</v>
      </c>
      <c r="I35" s="14" t="str">
        <f aca="false">IF(H35="","",IF(COUNTIFS(Formulas!$A$2:$A$3001,H35,Formulas!$B$2:$B$3001,$B$3)&gt;0,MAX(I$8:I34)+1,""))</f>
        <v/>
      </c>
    </row>
    <row r="36" customFormat="false" ht="15" hidden="false" customHeight="false" outlineLevel="0" collapsed="false">
      <c r="A36" s="12" t="str">
        <f aca="false">IF(ROW()-8&lt;=$B$5,ROW()-8,"")</f>
        <v/>
      </c>
      <c r="B36" s="13" t="str">
        <f aca="false">IF(A36="","",INDEX($H$9:$H$158,MATCH(A36,$I$9:$I$158,0)))</f>
        <v/>
      </c>
      <c r="C36" s="13" t="str">
        <f aca="false">IF(A36="","",INDEX(Products!$F$2:$F$151,MATCH(B36,Products!$A$2:$A$151,0)))</f>
        <v/>
      </c>
      <c r="D36" s="12" t="str">
        <f aca="false">IF(A36="","",COUNTIFS(Formulas!$A$2:$A$3001,B36,Formulas!$B$2:$B$3001,$B$3))</f>
        <v/>
      </c>
      <c r="E36" s="13" t="str">
        <f aca="false">IF(A36="","",INDEX(Formulas!$I$1:$I$3001,SUMPRODUCT(MAX((Formulas!$A$2:$A$3001=B36)*(Formulas!$B$2:$B$3001=$B$3)*ROW(Formulas!$A$2:$A$3001))))&amp;"")</f>
        <v/>
      </c>
      <c r="H36" s="14" t="str">
        <f aca="false">IF(INDEX(Products!$A$2:$A$151,28)="","",INDEX(Products!$A$2:$A$151,28))</f>
        <v>Azelastin+Fluticasone (Nasal Spray)</v>
      </c>
      <c r="I36" s="14" t="str">
        <f aca="false">IF(H36="","",IF(COUNTIFS(Formulas!$A$2:$A$3001,H36,Formulas!$B$2:$B$3001,$B$3)&gt;0,MAX(I$8:I35)+1,""))</f>
        <v/>
      </c>
    </row>
    <row r="37" customFormat="false" ht="15" hidden="false" customHeight="false" outlineLevel="0" collapsed="false">
      <c r="A37" s="12" t="str">
        <f aca="false">IF(ROW()-8&lt;=$B$5,ROW()-8,"")</f>
        <v/>
      </c>
      <c r="B37" s="13" t="str">
        <f aca="false">IF(A37="","",INDEX($H$9:$H$158,MATCH(A37,$I$9:$I$158,0)))</f>
        <v/>
      </c>
      <c r="C37" s="13" t="str">
        <f aca="false">IF(A37="","",INDEX(Products!$F$2:$F$151,MATCH(B37,Products!$A$2:$A$151,0)))</f>
        <v/>
      </c>
      <c r="D37" s="12" t="str">
        <f aca="false">IF(A37="","",COUNTIFS(Formulas!$A$2:$A$3001,B37,Formulas!$B$2:$B$3001,$B$3))</f>
        <v/>
      </c>
      <c r="E37" s="13" t="str">
        <f aca="false">IF(A37="","",INDEX(Formulas!$I$1:$I$3001,SUMPRODUCT(MAX((Formulas!$A$2:$A$3001=B37)*(Formulas!$B$2:$B$3001=$B$3)*ROW(Formulas!$A$2:$A$3001))))&amp;"")</f>
        <v/>
      </c>
      <c r="H37" s="14" t="str">
        <f aca="false">IF(INDEX(Products!$A$2:$A$151,29)="","",INDEX(Products!$A$2:$A$151,29))</f>
        <v>Scadia 50</v>
      </c>
      <c r="I37" s="14" t="str">
        <f aca="false">IF(H37="","",IF(COUNTIFS(Formulas!$A$2:$A$3001,H37,Formulas!$B$2:$B$3001,$B$3)&gt;0,MAX(I$8:I36)+1,""))</f>
        <v/>
      </c>
    </row>
    <row r="38" customFormat="false" ht="15" hidden="false" customHeight="false" outlineLevel="0" collapsed="false">
      <c r="A38" s="12" t="str">
        <f aca="false">IF(ROW()-8&lt;=$B$5,ROW()-8,"")</f>
        <v/>
      </c>
      <c r="B38" s="13" t="str">
        <f aca="false">IF(A38="","",INDEX($H$9:$H$158,MATCH(A38,$I$9:$I$158,0)))</f>
        <v/>
      </c>
      <c r="C38" s="13" t="str">
        <f aca="false">IF(A38="","",INDEX(Products!$F$2:$F$151,MATCH(B38,Products!$A$2:$A$151,0)))</f>
        <v/>
      </c>
      <c r="D38" s="12" t="str">
        <f aca="false">IF(A38="","",COUNTIFS(Formulas!$A$2:$A$3001,B38,Formulas!$B$2:$B$3001,$B$3))</f>
        <v/>
      </c>
      <c r="E38" s="13" t="str">
        <f aca="false">IF(A38="","",INDEX(Formulas!$I$1:$I$3001,SUMPRODUCT(MAX((Formulas!$A$2:$A$3001=B38)*(Formulas!$B$2:$B$3001=$B$3)*ROW(Formulas!$A$2:$A$3001))))&amp;"")</f>
        <v/>
      </c>
      <c r="H38" s="14" t="str">
        <f aca="false">IF(INDEX(Products!$A$2:$A$151,30)="","",INDEX(Products!$A$2:$A$151,30))</f>
        <v>Scadia 100</v>
      </c>
      <c r="I38" s="14" t="str">
        <f aca="false">IF(H38="","",IF(COUNTIFS(Formulas!$A$2:$A$3001,H38,Formulas!$B$2:$B$3001,$B$3)&gt;0,MAX(I$8:I37)+1,""))</f>
        <v/>
      </c>
    </row>
    <row r="39" customFormat="false" ht="15" hidden="false" customHeight="false" outlineLevel="0" collapsed="false">
      <c r="A39" s="12" t="str">
        <f aca="false">IF(ROW()-8&lt;=$B$5,ROW()-8,"")</f>
        <v/>
      </c>
      <c r="B39" s="13" t="str">
        <f aca="false">IF(A39="","",INDEX($H$9:$H$158,MATCH(A39,$I$9:$I$158,0)))</f>
        <v/>
      </c>
      <c r="C39" s="13" t="str">
        <f aca="false">IF(A39="","",INDEX(Products!$F$2:$F$151,MATCH(B39,Products!$A$2:$A$151,0)))</f>
        <v/>
      </c>
      <c r="D39" s="12" t="str">
        <f aca="false">IF(A39="","",COUNTIFS(Formulas!$A$2:$A$3001,B39,Formulas!$B$2:$B$3001,$B$3))</f>
        <v/>
      </c>
      <c r="E39" s="13" t="str">
        <f aca="false">IF(A39="","",INDEX(Formulas!$I$1:$I$3001,SUMPRODUCT(MAX((Formulas!$A$2:$A$3001=B39)*(Formulas!$B$2:$B$3001=$B$3)*ROW(Formulas!$A$2:$A$3001))))&amp;"")</f>
        <v/>
      </c>
      <c r="H39" s="14" t="str">
        <f aca="false">IF(INDEX(Products!$A$2:$A$151,31)="","",INDEX(Products!$A$2:$A$151,31))</f>
        <v>Scadia 200</v>
      </c>
      <c r="I39" s="14" t="str">
        <f aca="false">IF(H39="","",IF(COUNTIFS(Formulas!$A$2:$A$3001,H39,Formulas!$B$2:$B$3001,$B$3)&gt;0,MAX(I$8:I38)+1,""))</f>
        <v/>
      </c>
    </row>
    <row r="40" customFormat="false" ht="15" hidden="false" customHeight="false" outlineLevel="0" collapsed="false">
      <c r="A40" s="12" t="str">
        <f aca="false">IF(ROW()-8&lt;=$B$5,ROW()-8,"")</f>
        <v/>
      </c>
      <c r="B40" s="13" t="str">
        <f aca="false">IF(A40="","",INDEX($H$9:$H$158,MATCH(A40,$I$9:$I$158,0)))</f>
        <v/>
      </c>
      <c r="C40" s="13" t="str">
        <f aca="false">IF(A40="","",INDEX(Products!$F$2:$F$151,MATCH(B40,Products!$A$2:$A$151,0)))</f>
        <v/>
      </c>
      <c r="D40" s="12" t="str">
        <f aca="false">IF(A40="","",COUNTIFS(Formulas!$A$2:$A$3001,B40,Formulas!$B$2:$B$3001,$B$3))</f>
        <v/>
      </c>
      <c r="E40" s="13" t="str">
        <f aca="false">IF(A40="","",INDEX(Formulas!$I$1:$I$3001,SUMPRODUCT(MAX((Formulas!$A$2:$A$3001=B40)*(Formulas!$B$2:$B$3001=$B$3)*ROW(Formulas!$A$2:$A$3001))))&amp;"")</f>
        <v/>
      </c>
      <c r="H40" s="14" t="str">
        <f aca="false">IF(INDEX(Products!$A$2:$A$151,32)="","",INDEX(Products!$A$2:$A$151,32))</f>
        <v>Taglida 5</v>
      </c>
      <c r="I40" s="14" t="str">
        <f aca="false">IF(H40="","",IF(COUNTIFS(Formulas!$A$2:$A$3001,H40,Formulas!$B$2:$B$3001,$B$3)&gt;0,MAX(I$8:I39)+1,""))</f>
        <v/>
      </c>
    </row>
    <row r="41" customFormat="false" ht="15" hidden="false" customHeight="false" outlineLevel="0" collapsed="false">
      <c r="A41" s="12" t="str">
        <f aca="false">IF(ROW()-8&lt;=$B$5,ROW()-8,"")</f>
        <v/>
      </c>
      <c r="B41" s="13" t="str">
        <f aca="false">IF(A41="","",INDEX($H$9:$H$158,MATCH(A41,$I$9:$I$158,0)))</f>
        <v/>
      </c>
      <c r="C41" s="13" t="str">
        <f aca="false">IF(A41="","",INDEX(Products!$F$2:$F$151,MATCH(B41,Products!$A$2:$A$151,0)))</f>
        <v/>
      </c>
      <c r="D41" s="12" t="str">
        <f aca="false">IF(A41="","",COUNTIFS(Formulas!$A$2:$A$3001,B41,Formulas!$B$2:$B$3001,$B$3))</f>
        <v/>
      </c>
      <c r="E41" s="13" t="str">
        <f aca="false">IF(A41="","",INDEX(Formulas!$I$1:$I$3001,SUMPRODUCT(MAX((Formulas!$A$2:$A$3001=B41)*(Formulas!$B$2:$B$3001=$B$3)*ROW(Formulas!$A$2:$A$3001))))&amp;"")</f>
        <v/>
      </c>
      <c r="H41" s="14" t="str">
        <f aca="false">IF(INDEX(Products!$A$2:$A$151,33)="","",INDEX(Products!$A$2:$A$151,33))</f>
        <v>Dapaglose 10</v>
      </c>
      <c r="I41" s="14" t="n">
        <f aca="false">IF(H41="","",IF(COUNTIFS(Formulas!$A$2:$A$3001,H41,Formulas!$B$2:$B$3001,$B$3)&gt;0,MAX(I$8:I40)+1,""))</f>
        <v>10</v>
      </c>
    </row>
    <row r="42" customFormat="false" ht="15" hidden="false" customHeight="false" outlineLevel="0" collapsed="false">
      <c r="A42" s="12" t="str">
        <f aca="false">IF(ROW()-8&lt;=$B$5,ROW()-8,"")</f>
        <v/>
      </c>
      <c r="B42" s="13" t="str">
        <f aca="false">IF(A42="","",INDEX($H$9:$H$158,MATCH(A42,$I$9:$I$158,0)))</f>
        <v/>
      </c>
      <c r="C42" s="13" t="str">
        <f aca="false">IF(A42="","",INDEX(Products!$F$2:$F$151,MATCH(B42,Products!$A$2:$A$151,0)))</f>
        <v/>
      </c>
      <c r="D42" s="12" t="str">
        <f aca="false">IF(A42="","",COUNTIFS(Formulas!$A$2:$A$3001,B42,Formulas!$B$2:$B$3001,$B$3))</f>
        <v/>
      </c>
      <c r="E42" s="13" t="str">
        <f aca="false">IF(A42="","",INDEX(Formulas!$I$1:$I$3001,SUMPRODUCT(MAX((Formulas!$A$2:$A$3001=B42)*(Formulas!$B$2:$B$3001=$B$3)*ROW(Formulas!$A$2:$A$3001))))&amp;"")</f>
        <v/>
      </c>
      <c r="H42" s="14" t="str">
        <f aca="false">IF(INDEX(Products!$A$2:$A$151,34)="","",INDEX(Products!$A$2:$A$151,34))</f>
        <v>Dapaglose 5</v>
      </c>
      <c r="I42" s="14" t="n">
        <f aca="false">IF(H42="","",IF(COUNTIFS(Formulas!$A$2:$A$3001,H42,Formulas!$B$2:$B$3001,$B$3)&gt;0,MAX(I$8:I41)+1,""))</f>
        <v>11</v>
      </c>
    </row>
    <row r="43" customFormat="false" ht="15" hidden="false" customHeight="false" outlineLevel="0" collapsed="false">
      <c r="A43" s="12" t="str">
        <f aca="false">IF(ROW()-8&lt;=$B$5,ROW()-8,"")</f>
        <v/>
      </c>
      <c r="B43" s="13" t="str">
        <f aca="false">IF(A43="","",INDEX($H$9:$H$158,MATCH(A43,$I$9:$I$158,0)))</f>
        <v/>
      </c>
      <c r="C43" s="13" t="str">
        <f aca="false">IF(A43="","",INDEX(Products!$F$2:$F$151,MATCH(B43,Products!$A$2:$A$151,0)))</f>
        <v/>
      </c>
      <c r="D43" s="12" t="str">
        <f aca="false">IF(A43="","",COUNTIFS(Formulas!$A$2:$A$3001,B43,Formulas!$B$2:$B$3001,$B$3))</f>
        <v/>
      </c>
      <c r="E43" s="13" t="str">
        <f aca="false">IF(A43="","",INDEX(Formulas!$I$1:$I$3001,SUMPRODUCT(MAX((Formulas!$A$2:$A$3001=B43)*(Formulas!$B$2:$B$3001=$B$3)*ROW(Formulas!$A$2:$A$3001))))&amp;"")</f>
        <v/>
      </c>
      <c r="H43" s="14" t="str">
        <f aca="false">IF(INDEX(Products!$A$2:$A$151,35)="","",INDEX(Products!$A$2:$A$151,35))</f>
        <v>Taglida Duo 2.5/1000</v>
      </c>
      <c r="I43" s="14" t="str">
        <f aca="false">IF(H43="","",IF(COUNTIFS(Formulas!$A$2:$A$3001,H43,Formulas!$B$2:$B$3001,$B$3)&gt;0,MAX(I$8:I42)+1,""))</f>
        <v/>
      </c>
    </row>
    <row r="44" customFormat="false" ht="15" hidden="false" customHeight="false" outlineLevel="0" collapsed="false">
      <c r="A44" s="12" t="str">
        <f aca="false">IF(ROW()-8&lt;=$B$5,ROW()-8,"")</f>
        <v/>
      </c>
      <c r="B44" s="13" t="str">
        <f aca="false">IF(A44="","",INDEX($H$9:$H$158,MATCH(A44,$I$9:$I$158,0)))</f>
        <v/>
      </c>
      <c r="C44" s="13" t="str">
        <f aca="false">IF(A44="","",INDEX(Products!$F$2:$F$151,MATCH(B44,Products!$A$2:$A$151,0)))</f>
        <v/>
      </c>
      <c r="D44" s="12" t="str">
        <f aca="false">IF(A44="","",COUNTIFS(Formulas!$A$2:$A$3001,B44,Formulas!$B$2:$B$3001,$B$3))</f>
        <v/>
      </c>
      <c r="E44" s="13" t="str">
        <f aca="false">IF(A44="","",INDEX(Formulas!$I$1:$I$3001,SUMPRODUCT(MAX((Formulas!$A$2:$A$3001=B44)*(Formulas!$B$2:$B$3001=$B$3)*ROW(Formulas!$A$2:$A$3001))))&amp;"")</f>
        <v/>
      </c>
      <c r="H44" s="14" t="str">
        <f aca="false">IF(INDEX(Products!$A$2:$A$151,36)="","",INDEX(Products!$A$2:$A$151,36))</f>
        <v>Taglida Duo 2.5/500</v>
      </c>
      <c r="I44" s="14" t="str">
        <f aca="false">IF(H44="","",IF(COUNTIFS(Formulas!$A$2:$A$3001,H44,Formulas!$B$2:$B$3001,$B$3)&gt;0,MAX(I$8:I43)+1,""))</f>
        <v/>
      </c>
    </row>
    <row r="45" customFormat="false" ht="15" hidden="false" customHeight="false" outlineLevel="0" collapsed="false">
      <c r="A45" s="12" t="str">
        <f aca="false">IF(ROW()-8&lt;=$B$5,ROW()-8,"")</f>
        <v/>
      </c>
      <c r="B45" s="13" t="str">
        <f aca="false">IF(A45="","",INDEX($H$9:$H$158,MATCH(A45,$I$9:$I$158,0)))</f>
        <v/>
      </c>
      <c r="C45" s="13" t="str">
        <f aca="false">IF(A45="","",INDEX(Products!$F$2:$F$151,MATCH(B45,Products!$A$2:$A$151,0)))</f>
        <v/>
      </c>
      <c r="D45" s="12" t="str">
        <f aca="false">IF(A45="","",COUNTIFS(Formulas!$A$2:$A$3001,B45,Formulas!$B$2:$B$3001,$B$3))</f>
        <v/>
      </c>
      <c r="E45" s="13" t="str">
        <f aca="false">IF(A45="","",INDEX(Formulas!$I$1:$I$3001,SUMPRODUCT(MAX((Formulas!$A$2:$A$3001=B45)*(Formulas!$B$2:$B$3001=$B$3)*ROW(Formulas!$A$2:$A$3001))))&amp;"")</f>
        <v/>
      </c>
      <c r="H45" s="14" t="str">
        <f aca="false">IF(INDEX(Products!$A$2:$A$151,37)="","",INDEX(Products!$A$2:$A$151,37))</f>
        <v>Ozanimod 0.23/0.46</v>
      </c>
      <c r="I45" s="14" t="n">
        <f aca="false">IF(H45="","",IF(COUNTIFS(Formulas!$A$2:$A$3001,H45,Formulas!$B$2:$B$3001,$B$3)&gt;0,MAX(I$8:I44)+1,""))</f>
        <v>12</v>
      </c>
    </row>
    <row r="46" customFormat="false" ht="15" hidden="false" customHeight="false" outlineLevel="0" collapsed="false">
      <c r="A46" s="12" t="str">
        <f aca="false">IF(ROW()-8&lt;=$B$5,ROW()-8,"")</f>
        <v/>
      </c>
      <c r="B46" s="13" t="str">
        <f aca="false">IF(A46="","",INDEX($H$9:$H$158,MATCH(A46,$I$9:$I$158,0)))</f>
        <v/>
      </c>
      <c r="C46" s="13" t="str">
        <f aca="false">IF(A46="","",INDEX(Products!$F$2:$F$151,MATCH(B46,Products!$A$2:$A$151,0)))</f>
        <v/>
      </c>
      <c r="D46" s="12" t="str">
        <f aca="false">IF(A46="","",COUNTIFS(Formulas!$A$2:$A$3001,B46,Formulas!$B$2:$B$3001,$B$3))</f>
        <v/>
      </c>
      <c r="E46" s="13" t="str">
        <f aca="false">IF(A46="","",INDEX(Formulas!$I$1:$I$3001,SUMPRODUCT(MAX((Formulas!$A$2:$A$3001=B46)*(Formulas!$B$2:$B$3001=$B$3)*ROW(Formulas!$A$2:$A$3001))))&amp;"")</f>
        <v/>
      </c>
      <c r="H46" s="14" t="str">
        <f aca="false">IF(INDEX(Products!$A$2:$A$151,38)="","",INDEX(Products!$A$2:$A$151,38))</f>
        <v>Ozanimod 0.92 mg</v>
      </c>
      <c r="I46" s="14" t="n">
        <f aca="false">IF(H46="","",IF(COUNTIFS(Formulas!$A$2:$A$3001,H46,Formulas!$B$2:$B$3001,$B$3)&gt;0,MAX(I$8:I45)+1,""))</f>
        <v>13</v>
      </c>
    </row>
    <row r="47" customFormat="false" ht="15" hidden="false" customHeight="false" outlineLevel="0" collapsed="false">
      <c r="A47" s="12" t="str">
        <f aca="false">IF(ROW()-8&lt;=$B$5,ROW()-8,"")</f>
        <v/>
      </c>
      <c r="B47" s="13" t="str">
        <f aca="false">IF(A47="","",INDEX($H$9:$H$158,MATCH(A47,$I$9:$I$158,0)))</f>
        <v/>
      </c>
      <c r="C47" s="13" t="str">
        <f aca="false">IF(A47="","",INDEX(Products!$F$2:$F$151,MATCH(B47,Products!$A$2:$A$151,0)))</f>
        <v/>
      </c>
      <c r="D47" s="12" t="str">
        <f aca="false">IF(A47="","",COUNTIFS(Formulas!$A$2:$A$3001,B47,Formulas!$B$2:$B$3001,$B$3))</f>
        <v/>
      </c>
      <c r="E47" s="13" t="str">
        <f aca="false">IF(A47="","",INDEX(Formulas!$I$1:$I$3001,SUMPRODUCT(MAX((Formulas!$A$2:$A$3001=B47)*(Formulas!$B$2:$B$3001=$B$3)*ROW(Formulas!$A$2:$A$3001))))&amp;"")</f>
        <v/>
      </c>
      <c r="H47" s="14" t="str">
        <f aca="false">IF(INDEX(Products!$A$2:$A$151,39)="","",INDEX(Products!$A$2:$A$151,39))</f>
        <v>Flusip Cold and cough-Day</v>
      </c>
      <c r="I47" s="14" t="str">
        <f aca="false">IF(H47="","",IF(COUNTIFS(Formulas!$A$2:$A$3001,H47,Formulas!$B$2:$B$3001,$B$3)&gt;0,MAX(I$8:I46)+1,""))</f>
        <v/>
      </c>
    </row>
    <row r="48" customFormat="false" ht="15" hidden="false" customHeight="false" outlineLevel="0" collapsed="false">
      <c r="A48" s="12" t="str">
        <f aca="false">IF(ROW()-8&lt;=$B$5,ROW()-8,"")</f>
        <v/>
      </c>
      <c r="B48" s="13" t="str">
        <f aca="false">IF(A48="","",INDEX($H$9:$H$158,MATCH(A48,$I$9:$I$158,0)))</f>
        <v/>
      </c>
      <c r="C48" s="13" t="str">
        <f aca="false">IF(A48="","",INDEX(Products!$F$2:$F$151,MATCH(B48,Products!$A$2:$A$151,0)))</f>
        <v/>
      </c>
      <c r="D48" s="12" t="str">
        <f aca="false">IF(A48="","",COUNTIFS(Formulas!$A$2:$A$3001,B48,Formulas!$B$2:$B$3001,$B$3))</f>
        <v/>
      </c>
      <c r="E48" s="13" t="str">
        <f aca="false">IF(A48="","",INDEX(Formulas!$I$1:$I$3001,SUMPRODUCT(MAX((Formulas!$A$2:$A$3001=B48)*(Formulas!$B$2:$B$3001=$B$3)*ROW(Formulas!$A$2:$A$3001))))&amp;"")</f>
        <v/>
      </c>
      <c r="H48" s="14" t="str">
        <f aca="false">IF(INDEX(Products!$A$2:$A$151,40)="","",INDEX(Products!$A$2:$A$151,40))</f>
        <v>Flusip Cold and Cough-Day (Sugar Free)</v>
      </c>
      <c r="I48" s="14" t="str">
        <f aca="false">IF(H48="","",IF(COUNTIFS(Formulas!$A$2:$A$3001,H48,Formulas!$B$2:$B$3001,$B$3)&gt;0,MAX(I$8:I47)+1,""))</f>
        <v/>
      </c>
    </row>
    <row r="49" customFormat="false" ht="15" hidden="false" customHeight="false" outlineLevel="0" collapsed="false">
      <c r="A49" s="12" t="str">
        <f aca="false">IF(ROW()-8&lt;=$B$5,ROW()-8,"")</f>
        <v/>
      </c>
      <c r="B49" s="13" t="str">
        <f aca="false">IF(A49="","",INDEX($H$9:$H$158,MATCH(A49,$I$9:$I$158,0)))</f>
        <v/>
      </c>
      <c r="C49" s="13" t="str">
        <f aca="false">IF(A49="","",INDEX(Products!$F$2:$F$151,MATCH(B49,Products!$A$2:$A$151,0)))</f>
        <v/>
      </c>
      <c r="D49" s="12" t="str">
        <f aca="false">IF(A49="","",COUNTIFS(Formulas!$A$2:$A$3001,B49,Formulas!$B$2:$B$3001,$B$3))</f>
        <v/>
      </c>
      <c r="E49" s="13" t="str">
        <f aca="false">IF(A49="","",INDEX(Formulas!$I$1:$I$3001,SUMPRODUCT(MAX((Formulas!$A$2:$A$3001=B49)*(Formulas!$B$2:$B$3001=$B$3)*ROW(Formulas!$A$2:$A$3001))))&amp;"")</f>
        <v/>
      </c>
      <c r="H49" s="14" t="str">
        <f aca="false">IF(INDEX(Products!$A$2:$A$151,41)="","",INDEX(Products!$A$2:$A$151,41))</f>
        <v>Flusip Cold and Cough-Night</v>
      </c>
      <c r="I49" s="14" t="str">
        <f aca="false">IF(H49="","",IF(COUNTIFS(Formulas!$A$2:$A$3001,H49,Formulas!$B$2:$B$3001,$B$3)&gt;0,MAX(I$8:I48)+1,""))</f>
        <v/>
      </c>
    </row>
    <row r="50" customFormat="false" ht="15" hidden="false" customHeight="false" outlineLevel="0" collapsed="false">
      <c r="A50" s="12" t="str">
        <f aca="false">IF(ROW()-8&lt;=$B$5,ROW()-8,"")</f>
        <v/>
      </c>
      <c r="B50" s="13" t="str">
        <f aca="false">IF(A50="","",INDEX($H$9:$H$158,MATCH(A50,$I$9:$I$158,0)))</f>
        <v/>
      </c>
      <c r="C50" s="13" t="str">
        <f aca="false">IF(A50="","",INDEX(Products!$F$2:$F$151,MATCH(B50,Products!$A$2:$A$151,0)))</f>
        <v/>
      </c>
      <c r="D50" s="12" t="str">
        <f aca="false">IF(A50="","",COUNTIFS(Formulas!$A$2:$A$3001,B50,Formulas!$B$2:$B$3001,$B$3))</f>
        <v/>
      </c>
      <c r="E50" s="13" t="str">
        <f aca="false">IF(A50="","",INDEX(Formulas!$I$1:$I$3001,SUMPRODUCT(MAX((Formulas!$A$2:$A$3001=B50)*(Formulas!$B$2:$B$3001=$B$3)*ROW(Formulas!$A$2:$A$3001))))&amp;"")</f>
        <v/>
      </c>
      <c r="H50" s="14" t="str">
        <f aca="false">IF(INDEX(Products!$A$2:$A$151,42)="","",INDEX(Products!$A$2:$A$151,42))</f>
        <v>Flusip Cold &amp; Cough Night (Sugar Free)</v>
      </c>
      <c r="I50" s="14" t="str">
        <f aca="false">IF(H50="","",IF(COUNTIFS(Formulas!$A$2:$A$3001,H50,Formulas!$B$2:$B$3001,$B$3)&gt;0,MAX(I$8:I49)+1,""))</f>
        <v/>
      </c>
    </row>
    <row r="51" customFormat="false" ht="15" hidden="false" customHeight="false" outlineLevel="0" collapsed="false">
      <c r="A51" s="12" t="str">
        <f aca="false">IF(ROW()-8&lt;=$B$5,ROW()-8,"")</f>
        <v/>
      </c>
      <c r="B51" s="13" t="str">
        <f aca="false">IF(A51="","",INDEX($H$9:$H$158,MATCH(A51,$I$9:$I$158,0)))</f>
        <v/>
      </c>
      <c r="C51" s="13" t="str">
        <f aca="false">IF(A51="","",INDEX(Products!$F$2:$F$151,MATCH(B51,Products!$A$2:$A$151,0)))</f>
        <v/>
      </c>
      <c r="D51" s="12" t="str">
        <f aca="false">IF(A51="","",COUNTIFS(Formulas!$A$2:$A$3001,B51,Formulas!$B$2:$B$3001,$B$3))</f>
        <v/>
      </c>
      <c r="E51" s="13" t="str">
        <f aca="false">IF(A51="","",INDEX(Formulas!$I$1:$I$3001,SUMPRODUCT(MAX((Formulas!$A$2:$A$3001=B51)*(Formulas!$B$2:$B$3001=$B$3)*ROW(Formulas!$A$2:$A$3001))))&amp;"")</f>
        <v/>
      </c>
      <c r="H51" s="14" t="str">
        <f aca="false">IF(INDEX(Products!$A$2:$A$151,43)="","",INDEX(Products!$A$2:$A$151,43))</f>
        <v>Flusip Cold and Flu</v>
      </c>
      <c r="I51" s="14" t="str">
        <f aca="false">IF(H51="","",IF(COUNTIFS(Formulas!$A$2:$A$3001,H51,Formulas!$B$2:$B$3001,$B$3)&gt;0,MAX(I$8:I50)+1,""))</f>
        <v/>
      </c>
    </row>
    <row r="52" customFormat="false" ht="15" hidden="false" customHeight="false" outlineLevel="0" collapsed="false">
      <c r="A52" s="12" t="str">
        <f aca="false">IF(ROW()-8&lt;=$B$5,ROW()-8,"")</f>
        <v/>
      </c>
      <c r="B52" s="13" t="str">
        <f aca="false">IF(A52="","",INDEX($H$9:$H$158,MATCH(A52,$I$9:$I$158,0)))</f>
        <v/>
      </c>
      <c r="C52" s="13" t="str">
        <f aca="false">IF(A52="","",INDEX(Products!$F$2:$F$151,MATCH(B52,Products!$A$2:$A$151,0)))</f>
        <v/>
      </c>
      <c r="D52" s="12" t="str">
        <f aca="false">IF(A52="","",COUNTIFS(Formulas!$A$2:$A$3001,B52,Formulas!$B$2:$B$3001,$B$3))</f>
        <v/>
      </c>
      <c r="E52" s="13" t="str">
        <f aca="false">IF(A52="","",INDEX(Formulas!$I$1:$I$3001,SUMPRODUCT(MAX((Formulas!$A$2:$A$3001=B52)*(Formulas!$B$2:$B$3001=$B$3)*ROW(Formulas!$A$2:$A$3001))))&amp;"")</f>
        <v/>
      </c>
      <c r="H52" s="14" t="str">
        <f aca="false">IF(INDEX(Products!$A$2:$A$151,44)="","",INDEX(Products!$A$2:$A$151,44))</f>
        <v>Flusip Cold and Flu (Sugar Free)</v>
      </c>
      <c r="I52" s="14" t="str">
        <f aca="false">IF(H52="","",IF(COUNTIFS(Formulas!$A$2:$A$3001,H52,Formulas!$B$2:$B$3001,$B$3)&gt;0,MAX(I$8:I51)+1,""))</f>
        <v/>
      </c>
    </row>
    <row r="53" customFormat="false" ht="15" hidden="false" customHeight="false" outlineLevel="0" collapsed="false">
      <c r="A53" s="12" t="str">
        <f aca="false">IF(ROW()-8&lt;=$B$5,ROW()-8,"")</f>
        <v/>
      </c>
      <c r="B53" s="13" t="str">
        <f aca="false">IF(A53="","",INDEX($H$9:$H$158,MATCH(A53,$I$9:$I$158,0)))</f>
        <v/>
      </c>
      <c r="C53" s="13" t="str">
        <f aca="false">IF(A53="","",INDEX(Products!$F$2:$F$151,MATCH(B53,Products!$A$2:$A$151,0)))</f>
        <v/>
      </c>
      <c r="D53" s="12" t="str">
        <f aca="false">IF(A53="","",COUNTIFS(Formulas!$A$2:$A$3001,B53,Formulas!$B$2:$B$3001,$B$3))</f>
        <v/>
      </c>
      <c r="E53" s="13" t="str">
        <f aca="false">IF(A53="","",INDEX(Formulas!$I$1:$I$3001,SUMPRODUCT(MAX((Formulas!$A$2:$A$3001=B53)*(Formulas!$B$2:$B$3001=$B$3)*ROW(Formulas!$A$2:$A$3001))))&amp;"")</f>
        <v/>
      </c>
      <c r="H53" s="14" t="str">
        <f aca="false">IF(INDEX(Products!$A$2:$A$151,45)="","",INDEX(Products!$A$2:$A$151,45))</f>
        <v>Flusip-C</v>
      </c>
      <c r="I53" s="14" t="str">
        <f aca="false">IF(H53="","",IF(COUNTIFS(Formulas!$A$2:$A$3001,H53,Formulas!$B$2:$B$3001,$B$3)&gt;0,MAX(I$8:I52)+1,""))</f>
        <v/>
      </c>
    </row>
    <row r="54" customFormat="false" ht="15" hidden="false" customHeight="false" outlineLevel="0" collapsed="false">
      <c r="A54" s="12" t="str">
        <f aca="false">IF(ROW()-8&lt;=$B$5,ROW()-8,"")</f>
        <v/>
      </c>
      <c r="B54" s="13" t="str">
        <f aca="false">IF(A54="","",INDEX($H$9:$H$158,MATCH(A54,$I$9:$I$158,0)))</f>
        <v/>
      </c>
      <c r="C54" s="13" t="str">
        <f aca="false">IF(A54="","",INDEX(Products!$F$2:$F$151,MATCH(B54,Products!$A$2:$A$151,0)))</f>
        <v/>
      </c>
      <c r="D54" s="12" t="str">
        <f aca="false">IF(A54="","",COUNTIFS(Formulas!$A$2:$A$3001,B54,Formulas!$B$2:$B$3001,$B$3))</f>
        <v/>
      </c>
      <c r="E54" s="13" t="str">
        <f aca="false">IF(A54="","",INDEX(Formulas!$I$1:$I$3001,SUMPRODUCT(MAX((Formulas!$A$2:$A$3001=B54)*(Formulas!$B$2:$B$3001=$B$3)*ROW(Formulas!$A$2:$A$3001))))&amp;"")</f>
        <v/>
      </c>
      <c r="H54" s="14" t="str">
        <f aca="false">IF(INDEX(Products!$A$2:$A$151,46)="","",INDEX(Products!$A$2:$A$151,46))</f>
        <v>Empagliflozin 10 mg</v>
      </c>
      <c r="I54" s="14" t="n">
        <f aca="false">IF(H54="","",IF(COUNTIFS(Formulas!$A$2:$A$3001,H54,Formulas!$B$2:$B$3001,$B$3)&gt;0,MAX(I$8:I53)+1,""))</f>
        <v>14</v>
      </c>
    </row>
    <row r="55" customFormat="false" ht="15" hidden="false" customHeight="false" outlineLevel="0" collapsed="false">
      <c r="A55" s="12" t="str">
        <f aca="false">IF(ROW()-8&lt;=$B$5,ROW()-8,"")</f>
        <v/>
      </c>
      <c r="B55" s="13" t="str">
        <f aca="false">IF(A55="","",INDEX($H$9:$H$158,MATCH(A55,$I$9:$I$158,0)))</f>
        <v/>
      </c>
      <c r="C55" s="13" t="str">
        <f aca="false">IF(A55="","",INDEX(Products!$F$2:$F$151,MATCH(B55,Products!$A$2:$A$151,0)))</f>
        <v/>
      </c>
      <c r="D55" s="12" t="str">
        <f aca="false">IF(A55="","",COUNTIFS(Formulas!$A$2:$A$3001,B55,Formulas!$B$2:$B$3001,$B$3))</f>
        <v/>
      </c>
      <c r="E55" s="13" t="str">
        <f aca="false">IF(A55="","",INDEX(Formulas!$I$1:$I$3001,SUMPRODUCT(MAX((Formulas!$A$2:$A$3001=B55)*(Formulas!$B$2:$B$3001=$B$3)*ROW(Formulas!$A$2:$A$3001))))&amp;"")</f>
        <v/>
      </c>
      <c r="H55" s="14" t="str">
        <f aca="false">IF(INDEX(Products!$A$2:$A$151,47)="","",INDEX(Products!$A$2:$A$151,47))</f>
        <v>Empaglose 25</v>
      </c>
      <c r="I55" s="14" t="n">
        <f aca="false">IF(H55="","",IF(COUNTIFS(Formulas!$A$2:$A$3001,H55,Formulas!$B$2:$B$3001,$B$3)&gt;0,MAX(I$8:I54)+1,""))</f>
        <v>15</v>
      </c>
    </row>
    <row r="56" customFormat="false" ht="15" hidden="false" customHeight="false" outlineLevel="0" collapsed="false">
      <c r="A56" s="12" t="str">
        <f aca="false">IF(ROW()-8&lt;=$B$5,ROW()-8,"")</f>
        <v/>
      </c>
      <c r="B56" s="13" t="str">
        <f aca="false">IF(A56="","",INDEX($H$9:$H$158,MATCH(A56,$I$9:$I$158,0)))</f>
        <v/>
      </c>
      <c r="C56" s="13" t="str">
        <f aca="false">IF(A56="","",INDEX(Products!$F$2:$F$151,MATCH(B56,Products!$A$2:$A$151,0)))</f>
        <v/>
      </c>
      <c r="D56" s="12" t="str">
        <f aca="false">IF(A56="","",COUNTIFS(Formulas!$A$2:$A$3001,B56,Formulas!$B$2:$B$3001,$B$3))</f>
        <v/>
      </c>
      <c r="E56" s="13" t="str">
        <f aca="false">IF(A56="","",INDEX(Formulas!$I$1:$I$3001,SUMPRODUCT(MAX((Formulas!$A$2:$A$3001=B56)*(Formulas!$B$2:$B$3001=$B$3)*ROW(Formulas!$A$2:$A$3001))))&amp;"")</f>
        <v/>
      </c>
      <c r="H56" s="14" t="str">
        <f aca="false">IF(INDEX(Products!$A$2:$A$151,48)="","",INDEX(Products!$A$2:$A$151,48))</f>
        <v>Lixiban 2.5</v>
      </c>
      <c r="I56" s="14" t="n">
        <f aca="false">IF(H56="","",IF(COUNTIFS(Formulas!$A$2:$A$3001,H56,Formulas!$B$2:$B$3001,$B$3)&gt;0,MAX(I$8:I55)+1,""))</f>
        <v>16</v>
      </c>
    </row>
    <row r="57" customFormat="false" ht="15" hidden="false" customHeight="false" outlineLevel="0" collapsed="false">
      <c r="A57" s="12" t="str">
        <f aca="false">IF(ROW()-8&lt;=$B$5,ROW()-8,"")</f>
        <v/>
      </c>
      <c r="B57" s="13" t="str">
        <f aca="false">IF(A57="","",INDEX($H$9:$H$158,MATCH(A57,$I$9:$I$158,0)))</f>
        <v/>
      </c>
      <c r="C57" s="13" t="str">
        <f aca="false">IF(A57="","",INDEX(Products!$F$2:$F$151,MATCH(B57,Products!$A$2:$A$151,0)))</f>
        <v/>
      </c>
      <c r="D57" s="12" t="str">
        <f aca="false">IF(A57="","",COUNTIFS(Formulas!$A$2:$A$3001,B57,Formulas!$B$2:$B$3001,$B$3))</f>
        <v/>
      </c>
      <c r="E57" s="13" t="str">
        <f aca="false">IF(A57="","",INDEX(Formulas!$I$1:$I$3001,SUMPRODUCT(MAX((Formulas!$A$2:$A$3001=B57)*(Formulas!$B$2:$B$3001=$B$3)*ROW(Formulas!$A$2:$A$3001))))&amp;"")</f>
        <v/>
      </c>
      <c r="H57" s="14" t="str">
        <f aca="false">IF(INDEX(Products!$A$2:$A$151,49)="","",INDEX(Products!$A$2:$A$151,49))</f>
        <v>Lixiban 5</v>
      </c>
      <c r="I57" s="14" t="n">
        <f aca="false">IF(H57="","",IF(COUNTIFS(Formulas!$A$2:$A$3001,H57,Formulas!$B$2:$B$3001,$B$3)&gt;0,MAX(I$8:I56)+1,""))</f>
        <v>17</v>
      </c>
    </row>
    <row r="58" customFormat="false" ht="15" hidden="false" customHeight="false" outlineLevel="0" collapsed="false">
      <c r="A58" s="12" t="str">
        <f aca="false">IF(ROW()-8&lt;=$B$5,ROW()-8,"")</f>
        <v/>
      </c>
      <c r="B58" s="13" t="str">
        <f aca="false">IF(A58="","",INDEX($H$9:$H$158,MATCH(A58,$I$9:$I$158,0)))</f>
        <v/>
      </c>
      <c r="C58" s="13" t="str">
        <f aca="false">IF(A58="","",INDEX(Products!$F$2:$F$151,MATCH(B58,Products!$A$2:$A$151,0)))</f>
        <v/>
      </c>
      <c r="D58" s="12" t="str">
        <f aca="false">IF(A58="","",COUNTIFS(Formulas!$A$2:$A$3001,B58,Formulas!$B$2:$B$3001,$B$3))</f>
        <v/>
      </c>
      <c r="E58" s="13" t="str">
        <f aca="false">IF(A58="","",INDEX(Formulas!$I$1:$I$3001,SUMPRODUCT(MAX((Formulas!$A$2:$A$3001=B58)*(Formulas!$B$2:$B$3001=$B$3)*ROW(Formulas!$A$2:$A$3001))))&amp;"")</f>
        <v/>
      </c>
      <c r="H58" s="14" t="str">
        <f aca="false">IF(INDEX(Products!$A$2:$A$151,50)="","",INDEX(Products!$A$2:$A$151,50))</f>
        <v>Glose-lin 10/5</v>
      </c>
      <c r="I58" s="14" t="str">
        <f aca="false">IF(H58="","",IF(COUNTIFS(Formulas!$A$2:$A$3001,H58,Formulas!$B$2:$B$3001,$B$3)&gt;0,MAX(I$8:I57)+1,""))</f>
        <v/>
      </c>
    </row>
    <row r="59" customFormat="false" ht="15" hidden="false" customHeight="false" outlineLevel="0" collapsed="false">
      <c r="A59" s="12" t="str">
        <f aca="false">IF(ROW()-8&lt;=$B$5,ROW()-8,"")</f>
        <v/>
      </c>
      <c r="B59" s="13" t="str">
        <f aca="false">IF(A59="","",INDEX($H$9:$H$158,MATCH(A59,$I$9:$I$158,0)))</f>
        <v/>
      </c>
      <c r="C59" s="13" t="str">
        <f aca="false">IF(A59="","",INDEX(Products!$F$2:$F$151,MATCH(B59,Products!$A$2:$A$151,0)))</f>
        <v/>
      </c>
      <c r="D59" s="12" t="str">
        <f aca="false">IF(A59="","",COUNTIFS(Formulas!$A$2:$A$3001,B59,Formulas!$B$2:$B$3001,$B$3))</f>
        <v/>
      </c>
      <c r="E59" s="13" t="str">
        <f aca="false">IF(A59="","",INDEX(Formulas!$I$1:$I$3001,SUMPRODUCT(MAX((Formulas!$A$2:$A$3001=B59)*(Formulas!$B$2:$B$3001=$B$3)*ROW(Formulas!$A$2:$A$3001))))&amp;"")</f>
        <v/>
      </c>
      <c r="H59" s="14" t="str">
        <f aca="false">IF(INDEX(Products!$A$2:$A$151,51)="","",INDEX(Products!$A$2:$A$151,51))</f>
        <v>Glose-lin 25/5</v>
      </c>
      <c r="I59" s="14" t="str">
        <f aca="false">IF(H59="","",IF(COUNTIFS(Formulas!$A$2:$A$3001,H59,Formulas!$B$2:$B$3001,$B$3)&gt;0,MAX(I$8:I58)+1,""))</f>
        <v/>
      </c>
    </row>
    <row r="60" customFormat="false" ht="15" hidden="false" customHeight="false" outlineLevel="0" collapsed="false">
      <c r="A60" s="12" t="str">
        <f aca="false">IF(ROW()-8&lt;=$B$5,ROW()-8,"")</f>
        <v/>
      </c>
      <c r="B60" s="13" t="str">
        <f aca="false">IF(A60="","",INDEX($H$9:$H$158,MATCH(A60,$I$9:$I$158,0)))</f>
        <v/>
      </c>
      <c r="C60" s="13" t="str">
        <f aca="false">IF(A60="","",INDEX(Products!$F$2:$F$151,MATCH(B60,Products!$A$2:$A$151,0)))</f>
        <v/>
      </c>
      <c r="D60" s="12" t="str">
        <f aca="false">IF(A60="","",COUNTIFS(Formulas!$A$2:$A$3001,B60,Formulas!$B$2:$B$3001,$B$3))</f>
        <v/>
      </c>
      <c r="E60" s="13" t="str">
        <f aca="false">IF(A60="","",INDEX(Formulas!$I$1:$I$3001,SUMPRODUCT(MAX((Formulas!$A$2:$A$3001=B60)*(Formulas!$B$2:$B$3001=$B$3)*ROW(Formulas!$A$2:$A$3001))))&amp;"")</f>
        <v/>
      </c>
      <c r="H60" s="14" t="str">
        <f aca="false">IF(INDEX(Products!$A$2:$A$151,52)="","",INDEX(Products!$A$2:$A$151,52))</f>
        <v>TRILEMO ER 5-2.5-1000</v>
      </c>
      <c r="I60" s="14" t="str">
        <f aca="false">IF(H60="","",IF(COUNTIFS(Formulas!$A$2:$A$3001,H60,Formulas!$B$2:$B$3001,$B$3)&gt;0,MAX(I$8:I59)+1,""))</f>
        <v/>
      </c>
    </row>
    <row r="61" customFormat="false" ht="15" hidden="false" customHeight="false" outlineLevel="0" collapsed="false">
      <c r="A61" s="12" t="str">
        <f aca="false">IF(ROW()-8&lt;=$B$5,ROW()-8,"")</f>
        <v/>
      </c>
      <c r="B61" s="13" t="str">
        <f aca="false">IF(A61="","",INDEX($H$9:$H$158,MATCH(A61,$I$9:$I$158,0)))</f>
        <v/>
      </c>
      <c r="C61" s="13" t="str">
        <f aca="false">IF(A61="","",INDEX(Products!$F$2:$F$151,MATCH(B61,Products!$A$2:$A$151,0)))</f>
        <v/>
      </c>
      <c r="D61" s="12" t="str">
        <f aca="false">IF(A61="","",COUNTIFS(Formulas!$A$2:$A$3001,B61,Formulas!$B$2:$B$3001,$B$3))</f>
        <v/>
      </c>
      <c r="E61" s="13" t="str">
        <f aca="false">IF(A61="","",INDEX(Formulas!$I$1:$I$3001,SUMPRODUCT(MAX((Formulas!$A$2:$A$3001=B61)*(Formulas!$B$2:$B$3001=$B$3)*ROW(Formulas!$A$2:$A$3001))))&amp;"")</f>
        <v/>
      </c>
      <c r="H61" s="14" t="str">
        <f aca="false">IF(INDEX(Products!$A$2:$A$151,53)="","",INDEX(Products!$A$2:$A$151,53))</f>
        <v>TRILEMO ER 10-5-1000</v>
      </c>
      <c r="I61" s="14" t="str">
        <f aca="false">IF(H61="","",IF(COUNTIFS(Formulas!$A$2:$A$3001,H61,Formulas!$B$2:$B$3001,$B$3)&gt;0,MAX(I$8:I60)+1,""))</f>
        <v/>
      </c>
    </row>
    <row r="62" customFormat="false" ht="15" hidden="false" customHeight="false" outlineLevel="0" collapsed="false">
      <c r="A62" s="12" t="str">
        <f aca="false">IF(ROW()-8&lt;=$B$5,ROW()-8,"")</f>
        <v/>
      </c>
      <c r="B62" s="13" t="str">
        <f aca="false">IF(A62="","",INDEX($H$9:$H$158,MATCH(A62,$I$9:$I$158,0)))</f>
        <v/>
      </c>
      <c r="C62" s="13" t="str">
        <f aca="false">IF(A62="","",INDEX(Products!$F$2:$F$151,MATCH(B62,Products!$A$2:$A$151,0)))</f>
        <v/>
      </c>
      <c r="D62" s="12" t="str">
        <f aca="false">IF(A62="","",COUNTIFS(Formulas!$A$2:$A$3001,B62,Formulas!$B$2:$B$3001,$B$3))</f>
        <v/>
      </c>
      <c r="E62" s="13" t="str">
        <f aca="false">IF(A62="","",INDEX(Formulas!$I$1:$I$3001,SUMPRODUCT(MAX((Formulas!$A$2:$A$3001=B62)*(Formulas!$B$2:$B$3001=$B$3)*ROW(Formulas!$A$2:$A$3001))))&amp;"")</f>
        <v/>
      </c>
      <c r="H62" s="14" t="str">
        <f aca="false">IF(INDEX(Products!$A$2:$A$151,54)="","",INDEX(Products!$A$2:$A$151,54))</f>
        <v>TRILEMO ER 12.5-2.5-1000</v>
      </c>
      <c r="I62" s="14" t="str">
        <f aca="false">IF(H62="","",IF(COUNTIFS(Formulas!$A$2:$A$3001,H62,Formulas!$B$2:$B$3001,$B$3)&gt;0,MAX(I$8:I61)+1,""))</f>
        <v/>
      </c>
    </row>
    <row r="63" customFormat="false" ht="15" hidden="false" customHeight="false" outlineLevel="0" collapsed="false">
      <c r="A63" s="12" t="str">
        <f aca="false">IF(ROW()-8&lt;=$B$5,ROW()-8,"")</f>
        <v/>
      </c>
      <c r="B63" s="13" t="str">
        <f aca="false">IF(A63="","",INDEX($H$9:$H$158,MATCH(A63,$I$9:$I$158,0)))</f>
        <v/>
      </c>
      <c r="C63" s="13" t="str">
        <f aca="false">IF(A63="","",INDEX(Products!$F$2:$F$151,MATCH(B63,Products!$A$2:$A$151,0)))</f>
        <v/>
      </c>
      <c r="D63" s="12" t="str">
        <f aca="false">IF(A63="","",COUNTIFS(Formulas!$A$2:$A$3001,B63,Formulas!$B$2:$B$3001,$B$3))</f>
        <v/>
      </c>
      <c r="E63" s="13" t="str">
        <f aca="false">IF(A63="","",INDEX(Formulas!$I$1:$I$3001,SUMPRODUCT(MAX((Formulas!$A$2:$A$3001=B63)*(Formulas!$B$2:$B$3001=$B$3)*ROW(Formulas!$A$2:$A$3001))))&amp;"")</f>
        <v/>
      </c>
      <c r="H63" s="14" t="str">
        <f aca="false">IF(INDEX(Products!$A$2:$A$151,55)="","",INDEX(Products!$A$2:$A$151,55))</f>
        <v>TRILEMO ER 25-5-1000</v>
      </c>
      <c r="I63" s="14" t="str">
        <f aca="false">IF(H63="","",IF(COUNTIFS(Formulas!$A$2:$A$3001,H63,Formulas!$B$2:$B$3001,$B$3)&gt;0,MAX(I$8:I62)+1,""))</f>
        <v/>
      </c>
    </row>
    <row r="64" customFormat="false" ht="15" hidden="false" customHeight="false" outlineLevel="0" collapsed="false">
      <c r="A64" s="12" t="str">
        <f aca="false">IF(ROW()-8&lt;=$B$5,ROW()-8,"")</f>
        <v/>
      </c>
      <c r="B64" s="13" t="str">
        <f aca="false">IF(A64="","",INDEX($H$9:$H$158,MATCH(A64,$I$9:$I$158,0)))</f>
        <v/>
      </c>
      <c r="C64" s="13" t="str">
        <f aca="false">IF(A64="","",INDEX(Products!$F$2:$F$151,MATCH(B64,Products!$A$2:$A$151,0)))</f>
        <v/>
      </c>
      <c r="D64" s="12" t="str">
        <f aca="false">IF(A64="","",COUNTIFS(Formulas!$A$2:$A$3001,B64,Formulas!$B$2:$B$3001,$B$3))</f>
        <v/>
      </c>
      <c r="E64" s="13" t="str">
        <f aca="false">IF(A64="","",INDEX(Formulas!$I$1:$I$3001,SUMPRODUCT(MAX((Formulas!$A$2:$A$3001=B64)*(Formulas!$B$2:$B$3001=$B$3)*ROW(Formulas!$A$2:$A$3001))))&amp;"")</f>
        <v/>
      </c>
      <c r="H64" s="14" t="str">
        <f aca="false">IF(INDEX(Products!$A$2:$A$151,56)="","",INDEX(Products!$A$2:$A$151,56))</f>
        <v>Emet-Duo 5/1000 ER</v>
      </c>
      <c r="I64" s="14" t="str">
        <f aca="false">IF(H64="","",IF(COUNTIFS(Formulas!$A$2:$A$3001,H64,Formulas!$B$2:$B$3001,$B$3)&gt;0,MAX(I$8:I63)+1,""))</f>
        <v/>
      </c>
    </row>
    <row r="65" customFormat="false" ht="15" hidden="false" customHeight="false" outlineLevel="0" collapsed="false">
      <c r="A65" s="12" t="str">
        <f aca="false">IF(ROW()-8&lt;=$B$5,ROW()-8,"")</f>
        <v/>
      </c>
      <c r="B65" s="13" t="str">
        <f aca="false">IF(A65="","",INDEX($H$9:$H$158,MATCH(A65,$I$9:$I$158,0)))</f>
        <v/>
      </c>
      <c r="C65" s="13" t="str">
        <f aca="false">IF(A65="","",INDEX(Products!$F$2:$F$151,MATCH(B65,Products!$A$2:$A$151,0)))</f>
        <v/>
      </c>
      <c r="D65" s="12" t="str">
        <f aca="false">IF(A65="","",COUNTIFS(Formulas!$A$2:$A$3001,B65,Formulas!$B$2:$B$3001,$B$3))</f>
        <v/>
      </c>
      <c r="E65" s="13" t="str">
        <f aca="false">IF(A65="","",INDEX(Formulas!$I$1:$I$3001,SUMPRODUCT(MAX((Formulas!$A$2:$A$3001=B65)*(Formulas!$B$2:$B$3001=$B$3)*ROW(Formulas!$A$2:$A$3001))))&amp;"")</f>
        <v/>
      </c>
      <c r="H65" s="14" t="str">
        <f aca="false">IF(INDEX(Products!$A$2:$A$151,57)="","",INDEX(Products!$A$2:$A$151,57))</f>
        <v>Emet-Duo 10/1000 ER</v>
      </c>
      <c r="I65" s="14" t="str">
        <f aca="false">IF(H65="","",IF(COUNTIFS(Formulas!$A$2:$A$3001,H65,Formulas!$B$2:$B$3001,$B$3)&gt;0,MAX(I$8:I64)+1,""))</f>
        <v/>
      </c>
    </row>
    <row r="66" customFormat="false" ht="15" hidden="false" customHeight="false" outlineLevel="0" collapsed="false">
      <c r="A66" s="12" t="str">
        <f aca="false">IF(ROW()-8&lt;=$B$5,ROW()-8,"")</f>
        <v/>
      </c>
      <c r="B66" s="13" t="str">
        <f aca="false">IF(A66="","",INDEX($H$9:$H$158,MATCH(A66,$I$9:$I$158,0)))</f>
        <v/>
      </c>
      <c r="C66" s="13" t="str">
        <f aca="false">IF(A66="","",INDEX(Products!$F$2:$F$151,MATCH(B66,Products!$A$2:$A$151,0)))</f>
        <v/>
      </c>
      <c r="D66" s="12" t="str">
        <f aca="false">IF(A66="","",COUNTIFS(Formulas!$A$2:$A$3001,B66,Formulas!$B$2:$B$3001,$B$3))</f>
        <v/>
      </c>
      <c r="E66" s="13" t="str">
        <f aca="false">IF(A66="","",INDEX(Formulas!$I$1:$I$3001,SUMPRODUCT(MAX((Formulas!$A$2:$A$3001=B66)*(Formulas!$B$2:$B$3001=$B$3)*ROW(Formulas!$A$2:$A$3001))))&amp;"")</f>
        <v/>
      </c>
      <c r="H66" s="14" t="str">
        <f aca="false">IF(INDEX(Products!$A$2:$A$151,58)="","",INDEX(Products!$A$2:$A$151,58))</f>
        <v>Emet-Duo 12.5/1000 ER</v>
      </c>
      <c r="I66" s="14" t="str">
        <f aca="false">IF(H66="","",IF(COUNTIFS(Formulas!$A$2:$A$3001,H66,Formulas!$B$2:$B$3001,$B$3)&gt;0,MAX(I$8:I65)+1,""))</f>
        <v/>
      </c>
    </row>
    <row r="67" customFormat="false" ht="15" hidden="false" customHeight="false" outlineLevel="0" collapsed="false">
      <c r="A67" s="12" t="str">
        <f aca="false">IF(ROW()-8&lt;=$B$5,ROW()-8,"")</f>
        <v/>
      </c>
      <c r="B67" s="13" t="str">
        <f aca="false">IF(A67="","",INDEX($H$9:$H$158,MATCH(A67,$I$9:$I$158,0)))</f>
        <v/>
      </c>
      <c r="C67" s="13" t="str">
        <f aca="false">IF(A67="","",INDEX(Products!$F$2:$F$151,MATCH(B67,Products!$A$2:$A$151,0)))</f>
        <v/>
      </c>
      <c r="D67" s="12" t="str">
        <f aca="false">IF(A67="","",COUNTIFS(Formulas!$A$2:$A$3001,B67,Formulas!$B$2:$B$3001,$B$3))</f>
        <v/>
      </c>
      <c r="E67" s="13" t="str">
        <f aca="false">IF(A67="","",INDEX(Formulas!$I$1:$I$3001,SUMPRODUCT(MAX((Formulas!$A$2:$A$3001=B67)*(Formulas!$B$2:$B$3001=$B$3)*ROW(Formulas!$A$2:$A$3001))))&amp;"")</f>
        <v/>
      </c>
      <c r="H67" s="14" t="str">
        <f aca="false">IF(INDEX(Products!$A$2:$A$151,59)="","",INDEX(Products!$A$2:$A$151,59))</f>
        <v>Emet-Duo 25/1000 ER</v>
      </c>
      <c r="I67" s="14" t="str">
        <f aca="false">IF(H67="","",IF(COUNTIFS(Formulas!$A$2:$A$3001,H67,Formulas!$B$2:$B$3001,$B$3)&gt;0,MAX(I$8:I66)+1,""))</f>
        <v/>
      </c>
    </row>
    <row r="68" customFormat="false" ht="15" hidden="false" customHeight="false" outlineLevel="0" collapsed="false">
      <c r="A68" s="12" t="str">
        <f aca="false">IF(ROW()-8&lt;=$B$5,ROW()-8,"")</f>
        <v/>
      </c>
      <c r="B68" s="13" t="str">
        <f aca="false">IF(A68="","",INDEX($H$9:$H$158,MATCH(A68,$I$9:$I$158,0)))</f>
        <v/>
      </c>
      <c r="C68" s="13" t="str">
        <f aca="false">IF(A68="","",INDEX(Products!$F$2:$F$151,MATCH(B68,Products!$A$2:$A$151,0)))</f>
        <v/>
      </c>
      <c r="D68" s="12" t="str">
        <f aca="false">IF(A68="","",COUNTIFS(Formulas!$A$2:$A$3001,B68,Formulas!$B$2:$B$3001,$B$3))</f>
        <v/>
      </c>
      <c r="E68" s="13" t="str">
        <f aca="false">IF(A68="","",INDEX(Formulas!$I$1:$I$3001,SUMPRODUCT(MAX((Formulas!$A$2:$A$3001=B68)*(Formulas!$B$2:$B$3001=$B$3)*ROW(Formulas!$A$2:$A$3001))))&amp;"")</f>
        <v/>
      </c>
      <c r="H68" s="14" t="str">
        <f aca="false">IF(INDEX(Products!$A$2:$A$151,60)="","",INDEX(Products!$A$2:$A$151,60))</f>
        <v>Emet-Duo 12.5/1000</v>
      </c>
      <c r="I68" s="14" t="str">
        <f aca="false">IF(H68="","",IF(COUNTIFS(Formulas!$A$2:$A$3001,H68,Formulas!$B$2:$B$3001,$B$3)&gt;0,MAX(I$8:I67)+1,""))</f>
        <v/>
      </c>
    </row>
    <row r="69" customFormat="false" ht="15" hidden="false" customHeight="false" outlineLevel="0" collapsed="false">
      <c r="A69" s="12" t="str">
        <f aca="false">IF(ROW()-8&lt;=$B$5,ROW()-8,"")</f>
        <v/>
      </c>
      <c r="B69" s="13" t="str">
        <f aca="false">IF(A69="","",INDEX($H$9:$H$158,MATCH(A69,$I$9:$I$158,0)))</f>
        <v/>
      </c>
      <c r="C69" s="13" t="str">
        <f aca="false">IF(A69="","",INDEX(Products!$F$2:$F$151,MATCH(B69,Products!$A$2:$A$151,0)))</f>
        <v/>
      </c>
      <c r="D69" s="12" t="str">
        <f aca="false">IF(A69="","",COUNTIFS(Formulas!$A$2:$A$3001,B69,Formulas!$B$2:$B$3001,$B$3))</f>
        <v/>
      </c>
      <c r="E69" s="13" t="str">
        <f aca="false">IF(A69="","",INDEX(Formulas!$I$1:$I$3001,SUMPRODUCT(MAX((Formulas!$A$2:$A$3001=B69)*(Formulas!$B$2:$B$3001=$B$3)*ROW(Formulas!$A$2:$A$3001))))&amp;"")</f>
        <v/>
      </c>
      <c r="H69" s="14" t="str">
        <f aca="false">IF(INDEX(Products!$A$2:$A$151,61)="","",INDEX(Products!$A$2:$A$151,61))</f>
        <v>Emet-Duo 5/1000</v>
      </c>
      <c r="I69" s="14" t="str">
        <f aca="false">IF(H69="","",IF(COUNTIFS(Formulas!$A$2:$A$3001,H69,Formulas!$B$2:$B$3001,$B$3)&gt;0,MAX(I$8:I68)+1,""))</f>
        <v/>
      </c>
    </row>
    <row r="70" customFormat="false" ht="15" hidden="false" customHeight="false" outlineLevel="0" collapsed="false">
      <c r="A70" s="12" t="str">
        <f aca="false">IF(ROW()-8&lt;=$B$5,ROW()-8,"")</f>
        <v/>
      </c>
      <c r="B70" s="13" t="str">
        <f aca="false">IF(A70="","",INDEX($H$9:$H$158,MATCH(A70,$I$9:$I$158,0)))</f>
        <v/>
      </c>
      <c r="C70" s="13" t="str">
        <f aca="false">IF(A70="","",INDEX(Products!$F$2:$F$151,MATCH(B70,Products!$A$2:$A$151,0)))</f>
        <v/>
      </c>
      <c r="D70" s="12" t="str">
        <f aca="false">IF(A70="","",COUNTIFS(Formulas!$A$2:$A$3001,B70,Formulas!$B$2:$B$3001,$B$3))</f>
        <v/>
      </c>
      <c r="E70" s="13" t="str">
        <f aca="false">IF(A70="","",INDEX(Formulas!$I$1:$I$3001,SUMPRODUCT(MAX((Formulas!$A$2:$A$3001=B70)*(Formulas!$B$2:$B$3001=$B$3)*ROW(Formulas!$A$2:$A$3001))))&amp;"")</f>
        <v/>
      </c>
      <c r="H70" s="14" t="str">
        <f aca="false">IF(INDEX(Products!$A$2:$A$151,62)="","",INDEX(Products!$A$2:$A$151,62))</f>
        <v>Emet-Duo 12.5/500</v>
      </c>
      <c r="I70" s="14" t="str">
        <f aca="false">IF(H70="","",IF(COUNTIFS(Formulas!$A$2:$A$3001,H70,Formulas!$B$2:$B$3001,$B$3)&gt;0,MAX(I$8:I69)+1,""))</f>
        <v/>
      </c>
    </row>
    <row r="71" customFormat="false" ht="15" hidden="false" customHeight="false" outlineLevel="0" collapsed="false">
      <c r="A71" s="12" t="str">
        <f aca="false">IF(ROW()-8&lt;=$B$5,ROW()-8,"")</f>
        <v/>
      </c>
      <c r="B71" s="13" t="str">
        <f aca="false">IF(A71="","",INDEX($H$9:$H$158,MATCH(A71,$I$9:$I$158,0)))</f>
        <v/>
      </c>
      <c r="C71" s="13" t="str">
        <f aca="false">IF(A71="","",INDEX(Products!$F$2:$F$151,MATCH(B71,Products!$A$2:$A$151,0)))</f>
        <v/>
      </c>
      <c r="D71" s="12" t="str">
        <f aca="false">IF(A71="","",COUNTIFS(Formulas!$A$2:$A$3001,B71,Formulas!$B$2:$B$3001,$B$3))</f>
        <v/>
      </c>
      <c r="E71" s="13" t="str">
        <f aca="false">IF(A71="","",INDEX(Formulas!$I$1:$I$3001,SUMPRODUCT(MAX((Formulas!$A$2:$A$3001=B71)*(Formulas!$B$2:$B$3001=$B$3)*ROW(Formulas!$A$2:$A$3001))))&amp;"")</f>
        <v/>
      </c>
      <c r="H71" s="14" t="str">
        <f aca="false">IF(INDEX(Products!$A$2:$A$151,63)="","",INDEX(Products!$A$2:$A$151,63))</f>
        <v>Emet-Duo 5/500</v>
      </c>
      <c r="I71" s="14" t="str">
        <f aca="false">IF(H71="","",IF(COUNTIFS(Formulas!$A$2:$A$3001,H71,Formulas!$B$2:$B$3001,$B$3)&gt;0,MAX(I$8:I70)+1,""))</f>
        <v/>
      </c>
    </row>
    <row r="72" customFormat="false" ht="15" hidden="false" customHeight="false" outlineLevel="0" collapsed="false">
      <c r="A72" s="12" t="str">
        <f aca="false">IF(ROW()-8&lt;=$B$5,ROW()-8,"")</f>
        <v/>
      </c>
      <c r="B72" s="13" t="str">
        <f aca="false">IF(A72="","",INDEX($H$9:$H$158,MATCH(A72,$I$9:$I$158,0)))</f>
        <v/>
      </c>
      <c r="C72" s="13" t="str">
        <f aca="false">IF(A72="","",INDEX(Products!$F$2:$F$151,MATCH(B72,Products!$A$2:$A$151,0)))</f>
        <v/>
      </c>
      <c r="D72" s="12" t="str">
        <f aca="false">IF(A72="","",COUNTIFS(Formulas!$A$2:$A$3001,B72,Formulas!$B$2:$B$3001,$B$3))</f>
        <v/>
      </c>
      <c r="E72" s="13" t="str">
        <f aca="false">IF(A72="","",INDEX(Formulas!$I$1:$I$3001,SUMPRODUCT(MAX((Formulas!$A$2:$A$3001=B72)*(Formulas!$B$2:$B$3001=$B$3)*ROW(Formulas!$A$2:$A$3001))))&amp;"")</f>
        <v/>
      </c>
      <c r="H72" s="14" t="str">
        <f aca="false">IF(INDEX(Products!$A$2:$A$151,64)="","",INDEX(Products!$A$2:$A$151,64))</f>
        <v>Citicoline 500</v>
      </c>
      <c r="I72" s="14" t="str">
        <f aca="false">IF(H72="","",IF(COUNTIFS(Formulas!$A$2:$A$3001,H72,Formulas!$B$2:$B$3001,$B$3)&gt;0,MAX(I$8:I71)+1,""))</f>
        <v/>
      </c>
    </row>
    <row r="73" customFormat="false" ht="15" hidden="false" customHeight="false" outlineLevel="0" collapsed="false">
      <c r="A73" s="12" t="str">
        <f aca="false">IF(ROW()-8&lt;=$B$5,ROW()-8,"")</f>
        <v/>
      </c>
      <c r="B73" s="13" t="str">
        <f aca="false">IF(A73="","",INDEX($H$9:$H$158,MATCH(A73,$I$9:$I$158,0)))</f>
        <v/>
      </c>
      <c r="C73" s="13" t="str">
        <f aca="false">IF(A73="","",INDEX(Products!$F$2:$F$151,MATCH(B73,Products!$A$2:$A$151,0)))</f>
        <v/>
      </c>
      <c r="D73" s="12" t="str">
        <f aca="false">IF(A73="","",COUNTIFS(Formulas!$A$2:$A$3001,B73,Formulas!$B$2:$B$3001,$B$3))</f>
        <v/>
      </c>
      <c r="E73" s="13" t="str">
        <f aca="false">IF(A73="","",INDEX(Formulas!$I$1:$I$3001,SUMPRODUCT(MAX((Formulas!$A$2:$A$3001=B73)*(Formulas!$B$2:$B$3001=$B$3)*ROW(Formulas!$A$2:$A$3001))))&amp;"")</f>
        <v/>
      </c>
      <c r="H73" s="14" t="str">
        <f aca="false">IF(INDEX(Products!$A$2:$A$151,65)="","",INDEX(Products!$A$2:$A$151,65))</f>
        <v>NMN</v>
      </c>
      <c r="I73" s="14" t="str">
        <f aca="false">IF(H73="","",IF(COUNTIFS(Formulas!$A$2:$A$3001,H73,Formulas!$B$2:$B$3001,$B$3)&gt;0,MAX(I$8:I72)+1,""))</f>
        <v/>
      </c>
    </row>
    <row r="74" customFormat="false" ht="15" hidden="false" customHeight="false" outlineLevel="0" collapsed="false">
      <c r="A74" s="12" t="str">
        <f aca="false">IF(ROW()-8&lt;=$B$5,ROW()-8,"")</f>
        <v/>
      </c>
      <c r="B74" s="13" t="str">
        <f aca="false">IF(A74="","",INDEX($H$9:$H$158,MATCH(A74,$I$9:$I$158,0)))</f>
        <v/>
      </c>
      <c r="C74" s="13" t="str">
        <f aca="false">IF(A74="","",INDEX(Products!$F$2:$F$151,MATCH(B74,Products!$A$2:$A$151,0)))</f>
        <v/>
      </c>
      <c r="D74" s="12" t="str">
        <f aca="false">IF(A74="","",COUNTIFS(Formulas!$A$2:$A$3001,B74,Formulas!$B$2:$B$3001,$B$3))</f>
        <v/>
      </c>
      <c r="E74" s="13" t="str">
        <f aca="false">IF(A74="","",INDEX(Formulas!$I$1:$I$3001,SUMPRODUCT(MAX((Formulas!$A$2:$A$3001=B74)*(Formulas!$B$2:$B$3001=$B$3)*ROW(Formulas!$A$2:$A$3001))))&amp;"")</f>
        <v/>
      </c>
      <c r="H74" s="14" t="str">
        <f aca="false">IF(INDEX(Products!$A$2:$A$151,66)="","",INDEX(Products!$A$2:$A$151,66))</f>
        <v>L-Arginine 1000</v>
      </c>
      <c r="I74" s="14" t="str">
        <f aca="false">IF(H74="","",IF(COUNTIFS(Formulas!$A$2:$A$3001,H74,Formulas!$B$2:$B$3001,$B$3)&gt;0,MAX(I$8:I73)+1,""))</f>
        <v/>
      </c>
    </row>
    <row r="75" customFormat="false" ht="15" hidden="false" customHeight="false" outlineLevel="0" collapsed="false">
      <c r="A75" s="12" t="str">
        <f aca="false">IF(ROW()-8&lt;=$B$5,ROW()-8,"")</f>
        <v/>
      </c>
      <c r="B75" s="13" t="str">
        <f aca="false">IF(A75="","",INDEX($H$9:$H$158,MATCH(A75,$I$9:$I$158,0)))</f>
        <v/>
      </c>
      <c r="C75" s="13" t="str">
        <f aca="false">IF(A75="","",INDEX(Products!$F$2:$F$151,MATCH(B75,Products!$A$2:$A$151,0)))</f>
        <v/>
      </c>
      <c r="D75" s="12" t="str">
        <f aca="false">IF(A75="","",COUNTIFS(Formulas!$A$2:$A$3001,B75,Formulas!$B$2:$B$3001,$B$3))</f>
        <v/>
      </c>
      <c r="E75" s="13" t="str">
        <f aca="false">IF(A75="","",INDEX(Formulas!$I$1:$I$3001,SUMPRODUCT(MAX((Formulas!$A$2:$A$3001=B75)*(Formulas!$B$2:$B$3001=$B$3)*ROW(Formulas!$A$2:$A$3001))))&amp;"")</f>
        <v/>
      </c>
      <c r="H75" s="14" t="str">
        <f aca="false">IF(INDEX(Products!$A$2:$A$151,67)="","",INDEX(Products!$A$2:$A$151,67))</f>
        <v>L-Arginine 2000</v>
      </c>
      <c r="I75" s="14" t="str">
        <f aca="false">IF(H75="","",IF(COUNTIFS(Formulas!$A$2:$A$3001,H75,Formulas!$B$2:$B$3001,$B$3)&gt;0,MAX(I$8:I74)+1,""))</f>
        <v/>
      </c>
    </row>
    <row r="76" customFormat="false" ht="15" hidden="false" customHeight="false" outlineLevel="0" collapsed="false">
      <c r="A76" s="12" t="str">
        <f aca="false">IF(ROW()-8&lt;=$B$5,ROW()-8,"")</f>
        <v/>
      </c>
      <c r="B76" s="13" t="str">
        <f aca="false">IF(A76="","",INDEX($H$9:$H$158,MATCH(A76,$I$9:$I$158,0)))</f>
        <v/>
      </c>
      <c r="C76" s="13" t="str">
        <f aca="false">IF(A76="","",INDEX(Products!$F$2:$F$151,MATCH(B76,Products!$A$2:$A$151,0)))</f>
        <v/>
      </c>
      <c r="D76" s="12" t="str">
        <f aca="false">IF(A76="","",COUNTIFS(Formulas!$A$2:$A$3001,B76,Formulas!$B$2:$B$3001,$B$3))</f>
        <v/>
      </c>
      <c r="E76" s="13" t="str">
        <f aca="false">IF(A76="","",INDEX(Formulas!$I$1:$I$3001,SUMPRODUCT(MAX((Formulas!$A$2:$A$3001=B76)*(Formulas!$B$2:$B$3001=$B$3)*ROW(Formulas!$A$2:$A$3001))))&amp;"")</f>
        <v/>
      </c>
      <c r="H76" s="14" t="str">
        <f aca="false">IF(INDEX(Products!$A$2:$A$151,68)="","",INDEX(Products!$A$2:$A$151,68))</f>
        <v>L-Carnitine 1000/10</v>
      </c>
      <c r="I76" s="14" t="str">
        <f aca="false">IF(H76="","",IF(COUNTIFS(Formulas!$A$2:$A$3001,H76,Formulas!$B$2:$B$3001,$B$3)&gt;0,MAX(I$8:I75)+1,""))</f>
        <v/>
      </c>
    </row>
    <row r="77" customFormat="false" ht="15" hidden="false" customHeight="false" outlineLevel="0" collapsed="false">
      <c r="A77" s="12" t="str">
        <f aca="false">IF(ROW()-8&lt;=$B$5,ROW()-8,"")</f>
        <v/>
      </c>
      <c r="B77" s="13" t="str">
        <f aca="false">IF(A77="","",INDEX($H$9:$H$158,MATCH(A77,$I$9:$I$158,0)))</f>
        <v/>
      </c>
      <c r="C77" s="13" t="str">
        <f aca="false">IF(A77="","",INDEX(Products!$F$2:$F$151,MATCH(B77,Products!$A$2:$A$151,0)))</f>
        <v/>
      </c>
      <c r="D77" s="12" t="str">
        <f aca="false">IF(A77="","",COUNTIFS(Formulas!$A$2:$A$3001,B77,Formulas!$B$2:$B$3001,$B$3))</f>
        <v/>
      </c>
      <c r="E77" s="13" t="str">
        <f aca="false">IF(A77="","",INDEX(Formulas!$I$1:$I$3001,SUMPRODUCT(MAX((Formulas!$A$2:$A$3001=B77)*(Formulas!$B$2:$B$3001=$B$3)*ROW(Formulas!$A$2:$A$3001))))&amp;"")</f>
        <v/>
      </c>
      <c r="H77" s="14" t="str">
        <f aca="false">IF(INDEX(Products!$A$2:$A$151,69)="","",INDEX(Products!$A$2:$A$151,69))</f>
        <v>L-Carnitine 2000/10</v>
      </c>
      <c r="I77" s="14" t="str">
        <f aca="false">IF(H77="","",IF(COUNTIFS(Formulas!$A$2:$A$3001,H77,Formulas!$B$2:$B$3001,$B$3)&gt;0,MAX(I$8:I76)+1,""))</f>
        <v/>
      </c>
    </row>
    <row r="78" customFormat="false" ht="15" hidden="false" customHeight="false" outlineLevel="0" collapsed="false">
      <c r="A78" s="12" t="str">
        <f aca="false">IF(ROW()-8&lt;=$B$5,ROW()-8,"")</f>
        <v/>
      </c>
      <c r="B78" s="13" t="str">
        <f aca="false">IF(A78="","",INDEX($H$9:$H$158,MATCH(A78,$I$9:$I$158,0)))</f>
        <v/>
      </c>
      <c r="C78" s="13" t="str">
        <f aca="false">IF(A78="","",INDEX(Products!$F$2:$F$151,MATCH(B78,Products!$A$2:$A$151,0)))</f>
        <v/>
      </c>
      <c r="D78" s="12" t="str">
        <f aca="false">IF(A78="","",COUNTIFS(Formulas!$A$2:$A$3001,B78,Formulas!$B$2:$B$3001,$B$3))</f>
        <v/>
      </c>
      <c r="E78" s="13" t="str">
        <f aca="false">IF(A78="","",INDEX(Formulas!$I$1:$I$3001,SUMPRODUCT(MAX((Formulas!$A$2:$A$3001=B78)*(Formulas!$B$2:$B$3001=$B$3)*ROW(Formulas!$A$2:$A$3001))))&amp;"")</f>
        <v/>
      </c>
      <c r="H78" s="14" t="str">
        <f aca="false">IF(INDEX(Products!$A$2:$A$151,70)="","",INDEX(Products!$A$2:$A$151,70))</f>
        <v>L-Carnitine Caffeine</v>
      </c>
      <c r="I78" s="14" t="str">
        <f aca="false">IF(H78="","",IF(COUNTIFS(Formulas!$A$2:$A$3001,H78,Formulas!$B$2:$B$3001,$B$3)&gt;0,MAX(I$8:I77)+1,""))</f>
        <v/>
      </c>
    </row>
    <row r="79" customFormat="false" ht="15" hidden="false" customHeight="false" outlineLevel="0" collapsed="false">
      <c r="A79" s="12" t="str">
        <f aca="false">IF(ROW()-8&lt;=$B$5,ROW()-8,"")</f>
        <v/>
      </c>
      <c r="B79" s="13" t="str">
        <f aca="false">IF(A79="","",INDEX($H$9:$H$158,MATCH(A79,$I$9:$I$158,0)))</f>
        <v/>
      </c>
      <c r="C79" s="13" t="str">
        <f aca="false">IF(A79="","",INDEX(Products!$F$2:$F$151,MATCH(B79,Products!$A$2:$A$151,0)))</f>
        <v/>
      </c>
      <c r="D79" s="12" t="str">
        <f aca="false">IF(A79="","",COUNTIFS(Formulas!$A$2:$A$3001,B79,Formulas!$B$2:$B$3001,$B$3))</f>
        <v/>
      </c>
      <c r="E79" s="13" t="str">
        <f aca="false">IF(A79="","",INDEX(Formulas!$I$1:$I$3001,SUMPRODUCT(MAX((Formulas!$A$2:$A$3001=B79)*(Formulas!$B$2:$B$3001=$B$3)*ROW(Formulas!$A$2:$A$3001))))&amp;"")</f>
        <v/>
      </c>
      <c r="H79" s="14" t="str">
        <f aca="false">IF(INDEX(Products!$A$2:$A$151,71)="","",INDEX(Products!$A$2:$A$151,71))</f>
        <v>B-Complex</v>
      </c>
      <c r="I79" s="14" t="str">
        <f aca="false">IF(H79="","",IF(COUNTIFS(Formulas!$A$2:$A$3001,H79,Formulas!$B$2:$B$3001,$B$3)&gt;0,MAX(I$8:I78)+1,""))</f>
        <v/>
      </c>
    </row>
    <row r="80" customFormat="false" ht="15" hidden="false" customHeight="false" outlineLevel="0" collapsed="false">
      <c r="A80" s="12" t="str">
        <f aca="false">IF(ROW()-8&lt;=$B$5,ROW()-8,"")</f>
        <v/>
      </c>
      <c r="B80" s="13" t="str">
        <f aca="false">IF(A80="","",INDEX($H$9:$H$158,MATCH(A80,$I$9:$I$158,0)))</f>
        <v/>
      </c>
      <c r="C80" s="13" t="str">
        <f aca="false">IF(A80="","",INDEX(Products!$F$2:$F$151,MATCH(B80,Products!$A$2:$A$151,0)))</f>
        <v/>
      </c>
      <c r="D80" s="12" t="str">
        <f aca="false">IF(A80="","",COUNTIFS(Formulas!$A$2:$A$3001,B80,Formulas!$B$2:$B$3001,$B$3))</f>
        <v/>
      </c>
      <c r="E80" s="13" t="str">
        <f aca="false">IF(A80="","",INDEX(Formulas!$I$1:$I$3001,SUMPRODUCT(MAX((Formulas!$A$2:$A$3001=B80)*(Formulas!$B$2:$B$3001=$B$3)*ROW(Formulas!$A$2:$A$3001))))&amp;"")</f>
        <v/>
      </c>
      <c r="H80" s="14" t="str">
        <f aca="false">IF(INDEX(Products!$A$2:$A$151,72)="","",INDEX(Products!$A$2:$A$151,72))</f>
        <v>Sachet Vitamin B12</v>
      </c>
      <c r="I80" s="14" t="str">
        <f aca="false">IF(H80="","",IF(COUNTIFS(Formulas!$A$2:$A$3001,H80,Formulas!$B$2:$B$3001,$B$3)&gt;0,MAX(I$8:I79)+1,""))</f>
        <v/>
      </c>
    </row>
    <row r="81" customFormat="false" ht="15" hidden="false" customHeight="false" outlineLevel="0" collapsed="false">
      <c r="A81" s="12" t="str">
        <f aca="false">IF(ROW()-8&lt;=$B$5,ROW()-8,"")</f>
        <v/>
      </c>
      <c r="B81" s="13" t="str">
        <f aca="false">IF(A81="","",INDEX($H$9:$H$158,MATCH(A81,$I$9:$I$158,0)))</f>
        <v/>
      </c>
      <c r="C81" s="13" t="str">
        <f aca="false">IF(A81="","",INDEX(Products!$F$2:$F$151,MATCH(B81,Products!$A$2:$A$151,0)))</f>
        <v/>
      </c>
      <c r="D81" s="12" t="str">
        <f aca="false">IF(A81="","",COUNTIFS(Formulas!$A$2:$A$3001,B81,Formulas!$B$2:$B$3001,$B$3))</f>
        <v/>
      </c>
      <c r="E81" s="13" t="str">
        <f aca="false">IF(A81="","",INDEX(Formulas!$I$1:$I$3001,SUMPRODUCT(MAX((Formulas!$A$2:$A$3001=B81)*(Formulas!$B$2:$B$3001=$B$3)*ROW(Formulas!$A$2:$A$3001))))&amp;"")</f>
        <v/>
      </c>
      <c r="H81" s="14" t="str">
        <f aca="false">IF(INDEX(Products!$A$2:$A$151,73)="","",INDEX(Products!$A$2:$A$151,73))</f>
        <v>Ca+k+D3</v>
      </c>
      <c r="I81" s="14" t="str">
        <f aca="false">IF(H81="","",IF(COUNTIFS(Formulas!$A$2:$A$3001,H81,Formulas!$B$2:$B$3001,$B$3)&gt;0,MAX(I$8:I80)+1,""))</f>
        <v/>
      </c>
    </row>
    <row r="82" customFormat="false" ht="15" hidden="false" customHeight="false" outlineLevel="0" collapsed="false">
      <c r="A82" s="12" t="str">
        <f aca="false">IF(ROW()-8&lt;=$B$5,ROW()-8,"")</f>
        <v/>
      </c>
      <c r="B82" s="13" t="str">
        <f aca="false">IF(A82="","",INDEX($H$9:$H$158,MATCH(A82,$I$9:$I$158,0)))</f>
        <v/>
      </c>
      <c r="C82" s="13" t="str">
        <f aca="false">IF(A82="","",INDEX(Products!$F$2:$F$151,MATCH(B82,Products!$A$2:$A$151,0)))</f>
        <v/>
      </c>
      <c r="D82" s="12" t="str">
        <f aca="false">IF(A82="","",COUNTIFS(Formulas!$A$2:$A$3001,B82,Formulas!$B$2:$B$3001,$B$3))</f>
        <v/>
      </c>
      <c r="E82" s="13" t="str">
        <f aca="false">IF(A82="","",INDEX(Formulas!$I$1:$I$3001,SUMPRODUCT(MAX((Formulas!$A$2:$A$3001=B82)*(Formulas!$B$2:$B$3001=$B$3)*ROW(Formulas!$A$2:$A$3001))))&amp;"")</f>
        <v/>
      </c>
      <c r="H82" s="14" t="str">
        <f aca="false">IF(INDEX(Products!$A$2:$A$151,74)="","",INDEX(Products!$A$2:$A$151,74))</f>
        <v>Zinc+Vitamin C</v>
      </c>
      <c r="I82" s="14" t="str">
        <f aca="false">IF(H82="","",IF(COUNTIFS(Formulas!$A$2:$A$3001,H82,Formulas!$B$2:$B$3001,$B$3)&gt;0,MAX(I$8:I81)+1,""))</f>
        <v/>
      </c>
    </row>
    <row r="83" customFormat="false" ht="15" hidden="false" customHeight="false" outlineLevel="0" collapsed="false">
      <c r="A83" s="12" t="str">
        <f aca="false">IF(ROW()-8&lt;=$B$5,ROW()-8,"")</f>
        <v/>
      </c>
      <c r="B83" s="13" t="str">
        <f aca="false">IF(A83="","",INDEX($H$9:$H$158,MATCH(A83,$I$9:$I$158,0)))</f>
        <v/>
      </c>
      <c r="C83" s="13" t="str">
        <f aca="false">IF(A83="","",INDEX(Products!$F$2:$F$151,MATCH(B83,Products!$A$2:$A$151,0)))</f>
        <v/>
      </c>
      <c r="D83" s="12" t="str">
        <f aca="false">IF(A83="","",COUNTIFS(Formulas!$A$2:$A$3001,B83,Formulas!$B$2:$B$3001,$B$3))</f>
        <v/>
      </c>
      <c r="E83" s="13" t="str">
        <f aca="false">IF(A83="","",INDEX(Formulas!$I$1:$I$3001,SUMPRODUCT(MAX((Formulas!$A$2:$A$3001=B83)*(Formulas!$B$2:$B$3001=$B$3)*ROW(Formulas!$A$2:$A$3001))))&amp;"")</f>
        <v/>
      </c>
      <c r="H83" s="14" t="str">
        <f aca="false">IF(INDEX(Products!$A$2:$A$151,75)="","",INDEX(Products!$A$2:$A$151,75))</f>
        <v>Vitamin C 1000 mg</v>
      </c>
      <c r="I83" s="14" t="str">
        <f aca="false">IF(H83="","",IF(COUNTIFS(Formulas!$A$2:$A$3001,H83,Formulas!$B$2:$B$3001,$B$3)&gt;0,MAX(I$8:I82)+1,""))</f>
        <v/>
      </c>
    </row>
    <row r="84" customFormat="false" ht="15" hidden="false" customHeight="false" outlineLevel="0" collapsed="false">
      <c r="A84" s="12" t="str">
        <f aca="false">IF(ROW()-8&lt;=$B$5,ROW()-8,"")</f>
        <v/>
      </c>
      <c r="B84" s="13" t="str">
        <f aca="false">IF(A84="","",INDEX($H$9:$H$158,MATCH(A84,$I$9:$I$158,0)))</f>
        <v/>
      </c>
      <c r="C84" s="13" t="str">
        <f aca="false">IF(A84="","",INDEX(Products!$F$2:$F$151,MATCH(B84,Products!$A$2:$A$151,0)))</f>
        <v/>
      </c>
      <c r="D84" s="12" t="str">
        <f aca="false">IF(A84="","",COUNTIFS(Formulas!$A$2:$A$3001,B84,Formulas!$B$2:$B$3001,$B$3))</f>
        <v/>
      </c>
      <c r="E84" s="13" t="str">
        <f aca="false">IF(A84="","",INDEX(Formulas!$I$1:$I$3001,SUMPRODUCT(MAX((Formulas!$A$2:$A$3001=B84)*(Formulas!$B$2:$B$3001=$B$3)*ROW(Formulas!$A$2:$A$3001))))&amp;"")</f>
        <v/>
      </c>
      <c r="H84" s="14" t="str">
        <f aca="false">IF(INDEX(Products!$A$2:$A$151,76)="","",INDEX(Products!$A$2:$A$151,76))</f>
        <v>Magnesium Oxide</v>
      </c>
      <c r="I84" s="14" t="str">
        <f aca="false">IF(H84="","",IF(COUNTIFS(Formulas!$A$2:$A$3001,H84,Formulas!$B$2:$B$3001,$B$3)&gt;0,MAX(I$8:I83)+1,""))</f>
        <v/>
      </c>
    </row>
    <row r="85" customFormat="false" ht="15" hidden="false" customHeight="false" outlineLevel="0" collapsed="false">
      <c r="A85" s="12" t="str">
        <f aca="false">IF(ROW()-8&lt;=$B$5,ROW()-8,"")</f>
        <v/>
      </c>
      <c r="B85" s="13" t="str">
        <f aca="false">IF(A85="","",INDEX($H$9:$H$158,MATCH(A85,$I$9:$I$158,0)))</f>
        <v/>
      </c>
      <c r="C85" s="13" t="str">
        <f aca="false">IF(A85="","",INDEX(Products!$F$2:$F$151,MATCH(B85,Products!$A$2:$A$151,0)))</f>
        <v/>
      </c>
      <c r="D85" s="12" t="str">
        <f aca="false">IF(A85="","",COUNTIFS(Formulas!$A$2:$A$3001,B85,Formulas!$B$2:$B$3001,$B$3))</f>
        <v/>
      </c>
      <c r="E85" s="13" t="str">
        <f aca="false">IF(A85="","",INDEX(Formulas!$I$1:$I$3001,SUMPRODUCT(MAX((Formulas!$A$2:$A$3001=B85)*(Formulas!$B$2:$B$3001=$B$3)*ROW(Formulas!$A$2:$A$3001))))&amp;"")</f>
        <v/>
      </c>
      <c r="H85" s="14" t="str">
        <f aca="false">IF(INDEX(Products!$A$2:$A$151,77)="","",INDEX(Products!$A$2:$A$151,77))</f>
        <v>Magni D</v>
      </c>
      <c r="I85" s="14" t="str">
        <f aca="false">IF(H85="","",IF(COUNTIFS(Formulas!$A$2:$A$3001,H85,Formulas!$B$2:$B$3001,$B$3)&gt;0,MAX(I$8:I84)+1,""))</f>
        <v/>
      </c>
    </row>
    <row r="86" customFormat="false" ht="15" hidden="false" customHeight="false" outlineLevel="0" collapsed="false">
      <c r="A86" s="12" t="str">
        <f aca="false">IF(ROW()-8&lt;=$B$5,ROW()-8,"")</f>
        <v/>
      </c>
      <c r="B86" s="13" t="str">
        <f aca="false">IF(A86="","",INDEX($H$9:$H$158,MATCH(A86,$I$9:$I$158,0)))</f>
        <v/>
      </c>
      <c r="C86" s="13" t="str">
        <f aca="false">IF(A86="","",INDEX(Products!$F$2:$F$151,MATCH(B86,Products!$A$2:$A$151,0)))</f>
        <v/>
      </c>
      <c r="D86" s="12" t="str">
        <f aca="false">IF(A86="","",COUNTIFS(Formulas!$A$2:$A$3001,B86,Formulas!$B$2:$B$3001,$B$3))</f>
        <v/>
      </c>
      <c r="E86" s="13" t="str">
        <f aca="false">IF(A86="","",INDEX(Formulas!$I$1:$I$3001,SUMPRODUCT(MAX((Formulas!$A$2:$A$3001=B86)*(Formulas!$B$2:$B$3001=$B$3)*ROW(Formulas!$A$2:$A$3001))))&amp;"")</f>
        <v/>
      </c>
      <c r="H86" s="14" t="str">
        <f aca="false">IF(INDEX(Products!$A$2:$A$151,78)="","",INDEX(Products!$A$2:$A$151,78))</f>
        <v>Sweet Sleep</v>
      </c>
      <c r="I86" s="14" t="str">
        <f aca="false">IF(H86="","",IF(COUNTIFS(Formulas!$A$2:$A$3001,H86,Formulas!$B$2:$B$3001,$B$3)&gt;0,MAX(I$8:I85)+1,""))</f>
        <v/>
      </c>
    </row>
    <row r="87" customFormat="false" ht="15" hidden="false" customHeight="false" outlineLevel="0" collapsed="false">
      <c r="A87" s="12" t="str">
        <f aca="false">IF(ROW()-8&lt;=$B$5,ROW()-8,"")</f>
        <v/>
      </c>
      <c r="B87" s="13" t="str">
        <f aca="false">IF(A87="","",INDEX($H$9:$H$158,MATCH(A87,$I$9:$I$158,0)))</f>
        <v/>
      </c>
      <c r="C87" s="13" t="str">
        <f aca="false">IF(A87="","",INDEX(Products!$F$2:$F$151,MATCH(B87,Products!$A$2:$A$151,0)))</f>
        <v/>
      </c>
      <c r="D87" s="12" t="str">
        <f aca="false">IF(A87="","",COUNTIFS(Formulas!$A$2:$A$3001,B87,Formulas!$B$2:$B$3001,$B$3))</f>
        <v/>
      </c>
      <c r="E87" s="13" t="str">
        <f aca="false">IF(A87="","",INDEX(Formulas!$I$1:$I$3001,SUMPRODUCT(MAX((Formulas!$A$2:$A$3001=B87)*(Formulas!$B$2:$B$3001=$B$3)*ROW(Formulas!$A$2:$A$3001))))&amp;"")</f>
        <v/>
      </c>
      <c r="H87" s="14" t="str">
        <f aca="false">IF(INDEX(Products!$A$2:$A$151,79)="","",INDEX(Products!$A$2:$A$151,79))</f>
        <v>Ferrikid</v>
      </c>
      <c r="I87" s="14" t="str">
        <f aca="false">IF(H87="","",IF(COUNTIFS(Formulas!$A$2:$A$3001,H87,Formulas!$B$2:$B$3001,$B$3)&gt;0,MAX(I$8:I86)+1,""))</f>
        <v/>
      </c>
    </row>
    <row r="88" customFormat="false" ht="15" hidden="false" customHeight="false" outlineLevel="0" collapsed="false">
      <c r="A88" s="12" t="str">
        <f aca="false">IF(ROW()-8&lt;=$B$5,ROW()-8,"")</f>
        <v/>
      </c>
      <c r="B88" s="13" t="str">
        <f aca="false">IF(A88="","",INDEX($H$9:$H$158,MATCH(A88,$I$9:$I$158,0)))</f>
        <v/>
      </c>
      <c r="C88" s="13" t="str">
        <f aca="false">IF(A88="","",INDEX(Products!$F$2:$F$151,MATCH(B88,Products!$A$2:$A$151,0)))</f>
        <v/>
      </c>
      <c r="D88" s="12" t="str">
        <f aca="false">IF(A88="","",COUNTIFS(Formulas!$A$2:$A$3001,B88,Formulas!$B$2:$B$3001,$B$3))</f>
        <v/>
      </c>
      <c r="E88" s="13" t="str">
        <f aca="false">IF(A88="","",INDEX(Formulas!$I$1:$I$3001,SUMPRODUCT(MAX((Formulas!$A$2:$A$3001=B88)*(Formulas!$B$2:$B$3001=$B$3)*ROW(Formulas!$A$2:$A$3001))))&amp;"")</f>
        <v/>
      </c>
      <c r="H88" s="14" t="str">
        <f aca="false">IF(INDEX(Products!$A$2:$A$151,80)="","",INDEX(Products!$A$2:$A$151,80))</f>
        <v>Painlys</v>
      </c>
      <c r="I88" s="14" t="n">
        <f aca="false">IF(H88="","",IF(COUNTIFS(Formulas!$A$2:$A$3001,H88,Formulas!$B$2:$B$3001,$B$3)&gt;0,MAX(I$8:I87)+1,""))</f>
        <v>18</v>
      </c>
    </row>
    <row r="89" customFormat="false" ht="15" hidden="false" customHeight="false" outlineLevel="0" collapsed="false">
      <c r="A89" s="12" t="str">
        <f aca="false">IF(ROW()-8&lt;=$B$5,ROW()-8,"")</f>
        <v/>
      </c>
      <c r="B89" s="13" t="str">
        <f aca="false">IF(A89="","",INDEX($H$9:$H$158,MATCH(A89,$I$9:$I$158,0)))</f>
        <v/>
      </c>
      <c r="C89" s="13" t="str">
        <f aca="false">IF(A89="","",INDEX(Products!$F$2:$F$151,MATCH(B89,Products!$A$2:$A$151,0)))</f>
        <v/>
      </c>
      <c r="D89" s="12" t="str">
        <f aca="false">IF(A89="","",COUNTIFS(Formulas!$A$2:$A$3001,B89,Formulas!$B$2:$B$3001,$B$3))</f>
        <v/>
      </c>
      <c r="E89" s="13" t="str">
        <f aca="false">IF(A89="","",INDEX(Formulas!$I$1:$I$3001,SUMPRODUCT(MAX((Formulas!$A$2:$A$3001=B89)*(Formulas!$B$2:$B$3001=$B$3)*ROW(Formulas!$A$2:$A$3001))))&amp;"")</f>
        <v/>
      </c>
      <c r="H89" s="14" t="str">
        <f aca="false">IF(INDEX(Products!$A$2:$A$151,81)="","",INDEX(Products!$A$2:$A$151,81))</f>
        <v>Feroral Premium</v>
      </c>
      <c r="I89" s="14" t="str">
        <f aca="false">IF(H89="","",IF(COUNTIFS(Formulas!$A$2:$A$3001,H89,Formulas!$B$2:$B$3001,$B$3)&gt;0,MAX(I$8:I88)+1,""))</f>
        <v/>
      </c>
    </row>
    <row r="90" customFormat="false" ht="15" hidden="false" customHeight="false" outlineLevel="0" collapsed="false">
      <c r="A90" s="12" t="str">
        <f aca="false">IF(ROW()-8&lt;=$B$5,ROW()-8,"")</f>
        <v/>
      </c>
      <c r="B90" s="13" t="str">
        <f aca="false">IF(A90="","",INDEX($H$9:$H$158,MATCH(A90,$I$9:$I$158,0)))</f>
        <v/>
      </c>
      <c r="C90" s="13" t="str">
        <f aca="false">IF(A90="","",INDEX(Products!$F$2:$F$151,MATCH(B90,Products!$A$2:$A$151,0)))</f>
        <v/>
      </c>
      <c r="D90" s="12" t="str">
        <f aca="false">IF(A90="","",COUNTIFS(Formulas!$A$2:$A$3001,B90,Formulas!$B$2:$B$3001,$B$3))</f>
        <v/>
      </c>
      <c r="E90" s="13" t="str">
        <f aca="false">IF(A90="","",INDEX(Formulas!$I$1:$I$3001,SUMPRODUCT(MAX((Formulas!$A$2:$A$3001=B90)*(Formulas!$B$2:$B$3001=$B$3)*ROW(Formulas!$A$2:$A$3001))))&amp;"")</f>
        <v/>
      </c>
      <c r="H90" s="14" t="str">
        <f aca="false">IF(INDEX(Products!$A$2:$A$151,82)="","",INDEX(Products!$A$2:$A$151,82))</f>
        <v>Ginc Active</v>
      </c>
      <c r="I90" s="14" t="str">
        <f aca="false">IF(H90="","",IF(COUNTIFS(Formulas!$A$2:$A$3001,H90,Formulas!$B$2:$B$3001,$B$3)&gt;0,MAX(I$8:I89)+1,""))</f>
        <v/>
      </c>
    </row>
    <row r="91" customFormat="false" ht="15" hidden="false" customHeight="false" outlineLevel="0" collapsed="false">
      <c r="A91" s="12" t="str">
        <f aca="false">IF(ROW()-8&lt;=$B$5,ROW()-8,"")</f>
        <v/>
      </c>
      <c r="B91" s="13" t="str">
        <f aca="false">IF(A91="","",INDEX($H$9:$H$158,MATCH(A91,$I$9:$I$158,0)))</f>
        <v/>
      </c>
      <c r="C91" s="13" t="str">
        <f aca="false">IF(A91="","",INDEX(Products!$F$2:$F$151,MATCH(B91,Products!$A$2:$A$151,0)))</f>
        <v/>
      </c>
      <c r="D91" s="12" t="str">
        <f aca="false">IF(A91="","",COUNTIFS(Formulas!$A$2:$A$3001,B91,Formulas!$B$2:$B$3001,$B$3))</f>
        <v/>
      </c>
      <c r="E91" s="13" t="str">
        <f aca="false">IF(A91="","",INDEX(Formulas!$I$1:$I$3001,SUMPRODUCT(MAX((Formulas!$A$2:$A$3001=B91)*(Formulas!$B$2:$B$3001=$B$3)*ROW(Formulas!$A$2:$A$3001))))&amp;"")</f>
        <v/>
      </c>
      <c r="H91" s="14" t="str">
        <f aca="false">IF(INDEX(Products!$A$2:$A$151,83)="","",INDEX(Products!$A$2:$A$151,83))</f>
        <v>URomax</v>
      </c>
      <c r="I91" s="14" t="n">
        <f aca="false">IF(H91="","",IF(COUNTIFS(Formulas!$A$2:$A$3001,H91,Formulas!$B$2:$B$3001,$B$3)&gt;0,MAX(I$8:I90)+1,""))</f>
        <v>19</v>
      </c>
    </row>
    <row r="92" customFormat="false" ht="15" hidden="false" customHeight="false" outlineLevel="0" collapsed="false">
      <c r="A92" s="12" t="str">
        <f aca="false">IF(ROW()-8&lt;=$B$5,ROW()-8,"")</f>
        <v/>
      </c>
      <c r="B92" s="13" t="str">
        <f aca="false">IF(A92="","",INDEX($H$9:$H$158,MATCH(A92,$I$9:$I$158,0)))</f>
        <v/>
      </c>
      <c r="C92" s="13" t="str">
        <f aca="false">IF(A92="","",INDEX(Products!$F$2:$F$151,MATCH(B92,Products!$A$2:$A$151,0)))</f>
        <v/>
      </c>
      <c r="D92" s="12" t="str">
        <f aca="false">IF(A92="","",COUNTIFS(Formulas!$A$2:$A$3001,B92,Formulas!$B$2:$B$3001,$B$3))</f>
        <v/>
      </c>
      <c r="E92" s="13" t="str">
        <f aca="false">IF(A92="","",INDEX(Formulas!$I$1:$I$3001,SUMPRODUCT(MAX((Formulas!$A$2:$A$3001=B92)*(Formulas!$B$2:$B$3001=$B$3)*ROW(Formulas!$A$2:$A$3001))))&amp;"")</f>
        <v/>
      </c>
      <c r="H92" s="14" t="str">
        <f aca="false">IF(INDEX(Products!$A$2:$A$151,84)="","",INDEX(Products!$A$2:$A$151,84))</f>
        <v>Uromax Sachet</v>
      </c>
      <c r="I92" s="14" t="str">
        <f aca="false">IF(H92="","",IF(COUNTIFS(Formulas!$A$2:$A$3001,H92,Formulas!$B$2:$B$3001,$B$3)&gt;0,MAX(I$8:I91)+1,""))</f>
        <v/>
      </c>
    </row>
    <row r="93" customFormat="false" ht="15" hidden="false" customHeight="false" outlineLevel="0" collapsed="false">
      <c r="A93" s="12" t="str">
        <f aca="false">IF(ROW()-8&lt;=$B$5,ROW()-8,"")</f>
        <v/>
      </c>
      <c r="B93" s="13" t="str">
        <f aca="false">IF(A93="","",INDEX($H$9:$H$158,MATCH(A93,$I$9:$I$158,0)))</f>
        <v/>
      </c>
      <c r="C93" s="13" t="str">
        <f aca="false">IF(A93="","",INDEX(Products!$F$2:$F$151,MATCH(B93,Products!$A$2:$A$151,0)))</f>
        <v/>
      </c>
      <c r="D93" s="12" t="str">
        <f aca="false">IF(A93="","",COUNTIFS(Formulas!$A$2:$A$3001,B93,Formulas!$B$2:$B$3001,$B$3))</f>
        <v/>
      </c>
      <c r="E93" s="13" t="str">
        <f aca="false">IF(A93="","",INDEX(Formulas!$I$1:$I$3001,SUMPRODUCT(MAX((Formulas!$A$2:$A$3001=B93)*(Formulas!$B$2:$B$3001=$B$3)*ROW(Formulas!$A$2:$A$3001))))&amp;"")</f>
        <v/>
      </c>
      <c r="H93" s="14" t="str">
        <f aca="false">IF(INDEX(Products!$A$2:$A$151,85)="","",INDEX(Products!$A$2:$A$151,85))</f>
        <v>Healthy Liver</v>
      </c>
      <c r="I93" s="14" t="str">
        <f aca="false">IF(H93="","",IF(COUNTIFS(Formulas!$A$2:$A$3001,H93,Formulas!$B$2:$B$3001,$B$3)&gt;0,MAX(I$8:I92)+1,""))</f>
        <v/>
      </c>
    </row>
    <row r="94" customFormat="false" ht="15" hidden="false" customHeight="false" outlineLevel="0" collapsed="false">
      <c r="A94" s="12" t="str">
        <f aca="false">IF(ROW()-8&lt;=$B$5,ROW()-8,"")</f>
        <v/>
      </c>
      <c r="B94" s="13" t="str">
        <f aca="false">IF(A94="","",INDEX($H$9:$H$158,MATCH(A94,$I$9:$I$158,0)))</f>
        <v/>
      </c>
      <c r="C94" s="13" t="str">
        <f aca="false">IF(A94="","",INDEX(Products!$F$2:$F$151,MATCH(B94,Products!$A$2:$A$151,0)))</f>
        <v/>
      </c>
      <c r="D94" s="12" t="str">
        <f aca="false">IF(A94="","",COUNTIFS(Formulas!$A$2:$A$3001,B94,Formulas!$B$2:$B$3001,$B$3))</f>
        <v/>
      </c>
      <c r="E94" s="13" t="str">
        <f aca="false">IF(A94="","",INDEX(Formulas!$I$1:$I$3001,SUMPRODUCT(MAX((Formulas!$A$2:$A$3001=B94)*(Formulas!$B$2:$B$3001=$B$3)*ROW(Formulas!$A$2:$A$3001))))&amp;"")</f>
        <v/>
      </c>
      <c r="H94" s="14" t="str">
        <f aca="false">IF(INDEX(Products!$A$2:$A$151,86)="","",INDEX(Products!$A$2:$A$151,86))</f>
        <v>Kamasotra premium</v>
      </c>
      <c r="I94" s="14" t="str">
        <f aca="false">IF(H94="","",IF(COUNTIFS(Formulas!$A$2:$A$3001,H94,Formulas!$B$2:$B$3001,$B$3)&gt;0,MAX(I$8:I93)+1,""))</f>
        <v/>
      </c>
    </row>
    <row r="95" customFormat="false" ht="15" hidden="false" customHeight="false" outlineLevel="0" collapsed="false">
      <c r="A95" s="12" t="str">
        <f aca="false">IF(ROW()-8&lt;=$B$5,ROW()-8,"")</f>
        <v/>
      </c>
      <c r="B95" s="13" t="str">
        <f aca="false">IF(A95="","",INDEX($H$9:$H$158,MATCH(A95,$I$9:$I$158,0)))</f>
        <v/>
      </c>
      <c r="C95" s="13" t="str">
        <f aca="false">IF(A95="","",INDEX(Products!$F$2:$F$151,MATCH(B95,Products!$A$2:$A$151,0)))</f>
        <v/>
      </c>
      <c r="D95" s="12" t="str">
        <f aca="false">IF(A95="","",COUNTIFS(Formulas!$A$2:$A$3001,B95,Formulas!$B$2:$B$3001,$B$3))</f>
        <v/>
      </c>
      <c r="E95" s="13" t="str">
        <f aca="false">IF(A95="","",INDEX(Formulas!$I$1:$I$3001,SUMPRODUCT(MAX((Formulas!$A$2:$A$3001=B95)*(Formulas!$B$2:$B$3001=$B$3)*ROW(Formulas!$A$2:$A$3001))))&amp;"")</f>
        <v/>
      </c>
      <c r="H95" s="14" t="str">
        <f aca="false">IF(INDEX(Products!$A$2:$A$151,87)="","",INDEX(Products!$A$2:$A$151,87))</f>
        <v>Prostica</v>
      </c>
      <c r="I95" s="14" t="str">
        <f aca="false">IF(H95="","",IF(COUNTIFS(Formulas!$A$2:$A$3001,H95,Formulas!$B$2:$B$3001,$B$3)&gt;0,MAX(I$8:I94)+1,""))</f>
        <v/>
      </c>
    </row>
    <row r="96" customFormat="false" ht="15" hidden="false" customHeight="false" outlineLevel="0" collapsed="false">
      <c r="A96" s="12" t="str">
        <f aca="false">IF(ROW()-8&lt;=$B$5,ROW()-8,"")</f>
        <v/>
      </c>
      <c r="B96" s="13" t="str">
        <f aca="false">IF(A96="","",INDEX($H$9:$H$158,MATCH(A96,$I$9:$I$158,0)))</f>
        <v/>
      </c>
      <c r="C96" s="13" t="str">
        <f aca="false">IF(A96="","",INDEX(Products!$F$2:$F$151,MATCH(B96,Products!$A$2:$A$151,0)))</f>
        <v/>
      </c>
      <c r="D96" s="12" t="str">
        <f aca="false">IF(A96="","",COUNTIFS(Formulas!$A$2:$A$3001,B96,Formulas!$B$2:$B$3001,$B$3))</f>
        <v/>
      </c>
      <c r="E96" s="13" t="str">
        <f aca="false">IF(A96="","",INDEX(Formulas!$I$1:$I$3001,SUMPRODUCT(MAX((Formulas!$A$2:$A$3001=B96)*(Formulas!$B$2:$B$3001=$B$3)*ROW(Formulas!$A$2:$A$3001))))&amp;"")</f>
        <v/>
      </c>
      <c r="H96" s="14" t="str">
        <f aca="false">IF(INDEX(Products!$A$2:$A$151,88)="","",INDEX(Products!$A$2:$A$151,88))</f>
        <v>Vitacal Forte</v>
      </c>
      <c r="I96" s="14" t="n">
        <f aca="false">IF(H96="","",IF(COUNTIFS(Formulas!$A$2:$A$3001,H96,Formulas!$B$2:$B$3001,$B$3)&gt;0,MAX(I$8:I95)+1,""))</f>
        <v>20</v>
      </c>
    </row>
    <row r="97" customFormat="false" ht="15" hidden="false" customHeight="false" outlineLevel="0" collapsed="false">
      <c r="A97" s="12" t="str">
        <f aca="false">IF(ROW()-8&lt;=$B$5,ROW()-8,"")</f>
        <v/>
      </c>
      <c r="B97" s="13" t="str">
        <f aca="false">IF(A97="","",INDEX($H$9:$H$158,MATCH(A97,$I$9:$I$158,0)))</f>
        <v/>
      </c>
      <c r="C97" s="13" t="str">
        <f aca="false">IF(A97="","",INDEX(Products!$F$2:$F$151,MATCH(B97,Products!$A$2:$A$151,0)))</f>
        <v/>
      </c>
      <c r="D97" s="12" t="str">
        <f aca="false">IF(A97="","",COUNTIFS(Formulas!$A$2:$A$3001,B97,Formulas!$B$2:$B$3001,$B$3))</f>
        <v/>
      </c>
      <c r="E97" s="13" t="str">
        <f aca="false">IF(A97="","",INDEX(Formulas!$I$1:$I$3001,SUMPRODUCT(MAX((Formulas!$A$2:$A$3001=B97)*(Formulas!$B$2:$B$3001=$B$3)*ROW(Formulas!$A$2:$A$3001))))&amp;"")</f>
        <v/>
      </c>
      <c r="H97" s="14" t="str">
        <f aca="false">IF(INDEX(Products!$A$2:$A$151,89)="","",INDEX(Products!$A$2:$A$151,89))</f>
        <v>Burning Fat</v>
      </c>
      <c r="I97" s="14" t="str">
        <f aca="false">IF(H97="","",IF(COUNTIFS(Formulas!$A$2:$A$3001,H97,Formulas!$B$2:$B$3001,$B$3)&gt;0,MAX(I$8:I96)+1,""))</f>
        <v/>
      </c>
    </row>
    <row r="98" customFormat="false" ht="15" hidden="false" customHeight="false" outlineLevel="0" collapsed="false">
      <c r="A98" s="12" t="str">
        <f aca="false">IF(ROW()-8&lt;=$B$5,ROW()-8,"")</f>
        <v/>
      </c>
      <c r="B98" s="13" t="str">
        <f aca="false">IF(A98="","",INDEX($H$9:$H$158,MATCH(A98,$I$9:$I$158,0)))</f>
        <v/>
      </c>
      <c r="C98" s="13" t="str">
        <f aca="false">IF(A98="","",INDEX(Products!$F$2:$F$151,MATCH(B98,Products!$A$2:$A$151,0)))</f>
        <v/>
      </c>
      <c r="D98" s="12" t="str">
        <f aca="false">IF(A98="","",COUNTIFS(Formulas!$A$2:$A$3001,B98,Formulas!$B$2:$B$3001,$B$3))</f>
        <v/>
      </c>
      <c r="E98" s="13" t="str">
        <f aca="false">IF(A98="","",INDEX(Formulas!$I$1:$I$3001,SUMPRODUCT(MAX((Formulas!$A$2:$A$3001=B98)*(Formulas!$B$2:$B$3001=$B$3)*ROW(Formulas!$A$2:$A$3001))))&amp;"")</f>
        <v/>
      </c>
      <c r="H98" s="14" t="str">
        <f aca="false">IF(INDEX(Products!$A$2:$A$151,90)="","",INDEX(Products!$A$2:$A$151,90))</f>
        <v>Co-Enzyme Q10 (30mg)</v>
      </c>
      <c r="I98" s="14" t="str">
        <f aca="false">IF(H98="","",IF(COUNTIFS(Formulas!$A$2:$A$3001,H98,Formulas!$B$2:$B$3001,$B$3)&gt;0,MAX(I$8:I97)+1,""))</f>
        <v/>
      </c>
    </row>
    <row r="99" customFormat="false" ht="15" hidden="false" customHeight="false" outlineLevel="0" collapsed="false">
      <c r="A99" s="12" t="str">
        <f aca="false">IF(ROW()-8&lt;=$B$5,ROW()-8,"")</f>
        <v/>
      </c>
      <c r="B99" s="13" t="str">
        <f aca="false">IF(A99="","",INDEX($H$9:$H$158,MATCH(A99,$I$9:$I$158,0)))</f>
        <v/>
      </c>
      <c r="C99" s="13" t="str">
        <f aca="false">IF(A99="","",INDEX(Products!$F$2:$F$151,MATCH(B99,Products!$A$2:$A$151,0)))</f>
        <v/>
      </c>
      <c r="D99" s="12" t="str">
        <f aca="false">IF(A99="","",COUNTIFS(Formulas!$A$2:$A$3001,B99,Formulas!$B$2:$B$3001,$B$3))</f>
        <v/>
      </c>
      <c r="E99" s="13" t="str">
        <f aca="false">IF(A99="","",INDEX(Formulas!$I$1:$I$3001,SUMPRODUCT(MAX((Formulas!$A$2:$A$3001=B99)*(Formulas!$B$2:$B$3001=$B$3)*ROW(Formulas!$A$2:$A$3001))))&amp;"")</f>
        <v/>
      </c>
      <c r="H99" s="14" t="str">
        <f aca="false">IF(INDEX(Products!$A$2:$A$151,91)="","",INDEX(Products!$A$2:$A$151,91))</f>
        <v>Co-Enzyme Q10 (100mg)</v>
      </c>
      <c r="I99" s="14" t="str">
        <f aca="false">IF(H99="","",IF(COUNTIFS(Formulas!$A$2:$A$3001,H99,Formulas!$B$2:$B$3001,$B$3)&gt;0,MAX(I$8:I98)+1,""))</f>
        <v/>
      </c>
    </row>
    <row r="100" customFormat="false" ht="15" hidden="false" customHeight="false" outlineLevel="0" collapsed="false">
      <c r="A100" s="12" t="str">
        <f aca="false">IF(ROW()-8&lt;=$B$5,ROW()-8,"")</f>
        <v/>
      </c>
      <c r="B100" s="13" t="str">
        <f aca="false">IF(A100="","",INDEX($H$9:$H$158,MATCH(A100,$I$9:$I$158,0)))</f>
        <v/>
      </c>
      <c r="C100" s="13" t="str">
        <f aca="false">IF(A100="","",INDEX(Products!$F$2:$F$151,MATCH(B100,Products!$A$2:$A$151,0)))</f>
        <v/>
      </c>
      <c r="D100" s="12" t="str">
        <f aca="false">IF(A100="","",COUNTIFS(Formulas!$A$2:$A$3001,B100,Formulas!$B$2:$B$3001,$B$3))</f>
        <v/>
      </c>
      <c r="E100" s="13" t="str">
        <f aca="false">IF(A100="","",INDEX(Formulas!$I$1:$I$3001,SUMPRODUCT(MAX((Formulas!$A$2:$A$3001=B100)*(Formulas!$B$2:$B$3001=$B$3)*ROW(Formulas!$A$2:$A$3001))))&amp;"")</f>
        <v/>
      </c>
      <c r="H100" s="14" t="str">
        <f aca="false">IF(INDEX(Products!$A$2:$A$151,92)="","",INDEX(Products!$A$2:$A$151,92))</f>
        <v>Digestive Aid (30)</v>
      </c>
      <c r="I100" s="14" t="n">
        <f aca="false">IF(H100="","",IF(COUNTIFS(Formulas!$A$2:$A$3001,H100,Formulas!$B$2:$B$3001,$B$3)&gt;0,MAX(I$8:I99)+1,""))</f>
        <v>21</v>
      </c>
    </row>
    <row r="101" customFormat="false" ht="15" hidden="false" customHeight="false" outlineLevel="0" collapsed="false">
      <c r="A101" s="12" t="str">
        <f aca="false">IF(ROW()-8&lt;=$B$5,ROW()-8,"")</f>
        <v/>
      </c>
      <c r="B101" s="13" t="str">
        <f aca="false">IF(A101="","",INDEX($H$9:$H$158,MATCH(A101,$I$9:$I$158,0)))</f>
        <v/>
      </c>
      <c r="C101" s="13" t="str">
        <f aca="false">IF(A101="","",INDEX(Products!$F$2:$F$151,MATCH(B101,Products!$A$2:$A$151,0)))</f>
        <v/>
      </c>
      <c r="D101" s="12" t="str">
        <f aca="false">IF(A101="","",COUNTIFS(Formulas!$A$2:$A$3001,B101,Formulas!$B$2:$B$3001,$B$3))</f>
        <v/>
      </c>
      <c r="E101" s="13" t="str">
        <f aca="false">IF(A101="","",INDEX(Formulas!$I$1:$I$3001,SUMPRODUCT(MAX((Formulas!$A$2:$A$3001=B101)*(Formulas!$B$2:$B$3001=$B$3)*ROW(Formulas!$A$2:$A$3001))))&amp;"")</f>
        <v/>
      </c>
      <c r="H101" s="14" t="str">
        <f aca="false">IF(INDEX(Products!$A$2:$A$151,93)="","",INDEX(Products!$A$2:$A$151,93))</f>
        <v>Digestive Aid (60)</v>
      </c>
      <c r="I101" s="14" t="n">
        <f aca="false">IF(H101="","",IF(COUNTIFS(Formulas!$A$2:$A$3001,H101,Formulas!$B$2:$B$3001,$B$3)&gt;0,MAX(I$8:I100)+1,""))</f>
        <v>22</v>
      </c>
    </row>
    <row r="102" customFormat="false" ht="15" hidden="false" customHeight="false" outlineLevel="0" collapsed="false">
      <c r="A102" s="12" t="str">
        <f aca="false">IF(ROW()-8&lt;=$B$5,ROW()-8,"")</f>
        <v/>
      </c>
      <c r="B102" s="13" t="str">
        <f aca="false">IF(A102="","",INDEX($H$9:$H$158,MATCH(A102,$I$9:$I$158,0)))</f>
        <v/>
      </c>
      <c r="C102" s="13" t="str">
        <f aca="false">IF(A102="","",INDEX(Products!$F$2:$F$151,MATCH(B102,Products!$A$2:$A$151,0)))</f>
        <v/>
      </c>
      <c r="D102" s="12" t="str">
        <f aca="false">IF(A102="","",COUNTIFS(Formulas!$A$2:$A$3001,B102,Formulas!$B$2:$B$3001,$B$3))</f>
        <v/>
      </c>
      <c r="E102" s="13" t="str">
        <f aca="false">IF(A102="","",INDEX(Formulas!$I$1:$I$3001,SUMPRODUCT(MAX((Formulas!$A$2:$A$3001=B102)*(Formulas!$B$2:$B$3001=$B$3)*ROW(Formulas!$A$2:$A$3001))))&amp;"")</f>
        <v/>
      </c>
      <c r="H102" s="14" t="str">
        <f aca="false">IF(INDEX(Products!$A$2:$A$151,94)="","",INDEX(Products!$A$2:$A$151,94))</f>
        <v>Celer-X Forte</v>
      </c>
      <c r="I102" s="14" t="str">
        <f aca="false">IF(H102="","",IF(COUNTIFS(Formulas!$A$2:$A$3001,H102,Formulas!$B$2:$B$3001,$B$3)&gt;0,MAX(I$8:I101)+1,""))</f>
        <v/>
      </c>
    </row>
    <row r="103" customFormat="false" ht="15" hidden="false" customHeight="false" outlineLevel="0" collapsed="false">
      <c r="A103" s="12" t="str">
        <f aca="false">IF(ROW()-8&lt;=$B$5,ROW()-8,"")</f>
        <v/>
      </c>
      <c r="B103" s="13" t="str">
        <f aca="false">IF(A103="","",INDEX($H$9:$H$158,MATCH(A103,$I$9:$I$158,0)))</f>
        <v/>
      </c>
      <c r="C103" s="13" t="str">
        <f aca="false">IF(A103="","",INDEX(Products!$F$2:$F$151,MATCH(B103,Products!$A$2:$A$151,0)))</f>
        <v/>
      </c>
      <c r="D103" s="12" t="str">
        <f aca="false">IF(A103="","",COUNTIFS(Formulas!$A$2:$A$3001,B103,Formulas!$B$2:$B$3001,$B$3))</f>
        <v/>
      </c>
      <c r="E103" s="13" t="str">
        <f aca="false">IF(A103="","",INDEX(Formulas!$I$1:$I$3001,SUMPRODUCT(MAX((Formulas!$A$2:$A$3001=B103)*(Formulas!$B$2:$B$3001=$B$3)*ROW(Formulas!$A$2:$A$3001))))&amp;"")</f>
        <v/>
      </c>
      <c r="H103" s="14" t="str">
        <f aca="false">IF(INDEX(Products!$A$2:$A$151,95)="","",INDEX(Products!$A$2:$A$151,95))</f>
        <v>Opti Woman 30 Cap</v>
      </c>
      <c r="I103" s="14" t="str">
        <f aca="false">IF(H103="","",IF(COUNTIFS(Formulas!$A$2:$A$3001,H103,Formulas!$B$2:$B$3001,$B$3)&gt;0,MAX(I$8:I102)+1,""))</f>
        <v/>
      </c>
    </row>
    <row r="104" customFormat="false" ht="15" hidden="false" customHeight="false" outlineLevel="0" collapsed="false">
      <c r="A104" s="12" t="str">
        <f aca="false">IF(ROW()-8&lt;=$B$5,ROW()-8,"")</f>
        <v/>
      </c>
      <c r="B104" s="13" t="str">
        <f aca="false">IF(A104="","",INDEX($H$9:$H$158,MATCH(A104,$I$9:$I$158,0)))</f>
        <v/>
      </c>
      <c r="C104" s="13" t="str">
        <f aca="false">IF(A104="","",INDEX(Products!$F$2:$F$151,MATCH(B104,Products!$A$2:$A$151,0)))</f>
        <v/>
      </c>
      <c r="D104" s="12" t="str">
        <f aca="false">IF(A104="","",COUNTIFS(Formulas!$A$2:$A$3001,B104,Formulas!$B$2:$B$3001,$B$3))</f>
        <v/>
      </c>
      <c r="E104" s="13" t="str">
        <f aca="false">IF(A104="","",INDEX(Formulas!$I$1:$I$3001,SUMPRODUCT(MAX((Formulas!$A$2:$A$3001=B104)*(Formulas!$B$2:$B$3001=$B$3)*ROW(Formulas!$A$2:$A$3001))))&amp;"")</f>
        <v/>
      </c>
      <c r="H104" s="14" t="str">
        <f aca="false">IF(INDEX(Products!$A$2:$A$151,96)="","",INDEX(Products!$A$2:$A$151,96))</f>
        <v>Opti Woman 60 Cap</v>
      </c>
      <c r="I104" s="14" t="str">
        <f aca="false">IF(H104="","",IF(COUNTIFS(Formulas!$A$2:$A$3001,H104,Formulas!$B$2:$B$3001,$B$3)&gt;0,MAX(I$8:I103)+1,""))</f>
        <v/>
      </c>
    </row>
    <row r="105" customFormat="false" ht="15" hidden="false" customHeight="false" outlineLevel="0" collapsed="false">
      <c r="A105" s="12" t="str">
        <f aca="false">IF(ROW()-8&lt;=$B$5,ROW()-8,"")</f>
        <v/>
      </c>
      <c r="B105" s="13" t="str">
        <f aca="false">IF(A105="","",INDEX($H$9:$H$158,MATCH(A105,$I$9:$I$158,0)))</f>
        <v/>
      </c>
      <c r="C105" s="13" t="str">
        <f aca="false">IF(A105="","",INDEX(Products!$F$2:$F$151,MATCH(B105,Products!$A$2:$A$151,0)))</f>
        <v/>
      </c>
      <c r="D105" s="12" t="str">
        <f aca="false">IF(A105="","",COUNTIFS(Formulas!$A$2:$A$3001,B105,Formulas!$B$2:$B$3001,$B$3))</f>
        <v/>
      </c>
      <c r="E105" s="13" t="str">
        <f aca="false">IF(A105="","",INDEX(Formulas!$I$1:$I$3001,SUMPRODUCT(MAX((Formulas!$A$2:$A$3001=B105)*(Formulas!$B$2:$B$3001=$B$3)*ROW(Formulas!$A$2:$A$3001))))&amp;"")</f>
        <v/>
      </c>
      <c r="H105" s="14" t="str">
        <f aca="false">IF(INDEX(Products!$A$2:$A$151,97)="","",INDEX(Products!$A$2:$A$151,97))</f>
        <v>Pregnalife</v>
      </c>
      <c r="I105" s="14" t="n">
        <f aca="false">IF(H105="","",IF(COUNTIFS(Formulas!$A$2:$A$3001,H105,Formulas!$B$2:$B$3001,$B$3)&gt;0,MAX(I$8:I104)+1,""))</f>
        <v>23</v>
      </c>
    </row>
    <row r="106" customFormat="false" ht="15" hidden="false" customHeight="false" outlineLevel="0" collapsed="false">
      <c r="A106" s="12" t="str">
        <f aca="false">IF(ROW()-8&lt;=$B$5,ROW()-8,"")</f>
        <v/>
      </c>
      <c r="B106" s="13" t="str">
        <f aca="false">IF(A106="","",INDEX($H$9:$H$158,MATCH(A106,$I$9:$I$158,0)))</f>
        <v/>
      </c>
      <c r="C106" s="13" t="str">
        <f aca="false">IF(A106="","",INDEX(Products!$F$2:$F$151,MATCH(B106,Products!$A$2:$A$151,0)))</f>
        <v/>
      </c>
      <c r="D106" s="12" t="str">
        <f aca="false">IF(A106="","",COUNTIFS(Formulas!$A$2:$A$3001,B106,Formulas!$B$2:$B$3001,$B$3))</f>
        <v/>
      </c>
      <c r="E106" s="13" t="str">
        <f aca="false">IF(A106="","",INDEX(Formulas!$I$1:$I$3001,SUMPRODUCT(MAX((Formulas!$A$2:$A$3001=B106)*(Formulas!$B$2:$B$3001=$B$3)*ROW(Formulas!$A$2:$A$3001))))&amp;"")</f>
        <v/>
      </c>
      <c r="H106" s="14" t="str">
        <f aca="false">IF(INDEX(Products!$A$2:$A$151,98)="","",INDEX(Products!$A$2:$A$151,98))</f>
        <v>Immune AID</v>
      </c>
      <c r="I106" s="14" t="str">
        <f aca="false">IF(H106="","",IF(COUNTIFS(Formulas!$A$2:$A$3001,H106,Formulas!$B$2:$B$3001,$B$3)&gt;0,MAX(I$8:I105)+1,""))</f>
        <v/>
      </c>
    </row>
    <row r="107" customFormat="false" ht="15" hidden="false" customHeight="false" outlineLevel="0" collapsed="false">
      <c r="A107" s="12" t="str">
        <f aca="false">IF(ROW()-8&lt;=$B$5,ROW()-8,"")</f>
        <v/>
      </c>
      <c r="B107" s="13" t="str">
        <f aca="false">IF(A107="","",INDEX($H$9:$H$158,MATCH(A107,$I$9:$I$158,0)))</f>
        <v/>
      </c>
      <c r="C107" s="13" t="str">
        <f aca="false">IF(A107="","",INDEX(Products!$F$2:$F$151,MATCH(B107,Products!$A$2:$A$151,0)))</f>
        <v/>
      </c>
      <c r="D107" s="12" t="str">
        <f aca="false">IF(A107="","",COUNTIFS(Formulas!$A$2:$A$3001,B107,Formulas!$B$2:$B$3001,$B$3))</f>
        <v/>
      </c>
      <c r="E107" s="13" t="str">
        <f aca="false">IF(A107="","",INDEX(Formulas!$I$1:$I$3001,SUMPRODUCT(MAX((Formulas!$A$2:$A$3001=B107)*(Formulas!$B$2:$B$3001=$B$3)*ROW(Formulas!$A$2:$A$3001))))&amp;"")</f>
        <v/>
      </c>
      <c r="H107" s="14" t="str">
        <f aca="false">IF(INDEX(Products!$A$2:$A$151,99)="","",INDEX(Products!$A$2:$A$151,99))</f>
        <v>Immune AID Direct</v>
      </c>
      <c r="I107" s="14" t="n">
        <f aca="false">IF(H107="","",IF(COUNTIFS(Formulas!$A$2:$A$3001,H107,Formulas!$B$2:$B$3001,$B$3)&gt;0,MAX(I$8:I106)+1,""))</f>
        <v>24</v>
      </c>
    </row>
    <row r="108" customFormat="false" ht="15" hidden="false" customHeight="false" outlineLevel="0" collapsed="false">
      <c r="A108" s="12" t="str">
        <f aca="false">IF(ROW()-8&lt;=$B$5,ROW()-8,"")</f>
        <v/>
      </c>
      <c r="B108" s="13" t="str">
        <f aca="false">IF(A108="","",INDEX($H$9:$H$158,MATCH(A108,$I$9:$I$158,0)))</f>
        <v/>
      </c>
      <c r="C108" s="13" t="str">
        <f aca="false">IF(A108="","",INDEX(Products!$F$2:$F$151,MATCH(B108,Products!$A$2:$A$151,0)))</f>
        <v/>
      </c>
      <c r="D108" s="12" t="str">
        <f aca="false">IF(A108="","",COUNTIFS(Formulas!$A$2:$A$3001,B108,Formulas!$B$2:$B$3001,$B$3))</f>
        <v/>
      </c>
      <c r="E108" s="13" t="str">
        <f aca="false">IF(A108="","",INDEX(Formulas!$I$1:$I$3001,SUMPRODUCT(MAX((Formulas!$A$2:$A$3001=B108)*(Formulas!$B$2:$B$3001=$B$3)*ROW(Formulas!$A$2:$A$3001))))&amp;"")</f>
        <v/>
      </c>
      <c r="H108" s="14" t="str">
        <f aca="false">IF(INDEX(Products!$A$2:$A$151,100)="","",INDEX(Products!$A$2:$A$151,100))</f>
        <v>X-Ade (Blister 15 pcs)</v>
      </c>
      <c r="I108" s="14" t="n">
        <f aca="false">IF(H108="","",IF(COUNTIFS(Formulas!$A$2:$A$3001,H108,Formulas!$B$2:$B$3001,$B$3)&gt;0,MAX(I$8:I107)+1,""))</f>
        <v>25</v>
      </c>
    </row>
    <row r="109" customFormat="false" ht="15" hidden="false" customHeight="false" outlineLevel="0" collapsed="false">
      <c r="A109" s="12" t="str">
        <f aca="false">IF(ROW()-8&lt;=$B$5,ROW()-8,"")</f>
        <v/>
      </c>
      <c r="B109" s="13" t="str">
        <f aca="false">IF(A109="","",INDEX($H$9:$H$158,MATCH(A109,$I$9:$I$158,0)))</f>
        <v/>
      </c>
      <c r="C109" s="13" t="str">
        <f aca="false">IF(A109="","",INDEX(Products!$F$2:$F$151,MATCH(B109,Products!$A$2:$A$151,0)))</f>
        <v/>
      </c>
      <c r="D109" s="12" t="str">
        <f aca="false">IF(A109="","",COUNTIFS(Formulas!$A$2:$A$3001,B109,Formulas!$B$2:$B$3001,$B$3))</f>
        <v/>
      </c>
      <c r="E109" s="13" t="str">
        <f aca="false">IF(A109="","",INDEX(Formulas!$I$1:$I$3001,SUMPRODUCT(MAX((Formulas!$A$2:$A$3001=B109)*(Formulas!$B$2:$B$3001=$B$3)*ROW(Formulas!$A$2:$A$3001))))&amp;"")</f>
        <v/>
      </c>
      <c r="H109" s="14" t="str">
        <f aca="false">IF(INDEX(Products!$A$2:$A$151,101)="","",INDEX(Products!$A$2:$A$151,101))</f>
        <v>X-Ade (Bottle 30 pcs)</v>
      </c>
      <c r="I109" s="14" t="n">
        <f aca="false">IF(H109="","",IF(COUNTIFS(Formulas!$A$2:$A$3001,H109,Formulas!$B$2:$B$3001,$B$3)&gt;0,MAX(I$8:I108)+1,""))</f>
        <v>26</v>
      </c>
    </row>
    <row r="110" customFormat="false" ht="15" hidden="false" customHeight="false" outlineLevel="0" collapsed="false">
      <c r="A110" s="12" t="str">
        <f aca="false">IF(ROW()-8&lt;=$B$5,ROW()-8,"")</f>
        <v/>
      </c>
      <c r="B110" s="13" t="str">
        <f aca="false">IF(A110="","",INDEX($H$9:$H$158,MATCH(A110,$I$9:$I$158,0)))</f>
        <v/>
      </c>
      <c r="C110" s="13" t="str">
        <f aca="false">IF(A110="","",INDEX(Products!$F$2:$F$151,MATCH(B110,Products!$A$2:$A$151,0)))</f>
        <v/>
      </c>
      <c r="D110" s="12" t="str">
        <f aca="false">IF(A110="","",COUNTIFS(Formulas!$A$2:$A$3001,B110,Formulas!$B$2:$B$3001,$B$3))</f>
        <v/>
      </c>
      <c r="E110" s="13" t="str">
        <f aca="false">IF(A110="","",INDEX(Formulas!$I$1:$I$3001,SUMPRODUCT(MAX((Formulas!$A$2:$A$3001=B110)*(Formulas!$B$2:$B$3001=$B$3)*ROW(Formulas!$A$2:$A$3001))))&amp;"")</f>
        <v/>
      </c>
      <c r="H110" s="14" t="str">
        <f aca="false">IF(INDEX(Products!$A$2:$A$151,102)="","",INDEX(Products!$A$2:$A$151,102))</f>
        <v>Energe-X</v>
      </c>
      <c r="I110" s="14" t="str">
        <f aca="false">IF(H110="","",IF(COUNTIFS(Formulas!$A$2:$A$3001,H110,Formulas!$B$2:$B$3001,$B$3)&gt;0,MAX(I$8:I109)+1,""))</f>
        <v/>
      </c>
    </row>
    <row r="111" customFormat="false" ht="15" hidden="false" customHeight="false" outlineLevel="0" collapsed="false">
      <c r="A111" s="12" t="str">
        <f aca="false">IF(ROW()-8&lt;=$B$5,ROW()-8,"")</f>
        <v/>
      </c>
      <c r="B111" s="13" t="str">
        <f aca="false">IF(A111="","",INDEX($H$9:$H$158,MATCH(A111,$I$9:$I$158,0)))</f>
        <v/>
      </c>
      <c r="C111" s="13" t="str">
        <f aca="false">IF(A111="","",INDEX(Products!$F$2:$F$151,MATCH(B111,Products!$A$2:$A$151,0)))</f>
        <v/>
      </c>
      <c r="D111" s="12" t="str">
        <f aca="false">IF(A111="","",COUNTIFS(Formulas!$A$2:$A$3001,B111,Formulas!$B$2:$B$3001,$B$3))</f>
        <v/>
      </c>
      <c r="E111" s="13" t="str">
        <f aca="false">IF(A111="","",INDEX(Formulas!$I$1:$I$3001,SUMPRODUCT(MAX((Formulas!$A$2:$A$3001=B111)*(Formulas!$B$2:$B$3001=$B$3)*ROW(Formulas!$A$2:$A$3001))))&amp;"")</f>
        <v/>
      </c>
      <c r="H111" s="14" t="str">
        <f aca="false">IF(INDEX(Products!$A$2:$A$151,103)="","",INDEX(Products!$A$2:$A$151,103))</f>
        <v>Dermo bella Permium 30 Cap</v>
      </c>
      <c r="I111" s="14" t="str">
        <f aca="false">IF(H111="","",IF(COUNTIFS(Formulas!$A$2:$A$3001,H111,Formulas!$B$2:$B$3001,$B$3)&gt;0,MAX(I$8:I110)+1,""))</f>
        <v/>
      </c>
    </row>
    <row r="112" customFormat="false" ht="15" hidden="false" customHeight="false" outlineLevel="0" collapsed="false">
      <c r="A112" s="12" t="str">
        <f aca="false">IF(ROW()-8&lt;=$B$5,ROW()-8,"")</f>
        <v/>
      </c>
      <c r="B112" s="13" t="str">
        <f aca="false">IF(A112="","",INDEX($H$9:$H$158,MATCH(A112,$I$9:$I$158,0)))</f>
        <v/>
      </c>
      <c r="C112" s="13" t="str">
        <f aca="false">IF(A112="","",INDEX(Products!$F$2:$F$151,MATCH(B112,Products!$A$2:$A$151,0)))</f>
        <v/>
      </c>
      <c r="D112" s="12" t="str">
        <f aca="false">IF(A112="","",COUNTIFS(Formulas!$A$2:$A$3001,B112,Formulas!$B$2:$B$3001,$B$3))</f>
        <v/>
      </c>
      <c r="E112" s="13" t="str">
        <f aca="false">IF(A112="","",INDEX(Formulas!$I$1:$I$3001,SUMPRODUCT(MAX((Formulas!$A$2:$A$3001=B112)*(Formulas!$B$2:$B$3001=$B$3)*ROW(Formulas!$A$2:$A$3001))))&amp;"")</f>
        <v/>
      </c>
      <c r="H112" s="14" t="str">
        <f aca="false">IF(INDEX(Products!$A$2:$A$151,104)="","",INDEX(Products!$A$2:$A$151,104))</f>
        <v>Zylicut 180</v>
      </c>
      <c r="I112" s="14" t="str">
        <f aca="false">IF(H112="","",IF(COUNTIFS(Formulas!$A$2:$A$3001,H112,Formulas!$B$2:$B$3001,$B$3)&gt;0,MAX(I$8:I111)+1,""))</f>
        <v/>
      </c>
    </row>
    <row r="113" customFormat="false" ht="15" hidden="false" customHeight="false" outlineLevel="0" collapsed="false">
      <c r="A113" s="12" t="str">
        <f aca="false">IF(ROW()-8&lt;=$B$5,ROW()-8,"")</f>
        <v/>
      </c>
      <c r="B113" s="13" t="str">
        <f aca="false">IF(A113="","",INDEX($H$9:$H$158,MATCH(A113,$I$9:$I$158,0)))</f>
        <v/>
      </c>
      <c r="C113" s="13" t="str">
        <f aca="false">IF(A113="","",INDEX(Products!$F$2:$F$151,MATCH(B113,Products!$A$2:$A$151,0)))</f>
        <v/>
      </c>
      <c r="D113" s="12" t="str">
        <f aca="false">IF(A113="","",COUNTIFS(Formulas!$A$2:$A$3001,B113,Formulas!$B$2:$B$3001,$B$3))</f>
        <v/>
      </c>
      <c r="E113" s="13" t="str">
        <f aca="false">IF(A113="","",INDEX(Formulas!$I$1:$I$3001,SUMPRODUCT(MAX((Formulas!$A$2:$A$3001=B113)*(Formulas!$B$2:$B$3001=$B$3)*ROW(Formulas!$A$2:$A$3001))))&amp;"")</f>
        <v/>
      </c>
      <c r="H113" s="14" t="str">
        <f aca="false">IF(INDEX(Products!$A$2:$A$151,105)="","",INDEX(Products!$A$2:$A$151,105))</f>
        <v>Zylicut-Duo 180/10</v>
      </c>
      <c r="I113" s="14" t="str">
        <f aca="false">IF(H113="","",IF(COUNTIFS(Formulas!$A$2:$A$3001,H113,Formulas!$B$2:$B$3001,$B$3)&gt;0,MAX(I$8:I112)+1,""))</f>
        <v/>
      </c>
    </row>
    <row r="114" customFormat="false" ht="15" hidden="false" customHeight="false" outlineLevel="0" collapsed="false">
      <c r="A114" s="12" t="str">
        <f aca="false">IF(ROW()-8&lt;=$B$5,ROW()-8,"")</f>
        <v/>
      </c>
      <c r="B114" s="13" t="str">
        <f aca="false">IF(A114="","",INDEX($H$9:$H$158,MATCH(A114,$I$9:$I$158,0)))</f>
        <v/>
      </c>
      <c r="C114" s="13" t="str">
        <f aca="false">IF(A114="","",INDEX(Products!$F$2:$F$151,MATCH(B114,Products!$A$2:$A$151,0)))</f>
        <v/>
      </c>
      <c r="D114" s="12" t="str">
        <f aca="false">IF(A114="","",COUNTIFS(Formulas!$A$2:$A$3001,B114,Formulas!$B$2:$B$3001,$B$3))</f>
        <v/>
      </c>
      <c r="E114" s="13" t="str">
        <f aca="false">IF(A114="","",INDEX(Formulas!$I$1:$I$3001,SUMPRODUCT(MAX((Formulas!$A$2:$A$3001=B114)*(Formulas!$B$2:$B$3001=$B$3)*ROW(Formulas!$A$2:$A$3001))))&amp;"")</f>
        <v/>
      </c>
      <c r="H114" s="14" t="str">
        <f aca="false">IF(INDEX(Products!$A$2:$A$151,106)="","",INDEX(Products!$A$2:$A$151,106))</f>
        <v>Hair and Skin</v>
      </c>
      <c r="I114" s="14" t="str">
        <f aca="false">IF(H114="","",IF(COUNTIFS(Formulas!$A$2:$A$3001,H114,Formulas!$B$2:$B$3001,$B$3)&gt;0,MAX(I$8:I113)+1,""))</f>
        <v/>
      </c>
    </row>
    <row r="115" customFormat="false" ht="15" hidden="false" customHeight="false" outlineLevel="0" collapsed="false">
      <c r="A115" s="12" t="str">
        <f aca="false">IF(ROW()-8&lt;=$B$5,ROW()-8,"")</f>
        <v/>
      </c>
      <c r="B115" s="13" t="str">
        <f aca="false">IF(A115="","",INDEX($H$9:$H$158,MATCH(A115,$I$9:$I$158,0)))</f>
        <v/>
      </c>
      <c r="C115" s="13" t="str">
        <f aca="false">IF(A115="","",INDEX(Products!$F$2:$F$151,MATCH(B115,Products!$A$2:$A$151,0)))</f>
        <v/>
      </c>
      <c r="D115" s="12" t="str">
        <f aca="false">IF(A115="","",COUNTIFS(Formulas!$A$2:$A$3001,B115,Formulas!$B$2:$B$3001,$B$3))</f>
        <v/>
      </c>
      <c r="E115" s="13" t="str">
        <f aca="false">IF(A115="","",INDEX(Formulas!$I$1:$I$3001,SUMPRODUCT(MAX((Formulas!$A$2:$A$3001=B115)*(Formulas!$B$2:$B$3001=$B$3)*ROW(Formulas!$A$2:$A$3001))))&amp;"")</f>
        <v/>
      </c>
      <c r="H115" s="14" t="str">
        <f aca="false">IF(INDEX(Products!$A$2:$A$151,107)="","",INDEX(Products!$A$2:$A$151,107))</f>
        <v/>
      </c>
      <c r="I115" s="14" t="str">
        <f aca="false">IF(H115="","",IF(COUNTIFS(Formulas!$A$2:$A$3001,H115,Formulas!$B$2:$B$3001,$B$3)&gt;0,MAX(I$8:I114)+1,""))</f>
        <v/>
      </c>
    </row>
    <row r="116" customFormat="false" ht="15" hidden="false" customHeight="false" outlineLevel="0" collapsed="false">
      <c r="A116" s="12" t="str">
        <f aca="false">IF(ROW()-8&lt;=$B$5,ROW()-8,"")</f>
        <v/>
      </c>
      <c r="B116" s="13" t="str">
        <f aca="false">IF(A116="","",INDEX($H$9:$H$158,MATCH(A116,$I$9:$I$158,0)))</f>
        <v/>
      </c>
      <c r="C116" s="13" t="str">
        <f aca="false">IF(A116="","",INDEX(Products!$F$2:$F$151,MATCH(B116,Products!$A$2:$A$151,0)))</f>
        <v/>
      </c>
      <c r="D116" s="12" t="str">
        <f aca="false">IF(A116="","",COUNTIFS(Formulas!$A$2:$A$3001,B116,Formulas!$B$2:$B$3001,$B$3))</f>
        <v/>
      </c>
      <c r="E116" s="13" t="str">
        <f aca="false">IF(A116="","",INDEX(Formulas!$I$1:$I$3001,SUMPRODUCT(MAX((Formulas!$A$2:$A$3001=B116)*(Formulas!$B$2:$B$3001=$B$3)*ROW(Formulas!$A$2:$A$3001))))&amp;"")</f>
        <v/>
      </c>
      <c r="H116" s="14" t="str">
        <f aca="false">IF(INDEX(Products!$A$2:$A$151,108)="","",INDEX(Products!$A$2:$A$151,108))</f>
        <v/>
      </c>
      <c r="I116" s="14" t="str">
        <f aca="false">IF(H116="","",IF(COUNTIFS(Formulas!$A$2:$A$3001,H116,Formulas!$B$2:$B$3001,$B$3)&gt;0,MAX(I$8:I115)+1,""))</f>
        <v/>
      </c>
    </row>
    <row r="117" customFormat="false" ht="15" hidden="false" customHeight="false" outlineLevel="0" collapsed="false">
      <c r="A117" s="12" t="str">
        <f aca="false">IF(ROW()-8&lt;=$B$5,ROW()-8,"")</f>
        <v/>
      </c>
      <c r="B117" s="13" t="str">
        <f aca="false">IF(A117="","",INDEX($H$9:$H$158,MATCH(A117,$I$9:$I$158,0)))</f>
        <v/>
      </c>
      <c r="C117" s="13" t="str">
        <f aca="false">IF(A117="","",INDEX(Products!$F$2:$F$151,MATCH(B117,Products!$A$2:$A$151,0)))</f>
        <v/>
      </c>
      <c r="D117" s="12" t="str">
        <f aca="false">IF(A117="","",COUNTIFS(Formulas!$A$2:$A$3001,B117,Formulas!$B$2:$B$3001,$B$3))</f>
        <v/>
      </c>
      <c r="E117" s="13" t="str">
        <f aca="false">IF(A117="","",INDEX(Formulas!$I$1:$I$3001,SUMPRODUCT(MAX((Formulas!$A$2:$A$3001=B117)*(Formulas!$B$2:$B$3001=$B$3)*ROW(Formulas!$A$2:$A$3001))))&amp;"")</f>
        <v/>
      </c>
      <c r="H117" s="14" t="str">
        <f aca="false">IF(INDEX(Products!$A$2:$A$151,109)="","",INDEX(Products!$A$2:$A$151,109))</f>
        <v/>
      </c>
      <c r="I117" s="14" t="str">
        <f aca="false">IF(H117="","",IF(COUNTIFS(Formulas!$A$2:$A$3001,H117,Formulas!$B$2:$B$3001,$B$3)&gt;0,MAX(I$8:I116)+1,""))</f>
        <v/>
      </c>
    </row>
    <row r="118" customFormat="false" ht="15" hidden="false" customHeight="false" outlineLevel="0" collapsed="false">
      <c r="A118" s="12" t="str">
        <f aca="false">IF(ROW()-8&lt;=$B$5,ROW()-8,"")</f>
        <v/>
      </c>
      <c r="B118" s="13" t="str">
        <f aca="false">IF(A118="","",INDEX($H$9:$H$158,MATCH(A118,$I$9:$I$158,0)))</f>
        <v/>
      </c>
      <c r="C118" s="13" t="str">
        <f aca="false">IF(A118="","",INDEX(Products!$F$2:$F$151,MATCH(B118,Products!$A$2:$A$151,0)))</f>
        <v/>
      </c>
      <c r="D118" s="12" t="str">
        <f aca="false">IF(A118="","",COUNTIFS(Formulas!$A$2:$A$3001,B118,Formulas!$B$2:$B$3001,$B$3))</f>
        <v/>
      </c>
      <c r="E118" s="13" t="str">
        <f aca="false">IF(A118="","",INDEX(Formulas!$I$1:$I$3001,SUMPRODUCT(MAX((Formulas!$A$2:$A$3001=B118)*(Formulas!$B$2:$B$3001=$B$3)*ROW(Formulas!$A$2:$A$3001))))&amp;"")</f>
        <v/>
      </c>
      <c r="H118" s="14" t="str">
        <f aca="false">IF(INDEX(Products!$A$2:$A$151,110)="","",INDEX(Products!$A$2:$A$151,110))</f>
        <v/>
      </c>
      <c r="I118" s="14" t="str">
        <f aca="false">IF(H118="","",IF(COUNTIFS(Formulas!$A$2:$A$3001,H118,Formulas!$B$2:$B$3001,$B$3)&gt;0,MAX(I$8:I117)+1,""))</f>
        <v/>
      </c>
    </row>
    <row r="119" customFormat="false" ht="15" hidden="false" customHeight="false" outlineLevel="0" collapsed="false">
      <c r="A119" s="12" t="str">
        <f aca="false">IF(ROW()-8&lt;=$B$5,ROW()-8,"")</f>
        <v/>
      </c>
      <c r="B119" s="13" t="str">
        <f aca="false">IF(A119="","",INDEX($H$9:$H$158,MATCH(A119,$I$9:$I$158,0)))</f>
        <v/>
      </c>
      <c r="C119" s="13" t="str">
        <f aca="false">IF(A119="","",INDEX(Products!$F$2:$F$151,MATCH(B119,Products!$A$2:$A$151,0)))</f>
        <v/>
      </c>
      <c r="D119" s="12" t="str">
        <f aca="false">IF(A119="","",COUNTIFS(Formulas!$A$2:$A$3001,B119,Formulas!$B$2:$B$3001,$B$3))</f>
        <v/>
      </c>
      <c r="E119" s="13" t="str">
        <f aca="false">IF(A119="","",INDEX(Formulas!$I$1:$I$3001,SUMPRODUCT(MAX((Formulas!$A$2:$A$3001=B119)*(Formulas!$B$2:$B$3001=$B$3)*ROW(Formulas!$A$2:$A$3001))))&amp;"")</f>
        <v/>
      </c>
      <c r="H119" s="14" t="str">
        <f aca="false">IF(INDEX(Products!$A$2:$A$151,111)="","",INDEX(Products!$A$2:$A$151,111))</f>
        <v/>
      </c>
      <c r="I119" s="14" t="str">
        <f aca="false">IF(H119="","",IF(COUNTIFS(Formulas!$A$2:$A$3001,H119,Formulas!$B$2:$B$3001,$B$3)&gt;0,MAX(I$8:I118)+1,""))</f>
        <v/>
      </c>
    </row>
    <row r="120" customFormat="false" ht="15" hidden="false" customHeight="false" outlineLevel="0" collapsed="false">
      <c r="A120" s="12" t="str">
        <f aca="false">IF(ROW()-8&lt;=$B$5,ROW()-8,"")</f>
        <v/>
      </c>
      <c r="B120" s="13" t="str">
        <f aca="false">IF(A120="","",INDEX($H$9:$H$158,MATCH(A120,$I$9:$I$158,0)))</f>
        <v/>
      </c>
      <c r="C120" s="13" t="str">
        <f aca="false">IF(A120="","",INDEX(Products!$F$2:$F$151,MATCH(B120,Products!$A$2:$A$151,0)))</f>
        <v/>
      </c>
      <c r="D120" s="12" t="str">
        <f aca="false">IF(A120="","",COUNTIFS(Formulas!$A$2:$A$3001,B120,Formulas!$B$2:$B$3001,$B$3))</f>
        <v/>
      </c>
      <c r="E120" s="13" t="str">
        <f aca="false">IF(A120="","",INDEX(Formulas!$I$1:$I$3001,SUMPRODUCT(MAX((Formulas!$A$2:$A$3001=B120)*(Formulas!$B$2:$B$3001=$B$3)*ROW(Formulas!$A$2:$A$3001))))&amp;"")</f>
        <v/>
      </c>
      <c r="H120" s="14" t="str">
        <f aca="false">IF(INDEX(Products!$A$2:$A$151,112)="","",INDEX(Products!$A$2:$A$151,112))</f>
        <v/>
      </c>
      <c r="I120" s="14" t="str">
        <f aca="false">IF(H120="","",IF(COUNTIFS(Formulas!$A$2:$A$3001,H120,Formulas!$B$2:$B$3001,$B$3)&gt;0,MAX(I$8:I119)+1,""))</f>
        <v/>
      </c>
    </row>
    <row r="121" customFormat="false" ht="15" hidden="false" customHeight="false" outlineLevel="0" collapsed="false">
      <c r="A121" s="12" t="str">
        <f aca="false">IF(ROW()-8&lt;=$B$5,ROW()-8,"")</f>
        <v/>
      </c>
      <c r="B121" s="13" t="str">
        <f aca="false">IF(A121="","",INDEX($H$9:$H$158,MATCH(A121,$I$9:$I$158,0)))</f>
        <v/>
      </c>
      <c r="C121" s="13" t="str">
        <f aca="false">IF(A121="","",INDEX(Products!$F$2:$F$151,MATCH(B121,Products!$A$2:$A$151,0)))</f>
        <v/>
      </c>
      <c r="D121" s="12" t="str">
        <f aca="false">IF(A121="","",COUNTIFS(Formulas!$A$2:$A$3001,B121,Formulas!$B$2:$B$3001,$B$3))</f>
        <v/>
      </c>
      <c r="E121" s="13" t="str">
        <f aca="false">IF(A121="","",INDEX(Formulas!$I$1:$I$3001,SUMPRODUCT(MAX((Formulas!$A$2:$A$3001=B121)*(Formulas!$B$2:$B$3001=$B$3)*ROW(Formulas!$A$2:$A$3001))))&amp;"")</f>
        <v/>
      </c>
      <c r="H121" s="14" t="str">
        <f aca="false">IF(INDEX(Products!$A$2:$A$151,113)="","",INDEX(Products!$A$2:$A$151,113))</f>
        <v/>
      </c>
      <c r="I121" s="14" t="str">
        <f aca="false">IF(H121="","",IF(COUNTIFS(Formulas!$A$2:$A$3001,H121,Formulas!$B$2:$B$3001,$B$3)&gt;0,MAX(I$8:I120)+1,""))</f>
        <v/>
      </c>
    </row>
    <row r="122" customFormat="false" ht="15" hidden="false" customHeight="false" outlineLevel="0" collapsed="false">
      <c r="A122" s="12" t="str">
        <f aca="false">IF(ROW()-8&lt;=$B$5,ROW()-8,"")</f>
        <v/>
      </c>
      <c r="B122" s="13" t="str">
        <f aca="false">IF(A122="","",INDEX($H$9:$H$158,MATCH(A122,$I$9:$I$158,0)))</f>
        <v/>
      </c>
      <c r="C122" s="13" t="str">
        <f aca="false">IF(A122="","",INDEX(Products!$F$2:$F$151,MATCH(B122,Products!$A$2:$A$151,0)))</f>
        <v/>
      </c>
      <c r="D122" s="12" t="str">
        <f aca="false">IF(A122="","",COUNTIFS(Formulas!$A$2:$A$3001,B122,Formulas!$B$2:$B$3001,$B$3))</f>
        <v/>
      </c>
      <c r="E122" s="13" t="str">
        <f aca="false">IF(A122="","",INDEX(Formulas!$I$1:$I$3001,SUMPRODUCT(MAX((Formulas!$A$2:$A$3001=B122)*(Formulas!$B$2:$B$3001=$B$3)*ROW(Formulas!$A$2:$A$3001))))&amp;"")</f>
        <v/>
      </c>
      <c r="H122" s="14" t="str">
        <f aca="false">IF(INDEX(Products!$A$2:$A$151,114)="","",INDEX(Products!$A$2:$A$151,114))</f>
        <v/>
      </c>
      <c r="I122" s="14" t="str">
        <f aca="false">IF(H122="","",IF(COUNTIFS(Formulas!$A$2:$A$3001,H122,Formulas!$B$2:$B$3001,$B$3)&gt;0,MAX(I$8:I121)+1,""))</f>
        <v/>
      </c>
    </row>
    <row r="123" customFormat="false" ht="15" hidden="false" customHeight="false" outlineLevel="0" collapsed="false">
      <c r="A123" s="12" t="str">
        <f aca="false">IF(ROW()-8&lt;=$B$5,ROW()-8,"")</f>
        <v/>
      </c>
      <c r="B123" s="13" t="str">
        <f aca="false">IF(A123="","",INDEX($H$9:$H$158,MATCH(A123,$I$9:$I$158,0)))</f>
        <v/>
      </c>
      <c r="C123" s="13" t="str">
        <f aca="false">IF(A123="","",INDEX(Products!$F$2:$F$151,MATCH(B123,Products!$A$2:$A$151,0)))</f>
        <v/>
      </c>
      <c r="D123" s="12" t="str">
        <f aca="false">IF(A123="","",COUNTIFS(Formulas!$A$2:$A$3001,B123,Formulas!$B$2:$B$3001,$B$3))</f>
        <v/>
      </c>
      <c r="E123" s="13" t="str">
        <f aca="false">IF(A123="","",INDEX(Formulas!$I$1:$I$3001,SUMPRODUCT(MAX((Formulas!$A$2:$A$3001=B123)*(Formulas!$B$2:$B$3001=$B$3)*ROW(Formulas!$A$2:$A$3001))))&amp;"")</f>
        <v/>
      </c>
      <c r="H123" s="14" t="str">
        <f aca="false">IF(INDEX(Products!$A$2:$A$151,115)="","",INDEX(Products!$A$2:$A$151,115))</f>
        <v/>
      </c>
      <c r="I123" s="14" t="str">
        <f aca="false">IF(H123="","",IF(COUNTIFS(Formulas!$A$2:$A$3001,H123,Formulas!$B$2:$B$3001,$B$3)&gt;0,MAX(I$8:I122)+1,""))</f>
        <v/>
      </c>
    </row>
    <row r="124" customFormat="false" ht="15" hidden="false" customHeight="false" outlineLevel="0" collapsed="false">
      <c r="A124" s="12" t="str">
        <f aca="false">IF(ROW()-8&lt;=$B$5,ROW()-8,"")</f>
        <v/>
      </c>
      <c r="B124" s="13" t="str">
        <f aca="false">IF(A124="","",INDEX($H$9:$H$158,MATCH(A124,$I$9:$I$158,0)))</f>
        <v/>
      </c>
      <c r="C124" s="13" t="str">
        <f aca="false">IF(A124="","",INDEX(Products!$F$2:$F$151,MATCH(B124,Products!$A$2:$A$151,0)))</f>
        <v/>
      </c>
      <c r="D124" s="12" t="str">
        <f aca="false">IF(A124="","",COUNTIFS(Formulas!$A$2:$A$3001,B124,Formulas!$B$2:$B$3001,$B$3))</f>
        <v/>
      </c>
      <c r="E124" s="13" t="str">
        <f aca="false">IF(A124="","",INDEX(Formulas!$I$1:$I$3001,SUMPRODUCT(MAX((Formulas!$A$2:$A$3001=B124)*(Formulas!$B$2:$B$3001=$B$3)*ROW(Formulas!$A$2:$A$3001))))&amp;"")</f>
        <v/>
      </c>
      <c r="H124" s="14" t="str">
        <f aca="false">IF(INDEX(Products!$A$2:$A$151,116)="","",INDEX(Products!$A$2:$A$151,116))</f>
        <v/>
      </c>
      <c r="I124" s="14" t="str">
        <f aca="false">IF(H124="","",IF(COUNTIFS(Formulas!$A$2:$A$3001,H124,Formulas!$B$2:$B$3001,$B$3)&gt;0,MAX(I$8:I123)+1,""))</f>
        <v/>
      </c>
    </row>
    <row r="125" customFormat="false" ht="15" hidden="false" customHeight="false" outlineLevel="0" collapsed="false">
      <c r="A125" s="12" t="str">
        <f aca="false">IF(ROW()-8&lt;=$B$5,ROW()-8,"")</f>
        <v/>
      </c>
      <c r="B125" s="13" t="str">
        <f aca="false">IF(A125="","",INDEX($H$9:$H$158,MATCH(A125,$I$9:$I$158,0)))</f>
        <v/>
      </c>
      <c r="C125" s="13" t="str">
        <f aca="false">IF(A125="","",INDEX(Products!$F$2:$F$151,MATCH(B125,Products!$A$2:$A$151,0)))</f>
        <v/>
      </c>
      <c r="D125" s="12" t="str">
        <f aca="false">IF(A125="","",COUNTIFS(Formulas!$A$2:$A$3001,B125,Formulas!$B$2:$B$3001,$B$3))</f>
        <v/>
      </c>
      <c r="E125" s="13" t="str">
        <f aca="false">IF(A125="","",INDEX(Formulas!$I$1:$I$3001,SUMPRODUCT(MAX((Formulas!$A$2:$A$3001=B125)*(Formulas!$B$2:$B$3001=$B$3)*ROW(Formulas!$A$2:$A$3001))))&amp;"")</f>
        <v/>
      </c>
      <c r="H125" s="14" t="str">
        <f aca="false">IF(INDEX(Products!$A$2:$A$151,117)="","",INDEX(Products!$A$2:$A$151,117))</f>
        <v/>
      </c>
      <c r="I125" s="14" t="str">
        <f aca="false">IF(H125="","",IF(COUNTIFS(Formulas!$A$2:$A$3001,H125,Formulas!$B$2:$B$3001,$B$3)&gt;0,MAX(I$8:I124)+1,""))</f>
        <v/>
      </c>
    </row>
    <row r="126" customFormat="false" ht="15" hidden="false" customHeight="false" outlineLevel="0" collapsed="false">
      <c r="A126" s="12" t="str">
        <f aca="false">IF(ROW()-8&lt;=$B$5,ROW()-8,"")</f>
        <v/>
      </c>
      <c r="B126" s="13" t="str">
        <f aca="false">IF(A126="","",INDEX($H$9:$H$158,MATCH(A126,$I$9:$I$158,0)))</f>
        <v/>
      </c>
      <c r="C126" s="13" t="str">
        <f aca="false">IF(A126="","",INDEX(Products!$F$2:$F$151,MATCH(B126,Products!$A$2:$A$151,0)))</f>
        <v/>
      </c>
      <c r="D126" s="12" t="str">
        <f aca="false">IF(A126="","",COUNTIFS(Formulas!$A$2:$A$3001,B126,Formulas!$B$2:$B$3001,$B$3))</f>
        <v/>
      </c>
      <c r="E126" s="13" t="str">
        <f aca="false">IF(A126="","",INDEX(Formulas!$I$1:$I$3001,SUMPRODUCT(MAX((Formulas!$A$2:$A$3001=B126)*(Formulas!$B$2:$B$3001=$B$3)*ROW(Formulas!$A$2:$A$3001))))&amp;"")</f>
        <v/>
      </c>
      <c r="H126" s="14" t="str">
        <f aca="false">IF(INDEX(Products!$A$2:$A$151,118)="","",INDEX(Products!$A$2:$A$151,118))</f>
        <v/>
      </c>
      <c r="I126" s="14" t="str">
        <f aca="false">IF(H126="","",IF(COUNTIFS(Formulas!$A$2:$A$3001,H126,Formulas!$B$2:$B$3001,$B$3)&gt;0,MAX(I$8:I125)+1,""))</f>
        <v/>
      </c>
    </row>
    <row r="127" customFormat="false" ht="15" hidden="false" customHeight="false" outlineLevel="0" collapsed="false">
      <c r="A127" s="12" t="str">
        <f aca="false">IF(ROW()-8&lt;=$B$5,ROW()-8,"")</f>
        <v/>
      </c>
      <c r="B127" s="13" t="str">
        <f aca="false">IF(A127="","",INDEX($H$9:$H$158,MATCH(A127,$I$9:$I$158,0)))</f>
        <v/>
      </c>
      <c r="C127" s="13" t="str">
        <f aca="false">IF(A127="","",INDEX(Products!$F$2:$F$151,MATCH(B127,Products!$A$2:$A$151,0)))</f>
        <v/>
      </c>
      <c r="D127" s="12" t="str">
        <f aca="false">IF(A127="","",COUNTIFS(Formulas!$A$2:$A$3001,B127,Formulas!$B$2:$B$3001,$B$3))</f>
        <v/>
      </c>
      <c r="E127" s="13" t="str">
        <f aca="false">IF(A127="","",INDEX(Formulas!$I$1:$I$3001,SUMPRODUCT(MAX((Formulas!$A$2:$A$3001=B127)*(Formulas!$B$2:$B$3001=$B$3)*ROW(Formulas!$A$2:$A$3001))))&amp;"")</f>
        <v/>
      </c>
      <c r="H127" s="14" t="str">
        <f aca="false">IF(INDEX(Products!$A$2:$A$151,119)="","",INDEX(Products!$A$2:$A$151,119))</f>
        <v/>
      </c>
      <c r="I127" s="14" t="str">
        <f aca="false">IF(H127="","",IF(COUNTIFS(Formulas!$A$2:$A$3001,H127,Formulas!$B$2:$B$3001,$B$3)&gt;0,MAX(I$8:I126)+1,""))</f>
        <v/>
      </c>
    </row>
    <row r="128" customFormat="false" ht="15" hidden="false" customHeight="false" outlineLevel="0" collapsed="false">
      <c r="A128" s="12" t="str">
        <f aca="false">IF(ROW()-8&lt;=$B$5,ROW()-8,"")</f>
        <v/>
      </c>
      <c r="B128" s="13" t="str">
        <f aca="false">IF(A128="","",INDEX($H$9:$H$158,MATCH(A128,$I$9:$I$158,0)))</f>
        <v/>
      </c>
      <c r="C128" s="13" t="str">
        <f aca="false">IF(A128="","",INDEX(Products!$F$2:$F$151,MATCH(B128,Products!$A$2:$A$151,0)))</f>
        <v/>
      </c>
      <c r="D128" s="12" t="str">
        <f aca="false">IF(A128="","",COUNTIFS(Formulas!$A$2:$A$3001,B128,Formulas!$B$2:$B$3001,$B$3))</f>
        <v/>
      </c>
      <c r="E128" s="13" t="str">
        <f aca="false">IF(A128="","",INDEX(Formulas!$I$1:$I$3001,SUMPRODUCT(MAX((Formulas!$A$2:$A$3001=B128)*(Formulas!$B$2:$B$3001=$B$3)*ROW(Formulas!$A$2:$A$3001))))&amp;"")</f>
        <v/>
      </c>
      <c r="H128" s="14" t="str">
        <f aca="false">IF(INDEX(Products!$A$2:$A$151,120)="","",INDEX(Products!$A$2:$A$151,120))</f>
        <v/>
      </c>
      <c r="I128" s="14" t="str">
        <f aca="false">IF(H128="","",IF(COUNTIFS(Formulas!$A$2:$A$3001,H128,Formulas!$B$2:$B$3001,$B$3)&gt;0,MAX(I$8:I127)+1,""))</f>
        <v/>
      </c>
    </row>
    <row r="129" customFormat="false" ht="15" hidden="false" customHeight="false" outlineLevel="0" collapsed="false">
      <c r="A129" s="12" t="str">
        <f aca="false">IF(ROW()-8&lt;=$B$5,ROW()-8,"")</f>
        <v/>
      </c>
      <c r="B129" s="13" t="str">
        <f aca="false">IF(A129="","",INDEX($H$9:$H$158,MATCH(A129,$I$9:$I$158,0)))</f>
        <v/>
      </c>
      <c r="C129" s="13" t="str">
        <f aca="false">IF(A129="","",INDEX(Products!$F$2:$F$151,MATCH(B129,Products!$A$2:$A$151,0)))</f>
        <v/>
      </c>
      <c r="D129" s="12" t="str">
        <f aca="false">IF(A129="","",COUNTIFS(Formulas!$A$2:$A$3001,B129,Formulas!$B$2:$B$3001,$B$3))</f>
        <v/>
      </c>
      <c r="E129" s="13" t="str">
        <f aca="false">IF(A129="","",INDEX(Formulas!$I$1:$I$3001,SUMPRODUCT(MAX((Formulas!$A$2:$A$3001=B129)*(Formulas!$B$2:$B$3001=$B$3)*ROW(Formulas!$A$2:$A$3001))))&amp;"")</f>
        <v/>
      </c>
      <c r="H129" s="14" t="str">
        <f aca="false">IF(INDEX(Products!$A$2:$A$151,121)="","",INDEX(Products!$A$2:$A$151,121))</f>
        <v/>
      </c>
      <c r="I129" s="14" t="str">
        <f aca="false">IF(H129="","",IF(COUNTIFS(Formulas!$A$2:$A$3001,H129,Formulas!$B$2:$B$3001,$B$3)&gt;0,MAX(I$8:I128)+1,""))</f>
        <v/>
      </c>
    </row>
    <row r="130" customFormat="false" ht="15" hidden="false" customHeight="false" outlineLevel="0" collapsed="false">
      <c r="A130" s="12" t="str">
        <f aca="false">IF(ROW()-8&lt;=$B$5,ROW()-8,"")</f>
        <v/>
      </c>
      <c r="B130" s="13" t="str">
        <f aca="false">IF(A130="","",INDEX($H$9:$H$158,MATCH(A130,$I$9:$I$158,0)))</f>
        <v/>
      </c>
      <c r="C130" s="13" t="str">
        <f aca="false">IF(A130="","",INDEX(Products!$F$2:$F$151,MATCH(B130,Products!$A$2:$A$151,0)))</f>
        <v/>
      </c>
      <c r="D130" s="12" t="str">
        <f aca="false">IF(A130="","",COUNTIFS(Formulas!$A$2:$A$3001,B130,Formulas!$B$2:$B$3001,$B$3))</f>
        <v/>
      </c>
      <c r="E130" s="13" t="str">
        <f aca="false">IF(A130="","",INDEX(Formulas!$I$1:$I$3001,SUMPRODUCT(MAX((Formulas!$A$2:$A$3001=B130)*(Formulas!$B$2:$B$3001=$B$3)*ROW(Formulas!$A$2:$A$3001))))&amp;"")</f>
        <v/>
      </c>
      <c r="H130" s="14" t="str">
        <f aca="false">IF(INDEX(Products!$A$2:$A$151,122)="","",INDEX(Products!$A$2:$A$151,122))</f>
        <v/>
      </c>
      <c r="I130" s="14" t="str">
        <f aca="false">IF(H130="","",IF(COUNTIFS(Formulas!$A$2:$A$3001,H130,Formulas!$B$2:$B$3001,$B$3)&gt;0,MAX(I$8:I129)+1,""))</f>
        <v/>
      </c>
    </row>
    <row r="131" customFormat="false" ht="15" hidden="false" customHeight="false" outlineLevel="0" collapsed="false">
      <c r="A131" s="12" t="str">
        <f aca="false">IF(ROW()-8&lt;=$B$5,ROW()-8,"")</f>
        <v/>
      </c>
      <c r="B131" s="13" t="str">
        <f aca="false">IF(A131="","",INDEX($H$9:$H$158,MATCH(A131,$I$9:$I$158,0)))</f>
        <v/>
      </c>
      <c r="C131" s="13" t="str">
        <f aca="false">IF(A131="","",INDEX(Products!$F$2:$F$151,MATCH(B131,Products!$A$2:$A$151,0)))</f>
        <v/>
      </c>
      <c r="D131" s="12" t="str">
        <f aca="false">IF(A131="","",COUNTIFS(Formulas!$A$2:$A$3001,B131,Formulas!$B$2:$B$3001,$B$3))</f>
        <v/>
      </c>
      <c r="E131" s="13" t="str">
        <f aca="false">IF(A131="","",INDEX(Formulas!$I$1:$I$3001,SUMPRODUCT(MAX((Formulas!$A$2:$A$3001=B131)*(Formulas!$B$2:$B$3001=$B$3)*ROW(Formulas!$A$2:$A$3001))))&amp;"")</f>
        <v/>
      </c>
      <c r="H131" s="14" t="str">
        <f aca="false">IF(INDEX(Products!$A$2:$A$151,123)="","",INDEX(Products!$A$2:$A$151,123))</f>
        <v/>
      </c>
      <c r="I131" s="14" t="str">
        <f aca="false">IF(H131="","",IF(COUNTIFS(Formulas!$A$2:$A$3001,H131,Formulas!$B$2:$B$3001,$B$3)&gt;0,MAX(I$8:I130)+1,""))</f>
        <v/>
      </c>
    </row>
    <row r="132" customFormat="false" ht="15" hidden="false" customHeight="false" outlineLevel="0" collapsed="false">
      <c r="A132" s="12" t="str">
        <f aca="false">IF(ROW()-8&lt;=$B$5,ROW()-8,"")</f>
        <v/>
      </c>
      <c r="B132" s="13" t="str">
        <f aca="false">IF(A132="","",INDEX($H$9:$H$158,MATCH(A132,$I$9:$I$158,0)))</f>
        <v/>
      </c>
      <c r="C132" s="13" t="str">
        <f aca="false">IF(A132="","",INDEX(Products!$F$2:$F$151,MATCH(B132,Products!$A$2:$A$151,0)))</f>
        <v/>
      </c>
      <c r="D132" s="12" t="str">
        <f aca="false">IF(A132="","",COUNTIFS(Formulas!$A$2:$A$3001,B132,Formulas!$B$2:$B$3001,$B$3))</f>
        <v/>
      </c>
      <c r="E132" s="13" t="str">
        <f aca="false">IF(A132="","",INDEX(Formulas!$I$1:$I$3001,SUMPRODUCT(MAX((Formulas!$A$2:$A$3001=B132)*(Formulas!$B$2:$B$3001=$B$3)*ROW(Formulas!$A$2:$A$3001))))&amp;"")</f>
        <v/>
      </c>
      <c r="H132" s="14" t="str">
        <f aca="false">IF(INDEX(Products!$A$2:$A$151,124)="","",INDEX(Products!$A$2:$A$151,124))</f>
        <v/>
      </c>
      <c r="I132" s="14" t="str">
        <f aca="false">IF(H132="","",IF(COUNTIFS(Formulas!$A$2:$A$3001,H132,Formulas!$B$2:$B$3001,$B$3)&gt;0,MAX(I$8:I131)+1,""))</f>
        <v/>
      </c>
    </row>
    <row r="133" customFormat="false" ht="15" hidden="false" customHeight="false" outlineLevel="0" collapsed="false">
      <c r="A133" s="12" t="str">
        <f aca="false">IF(ROW()-8&lt;=$B$5,ROW()-8,"")</f>
        <v/>
      </c>
      <c r="B133" s="13" t="str">
        <f aca="false">IF(A133="","",INDEX($H$9:$H$158,MATCH(A133,$I$9:$I$158,0)))</f>
        <v/>
      </c>
      <c r="C133" s="13" t="str">
        <f aca="false">IF(A133="","",INDEX(Products!$F$2:$F$151,MATCH(B133,Products!$A$2:$A$151,0)))</f>
        <v/>
      </c>
      <c r="D133" s="12" t="str">
        <f aca="false">IF(A133="","",COUNTIFS(Formulas!$A$2:$A$3001,B133,Formulas!$B$2:$B$3001,$B$3))</f>
        <v/>
      </c>
      <c r="E133" s="13" t="str">
        <f aca="false">IF(A133="","",INDEX(Formulas!$I$1:$I$3001,SUMPRODUCT(MAX((Formulas!$A$2:$A$3001=B133)*(Formulas!$B$2:$B$3001=$B$3)*ROW(Formulas!$A$2:$A$3001))))&amp;"")</f>
        <v/>
      </c>
      <c r="H133" s="14" t="str">
        <f aca="false">IF(INDEX(Products!$A$2:$A$151,125)="","",INDEX(Products!$A$2:$A$151,125))</f>
        <v/>
      </c>
      <c r="I133" s="14" t="str">
        <f aca="false">IF(H133="","",IF(COUNTIFS(Formulas!$A$2:$A$3001,H133,Formulas!$B$2:$B$3001,$B$3)&gt;0,MAX(I$8:I132)+1,""))</f>
        <v/>
      </c>
    </row>
    <row r="134" customFormat="false" ht="15" hidden="false" customHeight="false" outlineLevel="0" collapsed="false">
      <c r="A134" s="12" t="str">
        <f aca="false">IF(ROW()-8&lt;=$B$5,ROW()-8,"")</f>
        <v/>
      </c>
      <c r="B134" s="13" t="str">
        <f aca="false">IF(A134="","",INDEX($H$9:$H$158,MATCH(A134,$I$9:$I$158,0)))</f>
        <v/>
      </c>
      <c r="C134" s="13" t="str">
        <f aca="false">IF(A134="","",INDEX(Products!$F$2:$F$151,MATCH(B134,Products!$A$2:$A$151,0)))</f>
        <v/>
      </c>
      <c r="D134" s="12" t="str">
        <f aca="false">IF(A134="","",COUNTIFS(Formulas!$A$2:$A$3001,B134,Formulas!$B$2:$B$3001,$B$3))</f>
        <v/>
      </c>
      <c r="E134" s="13" t="str">
        <f aca="false">IF(A134="","",INDEX(Formulas!$I$1:$I$3001,SUMPRODUCT(MAX((Formulas!$A$2:$A$3001=B134)*(Formulas!$B$2:$B$3001=$B$3)*ROW(Formulas!$A$2:$A$3001))))&amp;"")</f>
        <v/>
      </c>
      <c r="H134" s="14" t="str">
        <f aca="false">IF(INDEX(Products!$A$2:$A$151,126)="","",INDEX(Products!$A$2:$A$151,126))</f>
        <v/>
      </c>
      <c r="I134" s="14" t="str">
        <f aca="false">IF(H134="","",IF(COUNTIFS(Formulas!$A$2:$A$3001,H134,Formulas!$B$2:$B$3001,$B$3)&gt;0,MAX(I$8:I133)+1,""))</f>
        <v/>
      </c>
    </row>
    <row r="135" customFormat="false" ht="15" hidden="false" customHeight="false" outlineLevel="0" collapsed="false">
      <c r="A135" s="12" t="str">
        <f aca="false">IF(ROW()-8&lt;=$B$5,ROW()-8,"")</f>
        <v/>
      </c>
      <c r="B135" s="13" t="str">
        <f aca="false">IF(A135="","",INDEX($H$9:$H$158,MATCH(A135,$I$9:$I$158,0)))</f>
        <v/>
      </c>
      <c r="C135" s="13" t="str">
        <f aca="false">IF(A135="","",INDEX(Products!$F$2:$F$151,MATCH(B135,Products!$A$2:$A$151,0)))</f>
        <v/>
      </c>
      <c r="D135" s="12" t="str">
        <f aca="false">IF(A135="","",COUNTIFS(Formulas!$A$2:$A$3001,B135,Formulas!$B$2:$B$3001,$B$3))</f>
        <v/>
      </c>
      <c r="E135" s="13" t="str">
        <f aca="false">IF(A135="","",INDEX(Formulas!$I$1:$I$3001,SUMPRODUCT(MAX((Formulas!$A$2:$A$3001=B135)*(Formulas!$B$2:$B$3001=$B$3)*ROW(Formulas!$A$2:$A$3001))))&amp;"")</f>
        <v/>
      </c>
      <c r="H135" s="14" t="str">
        <f aca="false">IF(INDEX(Products!$A$2:$A$151,127)="","",INDEX(Products!$A$2:$A$151,127))</f>
        <v/>
      </c>
      <c r="I135" s="14" t="str">
        <f aca="false">IF(H135="","",IF(COUNTIFS(Formulas!$A$2:$A$3001,H135,Formulas!$B$2:$B$3001,$B$3)&gt;0,MAX(I$8:I134)+1,""))</f>
        <v/>
      </c>
    </row>
    <row r="136" customFormat="false" ht="15" hidden="false" customHeight="false" outlineLevel="0" collapsed="false">
      <c r="A136" s="12" t="str">
        <f aca="false">IF(ROW()-8&lt;=$B$5,ROW()-8,"")</f>
        <v/>
      </c>
      <c r="B136" s="13" t="str">
        <f aca="false">IF(A136="","",INDEX($H$9:$H$158,MATCH(A136,$I$9:$I$158,0)))</f>
        <v/>
      </c>
      <c r="C136" s="13" t="str">
        <f aca="false">IF(A136="","",INDEX(Products!$F$2:$F$151,MATCH(B136,Products!$A$2:$A$151,0)))</f>
        <v/>
      </c>
      <c r="D136" s="12" t="str">
        <f aca="false">IF(A136="","",COUNTIFS(Formulas!$A$2:$A$3001,B136,Formulas!$B$2:$B$3001,$B$3))</f>
        <v/>
      </c>
      <c r="E136" s="13" t="str">
        <f aca="false">IF(A136="","",INDEX(Formulas!$I$1:$I$3001,SUMPRODUCT(MAX((Formulas!$A$2:$A$3001=B136)*(Formulas!$B$2:$B$3001=$B$3)*ROW(Formulas!$A$2:$A$3001))))&amp;"")</f>
        <v/>
      </c>
      <c r="H136" s="14" t="str">
        <f aca="false">IF(INDEX(Products!$A$2:$A$151,128)="","",INDEX(Products!$A$2:$A$151,128))</f>
        <v/>
      </c>
      <c r="I136" s="14" t="str">
        <f aca="false">IF(H136="","",IF(COUNTIFS(Formulas!$A$2:$A$3001,H136,Formulas!$B$2:$B$3001,$B$3)&gt;0,MAX(I$8:I135)+1,""))</f>
        <v/>
      </c>
    </row>
    <row r="137" customFormat="false" ht="15" hidden="false" customHeight="false" outlineLevel="0" collapsed="false">
      <c r="A137" s="12" t="str">
        <f aca="false">IF(ROW()-8&lt;=$B$5,ROW()-8,"")</f>
        <v/>
      </c>
      <c r="B137" s="13" t="str">
        <f aca="false">IF(A137="","",INDEX($H$9:$H$158,MATCH(A137,$I$9:$I$158,0)))</f>
        <v/>
      </c>
      <c r="C137" s="13" t="str">
        <f aca="false">IF(A137="","",INDEX(Products!$F$2:$F$151,MATCH(B137,Products!$A$2:$A$151,0)))</f>
        <v/>
      </c>
      <c r="D137" s="12" t="str">
        <f aca="false">IF(A137="","",COUNTIFS(Formulas!$A$2:$A$3001,B137,Formulas!$B$2:$B$3001,$B$3))</f>
        <v/>
      </c>
      <c r="E137" s="13" t="str">
        <f aca="false">IF(A137="","",INDEX(Formulas!$I$1:$I$3001,SUMPRODUCT(MAX((Formulas!$A$2:$A$3001=B137)*(Formulas!$B$2:$B$3001=$B$3)*ROW(Formulas!$A$2:$A$3001))))&amp;"")</f>
        <v/>
      </c>
      <c r="H137" s="14" t="str">
        <f aca="false">IF(INDEX(Products!$A$2:$A$151,129)="","",INDEX(Products!$A$2:$A$151,129))</f>
        <v/>
      </c>
      <c r="I137" s="14" t="str">
        <f aca="false">IF(H137="","",IF(COUNTIFS(Formulas!$A$2:$A$3001,H137,Formulas!$B$2:$B$3001,$B$3)&gt;0,MAX(I$8:I136)+1,""))</f>
        <v/>
      </c>
    </row>
    <row r="138" customFormat="false" ht="15" hidden="false" customHeight="false" outlineLevel="0" collapsed="false">
      <c r="A138" s="12" t="str">
        <f aca="false">IF(ROW()-8&lt;=$B$5,ROW()-8,"")</f>
        <v/>
      </c>
      <c r="B138" s="13" t="str">
        <f aca="false">IF(A138="","",INDEX($H$9:$H$158,MATCH(A138,$I$9:$I$158,0)))</f>
        <v/>
      </c>
      <c r="C138" s="13" t="str">
        <f aca="false">IF(A138="","",INDEX(Products!$F$2:$F$151,MATCH(B138,Products!$A$2:$A$151,0)))</f>
        <v/>
      </c>
      <c r="D138" s="12" t="str">
        <f aca="false">IF(A138="","",COUNTIFS(Formulas!$A$2:$A$3001,B138,Formulas!$B$2:$B$3001,$B$3))</f>
        <v/>
      </c>
      <c r="E138" s="13" t="str">
        <f aca="false">IF(A138="","",INDEX(Formulas!$I$1:$I$3001,SUMPRODUCT(MAX((Formulas!$A$2:$A$3001=B138)*(Formulas!$B$2:$B$3001=$B$3)*ROW(Formulas!$A$2:$A$3001))))&amp;"")</f>
        <v/>
      </c>
      <c r="H138" s="14" t="str">
        <f aca="false">IF(INDEX(Products!$A$2:$A$151,130)="","",INDEX(Products!$A$2:$A$151,130))</f>
        <v/>
      </c>
      <c r="I138" s="14" t="str">
        <f aca="false">IF(H138="","",IF(COUNTIFS(Formulas!$A$2:$A$3001,H138,Formulas!$B$2:$B$3001,$B$3)&gt;0,MAX(I$8:I137)+1,""))</f>
        <v/>
      </c>
    </row>
    <row r="139" customFormat="false" ht="15" hidden="false" customHeight="false" outlineLevel="0" collapsed="false">
      <c r="A139" s="12" t="str">
        <f aca="false">IF(ROW()-8&lt;=$B$5,ROW()-8,"")</f>
        <v/>
      </c>
      <c r="B139" s="13" t="str">
        <f aca="false">IF(A139="","",INDEX($H$9:$H$158,MATCH(A139,$I$9:$I$158,0)))</f>
        <v/>
      </c>
      <c r="C139" s="13" t="str">
        <f aca="false">IF(A139="","",INDEX(Products!$F$2:$F$151,MATCH(B139,Products!$A$2:$A$151,0)))</f>
        <v/>
      </c>
      <c r="D139" s="12" t="str">
        <f aca="false">IF(A139="","",COUNTIFS(Formulas!$A$2:$A$3001,B139,Formulas!$B$2:$B$3001,$B$3))</f>
        <v/>
      </c>
      <c r="E139" s="13" t="str">
        <f aca="false">IF(A139="","",INDEX(Formulas!$I$1:$I$3001,SUMPRODUCT(MAX((Formulas!$A$2:$A$3001=B139)*(Formulas!$B$2:$B$3001=$B$3)*ROW(Formulas!$A$2:$A$3001))))&amp;"")</f>
        <v/>
      </c>
      <c r="H139" s="14" t="str">
        <f aca="false">IF(INDEX(Products!$A$2:$A$151,131)="","",INDEX(Products!$A$2:$A$151,131))</f>
        <v/>
      </c>
      <c r="I139" s="14" t="str">
        <f aca="false">IF(H139="","",IF(COUNTIFS(Formulas!$A$2:$A$3001,H139,Formulas!$B$2:$B$3001,$B$3)&gt;0,MAX(I$8:I138)+1,""))</f>
        <v/>
      </c>
    </row>
    <row r="140" customFormat="false" ht="15" hidden="false" customHeight="false" outlineLevel="0" collapsed="false">
      <c r="A140" s="12" t="str">
        <f aca="false">IF(ROW()-8&lt;=$B$5,ROW()-8,"")</f>
        <v/>
      </c>
      <c r="B140" s="13" t="str">
        <f aca="false">IF(A140="","",INDEX($H$9:$H$158,MATCH(A140,$I$9:$I$158,0)))</f>
        <v/>
      </c>
      <c r="C140" s="13" t="str">
        <f aca="false">IF(A140="","",INDEX(Products!$F$2:$F$151,MATCH(B140,Products!$A$2:$A$151,0)))</f>
        <v/>
      </c>
      <c r="D140" s="12" t="str">
        <f aca="false">IF(A140="","",COUNTIFS(Formulas!$A$2:$A$3001,B140,Formulas!$B$2:$B$3001,$B$3))</f>
        <v/>
      </c>
      <c r="E140" s="13" t="str">
        <f aca="false">IF(A140="","",INDEX(Formulas!$I$1:$I$3001,SUMPRODUCT(MAX((Formulas!$A$2:$A$3001=B140)*(Formulas!$B$2:$B$3001=$B$3)*ROW(Formulas!$A$2:$A$3001))))&amp;"")</f>
        <v/>
      </c>
      <c r="H140" s="14" t="str">
        <f aca="false">IF(INDEX(Products!$A$2:$A$151,132)="","",INDEX(Products!$A$2:$A$151,132))</f>
        <v/>
      </c>
      <c r="I140" s="14" t="str">
        <f aca="false">IF(H140="","",IF(COUNTIFS(Formulas!$A$2:$A$3001,H140,Formulas!$B$2:$B$3001,$B$3)&gt;0,MAX(I$8:I139)+1,""))</f>
        <v/>
      </c>
    </row>
    <row r="141" customFormat="false" ht="15" hidden="false" customHeight="false" outlineLevel="0" collapsed="false">
      <c r="A141" s="12" t="str">
        <f aca="false">IF(ROW()-8&lt;=$B$5,ROW()-8,"")</f>
        <v/>
      </c>
      <c r="B141" s="13" t="str">
        <f aca="false">IF(A141="","",INDEX($H$9:$H$158,MATCH(A141,$I$9:$I$158,0)))</f>
        <v/>
      </c>
      <c r="C141" s="13" t="str">
        <f aca="false">IF(A141="","",INDEX(Products!$F$2:$F$151,MATCH(B141,Products!$A$2:$A$151,0)))</f>
        <v/>
      </c>
      <c r="D141" s="12" t="str">
        <f aca="false">IF(A141="","",COUNTIFS(Formulas!$A$2:$A$3001,B141,Formulas!$B$2:$B$3001,$B$3))</f>
        <v/>
      </c>
      <c r="E141" s="13" t="str">
        <f aca="false">IF(A141="","",INDEX(Formulas!$I$1:$I$3001,SUMPRODUCT(MAX((Formulas!$A$2:$A$3001=B141)*(Formulas!$B$2:$B$3001=$B$3)*ROW(Formulas!$A$2:$A$3001))))&amp;"")</f>
        <v/>
      </c>
      <c r="H141" s="14" t="str">
        <f aca="false">IF(INDEX(Products!$A$2:$A$151,133)="","",INDEX(Products!$A$2:$A$151,133))</f>
        <v/>
      </c>
      <c r="I141" s="14" t="str">
        <f aca="false">IF(H141="","",IF(COUNTIFS(Formulas!$A$2:$A$3001,H141,Formulas!$B$2:$B$3001,$B$3)&gt;0,MAX(I$8:I140)+1,""))</f>
        <v/>
      </c>
    </row>
    <row r="142" customFormat="false" ht="15" hidden="false" customHeight="false" outlineLevel="0" collapsed="false">
      <c r="A142" s="12" t="str">
        <f aca="false">IF(ROW()-8&lt;=$B$5,ROW()-8,"")</f>
        <v/>
      </c>
      <c r="B142" s="13" t="str">
        <f aca="false">IF(A142="","",INDEX($H$9:$H$158,MATCH(A142,$I$9:$I$158,0)))</f>
        <v/>
      </c>
      <c r="C142" s="13" t="str">
        <f aca="false">IF(A142="","",INDEX(Products!$F$2:$F$151,MATCH(B142,Products!$A$2:$A$151,0)))</f>
        <v/>
      </c>
      <c r="D142" s="12" t="str">
        <f aca="false">IF(A142="","",COUNTIFS(Formulas!$A$2:$A$3001,B142,Formulas!$B$2:$B$3001,$B$3))</f>
        <v/>
      </c>
      <c r="E142" s="13" t="str">
        <f aca="false">IF(A142="","",INDEX(Formulas!$I$1:$I$3001,SUMPRODUCT(MAX((Formulas!$A$2:$A$3001=B142)*(Formulas!$B$2:$B$3001=$B$3)*ROW(Formulas!$A$2:$A$3001))))&amp;"")</f>
        <v/>
      </c>
      <c r="H142" s="14" t="str">
        <f aca="false">IF(INDEX(Products!$A$2:$A$151,134)="","",INDEX(Products!$A$2:$A$151,134))</f>
        <v/>
      </c>
      <c r="I142" s="14" t="str">
        <f aca="false">IF(H142="","",IF(COUNTIFS(Formulas!$A$2:$A$3001,H142,Formulas!$B$2:$B$3001,$B$3)&gt;0,MAX(I$8:I141)+1,""))</f>
        <v/>
      </c>
    </row>
    <row r="143" customFormat="false" ht="15" hidden="false" customHeight="false" outlineLevel="0" collapsed="false">
      <c r="A143" s="12" t="str">
        <f aca="false">IF(ROW()-8&lt;=$B$5,ROW()-8,"")</f>
        <v/>
      </c>
      <c r="B143" s="13" t="str">
        <f aca="false">IF(A143="","",INDEX($H$9:$H$158,MATCH(A143,$I$9:$I$158,0)))</f>
        <v/>
      </c>
      <c r="C143" s="13" t="str">
        <f aca="false">IF(A143="","",INDEX(Products!$F$2:$F$151,MATCH(B143,Products!$A$2:$A$151,0)))</f>
        <v/>
      </c>
      <c r="D143" s="12" t="str">
        <f aca="false">IF(A143="","",COUNTIFS(Formulas!$A$2:$A$3001,B143,Formulas!$B$2:$B$3001,$B$3))</f>
        <v/>
      </c>
      <c r="E143" s="13" t="str">
        <f aca="false">IF(A143="","",INDEX(Formulas!$I$1:$I$3001,SUMPRODUCT(MAX((Formulas!$A$2:$A$3001=B143)*(Formulas!$B$2:$B$3001=$B$3)*ROW(Formulas!$A$2:$A$3001))))&amp;"")</f>
        <v/>
      </c>
      <c r="H143" s="14" t="str">
        <f aca="false">IF(INDEX(Products!$A$2:$A$151,135)="","",INDEX(Products!$A$2:$A$151,135))</f>
        <v/>
      </c>
      <c r="I143" s="14" t="str">
        <f aca="false">IF(H143="","",IF(COUNTIFS(Formulas!$A$2:$A$3001,H143,Formulas!$B$2:$B$3001,$B$3)&gt;0,MAX(I$8:I142)+1,""))</f>
        <v/>
      </c>
    </row>
    <row r="144" customFormat="false" ht="15" hidden="false" customHeight="false" outlineLevel="0" collapsed="false">
      <c r="A144" s="12" t="str">
        <f aca="false">IF(ROW()-8&lt;=$B$5,ROW()-8,"")</f>
        <v/>
      </c>
      <c r="B144" s="13" t="str">
        <f aca="false">IF(A144="","",INDEX($H$9:$H$158,MATCH(A144,$I$9:$I$158,0)))</f>
        <v/>
      </c>
      <c r="C144" s="13" t="str">
        <f aca="false">IF(A144="","",INDEX(Products!$F$2:$F$151,MATCH(B144,Products!$A$2:$A$151,0)))</f>
        <v/>
      </c>
      <c r="D144" s="12" t="str">
        <f aca="false">IF(A144="","",COUNTIFS(Formulas!$A$2:$A$3001,B144,Formulas!$B$2:$B$3001,$B$3))</f>
        <v/>
      </c>
      <c r="E144" s="13" t="str">
        <f aca="false">IF(A144="","",INDEX(Formulas!$I$1:$I$3001,SUMPRODUCT(MAX((Formulas!$A$2:$A$3001=B144)*(Formulas!$B$2:$B$3001=$B$3)*ROW(Formulas!$A$2:$A$3001))))&amp;"")</f>
        <v/>
      </c>
      <c r="H144" s="14" t="str">
        <f aca="false">IF(INDEX(Products!$A$2:$A$151,136)="","",INDEX(Products!$A$2:$A$151,136))</f>
        <v/>
      </c>
      <c r="I144" s="14" t="str">
        <f aca="false">IF(H144="","",IF(COUNTIFS(Formulas!$A$2:$A$3001,H144,Formulas!$B$2:$B$3001,$B$3)&gt;0,MAX(I$8:I143)+1,""))</f>
        <v/>
      </c>
    </row>
    <row r="145" customFormat="false" ht="15" hidden="false" customHeight="false" outlineLevel="0" collapsed="false">
      <c r="A145" s="12" t="str">
        <f aca="false">IF(ROW()-8&lt;=$B$5,ROW()-8,"")</f>
        <v/>
      </c>
      <c r="B145" s="13" t="str">
        <f aca="false">IF(A145="","",INDEX($H$9:$H$158,MATCH(A145,$I$9:$I$158,0)))</f>
        <v/>
      </c>
      <c r="C145" s="13" t="str">
        <f aca="false">IF(A145="","",INDEX(Products!$F$2:$F$151,MATCH(B145,Products!$A$2:$A$151,0)))</f>
        <v/>
      </c>
      <c r="D145" s="12" t="str">
        <f aca="false">IF(A145="","",COUNTIFS(Formulas!$A$2:$A$3001,B145,Formulas!$B$2:$B$3001,$B$3))</f>
        <v/>
      </c>
      <c r="E145" s="13" t="str">
        <f aca="false">IF(A145="","",INDEX(Formulas!$I$1:$I$3001,SUMPRODUCT(MAX((Formulas!$A$2:$A$3001=B145)*(Formulas!$B$2:$B$3001=$B$3)*ROW(Formulas!$A$2:$A$3001))))&amp;"")</f>
        <v/>
      </c>
      <c r="H145" s="14" t="str">
        <f aca="false">IF(INDEX(Products!$A$2:$A$151,137)="","",INDEX(Products!$A$2:$A$151,137))</f>
        <v/>
      </c>
      <c r="I145" s="14" t="str">
        <f aca="false">IF(H145="","",IF(COUNTIFS(Formulas!$A$2:$A$3001,H145,Formulas!$B$2:$B$3001,$B$3)&gt;0,MAX(I$8:I144)+1,""))</f>
        <v/>
      </c>
    </row>
    <row r="146" customFormat="false" ht="15" hidden="false" customHeight="false" outlineLevel="0" collapsed="false">
      <c r="A146" s="12" t="str">
        <f aca="false">IF(ROW()-8&lt;=$B$5,ROW()-8,"")</f>
        <v/>
      </c>
      <c r="B146" s="13" t="str">
        <f aca="false">IF(A146="","",INDEX($H$9:$H$158,MATCH(A146,$I$9:$I$158,0)))</f>
        <v/>
      </c>
      <c r="C146" s="13" t="str">
        <f aca="false">IF(A146="","",INDEX(Products!$F$2:$F$151,MATCH(B146,Products!$A$2:$A$151,0)))</f>
        <v/>
      </c>
      <c r="D146" s="12" t="str">
        <f aca="false">IF(A146="","",COUNTIFS(Formulas!$A$2:$A$3001,B146,Formulas!$B$2:$B$3001,$B$3))</f>
        <v/>
      </c>
      <c r="E146" s="13" t="str">
        <f aca="false">IF(A146="","",INDEX(Formulas!$I$1:$I$3001,SUMPRODUCT(MAX((Formulas!$A$2:$A$3001=B146)*(Formulas!$B$2:$B$3001=$B$3)*ROW(Formulas!$A$2:$A$3001))))&amp;"")</f>
        <v/>
      </c>
      <c r="H146" s="14" t="str">
        <f aca="false">IF(INDEX(Products!$A$2:$A$151,138)="","",INDEX(Products!$A$2:$A$151,138))</f>
        <v/>
      </c>
      <c r="I146" s="14" t="str">
        <f aca="false">IF(H146="","",IF(COUNTIFS(Formulas!$A$2:$A$3001,H146,Formulas!$B$2:$B$3001,$B$3)&gt;0,MAX(I$8:I145)+1,""))</f>
        <v/>
      </c>
    </row>
    <row r="147" customFormat="false" ht="15" hidden="false" customHeight="false" outlineLevel="0" collapsed="false">
      <c r="A147" s="12" t="str">
        <f aca="false">IF(ROW()-8&lt;=$B$5,ROW()-8,"")</f>
        <v/>
      </c>
      <c r="B147" s="13" t="str">
        <f aca="false">IF(A147="","",INDEX($H$9:$H$158,MATCH(A147,$I$9:$I$158,0)))</f>
        <v/>
      </c>
      <c r="C147" s="13" t="str">
        <f aca="false">IF(A147="","",INDEX(Products!$F$2:$F$151,MATCH(B147,Products!$A$2:$A$151,0)))</f>
        <v/>
      </c>
      <c r="D147" s="12" t="str">
        <f aca="false">IF(A147="","",COUNTIFS(Formulas!$A$2:$A$3001,B147,Formulas!$B$2:$B$3001,$B$3))</f>
        <v/>
      </c>
      <c r="E147" s="13" t="str">
        <f aca="false">IF(A147="","",INDEX(Formulas!$I$1:$I$3001,SUMPRODUCT(MAX((Formulas!$A$2:$A$3001=B147)*(Formulas!$B$2:$B$3001=$B$3)*ROW(Formulas!$A$2:$A$3001))))&amp;"")</f>
        <v/>
      </c>
      <c r="H147" s="14" t="str">
        <f aca="false">IF(INDEX(Products!$A$2:$A$151,139)="","",INDEX(Products!$A$2:$A$151,139))</f>
        <v/>
      </c>
      <c r="I147" s="14" t="str">
        <f aca="false">IF(H147="","",IF(COUNTIFS(Formulas!$A$2:$A$3001,H147,Formulas!$B$2:$B$3001,$B$3)&gt;0,MAX(I$8:I146)+1,""))</f>
        <v/>
      </c>
    </row>
    <row r="148" customFormat="false" ht="15" hidden="false" customHeight="false" outlineLevel="0" collapsed="false">
      <c r="A148" s="12" t="str">
        <f aca="false">IF(ROW()-8&lt;=$B$5,ROW()-8,"")</f>
        <v/>
      </c>
      <c r="B148" s="13" t="str">
        <f aca="false">IF(A148="","",INDEX($H$9:$H$158,MATCH(A148,$I$9:$I$158,0)))</f>
        <v/>
      </c>
      <c r="C148" s="13" t="str">
        <f aca="false">IF(A148="","",INDEX(Products!$F$2:$F$151,MATCH(B148,Products!$A$2:$A$151,0)))</f>
        <v/>
      </c>
      <c r="D148" s="12" t="str">
        <f aca="false">IF(A148="","",COUNTIFS(Formulas!$A$2:$A$3001,B148,Formulas!$B$2:$B$3001,$B$3))</f>
        <v/>
      </c>
      <c r="E148" s="13" t="str">
        <f aca="false">IF(A148="","",INDEX(Formulas!$I$1:$I$3001,SUMPRODUCT(MAX((Formulas!$A$2:$A$3001=B148)*(Formulas!$B$2:$B$3001=$B$3)*ROW(Formulas!$A$2:$A$3001))))&amp;"")</f>
        <v/>
      </c>
      <c r="H148" s="14" t="str">
        <f aca="false">IF(INDEX(Products!$A$2:$A$151,140)="","",INDEX(Products!$A$2:$A$151,140))</f>
        <v/>
      </c>
      <c r="I148" s="14" t="str">
        <f aca="false">IF(H148="","",IF(COUNTIFS(Formulas!$A$2:$A$3001,H148,Formulas!$B$2:$B$3001,$B$3)&gt;0,MAX(I$8:I147)+1,""))</f>
        <v/>
      </c>
    </row>
    <row r="149" customFormat="false" ht="15" hidden="false" customHeight="false" outlineLevel="0" collapsed="false">
      <c r="A149" s="12" t="str">
        <f aca="false">IF(ROW()-8&lt;=$B$5,ROW()-8,"")</f>
        <v/>
      </c>
      <c r="B149" s="13" t="str">
        <f aca="false">IF(A149="","",INDEX($H$9:$H$158,MATCH(A149,$I$9:$I$158,0)))</f>
        <v/>
      </c>
      <c r="C149" s="13" t="str">
        <f aca="false">IF(A149="","",INDEX(Products!$F$2:$F$151,MATCH(B149,Products!$A$2:$A$151,0)))</f>
        <v/>
      </c>
      <c r="D149" s="12" t="str">
        <f aca="false">IF(A149="","",COUNTIFS(Formulas!$A$2:$A$3001,B149,Formulas!$B$2:$B$3001,$B$3))</f>
        <v/>
      </c>
      <c r="E149" s="13" t="str">
        <f aca="false">IF(A149="","",INDEX(Formulas!$I$1:$I$3001,SUMPRODUCT(MAX((Formulas!$A$2:$A$3001=B149)*(Formulas!$B$2:$B$3001=$B$3)*ROW(Formulas!$A$2:$A$3001))))&amp;"")</f>
        <v/>
      </c>
      <c r="H149" s="14" t="str">
        <f aca="false">IF(INDEX(Products!$A$2:$A$151,141)="","",INDEX(Products!$A$2:$A$151,141))</f>
        <v/>
      </c>
      <c r="I149" s="14" t="str">
        <f aca="false">IF(H149="","",IF(COUNTIFS(Formulas!$A$2:$A$3001,H149,Formulas!$B$2:$B$3001,$B$3)&gt;0,MAX(I$8:I148)+1,""))</f>
        <v/>
      </c>
    </row>
    <row r="150" customFormat="false" ht="15" hidden="false" customHeight="false" outlineLevel="0" collapsed="false">
      <c r="A150" s="12" t="str">
        <f aca="false">IF(ROW()-8&lt;=$B$5,ROW()-8,"")</f>
        <v/>
      </c>
      <c r="B150" s="13" t="str">
        <f aca="false">IF(A150="","",INDEX($H$9:$H$158,MATCH(A150,$I$9:$I$158,0)))</f>
        <v/>
      </c>
      <c r="C150" s="13" t="str">
        <f aca="false">IF(A150="","",INDEX(Products!$F$2:$F$151,MATCH(B150,Products!$A$2:$A$151,0)))</f>
        <v/>
      </c>
      <c r="D150" s="12" t="str">
        <f aca="false">IF(A150="","",COUNTIFS(Formulas!$A$2:$A$3001,B150,Formulas!$B$2:$B$3001,$B$3))</f>
        <v/>
      </c>
      <c r="E150" s="13" t="str">
        <f aca="false">IF(A150="","",INDEX(Formulas!$I$1:$I$3001,SUMPRODUCT(MAX((Formulas!$A$2:$A$3001=B150)*(Formulas!$B$2:$B$3001=$B$3)*ROW(Formulas!$A$2:$A$3001))))&amp;"")</f>
        <v/>
      </c>
      <c r="H150" s="14" t="str">
        <f aca="false">IF(INDEX(Products!$A$2:$A$151,142)="","",INDEX(Products!$A$2:$A$151,142))</f>
        <v/>
      </c>
      <c r="I150" s="14" t="str">
        <f aca="false">IF(H150="","",IF(COUNTIFS(Formulas!$A$2:$A$3001,H150,Formulas!$B$2:$B$3001,$B$3)&gt;0,MAX(I$8:I149)+1,""))</f>
        <v/>
      </c>
    </row>
    <row r="151" customFormat="false" ht="15" hidden="false" customHeight="false" outlineLevel="0" collapsed="false">
      <c r="A151" s="12" t="str">
        <f aca="false">IF(ROW()-8&lt;=$B$5,ROW()-8,"")</f>
        <v/>
      </c>
      <c r="B151" s="13" t="str">
        <f aca="false">IF(A151="","",INDEX($H$9:$H$158,MATCH(A151,$I$9:$I$158,0)))</f>
        <v/>
      </c>
      <c r="C151" s="13" t="str">
        <f aca="false">IF(A151="","",INDEX(Products!$F$2:$F$151,MATCH(B151,Products!$A$2:$A$151,0)))</f>
        <v/>
      </c>
      <c r="D151" s="12" t="str">
        <f aca="false">IF(A151="","",COUNTIFS(Formulas!$A$2:$A$3001,B151,Formulas!$B$2:$B$3001,$B$3))</f>
        <v/>
      </c>
      <c r="E151" s="13" t="str">
        <f aca="false">IF(A151="","",INDEX(Formulas!$I$1:$I$3001,SUMPRODUCT(MAX((Formulas!$A$2:$A$3001=B151)*(Formulas!$B$2:$B$3001=$B$3)*ROW(Formulas!$A$2:$A$3001))))&amp;"")</f>
        <v/>
      </c>
      <c r="H151" s="14" t="str">
        <f aca="false">IF(INDEX(Products!$A$2:$A$151,143)="","",INDEX(Products!$A$2:$A$151,143))</f>
        <v/>
      </c>
      <c r="I151" s="14" t="str">
        <f aca="false">IF(H151="","",IF(COUNTIFS(Formulas!$A$2:$A$3001,H151,Formulas!$B$2:$B$3001,$B$3)&gt;0,MAX(I$8:I150)+1,""))</f>
        <v/>
      </c>
    </row>
    <row r="152" customFormat="false" ht="15" hidden="false" customHeight="false" outlineLevel="0" collapsed="false">
      <c r="A152" s="12" t="str">
        <f aca="false">IF(ROW()-8&lt;=$B$5,ROW()-8,"")</f>
        <v/>
      </c>
      <c r="B152" s="13" t="str">
        <f aca="false">IF(A152="","",INDEX($H$9:$H$158,MATCH(A152,$I$9:$I$158,0)))</f>
        <v/>
      </c>
      <c r="C152" s="13" t="str">
        <f aca="false">IF(A152="","",INDEX(Products!$F$2:$F$151,MATCH(B152,Products!$A$2:$A$151,0)))</f>
        <v/>
      </c>
      <c r="D152" s="12" t="str">
        <f aca="false">IF(A152="","",COUNTIFS(Formulas!$A$2:$A$3001,B152,Formulas!$B$2:$B$3001,$B$3))</f>
        <v/>
      </c>
      <c r="E152" s="13" t="str">
        <f aca="false">IF(A152="","",INDEX(Formulas!$I$1:$I$3001,SUMPRODUCT(MAX((Formulas!$A$2:$A$3001=B152)*(Formulas!$B$2:$B$3001=$B$3)*ROW(Formulas!$A$2:$A$3001))))&amp;"")</f>
        <v/>
      </c>
      <c r="H152" s="14" t="str">
        <f aca="false">IF(INDEX(Products!$A$2:$A$151,144)="","",INDEX(Products!$A$2:$A$151,144))</f>
        <v/>
      </c>
      <c r="I152" s="14" t="str">
        <f aca="false">IF(H152="","",IF(COUNTIFS(Formulas!$A$2:$A$3001,H152,Formulas!$B$2:$B$3001,$B$3)&gt;0,MAX(I$8:I151)+1,""))</f>
        <v/>
      </c>
    </row>
    <row r="153" customFormat="false" ht="15" hidden="false" customHeight="false" outlineLevel="0" collapsed="false">
      <c r="A153" s="12" t="str">
        <f aca="false">IF(ROW()-8&lt;=$B$5,ROW()-8,"")</f>
        <v/>
      </c>
      <c r="B153" s="13" t="str">
        <f aca="false">IF(A153="","",INDEX($H$9:$H$158,MATCH(A153,$I$9:$I$158,0)))</f>
        <v/>
      </c>
      <c r="C153" s="13" t="str">
        <f aca="false">IF(A153="","",INDEX(Products!$F$2:$F$151,MATCH(B153,Products!$A$2:$A$151,0)))</f>
        <v/>
      </c>
      <c r="D153" s="12" t="str">
        <f aca="false">IF(A153="","",COUNTIFS(Formulas!$A$2:$A$3001,B153,Formulas!$B$2:$B$3001,$B$3))</f>
        <v/>
      </c>
      <c r="E153" s="13" t="str">
        <f aca="false">IF(A153="","",INDEX(Formulas!$I$1:$I$3001,SUMPRODUCT(MAX((Formulas!$A$2:$A$3001=B153)*(Formulas!$B$2:$B$3001=$B$3)*ROW(Formulas!$A$2:$A$3001))))&amp;"")</f>
        <v/>
      </c>
      <c r="H153" s="14" t="str">
        <f aca="false">IF(INDEX(Products!$A$2:$A$151,145)="","",INDEX(Products!$A$2:$A$151,145))</f>
        <v/>
      </c>
      <c r="I153" s="14" t="str">
        <f aca="false">IF(H153="","",IF(COUNTIFS(Formulas!$A$2:$A$3001,H153,Formulas!$B$2:$B$3001,$B$3)&gt;0,MAX(I$8:I152)+1,""))</f>
        <v/>
      </c>
    </row>
    <row r="154" customFormat="false" ht="15" hidden="false" customHeight="false" outlineLevel="0" collapsed="false">
      <c r="A154" s="12" t="str">
        <f aca="false">IF(ROW()-8&lt;=$B$5,ROW()-8,"")</f>
        <v/>
      </c>
      <c r="B154" s="13" t="str">
        <f aca="false">IF(A154="","",INDEX($H$9:$H$158,MATCH(A154,$I$9:$I$158,0)))</f>
        <v/>
      </c>
      <c r="C154" s="13" t="str">
        <f aca="false">IF(A154="","",INDEX(Products!$F$2:$F$151,MATCH(B154,Products!$A$2:$A$151,0)))</f>
        <v/>
      </c>
      <c r="D154" s="12" t="str">
        <f aca="false">IF(A154="","",COUNTIFS(Formulas!$A$2:$A$3001,B154,Formulas!$B$2:$B$3001,$B$3))</f>
        <v/>
      </c>
      <c r="E154" s="13" t="str">
        <f aca="false">IF(A154="","",INDEX(Formulas!$I$1:$I$3001,SUMPRODUCT(MAX((Formulas!$A$2:$A$3001=B154)*(Formulas!$B$2:$B$3001=$B$3)*ROW(Formulas!$A$2:$A$3001))))&amp;"")</f>
        <v/>
      </c>
      <c r="H154" s="14" t="str">
        <f aca="false">IF(INDEX(Products!$A$2:$A$151,146)="","",INDEX(Products!$A$2:$A$151,146))</f>
        <v/>
      </c>
      <c r="I154" s="14" t="str">
        <f aca="false">IF(H154="","",IF(COUNTIFS(Formulas!$A$2:$A$3001,H154,Formulas!$B$2:$B$3001,$B$3)&gt;0,MAX(I$8:I153)+1,""))</f>
        <v/>
      </c>
    </row>
    <row r="155" customFormat="false" ht="15" hidden="false" customHeight="false" outlineLevel="0" collapsed="false">
      <c r="A155" s="12" t="str">
        <f aca="false">IF(ROW()-8&lt;=$B$5,ROW()-8,"")</f>
        <v/>
      </c>
      <c r="B155" s="13" t="str">
        <f aca="false">IF(A155="","",INDEX($H$9:$H$158,MATCH(A155,$I$9:$I$158,0)))</f>
        <v/>
      </c>
      <c r="C155" s="13" t="str">
        <f aca="false">IF(A155="","",INDEX(Products!$F$2:$F$151,MATCH(B155,Products!$A$2:$A$151,0)))</f>
        <v/>
      </c>
      <c r="D155" s="12" t="str">
        <f aca="false">IF(A155="","",COUNTIFS(Formulas!$A$2:$A$3001,B155,Formulas!$B$2:$B$3001,$B$3))</f>
        <v/>
      </c>
      <c r="E155" s="13" t="str">
        <f aca="false">IF(A155="","",INDEX(Formulas!$I$1:$I$3001,SUMPRODUCT(MAX((Formulas!$A$2:$A$3001=B155)*(Formulas!$B$2:$B$3001=$B$3)*ROW(Formulas!$A$2:$A$3001))))&amp;"")</f>
        <v/>
      </c>
      <c r="H155" s="14" t="str">
        <f aca="false">IF(INDEX(Products!$A$2:$A$151,147)="","",INDEX(Products!$A$2:$A$151,147))</f>
        <v/>
      </c>
      <c r="I155" s="14" t="str">
        <f aca="false">IF(H155="","",IF(COUNTIFS(Formulas!$A$2:$A$3001,H155,Formulas!$B$2:$B$3001,$B$3)&gt;0,MAX(I$8:I154)+1,""))</f>
        <v/>
      </c>
    </row>
    <row r="156" customFormat="false" ht="15" hidden="false" customHeight="false" outlineLevel="0" collapsed="false">
      <c r="A156" s="12" t="str">
        <f aca="false">IF(ROW()-8&lt;=$B$5,ROW()-8,"")</f>
        <v/>
      </c>
      <c r="B156" s="13" t="str">
        <f aca="false">IF(A156="","",INDEX($H$9:$H$158,MATCH(A156,$I$9:$I$158,0)))</f>
        <v/>
      </c>
      <c r="C156" s="13" t="str">
        <f aca="false">IF(A156="","",INDEX(Products!$F$2:$F$151,MATCH(B156,Products!$A$2:$A$151,0)))</f>
        <v/>
      </c>
      <c r="D156" s="12" t="str">
        <f aca="false">IF(A156="","",COUNTIFS(Formulas!$A$2:$A$3001,B156,Formulas!$B$2:$B$3001,$B$3))</f>
        <v/>
      </c>
      <c r="E156" s="13" t="str">
        <f aca="false">IF(A156="","",INDEX(Formulas!$I$1:$I$3001,SUMPRODUCT(MAX((Formulas!$A$2:$A$3001=B156)*(Formulas!$B$2:$B$3001=$B$3)*ROW(Formulas!$A$2:$A$3001))))&amp;"")</f>
        <v/>
      </c>
      <c r="H156" s="14" t="str">
        <f aca="false">IF(INDEX(Products!$A$2:$A$151,148)="","",INDEX(Products!$A$2:$A$151,148))</f>
        <v/>
      </c>
      <c r="I156" s="14" t="str">
        <f aca="false">IF(H156="","",IF(COUNTIFS(Formulas!$A$2:$A$3001,H156,Formulas!$B$2:$B$3001,$B$3)&gt;0,MAX(I$8:I155)+1,""))</f>
        <v/>
      </c>
    </row>
    <row r="157" customFormat="false" ht="15" hidden="false" customHeight="false" outlineLevel="0" collapsed="false">
      <c r="A157" s="12" t="str">
        <f aca="false">IF(ROW()-8&lt;=$B$5,ROW()-8,"")</f>
        <v/>
      </c>
      <c r="B157" s="13" t="str">
        <f aca="false">IF(A157="","",INDEX($H$9:$H$158,MATCH(A157,$I$9:$I$158,0)))</f>
        <v/>
      </c>
      <c r="C157" s="13" t="str">
        <f aca="false">IF(A157="","",INDEX(Products!$F$2:$F$151,MATCH(B157,Products!$A$2:$A$151,0)))</f>
        <v/>
      </c>
      <c r="D157" s="12" t="str">
        <f aca="false">IF(A157="","",COUNTIFS(Formulas!$A$2:$A$3001,B157,Formulas!$B$2:$B$3001,$B$3))</f>
        <v/>
      </c>
      <c r="E157" s="13" t="str">
        <f aca="false">IF(A157="","",INDEX(Formulas!$I$1:$I$3001,SUMPRODUCT(MAX((Formulas!$A$2:$A$3001=B157)*(Formulas!$B$2:$B$3001=$B$3)*ROW(Formulas!$A$2:$A$3001))))&amp;"")</f>
        <v/>
      </c>
      <c r="H157" s="14" t="str">
        <f aca="false">IF(INDEX(Products!$A$2:$A$151,149)="","",INDEX(Products!$A$2:$A$151,149))</f>
        <v/>
      </c>
      <c r="I157" s="14" t="str">
        <f aca="false">IF(H157="","",IF(COUNTIFS(Formulas!$A$2:$A$3001,H157,Formulas!$B$2:$B$3001,$B$3)&gt;0,MAX(I$8:I156)+1,""))</f>
        <v/>
      </c>
    </row>
    <row r="158" customFormat="false" ht="15" hidden="false" customHeight="false" outlineLevel="0" collapsed="false">
      <c r="A158" s="12" t="str">
        <f aca="false">IF(ROW()-8&lt;=$B$5,ROW()-8,"")</f>
        <v/>
      </c>
      <c r="B158" s="13" t="str">
        <f aca="false">IF(A158="","",INDEX($H$9:$H$158,MATCH(A158,$I$9:$I$158,0)))</f>
        <v/>
      </c>
      <c r="C158" s="13" t="str">
        <f aca="false">IF(A158="","",INDEX(Products!$F$2:$F$151,MATCH(B158,Products!$A$2:$A$151,0)))</f>
        <v/>
      </c>
      <c r="D158" s="12" t="str">
        <f aca="false">IF(A158="","",COUNTIFS(Formulas!$A$2:$A$3001,B158,Formulas!$B$2:$B$3001,$B$3))</f>
        <v/>
      </c>
      <c r="E158" s="13" t="str">
        <f aca="false">IF(A158="","",INDEX(Formulas!$I$1:$I$3001,SUMPRODUCT(MAX((Formulas!$A$2:$A$3001=B158)*(Formulas!$B$2:$B$3001=$B$3)*ROW(Formulas!$A$2:$A$3001))))&amp;"")</f>
        <v/>
      </c>
      <c r="H158" s="14" t="str">
        <f aca="false">IF(INDEX(Products!$A$2:$A$151,150)="","",INDEX(Products!$A$2:$A$151,150))</f>
        <v/>
      </c>
      <c r="I158" s="14" t="str">
        <f aca="false">IF(H158="","",IF(COUNTIFS(Formulas!$A$2:$A$3001,H158,Formulas!$B$2:$B$3001,$B$3)&gt;0,MAX(I$8:I157)+1,""))</f>
        <v/>
      </c>
    </row>
  </sheetData>
  <mergeCells count="1">
    <mergeCell ref="B3:C3"/>
  </mergeCells>
  <conditionalFormatting sqref="A9:E158">
    <cfRule type="expression" priority="2" aboveAverage="0" equalAverage="0" bottom="0" percent="0" rank="0" text="" dxfId="0">
      <formula>$A9&lt;&gt;""</formula>
    </cfRule>
  </conditionalFormatting>
  <dataValidations count="1">
    <dataValidation allowBlank="false" errorStyle="stop" operator="between" showDropDown="false" showErrorMessage="false" showInputMessage="false" sqref="B3" type="list">
      <formula1>MaterialList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51</v>
      </c>
    </row>
    <row r="3" customFormat="false" ht="15" hidden="false" customHeight="false" outlineLevel="0" collapsed="false">
      <c r="A3" s="6" t="s">
        <v>52</v>
      </c>
      <c r="B3" s="7" t="s">
        <v>53</v>
      </c>
    </row>
    <row r="4" customFormat="false" ht="15" hidden="false" customHeight="false" outlineLevel="0" collapsed="false">
      <c r="A4" s="6" t="s">
        <v>46</v>
      </c>
      <c r="B4" s="8" t="str">
        <f aca="false">IFERROR(INDEX(Products!$F$2:$F$151,MATCH($B$3,Products!$A$2:$A$151,0)),"")</f>
        <v>Ezetimibe, Rosuvastatin Calcium</v>
      </c>
    </row>
    <row r="5" customFormat="false" ht="15" hidden="false" customHeight="false" outlineLevel="0" collapsed="false">
      <c r="A5" s="6" t="s">
        <v>54</v>
      </c>
      <c r="B5" s="8" t="n">
        <f aca="false">COUNTIF(Formulas!$A$2:$A$3001,$B$3)</f>
        <v>19</v>
      </c>
    </row>
    <row r="7" customFormat="false" ht="30" hidden="false" customHeight="true" outlineLevel="0" collapsed="false">
      <c r="A7" s="10" t="s">
        <v>44</v>
      </c>
      <c r="B7" s="10" t="s">
        <v>55</v>
      </c>
      <c r="C7" s="10" t="s">
        <v>41</v>
      </c>
      <c r="D7" s="10" t="s">
        <v>48</v>
      </c>
      <c r="E7" s="10" t="s">
        <v>56</v>
      </c>
      <c r="F7" s="10" t="s">
        <v>57</v>
      </c>
    </row>
    <row r="8" customFormat="false" ht="15" hidden="false" customHeight="false" outlineLevel="0" collapsed="false">
      <c r="A8" s="12" t="n">
        <f aca="false">IF(ROW()-7&lt;=$B$5,ROW()-7,"")</f>
        <v>1</v>
      </c>
      <c r="B8" s="13" t="str">
        <f aca="false">IF($A8="","",INDEX(Formulas!$B$2:$B$3001,MATCH($B$3&amp;"|"&amp;$A8,Formulas!$J$2:$J$3001,0)))</f>
        <v>Ezetimibe</v>
      </c>
      <c r="C8" s="13" t="str">
        <f aca="false">IF($A8="","",INDEX(Formulas!$F$2:$F$3001,MATCH($B$3&amp;"|"&amp;$A8,Formulas!$J$2:$J$3001,0)))</f>
        <v>Active</v>
      </c>
      <c r="D8" s="13" t="str">
        <f aca="false">IF($A8="","",INDEX(Formulas!$C$2:$C$3001,MATCH($B$3&amp;"|"&amp;$A8,Formulas!$J$2:$J$3001,0))&amp;"")</f>
        <v/>
      </c>
      <c r="E8" s="13" t="str">
        <f aca="false">IF($A8="","",IF(INDEX(Formulas!$D$2:$D$3001,MATCH($B$3&amp;"|"&amp;$A8,Formulas!$J$2:$J$3001,0))="","",INDEX(Formulas!$D$2:$D$3001,MATCH($B$3&amp;"|"&amp;$A8,Formulas!$J$2:$J$3001,0))))</f>
        <v/>
      </c>
      <c r="F8" s="12" t="n">
        <f aca="false">IF($A8="","",INDEX(Materials!$D$2:$D$301,MATCH(B8,Materials!$A$2:$A$301,0))-1)</f>
        <v>3</v>
      </c>
    </row>
    <row r="9" customFormat="false" ht="15" hidden="false" customHeight="false" outlineLevel="0" collapsed="false">
      <c r="A9" s="12" t="n">
        <f aca="false">IF(ROW()-7&lt;=$B$5,ROW()-7,"")</f>
        <v>2</v>
      </c>
      <c r="B9" s="13" t="str">
        <f aca="false">IF($A9="","",INDEX(Formulas!$B$2:$B$3001,MATCH($B$3&amp;"|"&amp;$A9,Formulas!$J$2:$J$3001,0)))</f>
        <v>Croscarmellose Sodium</v>
      </c>
      <c r="C9" s="13" t="str">
        <f aca="false">IF($A9="","",INDEX(Formulas!$F$2:$F$3001,MATCH($B$3&amp;"|"&amp;$A9,Formulas!$J$2:$J$3001,0)))</f>
        <v>Disintegrant</v>
      </c>
      <c r="D9" s="13" t="str">
        <f aca="false">IF($A9="","",INDEX(Formulas!$C$2:$C$3001,MATCH($B$3&amp;"|"&amp;$A9,Formulas!$J$2:$J$3001,0))&amp;"")</f>
        <v>Intra-granular</v>
      </c>
      <c r="E9" s="13" t="str">
        <f aca="false">IF($A9="","",IF(INDEX(Formulas!$D$2:$D$3001,MATCH($B$3&amp;"|"&amp;$A9,Formulas!$J$2:$J$3001,0))="","",INDEX(Formulas!$D$2:$D$3001,MATCH($B$3&amp;"|"&amp;$A9,Formulas!$J$2:$J$3001,0))))</f>
        <v/>
      </c>
      <c r="F9" s="12" t="n">
        <f aca="false">IF($A9="","",INDEX(Materials!$D$2:$D$301,MATCH(B9,Materials!$A$2:$A$301,0))-1)</f>
        <v>25</v>
      </c>
    </row>
    <row r="10" customFormat="false" ht="15" hidden="false" customHeight="false" outlineLevel="0" collapsed="false">
      <c r="A10" s="12" t="n">
        <f aca="false">IF(ROW()-7&lt;=$B$5,ROW()-7,"")</f>
        <v>3</v>
      </c>
      <c r="B10" s="13" t="str">
        <f aca="false">IF($A10="","",INDEX(Formulas!$B$2:$B$3001,MATCH($B$3&amp;"|"&amp;$A10,Formulas!$J$2:$J$3001,0)))</f>
        <v>Sodium Lauryl Sulfate</v>
      </c>
      <c r="C10" s="13" t="str">
        <f aca="false">IF($A10="","",INDEX(Formulas!$F$2:$F$3001,MATCH($B$3&amp;"|"&amp;$A10,Formulas!$J$2:$J$3001,0)))</f>
        <v>Surfactant</v>
      </c>
      <c r="D10" s="13" t="str">
        <f aca="false">IF($A10="","",INDEX(Formulas!$C$2:$C$3001,MATCH($B$3&amp;"|"&amp;$A10,Formulas!$J$2:$J$3001,0))&amp;"")</f>
        <v/>
      </c>
      <c r="E10" s="13" t="str">
        <f aca="false">IF($A10="","",IF(INDEX(Formulas!$D$2:$D$3001,MATCH($B$3&amp;"|"&amp;$A10,Formulas!$J$2:$J$3001,0))="","",INDEX(Formulas!$D$2:$D$3001,MATCH($B$3&amp;"|"&amp;$A10,Formulas!$J$2:$J$3001,0))))</f>
        <v/>
      </c>
      <c r="F10" s="12" t="n">
        <f aca="false">IF($A10="","",INDEX(Materials!$D$2:$D$301,MATCH(B10,Materials!$A$2:$A$301,0))-1)</f>
        <v>24</v>
      </c>
    </row>
    <row r="11" customFormat="false" ht="15" hidden="false" customHeight="false" outlineLevel="0" collapsed="false">
      <c r="A11" s="12" t="n">
        <f aca="false">IF(ROW()-7&lt;=$B$5,ROW()-7,"")</f>
        <v>4</v>
      </c>
      <c r="B11" s="13" t="str">
        <f aca="false">IF($A11="","",INDEX(Formulas!$B$2:$B$3001,MATCH($B$3&amp;"|"&amp;$A11,Formulas!$J$2:$J$3001,0)))</f>
        <v>Mannitol</v>
      </c>
      <c r="C11" s="13" t="str">
        <f aca="false">IF($A11="","",INDEX(Formulas!$F$2:$F$3001,MATCH($B$3&amp;"|"&amp;$A11,Formulas!$J$2:$J$3001,0)))</f>
        <v>Filler / Diluent</v>
      </c>
      <c r="D11" s="13" t="str">
        <f aca="false">IF($A11="","",INDEX(Formulas!$C$2:$C$3001,MATCH($B$3&amp;"|"&amp;$A11,Formulas!$J$2:$J$3001,0))&amp;"")</f>
        <v/>
      </c>
      <c r="E11" s="13" t="str">
        <f aca="false">IF($A11="","",IF(INDEX(Formulas!$D$2:$D$3001,MATCH($B$3&amp;"|"&amp;$A11,Formulas!$J$2:$J$3001,0))="","",INDEX(Formulas!$D$2:$D$3001,MATCH($B$3&amp;"|"&amp;$A11,Formulas!$J$2:$J$3001,0))))</f>
        <v/>
      </c>
      <c r="F11" s="12" t="n">
        <f aca="false">IF($A11="","",INDEX(Materials!$D$2:$D$301,MATCH(B11,Materials!$A$2:$A$301,0))-1)</f>
        <v>24</v>
      </c>
    </row>
    <row r="12" customFormat="false" ht="15" hidden="false" customHeight="false" outlineLevel="0" collapsed="false">
      <c r="A12" s="12" t="n">
        <f aca="false">IF(ROW()-7&lt;=$B$5,ROW()-7,"")</f>
        <v>5</v>
      </c>
      <c r="B12" s="13" t="str">
        <f aca="false">IF($A12="","",INDEX(Formulas!$B$2:$B$3001,MATCH($B$3&amp;"|"&amp;$A12,Formulas!$J$2:$J$3001,0)))</f>
        <v>PVP K30</v>
      </c>
      <c r="C12" s="13" t="str">
        <f aca="false">IF($A12="","",INDEX(Formulas!$F$2:$F$3001,MATCH($B$3&amp;"|"&amp;$A12,Formulas!$J$2:$J$3001,0)))</f>
        <v>Binder</v>
      </c>
      <c r="D12" s="13" t="str">
        <f aca="false">IF($A12="","",INDEX(Formulas!$C$2:$C$3001,MATCH($B$3&amp;"|"&amp;$A12,Formulas!$J$2:$J$3001,0))&amp;"")</f>
        <v>Binder Solution</v>
      </c>
      <c r="E12" s="13" t="str">
        <f aca="false">IF($A12="","",IF(INDEX(Formulas!$D$2:$D$3001,MATCH($B$3&amp;"|"&amp;$A12,Formulas!$J$2:$J$3001,0))="","",INDEX(Formulas!$D$2:$D$3001,MATCH($B$3&amp;"|"&amp;$A12,Formulas!$J$2:$J$3001,0))))</f>
        <v/>
      </c>
      <c r="F12" s="12" t="n">
        <f aca="false">IF($A12="","",INDEX(Materials!$D$2:$D$301,MATCH(B12,Materials!$A$2:$A$301,0))-1)</f>
        <v>53</v>
      </c>
    </row>
    <row r="13" customFormat="false" ht="15" hidden="false" customHeight="false" outlineLevel="0" collapsed="false">
      <c r="A13" s="12" t="n">
        <f aca="false">IF(ROW()-7&lt;=$B$5,ROW()-7,"")</f>
        <v>6</v>
      </c>
      <c r="B13" s="13" t="str">
        <f aca="false">IF($A13="","",INDEX(Formulas!$B$2:$B$3001,MATCH($B$3&amp;"|"&amp;$A13,Formulas!$J$2:$J$3001,0)))</f>
        <v>Ethanol 96%</v>
      </c>
      <c r="C13" s="13" t="str">
        <f aca="false">IF($A13="","",INDEX(Formulas!$F$2:$F$3001,MATCH($B$3&amp;"|"&amp;$A13,Formulas!$J$2:$J$3001,0)))</f>
        <v>Solvent</v>
      </c>
      <c r="D13" s="13" t="str">
        <f aca="false">IF($A13="","",INDEX(Formulas!$C$2:$C$3001,MATCH($B$3&amp;"|"&amp;$A13,Formulas!$J$2:$J$3001,0))&amp;"")</f>
        <v>Binder Solvent</v>
      </c>
      <c r="E13" s="13" t="str">
        <f aca="false">IF($A13="","",IF(INDEX(Formulas!$D$2:$D$3001,MATCH($B$3&amp;"|"&amp;$A13,Formulas!$J$2:$J$3001,0))="","",INDEX(Formulas!$D$2:$D$3001,MATCH($B$3&amp;"|"&amp;$A13,Formulas!$J$2:$J$3001,0))))</f>
        <v/>
      </c>
      <c r="F13" s="12" t="n">
        <f aca="false">IF($A13="","",INDEX(Materials!$D$2:$D$301,MATCH(B13,Materials!$A$2:$A$301,0))-1)</f>
        <v>69</v>
      </c>
    </row>
    <row r="14" customFormat="false" ht="15" hidden="false" customHeight="false" outlineLevel="0" collapsed="false">
      <c r="A14" s="12" t="n">
        <f aca="false">IF(ROW()-7&lt;=$B$5,ROW()-7,"")</f>
        <v>7</v>
      </c>
      <c r="B14" s="13" t="str">
        <f aca="false">IF($A14="","",INDEX(Formulas!$B$2:$B$3001,MATCH($B$3&amp;"|"&amp;$A14,Formulas!$J$2:$J$3001,0)))</f>
        <v>Rosuvastatin Calcium</v>
      </c>
      <c r="C14" s="13" t="str">
        <f aca="false">IF($A14="","",INDEX(Formulas!$F$2:$F$3001,MATCH($B$3&amp;"|"&amp;$A14,Formulas!$J$2:$J$3001,0)))</f>
        <v>Active</v>
      </c>
      <c r="D14" s="13" t="str">
        <f aca="false">IF($A14="","",INDEX(Formulas!$C$2:$C$3001,MATCH($B$3&amp;"|"&amp;$A14,Formulas!$J$2:$J$3001,0))&amp;"")</f>
        <v/>
      </c>
      <c r="E14" s="13" t="str">
        <f aca="false">IF($A14="","",IF(INDEX(Formulas!$D$2:$D$3001,MATCH($B$3&amp;"|"&amp;$A14,Formulas!$J$2:$J$3001,0))="","",INDEX(Formulas!$D$2:$D$3001,MATCH($B$3&amp;"|"&amp;$A14,Formulas!$J$2:$J$3001,0))))</f>
        <v/>
      </c>
      <c r="F14" s="12" t="n">
        <f aca="false">IF($A14="","",INDEX(Materials!$D$2:$D$301,MATCH(B14,Materials!$A$2:$A$301,0))-1)</f>
        <v>2</v>
      </c>
    </row>
    <row r="15" customFormat="false" ht="15" hidden="false" customHeight="false" outlineLevel="0" collapsed="false">
      <c r="A15" s="12" t="n">
        <f aca="false">IF(ROW()-7&lt;=$B$5,ROW()-7,"")</f>
        <v>8</v>
      </c>
      <c r="B15" s="13" t="str">
        <f aca="false">IF($A15="","",INDEX(Formulas!$B$2:$B$3001,MATCH($B$3&amp;"|"&amp;$A15,Formulas!$J$2:$J$3001,0)))</f>
        <v>Croscarmellose Sodium</v>
      </c>
      <c r="C15" s="13" t="str">
        <f aca="false">IF($A15="","",INDEX(Formulas!$F$2:$F$3001,MATCH($B$3&amp;"|"&amp;$A15,Formulas!$J$2:$J$3001,0)))</f>
        <v>Disintegrant</v>
      </c>
      <c r="D15" s="13" t="str">
        <f aca="false">IF($A15="","",INDEX(Formulas!$C$2:$C$3001,MATCH($B$3&amp;"|"&amp;$A15,Formulas!$J$2:$J$3001,0))&amp;"")</f>
        <v>Extra-granular</v>
      </c>
      <c r="E15" s="13" t="str">
        <f aca="false">IF($A15="","",IF(INDEX(Formulas!$D$2:$D$3001,MATCH($B$3&amp;"|"&amp;$A15,Formulas!$J$2:$J$3001,0))="","",INDEX(Formulas!$D$2:$D$3001,MATCH($B$3&amp;"|"&amp;$A15,Formulas!$J$2:$J$3001,0))))</f>
        <v/>
      </c>
      <c r="F15" s="12" t="n">
        <f aca="false">IF($A15="","",INDEX(Materials!$D$2:$D$301,MATCH(B15,Materials!$A$2:$A$301,0))-1)</f>
        <v>25</v>
      </c>
    </row>
    <row r="16" customFormat="false" ht="15" hidden="false" customHeight="false" outlineLevel="0" collapsed="false">
      <c r="A16" s="12" t="n">
        <f aca="false">IF(ROW()-7&lt;=$B$5,ROW()-7,"")</f>
        <v>9</v>
      </c>
      <c r="B16" s="13" t="str">
        <f aca="false">IF($A16="","",INDEX(Formulas!$B$2:$B$3001,MATCH($B$3&amp;"|"&amp;$A16,Formulas!$J$2:$J$3001,0)))</f>
        <v>Microcrystalline Cellulose PH 102</v>
      </c>
      <c r="C16" s="13" t="str">
        <f aca="false">IF($A16="","",INDEX(Formulas!$F$2:$F$3001,MATCH($B$3&amp;"|"&amp;$A16,Formulas!$J$2:$J$3001,0)))</f>
        <v>Filler / Diluent</v>
      </c>
      <c r="D16" s="13" t="str">
        <f aca="false">IF($A16="","",INDEX(Formulas!$C$2:$C$3001,MATCH($B$3&amp;"|"&amp;$A16,Formulas!$J$2:$J$3001,0))&amp;"")</f>
        <v/>
      </c>
      <c r="E16" s="13" t="str">
        <f aca="false">IF($A16="","",IF(INDEX(Formulas!$D$2:$D$3001,MATCH($B$3&amp;"|"&amp;$A16,Formulas!$J$2:$J$3001,0))="","",INDEX(Formulas!$D$2:$D$3001,MATCH($B$3&amp;"|"&amp;$A16,Formulas!$J$2:$J$3001,0))))</f>
        <v/>
      </c>
      <c r="F16" s="12" t="n">
        <f aca="false">IF($A16="","",INDEX(Materials!$D$2:$D$301,MATCH(B16,Materials!$A$2:$A$301,0))-1)</f>
        <v>27</v>
      </c>
    </row>
    <row r="17" customFormat="false" ht="15" hidden="false" customHeight="false" outlineLevel="0" collapsed="false">
      <c r="A17" s="12" t="n">
        <f aca="false">IF(ROW()-7&lt;=$B$5,ROW()-7,"")</f>
        <v>10</v>
      </c>
      <c r="B17" s="13" t="str">
        <f aca="false">IF($A17="","",INDEX(Formulas!$B$2:$B$3001,MATCH($B$3&amp;"|"&amp;$A17,Formulas!$J$2:$J$3001,0)))</f>
        <v>PVP K30</v>
      </c>
      <c r="C17" s="13" t="str">
        <f aca="false">IF($A17="","",INDEX(Formulas!$F$2:$F$3001,MATCH($B$3&amp;"|"&amp;$A17,Formulas!$J$2:$J$3001,0)))</f>
        <v>Binder</v>
      </c>
      <c r="D17" s="13" t="str">
        <f aca="false">IF($A17="","",INDEX(Formulas!$C$2:$C$3001,MATCH($B$3&amp;"|"&amp;$A17,Formulas!$J$2:$J$3001,0))&amp;"")</f>
        <v>Dry Binder</v>
      </c>
      <c r="E17" s="13" t="str">
        <f aca="false">IF($A17="","",IF(INDEX(Formulas!$D$2:$D$3001,MATCH($B$3&amp;"|"&amp;$A17,Formulas!$J$2:$J$3001,0))="","",INDEX(Formulas!$D$2:$D$3001,MATCH($B$3&amp;"|"&amp;$A17,Formulas!$J$2:$J$3001,0))))</f>
        <v/>
      </c>
      <c r="F17" s="12" t="n">
        <f aca="false">IF($A17="","",INDEX(Materials!$D$2:$D$301,MATCH(B17,Materials!$A$2:$A$301,0))-1)</f>
        <v>53</v>
      </c>
    </row>
    <row r="18" customFormat="false" ht="15" hidden="false" customHeight="false" outlineLevel="0" collapsed="false">
      <c r="A18" s="12" t="n">
        <f aca="false">IF(ROW()-7&lt;=$B$5,ROW()-7,"")</f>
        <v>11</v>
      </c>
      <c r="B18" s="13" t="str">
        <f aca="false">IF($A18="","",INDEX(Formulas!$B$2:$B$3001,MATCH($B$3&amp;"|"&amp;$A18,Formulas!$J$2:$J$3001,0)))</f>
        <v>Colloidal Silicon Dioxide</v>
      </c>
      <c r="C18" s="13" t="str">
        <f aca="false">IF($A18="","",INDEX(Formulas!$F$2:$F$3001,MATCH($B$3&amp;"|"&amp;$A18,Formulas!$J$2:$J$3001,0)))</f>
        <v>Glidant</v>
      </c>
      <c r="D18" s="13" t="str">
        <f aca="false">IF($A18="","",INDEX(Formulas!$C$2:$C$3001,MATCH($B$3&amp;"|"&amp;$A18,Formulas!$J$2:$J$3001,0))&amp;"")</f>
        <v/>
      </c>
      <c r="E18" s="13" t="str">
        <f aca="false">IF($A18="","",IF(INDEX(Formulas!$D$2:$D$3001,MATCH($B$3&amp;"|"&amp;$A18,Formulas!$J$2:$J$3001,0))="","",INDEX(Formulas!$D$2:$D$3001,MATCH($B$3&amp;"|"&amp;$A18,Formulas!$J$2:$J$3001,0))))</f>
        <v/>
      </c>
      <c r="F18" s="12" t="n">
        <f aca="false">IF($A18="","",INDEX(Materials!$D$2:$D$301,MATCH(B18,Materials!$A$2:$A$301,0))-1)</f>
        <v>74</v>
      </c>
    </row>
    <row r="19" customFormat="false" ht="15" hidden="false" customHeight="false" outlineLevel="0" collapsed="false">
      <c r="A19" s="12" t="n">
        <f aca="false">IF(ROW()-7&lt;=$B$5,ROW()-7,"")</f>
        <v>12</v>
      </c>
      <c r="B19" s="13" t="str">
        <f aca="false">IF($A19="","",INDEX(Formulas!$B$2:$B$3001,MATCH($B$3&amp;"|"&amp;$A19,Formulas!$J$2:$J$3001,0)))</f>
        <v>Sodium Stearyl Fumarate</v>
      </c>
      <c r="C19" s="13" t="str">
        <f aca="false">IF($A19="","",INDEX(Formulas!$F$2:$F$3001,MATCH($B$3&amp;"|"&amp;$A19,Formulas!$J$2:$J$3001,0)))</f>
        <v>Lubricant</v>
      </c>
      <c r="D19" s="13" t="str">
        <f aca="false">IF($A19="","",INDEX(Formulas!$C$2:$C$3001,MATCH($B$3&amp;"|"&amp;$A19,Formulas!$J$2:$J$3001,0))&amp;"")</f>
        <v/>
      </c>
      <c r="E19" s="13" t="str">
        <f aca="false">IF($A19="","",IF(INDEX(Formulas!$D$2:$D$3001,MATCH($B$3&amp;"|"&amp;$A19,Formulas!$J$2:$J$3001,0))="","",INDEX(Formulas!$D$2:$D$3001,MATCH($B$3&amp;"|"&amp;$A19,Formulas!$J$2:$J$3001,0))))</f>
        <v/>
      </c>
      <c r="F19" s="12" t="n">
        <f aca="false">IF($A19="","",INDEX(Materials!$D$2:$D$301,MATCH(B19,Materials!$A$2:$A$301,0))-1)</f>
        <v>10</v>
      </c>
    </row>
    <row r="20" customFormat="false" ht="15" hidden="false" customHeight="false" outlineLevel="0" collapsed="false">
      <c r="A20" s="12" t="n">
        <f aca="false">IF(ROW()-7&lt;=$B$5,ROW()-7,"")</f>
        <v>13</v>
      </c>
      <c r="B20" s="13" t="str">
        <f aca="false">IF($A20="","",INDEX(Formulas!$B$2:$B$3001,MATCH($B$3&amp;"|"&amp;$A20,Formulas!$J$2:$J$3001,0)))</f>
        <v>HPMC 6cps (Hypromellose)</v>
      </c>
      <c r="C20" s="13" t="str">
        <f aca="false">IF($A20="","",INDEX(Formulas!$F$2:$F$3001,MATCH($B$3&amp;"|"&amp;$A20,Formulas!$J$2:$J$3001,0)))</f>
        <v>Binder / Coating Polymer</v>
      </c>
      <c r="D20" s="13" t="str">
        <f aca="false">IF($A20="","",INDEX(Formulas!$C$2:$C$3001,MATCH($B$3&amp;"|"&amp;$A20,Formulas!$J$2:$J$3001,0))&amp;"")</f>
        <v/>
      </c>
      <c r="E20" s="13" t="str">
        <f aca="false">IF($A20="","",IF(INDEX(Formulas!$D$2:$D$3001,MATCH($B$3&amp;"|"&amp;$A20,Formulas!$J$2:$J$3001,0))="","",INDEX(Formulas!$D$2:$D$3001,MATCH($B$3&amp;"|"&amp;$A20,Formulas!$J$2:$J$3001,0))))</f>
        <v/>
      </c>
      <c r="F20" s="12" t="n">
        <f aca="false">IF($A20="","",INDEX(Materials!$D$2:$D$301,MATCH(B20,Materials!$A$2:$A$301,0))-1)</f>
        <v>56</v>
      </c>
    </row>
    <row r="21" customFormat="false" ht="15" hidden="false" customHeight="false" outlineLevel="0" collapsed="false">
      <c r="A21" s="12" t="n">
        <f aca="false">IF(ROW()-7&lt;=$B$5,ROW()-7,"")</f>
        <v>14</v>
      </c>
      <c r="B21" s="13" t="str">
        <f aca="false">IF($A21="","",INDEX(Formulas!$B$2:$B$3001,MATCH($B$3&amp;"|"&amp;$A21,Formulas!$J$2:$J$3001,0)))</f>
        <v>Polyethylene Glycol 4000 (PEG 4000)</v>
      </c>
      <c r="C21" s="13" t="str">
        <f aca="false">IF($A21="","",INDEX(Formulas!$F$2:$F$3001,MATCH($B$3&amp;"|"&amp;$A21,Formulas!$J$2:$J$3001,0)))</f>
        <v>Plasticizer</v>
      </c>
      <c r="D21" s="13" t="str">
        <f aca="false">IF($A21="","",INDEX(Formulas!$C$2:$C$3001,MATCH($B$3&amp;"|"&amp;$A21,Formulas!$J$2:$J$3001,0))&amp;"")</f>
        <v/>
      </c>
      <c r="E21" s="13" t="str">
        <f aca="false">IF($A21="","",IF(INDEX(Formulas!$D$2:$D$3001,MATCH($B$3&amp;"|"&amp;$A21,Formulas!$J$2:$J$3001,0))="","",INDEX(Formulas!$D$2:$D$3001,MATCH($B$3&amp;"|"&amp;$A21,Formulas!$J$2:$J$3001,0))))</f>
        <v/>
      </c>
      <c r="F21" s="12" t="n">
        <f aca="false">IF($A21="","",INDEX(Materials!$D$2:$D$301,MATCH(B21,Materials!$A$2:$A$301,0))-1)</f>
        <v>53</v>
      </c>
    </row>
    <row r="22" customFormat="false" ht="15" hidden="false" customHeight="false" outlineLevel="0" collapsed="false">
      <c r="A22" s="12" t="n">
        <f aca="false">IF(ROW()-7&lt;=$B$5,ROW()-7,"")</f>
        <v>15</v>
      </c>
      <c r="B22" s="13" t="str">
        <f aca="false">IF($A22="","",INDEX(Formulas!$B$2:$B$3001,MATCH($B$3&amp;"|"&amp;$A22,Formulas!$J$2:$J$3001,0)))</f>
        <v>Titanium Dioxide</v>
      </c>
      <c r="C22" s="13" t="str">
        <f aca="false">IF($A22="","",INDEX(Formulas!$F$2:$F$3001,MATCH($B$3&amp;"|"&amp;$A22,Formulas!$J$2:$J$3001,0)))</f>
        <v>Opacifier</v>
      </c>
      <c r="D22" s="13" t="str">
        <f aca="false">IF($A22="","",INDEX(Formulas!$C$2:$C$3001,MATCH($B$3&amp;"|"&amp;$A22,Formulas!$J$2:$J$3001,0))&amp;"")</f>
        <v/>
      </c>
      <c r="E22" s="13" t="str">
        <f aca="false">IF($A22="","",IF(INDEX(Formulas!$D$2:$D$3001,MATCH($B$3&amp;"|"&amp;$A22,Formulas!$J$2:$J$3001,0))="","",INDEX(Formulas!$D$2:$D$3001,MATCH($B$3&amp;"|"&amp;$A22,Formulas!$J$2:$J$3001,0))))</f>
        <v/>
      </c>
      <c r="F22" s="12" t="n">
        <f aca="false">IF($A22="","",INDEX(Materials!$D$2:$D$301,MATCH(B22,Materials!$A$2:$A$301,0))-1)</f>
        <v>56</v>
      </c>
    </row>
    <row r="23" customFormat="false" ht="15" hidden="false" customHeight="false" outlineLevel="0" collapsed="false">
      <c r="A23" s="12" t="n">
        <f aca="false">IF(ROW()-7&lt;=$B$5,ROW()-7,"")</f>
        <v>16</v>
      </c>
      <c r="B23" s="13" t="str">
        <f aca="false">IF($A23="","",INDEX(Formulas!$B$2:$B$3001,MATCH($B$3&amp;"|"&amp;$A23,Formulas!$J$2:$J$3001,0)))</f>
        <v>Talc</v>
      </c>
      <c r="C23" s="13" t="str">
        <f aca="false">IF($A23="","",INDEX(Formulas!$F$2:$F$3001,MATCH($B$3&amp;"|"&amp;$A23,Formulas!$J$2:$J$3001,0)))</f>
        <v>Glidant / Anti-tacking</v>
      </c>
      <c r="D23" s="13" t="str">
        <f aca="false">IF($A23="","",INDEX(Formulas!$C$2:$C$3001,MATCH($B$3&amp;"|"&amp;$A23,Formulas!$J$2:$J$3001,0))&amp;"")</f>
        <v/>
      </c>
      <c r="E23" s="13" t="str">
        <f aca="false">IF($A23="","",IF(INDEX(Formulas!$D$2:$D$3001,MATCH($B$3&amp;"|"&amp;$A23,Formulas!$J$2:$J$3001,0))="","",INDEX(Formulas!$D$2:$D$3001,MATCH($B$3&amp;"|"&amp;$A23,Formulas!$J$2:$J$3001,0))))</f>
        <v/>
      </c>
      <c r="F23" s="12" t="n">
        <f aca="false">IF($A23="","",INDEX(Materials!$D$2:$D$301,MATCH(B23,Materials!$A$2:$A$301,0))-1)</f>
        <v>56</v>
      </c>
    </row>
    <row r="24" customFormat="false" ht="15" hidden="false" customHeight="false" outlineLevel="0" collapsed="false">
      <c r="A24" s="12" t="n">
        <f aca="false">IF(ROW()-7&lt;=$B$5,ROW()-7,"")</f>
        <v>17</v>
      </c>
      <c r="B24" s="13" t="str">
        <f aca="false">IF($A24="","",INDEX(Formulas!$B$2:$B$3001,MATCH($B$3&amp;"|"&amp;$A24,Formulas!$J$2:$J$3001,0)))</f>
        <v>Ferric Oxide Yellow</v>
      </c>
      <c r="C24" s="13" t="str">
        <f aca="false">IF($A24="","",INDEX(Formulas!$F$2:$F$3001,MATCH($B$3&amp;"|"&amp;$A24,Formulas!$J$2:$J$3001,0)))</f>
        <v>Colorant</v>
      </c>
      <c r="D24" s="13" t="str">
        <f aca="false">IF($A24="","",INDEX(Formulas!$C$2:$C$3001,MATCH($B$3&amp;"|"&amp;$A24,Formulas!$J$2:$J$3001,0))&amp;"")</f>
        <v/>
      </c>
      <c r="E24" s="13" t="str">
        <f aca="false">IF($A24="","",IF(INDEX(Formulas!$D$2:$D$3001,MATCH($B$3&amp;"|"&amp;$A24,Formulas!$J$2:$J$3001,0))="","",INDEX(Formulas!$D$2:$D$3001,MATCH($B$3&amp;"|"&amp;$A24,Formulas!$J$2:$J$3001,0))))</f>
        <v/>
      </c>
      <c r="F24" s="12" t="n">
        <f aca="false">IF($A24="","",INDEX(Materials!$D$2:$D$301,MATCH(B24,Materials!$A$2:$A$301,0))-1)</f>
        <v>19</v>
      </c>
    </row>
    <row r="25" customFormat="false" ht="15" hidden="false" customHeight="false" outlineLevel="0" collapsed="false">
      <c r="A25" s="12" t="n">
        <f aca="false">IF(ROW()-7&lt;=$B$5,ROW()-7,"")</f>
        <v>18</v>
      </c>
      <c r="B25" s="13" t="str">
        <f aca="false">IF($A25="","",INDEX(Formulas!$B$2:$B$3001,MATCH($B$3&amp;"|"&amp;$A25,Formulas!$J$2:$J$3001,0)))</f>
        <v>Ethanol 96%</v>
      </c>
      <c r="C25" s="13" t="str">
        <f aca="false">IF($A25="","",INDEX(Formulas!$F$2:$F$3001,MATCH($B$3&amp;"|"&amp;$A25,Formulas!$J$2:$J$3001,0)))</f>
        <v>Solvent</v>
      </c>
      <c r="D25" s="13" t="str">
        <f aca="false">IF($A25="","",INDEX(Formulas!$C$2:$C$3001,MATCH($B$3&amp;"|"&amp;$A25,Formulas!$J$2:$J$3001,0))&amp;"")</f>
        <v>Coating Solvent</v>
      </c>
      <c r="E25" s="13" t="str">
        <f aca="false">IF($A25="","",IF(INDEX(Formulas!$D$2:$D$3001,MATCH($B$3&amp;"|"&amp;$A25,Formulas!$J$2:$J$3001,0))="","",INDEX(Formulas!$D$2:$D$3001,MATCH($B$3&amp;"|"&amp;$A25,Formulas!$J$2:$J$3001,0))))</f>
        <v/>
      </c>
      <c r="F25" s="12" t="n">
        <f aca="false">IF($A25="","",INDEX(Materials!$D$2:$D$301,MATCH(B25,Materials!$A$2:$A$301,0))-1)</f>
        <v>69</v>
      </c>
    </row>
    <row r="26" customFormat="false" ht="15" hidden="false" customHeight="false" outlineLevel="0" collapsed="false">
      <c r="A26" s="12" t="n">
        <f aca="false">IF(ROW()-7&lt;=$B$5,ROW()-7,"")</f>
        <v>19</v>
      </c>
      <c r="B26" s="13" t="str">
        <f aca="false">IF($A26="","",INDEX(Formulas!$B$2:$B$3001,MATCH($B$3&amp;"|"&amp;$A26,Formulas!$J$2:$J$3001,0)))</f>
        <v>Purified Water</v>
      </c>
      <c r="C26" s="13" t="str">
        <f aca="false">IF($A26="","",INDEX(Formulas!$F$2:$F$3001,MATCH($B$3&amp;"|"&amp;$A26,Formulas!$J$2:$J$3001,0)))</f>
        <v>Solvent</v>
      </c>
      <c r="D26" s="13" t="str">
        <f aca="false">IF($A26="","",INDEX(Formulas!$C$2:$C$3001,MATCH($B$3&amp;"|"&amp;$A26,Formulas!$J$2:$J$3001,0))&amp;"")</f>
        <v/>
      </c>
      <c r="E26" s="13" t="str">
        <f aca="false">IF($A26="","",IF(INDEX(Formulas!$D$2:$D$3001,MATCH($B$3&amp;"|"&amp;$A26,Formulas!$J$2:$J$3001,0))="","",INDEX(Formulas!$D$2:$D$3001,MATCH($B$3&amp;"|"&amp;$A26,Formulas!$J$2:$J$3001,0))))</f>
        <v/>
      </c>
      <c r="F26" s="12" t="n">
        <f aca="false">IF($A26="","",INDEX(Materials!$D$2:$D$301,MATCH(B26,Materials!$A$2:$A$301,0))-1)</f>
        <v>38</v>
      </c>
    </row>
    <row r="27" customFormat="false" ht="15" hidden="false" customHeight="false" outlineLevel="0" collapsed="false">
      <c r="A27" s="12" t="str">
        <f aca="false">IF(ROW()-7&lt;=$B$5,ROW()-7,"")</f>
        <v/>
      </c>
      <c r="B27" s="13" t="str">
        <f aca="false">IF($A27="","",INDEX(Formulas!$B$2:$B$3001,MATCH($B$3&amp;"|"&amp;$A27,Formulas!$J$2:$J$3001,0)))</f>
        <v/>
      </c>
      <c r="C27" s="13" t="str">
        <f aca="false">IF($A27="","",INDEX(Formulas!$F$2:$F$3001,MATCH($B$3&amp;"|"&amp;$A27,Formulas!$J$2:$J$3001,0)))</f>
        <v/>
      </c>
      <c r="D27" s="13" t="str">
        <f aca="false">IF($A27="","",INDEX(Formulas!$C$2:$C$3001,MATCH($B$3&amp;"|"&amp;$A27,Formulas!$J$2:$J$3001,0))&amp;"")</f>
        <v/>
      </c>
      <c r="E27" s="13" t="str">
        <f aca="false">IF($A27="","",IF(INDEX(Formulas!$D$2:$D$3001,MATCH($B$3&amp;"|"&amp;$A27,Formulas!$J$2:$J$3001,0))="","",INDEX(Formulas!$D$2:$D$3001,MATCH($B$3&amp;"|"&amp;$A27,Formulas!$J$2:$J$3001,0))))</f>
        <v/>
      </c>
      <c r="F27" s="12" t="str">
        <f aca="false">IF($A27="","",INDEX(Materials!$D$2:$D$301,MATCH(B27,Materials!$A$2:$A$301,0))-1)</f>
        <v/>
      </c>
    </row>
    <row r="28" customFormat="false" ht="15" hidden="false" customHeight="false" outlineLevel="0" collapsed="false">
      <c r="A28" s="12" t="str">
        <f aca="false">IF(ROW()-7&lt;=$B$5,ROW()-7,"")</f>
        <v/>
      </c>
      <c r="B28" s="13" t="str">
        <f aca="false">IF($A28="","",INDEX(Formulas!$B$2:$B$3001,MATCH($B$3&amp;"|"&amp;$A28,Formulas!$J$2:$J$3001,0)))</f>
        <v/>
      </c>
      <c r="C28" s="13" t="str">
        <f aca="false">IF($A28="","",INDEX(Formulas!$F$2:$F$3001,MATCH($B$3&amp;"|"&amp;$A28,Formulas!$J$2:$J$3001,0)))</f>
        <v/>
      </c>
      <c r="D28" s="13" t="str">
        <f aca="false">IF($A28="","",INDEX(Formulas!$C$2:$C$3001,MATCH($B$3&amp;"|"&amp;$A28,Formulas!$J$2:$J$3001,0))&amp;"")</f>
        <v/>
      </c>
      <c r="E28" s="13" t="str">
        <f aca="false">IF($A28="","",IF(INDEX(Formulas!$D$2:$D$3001,MATCH($B$3&amp;"|"&amp;$A28,Formulas!$J$2:$J$3001,0))="","",INDEX(Formulas!$D$2:$D$3001,MATCH($B$3&amp;"|"&amp;$A28,Formulas!$J$2:$J$3001,0))))</f>
        <v/>
      </c>
      <c r="F28" s="12" t="str">
        <f aca="false">IF($A28="","",INDEX(Materials!$D$2:$D$301,MATCH(B28,Materials!$A$2:$A$301,0))-1)</f>
        <v/>
      </c>
    </row>
    <row r="29" customFormat="false" ht="15" hidden="false" customHeight="false" outlineLevel="0" collapsed="false">
      <c r="A29" s="12" t="str">
        <f aca="false">IF(ROW()-7&lt;=$B$5,ROW()-7,"")</f>
        <v/>
      </c>
      <c r="B29" s="13" t="str">
        <f aca="false">IF($A29="","",INDEX(Formulas!$B$2:$B$3001,MATCH($B$3&amp;"|"&amp;$A29,Formulas!$J$2:$J$3001,0)))</f>
        <v/>
      </c>
      <c r="C29" s="13" t="str">
        <f aca="false">IF($A29="","",INDEX(Formulas!$F$2:$F$3001,MATCH($B$3&amp;"|"&amp;$A29,Formulas!$J$2:$J$3001,0)))</f>
        <v/>
      </c>
      <c r="D29" s="13" t="str">
        <f aca="false">IF($A29="","",INDEX(Formulas!$C$2:$C$3001,MATCH($B$3&amp;"|"&amp;$A29,Formulas!$J$2:$J$3001,0))&amp;"")</f>
        <v/>
      </c>
      <c r="E29" s="13" t="str">
        <f aca="false">IF($A29="","",IF(INDEX(Formulas!$D$2:$D$3001,MATCH($B$3&amp;"|"&amp;$A29,Formulas!$J$2:$J$3001,0))="","",INDEX(Formulas!$D$2:$D$3001,MATCH($B$3&amp;"|"&amp;$A29,Formulas!$J$2:$J$3001,0))))</f>
        <v/>
      </c>
      <c r="F29" s="12" t="str">
        <f aca="false">IF($A29="","",INDEX(Materials!$D$2:$D$301,MATCH(B29,Materials!$A$2:$A$301,0))-1)</f>
        <v/>
      </c>
    </row>
    <row r="30" customFormat="false" ht="15" hidden="false" customHeight="false" outlineLevel="0" collapsed="false">
      <c r="A30" s="12" t="str">
        <f aca="false">IF(ROW()-7&lt;=$B$5,ROW()-7,"")</f>
        <v/>
      </c>
      <c r="B30" s="13" t="str">
        <f aca="false">IF($A30="","",INDEX(Formulas!$B$2:$B$3001,MATCH($B$3&amp;"|"&amp;$A30,Formulas!$J$2:$J$3001,0)))</f>
        <v/>
      </c>
      <c r="C30" s="13" t="str">
        <f aca="false">IF($A30="","",INDEX(Formulas!$F$2:$F$3001,MATCH($B$3&amp;"|"&amp;$A30,Formulas!$J$2:$J$3001,0)))</f>
        <v/>
      </c>
      <c r="D30" s="13" t="str">
        <f aca="false">IF($A30="","",INDEX(Formulas!$C$2:$C$3001,MATCH($B$3&amp;"|"&amp;$A30,Formulas!$J$2:$J$3001,0))&amp;"")</f>
        <v/>
      </c>
      <c r="E30" s="13" t="str">
        <f aca="false">IF($A30="","",IF(INDEX(Formulas!$D$2:$D$3001,MATCH($B$3&amp;"|"&amp;$A30,Formulas!$J$2:$J$3001,0))="","",INDEX(Formulas!$D$2:$D$3001,MATCH($B$3&amp;"|"&amp;$A30,Formulas!$J$2:$J$3001,0))))</f>
        <v/>
      </c>
      <c r="F30" s="12" t="str">
        <f aca="false">IF($A30="","",INDEX(Materials!$D$2:$D$301,MATCH(B30,Materials!$A$2:$A$301,0))-1)</f>
        <v/>
      </c>
    </row>
    <row r="31" customFormat="false" ht="15" hidden="false" customHeight="false" outlineLevel="0" collapsed="false">
      <c r="A31" s="12" t="str">
        <f aca="false">IF(ROW()-7&lt;=$B$5,ROW()-7,"")</f>
        <v/>
      </c>
      <c r="B31" s="13" t="str">
        <f aca="false">IF($A31="","",INDEX(Formulas!$B$2:$B$3001,MATCH($B$3&amp;"|"&amp;$A31,Formulas!$J$2:$J$3001,0)))</f>
        <v/>
      </c>
      <c r="C31" s="13" t="str">
        <f aca="false">IF($A31="","",INDEX(Formulas!$F$2:$F$3001,MATCH($B$3&amp;"|"&amp;$A31,Formulas!$J$2:$J$3001,0)))</f>
        <v/>
      </c>
      <c r="D31" s="13" t="str">
        <f aca="false">IF($A31="","",INDEX(Formulas!$C$2:$C$3001,MATCH($B$3&amp;"|"&amp;$A31,Formulas!$J$2:$J$3001,0))&amp;"")</f>
        <v/>
      </c>
      <c r="E31" s="13" t="str">
        <f aca="false">IF($A31="","",IF(INDEX(Formulas!$D$2:$D$3001,MATCH($B$3&amp;"|"&amp;$A31,Formulas!$J$2:$J$3001,0))="","",INDEX(Formulas!$D$2:$D$3001,MATCH($B$3&amp;"|"&amp;$A31,Formulas!$J$2:$J$3001,0))))</f>
        <v/>
      </c>
      <c r="F31" s="12" t="str">
        <f aca="false">IF($A31="","",INDEX(Materials!$D$2:$D$301,MATCH(B31,Materials!$A$2:$A$301,0))-1)</f>
        <v/>
      </c>
    </row>
    <row r="32" customFormat="false" ht="15" hidden="false" customHeight="false" outlineLevel="0" collapsed="false">
      <c r="A32" s="12" t="str">
        <f aca="false">IF(ROW()-7&lt;=$B$5,ROW()-7,"")</f>
        <v/>
      </c>
      <c r="B32" s="13" t="str">
        <f aca="false">IF($A32="","",INDEX(Formulas!$B$2:$B$3001,MATCH($B$3&amp;"|"&amp;$A32,Formulas!$J$2:$J$3001,0)))</f>
        <v/>
      </c>
      <c r="C32" s="13" t="str">
        <f aca="false">IF($A32="","",INDEX(Formulas!$F$2:$F$3001,MATCH($B$3&amp;"|"&amp;$A32,Formulas!$J$2:$J$3001,0)))</f>
        <v/>
      </c>
      <c r="D32" s="13" t="str">
        <f aca="false">IF($A32="","",INDEX(Formulas!$C$2:$C$3001,MATCH($B$3&amp;"|"&amp;$A32,Formulas!$J$2:$J$3001,0))&amp;"")</f>
        <v/>
      </c>
      <c r="E32" s="13" t="str">
        <f aca="false">IF($A32="","",IF(INDEX(Formulas!$D$2:$D$3001,MATCH($B$3&amp;"|"&amp;$A32,Formulas!$J$2:$J$3001,0))="","",INDEX(Formulas!$D$2:$D$3001,MATCH($B$3&amp;"|"&amp;$A32,Formulas!$J$2:$J$3001,0))))</f>
        <v/>
      </c>
      <c r="F32" s="12" t="str">
        <f aca="false">IF($A32="","",INDEX(Materials!$D$2:$D$301,MATCH(B32,Materials!$A$2:$A$301,0))-1)</f>
        <v/>
      </c>
    </row>
    <row r="33" customFormat="false" ht="15" hidden="false" customHeight="false" outlineLevel="0" collapsed="false">
      <c r="A33" s="12" t="str">
        <f aca="false">IF(ROW()-7&lt;=$B$5,ROW()-7,"")</f>
        <v/>
      </c>
      <c r="B33" s="13" t="str">
        <f aca="false">IF($A33="","",INDEX(Formulas!$B$2:$B$3001,MATCH($B$3&amp;"|"&amp;$A33,Formulas!$J$2:$J$3001,0)))</f>
        <v/>
      </c>
      <c r="C33" s="13" t="str">
        <f aca="false">IF($A33="","",INDEX(Formulas!$F$2:$F$3001,MATCH($B$3&amp;"|"&amp;$A33,Formulas!$J$2:$J$3001,0)))</f>
        <v/>
      </c>
      <c r="D33" s="13" t="str">
        <f aca="false">IF($A33="","",INDEX(Formulas!$C$2:$C$3001,MATCH($B$3&amp;"|"&amp;$A33,Formulas!$J$2:$J$3001,0))&amp;"")</f>
        <v/>
      </c>
      <c r="E33" s="13" t="str">
        <f aca="false">IF($A33="","",IF(INDEX(Formulas!$D$2:$D$3001,MATCH($B$3&amp;"|"&amp;$A33,Formulas!$J$2:$J$3001,0))="","",INDEX(Formulas!$D$2:$D$3001,MATCH($B$3&amp;"|"&amp;$A33,Formulas!$J$2:$J$3001,0))))</f>
        <v/>
      </c>
      <c r="F33" s="12" t="str">
        <f aca="false">IF($A33="","",INDEX(Materials!$D$2:$D$301,MATCH(B33,Materials!$A$2:$A$301,0))-1)</f>
        <v/>
      </c>
    </row>
    <row r="34" customFormat="false" ht="15" hidden="false" customHeight="false" outlineLevel="0" collapsed="false">
      <c r="A34" s="12" t="str">
        <f aca="false">IF(ROW()-7&lt;=$B$5,ROW()-7,"")</f>
        <v/>
      </c>
      <c r="B34" s="13" t="str">
        <f aca="false">IF($A34="","",INDEX(Formulas!$B$2:$B$3001,MATCH($B$3&amp;"|"&amp;$A34,Formulas!$J$2:$J$3001,0)))</f>
        <v/>
      </c>
      <c r="C34" s="13" t="str">
        <f aca="false">IF($A34="","",INDEX(Formulas!$F$2:$F$3001,MATCH($B$3&amp;"|"&amp;$A34,Formulas!$J$2:$J$3001,0)))</f>
        <v/>
      </c>
      <c r="D34" s="13" t="str">
        <f aca="false">IF($A34="","",INDEX(Formulas!$C$2:$C$3001,MATCH($B$3&amp;"|"&amp;$A34,Formulas!$J$2:$J$3001,0))&amp;"")</f>
        <v/>
      </c>
      <c r="E34" s="13" t="str">
        <f aca="false">IF($A34="","",IF(INDEX(Formulas!$D$2:$D$3001,MATCH($B$3&amp;"|"&amp;$A34,Formulas!$J$2:$J$3001,0))="","",INDEX(Formulas!$D$2:$D$3001,MATCH($B$3&amp;"|"&amp;$A34,Formulas!$J$2:$J$3001,0))))</f>
        <v/>
      </c>
      <c r="F34" s="12" t="str">
        <f aca="false">IF($A34="","",INDEX(Materials!$D$2:$D$301,MATCH(B34,Materials!$A$2:$A$301,0))-1)</f>
        <v/>
      </c>
    </row>
    <row r="35" customFormat="false" ht="15" hidden="false" customHeight="false" outlineLevel="0" collapsed="false">
      <c r="A35" s="12" t="str">
        <f aca="false">IF(ROW()-7&lt;=$B$5,ROW()-7,"")</f>
        <v/>
      </c>
      <c r="B35" s="13" t="str">
        <f aca="false">IF($A35="","",INDEX(Formulas!$B$2:$B$3001,MATCH($B$3&amp;"|"&amp;$A35,Formulas!$J$2:$J$3001,0)))</f>
        <v/>
      </c>
      <c r="C35" s="13" t="str">
        <f aca="false">IF($A35="","",INDEX(Formulas!$F$2:$F$3001,MATCH($B$3&amp;"|"&amp;$A35,Formulas!$J$2:$J$3001,0)))</f>
        <v/>
      </c>
      <c r="D35" s="13" t="str">
        <f aca="false">IF($A35="","",INDEX(Formulas!$C$2:$C$3001,MATCH($B$3&amp;"|"&amp;$A35,Formulas!$J$2:$J$3001,0))&amp;"")</f>
        <v/>
      </c>
      <c r="E35" s="13" t="str">
        <f aca="false">IF($A35="","",IF(INDEX(Formulas!$D$2:$D$3001,MATCH($B$3&amp;"|"&amp;$A35,Formulas!$J$2:$J$3001,0))="","",INDEX(Formulas!$D$2:$D$3001,MATCH($B$3&amp;"|"&amp;$A35,Formulas!$J$2:$J$3001,0))))</f>
        <v/>
      </c>
      <c r="F35" s="12" t="str">
        <f aca="false">IF($A35="","",INDEX(Materials!$D$2:$D$301,MATCH(B35,Materials!$A$2:$A$301,0))-1)</f>
        <v/>
      </c>
    </row>
    <row r="36" customFormat="false" ht="15" hidden="false" customHeight="false" outlineLevel="0" collapsed="false">
      <c r="A36" s="12" t="str">
        <f aca="false">IF(ROW()-7&lt;=$B$5,ROW()-7,"")</f>
        <v/>
      </c>
      <c r="B36" s="13" t="str">
        <f aca="false">IF($A36="","",INDEX(Formulas!$B$2:$B$3001,MATCH($B$3&amp;"|"&amp;$A36,Formulas!$J$2:$J$3001,0)))</f>
        <v/>
      </c>
      <c r="C36" s="13" t="str">
        <f aca="false">IF($A36="","",INDEX(Formulas!$F$2:$F$3001,MATCH($B$3&amp;"|"&amp;$A36,Formulas!$J$2:$J$3001,0)))</f>
        <v/>
      </c>
      <c r="D36" s="13" t="str">
        <f aca="false">IF($A36="","",INDEX(Formulas!$C$2:$C$3001,MATCH($B$3&amp;"|"&amp;$A36,Formulas!$J$2:$J$3001,0))&amp;"")</f>
        <v/>
      </c>
      <c r="E36" s="13" t="str">
        <f aca="false">IF($A36="","",IF(INDEX(Formulas!$D$2:$D$3001,MATCH($B$3&amp;"|"&amp;$A36,Formulas!$J$2:$J$3001,0))="","",INDEX(Formulas!$D$2:$D$3001,MATCH($B$3&amp;"|"&amp;$A36,Formulas!$J$2:$J$3001,0))))</f>
        <v/>
      </c>
      <c r="F36" s="12" t="str">
        <f aca="false">IF($A36="","",INDEX(Materials!$D$2:$D$301,MATCH(B36,Materials!$A$2:$A$301,0))-1)</f>
        <v/>
      </c>
    </row>
    <row r="37" customFormat="false" ht="15" hidden="false" customHeight="false" outlineLevel="0" collapsed="false">
      <c r="A37" s="12" t="str">
        <f aca="false">IF(ROW()-7&lt;=$B$5,ROW()-7,"")</f>
        <v/>
      </c>
      <c r="B37" s="13" t="str">
        <f aca="false">IF($A37="","",INDEX(Formulas!$B$2:$B$3001,MATCH($B$3&amp;"|"&amp;$A37,Formulas!$J$2:$J$3001,0)))</f>
        <v/>
      </c>
      <c r="C37" s="13" t="str">
        <f aca="false">IF($A37="","",INDEX(Formulas!$F$2:$F$3001,MATCH($B$3&amp;"|"&amp;$A37,Formulas!$J$2:$J$3001,0)))</f>
        <v/>
      </c>
      <c r="D37" s="13" t="str">
        <f aca="false">IF($A37="","",INDEX(Formulas!$C$2:$C$3001,MATCH($B$3&amp;"|"&amp;$A37,Formulas!$J$2:$J$3001,0))&amp;"")</f>
        <v/>
      </c>
      <c r="E37" s="13" t="str">
        <f aca="false">IF($A37="","",IF(INDEX(Formulas!$D$2:$D$3001,MATCH($B$3&amp;"|"&amp;$A37,Formulas!$J$2:$J$3001,0))="","",INDEX(Formulas!$D$2:$D$3001,MATCH($B$3&amp;"|"&amp;$A37,Formulas!$J$2:$J$3001,0))))</f>
        <v/>
      </c>
      <c r="F37" s="12" t="str">
        <f aca="false">IF($A37="","",INDEX(Materials!$D$2:$D$301,MATCH(B37,Materials!$A$2:$A$301,0))-1)</f>
        <v/>
      </c>
    </row>
    <row r="38" customFormat="false" ht="15" hidden="false" customHeight="false" outlineLevel="0" collapsed="false">
      <c r="A38" s="12" t="str">
        <f aca="false">IF(ROW()-7&lt;=$B$5,ROW()-7,"")</f>
        <v/>
      </c>
      <c r="B38" s="13" t="str">
        <f aca="false">IF($A38="","",INDEX(Formulas!$B$2:$B$3001,MATCH($B$3&amp;"|"&amp;$A38,Formulas!$J$2:$J$3001,0)))</f>
        <v/>
      </c>
      <c r="C38" s="13" t="str">
        <f aca="false">IF($A38="","",INDEX(Formulas!$F$2:$F$3001,MATCH($B$3&amp;"|"&amp;$A38,Formulas!$J$2:$J$3001,0)))</f>
        <v/>
      </c>
      <c r="D38" s="13" t="str">
        <f aca="false">IF($A38="","",INDEX(Formulas!$C$2:$C$3001,MATCH($B$3&amp;"|"&amp;$A38,Formulas!$J$2:$J$3001,0))&amp;"")</f>
        <v/>
      </c>
      <c r="E38" s="13" t="str">
        <f aca="false">IF($A38="","",IF(INDEX(Formulas!$D$2:$D$3001,MATCH($B$3&amp;"|"&amp;$A38,Formulas!$J$2:$J$3001,0))="","",INDEX(Formulas!$D$2:$D$3001,MATCH($B$3&amp;"|"&amp;$A38,Formulas!$J$2:$J$3001,0))))</f>
        <v/>
      </c>
      <c r="F38" s="12" t="str">
        <f aca="false">IF($A38="","",INDEX(Materials!$D$2:$D$301,MATCH(B38,Materials!$A$2:$A$301,0))-1)</f>
        <v/>
      </c>
    </row>
    <row r="39" customFormat="false" ht="15" hidden="false" customHeight="false" outlineLevel="0" collapsed="false">
      <c r="A39" s="12" t="str">
        <f aca="false">IF(ROW()-7&lt;=$B$5,ROW()-7,"")</f>
        <v/>
      </c>
      <c r="B39" s="13" t="str">
        <f aca="false">IF($A39="","",INDEX(Formulas!$B$2:$B$3001,MATCH($B$3&amp;"|"&amp;$A39,Formulas!$J$2:$J$3001,0)))</f>
        <v/>
      </c>
      <c r="C39" s="13" t="str">
        <f aca="false">IF($A39="","",INDEX(Formulas!$F$2:$F$3001,MATCH($B$3&amp;"|"&amp;$A39,Formulas!$J$2:$J$3001,0)))</f>
        <v/>
      </c>
      <c r="D39" s="13" t="str">
        <f aca="false">IF($A39="","",INDEX(Formulas!$C$2:$C$3001,MATCH($B$3&amp;"|"&amp;$A39,Formulas!$J$2:$J$3001,0))&amp;"")</f>
        <v/>
      </c>
      <c r="E39" s="13" t="str">
        <f aca="false">IF($A39="","",IF(INDEX(Formulas!$D$2:$D$3001,MATCH($B$3&amp;"|"&amp;$A39,Formulas!$J$2:$J$3001,0))="","",INDEX(Formulas!$D$2:$D$3001,MATCH($B$3&amp;"|"&amp;$A39,Formulas!$J$2:$J$3001,0))))</f>
        <v/>
      </c>
      <c r="F39" s="12" t="str">
        <f aca="false">IF($A39="","",INDEX(Materials!$D$2:$D$301,MATCH(B39,Materials!$A$2:$A$301,0))-1)</f>
        <v/>
      </c>
    </row>
    <row r="40" customFormat="false" ht="15" hidden="false" customHeight="false" outlineLevel="0" collapsed="false">
      <c r="A40" s="12" t="str">
        <f aca="false">IF(ROW()-7&lt;=$B$5,ROW()-7,"")</f>
        <v/>
      </c>
      <c r="B40" s="13" t="str">
        <f aca="false">IF($A40="","",INDEX(Formulas!$B$2:$B$3001,MATCH($B$3&amp;"|"&amp;$A40,Formulas!$J$2:$J$3001,0)))</f>
        <v/>
      </c>
      <c r="C40" s="13" t="str">
        <f aca="false">IF($A40="","",INDEX(Formulas!$F$2:$F$3001,MATCH($B$3&amp;"|"&amp;$A40,Formulas!$J$2:$J$3001,0)))</f>
        <v/>
      </c>
      <c r="D40" s="13" t="str">
        <f aca="false">IF($A40="","",INDEX(Formulas!$C$2:$C$3001,MATCH($B$3&amp;"|"&amp;$A40,Formulas!$J$2:$J$3001,0))&amp;"")</f>
        <v/>
      </c>
      <c r="E40" s="13" t="str">
        <f aca="false">IF($A40="","",IF(INDEX(Formulas!$D$2:$D$3001,MATCH($B$3&amp;"|"&amp;$A40,Formulas!$J$2:$J$3001,0))="","",INDEX(Formulas!$D$2:$D$3001,MATCH($B$3&amp;"|"&amp;$A40,Formulas!$J$2:$J$3001,0))))</f>
        <v/>
      </c>
      <c r="F40" s="12" t="str">
        <f aca="false">IF($A40="","",INDEX(Materials!$D$2:$D$301,MATCH(B40,Materials!$A$2:$A$301,0))-1)</f>
        <v/>
      </c>
    </row>
    <row r="41" customFormat="false" ht="15" hidden="false" customHeight="false" outlineLevel="0" collapsed="false">
      <c r="A41" s="12" t="str">
        <f aca="false">IF(ROW()-7&lt;=$B$5,ROW()-7,"")</f>
        <v/>
      </c>
      <c r="B41" s="13" t="str">
        <f aca="false">IF($A41="","",INDEX(Formulas!$B$2:$B$3001,MATCH($B$3&amp;"|"&amp;$A41,Formulas!$J$2:$J$3001,0)))</f>
        <v/>
      </c>
      <c r="C41" s="13" t="str">
        <f aca="false">IF($A41="","",INDEX(Formulas!$F$2:$F$3001,MATCH($B$3&amp;"|"&amp;$A41,Formulas!$J$2:$J$3001,0)))</f>
        <v/>
      </c>
      <c r="D41" s="13" t="str">
        <f aca="false">IF($A41="","",INDEX(Formulas!$C$2:$C$3001,MATCH($B$3&amp;"|"&amp;$A41,Formulas!$J$2:$J$3001,0))&amp;"")</f>
        <v/>
      </c>
      <c r="E41" s="13" t="str">
        <f aca="false">IF($A41="","",IF(INDEX(Formulas!$D$2:$D$3001,MATCH($B$3&amp;"|"&amp;$A41,Formulas!$J$2:$J$3001,0))="","",INDEX(Formulas!$D$2:$D$3001,MATCH($B$3&amp;"|"&amp;$A41,Formulas!$J$2:$J$3001,0))))</f>
        <v/>
      </c>
      <c r="F41" s="12" t="str">
        <f aca="false">IF($A41="","",INDEX(Materials!$D$2:$D$301,MATCH(B41,Materials!$A$2:$A$301,0))-1)</f>
        <v/>
      </c>
    </row>
    <row r="42" customFormat="false" ht="15" hidden="false" customHeight="false" outlineLevel="0" collapsed="false">
      <c r="A42" s="12" t="str">
        <f aca="false">IF(ROW()-7&lt;=$B$5,ROW()-7,"")</f>
        <v/>
      </c>
      <c r="B42" s="13" t="str">
        <f aca="false">IF($A42="","",INDEX(Formulas!$B$2:$B$3001,MATCH($B$3&amp;"|"&amp;$A42,Formulas!$J$2:$J$3001,0)))</f>
        <v/>
      </c>
      <c r="C42" s="13" t="str">
        <f aca="false">IF($A42="","",INDEX(Formulas!$F$2:$F$3001,MATCH($B$3&amp;"|"&amp;$A42,Formulas!$J$2:$J$3001,0)))</f>
        <v/>
      </c>
      <c r="D42" s="13" t="str">
        <f aca="false">IF($A42="","",INDEX(Formulas!$C$2:$C$3001,MATCH($B$3&amp;"|"&amp;$A42,Formulas!$J$2:$J$3001,0))&amp;"")</f>
        <v/>
      </c>
      <c r="E42" s="13" t="str">
        <f aca="false">IF($A42="","",IF(INDEX(Formulas!$D$2:$D$3001,MATCH($B$3&amp;"|"&amp;$A42,Formulas!$J$2:$J$3001,0))="","",INDEX(Formulas!$D$2:$D$3001,MATCH($B$3&amp;"|"&amp;$A42,Formulas!$J$2:$J$3001,0))))</f>
        <v/>
      </c>
      <c r="F42" s="12" t="str">
        <f aca="false">IF($A42="","",INDEX(Materials!$D$2:$D$301,MATCH(B42,Materials!$A$2:$A$301,0))-1)</f>
        <v/>
      </c>
    </row>
    <row r="43" customFormat="false" ht="15" hidden="false" customHeight="false" outlineLevel="0" collapsed="false">
      <c r="A43" s="12" t="str">
        <f aca="false">IF(ROW()-7&lt;=$B$5,ROW()-7,"")</f>
        <v/>
      </c>
      <c r="B43" s="13" t="str">
        <f aca="false">IF($A43="","",INDEX(Formulas!$B$2:$B$3001,MATCH($B$3&amp;"|"&amp;$A43,Formulas!$J$2:$J$3001,0)))</f>
        <v/>
      </c>
      <c r="C43" s="13" t="str">
        <f aca="false">IF($A43="","",INDEX(Formulas!$F$2:$F$3001,MATCH($B$3&amp;"|"&amp;$A43,Formulas!$J$2:$J$3001,0)))</f>
        <v/>
      </c>
      <c r="D43" s="13" t="str">
        <f aca="false">IF($A43="","",INDEX(Formulas!$C$2:$C$3001,MATCH($B$3&amp;"|"&amp;$A43,Formulas!$J$2:$J$3001,0))&amp;"")</f>
        <v/>
      </c>
      <c r="E43" s="13" t="str">
        <f aca="false">IF($A43="","",IF(INDEX(Formulas!$D$2:$D$3001,MATCH($B$3&amp;"|"&amp;$A43,Formulas!$J$2:$J$3001,0))="","",INDEX(Formulas!$D$2:$D$3001,MATCH($B$3&amp;"|"&amp;$A43,Formulas!$J$2:$J$3001,0))))</f>
        <v/>
      </c>
      <c r="F43" s="12" t="str">
        <f aca="false">IF($A43="","",INDEX(Materials!$D$2:$D$301,MATCH(B43,Materials!$A$2:$A$301,0))-1)</f>
        <v/>
      </c>
    </row>
    <row r="44" customFormat="false" ht="15" hidden="false" customHeight="false" outlineLevel="0" collapsed="false">
      <c r="A44" s="12" t="str">
        <f aca="false">IF(ROW()-7&lt;=$B$5,ROW()-7,"")</f>
        <v/>
      </c>
      <c r="B44" s="13" t="str">
        <f aca="false">IF($A44="","",INDEX(Formulas!$B$2:$B$3001,MATCH($B$3&amp;"|"&amp;$A44,Formulas!$J$2:$J$3001,0)))</f>
        <v/>
      </c>
      <c r="C44" s="13" t="str">
        <f aca="false">IF($A44="","",INDEX(Formulas!$F$2:$F$3001,MATCH($B$3&amp;"|"&amp;$A44,Formulas!$J$2:$J$3001,0)))</f>
        <v/>
      </c>
      <c r="D44" s="13" t="str">
        <f aca="false">IF($A44="","",INDEX(Formulas!$C$2:$C$3001,MATCH($B$3&amp;"|"&amp;$A44,Formulas!$J$2:$J$3001,0))&amp;"")</f>
        <v/>
      </c>
      <c r="E44" s="13" t="str">
        <f aca="false">IF($A44="","",IF(INDEX(Formulas!$D$2:$D$3001,MATCH($B$3&amp;"|"&amp;$A44,Formulas!$J$2:$J$3001,0))="","",INDEX(Formulas!$D$2:$D$3001,MATCH($B$3&amp;"|"&amp;$A44,Formulas!$J$2:$J$3001,0))))</f>
        <v/>
      </c>
      <c r="F44" s="12" t="str">
        <f aca="false">IF($A44="","",INDEX(Materials!$D$2:$D$301,MATCH(B44,Materials!$A$2:$A$301,0))-1)</f>
        <v/>
      </c>
    </row>
    <row r="45" customFormat="false" ht="15" hidden="false" customHeight="false" outlineLevel="0" collapsed="false">
      <c r="A45" s="12" t="str">
        <f aca="false">IF(ROW()-7&lt;=$B$5,ROW()-7,"")</f>
        <v/>
      </c>
      <c r="B45" s="13" t="str">
        <f aca="false">IF($A45="","",INDEX(Formulas!$B$2:$B$3001,MATCH($B$3&amp;"|"&amp;$A45,Formulas!$J$2:$J$3001,0)))</f>
        <v/>
      </c>
      <c r="C45" s="13" t="str">
        <f aca="false">IF($A45="","",INDEX(Formulas!$F$2:$F$3001,MATCH($B$3&amp;"|"&amp;$A45,Formulas!$J$2:$J$3001,0)))</f>
        <v/>
      </c>
      <c r="D45" s="13" t="str">
        <f aca="false">IF($A45="","",INDEX(Formulas!$C$2:$C$3001,MATCH($B$3&amp;"|"&amp;$A45,Formulas!$J$2:$J$3001,0))&amp;"")</f>
        <v/>
      </c>
      <c r="E45" s="13" t="str">
        <f aca="false">IF($A45="","",IF(INDEX(Formulas!$D$2:$D$3001,MATCH($B$3&amp;"|"&amp;$A45,Formulas!$J$2:$J$3001,0))="","",INDEX(Formulas!$D$2:$D$3001,MATCH($B$3&amp;"|"&amp;$A45,Formulas!$J$2:$J$3001,0))))</f>
        <v/>
      </c>
      <c r="F45" s="12" t="str">
        <f aca="false">IF($A45="","",INDEX(Materials!$D$2:$D$301,MATCH(B45,Materials!$A$2:$A$301,0))-1)</f>
        <v/>
      </c>
    </row>
    <row r="46" customFormat="false" ht="15" hidden="false" customHeight="false" outlineLevel="0" collapsed="false">
      <c r="A46" s="12" t="str">
        <f aca="false">IF(ROW()-7&lt;=$B$5,ROW()-7,"")</f>
        <v/>
      </c>
      <c r="B46" s="13" t="str">
        <f aca="false">IF($A46="","",INDEX(Formulas!$B$2:$B$3001,MATCH($B$3&amp;"|"&amp;$A46,Formulas!$J$2:$J$3001,0)))</f>
        <v/>
      </c>
      <c r="C46" s="13" t="str">
        <f aca="false">IF($A46="","",INDEX(Formulas!$F$2:$F$3001,MATCH($B$3&amp;"|"&amp;$A46,Formulas!$J$2:$J$3001,0)))</f>
        <v/>
      </c>
      <c r="D46" s="13" t="str">
        <f aca="false">IF($A46="","",INDEX(Formulas!$C$2:$C$3001,MATCH($B$3&amp;"|"&amp;$A46,Formulas!$J$2:$J$3001,0))&amp;"")</f>
        <v/>
      </c>
      <c r="E46" s="13" t="str">
        <f aca="false">IF($A46="","",IF(INDEX(Formulas!$D$2:$D$3001,MATCH($B$3&amp;"|"&amp;$A46,Formulas!$J$2:$J$3001,0))="","",INDEX(Formulas!$D$2:$D$3001,MATCH($B$3&amp;"|"&amp;$A46,Formulas!$J$2:$J$3001,0))))</f>
        <v/>
      </c>
      <c r="F46" s="12" t="str">
        <f aca="false">IF($A46="","",INDEX(Materials!$D$2:$D$301,MATCH(B46,Materials!$A$2:$A$301,0))-1)</f>
        <v/>
      </c>
    </row>
    <row r="47" customFormat="false" ht="15" hidden="false" customHeight="false" outlineLevel="0" collapsed="false">
      <c r="A47" s="12" t="str">
        <f aca="false">IF(ROW()-7&lt;=$B$5,ROW()-7,"")</f>
        <v/>
      </c>
      <c r="B47" s="13" t="str">
        <f aca="false">IF($A47="","",INDEX(Formulas!$B$2:$B$3001,MATCH($B$3&amp;"|"&amp;$A47,Formulas!$J$2:$J$3001,0)))</f>
        <v/>
      </c>
      <c r="C47" s="13" t="str">
        <f aca="false">IF($A47="","",INDEX(Formulas!$F$2:$F$3001,MATCH($B$3&amp;"|"&amp;$A47,Formulas!$J$2:$J$3001,0)))</f>
        <v/>
      </c>
      <c r="D47" s="13" t="str">
        <f aca="false">IF($A47="","",INDEX(Formulas!$C$2:$C$3001,MATCH($B$3&amp;"|"&amp;$A47,Formulas!$J$2:$J$3001,0))&amp;"")</f>
        <v/>
      </c>
      <c r="E47" s="13" t="str">
        <f aca="false">IF($A47="","",IF(INDEX(Formulas!$D$2:$D$3001,MATCH($B$3&amp;"|"&amp;$A47,Formulas!$J$2:$J$3001,0))="","",INDEX(Formulas!$D$2:$D$3001,MATCH($B$3&amp;"|"&amp;$A47,Formulas!$J$2:$J$3001,0))))</f>
        <v/>
      </c>
      <c r="F47" s="12" t="str">
        <f aca="false">IF($A47="","",INDEX(Materials!$D$2:$D$301,MATCH(B47,Materials!$A$2:$A$301,0))-1)</f>
        <v/>
      </c>
    </row>
    <row r="48" customFormat="false" ht="15" hidden="false" customHeight="false" outlineLevel="0" collapsed="false">
      <c r="A48" s="12" t="str">
        <f aca="false">IF(ROW()-7&lt;=$B$5,ROW()-7,"")</f>
        <v/>
      </c>
      <c r="B48" s="13" t="str">
        <f aca="false">IF($A48="","",INDEX(Formulas!$B$2:$B$3001,MATCH($B$3&amp;"|"&amp;$A48,Formulas!$J$2:$J$3001,0)))</f>
        <v/>
      </c>
      <c r="C48" s="13" t="str">
        <f aca="false">IF($A48="","",INDEX(Formulas!$F$2:$F$3001,MATCH($B$3&amp;"|"&amp;$A48,Formulas!$J$2:$J$3001,0)))</f>
        <v/>
      </c>
      <c r="D48" s="13" t="str">
        <f aca="false">IF($A48="","",INDEX(Formulas!$C$2:$C$3001,MATCH($B$3&amp;"|"&amp;$A48,Formulas!$J$2:$J$3001,0))&amp;"")</f>
        <v/>
      </c>
      <c r="E48" s="13" t="str">
        <f aca="false">IF($A48="","",IF(INDEX(Formulas!$D$2:$D$3001,MATCH($B$3&amp;"|"&amp;$A48,Formulas!$J$2:$J$3001,0))="","",INDEX(Formulas!$D$2:$D$3001,MATCH($B$3&amp;"|"&amp;$A48,Formulas!$J$2:$J$3001,0))))</f>
        <v/>
      </c>
      <c r="F48" s="12" t="str">
        <f aca="false">IF($A48="","",INDEX(Materials!$D$2:$D$301,MATCH(B48,Materials!$A$2:$A$301,0))-1)</f>
        <v/>
      </c>
    </row>
    <row r="49" customFormat="false" ht="15" hidden="false" customHeight="false" outlineLevel="0" collapsed="false">
      <c r="A49" s="12" t="str">
        <f aca="false">IF(ROW()-7&lt;=$B$5,ROW()-7,"")</f>
        <v/>
      </c>
      <c r="B49" s="13" t="str">
        <f aca="false">IF($A49="","",INDEX(Formulas!$B$2:$B$3001,MATCH($B$3&amp;"|"&amp;$A49,Formulas!$J$2:$J$3001,0)))</f>
        <v/>
      </c>
      <c r="C49" s="13" t="str">
        <f aca="false">IF($A49="","",INDEX(Formulas!$F$2:$F$3001,MATCH($B$3&amp;"|"&amp;$A49,Formulas!$J$2:$J$3001,0)))</f>
        <v/>
      </c>
      <c r="D49" s="13" t="str">
        <f aca="false">IF($A49="","",INDEX(Formulas!$C$2:$C$3001,MATCH($B$3&amp;"|"&amp;$A49,Formulas!$J$2:$J$3001,0))&amp;"")</f>
        <v/>
      </c>
      <c r="E49" s="13" t="str">
        <f aca="false">IF($A49="","",IF(INDEX(Formulas!$D$2:$D$3001,MATCH($B$3&amp;"|"&amp;$A49,Formulas!$J$2:$J$3001,0))="","",INDEX(Formulas!$D$2:$D$3001,MATCH($B$3&amp;"|"&amp;$A49,Formulas!$J$2:$J$3001,0))))</f>
        <v/>
      </c>
      <c r="F49" s="12" t="str">
        <f aca="false">IF($A49="","",INDEX(Materials!$D$2:$D$301,MATCH(B49,Materials!$A$2:$A$301,0))-1)</f>
        <v/>
      </c>
    </row>
    <row r="50" customFormat="false" ht="15" hidden="false" customHeight="false" outlineLevel="0" collapsed="false">
      <c r="A50" s="12" t="str">
        <f aca="false">IF(ROW()-7&lt;=$B$5,ROW()-7,"")</f>
        <v/>
      </c>
      <c r="B50" s="13" t="str">
        <f aca="false">IF($A50="","",INDEX(Formulas!$B$2:$B$3001,MATCH($B$3&amp;"|"&amp;$A50,Formulas!$J$2:$J$3001,0)))</f>
        <v/>
      </c>
      <c r="C50" s="13" t="str">
        <f aca="false">IF($A50="","",INDEX(Formulas!$F$2:$F$3001,MATCH($B$3&amp;"|"&amp;$A50,Formulas!$J$2:$J$3001,0)))</f>
        <v/>
      </c>
      <c r="D50" s="13" t="str">
        <f aca="false">IF($A50="","",INDEX(Formulas!$C$2:$C$3001,MATCH($B$3&amp;"|"&amp;$A50,Formulas!$J$2:$J$3001,0))&amp;"")</f>
        <v/>
      </c>
      <c r="E50" s="13" t="str">
        <f aca="false">IF($A50="","",IF(INDEX(Formulas!$D$2:$D$3001,MATCH($B$3&amp;"|"&amp;$A50,Formulas!$J$2:$J$3001,0))="","",INDEX(Formulas!$D$2:$D$3001,MATCH($B$3&amp;"|"&amp;$A50,Formulas!$J$2:$J$3001,0))))</f>
        <v/>
      </c>
      <c r="F50" s="12" t="str">
        <f aca="false">IF($A50="","",INDEX(Materials!$D$2:$D$301,MATCH(B50,Materials!$A$2:$A$301,0))-1)</f>
        <v/>
      </c>
    </row>
    <row r="51" customFormat="false" ht="15" hidden="false" customHeight="false" outlineLevel="0" collapsed="false">
      <c r="A51" s="12" t="str">
        <f aca="false">IF(ROW()-7&lt;=$B$5,ROW()-7,"")</f>
        <v/>
      </c>
      <c r="B51" s="13" t="str">
        <f aca="false">IF($A51="","",INDEX(Formulas!$B$2:$B$3001,MATCH($B$3&amp;"|"&amp;$A51,Formulas!$J$2:$J$3001,0)))</f>
        <v/>
      </c>
      <c r="C51" s="13" t="str">
        <f aca="false">IF($A51="","",INDEX(Formulas!$F$2:$F$3001,MATCH($B$3&amp;"|"&amp;$A51,Formulas!$J$2:$J$3001,0)))</f>
        <v/>
      </c>
      <c r="D51" s="13" t="str">
        <f aca="false">IF($A51="","",INDEX(Formulas!$C$2:$C$3001,MATCH($B$3&amp;"|"&amp;$A51,Formulas!$J$2:$J$3001,0))&amp;"")</f>
        <v/>
      </c>
      <c r="E51" s="13" t="str">
        <f aca="false">IF($A51="","",IF(INDEX(Formulas!$D$2:$D$3001,MATCH($B$3&amp;"|"&amp;$A51,Formulas!$J$2:$J$3001,0))="","",INDEX(Formulas!$D$2:$D$3001,MATCH($B$3&amp;"|"&amp;$A51,Formulas!$J$2:$J$3001,0))))</f>
        <v/>
      </c>
      <c r="F51" s="12" t="str">
        <f aca="false">IF($A51="","",INDEX(Materials!$D$2:$D$301,MATCH(B51,Materials!$A$2:$A$301,0))-1)</f>
        <v/>
      </c>
    </row>
    <row r="52" customFormat="false" ht="15" hidden="false" customHeight="false" outlineLevel="0" collapsed="false">
      <c r="A52" s="12" t="str">
        <f aca="false">IF(ROW()-7&lt;=$B$5,ROW()-7,"")</f>
        <v/>
      </c>
      <c r="B52" s="13" t="str">
        <f aca="false">IF($A52="","",INDEX(Formulas!$B$2:$B$3001,MATCH($B$3&amp;"|"&amp;$A52,Formulas!$J$2:$J$3001,0)))</f>
        <v/>
      </c>
      <c r="C52" s="13" t="str">
        <f aca="false">IF($A52="","",INDEX(Formulas!$F$2:$F$3001,MATCH($B$3&amp;"|"&amp;$A52,Formulas!$J$2:$J$3001,0)))</f>
        <v/>
      </c>
      <c r="D52" s="13" t="str">
        <f aca="false">IF($A52="","",INDEX(Formulas!$C$2:$C$3001,MATCH($B$3&amp;"|"&amp;$A52,Formulas!$J$2:$J$3001,0))&amp;"")</f>
        <v/>
      </c>
      <c r="E52" s="13" t="str">
        <f aca="false">IF($A52="","",IF(INDEX(Formulas!$D$2:$D$3001,MATCH($B$3&amp;"|"&amp;$A52,Formulas!$J$2:$J$3001,0))="","",INDEX(Formulas!$D$2:$D$3001,MATCH($B$3&amp;"|"&amp;$A52,Formulas!$J$2:$J$3001,0))))</f>
        <v/>
      </c>
      <c r="F52" s="12" t="str">
        <f aca="false">IF($A52="","",INDEX(Materials!$D$2:$D$301,MATCH(B52,Materials!$A$2:$A$301,0))-1)</f>
        <v/>
      </c>
    </row>
    <row r="53" customFormat="false" ht="15" hidden="false" customHeight="false" outlineLevel="0" collapsed="false">
      <c r="A53" s="12" t="str">
        <f aca="false">IF(ROW()-7&lt;=$B$5,ROW()-7,"")</f>
        <v/>
      </c>
      <c r="B53" s="13" t="str">
        <f aca="false">IF($A53="","",INDEX(Formulas!$B$2:$B$3001,MATCH($B$3&amp;"|"&amp;$A53,Formulas!$J$2:$J$3001,0)))</f>
        <v/>
      </c>
      <c r="C53" s="13" t="str">
        <f aca="false">IF($A53="","",INDEX(Formulas!$F$2:$F$3001,MATCH($B$3&amp;"|"&amp;$A53,Formulas!$J$2:$J$3001,0)))</f>
        <v/>
      </c>
      <c r="D53" s="13" t="str">
        <f aca="false">IF($A53="","",INDEX(Formulas!$C$2:$C$3001,MATCH($B$3&amp;"|"&amp;$A53,Formulas!$J$2:$J$3001,0))&amp;"")</f>
        <v/>
      </c>
      <c r="E53" s="13" t="str">
        <f aca="false">IF($A53="","",IF(INDEX(Formulas!$D$2:$D$3001,MATCH($B$3&amp;"|"&amp;$A53,Formulas!$J$2:$J$3001,0))="","",INDEX(Formulas!$D$2:$D$3001,MATCH($B$3&amp;"|"&amp;$A53,Formulas!$J$2:$J$3001,0))))</f>
        <v/>
      </c>
      <c r="F53" s="12" t="str">
        <f aca="false">IF($A53="","",INDEX(Materials!$D$2:$D$301,MATCH(B53,Materials!$A$2:$A$301,0))-1)</f>
        <v/>
      </c>
    </row>
    <row r="54" customFormat="false" ht="15" hidden="false" customHeight="false" outlineLevel="0" collapsed="false">
      <c r="A54" s="12" t="str">
        <f aca="false">IF(ROW()-7&lt;=$B$5,ROW()-7,"")</f>
        <v/>
      </c>
      <c r="B54" s="13" t="str">
        <f aca="false">IF($A54="","",INDEX(Formulas!$B$2:$B$3001,MATCH($B$3&amp;"|"&amp;$A54,Formulas!$J$2:$J$3001,0)))</f>
        <v/>
      </c>
      <c r="C54" s="13" t="str">
        <f aca="false">IF($A54="","",INDEX(Formulas!$F$2:$F$3001,MATCH($B$3&amp;"|"&amp;$A54,Formulas!$J$2:$J$3001,0)))</f>
        <v/>
      </c>
      <c r="D54" s="13" t="str">
        <f aca="false">IF($A54="","",INDEX(Formulas!$C$2:$C$3001,MATCH($B$3&amp;"|"&amp;$A54,Formulas!$J$2:$J$3001,0))&amp;"")</f>
        <v/>
      </c>
      <c r="E54" s="13" t="str">
        <f aca="false">IF($A54="","",IF(INDEX(Formulas!$D$2:$D$3001,MATCH($B$3&amp;"|"&amp;$A54,Formulas!$J$2:$J$3001,0))="","",INDEX(Formulas!$D$2:$D$3001,MATCH($B$3&amp;"|"&amp;$A54,Formulas!$J$2:$J$3001,0))))</f>
        <v/>
      </c>
      <c r="F54" s="12" t="str">
        <f aca="false">IF($A54="","",INDEX(Materials!$D$2:$D$301,MATCH(B54,Materials!$A$2:$A$301,0))-1)</f>
        <v/>
      </c>
    </row>
    <row r="55" customFormat="false" ht="15" hidden="false" customHeight="false" outlineLevel="0" collapsed="false">
      <c r="A55" s="12" t="str">
        <f aca="false">IF(ROW()-7&lt;=$B$5,ROW()-7,"")</f>
        <v/>
      </c>
      <c r="B55" s="13" t="str">
        <f aca="false">IF($A55="","",INDEX(Formulas!$B$2:$B$3001,MATCH($B$3&amp;"|"&amp;$A55,Formulas!$J$2:$J$3001,0)))</f>
        <v/>
      </c>
      <c r="C55" s="13" t="str">
        <f aca="false">IF($A55="","",INDEX(Formulas!$F$2:$F$3001,MATCH($B$3&amp;"|"&amp;$A55,Formulas!$J$2:$J$3001,0)))</f>
        <v/>
      </c>
      <c r="D55" s="13" t="str">
        <f aca="false">IF($A55="","",INDEX(Formulas!$C$2:$C$3001,MATCH($B$3&amp;"|"&amp;$A55,Formulas!$J$2:$J$3001,0))&amp;"")</f>
        <v/>
      </c>
      <c r="E55" s="13" t="str">
        <f aca="false">IF($A55="","",IF(INDEX(Formulas!$D$2:$D$3001,MATCH($B$3&amp;"|"&amp;$A55,Formulas!$J$2:$J$3001,0))="","",INDEX(Formulas!$D$2:$D$3001,MATCH($B$3&amp;"|"&amp;$A55,Formulas!$J$2:$J$3001,0))))</f>
        <v/>
      </c>
      <c r="F55" s="12" t="str">
        <f aca="false">IF($A55="","",INDEX(Materials!$D$2:$D$301,MATCH(B55,Materials!$A$2:$A$301,0))-1)</f>
        <v/>
      </c>
    </row>
    <row r="56" customFormat="false" ht="15" hidden="false" customHeight="false" outlineLevel="0" collapsed="false">
      <c r="A56" s="12" t="str">
        <f aca="false">IF(ROW()-7&lt;=$B$5,ROW()-7,"")</f>
        <v/>
      </c>
      <c r="B56" s="13" t="str">
        <f aca="false">IF($A56="","",INDEX(Formulas!$B$2:$B$3001,MATCH($B$3&amp;"|"&amp;$A56,Formulas!$J$2:$J$3001,0)))</f>
        <v/>
      </c>
      <c r="C56" s="13" t="str">
        <f aca="false">IF($A56="","",INDEX(Formulas!$F$2:$F$3001,MATCH($B$3&amp;"|"&amp;$A56,Formulas!$J$2:$J$3001,0)))</f>
        <v/>
      </c>
      <c r="D56" s="13" t="str">
        <f aca="false">IF($A56="","",INDEX(Formulas!$C$2:$C$3001,MATCH($B$3&amp;"|"&amp;$A56,Formulas!$J$2:$J$3001,0))&amp;"")</f>
        <v/>
      </c>
      <c r="E56" s="13" t="str">
        <f aca="false">IF($A56="","",IF(INDEX(Formulas!$D$2:$D$3001,MATCH($B$3&amp;"|"&amp;$A56,Formulas!$J$2:$J$3001,0))="","",INDEX(Formulas!$D$2:$D$3001,MATCH($B$3&amp;"|"&amp;$A56,Formulas!$J$2:$J$3001,0))))</f>
        <v/>
      </c>
      <c r="F56" s="12" t="str">
        <f aca="false">IF($A56="","",INDEX(Materials!$D$2:$D$301,MATCH(B56,Materials!$A$2:$A$301,0))-1)</f>
        <v/>
      </c>
    </row>
    <row r="57" customFormat="false" ht="15" hidden="false" customHeight="false" outlineLevel="0" collapsed="false">
      <c r="A57" s="12" t="str">
        <f aca="false">IF(ROW()-7&lt;=$B$5,ROW()-7,"")</f>
        <v/>
      </c>
      <c r="B57" s="13" t="str">
        <f aca="false">IF($A57="","",INDEX(Formulas!$B$2:$B$3001,MATCH($B$3&amp;"|"&amp;$A57,Formulas!$J$2:$J$3001,0)))</f>
        <v/>
      </c>
      <c r="C57" s="13" t="str">
        <f aca="false">IF($A57="","",INDEX(Formulas!$F$2:$F$3001,MATCH($B$3&amp;"|"&amp;$A57,Formulas!$J$2:$J$3001,0)))</f>
        <v/>
      </c>
      <c r="D57" s="13" t="str">
        <f aca="false">IF($A57="","",INDEX(Formulas!$C$2:$C$3001,MATCH($B$3&amp;"|"&amp;$A57,Formulas!$J$2:$J$3001,0))&amp;"")</f>
        <v/>
      </c>
      <c r="E57" s="13" t="str">
        <f aca="false">IF($A57="","",IF(INDEX(Formulas!$D$2:$D$3001,MATCH($B$3&amp;"|"&amp;$A57,Formulas!$J$2:$J$3001,0))="","",INDEX(Formulas!$D$2:$D$3001,MATCH($B$3&amp;"|"&amp;$A57,Formulas!$J$2:$J$3001,0))))</f>
        <v/>
      </c>
      <c r="F57" s="12" t="str">
        <f aca="false">IF($A57="","",INDEX(Materials!$D$2:$D$301,MATCH(B57,Materials!$A$2:$A$301,0))-1)</f>
        <v/>
      </c>
    </row>
    <row r="58" customFormat="false" ht="15" hidden="false" customHeight="false" outlineLevel="0" collapsed="false">
      <c r="A58" s="12" t="str">
        <f aca="false">IF(ROW()-7&lt;=$B$5,ROW()-7,"")</f>
        <v/>
      </c>
      <c r="B58" s="13" t="str">
        <f aca="false">IF($A58="","",INDEX(Formulas!$B$2:$B$3001,MATCH($B$3&amp;"|"&amp;$A58,Formulas!$J$2:$J$3001,0)))</f>
        <v/>
      </c>
      <c r="C58" s="13" t="str">
        <f aca="false">IF($A58="","",INDEX(Formulas!$F$2:$F$3001,MATCH($B$3&amp;"|"&amp;$A58,Formulas!$J$2:$J$3001,0)))</f>
        <v/>
      </c>
      <c r="D58" s="13" t="str">
        <f aca="false">IF($A58="","",INDEX(Formulas!$C$2:$C$3001,MATCH($B$3&amp;"|"&amp;$A58,Formulas!$J$2:$J$3001,0))&amp;"")</f>
        <v/>
      </c>
      <c r="E58" s="13" t="str">
        <f aca="false">IF($A58="","",IF(INDEX(Formulas!$D$2:$D$3001,MATCH($B$3&amp;"|"&amp;$A58,Formulas!$J$2:$J$3001,0))="","",INDEX(Formulas!$D$2:$D$3001,MATCH($B$3&amp;"|"&amp;$A58,Formulas!$J$2:$J$3001,0))))</f>
        <v/>
      </c>
      <c r="F58" s="12" t="str">
        <f aca="false">IF($A58="","",INDEX(Materials!$D$2:$D$301,MATCH(B58,Materials!$A$2:$A$301,0))-1)</f>
        <v/>
      </c>
    </row>
    <row r="59" customFormat="false" ht="15" hidden="false" customHeight="false" outlineLevel="0" collapsed="false">
      <c r="A59" s="12" t="str">
        <f aca="false">IF(ROW()-7&lt;=$B$5,ROW()-7,"")</f>
        <v/>
      </c>
      <c r="B59" s="13" t="str">
        <f aca="false">IF($A59="","",INDEX(Formulas!$B$2:$B$3001,MATCH($B$3&amp;"|"&amp;$A59,Formulas!$J$2:$J$3001,0)))</f>
        <v/>
      </c>
      <c r="C59" s="13" t="str">
        <f aca="false">IF($A59="","",INDEX(Formulas!$F$2:$F$3001,MATCH($B$3&amp;"|"&amp;$A59,Formulas!$J$2:$J$3001,0)))</f>
        <v/>
      </c>
      <c r="D59" s="13" t="str">
        <f aca="false">IF($A59="","",INDEX(Formulas!$C$2:$C$3001,MATCH($B$3&amp;"|"&amp;$A59,Formulas!$J$2:$J$3001,0))&amp;"")</f>
        <v/>
      </c>
      <c r="E59" s="13" t="str">
        <f aca="false">IF($A59="","",IF(INDEX(Formulas!$D$2:$D$3001,MATCH($B$3&amp;"|"&amp;$A59,Formulas!$J$2:$J$3001,0))="","",INDEX(Formulas!$D$2:$D$3001,MATCH($B$3&amp;"|"&amp;$A59,Formulas!$J$2:$J$3001,0))))</f>
        <v/>
      </c>
      <c r="F59" s="12" t="str">
        <f aca="false">IF($A59="","",INDEX(Materials!$D$2:$D$301,MATCH(B59,Materials!$A$2:$A$301,0))-1)</f>
        <v/>
      </c>
    </row>
    <row r="60" customFormat="false" ht="15" hidden="false" customHeight="false" outlineLevel="0" collapsed="false">
      <c r="A60" s="12" t="str">
        <f aca="false">IF(ROW()-7&lt;=$B$5,ROW()-7,"")</f>
        <v/>
      </c>
      <c r="B60" s="13" t="str">
        <f aca="false">IF($A60="","",INDEX(Formulas!$B$2:$B$3001,MATCH($B$3&amp;"|"&amp;$A60,Formulas!$J$2:$J$3001,0)))</f>
        <v/>
      </c>
      <c r="C60" s="13" t="str">
        <f aca="false">IF($A60="","",INDEX(Formulas!$F$2:$F$3001,MATCH($B$3&amp;"|"&amp;$A60,Formulas!$J$2:$J$3001,0)))</f>
        <v/>
      </c>
      <c r="D60" s="13" t="str">
        <f aca="false">IF($A60="","",INDEX(Formulas!$C$2:$C$3001,MATCH($B$3&amp;"|"&amp;$A60,Formulas!$J$2:$J$3001,0))&amp;"")</f>
        <v/>
      </c>
      <c r="E60" s="13" t="str">
        <f aca="false">IF($A60="","",IF(INDEX(Formulas!$D$2:$D$3001,MATCH($B$3&amp;"|"&amp;$A60,Formulas!$J$2:$J$3001,0))="","",INDEX(Formulas!$D$2:$D$3001,MATCH($B$3&amp;"|"&amp;$A60,Formulas!$J$2:$J$3001,0))))</f>
        <v/>
      </c>
      <c r="F60" s="12" t="str">
        <f aca="false">IF($A60="","",INDEX(Materials!$D$2:$D$301,MATCH(B60,Materials!$A$2:$A$301,0))-1)</f>
        <v/>
      </c>
    </row>
    <row r="61" customFormat="false" ht="15" hidden="false" customHeight="false" outlineLevel="0" collapsed="false">
      <c r="A61" s="12" t="str">
        <f aca="false">IF(ROW()-7&lt;=$B$5,ROW()-7,"")</f>
        <v/>
      </c>
      <c r="B61" s="13" t="str">
        <f aca="false">IF($A61="","",INDEX(Formulas!$B$2:$B$3001,MATCH($B$3&amp;"|"&amp;$A61,Formulas!$J$2:$J$3001,0)))</f>
        <v/>
      </c>
      <c r="C61" s="13" t="str">
        <f aca="false">IF($A61="","",INDEX(Formulas!$F$2:$F$3001,MATCH($B$3&amp;"|"&amp;$A61,Formulas!$J$2:$J$3001,0)))</f>
        <v/>
      </c>
      <c r="D61" s="13" t="str">
        <f aca="false">IF($A61="","",INDEX(Formulas!$C$2:$C$3001,MATCH($B$3&amp;"|"&amp;$A61,Formulas!$J$2:$J$3001,0))&amp;"")</f>
        <v/>
      </c>
      <c r="E61" s="13" t="str">
        <f aca="false">IF($A61="","",IF(INDEX(Formulas!$D$2:$D$3001,MATCH($B$3&amp;"|"&amp;$A61,Formulas!$J$2:$J$3001,0))="","",INDEX(Formulas!$D$2:$D$3001,MATCH($B$3&amp;"|"&amp;$A61,Formulas!$J$2:$J$3001,0))))</f>
        <v/>
      </c>
      <c r="F61" s="12" t="str">
        <f aca="false">IF($A61="","",INDEX(Materials!$D$2:$D$301,MATCH(B61,Materials!$A$2:$A$301,0))-1)</f>
        <v/>
      </c>
    </row>
    <row r="62" customFormat="false" ht="15" hidden="false" customHeight="false" outlineLevel="0" collapsed="false">
      <c r="A62" s="12" t="str">
        <f aca="false">IF(ROW()-7&lt;=$B$5,ROW()-7,"")</f>
        <v/>
      </c>
      <c r="B62" s="13" t="str">
        <f aca="false">IF($A62="","",INDEX(Formulas!$B$2:$B$3001,MATCH($B$3&amp;"|"&amp;$A62,Formulas!$J$2:$J$3001,0)))</f>
        <v/>
      </c>
      <c r="C62" s="13" t="str">
        <f aca="false">IF($A62="","",INDEX(Formulas!$F$2:$F$3001,MATCH($B$3&amp;"|"&amp;$A62,Formulas!$J$2:$J$3001,0)))</f>
        <v/>
      </c>
      <c r="D62" s="13" t="str">
        <f aca="false">IF($A62="","",INDEX(Formulas!$C$2:$C$3001,MATCH($B$3&amp;"|"&amp;$A62,Formulas!$J$2:$J$3001,0))&amp;"")</f>
        <v/>
      </c>
      <c r="E62" s="13" t="str">
        <f aca="false">IF($A62="","",IF(INDEX(Formulas!$D$2:$D$3001,MATCH($B$3&amp;"|"&amp;$A62,Formulas!$J$2:$J$3001,0))="","",INDEX(Formulas!$D$2:$D$3001,MATCH($B$3&amp;"|"&amp;$A62,Formulas!$J$2:$J$3001,0))))</f>
        <v/>
      </c>
      <c r="F62" s="12" t="str">
        <f aca="false">IF($A62="","",INDEX(Materials!$D$2:$D$301,MATCH(B62,Materials!$A$2:$A$301,0))-1)</f>
        <v/>
      </c>
    </row>
    <row r="63" customFormat="false" ht="15" hidden="false" customHeight="false" outlineLevel="0" collapsed="false">
      <c r="A63" s="12" t="str">
        <f aca="false">IF(ROW()-7&lt;=$B$5,ROW()-7,"")</f>
        <v/>
      </c>
      <c r="B63" s="13" t="str">
        <f aca="false">IF($A63="","",INDEX(Formulas!$B$2:$B$3001,MATCH($B$3&amp;"|"&amp;$A63,Formulas!$J$2:$J$3001,0)))</f>
        <v/>
      </c>
      <c r="C63" s="13" t="str">
        <f aca="false">IF($A63="","",INDEX(Formulas!$F$2:$F$3001,MATCH($B$3&amp;"|"&amp;$A63,Formulas!$J$2:$J$3001,0)))</f>
        <v/>
      </c>
      <c r="D63" s="13" t="str">
        <f aca="false">IF($A63="","",INDEX(Formulas!$C$2:$C$3001,MATCH($B$3&amp;"|"&amp;$A63,Formulas!$J$2:$J$3001,0))&amp;"")</f>
        <v/>
      </c>
      <c r="E63" s="13" t="str">
        <f aca="false">IF($A63="","",IF(INDEX(Formulas!$D$2:$D$3001,MATCH($B$3&amp;"|"&amp;$A63,Formulas!$J$2:$J$3001,0))="","",INDEX(Formulas!$D$2:$D$3001,MATCH($B$3&amp;"|"&amp;$A63,Formulas!$J$2:$J$3001,0))))</f>
        <v/>
      </c>
      <c r="F63" s="12" t="str">
        <f aca="false">IF($A63="","",INDEX(Materials!$D$2:$D$301,MATCH(B63,Materials!$A$2:$A$301,0))-1)</f>
        <v/>
      </c>
    </row>
    <row r="64" customFormat="false" ht="15" hidden="false" customHeight="false" outlineLevel="0" collapsed="false">
      <c r="A64" s="12" t="str">
        <f aca="false">IF(ROW()-7&lt;=$B$5,ROW()-7,"")</f>
        <v/>
      </c>
      <c r="B64" s="13" t="str">
        <f aca="false">IF($A64="","",INDEX(Formulas!$B$2:$B$3001,MATCH($B$3&amp;"|"&amp;$A64,Formulas!$J$2:$J$3001,0)))</f>
        <v/>
      </c>
      <c r="C64" s="13" t="str">
        <f aca="false">IF($A64="","",INDEX(Formulas!$F$2:$F$3001,MATCH($B$3&amp;"|"&amp;$A64,Formulas!$J$2:$J$3001,0)))</f>
        <v/>
      </c>
      <c r="D64" s="13" t="str">
        <f aca="false">IF($A64="","",INDEX(Formulas!$C$2:$C$3001,MATCH($B$3&amp;"|"&amp;$A64,Formulas!$J$2:$J$3001,0))&amp;"")</f>
        <v/>
      </c>
      <c r="E64" s="13" t="str">
        <f aca="false">IF($A64="","",IF(INDEX(Formulas!$D$2:$D$3001,MATCH($B$3&amp;"|"&amp;$A64,Formulas!$J$2:$J$3001,0))="","",INDEX(Formulas!$D$2:$D$3001,MATCH($B$3&amp;"|"&amp;$A64,Formulas!$J$2:$J$3001,0))))</f>
        <v/>
      </c>
      <c r="F64" s="12" t="str">
        <f aca="false">IF($A64="","",INDEX(Materials!$D$2:$D$301,MATCH(B64,Materials!$A$2:$A$301,0))-1)</f>
        <v/>
      </c>
    </row>
    <row r="65" customFormat="false" ht="15" hidden="false" customHeight="false" outlineLevel="0" collapsed="false">
      <c r="A65" s="12" t="str">
        <f aca="false">IF(ROW()-7&lt;=$B$5,ROW()-7,"")</f>
        <v/>
      </c>
      <c r="B65" s="13" t="str">
        <f aca="false">IF($A65="","",INDEX(Formulas!$B$2:$B$3001,MATCH($B$3&amp;"|"&amp;$A65,Formulas!$J$2:$J$3001,0)))</f>
        <v/>
      </c>
      <c r="C65" s="13" t="str">
        <f aca="false">IF($A65="","",INDEX(Formulas!$F$2:$F$3001,MATCH($B$3&amp;"|"&amp;$A65,Formulas!$J$2:$J$3001,0)))</f>
        <v/>
      </c>
      <c r="D65" s="13" t="str">
        <f aca="false">IF($A65="","",INDEX(Formulas!$C$2:$C$3001,MATCH($B$3&amp;"|"&amp;$A65,Formulas!$J$2:$J$3001,0))&amp;"")</f>
        <v/>
      </c>
      <c r="E65" s="13" t="str">
        <f aca="false">IF($A65="","",IF(INDEX(Formulas!$D$2:$D$3001,MATCH($B$3&amp;"|"&amp;$A65,Formulas!$J$2:$J$3001,0))="","",INDEX(Formulas!$D$2:$D$3001,MATCH($B$3&amp;"|"&amp;$A65,Formulas!$J$2:$J$3001,0))))</f>
        <v/>
      </c>
      <c r="F65" s="12" t="str">
        <f aca="false">IF($A65="","",INDEX(Materials!$D$2:$D$301,MATCH(B65,Materials!$A$2:$A$301,0))-1)</f>
        <v/>
      </c>
    </row>
    <row r="66" customFormat="false" ht="15" hidden="false" customHeight="false" outlineLevel="0" collapsed="false">
      <c r="A66" s="12" t="str">
        <f aca="false">IF(ROW()-7&lt;=$B$5,ROW()-7,"")</f>
        <v/>
      </c>
      <c r="B66" s="13" t="str">
        <f aca="false">IF($A66="","",INDEX(Formulas!$B$2:$B$3001,MATCH($B$3&amp;"|"&amp;$A66,Formulas!$J$2:$J$3001,0)))</f>
        <v/>
      </c>
      <c r="C66" s="13" t="str">
        <f aca="false">IF($A66="","",INDEX(Formulas!$F$2:$F$3001,MATCH($B$3&amp;"|"&amp;$A66,Formulas!$J$2:$J$3001,0)))</f>
        <v/>
      </c>
      <c r="D66" s="13" t="str">
        <f aca="false">IF($A66="","",INDEX(Formulas!$C$2:$C$3001,MATCH($B$3&amp;"|"&amp;$A66,Formulas!$J$2:$J$3001,0))&amp;"")</f>
        <v/>
      </c>
      <c r="E66" s="13" t="str">
        <f aca="false">IF($A66="","",IF(INDEX(Formulas!$D$2:$D$3001,MATCH($B$3&amp;"|"&amp;$A66,Formulas!$J$2:$J$3001,0))="","",INDEX(Formulas!$D$2:$D$3001,MATCH($B$3&amp;"|"&amp;$A66,Formulas!$J$2:$J$3001,0))))</f>
        <v/>
      </c>
      <c r="F66" s="12" t="str">
        <f aca="false">IF($A66="","",INDEX(Materials!$D$2:$D$301,MATCH(B66,Materials!$A$2:$A$301,0))-1)</f>
        <v/>
      </c>
    </row>
    <row r="67" customFormat="false" ht="15" hidden="false" customHeight="false" outlineLevel="0" collapsed="false">
      <c r="A67" s="12" t="str">
        <f aca="false">IF(ROW()-7&lt;=$B$5,ROW()-7,"")</f>
        <v/>
      </c>
      <c r="B67" s="13" t="str">
        <f aca="false">IF($A67="","",INDEX(Formulas!$B$2:$B$3001,MATCH($B$3&amp;"|"&amp;$A67,Formulas!$J$2:$J$3001,0)))</f>
        <v/>
      </c>
      <c r="C67" s="13" t="str">
        <f aca="false">IF($A67="","",INDEX(Formulas!$F$2:$F$3001,MATCH($B$3&amp;"|"&amp;$A67,Formulas!$J$2:$J$3001,0)))</f>
        <v/>
      </c>
      <c r="D67" s="13" t="str">
        <f aca="false">IF($A67="","",INDEX(Formulas!$C$2:$C$3001,MATCH($B$3&amp;"|"&amp;$A67,Formulas!$J$2:$J$3001,0))&amp;"")</f>
        <v/>
      </c>
      <c r="E67" s="13" t="str">
        <f aca="false">IF($A67="","",IF(INDEX(Formulas!$D$2:$D$3001,MATCH($B$3&amp;"|"&amp;$A67,Formulas!$J$2:$J$3001,0))="","",INDEX(Formulas!$D$2:$D$3001,MATCH($B$3&amp;"|"&amp;$A67,Formulas!$J$2:$J$3001,0))))</f>
        <v/>
      </c>
      <c r="F67" s="12" t="str">
        <f aca="false">IF($A67="","",INDEX(Materials!$D$2:$D$301,MATCH(B67,Materials!$A$2:$A$301,0))-1)</f>
        <v/>
      </c>
    </row>
  </sheetData>
  <conditionalFormatting sqref="A8:F67">
    <cfRule type="expression" priority="2" aboveAverage="0" equalAverage="0" bottom="0" percent="0" rank="0" text="" dxfId="0">
      <formula>$A8&lt;&gt;""</formula>
    </cfRule>
  </conditionalFormatting>
  <conditionalFormatting sqref="F8:F67">
    <cfRule type="cellIs" priority="3" operator="equal" aboveAverage="0" equalAverage="0" bottom="0" percent="0" rank="0" text="" dxfId="1">
      <formula>0</formula>
    </cfRule>
  </conditionalFormatting>
  <dataValidations count="1">
    <dataValidation allowBlank="false" errorStyle="stop" operator="between" showDropDown="false" showErrorMessage="false" showInputMessage="false" sqref="B3" type="list">
      <formula1>ProductList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G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6" min="4" style="0" width="14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0" t="s">
        <v>55</v>
      </c>
      <c r="B1" s="10" t="s">
        <v>41</v>
      </c>
      <c r="C1" s="10" t="s">
        <v>58</v>
      </c>
      <c r="D1" s="11" t="s">
        <v>59</v>
      </c>
      <c r="E1" s="11" t="s">
        <v>60</v>
      </c>
      <c r="F1" s="11" t="s">
        <v>61</v>
      </c>
      <c r="G1" s="11" t="s">
        <v>62</v>
      </c>
    </row>
    <row r="2" customFormat="false" ht="15" hidden="false" customHeight="false" outlineLevel="0" collapsed="false">
      <c r="A2" s="15" t="s">
        <v>63</v>
      </c>
      <c r="B2" s="15" t="s">
        <v>64</v>
      </c>
      <c r="C2" s="15" t="s">
        <v>65</v>
      </c>
      <c r="D2" s="16" t="n">
        <f aca="false">IF(A2="","",SUMIFS(Formulas!$K$2:$K$3001,Formulas!$B$2:$B$3001,A2))</f>
        <v>6</v>
      </c>
      <c r="E2" s="16" t="n">
        <f aca="false">IF(A2="","",COUNTIF(Formulas!$B$2:$B$3001,A2))</f>
        <v>6</v>
      </c>
      <c r="F2" s="17" t="n">
        <f aca="false">IF(A2="","",IF(COUNTA(Products!$A$2:$A$151)=0,0,D2/COUNTA(Products!$A$2:$A$151)))</f>
        <v>0.0566037735849057</v>
      </c>
      <c r="G2" s="16" t="str">
        <f aca="false">IF(A2="","",IF(D2=0,"Not used",IF(D2=1,"Unique to 1 product",IF(D2=COUNTA(Products!$A$2:$A$151),"In all products","Shared"))))</f>
        <v>Shared</v>
      </c>
    </row>
    <row r="3" customFormat="false" ht="15" hidden="false" customHeight="false" outlineLevel="0" collapsed="false">
      <c r="A3" s="15" t="s">
        <v>66</v>
      </c>
      <c r="B3" s="15" t="s">
        <v>64</v>
      </c>
      <c r="C3" s="15"/>
      <c r="D3" s="16" t="n">
        <f aca="false">IF(A3="","",SUMIFS(Formulas!$K$2:$K$3001,Formulas!$B$2:$B$3001,A3))</f>
        <v>4</v>
      </c>
      <c r="E3" s="16" t="n">
        <f aca="false">IF(A3="","",COUNTIF(Formulas!$B$2:$B$3001,A3))</f>
        <v>4</v>
      </c>
      <c r="F3" s="17" t="n">
        <f aca="false">IF(A3="","",IF(COUNTA(Products!$A$2:$A$151)=0,0,D3/COUNTA(Products!$A$2:$A$151)))</f>
        <v>0.0377358490566038</v>
      </c>
      <c r="G3" s="16" t="str">
        <f aca="false">IF(A3="","",IF(D3=0,"Not used",IF(D3=1,"Unique to 1 product",IF(D3=COUNTA(Products!$A$2:$A$151),"In all products","Shared"))))</f>
        <v>Shared</v>
      </c>
    </row>
    <row r="4" customFormat="false" ht="15" hidden="false" customHeight="false" outlineLevel="0" collapsed="false">
      <c r="A4" s="15" t="s">
        <v>67</v>
      </c>
      <c r="B4" s="15" t="s">
        <v>64</v>
      </c>
      <c r="C4" s="15" t="s">
        <v>68</v>
      </c>
      <c r="D4" s="16" t="n">
        <f aca="false">IF(A4="","",SUMIFS(Formulas!$K$2:$K$3001,Formulas!$B$2:$B$3001,A4))</f>
        <v>1</v>
      </c>
      <c r="E4" s="16" t="n">
        <f aca="false">IF(A4="","",COUNTIF(Formulas!$B$2:$B$3001,A4))</f>
        <v>1</v>
      </c>
      <c r="F4" s="17" t="n">
        <f aca="false">IF(A4="","",IF(COUNTA(Products!$A$2:$A$151)=0,0,D4/COUNTA(Products!$A$2:$A$151)))</f>
        <v>0.00943396226415094</v>
      </c>
      <c r="G4" s="16" t="str">
        <f aca="false">IF(A4="","",IF(D4=0,"Not used",IF(D4=1,"Unique to 1 product",IF(D4=COUNTA(Products!$A$2:$A$151),"In all products","Shared"))))</f>
        <v>Unique to 1 product</v>
      </c>
    </row>
    <row r="5" customFormat="false" ht="15" hidden="false" customHeight="false" outlineLevel="0" collapsed="false">
      <c r="A5" s="15" t="s">
        <v>69</v>
      </c>
      <c r="B5" s="15" t="s">
        <v>64</v>
      </c>
      <c r="C5" s="15"/>
      <c r="D5" s="16" t="n">
        <f aca="false">IF(A5="","",SUMIFS(Formulas!$K$2:$K$3001,Formulas!$B$2:$B$3001,A5))</f>
        <v>2</v>
      </c>
      <c r="E5" s="16" t="n">
        <f aca="false">IF(A5="","",COUNTIF(Formulas!$B$2:$B$3001,A5))</f>
        <v>2</v>
      </c>
      <c r="F5" s="17" t="n">
        <f aca="false">IF(A5="","",IF(COUNTA(Products!$A$2:$A$151)=0,0,D5/COUNTA(Products!$A$2:$A$151)))</f>
        <v>0.0188679245283019</v>
      </c>
      <c r="G5" s="16" t="str">
        <f aca="false">IF(A5="","",IF(D5=0,"Not used",IF(D5=1,"Unique to 1 product",IF(D5=COUNTA(Products!$A$2:$A$151),"In all products","Shared"))))</f>
        <v>Shared</v>
      </c>
    </row>
    <row r="6" customFormat="false" ht="15" hidden="false" customHeight="false" outlineLevel="0" collapsed="false">
      <c r="A6" s="15" t="s">
        <v>70</v>
      </c>
      <c r="B6" s="15" t="s">
        <v>64</v>
      </c>
      <c r="C6" s="15" t="s">
        <v>71</v>
      </c>
      <c r="D6" s="16" t="n">
        <f aca="false">IF(A6="","",SUMIFS(Formulas!$K$2:$K$3001,Formulas!$B$2:$B$3001,A6))</f>
        <v>1</v>
      </c>
      <c r="E6" s="16" t="n">
        <f aca="false">IF(A6="","",COUNTIF(Formulas!$B$2:$B$3001,A6))</f>
        <v>1</v>
      </c>
      <c r="F6" s="17" t="n">
        <f aca="false">IF(A6="","",IF(COUNTA(Products!$A$2:$A$151)=0,0,D6/COUNTA(Products!$A$2:$A$151)))</f>
        <v>0.00943396226415094</v>
      </c>
      <c r="G6" s="16" t="str">
        <f aca="false">IF(A6="","",IF(D6=0,"Not used",IF(D6=1,"Unique to 1 product",IF(D6=COUNTA(Products!$A$2:$A$151),"In all products","Shared"))))</f>
        <v>Unique to 1 product</v>
      </c>
    </row>
    <row r="7" customFormat="false" ht="15" hidden="false" customHeight="false" outlineLevel="0" collapsed="false">
      <c r="A7" s="15" t="s">
        <v>72</v>
      </c>
      <c r="B7" s="15" t="s">
        <v>64</v>
      </c>
      <c r="C7" s="15" t="s">
        <v>73</v>
      </c>
      <c r="D7" s="16" t="n">
        <f aca="false">IF(A7="","",SUMIFS(Formulas!$K$2:$K$3001,Formulas!$B$2:$B$3001,A7))</f>
        <v>2</v>
      </c>
      <c r="E7" s="16" t="n">
        <f aca="false">IF(A7="","",COUNTIF(Formulas!$B$2:$B$3001,A7))</f>
        <v>2</v>
      </c>
      <c r="F7" s="17" t="n">
        <f aca="false">IF(A7="","",IF(COUNTA(Products!$A$2:$A$151)=0,0,D7/COUNTA(Products!$A$2:$A$151)))</f>
        <v>0.0188679245283019</v>
      </c>
      <c r="G7" s="16" t="str">
        <f aca="false">IF(A7="","",IF(D7=0,"Not used",IF(D7=1,"Unique to 1 product",IF(D7=COUNTA(Products!$A$2:$A$151),"In all products","Shared"))))</f>
        <v>Shared</v>
      </c>
    </row>
    <row r="8" customFormat="false" ht="15" hidden="false" customHeight="false" outlineLevel="0" collapsed="false">
      <c r="A8" s="15" t="s">
        <v>74</v>
      </c>
      <c r="B8" s="15" t="s">
        <v>64</v>
      </c>
      <c r="C8" s="15" t="s">
        <v>75</v>
      </c>
      <c r="D8" s="16" t="n">
        <f aca="false">IF(A8="","",SUMIFS(Formulas!$K$2:$K$3001,Formulas!$B$2:$B$3001,A8))</f>
        <v>12</v>
      </c>
      <c r="E8" s="16" t="n">
        <f aca="false">IF(A8="","",COUNTIF(Formulas!$B$2:$B$3001,A8))</f>
        <v>12</v>
      </c>
      <c r="F8" s="17" t="n">
        <f aca="false">IF(A8="","",IF(COUNTA(Products!$A$2:$A$151)=0,0,D8/COUNTA(Products!$A$2:$A$151)))</f>
        <v>0.113207547169811</v>
      </c>
      <c r="G8" s="16" t="str">
        <f aca="false">IF(A8="","",IF(D8=0,"Not used",IF(D8=1,"Unique to 1 product",IF(D8=COUNTA(Products!$A$2:$A$151),"In all products","Shared"))))</f>
        <v>Shared</v>
      </c>
    </row>
    <row r="9" customFormat="false" ht="15" hidden="false" customHeight="false" outlineLevel="0" collapsed="false">
      <c r="A9" s="15" t="s">
        <v>76</v>
      </c>
      <c r="B9" s="15" t="s">
        <v>64</v>
      </c>
      <c r="C9" s="15"/>
      <c r="D9" s="16" t="n">
        <f aca="false">IF(A9="","",SUMIFS(Formulas!$K$2:$K$3001,Formulas!$B$2:$B$3001,A9))</f>
        <v>1</v>
      </c>
      <c r="E9" s="16" t="n">
        <f aca="false">IF(A9="","",COUNTIF(Formulas!$B$2:$B$3001,A9))</f>
        <v>1</v>
      </c>
      <c r="F9" s="17" t="n">
        <f aca="false">IF(A9="","",IF(COUNTA(Products!$A$2:$A$151)=0,0,D9/COUNTA(Products!$A$2:$A$151)))</f>
        <v>0.00943396226415094</v>
      </c>
      <c r="G9" s="16" t="str">
        <f aca="false">IF(A9="","",IF(D9=0,"Not used",IF(D9=1,"Unique to 1 product",IF(D9=COUNTA(Products!$A$2:$A$151),"In all products","Shared"))))</f>
        <v>Unique to 1 product</v>
      </c>
    </row>
    <row r="10" customFormat="false" ht="15" hidden="false" customHeight="false" outlineLevel="0" collapsed="false">
      <c r="A10" s="15" t="s">
        <v>77</v>
      </c>
      <c r="B10" s="15" t="s">
        <v>64</v>
      </c>
      <c r="C10" s="15"/>
      <c r="D10" s="16" t="n">
        <f aca="false">IF(A10="","",SUMIFS(Formulas!$K$2:$K$3001,Formulas!$B$2:$B$3001,A10))</f>
        <v>1</v>
      </c>
      <c r="E10" s="16" t="n">
        <f aca="false">IF(A10="","",COUNTIF(Formulas!$B$2:$B$3001,A10))</f>
        <v>1</v>
      </c>
      <c r="F10" s="17" t="n">
        <f aca="false">IF(A10="","",IF(COUNTA(Products!$A$2:$A$151)=0,0,D10/COUNTA(Products!$A$2:$A$151)))</f>
        <v>0.00943396226415094</v>
      </c>
      <c r="G10" s="16" t="str">
        <f aca="false">IF(A10="","",IF(D10=0,"Not used",IF(D10=1,"Unique to 1 product",IF(D10=COUNTA(Products!$A$2:$A$151),"In all products","Shared"))))</f>
        <v>Unique to 1 product</v>
      </c>
    </row>
    <row r="11" customFormat="false" ht="15" hidden="false" customHeight="false" outlineLevel="0" collapsed="false">
      <c r="A11" s="15" t="s">
        <v>78</v>
      </c>
      <c r="B11" s="15" t="s">
        <v>64</v>
      </c>
      <c r="C11" s="15"/>
      <c r="D11" s="16" t="n">
        <f aca="false">IF(A11="","",SUMIFS(Formulas!$K$2:$K$3001,Formulas!$B$2:$B$3001,A11))</f>
        <v>2</v>
      </c>
      <c r="E11" s="16" t="n">
        <f aca="false">IF(A11="","",COUNTIF(Formulas!$B$2:$B$3001,A11))</f>
        <v>2</v>
      </c>
      <c r="F11" s="17" t="n">
        <f aca="false">IF(A11="","",IF(COUNTA(Products!$A$2:$A$151)=0,0,D11/COUNTA(Products!$A$2:$A$151)))</f>
        <v>0.0188679245283019</v>
      </c>
      <c r="G11" s="16" t="str">
        <f aca="false">IF(A11="","",IF(D11=0,"Not used",IF(D11=1,"Unique to 1 product",IF(D11=COUNTA(Products!$A$2:$A$151),"In all products","Shared"))))</f>
        <v>Shared</v>
      </c>
    </row>
    <row r="12" customFormat="false" ht="15" hidden="false" customHeight="false" outlineLevel="0" collapsed="false">
      <c r="A12" s="15" t="s">
        <v>79</v>
      </c>
      <c r="B12" s="15" t="s">
        <v>64</v>
      </c>
      <c r="C12" s="15" t="s">
        <v>80</v>
      </c>
      <c r="D12" s="16" t="n">
        <f aca="false">IF(A12="","",SUMIFS(Formulas!$K$2:$K$3001,Formulas!$B$2:$B$3001,A12))</f>
        <v>5</v>
      </c>
      <c r="E12" s="16" t="n">
        <f aca="false">IF(A12="","",COUNTIF(Formulas!$B$2:$B$3001,A12))</f>
        <v>5</v>
      </c>
      <c r="F12" s="17" t="n">
        <f aca="false">IF(A12="","",IF(COUNTA(Products!$A$2:$A$151)=0,0,D12/COUNTA(Products!$A$2:$A$151)))</f>
        <v>0.0471698113207547</v>
      </c>
      <c r="G12" s="16" t="str">
        <f aca="false">IF(A12="","",IF(D12=0,"Not used",IF(D12=1,"Unique to 1 product",IF(D12=COUNTA(Products!$A$2:$A$151),"In all products","Shared"))))</f>
        <v>Shared</v>
      </c>
    </row>
    <row r="13" customFormat="false" ht="15" hidden="false" customHeight="false" outlineLevel="0" collapsed="false">
      <c r="A13" s="15" t="s">
        <v>81</v>
      </c>
      <c r="B13" s="15" t="s">
        <v>64</v>
      </c>
      <c r="C13" s="15" t="s">
        <v>82</v>
      </c>
      <c r="D13" s="16" t="n">
        <f aca="false">IF(A13="","",SUMIFS(Formulas!$K$2:$K$3001,Formulas!$B$2:$B$3001,A13))</f>
        <v>5</v>
      </c>
      <c r="E13" s="16" t="n">
        <f aca="false">IF(A13="","",COUNTIF(Formulas!$B$2:$B$3001,A13))</f>
        <v>5</v>
      </c>
      <c r="F13" s="17" t="n">
        <f aca="false">IF(A13="","",IF(COUNTA(Products!$A$2:$A$151)=0,0,D13/COUNTA(Products!$A$2:$A$151)))</f>
        <v>0.0471698113207547</v>
      </c>
      <c r="G13" s="16" t="str">
        <f aca="false">IF(A13="","",IF(D13=0,"Not used",IF(D13=1,"Unique to 1 product",IF(D13=COUNTA(Products!$A$2:$A$151),"In all products","Shared"))))</f>
        <v>Shared</v>
      </c>
    </row>
    <row r="14" customFormat="false" ht="15" hidden="false" customHeight="false" outlineLevel="0" collapsed="false">
      <c r="A14" s="15" t="s">
        <v>83</v>
      </c>
      <c r="B14" s="15" t="s">
        <v>64</v>
      </c>
      <c r="C14" s="15"/>
      <c r="D14" s="16" t="n">
        <f aca="false">IF(A14="","",SUMIFS(Formulas!$K$2:$K$3001,Formulas!$B$2:$B$3001,A14))</f>
        <v>1</v>
      </c>
      <c r="E14" s="16" t="n">
        <f aca="false">IF(A14="","",COUNTIF(Formulas!$B$2:$B$3001,A14))</f>
        <v>1</v>
      </c>
      <c r="F14" s="17" t="n">
        <f aca="false">IF(A14="","",IF(COUNTA(Products!$A$2:$A$151)=0,0,D14/COUNTA(Products!$A$2:$A$151)))</f>
        <v>0.00943396226415094</v>
      </c>
      <c r="G14" s="16" t="str">
        <f aca="false">IF(A14="","",IF(D14=0,"Not used",IF(D14=1,"Unique to 1 product",IF(D14=COUNTA(Products!$A$2:$A$151),"In all products","Shared"))))</f>
        <v>Unique to 1 product</v>
      </c>
    </row>
    <row r="15" customFormat="false" ht="15" hidden="false" customHeight="false" outlineLevel="0" collapsed="false">
      <c r="A15" s="15" t="s">
        <v>84</v>
      </c>
      <c r="B15" s="15" t="s">
        <v>64</v>
      </c>
      <c r="C15" s="15"/>
      <c r="D15" s="16" t="n">
        <f aca="false">IF(A15="","",SUMIFS(Formulas!$K$2:$K$3001,Formulas!$B$2:$B$3001,A15))</f>
        <v>1</v>
      </c>
      <c r="E15" s="16" t="n">
        <f aca="false">IF(A15="","",COUNTIF(Formulas!$B$2:$B$3001,A15))</f>
        <v>1</v>
      </c>
      <c r="F15" s="17" t="n">
        <f aca="false">IF(A15="","",IF(COUNTA(Products!$A$2:$A$151)=0,0,D15/COUNTA(Products!$A$2:$A$151)))</f>
        <v>0.00943396226415094</v>
      </c>
      <c r="G15" s="16" t="str">
        <f aca="false">IF(A15="","",IF(D15=0,"Not used",IF(D15=1,"Unique to 1 product",IF(D15=COUNTA(Products!$A$2:$A$151),"In all products","Shared"))))</f>
        <v>Unique to 1 product</v>
      </c>
    </row>
    <row r="16" customFormat="false" ht="15" hidden="false" customHeight="false" outlineLevel="0" collapsed="false">
      <c r="A16" s="15" t="s">
        <v>85</v>
      </c>
      <c r="B16" s="15" t="s">
        <v>64</v>
      </c>
      <c r="C16" s="15" t="s">
        <v>86</v>
      </c>
      <c r="D16" s="16" t="n">
        <f aca="false">IF(A16="","",SUMIFS(Formulas!$K$2:$K$3001,Formulas!$B$2:$B$3001,A16))</f>
        <v>1</v>
      </c>
      <c r="E16" s="16" t="n">
        <f aca="false">IF(A16="","",COUNTIF(Formulas!$B$2:$B$3001,A16))</f>
        <v>1</v>
      </c>
      <c r="F16" s="17" t="n">
        <f aca="false">IF(A16="","",IF(COUNTA(Products!$A$2:$A$151)=0,0,D16/COUNTA(Products!$A$2:$A$151)))</f>
        <v>0.00943396226415094</v>
      </c>
      <c r="G16" s="16" t="str">
        <f aca="false">IF(A16="","",IF(D16=0,"Not used",IF(D16=1,"Unique to 1 product",IF(D16=COUNTA(Products!$A$2:$A$151),"In all products","Shared"))))</f>
        <v>Unique to 1 product</v>
      </c>
    </row>
    <row r="17" customFormat="false" ht="15" hidden="false" customHeight="false" outlineLevel="0" collapsed="false">
      <c r="A17" s="15" t="s">
        <v>87</v>
      </c>
      <c r="B17" s="15" t="s">
        <v>64</v>
      </c>
      <c r="C17" s="15" t="s">
        <v>88</v>
      </c>
      <c r="D17" s="16" t="n">
        <f aca="false">IF(A17="","",SUMIFS(Formulas!$K$2:$K$3001,Formulas!$B$2:$B$3001,A17))</f>
        <v>7</v>
      </c>
      <c r="E17" s="16" t="n">
        <f aca="false">IF(A17="","",COUNTIF(Formulas!$B$2:$B$3001,A17))</f>
        <v>7</v>
      </c>
      <c r="F17" s="17" t="n">
        <f aca="false">IF(A17="","",IF(COUNTA(Products!$A$2:$A$151)=0,0,D17/COUNTA(Products!$A$2:$A$151)))</f>
        <v>0.0660377358490566</v>
      </c>
      <c r="G17" s="16" t="str">
        <f aca="false">IF(A17="","",IF(D17=0,"Not used",IF(D17=1,"Unique to 1 product",IF(D17=COUNTA(Products!$A$2:$A$151),"In all products","Shared"))))</f>
        <v>Shared</v>
      </c>
    </row>
    <row r="18" customFormat="false" ht="15" hidden="false" customHeight="false" outlineLevel="0" collapsed="false">
      <c r="A18" s="15" t="s">
        <v>89</v>
      </c>
      <c r="B18" s="15" t="s">
        <v>64</v>
      </c>
      <c r="C18" s="15" t="s">
        <v>90</v>
      </c>
      <c r="D18" s="16" t="n">
        <f aca="false">IF(A18="","",SUMIFS(Formulas!$K$2:$K$3001,Formulas!$B$2:$B$3001,A18))</f>
        <v>7</v>
      </c>
      <c r="E18" s="16" t="n">
        <f aca="false">IF(A18="","",COUNTIF(Formulas!$B$2:$B$3001,A18))</f>
        <v>7</v>
      </c>
      <c r="F18" s="17" t="n">
        <f aca="false">IF(A18="","",IF(COUNTA(Products!$A$2:$A$151)=0,0,D18/COUNTA(Products!$A$2:$A$151)))</f>
        <v>0.0660377358490566</v>
      </c>
      <c r="G18" s="16" t="str">
        <f aca="false">IF(A18="","",IF(D18=0,"Not used",IF(D18=1,"Unique to 1 product",IF(D18=COUNTA(Products!$A$2:$A$151),"In all products","Shared"))))</f>
        <v>Shared</v>
      </c>
    </row>
    <row r="19" customFormat="false" ht="15" hidden="false" customHeight="false" outlineLevel="0" collapsed="false">
      <c r="A19" s="15" t="s">
        <v>91</v>
      </c>
      <c r="B19" s="15" t="s">
        <v>64</v>
      </c>
      <c r="C19" s="15"/>
      <c r="D19" s="16" t="n">
        <f aca="false">IF(A19="","",SUMIFS(Formulas!$K$2:$K$3001,Formulas!$B$2:$B$3001,A19))</f>
        <v>2</v>
      </c>
      <c r="E19" s="16" t="n">
        <f aca="false">IF(A19="","",COUNTIF(Formulas!$B$2:$B$3001,A19))</f>
        <v>2</v>
      </c>
      <c r="F19" s="17" t="n">
        <f aca="false">IF(A19="","",IF(COUNTA(Products!$A$2:$A$151)=0,0,D19/COUNTA(Products!$A$2:$A$151)))</f>
        <v>0.0188679245283019</v>
      </c>
      <c r="G19" s="16" t="str">
        <f aca="false">IF(A19="","",IF(D19=0,"Not used",IF(D19=1,"Unique to 1 product",IF(D19=COUNTA(Products!$A$2:$A$151),"In all products","Shared"))))</f>
        <v>Shared</v>
      </c>
    </row>
    <row r="20" customFormat="false" ht="15" hidden="false" customHeight="false" outlineLevel="0" collapsed="false">
      <c r="A20" s="15" t="s">
        <v>92</v>
      </c>
      <c r="B20" s="15" t="s">
        <v>64</v>
      </c>
      <c r="C20" s="15" t="s">
        <v>93</v>
      </c>
      <c r="D20" s="16" t="n">
        <f aca="false">IF(A20="","",SUMIFS(Formulas!$K$2:$K$3001,Formulas!$B$2:$B$3001,A20))</f>
        <v>3</v>
      </c>
      <c r="E20" s="16" t="n">
        <f aca="false">IF(A20="","",COUNTIF(Formulas!$B$2:$B$3001,A20))</f>
        <v>3</v>
      </c>
      <c r="F20" s="17" t="n">
        <f aca="false">IF(A20="","",IF(COUNTA(Products!$A$2:$A$151)=0,0,D20/COUNTA(Products!$A$2:$A$151)))</f>
        <v>0.0283018867924528</v>
      </c>
      <c r="G20" s="16" t="str">
        <f aca="false">IF(A20="","",IF(D20=0,"Not used",IF(D20=1,"Unique to 1 product",IF(D20=COUNTA(Products!$A$2:$A$151),"In all products","Shared"))))</f>
        <v>Shared</v>
      </c>
    </row>
    <row r="21" customFormat="false" ht="15" hidden="false" customHeight="false" outlineLevel="0" collapsed="false">
      <c r="A21" s="15" t="s">
        <v>94</v>
      </c>
      <c r="B21" s="15" t="s">
        <v>64</v>
      </c>
      <c r="C21" s="15"/>
      <c r="D21" s="16" t="n">
        <f aca="false">IF(A21="","",SUMIFS(Formulas!$K$2:$K$3001,Formulas!$B$2:$B$3001,A21))</f>
        <v>1</v>
      </c>
      <c r="E21" s="16" t="n">
        <f aca="false">IF(A21="","",COUNTIF(Formulas!$B$2:$B$3001,A21))</f>
        <v>1</v>
      </c>
      <c r="F21" s="17" t="n">
        <f aca="false">IF(A21="","",IF(COUNTA(Products!$A$2:$A$151)=0,0,D21/COUNTA(Products!$A$2:$A$151)))</f>
        <v>0.00943396226415094</v>
      </c>
      <c r="G21" s="16" t="str">
        <f aca="false">IF(A21="","",IF(D21=0,"Not used",IF(D21=1,"Unique to 1 product",IF(D21=COUNTA(Products!$A$2:$A$151),"In all products","Shared"))))</f>
        <v>Unique to 1 product</v>
      </c>
    </row>
    <row r="22" customFormat="false" ht="15" hidden="false" customHeight="false" outlineLevel="0" collapsed="false">
      <c r="A22" s="15" t="s">
        <v>95</v>
      </c>
      <c r="B22" s="15" t="s">
        <v>64</v>
      </c>
      <c r="C22" s="15" t="s">
        <v>96</v>
      </c>
      <c r="D22" s="16" t="n">
        <f aca="false">IF(A22="","",SUMIFS(Formulas!$K$2:$K$3001,Formulas!$B$2:$B$3001,A22))</f>
        <v>1</v>
      </c>
      <c r="E22" s="16" t="n">
        <f aca="false">IF(A22="","",COUNTIF(Formulas!$B$2:$B$3001,A22))</f>
        <v>1</v>
      </c>
      <c r="F22" s="17" t="n">
        <f aca="false">IF(A22="","",IF(COUNTA(Products!$A$2:$A$151)=0,0,D22/COUNTA(Products!$A$2:$A$151)))</f>
        <v>0.00943396226415094</v>
      </c>
      <c r="G22" s="16" t="str">
        <f aca="false">IF(A22="","",IF(D22=0,"Not used",IF(D22=1,"Unique to 1 product",IF(D22=COUNTA(Products!$A$2:$A$151),"In all products","Shared"))))</f>
        <v>Unique to 1 product</v>
      </c>
    </row>
    <row r="23" customFormat="false" ht="15" hidden="false" customHeight="false" outlineLevel="0" collapsed="false">
      <c r="A23" s="15" t="s">
        <v>97</v>
      </c>
      <c r="B23" s="15" t="s">
        <v>64</v>
      </c>
      <c r="C23" s="15" t="s">
        <v>98</v>
      </c>
      <c r="D23" s="16" t="n">
        <f aca="false">IF(A23="","",SUMIFS(Formulas!$K$2:$K$3001,Formulas!$B$2:$B$3001,A23))</f>
        <v>5</v>
      </c>
      <c r="E23" s="16" t="n">
        <f aca="false">IF(A23="","",COUNTIF(Formulas!$B$2:$B$3001,A23))</f>
        <v>5</v>
      </c>
      <c r="F23" s="17" t="n">
        <f aca="false">IF(A23="","",IF(COUNTA(Products!$A$2:$A$151)=0,0,D23/COUNTA(Products!$A$2:$A$151)))</f>
        <v>0.0471698113207547</v>
      </c>
      <c r="G23" s="16" t="str">
        <f aca="false">IF(A23="","",IF(D23=0,"Not used",IF(D23=1,"Unique to 1 product",IF(D23=COUNTA(Products!$A$2:$A$151),"In all products","Shared"))))</f>
        <v>Shared</v>
      </c>
    </row>
    <row r="24" customFormat="false" ht="15" hidden="false" customHeight="false" outlineLevel="0" collapsed="false">
      <c r="A24" s="15" t="s">
        <v>99</v>
      </c>
      <c r="B24" s="15" t="s">
        <v>64</v>
      </c>
      <c r="C24" s="15" t="s">
        <v>100</v>
      </c>
      <c r="D24" s="16" t="n">
        <f aca="false">IF(A24="","",SUMIFS(Formulas!$K$2:$K$3001,Formulas!$B$2:$B$3001,A24))</f>
        <v>2</v>
      </c>
      <c r="E24" s="16" t="n">
        <f aca="false">IF(A24="","",COUNTIF(Formulas!$B$2:$B$3001,A24))</f>
        <v>2</v>
      </c>
      <c r="F24" s="17" t="n">
        <f aca="false">IF(A24="","",IF(COUNTA(Products!$A$2:$A$151)=0,0,D24/COUNTA(Products!$A$2:$A$151)))</f>
        <v>0.0188679245283019</v>
      </c>
      <c r="G24" s="16" t="str">
        <f aca="false">IF(A24="","",IF(D24=0,"Not used",IF(D24=1,"Unique to 1 product",IF(D24=COUNTA(Products!$A$2:$A$151),"In all products","Shared"))))</f>
        <v>Shared</v>
      </c>
    </row>
    <row r="25" customFormat="false" ht="15" hidden="false" customHeight="false" outlineLevel="0" collapsed="false">
      <c r="A25" s="15" t="s">
        <v>101</v>
      </c>
      <c r="B25" s="15" t="s">
        <v>64</v>
      </c>
      <c r="C25" s="15" t="s">
        <v>102</v>
      </c>
      <c r="D25" s="16" t="n">
        <f aca="false">IF(A25="","",SUMIFS(Formulas!$K$2:$K$3001,Formulas!$B$2:$B$3001,A25))</f>
        <v>10</v>
      </c>
      <c r="E25" s="16" t="n">
        <f aca="false">IF(A25="","",COUNTIF(Formulas!$B$2:$B$3001,A25))</f>
        <v>10</v>
      </c>
      <c r="F25" s="17" t="n">
        <f aca="false">IF(A25="","",IF(COUNTA(Products!$A$2:$A$151)=0,0,D25/COUNTA(Products!$A$2:$A$151)))</f>
        <v>0.0943396226415094</v>
      </c>
      <c r="G25" s="16" t="str">
        <f aca="false">IF(A25="","",IF(D25=0,"Not used",IF(D25=1,"Unique to 1 product",IF(D25=COUNTA(Products!$A$2:$A$151),"In all products","Shared"))))</f>
        <v>Shared</v>
      </c>
    </row>
    <row r="26" customFormat="false" ht="15" hidden="false" customHeight="false" outlineLevel="0" collapsed="false">
      <c r="A26" s="15" t="s">
        <v>103</v>
      </c>
      <c r="B26" s="15" t="s">
        <v>64</v>
      </c>
      <c r="C26" s="15" t="s">
        <v>104</v>
      </c>
      <c r="D26" s="16" t="n">
        <f aca="false">IF(A26="","",SUMIFS(Formulas!$K$2:$K$3001,Formulas!$B$2:$B$3001,A26))</f>
        <v>1</v>
      </c>
      <c r="E26" s="16" t="n">
        <f aca="false">IF(A26="","",COUNTIF(Formulas!$B$2:$B$3001,A26))</f>
        <v>1</v>
      </c>
      <c r="F26" s="17" t="n">
        <f aca="false">IF(A26="","",IF(COUNTA(Products!$A$2:$A$151)=0,0,D26/COUNTA(Products!$A$2:$A$151)))</f>
        <v>0.00943396226415094</v>
      </c>
      <c r="G26" s="16" t="str">
        <f aca="false">IF(A26="","",IF(D26=0,"Not used",IF(D26=1,"Unique to 1 product",IF(D26=COUNTA(Products!$A$2:$A$151),"In all products","Shared"))))</f>
        <v>Unique to 1 product</v>
      </c>
    </row>
    <row r="27" customFormat="false" ht="15" hidden="false" customHeight="false" outlineLevel="0" collapsed="false">
      <c r="A27" s="15" t="s">
        <v>105</v>
      </c>
      <c r="B27" s="15" t="s">
        <v>64</v>
      </c>
      <c r="C27" s="15"/>
      <c r="D27" s="16" t="n">
        <f aca="false">IF(A27="","",SUMIFS(Formulas!$K$2:$K$3001,Formulas!$B$2:$B$3001,A27))</f>
        <v>2</v>
      </c>
      <c r="E27" s="16" t="n">
        <f aca="false">IF(A27="","",COUNTIF(Formulas!$B$2:$B$3001,A27))</f>
        <v>2</v>
      </c>
      <c r="F27" s="17" t="n">
        <f aca="false">IF(A27="","",IF(COUNTA(Products!$A$2:$A$151)=0,0,D27/COUNTA(Products!$A$2:$A$151)))</f>
        <v>0.0188679245283019</v>
      </c>
      <c r="G27" s="16" t="str">
        <f aca="false">IF(A27="","",IF(D27=0,"Not used",IF(D27=1,"Unique to 1 product",IF(D27=COUNTA(Products!$A$2:$A$151),"In all products","Shared"))))</f>
        <v>Shared</v>
      </c>
    </row>
    <row r="28" customFormat="false" ht="15" hidden="false" customHeight="false" outlineLevel="0" collapsed="false">
      <c r="A28" s="15" t="s">
        <v>106</v>
      </c>
      <c r="B28" s="15" t="s">
        <v>64</v>
      </c>
      <c r="C28" s="15" t="s">
        <v>107</v>
      </c>
      <c r="D28" s="16" t="n">
        <f aca="false">IF(A28="","",SUMIFS(Formulas!$K$2:$K$3001,Formulas!$B$2:$B$3001,A28))</f>
        <v>1</v>
      </c>
      <c r="E28" s="16" t="n">
        <f aca="false">IF(A28="","",COUNTIF(Formulas!$B$2:$B$3001,A28))</f>
        <v>1</v>
      </c>
      <c r="F28" s="17" t="n">
        <f aca="false">IF(A28="","",IF(COUNTA(Products!$A$2:$A$151)=0,0,D28/COUNTA(Products!$A$2:$A$151)))</f>
        <v>0.00943396226415094</v>
      </c>
      <c r="G28" s="16" t="str">
        <f aca="false">IF(A28="","",IF(D28=0,"Not used",IF(D28=1,"Unique to 1 product",IF(D28=COUNTA(Products!$A$2:$A$151),"In all products","Shared"))))</f>
        <v>Unique to 1 product</v>
      </c>
    </row>
    <row r="29" customFormat="false" ht="15" hidden="false" customHeight="false" outlineLevel="0" collapsed="false">
      <c r="A29" s="15" t="s">
        <v>108</v>
      </c>
      <c r="B29" s="15" t="s">
        <v>64</v>
      </c>
      <c r="C29" s="15"/>
      <c r="D29" s="16" t="n">
        <f aca="false">IF(A29="","",SUMIFS(Formulas!$K$2:$K$3001,Formulas!$B$2:$B$3001,A29))</f>
        <v>2</v>
      </c>
      <c r="E29" s="16" t="n">
        <f aca="false">IF(A29="","",COUNTIF(Formulas!$B$2:$B$3001,A29))</f>
        <v>2</v>
      </c>
      <c r="F29" s="17" t="n">
        <f aca="false">IF(A29="","",IF(COUNTA(Products!$A$2:$A$151)=0,0,D29/COUNTA(Products!$A$2:$A$151)))</f>
        <v>0.0188679245283019</v>
      </c>
      <c r="G29" s="16" t="str">
        <f aca="false">IF(A29="","",IF(D29=0,"Not used",IF(D29=1,"Unique to 1 product",IF(D29=COUNTA(Products!$A$2:$A$151),"In all products","Shared"))))</f>
        <v>Shared</v>
      </c>
    </row>
    <row r="30" customFormat="false" ht="15" hidden="false" customHeight="false" outlineLevel="0" collapsed="false">
      <c r="A30" s="15" t="s">
        <v>109</v>
      </c>
      <c r="B30" s="15" t="s">
        <v>64</v>
      </c>
      <c r="C30" s="15"/>
      <c r="D30" s="16" t="n">
        <f aca="false">IF(A30="","",SUMIFS(Formulas!$K$2:$K$3001,Formulas!$B$2:$B$3001,A30))</f>
        <v>2</v>
      </c>
      <c r="E30" s="16" t="n">
        <f aca="false">IF(A30="","",COUNTIF(Formulas!$B$2:$B$3001,A30))</f>
        <v>2</v>
      </c>
      <c r="F30" s="17" t="n">
        <f aca="false">IF(A30="","",IF(COUNTA(Products!$A$2:$A$151)=0,0,D30/COUNTA(Products!$A$2:$A$151)))</f>
        <v>0.0188679245283019</v>
      </c>
      <c r="G30" s="16" t="str">
        <f aca="false">IF(A30="","",IF(D30=0,"Not used",IF(D30=1,"Unique to 1 product",IF(D30=COUNTA(Products!$A$2:$A$151),"In all products","Shared"))))</f>
        <v>Shared</v>
      </c>
    </row>
    <row r="31" customFormat="false" ht="15" hidden="false" customHeight="false" outlineLevel="0" collapsed="false">
      <c r="A31" s="15" t="s">
        <v>110</v>
      </c>
      <c r="B31" s="15" t="s">
        <v>64</v>
      </c>
      <c r="C31" s="15"/>
      <c r="D31" s="16" t="n">
        <f aca="false">IF(A31="","",SUMIFS(Formulas!$K$2:$K$3001,Formulas!$B$2:$B$3001,A31))</f>
        <v>2</v>
      </c>
      <c r="E31" s="16" t="n">
        <f aca="false">IF(A31="","",COUNTIF(Formulas!$B$2:$B$3001,A31))</f>
        <v>2</v>
      </c>
      <c r="F31" s="17" t="n">
        <f aca="false">IF(A31="","",IF(COUNTA(Products!$A$2:$A$151)=0,0,D31/COUNTA(Products!$A$2:$A$151)))</f>
        <v>0.0188679245283019</v>
      </c>
      <c r="G31" s="16" t="str">
        <f aca="false">IF(A31="","",IF(D31=0,"Not used",IF(D31=1,"Unique to 1 product",IF(D31=COUNTA(Products!$A$2:$A$151),"In all products","Shared"))))</f>
        <v>Shared</v>
      </c>
    </row>
    <row r="32" customFormat="false" ht="15" hidden="false" customHeight="false" outlineLevel="0" collapsed="false">
      <c r="A32" s="15" t="s">
        <v>111</v>
      </c>
      <c r="B32" s="15" t="s">
        <v>64</v>
      </c>
      <c r="C32" s="15" t="s">
        <v>112</v>
      </c>
      <c r="D32" s="16" t="n">
        <f aca="false">IF(A32="","",SUMIFS(Formulas!$K$2:$K$3001,Formulas!$B$2:$B$3001,A32))</f>
        <v>4</v>
      </c>
      <c r="E32" s="16" t="n">
        <f aca="false">IF(A32="","",COUNTIF(Formulas!$B$2:$B$3001,A32))</f>
        <v>4</v>
      </c>
      <c r="F32" s="17" t="n">
        <f aca="false">IF(A32="","",IF(COUNTA(Products!$A$2:$A$151)=0,0,D32/COUNTA(Products!$A$2:$A$151)))</f>
        <v>0.0377358490566038</v>
      </c>
      <c r="G32" s="16" t="str">
        <f aca="false">IF(A32="","",IF(D32=0,"Not used",IF(D32=1,"Unique to 1 product",IF(D32=COUNTA(Products!$A$2:$A$151),"In all products","Shared"))))</f>
        <v>Shared</v>
      </c>
    </row>
    <row r="33" customFormat="false" ht="15" hidden="false" customHeight="false" outlineLevel="0" collapsed="false">
      <c r="A33" s="15" t="s">
        <v>113</v>
      </c>
      <c r="B33" s="15" t="s">
        <v>64</v>
      </c>
      <c r="C33" s="15" t="s">
        <v>114</v>
      </c>
      <c r="D33" s="16" t="n">
        <f aca="false">IF(A33="","",SUMIFS(Formulas!$K$2:$K$3001,Formulas!$B$2:$B$3001,A33))</f>
        <v>2</v>
      </c>
      <c r="E33" s="16" t="n">
        <f aca="false">IF(A33="","",COUNTIF(Formulas!$B$2:$B$3001,A33))</f>
        <v>2</v>
      </c>
      <c r="F33" s="17" t="n">
        <f aca="false">IF(A33="","",IF(COUNTA(Products!$A$2:$A$151)=0,0,D33/COUNTA(Products!$A$2:$A$151)))</f>
        <v>0.0188679245283019</v>
      </c>
      <c r="G33" s="16" t="str">
        <f aca="false">IF(A33="","",IF(D33=0,"Not used",IF(D33=1,"Unique to 1 product",IF(D33=COUNTA(Products!$A$2:$A$151),"In all products","Shared"))))</f>
        <v>Shared</v>
      </c>
    </row>
    <row r="34" customFormat="false" ht="15" hidden="false" customHeight="false" outlineLevel="0" collapsed="false">
      <c r="A34" s="15" t="s">
        <v>115</v>
      </c>
      <c r="B34" s="15" t="s">
        <v>64</v>
      </c>
      <c r="C34" s="15" t="s">
        <v>116</v>
      </c>
      <c r="D34" s="16" t="n">
        <f aca="false">IF(A34="","",SUMIFS(Formulas!$K$2:$K$3001,Formulas!$B$2:$B$3001,A34))</f>
        <v>15</v>
      </c>
      <c r="E34" s="16" t="n">
        <f aca="false">IF(A34="","",COUNTIF(Formulas!$B$2:$B$3001,A34))</f>
        <v>15</v>
      </c>
      <c r="F34" s="17" t="n">
        <f aca="false">IF(A34="","",IF(COUNTA(Products!$A$2:$A$151)=0,0,D34/COUNTA(Products!$A$2:$A$151)))</f>
        <v>0.141509433962264</v>
      </c>
      <c r="G34" s="16" t="str">
        <f aca="false">IF(A34="","",IF(D34=0,"Not used",IF(D34=1,"Unique to 1 product",IF(D34=COUNTA(Products!$A$2:$A$151),"In all products","Shared"))))</f>
        <v>Shared</v>
      </c>
    </row>
    <row r="35" customFormat="false" ht="15" hidden="false" customHeight="false" outlineLevel="0" collapsed="false">
      <c r="A35" s="15" t="s">
        <v>117</v>
      </c>
      <c r="B35" s="15" t="s">
        <v>64</v>
      </c>
      <c r="C35" s="15" t="s">
        <v>118</v>
      </c>
      <c r="D35" s="16" t="n">
        <f aca="false">IF(A35="","",SUMIFS(Formulas!$K$2:$K$3001,Formulas!$B$2:$B$3001,A35))</f>
        <v>2</v>
      </c>
      <c r="E35" s="16" t="n">
        <f aca="false">IF(A35="","",COUNTIF(Formulas!$B$2:$B$3001,A35))</f>
        <v>2</v>
      </c>
      <c r="F35" s="17" t="n">
        <f aca="false">IF(A35="","",IF(COUNTA(Products!$A$2:$A$151)=0,0,D35/COUNTA(Products!$A$2:$A$151)))</f>
        <v>0.0188679245283019</v>
      </c>
      <c r="G35" s="16" t="str">
        <f aca="false">IF(A35="","",IF(D35=0,"Not used",IF(D35=1,"Unique to 1 product",IF(D35=COUNTA(Products!$A$2:$A$151),"In all products","Shared"))))</f>
        <v>Shared</v>
      </c>
    </row>
    <row r="36" customFormat="false" ht="15" hidden="false" customHeight="false" outlineLevel="0" collapsed="false">
      <c r="A36" s="15" t="s">
        <v>119</v>
      </c>
      <c r="B36" s="15" t="s">
        <v>64</v>
      </c>
      <c r="C36" s="15"/>
      <c r="D36" s="16" t="n">
        <f aca="false">IF(A36="","",SUMIFS(Formulas!$K$2:$K$3001,Formulas!$B$2:$B$3001,A36))</f>
        <v>4</v>
      </c>
      <c r="E36" s="16" t="n">
        <f aca="false">IF(A36="","",COUNTIF(Formulas!$B$2:$B$3001,A36))</f>
        <v>4</v>
      </c>
      <c r="F36" s="17" t="n">
        <f aca="false">IF(A36="","",IF(COUNTA(Products!$A$2:$A$151)=0,0,D36/COUNTA(Products!$A$2:$A$151)))</f>
        <v>0.0377358490566038</v>
      </c>
      <c r="G36" s="16" t="str">
        <f aca="false">IF(A36="","",IF(D36=0,"Not used",IF(D36=1,"Unique to 1 product",IF(D36=COUNTA(Products!$A$2:$A$151),"In all products","Shared"))))</f>
        <v>Shared</v>
      </c>
    </row>
    <row r="37" customFormat="false" ht="15" hidden="false" customHeight="false" outlineLevel="0" collapsed="false">
      <c r="A37" s="15" t="s">
        <v>120</v>
      </c>
      <c r="B37" s="15" t="s">
        <v>64</v>
      </c>
      <c r="C37" s="15" t="s">
        <v>121</v>
      </c>
      <c r="D37" s="16" t="n">
        <f aca="false">IF(A37="","",SUMIFS(Formulas!$K$2:$K$3001,Formulas!$B$2:$B$3001,A37))</f>
        <v>2</v>
      </c>
      <c r="E37" s="16" t="n">
        <f aca="false">IF(A37="","",COUNTIF(Formulas!$B$2:$B$3001,A37))</f>
        <v>2</v>
      </c>
      <c r="F37" s="17" t="n">
        <f aca="false">IF(A37="","",IF(COUNTA(Products!$A$2:$A$151)=0,0,D37/COUNTA(Products!$A$2:$A$151)))</f>
        <v>0.0188679245283019</v>
      </c>
      <c r="G37" s="16" t="str">
        <f aca="false">IF(A37="","",IF(D37=0,"Not used",IF(D37=1,"Unique to 1 product",IF(D37=COUNTA(Products!$A$2:$A$151),"In all products","Shared"))))</f>
        <v>Shared</v>
      </c>
    </row>
    <row r="38" customFormat="false" ht="15" hidden="false" customHeight="false" outlineLevel="0" collapsed="false">
      <c r="A38" s="15" t="s">
        <v>122</v>
      </c>
      <c r="B38" s="15" t="s">
        <v>64</v>
      </c>
      <c r="C38" s="15" t="s">
        <v>123</v>
      </c>
      <c r="D38" s="16" t="n">
        <f aca="false">IF(A38="","",SUMIFS(Formulas!$K$2:$K$3001,Formulas!$B$2:$B$3001,A38))</f>
        <v>2</v>
      </c>
      <c r="E38" s="16" t="n">
        <f aca="false">IF(A38="","",COUNTIF(Formulas!$B$2:$B$3001,A38))</f>
        <v>2</v>
      </c>
      <c r="F38" s="17" t="n">
        <f aca="false">IF(A38="","",IF(COUNTA(Products!$A$2:$A$151)=0,0,D38/COUNTA(Products!$A$2:$A$151)))</f>
        <v>0.0188679245283019</v>
      </c>
      <c r="G38" s="16" t="str">
        <f aca="false">IF(A38="","",IF(D38=0,"Not used",IF(D38=1,"Unique to 1 product",IF(D38=COUNTA(Products!$A$2:$A$151),"In all products","Shared"))))</f>
        <v>Shared</v>
      </c>
    </row>
    <row r="39" customFormat="false" ht="15" hidden="false" customHeight="false" outlineLevel="0" collapsed="false">
      <c r="A39" s="15" t="s">
        <v>124</v>
      </c>
      <c r="B39" s="15" t="s">
        <v>64</v>
      </c>
      <c r="C39" s="15" t="s">
        <v>125</v>
      </c>
      <c r="D39" s="16" t="n">
        <f aca="false">IF(A39="","",SUMIFS(Formulas!$K$2:$K$3001,Formulas!$B$2:$B$3001,A39))</f>
        <v>3</v>
      </c>
      <c r="E39" s="16" t="n">
        <f aca="false">IF(A39="","",COUNTIF(Formulas!$B$2:$B$3001,A39))</f>
        <v>3</v>
      </c>
      <c r="F39" s="17" t="n">
        <f aca="false">IF(A39="","",IF(COUNTA(Products!$A$2:$A$151)=0,0,D39/COUNTA(Products!$A$2:$A$151)))</f>
        <v>0.0283018867924528</v>
      </c>
      <c r="G39" s="16" t="str">
        <f aca="false">IF(A39="","",IF(D39=0,"Not used",IF(D39=1,"Unique to 1 product",IF(D39=COUNTA(Products!$A$2:$A$151),"In all products","Shared"))))</f>
        <v>Shared</v>
      </c>
    </row>
    <row r="40" customFormat="false" ht="15" hidden="false" customHeight="false" outlineLevel="0" collapsed="false">
      <c r="A40" s="15" t="s">
        <v>126</v>
      </c>
      <c r="B40" s="15" t="s">
        <v>64</v>
      </c>
      <c r="C40" s="15"/>
      <c r="D40" s="16" t="n">
        <f aca="false">IF(A40="","",SUMIFS(Formulas!$K$2:$K$3001,Formulas!$B$2:$B$3001,A40))</f>
        <v>2</v>
      </c>
      <c r="E40" s="16" t="n">
        <f aca="false">IF(A40="","",COUNTIF(Formulas!$B$2:$B$3001,A40))</f>
        <v>2</v>
      </c>
      <c r="F40" s="17" t="n">
        <f aca="false">IF(A40="","",IF(COUNTA(Products!$A$2:$A$151)=0,0,D40/COUNTA(Products!$A$2:$A$151)))</f>
        <v>0.0188679245283019</v>
      </c>
      <c r="G40" s="16" t="str">
        <f aca="false">IF(A40="","",IF(D40=0,"Not used",IF(D40=1,"Unique to 1 product",IF(D40=COUNTA(Products!$A$2:$A$151),"In all products","Shared"))))</f>
        <v>Shared</v>
      </c>
    </row>
    <row r="41" customFormat="false" ht="15" hidden="false" customHeight="false" outlineLevel="0" collapsed="false">
      <c r="A41" s="15" t="s">
        <v>127</v>
      </c>
      <c r="B41" s="15" t="s">
        <v>64</v>
      </c>
      <c r="C41" s="15"/>
      <c r="D41" s="16" t="n">
        <f aca="false">IF(A41="","",SUMIFS(Formulas!$K$2:$K$3001,Formulas!$B$2:$B$3001,A41))</f>
        <v>1</v>
      </c>
      <c r="E41" s="16" t="n">
        <f aca="false">IF(A41="","",COUNTIF(Formulas!$B$2:$B$3001,A41))</f>
        <v>1</v>
      </c>
      <c r="F41" s="17" t="n">
        <f aca="false">IF(A41="","",IF(COUNTA(Products!$A$2:$A$151)=0,0,D41/COUNTA(Products!$A$2:$A$151)))</f>
        <v>0.00943396226415094</v>
      </c>
      <c r="G41" s="16" t="str">
        <f aca="false">IF(A41="","",IF(D41=0,"Not used",IF(D41=1,"Unique to 1 product",IF(D41=COUNTA(Products!$A$2:$A$151),"In all products","Shared"))))</f>
        <v>Unique to 1 product</v>
      </c>
    </row>
    <row r="42" customFormat="false" ht="15" hidden="false" customHeight="false" outlineLevel="0" collapsed="false">
      <c r="A42" s="15" t="s">
        <v>128</v>
      </c>
      <c r="B42" s="15" t="s">
        <v>64</v>
      </c>
      <c r="C42" s="15" t="s">
        <v>129</v>
      </c>
      <c r="D42" s="16" t="n">
        <f aca="false">IF(A42="","",SUMIFS(Formulas!$K$2:$K$3001,Formulas!$B$2:$B$3001,A42))</f>
        <v>7</v>
      </c>
      <c r="E42" s="16" t="n">
        <f aca="false">IF(A42="","",COUNTIF(Formulas!$B$2:$B$3001,A42))</f>
        <v>7</v>
      </c>
      <c r="F42" s="17" t="n">
        <f aca="false">IF(A42="","",IF(COUNTA(Products!$A$2:$A$151)=0,0,D42/COUNTA(Products!$A$2:$A$151)))</f>
        <v>0.0660377358490566</v>
      </c>
      <c r="G42" s="16" t="str">
        <f aca="false">IF(A42="","",IF(D42=0,"Not used",IF(D42=1,"Unique to 1 product",IF(D42=COUNTA(Products!$A$2:$A$151),"In all products","Shared"))))</f>
        <v>Shared</v>
      </c>
    </row>
    <row r="43" customFormat="false" ht="15" hidden="false" customHeight="false" outlineLevel="0" collapsed="false">
      <c r="A43" s="15" t="s">
        <v>130</v>
      </c>
      <c r="B43" s="15" t="s">
        <v>64</v>
      </c>
      <c r="C43" s="15" t="s">
        <v>131</v>
      </c>
      <c r="D43" s="16" t="n">
        <f aca="false">IF(A43="","",SUMIFS(Formulas!$K$2:$K$3001,Formulas!$B$2:$B$3001,A43))</f>
        <v>1</v>
      </c>
      <c r="E43" s="16" t="n">
        <f aca="false">IF(A43="","",COUNTIF(Formulas!$B$2:$B$3001,A43))</f>
        <v>1</v>
      </c>
      <c r="F43" s="17" t="n">
        <f aca="false">IF(A43="","",IF(COUNTA(Products!$A$2:$A$151)=0,0,D43/COUNTA(Products!$A$2:$A$151)))</f>
        <v>0.00943396226415094</v>
      </c>
      <c r="G43" s="16" t="str">
        <f aca="false">IF(A43="","",IF(D43=0,"Not used",IF(D43=1,"Unique to 1 product",IF(D43=COUNTA(Products!$A$2:$A$151),"In all products","Shared"))))</f>
        <v>Unique to 1 product</v>
      </c>
    </row>
    <row r="44" customFormat="false" ht="15" hidden="false" customHeight="false" outlineLevel="0" collapsed="false">
      <c r="A44" s="15" t="s">
        <v>132</v>
      </c>
      <c r="B44" s="15" t="s">
        <v>64</v>
      </c>
      <c r="C44" s="15" t="s">
        <v>133</v>
      </c>
      <c r="D44" s="16" t="n">
        <f aca="false">IF(A44="","",SUMIFS(Formulas!$K$2:$K$3001,Formulas!$B$2:$B$3001,A44))</f>
        <v>2</v>
      </c>
      <c r="E44" s="16" t="n">
        <f aca="false">IF(A44="","",COUNTIF(Formulas!$B$2:$B$3001,A44))</f>
        <v>2</v>
      </c>
      <c r="F44" s="17" t="n">
        <f aca="false">IF(A44="","",IF(COUNTA(Products!$A$2:$A$151)=0,0,D44/COUNTA(Products!$A$2:$A$151)))</f>
        <v>0.0188679245283019</v>
      </c>
      <c r="G44" s="16" t="str">
        <f aca="false">IF(A44="","",IF(D44=0,"Not used",IF(D44=1,"Unique to 1 product",IF(D44=COUNTA(Products!$A$2:$A$151),"In all products","Shared"))))</f>
        <v>Shared</v>
      </c>
    </row>
    <row r="45" customFormat="false" ht="15" hidden="false" customHeight="false" outlineLevel="0" collapsed="false">
      <c r="A45" s="15" t="s">
        <v>134</v>
      </c>
      <c r="B45" s="15" t="s">
        <v>64</v>
      </c>
      <c r="C45" s="15" t="s">
        <v>135</v>
      </c>
      <c r="D45" s="16" t="n">
        <f aca="false">IF(A45="","",SUMIFS(Formulas!$K$2:$K$3001,Formulas!$B$2:$B$3001,A45))</f>
        <v>2</v>
      </c>
      <c r="E45" s="16" t="n">
        <f aca="false">IF(A45="","",COUNTIF(Formulas!$B$2:$B$3001,A45))</f>
        <v>2</v>
      </c>
      <c r="F45" s="17" t="n">
        <f aca="false">IF(A45="","",IF(COUNTA(Products!$A$2:$A$151)=0,0,D45/COUNTA(Products!$A$2:$A$151)))</f>
        <v>0.0188679245283019</v>
      </c>
      <c r="G45" s="16" t="str">
        <f aca="false">IF(A45="","",IF(D45=0,"Not used",IF(D45=1,"Unique to 1 product",IF(D45=COUNTA(Products!$A$2:$A$151),"In all products","Shared"))))</f>
        <v>Shared</v>
      </c>
    </row>
    <row r="46" customFormat="false" ht="15" hidden="false" customHeight="false" outlineLevel="0" collapsed="false">
      <c r="A46" s="15" t="s">
        <v>136</v>
      </c>
      <c r="B46" s="15" t="s">
        <v>64</v>
      </c>
      <c r="C46" s="15" t="s">
        <v>137</v>
      </c>
      <c r="D46" s="16" t="n">
        <f aca="false">IF(A46="","",SUMIFS(Formulas!$K$2:$K$3001,Formulas!$B$2:$B$3001,A46))</f>
        <v>1</v>
      </c>
      <c r="E46" s="16" t="n">
        <f aca="false">IF(A46="","",COUNTIF(Formulas!$B$2:$B$3001,A46))</f>
        <v>1</v>
      </c>
      <c r="F46" s="17" t="n">
        <f aca="false">IF(A46="","",IF(COUNTA(Products!$A$2:$A$151)=0,0,D46/COUNTA(Products!$A$2:$A$151)))</f>
        <v>0.00943396226415094</v>
      </c>
      <c r="G46" s="16" t="str">
        <f aca="false">IF(A46="","",IF(D46=0,"Not used",IF(D46=1,"Unique to 1 product",IF(D46=COUNTA(Products!$A$2:$A$151),"In all products","Shared"))))</f>
        <v>Unique to 1 product</v>
      </c>
    </row>
    <row r="47" customFormat="false" ht="15" hidden="false" customHeight="false" outlineLevel="0" collapsed="false">
      <c r="A47" s="15" t="s">
        <v>138</v>
      </c>
      <c r="B47" s="15" t="s">
        <v>64</v>
      </c>
      <c r="C47" s="15" t="s">
        <v>139</v>
      </c>
      <c r="D47" s="16" t="n">
        <f aca="false">IF(A47="","",SUMIFS(Formulas!$K$2:$K$3001,Formulas!$B$2:$B$3001,A47))</f>
        <v>1</v>
      </c>
      <c r="E47" s="16" t="n">
        <f aca="false">IF(A47="","",COUNTIF(Formulas!$B$2:$B$3001,A47))</f>
        <v>1</v>
      </c>
      <c r="F47" s="17" t="n">
        <f aca="false">IF(A47="","",IF(COUNTA(Products!$A$2:$A$151)=0,0,D47/COUNTA(Products!$A$2:$A$151)))</f>
        <v>0.00943396226415094</v>
      </c>
      <c r="G47" s="16" t="str">
        <f aca="false">IF(A47="","",IF(D47=0,"Not used",IF(D47=1,"Unique to 1 product",IF(D47=COUNTA(Products!$A$2:$A$151),"In all products","Shared"))))</f>
        <v>Unique to 1 product</v>
      </c>
    </row>
    <row r="48" customFormat="false" ht="15" hidden="false" customHeight="false" outlineLevel="0" collapsed="false">
      <c r="A48" s="15" t="s">
        <v>140</v>
      </c>
      <c r="B48" s="15" t="s">
        <v>64</v>
      </c>
      <c r="C48" s="15" t="s">
        <v>141</v>
      </c>
      <c r="D48" s="16" t="n">
        <f aca="false">IF(A48="","",SUMIFS(Formulas!$K$2:$K$3001,Formulas!$B$2:$B$3001,A48))</f>
        <v>1</v>
      </c>
      <c r="E48" s="16" t="n">
        <f aca="false">IF(A48="","",COUNTIF(Formulas!$B$2:$B$3001,A48))</f>
        <v>1</v>
      </c>
      <c r="F48" s="17" t="n">
        <f aca="false">IF(A48="","",IF(COUNTA(Products!$A$2:$A$151)=0,0,D48/COUNTA(Products!$A$2:$A$151)))</f>
        <v>0.00943396226415094</v>
      </c>
      <c r="G48" s="16" t="str">
        <f aca="false">IF(A48="","",IF(D48=0,"Not used",IF(D48=1,"Unique to 1 product",IF(D48=COUNTA(Products!$A$2:$A$151),"In all products","Shared"))))</f>
        <v>Unique to 1 product</v>
      </c>
    </row>
    <row r="49" customFormat="false" ht="15" hidden="false" customHeight="false" outlineLevel="0" collapsed="false">
      <c r="A49" s="15" t="s">
        <v>142</v>
      </c>
      <c r="B49" s="15" t="s">
        <v>64</v>
      </c>
      <c r="C49" s="15" t="s">
        <v>143</v>
      </c>
      <c r="D49" s="16" t="n">
        <f aca="false">IF(A49="","",SUMIFS(Formulas!$K$2:$K$3001,Formulas!$B$2:$B$3001,A49))</f>
        <v>1</v>
      </c>
      <c r="E49" s="16" t="n">
        <f aca="false">IF(A49="","",COUNTIF(Formulas!$B$2:$B$3001,A49))</f>
        <v>1</v>
      </c>
      <c r="F49" s="17" t="n">
        <f aca="false">IF(A49="","",IF(COUNTA(Products!$A$2:$A$151)=0,0,D49/COUNTA(Products!$A$2:$A$151)))</f>
        <v>0.00943396226415094</v>
      </c>
      <c r="G49" s="16" t="str">
        <f aca="false">IF(A49="","",IF(D49=0,"Not used",IF(D49=1,"Unique to 1 product",IF(D49=COUNTA(Products!$A$2:$A$151),"In all products","Shared"))))</f>
        <v>Unique to 1 product</v>
      </c>
    </row>
    <row r="50" customFormat="false" ht="15" hidden="false" customHeight="false" outlineLevel="0" collapsed="false">
      <c r="A50" s="15" t="s">
        <v>144</v>
      </c>
      <c r="B50" s="15" t="s">
        <v>64</v>
      </c>
      <c r="C50" s="15"/>
      <c r="D50" s="16" t="n">
        <f aca="false">IF(A50="","",SUMIFS(Formulas!$K$2:$K$3001,Formulas!$B$2:$B$3001,A50))</f>
        <v>3</v>
      </c>
      <c r="E50" s="16" t="n">
        <f aca="false">IF(A50="","",COUNTIF(Formulas!$B$2:$B$3001,A50))</f>
        <v>3</v>
      </c>
      <c r="F50" s="17" t="n">
        <f aca="false">IF(A50="","",IF(COUNTA(Products!$A$2:$A$151)=0,0,D50/COUNTA(Products!$A$2:$A$151)))</f>
        <v>0.0283018867924528</v>
      </c>
      <c r="G50" s="16" t="str">
        <f aca="false">IF(A50="","",IF(D50=0,"Not used",IF(D50=1,"Unique to 1 product",IF(D50=COUNTA(Products!$A$2:$A$151),"In all products","Shared"))))</f>
        <v>Shared</v>
      </c>
    </row>
    <row r="51" customFormat="false" ht="15" hidden="false" customHeight="false" outlineLevel="0" collapsed="false">
      <c r="A51" s="15" t="s">
        <v>145</v>
      </c>
      <c r="B51" s="15" t="s">
        <v>64</v>
      </c>
      <c r="C51" s="15" t="s">
        <v>146</v>
      </c>
      <c r="D51" s="16" t="n">
        <f aca="false">IF(A51="","",SUMIFS(Formulas!$K$2:$K$3001,Formulas!$B$2:$B$3001,A51))</f>
        <v>4</v>
      </c>
      <c r="E51" s="16" t="n">
        <f aca="false">IF(A51="","",COUNTIF(Formulas!$B$2:$B$3001,A51))</f>
        <v>4</v>
      </c>
      <c r="F51" s="17" t="n">
        <f aca="false">IF(A51="","",IF(COUNTA(Products!$A$2:$A$151)=0,0,D51/COUNTA(Products!$A$2:$A$151)))</f>
        <v>0.0377358490566038</v>
      </c>
      <c r="G51" s="16" t="str">
        <f aca="false">IF(A51="","",IF(D51=0,"Not used",IF(D51=1,"Unique to 1 product",IF(D51=COUNTA(Products!$A$2:$A$151),"In all products","Shared"))))</f>
        <v>Shared</v>
      </c>
    </row>
    <row r="52" customFormat="false" ht="15" hidden="false" customHeight="false" outlineLevel="0" collapsed="false">
      <c r="A52" s="15" t="s">
        <v>147</v>
      </c>
      <c r="B52" s="15" t="s">
        <v>64</v>
      </c>
      <c r="C52" s="15" t="s">
        <v>148</v>
      </c>
      <c r="D52" s="16" t="n">
        <f aca="false">IF(A52="","",SUMIFS(Formulas!$K$2:$K$3001,Formulas!$B$2:$B$3001,A52))</f>
        <v>1</v>
      </c>
      <c r="E52" s="16" t="n">
        <f aca="false">IF(A52="","",COUNTIF(Formulas!$B$2:$B$3001,A52))</f>
        <v>1</v>
      </c>
      <c r="F52" s="17" t="n">
        <f aca="false">IF(A52="","",IF(COUNTA(Products!$A$2:$A$151)=0,0,D52/COUNTA(Products!$A$2:$A$151)))</f>
        <v>0.00943396226415094</v>
      </c>
      <c r="G52" s="16" t="str">
        <f aca="false">IF(A52="","",IF(D52=0,"Not used",IF(D52=1,"Unique to 1 product",IF(D52=COUNTA(Products!$A$2:$A$151),"In all products","Shared"))))</f>
        <v>Unique to 1 product</v>
      </c>
    </row>
    <row r="53" customFormat="false" ht="15" hidden="false" customHeight="false" outlineLevel="0" collapsed="false">
      <c r="A53" s="15" t="s">
        <v>149</v>
      </c>
      <c r="B53" s="15" t="s">
        <v>64</v>
      </c>
      <c r="C53" s="15" t="s">
        <v>150</v>
      </c>
      <c r="D53" s="16" t="n">
        <f aca="false">IF(A53="","",SUMIFS(Formulas!$K$2:$K$3001,Formulas!$B$2:$B$3001,A53))</f>
        <v>5</v>
      </c>
      <c r="E53" s="16" t="n">
        <f aca="false">IF(A53="","",COUNTIF(Formulas!$B$2:$B$3001,A53))</f>
        <v>5</v>
      </c>
      <c r="F53" s="17" t="n">
        <f aca="false">IF(A53="","",IF(COUNTA(Products!$A$2:$A$151)=0,0,D53/COUNTA(Products!$A$2:$A$151)))</f>
        <v>0.0471698113207547</v>
      </c>
      <c r="G53" s="16" t="str">
        <f aca="false">IF(A53="","",IF(D53=0,"Not used",IF(D53=1,"Unique to 1 product",IF(D53=COUNTA(Products!$A$2:$A$151),"In all products","Shared"))))</f>
        <v>Shared</v>
      </c>
    </row>
    <row r="54" customFormat="false" ht="15" hidden="false" customHeight="false" outlineLevel="0" collapsed="false">
      <c r="A54" s="15" t="s">
        <v>151</v>
      </c>
      <c r="B54" s="15" t="s">
        <v>64</v>
      </c>
      <c r="C54" s="15"/>
      <c r="D54" s="16" t="n">
        <f aca="false">IF(A54="","",SUMIFS(Formulas!$K$2:$K$3001,Formulas!$B$2:$B$3001,A54))</f>
        <v>3</v>
      </c>
      <c r="E54" s="16" t="n">
        <f aca="false">IF(A54="","",COUNTIF(Formulas!$B$2:$B$3001,A54))</f>
        <v>3</v>
      </c>
      <c r="F54" s="17" t="n">
        <f aca="false">IF(A54="","",IF(COUNTA(Products!$A$2:$A$151)=0,0,D54/COUNTA(Products!$A$2:$A$151)))</f>
        <v>0.0283018867924528</v>
      </c>
      <c r="G54" s="16" t="str">
        <f aca="false">IF(A54="","",IF(D54=0,"Not used",IF(D54=1,"Unique to 1 product",IF(D54=COUNTA(Products!$A$2:$A$151),"In all products","Shared"))))</f>
        <v>Shared</v>
      </c>
    </row>
    <row r="55" customFormat="false" ht="15" hidden="false" customHeight="false" outlineLevel="0" collapsed="false">
      <c r="A55" s="15" t="s">
        <v>152</v>
      </c>
      <c r="B55" s="15" t="s">
        <v>64</v>
      </c>
      <c r="C55" s="15"/>
      <c r="D55" s="16" t="n">
        <f aca="false">IF(A55="","",SUMIFS(Formulas!$K$2:$K$3001,Formulas!$B$2:$B$3001,A55))</f>
        <v>1</v>
      </c>
      <c r="E55" s="16" t="n">
        <f aca="false">IF(A55="","",COUNTIF(Formulas!$B$2:$B$3001,A55))</f>
        <v>1</v>
      </c>
      <c r="F55" s="17" t="n">
        <f aca="false">IF(A55="","",IF(COUNTA(Products!$A$2:$A$151)=0,0,D55/COUNTA(Products!$A$2:$A$151)))</f>
        <v>0.00943396226415094</v>
      </c>
      <c r="G55" s="16" t="str">
        <f aca="false">IF(A55="","",IF(D55=0,"Not used",IF(D55=1,"Unique to 1 product",IF(D55=COUNTA(Products!$A$2:$A$151),"In all products","Shared"))))</f>
        <v>Unique to 1 product</v>
      </c>
    </row>
    <row r="56" customFormat="false" ht="15" hidden="false" customHeight="false" outlineLevel="0" collapsed="false">
      <c r="A56" s="15" t="s">
        <v>153</v>
      </c>
      <c r="B56" s="15" t="s">
        <v>64</v>
      </c>
      <c r="C56" s="15"/>
      <c r="D56" s="16" t="n">
        <f aca="false">IF(A56="","",SUMIFS(Formulas!$K$2:$K$3001,Formulas!$B$2:$B$3001,A56))</f>
        <v>1</v>
      </c>
      <c r="E56" s="16" t="n">
        <f aca="false">IF(A56="","",COUNTIF(Formulas!$B$2:$B$3001,A56))</f>
        <v>1</v>
      </c>
      <c r="F56" s="17" t="n">
        <f aca="false">IF(A56="","",IF(COUNTA(Products!$A$2:$A$151)=0,0,D56/COUNTA(Products!$A$2:$A$151)))</f>
        <v>0.00943396226415094</v>
      </c>
      <c r="G56" s="16" t="str">
        <f aca="false">IF(A56="","",IF(D56=0,"Not used",IF(D56=1,"Unique to 1 product",IF(D56=COUNTA(Products!$A$2:$A$151),"In all products","Shared"))))</f>
        <v>Unique to 1 product</v>
      </c>
    </row>
    <row r="57" customFormat="false" ht="15" hidden="false" customHeight="false" outlineLevel="0" collapsed="false">
      <c r="A57" s="15" t="s">
        <v>154</v>
      </c>
      <c r="B57" s="15" t="s">
        <v>64</v>
      </c>
      <c r="C57" s="15"/>
      <c r="D57" s="16" t="n">
        <f aca="false">IF(A57="","",SUMIFS(Formulas!$K$2:$K$3001,Formulas!$B$2:$B$3001,A57))</f>
        <v>9</v>
      </c>
      <c r="E57" s="16" t="n">
        <f aca="false">IF(A57="","",COUNTIF(Formulas!$B$2:$B$3001,A57))</f>
        <v>9</v>
      </c>
      <c r="F57" s="17" t="n">
        <f aca="false">IF(A57="","",IF(COUNTA(Products!$A$2:$A$151)=0,0,D57/COUNTA(Products!$A$2:$A$151)))</f>
        <v>0.0849056603773585</v>
      </c>
      <c r="G57" s="16" t="str">
        <f aca="false">IF(A57="","",IF(D57=0,"Not used",IF(D57=1,"Unique to 1 product",IF(D57=COUNTA(Products!$A$2:$A$151),"In all products","Shared"))))</f>
        <v>Shared</v>
      </c>
    </row>
    <row r="58" customFormat="false" ht="15" hidden="false" customHeight="false" outlineLevel="0" collapsed="false">
      <c r="A58" s="15" t="s">
        <v>155</v>
      </c>
      <c r="B58" s="15" t="s">
        <v>64</v>
      </c>
      <c r="C58" s="15" t="s">
        <v>156</v>
      </c>
      <c r="D58" s="16" t="n">
        <f aca="false">IF(A58="","",SUMIFS(Formulas!$K$2:$K$3001,Formulas!$B$2:$B$3001,A58))</f>
        <v>2</v>
      </c>
      <c r="E58" s="16" t="n">
        <f aca="false">IF(A58="","",COUNTIF(Formulas!$B$2:$B$3001,A58))</f>
        <v>2</v>
      </c>
      <c r="F58" s="17" t="n">
        <f aca="false">IF(A58="","",IF(COUNTA(Products!$A$2:$A$151)=0,0,D58/COUNTA(Products!$A$2:$A$151)))</f>
        <v>0.0188679245283019</v>
      </c>
      <c r="G58" s="16" t="str">
        <f aca="false">IF(A58="","",IF(D58=0,"Not used",IF(D58=1,"Unique to 1 product",IF(D58=COUNTA(Products!$A$2:$A$151),"In all products","Shared"))))</f>
        <v>Shared</v>
      </c>
    </row>
    <row r="59" customFormat="false" ht="15" hidden="false" customHeight="false" outlineLevel="0" collapsed="false">
      <c r="A59" s="15" t="s">
        <v>157</v>
      </c>
      <c r="B59" s="15" t="s">
        <v>64</v>
      </c>
      <c r="C59" s="15"/>
      <c r="D59" s="16" t="n">
        <f aca="false">IF(A59="","",SUMIFS(Formulas!$K$2:$K$3001,Formulas!$B$2:$B$3001,A59))</f>
        <v>1</v>
      </c>
      <c r="E59" s="16" t="n">
        <f aca="false">IF(A59="","",COUNTIF(Formulas!$B$2:$B$3001,A59))</f>
        <v>1</v>
      </c>
      <c r="F59" s="17" t="n">
        <f aca="false">IF(A59="","",IF(COUNTA(Products!$A$2:$A$151)=0,0,D59/COUNTA(Products!$A$2:$A$151)))</f>
        <v>0.00943396226415094</v>
      </c>
      <c r="G59" s="16" t="str">
        <f aca="false">IF(A59="","",IF(D59=0,"Not used",IF(D59=1,"Unique to 1 product",IF(D59=COUNTA(Products!$A$2:$A$151),"In all products","Shared"))))</f>
        <v>Unique to 1 product</v>
      </c>
    </row>
    <row r="60" customFormat="false" ht="15" hidden="false" customHeight="false" outlineLevel="0" collapsed="false">
      <c r="A60" s="15" t="s">
        <v>158</v>
      </c>
      <c r="B60" s="15" t="s">
        <v>64</v>
      </c>
      <c r="C60" s="15" t="s">
        <v>159</v>
      </c>
      <c r="D60" s="16" t="n">
        <f aca="false">IF(A60="","",SUMIFS(Formulas!$K$2:$K$3001,Formulas!$B$2:$B$3001,A60))</f>
        <v>8</v>
      </c>
      <c r="E60" s="16" t="n">
        <f aca="false">IF(A60="","",COUNTIF(Formulas!$B$2:$B$3001,A60))</f>
        <v>8</v>
      </c>
      <c r="F60" s="17" t="n">
        <f aca="false">IF(A60="","",IF(COUNTA(Products!$A$2:$A$151)=0,0,D60/COUNTA(Products!$A$2:$A$151)))</f>
        <v>0.0754716981132075</v>
      </c>
      <c r="G60" s="16" t="str">
        <f aca="false">IF(A60="","",IF(D60=0,"Not used",IF(D60=1,"Unique to 1 product",IF(D60=COUNTA(Products!$A$2:$A$151),"In all products","Shared"))))</f>
        <v>Shared</v>
      </c>
    </row>
    <row r="61" customFormat="false" ht="15" hidden="false" customHeight="false" outlineLevel="0" collapsed="false">
      <c r="A61" s="15" t="s">
        <v>160</v>
      </c>
      <c r="B61" s="15" t="s">
        <v>64</v>
      </c>
      <c r="C61" s="15" t="s">
        <v>161</v>
      </c>
      <c r="D61" s="16" t="n">
        <f aca="false">IF(A61="","",SUMIFS(Formulas!$K$2:$K$3001,Formulas!$B$2:$B$3001,A61))</f>
        <v>3</v>
      </c>
      <c r="E61" s="16" t="n">
        <f aca="false">IF(A61="","",COUNTIF(Formulas!$B$2:$B$3001,A61))</f>
        <v>3</v>
      </c>
      <c r="F61" s="17" t="n">
        <f aca="false">IF(A61="","",IF(COUNTA(Products!$A$2:$A$151)=0,0,D61/COUNTA(Products!$A$2:$A$151)))</f>
        <v>0.0283018867924528</v>
      </c>
      <c r="G61" s="16" t="str">
        <f aca="false">IF(A61="","",IF(D61=0,"Not used",IF(D61=1,"Unique to 1 product",IF(D61=COUNTA(Products!$A$2:$A$151),"In all products","Shared"))))</f>
        <v>Shared</v>
      </c>
    </row>
    <row r="62" customFormat="false" ht="15" hidden="false" customHeight="false" outlineLevel="0" collapsed="false">
      <c r="A62" s="15" t="s">
        <v>162</v>
      </c>
      <c r="B62" s="15" t="s">
        <v>64</v>
      </c>
      <c r="C62" s="15" t="s">
        <v>163</v>
      </c>
      <c r="D62" s="16" t="n">
        <f aca="false">IF(A62="","",SUMIFS(Formulas!$K$2:$K$3001,Formulas!$B$2:$B$3001,A62))</f>
        <v>2</v>
      </c>
      <c r="E62" s="16" t="n">
        <f aca="false">IF(A62="","",COUNTIF(Formulas!$B$2:$B$3001,A62))</f>
        <v>2</v>
      </c>
      <c r="F62" s="17" t="n">
        <f aca="false">IF(A62="","",IF(COUNTA(Products!$A$2:$A$151)=0,0,D62/COUNTA(Products!$A$2:$A$151)))</f>
        <v>0.0188679245283019</v>
      </c>
      <c r="G62" s="16" t="str">
        <f aca="false">IF(A62="","",IF(D62=0,"Not used",IF(D62=1,"Unique to 1 product",IF(D62=COUNTA(Products!$A$2:$A$151),"In all products","Shared"))))</f>
        <v>Shared</v>
      </c>
    </row>
    <row r="63" customFormat="false" ht="15" hidden="false" customHeight="false" outlineLevel="0" collapsed="false">
      <c r="A63" s="15" t="s">
        <v>164</v>
      </c>
      <c r="B63" s="15" t="s">
        <v>64</v>
      </c>
      <c r="C63" s="15" t="s">
        <v>165</v>
      </c>
      <c r="D63" s="16" t="n">
        <f aca="false">IF(A63="","",SUMIFS(Formulas!$K$2:$K$3001,Formulas!$B$2:$B$3001,A63))</f>
        <v>13</v>
      </c>
      <c r="E63" s="16" t="n">
        <f aca="false">IF(A63="","",COUNTIF(Formulas!$B$2:$B$3001,A63))</f>
        <v>13</v>
      </c>
      <c r="F63" s="17" t="n">
        <f aca="false">IF(A63="","",IF(COUNTA(Products!$A$2:$A$151)=0,0,D63/COUNTA(Products!$A$2:$A$151)))</f>
        <v>0.122641509433962</v>
      </c>
      <c r="G63" s="16" t="str">
        <f aca="false">IF(A63="","",IF(D63=0,"Not used",IF(D63=1,"Unique to 1 product",IF(D63=COUNTA(Products!$A$2:$A$151),"In all products","Shared"))))</f>
        <v>Shared</v>
      </c>
    </row>
    <row r="64" customFormat="false" ht="15" hidden="false" customHeight="false" outlineLevel="0" collapsed="false">
      <c r="A64" s="15" t="s">
        <v>166</v>
      </c>
      <c r="B64" s="15" t="s">
        <v>64</v>
      </c>
      <c r="C64" s="15"/>
      <c r="D64" s="16" t="n">
        <f aca="false">IF(A64="","",SUMIFS(Formulas!$K$2:$K$3001,Formulas!$B$2:$B$3001,A64))</f>
        <v>1</v>
      </c>
      <c r="E64" s="16" t="n">
        <f aca="false">IF(A64="","",COUNTIF(Formulas!$B$2:$B$3001,A64))</f>
        <v>1</v>
      </c>
      <c r="F64" s="17" t="n">
        <f aca="false">IF(A64="","",IF(COUNTA(Products!$A$2:$A$151)=0,0,D64/COUNTA(Products!$A$2:$A$151)))</f>
        <v>0.00943396226415094</v>
      </c>
      <c r="G64" s="16" t="str">
        <f aca="false">IF(A64="","",IF(D64=0,"Not used",IF(D64=1,"Unique to 1 product",IF(D64=COUNTA(Products!$A$2:$A$151),"In all products","Shared"))))</f>
        <v>Unique to 1 product</v>
      </c>
    </row>
    <row r="65" customFormat="false" ht="15" hidden="false" customHeight="false" outlineLevel="0" collapsed="false">
      <c r="A65" s="15" t="s">
        <v>167</v>
      </c>
      <c r="B65" s="15" t="s">
        <v>64</v>
      </c>
      <c r="C65" s="15"/>
      <c r="D65" s="16" t="n">
        <f aca="false">IF(A65="","",SUMIFS(Formulas!$K$2:$K$3001,Formulas!$B$2:$B$3001,A65))</f>
        <v>1</v>
      </c>
      <c r="E65" s="16" t="n">
        <f aca="false">IF(A65="","",COUNTIF(Formulas!$B$2:$B$3001,A65))</f>
        <v>1</v>
      </c>
      <c r="F65" s="17" t="n">
        <f aca="false">IF(A65="","",IF(COUNTA(Products!$A$2:$A$151)=0,0,D65/COUNTA(Products!$A$2:$A$151)))</f>
        <v>0.00943396226415094</v>
      </c>
      <c r="G65" s="16" t="str">
        <f aca="false">IF(A65="","",IF(D65=0,"Not used",IF(D65=1,"Unique to 1 product",IF(D65=COUNTA(Products!$A$2:$A$151),"In all products","Shared"))))</f>
        <v>Unique to 1 product</v>
      </c>
    </row>
    <row r="66" customFormat="false" ht="15" hidden="false" customHeight="false" outlineLevel="0" collapsed="false">
      <c r="A66" s="15" t="s">
        <v>168</v>
      </c>
      <c r="B66" s="15" t="s">
        <v>64</v>
      </c>
      <c r="C66" s="15" t="s">
        <v>169</v>
      </c>
      <c r="D66" s="16" t="n">
        <f aca="false">IF(A66="","",SUMIFS(Formulas!$K$2:$K$3001,Formulas!$B$2:$B$3001,A66))</f>
        <v>3</v>
      </c>
      <c r="E66" s="16" t="n">
        <f aca="false">IF(A66="","",COUNTIF(Formulas!$B$2:$B$3001,A66))</f>
        <v>3</v>
      </c>
      <c r="F66" s="17" t="n">
        <f aca="false">IF(A66="","",IF(COUNTA(Products!$A$2:$A$151)=0,0,D66/COUNTA(Products!$A$2:$A$151)))</f>
        <v>0.0283018867924528</v>
      </c>
      <c r="G66" s="16" t="str">
        <f aca="false">IF(A66="","",IF(D66=0,"Not used",IF(D66=1,"Unique to 1 product",IF(D66=COUNTA(Products!$A$2:$A$151),"In all products","Shared"))))</f>
        <v>Shared</v>
      </c>
    </row>
    <row r="67" customFormat="false" ht="15" hidden="false" customHeight="false" outlineLevel="0" collapsed="false">
      <c r="A67" s="15" t="s">
        <v>170</v>
      </c>
      <c r="B67" s="15" t="s">
        <v>64</v>
      </c>
      <c r="C67" s="15"/>
      <c r="D67" s="16" t="n">
        <f aca="false">IF(A67="","",SUMIFS(Formulas!$K$2:$K$3001,Formulas!$B$2:$B$3001,A67))</f>
        <v>1</v>
      </c>
      <c r="E67" s="16" t="n">
        <f aca="false">IF(A67="","",COUNTIF(Formulas!$B$2:$B$3001,A67))</f>
        <v>1</v>
      </c>
      <c r="F67" s="17" t="n">
        <f aca="false">IF(A67="","",IF(COUNTA(Products!$A$2:$A$151)=0,0,D67/COUNTA(Products!$A$2:$A$151)))</f>
        <v>0.00943396226415094</v>
      </c>
      <c r="G67" s="16" t="str">
        <f aca="false">IF(A67="","",IF(D67=0,"Not used",IF(D67=1,"Unique to 1 product",IF(D67=COUNTA(Products!$A$2:$A$151),"In all products","Shared"))))</f>
        <v>Unique to 1 product</v>
      </c>
    </row>
    <row r="68" customFormat="false" ht="15" hidden="false" customHeight="false" outlineLevel="0" collapsed="false">
      <c r="A68" s="15" t="s">
        <v>171</v>
      </c>
      <c r="B68" s="15" t="s">
        <v>64</v>
      </c>
      <c r="C68" s="15" t="s">
        <v>172</v>
      </c>
      <c r="D68" s="16" t="n">
        <f aca="false">IF(A68="","",SUMIFS(Formulas!$K$2:$K$3001,Formulas!$B$2:$B$3001,A68))</f>
        <v>10</v>
      </c>
      <c r="E68" s="16" t="n">
        <f aca="false">IF(A68="","",COUNTIF(Formulas!$B$2:$B$3001,A68))</f>
        <v>10</v>
      </c>
      <c r="F68" s="17" t="n">
        <f aca="false">IF(A68="","",IF(COUNTA(Products!$A$2:$A$151)=0,0,D68/COUNTA(Products!$A$2:$A$151)))</f>
        <v>0.0943396226415094</v>
      </c>
      <c r="G68" s="16" t="str">
        <f aca="false">IF(A68="","",IF(D68=0,"Not used",IF(D68=1,"Unique to 1 product",IF(D68=COUNTA(Products!$A$2:$A$151),"In all products","Shared"))))</f>
        <v>Shared</v>
      </c>
    </row>
    <row r="69" customFormat="false" ht="15" hidden="false" customHeight="false" outlineLevel="0" collapsed="false">
      <c r="A69" s="15" t="s">
        <v>173</v>
      </c>
      <c r="B69" s="15" t="s">
        <v>64</v>
      </c>
      <c r="C69" s="15" t="s">
        <v>174</v>
      </c>
      <c r="D69" s="16" t="n">
        <f aca="false">IF(A69="","",SUMIFS(Formulas!$K$2:$K$3001,Formulas!$B$2:$B$3001,A69))</f>
        <v>1</v>
      </c>
      <c r="E69" s="16" t="n">
        <f aca="false">IF(A69="","",COUNTIF(Formulas!$B$2:$B$3001,A69))</f>
        <v>1</v>
      </c>
      <c r="F69" s="17" t="n">
        <f aca="false">IF(A69="","",IF(COUNTA(Products!$A$2:$A$151)=0,0,D69/COUNTA(Products!$A$2:$A$151)))</f>
        <v>0.00943396226415094</v>
      </c>
      <c r="G69" s="16" t="str">
        <f aca="false">IF(A69="","",IF(D69=0,"Not used",IF(D69=1,"Unique to 1 product",IF(D69=COUNTA(Products!$A$2:$A$151),"In all products","Shared"))))</f>
        <v>Unique to 1 product</v>
      </c>
    </row>
    <row r="70" customFormat="false" ht="15" hidden="false" customHeight="false" outlineLevel="0" collapsed="false">
      <c r="A70" s="15" t="s">
        <v>175</v>
      </c>
      <c r="B70" s="15" t="s">
        <v>64</v>
      </c>
      <c r="C70" s="15"/>
      <c r="D70" s="16" t="n">
        <f aca="false">IF(A70="","",SUMIFS(Formulas!$K$2:$K$3001,Formulas!$B$2:$B$3001,A70))</f>
        <v>1</v>
      </c>
      <c r="E70" s="16" t="n">
        <f aca="false">IF(A70="","",COUNTIF(Formulas!$B$2:$B$3001,A70))</f>
        <v>1</v>
      </c>
      <c r="F70" s="17" t="n">
        <f aca="false">IF(A70="","",IF(COUNTA(Products!$A$2:$A$151)=0,0,D70/COUNTA(Products!$A$2:$A$151)))</f>
        <v>0.00943396226415094</v>
      </c>
      <c r="G70" s="16" t="str">
        <f aca="false">IF(A70="","",IF(D70=0,"Not used",IF(D70=1,"Unique to 1 product",IF(D70=COUNTA(Products!$A$2:$A$151),"In all products","Shared"))))</f>
        <v>Unique to 1 product</v>
      </c>
    </row>
    <row r="71" customFormat="false" ht="15" hidden="false" customHeight="false" outlineLevel="0" collapsed="false">
      <c r="A71" s="15" t="s">
        <v>176</v>
      </c>
      <c r="B71" s="15" t="s">
        <v>64</v>
      </c>
      <c r="C71" s="15"/>
      <c r="D71" s="16" t="n">
        <f aca="false">IF(A71="","",SUMIFS(Formulas!$K$2:$K$3001,Formulas!$B$2:$B$3001,A71))</f>
        <v>2</v>
      </c>
      <c r="E71" s="16" t="n">
        <f aca="false">IF(A71="","",COUNTIF(Formulas!$B$2:$B$3001,A71))</f>
        <v>2</v>
      </c>
      <c r="F71" s="17" t="n">
        <f aca="false">IF(A71="","",IF(COUNTA(Products!$A$2:$A$151)=0,0,D71/COUNTA(Products!$A$2:$A$151)))</f>
        <v>0.0188679245283019</v>
      </c>
      <c r="G71" s="16" t="str">
        <f aca="false">IF(A71="","",IF(D71=0,"Not used",IF(D71=1,"Unique to 1 product",IF(D71=COUNTA(Products!$A$2:$A$151),"In all products","Shared"))))</f>
        <v>Shared</v>
      </c>
    </row>
    <row r="72" customFormat="false" ht="15" hidden="false" customHeight="false" outlineLevel="0" collapsed="false">
      <c r="A72" s="15" t="s">
        <v>177</v>
      </c>
      <c r="B72" s="15" t="s">
        <v>64</v>
      </c>
      <c r="C72" s="15" t="s">
        <v>178</v>
      </c>
      <c r="D72" s="16" t="n">
        <f aca="false">IF(A72="","",SUMIFS(Formulas!$K$2:$K$3001,Formulas!$B$2:$B$3001,A72))</f>
        <v>2</v>
      </c>
      <c r="E72" s="16" t="n">
        <f aca="false">IF(A72="","",COUNTIF(Formulas!$B$2:$B$3001,A72))</f>
        <v>2</v>
      </c>
      <c r="F72" s="17" t="n">
        <f aca="false">IF(A72="","",IF(COUNTA(Products!$A$2:$A$151)=0,0,D72/COUNTA(Products!$A$2:$A$151)))</f>
        <v>0.0188679245283019</v>
      </c>
      <c r="G72" s="16" t="str">
        <f aca="false">IF(A72="","",IF(D72=0,"Not used",IF(D72=1,"Unique to 1 product",IF(D72=COUNTA(Products!$A$2:$A$151),"In all products","Shared"))))</f>
        <v>Shared</v>
      </c>
    </row>
    <row r="73" customFormat="false" ht="15" hidden="false" customHeight="false" outlineLevel="0" collapsed="false">
      <c r="A73" s="15" t="s">
        <v>179</v>
      </c>
      <c r="B73" s="15" t="s">
        <v>64</v>
      </c>
      <c r="C73" s="15" t="s">
        <v>180</v>
      </c>
      <c r="D73" s="16" t="n">
        <f aca="false">IF(A73="","",SUMIFS(Formulas!$K$2:$K$3001,Formulas!$B$2:$B$3001,A73))</f>
        <v>2</v>
      </c>
      <c r="E73" s="16" t="n">
        <f aca="false">IF(A73="","",COUNTIF(Formulas!$B$2:$B$3001,A73))</f>
        <v>2</v>
      </c>
      <c r="F73" s="17" t="n">
        <f aca="false">IF(A73="","",IF(COUNTA(Products!$A$2:$A$151)=0,0,D73/COUNTA(Products!$A$2:$A$151)))</f>
        <v>0.0188679245283019</v>
      </c>
      <c r="G73" s="16" t="str">
        <f aca="false">IF(A73="","",IF(D73=0,"Not used",IF(D73=1,"Unique to 1 product",IF(D73=COUNTA(Products!$A$2:$A$151),"In all products","Shared"))))</f>
        <v>Shared</v>
      </c>
    </row>
    <row r="74" customFormat="false" ht="15" hidden="false" customHeight="false" outlineLevel="0" collapsed="false">
      <c r="A74" s="15" t="s">
        <v>181</v>
      </c>
      <c r="B74" s="15" t="s">
        <v>64</v>
      </c>
      <c r="C74" s="15"/>
      <c r="D74" s="16" t="n">
        <f aca="false">IF(A74="","",SUMIFS(Formulas!$K$2:$K$3001,Formulas!$B$2:$B$3001,A74))</f>
        <v>6</v>
      </c>
      <c r="E74" s="16" t="n">
        <f aca="false">IF(A74="","",COUNTIF(Formulas!$B$2:$B$3001,A74))</f>
        <v>6</v>
      </c>
      <c r="F74" s="17" t="n">
        <f aca="false">IF(A74="","",IF(COUNTA(Products!$A$2:$A$151)=0,0,D74/COUNTA(Products!$A$2:$A$151)))</f>
        <v>0.0566037735849057</v>
      </c>
      <c r="G74" s="16" t="str">
        <f aca="false">IF(A74="","",IF(D74=0,"Not used",IF(D74=1,"Unique to 1 product",IF(D74=COUNTA(Products!$A$2:$A$151),"In all products","Shared"))))</f>
        <v>Shared</v>
      </c>
    </row>
    <row r="75" customFormat="false" ht="15" hidden="false" customHeight="false" outlineLevel="0" collapsed="false">
      <c r="A75" s="15" t="s">
        <v>182</v>
      </c>
      <c r="B75" s="15" t="s">
        <v>64</v>
      </c>
      <c r="C75" s="15" t="s">
        <v>183</v>
      </c>
      <c r="D75" s="16" t="n">
        <f aca="false">IF(A75="","",SUMIFS(Formulas!$K$2:$K$3001,Formulas!$B$2:$B$3001,A75))</f>
        <v>3</v>
      </c>
      <c r="E75" s="16" t="n">
        <f aca="false">IF(A75="","",COUNTIF(Formulas!$B$2:$B$3001,A75))</f>
        <v>3</v>
      </c>
      <c r="F75" s="17" t="n">
        <f aca="false">IF(A75="","",IF(COUNTA(Products!$A$2:$A$151)=0,0,D75/COUNTA(Products!$A$2:$A$151)))</f>
        <v>0.0283018867924528</v>
      </c>
      <c r="G75" s="16" t="str">
        <f aca="false">IF(A75="","",IF(D75=0,"Not used",IF(D75=1,"Unique to 1 product",IF(D75=COUNTA(Products!$A$2:$A$151),"In all products","Shared"))))</f>
        <v>Shared</v>
      </c>
    </row>
    <row r="76" customFormat="false" ht="15" hidden="false" customHeight="false" outlineLevel="0" collapsed="false">
      <c r="A76" s="15" t="s">
        <v>184</v>
      </c>
      <c r="B76" s="15" t="s">
        <v>64</v>
      </c>
      <c r="C76" s="15"/>
      <c r="D76" s="16" t="n">
        <f aca="false">IF(A76="","",SUMIFS(Formulas!$K$2:$K$3001,Formulas!$B$2:$B$3001,A76))</f>
        <v>1</v>
      </c>
      <c r="E76" s="16" t="n">
        <f aca="false">IF(A76="","",COUNTIF(Formulas!$B$2:$B$3001,A76))</f>
        <v>1</v>
      </c>
      <c r="F76" s="17" t="n">
        <f aca="false">IF(A76="","",IF(COUNTA(Products!$A$2:$A$151)=0,0,D76/COUNTA(Products!$A$2:$A$151)))</f>
        <v>0.00943396226415094</v>
      </c>
      <c r="G76" s="16" t="str">
        <f aca="false">IF(A76="","",IF(D76=0,"Not used",IF(D76=1,"Unique to 1 product",IF(D76=COUNTA(Products!$A$2:$A$151),"In all products","Shared"))))</f>
        <v>Unique to 1 product</v>
      </c>
    </row>
    <row r="77" customFormat="false" ht="15" hidden="false" customHeight="false" outlineLevel="0" collapsed="false">
      <c r="A77" s="15" t="s">
        <v>185</v>
      </c>
      <c r="B77" s="15" t="s">
        <v>64</v>
      </c>
      <c r="C77" s="15"/>
      <c r="D77" s="16" t="n">
        <f aca="false">IF(A77="","",SUMIFS(Formulas!$K$2:$K$3001,Formulas!$B$2:$B$3001,A77))</f>
        <v>2</v>
      </c>
      <c r="E77" s="16" t="n">
        <f aca="false">IF(A77="","",COUNTIF(Formulas!$B$2:$B$3001,A77))</f>
        <v>2</v>
      </c>
      <c r="F77" s="17" t="n">
        <f aca="false">IF(A77="","",IF(COUNTA(Products!$A$2:$A$151)=0,0,D77/COUNTA(Products!$A$2:$A$151)))</f>
        <v>0.0188679245283019</v>
      </c>
      <c r="G77" s="16" t="str">
        <f aca="false">IF(A77="","",IF(D77=0,"Not used",IF(D77=1,"Unique to 1 product",IF(D77=COUNTA(Products!$A$2:$A$151),"In all products","Shared"))))</f>
        <v>Shared</v>
      </c>
    </row>
    <row r="78" customFormat="false" ht="15" hidden="false" customHeight="false" outlineLevel="0" collapsed="false">
      <c r="A78" s="15" t="s">
        <v>186</v>
      </c>
      <c r="B78" s="15" t="s">
        <v>64</v>
      </c>
      <c r="C78" s="15" t="s">
        <v>187</v>
      </c>
      <c r="D78" s="16" t="n">
        <f aca="false">IF(A78="","",SUMIFS(Formulas!$K$2:$K$3001,Formulas!$B$2:$B$3001,A78))</f>
        <v>13</v>
      </c>
      <c r="E78" s="16" t="n">
        <f aca="false">IF(A78="","",COUNTIF(Formulas!$B$2:$B$3001,A78))</f>
        <v>13</v>
      </c>
      <c r="F78" s="17" t="n">
        <f aca="false">IF(A78="","",IF(COUNTA(Products!$A$2:$A$151)=0,0,D78/COUNTA(Products!$A$2:$A$151)))</f>
        <v>0.122641509433962</v>
      </c>
      <c r="G78" s="16" t="str">
        <f aca="false">IF(A78="","",IF(D78=0,"Not used",IF(D78=1,"Unique to 1 product",IF(D78=COUNTA(Products!$A$2:$A$151),"In all products","Shared"))))</f>
        <v>Shared</v>
      </c>
    </row>
    <row r="79" customFormat="false" ht="15" hidden="false" customHeight="false" outlineLevel="0" collapsed="false">
      <c r="A79" s="15" t="s">
        <v>188</v>
      </c>
      <c r="B79" s="15" t="s">
        <v>64</v>
      </c>
      <c r="C79" s="15"/>
      <c r="D79" s="16" t="n">
        <f aca="false">IF(A79="","",SUMIFS(Formulas!$K$2:$K$3001,Formulas!$B$2:$B$3001,A79))</f>
        <v>1</v>
      </c>
      <c r="E79" s="16" t="n">
        <f aca="false">IF(A79="","",COUNTIF(Formulas!$B$2:$B$3001,A79))</f>
        <v>1</v>
      </c>
      <c r="F79" s="17" t="n">
        <f aca="false">IF(A79="","",IF(COUNTA(Products!$A$2:$A$151)=0,0,D79/COUNTA(Products!$A$2:$A$151)))</f>
        <v>0.00943396226415094</v>
      </c>
      <c r="G79" s="16" t="str">
        <f aca="false">IF(A79="","",IF(D79=0,"Not used",IF(D79=1,"Unique to 1 product",IF(D79=COUNTA(Products!$A$2:$A$151),"In all products","Shared"))))</f>
        <v>Unique to 1 product</v>
      </c>
    </row>
    <row r="80" customFormat="false" ht="15" hidden="false" customHeight="false" outlineLevel="0" collapsed="false">
      <c r="A80" s="15" t="s">
        <v>189</v>
      </c>
      <c r="B80" s="15" t="s">
        <v>64</v>
      </c>
      <c r="C80" s="15"/>
      <c r="D80" s="16" t="n">
        <f aca="false">IF(A80="","",SUMIFS(Formulas!$K$2:$K$3001,Formulas!$B$2:$B$3001,A80))</f>
        <v>3</v>
      </c>
      <c r="E80" s="16" t="n">
        <f aca="false">IF(A80="","",COUNTIF(Formulas!$B$2:$B$3001,A80))</f>
        <v>3</v>
      </c>
      <c r="F80" s="17" t="n">
        <f aca="false">IF(A80="","",IF(COUNTA(Products!$A$2:$A$151)=0,0,D80/COUNTA(Products!$A$2:$A$151)))</f>
        <v>0.0283018867924528</v>
      </c>
      <c r="G80" s="16" t="str">
        <f aca="false">IF(A80="","",IF(D80=0,"Not used",IF(D80=1,"Unique to 1 product",IF(D80=COUNTA(Products!$A$2:$A$151),"In all products","Shared"))))</f>
        <v>Shared</v>
      </c>
    </row>
    <row r="81" customFormat="false" ht="15" hidden="false" customHeight="false" outlineLevel="0" collapsed="false">
      <c r="A81" s="15" t="s">
        <v>190</v>
      </c>
      <c r="B81" s="15" t="s">
        <v>64</v>
      </c>
      <c r="C81" s="15" t="s">
        <v>191</v>
      </c>
      <c r="D81" s="16" t="n">
        <f aca="false">IF(A81="","",SUMIFS(Formulas!$K$2:$K$3001,Formulas!$B$2:$B$3001,A81))</f>
        <v>9</v>
      </c>
      <c r="E81" s="16" t="n">
        <f aca="false">IF(A81="","",COUNTIF(Formulas!$B$2:$B$3001,A81))</f>
        <v>9</v>
      </c>
      <c r="F81" s="17" t="n">
        <f aca="false">IF(A81="","",IF(COUNTA(Products!$A$2:$A$151)=0,0,D81/COUNTA(Products!$A$2:$A$151)))</f>
        <v>0.0849056603773585</v>
      </c>
      <c r="G81" s="16" t="str">
        <f aca="false">IF(A81="","",IF(D81=0,"Not used",IF(D81=1,"Unique to 1 product",IF(D81=COUNTA(Products!$A$2:$A$151),"In all products","Shared"))))</f>
        <v>Shared</v>
      </c>
    </row>
    <row r="82" customFormat="false" ht="15" hidden="false" customHeight="false" outlineLevel="0" collapsed="false">
      <c r="A82" s="15" t="s">
        <v>192</v>
      </c>
      <c r="B82" s="15" t="s">
        <v>64</v>
      </c>
      <c r="C82" s="15"/>
      <c r="D82" s="16" t="n">
        <f aca="false">IF(A82="","",SUMIFS(Formulas!$K$2:$K$3001,Formulas!$B$2:$B$3001,A82))</f>
        <v>3</v>
      </c>
      <c r="E82" s="16" t="n">
        <f aca="false">IF(A82="","",COUNTIF(Formulas!$B$2:$B$3001,A82))</f>
        <v>3</v>
      </c>
      <c r="F82" s="17" t="n">
        <f aca="false">IF(A82="","",IF(COUNTA(Products!$A$2:$A$151)=0,0,D82/COUNTA(Products!$A$2:$A$151)))</f>
        <v>0.0283018867924528</v>
      </c>
      <c r="G82" s="16" t="str">
        <f aca="false">IF(A82="","",IF(D82=0,"Not used",IF(D82=1,"Unique to 1 product",IF(D82=COUNTA(Products!$A$2:$A$151),"In all products","Shared"))))</f>
        <v>Shared</v>
      </c>
    </row>
    <row r="83" customFormat="false" ht="15" hidden="false" customHeight="false" outlineLevel="0" collapsed="false">
      <c r="A83" s="15" t="s">
        <v>193</v>
      </c>
      <c r="B83" s="15" t="s">
        <v>64</v>
      </c>
      <c r="C83" s="15" t="s">
        <v>194</v>
      </c>
      <c r="D83" s="16" t="n">
        <f aca="false">IF(A83="","",SUMIFS(Formulas!$K$2:$K$3001,Formulas!$B$2:$B$3001,A83))</f>
        <v>3</v>
      </c>
      <c r="E83" s="16" t="n">
        <f aca="false">IF(A83="","",COUNTIF(Formulas!$B$2:$B$3001,A83))</f>
        <v>3</v>
      </c>
      <c r="F83" s="17" t="n">
        <f aca="false">IF(A83="","",IF(COUNTA(Products!$A$2:$A$151)=0,0,D83/COUNTA(Products!$A$2:$A$151)))</f>
        <v>0.0283018867924528</v>
      </c>
      <c r="G83" s="16" t="str">
        <f aca="false">IF(A83="","",IF(D83=0,"Not used",IF(D83=1,"Unique to 1 product",IF(D83=COUNTA(Products!$A$2:$A$151),"In all products","Shared"))))</f>
        <v>Shared</v>
      </c>
    </row>
    <row r="84" customFormat="false" ht="15" hidden="false" customHeight="false" outlineLevel="0" collapsed="false">
      <c r="A84" s="15" t="s">
        <v>195</v>
      </c>
      <c r="B84" s="15" t="s">
        <v>64</v>
      </c>
      <c r="C84" s="15" t="s">
        <v>196</v>
      </c>
      <c r="D84" s="16" t="n">
        <f aca="false">IF(A84="","",SUMIFS(Formulas!$K$2:$K$3001,Formulas!$B$2:$B$3001,A84))</f>
        <v>1</v>
      </c>
      <c r="E84" s="16" t="n">
        <f aca="false">IF(A84="","",COUNTIF(Formulas!$B$2:$B$3001,A84))</f>
        <v>1</v>
      </c>
      <c r="F84" s="17" t="n">
        <f aca="false">IF(A84="","",IF(COUNTA(Products!$A$2:$A$151)=0,0,D84/COUNTA(Products!$A$2:$A$151)))</f>
        <v>0.00943396226415094</v>
      </c>
      <c r="G84" s="16" t="str">
        <f aca="false">IF(A84="","",IF(D84=0,"Not used",IF(D84=1,"Unique to 1 product",IF(D84=COUNTA(Products!$A$2:$A$151),"In all products","Shared"))))</f>
        <v>Unique to 1 product</v>
      </c>
    </row>
    <row r="85" customFormat="false" ht="15" hidden="false" customHeight="false" outlineLevel="0" collapsed="false">
      <c r="A85" s="15" t="s">
        <v>197</v>
      </c>
      <c r="B85" s="15" t="s">
        <v>64</v>
      </c>
      <c r="C85" s="15" t="s">
        <v>198</v>
      </c>
      <c r="D85" s="16" t="n">
        <f aca="false">IF(A85="","",SUMIFS(Formulas!$K$2:$K$3001,Formulas!$B$2:$B$3001,A85))</f>
        <v>4</v>
      </c>
      <c r="E85" s="16" t="n">
        <f aca="false">IF(A85="","",COUNTIF(Formulas!$B$2:$B$3001,A85))</f>
        <v>4</v>
      </c>
      <c r="F85" s="17" t="n">
        <f aca="false">IF(A85="","",IF(COUNTA(Products!$A$2:$A$151)=0,0,D85/COUNTA(Products!$A$2:$A$151)))</f>
        <v>0.0377358490566038</v>
      </c>
      <c r="G85" s="16" t="str">
        <f aca="false">IF(A85="","",IF(D85=0,"Not used",IF(D85=1,"Unique to 1 product",IF(D85=COUNTA(Products!$A$2:$A$151),"In all products","Shared"))))</f>
        <v>Shared</v>
      </c>
    </row>
    <row r="86" customFormat="false" ht="15" hidden="false" customHeight="false" outlineLevel="0" collapsed="false">
      <c r="A86" s="15" t="s">
        <v>199</v>
      </c>
      <c r="B86" s="15" t="s">
        <v>64</v>
      </c>
      <c r="C86" s="15"/>
      <c r="D86" s="16" t="n">
        <f aca="false">IF(A86="","",SUMIFS(Formulas!$K$2:$K$3001,Formulas!$B$2:$B$3001,A86))</f>
        <v>1</v>
      </c>
      <c r="E86" s="16" t="n">
        <f aca="false">IF(A86="","",COUNTIF(Formulas!$B$2:$B$3001,A86))</f>
        <v>1</v>
      </c>
      <c r="F86" s="17" t="n">
        <f aca="false">IF(A86="","",IF(COUNTA(Products!$A$2:$A$151)=0,0,D86/COUNTA(Products!$A$2:$A$151)))</f>
        <v>0.00943396226415094</v>
      </c>
      <c r="G86" s="16" t="str">
        <f aca="false">IF(A86="","",IF(D86=0,"Not used",IF(D86=1,"Unique to 1 product",IF(D86=COUNTA(Products!$A$2:$A$151),"In all products","Shared"))))</f>
        <v>Unique to 1 product</v>
      </c>
    </row>
    <row r="87" customFormat="false" ht="15" hidden="false" customHeight="false" outlineLevel="0" collapsed="false">
      <c r="A87" s="15" t="s">
        <v>200</v>
      </c>
      <c r="B87" s="15" t="s">
        <v>64</v>
      </c>
      <c r="C87" s="15" t="s">
        <v>201</v>
      </c>
      <c r="D87" s="16" t="n">
        <f aca="false">IF(A87="","",SUMIFS(Formulas!$K$2:$K$3001,Formulas!$B$2:$B$3001,A87))</f>
        <v>4</v>
      </c>
      <c r="E87" s="16" t="n">
        <f aca="false">IF(A87="","",COUNTIF(Formulas!$B$2:$B$3001,A87))</f>
        <v>4</v>
      </c>
      <c r="F87" s="17" t="n">
        <f aca="false">IF(A87="","",IF(COUNTA(Products!$A$2:$A$151)=0,0,D87/COUNTA(Products!$A$2:$A$151)))</f>
        <v>0.0377358490566038</v>
      </c>
      <c r="G87" s="16" t="str">
        <f aca="false">IF(A87="","",IF(D87=0,"Not used",IF(D87=1,"Unique to 1 product",IF(D87=COUNTA(Products!$A$2:$A$151),"In all products","Shared"))))</f>
        <v>Shared</v>
      </c>
    </row>
    <row r="88" customFormat="false" ht="15" hidden="false" customHeight="false" outlineLevel="0" collapsed="false">
      <c r="A88" s="15" t="s">
        <v>202</v>
      </c>
      <c r="B88" s="15" t="s">
        <v>64</v>
      </c>
      <c r="C88" s="15"/>
      <c r="D88" s="16" t="n">
        <f aca="false">IF(A88="","",SUMIFS(Formulas!$K$2:$K$3001,Formulas!$B$2:$B$3001,A88))</f>
        <v>1</v>
      </c>
      <c r="E88" s="16" t="n">
        <f aca="false">IF(A88="","",COUNTIF(Formulas!$B$2:$B$3001,A88))</f>
        <v>1</v>
      </c>
      <c r="F88" s="17" t="n">
        <f aca="false">IF(A88="","",IF(COUNTA(Products!$A$2:$A$151)=0,0,D88/COUNTA(Products!$A$2:$A$151)))</f>
        <v>0.00943396226415094</v>
      </c>
      <c r="G88" s="16" t="str">
        <f aca="false">IF(A88="","",IF(D88=0,"Not used",IF(D88=1,"Unique to 1 product",IF(D88=COUNTA(Products!$A$2:$A$151),"In all products","Shared"))))</f>
        <v>Unique to 1 product</v>
      </c>
    </row>
    <row r="89" customFormat="false" ht="15" hidden="false" customHeight="false" outlineLevel="0" collapsed="false">
      <c r="A89" s="15" t="s">
        <v>203</v>
      </c>
      <c r="B89" s="15" t="s">
        <v>64</v>
      </c>
      <c r="C89" s="15"/>
      <c r="D89" s="16" t="n">
        <f aca="false">IF(A89="","",SUMIFS(Formulas!$K$2:$K$3001,Formulas!$B$2:$B$3001,A89))</f>
        <v>10</v>
      </c>
      <c r="E89" s="16" t="n">
        <f aca="false">IF(A89="","",COUNTIF(Formulas!$B$2:$B$3001,A89))</f>
        <v>10</v>
      </c>
      <c r="F89" s="17" t="n">
        <f aca="false">IF(A89="","",IF(COUNTA(Products!$A$2:$A$151)=0,0,D89/COUNTA(Products!$A$2:$A$151)))</f>
        <v>0.0943396226415094</v>
      </c>
      <c r="G89" s="16" t="str">
        <f aca="false">IF(A89="","",IF(D89=0,"Not used",IF(D89=1,"Unique to 1 product",IF(D89=COUNTA(Products!$A$2:$A$151),"In all products","Shared"))))</f>
        <v>Shared</v>
      </c>
    </row>
    <row r="90" customFormat="false" ht="15" hidden="false" customHeight="false" outlineLevel="0" collapsed="false">
      <c r="A90" s="15" t="s">
        <v>204</v>
      </c>
      <c r="B90" s="15" t="s">
        <v>64</v>
      </c>
      <c r="C90" s="15" t="s">
        <v>205</v>
      </c>
      <c r="D90" s="16" t="n">
        <f aca="false">IF(A90="","",SUMIFS(Formulas!$K$2:$K$3001,Formulas!$B$2:$B$3001,A90))</f>
        <v>9</v>
      </c>
      <c r="E90" s="16" t="n">
        <f aca="false">IF(A90="","",COUNTIF(Formulas!$B$2:$B$3001,A90))</f>
        <v>9</v>
      </c>
      <c r="F90" s="17" t="n">
        <f aca="false">IF(A90="","",IF(COUNTA(Products!$A$2:$A$151)=0,0,D90/COUNTA(Products!$A$2:$A$151)))</f>
        <v>0.0849056603773585</v>
      </c>
      <c r="G90" s="16" t="str">
        <f aca="false">IF(A90="","",IF(D90=0,"Not used",IF(D90=1,"Unique to 1 product",IF(D90=COUNTA(Products!$A$2:$A$151),"In all products","Shared"))))</f>
        <v>Shared</v>
      </c>
    </row>
    <row r="91" customFormat="false" ht="15" hidden="false" customHeight="false" outlineLevel="0" collapsed="false">
      <c r="A91" s="15" t="s">
        <v>206</v>
      </c>
      <c r="B91" s="15" t="s">
        <v>64</v>
      </c>
      <c r="C91" s="15" t="s">
        <v>207</v>
      </c>
      <c r="D91" s="16" t="n">
        <f aca="false">IF(A91="","",SUMIFS(Formulas!$K$2:$K$3001,Formulas!$B$2:$B$3001,A91))</f>
        <v>2</v>
      </c>
      <c r="E91" s="16" t="n">
        <f aca="false">IF(A91="","",COUNTIF(Formulas!$B$2:$B$3001,A91))</f>
        <v>2</v>
      </c>
      <c r="F91" s="17" t="n">
        <f aca="false">IF(A91="","",IF(COUNTA(Products!$A$2:$A$151)=0,0,D91/COUNTA(Products!$A$2:$A$151)))</f>
        <v>0.0188679245283019</v>
      </c>
      <c r="G91" s="16" t="str">
        <f aca="false">IF(A91="","",IF(D91=0,"Not used",IF(D91=1,"Unique to 1 product",IF(D91=COUNTA(Products!$A$2:$A$151),"In all products","Shared"))))</f>
        <v>Shared</v>
      </c>
    </row>
    <row r="92" customFormat="false" ht="15" hidden="false" customHeight="false" outlineLevel="0" collapsed="false">
      <c r="A92" s="15" t="s">
        <v>208</v>
      </c>
      <c r="B92" s="15" t="s">
        <v>64</v>
      </c>
      <c r="C92" s="15" t="s">
        <v>209</v>
      </c>
      <c r="D92" s="16" t="n">
        <f aca="false">IF(A92="","",SUMIFS(Formulas!$K$2:$K$3001,Formulas!$B$2:$B$3001,A92))</f>
        <v>3</v>
      </c>
      <c r="E92" s="16" t="n">
        <f aca="false">IF(A92="","",COUNTIF(Formulas!$B$2:$B$3001,A92))</f>
        <v>3</v>
      </c>
      <c r="F92" s="17" t="n">
        <f aca="false">IF(A92="","",IF(COUNTA(Products!$A$2:$A$151)=0,0,D92/COUNTA(Products!$A$2:$A$151)))</f>
        <v>0.0283018867924528</v>
      </c>
      <c r="G92" s="16" t="str">
        <f aca="false">IF(A92="","",IF(D92=0,"Not used",IF(D92=1,"Unique to 1 product",IF(D92=COUNTA(Products!$A$2:$A$151),"In all products","Shared"))))</f>
        <v>Shared</v>
      </c>
    </row>
    <row r="93" customFormat="false" ht="15" hidden="false" customHeight="false" outlineLevel="0" collapsed="false">
      <c r="A93" s="15" t="s">
        <v>210</v>
      </c>
      <c r="B93" s="15" t="s">
        <v>64</v>
      </c>
      <c r="C93" s="15" t="s">
        <v>211</v>
      </c>
      <c r="D93" s="16" t="n">
        <f aca="false">IF(A93="","",SUMIFS(Formulas!$K$2:$K$3001,Formulas!$B$2:$B$3001,A93))</f>
        <v>8</v>
      </c>
      <c r="E93" s="16" t="n">
        <f aca="false">IF(A93="","",COUNTIF(Formulas!$B$2:$B$3001,A93))</f>
        <v>8</v>
      </c>
      <c r="F93" s="17" t="n">
        <f aca="false">IF(A93="","",IF(COUNTA(Products!$A$2:$A$151)=0,0,D93/COUNTA(Products!$A$2:$A$151)))</f>
        <v>0.0754716981132075</v>
      </c>
      <c r="G93" s="16" t="str">
        <f aca="false">IF(A93="","",IF(D93=0,"Not used",IF(D93=1,"Unique to 1 product",IF(D93=COUNTA(Products!$A$2:$A$151),"In all products","Shared"))))</f>
        <v>Shared</v>
      </c>
    </row>
    <row r="94" customFormat="false" ht="15" hidden="false" customHeight="false" outlineLevel="0" collapsed="false">
      <c r="A94" s="15" t="s">
        <v>212</v>
      </c>
      <c r="B94" s="15" t="s">
        <v>64</v>
      </c>
      <c r="C94" s="15" t="s">
        <v>213</v>
      </c>
      <c r="D94" s="16" t="n">
        <f aca="false">IF(A94="","",SUMIFS(Formulas!$K$2:$K$3001,Formulas!$B$2:$B$3001,A94))</f>
        <v>2</v>
      </c>
      <c r="E94" s="16" t="n">
        <f aca="false">IF(A94="","",COUNTIF(Formulas!$B$2:$B$3001,A94))</f>
        <v>2</v>
      </c>
      <c r="F94" s="17" t="n">
        <f aca="false">IF(A94="","",IF(COUNTA(Products!$A$2:$A$151)=0,0,D94/COUNTA(Products!$A$2:$A$151)))</f>
        <v>0.0188679245283019</v>
      </c>
      <c r="G94" s="16" t="str">
        <f aca="false">IF(A94="","",IF(D94=0,"Not used",IF(D94=1,"Unique to 1 product",IF(D94=COUNTA(Products!$A$2:$A$151),"In all products","Shared"))))</f>
        <v>Shared</v>
      </c>
    </row>
    <row r="95" customFormat="false" ht="15" hidden="false" customHeight="false" outlineLevel="0" collapsed="false">
      <c r="A95" s="15" t="s">
        <v>214</v>
      </c>
      <c r="B95" s="15" t="s">
        <v>64</v>
      </c>
      <c r="C95" s="15" t="s">
        <v>215</v>
      </c>
      <c r="D95" s="16" t="n">
        <f aca="false">IF(A95="","",SUMIFS(Formulas!$K$2:$K$3001,Formulas!$B$2:$B$3001,A95))</f>
        <v>10</v>
      </c>
      <c r="E95" s="16" t="n">
        <f aca="false">IF(A95="","",COUNTIF(Formulas!$B$2:$B$3001,A95))</f>
        <v>10</v>
      </c>
      <c r="F95" s="17" t="n">
        <f aca="false">IF(A95="","",IF(COUNTA(Products!$A$2:$A$151)=0,0,D95/COUNTA(Products!$A$2:$A$151)))</f>
        <v>0.0943396226415094</v>
      </c>
      <c r="G95" s="16" t="str">
        <f aca="false">IF(A95="","",IF(D95=0,"Not used",IF(D95=1,"Unique to 1 product",IF(D95=COUNTA(Products!$A$2:$A$151),"In all products","Shared"))))</f>
        <v>Shared</v>
      </c>
    </row>
    <row r="96" customFormat="false" ht="15" hidden="false" customHeight="false" outlineLevel="0" collapsed="false">
      <c r="A96" s="15" t="s">
        <v>216</v>
      </c>
      <c r="B96" s="15" t="s">
        <v>217</v>
      </c>
      <c r="C96" s="15"/>
      <c r="D96" s="16" t="n">
        <f aca="false">IF(A96="","",SUMIFS(Formulas!$K$2:$K$3001,Formulas!$B$2:$B$3001,A96))</f>
        <v>10</v>
      </c>
      <c r="E96" s="16" t="n">
        <f aca="false">IF(A96="","",COUNTIF(Formulas!$B$2:$B$3001,A96))</f>
        <v>10</v>
      </c>
      <c r="F96" s="17" t="n">
        <f aca="false">IF(A96="","",IF(COUNTA(Products!$A$2:$A$151)=0,0,D96/COUNTA(Products!$A$2:$A$151)))</f>
        <v>0.0943396226415094</v>
      </c>
      <c r="G96" s="16" t="str">
        <f aca="false">IF(A96="","",IF(D96=0,"Not used",IF(D96=1,"Unique to 1 product",IF(D96=COUNTA(Products!$A$2:$A$151),"In all products","Shared"))))</f>
        <v>Shared</v>
      </c>
    </row>
    <row r="97" customFormat="false" ht="15" hidden="false" customHeight="false" outlineLevel="0" collapsed="false">
      <c r="A97" s="15" t="s">
        <v>218</v>
      </c>
      <c r="B97" s="15" t="s">
        <v>217</v>
      </c>
      <c r="C97" s="15"/>
      <c r="D97" s="16" t="n">
        <f aca="false">IF(A97="","",SUMIFS(Formulas!$K$2:$K$3001,Formulas!$B$2:$B$3001,A97))</f>
        <v>11</v>
      </c>
      <c r="E97" s="16" t="n">
        <f aca="false">IF(A97="","",COUNTIF(Formulas!$B$2:$B$3001,A97))</f>
        <v>11</v>
      </c>
      <c r="F97" s="17" t="n">
        <f aca="false">IF(A97="","",IF(COUNTA(Products!$A$2:$A$151)=0,0,D97/COUNTA(Products!$A$2:$A$151)))</f>
        <v>0.10377358490566</v>
      </c>
      <c r="G97" s="16" t="str">
        <f aca="false">IF(A97="","",IF(D97=0,"Not used",IF(D97=1,"Unique to 1 product",IF(D97=COUNTA(Products!$A$2:$A$151),"In all products","Shared"))))</f>
        <v>Shared</v>
      </c>
    </row>
    <row r="98" customFormat="false" ht="15" hidden="false" customHeight="false" outlineLevel="0" collapsed="false">
      <c r="A98" s="15" t="s">
        <v>219</v>
      </c>
      <c r="B98" s="15" t="s">
        <v>220</v>
      </c>
      <c r="C98" s="15" t="s">
        <v>221</v>
      </c>
      <c r="D98" s="16" t="n">
        <f aca="false">IF(A98="","",SUMIFS(Formulas!$K$2:$K$3001,Formulas!$B$2:$B$3001,A98))</f>
        <v>54</v>
      </c>
      <c r="E98" s="16" t="n">
        <f aca="false">IF(A98="","",COUNTIF(Formulas!$B$2:$B$3001,A98))</f>
        <v>66</v>
      </c>
      <c r="F98" s="17" t="n">
        <f aca="false">IF(A98="","",IF(COUNTA(Products!$A$2:$A$151)=0,0,D98/COUNTA(Products!$A$2:$A$151)))</f>
        <v>0.509433962264151</v>
      </c>
      <c r="G98" s="16" t="str">
        <f aca="false">IF(A98="","",IF(D98=0,"Not used",IF(D98=1,"Unique to 1 product",IF(D98=COUNTA(Products!$A$2:$A$151),"In all products","Shared"))))</f>
        <v>Shared</v>
      </c>
    </row>
    <row r="99" customFormat="false" ht="15" hidden="false" customHeight="false" outlineLevel="0" collapsed="false">
      <c r="A99" s="15" t="s">
        <v>222</v>
      </c>
      <c r="B99" s="15" t="s">
        <v>220</v>
      </c>
      <c r="C99" s="15"/>
      <c r="D99" s="16" t="n">
        <f aca="false">IF(A99="","",SUMIFS(Formulas!$K$2:$K$3001,Formulas!$B$2:$B$3001,A99))</f>
        <v>12</v>
      </c>
      <c r="E99" s="16" t="n">
        <f aca="false">IF(A99="","",COUNTIF(Formulas!$B$2:$B$3001,A99))</f>
        <v>16</v>
      </c>
      <c r="F99" s="17" t="n">
        <f aca="false">IF(A99="","",IF(COUNTA(Products!$A$2:$A$151)=0,0,D99/COUNTA(Products!$A$2:$A$151)))</f>
        <v>0.113207547169811</v>
      </c>
      <c r="G99" s="16" t="str">
        <f aca="false">IF(A99="","",IF(D99=0,"Not used",IF(D99=1,"Unique to 1 product",IF(D99=COUNTA(Products!$A$2:$A$151),"In all products","Shared"))))</f>
        <v>Shared</v>
      </c>
    </row>
    <row r="100" customFormat="false" ht="15" hidden="false" customHeight="false" outlineLevel="0" collapsed="false">
      <c r="A100" s="15" t="s">
        <v>223</v>
      </c>
      <c r="B100" s="15" t="s">
        <v>224</v>
      </c>
      <c r="C100" s="15" t="s">
        <v>225</v>
      </c>
      <c r="D100" s="16" t="n">
        <f aca="false">IF(A100="","",SUMIFS(Formulas!$K$2:$K$3001,Formulas!$B$2:$B$3001,A100))</f>
        <v>1</v>
      </c>
      <c r="E100" s="16" t="n">
        <f aca="false">IF(A100="","",COUNTIF(Formulas!$B$2:$B$3001,A100))</f>
        <v>1</v>
      </c>
      <c r="F100" s="17" t="n">
        <f aca="false">IF(A100="","",IF(COUNTA(Products!$A$2:$A$151)=0,0,D100/COUNTA(Products!$A$2:$A$151)))</f>
        <v>0.00943396226415094</v>
      </c>
      <c r="G100" s="16" t="str">
        <f aca="false">IF(A100="","",IF(D100=0,"Not used",IF(D100=1,"Unique to 1 product",IF(D100=COUNTA(Products!$A$2:$A$151),"In all products","Shared"))))</f>
        <v>Unique to 1 product</v>
      </c>
    </row>
    <row r="101" customFormat="false" ht="15" hidden="false" customHeight="false" outlineLevel="0" collapsed="false">
      <c r="A101" s="15" t="s">
        <v>226</v>
      </c>
      <c r="B101" s="15" t="s">
        <v>224</v>
      </c>
      <c r="C101" s="15" t="s">
        <v>227</v>
      </c>
      <c r="D101" s="16" t="n">
        <f aca="false">IF(A101="","",SUMIFS(Formulas!$K$2:$K$3001,Formulas!$B$2:$B$3001,A101))</f>
        <v>57</v>
      </c>
      <c r="E101" s="16" t="n">
        <f aca="false">IF(A101="","",COUNTIF(Formulas!$B$2:$B$3001,A101))</f>
        <v>84</v>
      </c>
      <c r="F101" s="17" t="n">
        <f aca="false">IF(A101="","",IF(COUNTA(Products!$A$2:$A$151)=0,0,D101/COUNTA(Products!$A$2:$A$151)))</f>
        <v>0.537735849056604</v>
      </c>
      <c r="G101" s="16" t="str">
        <f aca="false">IF(A101="","",IF(D101=0,"Not used",IF(D101=1,"Unique to 1 product",IF(D101=COUNTA(Products!$A$2:$A$151),"In all products","Shared"))))</f>
        <v>Shared</v>
      </c>
    </row>
    <row r="102" customFormat="false" ht="15" hidden="false" customHeight="false" outlineLevel="0" collapsed="false">
      <c r="A102" s="15" t="s">
        <v>228</v>
      </c>
      <c r="B102" s="15" t="s">
        <v>229</v>
      </c>
      <c r="C102" s="15" t="s">
        <v>230</v>
      </c>
      <c r="D102" s="16" t="n">
        <f aca="false">IF(A102="","",SUMIFS(Formulas!$K$2:$K$3001,Formulas!$B$2:$B$3001,A102))</f>
        <v>5</v>
      </c>
      <c r="E102" s="16" t="n">
        <f aca="false">IF(A102="","",COUNTIF(Formulas!$B$2:$B$3001,A102))</f>
        <v>5</v>
      </c>
      <c r="F102" s="17" t="n">
        <f aca="false">IF(A102="","",IF(COUNTA(Products!$A$2:$A$151)=0,0,D102/COUNTA(Products!$A$2:$A$151)))</f>
        <v>0.0471698113207547</v>
      </c>
      <c r="G102" s="16" t="str">
        <f aca="false">IF(A102="","",IF(D102=0,"Not used",IF(D102=1,"Unique to 1 product",IF(D102=COUNTA(Products!$A$2:$A$151),"In all products","Shared"))))</f>
        <v>Shared</v>
      </c>
    </row>
    <row r="103" customFormat="false" ht="15" hidden="false" customHeight="false" outlineLevel="0" collapsed="false">
      <c r="A103" s="15" t="s">
        <v>231</v>
      </c>
      <c r="B103" s="15" t="s">
        <v>232</v>
      </c>
      <c r="C103" s="15"/>
      <c r="D103" s="16" t="n">
        <f aca="false">IF(A103="","",SUMIFS(Formulas!$K$2:$K$3001,Formulas!$B$2:$B$3001,A103))</f>
        <v>6</v>
      </c>
      <c r="E103" s="16" t="n">
        <f aca="false">IF(A103="","",COUNTIF(Formulas!$B$2:$B$3001,A103))</f>
        <v>6</v>
      </c>
      <c r="F103" s="17" t="n">
        <f aca="false">IF(A103="","",IF(COUNTA(Products!$A$2:$A$151)=0,0,D103/COUNTA(Products!$A$2:$A$151)))</f>
        <v>0.0566037735849057</v>
      </c>
      <c r="G103" s="16" t="str">
        <f aca="false">IF(A103="","",IF(D103=0,"Not used",IF(D103=1,"Unique to 1 product",IF(D103=COUNTA(Products!$A$2:$A$151),"In all products","Shared"))))</f>
        <v>Shared</v>
      </c>
    </row>
    <row r="104" customFormat="false" ht="15" hidden="false" customHeight="false" outlineLevel="0" collapsed="false">
      <c r="A104" s="15" t="s">
        <v>233</v>
      </c>
      <c r="B104" s="15" t="s">
        <v>234</v>
      </c>
      <c r="C104" s="15" t="s">
        <v>235</v>
      </c>
      <c r="D104" s="16" t="n">
        <f aca="false">IF(A104="","",SUMIFS(Formulas!$K$2:$K$3001,Formulas!$B$2:$B$3001,A104))</f>
        <v>10</v>
      </c>
      <c r="E104" s="16" t="n">
        <f aca="false">IF(A104="","",COUNTIF(Formulas!$B$2:$B$3001,A104))</f>
        <v>10</v>
      </c>
      <c r="F104" s="17" t="n">
        <f aca="false">IF(A104="","",IF(COUNTA(Products!$A$2:$A$151)=0,0,D104/COUNTA(Products!$A$2:$A$151)))</f>
        <v>0.0943396226415094</v>
      </c>
      <c r="G104" s="16" t="str">
        <f aca="false">IF(A104="","",IF(D104=0,"Not used",IF(D104=1,"Unique to 1 product",IF(D104=COUNTA(Products!$A$2:$A$151),"In all products","Shared"))))</f>
        <v>Shared</v>
      </c>
    </row>
    <row r="105" customFormat="false" ht="15" hidden="false" customHeight="false" outlineLevel="0" collapsed="false">
      <c r="A105" s="15" t="s">
        <v>236</v>
      </c>
      <c r="B105" s="15" t="s">
        <v>234</v>
      </c>
      <c r="C105" s="15" t="s">
        <v>237</v>
      </c>
      <c r="D105" s="16" t="n">
        <f aca="false">IF(A105="","",SUMIFS(Formulas!$K$2:$K$3001,Formulas!$B$2:$B$3001,A105))</f>
        <v>2</v>
      </c>
      <c r="E105" s="16" t="n">
        <f aca="false">IF(A105="","",COUNTIF(Formulas!$B$2:$B$3001,A105))</f>
        <v>2</v>
      </c>
      <c r="F105" s="17" t="n">
        <f aca="false">IF(A105="","",IF(COUNTA(Products!$A$2:$A$151)=0,0,D105/COUNTA(Products!$A$2:$A$151)))</f>
        <v>0.0188679245283019</v>
      </c>
      <c r="G105" s="16" t="str">
        <f aca="false">IF(A105="","",IF(D105=0,"Not used",IF(D105=1,"Unique to 1 product",IF(D105=COUNTA(Products!$A$2:$A$151),"In all products","Shared"))))</f>
        <v>Shared</v>
      </c>
    </row>
    <row r="106" customFormat="false" ht="15" hidden="false" customHeight="false" outlineLevel="0" collapsed="false">
      <c r="A106" s="15" t="s">
        <v>238</v>
      </c>
      <c r="B106" s="15" t="s">
        <v>234</v>
      </c>
      <c r="C106" s="15"/>
      <c r="D106" s="16" t="n">
        <f aca="false">IF(A106="","",SUMIFS(Formulas!$K$2:$K$3001,Formulas!$B$2:$B$3001,A106))</f>
        <v>4</v>
      </c>
      <c r="E106" s="16" t="n">
        <f aca="false">IF(A106="","",COUNTIF(Formulas!$B$2:$B$3001,A106))</f>
        <v>4</v>
      </c>
      <c r="F106" s="17" t="n">
        <f aca="false">IF(A106="","",IF(COUNTA(Products!$A$2:$A$151)=0,0,D106/COUNTA(Products!$A$2:$A$151)))</f>
        <v>0.0377358490566038</v>
      </c>
      <c r="G106" s="16" t="str">
        <f aca="false">IF(A106="","",IF(D106=0,"Not used",IF(D106=1,"Unique to 1 product",IF(D106=COUNTA(Products!$A$2:$A$151),"In all products","Shared"))))</f>
        <v>Shared</v>
      </c>
    </row>
    <row r="107" customFormat="false" ht="15" hidden="false" customHeight="false" outlineLevel="0" collapsed="false">
      <c r="A107" s="15" t="s">
        <v>239</v>
      </c>
      <c r="B107" s="15" t="s">
        <v>234</v>
      </c>
      <c r="C107" s="15"/>
      <c r="D107" s="16" t="n">
        <f aca="false">IF(A107="","",SUMIFS(Formulas!$K$2:$K$3001,Formulas!$B$2:$B$3001,A107))</f>
        <v>1</v>
      </c>
      <c r="E107" s="16" t="n">
        <f aca="false">IF(A107="","",COUNTIF(Formulas!$B$2:$B$3001,A107))</f>
        <v>1</v>
      </c>
      <c r="F107" s="17" t="n">
        <f aca="false">IF(A107="","",IF(COUNTA(Products!$A$2:$A$151)=0,0,D107/COUNTA(Products!$A$2:$A$151)))</f>
        <v>0.00943396226415094</v>
      </c>
      <c r="G107" s="16" t="str">
        <f aca="false">IF(A107="","",IF(D107=0,"Not used",IF(D107=1,"Unique to 1 product",IF(D107=COUNTA(Products!$A$2:$A$151),"In all products","Shared"))))</f>
        <v>Unique to 1 product</v>
      </c>
    </row>
    <row r="108" customFormat="false" ht="15" hidden="false" customHeight="false" outlineLevel="0" collapsed="false">
      <c r="A108" s="15" t="s">
        <v>240</v>
      </c>
      <c r="B108" s="15" t="s">
        <v>234</v>
      </c>
      <c r="C108" s="15" t="s">
        <v>241</v>
      </c>
      <c r="D108" s="16" t="n">
        <f aca="false">IF(A108="","",SUMIFS(Formulas!$K$2:$K$3001,Formulas!$B$2:$B$3001,A108))</f>
        <v>3</v>
      </c>
      <c r="E108" s="16" t="n">
        <f aca="false">IF(A108="","",COUNTIF(Formulas!$B$2:$B$3001,A108))</f>
        <v>3</v>
      </c>
      <c r="F108" s="17" t="n">
        <f aca="false">IF(A108="","",IF(COUNTA(Products!$A$2:$A$151)=0,0,D108/COUNTA(Products!$A$2:$A$151)))</f>
        <v>0.0283018867924528</v>
      </c>
      <c r="G108" s="16" t="str">
        <f aca="false">IF(A108="","",IF(D108=0,"Not used",IF(D108=1,"Unique to 1 product",IF(D108=COUNTA(Products!$A$2:$A$151),"In all products","Shared"))))</f>
        <v>Shared</v>
      </c>
    </row>
    <row r="109" customFormat="false" ht="15" hidden="false" customHeight="false" outlineLevel="0" collapsed="false">
      <c r="A109" s="15" t="s">
        <v>242</v>
      </c>
      <c r="B109" s="15" t="s">
        <v>234</v>
      </c>
      <c r="C109" s="15"/>
      <c r="D109" s="16" t="n">
        <f aca="false">IF(A109="","",SUMIFS(Formulas!$K$2:$K$3001,Formulas!$B$2:$B$3001,A109))</f>
        <v>1</v>
      </c>
      <c r="E109" s="16" t="n">
        <f aca="false">IF(A109="","",COUNTIF(Formulas!$B$2:$B$3001,A109))</f>
        <v>1</v>
      </c>
      <c r="F109" s="17" t="n">
        <f aca="false">IF(A109="","",IF(COUNTA(Products!$A$2:$A$151)=0,0,D109/COUNTA(Products!$A$2:$A$151)))</f>
        <v>0.00943396226415094</v>
      </c>
      <c r="G109" s="16" t="str">
        <f aca="false">IF(A109="","",IF(D109=0,"Not used",IF(D109=1,"Unique to 1 product",IF(D109=COUNTA(Products!$A$2:$A$151),"In all products","Shared"))))</f>
        <v>Unique to 1 product</v>
      </c>
    </row>
    <row r="110" customFormat="false" ht="15" hidden="false" customHeight="false" outlineLevel="0" collapsed="false">
      <c r="A110" s="15" t="s">
        <v>243</v>
      </c>
      <c r="B110" s="15" t="s">
        <v>234</v>
      </c>
      <c r="C110" s="15"/>
      <c r="D110" s="16" t="n">
        <f aca="false">IF(A110="","",SUMIFS(Formulas!$K$2:$K$3001,Formulas!$B$2:$B$3001,A110))</f>
        <v>6</v>
      </c>
      <c r="E110" s="16" t="n">
        <f aca="false">IF(A110="","",COUNTIF(Formulas!$B$2:$B$3001,A110))</f>
        <v>6</v>
      </c>
      <c r="F110" s="17" t="n">
        <f aca="false">IF(A110="","",IF(COUNTA(Products!$A$2:$A$151)=0,0,D110/COUNTA(Products!$A$2:$A$151)))</f>
        <v>0.0566037735849057</v>
      </c>
      <c r="G110" s="16" t="str">
        <f aca="false">IF(A110="","",IF(D110=0,"Not used",IF(D110=1,"Unique to 1 product",IF(D110=COUNTA(Products!$A$2:$A$151),"In all products","Shared"))))</f>
        <v>Shared</v>
      </c>
    </row>
    <row r="111" customFormat="false" ht="15" hidden="false" customHeight="false" outlineLevel="0" collapsed="false">
      <c r="A111" s="15" t="s">
        <v>244</v>
      </c>
      <c r="B111" s="15" t="s">
        <v>234</v>
      </c>
      <c r="C111" s="15" t="s">
        <v>245</v>
      </c>
      <c r="D111" s="16" t="n">
        <f aca="false">IF(A111="","",SUMIFS(Formulas!$K$2:$K$3001,Formulas!$B$2:$B$3001,A111))</f>
        <v>4</v>
      </c>
      <c r="E111" s="16" t="n">
        <f aca="false">IF(A111="","",COUNTIF(Formulas!$B$2:$B$3001,A111))</f>
        <v>4</v>
      </c>
      <c r="F111" s="17" t="n">
        <f aca="false">IF(A111="","",IF(COUNTA(Products!$A$2:$A$151)=0,0,D111/COUNTA(Products!$A$2:$A$151)))</f>
        <v>0.0377358490566038</v>
      </c>
      <c r="G111" s="16" t="str">
        <f aca="false">IF(A111="","",IF(D111=0,"Not used",IF(D111=1,"Unique to 1 product",IF(D111=COUNTA(Products!$A$2:$A$151),"In all products","Shared"))))</f>
        <v>Shared</v>
      </c>
    </row>
    <row r="112" customFormat="false" ht="15" hidden="false" customHeight="false" outlineLevel="0" collapsed="false">
      <c r="A112" s="15" t="s">
        <v>246</v>
      </c>
      <c r="B112" s="15" t="s">
        <v>234</v>
      </c>
      <c r="C112" s="15" t="s">
        <v>247</v>
      </c>
      <c r="D112" s="16" t="n">
        <f aca="false">IF(A112="","",SUMIFS(Formulas!$K$2:$K$3001,Formulas!$B$2:$B$3001,A112))</f>
        <v>2</v>
      </c>
      <c r="E112" s="16" t="n">
        <f aca="false">IF(A112="","",COUNTIF(Formulas!$B$2:$B$3001,A112))</f>
        <v>2</v>
      </c>
      <c r="F112" s="17" t="n">
        <f aca="false">IF(A112="","",IF(COUNTA(Products!$A$2:$A$151)=0,0,D112/COUNTA(Products!$A$2:$A$151)))</f>
        <v>0.0188679245283019</v>
      </c>
      <c r="G112" s="16" t="str">
        <f aca="false">IF(A112="","",IF(D112=0,"Not used",IF(D112=1,"Unique to 1 product",IF(D112=COUNTA(Products!$A$2:$A$151),"In all products","Shared"))))</f>
        <v>Shared</v>
      </c>
    </row>
    <row r="113" customFormat="false" ht="15" hidden="false" customHeight="false" outlineLevel="0" collapsed="false">
      <c r="A113" s="15" t="s">
        <v>248</v>
      </c>
      <c r="B113" s="15" t="s">
        <v>234</v>
      </c>
      <c r="C113" s="15" t="s">
        <v>249</v>
      </c>
      <c r="D113" s="16" t="n">
        <f aca="false">IF(A113="","",SUMIFS(Formulas!$K$2:$K$3001,Formulas!$B$2:$B$3001,A113))</f>
        <v>8</v>
      </c>
      <c r="E113" s="16" t="n">
        <f aca="false">IF(A113="","",COUNTIF(Formulas!$B$2:$B$3001,A113))</f>
        <v>8</v>
      </c>
      <c r="F113" s="17" t="n">
        <f aca="false">IF(A113="","",IF(COUNTA(Products!$A$2:$A$151)=0,0,D113/COUNTA(Products!$A$2:$A$151)))</f>
        <v>0.0754716981132075</v>
      </c>
      <c r="G113" s="16" t="str">
        <f aca="false">IF(A113="","",IF(D113=0,"Not used",IF(D113=1,"Unique to 1 product",IF(D113=COUNTA(Products!$A$2:$A$151),"In all products","Shared"))))</f>
        <v>Shared</v>
      </c>
    </row>
    <row r="114" customFormat="false" ht="15" hidden="false" customHeight="false" outlineLevel="0" collapsed="false">
      <c r="A114" s="15" t="s">
        <v>250</v>
      </c>
      <c r="B114" s="15" t="s">
        <v>234</v>
      </c>
      <c r="C114" s="15" t="s">
        <v>251</v>
      </c>
      <c r="D114" s="16" t="n">
        <f aca="false">IF(A114="","",SUMIFS(Formulas!$K$2:$K$3001,Formulas!$B$2:$B$3001,A114))</f>
        <v>15</v>
      </c>
      <c r="E114" s="16" t="n">
        <f aca="false">IF(A114="","",COUNTIF(Formulas!$B$2:$B$3001,A114))</f>
        <v>15</v>
      </c>
      <c r="F114" s="17" t="n">
        <f aca="false">IF(A114="","",IF(COUNTA(Products!$A$2:$A$151)=0,0,D114/COUNTA(Products!$A$2:$A$151)))</f>
        <v>0.141509433962264</v>
      </c>
      <c r="G114" s="16" t="str">
        <f aca="false">IF(A114="","",IF(D114=0,"Not used",IF(D114=1,"Unique to 1 product",IF(D114=COUNTA(Products!$A$2:$A$151),"In all products","Shared"))))</f>
        <v>Shared</v>
      </c>
    </row>
    <row r="115" customFormat="false" ht="15" hidden="false" customHeight="false" outlineLevel="0" collapsed="false">
      <c r="A115" s="15" t="s">
        <v>252</v>
      </c>
      <c r="B115" s="15" t="s">
        <v>234</v>
      </c>
      <c r="C115" s="15" t="s">
        <v>253</v>
      </c>
      <c r="D115" s="16" t="n">
        <f aca="false">IF(A115="","",SUMIFS(Formulas!$K$2:$K$3001,Formulas!$B$2:$B$3001,A115))</f>
        <v>20</v>
      </c>
      <c r="E115" s="16" t="n">
        <f aca="false">IF(A115="","",COUNTIF(Formulas!$B$2:$B$3001,A115))</f>
        <v>20</v>
      </c>
      <c r="F115" s="17" t="n">
        <f aca="false">IF(A115="","",IF(COUNTA(Products!$A$2:$A$151)=0,0,D115/COUNTA(Products!$A$2:$A$151)))</f>
        <v>0.188679245283019</v>
      </c>
      <c r="G115" s="16" t="str">
        <f aca="false">IF(A115="","",IF(D115=0,"Not used",IF(D115=1,"Unique to 1 product",IF(D115=COUNTA(Products!$A$2:$A$151),"In all products","Shared"))))</f>
        <v>Shared</v>
      </c>
    </row>
    <row r="116" customFormat="false" ht="15" hidden="false" customHeight="false" outlineLevel="0" collapsed="false">
      <c r="A116" s="15" t="s">
        <v>254</v>
      </c>
      <c r="B116" s="15" t="s">
        <v>234</v>
      </c>
      <c r="C116" s="15" t="s">
        <v>255</v>
      </c>
      <c r="D116" s="16" t="n">
        <f aca="false">IF(A116="","",SUMIFS(Formulas!$K$2:$K$3001,Formulas!$B$2:$B$3001,A116))</f>
        <v>13</v>
      </c>
      <c r="E116" s="16" t="n">
        <f aca="false">IF(A116="","",COUNTIF(Formulas!$B$2:$B$3001,A116))</f>
        <v>13</v>
      </c>
      <c r="F116" s="17" t="n">
        <f aca="false">IF(A116="","",IF(COUNTA(Products!$A$2:$A$151)=0,0,D116/COUNTA(Products!$A$2:$A$151)))</f>
        <v>0.122641509433962</v>
      </c>
      <c r="G116" s="16" t="str">
        <f aca="false">IF(A116="","",IF(D116=0,"Not used",IF(D116=1,"Unique to 1 product",IF(D116=COUNTA(Products!$A$2:$A$151),"In all products","Shared"))))</f>
        <v>Shared</v>
      </c>
    </row>
    <row r="117" customFormat="false" ht="15" hidden="false" customHeight="false" outlineLevel="0" collapsed="false">
      <c r="A117" s="15" t="s">
        <v>40</v>
      </c>
      <c r="B117" s="15" t="s">
        <v>256</v>
      </c>
      <c r="C117" s="15"/>
      <c r="D117" s="16" t="n">
        <f aca="false">IF(A117="","",SUMIFS(Formulas!$K$2:$K$3001,Formulas!$B$2:$B$3001,A117))</f>
        <v>26</v>
      </c>
      <c r="E117" s="16" t="n">
        <f aca="false">IF(A117="","",COUNTIF(Formulas!$B$2:$B$3001,A117))</f>
        <v>34</v>
      </c>
      <c r="F117" s="17" t="n">
        <f aca="false">IF(A117="","",IF(COUNTA(Products!$A$2:$A$151)=0,0,D117/COUNTA(Products!$A$2:$A$151)))</f>
        <v>0.245283018867925</v>
      </c>
      <c r="G117" s="16" t="str">
        <f aca="false">IF(A117="","",IF(D117=0,"Not used",IF(D117=1,"Unique to 1 product",IF(D117=COUNTA(Products!$A$2:$A$151),"In all products","Shared"))))</f>
        <v>Shared</v>
      </c>
    </row>
    <row r="118" customFormat="false" ht="15" hidden="false" customHeight="false" outlineLevel="0" collapsed="false">
      <c r="A118" s="15" t="s">
        <v>257</v>
      </c>
      <c r="B118" s="15" t="s">
        <v>256</v>
      </c>
      <c r="C118" s="15" t="s">
        <v>258</v>
      </c>
      <c r="D118" s="16" t="n">
        <f aca="false">IF(A118="","",SUMIFS(Formulas!$K$2:$K$3001,Formulas!$B$2:$B$3001,A118))</f>
        <v>34</v>
      </c>
      <c r="E118" s="16" t="n">
        <f aca="false">IF(A118="","",COUNTIF(Formulas!$B$2:$B$3001,A118))</f>
        <v>49</v>
      </c>
      <c r="F118" s="17" t="n">
        <f aca="false">IF(A118="","",IF(COUNTA(Products!$A$2:$A$151)=0,0,D118/COUNTA(Products!$A$2:$A$151)))</f>
        <v>0.320754716981132</v>
      </c>
      <c r="G118" s="16" t="str">
        <f aca="false">IF(A118="","",IF(D118=0,"Not used",IF(D118=1,"Unique to 1 product",IF(D118=COUNTA(Products!$A$2:$A$151),"In all products","Shared"))))</f>
        <v>Shared</v>
      </c>
    </row>
    <row r="119" customFormat="false" ht="15" hidden="false" customHeight="false" outlineLevel="0" collapsed="false">
      <c r="A119" s="15" t="s">
        <v>259</v>
      </c>
      <c r="B119" s="15" t="s">
        <v>256</v>
      </c>
      <c r="C119" s="15"/>
      <c r="D119" s="16" t="n">
        <f aca="false">IF(A119="","",SUMIFS(Formulas!$K$2:$K$3001,Formulas!$B$2:$B$3001,A119))</f>
        <v>1</v>
      </c>
      <c r="E119" s="16" t="n">
        <f aca="false">IF(A119="","",COUNTIF(Formulas!$B$2:$B$3001,A119))</f>
        <v>1</v>
      </c>
      <c r="F119" s="17" t="n">
        <f aca="false">IF(A119="","",IF(COUNTA(Products!$A$2:$A$151)=0,0,D119/COUNTA(Products!$A$2:$A$151)))</f>
        <v>0.00943396226415094</v>
      </c>
      <c r="G119" s="16" t="str">
        <f aca="false">IF(A119="","",IF(D119=0,"Not used",IF(D119=1,"Unique to 1 product",IF(D119=COUNTA(Products!$A$2:$A$151),"In all products","Shared"))))</f>
        <v>Unique to 1 product</v>
      </c>
    </row>
    <row r="120" customFormat="false" ht="15" hidden="false" customHeight="false" outlineLevel="0" collapsed="false">
      <c r="A120" s="15" t="s">
        <v>260</v>
      </c>
      <c r="B120" s="15" t="s">
        <v>261</v>
      </c>
      <c r="C120" s="15" t="s">
        <v>262</v>
      </c>
      <c r="D120" s="16" t="n">
        <f aca="false">IF(A120="","",SUMIFS(Formulas!$K$2:$K$3001,Formulas!$B$2:$B$3001,A120))</f>
        <v>15</v>
      </c>
      <c r="E120" s="16" t="n">
        <f aca="false">IF(A120="","",COUNTIF(Formulas!$B$2:$B$3001,A120))</f>
        <v>15</v>
      </c>
      <c r="F120" s="17" t="n">
        <f aca="false">IF(A120="","",IF(COUNTA(Products!$A$2:$A$151)=0,0,D120/COUNTA(Products!$A$2:$A$151)))</f>
        <v>0.141509433962264</v>
      </c>
      <c r="G120" s="16" t="str">
        <f aca="false">IF(A120="","",IF(D120=0,"Not used",IF(D120=1,"Unique to 1 product",IF(D120=COUNTA(Products!$A$2:$A$151),"In all products","Shared"))))</f>
        <v>Shared</v>
      </c>
    </row>
    <row r="121" customFormat="false" ht="15" hidden="false" customHeight="false" outlineLevel="0" collapsed="false">
      <c r="A121" s="15" t="s">
        <v>263</v>
      </c>
      <c r="B121" s="15" t="s">
        <v>261</v>
      </c>
      <c r="C121" s="15"/>
      <c r="D121" s="16" t="n">
        <f aca="false">IF(A121="","",SUMIFS(Formulas!$K$2:$K$3001,Formulas!$B$2:$B$3001,A121))</f>
        <v>4</v>
      </c>
      <c r="E121" s="16" t="n">
        <f aca="false">IF(A121="","",COUNTIF(Formulas!$B$2:$B$3001,A121))</f>
        <v>4</v>
      </c>
      <c r="F121" s="17" t="n">
        <f aca="false">IF(A121="","",IF(COUNTA(Products!$A$2:$A$151)=0,0,D121/COUNTA(Products!$A$2:$A$151)))</f>
        <v>0.0377358490566038</v>
      </c>
      <c r="G121" s="16" t="str">
        <f aca="false">IF(A121="","",IF(D121=0,"Not used",IF(D121=1,"Unique to 1 product",IF(D121=COUNTA(Products!$A$2:$A$151),"In all products","Shared"))))</f>
        <v>Shared</v>
      </c>
    </row>
    <row r="122" customFormat="false" ht="15" hidden="false" customHeight="false" outlineLevel="0" collapsed="false">
      <c r="A122" s="15" t="s">
        <v>264</v>
      </c>
      <c r="B122" s="15" t="s">
        <v>261</v>
      </c>
      <c r="C122" s="15"/>
      <c r="D122" s="16" t="n">
        <f aca="false">IF(A122="","",SUMIFS(Formulas!$K$2:$K$3001,Formulas!$B$2:$B$3001,A122))</f>
        <v>1</v>
      </c>
      <c r="E122" s="16" t="n">
        <f aca="false">IF(A122="","",COUNTIF(Formulas!$B$2:$B$3001,A122))</f>
        <v>1</v>
      </c>
      <c r="F122" s="17" t="n">
        <f aca="false">IF(A122="","",IF(COUNTA(Products!$A$2:$A$151)=0,0,D122/COUNTA(Products!$A$2:$A$151)))</f>
        <v>0.00943396226415094</v>
      </c>
      <c r="G122" s="16" t="str">
        <f aca="false">IF(A122="","",IF(D122=0,"Not used",IF(D122=1,"Unique to 1 product",IF(D122=COUNTA(Products!$A$2:$A$151),"In all products","Shared"))))</f>
        <v>Unique to 1 product</v>
      </c>
    </row>
    <row r="123" customFormat="false" ht="15" hidden="false" customHeight="false" outlineLevel="0" collapsed="false">
      <c r="A123" s="15" t="s">
        <v>265</v>
      </c>
      <c r="B123" s="15" t="s">
        <v>261</v>
      </c>
      <c r="C123" s="15" t="s">
        <v>266</v>
      </c>
      <c r="D123" s="16" t="n">
        <f aca="false">IF(A123="","",SUMIFS(Formulas!$K$2:$K$3001,Formulas!$B$2:$B$3001,A123))</f>
        <v>9</v>
      </c>
      <c r="E123" s="16" t="n">
        <f aca="false">IF(A123="","",COUNTIF(Formulas!$B$2:$B$3001,A123))</f>
        <v>11</v>
      </c>
      <c r="F123" s="17" t="n">
        <f aca="false">IF(A123="","",IF(COUNTA(Products!$A$2:$A$151)=0,0,D123/COUNTA(Products!$A$2:$A$151)))</f>
        <v>0.0849056603773585</v>
      </c>
      <c r="G123" s="16" t="str">
        <f aca="false">IF(A123="","",IF(D123=0,"Not used",IF(D123=1,"Unique to 1 product",IF(D123=COUNTA(Products!$A$2:$A$151),"In all products","Shared"))))</f>
        <v>Shared</v>
      </c>
    </row>
    <row r="124" customFormat="false" ht="15" hidden="false" customHeight="false" outlineLevel="0" collapsed="false">
      <c r="A124" s="15" t="s">
        <v>267</v>
      </c>
      <c r="B124" s="15" t="s">
        <v>261</v>
      </c>
      <c r="C124" s="15"/>
      <c r="D124" s="16" t="n">
        <f aca="false">IF(A124="","",SUMIFS(Formulas!$K$2:$K$3001,Formulas!$B$2:$B$3001,A124))</f>
        <v>1</v>
      </c>
      <c r="E124" s="16" t="n">
        <f aca="false">IF(A124="","",COUNTIF(Formulas!$B$2:$B$3001,A124))</f>
        <v>1</v>
      </c>
      <c r="F124" s="17" t="n">
        <f aca="false">IF(A124="","",IF(COUNTA(Products!$A$2:$A$151)=0,0,D124/COUNTA(Products!$A$2:$A$151)))</f>
        <v>0.00943396226415094</v>
      </c>
      <c r="G124" s="16" t="str">
        <f aca="false">IF(A124="","",IF(D124=0,"Not used",IF(D124=1,"Unique to 1 product",IF(D124=COUNTA(Products!$A$2:$A$151),"In all products","Shared"))))</f>
        <v>Unique to 1 product</v>
      </c>
    </row>
    <row r="125" customFormat="false" ht="15" hidden="false" customHeight="false" outlineLevel="0" collapsed="false">
      <c r="A125" s="15" t="s">
        <v>268</v>
      </c>
      <c r="B125" s="15" t="s">
        <v>261</v>
      </c>
      <c r="C125" s="15" t="s">
        <v>269</v>
      </c>
      <c r="D125" s="16" t="n">
        <f aca="false">IF(A125="","",SUMIFS(Formulas!$K$2:$K$3001,Formulas!$B$2:$B$3001,A125))</f>
        <v>25</v>
      </c>
      <c r="E125" s="16" t="n">
        <f aca="false">IF(A125="","",COUNTIF(Formulas!$B$2:$B$3001,A125))</f>
        <v>25</v>
      </c>
      <c r="F125" s="17" t="n">
        <f aca="false">IF(A125="","",IF(COUNTA(Products!$A$2:$A$151)=0,0,D125/COUNTA(Products!$A$2:$A$151)))</f>
        <v>0.235849056603774</v>
      </c>
      <c r="G125" s="16" t="str">
        <f aca="false">IF(A125="","",IF(D125=0,"Not used",IF(D125=1,"Unique to 1 product",IF(D125=COUNTA(Products!$A$2:$A$151),"In all products","Shared"))))</f>
        <v>Shared</v>
      </c>
    </row>
    <row r="126" customFormat="false" ht="15" hidden="false" customHeight="false" outlineLevel="0" collapsed="false">
      <c r="A126" s="15" t="s">
        <v>270</v>
      </c>
      <c r="B126" s="15" t="s">
        <v>261</v>
      </c>
      <c r="C126" s="15" t="s">
        <v>271</v>
      </c>
      <c r="D126" s="16" t="n">
        <f aca="false">IF(A126="","",SUMIFS(Formulas!$K$2:$K$3001,Formulas!$B$2:$B$3001,A126))</f>
        <v>47</v>
      </c>
      <c r="E126" s="16" t="n">
        <f aca="false">IF(A126="","",COUNTIF(Formulas!$B$2:$B$3001,A126))</f>
        <v>54</v>
      </c>
      <c r="F126" s="17" t="n">
        <f aca="false">IF(A126="","",IF(COUNTA(Products!$A$2:$A$151)=0,0,D126/COUNTA(Products!$A$2:$A$151)))</f>
        <v>0.443396226415094</v>
      </c>
      <c r="G126" s="16" t="str">
        <f aca="false">IF(A126="","",IF(D126=0,"Not used",IF(D126=1,"Unique to 1 product",IF(D126=COUNTA(Products!$A$2:$A$151),"In all products","Shared"))))</f>
        <v>Shared</v>
      </c>
    </row>
    <row r="127" customFormat="false" ht="15" hidden="false" customHeight="false" outlineLevel="0" collapsed="false">
      <c r="A127" s="15" t="s">
        <v>272</v>
      </c>
      <c r="B127" s="15" t="s">
        <v>261</v>
      </c>
      <c r="C127" s="15" t="s">
        <v>273</v>
      </c>
      <c r="D127" s="16" t="n">
        <f aca="false">IF(A127="","",SUMIFS(Formulas!$K$2:$K$3001,Formulas!$B$2:$B$3001,A127))</f>
        <v>28</v>
      </c>
      <c r="E127" s="16" t="n">
        <f aca="false">IF(A127="","",COUNTIF(Formulas!$B$2:$B$3001,A127))</f>
        <v>31</v>
      </c>
      <c r="F127" s="17" t="n">
        <f aca="false">IF(A127="","",IF(COUNTA(Products!$A$2:$A$151)=0,0,D127/COUNTA(Products!$A$2:$A$151)))</f>
        <v>0.264150943396226</v>
      </c>
      <c r="G127" s="16" t="str">
        <f aca="false">IF(A127="","",IF(D127=0,"Not used",IF(D127=1,"Unique to 1 product",IF(D127=COUNTA(Products!$A$2:$A$151),"In all products","Shared"))))</f>
        <v>Shared</v>
      </c>
    </row>
    <row r="128" customFormat="false" ht="15" hidden="false" customHeight="false" outlineLevel="0" collapsed="false">
      <c r="A128" s="15" t="s">
        <v>274</v>
      </c>
      <c r="B128" s="15" t="s">
        <v>261</v>
      </c>
      <c r="C128" s="15"/>
      <c r="D128" s="16" t="n">
        <f aca="false">IF(A128="","",SUMIFS(Formulas!$K$2:$K$3001,Formulas!$B$2:$B$3001,A128))</f>
        <v>1</v>
      </c>
      <c r="E128" s="16" t="n">
        <f aca="false">IF(A128="","",COUNTIF(Formulas!$B$2:$B$3001,A128))</f>
        <v>1</v>
      </c>
      <c r="F128" s="17" t="n">
        <f aca="false">IF(A128="","",IF(COUNTA(Products!$A$2:$A$151)=0,0,D128/COUNTA(Products!$A$2:$A$151)))</f>
        <v>0.00943396226415094</v>
      </c>
      <c r="G128" s="16" t="str">
        <f aca="false">IF(A128="","",IF(D128=0,"Not used",IF(D128=1,"Unique to 1 product",IF(D128=COUNTA(Products!$A$2:$A$151),"In all products","Shared"))))</f>
        <v>Unique to 1 product</v>
      </c>
    </row>
    <row r="129" customFormat="false" ht="15" hidden="false" customHeight="false" outlineLevel="0" collapsed="false">
      <c r="A129" s="15" t="s">
        <v>275</v>
      </c>
      <c r="B129" s="15" t="s">
        <v>276</v>
      </c>
      <c r="C129" s="15" t="s">
        <v>277</v>
      </c>
      <c r="D129" s="16" t="n">
        <f aca="false">IF(A129="","",SUMIFS(Formulas!$K$2:$K$3001,Formulas!$B$2:$B$3001,A129))</f>
        <v>1</v>
      </c>
      <c r="E129" s="16" t="n">
        <f aca="false">IF(A129="","",COUNTIF(Formulas!$B$2:$B$3001,A129))</f>
        <v>1</v>
      </c>
      <c r="F129" s="17" t="n">
        <f aca="false">IF(A129="","",IF(COUNTA(Products!$A$2:$A$151)=0,0,D129/COUNTA(Products!$A$2:$A$151)))</f>
        <v>0.00943396226415094</v>
      </c>
      <c r="G129" s="16" t="str">
        <f aca="false">IF(A129="","",IF(D129=0,"Not used",IF(D129=1,"Unique to 1 product",IF(D129=COUNTA(Products!$A$2:$A$151),"In all products","Shared"))))</f>
        <v>Unique to 1 product</v>
      </c>
    </row>
    <row r="130" customFormat="false" ht="15" hidden="false" customHeight="false" outlineLevel="0" collapsed="false">
      <c r="A130" s="15" t="s">
        <v>278</v>
      </c>
      <c r="B130" s="15" t="s">
        <v>276</v>
      </c>
      <c r="C130" s="15"/>
      <c r="D130" s="16" t="n">
        <f aca="false">IF(A130="","",SUMIFS(Formulas!$K$2:$K$3001,Formulas!$B$2:$B$3001,A130))</f>
        <v>6</v>
      </c>
      <c r="E130" s="16" t="n">
        <f aca="false">IF(A130="","",COUNTIF(Formulas!$B$2:$B$3001,A130))</f>
        <v>6</v>
      </c>
      <c r="F130" s="17" t="n">
        <f aca="false">IF(A130="","",IF(COUNTA(Products!$A$2:$A$151)=0,0,D130/COUNTA(Products!$A$2:$A$151)))</f>
        <v>0.0566037735849057</v>
      </c>
      <c r="G130" s="16" t="str">
        <f aca="false">IF(A130="","",IF(D130=0,"Not used",IF(D130=1,"Unique to 1 product",IF(D130=COUNTA(Products!$A$2:$A$151),"In all products","Shared"))))</f>
        <v>Shared</v>
      </c>
    </row>
    <row r="131" customFormat="false" ht="15" hidden="false" customHeight="false" outlineLevel="0" collapsed="false">
      <c r="A131" s="15" t="s">
        <v>279</v>
      </c>
      <c r="B131" s="15" t="s">
        <v>276</v>
      </c>
      <c r="C131" s="15" t="s">
        <v>280</v>
      </c>
      <c r="D131" s="16" t="n">
        <f aca="false">IF(A131="","",SUMIFS(Formulas!$K$2:$K$3001,Formulas!$B$2:$B$3001,A131))</f>
        <v>7</v>
      </c>
      <c r="E131" s="16" t="n">
        <f aca="false">IF(A131="","",COUNTIF(Formulas!$B$2:$B$3001,A131))</f>
        <v>7</v>
      </c>
      <c r="F131" s="17" t="n">
        <f aca="false">IF(A131="","",IF(COUNTA(Products!$A$2:$A$151)=0,0,D131/COUNTA(Products!$A$2:$A$151)))</f>
        <v>0.0660377358490566</v>
      </c>
      <c r="G131" s="16" t="str">
        <f aca="false">IF(A131="","",IF(D131=0,"Not used",IF(D131=1,"Unique to 1 product",IF(D131=COUNTA(Products!$A$2:$A$151),"In all products","Shared"))))</f>
        <v>Shared</v>
      </c>
    </row>
    <row r="132" customFormat="false" ht="15" hidden="false" customHeight="false" outlineLevel="0" collapsed="false">
      <c r="A132" s="15" t="s">
        <v>281</v>
      </c>
      <c r="B132" s="15" t="s">
        <v>276</v>
      </c>
      <c r="C132" s="15"/>
      <c r="D132" s="16" t="n">
        <f aca="false">IF(A132="","",SUMIFS(Formulas!$K$2:$K$3001,Formulas!$B$2:$B$3001,A132))</f>
        <v>1</v>
      </c>
      <c r="E132" s="16" t="n">
        <f aca="false">IF(A132="","",COUNTIF(Formulas!$B$2:$B$3001,A132))</f>
        <v>1</v>
      </c>
      <c r="F132" s="17" t="n">
        <f aca="false">IF(A132="","",IF(COUNTA(Products!$A$2:$A$151)=0,0,D132/COUNTA(Products!$A$2:$A$151)))</f>
        <v>0.00943396226415094</v>
      </c>
      <c r="G132" s="16" t="str">
        <f aca="false">IF(A132="","",IF(D132=0,"Not used",IF(D132=1,"Unique to 1 product",IF(D132=COUNTA(Products!$A$2:$A$151),"In all products","Shared"))))</f>
        <v>Unique to 1 product</v>
      </c>
    </row>
    <row r="133" customFormat="false" ht="15" hidden="false" customHeight="false" outlineLevel="0" collapsed="false">
      <c r="A133" s="15" t="s">
        <v>282</v>
      </c>
      <c r="B133" s="15" t="s">
        <v>276</v>
      </c>
      <c r="C133" s="15" t="s">
        <v>283</v>
      </c>
      <c r="D133" s="16" t="n">
        <f aca="false">IF(A133="","",SUMIFS(Formulas!$K$2:$K$3001,Formulas!$B$2:$B$3001,A133))</f>
        <v>8</v>
      </c>
      <c r="E133" s="16" t="n">
        <f aca="false">IF(A133="","",COUNTIF(Formulas!$B$2:$B$3001,A133))</f>
        <v>8</v>
      </c>
      <c r="F133" s="17" t="n">
        <f aca="false">IF(A133="","",IF(COUNTA(Products!$A$2:$A$151)=0,0,D133/COUNTA(Products!$A$2:$A$151)))</f>
        <v>0.0754716981132075</v>
      </c>
      <c r="G133" s="16" t="str">
        <f aca="false">IF(A133="","",IF(D133=0,"Not used",IF(D133=1,"Unique to 1 product",IF(D133=COUNTA(Products!$A$2:$A$151),"In all products","Shared"))))</f>
        <v>Shared</v>
      </c>
    </row>
    <row r="134" customFormat="false" ht="15" hidden="false" customHeight="false" outlineLevel="0" collapsed="false">
      <c r="A134" s="15" t="s">
        <v>284</v>
      </c>
      <c r="B134" s="15" t="s">
        <v>276</v>
      </c>
      <c r="C134" s="15"/>
      <c r="D134" s="16" t="n">
        <f aca="false">IF(A134="","",SUMIFS(Formulas!$K$2:$K$3001,Formulas!$B$2:$B$3001,A134))</f>
        <v>1</v>
      </c>
      <c r="E134" s="16" t="n">
        <f aca="false">IF(A134="","",COUNTIF(Formulas!$B$2:$B$3001,A134))</f>
        <v>1</v>
      </c>
      <c r="F134" s="17" t="n">
        <f aca="false">IF(A134="","",IF(COUNTA(Products!$A$2:$A$151)=0,0,D134/COUNTA(Products!$A$2:$A$151)))</f>
        <v>0.00943396226415094</v>
      </c>
      <c r="G134" s="16" t="str">
        <f aca="false">IF(A134="","",IF(D134=0,"Not used",IF(D134=1,"Unique to 1 product",IF(D134=COUNTA(Products!$A$2:$A$151),"In all products","Shared"))))</f>
        <v>Unique to 1 product</v>
      </c>
    </row>
    <row r="135" customFormat="false" ht="15" hidden="false" customHeight="false" outlineLevel="0" collapsed="false">
      <c r="A135" s="15" t="s">
        <v>285</v>
      </c>
      <c r="B135" s="15" t="s">
        <v>276</v>
      </c>
      <c r="C135" s="15" t="s">
        <v>286</v>
      </c>
      <c r="D135" s="16" t="n">
        <f aca="false">IF(A135="","",SUMIFS(Formulas!$K$2:$K$3001,Formulas!$B$2:$B$3001,A135))</f>
        <v>2</v>
      </c>
      <c r="E135" s="16" t="n">
        <f aca="false">IF(A135="","",COUNTIF(Formulas!$B$2:$B$3001,A135))</f>
        <v>2</v>
      </c>
      <c r="F135" s="17" t="n">
        <f aca="false">IF(A135="","",IF(COUNTA(Products!$A$2:$A$151)=0,0,D135/COUNTA(Products!$A$2:$A$151)))</f>
        <v>0.0188679245283019</v>
      </c>
      <c r="G135" s="16" t="str">
        <f aca="false">IF(A135="","",IF(D135=0,"Not used",IF(D135=1,"Unique to 1 product",IF(D135=COUNTA(Products!$A$2:$A$151),"In all products","Shared"))))</f>
        <v>Shared</v>
      </c>
    </row>
    <row r="136" customFormat="false" ht="15" hidden="false" customHeight="false" outlineLevel="0" collapsed="false">
      <c r="A136" s="15" t="s">
        <v>287</v>
      </c>
      <c r="B136" s="15" t="s">
        <v>276</v>
      </c>
      <c r="C136" s="15" t="s">
        <v>288</v>
      </c>
      <c r="D136" s="16" t="n">
        <f aca="false">IF(A136="","",SUMIFS(Formulas!$K$2:$K$3001,Formulas!$B$2:$B$3001,A136))</f>
        <v>6</v>
      </c>
      <c r="E136" s="16" t="n">
        <f aca="false">IF(A136="","",COUNTIF(Formulas!$B$2:$B$3001,A136))</f>
        <v>6</v>
      </c>
      <c r="F136" s="17" t="n">
        <f aca="false">IF(A136="","",IF(COUNTA(Products!$A$2:$A$151)=0,0,D136/COUNTA(Products!$A$2:$A$151)))</f>
        <v>0.0566037735849057</v>
      </c>
      <c r="G136" s="16" t="str">
        <f aca="false">IF(A136="","",IF(D136=0,"Not used",IF(D136=1,"Unique to 1 product",IF(D136=COUNTA(Products!$A$2:$A$151),"In all products","Shared"))))</f>
        <v>Shared</v>
      </c>
    </row>
    <row r="137" customFormat="false" ht="15" hidden="false" customHeight="false" outlineLevel="0" collapsed="false">
      <c r="A137" s="15" t="s">
        <v>289</v>
      </c>
      <c r="B137" s="15" t="s">
        <v>276</v>
      </c>
      <c r="C137" s="15" t="s">
        <v>290</v>
      </c>
      <c r="D137" s="16" t="n">
        <f aca="false">IF(A137="","",SUMIFS(Formulas!$K$2:$K$3001,Formulas!$B$2:$B$3001,A137))</f>
        <v>1</v>
      </c>
      <c r="E137" s="16" t="n">
        <f aca="false">IF(A137="","",COUNTIF(Formulas!$B$2:$B$3001,A137))</f>
        <v>1</v>
      </c>
      <c r="F137" s="17" t="n">
        <f aca="false">IF(A137="","",IF(COUNTA(Products!$A$2:$A$151)=0,0,D137/COUNTA(Products!$A$2:$A$151)))</f>
        <v>0.00943396226415094</v>
      </c>
      <c r="G137" s="16" t="str">
        <f aca="false">IF(A137="","",IF(D137=0,"Not used",IF(D137=1,"Unique to 1 product",IF(D137=COUNTA(Products!$A$2:$A$151),"In all products","Shared"))))</f>
        <v>Unique to 1 product</v>
      </c>
    </row>
    <row r="138" customFormat="false" ht="15" hidden="false" customHeight="false" outlineLevel="0" collapsed="false">
      <c r="A138" s="15" t="s">
        <v>291</v>
      </c>
      <c r="B138" s="15" t="s">
        <v>276</v>
      </c>
      <c r="C138" s="15" t="s">
        <v>292</v>
      </c>
      <c r="D138" s="16" t="n">
        <f aca="false">IF(A138="","",SUMIFS(Formulas!$K$2:$K$3001,Formulas!$B$2:$B$3001,A138))</f>
        <v>1</v>
      </c>
      <c r="E138" s="16" t="n">
        <f aca="false">IF(A138="","",COUNTIF(Formulas!$B$2:$B$3001,A138))</f>
        <v>1</v>
      </c>
      <c r="F138" s="17" t="n">
        <f aca="false">IF(A138="","",IF(COUNTA(Products!$A$2:$A$151)=0,0,D138/COUNTA(Products!$A$2:$A$151)))</f>
        <v>0.00943396226415094</v>
      </c>
      <c r="G138" s="16" t="str">
        <f aca="false">IF(A138="","",IF(D138=0,"Not used",IF(D138=1,"Unique to 1 product",IF(D138=COUNTA(Products!$A$2:$A$151),"In all products","Shared"))))</f>
        <v>Unique to 1 product</v>
      </c>
    </row>
    <row r="139" customFormat="false" ht="15" hidden="false" customHeight="false" outlineLevel="0" collapsed="false">
      <c r="A139" s="15" t="s">
        <v>293</v>
      </c>
      <c r="B139" s="15" t="s">
        <v>294</v>
      </c>
      <c r="C139" s="15" t="s">
        <v>295</v>
      </c>
      <c r="D139" s="16" t="n">
        <f aca="false">IF(A139="","",SUMIFS(Formulas!$K$2:$K$3001,Formulas!$B$2:$B$3001,A139))</f>
        <v>75</v>
      </c>
      <c r="E139" s="16" t="n">
        <f aca="false">IF(A139="","",COUNTIF(Formulas!$B$2:$B$3001,A139))</f>
        <v>84</v>
      </c>
      <c r="F139" s="17" t="n">
        <f aca="false">IF(A139="","",IF(COUNTA(Products!$A$2:$A$151)=0,0,D139/COUNTA(Products!$A$2:$A$151)))</f>
        <v>0.707547169811321</v>
      </c>
      <c r="G139" s="16" t="str">
        <f aca="false">IF(A139="","",IF(D139=0,"Not used",IF(D139=1,"Unique to 1 product",IF(D139=COUNTA(Products!$A$2:$A$151),"In all products","Shared"))))</f>
        <v>Shared</v>
      </c>
    </row>
    <row r="140" customFormat="false" ht="15" hidden="false" customHeight="false" outlineLevel="0" collapsed="false">
      <c r="A140" s="15" t="s">
        <v>296</v>
      </c>
      <c r="B140" s="15" t="s">
        <v>297</v>
      </c>
      <c r="C140" s="15"/>
      <c r="D140" s="16" t="n">
        <f aca="false">IF(A140="","",SUMIFS(Formulas!$K$2:$K$3001,Formulas!$B$2:$B$3001,A140))</f>
        <v>57</v>
      </c>
      <c r="E140" s="16" t="n">
        <f aca="false">IF(A140="","",COUNTIF(Formulas!$B$2:$B$3001,A140))</f>
        <v>73</v>
      </c>
      <c r="F140" s="17" t="n">
        <f aca="false">IF(A140="","",IF(COUNTA(Products!$A$2:$A$151)=0,0,D140/COUNTA(Products!$A$2:$A$151)))</f>
        <v>0.537735849056604</v>
      </c>
      <c r="G140" s="16" t="str">
        <f aca="false">IF(A140="","",IF(D140=0,"Not used",IF(D140=1,"Unique to 1 product",IF(D140=COUNTA(Products!$A$2:$A$151),"In all products","Shared"))))</f>
        <v>Shared</v>
      </c>
    </row>
    <row r="141" customFormat="false" ht="15" hidden="false" customHeight="false" outlineLevel="0" collapsed="false">
      <c r="A141" s="15" t="s">
        <v>298</v>
      </c>
      <c r="B141" s="15" t="s">
        <v>299</v>
      </c>
      <c r="C141" s="15" t="s">
        <v>300</v>
      </c>
      <c r="D141" s="16" t="n">
        <f aca="false">IF(A141="","",SUMIFS(Formulas!$K$2:$K$3001,Formulas!$B$2:$B$3001,A141))</f>
        <v>73</v>
      </c>
      <c r="E141" s="16" t="n">
        <f aca="false">IF(A141="","",COUNTIF(Formulas!$B$2:$B$3001,A141))</f>
        <v>80</v>
      </c>
      <c r="F141" s="17" t="n">
        <f aca="false">IF(A141="","",IF(COUNTA(Products!$A$2:$A$151)=0,0,D141/COUNTA(Products!$A$2:$A$151)))</f>
        <v>0.688679245283019</v>
      </c>
      <c r="G141" s="16" t="str">
        <f aca="false">IF(A141="","",IF(D141=0,"Not used",IF(D141=1,"Unique to 1 product",IF(D141=COUNTA(Products!$A$2:$A$151),"In all products","Shared"))))</f>
        <v>Shared</v>
      </c>
    </row>
    <row r="142" customFormat="false" ht="15" hidden="false" customHeight="false" outlineLevel="0" collapsed="false">
      <c r="A142" s="15" t="s">
        <v>301</v>
      </c>
      <c r="B142" s="15" t="s">
        <v>299</v>
      </c>
      <c r="C142" s="15" t="s">
        <v>302</v>
      </c>
      <c r="D142" s="16" t="n">
        <f aca="false">IF(A142="","",SUMIFS(Formulas!$K$2:$K$3001,Formulas!$B$2:$B$3001,A142))</f>
        <v>11</v>
      </c>
      <c r="E142" s="16" t="n">
        <f aca="false">IF(A142="","",COUNTIF(Formulas!$B$2:$B$3001,A142))</f>
        <v>11</v>
      </c>
      <c r="F142" s="17" t="n">
        <f aca="false">IF(A142="","",IF(COUNTA(Products!$A$2:$A$151)=0,0,D142/COUNTA(Products!$A$2:$A$151)))</f>
        <v>0.10377358490566</v>
      </c>
      <c r="G142" s="16" t="str">
        <f aca="false">IF(A142="","",IF(D142=0,"Not used",IF(D142=1,"Unique to 1 product",IF(D142=COUNTA(Products!$A$2:$A$151),"In all products","Shared"))))</f>
        <v>Shared</v>
      </c>
    </row>
    <row r="143" customFormat="false" ht="15" hidden="false" customHeight="false" outlineLevel="0" collapsed="false">
      <c r="A143" s="15" t="s">
        <v>303</v>
      </c>
      <c r="B143" s="15" t="s">
        <v>304</v>
      </c>
      <c r="C143" s="15"/>
      <c r="D143" s="16" t="n">
        <f aca="false">IF(A143="","",SUMIFS(Formulas!$K$2:$K$3001,Formulas!$B$2:$B$3001,A143))</f>
        <v>57</v>
      </c>
      <c r="E143" s="16" t="n">
        <f aca="false">IF(A143="","",COUNTIF(Formulas!$B$2:$B$3001,A143))</f>
        <v>67</v>
      </c>
      <c r="F143" s="17" t="n">
        <f aca="false">IF(A143="","",IF(COUNTA(Products!$A$2:$A$151)=0,0,D143/COUNTA(Products!$A$2:$A$151)))</f>
        <v>0.537735849056604</v>
      </c>
      <c r="G143" s="16" t="str">
        <f aca="false">IF(A143="","",IF(D143=0,"Not used",IF(D143=1,"Unique to 1 product",IF(D143=COUNTA(Products!$A$2:$A$151),"In all products","Shared"))))</f>
        <v>Shared</v>
      </c>
    </row>
    <row r="144" customFormat="false" ht="15" hidden="false" customHeight="false" outlineLevel="0" collapsed="false">
      <c r="A144" s="15" t="s">
        <v>305</v>
      </c>
      <c r="B144" s="15" t="s">
        <v>306</v>
      </c>
      <c r="C144" s="15"/>
      <c r="D144" s="16" t="n">
        <f aca="false">IF(A144="","",SUMIFS(Formulas!$K$2:$K$3001,Formulas!$B$2:$B$3001,A144))</f>
        <v>1</v>
      </c>
      <c r="E144" s="16" t="n">
        <f aca="false">IF(A144="","",COUNTIF(Formulas!$B$2:$B$3001,A144))</f>
        <v>1</v>
      </c>
      <c r="F144" s="17" t="n">
        <f aca="false">IF(A144="","",IF(COUNTA(Products!$A$2:$A$151)=0,0,D144/COUNTA(Products!$A$2:$A$151)))</f>
        <v>0.00943396226415094</v>
      </c>
      <c r="G144" s="16" t="str">
        <f aca="false">IF(A144="","",IF(D144=0,"Not used",IF(D144=1,"Unique to 1 product",IF(D144=COUNTA(Products!$A$2:$A$151),"In all products","Shared"))))</f>
        <v>Unique to 1 product</v>
      </c>
    </row>
    <row r="145" customFormat="false" ht="15" hidden="false" customHeight="false" outlineLevel="0" collapsed="false">
      <c r="A145" s="15" t="s">
        <v>307</v>
      </c>
      <c r="B145" s="15" t="s">
        <v>306</v>
      </c>
      <c r="C145" s="15"/>
      <c r="D145" s="16" t="n">
        <f aca="false">IF(A145="","",SUMIFS(Formulas!$K$2:$K$3001,Formulas!$B$2:$B$3001,A145))</f>
        <v>2</v>
      </c>
      <c r="E145" s="16" t="n">
        <f aca="false">IF(A145="","",COUNTIF(Formulas!$B$2:$B$3001,A145))</f>
        <v>2</v>
      </c>
      <c r="F145" s="17" t="n">
        <f aca="false">IF(A145="","",IF(COUNTA(Products!$A$2:$A$151)=0,0,D145/COUNTA(Products!$A$2:$A$151)))</f>
        <v>0.0188679245283019</v>
      </c>
      <c r="G145" s="16" t="str">
        <f aca="false">IF(A145="","",IF(D145=0,"Not used",IF(D145=1,"Unique to 1 product",IF(D145=COUNTA(Products!$A$2:$A$151),"In all products","Shared"))))</f>
        <v>Shared</v>
      </c>
    </row>
    <row r="146" customFormat="false" ht="15" hidden="false" customHeight="false" outlineLevel="0" collapsed="false">
      <c r="A146" s="15" t="s">
        <v>308</v>
      </c>
      <c r="B146" s="15" t="s">
        <v>309</v>
      </c>
      <c r="C146" s="15" t="s">
        <v>310</v>
      </c>
      <c r="D146" s="16" t="n">
        <f aca="false">IF(A146="","",SUMIFS(Formulas!$K$2:$K$3001,Formulas!$B$2:$B$3001,A146))</f>
        <v>3</v>
      </c>
      <c r="E146" s="16" t="n">
        <f aca="false">IF(A146="","",COUNTIF(Formulas!$B$2:$B$3001,A146))</f>
        <v>3</v>
      </c>
      <c r="F146" s="17" t="n">
        <f aca="false">IF(A146="","",IF(COUNTA(Products!$A$2:$A$151)=0,0,D146/COUNTA(Products!$A$2:$A$151)))</f>
        <v>0.0283018867924528</v>
      </c>
      <c r="G146" s="16" t="str">
        <f aca="false">IF(A146="","",IF(D146=0,"Not used",IF(D146=1,"Unique to 1 product",IF(D146=COUNTA(Products!$A$2:$A$151),"In all products","Shared"))))</f>
        <v>Shared</v>
      </c>
    </row>
    <row r="147" customFormat="false" ht="15" hidden="false" customHeight="false" outlineLevel="0" collapsed="false">
      <c r="A147" s="15" t="s">
        <v>311</v>
      </c>
      <c r="B147" s="15" t="s">
        <v>309</v>
      </c>
      <c r="C147" s="15" t="s">
        <v>312</v>
      </c>
      <c r="D147" s="16" t="n">
        <f aca="false">IF(A147="","",SUMIFS(Formulas!$K$2:$K$3001,Formulas!$B$2:$B$3001,A147))</f>
        <v>54</v>
      </c>
      <c r="E147" s="16" t="n">
        <f aca="false">IF(A147="","",COUNTIF(Formulas!$B$2:$B$3001,A147))</f>
        <v>66</v>
      </c>
      <c r="F147" s="17" t="n">
        <f aca="false">IF(A147="","",IF(COUNTA(Products!$A$2:$A$151)=0,0,D147/COUNTA(Products!$A$2:$A$151)))</f>
        <v>0.509433962264151</v>
      </c>
      <c r="G147" s="16" t="str">
        <f aca="false">IF(A147="","",IF(D147=0,"Not used",IF(D147=1,"Unique to 1 product",IF(D147=COUNTA(Products!$A$2:$A$151),"In all products","Shared"))))</f>
        <v>Shared</v>
      </c>
    </row>
    <row r="148" customFormat="false" ht="15" hidden="false" customHeight="false" outlineLevel="0" collapsed="false">
      <c r="A148" s="15" t="s">
        <v>313</v>
      </c>
      <c r="B148" s="15" t="s">
        <v>309</v>
      </c>
      <c r="C148" s="15"/>
      <c r="D148" s="16" t="n">
        <f aca="false">IF(A148="","",SUMIFS(Formulas!$K$2:$K$3001,Formulas!$B$2:$B$3001,A148))</f>
        <v>2</v>
      </c>
      <c r="E148" s="16" t="n">
        <f aca="false">IF(A148="","",COUNTIF(Formulas!$B$2:$B$3001,A148))</f>
        <v>2</v>
      </c>
      <c r="F148" s="17" t="n">
        <f aca="false">IF(A148="","",IF(COUNTA(Products!$A$2:$A$151)=0,0,D148/COUNTA(Products!$A$2:$A$151)))</f>
        <v>0.0188679245283019</v>
      </c>
      <c r="G148" s="16" t="str">
        <f aca="false">IF(A148="","",IF(D148=0,"Not used",IF(D148=1,"Unique to 1 product",IF(D148=COUNTA(Products!$A$2:$A$151),"In all products","Shared"))))</f>
        <v>Shared</v>
      </c>
    </row>
    <row r="149" customFormat="false" ht="15" hidden="false" customHeight="false" outlineLevel="0" collapsed="false">
      <c r="A149" s="15" t="s">
        <v>314</v>
      </c>
      <c r="B149" s="15" t="s">
        <v>315</v>
      </c>
      <c r="C149" s="15"/>
      <c r="D149" s="16" t="n">
        <f aca="false">IF(A149="","",SUMIFS(Formulas!$K$2:$K$3001,Formulas!$B$2:$B$3001,A149))</f>
        <v>1</v>
      </c>
      <c r="E149" s="16" t="n">
        <f aca="false">IF(A149="","",COUNTIF(Formulas!$B$2:$B$3001,A149))</f>
        <v>1</v>
      </c>
      <c r="F149" s="17" t="n">
        <f aca="false">IF(A149="","",IF(COUNTA(Products!$A$2:$A$151)=0,0,D149/COUNTA(Products!$A$2:$A$151)))</f>
        <v>0.00943396226415094</v>
      </c>
      <c r="G149" s="16" t="str">
        <f aca="false">IF(A149="","",IF(D149=0,"Not used",IF(D149=1,"Unique to 1 product",IF(D149=COUNTA(Products!$A$2:$A$151),"In all products","Shared"))))</f>
        <v>Unique to 1 product</v>
      </c>
    </row>
    <row r="150" customFormat="false" ht="15" hidden="false" customHeight="false" outlineLevel="0" collapsed="false">
      <c r="A150" s="15" t="s">
        <v>316</v>
      </c>
      <c r="B150" s="15" t="s">
        <v>315</v>
      </c>
      <c r="C150" s="15"/>
      <c r="D150" s="16" t="n">
        <f aca="false">IF(A150="","",SUMIFS(Formulas!$K$2:$K$3001,Formulas!$B$2:$B$3001,A150))</f>
        <v>6</v>
      </c>
      <c r="E150" s="16" t="n">
        <f aca="false">IF(A150="","",COUNTIF(Formulas!$B$2:$B$3001,A150))</f>
        <v>12</v>
      </c>
      <c r="F150" s="17" t="n">
        <f aca="false">IF(A150="","",IF(COUNTA(Products!$A$2:$A$151)=0,0,D150/COUNTA(Products!$A$2:$A$151)))</f>
        <v>0.0566037735849057</v>
      </c>
      <c r="G150" s="16" t="str">
        <f aca="false">IF(A150="","",IF(D150=0,"Not used",IF(D150=1,"Unique to 1 product",IF(D150=COUNTA(Products!$A$2:$A$151),"In all products","Shared"))))</f>
        <v>Shared</v>
      </c>
    </row>
    <row r="151" customFormat="false" ht="15" hidden="false" customHeight="false" outlineLevel="0" collapsed="false">
      <c r="A151" s="15" t="s">
        <v>317</v>
      </c>
      <c r="B151" s="15" t="s">
        <v>318</v>
      </c>
      <c r="C151" s="15"/>
      <c r="D151" s="16" t="n">
        <f aca="false">IF(A151="","",SUMIFS(Formulas!$K$2:$K$3001,Formulas!$B$2:$B$3001,A151))</f>
        <v>1</v>
      </c>
      <c r="E151" s="16" t="n">
        <f aca="false">IF(A151="","",COUNTIF(Formulas!$B$2:$B$3001,A151))</f>
        <v>1</v>
      </c>
      <c r="F151" s="17" t="n">
        <f aca="false">IF(A151="","",IF(COUNTA(Products!$A$2:$A$151)=0,0,D151/COUNTA(Products!$A$2:$A$151)))</f>
        <v>0.00943396226415094</v>
      </c>
      <c r="G151" s="16" t="str">
        <f aca="false">IF(A151="","",IF(D151=0,"Not used",IF(D151=1,"Unique to 1 product",IF(D151=COUNTA(Products!$A$2:$A$151),"In all products","Shared"))))</f>
        <v>Unique to 1 product</v>
      </c>
    </row>
    <row r="152" customFormat="false" ht="15" hidden="false" customHeight="false" outlineLevel="0" collapsed="false">
      <c r="A152" s="15" t="s">
        <v>319</v>
      </c>
      <c r="B152" s="15" t="s">
        <v>318</v>
      </c>
      <c r="C152" s="15"/>
      <c r="D152" s="16" t="n">
        <f aca="false">IF(A152="","",SUMIFS(Formulas!$K$2:$K$3001,Formulas!$B$2:$B$3001,A152))</f>
        <v>5</v>
      </c>
      <c r="E152" s="16" t="n">
        <f aca="false">IF(A152="","",COUNTIF(Formulas!$B$2:$B$3001,A152))</f>
        <v>5</v>
      </c>
      <c r="F152" s="17" t="n">
        <f aca="false">IF(A152="","",IF(COUNTA(Products!$A$2:$A$151)=0,0,D152/COUNTA(Products!$A$2:$A$151)))</f>
        <v>0.0471698113207547</v>
      </c>
      <c r="G152" s="16" t="str">
        <f aca="false">IF(A152="","",IF(D152=0,"Not used",IF(D152=1,"Unique to 1 product",IF(D152=COUNTA(Products!$A$2:$A$151),"In all products","Shared"))))</f>
        <v>Shared</v>
      </c>
    </row>
    <row r="153" customFormat="false" ht="15" hidden="false" customHeight="false" outlineLevel="0" collapsed="false">
      <c r="A153" s="15" t="s">
        <v>320</v>
      </c>
      <c r="B153" s="15" t="s">
        <v>318</v>
      </c>
      <c r="C153" s="15"/>
      <c r="D153" s="16" t="n">
        <f aca="false">IF(A153="","",SUMIFS(Formulas!$K$2:$K$3001,Formulas!$B$2:$B$3001,A153))</f>
        <v>5</v>
      </c>
      <c r="E153" s="16" t="n">
        <f aca="false">IF(A153="","",COUNTIF(Formulas!$B$2:$B$3001,A153))</f>
        <v>5</v>
      </c>
      <c r="F153" s="17" t="n">
        <f aca="false">IF(A153="","",IF(COUNTA(Products!$A$2:$A$151)=0,0,D153/COUNTA(Products!$A$2:$A$151)))</f>
        <v>0.0471698113207547</v>
      </c>
      <c r="G153" s="16" t="str">
        <f aca="false">IF(A153="","",IF(D153=0,"Not used",IF(D153=1,"Unique to 1 product",IF(D153=COUNTA(Products!$A$2:$A$151),"In all products","Shared"))))</f>
        <v>Shared</v>
      </c>
    </row>
    <row r="154" customFormat="false" ht="15" hidden="false" customHeight="false" outlineLevel="0" collapsed="false">
      <c r="A154" s="15" t="s">
        <v>321</v>
      </c>
      <c r="B154" s="15" t="s">
        <v>318</v>
      </c>
      <c r="C154" s="15"/>
      <c r="D154" s="16" t="n">
        <f aca="false">IF(A154="","",SUMIFS(Formulas!$K$2:$K$3001,Formulas!$B$2:$B$3001,A154))</f>
        <v>5</v>
      </c>
      <c r="E154" s="16" t="n">
        <f aca="false">IF(A154="","",COUNTIF(Formulas!$B$2:$B$3001,A154))</f>
        <v>5</v>
      </c>
      <c r="F154" s="17" t="n">
        <f aca="false">IF(A154="","",IF(COUNTA(Products!$A$2:$A$151)=0,0,D154/COUNTA(Products!$A$2:$A$151)))</f>
        <v>0.0471698113207547</v>
      </c>
      <c r="G154" s="16" t="str">
        <f aca="false">IF(A154="","",IF(D154=0,"Not used",IF(D154=1,"Unique to 1 product",IF(D154=COUNTA(Products!$A$2:$A$151),"In all products","Shared"))))</f>
        <v>Shared</v>
      </c>
    </row>
    <row r="155" customFormat="false" ht="15" hidden="false" customHeight="false" outlineLevel="0" collapsed="false">
      <c r="A155" s="15" t="s">
        <v>322</v>
      </c>
      <c r="B155" s="15" t="s">
        <v>323</v>
      </c>
      <c r="C155" s="15" t="s">
        <v>324</v>
      </c>
      <c r="D155" s="16" t="n">
        <f aca="false">IF(A155="","",SUMIFS(Formulas!$K$2:$K$3001,Formulas!$B$2:$B$3001,A155))</f>
        <v>6</v>
      </c>
      <c r="E155" s="16" t="n">
        <f aca="false">IF(A155="","",COUNTIF(Formulas!$B$2:$B$3001,A155))</f>
        <v>6</v>
      </c>
      <c r="F155" s="17" t="n">
        <f aca="false">IF(A155="","",IF(COUNTA(Products!$A$2:$A$151)=0,0,D155/COUNTA(Products!$A$2:$A$151)))</f>
        <v>0.0566037735849057</v>
      </c>
      <c r="G155" s="16" t="str">
        <f aca="false">IF(A155="","",IF(D155=0,"Not used",IF(D155=1,"Unique to 1 product",IF(D155=COUNTA(Products!$A$2:$A$151),"In all products","Shared"))))</f>
        <v>Shared</v>
      </c>
    </row>
    <row r="156" customFormat="false" ht="15" hidden="false" customHeight="false" outlineLevel="0" collapsed="false">
      <c r="A156" s="15" t="s">
        <v>325</v>
      </c>
      <c r="B156" s="15" t="s">
        <v>323</v>
      </c>
      <c r="C156" s="15" t="s">
        <v>326</v>
      </c>
      <c r="D156" s="16" t="n">
        <f aca="false">IF(A156="","",SUMIFS(Formulas!$K$2:$K$3001,Formulas!$B$2:$B$3001,A156))</f>
        <v>8</v>
      </c>
      <c r="E156" s="16" t="n">
        <f aca="false">IF(A156="","",COUNTIF(Formulas!$B$2:$B$3001,A156))</f>
        <v>8</v>
      </c>
      <c r="F156" s="17" t="n">
        <f aca="false">IF(A156="","",IF(COUNTA(Products!$A$2:$A$151)=0,0,D156/COUNTA(Products!$A$2:$A$151)))</f>
        <v>0.0754716981132075</v>
      </c>
      <c r="G156" s="16" t="str">
        <f aca="false">IF(A156="","",IF(D156=0,"Not used",IF(D156=1,"Unique to 1 product",IF(D156=COUNTA(Products!$A$2:$A$151),"In all products","Shared"))))</f>
        <v>Shared</v>
      </c>
    </row>
    <row r="157" customFormat="false" ht="15" hidden="false" customHeight="false" outlineLevel="0" collapsed="false">
      <c r="A157" s="15" t="s">
        <v>327</v>
      </c>
      <c r="B157" s="15" t="s">
        <v>323</v>
      </c>
      <c r="C157" s="15" t="s">
        <v>328</v>
      </c>
      <c r="D157" s="16" t="n">
        <f aca="false">IF(A157="","",SUMIFS(Formulas!$K$2:$K$3001,Formulas!$B$2:$B$3001,A157))</f>
        <v>1</v>
      </c>
      <c r="E157" s="16" t="n">
        <f aca="false">IF(A157="","",COUNTIF(Formulas!$B$2:$B$3001,A157))</f>
        <v>1</v>
      </c>
      <c r="F157" s="17" t="n">
        <f aca="false">IF(A157="","",IF(COUNTA(Products!$A$2:$A$151)=0,0,D157/COUNTA(Products!$A$2:$A$151)))</f>
        <v>0.00943396226415094</v>
      </c>
      <c r="G157" s="16" t="str">
        <f aca="false">IF(A157="","",IF(D157=0,"Not used",IF(D157=1,"Unique to 1 product",IF(D157=COUNTA(Products!$A$2:$A$151),"In all products","Shared"))))</f>
        <v>Unique to 1 product</v>
      </c>
    </row>
    <row r="158" customFormat="false" ht="15" hidden="false" customHeight="false" outlineLevel="0" collapsed="false">
      <c r="A158" s="15" t="s">
        <v>329</v>
      </c>
      <c r="B158" s="15" t="s">
        <v>323</v>
      </c>
      <c r="C158" s="15" t="s">
        <v>330</v>
      </c>
      <c r="D158" s="16" t="n">
        <f aca="false">IF(A158="","",SUMIFS(Formulas!$K$2:$K$3001,Formulas!$B$2:$B$3001,A158))</f>
        <v>4</v>
      </c>
      <c r="E158" s="16" t="n">
        <f aca="false">IF(A158="","",COUNTIF(Formulas!$B$2:$B$3001,A158))</f>
        <v>8</v>
      </c>
      <c r="F158" s="17" t="n">
        <f aca="false">IF(A158="","",IF(COUNTA(Products!$A$2:$A$151)=0,0,D158/COUNTA(Products!$A$2:$A$151)))</f>
        <v>0.0377358490566038</v>
      </c>
      <c r="G158" s="16" t="str">
        <f aca="false">IF(A158="","",IF(D158=0,"Not used",IF(D158=1,"Unique to 1 product",IF(D158=COUNTA(Products!$A$2:$A$151),"In all products","Shared"))))</f>
        <v>Shared</v>
      </c>
    </row>
    <row r="159" customFormat="false" ht="15" hidden="false" customHeight="false" outlineLevel="0" collapsed="false">
      <c r="A159" s="15" t="s">
        <v>331</v>
      </c>
      <c r="B159" s="15" t="s">
        <v>323</v>
      </c>
      <c r="C159" s="15" t="s">
        <v>332</v>
      </c>
      <c r="D159" s="16" t="n">
        <f aca="false">IF(A159="","",SUMIFS(Formulas!$K$2:$K$3001,Formulas!$B$2:$B$3001,A159))</f>
        <v>1</v>
      </c>
      <c r="E159" s="16" t="n">
        <f aca="false">IF(A159="","",COUNTIF(Formulas!$B$2:$B$3001,A159))</f>
        <v>1</v>
      </c>
      <c r="F159" s="17" t="n">
        <f aca="false">IF(A159="","",IF(COUNTA(Products!$A$2:$A$151)=0,0,D159/COUNTA(Products!$A$2:$A$151)))</f>
        <v>0.00943396226415094</v>
      </c>
      <c r="G159" s="16" t="str">
        <f aca="false">IF(A159="","",IF(D159=0,"Not used",IF(D159=1,"Unique to 1 product",IF(D159=COUNTA(Products!$A$2:$A$151),"In all products","Shared"))))</f>
        <v>Unique to 1 product</v>
      </c>
    </row>
    <row r="160" customFormat="false" ht="15" hidden="false" customHeight="false" outlineLevel="0" collapsed="false">
      <c r="A160" s="15" t="s">
        <v>333</v>
      </c>
      <c r="B160" s="15" t="s">
        <v>334</v>
      </c>
      <c r="C160" s="15" t="s">
        <v>335</v>
      </c>
      <c r="D160" s="16" t="n">
        <f aca="false">IF(A160="","",SUMIFS(Formulas!$K$2:$K$3001,Formulas!$B$2:$B$3001,A160))</f>
        <v>3</v>
      </c>
      <c r="E160" s="16" t="n">
        <f aca="false">IF(A160="","",COUNTIF(Formulas!$B$2:$B$3001,A160))</f>
        <v>3</v>
      </c>
      <c r="F160" s="17" t="n">
        <f aca="false">IF(A160="","",IF(COUNTA(Products!$A$2:$A$151)=0,0,D160/COUNTA(Products!$A$2:$A$151)))</f>
        <v>0.0283018867924528</v>
      </c>
      <c r="G160" s="16" t="str">
        <f aca="false">IF(A160="","",IF(D160=0,"Not used",IF(D160=1,"Unique to 1 product",IF(D160=COUNTA(Products!$A$2:$A$151),"In all products","Shared"))))</f>
        <v>Shared</v>
      </c>
    </row>
    <row r="161" customFormat="false" ht="15" hidden="false" customHeight="false" outlineLevel="0" collapsed="false">
      <c r="A161" s="15" t="s">
        <v>336</v>
      </c>
      <c r="B161" s="15" t="s">
        <v>334</v>
      </c>
      <c r="C161" s="15" t="s">
        <v>337</v>
      </c>
      <c r="D161" s="16" t="n">
        <f aca="false">IF(A161="","",SUMIFS(Formulas!$K$2:$K$3001,Formulas!$B$2:$B$3001,A161))</f>
        <v>7</v>
      </c>
      <c r="E161" s="16" t="n">
        <f aca="false">IF(A161="","",COUNTIF(Formulas!$B$2:$B$3001,A161))</f>
        <v>9</v>
      </c>
      <c r="F161" s="17" t="n">
        <f aca="false">IF(A161="","",IF(COUNTA(Products!$A$2:$A$151)=0,0,D161/COUNTA(Products!$A$2:$A$151)))</f>
        <v>0.0660377358490566</v>
      </c>
      <c r="G161" s="16" t="str">
        <f aca="false">IF(A161="","",IF(D161=0,"Not used",IF(D161=1,"Unique to 1 product",IF(D161=COUNTA(Products!$A$2:$A$151),"In all products","Shared"))))</f>
        <v>Shared</v>
      </c>
    </row>
    <row r="162" customFormat="false" ht="15" hidden="false" customHeight="false" outlineLevel="0" collapsed="false">
      <c r="A162" s="15" t="s">
        <v>338</v>
      </c>
      <c r="B162" s="15" t="s">
        <v>334</v>
      </c>
      <c r="C162" s="15" t="s">
        <v>339</v>
      </c>
      <c r="D162" s="16" t="n">
        <f aca="false">IF(A162="","",SUMIFS(Formulas!$K$2:$K$3001,Formulas!$B$2:$B$3001,A162))</f>
        <v>70</v>
      </c>
      <c r="E162" s="16" t="n">
        <f aca="false">IF(A162="","",COUNTIF(Formulas!$B$2:$B$3001,A162))</f>
        <v>107</v>
      </c>
      <c r="F162" s="17" t="n">
        <f aca="false">IF(A162="","",IF(COUNTA(Products!$A$2:$A$151)=0,0,D162/COUNTA(Products!$A$2:$A$151)))</f>
        <v>0.660377358490566</v>
      </c>
      <c r="G162" s="16" t="str">
        <f aca="false">IF(A162="","",IF(D162=0,"Not used",IF(D162=1,"Unique to 1 product",IF(D162=COUNTA(Products!$A$2:$A$151),"In all products","Shared"))))</f>
        <v>Shared</v>
      </c>
    </row>
    <row r="163" customFormat="false" ht="15" hidden="false" customHeight="false" outlineLevel="0" collapsed="false">
      <c r="A163" s="15" t="s">
        <v>340</v>
      </c>
      <c r="B163" s="15" t="s">
        <v>334</v>
      </c>
      <c r="C163" s="15"/>
      <c r="D163" s="16" t="n">
        <f aca="false">IF(A163="","",SUMIFS(Formulas!$K$2:$K$3001,Formulas!$B$2:$B$3001,A163))</f>
        <v>6</v>
      </c>
      <c r="E163" s="16" t="n">
        <f aca="false">IF(A163="","",COUNTIF(Formulas!$B$2:$B$3001,A163))</f>
        <v>6</v>
      </c>
      <c r="F163" s="17" t="n">
        <f aca="false">IF(A163="","",IF(COUNTA(Products!$A$2:$A$151)=0,0,D163/COUNTA(Products!$A$2:$A$151)))</f>
        <v>0.0566037735849057</v>
      </c>
      <c r="G163" s="16" t="str">
        <f aca="false">IF(A163="","",IF(D163=0,"Not used",IF(D163=1,"Unique to 1 product",IF(D163=COUNTA(Products!$A$2:$A$151),"In all products","Shared"))))</f>
        <v>Shared</v>
      </c>
    </row>
    <row r="164" customFormat="false" ht="15" hidden="false" customHeight="false" outlineLevel="0" collapsed="false">
      <c r="A164" s="15" t="s">
        <v>341</v>
      </c>
      <c r="B164" s="15" t="s">
        <v>334</v>
      </c>
      <c r="C164" s="15"/>
      <c r="D164" s="16" t="n">
        <f aca="false">IF(A164="","",SUMIFS(Formulas!$K$2:$K$3001,Formulas!$B$2:$B$3001,A164))</f>
        <v>39</v>
      </c>
      <c r="E164" s="16" t="n">
        <f aca="false">IF(A164="","",COUNTIF(Formulas!$B$2:$B$3001,A164))</f>
        <v>55</v>
      </c>
      <c r="F164" s="17" t="n">
        <f aca="false">IF(A164="","",IF(COUNTA(Products!$A$2:$A$151)=0,0,D164/COUNTA(Products!$A$2:$A$151)))</f>
        <v>0.367924528301887</v>
      </c>
      <c r="G164" s="16" t="str">
        <f aca="false">IF(A164="","",IF(D164=0,"Not used",IF(D164=1,"Unique to 1 product",IF(D164=COUNTA(Products!$A$2:$A$151),"In all products","Shared"))))</f>
        <v>Shared</v>
      </c>
    </row>
    <row r="165" customFormat="false" ht="15" hidden="false" customHeight="false" outlineLevel="0" collapsed="false">
      <c r="A165" s="15" t="s">
        <v>342</v>
      </c>
      <c r="B165" s="15" t="s">
        <v>334</v>
      </c>
      <c r="C165" s="15" t="s">
        <v>343</v>
      </c>
      <c r="D165" s="16" t="n">
        <f aca="false">IF(A165="","",SUMIFS(Formulas!$K$2:$K$3001,Formulas!$B$2:$B$3001,A165))</f>
        <v>45</v>
      </c>
      <c r="E165" s="16" t="n">
        <f aca="false">IF(A165="","",COUNTIF(Formulas!$B$2:$B$3001,A165))</f>
        <v>55</v>
      </c>
      <c r="F165" s="17" t="n">
        <f aca="false">IF(A165="","",IF(COUNTA(Products!$A$2:$A$151)=0,0,D165/COUNTA(Products!$A$2:$A$151)))</f>
        <v>0.424528301886792</v>
      </c>
      <c r="G165" s="16" t="str">
        <f aca="false">IF(A165="","",IF(D165=0,"Not used",IF(D165=1,"Unique to 1 product",IF(D165=COUNTA(Products!$A$2:$A$151),"In all products","Shared"))))</f>
        <v>Shared</v>
      </c>
    </row>
    <row r="166" customFormat="false" ht="15" hidden="false" customHeight="false" outlineLevel="0" collapsed="false">
      <c r="A166" s="15" t="s">
        <v>344</v>
      </c>
      <c r="B166" s="15" t="s">
        <v>334</v>
      </c>
      <c r="C166" s="15"/>
      <c r="D166" s="16" t="n">
        <f aca="false">IF(A166="","",SUMIFS(Formulas!$K$2:$K$3001,Formulas!$B$2:$B$3001,A166))</f>
        <v>1</v>
      </c>
      <c r="E166" s="16" t="n">
        <f aca="false">IF(A166="","",COUNTIF(Formulas!$B$2:$B$3001,A166))</f>
        <v>1</v>
      </c>
      <c r="F166" s="17" t="n">
        <f aca="false">IF(A166="","",IF(COUNTA(Products!$A$2:$A$151)=0,0,D166/COUNTA(Products!$A$2:$A$151)))</f>
        <v>0.00943396226415094</v>
      </c>
      <c r="G166" s="16" t="str">
        <f aca="false">IF(A166="","",IF(D166=0,"Not used",IF(D166=1,"Unique to 1 product",IF(D166=COUNTA(Products!$A$2:$A$151),"In all products","Shared"))))</f>
        <v>Unique to 1 product</v>
      </c>
    </row>
    <row r="167" customFormat="false" ht="15" hidden="false" customHeight="false" outlineLevel="0" collapsed="false">
      <c r="A167" s="15" t="s">
        <v>345</v>
      </c>
      <c r="B167" s="15" t="s">
        <v>346</v>
      </c>
      <c r="C167" s="15"/>
      <c r="D167" s="16" t="n">
        <f aca="false">IF(A167="","",SUMIFS(Formulas!$K$2:$K$3001,Formulas!$B$2:$B$3001,A167))</f>
        <v>1</v>
      </c>
      <c r="E167" s="16" t="n">
        <f aca="false">IF(A167="","",COUNTIF(Formulas!$B$2:$B$3001,A167))</f>
        <v>1</v>
      </c>
      <c r="F167" s="17" t="n">
        <f aca="false">IF(A167="","",IF(COUNTA(Products!$A$2:$A$151)=0,0,D167/COUNTA(Products!$A$2:$A$151)))</f>
        <v>0.00943396226415094</v>
      </c>
      <c r="G167" s="16" t="str">
        <f aca="false">IF(A167="","",IF(D167=0,"Not used",IF(D167=1,"Unique to 1 product",IF(D167=COUNTA(Products!$A$2:$A$151),"In all products","Shared"))))</f>
        <v>Unique to 1 product</v>
      </c>
    </row>
    <row r="168" customFormat="false" ht="15" hidden="false" customHeight="false" outlineLevel="0" collapsed="false">
      <c r="A168" s="15" t="s">
        <v>347</v>
      </c>
      <c r="B168" s="15" t="s">
        <v>346</v>
      </c>
      <c r="C168" s="15" t="s">
        <v>348</v>
      </c>
      <c r="D168" s="16" t="n">
        <f aca="false">IF(A168="","",SUMIFS(Formulas!$K$2:$K$3001,Formulas!$B$2:$B$3001,A168))</f>
        <v>25</v>
      </c>
      <c r="E168" s="16" t="n">
        <f aca="false">IF(A168="","",COUNTIF(Formulas!$B$2:$B$3001,A168))</f>
        <v>27</v>
      </c>
      <c r="F168" s="17" t="n">
        <f aca="false">IF(A168="","",IF(COUNTA(Products!$A$2:$A$151)=0,0,D168/COUNTA(Products!$A$2:$A$151)))</f>
        <v>0.235849056603774</v>
      </c>
      <c r="G168" s="16" t="str">
        <f aca="false">IF(A168="","",IF(D168=0,"Not used",IF(D168=1,"Unique to 1 product",IF(D168=COUNTA(Products!$A$2:$A$151),"In all products","Shared"))))</f>
        <v>Shared</v>
      </c>
    </row>
    <row r="169" customFormat="false" ht="15" hidden="false" customHeight="false" outlineLevel="0" collapsed="false">
      <c r="A169" s="15" t="s">
        <v>349</v>
      </c>
      <c r="B169" s="15" t="s">
        <v>350</v>
      </c>
      <c r="C169" s="15"/>
      <c r="D169" s="16" t="n">
        <f aca="false">IF(A169="","",SUMIFS(Formulas!$K$2:$K$3001,Formulas!$B$2:$B$3001,A169))</f>
        <v>1</v>
      </c>
      <c r="E169" s="16" t="n">
        <f aca="false">IF(A169="","",COUNTIF(Formulas!$B$2:$B$3001,A169))</f>
        <v>1</v>
      </c>
      <c r="F169" s="17" t="n">
        <f aca="false">IF(A169="","",IF(COUNTA(Products!$A$2:$A$151)=0,0,D169/COUNTA(Products!$A$2:$A$151)))</f>
        <v>0.00943396226415094</v>
      </c>
      <c r="G169" s="16" t="str">
        <f aca="false">IF(A169="","",IF(D169=0,"Not used",IF(D169=1,"Unique to 1 product",IF(D169=COUNTA(Products!$A$2:$A$151),"In all products","Shared"))))</f>
        <v>Unique to 1 product</v>
      </c>
    </row>
    <row r="170" customFormat="false" ht="15" hidden="false" customHeight="false" outlineLevel="0" collapsed="false">
      <c r="A170" s="15" t="s">
        <v>351</v>
      </c>
      <c r="B170" s="15" t="s">
        <v>350</v>
      </c>
      <c r="C170" s="15"/>
      <c r="D170" s="16" t="n">
        <f aca="false">IF(A170="","",SUMIFS(Formulas!$K$2:$K$3001,Formulas!$B$2:$B$3001,A170))</f>
        <v>1</v>
      </c>
      <c r="E170" s="16" t="n">
        <f aca="false">IF(A170="","",COUNTIF(Formulas!$B$2:$B$3001,A170))</f>
        <v>1</v>
      </c>
      <c r="F170" s="17" t="n">
        <f aca="false">IF(A170="","",IF(COUNTA(Products!$A$2:$A$151)=0,0,D170/COUNTA(Products!$A$2:$A$151)))</f>
        <v>0.00943396226415094</v>
      </c>
      <c r="G170" s="16" t="str">
        <f aca="false">IF(A170="","",IF(D170=0,"Not used",IF(D170=1,"Unique to 1 product",IF(D170=COUNTA(Products!$A$2:$A$151),"In all products","Shared"))))</f>
        <v>Unique to 1 product</v>
      </c>
    </row>
    <row r="171" customFormat="false" ht="15" hidden="false" customHeight="false" outlineLevel="0" collapsed="false">
      <c r="A171" s="15" t="s">
        <v>352</v>
      </c>
      <c r="B171" s="15" t="s">
        <v>353</v>
      </c>
      <c r="C171" s="15"/>
      <c r="D171" s="16" t="n">
        <f aca="false">IF(A171="","",SUMIFS(Formulas!$K$2:$K$3001,Formulas!$B$2:$B$3001,A171))</f>
        <v>1</v>
      </c>
      <c r="E171" s="16" t="n">
        <f aca="false">IF(A171="","",COUNTIF(Formulas!$B$2:$B$3001,A171))</f>
        <v>1</v>
      </c>
      <c r="F171" s="17" t="n">
        <f aca="false">IF(A171="","",IF(COUNTA(Products!$A$2:$A$151)=0,0,D171/COUNTA(Products!$A$2:$A$151)))</f>
        <v>0.00943396226415094</v>
      </c>
      <c r="G171" s="16" t="str">
        <f aca="false">IF(A171="","",IF(D171=0,"Not used",IF(D171=1,"Unique to 1 product",IF(D171=COUNTA(Products!$A$2:$A$151),"In all products","Shared"))))</f>
        <v>Unique to 1 product</v>
      </c>
    </row>
    <row r="172" customFormat="false" ht="15" hidden="false" customHeight="false" outlineLevel="0" collapsed="false">
      <c r="A172" s="15" t="s">
        <v>354</v>
      </c>
      <c r="B172" s="15" t="s">
        <v>353</v>
      </c>
      <c r="C172" s="15"/>
      <c r="D172" s="16" t="n">
        <f aca="false">IF(A172="","",SUMIFS(Formulas!$K$2:$K$3001,Formulas!$B$2:$B$3001,A172))</f>
        <v>5</v>
      </c>
      <c r="E172" s="16" t="n">
        <f aca="false">IF(A172="","",COUNTIF(Formulas!$B$2:$B$3001,A172))</f>
        <v>5</v>
      </c>
      <c r="F172" s="17" t="n">
        <f aca="false">IF(A172="","",IF(COUNTA(Products!$A$2:$A$151)=0,0,D172/COUNTA(Products!$A$2:$A$151)))</f>
        <v>0.0471698113207547</v>
      </c>
      <c r="G172" s="16" t="str">
        <f aca="false">IF(A172="","",IF(D172=0,"Not used",IF(D172=1,"Unique to 1 product",IF(D172=COUNTA(Products!$A$2:$A$151),"In all products","Shared"))))</f>
        <v>Shared</v>
      </c>
    </row>
    <row r="173" customFormat="false" ht="15" hidden="false" customHeight="false" outlineLevel="0" collapsed="false">
      <c r="A173" s="15" t="s">
        <v>355</v>
      </c>
      <c r="B173" s="15" t="s">
        <v>353</v>
      </c>
      <c r="C173" s="15"/>
      <c r="D173" s="16" t="n">
        <f aca="false">IF(A173="","",SUMIFS(Formulas!$K$2:$K$3001,Formulas!$B$2:$B$3001,A173))</f>
        <v>18</v>
      </c>
      <c r="E173" s="16" t="n">
        <f aca="false">IF(A173="","",COUNTIF(Formulas!$B$2:$B$3001,A173))</f>
        <v>18</v>
      </c>
      <c r="F173" s="17" t="n">
        <f aca="false">IF(A173="","",IF(COUNTA(Products!$A$2:$A$151)=0,0,D173/COUNTA(Products!$A$2:$A$151)))</f>
        <v>0.169811320754717</v>
      </c>
      <c r="G173" s="16" t="str">
        <f aca="false">IF(A173="","",IF(D173=0,"Not used",IF(D173=1,"Unique to 1 product",IF(D173=COUNTA(Products!$A$2:$A$151),"In all products","Shared"))))</f>
        <v>Shared</v>
      </c>
    </row>
    <row r="174" customFormat="false" ht="15" hidden="false" customHeight="false" outlineLevel="0" collapsed="false">
      <c r="A174" s="15" t="s">
        <v>356</v>
      </c>
      <c r="B174" s="15" t="s">
        <v>357</v>
      </c>
      <c r="C174" s="15" t="s">
        <v>358</v>
      </c>
      <c r="D174" s="16" t="n">
        <f aca="false">IF(A174="","",SUMIFS(Formulas!$K$2:$K$3001,Formulas!$B$2:$B$3001,A174))</f>
        <v>13</v>
      </c>
      <c r="E174" s="16" t="n">
        <f aca="false">IF(A174="","",COUNTIF(Formulas!$B$2:$B$3001,A174))</f>
        <v>15</v>
      </c>
      <c r="F174" s="17" t="n">
        <f aca="false">IF(A174="","",IF(COUNTA(Products!$A$2:$A$151)=0,0,D174/COUNTA(Products!$A$2:$A$151)))</f>
        <v>0.122641509433962</v>
      </c>
      <c r="G174" s="16" t="str">
        <f aca="false">IF(A174="","",IF(D174=0,"Not used",IF(D174=1,"Unique to 1 product",IF(D174=COUNTA(Products!$A$2:$A$151),"In all products","Shared"))))</f>
        <v>Shared</v>
      </c>
    </row>
    <row r="175" customFormat="false" ht="15" hidden="false" customHeight="false" outlineLevel="0" collapsed="false">
      <c r="A175" s="15" t="s">
        <v>359</v>
      </c>
      <c r="B175" s="15" t="s">
        <v>357</v>
      </c>
      <c r="C175" s="15"/>
      <c r="D175" s="16" t="n">
        <f aca="false">IF(A175="","",SUMIFS(Formulas!$K$2:$K$3001,Formulas!$B$2:$B$3001,A175))</f>
        <v>3</v>
      </c>
      <c r="E175" s="16" t="n">
        <f aca="false">IF(A175="","",COUNTIF(Formulas!$B$2:$B$3001,A175))</f>
        <v>3</v>
      </c>
      <c r="F175" s="17" t="n">
        <f aca="false">IF(A175="","",IF(COUNTA(Products!$A$2:$A$151)=0,0,D175/COUNTA(Products!$A$2:$A$151)))</f>
        <v>0.0283018867924528</v>
      </c>
      <c r="G175" s="16" t="str">
        <f aca="false">IF(A175="","",IF(D175=0,"Not used",IF(D175=1,"Unique to 1 product",IF(D175=COUNTA(Products!$A$2:$A$151),"In all products","Shared"))))</f>
        <v>Shared</v>
      </c>
    </row>
    <row r="176" customFormat="false" ht="15" hidden="false" customHeight="false" outlineLevel="0" collapsed="false">
      <c r="A176" s="15" t="s">
        <v>360</v>
      </c>
      <c r="B176" s="15" t="s">
        <v>361</v>
      </c>
      <c r="C176" s="15" t="s">
        <v>362</v>
      </c>
      <c r="D176" s="16" t="n">
        <f aca="false">IF(A176="","",SUMIFS(Formulas!$K$2:$K$3001,Formulas!$B$2:$B$3001,A176))</f>
        <v>3</v>
      </c>
      <c r="E176" s="16" t="n">
        <f aca="false">IF(A176="","",COUNTIF(Formulas!$B$2:$B$3001,A176))</f>
        <v>3</v>
      </c>
      <c r="F176" s="17" t="n">
        <f aca="false">IF(A176="","",IF(COUNTA(Products!$A$2:$A$151)=0,0,D176/COUNTA(Products!$A$2:$A$151)))</f>
        <v>0.0283018867924528</v>
      </c>
      <c r="G176" s="16" t="str">
        <f aca="false">IF(A176="","",IF(D176=0,"Not used",IF(D176=1,"Unique to 1 product",IF(D176=COUNTA(Products!$A$2:$A$151),"In all products","Shared"))))</f>
        <v>Shared</v>
      </c>
    </row>
    <row r="177" customFormat="false" ht="15" hidden="false" customHeight="false" outlineLevel="0" collapsed="false">
      <c r="A177" s="15" t="s">
        <v>363</v>
      </c>
      <c r="B177" s="15" t="s">
        <v>361</v>
      </c>
      <c r="C177" s="15"/>
      <c r="D177" s="16" t="n">
        <f aca="false">IF(A177="","",SUMIFS(Formulas!$K$2:$K$3001,Formulas!$B$2:$B$3001,A177))</f>
        <v>13</v>
      </c>
      <c r="E177" s="16" t="n">
        <f aca="false">IF(A177="","",COUNTIF(Formulas!$B$2:$B$3001,A177))</f>
        <v>15</v>
      </c>
      <c r="F177" s="17" t="n">
        <f aca="false">IF(A177="","",IF(COUNTA(Products!$A$2:$A$151)=0,0,D177/COUNTA(Products!$A$2:$A$151)))</f>
        <v>0.122641509433962</v>
      </c>
      <c r="G177" s="16" t="str">
        <f aca="false">IF(A177="","",IF(D177=0,"Not used",IF(D177=1,"Unique to 1 product",IF(D177=COUNTA(Products!$A$2:$A$151),"In all products","Shared"))))</f>
        <v>Shared</v>
      </c>
    </row>
    <row r="178" customFormat="false" ht="15" hidden="false" customHeight="false" outlineLevel="0" collapsed="false">
      <c r="A178" s="15" t="s">
        <v>364</v>
      </c>
      <c r="B178" s="15" t="s">
        <v>361</v>
      </c>
      <c r="C178" s="15" t="s">
        <v>365</v>
      </c>
      <c r="D178" s="16" t="n">
        <f aca="false">IF(A178="","",SUMIFS(Formulas!$K$2:$K$3001,Formulas!$B$2:$B$3001,A178))</f>
        <v>3</v>
      </c>
      <c r="E178" s="16" t="n">
        <f aca="false">IF(A178="","",COUNTIF(Formulas!$B$2:$B$3001,A178))</f>
        <v>3</v>
      </c>
      <c r="F178" s="17" t="n">
        <f aca="false">IF(A178="","",IF(COUNTA(Products!$A$2:$A$151)=0,0,D178/COUNTA(Products!$A$2:$A$151)))</f>
        <v>0.0283018867924528</v>
      </c>
      <c r="G178" s="16" t="str">
        <f aca="false">IF(A178="","",IF(D178=0,"Not used",IF(D178=1,"Unique to 1 product",IF(D178=COUNTA(Products!$A$2:$A$151),"In all products","Shared"))))</f>
        <v>Shared</v>
      </c>
    </row>
    <row r="179" customFormat="false" ht="15" hidden="false" customHeight="false" outlineLevel="0" collapsed="false">
      <c r="A179" s="15" t="s">
        <v>366</v>
      </c>
      <c r="B179" s="15" t="s">
        <v>361</v>
      </c>
      <c r="C179" s="15"/>
      <c r="D179" s="16" t="n">
        <f aca="false">IF(A179="","",SUMIFS(Formulas!$K$2:$K$3001,Formulas!$B$2:$B$3001,A179))</f>
        <v>1</v>
      </c>
      <c r="E179" s="16" t="n">
        <f aca="false">IF(A179="","",COUNTIF(Formulas!$B$2:$B$3001,A179))</f>
        <v>1</v>
      </c>
      <c r="F179" s="17" t="n">
        <f aca="false">IF(A179="","",IF(COUNTA(Products!$A$2:$A$151)=0,0,D179/COUNTA(Products!$A$2:$A$151)))</f>
        <v>0.00943396226415094</v>
      </c>
      <c r="G179" s="16" t="str">
        <f aca="false">IF(A179="","",IF(D179=0,"Not used",IF(D179=1,"Unique to 1 product",IF(D179=COUNTA(Products!$A$2:$A$151),"In all products","Shared"))))</f>
        <v>Unique to 1 product</v>
      </c>
    </row>
    <row r="180" customFormat="false" ht="15" hidden="false" customHeight="false" outlineLevel="0" collapsed="false">
      <c r="A180" s="15" t="s">
        <v>367</v>
      </c>
      <c r="B180" s="15" t="s">
        <v>361</v>
      </c>
      <c r="C180" s="15" t="s">
        <v>368</v>
      </c>
      <c r="D180" s="16" t="n">
        <f aca="false">IF(A180="","",SUMIFS(Formulas!$K$2:$K$3001,Formulas!$B$2:$B$3001,A180))</f>
        <v>6</v>
      </c>
      <c r="E180" s="16" t="n">
        <f aca="false">IF(A180="","",COUNTIF(Formulas!$B$2:$B$3001,A180))</f>
        <v>6</v>
      </c>
      <c r="F180" s="17" t="n">
        <f aca="false">IF(A180="","",IF(COUNTA(Products!$A$2:$A$151)=0,0,D180/COUNTA(Products!$A$2:$A$151)))</f>
        <v>0.0566037735849057</v>
      </c>
      <c r="G180" s="16" t="str">
        <f aca="false">IF(A180="","",IF(D180=0,"Not used",IF(D180=1,"Unique to 1 product",IF(D180=COUNTA(Products!$A$2:$A$151),"In all products","Shared"))))</f>
        <v>Shared</v>
      </c>
    </row>
    <row r="181" customFormat="false" ht="15" hidden="false" customHeight="false" outlineLevel="0" collapsed="false">
      <c r="A181" s="15" t="s">
        <v>369</v>
      </c>
      <c r="B181" s="15" t="s">
        <v>361</v>
      </c>
      <c r="C181" s="15"/>
      <c r="D181" s="16" t="n">
        <f aca="false">IF(A181="","",SUMIFS(Formulas!$K$2:$K$3001,Formulas!$B$2:$B$3001,A181))</f>
        <v>5</v>
      </c>
      <c r="E181" s="16" t="n">
        <f aca="false">IF(A181="","",COUNTIF(Formulas!$B$2:$B$3001,A181))</f>
        <v>5</v>
      </c>
      <c r="F181" s="17" t="n">
        <f aca="false">IF(A181="","",IF(COUNTA(Products!$A$2:$A$151)=0,0,D181/COUNTA(Products!$A$2:$A$151)))</f>
        <v>0.0471698113207547</v>
      </c>
      <c r="G181" s="16" t="str">
        <f aca="false">IF(A181="","",IF(D181=0,"Not used",IF(D181=1,"Unique to 1 product",IF(D181=COUNTA(Products!$A$2:$A$151),"In all products","Shared"))))</f>
        <v>Shared</v>
      </c>
    </row>
    <row r="182" customFormat="false" ht="15" hidden="false" customHeight="false" outlineLevel="0" collapsed="false">
      <c r="A182" s="15"/>
      <c r="B182" s="15"/>
      <c r="C182" s="15"/>
      <c r="D182" s="16" t="str">
        <f aca="false">IF(A182="","",SUMIFS(Formulas!$K$2:$K$3001,Formulas!$B$2:$B$3001,A182))</f>
        <v/>
      </c>
      <c r="E182" s="16" t="str">
        <f aca="false">IF(A182="","",COUNTIF(Formulas!$B$2:$B$3001,A182))</f>
        <v/>
      </c>
      <c r="F182" s="17" t="str">
        <f aca="false">IF(A182="","",IF(COUNTA(Products!$A$2:$A$151)=0,0,D182/COUNTA(Products!$A$2:$A$151)))</f>
        <v/>
      </c>
      <c r="G182" s="16" t="str">
        <f aca="false">IF(A182="","",IF(D182=0,"Not used",IF(D182=1,"Unique to 1 product",IF(D182=COUNTA(Products!$A$2:$A$151),"In all products","Shared"))))</f>
        <v/>
      </c>
    </row>
    <row r="183" customFormat="false" ht="15" hidden="false" customHeight="false" outlineLevel="0" collapsed="false">
      <c r="A183" s="15"/>
      <c r="B183" s="15"/>
      <c r="C183" s="15"/>
      <c r="D183" s="16" t="str">
        <f aca="false">IF(A183="","",SUMIFS(Formulas!$K$2:$K$3001,Formulas!$B$2:$B$3001,A183))</f>
        <v/>
      </c>
      <c r="E183" s="16" t="str">
        <f aca="false">IF(A183="","",COUNTIF(Formulas!$B$2:$B$3001,A183))</f>
        <v/>
      </c>
      <c r="F183" s="17" t="str">
        <f aca="false">IF(A183="","",IF(COUNTA(Products!$A$2:$A$151)=0,0,D183/COUNTA(Products!$A$2:$A$151)))</f>
        <v/>
      </c>
      <c r="G183" s="16" t="str">
        <f aca="false">IF(A183="","",IF(D183=0,"Not used",IF(D183=1,"Unique to 1 product",IF(D183=COUNTA(Products!$A$2:$A$151),"In all products","Shared"))))</f>
        <v/>
      </c>
    </row>
    <row r="184" customFormat="false" ht="15" hidden="false" customHeight="false" outlineLevel="0" collapsed="false">
      <c r="A184" s="15"/>
      <c r="B184" s="15"/>
      <c r="C184" s="15"/>
      <c r="D184" s="16" t="str">
        <f aca="false">IF(A184="","",SUMIFS(Formulas!$K$2:$K$3001,Formulas!$B$2:$B$3001,A184))</f>
        <v/>
      </c>
      <c r="E184" s="16" t="str">
        <f aca="false">IF(A184="","",COUNTIF(Formulas!$B$2:$B$3001,A184))</f>
        <v/>
      </c>
      <c r="F184" s="17" t="str">
        <f aca="false">IF(A184="","",IF(COUNTA(Products!$A$2:$A$151)=0,0,D184/COUNTA(Products!$A$2:$A$151)))</f>
        <v/>
      </c>
      <c r="G184" s="16" t="str">
        <f aca="false">IF(A184="","",IF(D184=0,"Not used",IF(D184=1,"Unique to 1 product",IF(D184=COUNTA(Products!$A$2:$A$151),"In all products","Shared"))))</f>
        <v/>
      </c>
    </row>
    <row r="185" customFormat="false" ht="15" hidden="false" customHeight="false" outlineLevel="0" collapsed="false">
      <c r="A185" s="15"/>
      <c r="B185" s="15"/>
      <c r="C185" s="15"/>
      <c r="D185" s="16" t="str">
        <f aca="false">IF(A185="","",SUMIFS(Formulas!$K$2:$K$3001,Formulas!$B$2:$B$3001,A185))</f>
        <v/>
      </c>
      <c r="E185" s="16" t="str">
        <f aca="false">IF(A185="","",COUNTIF(Formulas!$B$2:$B$3001,A185))</f>
        <v/>
      </c>
      <c r="F185" s="17" t="str">
        <f aca="false">IF(A185="","",IF(COUNTA(Products!$A$2:$A$151)=0,0,D185/COUNTA(Products!$A$2:$A$151)))</f>
        <v/>
      </c>
      <c r="G185" s="16" t="str">
        <f aca="false">IF(A185="","",IF(D185=0,"Not used",IF(D185=1,"Unique to 1 product",IF(D185=COUNTA(Products!$A$2:$A$151),"In all products","Shared"))))</f>
        <v/>
      </c>
    </row>
    <row r="186" customFormat="false" ht="15" hidden="false" customHeight="false" outlineLevel="0" collapsed="false">
      <c r="A186" s="15"/>
      <c r="B186" s="15"/>
      <c r="C186" s="15"/>
      <c r="D186" s="16" t="str">
        <f aca="false">IF(A186="","",SUMIFS(Formulas!$K$2:$K$3001,Formulas!$B$2:$B$3001,A186))</f>
        <v/>
      </c>
      <c r="E186" s="16" t="str">
        <f aca="false">IF(A186="","",COUNTIF(Formulas!$B$2:$B$3001,A186))</f>
        <v/>
      </c>
      <c r="F186" s="17" t="str">
        <f aca="false">IF(A186="","",IF(COUNTA(Products!$A$2:$A$151)=0,0,D186/COUNTA(Products!$A$2:$A$151)))</f>
        <v/>
      </c>
      <c r="G186" s="16" t="str">
        <f aca="false">IF(A186="","",IF(D186=0,"Not used",IF(D186=1,"Unique to 1 product",IF(D186=COUNTA(Products!$A$2:$A$151),"In all products","Shared"))))</f>
        <v/>
      </c>
    </row>
    <row r="187" customFormat="false" ht="15" hidden="false" customHeight="false" outlineLevel="0" collapsed="false">
      <c r="A187" s="15"/>
      <c r="B187" s="15"/>
      <c r="C187" s="15"/>
      <c r="D187" s="16" t="str">
        <f aca="false">IF(A187="","",SUMIFS(Formulas!$K$2:$K$3001,Formulas!$B$2:$B$3001,A187))</f>
        <v/>
      </c>
      <c r="E187" s="16" t="str">
        <f aca="false">IF(A187="","",COUNTIF(Formulas!$B$2:$B$3001,A187))</f>
        <v/>
      </c>
      <c r="F187" s="17" t="str">
        <f aca="false">IF(A187="","",IF(COUNTA(Products!$A$2:$A$151)=0,0,D187/COUNTA(Products!$A$2:$A$151)))</f>
        <v/>
      </c>
      <c r="G187" s="16" t="str">
        <f aca="false">IF(A187="","",IF(D187=0,"Not used",IF(D187=1,"Unique to 1 product",IF(D187=COUNTA(Products!$A$2:$A$151),"In all products","Shared"))))</f>
        <v/>
      </c>
    </row>
    <row r="188" customFormat="false" ht="15" hidden="false" customHeight="false" outlineLevel="0" collapsed="false">
      <c r="A188" s="15"/>
      <c r="B188" s="15"/>
      <c r="C188" s="15"/>
      <c r="D188" s="16" t="str">
        <f aca="false">IF(A188="","",SUMIFS(Formulas!$K$2:$K$3001,Formulas!$B$2:$B$3001,A188))</f>
        <v/>
      </c>
      <c r="E188" s="16" t="str">
        <f aca="false">IF(A188="","",COUNTIF(Formulas!$B$2:$B$3001,A188))</f>
        <v/>
      </c>
      <c r="F188" s="17" t="str">
        <f aca="false">IF(A188="","",IF(COUNTA(Products!$A$2:$A$151)=0,0,D188/COUNTA(Products!$A$2:$A$151)))</f>
        <v/>
      </c>
      <c r="G188" s="16" t="str">
        <f aca="false">IF(A188="","",IF(D188=0,"Not used",IF(D188=1,"Unique to 1 product",IF(D188=COUNTA(Products!$A$2:$A$151),"In all products","Shared"))))</f>
        <v/>
      </c>
    </row>
    <row r="189" customFormat="false" ht="15" hidden="false" customHeight="false" outlineLevel="0" collapsed="false">
      <c r="A189" s="15"/>
      <c r="B189" s="15"/>
      <c r="C189" s="15"/>
      <c r="D189" s="16" t="str">
        <f aca="false">IF(A189="","",SUMIFS(Formulas!$K$2:$K$3001,Formulas!$B$2:$B$3001,A189))</f>
        <v/>
      </c>
      <c r="E189" s="16" t="str">
        <f aca="false">IF(A189="","",COUNTIF(Formulas!$B$2:$B$3001,A189))</f>
        <v/>
      </c>
      <c r="F189" s="17" t="str">
        <f aca="false">IF(A189="","",IF(COUNTA(Products!$A$2:$A$151)=0,0,D189/COUNTA(Products!$A$2:$A$151)))</f>
        <v/>
      </c>
      <c r="G189" s="16" t="str">
        <f aca="false">IF(A189="","",IF(D189=0,"Not used",IF(D189=1,"Unique to 1 product",IF(D189=COUNTA(Products!$A$2:$A$151),"In all products","Shared"))))</f>
        <v/>
      </c>
    </row>
    <row r="190" customFormat="false" ht="15" hidden="false" customHeight="false" outlineLevel="0" collapsed="false">
      <c r="A190" s="15"/>
      <c r="B190" s="15"/>
      <c r="C190" s="15"/>
      <c r="D190" s="16" t="str">
        <f aca="false">IF(A190="","",SUMIFS(Formulas!$K$2:$K$3001,Formulas!$B$2:$B$3001,A190))</f>
        <v/>
      </c>
      <c r="E190" s="16" t="str">
        <f aca="false">IF(A190="","",COUNTIF(Formulas!$B$2:$B$3001,A190))</f>
        <v/>
      </c>
      <c r="F190" s="17" t="str">
        <f aca="false">IF(A190="","",IF(COUNTA(Products!$A$2:$A$151)=0,0,D190/COUNTA(Products!$A$2:$A$151)))</f>
        <v/>
      </c>
      <c r="G190" s="16" t="str">
        <f aca="false">IF(A190="","",IF(D190=0,"Not used",IF(D190=1,"Unique to 1 product",IF(D190=COUNTA(Products!$A$2:$A$151),"In all products","Shared"))))</f>
        <v/>
      </c>
    </row>
    <row r="191" customFormat="false" ht="15" hidden="false" customHeight="false" outlineLevel="0" collapsed="false">
      <c r="A191" s="15"/>
      <c r="B191" s="15"/>
      <c r="C191" s="15"/>
      <c r="D191" s="16" t="str">
        <f aca="false">IF(A191="","",SUMIFS(Formulas!$K$2:$K$3001,Formulas!$B$2:$B$3001,A191))</f>
        <v/>
      </c>
      <c r="E191" s="16" t="str">
        <f aca="false">IF(A191="","",COUNTIF(Formulas!$B$2:$B$3001,A191))</f>
        <v/>
      </c>
      <c r="F191" s="17" t="str">
        <f aca="false">IF(A191="","",IF(COUNTA(Products!$A$2:$A$151)=0,0,D191/COUNTA(Products!$A$2:$A$151)))</f>
        <v/>
      </c>
      <c r="G191" s="16" t="str">
        <f aca="false">IF(A191="","",IF(D191=0,"Not used",IF(D191=1,"Unique to 1 product",IF(D191=COUNTA(Products!$A$2:$A$151),"In all products","Shared"))))</f>
        <v/>
      </c>
    </row>
    <row r="192" customFormat="false" ht="15" hidden="false" customHeight="false" outlineLevel="0" collapsed="false">
      <c r="A192" s="15"/>
      <c r="B192" s="15"/>
      <c r="C192" s="15"/>
      <c r="D192" s="16" t="str">
        <f aca="false">IF(A192="","",SUMIFS(Formulas!$K$2:$K$3001,Formulas!$B$2:$B$3001,A192))</f>
        <v/>
      </c>
      <c r="E192" s="16" t="str">
        <f aca="false">IF(A192="","",COUNTIF(Formulas!$B$2:$B$3001,A192))</f>
        <v/>
      </c>
      <c r="F192" s="17" t="str">
        <f aca="false">IF(A192="","",IF(COUNTA(Products!$A$2:$A$151)=0,0,D192/COUNTA(Products!$A$2:$A$151)))</f>
        <v/>
      </c>
      <c r="G192" s="16" t="str">
        <f aca="false">IF(A192="","",IF(D192=0,"Not used",IF(D192=1,"Unique to 1 product",IF(D192=COUNTA(Products!$A$2:$A$151),"In all products","Shared"))))</f>
        <v/>
      </c>
    </row>
    <row r="193" customFormat="false" ht="15" hidden="false" customHeight="false" outlineLevel="0" collapsed="false">
      <c r="A193" s="15"/>
      <c r="B193" s="15"/>
      <c r="C193" s="15"/>
      <c r="D193" s="16" t="str">
        <f aca="false">IF(A193="","",SUMIFS(Formulas!$K$2:$K$3001,Formulas!$B$2:$B$3001,A193))</f>
        <v/>
      </c>
      <c r="E193" s="16" t="str">
        <f aca="false">IF(A193="","",COUNTIF(Formulas!$B$2:$B$3001,A193))</f>
        <v/>
      </c>
      <c r="F193" s="17" t="str">
        <f aca="false">IF(A193="","",IF(COUNTA(Products!$A$2:$A$151)=0,0,D193/COUNTA(Products!$A$2:$A$151)))</f>
        <v/>
      </c>
      <c r="G193" s="16" t="str">
        <f aca="false">IF(A193="","",IF(D193=0,"Not used",IF(D193=1,"Unique to 1 product",IF(D193=COUNTA(Products!$A$2:$A$151),"In all products","Shared"))))</f>
        <v/>
      </c>
    </row>
    <row r="194" customFormat="false" ht="15" hidden="false" customHeight="false" outlineLevel="0" collapsed="false">
      <c r="A194" s="15"/>
      <c r="B194" s="15"/>
      <c r="C194" s="15"/>
      <c r="D194" s="16" t="str">
        <f aca="false">IF(A194="","",SUMIFS(Formulas!$K$2:$K$3001,Formulas!$B$2:$B$3001,A194))</f>
        <v/>
      </c>
      <c r="E194" s="16" t="str">
        <f aca="false">IF(A194="","",COUNTIF(Formulas!$B$2:$B$3001,A194))</f>
        <v/>
      </c>
      <c r="F194" s="17" t="str">
        <f aca="false">IF(A194="","",IF(COUNTA(Products!$A$2:$A$151)=0,0,D194/COUNTA(Products!$A$2:$A$151)))</f>
        <v/>
      </c>
      <c r="G194" s="16" t="str">
        <f aca="false">IF(A194="","",IF(D194=0,"Not used",IF(D194=1,"Unique to 1 product",IF(D194=COUNTA(Products!$A$2:$A$151),"In all products","Shared"))))</f>
        <v/>
      </c>
    </row>
    <row r="195" customFormat="false" ht="15" hidden="false" customHeight="false" outlineLevel="0" collapsed="false">
      <c r="A195" s="15"/>
      <c r="B195" s="15"/>
      <c r="C195" s="15"/>
      <c r="D195" s="16" t="str">
        <f aca="false">IF(A195="","",SUMIFS(Formulas!$K$2:$K$3001,Formulas!$B$2:$B$3001,A195))</f>
        <v/>
      </c>
      <c r="E195" s="16" t="str">
        <f aca="false">IF(A195="","",COUNTIF(Formulas!$B$2:$B$3001,A195))</f>
        <v/>
      </c>
      <c r="F195" s="17" t="str">
        <f aca="false">IF(A195="","",IF(COUNTA(Products!$A$2:$A$151)=0,0,D195/COUNTA(Products!$A$2:$A$151)))</f>
        <v/>
      </c>
      <c r="G195" s="16" t="str">
        <f aca="false">IF(A195="","",IF(D195=0,"Not used",IF(D195=1,"Unique to 1 product",IF(D195=COUNTA(Products!$A$2:$A$151),"In all products","Shared"))))</f>
        <v/>
      </c>
    </row>
    <row r="196" customFormat="false" ht="15" hidden="false" customHeight="false" outlineLevel="0" collapsed="false">
      <c r="A196" s="15"/>
      <c r="B196" s="15"/>
      <c r="C196" s="15"/>
      <c r="D196" s="16" t="str">
        <f aca="false">IF(A196="","",SUMIFS(Formulas!$K$2:$K$3001,Formulas!$B$2:$B$3001,A196))</f>
        <v/>
      </c>
      <c r="E196" s="16" t="str">
        <f aca="false">IF(A196="","",COUNTIF(Formulas!$B$2:$B$3001,A196))</f>
        <v/>
      </c>
      <c r="F196" s="17" t="str">
        <f aca="false">IF(A196="","",IF(COUNTA(Products!$A$2:$A$151)=0,0,D196/COUNTA(Products!$A$2:$A$151)))</f>
        <v/>
      </c>
      <c r="G196" s="16" t="str">
        <f aca="false">IF(A196="","",IF(D196=0,"Not used",IF(D196=1,"Unique to 1 product",IF(D196=COUNTA(Products!$A$2:$A$151),"In all products","Shared"))))</f>
        <v/>
      </c>
    </row>
    <row r="197" customFormat="false" ht="15" hidden="false" customHeight="false" outlineLevel="0" collapsed="false">
      <c r="A197" s="15"/>
      <c r="B197" s="15"/>
      <c r="C197" s="15"/>
      <c r="D197" s="16" t="str">
        <f aca="false">IF(A197="","",SUMIFS(Formulas!$K$2:$K$3001,Formulas!$B$2:$B$3001,A197))</f>
        <v/>
      </c>
      <c r="E197" s="16" t="str">
        <f aca="false">IF(A197="","",COUNTIF(Formulas!$B$2:$B$3001,A197))</f>
        <v/>
      </c>
      <c r="F197" s="17" t="str">
        <f aca="false">IF(A197="","",IF(COUNTA(Products!$A$2:$A$151)=0,0,D197/COUNTA(Products!$A$2:$A$151)))</f>
        <v/>
      </c>
      <c r="G197" s="16" t="str">
        <f aca="false">IF(A197="","",IF(D197=0,"Not used",IF(D197=1,"Unique to 1 product",IF(D197=COUNTA(Products!$A$2:$A$151),"In all products","Shared"))))</f>
        <v/>
      </c>
    </row>
    <row r="198" customFormat="false" ht="15" hidden="false" customHeight="false" outlineLevel="0" collapsed="false">
      <c r="A198" s="15"/>
      <c r="B198" s="15"/>
      <c r="C198" s="15"/>
      <c r="D198" s="16" t="str">
        <f aca="false">IF(A198="","",SUMIFS(Formulas!$K$2:$K$3001,Formulas!$B$2:$B$3001,A198))</f>
        <v/>
      </c>
      <c r="E198" s="16" t="str">
        <f aca="false">IF(A198="","",COUNTIF(Formulas!$B$2:$B$3001,A198))</f>
        <v/>
      </c>
      <c r="F198" s="17" t="str">
        <f aca="false">IF(A198="","",IF(COUNTA(Products!$A$2:$A$151)=0,0,D198/COUNTA(Products!$A$2:$A$151)))</f>
        <v/>
      </c>
      <c r="G198" s="16" t="str">
        <f aca="false">IF(A198="","",IF(D198=0,"Not used",IF(D198=1,"Unique to 1 product",IF(D198=COUNTA(Products!$A$2:$A$151),"In all products","Shared"))))</f>
        <v/>
      </c>
    </row>
    <row r="199" customFormat="false" ht="15" hidden="false" customHeight="false" outlineLevel="0" collapsed="false">
      <c r="A199" s="15"/>
      <c r="B199" s="15"/>
      <c r="C199" s="15"/>
      <c r="D199" s="16" t="str">
        <f aca="false">IF(A199="","",SUMIFS(Formulas!$K$2:$K$3001,Formulas!$B$2:$B$3001,A199))</f>
        <v/>
      </c>
      <c r="E199" s="16" t="str">
        <f aca="false">IF(A199="","",COUNTIF(Formulas!$B$2:$B$3001,A199))</f>
        <v/>
      </c>
      <c r="F199" s="17" t="str">
        <f aca="false">IF(A199="","",IF(COUNTA(Products!$A$2:$A$151)=0,0,D199/COUNTA(Products!$A$2:$A$151)))</f>
        <v/>
      </c>
      <c r="G199" s="16" t="str">
        <f aca="false">IF(A199="","",IF(D199=0,"Not used",IF(D199=1,"Unique to 1 product",IF(D199=COUNTA(Products!$A$2:$A$151),"In all products","Shared"))))</f>
        <v/>
      </c>
    </row>
    <row r="200" customFormat="false" ht="15" hidden="false" customHeight="false" outlineLevel="0" collapsed="false">
      <c r="A200" s="15"/>
      <c r="B200" s="15"/>
      <c r="C200" s="15"/>
      <c r="D200" s="16" t="str">
        <f aca="false">IF(A200="","",SUMIFS(Formulas!$K$2:$K$3001,Formulas!$B$2:$B$3001,A200))</f>
        <v/>
      </c>
      <c r="E200" s="16" t="str">
        <f aca="false">IF(A200="","",COUNTIF(Formulas!$B$2:$B$3001,A200))</f>
        <v/>
      </c>
      <c r="F200" s="17" t="str">
        <f aca="false">IF(A200="","",IF(COUNTA(Products!$A$2:$A$151)=0,0,D200/COUNTA(Products!$A$2:$A$151)))</f>
        <v/>
      </c>
      <c r="G200" s="16" t="str">
        <f aca="false">IF(A200="","",IF(D200=0,"Not used",IF(D200=1,"Unique to 1 product",IF(D200=COUNTA(Products!$A$2:$A$151),"In all products","Shared"))))</f>
        <v/>
      </c>
    </row>
    <row r="201" customFormat="false" ht="15" hidden="false" customHeight="false" outlineLevel="0" collapsed="false">
      <c r="A201" s="15"/>
      <c r="B201" s="15"/>
      <c r="C201" s="15"/>
      <c r="D201" s="16" t="str">
        <f aca="false">IF(A201="","",SUMIFS(Formulas!$K$2:$K$3001,Formulas!$B$2:$B$3001,A201))</f>
        <v/>
      </c>
      <c r="E201" s="16" t="str">
        <f aca="false">IF(A201="","",COUNTIF(Formulas!$B$2:$B$3001,A201))</f>
        <v/>
      </c>
      <c r="F201" s="17" t="str">
        <f aca="false">IF(A201="","",IF(COUNTA(Products!$A$2:$A$151)=0,0,D201/COUNTA(Products!$A$2:$A$151)))</f>
        <v/>
      </c>
      <c r="G201" s="16" t="str">
        <f aca="false">IF(A201="","",IF(D201=0,"Not used",IF(D201=1,"Unique to 1 product",IF(D201=COUNTA(Products!$A$2:$A$151),"In all products","Shared"))))</f>
        <v/>
      </c>
    </row>
    <row r="202" customFormat="false" ht="15" hidden="false" customHeight="false" outlineLevel="0" collapsed="false">
      <c r="A202" s="15"/>
      <c r="B202" s="15"/>
      <c r="C202" s="15"/>
      <c r="D202" s="16" t="str">
        <f aca="false">IF(A202="","",SUMIFS(Formulas!$K$2:$K$3001,Formulas!$B$2:$B$3001,A202))</f>
        <v/>
      </c>
      <c r="E202" s="16" t="str">
        <f aca="false">IF(A202="","",COUNTIF(Formulas!$B$2:$B$3001,A202))</f>
        <v/>
      </c>
      <c r="F202" s="17" t="str">
        <f aca="false">IF(A202="","",IF(COUNTA(Products!$A$2:$A$151)=0,0,D202/COUNTA(Products!$A$2:$A$151)))</f>
        <v/>
      </c>
      <c r="G202" s="16" t="str">
        <f aca="false">IF(A202="","",IF(D202=0,"Not used",IF(D202=1,"Unique to 1 product",IF(D202=COUNTA(Products!$A$2:$A$151),"In all products","Shared"))))</f>
        <v/>
      </c>
    </row>
    <row r="203" customFormat="false" ht="15" hidden="false" customHeight="false" outlineLevel="0" collapsed="false">
      <c r="A203" s="15"/>
      <c r="B203" s="15"/>
      <c r="C203" s="15"/>
      <c r="D203" s="16" t="str">
        <f aca="false">IF(A203="","",SUMIFS(Formulas!$K$2:$K$3001,Formulas!$B$2:$B$3001,A203))</f>
        <v/>
      </c>
      <c r="E203" s="16" t="str">
        <f aca="false">IF(A203="","",COUNTIF(Formulas!$B$2:$B$3001,A203))</f>
        <v/>
      </c>
      <c r="F203" s="17" t="str">
        <f aca="false">IF(A203="","",IF(COUNTA(Products!$A$2:$A$151)=0,0,D203/COUNTA(Products!$A$2:$A$151)))</f>
        <v/>
      </c>
      <c r="G203" s="16" t="str">
        <f aca="false">IF(A203="","",IF(D203=0,"Not used",IF(D203=1,"Unique to 1 product",IF(D203=COUNTA(Products!$A$2:$A$151),"In all products","Shared"))))</f>
        <v/>
      </c>
    </row>
    <row r="204" customFormat="false" ht="15" hidden="false" customHeight="false" outlineLevel="0" collapsed="false">
      <c r="A204" s="15"/>
      <c r="B204" s="15"/>
      <c r="C204" s="15"/>
      <c r="D204" s="16" t="str">
        <f aca="false">IF(A204="","",SUMIFS(Formulas!$K$2:$K$3001,Formulas!$B$2:$B$3001,A204))</f>
        <v/>
      </c>
      <c r="E204" s="16" t="str">
        <f aca="false">IF(A204="","",COUNTIF(Formulas!$B$2:$B$3001,A204))</f>
        <v/>
      </c>
      <c r="F204" s="17" t="str">
        <f aca="false">IF(A204="","",IF(COUNTA(Products!$A$2:$A$151)=0,0,D204/COUNTA(Products!$A$2:$A$151)))</f>
        <v/>
      </c>
      <c r="G204" s="16" t="str">
        <f aca="false">IF(A204="","",IF(D204=0,"Not used",IF(D204=1,"Unique to 1 product",IF(D204=COUNTA(Products!$A$2:$A$151),"In all products","Shared"))))</f>
        <v/>
      </c>
    </row>
    <row r="205" customFormat="false" ht="15" hidden="false" customHeight="false" outlineLevel="0" collapsed="false">
      <c r="A205" s="15"/>
      <c r="B205" s="15"/>
      <c r="C205" s="15"/>
      <c r="D205" s="16" t="str">
        <f aca="false">IF(A205="","",SUMIFS(Formulas!$K$2:$K$3001,Formulas!$B$2:$B$3001,A205))</f>
        <v/>
      </c>
      <c r="E205" s="16" t="str">
        <f aca="false">IF(A205="","",COUNTIF(Formulas!$B$2:$B$3001,A205))</f>
        <v/>
      </c>
      <c r="F205" s="17" t="str">
        <f aca="false">IF(A205="","",IF(COUNTA(Products!$A$2:$A$151)=0,0,D205/COUNTA(Products!$A$2:$A$151)))</f>
        <v/>
      </c>
      <c r="G205" s="16" t="str">
        <f aca="false">IF(A205="","",IF(D205=0,"Not used",IF(D205=1,"Unique to 1 product",IF(D205=COUNTA(Products!$A$2:$A$151),"In all products","Shared"))))</f>
        <v/>
      </c>
    </row>
    <row r="206" customFormat="false" ht="15" hidden="false" customHeight="false" outlineLevel="0" collapsed="false">
      <c r="A206" s="15"/>
      <c r="B206" s="15"/>
      <c r="C206" s="15"/>
      <c r="D206" s="16" t="str">
        <f aca="false">IF(A206="","",SUMIFS(Formulas!$K$2:$K$3001,Formulas!$B$2:$B$3001,A206))</f>
        <v/>
      </c>
      <c r="E206" s="16" t="str">
        <f aca="false">IF(A206="","",COUNTIF(Formulas!$B$2:$B$3001,A206))</f>
        <v/>
      </c>
      <c r="F206" s="17" t="str">
        <f aca="false">IF(A206="","",IF(COUNTA(Products!$A$2:$A$151)=0,0,D206/COUNTA(Products!$A$2:$A$151)))</f>
        <v/>
      </c>
      <c r="G206" s="16" t="str">
        <f aca="false">IF(A206="","",IF(D206=0,"Not used",IF(D206=1,"Unique to 1 product",IF(D206=COUNTA(Products!$A$2:$A$151),"In all products","Shared"))))</f>
        <v/>
      </c>
    </row>
    <row r="207" customFormat="false" ht="15" hidden="false" customHeight="false" outlineLevel="0" collapsed="false">
      <c r="A207" s="15"/>
      <c r="B207" s="15"/>
      <c r="C207" s="15"/>
      <c r="D207" s="16" t="str">
        <f aca="false">IF(A207="","",SUMIFS(Formulas!$K$2:$K$3001,Formulas!$B$2:$B$3001,A207))</f>
        <v/>
      </c>
      <c r="E207" s="16" t="str">
        <f aca="false">IF(A207="","",COUNTIF(Formulas!$B$2:$B$3001,A207))</f>
        <v/>
      </c>
      <c r="F207" s="17" t="str">
        <f aca="false">IF(A207="","",IF(COUNTA(Products!$A$2:$A$151)=0,0,D207/COUNTA(Products!$A$2:$A$151)))</f>
        <v/>
      </c>
      <c r="G207" s="16" t="str">
        <f aca="false">IF(A207="","",IF(D207=0,"Not used",IF(D207=1,"Unique to 1 product",IF(D207=COUNTA(Products!$A$2:$A$151),"In all products","Shared"))))</f>
        <v/>
      </c>
    </row>
    <row r="208" customFormat="false" ht="15" hidden="false" customHeight="false" outlineLevel="0" collapsed="false">
      <c r="A208" s="15"/>
      <c r="B208" s="15"/>
      <c r="C208" s="15"/>
      <c r="D208" s="16" t="str">
        <f aca="false">IF(A208="","",SUMIFS(Formulas!$K$2:$K$3001,Formulas!$B$2:$B$3001,A208))</f>
        <v/>
      </c>
      <c r="E208" s="16" t="str">
        <f aca="false">IF(A208="","",COUNTIF(Formulas!$B$2:$B$3001,A208))</f>
        <v/>
      </c>
      <c r="F208" s="17" t="str">
        <f aca="false">IF(A208="","",IF(COUNTA(Products!$A$2:$A$151)=0,0,D208/COUNTA(Products!$A$2:$A$151)))</f>
        <v/>
      </c>
      <c r="G208" s="16" t="str">
        <f aca="false">IF(A208="","",IF(D208=0,"Not used",IF(D208=1,"Unique to 1 product",IF(D208=COUNTA(Products!$A$2:$A$151),"In all products","Shared"))))</f>
        <v/>
      </c>
    </row>
    <row r="209" customFormat="false" ht="15" hidden="false" customHeight="false" outlineLevel="0" collapsed="false">
      <c r="A209" s="15"/>
      <c r="B209" s="15"/>
      <c r="C209" s="15"/>
      <c r="D209" s="16" t="str">
        <f aca="false">IF(A209="","",SUMIFS(Formulas!$K$2:$K$3001,Formulas!$B$2:$B$3001,A209))</f>
        <v/>
      </c>
      <c r="E209" s="16" t="str">
        <f aca="false">IF(A209="","",COUNTIF(Formulas!$B$2:$B$3001,A209))</f>
        <v/>
      </c>
      <c r="F209" s="17" t="str">
        <f aca="false">IF(A209="","",IF(COUNTA(Products!$A$2:$A$151)=0,0,D209/COUNTA(Products!$A$2:$A$151)))</f>
        <v/>
      </c>
      <c r="G209" s="16" t="str">
        <f aca="false">IF(A209="","",IF(D209=0,"Not used",IF(D209=1,"Unique to 1 product",IF(D209=COUNTA(Products!$A$2:$A$151),"In all products","Shared"))))</f>
        <v/>
      </c>
    </row>
    <row r="210" customFormat="false" ht="15" hidden="false" customHeight="false" outlineLevel="0" collapsed="false">
      <c r="A210" s="15"/>
      <c r="B210" s="15"/>
      <c r="C210" s="15"/>
      <c r="D210" s="16" t="str">
        <f aca="false">IF(A210="","",SUMIFS(Formulas!$K$2:$K$3001,Formulas!$B$2:$B$3001,A210))</f>
        <v/>
      </c>
      <c r="E210" s="16" t="str">
        <f aca="false">IF(A210="","",COUNTIF(Formulas!$B$2:$B$3001,A210))</f>
        <v/>
      </c>
      <c r="F210" s="17" t="str">
        <f aca="false">IF(A210="","",IF(COUNTA(Products!$A$2:$A$151)=0,0,D210/COUNTA(Products!$A$2:$A$151)))</f>
        <v/>
      </c>
      <c r="G210" s="16" t="str">
        <f aca="false">IF(A210="","",IF(D210=0,"Not used",IF(D210=1,"Unique to 1 product",IF(D210=COUNTA(Products!$A$2:$A$151),"In all products","Shared"))))</f>
        <v/>
      </c>
    </row>
    <row r="211" customFormat="false" ht="15" hidden="false" customHeight="false" outlineLevel="0" collapsed="false">
      <c r="A211" s="15"/>
      <c r="B211" s="15"/>
      <c r="C211" s="15"/>
      <c r="D211" s="16" t="str">
        <f aca="false">IF(A211="","",SUMIFS(Formulas!$K$2:$K$3001,Formulas!$B$2:$B$3001,A211))</f>
        <v/>
      </c>
      <c r="E211" s="16" t="str">
        <f aca="false">IF(A211="","",COUNTIF(Formulas!$B$2:$B$3001,A211))</f>
        <v/>
      </c>
      <c r="F211" s="17" t="str">
        <f aca="false">IF(A211="","",IF(COUNTA(Products!$A$2:$A$151)=0,0,D211/COUNTA(Products!$A$2:$A$151)))</f>
        <v/>
      </c>
      <c r="G211" s="16" t="str">
        <f aca="false">IF(A211="","",IF(D211=0,"Not used",IF(D211=1,"Unique to 1 product",IF(D211=COUNTA(Products!$A$2:$A$151),"In all products","Shared"))))</f>
        <v/>
      </c>
    </row>
    <row r="212" customFormat="false" ht="15" hidden="false" customHeight="false" outlineLevel="0" collapsed="false">
      <c r="A212" s="15"/>
      <c r="B212" s="15"/>
      <c r="C212" s="15"/>
      <c r="D212" s="16" t="str">
        <f aca="false">IF(A212="","",SUMIFS(Formulas!$K$2:$K$3001,Formulas!$B$2:$B$3001,A212))</f>
        <v/>
      </c>
      <c r="E212" s="16" t="str">
        <f aca="false">IF(A212="","",COUNTIF(Formulas!$B$2:$B$3001,A212))</f>
        <v/>
      </c>
      <c r="F212" s="17" t="str">
        <f aca="false">IF(A212="","",IF(COUNTA(Products!$A$2:$A$151)=0,0,D212/COUNTA(Products!$A$2:$A$151)))</f>
        <v/>
      </c>
      <c r="G212" s="16" t="str">
        <f aca="false">IF(A212="","",IF(D212=0,"Not used",IF(D212=1,"Unique to 1 product",IF(D212=COUNTA(Products!$A$2:$A$151),"In all products","Shared"))))</f>
        <v/>
      </c>
    </row>
    <row r="213" customFormat="false" ht="15" hidden="false" customHeight="false" outlineLevel="0" collapsed="false">
      <c r="A213" s="15"/>
      <c r="B213" s="15"/>
      <c r="C213" s="15"/>
      <c r="D213" s="16" t="str">
        <f aca="false">IF(A213="","",SUMIFS(Formulas!$K$2:$K$3001,Formulas!$B$2:$B$3001,A213))</f>
        <v/>
      </c>
      <c r="E213" s="16" t="str">
        <f aca="false">IF(A213="","",COUNTIF(Formulas!$B$2:$B$3001,A213))</f>
        <v/>
      </c>
      <c r="F213" s="17" t="str">
        <f aca="false">IF(A213="","",IF(COUNTA(Products!$A$2:$A$151)=0,0,D213/COUNTA(Products!$A$2:$A$151)))</f>
        <v/>
      </c>
      <c r="G213" s="16" t="str">
        <f aca="false">IF(A213="","",IF(D213=0,"Not used",IF(D213=1,"Unique to 1 product",IF(D213=COUNTA(Products!$A$2:$A$151),"In all products","Shared"))))</f>
        <v/>
      </c>
    </row>
    <row r="214" customFormat="false" ht="15" hidden="false" customHeight="false" outlineLevel="0" collapsed="false">
      <c r="A214" s="15"/>
      <c r="B214" s="15"/>
      <c r="C214" s="15"/>
      <c r="D214" s="16" t="str">
        <f aca="false">IF(A214="","",SUMIFS(Formulas!$K$2:$K$3001,Formulas!$B$2:$B$3001,A214))</f>
        <v/>
      </c>
      <c r="E214" s="16" t="str">
        <f aca="false">IF(A214="","",COUNTIF(Formulas!$B$2:$B$3001,A214))</f>
        <v/>
      </c>
      <c r="F214" s="17" t="str">
        <f aca="false">IF(A214="","",IF(COUNTA(Products!$A$2:$A$151)=0,0,D214/COUNTA(Products!$A$2:$A$151)))</f>
        <v/>
      </c>
      <c r="G214" s="16" t="str">
        <f aca="false">IF(A214="","",IF(D214=0,"Not used",IF(D214=1,"Unique to 1 product",IF(D214=COUNTA(Products!$A$2:$A$151),"In all products","Shared"))))</f>
        <v/>
      </c>
    </row>
    <row r="215" customFormat="false" ht="15" hidden="false" customHeight="false" outlineLevel="0" collapsed="false">
      <c r="A215" s="15"/>
      <c r="B215" s="15"/>
      <c r="C215" s="15"/>
      <c r="D215" s="16" t="str">
        <f aca="false">IF(A215="","",SUMIFS(Formulas!$K$2:$K$3001,Formulas!$B$2:$B$3001,A215))</f>
        <v/>
      </c>
      <c r="E215" s="16" t="str">
        <f aca="false">IF(A215="","",COUNTIF(Formulas!$B$2:$B$3001,A215))</f>
        <v/>
      </c>
      <c r="F215" s="17" t="str">
        <f aca="false">IF(A215="","",IF(COUNTA(Products!$A$2:$A$151)=0,0,D215/COUNTA(Products!$A$2:$A$151)))</f>
        <v/>
      </c>
      <c r="G215" s="16" t="str">
        <f aca="false">IF(A215="","",IF(D215=0,"Not used",IF(D215=1,"Unique to 1 product",IF(D215=COUNTA(Products!$A$2:$A$151),"In all products","Shared"))))</f>
        <v/>
      </c>
    </row>
    <row r="216" customFormat="false" ht="15" hidden="false" customHeight="false" outlineLevel="0" collapsed="false">
      <c r="A216" s="15"/>
      <c r="B216" s="15"/>
      <c r="C216" s="15"/>
      <c r="D216" s="16" t="str">
        <f aca="false">IF(A216="","",SUMIFS(Formulas!$K$2:$K$3001,Formulas!$B$2:$B$3001,A216))</f>
        <v/>
      </c>
      <c r="E216" s="16" t="str">
        <f aca="false">IF(A216="","",COUNTIF(Formulas!$B$2:$B$3001,A216))</f>
        <v/>
      </c>
      <c r="F216" s="17" t="str">
        <f aca="false">IF(A216="","",IF(COUNTA(Products!$A$2:$A$151)=0,0,D216/COUNTA(Products!$A$2:$A$151)))</f>
        <v/>
      </c>
      <c r="G216" s="16" t="str">
        <f aca="false">IF(A216="","",IF(D216=0,"Not used",IF(D216=1,"Unique to 1 product",IF(D216=COUNTA(Products!$A$2:$A$151),"In all products","Shared"))))</f>
        <v/>
      </c>
    </row>
    <row r="217" customFormat="false" ht="15" hidden="false" customHeight="false" outlineLevel="0" collapsed="false">
      <c r="A217" s="15"/>
      <c r="B217" s="15"/>
      <c r="C217" s="15"/>
      <c r="D217" s="16" t="str">
        <f aca="false">IF(A217="","",SUMIFS(Formulas!$K$2:$K$3001,Formulas!$B$2:$B$3001,A217))</f>
        <v/>
      </c>
      <c r="E217" s="16" t="str">
        <f aca="false">IF(A217="","",COUNTIF(Formulas!$B$2:$B$3001,A217))</f>
        <v/>
      </c>
      <c r="F217" s="17" t="str">
        <f aca="false">IF(A217="","",IF(COUNTA(Products!$A$2:$A$151)=0,0,D217/COUNTA(Products!$A$2:$A$151)))</f>
        <v/>
      </c>
      <c r="G217" s="16" t="str">
        <f aca="false">IF(A217="","",IF(D217=0,"Not used",IF(D217=1,"Unique to 1 product",IF(D217=COUNTA(Products!$A$2:$A$151),"In all products","Shared"))))</f>
        <v/>
      </c>
    </row>
    <row r="218" customFormat="false" ht="15" hidden="false" customHeight="false" outlineLevel="0" collapsed="false">
      <c r="A218" s="15"/>
      <c r="B218" s="15"/>
      <c r="C218" s="15"/>
      <c r="D218" s="16" t="str">
        <f aca="false">IF(A218="","",SUMIFS(Formulas!$K$2:$K$3001,Formulas!$B$2:$B$3001,A218))</f>
        <v/>
      </c>
      <c r="E218" s="16" t="str">
        <f aca="false">IF(A218="","",COUNTIF(Formulas!$B$2:$B$3001,A218))</f>
        <v/>
      </c>
      <c r="F218" s="17" t="str">
        <f aca="false">IF(A218="","",IF(COUNTA(Products!$A$2:$A$151)=0,0,D218/COUNTA(Products!$A$2:$A$151)))</f>
        <v/>
      </c>
      <c r="G218" s="16" t="str">
        <f aca="false">IF(A218="","",IF(D218=0,"Not used",IF(D218=1,"Unique to 1 product",IF(D218=COUNTA(Products!$A$2:$A$151),"In all products","Shared"))))</f>
        <v/>
      </c>
    </row>
    <row r="219" customFormat="false" ht="15" hidden="false" customHeight="false" outlineLevel="0" collapsed="false">
      <c r="A219" s="15"/>
      <c r="B219" s="15"/>
      <c r="C219" s="15"/>
      <c r="D219" s="16" t="str">
        <f aca="false">IF(A219="","",SUMIFS(Formulas!$K$2:$K$3001,Formulas!$B$2:$B$3001,A219))</f>
        <v/>
      </c>
      <c r="E219" s="16" t="str">
        <f aca="false">IF(A219="","",COUNTIF(Formulas!$B$2:$B$3001,A219))</f>
        <v/>
      </c>
      <c r="F219" s="17" t="str">
        <f aca="false">IF(A219="","",IF(COUNTA(Products!$A$2:$A$151)=0,0,D219/COUNTA(Products!$A$2:$A$151)))</f>
        <v/>
      </c>
      <c r="G219" s="16" t="str">
        <f aca="false">IF(A219="","",IF(D219=0,"Not used",IF(D219=1,"Unique to 1 product",IF(D219=COUNTA(Products!$A$2:$A$151),"In all products","Shared"))))</f>
        <v/>
      </c>
    </row>
    <row r="220" customFormat="false" ht="15" hidden="false" customHeight="false" outlineLevel="0" collapsed="false">
      <c r="A220" s="15"/>
      <c r="B220" s="15"/>
      <c r="C220" s="15"/>
      <c r="D220" s="16" t="str">
        <f aca="false">IF(A220="","",SUMIFS(Formulas!$K$2:$K$3001,Formulas!$B$2:$B$3001,A220))</f>
        <v/>
      </c>
      <c r="E220" s="16" t="str">
        <f aca="false">IF(A220="","",COUNTIF(Formulas!$B$2:$B$3001,A220))</f>
        <v/>
      </c>
      <c r="F220" s="17" t="str">
        <f aca="false">IF(A220="","",IF(COUNTA(Products!$A$2:$A$151)=0,0,D220/COUNTA(Products!$A$2:$A$151)))</f>
        <v/>
      </c>
      <c r="G220" s="16" t="str">
        <f aca="false">IF(A220="","",IF(D220=0,"Not used",IF(D220=1,"Unique to 1 product",IF(D220=COUNTA(Products!$A$2:$A$151),"In all products","Shared"))))</f>
        <v/>
      </c>
    </row>
    <row r="221" customFormat="false" ht="15" hidden="false" customHeight="false" outlineLevel="0" collapsed="false">
      <c r="A221" s="15"/>
      <c r="B221" s="15"/>
      <c r="C221" s="15"/>
      <c r="D221" s="16" t="str">
        <f aca="false">IF(A221="","",SUMIFS(Formulas!$K$2:$K$3001,Formulas!$B$2:$B$3001,A221))</f>
        <v/>
      </c>
      <c r="E221" s="16" t="str">
        <f aca="false">IF(A221="","",COUNTIF(Formulas!$B$2:$B$3001,A221))</f>
        <v/>
      </c>
      <c r="F221" s="17" t="str">
        <f aca="false">IF(A221="","",IF(COUNTA(Products!$A$2:$A$151)=0,0,D221/COUNTA(Products!$A$2:$A$151)))</f>
        <v/>
      </c>
      <c r="G221" s="16" t="str">
        <f aca="false">IF(A221="","",IF(D221=0,"Not used",IF(D221=1,"Unique to 1 product",IF(D221=COUNTA(Products!$A$2:$A$151),"In all products","Shared"))))</f>
        <v/>
      </c>
    </row>
    <row r="222" customFormat="false" ht="15" hidden="false" customHeight="false" outlineLevel="0" collapsed="false">
      <c r="A222" s="15"/>
      <c r="B222" s="15"/>
      <c r="C222" s="15"/>
      <c r="D222" s="16" t="str">
        <f aca="false">IF(A222="","",SUMIFS(Formulas!$K$2:$K$3001,Formulas!$B$2:$B$3001,A222))</f>
        <v/>
      </c>
      <c r="E222" s="16" t="str">
        <f aca="false">IF(A222="","",COUNTIF(Formulas!$B$2:$B$3001,A222))</f>
        <v/>
      </c>
      <c r="F222" s="17" t="str">
        <f aca="false">IF(A222="","",IF(COUNTA(Products!$A$2:$A$151)=0,0,D222/COUNTA(Products!$A$2:$A$151)))</f>
        <v/>
      </c>
      <c r="G222" s="16" t="str">
        <f aca="false">IF(A222="","",IF(D222=0,"Not used",IF(D222=1,"Unique to 1 product",IF(D222=COUNTA(Products!$A$2:$A$151),"In all products","Shared"))))</f>
        <v/>
      </c>
    </row>
    <row r="223" customFormat="false" ht="15" hidden="false" customHeight="false" outlineLevel="0" collapsed="false">
      <c r="A223" s="15"/>
      <c r="B223" s="15"/>
      <c r="C223" s="15"/>
      <c r="D223" s="16" t="str">
        <f aca="false">IF(A223="","",SUMIFS(Formulas!$K$2:$K$3001,Formulas!$B$2:$B$3001,A223))</f>
        <v/>
      </c>
      <c r="E223" s="16" t="str">
        <f aca="false">IF(A223="","",COUNTIF(Formulas!$B$2:$B$3001,A223))</f>
        <v/>
      </c>
      <c r="F223" s="17" t="str">
        <f aca="false">IF(A223="","",IF(COUNTA(Products!$A$2:$A$151)=0,0,D223/COUNTA(Products!$A$2:$A$151)))</f>
        <v/>
      </c>
      <c r="G223" s="16" t="str">
        <f aca="false">IF(A223="","",IF(D223=0,"Not used",IF(D223=1,"Unique to 1 product",IF(D223=COUNTA(Products!$A$2:$A$151),"In all products","Shared"))))</f>
        <v/>
      </c>
    </row>
    <row r="224" customFormat="false" ht="15" hidden="false" customHeight="false" outlineLevel="0" collapsed="false">
      <c r="A224" s="15"/>
      <c r="B224" s="15"/>
      <c r="C224" s="15"/>
      <c r="D224" s="16" t="str">
        <f aca="false">IF(A224="","",SUMIFS(Formulas!$K$2:$K$3001,Formulas!$B$2:$B$3001,A224))</f>
        <v/>
      </c>
      <c r="E224" s="16" t="str">
        <f aca="false">IF(A224="","",COUNTIF(Formulas!$B$2:$B$3001,A224))</f>
        <v/>
      </c>
      <c r="F224" s="17" t="str">
        <f aca="false">IF(A224="","",IF(COUNTA(Products!$A$2:$A$151)=0,0,D224/COUNTA(Products!$A$2:$A$151)))</f>
        <v/>
      </c>
      <c r="G224" s="16" t="str">
        <f aca="false">IF(A224="","",IF(D224=0,"Not used",IF(D224=1,"Unique to 1 product",IF(D224=COUNTA(Products!$A$2:$A$151),"In all products","Shared"))))</f>
        <v/>
      </c>
    </row>
    <row r="225" customFormat="false" ht="15" hidden="false" customHeight="false" outlineLevel="0" collapsed="false">
      <c r="A225" s="15"/>
      <c r="B225" s="15"/>
      <c r="C225" s="15"/>
      <c r="D225" s="16" t="str">
        <f aca="false">IF(A225="","",SUMIFS(Formulas!$K$2:$K$3001,Formulas!$B$2:$B$3001,A225))</f>
        <v/>
      </c>
      <c r="E225" s="16" t="str">
        <f aca="false">IF(A225="","",COUNTIF(Formulas!$B$2:$B$3001,A225))</f>
        <v/>
      </c>
      <c r="F225" s="17" t="str">
        <f aca="false">IF(A225="","",IF(COUNTA(Products!$A$2:$A$151)=0,0,D225/COUNTA(Products!$A$2:$A$151)))</f>
        <v/>
      </c>
      <c r="G225" s="16" t="str">
        <f aca="false">IF(A225="","",IF(D225=0,"Not used",IF(D225=1,"Unique to 1 product",IF(D225=COUNTA(Products!$A$2:$A$151),"In all products","Shared"))))</f>
        <v/>
      </c>
    </row>
    <row r="226" customFormat="false" ht="15" hidden="false" customHeight="false" outlineLevel="0" collapsed="false">
      <c r="A226" s="15"/>
      <c r="B226" s="15"/>
      <c r="C226" s="15"/>
      <c r="D226" s="16" t="str">
        <f aca="false">IF(A226="","",SUMIFS(Formulas!$K$2:$K$3001,Formulas!$B$2:$B$3001,A226))</f>
        <v/>
      </c>
      <c r="E226" s="16" t="str">
        <f aca="false">IF(A226="","",COUNTIF(Formulas!$B$2:$B$3001,A226))</f>
        <v/>
      </c>
      <c r="F226" s="17" t="str">
        <f aca="false">IF(A226="","",IF(COUNTA(Products!$A$2:$A$151)=0,0,D226/COUNTA(Products!$A$2:$A$151)))</f>
        <v/>
      </c>
      <c r="G226" s="16" t="str">
        <f aca="false">IF(A226="","",IF(D226=0,"Not used",IF(D226=1,"Unique to 1 product",IF(D226=COUNTA(Products!$A$2:$A$151),"In all products","Shared"))))</f>
        <v/>
      </c>
    </row>
    <row r="227" customFormat="false" ht="15" hidden="false" customHeight="false" outlineLevel="0" collapsed="false">
      <c r="A227" s="15"/>
      <c r="B227" s="15"/>
      <c r="C227" s="15"/>
      <c r="D227" s="16" t="str">
        <f aca="false">IF(A227="","",SUMIFS(Formulas!$K$2:$K$3001,Formulas!$B$2:$B$3001,A227))</f>
        <v/>
      </c>
      <c r="E227" s="16" t="str">
        <f aca="false">IF(A227="","",COUNTIF(Formulas!$B$2:$B$3001,A227))</f>
        <v/>
      </c>
      <c r="F227" s="17" t="str">
        <f aca="false">IF(A227="","",IF(COUNTA(Products!$A$2:$A$151)=0,0,D227/COUNTA(Products!$A$2:$A$151)))</f>
        <v/>
      </c>
      <c r="G227" s="16" t="str">
        <f aca="false">IF(A227="","",IF(D227=0,"Not used",IF(D227=1,"Unique to 1 product",IF(D227=COUNTA(Products!$A$2:$A$151),"In all products","Shared"))))</f>
        <v/>
      </c>
    </row>
    <row r="228" customFormat="false" ht="15" hidden="false" customHeight="false" outlineLevel="0" collapsed="false">
      <c r="A228" s="15"/>
      <c r="B228" s="15"/>
      <c r="C228" s="15"/>
      <c r="D228" s="16" t="str">
        <f aca="false">IF(A228="","",SUMIFS(Formulas!$K$2:$K$3001,Formulas!$B$2:$B$3001,A228))</f>
        <v/>
      </c>
      <c r="E228" s="16" t="str">
        <f aca="false">IF(A228="","",COUNTIF(Formulas!$B$2:$B$3001,A228))</f>
        <v/>
      </c>
      <c r="F228" s="17" t="str">
        <f aca="false">IF(A228="","",IF(COUNTA(Products!$A$2:$A$151)=0,0,D228/COUNTA(Products!$A$2:$A$151)))</f>
        <v/>
      </c>
      <c r="G228" s="16" t="str">
        <f aca="false">IF(A228="","",IF(D228=0,"Not used",IF(D228=1,"Unique to 1 product",IF(D228=COUNTA(Products!$A$2:$A$151),"In all products","Shared"))))</f>
        <v/>
      </c>
    </row>
    <row r="229" customFormat="false" ht="15" hidden="false" customHeight="false" outlineLevel="0" collapsed="false">
      <c r="A229" s="15"/>
      <c r="B229" s="15"/>
      <c r="C229" s="15"/>
      <c r="D229" s="16" t="str">
        <f aca="false">IF(A229="","",SUMIFS(Formulas!$K$2:$K$3001,Formulas!$B$2:$B$3001,A229))</f>
        <v/>
      </c>
      <c r="E229" s="16" t="str">
        <f aca="false">IF(A229="","",COUNTIF(Formulas!$B$2:$B$3001,A229))</f>
        <v/>
      </c>
      <c r="F229" s="17" t="str">
        <f aca="false">IF(A229="","",IF(COUNTA(Products!$A$2:$A$151)=0,0,D229/COUNTA(Products!$A$2:$A$151)))</f>
        <v/>
      </c>
      <c r="G229" s="16" t="str">
        <f aca="false">IF(A229="","",IF(D229=0,"Not used",IF(D229=1,"Unique to 1 product",IF(D229=COUNTA(Products!$A$2:$A$151),"In all products","Shared"))))</f>
        <v/>
      </c>
    </row>
    <row r="230" customFormat="false" ht="15" hidden="false" customHeight="false" outlineLevel="0" collapsed="false">
      <c r="A230" s="15"/>
      <c r="B230" s="15"/>
      <c r="C230" s="15"/>
      <c r="D230" s="16" t="str">
        <f aca="false">IF(A230="","",SUMIFS(Formulas!$K$2:$K$3001,Formulas!$B$2:$B$3001,A230))</f>
        <v/>
      </c>
      <c r="E230" s="16" t="str">
        <f aca="false">IF(A230="","",COUNTIF(Formulas!$B$2:$B$3001,A230))</f>
        <v/>
      </c>
      <c r="F230" s="17" t="str">
        <f aca="false">IF(A230="","",IF(COUNTA(Products!$A$2:$A$151)=0,0,D230/COUNTA(Products!$A$2:$A$151)))</f>
        <v/>
      </c>
      <c r="G230" s="16" t="str">
        <f aca="false">IF(A230="","",IF(D230=0,"Not used",IF(D230=1,"Unique to 1 product",IF(D230=COUNTA(Products!$A$2:$A$151),"In all products","Shared"))))</f>
        <v/>
      </c>
    </row>
    <row r="231" customFormat="false" ht="15" hidden="false" customHeight="false" outlineLevel="0" collapsed="false">
      <c r="A231" s="15"/>
      <c r="B231" s="15"/>
      <c r="C231" s="15"/>
      <c r="D231" s="16" t="str">
        <f aca="false">IF(A231="","",SUMIFS(Formulas!$K$2:$K$3001,Formulas!$B$2:$B$3001,A231))</f>
        <v/>
      </c>
      <c r="E231" s="16" t="str">
        <f aca="false">IF(A231="","",COUNTIF(Formulas!$B$2:$B$3001,A231))</f>
        <v/>
      </c>
      <c r="F231" s="17" t="str">
        <f aca="false">IF(A231="","",IF(COUNTA(Products!$A$2:$A$151)=0,0,D231/COUNTA(Products!$A$2:$A$151)))</f>
        <v/>
      </c>
      <c r="G231" s="16" t="str">
        <f aca="false">IF(A231="","",IF(D231=0,"Not used",IF(D231=1,"Unique to 1 product",IF(D231=COUNTA(Products!$A$2:$A$151),"In all products","Shared"))))</f>
        <v/>
      </c>
    </row>
    <row r="232" customFormat="false" ht="15" hidden="false" customHeight="false" outlineLevel="0" collapsed="false">
      <c r="A232" s="15"/>
      <c r="B232" s="15"/>
      <c r="C232" s="15"/>
      <c r="D232" s="16" t="str">
        <f aca="false">IF(A232="","",SUMIFS(Formulas!$K$2:$K$3001,Formulas!$B$2:$B$3001,A232))</f>
        <v/>
      </c>
      <c r="E232" s="16" t="str">
        <f aca="false">IF(A232="","",COUNTIF(Formulas!$B$2:$B$3001,A232))</f>
        <v/>
      </c>
      <c r="F232" s="17" t="str">
        <f aca="false">IF(A232="","",IF(COUNTA(Products!$A$2:$A$151)=0,0,D232/COUNTA(Products!$A$2:$A$151)))</f>
        <v/>
      </c>
      <c r="G232" s="16" t="str">
        <f aca="false">IF(A232="","",IF(D232=0,"Not used",IF(D232=1,"Unique to 1 product",IF(D232=COUNTA(Products!$A$2:$A$151),"In all products","Shared"))))</f>
        <v/>
      </c>
    </row>
    <row r="233" customFormat="false" ht="15" hidden="false" customHeight="false" outlineLevel="0" collapsed="false">
      <c r="A233" s="15"/>
      <c r="B233" s="15"/>
      <c r="C233" s="15"/>
      <c r="D233" s="16" t="str">
        <f aca="false">IF(A233="","",SUMIFS(Formulas!$K$2:$K$3001,Formulas!$B$2:$B$3001,A233))</f>
        <v/>
      </c>
      <c r="E233" s="16" t="str">
        <f aca="false">IF(A233="","",COUNTIF(Formulas!$B$2:$B$3001,A233))</f>
        <v/>
      </c>
      <c r="F233" s="17" t="str">
        <f aca="false">IF(A233="","",IF(COUNTA(Products!$A$2:$A$151)=0,0,D233/COUNTA(Products!$A$2:$A$151)))</f>
        <v/>
      </c>
      <c r="G233" s="16" t="str">
        <f aca="false">IF(A233="","",IF(D233=0,"Not used",IF(D233=1,"Unique to 1 product",IF(D233=COUNTA(Products!$A$2:$A$151),"In all products","Shared"))))</f>
        <v/>
      </c>
    </row>
    <row r="234" customFormat="false" ht="15" hidden="false" customHeight="false" outlineLevel="0" collapsed="false">
      <c r="A234" s="15"/>
      <c r="B234" s="15"/>
      <c r="C234" s="15"/>
      <c r="D234" s="16" t="str">
        <f aca="false">IF(A234="","",SUMIFS(Formulas!$K$2:$K$3001,Formulas!$B$2:$B$3001,A234))</f>
        <v/>
      </c>
      <c r="E234" s="16" t="str">
        <f aca="false">IF(A234="","",COUNTIF(Formulas!$B$2:$B$3001,A234))</f>
        <v/>
      </c>
      <c r="F234" s="17" t="str">
        <f aca="false">IF(A234="","",IF(COUNTA(Products!$A$2:$A$151)=0,0,D234/COUNTA(Products!$A$2:$A$151)))</f>
        <v/>
      </c>
      <c r="G234" s="16" t="str">
        <f aca="false">IF(A234="","",IF(D234=0,"Not used",IF(D234=1,"Unique to 1 product",IF(D234=COUNTA(Products!$A$2:$A$151),"In all products","Shared"))))</f>
        <v/>
      </c>
    </row>
    <row r="235" customFormat="false" ht="15" hidden="false" customHeight="false" outlineLevel="0" collapsed="false">
      <c r="A235" s="15"/>
      <c r="B235" s="15"/>
      <c r="C235" s="15"/>
      <c r="D235" s="16" t="str">
        <f aca="false">IF(A235="","",SUMIFS(Formulas!$K$2:$K$3001,Formulas!$B$2:$B$3001,A235))</f>
        <v/>
      </c>
      <c r="E235" s="16" t="str">
        <f aca="false">IF(A235="","",COUNTIF(Formulas!$B$2:$B$3001,A235))</f>
        <v/>
      </c>
      <c r="F235" s="17" t="str">
        <f aca="false">IF(A235="","",IF(COUNTA(Products!$A$2:$A$151)=0,0,D235/COUNTA(Products!$A$2:$A$151)))</f>
        <v/>
      </c>
      <c r="G235" s="16" t="str">
        <f aca="false">IF(A235="","",IF(D235=0,"Not used",IF(D235=1,"Unique to 1 product",IF(D235=COUNTA(Products!$A$2:$A$151),"In all products","Shared"))))</f>
        <v/>
      </c>
    </row>
    <row r="236" customFormat="false" ht="15" hidden="false" customHeight="false" outlineLevel="0" collapsed="false">
      <c r="A236" s="15"/>
      <c r="B236" s="15"/>
      <c r="C236" s="15"/>
      <c r="D236" s="16" t="str">
        <f aca="false">IF(A236="","",SUMIFS(Formulas!$K$2:$K$3001,Formulas!$B$2:$B$3001,A236))</f>
        <v/>
      </c>
      <c r="E236" s="16" t="str">
        <f aca="false">IF(A236="","",COUNTIF(Formulas!$B$2:$B$3001,A236))</f>
        <v/>
      </c>
      <c r="F236" s="17" t="str">
        <f aca="false">IF(A236="","",IF(COUNTA(Products!$A$2:$A$151)=0,0,D236/COUNTA(Products!$A$2:$A$151)))</f>
        <v/>
      </c>
      <c r="G236" s="16" t="str">
        <f aca="false">IF(A236="","",IF(D236=0,"Not used",IF(D236=1,"Unique to 1 product",IF(D236=COUNTA(Products!$A$2:$A$151),"In all products","Shared"))))</f>
        <v/>
      </c>
    </row>
    <row r="237" customFormat="false" ht="15" hidden="false" customHeight="false" outlineLevel="0" collapsed="false">
      <c r="A237" s="15"/>
      <c r="B237" s="15"/>
      <c r="C237" s="15"/>
      <c r="D237" s="16" t="str">
        <f aca="false">IF(A237="","",SUMIFS(Formulas!$K$2:$K$3001,Formulas!$B$2:$B$3001,A237))</f>
        <v/>
      </c>
      <c r="E237" s="16" t="str">
        <f aca="false">IF(A237="","",COUNTIF(Formulas!$B$2:$B$3001,A237))</f>
        <v/>
      </c>
      <c r="F237" s="17" t="str">
        <f aca="false">IF(A237="","",IF(COUNTA(Products!$A$2:$A$151)=0,0,D237/COUNTA(Products!$A$2:$A$151)))</f>
        <v/>
      </c>
      <c r="G237" s="16" t="str">
        <f aca="false">IF(A237="","",IF(D237=0,"Not used",IF(D237=1,"Unique to 1 product",IF(D237=COUNTA(Products!$A$2:$A$151),"In all products","Shared"))))</f>
        <v/>
      </c>
    </row>
    <row r="238" customFormat="false" ht="15" hidden="false" customHeight="false" outlineLevel="0" collapsed="false">
      <c r="A238" s="15"/>
      <c r="B238" s="15"/>
      <c r="C238" s="15"/>
      <c r="D238" s="16" t="str">
        <f aca="false">IF(A238="","",SUMIFS(Formulas!$K$2:$K$3001,Formulas!$B$2:$B$3001,A238))</f>
        <v/>
      </c>
      <c r="E238" s="16" t="str">
        <f aca="false">IF(A238="","",COUNTIF(Formulas!$B$2:$B$3001,A238))</f>
        <v/>
      </c>
      <c r="F238" s="17" t="str">
        <f aca="false">IF(A238="","",IF(COUNTA(Products!$A$2:$A$151)=0,0,D238/COUNTA(Products!$A$2:$A$151)))</f>
        <v/>
      </c>
      <c r="G238" s="16" t="str">
        <f aca="false">IF(A238="","",IF(D238=0,"Not used",IF(D238=1,"Unique to 1 product",IF(D238=COUNTA(Products!$A$2:$A$151),"In all products","Shared"))))</f>
        <v/>
      </c>
    </row>
    <row r="239" customFormat="false" ht="15" hidden="false" customHeight="false" outlineLevel="0" collapsed="false">
      <c r="A239" s="15"/>
      <c r="B239" s="15"/>
      <c r="C239" s="15"/>
      <c r="D239" s="16" t="str">
        <f aca="false">IF(A239="","",SUMIFS(Formulas!$K$2:$K$3001,Formulas!$B$2:$B$3001,A239))</f>
        <v/>
      </c>
      <c r="E239" s="16" t="str">
        <f aca="false">IF(A239="","",COUNTIF(Formulas!$B$2:$B$3001,A239))</f>
        <v/>
      </c>
      <c r="F239" s="17" t="str">
        <f aca="false">IF(A239="","",IF(COUNTA(Products!$A$2:$A$151)=0,0,D239/COUNTA(Products!$A$2:$A$151)))</f>
        <v/>
      </c>
      <c r="G239" s="16" t="str">
        <f aca="false">IF(A239="","",IF(D239=0,"Not used",IF(D239=1,"Unique to 1 product",IF(D239=COUNTA(Products!$A$2:$A$151),"In all products","Shared"))))</f>
        <v/>
      </c>
    </row>
    <row r="240" customFormat="false" ht="15" hidden="false" customHeight="false" outlineLevel="0" collapsed="false">
      <c r="A240" s="15"/>
      <c r="B240" s="15"/>
      <c r="C240" s="15"/>
      <c r="D240" s="16" t="str">
        <f aca="false">IF(A240="","",SUMIFS(Formulas!$K$2:$K$3001,Formulas!$B$2:$B$3001,A240))</f>
        <v/>
      </c>
      <c r="E240" s="16" t="str">
        <f aca="false">IF(A240="","",COUNTIF(Formulas!$B$2:$B$3001,A240))</f>
        <v/>
      </c>
      <c r="F240" s="17" t="str">
        <f aca="false">IF(A240="","",IF(COUNTA(Products!$A$2:$A$151)=0,0,D240/COUNTA(Products!$A$2:$A$151)))</f>
        <v/>
      </c>
      <c r="G240" s="16" t="str">
        <f aca="false">IF(A240="","",IF(D240=0,"Not used",IF(D240=1,"Unique to 1 product",IF(D240=COUNTA(Products!$A$2:$A$151),"In all products","Shared"))))</f>
        <v/>
      </c>
    </row>
    <row r="241" customFormat="false" ht="15" hidden="false" customHeight="false" outlineLevel="0" collapsed="false">
      <c r="A241" s="15"/>
      <c r="B241" s="15"/>
      <c r="C241" s="15"/>
      <c r="D241" s="16" t="str">
        <f aca="false">IF(A241="","",SUMIFS(Formulas!$K$2:$K$3001,Formulas!$B$2:$B$3001,A241))</f>
        <v/>
      </c>
      <c r="E241" s="16" t="str">
        <f aca="false">IF(A241="","",COUNTIF(Formulas!$B$2:$B$3001,A241))</f>
        <v/>
      </c>
      <c r="F241" s="17" t="str">
        <f aca="false">IF(A241="","",IF(COUNTA(Products!$A$2:$A$151)=0,0,D241/COUNTA(Products!$A$2:$A$151)))</f>
        <v/>
      </c>
      <c r="G241" s="16" t="str">
        <f aca="false">IF(A241="","",IF(D241=0,"Not used",IF(D241=1,"Unique to 1 product",IF(D241=COUNTA(Products!$A$2:$A$151),"In all products","Shared"))))</f>
        <v/>
      </c>
    </row>
    <row r="242" customFormat="false" ht="15" hidden="false" customHeight="false" outlineLevel="0" collapsed="false">
      <c r="A242" s="15"/>
      <c r="B242" s="15"/>
      <c r="C242" s="15"/>
      <c r="D242" s="16" t="str">
        <f aca="false">IF(A242="","",SUMIFS(Formulas!$K$2:$K$3001,Formulas!$B$2:$B$3001,A242))</f>
        <v/>
      </c>
      <c r="E242" s="16" t="str">
        <f aca="false">IF(A242="","",COUNTIF(Formulas!$B$2:$B$3001,A242))</f>
        <v/>
      </c>
      <c r="F242" s="17" t="str">
        <f aca="false">IF(A242="","",IF(COUNTA(Products!$A$2:$A$151)=0,0,D242/COUNTA(Products!$A$2:$A$151)))</f>
        <v/>
      </c>
      <c r="G242" s="16" t="str">
        <f aca="false">IF(A242="","",IF(D242=0,"Not used",IF(D242=1,"Unique to 1 product",IF(D242=COUNTA(Products!$A$2:$A$151),"In all products","Shared"))))</f>
        <v/>
      </c>
    </row>
    <row r="243" customFormat="false" ht="15" hidden="false" customHeight="false" outlineLevel="0" collapsed="false">
      <c r="A243" s="15"/>
      <c r="B243" s="15"/>
      <c r="C243" s="15"/>
      <c r="D243" s="16" t="str">
        <f aca="false">IF(A243="","",SUMIFS(Formulas!$K$2:$K$3001,Formulas!$B$2:$B$3001,A243))</f>
        <v/>
      </c>
      <c r="E243" s="16" t="str">
        <f aca="false">IF(A243="","",COUNTIF(Formulas!$B$2:$B$3001,A243))</f>
        <v/>
      </c>
      <c r="F243" s="17" t="str">
        <f aca="false">IF(A243="","",IF(COUNTA(Products!$A$2:$A$151)=0,0,D243/COUNTA(Products!$A$2:$A$151)))</f>
        <v/>
      </c>
      <c r="G243" s="16" t="str">
        <f aca="false">IF(A243="","",IF(D243=0,"Not used",IF(D243=1,"Unique to 1 product",IF(D243=COUNTA(Products!$A$2:$A$151),"In all products","Shared"))))</f>
        <v/>
      </c>
    </row>
    <row r="244" customFormat="false" ht="15" hidden="false" customHeight="false" outlineLevel="0" collapsed="false">
      <c r="A244" s="15"/>
      <c r="B244" s="15"/>
      <c r="C244" s="15"/>
      <c r="D244" s="16" t="str">
        <f aca="false">IF(A244="","",SUMIFS(Formulas!$K$2:$K$3001,Formulas!$B$2:$B$3001,A244))</f>
        <v/>
      </c>
      <c r="E244" s="16" t="str">
        <f aca="false">IF(A244="","",COUNTIF(Formulas!$B$2:$B$3001,A244))</f>
        <v/>
      </c>
      <c r="F244" s="17" t="str">
        <f aca="false">IF(A244="","",IF(COUNTA(Products!$A$2:$A$151)=0,0,D244/COUNTA(Products!$A$2:$A$151)))</f>
        <v/>
      </c>
      <c r="G244" s="16" t="str">
        <f aca="false">IF(A244="","",IF(D244=0,"Not used",IF(D244=1,"Unique to 1 product",IF(D244=COUNTA(Products!$A$2:$A$151),"In all products","Shared"))))</f>
        <v/>
      </c>
    </row>
    <row r="245" customFormat="false" ht="15" hidden="false" customHeight="false" outlineLevel="0" collapsed="false">
      <c r="A245" s="15"/>
      <c r="B245" s="15"/>
      <c r="C245" s="15"/>
      <c r="D245" s="16" t="str">
        <f aca="false">IF(A245="","",SUMIFS(Formulas!$K$2:$K$3001,Formulas!$B$2:$B$3001,A245))</f>
        <v/>
      </c>
      <c r="E245" s="16" t="str">
        <f aca="false">IF(A245="","",COUNTIF(Formulas!$B$2:$B$3001,A245))</f>
        <v/>
      </c>
      <c r="F245" s="17" t="str">
        <f aca="false">IF(A245="","",IF(COUNTA(Products!$A$2:$A$151)=0,0,D245/COUNTA(Products!$A$2:$A$151)))</f>
        <v/>
      </c>
      <c r="G245" s="16" t="str">
        <f aca="false">IF(A245="","",IF(D245=0,"Not used",IF(D245=1,"Unique to 1 product",IF(D245=COUNTA(Products!$A$2:$A$151),"In all products","Shared"))))</f>
        <v/>
      </c>
    </row>
    <row r="246" customFormat="false" ht="15" hidden="false" customHeight="false" outlineLevel="0" collapsed="false">
      <c r="A246" s="15"/>
      <c r="B246" s="15"/>
      <c r="C246" s="15"/>
      <c r="D246" s="16" t="str">
        <f aca="false">IF(A246="","",SUMIFS(Formulas!$K$2:$K$3001,Formulas!$B$2:$B$3001,A246))</f>
        <v/>
      </c>
      <c r="E246" s="16" t="str">
        <f aca="false">IF(A246="","",COUNTIF(Formulas!$B$2:$B$3001,A246))</f>
        <v/>
      </c>
      <c r="F246" s="17" t="str">
        <f aca="false">IF(A246="","",IF(COUNTA(Products!$A$2:$A$151)=0,0,D246/COUNTA(Products!$A$2:$A$151)))</f>
        <v/>
      </c>
      <c r="G246" s="16" t="str">
        <f aca="false">IF(A246="","",IF(D246=0,"Not used",IF(D246=1,"Unique to 1 product",IF(D246=COUNTA(Products!$A$2:$A$151),"In all products","Shared"))))</f>
        <v/>
      </c>
    </row>
    <row r="247" customFormat="false" ht="15" hidden="false" customHeight="false" outlineLevel="0" collapsed="false">
      <c r="A247" s="15"/>
      <c r="B247" s="15"/>
      <c r="C247" s="15"/>
      <c r="D247" s="16" t="str">
        <f aca="false">IF(A247="","",SUMIFS(Formulas!$K$2:$K$3001,Formulas!$B$2:$B$3001,A247))</f>
        <v/>
      </c>
      <c r="E247" s="16" t="str">
        <f aca="false">IF(A247="","",COUNTIF(Formulas!$B$2:$B$3001,A247))</f>
        <v/>
      </c>
      <c r="F247" s="17" t="str">
        <f aca="false">IF(A247="","",IF(COUNTA(Products!$A$2:$A$151)=0,0,D247/COUNTA(Products!$A$2:$A$151)))</f>
        <v/>
      </c>
      <c r="G247" s="16" t="str">
        <f aca="false">IF(A247="","",IF(D247=0,"Not used",IF(D247=1,"Unique to 1 product",IF(D247=COUNTA(Products!$A$2:$A$151),"In all products","Shared"))))</f>
        <v/>
      </c>
    </row>
    <row r="248" customFormat="false" ht="15" hidden="false" customHeight="false" outlineLevel="0" collapsed="false">
      <c r="A248" s="15"/>
      <c r="B248" s="15"/>
      <c r="C248" s="15"/>
      <c r="D248" s="16" t="str">
        <f aca="false">IF(A248="","",SUMIFS(Formulas!$K$2:$K$3001,Formulas!$B$2:$B$3001,A248))</f>
        <v/>
      </c>
      <c r="E248" s="16" t="str">
        <f aca="false">IF(A248="","",COUNTIF(Formulas!$B$2:$B$3001,A248))</f>
        <v/>
      </c>
      <c r="F248" s="17" t="str">
        <f aca="false">IF(A248="","",IF(COUNTA(Products!$A$2:$A$151)=0,0,D248/COUNTA(Products!$A$2:$A$151)))</f>
        <v/>
      </c>
      <c r="G248" s="16" t="str">
        <f aca="false">IF(A248="","",IF(D248=0,"Not used",IF(D248=1,"Unique to 1 product",IF(D248=COUNTA(Products!$A$2:$A$151),"In all products","Shared"))))</f>
        <v/>
      </c>
    </row>
    <row r="249" customFormat="false" ht="15" hidden="false" customHeight="false" outlineLevel="0" collapsed="false">
      <c r="A249" s="15"/>
      <c r="B249" s="15"/>
      <c r="C249" s="15"/>
      <c r="D249" s="16" t="str">
        <f aca="false">IF(A249="","",SUMIFS(Formulas!$K$2:$K$3001,Formulas!$B$2:$B$3001,A249))</f>
        <v/>
      </c>
      <c r="E249" s="16" t="str">
        <f aca="false">IF(A249="","",COUNTIF(Formulas!$B$2:$B$3001,A249))</f>
        <v/>
      </c>
      <c r="F249" s="17" t="str">
        <f aca="false">IF(A249="","",IF(COUNTA(Products!$A$2:$A$151)=0,0,D249/COUNTA(Products!$A$2:$A$151)))</f>
        <v/>
      </c>
      <c r="G249" s="16" t="str">
        <f aca="false">IF(A249="","",IF(D249=0,"Not used",IF(D249=1,"Unique to 1 product",IF(D249=COUNTA(Products!$A$2:$A$151),"In all products","Shared"))))</f>
        <v/>
      </c>
    </row>
    <row r="250" customFormat="false" ht="15" hidden="false" customHeight="false" outlineLevel="0" collapsed="false">
      <c r="A250" s="15"/>
      <c r="B250" s="15"/>
      <c r="C250" s="15"/>
      <c r="D250" s="16" t="str">
        <f aca="false">IF(A250="","",SUMIFS(Formulas!$K$2:$K$3001,Formulas!$B$2:$B$3001,A250))</f>
        <v/>
      </c>
      <c r="E250" s="16" t="str">
        <f aca="false">IF(A250="","",COUNTIF(Formulas!$B$2:$B$3001,A250))</f>
        <v/>
      </c>
      <c r="F250" s="17" t="str">
        <f aca="false">IF(A250="","",IF(COUNTA(Products!$A$2:$A$151)=0,0,D250/COUNTA(Products!$A$2:$A$151)))</f>
        <v/>
      </c>
      <c r="G250" s="16" t="str">
        <f aca="false">IF(A250="","",IF(D250=0,"Not used",IF(D250=1,"Unique to 1 product",IF(D250=COUNTA(Products!$A$2:$A$151),"In all products","Shared"))))</f>
        <v/>
      </c>
    </row>
    <row r="251" customFormat="false" ht="15" hidden="false" customHeight="false" outlineLevel="0" collapsed="false">
      <c r="A251" s="15"/>
      <c r="B251" s="15"/>
      <c r="C251" s="15"/>
      <c r="D251" s="16" t="str">
        <f aca="false">IF(A251="","",SUMIFS(Formulas!$K$2:$K$3001,Formulas!$B$2:$B$3001,A251))</f>
        <v/>
      </c>
      <c r="E251" s="16" t="str">
        <f aca="false">IF(A251="","",COUNTIF(Formulas!$B$2:$B$3001,A251))</f>
        <v/>
      </c>
      <c r="F251" s="17" t="str">
        <f aca="false">IF(A251="","",IF(COUNTA(Products!$A$2:$A$151)=0,0,D251/COUNTA(Products!$A$2:$A$151)))</f>
        <v/>
      </c>
      <c r="G251" s="16" t="str">
        <f aca="false">IF(A251="","",IF(D251=0,"Not used",IF(D251=1,"Unique to 1 product",IF(D251=COUNTA(Products!$A$2:$A$151),"In all products","Shared"))))</f>
        <v/>
      </c>
    </row>
    <row r="252" customFormat="false" ht="15" hidden="false" customHeight="false" outlineLevel="0" collapsed="false">
      <c r="A252" s="15"/>
      <c r="B252" s="15"/>
      <c r="C252" s="15"/>
      <c r="D252" s="16" t="str">
        <f aca="false">IF(A252="","",SUMIFS(Formulas!$K$2:$K$3001,Formulas!$B$2:$B$3001,A252))</f>
        <v/>
      </c>
      <c r="E252" s="16" t="str">
        <f aca="false">IF(A252="","",COUNTIF(Formulas!$B$2:$B$3001,A252))</f>
        <v/>
      </c>
      <c r="F252" s="17" t="str">
        <f aca="false">IF(A252="","",IF(COUNTA(Products!$A$2:$A$151)=0,0,D252/COUNTA(Products!$A$2:$A$151)))</f>
        <v/>
      </c>
      <c r="G252" s="16" t="str">
        <f aca="false">IF(A252="","",IF(D252=0,"Not used",IF(D252=1,"Unique to 1 product",IF(D252=COUNTA(Products!$A$2:$A$151),"In all products","Shared"))))</f>
        <v/>
      </c>
    </row>
    <row r="253" customFormat="false" ht="15" hidden="false" customHeight="false" outlineLevel="0" collapsed="false">
      <c r="A253" s="15"/>
      <c r="B253" s="15"/>
      <c r="C253" s="15"/>
      <c r="D253" s="16" t="str">
        <f aca="false">IF(A253="","",SUMIFS(Formulas!$K$2:$K$3001,Formulas!$B$2:$B$3001,A253))</f>
        <v/>
      </c>
      <c r="E253" s="16" t="str">
        <f aca="false">IF(A253="","",COUNTIF(Formulas!$B$2:$B$3001,A253))</f>
        <v/>
      </c>
      <c r="F253" s="17" t="str">
        <f aca="false">IF(A253="","",IF(COUNTA(Products!$A$2:$A$151)=0,0,D253/COUNTA(Products!$A$2:$A$151)))</f>
        <v/>
      </c>
      <c r="G253" s="16" t="str">
        <f aca="false">IF(A253="","",IF(D253=0,"Not used",IF(D253=1,"Unique to 1 product",IF(D253=COUNTA(Products!$A$2:$A$151),"In all products","Shared"))))</f>
        <v/>
      </c>
    </row>
    <row r="254" customFormat="false" ht="15" hidden="false" customHeight="false" outlineLevel="0" collapsed="false">
      <c r="A254" s="15"/>
      <c r="B254" s="15"/>
      <c r="C254" s="15"/>
      <c r="D254" s="16" t="str">
        <f aca="false">IF(A254="","",SUMIFS(Formulas!$K$2:$K$3001,Formulas!$B$2:$B$3001,A254))</f>
        <v/>
      </c>
      <c r="E254" s="16" t="str">
        <f aca="false">IF(A254="","",COUNTIF(Formulas!$B$2:$B$3001,A254))</f>
        <v/>
      </c>
      <c r="F254" s="17" t="str">
        <f aca="false">IF(A254="","",IF(COUNTA(Products!$A$2:$A$151)=0,0,D254/COUNTA(Products!$A$2:$A$151)))</f>
        <v/>
      </c>
      <c r="G254" s="16" t="str">
        <f aca="false">IF(A254="","",IF(D254=0,"Not used",IF(D254=1,"Unique to 1 product",IF(D254=COUNTA(Products!$A$2:$A$151),"In all products","Shared"))))</f>
        <v/>
      </c>
    </row>
    <row r="255" customFormat="false" ht="15" hidden="false" customHeight="false" outlineLevel="0" collapsed="false">
      <c r="A255" s="15"/>
      <c r="B255" s="15"/>
      <c r="C255" s="15"/>
      <c r="D255" s="16" t="str">
        <f aca="false">IF(A255="","",SUMIFS(Formulas!$K$2:$K$3001,Formulas!$B$2:$B$3001,A255))</f>
        <v/>
      </c>
      <c r="E255" s="16" t="str">
        <f aca="false">IF(A255="","",COUNTIF(Formulas!$B$2:$B$3001,A255))</f>
        <v/>
      </c>
      <c r="F255" s="17" t="str">
        <f aca="false">IF(A255="","",IF(COUNTA(Products!$A$2:$A$151)=0,0,D255/COUNTA(Products!$A$2:$A$151)))</f>
        <v/>
      </c>
      <c r="G255" s="16" t="str">
        <f aca="false">IF(A255="","",IF(D255=0,"Not used",IF(D255=1,"Unique to 1 product",IF(D255=COUNTA(Products!$A$2:$A$151),"In all products","Shared"))))</f>
        <v/>
      </c>
    </row>
    <row r="256" customFormat="false" ht="15" hidden="false" customHeight="false" outlineLevel="0" collapsed="false">
      <c r="A256" s="15"/>
      <c r="B256" s="15"/>
      <c r="C256" s="15"/>
      <c r="D256" s="16" t="str">
        <f aca="false">IF(A256="","",SUMIFS(Formulas!$K$2:$K$3001,Formulas!$B$2:$B$3001,A256))</f>
        <v/>
      </c>
      <c r="E256" s="16" t="str">
        <f aca="false">IF(A256="","",COUNTIF(Formulas!$B$2:$B$3001,A256))</f>
        <v/>
      </c>
      <c r="F256" s="17" t="str">
        <f aca="false">IF(A256="","",IF(COUNTA(Products!$A$2:$A$151)=0,0,D256/COUNTA(Products!$A$2:$A$151)))</f>
        <v/>
      </c>
      <c r="G256" s="16" t="str">
        <f aca="false">IF(A256="","",IF(D256=0,"Not used",IF(D256=1,"Unique to 1 product",IF(D256=COUNTA(Products!$A$2:$A$151),"In all products","Shared"))))</f>
        <v/>
      </c>
    </row>
    <row r="257" customFormat="false" ht="15" hidden="false" customHeight="false" outlineLevel="0" collapsed="false">
      <c r="A257" s="15"/>
      <c r="B257" s="15"/>
      <c r="C257" s="15"/>
      <c r="D257" s="16" t="str">
        <f aca="false">IF(A257="","",SUMIFS(Formulas!$K$2:$K$3001,Formulas!$B$2:$B$3001,A257))</f>
        <v/>
      </c>
      <c r="E257" s="16" t="str">
        <f aca="false">IF(A257="","",COUNTIF(Formulas!$B$2:$B$3001,A257))</f>
        <v/>
      </c>
      <c r="F257" s="17" t="str">
        <f aca="false">IF(A257="","",IF(COUNTA(Products!$A$2:$A$151)=0,0,D257/COUNTA(Products!$A$2:$A$151)))</f>
        <v/>
      </c>
      <c r="G257" s="16" t="str">
        <f aca="false">IF(A257="","",IF(D257=0,"Not used",IF(D257=1,"Unique to 1 product",IF(D257=COUNTA(Products!$A$2:$A$151),"In all products","Shared"))))</f>
        <v/>
      </c>
    </row>
    <row r="258" customFormat="false" ht="15" hidden="false" customHeight="false" outlineLevel="0" collapsed="false">
      <c r="A258" s="15"/>
      <c r="B258" s="15"/>
      <c r="C258" s="15"/>
      <c r="D258" s="16" t="str">
        <f aca="false">IF(A258="","",SUMIFS(Formulas!$K$2:$K$3001,Formulas!$B$2:$B$3001,A258))</f>
        <v/>
      </c>
      <c r="E258" s="16" t="str">
        <f aca="false">IF(A258="","",COUNTIF(Formulas!$B$2:$B$3001,A258))</f>
        <v/>
      </c>
      <c r="F258" s="17" t="str">
        <f aca="false">IF(A258="","",IF(COUNTA(Products!$A$2:$A$151)=0,0,D258/COUNTA(Products!$A$2:$A$151)))</f>
        <v/>
      </c>
      <c r="G258" s="16" t="str">
        <f aca="false">IF(A258="","",IF(D258=0,"Not used",IF(D258=1,"Unique to 1 product",IF(D258=COUNTA(Products!$A$2:$A$151),"In all products","Shared"))))</f>
        <v/>
      </c>
    </row>
    <row r="259" customFormat="false" ht="15" hidden="false" customHeight="false" outlineLevel="0" collapsed="false">
      <c r="A259" s="15"/>
      <c r="B259" s="15"/>
      <c r="C259" s="15"/>
      <c r="D259" s="16" t="str">
        <f aca="false">IF(A259="","",SUMIFS(Formulas!$K$2:$K$3001,Formulas!$B$2:$B$3001,A259))</f>
        <v/>
      </c>
      <c r="E259" s="16" t="str">
        <f aca="false">IF(A259="","",COUNTIF(Formulas!$B$2:$B$3001,A259))</f>
        <v/>
      </c>
      <c r="F259" s="17" t="str">
        <f aca="false">IF(A259="","",IF(COUNTA(Products!$A$2:$A$151)=0,0,D259/COUNTA(Products!$A$2:$A$151)))</f>
        <v/>
      </c>
      <c r="G259" s="16" t="str">
        <f aca="false">IF(A259="","",IF(D259=0,"Not used",IF(D259=1,"Unique to 1 product",IF(D259=COUNTA(Products!$A$2:$A$151),"In all products","Shared"))))</f>
        <v/>
      </c>
    </row>
    <row r="260" customFormat="false" ht="15" hidden="false" customHeight="false" outlineLevel="0" collapsed="false">
      <c r="A260" s="15"/>
      <c r="B260" s="15"/>
      <c r="C260" s="15"/>
      <c r="D260" s="16" t="str">
        <f aca="false">IF(A260="","",SUMIFS(Formulas!$K$2:$K$3001,Formulas!$B$2:$B$3001,A260))</f>
        <v/>
      </c>
      <c r="E260" s="16" t="str">
        <f aca="false">IF(A260="","",COUNTIF(Formulas!$B$2:$B$3001,A260))</f>
        <v/>
      </c>
      <c r="F260" s="17" t="str">
        <f aca="false">IF(A260="","",IF(COUNTA(Products!$A$2:$A$151)=0,0,D260/COUNTA(Products!$A$2:$A$151)))</f>
        <v/>
      </c>
      <c r="G260" s="16" t="str">
        <f aca="false">IF(A260="","",IF(D260=0,"Not used",IF(D260=1,"Unique to 1 product",IF(D260=COUNTA(Products!$A$2:$A$151),"In all products","Shared"))))</f>
        <v/>
      </c>
    </row>
    <row r="261" customFormat="false" ht="15" hidden="false" customHeight="false" outlineLevel="0" collapsed="false">
      <c r="A261" s="15"/>
      <c r="B261" s="15"/>
      <c r="C261" s="15"/>
      <c r="D261" s="16" t="str">
        <f aca="false">IF(A261="","",SUMIFS(Formulas!$K$2:$K$3001,Formulas!$B$2:$B$3001,A261))</f>
        <v/>
      </c>
      <c r="E261" s="16" t="str">
        <f aca="false">IF(A261="","",COUNTIF(Formulas!$B$2:$B$3001,A261))</f>
        <v/>
      </c>
      <c r="F261" s="17" t="str">
        <f aca="false">IF(A261="","",IF(COUNTA(Products!$A$2:$A$151)=0,0,D261/COUNTA(Products!$A$2:$A$151)))</f>
        <v/>
      </c>
      <c r="G261" s="16" t="str">
        <f aca="false">IF(A261="","",IF(D261=0,"Not used",IF(D261=1,"Unique to 1 product",IF(D261=COUNTA(Products!$A$2:$A$151),"In all products","Shared"))))</f>
        <v/>
      </c>
    </row>
    <row r="262" customFormat="false" ht="15" hidden="false" customHeight="false" outlineLevel="0" collapsed="false">
      <c r="A262" s="15"/>
      <c r="B262" s="15"/>
      <c r="C262" s="15"/>
      <c r="D262" s="16" t="str">
        <f aca="false">IF(A262="","",SUMIFS(Formulas!$K$2:$K$3001,Formulas!$B$2:$B$3001,A262))</f>
        <v/>
      </c>
      <c r="E262" s="16" t="str">
        <f aca="false">IF(A262="","",COUNTIF(Formulas!$B$2:$B$3001,A262))</f>
        <v/>
      </c>
      <c r="F262" s="17" t="str">
        <f aca="false">IF(A262="","",IF(COUNTA(Products!$A$2:$A$151)=0,0,D262/COUNTA(Products!$A$2:$A$151)))</f>
        <v/>
      </c>
      <c r="G262" s="16" t="str">
        <f aca="false">IF(A262="","",IF(D262=0,"Not used",IF(D262=1,"Unique to 1 product",IF(D262=COUNTA(Products!$A$2:$A$151),"In all products","Shared"))))</f>
        <v/>
      </c>
    </row>
    <row r="263" customFormat="false" ht="15" hidden="false" customHeight="false" outlineLevel="0" collapsed="false">
      <c r="A263" s="15"/>
      <c r="B263" s="15"/>
      <c r="C263" s="15"/>
      <c r="D263" s="16" t="str">
        <f aca="false">IF(A263="","",SUMIFS(Formulas!$K$2:$K$3001,Formulas!$B$2:$B$3001,A263))</f>
        <v/>
      </c>
      <c r="E263" s="16" t="str">
        <f aca="false">IF(A263="","",COUNTIF(Formulas!$B$2:$B$3001,A263))</f>
        <v/>
      </c>
      <c r="F263" s="17" t="str">
        <f aca="false">IF(A263="","",IF(COUNTA(Products!$A$2:$A$151)=0,0,D263/COUNTA(Products!$A$2:$A$151)))</f>
        <v/>
      </c>
      <c r="G263" s="16" t="str">
        <f aca="false">IF(A263="","",IF(D263=0,"Not used",IF(D263=1,"Unique to 1 product",IF(D263=COUNTA(Products!$A$2:$A$151),"In all products","Shared"))))</f>
        <v/>
      </c>
    </row>
    <row r="264" customFormat="false" ht="15" hidden="false" customHeight="false" outlineLevel="0" collapsed="false">
      <c r="A264" s="15"/>
      <c r="B264" s="15"/>
      <c r="C264" s="15"/>
      <c r="D264" s="16" t="str">
        <f aca="false">IF(A264="","",SUMIFS(Formulas!$K$2:$K$3001,Formulas!$B$2:$B$3001,A264))</f>
        <v/>
      </c>
      <c r="E264" s="16" t="str">
        <f aca="false">IF(A264="","",COUNTIF(Formulas!$B$2:$B$3001,A264))</f>
        <v/>
      </c>
      <c r="F264" s="17" t="str">
        <f aca="false">IF(A264="","",IF(COUNTA(Products!$A$2:$A$151)=0,0,D264/COUNTA(Products!$A$2:$A$151)))</f>
        <v/>
      </c>
      <c r="G264" s="16" t="str">
        <f aca="false">IF(A264="","",IF(D264=0,"Not used",IF(D264=1,"Unique to 1 product",IF(D264=COUNTA(Products!$A$2:$A$151),"In all products","Shared"))))</f>
        <v/>
      </c>
    </row>
    <row r="265" customFormat="false" ht="15" hidden="false" customHeight="false" outlineLevel="0" collapsed="false">
      <c r="A265" s="15"/>
      <c r="B265" s="15"/>
      <c r="C265" s="15"/>
      <c r="D265" s="16" t="str">
        <f aca="false">IF(A265="","",SUMIFS(Formulas!$K$2:$K$3001,Formulas!$B$2:$B$3001,A265))</f>
        <v/>
      </c>
      <c r="E265" s="16" t="str">
        <f aca="false">IF(A265="","",COUNTIF(Formulas!$B$2:$B$3001,A265))</f>
        <v/>
      </c>
      <c r="F265" s="17" t="str">
        <f aca="false">IF(A265="","",IF(COUNTA(Products!$A$2:$A$151)=0,0,D265/COUNTA(Products!$A$2:$A$151)))</f>
        <v/>
      </c>
      <c r="G265" s="16" t="str">
        <f aca="false">IF(A265="","",IF(D265=0,"Not used",IF(D265=1,"Unique to 1 product",IF(D265=COUNTA(Products!$A$2:$A$151),"In all products","Shared"))))</f>
        <v/>
      </c>
    </row>
    <row r="266" customFormat="false" ht="15" hidden="false" customHeight="false" outlineLevel="0" collapsed="false">
      <c r="A266" s="15"/>
      <c r="B266" s="15"/>
      <c r="C266" s="15"/>
      <c r="D266" s="16" t="str">
        <f aca="false">IF(A266="","",SUMIFS(Formulas!$K$2:$K$3001,Formulas!$B$2:$B$3001,A266))</f>
        <v/>
      </c>
      <c r="E266" s="16" t="str">
        <f aca="false">IF(A266="","",COUNTIF(Formulas!$B$2:$B$3001,A266))</f>
        <v/>
      </c>
      <c r="F266" s="17" t="str">
        <f aca="false">IF(A266="","",IF(COUNTA(Products!$A$2:$A$151)=0,0,D266/COUNTA(Products!$A$2:$A$151)))</f>
        <v/>
      </c>
      <c r="G266" s="16" t="str">
        <f aca="false">IF(A266="","",IF(D266=0,"Not used",IF(D266=1,"Unique to 1 product",IF(D266=COUNTA(Products!$A$2:$A$151),"In all products","Shared"))))</f>
        <v/>
      </c>
    </row>
    <row r="267" customFormat="false" ht="15" hidden="false" customHeight="false" outlineLevel="0" collapsed="false">
      <c r="A267" s="15"/>
      <c r="B267" s="15"/>
      <c r="C267" s="15"/>
      <c r="D267" s="16" t="str">
        <f aca="false">IF(A267="","",SUMIFS(Formulas!$K$2:$K$3001,Formulas!$B$2:$B$3001,A267))</f>
        <v/>
      </c>
      <c r="E267" s="16" t="str">
        <f aca="false">IF(A267="","",COUNTIF(Formulas!$B$2:$B$3001,A267))</f>
        <v/>
      </c>
      <c r="F267" s="17" t="str">
        <f aca="false">IF(A267="","",IF(COUNTA(Products!$A$2:$A$151)=0,0,D267/COUNTA(Products!$A$2:$A$151)))</f>
        <v/>
      </c>
      <c r="G267" s="16" t="str">
        <f aca="false">IF(A267="","",IF(D267=0,"Not used",IF(D267=1,"Unique to 1 product",IF(D267=COUNTA(Products!$A$2:$A$151),"In all products","Shared"))))</f>
        <v/>
      </c>
    </row>
    <row r="268" customFormat="false" ht="15" hidden="false" customHeight="false" outlineLevel="0" collapsed="false">
      <c r="A268" s="15"/>
      <c r="B268" s="15"/>
      <c r="C268" s="15"/>
      <c r="D268" s="16" t="str">
        <f aca="false">IF(A268="","",SUMIFS(Formulas!$K$2:$K$3001,Formulas!$B$2:$B$3001,A268))</f>
        <v/>
      </c>
      <c r="E268" s="16" t="str">
        <f aca="false">IF(A268="","",COUNTIF(Formulas!$B$2:$B$3001,A268))</f>
        <v/>
      </c>
      <c r="F268" s="17" t="str">
        <f aca="false">IF(A268="","",IF(COUNTA(Products!$A$2:$A$151)=0,0,D268/COUNTA(Products!$A$2:$A$151)))</f>
        <v/>
      </c>
      <c r="G268" s="16" t="str">
        <f aca="false">IF(A268="","",IF(D268=0,"Not used",IF(D268=1,"Unique to 1 product",IF(D268=COUNTA(Products!$A$2:$A$151),"In all products","Shared"))))</f>
        <v/>
      </c>
    </row>
    <row r="269" customFormat="false" ht="15" hidden="false" customHeight="false" outlineLevel="0" collapsed="false">
      <c r="A269" s="15"/>
      <c r="B269" s="15"/>
      <c r="C269" s="15"/>
      <c r="D269" s="16" t="str">
        <f aca="false">IF(A269="","",SUMIFS(Formulas!$K$2:$K$3001,Formulas!$B$2:$B$3001,A269))</f>
        <v/>
      </c>
      <c r="E269" s="16" t="str">
        <f aca="false">IF(A269="","",COUNTIF(Formulas!$B$2:$B$3001,A269))</f>
        <v/>
      </c>
      <c r="F269" s="17" t="str">
        <f aca="false">IF(A269="","",IF(COUNTA(Products!$A$2:$A$151)=0,0,D269/COUNTA(Products!$A$2:$A$151)))</f>
        <v/>
      </c>
      <c r="G269" s="16" t="str">
        <f aca="false">IF(A269="","",IF(D269=0,"Not used",IF(D269=1,"Unique to 1 product",IF(D269=COUNTA(Products!$A$2:$A$151),"In all products","Shared"))))</f>
        <v/>
      </c>
    </row>
    <row r="270" customFormat="false" ht="15" hidden="false" customHeight="false" outlineLevel="0" collapsed="false">
      <c r="A270" s="15"/>
      <c r="B270" s="15"/>
      <c r="C270" s="15"/>
      <c r="D270" s="16" t="str">
        <f aca="false">IF(A270="","",SUMIFS(Formulas!$K$2:$K$3001,Formulas!$B$2:$B$3001,A270))</f>
        <v/>
      </c>
      <c r="E270" s="16" t="str">
        <f aca="false">IF(A270="","",COUNTIF(Formulas!$B$2:$B$3001,A270))</f>
        <v/>
      </c>
      <c r="F270" s="17" t="str">
        <f aca="false">IF(A270="","",IF(COUNTA(Products!$A$2:$A$151)=0,0,D270/COUNTA(Products!$A$2:$A$151)))</f>
        <v/>
      </c>
      <c r="G270" s="16" t="str">
        <f aca="false">IF(A270="","",IF(D270=0,"Not used",IF(D270=1,"Unique to 1 product",IF(D270=COUNTA(Products!$A$2:$A$151),"In all products","Shared"))))</f>
        <v/>
      </c>
    </row>
    <row r="271" customFormat="false" ht="15" hidden="false" customHeight="false" outlineLevel="0" collapsed="false">
      <c r="A271" s="15"/>
      <c r="B271" s="15"/>
      <c r="C271" s="15"/>
      <c r="D271" s="16" t="str">
        <f aca="false">IF(A271="","",SUMIFS(Formulas!$K$2:$K$3001,Formulas!$B$2:$B$3001,A271))</f>
        <v/>
      </c>
      <c r="E271" s="16" t="str">
        <f aca="false">IF(A271="","",COUNTIF(Formulas!$B$2:$B$3001,A271))</f>
        <v/>
      </c>
      <c r="F271" s="17" t="str">
        <f aca="false">IF(A271="","",IF(COUNTA(Products!$A$2:$A$151)=0,0,D271/COUNTA(Products!$A$2:$A$151)))</f>
        <v/>
      </c>
      <c r="G271" s="16" t="str">
        <f aca="false">IF(A271="","",IF(D271=0,"Not used",IF(D271=1,"Unique to 1 product",IF(D271=COUNTA(Products!$A$2:$A$151),"In all products","Shared"))))</f>
        <v/>
      </c>
    </row>
    <row r="272" customFormat="false" ht="15" hidden="false" customHeight="false" outlineLevel="0" collapsed="false">
      <c r="A272" s="15"/>
      <c r="B272" s="15"/>
      <c r="C272" s="15"/>
      <c r="D272" s="16" t="str">
        <f aca="false">IF(A272="","",SUMIFS(Formulas!$K$2:$K$3001,Formulas!$B$2:$B$3001,A272))</f>
        <v/>
      </c>
      <c r="E272" s="16" t="str">
        <f aca="false">IF(A272="","",COUNTIF(Formulas!$B$2:$B$3001,A272))</f>
        <v/>
      </c>
      <c r="F272" s="17" t="str">
        <f aca="false">IF(A272="","",IF(COUNTA(Products!$A$2:$A$151)=0,0,D272/COUNTA(Products!$A$2:$A$151)))</f>
        <v/>
      </c>
      <c r="G272" s="16" t="str">
        <f aca="false">IF(A272="","",IF(D272=0,"Not used",IF(D272=1,"Unique to 1 product",IF(D272=COUNTA(Products!$A$2:$A$151),"In all products","Shared"))))</f>
        <v/>
      </c>
    </row>
    <row r="273" customFormat="false" ht="15" hidden="false" customHeight="false" outlineLevel="0" collapsed="false">
      <c r="A273" s="15"/>
      <c r="B273" s="15"/>
      <c r="C273" s="15"/>
      <c r="D273" s="16" t="str">
        <f aca="false">IF(A273="","",SUMIFS(Formulas!$K$2:$K$3001,Formulas!$B$2:$B$3001,A273))</f>
        <v/>
      </c>
      <c r="E273" s="16" t="str">
        <f aca="false">IF(A273="","",COUNTIF(Formulas!$B$2:$B$3001,A273))</f>
        <v/>
      </c>
      <c r="F273" s="17" t="str">
        <f aca="false">IF(A273="","",IF(COUNTA(Products!$A$2:$A$151)=0,0,D273/COUNTA(Products!$A$2:$A$151)))</f>
        <v/>
      </c>
      <c r="G273" s="16" t="str">
        <f aca="false">IF(A273="","",IF(D273=0,"Not used",IF(D273=1,"Unique to 1 product",IF(D273=COUNTA(Products!$A$2:$A$151),"In all products","Shared"))))</f>
        <v/>
      </c>
    </row>
    <row r="274" customFormat="false" ht="15" hidden="false" customHeight="false" outlineLevel="0" collapsed="false">
      <c r="A274" s="15"/>
      <c r="B274" s="15"/>
      <c r="C274" s="15"/>
      <c r="D274" s="16" t="str">
        <f aca="false">IF(A274="","",SUMIFS(Formulas!$K$2:$K$3001,Formulas!$B$2:$B$3001,A274))</f>
        <v/>
      </c>
      <c r="E274" s="16" t="str">
        <f aca="false">IF(A274="","",COUNTIF(Formulas!$B$2:$B$3001,A274))</f>
        <v/>
      </c>
      <c r="F274" s="17" t="str">
        <f aca="false">IF(A274="","",IF(COUNTA(Products!$A$2:$A$151)=0,0,D274/COUNTA(Products!$A$2:$A$151)))</f>
        <v/>
      </c>
      <c r="G274" s="16" t="str">
        <f aca="false">IF(A274="","",IF(D274=0,"Not used",IF(D274=1,"Unique to 1 product",IF(D274=COUNTA(Products!$A$2:$A$151),"In all products","Shared"))))</f>
        <v/>
      </c>
    </row>
    <row r="275" customFormat="false" ht="15" hidden="false" customHeight="false" outlineLevel="0" collapsed="false">
      <c r="A275" s="15"/>
      <c r="B275" s="15"/>
      <c r="C275" s="15"/>
      <c r="D275" s="16" t="str">
        <f aca="false">IF(A275="","",SUMIFS(Formulas!$K$2:$K$3001,Formulas!$B$2:$B$3001,A275))</f>
        <v/>
      </c>
      <c r="E275" s="16" t="str">
        <f aca="false">IF(A275="","",COUNTIF(Formulas!$B$2:$B$3001,A275))</f>
        <v/>
      </c>
      <c r="F275" s="17" t="str">
        <f aca="false">IF(A275="","",IF(COUNTA(Products!$A$2:$A$151)=0,0,D275/COUNTA(Products!$A$2:$A$151)))</f>
        <v/>
      </c>
      <c r="G275" s="16" t="str">
        <f aca="false">IF(A275="","",IF(D275=0,"Not used",IF(D275=1,"Unique to 1 product",IF(D275=COUNTA(Products!$A$2:$A$151),"In all products","Shared"))))</f>
        <v/>
      </c>
    </row>
    <row r="276" customFormat="false" ht="15" hidden="false" customHeight="false" outlineLevel="0" collapsed="false">
      <c r="A276" s="15"/>
      <c r="B276" s="15"/>
      <c r="C276" s="15"/>
      <c r="D276" s="16" t="str">
        <f aca="false">IF(A276="","",SUMIFS(Formulas!$K$2:$K$3001,Formulas!$B$2:$B$3001,A276))</f>
        <v/>
      </c>
      <c r="E276" s="16" t="str">
        <f aca="false">IF(A276="","",COUNTIF(Formulas!$B$2:$B$3001,A276))</f>
        <v/>
      </c>
      <c r="F276" s="17" t="str">
        <f aca="false">IF(A276="","",IF(COUNTA(Products!$A$2:$A$151)=0,0,D276/COUNTA(Products!$A$2:$A$151)))</f>
        <v/>
      </c>
      <c r="G276" s="16" t="str">
        <f aca="false">IF(A276="","",IF(D276=0,"Not used",IF(D276=1,"Unique to 1 product",IF(D276=COUNTA(Products!$A$2:$A$151),"In all products","Shared"))))</f>
        <v/>
      </c>
    </row>
    <row r="277" customFormat="false" ht="15" hidden="false" customHeight="false" outlineLevel="0" collapsed="false">
      <c r="A277" s="15"/>
      <c r="B277" s="15"/>
      <c r="C277" s="15"/>
      <c r="D277" s="16" t="str">
        <f aca="false">IF(A277="","",SUMIFS(Formulas!$K$2:$K$3001,Formulas!$B$2:$B$3001,A277))</f>
        <v/>
      </c>
      <c r="E277" s="16" t="str">
        <f aca="false">IF(A277="","",COUNTIF(Formulas!$B$2:$B$3001,A277))</f>
        <v/>
      </c>
      <c r="F277" s="17" t="str">
        <f aca="false">IF(A277="","",IF(COUNTA(Products!$A$2:$A$151)=0,0,D277/COUNTA(Products!$A$2:$A$151)))</f>
        <v/>
      </c>
      <c r="G277" s="16" t="str">
        <f aca="false">IF(A277="","",IF(D277=0,"Not used",IF(D277=1,"Unique to 1 product",IF(D277=COUNTA(Products!$A$2:$A$151),"In all products","Shared"))))</f>
        <v/>
      </c>
    </row>
    <row r="278" customFormat="false" ht="15" hidden="false" customHeight="false" outlineLevel="0" collapsed="false">
      <c r="A278" s="15"/>
      <c r="B278" s="15"/>
      <c r="C278" s="15"/>
      <c r="D278" s="16" t="str">
        <f aca="false">IF(A278="","",SUMIFS(Formulas!$K$2:$K$3001,Formulas!$B$2:$B$3001,A278))</f>
        <v/>
      </c>
      <c r="E278" s="16" t="str">
        <f aca="false">IF(A278="","",COUNTIF(Formulas!$B$2:$B$3001,A278))</f>
        <v/>
      </c>
      <c r="F278" s="17" t="str">
        <f aca="false">IF(A278="","",IF(COUNTA(Products!$A$2:$A$151)=0,0,D278/COUNTA(Products!$A$2:$A$151)))</f>
        <v/>
      </c>
      <c r="G278" s="16" t="str">
        <f aca="false">IF(A278="","",IF(D278=0,"Not used",IF(D278=1,"Unique to 1 product",IF(D278=COUNTA(Products!$A$2:$A$151),"In all products","Shared"))))</f>
        <v/>
      </c>
    </row>
    <row r="279" customFormat="false" ht="15" hidden="false" customHeight="false" outlineLevel="0" collapsed="false">
      <c r="A279" s="15"/>
      <c r="B279" s="15"/>
      <c r="C279" s="15"/>
      <c r="D279" s="16" t="str">
        <f aca="false">IF(A279="","",SUMIFS(Formulas!$K$2:$K$3001,Formulas!$B$2:$B$3001,A279))</f>
        <v/>
      </c>
      <c r="E279" s="16" t="str">
        <f aca="false">IF(A279="","",COUNTIF(Formulas!$B$2:$B$3001,A279))</f>
        <v/>
      </c>
      <c r="F279" s="17" t="str">
        <f aca="false">IF(A279="","",IF(COUNTA(Products!$A$2:$A$151)=0,0,D279/COUNTA(Products!$A$2:$A$151)))</f>
        <v/>
      </c>
      <c r="G279" s="16" t="str">
        <f aca="false">IF(A279="","",IF(D279=0,"Not used",IF(D279=1,"Unique to 1 product",IF(D279=COUNTA(Products!$A$2:$A$151),"In all products","Shared"))))</f>
        <v/>
      </c>
    </row>
    <row r="280" customFormat="false" ht="15" hidden="false" customHeight="false" outlineLevel="0" collapsed="false">
      <c r="A280" s="15"/>
      <c r="B280" s="15"/>
      <c r="C280" s="15"/>
      <c r="D280" s="16" t="str">
        <f aca="false">IF(A280="","",SUMIFS(Formulas!$K$2:$K$3001,Formulas!$B$2:$B$3001,A280))</f>
        <v/>
      </c>
      <c r="E280" s="16" t="str">
        <f aca="false">IF(A280="","",COUNTIF(Formulas!$B$2:$B$3001,A280))</f>
        <v/>
      </c>
      <c r="F280" s="17" t="str">
        <f aca="false">IF(A280="","",IF(COUNTA(Products!$A$2:$A$151)=0,0,D280/COUNTA(Products!$A$2:$A$151)))</f>
        <v/>
      </c>
      <c r="G280" s="16" t="str">
        <f aca="false">IF(A280="","",IF(D280=0,"Not used",IF(D280=1,"Unique to 1 product",IF(D280=COUNTA(Products!$A$2:$A$151),"In all products","Shared"))))</f>
        <v/>
      </c>
    </row>
    <row r="281" customFormat="false" ht="15" hidden="false" customHeight="false" outlineLevel="0" collapsed="false">
      <c r="A281" s="15"/>
      <c r="B281" s="15"/>
      <c r="C281" s="15"/>
      <c r="D281" s="16" t="str">
        <f aca="false">IF(A281="","",SUMIFS(Formulas!$K$2:$K$3001,Formulas!$B$2:$B$3001,A281))</f>
        <v/>
      </c>
      <c r="E281" s="16" t="str">
        <f aca="false">IF(A281="","",COUNTIF(Formulas!$B$2:$B$3001,A281))</f>
        <v/>
      </c>
      <c r="F281" s="17" t="str">
        <f aca="false">IF(A281="","",IF(COUNTA(Products!$A$2:$A$151)=0,0,D281/COUNTA(Products!$A$2:$A$151)))</f>
        <v/>
      </c>
      <c r="G281" s="16" t="str">
        <f aca="false">IF(A281="","",IF(D281=0,"Not used",IF(D281=1,"Unique to 1 product",IF(D281=COUNTA(Products!$A$2:$A$151),"In all products","Shared"))))</f>
        <v/>
      </c>
    </row>
    <row r="282" customFormat="false" ht="15" hidden="false" customHeight="false" outlineLevel="0" collapsed="false">
      <c r="A282" s="15"/>
      <c r="B282" s="15"/>
      <c r="C282" s="15"/>
      <c r="D282" s="16" t="str">
        <f aca="false">IF(A282="","",SUMIFS(Formulas!$K$2:$K$3001,Formulas!$B$2:$B$3001,A282))</f>
        <v/>
      </c>
      <c r="E282" s="16" t="str">
        <f aca="false">IF(A282="","",COUNTIF(Formulas!$B$2:$B$3001,A282))</f>
        <v/>
      </c>
      <c r="F282" s="17" t="str">
        <f aca="false">IF(A282="","",IF(COUNTA(Products!$A$2:$A$151)=0,0,D282/COUNTA(Products!$A$2:$A$151)))</f>
        <v/>
      </c>
      <c r="G282" s="16" t="str">
        <f aca="false">IF(A282="","",IF(D282=0,"Not used",IF(D282=1,"Unique to 1 product",IF(D282=COUNTA(Products!$A$2:$A$151),"In all products","Shared"))))</f>
        <v/>
      </c>
    </row>
    <row r="283" customFormat="false" ht="15" hidden="false" customHeight="false" outlineLevel="0" collapsed="false">
      <c r="A283" s="15"/>
      <c r="B283" s="15"/>
      <c r="C283" s="15"/>
      <c r="D283" s="16" t="str">
        <f aca="false">IF(A283="","",SUMIFS(Formulas!$K$2:$K$3001,Formulas!$B$2:$B$3001,A283))</f>
        <v/>
      </c>
      <c r="E283" s="16" t="str">
        <f aca="false">IF(A283="","",COUNTIF(Formulas!$B$2:$B$3001,A283))</f>
        <v/>
      </c>
      <c r="F283" s="17" t="str">
        <f aca="false">IF(A283="","",IF(COUNTA(Products!$A$2:$A$151)=0,0,D283/COUNTA(Products!$A$2:$A$151)))</f>
        <v/>
      </c>
      <c r="G283" s="16" t="str">
        <f aca="false">IF(A283="","",IF(D283=0,"Not used",IF(D283=1,"Unique to 1 product",IF(D283=COUNTA(Products!$A$2:$A$151),"In all products","Shared"))))</f>
        <v/>
      </c>
    </row>
    <row r="284" customFormat="false" ht="15" hidden="false" customHeight="false" outlineLevel="0" collapsed="false">
      <c r="A284" s="15"/>
      <c r="B284" s="15"/>
      <c r="C284" s="15"/>
      <c r="D284" s="16" t="str">
        <f aca="false">IF(A284="","",SUMIFS(Formulas!$K$2:$K$3001,Formulas!$B$2:$B$3001,A284))</f>
        <v/>
      </c>
      <c r="E284" s="16" t="str">
        <f aca="false">IF(A284="","",COUNTIF(Formulas!$B$2:$B$3001,A284))</f>
        <v/>
      </c>
      <c r="F284" s="17" t="str">
        <f aca="false">IF(A284="","",IF(COUNTA(Products!$A$2:$A$151)=0,0,D284/COUNTA(Products!$A$2:$A$151)))</f>
        <v/>
      </c>
      <c r="G284" s="16" t="str">
        <f aca="false">IF(A284="","",IF(D284=0,"Not used",IF(D284=1,"Unique to 1 product",IF(D284=COUNTA(Products!$A$2:$A$151),"In all products","Shared"))))</f>
        <v/>
      </c>
    </row>
    <row r="285" customFormat="false" ht="15" hidden="false" customHeight="false" outlineLevel="0" collapsed="false">
      <c r="A285" s="15"/>
      <c r="B285" s="15"/>
      <c r="C285" s="15"/>
      <c r="D285" s="16" t="str">
        <f aca="false">IF(A285="","",SUMIFS(Formulas!$K$2:$K$3001,Formulas!$B$2:$B$3001,A285))</f>
        <v/>
      </c>
      <c r="E285" s="16" t="str">
        <f aca="false">IF(A285="","",COUNTIF(Formulas!$B$2:$B$3001,A285))</f>
        <v/>
      </c>
      <c r="F285" s="17" t="str">
        <f aca="false">IF(A285="","",IF(COUNTA(Products!$A$2:$A$151)=0,0,D285/COUNTA(Products!$A$2:$A$151)))</f>
        <v/>
      </c>
      <c r="G285" s="16" t="str">
        <f aca="false">IF(A285="","",IF(D285=0,"Not used",IF(D285=1,"Unique to 1 product",IF(D285=COUNTA(Products!$A$2:$A$151),"In all products","Shared"))))</f>
        <v/>
      </c>
    </row>
    <row r="286" customFormat="false" ht="15" hidden="false" customHeight="false" outlineLevel="0" collapsed="false">
      <c r="A286" s="15"/>
      <c r="B286" s="15"/>
      <c r="C286" s="15"/>
      <c r="D286" s="16" t="str">
        <f aca="false">IF(A286="","",SUMIFS(Formulas!$K$2:$K$3001,Formulas!$B$2:$B$3001,A286))</f>
        <v/>
      </c>
      <c r="E286" s="16" t="str">
        <f aca="false">IF(A286="","",COUNTIF(Formulas!$B$2:$B$3001,A286))</f>
        <v/>
      </c>
      <c r="F286" s="17" t="str">
        <f aca="false">IF(A286="","",IF(COUNTA(Products!$A$2:$A$151)=0,0,D286/COUNTA(Products!$A$2:$A$151)))</f>
        <v/>
      </c>
      <c r="G286" s="16" t="str">
        <f aca="false">IF(A286="","",IF(D286=0,"Not used",IF(D286=1,"Unique to 1 product",IF(D286=COUNTA(Products!$A$2:$A$151),"In all products","Shared"))))</f>
        <v/>
      </c>
    </row>
    <row r="287" customFormat="false" ht="15" hidden="false" customHeight="false" outlineLevel="0" collapsed="false">
      <c r="A287" s="15"/>
      <c r="B287" s="15"/>
      <c r="C287" s="15"/>
      <c r="D287" s="16" t="str">
        <f aca="false">IF(A287="","",SUMIFS(Formulas!$K$2:$K$3001,Formulas!$B$2:$B$3001,A287))</f>
        <v/>
      </c>
      <c r="E287" s="16" t="str">
        <f aca="false">IF(A287="","",COUNTIF(Formulas!$B$2:$B$3001,A287))</f>
        <v/>
      </c>
      <c r="F287" s="17" t="str">
        <f aca="false">IF(A287="","",IF(COUNTA(Products!$A$2:$A$151)=0,0,D287/COUNTA(Products!$A$2:$A$151)))</f>
        <v/>
      </c>
      <c r="G287" s="16" t="str">
        <f aca="false">IF(A287="","",IF(D287=0,"Not used",IF(D287=1,"Unique to 1 product",IF(D287=COUNTA(Products!$A$2:$A$151),"In all products","Shared"))))</f>
        <v/>
      </c>
    </row>
    <row r="288" customFormat="false" ht="15" hidden="false" customHeight="false" outlineLevel="0" collapsed="false">
      <c r="A288" s="15"/>
      <c r="B288" s="15"/>
      <c r="C288" s="15"/>
      <c r="D288" s="16" t="str">
        <f aca="false">IF(A288="","",SUMIFS(Formulas!$K$2:$K$3001,Formulas!$B$2:$B$3001,A288))</f>
        <v/>
      </c>
      <c r="E288" s="16" t="str">
        <f aca="false">IF(A288="","",COUNTIF(Formulas!$B$2:$B$3001,A288))</f>
        <v/>
      </c>
      <c r="F288" s="17" t="str">
        <f aca="false">IF(A288="","",IF(COUNTA(Products!$A$2:$A$151)=0,0,D288/COUNTA(Products!$A$2:$A$151)))</f>
        <v/>
      </c>
      <c r="G288" s="16" t="str">
        <f aca="false">IF(A288="","",IF(D288=0,"Not used",IF(D288=1,"Unique to 1 product",IF(D288=COUNTA(Products!$A$2:$A$151),"In all products","Shared"))))</f>
        <v/>
      </c>
    </row>
    <row r="289" customFormat="false" ht="15" hidden="false" customHeight="false" outlineLevel="0" collapsed="false">
      <c r="A289" s="15"/>
      <c r="B289" s="15"/>
      <c r="C289" s="15"/>
      <c r="D289" s="16" t="str">
        <f aca="false">IF(A289="","",SUMIFS(Formulas!$K$2:$K$3001,Formulas!$B$2:$B$3001,A289))</f>
        <v/>
      </c>
      <c r="E289" s="16" t="str">
        <f aca="false">IF(A289="","",COUNTIF(Formulas!$B$2:$B$3001,A289))</f>
        <v/>
      </c>
      <c r="F289" s="17" t="str">
        <f aca="false">IF(A289="","",IF(COUNTA(Products!$A$2:$A$151)=0,0,D289/COUNTA(Products!$A$2:$A$151)))</f>
        <v/>
      </c>
      <c r="G289" s="16" t="str">
        <f aca="false">IF(A289="","",IF(D289=0,"Not used",IF(D289=1,"Unique to 1 product",IF(D289=COUNTA(Products!$A$2:$A$151),"In all products","Shared"))))</f>
        <v/>
      </c>
    </row>
    <row r="290" customFormat="false" ht="15" hidden="false" customHeight="false" outlineLevel="0" collapsed="false">
      <c r="A290" s="15"/>
      <c r="B290" s="15"/>
      <c r="C290" s="15"/>
      <c r="D290" s="16" t="str">
        <f aca="false">IF(A290="","",SUMIFS(Formulas!$K$2:$K$3001,Formulas!$B$2:$B$3001,A290))</f>
        <v/>
      </c>
      <c r="E290" s="16" t="str">
        <f aca="false">IF(A290="","",COUNTIF(Formulas!$B$2:$B$3001,A290))</f>
        <v/>
      </c>
      <c r="F290" s="17" t="str">
        <f aca="false">IF(A290="","",IF(COUNTA(Products!$A$2:$A$151)=0,0,D290/COUNTA(Products!$A$2:$A$151)))</f>
        <v/>
      </c>
      <c r="G290" s="16" t="str">
        <f aca="false">IF(A290="","",IF(D290=0,"Not used",IF(D290=1,"Unique to 1 product",IF(D290=COUNTA(Products!$A$2:$A$151),"In all products","Shared"))))</f>
        <v/>
      </c>
    </row>
    <row r="291" customFormat="false" ht="15" hidden="false" customHeight="false" outlineLevel="0" collapsed="false">
      <c r="A291" s="15"/>
      <c r="B291" s="15"/>
      <c r="C291" s="15"/>
      <c r="D291" s="16" t="str">
        <f aca="false">IF(A291="","",SUMIFS(Formulas!$K$2:$K$3001,Formulas!$B$2:$B$3001,A291))</f>
        <v/>
      </c>
      <c r="E291" s="16" t="str">
        <f aca="false">IF(A291="","",COUNTIF(Formulas!$B$2:$B$3001,A291))</f>
        <v/>
      </c>
      <c r="F291" s="17" t="str">
        <f aca="false">IF(A291="","",IF(COUNTA(Products!$A$2:$A$151)=0,0,D291/COUNTA(Products!$A$2:$A$151)))</f>
        <v/>
      </c>
      <c r="G291" s="16" t="str">
        <f aca="false">IF(A291="","",IF(D291=0,"Not used",IF(D291=1,"Unique to 1 product",IF(D291=COUNTA(Products!$A$2:$A$151),"In all products","Shared"))))</f>
        <v/>
      </c>
    </row>
    <row r="292" customFormat="false" ht="15" hidden="false" customHeight="false" outlineLevel="0" collapsed="false">
      <c r="A292" s="15"/>
      <c r="B292" s="15"/>
      <c r="C292" s="15"/>
      <c r="D292" s="16" t="str">
        <f aca="false">IF(A292="","",SUMIFS(Formulas!$K$2:$K$3001,Formulas!$B$2:$B$3001,A292))</f>
        <v/>
      </c>
      <c r="E292" s="16" t="str">
        <f aca="false">IF(A292="","",COUNTIF(Formulas!$B$2:$B$3001,A292))</f>
        <v/>
      </c>
      <c r="F292" s="17" t="str">
        <f aca="false">IF(A292="","",IF(COUNTA(Products!$A$2:$A$151)=0,0,D292/COUNTA(Products!$A$2:$A$151)))</f>
        <v/>
      </c>
      <c r="G292" s="16" t="str">
        <f aca="false">IF(A292="","",IF(D292=0,"Not used",IF(D292=1,"Unique to 1 product",IF(D292=COUNTA(Products!$A$2:$A$151),"In all products","Shared"))))</f>
        <v/>
      </c>
    </row>
    <row r="293" customFormat="false" ht="15" hidden="false" customHeight="false" outlineLevel="0" collapsed="false">
      <c r="A293" s="15"/>
      <c r="B293" s="15"/>
      <c r="C293" s="15"/>
      <c r="D293" s="16" t="str">
        <f aca="false">IF(A293="","",SUMIFS(Formulas!$K$2:$K$3001,Formulas!$B$2:$B$3001,A293))</f>
        <v/>
      </c>
      <c r="E293" s="16" t="str">
        <f aca="false">IF(A293="","",COUNTIF(Formulas!$B$2:$B$3001,A293))</f>
        <v/>
      </c>
      <c r="F293" s="17" t="str">
        <f aca="false">IF(A293="","",IF(COUNTA(Products!$A$2:$A$151)=0,0,D293/COUNTA(Products!$A$2:$A$151)))</f>
        <v/>
      </c>
      <c r="G293" s="16" t="str">
        <f aca="false">IF(A293="","",IF(D293=0,"Not used",IF(D293=1,"Unique to 1 product",IF(D293=COUNTA(Products!$A$2:$A$151),"In all products","Shared"))))</f>
        <v/>
      </c>
    </row>
    <row r="294" customFormat="false" ht="15" hidden="false" customHeight="false" outlineLevel="0" collapsed="false">
      <c r="A294" s="15"/>
      <c r="B294" s="15"/>
      <c r="C294" s="15"/>
      <c r="D294" s="16" t="str">
        <f aca="false">IF(A294="","",SUMIFS(Formulas!$K$2:$K$3001,Formulas!$B$2:$B$3001,A294))</f>
        <v/>
      </c>
      <c r="E294" s="16" t="str">
        <f aca="false">IF(A294="","",COUNTIF(Formulas!$B$2:$B$3001,A294))</f>
        <v/>
      </c>
      <c r="F294" s="17" t="str">
        <f aca="false">IF(A294="","",IF(COUNTA(Products!$A$2:$A$151)=0,0,D294/COUNTA(Products!$A$2:$A$151)))</f>
        <v/>
      </c>
      <c r="G294" s="16" t="str">
        <f aca="false">IF(A294="","",IF(D294=0,"Not used",IF(D294=1,"Unique to 1 product",IF(D294=COUNTA(Products!$A$2:$A$151),"In all products","Shared"))))</f>
        <v/>
      </c>
    </row>
    <row r="295" customFormat="false" ht="15" hidden="false" customHeight="false" outlineLevel="0" collapsed="false">
      <c r="A295" s="15"/>
      <c r="B295" s="15"/>
      <c r="C295" s="15"/>
      <c r="D295" s="16" t="str">
        <f aca="false">IF(A295="","",SUMIFS(Formulas!$K$2:$K$3001,Formulas!$B$2:$B$3001,A295))</f>
        <v/>
      </c>
      <c r="E295" s="16" t="str">
        <f aca="false">IF(A295="","",COUNTIF(Formulas!$B$2:$B$3001,A295))</f>
        <v/>
      </c>
      <c r="F295" s="17" t="str">
        <f aca="false">IF(A295="","",IF(COUNTA(Products!$A$2:$A$151)=0,0,D295/COUNTA(Products!$A$2:$A$151)))</f>
        <v/>
      </c>
      <c r="G295" s="16" t="str">
        <f aca="false">IF(A295="","",IF(D295=0,"Not used",IF(D295=1,"Unique to 1 product",IF(D295=COUNTA(Products!$A$2:$A$151),"In all products","Shared"))))</f>
        <v/>
      </c>
    </row>
    <row r="296" customFormat="false" ht="15" hidden="false" customHeight="false" outlineLevel="0" collapsed="false">
      <c r="A296" s="15"/>
      <c r="B296" s="15"/>
      <c r="C296" s="15"/>
      <c r="D296" s="16" t="str">
        <f aca="false">IF(A296="","",SUMIFS(Formulas!$K$2:$K$3001,Formulas!$B$2:$B$3001,A296))</f>
        <v/>
      </c>
      <c r="E296" s="16" t="str">
        <f aca="false">IF(A296="","",COUNTIF(Formulas!$B$2:$B$3001,A296))</f>
        <v/>
      </c>
      <c r="F296" s="17" t="str">
        <f aca="false">IF(A296="","",IF(COUNTA(Products!$A$2:$A$151)=0,0,D296/COUNTA(Products!$A$2:$A$151)))</f>
        <v/>
      </c>
      <c r="G296" s="16" t="str">
        <f aca="false">IF(A296="","",IF(D296=0,"Not used",IF(D296=1,"Unique to 1 product",IF(D296=COUNTA(Products!$A$2:$A$151),"In all products","Shared"))))</f>
        <v/>
      </c>
    </row>
    <row r="297" customFormat="false" ht="15" hidden="false" customHeight="false" outlineLevel="0" collapsed="false">
      <c r="A297" s="15"/>
      <c r="B297" s="15"/>
      <c r="C297" s="15"/>
      <c r="D297" s="16" t="str">
        <f aca="false">IF(A297="","",SUMIFS(Formulas!$K$2:$K$3001,Formulas!$B$2:$B$3001,A297))</f>
        <v/>
      </c>
      <c r="E297" s="16" t="str">
        <f aca="false">IF(A297="","",COUNTIF(Formulas!$B$2:$B$3001,A297))</f>
        <v/>
      </c>
      <c r="F297" s="17" t="str">
        <f aca="false">IF(A297="","",IF(COUNTA(Products!$A$2:$A$151)=0,0,D297/COUNTA(Products!$A$2:$A$151)))</f>
        <v/>
      </c>
      <c r="G297" s="16" t="str">
        <f aca="false">IF(A297="","",IF(D297=0,"Not used",IF(D297=1,"Unique to 1 product",IF(D297=COUNTA(Products!$A$2:$A$151),"In all products","Shared"))))</f>
        <v/>
      </c>
    </row>
    <row r="298" customFormat="false" ht="15" hidden="false" customHeight="false" outlineLevel="0" collapsed="false">
      <c r="A298" s="15"/>
      <c r="B298" s="15"/>
      <c r="C298" s="15"/>
      <c r="D298" s="16" t="str">
        <f aca="false">IF(A298="","",SUMIFS(Formulas!$K$2:$K$3001,Formulas!$B$2:$B$3001,A298))</f>
        <v/>
      </c>
      <c r="E298" s="16" t="str">
        <f aca="false">IF(A298="","",COUNTIF(Formulas!$B$2:$B$3001,A298))</f>
        <v/>
      </c>
      <c r="F298" s="17" t="str">
        <f aca="false">IF(A298="","",IF(COUNTA(Products!$A$2:$A$151)=0,0,D298/COUNTA(Products!$A$2:$A$151)))</f>
        <v/>
      </c>
      <c r="G298" s="16" t="str">
        <f aca="false">IF(A298="","",IF(D298=0,"Not used",IF(D298=1,"Unique to 1 product",IF(D298=COUNTA(Products!$A$2:$A$151),"In all products","Shared"))))</f>
        <v/>
      </c>
    </row>
    <row r="299" customFormat="false" ht="15" hidden="false" customHeight="false" outlineLevel="0" collapsed="false">
      <c r="A299" s="15"/>
      <c r="B299" s="15"/>
      <c r="C299" s="15"/>
      <c r="D299" s="16" t="str">
        <f aca="false">IF(A299="","",SUMIFS(Formulas!$K$2:$K$3001,Formulas!$B$2:$B$3001,A299))</f>
        <v/>
      </c>
      <c r="E299" s="16" t="str">
        <f aca="false">IF(A299="","",COUNTIF(Formulas!$B$2:$B$3001,A299))</f>
        <v/>
      </c>
      <c r="F299" s="17" t="str">
        <f aca="false">IF(A299="","",IF(COUNTA(Products!$A$2:$A$151)=0,0,D299/COUNTA(Products!$A$2:$A$151)))</f>
        <v/>
      </c>
      <c r="G299" s="16" t="str">
        <f aca="false">IF(A299="","",IF(D299=0,"Not used",IF(D299=1,"Unique to 1 product",IF(D299=COUNTA(Products!$A$2:$A$151),"In all products","Shared"))))</f>
        <v/>
      </c>
    </row>
    <row r="300" customFormat="false" ht="15" hidden="false" customHeight="false" outlineLevel="0" collapsed="false">
      <c r="A300" s="15"/>
      <c r="B300" s="15"/>
      <c r="C300" s="15"/>
      <c r="D300" s="16" t="str">
        <f aca="false">IF(A300="","",SUMIFS(Formulas!$K$2:$K$3001,Formulas!$B$2:$B$3001,A300))</f>
        <v/>
      </c>
      <c r="E300" s="16" t="str">
        <f aca="false">IF(A300="","",COUNTIF(Formulas!$B$2:$B$3001,A300))</f>
        <v/>
      </c>
      <c r="F300" s="17" t="str">
        <f aca="false">IF(A300="","",IF(COUNTA(Products!$A$2:$A$151)=0,0,D300/COUNTA(Products!$A$2:$A$151)))</f>
        <v/>
      </c>
      <c r="G300" s="16" t="str">
        <f aca="false">IF(A300="","",IF(D300=0,"Not used",IF(D300=1,"Unique to 1 product",IF(D300=COUNTA(Products!$A$2:$A$151),"In all products","Shared"))))</f>
        <v/>
      </c>
    </row>
    <row r="301" customFormat="false" ht="15" hidden="false" customHeight="false" outlineLevel="0" collapsed="false">
      <c r="A301" s="15"/>
      <c r="B301" s="15"/>
      <c r="C301" s="15"/>
      <c r="D301" s="16" t="str">
        <f aca="false">IF(A301="","",SUMIFS(Formulas!$K$2:$K$3001,Formulas!$B$2:$B$3001,A301))</f>
        <v/>
      </c>
      <c r="E301" s="16" t="str">
        <f aca="false">IF(A301="","",COUNTIF(Formulas!$B$2:$B$3001,A301))</f>
        <v/>
      </c>
      <c r="F301" s="17" t="str">
        <f aca="false">IF(A301="","",IF(COUNTA(Products!$A$2:$A$151)=0,0,D301/COUNTA(Products!$A$2:$A$151)))</f>
        <v/>
      </c>
      <c r="G301" s="16" t="str">
        <f aca="false">IF(A301="","",IF(D301=0,"Not used",IF(D301=1,"Unique to 1 product",IF(D301=COUNTA(Products!$A$2:$A$151),"In all products","Shared"))))</f>
        <v/>
      </c>
    </row>
  </sheetData>
  <autoFilter ref="A1:G301"/>
  <dataValidations count="1">
    <dataValidation allowBlank="true" errorStyle="stop" operator="between" showDropDown="false" showErrorMessage="false" showInputMessage="false" sqref="B2:B301" type="list">
      <formula1>CategoryList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4" min="3" style="0" width="26"/>
    <col collapsed="false" customWidth="true" hidden="false" outlineLevel="0" max="5" min="5" style="0" width="11"/>
    <col collapsed="false" customWidth="true" hidden="false" outlineLevel="0" max="6" min="6" style="0" width="4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0" t="s">
        <v>45</v>
      </c>
      <c r="B1" s="10" t="s">
        <v>370</v>
      </c>
      <c r="C1" s="11" t="s">
        <v>371</v>
      </c>
      <c r="D1" s="11" t="s">
        <v>372</v>
      </c>
      <c r="E1" s="11" t="s">
        <v>373</v>
      </c>
      <c r="F1" s="11" t="s">
        <v>374</v>
      </c>
      <c r="G1" s="11" t="s">
        <v>60</v>
      </c>
      <c r="H1" s="11" t="s">
        <v>375</v>
      </c>
    </row>
    <row r="2" customFormat="false" ht="15" hidden="false" customHeight="false" outlineLevel="0" collapsed="false">
      <c r="A2" s="15" t="s">
        <v>53</v>
      </c>
      <c r="B2" s="15"/>
      <c r="C2" s="16" t="str">
        <f aca="false">IF(A2="","",IFERROR(INDEX(Formulas!$B$2:$B$3001,MATCH(A2&amp;"|1",Formulas!$H$2:$H$3001,0)),""))</f>
        <v>Ezetimibe</v>
      </c>
      <c r="D2" s="16" t="str">
        <f aca="false">IF(A2="","",IFERROR(INDEX(Formulas!$B$2:$B$3001,MATCH(A2&amp;"|2",Formulas!$H$2:$H$3001,0)),""))</f>
        <v>Rosuvastatin Calcium</v>
      </c>
      <c r="E2" s="16" t="n">
        <f aca="false">IF(A2="","",COUNTIFS(Formulas!$A$2:$A$3001,A2,Formulas!$F$2:$F$3001,"Active"))</f>
        <v>2</v>
      </c>
      <c r="F2" s="16" t="str">
        <f aca="false">IF(A2="","",IF(C2="","",C2&amp;IF(D2="","",", "&amp;D2)&amp;IF(E2&gt;2," (+"&amp;(E2-2)&amp;" more)","")))</f>
        <v>Ezetimibe, Rosuvastatin Calcium</v>
      </c>
      <c r="G2" s="16" t="n">
        <f aca="false">IF(A2="","",COUNTIF(Formulas!$A$2:$A$3001,A2))</f>
        <v>19</v>
      </c>
      <c r="H2" s="16" t="n">
        <f aca="false">IF(A2="","",SUMIFS(Formulas!$K$2:$K$3001,Formulas!$A$2:$A$3001,A2))</f>
        <v>16</v>
      </c>
    </row>
    <row r="3" customFormat="false" ht="15" hidden="false" customHeight="false" outlineLevel="0" collapsed="false">
      <c r="A3" s="15" t="s">
        <v>376</v>
      </c>
      <c r="B3" s="15"/>
      <c r="C3" s="16" t="str">
        <f aca="false">IF(A3="","",IFERROR(INDEX(Formulas!$B$2:$B$3001,MATCH(A3&amp;"|1",Formulas!$H$2:$H$3001,0)),""))</f>
        <v>Ezetimibe</v>
      </c>
      <c r="D3" s="16" t="str">
        <f aca="false">IF(A3="","",IFERROR(INDEX(Formulas!$B$2:$B$3001,MATCH(A3&amp;"|2",Formulas!$H$2:$H$3001,0)),""))</f>
        <v>Rosuvastatin Calcium</v>
      </c>
      <c r="E3" s="16" t="n">
        <f aca="false">IF(A3="","",COUNTIFS(Formulas!$A$2:$A$3001,A3,Formulas!$F$2:$F$3001,"Active"))</f>
        <v>2</v>
      </c>
      <c r="F3" s="16" t="str">
        <f aca="false">IF(A3="","",IF(C3="","",C3&amp;IF(D3="","",", "&amp;D3)&amp;IF(E3&gt;2," (+"&amp;(E3-2)&amp;" more)","")))</f>
        <v>Ezetimibe, Rosuvastatin Calcium</v>
      </c>
      <c r="G3" s="16" t="n">
        <f aca="false">IF(A3="","",COUNTIF(Formulas!$A$2:$A$3001,A3))</f>
        <v>20</v>
      </c>
      <c r="H3" s="16" t="n">
        <f aca="false">IF(A3="","",SUMIFS(Formulas!$K$2:$K$3001,Formulas!$A$2:$A$3001,A3))</f>
        <v>17</v>
      </c>
    </row>
    <row r="4" customFormat="false" ht="15" hidden="false" customHeight="false" outlineLevel="0" collapsed="false">
      <c r="A4" s="15" t="s">
        <v>377</v>
      </c>
      <c r="B4" s="15"/>
      <c r="C4" s="16" t="str">
        <f aca="false">IF(A4="","",IFERROR(INDEX(Formulas!$B$2:$B$3001,MATCH(A4&amp;"|1",Formulas!$H$2:$H$3001,0)),""))</f>
        <v>Ezetimibe</v>
      </c>
      <c r="D4" s="16" t="str">
        <f aca="false">IF(A4="","",IFERROR(INDEX(Formulas!$B$2:$B$3001,MATCH(A4&amp;"|2",Formulas!$H$2:$H$3001,0)),""))</f>
        <v>Rosuvastatin Calcium</v>
      </c>
      <c r="E4" s="16" t="n">
        <f aca="false">IF(A4="","",COUNTIFS(Formulas!$A$2:$A$3001,A4,Formulas!$F$2:$F$3001,"Active"))</f>
        <v>2</v>
      </c>
      <c r="F4" s="16" t="str">
        <f aca="false">IF(A4="","",IF(C4="","",C4&amp;IF(D4="","",", "&amp;D4)&amp;IF(E4&gt;2," (+"&amp;(E4-2)&amp;" more)","")))</f>
        <v>Ezetimibe, Rosuvastatin Calcium</v>
      </c>
      <c r="G4" s="16" t="n">
        <f aca="false">IF(A4="","",COUNTIF(Formulas!$A$2:$A$3001,A4))</f>
        <v>19</v>
      </c>
      <c r="H4" s="16" t="n">
        <f aca="false">IF(A4="","",SUMIFS(Formulas!$K$2:$K$3001,Formulas!$A$2:$A$3001,A4))</f>
        <v>16</v>
      </c>
    </row>
    <row r="5" customFormat="false" ht="15" hidden="false" customHeight="false" outlineLevel="0" collapsed="false">
      <c r="A5" s="15" t="s">
        <v>378</v>
      </c>
      <c r="B5" s="15"/>
      <c r="C5" s="16" t="str">
        <f aca="false">IF(A5="","",IFERROR(INDEX(Formulas!$B$2:$B$3001,MATCH(A5&amp;"|1",Formulas!$H$2:$H$3001,0)),""))</f>
        <v>Resmetirom</v>
      </c>
      <c r="D5" s="16" t="str">
        <f aca="false">IF(A5="","",IFERROR(INDEX(Formulas!$B$2:$B$3001,MATCH(A5&amp;"|2",Formulas!$H$2:$H$3001,0)),""))</f>
        <v/>
      </c>
      <c r="E5" s="16" t="n">
        <f aca="false">IF(A5="","",COUNTIFS(Formulas!$A$2:$A$3001,A5,Formulas!$F$2:$F$3001,"Active"))</f>
        <v>1</v>
      </c>
      <c r="F5" s="16" t="str">
        <f aca="false">IF(A5="","",IF(C5="","",C5&amp;IF(D5="","",", "&amp;D5)&amp;IF(E5&gt;2," (+"&amp;(E5-2)&amp;" more)","")))</f>
        <v>Resmetirom</v>
      </c>
      <c r="G5" s="16" t="n">
        <f aca="false">IF(A5="","",COUNTIF(Formulas!$A$2:$A$3001,A5))</f>
        <v>17</v>
      </c>
      <c r="H5" s="16" t="n">
        <f aca="false">IF(A5="","",SUMIFS(Formulas!$K$2:$K$3001,Formulas!$A$2:$A$3001,A5))</f>
        <v>15</v>
      </c>
    </row>
    <row r="6" customFormat="false" ht="15" hidden="false" customHeight="false" outlineLevel="0" collapsed="false">
      <c r="A6" s="15" t="s">
        <v>379</v>
      </c>
      <c r="B6" s="15"/>
      <c r="C6" s="16" t="str">
        <f aca="false">IF(A6="","",IFERROR(INDEX(Formulas!$B$2:$B$3001,MATCH(A6&amp;"|1",Formulas!$H$2:$H$3001,0)),""))</f>
        <v>Resmetirom</v>
      </c>
      <c r="D6" s="16" t="str">
        <f aca="false">IF(A6="","",IFERROR(INDEX(Formulas!$B$2:$B$3001,MATCH(A6&amp;"|2",Formulas!$H$2:$H$3001,0)),""))</f>
        <v/>
      </c>
      <c r="E6" s="16" t="n">
        <f aca="false">IF(A6="","",COUNTIFS(Formulas!$A$2:$A$3001,A6,Formulas!$F$2:$F$3001,"Active"))</f>
        <v>1</v>
      </c>
      <c r="F6" s="16" t="str">
        <f aca="false">IF(A6="","",IF(C6="","",C6&amp;IF(D6="","",", "&amp;D6)&amp;IF(E6&gt;2," (+"&amp;(E6-2)&amp;" more)","")))</f>
        <v>Resmetirom</v>
      </c>
      <c r="G6" s="16" t="n">
        <f aca="false">IF(A6="","",COUNTIF(Formulas!$A$2:$A$3001,A6))</f>
        <v>17</v>
      </c>
      <c r="H6" s="16" t="n">
        <f aca="false">IF(A6="","",SUMIFS(Formulas!$K$2:$K$3001,Formulas!$A$2:$A$3001,A6))</f>
        <v>15</v>
      </c>
    </row>
    <row r="7" customFormat="false" ht="15" hidden="false" customHeight="false" outlineLevel="0" collapsed="false">
      <c r="A7" s="15" t="s">
        <v>380</v>
      </c>
      <c r="B7" s="15"/>
      <c r="C7" s="16" t="str">
        <f aca="false">IF(A7="","",IFERROR(INDEX(Formulas!$B$2:$B$3001,MATCH(A7&amp;"|1",Formulas!$H$2:$H$3001,0)),""))</f>
        <v>Resmetirom</v>
      </c>
      <c r="D7" s="16" t="str">
        <f aca="false">IF(A7="","",IFERROR(INDEX(Formulas!$B$2:$B$3001,MATCH(A7&amp;"|2",Formulas!$H$2:$H$3001,0)),""))</f>
        <v/>
      </c>
      <c r="E7" s="16" t="n">
        <f aca="false">IF(A7="","",COUNTIFS(Formulas!$A$2:$A$3001,A7,Formulas!$F$2:$F$3001,"Active"))</f>
        <v>1</v>
      </c>
      <c r="F7" s="16" t="str">
        <f aca="false">IF(A7="","",IF(C7="","",C7&amp;IF(D7="","",", "&amp;D7)&amp;IF(E7&gt;2," (+"&amp;(E7-2)&amp;" more)","")))</f>
        <v>Resmetirom</v>
      </c>
      <c r="G7" s="16" t="n">
        <f aca="false">IF(A7="","",COUNTIF(Formulas!$A$2:$A$3001,A7))</f>
        <v>17</v>
      </c>
      <c r="H7" s="16" t="n">
        <f aca="false">IF(A7="","",SUMIFS(Formulas!$K$2:$K$3001,Formulas!$A$2:$A$3001,A7))</f>
        <v>15</v>
      </c>
    </row>
    <row r="8" customFormat="false" ht="15" hidden="false" customHeight="false" outlineLevel="0" collapsed="false">
      <c r="A8" s="15" t="s">
        <v>381</v>
      </c>
      <c r="B8" s="15"/>
      <c r="C8" s="16" t="str">
        <f aca="false">IF(A8="","",IFERROR(INDEX(Formulas!$B$2:$B$3001,MATCH(A8&amp;"|1",Formulas!$H$2:$H$3001,0)),""))</f>
        <v>Finerenone</v>
      </c>
      <c r="D8" s="16" t="str">
        <f aca="false">IF(A8="","",IFERROR(INDEX(Formulas!$B$2:$B$3001,MATCH(A8&amp;"|2",Formulas!$H$2:$H$3001,0)),""))</f>
        <v/>
      </c>
      <c r="E8" s="16" t="n">
        <f aca="false">IF(A8="","",COUNTIFS(Formulas!$A$2:$A$3001,A8,Formulas!$F$2:$F$3001,"Active"))</f>
        <v>1</v>
      </c>
      <c r="F8" s="16" t="str">
        <f aca="false">IF(A8="","",IF(C8="","",C8&amp;IF(D8="","",", "&amp;D8)&amp;IF(E8&gt;2," (+"&amp;(E8-2)&amp;" more)","")))</f>
        <v>Finerenone</v>
      </c>
      <c r="G8" s="16" t="n">
        <f aca="false">IF(A8="","",COUNTIF(Formulas!$A$2:$A$3001,A8))</f>
        <v>16</v>
      </c>
      <c r="H8" s="16" t="n">
        <f aca="false">IF(A8="","",SUMIFS(Formulas!$K$2:$K$3001,Formulas!$A$2:$A$3001,A8))</f>
        <v>14</v>
      </c>
    </row>
    <row r="9" customFormat="false" ht="15" hidden="false" customHeight="false" outlineLevel="0" collapsed="false">
      <c r="A9" s="15" t="s">
        <v>382</v>
      </c>
      <c r="B9" s="15"/>
      <c r="C9" s="16" t="str">
        <f aca="false">IF(A9="","",IFERROR(INDEX(Formulas!$B$2:$B$3001,MATCH(A9&amp;"|1",Formulas!$H$2:$H$3001,0)),""))</f>
        <v>Finerenone</v>
      </c>
      <c r="D9" s="16" t="str">
        <f aca="false">IF(A9="","",IFERROR(INDEX(Formulas!$B$2:$B$3001,MATCH(A9&amp;"|2",Formulas!$H$2:$H$3001,0)),""))</f>
        <v/>
      </c>
      <c r="E9" s="16" t="n">
        <f aca="false">IF(A9="","",COUNTIFS(Formulas!$A$2:$A$3001,A9,Formulas!$F$2:$F$3001,"Active"))</f>
        <v>1</v>
      </c>
      <c r="F9" s="16" t="str">
        <f aca="false">IF(A9="","",IF(C9="","",C9&amp;IF(D9="","",", "&amp;D9)&amp;IF(E9&gt;2," (+"&amp;(E9-2)&amp;" more)","")))</f>
        <v>Finerenone</v>
      </c>
      <c r="G9" s="16" t="n">
        <f aca="false">IF(A9="","",COUNTIF(Formulas!$A$2:$A$3001,A9))</f>
        <v>16</v>
      </c>
      <c r="H9" s="16" t="n">
        <f aca="false">IF(A9="","",SUMIFS(Formulas!$K$2:$K$3001,Formulas!$A$2:$A$3001,A9))</f>
        <v>14</v>
      </c>
    </row>
    <row r="10" customFormat="false" ht="15" hidden="false" customHeight="false" outlineLevel="0" collapsed="false">
      <c r="A10" s="15" t="s">
        <v>383</v>
      </c>
      <c r="B10" s="15"/>
      <c r="C10" s="16" t="str">
        <f aca="false">IF(A10="","",IFERROR(INDEX(Formulas!$B$2:$B$3001,MATCH(A10&amp;"|1",Formulas!$H$2:$H$3001,0)),""))</f>
        <v>Telmisartan</v>
      </c>
      <c r="D10" s="16" t="str">
        <f aca="false">IF(A10="","",IFERROR(INDEX(Formulas!$B$2:$B$3001,MATCH(A10&amp;"|2",Formulas!$H$2:$H$3001,0)),""))</f>
        <v/>
      </c>
      <c r="E10" s="16" t="n">
        <f aca="false">IF(A10="","",COUNTIFS(Formulas!$A$2:$A$3001,A10,Formulas!$F$2:$F$3001,"Active"))</f>
        <v>1</v>
      </c>
      <c r="F10" s="16" t="str">
        <f aca="false">IF(A10="","",IF(C10="","",C10&amp;IF(D10="","",", "&amp;D10)&amp;IF(E10&gt;2," (+"&amp;(E10-2)&amp;" more)","")))</f>
        <v>Telmisartan</v>
      </c>
      <c r="G10" s="16" t="n">
        <f aca="false">IF(A10="","",COUNTIF(Formulas!$A$2:$A$3001,A10))</f>
        <v>13</v>
      </c>
      <c r="H10" s="16" t="n">
        <f aca="false">IF(A10="","",SUMIFS(Formulas!$K$2:$K$3001,Formulas!$A$2:$A$3001,A10))</f>
        <v>13</v>
      </c>
    </row>
    <row r="11" customFormat="false" ht="15" hidden="false" customHeight="false" outlineLevel="0" collapsed="false">
      <c r="A11" s="15" t="s">
        <v>384</v>
      </c>
      <c r="B11" s="15"/>
      <c r="C11" s="16" t="str">
        <f aca="false">IF(A11="","",IFERROR(INDEX(Formulas!$B$2:$B$3001,MATCH(A11&amp;"|1",Formulas!$H$2:$H$3001,0)),""))</f>
        <v>Telmisartan</v>
      </c>
      <c r="D11" s="16" t="str">
        <f aca="false">IF(A11="","",IFERROR(INDEX(Formulas!$B$2:$B$3001,MATCH(A11&amp;"|2",Formulas!$H$2:$H$3001,0)),""))</f>
        <v/>
      </c>
      <c r="E11" s="16" t="n">
        <f aca="false">IF(A11="","",COUNTIFS(Formulas!$A$2:$A$3001,A11,Formulas!$F$2:$F$3001,"Active"))</f>
        <v>1</v>
      </c>
      <c r="F11" s="16" t="str">
        <f aca="false">IF(A11="","",IF(C11="","",C11&amp;IF(D11="","",", "&amp;D11)&amp;IF(E11&gt;2," (+"&amp;(E11-2)&amp;" more)","")))</f>
        <v>Telmisartan</v>
      </c>
      <c r="G11" s="16" t="n">
        <f aca="false">IF(A11="","",COUNTIF(Formulas!$A$2:$A$3001,A11))</f>
        <v>13</v>
      </c>
      <c r="H11" s="16" t="n">
        <f aca="false">IF(A11="","",SUMIFS(Formulas!$K$2:$K$3001,Formulas!$A$2:$A$3001,A11))</f>
        <v>13</v>
      </c>
    </row>
    <row r="12" customFormat="false" ht="15" hidden="false" customHeight="false" outlineLevel="0" collapsed="false">
      <c r="A12" s="15" t="s">
        <v>385</v>
      </c>
      <c r="B12" s="15"/>
      <c r="C12" s="16" t="str">
        <f aca="false">IF(A12="","",IFERROR(INDEX(Formulas!$B$2:$B$3001,MATCH(A12&amp;"|1",Formulas!$H$2:$H$3001,0)),""))</f>
        <v>Telmisartan</v>
      </c>
      <c r="D12" s="16" t="str">
        <f aca="false">IF(A12="","",IFERROR(INDEX(Formulas!$B$2:$B$3001,MATCH(A12&amp;"|2",Formulas!$H$2:$H$3001,0)),""))</f>
        <v/>
      </c>
      <c r="E12" s="16" t="n">
        <f aca="false">IF(A12="","",COUNTIFS(Formulas!$A$2:$A$3001,A12,Formulas!$F$2:$F$3001,"Active"))</f>
        <v>1</v>
      </c>
      <c r="F12" s="16" t="str">
        <f aca="false">IF(A12="","",IF(C12="","",C12&amp;IF(D12="","",", "&amp;D12)&amp;IF(E12&gt;2," (+"&amp;(E12-2)&amp;" more)","")))</f>
        <v>Telmisartan</v>
      </c>
      <c r="G12" s="16" t="n">
        <f aca="false">IF(A12="","",COUNTIF(Formulas!$A$2:$A$3001,A12))</f>
        <v>13</v>
      </c>
      <c r="H12" s="16" t="n">
        <f aca="false">IF(A12="","",SUMIFS(Formulas!$K$2:$K$3001,Formulas!$A$2:$A$3001,A12))</f>
        <v>13</v>
      </c>
    </row>
    <row r="13" customFormat="false" ht="15" hidden="false" customHeight="false" outlineLevel="0" collapsed="false">
      <c r="A13" s="15" t="s">
        <v>386</v>
      </c>
      <c r="B13" s="15"/>
      <c r="C13" s="16" t="str">
        <f aca="false">IF(A13="","",IFERROR(INDEX(Formulas!$B$2:$B$3001,MATCH(A13&amp;"|1",Formulas!$H$2:$H$3001,0)),""))</f>
        <v>Telmisartan</v>
      </c>
      <c r="D13" s="16" t="str">
        <f aca="false">IF(A13="","",IFERROR(INDEX(Formulas!$B$2:$B$3001,MATCH(A13&amp;"|2",Formulas!$H$2:$H$3001,0)),""))</f>
        <v>Amlodipine Besylate</v>
      </c>
      <c r="E13" s="16" t="n">
        <f aca="false">IF(A13="","",COUNTIFS(Formulas!$A$2:$A$3001,A13,Formulas!$F$2:$F$3001,"Active"))</f>
        <v>2</v>
      </c>
      <c r="F13" s="16" t="str">
        <f aca="false">IF(A13="","",IF(C13="","",C13&amp;IF(D13="","",", "&amp;D13)&amp;IF(E13&gt;2," (+"&amp;(E13-2)&amp;" more)","")))</f>
        <v>Telmisartan, Amlodipine Besylate</v>
      </c>
      <c r="G13" s="16" t="n">
        <f aca="false">IF(A13="","",COUNTIF(Formulas!$A$2:$A$3001,A13))</f>
        <v>19</v>
      </c>
      <c r="H13" s="16" t="n">
        <f aca="false">IF(A13="","",SUMIFS(Formulas!$K$2:$K$3001,Formulas!$A$2:$A$3001,A13))</f>
        <v>16</v>
      </c>
    </row>
    <row r="14" customFormat="false" ht="15" hidden="false" customHeight="false" outlineLevel="0" collapsed="false">
      <c r="A14" s="15" t="s">
        <v>387</v>
      </c>
      <c r="B14" s="15"/>
      <c r="C14" s="16" t="str">
        <f aca="false">IF(A14="","",IFERROR(INDEX(Formulas!$B$2:$B$3001,MATCH(A14&amp;"|1",Formulas!$H$2:$H$3001,0)),""))</f>
        <v>Telmisartan</v>
      </c>
      <c r="D14" s="16" t="str">
        <f aca="false">IF(A14="","",IFERROR(INDEX(Formulas!$B$2:$B$3001,MATCH(A14&amp;"|2",Formulas!$H$2:$H$3001,0)),""))</f>
        <v>Amlodipine Besylate</v>
      </c>
      <c r="E14" s="16" t="n">
        <f aca="false">IF(A14="","",COUNTIFS(Formulas!$A$2:$A$3001,A14,Formulas!$F$2:$F$3001,"Active"))</f>
        <v>2</v>
      </c>
      <c r="F14" s="16" t="str">
        <f aca="false">IF(A14="","",IF(C14="","",C14&amp;IF(D14="","",", "&amp;D14)&amp;IF(E14&gt;2," (+"&amp;(E14-2)&amp;" more)","")))</f>
        <v>Telmisartan, Amlodipine Besylate</v>
      </c>
      <c r="G14" s="16" t="n">
        <f aca="false">IF(A14="","",COUNTIF(Formulas!$A$2:$A$3001,A14))</f>
        <v>19</v>
      </c>
      <c r="H14" s="16" t="n">
        <f aca="false">IF(A14="","",SUMIFS(Formulas!$K$2:$K$3001,Formulas!$A$2:$A$3001,A14))</f>
        <v>16</v>
      </c>
    </row>
    <row r="15" customFormat="false" ht="15" hidden="false" customHeight="false" outlineLevel="0" collapsed="false">
      <c r="A15" s="15" t="s">
        <v>388</v>
      </c>
      <c r="B15" s="15"/>
      <c r="C15" s="16" t="str">
        <f aca="false">IF(A15="","",IFERROR(INDEX(Formulas!$B$2:$B$3001,MATCH(A15&amp;"|1",Formulas!$H$2:$H$3001,0)),""))</f>
        <v>Telmisartan</v>
      </c>
      <c r="D15" s="16" t="str">
        <f aca="false">IF(A15="","",IFERROR(INDEX(Formulas!$B$2:$B$3001,MATCH(A15&amp;"|2",Formulas!$H$2:$H$3001,0)),""))</f>
        <v>Amlodipine Besylate</v>
      </c>
      <c r="E15" s="16" t="n">
        <f aca="false">IF(A15="","",COUNTIFS(Formulas!$A$2:$A$3001,A15,Formulas!$F$2:$F$3001,"Active"))</f>
        <v>2</v>
      </c>
      <c r="F15" s="16" t="str">
        <f aca="false">IF(A15="","",IF(C15="","",C15&amp;IF(D15="","",", "&amp;D15)&amp;IF(E15&gt;2," (+"&amp;(E15-2)&amp;" more)","")))</f>
        <v>Telmisartan, Amlodipine Besylate</v>
      </c>
      <c r="G15" s="16" t="n">
        <f aca="false">IF(A15="","",COUNTIF(Formulas!$A$2:$A$3001,A15))</f>
        <v>20</v>
      </c>
      <c r="H15" s="16" t="n">
        <f aca="false">IF(A15="","",SUMIFS(Formulas!$K$2:$K$3001,Formulas!$A$2:$A$3001,A15))</f>
        <v>16</v>
      </c>
    </row>
    <row r="16" customFormat="false" ht="15" hidden="false" customHeight="false" outlineLevel="0" collapsed="false">
      <c r="A16" s="15" t="s">
        <v>389</v>
      </c>
      <c r="B16" s="15"/>
      <c r="C16" s="16" t="str">
        <f aca="false">IF(A16="","",IFERROR(INDEX(Formulas!$B$2:$B$3001,MATCH(A16&amp;"|1",Formulas!$H$2:$H$3001,0)),""))</f>
        <v>Telmisartan</v>
      </c>
      <c r="D16" s="16" t="str">
        <f aca="false">IF(A16="","",IFERROR(INDEX(Formulas!$B$2:$B$3001,MATCH(A16&amp;"|2",Formulas!$H$2:$H$3001,0)),""))</f>
        <v>Amlodipine Besylate</v>
      </c>
      <c r="E16" s="16" t="n">
        <f aca="false">IF(A16="","",COUNTIFS(Formulas!$A$2:$A$3001,A16,Formulas!$F$2:$F$3001,"Active"))</f>
        <v>2</v>
      </c>
      <c r="F16" s="16" t="str">
        <f aca="false">IF(A16="","",IF(C16="","",C16&amp;IF(D16="","",", "&amp;D16)&amp;IF(E16&gt;2," (+"&amp;(E16-2)&amp;" more)","")))</f>
        <v>Telmisartan, Amlodipine Besylate</v>
      </c>
      <c r="G16" s="16" t="n">
        <f aca="false">IF(A16="","",COUNTIF(Formulas!$A$2:$A$3001,A16))</f>
        <v>20</v>
      </c>
      <c r="H16" s="16" t="n">
        <f aca="false">IF(A16="","",SUMIFS(Formulas!$K$2:$K$3001,Formulas!$A$2:$A$3001,A16))</f>
        <v>16</v>
      </c>
    </row>
    <row r="17" customFormat="false" ht="15" hidden="false" customHeight="false" outlineLevel="0" collapsed="false">
      <c r="A17" s="15" t="s">
        <v>390</v>
      </c>
      <c r="B17" s="15"/>
      <c r="C17" s="16" t="str">
        <f aca="false">IF(A17="","",IFERROR(INDEX(Formulas!$B$2:$B$3001,MATCH(A17&amp;"|1",Formulas!$H$2:$H$3001,0)),""))</f>
        <v>Telmisartan</v>
      </c>
      <c r="D17" s="16" t="str">
        <f aca="false">IF(A17="","",IFERROR(INDEX(Formulas!$B$2:$B$3001,MATCH(A17&amp;"|2",Formulas!$H$2:$H$3001,0)),""))</f>
        <v>Hydrochlorothiazide</v>
      </c>
      <c r="E17" s="16" t="n">
        <f aca="false">IF(A17="","",COUNTIFS(Formulas!$A$2:$A$3001,A17,Formulas!$F$2:$F$3001,"Active"))</f>
        <v>2</v>
      </c>
      <c r="F17" s="16" t="str">
        <f aca="false">IF(A17="","",IF(C17="","",C17&amp;IF(D17="","",", "&amp;D17)&amp;IF(E17&gt;2," (+"&amp;(E17-2)&amp;" more)","")))</f>
        <v>Telmisartan, Hydrochlorothiazide</v>
      </c>
      <c r="G17" s="16" t="n">
        <f aca="false">IF(A17="","",COUNTIF(Formulas!$A$2:$A$3001,A17))</f>
        <v>20</v>
      </c>
      <c r="H17" s="16" t="n">
        <f aca="false">IF(A17="","",SUMIFS(Formulas!$K$2:$K$3001,Formulas!$A$2:$A$3001,A17))</f>
        <v>16</v>
      </c>
    </row>
    <row r="18" customFormat="false" ht="15" hidden="false" customHeight="false" outlineLevel="0" collapsed="false">
      <c r="A18" s="15" t="s">
        <v>391</v>
      </c>
      <c r="B18" s="15"/>
      <c r="C18" s="16" t="str">
        <f aca="false">IF(A18="","",IFERROR(INDEX(Formulas!$B$2:$B$3001,MATCH(A18&amp;"|1",Formulas!$H$2:$H$3001,0)),""))</f>
        <v>Telmisartan</v>
      </c>
      <c r="D18" s="16" t="str">
        <f aca="false">IF(A18="","",IFERROR(INDEX(Formulas!$B$2:$B$3001,MATCH(A18&amp;"|2",Formulas!$H$2:$H$3001,0)),""))</f>
        <v>Hydrochlorothiazide</v>
      </c>
      <c r="E18" s="16" t="n">
        <f aca="false">IF(A18="","",COUNTIFS(Formulas!$A$2:$A$3001,A18,Formulas!$F$2:$F$3001,"Active"))</f>
        <v>2</v>
      </c>
      <c r="F18" s="16" t="str">
        <f aca="false">IF(A18="","",IF(C18="","",C18&amp;IF(D18="","",", "&amp;D18)&amp;IF(E18&gt;2," (+"&amp;(E18-2)&amp;" more)","")))</f>
        <v>Telmisartan, Hydrochlorothiazide</v>
      </c>
      <c r="G18" s="16" t="n">
        <f aca="false">IF(A18="","",COUNTIF(Formulas!$A$2:$A$3001,A18))</f>
        <v>19</v>
      </c>
      <c r="H18" s="16" t="n">
        <f aca="false">IF(A18="","",SUMIFS(Formulas!$K$2:$K$3001,Formulas!$A$2:$A$3001,A18))</f>
        <v>16</v>
      </c>
    </row>
    <row r="19" customFormat="false" ht="15" hidden="false" customHeight="false" outlineLevel="0" collapsed="false">
      <c r="A19" s="15" t="s">
        <v>392</v>
      </c>
      <c r="B19" s="15"/>
      <c r="C19" s="16" t="str">
        <f aca="false">IF(A19="","",IFERROR(INDEX(Formulas!$B$2:$B$3001,MATCH(A19&amp;"|1",Formulas!$H$2:$H$3001,0)),""))</f>
        <v>Telmisartan</v>
      </c>
      <c r="D19" s="16" t="str">
        <f aca="false">IF(A19="","",IFERROR(INDEX(Formulas!$B$2:$B$3001,MATCH(A19&amp;"|2",Formulas!$H$2:$H$3001,0)),""))</f>
        <v>Hydrochlorothiazide</v>
      </c>
      <c r="E19" s="16" t="n">
        <f aca="false">IF(A19="","",COUNTIFS(Formulas!$A$2:$A$3001,A19,Formulas!$F$2:$F$3001,"Active"))</f>
        <v>2</v>
      </c>
      <c r="F19" s="16" t="str">
        <f aca="false">IF(A19="","",IF(C19="","",C19&amp;IF(D19="","",", "&amp;D19)&amp;IF(E19&gt;2," (+"&amp;(E19-2)&amp;" more)","")))</f>
        <v>Telmisartan, Hydrochlorothiazide</v>
      </c>
      <c r="G19" s="16" t="n">
        <f aca="false">IF(A19="","",COUNTIF(Formulas!$A$2:$A$3001,A19))</f>
        <v>19</v>
      </c>
      <c r="H19" s="16" t="n">
        <f aca="false">IF(A19="","",SUMIFS(Formulas!$K$2:$K$3001,Formulas!$A$2:$A$3001,A19))</f>
        <v>16</v>
      </c>
    </row>
    <row r="20" customFormat="false" ht="15" hidden="false" customHeight="false" outlineLevel="0" collapsed="false">
      <c r="A20" s="15" t="s">
        <v>393</v>
      </c>
      <c r="B20" s="15"/>
      <c r="C20" s="16" t="str">
        <f aca="false">IF(A20="","",IFERROR(INDEX(Formulas!$B$2:$B$3001,MATCH(A20&amp;"|1",Formulas!$H$2:$H$3001,0)),""))</f>
        <v>Dexlansoprazole Pellets 20%</v>
      </c>
      <c r="D20" s="16" t="str">
        <f aca="false">IF(A20="","",IFERROR(INDEX(Formulas!$B$2:$B$3001,MATCH(A20&amp;"|2",Formulas!$H$2:$H$3001,0)),""))</f>
        <v/>
      </c>
      <c r="E20" s="16" t="n">
        <f aca="false">IF(A20="","",COUNTIFS(Formulas!$A$2:$A$3001,A20,Formulas!$F$2:$F$3001,"Active"))</f>
        <v>1</v>
      </c>
      <c r="F20" s="16" t="str">
        <f aca="false">IF(A20="","",IF(C20="","",C20&amp;IF(D20="","",", "&amp;D20)&amp;IF(E20&gt;2," (+"&amp;(E20-2)&amp;" more)","")))</f>
        <v>Dexlansoprazole Pellets 20%</v>
      </c>
      <c r="G20" s="16" t="n">
        <f aca="false">IF(A20="","",COUNTIF(Formulas!$A$2:$A$3001,A20))</f>
        <v>1</v>
      </c>
      <c r="H20" s="16" t="n">
        <f aca="false">IF(A20="","",SUMIFS(Formulas!$K$2:$K$3001,Formulas!$A$2:$A$3001,A20))</f>
        <v>1</v>
      </c>
    </row>
    <row r="21" customFormat="false" ht="15" hidden="false" customHeight="false" outlineLevel="0" collapsed="false">
      <c r="A21" s="15" t="s">
        <v>394</v>
      </c>
      <c r="B21" s="15"/>
      <c r="C21" s="16" t="str">
        <f aca="false">IF(A21="","",IFERROR(INDEX(Formulas!$B$2:$B$3001,MATCH(A21&amp;"|1",Formulas!$H$2:$H$3001,0)),""))</f>
        <v>Dexlansoprazole Pellets 20%</v>
      </c>
      <c r="D21" s="16" t="str">
        <f aca="false">IF(A21="","",IFERROR(INDEX(Formulas!$B$2:$B$3001,MATCH(A21&amp;"|2",Formulas!$H$2:$H$3001,0)),""))</f>
        <v/>
      </c>
      <c r="E21" s="16" t="n">
        <f aca="false">IF(A21="","",COUNTIFS(Formulas!$A$2:$A$3001,A21,Formulas!$F$2:$F$3001,"Active"))</f>
        <v>1</v>
      </c>
      <c r="F21" s="16" t="str">
        <f aca="false">IF(A21="","",IF(C21="","",C21&amp;IF(D21="","",", "&amp;D21)&amp;IF(E21&gt;2," (+"&amp;(E21-2)&amp;" more)","")))</f>
        <v>Dexlansoprazole Pellets 20%</v>
      </c>
      <c r="G21" s="16" t="n">
        <f aca="false">IF(A21="","",COUNTIF(Formulas!$A$2:$A$3001,A21))</f>
        <v>1</v>
      </c>
      <c r="H21" s="16" t="n">
        <f aca="false">IF(A21="","",SUMIFS(Formulas!$K$2:$K$3001,Formulas!$A$2:$A$3001,A21))</f>
        <v>1</v>
      </c>
    </row>
    <row r="22" customFormat="false" ht="15" hidden="false" customHeight="false" outlineLevel="0" collapsed="false">
      <c r="A22" s="15" t="s">
        <v>395</v>
      </c>
      <c r="B22" s="15"/>
      <c r="C22" s="16" t="str">
        <f aca="false">IF(A22="","",IFERROR(INDEX(Formulas!$B$2:$B$3001,MATCH(A22&amp;"|1",Formulas!$H$2:$H$3001,0)),""))</f>
        <v>Prucalopride Succinate</v>
      </c>
      <c r="D22" s="16" t="str">
        <f aca="false">IF(A22="","",IFERROR(INDEX(Formulas!$B$2:$B$3001,MATCH(A22&amp;"|2",Formulas!$H$2:$H$3001,0)),""))</f>
        <v/>
      </c>
      <c r="E22" s="16" t="n">
        <f aca="false">IF(A22="","",COUNTIFS(Formulas!$A$2:$A$3001,A22,Formulas!$F$2:$F$3001,"Active"))</f>
        <v>1</v>
      </c>
      <c r="F22" s="16" t="str">
        <f aca="false">IF(A22="","",IF(C22="","",C22&amp;IF(D22="","",", "&amp;D22)&amp;IF(E22&gt;2," (+"&amp;(E22-2)&amp;" more)","")))</f>
        <v>Prucalopride Succinate</v>
      </c>
      <c r="G22" s="16" t="n">
        <f aca="false">IF(A22="","",COUNTIF(Formulas!$A$2:$A$3001,A22))</f>
        <v>12</v>
      </c>
      <c r="H22" s="16" t="n">
        <f aca="false">IF(A22="","",SUMIFS(Formulas!$K$2:$K$3001,Formulas!$A$2:$A$3001,A22))</f>
        <v>11</v>
      </c>
    </row>
    <row r="23" customFormat="false" ht="15" hidden="false" customHeight="false" outlineLevel="0" collapsed="false">
      <c r="A23" s="15" t="s">
        <v>396</v>
      </c>
      <c r="B23" s="15"/>
      <c r="C23" s="16" t="str">
        <f aca="false">IF(A23="","",IFERROR(INDEX(Formulas!$B$2:$B$3001,MATCH(A23&amp;"|1",Formulas!$H$2:$H$3001,0)),""))</f>
        <v>Prucalopride Succinate</v>
      </c>
      <c r="D23" s="16" t="str">
        <f aca="false">IF(A23="","",IFERROR(INDEX(Formulas!$B$2:$B$3001,MATCH(A23&amp;"|2",Formulas!$H$2:$H$3001,0)),""))</f>
        <v/>
      </c>
      <c r="E23" s="16" t="n">
        <f aca="false">IF(A23="","",COUNTIFS(Formulas!$A$2:$A$3001,A23,Formulas!$F$2:$F$3001,"Active"))</f>
        <v>1</v>
      </c>
      <c r="F23" s="16" t="str">
        <f aca="false">IF(A23="","",IF(C23="","",C23&amp;IF(D23="","",", "&amp;D23)&amp;IF(E23&gt;2," (+"&amp;(E23-2)&amp;" more)","")))</f>
        <v>Prucalopride Succinate</v>
      </c>
      <c r="G23" s="16" t="n">
        <f aca="false">IF(A23="","",COUNTIF(Formulas!$A$2:$A$3001,A23))</f>
        <v>14</v>
      </c>
      <c r="H23" s="16" t="n">
        <f aca="false">IF(A23="","",SUMIFS(Formulas!$K$2:$K$3001,Formulas!$A$2:$A$3001,A23))</f>
        <v>13</v>
      </c>
    </row>
    <row r="24" customFormat="false" ht="15" hidden="false" customHeight="false" outlineLevel="0" collapsed="false">
      <c r="A24" s="15" t="s">
        <v>397</v>
      </c>
      <c r="B24" s="15"/>
      <c r="C24" s="16" t="str">
        <f aca="false">IF(A24="","",IFERROR(INDEX(Formulas!$B$2:$B$3001,MATCH(A24&amp;"|1",Formulas!$H$2:$H$3001,0)),""))</f>
        <v>Ranolazine</v>
      </c>
      <c r="D24" s="16" t="str">
        <f aca="false">IF(A24="","",IFERROR(INDEX(Formulas!$B$2:$B$3001,MATCH(A24&amp;"|2",Formulas!$H$2:$H$3001,0)),""))</f>
        <v/>
      </c>
      <c r="E24" s="16" t="n">
        <f aca="false">IF(A24="","",COUNTIFS(Formulas!$A$2:$A$3001,A24,Formulas!$F$2:$F$3001,"Active"))</f>
        <v>1</v>
      </c>
      <c r="F24" s="16" t="str">
        <f aca="false">IF(A24="","",IF(C24="","",C24&amp;IF(D24="","",", "&amp;D24)&amp;IF(E24&gt;2," (+"&amp;(E24-2)&amp;" more)","")))</f>
        <v>Ranolazine</v>
      </c>
      <c r="G24" s="16" t="n">
        <f aca="false">IF(A24="","",COUNTIF(Formulas!$A$2:$A$3001,A24))</f>
        <v>16</v>
      </c>
      <c r="H24" s="16" t="n">
        <f aca="false">IF(A24="","",SUMIFS(Formulas!$K$2:$K$3001,Formulas!$A$2:$A$3001,A24))</f>
        <v>15</v>
      </c>
    </row>
    <row r="25" customFormat="false" ht="15" hidden="false" customHeight="false" outlineLevel="0" collapsed="false">
      <c r="A25" s="15" t="s">
        <v>398</v>
      </c>
      <c r="B25" s="15"/>
      <c r="C25" s="16" t="str">
        <f aca="false">IF(A25="","",IFERROR(INDEX(Formulas!$B$2:$B$3001,MATCH(A25&amp;"|1",Formulas!$H$2:$H$3001,0)),""))</f>
        <v>Bempedoic Acid</v>
      </c>
      <c r="D25" s="16" t="str">
        <f aca="false">IF(A25="","",IFERROR(INDEX(Formulas!$B$2:$B$3001,MATCH(A25&amp;"|2",Formulas!$H$2:$H$3001,0)),""))</f>
        <v/>
      </c>
      <c r="E25" s="16" t="n">
        <f aca="false">IF(A25="","",COUNTIFS(Formulas!$A$2:$A$3001,A25,Formulas!$F$2:$F$3001,"Active"))</f>
        <v>1</v>
      </c>
      <c r="F25" s="16" t="str">
        <f aca="false">IF(A25="","",IF(C25="","",C25&amp;IF(D25="","",", "&amp;D25)&amp;IF(E25&gt;2," (+"&amp;(E25-2)&amp;" more)","")))</f>
        <v>Bempedoic Acid</v>
      </c>
      <c r="G25" s="16" t="n">
        <f aca="false">IF(A25="","",COUNTIF(Formulas!$A$2:$A$3001,A25))</f>
        <v>16</v>
      </c>
      <c r="H25" s="16" t="n">
        <f aca="false">IF(A25="","",SUMIFS(Formulas!$K$2:$K$3001,Formulas!$A$2:$A$3001,A25))</f>
        <v>12</v>
      </c>
    </row>
    <row r="26" customFormat="false" ht="15" hidden="false" customHeight="false" outlineLevel="0" collapsed="false">
      <c r="A26" s="15" t="s">
        <v>399</v>
      </c>
      <c r="B26" s="15"/>
      <c r="C26" s="16" t="str">
        <f aca="false">IF(A26="","",IFERROR(INDEX(Formulas!$B$2:$B$3001,MATCH(A26&amp;"|1",Formulas!$H$2:$H$3001,0)),""))</f>
        <v>Bempedoic Acid</v>
      </c>
      <c r="D26" s="16" t="str">
        <f aca="false">IF(A26="","",IFERROR(INDEX(Formulas!$B$2:$B$3001,MATCH(A26&amp;"|2",Formulas!$H$2:$H$3001,0)),""))</f>
        <v>Ezetimibe</v>
      </c>
      <c r="E26" s="16" t="n">
        <f aca="false">IF(A26="","",COUNTIFS(Formulas!$A$2:$A$3001,A26,Formulas!$F$2:$F$3001,"Active"))</f>
        <v>2</v>
      </c>
      <c r="F26" s="16" t="str">
        <f aca="false">IF(A26="","",IF(C26="","",C26&amp;IF(D26="","",", "&amp;D26)&amp;IF(E26&gt;2," (+"&amp;(E26-2)&amp;" more)","")))</f>
        <v>Bempedoic Acid, Ezetimibe</v>
      </c>
      <c r="G26" s="16" t="n">
        <f aca="false">IF(A26="","",COUNTIF(Formulas!$A$2:$A$3001,A26))</f>
        <v>23</v>
      </c>
      <c r="H26" s="16" t="n">
        <f aca="false">IF(A26="","",SUMIFS(Formulas!$K$2:$K$3001,Formulas!$A$2:$A$3001,A26))</f>
        <v>18</v>
      </c>
    </row>
    <row r="27" customFormat="false" ht="15" hidden="false" customHeight="false" outlineLevel="0" collapsed="false">
      <c r="A27" s="15" t="s">
        <v>400</v>
      </c>
      <c r="B27" s="15"/>
      <c r="C27" s="16" t="str">
        <f aca="false">IF(A27="","",IFERROR(INDEX(Formulas!$B$2:$B$3001,MATCH(A27&amp;"|1",Formulas!$H$2:$H$3001,0)),""))</f>
        <v>Loperamide HCl</v>
      </c>
      <c r="D27" s="16" t="str">
        <f aca="false">IF(A27="","",IFERROR(INDEX(Formulas!$B$2:$B$3001,MATCH(A27&amp;"|2",Formulas!$H$2:$H$3001,0)),""))</f>
        <v/>
      </c>
      <c r="E27" s="16" t="n">
        <f aca="false">IF(A27="","",COUNTIFS(Formulas!$A$2:$A$3001,A27,Formulas!$F$2:$F$3001,"Active"))</f>
        <v>1</v>
      </c>
      <c r="F27" s="16" t="str">
        <f aca="false">IF(A27="","",IF(C27="","",C27&amp;IF(D27="","",", "&amp;D27)&amp;IF(E27&gt;2," (+"&amp;(E27-2)&amp;" more)","")))</f>
        <v>Loperamide HCl</v>
      </c>
      <c r="G27" s="16" t="n">
        <f aca="false">IF(A27="","",COUNTIF(Formulas!$A$2:$A$3001,A27))</f>
        <v>10</v>
      </c>
      <c r="H27" s="16" t="n">
        <f aca="false">IF(A27="","",SUMIFS(Formulas!$K$2:$K$3001,Formulas!$A$2:$A$3001,A27))</f>
        <v>10</v>
      </c>
    </row>
    <row r="28" customFormat="false" ht="15" hidden="false" customHeight="false" outlineLevel="0" collapsed="false">
      <c r="A28" s="15" t="s">
        <v>401</v>
      </c>
      <c r="B28" s="15"/>
      <c r="C28" s="16" t="str">
        <f aca="false">IF(A28="","",IFERROR(INDEX(Formulas!$B$2:$B$3001,MATCH(A28&amp;"|1",Formulas!$H$2:$H$3001,0)),""))</f>
        <v>Naproxen</v>
      </c>
      <c r="D28" s="16" t="str">
        <f aca="false">IF(A28="","",IFERROR(INDEX(Formulas!$B$2:$B$3001,MATCH(A28&amp;"|2",Formulas!$H$2:$H$3001,0)),""))</f>
        <v/>
      </c>
      <c r="E28" s="16" t="n">
        <f aca="false">IF(A28="","",COUNTIFS(Formulas!$A$2:$A$3001,A28,Formulas!$F$2:$F$3001,"Active"))</f>
        <v>1</v>
      </c>
      <c r="F28" s="16" t="str">
        <f aca="false">IF(A28="","",IF(C28="","",C28&amp;IF(D28="","",", "&amp;D28)&amp;IF(E28&gt;2," (+"&amp;(E28-2)&amp;" more)","")))</f>
        <v>Naproxen</v>
      </c>
      <c r="G28" s="16" t="n">
        <f aca="false">IF(A28="","",COUNTIF(Formulas!$A$2:$A$3001,A28))</f>
        <v>6</v>
      </c>
      <c r="H28" s="16" t="n">
        <f aca="false">IF(A28="","",SUMIFS(Formulas!$K$2:$K$3001,Formulas!$A$2:$A$3001,A28))</f>
        <v>6</v>
      </c>
    </row>
    <row r="29" customFormat="false" ht="15" hidden="false" customHeight="false" outlineLevel="0" collapsed="false">
      <c r="A29" s="15" t="s">
        <v>402</v>
      </c>
      <c r="B29" s="15"/>
      <c r="C29" s="16" t="str">
        <f aca="false">IF(A29="","",IFERROR(INDEX(Formulas!$B$2:$B$3001,MATCH(A29&amp;"|1",Formulas!$H$2:$H$3001,0)),""))</f>
        <v>Azelastine Hydrochloride</v>
      </c>
      <c r="D29" s="16" t="str">
        <f aca="false">IF(A29="","",IFERROR(INDEX(Formulas!$B$2:$B$3001,MATCH(A29&amp;"|2",Formulas!$H$2:$H$3001,0)),""))</f>
        <v>Fluticasone Propionate</v>
      </c>
      <c r="E29" s="16" t="n">
        <f aca="false">IF(A29="","",COUNTIFS(Formulas!$A$2:$A$3001,A29,Formulas!$F$2:$F$3001,"Active"))</f>
        <v>2</v>
      </c>
      <c r="F29" s="16" t="str">
        <f aca="false">IF(A29="","",IF(C29="","",C29&amp;IF(D29="","",", "&amp;D29)&amp;IF(E29&gt;2," (+"&amp;(E29-2)&amp;" more)","")))</f>
        <v>Azelastine Hydrochloride, Fluticasone Propionate</v>
      </c>
      <c r="G29" s="16" t="n">
        <f aca="false">IF(A29="","",COUNTIF(Formulas!$A$2:$A$3001,A29))</f>
        <v>10</v>
      </c>
      <c r="H29" s="16" t="n">
        <f aca="false">IF(A29="","",SUMIFS(Formulas!$K$2:$K$3001,Formulas!$A$2:$A$3001,A29))</f>
        <v>10</v>
      </c>
    </row>
    <row r="30" customFormat="false" ht="15" hidden="false" customHeight="false" outlineLevel="0" collapsed="false">
      <c r="A30" s="15" t="s">
        <v>403</v>
      </c>
      <c r="B30" s="15"/>
      <c r="C30" s="16" t="str">
        <f aca="false">IF(A30="","",IFERROR(INDEX(Formulas!$B$2:$B$3001,MATCH(A30&amp;"|1",Formulas!$H$2:$H$3001,0)),""))</f>
        <v>Sacubitril/Valsartan 3Sodium 2.5H2O Co-crystal</v>
      </c>
      <c r="D30" s="16" t="str">
        <f aca="false">IF(A30="","",IFERROR(INDEX(Formulas!$B$2:$B$3001,MATCH(A30&amp;"|2",Formulas!$H$2:$H$3001,0)),""))</f>
        <v/>
      </c>
      <c r="E30" s="16" t="n">
        <f aca="false">IF(A30="","",COUNTIFS(Formulas!$A$2:$A$3001,A30,Formulas!$F$2:$F$3001,"Active"))</f>
        <v>1</v>
      </c>
      <c r="F30" s="16" t="str">
        <f aca="false">IF(A30="","",IF(C30="","",C30&amp;IF(D30="","",", "&amp;D30)&amp;IF(E30&gt;2," (+"&amp;(E30-2)&amp;" more)","")))</f>
        <v>Sacubitril/Valsartan 3Sodium 2.5H2O Co-crystal</v>
      </c>
      <c r="G30" s="16" t="n">
        <f aca="false">IF(A30="","",COUNTIF(Formulas!$A$2:$A$3001,A30))</f>
        <v>15</v>
      </c>
      <c r="H30" s="16" t="n">
        <f aca="false">IF(A30="","",SUMIFS(Formulas!$K$2:$K$3001,Formulas!$A$2:$A$3001,A30))</f>
        <v>12</v>
      </c>
    </row>
    <row r="31" customFormat="false" ht="15" hidden="false" customHeight="false" outlineLevel="0" collapsed="false">
      <c r="A31" s="15" t="s">
        <v>404</v>
      </c>
      <c r="B31" s="15"/>
      <c r="C31" s="16" t="str">
        <f aca="false">IF(A31="","",IFERROR(INDEX(Formulas!$B$2:$B$3001,MATCH(A31&amp;"|1",Formulas!$H$2:$H$3001,0)),""))</f>
        <v>Sacubitril/Valsartan 3Sodium 2.5H2O Co-crystal</v>
      </c>
      <c r="D31" s="16" t="str">
        <f aca="false">IF(A31="","",IFERROR(INDEX(Formulas!$B$2:$B$3001,MATCH(A31&amp;"|2",Formulas!$H$2:$H$3001,0)),""))</f>
        <v/>
      </c>
      <c r="E31" s="16" t="n">
        <f aca="false">IF(A31="","",COUNTIFS(Formulas!$A$2:$A$3001,A31,Formulas!$F$2:$F$3001,"Active"))</f>
        <v>1</v>
      </c>
      <c r="F31" s="16" t="str">
        <f aca="false">IF(A31="","",IF(C31="","",C31&amp;IF(D31="","",", "&amp;D31)&amp;IF(E31&gt;2," (+"&amp;(E31-2)&amp;" more)","")))</f>
        <v>Sacubitril/Valsartan 3Sodium 2.5H2O Co-crystal</v>
      </c>
      <c r="G31" s="16" t="n">
        <f aca="false">IF(A31="","",COUNTIF(Formulas!$A$2:$A$3001,A31))</f>
        <v>15</v>
      </c>
      <c r="H31" s="16" t="n">
        <f aca="false">IF(A31="","",SUMIFS(Formulas!$K$2:$K$3001,Formulas!$A$2:$A$3001,A31))</f>
        <v>12</v>
      </c>
    </row>
    <row r="32" customFormat="false" ht="15" hidden="false" customHeight="false" outlineLevel="0" collapsed="false">
      <c r="A32" s="15" t="s">
        <v>405</v>
      </c>
      <c r="B32" s="15"/>
      <c r="C32" s="16" t="str">
        <f aca="false">IF(A32="","",IFERROR(INDEX(Formulas!$B$2:$B$3001,MATCH(A32&amp;"|1",Formulas!$H$2:$H$3001,0)),""))</f>
        <v>Sacubitril/Valsartan 3Sodium 2.5H2O Co-crystal</v>
      </c>
      <c r="D32" s="16" t="str">
        <f aca="false">IF(A32="","",IFERROR(INDEX(Formulas!$B$2:$B$3001,MATCH(A32&amp;"|2",Formulas!$H$2:$H$3001,0)),""))</f>
        <v/>
      </c>
      <c r="E32" s="16" t="n">
        <f aca="false">IF(A32="","",COUNTIFS(Formulas!$A$2:$A$3001,A32,Formulas!$F$2:$F$3001,"Active"))</f>
        <v>1</v>
      </c>
      <c r="F32" s="16" t="str">
        <f aca="false">IF(A32="","",IF(C32="","",C32&amp;IF(D32="","",", "&amp;D32)&amp;IF(E32&gt;2," (+"&amp;(E32-2)&amp;" more)","")))</f>
        <v>Sacubitril/Valsartan 3Sodium 2.5H2O Co-crystal</v>
      </c>
      <c r="G32" s="16" t="n">
        <f aca="false">IF(A32="","",COUNTIF(Formulas!$A$2:$A$3001,A32))</f>
        <v>15</v>
      </c>
      <c r="H32" s="16" t="n">
        <f aca="false">IF(A32="","",SUMIFS(Formulas!$K$2:$K$3001,Formulas!$A$2:$A$3001,A32))</f>
        <v>12</v>
      </c>
    </row>
    <row r="33" customFormat="false" ht="15" hidden="false" customHeight="false" outlineLevel="0" collapsed="false">
      <c r="A33" s="15" t="s">
        <v>406</v>
      </c>
      <c r="B33" s="15"/>
      <c r="C33" s="16" t="str">
        <f aca="false">IF(A33="","",IFERROR(INDEX(Formulas!$B$2:$B$3001,MATCH(A33&amp;"|1",Formulas!$H$2:$H$3001,0)),""))</f>
        <v>Linagliptin</v>
      </c>
      <c r="D33" s="16" t="str">
        <f aca="false">IF(A33="","",IFERROR(INDEX(Formulas!$B$2:$B$3001,MATCH(A33&amp;"|2",Formulas!$H$2:$H$3001,0)),""))</f>
        <v/>
      </c>
      <c r="E33" s="16" t="n">
        <f aca="false">IF(A33="","",COUNTIFS(Formulas!$A$2:$A$3001,A33,Formulas!$F$2:$F$3001,"Active"))</f>
        <v>1</v>
      </c>
      <c r="F33" s="16" t="str">
        <f aca="false">IF(A33="","",IF(C33="","",C33&amp;IF(D33="","",", "&amp;D33)&amp;IF(E33&gt;2," (+"&amp;(E33-2)&amp;" more)","")))</f>
        <v>Linagliptin</v>
      </c>
      <c r="G33" s="16" t="n">
        <f aca="false">IF(A33="","",COUNTIF(Formulas!$A$2:$A$3001,A33))</f>
        <v>15</v>
      </c>
      <c r="H33" s="16" t="n">
        <f aca="false">IF(A33="","",SUMIFS(Formulas!$K$2:$K$3001,Formulas!$A$2:$A$3001,A33))</f>
        <v>14</v>
      </c>
    </row>
    <row r="34" customFormat="false" ht="15" hidden="false" customHeight="false" outlineLevel="0" collapsed="false">
      <c r="A34" s="15" t="s">
        <v>407</v>
      </c>
      <c r="B34" s="15"/>
      <c r="C34" s="16" t="str">
        <f aca="false">IF(A34="","",IFERROR(INDEX(Formulas!$B$2:$B$3001,MATCH(A34&amp;"|1",Formulas!$H$2:$H$3001,0)),""))</f>
        <v>Dapagliflozin Propanediol Monohydrate</v>
      </c>
      <c r="D34" s="16" t="str">
        <f aca="false">IF(A34="","",IFERROR(INDEX(Formulas!$B$2:$B$3001,MATCH(A34&amp;"|2",Formulas!$H$2:$H$3001,0)),""))</f>
        <v/>
      </c>
      <c r="E34" s="16" t="n">
        <f aca="false">IF(A34="","",COUNTIFS(Formulas!$A$2:$A$3001,A34,Formulas!$F$2:$F$3001,"Active"))</f>
        <v>1</v>
      </c>
      <c r="F34" s="16" t="str">
        <f aca="false">IF(A34="","",IF(C34="","",C34&amp;IF(D34="","",", "&amp;D34)&amp;IF(E34&gt;2," (+"&amp;(E34-2)&amp;" more)","")))</f>
        <v>Dapagliflozin Propanediol Monohydrate</v>
      </c>
      <c r="G34" s="16" t="n">
        <f aca="false">IF(A34="","",COUNTIF(Formulas!$A$2:$A$3001,A34))</f>
        <v>13</v>
      </c>
      <c r="H34" s="16" t="n">
        <f aca="false">IF(A34="","",SUMIFS(Formulas!$K$2:$K$3001,Formulas!$A$2:$A$3001,A34))</f>
        <v>12</v>
      </c>
    </row>
    <row r="35" customFormat="false" ht="15" hidden="false" customHeight="false" outlineLevel="0" collapsed="false">
      <c r="A35" s="15" t="s">
        <v>408</v>
      </c>
      <c r="B35" s="15"/>
      <c r="C35" s="16" t="str">
        <f aca="false">IF(A35="","",IFERROR(INDEX(Formulas!$B$2:$B$3001,MATCH(A35&amp;"|1",Formulas!$H$2:$H$3001,0)),""))</f>
        <v>Dapagliflozin Propanediol Monohydrate</v>
      </c>
      <c r="D35" s="16" t="str">
        <f aca="false">IF(A35="","",IFERROR(INDEX(Formulas!$B$2:$B$3001,MATCH(A35&amp;"|2",Formulas!$H$2:$H$3001,0)),""))</f>
        <v/>
      </c>
      <c r="E35" s="16" t="n">
        <f aca="false">IF(A35="","",COUNTIFS(Formulas!$A$2:$A$3001,A35,Formulas!$F$2:$F$3001,"Active"))</f>
        <v>1</v>
      </c>
      <c r="F35" s="16" t="str">
        <f aca="false">IF(A35="","",IF(C35="","",C35&amp;IF(D35="","",", "&amp;D35)&amp;IF(E35&gt;2," (+"&amp;(E35-2)&amp;" more)","")))</f>
        <v>Dapagliflozin Propanediol Monohydrate</v>
      </c>
      <c r="G35" s="16" t="n">
        <f aca="false">IF(A35="","",COUNTIF(Formulas!$A$2:$A$3001,A35))</f>
        <v>13</v>
      </c>
      <c r="H35" s="16" t="n">
        <f aca="false">IF(A35="","",SUMIFS(Formulas!$K$2:$K$3001,Formulas!$A$2:$A$3001,A35))</f>
        <v>12</v>
      </c>
    </row>
    <row r="36" customFormat="false" ht="15" hidden="false" customHeight="false" outlineLevel="0" collapsed="false">
      <c r="A36" s="15" t="s">
        <v>409</v>
      </c>
      <c r="B36" s="15"/>
      <c r="C36" s="16" t="str">
        <f aca="false">IF(A36="","",IFERROR(INDEX(Formulas!$B$2:$B$3001,MATCH(A36&amp;"|1",Formulas!$H$2:$H$3001,0)),""))</f>
        <v>Metformin Hydrochloride</v>
      </c>
      <c r="D36" s="16" t="str">
        <f aca="false">IF(A36="","",IFERROR(INDEX(Formulas!$B$2:$B$3001,MATCH(A36&amp;"|2",Formulas!$H$2:$H$3001,0)),""))</f>
        <v>Linagliptin</v>
      </c>
      <c r="E36" s="16" t="n">
        <f aca="false">IF(A36="","",COUNTIFS(Formulas!$A$2:$A$3001,A36,Formulas!$F$2:$F$3001,"Active"))</f>
        <v>3</v>
      </c>
      <c r="F36" s="16" t="str">
        <f aca="false">IF(A36="","",IF(C36="","",C36&amp;IF(D36="","",", "&amp;D36)&amp;IF(E36&gt;2," (+"&amp;(E36-2)&amp;" more)","")))</f>
        <v>Metformin Hydrochloride, Linagliptin (+1 more)</v>
      </c>
      <c r="G36" s="16" t="n">
        <f aca="false">IF(A36="","",COUNTIF(Formulas!$A$2:$A$3001,A36))</f>
        <v>24</v>
      </c>
      <c r="H36" s="16" t="n">
        <f aca="false">IF(A36="","",SUMIFS(Formulas!$K$2:$K$3001,Formulas!$A$2:$A$3001,A36))</f>
        <v>18</v>
      </c>
    </row>
    <row r="37" customFormat="false" ht="15" hidden="false" customHeight="false" outlineLevel="0" collapsed="false">
      <c r="A37" s="15" t="s">
        <v>410</v>
      </c>
      <c r="B37" s="15"/>
      <c r="C37" s="16" t="str">
        <f aca="false">IF(A37="","",IFERROR(INDEX(Formulas!$B$2:$B$3001,MATCH(A37&amp;"|1",Formulas!$H$2:$H$3001,0)),""))</f>
        <v>Metformin Hydrochloride</v>
      </c>
      <c r="D37" s="16" t="str">
        <f aca="false">IF(A37="","",IFERROR(INDEX(Formulas!$B$2:$B$3001,MATCH(A37&amp;"|2",Formulas!$H$2:$H$3001,0)),""))</f>
        <v>Linagliptin</v>
      </c>
      <c r="E37" s="16" t="n">
        <f aca="false">IF(A37="","",COUNTIFS(Formulas!$A$2:$A$3001,A37,Formulas!$F$2:$F$3001,"Active"))</f>
        <v>3</v>
      </c>
      <c r="F37" s="16" t="str">
        <f aca="false">IF(A37="","",IF(C37="","",C37&amp;IF(D37="","",", "&amp;D37)&amp;IF(E37&gt;2," (+"&amp;(E37-2)&amp;" more)","")))</f>
        <v>Metformin Hydrochloride, Linagliptin (+1 more)</v>
      </c>
      <c r="G37" s="16" t="n">
        <f aca="false">IF(A37="","",COUNTIF(Formulas!$A$2:$A$3001,A37))</f>
        <v>24</v>
      </c>
      <c r="H37" s="16" t="n">
        <f aca="false">IF(A37="","",SUMIFS(Formulas!$K$2:$K$3001,Formulas!$A$2:$A$3001,A37))</f>
        <v>18</v>
      </c>
    </row>
    <row r="38" customFormat="false" ht="15" hidden="false" customHeight="false" outlineLevel="0" collapsed="false">
      <c r="A38" s="15" t="s">
        <v>411</v>
      </c>
      <c r="B38" s="15"/>
      <c r="C38" s="16" t="str">
        <f aca="false">IF(A38="","",IFERROR(INDEX(Formulas!$B$2:$B$3001,MATCH(A38&amp;"|1",Formulas!$H$2:$H$3001,0)),""))</f>
        <v>Ozanimod Hydrochloride</v>
      </c>
      <c r="D38" s="16" t="str">
        <f aca="false">IF(A38="","",IFERROR(INDEX(Formulas!$B$2:$B$3001,MATCH(A38&amp;"|2",Formulas!$H$2:$H$3001,0)),""))</f>
        <v/>
      </c>
      <c r="E38" s="16" t="n">
        <f aca="false">IF(A38="","",COUNTIFS(Formulas!$A$2:$A$3001,A38,Formulas!$F$2:$F$3001,"Active"))</f>
        <v>1</v>
      </c>
      <c r="F38" s="16" t="str">
        <f aca="false">IF(A38="","",IF(C38="","",C38&amp;IF(D38="","",", "&amp;D38)&amp;IF(E38&gt;2," (+"&amp;(E38-2)&amp;" more)","")))</f>
        <v>Ozanimod Hydrochloride</v>
      </c>
      <c r="G38" s="16" t="n">
        <f aca="false">IF(A38="","",COUNTIF(Formulas!$A$2:$A$3001,A38))</f>
        <v>7</v>
      </c>
      <c r="H38" s="16" t="n">
        <f aca="false">IF(A38="","",SUMIFS(Formulas!$K$2:$K$3001,Formulas!$A$2:$A$3001,A38))</f>
        <v>7</v>
      </c>
    </row>
    <row r="39" customFormat="false" ht="15" hidden="false" customHeight="false" outlineLevel="0" collapsed="false">
      <c r="A39" s="15" t="s">
        <v>412</v>
      </c>
      <c r="B39" s="15"/>
      <c r="C39" s="16" t="str">
        <f aca="false">IF(A39="","",IFERROR(INDEX(Formulas!$B$2:$B$3001,MATCH(A39&amp;"|1",Formulas!$H$2:$H$3001,0)),""))</f>
        <v>Ozanimod Hydrochloride</v>
      </c>
      <c r="D39" s="16" t="str">
        <f aca="false">IF(A39="","",IFERROR(INDEX(Formulas!$B$2:$B$3001,MATCH(A39&amp;"|2",Formulas!$H$2:$H$3001,0)),""))</f>
        <v/>
      </c>
      <c r="E39" s="16" t="n">
        <f aca="false">IF(A39="","",COUNTIFS(Formulas!$A$2:$A$3001,A39,Formulas!$F$2:$F$3001,"Active"))</f>
        <v>1</v>
      </c>
      <c r="F39" s="16" t="str">
        <f aca="false">IF(A39="","",IF(C39="","",C39&amp;IF(D39="","",", "&amp;D39)&amp;IF(E39&gt;2," (+"&amp;(E39-2)&amp;" more)","")))</f>
        <v>Ozanimod Hydrochloride</v>
      </c>
      <c r="G39" s="16" t="n">
        <f aca="false">IF(A39="","",COUNTIF(Formulas!$A$2:$A$3001,A39))</f>
        <v>7</v>
      </c>
      <c r="H39" s="16" t="n">
        <f aca="false">IF(A39="","",SUMIFS(Formulas!$K$2:$K$3001,Formulas!$A$2:$A$3001,A39))</f>
        <v>7</v>
      </c>
    </row>
    <row r="40" customFormat="false" ht="15" hidden="false" customHeight="false" outlineLevel="0" collapsed="false">
      <c r="A40" s="15" t="s">
        <v>413</v>
      </c>
      <c r="B40" s="15"/>
      <c r="C40" s="16" t="str">
        <f aca="false">IF(A40="","",IFERROR(INDEX(Formulas!$B$2:$B$3001,MATCH(A40&amp;"|1",Formulas!$H$2:$H$3001,0)),""))</f>
        <v>Acetaminophen</v>
      </c>
      <c r="D40" s="16" t="str">
        <f aca="false">IF(A40="","",IFERROR(INDEX(Formulas!$B$2:$B$3001,MATCH(A40&amp;"|2",Formulas!$H$2:$H$3001,0)),""))</f>
        <v>Phenylephrine HCl</v>
      </c>
      <c r="E40" s="16" t="n">
        <f aca="false">IF(A40="","",COUNTIFS(Formulas!$A$2:$A$3001,A40,Formulas!$F$2:$F$3001,"Active"))</f>
        <v>4</v>
      </c>
      <c r="F40" s="16" t="str">
        <f aca="false">IF(A40="","",IF(C40="","",C40&amp;IF(D40="","",", "&amp;D40)&amp;IF(E40&gt;2," (+"&amp;(E40-2)&amp;" more)","")))</f>
        <v>Acetaminophen, Phenylephrine HCl (+2 more)</v>
      </c>
      <c r="G40" s="16" t="n">
        <f aca="false">IF(A40="","",COUNTIF(Formulas!$A$2:$A$3001,A40))</f>
        <v>14</v>
      </c>
      <c r="H40" s="16" t="n">
        <f aca="false">IF(A40="","",SUMIFS(Formulas!$K$2:$K$3001,Formulas!$A$2:$A$3001,A40))</f>
        <v>14</v>
      </c>
    </row>
    <row r="41" customFormat="false" ht="15" hidden="false" customHeight="false" outlineLevel="0" collapsed="false">
      <c r="A41" s="15" t="s">
        <v>414</v>
      </c>
      <c r="B41" s="15"/>
      <c r="C41" s="16" t="str">
        <f aca="false">IF(A41="","",IFERROR(INDEX(Formulas!$B$2:$B$3001,MATCH(A41&amp;"|1",Formulas!$H$2:$H$3001,0)),""))</f>
        <v>Acetaminophen</v>
      </c>
      <c r="D41" s="16" t="str">
        <f aca="false">IF(A41="","",IFERROR(INDEX(Formulas!$B$2:$B$3001,MATCH(A41&amp;"|2",Formulas!$H$2:$H$3001,0)),""))</f>
        <v>Phenylephrine HCl</v>
      </c>
      <c r="E41" s="16" t="n">
        <f aca="false">IF(A41="","",COUNTIFS(Formulas!$A$2:$A$3001,A41,Formulas!$F$2:$F$3001,"Active"))</f>
        <v>4</v>
      </c>
      <c r="F41" s="16" t="str">
        <f aca="false">IF(A41="","",IF(C41="","",C41&amp;IF(D41="","",", "&amp;D41)&amp;IF(E41&gt;2," (+"&amp;(E41-2)&amp;" more)","")))</f>
        <v>Acetaminophen, Phenylephrine HCl (+2 more)</v>
      </c>
      <c r="G41" s="16" t="n">
        <f aca="false">IF(A41="","",COUNTIF(Formulas!$A$2:$A$3001,A41))</f>
        <v>13</v>
      </c>
      <c r="H41" s="16" t="n">
        <f aca="false">IF(A41="","",SUMIFS(Formulas!$K$2:$K$3001,Formulas!$A$2:$A$3001,A41))</f>
        <v>13</v>
      </c>
    </row>
    <row r="42" customFormat="false" ht="15" hidden="false" customHeight="false" outlineLevel="0" collapsed="false">
      <c r="A42" s="15" t="s">
        <v>415</v>
      </c>
      <c r="B42" s="15"/>
      <c r="C42" s="16" t="str">
        <f aca="false">IF(A42="","",IFERROR(INDEX(Formulas!$B$2:$B$3001,MATCH(A42&amp;"|1",Formulas!$H$2:$H$3001,0)),""))</f>
        <v>Acetaminophen</v>
      </c>
      <c r="D42" s="16" t="str">
        <f aca="false">IF(A42="","",IFERROR(INDEX(Formulas!$B$2:$B$3001,MATCH(A42&amp;"|2",Formulas!$H$2:$H$3001,0)),""))</f>
        <v>Phenylephrine HCl</v>
      </c>
      <c r="E42" s="16" t="n">
        <f aca="false">IF(A42="","",COUNTIFS(Formulas!$A$2:$A$3001,A42,Formulas!$F$2:$F$3001,"Active"))</f>
        <v>4</v>
      </c>
      <c r="F42" s="16" t="str">
        <f aca="false">IF(A42="","",IF(C42="","",C42&amp;IF(D42="","",", "&amp;D42)&amp;IF(E42&gt;2," (+"&amp;(E42-2)&amp;" more)","")))</f>
        <v>Acetaminophen, Phenylephrine HCl (+2 more)</v>
      </c>
      <c r="G42" s="16" t="n">
        <f aca="false">IF(A42="","",COUNTIF(Formulas!$A$2:$A$3001,A42))</f>
        <v>15</v>
      </c>
      <c r="H42" s="16" t="n">
        <f aca="false">IF(A42="","",SUMIFS(Formulas!$K$2:$K$3001,Formulas!$A$2:$A$3001,A42))</f>
        <v>15</v>
      </c>
    </row>
    <row r="43" customFormat="false" ht="15" hidden="false" customHeight="false" outlineLevel="0" collapsed="false">
      <c r="A43" s="15" t="s">
        <v>416</v>
      </c>
      <c r="B43" s="15"/>
      <c r="C43" s="16" t="str">
        <f aca="false">IF(A43="","",IFERROR(INDEX(Formulas!$B$2:$B$3001,MATCH(A43&amp;"|1",Formulas!$H$2:$H$3001,0)),""))</f>
        <v>Acetaminophen</v>
      </c>
      <c r="D43" s="16" t="str">
        <f aca="false">IF(A43="","",IFERROR(INDEX(Formulas!$B$2:$B$3001,MATCH(A43&amp;"|2",Formulas!$H$2:$H$3001,0)),""))</f>
        <v>Phenylephrine HCl</v>
      </c>
      <c r="E43" s="16" t="n">
        <f aca="false">IF(A43="","",COUNTIFS(Formulas!$A$2:$A$3001,A43,Formulas!$F$2:$F$3001,"Active"))</f>
        <v>4</v>
      </c>
      <c r="F43" s="16" t="str">
        <f aca="false">IF(A43="","",IF(C43="","",C43&amp;IF(D43="","",", "&amp;D43)&amp;IF(E43&gt;2," (+"&amp;(E43-2)&amp;" more)","")))</f>
        <v>Acetaminophen, Phenylephrine HCl (+2 more)</v>
      </c>
      <c r="G43" s="16" t="n">
        <f aca="false">IF(A43="","",COUNTIF(Formulas!$A$2:$A$3001,A43))</f>
        <v>14</v>
      </c>
      <c r="H43" s="16" t="n">
        <f aca="false">IF(A43="","",SUMIFS(Formulas!$K$2:$K$3001,Formulas!$A$2:$A$3001,A43))</f>
        <v>14</v>
      </c>
    </row>
    <row r="44" customFormat="false" ht="15" hidden="false" customHeight="false" outlineLevel="0" collapsed="false">
      <c r="A44" s="15" t="s">
        <v>417</v>
      </c>
      <c r="B44" s="15"/>
      <c r="C44" s="16" t="str">
        <f aca="false">IF(A44="","",IFERROR(INDEX(Formulas!$B$2:$B$3001,MATCH(A44&amp;"|1",Formulas!$H$2:$H$3001,0)),""))</f>
        <v>Acetaminophen</v>
      </c>
      <c r="D44" s="16" t="str">
        <f aca="false">IF(A44="","",IFERROR(INDEX(Formulas!$B$2:$B$3001,MATCH(A44&amp;"|2",Formulas!$H$2:$H$3001,0)),""))</f>
        <v>Phenylephrine HCl</v>
      </c>
      <c r="E44" s="16" t="n">
        <f aca="false">IF(A44="","",COUNTIFS(Formulas!$A$2:$A$3001,A44,Formulas!$F$2:$F$3001,"Active"))</f>
        <v>3</v>
      </c>
      <c r="F44" s="16" t="str">
        <f aca="false">IF(A44="","",IF(C44="","",C44&amp;IF(D44="","",", "&amp;D44)&amp;IF(E44&gt;2," (+"&amp;(E44-2)&amp;" more)","")))</f>
        <v>Acetaminophen, Phenylephrine HCl (+1 more)</v>
      </c>
      <c r="G44" s="16" t="n">
        <f aca="false">IF(A44="","",COUNTIF(Formulas!$A$2:$A$3001,A44))</f>
        <v>13</v>
      </c>
      <c r="H44" s="16" t="n">
        <f aca="false">IF(A44="","",SUMIFS(Formulas!$K$2:$K$3001,Formulas!$A$2:$A$3001,A44))</f>
        <v>13</v>
      </c>
    </row>
    <row r="45" customFormat="false" ht="15" hidden="false" customHeight="false" outlineLevel="0" collapsed="false">
      <c r="A45" s="15" t="s">
        <v>418</v>
      </c>
      <c r="B45" s="15"/>
      <c r="C45" s="16" t="str">
        <f aca="false">IF(A45="","",IFERROR(INDEX(Formulas!$B$2:$B$3001,MATCH(A45&amp;"|1",Formulas!$H$2:$H$3001,0)),""))</f>
        <v>Acetaminophen</v>
      </c>
      <c r="D45" s="16" t="str">
        <f aca="false">IF(A45="","",IFERROR(INDEX(Formulas!$B$2:$B$3001,MATCH(A45&amp;"|2",Formulas!$H$2:$H$3001,0)),""))</f>
        <v>Phenylephrine HCl</v>
      </c>
      <c r="E45" s="16" t="n">
        <f aca="false">IF(A45="","",COUNTIFS(Formulas!$A$2:$A$3001,A45,Formulas!$F$2:$F$3001,"Active"))</f>
        <v>3</v>
      </c>
      <c r="F45" s="16" t="str">
        <f aca="false">IF(A45="","",IF(C45="","",C45&amp;IF(D45="","",", "&amp;D45)&amp;IF(E45&gt;2," (+"&amp;(E45-2)&amp;" more)","")))</f>
        <v>Acetaminophen, Phenylephrine HCl (+1 more)</v>
      </c>
      <c r="G45" s="16" t="n">
        <f aca="false">IF(A45="","",COUNTIF(Formulas!$A$2:$A$3001,A45))</f>
        <v>12</v>
      </c>
      <c r="H45" s="16" t="n">
        <f aca="false">IF(A45="","",SUMIFS(Formulas!$K$2:$K$3001,Formulas!$A$2:$A$3001,A45))</f>
        <v>12</v>
      </c>
    </row>
    <row r="46" customFormat="false" ht="15" hidden="false" customHeight="false" outlineLevel="0" collapsed="false">
      <c r="A46" s="15" t="s">
        <v>419</v>
      </c>
      <c r="B46" s="15" t="s">
        <v>420</v>
      </c>
      <c r="C46" s="16" t="str">
        <f aca="false">IF(A46="","",IFERROR(INDEX(Formulas!$B$2:$B$3001,MATCH(A46&amp;"|1",Formulas!$H$2:$H$3001,0)),""))</f>
        <v/>
      </c>
      <c r="D46" s="16" t="str">
        <f aca="false">IF(A46="","",IFERROR(INDEX(Formulas!$B$2:$B$3001,MATCH(A46&amp;"|2",Formulas!$H$2:$H$3001,0)),""))</f>
        <v/>
      </c>
      <c r="E46" s="16" t="n">
        <f aca="false">IF(A46="","",COUNTIFS(Formulas!$A$2:$A$3001,A46,Formulas!$F$2:$F$3001,"Active"))</f>
        <v>0</v>
      </c>
      <c r="F46" s="16" t="str">
        <f aca="false">IF(A46="","",IF(C46="","",C46&amp;IF(D46="","",", "&amp;D46)&amp;IF(E46&gt;2," (+"&amp;(E46-2)&amp;" more)","")))</f>
        <v/>
      </c>
      <c r="G46" s="16" t="n">
        <f aca="false">IF(A46="","",COUNTIF(Formulas!$A$2:$A$3001,A46))</f>
        <v>0</v>
      </c>
      <c r="H46" s="16" t="n">
        <f aca="false">IF(A46="","",SUMIFS(Formulas!$K$2:$K$3001,Formulas!$A$2:$A$3001,A46))</f>
        <v>0</v>
      </c>
    </row>
    <row r="47" customFormat="false" ht="15" hidden="false" customHeight="false" outlineLevel="0" collapsed="false">
      <c r="A47" s="15" t="s">
        <v>421</v>
      </c>
      <c r="B47" s="15"/>
      <c r="C47" s="16" t="str">
        <f aca="false">IF(A47="","",IFERROR(INDEX(Formulas!$B$2:$B$3001,MATCH(A47&amp;"|1",Formulas!$H$2:$H$3001,0)),""))</f>
        <v>Empagliflozin</v>
      </c>
      <c r="D47" s="16" t="str">
        <f aca="false">IF(A47="","",IFERROR(INDEX(Formulas!$B$2:$B$3001,MATCH(A47&amp;"|2",Formulas!$H$2:$H$3001,0)),""))</f>
        <v/>
      </c>
      <c r="E47" s="16" t="n">
        <f aca="false">IF(A47="","",COUNTIFS(Formulas!$A$2:$A$3001,A47,Formulas!$F$2:$F$3001,"Active"))</f>
        <v>1</v>
      </c>
      <c r="F47" s="16" t="str">
        <f aca="false">IF(A47="","",IF(C47="","",C47&amp;IF(D47="","",", "&amp;D47)&amp;IF(E47&gt;2," (+"&amp;(E47-2)&amp;" more)","")))</f>
        <v>Empagliflozin</v>
      </c>
      <c r="G47" s="16" t="n">
        <f aca="false">IF(A47="","",COUNTIF(Formulas!$A$2:$A$3001,A47))</f>
        <v>13</v>
      </c>
      <c r="H47" s="16" t="n">
        <f aca="false">IF(A47="","",SUMIFS(Formulas!$K$2:$K$3001,Formulas!$A$2:$A$3001,A47))</f>
        <v>12</v>
      </c>
    </row>
    <row r="48" customFormat="false" ht="15" hidden="false" customHeight="false" outlineLevel="0" collapsed="false">
      <c r="A48" s="15" t="s">
        <v>422</v>
      </c>
      <c r="B48" s="15"/>
      <c r="C48" s="16" t="str">
        <f aca="false">IF(A48="","",IFERROR(INDEX(Formulas!$B$2:$B$3001,MATCH(A48&amp;"|1",Formulas!$H$2:$H$3001,0)),""))</f>
        <v>Empagliflozin</v>
      </c>
      <c r="D48" s="16" t="str">
        <f aca="false">IF(A48="","",IFERROR(INDEX(Formulas!$B$2:$B$3001,MATCH(A48&amp;"|2",Formulas!$H$2:$H$3001,0)),""))</f>
        <v/>
      </c>
      <c r="E48" s="16" t="n">
        <f aca="false">IF(A48="","",COUNTIFS(Formulas!$A$2:$A$3001,A48,Formulas!$F$2:$F$3001,"Active"))</f>
        <v>1</v>
      </c>
      <c r="F48" s="16" t="str">
        <f aca="false">IF(A48="","",IF(C48="","",C48&amp;IF(D48="","",", "&amp;D48)&amp;IF(E48&gt;2," (+"&amp;(E48-2)&amp;" more)","")))</f>
        <v>Empagliflozin</v>
      </c>
      <c r="G48" s="16" t="n">
        <f aca="false">IF(A48="","",COUNTIF(Formulas!$A$2:$A$3001,A48))</f>
        <v>14</v>
      </c>
      <c r="H48" s="16" t="n">
        <f aca="false">IF(A48="","",SUMIFS(Formulas!$K$2:$K$3001,Formulas!$A$2:$A$3001,A48))</f>
        <v>13</v>
      </c>
    </row>
    <row r="49" customFormat="false" ht="15" hidden="false" customHeight="false" outlineLevel="0" collapsed="false">
      <c r="A49" s="15" t="s">
        <v>423</v>
      </c>
      <c r="B49" s="15"/>
      <c r="C49" s="16" t="str">
        <f aca="false">IF(A49="","",IFERROR(INDEX(Formulas!$B$2:$B$3001,MATCH(A49&amp;"|1",Formulas!$H$2:$H$3001,0)),""))</f>
        <v>Apixaban</v>
      </c>
      <c r="D49" s="16" t="str">
        <f aca="false">IF(A49="","",IFERROR(INDEX(Formulas!$B$2:$B$3001,MATCH(A49&amp;"|2",Formulas!$H$2:$H$3001,0)),""))</f>
        <v/>
      </c>
      <c r="E49" s="16" t="n">
        <f aca="false">IF(A49="","",COUNTIFS(Formulas!$A$2:$A$3001,A49,Formulas!$F$2:$F$3001,"Active"))</f>
        <v>1</v>
      </c>
      <c r="F49" s="16" t="str">
        <f aca="false">IF(A49="","",IF(C49="","",C49&amp;IF(D49="","",", "&amp;D49)&amp;IF(E49&gt;2," (+"&amp;(E49-2)&amp;" more)","")))</f>
        <v>Apixaban</v>
      </c>
      <c r="G49" s="16" t="n">
        <f aca="false">IF(A49="","",COUNTIF(Formulas!$A$2:$A$3001,A49))</f>
        <v>15</v>
      </c>
      <c r="H49" s="16" t="n">
        <f aca="false">IF(A49="","",SUMIFS(Formulas!$K$2:$K$3001,Formulas!$A$2:$A$3001,A49))</f>
        <v>15</v>
      </c>
    </row>
    <row r="50" customFormat="false" ht="15" hidden="false" customHeight="false" outlineLevel="0" collapsed="false">
      <c r="A50" s="15" t="s">
        <v>424</v>
      </c>
      <c r="B50" s="15"/>
      <c r="C50" s="16" t="str">
        <f aca="false">IF(A50="","",IFERROR(INDEX(Formulas!$B$2:$B$3001,MATCH(A50&amp;"|1",Formulas!$H$2:$H$3001,0)),""))</f>
        <v>Apixaban</v>
      </c>
      <c r="D50" s="16" t="str">
        <f aca="false">IF(A50="","",IFERROR(INDEX(Formulas!$B$2:$B$3001,MATCH(A50&amp;"|2",Formulas!$H$2:$H$3001,0)),""))</f>
        <v/>
      </c>
      <c r="E50" s="16" t="n">
        <f aca="false">IF(A50="","",COUNTIFS(Formulas!$A$2:$A$3001,A50,Formulas!$F$2:$F$3001,"Active"))</f>
        <v>1</v>
      </c>
      <c r="F50" s="16" t="str">
        <f aca="false">IF(A50="","",IF(C50="","",C50&amp;IF(D50="","",", "&amp;D50)&amp;IF(E50&gt;2," (+"&amp;(E50-2)&amp;" more)","")))</f>
        <v>Apixaban</v>
      </c>
      <c r="G50" s="16" t="n">
        <f aca="false">IF(A50="","",COUNTIF(Formulas!$A$2:$A$3001,A50))</f>
        <v>15</v>
      </c>
      <c r="H50" s="16" t="n">
        <f aca="false">IF(A50="","",SUMIFS(Formulas!$K$2:$K$3001,Formulas!$A$2:$A$3001,A50))</f>
        <v>15</v>
      </c>
    </row>
    <row r="51" customFormat="false" ht="15" hidden="false" customHeight="false" outlineLevel="0" collapsed="false">
      <c r="A51" s="15" t="s">
        <v>425</v>
      </c>
      <c r="B51" s="15"/>
      <c r="C51" s="16" t="str">
        <f aca="false">IF(A51="","",IFERROR(INDEX(Formulas!$B$2:$B$3001,MATCH(A51&amp;"|1",Formulas!$H$2:$H$3001,0)),""))</f>
        <v>Empagliflozin</v>
      </c>
      <c r="D51" s="16" t="str">
        <f aca="false">IF(A51="","",IFERROR(INDEX(Formulas!$B$2:$B$3001,MATCH(A51&amp;"|2",Formulas!$H$2:$H$3001,0)),""))</f>
        <v>Linagliptin</v>
      </c>
      <c r="E51" s="16" t="n">
        <f aca="false">IF(A51="","",COUNTIFS(Formulas!$A$2:$A$3001,A51,Formulas!$F$2:$F$3001,"Active"))</f>
        <v>2</v>
      </c>
      <c r="F51" s="16" t="str">
        <f aca="false">IF(A51="","",IF(C51="","",C51&amp;IF(D51="","",", "&amp;D51)&amp;IF(E51&gt;2," (+"&amp;(E51-2)&amp;" more)","")))</f>
        <v>Empagliflozin, Linagliptin</v>
      </c>
      <c r="G51" s="16" t="n">
        <f aca="false">IF(A51="","",COUNTIF(Formulas!$A$2:$A$3001,A51))</f>
        <v>15</v>
      </c>
      <c r="H51" s="16" t="n">
        <f aca="false">IF(A51="","",SUMIFS(Formulas!$K$2:$K$3001,Formulas!$A$2:$A$3001,A51))</f>
        <v>13</v>
      </c>
    </row>
    <row r="52" customFormat="false" ht="15" hidden="false" customHeight="false" outlineLevel="0" collapsed="false">
      <c r="A52" s="15" t="s">
        <v>426</v>
      </c>
      <c r="B52" s="15"/>
      <c r="C52" s="16" t="str">
        <f aca="false">IF(A52="","",IFERROR(INDEX(Formulas!$B$2:$B$3001,MATCH(A52&amp;"|1",Formulas!$H$2:$H$3001,0)),""))</f>
        <v>Empagliflozin</v>
      </c>
      <c r="D52" s="16" t="str">
        <f aca="false">IF(A52="","",IFERROR(INDEX(Formulas!$B$2:$B$3001,MATCH(A52&amp;"|2",Formulas!$H$2:$H$3001,0)),""))</f>
        <v>Linagliptin</v>
      </c>
      <c r="E52" s="16" t="n">
        <f aca="false">IF(A52="","",COUNTIFS(Formulas!$A$2:$A$3001,A52,Formulas!$F$2:$F$3001,"Active"))</f>
        <v>2</v>
      </c>
      <c r="F52" s="16" t="str">
        <f aca="false">IF(A52="","",IF(C52="","",C52&amp;IF(D52="","",", "&amp;D52)&amp;IF(E52&gt;2," (+"&amp;(E52-2)&amp;" more)","")))</f>
        <v>Empagliflozin, Linagliptin</v>
      </c>
      <c r="G52" s="16" t="n">
        <f aca="false">IF(A52="","",COUNTIF(Formulas!$A$2:$A$3001,A52))</f>
        <v>16</v>
      </c>
      <c r="H52" s="16" t="n">
        <f aca="false">IF(A52="","",SUMIFS(Formulas!$K$2:$K$3001,Formulas!$A$2:$A$3001,A52))</f>
        <v>14</v>
      </c>
    </row>
    <row r="53" customFormat="false" ht="15" hidden="false" customHeight="false" outlineLevel="0" collapsed="false">
      <c r="A53" s="15" t="s">
        <v>427</v>
      </c>
      <c r="B53" s="15"/>
      <c r="C53" s="16" t="str">
        <f aca="false">IF(A53="","",IFERROR(INDEX(Formulas!$B$2:$B$3001,MATCH(A53&amp;"|1",Formulas!$H$2:$H$3001,0)),""))</f>
        <v>Metformin Hydrochloride</v>
      </c>
      <c r="D53" s="16" t="str">
        <f aca="false">IF(A53="","",IFERROR(INDEX(Formulas!$B$2:$B$3001,MATCH(A53&amp;"|2",Formulas!$H$2:$H$3001,0)),""))</f>
        <v>Empagliflozin</v>
      </c>
      <c r="E53" s="16" t="n">
        <f aca="false">IF(A53="","",COUNTIFS(Formulas!$A$2:$A$3001,A53,Formulas!$F$2:$F$3001,"Active"))</f>
        <v>3</v>
      </c>
      <c r="F53" s="16" t="str">
        <f aca="false">IF(A53="","",IF(C53="","",C53&amp;IF(D53="","",", "&amp;D53)&amp;IF(E53&gt;2," (+"&amp;(E53-2)&amp;" more)","")))</f>
        <v>Metformin Hydrochloride, Empagliflozin (+1 more)</v>
      </c>
      <c r="G53" s="16" t="n">
        <f aca="false">IF(A53="","",COUNTIF(Formulas!$A$2:$A$3001,A53))</f>
        <v>25</v>
      </c>
      <c r="H53" s="16" t="n">
        <f aca="false">IF(A53="","",SUMIFS(Formulas!$K$2:$K$3001,Formulas!$A$2:$A$3001,A53))</f>
        <v>17</v>
      </c>
    </row>
    <row r="54" customFormat="false" ht="15" hidden="false" customHeight="false" outlineLevel="0" collapsed="false">
      <c r="A54" s="15" t="s">
        <v>428</v>
      </c>
      <c r="B54" s="15"/>
      <c r="C54" s="16" t="str">
        <f aca="false">IF(A54="","",IFERROR(INDEX(Formulas!$B$2:$B$3001,MATCH(A54&amp;"|1",Formulas!$H$2:$H$3001,0)),""))</f>
        <v>Metformin Hydrochloride</v>
      </c>
      <c r="D54" s="16" t="str">
        <f aca="false">IF(A54="","",IFERROR(INDEX(Formulas!$B$2:$B$3001,MATCH(A54&amp;"|2",Formulas!$H$2:$H$3001,0)),""))</f>
        <v>Empagliflozin</v>
      </c>
      <c r="E54" s="16" t="n">
        <f aca="false">IF(A54="","",COUNTIFS(Formulas!$A$2:$A$3001,A54,Formulas!$F$2:$F$3001,"Active"))</f>
        <v>3</v>
      </c>
      <c r="F54" s="16" t="str">
        <f aca="false">IF(A54="","",IF(C54="","",C54&amp;IF(D54="","",", "&amp;D54)&amp;IF(E54&gt;2," (+"&amp;(E54-2)&amp;" more)","")))</f>
        <v>Metformin Hydrochloride, Empagliflozin (+1 more)</v>
      </c>
      <c r="G54" s="16" t="n">
        <f aca="false">IF(A54="","",COUNTIF(Formulas!$A$2:$A$3001,A54))</f>
        <v>24</v>
      </c>
      <c r="H54" s="16" t="n">
        <f aca="false">IF(A54="","",SUMIFS(Formulas!$K$2:$K$3001,Formulas!$A$2:$A$3001,A54))</f>
        <v>16</v>
      </c>
    </row>
    <row r="55" customFormat="false" ht="15" hidden="false" customHeight="false" outlineLevel="0" collapsed="false">
      <c r="A55" s="15" t="s">
        <v>429</v>
      </c>
      <c r="B55" s="15"/>
      <c r="C55" s="16" t="str">
        <f aca="false">IF(A55="","",IFERROR(INDEX(Formulas!$B$2:$B$3001,MATCH(A55&amp;"|1",Formulas!$H$2:$H$3001,0)),""))</f>
        <v>Metformin Hydrochloride</v>
      </c>
      <c r="D55" s="16" t="str">
        <f aca="false">IF(A55="","",IFERROR(INDEX(Formulas!$B$2:$B$3001,MATCH(A55&amp;"|2",Formulas!$H$2:$H$3001,0)),""))</f>
        <v>Empagliflozin</v>
      </c>
      <c r="E55" s="16" t="n">
        <f aca="false">IF(A55="","",COUNTIFS(Formulas!$A$2:$A$3001,A55,Formulas!$F$2:$F$3001,"Active"))</f>
        <v>3</v>
      </c>
      <c r="F55" s="16" t="str">
        <f aca="false">IF(A55="","",IF(C55="","",C55&amp;IF(D55="","",", "&amp;D55)&amp;IF(E55&gt;2," (+"&amp;(E55-2)&amp;" more)","")))</f>
        <v>Metformin Hydrochloride, Empagliflozin (+1 more)</v>
      </c>
      <c r="G55" s="16" t="n">
        <f aca="false">IF(A55="","",COUNTIF(Formulas!$A$2:$A$3001,A55))</f>
        <v>24</v>
      </c>
      <c r="H55" s="16" t="n">
        <f aca="false">IF(A55="","",SUMIFS(Formulas!$K$2:$K$3001,Formulas!$A$2:$A$3001,A55))</f>
        <v>16</v>
      </c>
    </row>
    <row r="56" customFormat="false" ht="15" hidden="false" customHeight="false" outlineLevel="0" collapsed="false">
      <c r="A56" s="15" t="s">
        <v>430</v>
      </c>
      <c r="B56" s="15"/>
      <c r="C56" s="16" t="str">
        <f aca="false">IF(A56="","",IFERROR(INDEX(Formulas!$B$2:$B$3001,MATCH(A56&amp;"|1",Formulas!$H$2:$H$3001,0)),""))</f>
        <v>Metformin Hydrochloride</v>
      </c>
      <c r="D56" s="16" t="str">
        <f aca="false">IF(A56="","",IFERROR(INDEX(Formulas!$B$2:$B$3001,MATCH(A56&amp;"|2",Formulas!$H$2:$H$3001,0)),""))</f>
        <v>Empagliflozin</v>
      </c>
      <c r="E56" s="16" t="n">
        <f aca="false">IF(A56="","",COUNTIFS(Formulas!$A$2:$A$3001,A56,Formulas!$F$2:$F$3001,"Active"))</f>
        <v>3</v>
      </c>
      <c r="F56" s="16" t="str">
        <f aca="false">IF(A56="","",IF(C56="","",C56&amp;IF(D56="","",", "&amp;D56)&amp;IF(E56&gt;2," (+"&amp;(E56-2)&amp;" more)","")))</f>
        <v>Metformin Hydrochloride, Empagliflozin (+1 more)</v>
      </c>
      <c r="G56" s="16" t="n">
        <f aca="false">IF(A56="","",COUNTIF(Formulas!$A$2:$A$3001,A56))</f>
        <v>24</v>
      </c>
      <c r="H56" s="16" t="n">
        <f aca="false">IF(A56="","",SUMIFS(Formulas!$K$2:$K$3001,Formulas!$A$2:$A$3001,A56))</f>
        <v>16</v>
      </c>
    </row>
    <row r="57" customFormat="false" ht="15" hidden="false" customHeight="false" outlineLevel="0" collapsed="false">
      <c r="A57" s="15" t="s">
        <v>431</v>
      </c>
      <c r="B57" s="15"/>
      <c r="C57" s="16" t="str">
        <f aca="false">IF(A57="","",IFERROR(INDEX(Formulas!$B$2:$B$3001,MATCH(A57&amp;"|1",Formulas!$H$2:$H$3001,0)),""))</f>
        <v>Metformin Hydrochloride</v>
      </c>
      <c r="D57" s="16" t="str">
        <f aca="false">IF(A57="","",IFERROR(INDEX(Formulas!$B$2:$B$3001,MATCH(A57&amp;"|2",Formulas!$H$2:$H$3001,0)),""))</f>
        <v>Empagliflozin</v>
      </c>
      <c r="E57" s="16" t="n">
        <f aca="false">IF(A57="","",COUNTIFS(Formulas!$A$2:$A$3001,A57,Formulas!$F$2:$F$3001,"Active"))</f>
        <v>2</v>
      </c>
      <c r="F57" s="16" t="str">
        <f aca="false">IF(A57="","",IF(C57="","",C57&amp;IF(D57="","",", "&amp;D57)&amp;IF(E57&gt;2," (+"&amp;(E57-2)&amp;" more)","")))</f>
        <v>Metformin Hydrochloride, Empagliflozin</v>
      </c>
      <c r="G57" s="16" t="n">
        <f aca="false">IF(A57="","",COUNTIF(Formulas!$A$2:$A$3001,A57))</f>
        <v>23</v>
      </c>
      <c r="H57" s="16" t="n">
        <f aca="false">IF(A57="","",SUMIFS(Formulas!$K$2:$K$3001,Formulas!$A$2:$A$3001,A57))</f>
        <v>18</v>
      </c>
    </row>
    <row r="58" customFormat="false" ht="15" hidden="false" customHeight="false" outlineLevel="0" collapsed="false">
      <c r="A58" s="15" t="s">
        <v>432</v>
      </c>
      <c r="B58" s="15"/>
      <c r="C58" s="16" t="str">
        <f aca="false">IF(A58="","",IFERROR(INDEX(Formulas!$B$2:$B$3001,MATCH(A58&amp;"|1",Formulas!$H$2:$H$3001,0)),""))</f>
        <v>Metformin Hydrochloride</v>
      </c>
      <c r="D58" s="16" t="str">
        <f aca="false">IF(A58="","",IFERROR(INDEX(Formulas!$B$2:$B$3001,MATCH(A58&amp;"|2",Formulas!$H$2:$H$3001,0)),""))</f>
        <v>Empagliflozin</v>
      </c>
      <c r="E58" s="16" t="n">
        <f aca="false">IF(A58="","",COUNTIFS(Formulas!$A$2:$A$3001,A58,Formulas!$F$2:$F$3001,"Active"))</f>
        <v>2</v>
      </c>
      <c r="F58" s="16" t="str">
        <f aca="false">IF(A58="","",IF(C58="","",C58&amp;IF(D58="","",", "&amp;D58)&amp;IF(E58&gt;2," (+"&amp;(E58-2)&amp;" more)","")))</f>
        <v>Metformin Hydrochloride, Empagliflozin</v>
      </c>
      <c r="G58" s="16" t="n">
        <f aca="false">IF(A58="","",COUNTIF(Formulas!$A$2:$A$3001,A58))</f>
        <v>24</v>
      </c>
      <c r="H58" s="16" t="n">
        <f aca="false">IF(A58="","",SUMIFS(Formulas!$K$2:$K$3001,Formulas!$A$2:$A$3001,A58))</f>
        <v>19</v>
      </c>
    </row>
    <row r="59" customFormat="false" ht="15" hidden="false" customHeight="false" outlineLevel="0" collapsed="false">
      <c r="A59" s="15" t="s">
        <v>433</v>
      </c>
      <c r="B59" s="15"/>
      <c r="C59" s="16" t="str">
        <f aca="false">IF(A59="","",IFERROR(INDEX(Formulas!$B$2:$B$3001,MATCH(A59&amp;"|1",Formulas!$H$2:$H$3001,0)),""))</f>
        <v>Metformin Hydrochloride</v>
      </c>
      <c r="D59" s="16" t="str">
        <f aca="false">IF(A59="","",IFERROR(INDEX(Formulas!$B$2:$B$3001,MATCH(A59&amp;"|2",Formulas!$H$2:$H$3001,0)),""))</f>
        <v>Empagliflozin</v>
      </c>
      <c r="E59" s="16" t="n">
        <f aca="false">IF(A59="","",COUNTIFS(Formulas!$A$2:$A$3001,A59,Formulas!$F$2:$F$3001,"Active"))</f>
        <v>2</v>
      </c>
      <c r="F59" s="16" t="str">
        <f aca="false">IF(A59="","",IF(C59="","",C59&amp;IF(D59="","",", "&amp;D59)&amp;IF(E59&gt;2," (+"&amp;(E59-2)&amp;" more)","")))</f>
        <v>Metformin Hydrochloride, Empagliflozin</v>
      </c>
      <c r="G59" s="16" t="n">
        <f aca="false">IF(A59="","",COUNTIF(Formulas!$A$2:$A$3001,A59))</f>
        <v>23</v>
      </c>
      <c r="H59" s="16" t="n">
        <f aca="false">IF(A59="","",SUMIFS(Formulas!$K$2:$K$3001,Formulas!$A$2:$A$3001,A59))</f>
        <v>18</v>
      </c>
    </row>
    <row r="60" customFormat="false" ht="15" hidden="false" customHeight="false" outlineLevel="0" collapsed="false">
      <c r="A60" s="15" t="s">
        <v>434</v>
      </c>
      <c r="B60" s="15"/>
      <c r="C60" s="16" t="str">
        <f aca="false">IF(A60="","",IFERROR(INDEX(Formulas!$B$2:$B$3001,MATCH(A60&amp;"|1",Formulas!$H$2:$H$3001,0)),""))</f>
        <v>Metformin Hydrochloride</v>
      </c>
      <c r="D60" s="16" t="str">
        <f aca="false">IF(A60="","",IFERROR(INDEX(Formulas!$B$2:$B$3001,MATCH(A60&amp;"|2",Formulas!$H$2:$H$3001,0)),""))</f>
        <v>Empagliflozin</v>
      </c>
      <c r="E60" s="16" t="n">
        <f aca="false">IF(A60="","",COUNTIFS(Formulas!$A$2:$A$3001,A60,Formulas!$F$2:$F$3001,"Active"))</f>
        <v>2</v>
      </c>
      <c r="F60" s="16" t="str">
        <f aca="false">IF(A60="","",IF(C60="","",C60&amp;IF(D60="","",", "&amp;D60)&amp;IF(E60&gt;2," (+"&amp;(E60-2)&amp;" more)","")))</f>
        <v>Metformin Hydrochloride, Empagliflozin</v>
      </c>
      <c r="G60" s="16" t="n">
        <f aca="false">IF(A60="","",COUNTIF(Formulas!$A$2:$A$3001,A60))</f>
        <v>23</v>
      </c>
      <c r="H60" s="16" t="n">
        <f aca="false">IF(A60="","",SUMIFS(Formulas!$K$2:$K$3001,Formulas!$A$2:$A$3001,A60))</f>
        <v>18</v>
      </c>
    </row>
    <row r="61" customFormat="false" ht="15" hidden="false" customHeight="false" outlineLevel="0" collapsed="false">
      <c r="A61" s="15" t="s">
        <v>435</v>
      </c>
      <c r="B61" s="15" t="s">
        <v>420</v>
      </c>
      <c r="C61" s="16" t="str">
        <f aca="false">IF(A61="","",IFERROR(INDEX(Formulas!$B$2:$B$3001,MATCH(A61&amp;"|1",Formulas!$H$2:$H$3001,0)),""))</f>
        <v/>
      </c>
      <c r="D61" s="16" t="str">
        <f aca="false">IF(A61="","",IFERROR(INDEX(Formulas!$B$2:$B$3001,MATCH(A61&amp;"|2",Formulas!$H$2:$H$3001,0)),""))</f>
        <v/>
      </c>
      <c r="E61" s="16" t="n">
        <f aca="false">IF(A61="","",COUNTIFS(Formulas!$A$2:$A$3001,A61,Formulas!$F$2:$F$3001,"Active"))</f>
        <v>0</v>
      </c>
      <c r="F61" s="16" t="str">
        <f aca="false">IF(A61="","",IF(C61="","",C61&amp;IF(D61="","",", "&amp;D61)&amp;IF(E61&gt;2," (+"&amp;(E61-2)&amp;" more)","")))</f>
        <v/>
      </c>
      <c r="G61" s="16" t="n">
        <f aca="false">IF(A61="","",COUNTIF(Formulas!$A$2:$A$3001,A61))</f>
        <v>0</v>
      </c>
      <c r="H61" s="16" t="n">
        <f aca="false">IF(A61="","",SUMIFS(Formulas!$K$2:$K$3001,Formulas!$A$2:$A$3001,A61))</f>
        <v>0</v>
      </c>
    </row>
    <row r="62" customFormat="false" ht="15" hidden="false" customHeight="false" outlineLevel="0" collapsed="false">
      <c r="A62" s="15" t="s">
        <v>436</v>
      </c>
      <c r="B62" s="15"/>
      <c r="C62" s="16" t="str">
        <f aca="false">IF(A62="","",IFERROR(INDEX(Formulas!$B$2:$B$3001,MATCH(A62&amp;"|1",Formulas!$H$2:$H$3001,0)),""))</f>
        <v>Empagliflozin</v>
      </c>
      <c r="D62" s="16" t="str">
        <f aca="false">IF(A62="","",IFERROR(INDEX(Formulas!$B$2:$B$3001,MATCH(A62&amp;"|2",Formulas!$H$2:$H$3001,0)),""))</f>
        <v>Metformin Hydrochloride</v>
      </c>
      <c r="E62" s="16" t="n">
        <f aca="false">IF(A62="","",COUNTIFS(Formulas!$A$2:$A$3001,A62,Formulas!$F$2:$F$3001,"Active"))</f>
        <v>2</v>
      </c>
      <c r="F62" s="16" t="str">
        <f aca="false">IF(A62="","",IF(C62="","",C62&amp;IF(D62="","",", "&amp;D62)&amp;IF(E62&gt;2," (+"&amp;(E62-2)&amp;" more)","")))</f>
        <v>Empagliflozin, Metformin Hydrochloride</v>
      </c>
      <c r="G62" s="16" t="n">
        <f aca="false">IF(A62="","",COUNTIF(Formulas!$A$2:$A$3001,A62))</f>
        <v>17</v>
      </c>
      <c r="H62" s="16" t="n">
        <f aca="false">IF(A62="","",SUMIFS(Formulas!$K$2:$K$3001,Formulas!$A$2:$A$3001,A62))</f>
        <v>16</v>
      </c>
    </row>
    <row r="63" customFormat="false" ht="15" hidden="false" customHeight="false" outlineLevel="0" collapsed="false">
      <c r="A63" s="15" t="s">
        <v>437</v>
      </c>
      <c r="B63" s="15"/>
      <c r="C63" s="16" t="str">
        <f aca="false">IF(A63="","",IFERROR(INDEX(Formulas!$B$2:$B$3001,MATCH(A63&amp;"|1",Formulas!$H$2:$H$3001,0)),""))</f>
        <v>Empagliflozin</v>
      </c>
      <c r="D63" s="16" t="str">
        <f aca="false">IF(A63="","",IFERROR(INDEX(Formulas!$B$2:$B$3001,MATCH(A63&amp;"|2",Formulas!$H$2:$H$3001,0)),""))</f>
        <v>Metformin Hydrochloride</v>
      </c>
      <c r="E63" s="16" t="n">
        <f aca="false">IF(A63="","",COUNTIFS(Formulas!$A$2:$A$3001,A63,Formulas!$F$2:$F$3001,"Active"))</f>
        <v>2</v>
      </c>
      <c r="F63" s="16" t="str">
        <f aca="false">IF(A63="","",IF(C63="","",C63&amp;IF(D63="","",", "&amp;D63)&amp;IF(E63&gt;2," (+"&amp;(E63-2)&amp;" more)","")))</f>
        <v>Empagliflozin, Metformin Hydrochloride</v>
      </c>
      <c r="G63" s="16" t="n">
        <f aca="false">IF(A63="","",COUNTIF(Formulas!$A$2:$A$3001,A63))</f>
        <v>18</v>
      </c>
      <c r="H63" s="16" t="n">
        <f aca="false">IF(A63="","",SUMIFS(Formulas!$K$2:$K$3001,Formulas!$A$2:$A$3001,A63))</f>
        <v>17</v>
      </c>
    </row>
    <row r="64" customFormat="false" ht="15" hidden="false" customHeight="false" outlineLevel="0" collapsed="false">
      <c r="A64" s="15" t="s">
        <v>438</v>
      </c>
      <c r="B64" s="15"/>
      <c r="C64" s="16" t="str">
        <f aca="false">IF(A64="","",IFERROR(INDEX(Formulas!$B$2:$B$3001,MATCH(A64&amp;"|1",Formulas!$H$2:$H$3001,0)),""))</f>
        <v>Empagliflozin</v>
      </c>
      <c r="D64" s="16" t="str">
        <f aca="false">IF(A64="","",IFERROR(INDEX(Formulas!$B$2:$B$3001,MATCH(A64&amp;"|2",Formulas!$H$2:$H$3001,0)),""))</f>
        <v>Metformin Hydrochloride</v>
      </c>
      <c r="E64" s="16" t="n">
        <f aca="false">IF(A64="","",COUNTIFS(Formulas!$A$2:$A$3001,A64,Formulas!$F$2:$F$3001,"Active"))</f>
        <v>2</v>
      </c>
      <c r="F64" s="16" t="str">
        <f aca="false">IF(A64="","",IF(C64="","",C64&amp;IF(D64="","",", "&amp;D64)&amp;IF(E64&gt;2," (+"&amp;(E64-2)&amp;" more)","")))</f>
        <v>Empagliflozin, Metformin Hydrochloride</v>
      </c>
      <c r="G64" s="16" t="n">
        <f aca="false">IF(A64="","",COUNTIF(Formulas!$A$2:$A$3001,A64))</f>
        <v>17</v>
      </c>
      <c r="H64" s="16" t="n">
        <f aca="false">IF(A64="","",SUMIFS(Formulas!$K$2:$K$3001,Formulas!$A$2:$A$3001,A64))</f>
        <v>16</v>
      </c>
    </row>
    <row r="65" customFormat="false" ht="15" hidden="false" customHeight="false" outlineLevel="0" collapsed="false">
      <c r="A65" s="15" t="s">
        <v>439</v>
      </c>
      <c r="B65" s="15"/>
      <c r="C65" s="16" t="str">
        <f aca="false">IF(A65="","",IFERROR(INDEX(Formulas!$B$2:$B$3001,MATCH(A65&amp;"|1",Formulas!$H$2:$H$3001,0)),""))</f>
        <v>Citicoline Sodium</v>
      </c>
      <c r="D65" s="16" t="str">
        <f aca="false">IF(A65="","",IFERROR(INDEX(Formulas!$B$2:$B$3001,MATCH(A65&amp;"|2",Formulas!$H$2:$H$3001,0)),""))</f>
        <v/>
      </c>
      <c r="E65" s="16" t="n">
        <f aca="false">IF(A65="","",COUNTIFS(Formulas!$A$2:$A$3001,A65,Formulas!$F$2:$F$3001,"Active"))</f>
        <v>1</v>
      </c>
      <c r="F65" s="16" t="str">
        <f aca="false">IF(A65="","",IF(C65="","",C65&amp;IF(D65="","",", "&amp;D65)&amp;IF(E65&gt;2," (+"&amp;(E65-2)&amp;" more)","")))</f>
        <v>Citicoline Sodium</v>
      </c>
      <c r="G65" s="16" t="n">
        <f aca="false">IF(A65="","",COUNTIF(Formulas!$A$2:$A$3001,A65))</f>
        <v>15</v>
      </c>
      <c r="H65" s="16" t="n">
        <f aca="false">IF(A65="","",SUMIFS(Formulas!$K$2:$K$3001,Formulas!$A$2:$A$3001,A65))</f>
        <v>13</v>
      </c>
    </row>
    <row r="66" customFormat="false" ht="15" hidden="false" customHeight="false" outlineLevel="0" collapsed="false">
      <c r="A66" s="15" t="s">
        <v>440</v>
      </c>
      <c r="B66" s="15"/>
      <c r="C66" s="16" t="str">
        <f aca="false">IF(A66="","",IFERROR(INDEX(Formulas!$B$2:$B$3001,MATCH(A66&amp;"|1",Formulas!$H$2:$H$3001,0)),""))</f>
        <v>Nicotinamide Mononucleotide (NMN) Granule</v>
      </c>
      <c r="D66" s="16" t="str">
        <f aca="false">IF(A66="","",IFERROR(INDEX(Formulas!$B$2:$B$3001,MATCH(A66&amp;"|2",Formulas!$H$2:$H$3001,0)),""))</f>
        <v/>
      </c>
      <c r="E66" s="16" t="n">
        <f aca="false">IF(A66="","",COUNTIFS(Formulas!$A$2:$A$3001,A66,Formulas!$F$2:$F$3001,"Active"))</f>
        <v>1</v>
      </c>
      <c r="F66" s="16" t="str">
        <f aca="false">IF(A66="","",IF(C66="","",C66&amp;IF(D66="","",", "&amp;D66)&amp;IF(E66&gt;2," (+"&amp;(E66-2)&amp;" more)","")))</f>
        <v>Nicotinamide Mononucleotide (NMN) Granule</v>
      </c>
      <c r="G66" s="16" t="n">
        <f aca="false">IF(A66="","",COUNTIF(Formulas!$A$2:$A$3001,A66))</f>
        <v>5</v>
      </c>
      <c r="H66" s="16" t="n">
        <f aca="false">IF(A66="","",SUMIFS(Formulas!$K$2:$K$3001,Formulas!$A$2:$A$3001,A66))</f>
        <v>5</v>
      </c>
    </row>
    <row r="67" customFormat="false" ht="15" hidden="false" customHeight="false" outlineLevel="0" collapsed="false">
      <c r="A67" s="15" t="s">
        <v>441</v>
      </c>
      <c r="B67" s="15"/>
      <c r="C67" s="16" t="str">
        <f aca="false">IF(A67="","",IFERROR(INDEX(Formulas!$B$2:$B$3001,MATCH(A67&amp;"|1",Formulas!$H$2:$H$3001,0)),""))</f>
        <v>L-Arginine</v>
      </c>
      <c r="D67" s="16" t="str">
        <f aca="false">IF(A67="","",IFERROR(INDEX(Formulas!$B$2:$B$3001,MATCH(A67&amp;"|2",Formulas!$H$2:$H$3001,0)),""))</f>
        <v/>
      </c>
      <c r="E67" s="16" t="n">
        <f aca="false">IF(A67="","",COUNTIFS(Formulas!$A$2:$A$3001,A67,Formulas!$F$2:$F$3001,"Active"))</f>
        <v>1</v>
      </c>
      <c r="F67" s="16" t="str">
        <f aca="false">IF(A67="","",IF(C67="","",C67&amp;IF(D67="","",", "&amp;D67)&amp;IF(E67&gt;2," (+"&amp;(E67-2)&amp;" more)","")))</f>
        <v>L-Arginine</v>
      </c>
      <c r="G67" s="16" t="n">
        <f aca="false">IF(A67="","",COUNTIF(Formulas!$A$2:$A$3001,A67))</f>
        <v>13</v>
      </c>
      <c r="H67" s="16" t="n">
        <f aca="false">IF(A67="","",SUMIFS(Formulas!$K$2:$K$3001,Formulas!$A$2:$A$3001,A67))</f>
        <v>12</v>
      </c>
    </row>
    <row r="68" customFormat="false" ht="15" hidden="false" customHeight="false" outlineLevel="0" collapsed="false">
      <c r="A68" s="15" t="s">
        <v>442</v>
      </c>
      <c r="B68" s="15"/>
      <c r="C68" s="16" t="str">
        <f aca="false">IF(A68="","",IFERROR(INDEX(Formulas!$B$2:$B$3001,MATCH(A68&amp;"|1",Formulas!$H$2:$H$3001,0)),""))</f>
        <v>L-Arginine</v>
      </c>
      <c r="D68" s="16" t="str">
        <f aca="false">IF(A68="","",IFERROR(INDEX(Formulas!$B$2:$B$3001,MATCH(A68&amp;"|2",Formulas!$H$2:$H$3001,0)),""))</f>
        <v/>
      </c>
      <c r="E68" s="16" t="n">
        <f aca="false">IF(A68="","",COUNTIFS(Formulas!$A$2:$A$3001,A68,Formulas!$F$2:$F$3001,"Active"))</f>
        <v>1</v>
      </c>
      <c r="F68" s="16" t="str">
        <f aca="false">IF(A68="","",IF(C68="","",C68&amp;IF(D68="","",", "&amp;D68)&amp;IF(E68&gt;2," (+"&amp;(E68-2)&amp;" more)","")))</f>
        <v>L-Arginine</v>
      </c>
      <c r="G68" s="16" t="n">
        <f aca="false">IF(A68="","",COUNTIF(Formulas!$A$2:$A$3001,A68))</f>
        <v>13</v>
      </c>
      <c r="H68" s="16" t="n">
        <f aca="false">IF(A68="","",SUMIFS(Formulas!$K$2:$K$3001,Formulas!$A$2:$A$3001,A68))</f>
        <v>12</v>
      </c>
    </row>
    <row r="69" customFormat="false" ht="15" hidden="false" customHeight="false" outlineLevel="0" collapsed="false">
      <c r="A69" s="15" t="s">
        <v>443</v>
      </c>
      <c r="B69" s="15"/>
      <c r="C69" s="16" t="str">
        <f aca="false">IF(A69="","",IFERROR(INDEX(Formulas!$B$2:$B$3001,MATCH(A69&amp;"|1",Formulas!$H$2:$H$3001,0)),""))</f>
        <v>L-Carnitine (Base)</v>
      </c>
      <c r="D69" s="16" t="str">
        <f aca="false">IF(A69="","",IFERROR(INDEX(Formulas!$B$2:$B$3001,MATCH(A69&amp;"|2",Formulas!$H$2:$H$3001,0)),""))</f>
        <v/>
      </c>
      <c r="E69" s="16" t="n">
        <f aca="false">IF(A69="","",COUNTIFS(Formulas!$A$2:$A$3001,A69,Formulas!$F$2:$F$3001,"Active"))</f>
        <v>1</v>
      </c>
      <c r="F69" s="16" t="str">
        <f aca="false">IF(A69="","",IF(C69="","",C69&amp;IF(D69="","",", "&amp;D69)&amp;IF(E69&gt;2," (+"&amp;(E69-2)&amp;" more)","")))</f>
        <v>L-Carnitine (Base)</v>
      </c>
      <c r="G69" s="16" t="n">
        <f aca="false">IF(A69="","",COUNTIF(Formulas!$A$2:$A$3001,A69))</f>
        <v>13</v>
      </c>
      <c r="H69" s="16" t="n">
        <f aca="false">IF(A69="","",SUMIFS(Formulas!$K$2:$K$3001,Formulas!$A$2:$A$3001,A69))</f>
        <v>13</v>
      </c>
    </row>
    <row r="70" customFormat="false" ht="15" hidden="false" customHeight="false" outlineLevel="0" collapsed="false">
      <c r="A70" s="15" t="s">
        <v>444</v>
      </c>
      <c r="B70" s="15"/>
      <c r="C70" s="16" t="str">
        <f aca="false">IF(A70="","",IFERROR(INDEX(Formulas!$B$2:$B$3001,MATCH(A70&amp;"|1",Formulas!$H$2:$H$3001,0)),""))</f>
        <v>L-Carnitine (Base)</v>
      </c>
      <c r="D70" s="16" t="str">
        <f aca="false">IF(A70="","",IFERROR(INDEX(Formulas!$B$2:$B$3001,MATCH(A70&amp;"|2",Formulas!$H$2:$H$3001,0)),""))</f>
        <v/>
      </c>
      <c r="E70" s="16" t="n">
        <f aca="false">IF(A70="","",COUNTIFS(Formulas!$A$2:$A$3001,A70,Formulas!$F$2:$F$3001,"Active"))</f>
        <v>1</v>
      </c>
      <c r="F70" s="16" t="str">
        <f aca="false">IF(A70="","",IF(C70="","",C70&amp;IF(D70="","",", "&amp;D70)&amp;IF(E70&gt;2," (+"&amp;(E70-2)&amp;" more)","")))</f>
        <v>L-Carnitine (Base)</v>
      </c>
      <c r="G70" s="16" t="n">
        <f aca="false">IF(A70="","",COUNTIF(Formulas!$A$2:$A$3001,A70))</f>
        <v>13</v>
      </c>
      <c r="H70" s="16" t="n">
        <f aca="false">IF(A70="","",SUMIFS(Formulas!$K$2:$K$3001,Formulas!$A$2:$A$3001,A70))</f>
        <v>13</v>
      </c>
    </row>
    <row r="71" customFormat="false" ht="15" hidden="false" customHeight="false" outlineLevel="0" collapsed="false">
      <c r="A71" s="15" t="s">
        <v>445</v>
      </c>
      <c r="B71" s="15"/>
      <c r="C71" s="16" t="str">
        <f aca="false">IF(A71="","",IFERROR(INDEX(Formulas!$B$2:$B$3001,MATCH(A71&amp;"|1",Formulas!$H$2:$H$3001,0)),""))</f>
        <v>L-Carnitine (Base)</v>
      </c>
      <c r="D71" s="16" t="str">
        <f aca="false">IF(A71="","",IFERROR(INDEX(Formulas!$B$2:$B$3001,MATCH(A71&amp;"|2",Formulas!$H$2:$H$3001,0)),""))</f>
        <v>Caffeine (Base)</v>
      </c>
      <c r="E71" s="16" t="n">
        <f aca="false">IF(A71="","",COUNTIFS(Formulas!$A$2:$A$3001,A71,Formulas!$F$2:$F$3001,"Active"))</f>
        <v>5</v>
      </c>
      <c r="F71" s="16" t="str">
        <f aca="false">IF(A71="","",IF(C71="","",C71&amp;IF(D71="","",", "&amp;D71)&amp;IF(E71&gt;2," (+"&amp;(E71-2)&amp;" more)","")))</f>
        <v>L-Carnitine (Base), Caffeine (Base) (+3 more)</v>
      </c>
      <c r="G71" s="16" t="n">
        <f aca="false">IF(A71="","",COUNTIF(Formulas!$A$2:$A$3001,A71))</f>
        <v>16</v>
      </c>
      <c r="H71" s="16" t="n">
        <f aca="false">IF(A71="","",SUMIFS(Formulas!$K$2:$K$3001,Formulas!$A$2:$A$3001,A71))</f>
        <v>16</v>
      </c>
    </row>
    <row r="72" customFormat="false" ht="15" hidden="false" customHeight="false" outlineLevel="0" collapsed="false">
      <c r="A72" s="15" t="s">
        <v>446</v>
      </c>
      <c r="B72" s="15"/>
      <c r="C72" s="16" t="str">
        <f aca="false">IF(A72="","",IFERROR(INDEX(Formulas!$B$2:$B$3001,MATCH(A72&amp;"|1",Formulas!$H$2:$H$3001,0)),""))</f>
        <v>Cyanocobalamin (Vitamin B12)</v>
      </c>
      <c r="D72" s="16" t="str">
        <f aca="false">IF(A72="","",IFERROR(INDEX(Formulas!$B$2:$B$3001,MATCH(A72&amp;"|2",Formulas!$H$2:$H$3001,0)),""))</f>
        <v>Thiamine Hydrochloride (Vitamin B1)</v>
      </c>
      <c r="E72" s="16" t="n">
        <f aca="false">IF(A72="","",COUNTIFS(Formulas!$A$2:$A$3001,A72,Formulas!$F$2:$F$3001,"Active"))</f>
        <v>8</v>
      </c>
      <c r="F72" s="16" t="str">
        <f aca="false">IF(A72="","",IF(C72="","",C72&amp;IF(D72="","",", "&amp;D72)&amp;IF(E72&gt;2," (+"&amp;(E72-2)&amp;" more)","")))</f>
        <v>Cyanocobalamin (Vitamin B12), Thiamine Hydrochloride (Vitamin B1) (+6 more)</v>
      </c>
      <c r="G72" s="16" t="n">
        <f aca="false">IF(A72="","",COUNTIF(Formulas!$A$2:$A$3001,A72))</f>
        <v>16</v>
      </c>
      <c r="H72" s="16" t="n">
        <f aca="false">IF(A72="","",SUMIFS(Formulas!$K$2:$K$3001,Formulas!$A$2:$A$3001,A72))</f>
        <v>16</v>
      </c>
    </row>
    <row r="73" customFormat="false" ht="15" hidden="false" customHeight="false" outlineLevel="0" collapsed="false">
      <c r="A73" s="15" t="s">
        <v>447</v>
      </c>
      <c r="B73" s="15"/>
      <c r="C73" s="16" t="str">
        <f aca="false">IF(A73="","",IFERROR(INDEX(Formulas!$B$2:$B$3001,MATCH(A73&amp;"|1",Formulas!$H$2:$H$3001,0)),""))</f>
        <v>Cyanocobalamin (Vitamin B12)</v>
      </c>
      <c r="D73" s="16" t="str">
        <f aca="false">IF(A73="","",IFERROR(INDEX(Formulas!$B$2:$B$3001,MATCH(A73&amp;"|2",Formulas!$H$2:$H$3001,0)),""))</f>
        <v/>
      </c>
      <c r="E73" s="16" t="n">
        <f aca="false">IF(A73="","",COUNTIFS(Formulas!$A$2:$A$3001,A73,Formulas!$F$2:$F$3001,"Active"))</f>
        <v>1</v>
      </c>
      <c r="F73" s="16" t="str">
        <f aca="false">IF(A73="","",IF(C73="","",C73&amp;IF(D73="","",", "&amp;D73)&amp;IF(E73&gt;2," (+"&amp;(E73-2)&amp;" more)","")))</f>
        <v>Cyanocobalamin (Vitamin B12)</v>
      </c>
      <c r="G73" s="16" t="n">
        <f aca="false">IF(A73="","",COUNTIF(Formulas!$A$2:$A$3001,A73))</f>
        <v>8</v>
      </c>
      <c r="H73" s="16" t="n">
        <f aca="false">IF(A73="","",SUMIFS(Formulas!$K$2:$K$3001,Formulas!$A$2:$A$3001,A73))</f>
        <v>8</v>
      </c>
    </row>
    <row r="74" customFormat="false" ht="15" hidden="false" customHeight="false" outlineLevel="0" collapsed="false">
      <c r="A74" s="15" t="s">
        <v>448</v>
      </c>
      <c r="B74" s="15"/>
      <c r="C74" s="16" t="str">
        <f aca="false">IF(A74="","",IFERROR(INDEX(Formulas!$B$2:$B$3001,MATCH(A74&amp;"|1",Formulas!$H$2:$H$3001,0)),""))</f>
        <v>Calcium Carbonate</v>
      </c>
      <c r="D74" s="16" t="str">
        <f aca="false">IF(A74="","",IFERROR(INDEX(Formulas!$B$2:$B$3001,MATCH(A74&amp;"|2",Formulas!$H$2:$H$3001,0)),""))</f>
        <v>Vitamin D3</v>
      </c>
      <c r="E74" s="16" t="n">
        <f aca="false">IF(A74="","",COUNTIFS(Formulas!$A$2:$A$3001,A74,Formulas!$F$2:$F$3001,"Active"))</f>
        <v>3</v>
      </c>
      <c r="F74" s="16" t="str">
        <f aca="false">IF(A74="","",IF(C74="","",C74&amp;IF(D74="","",", "&amp;D74)&amp;IF(E74&gt;2," (+"&amp;(E74-2)&amp;" more)","")))</f>
        <v>Calcium Carbonate, Vitamin D3 (+1 more)</v>
      </c>
      <c r="G74" s="16" t="n">
        <f aca="false">IF(A74="","",COUNTIF(Formulas!$A$2:$A$3001,A74))</f>
        <v>12</v>
      </c>
      <c r="H74" s="16" t="n">
        <f aca="false">IF(A74="","",SUMIFS(Formulas!$K$2:$K$3001,Formulas!$A$2:$A$3001,A74))</f>
        <v>11</v>
      </c>
    </row>
    <row r="75" customFormat="false" ht="15" hidden="false" customHeight="false" outlineLevel="0" collapsed="false">
      <c r="A75" s="15" t="s">
        <v>449</v>
      </c>
      <c r="B75" s="15" t="s">
        <v>420</v>
      </c>
      <c r="C75" s="16" t="str">
        <f aca="false">IF(A75="","",IFERROR(INDEX(Formulas!$B$2:$B$3001,MATCH(A75&amp;"|1",Formulas!$H$2:$H$3001,0)),""))</f>
        <v/>
      </c>
      <c r="D75" s="16" t="str">
        <f aca="false">IF(A75="","",IFERROR(INDEX(Formulas!$B$2:$B$3001,MATCH(A75&amp;"|2",Formulas!$H$2:$H$3001,0)),""))</f>
        <v/>
      </c>
      <c r="E75" s="16" t="n">
        <f aca="false">IF(A75="","",COUNTIFS(Formulas!$A$2:$A$3001,A75,Formulas!$F$2:$F$3001,"Active"))</f>
        <v>0</v>
      </c>
      <c r="F75" s="16" t="str">
        <f aca="false">IF(A75="","",IF(C75="","",C75&amp;IF(D75="","",", "&amp;D75)&amp;IF(E75&gt;2," (+"&amp;(E75-2)&amp;" more)","")))</f>
        <v/>
      </c>
      <c r="G75" s="16" t="n">
        <f aca="false">IF(A75="","",COUNTIF(Formulas!$A$2:$A$3001,A75))</f>
        <v>0</v>
      </c>
      <c r="H75" s="16" t="n">
        <f aca="false">IF(A75="","",SUMIFS(Formulas!$K$2:$K$3001,Formulas!$A$2:$A$3001,A75))</f>
        <v>0</v>
      </c>
    </row>
    <row r="76" customFormat="false" ht="15" hidden="false" customHeight="false" outlineLevel="0" collapsed="false">
      <c r="A76" s="15" t="s">
        <v>450</v>
      </c>
      <c r="B76" s="15"/>
      <c r="C76" s="16" t="str">
        <f aca="false">IF(A76="","",IFERROR(INDEX(Formulas!$B$2:$B$3001,MATCH(A76&amp;"|1",Formulas!$H$2:$H$3001,0)),""))</f>
        <v>Ascorbic Acid Coated 97%</v>
      </c>
      <c r="D76" s="16" t="str">
        <f aca="false">IF(A76="","",IFERROR(INDEX(Formulas!$B$2:$B$3001,MATCH(A76&amp;"|2",Formulas!$H$2:$H$3001,0)),""))</f>
        <v/>
      </c>
      <c r="E76" s="16" t="n">
        <f aca="false">IF(A76="","",COUNTIFS(Formulas!$A$2:$A$3001,A76,Formulas!$F$2:$F$3001,"Active"))</f>
        <v>1</v>
      </c>
      <c r="F76" s="16" t="str">
        <f aca="false">IF(A76="","",IF(C76="","",C76&amp;IF(D76="","",", "&amp;D76)&amp;IF(E76&gt;2," (+"&amp;(E76-2)&amp;" more)","")))</f>
        <v>Ascorbic Acid Coated 97%</v>
      </c>
      <c r="G76" s="16" t="n">
        <f aca="false">IF(A76="","",COUNTIF(Formulas!$A$2:$A$3001,A76))</f>
        <v>9</v>
      </c>
      <c r="H76" s="16" t="n">
        <f aca="false">IF(A76="","",SUMIFS(Formulas!$K$2:$K$3001,Formulas!$A$2:$A$3001,A76))</f>
        <v>9</v>
      </c>
    </row>
    <row r="77" customFormat="false" ht="15" hidden="false" customHeight="false" outlineLevel="0" collapsed="false">
      <c r="A77" s="15" t="s">
        <v>451</v>
      </c>
      <c r="B77" s="15"/>
      <c r="C77" s="16" t="str">
        <f aca="false">IF(A77="","",IFERROR(INDEX(Formulas!$B$2:$B$3001,MATCH(A77&amp;"|1",Formulas!$H$2:$H$3001,0)),""))</f>
        <v>Magnesium Oxide Heavy</v>
      </c>
      <c r="D77" s="16" t="str">
        <f aca="false">IF(A77="","",IFERROR(INDEX(Formulas!$B$2:$B$3001,MATCH(A77&amp;"|2",Formulas!$H$2:$H$3001,0)),""))</f>
        <v/>
      </c>
      <c r="E77" s="16" t="n">
        <f aca="false">IF(A77="","",COUNTIFS(Formulas!$A$2:$A$3001,A77,Formulas!$F$2:$F$3001,"Active"))</f>
        <v>1</v>
      </c>
      <c r="F77" s="16" t="str">
        <f aca="false">IF(A77="","",IF(C77="","",C77&amp;IF(D77="","",", "&amp;D77)&amp;IF(E77&gt;2," (+"&amp;(E77-2)&amp;" more)","")))</f>
        <v>Magnesium Oxide Heavy</v>
      </c>
      <c r="G77" s="16" t="n">
        <f aca="false">IF(A77="","",COUNTIF(Formulas!$A$2:$A$3001,A77))</f>
        <v>7</v>
      </c>
      <c r="H77" s="16" t="n">
        <f aca="false">IF(A77="","",SUMIFS(Formulas!$K$2:$K$3001,Formulas!$A$2:$A$3001,A77))</f>
        <v>7</v>
      </c>
    </row>
    <row r="78" customFormat="false" ht="15" hidden="false" customHeight="false" outlineLevel="0" collapsed="false">
      <c r="A78" s="15" t="s">
        <v>452</v>
      </c>
      <c r="B78" s="15"/>
      <c r="C78" s="16" t="str">
        <f aca="false">IF(A78="","",IFERROR(INDEX(Formulas!$B$2:$B$3001,MATCH(A78&amp;"|1",Formulas!$H$2:$H$3001,0)),""))</f>
        <v>Magnesium Oxide Heavy</v>
      </c>
      <c r="D78" s="16" t="str">
        <f aca="false">IF(A78="","",IFERROR(INDEX(Formulas!$B$2:$B$3001,MATCH(A78&amp;"|2",Formulas!$H$2:$H$3001,0)),""))</f>
        <v>Thiamine Hydrochloride (Vitamin B1)</v>
      </c>
      <c r="E78" s="16" t="n">
        <f aca="false">IF(A78="","",COUNTIFS(Formulas!$A$2:$A$3001,A78,Formulas!$F$2:$F$3001,"Active"))</f>
        <v>4</v>
      </c>
      <c r="F78" s="16" t="str">
        <f aca="false">IF(A78="","",IF(C78="","",C78&amp;IF(D78="","",", "&amp;D78)&amp;IF(E78&gt;2," (+"&amp;(E78-2)&amp;" more)","")))</f>
        <v>Magnesium Oxide Heavy, Thiamine Hydrochloride (Vitamin B1) (+2 more)</v>
      </c>
      <c r="G78" s="16" t="n">
        <f aca="false">IF(A78="","",COUNTIF(Formulas!$A$2:$A$3001,A78))</f>
        <v>10</v>
      </c>
      <c r="H78" s="16" t="n">
        <f aca="false">IF(A78="","",SUMIFS(Formulas!$K$2:$K$3001,Formulas!$A$2:$A$3001,A78))</f>
        <v>10</v>
      </c>
    </row>
    <row r="79" customFormat="false" ht="15" hidden="false" customHeight="false" outlineLevel="0" collapsed="false">
      <c r="A79" s="15" t="s">
        <v>453</v>
      </c>
      <c r="B79" s="15" t="s">
        <v>420</v>
      </c>
      <c r="C79" s="16" t="str">
        <f aca="false">IF(A79="","",IFERROR(INDEX(Formulas!$B$2:$B$3001,MATCH(A79&amp;"|1",Formulas!$H$2:$H$3001,0)),""))</f>
        <v/>
      </c>
      <c r="D79" s="16" t="str">
        <f aca="false">IF(A79="","",IFERROR(INDEX(Formulas!$B$2:$B$3001,MATCH(A79&amp;"|2",Formulas!$H$2:$H$3001,0)),""))</f>
        <v/>
      </c>
      <c r="E79" s="16" t="n">
        <f aca="false">IF(A79="","",COUNTIFS(Formulas!$A$2:$A$3001,A79,Formulas!$F$2:$F$3001,"Active"))</f>
        <v>0</v>
      </c>
      <c r="F79" s="16" t="str">
        <f aca="false">IF(A79="","",IF(C79="","",C79&amp;IF(D79="","",", "&amp;D79)&amp;IF(E79&gt;2," (+"&amp;(E79-2)&amp;" more)","")))</f>
        <v/>
      </c>
      <c r="G79" s="16" t="n">
        <f aca="false">IF(A79="","",COUNTIF(Formulas!$A$2:$A$3001,A79))</f>
        <v>0</v>
      </c>
      <c r="H79" s="16" t="n">
        <f aca="false">IF(A79="","",SUMIFS(Formulas!$K$2:$K$3001,Formulas!$A$2:$A$3001,A79))</f>
        <v>0</v>
      </c>
    </row>
    <row r="80" customFormat="false" ht="15" hidden="false" customHeight="false" outlineLevel="0" collapsed="false">
      <c r="A80" s="15" t="s">
        <v>454</v>
      </c>
      <c r="B80" s="15" t="s">
        <v>420</v>
      </c>
      <c r="C80" s="16" t="str">
        <f aca="false">IF(A80="","",IFERROR(INDEX(Formulas!$B$2:$B$3001,MATCH(A80&amp;"|1",Formulas!$H$2:$H$3001,0)),""))</f>
        <v/>
      </c>
      <c r="D80" s="16" t="str">
        <f aca="false">IF(A80="","",IFERROR(INDEX(Formulas!$B$2:$B$3001,MATCH(A80&amp;"|2",Formulas!$H$2:$H$3001,0)),""))</f>
        <v/>
      </c>
      <c r="E80" s="16" t="n">
        <f aca="false">IF(A80="","",COUNTIFS(Formulas!$A$2:$A$3001,A80,Formulas!$F$2:$F$3001,"Active"))</f>
        <v>0</v>
      </c>
      <c r="F80" s="16" t="str">
        <f aca="false">IF(A80="","",IF(C80="","",C80&amp;IF(D80="","",", "&amp;D80)&amp;IF(E80&gt;2," (+"&amp;(E80-2)&amp;" more)","")))</f>
        <v/>
      </c>
      <c r="G80" s="16" t="n">
        <f aca="false">IF(A80="","",COUNTIF(Formulas!$A$2:$A$3001,A80))</f>
        <v>0</v>
      </c>
      <c r="H80" s="16" t="n">
        <f aca="false">IF(A80="","",SUMIFS(Formulas!$K$2:$K$3001,Formulas!$A$2:$A$3001,A80))</f>
        <v>0</v>
      </c>
    </row>
    <row r="81" customFormat="false" ht="15" hidden="false" customHeight="false" outlineLevel="0" collapsed="false">
      <c r="A81" s="15" t="s">
        <v>455</v>
      </c>
      <c r="B81" s="15"/>
      <c r="C81" s="16" t="str">
        <f aca="false">IF(A81="","",IFERROR(INDEX(Formulas!$B$2:$B$3001,MATCH(A81&amp;"|1",Formulas!$H$2:$H$3001,0)),""))</f>
        <v>Ginger Dry Extract 5:1</v>
      </c>
      <c r="D81" s="16" t="str">
        <f aca="false">IF(A81="","",IFERROR(INDEX(Formulas!$B$2:$B$3001,MATCH(A81&amp;"|2",Formulas!$H$2:$H$3001,0)),""))</f>
        <v>Devil's Claw Dry Extract 6:1</v>
      </c>
      <c r="E81" s="16" t="n">
        <f aca="false">IF(A81="","",COUNTIFS(Formulas!$A$2:$A$3001,A81,Formulas!$F$2:$F$3001,"Active"))</f>
        <v>3</v>
      </c>
      <c r="F81" s="16" t="str">
        <f aca="false">IF(A81="","",IF(C81="","",C81&amp;IF(D81="","",", "&amp;D81)&amp;IF(E81&gt;2," (+"&amp;(E81-2)&amp;" more)","")))</f>
        <v>Ginger Dry Extract 5:1, Devil's Claw Dry Extract 6:1 (+1 more)</v>
      </c>
      <c r="G81" s="16" t="n">
        <f aca="false">IF(A81="","",COUNTIF(Formulas!$A$2:$A$3001,A81))</f>
        <v>16</v>
      </c>
      <c r="H81" s="16" t="n">
        <f aca="false">IF(A81="","",SUMIFS(Formulas!$K$2:$K$3001,Formulas!$A$2:$A$3001,A81))</f>
        <v>15</v>
      </c>
    </row>
    <row r="82" customFormat="false" ht="15" hidden="false" customHeight="false" outlineLevel="0" collapsed="false">
      <c r="A82" s="15" t="s">
        <v>456</v>
      </c>
      <c r="B82" s="15"/>
      <c r="C82" s="16" t="str">
        <f aca="false">IF(A82="","",IFERROR(INDEX(Formulas!$B$2:$B$3001,MATCH(A82&amp;"|1",Formulas!$H$2:$H$3001,0)),""))</f>
        <v>Ferrous Bisglycinate</v>
      </c>
      <c r="D82" s="16" t="str">
        <f aca="false">IF(A82="","",IFERROR(INDEX(Formulas!$B$2:$B$3001,MATCH(A82&amp;"|2",Formulas!$H$2:$H$3001,0)),""))</f>
        <v>Folic Acid (Vitamin B9)</v>
      </c>
      <c r="E82" s="16" t="n">
        <f aca="false">IF(A82="","",COUNTIFS(Formulas!$A$2:$A$3001,A82,Formulas!$F$2:$F$3001,"Active"))</f>
        <v>4</v>
      </c>
      <c r="F82" s="16" t="str">
        <f aca="false">IF(A82="","",IF(C82="","",C82&amp;IF(D82="","",", "&amp;D82)&amp;IF(E82&gt;2," (+"&amp;(E82-2)&amp;" more)","")))</f>
        <v>Ferrous Bisglycinate, Folic Acid (Vitamin B9) (+2 more)</v>
      </c>
      <c r="G82" s="16" t="n">
        <f aca="false">IF(A82="","",COUNTIF(Formulas!$A$2:$A$3001,A82))</f>
        <v>20</v>
      </c>
      <c r="H82" s="16" t="n">
        <f aca="false">IF(A82="","",SUMIFS(Formulas!$K$2:$K$3001,Formulas!$A$2:$A$3001,A82))</f>
        <v>17</v>
      </c>
    </row>
    <row r="83" customFormat="false" ht="15" hidden="false" customHeight="false" outlineLevel="0" collapsed="false">
      <c r="A83" s="15" t="s">
        <v>457</v>
      </c>
      <c r="B83" s="15"/>
      <c r="C83" s="16" t="str">
        <f aca="false">IF(A83="","",IFERROR(INDEX(Formulas!$B$2:$B$3001,MATCH(A83&amp;"|1",Formulas!$H$2:$H$3001,0)),""))</f>
        <v>Ginkgo Biloba Leaf Dry Extract 50:1</v>
      </c>
      <c r="D83" s="16" t="str">
        <f aca="false">IF(A83="","",IFERROR(INDEX(Formulas!$B$2:$B$3001,MATCH(A83&amp;"|2",Formulas!$H$2:$H$3001,0)),""))</f>
        <v>Calcium Carbonate Heavy</v>
      </c>
      <c r="E83" s="16" t="n">
        <f aca="false">IF(A83="","",COUNTIFS(Formulas!$A$2:$A$3001,A83,Formulas!$F$2:$F$3001,"Active"))</f>
        <v>2</v>
      </c>
      <c r="F83" s="16" t="str">
        <f aca="false">IF(A83="","",IF(C83="","",C83&amp;IF(D83="","",", "&amp;D83)&amp;IF(E83&gt;2," (+"&amp;(E83-2)&amp;" more)","")))</f>
        <v>Ginkgo Biloba Leaf Dry Extract 50:1, Calcium Carbonate Heavy</v>
      </c>
      <c r="G83" s="16" t="n">
        <f aca="false">IF(A83="","",COUNTIF(Formulas!$A$2:$A$3001,A83))</f>
        <v>6</v>
      </c>
      <c r="H83" s="16" t="n">
        <f aca="false">IF(A83="","",SUMIFS(Formulas!$K$2:$K$3001,Formulas!$A$2:$A$3001,A83))</f>
        <v>6</v>
      </c>
    </row>
    <row r="84" customFormat="false" ht="15" hidden="false" customHeight="false" outlineLevel="0" collapsed="false">
      <c r="A84" s="15" t="s">
        <v>458</v>
      </c>
      <c r="B84" s="15"/>
      <c r="C84" s="16" t="str">
        <f aca="false">IF(A84="","",IFERROR(INDEX(Formulas!$B$2:$B$3001,MATCH(A84&amp;"|1",Formulas!$H$2:$H$3001,0)),""))</f>
        <v>Cranberry Dry Extract 25:1</v>
      </c>
      <c r="D84" s="16" t="str">
        <f aca="false">IF(A84="","",IFERROR(INDEX(Formulas!$B$2:$B$3001,MATCH(A84&amp;"|2",Formulas!$H$2:$H$3001,0)),""))</f>
        <v>Ascorbic Acid Coated 97%</v>
      </c>
      <c r="E84" s="16" t="n">
        <f aca="false">IF(A84="","",COUNTIFS(Formulas!$A$2:$A$3001,A84,Formulas!$F$2:$F$3001,"Active"))</f>
        <v>2</v>
      </c>
      <c r="F84" s="16" t="str">
        <f aca="false">IF(A84="","",IF(C84="","",C84&amp;IF(D84="","",", "&amp;D84)&amp;IF(E84&gt;2," (+"&amp;(E84-2)&amp;" more)","")))</f>
        <v>Cranberry Dry Extract 25:1, Ascorbic Acid Coated 97%</v>
      </c>
      <c r="G84" s="16" t="n">
        <f aca="false">IF(A84="","",COUNTIF(Formulas!$A$2:$A$3001,A84))</f>
        <v>15</v>
      </c>
      <c r="H84" s="16" t="n">
        <f aca="false">IF(A84="","",SUMIFS(Formulas!$K$2:$K$3001,Formulas!$A$2:$A$3001,A84))</f>
        <v>12</v>
      </c>
    </row>
    <row r="85" customFormat="false" ht="15" hidden="false" customHeight="false" outlineLevel="0" collapsed="false">
      <c r="A85" s="15" t="s">
        <v>459</v>
      </c>
      <c r="B85" s="15"/>
      <c r="C85" s="16" t="str">
        <f aca="false">IF(A85="","",IFERROR(INDEX(Formulas!$B$2:$B$3001,MATCH(A85&amp;"|1",Formulas!$H$2:$H$3001,0)),""))</f>
        <v>Cranberry Dry Extract 25:1</v>
      </c>
      <c r="D85" s="16" t="str">
        <f aca="false">IF(A85="","",IFERROR(INDEX(Formulas!$B$2:$B$3001,MATCH(A85&amp;"|2",Formulas!$H$2:$H$3001,0)),""))</f>
        <v>Ascorbic Acid Coated 97%</v>
      </c>
      <c r="E85" s="16" t="n">
        <f aca="false">IF(A85="","",COUNTIFS(Formulas!$A$2:$A$3001,A85,Formulas!$F$2:$F$3001,"Active"))</f>
        <v>2</v>
      </c>
      <c r="F85" s="16" t="str">
        <f aca="false">IF(A85="","",IF(C85="","",C85&amp;IF(D85="","",", "&amp;D85)&amp;IF(E85&gt;2," (+"&amp;(E85-2)&amp;" more)","")))</f>
        <v>Cranberry Dry Extract 25:1, Ascorbic Acid Coated 97%</v>
      </c>
      <c r="G85" s="16" t="n">
        <f aca="false">IF(A85="","",COUNTIF(Formulas!$A$2:$A$3001,A85))</f>
        <v>9</v>
      </c>
      <c r="H85" s="16" t="n">
        <f aca="false">IF(A85="","",SUMIFS(Formulas!$K$2:$K$3001,Formulas!$A$2:$A$3001,A85))</f>
        <v>8</v>
      </c>
    </row>
    <row r="86" customFormat="false" ht="15" hidden="false" customHeight="false" outlineLevel="0" collapsed="false">
      <c r="A86" s="15" t="s">
        <v>460</v>
      </c>
      <c r="B86" s="15"/>
      <c r="C86" s="16" t="str">
        <f aca="false">IF(A86="","",IFERROR(INDEX(Formulas!$B$2:$B$3001,MATCH(A86&amp;"|1",Formulas!$H$2:$H$3001,0)),""))</f>
        <v>Milk Thistle Dry Extract 70:1</v>
      </c>
      <c r="D86" s="16" t="str">
        <f aca="false">IF(A86="","",IFERROR(INDEX(Formulas!$B$2:$B$3001,MATCH(A86&amp;"|2",Formulas!$H$2:$H$3001,0)),""))</f>
        <v>Artichoke Dry Extract 25:1</v>
      </c>
      <c r="E86" s="16" t="n">
        <f aca="false">IF(A86="","",COUNTIFS(Formulas!$A$2:$A$3001,A86,Formulas!$F$2:$F$3001,"Active"))</f>
        <v>6</v>
      </c>
      <c r="F86" s="16" t="str">
        <f aca="false">IF(A86="","",IF(C86="","",C86&amp;IF(D86="","",", "&amp;D86)&amp;IF(E86&gt;2," (+"&amp;(E86-2)&amp;" more)","")))</f>
        <v>Milk Thistle Dry Extract 70:1, Artichoke Dry Extract 25:1 (+4 more)</v>
      </c>
      <c r="G86" s="16" t="n">
        <f aca="false">IF(A86="","",COUNTIF(Formulas!$A$2:$A$3001,A86))</f>
        <v>22</v>
      </c>
      <c r="H86" s="16" t="n">
        <f aca="false">IF(A86="","",SUMIFS(Formulas!$K$2:$K$3001,Formulas!$A$2:$A$3001,A86))</f>
        <v>18</v>
      </c>
    </row>
    <row r="87" customFormat="false" ht="15" hidden="false" customHeight="false" outlineLevel="0" collapsed="false">
      <c r="A87" s="15" t="s">
        <v>461</v>
      </c>
      <c r="B87" s="15"/>
      <c r="C87" s="16" t="str">
        <f aca="false">IF(A87="","",IFERROR(INDEX(Formulas!$B$2:$B$3001,MATCH(A87&amp;"|1",Formulas!$H$2:$H$3001,0)),""))</f>
        <v>Cyanocobalamin (Vitamin B12)</v>
      </c>
      <c r="D87" s="16" t="str">
        <f aca="false">IF(A87="","",IFERROR(INDEX(Formulas!$B$2:$B$3001,MATCH(A87&amp;"|2",Formulas!$H$2:$H$3001,0)),""))</f>
        <v>Ginseng Panax</v>
      </c>
      <c r="E87" s="16" t="n">
        <f aca="false">IF(A87="","",COUNTIFS(Formulas!$A$2:$A$3001,A87,Formulas!$F$2:$F$3001,"Active"))</f>
        <v>5</v>
      </c>
      <c r="F87" s="16" t="str">
        <f aca="false">IF(A87="","",IF(C87="","",C87&amp;IF(D87="","",", "&amp;D87)&amp;IF(E87&gt;2," (+"&amp;(E87-2)&amp;" more)","")))</f>
        <v>Cyanocobalamin (Vitamin B12), Ginseng Panax (+3 more)</v>
      </c>
      <c r="G87" s="16" t="n">
        <f aca="false">IF(A87="","",COUNTIF(Formulas!$A$2:$A$3001,A87))</f>
        <v>10</v>
      </c>
      <c r="H87" s="16" t="n">
        <f aca="false">IF(A87="","",SUMIFS(Formulas!$K$2:$K$3001,Formulas!$A$2:$A$3001,A87))</f>
        <v>10</v>
      </c>
    </row>
    <row r="88" customFormat="false" ht="15" hidden="false" customHeight="false" outlineLevel="0" collapsed="false">
      <c r="A88" s="15" t="s">
        <v>462</v>
      </c>
      <c r="B88" s="15"/>
      <c r="C88" s="16" t="str">
        <f aca="false">IF(A88="","",IFERROR(INDEX(Formulas!$B$2:$B$3001,MATCH(A88&amp;"|1",Formulas!$H$2:$H$3001,0)),""))</f>
        <v>Saw Palmetto Dry Extract 4:1</v>
      </c>
      <c r="D88" s="16" t="str">
        <f aca="false">IF(A88="","",IFERROR(INDEX(Formulas!$B$2:$B$3001,MATCH(A88&amp;"|2",Formulas!$H$2:$H$3001,0)),""))</f>
        <v>Sodium Selenite</v>
      </c>
      <c r="E88" s="16" t="n">
        <f aca="false">IF(A88="","",COUNTIFS(Formulas!$A$2:$A$3001,A88,Formulas!$F$2:$F$3001,"Active"))</f>
        <v>3</v>
      </c>
      <c r="F88" s="16" t="str">
        <f aca="false">IF(A88="","",IF(C88="","",C88&amp;IF(D88="","",", "&amp;D88)&amp;IF(E88&gt;2," (+"&amp;(E88-2)&amp;" more)","")))</f>
        <v>Saw Palmetto Dry Extract 4:1, Sodium Selenite (+1 more)</v>
      </c>
      <c r="G88" s="16" t="n">
        <f aca="false">IF(A88="","",COUNTIF(Formulas!$A$2:$A$3001,A88))</f>
        <v>19</v>
      </c>
      <c r="H88" s="16" t="n">
        <f aca="false">IF(A88="","",SUMIFS(Formulas!$K$2:$K$3001,Formulas!$A$2:$A$3001,A88))</f>
        <v>17</v>
      </c>
    </row>
    <row r="89" customFormat="false" ht="15" hidden="false" customHeight="false" outlineLevel="0" collapsed="false">
      <c r="A89" s="15" t="s">
        <v>463</v>
      </c>
      <c r="B89" s="15"/>
      <c r="C89" s="16" t="str">
        <f aca="false">IF(A89="","",IFERROR(INDEX(Formulas!$B$2:$B$3001,MATCH(A89&amp;"|1",Formulas!$H$2:$H$3001,0)),""))</f>
        <v>Calcium Carbonate Heavy</v>
      </c>
      <c r="D89" s="16" t="str">
        <f aca="false">IF(A89="","",IFERROR(INDEX(Formulas!$B$2:$B$3001,MATCH(A89&amp;"|2",Formulas!$H$2:$H$3001,0)),""))</f>
        <v>Vitamin D3</v>
      </c>
      <c r="E89" s="16" t="n">
        <f aca="false">IF(A89="","",COUNTIFS(Formulas!$A$2:$A$3001,A89,Formulas!$F$2:$F$3001,"Active"))</f>
        <v>9</v>
      </c>
      <c r="F89" s="16" t="str">
        <f aca="false">IF(A89="","",IF(C89="","",C89&amp;IF(D89="","",", "&amp;D89)&amp;IF(E89&gt;2," (+"&amp;(E89-2)&amp;" more)","")))</f>
        <v>Calcium Carbonate Heavy, Vitamin D3 (+7 more)</v>
      </c>
      <c r="G89" s="16" t="n">
        <f aca="false">IF(A89="","",COUNTIF(Formulas!$A$2:$A$3001,A89))</f>
        <v>15</v>
      </c>
      <c r="H89" s="16" t="n">
        <f aca="false">IF(A89="","",SUMIFS(Formulas!$K$2:$K$3001,Formulas!$A$2:$A$3001,A89))</f>
        <v>15</v>
      </c>
    </row>
    <row r="90" customFormat="false" ht="15" hidden="false" customHeight="false" outlineLevel="0" collapsed="false">
      <c r="A90" s="15" t="s">
        <v>464</v>
      </c>
      <c r="B90" s="15"/>
      <c r="C90" s="16" t="str">
        <f aca="false">IF(A90="","",IFERROR(INDEX(Formulas!$B$2:$B$3001,MATCH(A90&amp;"|1",Formulas!$H$2:$H$3001,0)),""))</f>
        <v>Coleus Forskohlii Root Dry Extract 10:1</v>
      </c>
      <c r="D90" s="16" t="str">
        <f aca="false">IF(A90="","",IFERROR(INDEX(Formulas!$B$2:$B$3001,MATCH(A90&amp;"|2",Formulas!$H$2:$H$3001,0)),""))</f>
        <v>Chromium Picolinate</v>
      </c>
      <c r="E90" s="16" t="n">
        <f aca="false">IF(A90="","",COUNTIFS(Formulas!$A$2:$A$3001,A90,Formulas!$F$2:$F$3001,"Active"))</f>
        <v>7</v>
      </c>
      <c r="F90" s="16" t="str">
        <f aca="false">IF(A90="","",IF(C90="","",C90&amp;IF(D90="","",", "&amp;D90)&amp;IF(E90&gt;2," (+"&amp;(E90-2)&amp;" more)","")))</f>
        <v>Coleus Forskohlii Root Dry Extract 10:1, Chromium Picolinate (+5 more)</v>
      </c>
      <c r="G90" s="16" t="n">
        <f aca="false">IF(A90="","",COUNTIF(Formulas!$A$2:$A$3001,A90))</f>
        <v>29</v>
      </c>
      <c r="H90" s="16" t="n">
        <f aca="false">IF(A90="","",SUMIFS(Formulas!$K$2:$K$3001,Formulas!$A$2:$A$3001,A90))</f>
        <v>20</v>
      </c>
    </row>
    <row r="91" customFormat="false" ht="15" hidden="false" customHeight="false" outlineLevel="0" collapsed="false">
      <c r="A91" s="15" t="s">
        <v>465</v>
      </c>
      <c r="B91" s="15"/>
      <c r="C91" s="16" t="str">
        <f aca="false">IF(A91="","",IFERROR(INDEX(Formulas!$B$2:$B$3001,MATCH(A91&amp;"|1",Formulas!$H$2:$H$3001,0)),""))</f>
        <v>Ubidecarenone (Co-Q10)</v>
      </c>
      <c r="D91" s="16" t="str">
        <f aca="false">IF(A91="","",IFERROR(INDEX(Formulas!$B$2:$B$3001,MATCH(A91&amp;"|2",Formulas!$H$2:$H$3001,0)),""))</f>
        <v/>
      </c>
      <c r="E91" s="16" t="n">
        <f aca="false">IF(A91="","",COUNTIFS(Formulas!$A$2:$A$3001,A91,Formulas!$F$2:$F$3001,"Active"))</f>
        <v>1</v>
      </c>
      <c r="F91" s="16" t="str">
        <f aca="false">IF(A91="","",IF(C91="","",C91&amp;IF(D91="","",", "&amp;D91)&amp;IF(E91&gt;2," (+"&amp;(E91-2)&amp;" more)","")))</f>
        <v>Ubidecarenone (Co-Q10)</v>
      </c>
      <c r="G91" s="16" t="n">
        <f aca="false">IF(A91="","",COUNTIF(Formulas!$A$2:$A$3001,A91))</f>
        <v>18</v>
      </c>
      <c r="H91" s="16" t="n">
        <f aca="false">IF(A91="","",SUMIFS(Formulas!$K$2:$K$3001,Formulas!$A$2:$A$3001,A91))</f>
        <v>14</v>
      </c>
    </row>
    <row r="92" customFormat="false" ht="15" hidden="false" customHeight="false" outlineLevel="0" collapsed="false">
      <c r="A92" s="15" t="s">
        <v>466</v>
      </c>
      <c r="B92" s="15"/>
      <c r="C92" s="16" t="str">
        <f aca="false">IF(A92="","",IFERROR(INDEX(Formulas!$B$2:$B$3001,MATCH(A92&amp;"|1",Formulas!$H$2:$H$3001,0)),""))</f>
        <v>Ubidecarenone (Co-Q10)</v>
      </c>
      <c r="D92" s="16" t="str">
        <f aca="false">IF(A92="","",IFERROR(INDEX(Formulas!$B$2:$B$3001,MATCH(A92&amp;"|2",Formulas!$H$2:$H$3001,0)),""))</f>
        <v/>
      </c>
      <c r="E92" s="16" t="n">
        <f aca="false">IF(A92="","",COUNTIFS(Formulas!$A$2:$A$3001,A92,Formulas!$F$2:$F$3001,"Active"))</f>
        <v>1</v>
      </c>
      <c r="F92" s="16" t="str">
        <f aca="false">IF(A92="","",IF(C92="","",C92&amp;IF(D92="","",", "&amp;D92)&amp;IF(E92&gt;2," (+"&amp;(E92-2)&amp;" more)","")))</f>
        <v>Ubidecarenone (Co-Q10)</v>
      </c>
      <c r="G92" s="16" t="n">
        <f aca="false">IF(A92="","",COUNTIF(Formulas!$A$2:$A$3001,A92))</f>
        <v>19</v>
      </c>
      <c r="H92" s="16" t="n">
        <f aca="false">IF(A92="","",SUMIFS(Formulas!$K$2:$K$3001,Formulas!$A$2:$A$3001,A92))</f>
        <v>15</v>
      </c>
    </row>
    <row r="93" customFormat="false" ht="15" hidden="false" customHeight="false" outlineLevel="0" collapsed="false">
      <c r="A93" s="15" t="s">
        <v>467</v>
      </c>
      <c r="B93" s="15"/>
      <c r="C93" s="16" t="str">
        <f aca="false">IF(A93="","",IFERROR(INDEX(Formulas!$B$2:$B$3001,MATCH(A93&amp;"|1",Formulas!$H$2:$H$3001,0)),""))</f>
        <v>Marshmallow Dry Extract 3:1</v>
      </c>
      <c r="D93" s="16" t="str">
        <f aca="false">IF(A93="","",IFERROR(INDEX(Formulas!$B$2:$B$3001,MATCH(A93&amp;"|2",Formulas!$H$2:$H$3001,0)),""))</f>
        <v>Liquorice Dry Extract 8:1</v>
      </c>
      <c r="E93" s="16" t="n">
        <f aca="false">IF(A93="","",COUNTIFS(Formulas!$A$2:$A$3001,A93,Formulas!$F$2:$F$3001,"Active"))</f>
        <v>6</v>
      </c>
      <c r="F93" s="16" t="str">
        <f aca="false">IF(A93="","",IF(C93="","",C93&amp;IF(D93="","",", "&amp;D93)&amp;IF(E93&gt;2," (+"&amp;(E93-2)&amp;" more)","")))</f>
        <v>Marshmallow Dry Extract 3:1, Liquorice Dry Extract 8:1 (+4 more)</v>
      </c>
      <c r="G93" s="16" t="n">
        <f aca="false">IF(A93="","",COUNTIF(Formulas!$A$2:$A$3001,A93))</f>
        <v>22</v>
      </c>
      <c r="H93" s="16" t="n">
        <f aca="false">IF(A93="","",SUMIFS(Formulas!$K$2:$K$3001,Formulas!$A$2:$A$3001,A93))</f>
        <v>19</v>
      </c>
    </row>
    <row r="94" customFormat="false" ht="15" hidden="false" customHeight="false" outlineLevel="0" collapsed="false">
      <c r="A94" s="15" t="s">
        <v>468</v>
      </c>
      <c r="B94" s="15"/>
      <c r="C94" s="16" t="str">
        <f aca="false">IF(A94="","",IFERROR(INDEX(Formulas!$B$2:$B$3001,MATCH(A94&amp;"|1",Formulas!$H$2:$H$3001,0)),""))</f>
        <v>Marshmallow Dry Extract 3:1</v>
      </c>
      <c r="D94" s="16" t="str">
        <f aca="false">IF(A94="","",IFERROR(INDEX(Formulas!$B$2:$B$3001,MATCH(A94&amp;"|2",Formulas!$H$2:$H$3001,0)),""))</f>
        <v>Liquorice Dry Extract 8:1</v>
      </c>
      <c r="E94" s="16" t="n">
        <f aca="false">IF(A94="","",COUNTIFS(Formulas!$A$2:$A$3001,A94,Formulas!$F$2:$F$3001,"Active"))</f>
        <v>6</v>
      </c>
      <c r="F94" s="16" t="str">
        <f aca="false">IF(A94="","",IF(C94="","",C94&amp;IF(D94="","",", "&amp;D94)&amp;IF(E94&gt;2," (+"&amp;(E94-2)&amp;" more)","")))</f>
        <v>Marshmallow Dry Extract 3:1, Liquorice Dry Extract 8:1 (+4 more)</v>
      </c>
      <c r="G94" s="16" t="n">
        <f aca="false">IF(A94="","",COUNTIF(Formulas!$A$2:$A$3001,A94))</f>
        <v>22</v>
      </c>
      <c r="H94" s="16" t="n">
        <f aca="false">IF(A94="","",SUMIFS(Formulas!$K$2:$K$3001,Formulas!$A$2:$A$3001,A94))</f>
        <v>19</v>
      </c>
    </row>
    <row r="95" customFormat="false" ht="15" hidden="false" customHeight="false" outlineLevel="0" collapsed="false">
      <c r="A95" s="15" t="s">
        <v>469</v>
      </c>
      <c r="B95" s="15"/>
      <c r="C95" s="16" t="str">
        <f aca="false">IF(A95="","",IFERROR(INDEX(Formulas!$B$2:$B$3001,MATCH(A95&amp;"|1",Formulas!$H$2:$H$3001,0)),""))</f>
        <v>Apium Graveolens Seed Dry Extract 6:1</v>
      </c>
      <c r="D95" s="16" t="str">
        <f aca="false">IF(A95="","",IFERROR(INDEX(Formulas!$B$2:$B$3001,MATCH(A95&amp;"|2",Formulas!$H$2:$H$3001,0)),""))</f>
        <v>Juniper Communis Fruit Dry Extract 2:1</v>
      </c>
      <c r="E95" s="16" t="n">
        <f aca="false">IF(A95="","",COUNTIFS(Formulas!$A$2:$A$3001,A95,Formulas!$F$2:$F$3001,"Active"))</f>
        <v>3</v>
      </c>
      <c r="F95" s="16" t="str">
        <f aca="false">IF(A95="","",IF(C95="","",C95&amp;IF(D95="","",", "&amp;D95)&amp;IF(E95&gt;2," (+"&amp;(E95-2)&amp;" more)","")))</f>
        <v>Apium Graveolens Seed Dry Extract 6:1, Juniper Communis Fruit Dry Extract 2:1 (+1 more)</v>
      </c>
      <c r="G95" s="16" t="n">
        <f aca="false">IF(A95="","",COUNTIF(Formulas!$A$2:$A$3001,A95))</f>
        <v>24</v>
      </c>
      <c r="H95" s="16" t="n">
        <f aca="false">IF(A95="","",SUMIFS(Formulas!$K$2:$K$3001,Formulas!$A$2:$A$3001,A95))</f>
        <v>16</v>
      </c>
    </row>
    <row r="96" customFormat="false" ht="15" hidden="false" customHeight="false" outlineLevel="0" collapsed="false">
      <c r="A96" s="15" t="s">
        <v>470</v>
      </c>
      <c r="B96" s="15"/>
      <c r="C96" s="16" t="str">
        <f aca="false">IF(A96="","",IFERROR(INDEX(Formulas!$B$2:$B$3001,MATCH(A96&amp;"|1",Formulas!$H$2:$H$3001,0)),""))</f>
        <v>Biotin (Vitamin B7)</v>
      </c>
      <c r="D96" s="16" t="str">
        <f aca="false">IF(A96="","",IFERROR(INDEX(Formulas!$B$2:$B$3001,MATCH(A96&amp;"|2",Formulas!$H$2:$H$3001,0)),""))</f>
        <v>Folic Acid (Vitamin B9)</v>
      </c>
      <c r="E96" s="16" t="n">
        <f aca="false">IF(A96="","",COUNTIFS(Formulas!$A$2:$A$3001,A96,Formulas!$F$2:$F$3001,"Active"))</f>
        <v>24</v>
      </c>
      <c r="F96" s="16" t="str">
        <f aca="false">IF(A96="","",IF(C96="","",C96&amp;IF(D96="","",", "&amp;D96)&amp;IF(E96&gt;2," (+"&amp;(E96-2)&amp;" more)","")))</f>
        <v>Biotin (Vitamin B7), Folic Acid (Vitamin B9) (+22 more)</v>
      </c>
      <c r="G96" s="16" t="n">
        <f aca="false">IF(A96="","",COUNTIF(Formulas!$A$2:$A$3001,A96))</f>
        <v>39</v>
      </c>
      <c r="H96" s="16" t="n">
        <f aca="false">IF(A96="","",SUMIFS(Formulas!$K$2:$K$3001,Formulas!$A$2:$A$3001,A96))</f>
        <v>37</v>
      </c>
    </row>
    <row r="97" customFormat="false" ht="15" hidden="false" customHeight="false" outlineLevel="0" collapsed="false">
      <c r="A97" s="15" t="s">
        <v>471</v>
      </c>
      <c r="B97" s="15"/>
      <c r="C97" s="16" t="str">
        <f aca="false">IF(A97="","",IFERROR(INDEX(Formulas!$B$2:$B$3001,MATCH(A97&amp;"|1",Formulas!$H$2:$H$3001,0)),""))</f>
        <v>Biotin (Vitamin B7)</v>
      </c>
      <c r="D97" s="16" t="str">
        <f aca="false">IF(A97="","",IFERROR(INDEX(Formulas!$B$2:$B$3001,MATCH(A97&amp;"|2",Formulas!$H$2:$H$3001,0)),""))</f>
        <v>Folic Acid (Vitamin B9)</v>
      </c>
      <c r="E97" s="16" t="n">
        <f aca="false">IF(A97="","",COUNTIFS(Formulas!$A$2:$A$3001,A97,Formulas!$F$2:$F$3001,"Active"))</f>
        <v>24</v>
      </c>
      <c r="F97" s="16" t="str">
        <f aca="false">IF(A97="","",IF(C97="","",C97&amp;IF(D97="","",", "&amp;D97)&amp;IF(E97&gt;2," (+"&amp;(E97-2)&amp;" more)","")))</f>
        <v>Biotin (Vitamin B7), Folic Acid (Vitamin B9) (+22 more)</v>
      </c>
      <c r="G97" s="16" t="n">
        <f aca="false">IF(A97="","",COUNTIF(Formulas!$A$2:$A$3001,A97))</f>
        <v>39</v>
      </c>
      <c r="H97" s="16" t="n">
        <f aca="false">IF(A97="","",SUMIFS(Formulas!$K$2:$K$3001,Formulas!$A$2:$A$3001,A97))</f>
        <v>37</v>
      </c>
    </row>
    <row r="98" customFormat="false" ht="15" hidden="false" customHeight="false" outlineLevel="0" collapsed="false">
      <c r="A98" s="15" t="s">
        <v>472</v>
      </c>
      <c r="B98" s="15"/>
      <c r="C98" s="16" t="str">
        <f aca="false">IF(A98="","",IFERROR(INDEX(Formulas!$B$2:$B$3001,MATCH(A98&amp;"|1",Formulas!$H$2:$H$3001,0)),""))</f>
        <v>D-Alpha Tocopheryl Acetate 50% (Vitamin E)</v>
      </c>
      <c r="D98" s="16" t="str">
        <f aca="false">IF(A98="","",IFERROR(INDEX(Formulas!$B$2:$B$3001,MATCH(A98&amp;"|2",Formulas!$H$2:$H$3001,0)),""))</f>
        <v>Magnesium Oxide Heavy</v>
      </c>
      <c r="E98" s="16" t="n">
        <f aca="false">IF(A98="","",COUNTIFS(Formulas!$A$2:$A$3001,A98,Formulas!$F$2:$F$3001,"Active"))</f>
        <v>15</v>
      </c>
      <c r="F98" s="16" t="str">
        <f aca="false">IF(A98="","",IF(C98="","",C98&amp;IF(D98="","",", "&amp;D98)&amp;IF(E98&gt;2," (+"&amp;(E98-2)&amp;" more)","")))</f>
        <v>D-Alpha Tocopheryl Acetate 50% (Vitamin E), Magnesium Oxide Heavy (+13 more)</v>
      </c>
      <c r="G98" s="16" t="n">
        <f aca="false">IF(A98="","",COUNTIF(Formulas!$A$2:$A$3001,A98))</f>
        <v>31</v>
      </c>
      <c r="H98" s="16" t="n">
        <f aca="false">IF(A98="","",SUMIFS(Formulas!$K$2:$K$3001,Formulas!$A$2:$A$3001,A98))</f>
        <v>28</v>
      </c>
    </row>
    <row r="99" customFormat="false" ht="15" hidden="false" customHeight="false" outlineLevel="0" collapsed="false">
      <c r="A99" s="15" t="s">
        <v>473</v>
      </c>
      <c r="B99" s="15"/>
      <c r="C99" s="16" t="str">
        <f aca="false">IF(A99="","",IFERROR(INDEX(Formulas!$B$2:$B$3001,MATCH(A99&amp;"|1",Formulas!$H$2:$H$3001,0)),""))</f>
        <v>Cyanocobalamin (Vitamin B12)</v>
      </c>
      <c r="D99" s="16" t="str">
        <f aca="false">IF(A99="","",IFERROR(INDEX(Formulas!$B$2:$B$3001,MATCH(A99&amp;"|2",Formulas!$H$2:$H$3001,0)),""))</f>
        <v>Folic Acid (Vitamin B9)</v>
      </c>
      <c r="E99" s="16" t="n">
        <f aca="false">IF(A99="","",COUNTIFS(Formulas!$A$2:$A$3001,A99,Formulas!$F$2:$F$3001,"Active"))</f>
        <v>15</v>
      </c>
      <c r="F99" s="16" t="str">
        <f aca="false">IF(A99="","",IF(C99="","",C99&amp;IF(D99="","",", "&amp;D99)&amp;IF(E99&gt;2," (+"&amp;(E99-2)&amp;" more)","")))</f>
        <v>Cyanocobalamin (Vitamin B12), Folic Acid (Vitamin B9) (+13 more)</v>
      </c>
      <c r="G99" s="16" t="n">
        <f aca="false">IF(A99="","",COUNTIF(Formulas!$A$2:$A$3001,A99))</f>
        <v>31</v>
      </c>
      <c r="H99" s="16" t="n">
        <f aca="false">IF(A99="","",SUMIFS(Formulas!$K$2:$K$3001,Formulas!$A$2:$A$3001,A99))</f>
        <v>27</v>
      </c>
    </row>
    <row r="100" customFormat="false" ht="15" hidden="false" customHeight="false" outlineLevel="0" collapsed="false">
      <c r="A100" s="15" t="s">
        <v>474</v>
      </c>
      <c r="B100" s="15"/>
      <c r="C100" s="16" t="str">
        <f aca="false">IF(A100="","",IFERROR(INDEX(Formulas!$B$2:$B$3001,MATCH(A100&amp;"|1",Formulas!$H$2:$H$3001,0)),""))</f>
        <v>Cyanocobalamin (Vitamin B12)</v>
      </c>
      <c r="D100" s="16" t="str">
        <f aca="false">IF(A100="","",IFERROR(INDEX(Formulas!$B$2:$B$3001,MATCH(A100&amp;"|2",Formulas!$H$2:$H$3001,0)),""))</f>
        <v>Thiamine Hydrochloride (Vitamin B1)</v>
      </c>
      <c r="E100" s="16" t="n">
        <f aca="false">IF(A100="","",COUNTIFS(Formulas!$A$2:$A$3001,A100,Formulas!$F$2:$F$3001,"Active"))</f>
        <v>16</v>
      </c>
      <c r="F100" s="16" t="str">
        <f aca="false">IF(A100="","",IF(C100="","",C100&amp;IF(D100="","",", "&amp;D100)&amp;IF(E100&gt;2," (+"&amp;(E100-2)&amp;" more)","")))</f>
        <v>Cyanocobalamin (Vitamin B12), Thiamine Hydrochloride (Vitamin B1) (+14 more)</v>
      </c>
      <c r="G100" s="16" t="n">
        <f aca="false">IF(A100="","",COUNTIF(Formulas!$A$2:$A$3001,A100))</f>
        <v>28</v>
      </c>
      <c r="H100" s="16" t="n">
        <f aca="false">IF(A100="","",SUMIFS(Formulas!$K$2:$K$3001,Formulas!$A$2:$A$3001,A100))</f>
        <v>27</v>
      </c>
    </row>
    <row r="101" customFormat="false" ht="15" hidden="false" customHeight="false" outlineLevel="0" collapsed="false">
      <c r="A101" s="15" t="s">
        <v>475</v>
      </c>
      <c r="B101" s="15"/>
      <c r="C101" s="16" t="str">
        <f aca="false">IF(A101="","",IFERROR(INDEX(Formulas!$B$2:$B$3001,MATCH(A101&amp;"|1",Formulas!$H$2:$H$3001,0)),""))</f>
        <v>Zinc Gluconate</v>
      </c>
      <c r="D101" s="16" t="str">
        <f aca="false">IF(A101="","",IFERROR(INDEX(Formulas!$B$2:$B$3001,MATCH(A101&amp;"|2",Formulas!$H$2:$H$3001,0)),""))</f>
        <v>Magnesium Oxide Heavy</v>
      </c>
      <c r="E101" s="16" t="n">
        <f aca="false">IF(A101="","",COUNTIFS(Formulas!$A$2:$A$3001,A101,Formulas!$F$2:$F$3001,"Active"))</f>
        <v>10</v>
      </c>
      <c r="F101" s="16" t="str">
        <f aca="false">IF(A101="","",IF(C101="","",C101&amp;IF(D101="","",", "&amp;D101)&amp;IF(E101&gt;2," (+"&amp;(E101-2)&amp;" more)","")))</f>
        <v>Zinc Gluconate, Magnesium Oxide Heavy (+8 more)</v>
      </c>
      <c r="G101" s="16" t="n">
        <f aca="false">IF(A101="","",COUNTIF(Formulas!$A$2:$A$3001,A101))</f>
        <v>26</v>
      </c>
      <c r="H101" s="16" t="n">
        <f aca="false">IF(A101="","",SUMIFS(Formulas!$K$2:$K$3001,Formulas!$A$2:$A$3001,A101))</f>
        <v>23</v>
      </c>
    </row>
    <row r="102" customFormat="false" ht="15" hidden="false" customHeight="false" outlineLevel="0" collapsed="false">
      <c r="A102" s="15" t="s">
        <v>476</v>
      </c>
      <c r="B102" s="15"/>
      <c r="C102" s="16" t="str">
        <f aca="false">IF(A102="","",IFERROR(INDEX(Formulas!$B$2:$B$3001,MATCH(A102&amp;"|1",Formulas!$H$2:$H$3001,0)),""))</f>
        <v>Zinc Gluconate</v>
      </c>
      <c r="D102" s="16" t="str">
        <f aca="false">IF(A102="","",IFERROR(INDEX(Formulas!$B$2:$B$3001,MATCH(A102&amp;"|2",Formulas!$H$2:$H$3001,0)),""))</f>
        <v>Magnesium Oxide Heavy</v>
      </c>
      <c r="E102" s="16" t="n">
        <f aca="false">IF(A102="","",COUNTIFS(Formulas!$A$2:$A$3001,A102,Formulas!$F$2:$F$3001,"Active"))</f>
        <v>10</v>
      </c>
      <c r="F102" s="16" t="str">
        <f aca="false">IF(A102="","",IF(C102="","",C102&amp;IF(D102="","",", "&amp;D102)&amp;IF(E102&gt;2," (+"&amp;(E102-2)&amp;" more)","")))</f>
        <v>Zinc Gluconate, Magnesium Oxide Heavy (+8 more)</v>
      </c>
      <c r="G102" s="16" t="n">
        <f aca="false">IF(A102="","",COUNTIF(Formulas!$A$2:$A$3001,A102))</f>
        <v>26</v>
      </c>
      <c r="H102" s="16" t="n">
        <f aca="false">IF(A102="","",SUMIFS(Formulas!$K$2:$K$3001,Formulas!$A$2:$A$3001,A102))</f>
        <v>23</v>
      </c>
    </row>
    <row r="103" customFormat="false" ht="15" hidden="false" customHeight="false" outlineLevel="0" collapsed="false">
      <c r="A103" s="15" t="s">
        <v>477</v>
      </c>
      <c r="B103" s="15" t="s">
        <v>420</v>
      </c>
      <c r="C103" s="16" t="str">
        <f aca="false">IF(A103="","",IFERROR(INDEX(Formulas!$B$2:$B$3001,MATCH(A103&amp;"|1",Formulas!$H$2:$H$3001,0)),""))</f>
        <v/>
      </c>
      <c r="D103" s="16" t="str">
        <f aca="false">IF(A103="","",IFERROR(INDEX(Formulas!$B$2:$B$3001,MATCH(A103&amp;"|2",Formulas!$H$2:$H$3001,0)),""))</f>
        <v/>
      </c>
      <c r="E103" s="16" t="n">
        <f aca="false">IF(A103="","",COUNTIFS(Formulas!$A$2:$A$3001,A103,Formulas!$F$2:$F$3001,"Active"))</f>
        <v>0</v>
      </c>
      <c r="F103" s="16" t="str">
        <f aca="false">IF(A103="","",IF(C103="","",C103&amp;IF(D103="","",", "&amp;D103)&amp;IF(E103&gt;2," (+"&amp;(E103-2)&amp;" more)","")))</f>
        <v/>
      </c>
      <c r="G103" s="16" t="n">
        <f aca="false">IF(A103="","",COUNTIF(Formulas!$A$2:$A$3001,A103))</f>
        <v>0</v>
      </c>
      <c r="H103" s="16" t="n">
        <f aca="false">IF(A103="","",SUMIFS(Formulas!$K$2:$K$3001,Formulas!$A$2:$A$3001,A103))</f>
        <v>0</v>
      </c>
    </row>
    <row r="104" customFormat="false" ht="15" hidden="false" customHeight="false" outlineLevel="0" collapsed="false">
      <c r="A104" s="15" t="s">
        <v>478</v>
      </c>
      <c r="B104" s="15"/>
      <c r="C104" s="16" t="str">
        <f aca="false">IF(A104="","",IFERROR(INDEX(Formulas!$B$2:$B$3001,MATCH(A104&amp;"|1",Formulas!$H$2:$H$3001,0)),""))</f>
        <v>Premix Dermo Bella</v>
      </c>
      <c r="D104" s="16" t="str">
        <f aca="false">IF(A104="","",IFERROR(INDEX(Formulas!$B$2:$B$3001,MATCH(A104&amp;"|2",Formulas!$H$2:$H$3001,0)),""))</f>
        <v>L-Cystine</v>
      </c>
      <c r="E104" s="16" t="n">
        <f aca="false">IF(A104="","",COUNTIFS(Formulas!$A$2:$A$3001,A104,Formulas!$F$2:$F$3001,"Active"))</f>
        <v>3</v>
      </c>
      <c r="F104" s="16" t="str">
        <f aca="false">IF(A104="","",IF(C104="","",C104&amp;IF(D104="","",", "&amp;D104)&amp;IF(E104&gt;2," (+"&amp;(E104-2)&amp;" more)","")))</f>
        <v>Premix Dermo Bella, L-Cystine (+1 more)</v>
      </c>
      <c r="G104" s="16" t="n">
        <f aca="false">IF(A104="","",COUNTIF(Formulas!$A$2:$A$3001,A104))</f>
        <v>17</v>
      </c>
      <c r="H104" s="16" t="n">
        <f aca="false">IF(A104="","",SUMIFS(Formulas!$K$2:$K$3001,Formulas!$A$2:$A$3001,A104))</f>
        <v>15</v>
      </c>
    </row>
    <row r="105" customFormat="false" ht="15" hidden="false" customHeight="false" outlineLevel="0" collapsed="false">
      <c r="A105" s="15" t="s">
        <v>479</v>
      </c>
      <c r="B105" s="15" t="s">
        <v>420</v>
      </c>
      <c r="C105" s="16" t="str">
        <f aca="false">IF(A105="","",IFERROR(INDEX(Formulas!$B$2:$B$3001,MATCH(A105&amp;"|1",Formulas!$H$2:$H$3001,0)),""))</f>
        <v/>
      </c>
      <c r="D105" s="16" t="str">
        <f aca="false">IF(A105="","",IFERROR(INDEX(Formulas!$B$2:$B$3001,MATCH(A105&amp;"|2",Formulas!$H$2:$H$3001,0)),""))</f>
        <v/>
      </c>
      <c r="E105" s="16" t="n">
        <f aca="false">IF(A105="","",COUNTIFS(Formulas!$A$2:$A$3001,A105,Formulas!$F$2:$F$3001,"Active"))</f>
        <v>0</v>
      </c>
      <c r="F105" s="16" t="str">
        <f aca="false">IF(A105="","",IF(C105="","",C105&amp;IF(D105="","",", "&amp;D105)&amp;IF(E105&gt;2," (+"&amp;(E105-2)&amp;" more)","")))</f>
        <v/>
      </c>
      <c r="G105" s="16" t="n">
        <f aca="false">IF(A105="","",COUNTIF(Formulas!$A$2:$A$3001,A105))</f>
        <v>0</v>
      </c>
      <c r="H105" s="16" t="n">
        <f aca="false">IF(A105="","",SUMIFS(Formulas!$K$2:$K$3001,Formulas!$A$2:$A$3001,A105))</f>
        <v>0</v>
      </c>
    </row>
    <row r="106" customFormat="false" ht="15" hidden="false" customHeight="false" outlineLevel="0" collapsed="false">
      <c r="A106" s="15" t="s">
        <v>480</v>
      </c>
      <c r="B106" s="15" t="s">
        <v>420</v>
      </c>
      <c r="C106" s="16" t="str">
        <f aca="false">IF(A106="","",IFERROR(INDEX(Formulas!$B$2:$B$3001,MATCH(A106&amp;"|1",Formulas!$H$2:$H$3001,0)),""))</f>
        <v/>
      </c>
      <c r="D106" s="16" t="str">
        <f aca="false">IF(A106="","",IFERROR(INDEX(Formulas!$B$2:$B$3001,MATCH(A106&amp;"|2",Formulas!$H$2:$H$3001,0)),""))</f>
        <v/>
      </c>
      <c r="E106" s="16" t="n">
        <f aca="false">IF(A106="","",COUNTIFS(Formulas!$A$2:$A$3001,A106,Formulas!$F$2:$F$3001,"Active"))</f>
        <v>0</v>
      </c>
      <c r="F106" s="16" t="str">
        <f aca="false">IF(A106="","",IF(C106="","",C106&amp;IF(D106="","",", "&amp;D106)&amp;IF(E106&gt;2," (+"&amp;(E106-2)&amp;" more)","")))</f>
        <v/>
      </c>
      <c r="G106" s="16" t="n">
        <f aca="false">IF(A106="","",COUNTIF(Formulas!$A$2:$A$3001,A106))</f>
        <v>0</v>
      </c>
      <c r="H106" s="16" t="n">
        <f aca="false">IF(A106="","",SUMIFS(Formulas!$K$2:$K$3001,Formulas!$A$2:$A$3001,A106))</f>
        <v>0</v>
      </c>
    </row>
    <row r="107" customFormat="false" ht="15" hidden="false" customHeight="false" outlineLevel="0" collapsed="false">
      <c r="A107" s="15" t="s">
        <v>481</v>
      </c>
      <c r="B107" s="15"/>
      <c r="C107" s="16" t="str">
        <f aca="false">IF(A107="","",IFERROR(INDEX(Formulas!$B$2:$B$3001,MATCH(A107&amp;"|1",Formulas!$H$2:$H$3001,0)),""))</f>
        <v>Biotin (Vitamin B7)</v>
      </c>
      <c r="D107" s="16" t="str">
        <f aca="false">IF(A107="","",IFERROR(INDEX(Formulas!$B$2:$B$3001,MATCH(A107&amp;"|2",Formulas!$H$2:$H$3001,0)),""))</f>
        <v>Folic Acid (Vitamin B9)</v>
      </c>
      <c r="E107" s="16" t="n">
        <f aca="false">IF(A107="","",COUNTIFS(Formulas!$A$2:$A$3001,A107,Formulas!$F$2:$F$3001,"Active"))</f>
        <v>9</v>
      </c>
      <c r="F107" s="16" t="str">
        <f aca="false">IF(A107="","",IF(C107="","",C107&amp;IF(D107="","",", "&amp;D107)&amp;IF(E107&gt;2," (+"&amp;(E107-2)&amp;" more)","")))</f>
        <v>Biotin (Vitamin B7), Folic Acid (Vitamin B9) (+7 more)</v>
      </c>
      <c r="G107" s="16" t="n">
        <f aca="false">IF(A107="","",COUNTIF(Formulas!$A$2:$A$3001,A107))</f>
        <v>20</v>
      </c>
      <c r="H107" s="16" t="n">
        <f aca="false">IF(A107="","",SUMIFS(Formulas!$K$2:$K$3001,Formulas!$A$2:$A$3001,A107))</f>
        <v>17</v>
      </c>
    </row>
    <row r="108" customFormat="false" ht="15" hidden="false" customHeight="false" outlineLevel="0" collapsed="false">
      <c r="A108" s="15"/>
      <c r="B108" s="15"/>
      <c r="C108" s="16" t="str">
        <f aca="false">IF(A108="","",IFERROR(INDEX(Formulas!$B$2:$B$3001,MATCH(A108&amp;"|1",Formulas!$H$2:$H$3001,0)),""))</f>
        <v/>
      </c>
      <c r="D108" s="16" t="str">
        <f aca="false">IF(A108="","",IFERROR(INDEX(Formulas!$B$2:$B$3001,MATCH(A108&amp;"|2",Formulas!$H$2:$H$3001,0)),""))</f>
        <v/>
      </c>
      <c r="E108" s="16" t="str">
        <f aca="false">IF(A108="","",COUNTIFS(Formulas!$A$2:$A$3001,A108,Formulas!$F$2:$F$3001,"Active"))</f>
        <v/>
      </c>
      <c r="F108" s="16" t="str">
        <f aca="false">IF(A108="","",IF(C108="","",C108&amp;IF(D108="","",", "&amp;D108)&amp;IF(E108&gt;2," (+"&amp;(E108-2)&amp;" more)","")))</f>
        <v/>
      </c>
      <c r="G108" s="16" t="str">
        <f aca="false">IF(A108="","",COUNTIF(Formulas!$A$2:$A$3001,A108))</f>
        <v/>
      </c>
      <c r="H108" s="16" t="str">
        <f aca="false">IF(A108="","",SUMIFS(Formulas!$K$2:$K$3001,Formulas!$A$2:$A$3001,A108))</f>
        <v/>
      </c>
    </row>
    <row r="109" customFormat="false" ht="15" hidden="false" customHeight="false" outlineLevel="0" collapsed="false">
      <c r="A109" s="15"/>
      <c r="B109" s="15"/>
      <c r="C109" s="16" t="str">
        <f aca="false">IF(A109="","",IFERROR(INDEX(Formulas!$B$2:$B$3001,MATCH(A109&amp;"|1",Formulas!$H$2:$H$3001,0)),""))</f>
        <v/>
      </c>
      <c r="D109" s="16" t="str">
        <f aca="false">IF(A109="","",IFERROR(INDEX(Formulas!$B$2:$B$3001,MATCH(A109&amp;"|2",Formulas!$H$2:$H$3001,0)),""))</f>
        <v/>
      </c>
      <c r="E109" s="16" t="str">
        <f aca="false">IF(A109="","",COUNTIFS(Formulas!$A$2:$A$3001,A109,Formulas!$F$2:$F$3001,"Active"))</f>
        <v/>
      </c>
      <c r="F109" s="16" t="str">
        <f aca="false">IF(A109="","",IF(C109="","",C109&amp;IF(D109="","",", "&amp;D109)&amp;IF(E109&gt;2," (+"&amp;(E109-2)&amp;" more)","")))</f>
        <v/>
      </c>
      <c r="G109" s="16" t="str">
        <f aca="false">IF(A109="","",COUNTIF(Formulas!$A$2:$A$3001,A109))</f>
        <v/>
      </c>
      <c r="H109" s="16" t="str">
        <f aca="false">IF(A109="","",SUMIFS(Formulas!$K$2:$K$3001,Formulas!$A$2:$A$3001,A109))</f>
        <v/>
      </c>
    </row>
    <row r="110" customFormat="false" ht="15" hidden="false" customHeight="false" outlineLevel="0" collapsed="false">
      <c r="A110" s="15"/>
      <c r="B110" s="15"/>
      <c r="C110" s="16" t="str">
        <f aca="false">IF(A110="","",IFERROR(INDEX(Formulas!$B$2:$B$3001,MATCH(A110&amp;"|1",Formulas!$H$2:$H$3001,0)),""))</f>
        <v/>
      </c>
      <c r="D110" s="16" t="str">
        <f aca="false">IF(A110="","",IFERROR(INDEX(Formulas!$B$2:$B$3001,MATCH(A110&amp;"|2",Formulas!$H$2:$H$3001,0)),""))</f>
        <v/>
      </c>
      <c r="E110" s="16" t="str">
        <f aca="false">IF(A110="","",COUNTIFS(Formulas!$A$2:$A$3001,A110,Formulas!$F$2:$F$3001,"Active"))</f>
        <v/>
      </c>
      <c r="F110" s="16" t="str">
        <f aca="false">IF(A110="","",IF(C110="","",C110&amp;IF(D110="","",", "&amp;D110)&amp;IF(E110&gt;2," (+"&amp;(E110-2)&amp;" more)","")))</f>
        <v/>
      </c>
      <c r="G110" s="16" t="str">
        <f aca="false">IF(A110="","",COUNTIF(Formulas!$A$2:$A$3001,A110))</f>
        <v/>
      </c>
      <c r="H110" s="16" t="str">
        <f aca="false">IF(A110="","",SUMIFS(Formulas!$K$2:$K$3001,Formulas!$A$2:$A$3001,A110))</f>
        <v/>
      </c>
    </row>
    <row r="111" customFormat="false" ht="15" hidden="false" customHeight="false" outlineLevel="0" collapsed="false">
      <c r="A111" s="15"/>
      <c r="B111" s="15"/>
      <c r="C111" s="16" t="str">
        <f aca="false">IF(A111="","",IFERROR(INDEX(Formulas!$B$2:$B$3001,MATCH(A111&amp;"|1",Formulas!$H$2:$H$3001,0)),""))</f>
        <v/>
      </c>
      <c r="D111" s="16" t="str">
        <f aca="false">IF(A111="","",IFERROR(INDEX(Formulas!$B$2:$B$3001,MATCH(A111&amp;"|2",Formulas!$H$2:$H$3001,0)),""))</f>
        <v/>
      </c>
      <c r="E111" s="16" t="str">
        <f aca="false">IF(A111="","",COUNTIFS(Formulas!$A$2:$A$3001,A111,Formulas!$F$2:$F$3001,"Active"))</f>
        <v/>
      </c>
      <c r="F111" s="16" t="str">
        <f aca="false">IF(A111="","",IF(C111="","",C111&amp;IF(D111="","",", "&amp;D111)&amp;IF(E111&gt;2," (+"&amp;(E111-2)&amp;" more)","")))</f>
        <v/>
      </c>
      <c r="G111" s="16" t="str">
        <f aca="false">IF(A111="","",COUNTIF(Formulas!$A$2:$A$3001,A111))</f>
        <v/>
      </c>
      <c r="H111" s="16" t="str">
        <f aca="false">IF(A111="","",SUMIFS(Formulas!$K$2:$K$3001,Formulas!$A$2:$A$3001,A111))</f>
        <v/>
      </c>
    </row>
    <row r="112" customFormat="false" ht="15" hidden="false" customHeight="false" outlineLevel="0" collapsed="false">
      <c r="A112" s="15"/>
      <c r="B112" s="15"/>
      <c r="C112" s="16" t="str">
        <f aca="false">IF(A112="","",IFERROR(INDEX(Formulas!$B$2:$B$3001,MATCH(A112&amp;"|1",Formulas!$H$2:$H$3001,0)),""))</f>
        <v/>
      </c>
      <c r="D112" s="16" t="str">
        <f aca="false">IF(A112="","",IFERROR(INDEX(Formulas!$B$2:$B$3001,MATCH(A112&amp;"|2",Formulas!$H$2:$H$3001,0)),""))</f>
        <v/>
      </c>
      <c r="E112" s="16" t="str">
        <f aca="false">IF(A112="","",COUNTIFS(Formulas!$A$2:$A$3001,A112,Formulas!$F$2:$F$3001,"Active"))</f>
        <v/>
      </c>
      <c r="F112" s="16" t="str">
        <f aca="false">IF(A112="","",IF(C112="","",C112&amp;IF(D112="","",", "&amp;D112)&amp;IF(E112&gt;2," (+"&amp;(E112-2)&amp;" more)","")))</f>
        <v/>
      </c>
      <c r="G112" s="16" t="str">
        <f aca="false">IF(A112="","",COUNTIF(Formulas!$A$2:$A$3001,A112))</f>
        <v/>
      </c>
      <c r="H112" s="16" t="str">
        <f aca="false">IF(A112="","",SUMIFS(Formulas!$K$2:$K$3001,Formulas!$A$2:$A$3001,A112))</f>
        <v/>
      </c>
    </row>
    <row r="113" customFormat="false" ht="15" hidden="false" customHeight="false" outlineLevel="0" collapsed="false">
      <c r="A113" s="15"/>
      <c r="B113" s="15"/>
      <c r="C113" s="16" t="str">
        <f aca="false">IF(A113="","",IFERROR(INDEX(Formulas!$B$2:$B$3001,MATCH(A113&amp;"|1",Formulas!$H$2:$H$3001,0)),""))</f>
        <v/>
      </c>
      <c r="D113" s="16" t="str">
        <f aca="false">IF(A113="","",IFERROR(INDEX(Formulas!$B$2:$B$3001,MATCH(A113&amp;"|2",Formulas!$H$2:$H$3001,0)),""))</f>
        <v/>
      </c>
      <c r="E113" s="16" t="str">
        <f aca="false">IF(A113="","",COUNTIFS(Formulas!$A$2:$A$3001,A113,Formulas!$F$2:$F$3001,"Active"))</f>
        <v/>
      </c>
      <c r="F113" s="16" t="str">
        <f aca="false">IF(A113="","",IF(C113="","",C113&amp;IF(D113="","",", "&amp;D113)&amp;IF(E113&gt;2," (+"&amp;(E113-2)&amp;" more)","")))</f>
        <v/>
      </c>
      <c r="G113" s="16" t="str">
        <f aca="false">IF(A113="","",COUNTIF(Formulas!$A$2:$A$3001,A113))</f>
        <v/>
      </c>
      <c r="H113" s="16" t="str">
        <f aca="false">IF(A113="","",SUMIFS(Formulas!$K$2:$K$3001,Formulas!$A$2:$A$3001,A113))</f>
        <v/>
      </c>
    </row>
    <row r="114" customFormat="false" ht="15" hidden="false" customHeight="false" outlineLevel="0" collapsed="false">
      <c r="A114" s="15"/>
      <c r="B114" s="15"/>
      <c r="C114" s="16" t="str">
        <f aca="false">IF(A114="","",IFERROR(INDEX(Formulas!$B$2:$B$3001,MATCH(A114&amp;"|1",Formulas!$H$2:$H$3001,0)),""))</f>
        <v/>
      </c>
      <c r="D114" s="16" t="str">
        <f aca="false">IF(A114="","",IFERROR(INDEX(Formulas!$B$2:$B$3001,MATCH(A114&amp;"|2",Formulas!$H$2:$H$3001,0)),""))</f>
        <v/>
      </c>
      <c r="E114" s="16" t="str">
        <f aca="false">IF(A114="","",COUNTIFS(Formulas!$A$2:$A$3001,A114,Formulas!$F$2:$F$3001,"Active"))</f>
        <v/>
      </c>
      <c r="F114" s="16" t="str">
        <f aca="false">IF(A114="","",IF(C114="","",C114&amp;IF(D114="","",", "&amp;D114)&amp;IF(E114&gt;2," (+"&amp;(E114-2)&amp;" more)","")))</f>
        <v/>
      </c>
      <c r="G114" s="16" t="str">
        <f aca="false">IF(A114="","",COUNTIF(Formulas!$A$2:$A$3001,A114))</f>
        <v/>
      </c>
      <c r="H114" s="16" t="str">
        <f aca="false">IF(A114="","",SUMIFS(Formulas!$K$2:$K$3001,Formulas!$A$2:$A$3001,A114))</f>
        <v/>
      </c>
    </row>
    <row r="115" customFormat="false" ht="15" hidden="false" customHeight="false" outlineLevel="0" collapsed="false">
      <c r="A115" s="15"/>
      <c r="B115" s="15"/>
      <c r="C115" s="16" t="str">
        <f aca="false">IF(A115="","",IFERROR(INDEX(Formulas!$B$2:$B$3001,MATCH(A115&amp;"|1",Formulas!$H$2:$H$3001,0)),""))</f>
        <v/>
      </c>
      <c r="D115" s="16" t="str">
        <f aca="false">IF(A115="","",IFERROR(INDEX(Formulas!$B$2:$B$3001,MATCH(A115&amp;"|2",Formulas!$H$2:$H$3001,0)),""))</f>
        <v/>
      </c>
      <c r="E115" s="16" t="str">
        <f aca="false">IF(A115="","",COUNTIFS(Formulas!$A$2:$A$3001,A115,Formulas!$F$2:$F$3001,"Active"))</f>
        <v/>
      </c>
      <c r="F115" s="16" t="str">
        <f aca="false">IF(A115="","",IF(C115="","",C115&amp;IF(D115="","",", "&amp;D115)&amp;IF(E115&gt;2," (+"&amp;(E115-2)&amp;" more)","")))</f>
        <v/>
      </c>
      <c r="G115" s="16" t="str">
        <f aca="false">IF(A115="","",COUNTIF(Formulas!$A$2:$A$3001,A115))</f>
        <v/>
      </c>
      <c r="H115" s="16" t="str">
        <f aca="false">IF(A115="","",SUMIFS(Formulas!$K$2:$K$3001,Formulas!$A$2:$A$3001,A115))</f>
        <v/>
      </c>
    </row>
    <row r="116" customFormat="false" ht="15" hidden="false" customHeight="false" outlineLevel="0" collapsed="false">
      <c r="A116" s="15"/>
      <c r="B116" s="15"/>
      <c r="C116" s="16" t="str">
        <f aca="false">IF(A116="","",IFERROR(INDEX(Formulas!$B$2:$B$3001,MATCH(A116&amp;"|1",Formulas!$H$2:$H$3001,0)),""))</f>
        <v/>
      </c>
      <c r="D116" s="16" t="str">
        <f aca="false">IF(A116="","",IFERROR(INDEX(Formulas!$B$2:$B$3001,MATCH(A116&amp;"|2",Formulas!$H$2:$H$3001,0)),""))</f>
        <v/>
      </c>
      <c r="E116" s="16" t="str">
        <f aca="false">IF(A116="","",COUNTIFS(Formulas!$A$2:$A$3001,A116,Formulas!$F$2:$F$3001,"Active"))</f>
        <v/>
      </c>
      <c r="F116" s="16" t="str">
        <f aca="false">IF(A116="","",IF(C116="","",C116&amp;IF(D116="","",", "&amp;D116)&amp;IF(E116&gt;2," (+"&amp;(E116-2)&amp;" more)","")))</f>
        <v/>
      </c>
      <c r="G116" s="16" t="str">
        <f aca="false">IF(A116="","",COUNTIF(Formulas!$A$2:$A$3001,A116))</f>
        <v/>
      </c>
      <c r="H116" s="16" t="str">
        <f aca="false">IF(A116="","",SUMIFS(Formulas!$K$2:$K$3001,Formulas!$A$2:$A$3001,A116))</f>
        <v/>
      </c>
    </row>
    <row r="117" customFormat="false" ht="15" hidden="false" customHeight="false" outlineLevel="0" collapsed="false">
      <c r="A117" s="15"/>
      <c r="B117" s="15"/>
      <c r="C117" s="16" t="str">
        <f aca="false">IF(A117="","",IFERROR(INDEX(Formulas!$B$2:$B$3001,MATCH(A117&amp;"|1",Formulas!$H$2:$H$3001,0)),""))</f>
        <v/>
      </c>
      <c r="D117" s="16" t="str">
        <f aca="false">IF(A117="","",IFERROR(INDEX(Formulas!$B$2:$B$3001,MATCH(A117&amp;"|2",Formulas!$H$2:$H$3001,0)),""))</f>
        <v/>
      </c>
      <c r="E117" s="16" t="str">
        <f aca="false">IF(A117="","",COUNTIFS(Formulas!$A$2:$A$3001,A117,Formulas!$F$2:$F$3001,"Active"))</f>
        <v/>
      </c>
      <c r="F117" s="16" t="str">
        <f aca="false">IF(A117="","",IF(C117="","",C117&amp;IF(D117="","",", "&amp;D117)&amp;IF(E117&gt;2," (+"&amp;(E117-2)&amp;" more)","")))</f>
        <v/>
      </c>
      <c r="G117" s="16" t="str">
        <f aca="false">IF(A117="","",COUNTIF(Formulas!$A$2:$A$3001,A117))</f>
        <v/>
      </c>
      <c r="H117" s="16" t="str">
        <f aca="false">IF(A117="","",SUMIFS(Formulas!$K$2:$K$3001,Formulas!$A$2:$A$3001,A117))</f>
        <v/>
      </c>
    </row>
    <row r="118" customFormat="false" ht="15" hidden="false" customHeight="false" outlineLevel="0" collapsed="false">
      <c r="A118" s="15"/>
      <c r="B118" s="15"/>
      <c r="C118" s="16" t="str">
        <f aca="false">IF(A118="","",IFERROR(INDEX(Formulas!$B$2:$B$3001,MATCH(A118&amp;"|1",Formulas!$H$2:$H$3001,0)),""))</f>
        <v/>
      </c>
      <c r="D118" s="16" t="str">
        <f aca="false">IF(A118="","",IFERROR(INDEX(Formulas!$B$2:$B$3001,MATCH(A118&amp;"|2",Formulas!$H$2:$H$3001,0)),""))</f>
        <v/>
      </c>
      <c r="E118" s="16" t="str">
        <f aca="false">IF(A118="","",COUNTIFS(Formulas!$A$2:$A$3001,A118,Formulas!$F$2:$F$3001,"Active"))</f>
        <v/>
      </c>
      <c r="F118" s="16" t="str">
        <f aca="false">IF(A118="","",IF(C118="","",C118&amp;IF(D118="","",", "&amp;D118)&amp;IF(E118&gt;2," (+"&amp;(E118-2)&amp;" more)","")))</f>
        <v/>
      </c>
      <c r="G118" s="16" t="str">
        <f aca="false">IF(A118="","",COUNTIF(Formulas!$A$2:$A$3001,A118))</f>
        <v/>
      </c>
      <c r="H118" s="16" t="str">
        <f aca="false">IF(A118="","",SUMIFS(Formulas!$K$2:$K$3001,Formulas!$A$2:$A$3001,A118))</f>
        <v/>
      </c>
    </row>
    <row r="119" customFormat="false" ht="15" hidden="false" customHeight="false" outlineLevel="0" collapsed="false">
      <c r="A119" s="15"/>
      <c r="B119" s="15"/>
      <c r="C119" s="16" t="str">
        <f aca="false">IF(A119="","",IFERROR(INDEX(Formulas!$B$2:$B$3001,MATCH(A119&amp;"|1",Formulas!$H$2:$H$3001,0)),""))</f>
        <v/>
      </c>
      <c r="D119" s="16" t="str">
        <f aca="false">IF(A119="","",IFERROR(INDEX(Formulas!$B$2:$B$3001,MATCH(A119&amp;"|2",Formulas!$H$2:$H$3001,0)),""))</f>
        <v/>
      </c>
      <c r="E119" s="16" t="str">
        <f aca="false">IF(A119="","",COUNTIFS(Formulas!$A$2:$A$3001,A119,Formulas!$F$2:$F$3001,"Active"))</f>
        <v/>
      </c>
      <c r="F119" s="16" t="str">
        <f aca="false">IF(A119="","",IF(C119="","",C119&amp;IF(D119="","",", "&amp;D119)&amp;IF(E119&gt;2," (+"&amp;(E119-2)&amp;" more)","")))</f>
        <v/>
      </c>
      <c r="G119" s="16" t="str">
        <f aca="false">IF(A119="","",COUNTIF(Formulas!$A$2:$A$3001,A119))</f>
        <v/>
      </c>
      <c r="H119" s="16" t="str">
        <f aca="false">IF(A119="","",SUMIFS(Formulas!$K$2:$K$3001,Formulas!$A$2:$A$3001,A119))</f>
        <v/>
      </c>
    </row>
    <row r="120" customFormat="false" ht="15" hidden="false" customHeight="false" outlineLevel="0" collapsed="false">
      <c r="A120" s="15"/>
      <c r="B120" s="15"/>
      <c r="C120" s="16" t="str">
        <f aca="false">IF(A120="","",IFERROR(INDEX(Formulas!$B$2:$B$3001,MATCH(A120&amp;"|1",Formulas!$H$2:$H$3001,0)),""))</f>
        <v/>
      </c>
      <c r="D120" s="16" t="str">
        <f aca="false">IF(A120="","",IFERROR(INDEX(Formulas!$B$2:$B$3001,MATCH(A120&amp;"|2",Formulas!$H$2:$H$3001,0)),""))</f>
        <v/>
      </c>
      <c r="E120" s="16" t="str">
        <f aca="false">IF(A120="","",COUNTIFS(Formulas!$A$2:$A$3001,A120,Formulas!$F$2:$F$3001,"Active"))</f>
        <v/>
      </c>
      <c r="F120" s="16" t="str">
        <f aca="false">IF(A120="","",IF(C120="","",C120&amp;IF(D120="","",", "&amp;D120)&amp;IF(E120&gt;2," (+"&amp;(E120-2)&amp;" more)","")))</f>
        <v/>
      </c>
      <c r="G120" s="16" t="str">
        <f aca="false">IF(A120="","",COUNTIF(Formulas!$A$2:$A$3001,A120))</f>
        <v/>
      </c>
      <c r="H120" s="16" t="str">
        <f aca="false">IF(A120="","",SUMIFS(Formulas!$K$2:$K$3001,Formulas!$A$2:$A$3001,A120))</f>
        <v/>
      </c>
    </row>
    <row r="121" customFormat="false" ht="15" hidden="false" customHeight="false" outlineLevel="0" collapsed="false">
      <c r="A121" s="15"/>
      <c r="B121" s="15"/>
      <c r="C121" s="16" t="str">
        <f aca="false">IF(A121="","",IFERROR(INDEX(Formulas!$B$2:$B$3001,MATCH(A121&amp;"|1",Formulas!$H$2:$H$3001,0)),""))</f>
        <v/>
      </c>
      <c r="D121" s="16" t="str">
        <f aca="false">IF(A121="","",IFERROR(INDEX(Formulas!$B$2:$B$3001,MATCH(A121&amp;"|2",Formulas!$H$2:$H$3001,0)),""))</f>
        <v/>
      </c>
      <c r="E121" s="16" t="str">
        <f aca="false">IF(A121="","",COUNTIFS(Formulas!$A$2:$A$3001,A121,Formulas!$F$2:$F$3001,"Active"))</f>
        <v/>
      </c>
      <c r="F121" s="16" t="str">
        <f aca="false">IF(A121="","",IF(C121="","",C121&amp;IF(D121="","",", "&amp;D121)&amp;IF(E121&gt;2," (+"&amp;(E121-2)&amp;" more)","")))</f>
        <v/>
      </c>
      <c r="G121" s="16" t="str">
        <f aca="false">IF(A121="","",COUNTIF(Formulas!$A$2:$A$3001,A121))</f>
        <v/>
      </c>
      <c r="H121" s="16" t="str">
        <f aca="false">IF(A121="","",SUMIFS(Formulas!$K$2:$K$3001,Formulas!$A$2:$A$3001,A121))</f>
        <v/>
      </c>
    </row>
    <row r="122" customFormat="false" ht="15" hidden="false" customHeight="false" outlineLevel="0" collapsed="false">
      <c r="A122" s="15"/>
      <c r="B122" s="15"/>
      <c r="C122" s="16" t="str">
        <f aca="false">IF(A122="","",IFERROR(INDEX(Formulas!$B$2:$B$3001,MATCH(A122&amp;"|1",Formulas!$H$2:$H$3001,0)),""))</f>
        <v/>
      </c>
      <c r="D122" s="16" t="str">
        <f aca="false">IF(A122="","",IFERROR(INDEX(Formulas!$B$2:$B$3001,MATCH(A122&amp;"|2",Formulas!$H$2:$H$3001,0)),""))</f>
        <v/>
      </c>
      <c r="E122" s="16" t="str">
        <f aca="false">IF(A122="","",COUNTIFS(Formulas!$A$2:$A$3001,A122,Formulas!$F$2:$F$3001,"Active"))</f>
        <v/>
      </c>
      <c r="F122" s="16" t="str">
        <f aca="false">IF(A122="","",IF(C122="","",C122&amp;IF(D122="","",", "&amp;D122)&amp;IF(E122&gt;2," (+"&amp;(E122-2)&amp;" more)","")))</f>
        <v/>
      </c>
      <c r="G122" s="16" t="str">
        <f aca="false">IF(A122="","",COUNTIF(Formulas!$A$2:$A$3001,A122))</f>
        <v/>
      </c>
      <c r="H122" s="16" t="str">
        <f aca="false">IF(A122="","",SUMIFS(Formulas!$K$2:$K$3001,Formulas!$A$2:$A$3001,A122))</f>
        <v/>
      </c>
    </row>
    <row r="123" customFormat="false" ht="15" hidden="false" customHeight="false" outlineLevel="0" collapsed="false">
      <c r="A123" s="15"/>
      <c r="B123" s="15"/>
      <c r="C123" s="16" t="str">
        <f aca="false">IF(A123="","",IFERROR(INDEX(Formulas!$B$2:$B$3001,MATCH(A123&amp;"|1",Formulas!$H$2:$H$3001,0)),""))</f>
        <v/>
      </c>
      <c r="D123" s="16" t="str">
        <f aca="false">IF(A123="","",IFERROR(INDEX(Formulas!$B$2:$B$3001,MATCH(A123&amp;"|2",Formulas!$H$2:$H$3001,0)),""))</f>
        <v/>
      </c>
      <c r="E123" s="16" t="str">
        <f aca="false">IF(A123="","",COUNTIFS(Formulas!$A$2:$A$3001,A123,Formulas!$F$2:$F$3001,"Active"))</f>
        <v/>
      </c>
      <c r="F123" s="16" t="str">
        <f aca="false">IF(A123="","",IF(C123="","",C123&amp;IF(D123="","",", "&amp;D123)&amp;IF(E123&gt;2," (+"&amp;(E123-2)&amp;" more)","")))</f>
        <v/>
      </c>
      <c r="G123" s="16" t="str">
        <f aca="false">IF(A123="","",COUNTIF(Formulas!$A$2:$A$3001,A123))</f>
        <v/>
      </c>
      <c r="H123" s="16" t="str">
        <f aca="false">IF(A123="","",SUMIFS(Formulas!$K$2:$K$3001,Formulas!$A$2:$A$3001,A123))</f>
        <v/>
      </c>
    </row>
    <row r="124" customFormat="false" ht="15" hidden="false" customHeight="false" outlineLevel="0" collapsed="false">
      <c r="A124" s="15"/>
      <c r="B124" s="15"/>
      <c r="C124" s="16" t="str">
        <f aca="false">IF(A124="","",IFERROR(INDEX(Formulas!$B$2:$B$3001,MATCH(A124&amp;"|1",Formulas!$H$2:$H$3001,0)),""))</f>
        <v/>
      </c>
      <c r="D124" s="16" t="str">
        <f aca="false">IF(A124="","",IFERROR(INDEX(Formulas!$B$2:$B$3001,MATCH(A124&amp;"|2",Formulas!$H$2:$H$3001,0)),""))</f>
        <v/>
      </c>
      <c r="E124" s="16" t="str">
        <f aca="false">IF(A124="","",COUNTIFS(Formulas!$A$2:$A$3001,A124,Formulas!$F$2:$F$3001,"Active"))</f>
        <v/>
      </c>
      <c r="F124" s="16" t="str">
        <f aca="false">IF(A124="","",IF(C124="","",C124&amp;IF(D124="","",", "&amp;D124)&amp;IF(E124&gt;2," (+"&amp;(E124-2)&amp;" more)","")))</f>
        <v/>
      </c>
      <c r="G124" s="16" t="str">
        <f aca="false">IF(A124="","",COUNTIF(Formulas!$A$2:$A$3001,A124))</f>
        <v/>
      </c>
      <c r="H124" s="16" t="str">
        <f aca="false">IF(A124="","",SUMIFS(Formulas!$K$2:$K$3001,Formulas!$A$2:$A$3001,A124))</f>
        <v/>
      </c>
    </row>
    <row r="125" customFormat="false" ht="15" hidden="false" customHeight="false" outlineLevel="0" collapsed="false">
      <c r="A125" s="15"/>
      <c r="B125" s="15"/>
      <c r="C125" s="16" t="str">
        <f aca="false">IF(A125="","",IFERROR(INDEX(Formulas!$B$2:$B$3001,MATCH(A125&amp;"|1",Formulas!$H$2:$H$3001,0)),""))</f>
        <v/>
      </c>
      <c r="D125" s="16" t="str">
        <f aca="false">IF(A125="","",IFERROR(INDEX(Formulas!$B$2:$B$3001,MATCH(A125&amp;"|2",Formulas!$H$2:$H$3001,0)),""))</f>
        <v/>
      </c>
      <c r="E125" s="16" t="str">
        <f aca="false">IF(A125="","",COUNTIFS(Formulas!$A$2:$A$3001,A125,Formulas!$F$2:$F$3001,"Active"))</f>
        <v/>
      </c>
      <c r="F125" s="16" t="str">
        <f aca="false">IF(A125="","",IF(C125="","",C125&amp;IF(D125="","",", "&amp;D125)&amp;IF(E125&gt;2," (+"&amp;(E125-2)&amp;" more)","")))</f>
        <v/>
      </c>
      <c r="G125" s="16" t="str">
        <f aca="false">IF(A125="","",COUNTIF(Formulas!$A$2:$A$3001,A125))</f>
        <v/>
      </c>
      <c r="H125" s="16" t="str">
        <f aca="false">IF(A125="","",SUMIFS(Formulas!$K$2:$K$3001,Formulas!$A$2:$A$3001,A125))</f>
        <v/>
      </c>
    </row>
    <row r="126" customFormat="false" ht="15" hidden="false" customHeight="false" outlineLevel="0" collapsed="false">
      <c r="A126" s="15"/>
      <c r="B126" s="15"/>
      <c r="C126" s="16" t="str">
        <f aca="false">IF(A126="","",IFERROR(INDEX(Formulas!$B$2:$B$3001,MATCH(A126&amp;"|1",Formulas!$H$2:$H$3001,0)),""))</f>
        <v/>
      </c>
      <c r="D126" s="16" t="str">
        <f aca="false">IF(A126="","",IFERROR(INDEX(Formulas!$B$2:$B$3001,MATCH(A126&amp;"|2",Formulas!$H$2:$H$3001,0)),""))</f>
        <v/>
      </c>
      <c r="E126" s="16" t="str">
        <f aca="false">IF(A126="","",COUNTIFS(Formulas!$A$2:$A$3001,A126,Formulas!$F$2:$F$3001,"Active"))</f>
        <v/>
      </c>
      <c r="F126" s="16" t="str">
        <f aca="false">IF(A126="","",IF(C126="","",C126&amp;IF(D126="","",", "&amp;D126)&amp;IF(E126&gt;2," (+"&amp;(E126-2)&amp;" more)","")))</f>
        <v/>
      </c>
      <c r="G126" s="16" t="str">
        <f aca="false">IF(A126="","",COUNTIF(Formulas!$A$2:$A$3001,A126))</f>
        <v/>
      </c>
      <c r="H126" s="16" t="str">
        <f aca="false">IF(A126="","",SUMIFS(Formulas!$K$2:$K$3001,Formulas!$A$2:$A$3001,A126))</f>
        <v/>
      </c>
    </row>
    <row r="127" customFormat="false" ht="15" hidden="false" customHeight="false" outlineLevel="0" collapsed="false">
      <c r="A127" s="15"/>
      <c r="B127" s="15"/>
      <c r="C127" s="16" t="str">
        <f aca="false">IF(A127="","",IFERROR(INDEX(Formulas!$B$2:$B$3001,MATCH(A127&amp;"|1",Formulas!$H$2:$H$3001,0)),""))</f>
        <v/>
      </c>
      <c r="D127" s="16" t="str">
        <f aca="false">IF(A127="","",IFERROR(INDEX(Formulas!$B$2:$B$3001,MATCH(A127&amp;"|2",Formulas!$H$2:$H$3001,0)),""))</f>
        <v/>
      </c>
      <c r="E127" s="16" t="str">
        <f aca="false">IF(A127="","",COUNTIFS(Formulas!$A$2:$A$3001,A127,Formulas!$F$2:$F$3001,"Active"))</f>
        <v/>
      </c>
      <c r="F127" s="16" t="str">
        <f aca="false">IF(A127="","",IF(C127="","",C127&amp;IF(D127="","",", "&amp;D127)&amp;IF(E127&gt;2," (+"&amp;(E127-2)&amp;" more)","")))</f>
        <v/>
      </c>
      <c r="G127" s="16" t="str">
        <f aca="false">IF(A127="","",COUNTIF(Formulas!$A$2:$A$3001,A127))</f>
        <v/>
      </c>
      <c r="H127" s="16" t="str">
        <f aca="false">IF(A127="","",SUMIFS(Formulas!$K$2:$K$3001,Formulas!$A$2:$A$3001,A127))</f>
        <v/>
      </c>
    </row>
    <row r="128" customFormat="false" ht="15" hidden="false" customHeight="false" outlineLevel="0" collapsed="false">
      <c r="A128" s="15"/>
      <c r="B128" s="15"/>
      <c r="C128" s="16" t="str">
        <f aca="false">IF(A128="","",IFERROR(INDEX(Formulas!$B$2:$B$3001,MATCH(A128&amp;"|1",Formulas!$H$2:$H$3001,0)),""))</f>
        <v/>
      </c>
      <c r="D128" s="16" t="str">
        <f aca="false">IF(A128="","",IFERROR(INDEX(Formulas!$B$2:$B$3001,MATCH(A128&amp;"|2",Formulas!$H$2:$H$3001,0)),""))</f>
        <v/>
      </c>
      <c r="E128" s="16" t="str">
        <f aca="false">IF(A128="","",COUNTIFS(Formulas!$A$2:$A$3001,A128,Formulas!$F$2:$F$3001,"Active"))</f>
        <v/>
      </c>
      <c r="F128" s="16" t="str">
        <f aca="false">IF(A128="","",IF(C128="","",C128&amp;IF(D128="","",", "&amp;D128)&amp;IF(E128&gt;2," (+"&amp;(E128-2)&amp;" more)","")))</f>
        <v/>
      </c>
      <c r="G128" s="16" t="str">
        <f aca="false">IF(A128="","",COUNTIF(Formulas!$A$2:$A$3001,A128))</f>
        <v/>
      </c>
      <c r="H128" s="16" t="str">
        <f aca="false">IF(A128="","",SUMIFS(Formulas!$K$2:$K$3001,Formulas!$A$2:$A$3001,A128))</f>
        <v/>
      </c>
    </row>
    <row r="129" customFormat="false" ht="15" hidden="false" customHeight="false" outlineLevel="0" collapsed="false">
      <c r="A129" s="15"/>
      <c r="B129" s="15"/>
      <c r="C129" s="16" t="str">
        <f aca="false">IF(A129="","",IFERROR(INDEX(Formulas!$B$2:$B$3001,MATCH(A129&amp;"|1",Formulas!$H$2:$H$3001,0)),""))</f>
        <v/>
      </c>
      <c r="D129" s="16" t="str">
        <f aca="false">IF(A129="","",IFERROR(INDEX(Formulas!$B$2:$B$3001,MATCH(A129&amp;"|2",Formulas!$H$2:$H$3001,0)),""))</f>
        <v/>
      </c>
      <c r="E129" s="16" t="str">
        <f aca="false">IF(A129="","",COUNTIFS(Formulas!$A$2:$A$3001,A129,Formulas!$F$2:$F$3001,"Active"))</f>
        <v/>
      </c>
      <c r="F129" s="16" t="str">
        <f aca="false">IF(A129="","",IF(C129="","",C129&amp;IF(D129="","",", "&amp;D129)&amp;IF(E129&gt;2," (+"&amp;(E129-2)&amp;" more)","")))</f>
        <v/>
      </c>
      <c r="G129" s="16" t="str">
        <f aca="false">IF(A129="","",COUNTIF(Formulas!$A$2:$A$3001,A129))</f>
        <v/>
      </c>
      <c r="H129" s="16" t="str">
        <f aca="false">IF(A129="","",SUMIFS(Formulas!$K$2:$K$3001,Formulas!$A$2:$A$3001,A129))</f>
        <v/>
      </c>
    </row>
    <row r="130" customFormat="false" ht="15" hidden="false" customHeight="false" outlineLevel="0" collapsed="false">
      <c r="A130" s="15"/>
      <c r="B130" s="15"/>
      <c r="C130" s="16" t="str">
        <f aca="false">IF(A130="","",IFERROR(INDEX(Formulas!$B$2:$B$3001,MATCH(A130&amp;"|1",Formulas!$H$2:$H$3001,0)),""))</f>
        <v/>
      </c>
      <c r="D130" s="16" t="str">
        <f aca="false">IF(A130="","",IFERROR(INDEX(Formulas!$B$2:$B$3001,MATCH(A130&amp;"|2",Formulas!$H$2:$H$3001,0)),""))</f>
        <v/>
      </c>
      <c r="E130" s="16" t="str">
        <f aca="false">IF(A130="","",COUNTIFS(Formulas!$A$2:$A$3001,A130,Formulas!$F$2:$F$3001,"Active"))</f>
        <v/>
      </c>
      <c r="F130" s="16" t="str">
        <f aca="false">IF(A130="","",IF(C130="","",C130&amp;IF(D130="","",", "&amp;D130)&amp;IF(E130&gt;2," (+"&amp;(E130-2)&amp;" more)","")))</f>
        <v/>
      </c>
      <c r="G130" s="16" t="str">
        <f aca="false">IF(A130="","",COUNTIF(Formulas!$A$2:$A$3001,A130))</f>
        <v/>
      </c>
      <c r="H130" s="16" t="str">
        <f aca="false">IF(A130="","",SUMIFS(Formulas!$K$2:$K$3001,Formulas!$A$2:$A$3001,A130))</f>
        <v/>
      </c>
    </row>
    <row r="131" customFormat="false" ht="15" hidden="false" customHeight="false" outlineLevel="0" collapsed="false">
      <c r="A131" s="15"/>
      <c r="B131" s="15"/>
      <c r="C131" s="16" t="str">
        <f aca="false">IF(A131="","",IFERROR(INDEX(Formulas!$B$2:$B$3001,MATCH(A131&amp;"|1",Formulas!$H$2:$H$3001,0)),""))</f>
        <v/>
      </c>
      <c r="D131" s="16" t="str">
        <f aca="false">IF(A131="","",IFERROR(INDEX(Formulas!$B$2:$B$3001,MATCH(A131&amp;"|2",Formulas!$H$2:$H$3001,0)),""))</f>
        <v/>
      </c>
      <c r="E131" s="16" t="str">
        <f aca="false">IF(A131="","",COUNTIFS(Formulas!$A$2:$A$3001,A131,Formulas!$F$2:$F$3001,"Active"))</f>
        <v/>
      </c>
      <c r="F131" s="16" t="str">
        <f aca="false">IF(A131="","",IF(C131="","",C131&amp;IF(D131="","",", "&amp;D131)&amp;IF(E131&gt;2," (+"&amp;(E131-2)&amp;" more)","")))</f>
        <v/>
      </c>
      <c r="G131" s="16" t="str">
        <f aca="false">IF(A131="","",COUNTIF(Formulas!$A$2:$A$3001,A131))</f>
        <v/>
      </c>
      <c r="H131" s="16" t="str">
        <f aca="false">IF(A131="","",SUMIFS(Formulas!$K$2:$K$3001,Formulas!$A$2:$A$3001,A131))</f>
        <v/>
      </c>
    </row>
    <row r="132" customFormat="false" ht="15" hidden="false" customHeight="false" outlineLevel="0" collapsed="false">
      <c r="A132" s="15"/>
      <c r="B132" s="15"/>
      <c r="C132" s="16" t="str">
        <f aca="false">IF(A132="","",IFERROR(INDEX(Formulas!$B$2:$B$3001,MATCH(A132&amp;"|1",Formulas!$H$2:$H$3001,0)),""))</f>
        <v/>
      </c>
      <c r="D132" s="16" t="str">
        <f aca="false">IF(A132="","",IFERROR(INDEX(Formulas!$B$2:$B$3001,MATCH(A132&amp;"|2",Formulas!$H$2:$H$3001,0)),""))</f>
        <v/>
      </c>
      <c r="E132" s="16" t="str">
        <f aca="false">IF(A132="","",COUNTIFS(Formulas!$A$2:$A$3001,A132,Formulas!$F$2:$F$3001,"Active"))</f>
        <v/>
      </c>
      <c r="F132" s="16" t="str">
        <f aca="false">IF(A132="","",IF(C132="","",C132&amp;IF(D132="","",", "&amp;D132)&amp;IF(E132&gt;2," (+"&amp;(E132-2)&amp;" more)","")))</f>
        <v/>
      </c>
      <c r="G132" s="16" t="str">
        <f aca="false">IF(A132="","",COUNTIF(Formulas!$A$2:$A$3001,A132))</f>
        <v/>
      </c>
      <c r="H132" s="16" t="str">
        <f aca="false">IF(A132="","",SUMIFS(Formulas!$K$2:$K$3001,Formulas!$A$2:$A$3001,A132))</f>
        <v/>
      </c>
    </row>
    <row r="133" customFormat="false" ht="15" hidden="false" customHeight="false" outlineLevel="0" collapsed="false">
      <c r="A133" s="15"/>
      <c r="B133" s="15"/>
      <c r="C133" s="16" t="str">
        <f aca="false">IF(A133="","",IFERROR(INDEX(Formulas!$B$2:$B$3001,MATCH(A133&amp;"|1",Formulas!$H$2:$H$3001,0)),""))</f>
        <v/>
      </c>
      <c r="D133" s="16" t="str">
        <f aca="false">IF(A133="","",IFERROR(INDEX(Formulas!$B$2:$B$3001,MATCH(A133&amp;"|2",Formulas!$H$2:$H$3001,0)),""))</f>
        <v/>
      </c>
      <c r="E133" s="16" t="str">
        <f aca="false">IF(A133="","",COUNTIFS(Formulas!$A$2:$A$3001,A133,Formulas!$F$2:$F$3001,"Active"))</f>
        <v/>
      </c>
      <c r="F133" s="16" t="str">
        <f aca="false">IF(A133="","",IF(C133="","",C133&amp;IF(D133="","",", "&amp;D133)&amp;IF(E133&gt;2," (+"&amp;(E133-2)&amp;" more)","")))</f>
        <v/>
      </c>
      <c r="G133" s="16" t="str">
        <f aca="false">IF(A133="","",COUNTIF(Formulas!$A$2:$A$3001,A133))</f>
        <v/>
      </c>
      <c r="H133" s="16" t="str">
        <f aca="false">IF(A133="","",SUMIFS(Formulas!$K$2:$K$3001,Formulas!$A$2:$A$3001,A133))</f>
        <v/>
      </c>
    </row>
    <row r="134" customFormat="false" ht="15" hidden="false" customHeight="false" outlineLevel="0" collapsed="false">
      <c r="A134" s="15"/>
      <c r="B134" s="15"/>
      <c r="C134" s="16" t="str">
        <f aca="false">IF(A134="","",IFERROR(INDEX(Formulas!$B$2:$B$3001,MATCH(A134&amp;"|1",Formulas!$H$2:$H$3001,0)),""))</f>
        <v/>
      </c>
      <c r="D134" s="16" t="str">
        <f aca="false">IF(A134="","",IFERROR(INDEX(Formulas!$B$2:$B$3001,MATCH(A134&amp;"|2",Formulas!$H$2:$H$3001,0)),""))</f>
        <v/>
      </c>
      <c r="E134" s="16" t="str">
        <f aca="false">IF(A134="","",COUNTIFS(Formulas!$A$2:$A$3001,A134,Formulas!$F$2:$F$3001,"Active"))</f>
        <v/>
      </c>
      <c r="F134" s="16" t="str">
        <f aca="false">IF(A134="","",IF(C134="","",C134&amp;IF(D134="","",", "&amp;D134)&amp;IF(E134&gt;2," (+"&amp;(E134-2)&amp;" more)","")))</f>
        <v/>
      </c>
      <c r="G134" s="16" t="str">
        <f aca="false">IF(A134="","",COUNTIF(Formulas!$A$2:$A$3001,A134))</f>
        <v/>
      </c>
      <c r="H134" s="16" t="str">
        <f aca="false">IF(A134="","",SUMIFS(Formulas!$K$2:$K$3001,Formulas!$A$2:$A$3001,A134))</f>
        <v/>
      </c>
    </row>
    <row r="135" customFormat="false" ht="15" hidden="false" customHeight="false" outlineLevel="0" collapsed="false">
      <c r="A135" s="15"/>
      <c r="B135" s="15"/>
      <c r="C135" s="16" t="str">
        <f aca="false">IF(A135="","",IFERROR(INDEX(Formulas!$B$2:$B$3001,MATCH(A135&amp;"|1",Formulas!$H$2:$H$3001,0)),""))</f>
        <v/>
      </c>
      <c r="D135" s="16" t="str">
        <f aca="false">IF(A135="","",IFERROR(INDEX(Formulas!$B$2:$B$3001,MATCH(A135&amp;"|2",Formulas!$H$2:$H$3001,0)),""))</f>
        <v/>
      </c>
      <c r="E135" s="16" t="str">
        <f aca="false">IF(A135="","",COUNTIFS(Formulas!$A$2:$A$3001,A135,Formulas!$F$2:$F$3001,"Active"))</f>
        <v/>
      </c>
      <c r="F135" s="16" t="str">
        <f aca="false">IF(A135="","",IF(C135="","",C135&amp;IF(D135="","",", "&amp;D135)&amp;IF(E135&gt;2," (+"&amp;(E135-2)&amp;" more)","")))</f>
        <v/>
      </c>
      <c r="G135" s="16" t="str">
        <f aca="false">IF(A135="","",COUNTIF(Formulas!$A$2:$A$3001,A135))</f>
        <v/>
      </c>
      <c r="H135" s="16" t="str">
        <f aca="false">IF(A135="","",SUMIFS(Formulas!$K$2:$K$3001,Formulas!$A$2:$A$3001,A135))</f>
        <v/>
      </c>
    </row>
    <row r="136" customFormat="false" ht="15" hidden="false" customHeight="false" outlineLevel="0" collapsed="false">
      <c r="A136" s="15"/>
      <c r="B136" s="15"/>
      <c r="C136" s="16" t="str">
        <f aca="false">IF(A136="","",IFERROR(INDEX(Formulas!$B$2:$B$3001,MATCH(A136&amp;"|1",Formulas!$H$2:$H$3001,0)),""))</f>
        <v/>
      </c>
      <c r="D136" s="16" t="str">
        <f aca="false">IF(A136="","",IFERROR(INDEX(Formulas!$B$2:$B$3001,MATCH(A136&amp;"|2",Formulas!$H$2:$H$3001,0)),""))</f>
        <v/>
      </c>
      <c r="E136" s="16" t="str">
        <f aca="false">IF(A136="","",COUNTIFS(Formulas!$A$2:$A$3001,A136,Formulas!$F$2:$F$3001,"Active"))</f>
        <v/>
      </c>
      <c r="F136" s="16" t="str">
        <f aca="false">IF(A136="","",IF(C136="","",C136&amp;IF(D136="","",", "&amp;D136)&amp;IF(E136&gt;2," (+"&amp;(E136-2)&amp;" more)","")))</f>
        <v/>
      </c>
      <c r="G136" s="16" t="str">
        <f aca="false">IF(A136="","",COUNTIF(Formulas!$A$2:$A$3001,A136))</f>
        <v/>
      </c>
      <c r="H136" s="16" t="str">
        <f aca="false">IF(A136="","",SUMIFS(Formulas!$K$2:$K$3001,Formulas!$A$2:$A$3001,A136))</f>
        <v/>
      </c>
    </row>
    <row r="137" customFormat="false" ht="15" hidden="false" customHeight="false" outlineLevel="0" collapsed="false">
      <c r="A137" s="15"/>
      <c r="B137" s="15"/>
      <c r="C137" s="16" t="str">
        <f aca="false">IF(A137="","",IFERROR(INDEX(Formulas!$B$2:$B$3001,MATCH(A137&amp;"|1",Formulas!$H$2:$H$3001,0)),""))</f>
        <v/>
      </c>
      <c r="D137" s="16" t="str">
        <f aca="false">IF(A137="","",IFERROR(INDEX(Formulas!$B$2:$B$3001,MATCH(A137&amp;"|2",Formulas!$H$2:$H$3001,0)),""))</f>
        <v/>
      </c>
      <c r="E137" s="16" t="str">
        <f aca="false">IF(A137="","",COUNTIFS(Formulas!$A$2:$A$3001,A137,Formulas!$F$2:$F$3001,"Active"))</f>
        <v/>
      </c>
      <c r="F137" s="16" t="str">
        <f aca="false">IF(A137="","",IF(C137="","",C137&amp;IF(D137="","",", "&amp;D137)&amp;IF(E137&gt;2," (+"&amp;(E137-2)&amp;" more)","")))</f>
        <v/>
      </c>
      <c r="G137" s="16" t="str">
        <f aca="false">IF(A137="","",COUNTIF(Formulas!$A$2:$A$3001,A137))</f>
        <v/>
      </c>
      <c r="H137" s="16" t="str">
        <f aca="false">IF(A137="","",SUMIFS(Formulas!$K$2:$K$3001,Formulas!$A$2:$A$3001,A137))</f>
        <v/>
      </c>
    </row>
    <row r="138" customFormat="false" ht="15" hidden="false" customHeight="false" outlineLevel="0" collapsed="false">
      <c r="A138" s="15"/>
      <c r="B138" s="15"/>
      <c r="C138" s="16" t="str">
        <f aca="false">IF(A138="","",IFERROR(INDEX(Formulas!$B$2:$B$3001,MATCH(A138&amp;"|1",Formulas!$H$2:$H$3001,0)),""))</f>
        <v/>
      </c>
      <c r="D138" s="16" t="str">
        <f aca="false">IF(A138="","",IFERROR(INDEX(Formulas!$B$2:$B$3001,MATCH(A138&amp;"|2",Formulas!$H$2:$H$3001,0)),""))</f>
        <v/>
      </c>
      <c r="E138" s="16" t="str">
        <f aca="false">IF(A138="","",COUNTIFS(Formulas!$A$2:$A$3001,A138,Formulas!$F$2:$F$3001,"Active"))</f>
        <v/>
      </c>
      <c r="F138" s="16" t="str">
        <f aca="false">IF(A138="","",IF(C138="","",C138&amp;IF(D138="","",", "&amp;D138)&amp;IF(E138&gt;2," (+"&amp;(E138-2)&amp;" more)","")))</f>
        <v/>
      </c>
      <c r="G138" s="16" t="str">
        <f aca="false">IF(A138="","",COUNTIF(Formulas!$A$2:$A$3001,A138))</f>
        <v/>
      </c>
      <c r="H138" s="16" t="str">
        <f aca="false">IF(A138="","",SUMIFS(Formulas!$K$2:$K$3001,Formulas!$A$2:$A$3001,A138))</f>
        <v/>
      </c>
    </row>
    <row r="139" customFormat="false" ht="15" hidden="false" customHeight="false" outlineLevel="0" collapsed="false">
      <c r="A139" s="15"/>
      <c r="B139" s="15"/>
      <c r="C139" s="16" t="str">
        <f aca="false">IF(A139="","",IFERROR(INDEX(Formulas!$B$2:$B$3001,MATCH(A139&amp;"|1",Formulas!$H$2:$H$3001,0)),""))</f>
        <v/>
      </c>
      <c r="D139" s="16" t="str">
        <f aca="false">IF(A139="","",IFERROR(INDEX(Formulas!$B$2:$B$3001,MATCH(A139&amp;"|2",Formulas!$H$2:$H$3001,0)),""))</f>
        <v/>
      </c>
      <c r="E139" s="16" t="str">
        <f aca="false">IF(A139="","",COUNTIFS(Formulas!$A$2:$A$3001,A139,Formulas!$F$2:$F$3001,"Active"))</f>
        <v/>
      </c>
      <c r="F139" s="16" t="str">
        <f aca="false">IF(A139="","",IF(C139="","",C139&amp;IF(D139="","",", "&amp;D139)&amp;IF(E139&gt;2," (+"&amp;(E139-2)&amp;" more)","")))</f>
        <v/>
      </c>
      <c r="G139" s="16" t="str">
        <f aca="false">IF(A139="","",COUNTIF(Formulas!$A$2:$A$3001,A139))</f>
        <v/>
      </c>
      <c r="H139" s="16" t="str">
        <f aca="false">IF(A139="","",SUMIFS(Formulas!$K$2:$K$3001,Formulas!$A$2:$A$3001,A139))</f>
        <v/>
      </c>
    </row>
    <row r="140" customFormat="false" ht="15" hidden="false" customHeight="false" outlineLevel="0" collapsed="false">
      <c r="A140" s="15"/>
      <c r="B140" s="15"/>
      <c r="C140" s="16" t="str">
        <f aca="false">IF(A140="","",IFERROR(INDEX(Formulas!$B$2:$B$3001,MATCH(A140&amp;"|1",Formulas!$H$2:$H$3001,0)),""))</f>
        <v/>
      </c>
      <c r="D140" s="16" t="str">
        <f aca="false">IF(A140="","",IFERROR(INDEX(Formulas!$B$2:$B$3001,MATCH(A140&amp;"|2",Formulas!$H$2:$H$3001,0)),""))</f>
        <v/>
      </c>
      <c r="E140" s="16" t="str">
        <f aca="false">IF(A140="","",COUNTIFS(Formulas!$A$2:$A$3001,A140,Formulas!$F$2:$F$3001,"Active"))</f>
        <v/>
      </c>
      <c r="F140" s="16" t="str">
        <f aca="false">IF(A140="","",IF(C140="","",C140&amp;IF(D140="","",", "&amp;D140)&amp;IF(E140&gt;2," (+"&amp;(E140-2)&amp;" more)","")))</f>
        <v/>
      </c>
      <c r="G140" s="16" t="str">
        <f aca="false">IF(A140="","",COUNTIF(Formulas!$A$2:$A$3001,A140))</f>
        <v/>
      </c>
      <c r="H140" s="16" t="str">
        <f aca="false">IF(A140="","",SUMIFS(Formulas!$K$2:$K$3001,Formulas!$A$2:$A$3001,A140))</f>
        <v/>
      </c>
    </row>
    <row r="141" customFormat="false" ht="15" hidden="false" customHeight="false" outlineLevel="0" collapsed="false">
      <c r="A141" s="15"/>
      <c r="B141" s="15"/>
      <c r="C141" s="16" t="str">
        <f aca="false">IF(A141="","",IFERROR(INDEX(Formulas!$B$2:$B$3001,MATCH(A141&amp;"|1",Formulas!$H$2:$H$3001,0)),""))</f>
        <v/>
      </c>
      <c r="D141" s="16" t="str">
        <f aca="false">IF(A141="","",IFERROR(INDEX(Formulas!$B$2:$B$3001,MATCH(A141&amp;"|2",Formulas!$H$2:$H$3001,0)),""))</f>
        <v/>
      </c>
      <c r="E141" s="16" t="str">
        <f aca="false">IF(A141="","",COUNTIFS(Formulas!$A$2:$A$3001,A141,Formulas!$F$2:$F$3001,"Active"))</f>
        <v/>
      </c>
      <c r="F141" s="16" t="str">
        <f aca="false">IF(A141="","",IF(C141="","",C141&amp;IF(D141="","",", "&amp;D141)&amp;IF(E141&gt;2," (+"&amp;(E141-2)&amp;" more)","")))</f>
        <v/>
      </c>
      <c r="G141" s="16" t="str">
        <f aca="false">IF(A141="","",COUNTIF(Formulas!$A$2:$A$3001,A141))</f>
        <v/>
      </c>
      <c r="H141" s="16" t="str">
        <f aca="false">IF(A141="","",SUMIFS(Formulas!$K$2:$K$3001,Formulas!$A$2:$A$3001,A141))</f>
        <v/>
      </c>
    </row>
    <row r="142" customFormat="false" ht="15" hidden="false" customHeight="false" outlineLevel="0" collapsed="false">
      <c r="A142" s="15"/>
      <c r="B142" s="15"/>
      <c r="C142" s="16" t="str">
        <f aca="false">IF(A142="","",IFERROR(INDEX(Formulas!$B$2:$B$3001,MATCH(A142&amp;"|1",Formulas!$H$2:$H$3001,0)),""))</f>
        <v/>
      </c>
      <c r="D142" s="16" t="str">
        <f aca="false">IF(A142="","",IFERROR(INDEX(Formulas!$B$2:$B$3001,MATCH(A142&amp;"|2",Formulas!$H$2:$H$3001,0)),""))</f>
        <v/>
      </c>
      <c r="E142" s="16" t="str">
        <f aca="false">IF(A142="","",COUNTIFS(Formulas!$A$2:$A$3001,A142,Formulas!$F$2:$F$3001,"Active"))</f>
        <v/>
      </c>
      <c r="F142" s="16" t="str">
        <f aca="false">IF(A142="","",IF(C142="","",C142&amp;IF(D142="","",", "&amp;D142)&amp;IF(E142&gt;2," (+"&amp;(E142-2)&amp;" more)","")))</f>
        <v/>
      </c>
      <c r="G142" s="16" t="str">
        <f aca="false">IF(A142="","",COUNTIF(Formulas!$A$2:$A$3001,A142))</f>
        <v/>
      </c>
      <c r="H142" s="16" t="str">
        <f aca="false">IF(A142="","",SUMIFS(Formulas!$K$2:$K$3001,Formulas!$A$2:$A$3001,A142))</f>
        <v/>
      </c>
    </row>
    <row r="143" customFormat="false" ht="15" hidden="false" customHeight="false" outlineLevel="0" collapsed="false">
      <c r="A143" s="15"/>
      <c r="B143" s="15"/>
      <c r="C143" s="16" t="str">
        <f aca="false">IF(A143="","",IFERROR(INDEX(Formulas!$B$2:$B$3001,MATCH(A143&amp;"|1",Formulas!$H$2:$H$3001,0)),""))</f>
        <v/>
      </c>
      <c r="D143" s="16" t="str">
        <f aca="false">IF(A143="","",IFERROR(INDEX(Formulas!$B$2:$B$3001,MATCH(A143&amp;"|2",Formulas!$H$2:$H$3001,0)),""))</f>
        <v/>
      </c>
      <c r="E143" s="16" t="str">
        <f aca="false">IF(A143="","",COUNTIFS(Formulas!$A$2:$A$3001,A143,Formulas!$F$2:$F$3001,"Active"))</f>
        <v/>
      </c>
      <c r="F143" s="16" t="str">
        <f aca="false">IF(A143="","",IF(C143="","",C143&amp;IF(D143="","",", "&amp;D143)&amp;IF(E143&gt;2," (+"&amp;(E143-2)&amp;" more)","")))</f>
        <v/>
      </c>
      <c r="G143" s="16" t="str">
        <f aca="false">IF(A143="","",COUNTIF(Formulas!$A$2:$A$3001,A143))</f>
        <v/>
      </c>
      <c r="H143" s="16" t="str">
        <f aca="false">IF(A143="","",SUMIFS(Formulas!$K$2:$K$3001,Formulas!$A$2:$A$3001,A143))</f>
        <v/>
      </c>
    </row>
    <row r="144" customFormat="false" ht="15" hidden="false" customHeight="false" outlineLevel="0" collapsed="false">
      <c r="A144" s="15"/>
      <c r="B144" s="15"/>
      <c r="C144" s="16" t="str">
        <f aca="false">IF(A144="","",IFERROR(INDEX(Formulas!$B$2:$B$3001,MATCH(A144&amp;"|1",Formulas!$H$2:$H$3001,0)),""))</f>
        <v/>
      </c>
      <c r="D144" s="16" t="str">
        <f aca="false">IF(A144="","",IFERROR(INDEX(Formulas!$B$2:$B$3001,MATCH(A144&amp;"|2",Formulas!$H$2:$H$3001,0)),""))</f>
        <v/>
      </c>
      <c r="E144" s="16" t="str">
        <f aca="false">IF(A144="","",COUNTIFS(Formulas!$A$2:$A$3001,A144,Formulas!$F$2:$F$3001,"Active"))</f>
        <v/>
      </c>
      <c r="F144" s="16" t="str">
        <f aca="false">IF(A144="","",IF(C144="","",C144&amp;IF(D144="","",", "&amp;D144)&amp;IF(E144&gt;2," (+"&amp;(E144-2)&amp;" more)","")))</f>
        <v/>
      </c>
      <c r="G144" s="16" t="str">
        <f aca="false">IF(A144="","",COUNTIF(Formulas!$A$2:$A$3001,A144))</f>
        <v/>
      </c>
      <c r="H144" s="16" t="str">
        <f aca="false">IF(A144="","",SUMIFS(Formulas!$K$2:$K$3001,Formulas!$A$2:$A$3001,A144))</f>
        <v/>
      </c>
    </row>
    <row r="145" customFormat="false" ht="15" hidden="false" customHeight="false" outlineLevel="0" collapsed="false">
      <c r="A145" s="15"/>
      <c r="B145" s="15"/>
      <c r="C145" s="16" t="str">
        <f aca="false">IF(A145="","",IFERROR(INDEX(Formulas!$B$2:$B$3001,MATCH(A145&amp;"|1",Formulas!$H$2:$H$3001,0)),""))</f>
        <v/>
      </c>
      <c r="D145" s="16" t="str">
        <f aca="false">IF(A145="","",IFERROR(INDEX(Formulas!$B$2:$B$3001,MATCH(A145&amp;"|2",Formulas!$H$2:$H$3001,0)),""))</f>
        <v/>
      </c>
      <c r="E145" s="16" t="str">
        <f aca="false">IF(A145="","",COUNTIFS(Formulas!$A$2:$A$3001,A145,Formulas!$F$2:$F$3001,"Active"))</f>
        <v/>
      </c>
      <c r="F145" s="16" t="str">
        <f aca="false">IF(A145="","",IF(C145="","",C145&amp;IF(D145="","",", "&amp;D145)&amp;IF(E145&gt;2," (+"&amp;(E145-2)&amp;" more)","")))</f>
        <v/>
      </c>
      <c r="G145" s="16" t="str">
        <f aca="false">IF(A145="","",COUNTIF(Formulas!$A$2:$A$3001,A145))</f>
        <v/>
      </c>
      <c r="H145" s="16" t="str">
        <f aca="false">IF(A145="","",SUMIFS(Formulas!$K$2:$K$3001,Formulas!$A$2:$A$3001,A145))</f>
        <v/>
      </c>
    </row>
    <row r="146" customFormat="false" ht="15" hidden="false" customHeight="false" outlineLevel="0" collapsed="false">
      <c r="A146" s="15"/>
      <c r="B146" s="15"/>
      <c r="C146" s="16" t="str">
        <f aca="false">IF(A146="","",IFERROR(INDEX(Formulas!$B$2:$B$3001,MATCH(A146&amp;"|1",Formulas!$H$2:$H$3001,0)),""))</f>
        <v/>
      </c>
      <c r="D146" s="16" t="str">
        <f aca="false">IF(A146="","",IFERROR(INDEX(Formulas!$B$2:$B$3001,MATCH(A146&amp;"|2",Formulas!$H$2:$H$3001,0)),""))</f>
        <v/>
      </c>
      <c r="E146" s="16" t="str">
        <f aca="false">IF(A146="","",COUNTIFS(Formulas!$A$2:$A$3001,A146,Formulas!$F$2:$F$3001,"Active"))</f>
        <v/>
      </c>
      <c r="F146" s="16" t="str">
        <f aca="false">IF(A146="","",IF(C146="","",C146&amp;IF(D146="","",", "&amp;D146)&amp;IF(E146&gt;2," (+"&amp;(E146-2)&amp;" more)","")))</f>
        <v/>
      </c>
      <c r="G146" s="16" t="str">
        <f aca="false">IF(A146="","",COUNTIF(Formulas!$A$2:$A$3001,A146))</f>
        <v/>
      </c>
      <c r="H146" s="16" t="str">
        <f aca="false">IF(A146="","",SUMIFS(Formulas!$K$2:$K$3001,Formulas!$A$2:$A$3001,A146))</f>
        <v/>
      </c>
    </row>
    <row r="147" customFormat="false" ht="15" hidden="false" customHeight="false" outlineLevel="0" collapsed="false">
      <c r="A147" s="15"/>
      <c r="B147" s="15"/>
      <c r="C147" s="16" t="str">
        <f aca="false">IF(A147="","",IFERROR(INDEX(Formulas!$B$2:$B$3001,MATCH(A147&amp;"|1",Formulas!$H$2:$H$3001,0)),""))</f>
        <v/>
      </c>
      <c r="D147" s="16" t="str">
        <f aca="false">IF(A147="","",IFERROR(INDEX(Formulas!$B$2:$B$3001,MATCH(A147&amp;"|2",Formulas!$H$2:$H$3001,0)),""))</f>
        <v/>
      </c>
      <c r="E147" s="16" t="str">
        <f aca="false">IF(A147="","",COUNTIFS(Formulas!$A$2:$A$3001,A147,Formulas!$F$2:$F$3001,"Active"))</f>
        <v/>
      </c>
      <c r="F147" s="16" t="str">
        <f aca="false">IF(A147="","",IF(C147="","",C147&amp;IF(D147="","",", "&amp;D147)&amp;IF(E147&gt;2," (+"&amp;(E147-2)&amp;" more)","")))</f>
        <v/>
      </c>
      <c r="G147" s="16" t="str">
        <f aca="false">IF(A147="","",COUNTIF(Formulas!$A$2:$A$3001,A147))</f>
        <v/>
      </c>
      <c r="H147" s="16" t="str">
        <f aca="false">IF(A147="","",SUMIFS(Formulas!$K$2:$K$3001,Formulas!$A$2:$A$3001,A147))</f>
        <v/>
      </c>
    </row>
    <row r="148" customFormat="false" ht="15" hidden="false" customHeight="false" outlineLevel="0" collapsed="false">
      <c r="A148" s="15"/>
      <c r="B148" s="15"/>
      <c r="C148" s="16" t="str">
        <f aca="false">IF(A148="","",IFERROR(INDEX(Formulas!$B$2:$B$3001,MATCH(A148&amp;"|1",Formulas!$H$2:$H$3001,0)),""))</f>
        <v/>
      </c>
      <c r="D148" s="16" t="str">
        <f aca="false">IF(A148="","",IFERROR(INDEX(Formulas!$B$2:$B$3001,MATCH(A148&amp;"|2",Formulas!$H$2:$H$3001,0)),""))</f>
        <v/>
      </c>
      <c r="E148" s="16" t="str">
        <f aca="false">IF(A148="","",COUNTIFS(Formulas!$A$2:$A$3001,A148,Formulas!$F$2:$F$3001,"Active"))</f>
        <v/>
      </c>
      <c r="F148" s="16" t="str">
        <f aca="false">IF(A148="","",IF(C148="","",C148&amp;IF(D148="","",", "&amp;D148)&amp;IF(E148&gt;2," (+"&amp;(E148-2)&amp;" more)","")))</f>
        <v/>
      </c>
      <c r="G148" s="16" t="str">
        <f aca="false">IF(A148="","",COUNTIF(Formulas!$A$2:$A$3001,A148))</f>
        <v/>
      </c>
      <c r="H148" s="16" t="str">
        <f aca="false">IF(A148="","",SUMIFS(Formulas!$K$2:$K$3001,Formulas!$A$2:$A$3001,A148))</f>
        <v/>
      </c>
    </row>
    <row r="149" customFormat="false" ht="15" hidden="false" customHeight="false" outlineLevel="0" collapsed="false">
      <c r="A149" s="15"/>
      <c r="B149" s="15"/>
      <c r="C149" s="16" t="str">
        <f aca="false">IF(A149="","",IFERROR(INDEX(Formulas!$B$2:$B$3001,MATCH(A149&amp;"|1",Formulas!$H$2:$H$3001,0)),""))</f>
        <v/>
      </c>
      <c r="D149" s="16" t="str">
        <f aca="false">IF(A149="","",IFERROR(INDEX(Formulas!$B$2:$B$3001,MATCH(A149&amp;"|2",Formulas!$H$2:$H$3001,0)),""))</f>
        <v/>
      </c>
      <c r="E149" s="16" t="str">
        <f aca="false">IF(A149="","",COUNTIFS(Formulas!$A$2:$A$3001,A149,Formulas!$F$2:$F$3001,"Active"))</f>
        <v/>
      </c>
      <c r="F149" s="16" t="str">
        <f aca="false">IF(A149="","",IF(C149="","",C149&amp;IF(D149="","",", "&amp;D149)&amp;IF(E149&gt;2," (+"&amp;(E149-2)&amp;" more)","")))</f>
        <v/>
      </c>
      <c r="G149" s="16" t="str">
        <f aca="false">IF(A149="","",COUNTIF(Formulas!$A$2:$A$3001,A149))</f>
        <v/>
      </c>
      <c r="H149" s="16" t="str">
        <f aca="false">IF(A149="","",SUMIFS(Formulas!$K$2:$K$3001,Formulas!$A$2:$A$3001,A149))</f>
        <v/>
      </c>
    </row>
    <row r="150" customFormat="false" ht="15" hidden="false" customHeight="false" outlineLevel="0" collapsed="false">
      <c r="A150" s="15"/>
      <c r="B150" s="15"/>
      <c r="C150" s="16" t="str">
        <f aca="false">IF(A150="","",IFERROR(INDEX(Formulas!$B$2:$B$3001,MATCH(A150&amp;"|1",Formulas!$H$2:$H$3001,0)),""))</f>
        <v/>
      </c>
      <c r="D150" s="16" t="str">
        <f aca="false">IF(A150="","",IFERROR(INDEX(Formulas!$B$2:$B$3001,MATCH(A150&amp;"|2",Formulas!$H$2:$H$3001,0)),""))</f>
        <v/>
      </c>
      <c r="E150" s="16" t="str">
        <f aca="false">IF(A150="","",COUNTIFS(Formulas!$A$2:$A$3001,A150,Formulas!$F$2:$F$3001,"Active"))</f>
        <v/>
      </c>
      <c r="F150" s="16" t="str">
        <f aca="false">IF(A150="","",IF(C150="","",C150&amp;IF(D150="","",", "&amp;D150)&amp;IF(E150&gt;2," (+"&amp;(E150-2)&amp;" more)","")))</f>
        <v/>
      </c>
      <c r="G150" s="16" t="str">
        <f aca="false">IF(A150="","",COUNTIF(Formulas!$A$2:$A$3001,A150))</f>
        <v/>
      </c>
      <c r="H150" s="16" t="str">
        <f aca="false">IF(A150="","",SUMIFS(Formulas!$K$2:$K$3001,Formulas!$A$2:$A$3001,A150))</f>
        <v/>
      </c>
    </row>
    <row r="151" customFormat="false" ht="15" hidden="false" customHeight="false" outlineLevel="0" collapsed="false">
      <c r="A151" s="15"/>
      <c r="B151" s="15"/>
      <c r="C151" s="16" t="str">
        <f aca="false">IF(A151="","",IFERROR(INDEX(Formulas!$B$2:$B$3001,MATCH(A151&amp;"|1",Formulas!$H$2:$H$3001,0)),""))</f>
        <v/>
      </c>
      <c r="D151" s="16" t="str">
        <f aca="false">IF(A151="","",IFERROR(INDEX(Formulas!$B$2:$B$3001,MATCH(A151&amp;"|2",Formulas!$H$2:$H$3001,0)),""))</f>
        <v/>
      </c>
      <c r="E151" s="16" t="str">
        <f aca="false">IF(A151="","",COUNTIFS(Formulas!$A$2:$A$3001,A151,Formulas!$F$2:$F$3001,"Active"))</f>
        <v/>
      </c>
      <c r="F151" s="16" t="str">
        <f aca="false">IF(A151="","",IF(C151="","",C151&amp;IF(D151="","",", "&amp;D151)&amp;IF(E151&gt;2," (+"&amp;(E151-2)&amp;" more)","")))</f>
        <v/>
      </c>
      <c r="G151" s="16" t="str">
        <f aca="false">IF(A151="","",COUNTIF(Formulas!$A$2:$A$3001,A151))</f>
        <v/>
      </c>
      <c r="H151" s="16" t="str">
        <f aca="false">IF(A151="","",SUMIFS(Formulas!$K$2:$K$3001,Formulas!$A$2:$A$3001,A151))</f>
        <v/>
      </c>
    </row>
  </sheetData>
  <autoFilter ref="A1:H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K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0" t="s">
        <v>45</v>
      </c>
      <c r="B1" s="10" t="s">
        <v>55</v>
      </c>
      <c r="C1" s="10" t="s">
        <v>48</v>
      </c>
      <c r="D1" s="10" t="s">
        <v>482</v>
      </c>
      <c r="F1" s="11" t="s">
        <v>483</v>
      </c>
      <c r="G1" s="11" t="s">
        <v>484</v>
      </c>
      <c r="H1" s="11" t="s">
        <v>485</v>
      </c>
      <c r="I1" s="11" t="s">
        <v>486</v>
      </c>
      <c r="J1" s="11" t="s">
        <v>487</v>
      </c>
      <c r="K1" s="11" t="s">
        <v>488</v>
      </c>
    </row>
    <row r="2" customFormat="false" ht="15" hidden="false" customHeight="false" outlineLevel="0" collapsed="false">
      <c r="A2" s="15" t="s">
        <v>53</v>
      </c>
      <c r="B2" s="15" t="s">
        <v>119</v>
      </c>
      <c r="C2" s="15"/>
      <c r="D2" s="15"/>
      <c r="F2" s="18" t="str">
        <f aca="false">IF(B2="","",IFERROR(INDEX(Materials!$B$2:$B$301,MATCH(B2,Materials!$A$2:$A$301,0)),""))</f>
        <v>Active</v>
      </c>
      <c r="G2" s="18" t="str">
        <f aca="true">IF(AND(A2="",B2=""),"",IF(A2="","Missing product",IF(B2="","Missing material",IF(COUNTIF(ProductList,A2)=0,"Product not in Products list",IF(COUNTIF(MaterialList,B2)=0,"Material not in Materials list","OK")))))</f>
        <v>OK</v>
      </c>
      <c r="H2" s="18" t="str">
        <f aca="false">IF(F2="Active",A2&amp;"|"&amp;COUNTIFS(A$2:A2,A2,F$2:F2,"Active"),"")</f>
        <v>Ezetimibe-Rosuvastatin 10-10|1</v>
      </c>
      <c r="I2" s="18" t="str">
        <f aca="false">IF(B2="","",IF(SUMPRODUCT(MAX((A$1:A1=A2)*(B$1:B1=B2)*ROW(A$1:A1)))=0,C2&amp;"",IF(C2="",INDEX(I$1:I1,SUMPRODUCT(MAX((A$1:A1=A2)*(B$1:B1=B2)*ROW(A$1:A1)))),IF(INDEX(I$1:I1,SUMPRODUCT(MAX((A$1:A1=A2)*(B$1:B1=B2)*ROW(A$1:A1))))="",C2&amp;"",INDEX(I$1:I1,SUMPRODUCT(MAX((A$1:A1=A2)*(B$1:B1=B2)*ROW(A$1:A1))))&amp;"; "&amp;C2))))</f>
        <v/>
      </c>
      <c r="J2" s="18" t="str">
        <f aca="false">IF(A2="","",A2&amp;"|"&amp;COUNTIF(A$2:A2,A2))</f>
        <v>Ezetimibe-Rosuvastatin 10-10|1</v>
      </c>
      <c r="K2" s="18" t="n">
        <f aca="false">IF(OR(A2="",B2=""),0,IF(COUNTIFS(A$2:A2,A2,B$2:B2,B2)=1,1,0))</f>
        <v>1</v>
      </c>
    </row>
    <row r="3" customFormat="false" ht="15" hidden="false" customHeight="false" outlineLevel="0" collapsed="false">
      <c r="A3" s="15" t="s">
        <v>53</v>
      </c>
      <c r="B3" s="15" t="s">
        <v>40</v>
      </c>
      <c r="C3" s="15" t="s">
        <v>489</v>
      </c>
      <c r="D3" s="15"/>
      <c r="F3" s="18" t="str">
        <f aca="false">IF(B3="","",IFERROR(INDEX(Materials!$B$2:$B$301,MATCH(B3,Materials!$A$2:$A$301,0)),""))</f>
        <v>Disintegrant</v>
      </c>
      <c r="G3" s="18" t="str">
        <f aca="true">IF(AND(A3="",B3=""),"",IF(A3="","Missing product",IF(B3="","Missing material",IF(COUNTIF(ProductList,A3)=0,"Product not in Products list",IF(COUNTIF(MaterialList,B3)=0,"Material not in Materials list","OK")))))</f>
        <v>OK</v>
      </c>
      <c r="H3" s="18" t="str">
        <f aca="false">IF(F3="Active",A3&amp;"|"&amp;COUNTIFS(A$2:A3,A3,F$2:F3,"Active"),"")</f>
        <v/>
      </c>
      <c r="I3" s="18" t="str">
        <f aca="false">IF(B3="","",IF(SUMPRODUCT(MAX((A$1:A2=A3)*(B$1:B2=B3)*ROW(A$1:A2)))=0,C3&amp;"",IF(C3="",INDEX(I$1:I2,SUMPRODUCT(MAX((A$1:A2=A3)*(B$1:B2=B3)*ROW(A$1:A2)))),IF(INDEX(I$1:I2,SUMPRODUCT(MAX((A$1:A2=A3)*(B$1:B2=B3)*ROW(A$1:A2))))="",C3&amp;"",INDEX(I$1:I2,SUMPRODUCT(MAX((A$1:A2=A3)*(B$1:B2=B3)*ROW(A$1:A2))))&amp;"; "&amp;C3))))</f>
        <v>Intra-granular</v>
      </c>
      <c r="J3" s="18" t="str">
        <f aca="false">IF(A3="","",A3&amp;"|"&amp;COUNTIF(A$2:A3,A3))</f>
        <v>Ezetimibe-Rosuvastatin 10-10|2</v>
      </c>
      <c r="K3" s="18" t="n">
        <f aca="false">IF(OR(A3="",B3=""),0,IF(COUNTIFS(A$2:A3,A3,B$2:B3,B3)=1,1,0))</f>
        <v>1</v>
      </c>
    </row>
    <row r="4" customFormat="false" ht="15" hidden="false" customHeight="false" outlineLevel="0" collapsed="false">
      <c r="A4" s="15" t="s">
        <v>53</v>
      </c>
      <c r="B4" s="15" t="s">
        <v>347</v>
      </c>
      <c r="C4" s="15"/>
      <c r="D4" s="15"/>
      <c r="F4" s="18" t="str">
        <f aca="false">IF(B4="","",IFERROR(INDEX(Materials!$B$2:$B$301,MATCH(B4,Materials!$A$2:$A$301,0)),""))</f>
        <v>Surfactant</v>
      </c>
      <c r="G4" s="18" t="str">
        <f aca="true">IF(AND(A4="",B4=""),"",IF(A4="","Missing product",IF(B4="","Missing material",IF(COUNTIF(ProductList,A4)=0,"Product not in Products list",IF(COUNTIF(MaterialList,B4)=0,"Material not in Materials list","OK")))))</f>
        <v>OK</v>
      </c>
      <c r="H4" s="18" t="str">
        <f aca="false">IF(F4="Active",A4&amp;"|"&amp;COUNTIFS(A$2:A4,A4,F$2:F4,"Active"),"")</f>
        <v/>
      </c>
      <c r="I4" s="18" t="str">
        <f aca="false">IF(B4="","",IF(SUMPRODUCT(MAX((A$1:A3=A4)*(B$1:B3=B4)*ROW(A$1:A3)))=0,C4&amp;"",IF(C4="",INDEX(I$1:I3,SUMPRODUCT(MAX((A$1:A3=A4)*(B$1:B3=B4)*ROW(A$1:A3)))),IF(INDEX(I$1:I3,SUMPRODUCT(MAX((A$1:A3=A4)*(B$1:B3=B4)*ROW(A$1:A3))))="",C4&amp;"",INDEX(I$1:I3,SUMPRODUCT(MAX((A$1:A3=A4)*(B$1:B3=B4)*ROW(A$1:A3))))&amp;"; "&amp;C4))))</f>
        <v/>
      </c>
      <c r="J4" s="18" t="str">
        <f aca="false">IF(A4="","",A4&amp;"|"&amp;COUNTIF(A$2:A4,A4))</f>
        <v>Ezetimibe-Rosuvastatin 10-10|3</v>
      </c>
      <c r="K4" s="18" t="n">
        <f aca="false">IF(OR(A4="",B4=""),0,IF(COUNTIFS(A$2:A4,A4,B$2:B4,B4)=1,1,0))</f>
        <v>1</v>
      </c>
    </row>
    <row r="5" customFormat="false" ht="15" hidden="false" customHeight="false" outlineLevel="0" collapsed="false">
      <c r="A5" s="15" t="s">
        <v>53</v>
      </c>
      <c r="B5" s="15" t="s">
        <v>268</v>
      </c>
      <c r="C5" s="15"/>
      <c r="D5" s="15"/>
      <c r="F5" s="18" t="str">
        <f aca="false">IF(B5="","",IFERROR(INDEX(Materials!$B$2:$B$301,MATCH(B5,Materials!$A$2:$A$301,0)),""))</f>
        <v>Filler / Diluent</v>
      </c>
      <c r="G5" s="18" t="str">
        <f aca="true">IF(AND(A5="",B5=""),"",IF(A5="","Missing product",IF(B5="","Missing material",IF(COUNTIF(ProductList,A5)=0,"Product not in Products list",IF(COUNTIF(MaterialList,B5)=0,"Material not in Materials list","OK")))))</f>
        <v>OK</v>
      </c>
      <c r="H5" s="18" t="str">
        <f aca="false">IF(F5="Active",A5&amp;"|"&amp;COUNTIFS(A$2:A5,A5,F$2:F5,"Active"),"")</f>
        <v/>
      </c>
      <c r="I5" s="18" t="str">
        <f aca="false">IF(B5="","",IF(SUMPRODUCT(MAX((A$1:A4=A5)*(B$1:B4=B5)*ROW(A$1:A4)))=0,C5&amp;"",IF(C5="",INDEX(I$1:I4,SUMPRODUCT(MAX((A$1:A4=A5)*(B$1:B4=B5)*ROW(A$1:A4)))),IF(INDEX(I$1:I4,SUMPRODUCT(MAX((A$1:A4=A5)*(B$1:B4=B5)*ROW(A$1:A4))))="",C5&amp;"",INDEX(I$1:I4,SUMPRODUCT(MAX((A$1:A4=A5)*(B$1:B4=B5)*ROW(A$1:A4))))&amp;"; "&amp;C5))))</f>
        <v/>
      </c>
      <c r="J5" s="18" t="str">
        <f aca="false">IF(A5="","",A5&amp;"|"&amp;COUNTIF(A$2:A5,A5))</f>
        <v>Ezetimibe-Rosuvastatin 10-10|4</v>
      </c>
      <c r="K5" s="18" t="n">
        <f aca="false">IF(OR(A5="",B5=""),0,IF(COUNTIFS(A$2:A5,A5,B$2:B5,B5)=1,1,0))</f>
        <v>1</v>
      </c>
    </row>
    <row r="6" customFormat="false" ht="15" hidden="false" customHeight="false" outlineLevel="0" collapsed="false">
      <c r="A6" s="15" t="s">
        <v>53</v>
      </c>
      <c r="B6" s="15" t="s">
        <v>219</v>
      </c>
      <c r="C6" s="15" t="s">
        <v>490</v>
      </c>
      <c r="D6" s="15"/>
      <c r="F6" s="18" t="str">
        <f aca="false">IF(B6="","",IFERROR(INDEX(Materials!$B$2:$B$301,MATCH(B6,Materials!$A$2:$A$301,0)),""))</f>
        <v>Binder</v>
      </c>
      <c r="G6" s="18" t="str">
        <f aca="true">IF(AND(A6="",B6=""),"",IF(A6="","Missing product",IF(B6="","Missing material",IF(COUNTIF(ProductList,A6)=0,"Product not in Products list",IF(COUNTIF(MaterialList,B6)=0,"Material not in Materials list","OK")))))</f>
        <v>OK</v>
      </c>
      <c r="H6" s="18" t="str">
        <f aca="false">IF(F6="Active",A6&amp;"|"&amp;COUNTIFS(A$2:A6,A6,F$2:F6,"Active"),"")</f>
        <v/>
      </c>
      <c r="I6" s="18" t="str">
        <f aca="false">IF(B6="","",IF(SUMPRODUCT(MAX((A$1:A5=A6)*(B$1:B5=B6)*ROW(A$1:A5)))=0,C6&amp;"",IF(C6="",INDEX(I$1:I5,SUMPRODUCT(MAX((A$1:A5=A6)*(B$1:B5=B6)*ROW(A$1:A5)))),IF(INDEX(I$1:I5,SUMPRODUCT(MAX((A$1:A5=A6)*(B$1:B5=B6)*ROW(A$1:A5))))="",C6&amp;"",INDEX(I$1:I5,SUMPRODUCT(MAX((A$1:A5=A6)*(B$1:B5=B6)*ROW(A$1:A5))))&amp;"; "&amp;C6))))</f>
        <v>Binder Solution</v>
      </c>
      <c r="J6" s="18" t="str">
        <f aca="false">IF(A6="","",A6&amp;"|"&amp;COUNTIF(A$2:A6,A6))</f>
        <v>Ezetimibe-Rosuvastatin 10-10|5</v>
      </c>
      <c r="K6" s="18" t="n">
        <f aca="false">IF(OR(A6="",B6=""),0,IF(COUNTIFS(A$2:A6,A6,B$2:B6,B6)=1,1,0))</f>
        <v>1</v>
      </c>
    </row>
    <row r="7" customFormat="false" ht="15" hidden="false" customHeight="false" outlineLevel="0" collapsed="false">
      <c r="A7" s="15" t="s">
        <v>53</v>
      </c>
      <c r="B7" s="15" t="s">
        <v>338</v>
      </c>
      <c r="C7" s="15" t="s">
        <v>491</v>
      </c>
      <c r="D7" s="15"/>
      <c r="F7" s="18" t="str">
        <f aca="false">IF(B7="","",IFERROR(INDEX(Materials!$B$2:$B$301,MATCH(B7,Materials!$A$2:$A$301,0)),""))</f>
        <v>Solvent</v>
      </c>
      <c r="G7" s="18" t="str">
        <f aca="true">IF(AND(A7="",B7=""),"",IF(A7="","Missing product",IF(B7="","Missing material",IF(COUNTIF(ProductList,A7)=0,"Product not in Products list",IF(COUNTIF(MaterialList,B7)=0,"Material not in Materials list","OK")))))</f>
        <v>OK</v>
      </c>
      <c r="H7" s="18" t="str">
        <f aca="false">IF(F7="Active",A7&amp;"|"&amp;COUNTIFS(A$2:A7,A7,F$2:F7,"Active"),"")</f>
        <v/>
      </c>
      <c r="I7" s="18" t="str">
        <f aca="false">IF(B7="","",IF(SUMPRODUCT(MAX((A$1:A6=A7)*(B$1:B6=B7)*ROW(A$1:A6)))=0,C7&amp;"",IF(C7="",INDEX(I$1:I6,SUMPRODUCT(MAX((A$1:A6=A7)*(B$1:B6=B7)*ROW(A$1:A6)))),IF(INDEX(I$1:I6,SUMPRODUCT(MAX((A$1:A6=A7)*(B$1:B6=B7)*ROW(A$1:A6))))="",C7&amp;"",INDEX(I$1:I6,SUMPRODUCT(MAX((A$1:A6=A7)*(B$1:B6=B7)*ROW(A$1:A6))))&amp;"; "&amp;C7))))</f>
        <v>Binder Solvent</v>
      </c>
      <c r="J7" s="18" t="str">
        <f aca="false">IF(A7="","",A7&amp;"|"&amp;COUNTIF(A$2:A7,A7))</f>
        <v>Ezetimibe-Rosuvastatin 10-10|6</v>
      </c>
      <c r="K7" s="18" t="n">
        <f aca="false">IF(OR(A7="",B7=""),0,IF(COUNTIFS(A$2:A7,A7,B$2:B7,B7)=1,1,0))</f>
        <v>1</v>
      </c>
    </row>
    <row r="8" customFormat="false" ht="15" hidden="false" customHeight="false" outlineLevel="0" collapsed="false">
      <c r="A8" s="15" t="s">
        <v>53</v>
      </c>
      <c r="B8" s="15" t="s">
        <v>192</v>
      </c>
      <c r="C8" s="15"/>
      <c r="D8" s="15"/>
      <c r="F8" s="18" t="str">
        <f aca="false">IF(B8="","",IFERROR(INDEX(Materials!$B$2:$B$301,MATCH(B8,Materials!$A$2:$A$301,0)),""))</f>
        <v>Active</v>
      </c>
      <c r="G8" s="18" t="str">
        <f aca="true">IF(AND(A8="",B8=""),"",IF(A8="","Missing product",IF(B8="","Missing material",IF(COUNTIF(ProductList,A8)=0,"Product not in Products list",IF(COUNTIF(MaterialList,B8)=0,"Material not in Materials list","OK")))))</f>
        <v>OK</v>
      </c>
      <c r="H8" s="18" t="str">
        <f aca="false">IF(F8="Active",A8&amp;"|"&amp;COUNTIFS(A$2:A8,A8,F$2:F8,"Active"),"")</f>
        <v>Ezetimibe-Rosuvastatin 10-10|2</v>
      </c>
      <c r="I8" s="18" t="str">
        <f aca="false">IF(B8="","",IF(SUMPRODUCT(MAX((A$1:A7=A8)*(B$1:B7=B8)*ROW(A$1:A7)))=0,C8&amp;"",IF(C8="",INDEX(I$1:I7,SUMPRODUCT(MAX((A$1:A7=A8)*(B$1:B7=B8)*ROW(A$1:A7)))),IF(INDEX(I$1:I7,SUMPRODUCT(MAX((A$1:A7=A8)*(B$1:B7=B8)*ROW(A$1:A7))))="",C8&amp;"",INDEX(I$1:I7,SUMPRODUCT(MAX((A$1:A7=A8)*(B$1:B7=B8)*ROW(A$1:A7))))&amp;"; "&amp;C8))))</f>
        <v/>
      </c>
      <c r="J8" s="18" t="str">
        <f aca="false">IF(A8="","",A8&amp;"|"&amp;COUNTIF(A$2:A8,A8))</f>
        <v>Ezetimibe-Rosuvastatin 10-10|7</v>
      </c>
      <c r="K8" s="18" t="n">
        <f aca="false">IF(OR(A8="",B8=""),0,IF(COUNTIFS(A$2:A8,A8,B$2:B8,B8)=1,1,0))</f>
        <v>1</v>
      </c>
    </row>
    <row r="9" customFormat="false" ht="15" hidden="false" customHeight="false" outlineLevel="0" collapsed="false">
      <c r="A9" s="15" t="s">
        <v>53</v>
      </c>
      <c r="B9" s="15" t="s">
        <v>40</v>
      </c>
      <c r="C9" s="15" t="s">
        <v>492</v>
      </c>
      <c r="D9" s="15"/>
      <c r="F9" s="18" t="str">
        <f aca="false">IF(B9="","",IFERROR(INDEX(Materials!$B$2:$B$301,MATCH(B9,Materials!$A$2:$A$301,0)),""))</f>
        <v>Disintegrant</v>
      </c>
      <c r="G9" s="18" t="str">
        <f aca="true">IF(AND(A9="",B9=""),"",IF(A9="","Missing product",IF(B9="","Missing material",IF(COUNTIF(ProductList,A9)=0,"Product not in Products list",IF(COUNTIF(MaterialList,B9)=0,"Material not in Materials list","OK")))))</f>
        <v>OK</v>
      </c>
      <c r="H9" s="18" t="str">
        <f aca="false">IF(F9="Active",A9&amp;"|"&amp;COUNTIFS(A$2:A9,A9,F$2:F9,"Active"),"")</f>
        <v/>
      </c>
      <c r="I9" s="18" t="str">
        <f aca="false">IF(B9="","",IF(SUMPRODUCT(MAX((A$1:A8=A9)*(B$1:B8=B9)*ROW(A$1:A8)))=0,C9&amp;"",IF(C9="",INDEX(I$1:I8,SUMPRODUCT(MAX((A$1:A8=A9)*(B$1:B8=B9)*ROW(A$1:A8)))),IF(INDEX(I$1:I8,SUMPRODUCT(MAX((A$1:A8=A9)*(B$1:B8=B9)*ROW(A$1:A8))))="",C9&amp;"",INDEX(I$1:I8,SUMPRODUCT(MAX((A$1:A8=A9)*(B$1:B8=B9)*ROW(A$1:A8))))&amp;"; "&amp;C9))))</f>
        <v>Intra-granular; Extra-granular</v>
      </c>
      <c r="J9" s="18" t="str">
        <f aca="false">IF(A9="","",A9&amp;"|"&amp;COUNTIF(A$2:A9,A9))</f>
        <v>Ezetimibe-Rosuvastatin 10-10|8</v>
      </c>
      <c r="K9" s="18" t="n">
        <f aca="false">IF(OR(A9="",B9=""),0,IF(COUNTIFS(A$2:A9,A9,B$2:B9,B9)=1,1,0))</f>
        <v>0</v>
      </c>
    </row>
    <row r="10" customFormat="false" ht="15" hidden="false" customHeight="false" outlineLevel="0" collapsed="false">
      <c r="A10" s="15" t="s">
        <v>53</v>
      </c>
      <c r="B10" s="15" t="s">
        <v>272</v>
      </c>
      <c r="C10" s="15"/>
      <c r="D10" s="15"/>
      <c r="F10" s="18" t="str">
        <f aca="false">IF(B10="","",IFERROR(INDEX(Materials!$B$2:$B$301,MATCH(B10,Materials!$A$2:$A$301,0)),""))</f>
        <v>Filler / Diluent</v>
      </c>
      <c r="G10" s="18" t="str">
        <f aca="true">IF(AND(A10="",B10=""),"",IF(A10="","Missing product",IF(B10="","Missing material",IF(COUNTIF(ProductList,A10)=0,"Product not in Products list",IF(COUNTIF(MaterialList,B10)=0,"Material not in Materials list","OK")))))</f>
        <v>OK</v>
      </c>
      <c r="H10" s="18" t="str">
        <f aca="false">IF(F10="Active",A10&amp;"|"&amp;COUNTIFS(A$2:A10,A10,F$2:F10,"Active"),"")</f>
        <v/>
      </c>
      <c r="I10" s="18" t="str">
        <f aca="false">IF(B10="","",IF(SUMPRODUCT(MAX((A$1:A9=A10)*(B$1:B9=B10)*ROW(A$1:A9)))=0,C10&amp;"",IF(C10="",INDEX(I$1:I9,SUMPRODUCT(MAX((A$1:A9=A10)*(B$1:B9=B10)*ROW(A$1:A9)))),IF(INDEX(I$1:I9,SUMPRODUCT(MAX((A$1:A9=A10)*(B$1:B9=B10)*ROW(A$1:A9))))="",C10&amp;"",INDEX(I$1:I9,SUMPRODUCT(MAX((A$1:A9=A10)*(B$1:B9=B10)*ROW(A$1:A9))))&amp;"; "&amp;C10))))</f>
        <v/>
      </c>
      <c r="J10" s="18" t="str">
        <f aca="false">IF(A10="","",A10&amp;"|"&amp;COUNTIF(A$2:A10,A10))</f>
        <v>Ezetimibe-Rosuvastatin 10-10|9</v>
      </c>
      <c r="K10" s="18" t="n">
        <f aca="false">IF(OR(A10="",B10=""),0,IF(COUNTIFS(A$2:A10,A10,B$2:B10,B10)=1,1,0))</f>
        <v>1</v>
      </c>
    </row>
    <row r="11" customFormat="false" ht="15" hidden="false" customHeight="false" outlineLevel="0" collapsed="false">
      <c r="A11" s="15" t="s">
        <v>53</v>
      </c>
      <c r="B11" s="15" t="s">
        <v>219</v>
      </c>
      <c r="C11" s="15" t="s">
        <v>493</v>
      </c>
      <c r="D11" s="15"/>
      <c r="F11" s="18" t="str">
        <f aca="false">IF(B11="","",IFERROR(INDEX(Materials!$B$2:$B$301,MATCH(B11,Materials!$A$2:$A$301,0)),""))</f>
        <v>Binder</v>
      </c>
      <c r="G11" s="18" t="str">
        <f aca="true">IF(AND(A11="",B11=""),"",IF(A11="","Missing product",IF(B11="","Missing material",IF(COUNTIF(ProductList,A11)=0,"Product not in Products list",IF(COUNTIF(MaterialList,B11)=0,"Material not in Materials list","OK")))))</f>
        <v>OK</v>
      </c>
      <c r="H11" s="18" t="str">
        <f aca="false">IF(F11="Active",A11&amp;"|"&amp;COUNTIFS(A$2:A11,A11,F$2:F11,"Active"),"")</f>
        <v/>
      </c>
      <c r="I11" s="18" t="str">
        <f aca="false">IF(B11="","",IF(SUMPRODUCT(MAX((A$1:A10=A11)*(B$1:B10=B11)*ROW(A$1:A10)))=0,C11&amp;"",IF(C11="",INDEX(I$1:I10,SUMPRODUCT(MAX((A$1:A10=A11)*(B$1:B10=B11)*ROW(A$1:A10)))),IF(INDEX(I$1:I10,SUMPRODUCT(MAX((A$1:A10=A11)*(B$1:B10=B11)*ROW(A$1:A10))))="",C11&amp;"",INDEX(I$1:I10,SUMPRODUCT(MAX((A$1:A10=A11)*(B$1:B10=B11)*ROW(A$1:A10))))&amp;"; "&amp;C11))))</f>
        <v>Binder Solution; Dry Binder</v>
      </c>
      <c r="J11" s="18" t="str">
        <f aca="false">IF(A11="","",A11&amp;"|"&amp;COUNTIF(A$2:A11,A11))</f>
        <v>Ezetimibe-Rosuvastatin 10-10|10</v>
      </c>
      <c r="K11" s="18" t="n">
        <f aca="false">IF(OR(A11="",B11=""),0,IF(COUNTIFS(A$2:A11,A11,B$2:B11,B11)=1,1,0))</f>
        <v>0</v>
      </c>
    </row>
    <row r="12" customFormat="false" ht="15" hidden="false" customHeight="false" outlineLevel="0" collapsed="false">
      <c r="A12" s="15" t="s">
        <v>53</v>
      </c>
      <c r="B12" s="15" t="s">
        <v>293</v>
      </c>
      <c r="C12" s="15"/>
      <c r="D12" s="15"/>
      <c r="F12" s="18" t="str">
        <f aca="false">IF(B12="","",IFERROR(INDEX(Materials!$B$2:$B$301,MATCH(B12,Materials!$A$2:$A$301,0)),""))</f>
        <v>Glidant</v>
      </c>
      <c r="G12" s="18" t="str">
        <f aca="true">IF(AND(A12="",B12=""),"",IF(A12="","Missing product",IF(B12="","Missing material",IF(COUNTIF(ProductList,A12)=0,"Product not in Products list",IF(COUNTIF(MaterialList,B12)=0,"Material not in Materials list","OK")))))</f>
        <v>OK</v>
      </c>
      <c r="H12" s="18" t="str">
        <f aca="false">IF(F12="Active",A12&amp;"|"&amp;COUNTIFS(A$2:A12,A12,F$2:F12,"Active"),"")</f>
        <v/>
      </c>
      <c r="I12" s="18" t="str">
        <f aca="false">IF(B12="","",IF(SUMPRODUCT(MAX((A$1:A11=A12)*(B$1:B11=B12)*ROW(A$1:A11)))=0,C12&amp;"",IF(C12="",INDEX(I$1:I11,SUMPRODUCT(MAX((A$1:A11=A12)*(B$1:B11=B12)*ROW(A$1:A11)))),IF(INDEX(I$1:I11,SUMPRODUCT(MAX((A$1:A11=A12)*(B$1:B11=B12)*ROW(A$1:A11))))="",C12&amp;"",INDEX(I$1:I11,SUMPRODUCT(MAX((A$1:A11=A12)*(B$1:B11=B12)*ROW(A$1:A11))))&amp;"; "&amp;C12))))</f>
        <v/>
      </c>
      <c r="J12" s="18" t="str">
        <f aca="false">IF(A12="","",A12&amp;"|"&amp;COUNTIF(A$2:A12,A12))</f>
        <v>Ezetimibe-Rosuvastatin 10-10|11</v>
      </c>
      <c r="K12" s="18" t="n">
        <f aca="false">IF(OR(A12="",B12=""),0,IF(COUNTIFS(A$2:A12,A12,B$2:B12,B12)=1,1,0))</f>
        <v>1</v>
      </c>
    </row>
    <row r="13" customFormat="false" ht="15" hidden="false" customHeight="false" outlineLevel="0" collapsed="false">
      <c r="A13" s="15" t="s">
        <v>53</v>
      </c>
      <c r="B13" s="15" t="s">
        <v>301</v>
      </c>
      <c r="C13" s="15"/>
      <c r="D13" s="15"/>
      <c r="F13" s="18" t="str">
        <f aca="false">IF(B13="","",IFERROR(INDEX(Materials!$B$2:$B$301,MATCH(B13,Materials!$A$2:$A$301,0)),""))</f>
        <v>Lubricant</v>
      </c>
      <c r="G13" s="18" t="str">
        <f aca="true">IF(AND(A13="",B13=""),"",IF(A13="","Missing product",IF(B13="","Missing material",IF(COUNTIF(ProductList,A13)=0,"Product not in Products list",IF(COUNTIF(MaterialList,B13)=0,"Material not in Materials list","OK")))))</f>
        <v>OK</v>
      </c>
      <c r="H13" s="18" t="str">
        <f aca="false">IF(F13="Active",A13&amp;"|"&amp;COUNTIFS(A$2:A13,A13,F$2:F13,"Active"),"")</f>
        <v/>
      </c>
      <c r="I13" s="18" t="str">
        <f aca="false">IF(B13="","",IF(SUMPRODUCT(MAX((A$1:A12=A13)*(B$1:B12=B13)*ROW(A$1:A12)))=0,C13&amp;"",IF(C13="",INDEX(I$1:I12,SUMPRODUCT(MAX((A$1:A12=A13)*(B$1:B12=B13)*ROW(A$1:A12)))),IF(INDEX(I$1:I12,SUMPRODUCT(MAX((A$1:A12=A13)*(B$1:B12=B13)*ROW(A$1:A12))))="",C13&amp;"",INDEX(I$1:I12,SUMPRODUCT(MAX((A$1:A12=A13)*(B$1:B12=B13)*ROW(A$1:A12))))&amp;"; "&amp;C13))))</f>
        <v/>
      </c>
      <c r="J13" s="18" t="str">
        <f aca="false">IF(A13="","",A13&amp;"|"&amp;COUNTIF(A$2:A13,A13))</f>
        <v>Ezetimibe-Rosuvastatin 10-10|12</v>
      </c>
      <c r="K13" s="18" t="n">
        <f aca="false">IF(OR(A13="",B13=""),0,IF(COUNTIFS(A$2:A13,A13,B$2:B13,B13)=1,1,0))</f>
        <v>1</v>
      </c>
    </row>
    <row r="14" customFormat="false" ht="15" hidden="false" customHeight="false" outlineLevel="0" collapsed="false">
      <c r="A14" s="15" t="s">
        <v>53</v>
      </c>
      <c r="B14" s="15" t="s">
        <v>226</v>
      </c>
      <c r="C14" s="15"/>
      <c r="D14" s="15"/>
      <c r="F14" s="18" t="str">
        <f aca="false">IF(B14="","",IFERROR(INDEX(Materials!$B$2:$B$301,MATCH(B14,Materials!$A$2:$A$301,0)),""))</f>
        <v>Binder / Coating Polymer</v>
      </c>
      <c r="G14" s="18" t="str">
        <f aca="true">IF(AND(A14="",B14=""),"",IF(A14="","Missing product",IF(B14="","Missing material",IF(COUNTIF(ProductList,A14)=0,"Product not in Products list",IF(COUNTIF(MaterialList,B14)=0,"Material not in Materials list","OK")))))</f>
        <v>OK</v>
      </c>
      <c r="H14" s="18" t="str">
        <f aca="false">IF(F14="Active",A14&amp;"|"&amp;COUNTIFS(A$2:A14,A14,F$2:F14,"Active"),"")</f>
        <v/>
      </c>
      <c r="I14" s="18" t="str">
        <f aca="false">IF(B14="","",IF(SUMPRODUCT(MAX((A$1:A13=A14)*(B$1:B13=B14)*ROW(A$1:A13)))=0,C14&amp;"",IF(C14="",INDEX(I$1:I13,SUMPRODUCT(MAX((A$1:A13=A14)*(B$1:B13=B14)*ROW(A$1:A13)))),IF(INDEX(I$1:I13,SUMPRODUCT(MAX((A$1:A13=A14)*(B$1:B13=B14)*ROW(A$1:A13))))="",C14&amp;"",INDEX(I$1:I13,SUMPRODUCT(MAX((A$1:A13=A14)*(B$1:B13=B14)*ROW(A$1:A13))))&amp;"; "&amp;C14))))</f>
        <v/>
      </c>
      <c r="J14" s="18" t="str">
        <f aca="false">IF(A14="","",A14&amp;"|"&amp;COUNTIF(A$2:A14,A14))</f>
        <v>Ezetimibe-Rosuvastatin 10-10|13</v>
      </c>
      <c r="K14" s="18" t="n">
        <f aca="false">IF(OR(A14="",B14=""),0,IF(COUNTIFS(A$2:A14,A14,B$2:B14,B14)=1,1,0))</f>
        <v>1</v>
      </c>
    </row>
    <row r="15" customFormat="false" ht="15" hidden="false" customHeight="false" outlineLevel="0" collapsed="false">
      <c r="A15" s="15" t="s">
        <v>53</v>
      </c>
      <c r="B15" s="15" t="s">
        <v>311</v>
      </c>
      <c r="C15" s="15"/>
      <c r="D15" s="15"/>
      <c r="F15" s="18" t="str">
        <f aca="false">IF(B15="","",IFERROR(INDEX(Materials!$B$2:$B$301,MATCH(B15,Materials!$A$2:$A$301,0)),""))</f>
        <v>Plasticizer</v>
      </c>
      <c r="G15" s="18" t="str">
        <f aca="true">IF(AND(A15="",B15=""),"",IF(A15="","Missing product",IF(B15="","Missing material",IF(COUNTIF(ProductList,A15)=0,"Product not in Products list",IF(COUNTIF(MaterialList,B15)=0,"Material not in Materials list","OK")))))</f>
        <v>OK</v>
      </c>
      <c r="H15" s="18" t="str">
        <f aca="false">IF(F15="Active",A15&amp;"|"&amp;COUNTIFS(A$2:A15,A15,F$2:F15,"Active"),"")</f>
        <v/>
      </c>
      <c r="I15" s="18" t="str">
        <f aca="false">IF(B15="","",IF(SUMPRODUCT(MAX((A$1:A14=A15)*(B$1:B14=B15)*ROW(A$1:A14)))=0,C15&amp;"",IF(C15="",INDEX(I$1:I14,SUMPRODUCT(MAX((A$1:A14=A15)*(B$1:B14=B15)*ROW(A$1:A14)))),IF(INDEX(I$1:I14,SUMPRODUCT(MAX((A$1:A14=A15)*(B$1:B14=B15)*ROW(A$1:A14))))="",C15&amp;"",INDEX(I$1:I14,SUMPRODUCT(MAX((A$1:A14=A15)*(B$1:B14=B15)*ROW(A$1:A14))))&amp;"; "&amp;C15))))</f>
        <v/>
      </c>
      <c r="J15" s="18" t="str">
        <f aca="false">IF(A15="","",A15&amp;"|"&amp;COUNTIF(A$2:A15,A15))</f>
        <v>Ezetimibe-Rosuvastatin 10-10|14</v>
      </c>
      <c r="K15" s="18" t="n">
        <f aca="false">IF(OR(A15="",B15=""),0,IF(COUNTIFS(A$2:A15,A15,B$2:B15,B15)=1,1,0))</f>
        <v>1</v>
      </c>
    </row>
    <row r="16" customFormat="false" ht="15" hidden="false" customHeight="false" outlineLevel="0" collapsed="false">
      <c r="A16" s="15" t="s">
        <v>53</v>
      </c>
      <c r="B16" s="15" t="s">
        <v>303</v>
      </c>
      <c r="C16" s="15"/>
      <c r="D16" s="15"/>
      <c r="F16" s="18" t="str">
        <f aca="false">IF(B16="","",IFERROR(INDEX(Materials!$B$2:$B$301,MATCH(B16,Materials!$A$2:$A$301,0)),""))</f>
        <v>Opacifier</v>
      </c>
      <c r="G16" s="18" t="str">
        <f aca="true">IF(AND(A16="",B16=""),"",IF(A16="","Missing product",IF(B16="","Missing material",IF(COUNTIF(ProductList,A16)=0,"Product not in Products list",IF(COUNTIF(MaterialList,B16)=0,"Material not in Materials list","OK")))))</f>
        <v>OK</v>
      </c>
      <c r="H16" s="18" t="str">
        <f aca="false">IF(F16="Active",A16&amp;"|"&amp;COUNTIFS(A$2:A16,A16,F$2:F16,"Active"),"")</f>
        <v/>
      </c>
      <c r="I16" s="18" t="str">
        <f aca="false">IF(B16="","",IF(SUMPRODUCT(MAX((A$1:A15=A16)*(B$1:B15=B16)*ROW(A$1:A15)))=0,C16&amp;"",IF(C16="",INDEX(I$1:I15,SUMPRODUCT(MAX((A$1:A15=A16)*(B$1:B15=B16)*ROW(A$1:A15)))),IF(INDEX(I$1:I15,SUMPRODUCT(MAX((A$1:A15=A16)*(B$1:B15=B16)*ROW(A$1:A15))))="",C16&amp;"",INDEX(I$1:I15,SUMPRODUCT(MAX((A$1:A15=A16)*(B$1:B15=B16)*ROW(A$1:A15))))&amp;"; "&amp;C16))))</f>
        <v/>
      </c>
      <c r="J16" s="18" t="str">
        <f aca="false">IF(A16="","",A16&amp;"|"&amp;COUNTIF(A$2:A16,A16))</f>
        <v>Ezetimibe-Rosuvastatin 10-10|15</v>
      </c>
      <c r="K16" s="18" t="n">
        <f aca="false">IF(OR(A16="",B16=""),0,IF(COUNTIFS(A$2:A16,A16,B$2:B16,B16)=1,1,0))</f>
        <v>1</v>
      </c>
    </row>
    <row r="17" customFormat="false" ht="15" hidden="false" customHeight="false" outlineLevel="0" collapsed="false">
      <c r="A17" s="15" t="s">
        <v>53</v>
      </c>
      <c r="B17" s="15" t="s">
        <v>296</v>
      </c>
      <c r="C17" s="15"/>
      <c r="D17" s="15"/>
      <c r="F17" s="18" t="str">
        <f aca="false">IF(B17="","",IFERROR(INDEX(Materials!$B$2:$B$301,MATCH(B17,Materials!$A$2:$A$301,0)),""))</f>
        <v>Glidant / Anti-tacking</v>
      </c>
      <c r="G17" s="18" t="str">
        <f aca="true">IF(AND(A17="",B17=""),"",IF(A17="","Missing product",IF(B17="","Missing material",IF(COUNTIF(ProductList,A17)=0,"Product not in Products list",IF(COUNTIF(MaterialList,B17)=0,"Material not in Materials list","OK")))))</f>
        <v>OK</v>
      </c>
      <c r="H17" s="18" t="str">
        <f aca="false">IF(F17="Active",A17&amp;"|"&amp;COUNTIFS(A$2:A17,A17,F$2:F17,"Active"),"")</f>
        <v/>
      </c>
      <c r="I17" s="18" t="str">
        <f aca="false">IF(B17="","",IF(SUMPRODUCT(MAX((A$1:A16=A17)*(B$1:B16=B17)*ROW(A$1:A16)))=0,C17&amp;"",IF(C17="",INDEX(I$1:I16,SUMPRODUCT(MAX((A$1:A16=A17)*(B$1:B16=B17)*ROW(A$1:A16)))),IF(INDEX(I$1:I16,SUMPRODUCT(MAX((A$1:A16=A17)*(B$1:B16=B17)*ROW(A$1:A16))))="",C17&amp;"",INDEX(I$1:I16,SUMPRODUCT(MAX((A$1:A16=A17)*(B$1:B16=B17)*ROW(A$1:A16))))&amp;"; "&amp;C17))))</f>
        <v/>
      </c>
      <c r="J17" s="18" t="str">
        <f aca="false">IF(A17="","",A17&amp;"|"&amp;COUNTIF(A$2:A17,A17))</f>
        <v>Ezetimibe-Rosuvastatin 10-10|16</v>
      </c>
      <c r="K17" s="18" t="n">
        <f aca="false">IF(OR(A17="",B17=""),0,IF(COUNTIFS(A$2:A17,A17,B$2:B17,B17)=1,1,0))</f>
        <v>1</v>
      </c>
    </row>
    <row r="18" customFormat="false" ht="15" hidden="false" customHeight="false" outlineLevel="0" collapsed="false">
      <c r="A18" s="15" t="s">
        <v>53</v>
      </c>
      <c r="B18" s="15" t="s">
        <v>252</v>
      </c>
      <c r="C18" s="15"/>
      <c r="D18" s="15"/>
      <c r="F18" s="18" t="str">
        <f aca="false">IF(B18="","",IFERROR(INDEX(Materials!$B$2:$B$301,MATCH(B18,Materials!$A$2:$A$301,0)),""))</f>
        <v>Colorant</v>
      </c>
      <c r="G18" s="18" t="str">
        <f aca="true">IF(AND(A18="",B18=""),"",IF(A18="","Missing product",IF(B18="","Missing material",IF(COUNTIF(ProductList,A18)=0,"Product not in Products list",IF(COUNTIF(MaterialList,B18)=0,"Material not in Materials list","OK")))))</f>
        <v>OK</v>
      </c>
      <c r="H18" s="18" t="str">
        <f aca="false">IF(F18="Active",A18&amp;"|"&amp;COUNTIFS(A$2:A18,A18,F$2:F18,"Active"),"")</f>
        <v/>
      </c>
      <c r="I18" s="18" t="str">
        <f aca="false">IF(B18="","",IF(SUMPRODUCT(MAX((A$1:A17=A18)*(B$1:B17=B18)*ROW(A$1:A17)))=0,C18&amp;"",IF(C18="",INDEX(I$1:I17,SUMPRODUCT(MAX((A$1:A17=A18)*(B$1:B17=B18)*ROW(A$1:A17)))),IF(INDEX(I$1:I17,SUMPRODUCT(MAX((A$1:A17=A18)*(B$1:B17=B18)*ROW(A$1:A17))))="",C18&amp;"",INDEX(I$1:I17,SUMPRODUCT(MAX((A$1:A17=A18)*(B$1:B17=B18)*ROW(A$1:A17))))&amp;"; "&amp;C18))))</f>
        <v/>
      </c>
      <c r="J18" s="18" t="str">
        <f aca="false">IF(A18="","",A18&amp;"|"&amp;COUNTIF(A$2:A18,A18))</f>
        <v>Ezetimibe-Rosuvastatin 10-10|17</v>
      </c>
      <c r="K18" s="18" t="n">
        <f aca="false">IF(OR(A18="",B18=""),0,IF(COUNTIFS(A$2:A18,A18,B$2:B18,B18)=1,1,0))</f>
        <v>1</v>
      </c>
    </row>
    <row r="19" customFormat="false" ht="15" hidden="false" customHeight="false" outlineLevel="0" collapsed="false">
      <c r="A19" s="15" t="s">
        <v>53</v>
      </c>
      <c r="B19" s="15" t="s">
        <v>338</v>
      </c>
      <c r="C19" s="15" t="s">
        <v>494</v>
      </c>
      <c r="D19" s="15"/>
      <c r="F19" s="18" t="str">
        <f aca="false">IF(B19="","",IFERROR(INDEX(Materials!$B$2:$B$301,MATCH(B19,Materials!$A$2:$A$301,0)),""))</f>
        <v>Solvent</v>
      </c>
      <c r="G19" s="18" t="str">
        <f aca="true">IF(AND(A19="",B19=""),"",IF(A19="","Missing product",IF(B19="","Missing material",IF(COUNTIF(ProductList,A19)=0,"Product not in Products list",IF(COUNTIF(MaterialList,B19)=0,"Material not in Materials list","OK")))))</f>
        <v>OK</v>
      </c>
      <c r="H19" s="18" t="str">
        <f aca="false">IF(F19="Active",A19&amp;"|"&amp;COUNTIFS(A$2:A19,A19,F$2:F19,"Active"),"")</f>
        <v/>
      </c>
      <c r="I19" s="18" t="str">
        <f aca="false">IF(B19="","",IF(SUMPRODUCT(MAX((A$1:A18=A19)*(B$1:B18=B19)*ROW(A$1:A18)))=0,C19&amp;"",IF(C19="",INDEX(I$1:I18,SUMPRODUCT(MAX((A$1:A18=A19)*(B$1:B18=B19)*ROW(A$1:A18)))),IF(INDEX(I$1:I18,SUMPRODUCT(MAX((A$1:A18=A19)*(B$1:B18=B19)*ROW(A$1:A18))))="",C19&amp;"",INDEX(I$1:I18,SUMPRODUCT(MAX((A$1:A18=A19)*(B$1:B18=B19)*ROW(A$1:A18))))&amp;"; "&amp;C19))))</f>
        <v>Binder Solvent; Coating Solvent</v>
      </c>
      <c r="J19" s="18" t="str">
        <f aca="false">IF(A19="","",A19&amp;"|"&amp;COUNTIF(A$2:A19,A19))</f>
        <v>Ezetimibe-Rosuvastatin 10-10|18</v>
      </c>
      <c r="K19" s="18" t="n">
        <f aca="false">IF(OR(A19="",B19=""),0,IF(COUNTIFS(A$2:A19,A19,B$2:B19,B19)=1,1,0))</f>
        <v>0</v>
      </c>
    </row>
    <row r="20" customFormat="false" ht="15" hidden="false" customHeight="false" outlineLevel="0" collapsed="false">
      <c r="A20" s="15" t="s">
        <v>53</v>
      </c>
      <c r="B20" s="15" t="s">
        <v>341</v>
      </c>
      <c r="C20" s="15"/>
      <c r="D20" s="15"/>
      <c r="F20" s="18" t="str">
        <f aca="false">IF(B20="","",IFERROR(INDEX(Materials!$B$2:$B$301,MATCH(B20,Materials!$A$2:$A$301,0)),""))</f>
        <v>Solvent</v>
      </c>
      <c r="G20" s="18" t="str">
        <f aca="true">IF(AND(A20="",B20=""),"",IF(A20="","Missing product",IF(B20="","Missing material",IF(COUNTIF(ProductList,A20)=0,"Product not in Products list",IF(COUNTIF(MaterialList,B20)=0,"Material not in Materials list","OK")))))</f>
        <v>OK</v>
      </c>
      <c r="H20" s="18" t="str">
        <f aca="false">IF(F20="Active",A20&amp;"|"&amp;COUNTIFS(A$2:A20,A20,F$2:F20,"Active"),"")</f>
        <v/>
      </c>
      <c r="I20" s="18" t="str">
        <f aca="false">IF(B20="","",IF(SUMPRODUCT(MAX((A$1:A19=A20)*(B$1:B19=B20)*ROW(A$1:A19)))=0,C20&amp;"",IF(C20="",INDEX(I$1:I19,SUMPRODUCT(MAX((A$1:A19=A20)*(B$1:B19=B20)*ROW(A$1:A19)))),IF(INDEX(I$1:I19,SUMPRODUCT(MAX((A$1:A19=A20)*(B$1:B19=B20)*ROW(A$1:A19))))="",C20&amp;"",INDEX(I$1:I19,SUMPRODUCT(MAX((A$1:A19=A20)*(B$1:B19=B20)*ROW(A$1:A19))))&amp;"; "&amp;C20))))</f>
        <v/>
      </c>
      <c r="J20" s="18" t="str">
        <f aca="false">IF(A20="","",A20&amp;"|"&amp;COUNTIF(A$2:A20,A20))</f>
        <v>Ezetimibe-Rosuvastatin 10-10|19</v>
      </c>
      <c r="K20" s="18" t="n">
        <f aca="false">IF(OR(A20="",B20=""),0,IF(COUNTIFS(A$2:A20,A20,B$2:B20,B20)=1,1,0))</f>
        <v>1</v>
      </c>
    </row>
    <row r="21" customFormat="false" ht="15" hidden="false" customHeight="false" outlineLevel="0" collapsed="false">
      <c r="A21" s="15" t="s">
        <v>376</v>
      </c>
      <c r="B21" s="15" t="s">
        <v>119</v>
      </c>
      <c r="C21" s="15"/>
      <c r="D21" s="15"/>
      <c r="F21" s="18" t="str">
        <f aca="false">IF(B21="","",IFERROR(INDEX(Materials!$B$2:$B$301,MATCH(B21,Materials!$A$2:$A$301,0)),""))</f>
        <v>Active</v>
      </c>
      <c r="G21" s="18" t="str">
        <f aca="true">IF(AND(A21="",B21=""),"",IF(A21="","Missing product",IF(B21="","Missing material",IF(COUNTIF(ProductList,A21)=0,"Product not in Products list",IF(COUNTIF(MaterialList,B21)=0,"Material not in Materials list","OK")))))</f>
        <v>OK</v>
      </c>
      <c r="H21" s="18" t="str">
        <f aca="false">IF(F21="Active",A21&amp;"|"&amp;COUNTIFS(A$2:A21,A21,F$2:F21,"Active"),"")</f>
        <v>Ezetimibe-Rosuvastatin 10-20|1</v>
      </c>
      <c r="I21" s="18" t="str">
        <f aca="false">IF(B21="","",IF(SUMPRODUCT(MAX((A$1:A20=A21)*(B$1:B20=B21)*ROW(A$1:A20)))=0,C21&amp;"",IF(C21="",INDEX(I$1:I20,SUMPRODUCT(MAX((A$1:A20=A21)*(B$1:B20=B21)*ROW(A$1:A20)))),IF(INDEX(I$1:I20,SUMPRODUCT(MAX((A$1:A20=A21)*(B$1:B20=B21)*ROW(A$1:A20))))="",C21&amp;"",INDEX(I$1:I20,SUMPRODUCT(MAX((A$1:A20=A21)*(B$1:B20=B21)*ROW(A$1:A20))))&amp;"; "&amp;C21))))</f>
        <v/>
      </c>
      <c r="J21" s="18" t="str">
        <f aca="false">IF(A21="","",A21&amp;"|"&amp;COUNTIF(A$2:A21,A21))</f>
        <v>Ezetimibe-Rosuvastatin 10-20|1</v>
      </c>
      <c r="K21" s="18" t="n">
        <f aca="false">IF(OR(A21="",B21=""),0,IF(COUNTIFS(A$2:A21,A21,B$2:B21,B21)=1,1,0))</f>
        <v>1</v>
      </c>
    </row>
    <row r="22" customFormat="false" ht="15" hidden="false" customHeight="false" outlineLevel="0" collapsed="false">
      <c r="A22" s="15" t="s">
        <v>376</v>
      </c>
      <c r="B22" s="15" t="s">
        <v>40</v>
      </c>
      <c r="C22" s="15" t="s">
        <v>489</v>
      </c>
      <c r="D22" s="15"/>
      <c r="F22" s="18" t="str">
        <f aca="false">IF(B22="","",IFERROR(INDEX(Materials!$B$2:$B$301,MATCH(B22,Materials!$A$2:$A$301,0)),""))</f>
        <v>Disintegrant</v>
      </c>
      <c r="G22" s="18" t="str">
        <f aca="true">IF(AND(A22="",B22=""),"",IF(A22="","Missing product",IF(B22="","Missing material",IF(COUNTIF(ProductList,A22)=0,"Product not in Products list",IF(COUNTIF(MaterialList,B22)=0,"Material not in Materials list","OK")))))</f>
        <v>OK</v>
      </c>
      <c r="H22" s="18" t="str">
        <f aca="false">IF(F22="Active",A22&amp;"|"&amp;COUNTIFS(A$2:A22,A22,F$2:F22,"Active"),"")</f>
        <v/>
      </c>
      <c r="I22" s="18" t="str">
        <f aca="false">IF(B22="","",IF(SUMPRODUCT(MAX((A$1:A21=A22)*(B$1:B21=B22)*ROW(A$1:A21)))=0,C22&amp;"",IF(C22="",INDEX(I$1:I21,SUMPRODUCT(MAX((A$1:A21=A22)*(B$1:B21=B22)*ROW(A$1:A21)))),IF(INDEX(I$1:I21,SUMPRODUCT(MAX((A$1:A21=A22)*(B$1:B21=B22)*ROW(A$1:A21))))="",C22&amp;"",INDEX(I$1:I21,SUMPRODUCT(MAX((A$1:A21=A22)*(B$1:B21=B22)*ROW(A$1:A21))))&amp;"; "&amp;C22))))</f>
        <v>Intra-granular</v>
      </c>
      <c r="J22" s="18" t="str">
        <f aca="false">IF(A22="","",A22&amp;"|"&amp;COUNTIF(A$2:A22,A22))</f>
        <v>Ezetimibe-Rosuvastatin 10-20|2</v>
      </c>
      <c r="K22" s="18" t="n">
        <f aca="false">IF(OR(A22="",B22=""),0,IF(COUNTIFS(A$2:A22,A22,B$2:B22,B22)=1,1,0))</f>
        <v>1</v>
      </c>
    </row>
    <row r="23" customFormat="false" ht="15" hidden="false" customHeight="false" outlineLevel="0" collapsed="false">
      <c r="A23" s="15" t="s">
        <v>376</v>
      </c>
      <c r="B23" s="15" t="s">
        <v>347</v>
      </c>
      <c r="C23" s="15"/>
      <c r="D23" s="15"/>
      <c r="F23" s="18" t="str">
        <f aca="false">IF(B23="","",IFERROR(INDEX(Materials!$B$2:$B$301,MATCH(B23,Materials!$A$2:$A$301,0)),""))</f>
        <v>Surfactant</v>
      </c>
      <c r="G23" s="18" t="str">
        <f aca="true">IF(AND(A23="",B23=""),"",IF(A23="","Missing product",IF(B23="","Missing material",IF(COUNTIF(ProductList,A23)=0,"Product not in Products list",IF(COUNTIF(MaterialList,B23)=0,"Material not in Materials list","OK")))))</f>
        <v>OK</v>
      </c>
      <c r="H23" s="18" t="str">
        <f aca="false">IF(F23="Active",A23&amp;"|"&amp;COUNTIFS(A$2:A23,A23,F$2:F23,"Active"),"")</f>
        <v/>
      </c>
      <c r="I23" s="18" t="str">
        <f aca="false">IF(B23="","",IF(SUMPRODUCT(MAX((A$1:A22=A23)*(B$1:B22=B23)*ROW(A$1:A22)))=0,C23&amp;"",IF(C23="",INDEX(I$1:I22,SUMPRODUCT(MAX((A$1:A22=A23)*(B$1:B22=B23)*ROW(A$1:A22)))),IF(INDEX(I$1:I22,SUMPRODUCT(MAX((A$1:A22=A23)*(B$1:B22=B23)*ROW(A$1:A22))))="",C23&amp;"",INDEX(I$1:I22,SUMPRODUCT(MAX((A$1:A22=A23)*(B$1:B22=B23)*ROW(A$1:A22))))&amp;"; "&amp;C23))))</f>
        <v/>
      </c>
      <c r="J23" s="18" t="str">
        <f aca="false">IF(A23="","",A23&amp;"|"&amp;COUNTIF(A$2:A23,A23))</f>
        <v>Ezetimibe-Rosuvastatin 10-20|3</v>
      </c>
      <c r="K23" s="18" t="n">
        <f aca="false">IF(OR(A23="",B23=""),0,IF(COUNTIFS(A$2:A23,A23,B$2:B23,B23)=1,1,0))</f>
        <v>1</v>
      </c>
    </row>
    <row r="24" customFormat="false" ht="15" hidden="false" customHeight="false" outlineLevel="0" collapsed="false">
      <c r="A24" s="15" t="s">
        <v>376</v>
      </c>
      <c r="B24" s="15" t="s">
        <v>268</v>
      </c>
      <c r="C24" s="15"/>
      <c r="D24" s="15"/>
      <c r="F24" s="18" t="str">
        <f aca="false">IF(B24="","",IFERROR(INDEX(Materials!$B$2:$B$301,MATCH(B24,Materials!$A$2:$A$301,0)),""))</f>
        <v>Filler / Diluent</v>
      </c>
      <c r="G24" s="18" t="str">
        <f aca="true">IF(AND(A24="",B24=""),"",IF(A24="","Missing product",IF(B24="","Missing material",IF(COUNTIF(ProductList,A24)=0,"Product not in Products list",IF(COUNTIF(MaterialList,B24)=0,"Material not in Materials list","OK")))))</f>
        <v>OK</v>
      </c>
      <c r="H24" s="18" t="str">
        <f aca="false">IF(F24="Active",A24&amp;"|"&amp;COUNTIFS(A$2:A24,A24,F$2:F24,"Active"),"")</f>
        <v/>
      </c>
      <c r="I24" s="18" t="str">
        <f aca="false">IF(B24="","",IF(SUMPRODUCT(MAX((A$1:A23=A24)*(B$1:B23=B24)*ROW(A$1:A23)))=0,C24&amp;"",IF(C24="",INDEX(I$1:I23,SUMPRODUCT(MAX((A$1:A23=A24)*(B$1:B23=B24)*ROW(A$1:A23)))),IF(INDEX(I$1:I23,SUMPRODUCT(MAX((A$1:A23=A24)*(B$1:B23=B24)*ROW(A$1:A23))))="",C24&amp;"",INDEX(I$1:I23,SUMPRODUCT(MAX((A$1:A23=A24)*(B$1:B23=B24)*ROW(A$1:A23))))&amp;"; "&amp;C24))))</f>
        <v/>
      </c>
      <c r="J24" s="18" t="str">
        <f aca="false">IF(A24="","",A24&amp;"|"&amp;COUNTIF(A$2:A24,A24))</f>
        <v>Ezetimibe-Rosuvastatin 10-20|4</v>
      </c>
      <c r="K24" s="18" t="n">
        <f aca="false">IF(OR(A24="",B24=""),0,IF(COUNTIFS(A$2:A24,A24,B$2:B24,B24)=1,1,0))</f>
        <v>1</v>
      </c>
    </row>
    <row r="25" customFormat="false" ht="15" hidden="false" customHeight="false" outlineLevel="0" collapsed="false">
      <c r="A25" s="15" t="s">
        <v>376</v>
      </c>
      <c r="B25" s="15" t="s">
        <v>219</v>
      </c>
      <c r="C25" s="15" t="s">
        <v>490</v>
      </c>
      <c r="D25" s="15"/>
      <c r="F25" s="18" t="str">
        <f aca="false">IF(B25="","",IFERROR(INDEX(Materials!$B$2:$B$301,MATCH(B25,Materials!$A$2:$A$301,0)),""))</f>
        <v>Binder</v>
      </c>
      <c r="G25" s="18" t="str">
        <f aca="true">IF(AND(A25="",B25=""),"",IF(A25="","Missing product",IF(B25="","Missing material",IF(COUNTIF(ProductList,A25)=0,"Product not in Products list",IF(COUNTIF(MaterialList,B25)=0,"Material not in Materials list","OK")))))</f>
        <v>OK</v>
      </c>
      <c r="H25" s="18" t="str">
        <f aca="false">IF(F25="Active",A25&amp;"|"&amp;COUNTIFS(A$2:A25,A25,F$2:F25,"Active"),"")</f>
        <v/>
      </c>
      <c r="I25" s="18" t="str">
        <f aca="false">IF(B25="","",IF(SUMPRODUCT(MAX((A$1:A24=A25)*(B$1:B24=B25)*ROW(A$1:A24)))=0,C25&amp;"",IF(C25="",INDEX(I$1:I24,SUMPRODUCT(MAX((A$1:A24=A25)*(B$1:B24=B25)*ROW(A$1:A24)))),IF(INDEX(I$1:I24,SUMPRODUCT(MAX((A$1:A24=A25)*(B$1:B24=B25)*ROW(A$1:A24))))="",C25&amp;"",INDEX(I$1:I24,SUMPRODUCT(MAX((A$1:A24=A25)*(B$1:B24=B25)*ROW(A$1:A24))))&amp;"; "&amp;C25))))</f>
        <v>Binder Solution</v>
      </c>
      <c r="J25" s="18" t="str">
        <f aca="false">IF(A25="","",A25&amp;"|"&amp;COUNTIF(A$2:A25,A25))</f>
        <v>Ezetimibe-Rosuvastatin 10-20|5</v>
      </c>
      <c r="K25" s="18" t="n">
        <f aca="false">IF(OR(A25="",B25=""),0,IF(COUNTIFS(A$2:A25,A25,B$2:B25,B25)=1,1,0))</f>
        <v>1</v>
      </c>
    </row>
    <row r="26" customFormat="false" ht="15" hidden="false" customHeight="false" outlineLevel="0" collapsed="false">
      <c r="A26" s="15" t="s">
        <v>376</v>
      </c>
      <c r="B26" s="15" t="s">
        <v>338</v>
      </c>
      <c r="C26" s="15" t="s">
        <v>491</v>
      </c>
      <c r="D26" s="15"/>
      <c r="F26" s="18" t="str">
        <f aca="false">IF(B26="","",IFERROR(INDEX(Materials!$B$2:$B$301,MATCH(B26,Materials!$A$2:$A$301,0)),""))</f>
        <v>Solvent</v>
      </c>
      <c r="G26" s="18" t="str">
        <f aca="true">IF(AND(A26="",B26=""),"",IF(A26="","Missing product",IF(B26="","Missing material",IF(COUNTIF(ProductList,A26)=0,"Product not in Products list",IF(COUNTIF(MaterialList,B26)=0,"Material not in Materials list","OK")))))</f>
        <v>OK</v>
      </c>
      <c r="H26" s="18" t="str">
        <f aca="false">IF(F26="Active",A26&amp;"|"&amp;COUNTIFS(A$2:A26,A26,F$2:F26,"Active"),"")</f>
        <v/>
      </c>
      <c r="I26" s="18" t="str">
        <f aca="false">IF(B26="","",IF(SUMPRODUCT(MAX((A$1:A25=A26)*(B$1:B25=B26)*ROW(A$1:A25)))=0,C26&amp;"",IF(C26="",INDEX(I$1:I25,SUMPRODUCT(MAX((A$1:A25=A26)*(B$1:B25=B26)*ROW(A$1:A25)))),IF(INDEX(I$1:I25,SUMPRODUCT(MAX((A$1:A25=A26)*(B$1:B25=B26)*ROW(A$1:A25))))="",C26&amp;"",INDEX(I$1:I25,SUMPRODUCT(MAX((A$1:A25=A26)*(B$1:B25=B26)*ROW(A$1:A25))))&amp;"; "&amp;C26))))</f>
        <v>Binder Solvent</v>
      </c>
      <c r="J26" s="18" t="str">
        <f aca="false">IF(A26="","",A26&amp;"|"&amp;COUNTIF(A$2:A26,A26))</f>
        <v>Ezetimibe-Rosuvastatin 10-20|6</v>
      </c>
      <c r="K26" s="18" t="n">
        <f aca="false">IF(OR(A26="",B26=""),0,IF(COUNTIFS(A$2:A26,A26,B$2:B26,B26)=1,1,0))</f>
        <v>1</v>
      </c>
    </row>
    <row r="27" customFormat="false" ht="15" hidden="false" customHeight="false" outlineLevel="0" collapsed="false">
      <c r="A27" s="15" t="s">
        <v>376</v>
      </c>
      <c r="B27" s="15" t="s">
        <v>192</v>
      </c>
      <c r="C27" s="15"/>
      <c r="D27" s="15"/>
      <c r="F27" s="18" t="str">
        <f aca="false">IF(B27="","",IFERROR(INDEX(Materials!$B$2:$B$301,MATCH(B27,Materials!$A$2:$A$301,0)),""))</f>
        <v>Active</v>
      </c>
      <c r="G27" s="18" t="str">
        <f aca="true">IF(AND(A27="",B27=""),"",IF(A27="","Missing product",IF(B27="","Missing material",IF(COUNTIF(ProductList,A27)=0,"Product not in Products list",IF(COUNTIF(MaterialList,B27)=0,"Material not in Materials list","OK")))))</f>
        <v>OK</v>
      </c>
      <c r="H27" s="18" t="str">
        <f aca="false">IF(F27="Active",A27&amp;"|"&amp;COUNTIFS(A$2:A27,A27,F$2:F27,"Active"),"")</f>
        <v>Ezetimibe-Rosuvastatin 10-20|2</v>
      </c>
      <c r="I27" s="18" t="str">
        <f aca="false">IF(B27="","",IF(SUMPRODUCT(MAX((A$1:A26=A27)*(B$1:B26=B27)*ROW(A$1:A26)))=0,C27&amp;"",IF(C27="",INDEX(I$1:I26,SUMPRODUCT(MAX((A$1:A26=A27)*(B$1:B26=B27)*ROW(A$1:A26)))),IF(INDEX(I$1:I26,SUMPRODUCT(MAX((A$1:A26=A27)*(B$1:B26=B27)*ROW(A$1:A26))))="",C27&amp;"",INDEX(I$1:I26,SUMPRODUCT(MAX((A$1:A26=A27)*(B$1:B26=B27)*ROW(A$1:A26))))&amp;"; "&amp;C27))))</f>
        <v/>
      </c>
      <c r="J27" s="18" t="str">
        <f aca="false">IF(A27="","",A27&amp;"|"&amp;COUNTIF(A$2:A27,A27))</f>
        <v>Ezetimibe-Rosuvastatin 10-20|7</v>
      </c>
      <c r="K27" s="18" t="n">
        <f aca="false">IF(OR(A27="",B27=""),0,IF(COUNTIFS(A$2:A27,A27,B$2:B27,B27)=1,1,0))</f>
        <v>1</v>
      </c>
    </row>
    <row r="28" customFormat="false" ht="15" hidden="false" customHeight="false" outlineLevel="0" collapsed="false">
      <c r="A28" s="15" t="s">
        <v>376</v>
      </c>
      <c r="B28" s="15" t="s">
        <v>40</v>
      </c>
      <c r="C28" s="15" t="s">
        <v>492</v>
      </c>
      <c r="D28" s="15"/>
      <c r="F28" s="18" t="str">
        <f aca="false">IF(B28="","",IFERROR(INDEX(Materials!$B$2:$B$301,MATCH(B28,Materials!$A$2:$A$301,0)),""))</f>
        <v>Disintegrant</v>
      </c>
      <c r="G28" s="18" t="str">
        <f aca="true">IF(AND(A28="",B28=""),"",IF(A28="","Missing product",IF(B28="","Missing material",IF(COUNTIF(ProductList,A28)=0,"Product not in Products list",IF(COUNTIF(MaterialList,B28)=0,"Material not in Materials list","OK")))))</f>
        <v>OK</v>
      </c>
      <c r="H28" s="18" t="str">
        <f aca="false">IF(F28="Active",A28&amp;"|"&amp;COUNTIFS(A$2:A28,A28,F$2:F28,"Active"),"")</f>
        <v/>
      </c>
      <c r="I28" s="18" t="str">
        <f aca="false">IF(B28="","",IF(SUMPRODUCT(MAX((A$1:A27=A28)*(B$1:B27=B28)*ROW(A$1:A27)))=0,C28&amp;"",IF(C28="",INDEX(I$1:I27,SUMPRODUCT(MAX((A$1:A27=A28)*(B$1:B27=B28)*ROW(A$1:A27)))),IF(INDEX(I$1:I27,SUMPRODUCT(MAX((A$1:A27=A28)*(B$1:B27=B28)*ROW(A$1:A27))))="",C28&amp;"",INDEX(I$1:I27,SUMPRODUCT(MAX((A$1:A27=A28)*(B$1:B27=B28)*ROW(A$1:A27))))&amp;"; "&amp;C28))))</f>
        <v>Intra-granular; Extra-granular</v>
      </c>
      <c r="J28" s="18" t="str">
        <f aca="false">IF(A28="","",A28&amp;"|"&amp;COUNTIF(A$2:A28,A28))</f>
        <v>Ezetimibe-Rosuvastatin 10-20|8</v>
      </c>
      <c r="K28" s="18" t="n">
        <f aca="false">IF(OR(A28="",B28=""),0,IF(COUNTIFS(A$2:A28,A28,B$2:B28,B28)=1,1,0))</f>
        <v>0</v>
      </c>
    </row>
    <row r="29" customFormat="false" ht="15" hidden="false" customHeight="false" outlineLevel="0" collapsed="false">
      <c r="A29" s="15" t="s">
        <v>376</v>
      </c>
      <c r="B29" s="15" t="s">
        <v>272</v>
      </c>
      <c r="C29" s="15"/>
      <c r="D29" s="15"/>
      <c r="F29" s="18" t="str">
        <f aca="false">IF(B29="","",IFERROR(INDEX(Materials!$B$2:$B$301,MATCH(B29,Materials!$A$2:$A$301,0)),""))</f>
        <v>Filler / Diluent</v>
      </c>
      <c r="G29" s="18" t="str">
        <f aca="true">IF(AND(A29="",B29=""),"",IF(A29="","Missing product",IF(B29="","Missing material",IF(COUNTIF(ProductList,A29)=0,"Product not in Products list",IF(COUNTIF(MaterialList,B29)=0,"Material not in Materials list","OK")))))</f>
        <v>OK</v>
      </c>
      <c r="H29" s="18" t="str">
        <f aca="false">IF(F29="Active",A29&amp;"|"&amp;COUNTIFS(A$2:A29,A29,F$2:F29,"Active"),"")</f>
        <v/>
      </c>
      <c r="I29" s="18" t="str">
        <f aca="false">IF(B29="","",IF(SUMPRODUCT(MAX((A$1:A28=A29)*(B$1:B28=B29)*ROW(A$1:A28)))=0,C29&amp;"",IF(C29="",INDEX(I$1:I28,SUMPRODUCT(MAX((A$1:A28=A29)*(B$1:B28=B29)*ROW(A$1:A28)))),IF(INDEX(I$1:I28,SUMPRODUCT(MAX((A$1:A28=A29)*(B$1:B28=B29)*ROW(A$1:A28))))="",C29&amp;"",INDEX(I$1:I28,SUMPRODUCT(MAX((A$1:A28=A29)*(B$1:B28=B29)*ROW(A$1:A28))))&amp;"; "&amp;C29))))</f>
        <v/>
      </c>
      <c r="J29" s="18" t="str">
        <f aca="false">IF(A29="","",A29&amp;"|"&amp;COUNTIF(A$2:A29,A29))</f>
        <v>Ezetimibe-Rosuvastatin 10-20|9</v>
      </c>
      <c r="K29" s="18" t="n">
        <f aca="false">IF(OR(A29="",B29=""),0,IF(COUNTIFS(A$2:A29,A29,B$2:B29,B29)=1,1,0))</f>
        <v>1</v>
      </c>
    </row>
    <row r="30" customFormat="false" ht="15" hidden="false" customHeight="false" outlineLevel="0" collapsed="false">
      <c r="A30" s="15" t="s">
        <v>376</v>
      </c>
      <c r="B30" s="15" t="s">
        <v>219</v>
      </c>
      <c r="C30" s="15" t="s">
        <v>493</v>
      </c>
      <c r="D30" s="15"/>
      <c r="F30" s="18" t="str">
        <f aca="false">IF(B30="","",IFERROR(INDEX(Materials!$B$2:$B$301,MATCH(B30,Materials!$A$2:$A$301,0)),""))</f>
        <v>Binder</v>
      </c>
      <c r="G30" s="18" t="str">
        <f aca="true">IF(AND(A30="",B30=""),"",IF(A30="","Missing product",IF(B30="","Missing material",IF(COUNTIF(ProductList,A30)=0,"Product not in Products list",IF(COUNTIF(MaterialList,B30)=0,"Material not in Materials list","OK")))))</f>
        <v>OK</v>
      </c>
      <c r="H30" s="18" t="str">
        <f aca="false">IF(F30="Active",A30&amp;"|"&amp;COUNTIFS(A$2:A30,A30,F$2:F30,"Active"),"")</f>
        <v/>
      </c>
      <c r="I30" s="18" t="str">
        <f aca="false">IF(B30="","",IF(SUMPRODUCT(MAX((A$1:A29=A30)*(B$1:B29=B30)*ROW(A$1:A29)))=0,C30&amp;"",IF(C30="",INDEX(I$1:I29,SUMPRODUCT(MAX((A$1:A29=A30)*(B$1:B29=B30)*ROW(A$1:A29)))),IF(INDEX(I$1:I29,SUMPRODUCT(MAX((A$1:A29=A30)*(B$1:B29=B30)*ROW(A$1:A29))))="",C30&amp;"",INDEX(I$1:I29,SUMPRODUCT(MAX((A$1:A29=A30)*(B$1:B29=B30)*ROW(A$1:A29))))&amp;"; "&amp;C30))))</f>
        <v>Binder Solution; Dry Binder</v>
      </c>
      <c r="J30" s="18" t="str">
        <f aca="false">IF(A30="","",A30&amp;"|"&amp;COUNTIF(A$2:A30,A30))</f>
        <v>Ezetimibe-Rosuvastatin 10-20|10</v>
      </c>
      <c r="K30" s="18" t="n">
        <f aca="false">IF(OR(A30="",B30=""),0,IF(COUNTIFS(A$2:A30,A30,B$2:B30,B30)=1,1,0))</f>
        <v>0</v>
      </c>
    </row>
    <row r="31" customFormat="false" ht="15" hidden="false" customHeight="false" outlineLevel="0" collapsed="false">
      <c r="A31" s="15" t="s">
        <v>376</v>
      </c>
      <c r="B31" s="15" t="s">
        <v>363</v>
      </c>
      <c r="C31" s="15"/>
      <c r="D31" s="15"/>
      <c r="F31" s="18" t="str">
        <f aca="false">IF(B31="","",IFERROR(INDEX(Materials!$B$2:$B$301,MATCH(B31,Materials!$A$2:$A$301,0)),""))</f>
        <v>pH Modifier / Buffer</v>
      </c>
      <c r="G31" s="18" t="str">
        <f aca="true">IF(AND(A31="",B31=""),"",IF(A31="","Missing product",IF(B31="","Missing material",IF(COUNTIF(ProductList,A31)=0,"Product not in Products list",IF(COUNTIF(MaterialList,B31)=0,"Material not in Materials list","OK")))))</f>
        <v>OK</v>
      </c>
      <c r="H31" s="18" t="str">
        <f aca="false">IF(F31="Active",A31&amp;"|"&amp;COUNTIFS(A$2:A31,A31,F$2:F31,"Active"),"")</f>
        <v/>
      </c>
      <c r="I31" s="18" t="str">
        <f aca="false">IF(B31="","",IF(SUMPRODUCT(MAX((A$1:A30=A31)*(B$1:B30=B31)*ROW(A$1:A30)))=0,C31&amp;"",IF(C31="",INDEX(I$1:I30,SUMPRODUCT(MAX((A$1:A30=A31)*(B$1:B30=B31)*ROW(A$1:A30)))),IF(INDEX(I$1:I30,SUMPRODUCT(MAX((A$1:A30=A31)*(B$1:B30=B31)*ROW(A$1:A30))))="",C31&amp;"",INDEX(I$1:I30,SUMPRODUCT(MAX((A$1:A30=A31)*(B$1:B30=B31)*ROW(A$1:A30))))&amp;"; "&amp;C31))))</f>
        <v/>
      </c>
      <c r="J31" s="18" t="str">
        <f aca="false">IF(A31="","",A31&amp;"|"&amp;COUNTIF(A$2:A31,A31))</f>
        <v>Ezetimibe-Rosuvastatin 10-20|11</v>
      </c>
      <c r="K31" s="18" t="n">
        <f aca="false">IF(OR(A31="",B31=""),0,IF(COUNTIFS(A$2:A31,A31,B$2:B31,B31)=1,1,0))</f>
        <v>1</v>
      </c>
    </row>
    <row r="32" customFormat="false" ht="15" hidden="false" customHeight="false" outlineLevel="0" collapsed="false">
      <c r="A32" s="15" t="s">
        <v>376</v>
      </c>
      <c r="B32" s="15" t="s">
        <v>293</v>
      </c>
      <c r="C32" s="15"/>
      <c r="D32" s="15"/>
      <c r="F32" s="18" t="str">
        <f aca="false">IF(B32="","",IFERROR(INDEX(Materials!$B$2:$B$301,MATCH(B32,Materials!$A$2:$A$301,0)),""))</f>
        <v>Glidant</v>
      </c>
      <c r="G32" s="18" t="str">
        <f aca="true">IF(AND(A32="",B32=""),"",IF(A32="","Missing product",IF(B32="","Missing material",IF(COUNTIF(ProductList,A32)=0,"Product not in Products list",IF(COUNTIF(MaterialList,B32)=0,"Material not in Materials list","OK")))))</f>
        <v>OK</v>
      </c>
      <c r="H32" s="18" t="str">
        <f aca="false">IF(F32="Active",A32&amp;"|"&amp;COUNTIFS(A$2:A32,A32,F$2:F32,"Active"),"")</f>
        <v/>
      </c>
      <c r="I32" s="18" t="str">
        <f aca="false">IF(B32="","",IF(SUMPRODUCT(MAX((A$1:A31=A32)*(B$1:B31=B32)*ROW(A$1:A31)))=0,C32&amp;"",IF(C32="",INDEX(I$1:I31,SUMPRODUCT(MAX((A$1:A31=A32)*(B$1:B31=B32)*ROW(A$1:A31)))),IF(INDEX(I$1:I31,SUMPRODUCT(MAX((A$1:A31=A32)*(B$1:B31=B32)*ROW(A$1:A31))))="",C32&amp;"",INDEX(I$1:I31,SUMPRODUCT(MAX((A$1:A31=A32)*(B$1:B31=B32)*ROW(A$1:A31))))&amp;"; "&amp;C32))))</f>
        <v/>
      </c>
      <c r="J32" s="18" t="str">
        <f aca="false">IF(A32="","",A32&amp;"|"&amp;COUNTIF(A$2:A32,A32))</f>
        <v>Ezetimibe-Rosuvastatin 10-20|12</v>
      </c>
      <c r="K32" s="18" t="n">
        <f aca="false">IF(OR(A32="",B32=""),0,IF(COUNTIFS(A$2:A32,A32,B$2:B32,B32)=1,1,0))</f>
        <v>1</v>
      </c>
    </row>
    <row r="33" customFormat="false" ht="15" hidden="false" customHeight="false" outlineLevel="0" collapsed="false">
      <c r="A33" s="15" t="s">
        <v>376</v>
      </c>
      <c r="B33" s="15" t="s">
        <v>301</v>
      </c>
      <c r="C33" s="15"/>
      <c r="D33" s="15"/>
      <c r="F33" s="18" t="str">
        <f aca="false">IF(B33="","",IFERROR(INDEX(Materials!$B$2:$B$301,MATCH(B33,Materials!$A$2:$A$301,0)),""))</f>
        <v>Lubricant</v>
      </c>
      <c r="G33" s="18" t="str">
        <f aca="true">IF(AND(A33="",B33=""),"",IF(A33="","Missing product",IF(B33="","Missing material",IF(COUNTIF(ProductList,A33)=0,"Product not in Products list",IF(COUNTIF(MaterialList,B33)=0,"Material not in Materials list","OK")))))</f>
        <v>OK</v>
      </c>
      <c r="H33" s="18" t="str">
        <f aca="false">IF(F33="Active",A33&amp;"|"&amp;COUNTIFS(A$2:A33,A33,F$2:F33,"Active"),"")</f>
        <v/>
      </c>
      <c r="I33" s="18" t="str">
        <f aca="false">IF(B33="","",IF(SUMPRODUCT(MAX((A$1:A32=A33)*(B$1:B32=B33)*ROW(A$1:A32)))=0,C33&amp;"",IF(C33="",INDEX(I$1:I32,SUMPRODUCT(MAX((A$1:A32=A33)*(B$1:B32=B33)*ROW(A$1:A32)))),IF(INDEX(I$1:I32,SUMPRODUCT(MAX((A$1:A32=A33)*(B$1:B32=B33)*ROW(A$1:A32))))="",C33&amp;"",INDEX(I$1:I32,SUMPRODUCT(MAX((A$1:A32=A33)*(B$1:B32=B33)*ROW(A$1:A32))))&amp;"; "&amp;C33))))</f>
        <v/>
      </c>
      <c r="J33" s="18" t="str">
        <f aca="false">IF(A33="","",A33&amp;"|"&amp;COUNTIF(A$2:A33,A33))</f>
        <v>Ezetimibe-Rosuvastatin 10-20|13</v>
      </c>
      <c r="K33" s="18" t="n">
        <f aca="false">IF(OR(A33="",B33=""),0,IF(COUNTIFS(A$2:A33,A33,B$2:B33,B33)=1,1,0))</f>
        <v>1</v>
      </c>
    </row>
    <row r="34" customFormat="false" ht="15" hidden="false" customHeight="false" outlineLevel="0" collapsed="false">
      <c r="A34" s="15" t="s">
        <v>376</v>
      </c>
      <c r="B34" s="15" t="s">
        <v>226</v>
      </c>
      <c r="C34" s="15"/>
      <c r="D34" s="15"/>
      <c r="F34" s="18" t="str">
        <f aca="false">IF(B34="","",IFERROR(INDEX(Materials!$B$2:$B$301,MATCH(B34,Materials!$A$2:$A$301,0)),""))</f>
        <v>Binder / Coating Polymer</v>
      </c>
      <c r="G34" s="18" t="str">
        <f aca="true">IF(AND(A34="",B34=""),"",IF(A34="","Missing product",IF(B34="","Missing material",IF(COUNTIF(ProductList,A34)=0,"Product not in Products list",IF(COUNTIF(MaterialList,B34)=0,"Material not in Materials list","OK")))))</f>
        <v>OK</v>
      </c>
      <c r="H34" s="18" t="str">
        <f aca="false">IF(F34="Active",A34&amp;"|"&amp;COUNTIFS(A$2:A34,A34,F$2:F34,"Active"),"")</f>
        <v/>
      </c>
      <c r="I34" s="18" t="str">
        <f aca="false">IF(B34="","",IF(SUMPRODUCT(MAX((A$1:A33=A34)*(B$1:B33=B34)*ROW(A$1:A33)))=0,C34&amp;"",IF(C34="",INDEX(I$1:I33,SUMPRODUCT(MAX((A$1:A33=A34)*(B$1:B33=B34)*ROW(A$1:A33)))),IF(INDEX(I$1:I33,SUMPRODUCT(MAX((A$1:A33=A34)*(B$1:B33=B34)*ROW(A$1:A33))))="",C34&amp;"",INDEX(I$1:I33,SUMPRODUCT(MAX((A$1:A33=A34)*(B$1:B33=B34)*ROW(A$1:A33))))&amp;"; "&amp;C34))))</f>
        <v/>
      </c>
      <c r="J34" s="18" t="str">
        <f aca="false">IF(A34="","",A34&amp;"|"&amp;COUNTIF(A$2:A34,A34))</f>
        <v>Ezetimibe-Rosuvastatin 10-20|14</v>
      </c>
      <c r="K34" s="18" t="n">
        <f aca="false">IF(OR(A34="",B34=""),0,IF(COUNTIFS(A$2:A34,A34,B$2:B34,B34)=1,1,0))</f>
        <v>1</v>
      </c>
    </row>
    <row r="35" customFormat="false" ht="15" hidden="false" customHeight="false" outlineLevel="0" collapsed="false">
      <c r="A35" s="15" t="s">
        <v>376</v>
      </c>
      <c r="B35" s="15" t="s">
        <v>311</v>
      </c>
      <c r="C35" s="15"/>
      <c r="D35" s="15"/>
      <c r="F35" s="18" t="str">
        <f aca="false">IF(B35="","",IFERROR(INDEX(Materials!$B$2:$B$301,MATCH(B35,Materials!$A$2:$A$301,0)),""))</f>
        <v>Plasticizer</v>
      </c>
      <c r="G35" s="18" t="str">
        <f aca="true">IF(AND(A35="",B35=""),"",IF(A35="","Missing product",IF(B35="","Missing material",IF(COUNTIF(ProductList,A35)=0,"Product not in Products list",IF(COUNTIF(MaterialList,B35)=0,"Material not in Materials list","OK")))))</f>
        <v>OK</v>
      </c>
      <c r="H35" s="18" t="str">
        <f aca="false">IF(F35="Active",A35&amp;"|"&amp;COUNTIFS(A$2:A35,A35,F$2:F35,"Active"),"")</f>
        <v/>
      </c>
      <c r="I35" s="18" t="str">
        <f aca="false">IF(B35="","",IF(SUMPRODUCT(MAX((A$1:A34=A35)*(B$1:B34=B35)*ROW(A$1:A34)))=0,C35&amp;"",IF(C35="",INDEX(I$1:I34,SUMPRODUCT(MAX((A$1:A34=A35)*(B$1:B34=B35)*ROW(A$1:A34)))),IF(INDEX(I$1:I34,SUMPRODUCT(MAX((A$1:A34=A35)*(B$1:B34=B35)*ROW(A$1:A34))))="",C35&amp;"",INDEX(I$1:I34,SUMPRODUCT(MAX((A$1:A34=A35)*(B$1:B34=B35)*ROW(A$1:A34))))&amp;"; "&amp;C35))))</f>
        <v/>
      </c>
      <c r="J35" s="18" t="str">
        <f aca="false">IF(A35="","",A35&amp;"|"&amp;COUNTIF(A$2:A35,A35))</f>
        <v>Ezetimibe-Rosuvastatin 10-20|15</v>
      </c>
      <c r="K35" s="18" t="n">
        <f aca="false">IF(OR(A35="",B35=""),0,IF(COUNTIFS(A$2:A35,A35,B$2:B35,B35)=1,1,0))</f>
        <v>1</v>
      </c>
    </row>
    <row r="36" customFormat="false" ht="15" hidden="false" customHeight="false" outlineLevel="0" collapsed="false">
      <c r="A36" s="15" t="s">
        <v>376</v>
      </c>
      <c r="B36" s="15" t="s">
        <v>303</v>
      </c>
      <c r="C36" s="15"/>
      <c r="D36" s="15"/>
      <c r="F36" s="18" t="str">
        <f aca="false">IF(B36="","",IFERROR(INDEX(Materials!$B$2:$B$301,MATCH(B36,Materials!$A$2:$A$301,0)),""))</f>
        <v>Opacifier</v>
      </c>
      <c r="G36" s="18" t="str">
        <f aca="true">IF(AND(A36="",B36=""),"",IF(A36="","Missing product",IF(B36="","Missing material",IF(COUNTIF(ProductList,A36)=0,"Product not in Products list",IF(COUNTIF(MaterialList,B36)=0,"Material not in Materials list","OK")))))</f>
        <v>OK</v>
      </c>
      <c r="H36" s="18" t="str">
        <f aca="false">IF(F36="Active",A36&amp;"|"&amp;COUNTIFS(A$2:A36,A36,F$2:F36,"Active"),"")</f>
        <v/>
      </c>
      <c r="I36" s="18" t="str">
        <f aca="false">IF(B36="","",IF(SUMPRODUCT(MAX((A$1:A35=A36)*(B$1:B35=B36)*ROW(A$1:A35)))=0,C36&amp;"",IF(C36="",INDEX(I$1:I35,SUMPRODUCT(MAX((A$1:A35=A36)*(B$1:B35=B36)*ROW(A$1:A35)))),IF(INDEX(I$1:I35,SUMPRODUCT(MAX((A$1:A35=A36)*(B$1:B35=B36)*ROW(A$1:A35))))="",C36&amp;"",INDEX(I$1:I35,SUMPRODUCT(MAX((A$1:A35=A36)*(B$1:B35=B36)*ROW(A$1:A35))))&amp;"; "&amp;C36))))</f>
        <v/>
      </c>
      <c r="J36" s="18" t="str">
        <f aca="false">IF(A36="","",A36&amp;"|"&amp;COUNTIF(A$2:A36,A36))</f>
        <v>Ezetimibe-Rosuvastatin 10-20|16</v>
      </c>
      <c r="K36" s="18" t="n">
        <f aca="false">IF(OR(A36="",B36=""),0,IF(COUNTIFS(A$2:A36,A36,B$2:B36,B36)=1,1,0))</f>
        <v>1</v>
      </c>
    </row>
    <row r="37" customFormat="false" ht="15" hidden="false" customHeight="false" outlineLevel="0" collapsed="false">
      <c r="A37" s="15" t="s">
        <v>376</v>
      </c>
      <c r="B37" s="15" t="s">
        <v>296</v>
      </c>
      <c r="C37" s="15"/>
      <c r="D37" s="15"/>
      <c r="F37" s="18" t="str">
        <f aca="false">IF(B37="","",IFERROR(INDEX(Materials!$B$2:$B$301,MATCH(B37,Materials!$A$2:$A$301,0)),""))</f>
        <v>Glidant / Anti-tacking</v>
      </c>
      <c r="G37" s="18" t="str">
        <f aca="true">IF(AND(A37="",B37=""),"",IF(A37="","Missing product",IF(B37="","Missing material",IF(COUNTIF(ProductList,A37)=0,"Product not in Products list",IF(COUNTIF(MaterialList,B37)=0,"Material not in Materials list","OK")))))</f>
        <v>OK</v>
      </c>
      <c r="H37" s="18" t="str">
        <f aca="false">IF(F37="Active",A37&amp;"|"&amp;COUNTIFS(A$2:A37,A37,F$2:F37,"Active"),"")</f>
        <v/>
      </c>
      <c r="I37" s="18" t="str">
        <f aca="false">IF(B37="","",IF(SUMPRODUCT(MAX((A$1:A36=A37)*(B$1:B36=B37)*ROW(A$1:A36)))=0,C37&amp;"",IF(C37="",INDEX(I$1:I36,SUMPRODUCT(MAX((A$1:A36=A37)*(B$1:B36=B37)*ROW(A$1:A36)))),IF(INDEX(I$1:I36,SUMPRODUCT(MAX((A$1:A36=A37)*(B$1:B36=B37)*ROW(A$1:A36))))="",C37&amp;"",INDEX(I$1:I36,SUMPRODUCT(MAX((A$1:A36=A37)*(B$1:B36=B37)*ROW(A$1:A36))))&amp;"; "&amp;C37))))</f>
        <v/>
      </c>
      <c r="J37" s="18" t="str">
        <f aca="false">IF(A37="","",A37&amp;"|"&amp;COUNTIF(A$2:A37,A37))</f>
        <v>Ezetimibe-Rosuvastatin 10-20|17</v>
      </c>
      <c r="K37" s="18" t="n">
        <f aca="false">IF(OR(A37="",B37=""),0,IF(COUNTIFS(A$2:A37,A37,B$2:B37,B37)=1,1,0))</f>
        <v>1</v>
      </c>
    </row>
    <row r="38" customFormat="false" ht="15" hidden="false" customHeight="false" outlineLevel="0" collapsed="false">
      <c r="A38" s="15" t="s">
        <v>376</v>
      </c>
      <c r="B38" s="15" t="s">
        <v>252</v>
      </c>
      <c r="C38" s="15"/>
      <c r="D38" s="15"/>
      <c r="F38" s="18" t="str">
        <f aca="false">IF(B38="","",IFERROR(INDEX(Materials!$B$2:$B$301,MATCH(B38,Materials!$A$2:$A$301,0)),""))</f>
        <v>Colorant</v>
      </c>
      <c r="G38" s="18" t="str">
        <f aca="true">IF(AND(A38="",B38=""),"",IF(A38="","Missing product",IF(B38="","Missing material",IF(COUNTIF(ProductList,A38)=0,"Product not in Products list",IF(COUNTIF(MaterialList,B38)=0,"Material not in Materials list","OK")))))</f>
        <v>OK</v>
      </c>
      <c r="H38" s="18" t="str">
        <f aca="false">IF(F38="Active",A38&amp;"|"&amp;COUNTIFS(A$2:A38,A38,F$2:F38,"Active"),"")</f>
        <v/>
      </c>
      <c r="I38" s="18" t="str">
        <f aca="false">IF(B38="","",IF(SUMPRODUCT(MAX((A$1:A37=A38)*(B$1:B37=B38)*ROW(A$1:A37)))=0,C38&amp;"",IF(C38="",INDEX(I$1:I37,SUMPRODUCT(MAX((A$1:A37=A38)*(B$1:B37=B38)*ROW(A$1:A37)))),IF(INDEX(I$1:I37,SUMPRODUCT(MAX((A$1:A37=A38)*(B$1:B37=B38)*ROW(A$1:A37))))="",C38&amp;"",INDEX(I$1:I37,SUMPRODUCT(MAX((A$1:A37=A38)*(B$1:B37=B38)*ROW(A$1:A37))))&amp;"; "&amp;C38))))</f>
        <v/>
      </c>
      <c r="J38" s="18" t="str">
        <f aca="false">IF(A38="","",A38&amp;"|"&amp;COUNTIF(A$2:A38,A38))</f>
        <v>Ezetimibe-Rosuvastatin 10-20|18</v>
      </c>
      <c r="K38" s="18" t="n">
        <f aca="false">IF(OR(A38="",B38=""),0,IF(COUNTIFS(A$2:A38,A38,B$2:B38,B38)=1,1,0))</f>
        <v>1</v>
      </c>
    </row>
    <row r="39" customFormat="false" ht="15" hidden="false" customHeight="false" outlineLevel="0" collapsed="false">
      <c r="A39" s="15" t="s">
        <v>376</v>
      </c>
      <c r="B39" s="15" t="s">
        <v>338</v>
      </c>
      <c r="C39" s="15" t="s">
        <v>494</v>
      </c>
      <c r="D39" s="15"/>
      <c r="F39" s="18" t="str">
        <f aca="false">IF(B39="","",IFERROR(INDEX(Materials!$B$2:$B$301,MATCH(B39,Materials!$A$2:$A$301,0)),""))</f>
        <v>Solvent</v>
      </c>
      <c r="G39" s="18" t="str">
        <f aca="true">IF(AND(A39="",B39=""),"",IF(A39="","Missing product",IF(B39="","Missing material",IF(COUNTIF(ProductList,A39)=0,"Product not in Products list",IF(COUNTIF(MaterialList,B39)=0,"Material not in Materials list","OK")))))</f>
        <v>OK</v>
      </c>
      <c r="H39" s="18" t="str">
        <f aca="false">IF(F39="Active",A39&amp;"|"&amp;COUNTIFS(A$2:A39,A39,F$2:F39,"Active"),"")</f>
        <v/>
      </c>
      <c r="I39" s="18" t="str">
        <f aca="false">IF(B39="","",IF(SUMPRODUCT(MAX((A$1:A38=A39)*(B$1:B38=B39)*ROW(A$1:A38)))=0,C39&amp;"",IF(C39="",INDEX(I$1:I38,SUMPRODUCT(MAX((A$1:A38=A39)*(B$1:B38=B39)*ROW(A$1:A38)))),IF(INDEX(I$1:I38,SUMPRODUCT(MAX((A$1:A38=A39)*(B$1:B38=B39)*ROW(A$1:A38))))="",C39&amp;"",INDEX(I$1:I38,SUMPRODUCT(MAX((A$1:A38=A39)*(B$1:B38=B39)*ROW(A$1:A38))))&amp;"; "&amp;C39))))</f>
        <v>Binder Solvent; Coating Solvent</v>
      </c>
      <c r="J39" s="18" t="str">
        <f aca="false">IF(A39="","",A39&amp;"|"&amp;COUNTIF(A$2:A39,A39))</f>
        <v>Ezetimibe-Rosuvastatin 10-20|19</v>
      </c>
      <c r="K39" s="18" t="n">
        <f aca="false">IF(OR(A39="",B39=""),0,IF(COUNTIFS(A$2:A39,A39,B$2:B39,B39)=1,1,0))</f>
        <v>0</v>
      </c>
    </row>
    <row r="40" customFormat="false" ht="15" hidden="false" customHeight="false" outlineLevel="0" collapsed="false">
      <c r="A40" s="15" t="s">
        <v>376</v>
      </c>
      <c r="B40" s="15" t="s">
        <v>341</v>
      </c>
      <c r="C40" s="15"/>
      <c r="D40" s="15"/>
      <c r="F40" s="18" t="str">
        <f aca="false">IF(B40="","",IFERROR(INDEX(Materials!$B$2:$B$301,MATCH(B40,Materials!$A$2:$A$301,0)),""))</f>
        <v>Solvent</v>
      </c>
      <c r="G40" s="18" t="str">
        <f aca="true">IF(AND(A40="",B40=""),"",IF(A40="","Missing product",IF(B40="","Missing material",IF(COUNTIF(ProductList,A40)=0,"Product not in Products list",IF(COUNTIF(MaterialList,B40)=0,"Material not in Materials list","OK")))))</f>
        <v>OK</v>
      </c>
      <c r="H40" s="18" t="str">
        <f aca="false">IF(F40="Active",A40&amp;"|"&amp;COUNTIFS(A$2:A40,A40,F$2:F40,"Active"),"")</f>
        <v/>
      </c>
      <c r="I40" s="18" t="str">
        <f aca="false">IF(B40="","",IF(SUMPRODUCT(MAX((A$1:A39=A40)*(B$1:B39=B40)*ROW(A$1:A39)))=0,C40&amp;"",IF(C40="",INDEX(I$1:I39,SUMPRODUCT(MAX((A$1:A39=A40)*(B$1:B39=B40)*ROW(A$1:A39)))),IF(INDEX(I$1:I39,SUMPRODUCT(MAX((A$1:A39=A40)*(B$1:B39=B40)*ROW(A$1:A39))))="",C40&amp;"",INDEX(I$1:I39,SUMPRODUCT(MAX((A$1:A39=A40)*(B$1:B39=B40)*ROW(A$1:A39))))&amp;"; "&amp;C40))))</f>
        <v/>
      </c>
      <c r="J40" s="18" t="str">
        <f aca="false">IF(A40="","",A40&amp;"|"&amp;COUNTIF(A$2:A40,A40))</f>
        <v>Ezetimibe-Rosuvastatin 10-20|20</v>
      </c>
      <c r="K40" s="18" t="n">
        <f aca="false">IF(OR(A40="",B40=""),0,IF(COUNTIFS(A$2:A40,A40,B$2:B40,B40)=1,1,0))</f>
        <v>1</v>
      </c>
    </row>
    <row r="41" customFormat="false" ht="15" hidden="false" customHeight="false" outlineLevel="0" collapsed="false">
      <c r="A41" s="15" t="s">
        <v>377</v>
      </c>
      <c r="B41" s="15" t="s">
        <v>119</v>
      </c>
      <c r="C41" s="15"/>
      <c r="D41" s="15"/>
      <c r="F41" s="18" t="str">
        <f aca="false">IF(B41="","",IFERROR(INDEX(Materials!$B$2:$B$301,MATCH(B41,Materials!$A$2:$A$301,0)),""))</f>
        <v>Active</v>
      </c>
      <c r="G41" s="18" t="str">
        <f aca="true">IF(AND(A41="",B41=""),"",IF(A41="","Missing product",IF(B41="","Missing material",IF(COUNTIF(ProductList,A41)=0,"Product not in Products list",IF(COUNTIF(MaterialList,B41)=0,"Material not in Materials list","OK")))))</f>
        <v>OK</v>
      </c>
      <c r="H41" s="18" t="str">
        <f aca="false">IF(F41="Active",A41&amp;"|"&amp;COUNTIFS(A$2:A41,A41,F$2:F41,"Active"),"")</f>
        <v>Ezetimibe-Rosuvastatin 10-40|1</v>
      </c>
      <c r="I41" s="18" t="str">
        <f aca="false">IF(B41="","",IF(SUMPRODUCT(MAX((A$1:A40=A41)*(B$1:B40=B41)*ROW(A$1:A40)))=0,C41&amp;"",IF(C41="",INDEX(I$1:I40,SUMPRODUCT(MAX((A$1:A40=A41)*(B$1:B40=B41)*ROW(A$1:A40)))),IF(INDEX(I$1:I40,SUMPRODUCT(MAX((A$1:A40=A41)*(B$1:B40=B41)*ROW(A$1:A40))))="",C41&amp;"",INDEX(I$1:I40,SUMPRODUCT(MAX((A$1:A40=A41)*(B$1:B40=B41)*ROW(A$1:A40))))&amp;"; "&amp;C41))))</f>
        <v/>
      </c>
      <c r="J41" s="18" t="str">
        <f aca="false">IF(A41="","",A41&amp;"|"&amp;COUNTIF(A$2:A41,A41))</f>
        <v>Ezetimibe-Rosuvastatin 10-40|1</v>
      </c>
      <c r="K41" s="18" t="n">
        <f aca="false">IF(OR(A41="",B41=""),0,IF(COUNTIFS(A$2:A41,A41,B$2:B41,B41)=1,1,0))</f>
        <v>1</v>
      </c>
    </row>
    <row r="42" customFormat="false" ht="15" hidden="false" customHeight="false" outlineLevel="0" collapsed="false">
      <c r="A42" s="15" t="s">
        <v>377</v>
      </c>
      <c r="B42" s="15" t="s">
        <v>40</v>
      </c>
      <c r="C42" s="15" t="s">
        <v>489</v>
      </c>
      <c r="D42" s="15"/>
      <c r="F42" s="18" t="str">
        <f aca="false">IF(B42="","",IFERROR(INDEX(Materials!$B$2:$B$301,MATCH(B42,Materials!$A$2:$A$301,0)),""))</f>
        <v>Disintegrant</v>
      </c>
      <c r="G42" s="18" t="str">
        <f aca="true">IF(AND(A42="",B42=""),"",IF(A42="","Missing product",IF(B42="","Missing material",IF(COUNTIF(ProductList,A42)=0,"Product not in Products list",IF(COUNTIF(MaterialList,B42)=0,"Material not in Materials list","OK")))))</f>
        <v>OK</v>
      </c>
      <c r="H42" s="18" t="str">
        <f aca="false">IF(F42="Active",A42&amp;"|"&amp;COUNTIFS(A$2:A42,A42,F$2:F42,"Active"),"")</f>
        <v/>
      </c>
      <c r="I42" s="18" t="str">
        <f aca="false">IF(B42="","",IF(SUMPRODUCT(MAX((A$1:A41=A42)*(B$1:B41=B42)*ROW(A$1:A41)))=0,C42&amp;"",IF(C42="",INDEX(I$1:I41,SUMPRODUCT(MAX((A$1:A41=A42)*(B$1:B41=B42)*ROW(A$1:A41)))),IF(INDEX(I$1:I41,SUMPRODUCT(MAX((A$1:A41=A42)*(B$1:B41=B42)*ROW(A$1:A41))))="",C42&amp;"",INDEX(I$1:I41,SUMPRODUCT(MAX((A$1:A41=A42)*(B$1:B41=B42)*ROW(A$1:A41))))&amp;"; "&amp;C42))))</f>
        <v>Intra-granular</v>
      </c>
      <c r="J42" s="18" t="str">
        <f aca="false">IF(A42="","",A42&amp;"|"&amp;COUNTIF(A$2:A42,A42))</f>
        <v>Ezetimibe-Rosuvastatin 10-40|2</v>
      </c>
      <c r="K42" s="18" t="n">
        <f aca="false">IF(OR(A42="",B42=""),0,IF(COUNTIFS(A$2:A42,A42,B$2:B42,B42)=1,1,0))</f>
        <v>1</v>
      </c>
    </row>
    <row r="43" customFormat="false" ht="15" hidden="false" customHeight="false" outlineLevel="0" collapsed="false">
      <c r="A43" s="15" t="s">
        <v>377</v>
      </c>
      <c r="B43" s="15" t="s">
        <v>347</v>
      </c>
      <c r="C43" s="15"/>
      <c r="D43" s="15"/>
      <c r="F43" s="18" t="str">
        <f aca="false">IF(B43="","",IFERROR(INDEX(Materials!$B$2:$B$301,MATCH(B43,Materials!$A$2:$A$301,0)),""))</f>
        <v>Surfactant</v>
      </c>
      <c r="G43" s="18" t="str">
        <f aca="true">IF(AND(A43="",B43=""),"",IF(A43="","Missing product",IF(B43="","Missing material",IF(COUNTIF(ProductList,A43)=0,"Product not in Products list",IF(COUNTIF(MaterialList,B43)=0,"Material not in Materials list","OK")))))</f>
        <v>OK</v>
      </c>
      <c r="H43" s="18" t="str">
        <f aca="false">IF(F43="Active",A43&amp;"|"&amp;COUNTIFS(A$2:A43,A43,F$2:F43,"Active"),"")</f>
        <v/>
      </c>
      <c r="I43" s="18" t="str">
        <f aca="false">IF(B43="","",IF(SUMPRODUCT(MAX((A$1:A42=A43)*(B$1:B42=B43)*ROW(A$1:A42)))=0,C43&amp;"",IF(C43="",INDEX(I$1:I42,SUMPRODUCT(MAX((A$1:A42=A43)*(B$1:B42=B43)*ROW(A$1:A42)))),IF(INDEX(I$1:I42,SUMPRODUCT(MAX((A$1:A42=A43)*(B$1:B42=B43)*ROW(A$1:A42))))="",C43&amp;"",INDEX(I$1:I42,SUMPRODUCT(MAX((A$1:A42=A43)*(B$1:B42=B43)*ROW(A$1:A42))))&amp;"; "&amp;C43))))</f>
        <v/>
      </c>
      <c r="J43" s="18" t="str">
        <f aca="false">IF(A43="","",A43&amp;"|"&amp;COUNTIF(A$2:A43,A43))</f>
        <v>Ezetimibe-Rosuvastatin 10-40|3</v>
      </c>
      <c r="K43" s="18" t="n">
        <f aca="false">IF(OR(A43="",B43=""),0,IF(COUNTIFS(A$2:A43,A43,B$2:B43,B43)=1,1,0))</f>
        <v>1</v>
      </c>
    </row>
    <row r="44" customFormat="false" ht="15" hidden="false" customHeight="false" outlineLevel="0" collapsed="false">
      <c r="A44" s="15" t="s">
        <v>377</v>
      </c>
      <c r="B44" s="15" t="s">
        <v>268</v>
      </c>
      <c r="C44" s="15"/>
      <c r="D44" s="15"/>
      <c r="F44" s="18" t="str">
        <f aca="false">IF(B44="","",IFERROR(INDEX(Materials!$B$2:$B$301,MATCH(B44,Materials!$A$2:$A$301,0)),""))</f>
        <v>Filler / Diluent</v>
      </c>
      <c r="G44" s="18" t="str">
        <f aca="true">IF(AND(A44="",B44=""),"",IF(A44="","Missing product",IF(B44="","Missing material",IF(COUNTIF(ProductList,A44)=0,"Product not in Products list",IF(COUNTIF(MaterialList,B44)=0,"Material not in Materials list","OK")))))</f>
        <v>OK</v>
      </c>
      <c r="H44" s="18" t="str">
        <f aca="false">IF(F44="Active",A44&amp;"|"&amp;COUNTIFS(A$2:A44,A44,F$2:F44,"Active"),"")</f>
        <v/>
      </c>
      <c r="I44" s="18" t="str">
        <f aca="false">IF(B44="","",IF(SUMPRODUCT(MAX((A$1:A43=A44)*(B$1:B43=B44)*ROW(A$1:A43)))=0,C44&amp;"",IF(C44="",INDEX(I$1:I43,SUMPRODUCT(MAX((A$1:A43=A44)*(B$1:B43=B44)*ROW(A$1:A43)))),IF(INDEX(I$1:I43,SUMPRODUCT(MAX((A$1:A43=A44)*(B$1:B43=B44)*ROW(A$1:A43))))="",C44&amp;"",INDEX(I$1:I43,SUMPRODUCT(MAX((A$1:A43=A44)*(B$1:B43=B44)*ROW(A$1:A43))))&amp;"; "&amp;C44))))</f>
        <v/>
      </c>
      <c r="J44" s="18" t="str">
        <f aca="false">IF(A44="","",A44&amp;"|"&amp;COUNTIF(A$2:A44,A44))</f>
        <v>Ezetimibe-Rosuvastatin 10-40|4</v>
      </c>
      <c r="K44" s="18" t="n">
        <f aca="false">IF(OR(A44="",B44=""),0,IF(COUNTIFS(A$2:A44,A44,B$2:B44,B44)=1,1,0))</f>
        <v>1</v>
      </c>
    </row>
    <row r="45" customFormat="false" ht="15" hidden="false" customHeight="false" outlineLevel="0" collapsed="false">
      <c r="A45" s="15" t="s">
        <v>377</v>
      </c>
      <c r="B45" s="15" t="s">
        <v>219</v>
      </c>
      <c r="C45" s="15" t="s">
        <v>490</v>
      </c>
      <c r="D45" s="15"/>
      <c r="F45" s="18" t="str">
        <f aca="false">IF(B45="","",IFERROR(INDEX(Materials!$B$2:$B$301,MATCH(B45,Materials!$A$2:$A$301,0)),""))</f>
        <v>Binder</v>
      </c>
      <c r="G45" s="18" t="str">
        <f aca="true">IF(AND(A45="",B45=""),"",IF(A45="","Missing product",IF(B45="","Missing material",IF(COUNTIF(ProductList,A45)=0,"Product not in Products list",IF(COUNTIF(MaterialList,B45)=0,"Material not in Materials list","OK")))))</f>
        <v>OK</v>
      </c>
      <c r="H45" s="18" t="str">
        <f aca="false">IF(F45="Active",A45&amp;"|"&amp;COUNTIFS(A$2:A45,A45,F$2:F45,"Active"),"")</f>
        <v/>
      </c>
      <c r="I45" s="18" t="str">
        <f aca="false">IF(B45="","",IF(SUMPRODUCT(MAX((A$1:A44=A45)*(B$1:B44=B45)*ROW(A$1:A44)))=0,C45&amp;"",IF(C45="",INDEX(I$1:I44,SUMPRODUCT(MAX((A$1:A44=A45)*(B$1:B44=B45)*ROW(A$1:A44)))),IF(INDEX(I$1:I44,SUMPRODUCT(MAX((A$1:A44=A45)*(B$1:B44=B45)*ROW(A$1:A44))))="",C45&amp;"",INDEX(I$1:I44,SUMPRODUCT(MAX((A$1:A44=A45)*(B$1:B44=B45)*ROW(A$1:A44))))&amp;"; "&amp;C45))))</f>
        <v>Binder Solution</v>
      </c>
      <c r="J45" s="18" t="str">
        <f aca="false">IF(A45="","",A45&amp;"|"&amp;COUNTIF(A$2:A45,A45))</f>
        <v>Ezetimibe-Rosuvastatin 10-40|5</v>
      </c>
      <c r="K45" s="18" t="n">
        <f aca="false">IF(OR(A45="",B45=""),0,IF(COUNTIFS(A$2:A45,A45,B$2:B45,B45)=1,1,0))</f>
        <v>1</v>
      </c>
    </row>
    <row r="46" customFormat="false" ht="15" hidden="false" customHeight="false" outlineLevel="0" collapsed="false">
      <c r="A46" s="15" t="s">
        <v>377</v>
      </c>
      <c r="B46" s="15" t="s">
        <v>338</v>
      </c>
      <c r="C46" s="15" t="s">
        <v>491</v>
      </c>
      <c r="D46" s="15"/>
      <c r="F46" s="18" t="str">
        <f aca="false">IF(B46="","",IFERROR(INDEX(Materials!$B$2:$B$301,MATCH(B46,Materials!$A$2:$A$301,0)),""))</f>
        <v>Solvent</v>
      </c>
      <c r="G46" s="18" t="str">
        <f aca="true">IF(AND(A46="",B46=""),"",IF(A46="","Missing product",IF(B46="","Missing material",IF(COUNTIF(ProductList,A46)=0,"Product not in Products list",IF(COUNTIF(MaterialList,B46)=0,"Material not in Materials list","OK")))))</f>
        <v>OK</v>
      </c>
      <c r="H46" s="18" t="str">
        <f aca="false">IF(F46="Active",A46&amp;"|"&amp;COUNTIFS(A$2:A46,A46,F$2:F46,"Active"),"")</f>
        <v/>
      </c>
      <c r="I46" s="18" t="str">
        <f aca="false">IF(B46="","",IF(SUMPRODUCT(MAX((A$1:A45=A46)*(B$1:B45=B46)*ROW(A$1:A45)))=0,C46&amp;"",IF(C46="",INDEX(I$1:I45,SUMPRODUCT(MAX((A$1:A45=A46)*(B$1:B45=B46)*ROW(A$1:A45)))),IF(INDEX(I$1:I45,SUMPRODUCT(MAX((A$1:A45=A46)*(B$1:B45=B46)*ROW(A$1:A45))))="",C46&amp;"",INDEX(I$1:I45,SUMPRODUCT(MAX((A$1:A45=A46)*(B$1:B45=B46)*ROW(A$1:A45))))&amp;"; "&amp;C46))))</f>
        <v>Binder Solvent</v>
      </c>
      <c r="J46" s="18" t="str">
        <f aca="false">IF(A46="","",A46&amp;"|"&amp;COUNTIF(A$2:A46,A46))</f>
        <v>Ezetimibe-Rosuvastatin 10-40|6</v>
      </c>
      <c r="K46" s="18" t="n">
        <f aca="false">IF(OR(A46="",B46=""),0,IF(COUNTIFS(A$2:A46,A46,B$2:B46,B46)=1,1,0))</f>
        <v>1</v>
      </c>
    </row>
    <row r="47" customFormat="false" ht="15" hidden="false" customHeight="false" outlineLevel="0" collapsed="false">
      <c r="A47" s="15" t="s">
        <v>377</v>
      </c>
      <c r="B47" s="15" t="s">
        <v>192</v>
      </c>
      <c r="C47" s="15"/>
      <c r="D47" s="15"/>
      <c r="F47" s="18" t="str">
        <f aca="false">IF(B47="","",IFERROR(INDEX(Materials!$B$2:$B$301,MATCH(B47,Materials!$A$2:$A$301,0)),""))</f>
        <v>Active</v>
      </c>
      <c r="G47" s="18" t="str">
        <f aca="true">IF(AND(A47="",B47=""),"",IF(A47="","Missing product",IF(B47="","Missing material",IF(COUNTIF(ProductList,A47)=0,"Product not in Products list",IF(COUNTIF(MaterialList,B47)=0,"Material not in Materials list","OK")))))</f>
        <v>OK</v>
      </c>
      <c r="H47" s="18" t="str">
        <f aca="false">IF(F47="Active",A47&amp;"|"&amp;COUNTIFS(A$2:A47,A47,F$2:F47,"Active"),"")</f>
        <v>Ezetimibe-Rosuvastatin 10-40|2</v>
      </c>
      <c r="I47" s="18" t="str">
        <f aca="false">IF(B47="","",IF(SUMPRODUCT(MAX((A$1:A46=A47)*(B$1:B46=B47)*ROW(A$1:A46)))=0,C47&amp;"",IF(C47="",INDEX(I$1:I46,SUMPRODUCT(MAX((A$1:A46=A47)*(B$1:B46=B47)*ROW(A$1:A46)))),IF(INDEX(I$1:I46,SUMPRODUCT(MAX((A$1:A46=A47)*(B$1:B46=B47)*ROW(A$1:A46))))="",C47&amp;"",INDEX(I$1:I46,SUMPRODUCT(MAX((A$1:A46=A47)*(B$1:B46=B47)*ROW(A$1:A46))))&amp;"; "&amp;C47))))</f>
        <v/>
      </c>
      <c r="J47" s="18" t="str">
        <f aca="false">IF(A47="","",A47&amp;"|"&amp;COUNTIF(A$2:A47,A47))</f>
        <v>Ezetimibe-Rosuvastatin 10-40|7</v>
      </c>
      <c r="K47" s="18" t="n">
        <f aca="false">IF(OR(A47="",B47=""),0,IF(COUNTIFS(A$2:A47,A47,B$2:B47,B47)=1,1,0))</f>
        <v>1</v>
      </c>
    </row>
    <row r="48" customFormat="false" ht="15" hidden="false" customHeight="false" outlineLevel="0" collapsed="false">
      <c r="A48" s="15" t="s">
        <v>377</v>
      </c>
      <c r="B48" s="15" t="s">
        <v>40</v>
      </c>
      <c r="C48" s="15" t="s">
        <v>492</v>
      </c>
      <c r="D48" s="15"/>
      <c r="F48" s="18" t="str">
        <f aca="false">IF(B48="","",IFERROR(INDEX(Materials!$B$2:$B$301,MATCH(B48,Materials!$A$2:$A$301,0)),""))</f>
        <v>Disintegrant</v>
      </c>
      <c r="G48" s="18" t="str">
        <f aca="true">IF(AND(A48="",B48=""),"",IF(A48="","Missing product",IF(B48="","Missing material",IF(COUNTIF(ProductList,A48)=0,"Product not in Products list",IF(COUNTIF(MaterialList,B48)=0,"Material not in Materials list","OK")))))</f>
        <v>OK</v>
      </c>
      <c r="H48" s="18" t="str">
        <f aca="false">IF(F48="Active",A48&amp;"|"&amp;COUNTIFS(A$2:A48,A48,F$2:F48,"Active"),"")</f>
        <v/>
      </c>
      <c r="I48" s="18" t="str">
        <f aca="false">IF(B48="","",IF(SUMPRODUCT(MAX((A$1:A47=A48)*(B$1:B47=B48)*ROW(A$1:A47)))=0,C48&amp;"",IF(C48="",INDEX(I$1:I47,SUMPRODUCT(MAX((A$1:A47=A48)*(B$1:B47=B48)*ROW(A$1:A47)))),IF(INDEX(I$1:I47,SUMPRODUCT(MAX((A$1:A47=A48)*(B$1:B47=B48)*ROW(A$1:A47))))="",C48&amp;"",INDEX(I$1:I47,SUMPRODUCT(MAX((A$1:A47=A48)*(B$1:B47=B48)*ROW(A$1:A47))))&amp;"; "&amp;C48))))</f>
        <v>Intra-granular; Extra-granular</v>
      </c>
      <c r="J48" s="18" t="str">
        <f aca="false">IF(A48="","",A48&amp;"|"&amp;COUNTIF(A$2:A48,A48))</f>
        <v>Ezetimibe-Rosuvastatin 10-40|8</v>
      </c>
      <c r="K48" s="18" t="n">
        <f aca="false">IF(OR(A48="",B48=""),0,IF(COUNTIFS(A$2:A48,A48,B$2:B48,B48)=1,1,0))</f>
        <v>0</v>
      </c>
    </row>
    <row r="49" customFormat="false" ht="15" hidden="false" customHeight="false" outlineLevel="0" collapsed="false">
      <c r="A49" s="15" t="s">
        <v>377</v>
      </c>
      <c r="B49" s="15" t="s">
        <v>272</v>
      </c>
      <c r="C49" s="15"/>
      <c r="D49" s="15"/>
      <c r="F49" s="18" t="str">
        <f aca="false">IF(B49="","",IFERROR(INDEX(Materials!$B$2:$B$301,MATCH(B49,Materials!$A$2:$A$301,0)),""))</f>
        <v>Filler / Diluent</v>
      </c>
      <c r="G49" s="18" t="str">
        <f aca="true">IF(AND(A49="",B49=""),"",IF(A49="","Missing product",IF(B49="","Missing material",IF(COUNTIF(ProductList,A49)=0,"Product not in Products list",IF(COUNTIF(MaterialList,B49)=0,"Material not in Materials list","OK")))))</f>
        <v>OK</v>
      </c>
      <c r="H49" s="18" t="str">
        <f aca="false">IF(F49="Active",A49&amp;"|"&amp;COUNTIFS(A$2:A49,A49,F$2:F49,"Active"),"")</f>
        <v/>
      </c>
      <c r="I49" s="18" t="str">
        <f aca="false">IF(B49="","",IF(SUMPRODUCT(MAX((A$1:A48=A49)*(B$1:B48=B49)*ROW(A$1:A48)))=0,C49&amp;"",IF(C49="",INDEX(I$1:I48,SUMPRODUCT(MAX((A$1:A48=A49)*(B$1:B48=B49)*ROW(A$1:A48)))),IF(INDEX(I$1:I48,SUMPRODUCT(MAX((A$1:A48=A49)*(B$1:B48=B49)*ROW(A$1:A48))))="",C49&amp;"",INDEX(I$1:I48,SUMPRODUCT(MAX((A$1:A48=A49)*(B$1:B48=B49)*ROW(A$1:A48))))&amp;"; "&amp;C49))))</f>
        <v/>
      </c>
      <c r="J49" s="18" t="str">
        <f aca="false">IF(A49="","",A49&amp;"|"&amp;COUNTIF(A$2:A49,A49))</f>
        <v>Ezetimibe-Rosuvastatin 10-40|9</v>
      </c>
      <c r="K49" s="18" t="n">
        <f aca="false">IF(OR(A49="",B49=""),0,IF(COUNTIFS(A$2:A49,A49,B$2:B49,B49)=1,1,0))</f>
        <v>1</v>
      </c>
    </row>
    <row r="50" customFormat="false" ht="15" hidden="false" customHeight="false" outlineLevel="0" collapsed="false">
      <c r="A50" s="15" t="s">
        <v>377</v>
      </c>
      <c r="B50" s="15" t="s">
        <v>219</v>
      </c>
      <c r="C50" s="15" t="s">
        <v>493</v>
      </c>
      <c r="D50" s="15"/>
      <c r="F50" s="18" t="str">
        <f aca="false">IF(B50="","",IFERROR(INDEX(Materials!$B$2:$B$301,MATCH(B50,Materials!$A$2:$A$301,0)),""))</f>
        <v>Binder</v>
      </c>
      <c r="G50" s="18" t="str">
        <f aca="true">IF(AND(A50="",B50=""),"",IF(A50="","Missing product",IF(B50="","Missing material",IF(COUNTIF(ProductList,A50)=0,"Product not in Products list",IF(COUNTIF(MaterialList,B50)=0,"Material not in Materials list","OK")))))</f>
        <v>OK</v>
      </c>
      <c r="H50" s="18" t="str">
        <f aca="false">IF(F50="Active",A50&amp;"|"&amp;COUNTIFS(A$2:A50,A50,F$2:F50,"Active"),"")</f>
        <v/>
      </c>
      <c r="I50" s="18" t="str">
        <f aca="false">IF(B50="","",IF(SUMPRODUCT(MAX((A$1:A49=A50)*(B$1:B49=B50)*ROW(A$1:A49)))=0,C50&amp;"",IF(C50="",INDEX(I$1:I49,SUMPRODUCT(MAX((A$1:A49=A50)*(B$1:B49=B50)*ROW(A$1:A49)))),IF(INDEX(I$1:I49,SUMPRODUCT(MAX((A$1:A49=A50)*(B$1:B49=B50)*ROW(A$1:A49))))="",C50&amp;"",INDEX(I$1:I49,SUMPRODUCT(MAX((A$1:A49=A50)*(B$1:B49=B50)*ROW(A$1:A49))))&amp;"; "&amp;C50))))</f>
        <v>Binder Solution; Dry Binder</v>
      </c>
      <c r="J50" s="18" t="str">
        <f aca="false">IF(A50="","",A50&amp;"|"&amp;COUNTIF(A$2:A50,A50))</f>
        <v>Ezetimibe-Rosuvastatin 10-40|10</v>
      </c>
      <c r="K50" s="18" t="n">
        <f aca="false">IF(OR(A50="",B50=""),0,IF(COUNTIFS(A$2:A50,A50,B$2:B50,B50)=1,1,0))</f>
        <v>0</v>
      </c>
    </row>
    <row r="51" customFormat="false" ht="15" hidden="false" customHeight="false" outlineLevel="0" collapsed="false">
      <c r="A51" s="15" t="s">
        <v>377</v>
      </c>
      <c r="B51" s="15" t="s">
        <v>363</v>
      </c>
      <c r="C51" s="15"/>
      <c r="D51" s="15"/>
      <c r="F51" s="18" t="str">
        <f aca="false">IF(B51="","",IFERROR(INDEX(Materials!$B$2:$B$301,MATCH(B51,Materials!$A$2:$A$301,0)),""))</f>
        <v>pH Modifier / Buffer</v>
      </c>
      <c r="G51" s="18" t="str">
        <f aca="true">IF(AND(A51="",B51=""),"",IF(A51="","Missing product",IF(B51="","Missing material",IF(COUNTIF(ProductList,A51)=0,"Product not in Products list",IF(COUNTIF(MaterialList,B51)=0,"Material not in Materials list","OK")))))</f>
        <v>OK</v>
      </c>
      <c r="H51" s="18" t="str">
        <f aca="false">IF(F51="Active",A51&amp;"|"&amp;COUNTIFS(A$2:A51,A51,F$2:F51,"Active"),"")</f>
        <v/>
      </c>
      <c r="I51" s="18" t="str">
        <f aca="false">IF(B51="","",IF(SUMPRODUCT(MAX((A$1:A50=A51)*(B$1:B50=B51)*ROW(A$1:A50)))=0,C51&amp;"",IF(C51="",INDEX(I$1:I50,SUMPRODUCT(MAX((A$1:A50=A51)*(B$1:B50=B51)*ROW(A$1:A50)))),IF(INDEX(I$1:I50,SUMPRODUCT(MAX((A$1:A50=A51)*(B$1:B50=B51)*ROW(A$1:A50))))="",C51&amp;"",INDEX(I$1:I50,SUMPRODUCT(MAX((A$1:A50=A51)*(B$1:B50=B51)*ROW(A$1:A50))))&amp;"; "&amp;C51))))</f>
        <v/>
      </c>
      <c r="J51" s="18" t="str">
        <f aca="false">IF(A51="","",A51&amp;"|"&amp;COUNTIF(A$2:A51,A51))</f>
        <v>Ezetimibe-Rosuvastatin 10-40|11</v>
      </c>
      <c r="K51" s="18" t="n">
        <f aca="false">IF(OR(A51="",B51=""),0,IF(COUNTIFS(A$2:A51,A51,B$2:B51,B51)=1,1,0))</f>
        <v>1</v>
      </c>
    </row>
    <row r="52" customFormat="false" ht="15" hidden="false" customHeight="false" outlineLevel="0" collapsed="false">
      <c r="A52" s="15" t="s">
        <v>377</v>
      </c>
      <c r="B52" s="15" t="s">
        <v>293</v>
      </c>
      <c r="C52" s="15"/>
      <c r="D52" s="15"/>
      <c r="F52" s="18" t="str">
        <f aca="false">IF(B52="","",IFERROR(INDEX(Materials!$B$2:$B$301,MATCH(B52,Materials!$A$2:$A$301,0)),""))</f>
        <v>Glidant</v>
      </c>
      <c r="G52" s="18" t="str">
        <f aca="true">IF(AND(A52="",B52=""),"",IF(A52="","Missing product",IF(B52="","Missing material",IF(COUNTIF(ProductList,A52)=0,"Product not in Products list",IF(COUNTIF(MaterialList,B52)=0,"Material not in Materials list","OK")))))</f>
        <v>OK</v>
      </c>
      <c r="H52" s="18" t="str">
        <f aca="false">IF(F52="Active",A52&amp;"|"&amp;COUNTIFS(A$2:A52,A52,F$2:F52,"Active"),"")</f>
        <v/>
      </c>
      <c r="I52" s="18" t="str">
        <f aca="false">IF(B52="","",IF(SUMPRODUCT(MAX((A$1:A51=A52)*(B$1:B51=B52)*ROW(A$1:A51)))=0,C52&amp;"",IF(C52="",INDEX(I$1:I51,SUMPRODUCT(MAX((A$1:A51=A52)*(B$1:B51=B52)*ROW(A$1:A51)))),IF(INDEX(I$1:I51,SUMPRODUCT(MAX((A$1:A51=A52)*(B$1:B51=B52)*ROW(A$1:A51))))="",C52&amp;"",INDEX(I$1:I51,SUMPRODUCT(MAX((A$1:A51=A52)*(B$1:B51=B52)*ROW(A$1:A51))))&amp;"; "&amp;C52))))</f>
        <v/>
      </c>
      <c r="J52" s="18" t="str">
        <f aca="false">IF(A52="","",A52&amp;"|"&amp;COUNTIF(A$2:A52,A52))</f>
        <v>Ezetimibe-Rosuvastatin 10-40|12</v>
      </c>
      <c r="K52" s="18" t="n">
        <f aca="false">IF(OR(A52="",B52=""),0,IF(COUNTIFS(A$2:A52,A52,B$2:B52,B52)=1,1,0))</f>
        <v>1</v>
      </c>
    </row>
    <row r="53" customFormat="false" ht="15" hidden="false" customHeight="false" outlineLevel="0" collapsed="false">
      <c r="A53" s="15" t="s">
        <v>377</v>
      </c>
      <c r="B53" s="15" t="s">
        <v>301</v>
      </c>
      <c r="C53" s="15"/>
      <c r="D53" s="15"/>
      <c r="F53" s="18" t="str">
        <f aca="false">IF(B53="","",IFERROR(INDEX(Materials!$B$2:$B$301,MATCH(B53,Materials!$A$2:$A$301,0)),""))</f>
        <v>Lubricant</v>
      </c>
      <c r="G53" s="18" t="str">
        <f aca="true">IF(AND(A53="",B53=""),"",IF(A53="","Missing product",IF(B53="","Missing material",IF(COUNTIF(ProductList,A53)=0,"Product not in Products list",IF(COUNTIF(MaterialList,B53)=0,"Material not in Materials list","OK")))))</f>
        <v>OK</v>
      </c>
      <c r="H53" s="18" t="str">
        <f aca="false">IF(F53="Active",A53&amp;"|"&amp;COUNTIFS(A$2:A53,A53,F$2:F53,"Active"),"")</f>
        <v/>
      </c>
      <c r="I53" s="18" t="str">
        <f aca="false">IF(B53="","",IF(SUMPRODUCT(MAX((A$1:A52=A53)*(B$1:B52=B53)*ROW(A$1:A52)))=0,C53&amp;"",IF(C53="",INDEX(I$1:I52,SUMPRODUCT(MAX((A$1:A52=A53)*(B$1:B52=B53)*ROW(A$1:A52)))),IF(INDEX(I$1:I52,SUMPRODUCT(MAX((A$1:A52=A53)*(B$1:B52=B53)*ROW(A$1:A52))))="",C53&amp;"",INDEX(I$1:I52,SUMPRODUCT(MAX((A$1:A52=A53)*(B$1:B52=B53)*ROW(A$1:A52))))&amp;"; "&amp;C53))))</f>
        <v/>
      </c>
      <c r="J53" s="18" t="str">
        <f aca="false">IF(A53="","",A53&amp;"|"&amp;COUNTIF(A$2:A53,A53))</f>
        <v>Ezetimibe-Rosuvastatin 10-40|13</v>
      </c>
      <c r="K53" s="18" t="n">
        <f aca="false">IF(OR(A53="",B53=""),0,IF(COUNTIFS(A$2:A53,A53,B$2:B53,B53)=1,1,0))</f>
        <v>1</v>
      </c>
    </row>
    <row r="54" customFormat="false" ht="15" hidden="false" customHeight="false" outlineLevel="0" collapsed="false">
      <c r="A54" s="15" t="s">
        <v>377</v>
      </c>
      <c r="B54" s="15" t="s">
        <v>226</v>
      </c>
      <c r="C54" s="15"/>
      <c r="D54" s="15"/>
      <c r="F54" s="18" t="str">
        <f aca="false">IF(B54="","",IFERROR(INDEX(Materials!$B$2:$B$301,MATCH(B54,Materials!$A$2:$A$301,0)),""))</f>
        <v>Binder / Coating Polymer</v>
      </c>
      <c r="G54" s="18" t="str">
        <f aca="true">IF(AND(A54="",B54=""),"",IF(A54="","Missing product",IF(B54="","Missing material",IF(COUNTIF(ProductList,A54)=0,"Product not in Products list",IF(COUNTIF(MaterialList,B54)=0,"Material not in Materials list","OK")))))</f>
        <v>OK</v>
      </c>
      <c r="H54" s="18" t="str">
        <f aca="false">IF(F54="Active",A54&amp;"|"&amp;COUNTIFS(A$2:A54,A54,F$2:F54,"Active"),"")</f>
        <v/>
      </c>
      <c r="I54" s="18" t="str">
        <f aca="false">IF(B54="","",IF(SUMPRODUCT(MAX((A$1:A53=A54)*(B$1:B53=B54)*ROW(A$1:A53)))=0,C54&amp;"",IF(C54="",INDEX(I$1:I53,SUMPRODUCT(MAX((A$1:A53=A54)*(B$1:B53=B54)*ROW(A$1:A53)))),IF(INDEX(I$1:I53,SUMPRODUCT(MAX((A$1:A53=A54)*(B$1:B53=B54)*ROW(A$1:A53))))="",C54&amp;"",INDEX(I$1:I53,SUMPRODUCT(MAX((A$1:A53=A54)*(B$1:B53=B54)*ROW(A$1:A53))))&amp;"; "&amp;C54))))</f>
        <v/>
      </c>
      <c r="J54" s="18" t="str">
        <f aca="false">IF(A54="","",A54&amp;"|"&amp;COUNTIF(A$2:A54,A54))</f>
        <v>Ezetimibe-Rosuvastatin 10-40|14</v>
      </c>
      <c r="K54" s="18" t="n">
        <f aca="false">IF(OR(A54="",B54=""),0,IF(COUNTIFS(A$2:A54,A54,B$2:B54,B54)=1,1,0))</f>
        <v>1</v>
      </c>
    </row>
    <row r="55" customFormat="false" ht="15" hidden="false" customHeight="false" outlineLevel="0" collapsed="false">
      <c r="A55" s="15" t="s">
        <v>377</v>
      </c>
      <c r="B55" s="15" t="s">
        <v>311</v>
      </c>
      <c r="C55" s="15"/>
      <c r="D55" s="15"/>
      <c r="F55" s="18" t="str">
        <f aca="false">IF(B55="","",IFERROR(INDEX(Materials!$B$2:$B$301,MATCH(B55,Materials!$A$2:$A$301,0)),""))</f>
        <v>Plasticizer</v>
      </c>
      <c r="G55" s="18" t="str">
        <f aca="true">IF(AND(A55="",B55=""),"",IF(A55="","Missing product",IF(B55="","Missing material",IF(COUNTIF(ProductList,A55)=0,"Product not in Products list",IF(COUNTIF(MaterialList,B55)=0,"Material not in Materials list","OK")))))</f>
        <v>OK</v>
      </c>
      <c r="H55" s="18" t="str">
        <f aca="false">IF(F55="Active",A55&amp;"|"&amp;COUNTIFS(A$2:A55,A55,F$2:F55,"Active"),"")</f>
        <v/>
      </c>
      <c r="I55" s="18" t="str">
        <f aca="false">IF(B55="","",IF(SUMPRODUCT(MAX((A$1:A54=A55)*(B$1:B54=B55)*ROW(A$1:A54)))=0,C55&amp;"",IF(C55="",INDEX(I$1:I54,SUMPRODUCT(MAX((A$1:A54=A55)*(B$1:B54=B55)*ROW(A$1:A54)))),IF(INDEX(I$1:I54,SUMPRODUCT(MAX((A$1:A54=A55)*(B$1:B54=B55)*ROW(A$1:A54))))="",C55&amp;"",INDEX(I$1:I54,SUMPRODUCT(MAX((A$1:A54=A55)*(B$1:B54=B55)*ROW(A$1:A54))))&amp;"; "&amp;C55))))</f>
        <v/>
      </c>
      <c r="J55" s="18" t="str">
        <f aca="false">IF(A55="","",A55&amp;"|"&amp;COUNTIF(A$2:A55,A55))</f>
        <v>Ezetimibe-Rosuvastatin 10-40|15</v>
      </c>
      <c r="K55" s="18" t="n">
        <f aca="false">IF(OR(A55="",B55=""),0,IF(COUNTIFS(A$2:A55,A55,B$2:B55,B55)=1,1,0))</f>
        <v>1</v>
      </c>
    </row>
    <row r="56" customFormat="false" ht="15" hidden="false" customHeight="false" outlineLevel="0" collapsed="false">
      <c r="A56" s="15" t="s">
        <v>377</v>
      </c>
      <c r="B56" s="15" t="s">
        <v>303</v>
      </c>
      <c r="C56" s="15"/>
      <c r="D56" s="15"/>
      <c r="F56" s="18" t="str">
        <f aca="false">IF(B56="","",IFERROR(INDEX(Materials!$B$2:$B$301,MATCH(B56,Materials!$A$2:$A$301,0)),""))</f>
        <v>Opacifier</v>
      </c>
      <c r="G56" s="18" t="str">
        <f aca="true">IF(AND(A56="",B56=""),"",IF(A56="","Missing product",IF(B56="","Missing material",IF(COUNTIF(ProductList,A56)=0,"Product not in Products list",IF(COUNTIF(MaterialList,B56)=0,"Material not in Materials list","OK")))))</f>
        <v>OK</v>
      </c>
      <c r="H56" s="18" t="str">
        <f aca="false">IF(F56="Active",A56&amp;"|"&amp;COUNTIFS(A$2:A56,A56,F$2:F56,"Active"),"")</f>
        <v/>
      </c>
      <c r="I56" s="18" t="str">
        <f aca="false">IF(B56="","",IF(SUMPRODUCT(MAX((A$1:A55=A56)*(B$1:B55=B56)*ROW(A$1:A55)))=0,C56&amp;"",IF(C56="",INDEX(I$1:I55,SUMPRODUCT(MAX((A$1:A55=A56)*(B$1:B55=B56)*ROW(A$1:A55)))),IF(INDEX(I$1:I55,SUMPRODUCT(MAX((A$1:A55=A56)*(B$1:B55=B56)*ROW(A$1:A55))))="",C56&amp;"",INDEX(I$1:I55,SUMPRODUCT(MAX((A$1:A55=A56)*(B$1:B55=B56)*ROW(A$1:A55))))&amp;"; "&amp;C56))))</f>
        <v/>
      </c>
      <c r="J56" s="18" t="str">
        <f aca="false">IF(A56="","",A56&amp;"|"&amp;COUNTIF(A$2:A56,A56))</f>
        <v>Ezetimibe-Rosuvastatin 10-40|16</v>
      </c>
      <c r="K56" s="18" t="n">
        <f aca="false">IF(OR(A56="",B56=""),0,IF(COUNTIFS(A$2:A56,A56,B$2:B56,B56)=1,1,0))</f>
        <v>1</v>
      </c>
    </row>
    <row r="57" customFormat="false" ht="15" hidden="false" customHeight="false" outlineLevel="0" collapsed="false">
      <c r="A57" s="15" t="s">
        <v>377</v>
      </c>
      <c r="B57" s="15" t="s">
        <v>296</v>
      </c>
      <c r="C57" s="15"/>
      <c r="D57" s="15"/>
      <c r="F57" s="18" t="str">
        <f aca="false">IF(B57="","",IFERROR(INDEX(Materials!$B$2:$B$301,MATCH(B57,Materials!$A$2:$A$301,0)),""))</f>
        <v>Glidant / Anti-tacking</v>
      </c>
      <c r="G57" s="18" t="str">
        <f aca="true">IF(AND(A57="",B57=""),"",IF(A57="","Missing product",IF(B57="","Missing material",IF(COUNTIF(ProductList,A57)=0,"Product not in Products list",IF(COUNTIF(MaterialList,B57)=0,"Material not in Materials list","OK")))))</f>
        <v>OK</v>
      </c>
      <c r="H57" s="18" t="str">
        <f aca="false">IF(F57="Active",A57&amp;"|"&amp;COUNTIFS(A$2:A57,A57,F$2:F57,"Active"),"")</f>
        <v/>
      </c>
      <c r="I57" s="18" t="str">
        <f aca="false">IF(B57="","",IF(SUMPRODUCT(MAX((A$1:A56=A57)*(B$1:B56=B57)*ROW(A$1:A56)))=0,C57&amp;"",IF(C57="",INDEX(I$1:I56,SUMPRODUCT(MAX((A$1:A56=A57)*(B$1:B56=B57)*ROW(A$1:A56)))),IF(INDEX(I$1:I56,SUMPRODUCT(MAX((A$1:A56=A57)*(B$1:B56=B57)*ROW(A$1:A56))))="",C57&amp;"",INDEX(I$1:I56,SUMPRODUCT(MAX((A$1:A56=A57)*(B$1:B56=B57)*ROW(A$1:A56))))&amp;"; "&amp;C57))))</f>
        <v/>
      </c>
      <c r="J57" s="18" t="str">
        <f aca="false">IF(A57="","",A57&amp;"|"&amp;COUNTIF(A$2:A57,A57))</f>
        <v>Ezetimibe-Rosuvastatin 10-40|17</v>
      </c>
      <c r="K57" s="18" t="n">
        <f aca="false">IF(OR(A57="",B57=""),0,IF(COUNTIFS(A$2:A57,A57,B$2:B57,B57)=1,1,0))</f>
        <v>1</v>
      </c>
    </row>
    <row r="58" customFormat="false" ht="15" hidden="false" customHeight="false" outlineLevel="0" collapsed="false">
      <c r="A58" s="15" t="s">
        <v>377</v>
      </c>
      <c r="B58" s="15" t="s">
        <v>338</v>
      </c>
      <c r="C58" s="15" t="s">
        <v>494</v>
      </c>
      <c r="D58" s="15"/>
      <c r="F58" s="18" t="str">
        <f aca="false">IF(B58="","",IFERROR(INDEX(Materials!$B$2:$B$301,MATCH(B58,Materials!$A$2:$A$301,0)),""))</f>
        <v>Solvent</v>
      </c>
      <c r="G58" s="18" t="str">
        <f aca="true">IF(AND(A58="",B58=""),"",IF(A58="","Missing product",IF(B58="","Missing material",IF(COUNTIF(ProductList,A58)=0,"Product not in Products list",IF(COUNTIF(MaterialList,B58)=0,"Material not in Materials list","OK")))))</f>
        <v>OK</v>
      </c>
      <c r="H58" s="18" t="str">
        <f aca="false">IF(F58="Active",A58&amp;"|"&amp;COUNTIFS(A$2:A58,A58,F$2:F58,"Active"),"")</f>
        <v/>
      </c>
      <c r="I58" s="18" t="str">
        <f aca="false">IF(B58="","",IF(SUMPRODUCT(MAX((A$1:A57=A58)*(B$1:B57=B58)*ROW(A$1:A57)))=0,C58&amp;"",IF(C58="",INDEX(I$1:I57,SUMPRODUCT(MAX((A$1:A57=A58)*(B$1:B57=B58)*ROW(A$1:A57)))),IF(INDEX(I$1:I57,SUMPRODUCT(MAX((A$1:A57=A58)*(B$1:B57=B58)*ROW(A$1:A57))))="",C58&amp;"",INDEX(I$1:I57,SUMPRODUCT(MAX((A$1:A57=A58)*(B$1:B57=B58)*ROW(A$1:A57))))&amp;"; "&amp;C58))))</f>
        <v>Binder Solvent; Coating Solvent</v>
      </c>
      <c r="J58" s="18" t="str">
        <f aca="false">IF(A58="","",A58&amp;"|"&amp;COUNTIF(A$2:A58,A58))</f>
        <v>Ezetimibe-Rosuvastatin 10-40|18</v>
      </c>
      <c r="K58" s="18" t="n">
        <f aca="false">IF(OR(A58="",B58=""),0,IF(COUNTIFS(A$2:A58,A58,B$2:B58,B58)=1,1,0))</f>
        <v>0</v>
      </c>
    </row>
    <row r="59" customFormat="false" ht="15" hidden="false" customHeight="false" outlineLevel="0" collapsed="false">
      <c r="A59" s="15" t="s">
        <v>377</v>
      </c>
      <c r="B59" s="15" t="s">
        <v>341</v>
      </c>
      <c r="C59" s="15"/>
      <c r="D59" s="15"/>
      <c r="F59" s="18" t="str">
        <f aca="false">IF(B59="","",IFERROR(INDEX(Materials!$B$2:$B$301,MATCH(B59,Materials!$A$2:$A$301,0)),""))</f>
        <v>Solvent</v>
      </c>
      <c r="G59" s="18" t="str">
        <f aca="true">IF(AND(A59="",B59=""),"",IF(A59="","Missing product",IF(B59="","Missing material",IF(COUNTIF(ProductList,A59)=0,"Product not in Products list",IF(COUNTIF(MaterialList,B59)=0,"Material not in Materials list","OK")))))</f>
        <v>OK</v>
      </c>
      <c r="H59" s="18" t="str">
        <f aca="false">IF(F59="Active",A59&amp;"|"&amp;COUNTIFS(A$2:A59,A59,F$2:F59,"Active"),"")</f>
        <v/>
      </c>
      <c r="I59" s="18" t="str">
        <f aca="false">IF(B59="","",IF(SUMPRODUCT(MAX((A$1:A58=A59)*(B$1:B58=B59)*ROW(A$1:A58)))=0,C59&amp;"",IF(C59="",INDEX(I$1:I58,SUMPRODUCT(MAX((A$1:A58=A59)*(B$1:B58=B59)*ROW(A$1:A58)))),IF(INDEX(I$1:I58,SUMPRODUCT(MAX((A$1:A58=A59)*(B$1:B58=B59)*ROW(A$1:A58))))="",C59&amp;"",INDEX(I$1:I58,SUMPRODUCT(MAX((A$1:A58=A59)*(B$1:B58=B59)*ROW(A$1:A58))))&amp;"; "&amp;C59))))</f>
        <v/>
      </c>
      <c r="J59" s="18" t="str">
        <f aca="false">IF(A59="","",A59&amp;"|"&amp;COUNTIF(A$2:A59,A59))</f>
        <v>Ezetimibe-Rosuvastatin 10-40|19</v>
      </c>
      <c r="K59" s="18" t="n">
        <f aca="false">IF(OR(A59="",B59=""),0,IF(COUNTIFS(A$2:A59,A59,B$2:B59,B59)=1,1,0))</f>
        <v>1</v>
      </c>
    </row>
    <row r="60" customFormat="false" ht="15" hidden="false" customHeight="false" outlineLevel="0" collapsed="false">
      <c r="A60" s="15" t="s">
        <v>378</v>
      </c>
      <c r="B60" s="15" t="s">
        <v>189</v>
      </c>
      <c r="C60" s="15"/>
      <c r="D60" s="15"/>
      <c r="F60" s="18" t="str">
        <f aca="false">IF(B60="","",IFERROR(INDEX(Materials!$B$2:$B$301,MATCH(B60,Materials!$A$2:$A$301,0)),""))</f>
        <v>Active</v>
      </c>
      <c r="G60" s="18" t="str">
        <f aca="true">IF(AND(A60="",B60=""),"",IF(A60="","Missing product",IF(B60="","Missing material",IF(COUNTIF(ProductList,A60)=0,"Product not in Products list",IF(COUNTIF(MaterialList,B60)=0,"Material not in Materials list","OK")))))</f>
        <v>OK</v>
      </c>
      <c r="H60" s="18" t="str">
        <f aca="false">IF(F60="Active",A60&amp;"|"&amp;COUNTIFS(A$2:A60,A60,F$2:F60,"Active"),"")</f>
        <v>Resmitrom (Resffera) 60|1</v>
      </c>
      <c r="I60" s="18" t="str">
        <f aca="false">IF(B60="","",IF(SUMPRODUCT(MAX((A$1:A59=A60)*(B$1:B59=B60)*ROW(A$1:A59)))=0,C60&amp;"",IF(C60="",INDEX(I$1:I59,SUMPRODUCT(MAX((A$1:A59=A60)*(B$1:B59=B60)*ROW(A$1:A59)))),IF(INDEX(I$1:I59,SUMPRODUCT(MAX((A$1:A59=A60)*(B$1:B59=B60)*ROW(A$1:A59))))="",C60&amp;"",INDEX(I$1:I59,SUMPRODUCT(MAX((A$1:A59=A60)*(B$1:B59=B60)*ROW(A$1:A59))))&amp;"; "&amp;C60))))</f>
        <v/>
      </c>
      <c r="J60" s="18" t="str">
        <f aca="false">IF(A60="","",A60&amp;"|"&amp;COUNTIF(A$2:A60,A60))</f>
        <v>Resmitrom (Resffera) 60|1</v>
      </c>
      <c r="K60" s="18" t="n">
        <f aca="false">IF(OR(A60="",B60=""),0,IF(COUNTIFS(A$2:A60,A60,B$2:B60,B60)=1,1,0))</f>
        <v>1</v>
      </c>
    </row>
    <row r="61" customFormat="false" ht="15" hidden="false" customHeight="false" outlineLevel="0" collapsed="false">
      <c r="A61" s="15" t="s">
        <v>378</v>
      </c>
      <c r="B61" s="15" t="s">
        <v>268</v>
      </c>
      <c r="C61" s="15" t="s">
        <v>495</v>
      </c>
      <c r="D61" s="15"/>
      <c r="F61" s="18" t="str">
        <f aca="false">IF(B61="","",IFERROR(INDEX(Materials!$B$2:$B$301,MATCH(B61,Materials!$A$2:$A$301,0)),""))</f>
        <v>Filler / Diluent</v>
      </c>
      <c r="G61" s="18" t="str">
        <f aca="true">IF(AND(A61="",B61=""),"",IF(A61="","Missing product",IF(B61="","Missing material",IF(COUNTIF(ProductList,A61)=0,"Product not in Products list",IF(COUNTIF(MaterialList,B61)=0,"Material not in Materials list","OK")))))</f>
        <v>OK</v>
      </c>
      <c r="H61" s="18" t="str">
        <f aca="false">IF(F61="Active",A61&amp;"|"&amp;COUNTIFS(A$2:A61,A61,F$2:F61,"Active"),"")</f>
        <v/>
      </c>
      <c r="I61" s="18" t="str">
        <f aca="false">IF(B61="","",IF(SUMPRODUCT(MAX((A$1:A60=A61)*(B$1:B60=B61)*ROW(A$1:A60)))=0,C61&amp;"",IF(C61="",INDEX(I$1:I60,SUMPRODUCT(MAX((A$1:A60=A61)*(B$1:B60=B61)*ROW(A$1:A60)))),IF(INDEX(I$1:I60,SUMPRODUCT(MAX((A$1:A60=A61)*(B$1:B60=B61)*ROW(A$1:A60))))="",C61&amp;"",INDEX(I$1:I60,SUMPRODUCT(MAX((A$1:A60=A61)*(B$1:B60=B61)*ROW(A$1:A60))))&amp;"; "&amp;C61))))</f>
        <v>Fine powder</v>
      </c>
      <c r="J61" s="18" t="str">
        <f aca="false">IF(A61="","",A61&amp;"|"&amp;COUNTIF(A$2:A61,A61))</f>
        <v>Resmitrom (Resffera) 60|2</v>
      </c>
      <c r="K61" s="18" t="n">
        <f aca="false">IF(OR(A61="",B61=""),0,IF(COUNTIFS(A$2:A61,A61,B$2:B61,B61)=1,1,0))</f>
        <v>1</v>
      </c>
    </row>
    <row r="62" customFormat="false" ht="15" hidden="false" customHeight="false" outlineLevel="0" collapsed="false">
      <c r="A62" s="15" t="s">
        <v>378</v>
      </c>
      <c r="B62" s="15" t="s">
        <v>40</v>
      </c>
      <c r="C62" s="15" t="s">
        <v>489</v>
      </c>
      <c r="D62" s="15"/>
      <c r="F62" s="18" t="str">
        <f aca="false">IF(B62="","",IFERROR(INDEX(Materials!$B$2:$B$301,MATCH(B62,Materials!$A$2:$A$301,0)),""))</f>
        <v>Disintegrant</v>
      </c>
      <c r="G62" s="18" t="str">
        <f aca="true">IF(AND(A62="",B62=""),"",IF(A62="","Missing product",IF(B62="","Missing material",IF(COUNTIF(ProductList,A62)=0,"Product not in Products list",IF(COUNTIF(MaterialList,B62)=0,"Material not in Materials list","OK")))))</f>
        <v>OK</v>
      </c>
      <c r="H62" s="18" t="str">
        <f aca="false">IF(F62="Active",A62&amp;"|"&amp;COUNTIFS(A$2:A62,A62,F$2:F62,"Active"),"")</f>
        <v/>
      </c>
      <c r="I62" s="18" t="str">
        <f aca="false">IF(B62="","",IF(SUMPRODUCT(MAX((A$1:A61=A62)*(B$1:B61=B62)*ROW(A$1:A61)))=0,C62&amp;"",IF(C62="",INDEX(I$1:I61,SUMPRODUCT(MAX((A$1:A61=A62)*(B$1:B61=B62)*ROW(A$1:A61)))),IF(INDEX(I$1:I61,SUMPRODUCT(MAX((A$1:A61=A62)*(B$1:B61=B62)*ROW(A$1:A61))))="",C62&amp;"",INDEX(I$1:I61,SUMPRODUCT(MAX((A$1:A61=A62)*(B$1:B61=B62)*ROW(A$1:A61))))&amp;"; "&amp;C62))))</f>
        <v>Intra-granular</v>
      </c>
      <c r="J62" s="18" t="str">
        <f aca="false">IF(A62="","",A62&amp;"|"&amp;COUNTIF(A$2:A62,A62))</f>
        <v>Resmitrom (Resffera) 60|3</v>
      </c>
      <c r="K62" s="18" t="n">
        <f aca="false">IF(OR(A62="",B62=""),0,IF(COUNTIFS(A$2:A62,A62,B$2:B62,B62)=1,1,0))</f>
        <v>1</v>
      </c>
    </row>
    <row r="63" customFormat="false" ht="15" hidden="false" customHeight="false" outlineLevel="0" collapsed="false">
      <c r="A63" s="15" t="s">
        <v>378</v>
      </c>
      <c r="B63" s="15" t="s">
        <v>219</v>
      </c>
      <c r="C63" s="15"/>
      <c r="D63" s="15"/>
      <c r="F63" s="18" t="str">
        <f aca="false">IF(B63="","",IFERROR(INDEX(Materials!$B$2:$B$301,MATCH(B63,Materials!$A$2:$A$301,0)),""))</f>
        <v>Binder</v>
      </c>
      <c r="G63" s="18" t="str">
        <f aca="true">IF(AND(A63="",B63=""),"",IF(A63="","Missing product",IF(B63="","Missing material",IF(COUNTIF(ProductList,A63)=0,"Product not in Products list",IF(COUNTIF(MaterialList,B63)=0,"Material not in Materials list","OK")))))</f>
        <v>OK</v>
      </c>
      <c r="H63" s="18" t="str">
        <f aca="false">IF(F63="Active",A63&amp;"|"&amp;COUNTIFS(A$2:A63,A63,F$2:F63,"Active"),"")</f>
        <v/>
      </c>
      <c r="I63" s="18" t="str">
        <f aca="false">IF(B63="","",IF(SUMPRODUCT(MAX((A$1:A62=A63)*(B$1:B62=B63)*ROW(A$1:A62)))=0,C63&amp;"",IF(C63="",INDEX(I$1:I62,SUMPRODUCT(MAX((A$1:A62=A63)*(B$1:B62=B63)*ROW(A$1:A62)))),IF(INDEX(I$1:I62,SUMPRODUCT(MAX((A$1:A62=A63)*(B$1:B62=B63)*ROW(A$1:A62))))="",C63&amp;"",INDEX(I$1:I62,SUMPRODUCT(MAX((A$1:A62=A63)*(B$1:B62=B63)*ROW(A$1:A62))))&amp;"; "&amp;C63))))</f>
        <v/>
      </c>
      <c r="J63" s="18" t="str">
        <f aca="false">IF(A63="","",A63&amp;"|"&amp;COUNTIF(A$2:A63,A63))</f>
        <v>Resmitrom (Resffera) 60|4</v>
      </c>
      <c r="K63" s="18" t="n">
        <f aca="false">IF(OR(A63="",B63=""),0,IF(COUNTIFS(A$2:A63,A63,B$2:B63,B63)=1,1,0))</f>
        <v>1</v>
      </c>
    </row>
    <row r="64" customFormat="false" ht="15" hidden="false" customHeight="false" outlineLevel="0" collapsed="false">
      <c r="A64" s="15" t="s">
        <v>378</v>
      </c>
      <c r="B64" s="15" t="s">
        <v>341</v>
      </c>
      <c r="C64" s="15" t="s">
        <v>491</v>
      </c>
      <c r="D64" s="15"/>
      <c r="F64" s="18" t="str">
        <f aca="false">IF(B64="","",IFERROR(INDEX(Materials!$B$2:$B$301,MATCH(B64,Materials!$A$2:$A$301,0)),""))</f>
        <v>Solvent</v>
      </c>
      <c r="G64" s="18" t="str">
        <f aca="true">IF(AND(A64="",B64=""),"",IF(A64="","Missing product",IF(B64="","Missing material",IF(COUNTIF(ProductList,A64)=0,"Product not in Products list",IF(COUNTIF(MaterialList,B64)=0,"Material not in Materials list","OK")))))</f>
        <v>OK</v>
      </c>
      <c r="H64" s="18" t="str">
        <f aca="false">IF(F64="Active",A64&amp;"|"&amp;COUNTIFS(A$2:A64,A64,F$2:F64,"Active"),"")</f>
        <v/>
      </c>
      <c r="I64" s="18" t="str">
        <f aca="false">IF(B64="","",IF(SUMPRODUCT(MAX((A$1:A63=A64)*(B$1:B63=B64)*ROW(A$1:A63)))=0,C64&amp;"",IF(C64="",INDEX(I$1:I63,SUMPRODUCT(MAX((A$1:A63=A64)*(B$1:B63=B64)*ROW(A$1:A63)))),IF(INDEX(I$1:I63,SUMPRODUCT(MAX((A$1:A63=A64)*(B$1:B63=B64)*ROW(A$1:A63))))="",C64&amp;"",INDEX(I$1:I63,SUMPRODUCT(MAX((A$1:A63=A64)*(B$1:B63=B64)*ROW(A$1:A63))))&amp;"; "&amp;C64))))</f>
        <v>Binder Solvent</v>
      </c>
      <c r="J64" s="18" t="str">
        <f aca="false">IF(A64="","",A64&amp;"|"&amp;COUNTIF(A$2:A64,A64))</f>
        <v>Resmitrom (Resffera) 60|5</v>
      </c>
      <c r="K64" s="18" t="n">
        <f aca="false">IF(OR(A64="",B64=""),0,IF(COUNTIFS(A$2:A64,A64,B$2:B64,B64)=1,1,0))</f>
        <v>1</v>
      </c>
    </row>
    <row r="65" customFormat="false" ht="15" hidden="false" customHeight="false" outlineLevel="0" collapsed="false">
      <c r="A65" s="15" t="s">
        <v>378</v>
      </c>
      <c r="B65" s="15" t="s">
        <v>272</v>
      </c>
      <c r="C65" s="15"/>
      <c r="D65" s="15"/>
      <c r="F65" s="18" t="str">
        <f aca="false">IF(B65="","",IFERROR(INDEX(Materials!$B$2:$B$301,MATCH(B65,Materials!$A$2:$A$301,0)),""))</f>
        <v>Filler / Diluent</v>
      </c>
      <c r="G65" s="18" t="str">
        <f aca="true">IF(AND(A65="",B65=""),"",IF(A65="","Missing product",IF(B65="","Missing material",IF(COUNTIF(ProductList,A65)=0,"Product not in Products list",IF(COUNTIF(MaterialList,B65)=0,"Material not in Materials list","OK")))))</f>
        <v>OK</v>
      </c>
      <c r="H65" s="18" t="str">
        <f aca="false">IF(F65="Active",A65&amp;"|"&amp;COUNTIFS(A$2:A65,A65,F$2:F65,"Active"),"")</f>
        <v/>
      </c>
      <c r="I65" s="18" t="str">
        <f aca="false">IF(B65="","",IF(SUMPRODUCT(MAX((A$1:A64=A65)*(B$1:B64=B65)*ROW(A$1:A64)))=0,C65&amp;"",IF(C65="",INDEX(I$1:I64,SUMPRODUCT(MAX((A$1:A64=A65)*(B$1:B64=B65)*ROW(A$1:A64)))),IF(INDEX(I$1:I64,SUMPRODUCT(MAX((A$1:A64=A65)*(B$1:B64=B65)*ROW(A$1:A64))))="",C65&amp;"",INDEX(I$1:I64,SUMPRODUCT(MAX((A$1:A64=A65)*(B$1:B64=B65)*ROW(A$1:A64))))&amp;"; "&amp;C65))))</f>
        <v/>
      </c>
      <c r="J65" s="18" t="str">
        <f aca="false">IF(A65="","",A65&amp;"|"&amp;COUNTIF(A$2:A65,A65))</f>
        <v>Resmitrom (Resffera) 60|6</v>
      </c>
      <c r="K65" s="18" t="n">
        <f aca="false">IF(OR(A65="",B65=""),0,IF(COUNTIFS(A$2:A65,A65,B$2:B65,B65)=1,1,0))</f>
        <v>1</v>
      </c>
    </row>
    <row r="66" customFormat="false" ht="15" hidden="false" customHeight="false" outlineLevel="0" collapsed="false">
      <c r="A66" s="15" t="s">
        <v>378</v>
      </c>
      <c r="B66" s="15" t="s">
        <v>40</v>
      </c>
      <c r="C66" s="15" t="s">
        <v>492</v>
      </c>
      <c r="D66" s="15"/>
      <c r="F66" s="18" t="str">
        <f aca="false">IF(B66="","",IFERROR(INDEX(Materials!$B$2:$B$301,MATCH(B66,Materials!$A$2:$A$301,0)),""))</f>
        <v>Disintegrant</v>
      </c>
      <c r="G66" s="18" t="str">
        <f aca="true">IF(AND(A66="",B66=""),"",IF(A66="","Missing product",IF(B66="","Missing material",IF(COUNTIF(ProductList,A66)=0,"Product not in Products list",IF(COUNTIF(MaterialList,B66)=0,"Material not in Materials list","OK")))))</f>
        <v>OK</v>
      </c>
      <c r="H66" s="18" t="str">
        <f aca="false">IF(F66="Active",A66&amp;"|"&amp;COUNTIFS(A$2:A66,A66,F$2:F66,"Active"),"")</f>
        <v/>
      </c>
      <c r="I66" s="18" t="str">
        <f aca="false">IF(B66="","",IF(SUMPRODUCT(MAX((A$1:A65=A66)*(B$1:B65=B66)*ROW(A$1:A65)))=0,C66&amp;"",IF(C66="",INDEX(I$1:I65,SUMPRODUCT(MAX((A$1:A65=A66)*(B$1:B65=B66)*ROW(A$1:A65)))),IF(INDEX(I$1:I65,SUMPRODUCT(MAX((A$1:A65=A66)*(B$1:B65=B66)*ROW(A$1:A65))))="",C66&amp;"",INDEX(I$1:I65,SUMPRODUCT(MAX((A$1:A65=A66)*(B$1:B65=B66)*ROW(A$1:A65))))&amp;"; "&amp;C66))))</f>
        <v>Intra-granular; Extra-granular</v>
      </c>
      <c r="J66" s="18" t="str">
        <f aca="false">IF(A66="","",A66&amp;"|"&amp;COUNTIF(A$2:A66,A66))</f>
        <v>Resmitrom (Resffera) 60|7</v>
      </c>
      <c r="K66" s="18" t="n">
        <f aca="false">IF(OR(A66="",B66=""),0,IF(COUNTIFS(A$2:A66,A66,B$2:B66,B66)=1,1,0))</f>
        <v>0</v>
      </c>
    </row>
    <row r="67" customFormat="false" ht="15" hidden="false" customHeight="false" outlineLevel="0" collapsed="false">
      <c r="A67" s="15" t="s">
        <v>378</v>
      </c>
      <c r="B67" s="15" t="s">
        <v>293</v>
      </c>
      <c r="C67" s="15"/>
      <c r="D67" s="15"/>
      <c r="F67" s="18" t="str">
        <f aca="false">IF(B67="","",IFERROR(INDEX(Materials!$B$2:$B$301,MATCH(B67,Materials!$A$2:$A$301,0)),""))</f>
        <v>Glidant</v>
      </c>
      <c r="G67" s="18" t="str">
        <f aca="true">IF(AND(A67="",B67=""),"",IF(A67="","Missing product",IF(B67="","Missing material",IF(COUNTIF(ProductList,A67)=0,"Product not in Products list",IF(COUNTIF(MaterialList,B67)=0,"Material not in Materials list","OK")))))</f>
        <v>OK</v>
      </c>
      <c r="H67" s="18" t="str">
        <f aca="false">IF(F67="Active",A67&amp;"|"&amp;COUNTIFS(A$2:A67,A67,F$2:F67,"Active"),"")</f>
        <v/>
      </c>
      <c r="I67" s="18" t="str">
        <f aca="false">IF(B67="","",IF(SUMPRODUCT(MAX((A$1:A66=A67)*(B$1:B66=B67)*ROW(A$1:A66)))=0,C67&amp;"",IF(C67="",INDEX(I$1:I66,SUMPRODUCT(MAX((A$1:A66=A67)*(B$1:B66=B67)*ROW(A$1:A66)))),IF(INDEX(I$1:I66,SUMPRODUCT(MAX((A$1:A66=A67)*(B$1:B66=B67)*ROW(A$1:A66))))="",C67&amp;"",INDEX(I$1:I66,SUMPRODUCT(MAX((A$1:A66=A67)*(B$1:B66=B67)*ROW(A$1:A66))))&amp;"; "&amp;C67))))</f>
        <v/>
      </c>
      <c r="J67" s="18" t="str">
        <f aca="false">IF(A67="","",A67&amp;"|"&amp;COUNTIF(A$2:A67,A67))</f>
        <v>Resmitrom (Resffera) 60|8</v>
      </c>
      <c r="K67" s="18" t="n">
        <f aca="false">IF(OR(A67="",B67=""),0,IF(COUNTIFS(A$2:A67,A67,B$2:B67,B67)=1,1,0))</f>
        <v>1</v>
      </c>
    </row>
    <row r="68" customFormat="false" ht="15" hidden="false" customHeight="false" outlineLevel="0" collapsed="false">
      <c r="A68" s="15" t="s">
        <v>378</v>
      </c>
      <c r="B68" s="15" t="s">
        <v>298</v>
      </c>
      <c r="C68" s="15"/>
      <c r="D68" s="15"/>
      <c r="F68" s="18" t="str">
        <f aca="false">IF(B68="","",IFERROR(INDEX(Materials!$B$2:$B$301,MATCH(B68,Materials!$A$2:$A$301,0)),""))</f>
        <v>Lubricant</v>
      </c>
      <c r="G68" s="18" t="str">
        <f aca="true">IF(AND(A68="",B68=""),"",IF(A68="","Missing product",IF(B68="","Missing material",IF(COUNTIF(ProductList,A68)=0,"Product not in Products list",IF(COUNTIF(MaterialList,B68)=0,"Material not in Materials list","OK")))))</f>
        <v>OK</v>
      </c>
      <c r="H68" s="18" t="str">
        <f aca="false">IF(F68="Active",A68&amp;"|"&amp;COUNTIFS(A$2:A68,A68,F$2:F68,"Active"),"")</f>
        <v/>
      </c>
      <c r="I68" s="18" t="str">
        <f aca="false">IF(B68="","",IF(SUMPRODUCT(MAX((A$1:A67=A68)*(B$1:B67=B68)*ROW(A$1:A67)))=0,C68&amp;"",IF(C68="",INDEX(I$1:I67,SUMPRODUCT(MAX((A$1:A67=A68)*(B$1:B67=B68)*ROW(A$1:A67)))),IF(INDEX(I$1:I67,SUMPRODUCT(MAX((A$1:A67=A68)*(B$1:B67=B68)*ROW(A$1:A67))))="",C68&amp;"",INDEX(I$1:I67,SUMPRODUCT(MAX((A$1:A67=A68)*(B$1:B67=B68)*ROW(A$1:A67))))&amp;"; "&amp;C68))))</f>
        <v/>
      </c>
      <c r="J68" s="18" t="str">
        <f aca="false">IF(A68="","",A68&amp;"|"&amp;COUNTIF(A$2:A68,A68))</f>
        <v>Resmitrom (Resffera) 60|9</v>
      </c>
      <c r="K68" s="18" t="n">
        <f aca="false">IF(OR(A68="",B68=""),0,IF(COUNTIFS(A$2:A68,A68,B$2:B68,B68)=1,1,0))</f>
        <v>1</v>
      </c>
    </row>
    <row r="69" customFormat="false" ht="15" hidden="false" customHeight="false" outlineLevel="0" collapsed="false">
      <c r="A69" s="15" t="s">
        <v>378</v>
      </c>
      <c r="B69" s="15" t="s">
        <v>226</v>
      </c>
      <c r="C69" s="15"/>
      <c r="D69" s="15"/>
      <c r="F69" s="18" t="str">
        <f aca="false">IF(B69="","",IFERROR(INDEX(Materials!$B$2:$B$301,MATCH(B69,Materials!$A$2:$A$301,0)),""))</f>
        <v>Binder / Coating Polymer</v>
      </c>
      <c r="G69" s="18" t="str">
        <f aca="true">IF(AND(A69="",B69=""),"",IF(A69="","Missing product",IF(B69="","Missing material",IF(COUNTIF(ProductList,A69)=0,"Product not in Products list",IF(COUNTIF(MaterialList,B69)=0,"Material not in Materials list","OK")))))</f>
        <v>OK</v>
      </c>
      <c r="H69" s="18" t="str">
        <f aca="false">IF(F69="Active",A69&amp;"|"&amp;COUNTIFS(A$2:A69,A69,F$2:F69,"Active"),"")</f>
        <v/>
      </c>
      <c r="I69" s="18" t="str">
        <f aca="false">IF(B69="","",IF(SUMPRODUCT(MAX((A$1:A68=A69)*(B$1:B68=B69)*ROW(A$1:A68)))=0,C69&amp;"",IF(C69="",INDEX(I$1:I68,SUMPRODUCT(MAX((A$1:A68=A69)*(B$1:B68=B69)*ROW(A$1:A68)))),IF(INDEX(I$1:I68,SUMPRODUCT(MAX((A$1:A68=A69)*(B$1:B68=B69)*ROW(A$1:A68))))="",C69&amp;"",INDEX(I$1:I68,SUMPRODUCT(MAX((A$1:A68=A69)*(B$1:B68=B69)*ROW(A$1:A68))))&amp;"; "&amp;C69))))</f>
        <v/>
      </c>
      <c r="J69" s="18" t="str">
        <f aca="false">IF(A69="","",A69&amp;"|"&amp;COUNTIF(A$2:A69,A69))</f>
        <v>Resmitrom (Resffera) 60|10</v>
      </c>
      <c r="K69" s="18" t="n">
        <f aca="false">IF(OR(A69="",B69=""),0,IF(COUNTIFS(A$2:A69,A69,B$2:B69,B69)=1,1,0))</f>
        <v>1</v>
      </c>
    </row>
    <row r="70" customFormat="false" ht="15" hidden="false" customHeight="false" outlineLevel="0" collapsed="false">
      <c r="A70" s="15" t="s">
        <v>378</v>
      </c>
      <c r="B70" s="15" t="s">
        <v>311</v>
      </c>
      <c r="C70" s="15"/>
      <c r="D70" s="15"/>
      <c r="F70" s="18" t="str">
        <f aca="false">IF(B70="","",IFERROR(INDEX(Materials!$B$2:$B$301,MATCH(B70,Materials!$A$2:$A$301,0)),""))</f>
        <v>Plasticizer</v>
      </c>
      <c r="G70" s="18" t="str">
        <f aca="true">IF(AND(A70="",B70=""),"",IF(A70="","Missing product",IF(B70="","Missing material",IF(COUNTIF(ProductList,A70)=0,"Product not in Products list",IF(COUNTIF(MaterialList,B70)=0,"Material not in Materials list","OK")))))</f>
        <v>OK</v>
      </c>
      <c r="H70" s="18" t="str">
        <f aca="false">IF(F70="Active",A70&amp;"|"&amp;COUNTIFS(A$2:A70,A70,F$2:F70,"Active"),"")</f>
        <v/>
      </c>
      <c r="I70" s="18" t="str">
        <f aca="false">IF(B70="","",IF(SUMPRODUCT(MAX((A$1:A69=A70)*(B$1:B69=B70)*ROW(A$1:A69)))=0,C70&amp;"",IF(C70="",INDEX(I$1:I69,SUMPRODUCT(MAX((A$1:A69=A70)*(B$1:B69=B70)*ROW(A$1:A69)))),IF(INDEX(I$1:I69,SUMPRODUCT(MAX((A$1:A69=A70)*(B$1:B69=B70)*ROW(A$1:A69))))="",C70&amp;"",INDEX(I$1:I69,SUMPRODUCT(MAX((A$1:A69=A70)*(B$1:B69=B70)*ROW(A$1:A69))))&amp;"; "&amp;C70))))</f>
        <v/>
      </c>
      <c r="J70" s="18" t="str">
        <f aca="false">IF(A70="","",A70&amp;"|"&amp;COUNTIF(A$2:A70,A70))</f>
        <v>Resmitrom (Resffera) 60|11</v>
      </c>
      <c r="K70" s="18" t="n">
        <f aca="false">IF(OR(A70="",B70=""),0,IF(COUNTIFS(A$2:A70,A70,B$2:B70,B70)=1,1,0))</f>
        <v>1</v>
      </c>
    </row>
    <row r="71" customFormat="false" ht="15" hidden="false" customHeight="false" outlineLevel="0" collapsed="false">
      <c r="A71" s="15" t="s">
        <v>378</v>
      </c>
      <c r="B71" s="15" t="s">
        <v>303</v>
      </c>
      <c r="C71" s="15"/>
      <c r="D71" s="15"/>
      <c r="F71" s="18" t="str">
        <f aca="false">IF(B71="","",IFERROR(INDEX(Materials!$B$2:$B$301,MATCH(B71,Materials!$A$2:$A$301,0)),""))</f>
        <v>Opacifier</v>
      </c>
      <c r="G71" s="18" t="str">
        <f aca="true">IF(AND(A71="",B71=""),"",IF(A71="","Missing product",IF(B71="","Missing material",IF(COUNTIF(ProductList,A71)=0,"Product not in Products list",IF(COUNTIF(MaterialList,B71)=0,"Material not in Materials list","OK")))))</f>
        <v>OK</v>
      </c>
      <c r="H71" s="18" t="str">
        <f aca="false">IF(F71="Active",A71&amp;"|"&amp;COUNTIFS(A$2:A71,A71,F$2:F71,"Active"),"")</f>
        <v/>
      </c>
      <c r="I71" s="18" t="str">
        <f aca="false">IF(B71="","",IF(SUMPRODUCT(MAX((A$1:A70=A71)*(B$1:B70=B71)*ROW(A$1:A70)))=0,C71&amp;"",IF(C71="",INDEX(I$1:I70,SUMPRODUCT(MAX((A$1:A70=A71)*(B$1:B70=B71)*ROW(A$1:A70)))),IF(INDEX(I$1:I70,SUMPRODUCT(MAX((A$1:A70=A71)*(B$1:B70=B71)*ROW(A$1:A70))))="",C71&amp;"",INDEX(I$1:I70,SUMPRODUCT(MAX((A$1:A70=A71)*(B$1:B70=B71)*ROW(A$1:A70))))&amp;"; "&amp;C71))))</f>
        <v/>
      </c>
      <c r="J71" s="18" t="str">
        <f aca="false">IF(A71="","",A71&amp;"|"&amp;COUNTIF(A$2:A71,A71))</f>
        <v>Resmitrom (Resffera) 60|12</v>
      </c>
      <c r="K71" s="18" t="n">
        <f aca="false">IF(OR(A71="",B71=""),0,IF(COUNTIFS(A$2:A71,A71,B$2:B71,B71)=1,1,0))</f>
        <v>1</v>
      </c>
    </row>
    <row r="72" customFormat="false" ht="15" hidden="false" customHeight="false" outlineLevel="0" collapsed="false">
      <c r="A72" s="15" t="s">
        <v>378</v>
      </c>
      <c r="B72" s="15" t="s">
        <v>296</v>
      </c>
      <c r="C72" s="15"/>
      <c r="D72" s="15"/>
      <c r="F72" s="18" t="str">
        <f aca="false">IF(B72="","",IFERROR(INDEX(Materials!$B$2:$B$301,MATCH(B72,Materials!$A$2:$A$301,0)),""))</f>
        <v>Glidant / Anti-tacking</v>
      </c>
      <c r="G72" s="18" t="str">
        <f aca="true">IF(AND(A72="",B72=""),"",IF(A72="","Missing product",IF(B72="","Missing material",IF(COUNTIF(ProductList,A72)=0,"Product not in Products list",IF(COUNTIF(MaterialList,B72)=0,"Material not in Materials list","OK")))))</f>
        <v>OK</v>
      </c>
      <c r="H72" s="18" t="str">
        <f aca="false">IF(F72="Active",A72&amp;"|"&amp;COUNTIFS(A$2:A72,A72,F$2:F72,"Active"),"")</f>
        <v/>
      </c>
      <c r="I72" s="18" t="str">
        <f aca="false">IF(B72="","",IF(SUMPRODUCT(MAX((A$1:A71=A72)*(B$1:B71=B72)*ROW(A$1:A71)))=0,C72&amp;"",IF(C72="",INDEX(I$1:I71,SUMPRODUCT(MAX((A$1:A71=A72)*(B$1:B71=B72)*ROW(A$1:A71)))),IF(INDEX(I$1:I71,SUMPRODUCT(MAX((A$1:A71=A72)*(B$1:B71=B72)*ROW(A$1:A71))))="",C72&amp;"",INDEX(I$1:I71,SUMPRODUCT(MAX((A$1:A71=A72)*(B$1:B71=B72)*ROW(A$1:A71))))&amp;"; "&amp;C72))))</f>
        <v/>
      </c>
      <c r="J72" s="18" t="str">
        <f aca="false">IF(A72="","",A72&amp;"|"&amp;COUNTIF(A$2:A72,A72))</f>
        <v>Resmitrom (Resffera) 60|13</v>
      </c>
      <c r="K72" s="18" t="n">
        <f aca="false">IF(OR(A72="",B72=""),0,IF(COUNTIFS(A$2:A72,A72,B$2:B72,B72)=1,1,0))</f>
        <v>1</v>
      </c>
    </row>
    <row r="73" customFormat="false" ht="15" hidden="false" customHeight="false" outlineLevel="0" collapsed="false">
      <c r="A73" s="15" t="s">
        <v>378</v>
      </c>
      <c r="B73" s="15" t="s">
        <v>238</v>
      </c>
      <c r="C73" s="15"/>
      <c r="D73" s="15"/>
      <c r="F73" s="18" t="str">
        <f aca="false">IF(B73="","",IFERROR(INDEX(Materials!$B$2:$B$301,MATCH(B73,Materials!$A$2:$A$301,0)),""))</f>
        <v>Colorant</v>
      </c>
      <c r="G73" s="18" t="str">
        <f aca="true">IF(AND(A73="",B73=""),"",IF(A73="","Missing product",IF(B73="","Missing material",IF(COUNTIF(ProductList,A73)=0,"Product not in Products list",IF(COUNTIF(MaterialList,B73)=0,"Material not in Materials list","OK")))))</f>
        <v>OK</v>
      </c>
      <c r="H73" s="18" t="str">
        <f aca="false">IF(F73="Active",A73&amp;"|"&amp;COUNTIFS(A$2:A73,A73,F$2:F73,"Active"),"")</f>
        <v/>
      </c>
      <c r="I73" s="18" t="str">
        <f aca="false">IF(B73="","",IF(SUMPRODUCT(MAX((A$1:A72=A73)*(B$1:B72=B73)*ROW(A$1:A72)))=0,C73&amp;"",IF(C73="",INDEX(I$1:I72,SUMPRODUCT(MAX((A$1:A72=A73)*(B$1:B72=B73)*ROW(A$1:A72)))),IF(INDEX(I$1:I72,SUMPRODUCT(MAX((A$1:A72=A73)*(B$1:B72=B73)*ROW(A$1:A72))))="",C73&amp;"",INDEX(I$1:I72,SUMPRODUCT(MAX((A$1:A72=A73)*(B$1:B72=B73)*ROW(A$1:A72))))&amp;"; "&amp;C73))))</f>
        <v/>
      </c>
      <c r="J73" s="18" t="str">
        <f aca="false">IF(A73="","",A73&amp;"|"&amp;COUNTIF(A$2:A73,A73))</f>
        <v>Resmitrom (Resffera) 60|14</v>
      </c>
      <c r="K73" s="18" t="n">
        <f aca="false">IF(OR(A73="",B73=""),0,IF(COUNTIFS(A$2:A73,A73,B$2:B73,B73)=1,1,0))</f>
        <v>1</v>
      </c>
    </row>
    <row r="74" customFormat="false" ht="15" hidden="false" customHeight="false" outlineLevel="0" collapsed="false">
      <c r="A74" s="15" t="s">
        <v>378</v>
      </c>
      <c r="B74" s="15" t="s">
        <v>248</v>
      </c>
      <c r="C74" s="15"/>
      <c r="D74" s="15"/>
      <c r="F74" s="18" t="str">
        <f aca="false">IF(B74="","",IFERROR(INDEX(Materials!$B$2:$B$301,MATCH(B74,Materials!$A$2:$A$301,0)),""))</f>
        <v>Colorant</v>
      </c>
      <c r="G74" s="18" t="str">
        <f aca="true">IF(AND(A74="",B74=""),"",IF(A74="","Missing product",IF(B74="","Missing material",IF(COUNTIF(ProductList,A74)=0,"Product not in Products list",IF(COUNTIF(MaterialList,B74)=0,"Material not in Materials list","OK")))))</f>
        <v>OK</v>
      </c>
      <c r="H74" s="18" t="str">
        <f aca="false">IF(F74="Active",A74&amp;"|"&amp;COUNTIFS(A$2:A74,A74,F$2:F74,"Active"),"")</f>
        <v/>
      </c>
      <c r="I74" s="18" t="str">
        <f aca="false">IF(B74="","",IF(SUMPRODUCT(MAX((A$1:A73=A74)*(B$1:B73=B74)*ROW(A$1:A73)))=0,C74&amp;"",IF(C74="",INDEX(I$1:I73,SUMPRODUCT(MAX((A$1:A73=A74)*(B$1:B73=B74)*ROW(A$1:A73)))),IF(INDEX(I$1:I73,SUMPRODUCT(MAX((A$1:A73=A74)*(B$1:B73=B74)*ROW(A$1:A73))))="",C74&amp;"",INDEX(I$1:I73,SUMPRODUCT(MAX((A$1:A73=A74)*(B$1:B73=B74)*ROW(A$1:A73))))&amp;"; "&amp;C74))))</f>
        <v/>
      </c>
      <c r="J74" s="18" t="str">
        <f aca="false">IF(A74="","",A74&amp;"|"&amp;COUNTIF(A$2:A74,A74))</f>
        <v>Resmitrom (Resffera) 60|15</v>
      </c>
      <c r="K74" s="18" t="n">
        <f aca="false">IF(OR(A74="",B74=""),0,IF(COUNTIFS(A$2:A74,A74,B$2:B74,B74)=1,1,0))</f>
        <v>1</v>
      </c>
    </row>
    <row r="75" customFormat="false" ht="15" hidden="false" customHeight="false" outlineLevel="0" collapsed="false">
      <c r="A75" s="15" t="s">
        <v>378</v>
      </c>
      <c r="B75" s="15" t="s">
        <v>341</v>
      </c>
      <c r="C75" s="15" t="s">
        <v>494</v>
      </c>
      <c r="D75" s="15"/>
      <c r="F75" s="18" t="str">
        <f aca="false">IF(B75="","",IFERROR(INDEX(Materials!$B$2:$B$301,MATCH(B75,Materials!$A$2:$A$301,0)),""))</f>
        <v>Solvent</v>
      </c>
      <c r="G75" s="18" t="str">
        <f aca="true">IF(AND(A75="",B75=""),"",IF(A75="","Missing product",IF(B75="","Missing material",IF(COUNTIF(ProductList,A75)=0,"Product not in Products list",IF(COUNTIF(MaterialList,B75)=0,"Material not in Materials list","OK")))))</f>
        <v>OK</v>
      </c>
      <c r="H75" s="18" t="str">
        <f aca="false">IF(F75="Active",A75&amp;"|"&amp;COUNTIFS(A$2:A75,A75,F$2:F75,"Active"),"")</f>
        <v/>
      </c>
      <c r="I75" s="18" t="str">
        <f aca="false">IF(B75="","",IF(SUMPRODUCT(MAX((A$1:A74=A75)*(B$1:B74=B75)*ROW(A$1:A74)))=0,C75&amp;"",IF(C75="",INDEX(I$1:I74,SUMPRODUCT(MAX((A$1:A74=A75)*(B$1:B74=B75)*ROW(A$1:A74)))),IF(INDEX(I$1:I74,SUMPRODUCT(MAX((A$1:A74=A75)*(B$1:B74=B75)*ROW(A$1:A74))))="",C75&amp;"",INDEX(I$1:I74,SUMPRODUCT(MAX((A$1:A74=A75)*(B$1:B74=B75)*ROW(A$1:A74))))&amp;"; "&amp;C75))))</f>
        <v>Binder Solvent; Coating Solvent</v>
      </c>
      <c r="J75" s="18" t="str">
        <f aca="false">IF(A75="","",A75&amp;"|"&amp;COUNTIF(A$2:A75,A75))</f>
        <v>Resmitrom (Resffera) 60|16</v>
      </c>
      <c r="K75" s="18" t="n">
        <f aca="false">IF(OR(A75="",B75=""),0,IF(COUNTIFS(A$2:A75,A75,B$2:B75,B75)=1,1,0))</f>
        <v>0</v>
      </c>
    </row>
    <row r="76" customFormat="false" ht="15" hidden="false" customHeight="false" outlineLevel="0" collapsed="false">
      <c r="A76" s="15" t="s">
        <v>378</v>
      </c>
      <c r="B76" s="15" t="s">
        <v>338</v>
      </c>
      <c r="C76" s="15" t="s">
        <v>494</v>
      </c>
      <c r="D76" s="15"/>
      <c r="F76" s="18" t="str">
        <f aca="false">IF(B76="","",IFERROR(INDEX(Materials!$B$2:$B$301,MATCH(B76,Materials!$A$2:$A$301,0)),""))</f>
        <v>Solvent</v>
      </c>
      <c r="G76" s="18" t="str">
        <f aca="true">IF(AND(A76="",B76=""),"",IF(A76="","Missing product",IF(B76="","Missing material",IF(COUNTIF(ProductList,A76)=0,"Product not in Products list",IF(COUNTIF(MaterialList,B76)=0,"Material not in Materials list","OK")))))</f>
        <v>OK</v>
      </c>
      <c r="H76" s="18" t="str">
        <f aca="false">IF(F76="Active",A76&amp;"|"&amp;COUNTIFS(A$2:A76,A76,F$2:F76,"Active"),"")</f>
        <v/>
      </c>
      <c r="I76" s="18" t="str">
        <f aca="false">IF(B76="","",IF(SUMPRODUCT(MAX((A$1:A75=A76)*(B$1:B75=B76)*ROW(A$1:A75)))=0,C76&amp;"",IF(C76="",INDEX(I$1:I75,SUMPRODUCT(MAX((A$1:A75=A76)*(B$1:B75=B76)*ROW(A$1:A75)))),IF(INDEX(I$1:I75,SUMPRODUCT(MAX((A$1:A75=A76)*(B$1:B75=B76)*ROW(A$1:A75))))="",C76&amp;"",INDEX(I$1:I75,SUMPRODUCT(MAX((A$1:A75=A76)*(B$1:B75=B76)*ROW(A$1:A75))))&amp;"; "&amp;C76))))</f>
        <v>Coating Solvent</v>
      </c>
      <c r="J76" s="18" t="str">
        <f aca="false">IF(A76="","",A76&amp;"|"&amp;COUNTIF(A$2:A76,A76))</f>
        <v>Resmitrom (Resffera) 60|17</v>
      </c>
      <c r="K76" s="18" t="n">
        <f aca="false">IF(OR(A76="",B76=""),0,IF(COUNTIFS(A$2:A76,A76,B$2:B76,B76)=1,1,0))</f>
        <v>1</v>
      </c>
    </row>
    <row r="77" customFormat="false" ht="15" hidden="false" customHeight="false" outlineLevel="0" collapsed="false">
      <c r="A77" s="15" t="s">
        <v>379</v>
      </c>
      <c r="B77" s="15" t="s">
        <v>189</v>
      </c>
      <c r="C77" s="15"/>
      <c r="D77" s="15"/>
      <c r="F77" s="18" t="str">
        <f aca="false">IF(B77="","",IFERROR(INDEX(Materials!$B$2:$B$301,MATCH(B77,Materials!$A$2:$A$301,0)),""))</f>
        <v>Active</v>
      </c>
      <c r="G77" s="18" t="str">
        <f aca="true">IF(AND(A77="",B77=""),"",IF(A77="","Missing product",IF(B77="","Missing material",IF(COUNTIF(ProductList,A77)=0,"Product not in Products list",IF(COUNTIF(MaterialList,B77)=0,"Material not in Materials list","OK")))))</f>
        <v>OK</v>
      </c>
      <c r="H77" s="18" t="str">
        <f aca="false">IF(F77="Active",A77&amp;"|"&amp;COUNTIFS(A$2:A77,A77,F$2:F77,"Active"),"")</f>
        <v>Resmitrom (Resffera) 80|1</v>
      </c>
      <c r="I77" s="18" t="str">
        <f aca="false">IF(B77="","",IF(SUMPRODUCT(MAX((A$1:A76=A77)*(B$1:B76=B77)*ROW(A$1:A76)))=0,C77&amp;"",IF(C77="",INDEX(I$1:I76,SUMPRODUCT(MAX((A$1:A76=A77)*(B$1:B76=B77)*ROW(A$1:A76)))),IF(INDEX(I$1:I76,SUMPRODUCT(MAX((A$1:A76=A77)*(B$1:B76=B77)*ROW(A$1:A76))))="",C77&amp;"",INDEX(I$1:I76,SUMPRODUCT(MAX((A$1:A76=A77)*(B$1:B76=B77)*ROW(A$1:A76))))&amp;"; "&amp;C77))))</f>
        <v/>
      </c>
      <c r="J77" s="18" t="str">
        <f aca="false">IF(A77="","",A77&amp;"|"&amp;COUNTIF(A$2:A77,A77))</f>
        <v>Resmitrom (Resffera) 80|1</v>
      </c>
      <c r="K77" s="18" t="n">
        <f aca="false">IF(OR(A77="",B77=""),0,IF(COUNTIFS(A$2:A77,A77,B$2:B77,B77)=1,1,0))</f>
        <v>1</v>
      </c>
    </row>
    <row r="78" customFormat="false" ht="15" hidden="false" customHeight="false" outlineLevel="0" collapsed="false">
      <c r="A78" s="15" t="s">
        <v>379</v>
      </c>
      <c r="B78" s="15" t="s">
        <v>268</v>
      </c>
      <c r="C78" s="15" t="s">
        <v>495</v>
      </c>
      <c r="D78" s="15"/>
      <c r="F78" s="18" t="str">
        <f aca="false">IF(B78="","",IFERROR(INDEX(Materials!$B$2:$B$301,MATCH(B78,Materials!$A$2:$A$301,0)),""))</f>
        <v>Filler / Diluent</v>
      </c>
      <c r="G78" s="18" t="str">
        <f aca="true">IF(AND(A78="",B78=""),"",IF(A78="","Missing product",IF(B78="","Missing material",IF(COUNTIF(ProductList,A78)=0,"Product not in Products list",IF(COUNTIF(MaterialList,B78)=0,"Material not in Materials list","OK")))))</f>
        <v>OK</v>
      </c>
      <c r="H78" s="18" t="str">
        <f aca="false">IF(F78="Active",A78&amp;"|"&amp;COUNTIFS(A$2:A78,A78,F$2:F78,"Active"),"")</f>
        <v/>
      </c>
      <c r="I78" s="18" t="str">
        <f aca="false">IF(B78="","",IF(SUMPRODUCT(MAX((A$1:A77=A78)*(B$1:B77=B78)*ROW(A$1:A77)))=0,C78&amp;"",IF(C78="",INDEX(I$1:I77,SUMPRODUCT(MAX((A$1:A77=A78)*(B$1:B77=B78)*ROW(A$1:A77)))),IF(INDEX(I$1:I77,SUMPRODUCT(MAX((A$1:A77=A78)*(B$1:B77=B78)*ROW(A$1:A77))))="",C78&amp;"",INDEX(I$1:I77,SUMPRODUCT(MAX((A$1:A77=A78)*(B$1:B77=B78)*ROW(A$1:A77))))&amp;"; "&amp;C78))))</f>
        <v>Fine powder</v>
      </c>
      <c r="J78" s="18" t="str">
        <f aca="false">IF(A78="","",A78&amp;"|"&amp;COUNTIF(A$2:A78,A78))</f>
        <v>Resmitrom (Resffera) 80|2</v>
      </c>
      <c r="K78" s="18" t="n">
        <f aca="false">IF(OR(A78="",B78=""),0,IF(COUNTIFS(A$2:A78,A78,B$2:B78,B78)=1,1,0))</f>
        <v>1</v>
      </c>
    </row>
    <row r="79" customFormat="false" ht="15" hidden="false" customHeight="false" outlineLevel="0" collapsed="false">
      <c r="A79" s="15" t="s">
        <v>379</v>
      </c>
      <c r="B79" s="15" t="s">
        <v>40</v>
      </c>
      <c r="C79" s="15" t="s">
        <v>489</v>
      </c>
      <c r="D79" s="15"/>
      <c r="F79" s="18" t="str">
        <f aca="false">IF(B79="","",IFERROR(INDEX(Materials!$B$2:$B$301,MATCH(B79,Materials!$A$2:$A$301,0)),""))</f>
        <v>Disintegrant</v>
      </c>
      <c r="G79" s="18" t="str">
        <f aca="true">IF(AND(A79="",B79=""),"",IF(A79="","Missing product",IF(B79="","Missing material",IF(COUNTIF(ProductList,A79)=0,"Product not in Products list",IF(COUNTIF(MaterialList,B79)=0,"Material not in Materials list","OK")))))</f>
        <v>OK</v>
      </c>
      <c r="H79" s="18" t="str">
        <f aca="false">IF(F79="Active",A79&amp;"|"&amp;COUNTIFS(A$2:A79,A79,F$2:F79,"Active"),"")</f>
        <v/>
      </c>
      <c r="I79" s="18" t="str">
        <f aca="false">IF(B79="","",IF(SUMPRODUCT(MAX((A$1:A78=A79)*(B$1:B78=B79)*ROW(A$1:A78)))=0,C79&amp;"",IF(C79="",INDEX(I$1:I78,SUMPRODUCT(MAX((A$1:A78=A79)*(B$1:B78=B79)*ROW(A$1:A78)))),IF(INDEX(I$1:I78,SUMPRODUCT(MAX((A$1:A78=A79)*(B$1:B78=B79)*ROW(A$1:A78))))="",C79&amp;"",INDEX(I$1:I78,SUMPRODUCT(MAX((A$1:A78=A79)*(B$1:B78=B79)*ROW(A$1:A78))))&amp;"; "&amp;C79))))</f>
        <v>Intra-granular</v>
      </c>
      <c r="J79" s="18" t="str">
        <f aca="false">IF(A79="","",A79&amp;"|"&amp;COUNTIF(A$2:A79,A79))</f>
        <v>Resmitrom (Resffera) 80|3</v>
      </c>
      <c r="K79" s="18" t="n">
        <f aca="false">IF(OR(A79="",B79=""),0,IF(COUNTIFS(A$2:A79,A79,B$2:B79,B79)=1,1,0))</f>
        <v>1</v>
      </c>
    </row>
    <row r="80" customFormat="false" ht="15" hidden="false" customHeight="false" outlineLevel="0" collapsed="false">
      <c r="A80" s="15" t="s">
        <v>379</v>
      </c>
      <c r="B80" s="15" t="s">
        <v>219</v>
      </c>
      <c r="C80" s="15"/>
      <c r="D80" s="15"/>
      <c r="F80" s="18" t="str">
        <f aca="false">IF(B80="","",IFERROR(INDEX(Materials!$B$2:$B$301,MATCH(B80,Materials!$A$2:$A$301,0)),""))</f>
        <v>Binder</v>
      </c>
      <c r="G80" s="18" t="str">
        <f aca="true">IF(AND(A80="",B80=""),"",IF(A80="","Missing product",IF(B80="","Missing material",IF(COUNTIF(ProductList,A80)=0,"Product not in Products list",IF(COUNTIF(MaterialList,B80)=0,"Material not in Materials list","OK")))))</f>
        <v>OK</v>
      </c>
      <c r="H80" s="18" t="str">
        <f aca="false">IF(F80="Active",A80&amp;"|"&amp;COUNTIFS(A$2:A80,A80,F$2:F80,"Active"),"")</f>
        <v/>
      </c>
      <c r="I80" s="18" t="str">
        <f aca="false">IF(B80="","",IF(SUMPRODUCT(MAX((A$1:A79=A80)*(B$1:B79=B80)*ROW(A$1:A79)))=0,C80&amp;"",IF(C80="",INDEX(I$1:I79,SUMPRODUCT(MAX((A$1:A79=A80)*(B$1:B79=B80)*ROW(A$1:A79)))),IF(INDEX(I$1:I79,SUMPRODUCT(MAX((A$1:A79=A80)*(B$1:B79=B80)*ROW(A$1:A79))))="",C80&amp;"",INDEX(I$1:I79,SUMPRODUCT(MAX((A$1:A79=A80)*(B$1:B79=B80)*ROW(A$1:A79))))&amp;"; "&amp;C80))))</f>
        <v/>
      </c>
      <c r="J80" s="18" t="str">
        <f aca="false">IF(A80="","",A80&amp;"|"&amp;COUNTIF(A$2:A80,A80))</f>
        <v>Resmitrom (Resffera) 80|4</v>
      </c>
      <c r="K80" s="18" t="n">
        <f aca="false">IF(OR(A80="",B80=""),0,IF(COUNTIFS(A$2:A80,A80,B$2:B80,B80)=1,1,0))</f>
        <v>1</v>
      </c>
    </row>
    <row r="81" customFormat="false" ht="15" hidden="false" customHeight="false" outlineLevel="0" collapsed="false">
      <c r="A81" s="15" t="s">
        <v>379</v>
      </c>
      <c r="B81" s="15" t="s">
        <v>341</v>
      </c>
      <c r="C81" s="15" t="s">
        <v>491</v>
      </c>
      <c r="D81" s="15"/>
      <c r="F81" s="18" t="str">
        <f aca="false">IF(B81="","",IFERROR(INDEX(Materials!$B$2:$B$301,MATCH(B81,Materials!$A$2:$A$301,0)),""))</f>
        <v>Solvent</v>
      </c>
      <c r="G81" s="18" t="str">
        <f aca="true">IF(AND(A81="",B81=""),"",IF(A81="","Missing product",IF(B81="","Missing material",IF(COUNTIF(ProductList,A81)=0,"Product not in Products list",IF(COUNTIF(MaterialList,B81)=0,"Material not in Materials list","OK")))))</f>
        <v>OK</v>
      </c>
      <c r="H81" s="18" t="str">
        <f aca="false">IF(F81="Active",A81&amp;"|"&amp;COUNTIFS(A$2:A81,A81,F$2:F81,"Active"),"")</f>
        <v/>
      </c>
      <c r="I81" s="18" t="str">
        <f aca="false">IF(B81="","",IF(SUMPRODUCT(MAX((A$1:A80=A81)*(B$1:B80=B81)*ROW(A$1:A80)))=0,C81&amp;"",IF(C81="",INDEX(I$1:I80,SUMPRODUCT(MAX((A$1:A80=A81)*(B$1:B80=B81)*ROW(A$1:A80)))),IF(INDEX(I$1:I80,SUMPRODUCT(MAX((A$1:A80=A81)*(B$1:B80=B81)*ROW(A$1:A80))))="",C81&amp;"",INDEX(I$1:I80,SUMPRODUCT(MAX((A$1:A80=A81)*(B$1:B80=B81)*ROW(A$1:A80))))&amp;"; "&amp;C81))))</f>
        <v>Binder Solvent</v>
      </c>
      <c r="J81" s="18" t="str">
        <f aca="false">IF(A81="","",A81&amp;"|"&amp;COUNTIF(A$2:A81,A81))</f>
        <v>Resmitrom (Resffera) 80|5</v>
      </c>
      <c r="K81" s="18" t="n">
        <f aca="false">IF(OR(A81="",B81=""),0,IF(COUNTIFS(A$2:A81,A81,B$2:B81,B81)=1,1,0))</f>
        <v>1</v>
      </c>
    </row>
    <row r="82" customFormat="false" ht="15" hidden="false" customHeight="false" outlineLevel="0" collapsed="false">
      <c r="A82" s="15" t="s">
        <v>379</v>
      </c>
      <c r="B82" s="15" t="s">
        <v>272</v>
      </c>
      <c r="C82" s="15"/>
      <c r="D82" s="15"/>
      <c r="F82" s="18" t="str">
        <f aca="false">IF(B82="","",IFERROR(INDEX(Materials!$B$2:$B$301,MATCH(B82,Materials!$A$2:$A$301,0)),""))</f>
        <v>Filler / Diluent</v>
      </c>
      <c r="G82" s="18" t="str">
        <f aca="true">IF(AND(A82="",B82=""),"",IF(A82="","Missing product",IF(B82="","Missing material",IF(COUNTIF(ProductList,A82)=0,"Product not in Products list",IF(COUNTIF(MaterialList,B82)=0,"Material not in Materials list","OK")))))</f>
        <v>OK</v>
      </c>
      <c r="H82" s="18" t="str">
        <f aca="false">IF(F82="Active",A82&amp;"|"&amp;COUNTIFS(A$2:A82,A82,F$2:F82,"Active"),"")</f>
        <v/>
      </c>
      <c r="I82" s="18" t="str">
        <f aca="false">IF(B82="","",IF(SUMPRODUCT(MAX((A$1:A81=A82)*(B$1:B81=B82)*ROW(A$1:A81)))=0,C82&amp;"",IF(C82="",INDEX(I$1:I81,SUMPRODUCT(MAX((A$1:A81=A82)*(B$1:B81=B82)*ROW(A$1:A81)))),IF(INDEX(I$1:I81,SUMPRODUCT(MAX((A$1:A81=A82)*(B$1:B81=B82)*ROW(A$1:A81))))="",C82&amp;"",INDEX(I$1:I81,SUMPRODUCT(MAX((A$1:A81=A82)*(B$1:B81=B82)*ROW(A$1:A81))))&amp;"; "&amp;C82))))</f>
        <v/>
      </c>
      <c r="J82" s="18" t="str">
        <f aca="false">IF(A82="","",A82&amp;"|"&amp;COUNTIF(A$2:A82,A82))</f>
        <v>Resmitrom (Resffera) 80|6</v>
      </c>
      <c r="K82" s="18" t="n">
        <f aca="false">IF(OR(A82="",B82=""),0,IF(COUNTIFS(A$2:A82,A82,B$2:B82,B82)=1,1,0))</f>
        <v>1</v>
      </c>
    </row>
    <row r="83" customFormat="false" ht="15" hidden="false" customHeight="false" outlineLevel="0" collapsed="false">
      <c r="A83" s="15" t="s">
        <v>379</v>
      </c>
      <c r="B83" s="15" t="s">
        <v>40</v>
      </c>
      <c r="C83" s="15" t="s">
        <v>492</v>
      </c>
      <c r="D83" s="15"/>
      <c r="F83" s="18" t="str">
        <f aca="false">IF(B83="","",IFERROR(INDEX(Materials!$B$2:$B$301,MATCH(B83,Materials!$A$2:$A$301,0)),""))</f>
        <v>Disintegrant</v>
      </c>
      <c r="G83" s="18" t="str">
        <f aca="true">IF(AND(A83="",B83=""),"",IF(A83="","Missing product",IF(B83="","Missing material",IF(COUNTIF(ProductList,A83)=0,"Product not in Products list",IF(COUNTIF(MaterialList,B83)=0,"Material not in Materials list","OK")))))</f>
        <v>OK</v>
      </c>
      <c r="H83" s="18" t="str">
        <f aca="false">IF(F83="Active",A83&amp;"|"&amp;COUNTIFS(A$2:A83,A83,F$2:F83,"Active"),"")</f>
        <v/>
      </c>
      <c r="I83" s="18" t="str">
        <f aca="false">IF(B83="","",IF(SUMPRODUCT(MAX((A$1:A82=A83)*(B$1:B82=B83)*ROW(A$1:A82)))=0,C83&amp;"",IF(C83="",INDEX(I$1:I82,SUMPRODUCT(MAX((A$1:A82=A83)*(B$1:B82=B83)*ROW(A$1:A82)))),IF(INDEX(I$1:I82,SUMPRODUCT(MAX((A$1:A82=A83)*(B$1:B82=B83)*ROW(A$1:A82))))="",C83&amp;"",INDEX(I$1:I82,SUMPRODUCT(MAX((A$1:A82=A83)*(B$1:B82=B83)*ROW(A$1:A82))))&amp;"; "&amp;C83))))</f>
        <v>Intra-granular; Extra-granular</v>
      </c>
      <c r="J83" s="18" t="str">
        <f aca="false">IF(A83="","",A83&amp;"|"&amp;COUNTIF(A$2:A83,A83))</f>
        <v>Resmitrom (Resffera) 80|7</v>
      </c>
      <c r="K83" s="18" t="n">
        <f aca="false">IF(OR(A83="",B83=""),0,IF(COUNTIFS(A$2:A83,A83,B$2:B83,B83)=1,1,0))</f>
        <v>0</v>
      </c>
    </row>
    <row r="84" customFormat="false" ht="15" hidden="false" customHeight="false" outlineLevel="0" collapsed="false">
      <c r="A84" s="15" t="s">
        <v>379</v>
      </c>
      <c r="B84" s="15" t="s">
        <v>293</v>
      </c>
      <c r="C84" s="15"/>
      <c r="D84" s="15"/>
      <c r="F84" s="18" t="str">
        <f aca="false">IF(B84="","",IFERROR(INDEX(Materials!$B$2:$B$301,MATCH(B84,Materials!$A$2:$A$301,0)),""))</f>
        <v>Glidant</v>
      </c>
      <c r="G84" s="18" t="str">
        <f aca="true">IF(AND(A84="",B84=""),"",IF(A84="","Missing product",IF(B84="","Missing material",IF(COUNTIF(ProductList,A84)=0,"Product not in Products list",IF(COUNTIF(MaterialList,B84)=0,"Material not in Materials list","OK")))))</f>
        <v>OK</v>
      </c>
      <c r="H84" s="18" t="str">
        <f aca="false">IF(F84="Active",A84&amp;"|"&amp;COUNTIFS(A$2:A84,A84,F$2:F84,"Active"),"")</f>
        <v/>
      </c>
      <c r="I84" s="18" t="str">
        <f aca="false">IF(B84="","",IF(SUMPRODUCT(MAX((A$1:A83=A84)*(B$1:B83=B84)*ROW(A$1:A83)))=0,C84&amp;"",IF(C84="",INDEX(I$1:I83,SUMPRODUCT(MAX((A$1:A83=A84)*(B$1:B83=B84)*ROW(A$1:A83)))),IF(INDEX(I$1:I83,SUMPRODUCT(MAX((A$1:A83=A84)*(B$1:B83=B84)*ROW(A$1:A83))))="",C84&amp;"",INDEX(I$1:I83,SUMPRODUCT(MAX((A$1:A83=A84)*(B$1:B83=B84)*ROW(A$1:A83))))&amp;"; "&amp;C84))))</f>
        <v/>
      </c>
      <c r="J84" s="18" t="str">
        <f aca="false">IF(A84="","",A84&amp;"|"&amp;COUNTIF(A$2:A84,A84))</f>
        <v>Resmitrom (Resffera) 80|8</v>
      </c>
      <c r="K84" s="18" t="n">
        <f aca="false">IF(OR(A84="",B84=""),0,IF(COUNTIFS(A$2:A84,A84,B$2:B84,B84)=1,1,0))</f>
        <v>1</v>
      </c>
    </row>
    <row r="85" customFormat="false" ht="15" hidden="false" customHeight="false" outlineLevel="0" collapsed="false">
      <c r="A85" s="15" t="s">
        <v>379</v>
      </c>
      <c r="B85" s="15" t="s">
        <v>298</v>
      </c>
      <c r="C85" s="15"/>
      <c r="D85" s="15"/>
      <c r="F85" s="18" t="str">
        <f aca="false">IF(B85="","",IFERROR(INDEX(Materials!$B$2:$B$301,MATCH(B85,Materials!$A$2:$A$301,0)),""))</f>
        <v>Lubricant</v>
      </c>
      <c r="G85" s="18" t="str">
        <f aca="true">IF(AND(A85="",B85=""),"",IF(A85="","Missing product",IF(B85="","Missing material",IF(COUNTIF(ProductList,A85)=0,"Product not in Products list",IF(COUNTIF(MaterialList,B85)=0,"Material not in Materials list","OK")))))</f>
        <v>OK</v>
      </c>
      <c r="H85" s="18" t="str">
        <f aca="false">IF(F85="Active",A85&amp;"|"&amp;COUNTIFS(A$2:A85,A85,F$2:F85,"Active"),"")</f>
        <v/>
      </c>
      <c r="I85" s="18" t="str">
        <f aca="false">IF(B85="","",IF(SUMPRODUCT(MAX((A$1:A84=A85)*(B$1:B84=B85)*ROW(A$1:A84)))=0,C85&amp;"",IF(C85="",INDEX(I$1:I84,SUMPRODUCT(MAX((A$1:A84=A85)*(B$1:B84=B85)*ROW(A$1:A84)))),IF(INDEX(I$1:I84,SUMPRODUCT(MAX((A$1:A84=A85)*(B$1:B84=B85)*ROW(A$1:A84))))="",C85&amp;"",INDEX(I$1:I84,SUMPRODUCT(MAX((A$1:A84=A85)*(B$1:B84=B85)*ROW(A$1:A84))))&amp;"; "&amp;C85))))</f>
        <v/>
      </c>
      <c r="J85" s="18" t="str">
        <f aca="false">IF(A85="","",A85&amp;"|"&amp;COUNTIF(A$2:A85,A85))</f>
        <v>Resmitrom (Resffera) 80|9</v>
      </c>
      <c r="K85" s="18" t="n">
        <f aca="false">IF(OR(A85="",B85=""),0,IF(COUNTIFS(A$2:A85,A85,B$2:B85,B85)=1,1,0))</f>
        <v>1</v>
      </c>
    </row>
    <row r="86" customFormat="false" ht="15" hidden="false" customHeight="false" outlineLevel="0" collapsed="false">
      <c r="A86" s="15" t="s">
        <v>379</v>
      </c>
      <c r="B86" s="15" t="s">
        <v>226</v>
      </c>
      <c r="C86" s="15"/>
      <c r="D86" s="15"/>
      <c r="F86" s="18" t="str">
        <f aca="false">IF(B86="","",IFERROR(INDEX(Materials!$B$2:$B$301,MATCH(B86,Materials!$A$2:$A$301,0)),""))</f>
        <v>Binder / Coating Polymer</v>
      </c>
      <c r="G86" s="18" t="str">
        <f aca="true">IF(AND(A86="",B86=""),"",IF(A86="","Missing product",IF(B86="","Missing material",IF(COUNTIF(ProductList,A86)=0,"Product not in Products list",IF(COUNTIF(MaterialList,B86)=0,"Material not in Materials list","OK")))))</f>
        <v>OK</v>
      </c>
      <c r="H86" s="18" t="str">
        <f aca="false">IF(F86="Active",A86&amp;"|"&amp;COUNTIFS(A$2:A86,A86,F$2:F86,"Active"),"")</f>
        <v/>
      </c>
      <c r="I86" s="18" t="str">
        <f aca="false">IF(B86="","",IF(SUMPRODUCT(MAX((A$1:A85=A86)*(B$1:B85=B86)*ROW(A$1:A85)))=0,C86&amp;"",IF(C86="",INDEX(I$1:I85,SUMPRODUCT(MAX((A$1:A85=A86)*(B$1:B85=B86)*ROW(A$1:A85)))),IF(INDEX(I$1:I85,SUMPRODUCT(MAX((A$1:A85=A86)*(B$1:B85=B86)*ROW(A$1:A85))))="",C86&amp;"",INDEX(I$1:I85,SUMPRODUCT(MAX((A$1:A85=A86)*(B$1:B85=B86)*ROW(A$1:A85))))&amp;"; "&amp;C86))))</f>
        <v/>
      </c>
      <c r="J86" s="18" t="str">
        <f aca="false">IF(A86="","",A86&amp;"|"&amp;COUNTIF(A$2:A86,A86))</f>
        <v>Resmitrom (Resffera) 80|10</v>
      </c>
      <c r="K86" s="18" t="n">
        <f aca="false">IF(OR(A86="",B86=""),0,IF(COUNTIFS(A$2:A86,A86,B$2:B86,B86)=1,1,0))</f>
        <v>1</v>
      </c>
    </row>
    <row r="87" customFormat="false" ht="15" hidden="false" customHeight="false" outlineLevel="0" collapsed="false">
      <c r="A87" s="15" t="s">
        <v>379</v>
      </c>
      <c r="B87" s="15" t="s">
        <v>311</v>
      </c>
      <c r="C87" s="15"/>
      <c r="D87" s="15"/>
      <c r="F87" s="18" t="str">
        <f aca="false">IF(B87="","",IFERROR(INDEX(Materials!$B$2:$B$301,MATCH(B87,Materials!$A$2:$A$301,0)),""))</f>
        <v>Plasticizer</v>
      </c>
      <c r="G87" s="18" t="str">
        <f aca="true">IF(AND(A87="",B87=""),"",IF(A87="","Missing product",IF(B87="","Missing material",IF(COUNTIF(ProductList,A87)=0,"Product not in Products list",IF(COUNTIF(MaterialList,B87)=0,"Material not in Materials list","OK")))))</f>
        <v>OK</v>
      </c>
      <c r="H87" s="18" t="str">
        <f aca="false">IF(F87="Active",A87&amp;"|"&amp;COUNTIFS(A$2:A87,A87,F$2:F87,"Active"),"")</f>
        <v/>
      </c>
      <c r="I87" s="18" t="str">
        <f aca="false">IF(B87="","",IF(SUMPRODUCT(MAX((A$1:A86=A87)*(B$1:B86=B87)*ROW(A$1:A86)))=0,C87&amp;"",IF(C87="",INDEX(I$1:I86,SUMPRODUCT(MAX((A$1:A86=A87)*(B$1:B86=B87)*ROW(A$1:A86)))),IF(INDEX(I$1:I86,SUMPRODUCT(MAX((A$1:A86=A87)*(B$1:B86=B87)*ROW(A$1:A86))))="",C87&amp;"",INDEX(I$1:I86,SUMPRODUCT(MAX((A$1:A86=A87)*(B$1:B86=B87)*ROW(A$1:A86))))&amp;"; "&amp;C87))))</f>
        <v/>
      </c>
      <c r="J87" s="18" t="str">
        <f aca="false">IF(A87="","",A87&amp;"|"&amp;COUNTIF(A$2:A87,A87))</f>
        <v>Resmitrom (Resffera) 80|11</v>
      </c>
      <c r="K87" s="18" t="n">
        <f aca="false">IF(OR(A87="",B87=""),0,IF(COUNTIFS(A$2:A87,A87,B$2:B87,B87)=1,1,0))</f>
        <v>1</v>
      </c>
    </row>
    <row r="88" customFormat="false" ht="15" hidden="false" customHeight="false" outlineLevel="0" collapsed="false">
      <c r="A88" s="15" t="s">
        <v>379</v>
      </c>
      <c r="B88" s="15" t="s">
        <v>303</v>
      </c>
      <c r="C88" s="15"/>
      <c r="D88" s="15"/>
      <c r="F88" s="18" t="str">
        <f aca="false">IF(B88="","",IFERROR(INDEX(Materials!$B$2:$B$301,MATCH(B88,Materials!$A$2:$A$301,0)),""))</f>
        <v>Opacifier</v>
      </c>
      <c r="G88" s="18" t="str">
        <f aca="true">IF(AND(A88="",B88=""),"",IF(A88="","Missing product",IF(B88="","Missing material",IF(COUNTIF(ProductList,A88)=0,"Product not in Products list",IF(COUNTIF(MaterialList,B88)=0,"Material not in Materials list","OK")))))</f>
        <v>OK</v>
      </c>
      <c r="H88" s="18" t="str">
        <f aca="false">IF(F88="Active",A88&amp;"|"&amp;COUNTIFS(A$2:A88,A88,F$2:F88,"Active"),"")</f>
        <v/>
      </c>
      <c r="I88" s="18" t="str">
        <f aca="false">IF(B88="","",IF(SUMPRODUCT(MAX((A$1:A87=A88)*(B$1:B87=B88)*ROW(A$1:A87)))=0,C88&amp;"",IF(C88="",INDEX(I$1:I87,SUMPRODUCT(MAX((A$1:A87=A88)*(B$1:B87=B88)*ROW(A$1:A87)))),IF(INDEX(I$1:I87,SUMPRODUCT(MAX((A$1:A87=A88)*(B$1:B87=B88)*ROW(A$1:A87))))="",C88&amp;"",INDEX(I$1:I87,SUMPRODUCT(MAX((A$1:A87=A88)*(B$1:B87=B88)*ROW(A$1:A87))))&amp;"; "&amp;C88))))</f>
        <v/>
      </c>
      <c r="J88" s="18" t="str">
        <f aca="false">IF(A88="","",A88&amp;"|"&amp;COUNTIF(A$2:A88,A88))</f>
        <v>Resmitrom (Resffera) 80|12</v>
      </c>
      <c r="K88" s="18" t="n">
        <f aca="false">IF(OR(A88="",B88=""),0,IF(COUNTIFS(A$2:A88,A88,B$2:B88,B88)=1,1,0))</f>
        <v>1</v>
      </c>
    </row>
    <row r="89" customFormat="false" ht="15" hidden="false" customHeight="false" outlineLevel="0" collapsed="false">
      <c r="A89" s="15" t="s">
        <v>379</v>
      </c>
      <c r="B89" s="15" t="s">
        <v>296</v>
      </c>
      <c r="C89" s="15"/>
      <c r="D89" s="15"/>
      <c r="F89" s="18" t="str">
        <f aca="false">IF(B89="","",IFERROR(INDEX(Materials!$B$2:$B$301,MATCH(B89,Materials!$A$2:$A$301,0)),""))</f>
        <v>Glidant / Anti-tacking</v>
      </c>
      <c r="G89" s="18" t="str">
        <f aca="true">IF(AND(A89="",B89=""),"",IF(A89="","Missing product",IF(B89="","Missing material",IF(COUNTIF(ProductList,A89)=0,"Product not in Products list",IF(COUNTIF(MaterialList,B89)=0,"Material not in Materials list","OK")))))</f>
        <v>OK</v>
      </c>
      <c r="H89" s="18" t="str">
        <f aca="false">IF(F89="Active",A89&amp;"|"&amp;COUNTIFS(A$2:A89,A89,F$2:F89,"Active"),"")</f>
        <v/>
      </c>
      <c r="I89" s="18" t="str">
        <f aca="false">IF(B89="","",IF(SUMPRODUCT(MAX((A$1:A88=A89)*(B$1:B88=B89)*ROW(A$1:A88)))=0,C89&amp;"",IF(C89="",INDEX(I$1:I88,SUMPRODUCT(MAX((A$1:A88=A89)*(B$1:B88=B89)*ROW(A$1:A88)))),IF(INDEX(I$1:I88,SUMPRODUCT(MAX((A$1:A88=A89)*(B$1:B88=B89)*ROW(A$1:A88))))="",C89&amp;"",INDEX(I$1:I88,SUMPRODUCT(MAX((A$1:A88=A89)*(B$1:B88=B89)*ROW(A$1:A88))))&amp;"; "&amp;C89))))</f>
        <v/>
      </c>
      <c r="J89" s="18" t="str">
        <f aca="false">IF(A89="","",A89&amp;"|"&amp;COUNTIF(A$2:A89,A89))</f>
        <v>Resmitrom (Resffera) 80|13</v>
      </c>
      <c r="K89" s="18" t="n">
        <f aca="false">IF(OR(A89="",B89=""),0,IF(COUNTIFS(A$2:A89,A89,B$2:B89,B89)=1,1,0))</f>
        <v>1</v>
      </c>
    </row>
    <row r="90" customFormat="false" ht="15" hidden="false" customHeight="false" outlineLevel="0" collapsed="false">
      <c r="A90" s="15" t="s">
        <v>379</v>
      </c>
      <c r="B90" s="15" t="s">
        <v>238</v>
      </c>
      <c r="C90" s="15"/>
      <c r="D90" s="15"/>
      <c r="F90" s="18" t="str">
        <f aca="false">IF(B90="","",IFERROR(INDEX(Materials!$B$2:$B$301,MATCH(B90,Materials!$A$2:$A$301,0)),""))</f>
        <v>Colorant</v>
      </c>
      <c r="G90" s="18" t="str">
        <f aca="true">IF(AND(A90="",B90=""),"",IF(A90="","Missing product",IF(B90="","Missing material",IF(COUNTIF(ProductList,A90)=0,"Product not in Products list",IF(COUNTIF(MaterialList,B90)=0,"Material not in Materials list","OK")))))</f>
        <v>OK</v>
      </c>
      <c r="H90" s="18" t="str">
        <f aca="false">IF(F90="Active",A90&amp;"|"&amp;COUNTIFS(A$2:A90,A90,F$2:F90,"Active"),"")</f>
        <v/>
      </c>
      <c r="I90" s="18" t="str">
        <f aca="false">IF(B90="","",IF(SUMPRODUCT(MAX((A$1:A89=A90)*(B$1:B89=B90)*ROW(A$1:A89)))=0,C90&amp;"",IF(C90="",INDEX(I$1:I89,SUMPRODUCT(MAX((A$1:A89=A90)*(B$1:B89=B90)*ROW(A$1:A89)))),IF(INDEX(I$1:I89,SUMPRODUCT(MAX((A$1:A89=A90)*(B$1:B89=B90)*ROW(A$1:A89))))="",C90&amp;"",INDEX(I$1:I89,SUMPRODUCT(MAX((A$1:A89=A90)*(B$1:B89=B90)*ROW(A$1:A89))))&amp;"; "&amp;C90))))</f>
        <v/>
      </c>
      <c r="J90" s="18" t="str">
        <f aca="false">IF(A90="","",A90&amp;"|"&amp;COUNTIF(A$2:A90,A90))</f>
        <v>Resmitrom (Resffera) 80|14</v>
      </c>
      <c r="K90" s="18" t="n">
        <f aca="false">IF(OR(A90="",B90=""),0,IF(COUNTIFS(A$2:A90,A90,B$2:B90,B90)=1,1,0))</f>
        <v>1</v>
      </c>
    </row>
    <row r="91" customFormat="false" ht="15" hidden="false" customHeight="false" outlineLevel="0" collapsed="false">
      <c r="A91" s="15" t="s">
        <v>379</v>
      </c>
      <c r="B91" s="15" t="s">
        <v>248</v>
      </c>
      <c r="C91" s="15"/>
      <c r="D91" s="15"/>
      <c r="F91" s="18" t="str">
        <f aca="false">IF(B91="","",IFERROR(INDEX(Materials!$B$2:$B$301,MATCH(B91,Materials!$A$2:$A$301,0)),""))</f>
        <v>Colorant</v>
      </c>
      <c r="G91" s="18" t="str">
        <f aca="true">IF(AND(A91="",B91=""),"",IF(A91="","Missing product",IF(B91="","Missing material",IF(COUNTIF(ProductList,A91)=0,"Product not in Products list",IF(COUNTIF(MaterialList,B91)=0,"Material not in Materials list","OK")))))</f>
        <v>OK</v>
      </c>
      <c r="H91" s="18" t="str">
        <f aca="false">IF(F91="Active",A91&amp;"|"&amp;COUNTIFS(A$2:A91,A91,F$2:F91,"Active"),"")</f>
        <v/>
      </c>
      <c r="I91" s="18" t="str">
        <f aca="false">IF(B91="","",IF(SUMPRODUCT(MAX((A$1:A90=A91)*(B$1:B90=B91)*ROW(A$1:A90)))=0,C91&amp;"",IF(C91="",INDEX(I$1:I90,SUMPRODUCT(MAX((A$1:A90=A91)*(B$1:B90=B91)*ROW(A$1:A90)))),IF(INDEX(I$1:I90,SUMPRODUCT(MAX((A$1:A90=A91)*(B$1:B90=B91)*ROW(A$1:A90))))="",C91&amp;"",INDEX(I$1:I90,SUMPRODUCT(MAX((A$1:A90=A91)*(B$1:B90=B91)*ROW(A$1:A90))))&amp;"; "&amp;C91))))</f>
        <v/>
      </c>
      <c r="J91" s="18" t="str">
        <f aca="false">IF(A91="","",A91&amp;"|"&amp;COUNTIF(A$2:A91,A91))</f>
        <v>Resmitrom (Resffera) 80|15</v>
      </c>
      <c r="K91" s="18" t="n">
        <f aca="false">IF(OR(A91="",B91=""),0,IF(COUNTIFS(A$2:A91,A91,B$2:B91,B91)=1,1,0))</f>
        <v>1</v>
      </c>
    </row>
    <row r="92" customFormat="false" ht="15" hidden="false" customHeight="false" outlineLevel="0" collapsed="false">
      <c r="A92" s="15" t="s">
        <v>379</v>
      </c>
      <c r="B92" s="15" t="s">
        <v>341</v>
      </c>
      <c r="C92" s="15" t="s">
        <v>494</v>
      </c>
      <c r="D92" s="15"/>
      <c r="F92" s="18" t="str">
        <f aca="false">IF(B92="","",IFERROR(INDEX(Materials!$B$2:$B$301,MATCH(B92,Materials!$A$2:$A$301,0)),""))</f>
        <v>Solvent</v>
      </c>
      <c r="G92" s="18" t="str">
        <f aca="true">IF(AND(A92="",B92=""),"",IF(A92="","Missing product",IF(B92="","Missing material",IF(COUNTIF(ProductList,A92)=0,"Product not in Products list",IF(COUNTIF(MaterialList,B92)=0,"Material not in Materials list","OK")))))</f>
        <v>OK</v>
      </c>
      <c r="H92" s="18" t="str">
        <f aca="false">IF(F92="Active",A92&amp;"|"&amp;COUNTIFS(A$2:A92,A92,F$2:F92,"Active"),"")</f>
        <v/>
      </c>
      <c r="I92" s="18" t="str">
        <f aca="false">IF(B92="","",IF(SUMPRODUCT(MAX((A$1:A91=A92)*(B$1:B91=B92)*ROW(A$1:A91)))=0,C92&amp;"",IF(C92="",INDEX(I$1:I91,SUMPRODUCT(MAX((A$1:A91=A92)*(B$1:B91=B92)*ROW(A$1:A91)))),IF(INDEX(I$1:I91,SUMPRODUCT(MAX((A$1:A91=A92)*(B$1:B91=B92)*ROW(A$1:A91))))="",C92&amp;"",INDEX(I$1:I91,SUMPRODUCT(MAX((A$1:A91=A92)*(B$1:B91=B92)*ROW(A$1:A91))))&amp;"; "&amp;C92))))</f>
        <v>Binder Solvent; Coating Solvent</v>
      </c>
      <c r="J92" s="18" t="str">
        <f aca="false">IF(A92="","",A92&amp;"|"&amp;COUNTIF(A$2:A92,A92))</f>
        <v>Resmitrom (Resffera) 80|16</v>
      </c>
      <c r="K92" s="18" t="n">
        <f aca="false">IF(OR(A92="",B92=""),0,IF(COUNTIFS(A$2:A92,A92,B$2:B92,B92)=1,1,0))</f>
        <v>0</v>
      </c>
    </row>
    <row r="93" customFormat="false" ht="15" hidden="false" customHeight="false" outlineLevel="0" collapsed="false">
      <c r="A93" s="15" t="s">
        <v>379</v>
      </c>
      <c r="B93" s="15" t="s">
        <v>338</v>
      </c>
      <c r="C93" s="15" t="s">
        <v>494</v>
      </c>
      <c r="D93" s="15"/>
      <c r="F93" s="18" t="str">
        <f aca="false">IF(B93="","",IFERROR(INDEX(Materials!$B$2:$B$301,MATCH(B93,Materials!$A$2:$A$301,0)),""))</f>
        <v>Solvent</v>
      </c>
      <c r="G93" s="18" t="str">
        <f aca="true">IF(AND(A93="",B93=""),"",IF(A93="","Missing product",IF(B93="","Missing material",IF(COUNTIF(ProductList,A93)=0,"Product not in Products list",IF(COUNTIF(MaterialList,B93)=0,"Material not in Materials list","OK")))))</f>
        <v>OK</v>
      </c>
      <c r="H93" s="18" t="str">
        <f aca="false">IF(F93="Active",A93&amp;"|"&amp;COUNTIFS(A$2:A93,A93,F$2:F93,"Active"),"")</f>
        <v/>
      </c>
      <c r="I93" s="18" t="str">
        <f aca="false">IF(B93="","",IF(SUMPRODUCT(MAX((A$1:A92=A93)*(B$1:B92=B93)*ROW(A$1:A92)))=0,C93&amp;"",IF(C93="",INDEX(I$1:I92,SUMPRODUCT(MAX((A$1:A92=A93)*(B$1:B92=B93)*ROW(A$1:A92)))),IF(INDEX(I$1:I92,SUMPRODUCT(MAX((A$1:A92=A93)*(B$1:B92=B93)*ROW(A$1:A92))))="",C93&amp;"",INDEX(I$1:I92,SUMPRODUCT(MAX((A$1:A92=A93)*(B$1:B92=B93)*ROW(A$1:A92))))&amp;"; "&amp;C93))))</f>
        <v>Coating Solvent</v>
      </c>
      <c r="J93" s="18" t="str">
        <f aca="false">IF(A93="","",A93&amp;"|"&amp;COUNTIF(A$2:A93,A93))</f>
        <v>Resmitrom (Resffera) 80|17</v>
      </c>
      <c r="K93" s="18" t="n">
        <f aca="false">IF(OR(A93="",B93=""),0,IF(COUNTIFS(A$2:A93,A93,B$2:B93,B93)=1,1,0))</f>
        <v>1</v>
      </c>
    </row>
    <row r="94" customFormat="false" ht="15" hidden="false" customHeight="false" outlineLevel="0" collapsed="false">
      <c r="A94" s="15" t="s">
        <v>380</v>
      </c>
      <c r="B94" s="15" t="s">
        <v>189</v>
      </c>
      <c r="C94" s="15"/>
      <c r="D94" s="15"/>
      <c r="F94" s="18" t="str">
        <f aca="false">IF(B94="","",IFERROR(INDEX(Materials!$B$2:$B$301,MATCH(B94,Materials!$A$2:$A$301,0)),""))</f>
        <v>Active</v>
      </c>
      <c r="G94" s="18" t="str">
        <f aca="true">IF(AND(A94="",B94=""),"",IF(A94="","Missing product",IF(B94="","Missing material",IF(COUNTIF(ProductList,A94)=0,"Product not in Products list",IF(COUNTIF(MaterialList,B94)=0,"Material not in Materials list","OK")))))</f>
        <v>OK</v>
      </c>
      <c r="H94" s="18" t="str">
        <f aca="false">IF(F94="Active",A94&amp;"|"&amp;COUNTIFS(A$2:A94,A94,F$2:F94,"Active"),"")</f>
        <v>Resmitrom (Resffera) 100|1</v>
      </c>
      <c r="I94" s="18" t="str">
        <f aca="false">IF(B94="","",IF(SUMPRODUCT(MAX((A$1:A93=A94)*(B$1:B93=B94)*ROW(A$1:A93)))=0,C94&amp;"",IF(C94="",INDEX(I$1:I93,SUMPRODUCT(MAX((A$1:A93=A94)*(B$1:B93=B94)*ROW(A$1:A93)))),IF(INDEX(I$1:I93,SUMPRODUCT(MAX((A$1:A93=A94)*(B$1:B93=B94)*ROW(A$1:A93))))="",C94&amp;"",INDEX(I$1:I93,SUMPRODUCT(MAX((A$1:A93=A94)*(B$1:B93=B94)*ROW(A$1:A93))))&amp;"; "&amp;C94))))</f>
        <v/>
      </c>
      <c r="J94" s="18" t="str">
        <f aca="false">IF(A94="","",A94&amp;"|"&amp;COUNTIF(A$2:A94,A94))</f>
        <v>Resmitrom (Resffera) 100|1</v>
      </c>
      <c r="K94" s="18" t="n">
        <f aca="false">IF(OR(A94="",B94=""),0,IF(COUNTIFS(A$2:A94,A94,B$2:B94,B94)=1,1,0))</f>
        <v>1</v>
      </c>
    </row>
    <row r="95" customFormat="false" ht="15" hidden="false" customHeight="false" outlineLevel="0" collapsed="false">
      <c r="A95" s="15" t="s">
        <v>380</v>
      </c>
      <c r="B95" s="15" t="s">
        <v>268</v>
      </c>
      <c r="C95" s="15" t="s">
        <v>495</v>
      </c>
      <c r="D95" s="15"/>
      <c r="F95" s="18" t="str">
        <f aca="false">IF(B95="","",IFERROR(INDEX(Materials!$B$2:$B$301,MATCH(B95,Materials!$A$2:$A$301,0)),""))</f>
        <v>Filler / Diluent</v>
      </c>
      <c r="G95" s="18" t="str">
        <f aca="true">IF(AND(A95="",B95=""),"",IF(A95="","Missing product",IF(B95="","Missing material",IF(COUNTIF(ProductList,A95)=0,"Product not in Products list",IF(COUNTIF(MaterialList,B95)=0,"Material not in Materials list","OK")))))</f>
        <v>OK</v>
      </c>
      <c r="H95" s="18" t="str">
        <f aca="false">IF(F95="Active",A95&amp;"|"&amp;COUNTIFS(A$2:A95,A95,F$2:F95,"Active"),"")</f>
        <v/>
      </c>
      <c r="I95" s="18" t="str">
        <f aca="false">IF(B95="","",IF(SUMPRODUCT(MAX((A$1:A94=A95)*(B$1:B94=B95)*ROW(A$1:A94)))=0,C95&amp;"",IF(C95="",INDEX(I$1:I94,SUMPRODUCT(MAX((A$1:A94=A95)*(B$1:B94=B95)*ROW(A$1:A94)))),IF(INDEX(I$1:I94,SUMPRODUCT(MAX((A$1:A94=A95)*(B$1:B94=B95)*ROW(A$1:A94))))="",C95&amp;"",INDEX(I$1:I94,SUMPRODUCT(MAX((A$1:A94=A95)*(B$1:B94=B95)*ROW(A$1:A94))))&amp;"; "&amp;C95))))</f>
        <v>Fine powder</v>
      </c>
      <c r="J95" s="18" t="str">
        <f aca="false">IF(A95="","",A95&amp;"|"&amp;COUNTIF(A$2:A95,A95))</f>
        <v>Resmitrom (Resffera) 100|2</v>
      </c>
      <c r="K95" s="18" t="n">
        <f aca="false">IF(OR(A95="",B95=""),0,IF(COUNTIFS(A$2:A95,A95,B$2:B95,B95)=1,1,0))</f>
        <v>1</v>
      </c>
    </row>
    <row r="96" customFormat="false" ht="15" hidden="false" customHeight="false" outlineLevel="0" collapsed="false">
      <c r="A96" s="15" t="s">
        <v>380</v>
      </c>
      <c r="B96" s="15" t="s">
        <v>40</v>
      </c>
      <c r="C96" s="15" t="s">
        <v>489</v>
      </c>
      <c r="D96" s="15"/>
      <c r="F96" s="18" t="str">
        <f aca="false">IF(B96="","",IFERROR(INDEX(Materials!$B$2:$B$301,MATCH(B96,Materials!$A$2:$A$301,0)),""))</f>
        <v>Disintegrant</v>
      </c>
      <c r="G96" s="18" t="str">
        <f aca="true">IF(AND(A96="",B96=""),"",IF(A96="","Missing product",IF(B96="","Missing material",IF(COUNTIF(ProductList,A96)=0,"Product not in Products list",IF(COUNTIF(MaterialList,B96)=0,"Material not in Materials list","OK")))))</f>
        <v>OK</v>
      </c>
      <c r="H96" s="18" t="str">
        <f aca="false">IF(F96="Active",A96&amp;"|"&amp;COUNTIFS(A$2:A96,A96,F$2:F96,"Active"),"")</f>
        <v/>
      </c>
      <c r="I96" s="18" t="str">
        <f aca="false">IF(B96="","",IF(SUMPRODUCT(MAX((A$1:A95=A96)*(B$1:B95=B96)*ROW(A$1:A95)))=0,C96&amp;"",IF(C96="",INDEX(I$1:I95,SUMPRODUCT(MAX((A$1:A95=A96)*(B$1:B95=B96)*ROW(A$1:A95)))),IF(INDEX(I$1:I95,SUMPRODUCT(MAX((A$1:A95=A96)*(B$1:B95=B96)*ROW(A$1:A95))))="",C96&amp;"",INDEX(I$1:I95,SUMPRODUCT(MAX((A$1:A95=A96)*(B$1:B95=B96)*ROW(A$1:A95))))&amp;"; "&amp;C96))))</f>
        <v>Intra-granular</v>
      </c>
      <c r="J96" s="18" t="str">
        <f aca="false">IF(A96="","",A96&amp;"|"&amp;COUNTIF(A$2:A96,A96))</f>
        <v>Resmitrom (Resffera) 100|3</v>
      </c>
      <c r="K96" s="18" t="n">
        <f aca="false">IF(OR(A96="",B96=""),0,IF(COUNTIFS(A$2:A96,A96,B$2:B96,B96)=1,1,0))</f>
        <v>1</v>
      </c>
    </row>
    <row r="97" customFormat="false" ht="15" hidden="false" customHeight="false" outlineLevel="0" collapsed="false">
      <c r="A97" s="15" t="s">
        <v>380</v>
      </c>
      <c r="B97" s="15" t="s">
        <v>219</v>
      </c>
      <c r="C97" s="15"/>
      <c r="D97" s="15"/>
      <c r="F97" s="18" t="str">
        <f aca="false">IF(B97="","",IFERROR(INDEX(Materials!$B$2:$B$301,MATCH(B97,Materials!$A$2:$A$301,0)),""))</f>
        <v>Binder</v>
      </c>
      <c r="G97" s="18" t="str">
        <f aca="true">IF(AND(A97="",B97=""),"",IF(A97="","Missing product",IF(B97="","Missing material",IF(COUNTIF(ProductList,A97)=0,"Product not in Products list",IF(COUNTIF(MaterialList,B97)=0,"Material not in Materials list","OK")))))</f>
        <v>OK</v>
      </c>
      <c r="H97" s="18" t="str">
        <f aca="false">IF(F97="Active",A97&amp;"|"&amp;COUNTIFS(A$2:A97,A97,F$2:F97,"Active"),"")</f>
        <v/>
      </c>
      <c r="I97" s="18" t="str">
        <f aca="false">IF(B97="","",IF(SUMPRODUCT(MAX((A$1:A96=A97)*(B$1:B96=B97)*ROW(A$1:A96)))=0,C97&amp;"",IF(C97="",INDEX(I$1:I96,SUMPRODUCT(MAX((A$1:A96=A97)*(B$1:B96=B97)*ROW(A$1:A96)))),IF(INDEX(I$1:I96,SUMPRODUCT(MAX((A$1:A96=A97)*(B$1:B96=B97)*ROW(A$1:A96))))="",C97&amp;"",INDEX(I$1:I96,SUMPRODUCT(MAX((A$1:A96=A97)*(B$1:B96=B97)*ROW(A$1:A96))))&amp;"; "&amp;C97))))</f>
        <v/>
      </c>
      <c r="J97" s="18" t="str">
        <f aca="false">IF(A97="","",A97&amp;"|"&amp;COUNTIF(A$2:A97,A97))</f>
        <v>Resmitrom (Resffera) 100|4</v>
      </c>
      <c r="K97" s="18" t="n">
        <f aca="false">IF(OR(A97="",B97=""),0,IF(COUNTIFS(A$2:A97,A97,B$2:B97,B97)=1,1,0))</f>
        <v>1</v>
      </c>
    </row>
    <row r="98" customFormat="false" ht="15" hidden="false" customHeight="false" outlineLevel="0" collapsed="false">
      <c r="A98" s="15" t="s">
        <v>380</v>
      </c>
      <c r="B98" s="15" t="s">
        <v>341</v>
      </c>
      <c r="C98" s="15" t="s">
        <v>491</v>
      </c>
      <c r="D98" s="15"/>
      <c r="F98" s="18" t="str">
        <f aca="false">IF(B98="","",IFERROR(INDEX(Materials!$B$2:$B$301,MATCH(B98,Materials!$A$2:$A$301,0)),""))</f>
        <v>Solvent</v>
      </c>
      <c r="G98" s="18" t="str">
        <f aca="true">IF(AND(A98="",B98=""),"",IF(A98="","Missing product",IF(B98="","Missing material",IF(COUNTIF(ProductList,A98)=0,"Product not in Products list",IF(COUNTIF(MaterialList,B98)=0,"Material not in Materials list","OK")))))</f>
        <v>OK</v>
      </c>
      <c r="H98" s="18" t="str">
        <f aca="false">IF(F98="Active",A98&amp;"|"&amp;COUNTIFS(A$2:A98,A98,F$2:F98,"Active"),"")</f>
        <v/>
      </c>
      <c r="I98" s="18" t="str">
        <f aca="false">IF(B98="","",IF(SUMPRODUCT(MAX((A$1:A97=A98)*(B$1:B97=B98)*ROW(A$1:A97)))=0,C98&amp;"",IF(C98="",INDEX(I$1:I97,SUMPRODUCT(MAX((A$1:A97=A98)*(B$1:B97=B98)*ROW(A$1:A97)))),IF(INDEX(I$1:I97,SUMPRODUCT(MAX((A$1:A97=A98)*(B$1:B97=B98)*ROW(A$1:A97))))="",C98&amp;"",INDEX(I$1:I97,SUMPRODUCT(MAX((A$1:A97=A98)*(B$1:B97=B98)*ROW(A$1:A97))))&amp;"; "&amp;C98))))</f>
        <v>Binder Solvent</v>
      </c>
      <c r="J98" s="18" t="str">
        <f aca="false">IF(A98="","",A98&amp;"|"&amp;COUNTIF(A$2:A98,A98))</f>
        <v>Resmitrom (Resffera) 100|5</v>
      </c>
      <c r="K98" s="18" t="n">
        <f aca="false">IF(OR(A98="",B98=""),0,IF(COUNTIFS(A$2:A98,A98,B$2:B98,B98)=1,1,0))</f>
        <v>1</v>
      </c>
    </row>
    <row r="99" customFormat="false" ht="15" hidden="false" customHeight="false" outlineLevel="0" collapsed="false">
      <c r="A99" s="15" t="s">
        <v>380</v>
      </c>
      <c r="B99" s="15" t="s">
        <v>272</v>
      </c>
      <c r="C99" s="15"/>
      <c r="D99" s="15"/>
      <c r="F99" s="18" t="str">
        <f aca="false">IF(B99="","",IFERROR(INDEX(Materials!$B$2:$B$301,MATCH(B99,Materials!$A$2:$A$301,0)),""))</f>
        <v>Filler / Diluent</v>
      </c>
      <c r="G99" s="18" t="str">
        <f aca="true">IF(AND(A99="",B99=""),"",IF(A99="","Missing product",IF(B99="","Missing material",IF(COUNTIF(ProductList,A99)=0,"Product not in Products list",IF(COUNTIF(MaterialList,B99)=0,"Material not in Materials list","OK")))))</f>
        <v>OK</v>
      </c>
      <c r="H99" s="18" t="str">
        <f aca="false">IF(F99="Active",A99&amp;"|"&amp;COUNTIFS(A$2:A99,A99,F$2:F99,"Active"),"")</f>
        <v/>
      </c>
      <c r="I99" s="18" t="str">
        <f aca="false">IF(B99="","",IF(SUMPRODUCT(MAX((A$1:A98=A99)*(B$1:B98=B99)*ROW(A$1:A98)))=0,C99&amp;"",IF(C99="",INDEX(I$1:I98,SUMPRODUCT(MAX((A$1:A98=A99)*(B$1:B98=B99)*ROW(A$1:A98)))),IF(INDEX(I$1:I98,SUMPRODUCT(MAX((A$1:A98=A99)*(B$1:B98=B99)*ROW(A$1:A98))))="",C99&amp;"",INDEX(I$1:I98,SUMPRODUCT(MAX((A$1:A98=A99)*(B$1:B98=B99)*ROW(A$1:A98))))&amp;"; "&amp;C99))))</f>
        <v/>
      </c>
      <c r="J99" s="18" t="str">
        <f aca="false">IF(A99="","",A99&amp;"|"&amp;COUNTIF(A$2:A99,A99))</f>
        <v>Resmitrom (Resffera) 100|6</v>
      </c>
      <c r="K99" s="18" t="n">
        <f aca="false">IF(OR(A99="",B99=""),0,IF(COUNTIFS(A$2:A99,A99,B$2:B99,B99)=1,1,0))</f>
        <v>1</v>
      </c>
    </row>
    <row r="100" customFormat="false" ht="15" hidden="false" customHeight="false" outlineLevel="0" collapsed="false">
      <c r="A100" s="15" t="s">
        <v>380</v>
      </c>
      <c r="B100" s="15" t="s">
        <v>40</v>
      </c>
      <c r="C100" s="15" t="s">
        <v>492</v>
      </c>
      <c r="D100" s="15"/>
      <c r="F100" s="18" t="str">
        <f aca="false">IF(B100="","",IFERROR(INDEX(Materials!$B$2:$B$301,MATCH(B100,Materials!$A$2:$A$301,0)),""))</f>
        <v>Disintegrant</v>
      </c>
      <c r="G100" s="18" t="str">
        <f aca="true">IF(AND(A100="",B100=""),"",IF(A100="","Missing product",IF(B100="","Missing material",IF(COUNTIF(ProductList,A100)=0,"Product not in Products list",IF(COUNTIF(MaterialList,B100)=0,"Material not in Materials list","OK")))))</f>
        <v>OK</v>
      </c>
      <c r="H100" s="18" t="str">
        <f aca="false">IF(F100="Active",A100&amp;"|"&amp;COUNTIFS(A$2:A100,A100,F$2:F100,"Active"),"")</f>
        <v/>
      </c>
      <c r="I100" s="18" t="str">
        <f aca="false">IF(B100="","",IF(SUMPRODUCT(MAX((A$1:A99=A100)*(B$1:B99=B100)*ROW(A$1:A99)))=0,C100&amp;"",IF(C100="",INDEX(I$1:I99,SUMPRODUCT(MAX((A$1:A99=A100)*(B$1:B99=B100)*ROW(A$1:A99)))),IF(INDEX(I$1:I99,SUMPRODUCT(MAX((A$1:A99=A100)*(B$1:B99=B100)*ROW(A$1:A99))))="",C100&amp;"",INDEX(I$1:I99,SUMPRODUCT(MAX((A$1:A99=A100)*(B$1:B99=B100)*ROW(A$1:A99))))&amp;"; "&amp;C100))))</f>
        <v>Intra-granular; Extra-granular</v>
      </c>
      <c r="J100" s="18" t="str">
        <f aca="false">IF(A100="","",A100&amp;"|"&amp;COUNTIF(A$2:A100,A100))</f>
        <v>Resmitrom (Resffera) 100|7</v>
      </c>
      <c r="K100" s="18" t="n">
        <f aca="false">IF(OR(A100="",B100=""),0,IF(COUNTIFS(A$2:A100,A100,B$2:B100,B100)=1,1,0))</f>
        <v>0</v>
      </c>
    </row>
    <row r="101" customFormat="false" ht="15" hidden="false" customHeight="false" outlineLevel="0" collapsed="false">
      <c r="A101" s="15" t="s">
        <v>380</v>
      </c>
      <c r="B101" s="15" t="s">
        <v>293</v>
      </c>
      <c r="C101" s="15"/>
      <c r="D101" s="15"/>
      <c r="F101" s="18" t="str">
        <f aca="false">IF(B101="","",IFERROR(INDEX(Materials!$B$2:$B$301,MATCH(B101,Materials!$A$2:$A$301,0)),""))</f>
        <v>Glidant</v>
      </c>
      <c r="G101" s="18" t="str">
        <f aca="true">IF(AND(A101="",B101=""),"",IF(A101="","Missing product",IF(B101="","Missing material",IF(COUNTIF(ProductList,A101)=0,"Product not in Products list",IF(COUNTIF(MaterialList,B101)=0,"Material not in Materials list","OK")))))</f>
        <v>OK</v>
      </c>
      <c r="H101" s="18" t="str">
        <f aca="false">IF(F101="Active",A101&amp;"|"&amp;COUNTIFS(A$2:A101,A101,F$2:F101,"Active"),"")</f>
        <v/>
      </c>
      <c r="I101" s="18" t="str">
        <f aca="false">IF(B101="","",IF(SUMPRODUCT(MAX((A$1:A100=A101)*(B$1:B100=B101)*ROW(A$1:A100)))=0,C101&amp;"",IF(C101="",INDEX(I$1:I100,SUMPRODUCT(MAX((A$1:A100=A101)*(B$1:B100=B101)*ROW(A$1:A100)))),IF(INDEX(I$1:I100,SUMPRODUCT(MAX((A$1:A100=A101)*(B$1:B100=B101)*ROW(A$1:A100))))="",C101&amp;"",INDEX(I$1:I100,SUMPRODUCT(MAX((A$1:A100=A101)*(B$1:B100=B101)*ROW(A$1:A100))))&amp;"; "&amp;C101))))</f>
        <v/>
      </c>
      <c r="J101" s="18" t="str">
        <f aca="false">IF(A101="","",A101&amp;"|"&amp;COUNTIF(A$2:A101,A101))</f>
        <v>Resmitrom (Resffera) 100|8</v>
      </c>
      <c r="K101" s="18" t="n">
        <f aca="false">IF(OR(A101="",B101=""),0,IF(COUNTIFS(A$2:A101,A101,B$2:B101,B101)=1,1,0))</f>
        <v>1</v>
      </c>
    </row>
    <row r="102" customFormat="false" ht="15" hidden="false" customHeight="false" outlineLevel="0" collapsed="false">
      <c r="A102" s="15" t="s">
        <v>380</v>
      </c>
      <c r="B102" s="15" t="s">
        <v>298</v>
      </c>
      <c r="C102" s="15"/>
      <c r="D102" s="15"/>
      <c r="F102" s="18" t="str">
        <f aca="false">IF(B102="","",IFERROR(INDEX(Materials!$B$2:$B$301,MATCH(B102,Materials!$A$2:$A$301,0)),""))</f>
        <v>Lubricant</v>
      </c>
      <c r="G102" s="18" t="str">
        <f aca="true">IF(AND(A102="",B102=""),"",IF(A102="","Missing product",IF(B102="","Missing material",IF(COUNTIF(ProductList,A102)=0,"Product not in Products list",IF(COUNTIF(MaterialList,B102)=0,"Material not in Materials list","OK")))))</f>
        <v>OK</v>
      </c>
      <c r="H102" s="18" t="str">
        <f aca="false">IF(F102="Active",A102&amp;"|"&amp;COUNTIFS(A$2:A102,A102,F$2:F102,"Active"),"")</f>
        <v/>
      </c>
      <c r="I102" s="18" t="str">
        <f aca="false">IF(B102="","",IF(SUMPRODUCT(MAX((A$1:A101=A102)*(B$1:B101=B102)*ROW(A$1:A101)))=0,C102&amp;"",IF(C102="",INDEX(I$1:I101,SUMPRODUCT(MAX((A$1:A101=A102)*(B$1:B101=B102)*ROW(A$1:A101)))),IF(INDEX(I$1:I101,SUMPRODUCT(MAX((A$1:A101=A102)*(B$1:B101=B102)*ROW(A$1:A101))))="",C102&amp;"",INDEX(I$1:I101,SUMPRODUCT(MAX((A$1:A101=A102)*(B$1:B101=B102)*ROW(A$1:A101))))&amp;"; "&amp;C102))))</f>
        <v/>
      </c>
      <c r="J102" s="18" t="str">
        <f aca="false">IF(A102="","",A102&amp;"|"&amp;COUNTIF(A$2:A102,A102))</f>
        <v>Resmitrom (Resffera) 100|9</v>
      </c>
      <c r="K102" s="18" t="n">
        <f aca="false">IF(OR(A102="",B102=""),0,IF(COUNTIFS(A$2:A102,A102,B$2:B102,B102)=1,1,0))</f>
        <v>1</v>
      </c>
    </row>
    <row r="103" customFormat="false" ht="15" hidden="false" customHeight="false" outlineLevel="0" collapsed="false">
      <c r="A103" s="15" t="s">
        <v>380</v>
      </c>
      <c r="B103" s="15" t="s">
        <v>226</v>
      </c>
      <c r="C103" s="15"/>
      <c r="D103" s="15"/>
      <c r="F103" s="18" t="str">
        <f aca="false">IF(B103="","",IFERROR(INDEX(Materials!$B$2:$B$301,MATCH(B103,Materials!$A$2:$A$301,0)),""))</f>
        <v>Binder / Coating Polymer</v>
      </c>
      <c r="G103" s="18" t="str">
        <f aca="true">IF(AND(A103="",B103=""),"",IF(A103="","Missing product",IF(B103="","Missing material",IF(COUNTIF(ProductList,A103)=0,"Product not in Products list",IF(COUNTIF(MaterialList,B103)=0,"Material not in Materials list","OK")))))</f>
        <v>OK</v>
      </c>
      <c r="H103" s="18" t="str">
        <f aca="false">IF(F103="Active",A103&amp;"|"&amp;COUNTIFS(A$2:A103,A103,F$2:F103,"Active"),"")</f>
        <v/>
      </c>
      <c r="I103" s="18" t="str">
        <f aca="false">IF(B103="","",IF(SUMPRODUCT(MAX((A$1:A102=A103)*(B$1:B102=B103)*ROW(A$1:A102)))=0,C103&amp;"",IF(C103="",INDEX(I$1:I102,SUMPRODUCT(MAX((A$1:A102=A103)*(B$1:B102=B103)*ROW(A$1:A102)))),IF(INDEX(I$1:I102,SUMPRODUCT(MAX((A$1:A102=A103)*(B$1:B102=B103)*ROW(A$1:A102))))="",C103&amp;"",INDEX(I$1:I102,SUMPRODUCT(MAX((A$1:A102=A103)*(B$1:B102=B103)*ROW(A$1:A102))))&amp;"; "&amp;C103))))</f>
        <v/>
      </c>
      <c r="J103" s="18" t="str">
        <f aca="false">IF(A103="","",A103&amp;"|"&amp;COUNTIF(A$2:A103,A103))</f>
        <v>Resmitrom (Resffera) 100|10</v>
      </c>
      <c r="K103" s="18" t="n">
        <f aca="false">IF(OR(A103="",B103=""),0,IF(COUNTIFS(A$2:A103,A103,B$2:B103,B103)=1,1,0))</f>
        <v>1</v>
      </c>
    </row>
    <row r="104" customFormat="false" ht="15" hidden="false" customHeight="false" outlineLevel="0" collapsed="false">
      <c r="A104" s="15" t="s">
        <v>380</v>
      </c>
      <c r="B104" s="15" t="s">
        <v>311</v>
      </c>
      <c r="C104" s="15"/>
      <c r="D104" s="15"/>
      <c r="F104" s="18" t="str">
        <f aca="false">IF(B104="","",IFERROR(INDEX(Materials!$B$2:$B$301,MATCH(B104,Materials!$A$2:$A$301,0)),""))</f>
        <v>Plasticizer</v>
      </c>
      <c r="G104" s="18" t="str">
        <f aca="true">IF(AND(A104="",B104=""),"",IF(A104="","Missing product",IF(B104="","Missing material",IF(COUNTIF(ProductList,A104)=0,"Product not in Products list",IF(COUNTIF(MaterialList,B104)=0,"Material not in Materials list","OK")))))</f>
        <v>OK</v>
      </c>
      <c r="H104" s="18" t="str">
        <f aca="false">IF(F104="Active",A104&amp;"|"&amp;COUNTIFS(A$2:A104,A104,F$2:F104,"Active"),"")</f>
        <v/>
      </c>
      <c r="I104" s="18" t="str">
        <f aca="false">IF(B104="","",IF(SUMPRODUCT(MAX((A$1:A103=A104)*(B$1:B103=B104)*ROW(A$1:A103)))=0,C104&amp;"",IF(C104="",INDEX(I$1:I103,SUMPRODUCT(MAX((A$1:A103=A104)*(B$1:B103=B104)*ROW(A$1:A103)))),IF(INDEX(I$1:I103,SUMPRODUCT(MAX((A$1:A103=A104)*(B$1:B103=B104)*ROW(A$1:A103))))="",C104&amp;"",INDEX(I$1:I103,SUMPRODUCT(MAX((A$1:A103=A104)*(B$1:B103=B104)*ROW(A$1:A103))))&amp;"; "&amp;C104))))</f>
        <v/>
      </c>
      <c r="J104" s="18" t="str">
        <f aca="false">IF(A104="","",A104&amp;"|"&amp;COUNTIF(A$2:A104,A104))</f>
        <v>Resmitrom (Resffera) 100|11</v>
      </c>
      <c r="K104" s="18" t="n">
        <f aca="false">IF(OR(A104="",B104=""),0,IF(COUNTIFS(A$2:A104,A104,B$2:B104,B104)=1,1,0))</f>
        <v>1</v>
      </c>
    </row>
    <row r="105" customFormat="false" ht="15" hidden="false" customHeight="false" outlineLevel="0" collapsed="false">
      <c r="A105" s="15" t="s">
        <v>380</v>
      </c>
      <c r="B105" s="15" t="s">
        <v>303</v>
      </c>
      <c r="C105" s="15"/>
      <c r="D105" s="15"/>
      <c r="F105" s="18" t="str">
        <f aca="false">IF(B105="","",IFERROR(INDEX(Materials!$B$2:$B$301,MATCH(B105,Materials!$A$2:$A$301,0)),""))</f>
        <v>Opacifier</v>
      </c>
      <c r="G105" s="18" t="str">
        <f aca="true">IF(AND(A105="",B105=""),"",IF(A105="","Missing product",IF(B105="","Missing material",IF(COUNTIF(ProductList,A105)=0,"Product not in Products list",IF(COUNTIF(MaterialList,B105)=0,"Material not in Materials list","OK")))))</f>
        <v>OK</v>
      </c>
      <c r="H105" s="18" t="str">
        <f aca="false">IF(F105="Active",A105&amp;"|"&amp;COUNTIFS(A$2:A105,A105,F$2:F105,"Active"),"")</f>
        <v/>
      </c>
      <c r="I105" s="18" t="str">
        <f aca="false">IF(B105="","",IF(SUMPRODUCT(MAX((A$1:A104=A105)*(B$1:B104=B105)*ROW(A$1:A104)))=0,C105&amp;"",IF(C105="",INDEX(I$1:I104,SUMPRODUCT(MAX((A$1:A104=A105)*(B$1:B104=B105)*ROW(A$1:A104)))),IF(INDEX(I$1:I104,SUMPRODUCT(MAX((A$1:A104=A105)*(B$1:B104=B105)*ROW(A$1:A104))))="",C105&amp;"",INDEX(I$1:I104,SUMPRODUCT(MAX((A$1:A104=A105)*(B$1:B104=B105)*ROW(A$1:A104))))&amp;"; "&amp;C105))))</f>
        <v/>
      </c>
      <c r="J105" s="18" t="str">
        <f aca="false">IF(A105="","",A105&amp;"|"&amp;COUNTIF(A$2:A105,A105))</f>
        <v>Resmitrom (Resffera) 100|12</v>
      </c>
      <c r="K105" s="18" t="n">
        <f aca="false">IF(OR(A105="",B105=""),0,IF(COUNTIFS(A$2:A105,A105,B$2:B105,B105)=1,1,0))</f>
        <v>1</v>
      </c>
    </row>
    <row r="106" customFormat="false" ht="15" hidden="false" customHeight="false" outlineLevel="0" collapsed="false">
      <c r="A106" s="15" t="s">
        <v>380</v>
      </c>
      <c r="B106" s="15" t="s">
        <v>296</v>
      </c>
      <c r="C106" s="15"/>
      <c r="D106" s="15"/>
      <c r="F106" s="18" t="str">
        <f aca="false">IF(B106="","",IFERROR(INDEX(Materials!$B$2:$B$301,MATCH(B106,Materials!$A$2:$A$301,0)),""))</f>
        <v>Glidant / Anti-tacking</v>
      </c>
      <c r="G106" s="18" t="str">
        <f aca="true">IF(AND(A106="",B106=""),"",IF(A106="","Missing product",IF(B106="","Missing material",IF(COUNTIF(ProductList,A106)=0,"Product not in Products list",IF(COUNTIF(MaterialList,B106)=0,"Material not in Materials list","OK")))))</f>
        <v>OK</v>
      </c>
      <c r="H106" s="18" t="str">
        <f aca="false">IF(F106="Active",A106&amp;"|"&amp;COUNTIFS(A$2:A106,A106,F$2:F106,"Active"),"")</f>
        <v/>
      </c>
      <c r="I106" s="18" t="str">
        <f aca="false">IF(B106="","",IF(SUMPRODUCT(MAX((A$1:A105=A106)*(B$1:B105=B106)*ROW(A$1:A105)))=0,C106&amp;"",IF(C106="",INDEX(I$1:I105,SUMPRODUCT(MAX((A$1:A105=A106)*(B$1:B105=B106)*ROW(A$1:A105)))),IF(INDEX(I$1:I105,SUMPRODUCT(MAX((A$1:A105=A106)*(B$1:B105=B106)*ROW(A$1:A105))))="",C106&amp;"",INDEX(I$1:I105,SUMPRODUCT(MAX((A$1:A105=A106)*(B$1:B105=B106)*ROW(A$1:A105))))&amp;"; "&amp;C106))))</f>
        <v/>
      </c>
      <c r="J106" s="18" t="str">
        <f aca="false">IF(A106="","",A106&amp;"|"&amp;COUNTIF(A$2:A106,A106))</f>
        <v>Resmitrom (Resffera) 100|13</v>
      </c>
      <c r="K106" s="18" t="n">
        <f aca="false">IF(OR(A106="",B106=""),0,IF(COUNTIFS(A$2:A106,A106,B$2:B106,B106)=1,1,0))</f>
        <v>1</v>
      </c>
    </row>
    <row r="107" customFormat="false" ht="15" hidden="false" customHeight="false" outlineLevel="0" collapsed="false">
      <c r="A107" s="15" t="s">
        <v>380</v>
      </c>
      <c r="B107" s="15" t="s">
        <v>238</v>
      </c>
      <c r="C107" s="15"/>
      <c r="D107" s="15"/>
      <c r="F107" s="18" t="str">
        <f aca="false">IF(B107="","",IFERROR(INDEX(Materials!$B$2:$B$301,MATCH(B107,Materials!$A$2:$A$301,0)),""))</f>
        <v>Colorant</v>
      </c>
      <c r="G107" s="18" t="str">
        <f aca="true">IF(AND(A107="",B107=""),"",IF(A107="","Missing product",IF(B107="","Missing material",IF(COUNTIF(ProductList,A107)=0,"Product not in Products list",IF(COUNTIF(MaterialList,B107)=0,"Material not in Materials list","OK")))))</f>
        <v>OK</v>
      </c>
      <c r="H107" s="18" t="str">
        <f aca="false">IF(F107="Active",A107&amp;"|"&amp;COUNTIFS(A$2:A107,A107,F$2:F107,"Active"),"")</f>
        <v/>
      </c>
      <c r="I107" s="18" t="str">
        <f aca="false">IF(B107="","",IF(SUMPRODUCT(MAX((A$1:A106=A107)*(B$1:B106=B107)*ROW(A$1:A106)))=0,C107&amp;"",IF(C107="",INDEX(I$1:I106,SUMPRODUCT(MAX((A$1:A106=A107)*(B$1:B106=B107)*ROW(A$1:A106)))),IF(INDEX(I$1:I106,SUMPRODUCT(MAX((A$1:A106=A107)*(B$1:B106=B107)*ROW(A$1:A106))))="",C107&amp;"",INDEX(I$1:I106,SUMPRODUCT(MAX((A$1:A106=A107)*(B$1:B106=B107)*ROW(A$1:A106))))&amp;"; "&amp;C107))))</f>
        <v/>
      </c>
      <c r="J107" s="18" t="str">
        <f aca="false">IF(A107="","",A107&amp;"|"&amp;COUNTIF(A$2:A107,A107))</f>
        <v>Resmitrom (Resffera) 100|14</v>
      </c>
      <c r="K107" s="18" t="n">
        <f aca="false">IF(OR(A107="",B107=""),0,IF(COUNTIFS(A$2:A107,A107,B$2:B107,B107)=1,1,0))</f>
        <v>1</v>
      </c>
    </row>
    <row r="108" customFormat="false" ht="15" hidden="false" customHeight="false" outlineLevel="0" collapsed="false">
      <c r="A108" s="15" t="s">
        <v>380</v>
      </c>
      <c r="B108" s="15" t="s">
        <v>248</v>
      </c>
      <c r="C108" s="15"/>
      <c r="D108" s="15"/>
      <c r="F108" s="18" t="str">
        <f aca="false">IF(B108="","",IFERROR(INDEX(Materials!$B$2:$B$301,MATCH(B108,Materials!$A$2:$A$301,0)),""))</f>
        <v>Colorant</v>
      </c>
      <c r="G108" s="18" t="str">
        <f aca="true">IF(AND(A108="",B108=""),"",IF(A108="","Missing product",IF(B108="","Missing material",IF(COUNTIF(ProductList,A108)=0,"Product not in Products list",IF(COUNTIF(MaterialList,B108)=0,"Material not in Materials list","OK")))))</f>
        <v>OK</v>
      </c>
      <c r="H108" s="18" t="str">
        <f aca="false">IF(F108="Active",A108&amp;"|"&amp;COUNTIFS(A$2:A108,A108,F$2:F108,"Active"),"")</f>
        <v/>
      </c>
      <c r="I108" s="18" t="str">
        <f aca="false">IF(B108="","",IF(SUMPRODUCT(MAX((A$1:A107=A108)*(B$1:B107=B108)*ROW(A$1:A107)))=0,C108&amp;"",IF(C108="",INDEX(I$1:I107,SUMPRODUCT(MAX((A$1:A107=A108)*(B$1:B107=B108)*ROW(A$1:A107)))),IF(INDEX(I$1:I107,SUMPRODUCT(MAX((A$1:A107=A108)*(B$1:B107=B108)*ROW(A$1:A107))))="",C108&amp;"",INDEX(I$1:I107,SUMPRODUCT(MAX((A$1:A107=A108)*(B$1:B107=B108)*ROW(A$1:A107))))&amp;"; "&amp;C108))))</f>
        <v/>
      </c>
      <c r="J108" s="18" t="str">
        <f aca="false">IF(A108="","",A108&amp;"|"&amp;COUNTIF(A$2:A108,A108))</f>
        <v>Resmitrom (Resffera) 100|15</v>
      </c>
      <c r="K108" s="18" t="n">
        <f aca="false">IF(OR(A108="",B108=""),0,IF(COUNTIFS(A$2:A108,A108,B$2:B108,B108)=1,1,0))</f>
        <v>1</v>
      </c>
    </row>
    <row r="109" customFormat="false" ht="15" hidden="false" customHeight="false" outlineLevel="0" collapsed="false">
      <c r="A109" s="15" t="s">
        <v>380</v>
      </c>
      <c r="B109" s="15" t="s">
        <v>341</v>
      </c>
      <c r="C109" s="15" t="s">
        <v>494</v>
      </c>
      <c r="D109" s="15"/>
      <c r="F109" s="18" t="str">
        <f aca="false">IF(B109="","",IFERROR(INDEX(Materials!$B$2:$B$301,MATCH(B109,Materials!$A$2:$A$301,0)),""))</f>
        <v>Solvent</v>
      </c>
      <c r="G109" s="18" t="str">
        <f aca="true">IF(AND(A109="",B109=""),"",IF(A109="","Missing product",IF(B109="","Missing material",IF(COUNTIF(ProductList,A109)=0,"Product not in Products list",IF(COUNTIF(MaterialList,B109)=0,"Material not in Materials list","OK")))))</f>
        <v>OK</v>
      </c>
      <c r="H109" s="18" t="str">
        <f aca="false">IF(F109="Active",A109&amp;"|"&amp;COUNTIFS(A$2:A109,A109,F$2:F109,"Active"),"")</f>
        <v/>
      </c>
      <c r="I109" s="18" t="str">
        <f aca="false">IF(B109="","",IF(SUMPRODUCT(MAX((A$1:A108=A109)*(B$1:B108=B109)*ROW(A$1:A108)))=0,C109&amp;"",IF(C109="",INDEX(I$1:I108,SUMPRODUCT(MAX((A$1:A108=A109)*(B$1:B108=B109)*ROW(A$1:A108)))),IF(INDEX(I$1:I108,SUMPRODUCT(MAX((A$1:A108=A109)*(B$1:B108=B109)*ROW(A$1:A108))))="",C109&amp;"",INDEX(I$1:I108,SUMPRODUCT(MAX((A$1:A108=A109)*(B$1:B108=B109)*ROW(A$1:A108))))&amp;"; "&amp;C109))))</f>
        <v>Binder Solvent; Coating Solvent</v>
      </c>
      <c r="J109" s="18" t="str">
        <f aca="false">IF(A109="","",A109&amp;"|"&amp;COUNTIF(A$2:A109,A109))</f>
        <v>Resmitrom (Resffera) 100|16</v>
      </c>
      <c r="K109" s="18" t="n">
        <f aca="false">IF(OR(A109="",B109=""),0,IF(COUNTIFS(A$2:A109,A109,B$2:B109,B109)=1,1,0))</f>
        <v>0</v>
      </c>
    </row>
    <row r="110" customFormat="false" ht="15" hidden="false" customHeight="false" outlineLevel="0" collapsed="false">
      <c r="A110" s="15" t="s">
        <v>380</v>
      </c>
      <c r="B110" s="15" t="s">
        <v>338</v>
      </c>
      <c r="C110" s="15" t="s">
        <v>494</v>
      </c>
      <c r="D110" s="15"/>
      <c r="F110" s="18" t="str">
        <f aca="false">IF(B110="","",IFERROR(INDEX(Materials!$B$2:$B$301,MATCH(B110,Materials!$A$2:$A$301,0)),""))</f>
        <v>Solvent</v>
      </c>
      <c r="G110" s="18" t="str">
        <f aca="true">IF(AND(A110="",B110=""),"",IF(A110="","Missing product",IF(B110="","Missing material",IF(COUNTIF(ProductList,A110)=0,"Product not in Products list",IF(COUNTIF(MaterialList,B110)=0,"Material not in Materials list","OK")))))</f>
        <v>OK</v>
      </c>
      <c r="H110" s="18" t="str">
        <f aca="false">IF(F110="Active",A110&amp;"|"&amp;COUNTIFS(A$2:A110,A110,F$2:F110,"Active"),"")</f>
        <v/>
      </c>
      <c r="I110" s="18" t="str">
        <f aca="false">IF(B110="","",IF(SUMPRODUCT(MAX((A$1:A109=A110)*(B$1:B109=B110)*ROW(A$1:A109)))=0,C110&amp;"",IF(C110="",INDEX(I$1:I109,SUMPRODUCT(MAX((A$1:A109=A110)*(B$1:B109=B110)*ROW(A$1:A109)))),IF(INDEX(I$1:I109,SUMPRODUCT(MAX((A$1:A109=A110)*(B$1:B109=B110)*ROW(A$1:A109))))="",C110&amp;"",INDEX(I$1:I109,SUMPRODUCT(MAX((A$1:A109=A110)*(B$1:B109=B110)*ROW(A$1:A109))))&amp;"; "&amp;C110))))</f>
        <v>Coating Solvent</v>
      </c>
      <c r="J110" s="18" t="str">
        <f aca="false">IF(A110="","",A110&amp;"|"&amp;COUNTIF(A$2:A110,A110))</f>
        <v>Resmitrom (Resffera) 100|17</v>
      </c>
      <c r="K110" s="18" t="n">
        <f aca="false">IF(OR(A110="",B110=""),0,IF(COUNTIFS(A$2:A110,A110,B$2:B110,B110)=1,1,0))</f>
        <v>1</v>
      </c>
    </row>
    <row r="111" customFormat="false" ht="15" hidden="false" customHeight="false" outlineLevel="0" collapsed="false">
      <c r="A111" s="15" t="s">
        <v>381</v>
      </c>
      <c r="B111" s="15" t="s">
        <v>126</v>
      </c>
      <c r="C111" s="15"/>
      <c r="D111" s="15"/>
      <c r="F111" s="18" t="str">
        <f aca="false">IF(B111="","",IFERROR(INDEX(Materials!$B$2:$B$301,MATCH(B111,Materials!$A$2:$A$301,0)),""))</f>
        <v>Active</v>
      </c>
      <c r="G111" s="18" t="str">
        <f aca="true">IF(AND(A111="",B111=""),"",IF(A111="","Missing product",IF(B111="","Missing material",IF(COUNTIF(ProductList,A111)=0,"Product not in Products list",IF(COUNTIF(MaterialList,B111)=0,"Material not in Materials list","OK")))))</f>
        <v>OK</v>
      </c>
      <c r="H111" s="18" t="str">
        <f aca="false">IF(F111="Active",A111&amp;"|"&amp;COUNTIFS(A$2:A111,A111,F$2:F111,"Active"),"")</f>
        <v>Finerodyd 10|1</v>
      </c>
      <c r="I111" s="18" t="str">
        <f aca="false">IF(B111="","",IF(SUMPRODUCT(MAX((A$1:A110=A111)*(B$1:B110=B111)*ROW(A$1:A110)))=0,C111&amp;"",IF(C111="",INDEX(I$1:I110,SUMPRODUCT(MAX((A$1:A110=A111)*(B$1:B110=B111)*ROW(A$1:A110)))),IF(INDEX(I$1:I110,SUMPRODUCT(MAX((A$1:A110=A111)*(B$1:B110=B111)*ROW(A$1:A110))))="",C111&amp;"",INDEX(I$1:I110,SUMPRODUCT(MAX((A$1:A110=A111)*(B$1:B110=B111)*ROW(A$1:A110))))&amp;"; "&amp;C111))))</f>
        <v/>
      </c>
      <c r="J111" s="18" t="str">
        <f aca="false">IF(A111="","",A111&amp;"|"&amp;COUNTIF(A$2:A111,A111))</f>
        <v>Finerodyd 10|1</v>
      </c>
      <c r="K111" s="18" t="n">
        <f aca="false">IF(OR(A111="",B111=""),0,IF(COUNTIFS(A$2:A111,A111,B$2:B111,B111)=1,1,0))</f>
        <v>1</v>
      </c>
    </row>
    <row r="112" customFormat="false" ht="15" hidden="false" customHeight="false" outlineLevel="0" collapsed="false">
      <c r="A112" s="15" t="s">
        <v>381</v>
      </c>
      <c r="B112" s="15" t="s">
        <v>265</v>
      </c>
      <c r="C112" s="15" t="s">
        <v>496</v>
      </c>
      <c r="D112" s="15"/>
      <c r="F112" s="18" t="str">
        <f aca="false">IF(B112="","",IFERROR(INDEX(Materials!$B$2:$B$301,MATCH(B112,Materials!$A$2:$A$301,0)),""))</f>
        <v>Filler / Diluent</v>
      </c>
      <c r="G112" s="18" t="str">
        <f aca="true">IF(AND(A112="",B112=""),"",IF(A112="","Missing product",IF(B112="","Missing material",IF(COUNTIF(ProductList,A112)=0,"Product not in Products list",IF(COUNTIF(MaterialList,B112)=0,"Material not in Materials list","OK")))))</f>
        <v>OK</v>
      </c>
      <c r="H112" s="18" t="str">
        <f aca="false">IF(F112="Active",A112&amp;"|"&amp;COUNTIFS(A$2:A112,A112,F$2:F112,"Active"),"")</f>
        <v/>
      </c>
      <c r="I112" s="18" t="str">
        <f aca="false">IF(B112="","",IF(SUMPRODUCT(MAX((A$1:A111=A112)*(B$1:B111=B112)*ROW(A$1:A111)))=0,C112&amp;"",IF(C112="",INDEX(I$1:I111,SUMPRODUCT(MAX((A$1:A111=A112)*(B$1:B111=B112)*ROW(A$1:A111)))),IF(INDEX(I$1:I111,SUMPRODUCT(MAX((A$1:A111=A112)*(B$1:B111=B112)*ROW(A$1:A111))))="",C112&amp;"",INDEX(I$1:I111,SUMPRODUCT(MAX((A$1:A111=A112)*(B$1:B111=B112)*ROW(A$1:A111))))&amp;"; "&amp;C112))))</f>
        <v>Mesh 200</v>
      </c>
      <c r="J112" s="18" t="str">
        <f aca="false">IF(A112="","",A112&amp;"|"&amp;COUNTIF(A$2:A112,A112))</f>
        <v>Finerodyd 10|2</v>
      </c>
      <c r="K112" s="18" t="n">
        <f aca="false">IF(OR(A112="",B112=""),0,IF(COUNTIFS(A$2:A112,A112,B$2:B112,B112)=1,1,0))</f>
        <v>1</v>
      </c>
    </row>
    <row r="113" customFormat="false" ht="15" hidden="false" customHeight="false" outlineLevel="0" collapsed="false">
      <c r="A113" s="15" t="s">
        <v>381</v>
      </c>
      <c r="B113" s="15" t="s">
        <v>270</v>
      </c>
      <c r="C113" s="15"/>
      <c r="D113" s="15"/>
      <c r="F113" s="18" t="str">
        <f aca="false">IF(B113="","",IFERROR(INDEX(Materials!$B$2:$B$301,MATCH(B113,Materials!$A$2:$A$301,0)),""))</f>
        <v>Filler / Diluent</v>
      </c>
      <c r="G113" s="18" t="str">
        <f aca="true">IF(AND(A113="",B113=""),"",IF(A113="","Missing product",IF(B113="","Missing material",IF(COUNTIF(ProductList,A113)=0,"Product not in Products list",IF(COUNTIF(MaterialList,B113)=0,"Material not in Materials list","OK")))))</f>
        <v>OK</v>
      </c>
      <c r="H113" s="18" t="str">
        <f aca="false">IF(F113="Active",A113&amp;"|"&amp;COUNTIFS(A$2:A113,A113,F$2:F113,"Active"),"")</f>
        <v/>
      </c>
      <c r="I113" s="18" t="str">
        <f aca="false">IF(B113="","",IF(SUMPRODUCT(MAX((A$1:A112=A113)*(B$1:B112=B113)*ROW(A$1:A112)))=0,C113&amp;"",IF(C113="",INDEX(I$1:I112,SUMPRODUCT(MAX((A$1:A112=A113)*(B$1:B112=B113)*ROW(A$1:A112)))),IF(INDEX(I$1:I112,SUMPRODUCT(MAX((A$1:A112=A113)*(B$1:B112=B113)*ROW(A$1:A112))))="",C113&amp;"",INDEX(I$1:I112,SUMPRODUCT(MAX((A$1:A112=A113)*(B$1:B112=B113)*ROW(A$1:A112))))&amp;"; "&amp;C113))))</f>
        <v/>
      </c>
      <c r="J113" s="18" t="str">
        <f aca="false">IF(A113="","",A113&amp;"|"&amp;COUNTIF(A$2:A113,A113))</f>
        <v>Finerodyd 10|3</v>
      </c>
      <c r="K113" s="18" t="n">
        <f aca="false">IF(OR(A113="",B113=""),0,IF(COUNTIFS(A$2:A113,A113,B$2:B113,B113)=1,1,0))</f>
        <v>1</v>
      </c>
    </row>
    <row r="114" customFormat="false" ht="15" hidden="false" customHeight="false" outlineLevel="0" collapsed="false">
      <c r="A114" s="15" t="s">
        <v>381</v>
      </c>
      <c r="B114" s="15" t="s">
        <v>40</v>
      </c>
      <c r="C114" s="15"/>
      <c r="D114" s="15"/>
      <c r="F114" s="18" t="str">
        <f aca="false">IF(B114="","",IFERROR(INDEX(Materials!$B$2:$B$301,MATCH(B114,Materials!$A$2:$A$301,0)),""))</f>
        <v>Disintegrant</v>
      </c>
      <c r="G114" s="18" t="str">
        <f aca="true">IF(AND(A114="",B114=""),"",IF(A114="","Missing product",IF(B114="","Missing material",IF(COUNTIF(ProductList,A114)=0,"Product not in Products list",IF(COUNTIF(MaterialList,B114)=0,"Material not in Materials list","OK")))))</f>
        <v>OK</v>
      </c>
      <c r="H114" s="18" t="str">
        <f aca="false">IF(F114="Active",A114&amp;"|"&amp;COUNTIFS(A$2:A114,A114,F$2:F114,"Active"),"")</f>
        <v/>
      </c>
      <c r="I114" s="18" t="str">
        <f aca="false">IF(B114="","",IF(SUMPRODUCT(MAX((A$1:A113=A114)*(B$1:B113=B114)*ROW(A$1:A113)))=0,C114&amp;"",IF(C114="",INDEX(I$1:I113,SUMPRODUCT(MAX((A$1:A113=A114)*(B$1:B113=B114)*ROW(A$1:A113)))),IF(INDEX(I$1:I113,SUMPRODUCT(MAX((A$1:A113=A114)*(B$1:B113=B114)*ROW(A$1:A113))))="",C114&amp;"",INDEX(I$1:I113,SUMPRODUCT(MAX((A$1:A113=A114)*(B$1:B113=B114)*ROW(A$1:A113))))&amp;"; "&amp;C114))))</f>
        <v/>
      </c>
      <c r="J114" s="18" t="str">
        <f aca="false">IF(A114="","",A114&amp;"|"&amp;COUNTIF(A$2:A114,A114))</f>
        <v>Finerodyd 10|4</v>
      </c>
      <c r="K114" s="18" t="n">
        <f aca="false">IF(OR(A114="",B114=""),0,IF(COUNTIFS(A$2:A114,A114,B$2:B114,B114)=1,1,0))</f>
        <v>1</v>
      </c>
    </row>
    <row r="115" customFormat="false" ht="15" hidden="false" customHeight="false" outlineLevel="0" collapsed="false">
      <c r="A115" s="15" t="s">
        <v>381</v>
      </c>
      <c r="B115" s="15" t="s">
        <v>226</v>
      </c>
      <c r="C115" s="15"/>
      <c r="D115" s="15"/>
      <c r="F115" s="18" t="str">
        <f aca="false">IF(B115="","",IFERROR(INDEX(Materials!$B$2:$B$301,MATCH(B115,Materials!$A$2:$A$301,0)),""))</f>
        <v>Binder / Coating Polymer</v>
      </c>
      <c r="G115" s="18" t="str">
        <f aca="true">IF(AND(A115="",B115=""),"",IF(A115="","Missing product",IF(B115="","Missing material",IF(COUNTIF(ProductList,A115)=0,"Product not in Products list",IF(COUNTIF(MaterialList,B115)=0,"Material not in Materials list","OK")))))</f>
        <v>OK</v>
      </c>
      <c r="H115" s="18" t="str">
        <f aca="false">IF(F115="Active",A115&amp;"|"&amp;COUNTIFS(A$2:A115,A115,F$2:F115,"Active"),"")</f>
        <v/>
      </c>
      <c r="I115" s="18" t="str">
        <f aca="false">IF(B115="","",IF(SUMPRODUCT(MAX((A$1:A114=A115)*(B$1:B114=B115)*ROW(A$1:A114)))=0,C115&amp;"",IF(C115="",INDEX(I$1:I114,SUMPRODUCT(MAX((A$1:A114=A115)*(B$1:B114=B115)*ROW(A$1:A114)))),IF(INDEX(I$1:I114,SUMPRODUCT(MAX((A$1:A114=A115)*(B$1:B114=B115)*ROW(A$1:A114))))="",C115&amp;"",INDEX(I$1:I114,SUMPRODUCT(MAX((A$1:A114=A115)*(B$1:B114=B115)*ROW(A$1:A114))))&amp;"; "&amp;C115))))</f>
        <v/>
      </c>
      <c r="J115" s="18" t="str">
        <f aca="false">IF(A115="","",A115&amp;"|"&amp;COUNTIF(A$2:A115,A115))</f>
        <v>Finerodyd 10|5</v>
      </c>
      <c r="K115" s="18" t="n">
        <f aca="false">IF(OR(A115="",B115=""),0,IF(COUNTIFS(A$2:A115,A115,B$2:B115,B115)=1,1,0))</f>
        <v>1</v>
      </c>
    </row>
    <row r="116" customFormat="false" ht="15" hidden="false" customHeight="false" outlineLevel="0" collapsed="false">
      <c r="A116" s="15" t="s">
        <v>381</v>
      </c>
      <c r="B116" s="15" t="s">
        <v>347</v>
      </c>
      <c r="C116" s="15"/>
      <c r="D116" s="15"/>
      <c r="F116" s="18" t="str">
        <f aca="false">IF(B116="","",IFERROR(INDEX(Materials!$B$2:$B$301,MATCH(B116,Materials!$A$2:$A$301,0)),""))</f>
        <v>Surfactant</v>
      </c>
      <c r="G116" s="18" t="str">
        <f aca="true">IF(AND(A116="",B116=""),"",IF(A116="","Missing product",IF(B116="","Missing material",IF(COUNTIF(ProductList,A116)=0,"Product not in Products list",IF(COUNTIF(MaterialList,B116)=0,"Material not in Materials list","OK")))))</f>
        <v>OK</v>
      </c>
      <c r="H116" s="18" t="str">
        <f aca="false">IF(F116="Active",A116&amp;"|"&amp;COUNTIFS(A$2:A116,A116,F$2:F116,"Active"),"")</f>
        <v/>
      </c>
      <c r="I116" s="18" t="str">
        <f aca="false">IF(B116="","",IF(SUMPRODUCT(MAX((A$1:A115=A116)*(B$1:B115=B116)*ROW(A$1:A115)))=0,C116&amp;"",IF(C116="",INDEX(I$1:I115,SUMPRODUCT(MAX((A$1:A115=A116)*(B$1:B115=B116)*ROW(A$1:A115)))),IF(INDEX(I$1:I115,SUMPRODUCT(MAX((A$1:A115=A116)*(B$1:B115=B116)*ROW(A$1:A115))))="",C116&amp;"",INDEX(I$1:I115,SUMPRODUCT(MAX((A$1:A115=A116)*(B$1:B115=B116)*ROW(A$1:A115))))&amp;"; "&amp;C116))))</f>
        <v/>
      </c>
      <c r="J116" s="18" t="str">
        <f aca="false">IF(A116="","",A116&amp;"|"&amp;COUNTIF(A$2:A116,A116))</f>
        <v>Finerodyd 10|6</v>
      </c>
      <c r="K116" s="18" t="n">
        <f aca="false">IF(OR(A116="",B116=""),0,IF(COUNTIFS(A$2:A116,A116,B$2:B116,B116)=1,1,0))</f>
        <v>1</v>
      </c>
    </row>
    <row r="117" customFormat="false" ht="15" hidden="false" customHeight="false" outlineLevel="0" collapsed="false">
      <c r="A117" s="15" t="s">
        <v>381</v>
      </c>
      <c r="B117" s="15" t="s">
        <v>293</v>
      </c>
      <c r="C117" s="15"/>
      <c r="D117" s="15"/>
      <c r="F117" s="18" t="str">
        <f aca="false">IF(B117="","",IFERROR(INDEX(Materials!$B$2:$B$301,MATCH(B117,Materials!$A$2:$A$301,0)),""))</f>
        <v>Glidant</v>
      </c>
      <c r="G117" s="18" t="str">
        <f aca="true">IF(AND(A117="",B117=""),"",IF(A117="","Missing product",IF(B117="","Missing material",IF(COUNTIF(ProductList,A117)=0,"Product not in Products list",IF(COUNTIF(MaterialList,B117)=0,"Material not in Materials list","OK")))))</f>
        <v>OK</v>
      </c>
      <c r="H117" s="18" t="str">
        <f aca="false">IF(F117="Active",A117&amp;"|"&amp;COUNTIFS(A$2:A117,A117,F$2:F117,"Active"),"")</f>
        <v/>
      </c>
      <c r="I117" s="18" t="str">
        <f aca="false">IF(B117="","",IF(SUMPRODUCT(MAX((A$1:A116=A117)*(B$1:B116=B117)*ROW(A$1:A116)))=0,C117&amp;"",IF(C117="",INDEX(I$1:I116,SUMPRODUCT(MAX((A$1:A116=A117)*(B$1:B116=B117)*ROW(A$1:A116)))),IF(INDEX(I$1:I116,SUMPRODUCT(MAX((A$1:A116=A117)*(B$1:B116=B117)*ROW(A$1:A116))))="",C117&amp;"",INDEX(I$1:I116,SUMPRODUCT(MAX((A$1:A116=A117)*(B$1:B116=B117)*ROW(A$1:A116))))&amp;"; "&amp;C117))))</f>
        <v/>
      </c>
      <c r="J117" s="18" t="str">
        <f aca="false">IF(A117="","",A117&amp;"|"&amp;COUNTIF(A$2:A117,A117))</f>
        <v>Finerodyd 10|7</v>
      </c>
      <c r="K117" s="18" t="n">
        <f aca="false">IF(OR(A117="",B117=""),0,IF(COUNTIFS(A$2:A117,A117,B$2:B117,B117)=1,1,0))</f>
        <v>1</v>
      </c>
    </row>
    <row r="118" customFormat="false" ht="15" hidden="false" customHeight="false" outlineLevel="0" collapsed="false">
      <c r="A118" s="15" t="s">
        <v>381</v>
      </c>
      <c r="B118" s="15" t="s">
        <v>298</v>
      </c>
      <c r="C118" s="15"/>
      <c r="D118" s="15"/>
      <c r="F118" s="18" t="str">
        <f aca="false">IF(B118="","",IFERROR(INDEX(Materials!$B$2:$B$301,MATCH(B118,Materials!$A$2:$A$301,0)),""))</f>
        <v>Lubricant</v>
      </c>
      <c r="G118" s="18" t="str">
        <f aca="true">IF(AND(A118="",B118=""),"",IF(A118="","Missing product",IF(B118="","Missing material",IF(COUNTIF(ProductList,A118)=0,"Product not in Products list",IF(COUNTIF(MaterialList,B118)=0,"Material not in Materials list","OK")))))</f>
        <v>OK</v>
      </c>
      <c r="H118" s="18" t="str">
        <f aca="false">IF(F118="Active",A118&amp;"|"&amp;COUNTIFS(A$2:A118,A118,F$2:F118,"Active"),"")</f>
        <v/>
      </c>
      <c r="I118" s="18" t="str">
        <f aca="false">IF(B118="","",IF(SUMPRODUCT(MAX((A$1:A117=A118)*(B$1:B117=B118)*ROW(A$1:A117)))=0,C118&amp;"",IF(C118="",INDEX(I$1:I117,SUMPRODUCT(MAX((A$1:A117=A118)*(B$1:B117=B118)*ROW(A$1:A117)))),IF(INDEX(I$1:I117,SUMPRODUCT(MAX((A$1:A117=A118)*(B$1:B117=B118)*ROW(A$1:A117))))="",C118&amp;"",INDEX(I$1:I117,SUMPRODUCT(MAX((A$1:A117=A118)*(B$1:B117=B118)*ROW(A$1:A117))))&amp;"; "&amp;C118))))</f>
        <v/>
      </c>
      <c r="J118" s="18" t="str">
        <f aca="false">IF(A118="","",A118&amp;"|"&amp;COUNTIF(A$2:A118,A118))</f>
        <v>Finerodyd 10|8</v>
      </c>
      <c r="K118" s="18" t="n">
        <f aca="false">IF(OR(A118="",B118=""),0,IF(COUNTIFS(A$2:A118,A118,B$2:B118,B118)=1,1,0))</f>
        <v>1</v>
      </c>
    </row>
    <row r="119" customFormat="false" ht="15" hidden="false" customHeight="false" outlineLevel="0" collapsed="false">
      <c r="A119" s="15" t="s">
        <v>381</v>
      </c>
      <c r="B119" s="15" t="s">
        <v>341</v>
      </c>
      <c r="C119" s="15"/>
      <c r="D119" s="15"/>
      <c r="F119" s="18" t="str">
        <f aca="false">IF(B119="","",IFERROR(INDEX(Materials!$B$2:$B$301,MATCH(B119,Materials!$A$2:$A$301,0)),""))</f>
        <v>Solvent</v>
      </c>
      <c r="G119" s="18" t="str">
        <f aca="true">IF(AND(A119="",B119=""),"",IF(A119="","Missing product",IF(B119="","Missing material",IF(COUNTIF(ProductList,A119)=0,"Product not in Products list",IF(COUNTIF(MaterialList,B119)=0,"Material not in Materials list","OK")))))</f>
        <v>OK</v>
      </c>
      <c r="H119" s="18" t="str">
        <f aca="false">IF(F119="Active",A119&amp;"|"&amp;COUNTIFS(A$2:A119,A119,F$2:F119,"Active"),"")</f>
        <v/>
      </c>
      <c r="I119" s="18" t="str">
        <f aca="false">IF(B119="","",IF(SUMPRODUCT(MAX((A$1:A118=A119)*(B$1:B118=B119)*ROW(A$1:A118)))=0,C119&amp;"",IF(C119="",INDEX(I$1:I118,SUMPRODUCT(MAX((A$1:A118=A119)*(B$1:B118=B119)*ROW(A$1:A118)))),IF(INDEX(I$1:I118,SUMPRODUCT(MAX((A$1:A118=A119)*(B$1:B118=B119)*ROW(A$1:A118))))="",C119&amp;"",INDEX(I$1:I118,SUMPRODUCT(MAX((A$1:A118=A119)*(B$1:B118=B119)*ROW(A$1:A118))))&amp;"; "&amp;C119))))</f>
        <v/>
      </c>
      <c r="J119" s="18" t="str">
        <f aca="false">IF(A119="","",A119&amp;"|"&amp;COUNTIF(A$2:A119,A119))</f>
        <v>Finerodyd 10|9</v>
      </c>
      <c r="K119" s="18" t="n">
        <f aca="false">IF(OR(A119="",B119=""),0,IF(COUNTIFS(A$2:A119,A119,B$2:B119,B119)=1,1,0))</f>
        <v>1</v>
      </c>
    </row>
    <row r="120" customFormat="false" ht="15" hidden="false" customHeight="false" outlineLevel="0" collapsed="false">
      <c r="A120" s="15" t="s">
        <v>381</v>
      </c>
      <c r="B120" s="15" t="s">
        <v>226</v>
      </c>
      <c r="C120" s="15"/>
      <c r="D120" s="15"/>
      <c r="F120" s="18" t="str">
        <f aca="false">IF(B120="","",IFERROR(INDEX(Materials!$B$2:$B$301,MATCH(B120,Materials!$A$2:$A$301,0)),""))</f>
        <v>Binder / Coating Polymer</v>
      </c>
      <c r="G120" s="18" t="str">
        <f aca="true">IF(AND(A120="",B120=""),"",IF(A120="","Missing product",IF(B120="","Missing material",IF(COUNTIF(ProductList,A120)=0,"Product not in Products list",IF(COUNTIF(MaterialList,B120)=0,"Material not in Materials list","OK")))))</f>
        <v>OK</v>
      </c>
      <c r="H120" s="18" t="str">
        <f aca="false">IF(F120="Active",A120&amp;"|"&amp;COUNTIFS(A$2:A120,A120,F$2:F120,"Active"),"")</f>
        <v/>
      </c>
      <c r="I120" s="18" t="str">
        <f aca="false">IF(B120="","",IF(SUMPRODUCT(MAX((A$1:A119=A120)*(B$1:B119=B120)*ROW(A$1:A119)))=0,C120&amp;"",IF(C120="",INDEX(I$1:I119,SUMPRODUCT(MAX((A$1:A119=A120)*(B$1:B119=B120)*ROW(A$1:A119)))),IF(INDEX(I$1:I119,SUMPRODUCT(MAX((A$1:A119=A120)*(B$1:B119=B120)*ROW(A$1:A119))))="",C120&amp;"",INDEX(I$1:I119,SUMPRODUCT(MAX((A$1:A119=A120)*(B$1:B119=B120)*ROW(A$1:A119))))&amp;"; "&amp;C120))))</f>
        <v/>
      </c>
      <c r="J120" s="18" t="str">
        <f aca="false">IF(A120="","",A120&amp;"|"&amp;COUNTIF(A$2:A120,A120))</f>
        <v>Finerodyd 10|10</v>
      </c>
      <c r="K120" s="18" t="n">
        <f aca="false">IF(OR(A120="",B120=""),0,IF(COUNTIFS(A$2:A120,A120,B$2:B120,B120)=1,1,0))</f>
        <v>0</v>
      </c>
    </row>
    <row r="121" customFormat="false" ht="15" hidden="false" customHeight="false" outlineLevel="0" collapsed="false">
      <c r="A121" s="15" t="s">
        <v>381</v>
      </c>
      <c r="B121" s="15" t="s">
        <v>311</v>
      </c>
      <c r="C121" s="15"/>
      <c r="D121" s="15"/>
      <c r="F121" s="18" t="str">
        <f aca="false">IF(B121="","",IFERROR(INDEX(Materials!$B$2:$B$301,MATCH(B121,Materials!$A$2:$A$301,0)),""))</f>
        <v>Plasticizer</v>
      </c>
      <c r="G121" s="18" t="str">
        <f aca="true">IF(AND(A121="",B121=""),"",IF(A121="","Missing product",IF(B121="","Missing material",IF(COUNTIF(ProductList,A121)=0,"Product not in Products list",IF(COUNTIF(MaterialList,B121)=0,"Material not in Materials list","OK")))))</f>
        <v>OK</v>
      </c>
      <c r="H121" s="18" t="str">
        <f aca="false">IF(F121="Active",A121&amp;"|"&amp;COUNTIFS(A$2:A121,A121,F$2:F121,"Active"),"")</f>
        <v/>
      </c>
      <c r="I121" s="18" t="str">
        <f aca="false">IF(B121="","",IF(SUMPRODUCT(MAX((A$1:A120=A121)*(B$1:B120=B121)*ROW(A$1:A120)))=0,C121&amp;"",IF(C121="",INDEX(I$1:I120,SUMPRODUCT(MAX((A$1:A120=A121)*(B$1:B120=B121)*ROW(A$1:A120)))),IF(INDEX(I$1:I120,SUMPRODUCT(MAX((A$1:A120=A121)*(B$1:B120=B121)*ROW(A$1:A120))))="",C121&amp;"",INDEX(I$1:I120,SUMPRODUCT(MAX((A$1:A120=A121)*(B$1:B120=B121)*ROW(A$1:A120))))&amp;"; "&amp;C121))))</f>
        <v/>
      </c>
      <c r="J121" s="18" t="str">
        <f aca="false">IF(A121="","",A121&amp;"|"&amp;COUNTIF(A$2:A121,A121))</f>
        <v>Finerodyd 10|11</v>
      </c>
      <c r="K121" s="18" t="n">
        <f aca="false">IF(OR(A121="",B121=""),0,IF(COUNTIFS(A$2:A121,A121,B$2:B121,B121)=1,1,0))</f>
        <v>1</v>
      </c>
    </row>
    <row r="122" customFormat="false" ht="15" hidden="false" customHeight="false" outlineLevel="0" collapsed="false">
      <c r="A122" s="15" t="s">
        <v>381</v>
      </c>
      <c r="B122" s="15" t="s">
        <v>303</v>
      </c>
      <c r="C122" s="15"/>
      <c r="D122" s="15"/>
      <c r="F122" s="18" t="str">
        <f aca="false">IF(B122="","",IFERROR(INDEX(Materials!$B$2:$B$301,MATCH(B122,Materials!$A$2:$A$301,0)),""))</f>
        <v>Opacifier</v>
      </c>
      <c r="G122" s="18" t="str">
        <f aca="true">IF(AND(A122="",B122=""),"",IF(A122="","Missing product",IF(B122="","Missing material",IF(COUNTIF(ProductList,A122)=0,"Product not in Products list",IF(COUNTIF(MaterialList,B122)=0,"Material not in Materials list","OK")))))</f>
        <v>OK</v>
      </c>
      <c r="H122" s="18" t="str">
        <f aca="false">IF(F122="Active",A122&amp;"|"&amp;COUNTIFS(A$2:A122,A122,F$2:F122,"Active"),"")</f>
        <v/>
      </c>
      <c r="I122" s="18" t="str">
        <f aca="false">IF(B122="","",IF(SUMPRODUCT(MAX((A$1:A121=A122)*(B$1:B121=B122)*ROW(A$1:A121)))=0,C122&amp;"",IF(C122="",INDEX(I$1:I121,SUMPRODUCT(MAX((A$1:A121=A122)*(B$1:B121=B122)*ROW(A$1:A121)))),IF(INDEX(I$1:I121,SUMPRODUCT(MAX((A$1:A121=A122)*(B$1:B121=B122)*ROW(A$1:A121))))="",C122&amp;"",INDEX(I$1:I121,SUMPRODUCT(MAX((A$1:A121=A122)*(B$1:B121=B122)*ROW(A$1:A121))))&amp;"; "&amp;C122))))</f>
        <v/>
      </c>
      <c r="J122" s="18" t="str">
        <f aca="false">IF(A122="","",A122&amp;"|"&amp;COUNTIF(A$2:A122,A122))</f>
        <v>Finerodyd 10|12</v>
      </c>
      <c r="K122" s="18" t="n">
        <f aca="false">IF(OR(A122="",B122=""),0,IF(COUNTIFS(A$2:A122,A122,B$2:B122,B122)=1,1,0))</f>
        <v>1</v>
      </c>
    </row>
    <row r="123" customFormat="false" ht="15" hidden="false" customHeight="false" outlineLevel="0" collapsed="false">
      <c r="A123" s="15" t="s">
        <v>381</v>
      </c>
      <c r="B123" s="15" t="s">
        <v>252</v>
      </c>
      <c r="C123" s="15"/>
      <c r="D123" s="15"/>
      <c r="F123" s="18" t="str">
        <f aca="false">IF(B123="","",IFERROR(INDEX(Materials!$B$2:$B$301,MATCH(B123,Materials!$A$2:$A$301,0)),""))</f>
        <v>Colorant</v>
      </c>
      <c r="G123" s="18" t="str">
        <f aca="true">IF(AND(A123="",B123=""),"",IF(A123="","Missing product",IF(B123="","Missing material",IF(COUNTIF(ProductList,A123)=0,"Product not in Products list",IF(COUNTIF(MaterialList,B123)=0,"Material not in Materials list","OK")))))</f>
        <v>OK</v>
      </c>
      <c r="H123" s="18" t="str">
        <f aca="false">IF(F123="Active",A123&amp;"|"&amp;COUNTIFS(A$2:A123,A123,F$2:F123,"Active"),"")</f>
        <v/>
      </c>
      <c r="I123" s="18" t="str">
        <f aca="false">IF(B123="","",IF(SUMPRODUCT(MAX((A$1:A122=A123)*(B$1:B122=B123)*ROW(A$1:A122)))=0,C123&amp;"",IF(C123="",INDEX(I$1:I122,SUMPRODUCT(MAX((A$1:A122=A123)*(B$1:B122=B123)*ROW(A$1:A122)))),IF(INDEX(I$1:I122,SUMPRODUCT(MAX((A$1:A122=A123)*(B$1:B122=B123)*ROW(A$1:A122))))="",C123&amp;"",INDEX(I$1:I122,SUMPRODUCT(MAX((A$1:A122=A123)*(B$1:B122=B123)*ROW(A$1:A122))))&amp;"; "&amp;C123))))</f>
        <v/>
      </c>
      <c r="J123" s="18" t="str">
        <f aca="false">IF(A123="","",A123&amp;"|"&amp;COUNTIF(A$2:A123,A123))</f>
        <v>Finerodyd 10|13</v>
      </c>
      <c r="K123" s="18" t="n">
        <f aca="false">IF(OR(A123="",B123=""),0,IF(COUNTIFS(A$2:A123,A123,B$2:B123,B123)=1,1,0))</f>
        <v>1</v>
      </c>
    </row>
    <row r="124" customFormat="false" ht="15" hidden="false" customHeight="false" outlineLevel="0" collapsed="false">
      <c r="A124" s="15" t="s">
        <v>381</v>
      </c>
      <c r="B124" s="15" t="s">
        <v>296</v>
      </c>
      <c r="C124" s="15"/>
      <c r="D124" s="15"/>
      <c r="F124" s="18" t="str">
        <f aca="false">IF(B124="","",IFERROR(INDEX(Materials!$B$2:$B$301,MATCH(B124,Materials!$A$2:$A$301,0)),""))</f>
        <v>Glidant / Anti-tacking</v>
      </c>
      <c r="G124" s="18" t="str">
        <f aca="true">IF(AND(A124="",B124=""),"",IF(A124="","Missing product",IF(B124="","Missing material",IF(COUNTIF(ProductList,A124)=0,"Product not in Products list",IF(COUNTIF(MaterialList,B124)=0,"Material not in Materials list","OK")))))</f>
        <v>OK</v>
      </c>
      <c r="H124" s="18" t="str">
        <f aca="false">IF(F124="Active",A124&amp;"|"&amp;COUNTIFS(A$2:A124,A124,F$2:F124,"Active"),"")</f>
        <v/>
      </c>
      <c r="I124" s="18" t="str">
        <f aca="false">IF(B124="","",IF(SUMPRODUCT(MAX((A$1:A123=A124)*(B$1:B123=B124)*ROW(A$1:A123)))=0,C124&amp;"",IF(C124="",INDEX(I$1:I123,SUMPRODUCT(MAX((A$1:A123=A124)*(B$1:B123=B124)*ROW(A$1:A123)))),IF(INDEX(I$1:I123,SUMPRODUCT(MAX((A$1:A123=A124)*(B$1:B123=B124)*ROW(A$1:A123))))="",C124&amp;"",INDEX(I$1:I123,SUMPRODUCT(MAX((A$1:A123=A124)*(B$1:B123=B124)*ROW(A$1:A123))))&amp;"; "&amp;C124))))</f>
        <v/>
      </c>
      <c r="J124" s="18" t="str">
        <f aca="false">IF(A124="","",A124&amp;"|"&amp;COUNTIF(A$2:A124,A124))</f>
        <v>Finerodyd 10|14</v>
      </c>
      <c r="K124" s="18" t="n">
        <f aca="false">IF(OR(A124="",B124=""),0,IF(COUNTIFS(A$2:A124,A124,B$2:B124,B124)=1,1,0))</f>
        <v>1</v>
      </c>
    </row>
    <row r="125" customFormat="false" ht="15" hidden="false" customHeight="false" outlineLevel="0" collapsed="false">
      <c r="A125" s="15" t="s">
        <v>381</v>
      </c>
      <c r="B125" s="15" t="s">
        <v>341</v>
      </c>
      <c r="C125" s="15"/>
      <c r="D125" s="15"/>
      <c r="F125" s="18" t="str">
        <f aca="false">IF(B125="","",IFERROR(INDEX(Materials!$B$2:$B$301,MATCH(B125,Materials!$A$2:$A$301,0)),""))</f>
        <v>Solvent</v>
      </c>
      <c r="G125" s="18" t="str">
        <f aca="true">IF(AND(A125="",B125=""),"",IF(A125="","Missing product",IF(B125="","Missing material",IF(COUNTIF(ProductList,A125)=0,"Product not in Products list",IF(COUNTIF(MaterialList,B125)=0,"Material not in Materials list","OK")))))</f>
        <v>OK</v>
      </c>
      <c r="H125" s="18" t="str">
        <f aca="false">IF(F125="Active",A125&amp;"|"&amp;COUNTIFS(A$2:A125,A125,F$2:F125,"Active"),"")</f>
        <v/>
      </c>
      <c r="I125" s="18" t="str">
        <f aca="false">IF(B125="","",IF(SUMPRODUCT(MAX((A$1:A124=A125)*(B$1:B124=B125)*ROW(A$1:A124)))=0,C125&amp;"",IF(C125="",INDEX(I$1:I124,SUMPRODUCT(MAX((A$1:A124=A125)*(B$1:B124=B125)*ROW(A$1:A124)))),IF(INDEX(I$1:I124,SUMPRODUCT(MAX((A$1:A124=A125)*(B$1:B124=B125)*ROW(A$1:A124))))="",C125&amp;"",INDEX(I$1:I124,SUMPRODUCT(MAX((A$1:A124=A125)*(B$1:B124=B125)*ROW(A$1:A124))))&amp;"; "&amp;C125))))</f>
        <v/>
      </c>
      <c r="J125" s="18" t="str">
        <f aca="false">IF(A125="","",A125&amp;"|"&amp;COUNTIF(A$2:A125,A125))</f>
        <v>Finerodyd 10|15</v>
      </c>
      <c r="K125" s="18" t="n">
        <f aca="false">IF(OR(A125="",B125=""),0,IF(COUNTIFS(A$2:A125,A125,B$2:B125,B125)=1,1,0))</f>
        <v>0</v>
      </c>
    </row>
    <row r="126" customFormat="false" ht="15" hidden="false" customHeight="false" outlineLevel="0" collapsed="false">
      <c r="A126" s="15" t="s">
        <v>381</v>
      </c>
      <c r="B126" s="15" t="s">
        <v>336</v>
      </c>
      <c r="C126" s="15"/>
      <c r="D126" s="15"/>
      <c r="F126" s="18" t="str">
        <f aca="false">IF(B126="","",IFERROR(INDEX(Materials!$B$2:$B$301,MATCH(B126,Materials!$A$2:$A$301,0)),""))</f>
        <v>Solvent</v>
      </c>
      <c r="G126" s="18" t="str">
        <f aca="true">IF(AND(A126="",B126=""),"",IF(A126="","Missing product",IF(B126="","Missing material",IF(COUNTIF(ProductList,A126)=0,"Product not in Products list",IF(COUNTIF(MaterialList,B126)=0,"Material not in Materials list","OK")))))</f>
        <v>OK</v>
      </c>
      <c r="H126" s="18" t="str">
        <f aca="false">IF(F126="Active",A126&amp;"|"&amp;COUNTIFS(A$2:A126,A126,F$2:F126,"Active"),"")</f>
        <v/>
      </c>
      <c r="I126" s="18" t="str">
        <f aca="false">IF(B126="","",IF(SUMPRODUCT(MAX((A$1:A125=A126)*(B$1:B125=B126)*ROW(A$1:A125)))=0,C126&amp;"",IF(C126="",INDEX(I$1:I125,SUMPRODUCT(MAX((A$1:A125=A126)*(B$1:B125=B126)*ROW(A$1:A125)))),IF(INDEX(I$1:I125,SUMPRODUCT(MAX((A$1:A125=A126)*(B$1:B125=B126)*ROW(A$1:A125))))="",C126&amp;"",INDEX(I$1:I125,SUMPRODUCT(MAX((A$1:A125=A126)*(B$1:B125=B126)*ROW(A$1:A125))))&amp;"; "&amp;C126))))</f>
        <v/>
      </c>
      <c r="J126" s="18" t="str">
        <f aca="false">IF(A126="","",A126&amp;"|"&amp;COUNTIF(A$2:A126,A126))</f>
        <v>Finerodyd 10|16</v>
      </c>
      <c r="K126" s="18" t="n">
        <f aca="false">IF(OR(A126="",B126=""),0,IF(COUNTIFS(A$2:A126,A126,B$2:B126,B126)=1,1,0))</f>
        <v>1</v>
      </c>
    </row>
    <row r="127" customFormat="false" ht="15" hidden="false" customHeight="false" outlineLevel="0" collapsed="false">
      <c r="A127" s="15" t="s">
        <v>382</v>
      </c>
      <c r="B127" s="15" t="s">
        <v>126</v>
      </c>
      <c r="C127" s="15"/>
      <c r="D127" s="15"/>
      <c r="F127" s="18" t="str">
        <f aca="false">IF(B127="","",IFERROR(INDEX(Materials!$B$2:$B$301,MATCH(B127,Materials!$A$2:$A$301,0)),""))</f>
        <v>Active</v>
      </c>
      <c r="G127" s="18" t="str">
        <f aca="true">IF(AND(A127="",B127=""),"",IF(A127="","Missing product",IF(B127="","Missing material",IF(COUNTIF(ProductList,A127)=0,"Product not in Products list",IF(COUNTIF(MaterialList,B127)=0,"Material not in Materials list","OK")))))</f>
        <v>OK</v>
      </c>
      <c r="H127" s="18" t="str">
        <f aca="false">IF(F127="Active",A127&amp;"|"&amp;COUNTIFS(A$2:A127,A127,F$2:F127,"Active"),"")</f>
        <v>Finerodyd 20|1</v>
      </c>
      <c r="I127" s="18" t="str">
        <f aca="false">IF(B127="","",IF(SUMPRODUCT(MAX((A$1:A126=A127)*(B$1:B126=B127)*ROW(A$1:A126)))=0,C127&amp;"",IF(C127="",INDEX(I$1:I126,SUMPRODUCT(MAX((A$1:A126=A127)*(B$1:B126=B127)*ROW(A$1:A126)))),IF(INDEX(I$1:I126,SUMPRODUCT(MAX((A$1:A126=A127)*(B$1:B126=B127)*ROW(A$1:A126))))="",C127&amp;"",INDEX(I$1:I126,SUMPRODUCT(MAX((A$1:A126=A127)*(B$1:B126=B127)*ROW(A$1:A126))))&amp;"; "&amp;C127))))</f>
        <v/>
      </c>
      <c r="J127" s="18" t="str">
        <f aca="false">IF(A127="","",A127&amp;"|"&amp;COUNTIF(A$2:A127,A127))</f>
        <v>Finerodyd 20|1</v>
      </c>
      <c r="K127" s="18" t="n">
        <f aca="false">IF(OR(A127="",B127=""),0,IF(COUNTIFS(A$2:A127,A127,B$2:B127,B127)=1,1,0))</f>
        <v>1</v>
      </c>
    </row>
    <row r="128" customFormat="false" ht="15" hidden="false" customHeight="false" outlineLevel="0" collapsed="false">
      <c r="A128" s="15" t="s">
        <v>382</v>
      </c>
      <c r="B128" s="15" t="s">
        <v>265</v>
      </c>
      <c r="C128" s="15" t="s">
        <v>496</v>
      </c>
      <c r="D128" s="15"/>
      <c r="F128" s="18" t="str">
        <f aca="false">IF(B128="","",IFERROR(INDEX(Materials!$B$2:$B$301,MATCH(B128,Materials!$A$2:$A$301,0)),""))</f>
        <v>Filler / Diluent</v>
      </c>
      <c r="G128" s="18" t="str">
        <f aca="true">IF(AND(A128="",B128=""),"",IF(A128="","Missing product",IF(B128="","Missing material",IF(COUNTIF(ProductList,A128)=0,"Product not in Products list",IF(COUNTIF(MaterialList,B128)=0,"Material not in Materials list","OK")))))</f>
        <v>OK</v>
      </c>
      <c r="H128" s="18" t="str">
        <f aca="false">IF(F128="Active",A128&amp;"|"&amp;COUNTIFS(A$2:A128,A128,F$2:F128,"Active"),"")</f>
        <v/>
      </c>
      <c r="I128" s="18" t="str">
        <f aca="false">IF(B128="","",IF(SUMPRODUCT(MAX((A$1:A127=A128)*(B$1:B127=B128)*ROW(A$1:A127)))=0,C128&amp;"",IF(C128="",INDEX(I$1:I127,SUMPRODUCT(MAX((A$1:A127=A128)*(B$1:B127=B128)*ROW(A$1:A127)))),IF(INDEX(I$1:I127,SUMPRODUCT(MAX((A$1:A127=A128)*(B$1:B127=B128)*ROW(A$1:A127))))="",C128&amp;"",INDEX(I$1:I127,SUMPRODUCT(MAX((A$1:A127=A128)*(B$1:B127=B128)*ROW(A$1:A127))))&amp;"; "&amp;C128))))</f>
        <v>Mesh 200</v>
      </c>
      <c r="J128" s="18" t="str">
        <f aca="false">IF(A128="","",A128&amp;"|"&amp;COUNTIF(A$2:A128,A128))</f>
        <v>Finerodyd 20|2</v>
      </c>
      <c r="K128" s="18" t="n">
        <f aca="false">IF(OR(A128="",B128=""),0,IF(COUNTIFS(A$2:A128,A128,B$2:B128,B128)=1,1,0))</f>
        <v>1</v>
      </c>
    </row>
    <row r="129" customFormat="false" ht="15" hidden="false" customHeight="false" outlineLevel="0" collapsed="false">
      <c r="A129" s="15" t="s">
        <v>382</v>
      </c>
      <c r="B129" s="15" t="s">
        <v>270</v>
      </c>
      <c r="C129" s="15"/>
      <c r="D129" s="15"/>
      <c r="F129" s="18" t="str">
        <f aca="false">IF(B129="","",IFERROR(INDEX(Materials!$B$2:$B$301,MATCH(B129,Materials!$A$2:$A$301,0)),""))</f>
        <v>Filler / Diluent</v>
      </c>
      <c r="G129" s="18" t="str">
        <f aca="true">IF(AND(A129="",B129=""),"",IF(A129="","Missing product",IF(B129="","Missing material",IF(COUNTIF(ProductList,A129)=0,"Product not in Products list",IF(COUNTIF(MaterialList,B129)=0,"Material not in Materials list","OK")))))</f>
        <v>OK</v>
      </c>
      <c r="H129" s="18" t="str">
        <f aca="false">IF(F129="Active",A129&amp;"|"&amp;COUNTIFS(A$2:A129,A129,F$2:F129,"Active"),"")</f>
        <v/>
      </c>
      <c r="I129" s="18" t="str">
        <f aca="false">IF(B129="","",IF(SUMPRODUCT(MAX((A$1:A128=A129)*(B$1:B128=B129)*ROW(A$1:A128)))=0,C129&amp;"",IF(C129="",INDEX(I$1:I128,SUMPRODUCT(MAX((A$1:A128=A129)*(B$1:B128=B129)*ROW(A$1:A128)))),IF(INDEX(I$1:I128,SUMPRODUCT(MAX((A$1:A128=A129)*(B$1:B128=B129)*ROW(A$1:A128))))="",C129&amp;"",INDEX(I$1:I128,SUMPRODUCT(MAX((A$1:A128=A129)*(B$1:B128=B129)*ROW(A$1:A128))))&amp;"; "&amp;C129))))</f>
        <v/>
      </c>
      <c r="J129" s="18" t="str">
        <f aca="false">IF(A129="","",A129&amp;"|"&amp;COUNTIF(A$2:A129,A129))</f>
        <v>Finerodyd 20|3</v>
      </c>
      <c r="K129" s="18" t="n">
        <f aca="false">IF(OR(A129="",B129=""),0,IF(COUNTIFS(A$2:A129,A129,B$2:B129,B129)=1,1,0))</f>
        <v>1</v>
      </c>
    </row>
    <row r="130" customFormat="false" ht="15" hidden="false" customHeight="false" outlineLevel="0" collapsed="false">
      <c r="A130" s="15" t="s">
        <v>382</v>
      </c>
      <c r="B130" s="15" t="s">
        <v>40</v>
      </c>
      <c r="C130" s="15"/>
      <c r="D130" s="15"/>
      <c r="F130" s="18" t="str">
        <f aca="false">IF(B130="","",IFERROR(INDEX(Materials!$B$2:$B$301,MATCH(B130,Materials!$A$2:$A$301,0)),""))</f>
        <v>Disintegrant</v>
      </c>
      <c r="G130" s="18" t="str">
        <f aca="true">IF(AND(A130="",B130=""),"",IF(A130="","Missing product",IF(B130="","Missing material",IF(COUNTIF(ProductList,A130)=0,"Product not in Products list",IF(COUNTIF(MaterialList,B130)=0,"Material not in Materials list","OK")))))</f>
        <v>OK</v>
      </c>
      <c r="H130" s="18" t="str">
        <f aca="false">IF(F130="Active",A130&amp;"|"&amp;COUNTIFS(A$2:A130,A130,F$2:F130,"Active"),"")</f>
        <v/>
      </c>
      <c r="I130" s="18" t="str">
        <f aca="false">IF(B130="","",IF(SUMPRODUCT(MAX((A$1:A129=A130)*(B$1:B129=B130)*ROW(A$1:A129)))=0,C130&amp;"",IF(C130="",INDEX(I$1:I129,SUMPRODUCT(MAX((A$1:A129=A130)*(B$1:B129=B130)*ROW(A$1:A129)))),IF(INDEX(I$1:I129,SUMPRODUCT(MAX((A$1:A129=A130)*(B$1:B129=B130)*ROW(A$1:A129))))="",C130&amp;"",INDEX(I$1:I129,SUMPRODUCT(MAX((A$1:A129=A130)*(B$1:B129=B130)*ROW(A$1:A129))))&amp;"; "&amp;C130))))</f>
        <v/>
      </c>
      <c r="J130" s="18" t="str">
        <f aca="false">IF(A130="","",A130&amp;"|"&amp;COUNTIF(A$2:A130,A130))</f>
        <v>Finerodyd 20|4</v>
      </c>
      <c r="K130" s="18" t="n">
        <f aca="false">IF(OR(A130="",B130=""),0,IF(COUNTIFS(A$2:A130,A130,B$2:B130,B130)=1,1,0))</f>
        <v>1</v>
      </c>
    </row>
    <row r="131" customFormat="false" ht="15" hidden="false" customHeight="false" outlineLevel="0" collapsed="false">
      <c r="A131" s="15" t="s">
        <v>382</v>
      </c>
      <c r="B131" s="15" t="s">
        <v>226</v>
      </c>
      <c r="C131" s="15"/>
      <c r="D131" s="15"/>
      <c r="F131" s="18" t="str">
        <f aca="false">IF(B131="","",IFERROR(INDEX(Materials!$B$2:$B$301,MATCH(B131,Materials!$A$2:$A$301,0)),""))</f>
        <v>Binder / Coating Polymer</v>
      </c>
      <c r="G131" s="18" t="str">
        <f aca="true">IF(AND(A131="",B131=""),"",IF(A131="","Missing product",IF(B131="","Missing material",IF(COUNTIF(ProductList,A131)=0,"Product not in Products list",IF(COUNTIF(MaterialList,B131)=0,"Material not in Materials list","OK")))))</f>
        <v>OK</v>
      </c>
      <c r="H131" s="18" t="str">
        <f aca="false">IF(F131="Active",A131&amp;"|"&amp;COUNTIFS(A$2:A131,A131,F$2:F131,"Active"),"")</f>
        <v/>
      </c>
      <c r="I131" s="18" t="str">
        <f aca="false">IF(B131="","",IF(SUMPRODUCT(MAX((A$1:A130=A131)*(B$1:B130=B131)*ROW(A$1:A130)))=0,C131&amp;"",IF(C131="",INDEX(I$1:I130,SUMPRODUCT(MAX((A$1:A130=A131)*(B$1:B130=B131)*ROW(A$1:A130)))),IF(INDEX(I$1:I130,SUMPRODUCT(MAX((A$1:A130=A131)*(B$1:B130=B131)*ROW(A$1:A130))))="",C131&amp;"",INDEX(I$1:I130,SUMPRODUCT(MAX((A$1:A130=A131)*(B$1:B130=B131)*ROW(A$1:A130))))&amp;"; "&amp;C131))))</f>
        <v/>
      </c>
      <c r="J131" s="18" t="str">
        <f aca="false">IF(A131="","",A131&amp;"|"&amp;COUNTIF(A$2:A131,A131))</f>
        <v>Finerodyd 20|5</v>
      </c>
      <c r="K131" s="18" t="n">
        <f aca="false">IF(OR(A131="",B131=""),0,IF(COUNTIFS(A$2:A131,A131,B$2:B131,B131)=1,1,0))</f>
        <v>1</v>
      </c>
    </row>
    <row r="132" customFormat="false" ht="15" hidden="false" customHeight="false" outlineLevel="0" collapsed="false">
      <c r="A132" s="15" t="s">
        <v>382</v>
      </c>
      <c r="B132" s="15" t="s">
        <v>347</v>
      </c>
      <c r="C132" s="15"/>
      <c r="D132" s="15"/>
      <c r="F132" s="18" t="str">
        <f aca="false">IF(B132="","",IFERROR(INDEX(Materials!$B$2:$B$301,MATCH(B132,Materials!$A$2:$A$301,0)),""))</f>
        <v>Surfactant</v>
      </c>
      <c r="G132" s="18" t="str">
        <f aca="true">IF(AND(A132="",B132=""),"",IF(A132="","Missing product",IF(B132="","Missing material",IF(COUNTIF(ProductList,A132)=0,"Product not in Products list",IF(COUNTIF(MaterialList,B132)=0,"Material not in Materials list","OK")))))</f>
        <v>OK</v>
      </c>
      <c r="H132" s="18" t="str">
        <f aca="false">IF(F132="Active",A132&amp;"|"&amp;COUNTIFS(A$2:A132,A132,F$2:F132,"Active"),"")</f>
        <v/>
      </c>
      <c r="I132" s="18" t="str">
        <f aca="false">IF(B132="","",IF(SUMPRODUCT(MAX((A$1:A131=A132)*(B$1:B131=B132)*ROW(A$1:A131)))=0,C132&amp;"",IF(C132="",INDEX(I$1:I131,SUMPRODUCT(MAX((A$1:A131=A132)*(B$1:B131=B132)*ROW(A$1:A131)))),IF(INDEX(I$1:I131,SUMPRODUCT(MAX((A$1:A131=A132)*(B$1:B131=B132)*ROW(A$1:A131))))="",C132&amp;"",INDEX(I$1:I131,SUMPRODUCT(MAX((A$1:A131=A132)*(B$1:B131=B132)*ROW(A$1:A131))))&amp;"; "&amp;C132))))</f>
        <v/>
      </c>
      <c r="J132" s="18" t="str">
        <f aca="false">IF(A132="","",A132&amp;"|"&amp;COUNTIF(A$2:A132,A132))</f>
        <v>Finerodyd 20|6</v>
      </c>
      <c r="K132" s="18" t="n">
        <f aca="false">IF(OR(A132="",B132=""),0,IF(COUNTIFS(A$2:A132,A132,B$2:B132,B132)=1,1,0))</f>
        <v>1</v>
      </c>
    </row>
    <row r="133" customFormat="false" ht="15" hidden="false" customHeight="false" outlineLevel="0" collapsed="false">
      <c r="A133" s="15" t="s">
        <v>382</v>
      </c>
      <c r="B133" s="15" t="s">
        <v>293</v>
      </c>
      <c r="C133" s="15"/>
      <c r="D133" s="15"/>
      <c r="F133" s="18" t="str">
        <f aca="false">IF(B133="","",IFERROR(INDEX(Materials!$B$2:$B$301,MATCH(B133,Materials!$A$2:$A$301,0)),""))</f>
        <v>Glidant</v>
      </c>
      <c r="G133" s="18" t="str">
        <f aca="true">IF(AND(A133="",B133=""),"",IF(A133="","Missing product",IF(B133="","Missing material",IF(COUNTIF(ProductList,A133)=0,"Product not in Products list",IF(COUNTIF(MaterialList,B133)=0,"Material not in Materials list","OK")))))</f>
        <v>OK</v>
      </c>
      <c r="H133" s="18" t="str">
        <f aca="false">IF(F133="Active",A133&amp;"|"&amp;COUNTIFS(A$2:A133,A133,F$2:F133,"Active"),"")</f>
        <v/>
      </c>
      <c r="I133" s="18" t="str">
        <f aca="false">IF(B133="","",IF(SUMPRODUCT(MAX((A$1:A132=A133)*(B$1:B132=B133)*ROW(A$1:A132)))=0,C133&amp;"",IF(C133="",INDEX(I$1:I132,SUMPRODUCT(MAX((A$1:A132=A133)*(B$1:B132=B133)*ROW(A$1:A132)))),IF(INDEX(I$1:I132,SUMPRODUCT(MAX((A$1:A132=A133)*(B$1:B132=B133)*ROW(A$1:A132))))="",C133&amp;"",INDEX(I$1:I132,SUMPRODUCT(MAX((A$1:A132=A133)*(B$1:B132=B133)*ROW(A$1:A132))))&amp;"; "&amp;C133))))</f>
        <v/>
      </c>
      <c r="J133" s="18" t="str">
        <f aca="false">IF(A133="","",A133&amp;"|"&amp;COUNTIF(A$2:A133,A133))</f>
        <v>Finerodyd 20|7</v>
      </c>
      <c r="K133" s="18" t="n">
        <f aca="false">IF(OR(A133="",B133=""),0,IF(COUNTIFS(A$2:A133,A133,B$2:B133,B133)=1,1,0))</f>
        <v>1</v>
      </c>
    </row>
    <row r="134" customFormat="false" ht="15" hidden="false" customHeight="false" outlineLevel="0" collapsed="false">
      <c r="A134" s="15" t="s">
        <v>382</v>
      </c>
      <c r="B134" s="15" t="s">
        <v>298</v>
      </c>
      <c r="C134" s="15"/>
      <c r="D134" s="15"/>
      <c r="F134" s="18" t="str">
        <f aca="false">IF(B134="","",IFERROR(INDEX(Materials!$B$2:$B$301,MATCH(B134,Materials!$A$2:$A$301,0)),""))</f>
        <v>Lubricant</v>
      </c>
      <c r="G134" s="18" t="str">
        <f aca="true">IF(AND(A134="",B134=""),"",IF(A134="","Missing product",IF(B134="","Missing material",IF(COUNTIF(ProductList,A134)=0,"Product not in Products list",IF(COUNTIF(MaterialList,B134)=0,"Material not in Materials list","OK")))))</f>
        <v>OK</v>
      </c>
      <c r="H134" s="18" t="str">
        <f aca="false">IF(F134="Active",A134&amp;"|"&amp;COUNTIFS(A$2:A134,A134,F$2:F134,"Active"),"")</f>
        <v/>
      </c>
      <c r="I134" s="18" t="str">
        <f aca="false">IF(B134="","",IF(SUMPRODUCT(MAX((A$1:A133=A134)*(B$1:B133=B134)*ROW(A$1:A133)))=0,C134&amp;"",IF(C134="",INDEX(I$1:I133,SUMPRODUCT(MAX((A$1:A133=A134)*(B$1:B133=B134)*ROW(A$1:A133)))),IF(INDEX(I$1:I133,SUMPRODUCT(MAX((A$1:A133=A134)*(B$1:B133=B134)*ROW(A$1:A133))))="",C134&amp;"",INDEX(I$1:I133,SUMPRODUCT(MAX((A$1:A133=A134)*(B$1:B133=B134)*ROW(A$1:A133))))&amp;"; "&amp;C134))))</f>
        <v/>
      </c>
      <c r="J134" s="18" t="str">
        <f aca="false">IF(A134="","",A134&amp;"|"&amp;COUNTIF(A$2:A134,A134))</f>
        <v>Finerodyd 20|8</v>
      </c>
      <c r="K134" s="18" t="n">
        <f aca="false">IF(OR(A134="",B134=""),0,IF(COUNTIFS(A$2:A134,A134,B$2:B134,B134)=1,1,0))</f>
        <v>1</v>
      </c>
    </row>
    <row r="135" customFormat="false" ht="15" hidden="false" customHeight="false" outlineLevel="0" collapsed="false">
      <c r="A135" s="15" t="s">
        <v>382</v>
      </c>
      <c r="B135" s="15" t="s">
        <v>341</v>
      </c>
      <c r="C135" s="15"/>
      <c r="D135" s="15"/>
      <c r="F135" s="18" t="str">
        <f aca="false">IF(B135="","",IFERROR(INDEX(Materials!$B$2:$B$301,MATCH(B135,Materials!$A$2:$A$301,0)),""))</f>
        <v>Solvent</v>
      </c>
      <c r="G135" s="18" t="str">
        <f aca="true">IF(AND(A135="",B135=""),"",IF(A135="","Missing product",IF(B135="","Missing material",IF(COUNTIF(ProductList,A135)=0,"Product not in Products list",IF(COUNTIF(MaterialList,B135)=0,"Material not in Materials list","OK")))))</f>
        <v>OK</v>
      </c>
      <c r="H135" s="18" t="str">
        <f aca="false">IF(F135="Active",A135&amp;"|"&amp;COUNTIFS(A$2:A135,A135,F$2:F135,"Active"),"")</f>
        <v/>
      </c>
      <c r="I135" s="18" t="str">
        <f aca="false">IF(B135="","",IF(SUMPRODUCT(MAX((A$1:A134=A135)*(B$1:B134=B135)*ROW(A$1:A134)))=0,C135&amp;"",IF(C135="",INDEX(I$1:I134,SUMPRODUCT(MAX((A$1:A134=A135)*(B$1:B134=B135)*ROW(A$1:A134)))),IF(INDEX(I$1:I134,SUMPRODUCT(MAX((A$1:A134=A135)*(B$1:B134=B135)*ROW(A$1:A134))))="",C135&amp;"",INDEX(I$1:I134,SUMPRODUCT(MAX((A$1:A134=A135)*(B$1:B134=B135)*ROW(A$1:A134))))&amp;"; "&amp;C135))))</f>
        <v/>
      </c>
      <c r="J135" s="18" t="str">
        <f aca="false">IF(A135="","",A135&amp;"|"&amp;COUNTIF(A$2:A135,A135))</f>
        <v>Finerodyd 20|9</v>
      </c>
      <c r="K135" s="18" t="n">
        <f aca="false">IF(OR(A135="",B135=""),0,IF(COUNTIFS(A$2:A135,A135,B$2:B135,B135)=1,1,0))</f>
        <v>1</v>
      </c>
    </row>
    <row r="136" customFormat="false" ht="15" hidden="false" customHeight="false" outlineLevel="0" collapsed="false">
      <c r="A136" s="15" t="s">
        <v>382</v>
      </c>
      <c r="B136" s="15" t="s">
        <v>226</v>
      </c>
      <c r="C136" s="15"/>
      <c r="D136" s="15"/>
      <c r="F136" s="18" t="str">
        <f aca="false">IF(B136="","",IFERROR(INDEX(Materials!$B$2:$B$301,MATCH(B136,Materials!$A$2:$A$301,0)),""))</f>
        <v>Binder / Coating Polymer</v>
      </c>
      <c r="G136" s="18" t="str">
        <f aca="true">IF(AND(A136="",B136=""),"",IF(A136="","Missing product",IF(B136="","Missing material",IF(COUNTIF(ProductList,A136)=0,"Product not in Products list",IF(COUNTIF(MaterialList,B136)=0,"Material not in Materials list","OK")))))</f>
        <v>OK</v>
      </c>
      <c r="H136" s="18" t="str">
        <f aca="false">IF(F136="Active",A136&amp;"|"&amp;COUNTIFS(A$2:A136,A136,F$2:F136,"Active"),"")</f>
        <v/>
      </c>
      <c r="I136" s="18" t="str">
        <f aca="false">IF(B136="","",IF(SUMPRODUCT(MAX((A$1:A135=A136)*(B$1:B135=B136)*ROW(A$1:A135)))=0,C136&amp;"",IF(C136="",INDEX(I$1:I135,SUMPRODUCT(MAX((A$1:A135=A136)*(B$1:B135=B136)*ROW(A$1:A135)))),IF(INDEX(I$1:I135,SUMPRODUCT(MAX((A$1:A135=A136)*(B$1:B135=B136)*ROW(A$1:A135))))="",C136&amp;"",INDEX(I$1:I135,SUMPRODUCT(MAX((A$1:A135=A136)*(B$1:B135=B136)*ROW(A$1:A135))))&amp;"; "&amp;C136))))</f>
        <v/>
      </c>
      <c r="J136" s="18" t="str">
        <f aca="false">IF(A136="","",A136&amp;"|"&amp;COUNTIF(A$2:A136,A136))</f>
        <v>Finerodyd 20|10</v>
      </c>
      <c r="K136" s="18" t="n">
        <f aca="false">IF(OR(A136="",B136=""),0,IF(COUNTIFS(A$2:A136,A136,B$2:B136,B136)=1,1,0))</f>
        <v>0</v>
      </c>
    </row>
    <row r="137" customFormat="false" ht="15" hidden="false" customHeight="false" outlineLevel="0" collapsed="false">
      <c r="A137" s="15" t="s">
        <v>382</v>
      </c>
      <c r="B137" s="15" t="s">
        <v>311</v>
      </c>
      <c r="C137" s="15"/>
      <c r="D137" s="15"/>
      <c r="F137" s="18" t="str">
        <f aca="false">IF(B137="","",IFERROR(INDEX(Materials!$B$2:$B$301,MATCH(B137,Materials!$A$2:$A$301,0)),""))</f>
        <v>Plasticizer</v>
      </c>
      <c r="G137" s="18" t="str">
        <f aca="true">IF(AND(A137="",B137=""),"",IF(A137="","Missing product",IF(B137="","Missing material",IF(COUNTIF(ProductList,A137)=0,"Product not in Products list",IF(COUNTIF(MaterialList,B137)=0,"Material not in Materials list","OK")))))</f>
        <v>OK</v>
      </c>
      <c r="H137" s="18" t="str">
        <f aca="false">IF(F137="Active",A137&amp;"|"&amp;COUNTIFS(A$2:A137,A137,F$2:F137,"Active"),"")</f>
        <v/>
      </c>
      <c r="I137" s="18" t="str">
        <f aca="false">IF(B137="","",IF(SUMPRODUCT(MAX((A$1:A136=A137)*(B$1:B136=B137)*ROW(A$1:A136)))=0,C137&amp;"",IF(C137="",INDEX(I$1:I136,SUMPRODUCT(MAX((A$1:A136=A137)*(B$1:B136=B137)*ROW(A$1:A136)))),IF(INDEX(I$1:I136,SUMPRODUCT(MAX((A$1:A136=A137)*(B$1:B136=B137)*ROW(A$1:A136))))="",C137&amp;"",INDEX(I$1:I136,SUMPRODUCT(MAX((A$1:A136=A137)*(B$1:B136=B137)*ROW(A$1:A136))))&amp;"; "&amp;C137))))</f>
        <v/>
      </c>
      <c r="J137" s="18" t="str">
        <f aca="false">IF(A137="","",A137&amp;"|"&amp;COUNTIF(A$2:A137,A137))</f>
        <v>Finerodyd 20|11</v>
      </c>
      <c r="K137" s="18" t="n">
        <f aca="false">IF(OR(A137="",B137=""),0,IF(COUNTIFS(A$2:A137,A137,B$2:B137,B137)=1,1,0))</f>
        <v>1</v>
      </c>
    </row>
    <row r="138" customFormat="false" ht="15" hidden="false" customHeight="false" outlineLevel="0" collapsed="false">
      <c r="A138" s="15" t="s">
        <v>382</v>
      </c>
      <c r="B138" s="15" t="s">
        <v>303</v>
      </c>
      <c r="C138" s="15"/>
      <c r="D138" s="15"/>
      <c r="F138" s="18" t="str">
        <f aca="false">IF(B138="","",IFERROR(INDEX(Materials!$B$2:$B$301,MATCH(B138,Materials!$A$2:$A$301,0)),""))</f>
        <v>Opacifier</v>
      </c>
      <c r="G138" s="18" t="str">
        <f aca="true">IF(AND(A138="",B138=""),"",IF(A138="","Missing product",IF(B138="","Missing material",IF(COUNTIF(ProductList,A138)=0,"Product not in Products list",IF(COUNTIF(MaterialList,B138)=0,"Material not in Materials list","OK")))))</f>
        <v>OK</v>
      </c>
      <c r="H138" s="18" t="str">
        <f aca="false">IF(F138="Active",A138&amp;"|"&amp;COUNTIFS(A$2:A138,A138,F$2:F138,"Active"),"")</f>
        <v/>
      </c>
      <c r="I138" s="18" t="str">
        <f aca="false">IF(B138="","",IF(SUMPRODUCT(MAX((A$1:A137=A138)*(B$1:B137=B138)*ROW(A$1:A137)))=0,C138&amp;"",IF(C138="",INDEX(I$1:I137,SUMPRODUCT(MAX((A$1:A137=A138)*(B$1:B137=B138)*ROW(A$1:A137)))),IF(INDEX(I$1:I137,SUMPRODUCT(MAX((A$1:A137=A138)*(B$1:B137=B138)*ROW(A$1:A137))))="",C138&amp;"",INDEX(I$1:I137,SUMPRODUCT(MAX((A$1:A137=A138)*(B$1:B137=B138)*ROW(A$1:A137))))&amp;"; "&amp;C138))))</f>
        <v/>
      </c>
      <c r="J138" s="18" t="str">
        <f aca="false">IF(A138="","",A138&amp;"|"&amp;COUNTIF(A$2:A138,A138))</f>
        <v>Finerodyd 20|12</v>
      </c>
      <c r="K138" s="18" t="n">
        <f aca="false">IF(OR(A138="",B138=""),0,IF(COUNTIFS(A$2:A138,A138,B$2:B138,B138)=1,1,0))</f>
        <v>1</v>
      </c>
    </row>
    <row r="139" customFormat="false" ht="15" hidden="false" customHeight="false" outlineLevel="0" collapsed="false">
      <c r="A139" s="15" t="s">
        <v>382</v>
      </c>
      <c r="B139" s="15" t="s">
        <v>252</v>
      </c>
      <c r="C139" s="15"/>
      <c r="D139" s="15"/>
      <c r="F139" s="18" t="str">
        <f aca="false">IF(B139="","",IFERROR(INDEX(Materials!$B$2:$B$301,MATCH(B139,Materials!$A$2:$A$301,0)),""))</f>
        <v>Colorant</v>
      </c>
      <c r="G139" s="18" t="str">
        <f aca="true">IF(AND(A139="",B139=""),"",IF(A139="","Missing product",IF(B139="","Missing material",IF(COUNTIF(ProductList,A139)=0,"Product not in Products list",IF(COUNTIF(MaterialList,B139)=0,"Material not in Materials list","OK")))))</f>
        <v>OK</v>
      </c>
      <c r="H139" s="18" t="str">
        <f aca="false">IF(F139="Active",A139&amp;"|"&amp;COUNTIFS(A$2:A139,A139,F$2:F139,"Active"),"")</f>
        <v/>
      </c>
      <c r="I139" s="18" t="str">
        <f aca="false">IF(B139="","",IF(SUMPRODUCT(MAX((A$1:A138=A139)*(B$1:B138=B139)*ROW(A$1:A138)))=0,C139&amp;"",IF(C139="",INDEX(I$1:I138,SUMPRODUCT(MAX((A$1:A138=A139)*(B$1:B138=B139)*ROW(A$1:A138)))),IF(INDEX(I$1:I138,SUMPRODUCT(MAX((A$1:A138=A139)*(B$1:B138=B139)*ROW(A$1:A138))))="",C139&amp;"",INDEX(I$1:I138,SUMPRODUCT(MAX((A$1:A138=A139)*(B$1:B138=B139)*ROW(A$1:A138))))&amp;"; "&amp;C139))))</f>
        <v/>
      </c>
      <c r="J139" s="18" t="str">
        <f aca="false">IF(A139="","",A139&amp;"|"&amp;COUNTIF(A$2:A139,A139))</f>
        <v>Finerodyd 20|13</v>
      </c>
      <c r="K139" s="18" t="n">
        <f aca="false">IF(OR(A139="",B139=""),0,IF(COUNTIFS(A$2:A139,A139,B$2:B139,B139)=1,1,0))</f>
        <v>1</v>
      </c>
    </row>
    <row r="140" customFormat="false" ht="15" hidden="false" customHeight="false" outlineLevel="0" collapsed="false">
      <c r="A140" s="15" t="s">
        <v>382</v>
      </c>
      <c r="B140" s="15" t="s">
        <v>296</v>
      </c>
      <c r="C140" s="15"/>
      <c r="D140" s="15"/>
      <c r="F140" s="18" t="str">
        <f aca="false">IF(B140="","",IFERROR(INDEX(Materials!$B$2:$B$301,MATCH(B140,Materials!$A$2:$A$301,0)),""))</f>
        <v>Glidant / Anti-tacking</v>
      </c>
      <c r="G140" s="18" t="str">
        <f aca="true">IF(AND(A140="",B140=""),"",IF(A140="","Missing product",IF(B140="","Missing material",IF(COUNTIF(ProductList,A140)=0,"Product not in Products list",IF(COUNTIF(MaterialList,B140)=0,"Material not in Materials list","OK")))))</f>
        <v>OK</v>
      </c>
      <c r="H140" s="18" t="str">
        <f aca="false">IF(F140="Active",A140&amp;"|"&amp;COUNTIFS(A$2:A140,A140,F$2:F140,"Active"),"")</f>
        <v/>
      </c>
      <c r="I140" s="18" t="str">
        <f aca="false">IF(B140="","",IF(SUMPRODUCT(MAX((A$1:A139=A140)*(B$1:B139=B140)*ROW(A$1:A139)))=0,C140&amp;"",IF(C140="",INDEX(I$1:I139,SUMPRODUCT(MAX((A$1:A139=A140)*(B$1:B139=B140)*ROW(A$1:A139)))),IF(INDEX(I$1:I139,SUMPRODUCT(MAX((A$1:A139=A140)*(B$1:B139=B140)*ROW(A$1:A139))))="",C140&amp;"",INDEX(I$1:I139,SUMPRODUCT(MAX((A$1:A139=A140)*(B$1:B139=B140)*ROW(A$1:A139))))&amp;"; "&amp;C140))))</f>
        <v/>
      </c>
      <c r="J140" s="18" t="str">
        <f aca="false">IF(A140="","",A140&amp;"|"&amp;COUNTIF(A$2:A140,A140))</f>
        <v>Finerodyd 20|14</v>
      </c>
      <c r="K140" s="18" t="n">
        <f aca="false">IF(OR(A140="",B140=""),0,IF(COUNTIFS(A$2:A140,A140,B$2:B140,B140)=1,1,0))</f>
        <v>1</v>
      </c>
    </row>
    <row r="141" customFormat="false" ht="15" hidden="false" customHeight="false" outlineLevel="0" collapsed="false">
      <c r="A141" s="15" t="s">
        <v>382</v>
      </c>
      <c r="B141" s="15" t="s">
        <v>341</v>
      </c>
      <c r="C141" s="15"/>
      <c r="D141" s="15"/>
      <c r="F141" s="18" t="str">
        <f aca="false">IF(B141="","",IFERROR(INDEX(Materials!$B$2:$B$301,MATCH(B141,Materials!$A$2:$A$301,0)),""))</f>
        <v>Solvent</v>
      </c>
      <c r="G141" s="18" t="str">
        <f aca="true">IF(AND(A141="",B141=""),"",IF(A141="","Missing product",IF(B141="","Missing material",IF(COUNTIF(ProductList,A141)=0,"Product not in Products list",IF(COUNTIF(MaterialList,B141)=0,"Material not in Materials list","OK")))))</f>
        <v>OK</v>
      </c>
      <c r="H141" s="18" t="str">
        <f aca="false">IF(F141="Active",A141&amp;"|"&amp;COUNTIFS(A$2:A141,A141,F$2:F141,"Active"),"")</f>
        <v/>
      </c>
      <c r="I141" s="18" t="str">
        <f aca="false">IF(B141="","",IF(SUMPRODUCT(MAX((A$1:A140=A141)*(B$1:B140=B141)*ROW(A$1:A140)))=0,C141&amp;"",IF(C141="",INDEX(I$1:I140,SUMPRODUCT(MAX((A$1:A140=A141)*(B$1:B140=B141)*ROW(A$1:A140)))),IF(INDEX(I$1:I140,SUMPRODUCT(MAX((A$1:A140=A141)*(B$1:B140=B141)*ROW(A$1:A140))))="",C141&amp;"",INDEX(I$1:I140,SUMPRODUCT(MAX((A$1:A140=A141)*(B$1:B140=B141)*ROW(A$1:A140))))&amp;"; "&amp;C141))))</f>
        <v/>
      </c>
      <c r="J141" s="18" t="str">
        <f aca="false">IF(A141="","",A141&amp;"|"&amp;COUNTIF(A$2:A141,A141))</f>
        <v>Finerodyd 20|15</v>
      </c>
      <c r="K141" s="18" t="n">
        <f aca="false">IF(OR(A141="",B141=""),0,IF(COUNTIFS(A$2:A141,A141,B$2:B141,B141)=1,1,0))</f>
        <v>0</v>
      </c>
    </row>
    <row r="142" customFormat="false" ht="15" hidden="false" customHeight="false" outlineLevel="0" collapsed="false">
      <c r="A142" s="15" t="s">
        <v>382</v>
      </c>
      <c r="B142" s="15" t="s">
        <v>336</v>
      </c>
      <c r="C142" s="15"/>
      <c r="D142" s="15"/>
      <c r="F142" s="18" t="str">
        <f aca="false">IF(B142="","",IFERROR(INDEX(Materials!$B$2:$B$301,MATCH(B142,Materials!$A$2:$A$301,0)),""))</f>
        <v>Solvent</v>
      </c>
      <c r="G142" s="18" t="str">
        <f aca="true">IF(AND(A142="",B142=""),"",IF(A142="","Missing product",IF(B142="","Missing material",IF(COUNTIF(ProductList,A142)=0,"Product not in Products list",IF(COUNTIF(MaterialList,B142)=0,"Material not in Materials list","OK")))))</f>
        <v>OK</v>
      </c>
      <c r="H142" s="18" t="str">
        <f aca="false">IF(F142="Active",A142&amp;"|"&amp;COUNTIFS(A$2:A142,A142,F$2:F142,"Active"),"")</f>
        <v/>
      </c>
      <c r="I142" s="18" t="str">
        <f aca="false">IF(B142="","",IF(SUMPRODUCT(MAX((A$1:A141=A142)*(B$1:B141=B142)*ROW(A$1:A141)))=0,C142&amp;"",IF(C142="",INDEX(I$1:I141,SUMPRODUCT(MAX((A$1:A141=A142)*(B$1:B141=B142)*ROW(A$1:A141)))),IF(INDEX(I$1:I141,SUMPRODUCT(MAX((A$1:A141=A142)*(B$1:B141=B142)*ROW(A$1:A141))))="",C142&amp;"",INDEX(I$1:I141,SUMPRODUCT(MAX((A$1:A141=A142)*(B$1:B141=B142)*ROW(A$1:A141))))&amp;"; "&amp;C142))))</f>
        <v/>
      </c>
      <c r="J142" s="18" t="str">
        <f aca="false">IF(A142="","",A142&amp;"|"&amp;COUNTIF(A$2:A142,A142))</f>
        <v>Finerodyd 20|16</v>
      </c>
      <c r="K142" s="18" t="n">
        <f aca="false">IF(OR(A142="",B142=""),0,IF(COUNTIFS(A$2:A142,A142,B$2:B142,B142)=1,1,0))</f>
        <v>1</v>
      </c>
    </row>
    <row r="143" customFormat="false" ht="15" hidden="false" customHeight="false" outlineLevel="0" collapsed="false">
      <c r="A143" s="15" t="s">
        <v>383</v>
      </c>
      <c r="B143" s="15" t="s">
        <v>203</v>
      </c>
      <c r="C143" s="15"/>
      <c r="D143" s="15"/>
      <c r="F143" s="18" t="str">
        <f aca="false">IF(B143="","",IFERROR(INDEX(Materials!$B$2:$B$301,MATCH(B143,Materials!$A$2:$A$301,0)),""))</f>
        <v>Active</v>
      </c>
      <c r="G143" s="18" t="str">
        <f aca="true">IF(AND(A143="",B143=""),"",IF(A143="","Missing product",IF(B143="","Missing material",IF(COUNTIF(ProductList,A143)=0,"Product not in Products list",IF(COUNTIF(MaterialList,B143)=0,"Material not in Materials list","OK")))))</f>
        <v>OK</v>
      </c>
      <c r="H143" s="18" t="str">
        <f aca="false">IF(F143="Active",A143&amp;"|"&amp;COUNTIFS(A$2:A143,A143,F$2:F143,"Active"),"")</f>
        <v>Cardyd 20|1</v>
      </c>
      <c r="I143" s="18" t="str">
        <f aca="false">IF(B143="","",IF(SUMPRODUCT(MAX((A$1:A142=A143)*(B$1:B142=B143)*ROW(A$1:A142)))=0,C143&amp;"",IF(C143="",INDEX(I$1:I142,SUMPRODUCT(MAX((A$1:A142=A143)*(B$1:B142=B143)*ROW(A$1:A142)))),IF(INDEX(I$1:I142,SUMPRODUCT(MAX((A$1:A142=A143)*(B$1:B142=B143)*ROW(A$1:A142))))="",C143&amp;"",INDEX(I$1:I142,SUMPRODUCT(MAX((A$1:A142=A143)*(B$1:B142=B143)*ROW(A$1:A142))))&amp;"; "&amp;C143))))</f>
        <v/>
      </c>
      <c r="J143" s="18" t="str">
        <f aca="false">IF(A143="","",A143&amp;"|"&amp;COUNTIF(A$2:A143,A143))</f>
        <v>Cardyd 20|1</v>
      </c>
      <c r="K143" s="18" t="n">
        <f aca="false">IF(OR(A143="",B143=""),0,IF(COUNTIFS(A$2:A143,A143,B$2:B143,B143)=1,1,0))</f>
        <v>1</v>
      </c>
    </row>
    <row r="144" customFormat="false" ht="15" hidden="false" customHeight="false" outlineLevel="0" collapsed="false">
      <c r="A144" s="15" t="s">
        <v>383</v>
      </c>
      <c r="B144" s="15" t="s">
        <v>216</v>
      </c>
      <c r="C144" s="15"/>
      <c r="D144" s="15"/>
      <c r="F144" s="18" t="str">
        <f aca="false">IF(B144="","",IFERROR(INDEX(Materials!$B$2:$B$301,MATCH(B144,Materials!$A$2:$A$301,0)),""))</f>
        <v>Alkalizer / Solubilizer</v>
      </c>
      <c r="G144" s="18" t="str">
        <f aca="true">IF(AND(A144="",B144=""),"",IF(A144="","Missing product",IF(B144="","Missing material",IF(COUNTIF(ProductList,A144)=0,"Product not in Products list",IF(COUNTIF(MaterialList,B144)=0,"Material not in Materials list","OK")))))</f>
        <v>OK</v>
      </c>
      <c r="H144" s="18" t="str">
        <f aca="false">IF(F144="Active",A144&amp;"|"&amp;COUNTIFS(A$2:A144,A144,F$2:F144,"Active"),"")</f>
        <v/>
      </c>
      <c r="I144" s="18" t="str">
        <f aca="false">IF(B144="","",IF(SUMPRODUCT(MAX((A$1:A143=A144)*(B$1:B143=B144)*ROW(A$1:A143)))=0,C144&amp;"",IF(C144="",INDEX(I$1:I143,SUMPRODUCT(MAX((A$1:A143=A144)*(B$1:B143=B144)*ROW(A$1:A143)))),IF(INDEX(I$1:I143,SUMPRODUCT(MAX((A$1:A143=A144)*(B$1:B143=B144)*ROW(A$1:A143))))="",C144&amp;"",INDEX(I$1:I143,SUMPRODUCT(MAX((A$1:A143=A144)*(B$1:B143=B144)*ROW(A$1:A143))))&amp;"; "&amp;C144))))</f>
        <v/>
      </c>
      <c r="J144" s="18" t="str">
        <f aca="false">IF(A144="","",A144&amp;"|"&amp;COUNTIF(A$2:A144,A144))</f>
        <v>Cardyd 20|2</v>
      </c>
      <c r="K144" s="18" t="n">
        <f aca="false">IF(OR(A144="",B144=""),0,IF(COUNTIFS(A$2:A144,A144,B$2:B144,B144)=1,1,0))</f>
        <v>1</v>
      </c>
    </row>
    <row r="145" customFormat="false" ht="15" hidden="false" customHeight="false" outlineLevel="0" collapsed="false">
      <c r="A145" s="15" t="s">
        <v>383</v>
      </c>
      <c r="B145" s="15" t="s">
        <v>218</v>
      </c>
      <c r="C145" s="15"/>
      <c r="D145" s="15"/>
      <c r="F145" s="18" t="str">
        <f aca="false">IF(B145="","",IFERROR(INDEX(Materials!$B$2:$B$301,MATCH(B145,Materials!$A$2:$A$301,0)),""))</f>
        <v>Alkalizer / Solubilizer</v>
      </c>
      <c r="G145" s="18" t="str">
        <f aca="true">IF(AND(A145="",B145=""),"",IF(A145="","Missing product",IF(B145="","Missing material",IF(COUNTIF(ProductList,A145)=0,"Product not in Products list",IF(COUNTIF(MaterialList,B145)=0,"Material not in Materials list","OK")))))</f>
        <v>OK</v>
      </c>
      <c r="H145" s="18" t="str">
        <f aca="false">IF(F145="Active",A145&amp;"|"&amp;COUNTIFS(A$2:A145,A145,F$2:F145,"Active"),"")</f>
        <v/>
      </c>
      <c r="I145" s="18" t="str">
        <f aca="false">IF(B145="","",IF(SUMPRODUCT(MAX((A$1:A144=A145)*(B$1:B144=B145)*ROW(A$1:A144)))=0,C145&amp;"",IF(C145="",INDEX(I$1:I144,SUMPRODUCT(MAX((A$1:A144=A145)*(B$1:B144=B145)*ROW(A$1:A144)))),IF(INDEX(I$1:I144,SUMPRODUCT(MAX((A$1:A144=A145)*(B$1:B144=B145)*ROW(A$1:A144))))="",C145&amp;"",INDEX(I$1:I144,SUMPRODUCT(MAX((A$1:A144=A145)*(B$1:B144=B145)*ROW(A$1:A144))))&amp;"; "&amp;C145))))</f>
        <v/>
      </c>
      <c r="J145" s="18" t="str">
        <f aca="false">IF(A145="","",A145&amp;"|"&amp;COUNTIF(A$2:A145,A145))</f>
        <v>Cardyd 20|3</v>
      </c>
      <c r="K145" s="18" t="n">
        <f aca="false">IF(OR(A145="",B145=""),0,IF(COUNTIFS(A$2:A145,A145,B$2:B145,B145)=1,1,0))</f>
        <v>1</v>
      </c>
    </row>
    <row r="146" customFormat="false" ht="15" hidden="false" customHeight="false" outlineLevel="0" collapsed="false">
      <c r="A146" s="15" t="s">
        <v>383</v>
      </c>
      <c r="B146" s="15" t="s">
        <v>219</v>
      </c>
      <c r="C146" s="15"/>
      <c r="D146" s="15"/>
      <c r="F146" s="18" t="str">
        <f aca="false">IF(B146="","",IFERROR(INDEX(Materials!$B$2:$B$301,MATCH(B146,Materials!$A$2:$A$301,0)),""))</f>
        <v>Binder</v>
      </c>
      <c r="G146" s="18" t="str">
        <f aca="true">IF(AND(A146="",B146=""),"",IF(A146="","Missing product",IF(B146="","Missing material",IF(COUNTIF(ProductList,A146)=0,"Product not in Products list",IF(COUNTIF(MaterialList,B146)=0,"Material not in Materials list","OK")))))</f>
        <v>OK</v>
      </c>
      <c r="H146" s="18" t="str">
        <f aca="false">IF(F146="Active",A146&amp;"|"&amp;COUNTIFS(A$2:A146,A146,F$2:F146,"Active"),"")</f>
        <v/>
      </c>
      <c r="I146" s="18" t="str">
        <f aca="false">IF(B146="","",IF(SUMPRODUCT(MAX((A$1:A145=A146)*(B$1:B145=B146)*ROW(A$1:A145)))=0,C146&amp;"",IF(C146="",INDEX(I$1:I145,SUMPRODUCT(MAX((A$1:A145=A146)*(B$1:B145=B146)*ROW(A$1:A145)))),IF(INDEX(I$1:I145,SUMPRODUCT(MAX((A$1:A145=A146)*(B$1:B145=B146)*ROW(A$1:A145))))="",C146&amp;"",INDEX(I$1:I145,SUMPRODUCT(MAX((A$1:A145=A146)*(B$1:B145=B146)*ROW(A$1:A145))))&amp;"; "&amp;C146))))</f>
        <v/>
      </c>
      <c r="J146" s="18" t="str">
        <f aca="false">IF(A146="","",A146&amp;"|"&amp;COUNTIF(A$2:A146,A146))</f>
        <v>Cardyd 20|4</v>
      </c>
      <c r="K146" s="18" t="n">
        <f aca="false">IF(OR(A146="",B146=""),0,IF(COUNTIFS(A$2:A146,A146,B$2:B146,B146)=1,1,0))</f>
        <v>1</v>
      </c>
    </row>
    <row r="147" customFormat="false" ht="15" hidden="false" customHeight="false" outlineLevel="0" collapsed="false">
      <c r="A147" s="15" t="s">
        <v>383</v>
      </c>
      <c r="B147" s="15" t="s">
        <v>268</v>
      </c>
      <c r="C147" s="15"/>
      <c r="D147" s="15"/>
      <c r="F147" s="18" t="str">
        <f aca="false">IF(B147="","",IFERROR(INDEX(Materials!$B$2:$B$301,MATCH(B147,Materials!$A$2:$A$301,0)),""))</f>
        <v>Filler / Diluent</v>
      </c>
      <c r="G147" s="18" t="str">
        <f aca="true">IF(AND(A147="",B147=""),"",IF(A147="","Missing product",IF(B147="","Missing material",IF(COUNTIF(ProductList,A147)=0,"Product not in Products list",IF(COUNTIF(MaterialList,B147)=0,"Material not in Materials list","OK")))))</f>
        <v>OK</v>
      </c>
      <c r="H147" s="18" t="str">
        <f aca="false">IF(F147="Active",A147&amp;"|"&amp;COUNTIFS(A$2:A147,A147,F$2:F147,"Active"),"")</f>
        <v/>
      </c>
      <c r="I147" s="18" t="str">
        <f aca="false">IF(B147="","",IF(SUMPRODUCT(MAX((A$1:A146=A147)*(B$1:B146=B147)*ROW(A$1:A146)))=0,C147&amp;"",IF(C147="",INDEX(I$1:I146,SUMPRODUCT(MAX((A$1:A146=A147)*(B$1:B146=B147)*ROW(A$1:A146)))),IF(INDEX(I$1:I146,SUMPRODUCT(MAX((A$1:A146=A147)*(B$1:B146=B147)*ROW(A$1:A146))))="",C147&amp;"",INDEX(I$1:I146,SUMPRODUCT(MAX((A$1:A146=A147)*(B$1:B146=B147)*ROW(A$1:A146))))&amp;"; "&amp;C147))))</f>
        <v/>
      </c>
      <c r="J147" s="18" t="str">
        <f aca="false">IF(A147="","",A147&amp;"|"&amp;COUNTIF(A$2:A147,A147))</f>
        <v>Cardyd 20|5</v>
      </c>
      <c r="K147" s="18" t="n">
        <f aca="false">IF(OR(A147="",B147=""),0,IF(COUNTIFS(A$2:A147,A147,B$2:B147,B147)=1,1,0))</f>
        <v>1</v>
      </c>
    </row>
    <row r="148" customFormat="false" ht="15" hidden="false" customHeight="false" outlineLevel="0" collapsed="false">
      <c r="A148" s="15" t="s">
        <v>383</v>
      </c>
      <c r="B148" s="15" t="s">
        <v>293</v>
      </c>
      <c r="C148" s="15"/>
      <c r="D148" s="15"/>
      <c r="F148" s="18" t="str">
        <f aca="false">IF(B148="","",IFERROR(INDEX(Materials!$B$2:$B$301,MATCH(B148,Materials!$A$2:$A$301,0)),""))</f>
        <v>Glidant</v>
      </c>
      <c r="G148" s="18" t="str">
        <f aca="true">IF(AND(A148="",B148=""),"",IF(A148="","Missing product",IF(B148="","Missing material",IF(COUNTIF(ProductList,A148)=0,"Product not in Products list",IF(COUNTIF(MaterialList,B148)=0,"Material not in Materials list","OK")))))</f>
        <v>OK</v>
      </c>
      <c r="H148" s="18" t="str">
        <f aca="false">IF(F148="Active",A148&amp;"|"&amp;COUNTIFS(A$2:A148,A148,F$2:F148,"Active"),"")</f>
        <v/>
      </c>
      <c r="I148" s="18" t="str">
        <f aca="false">IF(B148="","",IF(SUMPRODUCT(MAX((A$1:A147=A148)*(B$1:B147=B148)*ROW(A$1:A147)))=0,C148&amp;"",IF(C148="",INDEX(I$1:I147,SUMPRODUCT(MAX((A$1:A147=A148)*(B$1:B147=B148)*ROW(A$1:A147)))),IF(INDEX(I$1:I147,SUMPRODUCT(MAX((A$1:A147=A148)*(B$1:B147=B148)*ROW(A$1:A147))))="",C148&amp;"",INDEX(I$1:I147,SUMPRODUCT(MAX((A$1:A147=A148)*(B$1:B147=B148)*ROW(A$1:A147))))&amp;"; "&amp;C148))))</f>
        <v/>
      </c>
      <c r="J148" s="18" t="str">
        <f aca="false">IF(A148="","",A148&amp;"|"&amp;COUNTIF(A$2:A148,A148))</f>
        <v>Cardyd 20|6</v>
      </c>
      <c r="K148" s="18" t="n">
        <f aca="false">IF(OR(A148="",B148=""),0,IF(COUNTIFS(A$2:A148,A148,B$2:B148,B148)=1,1,0))</f>
        <v>1</v>
      </c>
    </row>
    <row r="149" customFormat="false" ht="15" hidden="false" customHeight="false" outlineLevel="0" collapsed="false">
      <c r="A149" s="15" t="s">
        <v>383</v>
      </c>
      <c r="B149" s="15" t="s">
        <v>270</v>
      </c>
      <c r="C149" s="15"/>
      <c r="D149" s="15"/>
      <c r="F149" s="18" t="str">
        <f aca="false">IF(B149="","",IFERROR(INDEX(Materials!$B$2:$B$301,MATCH(B149,Materials!$A$2:$A$301,0)),""))</f>
        <v>Filler / Diluent</v>
      </c>
      <c r="G149" s="18" t="str">
        <f aca="true">IF(AND(A149="",B149=""),"",IF(A149="","Missing product",IF(B149="","Missing material",IF(COUNTIF(ProductList,A149)=0,"Product not in Products list",IF(COUNTIF(MaterialList,B149)=0,"Material not in Materials list","OK")))))</f>
        <v>OK</v>
      </c>
      <c r="H149" s="18" t="str">
        <f aca="false">IF(F149="Active",A149&amp;"|"&amp;COUNTIFS(A$2:A149,A149,F$2:F149,"Active"),"")</f>
        <v/>
      </c>
      <c r="I149" s="18" t="str">
        <f aca="false">IF(B149="","",IF(SUMPRODUCT(MAX((A$1:A148=A149)*(B$1:B148=B149)*ROW(A$1:A148)))=0,C149&amp;"",IF(C149="",INDEX(I$1:I148,SUMPRODUCT(MAX((A$1:A148=A149)*(B$1:B148=B149)*ROW(A$1:A148)))),IF(INDEX(I$1:I148,SUMPRODUCT(MAX((A$1:A148=A149)*(B$1:B148=B149)*ROW(A$1:A148))))="",C149&amp;"",INDEX(I$1:I148,SUMPRODUCT(MAX((A$1:A148=A149)*(B$1:B148=B149)*ROW(A$1:A148))))&amp;"; "&amp;C149))))</f>
        <v/>
      </c>
      <c r="J149" s="18" t="str">
        <f aca="false">IF(A149="","",A149&amp;"|"&amp;COUNTIF(A$2:A149,A149))</f>
        <v>Cardyd 20|7</v>
      </c>
      <c r="K149" s="18" t="n">
        <f aca="false">IF(OR(A149="",B149=""),0,IF(COUNTIFS(A$2:A149,A149,B$2:B149,B149)=1,1,0))</f>
        <v>1</v>
      </c>
    </row>
    <row r="150" customFormat="false" ht="15" hidden="false" customHeight="false" outlineLevel="0" collapsed="false">
      <c r="A150" s="15" t="s">
        <v>383</v>
      </c>
      <c r="B150" s="15" t="s">
        <v>257</v>
      </c>
      <c r="C150" s="15"/>
      <c r="D150" s="15"/>
      <c r="F150" s="18" t="str">
        <f aca="false">IF(B150="","",IFERROR(INDEX(Materials!$B$2:$B$301,MATCH(B150,Materials!$A$2:$A$301,0)),""))</f>
        <v>Disintegrant</v>
      </c>
      <c r="G150" s="18" t="str">
        <f aca="true">IF(AND(A150="",B150=""),"",IF(A150="","Missing product",IF(B150="","Missing material",IF(COUNTIF(ProductList,A150)=0,"Product not in Products list",IF(COUNTIF(MaterialList,B150)=0,"Material not in Materials list","OK")))))</f>
        <v>OK</v>
      </c>
      <c r="H150" s="18" t="str">
        <f aca="false">IF(F150="Active",A150&amp;"|"&amp;COUNTIFS(A$2:A150,A150,F$2:F150,"Active"),"")</f>
        <v/>
      </c>
      <c r="I150" s="18" t="str">
        <f aca="false">IF(B150="","",IF(SUMPRODUCT(MAX((A$1:A149=A150)*(B$1:B149=B150)*ROW(A$1:A149)))=0,C150&amp;"",IF(C150="",INDEX(I$1:I149,SUMPRODUCT(MAX((A$1:A149=A150)*(B$1:B149=B150)*ROW(A$1:A149)))),IF(INDEX(I$1:I149,SUMPRODUCT(MAX((A$1:A149=A150)*(B$1:B149=B150)*ROW(A$1:A149))))="",C150&amp;"",INDEX(I$1:I149,SUMPRODUCT(MAX((A$1:A149=A150)*(B$1:B149=B150)*ROW(A$1:A149))))&amp;"; "&amp;C150))))</f>
        <v/>
      </c>
      <c r="J150" s="18" t="str">
        <f aca="false">IF(A150="","",A150&amp;"|"&amp;COUNTIF(A$2:A150,A150))</f>
        <v>Cardyd 20|8</v>
      </c>
      <c r="K150" s="18" t="n">
        <f aca="false">IF(OR(A150="",B150=""),0,IF(COUNTIFS(A$2:A150,A150,B$2:B150,B150)=1,1,0))</f>
        <v>1</v>
      </c>
    </row>
    <row r="151" customFormat="false" ht="15" hidden="false" customHeight="false" outlineLevel="0" collapsed="false">
      <c r="A151" s="15" t="s">
        <v>383</v>
      </c>
      <c r="B151" s="15" t="s">
        <v>347</v>
      </c>
      <c r="C151" s="15"/>
      <c r="D151" s="15"/>
      <c r="F151" s="18" t="str">
        <f aca="false">IF(B151="","",IFERROR(INDEX(Materials!$B$2:$B$301,MATCH(B151,Materials!$A$2:$A$301,0)),""))</f>
        <v>Surfactant</v>
      </c>
      <c r="G151" s="18" t="str">
        <f aca="true">IF(AND(A151="",B151=""),"",IF(A151="","Missing product",IF(B151="","Missing material",IF(COUNTIF(ProductList,A151)=0,"Product not in Products list",IF(COUNTIF(MaterialList,B151)=0,"Material not in Materials list","OK")))))</f>
        <v>OK</v>
      </c>
      <c r="H151" s="18" t="str">
        <f aca="false">IF(F151="Active",A151&amp;"|"&amp;COUNTIFS(A$2:A151,A151,F$2:F151,"Active"),"")</f>
        <v/>
      </c>
      <c r="I151" s="18" t="str">
        <f aca="false">IF(B151="","",IF(SUMPRODUCT(MAX((A$1:A150=A151)*(B$1:B150=B151)*ROW(A$1:A150)))=0,C151&amp;"",IF(C151="",INDEX(I$1:I150,SUMPRODUCT(MAX((A$1:A150=A151)*(B$1:B150=B151)*ROW(A$1:A150)))),IF(INDEX(I$1:I150,SUMPRODUCT(MAX((A$1:A150=A151)*(B$1:B150=B151)*ROW(A$1:A150))))="",C151&amp;"",INDEX(I$1:I150,SUMPRODUCT(MAX((A$1:A150=A151)*(B$1:B150=B151)*ROW(A$1:A150))))&amp;"; "&amp;C151))))</f>
        <v/>
      </c>
      <c r="J151" s="18" t="str">
        <f aca="false">IF(A151="","",A151&amp;"|"&amp;COUNTIF(A$2:A151,A151))</f>
        <v>Cardyd 20|9</v>
      </c>
      <c r="K151" s="18" t="n">
        <f aca="false">IF(OR(A151="",B151=""),0,IF(COUNTIFS(A$2:A151,A151,B$2:B151,B151)=1,1,0))</f>
        <v>1</v>
      </c>
    </row>
    <row r="152" customFormat="false" ht="15" hidden="false" customHeight="false" outlineLevel="0" collapsed="false">
      <c r="A152" s="15" t="s">
        <v>383</v>
      </c>
      <c r="B152" s="15" t="s">
        <v>298</v>
      </c>
      <c r="C152" s="15"/>
      <c r="D152" s="15"/>
      <c r="F152" s="18" t="str">
        <f aca="false">IF(B152="","",IFERROR(INDEX(Materials!$B$2:$B$301,MATCH(B152,Materials!$A$2:$A$301,0)),""))</f>
        <v>Lubricant</v>
      </c>
      <c r="G152" s="18" t="str">
        <f aca="true">IF(AND(A152="",B152=""),"",IF(A152="","Missing product",IF(B152="","Missing material",IF(COUNTIF(ProductList,A152)=0,"Product not in Products list",IF(COUNTIF(MaterialList,B152)=0,"Material not in Materials list","OK")))))</f>
        <v>OK</v>
      </c>
      <c r="H152" s="18" t="str">
        <f aca="false">IF(F152="Active",A152&amp;"|"&amp;COUNTIFS(A$2:A152,A152,F$2:F152,"Active"),"")</f>
        <v/>
      </c>
      <c r="I152" s="18" t="str">
        <f aca="false">IF(B152="","",IF(SUMPRODUCT(MAX((A$1:A151=A152)*(B$1:B151=B152)*ROW(A$1:A151)))=0,C152&amp;"",IF(C152="",INDEX(I$1:I151,SUMPRODUCT(MAX((A$1:A151=A152)*(B$1:B151=B152)*ROW(A$1:A151)))),IF(INDEX(I$1:I151,SUMPRODUCT(MAX((A$1:A151=A152)*(B$1:B151=B152)*ROW(A$1:A151))))="",C152&amp;"",INDEX(I$1:I151,SUMPRODUCT(MAX((A$1:A151=A152)*(B$1:B151=B152)*ROW(A$1:A151))))&amp;"; "&amp;C152))))</f>
        <v/>
      </c>
      <c r="J152" s="18" t="str">
        <f aca="false">IF(A152="","",A152&amp;"|"&amp;COUNTIF(A$2:A152,A152))</f>
        <v>Cardyd 20|10</v>
      </c>
      <c r="K152" s="18" t="n">
        <f aca="false">IF(OR(A152="",B152=""),0,IF(COUNTIFS(A$2:A152,A152,B$2:B152,B152)=1,1,0))</f>
        <v>1</v>
      </c>
    </row>
    <row r="153" customFormat="false" ht="15" hidden="false" customHeight="false" outlineLevel="0" collapsed="false">
      <c r="A153" s="15" t="s">
        <v>383</v>
      </c>
      <c r="B153" s="15" t="s">
        <v>296</v>
      </c>
      <c r="C153" s="15"/>
      <c r="D153" s="15"/>
      <c r="F153" s="18" t="str">
        <f aca="false">IF(B153="","",IFERROR(INDEX(Materials!$B$2:$B$301,MATCH(B153,Materials!$A$2:$A$301,0)),""))</f>
        <v>Glidant / Anti-tacking</v>
      </c>
      <c r="G153" s="18" t="str">
        <f aca="true">IF(AND(A153="",B153=""),"",IF(A153="","Missing product",IF(B153="","Missing material",IF(COUNTIF(ProductList,A153)=0,"Product not in Products list",IF(COUNTIF(MaterialList,B153)=0,"Material not in Materials list","OK")))))</f>
        <v>OK</v>
      </c>
      <c r="H153" s="18" t="str">
        <f aca="false">IF(F153="Active",A153&amp;"|"&amp;COUNTIFS(A$2:A153,A153,F$2:F153,"Active"),"")</f>
        <v/>
      </c>
      <c r="I153" s="18" t="str">
        <f aca="false">IF(B153="","",IF(SUMPRODUCT(MAX((A$1:A152=A153)*(B$1:B152=B153)*ROW(A$1:A152)))=0,C153&amp;"",IF(C153="",INDEX(I$1:I152,SUMPRODUCT(MAX((A$1:A152=A153)*(B$1:B152=B153)*ROW(A$1:A152)))),IF(INDEX(I$1:I152,SUMPRODUCT(MAX((A$1:A152=A153)*(B$1:B152=B153)*ROW(A$1:A152))))="",C153&amp;"",INDEX(I$1:I152,SUMPRODUCT(MAX((A$1:A152=A153)*(B$1:B152=B153)*ROW(A$1:A152))))&amp;"; "&amp;C153))))</f>
        <v/>
      </c>
      <c r="J153" s="18" t="str">
        <f aca="false">IF(A153="","",A153&amp;"|"&amp;COUNTIF(A$2:A153,A153))</f>
        <v>Cardyd 20|11</v>
      </c>
      <c r="K153" s="18" t="n">
        <f aca="false">IF(OR(A153="",B153=""),0,IF(COUNTIFS(A$2:A153,A153,B$2:B153,B153)=1,1,0))</f>
        <v>1</v>
      </c>
    </row>
    <row r="154" customFormat="false" ht="15" hidden="false" customHeight="false" outlineLevel="0" collapsed="false">
      <c r="A154" s="15" t="s">
        <v>383</v>
      </c>
      <c r="B154" s="15" t="s">
        <v>338</v>
      </c>
      <c r="C154" s="15"/>
      <c r="D154" s="15"/>
      <c r="F154" s="18" t="str">
        <f aca="false">IF(B154="","",IFERROR(INDEX(Materials!$B$2:$B$301,MATCH(B154,Materials!$A$2:$A$301,0)),""))</f>
        <v>Solvent</v>
      </c>
      <c r="G154" s="18" t="str">
        <f aca="true">IF(AND(A154="",B154=""),"",IF(A154="","Missing product",IF(B154="","Missing material",IF(COUNTIF(ProductList,A154)=0,"Product not in Products list",IF(COUNTIF(MaterialList,B154)=0,"Material not in Materials list","OK")))))</f>
        <v>OK</v>
      </c>
      <c r="H154" s="18" t="str">
        <f aca="false">IF(F154="Active",A154&amp;"|"&amp;COUNTIFS(A$2:A154,A154,F$2:F154,"Active"),"")</f>
        <v/>
      </c>
      <c r="I154" s="18" t="str">
        <f aca="false">IF(B154="","",IF(SUMPRODUCT(MAX((A$1:A153=A154)*(B$1:B153=B154)*ROW(A$1:A153)))=0,C154&amp;"",IF(C154="",INDEX(I$1:I153,SUMPRODUCT(MAX((A$1:A153=A154)*(B$1:B153=B154)*ROW(A$1:A153)))),IF(INDEX(I$1:I153,SUMPRODUCT(MAX((A$1:A153=A154)*(B$1:B153=B154)*ROW(A$1:A153))))="",C154&amp;"",INDEX(I$1:I153,SUMPRODUCT(MAX((A$1:A153=A154)*(B$1:B153=B154)*ROW(A$1:A153))))&amp;"; "&amp;C154))))</f>
        <v/>
      </c>
      <c r="J154" s="18" t="str">
        <f aca="false">IF(A154="","",A154&amp;"|"&amp;COUNTIF(A$2:A154,A154))</f>
        <v>Cardyd 20|12</v>
      </c>
      <c r="K154" s="18" t="n">
        <f aca="false">IF(OR(A154="",B154=""),0,IF(COUNTIFS(A$2:A154,A154,B$2:B154,B154)=1,1,0))</f>
        <v>1</v>
      </c>
    </row>
    <row r="155" customFormat="false" ht="15" hidden="false" customHeight="false" outlineLevel="0" collapsed="false">
      <c r="A155" s="15" t="s">
        <v>383</v>
      </c>
      <c r="B155" s="15" t="s">
        <v>342</v>
      </c>
      <c r="C155" s="15"/>
      <c r="D155" s="15"/>
      <c r="F155" s="18" t="str">
        <f aca="false">IF(B155="","",IFERROR(INDEX(Materials!$B$2:$B$301,MATCH(B155,Materials!$A$2:$A$301,0)),""))</f>
        <v>Solvent</v>
      </c>
      <c r="G155" s="18" t="str">
        <f aca="true">IF(AND(A155="",B155=""),"",IF(A155="","Missing product",IF(B155="","Missing material",IF(COUNTIF(ProductList,A155)=0,"Product not in Products list",IF(COUNTIF(MaterialList,B155)=0,"Material not in Materials list","OK")))))</f>
        <v>OK</v>
      </c>
      <c r="H155" s="18" t="str">
        <f aca="false">IF(F155="Active",A155&amp;"|"&amp;COUNTIFS(A$2:A155,A155,F$2:F155,"Active"),"")</f>
        <v/>
      </c>
      <c r="I155" s="18" t="str">
        <f aca="false">IF(B155="","",IF(SUMPRODUCT(MAX((A$1:A154=A155)*(B$1:B154=B155)*ROW(A$1:A154)))=0,C155&amp;"",IF(C155="",INDEX(I$1:I154,SUMPRODUCT(MAX((A$1:A154=A155)*(B$1:B154=B155)*ROW(A$1:A154)))),IF(INDEX(I$1:I154,SUMPRODUCT(MAX((A$1:A154=A155)*(B$1:B154=B155)*ROW(A$1:A154))))="",C155&amp;"",INDEX(I$1:I154,SUMPRODUCT(MAX((A$1:A154=A155)*(B$1:B154=B155)*ROW(A$1:A154))))&amp;"; "&amp;C155))))</f>
        <v/>
      </c>
      <c r="J155" s="18" t="str">
        <f aca="false">IF(A155="","",A155&amp;"|"&amp;COUNTIF(A$2:A155,A155))</f>
        <v>Cardyd 20|13</v>
      </c>
      <c r="K155" s="18" t="n">
        <f aca="false">IF(OR(A155="",B155=""),0,IF(COUNTIFS(A$2:A155,A155,B$2:B155,B155)=1,1,0))</f>
        <v>1</v>
      </c>
    </row>
    <row r="156" customFormat="false" ht="15" hidden="false" customHeight="false" outlineLevel="0" collapsed="false">
      <c r="A156" s="15" t="s">
        <v>384</v>
      </c>
      <c r="B156" s="15" t="s">
        <v>203</v>
      </c>
      <c r="C156" s="15"/>
      <c r="D156" s="15"/>
      <c r="F156" s="18" t="str">
        <f aca="false">IF(B156="","",IFERROR(INDEX(Materials!$B$2:$B$301,MATCH(B156,Materials!$A$2:$A$301,0)),""))</f>
        <v>Active</v>
      </c>
      <c r="G156" s="18" t="str">
        <f aca="true">IF(AND(A156="",B156=""),"",IF(A156="","Missing product",IF(B156="","Missing material",IF(COUNTIF(ProductList,A156)=0,"Product not in Products list",IF(COUNTIF(MaterialList,B156)=0,"Material not in Materials list","OK")))))</f>
        <v>OK</v>
      </c>
      <c r="H156" s="18" t="str">
        <f aca="false">IF(F156="Active",A156&amp;"|"&amp;COUNTIFS(A$2:A156,A156,F$2:F156,"Active"),"")</f>
        <v>Cardyd 40|1</v>
      </c>
      <c r="I156" s="18" t="str">
        <f aca="false">IF(B156="","",IF(SUMPRODUCT(MAX((A$1:A155=A156)*(B$1:B155=B156)*ROW(A$1:A155)))=0,C156&amp;"",IF(C156="",INDEX(I$1:I155,SUMPRODUCT(MAX((A$1:A155=A156)*(B$1:B155=B156)*ROW(A$1:A155)))),IF(INDEX(I$1:I155,SUMPRODUCT(MAX((A$1:A155=A156)*(B$1:B155=B156)*ROW(A$1:A155))))="",C156&amp;"",INDEX(I$1:I155,SUMPRODUCT(MAX((A$1:A155=A156)*(B$1:B155=B156)*ROW(A$1:A155))))&amp;"; "&amp;C156))))</f>
        <v/>
      </c>
      <c r="J156" s="18" t="str">
        <f aca="false">IF(A156="","",A156&amp;"|"&amp;COUNTIF(A$2:A156,A156))</f>
        <v>Cardyd 40|1</v>
      </c>
      <c r="K156" s="18" t="n">
        <f aca="false">IF(OR(A156="",B156=""),0,IF(COUNTIFS(A$2:A156,A156,B$2:B156,B156)=1,1,0))</f>
        <v>1</v>
      </c>
    </row>
    <row r="157" customFormat="false" ht="15" hidden="false" customHeight="false" outlineLevel="0" collapsed="false">
      <c r="A157" s="15" t="s">
        <v>384</v>
      </c>
      <c r="B157" s="15" t="s">
        <v>216</v>
      </c>
      <c r="C157" s="15"/>
      <c r="D157" s="15"/>
      <c r="F157" s="18" t="str">
        <f aca="false">IF(B157="","",IFERROR(INDEX(Materials!$B$2:$B$301,MATCH(B157,Materials!$A$2:$A$301,0)),""))</f>
        <v>Alkalizer / Solubilizer</v>
      </c>
      <c r="G157" s="18" t="str">
        <f aca="true">IF(AND(A157="",B157=""),"",IF(A157="","Missing product",IF(B157="","Missing material",IF(COUNTIF(ProductList,A157)=0,"Product not in Products list",IF(COUNTIF(MaterialList,B157)=0,"Material not in Materials list","OK")))))</f>
        <v>OK</v>
      </c>
      <c r="H157" s="18" t="str">
        <f aca="false">IF(F157="Active",A157&amp;"|"&amp;COUNTIFS(A$2:A157,A157,F$2:F157,"Active"),"")</f>
        <v/>
      </c>
      <c r="I157" s="18" t="str">
        <f aca="false">IF(B157="","",IF(SUMPRODUCT(MAX((A$1:A156=A157)*(B$1:B156=B157)*ROW(A$1:A156)))=0,C157&amp;"",IF(C157="",INDEX(I$1:I156,SUMPRODUCT(MAX((A$1:A156=A157)*(B$1:B156=B157)*ROW(A$1:A156)))),IF(INDEX(I$1:I156,SUMPRODUCT(MAX((A$1:A156=A157)*(B$1:B156=B157)*ROW(A$1:A156))))="",C157&amp;"",INDEX(I$1:I156,SUMPRODUCT(MAX((A$1:A156=A157)*(B$1:B156=B157)*ROW(A$1:A156))))&amp;"; "&amp;C157))))</f>
        <v/>
      </c>
      <c r="J157" s="18" t="str">
        <f aca="false">IF(A157="","",A157&amp;"|"&amp;COUNTIF(A$2:A157,A157))</f>
        <v>Cardyd 40|2</v>
      </c>
      <c r="K157" s="18" t="n">
        <f aca="false">IF(OR(A157="",B157=""),0,IF(COUNTIFS(A$2:A157,A157,B$2:B157,B157)=1,1,0))</f>
        <v>1</v>
      </c>
    </row>
    <row r="158" customFormat="false" ht="15" hidden="false" customHeight="false" outlineLevel="0" collapsed="false">
      <c r="A158" s="15" t="s">
        <v>384</v>
      </c>
      <c r="B158" s="15" t="s">
        <v>218</v>
      </c>
      <c r="C158" s="15"/>
      <c r="D158" s="15"/>
      <c r="F158" s="18" t="str">
        <f aca="false">IF(B158="","",IFERROR(INDEX(Materials!$B$2:$B$301,MATCH(B158,Materials!$A$2:$A$301,0)),""))</f>
        <v>Alkalizer / Solubilizer</v>
      </c>
      <c r="G158" s="18" t="str">
        <f aca="true">IF(AND(A158="",B158=""),"",IF(A158="","Missing product",IF(B158="","Missing material",IF(COUNTIF(ProductList,A158)=0,"Product not in Products list",IF(COUNTIF(MaterialList,B158)=0,"Material not in Materials list","OK")))))</f>
        <v>OK</v>
      </c>
      <c r="H158" s="18" t="str">
        <f aca="false">IF(F158="Active",A158&amp;"|"&amp;COUNTIFS(A$2:A158,A158,F$2:F158,"Active"),"")</f>
        <v/>
      </c>
      <c r="I158" s="18" t="str">
        <f aca="false">IF(B158="","",IF(SUMPRODUCT(MAX((A$1:A157=A158)*(B$1:B157=B158)*ROW(A$1:A157)))=0,C158&amp;"",IF(C158="",INDEX(I$1:I157,SUMPRODUCT(MAX((A$1:A157=A158)*(B$1:B157=B158)*ROW(A$1:A157)))),IF(INDEX(I$1:I157,SUMPRODUCT(MAX((A$1:A157=A158)*(B$1:B157=B158)*ROW(A$1:A157))))="",C158&amp;"",INDEX(I$1:I157,SUMPRODUCT(MAX((A$1:A157=A158)*(B$1:B157=B158)*ROW(A$1:A157))))&amp;"; "&amp;C158))))</f>
        <v/>
      </c>
      <c r="J158" s="18" t="str">
        <f aca="false">IF(A158="","",A158&amp;"|"&amp;COUNTIF(A$2:A158,A158))</f>
        <v>Cardyd 40|3</v>
      </c>
      <c r="K158" s="18" t="n">
        <f aca="false">IF(OR(A158="",B158=""),0,IF(COUNTIFS(A$2:A158,A158,B$2:B158,B158)=1,1,0))</f>
        <v>1</v>
      </c>
    </row>
    <row r="159" customFormat="false" ht="15" hidden="false" customHeight="false" outlineLevel="0" collapsed="false">
      <c r="A159" s="15" t="s">
        <v>384</v>
      </c>
      <c r="B159" s="15" t="s">
        <v>219</v>
      </c>
      <c r="C159" s="15"/>
      <c r="D159" s="15"/>
      <c r="F159" s="18" t="str">
        <f aca="false">IF(B159="","",IFERROR(INDEX(Materials!$B$2:$B$301,MATCH(B159,Materials!$A$2:$A$301,0)),""))</f>
        <v>Binder</v>
      </c>
      <c r="G159" s="18" t="str">
        <f aca="true">IF(AND(A159="",B159=""),"",IF(A159="","Missing product",IF(B159="","Missing material",IF(COUNTIF(ProductList,A159)=0,"Product not in Products list",IF(COUNTIF(MaterialList,B159)=0,"Material not in Materials list","OK")))))</f>
        <v>OK</v>
      </c>
      <c r="H159" s="18" t="str">
        <f aca="false">IF(F159="Active",A159&amp;"|"&amp;COUNTIFS(A$2:A159,A159,F$2:F159,"Active"),"")</f>
        <v/>
      </c>
      <c r="I159" s="18" t="str">
        <f aca="false">IF(B159="","",IF(SUMPRODUCT(MAX((A$1:A158=A159)*(B$1:B158=B159)*ROW(A$1:A158)))=0,C159&amp;"",IF(C159="",INDEX(I$1:I158,SUMPRODUCT(MAX((A$1:A158=A159)*(B$1:B158=B159)*ROW(A$1:A158)))),IF(INDEX(I$1:I158,SUMPRODUCT(MAX((A$1:A158=A159)*(B$1:B158=B159)*ROW(A$1:A158))))="",C159&amp;"",INDEX(I$1:I158,SUMPRODUCT(MAX((A$1:A158=A159)*(B$1:B158=B159)*ROW(A$1:A158))))&amp;"; "&amp;C159))))</f>
        <v/>
      </c>
      <c r="J159" s="18" t="str">
        <f aca="false">IF(A159="","",A159&amp;"|"&amp;COUNTIF(A$2:A159,A159))</f>
        <v>Cardyd 40|4</v>
      </c>
      <c r="K159" s="18" t="n">
        <f aca="false">IF(OR(A159="",B159=""),0,IF(COUNTIFS(A$2:A159,A159,B$2:B159,B159)=1,1,0))</f>
        <v>1</v>
      </c>
    </row>
    <row r="160" customFormat="false" ht="15" hidden="false" customHeight="false" outlineLevel="0" collapsed="false">
      <c r="A160" s="15" t="s">
        <v>384</v>
      </c>
      <c r="B160" s="15" t="s">
        <v>268</v>
      </c>
      <c r="C160" s="15"/>
      <c r="D160" s="15"/>
      <c r="F160" s="18" t="str">
        <f aca="false">IF(B160="","",IFERROR(INDEX(Materials!$B$2:$B$301,MATCH(B160,Materials!$A$2:$A$301,0)),""))</f>
        <v>Filler / Diluent</v>
      </c>
      <c r="G160" s="18" t="str">
        <f aca="true">IF(AND(A160="",B160=""),"",IF(A160="","Missing product",IF(B160="","Missing material",IF(COUNTIF(ProductList,A160)=0,"Product not in Products list",IF(COUNTIF(MaterialList,B160)=0,"Material not in Materials list","OK")))))</f>
        <v>OK</v>
      </c>
      <c r="H160" s="18" t="str">
        <f aca="false">IF(F160="Active",A160&amp;"|"&amp;COUNTIFS(A$2:A160,A160,F$2:F160,"Active"),"")</f>
        <v/>
      </c>
      <c r="I160" s="18" t="str">
        <f aca="false">IF(B160="","",IF(SUMPRODUCT(MAX((A$1:A159=A160)*(B$1:B159=B160)*ROW(A$1:A159)))=0,C160&amp;"",IF(C160="",INDEX(I$1:I159,SUMPRODUCT(MAX((A$1:A159=A160)*(B$1:B159=B160)*ROW(A$1:A159)))),IF(INDEX(I$1:I159,SUMPRODUCT(MAX((A$1:A159=A160)*(B$1:B159=B160)*ROW(A$1:A159))))="",C160&amp;"",INDEX(I$1:I159,SUMPRODUCT(MAX((A$1:A159=A160)*(B$1:B159=B160)*ROW(A$1:A159))))&amp;"; "&amp;C160))))</f>
        <v/>
      </c>
      <c r="J160" s="18" t="str">
        <f aca="false">IF(A160="","",A160&amp;"|"&amp;COUNTIF(A$2:A160,A160))</f>
        <v>Cardyd 40|5</v>
      </c>
      <c r="K160" s="18" t="n">
        <f aca="false">IF(OR(A160="",B160=""),0,IF(COUNTIFS(A$2:A160,A160,B$2:B160,B160)=1,1,0))</f>
        <v>1</v>
      </c>
    </row>
    <row r="161" customFormat="false" ht="15" hidden="false" customHeight="false" outlineLevel="0" collapsed="false">
      <c r="A161" s="15" t="s">
        <v>384</v>
      </c>
      <c r="B161" s="15" t="s">
        <v>293</v>
      </c>
      <c r="C161" s="15"/>
      <c r="D161" s="15"/>
      <c r="F161" s="18" t="str">
        <f aca="false">IF(B161="","",IFERROR(INDEX(Materials!$B$2:$B$301,MATCH(B161,Materials!$A$2:$A$301,0)),""))</f>
        <v>Glidant</v>
      </c>
      <c r="G161" s="18" t="str">
        <f aca="true">IF(AND(A161="",B161=""),"",IF(A161="","Missing product",IF(B161="","Missing material",IF(COUNTIF(ProductList,A161)=0,"Product not in Products list",IF(COUNTIF(MaterialList,B161)=0,"Material not in Materials list","OK")))))</f>
        <v>OK</v>
      </c>
      <c r="H161" s="18" t="str">
        <f aca="false">IF(F161="Active",A161&amp;"|"&amp;COUNTIFS(A$2:A161,A161,F$2:F161,"Active"),"")</f>
        <v/>
      </c>
      <c r="I161" s="18" t="str">
        <f aca="false">IF(B161="","",IF(SUMPRODUCT(MAX((A$1:A160=A161)*(B$1:B160=B161)*ROW(A$1:A160)))=0,C161&amp;"",IF(C161="",INDEX(I$1:I160,SUMPRODUCT(MAX((A$1:A160=A161)*(B$1:B160=B161)*ROW(A$1:A160)))),IF(INDEX(I$1:I160,SUMPRODUCT(MAX((A$1:A160=A161)*(B$1:B160=B161)*ROW(A$1:A160))))="",C161&amp;"",INDEX(I$1:I160,SUMPRODUCT(MAX((A$1:A160=A161)*(B$1:B160=B161)*ROW(A$1:A160))))&amp;"; "&amp;C161))))</f>
        <v/>
      </c>
      <c r="J161" s="18" t="str">
        <f aca="false">IF(A161="","",A161&amp;"|"&amp;COUNTIF(A$2:A161,A161))</f>
        <v>Cardyd 40|6</v>
      </c>
      <c r="K161" s="18" t="n">
        <f aca="false">IF(OR(A161="",B161=""),0,IF(COUNTIFS(A$2:A161,A161,B$2:B161,B161)=1,1,0))</f>
        <v>1</v>
      </c>
    </row>
    <row r="162" customFormat="false" ht="15" hidden="false" customHeight="false" outlineLevel="0" collapsed="false">
      <c r="A162" s="15" t="s">
        <v>384</v>
      </c>
      <c r="B162" s="15" t="s">
        <v>270</v>
      </c>
      <c r="C162" s="15"/>
      <c r="D162" s="15"/>
      <c r="F162" s="18" t="str">
        <f aca="false">IF(B162="","",IFERROR(INDEX(Materials!$B$2:$B$301,MATCH(B162,Materials!$A$2:$A$301,0)),""))</f>
        <v>Filler / Diluent</v>
      </c>
      <c r="G162" s="18" t="str">
        <f aca="true">IF(AND(A162="",B162=""),"",IF(A162="","Missing product",IF(B162="","Missing material",IF(COUNTIF(ProductList,A162)=0,"Product not in Products list",IF(COUNTIF(MaterialList,B162)=0,"Material not in Materials list","OK")))))</f>
        <v>OK</v>
      </c>
      <c r="H162" s="18" t="str">
        <f aca="false">IF(F162="Active",A162&amp;"|"&amp;COUNTIFS(A$2:A162,A162,F$2:F162,"Active"),"")</f>
        <v/>
      </c>
      <c r="I162" s="18" t="str">
        <f aca="false">IF(B162="","",IF(SUMPRODUCT(MAX((A$1:A161=A162)*(B$1:B161=B162)*ROW(A$1:A161)))=0,C162&amp;"",IF(C162="",INDEX(I$1:I161,SUMPRODUCT(MAX((A$1:A161=A162)*(B$1:B161=B162)*ROW(A$1:A161)))),IF(INDEX(I$1:I161,SUMPRODUCT(MAX((A$1:A161=A162)*(B$1:B161=B162)*ROW(A$1:A161))))="",C162&amp;"",INDEX(I$1:I161,SUMPRODUCT(MAX((A$1:A161=A162)*(B$1:B161=B162)*ROW(A$1:A161))))&amp;"; "&amp;C162))))</f>
        <v/>
      </c>
      <c r="J162" s="18" t="str">
        <f aca="false">IF(A162="","",A162&amp;"|"&amp;COUNTIF(A$2:A162,A162))</f>
        <v>Cardyd 40|7</v>
      </c>
      <c r="K162" s="18" t="n">
        <f aca="false">IF(OR(A162="",B162=""),0,IF(COUNTIFS(A$2:A162,A162,B$2:B162,B162)=1,1,0))</f>
        <v>1</v>
      </c>
    </row>
    <row r="163" customFormat="false" ht="15" hidden="false" customHeight="false" outlineLevel="0" collapsed="false">
      <c r="A163" s="15" t="s">
        <v>384</v>
      </c>
      <c r="B163" s="15" t="s">
        <v>257</v>
      </c>
      <c r="C163" s="15"/>
      <c r="D163" s="15"/>
      <c r="F163" s="18" t="str">
        <f aca="false">IF(B163="","",IFERROR(INDEX(Materials!$B$2:$B$301,MATCH(B163,Materials!$A$2:$A$301,0)),""))</f>
        <v>Disintegrant</v>
      </c>
      <c r="G163" s="18" t="str">
        <f aca="true">IF(AND(A163="",B163=""),"",IF(A163="","Missing product",IF(B163="","Missing material",IF(COUNTIF(ProductList,A163)=0,"Product not in Products list",IF(COUNTIF(MaterialList,B163)=0,"Material not in Materials list","OK")))))</f>
        <v>OK</v>
      </c>
      <c r="H163" s="18" t="str">
        <f aca="false">IF(F163="Active",A163&amp;"|"&amp;COUNTIFS(A$2:A163,A163,F$2:F163,"Active"),"")</f>
        <v/>
      </c>
      <c r="I163" s="18" t="str">
        <f aca="false">IF(B163="","",IF(SUMPRODUCT(MAX((A$1:A162=A163)*(B$1:B162=B163)*ROW(A$1:A162)))=0,C163&amp;"",IF(C163="",INDEX(I$1:I162,SUMPRODUCT(MAX((A$1:A162=A163)*(B$1:B162=B163)*ROW(A$1:A162)))),IF(INDEX(I$1:I162,SUMPRODUCT(MAX((A$1:A162=A163)*(B$1:B162=B163)*ROW(A$1:A162))))="",C163&amp;"",INDEX(I$1:I162,SUMPRODUCT(MAX((A$1:A162=A163)*(B$1:B162=B163)*ROW(A$1:A162))))&amp;"; "&amp;C163))))</f>
        <v/>
      </c>
      <c r="J163" s="18" t="str">
        <f aca="false">IF(A163="","",A163&amp;"|"&amp;COUNTIF(A$2:A163,A163))</f>
        <v>Cardyd 40|8</v>
      </c>
      <c r="K163" s="18" t="n">
        <f aca="false">IF(OR(A163="",B163=""),0,IF(COUNTIFS(A$2:A163,A163,B$2:B163,B163)=1,1,0))</f>
        <v>1</v>
      </c>
    </row>
    <row r="164" customFormat="false" ht="15" hidden="false" customHeight="false" outlineLevel="0" collapsed="false">
      <c r="A164" s="15" t="s">
        <v>384</v>
      </c>
      <c r="B164" s="15" t="s">
        <v>347</v>
      </c>
      <c r="C164" s="15"/>
      <c r="D164" s="15"/>
      <c r="F164" s="18" t="str">
        <f aca="false">IF(B164="","",IFERROR(INDEX(Materials!$B$2:$B$301,MATCH(B164,Materials!$A$2:$A$301,0)),""))</f>
        <v>Surfactant</v>
      </c>
      <c r="G164" s="18" t="str">
        <f aca="true">IF(AND(A164="",B164=""),"",IF(A164="","Missing product",IF(B164="","Missing material",IF(COUNTIF(ProductList,A164)=0,"Product not in Products list",IF(COUNTIF(MaterialList,B164)=0,"Material not in Materials list","OK")))))</f>
        <v>OK</v>
      </c>
      <c r="H164" s="18" t="str">
        <f aca="false">IF(F164="Active",A164&amp;"|"&amp;COUNTIFS(A$2:A164,A164,F$2:F164,"Active"),"")</f>
        <v/>
      </c>
      <c r="I164" s="18" t="str">
        <f aca="false">IF(B164="","",IF(SUMPRODUCT(MAX((A$1:A163=A164)*(B$1:B163=B164)*ROW(A$1:A163)))=0,C164&amp;"",IF(C164="",INDEX(I$1:I163,SUMPRODUCT(MAX((A$1:A163=A164)*(B$1:B163=B164)*ROW(A$1:A163)))),IF(INDEX(I$1:I163,SUMPRODUCT(MAX((A$1:A163=A164)*(B$1:B163=B164)*ROW(A$1:A163))))="",C164&amp;"",INDEX(I$1:I163,SUMPRODUCT(MAX((A$1:A163=A164)*(B$1:B163=B164)*ROW(A$1:A163))))&amp;"; "&amp;C164))))</f>
        <v/>
      </c>
      <c r="J164" s="18" t="str">
        <f aca="false">IF(A164="","",A164&amp;"|"&amp;COUNTIF(A$2:A164,A164))</f>
        <v>Cardyd 40|9</v>
      </c>
      <c r="K164" s="18" t="n">
        <f aca="false">IF(OR(A164="",B164=""),0,IF(COUNTIFS(A$2:A164,A164,B$2:B164,B164)=1,1,0))</f>
        <v>1</v>
      </c>
    </row>
    <row r="165" customFormat="false" ht="15" hidden="false" customHeight="false" outlineLevel="0" collapsed="false">
      <c r="A165" s="15" t="s">
        <v>384</v>
      </c>
      <c r="B165" s="15" t="s">
        <v>298</v>
      </c>
      <c r="C165" s="15"/>
      <c r="D165" s="15"/>
      <c r="F165" s="18" t="str">
        <f aca="false">IF(B165="","",IFERROR(INDEX(Materials!$B$2:$B$301,MATCH(B165,Materials!$A$2:$A$301,0)),""))</f>
        <v>Lubricant</v>
      </c>
      <c r="G165" s="18" t="str">
        <f aca="true">IF(AND(A165="",B165=""),"",IF(A165="","Missing product",IF(B165="","Missing material",IF(COUNTIF(ProductList,A165)=0,"Product not in Products list",IF(COUNTIF(MaterialList,B165)=0,"Material not in Materials list","OK")))))</f>
        <v>OK</v>
      </c>
      <c r="H165" s="18" t="str">
        <f aca="false">IF(F165="Active",A165&amp;"|"&amp;COUNTIFS(A$2:A165,A165,F$2:F165,"Active"),"")</f>
        <v/>
      </c>
      <c r="I165" s="18" t="str">
        <f aca="false">IF(B165="","",IF(SUMPRODUCT(MAX((A$1:A164=A165)*(B$1:B164=B165)*ROW(A$1:A164)))=0,C165&amp;"",IF(C165="",INDEX(I$1:I164,SUMPRODUCT(MAX((A$1:A164=A165)*(B$1:B164=B165)*ROW(A$1:A164)))),IF(INDEX(I$1:I164,SUMPRODUCT(MAX((A$1:A164=A165)*(B$1:B164=B165)*ROW(A$1:A164))))="",C165&amp;"",INDEX(I$1:I164,SUMPRODUCT(MAX((A$1:A164=A165)*(B$1:B164=B165)*ROW(A$1:A164))))&amp;"; "&amp;C165))))</f>
        <v/>
      </c>
      <c r="J165" s="18" t="str">
        <f aca="false">IF(A165="","",A165&amp;"|"&amp;COUNTIF(A$2:A165,A165))</f>
        <v>Cardyd 40|10</v>
      </c>
      <c r="K165" s="18" t="n">
        <f aca="false">IF(OR(A165="",B165=""),0,IF(COUNTIFS(A$2:A165,A165,B$2:B165,B165)=1,1,0))</f>
        <v>1</v>
      </c>
    </row>
    <row r="166" customFormat="false" ht="15" hidden="false" customHeight="false" outlineLevel="0" collapsed="false">
      <c r="A166" s="15" t="s">
        <v>384</v>
      </c>
      <c r="B166" s="15" t="s">
        <v>296</v>
      </c>
      <c r="C166" s="15"/>
      <c r="D166" s="15"/>
      <c r="F166" s="18" t="str">
        <f aca="false">IF(B166="","",IFERROR(INDEX(Materials!$B$2:$B$301,MATCH(B166,Materials!$A$2:$A$301,0)),""))</f>
        <v>Glidant / Anti-tacking</v>
      </c>
      <c r="G166" s="18" t="str">
        <f aca="true">IF(AND(A166="",B166=""),"",IF(A166="","Missing product",IF(B166="","Missing material",IF(COUNTIF(ProductList,A166)=0,"Product not in Products list",IF(COUNTIF(MaterialList,B166)=0,"Material not in Materials list","OK")))))</f>
        <v>OK</v>
      </c>
      <c r="H166" s="18" t="str">
        <f aca="false">IF(F166="Active",A166&amp;"|"&amp;COUNTIFS(A$2:A166,A166,F$2:F166,"Active"),"")</f>
        <v/>
      </c>
      <c r="I166" s="18" t="str">
        <f aca="false">IF(B166="","",IF(SUMPRODUCT(MAX((A$1:A165=A166)*(B$1:B165=B166)*ROW(A$1:A165)))=0,C166&amp;"",IF(C166="",INDEX(I$1:I165,SUMPRODUCT(MAX((A$1:A165=A166)*(B$1:B165=B166)*ROW(A$1:A165)))),IF(INDEX(I$1:I165,SUMPRODUCT(MAX((A$1:A165=A166)*(B$1:B165=B166)*ROW(A$1:A165))))="",C166&amp;"",INDEX(I$1:I165,SUMPRODUCT(MAX((A$1:A165=A166)*(B$1:B165=B166)*ROW(A$1:A165))))&amp;"; "&amp;C166))))</f>
        <v/>
      </c>
      <c r="J166" s="18" t="str">
        <f aca="false">IF(A166="","",A166&amp;"|"&amp;COUNTIF(A$2:A166,A166))</f>
        <v>Cardyd 40|11</v>
      </c>
      <c r="K166" s="18" t="n">
        <f aca="false">IF(OR(A166="",B166=""),0,IF(COUNTIFS(A$2:A166,A166,B$2:B166,B166)=1,1,0))</f>
        <v>1</v>
      </c>
    </row>
    <row r="167" customFormat="false" ht="15" hidden="false" customHeight="false" outlineLevel="0" collapsed="false">
      <c r="A167" s="15" t="s">
        <v>384</v>
      </c>
      <c r="B167" s="15" t="s">
        <v>338</v>
      </c>
      <c r="C167" s="15"/>
      <c r="D167" s="15"/>
      <c r="F167" s="18" t="str">
        <f aca="false">IF(B167="","",IFERROR(INDEX(Materials!$B$2:$B$301,MATCH(B167,Materials!$A$2:$A$301,0)),""))</f>
        <v>Solvent</v>
      </c>
      <c r="G167" s="18" t="str">
        <f aca="true">IF(AND(A167="",B167=""),"",IF(A167="","Missing product",IF(B167="","Missing material",IF(COUNTIF(ProductList,A167)=0,"Product not in Products list",IF(COUNTIF(MaterialList,B167)=0,"Material not in Materials list","OK")))))</f>
        <v>OK</v>
      </c>
      <c r="H167" s="18" t="str">
        <f aca="false">IF(F167="Active",A167&amp;"|"&amp;COUNTIFS(A$2:A167,A167,F$2:F167,"Active"),"")</f>
        <v/>
      </c>
      <c r="I167" s="18" t="str">
        <f aca="false">IF(B167="","",IF(SUMPRODUCT(MAX((A$1:A166=A167)*(B$1:B166=B167)*ROW(A$1:A166)))=0,C167&amp;"",IF(C167="",INDEX(I$1:I166,SUMPRODUCT(MAX((A$1:A166=A167)*(B$1:B166=B167)*ROW(A$1:A166)))),IF(INDEX(I$1:I166,SUMPRODUCT(MAX((A$1:A166=A167)*(B$1:B166=B167)*ROW(A$1:A166))))="",C167&amp;"",INDEX(I$1:I166,SUMPRODUCT(MAX((A$1:A166=A167)*(B$1:B166=B167)*ROW(A$1:A166))))&amp;"; "&amp;C167))))</f>
        <v/>
      </c>
      <c r="J167" s="18" t="str">
        <f aca="false">IF(A167="","",A167&amp;"|"&amp;COUNTIF(A$2:A167,A167))</f>
        <v>Cardyd 40|12</v>
      </c>
      <c r="K167" s="18" t="n">
        <f aca="false">IF(OR(A167="",B167=""),0,IF(COUNTIFS(A$2:A167,A167,B$2:B167,B167)=1,1,0))</f>
        <v>1</v>
      </c>
    </row>
    <row r="168" customFormat="false" ht="15" hidden="false" customHeight="false" outlineLevel="0" collapsed="false">
      <c r="A168" s="15" t="s">
        <v>384</v>
      </c>
      <c r="B168" s="15" t="s">
        <v>342</v>
      </c>
      <c r="C168" s="15"/>
      <c r="D168" s="15"/>
      <c r="F168" s="18" t="str">
        <f aca="false">IF(B168="","",IFERROR(INDEX(Materials!$B$2:$B$301,MATCH(B168,Materials!$A$2:$A$301,0)),""))</f>
        <v>Solvent</v>
      </c>
      <c r="G168" s="18" t="str">
        <f aca="true">IF(AND(A168="",B168=""),"",IF(A168="","Missing product",IF(B168="","Missing material",IF(COUNTIF(ProductList,A168)=0,"Product not in Products list",IF(COUNTIF(MaterialList,B168)=0,"Material not in Materials list","OK")))))</f>
        <v>OK</v>
      </c>
      <c r="H168" s="18" t="str">
        <f aca="false">IF(F168="Active",A168&amp;"|"&amp;COUNTIFS(A$2:A168,A168,F$2:F168,"Active"),"")</f>
        <v/>
      </c>
      <c r="I168" s="18" t="str">
        <f aca="false">IF(B168="","",IF(SUMPRODUCT(MAX((A$1:A167=A168)*(B$1:B167=B168)*ROW(A$1:A167)))=0,C168&amp;"",IF(C168="",INDEX(I$1:I167,SUMPRODUCT(MAX((A$1:A167=A168)*(B$1:B167=B168)*ROW(A$1:A167)))),IF(INDEX(I$1:I167,SUMPRODUCT(MAX((A$1:A167=A168)*(B$1:B167=B168)*ROW(A$1:A167))))="",C168&amp;"",INDEX(I$1:I167,SUMPRODUCT(MAX((A$1:A167=A168)*(B$1:B167=B168)*ROW(A$1:A167))))&amp;"; "&amp;C168))))</f>
        <v/>
      </c>
      <c r="J168" s="18" t="str">
        <f aca="false">IF(A168="","",A168&amp;"|"&amp;COUNTIF(A$2:A168,A168))</f>
        <v>Cardyd 40|13</v>
      </c>
      <c r="K168" s="18" t="n">
        <f aca="false">IF(OR(A168="",B168=""),0,IF(COUNTIFS(A$2:A168,A168,B$2:B168,B168)=1,1,0))</f>
        <v>1</v>
      </c>
    </row>
    <row r="169" customFormat="false" ht="15" hidden="false" customHeight="false" outlineLevel="0" collapsed="false">
      <c r="A169" s="15" t="s">
        <v>385</v>
      </c>
      <c r="B169" s="15" t="s">
        <v>203</v>
      </c>
      <c r="C169" s="15"/>
      <c r="D169" s="15"/>
      <c r="F169" s="18" t="str">
        <f aca="false">IF(B169="","",IFERROR(INDEX(Materials!$B$2:$B$301,MATCH(B169,Materials!$A$2:$A$301,0)),""))</f>
        <v>Active</v>
      </c>
      <c r="G169" s="18" t="str">
        <f aca="true">IF(AND(A169="",B169=""),"",IF(A169="","Missing product",IF(B169="","Missing material",IF(COUNTIF(ProductList,A169)=0,"Product not in Products list",IF(COUNTIF(MaterialList,B169)=0,"Material not in Materials list","OK")))))</f>
        <v>OK</v>
      </c>
      <c r="H169" s="18" t="str">
        <f aca="false">IF(F169="Active",A169&amp;"|"&amp;COUNTIFS(A$2:A169,A169,F$2:F169,"Active"),"")</f>
        <v>Cardyd 80|1</v>
      </c>
      <c r="I169" s="18" t="str">
        <f aca="false">IF(B169="","",IF(SUMPRODUCT(MAX((A$1:A168=A169)*(B$1:B168=B169)*ROW(A$1:A168)))=0,C169&amp;"",IF(C169="",INDEX(I$1:I168,SUMPRODUCT(MAX((A$1:A168=A169)*(B$1:B168=B169)*ROW(A$1:A168)))),IF(INDEX(I$1:I168,SUMPRODUCT(MAX((A$1:A168=A169)*(B$1:B168=B169)*ROW(A$1:A168))))="",C169&amp;"",INDEX(I$1:I168,SUMPRODUCT(MAX((A$1:A168=A169)*(B$1:B168=B169)*ROW(A$1:A168))))&amp;"; "&amp;C169))))</f>
        <v/>
      </c>
      <c r="J169" s="18" t="str">
        <f aca="false">IF(A169="","",A169&amp;"|"&amp;COUNTIF(A$2:A169,A169))</f>
        <v>Cardyd 80|1</v>
      </c>
      <c r="K169" s="18" t="n">
        <f aca="false">IF(OR(A169="",B169=""),0,IF(COUNTIFS(A$2:A169,A169,B$2:B169,B169)=1,1,0))</f>
        <v>1</v>
      </c>
    </row>
    <row r="170" customFormat="false" ht="15" hidden="false" customHeight="false" outlineLevel="0" collapsed="false">
      <c r="A170" s="15" t="s">
        <v>385</v>
      </c>
      <c r="B170" s="15" t="s">
        <v>216</v>
      </c>
      <c r="C170" s="15"/>
      <c r="D170" s="15"/>
      <c r="F170" s="18" t="str">
        <f aca="false">IF(B170="","",IFERROR(INDEX(Materials!$B$2:$B$301,MATCH(B170,Materials!$A$2:$A$301,0)),""))</f>
        <v>Alkalizer / Solubilizer</v>
      </c>
      <c r="G170" s="18" t="str">
        <f aca="true">IF(AND(A170="",B170=""),"",IF(A170="","Missing product",IF(B170="","Missing material",IF(COUNTIF(ProductList,A170)=0,"Product not in Products list",IF(COUNTIF(MaterialList,B170)=0,"Material not in Materials list","OK")))))</f>
        <v>OK</v>
      </c>
      <c r="H170" s="18" t="str">
        <f aca="false">IF(F170="Active",A170&amp;"|"&amp;COUNTIFS(A$2:A170,A170,F$2:F170,"Active"),"")</f>
        <v/>
      </c>
      <c r="I170" s="18" t="str">
        <f aca="false">IF(B170="","",IF(SUMPRODUCT(MAX((A$1:A169=A170)*(B$1:B169=B170)*ROW(A$1:A169)))=0,C170&amp;"",IF(C170="",INDEX(I$1:I169,SUMPRODUCT(MAX((A$1:A169=A170)*(B$1:B169=B170)*ROW(A$1:A169)))),IF(INDEX(I$1:I169,SUMPRODUCT(MAX((A$1:A169=A170)*(B$1:B169=B170)*ROW(A$1:A169))))="",C170&amp;"",INDEX(I$1:I169,SUMPRODUCT(MAX((A$1:A169=A170)*(B$1:B169=B170)*ROW(A$1:A169))))&amp;"; "&amp;C170))))</f>
        <v/>
      </c>
      <c r="J170" s="18" t="str">
        <f aca="false">IF(A170="","",A170&amp;"|"&amp;COUNTIF(A$2:A170,A170))</f>
        <v>Cardyd 80|2</v>
      </c>
      <c r="K170" s="18" t="n">
        <f aca="false">IF(OR(A170="",B170=""),0,IF(COUNTIFS(A$2:A170,A170,B$2:B170,B170)=1,1,0))</f>
        <v>1</v>
      </c>
    </row>
    <row r="171" customFormat="false" ht="15" hidden="false" customHeight="false" outlineLevel="0" collapsed="false">
      <c r="A171" s="15" t="s">
        <v>385</v>
      </c>
      <c r="B171" s="15" t="s">
        <v>218</v>
      </c>
      <c r="C171" s="15"/>
      <c r="D171" s="15"/>
      <c r="F171" s="18" t="str">
        <f aca="false">IF(B171="","",IFERROR(INDEX(Materials!$B$2:$B$301,MATCH(B171,Materials!$A$2:$A$301,0)),""))</f>
        <v>Alkalizer / Solubilizer</v>
      </c>
      <c r="G171" s="18" t="str">
        <f aca="true">IF(AND(A171="",B171=""),"",IF(A171="","Missing product",IF(B171="","Missing material",IF(COUNTIF(ProductList,A171)=0,"Product not in Products list",IF(COUNTIF(MaterialList,B171)=0,"Material not in Materials list","OK")))))</f>
        <v>OK</v>
      </c>
      <c r="H171" s="18" t="str">
        <f aca="false">IF(F171="Active",A171&amp;"|"&amp;COUNTIFS(A$2:A171,A171,F$2:F171,"Active"),"")</f>
        <v/>
      </c>
      <c r="I171" s="18" t="str">
        <f aca="false">IF(B171="","",IF(SUMPRODUCT(MAX((A$1:A170=A171)*(B$1:B170=B171)*ROW(A$1:A170)))=0,C171&amp;"",IF(C171="",INDEX(I$1:I170,SUMPRODUCT(MAX((A$1:A170=A171)*(B$1:B170=B171)*ROW(A$1:A170)))),IF(INDEX(I$1:I170,SUMPRODUCT(MAX((A$1:A170=A171)*(B$1:B170=B171)*ROW(A$1:A170))))="",C171&amp;"",INDEX(I$1:I170,SUMPRODUCT(MAX((A$1:A170=A171)*(B$1:B170=B171)*ROW(A$1:A170))))&amp;"; "&amp;C171))))</f>
        <v/>
      </c>
      <c r="J171" s="18" t="str">
        <f aca="false">IF(A171="","",A171&amp;"|"&amp;COUNTIF(A$2:A171,A171))</f>
        <v>Cardyd 80|3</v>
      </c>
      <c r="K171" s="18" t="n">
        <f aca="false">IF(OR(A171="",B171=""),0,IF(COUNTIFS(A$2:A171,A171,B$2:B171,B171)=1,1,0))</f>
        <v>1</v>
      </c>
    </row>
    <row r="172" customFormat="false" ht="15" hidden="false" customHeight="false" outlineLevel="0" collapsed="false">
      <c r="A172" s="15" t="s">
        <v>385</v>
      </c>
      <c r="B172" s="15" t="s">
        <v>219</v>
      </c>
      <c r="C172" s="15"/>
      <c r="D172" s="15"/>
      <c r="F172" s="18" t="str">
        <f aca="false">IF(B172="","",IFERROR(INDEX(Materials!$B$2:$B$301,MATCH(B172,Materials!$A$2:$A$301,0)),""))</f>
        <v>Binder</v>
      </c>
      <c r="G172" s="18" t="str">
        <f aca="true">IF(AND(A172="",B172=""),"",IF(A172="","Missing product",IF(B172="","Missing material",IF(COUNTIF(ProductList,A172)=0,"Product not in Products list",IF(COUNTIF(MaterialList,B172)=0,"Material not in Materials list","OK")))))</f>
        <v>OK</v>
      </c>
      <c r="H172" s="18" t="str">
        <f aca="false">IF(F172="Active",A172&amp;"|"&amp;COUNTIFS(A$2:A172,A172,F$2:F172,"Active"),"")</f>
        <v/>
      </c>
      <c r="I172" s="18" t="str">
        <f aca="false">IF(B172="","",IF(SUMPRODUCT(MAX((A$1:A171=A172)*(B$1:B171=B172)*ROW(A$1:A171)))=0,C172&amp;"",IF(C172="",INDEX(I$1:I171,SUMPRODUCT(MAX((A$1:A171=A172)*(B$1:B171=B172)*ROW(A$1:A171)))),IF(INDEX(I$1:I171,SUMPRODUCT(MAX((A$1:A171=A172)*(B$1:B171=B172)*ROW(A$1:A171))))="",C172&amp;"",INDEX(I$1:I171,SUMPRODUCT(MAX((A$1:A171=A172)*(B$1:B171=B172)*ROW(A$1:A171))))&amp;"; "&amp;C172))))</f>
        <v/>
      </c>
      <c r="J172" s="18" t="str">
        <f aca="false">IF(A172="","",A172&amp;"|"&amp;COUNTIF(A$2:A172,A172))</f>
        <v>Cardyd 80|4</v>
      </c>
      <c r="K172" s="18" t="n">
        <f aca="false">IF(OR(A172="",B172=""),0,IF(COUNTIFS(A$2:A172,A172,B$2:B172,B172)=1,1,0))</f>
        <v>1</v>
      </c>
    </row>
    <row r="173" customFormat="false" ht="15" hidden="false" customHeight="false" outlineLevel="0" collapsed="false">
      <c r="A173" s="15" t="s">
        <v>385</v>
      </c>
      <c r="B173" s="15" t="s">
        <v>268</v>
      </c>
      <c r="C173" s="15"/>
      <c r="D173" s="15"/>
      <c r="F173" s="18" t="str">
        <f aca="false">IF(B173="","",IFERROR(INDEX(Materials!$B$2:$B$301,MATCH(B173,Materials!$A$2:$A$301,0)),""))</f>
        <v>Filler / Diluent</v>
      </c>
      <c r="G173" s="18" t="str">
        <f aca="true">IF(AND(A173="",B173=""),"",IF(A173="","Missing product",IF(B173="","Missing material",IF(COUNTIF(ProductList,A173)=0,"Product not in Products list",IF(COUNTIF(MaterialList,B173)=0,"Material not in Materials list","OK")))))</f>
        <v>OK</v>
      </c>
      <c r="H173" s="18" t="str">
        <f aca="false">IF(F173="Active",A173&amp;"|"&amp;COUNTIFS(A$2:A173,A173,F$2:F173,"Active"),"")</f>
        <v/>
      </c>
      <c r="I173" s="18" t="str">
        <f aca="false">IF(B173="","",IF(SUMPRODUCT(MAX((A$1:A172=A173)*(B$1:B172=B173)*ROW(A$1:A172)))=0,C173&amp;"",IF(C173="",INDEX(I$1:I172,SUMPRODUCT(MAX((A$1:A172=A173)*(B$1:B172=B173)*ROW(A$1:A172)))),IF(INDEX(I$1:I172,SUMPRODUCT(MAX((A$1:A172=A173)*(B$1:B172=B173)*ROW(A$1:A172))))="",C173&amp;"",INDEX(I$1:I172,SUMPRODUCT(MAX((A$1:A172=A173)*(B$1:B172=B173)*ROW(A$1:A172))))&amp;"; "&amp;C173))))</f>
        <v/>
      </c>
      <c r="J173" s="18" t="str">
        <f aca="false">IF(A173="","",A173&amp;"|"&amp;COUNTIF(A$2:A173,A173))</f>
        <v>Cardyd 80|5</v>
      </c>
      <c r="K173" s="18" t="n">
        <f aca="false">IF(OR(A173="",B173=""),0,IF(COUNTIFS(A$2:A173,A173,B$2:B173,B173)=1,1,0))</f>
        <v>1</v>
      </c>
    </row>
    <row r="174" customFormat="false" ht="15" hidden="false" customHeight="false" outlineLevel="0" collapsed="false">
      <c r="A174" s="15" t="s">
        <v>385</v>
      </c>
      <c r="B174" s="15" t="s">
        <v>293</v>
      </c>
      <c r="C174" s="15"/>
      <c r="D174" s="15"/>
      <c r="F174" s="18" t="str">
        <f aca="false">IF(B174="","",IFERROR(INDEX(Materials!$B$2:$B$301,MATCH(B174,Materials!$A$2:$A$301,0)),""))</f>
        <v>Glidant</v>
      </c>
      <c r="G174" s="18" t="str">
        <f aca="true">IF(AND(A174="",B174=""),"",IF(A174="","Missing product",IF(B174="","Missing material",IF(COUNTIF(ProductList,A174)=0,"Product not in Products list",IF(COUNTIF(MaterialList,B174)=0,"Material not in Materials list","OK")))))</f>
        <v>OK</v>
      </c>
      <c r="H174" s="18" t="str">
        <f aca="false">IF(F174="Active",A174&amp;"|"&amp;COUNTIFS(A$2:A174,A174,F$2:F174,"Active"),"")</f>
        <v/>
      </c>
      <c r="I174" s="18" t="str">
        <f aca="false">IF(B174="","",IF(SUMPRODUCT(MAX((A$1:A173=A174)*(B$1:B173=B174)*ROW(A$1:A173)))=0,C174&amp;"",IF(C174="",INDEX(I$1:I173,SUMPRODUCT(MAX((A$1:A173=A174)*(B$1:B173=B174)*ROW(A$1:A173)))),IF(INDEX(I$1:I173,SUMPRODUCT(MAX((A$1:A173=A174)*(B$1:B173=B174)*ROW(A$1:A173))))="",C174&amp;"",INDEX(I$1:I173,SUMPRODUCT(MAX((A$1:A173=A174)*(B$1:B173=B174)*ROW(A$1:A173))))&amp;"; "&amp;C174))))</f>
        <v/>
      </c>
      <c r="J174" s="18" t="str">
        <f aca="false">IF(A174="","",A174&amp;"|"&amp;COUNTIF(A$2:A174,A174))</f>
        <v>Cardyd 80|6</v>
      </c>
      <c r="K174" s="18" t="n">
        <f aca="false">IF(OR(A174="",B174=""),0,IF(COUNTIFS(A$2:A174,A174,B$2:B174,B174)=1,1,0))</f>
        <v>1</v>
      </c>
    </row>
    <row r="175" customFormat="false" ht="15" hidden="false" customHeight="false" outlineLevel="0" collapsed="false">
      <c r="A175" s="15" t="s">
        <v>385</v>
      </c>
      <c r="B175" s="15" t="s">
        <v>270</v>
      </c>
      <c r="C175" s="15"/>
      <c r="D175" s="15"/>
      <c r="F175" s="18" t="str">
        <f aca="false">IF(B175="","",IFERROR(INDEX(Materials!$B$2:$B$301,MATCH(B175,Materials!$A$2:$A$301,0)),""))</f>
        <v>Filler / Diluent</v>
      </c>
      <c r="G175" s="18" t="str">
        <f aca="true">IF(AND(A175="",B175=""),"",IF(A175="","Missing product",IF(B175="","Missing material",IF(COUNTIF(ProductList,A175)=0,"Product not in Products list",IF(COUNTIF(MaterialList,B175)=0,"Material not in Materials list","OK")))))</f>
        <v>OK</v>
      </c>
      <c r="H175" s="18" t="str">
        <f aca="false">IF(F175="Active",A175&amp;"|"&amp;COUNTIFS(A$2:A175,A175,F$2:F175,"Active"),"")</f>
        <v/>
      </c>
      <c r="I175" s="18" t="str">
        <f aca="false">IF(B175="","",IF(SUMPRODUCT(MAX((A$1:A174=A175)*(B$1:B174=B175)*ROW(A$1:A174)))=0,C175&amp;"",IF(C175="",INDEX(I$1:I174,SUMPRODUCT(MAX((A$1:A174=A175)*(B$1:B174=B175)*ROW(A$1:A174)))),IF(INDEX(I$1:I174,SUMPRODUCT(MAX((A$1:A174=A175)*(B$1:B174=B175)*ROW(A$1:A174))))="",C175&amp;"",INDEX(I$1:I174,SUMPRODUCT(MAX((A$1:A174=A175)*(B$1:B174=B175)*ROW(A$1:A174))))&amp;"; "&amp;C175))))</f>
        <v/>
      </c>
      <c r="J175" s="18" t="str">
        <f aca="false">IF(A175="","",A175&amp;"|"&amp;COUNTIF(A$2:A175,A175))</f>
        <v>Cardyd 80|7</v>
      </c>
      <c r="K175" s="18" t="n">
        <f aca="false">IF(OR(A175="",B175=""),0,IF(COUNTIFS(A$2:A175,A175,B$2:B175,B175)=1,1,0))</f>
        <v>1</v>
      </c>
    </row>
    <row r="176" customFormat="false" ht="15" hidden="false" customHeight="false" outlineLevel="0" collapsed="false">
      <c r="A176" s="15" t="s">
        <v>385</v>
      </c>
      <c r="B176" s="15" t="s">
        <v>257</v>
      </c>
      <c r="C176" s="15"/>
      <c r="D176" s="15"/>
      <c r="F176" s="18" t="str">
        <f aca="false">IF(B176="","",IFERROR(INDEX(Materials!$B$2:$B$301,MATCH(B176,Materials!$A$2:$A$301,0)),""))</f>
        <v>Disintegrant</v>
      </c>
      <c r="G176" s="18" t="str">
        <f aca="true">IF(AND(A176="",B176=""),"",IF(A176="","Missing product",IF(B176="","Missing material",IF(COUNTIF(ProductList,A176)=0,"Product not in Products list",IF(COUNTIF(MaterialList,B176)=0,"Material not in Materials list","OK")))))</f>
        <v>OK</v>
      </c>
      <c r="H176" s="18" t="str">
        <f aca="false">IF(F176="Active",A176&amp;"|"&amp;COUNTIFS(A$2:A176,A176,F$2:F176,"Active"),"")</f>
        <v/>
      </c>
      <c r="I176" s="18" t="str">
        <f aca="false">IF(B176="","",IF(SUMPRODUCT(MAX((A$1:A175=A176)*(B$1:B175=B176)*ROW(A$1:A175)))=0,C176&amp;"",IF(C176="",INDEX(I$1:I175,SUMPRODUCT(MAX((A$1:A175=A176)*(B$1:B175=B176)*ROW(A$1:A175)))),IF(INDEX(I$1:I175,SUMPRODUCT(MAX((A$1:A175=A176)*(B$1:B175=B176)*ROW(A$1:A175))))="",C176&amp;"",INDEX(I$1:I175,SUMPRODUCT(MAX((A$1:A175=A176)*(B$1:B175=B176)*ROW(A$1:A175))))&amp;"; "&amp;C176))))</f>
        <v/>
      </c>
      <c r="J176" s="18" t="str">
        <f aca="false">IF(A176="","",A176&amp;"|"&amp;COUNTIF(A$2:A176,A176))</f>
        <v>Cardyd 80|8</v>
      </c>
      <c r="K176" s="18" t="n">
        <f aca="false">IF(OR(A176="",B176=""),0,IF(COUNTIFS(A$2:A176,A176,B$2:B176,B176)=1,1,0))</f>
        <v>1</v>
      </c>
    </row>
    <row r="177" customFormat="false" ht="15" hidden="false" customHeight="false" outlineLevel="0" collapsed="false">
      <c r="A177" s="15" t="s">
        <v>385</v>
      </c>
      <c r="B177" s="15" t="s">
        <v>347</v>
      </c>
      <c r="C177" s="15"/>
      <c r="D177" s="15"/>
      <c r="F177" s="18" t="str">
        <f aca="false">IF(B177="","",IFERROR(INDEX(Materials!$B$2:$B$301,MATCH(B177,Materials!$A$2:$A$301,0)),""))</f>
        <v>Surfactant</v>
      </c>
      <c r="G177" s="18" t="str">
        <f aca="true">IF(AND(A177="",B177=""),"",IF(A177="","Missing product",IF(B177="","Missing material",IF(COUNTIF(ProductList,A177)=0,"Product not in Products list",IF(COUNTIF(MaterialList,B177)=0,"Material not in Materials list","OK")))))</f>
        <v>OK</v>
      </c>
      <c r="H177" s="18" t="str">
        <f aca="false">IF(F177="Active",A177&amp;"|"&amp;COUNTIFS(A$2:A177,A177,F$2:F177,"Active"),"")</f>
        <v/>
      </c>
      <c r="I177" s="18" t="str">
        <f aca="false">IF(B177="","",IF(SUMPRODUCT(MAX((A$1:A176=A177)*(B$1:B176=B177)*ROW(A$1:A176)))=0,C177&amp;"",IF(C177="",INDEX(I$1:I176,SUMPRODUCT(MAX((A$1:A176=A177)*(B$1:B176=B177)*ROW(A$1:A176)))),IF(INDEX(I$1:I176,SUMPRODUCT(MAX((A$1:A176=A177)*(B$1:B176=B177)*ROW(A$1:A176))))="",C177&amp;"",INDEX(I$1:I176,SUMPRODUCT(MAX((A$1:A176=A177)*(B$1:B176=B177)*ROW(A$1:A176))))&amp;"; "&amp;C177))))</f>
        <v/>
      </c>
      <c r="J177" s="18" t="str">
        <f aca="false">IF(A177="","",A177&amp;"|"&amp;COUNTIF(A$2:A177,A177))</f>
        <v>Cardyd 80|9</v>
      </c>
      <c r="K177" s="18" t="n">
        <f aca="false">IF(OR(A177="",B177=""),0,IF(COUNTIFS(A$2:A177,A177,B$2:B177,B177)=1,1,0))</f>
        <v>1</v>
      </c>
    </row>
    <row r="178" customFormat="false" ht="15" hidden="false" customHeight="false" outlineLevel="0" collapsed="false">
      <c r="A178" s="15" t="s">
        <v>385</v>
      </c>
      <c r="B178" s="15" t="s">
        <v>298</v>
      </c>
      <c r="C178" s="15"/>
      <c r="D178" s="15"/>
      <c r="F178" s="18" t="str">
        <f aca="false">IF(B178="","",IFERROR(INDEX(Materials!$B$2:$B$301,MATCH(B178,Materials!$A$2:$A$301,0)),""))</f>
        <v>Lubricant</v>
      </c>
      <c r="G178" s="18" t="str">
        <f aca="true">IF(AND(A178="",B178=""),"",IF(A178="","Missing product",IF(B178="","Missing material",IF(COUNTIF(ProductList,A178)=0,"Product not in Products list",IF(COUNTIF(MaterialList,B178)=0,"Material not in Materials list","OK")))))</f>
        <v>OK</v>
      </c>
      <c r="H178" s="18" t="str">
        <f aca="false">IF(F178="Active",A178&amp;"|"&amp;COUNTIFS(A$2:A178,A178,F$2:F178,"Active"),"")</f>
        <v/>
      </c>
      <c r="I178" s="18" t="str">
        <f aca="false">IF(B178="","",IF(SUMPRODUCT(MAX((A$1:A177=A178)*(B$1:B177=B178)*ROW(A$1:A177)))=0,C178&amp;"",IF(C178="",INDEX(I$1:I177,SUMPRODUCT(MAX((A$1:A177=A178)*(B$1:B177=B178)*ROW(A$1:A177)))),IF(INDEX(I$1:I177,SUMPRODUCT(MAX((A$1:A177=A178)*(B$1:B177=B178)*ROW(A$1:A177))))="",C178&amp;"",INDEX(I$1:I177,SUMPRODUCT(MAX((A$1:A177=A178)*(B$1:B177=B178)*ROW(A$1:A177))))&amp;"; "&amp;C178))))</f>
        <v/>
      </c>
      <c r="J178" s="18" t="str">
        <f aca="false">IF(A178="","",A178&amp;"|"&amp;COUNTIF(A$2:A178,A178))</f>
        <v>Cardyd 80|10</v>
      </c>
      <c r="K178" s="18" t="n">
        <f aca="false">IF(OR(A178="",B178=""),0,IF(COUNTIFS(A$2:A178,A178,B$2:B178,B178)=1,1,0))</f>
        <v>1</v>
      </c>
    </row>
    <row r="179" customFormat="false" ht="15" hidden="false" customHeight="false" outlineLevel="0" collapsed="false">
      <c r="A179" s="15" t="s">
        <v>385</v>
      </c>
      <c r="B179" s="15" t="s">
        <v>296</v>
      </c>
      <c r="C179" s="15"/>
      <c r="D179" s="15"/>
      <c r="F179" s="18" t="str">
        <f aca="false">IF(B179="","",IFERROR(INDEX(Materials!$B$2:$B$301,MATCH(B179,Materials!$A$2:$A$301,0)),""))</f>
        <v>Glidant / Anti-tacking</v>
      </c>
      <c r="G179" s="18" t="str">
        <f aca="true">IF(AND(A179="",B179=""),"",IF(A179="","Missing product",IF(B179="","Missing material",IF(COUNTIF(ProductList,A179)=0,"Product not in Products list",IF(COUNTIF(MaterialList,B179)=0,"Material not in Materials list","OK")))))</f>
        <v>OK</v>
      </c>
      <c r="H179" s="18" t="str">
        <f aca="false">IF(F179="Active",A179&amp;"|"&amp;COUNTIFS(A$2:A179,A179,F$2:F179,"Active"),"")</f>
        <v/>
      </c>
      <c r="I179" s="18" t="str">
        <f aca="false">IF(B179="","",IF(SUMPRODUCT(MAX((A$1:A178=A179)*(B$1:B178=B179)*ROW(A$1:A178)))=0,C179&amp;"",IF(C179="",INDEX(I$1:I178,SUMPRODUCT(MAX((A$1:A178=A179)*(B$1:B178=B179)*ROW(A$1:A178)))),IF(INDEX(I$1:I178,SUMPRODUCT(MAX((A$1:A178=A179)*(B$1:B178=B179)*ROW(A$1:A178))))="",C179&amp;"",INDEX(I$1:I178,SUMPRODUCT(MAX((A$1:A178=A179)*(B$1:B178=B179)*ROW(A$1:A178))))&amp;"; "&amp;C179))))</f>
        <v/>
      </c>
      <c r="J179" s="18" t="str">
        <f aca="false">IF(A179="","",A179&amp;"|"&amp;COUNTIF(A$2:A179,A179))</f>
        <v>Cardyd 80|11</v>
      </c>
      <c r="K179" s="18" t="n">
        <f aca="false">IF(OR(A179="",B179=""),0,IF(COUNTIFS(A$2:A179,A179,B$2:B179,B179)=1,1,0))</f>
        <v>1</v>
      </c>
    </row>
    <row r="180" customFormat="false" ht="15" hidden="false" customHeight="false" outlineLevel="0" collapsed="false">
      <c r="A180" s="15" t="s">
        <v>385</v>
      </c>
      <c r="B180" s="15" t="s">
        <v>338</v>
      </c>
      <c r="C180" s="15"/>
      <c r="D180" s="15"/>
      <c r="F180" s="18" t="str">
        <f aca="false">IF(B180="","",IFERROR(INDEX(Materials!$B$2:$B$301,MATCH(B180,Materials!$A$2:$A$301,0)),""))</f>
        <v>Solvent</v>
      </c>
      <c r="G180" s="18" t="str">
        <f aca="true">IF(AND(A180="",B180=""),"",IF(A180="","Missing product",IF(B180="","Missing material",IF(COUNTIF(ProductList,A180)=0,"Product not in Products list",IF(COUNTIF(MaterialList,B180)=0,"Material not in Materials list","OK")))))</f>
        <v>OK</v>
      </c>
      <c r="H180" s="18" t="str">
        <f aca="false">IF(F180="Active",A180&amp;"|"&amp;COUNTIFS(A$2:A180,A180,F$2:F180,"Active"),"")</f>
        <v/>
      </c>
      <c r="I180" s="18" t="str">
        <f aca="false">IF(B180="","",IF(SUMPRODUCT(MAX((A$1:A179=A180)*(B$1:B179=B180)*ROW(A$1:A179)))=0,C180&amp;"",IF(C180="",INDEX(I$1:I179,SUMPRODUCT(MAX((A$1:A179=A180)*(B$1:B179=B180)*ROW(A$1:A179)))),IF(INDEX(I$1:I179,SUMPRODUCT(MAX((A$1:A179=A180)*(B$1:B179=B180)*ROW(A$1:A179))))="",C180&amp;"",INDEX(I$1:I179,SUMPRODUCT(MAX((A$1:A179=A180)*(B$1:B179=B180)*ROW(A$1:A179))))&amp;"; "&amp;C180))))</f>
        <v/>
      </c>
      <c r="J180" s="18" t="str">
        <f aca="false">IF(A180="","",A180&amp;"|"&amp;COUNTIF(A$2:A180,A180))</f>
        <v>Cardyd 80|12</v>
      </c>
      <c r="K180" s="18" t="n">
        <f aca="false">IF(OR(A180="",B180=""),0,IF(COUNTIFS(A$2:A180,A180,B$2:B180,B180)=1,1,0))</f>
        <v>1</v>
      </c>
    </row>
    <row r="181" customFormat="false" ht="15" hidden="false" customHeight="false" outlineLevel="0" collapsed="false">
      <c r="A181" s="15" t="s">
        <v>385</v>
      </c>
      <c r="B181" s="15" t="s">
        <v>342</v>
      </c>
      <c r="C181" s="15"/>
      <c r="D181" s="15"/>
      <c r="F181" s="18" t="str">
        <f aca="false">IF(B181="","",IFERROR(INDEX(Materials!$B$2:$B$301,MATCH(B181,Materials!$A$2:$A$301,0)),""))</f>
        <v>Solvent</v>
      </c>
      <c r="G181" s="18" t="str">
        <f aca="true">IF(AND(A181="",B181=""),"",IF(A181="","Missing product",IF(B181="","Missing material",IF(COUNTIF(ProductList,A181)=0,"Product not in Products list",IF(COUNTIF(MaterialList,B181)=0,"Material not in Materials list","OK")))))</f>
        <v>OK</v>
      </c>
      <c r="H181" s="18" t="str">
        <f aca="false">IF(F181="Active",A181&amp;"|"&amp;COUNTIFS(A$2:A181,A181,F$2:F181,"Active"),"")</f>
        <v/>
      </c>
      <c r="I181" s="18" t="str">
        <f aca="false">IF(B181="","",IF(SUMPRODUCT(MAX((A$1:A180=A181)*(B$1:B180=B181)*ROW(A$1:A180)))=0,C181&amp;"",IF(C181="",INDEX(I$1:I180,SUMPRODUCT(MAX((A$1:A180=A181)*(B$1:B180=B181)*ROW(A$1:A180)))),IF(INDEX(I$1:I180,SUMPRODUCT(MAX((A$1:A180=A181)*(B$1:B180=B181)*ROW(A$1:A180))))="",C181&amp;"",INDEX(I$1:I180,SUMPRODUCT(MAX((A$1:A180=A181)*(B$1:B180=B181)*ROW(A$1:A180))))&amp;"; "&amp;C181))))</f>
        <v/>
      </c>
      <c r="J181" s="18" t="str">
        <f aca="false">IF(A181="","",A181&amp;"|"&amp;COUNTIF(A$2:A181,A181))</f>
        <v>Cardyd 80|13</v>
      </c>
      <c r="K181" s="18" t="n">
        <f aca="false">IF(OR(A181="",B181=""),0,IF(COUNTIFS(A$2:A181,A181,B$2:B181,B181)=1,1,0))</f>
        <v>1</v>
      </c>
    </row>
    <row r="182" customFormat="false" ht="15" hidden="false" customHeight="false" outlineLevel="0" collapsed="false">
      <c r="A182" s="15" t="s">
        <v>386</v>
      </c>
      <c r="B182" s="15" t="s">
        <v>203</v>
      </c>
      <c r="C182" s="15"/>
      <c r="D182" s="15"/>
      <c r="F182" s="18" t="str">
        <f aca="false">IF(B182="","",IFERROR(INDEX(Materials!$B$2:$B$301,MATCH(B182,Materials!$A$2:$A$301,0)),""))</f>
        <v>Active</v>
      </c>
      <c r="G182" s="18" t="str">
        <f aca="true">IF(AND(A182="",B182=""),"",IF(A182="","Missing product",IF(B182="","Missing material",IF(COUNTIF(ProductList,A182)=0,"Product not in Products list",IF(COUNTIF(MaterialList,B182)=0,"Material not in Materials list","OK")))))</f>
        <v>OK</v>
      </c>
      <c r="H182" s="18" t="str">
        <f aca="false">IF(F182="Active",A182&amp;"|"&amp;COUNTIFS(A$2:A182,A182,F$2:F182,"Active"),"")</f>
        <v>Cardyd-AM 80/5|1</v>
      </c>
      <c r="I182" s="18" t="str">
        <f aca="false">IF(B182="","",IF(SUMPRODUCT(MAX((A$1:A181=A182)*(B$1:B181=B182)*ROW(A$1:A181)))=0,C182&amp;"",IF(C182="",INDEX(I$1:I181,SUMPRODUCT(MAX((A$1:A181=A182)*(B$1:B181=B182)*ROW(A$1:A181)))),IF(INDEX(I$1:I181,SUMPRODUCT(MAX((A$1:A181=A182)*(B$1:B181=B182)*ROW(A$1:A181))))="",C182&amp;"",INDEX(I$1:I181,SUMPRODUCT(MAX((A$1:A181=A182)*(B$1:B181=B182)*ROW(A$1:A181))))&amp;"; "&amp;C182))))</f>
        <v/>
      </c>
      <c r="J182" s="18" t="str">
        <f aca="false">IF(A182="","",A182&amp;"|"&amp;COUNTIF(A$2:A182,A182))</f>
        <v>Cardyd-AM 80/5|1</v>
      </c>
      <c r="K182" s="18" t="n">
        <f aca="false">IF(OR(A182="",B182=""),0,IF(COUNTIFS(A$2:A182,A182,B$2:B182,B182)=1,1,0))</f>
        <v>1</v>
      </c>
    </row>
    <row r="183" customFormat="false" ht="15" hidden="false" customHeight="false" outlineLevel="0" collapsed="false">
      <c r="A183" s="15" t="s">
        <v>386</v>
      </c>
      <c r="B183" s="15" t="s">
        <v>216</v>
      </c>
      <c r="C183" s="15"/>
      <c r="D183" s="15"/>
      <c r="F183" s="18" t="str">
        <f aca="false">IF(B183="","",IFERROR(INDEX(Materials!$B$2:$B$301,MATCH(B183,Materials!$A$2:$A$301,0)),""))</f>
        <v>Alkalizer / Solubilizer</v>
      </c>
      <c r="G183" s="18" t="str">
        <f aca="true">IF(AND(A183="",B183=""),"",IF(A183="","Missing product",IF(B183="","Missing material",IF(COUNTIF(ProductList,A183)=0,"Product not in Products list",IF(COUNTIF(MaterialList,B183)=0,"Material not in Materials list","OK")))))</f>
        <v>OK</v>
      </c>
      <c r="H183" s="18" t="str">
        <f aca="false">IF(F183="Active",A183&amp;"|"&amp;COUNTIFS(A$2:A183,A183,F$2:F183,"Active"),"")</f>
        <v/>
      </c>
      <c r="I183" s="18" t="str">
        <f aca="false">IF(B183="","",IF(SUMPRODUCT(MAX((A$1:A182=A183)*(B$1:B182=B183)*ROW(A$1:A182)))=0,C183&amp;"",IF(C183="",INDEX(I$1:I182,SUMPRODUCT(MAX((A$1:A182=A183)*(B$1:B182=B183)*ROW(A$1:A182)))),IF(INDEX(I$1:I182,SUMPRODUCT(MAX((A$1:A182=A183)*(B$1:B182=B183)*ROW(A$1:A182))))="",C183&amp;"",INDEX(I$1:I182,SUMPRODUCT(MAX((A$1:A182=A183)*(B$1:B182=B183)*ROW(A$1:A182))))&amp;"; "&amp;C183))))</f>
        <v/>
      </c>
      <c r="J183" s="18" t="str">
        <f aca="false">IF(A183="","",A183&amp;"|"&amp;COUNTIF(A$2:A183,A183))</f>
        <v>Cardyd-AM 80/5|2</v>
      </c>
      <c r="K183" s="18" t="n">
        <f aca="false">IF(OR(A183="",B183=""),0,IF(COUNTIFS(A$2:A183,A183,B$2:B183,B183)=1,1,0))</f>
        <v>1</v>
      </c>
    </row>
    <row r="184" customFormat="false" ht="15" hidden="false" customHeight="false" outlineLevel="0" collapsed="false">
      <c r="A184" s="15" t="s">
        <v>386</v>
      </c>
      <c r="B184" s="15" t="s">
        <v>218</v>
      </c>
      <c r="C184" s="15"/>
      <c r="D184" s="15"/>
      <c r="F184" s="18" t="str">
        <f aca="false">IF(B184="","",IFERROR(INDEX(Materials!$B$2:$B$301,MATCH(B184,Materials!$A$2:$A$301,0)),""))</f>
        <v>Alkalizer / Solubilizer</v>
      </c>
      <c r="G184" s="18" t="str">
        <f aca="true">IF(AND(A184="",B184=""),"",IF(A184="","Missing product",IF(B184="","Missing material",IF(COUNTIF(ProductList,A184)=0,"Product not in Products list",IF(COUNTIF(MaterialList,B184)=0,"Material not in Materials list","OK")))))</f>
        <v>OK</v>
      </c>
      <c r="H184" s="18" t="str">
        <f aca="false">IF(F184="Active",A184&amp;"|"&amp;COUNTIFS(A$2:A184,A184,F$2:F184,"Active"),"")</f>
        <v/>
      </c>
      <c r="I184" s="18" t="str">
        <f aca="false">IF(B184="","",IF(SUMPRODUCT(MAX((A$1:A183=A184)*(B$1:B183=B184)*ROW(A$1:A183)))=0,C184&amp;"",IF(C184="",INDEX(I$1:I183,SUMPRODUCT(MAX((A$1:A183=A184)*(B$1:B183=B184)*ROW(A$1:A183)))),IF(INDEX(I$1:I183,SUMPRODUCT(MAX((A$1:A183=A184)*(B$1:B183=B184)*ROW(A$1:A183))))="",C184&amp;"",INDEX(I$1:I183,SUMPRODUCT(MAX((A$1:A183=A184)*(B$1:B183=B184)*ROW(A$1:A183))))&amp;"; "&amp;C184))))</f>
        <v/>
      </c>
      <c r="J184" s="18" t="str">
        <f aca="false">IF(A184="","",A184&amp;"|"&amp;COUNTIF(A$2:A184,A184))</f>
        <v>Cardyd-AM 80/5|3</v>
      </c>
      <c r="K184" s="18" t="n">
        <f aca="false">IF(OR(A184="",B184=""),0,IF(COUNTIFS(A$2:A184,A184,B$2:B184,B184)=1,1,0))</f>
        <v>1</v>
      </c>
    </row>
    <row r="185" customFormat="false" ht="15" hidden="false" customHeight="false" outlineLevel="0" collapsed="false">
      <c r="A185" s="15" t="s">
        <v>386</v>
      </c>
      <c r="B185" s="15" t="s">
        <v>219</v>
      </c>
      <c r="C185" s="15"/>
      <c r="D185" s="15"/>
      <c r="F185" s="18" t="str">
        <f aca="false">IF(B185="","",IFERROR(INDEX(Materials!$B$2:$B$301,MATCH(B185,Materials!$A$2:$A$301,0)),""))</f>
        <v>Binder</v>
      </c>
      <c r="G185" s="18" t="str">
        <f aca="true">IF(AND(A185="",B185=""),"",IF(A185="","Missing product",IF(B185="","Missing material",IF(COUNTIF(ProductList,A185)=0,"Product not in Products list",IF(COUNTIF(MaterialList,B185)=0,"Material not in Materials list","OK")))))</f>
        <v>OK</v>
      </c>
      <c r="H185" s="18" t="str">
        <f aca="false">IF(F185="Active",A185&amp;"|"&amp;COUNTIFS(A$2:A185,A185,F$2:F185,"Active"),"")</f>
        <v/>
      </c>
      <c r="I185" s="18" t="str">
        <f aca="false">IF(B185="","",IF(SUMPRODUCT(MAX((A$1:A184=A185)*(B$1:B184=B185)*ROW(A$1:A184)))=0,C185&amp;"",IF(C185="",INDEX(I$1:I184,SUMPRODUCT(MAX((A$1:A184=A185)*(B$1:B184=B185)*ROW(A$1:A184)))),IF(INDEX(I$1:I184,SUMPRODUCT(MAX((A$1:A184=A185)*(B$1:B184=B185)*ROW(A$1:A184))))="",C185&amp;"",INDEX(I$1:I184,SUMPRODUCT(MAX((A$1:A184=A185)*(B$1:B184=B185)*ROW(A$1:A184))))&amp;"; "&amp;C185))))</f>
        <v/>
      </c>
      <c r="J185" s="18" t="str">
        <f aca="false">IF(A185="","",A185&amp;"|"&amp;COUNTIF(A$2:A185,A185))</f>
        <v>Cardyd-AM 80/5|4</v>
      </c>
      <c r="K185" s="18" t="n">
        <f aca="false">IF(OR(A185="",B185=""),0,IF(COUNTIFS(A$2:A185,A185,B$2:B185,B185)=1,1,0))</f>
        <v>1</v>
      </c>
    </row>
    <row r="186" customFormat="false" ht="15" hidden="false" customHeight="false" outlineLevel="0" collapsed="false">
      <c r="A186" s="15" t="s">
        <v>386</v>
      </c>
      <c r="B186" s="15" t="s">
        <v>268</v>
      </c>
      <c r="C186" s="15"/>
      <c r="D186" s="15"/>
      <c r="F186" s="18" t="str">
        <f aca="false">IF(B186="","",IFERROR(INDEX(Materials!$B$2:$B$301,MATCH(B186,Materials!$A$2:$A$301,0)),""))</f>
        <v>Filler / Diluent</v>
      </c>
      <c r="G186" s="18" t="str">
        <f aca="true">IF(AND(A186="",B186=""),"",IF(A186="","Missing product",IF(B186="","Missing material",IF(COUNTIF(ProductList,A186)=0,"Product not in Products list",IF(COUNTIF(MaterialList,B186)=0,"Material not in Materials list","OK")))))</f>
        <v>OK</v>
      </c>
      <c r="H186" s="18" t="str">
        <f aca="false">IF(F186="Active",A186&amp;"|"&amp;COUNTIFS(A$2:A186,A186,F$2:F186,"Active"),"")</f>
        <v/>
      </c>
      <c r="I186" s="18" t="str">
        <f aca="false">IF(B186="","",IF(SUMPRODUCT(MAX((A$1:A185=A186)*(B$1:B185=B186)*ROW(A$1:A185)))=0,C186&amp;"",IF(C186="",INDEX(I$1:I185,SUMPRODUCT(MAX((A$1:A185=A186)*(B$1:B185=B186)*ROW(A$1:A185)))),IF(INDEX(I$1:I185,SUMPRODUCT(MAX((A$1:A185=A186)*(B$1:B185=B186)*ROW(A$1:A185))))="",C186&amp;"",INDEX(I$1:I185,SUMPRODUCT(MAX((A$1:A185=A186)*(B$1:B185=B186)*ROW(A$1:A185))))&amp;"; "&amp;C186))))</f>
        <v/>
      </c>
      <c r="J186" s="18" t="str">
        <f aca="false">IF(A186="","",A186&amp;"|"&amp;COUNTIF(A$2:A186,A186))</f>
        <v>Cardyd-AM 80/5|5</v>
      </c>
      <c r="K186" s="18" t="n">
        <f aca="false">IF(OR(A186="",B186=""),0,IF(COUNTIFS(A$2:A186,A186,B$2:B186,B186)=1,1,0))</f>
        <v>1</v>
      </c>
    </row>
    <row r="187" customFormat="false" ht="15" hidden="false" customHeight="false" outlineLevel="0" collapsed="false">
      <c r="A187" s="15" t="s">
        <v>386</v>
      </c>
      <c r="B187" s="15" t="s">
        <v>293</v>
      </c>
      <c r="C187" s="15"/>
      <c r="D187" s="15"/>
      <c r="F187" s="18" t="str">
        <f aca="false">IF(B187="","",IFERROR(INDEX(Materials!$B$2:$B$301,MATCH(B187,Materials!$A$2:$A$301,0)),""))</f>
        <v>Glidant</v>
      </c>
      <c r="G187" s="18" t="str">
        <f aca="true">IF(AND(A187="",B187=""),"",IF(A187="","Missing product",IF(B187="","Missing material",IF(COUNTIF(ProductList,A187)=0,"Product not in Products list",IF(COUNTIF(MaterialList,B187)=0,"Material not in Materials list","OK")))))</f>
        <v>OK</v>
      </c>
      <c r="H187" s="18" t="str">
        <f aca="false">IF(F187="Active",A187&amp;"|"&amp;COUNTIFS(A$2:A187,A187,F$2:F187,"Active"),"")</f>
        <v/>
      </c>
      <c r="I187" s="18" t="str">
        <f aca="false">IF(B187="","",IF(SUMPRODUCT(MAX((A$1:A186=A187)*(B$1:B186=B187)*ROW(A$1:A186)))=0,C187&amp;"",IF(C187="",INDEX(I$1:I186,SUMPRODUCT(MAX((A$1:A186=A187)*(B$1:B186=B187)*ROW(A$1:A186)))),IF(INDEX(I$1:I186,SUMPRODUCT(MAX((A$1:A186=A187)*(B$1:B186=B187)*ROW(A$1:A186))))="",C187&amp;"",INDEX(I$1:I186,SUMPRODUCT(MAX((A$1:A186=A187)*(B$1:B186=B187)*ROW(A$1:A186))))&amp;"; "&amp;C187))))</f>
        <v/>
      </c>
      <c r="J187" s="18" t="str">
        <f aca="false">IF(A187="","",A187&amp;"|"&amp;COUNTIF(A$2:A187,A187))</f>
        <v>Cardyd-AM 80/5|6</v>
      </c>
      <c r="K187" s="18" t="n">
        <f aca="false">IF(OR(A187="",B187=""),0,IF(COUNTIFS(A$2:A187,A187,B$2:B187,B187)=1,1,0))</f>
        <v>1</v>
      </c>
    </row>
    <row r="188" customFormat="false" ht="15" hidden="false" customHeight="false" outlineLevel="0" collapsed="false">
      <c r="A188" s="15" t="s">
        <v>386</v>
      </c>
      <c r="B188" s="15" t="s">
        <v>270</v>
      </c>
      <c r="C188" s="15"/>
      <c r="D188" s="15"/>
      <c r="F188" s="18" t="str">
        <f aca="false">IF(B188="","",IFERROR(INDEX(Materials!$B$2:$B$301,MATCH(B188,Materials!$A$2:$A$301,0)),""))</f>
        <v>Filler / Diluent</v>
      </c>
      <c r="G188" s="18" t="str">
        <f aca="true">IF(AND(A188="",B188=""),"",IF(A188="","Missing product",IF(B188="","Missing material",IF(COUNTIF(ProductList,A188)=0,"Product not in Products list",IF(COUNTIF(MaterialList,B188)=0,"Material not in Materials list","OK")))))</f>
        <v>OK</v>
      </c>
      <c r="H188" s="18" t="str">
        <f aca="false">IF(F188="Active",A188&amp;"|"&amp;COUNTIFS(A$2:A188,A188,F$2:F188,"Active"),"")</f>
        <v/>
      </c>
      <c r="I188" s="18" t="str">
        <f aca="false">IF(B188="","",IF(SUMPRODUCT(MAX((A$1:A187=A188)*(B$1:B187=B188)*ROW(A$1:A187)))=0,C188&amp;"",IF(C188="",INDEX(I$1:I187,SUMPRODUCT(MAX((A$1:A187=A188)*(B$1:B187=B188)*ROW(A$1:A187)))),IF(INDEX(I$1:I187,SUMPRODUCT(MAX((A$1:A187=A188)*(B$1:B187=B188)*ROW(A$1:A187))))="",C188&amp;"",INDEX(I$1:I187,SUMPRODUCT(MAX((A$1:A187=A188)*(B$1:B187=B188)*ROW(A$1:A187))))&amp;"; "&amp;C188))))</f>
        <v/>
      </c>
      <c r="J188" s="18" t="str">
        <f aca="false">IF(A188="","",A188&amp;"|"&amp;COUNTIF(A$2:A188,A188))</f>
        <v>Cardyd-AM 80/5|7</v>
      </c>
      <c r="K188" s="18" t="n">
        <f aca="false">IF(OR(A188="",B188=""),0,IF(COUNTIFS(A$2:A188,A188,B$2:B188,B188)=1,1,0))</f>
        <v>1</v>
      </c>
    </row>
    <row r="189" customFormat="false" ht="15" hidden="false" customHeight="false" outlineLevel="0" collapsed="false">
      <c r="A189" s="15" t="s">
        <v>386</v>
      </c>
      <c r="B189" s="15" t="s">
        <v>257</v>
      </c>
      <c r="C189" s="15"/>
      <c r="D189" s="15"/>
      <c r="F189" s="18" t="str">
        <f aca="false">IF(B189="","",IFERROR(INDEX(Materials!$B$2:$B$301,MATCH(B189,Materials!$A$2:$A$301,0)),""))</f>
        <v>Disintegrant</v>
      </c>
      <c r="G189" s="18" t="str">
        <f aca="true">IF(AND(A189="",B189=""),"",IF(A189="","Missing product",IF(B189="","Missing material",IF(COUNTIF(ProductList,A189)=0,"Product not in Products list",IF(COUNTIF(MaterialList,B189)=0,"Material not in Materials list","OK")))))</f>
        <v>OK</v>
      </c>
      <c r="H189" s="18" t="str">
        <f aca="false">IF(F189="Active",A189&amp;"|"&amp;COUNTIFS(A$2:A189,A189,F$2:F189,"Active"),"")</f>
        <v/>
      </c>
      <c r="I189" s="18" t="str">
        <f aca="false">IF(B189="","",IF(SUMPRODUCT(MAX((A$1:A188=A189)*(B$1:B188=B189)*ROW(A$1:A188)))=0,C189&amp;"",IF(C189="",INDEX(I$1:I188,SUMPRODUCT(MAX((A$1:A188=A189)*(B$1:B188=B189)*ROW(A$1:A188)))),IF(INDEX(I$1:I188,SUMPRODUCT(MAX((A$1:A188=A189)*(B$1:B188=B189)*ROW(A$1:A188))))="",C189&amp;"",INDEX(I$1:I188,SUMPRODUCT(MAX((A$1:A188=A189)*(B$1:B188=B189)*ROW(A$1:A188))))&amp;"; "&amp;C189))))</f>
        <v/>
      </c>
      <c r="J189" s="18" t="str">
        <f aca="false">IF(A189="","",A189&amp;"|"&amp;COUNTIF(A$2:A189,A189))</f>
        <v>Cardyd-AM 80/5|8</v>
      </c>
      <c r="K189" s="18" t="n">
        <f aca="false">IF(OR(A189="",B189=""),0,IF(COUNTIFS(A$2:A189,A189,B$2:B189,B189)=1,1,0))</f>
        <v>1</v>
      </c>
    </row>
    <row r="190" customFormat="false" ht="15" hidden="false" customHeight="false" outlineLevel="0" collapsed="false">
      <c r="A190" s="15" t="s">
        <v>386</v>
      </c>
      <c r="B190" s="15" t="s">
        <v>347</v>
      </c>
      <c r="C190" s="15"/>
      <c r="D190" s="15"/>
      <c r="F190" s="18" t="str">
        <f aca="false">IF(B190="","",IFERROR(INDEX(Materials!$B$2:$B$301,MATCH(B190,Materials!$A$2:$A$301,0)),""))</f>
        <v>Surfactant</v>
      </c>
      <c r="G190" s="18" t="str">
        <f aca="true">IF(AND(A190="",B190=""),"",IF(A190="","Missing product",IF(B190="","Missing material",IF(COUNTIF(ProductList,A190)=0,"Product not in Products list",IF(COUNTIF(MaterialList,B190)=0,"Material not in Materials list","OK")))))</f>
        <v>OK</v>
      </c>
      <c r="H190" s="18" t="str">
        <f aca="false">IF(F190="Active",A190&amp;"|"&amp;COUNTIFS(A$2:A190,A190,F$2:F190,"Active"),"")</f>
        <v/>
      </c>
      <c r="I190" s="18" t="str">
        <f aca="false">IF(B190="","",IF(SUMPRODUCT(MAX((A$1:A189=A190)*(B$1:B189=B190)*ROW(A$1:A189)))=0,C190&amp;"",IF(C190="",INDEX(I$1:I189,SUMPRODUCT(MAX((A$1:A189=A190)*(B$1:B189=B190)*ROW(A$1:A189)))),IF(INDEX(I$1:I189,SUMPRODUCT(MAX((A$1:A189=A190)*(B$1:B189=B190)*ROW(A$1:A189))))="",C190&amp;"",INDEX(I$1:I189,SUMPRODUCT(MAX((A$1:A189=A190)*(B$1:B189=B190)*ROW(A$1:A189))))&amp;"; "&amp;C190))))</f>
        <v/>
      </c>
      <c r="J190" s="18" t="str">
        <f aca="false">IF(A190="","",A190&amp;"|"&amp;COUNTIF(A$2:A190,A190))</f>
        <v>Cardyd-AM 80/5|9</v>
      </c>
      <c r="K190" s="18" t="n">
        <f aca="false">IF(OR(A190="",B190=""),0,IF(COUNTIFS(A$2:A190,A190,B$2:B190,B190)=1,1,0))</f>
        <v>1</v>
      </c>
    </row>
    <row r="191" customFormat="false" ht="15" hidden="false" customHeight="false" outlineLevel="0" collapsed="false">
      <c r="A191" s="15" t="s">
        <v>386</v>
      </c>
      <c r="B191" s="15" t="s">
        <v>298</v>
      </c>
      <c r="C191" s="15"/>
      <c r="D191" s="15"/>
      <c r="F191" s="18" t="str">
        <f aca="false">IF(B191="","",IFERROR(INDEX(Materials!$B$2:$B$301,MATCH(B191,Materials!$A$2:$A$301,0)),""))</f>
        <v>Lubricant</v>
      </c>
      <c r="G191" s="18" t="str">
        <f aca="true">IF(AND(A191="",B191=""),"",IF(A191="","Missing product",IF(B191="","Missing material",IF(COUNTIF(ProductList,A191)=0,"Product not in Products list",IF(COUNTIF(MaterialList,B191)=0,"Material not in Materials list","OK")))))</f>
        <v>OK</v>
      </c>
      <c r="H191" s="18" t="str">
        <f aca="false">IF(F191="Active",A191&amp;"|"&amp;COUNTIFS(A$2:A191,A191,F$2:F191,"Active"),"")</f>
        <v/>
      </c>
      <c r="I191" s="18" t="str">
        <f aca="false">IF(B191="","",IF(SUMPRODUCT(MAX((A$1:A190=A191)*(B$1:B190=B191)*ROW(A$1:A190)))=0,C191&amp;"",IF(C191="",INDEX(I$1:I190,SUMPRODUCT(MAX((A$1:A190=A191)*(B$1:B190=B191)*ROW(A$1:A190)))),IF(INDEX(I$1:I190,SUMPRODUCT(MAX((A$1:A190=A191)*(B$1:B190=B191)*ROW(A$1:A190))))="",C191&amp;"",INDEX(I$1:I190,SUMPRODUCT(MAX((A$1:A190=A191)*(B$1:B190=B191)*ROW(A$1:A190))))&amp;"; "&amp;C191))))</f>
        <v/>
      </c>
      <c r="J191" s="18" t="str">
        <f aca="false">IF(A191="","",A191&amp;"|"&amp;COUNTIF(A$2:A191,A191))</f>
        <v>Cardyd-AM 80/5|10</v>
      </c>
      <c r="K191" s="18" t="n">
        <f aca="false">IF(OR(A191="",B191=""),0,IF(COUNTIFS(A$2:A191,A191,B$2:B191,B191)=1,1,0))</f>
        <v>1</v>
      </c>
    </row>
    <row r="192" customFormat="false" ht="15" hidden="false" customHeight="false" outlineLevel="0" collapsed="false">
      <c r="A192" s="15" t="s">
        <v>386</v>
      </c>
      <c r="B192" s="15" t="s">
        <v>296</v>
      </c>
      <c r="C192" s="15"/>
      <c r="D192" s="15"/>
      <c r="F192" s="18" t="str">
        <f aca="false">IF(B192="","",IFERROR(INDEX(Materials!$B$2:$B$301,MATCH(B192,Materials!$A$2:$A$301,0)),""))</f>
        <v>Glidant / Anti-tacking</v>
      </c>
      <c r="G192" s="18" t="str">
        <f aca="true">IF(AND(A192="",B192=""),"",IF(A192="","Missing product",IF(B192="","Missing material",IF(COUNTIF(ProductList,A192)=0,"Product not in Products list",IF(COUNTIF(MaterialList,B192)=0,"Material not in Materials list","OK")))))</f>
        <v>OK</v>
      </c>
      <c r="H192" s="18" t="str">
        <f aca="false">IF(F192="Active",A192&amp;"|"&amp;COUNTIFS(A$2:A192,A192,F$2:F192,"Active"),"")</f>
        <v/>
      </c>
      <c r="I192" s="18" t="str">
        <f aca="false">IF(B192="","",IF(SUMPRODUCT(MAX((A$1:A191=A192)*(B$1:B191=B192)*ROW(A$1:A191)))=0,C192&amp;"",IF(C192="",INDEX(I$1:I191,SUMPRODUCT(MAX((A$1:A191=A192)*(B$1:B191=B192)*ROW(A$1:A191)))),IF(INDEX(I$1:I191,SUMPRODUCT(MAX((A$1:A191=A192)*(B$1:B191=B192)*ROW(A$1:A191))))="",C192&amp;"",INDEX(I$1:I191,SUMPRODUCT(MAX((A$1:A191=A192)*(B$1:B191=B192)*ROW(A$1:A191))))&amp;"; "&amp;C192))))</f>
        <v/>
      </c>
      <c r="J192" s="18" t="str">
        <f aca="false">IF(A192="","",A192&amp;"|"&amp;COUNTIF(A$2:A192,A192))</f>
        <v>Cardyd-AM 80/5|11</v>
      </c>
      <c r="K192" s="18" t="n">
        <f aca="false">IF(OR(A192="",B192=""),0,IF(COUNTIFS(A$2:A192,A192,B$2:B192,B192)=1,1,0))</f>
        <v>1</v>
      </c>
    </row>
    <row r="193" customFormat="false" ht="15" hidden="false" customHeight="false" outlineLevel="0" collapsed="false">
      <c r="A193" s="15" t="s">
        <v>386</v>
      </c>
      <c r="B193" s="15" t="s">
        <v>338</v>
      </c>
      <c r="C193" s="15"/>
      <c r="D193" s="15"/>
      <c r="F193" s="18" t="str">
        <f aca="false">IF(B193="","",IFERROR(INDEX(Materials!$B$2:$B$301,MATCH(B193,Materials!$A$2:$A$301,0)),""))</f>
        <v>Solvent</v>
      </c>
      <c r="G193" s="18" t="str">
        <f aca="true">IF(AND(A193="",B193=""),"",IF(A193="","Missing product",IF(B193="","Missing material",IF(COUNTIF(ProductList,A193)=0,"Product not in Products list",IF(COUNTIF(MaterialList,B193)=0,"Material not in Materials list","OK")))))</f>
        <v>OK</v>
      </c>
      <c r="H193" s="18" t="str">
        <f aca="false">IF(F193="Active",A193&amp;"|"&amp;COUNTIFS(A$2:A193,A193,F$2:F193,"Active"),"")</f>
        <v/>
      </c>
      <c r="I193" s="18" t="str">
        <f aca="false">IF(B193="","",IF(SUMPRODUCT(MAX((A$1:A192=A193)*(B$1:B192=B193)*ROW(A$1:A192)))=0,C193&amp;"",IF(C193="",INDEX(I$1:I192,SUMPRODUCT(MAX((A$1:A192=A193)*(B$1:B192=B193)*ROW(A$1:A192)))),IF(INDEX(I$1:I192,SUMPRODUCT(MAX((A$1:A192=A193)*(B$1:B192=B193)*ROW(A$1:A192))))="",C193&amp;"",INDEX(I$1:I192,SUMPRODUCT(MAX((A$1:A192=A193)*(B$1:B192=B193)*ROW(A$1:A192))))&amp;"; "&amp;C193))))</f>
        <v/>
      </c>
      <c r="J193" s="18" t="str">
        <f aca="false">IF(A193="","",A193&amp;"|"&amp;COUNTIF(A$2:A193,A193))</f>
        <v>Cardyd-AM 80/5|12</v>
      </c>
      <c r="K193" s="18" t="n">
        <f aca="false">IF(OR(A193="",B193=""),0,IF(COUNTIFS(A$2:A193,A193,B$2:B193,B193)=1,1,0))</f>
        <v>1</v>
      </c>
    </row>
    <row r="194" customFormat="false" ht="15" hidden="false" customHeight="false" outlineLevel="0" collapsed="false">
      <c r="A194" s="15" t="s">
        <v>386</v>
      </c>
      <c r="B194" s="15" t="s">
        <v>342</v>
      </c>
      <c r="C194" s="15"/>
      <c r="D194" s="15"/>
      <c r="F194" s="18" t="str">
        <f aca="false">IF(B194="","",IFERROR(INDEX(Materials!$B$2:$B$301,MATCH(B194,Materials!$A$2:$A$301,0)),""))</f>
        <v>Solvent</v>
      </c>
      <c r="G194" s="18" t="str">
        <f aca="true">IF(AND(A194="",B194=""),"",IF(A194="","Missing product",IF(B194="","Missing material",IF(COUNTIF(ProductList,A194)=0,"Product not in Products list",IF(COUNTIF(MaterialList,B194)=0,"Material not in Materials list","OK")))))</f>
        <v>OK</v>
      </c>
      <c r="H194" s="18" t="str">
        <f aca="false">IF(F194="Active",A194&amp;"|"&amp;COUNTIFS(A$2:A194,A194,F$2:F194,"Active"),"")</f>
        <v/>
      </c>
      <c r="I194" s="18" t="str">
        <f aca="false">IF(B194="","",IF(SUMPRODUCT(MAX((A$1:A193=A194)*(B$1:B193=B194)*ROW(A$1:A193)))=0,C194&amp;"",IF(C194="",INDEX(I$1:I193,SUMPRODUCT(MAX((A$1:A193=A194)*(B$1:B193=B194)*ROW(A$1:A193)))),IF(INDEX(I$1:I193,SUMPRODUCT(MAX((A$1:A193=A194)*(B$1:B193=B194)*ROW(A$1:A193))))="",C194&amp;"",INDEX(I$1:I193,SUMPRODUCT(MAX((A$1:A193=A194)*(B$1:B193=B194)*ROW(A$1:A193))))&amp;"; "&amp;C194))))</f>
        <v/>
      </c>
      <c r="J194" s="18" t="str">
        <f aca="false">IF(A194="","",A194&amp;"|"&amp;COUNTIF(A$2:A194,A194))</f>
        <v>Cardyd-AM 80/5|13</v>
      </c>
      <c r="K194" s="18" t="n">
        <f aca="false">IF(OR(A194="",B194=""),0,IF(COUNTIFS(A$2:A194,A194,B$2:B194,B194)=1,1,0))</f>
        <v>1</v>
      </c>
    </row>
    <row r="195" customFormat="false" ht="15" hidden="false" customHeight="false" outlineLevel="0" collapsed="false">
      <c r="A195" s="15" t="s">
        <v>386</v>
      </c>
      <c r="B195" s="15" t="s">
        <v>66</v>
      </c>
      <c r="C195" s="15"/>
      <c r="D195" s="15"/>
      <c r="F195" s="18" t="str">
        <f aca="false">IF(B195="","",IFERROR(INDEX(Materials!$B$2:$B$301,MATCH(B195,Materials!$A$2:$A$301,0)),""))</f>
        <v>Active</v>
      </c>
      <c r="G195" s="18" t="str">
        <f aca="true">IF(AND(A195="",B195=""),"",IF(A195="","Missing product",IF(B195="","Missing material",IF(COUNTIF(ProductList,A195)=0,"Product not in Products list",IF(COUNTIF(MaterialList,B195)=0,"Material not in Materials list","OK")))))</f>
        <v>OK</v>
      </c>
      <c r="H195" s="18" t="str">
        <f aca="false">IF(F195="Active",A195&amp;"|"&amp;COUNTIFS(A$2:A195,A195,F$2:F195,"Active"),"")</f>
        <v>Cardyd-AM 80/5|2</v>
      </c>
      <c r="I195" s="18" t="str">
        <f aca="false">IF(B195="","",IF(SUMPRODUCT(MAX((A$1:A194=A195)*(B$1:B194=B195)*ROW(A$1:A194)))=0,C195&amp;"",IF(C195="",INDEX(I$1:I194,SUMPRODUCT(MAX((A$1:A194=A195)*(B$1:B194=B195)*ROW(A$1:A194)))),IF(INDEX(I$1:I194,SUMPRODUCT(MAX((A$1:A194=A195)*(B$1:B194=B195)*ROW(A$1:A194))))="",C195&amp;"",INDEX(I$1:I194,SUMPRODUCT(MAX((A$1:A194=A195)*(B$1:B194=B195)*ROW(A$1:A194))))&amp;"; "&amp;C195))))</f>
        <v/>
      </c>
      <c r="J195" s="18" t="str">
        <f aca="false">IF(A195="","",A195&amp;"|"&amp;COUNTIF(A$2:A195,A195))</f>
        <v>Cardyd-AM 80/5|14</v>
      </c>
      <c r="K195" s="18" t="n">
        <f aca="false">IF(OR(A195="",B195=""),0,IF(COUNTIFS(A$2:A195,A195,B$2:B195,B195)=1,1,0))</f>
        <v>1</v>
      </c>
    </row>
    <row r="196" customFormat="false" ht="15" hidden="false" customHeight="false" outlineLevel="0" collapsed="false">
      <c r="A196" s="15" t="s">
        <v>386</v>
      </c>
      <c r="B196" s="15" t="s">
        <v>272</v>
      </c>
      <c r="C196" s="15"/>
      <c r="D196" s="15"/>
      <c r="F196" s="18" t="str">
        <f aca="false">IF(B196="","",IFERROR(INDEX(Materials!$B$2:$B$301,MATCH(B196,Materials!$A$2:$A$301,0)),""))</f>
        <v>Filler / Diluent</v>
      </c>
      <c r="G196" s="18" t="str">
        <f aca="true">IF(AND(A196="",B196=""),"",IF(A196="","Missing product",IF(B196="","Missing material",IF(COUNTIF(ProductList,A196)=0,"Product not in Products list",IF(COUNTIF(MaterialList,B196)=0,"Material not in Materials list","OK")))))</f>
        <v>OK</v>
      </c>
      <c r="H196" s="18" t="str">
        <f aca="false">IF(F196="Active",A196&amp;"|"&amp;COUNTIFS(A$2:A196,A196,F$2:F196,"Active"),"")</f>
        <v/>
      </c>
      <c r="I196" s="18" t="str">
        <f aca="false">IF(B196="","",IF(SUMPRODUCT(MAX((A$1:A195=A196)*(B$1:B195=B196)*ROW(A$1:A195)))=0,C196&amp;"",IF(C196="",INDEX(I$1:I195,SUMPRODUCT(MAX((A$1:A195=A196)*(B$1:B195=B196)*ROW(A$1:A195)))),IF(INDEX(I$1:I195,SUMPRODUCT(MAX((A$1:A195=A196)*(B$1:B195=B196)*ROW(A$1:A195))))="",C196&amp;"",INDEX(I$1:I195,SUMPRODUCT(MAX((A$1:A195=A196)*(B$1:B195=B196)*ROW(A$1:A195))))&amp;"; "&amp;C196))))</f>
        <v/>
      </c>
      <c r="J196" s="18" t="str">
        <f aca="false">IF(A196="","",A196&amp;"|"&amp;COUNTIF(A$2:A196,A196))</f>
        <v>Cardyd-AM 80/5|15</v>
      </c>
      <c r="K196" s="18" t="n">
        <f aca="false">IF(OR(A196="",B196=""),0,IF(COUNTIFS(A$2:A196,A196,B$2:B196,B196)=1,1,0))</f>
        <v>1</v>
      </c>
    </row>
    <row r="197" customFormat="false" ht="15" hidden="false" customHeight="false" outlineLevel="0" collapsed="false">
      <c r="A197" s="15" t="s">
        <v>386</v>
      </c>
      <c r="B197" s="15" t="s">
        <v>257</v>
      </c>
      <c r="C197" s="15"/>
      <c r="D197" s="15"/>
      <c r="F197" s="18" t="str">
        <f aca="false">IF(B197="","",IFERROR(INDEX(Materials!$B$2:$B$301,MATCH(B197,Materials!$A$2:$A$301,0)),""))</f>
        <v>Disintegrant</v>
      </c>
      <c r="G197" s="18" t="str">
        <f aca="true">IF(AND(A197="",B197=""),"",IF(A197="","Missing product",IF(B197="","Missing material",IF(COUNTIF(ProductList,A197)=0,"Product not in Products list",IF(COUNTIF(MaterialList,B197)=0,"Material not in Materials list","OK")))))</f>
        <v>OK</v>
      </c>
      <c r="H197" s="18" t="str">
        <f aca="false">IF(F197="Active",A197&amp;"|"&amp;COUNTIFS(A$2:A197,A197,F$2:F197,"Active"),"")</f>
        <v/>
      </c>
      <c r="I197" s="18" t="str">
        <f aca="false">IF(B197="","",IF(SUMPRODUCT(MAX((A$1:A196=A197)*(B$1:B196=B197)*ROW(A$1:A196)))=0,C197&amp;"",IF(C197="",INDEX(I$1:I196,SUMPRODUCT(MAX((A$1:A196=A197)*(B$1:B196=B197)*ROW(A$1:A196)))),IF(INDEX(I$1:I196,SUMPRODUCT(MAX((A$1:A196=A197)*(B$1:B196=B197)*ROW(A$1:A196))))="",C197&amp;"",INDEX(I$1:I196,SUMPRODUCT(MAX((A$1:A196=A197)*(B$1:B196=B197)*ROW(A$1:A196))))&amp;"; "&amp;C197))))</f>
        <v/>
      </c>
      <c r="J197" s="18" t="str">
        <f aca="false">IF(A197="","",A197&amp;"|"&amp;COUNTIF(A$2:A197,A197))</f>
        <v>Cardyd-AM 80/5|16</v>
      </c>
      <c r="K197" s="18" t="n">
        <f aca="false">IF(OR(A197="",B197=""),0,IF(COUNTIFS(A$2:A197,A197,B$2:B197,B197)=1,1,0))</f>
        <v>0</v>
      </c>
    </row>
    <row r="198" customFormat="false" ht="15" hidden="false" customHeight="false" outlineLevel="0" collapsed="false">
      <c r="A198" s="15" t="s">
        <v>386</v>
      </c>
      <c r="B198" s="15" t="s">
        <v>293</v>
      </c>
      <c r="C198" s="15"/>
      <c r="D198" s="15"/>
      <c r="F198" s="18" t="str">
        <f aca="false">IF(B198="","",IFERROR(INDEX(Materials!$B$2:$B$301,MATCH(B198,Materials!$A$2:$A$301,0)),""))</f>
        <v>Glidant</v>
      </c>
      <c r="G198" s="18" t="str">
        <f aca="true">IF(AND(A198="",B198=""),"",IF(A198="","Missing product",IF(B198="","Missing material",IF(COUNTIF(ProductList,A198)=0,"Product not in Products list",IF(COUNTIF(MaterialList,B198)=0,"Material not in Materials list","OK")))))</f>
        <v>OK</v>
      </c>
      <c r="H198" s="18" t="str">
        <f aca="false">IF(F198="Active",A198&amp;"|"&amp;COUNTIFS(A$2:A198,A198,F$2:F198,"Active"),"")</f>
        <v/>
      </c>
      <c r="I198" s="18" t="str">
        <f aca="false">IF(B198="","",IF(SUMPRODUCT(MAX((A$1:A197=A198)*(B$1:B197=B198)*ROW(A$1:A197)))=0,C198&amp;"",IF(C198="",INDEX(I$1:I197,SUMPRODUCT(MAX((A$1:A197=A198)*(B$1:B197=B198)*ROW(A$1:A197)))),IF(INDEX(I$1:I197,SUMPRODUCT(MAX((A$1:A197=A198)*(B$1:B197=B198)*ROW(A$1:A197))))="",C198&amp;"",INDEX(I$1:I197,SUMPRODUCT(MAX((A$1:A197=A198)*(B$1:B197=B198)*ROW(A$1:A197))))&amp;"; "&amp;C198))))</f>
        <v/>
      </c>
      <c r="J198" s="18" t="str">
        <f aca="false">IF(A198="","",A198&amp;"|"&amp;COUNTIF(A$2:A198,A198))</f>
        <v>Cardyd-AM 80/5|17</v>
      </c>
      <c r="K198" s="18" t="n">
        <f aca="false">IF(OR(A198="",B198=""),0,IF(COUNTIFS(A$2:A198,A198,B$2:B198,B198)=1,1,0))</f>
        <v>0</v>
      </c>
    </row>
    <row r="199" customFormat="false" ht="15" hidden="false" customHeight="false" outlineLevel="0" collapsed="false">
      <c r="A199" s="15" t="s">
        <v>386</v>
      </c>
      <c r="B199" s="15" t="s">
        <v>252</v>
      </c>
      <c r="C199" s="15"/>
      <c r="D199" s="15"/>
      <c r="F199" s="18" t="str">
        <f aca="false">IF(B199="","",IFERROR(INDEX(Materials!$B$2:$B$301,MATCH(B199,Materials!$A$2:$A$301,0)),""))</f>
        <v>Colorant</v>
      </c>
      <c r="G199" s="18" t="str">
        <f aca="true">IF(AND(A199="",B199=""),"",IF(A199="","Missing product",IF(B199="","Missing material",IF(COUNTIF(ProductList,A199)=0,"Product not in Products list",IF(COUNTIF(MaterialList,B199)=0,"Material not in Materials list","OK")))))</f>
        <v>OK</v>
      </c>
      <c r="H199" s="18" t="str">
        <f aca="false">IF(F199="Active",A199&amp;"|"&amp;COUNTIFS(A$2:A199,A199,F$2:F199,"Active"),"")</f>
        <v/>
      </c>
      <c r="I199" s="18" t="str">
        <f aca="false">IF(B199="","",IF(SUMPRODUCT(MAX((A$1:A198=A199)*(B$1:B198=B199)*ROW(A$1:A198)))=0,C199&amp;"",IF(C199="",INDEX(I$1:I198,SUMPRODUCT(MAX((A$1:A198=A199)*(B$1:B198=B199)*ROW(A$1:A198)))),IF(INDEX(I$1:I198,SUMPRODUCT(MAX((A$1:A198=A199)*(B$1:B198=B199)*ROW(A$1:A198))))="",C199&amp;"",INDEX(I$1:I198,SUMPRODUCT(MAX((A$1:A198=A199)*(B$1:B198=B199)*ROW(A$1:A198))))&amp;"; "&amp;C199))))</f>
        <v/>
      </c>
      <c r="J199" s="18" t="str">
        <f aca="false">IF(A199="","",A199&amp;"|"&amp;COUNTIF(A$2:A199,A199))</f>
        <v>Cardyd-AM 80/5|18</v>
      </c>
      <c r="K199" s="18" t="n">
        <f aca="false">IF(OR(A199="",B199=""),0,IF(COUNTIFS(A$2:A199,A199,B$2:B199,B199)=1,1,0))</f>
        <v>1</v>
      </c>
    </row>
    <row r="200" customFormat="false" ht="15" hidden="false" customHeight="false" outlineLevel="0" collapsed="false">
      <c r="A200" s="15" t="s">
        <v>386</v>
      </c>
      <c r="B200" s="15" t="s">
        <v>298</v>
      </c>
      <c r="C200" s="15"/>
      <c r="D200" s="15"/>
      <c r="F200" s="18" t="str">
        <f aca="false">IF(B200="","",IFERROR(INDEX(Materials!$B$2:$B$301,MATCH(B200,Materials!$A$2:$A$301,0)),""))</f>
        <v>Lubricant</v>
      </c>
      <c r="G200" s="18" t="str">
        <f aca="true">IF(AND(A200="",B200=""),"",IF(A200="","Missing product",IF(B200="","Missing material",IF(COUNTIF(ProductList,A200)=0,"Product not in Products list",IF(COUNTIF(MaterialList,B200)=0,"Material not in Materials list","OK")))))</f>
        <v>OK</v>
      </c>
      <c r="H200" s="18" t="str">
        <f aca="false">IF(F200="Active",A200&amp;"|"&amp;COUNTIFS(A$2:A200,A200,F$2:F200,"Active"),"")</f>
        <v/>
      </c>
      <c r="I200" s="18" t="str">
        <f aca="false">IF(B200="","",IF(SUMPRODUCT(MAX((A$1:A199=A200)*(B$1:B199=B200)*ROW(A$1:A199)))=0,C200&amp;"",IF(C200="",INDEX(I$1:I199,SUMPRODUCT(MAX((A$1:A199=A200)*(B$1:B199=B200)*ROW(A$1:A199)))),IF(INDEX(I$1:I199,SUMPRODUCT(MAX((A$1:A199=A200)*(B$1:B199=B200)*ROW(A$1:A199))))="",C200&amp;"",INDEX(I$1:I199,SUMPRODUCT(MAX((A$1:A199=A200)*(B$1:B199=B200)*ROW(A$1:A199))))&amp;"; "&amp;C200))))</f>
        <v/>
      </c>
      <c r="J200" s="18" t="str">
        <f aca="false">IF(A200="","",A200&amp;"|"&amp;COUNTIF(A$2:A200,A200))</f>
        <v>Cardyd-AM 80/5|19</v>
      </c>
      <c r="K200" s="18" t="n">
        <f aca="false">IF(OR(A200="",B200=""),0,IF(COUNTIFS(A$2:A200,A200,B$2:B200,B200)=1,1,0))</f>
        <v>0</v>
      </c>
    </row>
    <row r="201" customFormat="false" ht="15" hidden="false" customHeight="false" outlineLevel="0" collapsed="false">
      <c r="A201" s="15" t="s">
        <v>387</v>
      </c>
      <c r="B201" s="15" t="s">
        <v>203</v>
      </c>
      <c r="C201" s="15"/>
      <c r="D201" s="15"/>
      <c r="F201" s="18" t="str">
        <f aca="false">IF(B201="","",IFERROR(INDEX(Materials!$B$2:$B$301,MATCH(B201,Materials!$A$2:$A$301,0)),""))</f>
        <v>Active</v>
      </c>
      <c r="G201" s="18" t="str">
        <f aca="true">IF(AND(A201="",B201=""),"",IF(A201="","Missing product",IF(B201="","Missing material",IF(COUNTIF(ProductList,A201)=0,"Product not in Products list",IF(COUNTIF(MaterialList,B201)=0,"Material not in Materials list","OK")))))</f>
        <v>OK</v>
      </c>
      <c r="H201" s="18" t="str">
        <f aca="false">IF(F201="Active",A201&amp;"|"&amp;COUNTIFS(A$2:A201,A201,F$2:F201,"Active"),"")</f>
        <v>Cardyd-AM 80/10|1</v>
      </c>
      <c r="I201" s="18" t="str">
        <f aca="false">IF(B201="","",IF(SUMPRODUCT(MAX((A$1:A200=A201)*(B$1:B200=B201)*ROW(A$1:A200)))=0,C201&amp;"",IF(C201="",INDEX(I$1:I200,SUMPRODUCT(MAX((A$1:A200=A201)*(B$1:B200=B201)*ROW(A$1:A200)))),IF(INDEX(I$1:I200,SUMPRODUCT(MAX((A$1:A200=A201)*(B$1:B200=B201)*ROW(A$1:A200))))="",C201&amp;"",INDEX(I$1:I200,SUMPRODUCT(MAX((A$1:A200=A201)*(B$1:B200=B201)*ROW(A$1:A200))))&amp;"; "&amp;C201))))</f>
        <v/>
      </c>
      <c r="J201" s="18" t="str">
        <f aca="false">IF(A201="","",A201&amp;"|"&amp;COUNTIF(A$2:A201,A201))</f>
        <v>Cardyd-AM 80/10|1</v>
      </c>
      <c r="K201" s="18" t="n">
        <f aca="false">IF(OR(A201="",B201=""),0,IF(COUNTIFS(A$2:A201,A201,B$2:B201,B201)=1,1,0))</f>
        <v>1</v>
      </c>
    </row>
    <row r="202" customFormat="false" ht="15" hidden="false" customHeight="false" outlineLevel="0" collapsed="false">
      <c r="A202" s="15" t="s">
        <v>387</v>
      </c>
      <c r="B202" s="15" t="s">
        <v>216</v>
      </c>
      <c r="C202" s="15"/>
      <c r="D202" s="15"/>
      <c r="F202" s="18" t="str">
        <f aca="false">IF(B202="","",IFERROR(INDEX(Materials!$B$2:$B$301,MATCH(B202,Materials!$A$2:$A$301,0)),""))</f>
        <v>Alkalizer / Solubilizer</v>
      </c>
      <c r="G202" s="18" t="str">
        <f aca="true">IF(AND(A202="",B202=""),"",IF(A202="","Missing product",IF(B202="","Missing material",IF(COUNTIF(ProductList,A202)=0,"Product not in Products list",IF(COUNTIF(MaterialList,B202)=0,"Material not in Materials list","OK")))))</f>
        <v>OK</v>
      </c>
      <c r="H202" s="18" t="str">
        <f aca="false">IF(F202="Active",A202&amp;"|"&amp;COUNTIFS(A$2:A202,A202,F$2:F202,"Active"),"")</f>
        <v/>
      </c>
      <c r="I202" s="18" t="str">
        <f aca="false">IF(B202="","",IF(SUMPRODUCT(MAX((A$1:A201=A202)*(B$1:B201=B202)*ROW(A$1:A201)))=0,C202&amp;"",IF(C202="",INDEX(I$1:I201,SUMPRODUCT(MAX((A$1:A201=A202)*(B$1:B201=B202)*ROW(A$1:A201)))),IF(INDEX(I$1:I201,SUMPRODUCT(MAX((A$1:A201=A202)*(B$1:B201=B202)*ROW(A$1:A201))))="",C202&amp;"",INDEX(I$1:I201,SUMPRODUCT(MAX((A$1:A201=A202)*(B$1:B201=B202)*ROW(A$1:A201))))&amp;"; "&amp;C202))))</f>
        <v/>
      </c>
      <c r="J202" s="18" t="str">
        <f aca="false">IF(A202="","",A202&amp;"|"&amp;COUNTIF(A$2:A202,A202))</f>
        <v>Cardyd-AM 80/10|2</v>
      </c>
      <c r="K202" s="18" t="n">
        <f aca="false">IF(OR(A202="",B202=""),0,IF(COUNTIFS(A$2:A202,A202,B$2:B202,B202)=1,1,0))</f>
        <v>1</v>
      </c>
    </row>
    <row r="203" customFormat="false" ht="15" hidden="false" customHeight="false" outlineLevel="0" collapsed="false">
      <c r="A203" s="15" t="s">
        <v>387</v>
      </c>
      <c r="B203" s="15" t="s">
        <v>218</v>
      </c>
      <c r="C203" s="15"/>
      <c r="D203" s="15"/>
      <c r="F203" s="18" t="str">
        <f aca="false">IF(B203="","",IFERROR(INDEX(Materials!$B$2:$B$301,MATCH(B203,Materials!$A$2:$A$301,0)),""))</f>
        <v>Alkalizer / Solubilizer</v>
      </c>
      <c r="G203" s="18" t="str">
        <f aca="true">IF(AND(A203="",B203=""),"",IF(A203="","Missing product",IF(B203="","Missing material",IF(COUNTIF(ProductList,A203)=0,"Product not in Products list",IF(COUNTIF(MaterialList,B203)=0,"Material not in Materials list","OK")))))</f>
        <v>OK</v>
      </c>
      <c r="H203" s="18" t="str">
        <f aca="false">IF(F203="Active",A203&amp;"|"&amp;COUNTIFS(A$2:A203,A203,F$2:F203,"Active"),"")</f>
        <v/>
      </c>
      <c r="I203" s="18" t="str">
        <f aca="false">IF(B203="","",IF(SUMPRODUCT(MAX((A$1:A202=A203)*(B$1:B202=B203)*ROW(A$1:A202)))=0,C203&amp;"",IF(C203="",INDEX(I$1:I202,SUMPRODUCT(MAX((A$1:A202=A203)*(B$1:B202=B203)*ROW(A$1:A202)))),IF(INDEX(I$1:I202,SUMPRODUCT(MAX((A$1:A202=A203)*(B$1:B202=B203)*ROW(A$1:A202))))="",C203&amp;"",INDEX(I$1:I202,SUMPRODUCT(MAX((A$1:A202=A203)*(B$1:B202=B203)*ROW(A$1:A202))))&amp;"; "&amp;C203))))</f>
        <v/>
      </c>
      <c r="J203" s="18" t="str">
        <f aca="false">IF(A203="","",A203&amp;"|"&amp;COUNTIF(A$2:A203,A203))</f>
        <v>Cardyd-AM 80/10|3</v>
      </c>
      <c r="K203" s="18" t="n">
        <f aca="false">IF(OR(A203="",B203=""),0,IF(COUNTIFS(A$2:A203,A203,B$2:B203,B203)=1,1,0))</f>
        <v>1</v>
      </c>
    </row>
    <row r="204" customFormat="false" ht="15" hidden="false" customHeight="false" outlineLevel="0" collapsed="false">
      <c r="A204" s="15" t="s">
        <v>387</v>
      </c>
      <c r="B204" s="15" t="s">
        <v>219</v>
      </c>
      <c r="C204" s="15"/>
      <c r="D204" s="15"/>
      <c r="F204" s="18" t="str">
        <f aca="false">IF(B204="","",IFERROR(INDEX(Materials!$B$2:$B$301,MATCH(B204,Materials!$A$2:$A$301,0)),""))</f>
        <v>Binder</v>
      </c>
      <c r="G204" s="18" t="str">
        <f aca="true">IF(AND(A204="",B204=""),"",IF(A204="","Missing product",IF(B204="","Missing material",IF(COUNTIF(ProductList,A204)=0,"Product not in Products list",IF(COUNTIF(MaterialList,B204)=0,"Material not in Materials list","OK")))))</f>
        <v>OK</v>
      </c>
      <c r="H204" s="18" t="str">
        <f aca="false">IF(F204="Active",A204&amp;"|"&amp;COUNTIFS(A$2:A204,A204,F$2:F204,"Active"),"")</f>
        <v/>
      </c>
      <c r="I204" s="18" t="str">
        <f aca="false">IF(B204="","",IF(SUMPRODUCT(MAX((A$1:A203=A204)*(B$1:B203=B204)*ROW(A$1:A203)))=0,C204&amp;"",IF(C204="",INDEX(I$1:I203,SUMPRODUCT(MAX((A$1:A203=A204)*(B$1:B203=B204)*ROW(A$1:A203)))),IF(INDEX(I$1:I203,SUMPRODUCT(MAX((A$1:A203=A204)*(B$1:B203=B204)*ROW(A$1:A203))))="",C204&amp;"",INDEX(I$1:I203,SUMPRODUCT(MAX((A$1:A203=A204)*(B$1:B203=B204)*ROW(A$1:A203))))&amp;"; "&amp;C204))))</f>
        <v/>
      </c>
      <c r="J204" s="18" t="str">
        <f aca="false">IF(A204="","",A204&amp;"|"&amp;COUNTIF(A$2:A204,A204))</f>
        <v>Cardyd-AM 80/10|4</v>
      </c>
      <c r="K204" s="18" t="n">
        <f aca="false">IF(OR(A204="",B204=""),0,IF(COUNTIFS(A$2:A204,A204,B$2:B204,B204)=1,1,0))</f>
        <v>1</v>
      </c>
    </row>
    <row r="205" customFormat="false" ht="15" hidden="false" customHeight="false" outlineLevel="0" collapsed="false">
      <c r="A205" s="15" t="s">
        <v>387</v>
      </c>
      <c r="B205" s="15" t="s">
        <v>268</v>
      </c>
      <c r="C205" s="15"/>
      <c r="D205" s="15"/>
      <c r="F205" s="18" t="str">
        <f aca="false">IF(B205="","",IFERROR(INDEX(Materials!$B$2:$B$301,MATCH(B205,Materials!$A$2:$A$301,0)),""))</f>
        <v>Filler / Diluent</v>
      </c>
      <c r="G205" s="18" t="str">
        <f aca="true">IF(AND(A205="",B205=""),"",IF(A205="","Missing product",IF(B205="","Missing material",IF(COUNTIF(ProductList,A205)=0,"Product not in Products list",IF(COUNTIF(MaterialList,B205)=0,"Material not in Materials list","OK")))))</f>
        <v>OK</v>
      </c>
      <c r="H205" s="18" t="str">
        <f aca="false">IF(F205="Active",A205&amp;"|"&amp;COUNTIFS(A$2:A205,A205,F$2:F205,"Active"),"")</f>
        <v/>
      </c>
      <c r="I205" s="18" t="str">
        <f aca="false">IF(B205="","",IF(SUMPRODUCT(MAX((A$1:A204=A205)*(B$1:B204=B205)*ROW(A$1:A204)))=0,C205&amp;"",IF(C205="",INDEX(I$1:I204,SUMPRODUCT(MAX((A$1:A204=A205)*(B$1:B204=B205)*ROW(A$1:A204)))),IF(INDEX(I$1:I204,SUMPRODUCT(MAX((A$1:A204=A205)*(B$1:B204=B205)*ROW(A$1:A204))))="",C205&amp;"",INDEX(I$1:I204,SUMPRODUCT(MAX((A$1:A204=A205)*(B$1:B204=B205)*ROW(A$1:A204))))&amp;"; "&amp;C205))))</f>
        <v/>
      </c>
      <c r="J205" s="18" t="str">
        <f aca="false">IF(A205="","",A205&amp;"|"&amp;COUNTIF(A$2:A205,A205))</f>
        <v>Cardyd-AM 80/10|5</v>
      </c>
      <c r="K205" s="18" t="n">
        <f aca="false">IF(OR(A205="",B205=""),0,IF(COUNTIFS(A$2:A205,A205,B$2:B205,B205)=1,1,0))</f>
        <v>1</v>
      </c>
    </row>
    <row r="206" customFormat="false" ht="15" hidden="false" customHeight="false" outlineLevel="0" collapsed="false">
      <c r="A206" s="15" t="s">
        <v>387</v>
      </c>
      <c r="B206" s="15" t="s">
        <v>293</v>
      </c>
      <c r="C206" s="15"/>
      <c r="D206" s="15"/>
      <c r="F206" s="18" t="str">
        <f aca="false">IF(B206="","",IFERROR(INDEX(Materials!$B$2:$B$301,MATCH(B206,Materials!$A$2:$A$301,0)),""))</f>
        <v>Glidant</v>
      </c>
      <c r="G206" s="18" t="str">
        <f aca="true">IF(AND(A206="",B206=""),"",IF(A206="","Missing product",IF(B206="","Missing material",IF(COUNTIF(ProductList,A206)=0,"Product not in Products list",IF(COUNTIF(MaterialList,B206)=0,"Material not in Materials list","OK")))))</f>
        <v>OK</v>
      </c>
      <c r="H206" s="18" t="str">
        <f aca="false">IF(F206="Active",A206&amp;"|"&amp;COUNTIFS(A$2:A206,A206,F$2:F206,"Active"),"")</f>
        <v/>
      </c>
      <c r="I206" s="18" t="str">
        <f aca="false">IF(B206="","",IF(SUMPRODUCT(MAX((A$1:A205=A206)*(B$1:B205=B206)*ROW(A$1:A205)))=0,C206&amp;"",IF(C206="",INDEX(I$1:I205,SUMPRODUCT(MAX((A$1:A205=A206)*(B$1:B205=B206)*ROW(A$1:A205)))),IF(INDEX(I$1:I205,SUMPRODUCT(MAX((A$1:A205=A206)*(B$1:B205=B206)*ROW(A$1:A205))))="",C206&amp;"",INDEX(I$1:I205,SUMPRODUCT(MAX((A$1:A205=A206)*(B$1:B205=B206)*ROW(A$1:A205))))&amp;"; "&amp;C206))))</f>
        <v/>
      </c>
      <c r="J206" s="18" t="str">
        <f aca="false">IF(A206="","",A206&amp;"|"&amp;COUNTIF(A$2:A206,A206))</f>
        <v>Cardyd-AM 80/10|6</v>
      </c>
      <c r="K206" s="18" t="n">
        <f aca="false">IF(OR(A206="",B206=""),0,IF(COUNTIFS(A$2:A206,A206,B$2:B206,B206)=1,1,0))</f>
        <v>1</v>
      </c>
    </row>
    <row r="207" customFormat="false" ht="15" hidden="false" customHeight="false" outlineLevel="0" collapsed="false">
      <c r="A207" s="15" t="s">
        <v>387</v>
      </c>
      <c r="B207" s="15" t="s">
        <v>270</v>
      </c>
      <c r="C207" s="15"/>
      <c r="D207" s="15"/>
      <c r="F207" s="18" t="str">
        <f aca="false">IF(B207="","",IFERROR(INDEX(Materials!$B$2:$B$301,MATCH(B207,Materials!$A$2:$A$301,0)),""))</f>
        <v>Filler / Diluent</v>
      </c>
      <c r="G207" s="18" t="str">
        <f aca="true">IF(AND(A207="",B207=""),"",IF(A207="","Missing product",IF(B207="","Missing material",IF(COUNTIF(ProductList,A207)=0,"Product not in Products list",IF(COUNTIF(MaterialList,B207)=0,"Material not in Materials list","OK")))))</f>
        <v>OK</v>
      </c>
      <c r="H207" s="18" t="str">
        <f aca="false">IF(F207="Active",A207&amp;"|"&amp;COUNTIFS(A$2:A207,A207,F$2:F207,"Active"),"")</f>
        <v/>
      </c>
      <c r="I207" s="18" t="str">
        <f aca="false">IF(B207="","",IF(SUMPRODUCT(MAX((A$1:A206=A207)*(B$1:B206=B207)*ROW(A$1:A206)))=0,C207&amp;"",IF(C207="",INDEX(I$1:I206,SUMPRODUCT(MAX((A$1:A206=A207)*(B$1:B206=B207)*ROW(A$1:A206)))),IF(INDEX(I$1:I206,SUMPRODUCT(MAX((A$1:A206=A207)*(B$1:B206=B207)*ROW(A$1:A206))))="",C207&amp;"",INDEX(I$1:I206,SUMPRODUCT(MAX((A$1:A206=A207)*(B$1:B206=B207)*ROW(A$1:A206))))&amp;"; "&amp;C207))))</f>
        <v/>
      </c>
      <c r="J207" s="18" t="str">
        <f aca="false">IF(A207="","",A207&amp;"|"&amp;COUNTIF(A$2:A207,A207))</f>
        <v>Cardyd-AM 80/10|7</v>
      </c>
      <c r="K207" s="18" t="n">
        <f aca="false">IF(OR(A207="",B207=""),0,IF(COUNTIFS(A$2:A207,A207,B$2:B207,B207)=1,1,0))</f>
        <v>1</v>
      </c>
    </row>
    <row r="208" customFormat="false" ht="15" hidden="false" customHeight="false" outlineLevel="0" collapsed="false">
      <c r="A208" s="15" t="s">
        <v>387</v>
      </c>
      <c r="B208" s="15" t="s">
        <v>257</v>
      </c>
      <c r="C208" s="15"/>
      <c r="D208" s="15"/>
      <c r="F208" s="18" t="str">
        <f aca="false">IF(B208="","",IFERROR(INDEX(Materials!$B$2:$B$301,MATCH(B208,Materials!$A$2:$A$301,0)),""))</f>
        <v>Disintegrant</v>
      </c>
      <c r="G208" s="18" t="str">
        <f aca="true">IF(AND(A208="",B208=""),"",IF(A208="","Missing product",IF(B208="","Missing material",IF(COUNTIF(ProductList,A208)=0,"Product not in Products list",IF(COUNTIF(MaterialList,B208)=0,"Material not in Materials list","OK")))))</f>
        <v>OK</v>
      </c>
      <c r="H208" s="18" t="str">
        <f aca="false">IF(F208="Active",A208&amp;"|"&amp;COUNTIFS(A$2:A208,A208,F$2:F208,"Active"),"")</f>
        <v/>
      </c>
      <c r="I208" s="18" t="str">
        <f aca="false">IF(B208="","",IF(SUMPRODUCT(MAX((A$1:A207=A208)*(B$1:B207=B208)*ROW(A$1:A207)))=0,C208&amp;"",IF(C208="",INDEX(I$1:I207,SUMPRODUCT(MAX((A$1:A207=A208)*(B$1:B207=B208)*ROW(A$1:A207)))),IF(INDEX(I$1:I207,SUMPRODUCT(MAX((A$1:A207=A208)*(B$1:B207=B208)*ROW(A$1:A207))))="",C208&amp;"",INDEX(I$1:I207,SUMPRODUCT(MAX((A$1:A207=A208)*(B$1:B207=B208)*ROW(A$1:A207))))&amp;"; "&amp;C208))))</f>
        <v/>
      </c>
      <c r="J208" s="18" t="str">
        <f aca="false">IF(A208="","",A208&amp;"|"&amp;COUNTIF(A$2:A208,A208))</f>
        <v>Cardyd-AM 80/10|8</v>
      </c>
      <c r="K208" s="18" t="n">
        <f aca="false">IF(OR(A208="",B208=""),0,IF(COUNTIFS(A$2:A208,A208,B$2:B208,B208)=1,1,0))</f>
        <v>1</v>
      </c>
    </row>
    <row r="209" customFormat="false" ht="15" hidden="false" customHeight="false" outlineLevel="0" collapsed="false">
      <c r="A209" s="15" t="s">
        <v>387</v>
      </c>
      <c r="B209" s="15" t="s">
        <v>347</v>
      </c>
      <c r="C209" s="15"/>
      <c r="D209" s="15"/>
      <c r="F209" s="18" t="str">
        <f aca="false">IF(B209="","",IFERROR(INDEX(Materials!$B$2:$B$301,MATCH(B209,Materials!$A$2:$A$301,0)),""))</f>
        <v>Surfactant</v>
      </c>
      <c r="G209" s="18" t="str">
        <f aca="true">IF(AND(A209="",B209=""),"",IF(A209="","Missing product",IF(B209="","Missing material",IF(COUNTIF(ProductList,A209)=0,"Product not in Products list",IF(COUNTIF(MaterialList,B209)=0,"Material not in Materials list","OK")))))</f>
        <v>OK</v>
      </c>
      <c r="H209" s="18" t="str">
        <f aca="false">IF(F209="Active",A209&amp;"|"&amp;COUNTIFS(A$2:A209,A209,F$2:F209,"Active"),"")</f>
        <v/>
      </c>
      <c r="I209" s="18" t="str">
        <f aca="false">IF(B209="","",IF(SUMPRODUCT(MAX((A$1:A208=A209)*(B$1:B208=B209)*ROW(A$1:A208)))=0,C209&amp;"",IF(C209="",INDEX(I$1:I208,SUMPRODUCT(MAX((A$1:A208=A209)*(B$1:B208=B209)*ROW(A$1:A208)))),IF(INDEX(I$1:I208,SUMPRODUCT(MAX((A$1:A208=A209)*(B$1:B208=B209)*ROW(A$1:A208))))="",C209&amp;"",INDEX(I$1:I208,SUMPRODUCT(MAX((A$1:A208=A209)*(B$1:B208=B209)*ROW(A$1:A208))))&amp;"; "&amp;C209))))</f>
        <v/>
      </c>
      <c r="J209" s="18" t="str">
        <f aca="false">IF(A209="","",A209&amp;"|"&amp;COUNTIF(A$2:A209,A209))</f>
        <v>Cardyd-AM 80/10|9</v>
      </c>
      <c r="K209" s="18" t="n">
        <f aca="false">IF(OR(A209="",B209=""),0,IF(COUNTIFS(A$2:A209,A209,B$2:B209,B209)=1,1,0))</f>
        <v>1</v>
      </c>
    </row>
    <row r="210" customFormat="false" ht="15" hidden="false" customHeight="false" outlineLevel="0" collapsed="false">
      <c r="A210" s="15" t="s">
        <v>387</v>
      </c>
      <c r="B210" s="15" t="s">
        <v>298</v>
      </c>
      <c r="C210" s="15"/>
      <c r="D210" s="15"/>
      <c r="F210" s="18" t="str">
        <f aca="false">IF(B210="","",IFERROR(INDEX(Materials!$B$2:$B$301,MATCH(B210,Materials!$A$2:$A$301,0)),""))</f>
        <v>Lubricant</v>
      </c>
      <c r="G210" s="18" t="str">
        <f aca="true">IF(AND(A210="",B210=""),"",IF(A210="","Missing product",IF(B210="","Missing material",IF(COUNTIF(ProductList,A210)=0,"Product not in Products list",IF(COUNTIF(MaterialList,B210)=0,"Material not in Materials list","OK")))))</f>
        <v>OK</v>
      </c>
      <c r="H210" s="18" t="str">
        <f aca="false">IF(F210="Active",A210&amp;"|"&amp;COUNTIFS(A$2:A210,A210,F$2:F210,"Active"),"")</f>
        <v/>
      </c>
      <c r="I210" s="18" t="str">
        <f aca="false">IF(B210="","",IF(SUMPRODUCT(MAX((A$1:A209=A210)*(B$1:B209=B210)*ROW(A$1:A209)))=0,C210&amp;"",IF(C210="",INDEX(I$1:I209,SUMPRODUCT(MAX((A$1:A209=A210)*(B$1:B209=B210)*ROW(A$1:A209)))),IF(INDEX(I$1:I209,SUMPRODUCT(MAX((A$1:A209=A210)*(B$1:B209=B210)*ROW(A$1:A209))))="",C210&amp;"",INDEX(I$1:I209,SUMPRODUCT(MAX((A$1:A209=A210)*(B$1:B209=B210)*ROW(A$1:A209))))&amp;"; "&amp;C210))))</f>
        <v/>
      </c>
      <c r="J210" s="18" t="str">
        <f aca="false">IF(A210="","",A210&amp;"|"&amp;COUNTIF(A$2:A210,A210))</f>
        <v>Cardyd-AM 80/10|10</v>
      </c>
      <c r="K210" s="18" t="n">
        <f aca="false">IF(OR(A210="",B210=""),0,IF(COUNTIFS(A$2:A210,A210,B$2:B210,B210)=1,1,0))</f>
        <v>1</v>
      </c>
    </row>
    <row r="211" customFormat="false" ht="15" hidden="false" customHeight="false" outlineLevel="0" collapsed="false">
      <c r="A211" s="15" t="s">
        <v>387</v>
      </c>
      <c r="B211" s="15" t="s">
        <v>296</v>
      </c>
      <c r="C211" s="15"/>
      <c r="D211" s="15"/>
      <c r="F211" s="18" t="str">
        <f aca="false">IF(B211="","",IFERROR(INDEX(Materials!$B$2:$B$301,MATCH(B211,Materials!$A$2:$A$301,0)),""))</f>
        <v>Glidant / Anti-tacking</v>
      </c>
      <c r="G211" s="18" t="str">
        <f aca="true">IF(AND(A211="",B211=""),"",IF(A211="","Missing product",IF(B211="","Missing material",IF(COUNTIF(ProductList,A211)=0,"Product not in Products list",IF(COUNTIF(MaterialList,B211)=0,"Material not in Materials list","OK")))))</f>
        <v>OK</v>
      </c>
      <c r="H211" s="18" t="str">
        <f aca="false">IF(F211="Active",A211&amp;"|"&amp;COUNTIFS(A$2:A211,A211,F$2:F211,"Active"),"")</f>
        <v/>
      </c>
      <c r="I211" s="18" t="str">
        <f aca="false">IF(B211="","",IF(SUMPRODUCT(MAX((A$1:A210=A211)*(B$1:B210=B211)*ROW(A$1:A210)))=0,C211&amp;"",IF(C211="",INDEX(I$1:I210,SUMPRODUCT(MAX((A$1:A210=A211)*(B$1:B210=B211)*ROW(A$1:A210)))),IF(INDEX(I$1:I210,SUMPRODUCT(MAX((A$1:A210=A211)*(B$1:B210=B211)*ROW(A$1:A210))))="",C211&amp;"",INDEX(I$1:I210,SUMPRODUCT(MAX((A$1:A210=A211)*(B$1:B210=B211)*ROW(A$1:A210))))&amp;"; "&amp;C211))))</f>
        <v/>
      </c>
      <c r="J211" s="18" t="str">
        <f aca="false">IF(A211="","",A211&amp;"|"&amp;COUNTIF(A$2:A211,A211))</f>
        <v>Cardyd-AM 80/10|11</v>
      </c>
      <c r="K211" s="18" t="n">
        <f aca="false">IF(OR(A211="",B211=""),0,IF(COUNTIFS(A$2:A211,A211,B$2:B211,B211)=1,1,0))</f>
        <v>1</v>
      </c>
    </row>
    <row r="212" customFormat="false" ht="15" hidden="false" customHeight="false" outlineLevel="0" collapsed="false">
      <c r="A212" s="15" t="s">
        <v>387</v>
      </c>
      <c r="B212" s="15" t="s">
        <v>338</v>
      </c>
      <c r="C212" s="15"/>
      <c r="D212" s="15"/>
      <c r="F212" s="18" t="str">
        <f aca="false">IF(B212="","",IFERROR(INDEX(Materials!$B$2:$B$301,MATCH(B212,Materials!$A$2:$A$301,0)),""))</f>
        <v>Solvent</v>
      </c>
      <c r="G212" s="18" t="str">
        <f aca="true">IF(AND(A212="",B212=""),"",IF(A212="","Missing product",IF(B212="","Missing material",IF(COUNTIF(ProductList,A212)=0,"Product not in Products list",IF(COUNTIF(MaterialList,B212)=0,"Material not in Materials list","OK")))))</f>
        <v>OK</v>
      </c>
      <c r="H212" s="18" t="str">
        <f aca="false">IF(F212="Active",A212&amp;"|"&amp;COUNTIFS(A$2:A212,A212,F$2:F212,"Active"),"")</f>
        <v/>
      </c>
      <c r="I212" s="18" t="str">
        <f aca="false">IF(B212="","",IF(SUMPRODUCT(MAX((A$1:A211=A212)*(B$1:B211=B212)*ROW(A$1:A211)))=0,C212&amp;"",IF(C212="",INDEX(I$1:I211,SUMPRODUCT(MAX((A$1:A211=A212)*(B$1:B211=B212)*ROW(A$1:A211)))),IF(INDEX(I$1:I211,SUMPRODUCT(MAX((A$1:A211=A212)*(B$1:B211=B212)*ROW(A$1:A211))))="",C212&amp;"",INDEX(I$1:I211,SUMPRODUCT(MAX((A$1:A211=A212)*(B$1:B211=B212)*ROW(A$1:A211))))&amp;"; "&amp;C212))))</f>
        <v/>
      </c>
      <c r="J212" s="18" t="str">
        <f aca="false">IF(A212="","",A212&amp;"|"&amp;COUNTIF(A$2:A212,A212))</f>
        <v>Cardyd-AM 80/10|12</v>
      </c>
      <c r="K212" s="18" t="n">
        <f aca="false">IF(OR(A212="",B212=""),0,IF(COUNTIFS(A$2:A212,A212,B$2:B212,B212)=1,1,0))</f>
        <v>1</v>
      </c>
    </row>
    <row r="213" customFormat="false" ht="15" hidden="false" customHeight="false" outlineLevel="0" collapsed="false">
      <c r="A213" s="15" t="s">
        <v>387</v>
      </c>
      <c r="B213" s="15" t="s">
        <v>342</v>
      </c>
      <c r="C213" s="15"/>
      <c r="D213" s="15"/>
      <c r="F213" s="18" t="str">
        <f aca="false">IF(B213="","",IFERROR(INDEX(Materials!$B$2:$B$301,MATCH(B213,Materials!$A$2:$A$301,0)),""))</f>
        <v>Solvent</v>
      </c>
      <c r="G213" s="18" t="str">
        <f aca="true">IF(AND(A213="",B213=""),"",IF(A213="","Missing product",IF(B213="","Missing material",IF(COUNTIF(ProductList,A213)=0,"Product not in Products list",IF(COUNTIF(MaterialList,B213)=0,"Material not in Materials list","OK")))))</f>
        <v>OK</v>
      </c>
      <c r="H213" s="18" t="str">
        <f aca="false">IF(F213="Active",A213&amp;"|"&amp;COUNTIFS(A$2:A213,A213,F$2:F213,"Active"),"")</f>
        <v/>
      </c>
      <c r="I213" s="18" t="str">
        <f aca="false">IF(B213="","",IF(SUMPRODUCT(MAX((A$1:A212=A213)*(B$1:B212=B213)*ROW(A$1:A212)))=0,C213&amp;"",IF(C213="",INDEX(I$1:I212,SUMPRODUCT(MAX((A$1:A212=A213)*(B$1:B212=B213)*ROW(A$1:A212)))),IF(INDEX(I$1:I212,SUMPRODUCT(MAX((A$1:A212=A213)*(B$1:B212=B213)*ROW(A$1:A212))))="",C213&amp;"",INDEX(I$1:I212,SUMPRODUCT(MAX((A$1:A212=A213)*(B$1:B212=B213)*ROW(A$1:A212))))&amp;"; "&amp;C213))))</f>
        <v/>
      </c>
      <c r="J213" s="18" t="str">
        <f aca="false">IF(A213="","",A213&amp;"|"&amp;COUNTIF(A$2:A213,A213))</f>
        <v>Cardyd-AM 80/10|13</v>
      </c>
      <c r="K213" s="18" t="n">
        <f aca="false">IF(OR(A213="",B213=""),0,IF(COUNTIFS(A$2:A213,A213,B$2:B213,B213)=1,1,0))</f>
        <v>1</v>
      </c>
    </row>
    <row r="214" customFormat="false" ht="15" hidden="false" customHeight="false" outlineLevel="0" collapsed="false">
      <c r="A214" s="15" t="s">
        <v>387</v>
      </c>
      <c r="B214" s="15" t="s">
        <v>66</v>
      </c>
      <c r="C214" s="15"/>
      <c r="D214" s="15"/>
      <c r="F214" s="18" t="str">
        <f aca="false">IF(B214="","",IFERROR(INDEX(Materials!$B$2:$B$301,MATCH(B214,Materials!$A$2:$A$301,0)),""))</f>
        <v>Active</v>
      </c>
      <c r="G214" s="18" t="str">
        <f aca="true">IF(AND(A214="",B214=""),"",IF(A214="","Missing product",IF(B214="","Missing material",IF(COUNTIF(ProductList,A214)=0,"Product not in Products list",IF(COUNTIF(MaterialList,B214)=0,"Material not in Materials list","OK")))))</f>
        <v>OK</v>
      </c>
      <c r="H214" s="18" t="str">
        <f aca="false">IF(F214="Active",A214&amp;"|"&amp;COUNTIFS(A$2:A214,A214,F$2:F214,"Active"),"")</f>
        <v>Cardyd-AM 80/10|2</v>
      </c>
      <c r="I214" s="18" t="str">
        <f aca="false">IF(B214="","",IF(SUMPRODUCT(MAX((A$1:A213=A214)*(B$1:B213=B214)*ROW(A$1:A213)))=0,C214&amp;"",IF(C214="",INDEX(I$1:I213,SUMPRODUCT(MAX((A$1:A213=A214)*(B$1:B213=B214)*ROW(A$1:A213)))),IF(INDEX(I$1:I213,SUMPRODUCT(MAX((A$1:A213=A214)*(B$1:B213=B214)*ROW(A$1:A213))))="",C214&amp;"",INDEX(I$1:I213,SUMPRODUCT(MAX((A$1:A213=A214)*(B$1:B213=B214)*ROW(A$1:A213))))&amp;"; "&amp;C214))))</f>
        <v/>
      </c>
      <c r="J214" s="18" t="str">
        <f aca="false">IF(A214="","",A214&amp;"|"&amp;COUNTIF(A$2:A214,A214))</f>
        <v>Cardyd-AM 80/10|14</v>
      </c>
      <c r="K214" s="18" t="n">
        <f aca="false">IF(OR(A214="",B214=""),0,IF(COUNTIFS(A$2:A214,A214,B$2:B214,B214)=1,1,0))</f>
        <v>1</v>
      </c>
    </row>
    <row r="215" customFormat="false" ht="15" hidden="false" customHeight="false" outlineLevel="0" collapsed="false">
      <c r="A215" s="15" t="s">
        <v>387</v>
      </c>
      <c r="B215" s="15" t="s">
        <v>272</v>
      </c>
      <c r="C215" s="15"/>
      <c r="D215" s="15"/>
      <c r="F215" s="18" t="str">
        <f aca="false">IF(B215="","",IFERROR(INDEX(Materials!$B$2:$B$301,MATCH(B215,Materials!$A$2:$A$301,0)),""))</f>
        <v>Filler / Diluent</v>
      </c>
      <c r="G215" s="18" t="str">
        <f aca="true">IF(AND(A215="",B215=""),"",IF(A215="","Missing product",IF(B215="","Missing material",IF(COUNTIF(ProductList,A215)=0,"Product not in Products list",IF(COUNTIF(MaterialList,B215)=0,"Material not in Materials list","OK")))))</f>
        <v>OK</v>
      </c>
      <c r="H215" s="18" t="str">
        <f aca="false">IF(F215="Active",A215&amp;"|"&amp;COUNTIFS(A$2:A215,A215,F$2:F215,"Active"),"")</f>
        <v/>
      </c>
      <c r="I215" s="18" t="str">
        <f aca="false">IF(B215="","",IF(SUMPRODUCT(MAX((A$1:A214=A215)*(B$1:B214=B215)*ROW(A$1:A214)))=0,C215&amp;"",IF(C215="",INDEX(I$1:I214,SUMPRODUCT(MAX((A$1:A214=A215)*(B$1:B214=B215)*ROW(A$1:A214)))),IF(INDEX(I$1:I214,SUMPRODUCT(MAX((A$1:A214=A215)*(B$1:B214=B215)*ROW(A$1:A214))))="",C215&amp;"",INDEX(I$1:I214,SUMPRODUCT(MAX((A$1:A214=A215)*(B$1:B214=B215)*ROW(A$1:A214))))&amp;"; "&amp;C215))))</f>
        <v/>
      </c>
      <c r="J215" s="18" t="str">
        <f aca="false">IF(A215="","",A215&amp;"|"&amp;COUNTIF(A$2:A215,A215))</f>
        <v>Cardyd-AM 80/10|15</v>
      </c>
      <c r="K215" s="18" t="n">
        <f aca="false">IF(OR(A215="",B215=""),0,IF(COUNTIFS(A$2:A215,A215,B$2:B215,B215)=1,1,0))</f>
        <v>1</v>
      </c>
    </row>
    <row r="216" customFormat="false" ht="15" hidden="false" customHeight="false" outlineLevel="0" collapsed="false">
      <c r="A216" s="15" t="s">
        <v>387</v>
      </c>
      <c r="B216" s="15" t="s">
        <v>257</v>
      </c>
      <c r="C216" s="15"/>
      <c r="D216" s="15"/>
      <c r="F216" s="18" t="str">
        <f aca="false">IF(B216="","",IFERROR(INDEX(Materials!$B$2:$B$301,MATCH(B216,Materials!$A$2:$A$301,0)),""))</f>
        <v>Disintegrant</v>
      </c>
      <c r="G216" s="18" t="str">
        <f aca="true">IF(AND(A216="",B216=""),"",IF(A216="","Missing product",IF(B216="","Missing material",IF(COUNTIF(ProductList,A216)=0,"Product not in Products list",IF(COUNTIF(MaterialList,B216)=0,"Material not in Materials list","OK")))))</f>
        <v>OK</v>
      </c>
      <c r="H216" s="18" t="str">
        <f aca="false">IF(F216="Active",A216&amp;"|"&amp;COUNTIFS(A$2:A216,A216,F$2:F216,"Active"),"")</f>
        <v/>
      </c>
      <c r="I216" s="18" t="str">
        <f aca="false">IF(B216="","",IF(SUMPRODUCT(MAX((A$1:A215=A216)*(B$1:B215=B216)*ROW(A$1:A215)))=0,C216&amp;"",IF(C216="",INDEX(I$1:I215,SUMPRODUCT(MAX((A$1:A215=A216)*(B$1:B215=B216)*ROW(A$1:A215)))),IF(INDEX(I$1:I215,SUMPRODUCT(MAX((A$1:A215=A216)*(B$1:B215=B216)*ROW(A$1:A215))))="",C216&amp;"",INDEX(I$1:I215,SUMPRODUCT(MAX((A$1:A215=A216)*(B$1:B215=B216)*ROW(A$1:A215))))&amp;"; "&amp;C216))))</f>
        <v/>
      </c>
      <c r="J216" s="18" t="str">
        <f aca="false">IF(A216="","",A216&amp;"|"&amp;COUNTIF(A$2:A216,A216))</f>
        <v>Cardyd-AM 80/10|16</v>
      </c>
      <c r="K216" s="18" t="n">
        <f aca="false">IF(OR(A216="",B216=""),0,IF(COUNTIFS(A$2:A216,A216,B$2:B216,B216)=1,1,0))</f>
        <v>0</v>
      </c>
    </row>
    <row r="217" customFormat="false" ht="15" hidden="false" customHeight="false" outlineLevel="0" collapsed="false">
      <c r="A217" s="15" t="s">
        <v>387</v>
      </c>
      <c r="B217" s="15" t="s">
        <v>293</v>
      </c>
      <c r="C217" s="15"/>
      <c r="D217" s="15"/>
      <c r="F217" s="18" t="str">
        <f aca="false">IF(B217="","",IFERROR(INDEX(Materials!$B$2:$B$301,MATCH(B217,Materials!$A$2:$A$301,0)),""))</f>
        <v>Glidant</v>
      </c>
      <c r="G217" s="18" t="str">
        <f aca="true">IF(AND(A217="",B217=""),"",IF(A217="","Missing product",IF(B217="","Missing material",IF(COUNTIF(ProductList,A217)=0,"Product not in Products list",IF(COUNTIF(MaterialList,B217)=0,"Material not in Materials list","OK")))))</f>
        <v>OK</v>
      </c>
      <c r="H217" s="18" t="str">
        <f aca="false">IF(F217="Active",A217&amp;"|"&amp;COUNTIFS(A$2:A217,A217,F$2:F217,"Active"),"")</f>
        <v/>
      </c>
      <c r="I217" s="18" t="str">
        <f aca="false">IF(B217="","",IF(SUMPRODUCT(MAX((A$1:A216=A217)*(B$1:B216=B217)*ROW(A$1:A216)))=0,C217&amp;"",IF(C217="",INDEX(I$1:I216,SUMPRODUCT(MAX((A$1:A216=A217)*(B$1:B216=B217)*ROW(A$1:A216)))),IF(INDEX(I$1:I216,SUMPRODUCT(MAX((A$1:A216=A217)*(B$1:B216=B217)*ROW(A$1:A216))))="",C217&amp;"",INDEX(I$1:I216,SUMPRODUCT(MAX((A$1:A216=A217)*(B$1:B216=B217)*ROW(A$1:A216))))&amp;"; "&amp;C217))))</f>
        <v/>
      </c>
      <c r="J217" s="18" t="str">
        <f aca="false">IF(A217="","",A217&amp;"|"&amp;COUNTIF(A$2:A217,A217))</f>
        <v>Cardyd-AM 80/10|17</v>
      </c>
      <c r="K217" s="18" t="n">
        <f aca="false">IF(OR(A217="",B217=""),0,IF(COUNTIFS(A$2:A217,A217,B$2:B217,B217)=1,1,0))</f>
        <v>0</v>
      </c>
    </row>
    <row r="218" customFormat="false" ht="15" hidden="false" customHeight="false" outlineLevel="0" collapsed="false">
      <c r="A218" s="15" t="s">
        <v>387</v>
      </c>
      <c r="B218" s="15" t="s">
        <v>248</v>
      </c>
      <c r="C218" s="15"/>
      <c r="D218" s="15"/>
      <c r="F218" s="18" t="str">
        <f aca="false">IF(B218="","",IFERROR(INDEX(Materials!$B$2:$B$301,MATCH(B218,Materials!$A$2:$A$301,0)),""))</f>
        <v>Colorant</v>
      </c>
      <c r="G218" s="18" t="str">
        <f aca="true">IF(AND(A218="",B218=""),"",IF(A218="","Missing product",IF(B218="","Missing material",IF(COUNTIF(ProductList,A218)=0,"Product not in Products list",IF(COUNTIF(MaterialList,B218)=0,"Material not in Materials list","OK")))))</f>
        <v>OK</v>
      </c>
      <c r="H218" s="18" t="str">
        <f aca="false">IF(F218="Active",A218&amp;"|"&amp;COUNTIFS(A$2:A218,A218,F$2:F218,"Active"),"")</f>
        <v/>
      </c>
      <c r="I218" s="18" t="str">
        <f aca="false">IF(B218="","",IF(SUMPRODUCT(MAX((A$1:A217=A218)*(B$1:B217=B218)*ROW(A$1:A217)))=0,C218&amp;"",IF(C218="",INDEX(I$1:I217,SUMPRODUCT(MAX((A$1:A217=A218)*(B$1:B217=B218)*ROW(A$1:A217)))),IF(INDEX(I$1:I217,SUMPRODUCT(MAX((A$1:A217=A218)*(B$1:B217=B218)*ROW(A$1:A217))))="",C218&amp;"",INDEX(I$1:I217,SUMPRODUCT(MAX((A$1:A217=A218)*(B$1:B217=B218)*ROW(A$1:A217))))&amp;"; "&amp;C218))))</f>
        <v/>
      </c>
      <c r="J218" s="18" t="str">
        <f aca="false">IF(A218="","",A218&amp;"|"&amp;COUNTIF(A$2:A218,A218))</f>
        <v>Cardyd-AM 80/10|18</v>
      </c>
      <c r="K218" s="18" t="n">
        <f aca="false">IF(OR(A218="",B218=""),0,IF(COUNTIFS(A$2:A218,A218,B$2:B218,B218)=1,1,0))</f>
        <v>1</v>
      </c>
    </row>
    <row r="219" customFormat="false" ht="15" hidden="false" customHeight="false" outlineLevel="0" collapsed="false">
      <c r="A219" s="15" t="s">
        <v>387</v>
      </c>
      <c r="B219" s="15" t="s">
        <v>298</v>
      </c>
      <c r="C219" s="15"/>
      <c r="D219" s="15"/>
      <c r="F219" s="18" t="str">
        <f aca="false">IF(B219="","",IFERROR(INDEX(Materials!$B$2:$B$301,MATCH(B219,Materials!$A$2:$A$301,0)),""))</f>
        <v>Lubricant</v>
      </c>
      <c r="G219" s="18" t="str">
        <f aca="true">IF(AND(A219="",B219=""),"",IF(A219="","Missing product",IF(B219="","Missing material",IF(COUNTIF(ProductList,A219)=0,"Product not in Products list",IF(COUNTIF(MaterialList,B219)=0,"Material not in Materials list","OK")))))</f>
        <v>OK</v>
      </c>
      <c r="H219" s="18" t="str">
        <f aca="false">IF(F219="Active",A219&amp;"|"&amp;COUNTIFS(A$2:A219,A219,F$2:F219,"Active"),"")</f>
        <v/>
      </c>
      <c r="I219" s="18" t="str">
        <f aca="false">IF(B219="","",IF(SUMPRODUCT(MAX((A$1:A218=A219)*(B$1:B218=B219)*ROW(A$1:A218)))=0,C219&amp;"",IF(C219="",INDEX(I$1:I218,SUMPRODUCT(MAX((A$1:A218=A219)*(B$1:B218=B219)*ROW(A$1:A218)))),IF(INDEX(I$1:I218,SUMPRODUCT(MAX((A$1:A218=A219)*(B$1:B218=B219)*ROW(A$1:A218))))="",C219&amp;"",INDEX(I$1:I218,SUMPRODUCT(MAX((A$1:A218=A219)*(B$1:B218=B219)*ROW(A$1:A218))))&amp;"; "&amp;C219))))</f>
        <v/>
      </c>
      <c r="J219" s="18" t="str">
        <f aca="false">IF(A219="","",A219&amp;"|"&amp;COUNTIF(A$2:A219,A219))</f>
        <v>Cardyd-AM 80/10|19</v>
      </c>
      <c r="K219" s="18" t="n">
        <f aca="false">IF(OR(A219="",B219=""),0,IF(COUNTIFS(A$2:A219,A219,B$2:B219,B219)=1,1,0))</f>
        <v>0</v>
      </c>
    </row>
    <row r="220" customFormat="false" ht="15" hidden="false" customHeight="false" outlineLevel="0" collapsed="false">
      <c r="A220" s="15" t="s">
        <v>388</v>
      </c>
      <c r="B220" s="15" t="s">
        <v>203</v>
      </c>
      <c r="C220" s="15"/>
      <c r="D220" s="15"/>
      <c r="F220" s="18" t="str">
        <f aca="false">IF(B220="","",IFERROR(INDEX(Materials!$B$2:$B$301,MATCH(B220,Materials!$A$2:$A$301,0)),""))</f>
        <v>Active</v>
      </c>
      <c r="G220" s="18" t="str">
        <f aca="true">IF(AND(A220="",B220=""),"",IF(A220="","Missing product",IF(B220="","Missing material",IF(COUNTIF(ProductList,A220)=0,"Product not in Products list",IF(COUNTIF(MaterialList,B220)=0,"Material not in Materials list","OK")))))</f>
        <v>OK</v>
      </c>
      <c r="H220" s="18" t="str">
        <f aca="false">IF(F220="Active",A220&amp;"|"&amp;COUNTIFS(A$2:A220,A220,F$2:F220,"Active"),"")</f>
        <v>Cardyd-AM 40/5|1</v>
      </c>
      <c r="I220" s="18" t="str">
        <f aca="false">IF(B220="","",IF(SUMPRODUCT(MAX((A$1:A219=A220)*(B$1:B219=B220)*ROW(A$1:A219)))=0,C220&amp;"",IF(C220="",INDEX(I$1:I219,SUMPRODUCT(MAX((A$1:A219=A220)*(B$1:B219=B220)*ROW(A$1:A219)))),IF(INDEX(I$1:I219,SUMPRODUCT(MAX((A$1:A219=A220)*(B$1:B219=B220)*ROW(A$1:A219))))="",C220&amp;"",INDEX(I$1:I219,SUMPRODUCT(MAX((A$1:A219=A220)*(B$1:B219=B220)*ROW(A$1:A219))))&amp;"; "&amp;C220))))</f>
        <v/>
      </c>
      <c r="J220" s="18" t="str">
        <f aca="false">IF(A220="","",A220&amp;"|"&amp;COUNTIF(A$2:A220,A220))</f>
        <v>Cardyd-AM 40/5|1</v>
      </c>
      <c r="K220" s="18" t="n">
        <f aca="false">IF(OR(A220="",B220=""),0,IF(COUNTIFS(A$2:A220,A220,B$2:B220,B220)=1,1,0))</f>
        <v>1</v>
      </c>
    </row>
    <row r="221" customFormat="false" ht="15" hidden="false" customHeight="false" outlineLevel="0" collapsed="false">
      <c r="A221" s="15" t="s">
        <v>388</v>
      </c>
      <c r="B221" s="15" t="s">
        <v>216</v>
      </c>
      <c r="C221" s="15"/>
      <c r="D221" s="15"/>
      <c r="F221" s="18" t="str">
        <f aca="false">IF(B221="","",IFERROR(INDEX(Materials!$B$2:$B$301,MATCH(B221,Materials!$A$2:$A$301,0)),""))</f>
        <v>Alkalizer / Solubilizer</v>
      </c>
      <c r="G221" s="18" t="str">
        <f aca="true">IF(AND(A221="",B221=""),"",IF(A221="","Missing product",IF(B221="","Missing material",IF(COUNTIF(ProductList,A221)=0,"Product not in Products list",IF(COUNTIF(MaterialList,B221)=0,"Material not in Materials list","OK")))))</f>
        <v>OK</v>
      </c>
      <c r="H221" s="18" t="str">
        <f aca="false">IF(F221="Active",A221&amp;"|"&amp;COUNTIFS(A$2:A221,A221,F$2:F221,"Active"),"")</f>
        <v/>
      </c>
      <c r="I221" s="18" t="str">
        <f aca="false">IF(B221="","",IF(SUMPRODUCT(MAX((A$1:A220=A221)*(B$1:B220=B221)*ROW(A$1:A220)))=0,C221&amp;"",IF(C221="",INDEX(I$1:I220,SUMPRODUCT(MAX((A$1:A220=A221)*(B$1:B220=B221)*ROW(A$1:A220)))),IF(INDEX(I$1:I220,SUMPRODUCT(MAX((A$1:A220=A221)*(B$1:B220=B221)*ROW(A$1:A220))))="",C221&amp;"",INDEX(I$1:I220,SUMPRODUCT(MAX((A$1:A220=A221)*(B$1:B220=B221)*ROW(A$1:A220))))&amp;"; "&amp;C221))))</f>
        <v/>
      </c>
      <c r="J221" s="18" t="str">
        <f aca="false">IF(A221="","",A221&amp;"|"&amp;COUNTIF(A$2:A221,A221))</f>
        <v>Cardyd-AM 40/5|2</v>
      </c>
      <c r="K221" s="18" t="n">
        <f aca="false">IF(OR(A221="",B221=""),0,IF(COUNTIFS(A$2:A221,A221,B$2:B221,B221)=1,1,0))</f>
        <v>1</v>
      </c>
    </row>
    <row r="222" customFormat="false" ht="15" hidden="false" customHeight="false" outlineLevel="0" collapsed="false">
      <c r="A222" s="15" t="s">
        <v>388</v>
      </c>
      <c r="B222" s="15" t="s">
        <v>218</v>
      </c>
      <c r="C222" s="15"/>
      <c r="D222" s="15"/>
      <c r="F222" s="18" t="str">
        <f aca="false">IF(B222="","",IFERROR(INDEX(Materials!$B$2:$B$301,MATCH(B222,Materials!$A$2:$A$301,0)),""))</f>
        <v>Alkalizer / Solubilizer</v>
      </c>
      <c r="G222" s="18" t="str">
        <f aca="true">IF(AND(A222="",B222=""),"",IF(A222="","Missing product",IF(B222="","Missing material",IF(COUNTIF(ProductList,A222)=0,"Product not in Products list",IF(COUNTIF(MaterialList,B222)=0,"Material not in Materials list","OK")))))</f>
        <v>OK</v>
      </c>
      <c r="H222" s="18" t="str">
        <f aca="false">IF(F222="Active",A222&amp;"|"&amp;COUNTIFS(A$2:A222,A222,F$2:F222,"Active"),"")</f>
        <v/>
      </c>
      <c r="I222" s="18" t="str">
        <f aca="false">IF(B222="","",IF(SUMPRODUCT(MAX((A$1:A221=A222)*(B$1:B221=B222)*ROW(A$1:A221)))=0,C222&amp;"",IF(C222="",INDEX(I$1:I221,SUMPRODUCT(MAX((A$1:A221=A222)*(B$1:B221=B222)*ROW(A$1:A221)))),IF(INDEX(I$1:I221,SUMPRODUCT(MAX((A$1:A221=A222)*(B$1:B221=B222)*ROW(A$1:A221))))="",C222&amp;"",INDEX(I$1:I221,SUMPRODUCT(MAX((A$1:A221=A222)*(B$1:B221=B222)*ROW(A$1:A221))))&amp;"; "&amp;C222))))</f>
        <v/>
      </c>
      <c r="J222" s="18" t="str">
        <f aca="false">IF(A222="","",A222&amp;"|"&amp;COUNTIF(A$2:A222,A222))</f>
        <v>Cardyd-AM 40/5|3</v>
      </c>
      <c r="K222" s="18" t="n">
        <f aca="false">IF(OR(A222="",B222=""),0,IF(COUNTIFS(A$2:A222,A222,B$2:B222,B222)=1,1,0))</f>
        <v>1</v>
      </c>
    </row>
    <row r="223" customFormat="false" ht="15" hidden="false" customHeight="false" outlineLevel="0" collapsed="false">
      <c r="A223" s="15" t="s">
        <v>388</v>
      </c>
      <c r="B223" s="15" t="s">
        <v>219</v>
      </c>
      <c r="C223" s="15"/>
      <c r="D223" s="15"/>
      <c r="F223" s="18" t="str">
        <f aca="false">IF(B223="","",IFERROR(INDEX(Materials!$B$2:$B$301,MATCH(B223,Materials!$A$2:$A$301,0)),""))</f>
        <v>Binder</v>
      </c>
      <c r="G223" s="18" t="str">
        <f aca="true">IF(AND(A223="",B223=""),"",IF(A223="","Missing product",IF(B223="","Missing material",IF(COUNTIF(ProductList,A223)=0,"Product not in Products list",IF(COUNTIF(MaterialList,B223)=0,"Material not in Materials list","OK")))))</f>
        <v>OK</v>
      </c>
      <c r="H223" s="18" t="str">
        <f aca="false">IF(F223="Active",A223&amp;"|"&amp;COUNTIFS(A$2:A223,A223,F$2:F223,"Active"),"")</f>
        <v/>
      </c>
      <c r="I223" s="18" t="str">
        <f aca="false">IF(B223="","",IF(SUMPRODUCT(MAX((A$1:A222=A223)*(B$1:B222=B223)*ROW(A$1:A222)))=0,C223&amp;"",IF(C223="",INDEX(I$1:I222,SUMPRODUCT(MAX((A$1:A222=A223)*(B$1:B222=B223)*ROW(A$1:A222)))),IF(INDEX(I$1:I222,SUMPRODUCT(MAX((A$1:A222=A223)*(B$1:B222=B223)*ROW(A$1:A222))))="",C223&amp;"",INDEX(I$1:I222,SUMPRODUCT(MAX((A$1:A222=A223)*(B$1:B222=B223)*ROW(A$1:A222))))&amp;"; "&amp;C223))))</f>
        <v/>
      </c>
      <c r="J223" s="18" t="str">
        <f aca="false">IF(A223="","",A223&amp;"|"&amp;COUNTIF(A$2:A223,A223))</f>
        <v>Cardyd-AM 40/5|4</v>
      </c>
      <c r="K223" s="18" t="n">
        <f aca="false">IF(OR(A223="",B223=""),0,IF(COUNTIFS(A$2:A223,A223,B$2:B223,B223)=1,1,0))</f>
        <v>1</v>
      </c>
    </row>
    <row r="224" customFormat="false" ht="15" hidden="false" customHeight="false" outlineLevel="0" collapsed="false">
      <c r="A224" s="15" t="s">
        <v>388</v>
      </c>
      <c r="B224" s="15" t="s">
        <v>268</v>
      </c>
      <c r="C224" s="15"/>
      <c r="D224" s="15"/>
      <c r="F224" s="18" t="str">
        <f aca="false">IF(B224="","",IFERROR(INDEX(Materials!$B$2:$B$301,MATCH(B224,Materials!$A$2:$A$301,0)),""))</f>
        <v>Filler / Diluent</v>
      </c>
      <c r="G224" s="18" t="str">
        <f aca="true">IF(AND(A224="",B224=""),"",IF(A224="","Missing product",IF(B224="","Missing material",IF(COUNTIF(ProductList,A224)=0,"Product not in Products list",IF(COUNTIF(MaterialList,B224)=0,"Material not in Materials list","OK")))))</f>
        <v>OK</v>
      </c>
      <c r="H224" s="18" t="str">
        <f aca="false">IF(F224="Active",A224&amp;"|"&amp;COUNTIFS(A$2:A224,A224,F$2:F224,"Active"),"")</f>
        <v/>
      </c>
      <c r="I224" s="18" t="str">
        <f aca="false">IF(B224="","",IF(SUMPRODUCT(MAX((A$1:A223=A224)*(B$1:B223=B224)*ROW(A$1:A223)))=0,C224&amp;"",IF(C224="",INDEX(I$1:I223,SUMPRODUCT(MAX((A$1:A223=A224)*(B$1:B223=B224)*ROW(A$1:A223)))),IF(INDEX(I$1:I223,SUMPRODUCT(MAX((A$1:A223=A224)*(B$1:B223=B224)*ROW(A$1:A223))))="",C224&amp;"",INDEX(I$1:I223,SUMPRODUCT(MAX((A$1:A223=A224)*(B$1:B223=B224)*ROW(A$1:A223))))&amp;"; "&amp;C224))))</f>
        <v/>
      </c>
      <c r="J224" s="18" t="str">
        <f aca="false">IF(A224="","",A224&amp;"|"&amp;COUNTIF(A$2:A224,A224))</f>
        <v>Cardyd-AM 40/5|5</v>
      </c>
      <c r="K224" s="18" t="n">
        <f aca="false">IF(OR(A224="",B224=""),0,IF(COUNTIFS(A$2:A224,A224,B$2:B224,B224)=1,1,0))</f>
        <v>1</v>
      </c>
    </row>
    <row r="225" customFormat="false" ht="15" hidden="false" customHeight="false" outlineLevel="0" collapsed="false">
      <c r="A225" s="15" t="s">
        <v>388</v>
      </c>
      <c r="B225" s="15" t="s">
        <v>293</v>
      </c>
      <c r="C225" s="15"/>
      <c r="D225" s="15"/>
      <c r="F225" s="18" t="str">
        <f aca="false">IF(B225="","",IFERROR(INDEX(Materials!$B$2:$B$301,MATCH(B225,Materials!$A$2:$A$301,0)),""))</f>
        <v>Glidant</v>
      </c>
      <c r="G225" s="18" t="str">
        <f aca="true">IF(AND(A225="",B225=""),"",IF(A225="","Missing product",IF(B225="","Missing material",IF(COUNTIF(ProductList,A225)=0,"Product not in Products list",IF(COUNTIF(MaterialList,B225)=0,"Material not in Materials list","OK")))))</f>
        <v>OK</v>
      </c>
      <c r="H225" s="18" t="str">
        <f aca="false">IF(F225="Active",A225&amp;"|"&amp;COUNTIFS(A$2:A225,A225,F$2:F225,"Active"),"")</f>
        <v/>
      </c>
      <c r="I225" s="18" t="str">
        <f aca="false">IF(B225="","",IF(SUMPRODUCT(MAX((A$1:A224=A225)*(B$1:B224=B225)*ROW(A$1:A224)))=0,C225&amp;"",IF(C225="",INDEX(I$1:I224,SUMPRODUCT(MAX((A$1:A224=A225)*(B$1:B224=B225)*ROW(A$1:A224)))),IF(INDEX(I$1:I224,SUMPRODUCT(MAX((A$1:A224=A225)*(B$1:B224=B225)*ROW(A$1:A224))))="",C225&amp;"",INDEX(I$1:I224,SUMPRODUCT(MAX((A$1:A224=A225)*(B$1:B224=B225)*ROW(A$1:A224))))&amp;"; "&amp;C225))))</f>
        <v/>
      </c>
      <c r="J225" s="18" t="str">
        <f aca="false">IF(A225="","",A225&amp;"|"&amp;COUNTIF(A$2:A225,A225))</f>
        <v>Cardyd-AM 40/5|6</v>
      </c>
      <c r="K225" s="18" t="n">
        <f aca="false">IF(OR(A225="",B225=""),0,IF(COUNTIFS(A$2:A225,A225,B$2:B225,B225)=1,1,0))</f>
        <v>1</v>
      </c>
    </row>
    <row r="226" customFormat="false" ht="15" hidden="false" customHeight="false" outlineLevel="0" collapsed="false">
      <c r="A226" s="15" t="s">
        <v>388</v>
      </c>
      <c r="B226" s="15" t="s">
        <v>270</v>
      </c>
      <c r="C226" s="15"/>
      <c r="D226" s="15"/>
      <c r="F226" s="18" t="str">
        <f aca="false">IF(B226="","",IFERROR(INDEX(Materials!$B$2:$B$301,MATCH(B226,Materials!$A$2:$A$301,0)),""))</f>
        <v>Filler / Diluent</v>
      </c>
      <c r="G226" s="18" t="str">
        <f aca="true">IF(AND(A226="",B226=""),"",IF(A226="","Missing product",IF(B226="","Missing material",IF(COUNTIF(ProductList,A226)=0,"Product not in Products list",IF(COUNTIF(MaterialList,B226)=0,"Material not in Materials list","OK")))))</f>
        <v>OK</v>
      </c>
      <c r="H226" s="18" t="str">
        <f aca="false">IF(F226="Active",A226&amp;"|"&amp;COUNTIFS(A$2:A226,A226,F$2:F226,"Active"),"")</f>
        <v/>
      </c>
      <c r="I226" s="18" t="str">
        <f aca="false">IF(B226="","",IF(SUMPRODUCT(MAX((A$1:A225=A226)*(B$1:B225=B226)*ROW(A$1:A225)))=0,C226&amp;"",IF(C226="",INDEX(I$1:I225,SUMPRODUCT(MAX((A$1:A225=A226)*(B$1:B225=B226)*ROW(A$1:A225)))),IF(INDEX(I$1:I225,SUMPRODUCT(MAX((A$1:A225=A226)*(B$1:B225=B226)*ROW(A$1:A225))))="",C226&amp;"",INDEX(I$1:I225,SUMPRODUCT(MAX((A$1:A225=A226)*(B$1:B225=B226)*ROW(A$1:A225))))&amp;"; "&amp;C226))))</f>
        <v/>
      </c>
      <c r="J226" s="18" t="str">
        <f aca="false">IF(A226="","",A226&amp;"|"&amp;COUNTIF(A$2:A226,A226))</f>
        <v>Cardyd-AM 40/5|7</v>
      </c>
      <c r="K226" s="18" t="n">
        <f aca="false">IF(OR(A226="",B226=""),0,IF(COUNTIFS(A$2:A226,A226,B$2:B226,B226)=1,1,0))</f>
        <v>1</v>
      </c>
    </row>
    <row r="227" customFormat="false" ht="15" hidden="false" customHeight="false" outlineLevel="0" collapsed="false">
      <c r="A227" s="15" t="s">
        <v>388</v>
      </c>
      <c r="B227" s="15" t="s">
        <v>257</v>
      </c>
      <c r="C227" s="15"/>
      <c r="D227" s="15"/>
      <c r="F227" s="18" t="str">
        <f aca="false">IF(B227="","",IFERROR(INDEX(Materials!$B$2:$B$301,MATCH(B227,Materials!$A$2:$A$301,0)),""))</f>
        <v>Disintegrant</v>
      </c>
      <c r="G227" s="18" t="str">
        <f aca="true">IF(AND(A227="",B227=""),"",IF(A227="","Missing product",IF(B227="","Missing material",IF(COUNTIF(ProductList,A227)=0,"Product not in Products list",IF(COUNTIF(MaterialList,B227)=0,"Material not in Materials list","OK")))))</f>
        <v>OK</v>
      </c>
      <c r="H227" s="18" t="str">
        <f aca="false">IF(F227="Active",A227&amp;"|"&amp;COUNTIFS(A$2:A227,A227,F$2:F227,"Active"),"")</f>
        <v/>
      </c>
      <c r="I227" s="18" t="str">
        <f aca="false">IF(B227="","",IF(SUMPRODUCT(MAX((A$1:A226=A227)*(B$1:B226=B227)*ROW(A$1:A226)))=0,C227&amp;"",IF(C227="",INDEX(I$1:I226,SUMPRODUCT(MAX((A$1:A226=A227)*(B$1:B226=B227)*ROW(A$1:A226)))),IF(INDEX(I$1:I226,SUMPRODUCT(MAX((A$1:A226=A227)*(B$1:B226=B227)*ROW(A$1:A226))))="",C227&amp;"",INDEX(I$1:I226,SUMPRODUCT(MAX((A$1:A226=A227)*(B$1:B226=B227)*ROW(A$1:A226))))&amp;"; "&amp;C227))))</f>
        <v/>
      </c>
      <c r="J227" s="18" t="str">
        <f aca="false">IF(A227="","",A227&amp;"|"&amp;COUNTIF(A$2:A227,A227))</f>
        <v>Cardyd-AM 40/5|8</v>
      </c>
      <c r="K227" s="18" t="n">
        <f aca="false">IF(OR(A227="",B227=""),0,IF(COUNTIFS(A$2:A227,A227,B$2:B227,B227)=1,1,0))</f>
        <v>1</v>
      </c>
    </row>
    <row r="228" customFormat="false" ht="15" hidden="false" customHeight="false" outlineLevel="0" collapsed="false">
      <c r="A228" s="15" t="s">
        <v>388</v>
      </c>
      <c r="B228" s="15" t="s">
        <v>347</v>
      </c>
      <c r="C228" s="15"/>
      <c r="D228" s="15"/>
      <c r="F228" s="18" t="str">
        <f aca="false">IF(B228="","",IFERROR(INDEX(Materials!$B$2:$B$301,MATCH(B228,Materials!$A$2:$A$301,0)),""))</f>
        <v>Surfactant</v>
      </c>
      <c r="G228" s="18" t="str">
        <f aca="true">IF(AND(A228="",B228=""),"",IF(A228="","Missing product",IF(B228="","Missing material",IF(COUNTIF(ProductList,A228)=0,"Product not in Products list",IF(COUNTIF(MaterialList,B228)=0,"Material not in Materials list","OK")))))</f>
        <v>OK</v>
      </c>
      <c r="H228" s="18" t="str">
        <f aca="false">IF(F228="Active",A228&amp;"|"&amp;COUNTIFS(A$2:A228,A228,F$2:F228,"Active"),"")</f>
        <v/>
      </c>
      <c r="I228" s="18" t="str">
        <f aca="false">IF(B228="","",IF(SUMPRODUCT(MAX((A$1:A227=A228)*(B$1:B227=B228)*ROW(A$1:A227)))=0,C228&amp;"",IF(C228="",INDEX(I$1:I227,SUMPRODUCT(MAX((A$1:A227=A228)*(B$1:B227=B228)*ROW(A$1:A227)))),IF(INDEX(I$1:I227,SUMPRODUCT(MAX((A$1:A227=A228)*(B$1:B227=B228)*ROW(A$1:A227))))="",C228&amp;"",INDEX(I$1:I227,SUMPRODUCT(MAX((A$1:A227=A228)*(B$1:B227=B228)*ROW(A$1:A227))))&amp;"; "&amp;C228))))</f>
        <v/>
      </c>
      <c r="J228" s="18" t="str">
        <f aca="false">IF(A228="","",A228&amp;"|"&amp;COUNTIF(A$2:A228,A228))</f>
        <v>Cardyd-AM 40/5|9</v>
      </c>
      <c r="K228" s="18" t="n">
        <f aca="false">IF(OR(A228="",B228=""),0,IF(COUNTIFS(A$2:A228,A228,B$2:B228,B228)=1,1,0))</f>
        <v>1</v>
      </c>
    </row>
    <row r="229" customFormat="false" ht="15" hidden="false" customHeight="false" outlineLevel="0" collapsed="false">
      <c r="A229" s="15" t="s">
        <v>388</v>
      </c>
      <c r="B229" s="15" t="s">
        <v>272</v>
      </c>
      <c r="C229" s="15"/>
      <c r="D229" s="15"/>
      <c r="F229" s="18" t="str">
        <f aca="false">IF(B229="","",IFERROR(INDEX(Materials!$B$2:$B$301,MATCH(B229,Materials!$A$2:$A$301,0)),""))</f>
        <v>Filler / Diluent</v>
      </c>
      <c r="G229" s="18" t="str">
        <f aca="true">IF(AND(A229="",B229=""),"",IF(A229="","Missing product",IF(B229="","Missing material",IF(COUNTIF(ProductList,A229)=0,"Product not in Products list",IF(COUNTIF(MaterialList,B229)=0,"Material not in Materials list","OK")))))</f>
        <v>OK</v>
      </c>
      <c r="H229" s="18" t="str">
        <f aca="false">IF(F229="Active",A229&amp;"|"&amp;COUNTIFS(A$2:A229,A229,F$2:F229,"Active"),"")</f>
        <v/>
      </c>
      <c r="I229" s="18" t="str">
        <f aca="false">IF(B229="","",IF(SUMPRODUCT(MAX((A$1:A228=A229)*(B$1:B228=B229)*ROW(A$1:A228)))=0,C229&amp;"",IF(C229="",INDEX(I$1:I228,SUMPRODUCT(MAX((A$1:A228=A229)*(B$1:B228=B229)*ROW(A$1:A228)))),IF(INDEX(I$1:I228,SUMPRODUCT(MAX((A$1:A228=A229)*(B$1:B228=B229)*ROW(A$1:A228))))="",C229&amp;"",INDEX(I$1:I228,SUMPRODUCT(MAX((A$1:A228=A229)*(B$1:B228=B229)*ROW(A$1:A228))))&amp;"; "&amp;C229))))</f>
        <v/>
      </c>
      <c r="J229" s="18" t="str">
        <f aca="false">IF(A229="","",A229&amp;"|"&amp;COUNTIF(A$2:A229,A229))</f>
        <v>Cardyd-AM 40/5|10</v>
      </c>
      <c r="K229" s="18" t="n">
        <f aca="false">IF(OR(A229="",B229=""),0,IF(COUNTIFS(A$2:A229,A229,B$2:B229,B229)=1,1,0))</f>
        <v>1</v>
      </c>
    </row>
    <row r="230" customFormat="false" ht="15" hidden="false" customHeight="false" outlineLevel="0" collapsed="false">
      <c r="A230" s="15" t="s">
        <v>388</v>
      </c>
      <c r="B230" s="15" t="s">
        <v>298</v>
      </c>
      <c r="C230" s="15"/>
      <c r="D230" s="15"/>
      <c r="F230" s="18" t="str">
        <f aca="false">IF(B230="","",IFERROR(INDEX(Materials!$B$2:$B$301,MATCH(B230,Materials!$A$2:$A$301,0)),""))</f>
        <v>Lubricant</v>
      </c>
      <c r="G230" s="18" t="str">
        <f aca="true">IF(AND(A230="",B230=""),"",IF(A230="","Missing product",IF(B230="","Missing material",IF(COUNTIF(ProductList,A230)=0,"Product not in Products list",IF(COUNTIF(MaterialList,B230)=0,"Material not in Materials list","OK")))))</f>
        <v>OK</v>
      </c>
      <c r="H230" s="18" t="str">
        <f aca="false">IF(F230="Active",A230&amp;"|"&amp;COUNTIFS(A$2:A230,A230,F$2:F230,"Active"),"")</f>
        <v/>
      </c>
      <c r="I230" s="18" t="str">
        <f aca="false">IF(B230="","",IF(SUMPRODUCT(MAX((A$1:A229=A230)*(B$1:B229=B230)*ROW(A$1:A229)))=0,C230&amp;"",IF(C230="",INDEX(I$1:I229,SUMPRODUCT(MAX((A$1:A229=A230)*(B$1:B229=B230)*ROW(A$1:A229)))),IF(INDEX(I$1:I229,SUMPRODUCT(MAX((A$1:A229=A230)*(B$1:B229=B230)*ROW(A$1:A229))))="",C230&amp;"",INDEX(I$1:I229,SUMPRODUCT(MAX((A$1:A229=A230)*(B$1:B229=B230)*ROW(A$1:A229))))&amp;"; "&amp;C230))))</f>
        <v/>
      </c>
      <c r="J230" s="18" t="str">
        <f aca="false">IF(A230="","",A230&amp;"|"&amp;COUNTIF(A$2:A230,A230))</f>
        <v>Cardyd-AM 40/5|11</v>
      </c>
      <c r="K230" s="18" t="n">
        <f aca="false">IF(OR(A230="",B230=""),0,IF(COUNTIFS(A$2:A230,A230,B$2:B230,B230)=1,1,0))</f>
        <v>1</v>
      </c>
    </row>
    <row r="231" customFormat="false" ht="15" hidden="false" customHeight="false" outlineLevel="0" collapsed="false">
      <c r="A231" s="15" t="s">
        <v>388</v>
      </c>
      <c r="B231" s="15" t="s">
        <v>296</v>
      </c>
      <c r="C231" s="15"/>
      <c r="D231" s="15"/>
      <c r="F231" s="18" t="str">
        <f aca="false">IF(B231="","",IFERROR(INDEX(Materials!$B$2:$B$301,MATCH(B231,Materials!$A$2:$A$301,0)),""))</f>
        <v>Glidant / Anti-tacking</v>
      </c>
      <c r="G231" s="18" t="str">
        <f aca="true">IF(AND(A231="",B231=""),"",IF(A231="","Missing product",IF(B231="","Missing material",IF(COUNTIF(ProductList,A231)=0,"Product not in Products list",IF(COUNTIF(MaterialList,B231)=0,"Material not in Materials list","OK")))))</f>
        <v>OK</v>
      </c>
      <c r="H231" s="18" t="str">
        <f aca="false">IF(F231="Active",A231&amp;"|"&amp;COUNTIFS(A$2:A231,A231,F$2:F231,"Active"),"")</f>
        <v/>
      </c>
      <c r="I231" s="18" t="str">
        <f aca="false">IF(B231="","",IF(SUMPRODUCT(MAX((A$1:A230=A231)*(B$1:B230=B231)*ROW(A$1:A230)))=0,C231&amp;"",IF(C231="",INDEX(I$1:I230,SUMPRODUCT(MAX((A$1:A230=A231)*(B$1:B230=B231)*ROW(A$1:A230)))),IF(INDEX(I$1:I230,SUMPRODUCT(MAX((A$1:A230=A231)*(B$1:B230=B231)*ROW(A$1:A230))))="",C231&amp;"",INDEX(I$1:I230,SUMPRODUCT(MAX((A$1:A230=A231)*(B$1:B230=B231)*ROW(A$1:A230))))&amp;"; "&amp;C231))))</f>
        <v/>
      </c>
      <c r="J231" s="18" t="str">
        <f aca="false">IF(A231="","",A231&amp;"|"&amp;COUNTIF(A$2:A231,A231))</f>
        <v>Cardyd-AM 40/5|12</v>
      </c>
      <c r="K231" s="18" t="n">
        <f aca="false">IF(OR(A231="",B231=""),0,IF(COUNTIFS(A$2:A231,A231,B$2:B231,B231)=1,1,0))</f>
        <v>1</v>
      </c>
    </row>
    <row r="232" customFormat="false" ht="15" hidden="false" customHeight="false" outlineLevel="0" collapsed="false">
      <c r="A232" s="15" t="s">
        <v>388</v>
      </c>
      <c r="B232" s="15" t="s">
        <v>338</v>
      </c>
      <c r="C232" s="15"/>
      <c r="D232" s="15"/>
      <c r="F232" s="18" t="str">
        <f aca="false">IF(B232="","",IFERROR(INDEX(Materials!$B$2:$B$301,MATCH(B232,Materials!$A$2:$A$301,0)),""))</f>
        <v>Solvent</v>
      </c>
      <c r="G232" s="18" t="str">
        <f aca="true">IF(AND(A232="",B232=""),"",IF(A232="","Missing product",IF(B232="","Missing material",IF(COUNTIF(ProductList,A232)=0,"Product not in Products list",IF(COUNTIF(MaterialList,B232)=0,"Material not in Materials list","OK")))))</f>
        <v>OK</v>
      </c>
      <c r="H232" s="18" t="str">
        <f aca="false">IF(F232="Active",A232&amp;"|"&amp;COUNTIFS(A$2:A232,A232,F$2:F232,"Active"),"")</f>
        <v/>
      </c>
      <c r="I232" s="18" t="str">
        <f aca="false">IF(B232="","",IF(SUMPRODUCT(MAX((A$1:A231=A232)*(B$1:B231=B232)*ROW(A$1:A231)))=0,C232&amp;"",IF(C232="",INDEX(I$1:I231,SUMPRODUCT(MAX((A$1:A231=A232)*(B$1:B231=B232)*ROW(A$1:A231)))),IF(INDEX(I$1:I231,SUMPRODUCT(MAX((A$1:A231=A232)*(B$1:B231=B232)*ROW(A$1:A231))))="",C232&amp;"",INDEX(I$1:I231,SUMPRODUCT(MAX((A$1:A231=A232)*(B$1:B231=B232)*ROW(A$1:A231))))&amp;"; "&amp;C232))))</f>
        <v/>
      </c>
      <c r="J232" s="18" t="str">
        <f aca="false">IF(A232="","",A232&amp;"|"&amp;COUNTIF(A$2:A232,A232))</f>
        <v>Cardyd-AM 40/5|13</v>
      </c>
      <c r="K232" s="18" t="n">
        <f aca="false">IF(OR(A232="",B232=""),0,IF(COUNTIFS(A$2:A232,A232,B$2:B232,B232)=1,1,0))</f>
        <v>1</v>
      </c>
    </row>
    <row r="233" customFormat="false" ht="15" hidden="false" customHeight="false" outlineLevel="0" collapsed="false">
      <c r="A233" s="15" t="s">
        <v>388</v>
      </c>
      <c r="B233" s="15" t="s">
        <v>342</v>
      </c>
      <c r="C233" s="15"/>
      <c r="D233" s="15"/>
      <c r="F233" s="18" t="str">
        <f aca="false">IF(B233="","",IFERROR(INDEX(Materials!$B$2:$B$301,MATCH(B233,Materials!$A$2:$A$301,0)),""))</f>
        <v>Solvent</v>
      </c>
      <c r="G233" s="18" t="str">
        <f aca="true">IF(AND(A233="",B233=""),"",IF(A233="","Missing product",IF(B233="","Missing material",IF(COUNTIF(ProductList,A233)=0,"Product not in Products list",IF(COUNTIF(MaterialList,B233)=0,"Material not in Materials list","OK")))))</f>
        <v>OK</v>
      </c>
      <c r="H233" s="18" t="str">
        <f aca="false">IF(F233="Active",A233&amp;"|"&amp;COUNTIFS(A$2:A233,A233,F$2:F233,"Active"),"")</f>
        <v/>
      </c>
      <c r="I233" s="18" t="str">
        <f aca="false">IF(B233="","",IF(SUMPRODUCT(MAX((A$1:A232=A233)*(B$1:B232=B233)*ROW(A$1:A232)))=0,C233&amp;"",IF(C233="",INDEX(I$1:I232,SUMPRODUCT(MAX((A$1:A232=A233)*(B$1:B232=B233)*ROW(A$1:A232)))),IF(INDEX(I$1:I232,SUMPRODUCT(MAX((A$1:A232=A233)*(B$1:B232=B233)*ROW(A$1:A232))))="",C233&amp;"",INDEX(I$1:I232,SUMPRODUCT(MAX((A$1:A232=A233)*(B$1:B232=B233)*ROW(A$1:A232))))&amp;"; "&amp;C233))))</f>
        <v/>
      </c>
      <c r="J233" s="18" t="str">
        <f aca="false">IF(A233="","",A233&amp;"|"&amp;COUNTIF(A$2:A233,A233))</f>
        <v>Cardyd-AM 40/5|14</v>
      </c>
      <c r="K233" s="18" t="n">
        <f aca="false">IF(OR(A233="",B233=""),0,IF(COUNTIFS(A$2:A233,A233,B$2:B233,B233)=1,1,0))</f>
        <v>1</v>
      </c>
    </row>
    <row r="234" customFormat="false" ht="15" hidden="false" customHeight="false" outlineLevel="0" collapsed="false">
      <c r="A234" s="15" t="s">
        <v>388</v>
      </c>
      <c r="B234" s="15" t="s">
        <v>66</v>
      </c>
      <c r="C234" s="15"/>
      <c r="D234" s="15"/>
      <c r="F234" s="18" t="str">
        <f aca="false">IF(B234="","",IFERROR(INDEX(Materials!$B$2:$B$301,MATCH(B234,Materials!$A$2:$A$301,0)),""))</f>
        <v>Active</v>
      </c>
      <c r="G234" s="18" t="str">
        <f aca="true">IF(AND(A234="",B234=""),"",IF(A234="","Missing product",IF(B234="","Missing material",IF(COUNTIF(ProductList,A234)=0,"Product not in Products list",IF(COUNTIF(MaterialList,B234)=0,"Material not in Materials list","OK")))))</f>
        <v>OK</v>
      </c>
      <c r="H234" s="18" t="str">
        <f aca="false">IF(F234="Active",A234&amp;"|"&amp;COUNTIFS(A$2:A234,A234,F$2:F234,"Active"),"")</f>
        <v>Cardyd-AM 40/5|2</v>
      </c>
      <c r="I234" s="18" t="str">
        <f aca="false">IF(B234="","",IF(SUMPRODUCT(MAX((A$1:A233=A234)*(B$1:B233=B234)*ROW(A$1:A233)))=0,C234&amp;"",IF(C234="",INDEX(I$1:I233,SUMPRODUCT(MAX((A$1:A233=A234)*(B$1:B233=B234)*ROW(A$1:A233)))),IF(INDEX(I$1:I233,SUMPRODUCT(MAX((A$1:A233=A234)*(B$1:B233=B234)*ROW(A$1:A233))))="",C234&amp;"",INDEX(I$1:I233,SUMPRODUCT(MAX((A$1:A233=A234)*(B$1:B233=B234)*ROW(A$1:A233))))&amp;"; "&amp;C234))))</f>
        <v/>
      </c>
      <c r="J234" s="18" t="str">
        <f aca="false">IF(A234="","",A234&amp;"|"&amp;COUNTIF(A$2:A234,A234))</f>
        <v>Cardyd-AM 40/5|15</v>
      </c>
      <c r="K234" s="18" t="n">
        <f aca="false">IF(OR(A234="",B234=""),0,IF(COUNTIFS(A$2:A234,A234,B$2:B234,B234)=1,1,0))</f>
        <v>1</v>
      </c>
    </row>
    <row r="235" customFormat="false" ht="15" hidden="false" customHeight="false" outlineLevel="0" collapsed="false">
      <c r="A235" s="15" t="s">
        <v>388</v>
      </c>
      <c r="B235" s="15" t="s">
        <v>272</v>
      </c>
      <c r="C235" s="15"/>
      <c r="D235" s="15"/>
      <c r="F235" s="18" t="str">
        <f aca="false">IF(B235="","",IFERROR(INDEX(Materials!$B$2:$B$301,MATCH(B235,Materials!$A$2:$A$301,0)),""))</f>
        <v>Filler / Diluent</v>
      </c>
      <c r="G235" s="18" t="str">
        <f aca="true">IF(AND(A235="",B235=""),"",IF(A235="","Missing product",IF(B235="","Missing material",IF(COUNTIF(ProductList,A235)=0,"Product not in Products list",IF(COUNTIF(MaterialList,B235)=0,"Material not in Materials list","OK")))))</f>
        <v>OK</v>
      </c>
      <c r="H235" s="18" t="str">
        <f aca="false">IF(F235="Active",A235&amp;"|"&amp;COUNTIFS(A$2:A235,A235,F$2:F235,"Active"),"")</f>
        <v/>
      </c>
      <c r="I235" s="18" t="str">
        <f aca="false">IF(B235="","",IF(SUMPRODUCT(MAX((A$1:A234=A235)*(B$1:B234=B235)*ROW(A$1:A234)))=0,C235&amp;"",IF(C235="",INDEX(I$1:I234,SUMPRODUCT(MAX((A$1:A234=A235)*(B$1:B234=B235)*ROW(A$1:A234)))),IF(INDEX(I$1:I234,SUMPRODUCT(MAX((A$1:A234=A235)*(B$1:B234=B235)*ROW(A$1:A234))))="",C235&amp;"",INDEX(I$1:I234,SUMPRODUCT(MAX((A$1:A234=A235)*(B$1:B234=B235)*ROW(A$1:A234))))&amp;"; "&amp;C235))))</f>
        <v/>
      </c>
      <c r="J235" s="18" t="str">
        <f aca="false">IF(A235="","",A235&amp;"|"&amp;COUNTIF(A$2:A235,A235))</f>
        <v>Cardyd-AM 40/5|16</v>
      </c>
      <c r="K235" s="18" t="n">
        <f aca="false">IF(OR(A235="",B235=""),0,IF(COUNTIFS(A$2:A235,A235,B$2:B235,B235)=1,1,0))</f>
        <v>0</v>
      </c>
    </row>
    <row r="236" customFormat="false" ht="15" hidden="false" customHeight="false" outlineLevel="0" collapsed="false">
      <c r="A236" s="15" t="s">
        <v>388</v>
      </c>
      <c r="B236" s="15" t="s">
        <v>257</v>
      </c>
      <c r="C236" s="15"/>
      <c r="D236" s="15"/>
      <c r="F236" s="18" t="str">
        <f aca="false">IF(B236="","",IFERROR(INDEX(Materials!$B$2:$B$301,MATCH(B236,Materials!$A$2:$A$301,0)),""))</f>
        <v>Disintegrant</v>
      </c>
      <c r="G236" s="18" t="str">
        <f aca="true">IF(AND(A236="",B236=""),"",IF(A236="","Missing product",IF(B236="","Missing material",IF(COUNTIF(ProductList,A236)=0,"Product not in Products list",IF(COUNTIF(MaterialList,B236)=0,"Material not in Materials list","OK")))))</f>
        <v>OK</v>
      </c>
      <c r="H236" s="18" t="str">
        <f aca="false">IF(F236="Active",A236&amp;"|"&amp;COUNTIFS(A$2:A236,A236,F$2:F236,"Active"),"")</f>
        <v/>
      </c>
      <c r="I236" s="18" t="str">
        <f aca="false">IF(B236="","",IF(SUMPRODUCT(MAX((A$1:A235=A236)*(B$1:B235=B236)*ROW(A$1:A235)))=0,C236&amp;"",IF(C236="",INDEX(I$1:I235,SUMPRODUCT(MAX((A$1:A235=A236)*(B$1:B235=B236)*ROW(A$1:A235)))),IF(INDEX(I$1:I235,SUMPRODUCT(MAX((A$1:A235=A236)*(B$1:B235=B236)*ROW(A$1:A235))))="",C236&amp;"",INDEX(I$1:I235,SUMPRODUCT(MAX((A$1:A235=A236)*(B$1:B235=B236)*ROW(A$1:A235))))&amp;"; "&amp;C236))))</f>
        <v/>
      </c>
      <c r="J236" s="18" t="str">
        <f aca="false">IF(A236="","",A236&amp;"|"&amp;COUNTIF(A$2:A236,A236))</f>
        <v>Cardyd-AM 40/5|17</v>
      </c>
      <c r="K236" s="18" t="n">
        <f aca="false">IF(OR(A236="",B236=""),0,IF(COUNTIFS(A$2:A236,A236,B$2:B236,B236)=1,1,0))</f>
        <v>0</v>
      </c>
    </row>
    <row r="237" customFormat="false" ht="15" hidden="false" customHeight="false" outlineLevel="0" collapsed="false">
      <c r="A237" s="15" t="s">
        <v>388</v>
      </c>
      <c r="B237" s="15" t="s">
        <v>293</v>
      </c>
      <c r="C237" s="15"/>
      <c r="D237" s="15"/>
      <c r="F237" s="18" t="str">
        <f aca="false">IF(B237="","",IFERROR(INDEX(Materials!$B$2:$B$301,MATCH(B237,Materials!$A$2:$A$301,0)),""))</f>
        <v>Glidant</v>
      </c>
      <c r="G237" s="18" t="str">
        <f aca="true">IF(AND(A237="",B237=""),"",IF(A237="","Missing product",IF(B237="","Missing material",IF(COUNTIF(ProductList,A237)=0,"Product not in Products list",IF(COUNTIF(MaterialList,B237)=0,"Material not in Materials list","OK")))))</f>
        <v>OK</v>
      </c>
      <c r="H237" s="18" t="str">
        <f aca="false">IF(F237="Active",A237&amp;"|"&amp;COUNTIFS(A$2:A237,A237,F$2:F237,"Active"),"")</f>
        <v/>
      </c>
      <c r="I237" s="18" t="str">
        <f aca="false">IF(B237="","",IF(SUMPRODUCT(MAX((A$1:A236=A237)*(B$1:B236=B237)*ROW(A$1:A236)))=0,C237&amp;"",IF(C237="",INDEX(I$1:I236,SUMPRODUCT(MAX((A$1:A236=A237)*(B$1:B236=B237)*ROW(A$1:A236)))),IF(INDEX(I$1:I236,SUMPRODUCT(MAX((A$1:A236=A237)*(B$1:B236=B237)*ROW(A$1:A236))))="",C237&amp;"",INDEX(I$1:I236,SUMPRODUCT(MAX((A$1:A236=A237)*(B$1:B236=B237)*ROW(A$1:A236))))&amp;"; "&amp;C237))))</f>
        <v/>
      </c>
      <c r="J237" s="18" t="str">
        <f aca="false">IF(A237="","",A237&amp;"|"&amp;COUNTIF(A$2:A237,A237))</f>
        <v>Cardyd-AM 40/5|18</v>
      </c>
      <c r="K237" s="18" t="n">
        <f aca="false">IF(OR(A237="",B237=""),0,IF(COUNTIFS(A$2:A237,A237,B$2:B237,B237)=1,1,0))</f>
        <v>0</v>
      </c>
    </row>
    <row r="238" customFormat="false" ht="15" hidden="false" customHeight="false" outlineLevel="0" collapsed="false">
      <c r="A238" s="15" t="s">
        <v>388</v>
      </c>
      <c r="B238" s="15" t="s">
        <v>252</v>
      </c>
      <c r="C238" s="15"/>
      <c r="D238" s="15"/>
      <c r="F238" s="18" t="str">
        <f aca="false">IF(B238="","",IFERROR(INDEX(Materials!$B$2:$B$301,MATCH(B238,Materials!$A$2:$A$301,0)),""))</f>
        <v>Colorant</v>
      </c>
      <c r="G238" s="18" t="str">
        <f aca="true">IF(AND(A238="",B238=""),"",IF(A238="","Missing product",IF(B238="","Missing material",IF(COUNTIF(ProductList,A238)=0,"Product not in Products list",IF(COUNTIF(MaterialList,B238)=0,"Material not in Materials list","OK")))))</f>
        <v>OK</v>
      </c>
      <c r="H238" s="18" t="str">
        <f aca="false">IF(F238="Active",A238&amp;"|"&amp;COUNTIFS(A$2:A238,A238,F$2:F238,"Active"),"")</f>
        <v/>
      </c>
      <c r="I238" s="18" t="str">
        <f aca="false">IF(B238="","",IF(SUMPRODUCT(MAX((A$1:A237=A238)*(B$1:B237=B238)*ROW(A$1:A237)))=0,C238&amp;"",IF(C238="",INDEX(I$1:I237,SUMPRODUCT(MAX((A$1:A237=A238)*(B$1:B237=B238)*ROW(A$1:A237)))),IF(INDEX(I$1:I237,SUMPRODUCT(MAX((A$1:A237=A238)*(B$1:B237=B238)*ROW(A$1:A237))))="",C238&amp;"",INDEX(I$1:I237,SUMPRODUCT(MAX((A$1:A237=A238)*(B$1:B237=B238)*ROW(A$1:A237))))&amp;"; "&amp;C238))))</f>
        <v/>
      </c>
      <c r="J238" s="18" t="str">
        <f aca="false">IF(A238="","",A238&amp;"|"&amp;COUNTIF(A$2:A238,A238))</f>
        <v>Cardyd-AM 40/5|19</v>
      </c>
      <c r="K238" s="18" t="n">
        <f aca="false">IF(OR(A238="",B238=""),0,IF(COUNTIFS(A$2:A238,A238,B$2:B238,B238)=1,1,0))</f>
        <v>1</v>
      </c>
    </row>
    <row r="239" customFormat="false" ht="15" hidden="false" customHeight="false" outlineLevel="0" collapsed="false">
      <c r="A239" s="15" t="s">
        <v>388</v>
      </c>
      <c r="B239" s="15" t="s">
        <v>298</v>
      </c>
      <c r="C239" s="15"/>
      <c r="D239" s="15"/>
      <c r="F239" s="18" t="str">
        <f aca="false">IF(B239="","",IFERROR(INDEX(Materials!$B$2:$B$301,MATCH(B239,Materials!$A$2:$A$301,0)),""))</f>
        <v>Lubricant</v>
      </c>
      <c r="G239" s="18" t="str">
        <f aca="true">IF(AND(A239="",B239=""),"",IF(A239="","Missing product",IF(B239="","Missing material",IF(COUNTIF(ProductList,A239)=0,"Product not in Products list",IF(COUNTIF(MaterialList,B239)=0,"Material not in Materials list","OK")))))</f>
        <v>OK</v>
      </c>
      <c r="H239" s="18" t="str">
        <f aca="false">IF(F239="Active",A239&amp;"|"&amp;COUNTIFS(A$2:A239,A239,F$2:F239,"Active"),"")</f>
        <v/>
      </c>
      <c r="I239" s="18" t="str">
        <f aca="false">IF(B239="","",IF(SUMPRODUCT(MAX((A$1:A238=A239)*(B$1:B238=B239)*ROW(A$1:A238)))=0,C239&amp;"",IF(C239="",INDEX(I$1:I238,SUMPRODUCT(MAX((A$1:A238=A239)*(B$1:B238=B239)*ROW(A$1:A238)))),IF(INDEX(I$1:I238,SUMPRODUCT(MAX((A$1:A238=A239)*(B$1:B238=B239)*ROW(A$1:A238))))="",C239&amp;"",INDEX(I$1:I238,SUMPRODUCT(MAX((A$1:A238=A239)*(B$1:B238=B239)*ROW(A$1:A238))))&amp;"; "&amp;C239))))</f>
        <v/>
      </c>
      <c r="J239" s="18" t="str">
        <f aca="false">IF(A239="","",A239&amp;"|"&amp;COUNTIF(A$2:A239,A239))</f>
        <v>Cardyd-AM 40/5|20</v>
      </c>
      <c r="K239" s="18" t="n">
        <f aca="false">IF(OR(A239="",B239=""),0,IF(COUNTIFS(A$2:A239,A239,B$2:B239,B239)=1,1,0))</f>
        <v>0</v>
      </c>
    </row>
    <row r="240" customFormat="false" ht="15" hidden="false" customHeight="false" outlineLevel="0" collapsed="false">
      <c r="A240" s="15" t="s">
        <v>389</v>
      </c>
      <c r="B240" s="15" t="s">
        <v>203</v>
      </c>
      <c r="C240" s="15"/>
      <c r="D240" s="15"/>
      <c r="F240" s="18" t="str">
        <f aca="false">IF(B240="","",IFERROR(INDEX(Materials!$B$2:$B$301,MATCH(B240,Materials!$A$2:$A$301,0)),""))</f>
        <v>Active</v>
      </c>
      <c r="G240" s="18" t="str">
        <f aca="true">IF(AND(A240="",B240=""),"",IF(A240="","Missing product",IF(B240="","Missing material",IF(COUNTIF(ProductList,A240)=0,"Product not in Products list",IF(COUNTIF(MaterialList,B240)=0,"Material not in Materials list","OK")))))</f>
        <v>OK</v>
      </c>
      <c r="H240" s="18" t="str">
        <f aca="false">IF(F240="Active",A240&amp;"|"&amp;COUNTIFS(A$2:A240,A240,F$2:F240,"Active"),"")</f>
        <v>Cardyd-AM 40/10|1</v>
      </c>
      <c r="I240" s="18" t="str">
        <f aca="false">IF(B240="","",IF(SUMPRODUCT(MAX((A$1:A239=A240)*(B$1:B239=B240)*ROW(A$1:A239)))=0,C240&amp;"",IF(C240="",INDEX(I$1:I239,SUMPRODUCT(MAX((A$1:A239=A240)*(B$1:B239=B240)*ROW(A$1:A239)))),IF(INDEX(I$1:I239,SUMPRODUCT(MAX((A$1:A239=A240)*(B$1:B239=B240)*ROW(A$1:A239))))="",C240&amp;"",INDEX(I$1:I239,SUMPRODUCT(MAX((A$1:A239=A240)*(B$1:B239=B240)*ROW(A$1:A239))))&amp;"; "&amp;C240))))</f>
        <v/>
      </c>
      <c r="J240" s="18" t="str">
        <f aca="false">IF(A240="","",A240&amp;"|"&amp;COUNTIF(A$2:A240,A240))</f>
        <v>Cardyd-AM 40/10|1</v>
      </c>
      <c r="K240" s="18" t="n">
        <f aca="false">IF(OR(A240="",B240=""),0,IF(COUNTIFS(A$2:A240,A240,B$2:B240,B240)=1,1,0))</f>
        <v>1</v>
      </c>
    </row>
    <row r="241" customFormat="false" ht="15" hidden="false" customHeight="false" outlineLevel="0" collapsed="false">
      <c r="A241" s="15" t="s">
        <v>389</v>
      </c>
      <c r="B241" s="15" t="s">
        <v>216</v>
      </c>
      <c r="C241" s="15"/>
      <c r="D241" s="15"/>
      <c r="F241" s="18" t="str">
        <f aca="false">IF(B241="","",IFERROR(INDEX(Materials!$B$2:$B$301,MATCH(B241,Materials!$A$2:$A$301,0)),""))</f>
        <v>Alkalizer / Solubilizer</v>
      </c>
      <c r="G241" s="18" t="str">
        <f aca="true">IF(AND(A241="",B241=""),"",IF(A241="","Missing product",IF(B241="","Missing material",IF(COUNTIF(ProductList,A241)=0,"Product not in Products list",IF(COUNTIF(MaterialList,B241)=0,"Material not in Materials list","OK")))))</f>
        <v>OK</v>
      </c>
      <c r="H241" s="18" t="str">
        <f aca="false">IF(F241="Active",A241&amp;"|"&amp;COUNTIFS(A$2:A241,A241,F$2:F241,"Active"),"")</f>
        <v/>
      </c>
      <c r="I241" s="18" t="str">
        <f aca="false">IF(B241="","",IF(SUMPRODUCT(MAX((A$1:A240=A241)*(B$1:B240=B241)*ROW(A$1:A240)))=0,C241&amp;"",IF(C241="",INDEX(I$1:I240,SUMPRODUCT(MAX((A$1:A240=A241)*(B$1:B240=B241)*ROW(A$1:A240)))),IF(INDEX(I$1:I240,SUMPRODUCT(MAX((A$1:A240=A241)*(B$1:B240=B241)*ROW(A$1:A240))))="",C241&amp;"",INDEX(I$1:I240,SUMPRODUCT(MAX((A$1:A240=A241)*(B$1:B240=B241)*ROW(A$1:A240))))&amp;"; "&amp;C241))))</f>
        <v/>
      </c>
      <c r="J241" s="18" t="str">
        <f aca="false">IF(A241="","",A241&amp;"|"&amp;COUNTIF(A$2:A241,A241))</f>
        <v>Cardyd-AM 40/10|2</v>
      </c>
      <c r="K241" s="18" t="n">
        <f aca="false">IF(OR(A241="",B241=""),0,IF(COUNTIFS(A$2:A241,A241,B$2:B241,B241)=1,1,0))</f>
        <v>1</v>
      </c>
    </row>
    <row r="242" customFormat="false" ht="15" hidden="false" customHeight="false" outlineLevel="0" collapsed="false">
      <c r="A242" s="15" t="s">
        <v>389</v>
      </c>
      <c r="B242" s="15" t="s">
        <v>218</v>
      </c>
      <c r="C242" s="15"/>
      <c r="D242" s="15"/>
      <c r="F242" s="18" t="str">
        <f aca="false">IF(B242="","",IFERROR(INDEX(Materials!$B$2:$B$301,MATCH(B242,Materials!$A$2:$A$301,0)),""))</f>
        <v>Alkalizer / Solubilizer</v>
      </c>
      <c r="G242" s="18" t="str">
        <f aca="true">IF(AND(A242="",B242=""),"",IF(A242="","Missing product",IF(B242="","Missing material",IF(COUNTIF(ProductList,A242)=0,"Product not in Products list",IF(COUNTIF(MaterialList,B242)=0,"Material not in Materials list","OK")))))</f>
        <v>OK</v>
      </c>
      <c r="H242" s="18" t="str">
        <f aca="false">IF(F242="Active",A242&amp;"|"&amp;COUNTIFS(A$2:A242,A242,F$2:F242,"Active"),"")</f>
        <v/>
      </c>
      <c r="I242" s="18" t="str">
        <f aca="false">IF(B242="","",IF(SUMPRODUCT(MAX((A$1:A241=A242)*(B$1:B241=B242)*ROW(A$1:A241)))=0,C242&amp;"",IF(C242="",INDEX(I$1:I241,SUMPRODUCT(MAX((A$1:A241=A242)*(B$1:B241=B242)*ROW(A$1:A241)))),IF(INDEX(I$1:I241,SUMPRODUCT(MAX((A$1:A241=A242)*(B$1:B241=B242)*ROW(A$1:A241))))="",C242&amp;"",INDEX(I$1:I241,SUMPRODUCT(MAX((A$1:A241=A242)*(B$1:B241=B242)*ROW(A$1:A241))))&amp;"; "&amp;C242))))</f>
        <v/>
      </c>
      <c r="J242" s="18" t="str">
        <f aca="false">IF(A242="","",A242&amp;"|"&amp;COUNTIF(A$2:A242,A242))</f>
        <v>Cardyd-AM 40/10|3</v>
      </c>
      <c r="K242" s="18" t="n">
        <f aca="false">IF(OR(A242="",B242=""),0,IF(COUNTIFS(A$2:A242,A242,B$2:B242,B242)=1,1,0))</f>
        <v>1</v>
      </c>
    </row>
    <row r="243" customFormat="false" ht="15" hidden="false" customHeight="false" outlineLevel="0" collapsed="false">
      <c r="A243" s="15" t="s">
        <v>389</v>
      </c>
      <c r="B243" s="15" t="s">
        <v>219</v>
      </c>
      <c r="C243" s="15"/>
      <c r="D243" s="15"/>
      <c r="F243" s="18" t="str">
        <f aca="false">IF(B243="","",IFERROR(INDEX(Materials!$B$2:$B$301,MATCH(B243,Materials!$A$2:$A$301,0)),""))</f>
        <v>Binder</v>
      </c>
      <c r="G243" s="18" t="str">
        <f aca="true">IF(AND(A243="",B243=""),"",IF(A243="","Missing product",IF(B243="","Missing material",IF(COUNTIF(ProductList,A243)=0,"Product not in Products list",IF(COUNTIF(MaterialList,B243)=0,"Material not in Materials list","OK")))))</f>
        <v>OK</v>
      </c>
      <c r="H243" s="18" t="str">
        <f aca="false">IF(F243="Active",A243&amp;"|"&amp;COUNTIFS(A$2:A243,A243,F$2:F243,"Active"),"")</f>
        <v/>
      </c>
      <c r="I243" s="18" t="str">
        <f aca="false">IF(B243="","",IF(SUMPRODUCT(MAX((A$1:A242=A243)*(B$1:B242=B243)*ROW(A$1:A242)))=0,C243&amp;"",IF(C243="",INDEX(I$1:I242,SUMPRODUCT(MAX((A$1:A242=A243)*(B$1:B242=B243)*ROW(A$1:A242)))),IF(INDEX(I$1:I242,SUMPRODUCT(MAX((A$1:A242=A243)*(B$1:B242=B243)*ROW(A$1:A242))))="",C243&amp;"",INDEX(I$1:I242,SUMPRODUCT(MAX((A$1:A242=A243)*(B$1:B242=B243)*ROW(A$1:A242))))&amp;"; "&amp;C243))))</f>
        <v/>
      </c>
      <c r="J243" s="18" t="str">
        <f aca="false">IF(A243="","",A243&amp;"|"&amp;COUNTIF(A$2:A243,A243))</f>
        <v>Cardyd-AM 40/10|4</v>
      </c>
      <c r="K243" s="18" t="n">
        <f aca="false">IF(OR(A243="",B243=""),0,IF(COUNTIFS(A$2:A243,A243,B$2:B243,B243)=1,1,0))</f>
        <v>1</v>
      </c>
    </row>
    <row r="244" customFormat="false" ht="15" hidden="false" customHeight="false" outlineLevel="0" collapsed="false">
      <c r="A244" s="15" t="s">
        <v>389</v>
      </c>
      <c r="B244" s="15" t="s">
        <v>268</v>
      </c>
      <c r="C244" s="15"/>
      <c r="D244" s="15"/>
      <c r="F244" s="18" t="str">
        <f aca="false">IF(B244="","",IFERROR(INDEX(Materials!$B$2:$B$301,MATCH(B244,Materials!$A$2:$A$301,0)),""))</f>
        <v>Filler / Diluent</v>
      </c>
      <c r="G244" s="18" t="str">
        <f aca="true">IF(AND(A244="",B244=""),"",IF(A244="","Missing product",IF(B244="","Missing material",IF(COUNTIF(ProductList,A244)=0,"Product not in Products list",IF(COUNTIF(MaterialList,B244)=0,"Material not in Materials list","OK")))))</f>
        <v>OK</v>
      </c>
      <c r="H244" s="18" t="str">
        <f aca="false">IF(F244="Active",A244&amp;"|"&amp;COUNTIFS(A$2:A244,A244,F$2:F244,"Active"),"")</f>
        <v/>
      </c>
      <c r="I244" s="18" t="str">
        <f aca="false">IF(B244="","",IF(SUMPRODUCT(MAX((A$1:A243=A244)*(B$1:B243=B244)*ROW(A$1:A243)))=0,C244&amp;"",IF(C244="",INDEX(I$1:I243,SUMPRODUCT(MAX((A$1:A243=A244)*(B$1:B243=B244)*ROW(A$1:A243)))),IF(INDEX(I$1:I243,SUMPRODUCT(MAX((A$1:A243=A244)*(B$1:B243=B244)*ROW(A$1:A243))))="",C244&amp;"",INDEX(I$1:I243,SUMPRODUCT(MAX((A$1:A243=A244)*(B$1:B243=B244)*ROW(A$1:A243))))&amp;"; "&amp;C244))))</f>
        <v/>
      </c>
      <c r="J244" s="18" t="str">
        <f aca="false">IF(A244="","",A244&amp;"|"&amp;COUNTIF(A$2:A244,A244))</f>
        <v>Cardyd-AM 40/10|5</v>
      </c>
      <c r="K244" s="18" t="n">
        <f aca="false">IF(OR(A244="",B244=""),0,IF(COUNTIFS(A$2:A244,A244,B$2:B244,B244)=1,1,0))</f>
        <v>1</v>
      </c>
    </row>
    <row r="245" customFormat="false" ht="15" hidden="false" customHeight="false" outlineLevel="0" collapsed="false">
      <c r="A245" s="15" t="s">
        <v>389</v>
      </c>
      <c r="B245" s="15" t="s">
        <v>293</v>
      </c>
      <c r="C245" s="15"/>
      <c r="D245" s="15"/>
      <c r="F245" s="18" t="str">
        <f aca="false">IF(B245="","",IFERROR(INDEX(Materials!$B$2:$B$301,MATCH(B245,Materials!$A$2:$A$301,0)),""))</f>
        <v>Glidant</v>
      </c>
      <c r="G245" s="18" t="str">
        <f aca="true">IF(AND(A245="",B245=""),"",IF(A245="","Missing product",IF(B245="","Missing material",IF(COUNTIF(ProductList,A245)=0,"Product not in Products list",IF(COUNTIF(MaterialList,B245)=0,"Material not in Materials list","OK")))))</f>
        <v>OK</v>
      </c>
      <c r="H245" s="18" t="str">
        <f aca="false">IF(F245="Active",A245&amp;"|"&amp;COUNTIFS(A$2:A245,A245,F$2:F245,"Active"),"")</f>
        <v/>
      </c>
      <c r="I245" s="18" t="str">
        <f aca="false">IF(B245="","",IF(SUMPRODUCT(MAX((A$1:A244=A245)*(B$1:B244=B245)*ROW(A$1:A244)))=0,C245&amp;"",IF(C245="",INDEX(I$1:I244,SUMPRODUCT(MAX((A$1:A244=A245)*(B$1:B244=B245)*ROW(A$1:A244)))),IF(INDEX(I$1:I244,SUMPRODUCT(MAX((A$1:A244=A245)*(B$1:B244=B245)*ROW(A$1:A244))))="",C245&amp;"",INDEX(I$1:I244,SUMPRODUCT(MAX((A$1:A244=A245)*(B$1:B244=B245)*ROW(A$1:A244))))&amp;"; "&amp;C245))))</f>
        <v/>
      </c>
      <c r="J245" s="18" t="str">
        <f aca="false">IF(A245="","",A245&amp;"|"&amp;COUNTIF(A$2:A245,A245))</f>
        <v>Cardyd-AM 40/10|6</v>
      </c>
      <c r="K245" s="18" t="n">
        <f aca="false">IF(OR(A245="",B245=""),0,IF(COUNTIFS(A$2:A245,A245,B$2:B245,B245)=1,1,0))</f>
        <v>1</v>
      </c>
    </row>
    <row r="246" customFormat="false" ht="15" hidden="false" customHeight="false" outlineLevel="0" collapsed="false">
      <c r="A246" s="15" t="s">
        <v>389</v>
      </c>
      <c r="B246" s="15" t="s">
        <v>270</v>
      </c>
      <c r="C246" s="15"/>
      <c r="D246" s="15"/>
      <c r="F246" s="18" t="str">
        <f aca="false">IF(B246="","",IFERROR(INDEX(Materials!$B$2:$B$301,MATCH(B246,Materials!$A$2:$A$301,0)),""))</f>
        <v>Filler / Diluent</v>
      </c>
      <c r="G246" s="18" t="str">
        <f aca="true">IF(AND(A246="",B246=""),"",IF(A246="","Missing product",IF(B246="","Missing material",IF(COUNTIF(ProductList,A246)=0,"Product not in Products list",IF(COUNTIF(MaterialList,B246)=0,"Material not in Materials list","OK")))))</f>
        <v>OK</v>
      </c>
      <c r="H246" s="18" t="str">
        <f aca="false">IF(F246="Active",A246&amp;"|"&amp;COUNTIFS(A$2:A246,A246,F$2:F246,"Active"),"")</f>
        <v/>
      </c>
      <c r="I246" s="18" t="str">
        <f aca="false">IF(B246="","",IF(SUMPRODUCT(MAX((A$1:A245=A246)*(B$1:B245=B246)*ROW(A$1:A245)))=0,C246&amp;"",IF(C246="",INDEX(I$1:I245,SUMPRODUCT(MAX((A$1:A245=A246)*(B$1:B245=B246)*ROW(A$1:A245)))),IF(INDEX(I$1:I245,SUMPRODUCT(MAX((A$1:A245=A246)*(B$1:B245=B246)*ROW(A$1:A245))))="",C246&amp;"",INDEX(I$1:I245,SUMPRODUCT(MAX((A$1:A245=A246)*(B$1:B245=B246)*ROW(A$1:A245))))&amp;"; "&amp;C246))))</f>
        <v/>
      </c>
      <c r="J246" s="18" t="str">
        <f aca="false">IF(A246="","",A246&amp;"|"&amp;COUNTIF(A$2:A246,A246))</f>
        <v>Cardyd-AM 40/10|7</v>
      </c>
      <c r="K246" s="18" t="n">
        <f aca="false">IF(OR(A246="",B246=""),0,IF(COUNTIFS(A$2:A246,A246,B$2:B246,B246)=1,1,0))</f>
        <v>1</v>
      </c>
    </row>
    <row r="247" customFormat="false" ht="15" hidden="false" customHeight="false" outlineLevel="0" collapsed="false">
      <c r="A247" s="15" t="s">
        <v>389</v>
      </c>
      <c r="B247" s="15" t="s">
        <v>257</v>
      </c>
      <c r="C247" s="15"/>
      <c r="D247" s="15"/>
      <c r="F247" s="18" t="str">
        <f aca="false">IF(B247="","",IFERROR(INDEX(Materials!$B$2:$B$301,MATCH(B247,Materials!$A$2:$A$301,0)),""))</f>
        <v>Disintegrant</v>
      </c>
      <c r="G247" s="18" t="str">
        <f aca="true">IF(AND(A247="",B247=""),"",IF(A247="","Missing product",IF(B247="","Missing material",IF(COUNTIF(ProductList,A247)=0,"Product not in Products list",IF(COUNTIF(MaterialList,B247)=0,"Material not in Materials list","OK")))))</f>
        <v>OK</v>
      </c>
      <c r="H247" s="18" t="str">
        <f aca="false">IF(F247="Active",A247&amp;"|"&amp;COUNTIFS(A$2:A247,A247,F$2:F247,"Active"),"")</f>
        <v/>
      </c>
      <c r="I247" s="18" t="str">
        <f aca="false">IF(B247="","",IF(SUMPRODUCT(MAX((A$1:A246=A247)*(B$1:B246=B247)*ROW(A$1:A246)))=0,C247&amp;"",IF(C247="",INDEX(I$1:I246,SUMPRODUCT(MAX((A$1:A246=A247)*(B$1:B246=B247)*ROW(A$1:A246)))),IF(INDEX(I$1:I246,SUMPRODUCT(MAX((A$1:A246=A247)*(B$1:B246=B247)*ROW(A$1:A246))))="",C247&amp;"",INDEX(I$1:I246,SUMPRODUCT(MAX((A$1:A246=A247)*(B$1:B246=B247)*ROW(A$1:A246))))&amp;"; "&amp;C247))))</f>
        <v/>
      </c>
      <c r="J247" s="18" t="str">
        <f aca="false">IF(A247="","",A247&amp;"|"&amp;COUNTIF(A$2:A247,A247))</f>
        <v>Cardyd-AM 40/10|8</v>
      </c>
      <c r="K247" s="18" t="n">
        <f aca="false">IF(OR(A247="",B247=""),0,IF(COUNTIFS(A$2:A247,A247,B$2:B247,B247)=1,1,0))</f>
        <v>1</v>
      </c>
    </row>
    <row r="248" customFormat="false" ht="15" hidden="false" customHeight="false" outlineLevel="0" collapsed="false">
      <c r="A248" s="15" t="s">
        <v>389</v>
      </c>
      <c r="B248" s="15" t="s">
        <v>347</v>
      </c>
      <c r="C248" s="15"/>
      <c r="D248" s="15"/>
      <c r="F248" s="18" t="str">
        <f aca="false">IF(B248="","",IFERROR(INDEX(Materials!$B$2:$B$301,MATCH(B248,Materials!$A$2:$A$301,0)),""))</f>
        <v>Surfactant</v>
      </c>
      <c r="G248" s="18" t="str">
        <f aca="true">IF(AND(A248="",B248=""),"",IF(A248="","Missing product",IF(B248="","Missing material",IF(COUNTIF(ProductList,A248)=0,"Product not in Products list",IF(COUNTIF(MaterialList,B248)=0,"Material not in Materials list","OK")))))</f>
        <v>OK</v>
      </c>
      <c r="H248" s="18" t="str">
        <f aca="false">IF(F248="Active",A248&amp;"|"&amp;COUNTIFS(A$2:A248,A248,F$2:F248,"Active"),"")</f>
        <v/>
      </c>
      <c r="I248" s="18" t="str">
        <f aca="false">IF(B248="","",IF(SUMPRODUCT(MAX((A$1:A247=A248)*(B$1:B247=B248)*ROW(A$1:A247)))=0,C248&amp;"",IF(C248="",INDEX(I$1:I247,SUMPRODUCT(MAX((A$1:A247=A248)*(B$1:B247=B248)*ROW(A$1:A247)))),IF(INDEX(I$1:I247,SUMPRODUCT(MAX((A$1:A247=A248)*(B$1:B247=B248)*ROW(A$1:A247))))="",C248&amp;"",INDEX(I$1:I247,SUMPRODUCT(MAX((A$1:A247=A248)*(B$1:B247=B248)*ROW(A$1:A247))))&amp;"; "&amp;C248))))</f>
        <v/>
      </c>
      <c r="J248" s="18" t="str">
        <f aca="false">IF(A248="","",A248&amp;"|"&amp;COUNTIF(A$2:A248,A248))</f>
        <v>Cardyd-AM 40/10|9</v>
      </c>
      <c r="K248" s="18" t="n">
        <f aca="false">IF(OR(A248="",B248=""),0,IF(COUNTIFS(A$2:A248,A248,B$2:B248,B248)=1,1,0))</f>
        <v>1</v>
      </c>
    </row>
    <row r="249" customFormat="false" ht="15" hidden="false" customHeight="false" outlineLevel="0" collapsed="false">
      <c r="A249" s="15" t="s">
        <v>389</v>
      </c>
      <c r="B249" s="15" t="s">
        <v>272</v>
      </c>
      <c r="C249" s="15"/>
      <c r="D249" s="15"/>
      <c r="F249" s="18" t="str">
        <f aca="false">IF(B249="","",IFERROR(INDEX(Materials!$B$2:$B$301,MATCH(B249,Materials!$A$2:$A$301,0)),""))</f>
        <v>Filler / Diluent</v>
      </c>
      <c r="G249" s="18" t="str">
        <f aca="true">IF(AND(A249="",B249=""),"",IF(A249="","Missing product",IF(B249="","Missing material",IF(COUNTIF(ProductList,A249)=0,"Product not in Products list",IF(COUNTIF(MaterialList,B249)=0,"Material not in Materials list","OK")))))</f>
        <v>OK</v>
      </c>
      <c r="H249" s="18" t="str">
        <f aca="false">IF(F249="Active",A249&amp;"|"&amp;COUNTIFS(A$2:A249,A249,F$2:F249,"Active"),"")</f>
        <v/>
      </c>
      <c r="I249" s="18" t="str">
        <f aca="false">IF(B249="","",IF(SUMPRODUCT(MAX((A$1:A248=A249)*(B$1:B248=B249)*ROW(A$1:A248)))=0,C249&amp;"",IF(C249="",INDEX(I$1:I248,SUMPRODUCT(MAX((A$1:A248=A249)*(B$1:B248=B249)*ROW(A$1:A248)))),IF(INDEX(I$1:I248,SUMPRODUCT(MAX((A$1:A248=A249)*(B$1:B248=B249)*ROW(A$1:A248))))="",C249&amp;"",INDEX(I$1:I248,SUMPRODUCT(MAX((A$1:A248=A249)*(B$1:B248=B249)*ROW(A$1:A248))))&amp;"; "&amp;C249))))</f>
        <v/>
      </c>
      <c r="J249" s="18" t="str">
        <f aca="false">IF(A249="","",A249&amp;"|"&amp;COUNTIF(A$2:A249,A249))</f>
        <v>Cardyd-AM 40/10|10</v>
      </c>
      <c r="K249" s="18" t="n">
        <f aca="false">IF(OR(A249="",B249=""),0,IF(COUNTIFS(A$2:A249,A249,B$2:B249,B249)=1,1,0))</f>
        <v>1</v>
      </c>
    </row>
    <row r="250" customFormat="false" ht="15" hidden="false" customHeight="false" outlineLevel="0" collapsed="false">
      <c r="A250" s="15" t="s">
        <v>389</v>
      </c>
      <c r="B250" s="15" t="s">
        <v>298</v>
      </c>
      <c r="C250" s="15"/>
      <c r="D250" s="15"/>
      <c r="F250" s="18" t="str">
        <f aca="false">IF(B250="","",IFERROR(INDEX(Materials!$B$2:$B$301,MATCH(B250,Materials!$A$2:$A$301,0)),""))</f>
        <v>Lubricant</v>
      </c>
      <c r="G250" s="18" t="str">
        <f aca="true">IF(AND(A250="",B250=""),"",IF(A250="","Missing product",IF(B250="","Missing material",IF(COUNTIF(ProductList,A250)=0,"Product not in Products list",IF(COUNTIF(MaterialList,B250)=0,"Material not in Materials list","OK")))))</f>
        <v>OK</v>
      </c>
      <c r="H250" s="18" t="str">
        <f aca="false">IF(F250="Active",A250&amp;"|"&amp;COUNTIFS(A$2:A250,A250,F$2:F250,"Active"),"")</f>
        <v/>
      </c>
      <c r="I250" s="18" t="str">
        <f aca="false">IF(B250="","",IF(SUMPRODUCT(MAX((A$1:A249=A250)*(B$1:B249=B250)*ROW(A$1:A249)))=0,C250&amp;"",IF(C250="",INDEX(I$1:I249,SUMPRODUCT(MAX((A$1:A249=A250)*(B$1:B249=B250)*ROW(A$1:A249)))),IF(INDEX(I$1:I249,SUMPRODUCT(MAX((A$1:A249=A250)*(B$1:B249=B250)*ROW(A$1:A249))))="",C250&amp;"",INDEX(I$1:I249,SUMPRODUCT(MAX((A$1:A249=A250)*(B$1:B249=B250)*ROW(A$1:A249))))&amp;"; "&amp;C250))))</f>
        <v/>
      </c>
      <c r="J250" s="18" t="str">
        <f aca="false">IF(A250="","",A250&amp;"|"&amp;COUNTIF(A$2:A250,A250))</f>
        <v>Cardyd-AM 40/10|11</v>
      </c>
      <c r="K250" s="18" t="n">
        <f aca="false">IF(OR(A250="",B250=""),0,IF(COUNTIFS(A$2:A250,A250,B$2:B250,B250)=1,1,0))</f>
        <v>1</v>
      </c>
    </row>
    <row r="251" customFormat="false" ht="15" hidden="false" customHeight="false" outlineLevel="0" collapsed="false">
      <c r="A251" s="15" t="s">
        <v>389</v>
      </c>
      <c r="B251" s="15" t="s">
        <v>296</v>
      </c>
      <c r="C251" s="15"/>
      <c r="D251" s="15"/>
      <c r="F251" s="18" t="str">
        <f aca="false">IF(B251="","",IFERROR(INDEX(Materials!$B$2:$B$301,MATCH(B251,Materials!$A$2:$A$301,0)),""))</f>
        <v>Glidant / Anti-tacking</v>
      </c>
      <c r="G251" s="18" t="str">
        <f aca="true">IF(AND(A251="",B251=""),"",IF(A251="","Missing product",IF(B251="","Missing material",IF(COUNTIF(ProductList,A251)=0,"Product not in Products list",IF(COUNTIF(MaterialList,B251)=0,"Material not in Materials list","OK")))))</f>
        <v>OK</v>
      </c>
      <c r="H251" s="18" t="str">
        <f aca="false">IF(F251="Active",A251&amp;"|"&amp;COUNTIFS(A$2:A251,A251,F$2:F251,"Active"),"")</f>
        <v/>
      </c>
      <c r="I251" s="18" t="str">
        <f aca="false">IF(B251="","",IF(SUMPRODUCT(MAX((A$1:A250=A251)*(B$1:B250=B251)*ROW(A$1:A250)))=0,C251&amp;"",IF(C251="",INDEX(I$1:I250,SUMPRODUCT(MAX((A$1:A250=A251)*(B$1:B250=B251)*ROW(A$1:A250)))),IF(INDEX(I$1:I250,SUMPRODUCT(MAX((A$1:A250=A251)*(B$1:B250=B251)*ROW(A$1:A250))))="",C251&amp;"",INDEX(I$1:I250,SUMPRODUCT(MAX((A$1:A250=A251)*(B$1:B250=B251)*ROW(A$1:A250))))&amp;"; "&amp;C251))))</f>
        <v/>
      </c>
      <c r="J251" s="18" t="str">
        <f aca="false">IF(A251="","",A251&amp;"|"&amp;COUNTIF(A$2:A251,A251))</f>
        <v>Cardyd-AM 40/10|12</v>
      </c>
      <c r="K251" s="18" t="n">
        <f aca="false">IF(OR(A251="",B251=""),0,IF(COUNTIFS(A$2:A251,A251,B$2:B251,B251)=1,1,0))</f>
        <v>1</v>
      </c>
    </row>
    <row r="252" customFormat="false" ht="15" hidden="false" customHeight="false" outlineLevel="0" collapsed="false">
      <c r="A252" s="15" t="s">
        <v>389</v>
      </c>
      <c r="B252" s="15" t="s">
        <v>338</v>
      </c>
      <c r="C252" s="15"/>
      <c r="D252" s="15"/>
      <c r="F252" s="18" t="str">
        <f aca="false">IF(B252="","",IFERROR(INDEX(Materials!$B$2:$B$301,MATCH(B252,Materials!$A$2:$A$301,0)),""))</f>
        <v>Solvent</v>
      </c>
      <c r="G252" s="18" t="str">
        <f aca="true">IF(AND(A252="",B252=""),"",IF(A252="","Missing product",IF(B252="","Missing material",IF(COUNTIF(ProductList,A252)=0,"Product not in Products list",IF(COUNTIF(MaterialList,B252)=0,"Material not in Materials list","OK")))))</f>
        <v>OK</v>
      </c>
      <c r="H252" s="18" t="str">
        <f aca="false">IF(F252="Active",A252&amp;"|"&amp;COUNTIFS(A$2:A252,A252,F$2:F252,"Active"),"")</f>
        <v/>
      </c>
      <c r="I252" s="18" t="str">
        <f aca="false">IF(B252="","",IF(SUMPRODUCT(MAX((A$1:A251=A252)*(B$1:B251=B252)*ROW(A$1:A251)))=0,C252&amp;"",IF(C252="",INDEX(I$1:I251,SUMPRODUCT(MAX((A$1:A251=A252)*(B$1:B251=B252)*ROW(A$1:A251)))),IF(INDEX(I$1:I251,SUMPRODUCT(MAX((A$1:A251=A252)*(B$1:B251=B252)*ROW(A$1:A251))))="",C252&amp;"",INDEX(I$1:I251,SUMPRODUCT(MAX((A$1:A251=A252)*(B$1:B251=B252)*ROW(A$1:A251))))&amp;"; "&amp;C252))))</f>
        <v/>
      </c>
      <c r="J252" s="18" t="str">
        <f aca="false">IF(A252="","",A252&amp;"|"&amp;COUNTIF(A$2:A252,A252))</f>
        <v>Cardyd-AM 40/10|13</v>
      </c>
      <c r="K252" s="18" t="n">
        <f aca="false">IF(OR(A252="",B252=""),0,IF(COUNTIFS(A$2:A252,A252,B$2:B252,B252)=1,1,0))</f>
        <v>1</v>
      </c>
    </row>
    <row r="253" customFormat="false" ht="15" hidden="false" customHeight="false" outlineLevel="0" collapsed="false">
      <c r="A253" s="15" t="s">
        <v>389</v>
      </c>
      <c r="B253" s="15" t="s">
        <v>342</v>
      </c>
      <c r="C253" s="15"/>
      <c r="D253" s="15"/>
      <c r="F253" s="18" t="str">
        <f aca="false">IF(B253="","",IFERROR(INDEX(Materials!$B$2:$B$301,MATCH(B253,Materials!$A$2:$A$301,0)),""))</f>
        <v>Solvent</v>
      </c>
      <c r="G253" s="18" t="str">
        <f aca="true">IF(AND(A253="",B253=""),"",IF(A253="","Missing product",IF(B253="","Missing material",IF(COUNTIF(ProductList,A253)=0,"Product not in Products list",IF(COUNTIF(MaterialList,B253)=0,"Material not in Materials list","OK")))))</f>
        <v>OK</v>
      </c>
      <c r="H253" s="18" t="str">
        <f aca="false">IF(F253="Active",A253&amp;"|"&amp;COUNTIFS(A$2:A253,A253,F$2:F253,"Active"),"")</f>
        <v/>
      </c>
      <c r="I253" s="18" t="str">
        <f aca="false">IF(B253="","",IF(SUMPRODUCT(MAX((A$1:A252=A253)*(B$1:B252=B253)*ROW(A$1:A252)))=0,C253&amp;"",IF(C253="",INDEX(I$1:I252,SUMPRODUCT(MAX((A$1:A252=A253)*(B$1:B252=B253)*ROW(A$1:A252)))),IF(INDEX(I$1:I252,SUMPRODUCT(MAX((A$1:A252=A253)*(B$1:B252=B253)*ROW(A$1:A252))))="",C253&amp;"",INDEX(I$1:I252,SUMPRODUCT(MAX((A$1:A252=A253)*(B$1:B252=B253)*ROW(A$1:A252))))&amp;"; "&amp;C253))))</f>
        <v/>
      </c>
      <c r="J253" s="18" t="str">
        <f aca="false">IF(A253="","",A253&amp;"|"&amp;COUNTIF(A$2:A253,A253))</f>
        <v>Cardyd-AM 40/10|14</v>
      </c>
      <c r="K253" s="18" t="n">
        <f aca="false">IF(OR(A253="",B253=""),0,IF(COUNTIFS(A$2:A253,A253,B$2:B253,B253)=1,1,0))</f>
        <v>1</v>
      </c>
    </row>
    <row r="254" customFormat="false" ht="15" hidden="false" customHeight="false" outlineLevel="0" collapsed="false">
      <c r="A254" s="15" t="s">
        <v>389</v>
      </c>
      <c r="B254" s="15" t="s">
        <v>66</v>
      </c>
      <c r="C254" s="15"/>
      <c r="D254" s="15"/>
      <c r="F254" s="18" t="str">
        <f aca="false">IF(B254="","",IFERROR(INDEX(Materials!$B$2:$B$301,MATCH(B254,Materials!$A$2:$A$301,0)),""))</f>
        <v>Active</v>
      </c>
      <c r="G254" s="18" t="str">
        <f aca="true">IF(AND(A254="",B254=""),"",IF(A254="","Missing product",IF(B254="","Missing material",IF(COUNTIF(ProductList,A254)=0,"Product not in Products list",IF(COUNTIF(MaterialList,B254)=0,"Material not in Materials list","OK")))))</f>
        <v>OK</v>
      </c>
      <c r="H254" s="18" t="str">
        <f aca="false">IF(F254="Active",A254&amp;"|"&amp;COUNTIFS(A$2:A254,A254,F$2:F254,"Active"),"")</f>
        <v>Cardyd-AM 40/10|2</v>
      </c>
      <c r="I254" s="18" t="str">
        <f aca="false">IF(B254="","",IF(SUMPRODUCT(MAX((A$1:A253=A254)*(B$1:B253=B254)*ROW(A$1:A253)))=0,C254&amp;"",IF(C254="",INDEX(I$1:I253,SUMPRODUCT(MAX((A$1:A253=A254)*(B$1:B253=B254)*ROW(A$1:A253)))),IF(INDEX(I$1:I253,SUMPRODUCT(MAX((A$1:A253=A254)*(B$1:B253=B254)*ROW(A$1:A253))))="",C254&amp;"",INDEX(I$1:I253,SUMPRODUCT(MAX((A$1:A253=A254)*(B$1:B253=B254)*ROW(A$1:A253))))&amp;"; "&amp;C254))))</f>
        <v/>
      </c>
      <c r="J254" s="18" t="str">
        <f aca="false">IF(A254="","",A254&amp;"|"&amp;COUNTIF(A$2:A254,A254))</f>
        <v>Cardyd-AM 40/10|15</v>
      </c>
      <c r="K254" s="18" t="n">
        <f aca="false">IF(OR(A254="",B254=""),0,IF(COUNTIFS(A$2:A254,A254,B$2:B254,B254)=1,1,0))</f>
        <v>1</v>
      </c>
    </row>
    <row r="255" customFormat="false" ht="15" hidden="false" customHeight="false" outlineLevel="0" collapsed="false">
      <c r="A255" s="15" t="s">
        <v>389</v>
      </c>
      <c r="B255" s="15" t="s">
        <v>272</v>
      </c>
      <c r="C255" s="15"/>
      <c r="D255" s="15"/>
      <c r="F255" s="18" t="str">
        <f aca="false">IF(B255="","",IFERROR(INDEX(Materials!$B$2:$B$301,MATCH(B255,Materials!$A$2:$A$301,0)),""))</f>
        <v>Filler / Diluent</v>
      </c>
      <c r="G255" s="18" t="str">
        <f aca="true">IF(AND(A255="",B255=""),"",IF(A255="","Missing product",IF(B255="","Missing material",IF(COUNTIF(ProductList,A255)=0,"Product not in Products list",IF(COUNTIF(MaterialList,B255)=0,"Material not in Materials list","OK")))))</f>
        <v>OK</v>
      </c>
      <c r="H255" s="18" t="str">
        <f aca="false">IF(F255="Active",A255&amp;"|"&amp;COUNTIFS(A$2:A255,A255,F$2:F255,"Active"),"")</f>
        <v/>
      </c>
      <c r="I255" s="18" t="str">
        <f aca="false">IF(B255="","",IF(SUMPRODUCT(MAX((A$1:A254=A255)*(B$1:B254=B255)*ROW(A$1:A254)))=0,C255&amp;"",IF(C255="",INDEX(I$1:I254,SUMPRODUCT(MAX((A$1:A254=A255)*(B$1:B254=B255)*ROW(A$1:A254)))),IF(INDEX(I$1:I254,SUMPRODUCT(MAX((A$1:A254=A255)*(B$1:B254=B255)*ROW(A$1:A254))))="",C255&amp;"",INDEX(I$1:I254,SUMPRODUCT(MAX((A$1:A254=A255)*(B$1:B254=B255)*ROW(A$1:A254))))&amp;"; "&amp;C255))))</f>
        <v/>
      </c>
      <c r="J255" s="18" t="str">
        <f aca="false">IF(A255="","",A255&amp;"|"&amp;COUNTIF(A$2:A255,A255))</f>
        <v>Cardyd-AM 40/10|16</v>
      </c>
      <c r="K255" s="18" t="n">
        <f aca="false">IF(OR(A255="",B255=""),0,IF(COUNTIFS(A$2:A255,A255,B$2:B255,B255)=1,1,0))</f>
        <v>0</v>
      </c>
    </row>
    <row r="256" customFormat="false" ht="15" hidden="false" customHeight="false" outlineLevel="0" collapsed="false">
      <c r="A256" s="15" t="s">
        <v>389</v>
      </c>
      <c r="B256" s="15" t="s">
        <v>257</v>
      </c>
      <c r="C256" s="15"/>
      <c r="D256" s="15"/>
      <c r="F256" s="18" t="str">
        <f aca="false">IF(B256="","",IFERROR(INDEX(Materials!$B$2:$B$301,MATCH(B256,Materials!$A$2:$A$301,0)),""))</f>
        <v>Disintegrant</v>
      </c>
      <c r="G256" s="18" t="str">
        <f aca="true">IF(AND(A256="",B256=""),"",IF(A256="","Missing product",IF(B256="","Missing material",IF(COUNTIF(ProductList,A256)=0,"Product not in Products list",IF(COUNTIF(MaterialList,B256)=0,"Material not in Materials list","OK")))))</f>
        <v>OK</v>
      </c>
      <c r="H256" s="18" t="str">
        <f aca="false">IF(F256="Active",A256&amp;"|"&amp;COUNTIFS(A$2:A256,A256,F$2:F256,"Active"),"")</f>
        <v/>
      </c>
      <c r="I256" s="18" t="str">
        <f aca="false">IF(B256="","",IF(SUMPRODUCT(MAX((A$1:A255=A256)*(B$1:B255=B256)*ROW(A$1:A255)))=0,C256&amp;"",IF(C256="",INDEX(I$1:I255,SUMPRODUCT(MAX((A$1:A255=A256)*(B$1:B255=B256)*ROW(A$1:A255)))),IF(INDEX(I$1:I255,SUMPRODUCT(MAX((A$1:A255=A256)*(B$1:B255=B256)*ROW(A$1:A255))))="",C256&amp;"",INDEX(I$1:I255,SUMPRODUCT(MAX((A$1:A255=A256)*(B$1:B255=B256)*ROW(A$1:A255))))&amp;"; "&amp;C256))))</f>
        <v/>
      </c>
      <c r="J256" s="18" t="str">
        <f aca="false">IF(A256="","",A256&amp;"|"&amp;COUNTIF(A$2:A256,A256))</f>
        <v>Cardyd-AM 40/10|17</v>
      </c>
      <c r="K256" s="18" t="n">
        <f aca="false">IF(OR(A256="",B256=""),0,IF(COUNTIFS(A$2:A256,A256,B$2:B256,B256)=1,1,0))</f>
        <v>0</v>
      </c>
    </row>
    <row r="257" customFormat="false" ht="15" hidden="false" customHeight="false" outlineLevel="0" collapsed="false">
      <c r="A257" s="15" t="s">
        <v>389</v>
      </c>
      <c r="B257" s="15" t="s">
        <v>293</v>
      </c>
      <c r="C257" s="15"/>
      <c r="D257" s="15"/>
      <c r="F257" s="18" t="str">
        <f aca="false">IF(B257="","",IFERROR(INDEX(Materials!$B$2:$B$301,MATCH(B257,Materials!$A$2:$A$301,0)),""))</f>
        <v>Glidant</v>
      </c>
      <c r="G257" s="18" t="str">
        <f aca="true">IF(AND(A257="",B257=""),"",IF(A257="","Missing product",IF(B257="","Missing material",IF(COUNTIF(ProductList,A257)=0,"Product not in Products list",IF(COUNTIF(MaterialList,B257)=0,"Material not in Materials list","OK")))))</f>
        <v>OK</v>
      </c>
      <c r="H257" s="18" t="str">
        <f aca="false">IF(F257="Active",A257&amp;"|"&amp;COUNTIFS(A$2:A257,A257,F$2:F257,"Active"),"")</f>
        <v/>
      </c>
      <c r="I257" s="18" t="str">
        <f aca="false">IF(B257="","",IF(SUMPRODUCT(MAX((A$1:A256=A257)*(B$1:B256=B257)*ROW(A$1:A256)))=0,C257&amp;"",IF(C257="",INDEX(I$1:I256,SUMPRODUCT(MAX((A$1:A256=A257)*(B$1:B256=B257)*ROW(A$1:A256)))),IF(INDEX(I$1:I256,SUMPRODUCT(MAX((A$1:A256=A257)*(B$1:B256=B257)*ROW(A$1:A256))))="",C257&amp;"",INDEX(I$1:I256,SUMPRODUCT(MAX((A$1:A256=A257)*(B$1:B256=B257)*ROW(A$1:A256))))&amp;"; "&amp;C257))))</f>
        <v/>
      </c>
      <c r="J257" s="18" t="str">
        <f aca="false">IF(A257="","",A257&amp;"|"&amp;COUNTIF(A$2:A257,A257))</f>
        <v>Cardyd-AM 40/10|18</v>
      </c>
      <c r="K257" s="18" t="n">
        <f aca="false">IF(OR(A257="",B257=""),0,IF(COUNTIFS(A$2:A257,A257,B$2:B257,B257)=1,1,0))</f>
        <v>0</v>
      </c>
    </row>
    <row r="258" customFormat="false" ht="15" hidden="false" customHeight="false" outlineLevel="0" collapsed="false">
      <c r="A258" s="15" t="s">
        <v>389</v>
      </c>
      <c r="B258" s="15" t="s">
        <v>248</v>
      </c>
      <c r="C258" s="15"/>
      <c r="D258" s="15"/>
      <c r="F258" s="18" t="str">
        <f aca="false">IF(B258="","",IFERROR(INDEX(Materials!$B$2:$B$301,MATCH(B258,Materials!$A$2:$A$301,0)),""))</f>
        <v>Colorant</v>
      </c>
      <c r="G258" s="18" t="str">
        <f aca="true">IF(AND(A258="",B258=""),"",IF(A258="","Missing product",IF(B258="","Missing material",IF(COUNTIF(ProductList,A258)=0,"Product not in Products list",IF(COUNTIF(MaterialList,B258)=0,"Material not in Materials list","OK")))))</f>
        <v>OK</v>
      </c>
      <c r="H258" s="18" t="str">
        <f aca="false">IF(F258="Active",A258&amp;"|"&amp;COUNTIFS(A$2:A258,A258,F$2:F258,"Active"),"")</f>
        <v/>
      </c>
      <c r="I258" s="18" t="str">
        <f aca="false">IF(B258="","",IF(SUMPRODUCT(MAX((A$1:A257=A258)*(B$1:B257=B258)*ROW(A$1:A257)))=0,C258&amp;"",IF(C258="",INDEX(I$1:I257,SUMPRODUCT(MAX((A$1:A257=A258)*(B$1:B257=B258)*ROW(A$1:A257)))),IF(INDEX(I$1:I257,SUMPRODUCT(MAX((A$1:A257=A258)*(B$1:B257=B258)*ROW(A$1:A257))))="",C258&amp;"",INDEX(I$1:I257,SUMPRODUCT(MAX((A$1:A257=A258)*(B$1:B257=B258)*ROW(A$1:A257))))&amp;"; "&amp;C258))))</f>
        <v/>
      </c>
      <c r="J258" s="18" t="str">
        <f aca="false">IF(A258="","",A258&amp;"|"&amp;COUNTIF(A$2:A258,A258))</f>
        <v>Cardyd-AM 40/10|19</v>
      </c>
      <c r="K258" s="18" t="n">
        <f aca="false">IF(OR(A258="",B258=""),0,IF(COUNTIFS(A$2:A258,A258,B$2:B258,B258)=1,1,0))</f>
        <v>1</v>
      </c>
    </row>
    <row r="259" customFormat="false" ht="15" hidden="false" customHeight="false" outlineLevel="0" collapsed="false">
      <c r="A259" s="15" t="s">
        <v>389</v>
      </c>
      <c r="B259" s="15" t="s">
        <v>298</v>
      </c>
      <c r="C259" s="15"/>
      <c r="D259" s="15"/>
      <c r="F259" s="18" t="str">
        <f aca="false">IF(B259="","",IFERROR(INDEX(Materials!$B$2:$B$301,MATCH(B259,Materials!$A$2:$A$301,0)),""))</f>
        <v>Lubricant</v>
      </c>
      <c r="G259" s="18" t="str">
        <f aca="true">IF(AND(A259="",B259=""),"",IF(A259="","Missing product",IF(B259="","Missing material",IF(COUNTIF(ProductList,A259)=0,"Product not in Products list",IF(COUNTIF(MaterialList,B259)=0,"Material not in Materials list","OK")))))</f>
        <v>OK</v>
      </c>
      <c r="H259" s="18" t="str">
        <f aca="false">IF(F259="Active",A259&amp;"|"&amp;COUNTIFS(A$2:A259,A259,F$2:F259,"Active"),"")</f>
        <v/>
      </c>
      <c r="I259" s="18" t="str">
        <f aca="false">IF(B259="","",IF(SUMPRODUCT(MAX((A$1:A258=A259)*(B$1:B258=B259)*ROW(A$1:A258)))=0,C259&amp;"",IF(C259="",INDEX(I$1:I258,SUMPRODUCT(MAX((A$1:A258=A259)*(B$1:B258=B259)*ROW(A$1:A258)))),IF(INDEX(I$1:I258,SUMPRODUCT(MAX((A$1:A258=A259)*(B$1:B258=B259)*ROW(A$1:A258))))="",C259&amp;"",INDEX(I$1:I258,SUMPRODUCT(MAX((A$1:A258=A259)*(B$1:B258=B259)*ROW(A$1:A258))))&amp;"; "&amp;C259))))</f>
        <v/>
      </c>
      <c r="J259" s="18" t="str">
        <f aca="false">IF(A259="","",A259&amp;"|"&amp;COUNTIF(A$2:A259,A259))</f>
        <v>Cardyd-AM 40/10|20</v>
      </c>
      <c r="K259" s="18" t="n">
        <f aca="false">IF(OR(A259="",B259=""),0,IF(COUNTIFS(A$2:A259,A259,B$2:B259,B259)=1,1,0))</f>
        <v>0</v>
      </c>
    </row>
    <row r="260" customFormat="false" ht="15" hidden="false" customHeight="false" outlineLevel="0" collapsed="false">
      <c r="A260" s="15" t="s">
        <v>390</v>
      </c>
      <c r="B260" s="15" t="s">
        <v>203</v>
      </c>
      <c r="C260" s="15"/>
      <c r="D260" s="15"/>
      <c r="F260" s="18" t="str">
        <f aca="false">IF(B260="","",IFERROR(INDEX(Materials!$B$2:$B$301,MATCH(B260,Materials!$A$2:$A$301,0)),""))</f>
        <v>Active</v>
      </c>
      <c r="G260" s="18" t="str">
        <f aca="true">IF(AND(A260="",B260=""),"",IF(A260="","Missing product",IF(B260="","Missing material",IF(COUNTIF(ProductList,A260)=0,"Product not in Products list",IF(COUNTIF(MaterialList,B260)=0,"Material not in Materials list","OK")))))</f>
        <v>OK</v>
      </c>
      <c r="H260" s="18" t="str">
        <f aca="false">IF(F260="Active",A260&amp;"|"&amp;COUNTIFS(A$2:A260,A260,F$2:F260,"Active"),"")</f>
        <v>Cardyd-H 40/12.5|1</v>
      </c>
      <c r="I260" s="18" t="str">
        <f aca="false">IF(B260="","",IF(SUMPRODUCT(MAX((A$1:A259=A260)*(B$1:B259=B260)*ROW(A$1:A259)))=0,C260&amp;"",IF(C260="",INDEX(I$1:I259,SUMPRODUCT(MAX((A$1:A259=A260)*(B$1:B259=B260)*ROW(A$1:A259)))),IF(INDEX(I$1:I259,SUMPRODUCT(MAX((A$1:A259=A260)*(B$1:B259=B260)*ROW(A$1:A259))))="",C260&amp;"",INDEX(I$1:I259,SUMPRODUCT(MAX((A$1:A259=A260)*(B$1:B259=B260)*ROW(A$1:A259))))&amp;"; "&amp;C260))))</f>
        <v/>
      </c>
      <c r="J260" s="18" t="str">
        <f aca="false">IF(A260="","",A260&amp;"|"&amp;COUNTIF(A$2:A260,A260))</f>
        <v>Cardyd-H 40/12.5|1</v>
      </c>
      <c r="K260" s="18" t="n">
        <f aca="false">IF(OR(A260="",B260=""),0,IF(COUNTIFS(A$2:A260,A260,B$2:B260,B260)=1,1,0))</f>
        <v>1</v>
      </c>
    </row>
    <row r="261" customFormat="false" ht="15" hidden="false" customHeight="false" outlineLevel="0" collapsed="false">
      <c r="A261" s="15" t="s">
        <v>390</v>
      </c>
      <c r="B261" s="15" t="s">
        <v>216</v>
      </c>
      <c r="C261" s="15"/>
      <c r="D261" s="15"/>
      <c r="F261" s="18" t="str">
        <f aca="false">IF(B261="","",IFERROR(INDEX(Materials!$B$2:$B$301,MATCH(B261,Materials!$A$2:$A$301,0)),""))</f>
        <v>Alkalizer / Solubilizer</v>
      </c>
      <c r="G261" s="18" t="str">
        <f aca="true">IF(AND(A261="",B261=""),"",IF(A261="","Missing product",IF(B261="","Missing material",IF(COUNTIF(ProductList,A261)=0,"Product not in Products list",IF(COUNTIF(MaterialList,B261)=0,"Material not in Materials list","OK")))))</f>
        <v>OK</v>
      </c>
      <c r="H261" s="18" t="str">
        <f aca="false">IF(F261="Active",A261&amp;"|"&amp;COUNTIFS(A$2:A261,A261,F$2:F261,"Active"),"")</f>
        <v/>
      </c>
      <c r="I261" s="18" t="str">
        <f aca="false">IF(B261="","",IF(SUMPRODUCT(MAX((A$1:A260=A261)*(B$1:B260=B261)*ROW(A$1:A260)))=0,C261&amp;"",IF(C261="",INDEX(I$1:I260,SUMPRODUCT(MAX((A$1:A260=A261)*(B$1:B260=B261)*ROW(A$1:A260)))),IF(INDEX(I$1:I260,SUMPRODUCT(MAX((A$1:A260=A261)*(B$1:B260=B261)*ROW(A$1:A260))))="",C261&amp;"",INDEX(I$1:I260,SUMPRODUCT(MAX((A$1:A260=A261)*(B$1:B260=B261)*ROW(A$1:A260))))&amp;"; "&amp;C261))))</f>
        <v/>
      </c>
      <c r="J261" s="18" t="str">
        <f aca="false">IF(A261="","",A261&amp;"|"&amp;COUNTIF(A$2:A261,A261))</f>
        <v>Cardyd-H 40/12.5|2</v>
      </c>
      <c r="K261" s="18" t="n">
        <f aca="false">IF(OR(A261="",B261=""),0,IF(COUNTIFS(A$2:A261,A261,B$2:B261,B261)=1,1,0))</f>
        <v>1</v>
      </c>
    </row>
    <row r="262" customFormat="false" ht="15" hidden="false" customHeight="false" outlineLevel="0" collapsed="false">
      <c r="A262" s="15" t="s">
        <v>390</v>
      </c>
      <c r="B262" s="15" t="s">
        <v>218</v>
      </c>
      <c r="C262" s="15"/>
      <c r="D262" s="15"/>
      <c r="F262" s="18" t="str">
        <f aca="false">IF(B262="","",IFERROR(INDEX(Materials!$B$2:$B$301,MATCH(B262,Materials!$A$2:$A$301,0)),""))</f>
        <v>Alkalizer / Solubilizer</v>
      </c>
      <c r="G262" s="18" t="str">
        <f aca="true">IF(AND(A262="",B262=""),"",IF(A262="","Missing product",IF(B262="","Missing material",IF(COUNTIF(ProductList,A262)=0,"Product not in Products list",IF(COUNTIF(MaterialList,B262)=0,"Material not in Materials list","OK")))))</f>
        <v>OK</v>
      </c>
      <c r="H262" s="18" t="str">
        <f aca="false">IF(F262="Active",A262&amp;"|"&amp;COUNTIFS(A$2:A262,A262,F$2:F262,"Active"),"")</f>
        <v/>
      </c>
      <c r="I262" s="18" t="str">
        <f aca="false">IF(B262="","",IF(SUMPRODUCT(MAX((A$1:A261=A262)*(B$1:B261=B262)*ROW(A$1:A261)))=0,C262&amp;"",IF(C262="",INDEX(I$1:I261,SUMPRODUCT(MAX((A$1:A261=A262)*(B$1:B261=B262)*ROW(A$1:A261)))),IF(INDEX(I$1:I261,SUMPRODUCT(MAX((A$1:A261=A262)*(B$1:B261=B262)*ROW(A$1:A261))))="",C262&amp;"",INDEX(I$1:I261,SUMPRODUCT(MAX((A$1:A261=A262)*(B$1:B261=B262)*ROW(A$1:A261))))&amp;"; "&amp;C262))))</f>
        <v/>
      </c>
      <c r="J262" s="18" t="str">
        <f aca="false">IF(A262="","",A262&amp;"|"&amp;COUNTIF(A$2:A262,A262))</f>
        <v>Cardyd-H 40/12.5|3</v>
      </c>
      <c r="K262" s="18" t="n">
        <f aca="false">IF(OR(A262="",B262=""),0,IF(COUNTIFS(A$2:A262,A262,B$2:B262,B262)=1,1,0))</f>
        <v>1</v>
      </c>
    </row>
    <row r="263" customFormat="false" ht="15" hidden="false" customHeight="false" outlineLevel="0" collapsed="false">
      <c r="A263" s="15" t="s">
        <v>390</v>
      </c>
      <c r="B263" s="15" t="s">
        <v>219</v>
      </c>
      <c r="C263" s="15"/>
      <c r="D263" s="15"/>
      <c r="F263" s="18" t="str">
        <f aca="false">IF(B263="","",IFERROR(INDEX(Materials!$B$2:$B$301,MATCH(B263,Materials!$A$2:$A$301,0)),""))</f>
        <v>Binder</v>
      </c>
      <c r="G263" s="18" t="str">
        <f aca="true">IF(AND(A263="",B263=""),"",IF(A263="","Missing product",IF(B263="","Missing material",IF(COUNTIF(ProductList,A263)=0,"Product not in Products list",IF(COUNTIF(MaterialList,B263)=0,"Material not in Materials list","OK")))))</f>
        <v>OK</v>
      </c>
      <c r="H263" s="18" t="str">
        <f aca="false">IF(F263="Active",A263&amp;"|"&amp;COUNTIFS(A$2:A263,A263,F$2:F263,"Active"),"")</f>
        <v/>
      </c>
      <c r="I263" s="18" t="str">
        <f aca="false">IF(B263="","",IF(SUMPRODUCT(MAX((A$1:A262=A263)*(B$1:B262=B263)*ROW(A$1:A262)))=0,C263&amp;"",IF(C263="",INDEX(I$1:I262,SUMPRODUCT(MAX((A$1:A262=A263)*(B$1:B262=B263)*ROW(A$1:A262)))),IF(INDEX(I$1:I262,SUMPRODUCT(MAX((A$1:A262=A263)*(B$1:B262=B263)*ROW(A$1:A262))))="",C263&amp;"",INDEX(I$1:I262,SUMPRODUCT(MAX((A$1:A262=A263)*(B$1:B262=B263)*ROW(A$1:A262))))&amp;"; "&amp;C263))))</f>
        <v/>
      </c>
      <c r="J263" s="18" t="str">
        <f aca="false">IF(A263="","",A263&amp;"|"&amp;COUNTIF(A$2:A263,A263))</f>
        <v>Cardyd-H 40/12.5|4</v>
      </c>
      <c r="K263" s="18" t="n">
        <f aca="false">IF(OR(A263="",B263=""),0,IF(COUNTIFS(A$2:A263,A263,B$2:B263,B263)=1,1,0))</f>
        <v>1</v>
      </c>
    </row>
    <row r="264" customFormat="false" ht="15" hidden="false" customHeight="false" outlineLevel="0" collapsed="false">
      <c r="A264" s="15" t="s">
        <v>390</v>
      </c>
      <c r="B264" s="15" t="s">
        <v>268</v>
      </c>
      <c r="C264" s="15"/>
      <c r="D264" s="15"/>
      <c r="F264" s="18" t="str">
        <f aca="false">IF(B264="","",IFERROR(INDEX(Materials!$B$2:$B$301,MATCH(B264,Materials!$A$2:$A$301,0)),""))</f>
        <v>Filler / Diluent</v>
      </c>
      <c r="G264" s="18" t="str">
        <f aca="true">IF(AND(A264="",B264=""),"",IF(A264="","Missing product",IF(B264="","Missing material",IF(COUNTIF(ProductList,A264)=0,"Product not in Products list",IF(COUNTIF(MaterialList,B264)=0,"Material not in Materials list","OK")))))</f>
        <v>OK</v>
      </c>
      <c r="H264" s="18" t="str">
        <f aca="false">IF(F264="Active",A264&amp;"|"&amp;COUNTIFS(A$2:A264,A264,F$2:F264,"Active"),"")</f>
        <v/>
      </c>
      <c r="I264" s="18" t="str">
        <f aca="false">IF(B264="","",IF(SUMPRODUCT(MAX((A$1:A263=A264)*(B$1:B263=B264)*ROW(A$1:A263)))=0,C264&amp;"",IF(C264="",INDEX(I$1:I263,SUMPRODUCT(MAX((A$1:A263=A264)*(B$1:B263=B264)*ROW(A$1:A263)))),IF(INDEX(I$1:I263,SUMPRODUCT(MAX((A$1:A263=A264)*(B$1:B263=B264)*ROW(A$1:A263))))="",C264&amp;"",INDEX(I$1:I263,SUMPRODUCT(MAX((A$1:A263=A264)*(B$1:B263=B264)*ROW(A$1:A263))))&amp;"; "&amp;C264))))</f>
        <v/>
      </c>
      <c r="J264" s="18" t="str">
        <f aca="false">IF(A264="","",A264&amp;"|"&amp;COUNTIF(A$2:A264,A264))</f>
        <v>Cardyd-H 40/12.5|5</v>
      </c>
      <c r="K264" s="18" t="n">
        <f aca="false">IF(OR(A264="",B264=""),0,IF(COUNTIFS(A$2:A264,A264,B$2:B264,B264)=1,1,0))</f>
        <v>1</v>
      </c>
    </row>
    <row r="265" customFormat="false" ht="15" hidden="false" customHeight="false" outlineLevel="0" collapsed="false">
      <c r="A265" s="15" t="s">
        <v>390</v>
      </c>
      <c r="B265" s="15" t="s">
        <v>293</v>
      </c>
      <c r="C265" s="15"/>
      <c r="D265" s="15"/>
      <c r="F265" s="18" t="str">
        <f aca="false">IF(B265="","",IFERROR(INDEX(Materials!$B$2:$B$301,MATCH(B265,Materials!$A$2:$A$301,0)),""))</f>
        <v>Glidant</v>
      </c>
      <c r="G265" s="18" t="str">
        <f aca="true">IF(AND(A265="",B265=""),"",IF(A265="","Missing product",IF(B265="","Missing material",IF(COUNTIF(ProductList,A265)=0,"Product not in Products list",IF(COUNTIF(MaterialList,B265)=0,"Material not in Materials list","OK")))))</f>
        <v>OK</v>
      </c>
      <c r="H265" s="18" t="str">
        <f aca="false">IF(F265="Active",A265&amp;"|"&amp;COUNTIFS(A$2:A265,A265,F$2:F265,"Active"),"")</f>
        <v/>
      </c>
      <c r="I265" s="18" t="str">
        <f aca="false">IF(B265="","",IF(SUMPRODUCT(MAX((A$1:A264=A265)*(B$1:B264=B265)*ROW(A$1:A264)))=0,C265&amp;"",IF(C265="",INDEX(I$1:I264,SUMPRODUCT(MAX((A$1:A264=A265)*(B$1:B264=B265)*ROW(A$1:A264)))),IF(INDEX(I$1:I264,SUMPRODUCT(MAX((A$1:A264=A265)*(B$1:B264=B265)*ROW(A$1:A264))))="",C265&amp;"",INDEX(I$1:I264,SUMPRODUCT(MAX((A$1:A264=A265)*(B$1:B264=B265)*ROW(A$1:A264))))&amp;"; "&amp;C265))))</f>
        <v/>
      </c>
      <c r="J265" s="18" t="str">
        <f aca="false">IF(A265="","",A265&amp;"|"&amp;COUNTIF(A$2:A265,A265))</f>
        <v>Cardyd-H 40/12.5|6</v>
      </c>
      <c r="K265" s="18" t="n">
        <f aca="false">IF(OR(A265="",B265=""),0,IF(COUNTIFS(A$2:A265,A265,B$2:B265,B265)=1,1,0))</f>
        <v>1</v>
      </c>
    </row>
    <row r="266" customFormat="false" ht="15" hidden="false" customHeight="false" outlineLevel="0" collapsed="false">
      <c r="A266" s="15" t="s">
        <v>390</v>
      </c>
      <c r="B266" s="15" t="s">
        <v>270</v>
      </c>
      <c r="C266" s="15"/>
      <c r="D266" s="15"/>
      <c r="F266" s="18" t="str">
        <f aca="false">IF(B266="","",IFERROR(INDEX(Materials!$B$2:$B$301,MATCH(B266,Materials!$A$2:$A$301,0)),""))</f>
        <v>Filler / Diluent</v>
      </c>
      <c r="G266" s="18" t="str">
        <f aca="true">IF(AND(A266="",B266=""),"",IF(A266="","Missing product",IF(B266="","Missing material",IF(COUNTIF(ProductList,A266)=0,"Product not in Products list",IF(COUNTIF(MaterialList,B266)=0,"Material not in Materials list","OK")))))</f>
        <v>OK</v>
      </c>
      <c r="H266" s="18" t="str">
        <f aca="false">IF(F266="Active",A266&amp;"|"&amp;COUNTIFS(A$2:A266,A266,F$2:F266,"Active"),"")</f>
        <v/>
      </c>
      <c r="I266" s="18" t="str">
        <f aca="false">IF(B266="","",IF(SUMPRODUCT(MAX((A$1:A265=A266)*(B$1:B265=B266)*ROW(A$1:A265)))=0,C266&amp;"",IF(C266="",INDEX(I$1:I265,SUMPRODUCT(MAX((A$1:A265=A266)*(B$1:B265=B266)*ROW(A$1:A265)))),IF(INDEX(I$1:I265,SUMPRODUCT(MAX((A$1:A265=A266)*(B$1:B265=B266)*ROW(A$1:A265))))="",C266&amp;"",INDEX(I$1:I265,SUMPRODUCT(MAX((A$1:A265=A266)*(B$1:B265=B266)*ROW(A$1:A265))))&amp;"; "&amp;C266))))</f>
        <v/>
      </c>
      <c r="J266" s="18" t="str">
        <f aca="false">IF(A266="","",A266&amp;"|"&amp;COUNTIF(A$2:A266,A266))</f>
        <v>Cardyd-H 40/12.5|7</v>
      </c>
      <c r="K266" s="18" t="n">
        <f aca="false">IF(OR(A266="",B266=""),0,IF(COUNTIFS(A$2:A266,A266,B$2:B266,B266)=1,1,0))</f>
        <v>1</v>
      </c>
    </row>
    <row r="267" customFormat="false" ht="15" hidden="false" customHeight="false" outlineLevel="0" collapsed="false">
      <c r="A267" s="15" t="s">
        <v>390</v>
      </c>
      <c r="B267" s="15" t="s">
        <v>257</v>
      </c>
      <c r="C267" s="15"/>
      <c r="D267" s="15"/>
      <c r="F267" s="18" t="str">
        <f aca="false">IF(B267="","",IFERROR(INDEX(Materials!$B$2:$B$301,MATCH(B267,Materials!$A$2:$A$301,0)),""))</f>
        <v>Disintegrant</v>
      </c>
      <c r="G267" s="18" t="str">
        <f aca="true">IF(AND(A267="",B267=""),"",IF(A267="","Missing product",IF(B267="","Missing material",IF(COUNTIF(ProductList,A267)=0,"Product not in Products list",IF(COUNTIF(MaterialList,B267)=0,"Material not in Materials list","OK")))))</f>
        <v>OK</v>
      </c>
      <c r="H267" s="18" t="str">
        <f aca="false">IF(F267="Active",A267&amp;"|"&amp;COUNTIFS(A$2:A267,A267,F$2:F267,"Active"),"")</f>
        <v/>
      </c>
      <c r="I267" s="18" t="str">
        <f aca="false">IF(B267="","",IF(SUMPRODUCT(MAX((A$1:A266=A267)*(B$1:B266=B267)*ROW(A$1:A266)))=0,C267&amp;"",IF(C267="",INDEX(I$1:I266,SUMPRODUCT(MAX((A$1:A266=A267)*(B$1:B266=B267)*ROW(A$1:A266)))),IF(INDEX(I$1:I266,SUMPRODUCT(MAX((A$1:A266=A267)*(B$1:B266=B267)*ROW(A$1:A266))))="",C267&amp;"",INDEX(I$1:I266,SUMPRODUCT(MAX((A$1:A266=A267)*(B$1:B266=B267)*ROW(A$1:A266))))&amp;"; "&amp;C267))))</f>
        <v/>
      </c>
      <c r="J267" s="18" t="str">
        <f aca="false">IF(A267="","",A267&amp;"|"&amp;COUNTIF(A$2:A267,A267))</f>
        <v>Cardyd-H 40/12.5|8</v>
      </c>
      <c r="K267" s="18" t="n">
        <f aca="false">IF(OR(A267="",B267=""),0,IF(COUNTIFS(A$2:A267,A267,B$2:B267,B267)=1,1,0))</f>
        <v>1</v>
      </c>
    </row>
    <row r="268" customFormat="false" ht="15" hidden="false" customHeight="false" outlineLevel="0" collapsed="false">
      <c r="A268" s="15" t="s">
        <v>390</v>
      </c>
      <c r="B268" s="15" t="s">
        <v>347</v>
      </c>
      <c r="C268" s="15"/>
      <c r="D268" s="15"/>
      <c r="F268" s="18" t="str">
        <f aca="false">IF(B268="","",IFERROR(INDEX(Materials!$B$2:$B$301,MATCH(B268,Materials!$A$2:$A$301,0)),""))</f>
        <v>Surfactant</v>
      </c>
      <c r="G268" s="18" t="str">
        <f aca="true">IF(AND(A268="",B268=""),"",IF(A268="","Missing product",IF(B268="","Missing material",IF(COUNTIF(ProductList,A268)=0,"Product not in Products list",IF(COUNTIF(MaterialList,B268)=0,"Material not in Materials list","OK")))))</f>
        <v>OK</v>
      </c>
      <c r="H268" s="18" t="str">
        <f aca="false">IF(F268="Active",A268&amp;"|"&amp;COUNTIFS(A$2:A268,A268,F$2:F268,"Active"),"")</f>
        <v/>
      </c>
      <c r="I268" s="18" t="str">
        <f aca="false">IF(B268="","",IF(SUMPRODUCT(MAX((A$1:A267=A268)*(B$1:B267=B268)*ROW(A$1:A267)))=0,C268&amp;"",IF(C268="",INDEX(I$1:I267,SUMPRODUCT(MAX((A$1:A267=A268)*(B$1:B267=B268)*ROW(A$1:A267)))),IF(INDEX(I$1:I267,SUMPRODUCT(MAX((A$1:A267=A268)*(B$1:B267=B268)*ROW(A$1:A267))))="",C268&amp;"",INDEX(I$1:I267,SUMPRODUCT(MAX((A$1:A267=A268)*(B$1:B267=B268)*ROW(A$1:A267))))&amp;"; "&amp;C268))))</f>
        <v/>
      </c>
      <c r="J268" s="18" t="str">
        <f aca="false">IF(A268="","",A268&amp;"|"&amp;COUNTIF(A$2:A268,A268))</f>
        <v>Cardyd-H 40/12.5|9</v>
      </c>
      <c r="K268" s="18" t="n">
        <f aca="false">IF(OR(A268="",B268=""),0,IF(COUNTIFS(A$2:A268,A268,B$2:B268,B268)=1,1,0))</f>
        <v>1</v>
      </c>
    </row>
    <row r="269" customFormat="false" ht="15" hidden="false" customHeight="false" outlineLevel="0" collapsed="false">
      <c r="A269" s="15" t="s">
        <v>390</v>
      </c>
      <c r="B269" s="15" t="s">
        <v>272</v>
      </c>
      <c r="C269" s="15"/>
      <c r="D269" s="15"/>
      <c r="F269" s="18" t="str">
        <f aca="false">IF(B269="","",IFERROR(INDEX(Materials!$B$2:$B$301,MATCH(B269,Materials!$A$2:$A$301,0)),""))</f>
        <v>Filler / Diluent</v>
      </c>
      <c r="G269" s="18" t="str">
        <f aca="true">IF(AND(A269="",B269=""),"",IF(A269="","Missing product",IF(B269="","Missing material",IF(COUNTIF(ProductList,A269)=0,"Product not in Products list",IF(COUNTIF(MaterialList,B269)=0,"Material not in Materials list","OK")))))</f>
        <v>OK</v>
      </c>
      <c r="H269" s="18" t="str">
        <f aca="false">IF(F269="Active",A269&amp;"|"&amp;COUNTIFS(A$2:A269,A269,F$2:F269,"Active"),"")</f>
        <v/>
      </c>
      <c r="I269" s="18" t="str">
        <f aca="false">IF(B269="","",IF(SUMPRODUCT(MAX((A$1:A268=A269)*(B$1:B268=B269)*ROW(A$1:A268)))=0,C269&amp;"",IF(C269="",INDEX(I$1:I268,SUMPRODUCT(MAX((A$1:A268=A269)*(B$1:B268=B269)*ROW(A$1:A268)))),IF(INDEX(I$1:I268,SUMPRODUCT(MAX((A$1:A268=A269)*(B$1:B268=B269)*ROW(A$1:A268))))="",C269&amp;"",INDEX(I$1:I268,SUMPRODUCT(MAX((A$1:A268=A269)*(B$1:B268=B269)*ROW(A$1:A268))))&amp;"; "&amp;C269))))</f>
        <v/>
      </c>
      <c r="J269" s="18" t="str">
        <f aca="false">IF(A269="","",A269&amp;"|"&amp;COUNTIF(A$2:A269,A269))</f>
        <v>Cardyd-H 40/12.5|10</v>
      </c>
      <c r="K269" s="18" t="n">
        <f aca="false">IF(OR(A269="",B269=""),0,IF(COUNTIFS(A$2:A269,A269,B$2:B269,B269)=1,1,0))</f>
        <v>1</v>
      </c>
    </row>
    <row r="270" customFormat="false" ht="15" hidden="false" customHeight="false" outlineLevel="0" collapsed="false">
      <c r="A270" s="15" t="s">
        <v>390</v>
      </c>
      <c r="B270" s="15" t="s">
        <v>298</v>
      </c>
      <c r="C270" s="15"/>
      <c r="D270" s="15"/>
      <c r="F270" s="18" t="str">
        <f aca="false">IF(B270="","",IFERROR(INDEX(Materials!$B$2:$B$301,MATCH(B270,Materials!$A$2:$A$301,0)),""))</f>
        <v>Lubricant</v>
      </c>
      <c r="G270" s="18" t="str">
        <f aca="true">IF(AND(A270="",B270=""),"",IF(A270="","Missing product",IF(B270="","Missing material",IF(COUNTIF(ProductList,A270)=0,"Product not in Products list",IF(COUNTIF(MaterialList,B270)=0,"Material not in Materials list","OK")))))</f>
        <v>OK</v>
      </c>
      <c r="H270" s="18" t="str">
        <f aca="false">IF(F270="Active",A270&amp;"|"&amp;COUNTIFS(A$2:A270,A270,F$2:F270,"Active"),"")</f>
        <v/>
      </c>
      <c r="I270" s="18" t="str">
        <f aca="false">IF(B270="","",IF(SUMPRODUCT(MAX((A$1:A269=A270)*(B$1:B269=B270)*ROW(A$1:A269)))=0,C270&amp;"",IF(C270="",INDEX(I$1:I269,SUMPRODUCT(MAX((A$1:A269=A270)*(B$1:B269=B270)*ROW(A$1:A269)))),IF(INDEX(I$1:I269,SUMPRODUCT(MAX((A$1:A269=A270)*(B$1:B269=B270)*ROW(A$1:A269))))="",C270&amp;"",INDEX(I$1:I269,SUMPRODUCT(MAX((A$1:A269=A270)*(B$1:B269=B270)*ROW(A$1:A269))))&amp;"; "&amp;C270))))</f>
        <v/>
      </c>
      <c r="J270" s="18" t="str">
        <f aca="false">IF(A270="","",A270&amp;"|"&amp;COUNTIF(A$2:A270,A270))</f>
        <v>Cardyd-H 40/12.5|11</v>
      </c>
      <c r="K270" s="18" t="n">
        <f aca="false">IF(OR(A270="",B270=""),0,IF(COUNTIFS(A$2:A270,A270,B$2:B270,B270)=1,1,0))</f>
        <v>1</v>
      </c>
    </row>
    <row r="271" customFormat="false" ht="15" hidden="false" customHeight="false" outlineLevel="0" collapsed="false">
      <c r="A271" s="15" t="s">
        <v>390</v>
      </c>
      <c r="B271" s="15" t="s">
        <v>296</v>
      </c>
      <c r="C271" s="15"/>
      <c r="D271" s="15"/>
      <c r="F271" s="18" t="str">
        <f aca="false">IF(B271="","",IFERROR(INDEX(Materials!$B$2:$B$301,MATCH(B271,Materials!$A$2:$A$301,0)),""))</f>
        <v>Glidant / Anti-tacking</v>
      </c>
      <c r="G271" s="18" t="str">
        <f aca="true">IF(AND(A271="",B271=""),"",IF(A271="","Missing product",IF(B271="","Missing material",IF(COUNTIF(ProductList,A271)=0,"Product not in Products list",IF(COUNTIF(MaterialList,B271)=0,"Material not in Materials list","OK")))))</f>
        <v>OK</v>
      </c>
      <c r="H271" s="18" t="str">
        <f aca="false">IF(F271="Active",A271&amp;"|"&amp;COUNTIFS(A$2:A271,A271,F$2:F271,"Active"),"")</f>
        <v/>
      </c>
      <c r="I271" s="18" t="str">
        <f aca="false">IF(B271="","",IF(SUMPRODUCT(MAX((A$1:A270=A271)*(B$1:B270=B271)*ROW(A$1:A270)))=0,C271&amp;"",IF(C271="",INDEX(I$1:I270,SUMPRODUCT(MAX((A$1:A270=A271)*(B$1:B270=B271)*ROW(A$1:A270)))),IF(INDEX(I$1:I270,SUMPRODUCT(MAX((A$1:A270=A271)*(B$1:B270=B271)*ROW(A$1:A270))))="",C271&amp;"",INDEX(I$1:I270,SUMPRODUCT(MAX((A$1:A270=A271)*(B$1:B270=B271)*ROW(A$1:A270))))&amp;"; "&amp;C271))))</f>
        <v/>
      </c>
      <c r="J271" s="18" t="str">
        <f aca="false">IF(A271="","",A271&amp;"|"&amp;COUNTIF(A$2:A271,A271))</f>
        <v>Cardyd-H 40/12.5|12</v>
      </c>
      <c r="K271" s="18" t="n">
        <f aca="false">IF(OR(A271="",B271=""),0,IF(COUNTIFS(A$2:A271,A271,B$2:B271,B271)=1,1,0))</f>
        <v>1</v>
      </c>
    </row>
    <row r="272" customFormat="false" ht="15" hidden="false" customHeight="false" outlineLevel="0" collapsed="false">
      <c r="A272" s="15" t="s">
        <v>390</v>
      </c>
      <c r="B272" s="15" t="s">
        <v>338</v>
      </c>
      <c r="C272" s="15"/>
      <c r="D272" s="15"/>
      <c r="F272" s="18" t="str">
        <f aca="false">IF(B272="","",IFERROR(INDEX(Materials!$B$2:$B$301,MATCH(B272,Materials!$A$2:$A$301,0)),""))</f>
        <v>Solvent</v>
      </c>
      <c r="G272" s="18" t="str">
        <f aca="true">IF(AND(A272="",B272=""),"",IF(A272="","Missing product",IF(B272="","Missing material",IF(COUNTIF(ProductList,A272)=0,"Product not in Products list",IF(COUNTIF(MaterialList,B272)=0,"Material not in Materials list","OK")))))</f>
        <v>OK</v>
      </c>
      <c r="H272" s="18" t="str">
        <f aca="false">IF(F272="Active",A272&amp;"|"&amp;COUNTIFS(A$2:A272,A272,F$2:F272,"Active"),"")</f>
        <v/>
      </c>
      <c r="I272" s="18" t="str">
        <f aca="false">IF(B272="","",IF(SUMPRODUCT(MAX((A$1:A271=A272)*(B$1:B271=B272)*ROW(A$1:A271)))=0,C272&amp;"",IF(C272="",INDEX(I$1:I271,SUMPRODUCT(MAX((A$1:A271=A272)*(B$1:B271=B272)*ROW(A$1:A271)))),IF(INDEX(I$1:I271,SUMPRODUCT(MAX((A$1:A271=A272)*(B$1:B271=B272)*ROW(A$1:A271))))="",C272&amp;"",INDEX(I$1:I271,SUMPRODUCT(MAX((A$1:A271=A272)*(B$1:B271=B272)*ROW(A$1:A271))))&amp;"; "&amp;C272))))</f>
        <v/>
      </c>
      <c r="J272" s="18" t="str">
        <f aca="false">IF(A272="","",A272&amp;"|"&amp;COUNTIF(A$2:A272,A272))</f>
        <v>Cardyd-H 40/12.5|13</v>
      </c>
      <c r="K272" s="18" t="n">
        <f aca="false">IF(OR(A272="",B272=""),0,IF(COUNTIFS(A$2:A272,A272,B$2:B272,B272)=1,1,0))</f>
        <v>1</v>
      </c>
    </row>
    <row r="273" customFormat="false" ht="15" hidden="false" customHeight="false" outlineLevel="0" collapsed="false">
      <c r="A273" s="15" t="s">
        <v>390</v>
      </c>
      <c r="B273" s="15" t="s">
        <v>342</v>
      </c>
      <c r="C273" s="15"/>
      <c r="D273" s="15"/>
      <c r="F273" s="18" t="str">
        <f aca="false">IF(B273="","",IFERROR(INDEX(Materials!$B$2:$B$301,MATCH(B273,Materials!$A$2:$A$301,0)),""))</f>
        <v>Solvent</v>
      </c>
      <c r="G273" s="18" t="str">
        <f aca="true">IF(AND(A273="",B273=""),"",IF(A273="","Missing product",IF(B273="","Missing material",IF(COUNTIF(ProductList,A273)=0,"Product not in Products list",IF(COUNTIF(MaterialList,B273)=0,"Material not in Materials list","OK")))))</f>
        <v>OK</v>
      </c>
      <c r="H273" s="18" t="str">
        <f aca="false">IF(F273="Active",A273&amp;"|"&amp;COUNTIFS(A$2:A273,A273,F$2:F273,"Active"),"")</f>
        <v/>
      </c>
      <c r="I273" s="18" t="str">
        <f aca="false">IF(B273="","",IF(SUMPRODUCT(MAX((A$1:A272=A273)*(B$1:B272=B273)*ROW(A$1:A272)))=0,C273&amp;"",IF(C273="",INDEX(I$1:I272,SUMPRODUCT(MAX((A$1:A272=A273)*(B$1:B272=B273)*ROW(A$1:A272)))),IF(INDEX(I$1:I272,SUMPRODUCT(MAX((A$1:A272=A273)*(B$1:B272=B273)*ROW(A$1:A272))))="",C273&amp;"",INDEX(I$1:I272,SUMPRODUCT(MAX((A$1:A272=A273)*(B$1:B272=B273)*ROW(A$1:A272))))&amp;"; "&amp;C273))))</f>
        <v/>
      </c>
      <c r="J273" s="18" t="str">
        <f aca="false">IF(A273="","",A273&amp;"|"&amp;COUNTIF(A$2:A273,A273))</f>
        <v>Cardyd-H 40/12.5|14</v>
      </c>
      <c r="K273" s="18" t="n">
        <f aca="false">IF(OR(A273="",B273=""),0,IF(COUNTIFS(A$2:A273,A273,B$2:B273,B273)=1,1,0))</f>
        <v>1</v>
      </c>
    </row>
    <row r="274" customFormat="false" ht="15" hidden="false" customHeight="false" outlineLevel="0" collapsed="false">
      <c r="A274" s="15" t="s">
        <v>390</v>
      </c>
      <c r="B274" s="15" t="s">
        <v>144</v>
      </c>
      <c r="C274" s="15"/>
      <c r="D274" s="15"/>
      <c r="F274" s="18" t="str">
        <f aca="false">IF(B274="","",IFERROR(INDEX(Materials!$B$2:$B$301,MATCH(B274,Materials!$A$2:$A$301,0)),""))</f>
        <v>Active</v>
      </c>
      <c r="G274" s="18" t="str">
        <f aca="true">IF(AND(A274="",B274=""),"",IF(A274="","Missing product",IF(B274="","Missing material",IF(COUNTIF(ProductList,A274)=0,"Product not in Products list",IF(COUNTIF(MaterialList,B274)=0,"Material not in Materials list","OK")))))</f>
        <v>OK</v>
      </c>
      <c r="H274" s="18" t="str">
        <f aca="false">IF(F274="Active",A274&amp;"|"&amp;COUNTIFS(A$2:A274,A274,F$2:F274,"Active"),"")</f>
        <v>Cardyd-H 40/12.5|2</v>
      </c>
      <c r="I274" s="18" t="str">
        <f aca="false">IF(B274="","",IF(SUMPRODUCT(MAX((A$1:A273=A274)*(B$1:B273=B274)*ROW(A$1:A273)))=0,C274&amp;"",IF(C274="",INDEX(I$1:I273,SUMPRODUCT(MAX((A$1:A273=A274)*(B$1:B273=B274)*ROW(A$1:A273)))),IF(INDEX(I$1:I273,SUMPRODUCT(MAX((A$1:A273=A274)*(B$1:B273=B274)*ROW(A$1:A273))))="",C274&amp;"",INDEX(I$1:I273,SUMPRODUCT(MAX((A$1:A273=A274)*(B$1:B273=B274)*ROW(A$1:A273))))&amp;"; "&amp;C274))))</f>
        <v/>
      </c>
      <c r="J274" s="18" t="str">
        <f aca="false">IF(A274="","",A274&amp;"|"&amp;COUNTIF(A$2:A274,A274))</f>
        <v>Cardyd-H 40/12.5|15</v>
      </c>
      <c r="K274" s="18" t="n">
        <f aca="false">IF(OR(A274="",B274=""),0,IF(COUNTIFS(A$2:A274,A274,B$2:B274,B274)=1,1,0))</f>
        <v>1</v>
      </c>
    </row>
    <row r="275" customFormat="false" ht="15" hidden="false" customHeight="false" outlineLevel="0" collapsed="false">
      <c r="A275" s="15" t="s">
        <v>390</v>
      </c>
      <c r="B275" s="15" t="s">
        <v>272</v>
      </c>
      <c r="C275" s="15"/>
      <c r="D275" s="15"/>
      <c r="F275" s="18" t="str">
        <f aca="false">IF(B275="","",IFERROR(INDEX(Materials!$B$2:$B$301,MATCH(B275,Materials!$A$2:$A$301,0)),""))</f>
        <v>Filler / Diluent</v>
      </c>
      <c r="G275" s="18" t="str">
        <f aca="true">IF(AND(A275="",B275=""),"",IF(A275="","Missing product",IF(B275="","Missing material",IF(COUNTIF(ProductList,A275)=0,"Product not in Products list",IF(COUNTIF(MaterialList,B275)=0,"Material not in Materials list","OK")))))</f>
        <v>OK</v>
      </c>
      <c r="H275" s="18" t="str">
        <f aca="false">IF(F275="Active",A275&amp;"|"&amp;COUNTIFS(A$2:A275,A275,F$2:F275,"Active"),"")</f>
        <v/>
      </c>
      <c r="I275" s="18" t="str">
        <f aca="false">IF(B275="","",IF(SUMPRODUCT(MAX((A$1:A274=A275)*(B$1:B274=B275)*ROW(A$1:A274)))=0,C275&amp;"",IF(C275="",INDEX(I$1:I274,SUMPRODUCT(MAX((A$1:A274=A275)*(B$1:B274=B275)*ROW(A$1:A274)))),IF(INDEX(I$1:I274,SUMPRODUCT(MAX((A$1:A274=A275)*(B$1:B274=B275)*ROW(A$1:A274))))="",C275&amp;"",INDEX(I$1:I274,SUMPRODUCT(MAX((A$1:A274=A275)*(B$1:B274=B275)*ROW(A$1:A274))))&amp;"; "&amp;C275))))</f>
        <v/>
      </c>
      <c r="J275" s="18" t="str">
        <f aca="false">IF(A275="","",A275&amp;"|"&amp;COUNTIF(A$2:A275,A275))</f>
        <v>Cardyd-H 40/12.5|16</v>
      </c>
      <c r="K275" s="18" t="n">
        <f aca="false">IF(OR(A275="",B275=""),0,IF(COUNTIFS(A$2:A275,A275,B$2:B275,B275)=1,1,0))</f>
        <v>0</v>
      </c>
    </row>
    <row r="276" customFormat="false" ht="15" hidden="false" customHeight="false" outlineLevel="0" collapsed="false">
      <c r="A276" s="15" t="s">
        <v>390</v>
      </c>
      <c r="B276" s="15" t="s">
        <v>257</v>
      </c>
      <c r="C276" s="15"/>
      <c r="D276" s="15"/>
      <c r="F276" s="18" t="str">
        <f aca="false">IF(B276="","",IFERROR(INDEX(Materials!$B$2:$B$301,MATCH(B276,Materials!$A$2:$A$301,0)),""))</f>
        <v>Disintegrant</v>
      </c>
      <c r="G276" s="18" t="str">
        <f aca="true">IF(AND(A276="",B276=""),"",IF(A276="","Missing product",IF(B276="","Missing material",IF(COUNTIF(ProductList,A276)=0,"Product not in Products list",IF(COUNTIF(MaterialList,B276)=0,"Material not in Materials list","OK")))))</f>
        <v>OK</v>
      </c>
      <c r="H276" s="18" t="str">
        <f aca="false">IF(F276="Active",A276&amp;"|"&amp;COUNTIFS(A$2:A276,A276,F$2:F276,"Active"),"")</f>
        <v/>
      </c>
      <c r="I276" s="18" t="str">
        <f aca="false">IF(B276="","",IF(SUMPRODUCT(MAX((A$1:A275=A276)*(B$1:B275=B276)*ROW(A$1:A275)))=0,C276&amp;"",IF(C276="",INDEX(I$1:I275,SUMPRODUCT(MAX((A$1:A275=A276)*(B$1:B275=B276)*ROW(A$1:A275)))),IF(INDEX(I$1:I275,SUMPRODUCT(MAX((A$1:A275=A276)*(B$1:B275=B276)*ROW(A$1:A275))))="",C276&amp;"",INDEX(I$1:I275,SUMPRODUCT(MAX((A$1:A275=A276)*(B$1:B275=B276)*ROW(A$1:A275))))&amp;"; "&amp;C276))))</f>
        <v/>
      </c>
      <c r="J276" s="18" t="str">
        <f aca="false">IF(A276="","",A276&amp;"|"&amp;COUNTIF(A$2:A276,A276))</f>
        <v>Cardyd-H 40/12.5|17</v>
      </c>
      <c r="K276" s="18" t="n">
        <f aca="false">IF(OR(A276="",B276=""),0,IF(COUNTIFS(A$2:A276,A276,B$2:B276,B276)=1,1,0))</f>
        <v>0</v>
      </c>
    </row>
    <row r="277" customFormat="false" ht="15" hidden="false" customHeight="false" outlineLevel="0" collapsed="false">
      <c r="A277" s="15" t="s">
        <v>390</v>
      </c>
      <c r="B277" s="15" t="s">
        <v>293</v>
      </c>
      <c r="C277" s="15"/>
      <c r="D277" s="15"/>
      <c r="F277" s="18" t="str">
        <f aca="false">IF(B277="","",IFERROR(INDEX(Materials!$B$2:$B$301,MATCH(B277,Materials!$A$2:$A$301,0)),""))</f>
        <v>Glidant</v>
      </c>
      <c r="G277" s="18" t="str">
        <f aca="true">IF(AND(A277="",B277=""),"",IF(A277="","Missing product",IF(B277="","Missing material",IF(COUNTIF(ProductList,A277)=0,"Product not in Products list",IF(COUNTIF(MaterialList,B277)=0,"Material not in Materials list","OK")))))</f>
        <v>OK</v>
      </c>
      <c r="H277" s="18" t="str">
        <f aca="false">IF(F277="Active",A277&amp;"|"&amp;COUNTIFS(A$2:A277,A277,F$2:F277,"Active"),"")</f>
        <v/>
      </c>
      <c r="I277" s="18" t="str">
        <f aca="false">IF(B277="","",IF(SUMPRODUCT(MAX((A$1:A276=A277)*(B$1:B276=B277)*ROW(A$1:A276)))=0,C277&amp;"",IF(C277="",INDEX(I$1:I276,SUMPRODUCT(MAX((A$1:A276=A277)*(B$1:B276=B277)*ROW(A$1:A276)))),IF(INDEX(I$1:I276,SUMPRODUCT(MAX((A$1:A276=A277)*(B$1:B276=B277)*ROW(A$1:A276))))="",C277&amp;"",INDEX(I$1:I276,SUMPRODUCT(MAX((A$1:A276=A277)*(B$1:B276=B277)*ROW(A$1:A276))))&amp;"; "&amp;C277))))</f>
        <v/>
      </c>
      <c r="J277" s="18" t="str">
        <f aca="false">IF(A277="","",A277&amp;"|"&amp;COUNTIF(A$2:A277,A277))</f>
        <v>Cardyd-H 40/12.5|18</v>
      </c>
      <c r="K277" s="18" t="n">
        <f aca="false">IF(OR(A277="",B277=""),0,IF(COUNTIFS(A$2:A277,A277,B$2:B277,B277)=1,1,0))</f>
        <v>0</v>
      </c>
    </row>
    <row r="278" customFormat="false" ht="15" hidden="false" customHeight="false" outlineLevel="0" collapsed="false">
      <c r="A278" s="15" t="s">
        <v>390</v>
      </c>
      <c r="B278" s="15" t="s">
        <v>250</v>
      </c>
      <c r="C278" s="15"/>
      <c r="D278" s="15"/>
      <c r="F278" s="18" t="str">
        <f aca="false">IF(B278="","",IFERROR(INDEX(Materials!$B$2:$B$301,MATCH(B278,Materials!$A$2:$A$301,0)),""))</f>
        <v>Colorant</v>
      </c>
      <c r="G278" s="18" t="str">
        <f aca="true">IF(AND(A278="",B278=""),"",IF(A278="","Missing product",IF(B278="","Missing material",IF(COUNTIF(ProductList,A278)=0,"Product not in Products list",IF(COUNTIF(MaterialList,B278)=0,"Material not in Materials list","OK")))))</f>
        <v>OK</v>
      </c>
      <c r="H278" s="18" t="str">
        <f aca="false">IF(F278="Active",A278&amp;"|"&amp;COUNTIFS(A$2:A278,A278,F$2:F278,"Active"),"")</f>
        <v/>
      </c>
      <c r="I278" s="18" t="str">
        <f aca="false">IF(B278="","",IF(SUMPRODUCT(MAX((A$1:A277=A278)*(B$1:B277=B278)*ROW(A$1:A277)))=0,C278&amp;"",IF(C278="",INDEX(I$1:I277,SUMPRODUCT(MAX((A$1:A277=A278)*(B$1:B277=B278)*ROW(A$1:A277)))),IF(INDEX(I$1:I277,SUMPRODUCT(MAX((A$1:A277=A278)*(B$1:B277=B278)*ROW(A$1:A277))))="",C278&amp;"",INDEX(I$1:I277,SUMPRODUCT(MAX((A$1:A277=A278)*(B$1:B277=B278)*ROW(A$1:A277))))&amp;"; "&amp;C278))))</f>
        <v/>
      </c>
      <c r="J278" s="18" t="str">
        <f aca="false">IF(A278="","",A278&amp;"|"&amp;COUNTIF(A$2:A278,A278))</f>
        <v>Cardyd-H 40/12.5|19</v>
      </c>
      <c r="K278" s="18" t="n">
        <f aca="false">IF(OR(A278="",B278=""),0,IF(COUNTIFS(A$2:A278,A278,B$2:B278,B278)=1,1,0))</f>
        <v>1</v>
      </c>
    </row>
    <row r="279" customFormat="false" ht="15" hidden="false" customHeight="false" outlineLevel="0" collapsed="false">
      <c r="A279" s="15" t="s">
        <v>390</v>
      </c>
      <c r="B279" s="15" t="s">
        <v>298</v>
      </c>
      <c r="C279" s="15"/>
      <c r="D279" s="15"/>
      <c r="F279" s="18" t="str">
        <f aca="false">IF(B279="","",IFERROR(INDEX(Materials!$B$2:$B$301,MATCH(B279,Materials!$A$2:$A$301,0)),""))</f>
        <v>Lubricant</v>
      </c>
      <c r="G279" s="18" t="str">
        <f aca="true">IF(AND(A279="",B279=""),"",IF(A279="","Missing product",IF(B279="","Missing material",IF(COUNTIF(ProductList,A279)=0,"Product not in Products list",IF(COUNTIF(MaterialList,B279)=0,"Material not in Materials list","OK")))))</f>
        <v>OK</v>
      </c>
      <c r="H279" s="18" t="str">
        <f aca="false">IF(F279="Active",A279&amp;"|"&amp;COUNTIFS(A$2:A279,A279,F$2:F279,"Active"),"")</f>
        <v/>
      </c>
      <c r="I279" s="18" t="str">
        <f aca="false">IF(B279="","",IF(SUMPRODUCT(MAX((A$1:A278=A279)*(B$1:B278=B279)*ROW(A$1:A278)))=0,C279&amp;"",IF(C279="",INDEX(I$1:I278,SUMPRODUCT(MAX((A$1:A278=A279)*(B$1:B278=B279)*ROW(A$1:A278)))),IF(INDEX(I$1:I278,SUMPRODUCT(MAX((A$1:A278=A279)*(B$1:B278=B279)*ROW(A$1:A278))))="",C279&amp;"",INDEX(I$1:I278,SUMPRODUCT(MAX((A$1:A278=A279)*(B$1:B278=B279)*ROW(A$1:A278))))&amp;"; "&amp;C279))))</f>
        <v/>
      </c>
      <c r="J279" s="18" t="str">
        <f aca="false">IF(A279="","",A279&amp;"|"&amp;COUNTIF(A$2:A279,A279))</f>
        <v>Cardyd-H 40/12.5|20</v>
      </c>
      <c r="K279" s="18" t="n">
        <f aca="false">IF(OR(A279="",B279=""),0,IF(COUNTIFS(A$2:A279,A279,B$2:B279,B279)=1,1,0))</f>
        <v>0</v>
      </c>
    </row>
    <row r="280" customFormat="false" ht="15" hidden="false" customHeight="false" outlineLevel="0" collapsed="false">
      <c r="A280" s="15" t="s">
        <v>391</v>
      </c>
      <c r="B280" s="15" t="s">
        <v>203</v>
      </c>
      <c r="C280" s="15"/>
      <c r="D280" s="15"/>
      <c r="F280" s="18" t="str">
        <f aca="false">IF(B280="","",IFERROR(INDEX(Materials!$B$2:$B$301,MATCH(B280,Materials!$A$2:$A$301,0)),""))</f>
        <v>Active</v>
      </c>
      <c r="G280" s="18" t="str">
        <f aca="true">IF(AND(A280="",B280=""),"",IF(A280="","Missing product",IF(B280="","Missing material",IF(COUNTIF(ProductList,A280)=0,"Product not in Products list",IF(COUNTIF(MaterialList,B280)=0,"Material not in Materials list","OK")))))</f>
        <v>OK</v>
      </c>
      <c r="H280" s="18" t="str">
        <f aca="false">IF(F280="Active",A280&amp;"|"&amp;COUNTIFS(A$2:A280,A280,F$2:F280,"Active"),"")</f>
        <v>Cardyd-H 80/12.5|1</v>
      </c>
      <c r="I280" s="18" t="str">
        <f aca="false">IF(B280="","",IF(SUMPRODUCT(MAX((A$1:A279=A280)*(B$1:B279=B280)*ROW(A$1:A279)))=0,C280&amp;"",IF(C280="",INDEX(I$1:I279,SUMPRODUCT(MAX((A$1:A279=A280)*(B$1:B279=B280)*ROW(A$1:A279)))),IF(INDEX(I$1:I279,SUMPRODUCT(MAX((A$1:A279=A280)*(B$1:B279=B280)*ROW(A$1:A279))))="",C280&amp;"",INDEX(I$1:I279,SUMPRODUCT(MAX((A$1:A279=A280)*(B$1:B279=B280)*ROW(A$1:A279))))&amp;"; "&amp;C280))))</f>
        <v/>
      </c>
      <c r="J280" s="18" t="str">
        <f aca="false">IF(A280="","",A280&amp;"|"&amp;COUNTIF(A$2:A280,A280))</f>
        <v>Cardyd-H 80/12.5|1</v>
      </c>
      <c r="K280" s="18" t="n">
        <f aca="false">IF(OR(A280="",B280=""),0,IF(COUNTIFS(A$2:A280,A280,B$2:B280,B280)=1,1,0))</f>
        <v>1</v>
      </c>
    </row>
    <row r="281" customFormat="false" ht="15" hidden="false" customHeight="false" outlineLevel="0" collapsed="false">
      <c r="A281" s="15" t="s">
        <v>391</v>
      </c>
      <c r="B281" s="15" t="s">
        <v>216</v>
      </c>
      <c r="C281" s="15"/>
      <c r="D281" s="15"/>
      <c r="F281" s="18" t="str">
        <f aca="false">IF(B281="","",IFERROR(INDEX(Materials!$B$2:$B$301,MATCH(B281,Materials!$A$2:$A$301,0)),""))</f>
        <v>Alkalizer / Solubilizer</v>
      </c>
      <c r="G281" s="18" t="str">
        <f aca="true">IF(AND(A281="",B281=""),"",IF(A281="","Missing product",IF(B281="","Missing material",IF(COUNTIF(ProductList,A281)=0,"Product not in Products list",IF(COUNTIF(MaterialList,B281)=0,"Material not in Materials list","OK")))))</f>
        <v>OK</v>
      </c>
      <c r="H281" s="18" t="str">
        <f aca="false">IF(F281="Active",A281&amp;"|"&amp;COUNTIFS(A$2:A281,A281,F$2:F281,"Active"),"")</f>
        <v/>
      </c>
      <c r="I281" s="18" t="str">
        <f aca="false">IF(B281="","",IF(SUMPRODUCT(MAX((A$1:A280=A281)*(B$1:B280=B281)*ROW(A$1:A280)))=0,C281&amp;"",IF(C281="",INDEX(I$1:I280,SUMPRODUCT(MAX((A$1:A280=A281)*(B$1:B280=B281)*ROW(A$1:A280)))),IF(INDEX(I$1:I280,SUMPRODUCT(MAX((A$1:A280=A281)*(B$1:B280=B281)*ROW(A$1:A280))))="",C281&amp;"",INDEX(I$1:I280,SUMPRODUCT(MAX((A$1:A280=A281)*(B$1:B280=B281)*ROW(A$1:A280))))&amp;"; "&amp;C281))))</f>
        <v/>
      </c>
      <c r="J281" s="18" t="str">
        <f aca="false">IF(A281="","",A281&amp;"|"&amp;COUNTIF(A$2:A281,A281))</f>
        <v>Cardyd-H 80/12.5|2</v>
      </c>
      <c r="K281" s="18" t="n">
        <f aca="false">IF(OR(A281="",B281=""),0,IF(COUNTIFS(A$2:A281,A281,B$2:B281,B281)=1,1,0))</f>
        <v>1</v>
      </c>
    </row>
    <row r="282" customFormat="false" ht="15" hidden="false" customHeight="false" outlineLevel="0" collapsed="false">
      <c r="A282" s="15" t="s">
        <v>391</v>
      </c>
      <c r="B282" s="15" t="s">
        <v>218</v>
      </c>
      <c r="C282" s="15"/>
      <c r="D282" s="15"/>
      <c r="F282" s="18" t="str">
        <f aca="false">IF(B282="","",IFERROR(INDEX(Materials!$B$2:$B$301,MATCH(B282,Materials!$A$2:$A$301,0)),""))</f>
        <v>Alkalizer / Solubilizer</v>
      </c>
      <c r="G282" s="18" t="str">
        <f aca="true">IF(AND(A282="",B282=""),"",IF(A282="","Missing product",IF(B282="","Missing material",IF(COUNTIF(ProductList,A282)=0,"Product not in Products list",IF(COUNTIF(MaterialList,B282)=0,"Material not in Materials list","OK")))))</f>
        <v>OK</v>
      </c>
      <c r="H282" s="18" t="str">
        <f aca="false">IF(F282="Active",A282&amp;"|"&amp;COUNTIFS(A$2:A282,A282,F$2:F282,"Active"),"")</f>
        <v/>
      </c>
      <c r="I282" s="18" t="str">
        <f aca="false">IF(B282="","",IF(SUMPRODUCT(MAX((A$1:A281=A282)*(B$1:B281=B282)*ROW(A$1:A281)))=0,C282&amp;"",IF(C282="",INDEX(I$1:I281,SUMPRODUCT(MAX((A$1:A281=A282)*(B$1:B281=B282)*ROW(A$1:A281)))),IF(INDEX(I$1:I281,SUMPRODUCT(MAX((A$1:A281=A282)*(B$1:B281=B282)*ROW(A$1:A281))))="",C282&amp;"",INDEX(I$1:I281,SUMPRODUCT(MAX((A$1:A281=A282)*(B$1:B281=B282)*ROW(A$1:A281))))&amp;"; "&amp;C282))))</f>
        <v/>
      </c>
      <c r="J282" s="18" t="str">
        <f aca="false">IF(A282="","",A282&amp;"|"&amp;COUNTIF(A$2:A282,A282))</f>
        <v>Cardyd-H 80/12.5|3</v>
      </c>
      <c r="K282" s="18" t="n">
        <f aca="false">IF(OR(A282="",B282=""),0,IF(COUNTIFS(A$2:A282,A282,B$2:B282,B282)=1,1,0))</f>
        <v>1</v>
      </c>
    </row>
    <row r="283" customFormat="false" ht="15" hidden="false" customHeight="false" outlineLevel="0" collapsed="false">
      <c r="A283" s="15" t="s">
        <v>391</v>
      </c>
      <c r="B283" s="15" t="s">
        <v>219</v>
      </c>
      <c r="C283" s="15"/>
      <c r="D283" s="15"/>
      <c r="F283" s="18" t="str">
        <f aca="false">IF(B283="","",IFERROR(INDEX(Materials!$B$2:$B$301,MATCH(B283,Materials!$A$2:$A$301,0)),""))</f>
        <v>Binder</v>
      </c>
      <c r="G283" s="18" t="str">
        <f aca="true">IF(AND(A283="",B283=""),"",IF(A283="","Missing product",IF(B283="","Missing material",IF(COUNTIF(ProductList,A283)=0,"Product not in Products list",IF(COUNTIF(MaterialList,B283)=0,"Material not in Materials list","OK")))))</f>
        <v>OK</v>
      </c>
      <c r="H283" s="18" t="str">
        <f aca="false">IF(F283="Active",A283&amp;"|"&amp;COUNTIFS(A$2:A283,A283,F$2:F283,"Active"),"")</f>
        <v/>
      </c>
      <c r="I283" s="18" t="str">
        <f aca="false">IF(B283="","",IF(SUMPRODUCT(MAX((A$1:A282=A283)*(B$1:B282=B283)*ROW(A$1:A282)))=0,C283&amp;"",IF(C283="",INDEX(I$1:I282,SUMPRODUCT(MAX((A$1:A282=A283)*(B$1:B282=B283)*ROW(A$1:A282)))),IF(INDEX(I$1:I282,SUMPRODUCT(MAX((A$1:A282=A283)*(B$1:B282=B283)*ROW(A$1:A282))))="",C283&amp;"",INDEX(I$1:I282,SUMPRODUCT(MAX((A$1:A282=A283)*(B$1:B282=B283)*ROW(A$1:A282))))&amp;"; "&amp;C283))))</f>
        <v/>
      </c>
      <c r="J283" s="18" t="str">
        <f aca="false">IF(A283="","",A283&amp;"|"&amp;COUNTIF(A$2:A283,A283))</f>
        <v>Cardyd-H 80/12.5|4</v>
      </c>
      <c r="K283" s="18" t="n">
        <f aca="false">IF(OR(A283="",B283=""),0,IF(COUNTIFS(A$2:A283,A283,B$2:B283,B283)=1,1,0))</f>
        <v>1</v>
      </c>
    </row>
    <row r="284" customFormat="false" ht="15" hidden="false" customHeight="false" outlineLevel="0" collapsed="false">
      <c r="A284" s="15" t="s">
        <v>391</v>
      </c>
      <c r="B284" s="15" t="s">
        <v>268</v>
      </c>
      <c r="C284" s="15"/>
      <c r="D284" s="15"/>
      <c r="F284" s="18" t="str">
        <f aca="false">IF(B284="","",IFERROR(INDEX(Materials!$B$2:$B$301,MATCH(B284,Materials!$A$2:$A$301,0)),""))</f>
        <v>Filler / Diluent</v>
      </c>
      <c r="G284" s="18" t="str">
        <f aca="true">IF(AND(A284="",B284=""),"",IF(A284="","Missing product",IF(B284="","Missing material",IF(COUNTIF(ProductList,A284)=0,"Product not in Products list",IF(COUNTIF(MaterialList,B284)=0,"Material not in Materials list","OK")))))</f>
        <v>OK</v>
      </c>
      <c r="H284" s="18" t="str">
        <f aca="false">IF(F284="Active",A284&amp;"|"&amp;COUNTIFS(A$2:A284,A284,F$2:F284,"Active"),"")</f>
        <v/>
      </c>
      <c r="I284" s="18" t="str">
        <f aca="false">IF(B284="","",IF(SUMPRODUCT(MAX((A$1:A283=A284)*(B$1:B283=B284)*ROW(A$1:A283)))=0,C284&amp;"",IF(C284="",INDEX(I$1:I283,SUMPRODUCT(MAX((A$1:A283=A284)*(B$1:B283=B284)*ROW(A$1:A283)))),IF(INDEX(I$1:I283,SUMPRODUCT(MAX((A$1:A283=A284)*(B$1:B283=B284)*ROW(A$1:A283))))="",C284&amp;"",INDEX(I$1:I283,SUMPRODUCT(MAX((A$1:A283=A284)*(B$1:B283=B284)*ROW(A$1:A283))))&amp;"; "&amp;C284))))</f>
        <v/>
      </c>
      <c r="J284" s="18" t="str">
        <f aca="false">IF(A284="","",A284&amp;"|"&amp;COUNTIF(A$2:A284,A284))</f>
        <v>Cardyd-H 80/12.5|5</v>
      </c>
      <c r="K284" s="18" t="n">
        <f aca="false">IF(OR(A284="",B284=""),0,IF(COUNTIFS(A$2:A284,A284,B$2:B284,B284)=1,1,0))</f>
        <v>1</v>
      </c>
    </row>
    <row r="285" customFormat="false" ht="15" hidden="false" customHeight="false" outlineLevel="0" collapsed="false">
      <c r="A285" s="15" t="s">
        <v>391</v>
      </c>
      <c r="B285" s="15" t="s">
        <v>293</v>
      </c>
      <c r="C285" s="15"/>
      <c r="D285" s="15"/>
      <c r="F285" s="18" t="str">
        <f aca="false">IF(B285="","",IFERROR(INDEX(Materials!$B$2:$B$301,MATCH(B285,Materials!$A$2:$A$301,0)),""))</f>
        <v>Glidant</v>
      </c>
      <c r="G285" s="18" t="str">
        <f aca="true">IF(AND(A285="",B285=""),"",IF(A285="","Missing product",IF(B285="","Missing material",IF(COUNTIF(ProductList,A285)=0,"Product not in Products list",IF(COUNTIF(MaterialList,B285)=0,"Material not in Materials list","OK")))))</f>
        <v>OK</v>
      </c>
      <c r="H285" s="18" t="str">
        <f aca="false">IF(F285="Active",A285&amp;"|"&amp;COUNTIFS(A$2:A285,A285,F$2:F285,"Active"),"")</f>
        <v/>
      </c>
      <c r="I285" s="18" t="str">
        <f aca="false">IF(B285="","",IF(SUMPRODUCT(MAX((A$1:A284=A285)*(B$1:B284=B285)*ROW(A$1:A284)))=0,C285&amp;"",IF(C285="",INDEX(I$1:I284,SUMPRODUCT(MAX((A$1:A284=A285)*(B$1:B284=B285)*ROW(A$1:A284)))),IF(INDEX(I$1:I284,SUMPRODUCT(MAX((A$1:A284=A285)*(B$1:B284=B285)*ROW(A$1:A284))))="",C285&amp;"",INDEX(I$1:I284,SUMPRODUCT(MAX((A$1:A284=A285)*(B$1:B284=B285)*ROW(A$1:A284))))&amp;"; "&amp;C285))))</f>
        <v/>
      </c>
      <c r="J285" s="18" t="str">
        <f aca="false">IF(A285="","",A285&amp;"|"&amp;COUNTIF(A$2:A285,A285))</f>
        <v>Cardyd-H 80/12.5|6</v>
      </c>
      <c r="K285" s="18" t="n">
        <f aca="false">IF(OR(A285="",B285=""),0,IF(COUNTIFS(A$2:A285,A285,B$2:B285,B285)=1,1,0))</f>
        <v>1</v>
      </c>
    </row>
    <row r="286" customFormat="false" ht="15" hidden="false" customHeight="false" outlineLevel="0" collapsed="false">
      <c r="A286" s="15" t="s">
        <v>391</v>
      </c>
      <c r="B286" s="15" t="s">
        <v>270</v>
      </c>
      <c r="C286" s="15"/>
      <c r="D286" s="15"/>
      <c r="F286" s="18" t="str">
        <f aca="false">IF(B286="","",IFERROR(INDEX(Materials!$B$2:$B$301,MATCH(B286,Materials!$A$2:$A$301,0)),""))</f>
        <v>Filler / Diluent</v>
      </c>
      <c r="G286" s="18" t="str">
        <f aca="true">IF(AND(A286="",B286=""),"",IF(A286="","Missing product",IF(B286="","Missing material",IF(COUNTIF(ProductList,A286)=0,"Product not in Products list",IF(COUNTIF(MaterialList,B286)=0,"Material not in Materials list","OK")))))</f>
        <v>OK</v>
      </c>
      <c r="H286" s="18" t="str">
        <f aca="false">IF(F286="Active",A286&amp;"|"&amp;COUNTIFS(A$2:A286,A286,F$2:F286,"Active"),"")</f>
        <v/>
      </c>
      <c r="I286" s="18" t="str">
        <f aca="false">IF(B286="","",IF(SUMPRODUCT(MAX((A$1:A285=A286)*(B$1:B285=B286)*ROW(A$1:A285)))=0,C286&amp;"",IF(C286="",INDEX(I$1:I285,SUMPRODUCT(MAX((A$1:A285=A286)*(B$1:B285=B286)*ROW(A$1:A285)))),IF(INDEX(I$1:I285,SUMPRODUCT(MAX((A$1:A285=A286)*(B$1:B285=B286)*ROW(A$1:A285))))="",C286&amp;"",INDEX(I$1:I285,SUMPRODUCT(MAX((A$1:A285=A286)*(B$1:B285=B286)*ROW(A$1:A285))))&amp;"; "&amp;C286))))</f>
        <v/>
      </c>
      <c r="J286" s="18" t="str">
        <f aca="false">IF(A286="","",A286&amp;"|"&amp;COUNTIF(A$2:A286,A286))</f>
        <v>Cardyd-H 80/12.5|7</v>
      </c>
      <c r="K286" s="18" t="n">
        <f aca="false">IF(OR(A286="",B286=""),0,IF(COUNTIFS(A$2:A286,A286,B$2:B286,B286)=1,1,0))</f>
        <v>1</v>
      </c>
    </row>
    <row r="287" customFormat="false" ht="15" hidden="false" customHeight="false" outlineLevel="0" collapsed="false">
      <c r="A287" s="15" t="s">
        <v>391</v>
      </c>
      <c r="B287" s="15" t="s">
        <v>257</v>
      </c>
      <c r="C287" s="15"/>
      <c r="D287" s="15"/>
      <c r="F287" s="18" t="str">
        <f aca="false">IF(B287="","",IFERROR(INDEX(Materials!$B$2:$B$301,MATCH(B287,Materials!$A$2:$A$301,0)),""))</f>
        <v>Disintegrant</v>
      </c>
      <c r="G287" s="18" t="str">
        <f aca="true">IF(AND(A287="",B287=""),"",IF(A287="","Missing product",IF(B287="","Missing material",IF(COUNTIF(ProductList,A287)=0,"Product not in Products list",IF(COUNTIF(MaterialList,B287)=0,"Material not in Materials list","OK")))))</f>
        <v>OK</v>
      </c>
      <c r="H287" s="18" t="str">
        <f aca="false">IF(F287="Active",A287&amp;"|"&amp;COUNTIFS(A$2:A287,A287,F$2:F287,"Active"),"")</f>
        <v/>
      </c>
      <c r="I287" s="18" t="str">
        <f aca="false">IF(B287="","",IF(SUMPRODUCT(MAX((A$1:A286=A287)*(B$1:B286=B287)*ROW(A$1:A286)))=0,C287&amp;"",IF(C287="",INDEX(I$1:I286,SUMPRODUCT(MAX((A$1:A286=A287)*(B$1:B286=B287)*ROW(A$1:A286)))),IF(INDEX(I$1:I286,SUMPRODUCT(MAX((A$1:A286=A287)*(B$1:B286=B287)*ROW(A$1:A286))))="",C287&amp;"",INDEX(I$1:I286,SUMPRODUCT(MAX((A$1:A286=A287)*(B$1:B286=B287)*ROW(A$1:A286))))&amp;"; "&amp;C287))))</f>
        <v/>
      </c>
      <c r="J287" s="18" t="str">
        <f aca="false">IF(A287="","",A287&amp;"|"&amp;COUNTIF(A$2:A287,A287))</f>
        <v>Cardyd-H 80/12.5|8</v>
      </c>
      <c r="K287" s="18" t="n">
        <f aca="false">IF(OR(A287="",B287=""),0,IF(COUNTIFS(A$2:A287,A287,B$2:B287,B287)=1,1,0))</f>
        <v>1</v>
      </c>
    </row>
    <row r="288" customFormat="false" ht="15" hidden="false" customHeight="false" outlineLevel="0" collapsed="false">
      <c r="A288" s="15" t="s">
        <v>391</v>
      </c>
      <c r="B288" s="15" t="s">
        <v>347</v>
      </c>
      <c r="C288" s="15"/>
      <c r="D288" s="15"/>
      <c r="F288" s="18" t="str">
        <f aca="false">IF(B288="","",IFERROR(INDEX(Materials!$B$2:$B$301,MATCH(B288,Materials!$A$2:$A$301,0)),""))</f>
        <v>Surfactant</v>
      </c>
      <c r="G288" s="18" t="str">
        <f aca="true">IF(AND(A288="",B288=""),"",IF(A288="","Missing product",IF(B288="","Missing material",IF(COUNTIF(ProductList,A288)=0,"Product not in Products list",IF(COUNTIF(MaterialList,B288)=0,"Material not in Materials list","OK")))))</f>
        <v>OK</v>
      </c>
      <c r="H288" s="18" t="str">
        <f aca="false">IF(F288="Active",A288&amp;"|"&amp;COUNTIFS(A$2:A288,A288,F$2:F288,"Active"),"")</f>
        <v/>
      </c>
      <c r="I288" s="18" t="str">
        <f aca="false">IF(B288="","",IF(SUMPRODUCT(MAX((A$1:A287=A288)*(B$1:B287=B288)*ROW(A$1:A287)))=0,C288&amp;"",IF(C288="",INDEX(I$1:I287,SUMPRODUCT(MAX((A$1:A287=A288)*(B$1:B287=B288)*ROW(A$1:A287)))),IF(INDEX(I$1:I287,SUMPRODUCT(MAX((A$1:A287=A288)*(B$1:B287=B288)*ROW(A$1:A287))))="",C288&amp;"",INDEX(I$1:I287,SUMPRODUCT(MAX((A$1:A287=A288)*(B$1:B287=B288)*ROW(A$1:A287))))&amp;"; "&amp;C288))))</f>
        <v/>
      </c>
      <c r="J288" s="18" t="str">
        <f aca="false">IF(A288="","",A288&amp;"|"&amp;COUNTIF(A$2:A288,A288))</f>
        <v>Cardyd-H 80/12.5|9</v>
      </c>
      <c r="K288" s="18" t="n">
        <f aca="false">IF(OR(A288="",B288=""),0,IF(COUNTIFS(A$2:A288,A288,B$2:B288,B288)=1,1,0))</f>
        <v>1</v>
      </c>
    </row>
    <row r="289" customFormat="false" ht="15" hidden="false" customHeight="false" outlineLevel="0" collapsed="false">
      <c r="A289" s="15" t="s">
        <v>391</v>
      </c>
      <c r="B289" s="15" t="s">
        <v>298</v>
      </c>
      <c r="C289" s="15"/>
      <c r="D289" s="15"/>
      <c r="F289" s="18" t="str">
        <f aca="false">IF(B289="","",IFERROR(INDEX(Materials!$B$2:$B$301,MATCH(B289,Materials!$A$2:$A$301,0)),""))</f>
        <v>Lubricant</v>
      </c>
      <c r="G289" s="18" t="str">
        <f aca="true">IF(AND(A289="",B289=""),"",IF(A289="","Missing product",IF(B289="","Missing material",IF(COUNTIF(ProductList,A289)=0,"Product not in Products list",IF(COUNTIF(MaterialList,B289)=0,"Material not in Materials list","OK")))))</f>
        <v>OK</v>
      </c>
      <c r="H289" s="18" t="str">
        <f aca="false">IF(F289="Active",A289&amp;"|"&amp;COUNTIFS(A$2:A289,A289,F$2:F289,"Active"),"")</f>
        <v/>
      </c>
      <c r="I289" s="18" t="str">
        <f aca="false">IF(B289="","",IF(SUMPRODUCT(MAX((A$1:A288=A289)*(B$1:B288=B289)*ROW(A$1:A288)))=0,C289&amp;"",IF(C289="",INDEX(I$1:I288,SUMPRODUCT(MAX((A$1:A288=A289)*(B$1:B288=B289)*ROW(A$1:A288)))),IF(INDEX(I$1:I288,SUMPRODUCT(MAX((A$1:A288=A289)*(B$1:B288=B289)*ROW(A$1:A288))))="",C289&amp;"",INDEX(I$1:I288,SUMPRODUCT(MAX((A$1:A288=A289)*(B$1:B288=B289)*ROW(A$1:A288))))&amp;"; "&amp;C289))))</f>
        <v/>
      </c>
      <c r="J289" s="18" t="str">
        <f aca="false">IF(A289="","",A289&amp;"|"&amp;COUNTIF(A$2:A289,A289))</f>
        <v>Cardyd-H 80/12.5|10</v>
      </c>
      <c r="K289" s="18" t="n">
        <f aca="false">IF(OR(A289="",B289=""),0,IF(COUNTIFS(A$2:A289,A289,B$2:B289,B289)=1,1,0))</f>
        <v>1</v>
      </c>
    </row>
    <row r="290" customFormat="false" ht="15" hidden="false" customHeight="false" outlineLevel="0" collapsed="false">
      <c r="A290" s="15" t="s">
        <v>391</v>
      </c>
      <c r="B290" s="15" t="s">
        <v>296</v>
      </c>
      <c r="C290" s="15"/>
      <c r="D290" s="15"/>
      <c r="F290" s="18" t="str">
        <f aca="false">IF(B290="","",IFERROR(INDEX(Materials!$B$2:$B$301,MATCH(B290,Materials!$A$2:$A$301,0)),""))</f>
        <v>Glidant / Anti-tacking</v>
      </c>
      <c r="G290" s="18" t="str">
        <f aca="true">IF(AND(A290="",B290=""),"",IF(A290="","Missing product",IF(B290="","Missing material",IF(COUNTIF(ProductList,A290)=0,"Product not in Products list",IF(COUNTIF(MaterialList,B290)=0,"Material not in Materials list","OK")))))</f>
        <v>OK</v>
      </c>
      <c r="H290" s="18" t="str">
        <f aca="false">IF(F290="Active",A290&amp;"|"&amp;COUNTIFS(A$2:A290,A290,F$2:F290,"Active"),"")</f>
        <v/>
      </c>
      <c r="I290" s="18" t="str">
        <f aca="false">IF(B290="","",IF(SUMPRODUCT(MAX((A$1:A289=A290)*(B$1:B289=B290)*ROW(A$1:A289)))=0,C290&amp;"",IF(C290="",INDEX(I$1:I289,SUMPRODUCT(MAX((A$1:A289=A290)*(B$1:B289=B290)*ROW(A$1:A289)))),IF(INDEX(I$1:I289,SUMPRODUCT(MAX((A$1:A289=A290)*(B$1:B289=B290)*ROW(A$1:A289))))="",C290&amp;"",INDEX(I$1:I289,SUMPRODUCT(MAX((A$1:A289=A290)*(B$1:B289=B290)*ROW(A$1:A289))))&amp;"; "&amp;C290))))</f>
        <v/>
      </c>
      <c r="J290" s="18" t="str">
        <f aca="false">IF(A290="","",A290&amp;"|"&amp;COUNTIF(A$2:A290,A290))</f>
        <v>Cardyd-H 80/12.5|11</v>
      </c>
      <c r="K290" s="18" t="n">
        <f aca="false">IF(OR(A290="",B290=""),0,IF(COUNTIFS(A$2:A290,A290,B$2:B290,B290)=1,1,0))</f>
        <v>1</v>
      </c>
    </row>
    <row r="291" customFormat="false" ht="15" hidden="false" customHeight="false" outlineLevel="0" collapsed="false">
      <c r="A291" s="15" t="s">
        <v>391</v>
      </c>
      <c r="B291" s="15" t="s">
        <v>338</v>
      </c>
      <c r="C291" s="15"/>
      <c r="D291" s="15"/>
      <c r="F291" s="18" t="str">
        <f aca="false">IF(B291="","",IFERROR(INDEX(Materials!$B$2:$B$301,MATCH(B291,Materials!$A$2:$A$301,0)),""))</f>
        <v>Solvent</v>
      </c>
      <c r="G291" s="18" t="str">
        <f aca="true">IF(AND(A291="",B291=""),"",IF(A291="","Missing product",IF(B291="","Missing material",IF(COUNTIF(ProductList,A291)=0,"Product not in Products list",IF(COUNTIF(MaterialList,B291)=0,"Material not in Materials list","OK")))))</f>
        <v>OK</v>
      </c>
      <c r="H291" s="18" t="str">
        <f aca="false">IF(F291="Active",A291&amp;"|"&amp;COUNTIFS(A$2:A291,A291,F$2:F291,"Active"),"")</f>
        <v/>
      </c>
      <c r="I291" s="18" t="str">
        <f aca="false">IF(B291="","",IF(SUMPRODUCT(MAX((A$1:A290=A291)*(B$1:B290=B291)*ROW(A$1:A290)))=0,C291&amp;"",IF(C291="",INDEX(I$1:I290,SUMPRODUCT(MAX((A$1:A290=A291)*(B$1:B290=B291)*ROW(A$1:A290)))),IF(INDEX(I$1:I290,SUMPRODUCT(MAX((A$1:A290=A291)*(B$1:B290=B291)*ROW(A$1:A290))))="",C291&amp;"",INDEX(I$1:I290,SUMPRODUCT(MAX((A$1:A290=A291)*(B$1:B290=B291)*ROW(A$1:A290))))&amp;"; "&amp;C291))))</f>
        <v/>
      </c>
      <c r="J291" s="18" t="str">
        <f aca="false">IF(A291="","",A291&amp;"|"&amp;COUNTIF(A$2:A291,A291))</f>
        <v>Cardyd-H 80/12.5|12</v>
      </c>
      <c r="K291" s="18" t="n">
        <f aca="false">IF(OR(A291="",B291=""),0,IF(COUNTIFS(A$2:A291,A291,B$2:B291,B291)=1,1,0))</f>
        <v>1</v>
      </c>
    </row>
    <row r="292" customFormat="false" ht="15" hidden="false" customHeight="false" outlineLevel="0" collapsed="false">
      <c r="A292" s="15" t="s">
        <v>391</v>
      </c>
      <c r="B292" s="15" t="s">
        <v>342</v>
      </c>
      <c r="C292" s="15"/>
      <c r="D292" s="15"/>
      <c r="F292" s="18" t="str">
        <f aca="false">IF(B292="","",IFERROR(INDEX(Materials!$B$2:$B$301,MATCH(B292,Materials!$A$2:$A$301,0)),""))</f>
        <v>Solvent</v>
      </c>
      <c r="G292" s="18" t="str">
        <f aca="true">IF(AND(A292="",B292=""),"",IF(A292="","Missing product",IF(B292="","Missing material",IF(COUNTIF(ProductList,A292)=0,"Product not in Products list",IF(COUNTIF(MaterialList,B292)=0,"Material not in Materials list","OK")))))</f>
        <v>OK</v>
      </c>
      <c r="H292" s="18" t="str">
        <f aca="false">IF(F292="Active",A292&amp;"|"&amp;COUNTIFS(A$2:A292,A292,F$2:F292,"Active"),"")</f>
        <v/>
      </c>
      <c r="I292" s="18" t="str">
        <f aca="false">IF(B292="","",IF(SUMPRODUCT(MAX((A$1:A291=A292)*(B$1:B291=B292)*ROW(A$1:A291)))=0,C292&amp;"",IF(C292="",INDEX(I$1:I291,SUMPRODUCT(MAX((A$1:A291=A292)*(B$1:B291=B292)*ROW(A$1:A291)))),IF(INDEX(I$1:I291,SUMPRODUCT(MAX((A$1:A291=A292)*(B$1:B291=B292)*ROW(A$1:A291))))="",C292&amp;"",INDEX(I$1:I291,SUMPRODUCT(MAX((A$1:A291=A292)*(B$1:B291=B292)*ROW(A$1:A291))))&amp;"; "&amp;C292))))</f>
        <v/>
      </c>
      <c r="J292" s="18" t="str">
        <f aca="false">IF(A292="","",A292&amp;"|"&amp;COUNTIF(A$2:A292,A292))</f>
        <v>Cardyd-H 80/12.5|13</v>
      </c>
      <c r="K292" s="18" t="n">
        <f aca="false">IF(OR(A292="",B292=""),0,IF(COUNTIFS(A$2:A292,A292,B$2:B292,B292)=1,1,0))</f>
        <v>1</v>
      </c>
    </row>
    <row r="293" customFormat="false" ht="15" hidden="false" customHeight="false" outlineLevel="0" collapsed="false">
      <c r="A293" s="15" t="s">
        <v>391</v>
      </c>
      <c r="B293" s="15" t="s">
        <v>144</v>
      </c>
      <c r="C293" s="15"/>
      <c r="D293" s="15"/>
      <c r="F293" s="18" t="str">
        <f aca="false">IF(B293="","",IFERROR(INDEX(Materials!$B$2:$B$301,MATCH(B293,Materials!$A$2:$A$301,0)),""))</f>
        <v>Active</v>
      </c>
      <c r="G293" s="18" t="str">
        <f aca="true">IF(AND(A293="",B293=""),"",IF(A293="","Missing product",IF(B293="","Missing material",IF(COUNTIF(ProductList,A293)=0,"Product not in Products list",IF(COUNTIF(MaterialList,B293)=0,"Material not in Materials list","OK")))))</f>
        <v>OK</v>
      </c>
      <c r="H293" s="18" t="str">
        <f aca="false">IF(F293="Active",A293&amp;"|"&amp;COUNTIFS(A$2:A293,A293,F$2:F293,"Active"),"")</f>
        <v>Cardyd-H 80/12.5|2</v>
      </c>
      <c r="I293" s="18" t="str">
        <f aca="false">IF(B293="","",IF(SUMPRODUCT(MAX((A$1:A292=A293)*(B$1:B292=B293)*ROW(A$1:A292)))=0,C293&amp;"",IF(C293="",INDEX(I$1:I292,SUMPRODUCT(MAX((A$1:A292=A293)*(B$1:B292=B293)*ROW(A$1:A292)))),IF(INDEX(I$1:I292,SUMPRODUCT(MAX((A$1:A292=A293)*(B$1:B292=B293)*ROW(A$1:A292))))="",C293&amp;"",INDEX(I$1:I292,SUMPRODUCT(MAX((A$1:A292=A293)*(B$1:B292=B293)*ROW(A$1:A292))))&amp;"; "&amp;C293))))</f>
        <v/>
      </c>
      <c r="J293" s="18" t="str">
        <f aca="false">IF(A293="","",A293&amp;"|"&amp;COUNTIF(A$2:A293,A293))</f>
        <v>Cardyd-H 80/12.5|14</v>
      </c>
      <c r="K293" s="18" t="n">
        <f aca="false">IF(OR(A293="",B293=""),0,IF(COUNTIFS(A$2:A293,A293,B$2:B293,B293)=1,1,0))</f>
        <v>1</v>
      </c>
    </row>
    <row r="294" customFormat="false" ht="15" hidden="false" customHeight="false" outlineLevel="0" collapsed="false">
      <c r="A294" s="15" t="s">
        <v>391</v>
      </c>
      <c r="B294" s="15" t="s">
        <v>272</v>
      </c>
      <c r="C294" s="15"/>
      <c r="D294" s="15"/>
      <c r="F294" s="18" t="str">
        <f aca="false">IF(B294="","",IFERROR(INDEX(Materials!$B$2:$B$301,MATCH(B294,Materials!$A$2:$A$301,0)),""))</f>
        <v>Filler / Diluent</v>
      </c>
      <c r="G294" s="18" t="str">
        <f aca="true">IF(AND(A294="",B294=""),"",IF(A294="","Missing product",IF(B294="","Missing material",IF(COUNTIF(ProductList,A294)=0,"Product not in Products list",IF(COUNTIF(MaterialList,B294)=0,"Material not in Materials list","OK")))))</f>
        <v>OK</v>
      </c>
      <c r="H294" s="18" t="str">
        <f aca="false">IF(F294="Active",A294&amp;"|"&amp;COUNTIFS(A$2:A294,A294,F$2:F294,"Active"),"")</f>
        <v/>
      </c>
      <c r="I294" s="18" t="str">
        <f aca="false">IF(B294="","",IF(SUMPRODUCT(MAX((A$1:A293=A294)*(B$1:B293=B294)*ROW(A$1:A293)))=0,C294&amp;"",IF(C294="",INDEX(I$1:I293,SUMPRODUCT(MAX((A$1:A293=A294)*(B$1:B293=B294)*ROW(A$1:A293)))),IF(INDEX(I$1:I293,SUMPRODUCT(MAX((A$1:A293=A294)*(B$1:B293=B294)*ROW(A$1:A293))))="",C294&amp;"",INDEX(I$1:I293,SUMPRODUCT(MAX((A$1:A293=A294)*(B$1:B293=B294)*ROW(A$1:A293))))&amp;"; "&amp;C294))))</f>
        <v/>
      </c>
      <c r="J294" s="18" t="str">
        <f aca="false">IF(A294="","",A294&amp;"|"&amp;COUNTIF(A$2:A294,A294))</f>
        <v>Cardyd-H 80/12.5|15</v>
      </c>
      <c r="K294" s="18" t="n">
        <f aca="false">IF(OR(A294="",B294=""),0,IF(COUNTIFS(A$2:A294,A294,B$2:B294,B294)=1,1,0))</f>
        <v>1</v>
      </c>
    </row>
    <row r="295" customFormat="false" ht="15" hidden="false" customHeight="false" outlineLevel="0" collapsed="false">
      <c r="A295" s="15" t="s">
        <v>391</v>
      </c>
      <c r="B295" s="15" t="s">
        <v>257</v>
      </c>
      <c r="C295" s="15"/>
      <c r="D295" s="15"/>
      <c r="F295" s="18" t="str">
        <f aca="false">IF(B295="","",IFERROR(INDEX(Materials!$B$2:$B$301,MATCH(B295,Materials!$A$2:$A$301,0)),""))</f>
        <v>Disintegrant</v>
      </c>
      <c r="G295" s="18" t="str">
        <f aca="true">IF(AND(A295="",B295=""),"",IF(A295="","Missing product",IF(B295="","Missing material",IF(COUNTIF(ProductList,A295)=0,"Product not in Products list",IF(COUNTIF(MaterialList,B295)=0,"Material not in Materials list","OK")))))</f>
        <v>OK</v>
      </c>
      <c r="H295" s="18" t="str">
        <f aca="false">IF(F295="Active",A295&amp;"|"&amp;COUNTIFS(A$2:A295,A295,F$2:F295,"Active"),"")</f>
        <v/>
      </c>
      <c r="I295" s="18" t="str">
        <f aca="false">IF(B295="","",IF(SUMPRODUCT(MAX((A$1:A294=A295)*(B$1:B294=B295)*ROW(A$1:A294)))=0,C295&amp;"",IF(C295="",INDEX(I$1:I294,SUMPRODUCT(MAX((A$1:A294=A295)*(B$1:B294=B295)*ROW(A$1:A294)))),IF(INDEX(I$1:I294,SUMPRODUCT(MAX((A$1:A294=A295)*(B$1:B294=B295)*ROW(A$1:A294))))="",C295&amp;"",INDEX(I$1:I294,SUMPRODUCT(MAX((A$1:A294=A295)*(B$1:B294=B295)*ROW(A$1:A294))))&amp;"; "&amp;C295))))</f>
        <v/>
      </c>
      <c r="J295" s="18" t="str">
        <f aca="false">IF(A295="","",A295&amp;"|"&amp;COUNTIF(A$2:A295,A295))</f>
        <v>Cardyd-H 80/12.5|16</v>
      </c>
      <c r="K295" s="18" t="n">
        <f aca="false">IF(OR(A295="",B295=""),0,IF(COUNTIFS(A$2:A295,A295,B$2:B295,B295)=1,1,0))</f>
        <v>0</v>
      </c>
    </row>
    <row r="296" customFormat="false" ht="15" hidden="false" customHeight="false" outlineLevel="0" collapsed="false">
      <c r="A296" s="15" t="s">
        <v>391</v>
      </c>
      <c r="B296" s="15" t="s">
        <v>293</v>
      </c>
      <c r="C296" s="15"/>
      <c r="D296" s="15"/>
      <c r="F296" s="18" t="str">
        <f aca="false">IF(B296="","",IFERROR(INDEX(Materials!$B$2:$B$301,MATCH(B296,Materials!$A$2:$A$301,0)),""))</f>
        <v>Glidant</v>
      </c>
      <c r="G296" s="18" t="str">
        <f aca="true">IF(AND(A296="",B296=""),"",IF(A296="","Missing product",IF(B296="","Missing material",IF(COUNTIF(ProductList,A296)=0,"Product not in Products list",IF(COUNTIF(MaterialList,B296)=0,"Material not in Materials list","OK")))))</f>
        <v>OK</v>
      </c>
      <c r="H296" s="18" t="str">
        <f aca="false">IF(F296="Active",A296&amp;"|"&amp;COUNTIFS(A$2:A296,A296,F$2:F296,"Active"),"")</f>
        <v/>
      </c>
      <c r="I296" s="18" t="str">
        <f aca="false">IF(B296="","",IF(SUMPRODUCT(MAX((A$1:A295=A296)*(B$1:B295=B296)*ROW(A$1:A295)))=0,C296&amp;"",IF(C296="",INDEX(I$1:I295,SUMPRODUCT(MAX((A$1:A295=A296)*(B$1:B295=B296)*ROW(A$1:A295)))),IF(INDEX(I$1:I295,SUMPRODUCT(MAX((A$1:A295=A296)*(B$1:B295=B296)*ROW(A$1:A295))))="",C296&amp;"",INDEX(I$1:I295,SUMPRODUCT(MAX((A$1:A295=A296)*(B$1:B295=B296)*ROW(A$1:A295))))&amp;"; "&amp;C296))))</f>
        <v/>
      </c>
      <c r="J296" s="18" t="str">
        <f aca="false">IF(A296="","",A296&amp;"|"&amp;COUNTIF(A$2:A296,A296))</f>
        <v>Cardyd-H 80/12.5|17</v>
      </c>
      <c r="K296" s="18" t="n">
        <f aca="false">IF(OR(A296="",B296=""),0,IF(COUNTIFS(A$2:A296,A296,B$2:B296,B296)=1,1,0))</f>
        <v>0</v>
      </c>
    </row>
    <row r="297" customFormat="false" ht="15" hidden="false" customHeight="false" outlineLevel="0" collapsed="false">
      <c r="A297" s="15" t="s">
        <v>391</v>
      </c>
      <c r="B297" s="15" t="s">
        <v>250</v>
      </c>
      <c r="C297" s="15"/>
      <c r="D297" s="15"/>
      <c r="F297" s="18" t="str">
        <f aca="false">IF(B297="","",IFERROR(INDEX(Materials!$B$2:$B$301,MATCH(B297,Materials!$A$2:$A$301,0)),""))</f>
        <v>Colorant</v>
      </c>
      <c r="G297" s="18" t="str">
        <f aca="true">IF(AND(A297="",B297=""),"",IF(A297="","Missing product",IF(B297="","Missing material",IF(COUNTIF(ProductList,A297)=0,"Product not in Products list",IF(COUNTIF(MaterialList,B297)=0,"Material not in Materials list","OK")))))</f>
        <v>OK</v>
      </c>
      <c r="H297" s="18" t="str">
        <f aca="false">IF(F297="Active",A297&amp;"|"&amp;COUNTIFS(A$2:A297,A297,F$2:F297,"Active"),"")</f>
        <v/>
      </c>
      <c r="I297" s="18" t="str">
        <f aca="false">IF(B297="","",IF(SUMPRODUCT(MAX((A$1:A296=A297)*(B$1:B296=B297)*ROW(A$1:A296)))=0,C297&amp;"",IF(C297="",INDEX(I$1:I296,SUMPRODUCT(MAX((A$1:A296=A297)*(B$1:B296=B297)*ROW(A$1:A296)))),IF(INDEX(I$1:I296,SUMPRODUCT(MAX((A$1:A296=A297)*(B$1:B296=B297)*ROW(A$1:A296))))="",C297&amp;"",INDEX(I$1:I296,SUMPRODUCT(MAX((A$1:A296=A297)*(B$1:B296=B297)*ROW(A$1:A296))))&amp;"; "&amp;C297))))</f>
        <v/>
      </c>
      <c r="J297" s="18" t="str">
        <f aca="false">IF(A297="","",A297&amp;"|"&amp;COUNTIF(A$2:A297,A297))</f>
        <v>Cardyd-H 80/12.5|18</v>
      </c>
      <c r="K297" s="18" t="n">
        <f aca="false">IF(OR(A297="",B297=""),0,IF(COUNTIFS(A$2:A297,A297,B$2:B297,B297)=1,1,0))</f>
        <v>1</v>
      </c>
    </row>
    <row r="298" customFormat="false" ht="15" hidden="false" customHeight="false" outlineLevel="0" collapsed="false">
      <c r="A298" s="15" t="s">
        <v>391</v>
      </c>
      <c r="B298" s="15" t="s">
        <v>298</v>
      </c>
      <c r="C298" s="15"/>
      <c r="D298" s="15"/>
      <c r="F298" s="18" t="str">
        <f aca="false">IF(B298="","",IFERROR(INDEX(Materials!$B$2:$B$301,MATCH(B298,Materials!$A$2:$A$301,0)),""))</f>
        <v>Lubricant</v>
      </c>
      <c r="G298" s="18" t="str">
        <f aca="true">IF(AND(A298="",B298=""),"",IF(A298="","Missing product",IF(B298="","Missing material",IF(COUNTIF(ProductList,A298)=0,"Product not in Products list",IF(COUNTIF(MaterialList,B298)=0,"Material not in Materials list","OK")))))</f>
        <v>OK</v>
      </c>
      <c r="H298" s="18" t="str">
        <f aca="false">IF(F298="Active",A298&amp;"|"&amp;COUNTIFS(A$2:A298,A298,F$2:F298,"Active"),"")</f>
        <v/>
      </c>
      <c r="I298" s="18" t="str">
        <f aca="false">IF(B298="","",IF(SUMPRODUCT(MAX((A$1:A297=A298)*(B$1:B297=B298)*ROW(A$1:A297)))=0,C298&amp;"",IF(C298="",INDEX(I$1:I297,SUMPRODUCT(MAX((A$1:A297=A298)*(B$1:B297=B298)*ROW(A$1:A297)))),IF(INDEX(I$1:I297,SUMPRODUCT(MAX((A$1:A297=A298)*(B$1:B297=B298)*ROW(A$1:A297))))="",C298&amp;"",INDEX(I$1:I297,SUMPRODUCT(MAX((A$1:A297=A298)*(B$1:B297=B298)*ROW(A$1:A297))))&amp;"; "&amp;C298))))</f>
        <v/>
      </c>
      <c r="J298" s="18" t="str">
        <f aca="false">IF(A298="","",A298&amp;"|"&amp;COUNTIF(A$2:A298,A298))</f>
        <v>Cardyd-H 80/12.5|19</v>
      </c>
      <c r="K298" s="18" t="n">
        <f aca="false">IF(OR(A298="",B298=""),0,IF(COUNTIFS(A$2:A298,A298,B$2:B298,B298)=1,1,0))</f>
        <v>0</v>
      </c>
    </row>
    <row r="299" customFormat="false" ht="15" hidden="false" customHeight="false" outlineLevel="0" collapsed="false">
      <c r="A299" s="15" t="s">
        <v>392</v>
      </c>
      <c r="B299" s="15" t="s">
        <v>203</v>
      </c>
      <c r="C299" s="15"/>
      <c r="D299" s="15"/>
      <c r="F299" s="18" t="str">
        <f aca="false">IF(B299="","",IFERROR(INDEX(Materials!$B$2:$B$301,MATCH(B299,Materials!$A$2:$A$301,0)),""))</f>
        <v>Active</v>
      </c>
      <c r="G299" s="18" t="str">
        <f aca="true">IF(AND(A299="",B299=""),"",IF(A299="","Missing product",IF(B299="","Missing material",IF(COUNTIF(ProductList,A299)=0,"Product not in Products list",IF(COUNTIF(MaterialList,B299)=0,"Material not in Materials list","OK")))))</f>
        <v>OK</v>
      </c>
      <c r="H299" s="18" t="str">
        <f aca="false">IF(F299="Active",A299&amp;"|"&amp;COUNTIFS(A$2:A299,A299,F$2:F299,"Active"),"")</f>
        <v>Cardyd-H 80/25|1</v>
      </c>
      <c r="I299" s="18" t="str">
        <f aca="false">IF(B299="","",IF(SUMPRODUCT(MAX((A$1:A298=A299)*(B$1:B298=B299)*ROW(A$1:A298)))=0,C299&amp;"",IF(C299="",INDEX(I$1:I298,SUMPRODUCT(MAX((A$1:A298=A299)*(B$1:B298=B299)*ROW(A$1:A298)))),IF(INDEX(I$1:I298,SUMPRODUCT(MAX((A$1:A298=A299)*(B$1:B298=B299)*ROW(A$1:A298))))="",C299&amp;"",INDEX(I$1:I298,SUMPRODUCT(MAX((A$1:A298=A299)*(B$1:B298=B299)*ROW(A$1:A298))))&amp;"; "&amp;C299))))</f>
        <v/>
      </c>
      <c r="J299" s="18" t="str">
        <f aca="false">IF(A299="","",A299&amp;"|"&amp;COUNTIF(A$2:A299,A299))</f>
        <v>Cardyd-H 80/25|1</v>
      </c>
      <c r="K299" s="18" t="n">
        <f aca="false">IF(OR(A299="",B299=""),0,IF(COUNTIFS(A$2:A299,A299,B$2:B299,B299)=1,1,0))</f>
        <v>1</v>
      </c>
    </row>
    <row r="300" customFormat="false" ht="15" hidden="false" customHeight="false" outlineLevel="0" collapsed="false">
      <c r="A300" s="15" t="s">
        <v>392</v>
      </c>
      <c r="B300" s="15" t="s">
        <v>216</v>
      </c>
      <c r="C300" s="15"/>
      <c r="D300" s="15"/>
      <c r="F300" s="18" t="str">
        <f aca="false">IF(B300="","",IFERROR(INDEX(Materials!$B$2:$B$301,MATCH(B300,Materials!$A$2:$A$301,0)),""))</f>
        <v>Alkalizer / Solubilizer</v>
      </c>
      <c r="G300" s="18" t="str">
        <f aca="true">IF(AND(A300="",B300=""),"",IF(A300="","Missing product",IF(B300="","Missing material",IF(COUNTIF(ProductList,A300)=0,"Product not in Products list",IF(COUNTIF(MaterialList,B300)=0,"Material not in Materials list","OK")))))</f>
        <v>OK</v>
      </c>
      <c r="H300" s="18" t="str">
        <f aca="false">IF(F300="Active",A300&amp;"|"&amp;COUNTIFS(A$2:A300,A300,F$2:F300,"Active"),"")</f>
        <v/>
      </c>
      <c r="I300" s="18" t="str">
        <f aca="false">IF(B300="","",IF(SUMPRODUCT(MAX((A$1:A299=A300)*(B$1:B299=B300)*ROW(A$1:A299)))=0,C300&amp;"",IF(C300="",INDEX(I$1:I299,SUMPRODUCT(MAX((A$1:A299=A300)*(B$1:B299=B300)*ROW(A$1:A299)))),IF(INDEX(I$1:I299,SUMPRODUCT(MAX((A$1:A299=A300)*(B$1:B299=B300)*ROW(A$1:A299))))="",C300&amp;"",INDEX(I$1:I299,SUMPRODUCT(MAX((A$1:A299=A300)*(B$1:B299=B300)*ROW(A$1:A299))))&amp;"; "&amp;C300))))</f>
        <v/>
      </c>
      <c r="J300" s="18" t="str">
        <f aca="false">IF(A300="","",A300&amp;"|"&amp;COUNTIF(A$2:A300,A300))</f>
        <v>Cardyd-H 80/25|2</v>
      </c>
      <c r="K300" s="18" t="n">
        <f aca="false">IF(OR(A300="",B300=""),0,IF(COUNTIFS(A$2:A300,A300,B$2:B300,B300)=1,1,0))</f>
        <v>1</v>
      </c>
    </row>
    <row r="301" customFormat="false" ht="15" hidden="false" customHeight="false" outlineLevel="0" collapsed="false">
      <c r="A301" s="15" t="s">
        <v>392</v>
      </c>
      <c r="B301" s="15" t="s">
        <v>218</v>
      </c>
      <c r="C301" s="15"/>
      <c r="D301" s="15"/>
      <c r="F301" s="18" t="str">
        <f aca="false">IF(B301="","",IFERROR(INDEX(Materials!$B$2:$B$301,MATCH(B301,Materials!$A$2:$A$301,0)),""))</f>
        <v>Alkalizer / Solubilizer</v>
      </c>
      <c r="G301" s="18" t="str">
        <f aca="true">IF(AND(A301="",B301=""),"",IF(A301="","Missing product",IF(B301="","Missing material",IF(COUNTIF(ProductList,A301)=0,"Product not in Products list",IF(COUNTIF(MaterialList,B301)=0,"Material not in Materials list","OK")))))</f>
        <v>OK</v>
      </c>
      <c r="H301" s="18" t="str">
        <f aca="false">IF(F301="Active",A301&amp;"|"&amp;COUNTIFS(A$2:A301,A301,F$2:F301,"Active"),"")</f>
        <v/>
      </c>
      <c r="I301" s="18" t="str">
        <f aca="false">IF(B301="","",IF(SUMPRODUCT(MAX((A$1:A300=A301)*(B$1:B300=B301)*ROW(A$1:A300)))=0,C301&amp;"",IF(C301="",INDEX(I$1:I300,SUMPRODUCT(MAX((A$1:A300=A301)*(B$1:B300=B301)*ROW(A$1:A300)))),IF(INDEX(I$1:I300,SUMPRODUCT(MAX((A$1:A300=A301)*(B$1:B300=B301)*ROW(A$1:A300))))="",C301&amp;"",INDEX(I$1:I300,SUMPRODUCT(MAX((A$1:A300=A301)*(B$1:B300=B301)*ROW(A$1:A300))))&amp;"; "&amp;C301))))</f>
        <v/>
      </c>
      <c r="J301" s="18" t="str">
        <f aca="false">IF(A301="","",A301&amp;"|"&amp;COUNTIF(A$2:A301,A301))</f>
        <v>Cardyd-H 80/25|3</v>
      </c>
      <c r="K301" s="18" t="n">
        <f aca="false">IF(OR(A301="",B301=""),0,IF(COUNTIFS(A$2:A301,A301,B$2:B301,B301)=1,1,0))</f>
        <v>1</v>
      </c>
    </row>
    <row r="302" customFormat="false" ht="15" hidden="false" customHeight="false" outlineLevel="0" collapsed="false">
      <c r="A302" s="15" t="s">
        <v>392</v>
      </c>
      <c r="B302" s="15" t="s">
        <v>219</v>
      </c>
      <c r="C302" s="15"/>
      <c r="D302" s="15"/>
      <c r="F302" s="18" t="str">
        <f aca="false">IF(B302="","",IFERROR(INDEX(Materials!$B$2:$B$301,MATCH(B302,Materials!$A$2:$A$301,0)),""))</f>
        <v>Binder</v>
      </c>
      <c r="G302" s="18" t="str">
        <f aca="true">IF(AND(A302="",B302=""),"",IF(A302="","Missing product",IF(B302="","Missing material",IF(COUNTIF(ProductList,A302)=0,"Product not in Products list",IF(COUNTIF(MaterialList,B302)=0,"Material not in Materials list","OK")))))</f>
        <v>OK</v>
      </c>
      <c r="H302" s="18" t="str">
        <f aca="false">IF(F302="Active",A302&amp;"|"&amp;COUNTIFS(A$2:A302,A302,F$2:F302,"Active"),"")</f>
        <v/>
      </c>
      <c r="I302" s="18" t="str">
        <f aca="false">IF(B302="","",IF(SUMPRODUCT(MAX((A$1:A301=A302)*(B$1:B301=B302)*ROW(A$1:A301)))=0,C302&amp;"",IF(C302="",INDEX(I$1:I301,SUMPRODUCT(MAX((A$1:A301=A302)*(B$1:B301=B302)*ROW(A$1:A301)))),IF(INDEX(I$1:I301,SUMPRODUCT(MAX((A$1:A301=A302)*(B$1:B301=B302)*ROW(A$1:A301))))="",C302&amp;"",INDEX(I$1:I301,SUMPRODUCT(MAX((A$1:A301=A302)*(B$1:B301=B302)*ROW(A$1:A301))))&amp;"; "&amp;C302))))</f>
        <v/>
      </c>
      <c r="J302" s="18" t="str">
        <f aca="false">IF(A302="","",A302&amp;"|"&amp;COUNTIF(A$2:A302,A302))</f>
        <v>Cardyd-H 80/25|4</v>
      </c>
      <c r="K302" s="18" t="n">
        <f aca="false">IF(OR(A302="",B302=""),0,IF(COUNTIFS(A$2:A302,A302,B$2:B302,B302)=1,1,0))</f>
        <v>1</v>
      </c>
    </row>
    <row r="303" customFormat="false" ht="15" hidden="false" customHeight="false" outlineLevel="0" collapsed="false">
      <c r="A303" s="15" t="s">
        <v>392</v>
      </c>
      <c r="B303" s="15" t="s">
        <v>268</v>
      </c>
      <c r="C303" s="15"/>
      <c r="D303" s="15"/>
      <c r="F303" s="18" t="str">
        <f aca="false">IF(B303="","",IFERROR(INDEX(Materials!$B$2:$B$301,MATCH(B303,Materials!$A$2:$A$301,0)),""))</f>
        <v>Filler / Diluent</v>
      </c>
      <c r="G303" s="18" t="str">
        <f aca="true">IF(AND(A303="",B303=""),"",IF(A303="","Missing product",IF(B303="","Missing material",IF(COUNTIF(ProductList,A303)=0,"Product not in Products list",IF(COUNTIF(MaterialList,B303)=0,"Material not in Materials list","OK")))))</f>
        <v>OK</v>
      </c>
      <c r="H303" s="18" t="str">
        <f aca="false">IF(F303="Active",A303&amp;"|"&amp;COUNTIFS(A$2:A303,A303,F$2:F303,"Active"),"")</f>
        <v/>
      </c>
      <c r="I303" s="18" t="str">
        <f aca="false">IF(B303="","",IF(SUMPRODUCT(MAX((A$1:A302=A303)*(B$1:B302=B303)*ROW(A$1:A302)))=0,C303&amp;"",IF(C303="",INDEX(I$1:I302,SUMPRODUCT(MAX((A$1:A302=A303)*(B$1:B302=B303)*ROW(A$1:A302)))),IF(INDEX(I$1:I302,SUMPRODUCT(MAX((A$1:A302=A303)*(B$1:B302=B303)*ROW(A$1:A302))))="",C303&amp;"",INDEX(I$1:I302,SUMPRODUCT(MAX((A$1:A302=A303)*(B$1:B302=B303)*ROW(A$1:A302))))&amp;"; "&amp;C303))))</f>
        <v/>
      </c>
      <c r="J303" s="18" t="str">
        <f aca="false">IF(A303="","",A303&amp;"|"&amp;COUNTIF(A$2:A303,A303))</f>
        <v>Cardyd-H 80/25|5</v>
      </c>
      <c r="K303" s="18" t="n">
        <f aca="false">IF(OR(A303="",B303=""),0,IF(COUNTIFS(A$2:A303,A303,B$2:B303,B303)=1,1,0))</f>
        <v>1</v>
      </c>
    </row>
    <row r="304" customFormat="false" ht="15" hidden="false" customHeight="false" outlineLevel="0" collapsed="false">
      <c r="A304" s="15" t="s">
        <v>392</v>
      </c>
      <c r="B304" s="15" t="s">
        <v>293</v>
      </c>
      <c r="C304" s="15"/>
      <c r="D304" s="15"/>
      <c r="F304" s="18" t="str">
        <f aca="false">IF(B304="","",IFERROR(INDEX(Materials!$B$2:$B$301,MATCH(B304,Materials!$A$2:$A$301,0)),""))</f>
        <v>Glidant</v>
      </c>
      <c r="G304" s="18" t="str">
        <f aca="true">IF(AND(A304="",B304=""),"",IF(A304="","Missing product",IF(B304="","Missing material",IF(COUNTIF(ProductList,A304)=0,"Product not in Products list",IF(COUNTIF(MaterialList,B304)=0,"Material not in Materials list","OK")))))</f>
        <v>OK</v>
      </c>
      <c r="H304" s="18" t="str">
        <f aca="false">IF(F304="Active",A304&amp;"|"&amp;COUNTIFS(A$2:A304,A304,F$2:F304,"Active"),"")</f>
        <v/>
      </c>
      <c r="I304" s="18" t="str">
        <f aca="false">IF(B304="","",IF(SUMPRODUCT(MAX((A$1:A303=A304)*(B$1:B303=B304)*ROW(A$1:A303)))=0,C304&amp;"",IF(C304="",INDEX(I$1:I303,SUMPRODUCT(MAX((A$1:A303=A304)*(B$1:B303=B304)*ROW(A$1:A303)))),IF(INDEX(I$1:I303,SUMPRODUCT(MAX((A$1:A303=A304)*(B$1:B303=B304)*ROW(A$1:A303))))="",C304&amp;"",INDEX(I$1:I303,SUMPRODUCT(MAX((A$1:A303=A304)*(B$1:B303=B304)*ROW(A$1:A303))))&amp;"; "&amp;C304))))</f>
        <v/>
      </c>
      <c r="J304" s="18" t="str">
        <f aca="false">IF(A304="","",A304&amp;"|"&amp;COUNTIF(A$2:A304,A304))</f>
        <v>Cardyd-H 80/25|6</v>
      </c>
      <c r="K304" s="18" t="n">
        <f aca="false">IF(OR(A304="",B304=""),0,IF(COUNTIFS(A$2:A304,A304,B$2:B304,B304)=1,1,0))</f>
        <v>1</v>
      </c>
    </row>
    <row r="305" customFormat="false" ht="15" hidden="false" customHeight="false" outlineLevel="0" collapsed="false">
      <c r="A305" s="15" t="s">
        <v>392</v>
      </c>
      <c r="B305" s="15" t="s">
        <v>270</v>
      </c>
      <c r="C305" s="15"/>
      <c r="D305" s="15"/>
      <c r="F305" s="18" t="str">
        <f aca="false">IF(B305="","",IFERROR(INDEX(Materials!$B$2:$B$301,MATCH(B305,Materials!$A$2:$A$301,0)),""))</f>
        <v>Filler / Diluent</v>
      </c>
      <c r="G305" s="18" t="str">
        <f aca="true">IF(AND(A305="",B305=""),"",IF(A305="","Missing product",IF(B305="","Missing material",IF(COUNTIF(ProductList,A305)=0,"Product not in Products list",IF(COUNTIF(MaterialList,B305)=0,"Material not in Materials list","OK")))))</f>
        <v>OK</v>
      </c>
      <c r="H305" s="18" t="str">
        <f aca="false">IF(F305="Active",A305&amp;"|"&amp;COUNTIFS(A$2:A305,A305,F$2:F305,"Active"),"")</f>
        <v/>
      </c>
      <c r="I305" s="18" t="str">
        <f aca="false">IF(B305="","",IF(SUMPRODUCT(MAX((A$1:A304=A305)*(B$1:B304=B305)*ROW(A$1:A304)))=0,C305&amp;"",IF(C305="",INDEX(I$1:I304,SUMPRODUCT(MAX((A$1:A304=A305)*(B$1:B304=B305)*ROW(A$1:A304)))),IF(INDEX(I$1:I304,SUMPRODUCT(MAX((A$1:A304=A305)*(B$1:B304=B305)*ROW(A$1:A304))))="",C305&amp;"",INDEX(I$1:I304,SUMPRODUCT(MAX((A$1:A304=A305)*(B$1:B304=B305)*ROW(A$1:A304))))&amp;"; "&amp;C305))))</f>
        <v/>
      </c>
      <c r="J305" s="18" t="str">
        <f aca="false">IF(A305="","",A305&amp;"|"&amp;COUNTIF(A$2:A305,A305))</f>
        <v>Cardyd-H 80/25|7</v>
      </c>
      <c r="K305" s="18" t="n">
        <f aca="false">IF(OR(A305="",B305=""),0,IF(COUNTIFS(A$2:A305,A305,B$2:B305,B305)=1,1,0))</f>
        <v>1</v>
      </c>
    </row>
    <row r="306" customFormat="false" ht="15" hidden="false" customHeight="false" outlineLevel="0" collapsed="false">
      <c r="A306" s="15" t="s">
        <v>392</v>
      </c>
      <c r="B306" s="15" t="s">
        <v>257</v>
      </c>
      <c r="C306" s="15"/>
      <c r="D306" s="15"/>
      <c r="F306" s="18" t="str">
        <f aca="false">IF(B306="","",IFERROR(INDEX(Materials!$B$2:$B$301,MATCH(B306,Materials!$A$2:$A$301,0)),""))</f>
        <v>Disintegrant</v>
      </c>
      <c r="G306" s="18" t="str">
        <f aca="true">IF(AND(A306="",B306=""),"",IF(A306="","Missing product",IF(B306="","Missing material",IF(COUNTIF(ProductList,A306)=0,"Product not in Products list",IF(COUNTIF(MaterialList,B306)=0,"Material not in Materials list","OK")))))</f>
        <v>OK</v>
      </c>
      <c r="H306" s="18" t="str">
        <f aca="false">IF(F306="Active",A306&amp;"|"&amp;COUNTIFS(A$2:A306,A306,F$2:F306,"Active"),"")</f>
        <v/>
      </c>
      <c r="I306" s="18" t="str">
        <f aca="false">IF(B306="","",IF(SUMPRODUCT(MAX((A$1:A305=A306)*(B$1:B305=B306)*ROW(A$1:A305)))=0,C306&amp;"",IF(C306="",INDEX(I$1:I305,SUMPRODUCT(MAX((A$1:A305=A306)*(B$1:B305=B306)*ROW(A$1:A305)))),IF(INDEX(I$1:I305,SUMPRODUCT(MAX((A$1:A305=A306)*(B$1:B305=B306)*ROW(A$1:A305))))="",C306&amp;"",INDEX(I$1:I305,SUMPRODUCT(MAX((A$1:A305=A306)*(B$1:B305=B306)*ROW(A$1:A305))))&amp;"; "&amp;C306))))</f>
        <v/>
      </c>
      <c r="J306" s="18" t="str">
        <f aca="false">IF(A306="","",A306&amp;"|"&amp;COUNTIF(A$2:A306,A306))</f>
        <v>Cardyd-H 80/25|8</v>
      </c>
      <c r="K306" s="18" t="n">
        <f aca="false">IF(OR(A306="",B306=""),0,IF(COUNTIFS(A$2:A306,A306,B$2:B306,B306)=1,1,0))</f>
        <v>1</v>
      </c>
    </row>
    <row r="307" customFormat="false" ht="15" hidden="false" customHeight="false" outlineLevel="0" collapsed="false">
      <c r="A307" s="15" t="s">
        <v>392</v>
      </c>
      <c r="B307" s="15" t="s">
        <v>347</v>
      </c>
      <c r="C307" s="15"/>
      <c r="D307" s="15"/>
      <c r="F307" s="18" t="str">
        <f aca="false">IF(B307="","",IFERROR(INDEX(Materials!$B$2:$B$301,MATCH(B307,Materials!$A$2:$A$301,0)),""))</f>
        <v>Surfactant</v>
      </c>
      <c r="G307" s="18" t="str">
        <f aca="true">IF(AND(A307="",B307=""),"",IF(A307="","Missing product",IF(B307="","Missing material",IF(COUNTIF(ProductList,A307)=0,"Product not in Products list",IF(COUNTIF(MaterialList,B307)=0,"Material not in Materials list","OK")))))</f>
        <v>OK</v>
      </c>
      <c r="H307" s="18" t="str">
        <f aca="false">IF(F307="Active",A307&amp;"|"&amp;COUNTIFS(A$2:A307,A307,F$2:F307,"Active"),"")</f>
        <v/>
      </c>
      <c r="I307" s="18" t="str">
        <f aca="false">IF(B307="","",IF(SUMPRODUCT(MAX((A$1:A306=A307)*(B$1:B306=B307)*ROW(A$1:A306)))=0,C307&amp;"",IF(C307="",INDEX(I$1:I306,SUMPRODUCT(MAX((A$1:A306=A307)*(B$1:B306=B307)*ROW(A$1:A306)))),IF(INDEX(I$1:I306,SUMPRODUCT(MAX((A$1:A306=A307)*(B$1:B306=B307)*ROW(A$1:A306))))="",C307&amp;"",INDEX(I$1:I306,SUMPRODUCT(MAX((A$1:A306=A307)*(B$1:B306=B307)*ROW(A$1:A306))))&amp;"; "&amp;C307))))</f>
        <v/>
      </c>
      <c r="J307" s="18" t="str">
        <f aca="false">IF(A307="","",A307&amp;"|"&amp;COUNTIF(A$2:A307,A307))</f>
        <v>Cardyd-H 80/25|9</v>
      </c>
      <c r="K307" s="18" t="n">
        <f aca="false">IF(OR(A307="",B307=""),0,IF(COUNTIFS(A$2:A307,A307,B$2:B307,B307)=1,1,0))</f>
        <v>1</v>
      </c>
    </row>
    <row r="308" customFormat="false" ht="15" hidden="false" customHeight="false" outlineLevel="0" collapsed="false">
      <c r="A308" s="15" t="s">
        <v>392</v>
      </c>
      <c r="B308" s="15" t="s">
        <v>298</v>
      </c>
      <c r="C308" s="15"/>
      <c r="D308" s="15"/>
      <c r="F308" s="18" t="str">
        <f aca="false">IF(B308="","",IFERROR(INDEX(Materials!$B$2:$B$301,MATCH(B308,Materials!$A$2:$A$301,0)),""))</f>
        <v>Lubricant</v>
      </c>
      <c r="G308" s="18" t="str">
        <f aca="true">IF(AND(A308="",B308=""),"",IF(A308="","Missing product",IF(B308="","Missing material",IF(COUNTIF(ProductList,A308)=0,"Product not in Products list",IF(COUNTIF(MaterialList,B308)=0,"Material not in Materials list","OK")))))</f>
        <v>OK</v>
      </c>
      <c r="H308" s="18" t="str">
        <f aca="false">IF(F308="Active",A308&amp;"|"&amp;COUNTIFS(A$2:A308,A308,F$2:F308,"Active"),"")</f>
        <v/>
      </c>
      <c r="I308" s="18" t="str">
        <f aca="false">IF(B308="","",IF(SUMPRODUCT(MAX((A$1:A307=A308)*(B$1:B307=B308)*ROW(A$1:A307)))=0,C308&amp;"",IF(C308="",INDEX(I$1:I307,SUMPRODUCT(MAX((A$1:A307=A308)*(B$1:B307=B308)*ROW(A$1:A307)))),IF(INDEX(I$1:I307,SUMPRODUCT(MAX((A$1:A307=A308)*(B$1:B307=B308)*ROW(A$1:A307))))="",C308&amp;"",INDEX(I$1:I307,SUMPRODUCT(MAX((A$1:A307=A308)*(B$1:B307=B308)*ROW(A$1:A307))))&amp;"; "&amp;C308))))</f>
        <v/>
      </c>
      <c r="J308" s="18" t="str">
        <f aca="false">IF(A308="","",A308&amp;"|"&amp;COUNTIF(A$2:A308,A308))</f>
        <v>Cardyd-H 80/25|10</v>
      </c>
      <c r="K308" s="18" t="n">
        <f aca="false">IF(OR(A308="",B308=""),0,IF(COUNTIFS(A$2:A308,A308,B$2:B308,B308)=1,1,0))</f>
        <v>1</v>
      </c>
    </row>
    <row r="309" customFormat="false" ht="15" hidden="false" customHeight="false" outlineLevel="0" collapsed="false">
      <c r="A309" s="15" t="s">
        <v>392</v>
      </c>
      <c r="B309" s="15" t="s">
        <v>296</v>
      </c>
      <c r="C309" s="15"/>
      <c r="D309" s="15"/>
      <c r="F309" s="18" t="str">
        <f aca="false">IF(B309="","",IFERROR(INDEX(Materials!$B$2:$B$301,MATCH(B309,Materials!$A$2:$A$301,0)),""))</f>
        <v>Glidant / Anti-tacking</v>
      </c>
      <c r="G309" s="18" t="str">
        <f aca="true">IF(AND(A309="",B309=""),"",IF(A309="","Missing product",IF(B309="","Missing material",IF(COUNTIF(ProductList,A309)=0,"Product not in Products list",IF(COUNTIF(MaterialList,B309)=0,"Material not in Materials list","OK")))))</f>
        <v>OK</v>
      </c>
      <c r="H309" s="18" t="str">
        <f aca="false">IF(F309="Active",A309&amp;"|"&amp;COUNTIFS(A$2:A309,A309,F$2:F309,"Active"),"")</f>
        <v/>
      </c>
      <c r="I309" s="18" t="str">
        <f aca="false">IF(B309="","",IF(SUMPRODUCT(MAX((A$1:A308=A309)*(B$1:B308=B309)*ROW(A$1:A308)))=0,C309&amp;"",IF(C309="",INDEX(I$1:I308,SUMPRODUCT(MAX((A$1:A308=A309)*(B$1:B308=B309)*ROW(A$1:A308)))),IF(INDEX(I$1:I308,SUMPRODUCT(MAX((A$1:A308=A309)*(B$1:B308=B309)*ROW(A$1:A308))))="",C309&amp;"",INDEX(I$1:I308,SUMPRODUCT(MAX((A$1:A308=A309)*(B$1:B308=B309)*ROW(A$1:A308))))&amp;"; "&amp;C309))))</f>
        <v/>
      </c>
      <c r="J309" s="18" t="str">
        <f aca="false">IF(A309="","",A309&amp;"|"&amp;COUNTIF(A$2:A309,A309))</f>
        <v>Cardyd-H 80/25|11</v>
      </c>
      <c r="K309" s="18" t="n">
        <f aca="false">IF(OR(A309="",B309=""),0,IF(COUNTIFS(A$2:A309,A309,B$2:B309,B309)=1,1,0))</f>
        <v>1</v>
      </c>
    </row>
    <row r="310" customFormat="false" ht="15" hidden="false" customHeight="false" outlineLevel="0" collapsed="false">
      <c r="A310" s="15" t="s">
        <v>392</v>
      </c>
      <c r="B310" s="15" t="s">
        <v>338</v>
      </c>
      <c r="C310" s="15"/>
      <c r="D310" s="15"/>
      <c r="F310" s="18" t="str">
        <f aca="false">IF(B310="","",IFERROR(INDEX(Materials!$B$2:$B$301,MATCH(B310,Materials!$A$2:$A$301,0)),""))</f>
        <v>Solvent</v>
      </c>
      <c r="G310" s="18" t="str">
        <f aca="true">IF(AND(A310="",B310=""),"",IF(A310="","Missing product",IF(B310="","Missing material",IF(COUNTIF(ProductList,A310)=0,"Product not in Products list",IF(COUNTIF(MaterialList,B310)=0,"Material not in Materials list","OK")))))</f>
        <v>OK</v>
      </c>
      <c r="H310" s="18" t="str">
        <f aca="false">IF(F310="Active",A310&amp;"|"&amp;COUNTIFS(A$2:A310,A310,F$2:F310,"Active"),"")</f>
        <v/>
      </c>
      <c r="I310" s="18" t="str">
        <f aca="false">IF(B310="","",IF(SUMPRODUCT(MAX((A$1:A309=A310)*(B$1:B309=B310)*ROW(A$1:A309)))=0,C310&amp;"",IF(C310="",INDEX(I$1:I309,SUMPRODUCT(MAX((A$1:A309=A310)*(B$1:B309=B310)*ROW(A$1:A309)))),IF(INDEX(I$1:I309,SUMPRODUCT(MAX((A$1:A309=A310)*(B$1:B309=B310)*ROW(A$1:A309))))="",C310&amp;"",INDEX(I$1:I309,SUMPRODUCT(MAX((A$1:A309=A310)*(B$1:B309=B310)*ROW(A$1:A309))))&amp;"; "&amp;C310))))</f>
        <v/>
      </c>
      <c r="J310" s="18" t="str">
        <f aca="false">IF(A310="","",A310&amp;"|"&amp;COUNTIF(A$2:A310,A310))</f>
        <v>Cardyd-H 80/25|12</v>
      </c>
      <c r="K310" s="18" t="n">
        <f aca="false">IF(OR(A310="",B310=""),0,IF(COUNTIFS(A$2:A310,A310,B$2:B310,B310)=1,1,0))</f>
        <v>1</v>
      </c>
    </row>
    <row r="311" customFormat="false" ht="15" hidden="false" customHeight="false" outlineLevel="0" collapsed="false">
      <c r="A311" s="15" t="s">
        <v>392</v>
      </c>
      <c r="B311" s="15" t="s">
        <v>342</v>
      </c>
      <c r="C311" s="15"/>
      <c r="D311" s="15"/>
      <c r="F311" s="18" t="str">
        <f aca="false">IF(B311="","",IFERROR(INDEX(Materials!$B$2:$B$301,MATCH(B311,Materials!$A$2:$A$301,0)),""))</f>
        <v>Solvent</v>
      </c>
      <c r="G311" s="18" t="str">
        <f aca="true">IF(AND(A311="",B311=""),"",IF(A311="","Missing product",IF(B311="","Missing material",IF(COUNTIF(ProductList,A311)=0,"Product not in Products list",IF(COUNTIF(MaterialList,B311)=0,"Material not in Materials list","OK")))))</f>
        <v>OK</v>
      </c>
      <c r="H311" s="18" t="str">
        <f aca="false">IF(F311="Active",A311&amp;"|"&amp;COUNTIFS(A$2:A311,A311,F$2:F311,"Active"),"")</f>
        <v/>
      </c>
      <c r="I311" s="18" t="str">
        <f aca="false">IF(B311="","",IF(SUMPRODUCT(MAX((A$1:A310=A311)*(B$1:B310=B311)*ROW(A$1:A310)))=0,C311&amp;"",IF(C311="",INDEX(I$1:I310,SUMPRODUCT(MAX((A$1:A310=A311)*(B$1:B310=B311)*ROW(A$1:A310)))),IF(INDEX(I$1:I310,SUMPRODUCT(MAX((A$1:A310=A311)*(B$1:B310=B311)*ROW(A$1:A310))))="",C311&amp;"",INDEX(I$1:I310,SUMPRODUCT(MAX((A$1:A310=A311)*(B$1:B310=B311)*ROW(A$1:A310))))&amp;"; "&amp;C311))))</f>
        <v/>
      </c>
      <c r="J311" s="18" t="str">
        <f aca="false">IF(A311="","",A311&amp;"|"&amp;COUNTIF(A$2:A311,A311))</f>
        <v>Cardyd-H 80/25|13</v>
      </c>
      <c r="K311" s="18" t="n">
        <f aca="false">IF(OR(A311="",B311=""),0,IF(COUNTIFS(A$2:A311,A311,B$2:B311,B311)=1,1,0))</f>
        <v>1</v>
      </c>
    </row>
    <row r="312" customFormat="false" ht="15" hidden="false" customHeight="false" outlineLevel="0" collapsed="false">
      <c r="A312" s="15" t="s">
        <v>392</v>
      </c>
      <c r="B312" s="15" t="s">
        <v>144</v>
      </c>
      <c r="C312" s="15"/>
      <c r="D312" s="15"/>
      <c r="F312" s="18" t="str">
        <f aca="false">IF(B312="","",IFERROR(INDEX(Materials!$B$2:$B$301,MATCH(B312,Materials!$A$2:$A$301,0)),""))</f>
        <v>Active</v>
      </c>
      <c r="G312" s="18" t="str">
        <f aca="true">IF(AND(A312="",B312=""),"",IF(A312="","Missing product",IF(B312="","Missing material",IF(COUNTIF(ProductList,A312)=0,"Product not in Products list",IF(COUNTIF(MaterialList,B312)=0,"Material not in Materials list","OK")))))</f>
        <v>OK</v>
      </c>
      <c r="H312" s="18" t="str">
        <f aca="false">IF(F312="Active",A312&amp;"|"&amp;COUNTIFS(A$2:A312,A312,F$2:F312,"Active"),"")</f>
        <v>Cardyd-H 80/25|2</v>
      </c>
      <c r="I312" s="18" t="str">
        <f aca="false">IF(B312="","",IF(SUMPRODUCT(MAX((A$1:A311=A312)*(B$1:B311=B312)*ROW(A$1:A311)))=0,C312&amp;"",IF(C312="",INDEX(I$1:I311,SUMPRODUCT(MAX((A$1:A311=A312)*(B$1:B311=B312)*ROW(A$1:A311)))),IF(INDEX(I$1:I311,SUMPRODUCT(MAX((A$1:A311=A312)*(B$1:B311=B312)*ROW(A$1:A311))))="",C312&amp;"",INDEX(I$1:I311,SUMPRODUCT(MAX((A$1:A311=A312)*(B$1:B311=B312)*ROW(A$1:A311))))&amp;"; "&amp;C312))))</f>
        <v/>
      </c>
      <c r="J312" s="18" t="str">
        <f aca="false">IF(A312="","",A312&amp;"|"&amp;COUNTIF(A$2:A312,A312))</f>
        <v>Cardyd-H 80/25|14</v>
      </c>
      <c r="K312" s="18" t="n">
        <f aca="false">IF(OR(A312="",B312=""),0,IF(COUNTIFS(A$2:A312,A312,B$2:B312,B312)=1,1,0))</f>
        <v>1</v>
      </c>
    </row>
    <row r="313" customFormat="false" ht="15" hidden="false" customHeight="false" outlineLevel="0" collapsed="false">
      <c r="A313" s="15" t="s">
        <v>392</v>
      </c>
      <c r="B313" s="15" t="s">
        <v>272</v>
      </c>
      <c r="C313" s="15"/>
      <c r="D313" s="15"/>
      <c r="F313" s="18" t="str">
        <f aca="false">IF(B313="","",IFERROR(INDEX(Materials!$B$2:$B$301,MATCH(B313,Materials!$A$2:$A$301,0)),""))</f>
        <v>Filler / Diluent</v>
      </c>
      <c r="G313" s="18" t="str">
        <f aca="true">IF(AND(A313="",B313=""),"",IF(A313="","Missing product",IF(B313="","Missing material",IF(COUNTIF(ProductList,A313)=0,"Product not in Products list",IF(COUNTIF(MaterialList,B313)=0,"Material not in Materials list","OK")))))</f>
        <v>OK</v>
      </c>
      <c r="H313" s="18" t="str">
        <f aca="false">IF(F313="Active",A313&amp;"|"&amp;COUNTIFS(A$2:A313,A313,F$2:F313,"Active"),"")</f>
        <v/>
      </c>
      <c r="I313" s="18" t="str">
        <f aca="false">IF(B313="","",IF(SUMPRODUCT(MAX((A$1:A312=A313)*(B$1:B312=B313)*ROW(A$1:A312)))=0,C313&amp;"",IF(C313="",INDEX(I$1:I312,SUMPRODUCT(MAX((A$1:A312=A313)*(B$1:B312=B313)*ROW(A$1:A312)))),IF(INDEX(I$1:I312,SUMPRODUCT(MAX((A$1:A312=A313)*(B$1:B312=B313)*ROW(A$1:A312))))="",C313&amp;"",INDEX(I$1:I312,SUMPRODUCT(MAX((A$1:A312=A313)*(B$1:B312=B313)*ROW(A$1:A312))))&amp;"; "&amp;C313))))</f>
        <v/>
      </c>
      <c r="J313" s="18" t="str">
        <f aca="false">IF(A313="","",A313&amp;"|"&amp;COUNTIF(A$2:A313,A313))</f>
        <v>Cardyd-H 80/25|15</v>
      </c>
      <c r="K313" s="18" t="n">
        <f aca="false">IF(OR(A313="",B313=""),0,IF(COUNTIFS(A$2:A313,A313,B$2:B313,B313)=1,1,0))</f>
        <v>1</v>
      </c>
    </row>
    <row r="314" customFormat="false" ht="15" hidden="false" customHeight="false" outlineLevel="0" collapsed="false">
      <c r="A314" s="15" t="s">
        <v>392</v>
      </c>
      <c r="B314" s="15" t="s">
        <v>257</v>
      </c>
      <c r="C314" s="15"/>
      <c r="D314" s="15"/>
      <c r="F314" s="18" t="str">
        <f aca="false">IF(B314="","",IFERROR(INDEX(Materials!$B$2:$B$301,MATCH(B314,Materials!$A$2:$A$301,0)),""))</f>
        <v>Disintegrant</v>
      </c>
      <c r="G314" s="18" t="str">
        <f aca="true">IF(AND(A314="",B314=""),"",IF(A314="","Missing product",IF(B314="","Missing material",IF(COUNTIF(ProductList,A314)=0,"Product not in Products list",IF(COUNTIF(MaterialList,B314)=0,"Material not in Materials list","OK")))))</f>
        <v>OK</v>
      </c>
      <c r="H314" s="18" t="str">
        <f aca="false">IF(F314="Active",A314&amp;"|"&amp;COUNTIFS(A$2:A314,A314,F$2:F314,"Active"),"")</f>
        <v/>
      </c>
      <c r="I314" s="18" t="str">
        <f aca="false">IF(B314="","",IF(SUMPRODUCT(MAX((A$1:A313=A314)*(B$1:B313=B314)*ROW(A$1:A313)))=0,C314&amp;"",IF(C314="",INDEX(I$1:I313,SUMPRODUCT(MAX((A$1:A313=A314)*(B$1:B313=B314)*ROW(A$1:A313)))),IF(INDEX(I$1:I313,SUMPRODUCT(MAX((A$1:A313=A314)*(B$1:B313=B314)*ROW(A$1:A313))))="",C314&amp;"",INDEX(I$1:I313,SUMPRODUCT(MAX((A$1:A313=A314)*(B$1:B313=B314)*ROW(A$1:A313))))&amp;"; "&amp;C314))))</f>
        <v/>
      </c>
      <c r="J314" s="18" t="str">
        <f aca="false">IF(A314="","",A314&amp;"|"&amp;COUNTIF(A$2:A314,A314))</f>
        <v>Cardyd-H 80/25|16</v>
      </c>
      <c r="K314" s="18" t="n">
        <f aca="false">IF(OR(A314="",B314=""),0,IF(COUNTIFS(A$2:A314,A314,B$2:B314,B314)=1,1,0))</f>
        <v>0</v>
      </c>
    </row>
    <row r="315" customFormat="false" ht="15" hidden="false" customHeight="false" outlineLevel="0" collapsed="false">
      <c r="A315" s="15" t="s">
        <v>392</v>
      </c>
      <c r="B315" s="15" t="s">
        <v>293</v>
      </c>
      <c r="C315" s="15"/>
      <c r="D315" s="15"/>
      <c r="F315" s="18" t="str">
        <f aca="false">IF(B315="","",IFERROR(INDEX(Materials!$B$2:$B$301,MATCH(B315,Materials!$A$2:$A$301,0)),""))</f>
        <v>Glidant</v>
      </c>
      <c r="G315" s="18" t="str">
        <f aca="true">IF(AND(A315="",B315=""),"",IF(A315="","Missing product",IF(B315="","Missing material",IF(COUNTIF(ProductList,A315)=0,"Product not in Products list",IF(COUNTIF(MaterialList,B315)=0,"Material not in Materials list","OK")))))</f>
        <v>OK</v>
      </c>
      <c r="H315" s="18" t="str">
        <f aca="false">IF(F315="Active",A315&amp;"|"&amp;COUNTIFS(A$2:A315,A315,F$2:F315,"Active"),"")</f>
        <v/>
      </c>
      <c r="I315" s="18" t="str">
        <f aca="false">IF(B315="","",IF(SUMPRODUCT(MAX((A$1:A314=A315)*(B$1:B314=B315)*ROW(A$1:A314)))=0,C315&amp;"",IF(C315="",INDEX(I$1:I314,SUMPRODUCT(MAX((A$1:A314=A315)*(B$1:B314=B315)*ROW(A$1:A314)))),IF(INDEX(I$1:I314,SUMPRODUCT(MAX((A$1:A314=A315)*(B$1:B314=B315)*ROW(A$1:A314))))="",C315&amp;"",INDEX(I$1:I314,SUMPRODUCT(MAX((A$1:A314=A315)*(B$1:B314=B315)*ROW(A$1:A314))))&amp;"; "&amp;C315))))</f>
        <v/>
      </c>
      <c r="J315" s="18" t="str">
        <f aca="false">IF(A315="","",A315&amp;"|"&amp;COUNTIF(A$2:A315,A315))</f>
        <v>Cardyd-H 80/25|17</v>
      </c>
      <c r="K315" s="18" t="n">
        <f aca="false">IF(OR(A315="",B315=""),0,IF(COUNTIFS(A$2:A315,A315,B$2:B315,B315)=1,1,0))</f>
        <v>0</v>
      </c>
    </row>
    <row r="316" customFormat="false" ht="15" hidden="false" customHeight="false" outlineLevel="0" collapsed="false">
      <c r="A316" s="15" t="s">
        <v>392</v>
      </c>
      <c r="B316" s="15" t="s">
        <v>252</v>
      </c>
      <c r="C316" s="15"/>
      <c r="D316" s="15"/>
      <c r="F316" s="18" t="str">
        <f aca="false">IF(B316="","",IFERROR(INDEX(Materials!$B$2:$B$301,MATCH(B316,Materials!$A$2:$A$301,0)),""))</f>
        <v>Colorant</v>
      </c>
      <c r="G316" s="18" t="str">
        <f aca="true">IF(AND(A316="",B316=""),"",IF(A316="","Missing product",IF(B316="","Missing material",IF(COUNTIF(ProductList,A316)=0,"Product not in Products list",IF(COUNTIF(MaterialList,B316)=0,"Material not in Materials list","OK")))))</f>
        <v>OK</v>
      </c>
      <c r="H316" s="18" t="str">
        <f aca="false">IF(F316="Active",A316&amp;"|"&amp;COUNTIFS(A$2:A316,A316,F$2:F316,"Active"),"")</f>
        <v/>
      </c>
      <c r="I316" s="18" t="str">
        <f aca="false">IF(B316="","",IF(SUMPRODUCT(MAX((A$1:A315=A316)*(B$1:B315=B316)*ROW(A$1:A315)))=0,C316&amp;"",IF(C316="",INDEX(I$1:I315,SUMPRODUCT(MAX((A$1:A315=A316)*(B$1:B315=B316)*ROW(A$1:A315)))),IF(INDEX(I$1:I315,SUMPRODUCT(MAX((A$1:A315=A316)*(B$1:B315=B316)*ROW(A$1:A315))))="",C316&amp;"",INDEX(I$1:I315,SUMPRODUCT(MAX((A$1:A315=A316)*(B$1:B315=B316)*ROW(A$1:A315))))&amp;"; "&amp;C316))))</f>
        <v/>
      </c>
      <c r="J316" s="18" t="str">
        <f aca="false">IF(A316="","",A316&amp;"|"&amp;COUNTIF(A$2:A316,A316))</f>
        <v>Cardyd-H 80/25|18</v>
      </c>
      <c r="K316" s="18" t="n">
        <f aca="false">IF(OR(A316="",B316=""),0,IF(COUNTIFS(A$2:A316,A316,B$2:B316,B316)=1,1,0))</f>
        <v>1</v>
      </c>
    </row>
    <row r="317" customFormat="false" ht="15" hidden="false" customHeight="false" outlineLevel="0" collapsed="false">
      <c r="A317" s="15" t="s">
        <v>392</v>
      </c>
      <c r="B317" s="15" t="s">
        <v>298</v>
      </c>
      <c r="C317" s="15"/>
      <c r="D317" s="15"/>
      <c r="F317" s="18" t="str">
        <f aca="false">IF(B317="","",IFERROR(INDEX(Materials!$B$2:$B$301,MATCH(B317,Materials!$A$2:$A$301,0)),""))</f>
        <v>Lubricant</v>
      </c>
      <c r="G317" s="18" t="str">
        <f aca="true">IF(AND(A317="",B317=""),"",IF(A317="","Missing product",IF(B317="","Missing material",IF(COUNTIF(ProductList,A317)=0,"Product not in Products list",IF(COUNTIF(MaterialList,B317)=0,"Material not in Materials list","OK")))))</f>
        <v>OK</v>
      </c>
      <c r="H317" s="18" t="str">
        <f aca="false">IF(F317="Active",A317&amp;"|"&amp;COUNTIFS(A$2:A317,A317,F$2:F317,"Active"),"")</f>
        <v/>
      </c>
      <c r="I317" s="18" t="str">
        <f aca="false">IF(B317="","",IF(SUMPRODUCT(MAX((A$1:A316=A317)*(B$1:B316=B317)*ROW(A$1:A316)))=0,C317&amp;"",IF(C317="",INDEX(I$1:I316,SUMPRODUCT(MAX((A$1:A316=A317)*(B$1:B316=B317)*ROW(A$1:A316)))),IF(INDEX(I$1:I316,SUMPRODUCT(MAX((A$1:A316=A317)*(B$1:B316=B317)*ROW(A$1:A316))))="",C317&amp;"",INDEX(I$1:I316,SUMPRODUCT(MAX((A$1:A316=A317)*(B$1:B316=B317)*ROW(A$1:A316))))&amp;"; "&amp;C317))))</f>
        <v/>
      </c>
      <c r="J317" s="18" t="str">
        <f aca="false">IF(A317="","",A317&amp;"|"&amp;COUNTIF(A$2:A317,A317))</f>
        <v>Cardyd-H 80/25|19</v>
      </c>
      <c r="K317" s="18" t="n">
        <f aca="false">IF(OR(A317="",B317=""),0,IF(COUNTIFS(A$2:A317,A317,B$2:B317,B317)=1,1,0))</f>
        <v>0</v>
      </c>
    </row>
    <row r="318" customFormat="false" ht="15" hidden="false" customHeight="false" outlineLevel="0" collapsed="false">
      <c r="A318" s="15" t="s">
        <v>393</v>
      </c>
      <c r="B318" s="15" t="s">
        <v>108</v>
      </c>
      <c r="C318" s="15"/>
      <c r="D318" s="15"/>
      <c r="F318" s="18" t="str">
        <f aca="false">IF(B318="","",IFERROR(INDEX(Materials!$B$2:$B$301,MATCH(B318,Materials!$A$2:$A$301,0)),""))</f>
        <v>Active</v>
      </c>
      <c r="G318" s="18" t="str">
        <f aca="true">IF(AND(A318="",B318=""),"",IF(A318="","Missing product",IF(B318="","Missing material",IF(COUNTIF(ProductList,A318)=0,"Product not in Products list",IF(COUNTIF(MaterialList,B318)=0,"Material not in Materials list","OK")))))</f>
        <v>OK</v>
      </c>
      <c r="H318" s="18" t="str">
        <f aca="false">IF(F318="Active",A318&amp;"|"&amp;COUNTIFS(A$2:A318,A318,F$2:F318,"Active"),"")</f>
        <v>Dexlansoprazole 60|1</v>
      </c>
      <c r="I318" s="18" t="str">
        <f aca="false">IF(B318="","",IF(SUMPRODUCT(MAX((A$1:A317=A318)*(B$1:B317=B318)*ROW(A$1:A317)))=0,C318&amp;"",IF(C318="",INDEX(I$1:I317,SUMPRODUCT(MAX((A$1:A317=A318)*(B$1:B317=B318)*ROW(A$1:A317)))),IF(INDEX(I$1:I317,SUMPRODUCT(MAX((A$1:A317=A318)*(B$1:B317=B318)*ROW(A$1:A317))))="",C318&amp;"",INDEX(I$1:I317,SUMPRODUCT(MAX((A$1:A317=A318)*(B$1:B317=B318)*ROW(A$1:A317))))&amp;"; "&amp;C318))))</f>
        <v/>
      </c>
      <c r="J318" s="18" t="str">
        <f aca="false">IF(A318="","",A318&amp;"|"&amp;COUNTIF(A$2:A318,A318))</f>
        <v>Dexlansoprazole 60|1</v>
      </c>
      <c r="K318" s="18" t="n">
        <f aca="false">IF(OR(A318="",B318=""),0,IF(COUNTIFS(A$2:A318,A318,B$2:B318,B318)=1,1,0))</f>
        <v>1</v>
      </c>
    </row>
    <row r="319" customFormat="false" ht="15" hidden="false" customHeight="false" outlineLevel="0" collapsed="false">
      <c r="A319" s="15" t="s">
        <v>394</v>
      </c>
      <c r="B319" s="15" t="s">
        <v>108</v>
      </c>
      <c r="C319" s="15"/>
      <c r="D319" s="15"/>
      <c r="F319" s="18" t="str">
        <f aca="false">IF(B319="","",IFERROR(INDEX(Materials!$B$2:$B$301,MATCH(B319,Materials!$A$2:$A$301,0)),""))</f>
        <v>Active</v>
      </c>
      <c r="G319" s="18" t="str">
        <f aca="true">IF(AND(A319="",B319=""),"",IF(A319="","Missing product",IF(B319="","Missing material",IF(COUNTIF(ProductList,A319)=0,"Product not in Products list",IF(COUNTIF(MaterialList,B319)=0,"Material not in Materials list","OK")))))</f>
        <v>OK</v>
      </c>
      <c r="H319" s="18" t="str">
        <f aca="false">IF(F319="Active",A319&amp;"|"&amp;COUNTIFS(A$2:A319,A319,F$2:F319,"Active"),"")</f>
        <v>Dexlansoprazole 30|1</v>
      </c>
      <c r="I319" s="18" t="str">
        <f aca="false">IF(B319="","",IF(SUMPRODUCT(MAX((A$1:A318=A319)*(B$1:B318=B319)*ROW(A$1:A318)))=0,C319&amp;"",IF(C319="",INDEX(I$1:I318,SUMPRODUCT(MAX((A$1:A318=A319)*(B$1:B318=B319)*ROW(A$1:A318)))),IF(INDEX(I$1:I318,SUMPRODUCT(MAX((A$1:A318=A319)*(B$1:B318=B319)*ROW(A$1:A318))))="",C319&amp;"",INDEX(I$1:I318,SUMPRODUCT(MAX((A$1:A318=A319)*(B$1:B318=B319)*ROW(A$1:A318))))&amp;"; "&amp;C319))))</f>
        <v/>
      </c>
      <c r="J319" s="18" t="str">
        <f aca="false">IF(A319="","",A319&amp;"|"&amp;COUNTIF(A$2:A319,A319))</f>
        <v>Dexlansoprazole 30|1</v>
      </c>
      <c r="K319" s="18" t="n">
        <f aca="false">IF(OR(A319="",B319=""),0,IF(COUNTIFS(A$2:A319,A319,B$2:B319,B319)=1,1,0))</f>
        <v>1</v>
      </c>
    </row>
    <row r="320" customFormat="false" ht="15" hidden="false" customHeight="false" outlineLevel="0" collapsed="false">
      <c r="A320" s="15" t="s">
        <v>395</v>
      </c>
      <c r="B320" s="15" t="s">
        <v>185</v>
      </c>
      <c r="C320" s="15"/>
      <c r="D320" s="15"/>
      <c r="F320" s="18" t="str">
        <f aca="false">IF(B320="","",IFERROR(INDEX(Materials!$B$2:$B$301,MATCH(B320,Materials!$A$2:$A$301,0)),""))</f>
        <v>Active</v>
      </c>
      <c r="G320" s="18" t="str">
        <f aca="true">IF(AND(A320="",B320=""),"",IF(A320="","Missing product",IF(B320="","Missing material",IF(COUNTIF(ProductList,A320)=0,"Product not in Products list",IF(COUNTIF(MaterialList,B320)=0,"Material not in Materials list","OK")))))</f>
        <v>OK</v>
      </c>
      <c r="H320" s="18" t="str">
        <f aca="false">IF(F320="Active",A320&amp;"|"&amp;COUNTIFS(A$2:A320,A320,F$2:F320,"Active"),"")</f>
        <v>Prucalopride 1|1</v>
      </c>
      <c r="I320" s="18" t="str">
        <f aca="false">IF(B320="","",IF(SUMPRODUCT(MAX((A$1:A319=A320)*(B$1:B319=B320)*ROW(A$1:A319)))=0,C320&amp;"",IF(C320="",INDEX(I$1:I319,SUMPRODUCT(MAX((A$1:A319=A320)*(B$1:B319=B320)*ROW(A$1:A319)))),IF(INDEX(I$1:I319,SUMPRODUCT(MAX((A$1:A319=A320)*(B$1:B319=B320)*ROW(A$1:A319))))="",C320&amp;"",INDEX(I$1:I319,SUMPRODUCT(MAX((A$1:A319=A320)*(B$1:B319=B320)*ROW(A$1:A319))))&amp;"; "&amp;C320))))</f>
        <v/>
      </c>
      <c r="J320" s="18" t="str">
        <f aca="false">IF(A320="","",A320&amp;"|"&amp;COUNTIF(A$2:A320,A320))</f>
        <v>Prucalopride 1|1</v>
      </c>
      <c r="K320" s="18" t="n">
        <f aca="false">IF(OR(A320="",B320=""),0,IF(COUNTIFS(A$2:A320,A320,B$2:B320,B320)=1,1,0))</f>
        <v>1</v>
      </c>
    </row>
    <row r="321" customFormat="false" ht="15" hidden="false" customHeight="false" outlineLevel="0" collapsed="false">
      <c r="A321" s="15" t="s">
        <v>395</v>
      </c>
      <c r="B321" s="15" t="s">
        <v>265</v>
      </c>
      <c r="C321" s="15" t="s">
        <v>497</v>
      </c>
      <c r="D321" s="15"/>
      <c r="F321" s="18" t="str">
        <f aca="false">IF(B321="","",IFERROR(INDEX(Materials!$B$2:$B$301,MATCH(B321,Materials!$A$2:$A$301,0)),""))</f>
        <v>Filler / Diluent</v>
      </c>
      <c r="G321" s="18" t="str">
        <f aca="true">IF(AND(A321="",B321=""),"",IF(A321="","Missing product",IF(B321="","Missing material",IF(COUNTIF(ProductList,A321)=0,"Product not in Products list",IF(COUNTIF(MaterialList,B321)=0,"Material not in Materials list","OK")))))</f>
        <v>OK</v>
      </c>
      <c r="H321" s="18" t="str">
        <f aca="false">IF(F321="Active",A321&amp;"|"&amp;COUNTIFS(A$2:A321,A321,F$2:F321,"Active"),"")</f>
        <v/>
      </c>
      <c r="I321" s="18" t="str">
        <f aca="false">IF(B321="","",IF(SUMPRODUCT(MAX((A$1:A320=A321)*(B$1:B320=B321)*ROW(A$1:A320)))=0,C321&amp;"",IF(C321="",INDEX(I$1:I320,SUMPRODUCT(MAX((A$1:A320=A321)*(B$1:B320=B321)*ROW(A$1:A320)))),IF(INDEX(I$1:I320,SUMPRODUCT(MAX((A$1:A320=A321)*(B$1:B320=B321)*ROW(A$1:A320))))="",C321&amp;"",INDEX(I$1:I320,SUMPRODUCT(MAX((A$1:A320=A321)*(B$1:B320=B321)*ROW(A$1:A320))))&amp;"; "&amp;C321))))</f>
        <v>Mesh 80 DC grade</v>
      </c>
      <c r="J321" s="18" t="str">
        <f aca="false">IF(A321="","",A321&amp;"|"&amp;COUNTIF(A$2:A321,A321))</f>
        <v>Prucalopride 1|2</v>
      </c>
      <c r="K321" s="18" t="n">
        <f aca="false">IF(OR(A321="",B321=""),0,IF(COUNTIFS(A$2:A321,A321,B$2:B321,B321)=1,1,0))</f>
        <v>1</v>
      </c>
    </row>
    <row r="322" customFormat="false" ht="15" hidden="false" customHeight="false" outlineLevel="0" collapsed="false">
      <c r="A322" s="15" t="s">
        <v>395</v>
      </c>
      <c r="B322" s="15" t="s">
        <v>272</v>
      </c>
      <c r="C322" s="15"/>
      <c r="D322" s="15"/>
      <c r="F322" s="18" t="str">
        <f aca="false">IF(B322="","",IFERROR(INDEX(Materials!$B$2:$B$301,MATCH(B322,Materials!$A$2:$A$301,0)),""))</f>
        <v>Filler / Diluent</v>
      </c>
      <c r="G322" s="18" t="str">
        <f aca="true">IF(AND(A322="",B322=""),"",IF(A322="","Missing product",IF(B322="","Missing material",IF(COUNTIF(ProductList,A322)=0,"Product not in Products list",IF(COUNTIF(MaterialList,B322)=0,"Material not in Materials list","OK")))))</f>
        <v>OK</v>
      </c>
      <c r="H322" s="18" t="str">
        <f aca="false">IF(F322="Active",A322&amp;"|"&amp;COUNTIFS(A$2:A322,A322,F$2:F322,"Active"),"")</f>
        <v/>
      </c>
      <c r="I322" s="18" t="str">
        <f aca="false">IF(B322="","",IF(SUMPRODUCT(MAX((A$1:A321=A322)*(B$1:B321=B322)*ROW(A$1:A321)))=0,C322&amp;"",IF(C322="",INDEX(I$1:I321,SUMPRODUCT(MAX((A$1:A321=A322)*(B$1:B321=B322)*ROW(A$1:A321)))),IF(INDEX(I$1:I321,SUMPRODUCT(MAX((A$1:A321=A322)*(B$1:B321=B322)*ROW(A$1:A321))))="",C322&amp;"",INDEX(I$1:I321,SUMPRODUCT(MAX((A$1:A321=A322)*(B$1:B321=B322)*ROW(A$1:A321))))&amp;"; "&amp;C322))))</f>
        <v/>
      </c>
      <c r="J322" s="18" t="str">
        <f aca="false">IF(A322="","",A322&amp;"|"&amp;COUNTIF(A$2:A322,A322))</f>
        <v>Prucalopride 1|3</v>
      </c>
      <c r="K322" s="18" t="n">
        <f aca="false">IF(OR(A322="",B322=""),0,IF(COUNTIFS(A$2:A322,A322,B$2:B322,B322)=1,1,0))</f>
        <v>1</v>
      </c>
    </row>
    <row r="323" customFormat="false" ht="15" hidden="false" customHeight="false" outlineLevel="0" collapsed="false">
      <c r="A323" s="15" t="s">
        <v>395</v>
      </c>
      <c r="B323" s="15" t="s">
        <v>298</v>
      </c>
      <c r="C323" s="15"/>
      <c r="D323" s="15"/>
      <c r="F323" s="18" t="str">
        <f aca="false">IF(B323="","",IFERROR(INDEX(Materials!$B$2:$B$301,MATCH(B323,Materials!$A$2:$A$301,0)),""))</f>
        <v>Lubricant</v>
      </c>
      <c r="G323" s="18" t="str">
        <f aca="true">IF(AND(A323="",B323=""),"",IF(A323="","Missing product",IF(B323="","Missing material",IF(COUNTIF(ProductList,A323)=0,"Product not in Products list",IF(COUNTIF(MaterialList,B323)=0,"Material not in Materials list","OK")))))</f>
        <v>OK</v>
      </c>
      <c r="H323" s="18" t="str">
        <f aca="false">IF(F323="Active",A323&amp;"|"&amp;COUNTIFS(A$2:A323,A323,F$2:F323,"Active"),"")</f>
        <v/>
      </c>
      <c r="I323" s="18" t="str">
        <f aca="false">IF(B323="","",IF(SUMPRODUCT(MAX((A$1:A322=A323)*(B$1:B322=B323)*ROW(A$1:A322)))=0,C323&amp;"",IF(C323="",INDEX(I$1:I322,SUMPRODUCT(MAX((A$1:A322=A323)*(B$1:B322=B323)*ROW(A$1:A322)))),IF(INDEX(I$1:I322,SUMPRODUCT(MAX((A$1:A322=A323)*(B$1:B322=B323)*ROW(A$1:A322))))="",C323&amp;"",INDEX(I$1:I322,SUMPRODUCT(MAX((A$1:A322=A323)*(B$1:B322=B323)*ROW(A$1:A322))))&amp;"; "&amp;C323))))</f>
        <v/>
      </c>
      <c r="J323" s="18" t="str">
        <f aca="false">IF(A323="","",A323&amp;"|"&amp;COUNTIF(A$2:A323,A323))</f>
        <v>Prucalopride 1|4</v>
      </c>
      <c r="K323" s="18" t="n">
        <f aca="false">IF(OR(A323="",B323=""),0,IF(COUNTIFS(A$2:A323,A323,B$2:B323,B323)=1,1,0))</f>
        <v>1</v>
      </c>
    </row>
    <row r="324" customFormat="false" ht="15" hidden="false" customHeight="false" outlineLevel="0" collapsed="false">
      <c r="A324" s="15" t="s">
        <v>395</v>
      </c>
      <c r="B324" s="15" t="s">
        <v>293</v>
      </c>
      <c r="C324" s="15"/>
      <c r="D324" s="15"/>
      <c r="F324" s="18" t="str">
        <f aca="false">IF(B324="","",IFERROR(INDEX(Materials!$B$2:$B$301,MATCH(B324,Materials!$A$2:$A$301,0)),""))</f>
        <v>Glidant</v>
      </c>
      <c r="G324" s="18" t="str">
        <f aca="true">IF(AND(A324="",B324=""),"",IF(A324="","Missing product",IF(B324="","Missing material",IF(COUNTIF(ProductList,A324)=0,"Product not in Products list",IF(COUNTIF(MaterialList,B324)=0,"Material not in Materials list","OK")))))</f>
        <v>OK</v>
      </c>
      <c r="H324" s="18" t="str">
        <f aca="false">IF(F324="Active",A324&amp;"|"&amp;COUNTIFS(A$2:A324,A324,F$2:F324,"Active"),"")</f>
        <v/>
      </c>
      <c r="I324" s="18" t="str">
        <f aca="false">IF(B324="","",IF(SUMPRODUCT(MAX((A$1:A323=A324)*(B$1:B323=B324)*ROW(A$1:A323)))=0,C324&amp;"",IF(C324="",INDEX(I$1:I323,SUMPRODUCT(MAX((A$1:A323=A324)*(B$1:B323=B324)*ROW(A$1:A323)))),IF(INDEX(I$1:I323,SUMPRODUCT(MAX((A$1:A323=A324)*(B$1:B323=B324)*ROW(A$1:A323))))="",C324&amp;"",INDEX(I$1:I323,SUMPRODUCT(MAX((A$1:A323=A324)*(B$1:B323=B324)*ROW(A$1:A323))))&amp;"; "&amp;C324))))</f>
        <v/>
      </c>
      <c r="J324" s="18" t="str">
        <f aca="false">IF(A324="","",A324&amp;"|"&amp;COUNTIF(A$2:A324,A324))</f>
        <v>Prucalopride 1|5</v>
      </c>
      <c r="K324" s="18" t="n">
        <f aca="false">IF(OR(A324="",B324=""),0,IF(COUNTIFS(A$2:A324,A324,B$2:B324,B324)=1,1,0))</f>
        <v>1</v>
      </c>
    </row>
    <row r="325" customFormat="false" ht="15" hidden="false" customHeight="false" outlineLevel="0" collapsed="false">
      <c r="A325" s="15" t="s">
        <v>395</v>
      </c>
      <c r="B325" s="15" t="s">
        <v>226</v>
      </c>
      <c r="C325" s="15"/>
      <c r="D325" s="15"/>
      <c r="F325" s="18" t="str">
        <f aca="false">IF(B325="","",IFERROR(INDEX(Materials!$B$2:$B$301,MATCH(B325,Materials!$A$2:$A$301,0)),""))</f>
        <v>Binder / Coating Polymer</v>
      </c>
      <c r="G325" s="18" t="str">
        <f aca="true">IF(AND(A325="",B325=""),"",IF(A325="","Missing product",IF(B325="","Missing material",IF(COUNTIF(ProductList,A325)=0,"Product not in Products list",IF(COUNTIF(MaterialList,B325)=0,"Material not in Materials list","OK")))))</f>
        <v>OK</v>
      </c>
      <c r="H325" s="18" t="str">
        <f aca="false">IF(F325="Active",A325&amp;"|"&amp;COUNTIFS(A$2:A325,A325,F$2:F325,"Active"),"")</f>
        <v/>
      </c>
      <c r="I325" s="18" t="str">
        <f aca="false">IF(B325="","",IF(SUMPRODUCT(MAX((A$1:A324=A325)*(B$1:B324=B325)*ROW(A$1:A324)))=0,C325&amp;"",IF(C325="",INDEX(I$1:I324,SUMPRODUCT(MAX((A$1:A324=A325)*(B$1:B324=B325)*ROW(A$1:A324)))),IF(INDEX(I$1:I324,SUMPRODUCT(MAX((A$1:A324=A325)*(B$1:B324=B325)*ROW(A$1:A324))))="",C325&amp;"",INDEX(I$1:I324,SUMPRODUCT(MAX((A$1:A324=A325)*(B$1:B324=B325)*ROW(A$1:A324))))&amp;"; "&amp;C325))))</f>
        <v/>
      </c>
      <c r="J325" s="18" t="str">
        <f aca="false">IF(A325="","",A325&amp;"|"&amp;COUNTIF(A$2:A325,A325))</f>
        <v>Prucalopride 1|6</v>
      </c>
      <c r="K325" s="18" t="n">
        <f aca="false">IF(OR(A325="",B325=""),0,IF(COUNTIFS(A$2:A325,A325,B$2:B325,B325)=1,1,0))</f>
        <v>1</v>
      </c>
    </row>
    <row r="326" customFormat="false" ht="15" hidden="false" customHeight="false" outlineLevel="0" collapsed="false">
      <c r="A326" s="15" t="s">
        <v>395</v>
      </c>
      <c r="B326" s="15" t="s">
        <v>313</v>
      </c>
      <c r="C326" s="15"/>
      <c r="D326" s="15"/>
      <c r="F326" s="18" t="str">
        <f aca="false">IF(B326="","",IFERROR(INDEX(Materials!$B$2:$B$301,MATCH(B326,Materials!$A$2:$A$301,0)),""))</f>
        <v>Plasticizer</v>
      </c>
      <c r="G326" s="18" t="str">
        <f aca="true">IF(AND(A326="",B326=""),"",IF(A326="","Missing product",IF(B326="","Missing material",IF(COUNTIF(ProductList,A326)=0,"Product not in Products list",IF(COUNTIF(MaterialList,B326)=0,"Material not in Materials list","OK")))))</f>
        <v>OK</v>
      </c>
      <c r="H326" s="18" t="str">
        <f aca="false">IF(F326="Active",A326&amp;"|"&amp;COUNTIFS(A$2:A326,A326,F$2:F326,"Active"),"")</f>
        <v/>
      </c>
      <c r="I326" s="18" t="str">
        <f aca="false">IF(B326="","",IF(SUMPRODUCT(MAX((A$1:A325=A326)*(B$1:B325=B326)*ROW(A$1:A325)))=0,C326&amp;"",IF(C326="",INDEX(I$1:I325,SUMPRODUCT(MAX((A$1:A325=A326)*(B$1:B325=B326)*ROW(A$1:A325)))),IF(INDEX(I$1:I325,SUMPRODUCT(MAX((A$1:A325=A326)*(B$1:B325=B326)*ROW(A$1:A325))))="",C326&amp;"",INDEX(I$1:I325,SUMPRODUCT(MAX((A$1:A325=A326)*(B$1:B325=B326)*ROW(A$1:A325))))&amp;"; "&amp;C326))))</f>
        <v/>
      </c>
      <c r="J326" s="18" t="str">
        <f aca="false">IF(A326="","",A326&amp;"|"&amp;COUNTIF(A$2:A326,A326))</f>
        <v>Prucalopride 1|7</v>
      </c>
      <c r="K326" s="18" t="n">
        <f aca="false">IF(OR(A326="",B326=""),0,IF(COUNTIFS(A$2:A326,A326,B$2:B326,B326)=1,1,0))</f>
        <v>1</v>
      </c>
    </row>
    <row r="327" customFormat="false" ht="15" hidden="false" customHeight="false" outlineLevel="0" collapsed="false">
      <c r="A327" s="15" t="s">
        <v>395</v>
      </c>
      <c r="B327" s="15" t="s">
        <v>311</v>
      </c>
      <c r="C327" s="15"/>
      <c r="D327" s="15"/>
      <c r="F327" s="18" t="str">
        <f aca="false">IF(B327="","",IFERROR(INDEX(Materials!$B$2:$B$301,MATCH(B327,Materials!$A$2:$A$301,0)),""))</f>
        <v>Plasticizer</v>
      </c>
      <c r="G327" s="18" t="str">
        <f aca="true">IF(AND(A327="",B327=""),"",IF(A327="","Missing product",IF(B327="","Missing material",IF(COUNTIF(ProductList,A327)=0,"Product not in Products list",IF(COUNTIF(MaterialList,B327)=0,"Material not in Materials list","OK")))))</f>
        <v>OK</v>
      </c>
      <c r="H327" s="18" t="str">
        <f aca="false">IF(F327="Active",A327&amp;"|"&amp;COUNTIFS(A$2:A327,A327,F$2:F327,"Active"),"")</f>
        <v/>
      </c>
      <c r="I327" s="18" t="str">
        <f aca="false">IF(B327="","",IF(SUMPRODUCT(MAX((A$1:A326=A327)*(B$1:B326=B327)*ROW(A$1:A326)))=0,C327&amp;"",IF(C327="",INDEX(I$1:I326,SUMPRODUCT(MAX((A$1:A326=A327)*(B$1:B326=B327)*ROW(A$1:A326)))),IF(INDEX(I$1:I326,SUMPRODUCT(MAX((A$1:A326=A327)*(B$1:B326=B327)*ROW(A$1:A326))))="",C327&amp;"",INDEX(I$1:I326,SUMPRODUCT(MAX((A$1:A326=A327)*(B$1:B326=B327)*ROW(A$1:A326))))&amp;"; "&amp;C327))))</f>
        <v/>
      </c>
      <c r="J327" s="18" t="str">
        <f aca="false">IF(A327="","",A327&amp;"|"&amp;COUNTIF(A$2:A327,A327))</f>
        <v>Prucalopride 1|8</v>
      </c>
      <c r="K327" s="18" t="n">
        <f aca="false">IF(OR(A327="",B327=""),0,IF(COUNTIFS(A$2:A327,A327,B$2:B327,B327)=1,1,0))</f>
        <v>1</v>
      </c>
    </row>
    <row r="328" customFormat="false" ht="15" hidden="false" customHeight="false" outlineLevel="0" collapsed="false">
      <c r="A328" s="15" t="s">
        <v>395</v>
      </c>
      <c r="B328" s="15" t="s">
        <v>303</v>
      </c>
      <c r="C328" s="15"/>
      <c r="D328" s="15"/>
      <c r="F328" s="18" t="str">
        <f aca="false">IF(B328="","",IFERROR(INDEX(Materials!$B$2:$B$301,MATCH(B328,Materials!$A$2:$A$301,0)),""))</f>
        <v>Opacifier</v>
      </c>
      <c r="G328" s="18" t="str">
        <f aca="true">IF(AND(A328="",B328=""),"",IF(A328="","Missing product",IF(B328="","Missing material",IF(COUNTIF(ProductList,A328)=0,"Product not in Products list",IF(COUNTIF(MaterialList,B328)=0,"Material not in Materials list","OK")))))</f>
        <v>OK</v>
      </c>
      <c r="H328" s="18" t="str">
        <f aca="false">IF(F328="Active",A328&amp;"|"&amp;COUNTIFS(A$2:A328,A328,F$2:F328,"Active"),"")</f>
        <v/>
      </c>
      <c r="I328" s="18" t="str">
        <f aca="false">IF(B328="","",IF(SUMPRODUCT(MAX((A$1:A327=A328)*(B$1:B327=B328)*ROW(A$1:A327)))=0,C328&amp;"",IF(C328="",INDEX(I$1:I327,SUMPRODUCT(MAX((A$1:A327=A328)*(B$1:B327=B328)*ROW(A$1:A327)))),IF(INDEX(I$1:I327,SUMPRODUCT(MAX((A$1:A327=A328)*(B$1:B327=B328)*ROW(A$1:A327))))="",C328&amp;"",INDEX(I$1:I327,SUMPRODUCT(MAX((A$1:A327=A328)*(B$1:B327=B328)*ROW(A$1:A327))))&amp;"; "&amp;C328))))</f>
        <v/>
      </c>
      <c r="J328" s="18" t="str">
        <f aca="false">IF(A328="","",A328&amp;"|"&amp;COUNTIF(A$2:A328,A328))</f>
        <v>Prucalopride 1|9</v>
      </c>
      <c r="K328" s="18" t="n">
        <f aca="false">IF(OR(A328="",B328=""),0,IF(COUNTIFS(A$2:A328,A328,B$2:B328,B328)=1,1,0))</f>
        <v>1</v>
      </c>
    </row>
    <row r="329" customFormat="false" ht="15" hidden="false" customHeight="false" outlineLevel="0" collapsed="false">
      <c r="A329" s="15" t="s">
        <v>395</v>
      </c>
      <c r="B329" s="15" t="s">
        <v>265</v>
      </c>
      <c r="C329" s="15" t="s">
        <v>496</v>
      </c>
      <c r="D329" s="15"/>
      <c r="F329" s="18" t="str">
        <f aca="false">IF(B329="","",IFERROR(INDEX(Materials!$B$2:$B$301,MATCH(B329,Materials!$A$2:$A$301,0)),""))</f>
        <v>Filler / Diluent</v>
      </c>
      <c r="G329" s="18" t="str">
        <f aca="true">IF(AND(A329="",B329=""),"",IF(A329="","Missing product",IF(B329="","Missing material",IF(COUNTIF(ProductList,A329)=0,"Product not in Products list",IF(COUNTIF(MaterialList,B329)=0,"Material not in Materials list","OK")))))</f>
        <v>OK</v>
      </c>
      <c r="H329" s="18" t="str">
        <f aca="false">IF(F329="Active",A329&amp;"|"&amp;COUNTIFS(A$2:A329,A329,F$2:F329,"Active"),"")</f>
        <v/>
      </c>
      <c r="I329" s="18" t="str">
        <f aca="false">IF(B329="","",IF(SUMPRODUCT(MAX((A$1:A328=A329)*(B$1:B328=B329)*ROW(A$1:A328)))=0,C329&amp;"",IF(C329="",INDEX(I$1:I328,SUMPRODUCT(MAX((A$1:A328=A329)*(B$1:B328=B329)*ROW(A$1:A328)))),IF(INDEX(I$1:I328,SUMPRODUCT(MAX((A$1:A328=A329)*(B$1:B328=B329)*ROW(A$1:A328))))="",C329&amp;"",INDEX(I$1:I328,SUMPRODUCT(MAX((A$1:A328=A329)*(B$1:B328=B329)*ROW(A$1:A328))))&amp;"; "&amp;C329))))</f>
        <v>Mesh 80 DC grade; Mesh 200</v>
      </c>
      <c r="J329" s="18" t="str">
        <f aca="false">IF(A329="","",A329&amp;"|"&amp;COUNTIF(A$2:A329,A329))</f>
        <v>Prucalopride 1|10</v>
      </c>
      <c r="K329" s="18" t="n">
        <f aca="false">IF(OR(A329="",B329=""),0,IF(COUNTIFS(A$2:A329,A329,B$2:B329,B329)=1,1,0))</f>
        <v>0</v>
      </c>
    </row>
    <row r="330" customFormat="false" ht="15" hidden="false" customHeight="false" outlineLevel="0" collapsed="false">
      <c r="A330" s="15" t="s">
        <v>395</v>
      </c>
      <c r="B330" s="15" t="s">
        <v>342</v>
      </c>
      <c r="C330" s="15"/>
      <c r="D330" s="15"/>
      <c r="F330" s="18" t="str">
        <f aca="false">IF(B330="","",IFERROR(INDEX(Materials!$B$2:$B$301,MATCH(B330,Materials!$A$2:$A$301,0)),""))</f>
        <v>Solvent</v>
      </c>
      <c r="G330" s="18" t="str">
        <f aca="true">IF(AND(A330="",B330=""),"",IF(A330="","Missing product",IF(B330="","Missing material",IF(COUNTIF(ProductList,A330)=0,"Product not in Products list",IF(COUNTIF(MaterialList,B330)=0,"Material not in Materials list","OK")))))</f>
        <v>OK</v>
      </c>
      <c r="H330" s="18" t="str">
        <f aca="false">IF(F330="Active",A330&amp;"|"&amp;COUNTIFS(A$2:A330,A330,F$2:F330,"Active"),"")</f>
        <v/>
      </c>
      <c r="I330" s="18" t="str">
        <f aca="false">IF(B330="","",IF(SUMPRODUCT(MAX((A$1:A329=A330)*(B$1:B329=B330)*ROW(A$1:A329)))=0,C330&amp;"",IF(C330="",INDEX(I$1:I329,SUMPRODUCT(MAX((A$1:A329=A330)*(B$1:B329=B330)*ROW(A$1:A329)))),IF(INDEX(I$1:I329,SUMPRODUCT(MAX((A$1:A329=A330)*(B$1:B329=B330)*ROW(A$1:A329))))="",C330&amp;"",INDEX(I$1:I329,SUMPRODUCT(MAX((A$1:A329=A330)*(B$1:B329=B330)*ROW(A$1:A329))))&amp;"; "&amp;C330))))</f>
        <v/>
      </c>
      <c r="J330" s="18" t="str">
        <f aca="false">IF(A330="","",A330&amp;"|"&amp;COUNTIF(A$2:A330,A330))</f>
        <v>Prucalopride 1|11</v>
      </c>
      <c r="K330" s="18" t="n">
        <f aca="false">IF(OR(A330="",B330=""),0,IF(COUNTIFS(A$2:A330,A330,B$2:B330,B330)=1,1,0))</f>
        <v>1</v>
      </c>
    </row>
    <row r="331" customFormat="false" ht="15" hidden="false" customHeight="false" outlineLevel="0" collapsed="false">
      <c r="A331" s="15" t="s">
        <v>395</v>
      </c>
      <c r="B331" s="15" t="s">
        <v>338</v>
      </c>
      <c r="C331" s="15"/>
      <c r="D331" s="15"/>
      <c r="F331" s="18" t="str">
        <f aca="false">IF(B331="","",IFERROR(INDEX(Materials!$B$2:$B$301,MATCH(B331,Materials!$A$2:$A$301,0)),""))</f>
        <v>Solvent</v>
      </c>
      <c r="G331" s="18" t="str">
        <f aca="true">IF(AND(A331="",B331=""),"",IF(A331="","Missing product",IF(B331="","Missing material",IF(COUNTIF(ProductList,A331)=0,"Product not in Products list",IF(COUNTIF(MaterialList,B331)=0,"Material not in Materials list","OK")))))</f>
        <v>OK</v>
      </c>
      <c r="H331" s="18" t="str">
        <f aca="false">IF(F331="Active",A331&amp;"|"&amp;COUNTIFS(A$2:A331,A331,F$2:F331,"Active"),"")</f>
        <v/>
      </c>
      <c r="I331" s="18" t="str">
        <f aca="false">IF(B331="","",IF(SUMPRODUCT(MAX((A$1:A330=A331)*(B$1:B330=B331)*ROW(A$1:A330)))=0,C331&amp;"",IF(C331="",INDEX(I$1:I330,SUMPRODUCT(MAX((A$1:A330=A331)*(B$1:B330=B331)*ROW(A$1:A330)))),IF(INDEX(I$1:I330,SUMPRODUCT(MAX((A$1:A330=A331)*(B$1:B330=B331)*ROW(A$1:A330))))="",C331&amp;"",INDEX(I$1:I330,SUMPRODUCT(MAX((A$1:A330=A331)*(B$1:B330=B331)*ROW(A$1:A330))))&amp;"; "&amp;C331))))</f>
        <v/>
      </c>
      <c r="J331" s="18" t="str">
        <f aca="false">IF(A331="","",A331&amp;"|"&amp;COUNTIF(A$2:A331,A331))</f>
        <v>Prucalopride 1|12</v>
      </c>
      <c r="K331" s="18" t="n">
        <f aca="false">IF(OR(A331="",B331=""),0,IF(COUNTIFS(A$2:A331,A331,B$2:B331,B331)=1,1,0))</f>
        <v>1</v>
      </c>
    </row>
    <row r="332" customFormat="false" ht="15" hidden="false" customHeight="false" outlineLevel="0" collapsed="false">
      <c r="A332" s="15" t="s">
        <v>396</v>
      </c>
      <c r="B332" s="15" t="s">
        <v>185</v>
      </c>
      <c r="C332" s="15"/>
      <c r="D332" s="15"/>
      <c r="F332" s="18" t="str">
        <f aca="false">IF(B332="","",IFERROR(INDEX(Materials!$B$2:$B$301,MATCH(B332,Materials!$A$2:$A$301,0)),""))</f>
        <v>Active</v>
      </c>
      <c r="G332" s="18" t="str">
        <f aca="true">IF(AND(A332="",B332=""),"",IF(A332="","Missing product",IF(B332="","Missing material",IF(COUNTIF(ProductList,A332)=0,"Product not in Products list",IF(COUNTIF(MaterialList,B332)=0,"Material not in Materials list","OK")))))</f>
        <v>OK</v>
      </c>
      <c r="H332" s="18" t="str">
        <f aca="false">IF(F332="Active",A332&amp;"|"&amp;COUNTIFS(A$2:A332,A332,F$2:F332,"Active"),"")</f>
        <v>Prucalopride 2|1</v>
      </c>
      <c r="I332" s="18" t="str">
        <f aca="false">IF(B332="","",IF(SUMPRODUCT(MAX((A$1:A331=A332)*(B$1:B331=B332)*ROW(A$1:A331)))=0,C332&amp;"",IF(C332="",INDEX(I$1:I331,SUMPRODUCT(MAX((A$1:A331=A332)*(B$1:B331=B332)*ROW(A$1:A331)))),IF(INDEX(I$1:I331,SUMPRODUCT(MAX((A$1:A331=A332)*(B$1:B331=B332)*ROW(A$1:A331))))="",C332&amp;"",INDEX(I$1:I331,SUMPRODUCT(MAX((A$1:A331=A332)*(B$1:B331=B332)*ROW(A$1:A331))))&amp;"; "&amp;C332))))</f>
        <v/>
      </c>
      <c r="J332" s="18" t="str">
        <f aca="false">IF(A332="","",A332&amp;"|"&amp;COUNTIF(A$2:A332,A332))</f>
        <v>Prucalopride 2|1</v>
      </c>
      <c r="K332" s="18" t="n">
        <f aca="false">IF(OR(A332="",B332=""),0,IF(COUNTIFS(A$2:A332,A332,B$2:B332,B332)=1,1,0))</f>
        <v>1</v>
      </c>
    </row>
    <row r="333" customFormat="false" ht="15" hidden="false" customHeight="false" outlineLevel="0" collapsed="false">
      <c r="A333" s="15" t="s">
        <v>396</v>
      </c>
      <c r="B333" s="15" t="s">
        <v>265</v>
      </c>
      <c r="C333" s="15" t="s">
        <v>497</v>
      </c>
      <c r="D333" s="15"/>
      <c r="F333" s="18" t="str">
        <f aca="false">IF(B333="","",IFERROR(INDEX(Materials!$B$2:$B$301,MATCH(B333,Materials!$A$2:$A$301,0)),""))</f>
        <v>Filler / Diluent</v>
      </c>
      <c r="G333" s="18" t="str">
        <f aca="true">IF(AND(A333="",B333=""),"",IF(A333="","Missing product",IF(B333="","Missing material",IF(COUNTIF(ProductList,A333)=0,"Product not in Products list",IF(COUNTIF(MaterialList,B333)=0,"Material not in Materials list","OK")))))</f>
        <v>OK</v>
      </c>
      <c r="H333" s="18" t="str">
        <f aca="false">IF(F333="Active",A333&amp;"|"&amp;COUNTIFS(A$2:A333,A333,F$2:F333,"Active"),"")</f>
        <v/>
      </c>
      <c r="I333" s="18" t="str">
        <f aca="false">IF(B333="","",IF(SUMPRODUCT(MAX((A$1:A332=A333)*(B$1:B332=B333)*ROW(A$1:A332)))=0,C333&amp;"",IF(C333="",INDEX(I$1:I332,SUMPRODUCT(MAX((A$1:A332=A333)*(B$1:B332=B333)*ROW(A$1:A332)))),IF(INDEX(I$1:I332,SUMPRODUCT(MAX((A$1:A332=A333)*(B$1:B332=B333)*ROW(A$1:A332))))="",C333&amp;"",INDEX(I$1:I332,SUMPRODUCT(MAX((A$1:A332=A333)*(B$1:B332=B333)*ROW(A$1:A332))))&amp;"; "&amp;C333))))</f>
        <v>Mesh 80 DC grade</v>
      </c>
      <c r="J333" s="18" t="str">
        <f aca="false">IF(A333="","",A333&amp;"|"&amp;COUNTIF(A$2:A333,A333))</f>
        <v>Prucalopride 2|2</v>
      </c>
      <c r="K333" s="18" t="n">
        <f aca="false">IF(OR(A333="",B333=""),0,IF(COUNTIFS(A$2:A333,A333,B$2:B333,B333)=1,1,0))</f>
        <v>1</v>
      </c>
    </row>
    <row r="334" customFormat="false" ht="15" hidden="false" customHeight="false" outlineLevel="0" collapsed="false">
      <c r="A334" s="15" t="s">
        <v>396</v>
      </c>
      <c r="B334" s="15" t="s">
        <v>272</v>
      </c>
      <c r="C334" s="15"/>
      <c r="D334" s="15"/>
      <c r="F334" s="18" t="str">
        <f aca="false">IF(B334="","",IFERROR(INDEX(Materials!$B$2:$B$301,MATCH(B334,Materials!$A$2:$A$301,0)),""))</f>
        <v>Filler / Diluent</v>
      </c>
      <c r="G334" s="18" t="str">
        <f aca="true">IF(AND(A334="",B334=""),"",IF(A334="","Missing product",IF(B334="","Missing material",IF(COUNTIF(ProductList,A334)=0,"Product not in Products list",IF(COUNTIF(MaterialList,B334)=0,"Material not in Materials list","OK")))))</f>
        <v>OK</v>
      </c>
      <c r="H334" s="18" t="str">
        <f aca="false">IF(F334="Active",A334&amp;"|"&amp;COUNTIFS(A$2:A334,A334,F$2:F334,"Active"),"")</f>
        <v/>
      </c>
      <c r="I334" s="18" t="str">
        <f aca="false">IF(B334="","",IF(SUMPRODUCT(MAX((A$1:A333=A334)*(B$1:B333=B334)*ROW(A$1:A333)))=0,C334&amp;"",IF(C334="",INDEX(I$1:I333,SUMPRODUCT(MAX((A$1:A333=A334)*(B$1:B333=B334)*ROW(A$1:A333)))),IF(INDEX(I$1:I333,SUMPRODUCT(MAX((A$1:A333=A334)*(B$1:B333=B334)*ROW(A$1:A333))))="",C334&amp;"",INDEX(I$1:I333,SUMPRODUCT(MAX((A$1:A333=A334)*(B$1:B333=B334)*ROW(A$1:A333))))&amp;"; "&amp;C334))))</f>
        <v/>
      </c>
      <c r="J334" s="18" t="str">
        <f aca="false">IF(A334="","",A334&amp;"|"&amp;COUNTIF(A$2:A334,A334))</f>
        <v>Prucalopride 2|3</v>
      </c>
      <c r="K334" s="18" t="n">
        <f aca="false">IF(OR(A334="",B334=""),0,IF(COUNTIFS(A$2:A334,A334,B$2:B334,B334)=1,1,0))</f>
        <v>1</v>
      </c>
    </row>
    <row r="335" customFormat="false" ht="15" hidden="false" customHeight="false" outlineLevel="0" collapsed="false">
      <c r="A335" s="15" t="s">
        <v>396</v>
      </c>
      <c r="B335" s="15" t="s">
        <v>298</v>
      </c>
      <c r="C335" s="15"/>
      <c r="D335" s="15"/>
      <c r="F335" s="18" t="str">
        <f aca="false">IF(B335="","",IFERROR(INDEX(Materials!$B$2:$B$301,MATCH(B335,Materials!$A$2:$A$301,0)),""))</f>
        <v>Lubricant</v>
      </c>
      <c r="G335" s="18" t="str">
        <f aca="true">IF(AND(A335="",B335=""),"",IF(A335="","Missing product",IF(B335="","Missing material",IF(COUNTIF(ProductList,A335)=0,"Product not in Products list",IF(COUNTIF(MaterialList,B335)=0,"Material not in Materials list","OK")))))</f>
        <v>OK</v>
      </c>
      <c r="H335" s="18" t="str">
        <f aca="false">IF(F335="Active",A335&amp;"|"&amp;COUNTIFS(A$2:A335,A335,F$2:F335,"Active"),"")</f>
        <v/>
      </c>
      <c r="I335" s="18" t="str">
        <f aca="false">IF(B335="","",IF(SUMPRODUCT(MAX((A$1:A334=A335)*(B$1:B334=B335)*ROW(A$1:A334)))=0,C335&amp;"",IF(C335="",INDEX(I$1:I334,SUMPRODUCT(MAX((A$1:A334=A335)*(B$1:B334=B335)*ROW(A$1:A334)))),IF(INDEX(I$1:I334,SUMPRODUCT(MAX((A$1:A334=A335)*(B$1:B334=B335)*ROW(A$1:A334))))="",C335&amp;"",INDEX(I$1:I334,SUMPRODUCT(MAX((A$1:A334=A335)*(B$1:B334=B335)*ROW(A$1:A334))))&amp;"; "&amp;C335))))</f>
        <v/>
      </c>
      <c r="J335" s="18" t="str">
        <f aca="false">IF(A335="","",A335&amp;"|"&amp;COUNTIF(A$2:A335,A335))</f>
        <v>Prucalopride 2|4</v>
      </c>
      <c r="K335" s="18" t="n">
        <f aca="false">IF(OR(A335="",B335=""),0,IF(COUNTIFS(A$2:A335,A335,B$2:B335,B335)=1,1,0))</f>
        <v>1</v>
      </c>
    </row>
    <row r="336" customFormat="false" ht="15" hidden="false" customHeight="false" outlineLevel="0" collapsed="false">
      <c r="A336" s="15" t="s">
        <v>396</v>
      </c>
      <c r="B336" s="15" t="s">
        <v>293</v>
      </c>
      <c r="C336" s="15"/>
      <c r="D336" s="15"/>
      <c r="F336" s="18" t="str">
        <f aca="false">IF(B336="","",IFERROR(INDEX(Materials!$B$2:$B$301,MATCH(B336,Materials!$A$2:$A$301,0)),""))</f>
        <v>Glidant</v>
      </c>
      <c r="G336" s="18" t="str">
        <f aca="true">IF(AND(A336="",B336=""),"",IF(A336="","Missing product",IF(B336="","Missing material",IF(COUNTIF(ProductList,A336)=0,"Product not in Products list",IF(COUNTIF(MaterialList,B336)=0,"Material not in Materials list","OK")))))</f>
        <v>OK</v>
      </c>
      <c r="H336" s="18" t="str">
        <f aca="false">IF(F336="Active",A336&amp;"|"&amp;COUNTIFS(A$2:A336,A336,F$2:F336,"Active"),"")</f>
        <v/>
      </c>
      <c r="I336" s="18" t="str">
        <f aca="false">IF(B336="","",IF(SUMPRODUCT(MAX((A$1:A335=A336)*(B$1:B335=B336)*ROW(A$1:A335)))=0,C336&amp;"",IF(C336="",INDEX(I$1:I335,SUMPRODUCT(MAX((A$1:A335=A336)*(B$1:B335=B336)*ROW(A$1:A335)))),IF(INDEX(I$1:I335,SUMPRODUCT(MAX((A$1:A335=A336)*(B$1:B335=B336)*ROW(A$1:A335))))="",C336&amp;"",INDEX(I$1:I335,SUMPRODUCT(MAX((A$1:A335=A336)*(B$1:B335=B336)*ROW(A$1:A335))))&amp;"; "&amp;C336))))</f>
        <v/>
      </c>
      <c r="J336" s="18" t="str">
        <f aca="false">IF(A336="","",A336&amp;"|"&amp;COUNTIF(A$2:A336,A336))</f>
        <v>Prucalopride 2|5</v>
      </c>
      <c r="K336" s="18" t="n">
        <f aca="false">IF(OR(A336="",B336=""),0,IF(COUNTIFS(A$2:A336,A336,B$2:B336,B336)=1,1,0))</f>
        <v>1</v>
      </c>
    </row>
    <row r="337" customFormat="false" ht="15" hidden="false" customHeight="false" outlineLevel="0" collapsed="false">
      <c r="A337" s="15" t="s">
        <v>396</v>
      </c>
      <c r="B337" s="15" t="s">
        <v>226</v>
      </c>
      <c r="C337" s="15"/>
      <c r="D337" s="15"/>
      <c r="F337" s="18" t="str">
        <f aca="false">IF(B337="","",IFERROR(INDEX(Materials!$B$2:$B$301,MATCH(B337,Materials!$A$2:$A$301,0)),""))</f>
        <v>Binder / Coating Polymer</v>
      </c>
      <c r="G337" s="18" t="str">
        <f aca="true">IF(AND(A337="",B337=""),"",IF(A337="","Missing product",IF(B337="","Missing material",IF(COUNTIF(ProductList,A337)=0,"Product not in Products list",IF(COUNTIF(MaterialList,B337)=0,"Material not in Materials list","OK")))))</f>
        <v>OK</v>
      </c>
      <c r="H337" s="18" t="str">
        <f aca="false">IF(F337="Active",A337&amp;"|"&amp;COUNTIFS(A$2:A337,A337,F$2:F337,"Active"),"")</f>
        <v/>
      </c>
      <c r="I337" s="18" t="str">
        <f aca="false">IF(B337="","",IF(SUMPRODUCT(MAX((A$1:A336=A337)*(B$1:B336=B337)*ROW(A$1:A336)))=0,C337&amp;"",IF(C337="",INDEX(I$1:I336,SUMPRODUCT(MAX((A$1:A336=A337)*(B$1:B336=B337)*ROW(A$1:A336)))),IF(INDEX(I$1:I336,SUMPRODUCT(MAX((A$1:A336=A337)*(B$1:B336=B337)*ROW(A$1:A336))))="",C337&amp;"",INDEX(I$1:I336,SUMPRODUCT(MAX((A$1:A336=A337)*(B$1:B336=B337)*ROW(A$1:A336))))&amp;"; "&amp;C337))))</f>
        <v/>
      </c>
      <c r="J337" s="18" t="str">
        <f aca="false">IF(A337="","",A337&amp;"|"&amp;COUNTIF(A$2:A337,A337))</f>
        <v>Prucalopride 2|6</v>
      </c>
      <c r="K337" s="18" t="n">
        <f aca="false">IF(OR(A337="",B337=""),0,IF(COUNTIFS(A$2:A337,A337,B$2:B337,B337)=1,1,0))</f>
        <v>1</v>
      </c>
    </row>
    <row r="338" customFormat="false" ht="15" hidden="false" customHeight="false" outlineLevel="0" collapsed="false">
      <c r="A338" s="15" t="s">
        <v>396</v>
      </c>
      <c r="B338" s="15" t="s">
        <v>313</v>
      </c>
      <c r="C338" s="15"/>
      <c r="D338" s="15"/>
      <c r="F338" s="18" t="str">
        <f aca="false">IF(B338="","",IFERROR(INDEX(Materials!$B$2:$B$301,MATCH(B338,Materials!$A$2:$A$301,0)),""))</f>
        <v>Plasticizer</v>
      </c>
      <c r="G338" s="18" t="str">
        <f aca="true">IF(AND(A338="",B338=""),"",IF(A338="","Missing product",IF(B338="","Missing material",IF(COUNTIF(ProductList,A338)=0,"Product not in Products list",IF(COUNTIF(MaterialList,B338)=0,"Material not in Materials list","OK")))))</f>
        <v>OK</v>
      </c>
      <c r="H338" s="18" t="str">
        <f aca="false">IF(F338="Active",A338&amp;"|"&amp;COUNTIFS(A$2:A338,A338,F$2:F338,"Active"),"")</f>
        <v/>
      </c>
      <c r="I338" s="18" t="str">
        <f aca="false">IF(B338="","",IF(SUMPRODUCT(MAX((A$1:A337=A338)*(B$1:B337=B338)*ROW(A$1:A337)))=0,C338&amp;"",IF(C338="",INDEX(I$1:I337,SUMPRODUCT(MAX((A$1:A337=A338)*(B$1:B337=B338)*ROW(A$1:A337)))),IF(INDEX(I$1:I337,SUMPRODUCT(MAX((A$1:A337=A338)*(B$1:B337=B338)*ROW(A$1:A337))))="",C338&amp;"",INDEX(I$1:I337,SUMPRODUCT(MAX((A$1:A337=A338)*(B$1:B337=B338)*ROW(A$1:A337))))&amp;"; "&amp;C338))))</f>
        <v/>
      </c>
      <c r="J338" s="18" t="str">
        <f aca="false">IF(A338="","",A338&amp;"|"&amp;COUNTIF(A$2:A338,A338))</f>
        <v>Prucalopride 2|7</v>
      </c>
      <c r="K338" s="18" t="n">
        <f aca="false">IF(OR(A338="",B338=""),0,IF(COUNTIFS(A$2:A338,A338,B$2:B338,B338)=1,1,0))</f>
        <v>1</v>
      </c>
    </row>
    <row r="339" customFormat="false" ht="15" hidden="false" customHeight="false" outlineLevel="0" collapsed="false">
      <c r="A339" s="15" t="s">
        <v>396</v>
      </c>
      <c r="B339" s="15" t="s">
        <v>311</v>
      </c>
      <c r="C339" s="15"/>
      <c r="D339" s="15"/>
      <c r="F339" s="18" t="str">
        <f aca="false">IF(B339="","",IFERROR(INDEX(Materials!$B$2:$B$301,MATCH(B339,Materials!$A$2:$A$301,0)),""))</f>
        <v>Plasticizer</v>
      </c>
      <c r="G339" s="18" t="str">
        <f aca="true">IF(AND(A339="",B339=""),"",IF(A339="","Missing product",IF(B339="","Missing material",IF(COUNTIF(ProductList,A339)=0,"Product not in Products list",IF(COUNTIF(MaterialList,B339)=0,"Material not in Materials list","OK")))))</f>
        <v>OK</v>
      </c>
      <c r="H339" s="18" t="str">
        <f aca="false">IF(F339="Active",A339&amp;"|"&amp;COUNTIFS(A$2:A339,A339,F$2:F339,"Active"),"")</f>
        <v/>
      </c>
      <c r="I339" s="18" t="str">
        <f aca="false">IF(B339="","",IF(SUMPRODUCT(MAX((A$1:A338=A339)*(B$1:B338=B339)*ROW(A$1:A338)))=0,C339&amp;"",IF(C339="",INDEX(I$1:I338,SUMPRODUCT(MAX((A$1:A338=A339)*(B$1:B338=B339)*ROW(A$1:A338)))),IF(INDEX(I$1:I338,SUMPRODUCT(MAX((A$1:A338=A339)*(B$1:B338=B339)*ROW(A$1:A338))))="",C339&amp;"",INDEX(I$1:I338,SUMPRODUCT(MAX((A$1:A338=A339)*(B$1:B338=B339)*ROW(A$1:A338))))&amp;"; "&amp;C339))))</f>
        <v/>
      </c>
      <c r="J339" s="18" t="str">
        <f aca="false">IF(A339="","",A339&amp;"|"&amp;COUNTIF(A$2:A339,A339))</f>
        <v>Prucalopride 2|8</v>
      </c>
      <c r="K339" s="18" t="n">
        <f aca="false">IF(OR(A339="",B339=""),0,IF(COUNTIFS(A$2:A339,A339,B$2:B339,B339)=1,1,0))</f>
        <v>1</v>
      </c>
    </row>
    <row r="340" customFormat="false" ht="15" hidden="false" customHeight="false" outlineLevel="0" collapsed="false">
      <c r="A340" s="15" t="s">
        <v>396</v>
      </c>
      <c r="B340" s="15" t="s">
        <v>303</v>
      </c>
      <c r="C340" s="15"/>
      <c r="D340" s="15"/>
      <c r="F340" s="18" t="str">
        <f aca="false">IF(B340="","",IFERROR(INDEX(Materials!$B$2:$B$301,MATCH(B340,Materials!$A$2:$A$301,0)),""))</f>
        <v>Opacifier</v>
      </c>
      <c r="G340" s="18" t="str">
        <f aca="true">IF(AND(A340="",B340=""),"",IF(A340="","Missing product",IF(B340="","Missing material",IF(COUNTIF(ProductList,A340)=0,"Product not in Products list",IF(COUNTIF(MaterialList,B340)=0,"Material not in Materials list","OK")))))</f>
        <v>OK</v>
      </c>
      <c r="H340" s="18" t="str">
        <f aca="false">IF(F340="Active",A340&amp;"|"&amp;COUNTIFS(A$2:A340,A340,F$2:F340,"Active"),"")</f>
        <v/>
      </c>
      <c r="I340" s="18" t="str">
        <f aca="false">IF(B340="","",IF(SUMPRODUCT(MAX((A$1:A339=A340)*(B$1:B339=B340)*ROW(A$1:A339)))=0,C340&amp;"",IF(C340="",INDEX(I$1:I339,SUMPRODUCT(MAX((A$1:A339=A340)*(B$1:B339=B340)*ROW(A$1:A339)))),IF(INDEX(I$1:I339,SUMPRODUCT(MAX((A$1:A339=A340)*(B$1:B339=B340)*ROW(A$1:A339))))="",C340&amp;"",INDEX(I$1:I339,SUMPRODUCT(MAX((A$1:A339=A340)*(B$1:B339=B340)*ROW(A$1:A339))))&amp;"; "&amp;C340))))</f>
        <v/>
      </c>
      <c r="J340" s="18" t="str">
        <f aca="false">IF(A340="","",A340&amp;"|"&amp;COUNTIF(A$2:A340,A340))</f>
        <v>Prucalopride 2|9</v>
      </c>
      <c r="K340" s="18" t="n">
        <f aca="false">IF(OR(A340="",B340=""),0,IF(COUNTIFS(A$2:A340,A340,B$2:B340,B340)=1,1,0))</f>
        <v>1</v>
      </c>
    </row>
    <row r="341" customFormat="false" ht="15" hidden="false" customHeight="false" outlineLevel="0" collapsed="false">
      <c r="A341" s="15" t="s">
        <v>396</v>
      </c>
      <c r="B341" s="15" t="s">
        <v>265</v>
      </c>
      <c r="C341" s="15" t="s">
        <v>496</v>
      </c>
      <c r="D341" s="15"/>
      <c r="F341" s="18" t="str">
        <f aca="false">IF(B341="","",IFERROR(INDEX(Materials!$B$2:$B$301,MATCH(B341,Materials!$A$2:$A$301,0)),""))</f>
        <v>Filler / Diluent</v>
      </c>
      <c r="G341" s="18" t="str">
        <f aca="true">IF(AND(A341="",B341=""),"",IF(A341="","Missing product",IF(B341="","Missing material",IF(COUNTIF(ProductList,A341)=0,"Product not in Products list",IF(COUNTIF(MaterialList,B341)=0,"Material not in Materials list","OK")))))</f>
        <v>OK</v>
      </c>
      <c r="H341" s="18" t="str">
        <f aca="false">IF(F341="Active",A341&amp;"|"&amp;COUNTIFS(A$2:A341,A341,F$2:F341,"Active"),"")</f>
        <v/>
      </c>
      <c r="I341" s="18" t="str">
        <f aca="false">IF(B341="","",IF(SUMPRODUCT(MAX((A$1:A340=A341)*(B$1:B340=B341)*ROW(A$1:A340)))=0,C341&amp;"",IF(C341="",INDEX(I$1:I340,SUMPRODUCT(MAX((A$1:A340=A341)*(B$1:B340=B341)*ROW(A$1:A340)))),IF(INDEX(I$1:I340,SUMPRODUCT(MAX((A$1:A340=A341)*(B$1:B340=B341)*ROW(A$1:A340))))="",C341&amp;"",INDEX(I$1:I340,SUMPRODUCT(MAX((A$1:A340=A341)*(B$1:B340=B341)*ROW(A$1:A340))))&amp;"; "&amp;C341))))</f>
        <v>Mesh 80 DC grade; Mesh 200</v>
      </c>
      <c r="J341" s="18" t="str">
        <f aca="false">IF(A341="","",A341&amp;"|"&amp;COUNTIF(A$2:A341,A341))</f>
        <v>Prucalopride 2|10</v>
      </c>
      <c r="K341" s="18" t="n">
        <f aca="false">IF(OR(A341="",B341=""),0,IF(COUNTIFS(A$2:A341,A341,B$2:B341,B341)=1,1,0))</f>
        <v>0</v>
      </c>
    </row>
    <row r="342" customFormat="false" ht="15" hidden="false" customHeight="false" outlineLevel="0" collapsed="false">
      <c r="A342" s="15" t="s">
        <v>396</v>
      </c>
      <c r="B342" s="15" t="s">
        <v>252</v>
      </c>
      <c r="C342" s="15"/>
      <c r="D342" s="15"/>
      <c r="F342" s="18" t="str">
        <f aca="false">IF(B342="","",IFERROR(INDEX(Materials!$B$2:$B$301,MATCH(B342,Materials!$A$2:$A$301,0)),""))</f>
        <v>Colorant</v>
      </c>
      <c r="G342" s="18" t="str">
        <f aca="true">IF(AND(A342="",B342=""),"",IF(A342="","Missing product",IF(B342="","Missing material",IF(COUNTIF(ProductList,A342)=0,"Product not in Products list",IF(COUNTIF(MaterialList,B342)=0,"Material not in Materials list","OK")))))</f>
        <v>OK</v>
      </c>
      <c r="H342" s="18" t="str">
        <f aca="false">IF(F342="Active",A342&amp;"|"&amp;COUNTIFS(A$2:A342,A342,F$2:F342,"Active"),"")</f>
        <v/>
      </c>
      <c r="I342" s="18" t="str">
        <f aca="false">IF(B342="","",IF(SUMPRODUCT(MAX((A$1:A341=A342)*(B$1:B341=B342)*ROW(A$1:A341)))=0,C342&amp;"",IF(C342="",INDEX(I$1:I341,SUMPRODUCT(MAX((A$1:A341=A342)*(B$1:B341=B342)*ROW(A$1:A341)))),IF(INDEX(I$1:I341,SUMPRODUCT(MAX((A$1:A341=A342)*(B$1:B341=B342)*ROW(A$1:A341))))="",C342&amp;"",INDEX(I$1:I341,SUMPRODUCT(MAX((A$1:A341=A342)*(B$1:B341=B342)*ROW(A$1:A341))))&amp;"; "&amp;C342))))</f>
        <v/>
      </c>
      <c r="J342" s="18" t="str">
        <f aca="false">IF(A342="","",A342&amp;"|"&amp;COUNTIF(A$2:A342,A342))</f>
        <v>Prucalopride 2|11</v>
      </c>
      <c r="K342" s="18" t="n">
        <f aca="false">IF(OR(A342="",B342=""),0,IF(COUNTIFS(A$2:A342,A342,B$2:B342,B342)=1,1,0))</f>
        <v>1</v>
      </c>
    </row>
    <row r="343" customFormat="false" ht="15" hidden="false" customHeight="false" outlineLevel="0" collapsed="false">
      <c r="A343" s="15" t="s">
        <v>396</v>
      </c>
      <c r="B343" s="15" t="s">
        <v>250</v>
      </c>
      <c r="C343" s="15"/>
      <c r="D343" s="15"/>
      <c r="F343" s="18" t="str">
        <f aca="false">IF(B343="","",IFERROR(INDEX(Materials!$B$2:$B$301,MATCH(B343,Materials!$A$2:$A$301,0)),""))</f>
        <v>Colorant</v>
      </c>
      <c r="G343" s="18" t="str">
        <f aca="true">IF(AND(A343="",B343=""),"",IF(A343="","Missing product",IF(B343="","Missing material",IF(COUNTIF(ProductList,A343)=0,"Product not in Products list",IF(COUNTIF(MaterialList,B343)=0,"Material not in Materials list","OK")))))</f>
        <v>OK</v>
      </c>
      <c r="H343" s="18" t="str">
        <f aca="false">IF(F343="Active",A343&amp;"|"&amp;COUNTIFS(A$2:A343,A343,F$2:F343,"Active"),"")</f>
        <v/>
      </c>
      <c r="I343" s="18" t="str">
        <f aca="false">IF(B343="","",IF(SUMPRODUCT(MAX((A$1:A342=A343)*(B$1:B342=B343)*ROW(A$1:A342)))=0,C343&amp;"",IF(C343="",INDEX(I$1:I342,SUMPRODUCT(MAX((A$1:A342=A343)*(B$1:B342=B343)*ROW(A$1:A342)))),IF(INDEX(I$1:I342,SUMPRODUCT(MAX((A$1:A342=A343)*(B$1:B342=B343)*ROW(A$1:A342))))="",C343&amp;"",INDEX(I$1:I342,SUMPRODUCT(MAX((A$1:A342=A343)*(B$1:B342=B343)*ROW(A$1:A342))))&amp;"; "&amp;C343))))</f>
        <v/>
      </c>
      <c r="J343" s="18" t="str">
        <f aca="false">IF(A343="","",A343&amp;"|"&amp;COUNTIF(A$2:A343,A343))</f>
        <v>Prucalopride 2|12</v>
      </c>
      <c r="K343" s="18" t="n">
        <f aca="false">IF(OR(A343="",B343=""),0,IF(COUNTIFS(A$2:A343,A343,B$2:B343,B343)=1,1,0))</f>
        <v>1</v>
      </c>
    </row>
    <row r="344" customFormat="false" ht="15" hidden="false" customHeight="false" outlineLevel="0" collapsed="false">
      <c r="A344" s="15" t="s">
        <v>396</v>
      </c>
      <c r="B344" s="15" t="s">
        <v>342</v>
      </c>
      <c r="C344" s="15"/>
      <c r="D344" s="15"/>
      <c r="F344" s="18" t="str">
        <f aca="false">IF(B344="","",IFERROR(INDEX(Materials!$B$2:$B$301,MATCH(B344,Materials!$A$2:$A$301,0)),""))</f>
        <v>Solvent</v>
      </c>
      <c r="G344" s="18" t="str">
        <f aca="true">IF(AND(A344="",B344=""),"",IF(A344="","Missing product",IF(B344="","Missing material",IF(COUNTIF(ProductList,A344)=0,"Product not in Products list",IF(COUNTIF(MaterialList,B344)=0,"Material not in Materials list","OK")))))</f>
        <v>OK</v>
      </c>
      <c r="H344" s="18" t="str">
        <f aca="false">IF(F344="Active",A344&amp;"|"&amp;COUNTIFS(A$2:A344,A344,F$2:F344,"Active"),"")</f>
        <v/>
      </c>
      <c r="I344" s="18" t="str">
        <f aca="false">IF(B344="","",IF(SUMPRODUCT(MAX((A$1:A343=A344)*(B$1:B343=B344)*ROW(A$1:A343)))=0,C344&amp;"",IF(C344="",INDEX(I$1:I343,SUMPRODUCT(MAX((A$1:A343=A344)*(B$1:B343=B344)*ROW(A$1:A343)))),IF(INDEX(I$1:I343,SUMPRODUCT(MAX((A$1:A343=A344)*(B$1:B343=B344)*ROW(A$1:A343))))="",C344&amp;"",INDEX(I$1:I343,SUMPRODUCT(MAX((A$1:A343=A344)*(B$1:B343=B344)*ROW(A$1:A343))))&amp;"; "&amp;C344))))</f>
        <v/>
      </c>
      <c r="J344" s="18" t="str">
        <f aca="false">IF(A344="","",A344&amp;"|"&amp;COUNTIF(A$2:A344,A344))</f>
        <v>Prucalopride 2|13</v>
      </c>
      <c r="K344" s="18" t="n">
        <f aca="false">IF(OR(A344="",B344=""),0,IF(COUNTIFS(A$2:A344,A344,B$2:B344,B344)=1,1,0))</f>
        <v>1</v>
      </c>
    </row>
    <row r="345" customFormat="false" ht="15" hidden="false" customHeight="false" outlineLevel="0" collapsed="false">
      <c r="A345" s="15" t="s">
        <v>396</v>
      </c>
      <c r="B345" s="15" t="s">
        <v>338</v>
      </c>
      <c r="C345" s="15"/>
      <c r="D345" s="15"/>
      <c r="F345" s="18" t="str">
        <f aca="false">IF(B345="","",IFERROR(INDEX(Materials!$B$2:$B$301,MATCH(B345,Materials!$A$2:$A$301,0)),""))</f>
        <v>Solvent</v>
      </c>
      <c r="G345" s="18" t="str">
        <f aca="true">IF(AND(A345="",B345=""),"",IF(A345="","Missing product",IF(B345="","Missing material",IF(COUNTIF(ProductList,A345)=0,"Product not in Products list",IF(COUNTIF(MaterialList,B345)=0,"Material not in Materials list","OK")))))</f>
        <v>OK</v>
      </c>
      <c r="H345" s="18" t="str">
        <f aca="false">IF(F345="Active",A345&amp;"|"&amp;COUNTIFS(A$2:A345,A345,F$2:F345,"Active"),"")</f>
        <v/>
      </c>
      <c r="I345" s="18" t="str">
        <f aca="false">IF(B345="","",IF(SUMPRODUCT(MAX((A$1:A344=A345)*(B$1:B344=B345)*ROW(A$1:A344)))=0,C345&amp;"",IF(C345="",INDEX(I$1:I344,SUMPRODUCT(MAX((A$1:A344=A345)*(B$1:B344=B345)*ROW(A$1:A344)))),IF(INDEX(I$1:I344,SUMPRODUCT(MAX((A$1:A344=A345)*(B$1:B344=B345)*ROW(A$1:A344))))="",C345&amp;"",INDEX(I$1:I344,SUMPRODUCT(MAX((A$1:A344=A345)*(B$1:B344=B345)*ROW(A$1:A344))))&amp;"; "&amp;C345))))</f>
        <v/>
      </c>
      <c r="J345" s="18" t="str">
        <f aca="false">IF(A345="","",A345&amp;"|"&amp;COUNTIF(A$2:A345,A345))</f>
        <v>Prucalopride 2|14</v>
      </c>
      <c r="K345" s="18" t="n">
        <f aca="false">IF(OR(A345="",B345=""),0,IF(COUNTIFS(A$2:A345,A345,B$2:B345,B345)=1,1,0))</f>
        <v>1</v>
      </c>
    </row>
    <row r="346" customFormat="false" ht="15" hidden="false" customHeight="false" outlineLevel="0" collapsed="false">
      <c r="A346" s="15" t="s">
        <v>397</v>
      </c>
      <c r="B346" s="15" t="s">
        <v>188</v>
      </c>
      <c r="C346" s="15"/>
      <c r="D346" s="15"/>
      <c r="F346" s="18" t="str">
        <f aca="false">IF(B346="","",IFERROR(INDEX(Materials!$B$2:$B$301,MATCH(B346,Materials!$A$2:$A$301,0)),""))</f>
        <v>Active</v>
      </c>
      <c r="G346" s="18" t="str">
        <f aca="true">IF(AND(A346="",B346=""),"",IF(A346="","Missing product",IF(B346="","Missing material",IF(COUNTIF(ProductList,A346)=0,"Product not in Products list",IF(COUNTIF(MaterialList,B346)=0,"Material not in Materials list","OK")))))</f>
        <v>OK</v>
      </c>
      <c r="H346" s="18" t="str">
        <f aca="false">IF(F346="Active",A346&amp;"|"&amp;COUNTIFS(A$2:A346,A346,F$2:F346,"Active"),"")</f>
        <v>Ranulo 500|1</v>
      </c>
      <c r="I346" s="18" t="str">
        <f aca="false">IF(B346="","",IF(SUMPRODUCT(MAX((A$1:A345=A346)*(B$1:B345=B346)*ROW(A$1:A345)))=0,C346&amp;"",IF(C346="",INDEX(I$1:I345,SUMPRODUCT(MAX((A$1:A345=A346)*(B$1:B345=B346)*ROW(A$1:A345)))),IF(INDEX(I$1:I345,SUMPRODUCT(MAX((A$1:A345=A346)*(B$1:B345=B346)*ROW(A$1:A345))))="",C346&amp;"",INDEX(I$1:I345,SUMPRODUCT(MAX((A$1:A345=A346)*(B$1:B345=B346)*ROW(A$1:A345))))&amp;"; "&amp;C346))))</f>
        <v/>
      </c>
      <c r="J346" s="18" t="str">
        <f aca="false">IF(A346="","",A346&amp;"|"&amp;COUNTIF(A$2:A346,A346))</f>
        <v>Ranulo 500|1</v>
      </c>
      <c r="K346" s="18" t="n">
        <f aca="false">IF(OR(A346="",B346=""),0,IF(COUNTIFS(A$2:A346,A346,B$2:B346,B346)=1,1,0))</f>
        <v>1</v>
      </c>
    </row>
    <row r="347" customFormat="false" ht="15" hidden="false" customHeight="false" outlineLevel="0" collapsed="false">
      <c r="A347" s="15" t="s">
        <v>397</v>
      </c>
      <c r="B347" s="15" t="s">
        <v>226</v>
      </c>
      <c r="C347" s="15"/>
      <c r="D347" s="15"/>
      <c r="F347" s="18" t="str">
        <f aca="false">IF(B347="","",IFERROR(INDEX(Materials!$B$2:$B$301,MATCH(B347,Materials!$A$2:$A$301,0)),""))</f>
        <v>Binder / Coating Polymer</v>
      </c>
      <c r="G347" s="18" t="str">
        <f aca="true">IF(AND(A347="",B347=""),"",IF(A347="","Missing product",IF(B347="","Missing material",IF(COUNTIF(ProductList,A347)=0,"Product not in Products list",IF(COUNTIF(MaterialList,B347)=0,"Material not in Materials list","OK")))))</f>
        <v>OK</v>
      </c>
      <c r="H347" s="18" t="str">
        <f aca="false">IF(F347="Active",A347&amp;"|"&amp;COUNTIFS(A$2:A347,A347,F$2:F347,"Active"),"")</f>
        <v/>
      </c>
      <c r="I347" s="18" t="str">
        <f aca="false">IF(B347="","",IF(SUMPRODUCT(MAX((A$1:A346=A347)*(B$1:B346=B347)*ROW(A$1:A346)))=0,C347&amp;"",IF(C347="",INDEX(I$1:I346,SUMPRODUCT(MAX((A$1:A346=A347)*(B$1:B346=B347)*ROW(A$1:A346)))),IF(INDEX(I$1:I346,SUMPRODUCT(MAX((A$1:A346=A347)*(B$1:B346=B347)*ROW(A$1:A346))))="",C347&amp;"",INDEX(I$1:I346,SUMPRODUCT(MAX((A$1:A346=A347)*(B$1:B346=B347)*ROW(A$1:A346))))&amp;"; "&amp;C347))))</f>
        <v/>
      </c>
      <c r="J347" s="18" t="str">
        <f aca="false">IF(A347="","",A347&amp;"|"&amp;COUNTIF(A$2:A347,A347))</f>
        <v>Ranulo 500|2</v>
      </c>
      <c r="K347" s="18" t="n">
        <f aca="false">IF(OR(A347="",B347=""),0,IF(COUNTIFS(A$2:A347,A347,B$2:B347,B347)=1,1,0))</f>
        <v>1</v>
      </c>
    </row>
    <row r="348" customFormat="false" ht="15" hidden="false" customHeight="false" outlineLevel="0" collapsed="false">
      <c r="A348" s="15" t="s">
        <v>397</v>
      </c>
      <c r="B348" s="15" t="s">
        <v>325</v>
      </c>
      <c r="C348" s="15"/>
      <c r="D348" s="15"/>
      <c r="F348" s="18" t="str">
        <f aca="false">IF(B348="","",IFERROR(INDEX(Materials!$B$2:$B$301,MATCH(B348,Materials!$A$2:$A$301,0)),""))</f>
        <v>Release / Matrix Polymer</v>
      </c>
      <c r="G348" s="18" t="str">
        <f aca="true">IF(AND(A348="",B348=""),"",IF(A348="","Missing product",IF(B348="","Missing material",IF(COUNTIF(ProductList,A348)=0,"Product not in Products list",IF(COUNTIF(MaterialList,B348)=0,"Material not in Materials list","OK")))))</f>
        <v>OK</v>
      </c>
      <c r="H348" s="18" t="str">
        <f aca="false">IF(F348="Active",A348&amp;"|"&amp;COUNTIFS(A$2:A348,A348,F$2:F348,"Active"),"")</f>
        <v/>
      </c>
      <c r="I348" s="18" t="str">
        <f aca="false">IF(B348="","",IF(SUMPRODUCT(MAX((A$1:A347=A348)*(B$1:B347=B348)*ROW(A$1:A347)))=0,C348&amp;"",IF(C348="",INDEX(I$1:I347,SUMPRODUCT(MAX((A$1:A347=A348)*(B$1:B347=B348)*ROW(A$1:A347)))),IF(INDEX(I$1:I347,SUMPRODUCT(MAX((A$1:A347=A348)*(B$1:B347=B348)*ROW(A$1:A347))))="",C348&amp;"",INDEX(I$1:I347,SUMPRODUCT(MAX((A$1:A347=A348)*(B$1:B347=B348)*ROW(A$1:A347))))&amp;"; "&amp;C348))))</f>
        <v/>
      </c>
      <c r="J348" s="18" t="str">
        <f aca="false">IF(A348="","",A348&amp;"|"&amp;COUNTIF(A$2:A348,A348))</f>
        <v>Ranulo 500|3</v>
      </c>
      <c r="K348" s="18" t="n">
        <f aca="false">IF(OR(A348="",B348=""),0,IF(COUNTIFS(A$2:A348,A348,B$2:B348,B348)=1,1,0))</f>
        <v>1</v>
      </c>
    </row>
    <row r="349" customFormat="false" ht="15" hidden="false" customHeight="false" outlineLevel="0" collapsed="false">
      <c r="A349" s="15" t="s">
        <v>397</v>
      </c>
      <c r="B349" s="15" t="s">
        <v>331</v>
      </c>
      <c r="C349" s="15"/>
      <c r="D349" s="15"/>
      <c r="F349" s="18" t="str">
        <f aca="false">IF(B349="","",IFERROR(INDEX(Materials!$B$2:$B$301,MATCH(B349,Materials!$A$2:$A$301,0)),""))</f>
        <v>Release / Matrix Polymer</v>
      </c>
      <c r="G349" s="18" t="str">
        <f aca="true">IF(AND(A349="",B349=""),"",IF(A349="","Missing product",IF(B349="","Missing material",IF(COUNTIF(ProductList,A349)=0,"Product not in Products list",IF(COUNTIF(MaterialList,B349)=0,"Material not in Materials list","OK")))))</f>
        <v>OK</v>
      </c>
      <c r="H349" s="18" t="str">
        <f aca="false">IF(F349="Active",A349&amp;"|"&amp;COUNTIFS(A$2:A349,A349,F$2:F349,"Active"),"")</f>
        <v/>
      </c>
      <c r="I349" s="18" t="str">
        <f aca="false">IF(B349="","",IF(SUMPRODUCT(MAX((A$1:A348=A349)*(B$1:B348=B349)*ROW(A$1:A348)))=0,C349&amp;"",IF(C349="",INDEX(I$1:I348,SUMPRODUCT(MAX((A$1:A348=A349)*(B$1:B348=B349)*ROW(A$1:A348)))),IF(INDEX(I$1:I348,SUMPRODUCT(MAX((A$1:A348=A349)*(B$1:B348=B349)*ROW(A$1:A348))))="",C349&amp;"",INDEX(I$1:I348,SUMPRODUCT(MAX((A$1:A348=A349)*(B$1:B348=B349)*ROW(A$1:A348))))&amp;"; "&amp;C349))))</f>
        <v/>
      </c>
      <c r="J349" s="18" t="str">
        <f aca="false">IF(A349="","",A349&amp;"|"&amp;COUNTIF(A$2:A349,A349))</f>
        <v>Ranulo 500|4</v>
      </c>
      <c r="K349" s="18" t="n">
        <f aca="false">IF(OR(A349="",B349=""),0,IF(COUNTIFS(A$2:A349,A349,B$2:B349,B349)=1,1,0))</f>
        <v>1</v>
      </c>
    </row>
    <row r="350" customFormat="false" ht="15" hidden="false" customHeight="false" outlineLevel="0" collapsed="false">
      <c r="A350" s="15" t="s">
        <v>397</v>
      </c>
      <c r="B350" s="15" t="s">
        <v>270</v>
      </c>
      <c r="C350" s="15"/>
      <c r="D350" s="15"/>
      <c r="F350" s="18" t="str">
        <f aca="false">IF(B350="","",IFERROR(INDEX(Materials!$B$2:$B$301,MATCH(B350,Materials!$A$2:$A$301,0)),""))</f>
        <v>Filler / Diluent</v>
      </c>
      <c r="G350" s="18" t="str">
        <f aca="true">IF(AND(A350="",B350=""),"",IF(A350="","Missing product",IF(B350="","Missing material",IF(COUNTIF(ProductList,A350)=0,"Product not in Products list",IF(COUNTIF(MaterialList,B350)=0,"Material not in Materials list","OK")))))</f>
        <v>OK</v>
      </c>
      <c r="H350" s="18" t="str">
        <f aca="false">IF(F350="Active",A350&amp;"|"&amp;COUNTIFS(A$2:A350,A350,F$2:F350,"Active"),"")</f>
        <v/>
      </c>
      <c r="I350" s="18" t="str">
        <f aca="false">IF(B350="","",IF(SUMPRODUCT(MAX((A$1:A349=A350)*(B$1:B349=B350)*ROW(A$1:A349)))=0,C350&amp;"",IF(C350="",INDEX(I$1:I349,SUMPRODUCT(MAX((A$1:A349=A350)*(B$1:B349=B350)*ROW(A$1:A349)))),IF(INDEX(I$1:I349,SUMPRODUCT(MAX((A$1:A349=A350)*(B$1:B349=B350)*ROW(A$1:A349))))="",C350&amp;"",INDEX(I$1:I349,SUMPRODUCT(MAX((A$1:A349=A350)*(B$1:B349=B350)*ROW(A$1:A349))))&amp;"; "&amp;C350))))</f>
        <v/>
      </c>
      <c r="J350" s="18" t="str">
        <f aca="false">IF(A350="","",A350&amp;"|"&amp;COUNTIF(A$2:A350,A350))</f>
        <v>Ranulo 500|5</v>
      </c>
      <c r="K350" s="18" t="n">
        <f aca="false">IF(OR(A350="",B350=""),0,IF(COUNTIFS(A$2:A350,A350,B$2:B350,B350)=1,1,0))</f>
        <v>1</v>
      </c>
    </row>
    <row r="351" customFormat="false" ht="15" hidden="false" customHeight="false" outlineLevel="0" collapsed="false">
      <c r="A351" s="15" t="s">
        <v>397</v>
      </c>
      <c r="B351" s="15" t="s">
        <v>218</v>
      </c>
      <c r="C351" s="15"/>
      <c r="D351" s="15"/>
      <c r="F351" s="18" t="str">
        <f aca="false">IF(B351="","",IFERROR(INDEX(Materials!$B$2:$B$301,MATCH(B351,Materials!$A$2:$A$301,0)),""))</f>
        <v>Alkalizer / Solubilizer</v>
      </c>
      <c r="G351" s="18" t="str">
        <f aca="true">IF(AND(A351="",B351=""),"",IF(A351="","Missing product",IF(B351="","Missing material",IF(COUNTIF(ProductList,A351)=0,"Product not in Products list",IF(COUNTIF(MaterialList,B351)=0,"Material not in Materials list","OK")))))</f>
        <v>OK</v>
      </c>
      <c r="H351" s="18" t="str">
        <f aca="false">IF(F351="Active",A351&amp;"|"&amp;COUNTIFS(A$2:A351,A351,F$2:F351,"Active"),"")</f>
        <v/>
      </c>
      <c r="I351" s="18" t="str">
        <f aca="false">IF(B351="","",IF(SUMPRODUCT(MAX((A$1:A350=A351)*(B$1:B350=B351)*ROW(A$1:A350)))=0,C351&amp;"",IF(C351="",INDEX(I$1:I350,SUMPRODUCT(MAX((A$1:A350=A351)*(B$1:B350=B351)*ROW(A$1:A350)))),IF(INDEX(I$1:I350,SUMPRODUCT(MAX((A$1:A350=A351)*(B$1:B350=B351)*ROW(A$1:A350))))="",C351&amp;"",INDEX(I$1:I350,SUMPRODUCT(MAX((A$1:A350=A351)*(B$1:B350=B351)*ROW(A$1:A350))))&amp;"; "&amp;C351))))</f>
        <v/>
      </c>
      <c r="J351" s="18" t="str">
        <f aca="false">IF(A351="","",A351&amp;"|"&amp;COUNTIF(A$2:A351,A351))</f>
        <v>Ranulo 500|6</v>
      </c>
      <c r="K351" s="18" t="n">
        <f aca="false">IF(OR(A351="",B351=""),0,IF(COUNTIFS(A$2:A351,A351,B$2:B351,B351)=1,1,0))</f>
        <v>1</v>
      </c>
    </row>
    <row r="352" customFormat="false" ht="15" hidden="false" customHeight="false" outlineLevel="0" collapsed="false">
      <c r="A352" s="15" t="s">
        <v>397</v>
      </c>
      <c r="B352" s="15" t="s">
        <v>342</v>
      </c>
      <c r="C352" s="15"/>
      <c r="D352" s="15"/>
      <c r="F352" s="18" t="str">
        <f aca="false">IF(B352="","",IFERROR(INDEX(Materials!$B$2:$B$301,MATCH(B352,Materials!$A$2:$A$301,0)),""))</f>
        <v>Solvent</v>
      </c>
      <c r="G352" s="18" t="str">
        <f aca="true">IF(AND(A352="",B352=""),"",IF(A352="","Missing product",IF(B352="","Missing material",IF(COUNTIF(ProductList,A352)=0,"Product not in Products list",IF(COUNTIF(MaterialList,B352)=0,"Material not in Materials list","OK")))))</f>
        <v>OK</v>
      </c>
      <c r="H352" s="18" t="str">
        <f aca="false">IF(F352="Active",A352&amp;"|"&amp;COUNTIFS(A$2:A352,A352,F$2:F352,"Active"),"")</f>
        <v/>
      </c>
      <c r="I352" s="18" t="str">
        <f aca="false">IF(B352="","",IF(SUMPRODUCT(MAX((A$1:A351=A352)*(B$1:B351=B352)*ROW(A$1:A351)))=0,C352&amp;"",IF(C352="",INDEX(I$1:I351,SUMPRODUCT(MAX((A$1:A351=A352)*(B$1:B351=B352)*ROW(A$1:A351)))),IF(INDEX(I$1:I351,SUMPRODUCT(MAX((A$1:A351=A352)*(B$1:B351=B352)*ROW(A$1:A351))))="",C352&amp;"",INDEX(I$1:I351,SUMPRODUCT(MAX((A$1:A351=A352)*(B$1:B351=B352)*ROW(A$1:A351))))&amp;"; "&amp;C352))))</f>
        <v/>
      </c>
      <c r="J352" s="18" t="str">
        <f aca="false">IF(A352="","",A352&amp;"|"&amp;COUNTIF(A$2:A352,A352))</f>
        <v>Ranulo 500|7</v>
      </c>
      <c r="K352" s="18" t="n">
        <f aca="false">IF(OR(A352="",B352=""),0,IF(COUNTIFS(A$2:A352,A352,B$2:B352,B352)=1,1,0))</f>
        <v>1</v>
      </c>
    </row>
    <row r="353" customFormat="false" ht="15" hidden="false" customHeight="false" outlineLevel="0" collapsed="false">
      <c r="A353" s="15" t="s">
        <v>397</v>
      </c>
      <c r="B353" s="15" t="s">
        <v>293</v>
      </c>
      <c r="C353" s="15"/>
      <c r="D353" s="15"/>
      <c r="F353" s="18" t="str">
        <f aca="false">IF(B353="","",IFERROR(INDEX(Materials!$B$2:$B$301,MATCH(B353,Materials!$A$2:$A$301,0)),""))</f>
        <v>Glidant</v>
      </c>
      <c r="G353" s="18" t="str">
        <f aca="true">IF(AND(A353="",B353=""),"",IF(A353="","Missing product",IF(B353="","Missing material",IF(COUNTIF(ProductList,A353)=0,"Product not in Products list",IF(COUNTIF(MaterialList,B353)=0,"Material not in Materials list","OK")))))</f>
        <v>OK</v>
      </c>
      <c r="H353" s="18" t="str">
        <f aca="false">IF(F353="Active",A353&amp;"|"&amp;COUNTIFS(A$2:A353,A353,F$2:F353,"Active"),"")</f>
        <v/>
      </c>
      <c r="I353" s="18" t="str">
        <f aca="false">IF(B353="","",IF(SUMPRODUCT(MAX((A$1:A352=A353)*(B$1:B352=B353)*ROW(A$1:A352)))=0,C353&amp;"",IF(C353="",INDEX(I$1:I352,SUMPRODUCT(MAX((A$1:A352=A353)*(B$1:B352=B353)*ROW(A$1:A352)))),IF(INDEX(I$1:I352,SUMPRODUCT(MAX((A$1:A352=A353)*(B$1:B352=B353)*ROW(A$1:A352))))="",C353&amp;"",INDEX(I$1:I352,SUMPRODUCT(MAX((A$1:A352=A353)*(B$1:B352=B353)*ROW(A$1:A352))))&amp;"; "&amp;C353))))</f>
        <v/>
      </c>
      <c r="J353" s="18" t="str">
        <f aca="false">IF(A353="","",A353&amp;"|"&amp;COUNTIF(A$2:A353,A353))</f>
        <v>Ranulo 500|8</v>
      </c>
      <c r="K353" s="18" t="n">
        <f aca="false">IF(OR(A353="",B353=""),0,IF(COUNTIFS(A$2:A353,A353,B$2:B353,B353)=1,1,0))</f>
        <v>1</v>
      </c>
    </row>
    <row r="354" customFormat="false" ht="15" hidden="false" customHeight="false" outlineLevel="0" collapsed="false">
      <c r="A354" s="15" t="s">
        <v>397</v>
      </c>
      <c r="B354" s="15" t="s">
        <v>298</v>
      </c>
      <c r="C354" s="15"/>
      <c r="D354" s="15"/>
      <c r="F354" s="18" t="str">
        <f aca="false">IF(B354="","",IFERROR(INDEX(Materials!$B$2:$B$301,MATCH(B354,Materials!$A$2:$A$301,0)),""))</f>
        <v>Lubricant</v>
      </c>
      <c r="G354" s="18" t="str">
        <f aca="true">IF(AND(A354="",B354=""),"",IF(A354="","Missing product",IF(B354="","Missing material",IF(COUNTIF(ProductList,A354)=0,"Product not in Products list",IF(COUNTIF(MaterialList,B354)=0,"Material not in Materials list","OK")))))</f>
        <v>OK</v>
      </c>
      <c r="H354" s="18" t="str">
        <f aca="false">IF(F354="Active",A354&amp;"|"&amp;COUNTIFS(A$2:A354,A354,F$2:F354,"Active"),"")</f>
        <v/>
      </c>
      <c r="I354" s="18" t="str">
        <f aca="false">IF(B354="","",IF(SUMPRODUCT(MAX((A$1:A353=A354)*(B$1:B353=B354)*ROW(A$1:A353)))=0,C354&amp;"",IF(C354="",INDEX(I$1:I353,SUMPRODUCT(MAX((A$1:A353=A354)*(B$1:B353=B354)*ROW(A$1:A353)))),IF(INDEX(I$1:I353,SUMPRODUCT(MAX((A$1:A353=A354)*(B$1:B353=B354)*ROW(A$1:A353))))="",C354&amp;"",INDEX(I$1:I353,SUMPRODUCT(MAX((A$1:A353=A354)*(B$1:B353=B354)*ROW(A$1:A353))))&amp;"; "&amp;C354))))</f>
        <v/>
      </c>
      <c r="J354" s="18" t="str">
        <f aca="false">IF(A354="","",A354&amp;"|"&amp;COUNTIF(A$2:A354,A354))</f>
        <v>Ranulo 500|9</v>
      </c>
      <c r="K354" s="18" t="n">
        <f aca="false">IF(OR(A354="",B354=""),0,IF(COUNTIFS(A$2:A354,A354,B$2:B354,B354)=1,1,0))</f>
        <v>1</v>
      </c>
    </row>
    <row r="355" customFormat="false" ht="15" hidden="false" customHeight="false" outlineLevel="0" collapsed="false">
      <c r="A355" s="15" t="s">
        <v>397</v>
      </c>
      <c r="B355" s="15" t="s">
        <v>226</v>
      </c>
      <c r="C355" s="15"/>
      <c r="D355" s="15"/>
      <c r="F355" s="18" t="str">
        <f aca="false">IF(B355="","",IFERROR(INDEX(Materials!$B$2:$B$301,MATCH(B355,Materials!$A$2:$A$301,0)),""))</f>
        <v>Binder / Coating Polymer</v>
      </c>
      <c r="G355" s="18" t="str">
        <f aca="true">IF(AND(A355="",B355=""),"",IF(A355="","Missing product",IF(B355="","Missing material",IF(COUNTIF(ProductList,A355)=0,"Product not in Products list",IF(COUNTIF(MaterialList,B355)=0,"Material not in Materials list","OK")))))</f>
        <v>OK</v>
      </c>
      <c r="H355" s="18" t="str">
        <f aca="false">IF(F355="Active",A355&amp;"|"&amp;COUNTIFS(A$2:A355,A355,F$2:F355,"Active"),"")</f>
        <v/>
      </c>
      <c r="I355" s="18" t="str">
        <f aca="false">IF(B355="","",IF(SUMPRODUCT(MAX((A$1:A354=A355)*(B$1:B354=B355)*ROW(A$1:A354)))=0,C355&amp;"",IF(C355="",INDEX(I$1:I354,SUMPRODUCT(MAX((A$1:A354=A355)*(B$1:B354=B355)*ROW(A$1:A354)))),IF(INDEX(I$1:I354,SUMPRODUCT(MAX((A$1:A354=A355)*(B$1:B354=B355)*ROW(A$1:A354))))="",C355&amp;"",INDEX(I$1:I354,SUMPRODUCT(MAX((A$1:A354=A355)*(B$1:B354=B355)*ROW(A$1:A354))))&amp;"; "&amp;C355))))</f>
        <v/>
      </c>
      <c r="J355" s="18" t="str">
        <f aca="false">IF(A355="","",A355&amp;"|"&amp;COUNTIF(A$2:A355,A355))</f>
        <v>Ranulo 500|10</v>
      </c>
      <c r="K355" s="18" t="n">
        <f aca="false">IF(OR(A355="",B355=""),0,IF(COUNTIFS(A$2:A355,A355,B$2:B355,B355)=1,1,0))</f>
        <v>0</v>
      </c>
    </row>
    <row r="356" customFormat="false" ht="15" hidden="false" customHeight="false" outlineLevel="0" collapsed="false">
      <c r="A356" s="15" t="s">
        <v>397</v>
      </c>
      <c r="B356" s="15" t="s">
        <v>303</v>
      </c>
      <c r="C356" s="15"/>
      <c r="D356" s="15"/>
      <c r="F356" s="18" t="str">
        <f aca="false">IF(B356="","",IFERROR(INDEX(Materials!$B$2:$B$301,MATCH(B356,Materials!$A$2:$A$301,0)),""))</f>
        <v>Opacifier</v>
      </c>
      <c r="G356" s="18" t="str">
        <f aca="true">IF(AND(A356="",B356=""),"",IF(A356="","Missing product",IF(B356="","Missing material",IF(COUNTIF(ProductList,A356)=0,"Product not in Products list",IF(COUNTIF(MaterialList,B356)=0,"Material not in Materials list","OK")))))</f>
        <v>OK</v>
      </c>
      <c r="H356" s="18" t="str">
        <f aca="false">IF(F356="Active",A356&amp;"|"&amp;COUNTIFS(A$2:A356,A356,F$2:F356,"Active"),"")</f>
        <v/>
      </c>
      <c r="I356" s="18" t="str">
        <f aca="false">IF(B356="","",IF(SUMPRODUCT(MAX((A$1:A355=A356)*(B$1:B355=B356)*ROW(A$1:A355)))=0,C356&amp;"",IF(C356="",INDEX(I$1:I355,SUMPRODUCT(MAX((A$1:A355=A356)*(B$1:B355=B356)*ROW(A$1:A355)))),IF(INDEX(I$1:I355,SUMPRODUCT(MAX((A$1:A355=A356)*(B$1:B355=B356)*ROW(A$1:A355))))="",C356&amp;"",INDEX(I$1:I355,SUMPRODUCT(MAX((A$1:A355=A356)*(B$1:B355=B356)*ROW(A$1:A355))))&amp;"; "&amp;C356))))</f>
        <v/>
      </c>
      <c r="J356" s="18" t="str">
        <f aca="false">IF(A356="","",A356&amp;"|"&amp;COUNTIF(A$2:A356,A356))</f>
        <v>Ranulo 500|11</v>
      </c>
      <c r="K356" s="18" t="n">
        <f aca="false">IF(OR(A356="",B356=""),0,IF(COUNTIFS(A$2:A356,A356,B$2:B356,B356)=1,1,0))</f>
        <v>1</v>
      </c>
    </row>
    <row r="357" customFormat="false" ht="15" hidden="false" customHeight="false" outlineLevel="0" collapsed="false">
      <c r="A357" s="15" t="s">
        <v>397</v>
      </c>
      <c r="B357" s="15" t="s">
        <v>296</v>
      </c>
      <c r="C357" s="15"/>
      <c r="D357" s="15"/>
      <c r="F357" s="18" t="str">
        <f aca="false">IF(B357="","",IFERROR(INDEX(Materials!$B$2:$B$301,MATCH(B357,Materials!$A$2:$A$301,0)),""))</f>
        <v>Glidant / Anti-tacking</v>
      </c>
      <c r="G357" s="18" t="str">
        <f aca="true">IF(AND(A357="",B357=""),"",IF(A357="","Missing product",IF(B357="","Missing material",IF(COUNTIF(ProductList,A357)=0,"Product not in Products list",IF(COUNTIF(MaterialList,B357)=0,"Material not in Materials list","OK")))))</f>
        <v>OK</v>
      </c>
      <c r="H357" s="18" t="str">
        <f aca="false">IF(F357="Active",A357&amp;"|"&amp;COUNTIFS(A$2:A357,A357,F$2:F357,"Active"),"")</f>
        <v/>
      </c>
      <c r="I357" s="18" t="str">
        <f aca="false">IF(B357="","",IF(SUMPRODUCT(MAX((A$1:A356=A357)*(B$1:B356=B357)*ROW(A$1:A356)))=0,C357&amp;"",IF(C357="",INDEX(I$1:I356,SUMPRODUCT(MAX((A$1:A356=A357)*(B$1:B356=B357)*ROW(A$1:A356)))),IF(INDEX(I$1:I356,SUMPRODUCT(MAX((A$1:A356=A357)*(B$1:B356=B357)*ROW(A$1:A356))))="",C357&amp;"",INDEX(I$1:I356,SUMPRODUCT(MAX((A$1:A356=A357)*(B$1:B356=B357)*ROW(A$1:A356))))&amp;"; "&amp;C357))))</f>
        <v/>
      </c>
      <c r="J357" s="18" t="str">
        <f aca="false">IF(A357="","",A357&amp;"|"&amp;COUNTIF(A$2:A357,A357))</f>
        <v>Ranulo 500|12</v>
      </c>
      <c r="K357" s="18" t="n">
        <f aca="false">IF(OR(A357="",B357=""),0,IF(COUNTIFS(A$2:A357,A357,B$2:B357,B357)=1,1,0))</f>
        <v>1</v>
      </c>
    </row>
    <row r="358" customFormat="false" ht="15" hidden="false" customHeight="false" outlineLevel="0" collapsed="false">
      <c r="A358" s="15" t="s">
        <v>397</v>
      </c>
      <c r="B358" s="15" t="s">
        <v>311</v>
      </c>
      <c r="C358" s="15"/>
      <c r="D358" s="15"/>
      <c r="F358" s="18" t="str">
        <f aca="false">IF(B358="","",IFERROR(INDEX(Materials!$B$2:$B$301,MATCH(B358,Materials!$A$2:$A$301,0)),""))</f>
        <v>Plasticizer</v>
      </c>
      <c r="G358" s="18" t="str">
        <f aca="true">IF(AND(A358="",B358=""),"",IF(A358="","Missing product",IF(B358="","Missing material",IF(COUNTIF(ProductList,A358)=0,"Product not in Products list",IF(COUNTIF(MaterialList,B358)=0,"Material not in Materials list","OK")))))</f>
        <v>OK</v>
      </c>
      <c r="H358" s="18" t="str">
        <f aca="false">IF(F358="Active",A358&amp;"|"&amp;COUNTIFS(A$2:A358,A358,F$2:F358,"Active"),"")</f>
        <v/>
      </c>
      <c r="I358" s="18" t="str">
        <f aca="false">IF(B358="","",IF(SUMPRODUCT(MAX((A$1:A357=A358)*(B$1:B357=B358)*ROW(A$1:A357)))=0,C358&amp;"",IF(C358="",INDEX(I$1:I357,SUMPRODUCT(MAX((A$1:A357=A358)*(B$1:B357=B358)*ROW(A$1:A357)))),IF(INDEX(I$1:I357,SUMPRODUCT(MAX((A$1:A357=A358)*(B$1:B357=B358)*ROW(A$1:A357))))="",C358&amp;"",INDEX(I$1:I357,SUMPRODUCT(MAX((A$1:A357=A358)*(B$1:B357=B358)*ROW(A$1:A357))))&amp;"; "&amp;C358))))</f>
        <v/>
      </c>
      <c r="J358" s="18" t="str">
        <f aca="false">IF(A358="","",A358&amp;"|"&amp;COUNTIF(A$2:A358,A358))</f>
        <v>Ranulo 500|13</v>
      </c>
      <c r="K358" s="18" t="n">
        <f aca="false">IF(OR(A358="",B358=""),0,IF(COUNTIFS(A$2:A358,A358,B$2:B358,B358)=1,1,0))</f>
        <v>1</v>
      </c>
    </row>
    <row r="359" customFormat="false" ht="15" hidden="false" customHeight="false" outlineLevel="0" collapsed="false">
      <c r="A359" s="15" t="s">
        <v>397</v>
      </c>
      <c r="B359" s="15" t="s">
        <v>250</v>
      </c>
      <c r="C359" s="15"/>
      <c r="D359" s="15"/>
      <c r="F359" s="18" t="str">
        <f aca="false">IF(B359="","",IFERROR(INDEX(Materials!$B$2:$B$301,MATCH(B359,Materials!$A$2:$A$301,0)),""))</f>
        <v>Colorant</v>
      </c>
      <c r="G359" s="18" t="str">
        <f aca="true">IF(AND(A359="",B359=""),"",IF(A359="","Missing product",IF(B359="","Missing material",IF(COUNTIF(ProductList,A359)=0,"Product not in Products list",IF(COUNTIF(MaterialList,B359)=0,"Material not in Materials list","OK")))))</f>
        <v>OK</v>
      </c>
      <c r="H359" s="18" t="str">
        <f aca="false">IF(F359="Active",A359&amp;"|"&amp;COUNTIFS(A$2:A359,A359,F$2:F359,"Active"),"")</f>
        <v/>
      </c>
      <c r="I359" s="18" t="str">
        <f aca="false">IF(B359="","",IF(SUMPRODUCT(MAX((A$1:A358=A359)*(B$1:B358=B359)*ROW(A$1:A358)))=0,C359&amp;"",IF(C359="",INDEX(I$1:I358,SUMPRODUCT(MAX((A$1:A358=A359)*(B$1:B358=B359)*ROW(A$1:A358)))),IF(INDEX(I$1:I358,SUMPRODUCT(MAX((A$1:A358=A359)*(B$1:B358=B359)*ROW(A$1:A358))))="",C359&amp;"",INDEX(I$1:I358,SUMPRODUCT(MAX((A$1:A358=A359)*(B$1:B358=B359)*ROW(A$1:A358))))&amp;"; "&amp;C359))))</f>
        <v/>
      </c>
      <c r="J359" s="18" t="str">
        <f aca="false">IF(A359="","",A359&amp;"|"&amp;COUNTIF(A$2:A359,A359))</f>
        <v>Ranulo 500|14</v>
      </c>
      <c r="K359" s="18" t="n">
        <f aca="false">IF(OR(A359="",B359=""),0,IF(COUNTIFS(A$2:A359,A359,B$2:B359,B359)=1,1,0))</f>
        <v>1</v>
      </c>
    </row>
    <row r="360" customFormat="false" ht="15" hidden="false" customHeight="false" outlineLevel="0" collapsed="false">
      <c r="A360" s="15" t="s">
        <v>397</v>
      </c>
      <c r="B360" s="15" t="s">
        <v>252</v>
      </c>
      <c r="C360" s="15"/>
      <c r="D360" s="15"/>
      <c r="F360" s="18" t="str">
        <f aca="false">IF(B360="","",IFERROR(INDEX(Materials!$B$2:$B$301,MATCH(B360,Materials!$A$2:$A$301,0)),""))</f>
        <v>Colorant</v>
      </c>
      <c r="G360" s="18" t="str">
        <f aca="true">IF(AND(A360="",B360=""),"",IF(A360="","Missing product",IF(B360="","Missing material",IF(COUNTIF(ProductList,A360)=0,"Product not in Products list",IF(COUNTIF(MaterialList,B360)=0,"Material not in Materials list","OK")))))</f>
        <v>OK</v>
      </c>
      <c r="H360" s="18" t="str">
        <f aca="false">IF(F360="Active",A360&amp;"|"&amp;COUNTIFS(A$2:A360,A360,F$2:F360,"Active"),"")</f>
        <v/>
      </c>
      <c r="I360" s="18" t="str">
        <f aca="false">IF(B360="","",IF(SUMPRODUCT(MAX((A$1:A359=A360)*(B$1:B359=B360)*ROW(A$1:A359)))=0,C360&amp;"",IF(C360="",INDEX(I$1:I359,SUMPRODUCT(MAX((A$1:A359=A360)*(B$1:B359=B360)*ROW(A$1:A359)))),IF(INDEX(I$1:I359,SUMPRODUCT(MAX((A$1:A359=A360)*(B$1:B359=B360)*ROW(A$1:A359))))="",C360&amp;"",INDEX(I$1:I359,SUMPRODUCT(MAX((A$1:A359=A360)*(B$1:B359=B360)*ROW(A$1:A359))))&amp;"; "&amp;C360))))</f>
        <v/>
      </c>
      <c r="J360" s="18" t="str">
        <f aca="false">IF(A360="","",A360&amp;"|"&amp;COUNTIF(A$2:A360,A360))</f>
        <v>Ranulo 500|15</v>
      </c>
      <c r="K360" s="18" t="n">
        <f aca="false">IF(OR(A360="",B360=""),0,IF(COUNTIFS(A$2:A360,A360,B$2:B360,B360)=1,1,0))</f>
        <v>1</v>
      </c>
    </row>
    <row r="361" customFormat="false" ht="15" hidden="false" customHeight="false" outlineLevel="0" collapsed="false">
      <c r="A361" s="15" t="s">
        <v>397</v>
      </c>
      <c r="B361" s="15" t="s">
        <v>341</v>
      </c>
      <c r="C361" s="15"/>
      <c r="D361" s="15"/>
      <c r="F361" s="18" t="str">
        <f aca="false">IF(B361="","",IFERROR(INDEX(Materials!$B$2:$B$301,MATCH(B361,Materials!$A$2:$A$301,0)),""))</f>
        <v>Solvent</v>
      </c>
      <c r="G361" s="18" t="str">
        <f aca="true">IF(AND(A361="",B361=""),"",IF(A361="","Missing product",IF(B361="","Missing material",IF(COUNTIF(ProductList,A361)=0,"Product not in Products list",IF(COUNTIF(MaterialList,B361)=0,"Material not in Materials list","OK")))))</f>
        <v>OK</v>
      </c>
      <c r="H361" s="18" t="str">
        <f aca="false">IF(F361="Active",A361&amp;"|"&amp;COUNTIFS(A$2:A361,A361,F$2:F361,"Active"),"")</f>
        <v/>
      </c>
      <c r="I361" s="18" t="str">
        <f aca="false">IF(B361="","",IF(SUMPRODUCT(MAX((A$1:A360=A361)*(B$1:B360=B361)*ROW(A$1:A360)))=0,C361&amp;"",IF(C361="",INDEX(I$1:I360,SUMPRODUCT(MAX((A$1:A360=A361)*(B$1:B360=B361)*ROW(A$1:A360)))),IF(INDEX(I$1:I360,SUMPRODUCT(MAX((A$1:A360=A361)*(B$1:B360=B361)*ROW(A$1:A360))))="",C361&amp;"",INDEX(I$1:I360,SUMPRODUCT(MAX((A$1:A360=A361)*(B$1:B360=B361)*ROW(A$1:A360))))&amp;"; "&amp;C361))))</f>
        <v/>
      </c>
      <c r="J361" s="18" t="str">
        <f aca="false">IF(A361="","",A361&amp;"|"&amp;COUNTIF(A$2:A361,A361))</f>
        <v>Ranulo 500|16</v>
      </c>
      <c r="K361" s="18" t="n">
        <f aca="false">IF(OR(A361="",B361=""),0,IF(COUNTIFS(A$2:A361,A361,B$2:B361,B361)=1,1,0))</f>
        <v>1</v>
      </c>
    </row>
    <row r="362" customFormat="false" ht="15" hidden="false" customHeight="false" outlineLevel="0" collapsed="false">
      <c r="A362" s="15" t="s">
        <v>398</v>
      </c>
      <c r="B362" s="15" t="s">
        <v>78</v>
      </c>
      <c r="C362" s="15"/>
      <c r="D362" s="15"/>
      <c r="F362" s="18" t="str">
        <f aca="false">IF(B362="","",IFERROR(INDEX(Materials!$B$2:$B$301,MATCH(B362,Materials!$A$2:$A$301,0)),""))</f>
        <v>Active</v>
      </c>
      <c r="G362" s="18" t="str">
        <f aca="true">IF(AND(A362="",B362=""),"",IF(A362="","Missing product",IF(B362="","Missing material",IF(COUNTIF(ProductList,A362)=0,"Product not in Products list",IF(COUNTIF(MaterialList,B362)=0,"Material not in Materials list","OK")))))</f>
        <v>OK</v>
      </c>
      <c r="H362" s="18" t="str">
        <f aca="false">IF(F362="Active",A362&amp;"|"&amp;COUNTIFS(A$2:A362,A362,F$2:F362,"Active"),"")</f>
        <v>Bempedoic Acid 180|1</v>
      </c>
      <c r="I362" s="18" t="str">
        <f aca="false">IF(B362="","",IF(SUMPRODUCT(MAX((A$1:A361=A362)*(B$1:B361=B362)*ROW(A$1:A361)))=0,C362&amp;"",IF(C362="",INDEX(I$1:I361,SUMPRODUCT(MAX((A$1:A361=A362)*(B$1:B361=B362)*ROW(A$1:A361)))),IF(INDEX(I$1:I361,SUMPRODUCT(MAX((A$1:A361=A362)*(B$1:B361=B362)*ROW(A$1:A361))))="",C362&amp;"",INDEX(I$1:I361,SUMPRODUCT(MAX((A$1:A361=A362)*(B$1:B361=B362)*ROW(A$1:A361))))&amp;"; "&amp;C362))))</f>
        <v/>
      </c>
      <c r="J362" s="18" t="str">
        <f aca="false">IF(A362="","",A362&amp;"|"&amp;COUNTIF(A$2:A362,A362))</f>
        <v>Bempedoic Acid 180|1</v>
      </c>
      <c r="K362" s="18" t="n">
        <f aca="false">IF(OR(A362="",B362=""),0,IF(COUNTIFS(A$2:A362,A362,B$2:B362,B362)=1,1,0))</f>
        <v>1</v>
      </c>
    </row>
    <row r="363" customFormat="false" ht="15" hidden="false" customHeight="false" outlineLevel="0" collapsed="false">
      <c r="A363" s="15" t="s">
        <v>398</v>
      </c>
      <c r="B363" s="15" t="s">
        <v>265</v>
      </c>
      <c r="C363" s="15" t="s">
        <v>496</v>
      </c>
      <c r="D363" s="15"/>
      <c r="F363" s="18" t="str">
        <f aca="false">IF(B363="","",IFERROR(INDEX(Materials!$B$2:$B$301,MATCH(B363,Materials!$A$2:$A$301,0)),""))</f>
        <v>Filler / Diluent</v>
      </c>
      <c r="G363" s="18" t="str">
        <f aca="true">IF(AND(A363="",B363=""),"",IF(A363="","Missing product",IF(B363="","Missing material",IF(COUNTIF(ProductList,A363)=0,"Product not in Products list",IF(COUNTIF(MaterialList,B363)=0,"Material not in Materials list","OK")))))</f>
        <v>OK</v>
      </c>
      <c r="H363" s="18" t="str">
        <f aca="false">IF(F363="Active",A363&amp;"|"&amp;COUNTIFS(A$2:A363,A363,F$2:F363,"Active"),"")</f>
        <v/>
      </c>
      <c r="I363" s="18" t="str">
        <f aca="false">IF(B363="","",IF(SUMPRODUCT(MAX((A$1:A362=A363)*(B$1:B362=B363)*ROW(A$1:A362)))=0,C363&amp;"",IF(C363="",INDEX(I$1:I362,SUMPRODUCT(MAX((A$1:A362=A363)*(B$1:B362=B363)*ROW(A$1:A362)))),IF(INDEX(I$1:I362,SUMPRODUCT(MAX((A$1:A362=A363)*(B$1:B362=B363)*ROW(A$1:A362))))="",C363&amp;"",INDEX(I$1:I362,SUMPRODUCT(MAX((A$1:A362=A363)*(B$1:B362=B363)*ROW(A$1:A362))))&amp;"; "&amp;C363))))</f>
        <v>Mesh 200</v>
      </c>
      <c r="J363" s="18" t="str">
        <f aca="false">IF(A363="","",A363&amp;"|"&amp;COUNTIF(A$2:A363,A363))</f>
        <v>Bempedoic Acid 180|2</v>
      </c>
      <c r="K363" s="18" t="n">
        <f aca="false">IF(OR(A363="",B363=""),0,IF(COUNTIFS(A$2:A363,A363,B$2:B363,B363)=1,1,0))</f>
        <v>1</v>
      </c>
    </row>
    <row r="364" customFormat="false" ht="15" hidden="false" customHeight="false" outlineLevel="0" collapsed="false">
      <c r="A364" s="15" t="s">
        <v>398</v>
      </c>
      <c r="B364" s="15" t="s">
        <v>270</v>
      </c>
      <c r="C364" s="15"/>
      <c r="D364" s="15"/>
      <c r="F364" s="18" t="str">
        <f aca="false">IF(B364="","",IFERROR(INDEX(Materials!$B$2:$B$301,MATCH(B364,Materials!$A$2:$A$301,0)),""))</f>
        <v>Filler / Diluent</v>
      </c>
      <c r="G364" s="18" t="str">
        <f aca="true">IF(AND(A364="",B364=""),"",IF(A364="","Missing product",IF(B364="","Missing material",IF(COUNTIF(ProductList,A364)=0,"Product not in Products list",IF(COUNTIF(MaterialList,B364)=0,"Material not in Materials list","OK")))))</f>
        <v>OK</v>
      </c>
      <c r="H364" s="18" t="str">
        <f aca="false">IF(F364="Active",A364&amp;"|"&amp;COUNTIFS(A$2:A364,A364,F$2:F364,"Active"),"")</f>
        <v/>
      </c>
      <c r="I364" s="18" t="str">
        <f aca="false">IF(B364="","",IF(SUMPRODUCT(MAX((A$1:A363=A364)*(B$1:B363=B364)*ROW(A$1:A363)))=0,C364&amp;"",IF(C364="",INDEX(I$1:I363,SUMPRODUCT(MAX((A$1:A363=A364)*(B$1:B363=B364)*ROW(A$1:A363)))),IF(INDEX(I$1:I363,SUMPRODUCT(MAX((A$1:A363=A364)*(B$1:B363=B364)*ROW(A$1:A363))))="",C364&amp;"",INDEX(I$1:I363,SUMPRODUCT(MAX((A$1:A363=A364)*(B$1:B363=B364)*ROW(A$1:A363))))&amp;"; "&amp;C364))))</f>
        <v/>
      </c>
      <c r="J364" s="18" t="str">
        <f aca="false">IF(A364="","",A364&amp;"|"&amp;COUNTIF(A$2:A364,A364))</f>
        <v>Bempedoic Acid 180|3</v>
      </c>
      <c r="K364" s="18" t="n">
        <f aca="false">IF(OR(A364="",B364=""),0,IF(COUNTIFS(A$2:A364,A364,B$2:B364,B364)=1,1,0))</f>
        <v>1</v>
      </c>
    </row>
    <row r="365" customFormat="false" ht="15" hidden="false" customHeight="false" outlineLevel="0" collapsed="false">
      <c r="A365" s="15" t="s">
        <v>398</v>
      </c>
      <c r="B365" s="15" t="s">
        <v>347</v>
      </c>
      <c r="C365" s="15"/>
      <c r="D365" s="15"/>
      <c r="F365" s="18" t="str">
        <f aca="false">IF(B365="","",IFERROR(INDEX(Materials!$B$2:$B$301,MATCH(B365,Materials!$A$2:$A$301,0)),""))</f>
        <v>Surfactant</v>
      </c>
      <c r="G365" s="18" t="str">
        <f aca="true">IF(AND(A365="",B365=""),"",IF(A365="","Missing product",IF(B365="","Missing material",IF(COUNTIF(ProductList,A365)=0,"Product not in Products list",IF(COUNTIF(MaterialList,B365)=0,"Material not in Materials list","OK")))))</f>
        <v>OK</v>
      </c>
      <c r="H365" s="18" t="str">
        <f aca="false">IF(F365="Active",A365&amp;"|"&amp;COUNTIFS(A$2:A365,A365,F$2:F365,"Active"),"")</f>
        <v/>
      </c>
      <c r="I365" s="18" t="str">
        <f aca="false">IF(B365="","",IF(SUMPRODUCT(MAX((A$1:A364=A365)*(B$1:B364=B365)*ROW(A$1:A364)))=0,C365&amp;"",IF(C365="",INDEX(I$1:I364,SUMPRODUCT(MAX((A$1:A364=A365)*(B$1:B364=B365)*ROW(A$1:A364)))),IF(INDEX(I$1:I364,SUMPRODUCT(MAX((A$1:A364=A365)*(B$1:B364=B365)*ROW(A$1:A364))))="",C365&amp;"",INDEX(I$1:I364,SUMPRODUCT(MAX((A$1:A364=A365)*(B$1:B364=B365)*ROW(A$1:A364))))&amp;"; "&amp;C365))))</f>
        <v/>
      </c>
      <c r="J365" s="18" t="str">
        <f aca="false">IF(A365="","",A365&amp;"|"&amp;COUNTIF(A$2:A365,A365))</f>
        <v>Bempedoic Acid 180|4</v>
      </c>
      <c r="K365" s="18" t="n">
        <f aca="false">IF(OR(A365="",B365=""),0,IF(COUNTIFS(A$2:A365,A365,B$2:B365,B365)=1,1,0))</f>
        <v>1</v>
      </c>
    </row>
    <row r="366" customFormat="false" ht="15" hidden="false" customHeight="false" outlineLevel="0" collapsed="false">
      <c r="A366" s="15" t="s">
        <v>398</v>
      </c>
      <c r="B366" s="15" t="s">
        <v>257</v>
      </c>
      <c r="C366" s="15" t="s">
        <v>489</v>
      </c>
      <c r="D366" s="15"/>
      <c r="F366" s="18" t="str">
        <f aca="false">IF(B366="","",IFERROR(INDEX(Materials!$B$2:$B$301,MATCH(B366,Materials!$A$2:$A$301,0)),""))</f>
        <v>Disintegrant</v>
      </c>
      <c r="G366" s="18" t="str">
        <f aca="true">IF(AND(A366="",B366=""),"",IF(A366="","Missing product",IF(B366="","Missing material",IF(COUNTIF(ProductList,A366)=0,"Product not in Products list",IF(COUNTIF(MaterialList,B366)=0,"Material not in Materials list","OK")))))</f>
        <v>OK</v>
      </c>
      <c r="H366" s="18" t="str">
        <f aca="false">IF(F366="Active",A366&amp;"|"&amp;COUNTIFS(A$2:A366,A366,F$2:F366,"Active"),"")</f>
        <v/>
      </c>
      <c r="I366" s="18" t="str">
        <f aca="false">IF(B366="","",IF(SUMPRODUCT(MAX((A$1:A365=A366)*(B$1:B365=B366)*ROW(A$1:A365)))=0,C366&amp;"",IF(C366="",INDEX(I$1:I365,SUMPRODUCT(MAX((A$1:A365=A366)*(B$1:B365=B366)*ROW(A$1:A365)))),IF(INDEX(I$1:I365,SUMPRODUCT(MAX((A$1:A365=A366)*(B$1:B365=B366)*ROW(A$1:A365))))="",C366&amp;"",INDEX(I$1:I365,SUMPRODUCT(MAX((A$1:A365=A366)*(B$1:B365=B366)*ROW(A$1:A365))))&amp;"; "&amp;C366))))</f>
        <v>Intra-granular</v>
      </c>
      <c r="J366" s="18" t="str">
        <f aca="false">IF(A366="","",A366&amp;"|"&amp;COUNTIF(A$2:A366,A366))</f>
        <v>Bempedoic Acid 180|5</v>
      </c>
      <c r="K366" s="18" t="n">
        <f aca="false">IF(OR(A366="",B366=""),0,IF(COUNTIFS(A$2:A366,A366,B$2:B366,B366)=1,1,0))</f>
        <v>1</v>
      </c>
    </row>
    <row r="367" customFormat="false" ht="15" hidden="false" customHeight="false" outlineLevel="0" collapsed="false">
      <c r="A367" s="15" t="s">
        <v>398</v>
      </c>
      <c r="B367" s="15" t="s">
        <v>226</v>
      </c>
      <c r="C367" s="15"/>
      <c r="D367" s="15"/>
      <c r="F367" s="18" t="str">
        <f aca="false">IF(B367="","",IFERROR(INDEX(Materials!$B$2:$B$301,MATCH(B367,Materials!$A$2:$A$301,0)),""))</f>
        <v>Binder / Coating Polymer</v>
      </c>
      <c r="G367" s="18" t="str">
        <f aca="true">IF(AND(A367="",B367=""),"",IF(A367="","Missing product",IF(B367="","Missing material",IF(COUNTIF(ProductList,A367)=0,"Product not in Products list",IF(COUNTIF(MaterialList,B367)=0,"Material not in Materials list","OK")))))</f>
        <v>OK</v>
      </c>
      <c r="H367" s="18" t="str">
        <f aca="false">IF(F367="Active",A367&amp;"|"&amp;COUNTIFS(A$2:A367,A367,F$2:F367,"Active"),"")</f>
        <v/>
      </c>
      <c r="I367" s="18" t="str">
        <f aca="false">IF(B367="","",IF(SUMPRODUCT(MAX((A$1:A366=A367)*(B$1:B366=B367)*ROW(A$1:A366)))=0,C367&amp;"",IF(C367="",INDEX(I$1:I366,SUMPRODUCT(MAX((A$1:A366=A367)*(B$1:B366=B367)*ROW(A$1:A366)))),IF(INDEX(I$1:I366,SUMPRODUCT(MAX((A$1:A366=A367)*(B$1:B366=B367)*ROW(A$1:A366))))="",C367&amp;"",INDEX(I$1:I366,SUMPRODUCT(MAX((A$1:A366=A367)*(B$1:B366=B367)*ROW(A$1:A366))))&amp;"; "&amp;C367))))</f>
        <v/>
      </c>
      <c r="J367" s="18" t="str">
        <f aca="false">IF(A367="","",A367&amp;"|"&amp;COUNTIF(A$2:A367,A367))</f>
        <v>Bempedoic Acid 180|6</v>
      </c>
      <c r="K367" s="18" t="n">
        <f aca="false">IF(OR(A367="",B367=""),0,IF(COUNTIFS(A$2:A367,A367,B$2:B367,B367)=1,1,0))</f>
        <v>1</v>
      </c>
    </row>
    <row r="368" customFormat="false" ht="15" hidden="false" customHeight="false" outlineLevel="0" collapsed="false">
      <c r="A368" s="15" t="s">
        <v>398</v>
      </c>
      <c r="B368" s="15" t="s">
        <v>341</v>
      </c>
      <c r="C368" s="15" t="s">
        <v>491</v>
      </c>
      <c r="D368" s="15"/>
      <c r="F368" s="18" t="str">
        <f aca="false">IF(B368="","",IFERROR(INDEX(Materials!$B$2:$B$301,MATCH(B368,Materials!$A$2:$A$301,0)),""))</f>
        <v>Solvent</v>
      </c>
      <c r="G368" s="18" t="str">
        <f aca="true">IF(AND(A368="",B368=""),"",IF(A368="","Missing product",IF(B368="","Missing material",IF(COUNTIF(ProductList,A368)=0,"Product not in Products list",IF(COUNTIF(MaterialList,B368)=0,"Material not in Materials list","OK")))))</f>
        <v>OK</v>
      </c>
      <c r="H368" s="18" t="str">
        <f aca="false">IF(F368="Active",A368&amp;"|"&amp;COUNTIFS(A$2:A368,A368,F$2:F368,"Active"),"")</f>
        <v/>
      </c>
      <c r="I368" s="18" t="str">
        <f aca="false">IF(B368="","",IF(SUMPRODUCT(MAX((A$1:A367=A368)*(B$1:B367=B368)*ROW(A$1:A367)))=0,C368&amp;"",IF(C368="",INDEX(I$1:I367,SUMPRODUCT(MAX((A$1:A367=A368)*(B$1:B367=B368)*ROW(A$1:A367)))),IF(INDEX(I$1:I367,SUMPRODUCT(MAX((A$1:A367=A368)*(B$1:B367=B368)*ROW(A$1:A367))))="",C368&amp;"",INDEX(I$1:I367,SUMPRODUCT(MAX((A$1:A367=A368)*(B$1:B367=B368)*ROW(A$1:A367))))&amp;"; "&amp;C368))))</f>
        <v>Binder Solvent</v>
      </c>
      <c r="J368" s="18" t="str">
        <f aca="false">IF(A368="","",A368&amp;"|"&amp;COUNTIF(A$2:A368,A368))</f>
        <v>Bempedoic Acid 180|7</v>
      </c>
      <c r="K368" s="18" t="n">
        <f aca="false">IF(OR(A368="",B368=""),0,IF(COUNTIFS(A$2:A368,A368,B$2:B368,B368)=1,1,0))</f>
        <v>1</v>
      </c>
    </row>
    <row r="369" customFormat="false" ht="15" hidden="false" customHeight="false" outlineLevel="0" collapsed="false">
      <c r="A369" s="15" t="s">
        <v>398</v>
      </c>
      <c r="B369" s="15" t="s">
        <v>257</v>
      </c>
      <c r="C369" s="15" t="s">
        <v>492</v>
      </c>
      <c r="D369" s="15"/>
      <c r="F369" s="18" t="str">
        <f aca="false">IF(B369="","",IFERROR(INDEX(Materials!$B$2:$B$301,MATCH(B369,Materials!$A$2:$A$301,0)),""))</f>
        <v>Disintegrant</v>
      </c>
      <c r="G369" s="18" t="str">
        <f aca="true">IF(AND(A369="",B369=""),"",IF(A369="","Missing product",IF(B369="","Missing material",IF(COUNTIF(ProductList,A369)=0,"Product not in Products list",IF(COUNTIF(MaterialList,B369)=0,"Material not in Materials list","OK")))))</f>
        <v>OK</v>
      </c>
      <c r="H369" s="18" t="str">
        <f aca="false">IF(F369="Active",A369&amp;"|"&amp;COUNTIFS(A$2:A369,A369,F$2:F369,"Active"),"")</f>
        <v/>
      </c>
      <c r="I369" s="18" t="str">
        <f aca="false">IF(B369="","",IF(SUMPRODUCT(MAX((A$1:A368=A369)*(B$1:B368=B369)*ROW(A$1:A368)))=0,C369&amp;"",IF(C369="",INDEX(I$1:I368,SUMPRODUCT(MAX((A$1:A368=A369)*(B$1:B368=B369)*ROW(A$1:A368)))),IF(INDEX(I$1:I368,SUMPRODUCT(MAX((A$1:A368=A369)*(B$1:B368=B369)*ROW(A$1:A368))))="",C369&amp;"",INDEX(I$1:I368,SUMPRODUCT(MAX((A$1:A368=A369)*(B$1:B368=B369)*ROW(A$1:A368))))&amp;"; "&amp;C369))))</f>
        <v>Intra-granular; Extra-granular</v>
      </c>
      <c r="J369" s="18" t="str">
        <f aca="false">IF(A369="","",A369&amp;"|"&amp;COUNTIF(A$2:A369,A369))</f>
        <v>Bempedoic Acid 180|8</v>
      </c>
      <c r="K369" s="18" t="n">
        <f aca="false">IF(OR(A369="",B369=""),0,IF(COUNTIFS(A$2:A369,A369,B$2:B369,B369)=1,1,0))</f>
        <v>0</v>
      </c>
    </row>
    <row r="370" customFormat="false" ht="15" hidden="false" customHeight="false" outlineLevel="0" collapsed="false">
      <c r="A370" s="15" t="s">
        <v>398</v>
      </c>
      <c r="B370" s="15" t="s">
        <v>293</v>
      </c>
      <c r="C370" s="15"/>
      <c r="D370" s="15"/>
      <c r="F370" s="18" t="str">
        <f aca="false">IF(B370="","",IFERROR(INDEX(Materials!$B$2:$B$301,MATCH(B370,Materials!$A$2:$A$301,0)),""))</f>
        <v>Glidant</v>
      </c>
      <c r="G370" s="18" t="str">
        <f aca="true">IF(AND(A370="",B370=""),"",IF(A370="","Missing product",IF(B370="","Missing material",IF(COUNTIF(ProductList,A370)=0,"Product not in Products list",IF(COUNTIF(MaterialList,B370)=0,"Material not in Materials list","OK")))))</f>
        <v>OK</v>
      </c>
      <c r="H370" s="18" t="str">
        <f aca="false">IF(F370="Active",A370&amp;"|"&amp;COUNTIFS(A$2:A370,A370,F$2:F370,"Active"),"")</f>
        <v/>
      </c>
      <c r="I370" s="18" t="str">
        <f aca="false">IF(B370="","",IF(SUMPRODUCT(MAX((A$1:A369=A370)*(B$1:B369=B370)*ROW(A$1:A369)))=0,C370&amp;"",IF(C370="",INDEX(I$1:I369,SUMPRODUCT(MAX((A$1:A369=A370)*(B$1:B369=B370)*ROW(A$1:A369)))),IF(INDEX(I$1:I369,SUMPRODUCT(MAX((A$1:A369=A370)*(B$1:B369=B370)*ROW(A$1:A369))))="",C370&amp;"",INDEX(I$1:I369,SUMPRODUCT(MAX((A$1:A369=A370)*(B$1:B369=B370)*ROW(A$1:A369))))&amp;"; "&amp;C370))))</f>
        <v/>
      </c>
      <c r="J370" s="18" t="str">
        <f aca="false">IF(A370="","",A370&amp;"|"&amp;COUNTIF(A$2:A370,A370))</f>
        <v>Bempedoic Acid 180|9</v>
      </c>
      <c r="K370" s="18" t="n">
        <f aca="false">IF(OR(A370="",B370=""),0,IF(COUNTIFS(A$2:A370,A370,B$2:B370,B370)=1,1,0))</f>
        <v>1</v>
      </c>
    </row>
    <row r="371" customFormat="false" ht="15" hidden="false" customHeight="false" outlineLevel="0" collapsed="false">
      <c r="A371" s="15" t="s">
        <v>398</v>
      </c>
      <c r="B371" s="15" t="s">
        <v>296</v>
      </c>
      <c r="C371" s="15"/>
      <c r="D371" s="15"/>
      <c r="F371" s="18" t="str">
        <f aca="false">IF(B371="","",IFERROR(INDEX(Materials!$B$2:$B$301,MATCH(B371,Materials!$A$2:$A$301,0)),""))</f>
        <v>Glidant / Anti-tacking</v>
      </c>
      <c r="G371" s="18" t="str">
        <f aca="true">IF(AND(A371="",B371=""),"",IF(A371="","Missing product",IF(B371="","Missing material",IF(COUNTIF(ProductList,A371)=0,"Product not in Products list",IF(COUNTIF(MaterialList,B371)=0,"Material not in Materials list","OK")))))</f>
        <v>OK</v>
      </c>
      <c r="H371" s="18" t="str">
        <f aca="false">IF(F371="Active",A371&amp;"|"&amp;COUNTIFS(A$2:A371,A371,F$2:F371,"Active"),"")</f>
        <v/>
      </c>
      <c r="I371" s="18" t="str">
        <f aca="false">IF(B371="","",IF(SUMPRODUCT(MAX((A$1:A370=A371)*(B$1:B370=B371)*ROW(A$1:A370)))=0,C371&amp;"",IF(C371="",INDEX(I$1:I370,SUMPRODUCT(MAX((A$1:A370=A371)*(B$1:B370=B371)*ROW(A$1:A370)))),IF(INDEX(I$1:I370,SUMPRODUCT(MAX((A$1:A370=A371)*(B$1:B370=B371)*ROW(A$1:A370))))="",C371&amp;"",INDEX(I$1:I370,SUMPRODUCT(MAX((A$1:A370=A371)*(B$1:B370=B371)*ROW(A$1:A370))))&amp;"; "&amp;C371))))</f>
        <v/>
      </c>
      <c r="J371" s="18" t="str">
        <f aca="false">IF(A371="","",A371&amp;"|"&amp;COUNTIF(A$2:A371,A371))</f>
        <v>Bempedoic Acid 180|10</v>
      </c>
      <c r="K371" s="18" t="n">
        <f aca="false">IF(OR(A371="",B371=""),0,IF(COUNTIFS(A$2:A371,A371,B$2:B371,B371)=1,1,0))</f>
        <v>1</v>
      </c>
    </row>
    <row r="372" customFormat="false" ht="15" hidden="false" customHeight="false" outlineLevel="0" collapsed="false">
      <c r="A372" s="15" t="s">
        <v>398</v>
      </c>
      <c r="B372" s="15" t="s">
        <v>298</v>
      </c>
      <c r="C372" s="15"/>
      <c r="D372" s="15"/>
      <c r="F372" s="18" t="str">
        <f aca="false">IF(B372="","",IFERROR(INDEX(Materials!$B$2:$B$301,MATCH(B372,Materials!$A$2:$A$301,0)),""))</f>
        <v>Lubricant</v>
      </c>
      <c r="G372" s="18" t="str">
        <f aca="true">IF(AND(A372="",B372=""),"",IF(A372="","Missing product",IF(B372="","Missing material",IF(COUNTIF(ProductList,A372)=0,"Product not in Products list",IF(COUNTIF(MaterialList,B372)=0,"Material not in Materials list","OK")))))</f>
        <v>OK</v>
      </c>
      <c r="H372" s="18" t="str">
        <f aca="false">IF(F372="Active",A372&amp;"|"&amp;COUNTIFS(A$2:A372,A372,F$2:F372,"Active"),"")</f>
        <v/>
      </c>
      <c r="I372" s="18" t="str">
        <f aca="false">IF(B372="","",IF(SUMPRODUCT(MAX((A$1:A371=A372)*(B$1:B371=B372)*ROW(A$1:A371)))=0,C372&amp;"",IF(C372="",INDEX(I$1:I371,SUMPRODUCT(MAX((A$1:A371=A372)*(B$1:B371=B372)*ROW(A$1:A371)))),IF(INDEX(I$1:I371,SUMPRODUCT(MAX((A$1:A371=A372)*(B$1:B371=B372)*ROW(A$1:A371))))="",C372&amp;"",INDEX(I$1:I371,SUMPRODUCT(MAX((A$1:A371=A372)*(B$1:B371=B372)*ROW(A$1:A371))))&amp;"; "&amp;C372))))</f>
        <v/>
      </c>
      <c r="J372" s="18" t="str">
        <f aca="false">IF(A372="","",A372&amp;"|"&amp;COUNTIF(A$2:A372,A372))</f>
        <v>Bempedoic Acid 180|11</v>
      </c>
      <c r="K372" s="18" t="n">
        <f aca="false">IF(OR(A372="",B372=""),0,IF(COUNTIFS(A$2:A372,A372,B$2:B372,B372)=1,1,0))</f>
        <v>1</v>
      </c>
    </row>
    <row r="373" customFormat="false" ht="15" hidden="false" customHeight="false" outlineLevel="0" collapsed="false">
      <c r="A373" s="15" t="s">
        <v>398</v>
      </c>
      <c r="B373" s="15" t="s">
        <v>226</v>
      </c>
      <c r="C373" s="15"/>
      <c r="D373" s="15"/>
      <c r="F373" s="18" t="str">
        <f aca="false">IF(B373="","",IFERROR(INDEX(Materials!$B$2:$B$301,MATCH(B373,Materials!$A$2:$A$301,0)),""))</f>
        <v>Binder / Coating Polymer</v>
      </c>
      <c r="G373" s="18" t="str">
        <f aca="true">IF(AND(A373="",B373=""),"",IF(A373="","Missing product",IF(B373="","Missing material",IF(COUNTIF(ProductList,A373)=0,"Product not in Products list",IF(COUNTIF(MaterialList,B373)=0,"Material not in Materials list","OK")))))</f>
        <v>OK</v>
      </c>
      <c r="H373" s="18" t="str">
        <f aca="false">IF(F373="Active",A373&amp;"|"&amp;COUNTIFS(A$2:A373,A373,F$2:F373,"Active"),"")</f>
        <v/>
      </c>
      <c r="I373" s="18" t="str">
        <f aca="false">IF(B373="","",IF(SUMPRODUCT(MAX((A$1:A372=A373)*(B$1:B372=B373)*ROW(A$1:A372)))=0,C373&amp;"",IF(C373="",INDEX(I$1:I372,SUMPRODUCT(MAX((A$1:A372=A373)*(B$1:B372=B373)*ROW(A$1:A372)))),IF(INDEX(I$1:I372,SUMPRODUCT(MAX((A$1:A372=A373)*(B$1:B372=B373)*ROW(A$1:A372))))="",C373&amp;"",INDEX(I$1:I372,SUMPRODUCT(MAX((A$1:A372=A373)*(B$1:B372=B373)*ROW(A$1:A372))))&amp;"; "&amp;C373))))</f>
        <v/>
      </c>
      <c r="J373" s="18" t="str">
        <f aca="false">IF(A373="","",A373&amp;"|"&amp;COUNTIF(A$2:A373,A373))</f>
        <v>Bempedoic Acid 180|12</v>
      </c>
      <c r="K373" s="18" t="n">
        <f aca="false">IF(OR(A373="",B373=""),0,IF(COUNTIFS(A$2:A373,A373,B$2:B373,B373)=1,1,0))</f>
        <v>0</v>
      </c>
    </row>
    <row r="374" customFormat="false" ht="15" hidden="false" customHeight="false" outlineLevel="0" collapsed="false">
      <c r="A374" s="15" t="s">
        <v>398</v>
      </c>
      <c r="B374" s="15" t="s">
        <v>311</v>
      </c>
      <c r="C374" s="15"/>
      <c r="D374" s="15"/>
      <c r="F374" s="18" t="str">
        <f aca="false">IF(B374="","",IFERROR(INDEX(Materials!$B$2:$B$301,MATCH(B374,Materials!$A$2:$A$301,0)),""))</f>
        <v>Plasticizer</v>
      </c>
      <c r="G374" s="18" t="str">
        <f aca="true">IF(AND(A374="",B374=""),"",IF(A374="","Missing product",IF(B374="","Missing material",IF(COUNTIF(ProductList,A374)=0,"Product not in Products list",IF(COUNTIF(MaterialList,B374)=0,"Material not in Materials list","OK")))))</f>
        <v>OK</v>
      </c>
      <c r="H374" s="18" t="str">
        <f aca="false">IF(F374="Active",A374&amp;"|"&amp;COUNTIFS(A$2:A374,A374,F$2:F374,"Active"),"")</f>
        <v/>
      </c>
      <c r="I374" s="18" t="str">
        <f aca="false">IF(B374="","",IF(SUMPRODUCT(MAX((A$1:A373=A374)*(B$1:B373=B374)*ROW(A$1:A373)))=0,C374&amp;"",IF(C374="",INDEX(I$1:I373,SUMPRODUCT(MAX((A$1:A373=A374)*(B$1:B373=B374)*ROW(A$1:A373)))),IF(INDEX(I$1:I373,SUMPRODUCT(MAX((A$1:A373=A374)*(B$1:B373=B374)*ROW(A$1:A373))))="",C374&amp;"",INDEX(I$1:I373,SUMPRODUCT(MAX((A$1:A373=A374)*(B$1:B373=B374)*ROW(A$1:A373))))&amp;"; "&amp;C374))))</f>
        <v/>
      </c>
      <c r="J374" s="18" t="str">
        <f aca="false">IF(A374="","",A374&amp;"|"&amp;COUNTIF(A$2:A374,A374))</f>
        <v>Bempedoic Acid 180|13</v>
      </c>
      <c r="K374" s="18" t="n">
        <f aca="false">IF(OR(A374="",B374=""),0,IF(COUNTIFS(A$2:A374,A374,B$2:B374,B374)=1,1,0))</f>
        <v>1</v>
      </c>
    </row>
    <row r="375" customFormat="false" ht="15" hidden="false" customHeight="false" outlineLevel="0" collapsed="false">
      <c r="A375" s="15" t="s">
        <v>398</v>
      </c>
      <c r="B375" s="15" t="s">
        <v>296</v>
      </c>
      <c r="C375" s="15"/>
      <c r="D375" s="15"/>
      <c r="F375" s="18" t="str">
        <f aca="false">IF(B375="","",IFERROR(INDEX(Materials!$B$2:$B$301,MATCH(B375,Materials!$A$2:$A$301,0)),""))</f>
        <v>Glidant / Anti-tacking</v>
      </c>
      <c r="G375" s="18" t="str">
        <f aca="true">IF(AND(A375="",B375=""),"",IF(A375="","Missing product",IF(B375="","Missing material",IF(COUNTIF(ProductList,A375)=0,"Product not in Products list",IF(COUNTIF(MaterialList,B375)=0,"Material not in Materials list","OK")))))</f>
        <v>OK</v>
      </c>
      <c r="H375" s="18" t="str">
        <f aca="false">IF(F375="Active",A375&amp;"|"&amp;COUNTIFS(A$2:A375,A375,F$2:F375,"Active"),"")</f>
        <v/>
      </c>
      <c r="I375" s="18" t="str">
        <f aca="false">IF(B375="","",IF(SUMPRODUCT(MAX((A$1:A374=A375)*(B$1:B374=B375)*ROW(A$1:A374)))=0,C375&amp;"",IF(C375="",INDEX(I$1:I374,SUMPRODUCT(MAX((A$1:A374=A375)*(B$1:B374=B375)*ROW(A$1:A374)))),IF(INDEX(I$1:I374,SUMPRODUCT(MAX((A$1:A374=A375)*(B$1:B374=B375)*ROW(A$1:A374))))="",C375&amp;"",INDEX(I$1:I374,SUMPRODUCT(MAX((A$1:A374=A375)*(B$1:B374=B375)*ROW(A$1:A374))))&amp;"; "&amp;C375))))</f>
        <v/>
      </c>
      <c r="J375" s="18" t="str">
        <f aca="false">IF(A375="","",A375&amp;"|"&amp;COUNTIF(A$2:A375,A375))</f>
        <v>Bempedoic Acid 180|14</v>
      </c>
      <c r="K375" s="18" t="n">
        <f aca="false">IF(OR(A375="",B375=""),0,IF(COUNTIFS(A$2:A375,A375,B$2:B375,B375)=1,1,0))</f>
        <v>0</v>
      </c>
    </row>
    <row r="376" customFormat="false" ht="15" hidden="false" customHeight="false" outlineLevel="0" collapsed="false">
      <c r="A376" s="15" t="s">
        <v>398</v>
      </c>
      <c r="B376" s="15" t="s">
        <v>303</v>
      </c>
      <c r="C376" s="15"/>
      <c r="D376" s="15"/>
      <c r="F376" s="18" t="str">
        <f aca="false">IF(B376="","",IFERROR(INDEX(Materials!$B$2:$B$301,MATCH(B376,Materials!$A$2:$A$301,0)),""))</f>
        <v>Opacifier</v>
      </c>
      <c r="G376" s="18" t="str">
        <f aca="true">IF(AND(A376="",B376=""),"",IF(A376="","Missing product",IF(B376="","Missing material",IF(COUNTIF(ProductList,A376)=0,"Product not in Products list",IF(COUNTIF(MaterialList,B376)=0,"Material not in Materials list","OK")))))</f>
        <v>OK</v>
      </c>
      <c r="H376" s="18" t="str">
        <f aca="false">IF(F376="Active",A376&amp;"|"&amp;COUNTIFS(A$2:A376,A376,F$2:F376,"Active"),"")</f>
        <v/>
      </c>
      <c r="I376" s="18" t="str">
        <f aca="false">IF(B376="","",IF(SUMPRODUCT(MAX((A$1:A375=A376)*(B$1:B375=B376)*ROW(A$1:A375)))=0,C376&amp;"",IF(C376="",INDEX(I$1:I375,SUMPRODUCT(MAX((A$1:A375=A376)*(B$1:B375=B376)*ROW(A$1:A375)))),IF(INDEX(I$1:I375,SUMPRODUCT(MAX((A$1:A375=A376)*(B$1:B375=B376)*ROW(A$1:A375))))="",C376&amp;"",INDEX(I$1:I375,SUMPRODUCT(MAX((A$1:A375=A376)*(B$1:B375=B376)*ROW(A$1:A375))))&amp;"; "&amp;C376))))</f>
        <v/>
      </c>
      <c r="J376" s="18" t="str">
        <f aca="false">IF(A376="","",A376&amp;"|"&amp;COUNTIF(A$2:A376,A376))</f>
        <v>Bempedoic Acid 180|15</v>
      </c>
      <c r="K376" s="18" t="n">
        <f aca="false">IF(OR(A376="",B376=""),0,IF(COUNTIFS(A$2:A376,A376,B$2:B376,B376)=1,1,0))</f>
        <v>1</v>
      </c>
    </row>
    <row r="377" customFormat="false" ht="15" hidden="false" customHeight="false" outlineLevel="0" collapsed="false">
      <c r="A377" s="15" t="s">
        <v>398</v>
      </c>
      <c r="B377" s="15" t="s">
        <v>341</v>
      </c>
      <c r="C377" s="15" t="s">
        <v>494</v>
      </c>
      <c r="D377" s="15"/>
      <c r="F377" s="18" t="str">
        <f aca="false">IF(B377="","",IFERROR(INDEX(Materials!$B$2:$B$301,MATCH(B377,Materials!$A$2:$A$301,0)),""))</f>
        <v>Solvent</v>
      </c>
      <c r="G377" s="18" t="str">
        <f aca="true">IF(AND(A377="",B377=""),"",IF(A377="","Missing product",IF(B377="","Missing material",IF(COUNTIF(ProductList,A377)=0,"Product not in Products list",IF(COUNTIF(MaterialList,B377)=0,"Material not in Materials list","OK")))))</f>
        <v>OK</v>
      </c>
      <c r="H377" s="18" t="str">
        <f aca="false">IF(F377="Active",A377&amp;"|"&amp;COUNTIFS(A$2:A377,A377,F$2:F377,"Active"),"")</f>
        <v/>
      </c>
      <c r="I377" s="18" t="str">
        <f aca="false">IF(B377="","",IF(SUMPRODUCT(MAX((A$1:A376=A377)*(B$1:B376=B377)*ROW(A$1:A376)))=0,C377&amp;"",IF(C377="",INDEX(I$1:I376,SUMPRODUCT(MAX((A$1:A376=A377)*(B$1:B376=B377)*ROW(A$1:A376)))),IF(INDEX(I$1:I376,SUMPRODUCT(MAX((A$1:A376=A377)*(B$1:B376=B377)*ROW(A$1:A376))))="",C377&amp;"",INDEX(I$1:I376,SUMPRODUCT(MAX((A$1:A376=A377)*(B$1:B376=B377)*ROW(A$1:A376))))&amp;"; "&amp;C377))))</f>
        <v>Binder Solvent; Coating Solvent</v>
      </c>
      <c r="J377" s="18" t="str">
        <f aca="false">IF(A377="","",A377&amp;"|"&amp;COUNTIF(A$2:A377,A377))</f>
        <v>Bempedoic Acid 180|16</v>
      </c>
      <c r="K377" s="18" t="n">
        <f aca="false">IF(OR(A377="",B377=""),0,IF(COUNTIFS(A$2:A377,A377,B$2:B377,B377)=1,1,0))</f>
        <v>0</v>
      </c>
    </row>
    <row r="378" customFormat="false" ht="15" hidden="false" customHeight="false" outlineLevel="0" collapsed="false">
      <c r="A378" s="15" t="s">
        <v>399</v>
      </c>
      <c r="B378" s="15" t="s">
        <v>78</v>
      </c>
      <c r="C378" s="15"/>
      <c r="D378" s="15"/>
      <c r="F378" s="18" t="str">
        <f aca="false">IF(B378="","",IFERROR(INDEX(Materials!$B$2:$B$301,MATCH(B378,Materials!$A$2:$A$301,0)),""))</f>
        <v>Active</v>
      </c>
      <c r="G378" s="18" t="str">
        <f aca="true">IF(AND(A378="",B378=""),"",IF(A378="","Missing product",IF(B378="","Missing material",IF(COUNTIF(ProductList,A378)=0,"Product not in Products list",IF(COUNTIF(MaterialList,B378)=0,"Material not in Materials list","OK")))))</f>
        <v>OK</v>
      </c>
      <c r="H378" s="18" t="str">
        <f aca="false">IF(F378="Active",A378&amp;"|"&amp;COUNTIFS(A$2:A378,A378,F$2:F378,"Active"),"")</f>
        <v>Bempedoic Ezetimibe 180/10|1</v>
      </c>
      <c r="I378" s="18" t="str">
        <f aca="false">IF(B378="","",IF(SUMPRODUCT(MAX((A$1:A377=A378)*(B$1:B377=B378)*ROW(A$1:A377)))=0,C378&amp;"",IF(C378="",INDEX(I$1:I377,SUMPRODUCT(MAX((A$1:A377=A378)*(B$1:B377=B378)*ROW(A$1:A377)))),IF(INDEX(I$1:I377,SUMPRODUCT(MAX((A$1:A377=A378)*(B$1:B377=B378)*ROW(A$1:A377))))="",C378&amp;"",INDEX(I$1:I377,SUMPRODUCT(MAX((A$1:A377=A378)*(B$1:B377=B378)*ROW(A$1:A377))))&amp;"; "&amp;C378))))</f>
        <v/>
      </c>
      <c r="J378" s="18" t="str">
        <f aca="false">IF(A378="","",A378&amp;"|"&amp;COUNTIF(A$2:A378,A378))</f>
        <v>Bempedoic Ezetimibe 180/10|1</v>
      </c>
      <c r="K378" s="18" t="n">
        <f aca="false">IF(OR(A378="",B378=""),0,IF(COUNTIFS(A$2:A378,A378,B$2:B378,B378)=1,1,0))</f>
        <v>1</v>
      </c>
    </row>
    <row r="379" customFormat="false" ht="15" hidden="false" customHeight="false" outlineLevel="0" collapsed="false">
      <c r="A379" s="15" t="s">
        <v>399</v>
      </c>
      <c r="B379" s="15" t="s">
        <v>270</v>
      </c>
      <c r="C379" s="15"/>
      <c r="D379" s="15"/>
      <c r="F379" s="18" t="str">
        <f aca="false">IF(B379="","",IFERROR(INDEX(Materials!$B$2:$B$301,MATCH(B379,Materials!$A$2:$A$301,0)),""))</f>
        <v>Filler / Diluent</v>
      </c>
      <c r="G379" s="18" t="str">
        <f aca="true">IF(AND(A379="",B379=""),"",IF(A379="","Missing product",IF(B379="","Missing material",IF(COUNTIF(ProductList,A379)=0,"Product not in Products list",IF(COUNTIF(MaterialList,B379)=0,"Material not in Materials list","OK")))))</f>
        <v>OK</v>
      </c>
      <c r="H379" s="18" t="str">
        <f aca="false">IF(F379="Active",A379&amp;"|"&amp;COUNTIFS(A$2:A379,A379,F$2:F379,"Active"),"")</f>
        <v/>
      </c>
      <c r="I379" s="18" t="str">
        <f aca="false">IF(B379="","",IF(SUMPRODUCT(MAX((A$1:A378=A379)*(B$1:B378=B379)*ROW(A$1:A378)))=0,C379&amp;"",IF(C379="",INDEX(I$1:I378,SUMPRODUCT(MAX((A$1:A378=A379)*(B$1:B378=B379)*ROW(A$1:A378)))),IF(INDEX(I$1:I378,SUMPRODUCT(MAX((A$1:A378=A379)*(B$1:B378=B379)*ROW(A$1:A378))))="",C379&amp;"",INDEX(I$1:I378,SUMPRODUCT(MAX((A$1:A378=A379)*(B$1:B378=B379)*ROW(A$1:A378))))&amp;"; "&amp;C379))))</f>
        <v/>
      </c>
      <c r="J379" s="18" t="str">
        <f aca="false">IF(A379="","",A379&amp;"|"&amp;COUNTIF(A$2:A379,A379))</f>
        <v>Bempedoic Ezetimibe 180/10|2</v>
      </c>
      <c r="K379" s="18" t="n">
        <f aca="false">IF(OR(A379="",B379=""),0,IF(COUNTIFS(A$2:A379,A379,B$2:B379,B379)=1,1,0))</f>
        <v>1</v>
      </c>
    </row>
    <row r="380" customFormat="false" ht="15" hidden="false" customHeight="false" outlineLevel="0" collapsed="false">
      <c r="A380" s="15" t="s">
        <v>399</v>
      </c>
      <c r="B380" s="15" t="s">
        <v>226</v>
      </c>
      <c r="C380" s="15" t="s">
        <v>498</v>
      </c>
      <c r="D380" s="15"/>
      <c r="F380" s="18" t="str">
        <f aca="false">IF(B380="","",IFERROR(INDEX(Materials!$B$2:$B$301,MATCH(B380,Materials!$A$2:$A$301,0)),""))</f>
        <v>Binder / Coating Polymer</v>
      </c>
      <c r="G380" s="18" t="str">
        <f aca="true">IF(AND(A380="",B380=""),"",IF(A380="","Missing product",IF(B380="","Missing material",IF(COUNTIF(ProductList,A380)=0,"Product not in Products list",IF(COUNTIF(MaterialList,B380)=0,"Material not in Materials list","OK")))))</f>
        <v>OK</v>
      </c>
      <c r="H380" s="18" t="str">
        <f aca="false">IF(F380="Active",A380&amp;"|"&amp;COUNTIFS(A$2:A380,A380,F$2:F380,"Active"),"")</f>
        <v/>
      </c>
      <c r="I380" s="18" t="str">
        <f aca="false">IF(B380="","",IF(SUMPRODUCT(MAX((A$1:A379=A380)*(B$1:B379=B380)*ROW(A$1:A379)))=0,C380&amp;"",IF(C380="",INDEX(I$1:I379,SUMPRODUCT(MAX((A$1:A379=A380)*(B$1:B379=B380)*ROW(A$1:A379)))),IF(INDEX(I$1:I379,SUMPRODUCT(MAX((A$1:A379=A380)*(B$1:B379=B380)*ROW(A$1:A379))))="",C380&amp;"",INDEX(I$1:I379,SUMPRODUCT(MAX((A$1:A379=A380)*(B$1:B379=B380)*ROW(A$1:A379))))&amp;"; "&amp;C380))))</f>
        <v>Binder (1st granulation)</v>
      </c>
      <c r="J380" s="18" t="str">
        <f aca="false">IF(A380="","",A380&amp;"|"&amp;COUNTIF(A$2:A380,A380))</f>
        <v>Bempedoic Ezetimibe 180/10|3</v>
      </c>
      <c r="K380" s="18" t="n">
        <f aca="false">IF(OR(A380="",B380=""),0,IF(COUNTIFS(A$2:A380,A380,B$2:B380,B380)=1,1,0))</f>
        <v>1</v>
      </c>
    </row>
    <row r="381" customFormat="false" ht="15" hidden="false" customHeight="false" outlineLevel="0" collapsed="false">
      <c r="A381" s="15" t="s">
        <v>399</v>
      </c>
      <c r="B381" s="15" t="s">
        <v>341</v>
      </c>
      <c r="C381" s="15" t="s">
        <v>499</v>
      </c>
      <c r="D381" s="15"/>
      <c r="F381" s="18" t="str">
        <f aca="false">IF(B381="","",IFERROR(INDEX(Materials!$B$2:$B$301,MATCH(B381,Materials!$A$2:$A$301,0)),""))</f>
        <v>Solvent</v>
      </c>
      <c r="G381" s="18" t="str">
        <f aca="true">IF(AND(A381="",B381=""),"",IF(A381="","Missing product",IF(B381="","Missing material",IF(COUNTIF(ProductList,A381)=0,"Product not in Products list",IF(COUNTIF(MaterialList,B381)=0,"Material not in Materials list","OK")))))</f>
        <v>OK</v>
      </c>
      <c r="H381" s="18" t="str">
        <f aca="false">IF(F381="Active",A381&amp;"|"&amp;COUNTIFS(A$2:A381,A381,F$2:F381,"Active"),"")</f>
        <v/>
      </c>
      <c r="I381" s="18" t="str">
        <f aca="false">IF(B381="","",IF(SUMPRODUCT(MAX((A$1:A380=A381)*(B$1:B380=B381)*ROW(A$1:A380)))=0,C381&amp;"",IF(C381="",INDEX(I$1:I380,SUMPRODUCT(MAX((A$1:A380=A381)*(B$1:B380=B381)*ROW(A$1:A380)))),IF(INDEX(I$1:I380,SUMPRODUCT(MAX((A$1:A380=A381)*(B$1:B380=B381)*ROW(A$1:A380))))="",C381&amp;"",INDEX(I$1:I380,SUMPRODUCT(MAX((A$1:A380=A381)*(B$1:B380=B381)*ROW(A$1:A380))))&amp;"; "&amp;C381))))</f>
        <v>Binder Solvent (1st granulation)</v>
      </c>
      <c r="J381" s="18" t="str">
        <f aca="false">IF(A381="","",A381&amp;"|"&amp;COUNTIF(A$2:A381,A381))</f>
        <v>Bempedoic Ezetimibe 180/10|4</v>
      </c>
      <c r="K381" s="18" t="n">
        <f aca="false">IF(OR(A381="",B381=""),0,IF(COUNTIFS(A$2:A381,A381,B$2:B381,B381)=1,1,0))</f>
        <v>1</v>
      </c>
    </row>
    <row r="382" customFormat="false" ht="15" hidden="false" customHeight="false" outlineLevel="0" collapsed="false">
      <c r="A382" s="15" t="s">
        <v>399</v>
      </c>
      <c r="B382" s="15" t="s">
        <v>338</v>
      </c>
      <c r="C382" s="15" t="s">
        <v>499</v>
      </c>
      <c r="D382" s="15"/>
      <c r="F382" s="18" t="str">
        <f aca="false">IF(B382="","",IFERROR(INDEX(Materials!$B$2:$B$301,MATCH(B382,Materials!$A$2:$A$301,0)),""))</f>
        <v>Solvent</v>
      </c>
      <c r="G382" s="18" t="str">
        <f aca="true">IF(AND(A382="",B382=""),"",IF(A382="","Missing product",IF(B382="","Missing material",IF(COUNTIF(ProductList,A382)=0,"Product not in Products list",IF(COUNTIF(MaterialList,B382)=0,"Material not in Materials list","OK")))))</f>
        <v>OK</v>
      </c>
      <c r="H382" s="18" t="str">
        <f aca="false">IF(F382="Active",A382&amp;"|"&amp;COUNTIFS(A$2:A382,A382,F$2:F382,"Active"),"")</f>
        <v/>
      </c>
      <c r="I382" s="18" t="str">
        <f aca="false">IF(B382="","",IF(SUMPRODUCT(MAX((A$1:A381=A382)*(B$1:B381=B382)*ROW(A$1:A381)))=0,C382&amp;"",IF(C382="",INDEX(I$1:I381,SUMPRODUCT(MAX((A$1:A381=A382)*(B$1:B381=B382)*ROW(A$1:A381)))),IF(INDEX(I$1:I381,SUMPRODUCT(MAX((A$1:A381=A382)*(B$1:B381=B382)*ROW(A$1:A381))))="",C382&amp;"",INDEX(I$1:I381,SUMPRODUCT(MAX((A$1:A381=A382)*(B$1:B381=B382)*ROW(A$1:A381))))&amp;"; "&amp;C382))))</f>
        <v>Binder Solvent (1st granulation)</v>
      </c>
      <c r="J382" s="18" t="str">
        <f aca="false">IF(A382="","",A382&amp;"|"&amp;COUNTIF(A$2:A382,A382))</f>
        <v>Bempedoic Ezetimibe 180/10|5</v>
      </c>
      <c r="K382" s="18" t="n">
        <f aca="false">IF(OR(A382="",B382=""),0,IF(COUNTIFS(A$2:A382,A382,B$2:B382,B382)=1,1,0))</f>
        <v>1</v>
      </c>
    </row>
    <row r="383" customFormat="false" ht="15" hidden="false" customHeight="false" outlineLevel="0" collapsed="false">
      <c r="A383" s="15" t="s">
        <v>399</v>
      </c>
      <c r="B383" s="15" t="s">
        <v>119</v>
      </c>
      <c r="C383" s="15"/>
      <c r="D383" s="15"/>
      <c r="F383" s="18" t="str">
        <f aca="false">IF(B383="","",IFERROR(INDEX(Materials!$B$2:$B$301,MATCH(B383,Materials!$A$2:$A$301,0)),""))</f>
        <v>Active</v>
      </c>
      <c r="G383" s="18" t="str">
        <f aca="true">IF(AND(A383="",B383=""),"",IF(A383="","Missing product",IF(B383="","Missing material",IF(COUNTIF(ProductList,A383)=0,"Product not in Products list",IF(COUNTIF(MaterialList,B383)=0,"Material not in Materials list","OK")))))</f>
        <v>OK</v>
      </c>
      <c r="H383" s="18" t="str">
        <f aca="false">IF(F383="Active",A383&amp;"|"&amp;COUNTIFS(A$2:A383,A383,F$2:F383,"Active"),"")</f>
        <v>Bempedoic Ezetimibe 180/10|2</v>
      </c>
      <c r="I383" s="18" t="str">
        <f aca="false">IF(B383="","",IF(SUMPRODUCT(MAX((A$1:A382=A383)*(B$1:B382=B383)*ROW(A$1:A382)))=0,C383&amp;"",IF(C383="",INDEX(I$1:I382,SUMPRODUCT(MAX((A$1:A382=A383)*(B$1:B382=B383)*ROW(A$1:A382)))),IF(INDEX(I$1:I382,SUMPRODUCT(MAX((A$1:A382=A383)*(B$1:B382=B383)*ROW(A$1:A382))))="",C383&amp;"",INDEX(I$1:I382,SUMPRODUCT(MAX((A$1:A382=A383)*(B$1:B382=B383)*ROW(A$1:A382))))&amp;"; "&amp;C383))))</f>
        <v/>
      </c>
      <c r="J383" s="18" t="str">
        <f aca="false">IF(A383="","",A383&amp;"|"&amp;COUNTIF(A$2:A383,A383))</f>
        <v>Bempedoic Ezetimibe 180/10|6</v>
      </c>
      <c r="K383" s="18" t="n">
        <f aca="false">IF(OR(A383="",B383=""),0,IF(COUNTIFS(A$2:A383,A383,B$2:B383,B383)=1,1,0))</f>
        <v>1</v>
      </c>
    </row>
    <row r="384" customFormat="false" ht="15" hidden="false" customHeight="false" outlineLevel="0" collapsed="false">
      <c r="A384" s="15" t="s">
        <v>399</v>
      </c>
      <c r="B384" s="15" t="s">
        <v>268</v>
      </c>
      <c r="C384" s="15" t="s">
        <v>495</v>
      </c>
      <c r="D384" s="15"/>
      <c r="F384" s="18" t="str">
        <f aca="false">IF(B384="","",IFERROR(INDEX(Materials!$B$2:$B$301,MATCH(B384,Materials!$A$2:$A$301,0)),""))</f>
        <v>Filler / Diluent</v>
      </c>
      <c r="G384" s="18" t="str">
        <f aca="true">IF(AND(A384="",B384=""),"",IF(A384="","Missing product",IF(B384="","Missing material",IF(COUNTIF(ProductList,A384)=0,"Product not in Products list",IF(COUNTIF(MaterialList,B384)=0,"Material not in Materials list","OK")))))</f>
        <v>OK</v>
      </c>
      <c r="H384" s="18" t="str">
        <f aca="false">IF(F384="Active",A384&amp;"|"&amp;COUNTIFS(A$2:A384,A384,F$2:F384,"Active"),"")</f>
        <v/>
      </c>
      <c r="I384" s="18" t="str">
        <f aca="false">IF(B384="","",IF(SUMPRODUCT(MAX((A$1:A383=A384)*(B$1:B383=B384)*ROW(A$1:A383)))=0,C384&amp;"",IF(C384="",INDEX(I$1:I383,SUMPRODUCT(MAX((A$1:A383=A384)*(B$1:B383=B384)*ROW(A$1:A383)))),IF(INDEX(I$1:I383,SUMPRODUCT(MAX((A$1:A383=A384)*(B$1:B383=B384)*ROW(A$1:A383))))="",C384&amp;"",INDEX(I$1:I383,SUMPRODUCT(MAX((A$1:A383=A384)*(B$1:B383=B384)*ROW(A$1:A383))))&amp;"; "&amp;C384))))</f>
        <v>Fine powder</v>
      </c>
      <c r="J384" s="18" t="str">
        <f aca="false">IF(A384="","",A384&amp;"|"&amp;COUNTIF(A$2:A384,A384))</f>
        <v>Bempedoic Ezetimibe 180/10|7</v>
      </c>
      <c r="K384" s="18" t="n">
        <f aca="false">IF(OR(A384="",B384=""),0,IF(COUNTIFS(A$2:A384,A384,B$2:B384,B384)=1,1,0))</f>
        <v>1</v>
      </c>
    </row>
    <row r="385" customFormat="false" ht="15" hidden="false" customHeight="false" outlineLevel="0" collapsed="false">
      <c r="A385" s="15" t="s">
        <v>399</v>
      </c>
      <c r="B385" s="15" t="s">
        <v>40</v>
      </c>
      <c r="C385" s="15"/>
      <c r="D385" s="15"/>
      <c r="F385" s="18" t="str">
        <f aca="false">IF(B385="","",IFERROR(INDEX(Materials!$B$2:$B$301,MATCH(B385,Materials!$A$2:$A$301,0)),""))</f>
        <v>Disintegrant</v>
      </c>
      <c r="G385" s="18" t="str">
        <f aca="true">IF(AND(A385="",B385=""),"",IF(A385="","Missing product",IF(B385="","Missing material",IF(COUNTIF(ProductList,A385)=0,"Product not in Products list",IF(COUNTIF(MaterialList,B385)=0,"Material not in Materials list","OK")))))</f>
        <v>OK</v>
      </c>
      <c r="H385" s="18" t="str">
        <f aca="false">IF(F385="Active",A385&amp;"|"&amp;COUNTIFS(A$2:A385,A385,F$2:F385,"Active"),"")</f>
        <v/>
      </c>
      <c r="I385" s="18" t="str">
        <f aca="false">IF(B385="","",IF(SUMPRODUCT(MAX((A$1:A384=A385)*(B$1:B384=B385)*ROW(A$1:A384)))=0,C385&amp;"",IF(C385="",INDEX(I$1:I384,SUMPRODUCT(MAX((A$1:A384=A385)*(B$1:B384=B385)*ROW(A$1:A384)))),IF(INDEX(I$1:I384,SUMPRODUCT(MAX((A$1:A384=A385)*(B$1:B384=B385)*ROW(A$1:A384))))="",C385&amp;"",INDEX(I$1:I384,SUMPRODUCT(MAX((A$1:A384=A385)*(B$1:B384=B385)*ROW(A$1:A384))))&amp;"; "&amp;C385))))</f>
        <v/>
      </c>
      <c r="J385" s="18" t="str">
        <f aca="false">IF(A385="","",A385&amp;"|"&amp;COUNTIF(A$2:A385,A385))</f>
        <v>Bempedoic Ezetimibe 180/10|8</v>
      </c>
      <c r="K385" s="18" t="n">
        <f aca="false">IF(OR(A385="",B385=""),0,IF(COUNTIFS(A$2:A385,A385,B$2:B385,B385)=1,1,0))</f>
        <v>1</v>
      </c>
    </row>
    <row r="386" customFormat="false" ht="15" hidden="false" customHeight="false" outlineLevel="0" collapsed="false">
      <c r="A386" s="15" t="s">
        <v>399</v>
      </c>
      <c r="B386" s="15" t="s">
        <v>219</v>
      </c>
      <c r="C386" s="15"/>
      <c r="D386" s="15"/>
      <c r="F386" s="18" t="str">
        <f aca="false">IF(B386="","",IFERROR(INDEX(Materials!$B$2:$B$301,MATCH(B386,Materials!$A$2:$A$301,0)),""))</f>
        <v>Binder</v>
      </c>
      <c r="G386" s="18" t="str">
        <f aca="true">IF(AND(A386="",B386=""),"",IF(A386="","Missing product",IF(B386="","Missing material",IF(COUNTIF(ProductList,A386)=0,"Product not in Products list",IF(COUNTIF(MaterialList,B386)=0,"Material not in Materials list","OK")))))</f>
        <v>OK</v>
      </c>
      <c r="H386" s="18" t="str">
        <f aca="false">IF(F386="Active",A386&amp;"|"&amp;COUNTIFS(A$2:A386,A386,F$2:F386,"Active"),"")</f>
        <v/>
      </c>
      <c r="I386" s="18" t="str">
        <f aca="false">IF(B386="","",IF(SUMPRODUCT(MAX((A$1:A385=A386)*(B$1:B385=B386)*ROW(A$1:A385)))=0,C386&amp;"",IF(C386="",INDEX(I$1:I385,SUMPRODUCT(MAX((A$1:A385=A386)*(B$1:B385=B386)*ROW(A$1:A385)))),IF(INDEX(I$1:I385,SUMPRODUCT(MAX((A$1:A385=A386)*(B$1:B385=B386)*ROW(A$1:A385))))="",C386&amp;"",INDEX(I$1:I385,SUMPRODUCT(MAX((A$1:A385=A386)*(B$1:B385=B386)*ROW(A$1:A385))))&amp;"; "&amp;C386))))</f>
        <v/>
      </c>
      <c r="J386" s="18" t="str">
        <f aca="false">IF(A386="","",A386&amp;"|"&amp;COUNTIF(A$2:A386,A386))</f>
        <v>Bempedoic Ezetimibe 180/10|9</v>
      </c>
      <c r="K386" s="18" t="n">
        <f aca="false">IF(OR(A386="",B386=""),0,IF(COUNTIFS(A$2:A386,A386,B$2:B386,B386)=1,1,0))</f>
        <v>1</v>
      </c>
    </row>
    <row r="387" customFormat="false" ht="15" hidden="false" customHeight="false" outlineLevel="0" collapsed="false">
      <c r="A387" s="15" t="s">
        <v>399</v>
      </c>
      <c r="B387" s="15" t="s">
        <v>347</v>
      </c>
      <c r="C387" s="15"/>
      <c r="D387" s="15"/>
      <c r="F387" s="18" t="str">
        <f aca="false">IF(B387="","",IFERROR(INDEX(Materials!$B$2:$B$301,MATCH(B387,Materials!$A$2:$A$301,0)),""))</f>
        <v>Surfactant</v>
      </c>
      <c r="G387" s="18" t="str">
        <f aca="true">IF(AND(A387="",B387=""),"",IF(A387="","Missing product",IF(B387="","Missing material",IF(COUNTIF(ProductList,A387)=0,"Product not in Products list",IF(COUNTIF(MaterialList,B387)=0,"Material not in Materials list","OK")))))</f>
        <v>OK</v>
      </c>
      <c r="H387" s="18" t="str">
        <f aca="false">IF(F387="Active",A387&amp;"|"&amp;COUNTIFS(A$2:A387,A387,F$2:F387,"Active"),"")</f>
        <v/>
      </c>
      <c r="I387" s="18" t="str">
        <f aca="false">IF(B387="","",IF(SUMPRODUCT(MAX((A$1:A386=A387)*(B$1:B386=B387)*ROW(A$1:A386)))=0,C387&amp;"",IF(C387="",INDEX(I$1:I386,SUMPRODUCT(MAX((A$1:A386=A387)*(B$1:B386=B387)*ROW(A$1:A386)))),IF(INDEX(I$1:I386,SUMPRODUCT(MAX((A$1:A386=A387)*(B$1:B386=B387)*ROW(A$1:A386))))="",C387&amp;"",INDEX(I$1:I386,SUMPRODUCT(MAX((A$1:A386=A387)*(B$1:B386=B387)*ROW(A$1:A386))))&amp;"; "&amp;C387))))</f>
        <v/>
      </c>
      <c r="J387" s="18" t="str">
        <f aca="false">IF(A387="","",A387&amp;"|"&amp;COUNTIF(A$2:A387,A387))</f>
        <v>Bempedoic Ezetimibe 180/10|10</v>
      </c>
      <c r="K387" s="18" t="n">
        <f aca="false">IF(OR(A387="",B387=""),0,IF(COUNTIFS(A$2:A387,A387,B$2:B387,B387)=1,1,0))</f>
        <v>1</v>
      </c>
    </row>
    <row r="388" customFormat="false" ht="15" hidden="false" customHeight="false" outlineLevel="0" collapsed="false">
      <c r="A388" s="15" t="s">
        <v>399</v>
      </c>
      <c r="B388" s="15" t="s">
        <v>338</v>
      </c>
      <c r="C388" s="15" t="s">
        <v>500</v>
      </c>
      <c r="D388" s="15"/>
      <c r="F388" s="18" t="str">
        <f aca="false">IF(B388="","",IFERROR(INDEX(Materials!$B$2:$B$301,MATCH(B388,Materials!$A$2:$A$301,0)),""))</f>
        <v>Solvent</v>
      </c>
      <c r="G388" s="18" t="str">
        <f aca="true">IF(AND(A388="",B388=""),"",IF(A388="","Missing product",IF(B388="","Missing material",IF(COUNTIF(ProductList,A388)=0,"Product not in Products list",IF(COUNTIF(MaterialList,B388)=0,"Material not in Materials list","OK")))))</f>
        <v>OK</v>
      </c>
      <c r="H388" s="18" t="str">
        <f aca="false">IF(F388="Active",A388&amp;"|"&amp;COUNTIFS(A$2:A388,A388,F$2:F388,"Active"),"")</f>
        <v/>
      </c>
      <c r="I388" s="18" t="str">
        <f aca="false">IF(B388="","",IF(SUMPRODUCT(MAX((A$1:A387=A388)*(B$1:B387=B388)*ROW(A$1:A387)))=0,C388&amp;"",IF(C388="",INDEX(I$1:I387,SUMPRODUCT(MAX((A$1:A387=A388)*(B$1:B387=B388)*ROW(A$1:A387)))),IF(INDEX(I$1:I387,SUMPRODUCT(MAX((A$1:A387=A388)*(B$1:B387=B388)*ROW(A$1:A387))))="",C388&amp;"",INDEX(I$1:I387,SUMPRODUCT(MAX((A$1:A387=A388)*(B$1:B387=B388)*ROW(A$1:A387))))&amp;"; "&amp;C388))))</f>
        <v>Binder Solvent (1st granulation); Binder Solvent (2nd granulation)</v>
      </c>
      <c r="J388" s="18" t="str">
        <f aca="false">IF(A388="","",A388&amp;"|"&amp;COUNTIF(A$2:A388,A388))</f>
        <v>Bempedoic Ezetimibe 180/10|11</v>
      </c>
      <c r="K388" s="18" t="n">
        <f aca="false">IF(OR(A388="",B388=""),0,IF(COUNTIFS(A$2:A388,A388,B$2:B388,B388)=1,1,0))</f>
        <v>0</v>
      </c>
    </row>
    <row r="389" customFormat="false" ht="15" hidden="false" customHeight="false" outlineLevel="0" collapsed="false">
      <c r="A389" s="15" t="s">
        <v>399</v>
      </c>
      <c r="B389" s="15" t="s">
        <v>257</v>
      </c>
      <c r="C389" s="15"/>
      <c r="D389" s="15"/>
      <c r="F389" s="18" t="str">
        <f aca="false">IF(B389="","",IFERROR(INDEX(Materials!$B$2:$B$301,MATCH(B389,Materials!$A$2:$A$301,0)),""))</f>
        <v>Disintegrant</v>
      </c>
      <c r="G389" s="18" t="str">
        <f aca="true">IF(AND(A389="",B389=""),"",IF(A389="","Missing product",IF(B389="","Missing material",IF(COUNTIF(ProductList,A389)=0,"Product not in Products list",IF(COUNTIF(MaterialList,B389)=0,"Material not in Materials list","OK")))))</f>
        <v>OK</v>
      </c>
      <c r="H389" s="18" t="str">
        <f aca="false">IF(F389="Active",A389&amp;"|"&amp;COUNTIFS(A$2:A389,A389,F$2:F389,"Active"),"")</f>
        <v/>
      </c>
      <c r="I389" s="18" t="str">
        <f aca="false">IF(B389="","",IF(SUMPRODUCT(MAX((A$1:A388=A389)*(B$1:B388=B389)*ROW(A$1:A388)))=0,C389&amp;"",IF(C389="",INDEX(I$1:I388,SUMPRODUCT(MAX((A$1:A388=A389)*(B$1:B388=B389)*ROW(A$1:A388)))),IF(INDEX(I$1:I388,SUMPRODUCT(MAX((A$1:A388=A389)*(B$1:B388=B389)*ROW(A$1:A388))))="",C389&amp;"",INDEX(I$1:I388,SUMPRODUCT(MAX((A$1:A388=A389)*(B$1:B388=B389)*ROW(A$1:A388))))&amp;"; "&amp;C389))))</f>
        <v/>
      </c>
      <c r="J389" s="18" t="str">
        <f aca="false">IF(A389="","",A389&amp;"|"&amp;COUNTIF(A$2:A389,A389))</f>
        <v>Bempedoic Ezetimibe 180/10|12</v>
      </c>
      <c r="K389" s="18" t="n">
        <f aca="false">IF(OR(A389="",B389=""),0,IF(COUNTIFS(A$2:A389,A389,B$2:B389,B389)=1,1,0))</f>
        <v>1</v>
      </c>
    </row>
    <row r="390" customFormat="false" ht="15" hidden="false" customHeight="false" outlineLevel="0" collapsed="false">
      <c r="A390" s="15" t="s">
        <v>399</v>
      </c>
      <c r="B390" s="15" t="s">
        <v>272</v>
      </c>
      <c r="C390" s="15"/>
      <c r="D390" s="15"/>
      <c r="F390" s="18" t="str">
        <f aca="false">IF(B390="","",IFERROR(INDEX(Materials!$B$2:$B$301,MATCH(B390,Materials!$A$2:$A$301,0)),""))</f>
        <v>Filler / Diluent</v>
      </c>
      <c r="G390" s="18" t="str">
        <f aca="true">IF(AND(A390="",B390=""),"",IF(A390="","Missing product",IF(B390="","Missing material",IF(COUNTIF(ProductList,A390)=0,"Product not in Products list",IF(COUNTIF(MaterialList,B390)=0,"Material not in Materials list","OK")))))</f>
        <v>OK</v>
      </c>
      <c r="H390" s="18" t="str">
        <f aca="false">IF(F390="Active",A390&amp;"|"&amp;COUNTIFS(A$2:A390,A390,F$2:F390,"Active"),"")</f>
        <v/>
      </c>
      <c r="I390" s="18" t="str">
        <f aca="false">IF(B390="","",IF(SUMPRODUCT(MAX((A$1:A389=A390)*(B$1:B389=B390)*ROW(A$1:A389)))=0,C390&amp;"",IF(C390="",INDEX(I$1:I389,SUMPRODUCT(MAX((A$1:A389=A390)*(B$1:B389=B390)*ROW(A$1:A389)))),IF(INDEX(I$1:I389,SUMPRODUCT(MAX((A$1:A389=A390)*(B$1:B389=B390)*ROW(A$1:A389))))="",C390&amp;"",INDEX(I$1:I389,SUMPRODUCT(MAX((A$1:A389=A390)*(B$1:B389=B390)*ROW(A$1:A389))))&amp;"; "&amp;C390))))</f>
        <v/>
      </c>
      <c r="J390" s="18" t="str">
        <f aca="false">IF(A390="","",A390&amp;"|"&amp;COUNTIF(A$2:A390,A390))</f>
        <v>Bempedoic Ezetimibe 180/10|13</v>
      </c>
      <c r="K390" s="18" t="n">
        <f aca="false">IF(OR(A390="",B390=""),0,IF(COUNTIFS(A$2:A390,A390,B$2:B390,B390)=1,1,0))</f>
        <v>1</v>
      </c>
    </row>
    <row r="391" customFormat="false" ht="15" hidden="false" customHeight="false" outlineLevel="0" collapsed="false">
      <c r="A391" s="15" t="s">
        <v>399</v>
      </c>
      <c r="B391" s="15" t="s">
        <v>293</v>
      </c>
      <c r="C391" s="15"/>
      <c r="D391" s="15"/>
      <c r="F391" s="18" t="str">
        <f aca="false">IF(B391="","",IFERROR(INDEX(Materials!$B$2:$B$301,MATCH(B391,Materials!$A$2:$A$301,0)),""))</f>
        <v>Glidant</v>
      </c>
      <c r="G391" s="18" t="str">
        <f aca="true">IF(AND(A391="",B391=""),"",IF(A391="","Missing product",IF(B391="","Missing material",IF(COUNTIF(ProductList,A391)=0,"Product not in Products list",IF(COUNTIF(MaterialList,B391)=0,"Material not in Materials list","OK")))))</f>
        <v>OK</v>
      </c>
      <c r="H391" s="18" t="str">
        <f aca="false">IF(F391="Active",A391&amp;"|"&amp;COUNTIFS(A$2:A391,A391,F$2:F391,"Active"),"")</f>
        <v/>
      </c>
      <c r="I391" s="18" t="str">
        <f aca="false">IF(B391="","",IF(SUMPRODUCT(MAX((A$1:A390=A391)*(B$1:B390=B391)*ROW(A$1:A390)))=0,C391&amp;"",IF(C391="",INDEX(I$1:I390,SUMPRODUCT(MAX((A$1:A390=A391)*(B$1:B390=B391)*ROW(A$1:A390)))),IF(INDEX(I$1:I390,SUMPRODUCT(MAX((A$1:A390=A391)*(B$1:B390=B391)*ROW(A$1:A390))))="",C391&amp;"",INDEX(I$1:I390,SUMPRODUCT(MAX((A$1:A390=A391)*(B$1:B390=B391)*ROW(A$1:A390))))&amp;"; "&amp;C391))))</f>
        <v/>
      </c>
      <c r="J391" s="18" t="str">
        <f aca="false">IF(A391="","",A391&amp;"|"&amp;COUNTIF(A$2:A391,A391))</f>
        <v>Bempedoic Ezetimibe 180/10|14</v>
      </c>
      <c r="K391" s="18" t="n">
        <f aca="false">IF(OR(A391="",B391=""),0,IF(COUNTIFS(A$2:A391,A391,B$2:B391,B391)=1,1,0))</f>
        <v>1</v>
      </c>
    </row>
    <row r="392" customFormat="false" ht="15" hidden="false" customHeight="false" outlineLevel="0" collapsed="false">
      <c r="A392" s="15" t="s">
        <v>399</v>
      </c>
      <c r="B392" s="15" t="s">
        <v>296</v>
      </c>
      <c r="C392" s="15"/>
      <c r="D392" s="15"/>
      <c r="F392" s="18" t="str">
        <f aca="false">IF(B392="","",IFERROR(INDEX(Materials!$B$2:$B$301,MATCH(B392,Materials!$A$2:$A$301,0)),""))</f>
        <v>Glidant / Anti-tacking</v>
      </c>
      <c r="G392" s="18" t="str">
        <f aca="true">IF(AND(A392="",B392=""),"",IF(A392="","Missing product",IF(B392="","Missing material",IF(COUNTIF(ProductList,A392)=0,"Product not in Products list",IF(COUNTIF(MaterialList,B392)=0,"Material not in Materials list","OK")))))</f>
        <v>OK</v>
      </c>
      <c r="H392" s="18" t="str">
        <f aca="false">IF(F392="Active",A392&amp;"|"&amp;COUNTIFS(A$2:A392,A392,F$2:F392,"Active"),"")</f>
        <v/>
      </c>
      <c r="I392" s="18" t="str">
        <f aca="false">IF(B392="","",IF(SUMPRODUCT(MAX((A$1:A391=A392)*(B$1:B391=B392)*ROW(A$1:A391)))=0,C392&amp;"",IF(C392="",INDEX(I$1:I391,SUMPRODUCT(MAX((A$1:A391=A392)*(B$1:B391=B392)*ROW(A$1:A391)))),IF(INDEX(I$1:I391,SUMPRODUCT(MAX((A$1:A391=A392)*(B$1:B391=B392)*ROW(A$1:A391))))="",C392&amp;"",INDEX(I$1:I391,SUMPRODUCT(MAX((A$1:A391=A392)*(B$1:B391=B392)*ROW(A$1:A391))))&amp;"; "&amp;C392))))</f>
        <v/>
      </c>
      <c r="J392" s="18" t="str">
        <f aca="false">IF(A392="","",A392&amp;"|"&amp;COUNTIF(A$2:A392,A392))</f>
        <v>Bempedoic Ezetimibe 180/10|15</v>
      </c>
      <c r="K392" s="18" t="n">
        <f aca="false">IF(OR(A392="",B392=""),0,IF(COUNTIFS(A$2:A392,A392,B$2:B392,B392)=1,1,0))</f>
        <v>1</v>
      </c>
    </row>
    <row r="393" customFormat="false" ht="15" hidden="false" customHeight="false" outlineLevel="0" collapsed="false">
      <c r="A393" s="15" t="s">
        <v>399</v>
      </c>
      <c r="B393" s="15" t="s">
        <v>298</v>
      </c>
      <c r="C393" s="15"/>
      <c r="D393" s="15"/>
      <c r="F393" s="18" t="str">
        <f aca="false">IF(B393="","",IFERROR(INDEX(Materials!$B$2:$B$301,MATCH(B393,Materials!$A$2:$A$301,0)),""))</f>
        <v>Lubricant</v>
      </c>
      <c r="G393" s="18" t="str">
        <f aca="true">IF(AND(A393="",B393=""),"",IF(A393="","Missing product",IF(B393="","Missing material",IF(COUNTIF(ProductList,A393)=0,"Product not in Products list",IF(COUNTIF(MaterialList,B393)=0,"Material not in Materials list","OK")))))</f>
        <v>OK</v>
      </c>
      <c r="H393" s="18" t="str">
        <f aca="false">IF(F393="Active",A393&amp;"|"&amp;COUNTIFS(A$2:A393,A393,F$2:F393,"Active"),"")</f>
        <v/>
      </c>
      <c r="I393" s="18" t="str">
        <f aca="false">IF(B393="","",IF(SUMPRODUCT(MAX((A$1:A392=A393)*(B$1:B392=B393)*ROW(A$1:A392)))=0,C393&amp;"",IF(C393="",INDEX(I$1:I392,SUMPRODUCT(MAX((A$1:A392=A393)*(B$1:B392=B393)*ROW(A$1:A392)))),IF(INDEX(I$1:I392,SUMPRODUCT(MAX((A$1:A392=A393)*(B$1:B392=B393)*ROW(A$1:A392))))="",C393&amp;"",INDEX(I$1:I392,SUMPRODUCT(MAX((A$1:A392=A393)*(B$1:B392=B393)*ROW(A$1:A392))))&amp;"; "&amp;C393))))</f>
        <v/>
      </c>
      <c r="J393" s="18" t="str">
        <f aca="false">IF(A393="","",A393&amp;"|"&amp;COUNTIF(A$2:A393,A393))</f>
        <v>Bempedoic Ezetimibe 180/10|16</v>
      </c>
      <c r="K393" s="18" t="n">
        <f aca="false">IF(OR(A393="",B393=""),0,IF(COUNTIFS(A$2:A393,A393,B$2:B393,B393)=1,1,0))</f>
        <v>1</v>
      </c>
    </row>
    <row r="394" customFormat="false" ht="15" hidden="false" customHeight="false" outlineLevel="0" collapsed="false">
      <c r="A394" s="15" t="s">
        <v>399</v>
      </c>
      <c r="B394" s="15" t="s">
        <v>226</v>
      </c>
      <c r="C394" s="15"/>
      <c r="D394" s="15"/>
      <c r="F394" s="18" t="str">
        <f aca="false">IF(B394="","",IFERROR(INDEX(Materials!$B$2:$B$301,MATCH(B394,Materials!$A$2:$A$301,0)),""))</f>
        <v>Binder / Coating Polymer</v>
      </c>
      <c r="G394" s="18" t="str">
        <f aca="true">IF(AND(A394="",B394=""),"",IF(A394="","Missing product",IF(B394="","Missing material",IF(COUNTIF(ProductList,A394)=0,"Product not in Products list",IF(COUNTIF(MaterialList,B394)=0,"Material not in Materials list","OK")))))</f>
        <v>OK</v>
      </c>
      <c r="H394" s="18" t="str">
        <f aca="false">IF(F394="Active",A394&amp;"|"&amp;COUNTIFS(A$2:A394,A394,F$2:F394,"Active"),"")</f>
        <v/>
      </c>
      <c r="I394" s="18" t="str">
        <f aca="false">IF(B394="","",IF(SUMPRODUCT(MAX((A$1:A393=A394)*(B$1:B393=B394)*ROW(A$1:A393)))=0,C394&amp;"",IF(C394="",INDEX(I$1:I393,SUMPRODUCT(MAX((A$1:A393=A394)*(B$1:B393=B394)*ROW(A$1:A393)))),IF(INDEX(I$1:I393,SUMPRODUCT(MAX((A$1:A393=A394)*(B$1:B393=B394)*ROW(A$1:A393))))="",C394&amp;"",INDEX(I$1:I393,SUMPRODUCT(MAX((A$1:A393=A394)*(B$1:B393=B394)*ROW(A$1:A393))))&amp;"; "&amp;C394))))</f>
        <v>Binder (1st granulation)</v>
      </c>
      <c r="J394" s="18" t="str">
        <f aca="false">IF(A394="","",A394&amp;"|"&amp;COUNTIF(A$2:A394,A394))</f>
        <v>Bempedoic Ezetimibe 180/10|17</v>
      </c>
      <c r="K394" s="18" t="n">
        <f aca="false">IF(OR(A394="",B394=""),0,IF(COUNTIFS(A$2:A394,A394,B$2:B394,B394)=1,1,0))</f>
        <v>0</v>
      </c>
    </row>
    <row r="395" customFormat="false" ht="15" hidden="false" customHeight="false" outlineLevel="0" collapsed="false">
      <c r="A395" s="15" t="s">
        <v>399</v>
      </c>
      <c r="B395" s="15" t="s">
        <v>311</v>
      </c>
      <c r="C395" s="15"/>
      <c r="D395" s="15"/>
      <c r="F395" s="18" t="str">
        <f aca="false">IF(B395="","",IFERROR(INDEX(Materials!$B$2:$B$301,MATCH(B395,Materials!$A$2:$A$301,0)),""))</f>
        <v>Plasticizer</v>
      </c>
      <c r="G395" s="18" t="str">
        <f aca="true">IF(AND(A395="",B395=""),"",IF(A395="","Missing product",IF(B395="","Missing material",IF(COUNTIF(ProductList,A395)=0,"Product not in Products list",IF(COUNTIF(MaterialList,B395)=0,"Material not in Materials list","OK")))))</f>
        <v>OK</v>
      </c>
      <c r="H395" s="18" t="str">
        <f aca="false">IF(F395="Active",A395&amp;"|"&amp;COUNTIFS(A$2:A395,A395,F$2:F395,"Active"),"")</f>
        <v/>
      </c>
      <c r="I395" s="18" t="str">
        <f aca="false">IF(B395="","",IF(SUMPRODUCT(MAX((A$1:A394=A395)*(B$1:B394=B395)*ROW(A$1:A394)))=0,C395&amp;"",IF(C395="",INDEX(I$1:I394,SUMPRODUCT(MAX((A$1:A394=A395)*(B$1:B394=B395)*ROW(A$1:A394)))),IF(INDEX(I$1:I394,SUMPRODUCT(MAX((A$1:A394=A395)*(B$1:B394=B395)*ROW(A$1:A394))))="",C395&amp;"",INDEX(I$1:I394,SUMPRODUCT(MAX((A$1:A394=A395)*(B$1:B394=B395)*ROW(A$1:A394))))&amp;"; "&amp;C395))))</f>
        <v/>
      </c>
      <c r="J395" s="18" t="str">
        <f aca="false">IF(A395="","",A395&amp;"|"&amp;COUNTIF(A$2:A395,A395))</f>
        <v>Bempedoic Ezetimibe 180/10|18</v>
      </c>
      <c r="K395" s="18" t="n">
        <f aca="false">IF(OR(A395="",B395=""),0,IF(COUNTIFS(A$2:A395,A395,B$2:B395,B395)=1,1,0))</f>
        <v>1</v>
      </c>
    </row>
    <row r="396" customFormat="false" ht="15" hidden="false" customHeight="false" outlineLevel="0" collapsed="false">
      <c r="A396" s="15" t="s">
        <v>399</v>
      </c>
      <c r="B396" s="15" t="s">
        <v>296</v>
      </c>
      <c r="C396" s="15"/>
      <c r="D396" s="15"/>
      <c r="F396" s="18" t="str">
        <f aca="false">IF(B396="","",IFERROR(INDEX(Materials!$B$2:$B$301,MATCH(B396,Materials!$A$2:$A$301,0)),""))</f>
        <v>Glidant / Anti-tacking</v>
      </c>
      <c r="G396" s="18" t="str">
        <f aca="true">IF(AND(A396="",B396=""),"",IF(A396="","Missing product",IF(B396="","Missing material",IF(COUNTIF(ProductList,A396)=0,"Product not in Products list",IF(COUNTIF(MaterialList,B396)=0,"Material not in Materials list","OK")))))</f>
        <v>OK</v>
      </c>
      <c r="H396" s="18" t="str">
        <f aca="false">IF(F396="Active",A396&amp;"|"&amp;COUNTIFS(A$2:A396,A396,F$2:F396,"Active"),"")</f>
        <v/>
      </c>
      <c r="I396" s="18" t="str">
        <f aca="false">IF(B396="","",IF(SUMPRODUCT(MAX((A$1:A395=A396)*(B$1:B395=B396)*ROW(A$1:A395)))=0,C396&amp;"",IF(C396="",INDEX(I$1:I395,SUMPRODUCT(MAX((A$1:A395=A396)*(B$1:B395=B396)*ROW(A$1:A395)))),IF(INDEX(I$1:I395,SUMPRODUCT(MAX((A$1:A395=A396)*(B$1:B395=B396)*ROW(A$1:A395))))="",C396&amp;"",INDEX(I$1:I395,SUMPRODUCT(MAX((A$1:A395=A396)*(B$1:B395=B396)*ROW(A$1:A395))))&amp;"; "&amp;C396))))</f>
        <v/>
      </c>
      <c r="J396" s="18" t="str">
        <f aca="false">IF(A396="","",A396&amp;"|"&amp;COUNTIF(A$2:A396,A396))</f>
        <v>Bempedoic Ezetimibe 180/10|19</v>
      </c>
      <c r="K396" s="18" t="n">
        <f aca="false">IF(OR(A396="",B396=""),0,IF(COUNTIFS(A$2:A396,A396,B$2:B396,B396)=1,1,0))</f>
        <v>0</v>
      </c>
    </row>
    <row r="397" customFormat="false" ht="15" hidden="false" customHeight="false" outlineLevel="0" collapsed="false">
      <c r="A397" s="15" t="s">
        <v>399</v>
      </c>
      <c r="B397" s="15" t="s">
        <v>303</v>
      </c>
      <c r="C397" s="15"/>
      <c r="D397" s="15"/>
      <c r="F397" s="18" t="str">
        <f aca="false">IF(B397="","",IFERROR(INDEX(Materials!$B$2:$B$301,MATCH(B397,Materials!$A$2:$A$301,0)),""))</f>
        <v>Opacifier</v>
      </c>
      <c r="G397" s="18" t="str">
        <f aca="true">IF(AND(A397="",B397=""),"",IF(A397="","Missing product",IF(B397="","Missing material",IF(COUNTIF(ProductList,A397)=0,"Product not in Products list",IF(COUNTIF(MaterialList,B397)=0,"Material not in Materials list","OK")))))</f>
        <v>OK</v>
      </c>
      <c r="H397" s="18" t="str">
        <f aca="false">IF(F397="Active",A397&amp;"|"&amp;COUNTIFS(A$2:A397,A397,F$2:F397,"Active"),"")</f>
        <v/>
      </c>
      <c r="I397" s="18" t="str">
        <f aca="false">IF(B397="","",IF(SUMPRODUCT(MAX((A$1:A396=A397)*(B$1:B396=B397)*ROW(A$1:A396)))=0,C397&amp;"",IF(C397="",INDEX(I$1:I396,SUMPRODUCT(MAX((A$1:A396=A397)*(B$1:B396=B397)*ROW(A$1:A396)))),IF(INDEX(I$1:I396,SUMPRODUCT(MAX((A$1:A396=A397)*(B$1:B396=B397)*ROW(A$1:A396))))="",C397&amp;"",INDEX(I$1:I396,SUMPRODUCT(MAX((A$1:A396=A397)*(B$1:B396=B397)*ROW(A$1:A396))))&amp;"; "&amp;C397))))</f>
        <v/>
      </c>
      <c r="J397" s="18" t="str">
        <f aca="false">IF(A397="","",A397&amp;"|"&amp;COUNTIF(A$2:A397,A397))</f>
        <v>Bempedoic Ezetimibe 180/10|20</v>
      </c>
      <c r="K397" s="18" t="n">
        <f aca="false">IF(OR(A397="",B397=""),0,IF(COUNTIFS(A$2:A397,A397,B$2:B397,B397)=1,1,0))</f>
        <v>1</v>
      </c>
    </row>
    <row r="398" customFormat="false" ht="15" hidden="false" customHeight="false" outlineLevel="0" collapsed="false">
      <c r="A398" s="15" t="s">
        <v>399</v>
      </c>
      <c r="B398" s="15" t="s">
        <v>239</v>
      </c>
      <c r="C398" s="15"/>
      <c r="D398" s="15"/>
      <c r="F398" s="18" t="str">
        <f aca="false">IF(B398="","",IFERROR(INDEX(Materials!$B$2:$B$301,MATCH(B398,Materials!$A$2:$A$301,0)),""))</f>
        <v>Colorant</v>
      </c>
      <c r="G398" s="18" t="str">
        <f aca="true">IF(AND(A398="",B398=""),"",IF(A398="","Missing product",IF(B398="","Missing material",IF(COUNTIF(ProductList,A398)=0,"Product not in Products list",IF(COUNTIF(MaterialList,B398)=0,"Material not in Materials list","OK")))))</f>
        <v>OK</v>
      </c>
      <c r="H398" s="18" t="str">
        <f aca="false">IF(F398="Active",A398&amp;"|"&amp;COUNTIFS(A$2:A398,A398,F$2:F398,"Active"),"")</f>
        <v/>
      </c>
      <c r="I398" s="18" t="str">
        <f aca="false">IF(B398="","",IF(SUMPRODUCT(MAX((A$1:A397=A398)*(B$1:B397=B398)*ROW(A$1:A397)))=0,C398&amp;"",IF(C398="",INDEX(I$1:I397,SUMPRODUCT(MAX((A$1:A397=A398)*(B$1:B397=B398)*ROW(A$1:A397)))),IF(INDEX(I$1:I397,SUMPRODUCT(MAX((A$1:A397=A398)*(B$1:B397=B398)*ROW(A$1:A397))))="",C398&amp;"",INDEX(I$1:I397,SUMPRODUCT(MAX((A$1:A397=A398)*(B$1:B397=B398)*ROW(A$1:A397))))&amp;"; "&amp;C398))))</f>
        <v/>
      </c>
      <c r="J398" s="18" t="str">
        <f aca="false">IF(A398="","",A398&amp;"|"&amp;COUNTIF(A$2:A398,A398))</f>
        <v>Bempedoic Ezetimibe 180/10|21</v>
      </c>
      <c r="K398" s="18" t="n">
        <f aca="false">IF(OR(A398="",B398=""),0,IF(COUNTIFS(A$2:A398,A398,B$2:B398,B398)=1,1,0))</f>
        <v>1</v>
      </c>
    </row>
    <row r="399" customFormat="false" ht="15" hidden="false" customHeight="false" outlineLevel="0" collapsed="false">
      <c r="A399" s="15" t="s">
        <v>399</v>
      </c>
      <c r="B399" s="15" t="s">
        <v>338</v>
      </c>
      <c r="C399" s="15" t="s">
        <v>494</v>
      </c>
      <c r="D399" s="15"/>
      <c r="F399" s="18" t="str">
        <f aca="false">IF(B399="","",IFERROR(INDEX(Materials!$B$2:$B$301,MATCH(B399,Materials!$A$2:$A$301,0)),""))</f>
        <v>Solvent</v>
      </c>
      <c r="G399" s="18" t="str">
        <f aca="true">IF(AND(A399="",B399=""),"",IF(A399="","Missing product",IF(B399="","Missing material",IF(COUNTIF(ProductList,A399)=0,"Product not in Products list",IF(COUNTIF(MaterialList,B399)=0,"Material not in Materials list","OK")))))</f>
        <v>OK</v>
      </c>
      <c r="H399" s="18" t="str">
        <f aca="false">IF(F399="Active",A399&amp;"|"&amp;COUNTIFS(A$2:A399,A399,F$2:F399,"Active"),"")</f>
        <v/>
      </c>
      <c r="I399" s="18" t="str">
        <f aca="false">IF(B399="","",IF(SUMPRODUCT(MAX((A$1:A398=A399)*(B$1:B398=B399)*ROW(A$1:A398)))=0,C399&amp;"",IF(C399="",INDEX(I$1:I398,SUMPRODUCT(MAX((A$1:A398=A399)*(B$1:B398=B399)*ROW(A$1:A398)))),IF(INDEX(I$1:I398,SUMPRODUCT(MAX((A$1:A398=A399)*(B$1:B398=B399)*ROW(A$1:A398))))="",C399&amp;"",INDEX(I$1:I398,SUMPRODUCT(MAX((A$1:A398=A399)*(B$1:B398=B399)*ROW(A$1:A398))))&amp;"; "&amp;C399))))</f>
        <v>Binder Solvent (1st granulation); Binder Solvent (2nd granulation); Coating Solvent</v>
      </c>
      <c r="J399" s="18" t="str">
        <f aca="false">IF(A399="","",A399&amp;"|"&amp;COUNTIF(A$2:A399,A399))</f>
        <v>Bempedoic Ezetimibe 180/10|22</v>
      </c>
      <c r="K399" s="18" t="n">
        <f aca="false">IF(OR(A399="",B399=""),0,IF(COUNTIFS(A$2:A399,A399,B$2:B399,B399)=1,1,0))</f>
        <v>0</v>
      </c>
    </row>
    <row r="400" customFormat="false" ht="15" hidden="false" customHeight="false" outlineLevel="0" collapsed="false">
      <c r="A400" s="15" t="s">
        <v>399</v>
      </c>
      <c r="B400" s="15" t="s">
        <v>341</v>
      </c>
      <c r="C400" s="15" t="s">
        <v>494</v>
      </c>
      <c r="D400" s="15"/>
      <c r="F400" s="18" t="str">
        <f aca="false">IF(B400="","",IFERROR(INDEX(Materials!$B$2:$B$301,MATCH(B400,Materials!$A$2:$A$301,0)),""))</f>
        <v>Solvent</v>
      </c>
      <c r="G400" s="18" t="str">
        <f aca="true">IF(AND(A400="",B400=""),"",IF(A400="","Missing product",IF(B400="","Missing material",IF(COUNTIF(ProductList,A400)=0,"Product not in Products list",IF(COUNTIF(MaterialList,B400)=0,"Material not in Materials list","OK")))))</f>
        <v>OK</v>
      </c>
      <c r="H400" s="18" t="str">
        <f aca="false">IF(F400="Active",A400&amp;"|"&amp;COUNTIFS(A$2:A400,A400,F$2:F400,"Active"),"")</f>
        <v/>
      </c>
      <c r="I400" s="18" t="str">
        <f aca="false">IF(B400="","",IF(SUMPRODUCT(MAX((A$1:A399=A400)*(B$1:B399=B400)*ROW(A$1:A399)))=0,C400&amp;"",IF(C400="",INDEX(I$1:I399,SUMPRODUCT(MAX((A$1:A399=A400)*(B$1:B399=B400)*ROW(A$1:A399)))),IF(INDEX(I$1:I399,SUMPRODUCT(MAX((A$1:A399=A400)*(B$1:B399=B400)*ROW(A$1:A399))))="",C400&amp;"",INDEX(I$1:I399,SUMPRODUCT(MAX((A$1:A399=A400)*(B$1:B399=B400)*ROW(A$1:A399))))&amp;"; "&amp;C400))))</f>
        <v>Binder Solvent (1st granulation); Coating Solvent</v>
      </c>
      <c r="J400" s="18" t="str">
        <f aca="false">IF(A400="","",A400&amp;"|"&amp;COUNTIF(A$2:A400,A400))</f>
        <v>Bempedoic Ezetimibe 180/10|23</v>
      </c>
      <c r="K400" s="18" t="n">
        <f aca="false">IF(OR(A400="",B400=""),0,IF(COUNTIFS(A$2:A400,A400,B$2:B400,B400)=1,1,0))</f>
        <v>0</v>
      </c>
    </row>
    <row r="401" customFormat="false" ht="15" hidden="false" customHeight="false" outlineLevel="0" collapsed="false">
      <c r="A401" s="15" t="s">
        <v>400</v>
      </c>
      <c r="B401" s="15" t="s">
        <v>157</v>
      </c>
      <c r="C401" s="15"/>
      <c r="D401" s="15"/>
      <c r="F401" s="18" t="str">
        <f aca="false">IF(B401="","",IFERROR(INDEX(Materials!$B$2:$B$301,MATCH(B401,Materials!$A$2:$A$301,0)),""))</f>
        <v>Active</v>
      </c>
      <c r="G401" s="18" t="str">
        <f aca="true">IF(AND(A401="",B401=""),"",IF(A401="","Missing product",IF(B401="","Missing material",IF(COUNTIF(ProductList,A401)=0,"Product not in Products list",IF(COUNTIF(MaterialList,B401)=0,"Material not in Materials list","OK")))))</f>
        <v>OK</v>
      </c>
      <c r="H401" s="18" t="str">
        <f aca="false">IF(F401="Active",A401&amp;"|"&amp;COUNTIFS(A$2:A401,A401,F$2:F401,"Active"),"")</f>
        <v>loperamide 2|1</v>
      </c>
      <c r="I401" s="18" t="str">
        <f aca="false">IF(B401="","",IF(SUMPRODUCT(MAX((A$1:A400=A401)*(B$1:B400=B401)*ROW(A$1:A400)))=0,C401&amp;"",IF(C401="",INDEX(I$1:I400,SUMPRODUCT(MAX((A$1:A400=A401)*(B$1:B400=B401)*ROW(A$1:A400)))),IF(INDEX(I$1:I400,SUMPRODUCT(MAX((A$1:A400=A401)*(B$1:B400=B401)*ROW(A$1:A400))))="",C401&amp;"",INDEX(I$1:I400,SUMPRODUCT(MAX((A$1:A400=A401)*(B$1:B400=B401)*ROW(A$1:A400))))&amp;"; "&amp;C401))))</f>
        <v/>
      </c>
      <c r="J401" s="18" t="str">
        <f aca="false">IF(A401="","",A401&amp;"|"&amp;COUNTIF(A$2:A401,A401))</f>
        <v>loperamide 2|1</v>
      </c>
      <c r="K401" s="18" t="n">
        <f aca="false">IF(OR(A401="",B401=""),0,IF(COUNTIFS(A$2:A401,A401,B$2:B401,B401)=1,1,0))</f>
        <v>1</v>
      </c>
    </row>
    <row r="402" customFormat="false" ht="15" hidden="false" customHeight="false" outlineLevel="0" collapsed="false">
      <c r="A402" s="15" t="s">
        <v>400</v>
      </c>
      <c r="B402" s="15" t="s">
        <v>268</v>
      </c>
      <c r="C402" s="15"/>
      <c r="D402" s="15"/>
      <c r="F402" s="18" t="str">
        <f aca="false">IF(B402="","",IFERROR(INDEX(Materials!$B$2:$B$301,MATCH(B402,Materials!$A$2:$A$301,0)),""))</f>
        <v>Filler / Diluent</v>
      </c>
      <c r="G402" s="18" t="str">
        <f aca="true">IF(AND(A402="",B402=""),"",IF(A402="","Missing product",IF(B402="","Missing material",IF(COUNTIF(ProductList,A402)=0,"Product not in Products list",IF(COUNTIF(MaterialList,B402)=0,"Material not in Materials list","OK")))))</f>
        <v>OK</v>
      </c>
      <c r="H402" s="18" t="str">
        <f aca="false">IF(F402="Active",A402&amp;"|"&amp;COUNTIFS(A$2:A402,A402,F$2:F402,"Active"),"")</f>
        <v/>
      </c>
      <c r="I402" s="18" t="str">
        <f aca="false">IF(B402="","",IF(SUMPRODUCT(MAX((A$1:A401=A402)*(B$1:B401=B402)*ROW(A$1:A401)))=0,C402&amp;"",IF(C402="",INDEX(I$1:I401,SUMPRODUCT(MAX((A$1:A401=A402)*(B$1:B401=B402)*ROW(A$1:A401)))),IF(INDEX(I$1:I401,SUMPRODUCT(MAX((A$1:A401=A402)*(B$1:B401=B402)*ROW(A$1:A401))))="",C402&amp;"",INDEX(I$1:I401,SUMPRODUCT(MAX((A$1:A401=A402)*(B$1:B401=B402)*ROW(A$1:A401))))&amp;"; "&amp;C402))))</f>
        <v/>
      </c>
      <c r="J402" s="18" t="str">
        <f aca="false">IF(A402="","",A402&amp;"|"&amp;COUNTIF(A$2:A402,A402))</f>
        <v>loperamide 2|2</v>
      </c>
      <c r="K402" s="18" t="n">
        <f aca="false">IF(OR(A402="",B402=""),0,IF(COUNTIFS(A$2:A402,A402,B$2:B402,B402)=1,1,0))</f>
        <v>1</v>
      </c>
    </row>
    <row r="403" customFormat="false" ht="15" hidden="false" customHeight="false" outlineLevel="0" collapsed="false">
      <c r="A403" s="15" t="s">
        <v>400</v>
      </c>
      <c r="B403" s="15" t="s">
        <v>219</v>
      </c>
      <c r="C403" s="15"/>
      <c r="D403" s="15"/>
      <c r="F403" s="18" t="str">
        <f aca="false">IF(B403="","",IFERROR(INDEX(Materials!$B$2:$B$301,MATCH(B403,Materials!$A$2:$A$301,0)),""))</f>
        <v>Binder</v>
      </c>
      <c r="G403" s="18" t="str">
        <f aca="true">IF(AND(A403="",B403=""),"",IF(A403="","Missing product",IF(B403="","Missing material",IF(COUNTIF(ProductList,A403)=0,"Product not in Products list",IF(COUNTIF(MaterialList,B403)=0,"Material not in Materials list","OK")))))</f>
        <v>OK</v>
      </c>
      <c r="H403" s="18" t="str">
        <f aca="false">IF(F403="Active",A403&amp;"|"&amp;COUNTIFS(A$2:A403,A403,F$2:F403,"Active"),"")</f>
        <v/>
      </c>
      <c r="I403" s="18" t="str">
        <f aca="false">IF(B403="","",IF(SUMPRODUCT(MAX((A$1:A402=A403)*(B$1:B402=B403)*ROW(A$1:A402)))=0,C403&amp;"",IF(C403="",INDEX(I$1:I402,SUMPRODUCT(MAX((A$1:A402=A403)*(B$1:B402=B403)*ROW(A$1:A402)))),IF(INDEX(I$1:I402,SUMPRODUCT(MAX((A$1:A402=A403)*(B$1:B402=B403)*ROW(A$1:A402))))="",C403&amp;"",INDEX(I$1:I402,SUMPRODUCT(MAX((A$1:A402=A403)*(B$1:B402=B403)*ROW(A$1:A402))))&amp;"; "&amp;C403))))</f>
        <v/>
      </c>
      <c r="J403" s="18" t="str">
        <f aca="false">IF(A403="","",A403&amp;"|"&amp;COUNTIF(A$2:A403,A403))</f>
        <v>loperamide 2|3</v>
      </c>
      <c r="K403" s="18" t="n">
        <f aca="false">IF(OR(A403="",B403=""),0,IF(COUNTIFS(A$2:A403,A403,B$2:B403,B403)=1,1,0))</f>
        <v>1</v>
      </c>
    </row>
    <row r="404" customFormat="false" ht="15" hidden="false" customHeight="false" outlineLevel="0" collapsed="false">
      <c r="A404" s="15" t="s">
        <v>400</v>
      </c>
      <c r="B404" s="15" t="s">
        <v>366</v>
      </c>
      <c r="C404" s="15"/>
      <c r="D404" s="15"/>
      <c r="F404" s="18" t="str">
        <f aca="false">IF(B404="","",IFERROR(INDEX(Materials!$B$2:$B$301,MATCH(B404,Materials!$A$2:$A$301,0)),""))</f>
        <v>pH Modifier / Buffer</v>
      </c>
      <c r="G404" s="18" t="str">
        <f aca="true">IF(AND(A404="",B404=""),"",IF(A404="","Missing product",IF(B404="","Missing material",IF(COUNTIF(ProductList,A404)=0,"Product not in Products list",IF(COUNTIF(MaterialList,B404)=0,"Material not in Materials list","OK")))))</f>
        <v>OK</v>
      </c>
      <c r="H404" s="18" t="str">
        <f aca="false">IF(F404="Active",A404&amp;"|"&amp;COUNTIFS(A$2:A404,A404,F$2:F404,"Active"),"")</f>
        <v/>
      </c>
      <c r="I404" s="18" t="str">
        <f aca="false">IF(B404="","",IF(SUMPRODUCT(MAX((A$1:A403=A404)*(B$1:B403=B404)*ROW(A$1:A403)))=0,C404&amp;"",IF(C404="",INDEX(I$1:I403,SUMPRODUCT(MAX((A$1:A403=A404)*(B$1:B403=B404)*ROW(A$1:A403)))),IF(INDEX(I$1:I403,SUMPRODUCT(MAX((A$1:A403=A404)*(B$1:B403=B404)*ROW(A$1:A403))))="",C404&amp;"",INDEX(I$1:I403,SUMPRODUCT(MAX((A$1:A403=A404)*(B$1:B403=B404)*ROW(A$1:A403))))&amp;"; "&amp;C404))))</f>
        <v/>
      </c>
      <c r="J404" s="18" t="str">
        <f aca="false">IF(A404="","",A404&amp;"|"&amp;COUNTIF(A$2:A404,A404))</f>
        <v>loperamide 2|4</v>
      </c>
      <c r="K404" s="18" t="n">
        <f aca="false">IF(OR(A404="",B404=""),0,IF(COUNTIFS(A$2:A404,A404,B$2:B404,B404)=1,1,0))</f>
        <v>1</v>
      </c>
    </row>
    <row r="405" customFormat="false" ht="15" hidden="false" customHeight="false" outlineLevel="0" collapsed="false">
      <c r="A405" s="15" t="s">
        <v>400</v>
      </c>
      <c r="B405" s="15" t="s">
        <v>352</v>
      </c>
      <c r="C405" s="15"/>
      <c r="D405" s="15"/>
      <c r="F405" s="18" t="str">
        <f aca="false">IF(B405="","",IFERROR(INDEX(Materials!$B$2:$B$301,MATCH(B405,Materials!$A$2:$A$301,0)),""))</f>
        <v>Sweetener</v>
      </c>
      <c r="G405" s="18" t="str">
        <f aca="true">IF(AND(A405="",B405=""),"",IF(A405="","Missing product",IF(B405="","Missing material",IF(COUNTIF(ProductList,A405)=0,"Product not in Products list",IF(COUNTIF(MaterialList,B405)=0,"Material not in Materials list","OK")))))</f>
        <v>OK</v>
      </c>
      <c r="H405" s="18" t="str">
        <f aca="false">IF(F405="Active",A405&amp;"|"&amp;COUNTIFS(A$2:A405,A405,F$2:F405,"Active"),"")</f>
        <v/>
      </c>
      <c r="I405" s="18" t="str">
        <f aca="false">IF(B405="","",IF(SUMPRODUCT(MAX((A$1:A404=A405)*(B$1:B404=B405)*ROW(A$1:A404)))=0,C405&amp;"",IF(C405="",INDEX(I$1:I404,SUMPRODUCT(MAX((A$1:A404=A405)*(B$1:B404=B405)*ROW(A$1:A404)))),IF(INDEX(I$1:I404,SUMPRODUCT(MAX((A$1:A404=A405)*(B$1:B404=B405)*ROW(A$1:A404))))="",C405&amp;"",INDEX(I$1:I404,SUMPRODUCT(MAX((A$1:A404=A405)*(B$1:B404=B405)*ROW(A$1:A404))))&amp;"; "&amp;C405))))</f>
        <v/>
      </c>
      <c r="J405" s="18" t="str">
        <f aca="false">IF(A405="","",A405&amp;"|"&amp;COUNTIF(A$2:A405,A405))</f>
        <v>loperamide 2|5</v>
      </c>
      <c r="K405" s="18" t="n">
        <f aca="false">IF(OR(A405="",B405=""),0,IF(COUNTIFS(A$2:A405,A405,B$2:B405,B405)=1,1,0))</f>
        <v>1</v>
      </c>
    </row>
    <row r="406" customFormat="false" ht="15" hidden="false" customHeight="false" outlineLevel="0" collapsed="false">
      <c r="A406" s="15" t="s">
        <v>400</v>
      </c>
      <c r="B406" s="15" t="s">
        <v>257</v>
      </c>
      <c r="C406" s="15"/>
      <c r="D406" s="15"/>
      <c r="F406" s="18" t="str">
        <f aca="false">IF(B406="","",IFERROR(INDEX(Materials!$B$2:$B$301,MATCH(B406,Materials!$A$2:$A$301,0)),""))</f>
        <v>Disintegrant</v>
      </c>
      <c r="G406" s="18" t="str">
        <f aca="true">IF(AND(A406="",B406=""),"",IF(A406="","Missing product",IF(B406="","Missing material",IF(COUNTIF(ProductList,A406)=0,"Product not in Products list",IF(COUNTIF(MaterialList,B406)=0,"Material not in Materials list","OK")))))</f>
        <v>OK</v>
      </c>
      <c r="H406" s="18" t="str">
        <f aca="false">IF(F406="Active",A406&amp;"|"&amp;COUNTIFS(A$2:A406,A406,F$2:F406,"Active"),"")</f>
        <v/>
      </c>
      <c r="I406" s="18" t="str">
        <f aca="false">IF(B406="","",IF(SUMPRODUCT(MAX((A$1:A405=A406)*(B$1:B405=B406)*ROW(A$1:A405)))=0,C406&amp;"",IF(C406="",INDEX(I$1:I405,SUMPRODUCT(MAX((A$1:A405=A406)*(B$1:B405=B406)*ROW(A$1:A405)))),IF(INDEX(I$1:I405,SUMPRODUCT(MAX((A$1:A405=A406)*(B$1:B405=B406)*ROW(A$1:A405))))="",C406&amp;"",INDEX(I$1:I405,SUMPRODUCT(MAX((A$1:A405=A406)*(B$1:B405=B406)*ROW(A$1:A405))))&amp;"; "&amp;C406))))</f>
        <v/>
      </c>
      <c r="J406" s="18" t="str">
        <f aca="false">IF(A406="","",A406&amp;"|"&amp;COUNTIF(A$2:A406,A406))</f>
        <v>loperamide 2|6</v>
      </c>
      <c r="K406" s="18" t="n">
        <f aca="false">IF(OR(A406="",B406=""),0,IF(COUNTIFS(A$2:A406,A406,B$2:B406,B406)=1,1,0))</f>
        <v>1</v>
      </c>
    </row>
    <row r="407" customFormat="false" ht="15" hidden="false" customHeight="false" outlineLevel="0" collapsed="false">
      <c r="A407" s="15" t="s">
        <v>400</v>
      </c>
      <c r="B407" s="15" t="s">
        <v>279</v>
      </c>
      <c r="C407" s="15"/>
      <c r="D407" s="15"/>
      <c r="F407" s="18" t="str">
        <f aca="false">IF(B407="","",IFERROR(INDEX(Materials!$B$2:$B$301,MATCH(B407,Materials!$A$2:$A$301,0)),""))</f>
        <v>Flavour</v>
      </c>
      <c r="G407" s="18" t="str">
        <f aca="true">IF(AND(A407="",B407=""),"",IF(A407="","Missing product",IF(B407="","Missing material",IF(COUNTIF(ProductList,A407)=0,"Product not in Products list",IF(COUNTIF(MaterialList,B407)=0,"Material not in Materials list","OK")))))</f>
        <v>OK</v>
      </c>
      <c r="H407" s="18" t="str">
        <f aca="false">IF(F407="Active",A407&amp;"|"&amp;COUNTIFS(A$2:A407,A407,F$2:F407,"Active"),"")</f>
        <v/>
      </c>
      <c r="I407" s="18" t="str">
        <f aca="false">IF(B407="","",IF(SUMPRODUCT(MAX((A$1:A406=A407)*(B$1:B406=B407)*ROW(A$1:A406)))=0,C407&amp;"",IF(C407="",INDEX(I$1:I406,SUMPRODUCT(MAX((A$1:A406=A407)*(B$1:B406=B407)*ROW(A$1:A406)))),IF(INDEX(I$1:I406,SUMPRODUCT(MAX((A$1:A406=A407)*(B$1:B406=B407)*ROW(A$1:A406))))="",C407&amp;"",INDEX(I$1:I406,SUMPRODUCT(MAX((A$1:A406=A407)*(B$1:B406=B407)*ROW(A$1:A406))))&amp;"; "&amp;C407))))</f>
        <v/>
      </c>
      <c r="J407" s="18" t="str">
        <f aca="false">IF(A407="","",A407&amp;"|"&amp;COUNTIF(A$2:A407,A407))</f>
        <v>loperamide 2|7</v>
      </c>
      <c r="K407" s="18" t="n">
        <f aca="false">IF(OR(A407="",B407=""),0,IF(COUNTIFS(A$2:A407,A407,B$2:B407,B407)=1,1,0))</f>
        <v>1</v>
      </c>
    </row>
    <row r="408" customFormat="false" ht="15" hidden="false" customHeight="false" outlineLevel="0" collapsed="false">
      <c r="A408" s="15" t="s">
        <v>400</v>
      </c>
      <c r="B408" s="15" t="s">
        <v>284</v>
      </c>
      <c r="C408" s="15"/>
      <c r="D408" s="15"/>
      <c r="F408" s="18" t="str">
        <f aca="false">IF(B408="","",IFERROR(INDEX(Materials!$B$2:$B$301,MATCH(B408,Materials!$A$2:$A$301,0)),""))</f>
        <v>Flavour</v>
      </c>
      <c r="G408" s="18" t="str">
        <f aca="true">IF(AND(A408="",B408=""),"",IF(A408="","Missing product",IF(B408="","Missing material",IF(COUNTIF(ProductList,A408)=0,"Product not in Products list",IF(COUNTIF(MaterialList,B408)=0,"Material not in Materials list","OK")))))</f>
        <v>OK</v>
      </c>
      <c r="H408" s="18" t="str">
        <f aca="false">IF(F408="Active",A408&amp;"|"&amp;COUNTIFS(A$2:A408,A408,F$2:F408,"Active"),"")</f>
        <v/>
      </c>
      <c r="I408" s="18" t="str">
        <f aca="false">IF(B408="","",IF(SUMPRODUCT(MAX((A$1:A407=A408)*(B$1:B407=B408)*ROW(A$1:A407)))=0,C408&amp;"",IF(C408="",INDEX(I$1:I407,SUMPRODUCT(MAX((A$1:A407=A408)*(B$1:B407=B408)*ROW(A$1:A407)))),IF(INDEX(I$1:I407,SUMPRODUCT(MAX((A$1:A407=A408)*(B$1:B407=B408)*ROW(A$1:A407))))="",C408&amp;"",INDEX(I$1:I407,SUMPRODUCT(MAX((A$1:A407=A408)*(B$1:B407=B408)*ROW(A$1:A407))))&amp;"; "&amp;C408))))</f>
        <v/>
      </c>
      <c r="J408" s="18" t="str">
        <f aca="false">IF(A408="","",A408&amp;"|"&amp;COUNTIF(A$2:A408,A408))</f>
        <v>loperamide 2|8</v>
      </c>
      <c r="K408" s="18" t="n">
        <f aca="false">IF(OR(A408="",B408=""),0,IF(COUNTIFS(A$2:A408,A408,B$2:B408,B408)=1,1,0))</f>
        <v>1</v>
      </c>
    </row>
    <row r="409" customFormat="false" ht="15" hidden="false" customHeight="false" outlineLevel="0" collapsed="false">
      <c r="A409" s="15" t="s">
        <v>400</v>
      </c>
      <c r="B409" s="15" t="s">
        <v>301</v>
      </c>
      <c r="C409" s="15"/>
      <c r="D409" s="15"/>
      <c r="F409" s="18" t="str">
        <f aca="false">IF(B409="","",IFERROR(INDEX(Materials!$B$2:$B$301,MATCH(B409,Materials!$A$2:$A$301,0)),""))</f>
        <v>Lubricant</v>
      </c>
      <c r="G409" s="18" t="str">
        <f aca="true">IF(AND(A409="",B409=""),"",IF(A409="","Missing product",IF(B409="","Missing material",IF(COUNTIF(ProductList,A409)=0,"Product not in Products list",IF(COUNTIF(MaterialList,B409)=0,"Material not in Materials list","OK")))))</f>
        <v>OK</v>
      </c>
      <c r="H409" s="18" t="str">
        <f aca="false">IF(F409="Active",A409&amp;"|"&amp;COUNTIFS(A$2:A409,A409,F$2:F409,"Active"),"")</f>
        <v/>
      </c>
      <c r="I409" s="18" t="str">
        <f aca="false">IF(B409="","",IF(SUMPRODUCT(MAX((A$1:A408=A409)*(B$1:B408=B409)*ROW(A$1:A408)))=0,C409&amp;"",IF(C409="",INDEX(I$1:I408,SUMPRODUCT(MAX((A$1:A408=A409)*(B$1:B408=B409)*ROW(A$1:A408)))),IF(INDEX(I$1:I408,SUMPRODUCT(MAX((A$1:A408=A409)*(B$1:B408=B409)*ROW(A$1:A408))))="",C409&amp;"",INDEX(I$1:I408,SUMPRODUCT(MAX((A$1:A408=A409)*(B$1:B408=B409)*ROW(A$1:A408))))&amp;"; "&amp;C409))))</f>
        <v/>
      </c>
      <c r="J409" s="18" t="str">
        <f aca="false">IF(A409="","",A409&amp;"|"&amp;COUNTIF(A$2:A409,A409))</f>
        <v>loperamide 2|9</v>
      </c>
      <c r="K409" s="18" t="n">
        <f aca="false">IF(OR(A409="",B409=""),0,IF(COUNTIFS(A$2:A409,A409,B$2:B409,B409)=1,1,0))</f>
        <v>1</v>
      </c>
    </row>
    <row r="410" customFormat="false" ht="15" hidden="false" customHeight="false" outlineLevel="0" collapsed="false">
      <c r="A410" s="15" t="s">
        <v>400</v>
      </c>
      <c r="B410" s="15" t="s">
        <v>338</v>
      </c>
      <c r="C410" s="15"/>
      <c r="D410" s="15"/>
      <c r="F410" s="18" t="str">
        <f aca="false">IF(B410="","",IFERROR(INDEX(Materials!$B$2:$B$301,MATCH(B410,Materials!$A$2:$A$301,0)),""))</f>
        <v>Solvent</v>
      </c>
      <c r="G410" s="18" t="str">
        <f aca="true">IF(AND(A410="",B410=""),"",IF(A410="","Missing product",IF(B410="","Missing material",IF(COUNTIF(ProductList,A410)=0,"Product not in Products list",IF(COUNTIF(MaterialList,B410)=0,"Material not in Materials list","OK")))))</f>
        <v>OK</v>
      </c>
      <c r="H410" s="18" t="str">
        <f aca="false">IF(F410="Active",A410&amp;"|"&amp;COUNTIFS(A$2:A410,A410,F$2:F410,"Active"),"")</f>
        <v/>
      </c>
      <c r="I410" s="18" t="str">
        <f aca="false">IF(B410="","",IF(SUMPRODUCT(MAX((A$1:A409=A410)*(B$1:B409=B410)*ROW(A$1:A409)))=0,C410&amp;"",IF(C410="",INDEX(I$1:I409,SUMPRODUCT(MAX((A$1:A409=A410)*(B$1:B409=B410)*ROW(A$1:A409)))),IF(INDEX(I$1:I409,SUMPRODUCT(MAX((A$1:A409=A410)*(B$1:B409=B410)*ROW(A$1:A409))))="",C410&amp;"",INDEX(I$1:I409,SUMPRODUCT(MAX((A$1:A409=A410)*(B$1:B409=B410)*ROW(A$1:A409))))&amp;"; "&amp;C410))))</f>
        <v/>
      </c>
      <c r="J410" s="18" t="str">
        <f aca="false">IF(A410="","",A410&amp;"|"&amp;COUNTIF(A$2:A410,A410))</f>
        <v>loperamide 2|10</v>
      </c>
      <c r="K410" s="18" t="n">
        <f aca="false">IF(OR(A410="",B410=""),0,IF(COUNTIFS(A$2:A410,A410,B$2:B410,B410)=1,1,0))</f>
        <v>1</v>
      </c>
    </row>
    <row r="411" customFormat="false" ht="15" hidden="false" customHeight="false" outlineLevel="0" collapsed="false">
      <c r="A411" s="15" t="s">
        <v>401</v>
      </c>
      <c r="B411" s="15" t="s">
        <v>170</v>
      </c>
      <c r="C411" s="15"/>
      <c r="D411" s="15"/>
      <c r="F411" s="18" t="str">
        <f aca="false">IF(B411="","",IFERROR(INDEX(Materials!$B$2:$B$301,MATCH(B411,Materials!$A$2:$A$301,0)),""))</f>
        <v>Active</v>
      </c>
      <c r="G411" s="18" t="str">
        <f aca="true">IF(AND(A411="",B411=""),"",IF(A411="","Missing product",IF(B411="","Missing material",IF(COUNTIF(ProductList,A411)=0,"Product not in Products list",IF(COUNTIF(MaterialList,B411)=0,"Material not in Materials list","OK")))))</f>
        <v>OK</v>
      </c>
      <c r="H411" s="18" t="str">
        <f aca="false">IF(F411="Active",A411&amp;"|"&amp;COUNTIFS(A$2:A411,A411,F$2:F411,"Active"),"")</f>
        <v>Naproxen 750|1</v>
      </c>
      <c r="I411" s="18" t="str">
        <f aca="false">IF(B411="","",IF(SUMPRODUCT(MAX((A$1:A410=A411)*(B$1:B410=B411)*ROW(A$1:A410)))=0,C411&amp;"",IF(C411="",INDEX(I$1:I410,SUMPRODUCT(MAX((A$1:A410=A411)*(B$1:B410=B411)*ROW(A$1:A410)))),IF(INDEX(I$1:I410,SUMPRODUCT(MAX((A$1:A410=A411)*(B$1:B410=B411)*ROW(A$1:A410))))="",C411&amp;"",INDEX(I$1:I410,SUMPRODUCT(MAX((A$1:A410=A411)*(B$1:B410=B411)*ROW(A$1:A410))))&amp;"; "&amp;C411))))</f>
        <v/>
      </c>
      <c r="J411" s="18" t="str">
        <f aca="false">IF(A411="","",A411&amp;"|"&amp;COUNTIF(A$2:A411,A411))</f>
        <v>Naproxen 750|1</v>
      </c>
      <c r="K411" s="18" t="n">
        <f aca="false">IF(OR(A411="",B411=""),0,IF(COUNTIFS(A$2:A411,A411,B$2:B411,B411)=1,1,0))</f>
        <v>1</v>
      </c>
    </row>
    <row r="412" customFormat="false" ht="15" hidden="false" customHeight="false" outlineLevel="0" collapsed="false">
      <c r="A412" s="15" t="s">
        <v>401</v>
      </c>
      <c r="B412" s="15" t="s">
        <v>325</v>
      </c>
      <c r="C412" s="15"/>
      <c r="D412" s="15"/>
      <c r="F412" s="18" t="str">
        <f aca="false">IF(B412="","",IFERROR(INDEX(Materials!$B$2:$B$301,MATCH(B412,Materials!$A$2:$A$301,0)),""))</f>
        <v>Release / Matrix Polymer</v>
      </c>
      <c r="G412" s="18" t="str">
        <f aca="true">IF(AND(A412="",B412=""),"",IF(A412="","Missing product",IF(B412="","Missing material",IF(COUNTIF(ProductList,A412)=0,"Product not in Products list",IF(COUNTIF(MaterialList,B412)=0,"Material not in Materials list","OK")))))</f>
        <v>OK</v>
      </c>
      <c r="H412" s="18" t="str">
        <f aca="false">IF(F412="Active",A412&amp;"|"&amp;COUNTIFS(A$2:A412,A412,F$2:F412,"Active"),"")</f>
        <v/>
      </c>
      <c r="I412" s="18" t="str">
        <f aca="false">IF(B412="","",IF(SUMPRODUCT(MAX((A$1:A411=A412)*(B$1:B411=B412)*ROW(A$1:A411)))=0,C412&amp;"",IF(C412="",INDEX(I$1:I411,SUMPRODUCT(MAX((A$1:A411=A412)*(B$1:B411=B412)*ROW(A$1:A411)))),IF(INDEX(I$1:I411,SUMPRODUCT(MAX((A$1:A411=A412)*(B$1:B411=B412)*ROW(A$1:A411))))="",C412&amp;"",INDEX(I$1:I411,SUMPRODUCT(MAX((A$1:A411=A412)*(B$1:B411=B412)*ROW(A$1:A411))))&amp;"; "&amp;C412))))</f>
        <v/>
      </c>
      <c r="J412" s="18" t="str">
        <f aca="false">IF(A412="","",A412&amp;"|"&amp;COUNTIF(A$2:A412,A412))</f>
        <v>Naproxen 750|2</v>
      </c>
      <c r="K412" s="18" t="n">
        <f aca="false">IF(OR(A412="",B412=""),0,IF(COUNTIFS(A$2:A412,A412,B$2:B412,B412)=1,1,0))</f>
        <v>1</v>
      </c>
    </row>
    <row r="413" customFormat="false" ht="15" hidden="false" customHeight="false" outlineLevel="0" collapsed="false">
      <c r="A413" s="15" t="s">
        <v>401</v>
      </c>
      <c r="B413" s="15" t="s">
        <v>327</v>
      </c>
      <c r="C413" s="15"/>
      <c r="D413" s="15"/>
      <c r="F413" s="18" t="str">
        <f aca="false">IF(B413="","",IFERROR(INDEX(Materials!$B$2:$B$301,MATCH(B413,Materials!$A$2:$A$301,0)),""))</f>
        <v>Release / Matrix Polymer</v>
      </c>
      <c r="G413" s="18" t="str">
        <f aca="true">IF(AND(A413="",B413=""),"",IF(A413="","Missing product",IF(B413="","Missing material",IF(COUNTIF(ProductList,A413)=0,"Product not in Products list",IF(COUNTIF(MaterialList,B413)=0,"Material not in Materials list","OK")))))</f>
        <v>OK</v>
      </c>
      <c r="H413" s="18" t="str">
        <f aca="false">IF(F413="Active",A413&amp;"|"&amp;COUNTIFS(A$2:A413,A413,F$2:F413,"Active"),"")</f>
        <v/>
      </c>
      <c r="I413" s="18" t="str">
        <f aca="false">IF(B413="","",IF(SUMPRODUCT(MAX((A$1:A412=A413)*(B$1:B412=B413)*ROW(A$1:A412)))=0,C413&amp;"",IF(C413="",INDEX(I$1:I412,SUMPRODUCT(MAX((A$1:A412=A413)*(B$1:B412=B413)*ROW(A$1:A412)))),IF(INDEX(I$1:I412,SUMPRODUCT(MAX((A$1:A412=A413)*(B$1:B412=B413)*ROW(A$1:A412))))="",C413&amp;"",INDEX(I$1:I412,SUMPRODUCT(MAX((A$1:A412=A413)*(B$1:B412=B413)*ROW(A$1:A412))))&amp;"; "&amp;C413))))</f>
        <v/>
      </c>
      <c r="J413" s="18" t="str">
        <f aca="false">IF(A413="","",A413&amp;"|"&amp;COUNTIF(A$2:A413,A413))</f>
        <v>Naproxen 750|3</v>
      </c>
      <c r="K413" s="18" t="n">
        <f aca="false">IF(OR(A413="",B413=""),0,IF(COUNTIFS(A$2:A413,A413,B$2:B413,B413)=1,1,0))</f>
        <v>1</v>
      </c>
    </row>
    <row r="414" customFormat="false" ht="15" hidden="false" customHeight="false" outlineLevel="0" collapsed="false">
      <c r="A414" s="15" t="s">
        <v>401</v>
      </c>
      <c r="B414" s="15" t="s">
        <v>298</v>
      </c>
      <c r="C414" s="15"/>
      <c r="D414" s="15"/>
      <c r="F414" s="18" t="str">
        <f aca="false">IF(B414="","",IFERROR(INDEX(Materials!$B$2:$B$301,MATCH(B414,Materials!$A$2:$A$301,0)),""))</f>
        <v>Lubricant</v>
      </c>
      <c r="G414" s="18" t="str">
        <f aca="true">IF(AND(A414="",B414=""),"",IF(A414="","Missing product",IF(B414="","Missing material",IF(COUNTIF(ProductList,A414)=0,"Product not in Products list",IF(COUNTIF(MaterialList,B414)=0,"Material not in Materials list","OK")))))</f>
        <v>OK</v>
      </c>
      <c r="H414" s="18" t="str">
        <f aca="false">IF(F414="Active",A414&amp;"|"&amp;COUNTIFS(A$2:A414,A414,F$2:F414,"Active"),"")</f>
        <v/>
      </c>
      <c r="I414" s="18" t="str">
        <f aca="false">IF(B414="","",IF(SUMPRODUCT(MAX((A$1:A413=A414)*(B$1:B413=B414)*ROW(A$1:A413)))=0,C414&amp;"",IF(C414="",INDEX(I$1:I413,SUMPRODUCT(MAX((A$1:A413=A414)*(B$1:B413=B414)*ROW(A$1:A413)))),IF(INDEX(I$1:I413,SUMPRODUCT(MAX((A$1:A413=A414)*(B$1:B413=B414)*ROW(A$1:A413))))="",C414&amp;"",INDEX(I$1:I413,SUMPRODUCT(MAX((A$1:A413=A414)*(B$1:B413=B414)*ROW(A$1:A413))))&amp;"; "&amp;C414))))</f>
        <v/>
      </c>
      <c r="J414" s="18" t="str">
        <f aca="false">IF(A414="","",A414&amp;"|"&amp;COUNTIF(A$2:A414,A414))</f>
        <v>Naproxen 750|4</v>
      </c>
      <c r="K414" s="18" t="n">
        <f aca="false">IF(OR(A414="",B414=""),0,IF(COUNTIFS(A$2:A414,A414,B$2:B414,B414)=1,1,0))</f>
        <v>1</v>
      </c>
    </row>
    <row r="415" customFormat="false" ht="15" hidden="false" customHeight="false" outlineLevel="0" collapsed="false">
      <c r="A415" s="15" t="s">
        <v>401</v>
      </c>
      <c r="B415" s="15" t="s">
        <v>254</v>
      </c>
      <c r="C415" s="15"/>
      <c r="D415" s="15"/>
      <c r="F415" s="18" t="str">
        <f aca="false">IF(B415="","",IFERROR(INDEX(Materials!$B$2:$B$301,MATCH(B415,Materials!$A$2:$A$301,0)),""))</f>
        <v>Colorant</v>
      </c>
      <c r="G415" s="18" t="str">
        <f aca="true">IF(AND(A415="",B415=""),"",IF(A415="","Missing product",IF(B415="","Missing material",IF(COUNTIF(ProductList,A415)=0,"Product not in Products list",IF(COUNTIF(MaterialList,B415)=0,"Material not in Materials list","OK")))))</f>
        <v>OK</v>
      </c>
      <c r="H415" s="18" t="str">
        <f aca="false">IF(F415="Active",A415&amp;"|"&amp;COUNTIFS(A$2:A415,A415,F$2:F415,"Active"),"")</f>
        <v/>
      </c>
      <c r="I415" s="18" t="str">
        <f aca="false">IF(B415="","",IF(SUMPRODUCT(MAX((A$1:A414=A415)*(B$1:B414=B415)*ROW(A$1:A414)))=0,C415&amp;"",IF(C415="",INDEX(I$1:I414,SUMPRODUCT(MAX((A$1:A414=A415)*(B$1:B414=B415)*ROW(A$1:A414)))),IF(INDEX(I$1:I414,SUMPRODUCT(MAX((A$1:A414=A415)*(B$1:B414=B415)*ROW(A$1:A414))))="",C415&amp;"",INDEX(I$1:I414,SUMPRODUCT(MAX((A$1:A414=A415)*(B$1:B414=B415)*ROW(A$1:A414))))&amp;"; "&amp;C415))))</f>
        <v/>
      </c>
      <c r="J415" s="18" t="str">
        <f aca="false">IF(A415="","",A415&amp;"|"&amp;COUNTIF(A$2:A415,A415))</f>
        <v>Naproxen 750|5</v>
      </c>
      <c r="K415" s="18" t="n">
        <f aca="false">IF(OR(A415="",B415=""),0,IF(COUNTIFS(A$2:A415,A415,B$2:B415,B415)=1,1,0))</f>
        <v>1</v>
      </c>
    </row>
    <row r="416" customFormat="false" ht="15" hidden="false" customHeight="false" outlineLevel="0" collapsed="false">
      <c r="A416" s="15" t="s">
        <v>401</v>
      </c>
      <c r="B416" s="15" t="s">
        <v>342</v>
      </c>
      <c r="C416" s="15"/>
      <c r="D416" s="15"/>
      <c r="F416" s="18" t="str">
        <f aca="false">IF(B416="","",IFERROR(INDEX(Materials!$B$2:$B$301,MATCH(B416,Materials!$A$2:$A$301,0)),""))</f>
        <v>Solvent</v>
      </c>
      <c r="G416" s="18" t="str">
        <f aca="true">IF(AND(A416="",B416=""),"",IF(A416="","Missing product",IF(B416="","Missing material",IF(COUNTIF(ProductList,A416)=0,"Product not in Products list",IF(COUNTIF(MaterialList,B416)=0,"Material not in Materials list","OK")))))</f>
        <v>OK</v>
      </c>
      <c r="H416" s="18" t="str">
        <f aca="false">IF(F416="Active",A416&amp;"|"&amp;COUNTIFS(A$2:A416,A416,F$2:F416,"Active"),"")</f>
        <v/>
      </c>
      <c r="I416" s="18" t="str">
        <f aca="false">IF(B416="","",IF(SUMPRODUCT(MAX((A$1:A415=A416)*(B$1:B415=B416)*ROW(A$1:A415)))=0,C416&amp;"",IF(C416="",INDEX(I$1:I415,SUMPRODUCT(MAX((A$1:A415=A416)*(B$1:B415=B416)*ROW(A$1:A415)))),IF(INDEX(I$1:I415,SUMPRODUCT(MAX((A$1:A415=A416)*(B$1:B415=B416)*ROW(A$1:A415))))="",C416&amp;"",INDEX(I$1:I415,SUMPRODUCT(MAX((A$1:A415=A416)*(B$1:B415=B416)*ROW(A$1:A415))))&amp;"; "&amp;C416))))</f>
        <v/>
      </c>
      <c r="J416" s="18" t="str">
        <f aca="false">IF(A416="","",A416&amp;"|"&amp;COUNTIF(A$2:A416,A416))</f>
        <v>Naproxen 750|6</v>
      </c>
      <c r="K416" s="18" t="n">
        <f aca="false">IF(OR(A416="",B416=""),0,IF(COUNTIFS(A$2:A416,A416,B$2:B416,B416)=1,1,0))</f>
        <v>1</v>
      </c>
    </row>
    <row r="417" customFormat="false" ht="15" hidden="false" customHeight="false" outlineLevel="0" collapsed="false">
      <c r="A417" s="15" t="s">
        <v>402</v>
      </c>
      <c r="B417" s="15" t="s">
        <v>76</v>
      </c>
      <c r="C417" s="15"/>
      <c r="D417" s="15"/>
      <c r="F417" s="18" t="str">
        <f aca="false">IF(B417="","",IFERROR(INDEX(Materials!$B$2:$B$301,MATCH(B417,Materials!$A$2:$A$301,0)),""))</f>
        <v>Active</v>
      </c>
      <c r="G417" s="18" t="str">
        <f aca="true">IF(AND(A417="",B417=""),"",IF(A417="","Missing product",IF(B417="","Missing material",IF(COUNTIF(ProductList,A417)=0,"Product not in Products list",IF(COUNTIF(MaterialList,B417)=0,"Material not in Materials list","OK")))))</f>
        <v>OK</v>
      </c>
      <c r="H417" s="18" t="str">
        <f aca="false">IF(F417="Active",A417&amp;"|"&amp;COUNTIFS(A$2:A417,A417,F$2:F417,"Active"),"")</f>
        <v>Azelastin+Fluticasone (Nasal Spray)|1</v>
      </c>
      <c r="I417" s="18" t="str">
        <f aca="false">IF(B417="","",IF(SUMPRODUCT(MAX((A$1:A416=A417)*(B$1:B416=B417)*ROW(A$1:A416)))=0,C417&amp;"",IF(C417="",INDEX(I$1:I416,SUMPRODUCT(MAX((A$1:A416=A417)*(B$1:B416=B417)*ROW(A$1:A416)))),IF(INDEX(I$1:I416,SUMPRODUCT(MAX((A$1:A416=A417)*(B$1:B416=B417)*ROW(A$1:A416))))="",C417&amp;"",INDEX(I$1:I416,SUMPRODUCT(MAX((A$1:A416=A417)*(B$1:B416=B417)*ROW(A$1:A416))))&amp;"; "&amp;C417))))</f>
        <v/>
      </c>
      <c r="J417" s="18" t="str">
        <f aca="false">IF(A417="","",A417&amp;"|"&amp;COUNTIF(A$2:A417,A417))</f>
        <v>Azelastin+Fluticasone (Nasal Spray)|1</v>
      </c>
      <c r="K417" s="18" t="n">
        <f aca="false">IF(OR(A417="",B417=""),0,IF(COUNTIFS(A$2:A417,A417,B$2:B417,B417)=1,1,0))</f>
        <v>1</v>
      </c>
    </row>
    <row r="418" customFormat="false" ht="15" hidden="false" customHeight="false" outlineLevel="0" collapsed="false">
      <c r="A418" s="15" t="s">
        <v>402</v>
      </c>
      <c r="B418" s="15" t="s">
        <v>127</v>
      </c>
      <c r="C418" s="15"/>
      <c r="D418" s="15"/>
      <c r="F418" s="18" t="str">
        <f aca="false">IF(B418="","",IFERROR(INDEX(Materials!$B$2:$B$301,MATCH(B418,Materials!$A$2:$A$301,0)),""))</f>
        <v>Active</v>
      </c>
      <c r="G418" s="18" t="str">
        <f aca="true">IF(AND(A418="",B418=""),"",IF(A418="","Missing product",IF(B418="","Missing material",IF(COUNTIF(ProductList,A418)=0,"Product not in Products list",IF(COUNTIF(MaterialList,B418)=0,"Material not in Materials list","OK")))))</f>
        <v>OK</v>
      </c>
      <c r="H418" s="18" t="str">
        <f aca="false">IF(F418="Active",A418&amp;"|"&amp;COUNTIFS(A$2:A418,A418,F$2:F418,"Active"),"")</f>
        <v>Azelastin+Fluticasone (Nasal Spray)|2</v>
      </c>
      <c r="I418" s="18" t="str">
        <f aca="false">IF(B418="","",IF(SUMPRODUCT(MAX((A$1:A417=A418)*(B$1:B417=B418)*ROW(A$1:A417)))=0,C418&amp;"",IF(C418="",INDEX(I$1:I417,SUMPRODUCT(MAX((A$1:A417=A418)*(B$1:B417=B418)*ROW(A$1:A417)))),IF(INDEX(I$1:I417,SUMPRODUCT(MAX((A$1:A417=A418)*(B$1:B417=B418)*ROW(A$1:A417))))="",C418&amp;"",INDEX(I$1:I417,SUMPRODUCT(MAX((A$1:A417=A418)*(B$1:B417=B418)*ROW(A$1:A417))))&amp;"; "&amp;C418))))</f>
        <v/>
      </c>
      <c r="J418" s="18" t="str">
        <f aca="false">IF(A418="","",A418&amp;"|"&amp;COUNTIF(A$2:A418,A418))</f>
        <v>Azelastin+Fluticasone (Nasal Spray)|2</v>
      </c>
      <c r="K418" s="18" t="n">
        <f aca="false">IF(OR(A418="",B418=""),0,IF(COUNTIFS(A$2:A418,A418,B$2:B418,B418)=1,1,0))</f>
        <v>1</v>
      </c>
    </row>
    <row r="419" customFormat="false" ht="15" hidden="false" customHeight="false" outlineLevel="0" collapsed="false">
      <c r="A419" s="15" t="s">
        <v>402</v>
      </c>
      <c r="B419" s="15" t="s">
        <v>305</v>
      </c>
      <c r="C419" s="15"/>
      <c r="D419" s="15"/>
      <c r="F419" s="18" t="str">
        <f aca="false">IF(B419="","",IFERROR(INDEX(Materials!$B$2:$B$301,MATCH(B419,Materials!$A$2:$A$301,0)),""))</f>
        <v>Other Excipient</v>
      </c>
      <c r="G419" s="18" t="str">
        <f aca="true">IF(AND(A419="",B419=""),"",IF(A419="","Missing product",IF(B419="","Missing material",IF(COUNTIF(ProductList,A419)=0,"Product not in Products list",IF(COUNTIF(MaterialList,B419)=0,"Material not in Materials list","OK")))))</f>
        <v>OK</v>
      </c>
      <c r="H419" s="18" t="str">
        <f aca="false">IF(F419="Active",A419&amp;"|"&amp;COUNTIFS(A$2:A419,A419,F$2:F419,"Active"),"")</f>
        <v/>
      </c>
      <c r="I419" s="18" t="str">
        <f aca="false">IF(B419="","",IF(SUMPRODUCT(MAX((A$1:A418=A419)*(B$1:B418=B419)*ROW(A$1:A418)))=0,C419&amp;"",IF(C419="",INDEX(I$1:I418,SUMPRODUCT(MAX((A$1:A418=A419)*(B$1:B418=B419)*ROW(A$1:A418)))),IF(INDEX(I$1:I418,SUMPRODUCT(MAX((A$1:A418=A419)*(B$1:B418=B419)*ROW(A$1:A418))))="",C419&amp;"",INDEX(I$1:I418,SUMPRODUCT(MAX((A$1:A418=A419)*(B$1:B418=B419)*ROW(A$1:A418))))&amp;"; "&amp;C419))))</f>
        <v/>
      </c>
      <c r="J419" s="18" t="str">
        <f aca="false">IF(A419="","",A419&amp;"|"&amp;COUNTIF(A$2:A419,A419))</f>
        <v>Azelastin+Fluticasone (Nasal Spray)|3</v>
      </c>
      <c r="K419" s="18" t="n">
        <f aca="false">IF(OR(A419="",B419=""),0,IF(COUNTIFS(A$2:A419,A419,B$2:B419,B419)=1,1,0))</f>
        <v>1</v>
      </c>
    </row>
    <row r="420" customFormat="false" ht="15" hidden="false" customHeight="false" outlineLevel="0" collapsed="false">
      <c r="A420" s="15" t="s">
        <v>402</v>
      </c>
      <c r="B420" s="15" t="s">
        <v>317</v>
      </c>
      <c r="C420" s="15"/>
      <c r="D420" s="15"/>
      <c r="F420" s="18" t="str">
        <f aca="false">IF(B420="","",IFERROR(INDEX(Materials!$B$2:$B$301,MATCH(B420,Materials!$A$2:$A$301,0)),""))</f>
        <v>Preservative</v>
      </c>
      <c r="G420" s="18" t="str">
        <f aca="true">IF(AND(A420="",B420=""),"",IF(A420="","Missing product",IF(B420="","Missing material",IF(COUNTIF(ProductList,A420)=0,"Product not in Products list",IF(COUNTIF(MaterialList,B420)=0,"Material not in Materials list","OK")))))</f>
        <v>OK</v>
      </c>
      <c r="H420" s="18" t="str">
        <f aca="false">IF(F420="Active",A420&amp;"|"&amp;COUNTIFS(A$2:A420,A420,F$2:F420,"Active"),"")</f>
        <v/>
      </c>
      <c r="I420" s="18" t="str">
        <f aca="false">IF(B420="","",IF(SUMPRODUCT(MAX((A$1:A419=A420)*(B$1:B419=B420)*ROW(A$1:A419)))=0,C420&amp;"",IF(C420="",INDEX(I$1:I419,SUMPRODUCT(MAX((A$1:A419=A420)*(B$1:B419=B420)*ROW(A$1:A419)))),IF(INDEX(I$1:I419,SUMPRODUCT(MAX((A$1:A419=A420)*(B$1:B419=B420)*ROW(A$1:A419))))="",C420&amp;"",INDEX(I$1:I419,SUMPRODUCT(MAX((A$1:A419=A420)*(B$1:B419=B420)*ROW(A$1:A419))))&amp;"; "&amp;C420))))</f>
        <v/>
      </c>
      <c r="J420" s="18" t="str">
        <f aca="false">IF(A420="","",A420&amp;"|"&amp;COUNTIF(A$2:A420,A420))</f>
        <v>Azelastin+Fluticasone (Nasal Spray)|4</v>
      </c>
      <c r="K420" s="18" t="n">
        <f aca="false">IF(OR(A420="",B420=""),0,IF(COUNTIFS(A$2:A420,A420,B$2:B420,B420)=1,1,0))</f>
        <v>1</v>
      </c>
    </row>
    <row r="421" customFormat="false" ht="15" hidden="false" customHeight="false" outlineLevel="0" collapsed="false">
      <c r="A421" s="15" t="s">
        <v>402</v>
      </c>
      <c r="B421" s="15" t="s">
        <v>314</v>
      </c>
      <c r="C421" s="15"/>
      <c r="D421" s="15"/>
      <c r="F421" s="18" t="str">
        <f aca="false">IF(B421="","",IFERROR(INDEX(Materials!$B$2:$B$301,MATCH(B421,Materials!$A$2:$A$301,0)),""))</f>
        <v>Plasticizer / Humectant</v>
      </c>
      <c r="G421" s="18" t="str">
        <f aca="true">IF(AND(A421="",B421=""),"",IF(A421="","Missing product",IF(B421="","Missing material",IF(COUNTIF(ProductList,A421)=0,"Product not in Products list",IF(COUNTIF(MaterialList,B421)=0,"Material not in Materials list","OK")))))</f>
        <v>OK</v>
      </c>
      <c r="H421" s="18" t="str">
        <f aca="false">IF(F421="Active",A421&amp;"|"&amp;COUNTIFS(A$2:A421,A421,F$2:F421,"Active"),"")</f>
        <v/>
      </c>
      <c r="I421" s="18" t="str">
        <f aca="false">IF(B421="","",IF(SUMPRODUCT(MAX((A$1:A420=A421)*(B$1:B420=B421)*ROW(A$1:A420)))=0,C421&amp;"",IF(C421="",INDEX(I$1:I420,SUMPRODUCT(MAX((A$1:A420=A421)*(B$1:B420=B421)*ROW(A$1:A420)))),IF(INDEX(I$1:I420,SUMPRODUCT(MAX((A$1:A420=A421)*(B$1:B420=B421)*ROW(A$1:A420))))="",C421&amp;"",INDEX(I$1:I420,SUMPRODUCT(MAX((A$1:A420=A421)*(B$1:B420=B421)*ROW(A$1:A420))))&amp;"; "&amp;C421))))</f>
        <v/>
      </c>
      <c r="J421" s="18" t="str">
        <f aca="false">IF(A421="","",A421&amp;"|"&amp;COUNTIF(A$2:A421,A421))</f>
        <v>Azelastin+Fluticasone (Nasal Spray)|5</v>
      </c>
      <c r="K421" s="18" t="n">
        <f aca="false">IF(OR(A421="",B421=""),0,IF(COUNTIFS(A$2:A421,A421,B$2:B421,B421)=1,1,0))</f>
        <v>1</v>
      </c>
    </row>
    <row r="422" customFormat="false" ht="15" hidden="false" customHeight="false" outlineLevel="0" collapsed="false">
      <c r="A422" s="15" t="s">
        <v>402</v>
      </c>
      <c r="B422" s="15" t="s">
        <v>349</v>
      </c>
      <c r="C422" s="15"/>
      <c r="D422" s="15"/>
      <c r="F422" s="18" t="str">
        <f aca="false">IF(B422="","",IFERROR(INDEX(Materials!$B$2:$B$301,MATCH(B422,Materials!$A$2:$A$301,0)),""))</f>
        <v>Suspending Agent</v>
      </c>
      <c r="G422" s="18" t="str">
        <f aca="true">IF(AND(A422="",B422=""),"",IF(A422="","Missing product",IF(B422="","Missing material",IF(COUNTIF(ProductList,A422)=0,"Product not in Products list",IF(COUNTIF(MaterialList,B422)=0,"Material not in Materials list","OK")))))</f>
        <v>OK</v>
      </c>
      <c r="H422" s="18" t="str">
        <f aca="false">IF(F422="Active",A422&amp;"|"&amp;COUNTIFS(A$2:A422,A422,F$2:F422,"Active"),"")</f>
        <v/>
      </c>
      <c r="I422" s="18" t="str">
        <f aca="false">IF(B422="","",IF(SUMPRODUCT(MAX((A$1:A421=A422)*(B$1:B421=B422)*ROW(A$1:A421)))=0,C422&amp;"",IF(C422="",INDEX(I$1:I421,SUMPRODUCT(MAX((A$1:A421=A422)*(B$1:B421=B422)*ROW(A$1:A421)))),IF(INDEX(I$1:I421,SUMPRODUCT(MAX((A$1:A421=A422)*(B$1:B421=B422)*ROW(A$1:A421))))="",C422&amp;"",INDEX(I$1:I421,SUMPRODUCT(MAX((A$1:A421=A422)*(B$1:B421=B422)*ROW(A$1:A421))))&amp;"; "&amp;C422))))</f>
        <v/>
      </c>
      <c r="J422" s="18" t="str">
        <f aca="false">IF(A422="","",A422&amp;"|"&amp;COUNTIF(A$2:A422,A422))</f>
        <v>Azelastin+Fluticasone (Nasal Spray)|6</v>
      </c>
      <c r="K422" s="18" t="n">
        <f aca="false">IF(OR(A422="",B422=""),0,IF(COUNTIFS(A$2:A422,A422,B$2:B422,B422)=1,1,0))</f>
        <v>1</v>
      </c>
    </row>
    <row r="423" customFormat="false" ht="15" hidden="false" customHeight="false" outlineLevel="0" collapsed="false">
      <c r="A423" s="15" t="s">
        <v>402</v>
      </c>
      <c r="B423" s="15" t="s">
        <v>351</v>
      </c>
      <c r="C423" s="15"/>
      <c r="D423" s="15"/>
      <c r="F423" s="18" t="str">
        <f aca="false">IF(B423="","",IFERROR(INDEX(Materials!$B$2:$B$301,MATCH(B423,Materials!$A$2:$A$301,0)),""))</f>
        <v>Suspending Agent</v>
      </c>
      <c r="G423" s="18" t="str">
        <f aca="true">IF(AND(A423="",B423=""),"",IF(A423="","Missing product",IF(B423="","Missing material",IF(COUNTIF(ProductList,A423)=0,"Product not in Products list",IF(COUNTIF(MaterialList,B423)=0,"Material not in Materials list","OK")))))</f>
        <v>OK</v>
      </c>
      <c r="H423" s="18" t="str">
        <f aca="false">IF(F423="Active",A423&amp;"|"&amp;COUNTIFS(A$2:A423,A423,F$2:F423,"Active"),"")</f>
        <v/>
      </c>
      <c r="I423" s="18" t="str">
        <f aca="false">IF(B423="","",IF(SUMPRODUCT(MAX((A$1:A422=A423)*(B$1:B422=B423)*ROW(A$1:A422)))=0,C423&amp;"",IF(C423="",INDEX(I$1:I422,SUMPRODUCT(MAX((A$1:A422=A423)*(B$1:B422=B423)*ROW(A$1:A422)))),IF(INDEX(I$1:I422,SUMPRODUCT(MAX((A$1:A422=A423)*(B$1:B422=B423)*ROW(A$1:A422))))="",C423&amp;"",INDEX(I$1:I422,SUMPRODUCT(MAX((A$1:A422=A423)*(B$1:B422=B423)*ROW(A$1:A422))))&amp;"; "&amp;C423))))</f>
        <v/>
      </c>
      <c r="J423" s="18" t="str">
        <f aca="false">IF(A423="","",A423&amp;"|"&amp;COUNTIF(A$2:A423,A423))</f>
        <v>Azelastin+Fluticasone (Nasal Spray)|7</v>
      </c>
      <c r="K423" s="18" t="n">
        <f aca="false">IF(OR(A423="",B423=""),0,IF(COUNTIFS(A$2:A423,A423,B$2:B423,B423)=1,1,0))</f>
        <v>1</v>
      </c>
    </row>
    <row r="424" customFormat="false" ht="15" hidden="false" customHeight="false" outlineLevel="0" collapsed="false">
      <c r="A424" s="15" t="s">
        <v>402</v>
      </c>
      <c r="B424" s="15" t="s">
        <v>231</v>
      </c>
      <c r="C424" s="15"/>
      <c r="D424" s="15"/>
      <c r="F424" s="18" t="str">
        <f aca="false">IF(B424="","",IFERROR(INDEX(Materials!$B$2:$B$301,MATCH(B424,Materials!$A$2:$A$301,0)),""))</f>
        <v>Chelating Agent</v>
      </c>
      <c r="G424" s="18" t="str">
        <f aca="true">IF(AND(A424="",B424=""),"",IF(A424="","Missing product",IF(B424="","Missing material",IF(COUNTIF(ProductList,A424)=0,"Product not in Products list",IF(COUNTIF(MaterialList,B424)=0,"Material not in Materials list","OK")))))</f>
        <v>OK</v>
      </c>
      <c r="H424" s="18" t="str">
        <f aca="false">IF(F424="Active",A424&amp;"|"&amp;COUNTIFS(A$2:A424,A424,F$2:F424,"Active"),"")</f>
        <v/>
      </c>
      <c r="I424" s="18" t="str">
        <f aca="false">IF(B424="","",IF(SUMPRODUCT(MAX((A$1:A423=A424)*(B$1:B423=B424)*ROW(A$1:A423)))=0,C424&amp;"",IF(C424="",INDEX(I$1:I423,SUMPRODUCT(MAX((A$1:A423=A424)*(B$1:B423=B424)*ROW(A$1:A423)))),IF(INDEX(I$1:I423,SUMPRODUCT(MAX((A$1:A423=A424)*(B$1:B423=B424)*ROW(A$1:A423))))="",C424&amp;"",INDEX(I$1:I423,SUMPRODUCT(MAX((A$1:A423=A424)*(B$1:B423=B424)*ROW(A$1:A423))))&amp;"; "&amp;C424))))</f>
        <v/>
      </c>
      <c r="J424" s="18" t="str">
        <f aca="false">IF(A424="","",A424&amp;"|"&amp;COUNTIF(A$2:A424,A424))</f>
        <v>Azelastin+Fluticasone (Nasal Spray)|8</v>
      </c>
      <c r="K424" s="18" t="n">
        <f aca="false">IF(OR(A424="",B424=""),0,IF(COUNTIFS(A$2:A424,A424,B$2:B424,B424)=1,1,0))</f>
        <v>1</v>
      </c>
    </row>
    <row r="425" customFormat="false" ht="15" hidden="false" customHeight="false" outlineLevel="0" collapsed="false">
      <c r="A425" s="15" t="s">
        <v>402</v>
      </c>
      <c r="B425" s="15" t="s">
        <v>345</v>
      </c>
      <c r="C425" s="15"/>
      <c r="D425" s="15"/>
      <c r="F425" s="18" t="str">
        <f aca="false">IF(B425="","",IFERROR(INDEX(Materials!$B$2:$B$301,MATCH(B425,Materials!$A$2:$A$301,0)),""))</f>
        <v>Surfactant</v>
      </c>
      <c r="G425" s="18" t="str">
        <f aca="true">IF(AND(A425="",B425=""),"",IF(A425="","Missing product",IF(B425="","Missing material",IF(COUNTIF(ProductList,A425)=0,"Product not in Products list",IF(COUNTIF(MaterialList,B425)=0,"Material not in Materials list","OK")))))</f>
        <v>OK</v>
      </c>
      <c r="H425" s="18" t="str">
        <f aca="false">IF(F425="Active",A425&amp;"|"&amp;COUNTIFS(A$2:A425,A425,F$2:F425,"Active"),"")</f>
        <v/>
      </c>
      <c r="I425" s="18" t="str">
        <f aca="false">IF(B425="","",IF(SUMPRODUCT(MAX((A$1:A424=A425)*(B$1:B424=B425)*ROW(A$1:A424)))=0,C425&amp;"",IF(C425="",INDEX(I$1:I424,SUMPRODUCT(MAX((A$1:A424=A425)*(B$1:B424=B425)*ROW(A$1:A424)))),IF(INDEX(I$1:I424,SUMPRODUCT(MAX((A$1:A424=A425)*(B$1:B424=B425)*ROW(A$1:A424))))="",C425&amp;"",INDEX(I$1:I424,SUMPRODUCT(MAX((A$1:A424=A425)*(B$1:B424=B425)*ROW(A$1:A424))))&amp;"; "&amp;C425))))</f>
        <v/>
      </c>
      <c r="J425" s="18" t="str">
        <f aca="false">IF(A425="","",A425&amp;"|"&amp;COUNTIF(A$2:A425,A425))</f>
        <v>Azelastin+Fluticasone (Nasal Spray)|9</v>
      </c>
      <c r="K425" s="18" t="n">
        <f aca="false">IF(OR(A425="",B425=""),0,IF(COUNTIFS(A$2:A425,A425,B$2:B425,B425)=1,1,0))</f>
        <v>1</v>
      </c>
    </row>
    <row r="426" customFormat="false" ht="15" hidden="false" customHeight="false" outlineLevel="0" collapsed="false">
      <c r="A426" s="15" t="s">
        <v>402</v>
      </c>
      <c r="B426" s="15" t="s">
        <v>344</v>
      </c>
      <c r="C426" s="15"/>
      <c r="D426" s="15"/>
      <c r="F426" s="18" t="str">
        <f aca="false">IF(B426="","",IFERROR(INDEX(Materials!$B$2:$B$301,MATCH(B426,Materials!$A$2:$A$301,0)),""))</f>
        <v>Solvent</v>
      </c>
      <c r="G426" s="18" t="str">
        <f aca="true">IF(AND(A426="",B426=""),"",IF(A426="","Missing product",IF(B426="","Missing material",IF(COUNTIF(ProductList,A426)=0,"Product not in Products list",IF(COUNTIF(MaterialList,B426)=0,"Material not in Materials list","OK")))))</f>
        <v>OK</v>
      </c>
      <c r="H426" s="18" t="str">
        <f aca="false">IF(F426="Active",A426&amp;"|"&amp;COUNTIFS(A$2:A426,A426,F$2:F426,"Active"),"")</f>
        <v/>
      </c>
      <c r="I426" s="18" t="str">
        <f aca="false">IF(B426="","",IF(SUMPRODUCT(MAX((A$1:A425=A426)*(B$1:B425=B426)*ROW(A$1:A425)))=0,C426&amp;"",IF(C426="",INDEX(I$1:I425,SUMPRODUCT(MAX((A$1:A425=A426)*(B$1:B425=B426)*ROW(A$1:A425)))),IF(INDEX(I$1:I425,SUMPRODUCT(MAX((A$1:A425=A426)*(B$1:B425=B426)*ROW(A$1:A425))))="",C426&amp;"",INDEX(I$1:I425,SUMPRODUCT(MAX((A$1:A425=A426)*(B$1:B425=B426)*ROW(A$1:A425))))&amp;"; "&amp;C426))))</f>
        <v/>
      </c>
      <c r="J426" s="18" t="str">
        <f aca="false">IF(A426="","",A426&amp;"|"&amp;COUNTIF(A$2:A426,A426))</f>
        <v>Azelastin+Fluticasone (Nasal Spray)|10</v>
      </c>
      <c r="K426" s="18" t="n">
        <f aca="false">IF(OR(A426="",B426=""),0,IF(COUNTIFS(A$2:A426,A426,B$2:B426,B426)=1,1,0))</f>
        <v>1</v>
      </c>
    </row>
    <row r="427" customFormat="false" ht="15" hidden="false" customHeight="false" outlineLevel="0" collapsed="false">
      <c r="A427" s="15" t="s">
        <v>403</v>
      </c>
      <c r="B427" s="15" t="s">
        <v>193</v>
      </c>
      <c r="C427" s="15"/>
      <c r="D427" s="15"/>
      <c r="F427" s="18" t="str">
        <f aca="false">IF(B427="","",IFERROR(INDEX(Materials!$B$2:$B$301,MATCH(B427,Materials!$A$2:$A$301,0)),""))</f>
        <v>Active</v>
      </c>
      <c r="G427" s="18" t="str">
        <f aca="true">IF(AND(A427="",B427=""),"",IF(A427="","Missing product",IF(B427="","Missing material",IF(COUNTIF(ProductList,A427)=0,"Product not in Products list",IF(COUNTIF(MaterialList,B427)=0,"Material not in Materials list","OK")))))</f>
        <v>OK</v>
      </c>
      <c r="H427" s="18" t="str">
        <f aca="false">IF(F427="Active",A427&amp;"|"&amp;COUNTIFS(A$2:A427,A427,F$2:F427,"Active"),"")</f>
        <v>Scadia 50|1</v>
      </c>
      <c r="I427" s="18" t="str">
        <f aca="false">IF(B427="","",IF(SUMPRODUCT(MAX((A$1:A426=A427)*(B$1:B426=B427)*ROW(A$1:A426)))=0,C427&amp;"",IF(C427="",INDEX(I$1:I426,SUMPRODUCT(MAX((A$1:A426=A427)*(B$1:B426=B427)*ROW(A$1:A426)))),IF(INDEX(I$1:I426,SUMPRODUCT(MAX((A$1:A426=A427)*(B$1:B426=B427)*ROW(A$1:A426))))="",C427&amp;"",INDEX(I$1:I426,SUMPRODUCT(MAX((A$1:A426=A427)*(B$1:B426=B427)*ROW(A$1:A426))))&amp;"; "&amp;C427))))</f>
        <v/>
      </c>
      <c r="J427" s="18" t="str">
        <f aca="false">IF(A427="","",A427&amp;"|"&amp;COUNTIF(A$2:A427,A427))</f>
        <v>Scadia 50|1</v>
      </c>
      <c r="K427" s="18" t="n">
        <f aca="false">IF(OR(A427="",B427=""),0,IF(COUNTIFS(A$2:A427,A427,B$2:B427,B427)=1,1,0))</f>
        <v>1</v>
      </c>
    </row>
    <row r="428" customFormat="false" ht="15" hidden="false" customHeight="false" outlineLevel="0" collapsed="false">
      <c r="A428" s="15" t="s">
        <v>403</v>
      </c>
      <c r="B428" s="15" t="s">
        <v>257</v>
      </c>
      <c r="C428" s="15" t="s">
        <v>501</v>
      </c>
      <c r="D428" s="15"/>
      <c r="F428" s="18" t="str">
        <f aca="false">IF(B428="","",IFERROR(INDEX(Materials!$B$2:$B$301,MATCH(B428,Materials!$A$2:$A$301,0)),""))</f>
        <v>Disintegrant</v>
      </c>
      <c r="G428" s="18" t="str">
        <f aca="true">IF(AND(A428="",B428=""),"",IF(A428="","Missing product",IF(B428="","Missing material",IF(COUNTIF(ProductList,A428)=0,"Product not in Products list",IF(COUNTIF(MaterialList,B428)=0,"Material not in Materials list","OK")))))</f>
        <v>OK</v>
      </c>
      <c r="H428" s="18" t="str">
        <f aca="false">IF(F428="Active",A428&amp;"|"&amp;COUNTIFS(A$2:A428,A428,F$2:F428,"Active"),"")</f>
        <v/>
      </c>
      <c r="I428" s="18" t="str">
        <f aca="false">IF(B428="","",IF(SUMPRODUCT(MAX((A$1:A427=A428)*(B$1:B427=B428)*ROW(A$1:A427)))=0,C428&amp;"",IF(C428="",INDEX(I$1:I427,SUMPRODUCT(MAX((A$1:A427=A428)*(B$1:B427=B428)*ROW(A$1:A427)))),IF(INDEX(I$1:I427,SUMPRODUCT(MAX((A$1:A427=A428)*(B$1:B427=B428)*ROW(A$1:A427))))="",C428&amp;"",INDEX(I$1:I427,SUMPRODUCT(MAX((A$1:A427=A428)*(B$1:B427=B428)*ROW(A$1:A427))))&amp;"; "&amp;C428))))</f>
        <v>Intra-granular; Type A</v>
      </c>
      <c r="J428" s="18" t="str">
        <f aca="false">IF(A428="","",A428&amp;"|"&amp;COUNTIF(A$2:A428,A428))</f>
        <v>Scadia 50|2</v>
      </c>
      <c r="K428" s="18" t="n">
        <f aca="false">IF(OR(A428="",B428=""),0,IF(COUNTIFS(A$2:A428,A428,B$2:B428,B428)=1,1,0))</f>
        <v>1</v>
      </c>
    </row>
    <row r="429" customFormat="false" ht="15" hidden="false" customHeight="false" outlineLevel="0" collapsed="false">
      <c r="A429" s="15" t="s">
        <v>403</v>
      </c>
      <c r="B429" s="15" t="s">
        <v>270</v>
      </c>
      <c r="C429" s="15"/>
      <c r="D429" s="15"/>
      <c r="F429" s="18" t="str">
        <f aca="false">IF(B429="","",IFERROR(INDEX(Materials!$B$2:$B$301,MATCH(B429,Materials!$A$2:$A$301,0)),""))</f>
        <v>Filler / Diluent</v>
      </c>
      <c r="G429" s="18" t="str">
        <f aca="true">IF(AND(A429="",B429=""),"",IF(A429="","Missing product",IF(B429="","Missing material",IF(COUNTIF(ProductList,A429)=0,"Product not in Products list",IF(COUNTIF(MaterialList,B429)=0,"Material not in Materials list","OK")))))</f>
        <v>OK</v>
      </c>
      <c r="H429" s="18" t="str">
        <f aca="false">IF(F429="Active",A429&amp;"|"&amp;COUNTIFS(A$2:A429,A429,F$2:F429,"Active"),"")</f>
        <v/>
      </c>
      <c r="I429" s="18" t="str">
        <f aca="false">IF(B429="","",IF(SUMPRODUCT(MAX((A$1:A428=A429)*(B$1:B428=B429)*ROW(A$1:A428)))=0,C429&amp;"",IF(C429="",INDEX(I$1:I428,SUMPRODUCT(MAX((A$1:A428=A429)*(B$1:B428=B429)*ROW(A$1:A428)))),IF(INDEX(I$1:I428,SUMPRODUCT(MAX((A$1:A428=A429)*(B$1:B428=B429)*ROW(A$1:A428))))="",C429&amp;"",INDEX(I$1:I428,SUMPRODUCT(MAX((A$1:A428=A429)*(B$1:B428=B429)*ROW(A$1:A428))))&amp;"; "&amp;C429))))</f>
        <v/>
      </c>
      <c r="J429" s="18" t="str">
        <f aca="false">IF(A429="","",A429&amp;"|"&amp;COUNTIF(A$2:A429,A429))</f>
        <v>Scadia 50|3</v>
      </c>
      <c r="K429" s="18" t="n">
        <f aca="false">IF(OR(A429="",B429=""),0,IF(COUNTIFS(A$2:A429,A429,B$2:B429,B429)=1,1,0))</f>
        <v>1</v>
      </c>
    </row>
    <row r="430" customFormat="false" ht="15" hidden="false" customHeight="false" outlineLevel="0" collapsed="false">
      <c r="A430" s="15" t="s">
        <v>403</v>
      </c>
      <c r="B430" s="15" t="s">
        <v>347</v>
      </c>
      <c r="C430" s="15"/>
      <c r="D430" s="15"/>
      <c r="F430" s="18" t="str">
        <f aca="false">IF(B430="","",IFERROR(INDEX(Materials!$B$2:$B$301,MATCH(B430,Materials!$A$2:$A$301,0)),""))</f>
        <v>Surfactant</v>
      </c>
      <c r="G430" s="18" t="str">
        <f aca="true">IF(AND(A430="",B430=""),"",IF(A430="","Missing product",IF(B430="","Missing material",IF(COUNTIF(ProductList,A430)=0,"Product not in Products list",IF(COUNTIF(MaterialList,B430)=0,"Material not in Materials list","OK")))))</f>
        <v>OK</v>
      </c>
      <c r="H430" s="18" t="str">
        <f aca="false">IF(F430="Active",A430&amp;"|"&amp;COUNTIFS(A$2:A430,A430,F$2:F430,"Active"),"")</f>
        <v/>
      </c>
      <c r="I430" s="18" t="str">
        <f aca="false">IF(B430="","",IF(SUMPRODUCT(MAX((A$1:A429=A430)*(B$1:B429=B430)*ROW(A$1:A429)))=0,C430&amp;"",IF(C430="",INDEX(I$1:I429,SUMPRODUCT(MAX((A$1:A429=A430)*(B$1:B429=B430)*ROW(A$1:A429)))),IF(INDEX(I$1:I429,SUMPRODUCT(MAX((A$1:A429=A430)*(B$1:B429=B430)*ROW(A$1:A429))))="",C430&amp;"",INDEX(I$1:I429,SUMPRODUCT(MAX((A$1:A429=A430)*(B$1:B429=B430)*ROW(A$1:A429))))&amp;"; "&amp;C430))))</f>
        <v/>
      </c>
      <c r="J430" s="18" t="str">
        <f aca="false">IF(A430="","",A430&amp;"|"&amp;COUNTIF(A$2:A430,A430))</f>
        <v>Scadia 50|4</v>
      </c>
      <c r="K430" s="18" t="n">
        <f aca="false">IF(OR(A430="",B430=""),0,IF(COUNTIFS(A$2:A430,A430,B$2:B430,B430)=1,1,0))</f>
        <v>1</v>
      </c>
    </row>
    <row r="431" customFormat="false" ht="15" hidden="false" customHeight="false" outlineLevel="0" collapsed="false">
      <c r="A431" s="15" t="s">
        <v>403</v>
      </c>
      <c r="B431" s="15" t="s">
        <v>226</v>
      </c>
      <c r="C431" s="15"/>
      <c r="D431" s="15"/>
      <c r="F431" s="18" t="str">
        <f aca="false">IF(B431="","",IFERROR(INDEX(Materials!$B$2:$B$301,MATCH(B431,Materials!$A$2:$A$301,0)),""))</f>
        <v>Binder / Coating Polymer</v>
      </c>
      <c r="G431" s="18" t="str">
        <f aca="true">IF(AND(A431="",B431=""),"",IF(A431="","Missing product",IF(B431="","Missing material",IF(COUNTIF(ProductList,A431)=0,"Product not in Products list",IF(COUNTIF(MaterialList,B431)=0,"Material not in Materials list","OK")))))</f>
        <v>OK</v>
      </c>
      <c r="H431" s="18" t="str">
        <f aca="false">IF(F431="Active",A431&amp;"|"&amp;COUNTIFS(A$2:A431,A431,F$2:F431,"Active"),"")</f>
        <v/>
      </c>
      <c r="I431" s="18" t="str">
        <f aca="false">IF(B431="","",IF(SUMPRODUCT(MAX((A$1:A430=A431)*(B$1:B430=B431)*ROW(A$1:A430)))=0,C431&amp;"",IF(C431="",INDEX(I$1:I430,SUMPRODUCT(MAX((A$1:A430=A431)*(B$1:B430=B431)*ROW(A$1:A430)))),IF(INDEX(I$1:I430,SUMPRODUCT(MAX((A$1:A430=A431)*(B$1:B430=B431)*ROW(A$1:A430))))="",C431&amp;"",INDEX(I$1:I430,SUMPRODUCT(MAX((A$1:A430=A431)*(B$1:B430=B431)*ROW(A$1:A430))))&amp;"; "&amp;C431))))</f>
        <v/>
      </c>
      <c r="J431" s="18" t="str">
        <f aca="false">IF(A431="","",A431&amp;"|"&amp;COUNTIF(A$2:A431,A431))</f>
        <v>Scadia 50|5</v>
      </c>
      <c r="K431" s="18" t="n">
        <f aca="false">IF(OR(A431="",B431=""),0,IF(COUNTIFS(A$2:A431,A431,B$2:B431,B431)=1,1,0))</f>
        <v>1</v>
      </c>
    </row>
    <row r="432" customFormat="false" ht="15" hidden="false" customHeight="false" outlineLevel="0" collapsed="false">
      <c r="A432" s="15" t="s">
        <v>403</v>
      </c>
      <c r="B432" s="15" t="s">
        <v>338</v>
      </c>
      <c r="C432" s="15" t="s">
        <v>491</v>
      </c>
      <c r="D432" s="15"/>
      <c r="F432" s="18" t="str">
        <f aca="false">IF(B432="","",IFERROR(INDEX(Materials!$B$2:$B$301,MATCH(B432,Materials!$A$2:$A$301,0)),""))</f>
        <v>Solvent</v>
      </c>
      <c r="G432" s="18" t="str">
        <f aca="true">IF(AND(A432="",B432=""),"",IF(A432="","Missing product",IF(B432="","Missing material",IF(COUNTIF(ProductList,A432)=0,"Product not in Products list",IF(COUNTIF(MaterialList,B432)=0,"Material not in Materials list","OK")))))</f>
        <v>OK</v>
      </c>
      <c r="H432" s="18" t="str">
        <f aca="false">IF(F432="Active",A432&amp;"|"&amp;COUNTIFS(A$2:A432,A432,F$2:F432,"Active"),"")</f>
        <v/>
      </c>
      <c r="I432" s="18" t="str">
        <f aca="false">IF(B432="","",IF(SUMPRODUCT(MAX((A$1:A431=A432)*(B$1:B431=B432)*ROW(A$1:A431)))=0,C432&amp;"",IF(C432="",INDEX(I$1:I431,SUMPRODUCT(MAX((A$1:A431=A432)*(B$1:B431=B432)*ROW(A$1:A431)))),IF(INDEX(I$1:I431,SUMPRODUCT(MAX((A$1:A431=A432)*(B$1:B431=B432)*ROW(A$1:A431))))="",C432&amp;"",INDEX(I$1:I431,SUMPRODUCT(MAX((A$1:A431=A432)*(B$1:B431=B432)*ROW(A$1:A431))))&amp;"; "&amp;C432))))</f>
        <v>Binder Solvent</v>
      </c>
      <c r="J432" s="18" t="str">
        <f aca="false">IF(A432="","",A432&amp;"|"&amp;COUNTIF(A$2:A432,A432))</f>
        <v>Scadia 50|6</v>
      </c>
      <c r="K432" s="18" t="n">
        <f aca="false">IF(OR(A432="",B432=""),0,IF(COUNTIFS(A$2:A432,A432,B$2:B432,B432)=1,1,0))</f>
        <v>1</v>
      </c>
    </row>
    <row r="433" customFormat="false" ht="15" hidden="false" customHeight="false" outlineLevel="0" collapsed="false">
      <c r="A433" s="15" t="s">
        <v>403</v>
      </c>
      <c r="B433" s="15" t="s">
        <v>257</v>
      </c>
      <c r="C433" s="15" t="s">
        <v>502</v>
      </c>
      <c r="D433" s="15"/>
      <c r="F433" s="18" t="str">
        <f aca="false">IF(B433="","",IFERROR(INDEX(Materials!$B$2:$B$301,MATCH(B433,Materials!$A$2:$A$301,0)),""))</f>
        <v>Disintegrant</v>
      </c>
      <c r="G433" s="18" t="str">
        <f aca="true">IF(AND(A433="",B433=""),"",IF(A433="","Missing product",IF(B433="","Missing material",IF(COUNTIF(ProductList,A433)=0,"Product not in Products list",IF(COUNTIF(MaterialList,B433)=0,"Material not in Materials list","OK")))))</f>
        <v>OK</v>
      </c>
      <c r="H433" s="18" t="str">
        <f aca="false">IF(F433="Active",A433&amp;"|"&amp;COUNTIFS(A$2:A433,A433,F$2:F433,"Active"),"")</f>
        <v/>
      </c>
      <c r="I433" s="18" t="str">
        <f aca="false">IF(B433="","",IF(SUMPRODUCT(MAX((A$1:A432=A433)*(B$1:B432=B433)*ROW(A$1:A432)))=0,C433&amp;"",IF(C433="",INDEX(I$1:I432,SUMPRODUCT(MAX((A$1:A432=A433)*(B$1:B432=B433)*ROW(A$1:A432)))),IF(INDEX(I$1:I432,SUMPRODUCT(MAX((A$1:A432=A433)*(B$1:B432=B433)*ROW(A$1:A432))))="",C433&amp;"",INDEX(I$1:I432,SUMPRODUCT(MAX((A$1:A432=A433)*(B$1:B432=B433)*ROW(A$1:A432))))&amp;"; "&amp;C433))))</f>
        <v>Intra-granular; Type A; Extra-granular; Type A</v>
      </c>
      <c r="J433" s="18" t="str">
        <f aca="false">IF(A433="","",A433&amp;"|"&amp;COUNTIF(A$2:A433,A433))</f>
        <v>Scadia 50|7</v>
      </c>
      <c r="K433" s="18" t="n">
        <f aca="false">IF(OR(A433="",B433=""),0,IF(COUNTIFS(A$2:A433,A433,B$2:B433,B433)=1,1,0))</f>
        <v>0</v>
      </c>
    </row>
    <row r="434" customFormat="false" ht="15" hidden="false" customHeight="false" outlineLevel="0" collapsed="false">
      <c r="A434" s="15" t="s">
        <v>403</v>
      </c>
      <c r="B434" s="15" t="s">
        <v>293</v>
      </c>
      <c r="C434" s="15"/>
      <c r="D434" s="15"/>
      <c r="F434" s="18" t="str">
        <f aca="false">IF(B434="","",IFERROR(INDEX(Materials!$B$2:$B$301,MATCH(B434,Materials!$A$2:$A$301,0)),""))</f>
        <v>Glidant</v>
      </c>
      <c r="G434" s="18" t="str">
        <f aca="true">IF(AND(A434="",B434=""),"",IF(A434="","Missing product",IF(B434="","Missing material",IF(COUNTIF(ProductList,A434)=0,"Product not in Products list",IF(COUNTIF(MaterialList,B434)=0,"Material not in Materials list","OK")))))</f>
        <v>OK</v>
      </c>
      <c r="H434" s="18" t="str">
        <f aca="false">IF(F434="Active",A434&amp;"|"&amp;COUNTIFS(A$2:A434,A434,F$2:F434,"Active"),"")</f>
        <v/>
      </c>
      <c r="I434" s="18" t="str">
        <f aca="false">IF(B434="","",IF(SUMPRODUCT(MAX((A$1:A433=A434)*(B$1:B433=B434)*ROW(A$1:A433)))=0,C434&amp;"",IF(C434="",INDEX(I$1:I433,SUMPRODUCT(MAX((A$1:A433=A434)*(B$1:B433=B434)*ROW(A$1:A433)))),IF(INDEX(I$1:I433,SUMPRODUCT(MAX((A$1:A433=A434)*(B$1:B433=B434)*ROW(A$1:A433))))="",C434&amp;"",INDEX(I$1:I433,SUMPRODUCT(MAX((A$1:A433=A434)*(B$1:B433=B434)*ROW(A$1:A433))))&amp;"; "&amp;C434))))</f>
        <v/>
      </c>
      <c r="J434" s="18" t="str">
        <f aca="false">IF(A434="","",A434&amp;"|"&amp;COUNTIF(A$2:A434,A434))</f>
        <v>Scadia 50|8</v>
      </c>
      <c r="K434" s="18" t="n">
        <f aca="false">IF(OR(A434="",B434=""),0,IF(COUNTIFS(A$2:A434,A434,B$2:B434,B434)=1,1,0))</f>
        <v>1</v>
      </c>
    </row>
    <row r="435" customFormat="false" ht="15" hidden="false" customHeight="false" outlineLevel="0" collapsed="false">
      <c r="A435" s="15" t="s">
        <v>403</v>
      </c>
      <c r="B435" s="15" t="s">
        <v>298</v>
      </c>
      <c r="C435" s="15"/>
      <c r="D435" s="15"/>
      <c r="F435" s="18" t="str">
        <f aca="false">IF(B435="","",IFERROR(INDEX(Materials!$B$2:$B$301,MATCH(B435,Materials!$A$2:$A$301,0)),""))</f>
        <v>Lubricant</v>
      </c>
      <c r="G435" s="18" t="str">
        <f aca="true">IF(AND(A435="",B435=""),"",IF(A435="","Missing product",IF(B435="","Missing material",IF(COUNTIF(ProductList,A435)=0,"Product not in Products list",IF(COUNTIF(MaterialList,B435)=0,"Material not in Materials list","OK")))))</f>
        <v>OK</v>
      </c>
      <c r="H435" s="18" t="str">
        <f aca="false">IF(F435="Active",A435&amp;"|"&amp;COUNTIFS(A$2:A435,A435,F$2:F435,"Active"),"")</f>
        <v/>
      </c>
      <c r="I435" s="18" t="str">
        <f aca="false">IF(B435="","",IF(SUMPRODUCT(MAX((A$1:A434=A435)*(B$1:B434=B435)*ROW(A$1:A434)))=0,C435&amp;"",IF(C435="",INDEX(I$1:I434,SUMPRODUCT(MAX((A$1:A434=A435)*(B$1:B434=B435)*ROW(A$1:A434)))),IF(INDEX(I$1:I434,SUMPRODUCT(MAX((A$1:A434=A435)*(B$1:B434=B435)*ROW(A$1:A434))))="",C435&amp;"",INDEX(I$1:I434,SUMPRODUCT(MAX((A$1:A434=A435)*(B$1:B434=B435)*ROW(A$1:A434))))&amp;"; "&amp;C435))))</f>
        <v/>
      </c>
      <c r="J435" s="18" t="str">
        <f aca="false">IF(A435="","",A435&amp;"|"&amp;COUNTIF(A$2:A435,A435))</f>
        <v>Scadia 50|9</v>
      </c>
      <c r="K435" s="18" t="n">
        <f aca="false">IF(OR(A435="",B435=""),0,IF(COUNTIFS(A$2:A435,A435,B$2:B435,B435)=1,1,0))</f>
        <v>1</v>
      </c>
    </row>
    <row r="436" customFormat="false" ht="15" hidden="false" customHeight="false" outlineLevel="0" collapsed="false">
      <c r="A436" s="15" t="s">
        <v>403</v>
      </c>
      <c r="B436" s="15" t="s">
        <v>226</v>
      </c>
      <c r="C436" s="15"/>
      <c r="D436" s="15"/>
      <c r="F436" s="18" t="str">
        <f aca="false">IF(B436="","",IFERROR(INDEX(Materials!$B$2:$B$301,MATCH(B436,Materials!$A$2:$A$301,0)),""))</f>
        <v>Binder / Coating Polymer</v>
      </c>
      <c r="G436" s="18" t="str">
        <f aca="true">IF(AND(A436="",B436=""),"",IF(A436="","Missing product",IF(B436="","Missing material",IF(COUNTIF(ProductList,A436)=0,"Product not in Products list",IF(COUNTIF(MaterialList,B436)=0,"Material not in Materials list","OK")))))</f>
        <v>OK</v>
      </c>
      <c r="H436" s="18" t="str">
        <f aca="false">IF(F436="Active",A436&amp;"|"&amp;COUNTIFS(A$2:A436,A436,F$2:F436,"Active"),"")</f>
        <v/>
      </c>
      <c r="I436" s="18" t="str">
        <f aca="false">IF(B436="","",IF(SUMPRODUCT(MAX((A$1:A435=A436)*(B$1:B435=B436)*ROW(A$1:A435)))=0,C436&amp;"",IF(C436="",INDEX(I$1:I435,SUMPRODUCT(MAX((A$1:A435=A436)*(B$1:B435=B436)*ROW(A$1:A435)))),IF(INDEX(I$1:I435,SUMPRODUCT(MAX((A$1:A435=A436)*(B$1:B435=B436)*ROW(A$1:A435))))="",C436&amp;"",INDEX(I$1:I435,SUMPRODUCT(MAX((A$1:A435=A436)*(B$1:B435=B436)*ROW(A$1:A435))))&amp;"; "&amp;C436))))</f>
        <v/>
      </c>
      <c r="J436" s="18" t="str">
        <f aca="false">IF(A436="","",A436&amp;"|"&amp;COUNTIF(A$2:A436,A436))</f>
        <v>Scadia 50|10</v>
      </c>
      <c r="K436" s="18" t="n">
        <f aca="false">IF(OR(A436="",B436=""),0,IF(COUNTIFS(A$2:A436,A436,B$2:B436,B436)=1,1,0))</f>
        <v>0</v>
      </c>
    </row>
    <row r="437" customFormat="false" ht="15" hidden="false" customHeight="false" outlineLevel="0" collapsed="false">
      <c r="A437" s="15" t="s">
        <v>403</v>
      </c>
      <c r="B437" s="15" t="s">
        <v>311</v>
      </c>
      <c r="C437" s="15"/>
      <c r="D437" s="15"/>
      <c r="F437" s="18" t="str">
        <f aca="false">IF(B437="","",IFERROR(INDEX(Materials!$B$2:$B$301,MATCH(B437,Materials!$A$2:$A$301,0)),""))</f>
        <v>Plasticizer</v>
      </c>
      <c r="G437" s="18" t="str">
        <f aca="true">IF(AND(A437="",B437=""),"",IF(A437="","Missing product",IF(B437="","Missing material",IF(COUNTIF(ProductList,A437)=0,"Product not in Products list",IF(COUNTIF(MaterialList,B437)=0,"Material not in Materials list","OK")))))</f>
        <v>OK</v>
      </c>
      <c r="H437" s="18" t="str">
        <f aca="false">IF(F437="Active",A437&amp;"|"&amp;COUNTIFS(A$2:A437,A437,F$2:F437,"Active"),"")</f>
        <v/>
      </c>
      <c r="I437" s="18" t="str">
        <f aca="false">IF(B437="","",IF(SUMPRODUCT(MAX((A$1:A436=A437)*(B$1:B436=B437)*ROW(A$1:A436)))=0,C437&amp;"",IF(C437="",INDEX(I$1:I436,SUMPRODUCT(MAX((A$1:A436=A437)*(B$1:B436=B437)*ROW(A$1:A436)))),IF(INDEX(I$1:I436,SUMPRODUCT(MAX((A$1:A436=A437)*(B$1:B436=B437)*ROW(A$1:A436))))="",C437&amp;"",INDEX(I$1:I436,SUMPRODUCT(MAX((A$1:A436=A437)*(B$1:B436=B437)*ROW(A$1:A436))))&amp;"; "&amp;C437))))</f>
        <v/>
      </c>
      <c r="J437" s="18" t="str">
        <f aca="false">IF(A437="","",A437&amp;"|"&amp;COUNTIF(A$2:A437,A437))</f>
        <v>Scadia 50|11</v>
      </c>
      <c r="K437" s="18" t="n">
        <f aca="false">IF(OR(A437="",B437=""),0,IF(COUNTIFS(A$2:A437,A437,B$2:B437,B437)=1,1,0))</f>
        <v>1</v>
      </c>
    </row>
    <row r="438" customFormat="false" ht="15" hidden="false" customHeight="false" outlineLevel="0" collapsed="false">
      <c r="A438" s="15" t="s">
        <v>403</v>
      </c>
      <c r="B438" s="15" t="s">
        <v>250</v>
      </c>
      <c r="C438" s="15"/>
      <c r="D438" s="15"/>
      <c r="F438" s="18" t="str">
        <f aca="false">IF(B438="","",IFERROR(INDEX(Materials!$B$2:$B$301,MATCH(B438,Materials!$A$2:$A$301,0)),""))</f>
        <v>Colorant</v>
      </c>
      <c r="G438" s="18" t="str">
        <f aca="true">IF(AND(A438="",B438=""),"",IF(A438="","Missing product",IF(B438="","Missing material",IF(COUNTIF(ProductList,A438)=0,"Product not in Products list",IF(COUNTIF(MaterialList,B438)=0,"Material not in Materials list","OK")))))</f>
        <v>OK</v>
      </c>
      <c r="H438" s="18" t="str">
        <f aca="false">IF(F438="Active",A438&amp;"|"&amp;COUNTIFS(A$2:A438,A438,F$2:F438,"Active"),"")</f>
        <v/>
      </c>
      <c r="I438" s="18" t="str">
        <f aca="false">IF(B438="","",IF(SUMPRODUCT(MAX((A$1:A437=A438)*(B$1:B437=B438)*ROW(A$1:A437)))=0,C438&amp;"",IF(C438="",INDEX(I$1:I437,SUMPRODUCT(MAX((A$1:A437=A438)*(B$1:B437=B438)*ROW(A$1:A437)))),IF(INDEX(I$1:I437,SUMPRODUCT(MAX((A$1:A437=A438)*(B$1:B437=B438)*ROW(A$1:A437))))="",C438&amp;"",INDEX(I$1:I437,SUMPRODUCT(MAX((A$1:A437=A438)*(B$1:B437=B438)*ROW(A$1:A437))))&amp;"; "&amp;C438))))</f>
        <v/>
      </c>
      <c r="J438" s="18" t="str">
        <f aca="false">IF(A438="","",A438&amp;"|"&amp;COUNTIF(A$2:A438,A438))</f>
        <v>Scadia 50|12</v>
      </c>
      <c r="K438" s="18" t="n">
        <f aca="false">IF(OR(A438="",B438=""),0,IF(COUNTIFS(A$2:A438,A438,B$2:B438,B438)=1,1,0))</f>
        <v>1</v>
      </c>
    </row>
    <row r="439" customFormat="false" ht="15" hidden="false" customHeight="false" outlineLevel="0" collapsed="false">
      <c r="A439" s="15" t="s">
        <v>403</v>
      </c>
      <c r="B439" s="15" t="s">
        <v>303</v>
      </c>
      <c r="C439" s="15"/>
      <c r="D439" s="15"/>
      <c r="F439" s="18" t="str">
        <f aca="false">IF(B439="","",IFERROR(INDEX(Materials!$B$2:$B$301,MATCH(B439,Materials!$A$2:$A$301,0)),""))</f>
        <v>Opacifier</v>
      </c>
      <c r="G439" s="18" t="str">
        <f aca="true">IF(AND(A439="",B439=""),"",IF(A439="","Missing product",IF(B439="","Missing material",IF(COUNTIF(ProductList,A439)=0,"Product not in Products list",IF(COUNTIF(MaterialList,B439)=0,"Material not in Materials list","OK")))))</f>
        <v>OK</v>
      </c>
      <c r="H439" s="18" t="str">
        <f aca="false">IF(F439="Active",A439&amp;"|"&amp;COUNTIFS(A$2:A439,A439,F$2:F439,"Active"),"")</f>
        <v/>
      </c>
      <c r="I439" s="18" t="str">
        <f aca="false">IF(B439="","",IF(SUMPRODUCT(MAX((A$1:A438=A439)*(B$1:B438=B439)*ROW(A$1:A438)))=0,C439&amp;"",IF(C439="",INDEX(I$1:I438,SUMPRODUCT(MAX((A$1:A438=A439)*(B$1:B438=B439)*ROW(A$1:A438)))),IF(INDEX(I$1:I438,SUMPRODUCT(MAX((A$1:A438=A439)*(B$1:B438=B439)*ROW(A$1:A438))))="",C439&amp;"",INDEX(I$1:I438,SUMPRODUCT(MAX((A$1:A438=A439)*(B$1:B438=B439)*ROW(A$1:A438))))&amp;"; "&amp;C439))))</f>
        <v/>
      </c>
      <c r="J439" s="18" t="str">
        <f aca="false">IF(A439="","",A439&amp;"|"&amp;COUNTIF(A$2:A439,A439))</f>
        <v>Scadia 50|13</v>
      </c>
      <c r="K439" s="18" t="n">
        <f aca="false">IF(OR(A439="",B439=""),0,IF(COUNTIFS(A$2:A439,A439,B$2:B439,B439)=1,1,0))</f>
        <v>1</v>
      </c>
    </row>
    <row r="440" customFormat="false" ht="15" hidden="false" customHeight="false" outlineLevel="0" collapsed="false">
      <c r="A440" s="15" t="s">
        <v>403</v>
      </c>
      <c r="B440" s="15" t="s">
        <v>296</v>
      </c>
      <c r="C440" s="15"/>
      <c r="D440" s="15"/>
      <c r="F440" s="18" t="str">
        <f aca="false">IF(B440="","",IFERROR(INDEX(Materials!$B$2:$B$301,MATCH(B440,Materials!$A$2:$A$301,0)),""))</f>
        <v>Glidant / Anti-tacking</v>
      </c>
      <c r="G440" s="18" t="str">
        <f aca="true">IF(AND(A440="",B440=""),"",IF(A440="","Missing product",IF(B440="","Missing material",IF(COUNTIF(ProductList,A440)=0,"Product not in Products list",IF(COUNTIF(MaterialList,B440)=0,"Material not in Materials list","OK")))))</f>
        <v>OK</v>
      </c>
      <c r="H440" s="18" t="str">
        <f aca="false">IF(F440="Active",A440&amp;"|"&amp;COUNTIFS(A$2:A440,A440,F$2:F440,"Active"),"")</f>
        <v/>
      </c>
      <c r="I440" s="18" t="str">
        <f aca="false">IF(B440="","",IF(SUMPRODUCT(MAX((A$1:A439=A440)*(B$1:B439=B440)*ROW(A$1:A439)))=0,C440&amp;"",IF(C440="",INDEX(I$1:I439,SUMPRODUCT(MAX((A$1:A439=A440)*(B$1:B439=B440)*ROW(A$1:A439)))),IF(INDEX(I$1:I439,SUMPRODUCT(MAX((A$1:A439=A440)*(B$1:B439=B440)*ROW(A$1:A439))))="",C440&amp;"",INDEX(I$1:I439,SUMPRODUCT(MAX((A$1:A439=A440)*(B$1:B439=B440)*ROW(A$1:A439))))&amp;"; "&amp;C440))))</f>
        <v/>
      </c>
      <c r="J440" s="18" t="str">
        <f aca="false">IF(A440="","",A440&amp;"|"&amp;COUNTIF(A$2:A440,A440))</f>
        <v>Scadia 50|14</v>
      </c>
      <c r="K440" s="18" t="n">
        <f aca="false">IF(OR(A440="",B440=""),0,IF(COUNTIFS(A$2:A440,A440,B$2:B440,B440)=1,1,0))</f>
        <v>1</v>
      </c>
    </row>
    <row r="441" customFormat="false" ht="15" hidden="false" customHeight="false" outlineLevel="0" collapsed="false">
      <c r="A441" s="15" t="s">
        <v>403</v>
      </c>
      <c r="B441" s="15" t="s">
        <v>338</v>
      </c>
      <c r="C441" s="15" t="s">
        <v>494</v>
      </c>
      <c r="D441" s="15"/>
      <c r="F441" s="18" t="str">
        <f aca="false">IF(B441="","",IFERROR(INDEX(Materials!$B$2:$B$301,MATCH(B441,Materials!$A$2:$A$301,0)),""))</f>
        <v>Solvent</v>
      </c>
      <c r="G441" s="18" t="str">
        <f aca="true">IF(AND(A441="",B441=""),"",IF(A441="","Missing product",IF(B441="","Missing material",IF(COUNTIF(ProductList,A441)=0,"Product not in Products list",IF(COUNTIF(MaterialList,B441)=0,"Material not in Materials list","OK")))))</f>
        <v>OK</v>
      </c>
      <c r="H441" s="18" t="str">
        <f aca="false">IF(F441="Active",A441&amp;"|"&amp;COUNTIFS(A$2:A441,A441,F$2:F441,"Active"),"")</f>
        <v/>
      </c>
      <c r="I441" s="18" t="str">
        <f aca="false">IF(B441="","",IF(SUMPRODUCT(MAX((A$1:A440=A441)*(B$1:B440=B441)*ROW(A$1:A440)))=0,C441&amp;"",IF(C441="",INDEX(I$1:I440,SUMPRODUCT(MAX((A$1:A440=A441)*(B$1:B440=B441)*ROW(A$1:A440)))),IF(INDEX(I$1:I440,SUMPRODUCT(MAX((A$1:A440=A441)*(B$1:B440=B441)*ROW(A$1:A440))))="",C441&amp;"",INDEX(I$1:I440,SUMPRODUCT(MAX((A$1:A440=A441)*(B$1:B440=B441)*ROW(A$1:A440))))&amp;"; "&amp;C441))))</f>
        <v>Binder Solvent; Coating Solvent</v>
      </c>
      <c r="J441" s="18" t="str">
        <f aca="false">IF(A441="","",A441&amp;"|"&amp;COUNTIF(A$2:A441,A441))</f>
        <v>Scadia 50|15</v>
      </c>
      <c r="K441" s="18" t="n">
        <f aca="false">IF(OR(A441="",B441=""),0,IF(COUNTIFS(A$2:A441,A441,B$2:B441,B441)=1,1,0))</f>
        <v>0</v>
      </c>
    </row>
    <row r="442" customFormat="false" ht="15" hidden="false" customHeight="false" outlineLevel="0" collapsed="false">
      <c r="A442" s="15" t="s">
        <v>404</v>
      </c>
      <c r="B442" s="15" t="s">
        <v>193</v>
      </c>
      <c r="C442" s="15"/>
      <c r="D442" s="15"/>
      <c r="F442" s="18" t="str">
        <f aca="false">IF(B442="","",IFERROR(INDEX(Materials!$B$2:$B$301,MATCH(B442,Materials!$A$2:$A$301,0)),""))</f>
        <v>Active</v>
      </c>
      <c r="G442" s="18" t="str">
        <f aca="true">IF(AND(A442="",B442=""),"",IF(A442="","Missing product",IF(B442="","Missing material",IF(COUNTIF(ProductList,A442)=0,"Product not in Products list",IF(COUNTIF(MaterialList,B442)=0,"Material not in Materials list","OK")))))</f>
        <v>OK</v>
      </c>
      <c r="H442" s="18" t="str">
        <f aca="false">IF(F442="Active",A442&amp;"|"&amp;COUNTIFS(A$2:A442,A442,F$2:F442,"Active"),"")</f>
        <v>Scadia 100|1</v>
      </c>
      <c r="I442" s="18" t="str">
        <f aca="false">IF(B442="","",IF(SUMPRODUCT(MAX((A$1:A441=A442)*(B$1:B441=B442)*ROW(A$1:A441)))=0,C442&amp;"",IF(C442="",INDEX(I$1:I441,SUMPRODUCT(MAX((A$1:A441=A442)*(B$1:B441=B442)*ROW(A$1:A441)))),IF(INDEX(I$1:I441,SUMPRODUCT(MAX((A$1:A441=A442)*(B$1:B441=B442)*ROW(A$1:A441))))="",C442&amp;"",INDEX(I$1:I441,SUMPRODUCT(MAX((A$1:A441=A442)*(B$1:B441=B442)*ROW(A$1:A441))))&amp;"; "&amp;C442))))</f>
        <v/>
      </c>
      <c r="J442" s="18" t="str">
        <f aca="false">IF(A442="","",A442&amp;"|"&amp;COUNTIF(A$2:A442,A442))</f>
        <v>Scadia 100|1</v>
      </c>
      <c r="K442" s="18" t="n">
        <f aca="false">IF(OR(A442="",B442=""),0,IF(COUNTIFS(A$2:A442,A442,B$2:B442,B442)=1,1,0))</f>
        <v>1</v>
      </c>
    </row>
    <row r="443" customFormat="false" ht="15" hidden="false" customHeight="false" outlineLevel="0" collapsed="false">
      <c r="A443" s="15" t="s">
        <v>404</v>
      </c>
      <c r="B443" s="15" t="s">
        <v>257</v>
      </c>
      <c r="C443" s="15" t="s">
        <v>501</v>
      </c>
      <c r="D443" s="15"/>
      <c r="F443" s="18" t="str">
        <f aca="false">IF(B443="","",IFERROR(INDEX(Materials!$B$2:$B$301,MATCH(B443,Materials!$A$2:$A$301,0)),""))</f>
        <v>Disintegrant</v>
      </c>
      <c r="G443" s="18" t="str">
        <f aca="true">IF(AND(A443="",B443=""),"",IF(A443="","Missing product",IF(B443="","Missing material",IF(COUNTIF(ProductList,A443)=0,"Product not in Products list",IF(COUNTIF(MaterialList,B443)=0,"Material not in Materials list","OK")))))</f>
        <v>OK</v>
      </c>
      <c r="H443" s="18" t="str">
        <f aca="false">IF(F443="Active",A443&amp;"|"&amp;COUNTIFS(A$2:A443,A443,F$2:F443,"Active"),"")</f>
        <v/>
      </c>
      <c r="I443" s="18" t="str">
        <f aca="false">IF(B443="","",IF(SUMPRODUCT(MAX((A$1:A442=A443)*(B$1:B442=B443)*ROW(A$1:A442)))=0,C443&amp;"",IF(C443="",INDEX(I$1:I442,SUMPRODUCT(MAX((A$1:A442=A443)*(B$1:B442=B443)*ROW(A$1:A442)))),IF(INDEX(I$1:I442,SUMPRODUCT(MAX((A$1:A442=A443)*(B$1:B442=B443)*ROW(A$1:A442))))="",C443&amp;"",INDEX(I$1:I442,SUMPRODUCT(MAX((A$1:A442=A443)*(B$1:B442=B443)*ROW(A$1:A442))))&amp;"; "&amp;C443))))</f>
        <v>Intra-granular; Type A</v>
      </c>
      <c r="J443" s="18" t="str">
        <f aca="false">IF(A443="","",A443&amp;"|"&amp;COUNTIF(A$2:A443,A443))</f>
        <v>Scadia 100|2</v>
      </c>
      <c r="K443" s="18" t="n">
        <f aca="false">IF(OR(A443="",B443=""),0,IF(COUNTIFS(A$2:A443,A443,B$2:B443,B443)=1,1,0))</f>
        <v>1</v>
      </c>
    </row>
    <row r="444" customFormat="false" ht="15" hidden="false" customHeight="false" outlineLevel="0" collapsed="false">
      <c r="A444" s="15" t="s">
        <v>404</v>
      </c>
      <c r="B444" s="15" t="s">
        <v>270</v>
      </c>
      <c r="C444" s="15"/>
      <c r="D444" s="15"/>
      <c r="F444" s="18" t="str">
        <f aca="false">IF(B444="","",IFERROR(INDEX(Materials!$B$2:$B$301,MATCH(B444,Materials!$A$2:$A$301,0)),""))</f>
        <v>Filler / Diluent</v>
      </c>
      <c r="G444" s="18" t="str">
        <f aca="true">IF(AND(A444="",B444=""),"",IF(A444="","Missing product",IF(B444="","Missing material",IF(COUNTIF(ProductList,A444)=0,"Product not in Products list",IF(COUNTIF(MaterialList,B444)=0,"Material not in Materials list","OK")))))</f>
        <v>OK</v>
      </c>
      <c r="H444" s="18" t="str">
        <f aca="false">IF(F444="Active",A444&amp;"|"&amp;COUNTIFS(A$2:A444,A444,F$2:F444,"Active"),"")</f>
        <v/>
      </c>
      <c r="I444" s="18" t="str">
        <f aca="false">IF(B444="","",IF(SUMPRODUCT(MAX((A$1:A443=A444)*(B$1:B443=B444)*ROW(A$1:A443)))=0,C444&amp;"",IF(C444="",INDEX(I$1:I443,SUMPRODUCT(MAX((A$1:A443=A444)*(B$1:B443=B444)*ROW(A$1:A443)))),IF(INDEX(I$1:I443,SUMPRODUCT(MAX((A$1:A443=A444)*(B$1:B443=B444)*ROW(A$1:A443))))="",C444&amp;"",INDEX(I$1:I443,SUMPRODUCT(MAX((A$1:A443=A444)*(B$1:B443=B444)*ROW(A$1:A443))))&amp;"; "&amp;C444))))</f>
        <v/>
      </c>
      <c r="J444" s="18" t="str">
        <f aca="false">IF(A444="","",A444&amp;"|"&amp;COUNTIF(A$2:A444,A444))</f>
        <v>Scadia 100|3</v>
      </c>
      <c r="K444" s="18" t="n">
        <f aca="false">IF(OR(A444="",B444=""),0,IF(COUNTIFS(A$2:A444,A444,B$2:B444,B444)=1,1,0))</f>
        <v>1</v>
      </c>
    </row>
    <row r="445" customFormat="false" ht="15" hidden="false" customHeight="false" outlineLevel="0" collapsed="false">
      <c r="A445" s="15" t="s">
        <v>404</v>
      </c>
      <c r="B445" s="15" t="s">
        <v>347</v>
      </c>
      <c r="C445" s="15"/>
      <c r="D445" s="15"/>
      <c r="F445" s="18" t="str">
        <f aca="false">IF(B445="","",IFERROR(INDEX(Materials!$B$2:$B$301,MATCH(B445,Materials!$A$2:$A$301,0)),""))</f>
        <v>Surfactant</v>
      </c>
      <c r="G445" s="18" t="str">
        <f aca="true">IF(AND(A445="",B445=""),"",IF(A445="","Missing product",IF(B445="","Missing material",IF(COUNTIF(ProductList,A445)=0,"Product not in Products list",IF(COUNTIF(MaterialList,B445)=0,"Material not in Materials list","OK")))))</f>
        <v>OK</v>
      </c>
      <c r="H445" s="18" t="str">
        <f aca="false">IF(F445="Active",A445&amp;"|"&amp;COUNTIFS(A$2:A445,A445,F$2:F445,"Active"),"")</f>
        <v/>
      </c>
      <c r="I445" s="18" t="str">
        <f aca="false">IF(B445="","",IF(SUMPRODUCT(MAX((A$1:A444=A445)*(B$1:B444=B445)*ROW(A$1:A444)))=0,C445&amp;"",IF(C445="",INDEX(I$1:I444,SUMPRODUCT(MAX((A$1:A444=A445)*(B$1:B444=B445)*ROW(A$1:A444)))),IF(INDEX(I$1:I444,SUMPRODUCT(MAX((A$1:A444=A445)*(B$1:B444=B445)*ROW(A$1:A444))))="",C445&amp;"",INDEX(I$1:I444,SUMPRODUCT(MAX((A$1:A444=A445)*(B$1:B444=B445)*ROW(A$1:A444))))&amp;"; "&amp;C445))))</f>
        <v/>
      </c>
      <c r="J445" s="18" t="str">
        <f aca="false">IF(A445="","",A445&amp;"|"&amp;COUNTIF(A$2:A445,A445))</f>
        <v>Scadia 100|4</v>
      </c>
      <c r="K445" s="18" t="n">
        <f aca="false">IF(OR(A445="",B445=""),0,IF(COUNTIFS(A$2:A445,A445,B$2:B445,B445)=1,1,0))</f>
        <v>1</v>
      </c>
    </row>
    <row r="446" customFormat="false" ht="15" hidden="false" customHeight="false" outlineLevel="0" collapsed="false">
      <c r="A446" s="15" t="s">
        <v>404</v>
      </c>
      <c r="B446" s="15" t="s">
        <v>226</v>
      </c>
      <c r="C446" s="15"/>
      <c r="D446" s="15"/>
      <c r="F446" s="18" t="str">
        <f aca="false">IF(B446="","",IFERROR(INDEX(Materials!$B$2:$B$301,MATCH(B446,Materials!$A$2:$A$301,0)),""))</f>
        <v>Binder / Coating Polymer</v>
      </c>
      <c r="G446" s="18" t="str">
        <f aca="true">IF(AND(A446="",B446=""),"",IF(A446="","Missing product",IF(B446="","Missing material",IF(COUNTIF(ProductList,A446)=0,"Product not in Products list",IF(COUNTIF(MaterialList,B446)=0,"Material not in Materials list","OK")))))</f>
        <v>OK</v>
      </c>
      <c r="H446" s="18" t="str">
        <f aca="false">IF(F446="Active",A446&amp;"|"&amp;COUNTIFS(A$2:A446,A446,F$2:F446,"Active"),"")</f>
        <v/>
      </c>
      <c r="I446" s="18" t="str">
        <f aca="false">IF(B446="","",IF(SUMPRODUCT(MAX((A$1:A445=A446)*(B$1:B445=B446)*ROW(A$1:A445)))=0,C446&amp;"",IF(C446="",INDEX(I$1:I445,SUMPRODUCT(MAX((A$1:A445=A446)*(B$1:B445=B446)*ROW(A$1:A445)))),IF(INDEX(I$1:I445,SUMPRODUCT(MAX((A$1:A445=A446)*(B$1:B445=B446)*ROW(A$1:A445))))="",C446&amp;"",INDEX(I$1:I445,SUMPRODUCT(MAX((A$1:A445=A446)*(B$1:B445=B446)*ROW(A$1:A445))))&amp;"; "&amp;C446))))</f>
        <v/>
      </c>
      <c r="J446" s="18" t="str">
        <f aca="false">IF(A446="","",A446&amp;"|"&amp;COUNTIF(A$2:A446,A446))</f>
        <v>Scadia 100|5</v>
      </c>
      <c r="K446" s="18" t="n">
        <f aca="false">IF(OR(A446="",B446=""),0,IF(COUNTIFS(A$2:A446,A446,B$2:B446,B446)=1,1,0))</f>
        <v>1</v>
      </c>
    </row>
    <row r="447" customFormat="false" ht="15" hidden="false" customHeight="false" outlineLevel="0" collapsed="false">
      <c r="A447" s="15" t="s">
        <v>404</v>
      </c>
      <c r="B447" s="15" t="s">
        <v>338</v>
      </c>
      <c r="C447" s="15" t="s">
        <v>491</v>
      </c>
      <c r="D447" s="15"/>
      <c r="F447" s="18" t="str">
        <f aca="false">IF(B447="","",IFERROR(INDEX(Materials!$B$2:$B$301,MATCH(B447,Materials!$A$2:$A$301,0)),""))</f>
        <v>Solvent</v>
      </c>
      <c r="G447" s="18" t="str">
        <f aca="true">IF(AND(A447="",B447=""),"",IF(A447="","Missing product",IF(B447="","Missing material",IF(COUNTIF(ProductList,A447)=0,"Product not in Products list",IF(COUNTIF(MaterialList,B447)=0,"Material not in Materials list","OK")))))</f>
        <v>OK</v>
      </c>
      <c r="H447" s="18" t="str">
        <f aca="false">IF(F447="Active",A447&amp;"|"&amp;COUNTIFS(A$2:A447,A447,F$2:F447,"Active"),"")</f>
        <v/>
      </c>
      <c r="I447" s="18" t="str">
        <f aca="false">IF(B447="","",IF(SUMPRODUCT(MAX((A$1:A446=A447)*(B$1:B446=B447)*ROW(A$1:A446)))=0,C447&amp;"",IF(C447="",INDEX(I$1:I446,SUMPRODUCT(MAX((A$1:A446=A447)*(B$1:B446=B447)*ROW(A$1:A446)))),IF(INDEX(I$1:I446,SUMPRODUCT(MAX((A$1:A446=A447)*(B$1:B446=B447)*ROW(A$1:A446))))="",C447&amp;"",INDEX(I$1:I446,SUMPRODUCT(MAX((A$1:A446=A447)*(B$1:B446=B447)*ROW(A$1:A446))))&amp;"; "&amp;C447))))</f>
        <v>Binder Solvent</v>
      </c>
      <c r="J447" s="18" t="str">
        <f aca="false">IF(A447="","",A447&amp;"|"&amp;COUNTIF(A$2:A447,A447))</f>
        <v>Scadia 100|6</v>
      </c>
      <c r="K447" s="18" t="n">
        <f aca="false">IF(OR(A447="",B447=""),0,IF(COUNTIFS(A$2:A447,A447,B$2:B447,B447)=1,1,0))</f>
        <v>1</v>
      </c>
    </row>
    <row r="448" customFormat="false" ht="15" hidden="false" customHeight="false" outlineLevel="0" collapsed="false">
      <c r="A448" s="15" t="s">
        <v>404</v>
      </c>
      <c r="B448" s="15" t="s">
        <v>257</v>
      </c>
      <c r="C448" s="15" t="s">
        <v>502</v>
      </c>
      <c r="D448" s="15"/>
      <c r="F448" s="18" t="str">
        <f aca="false">IF(B448="","",IFERROR(INDEX(Materials!$B$2:$B$301,MATCH(B448,Materials!$A$2:$A$301,0)),""))</f>
        <v>Disintegrant</v>
      </c>
      <c r="G448" s="18" t="str">
        <f aca="true">IF(AND(A448="",B448=""),"",IF(A448="","Missing product",IF(B448="","Missing material",IF(COUNTIF(ProductList,A448)=0,"Product not in Products list",IF(COUNTIF(MaterialList,B448)=0,"Material not in Materials list","OK")))))</f>
        <v>OK</v>
      </c>
      <c r="H448" s="18" t="str">
        <f aca="false">IF(F448="Active",A448&amp;"|"&amp;COUNTIFS(A$2:A448,A448,F$2:F448,"Active"),"")</f>
        <v/>
      </c>
      <c r="I448" s="18" t="str">
        <f aca="false">IF(B448="","",IF(SUMPRODUCT(MAX((A$1:A447=A448)*(B$1:B447=B448)*ROW(A$1:A447)))=0,C448&amp;"",IF(C448="",INDEX(I$1:I447,SUMPRODUCT(MAX((A$1:A447=A448)*(B$1:B447=B448)*ROW(A$1:A447)))),IF(INDEX(I$1:I447,SUMPRODUCT(MAX((A$1:A447=A448)*(B$1:B447=B448)*ROW(A$1:A447))))="",C448&amp;"",INDEX(I$1:I447,SUMPRODUCT(MAX((A$1:A447=A448)*(B$1:B447=B448)*ROW(A$1:A447))))&amp;"; "&amp;C448))))</f>
        <v>Intra-granular; Type A; Extra-granular; Type A</v>
      </c>
      <c r="J448" s="18" t="str">
        <f aca="false">IF(A448="","",A448&amp;"|"&amp;COUNTIF(A$2:A448,A448))</f>
        <v>Scadia 100|7</v>
      </c>
      <c r="K448" s="18" t="n">
        <f aca="false">IF(OR(A448="",B448=""),0,IF(COUNTIFS(A$2:A448,A448,B$2:B448,B448)=1,1,0))</f>
        <v>0</v>
      </c>
    </row>
    <row r="449" customFormat="false" ht="15" hidden="false" customHeight="false" outlineLevel="0" collapsed="false">
      <c r="A449" s="15" t="s">
        <v>404</v>
      </c>
      <c r="B449" s="15" t="s">
        <v>293</v>
      </c>
      <c r="C449" s="15"/>
      <c r="D449" s="15"/>
      <c r="F449" s="18" t="str">
        <f aca="false">IF(B449="","",IFERROR(INDEX(Materials!$B$2:$B$301,MATCH(B449,Materials!$A$2:$A$301,0)),""))</f>
        <v>Glidant</v>
      </c>
      <c r="G449" s="18" t="str">
        <f aca="true">IF(AND(A449="",B449=""),"",IF(A449="","Missing product",IF(B449="","Missing material",IF(COUNTIF(ProductList,A449)=0,"Product not in Products list",IF(COUNTIF(MaterialList,B449)=0,"Material not in Materials list","OK")))))</f>
        <v>OK</v>
      </c>
      <c r="H449" s="18" t="str">
        <f aca="false">IF(F449="Active",A449&amp;"|"&amp;COUNTIFS(A$2:A449,A449,F$2:F449,"Active"),"")</f>
        <v/>
      </c>
      <c r="I449" s="18" t="str">
        <f aca="false">IF(B449="","",IF(SUMPRODUCT(MAX((A$1:A448=A449)*(B$1:B448=B449)*ROW(A$1:A448)))=0,C449&amp;"",IF(C449="",INDEX(I$1:I448,SUMPRODUCT(MAX((A$1:A448=A449)*(B$1:B448=B449)*ROW(A$1:A448)))),IF(INDEX(I$1:I448,SUMPRODUCT(MAX((A$1:A448=A449)*(B$1:B448=B449)*ROW(A$1:A448))))="",C449&amp;"",INDEX(I$1:I448,SUMPRODUCT(MAX((A$1:A448=A449)*(B$1:B448=B449)*ROW(A$1:A448))))&amp;"; "&amp;C449))))</f>
        <v/>
      </c>
      <c r="J449" s="18" t="str">
        <f aca="false">IF(A449="","",A449&amp;"|"&amp;COUNTIF(A$2:A449,A449))</f>
        <v>Scadia 100|8</v>
      </c>
      <c r="K449" s="18" t="n">
        <f aca="false">IF(OR(A449="",B449=""),0,IF(COUNTIFS(A$2:A449,A449,B$2:B449,B449)=1,1,0))</f>
        <v>1</v>
      </c>
    </row>
    <row r="450" customFormat="false" ht="15" hidden="false" customHeight="false" outlineLevel="0" collapsed="false">
      <c r="A450" s="15" t="s">
        <v>404</v>
      </c>
      <c r="B450" s="15" t="s">
        <v>298</v>
      </c>
      <c r="C450" s="15"/>
      <c r="D450" s="15"/>
      <c r="F450" s="18" t="str">
        <f aca="false">IF(B450="","",IFERROR(INDEX(Materials!$B$2:$B$301,MATCH(B450,Materials!$A$2:$A$301,0)),""))</f>
        <v>Lubricant</v>
      </c>
      <c r="G450" s="18" t="str">
        <f aca="true">IF(AND(A450="",B450=""),"",IF(A450="","Missing product",IF(B450="","Missing material",IF(COUNTIF(ProductList,A450)=0,"Product not in Products list",IF(COUNTIF(MaterialList,B450)=0,"Material not in Materials list","OK")))))</f>
        <v>OK</v>
      </c>
      <c r="H450" s="18" t="str">
        <f aca="false">IF(F450="Active",A450&amp;"|"&amp;COUNTIFS(A$2:A450,A450,F$2:F450,"Active"),"")</f>
        <v/>
      </c>
      <c r="I450" s="18" t="str">
        <f aca="false">IF(B450="","",IF(SUMPRODUCT(MAX((A$1:A449=A450)*(B$1:B449=B450)*ROW(A$1:A449)))=0,C450&amp;"",IF(C450="",INDEX(I$1:I449,SUMPRODUCT(MAX((A$1:A449=A450)*(B$1:B449=B450)*ROW(A$1:A449)))),IF(INDEX(I$1:I449,SUMPRODUCT(MAX((A$1:A449=A450)*(B$1:B449=B450)*ROW(A$1:A449))))="",C450&amp;"",INDEX(I$1:I449,SUMPRODUCT(MAX((A$1:A449=A450)*(B$1:B449=B450)*ROW(A$1:A449))))&amp;"; "&amp;C450))))</f>
        <v/>
      </c>
      <c r="J450" s="18" t="str">
        <f aca="false">IF(A450="","",A450&amp;"|"&amp;COUNTIF(A$2:A450,A450))</f>
        <v>Scadia 100|9</v>
      </c>
      <c r="K450" s="18" t="n">
        <f aca="false">IF(OR(A450="",B450=""),0,IF(COUNTIFS(A$2:A450,A450,B$2:B450,B450)=1,1,0))</f>
        <v>1</v>
      </c>
    </row>
    <row r="451" customFormat="false" ht="15" hidden="false" customHeight="false" outlineLevel="0" collapsed="false">
      <c r="A451" s="15" t="s">
        <v>404</v>
      </c>
      <c r="B451" s="15" t="s">
        <v>226</v>
      </c>
      <c r="C451" s="15"/>
      <c r="D451" s="15"/>
      <c r="F451" s="18" t="str">
        <f aca="false">IF(B451="","",IFERROR(INDEX(Materials!$B$2:$B$301,MATCH(B451,Materials!$A$2:$A$301,0)),""))</f>
        <v>Binder / Coating Polymer</v>
      </c>
      <c r="G451" s="18" t="str">
        <f aca="true">IF(AND(A451="",B451=""),"",IF(A451="","Missing product",IF(B451="","Missing material",IF(COUNTIF(ProductList,A451)=0,"Product not in Products list",IF(COUNTIF(MaterialList,B451)=0,"Material not in Materials list","OK")))))</f>
        <v>OK</v>
      </c>
      <c r="H451" s="18" t="str">
        <f aca="false">IF(F451="Active",A451&amp;"|"&amp;COUNTIFS(A$2:A451,A451,F$2:F451,"Active"),"")</f>
        <v/>
      </c>
      <c r="I451" s="18" t="str">
        <f aca="false">IF(B451="","",IF(SUMPRODUCT(MAX((A$1:A450=A451)*(B$1:B450=B451)*ROW(A$1:A450)))=0,C451&amp;"",IF(C451="",INDEX(I$1:I450,SUMPRODUCT(MAX((A$1:A450=A451)*(B$1:B450=B451)*ROW(A$1:A450)))),IF(INDEX(I$1:I450,SUMPRODUCT(MAX((A$1:A450=A451)*(B$1:B450=B451)*ROW(A$1:A450))))="",C451&amp;"",INDEX(I$1:I450,SUMPRODUCT(MAX((A$1:A450=A451)*(B$1:B450=B451)*ROW(A$1:A450))))&amp;"; "&amp;C451))))</f>
        <v/>
      </c>
      <c r="J451" s="18" t="str">
        <f aca="false">IF(A451="","",A451&amp;"|"&amp;COUNTIF(A$2:A451,A451))</f>
        <v>Scadia 100|10</v>
      </c>
      <c r="K451" s="18" t="n">
        <f aca="false">IF(OR(A451="",B451=""),0,IF(COUNTIFS(A$2:A451,A451,B$2:B451,B451)=1,1,0))</f>
        <v>0</v>
      </c>
    </row>
    <row r="452" customFormat="false" ht="15" hidden="false" customHeight="false" outlineLevel="0" collapsed="false">
      <c r="A452" s="15" t="s">
        <v>404</v>
      </c>
      <c r="B452" s="15" t="s">
        <v>311</v>
      </c>
      <c r="C452" s="15"/>
      <c r="D452" s="15"/>
      <c r="F452" s="18" t="str">
        <f aca="false">IF(B452="","",IFERROR(INDEX(Materials!$B$2:$B$301,MATCH(B452,Materials!$A$2:$A$301,0)),""))</f>
        <v>Plasticizer</v>
      </c>
      <c r="G452" s="18" t="str">
        <f aca="true">IF(AND(A452="",B452=""),"",IF(A452="","Missing product",IF(B452="","Missing material",IF(COUNTIF(ProductList,A452)=0,"Product not in Products list",IF(COUNTIF(MaterialList,B452)=0,"Material not in Materials list","OK")))))</f>
        <v>OK</v>
      </c>
      <c r="H452" s="18" t="str">
        <f aca="false">IF(F452="Active",A452&amp;"|"&amp;COUNTIFS(A$2:A452,A452,F$2:F452,"Active"),"")</f>
        <v/>
      </c>
      <c r="I452" s="18" t="str">
        <f aca="false">IF(B452="","",IF(SUMPRODUCT(MAX((A$1:A451=A452)*(B$1:B451=B452)*ROW(A$1:A451)))=0,C452&amp;"",IF(C452="",INDEX(I$1:I451,SUMPRODUCT(MAX((A$1:A451=A452)*(B$1:B451=B452)*ROW(A$1:A451)))),IF(INDEX(I$1:I451,SUMPRODUCT(MAX((A$1:A451=A452)*(B$1:B451=B452)*ROW(A$1:A451))))="",C452&amp;"",INDEX(I$1:I451,SUMPRODUCT(MAX((A$1:A451=A452)*(B$1:B451=B452)*ROW(A$1:A451))))&amp;"; "&amp;C452))))</f>
        <v/>
      </c>
      <c r="J452" s="18" t="str">
        <f aca="false">IF(A452="","",A452&amp;"|"&amp;COUNTIF(A$2:A452,A452))</f>
        <v>Scadia 100|11</v>
      </c>
      <c r="K452" s="18" t="n">
        <f aca="false">IF(OR(A452="",B452=""),0,IF(COUNTIFS(A$2:A452,A452,B$2:B452,B452)=1,1,0))</f>
        <v>1</v>
      </c>
    </row>
    <row r="453" customFormat="false" ht="15" hidden="false" customHeight="false" outlineLevel="0" collapsed="false">
      <c r="A453" s="15" t="s">
        <v>404</v>
      </c>
      <c r="B453" s="15" t="s">
        <v>250</v>
      </c>
      <c r="C453" s="15"/>
      <c r="D453" s="15"/>
      <c r="F453" s="18" t="str">
        <f aca="false">IF(B453="","",IFERROR(INDEX(Materials!$B$2:$B$301,MATCH(B453,Materials!$A$2:$A$301,0)),""))</f>
        <v>Colorant</v>
      </c>
      <c r="G453" s="18" t="str">
        <f aca="true">IF(AND(A453="",B453=""),"",IF(A453="","Missing product",IF(B453="","Missing material",IF(COUNTIF(ProductList,A453)=0,"Product not in Products list",IF(COUNTIF(MaterialList,B453)=0,"Material not in Materials list","OK")))))</f>
        <v>OK</v>
      </c>
      <c r="H453" s="18" t="str">
        <f aca="false">IF(F453="Active",A453&amp;"|"&amp;COUNTIFS(A$2:A453,A453,F$2:F453,"Active"),"")</f>
        <v/>
      </c>
      <c r="I453" s="18" t="str">
        <f aca="false">IF(B453="","",IF(SUMPRODUCT(MAX((A$1:A452=A453)*(B$1:B452=B453)*ROW(A$1:A452)))=0,C453&amp;"",IF(C453="",INDEX(I$1:I452,SUMPRODUCT(MAX((A$1:A452=A453)*(B$1:B452=B453)*ROW(A$1:A452)))),IF(INDEX(I$1:I452,SUMPRODUCT(MAX((A$1:A452=A453)*(B$1:B452=B453)*ROW(A$1:A452))))="",C453&amp;"",INDEX(I$1:I452,SUMPRODUCT(MAX((A$1:A452=A453)*(B$1:B452=B453)*ROW(A$1:A452))))&amp;"; "&amp;C453))))</f>
        <v/>
      </c>
      <c r="J453" s="18" t="str">
        <f aca="false">IF(A453="","",A453&amp;"|"&amp;COUNTIF(A$2:A453,A453))</f>
        <v>Scadia 100|12</v>
      </c>
      <c r="K453" s="18" t="n">
        <f aca="false">IF(OR(A453="",B453=""),0,IF(COUNTIFS(A$2:A453,A453,B$2:B453,B453)=1,1,0))</f>
        <v>1</v>
      </c>
    </row>
    <row r="454" customFormat="false" ht="15" hidden="false" customHeight="false" outlineLevel="0" collapsed="false">
      <c r="A454" s="15" t="s">
        <v>404</v>
      </c>
      <c r="B454" s="15" t="s">
        <v>303</v>
      </c>
      <c r="C454" s="15"/>
      <c r="D454" s="15"/>
      <c r="F454" s="18" t="str">
        <f aca="false">IF(B454="","",IFERROR(INDEX(Materials!$B$2:$B$301,MATCH(B454,Materials!$A$2:$A$301,0)),""))</f>
        <v>Opacifier</v>
      </c>
      <c r="G454" s="18" t="str">
        <f aca="true">IF(AND(A454="",B454=""),"",IF(A454="","Missing product",IF(B454="","Missing material",IF(COUNTIF(ProductList,A454)=0,"Product not in Products list",IF(COUNTIF(MaterialList,B454)=0,"Material not in Materials list","OK")))))</f>
        <v>OK</v>
      </c>
      <c r="H454" s="18" t="str">
        <f aca="false">IF(F454="Active",A454&amp;"|"&amp;COUNTIFS(A$2:A454,A454,F$2:F454,"Active"),"")</f>
        <v/>
      </c>
      <c r="I454" s="18" t="str">
        <f aca="false">IF(B454="","",IF(SUMPRODUCT(MAX((A$1:A453=A454)*(B$1:B453=B454)*ROW(A$1:A453)))=0,C454&amp;"",IF(C454="",INDEX(I$1:I453,SUMPRODUCT(MAX((A$1:A453=A454)*(B$1:B453=B454)*ROW(A$1:A453)))),IF(INDEX(I$1:I453,SUMPRODUCT(MAX((A$1:A453=A454)*(B$1:B453=B454)*ROW(A$1:A453))))="",C454&amp;"",INDEX(I$1:I453,SUMPRODUCT(MAX((A$1:A453=A454)*(B$1:B453=B454)*ROW(A$1:A453))))&amp;"; "&amp;C454))))</f>
        <v/>
      </c>
      <c r="J454" s="18" t="str">
        <f aca="false">IF(A454="","",A454&amp;"|"&amp;COUNTIF(A$2:A454,A454))</f>
        <v>Scadia 100|13</v>
      </c>
      <c r="K454" s="18" t="n">
        <f aca="false">IF(OR(A454="",B454=""),0,IF(COUNTIFS(A$2:A454,A454,B$2:B454,B454)=1,1,0))</f>
        <v>1</v>
      </c>
    </row>
    <row r="455" customFormat="false" ht="15" hidden="false" customHeight="false" outlineLevel="0" collapsed="false">
      <c r="A455" s="15" t="s">
        <v>404</v>
      </c>
      <c r="B455" s="15" t="s">
        <v>296</v>
      </c>
      <c r="C455" s="15"/>
      <c r="D455" s="15"/>
      <c r="F455" s="18" t="str">
        <f aca="false">IF(B455="","",IFERROR(INDEX(Materials!$B$2:$B$301,MATCH(B455,Materials!$A$2:$A$301,0)),""))</f>
        <v>Glidant / Anti-tacking</v>
      </c>
      <c r="G455" s="18" t="str">
        <f aca="true">IF(AND(A455="",B455=""),"",IF(A455="","Missing product",IF(B455="","Missing material",IF(COUNTIF(ProductList,A455)=0,"Product not in Products list",IF(COUNTIF(MaterialList,B455)=0,"Material not in Materials list","OK")))))</f>
        <v>OK</v>
      </c>
      <c r="H455" s="18" t="str">
        <f aca="false">IF(F455="Active",A455&amp;"|"&amp;COUNTIFS(A$2:A455,A455,F$2:F455,"Active"),"")</f>
        <v/>
      </c>
      <c r="I455" s="18" t="str">
        <f aca="false">IF(B455="","",IF(SUMPRODUCT(MAX((A$1:A454=A455)*(B$1:B454=B455)*ROW(A$1:A454)))=0,C455&amp;"",IF(C455="",INDEX(I$1:I454,SUMPRODUCT(MAX((A$1:A454=A455)*(B$1:B454=B455)*ROW(A$1:A454)))),IF(INDEX(I$1:I454,SUMPRODUCT(MAX((A$1:A454=A455)*(B$1:B454=B455)*ROW(A$1:A454))))="",C455&amp;"",INDEX(I$1:I454,SUMPRODUCT(MAX((A$1:A454=A455)*(B$1:B454=B455)*ROW(A$1:A454))))&amp;"; "&amp;C455))))</f>
        <v/>
      </c>
      <c r="J455" s="18" t="str">
        <f aca="false">IF(A455="","",A455&amp;"|"&amp;COUNTIF(A$2:A455,A455))</f>
        <v>Scadia 100|14</v>
      </c>
      <c r="K455" s="18" t="n">
        <f aca="false">IF(OR(A455="",B455=""),0,IF(COUNTIFS(A$2:A455,A455,B$2:B455,B455)=1,1,0))</f>
        <v>1</v>
      </c>
    </row>
    <row r="456" customFormat="false" ht="15" hidden="false" customHeight="false" outlineLevel="0" collapsed="false">
      <c r="A456" s="15" t="s">
        <v>404</v>
      </c>
      <c r="B456" s="15" t="s">
        <v>338</v>
      </c>
      <c r="C456" s="15" t="s">
        <v>494</v>
      </c>
      <c r="D456" s="15"/>
      <c r="F456" s="18" t="str">
        <f aca="false">IF(B456="","",IFERROR(INDEX(Materials!$B$2:$B$301,MATCH(B456,Materials!$A$2:$A$301,0)),""))</f>
        <v>Solvent</v>
      </c>
      <c r="G456" s="18" t="str">
        <f aca="true">IF(AND(A456="",B456=""),"",IF(A456="","Missing product",IF(B456="","Missing material",IF(COUNTIF(ProductList,A456)=0,"Product not in Products list",IF(COUNTIF(MaterialList,B456)=0,"Material not in Materials list","OK")))))</f>
        <v>OK</v>
      </c>
      <c r="H456" s="18" t="str">
        <f aca="false">IF(F456="Active",A456&amp;"|"&amp;COUNTIFS(A$2:A456,A456,F$2:F456,"Active"),"")</f>
        <v/>
      </c>
      <c r="I456" s="18" t="str">
        <f aca="false">IF(B456="","",IF(SUMPRODUCT(MAX((A$1:A455=A456)*(B$1:B455=B456)*ROW(A$1:A455)))=0,C456&amp;"",IF(C456="",INDEX(I$1:I455,SUMPRODUCT(MAX((A$1:A455=A456)*(B$1:B455=B456)*ROW(A$1:A455)))),IF(INDEX(I$1:I455,SUMPRODUCT(MAX((A$1:A455=A456)*(B$1:B455=B456)*ROW(A$1:A455))))="",C456&amp;"",INDEX(I$1:I455,SUMPRODUCT(MAX((A$1:A455=A456)*(B$1:B455=B456)*ROW(A$1:A455))))&amp;"; "&amp;C456))))</f>
        <v>Binder Solvent; Coating Solvent</v>
      </c>
      <c r="J456" s="18" t="str">
        <f aca="false">IF(A456="","",A456&amp;"|"&amp;COUNTIF(A$2:A456,A456))</f>
        <v>Scadia 100|15</v>
      </c>
      <c r="K456" s="18" t="n">
        <f aca="false">IF(OR(A456="",B456=""),0,IF(COUNTIFS(A$2:A456,A456,B$2:B456,B456)=1,1,0))</f>
        <v>0</v>
      </c>
    </row>
    <row r="457" customFormat="false" ht="15" hidden="false" customHeight="false" outlineLevel="0" collapsed="false">
      <c r="A457" s="15" t="s">
        <v>405</v>
      </c>
      <c r="B457" s="15" t="s">
        <v>193</v>
      </c>
      <c r="C457" s="15"/>
      <c r="D457" s="15"/>
      <c r="F457" s="18" t="str">
        <f aca="false">IF(B457="","",IFERROR(INDEX(Materials!$B$2:$B$301,MATCH(B457,Materials!$A$2:$A$301,0)),""))</f>
        <v>Active</v>
      </c>
      <c r="G457" s="18" t="str">
        <f aca="true">IF(AND(A457="",B457=""),"",IF(A457="","Missing product",IF(B457="","Missing material",IF(COUNTIF(ProductList,A457)=0,"Product not in Products list",IF(COUNTIF(MaterialList,B457)=0,"Material not in Materials list","OK")))))</f>
        <v>OK</v>
      </c>
      <c r="H457" s="18" t="str">
        <f aca="false">IF(F457="Active",A457&amp;"|"&amp;COUNTIFS(A$2:A457,A457,F$2:F457,"Active"),"")</f>
        <v>Scadia 200|1</v>
      </c>
      <c r="I457" s="18" t="str">
        <f aca="false">IF(B457="","",IF(SUMPRODUCT(MAX((A$1:A456=A457)*(B$1:B456=B457)*ROW(A$1:A456)))=0,C457&amp;"",IF(C457="",INDEX(I$1:I456,SUMPRODUCT(MAX((A$1:A456=A457)*(B$1:B456=B457)*ROW(A$1:A456)))),IF(INDEX(I$1:I456,SUMPRODUCT(MAX((A$1:A456=A457)*(B$1:B456=B457)*ROW(A$1:A456))))="",C457&amp;"",INDEX(I$1:I456,SUMPRODUCT(MAX((A$1:A456=A457)*(B$1:B456=B457)*ROW(A$1:A456))))&amp;"; "&amp;C457))))</f>
        <v/>
      </c>
      <c r="J457" s="18" t="str">
        <f aca="false">IF(A457="","",A457&amp;"|"&amp;COUNTIF(A$2:A457,A457))</f>
        <v>Scadia 200|1</v>
      </c>
      <c r="K457" s="18" t="n">
        <f aca="false">IF(OR(A457="",B457=""),0,IF(COUNTIFS(A$2:A457,A457,B$2:B457,B457)=1,1,0))</f>
        <v>1</v>
      </c>
    </row>
    <row r="458" customFormat="false" ht="15" hidden="false" customHeight="false" outlineLevel="0" collapsed="false">
      <c r="A458" s="15" t="s">
        <v>405</v>
      </c>
      <c r="B458" s="15" t="s">
        <v>257</v>
      </c>
      <c r="C458" s="15" t="s">
        <v>501</v>
      </c>
      <c r="D458" s="15"/>
      <c r="F458" s="18" t="str">
        <f aca="false">IF(B458="","",IFERROR(INDEX(Materials!$B$2:$B$301,MATCH(B458,Materials!$A$2:$A$301,0)),""))</f>
        <v>Disintegrant</v>
      </c>
      <c r="G458" s="18" t="str">
        <f aca="true">IF(AND(A458="",B458=""),"",IF(A458="","Missing product",IF(B458="","Missing material",IF(COUNTIF(ProductList,A458)=0,"Product not in Products list",IF(COUNTIF(MaterialList,B458)=0,"Material not in Materials list","OK")))))</f>
        <v>OK</v>
      </c>
      <c r="H458" s="18" t="str">
        <f aca="false">IF(F458="Active",A458&amp;"|"&amp;COUNTIFS(A$2:A458,A458,F$2:F458,"Active"),"")</f>
        <v/>
      </c>
      <c r="I458" s="18" t="str">
        <f aca="false">IF(B458="","",IF(SUMPRODUCT(MAX((A$1:A457=A458)*(B$1:B457=B458)*ROW(A$1:A457)))=0,C458&amp;"",IF(C458="",INDEX(I$1:I457,SUMPRODUCT(MAX((A$1:A457=A458)*(B$1:B457=B458)*ROW(A$1:A457)))),IF(INDEX(I$1:I457,SUMPRODUCT(MAX((A$1:A457=A458)*(B$1:B457=B458)*ROW(A$1:A457))))="",C458&amp;"",INDEX(I$1:I457,SUMPRODUCT(MAX((A$1:A457=A458)*(B$1:B457=B458)*ROW(A$1:A457))))&amp;"; "&amp;C458))))</f>
        <v>Intra-granular; Type A</v>
      </c>
      <c r="J458" s="18" t="str">
        <f aca="false">IF(A458="","",A458&amp;"|"&amp;COUNTIF(A$2:A458,A458))</f>
        <v>Scadia 200|2</v>
      </c>
      <c r="K458" s="18" t="n">
        <f aca="false">IF(OR(A458="",B458=""),0,IF(COUNTIFS(A$2:A458,A458,B$2:B458,B458)=1,1,0))</f>
        <v>1</v>
      </c>
    </row>
    <row r="459" customFormat="false" ht="15" hidden="false" customHeight="false" outlineLevel="0" collapsed="false">
      <c r="A459" s="15" t="s">
        <v>405</v>
      </c>
      <c r="B459" s="15" t="s">
        <v>270</v>
      </c>
      <c r="C459" s="15"/>
      <c r="D459" s="15"/>
      <c r="F459" s="18" t="str">
        <f aca="false">IF(B459="","",IFERROR(INDEX(Materials!$B$2:$B$301,MATCH(B459,Materials!$A$2:$A$301,0)),""))</f>
        <v>Filler / Diluent</v>
      </c>
      <c r="G459" s="18" t="str">
        <f aca="true">IF(AND(A459="",B459=""),"",IF(A459="","Missing product",IF(B459="","Missing material",IF(COUNTIF(ProductList,A459)=0,"Product not in Products list",IF(COUNTIF(MaterialList,B459)=0,"Material not in Materials list","OK")))))</f>
        <v>OK</v>
      </c>
      <c r="H459" s="18" t="str">
        <f aca="false">IF(F459="Active",A459&amp;"|"&amp;COUNTIFS(A$2:A459,A459,F$2:F459,"Active"),"")</f>
        <v/>
      </c>
      <c r="I459" s="18" t="str">
        <f aca="false">IF(B459="","",IF(SUMPRODUCT(MAX((A$1:A458=A459)*(B$1:B458=B459)*ROW(A$1:A458)))=0,C459&amp;"",IF(C459="",INDEX(I$1:I458,SUMPRODUCT(MAX((A$1:A458=A459)*(B$1:B458=B459)*ROW(A$1:A458)))),IF(INDEX(I$1:I458,SUMPRODUCT(MAX((A$1:A458=A459)*(B$1:B458=B459)*ROW(A$1:A458))))="",C459&amp;"",INDEX(I$1:I458,SUMPRODUCT(MAX((A$1:A458=A459)*(B$1:B458=B459)*ROW(A$1:A458))))&amp;"; "&amp;C459))))</f>
        <v/>
      </c>
      <c r="J459" s="18" t="str">
        <f aca="false">IF(A459="","",A459&amp;"|"&amp;COUNTIF(A$2:A459,A459))</f>
        <v>Scadia 200|3</v>
      </c>
      <c r="K459" s="18" t="n">
        <f aca="false">IF(OR(A459="",B459=""),0,IF(COUNTIFS(A$2:A459,A459,B$2:B459,B459)=1,1,0))</f>
        <v>1</v>
      </c>
    </row>
    <row r="460" customFormat="false" ht="15" hidden="false" customHeight="false" outlineLevel="0" collapsed="false">
      <c r="A460" s="15" t="s">
        <v>405</v>
      </c>
      <c r="B460" s="15" t="s">
        <v>347</v>
      </c>
      <c r="C460" s="15"/>
      <c r="D460" s="15"/>
      <c r="F460" s="18" t="str">
        <f aca="false">IF(B460="","",IFERROR(INDEX(Materials!$B$2:$B$301,MATCH(B460,Materials!$A$2:$A$301,0)),""))</f>
        <v>Surfactant</v>
      </c>
      <c r="G460" s="18" t="str">
        <f aca="true">IF(AND(A460="",B460=""),"",IF(A460="","Missing product",IF(B460="","Missing material",IF(COUNTIF(ProductList,A460)=0,"Product not in Products list",IF(COUNTIF(MaterialList,B460)=0,"Material not in Materials list","OK")))))</f>
        <v>OK</v>
      </c>
      <c r="H460" s="18" t="str">
        <f aca="false">IF(F460="Active",A460&amp;"|"&amp;COUNTIFS(A$2:A460,A460,F$2:F460,"Active"),"")</f>
        <v/>
      </c>
      <c r="I460" s="18" t="str">
        <f aca="false">IF(B460="","",IF(SUMPRODUCT(MAX((A$1:A459=A460)*(B$1:B459=B460)*ROW(A$1:A459)))=0,C460&amp;"",IF(C460="",INDEX(I$1:I459,SUMPRODUCT(MAX((A$1:A459=A460)*(B$1:B459=B460)*ROW(A$1:A459)))),IF(INDEX(I$1:I459,SUMPRODUCT(MAX((A$1:A459=A460)*(B$1:B459=B460)*ROW(A$1:A459))))="",C460&amp;"",INDEX(I$1:I459,SUMPRODUCT(MAX((A$1:A459=A460)*(B$1:B459=B460)*ROW(A$1:A459))))&amp;"; "&amp;C460))))</f>
        <v/>
      </c>
      <c r="J460" s="18" t="str">
        <f aca="false">IF(A460="","",A460&amp;"|"&amp;COUNTIF(A$2:A460,A460))</f>
        <v>Scadia 200|4</v>
      </c>
      <c r="K460" s="18" t="n">
        <f aca="false">IF(OR(A460="",B460=""),0,IF(COUNTIFS(A$2:A460,A460,B$2:B460,B460)=1,1,0))</f>
        <v>1</v>
      </c>
    </row>
    <row r="461" customFormat="false" ht="15" hidden="false" customHeight="false" outlineLevel="0" collapsed="false">
      <c r="A461" s="15" t="s">
        <v>405</v>
      </c>
      <c r="B461" s="15" t="s">
        <v>226</v>
      </c>
      <c r="C461" s="15"/>
      <c r="D461" s="15"/>
      <c r="F461" s="18" t="str">
        <f aca="false">IF(B461="","",IFERROR(INDEX(Materials!$B$2:$B$301,MATCH(B461,Materials!$A$2:$A$301,0)),""))</f>
        <v>Binder / Coating Polymer</v>
      </c>
      <c r="G461" s="18" t="str">
        <f aca="true">IF(AND(A461="",B461=""),"",IF(A461="","Missing product",IF(B461="","Missing material",IF(COUNTIF(ProductList,A461)=0,"Product not in Products list",IF(COUNTIF(MaterialList,B461)=0,"Material not in Materials list","OK")))))</f>
        <v>OK</v>
      </c>
      <c r="H461" s="18" t="str">
        <f aca="false">IF(F461="Active",A461&amp;"|"&amp;COUNTIFS(A$2:A461,A461,F$2:F461,"Active"),"")</f>
        <v/>
      </c>
      <c r="I461" s="18" t="str">
        <f aca="false">IF(B461="","",IF(SUMPRODUCT(MAX((A$1:A460=A461)*(B$1:B460=B461)*ROW(A$1:A460)))=0,C461&amp;"",IF(C461="",INDEX(I$1:I460,SUMPRODUCT(MAX((A$1:A460=A461)*(B$1:B460=B461)*ROW(A$1:A460)))),IF(INDEX(I$1:I460,SUMPRODUCT(MAX((A$1:A460=A461)*(B$1:B460=B461)*ROW(A$1:A460))))="",C461&amp;"",INDEX(I$1:I460,SUMPRODUCT(MAX((A$1:A460=A461)*(B$1:B460=B461)*ROW(A$1:A460))))&amp;"; "&amp;C461))))</f>
        <v/>
      </c>
      <c r="J461" s="18" t="str">
        <f aca="false">IF(A461="","",A461&amp;"|"&amp;COUNTIF(A$2:A461,A461))</f>
        <v>Scadia 200|5</v>
      </c>
      <c r="K461" s="18" t="n">
        <f aca="false">IF(OR(A461="",B461=""),0,IF(COUNTIFS(A$2:A461,A461,B$2:B461,B461)=1,1,0))</f>
        <v>1</v>
      </c>
    </row>
    <row r="462" customFormat="false" ht="15" hidden="false" customHeight="false" outlineLevel="0" collapsed="false">
      <c r="A462" s="15" t="s">
        <v>405</v>
      </c>
      <c r="B462" s="15" t="s">
        <v>338</v>
      </c>
      <c r="C462" s="15" t="s">
        <v>491</v>
      </c>
      <c r="D462" s="15"/>
      <c r="F462" s="18" t="str">
        <f aca="false">IF(B462="","",IFERROR(INDEX(Materials!$B$2:$B$301,MATCH(B462,Materials!$A$2:$A$301,0)),""))</f>
        <v>Solvent</v>
      </c>
      <c r="G462" s="18" t="str">
        <f aca="true">IF(AND(A462="",B462=""),"",IF(A462="","Missing product",IF(B462="","Missing material",IF(COUNTIF(ProductList,A462)=0,"Product not in Products list",IF(COUNTIF(MaterialList,B462)=0,"Material not in Materials list","OK")))))</f>
        <v>OK</v>
      </c>
      <c r="H462" s="18" t="str">
        <f aca="false">IF(F462="Active",A462&amp;"|"&amp;COUNTIFS(A$2:A462,A462,F$2:F462,"Active"),"")</f>
        <v/>
      </c>
      <c r="I462" s="18" t="str">
        <f aca="false">IF(B462="","",IF(SUMPRODUCT(MAX((A$1:A461=A462)*(B$1:B461=B462)*ROW(A$1:A461)))=0,C462&amp;"",IF(C462="",INDEX(I$1:I461,SUMPRODUCT(MAX((A$1:A461=A462)*(B$1:B461=B462)*ROW(A$1:A461)))),IF(INDEX(I$1:I461,SUMPRODUCT(MAX((A$1:A461=A462)*(B$1:B461=B462)*ROW(A$1:A461))))="",C462&amp;"",INDEX(I$1:I461,SUMPRODUCT(MAX((A$1:A461=A462)*(B$1:B461=B462)*ROW(A$1:A461))))&amp;"; "&amp;C462))))</f>
        <v>Binder Solvent</v>
      </c>
      <c r="J462" s="18" t="str">
        <f aca="false">IF(A462="","",A462&amp;"|"&amp;COUNTIF(A$2:A462,A462))</f>
        <v>Scadia 200|6</v>
      </c>
      <c r="K462" s="18" t="n">
        <f aca="false">IF(OR(A462="",B462=""),0,IF(COUNTIFS(A$2:A462,A462,B$2:B462,B462)=1,1,0))</f>
        <v>1</v>
      </c>
    </row>
    <row r="463" customFormat="false" ht="15" hidden="false" customHeight="false" outlineLevel="0" collapsed="false">
      <c r="A463" s="15" t="s">
        <v>405</v>
      </c>
      <c r="B463" s="15" t="s">
        <v>257</v>
      </c>
      <c r="C463" s="15" t="s">
        <v>502</v>
      </c>
      <c r="D463" s="15"/>
      <c r="F463" s="18" t="str">
        <f aca="false">IF(B463="","",IFERROR(INDEX(Materials!$B$2:$B$301,MATCH(B463,Materials!$A$2:$A$301,0)),""))</f>
        <v>Disintegrant</v>
      </c>
      <c r="G463" s="18" t="str">
        <f aca="true">IF(AND(A463="",B463=""),"",IF(A463="","Missing product",IF(B463="","Missing material",IF(COUNTIF(ProductList,A463)=0,"Product not in Products list",IF(COUNTIF(MaterialList,B463)=0,"Material not in Materials list","OK")))))</f>
        <v>OK</v>
      </c>
      <c r="H463" s="18" t="str">
        <f aca="false">IF(F463="Active",A463&amp;"|"&amp;COUNTIFS(A$2:A463,A463,F$2:F463,"Active"),"")</f>
        <v/>
      </c>
      <c r="I463" s="18" t="str">
        <f aca="false">IF(B463="","",IF(SUMPRODUCT(MAX((A$1:A462=A463)*(B$1:B462=B463)*ROW(A$1:A462)))=0,C463&amp;"",IF(C463="",INDEX(I$1:I462,SUMPRODUCT(MAX((A$1:A462=A463)*(B$1:B462=B463)*ROW(A$1:A462)))),IF(INDEX(I$1:I462,SUMPRODUCT(MAX((A$1:A462=A463)*(B$1:B462=B463)*ROW(A$1:A462))))="",C463&amp;"",INDEX(I$1:I462,SUMPRODUCT(MAX((A$1:A462=A463)*(B$1:B462=B463)*ROW(A$1:A462))))&amp;"; "&amp;C463))))</f>
        <v>Intra-granular; Type A; Extra-granular; Type A</v>
      </c>
      <c r="J463" s="18" t="str">
        <f aca="false">IF(A463="","",A463&amp;"|"&amp;COUNTIF(A$2:A463,A463))</f>
        <v>Scadia 200|7</v>
      </c>
      <c r="K463" s="18" t="n">
        <f aca="false">IF(OR(A463="",B463=""),0,IF(COUNTIFS(A$2:A463,A463,B$2:B463,B463)=1,1,0))</f>
        <v>0</v>
      </c>
    </row>
    <row r="464" customFormat="false" ht="15" hidden="false" customHeight="false" outlineLevel="0" collapsed="false">
      <c r="A464" s="15" t="s">
        <v>405</v>
      </c>
      <c r="B464" s="15" t="s">
        <v>293</v>
      </c>
      <c r="C464" s="15"/>
      <c r="D464" s="15"/>
      <c r="F464" s="18" t="str">
        <f aca="false">IF(B464="","",IFERROR(INDEX(Materials!$B$2:$B$301,MATCH(B464,Materials!$A$2:$A$301,0)),""))</f>
        <v>Glidant</v>
      </c>
      <c r="G464" s="18" t="str">
        <f aca="true">IF(AND(A464="",B464=""),"",IF(A464="","Missing product",IF(B464="","Missing material",IF(COUNTIF(ProductList,A464)=0,"Product not in Products list",IF(COUNTIF(MaterialList,B464)=0,"Material not in Materials list","OK")))))</f>
        <v>OK</v>
      </c>
      <c r="H464" s="18" t="str">
        <f aca="false">IF(F464="Active",A464&amp;"|"&amp;COUNTIFS(A$2:A464,A464,F$2:F464,"Active"),"")</f>
        <v/>
      </c>
      <c r="I464" s="18" t="str">
        <f aca="false">IF(B464="","",IF(SUMPRODUCT(MAX((A$1:A463=A464)*(B$1:B463=B464)*ROW(A$1:A463)))=0,C464&amp;"",IF(C464="",INDEX(I$1:I463,SUMPRODUCT(MAX((A$1:A463=A464)*(B$1:B463=B464)*ROW(A$1:A463)))),IF(INDEX(I$1:I463,SUMPRODUCT(MAX((A$1:A463=A464)*(B$1:B463=B464)*ROW(A$1:A463))))="",C464&amp;"",INDEX(I$1:I463,SUMPRODUCT(MAX((A$1:A463=A464)*(B$1:B463=B464)*ROW(A$1:A463))))&amp;"; "&amp;C464))))</f>
        <v/>
      </c>
      <c r="J464" s="18" t="str">
        <f aca="false">IF(A464="","",A464&amp;"|"&amp;COUNTIF(A$2:A464,A464))</f>
        <v>Scadia 200|8</v>
      </c>
      <c r="K464" s="18" t="n">
        <f aca="false">IF(OR(A464="",B464=""),0,IF(COUNTIFS(A$2:A464,A464,B$2:B464,B464)=1,1,0))</f>
        <v>1</v>
      </c>
    </row>
    <row r="465" customFormat="false" ht="15" hidden="false" customHeight="false" outlineLevel="0" collapsed="false">
      <c r="A465" s="15" t="s">
        <v>405</v>
      </c>
      <c r="B465" s="15" t="s">
        <v>298</v>
      </c>
      <c r="C465" s="15"/>
      <c r="D465" s="15"/>
      <c r="F465" s="18" t="str">
        <f aca="false">IF(B465="","",IFERROR(INDEX(Materials!$B$2:$B$301,MATCH(B465,Materials!$A$2:$A$301,0)),""))</f>
        <v>Lubricant</v>
      </c>
      <c r="G465" s="18" t="str">
        <f aca="true">IF(AND(A465="",B465=""),"",IF(A465="","Missing product",IF(B465="","Missing material",IF(COUNTIF(ProductList,A465)=0,"Product not in Products list",IF(COUNTIF(MaterialList,B465)=0,"Material not in Materials list","OK")))))</f>
        <v>OK</v>
      </c>
      <c r="H465" s="18" t="str">
        <f aca="false">IF(F465="Active",A465&amp;"|"&amp;COUNTIFS(A$2:A465,A465,F$2:F465,"Active"),"")</f>
        <v/>
      </c>
      <c r="I465" s="18" t="str">
        <f aca="false">IF(B465="","",IF(SUMPRODUCT(MAX((A$1:A464=A465)*(B$1:B464=B465)*ROW(A$1:A464)))=0,C465&amp;"",IF(C465="",INDEX(I$1:I464,SUMPRODUCT(MAX((A$1:A464=A465)*(B$1:B464=B465)*ROW(A$1:A464)))),IF(INDEX(I$1:I464,SUMPRODUCT(MAX((A$1:A464=A465)*(B$1:B464=B465)*ROW(A$1:A464))))="",C465&amp;"",INDEX(I$1:I464,SUMPRODUCT(MAX((A$1:A464=A465)*(B$1:B464=B465)*ROW(A$1:A464))))&amp;"; "&amp;C465))))</f>
        <v/>
      </c>
      <c r="J465" s="18" t="str">
        <f aca="false">IF(A465="","",A465&amp;"|"&amp;COUNTIF(A$2:A465,A465))</f>
        <v>Scadia 200|9</v>
      </c>
      <c r="K465" s="18" t="n">
        <f aca="false">IF(OR(A465="",B465=""),0,IF(COUNTIFS(A$2:A465,A465,B$2:B465,B465)=1,1,0))</f>
        <v>1</v>
      </c>
    </row>
    <row r="466" customFormat="false" ht="15" hidden="false" customHeight="false" outlineLevel="0" collapsed="false">
      <c r="A466" s="15" t="s">
        <v>405</v>
      </c>
      <c r="B466" s="15" t="s">
        <v>226</v>
      </c>
      <c r="C466" s="15"/>
      <c r="D466" s="15"/>
      <c r="F466" s="18" t="str">
        <f aca="false">IF(B466="","",IFERROR(INDEX(Materials!$B$2:$B$301,MATCH(B466,Materials!$A$2:$A$301,0)),""))</f>
        <v>Binder / Coating Polymer</v>
      </c>
      <c r="G466" s="18" t="str">
        <f aca="true">IF(AND(A466="",B466=""),"",IF(A466="","Missing product",IF(B466="","Missing material",IF(COUNTIF(ProductList,A466)=0,"Product not in Products list",IF(COUNTIF(MaterialList,B466)=0,"Material not in Materials list","OK")))))</f>
        <v>OK</v>
      </c>
      <c r="H466" s="18" t="str">
        <f aca="false">IF(F466="Active",A466&amp;"|"&amp;COUNTIFS(A$2:A466,A466,F$2:F466,"Active"),"")</f>
        <v/>
      </c>
      <c r="I466" s="18" t="str">
        <f aca="false">IF(B466="","",IF(SUMPRODUCT(MAX((A$1:A465=A466)*(B$1:B465=B466)*ROW(A$1:A465)))=0,C466&amp;"",IF(C466="",INDEX(I$1:I465,SUMPRODUCT(MAX((A$1:A465=A466)*(B$1:B465=B466)*ROW(A$1:A465)))),IF(INDEX(I$1:I465,SUMPRODUCT(MAX((A$1:A465=A466)*(B$1:B465=B466)*ROW(A$1:A465))))="",C466&amp;"",INDEX(I$1:I465,SUMPRODUCT(MAX((A$1:A465=A466)*(B$1:B465=B466)*ROW(A$1:A465))))&amp;"; "&amp;C466))))</f>
        <v/>
      </c>
      <c r="J466" s="18" t="str">
        <f aca="false">IF(A466="","",A466&amp;"|"&amp;COUNTIF(A$2:A466,A466))</f>
        <v>Scadia 200|10</v>
      </c>
      <c r="K466" s="18" t="n">
        <f aca="false">IF(OR(A466="",B466=""),0,IF(COUNTIFS(A$2:A466,A466,B$2:B466,B466)=1,1,0))</f>
        <v>0</v>
      </c>
    </row>
    <row r="467" customFormat="false" ht="15" hidden="false" customHeight="false" outlineLevel="0" collapsed="false">
      <c r="A467" s="15" t="s">
        <v>405</v>
      </c>
      <c r="B467" s="15" t="s">
        <v>311</v>
      </c>
      <c r="C467" s="15"/>
      <c r="D467" s="15"/>
      <c r="F467" s="18" t="str">
        <f aca="false">IF(B467="","",IFERROR(INDEX(Materials!$B$2:$B$301,MATCH(B467,Materials!$A$2:$A$301,0)),""))</f>
        <v>Plasticizer</v>
      </c>
      <c r="G467" s="18" t="str">
        <f aca="true">IF(AND(A467="",B467=""),"",IF(A467="","Missing product",IF(B467="","Missing material",IF(COUNTIF(ProductList,A467)=0,"Product not in Products list",IF(COUNTIF(MaterialList,B467)=0,"Material not in Materials list","OK")))))</f>
        <v>OK</v>
      </c>
      <c r="H467" s="18" t="str">
        <f aca="false">IF(F467="Active",A467&amp;"|"&amp;COUNTIFS(A$2:A467,A467,F$2:F467,"Active"),"")</f>
        <v/>
      </c>
      <c r="I467" s="18" t="str">
        <f aca="false">IF(B467="","",IF(SUMPRODUCT(MAX((A$1:A466=A467)*(B$1:B466=B467)*ROW(A$1:A466)))=0,C467&amp;"",IF(C467="",INDEX(I$1:I466,SUMPRODUCT(MAX((A$1:A466=A467)*(B$1:B466=B467)*ROW(A$1:A466)))),IF(INDEX(I$1:I466,SUMPRODUCT(MAX((A$1:A466=A467)*(B$1:B466=B467)*ROW(A$1:A466))))="",C467&amp;"",INDEX(I$1:I466,SUMPRODUCT(MAX((A$1:A466=A467)*(B$1:B466=B467)*ROW(A$1:A466))))&amp;"; "&amp;C467))))</f>
        <v/>
      </c>
      <c r="J467" s="18" t="str">
        <f aca="false">IF(A467="","",A467&amp;"|"&amp;COUNTIF(A$2:A467,A467))</f>
        <v>Scadia 200|11</v>
      </c>
      <c r="K467" s="18" t="n">
        <f aca="false">IF(OR(A467="",B467=""),0,IF(COUNTIFS(A$2:A467,A467,B$2:B467,B467)=1,1,0))</f>
        <v>1</v>
      </c>
    </row>
    <row r="468" customFormat="false" ht="15" hidden="false" customHeight="false" outlineLevel="0" collapsed="false">
      <c r="A468" s="15" t="s">
        <v>405</v>
      </c>
      <c r="B468" s="15" t="s">
        <v>250</v>
      </c>
      <c r="C468" s="15"/>
      <c r="D468" s="15"/>
      <c r="F468" s="18" t="str">
        <f aca="false">IF(B468="","",IFERROR(INDEX(Materials!$B$2:$B$301,MATCH(B468,Materials!$A$2:$A$301,0)),""))</f>
        <v>Colorant</v>
      </c>
      <c r="G468" s="18" t="str">
        <f aca="true">IF(AND(A468="",B468=""),"",IF(A468="","Missing product",IF(B468="","Missing material",IF(COUNTIF(ProductList,A468)=0,"Product not in Products list",IF(COUNTIF(MaterialList,B468)=0,"Material not in Materials list","OK")))))</f>
        <v>OK</v>
      </c>
      <c r="H468" s="18" t="str">
        <f aca="false">IF(F468="Active",A468&amp;"|"&amp;COUNTIFS(A$2:A468,A468,F$2:F468,"Active"),"")</f>
        <v/>
      </c>
      <c r="I468" s="18" t="str">
        <f aca="false">IF(B468="","",IF(SUMPRODUCT(MAX((A$1:A467=A468)*(B$1:B467=B468)*ROW(A$1:A467)))=0,C468&amp;"",IF(C468="",INDEX(I$1:I467,SUMPRODUCT(MAX((A$1:A467=A468)*(B$1:B467=B468)*ROW(A$1:A467)))),IF(INDEX(I$1:I467,SUMPRODUCT(MAX((A$1:A467=A468)*(B$1:B467=B468)*ROW(A$1:A467))))="",C468&amp;"",INDEX(I$1:I467,SUMPRODUCT(MAX((A$1:A467=A468)*(B$1:B467=B468)*ROW(A$1:A467))))&amp;"; "&amp;C468))))</f>
        <v/>
      </c>
      <c r="J468" s="18" t="str">
        <f aca="false">IF(A468="","",A468&amp;"|"&amp;COUNTIF(A$2:A468,A468))</f>
        <v>Scadia 200|12</v>
      </c>
      <c r="K468" s="18" t="n">
        <f aca="false">IF(OR(A468="",B468=""),0,IF(COUNTIFS(A$2:A468,A468,B$2:B468,B468)=1,1,0))</f>
        <v>1</v>
      </c>
    </row>
    <row r="469" customFormat="false" ht="15" hidden="false" customHeight="false" outlineLevel="0" collapsed="false">
      <c r="A469" s="15" t="s">
        <v>405</v>
      </c>
      <c r="B469" s="15" t="s">
        <v>303</v>
      </c>
      <c r="C469" s="15"/>
      <c r="D469" s="15"/>
      <c r="F469" s="18" t="str">
        <f aca="false">IF(B469="","",IFERROR(INDEX(Materials!$B$2:$B$301,MATCH(B469,Materials!$A$2:$A$301,0)),""))</f>
        <v>Opacifier</v>
      </c>
      <c r="G469" s="18" t="str">
        <f aca="true">IF(AND(A469="",B469=""),"",IF(A469="","Missing product",IF(B469="","Missing material",IF(COUNTIF(ProductList,A469)=0,"Product not in Products list",IF(COUNTIF(MaterialList,B469)=0,"Material not in Materials list","OK")))))</f>
        <v>OK</v>
      </c>
      <c r="H469" s="18" t="str">
        <f aca="false">IF(F469="Active",A469&amp;"|"&amp;COUNTIFS(A$2:A469,A469,F$2:F469,"Active"),"")</f>
        <v/>
      </c>
      <c r="I469" s="18" t="str">
        <f aca="false">IF(B469="","",IF(SUMPRODUCT(MAX((A$1:A468=A469)*(B$1:B468=B469)*ROW(A$1:A468)))=0,C469&amp;"",IF(C469="",INDEX(I$1:I468,SUMPRODUCT(MAX((A$1:A468=A469)*(B$1:B468=B469)*ROW(A$1:A468)))),IF(INDEX(I$1:I468,SUMPRODUCT(MAX((A$1:A468=A469)*(B$1:B468=B469)*ROW(A$1:A468))))="",C469&amp;"",INDEX(I$1:I468,SUMPRODUCT(MAX((A$1:A468=A469)*(B$1:B468=B469)*ROW(A$1:A468))))&amp;"; "&amp;C469))))</f>
        <v/>
      </c>
      <c r="J469" s="18" t="str">
        <f aca="false">IF(A469="","",A469&amp;"|"&amp;COUNTIF(A$2:A469,A469))</f>
        <v>Scadia 200|13</v>
      </c>
      <c r="K469" s="18" t="n">
        <f aca="false">IF(OR(A469="",B469=""),0,IF(COUNTIFS(A$2:A469,A469,B$2:B469,B469)=1,1,0))</f>
        <v>1</v>
      </c>
    </row>
    <row r="470" customFormat="false" ht="15" hidden="false" customHeight="false" outlineLevel="0" collapsed="false">
      <c r="A470" s="15" t="s">
        <v>405</v>
      </c>
      <c r="B470" s="15" t="s">
        <v>296</v>
      </c>
      <c r="C470" s="15"/>
      <c r="D470" s="15"/>
      <c r="F470" s="18" t="str">
        <f aca="false">IF(B470="","",IFERROR(INDEX(Materials!$B$2:$B$301,MATCH(B470,Materials!$A$2:$A$301,0)),""))</f>
        <v>Glidant / Anti-tacking</v>
      </c>
      <c r="G470" s="18" t="str">
        <f aca="true">IF(AND(A470="",B470=""),"",IF(A470="","Missing product",IF(B470="","Missing material",IF(COUNTIF(ProductList,A470)=0,"Product not in Products list",IF(COUNTIF(MaterialList,B470)=0,"Material not in Materials list","OK")))))</f>
        <v>OK</v>
      </c>
      <c r="H470" s="18" t="str">
        <f aca="false">IF(F470="Active",A470&amp;"|"&amp;COUNTIFS(A$2:A470,A470,F$2:F470,"Active"),"")</f>
        <v/>
      </c>
      <c r="I470" s="18" t="str">
        <f aca="false">IF(B470="","",IF(SUMPRODUCT(MAX((A$1:A469=A470)*(B$1:B469=B470)*ROW(A$1:A469)))=0,C470&amp;"",IF(C470="",INDEX(I$1:I469,SUMPRODUCT(MAX((A$1:A469=A470)*(B$1:B469=B470)*ROW(A$1:A469)))),IF(INDEX(I$1:I469,SUMPRODUCT(MAX((A$1:A469=A470)*(B$1:B469=B470)*ROW(A$1:A469))))="",C470&amp;"",INDEX(I$1:I469,SUMPRODUCT(MAX((A$1:A469=A470)*(B$1:B469=B470)*ROW(A$1:A469))))&amp;"; "&amp;C470))))</f>
        <v/>
      </c>
      <c r="J470" s="18" t="str">
        <f aca="false">IF(A470="","",A470&amp;"|"&amp;COUNTIF(A$2:A470,A470))</f>
        <v>Scadia 200|14</v>
      </c>
      <c r="K470" s="18" t="n">
        <f aca="false">IF(OR(A470="",B470=""),0,IF(COUNTIFS(A$2:A470,A470,B$2:B470,B470)=1,1,0))</f>
        <v>1</v>
      </c>
    </row>
    <row r="471" customFormat="false" ht="15" hidden="false" customHeight="false" outlineLevel="0" collapsed="false">
      <c r="A471" s="15" t="s">
        <v>405</v>
      </c>
      <c r="B471" s="15" t="s">
        <v>338</v>
      </c>
      <c r="C471" s="15" t="s">
        <v>494</v>
      </c>
      <c r="D471" s="15"/>
      <c r="F471" s="18" t="str">
        <f aca="false">IF(B471="","",IFERROR(INDEX(Materials!$B$2:$B$301,MATCH(B471,Materials!$A$2:$A$301,0)),""))</f>
        <v>Solvent</v>
      </c>
      <c r="G471" s="18" t="str">
        <f aca="true">IF(AND(A471="",B471=""),"",IF(A471="","Missing product",IF(B471="","Missing material",IF(COUNTIF(ProductList,A471)=0,"Product not in Products list",IF(COUNTIF(MaterialList,B471)=0,"Material not in Materials list","OK")))))</f>
        <v>OK</v>
      </c>
      <c r="H471" s="18" t="str">
        <f aca="false">IF(F471="Active",A471&amp;"|"&amp;COUNTIFS(A$2:A471,A471,F$2:F471,"Active"),"")</f>
        <v/>
      </c>
      <c r="I471" s="18" t="str">
        <f aca="false">IF(B471="","",IF(SUMPRODUCT(MAX((A$1:A470=A471)*(B$1:B470=B471)*ROW(A$1:A470)))=0,C471&amp;"",IF(C471="",INDEX(I$1:I470,SUMPRODUCT(MAX((A$1:A470=A471)*(B$1:B470=B471)*ROW(A$1:A470)))),IF(INDEX(I$1:I470,SUMPRODUCT(MAX((A$1:A470=A471)*(B$1:B470=B471)*ROW(A$1:A470))))="",C471&amp;"",INDEX(I$1:I470,SUMPRODUCT(MAX((A$1:A470=A471)*(B$1:B470=B471)*ROW(A$1:A470))))&amp;"; "&amp;C471))))</f>
        <v>Binder Solvent; Coating Solvent</v>
      </c>
      <c r="J471" s="18" t="str">
        <f aca="false">IF(A471="","",A471&amp;"|"&amp;COUNTIF(A$2:A471,A471))</f>
        <v>Scadia 200|15</v>
      </c>
      <c r="K471" s="18" t="n">
        <f aca="false">IF(OR(A471="",B471=""),0,IF(COUNTIFS(A$2:A471,A471,B$2:B471,B471)=1,1,0))</f>
        <v>0</v>
      </c>
    </row>
    <row r="472" customFormat="false" ht="15" hidden="false" customHeight="false" outlineLevel="0" collapsed="false">
      <c r="A472" s="15" t="s">
        <v>406</v>
      </c>
      <c r="B472" s="15" t="s">
        <v>154</v>
      </c>
      <c r="C472" s="15"/>
      <c r="D472" s="15"/>
      <c r="F472" s="18" t="str">
        <f aca="false">IF(B472="","",IFERROR(INDEX(Materials!$B$2:$B$301,MATCH(B472,Materials!$A$2:$A$301,0)),""))</f>
        <v>Active</v>
      </c>
      <c r="G472" s="18" t="str">
        <f aca="true">IF(AND(A472="",B472=""),"",IF(A472="","Missing product",IF(B472="","Missing material",IF(COUNTIF(ProductList,A472)=0,"Product not in Products list",IF(COUNTIF(MaterialList,B472)=0,"Material not in Materials list","OK")))))</f>
        <v>OK</v>
      </c>
      <c r="H472" s="18" t="str">
        <f aca="false">IF(F472="Active",A472&amp;"|"&amp;COUNTIFS(A$2:A472,A472,F$2:F472,"Active"),"")</f>
        <v>Taglida 5|1</v>
      </c>
      <c r="I472" s="18" t="str">
        <f aca="false">IF(B472="","",IF(SUMPRODUCT(MAX((A$1:A471=A472)*(B$1:B471=B472)*ROW(A$1:A471)))=0,C472&amp;"",IF(C472="",INDEX(I$1:I471,SUMPRODUCT(MAX((A$1:A471=A472)*(B$1:B471=B472)*ROW(A$1:A471)))),IF(INDEX(I$1:I471,SUMPRODUCT(MAX((A$1:A471=A472)*(B$1:B471=B472)*ROW(A$1:A471))))="",C472&amp;"",INDEX(I$1:I471,SUMPRODUCT(MAX((A$1:A471=A472)*(B$1:B471=B472)*ROW(A$1:A471))))&amp;"; "&amp;C472))))</f>
        <v/>
      </c>
      <c r="J472" s="18" t="str">
        <f aca="false">IF(A472="","",A472&amp;"|"&amp;COUNTIF(A$2:A472,A472))</f>
        <v>Taglida 5|1</v>
      </c>
      <c r="K472" s="18" t="n">
        <f aca="false">IF(OR(A472="",B472=""),0,IF(COUNTIFS(A$2:A472,A472,B$2:B472,B472)=1,1,0))</f>
        <v>1</v>
      </c>
    </row>
    <row r="473" customFormat="false" ht="15" hidden="false" customHeight="false" outlineLevel="0" collapsed="false">
      <c r="A473" s="15" t="s">
        <v>406</v>
      </c>
      <c r="B473" s="15" t="s">
        <v>268</v>
      </c>
      <c r="C473" s="15"/>
      <c r="D473" s="15"/>
      <c r="F473" s="18" t="str">
        <f aca="false">IF(B473="","",IFERROR(INDEX(Materials!$B$2:$B$301,MATCH(B473,Materials!$A$2:$A$301,0)),""))</f>
        <v>Filler / Diluent</v>
      </c>
      <c r="G473" s="18" t="str">
        <f aca="true">IF(AND(A473="",B473=""),"",IF(A473="","Missing product",IF(B473="","Missing material",IF(COUNTIF(ProductList,A473)=0,"Product not in Products list",IF(COUNTIF(MaterialList,B473)=0,"Material not in Materials list","OK")))))</f>
        <v>OK</v>
      </c>
      <c r="H473" s="18" t="str">
        <f aca="false">IF(F473="Active",A473&amp;"|"&amp;COUNTIFS(A$2:A473,A473,F$2:F473,"Active"),"")</f>
        <v/>
      </c>
      <c r="I473" s="18" t="str">
        <f aca="false">IF(B473="","",IF(SUMPRODUCT(MAX((A$1:A472=A473)*(B$1:B472=B473)*ROW(A$1:A472)))=0,C473&amp;"",IF(C473="",INDEX(I$1:I472,SUMPRODUCT(MAX((A$1:A472=A473)*(B$1:B472=B473)*ROW(A$1:A472)))),IF(INDEX(I$1:I472,SUMPRODUCT(MAX((A$1:A472=A473)*(B$1:B472=B473)*ROW(A$1:A472))))="",C473&amp;"",INDEX(I$1:I472,SUMPRODUCT(MAX((A$1:A472=A473)*(B$1:B472=B473)*ROW(A$1:A472))))&amp;"; "&amp;C473))))</f>
        <v/>
      </c>
      <c r="J473" s="18" t="str">
        <f aca="false">IF(A473="","",A473&amp;"|"&amp;COUNTIF(A$2:A473,A473))</f>
        <v>Taglida 5|2</v>
      </c>
      <c r="K473" s="18" t="n">
        <f aca="false">IF(OR(A473="",B473=""),0,IF(COUNTIFS(A$2:A473,A473,B$2:B473,B473)=1,1,0))</f>
        <v>1</v>
      </c>
    </row>
    <row r="474" customFormat="false" ht="15" hidden="false" customHeight="false" outlineLevel="0" collapsed="false">
      <c r="A474" s="15" t="s">
        <v>406</v>
      </c>
      <c r="B474" s="15" t="s">
        <v>263</v>
      </c>
      <c r="C474" s="15"/>
      <c r="D474" s="15"/>
      <c r="F474" s="18" t="str">
        <f aca="false">IF(B474="","",IFERROR(INDEX(Materials!$B$2:$B$301,MATCH(B474,Materials!$A$2:$A$301,0)),""))</f>
        <v>Filler / Diluent</v>
      </c>
      <c r="G474" s="18" t="str">
        <f aca="true">IF(AND(A474="",B474=""),"",IF(A474="","Missing product",IF(B474="","Missing material",IF(COUNTIF(ProductList,A474)=0,"Product not in Products list",IF(COUNTIF(MaterialList,B474)=0,"Material not in Materials list","OK")))))</f>
        <v>OK</v>
      </c>
      <c r="H474" s="18" t="str">
        <f aca="false">IF(F474="Active",A474&amp;"|"&amp;COUNTIFS(A$2:A474,A474,F$2:F474,"Active"),"")</f>
        <v/>
      </c>
      <c r="I474" s="18" t="str">
        <f aca="false">IF(B474="","",IF(SUMPRODUCT(MAX((A$1:A473=A474)*(B$1:B473=B474)*ROW(A$1:A473)))=0,C474&amp;"",IF(C474="",INDEX(I$1:I473,SUMPRODUCT(MAX((A$1:A473=A474)*(B$1:B473=B474)*ROW(A$1:A473)))),IF(INDEX(I$1:I473,SUMPRODUCT(MAX((A$1:A473=A474)*(B$1:B473=B474)*ROW(A$1:A473))))="",C474&amp;"",INDEX(I$1:I473,SUMPRODUCT(MAX((A$1:A473=A474)*(B$1:B473=B474)*ROW(A$1:A473))))&amp;"; "&amp;C474))))</f>
        <v/>
      </c>
      <c r="J474" s="18" t="str">
        <f aca="false">IF(A474="","",A474&amp;"|"&amp;COUNTIF(A$2:A474,A474))</f>
        <v>Taglida 5|3</v>
      </c>
      <c r="K474" s="18" t="n">
        <f aca="false">IF(OR(A474="",B474=""),0,IF(COUNTIFS(A$2:A474,A474,B$2:B474,B474)=1,1,0))</f>
        <v>1</v>
      </c>
    </row>
    <row r="475" customFormat="false" ht="15" hidden="false" customHeight="false" outlineLevel="0" collapsed="false">
      <c r="A475" s="15" t="s">
        <v>406</v>
      </c>
      <c r="B475" s="15" t="s">
        <v>274</v>
      </c>
      <c r="C475" s="15"/>
      <c r="D475" s="15"/>
      <c r="F475" s="18" t="str">
        <f aca="false">IF(B475="","",IFERROR(INDEX(Materials!$B$2:$B$301,MATCH(B475,Materials!$A$2:$A$301,0)),""))</f>
        <v>Filler / Diluent</v>
      </c>
      <c r="G475" s="18" t="str">
        <f aca="true">IF(AND(A475="",B475=""),"",IF(A475="","Missing product",IF(B475="","Missing material",IF(COUNTIF(ProductList,A475)=0,"Product not in Products list",IF(COUNTIF(MaterialList,B475)=0,"Material not in Materials list","OK")))))</f>
        <v>OK</v>
      </c>
      <c r="H475" s="18" t="str">
        <f aca="false">IF(F475="Active",A475&amp;"|"&amp;COUNTIFS(A$2:A475,A475,F$2:F475,"Active"),"")</f>
        <v/>
      </c>
      <c r="I475" s="18" t="str">
        <f aca="false">IF(B475="","",IF(SUMPRODUCT(MAX((A$1:A474=A475)*(B$1:B474=B475)*ROW(A$1:A474)))=0,C475&amp;"",IF(C475="",INDEX(I$1:I474,SUMPRODUCT(MAX((A$1:A474=A475)*(B$1:B474=B475)*ROW(A$1:A474)))),IF(INDEX(I$1:I474,SUMPRODUCT(MAX((A$1:A474=A475)*(B$1:B474=B475)*ROW(A$1:A474))))="",C475&amp;"",INDEX(I$1:I474,SUMPRODUCT(MAX((A$1:A474=A475)*(B$1:B474=B475)*ROW(A$1:A474))))&amp;"; "&amp;C475))))</f>
        <v/>
      </c>
      <c r="J475" s="18" t="str">
        <f aca="false">IF(A475="","",A475&amp;"|"&amp;COUNTIF(A$2:A475,A475))</f>
        <v>Taglida 5|4</v>
      </c>
      <c r="K475" s="18" t="n">
        <f aca="false">IF(OR(A475="",B475=""),0,IF(COUNTIFS(A$2:A475,A475,B$2:B475,B475)=1,1,0))</f>
        <v>1</v>
      </c>
    </row>
    <row r="476" customFormat="false" ht="15" hidden="false" customHeight="false" outlineLevel="0" collapsed="false">
      <c r="A476" s="15" t="s">
        <v>406</v>
      </c>
      <c r="B476" s="15" t="s">
        <v>219</v>
      </c>
      <c r="C476" s="15"/>
      <c r="D476" s="15"/>
      <c r="F476" s="18" t="str">
        <f aca="false">IF(B476="","",IFERROR(INDEX(Materials!$B$2:$B$301,MATCH(B476,Materials!$A$2:$A$301,0)),""))</f>
        <v>Binder</v>
      </c>
      <c r="G476" s="18" t="str">
        <f aca="true">IF(AND(A476="",B476=""),"",IF(A476="","Missing product",IF(B476="","Missing material",IF(COUNTIF(ProductList,A476)=0,"Product not in Products list",IF(COUNTIF(MaterialList,B476)=0,"Material not in Materials list","OK")))))</f>
        <v>OK</v>
      </c>
      <c r="H476" s="18" t="str">
        <f aca="false">IF(F476="Active",A476&amp;"|"&amp;COUNTIFS(A$2:A476,A476,F$2:F476,"Active"),"")</f>
        <v/>
      </c>
      <c r="I476" s="18" t="str">
        <f aca="false">IF(B476="","",IF(SUMPRODUCT(MAX((A$1:A475=A476)*(B$1:B475=B476)*ROW(A$1:A475)))=0,C476&amp;"",IF(C476="",INDEX(I$1:I475,SUMPRODUCT(MAX((A$1:A475=A476)*(B$1:B475=B476)*ROW(A$1:A475)))),IF(INDEX(I$1:I475,SUMPRODUCT(MAX((A$1:A475=A476)*(B$1:B475=B476)*ROW(A$1:A475))))="",C476&amp;"",INDEX(I$1:I475,SUMPRODUCT(MAX((A$1:A475=A476)*(B$1:B475=B476)*ROW(A$1:A475))))&amp;"; "&amp;C476))))</f>
        <v/>
      </c>
      <c r="J476" s="18" t="str">
        <f aca="false">IF(A476="","",A476&amp;"|"&amp;COUNTIF(A$2:A476,A476))</f>
        <v>Taglida 5|5</v>
      </c>
      <c r="K476" s="18" t="n">
        <f aca="false">IF(OR(A476="",B476=""),0,IF(COUNTIFS(A$2:A476,A476,B$2:B476,B476)=1,1,0))</f>
        <v>1</v>
      </c>
    </row>
    <row r="477" customFormat="false" ht="15" hidden="false" customHeight="false" outlineLevel="0" collapsed="false">
      <c r="A477" s="15" t="s">
        <v>406</v>
      </c>
      <c r="B477" s="15" t="s">
        <v>341</v>
      </c>
      <c r="C477" s="15" t="s">
        <v>491</v>
      </c>
      <c r="D477" s="15"/>
      <c r="F477" s="18" t="str">
        <f aca="false">IF(B477="","",IFERROR(INDEX(Materials!$B$2:$B$301,MATCH(B477,Materials!$A$2:$A$301,0)),""))</f>
        <v>Solvent</v>
      </c>
      <c r="G477" s="18" t="str">
        <f aca="true">IF(AND(A477="",B477=""),"",IF(A477="","Missing product",IF(B477="","Missing material",IF(COUNTIF(ProductList,A477)=0,"Product not in Products list",IF(COUNTIF(MaterialList,B477)=0,"Material not in Materials list","OK")))))</f>
        <v>OK</v>
      </c>
      <c r="H477" s="18" t="str">
        <f aca="false">IF(F477="Active",A477&amp;"|"&amp;COUNTIFS(A$2:A477,A477,F$2:F477,"Active"),"")</f>
        <v/>
      </c>
      <c r="I477" s="18" t="str">
        <f aca="false">IF(B477="","",IF(SUMPRODUCT(MAX((A$1:A476=A477)*(B$1:B476=B477)*ROW(A$1:A476)))=0,C477&amp;"",IF(C477="",INDEX(I$1:I476,SUMPRODUCT(MAX((A$1:A476=A477)*(B$1:B476=B477)*ROW(A$1:A476)))),IF(INDEX(I$1:I476,SUMPRODUCT(MAX((A$1:A476=A477)*(B$1:B476=B477)*ROW(A$1:A476))))="",C477&amp;"",INDEX(I$1:I476,SUMPRODUCT(MAX((A$1:A476=A477)*(B$1:B476=B477)*ROW(A$1:A476))))&amp;"; "&amp;C477))))</f>
        <v>Binder Solvent</v>
      </c>
      <c r="J477" s="18" t="str">
        <f aca="false">IF(A477="","",A477&amp;"|"&amp;COUNTIF(A$2:A477,A477))</f>
        <v>Taglida 5|6</v>
      </c>
      <c r="K477" s="18" t="n">
        <f aca="false">IF(OR(A477="",B477=""),0,IF(COUNTIFS(A$2:A477,A477,B$2:B477,B477)=1,1,0))</f>
        <v>1</v>
      </c>
    </row>
    <row r="478" customFormat="false" ht="15" hidden="false" customHeight="false" outlineLevel="0" collapsed="false">
      <c r="A478" s="15" t="s">
        <v>406</v>
      </c>
      <c r="B478" s="15" t="s">
        <v>293</v>
      </c>
      <c r="C478" s="15"/>
      <c r="D478" s="15"/>
      <c r="F478" s="18" t="str">
        <f aca="false">IF(B478="","",IFERROR(INDEX(Materials!$B$2:$B$301,MATCH(B478,Materials!$A$2:$A$301,0)),""))</f>
        <v>Glidant</v>
      </c>
      <c r="G478" s="18" t="str">
        <f aca="true">IF(AND(A478="",B478=""),"",IF(A478="","Missing product",IF(B478="","Missing material",IF(COUNTIF(ProductList,A478)=0,"Product not in Products list",IF(COUNTIF(MaterialList,B478)=0,"Material not in Materials list","OK")))))</f>
        <v>OK</v>
      </c>
      <c r="H478" s="18" t="str">
        <f aca="false">IF(F478="Active",A478&amp;"|"&amp;COUNTIFS(A$2:A478,A478,F$2:F478,"Active"),"")</f>
        <v/>
      </c>
      <c r="I478" s="18" t="str">
        <f aca="false">IF(B478="","",IF(SUMPRODUCT(MAX((A$1:A477=A478)*(B$1:B477=B478)*ROW(A$1:A477)))=0,C478&amp;"",IF(C478="",INDEX(I$1:I477,SUMPRODUCT(MAX((A$1:A477=A478)*(B$1:B477=B478)*ROW(A$1:A477)))),IF(INDEX(I$1:I477,SUMPRODUCT(MAX((A$1:A477=A478)*(B$1:B477=B478)*ROW(A$1:A477))))="",C478&amp;"",INDEX(I$1:I477,SUMPRODUCT(MAX((A$1:A477=A478)*(B$1:B477=B478)*ROW(A$1:A477))))&amp;"; "&amp;C478))))</f>
        <v/>
      </c>
      <c r="J478" s="18" t="str">
        <f aca="false">IF(A478="","",A478&amp;"|"&amp;COUNTIF(A$2:A478,A478))</f>
        <v>Taglida 5|7</v>
      </c>
      <c r="K478" s="18" t="n">
        <f aca="false">IF(OR(A478="",B478=""),0,IF(COUNTIFS(A$2:A478,A478,B$2:B478,B478)=1,1,0))</f>
        <v>1</v>
      </c>
    </row>
    <row r="479" customFormat="false" ht="15" hidden="false" customHeight="false" outlineLevel="0" collapsed="false">
      <c r="A479" s="15" t="s">
        <v>406</v>
      </c>
      <c r="B479" s="15" t="s">
        <v>298</v>
      </c>
      <c r="C479" s="15"/>
      <c r="D479" s="15"/>
      <c r="F479" s="18" t="str">
        <f aca="false">IF(B479="","",IFERROR(INDEX(Materials!$B$2:$B$301,MATCH(B479,Materials!$A$2:$A$301,0)),""))</f>
        <v>Lubricant</v>
      </c>
      <c r="G479" s="18" t="str">
        <f aca="true">IF(AND(A479="",B479=""),"",IF(A479="","Missing product",IF(B479="","Missing material",IF(COUNTIF(ProductList,A479)=0,"Product not in Products list",IF(COUNTIF(MaterialList,B479)=0,"Material not in Materials list","OK")))))</f>
        <v>OK</v>
      </c>
      <c r="H479" s="18" t="str">
        <f aca="false">IF(F479="Active",A479&amp;"|"&amp;COUNTIFS(A$2:A479,A479,F$2:F479,"Active"),"")</f>
        <v/>
      </c>
      <c r="I479" s="18" t="str">
        <f aca="false">IF(B479="","",IF(SUMPRODUCT(MAX((A$1:A478=A479)*(B$1:B478=B479)*ROW(A$1:A478)))=0,C479&amp;"",IF(C479="",INDEX(I$1:I478,SUMPRODUCT(MAX((A$1:A478=A479)*(B$1:B478=B479)*ROW(A$1:A478)))),IF(INDEX(I$1:I478,SUMPRODUCT(MAX((A$1:A478=A479)*(B$1:B478=B479)*ROW(A$1:A478))))="",C479&amp;"",INDEX(I$1:I478,SUMPRODUCT(MAX((A$1:A478=A479)*(B$1:B478=B479)*ROW(A$1:A478))))&amp;"; "&amp;C479))))</f>
        <v/>
      </c>
      <c r="J479" s="18" t="str">
        <f aca="false">IF(A479="","",A479&amp;"|"&amp;COUNTIF(A$2:A479,A479))</f>
        <v>Taglida 5|8</v>
      </c>
      <c r="K479" s="18" t="n">
        <f aca="false">IF(OR(A479="",B479=""),0,IF(COUNTIFS(A$2:A479,A479,B$2:B479,B479)=1,1,0))</f>
        <v>1</v>
      </c>
    </row>
    <row r="480" customFormat="false" ht="15" hidden="false" customHeight="false" outlineLevel="0" collapsed="false">
      <c r="A480" s="15" t="s">
        <v>406</v>
      </c>
      <c r="B480" s="15" t="s">
        <v>226</v>
      </c>
      <c r="C480" s="15"/>
      <c r="D480" s="15"/>
      <c r="F480" s="18" t="str">
        <f aca="false">IF(B480="","",IFERROR(INDEX(Materials!$B$2:$B$301,MATCH(B480,Materials!$A$2:$A$301,0)),""))</f>
        <v>Binder / Coating Polymer</v>
      </c>
      <c r="G480" s="18" t="str">
        <f aca="true">IF(AND(A480="",B480=""),"",IF(A480="","Missing product",IF(B480="","Missing material",IF(COUNTIF(ProductList,A480)=0,"Product not in Products list",IF(COUNTIF(MaterialList,B480)=0,"Material not in Materials list","OK")))))</f>
        <v>OK</v>
      </c>
      <c r="H480" s="18" t="str">
        <f aca="false">IF(F480="Active",A480&amp;"|"&amp;COUNTIFS(A$2:A480,A480,F$2:F480,"Active"),"")</f>
        <v/>
      </c>
      <c r="I480" s="18" t="str">
        <f aca="false">IF(B480="","",IF(SUMPRODUCT(MAX((A$1:A479=A480)*(B$1:B479=B480)*ROW(A$1:A479)))=0,C480&amp;"",IF(C480="",INDEX(I$1:I479,SUMPRODUCT(MAX((A$1:A479=A480)*(B$1:B479=B480)*ROW(A$1:A479)))),IF(INDEX(I$1:I479,SUMPRODUCT(MAX((A$1:A479=A480)*(B$1:B479=B480)*ROW(A$1:A479))))="",C480&amp;"",INDEX(I$1:I479,SUMPRODUCT(MAX((A$1:A479=A480)*(B$1:B479=B480)*ROW(A$1:A479))))&amp;"; "&amp;C480))))</f>
        <v/>
      </c>
      <c r="J480" s="18" t="str">
        <f aca="false">IF(A480="","",A480&amp;"|"&amp;COUNTIF(A$2:A480,A480))</f>
        <v>Taglida 5|9</v>
      </c>
      <c r="K480" s="18" t="n">
        <f aca="false">IF(OR(A480="",B480=""),0,IF(COUNTIFS(A$2:A480,A480,B$2:B480,B480)=1,1,0))</f>
        <v>1</v>
      </c>
    </row>
    <row r="481" customFormat="false" ht="15" hidden="false" customHeight="false" outlineLevel="0" collapsed="false">
      <c r="A481" s="15" t="s">
        <v>406</v>
      </c>
      <c r="B481" s="15" t="s">
        <v>311</v>
      </c>
      <c r="C481" s="15"/>
      <c r="D481" s="15"/>
      <c r="F481" s="18" t="str">
        <f aca="false">IF(B481="","",IFERROR(INDEX(Materials!$B$2:$B$301,MATCH(B481,Materials!$A$2:$A$301,0)),""))</f>
        <v>Plasticizer</v>
      </c>
      <c r="G481" s="18" t="str">
        <f aca="true">IF(AND(A481="",B481=""),"",IF(A481="","Missing product",IF(B481="","Missing material",IF(COUNTIF(ProductList,A481)=0,"Product not in Products list",IF(COUNTIF(MaterialList,B481)=0,"Material not in Materials list","OK")))))</f>
        <v>OK</v>
      </c>
      <c r="H481" s="18" t="str">
        <f aca="false">IF(F481="Active",A481&amp;"|"&amp;COUNTIFS(A$2:A481,A481,F$2:F481,"Active"),"")</f>
        <v/>
      </c>
      <c r="I481" s="18" t="str">
        <f aca="false">IF(B481="","",IF(SUMPRODUCT(MAX((A$1:A480=A481)*(B$1:B480=B481)*ROW(A$1:A480)))=0,C481&amp;"",IF(C481="",INDEX(I$1:I480,SUMPRODUCT(MAX((A$1:A480=A481)*(B$1:B480=B481)*ROW(A$1:A480)))),IF(INDEX(I$1:I480,SUMPRODUCT(MAX((A$1:A480=A481)*(B$1:B480=B481)*ROW(A$1:A480))))="",C481&amp;"",INDEX(I$1:I480,SUMPRODUCT(MAX((A$1:A480=A481)*(B$1:B480=B481)*ROW(A$1:A480))))&amp;"; "&amp;C481))))</f>
        <v/>
      </c>
      <c r="J481" s="18" t="str">
        <f aca="false">IF(A481="","",A481&amp;"|"&amp;COUNTIF(A$2:A481,A481))</f>
        <v>Taglida 5|10</v>
      </c>
      <c r="K481" s="18" t="n">
        <f aca="false">IF(OR(A481="",B481=""),0,IF(COUNTIFS(A$2:A481,A481,B$2:B481,B481)=1,1,0))</f>
        <v>1</v>
      </c>
    </row>
    <row r="482" customFormat="false" ht="15" hidden="false" customHeight="false" outlineLevel="0" collapsed="false">
      <c r="A482" s="15" t="s">
        <v>406</v>
      </c>
      <c r="B482" s="15" t="s">
        <v>296</v>
      </c>
      <c r="C482" s="15"/>
      <c r="D482" s="15"/>
      <c r="F482" s="18" t="str">
        <f aca="false">IF(B482="","",IFERROR(INDEX(Materials!$B$2:$B$301,MATCH(B482,Materials!$A$2:$A$301,0)),""))</f>
        <v>Glidant / Anti-tacking</v>
      </c>
      <c r="G482" s="18" t="str">
        <f aca="true">IF(AND(A482="",B482=""),"",IF(A482="","Missing product",IF(B482="","Missing material",IF(COUNTIF(ProductList,A482)=0,"Product not in Products list",IF(COUNTIF(MaterialList,B482)=0,"Material not in Materials list","OK")))))</f>
        <v>OK</v>
      </c>
      <c r="H482" s="18" t="str">
        <f aca="false">IF(F482="Active",A482&amp;"|"&amp;COUNTIFS(A$2:A482,A482,F$2:F482,"Active"),"")</f>
        <v/>
      </c>
      <c r="I482" s="18" t="str">
        <f aca="false">IF(B482="","",IF(SUMPRODUCT(MAX((A$1:A481=A482)*(B$1:B481=B482)*ROW(A$1:A481)))=0,C482&amp;"",IF(C482="",INDEX(I$1:I481,SUMPRODUCT(MAX((A$1:A481=A482)*(B$1:B481=B482)*ROW(A$1:A481)))),IF(INDEX(I$1:I481,SUMPRODUCT(MAX((A$1:A481=A482)*(B$1:B481=B482)*ROW(A$1:A481))))="",C482&amp;"",INDEX(I$1:I481,SUMPRODUCT(MAX((A$1:A481=A482)*(B$1:B481=B482)*ROW(A$1:A481))))&amp;"; "&amp;C482))))</f>
        <v/>
      </c>
      <c r="J482" s="18" t="str">
        <f aca="false">IF(A482="","",A482&amp;"|"&amp;COUNTIF(A$2:A482,A482))</f>
        <v>Taglida 5|11</v>
      </c>
      <c r="K482" s="18" t="n">
        <f aca="false">IF(OR(A482="",B482=""),0,IF(COUNTIFS(A$2:A482,A482,B$2:B482,B482)=1,1,0))</f>
        <v>1</v>
      </c>
    </row>
    <row r="483" customFormat="false" ht="15" hidden="false" customHeight="false" outlineLevel="0" collapsed="false">
      <c r="A483" s="15" t="s">
        <v>406</v>
      </c>
      <c r="B483" s="15" t="s">
        <v>303</v>
      </c>
      <c r="C483" s="15"/>
      <c r="D483" s="15"/>
      <c r="F483" s="18" t="str">
        <f aca="false">IF(B483="","",IFERROR(INDEX(Materials!$B$2:$B$301,MATCH(B483,Materials!$A$2:$A$301,0)),""))</f>
        <v>Opacifier</v>
      </c>
      <c r="G483" s="18" t="str">
        <f aca="true">IF(AND(A483="",B483=""),"",IF(A483="","Missing product",IF(B483="","Missing material",IF(COUNTIF(ProductList,A483)=0,"Product not in Products list",IF(COUNTIF(MaterialList,B483)=0,"Material not in Materials list","OK")))))</f>
        <v>OK</v>
      </c>
      <c r="H483" s="18" t="str">
        <f aca="false">IF(F483="Active",A483&amp;"|"&amp;COUNTIFS(A$2:A483,A483,F$2:F483,"Active"),"")</f>
        <v/>
      </c>
      <c r="I483" s="18" t="str">
        <f aca="false">IF(B483="","",IF(SUMPRODUCT(MAX((A$1:A482=A483)*(B$1:B482=B483)*ROW(A$1:A482)))=0,C483&amp;"",IF(C483="",INDEX(I$1:I482,SUMPRODUCT(MAX((A$1:A482=A483)*(B$1:B482=B483)*ROW(A$1:A482)))),IF(INDEX(I$1:I482,SUMPRODUCT(MAX((A$1:A482=A483)*(B$1:B482=B483)*ROW(A$1:A482))))="",C483&amp;"",INDEX(I$1:I482,SUMPRODUCT(MAX((A$1:A482=A483)*(B$1:B482=B483)*ROW(A$1:A482))))&amp;"; "&amp;C483))))</f>
        <v/>
      </c>
      <c r="J483" s="18" t="str">
        <f aca="false">IF(A483="","",A483&amp;"|"&amp;COUNTIF(A$2:A483,A483))</f>
        <v>Taglida 5|12</v>
      </c>
      <c r="K483" s="18" t="n">
        <f aca="false">IF(OR(A483="",B483=""),0,IF(COUNTIFS(A$2:A483,A483,B$2:B483,B483)=1,1,0))</f>
        <v>1</v>
      </c>
    </row>
    <row r="484" customFormat="false" ht="15" hidden="false" customHeight="false" outlineLevel="0" collapsed="false">
      <c r="A484" s="15" t="s">
        <v>406</v>
      </c>
      <c r="B484" s="15" t="s">
        <v>250</v>
      </c>
      <c r="C484" s="15"/>
      <c r="D484" s="15"/>
      <c r="F484" s="18" t="str">
        <f aca="false">IF(B484="","",IFERROR(INDEX(Materials!$B$2:$B$301,MATCH(B484,Materials!$A$2:$A$301,0)),""))</f>
        <v>Colorant</v>
      </c>
      <c r="G484" s="18" t="str">
        <f aca="true">IF(AND(A484="",B484=""),"",IF(A484="","Missing product",IF(B484="","Missing material",IF(COUNTIF(ProductList,A484)=0,"Product not in Products list",IF(COUNTIF(MaterialList,B484)=0,"Material not in Materials list","OK")))))</f>
        <v>OK</v>
      </c>
      <c r="H484" s="18" t="str">
        <f aca="false">IF(F484="Active",A484&amp;"|"&amp;COUNTIFS(A$2:A484,A484,F$2:F484,"Active"),"")</f>
        <v/>
      </c>
      <c r="I484" s="18" t="str">
        <f aca="false">IF(B484="","",IF(SUMPRODUCT(MAX((A$1:A483=A484)*(B$1:B483=B484)*ROW(A$1:A483)))=0,C484&amp;"",IF(C484="",INDEX(I$1:I483,SUMPRODUCT(MAX((A$1:A483=A484)*(B$1:B483=B484)*ROW(A$1:A483)))),IF(INDEX(I$1:I483,SUMPRODUCT(MAX((A$1:A483=A484)*(B$1:B483=B484)*ROW(A$1:A483))))="",C484&amp;"",INDEX(I$1:I483,SUMPRODUCT(MAX((A$1:A483=A484)*(B$1:B483=B484)*ROW(A$1:A483))))&amp;"; "&amp;C484))))</f>
        <v/>
      </c>
      <c r="J484" s="18" t="str">
        <f aca="false">IF(A484="","",A484&amp;"|"&amp;COUNTIF(A$2:A484,A484))</f>
        <v>Taglida 5|13</v>
      </c>
      <c r="K484" s="18" t="n">
        <f aca="false">IF(OR(A484="",B484=""),0,IF(COUNTIFS(A$2:A484,A484,B$2:B484,B484)=1,1,0))</f>
        <v>1</v>
      </c>
    </row>
    <row r="485" customFormat="false" ht="15" hidden="false" customHeight="false" outlineLevel="0" collapsed="false">
      <c r="A485" s="15" t="s">
        <v>406</v>
      </c>
      <c r="B485" s="15" t="s">
        <v>338</v>
      </c>
      <c r="C485" s="15"/>
      <c r="D485" s="15"/>
      <c r="F485" s="18" t="str">
        <f aca="false">IF(B485="","",IFERROR(INDEX(Materials!$B$2:$B$301,MATCH(B485,Materials!$A$2:$A$301,0)),""))</f>
        <v>Solvent</v>
      </c>
      <c r="G485" s="18" t="str">
        <f aca="true">IF(AND(A485="",B485=""),"",IF(A485="","Missing product",IF(B485="","Missing material",IF(COUNTIF(ProductList,A485)=0,"Product not in Products list",IF(COUNTIF(MaterialList,B485)=0,"Material not in Materials list","OK")))))</f>
        <v>OK</v>
      </c>
      <c r="H485" s="18" t="str">
        <f aca="false">IF(F485="Active",A485&amp;"|"&amp;COUNTIFS(A$2:A485,A485,F$2:F485,"Active"),"")</f>
        <v/>
      </c>
      <c r="I485" s="18" t="str">
        <f aca="false">IF(B485="","",IF(SUMPRODUCT(MAX((A$1:A484=A485)*(B$1:B484=B485)*ROW(A$1:A484)))=0,C485&amp;"",IF(C485="",INDEX(I$1:I484,SUMPRODUCT(MAX((A$1:A484=A485)*(B$1:B484=B485)*ROW(A$1:A484)))),IF(INDEX(I$1:I484,SUMPRODUCT(MAX((A$1:A484=A485)*(B$1:B484=B485)*ROW(A$1:A484))))="",C485&amp;"",INDEX(I$1:I484,SUMPRODUCT(MAX((A$1:A484=A485)*(B$1:B484=B485)*ROW(A$1:A484))))&amp;"; "&amp;C485))))</f>
        <v/>
      </c>
      <c r="J485" s="18" t="str">
        <f aca="false">IF(A485="","",A485&amp;"|"&amp;COUNTIF(A$2:A485,A485))</f>
        <v>Taglida 5|14</v>
      </c>
      <c r="K485" s="18" t="n">
        <f aca="false">IF(OR(A485="",B485=""),0,IF(COUNTIFS(A$2:A485,A485,B$2:B485,B485)=1,1,0))</f>
        <v>1</v>
      </c>
    </row>
    <row r="486" customFormat="false" ht="15" hidden="false" customHeight="false" outlineLevel="0" collapsed="false">
      <c r="A486" s="15" t="s">
        <v>406</v>
      </c>
      <c r="B486" s="15" t="s">
        <v>341</v>
      </c>
      <c r="C486" s="15" t="s">
        <v>494</v>
      </c>
      <c r="D486" s="15"/>
      <c r="F486" s="18" t="str">
        <f aca="false">IF(B486="","",IFERROR(INDEX(Materials!$B$2:$B$301,MATCH(B486,Materials!$A$2:$A$301,0)),""))</f>
        <v>Solvent</v>
      </c>
      <c r="G486" s="18" t="str">
        <f aca="true">IF(AND(A486="",B486=""),"",IF(A486="","Missing product",IF(B486="","Missing material",IF(COUNTIF(ProductList,A486)=0,"Product not in Products list",IF(COUNTIF(MaterialList,B486)=0,"Material not in Materials list","OK")))))</f>
        <v>OK</v>
      </c>
      <c r="H486" s="18" t="str">
        <f aca="false">IF(F486="Active",A486&amp;"|"&amp;COUNTIFS(A$2:A486,A486,F$2:F486,"Active"),"")</f>
        <v/>
      </c>
      <c r="I486" s="18" t="str">
        <f aca="false">IF(B486="","",IF(SUMPRODUCT(MAX((A$1:A485=A486)*(B$1:B485=B486)*ROW(A$1:A485)))=0,C486&amp;"",IF(C486="",INDEX(I$1:I485,SUMPRODUCT(MAX((A$1:A485=A486)*(B$1:B485=B486)*ROW(A$1:A485)))),IF(INDEX(I$1:I485,SUMPRODUCT(MAX((A$1:A485=A486)*(B$1:B485=B486)*ROW(A$1:A485))))="",C486&amp;"",INDEX(I$1:I485,SUMPRODUCT(MAX((A$1:A485=A486)*(B$1:B485=B486)*ROW(A$1:A485))))&amp;"; "&amp;C486))))</f>
        <v>Binder Solvent; Coating Solvent</v>
      </c>
      <c r="J486" s="18" t="str">
        <f aca="false">IF(A486="","",A486&amp;"|"&amp;COUNTIF(A$2:A486,A486))</f>
        <v>Taglida 5|15</v>
      </c>
      <c r="K486" s="18" t="n">
        <f aca="false">IF(OR(A486="",B486=""),0,IF(COUNTIFS(A$2:A486,A486,B$2:B486,B486)=1,1,0))</f>
        <v>0</v>
      </c>
    </row>
    <row r="487" customFormat="false" ht="15" hidden="false" customHeight="false" outlineLevel="0" collapsed="false">
      <c r="A487" s="15" t="s">
        <v>407</v>
      </c>
      <c r="B487" s="15" t="s">
        <v>105</v>
      </c>
      <c r="C487" s="15"/>
      <c r="D487" s="15"/>
      <c r="F487" s="18" t="str">
        <f aca="false">IF(B487="","",IFERROR(INDEX(Materials!$B$2:$B$301,MATCH(B487,Materials!$A$2:$A$301,0)),""))</f>
        <v>Active</v>
      </c>
      <c r="G487" s="18" t="str">
        <f aca="true">IF(AND(A487="",B487=""),"",IF(A487="","Missing product",IF(B487="","Missing material",IF(COUNTIF(ProductList,A487)=0,"Product not in Products list",IF(COUNTIF(MaterialList,B487)=0,"Material not in Materials list","OK")))))</f>
        <v>OK</v>
      </c>
      <c r="H487" s="18" t="str">
        <f aca="false">IF(F487="Active",A487&amp;"|"&amp;COUNTIFS(A$2:A487,A487,F$2:F487,"Active"),"")</f>
        <v>Dapaglose 10|1</v>
      </c>
      <c r="I487" s="18" t="str">
        <f aca="false">IF(B487="","",IF(SUMPRODUCT(MAX((A$1:A486=A487)*(B$1:B486=B487)*ROW(A$1:A486)))=0,C487&amp;"",IF(C487="",INDEX(I$1:I486,SUMPRODUCT(MAX((A$1:A486=A487)*(B$1:B486=B487)*ROW(A$1:A486)))),IF(INDEX(I$1:I486,SUMPRODUCT(MAX((A$1:A486=A487)*(B$1:B486=B487)*ROW(A$1:A486))))="",C487&amp;"",INDEX(I$1:I486,SUMPRODUCT(MAX((A$1:A486=A487)*(B$1:B486=B487)*ROW(A$1:A486))))&amp;"; "&amp;C487))))</f>
        <v/>
      </c>
      <c r="J487" s="18" t="str">
        <f aca="false">IF(A487="","",A487&amp;"|"&amp;COUNTIF(A$2:A487,A487))</f>
        <v>Dapaglose 10|1</v>
      </c>
      <c r="K487" s="18" t="n">
        <f aca="false">IF(OR(A487="",B487=""),0,IF(COUNTIFS(A$2:A487,A487,B$2:B487,B487)=1,1,0))</f>
        <v>1</v>
      </c>
    </row>
    <row r="488" customFormat="false" ht="15" hidden="false" customHeight="false" outlineLevel="0" collapsed="false">
      <c r="A488" s="15" t="s">
        <v>407</v>
      </c>
      <c r="B488" s="15" t="s">
        <v>265</v>
      </c>
      <c r="C488" s="15" t="s">
        <v>503</v>
      </c>
      <c r="D488" s="15"/>
      <c r="F488" s="18" t="str">
        <f aca="false">IF(B488="","",IFERROR(INDEX(Materials!$B$2:$B$301,MATCH(B488,Materials!$A$2:$A$301,0)),""))</f>
        <v>Filler / Diluent</v>
      </c>
      <c r="G488" s="18" t="str">
        <f aca="true">IF(AND(A488="",B488=""),"",IF(A488="","Missing product",IF(B488="","Missing material",IF(COUNTIF(ProductList,A488)=0,"Product not in Products list",IF(COUNTIF(MaterialList,B488)=0,"Material not in Materials list","OK")))))</f>
        <v>OK</v>
      </c>
      <c r="H488" s="18" t="str">
        <f aca="false">IF(F488="Active",A488&amp;"|"&amp;COUNTIFS(A$2:A488,A488,F$2:F488,"Active"),"")</f>
        <v/>
      </c>
      <c r="I488" s="18" t="str">
        <f aca="false">IF(B488="","",IF(SUMPRODUCT(MAX((A$1:A487=A488)*(B$1:B487=B488)*ROW(A$1:A487)))=0,C488&amp;"",IF(C488="",INDEX(I$1:I487,SUMPRODUCT(MAX((A$1:A487=A488)*(B$1:B487=B488)*ROW(A$1:A487)))),IF(INDEX(I$1:I487,SUMPRODUCT(MAX((A$1:A487=A488)*(B$1:B487=B488)*ROW(A$1:A487))))="",C488&amp;"",INDEX(I$1:I487,SUMPRODUCT(MAX((A$1:A487=A488)*(B$1:B487=B488)*ROW(A$1:A487))))&amp;"; "&amp;C488))))</f>
        <v>Mesh 80</v>
      </c>
      <c r="J488" s="18" t="str">
        <f aca="false">IF(A488="","",A488&amp;"|"&amp;COUNTIF(A$2:A488,A488))</f>
        <v>Dapaglose 10|2</v>
      </c>
      <c r="K488" s="18" t="n">
        <f aca="false">IF(OR(A488="",B488=""),0,IF(COUNTIFS(A$2:A488,A488,B$2:B488,B488)=1,1,0))</f>
        <v>1</v>
      </c>
    </row>
    <row r="489" customFormat="false" ht="15" hidden="false" customHeight="false" outlineLevel="0" collapsed="false">
      <c r="A489" s="15" t="s">
        <v>407</v>
      </c>
      <c r="B489" s="15" t="s">
        <v>270</v>
      </c>
      <c r="C489" s="15"/>
      <c r="D489" s="15"/>
      <c r="F489" s="18" t="str">
        <f aca="false">IF(B489="","",IFERROR(INDEX(Materials!$B$2:$B$301,MATCH(B489,Materials!$A$2:$A$301,0)),""))</f>
        <v>Filler / Diluent</v>
      </c>
      <c r="G489" s="18" t="str">
        <f aca="true">IF(AND(A489="",B489=""),"",IF(A489="","Missing product",IF(B489="","Missing material",IF(COUNTIF(ProductList,A489)=0,"Product not in Products list",IF(COUNTIF(MaterialList,B489)=0,"Material not in Materials list","OK")))))</f>
        <v>OK</v>
      </c>
      <c r="H489" s="18" t="str">
        <f aca="false">IF(F489="Active",A489&amp;"|"&amp;COUNTIFS(A$2:A489,A489,F$2:F489,"Active"),"")</f>
        <v/>
      </c>
      <c r="I489" s="18" t="str">
        <f aca="false">IF(B489="","",IF(SUMPRODUCT(MAX((A$1:A488=A489)*(B$1:B488=B489)*ROW(A$1:A488)))=0,C489&amp;"",IF(C489="",INDEX(I$1:I488,SUMPRODUCT(MAX((A$1:A488=A489)*(B$1:B488=B489)*ROW(A$1:A488)))),IF(INDEX(I$1:I488,SUMPRODUCT(MAX((A$1:A488=A489)*(B$1:B488=B489)*ROW(A$1:A488))))="",C489&amp;"",INDEX(I$1:I488,SUMPRODUCT(MAX((A$1:A488=A489)*(B$1:B488=B489)*ROW(A$1:A488))))&amp;"; "&amp;C489))))</f>
        <v/>
      </c>
      <c r="J489" s="18" t="str">
        <f aca="false">IF(A489="","",A489&amp;"|"&amp;COUNTIF(A$2:A489,A489))</f>
        <v>Dapaglose 10|3</v>
      </c>
      <c r="K489" s="18" t="n">
        <f aca="false">IF(OR(A489="",B489=""),0,IF(COUNTIFS(A$2:A489,A489,B$2:B489,B489)=1,1,0))</f>
        <v>1</v>
      </c>
    </row>
    <row r="490" customFormat="false" ht="15" hidden="false" customHeight="false" outlineLevel="0" collapsed="false">
      <c r="A490" s="15" t="s">
        <v>407</v>
      </c>
      <c r="B490" s="15" t="s">
        <v>40</v>
      </c>
      <c r="C490" s="15"/>
      <c r="D490" s="15"/>
      <c r="F490" s="18" t="str">
        <f aca="false">IF(B490="","",IFERROR(INDEX(Materials!$B$2:$B$301,MATCH(B490,Materials!$A$2:$A$301,0)),""))</f>
        <v>Disintegrant</v>
      </c>
      <c r="G490" s="18" t="str">
        <f aca="true">IF(AND(A490="",B490=""),"",IF(A490="","Missing product",IF(B490="","Missing material",IF(COUNTIF(ProductList,A490)=0,"Product not in Products list",IF(COUNTIF(MaterialList,B490)=0,"Material not in Materials list","OK")))))</f>
        <v>OK</v>
      </c>
      <c r="H490" s="18" t="str">
        <f aca="false">IF(F490="Active",A490&amp;"|"&amp;COUNTIFS(A$2:A490,A490,F$2:F490,"Active"),"")</f>
        <v/>
      </c>
      <c r="I490" s="18" t="str">
        <f aca="false">IF(B490="","",IF(SUMPRODUCT(MAX((A$1:A489=A490)*(B$1:B489=B490)*ROW(A$1:A489)))=0,C490&amp;"",IF(C490="",INDEX(I$1:I489,SUMPRODUCT(MAX((A$1:A489=A490)*(B$1:B489=B490)*ROW(A$1:A489)))),IF(INDEX(I$1:I489,SUMPRODUCT(MAX((A$1:A489=A490)*(B$1:B489=B490)*ROW(A$1:A489))))="",C490&amp;"",INDEX(I$1:I489,SUMPRODUCT(MAX((A$1:A489=A490)*(B$1:B489=B490)*ROW(A$1:A489))))&amp;"; "&amp;C490))))</f>
        <v/>
      </c>
      <c r="J490" s="18" t="str">
        <f aca="false">IF(A490="","",A490&amp;"|"&amp;COUNTIF(A$2:A490,A490))</f>
        <v>Dapaglose 10|4</v>
      </c>
      <c r="K490" s="18" t="n">
        <f aca="false">IF(OR(A490="",B490=""),0,IF(COUNTIFS(A$2:A490,A490,B$2:B490,B490)=1,1,0))</f>
        <v>1</v>
      </c>
    </row>
    <row r="491" customFormat="false" ht="15" hidden="false" customHeight="false" outlineLevel="0" collapsed="false">
      <c r="A491" s="15" t="s">
        <v>407</v>
      </c>
      <c r="B491" s="15" t="s">
        <v>226</v>
      </c>
      <c r="C491" s="15"/>
      <c r="D491" s="15"/>
      <c r="F491" s="18" t="str">
        <f aca="false">IF(B491="","",IFERROR(INDEX(Materials!$B$2:$B$301,MATCH(B491,Materials!$A$2:$A$301,0)),""))</f>
        <v>Binder / Coating Polymer</v>
      </c>
      <c r="G491" s="18" t="str">
        <f aca="true">IF(AND(A491="",B491=""),"",IF(A491="","Missing product",IF(B491="","Missing material",IF(COUNTIF(ProductList,A491)=0,"Product not in Products list",IF(COUNTIF(MaterialList,B491)=0,"Material not in Materials list","OK")))))</f>
        <v>OK</v>
      </c>
      <c r="H491" s="18" t="str">
        <f aca="false">IF(F491="Active",A491&amp;"|"&amp;COUNTIFS(A$2:A491,A491,F$2:F491,"Active"),"")</f>
        <v/>
      </c>
      <c r="I491" s="18" t="str">
        <f aca="false">IF(B491="","",IF(SUMPRODUCT(MAX((A$1:A490=A491)*(B$1:B490=B491)*ROW(A$1:A490)))=0,C491&amp;"",IF(C491="",INDEX(I$1:I490,SUMPRODUCT(MAX((A$1:A490=A491)*(B$1:B490=B491)*ROW(A$1:A490)))),IF(INDEX(I$1:I490,SUMPRODUCT(MAX((A$1:A490=A491)*(B$1:B490=B491)*ROW(A$1:A490))))="",C491&amp;"",INDEX(I$1:I490,SUMPRODUCT(MAX((A$1:A490=A491)*(B$1:B490=B491)*ROW(A$1:A490))))&amp;"; "&amp;C491))))</f>
        <v/>
      </c>
      <c r="J491" s="18" t="str">
        <f aca="false">IF(A491="","",A491&amp;"|"&amp;COUNTIF(A$2:A491,A491))</f>
        <v>Dapaglose 10|5</v>
      </c>
      <c r="K491" s="18" t="n">
        <f aca="false">IF(OR(A491="",B491=""),0,IF(COUNTIFS(A$2:A491,A491,B$2:B491,B491)=1,1,0))</f>
        <v>1</v>
      </c>
    </row>
    <row r="492" customFormat="false" ht="15" hidden="false" customHeight="false" outlineLevel="0" collapsed="false">
      <c r="A492" s="15" t="s">
        <v>407</v>
      </c>
      <c r="B492" s="15" t="s">
        <v>338</v>
      </c>
      <c r="C492" s="15" t="s">
        <v>491</v>
      </c>
      <c r="D492" s="15"/>
      <c r="F492" s="18" t="str">
        <f aca="false">IF(B492="","",IFERROR(INDEX(Materials!$B$2:$B$301,MATCH(B492,Materials!$A$2:$A$301,0)),""))</f>
        <v>Solvent</v>
      </c>
      <c r="G492" s="18" t="str">
        <f aca="true">IF(AND(A492="",B492=""),"",IF(A492="","Missing product",IF(B492="","Missing material",IF(COUNTIF(ProductList,A492)=0,"Product not in Products list",IF(COUNTIF(MaterialList,B492)=0,"Material not in Materials list","OK")))))</f>
        <v>OK</v>
      </c>
      <c r="H492" s="18" t="str">
        <f aca="false">IF(F492="Active",A492&amp;"|"&amp;COUNTIFS(A$2:A492,A492,F$2:F492,"Active"),"")</f>
        <v/>
      </c>
      <c r="I492" s="18" t="str">
        <f aca="false">IF(B492="","",IF(SUMPRODUCT(MAX((A$1:A491=A492)*(B$1:B491=B492)*ROW(A$1:A491)))=0,C492&amp;"",IF(C492="",INDEX(I$1:I491,SUMPRODUCT(MAX((A$1:A491=A492)*(B$1:B491=B492)*ROW(A$1:A491)))),IF(INDEX(I$1:I491,SUMPRODUCT(MAX((A$1:A491=A492)*(B$1:B491=B492)*ROW(A$1:A491))))="",C492&amp;"",INDEX(I$1:I491,SUMPRODUCT(MAX((A$1:A491=A492)*(B$1:B491=B492)*ROW(A$1:A491))))&amp;"; "&amp;C492))))</f>
        <v>Binder Solvent</v>
      </c>
      <c r="J492" s="18" t="str">
        <f aca="false">IF(A492="","",A492&amp;"|"&amp;COUNTIF(A$2:A492,A492))</f>
        <v>Dapaglose 10|6</v>
      </c>
      <c r="K492" s="18" t="n">
        <f aca="false">IF(OR(A492="",B492=""),0,IF(COUNTIFS(A$2:A492,A492,B$2:B492,B492)=1,1,0))</f>
        <v>1</v>
      </c>
    </row>
    <row r="493" customFormat="false" ht="15" hidden="false" customHeight="false" outlineLevel="0" collapsed="false">
      <c r="A493" s="15" t="s">
        <v>407</v>
      </c>
      <c r="B493" s="15" t="s">
        <v>298</v>
      </c>
      <c r="C493" s="15"/>
      <c r="D493" s="15"/>
      <c r="F493" s="18" t="str">
        <f aca="false">IF(B493="","",IFERROR(INDEX(Materials!$B$2:$B$301,MATCH(B493,Materials!$A$2:$A$301,0)),""))</f>
        <v>Lubricant</v>
      </c>
      <c r="G493" s="18" t="str">
        <f aca="true">IF(AND(A493="",B493=""),"",IF(A493="","Missing product",IF(B493="","Missing material",IF(COUNTIF(ProductList,A493)=0,"Product not in Products list",IF(COUNTIF(MaterialList,B493)=0,"Material not in Materials list","OK")))))</f>
        <v>OK</v>
      </c>
      <c r="H493" s="18" t="str">
        <f aca="false">IF(F493="Active",A493&amp;"|"&amp;COUNTIFS(A$2:A493,A493,F$2:F493,"Active"),"")</f>
        <v/>
      </c>
      <c r="I493" s="18" t="str">
        <f aca="false">IF(B493="","",IF(SUMPRODUCT(MAX((A$1:A492=A493)*(B$1:B492=B493)*ROW(A$1:A492)))=0,C493&amp;"",IF(C493="",INDEX(I$1:I492,SUMPRODUCT(MAX((A$1:A492=A493)*(B$1:B492=B493)*ROW(A$1:A492)))),IF(INDEX(I$1:I492,SUMPRODUCT(MAX((A$1:A492=A493)*(B$1:B492=B493)*ROW(A$1:A492))))="",C493&amp;"",INDEX(I$1:I492,SUMPRODUCT(MAX((A$1:A492=A493)*(B$1:B492=B493)*ROW(A$1:A492))))&amp;"; "&amp;C493))))</f>
        <v/>
      </c>
      <c r="J493" s="18" t="str">
        <f aca="false">IF(A493="","",A493&amp;"|"&amp;COUNTIF(A$2:A493,A493))</f>
        <v>Dapaglose 10|7</v>
      </c>
      <c r="K493" s="18" t="n">
        <f aca="false">IF(OR(A493="",B493=""),0,IF(COUNTIFS(A$2:A493,A493,B$2:B493,B493)=1,1,0))</f>
        <v>1</v>
      </c>
    </row>
    <row r="494" customFormat="false" ht="15" hidden="false" customHeight="false" outlineLevel="0" collapsed="false">
      <c r="A494" s="15" t="s">
        <v>407</v>
      </c>
      <c r="B494" s="15" t="s">
        <v>226</v>
      </c>
      <c r="C494" s="15"/>
      <c r="D494" s="15"/>
      <c r="F494" s="18" t="str">
        <f aca="false">IF(B494="","",IFERROR(INDEX(Materials!$B$2:$B$301,MATCH(B494,Materials!$A$2:$A$301,0)),""))</f>
        <v>Binder / Coating Polymer</v>
      </c>
      <c r="G494" s="18" t="str">
        <f aca="true">IF(AND(A494="",B494=""),"",IF(A494="","Missing product",IF(B494="","Missing material",IF(COUNTIF(ProductList,A494)=0,"Product not in Products list",IF(COUNTIF(MaterialList,B494)=0,"Material not in Materials list","OK")))))</f>
        <v>OK</v>
      </c>
      <c r="H494" s="18" t="str">
        <f aca="false">IF(F494="Active",A494&amp;"|"&amp;COUNTIFS(A$2:A494,A494,F$2:F494,"Active"),"")</f>
        <v/>
      </c>
      <c r="I494" s="18" t="str">
        <f aca="false">IF(B494="","",IF(SUMPRODUCT(MAX((A$1:A493=A494)*(B$1:B493=B494)*ROW(A$1:A493)))=0,C494&amp;"",IF(C494="",INDEX(I$1:I493,SUMPRODUCT(MAX((A$1:A493=A494)*(B$1:B493=B494)*ROW(A$1:A493)))),IF(INDEX(I$1:I493,SUMPRODUCT(MAX((A$1:A493=A494)*(B$1:B493=B494)*ROW(A$1:A493))))="",C494&amp;"",INDEX(I$1:I493,SUMPRODUCT(MAX((A$1:A493=A494)*(B$1:B493=B494)*ROW(A$1:A493))))&amp;"; "&amp;C494))))</f>
        <v/>
      </c>
      <c r="J494" s="18" t="str">
        <f aca="false">IF(A494="","",A494&amp;"|"&amp;COUNTIF(A$2:A494,A494))</f>
        <v>Dapaglose 10|8</v>
      </c>
      <c r="K494" s="18" t="n">
        <f aca="false">IF(OR(A494="",B494=""),0,IF(COUNTIFS(A$2:A494,A494,B$2:B494,B494)=1,1,0))</f>
        <v>0</v>
      </c>
    </row>
    <row r="495" customFormat="false" ht="15" hidden="false" customHeight="false" outlineLevel="0" collapsed="false">
      <c r="A495" s="15" t="s">
        <v>407</v>
      </c>
      <c r="B495" s="15" t="s">
        <v>311</v>
      </c>
      <c r="C495" s="15"/>
      <c r="D495" s="15"/>
      <c r="F495" s="18" t="str">
        <f aca="false">IF(B495="","",IFERROR(INDEX(Materials!$B$2:$B$301,MATCH(B495,Materials!$A$2:$A$301,0)),""))</f>
        <v>Plasticizer</v>
      </c>
      <c r="G495" s="18" t="str">
        <f aca="true">IF(AND(A495="",B495=""),"",IF(A495="","Missing product",IF(B495="","Missing material",IF(COUNTIF(ProductList,A495)=0,"Product not in Products list",IF(COUNTIF(MaterialList,B495)=0,"Material not in Materials list","OK")))))</f>
        <v>OK</v>
      </c>
      <c r="H495" s="18" t="str">
        <f aca="false">IF(F495="Active",A495&amp;"|"&amp;COUNTIFS(A$2:A495,A495,F$2:F495,"Active"),"")</f>
        <v/>
      </c>
      <c r="I495" s="18" t="str">
        <f aca="false">IF(B495="","",IF(SUMPRODUCT(MAX((A$1:A494=A495)*(B$1:B494=B495)*ROW(A$1:A494)))=0,C495&amp;"",IF(C495="",INDEX(I$1:I494,SUMPRODUCT(MAX((A$1:A494=A495)*(B$1:B494=B495)*ROW(A$1:A494)))),IF(INDEX(I$1:I494,SUMPRODUCT(MAX((A$1:A494=A495)*(B$1:B494=B495)*ROW(A$1:A494))))="",C495&amp;"",INDEX(I$1:I494,SUMPRODUCT(MAX((A$1:A494=A495)*(B$1:B494=B495)*ROW(A$1:A494))))&amp;"; "&amp;C495))))</f>
        <v/>
      </c>
      <c r="J495" s="18" t="str">
        <f aca="false">IF(A495="","",A495&amp;"|"&amp;COUNTIF(A$2:A495,A495))</f>
        <v>Dapaglose 10|9</v>
      </c>
      <c r="K495" s="18" t="n">
        <f aca="false">IF(OR(A495="",B495=""),0,IF(COUNTIFS(A$2:A495,A495,B$2:B495,B495)=1,1,0))</f>
        <v>1</v>
      </c>
    </row>
    <row r="496" customFormat="false" ht="15" hidden="false" customHeight="false" outlineLevel="0" collapsed="false">
      <c r="A496" s="15" t="s">
        <v>407</v>
      </c>
      <c r="B496" s="15" t="s">
        <v>303</v>
      </c>
      <c r="C496" s="15"/>
      <c r="D496" s="15"/>
      <c r="F496" s="18" t="str">
        <f aca="false">IF(B496="","",IFERROR(INDEX(Materials!$B$2:$B$301,MATCH(B496,Materials!$A$2:$A$301,0)),""))</f>
        <v>Opacifier</v>
      </c>
      <c r="G496" s="18" t="str">
        <f aca="true">IF(AND(A496="",B496=""),"",IF(A496="","Missing product",IF(B496="","Missing material",IF(COUNTIF(ProductList,A496)=0,"Product not in Products list",IF(COUNTIF(MaterialList,B496)=0,"Material not in Materials list","OK")))))</f>
        <v>OK</v>
      </c>
      <c r="H496" s="18" t="str">
        <f aca="false">IF(F496="Active",A496&amp;"|"&amp;COUNTIFS(A$2:A496,A496,F$2:F496,"Active"),"")</f>
        <v/>
      </c>
      <c r="I496" s="18" t="str">
        <f aca="false">IF(B496="","",IF(SUMPRODUCT(MAX((A$1:A495=A496)*(B$1:B495=B496)*ROW(A$1:A495)))=0,C496&amp;"",IF(C496="",INDEX(I$1:I495,SUMPRODUCT(MAX((A$1:A495=A496)*(B$1:B495=B496)*ROW(A$1:A495)))),IF(INDEX(I$1:I495,SUMPRODUCT(MAX((A$1:A495=A496)*(B$1:B495=B496)*ROW(A$1:A495))))="",C496&amp;"",INDEX(I$1:I495,SUMPRODUCT(MAX((A$1:A495=A496)*(B$1:B495=B496)*ROW(A$1:A495))))&amp;"; "&amp;C496))))</f>
        <v/>
      </c>
      <c r="J496" s="18" t="str">
        <f aca="false">IF(A496="","",A496&amp;"|"&amp;COUNTIF(A$2:A496,A496))</f>
        <v>Dapaglose 10|10</v>
      </c>
      <c r="K496" s="18" t="n">
        <f aca="false">IF(OR(A496="",B496=""),0,IF(COUNTIFS(A$2:A496,A496,B$2:B496,B496)=1,1,0))</f>
        <v>1</v>
      </c>
    </row>
    <row r="497" customFormat="false" ht="15" hidden="false" customHeight="false" outlineLevel="0" collapsed="false">
      <c r="A497" s="15" t="s">
        <v>407</v>
      </c>
      <c r="B497" s="15" t="s">
        <v>296</v>
      </c>
      <c r="C497" s="15"/>
      <c r="D497" s="15"/>
      <c r="F497" s="18" t="str">
        <f aca="false">IF(B497="","",IFERROR(INDEX(Materials!$B$2:$B$301,MATCH(B497,Materials!$A$2:$A$301,0)),""))</f>
        <v>Glidant / Anti-tacking</v>
      </c>
      <c r="G497" s="18" t="str">
        <f aca="true">IF(AND(A497="",B497=""),"",IF(A497="","Missing product",IF(B497="","Missing material",IF(COUNTIF(ProductList,A497)=0,"Product not in Products list",IF(COUNTIF(MaterialList,B497)=0,"Material not in Materials list","OK")))))</f>
        <v>OK</v>
      </c>
      <c r="H497" s="18" t="str">
        <f aca="false">IF(F497="Active",A497&amp;"|"&amp;COUNTIFS(A$2:A497,A497,F$2:F497,"Active"),"")</f>
        <v/>
      </c>
      <c r="I497" s="18" t="str">
        <f aca="false">IF(B497="","",IF(SUMPRODUCT(MAX((A$1:A496=A497)*(B$1:B496=B497)*ROW(A$1:A496)))=0,C497&amp;"",IF(C497="",INDEX(I$1:I496,SUMPRODUCT(MAX((A$1:A496=A497)*(B$1:B496=B497)*ROW(A$1:A496)))),IF(INDEX(I$1:I496,SUMPRODUCT(MAX((A$1:A496=A497)*(B$1:B496=B497)*ROW(A$1:A496))))="",C497&amp;"",INDEX(I$1:I496,SUMPRODUCT(MAX((A$1:A496=A497)*(B$1:B496=B497)*ROW(A$1:A496))))&amp;"; "&amp;C497))))</f>
        <v/>
      </c>
      <c r="J497" s="18" t="str">
        <f aca="false">IF(A497="","",A497&amp;"|"&amp;COUNTIF(A$2:A497,A497))</f>
        <v>Dapaglose 10|11</v>
      </c>
      <c r="K497" s="18" t="n">
        <f aca="false">IF(OR(A497="",B497=""),0,IF(COUNTIFS(A$2:A497,A497,B$2:B497,B497)=1,1,0))</f>
        <v>1</v>
      </c>
    </row>
    <row r="498" customFormat="false" ht="15" hidden="false" customHeight="false" outlineLevel="0" collapsed="false">
      <c r="A498" s="15" t="s">
        <v>407</v>
      </c>
      <c r="B498" s="15" t="s">
        <v>254</v>
      </c>
      <c r="C498" s="15"/>
      <c r="D498" s="15"/>
      <c r="F498" s="18" t="str">
        <f aca="false">IF(B498="","",IFERROR(INDEX(Materials!$B$2:$B$301,MATCH(B498,Materials!$A$2:$A$301,0)),""))</f>
        <v>Colorant</v>
      </c>
      <c r="G498" s="18" t="str">
        <f aca="true">IF(AND(A498="",B498=""),"",IF(A498="","Missing product",IF(B498="","Missing material",IF(COUNTIF(ProductList,A498)=0,"Product not in Products list",IF(COUNTIF(MaterialList,B498)=0,"Material not in Materials list","OK")))))</f>
        <v>OK</v>
      </c>
      <c r="H498" s="18" t="str">
        <f aca="false">IF(F498="Active",A498&amp;"|"&amp;COUNTIFS(A$2:A498,A498,F$2:F498,"Active"),"")</f>
        <v/>
      </c>
      <c r="I498" s="18" t="str">
        <f aca="false">IF(B498="","",IF(SUMPRODUCT(MAX((A$1:A497=A498)*(B$1:B497=B498)*ROW(A$1:A497)))=0,C498&amp;"",IF(C498="",INDEX(I$1:I497,SUMPRODUCT(MAX((A$1:A497=A498)*(B$1:B497=B498)*ROW(A$1:A497)))),IF(INDEX(I$1:I497,SUMPRODUCT(MAX((A$1:A497=A498)*(B$1:B497=B498)*ROW(A$1:A497))))="",C498&amp;"",INDEX(I$1:I497,SUMPRODUCT(MAX((A$1:A497=A498)*(B$1:B497=B498)*ROW(A$1:A497))))&amp;"; "&amp;C498))))</f>
        <v/>
      </c>
      <c r="J498" s="18" t="str">
        <f aca="false">IF(A498="","",A498&amp;"|"&amp;COUNTIF(A$2:A498,A498))</f>
        <v>Dapaglose 10|12</v>
      </c>
      <c r="K498" s="18" t="n">
        <f aca="false">IF(OR(A498="",B498=""),0,IF(COUNTIFS(A$2:A498,A498,B$2:B498,B498)=1,1,0))</f>
        <v>1</v>
      </c>
    </row>
    <row r="499" customFormat="false" ht="15" hidden="false" customHeight="false" outlineLevel="0" collapsed="false">
      <c r="A499" s="15" t="s">
        <v>407</v>
      </c>
      <c r="B499" s="15" t="s">
        <v>341</v>
      </c>
      <c r="C499" s="15"/>
      <c r="D499" s="15"/>
      <c r="F499" s="18" t="str">
        <f aca="false">IF(B499="","",IFERROR(INDEX(Materials!$B$2:$B$301,MATCH(B499,Materials!$A$2:$A$301,0)),""))</f>
        <v>Solvent</v>
      </c>
      <c r="G499" s="18" t="str">
        <f aca="true">IF(AND(A499="",B499=""),"",IF(A499="","Missing product",IF(B499="","Missing material",IF(COUNTIF(ProductList,A499)=0,"Product not in Products list",IF(COUNTIF(MaterialList,B499)=0,"Material not in Materials list","OK")))))</f>
        <v>OK</v>
      </c>
      <c r="H499" s="18" t="str">
        <f aca="false">IF(F499="Active",A499&amp;"|"&amp;COUNTIFS(A$2:A499,A499,F$2:F499,"Active"),"")</f>
        <v/>
      </c>
      <c r="I499" s="18" t="str">
        <f aca="false">IF(B499="","",IF(SUMPRODUCT(MAX((A$1:A498=A499)*(B$1:B498=B499)*ROW(A$1:A498)))=0,C499&amp;"",IF(C499="",INDEX(I$1:I498,SUMPRODUCT(MAX((A$1:A498=A499)*(B$1:B498=B499)*ROW(A$1:A498)))),IF(INDEX(I$1:I498,SUMPRODUCT(MAX((A$1:A498=A499)*(B$1:B498=B499)*ROW(A$1:A498))))="",C499&amp;"",INDEX(I$1:I498,SUMPRODUCT(MAX((A$1:A498=A499)*(B$1:B498=B499)*ROW(A$1:A498))))&amp;"; "&amp;C499))))</f>
        <v/>
      </c>
      <c r="J499" s="18" t="str">
        <f aca="false">IF(A499="","",A499&amp;"|"&amp;COUNTIF(A$2:A499,A499))</f>
        <v>Dapaglose 10|13</v>
      </c>
      <c r="K499" s="18" t="n">
        <f aca="false">IF(OR(A499="",B499=""),0,IF(COUNTIFS(A$2:A499,A499,B$2:B499,B499)=1,1,0))</f>
        <v>1</v>
      </c>
    </row>
    <row r="500" customFormat="false" ht="15" hidden="false" customHeight="false" outlineLevel="0" collapsed="false">
      <c r="A500" s="15" t="s">
        <v>408</v>
      </c>
      <c r="B500" s="15" t="s">
        <v>105</v>
      </c>
      <c r="C500" s="15"/>
      <c r="D500" s="15"/>
      <c r="F500" s="18" t="str">
        <f aca="false">IF(B500="","",IFERROR(INDEX(Materials!$B$2:$B$301,MATCH(B500,Materials!$A$2:$A$301,0)),""))</f>
        <v>Active</v>
      </c>
      <c r="G500" s="18" t="str">
        <f aca="true">IF(AND(A500="",B500=""),"",IF(A500="","Missing product",IF(B500="","Missing material",IF(COUNTIF(ProductList,A500)=0,"Product not in Products list",IF(COUNTIF(MaterialList,B500)=0,"Material not in Materials list","OK")))))</f>
        <v>OK</v>
      </c>
      <c r="H500" s="18" t="str">
        <f aca="false">IF(F500="Active",A500&amp;"|"&amp;COUNTIFS(A$2:A500,A500,F$2:F500,"Active"),"")</f>
        <v>Dapaglose 5|1</v>
      </c>
      <c r="I500" s="18" t="str">
        <f aca="false">IF(B500="","",IF(SUMPRODUCT(MAX((A$1:A499=A500)*(B$1:B499=B500)*ROW(A$1:A499)))=0,C500&amp;"",IF(C500="",INDEX(I$1:I499,SUMPRODUCT(MAX((A$1:A499=A500)*(B$1:B499=B500)*ROW(A$1:A499)))),IF(INDEX(I$1:I499,SUMPRODUCT(MAX((A$1:A499=A500)*(B$1:B499=B500)*ROW(A$1:A499))))="",C500&amp;"",INDEX(I$1:I499,SUMPRODUCT(MAX((A$1:A499=A500)*(B$1:B499=B500)*ROW(A$1:A499))))&amp;"; "&amp;C500))))</f>
        <v/>
      </c>
      <c r="J500" s="18" t="str">
        <f aca="false">IF(A500="","",A500&amp;"|"&amp;COUNTIF(A$2:A500,A500))</f>
        <v>Dapaglose 5|1</v>
      </c>
      <c r="K500" s="18" t="n">
        <f aca="false">IF(OR(A500="",B500=""),0,IF(COUNTIFS(A$2:A500,A500,B$2:B500,B500)=1,1,0))</f>
        <v>1</v>
      </c>
    </row>
    <row r="501" customFormat="false" ht="15" hidden="false" customHeight="false" outlineLevel="0" collapsed="false">
      <c r="A501" s="15" t="s">
        <v>408</v>
      </c>
      <c r="B501" s="15" t="s">
        <v>265</v>
      </c>
      <c r="C501" s="15" t="s">
        <v>503</v>
      </c>
      <c r="D501" s="15"/>
      <c r="F501" s="18" t="str">
        <f aca="false">IF(B501="","",IFERROR(INDEX(Materials!$B$2:$B$301,MATCH(B501,Materials!$A$2:$A$301,0)),""))</f>
        <v>Filler / Diluent</v>
      </c>
      <c r="G501" s="18" t="str">
        <f aca="true">IF(AND(A501="",B501=""),"",IF(A501="","Missing product",IF(B501="","Missing material",IF(COUNTIF(ProductList,A501)=0,"Product not in Products list",IF(COUNTIF(MaterialList,B501)=0,"Material not in Materials list","OK")))))</f>
        <v>OK</v>
      </c>
      <c r="H501" s="18" t="str">
        <f aca="false">IF(F501="Active",A501&amp;"|"&amp;COUNTIFS(A$2:A501,A501,F$2:F501,"Active"),"")</f>
        <v/>
      </c>
      <c r="I501" s="18" t="str">
        <f aca="false">IF(B501="","",IF(SUMPRODUCT(MAX((A$1:A500=A501)*(B$1:B500=B501)*ROW(A$1:A500)))=0,C501&amp;"",IF(C501="",INDEX(I$1:I500,SUMPRODUCT(MAX((A$1:A500=A501)*(B$1:B500=B501)*ROW(A$1:A500)))),IF(INDEX(I$1:I500,SUMPRODUCT(MAX((A$1:A500=A501)*(B$1:B500=B501)*ROW(A$1:A500))))="",C501&amp;"",INDEX(I$1:I500,SUMPRODUCT(MAX((A$1:A500=A501)*(B$1:B500=B501)*ROW(A$1:A500))))&amp;"; "&amp;C501))))</f>
        <v>Mesh 80</v>
      </c>
      <c r="J501" s="18" t="str">
        <f aca="false">IF(A501="","",A501&amp;"|"&amp;COUNTIF(A$2:A501,A501))</f>
        <v>Dapaglose 5|2</v>
      </c>
      <c r="K501" s="18" t="n">
        <f aca="false">IF(OR(A501="",B501=""),0,IF(COUNTIFS(A$2:A501,A501,B$2:B501,B501)=1,1,0))</f>
        <v>1</v>
      </c>
    </row>
    <row r="502" customFormat="false" ht="15" hidden="false" customHeight="false" outlineLevel="0" collapsed="false">
      <c r="A502" s="15" t="s">
        <v>408</v>
      </c>
      <c r="B502" s="15" t="s">
        <v>270</v>
      </c>
      <c r="C502" s="15"/>
      <c r="D502" s="15"/>
      <c r="F502" s="18" t="str">
        <f aca="false">IF(B502="","",IFERROR(INDEX(Materials!$B$2:$B$301,MATCH(B502,Materials!$A$2:$A$301,0)),""))</f>
        <v>Filler / Diluent</v>
      </c>
      <c r="G502" s="18" t="str">
        <f aca="true">IF(AND(A502="",B502=""),"",IF(A502="","Missing product",IF(B502="","Missing material",IF(COUNTIF(ProductList,A502)=0,"Product not in Products list",IF(COUNTIF(MaterialList,B502)=0,"Material not in Materials list","OK")))))</f>
        <v>OK</v>
      </c>
      <c r="H502" s="18" t="str">
        <f aca="false">IF(F502="Active",A502&amp;"|"&amp;COUNTIFS(A$2:A502,A502,F$2:F502,"Active"),"")</f>
        <v/>
      </c>
      <c r="I502" s="18" t="str">
        <f aca="false">IF(B502="","",IF(SUMPRODUCT(MAX((A$1:A501=A502)*(B$1:B501=B502)*ROW(A$1:A501)))=0,C502&amp;"",IF(C502="",INDEX(I$1:I501,SUMPRODUCT(MAX((A$1:A501=A502)*(B$1:B501=B502)*ROW(A$1:A501)))),IF(INDEX(I$1:I501,SUMPRODUCT(MAX((A$1:A501=A502)*(B$1:B501=B502)*ROW(A$1:A501))))="",C502&amp;"",INDEX(I$1:I501,SUMPRODUCT(MAX((A$1:A501=A502)*(B$1:B501=B502)*ROW(A$1:A501))))&amp;"; "&amp;C502))))</f>
        <v/>
      </c>
      <c r="J502" s="18" t="str">
        <f aca="false">IF(A502="","",A502&amp;"|"&amp;COUNTIF(A$2:A502,A502))</f>
        <v>Dapaglose 5|3</v>
      </c>
      <c r="K502" s="18" t="n">
        <f aca="false">IF(OR(A502="",B502=""),0,IF(COUNTIFS(A$2:A502,A502,B$2:B502,B502)=1,1,0))</f>
        <v>1</v>
      </c>
    </row>
    <row r="503" customFormat="false" ht="15" hidden="false" customHeight="false" outlineLevel="0" collapsed="false">
      <c r="A503" s="15" t="s">
        <v>408</v>
      </c>
      <c r="B503" s="15" t="s">
        <v>40</v>
      </c>
      <c r="C503" s="15"/>
      <c r="D503" s="15"/>
      <c r="F503" s="18" t="str">
        <f aca="false">IF(B503="","",IFERROR(INDEX(Materials!$B$2:$B$301,MATCH(B503,Materials!$A$2:$A$301,0)),""))</f>
        <v>Disintegrant</v>
      </c>
      <c r="G503" s="18" t="str">
        <f aca="true">IF(AND(A503="",B503=""),"",IF(A503="","Missing product",IF(B503="","Missing material",IF(COUNTIF(ProductList,A503)=0,"Product not in Products list",IF(COUNTIF(MaterialList,B503)=0,"Material not in Materials list","OK")))))</f>
        <v>OK</v>
      </c>
      <c r="H503" s="18" t="str">
        <f aca="false">IF(F503="Active",A503&amp;"|"&amp;COUNTIFS(A$2:A503,A503,F$2:F503,"Active"),"")</f>
        <v/>
      </c>
      <c r="I503" s="18" t="str">
        <f aca="false">IF(B503="","",IF(SUMPRODUCT(MAX((A$1:A502=A503)*(B$1:B502=B503)*ROW(A$1:A502)))=0,C503&amp;"",IF(C503="",INDEX(I$1:I502,SUMPRODUCT(MAX((A$1:A502=A503)*(B$1:B502=B503)*ROW(A$1:A502)))),IF(INDEX(I$1:I502,SUMPRODUCT(MAX((A$1:A502=A503)*(B$1:B502=B503)*ROW(A$1:A502))))="",C503&amp;"",INDEX(I$1:I502,SUMPRODUCT(MAX((A$1:A502=A503)*(B$1:B502=B503)*ROW(A$1:A502))))&amp;"; "&amp;C503))))</f>
        <v/>
      </c>
      <c r="J503" s="18" t="str">
        <f aca="false">IF(A503="","",A503&amp;"|"&amp;COUNTIF(A$2:A503,A503))</f>
        <v>Dapaglose 5|4</v>
      </c>
      <c r="K503" s="18" t="n">
        <f aca="false">IF(OR(A503="",B503=""),0,IF(COUNTIFS(A$2:A503,A503,B$2:B503,B503)=1,1,0))</f>
        <v>1</v>
      </c>
    </row>
    <row r="504" customFormat="false" ht="15" hidden="false" customHeight="false" outlineLevel="0" collapsed="false">
      <c r="A504" s="15" t="s">
        <v>408</v>
      </c>
      <c r="B504" s="15" t="s">
        <v>226</v>
      </c>
      <c r="C504" s="15"/>
      <c r="D504" s="15"/>
      <c r="F504" s="18" t="str">
        <f aca="false">IF(B504="","",IFERROR(INDEX(Materials!$B$2:$B$301,MATCH(B504,Materials!$A$2:$A$301,0)),""))</f>
        <v>Binder / Coating Polymer</v>
      </c>
      <c r="G504" s="18" t="str">
        <f aca="true">IF(AND(A504="",B504=""),"",IF(A504="","Missing product",IF(B504="","Missing material",IF(COUNTIF(ProductList,A504)=0,"Product not in Products list",IF(COUNTIF(MaterialList,B504)=0,"Material not in Materials list","OK")))))</f>
        <v>OK</v>
      </c>
      <c r="H504" s="18" t="str">
        <f aca="false">IF(F504="Active",A504&amp;"|"&amp;COUNTIFS(A$2:A504,A504,F$2:F504,"Active"),"")</f>
        <v/>
      </c>
      <c r="I504" s="18" t="str">
        <f aca="false">IF(B504="","",IF(SUMPRODUCT(MAX((A$1:A503=A504)*(B$1:B503=B504)*ROW(A$1:A503)))=0,C504&amp;"",IF(C504="",INDEX(I$1:I503,SUMPRODUCT(MAX((A$1:A503=A504)*(B$1:B503=B504)*ROW(A$1:A503)))),IF(INDEX(I$1:I503,SUMPRODUCT(MAX((A$1:A503=A504)*(B$1:B503=B504)*ROW(A$1:A503))))="",C504&amp;"",INDEX(I$1:I503,SUMPRODUCT(MAX((A$1:A503=A504)*(B$1:B503=B504)*ROW(A$1:A503))))&amp;"; "&amp;C504))))</f>
        <v/>
      </c>
      <c r="J504" s="18" t="str">
        <f aca="false">IF(A504="","",A504&amp;"|"&amp;COUNTIF(A$2:A504,A504))</f>
        <v>Dapaglose 5|5</v>
      </c>
      <c r="K504" s="18" t="n">
        <f aca="false">IF(OR(A504="",B504=""),0,IF(COUNTIFS(A$2:A504,A504,B$2:B504,B504)=1,1,0))</f>
        <v>1</v>
      </c>
    </row>
    <row r="505" customFormat="false" ht="15" hidden="false" customHeight="false" outlineLevel="0" collapsed="false">
      <c r="A505" s="15" t="s">
        <v>408</v>
      </c>
      <c r="B505" s="15" t="s">
        <v>338</v>
      </c>
      <c r="C505" s="15" t="s">
        <v>491</v>
      </c>
      <c r="D505" s="15"/>
      <c r="F505" s="18" t="str">
        <f aca="false">IF(B505="","",IFERROR(INDEX(Materials!$B$2:$B$301,MATCH(B505,Materials!$A$2:$A$301,0)),""))</f>
        <v>Solvent</v>
      </c>
      <c r="G505" s="18" t="str">
        <f aca="true">IF(AND(A505="",B505=""),"",IF(A505="","Missing product",IF(B505="","Missing material",IF(COUNTIF(ProductList,A505)=0,"Product not in Products list",IF(COUNTIF(MaterialList,B505)=0,"Material not in Materials list","OK")))))</f>
        <v>OK</v>
      </c>
      <c r="H505" s="18" t="str">
        <f aca="false">IF(F505="Active",A505&amp;"|"&amp;COUNTIFS(A$2:A505,A505,F$2:F505,"Active"),"")</f>
        <v/>
      </c>
      <c r="I505" s="18" t="str">
        <f aca="false">IF(B505="","",IF(SUMPRODUCT(MAX((A$1:A504=A505)*(B$1:B504=B505)*ROW(A$1:A504)))=0,C505&amp;"",IF(C505="",INDEX(I$1:I504,SUMPRODUCT(MAX((A$1:A504=A505)*(B$1:B504=B505)*ROW(A$1:A504)))),IF(INDEX(I$1:I504,SUMPRODUCT(MAX((A$1:A504=A505)*(B$1:B504=B505)*ROW(A$1:A504))))="",C505&amp;"",INDEX(I$1:I504,SUMPRODUCT(MAX((A$1:A504=A505)*(B$1:B504=B505)*ROW(A$1:A504))))&amp;"; "&amp;C505))))</f>
        <v>Binder Solvent</v>
      </c>
      <c r="J505" s="18" t="str">
        <f aca="false">IF(A505="","",A505&amp;"|"&amp;COUNTIF(A$2:A505,A505))</f>
        <v>Dapaglose 5|6</v>
      </c>
      <c r="K505" s="18" t="n">
        <f aca="false">IF(OR(A505="",B505=""),0,IF(COUNTIFS(A$2:A505,A505,B$2:B505,B505)=1,1,0))</f>
        <v>1</v>
      </c>
    </row>
    <row r="506" customFormat="false" ht="15" hidden="false" customHeight="false" outlineLevel="0" collapsed="false">
      <c r="A506" s="15" t="s">
        <v>408</v>
      </c>
      <c r="B506" s="15" t="s">
        <v>298</v>
      </c>
      <c r="C506" s="15"/>
      <c r="D506" s="15"/>
      <c r="F506" s="18" t="str">
        <f aca="false">IF(B506="","",IFERROR(INDEX(Materials!$B$2:$B$301,MATCH(B506,Materials!$A$2:$A$301,0)),""))</f>
        <v>Lubricant</v>
      </c>
      <c r="G506" s="18" t="str">
        <f aca="true">IF(AND(A506="",B506=""),"",IF(A506="","Missing product",IF(B506="","Missing material",IF(COUNTIF(ProductList,A506)=0,"Product not in Products list",IF(COUNTIF(MaterialList,B506)=0,"Material not in Materials list","OK")))))</f>
        <v>OK</v>
      </c>
      <c r="H506" s="18" t="str">
        <f aca="false">IF(F506="Active",A506&amp;"|"&amp;COUNTIFS(A$2:A506,A506,F$2:F506,"Active"),"")</f>
        <v/>
      </c>
      <c r="I506" s="18" t="str">
        <f aca="false">IF(B506="","",IF(SUMPRODUCT(MAX((A$1:A505=A506)*(B$1:B505=B506)*ROW(A$1:A505)))=0,C506&amp;"",IF(C506="",INDEX(I$1:I505,SUMPRODUCT(MAX((A$1:A505=A506)*(B$1:B505=B506)*ROW(A$1:A505)))),IF(INDEX(I$1:I505,SUMPRODUCT(MAX((A$1:A505=A506)*(B$1:B505=B506)*ROW(A$1:A505))))="",C506&amp;"",INDEX(I$1:I505,SUMPRODUCT(MAX((A$1:A505=A506)*(B$1:B505=B506)*ROW(A$1:A505))))&amp;"; "&amp;C506))))</f>
        <v/>
      </c>
      <c r="J506" s="18" t="str">
        <f aca="false">IF(A506="","",A506&amp;"|"&amp;COUNTIF(A$2:A506,A506))</f>
        <v>Dapaglose 5|7</v>
      </c>
      <c r="K506" s="18" t="n">
        <f aca="false">IF(OR(A506="",B506=""),0,IF(COUNTIFS(A$2:A506,A506,B$2:B506,B506)=1,1,0))</f>
        <v>1</v>
      </c>
    </row>
    <row r="507" customFormat="false" ht="15" hidden="false" customHeight="false" outlineLevel="0" collapsed="false">
      <c r="A507" s="15" t="s">
        <v>408</v>
      </c>
      <c r="B507" s="15" t="s">
        <v>226</v>
      </c>
      <c r="C507" s="15"/>
      <c r="D507" s="15"/>
      <c r="F507" s="18" t="str">
        <f aca="false">IF(B507="","",IFERROR(INDEX(Materials!$B$2:$B$301,MATCH(B507,Materials!$A$2:$A$301,0)),""))</f>
        <v>Binder / Coating Polymer</v>
      </c>
      <c r="G507" s="18" t="str">
        <f aca="true">IF(AND(A507="",B507=""),"",IF(A507="","Missing product",IF(B507="","Missing material",IF(COUNTIF(ProductList,A507)=0,"Product not in Products list",IF(COUNTIF(MaterialList,B507)=0,"Material not in Materials list","OK")))))</f>
        <v>OK</v>
      </c>
      <c r="H507" s="18" t="str">
        <f aca="false">IF(F507="Active",A507&amp;"|"&amp;COUNTIFS(A$2:A507,A507,F$2:F507,"Active"),"")</f>
        <v/>
      </c>
      <c r="I507" s="18" t="str">
        <f aca="false">IF(B507="","",IF(SUMPRODUCT(MAX((A$1:A506=A507)*(B$1:B506=B507)*ROW(A$1:A506)))=0,C507&amp;"",IF(C507="",INDEX(I$1:I506,SUMPRODUCT(MAX((A$1:A506=A507)*(B$1:B506=B507)*ROW(A$1:A506)))),IF(INDEX(I$1:I506,SUMPRODUCT(MAX((A$1:A506=A507)*(B$1:B506=B507)*ROW(A$1:A506))))="",C507&amp;"",INDEX(I$1:I506,SUMPRODUCT(MAX((A$1:A506=A507)*(B$1:B506=B507)*ROW(A$1:A506))))&amp;"; "&amp;C507))))</f>
        <v/>
      </c>
      <c r="J507" s="18" t="str">
        <f aca="false">IF(A507="","",A507&amp;"|"&amp;COUNTIF(A$2:A507,A507))</f>
        <v>Dapaglose 5|8</v>
      </c>
      <c r="K507" s="18" t="n">
        <f aca="false">IF(OR(A507="",B507=""),0,IF(COUNTIFS(A$2:A507,A507,B$2:B507,B507)=1,1,0))</f>
        <v>0</v>
      </c>
    </row>
    <row r="508" customFormat="false" ht="15" hidden="false" customHeight="false" outlineLevel="0" collapsed="false">
      <c r="A508" s="15" t="s">
        <v>408</v>
      </c>
      <c r="B508" s="15" t="s">
        <v>311</v>
      </c>
      <c r="C508" s="15"/>
      <c r="D508" s="15"/>
      <c r="F508" s="18" t="str">
        <f aca="false">IF(B508="","",IFERROR(INDEX(Materials!$B$2:$B$301,MATCH(B508,Materials!$A$2:$A$301,0)),""))</f>
        <v>Plasticizer</v>
      </c>
      <c r="G508" s="18" t="str">
        <f aca="true">IF(AND(A508="",B508=""),"",IF(A508="","Missing product",IF(B508="","Missing material",IF(COUNTIF(ProductList,A508)=0,"Product not in Products list",IF(COUNTIF(MaterialList,B508)=0,"Material not in Materials list","OK")))))</f>
        <v>OK</v>
      </c>
      <c r="H508" s="18" t="str">
        <f aca="false">IF(F508="Active",A508&amp;"|"&amp;COUNTIFS(A$2:A508,A508,F$2:F508,"Active"),"")</f>
        <v/>
      </c>
      <c r="I508" s="18" t="str">
        <f aca="false">IF(B508="","",IF(SUMPRODUCT(MAX((A$1:A507=A508)*(B$1:B507=B508)*ROW(A$1:A507)))=0,C508&amp;"",IF(C508="",INDEX(I$1:I507,SUMPRODUCT(MAX((A$1:A507=A508)*(B$1:B507=B508)*ROW(A$1:A507)))),IF(INDEX(I$1:I507,SUMPRODUCT(MAX((A$1:A507=A508)*(B$1:B507=B508)*ROW(A$1:A507))))="",C508&amp;"",INDEX(I$1:I507,SUMPRODUCT(MAX((A$1:A507=A508)*(B$1:B507=B508)*ROW(A$1:A507))))&amp;"; "&amp;C508))))</f>
        <v/>
      </c>
      <c r="J508" s="18" t="str">
        <f aca="false">IF(A508="","",A508&amp;"|"&amp;COUNTIF(A$2:A508,A508))</f>
        <v>Dapaglose 5|9</v>
      </c>
      <c r="K508" s="18" t="n">
        <f aca="false">IF(OR(A508="",B508=""),0,IF(COUNTIFS(A$2:A508,A508,B$2:B508,B508)=1,1,0))</f>
        <v>1</v>
      </c>
    </row>
    <row r="509" customFormat="false" ht="15" hidden="false" customHeight="false" outlineLevel="0" collapsed="false">
      <c r="A509" s="15" t="s">
        <v>408</v>
      </c>
      <c r="B509" s="15" t="s">
        <v>303</v>
      </c>
      <c r="C509" s="15"/>
      <c r="D509" s="15"/>
      <c r="F509" s="18" t="str">
        <f aca="false">IF(B509="","",IFERROR(INDEX(Materials!$B$2:$B$301,MATCH(B509,Materials!$A$2:$A$301,0)),""))</f>
        <v>Opacifier</v>
      </c>
      <c r="G509" s="18" t="str">
        <f aca="true">IF(AND(A509="",B509=""),"",IF(A509="","Missing product",IF(B509="","Missing material",IF(COUNTIF(ProductList,A509)=0,"Product not in Products list",IF(COUNTIF(MaterialList,B509)=0,"Material not in Materials list","OK")))))</f>
        <v>OK</v>
      </c>
      <c r="H509" s="18" t="str">
        <f aca="false">IF(F509="Active",A509&amp;"|"&amp;COUNTIFS(A$2:A509,A509,F$2:F509,"Active"),"")</f>
        <v/>
      </c>
      <c r="I509" s="18" t="str">
        <f aca="false">IF(B509="","",IF(SUMPRODUCT(MAX((A$1:A508=A509)*(B$1:B508=B509)*ROW(A$1:A508)))=0,C509&amp;"",IF(C509="",INDEX(I$1:I508,SUMPRODUCT(MAX((A$1:A508=A509)*(B$1:B508=B509)*ROW(A$1:A508)))),IF(INDEX(I$1:I508,SUMPRODUCT(MAX((A$1:A508=A509)*(B$1:B508=B509)*ROW(A$1:A508))))="",C509&amp;"",INDEX(I$1:I508,SUMPRODUCT(MAX((A$1:A508=A509)*(B$1:B508=B509)*ROW(A$1:A508))))&amp;"; "&amp;C509))))</f>
        <v/>
      </c>
      <c r="J509" s="18" t="str">
        <f aca="false">IF(A509="","",A509&amp;"|"&amp;COUNTIF(A$2:A509,A509))</f>
        <v>Dapaglose 5|10</v>
      </c>
      <c r="K509" s="18" t="n">
        <f aca="false">IF(OR(A509="",B509=""),0,IF(COUNTIFS(A$2:A509,A509,B$2:B509,B509)=1,1,0))</f>
        <v>1</v>
      </c>
    </row>
    <row r="510" customFormat="false" ht="15" hidden="false" customHeight="false" outlineLevel="0" collapsed="false">
      <c r="A510" s="15" t="s">
        <v>408</v>
      </c>
      <c r="B510" s="15" t="s">
        <v>296</v>
      </c>
      <c r="C510" s="15"/>
      <c r="D510" s="15"/>
      <c r="F510" s="18" t="str">
        <f aca="false">IF(B510="","",IFERROR(INDEX(Materials!$B$2:$B$301,MATCH(B510,Materials!$A$2:$A$301,0)),""))</f>
        <v>Glidant / Anti-tacking</v>
      </c>
      <c r="G510" s="18" t="str">
        <f aca="true">IF(AND(A510="",B510=""),"",IF(A510="","Missing product",IF(B510="","Missing material",IF(COUNTIF(ProductList,A510)=0,"Product not in Products list",IF(COUNTIF(MaterialList,B510)=0,"Material not in Materials list","OK")))))</f>
        <v>OK</v>
      </c>
      <c r="H510" s="18" t="str">
        <f aca="false">IF(F510="Active",A510&amp;"|"&amp;COUNTIFS(A$2:A510,A510,F$2:F510,"Active"),"")</f>
        <v/>
      </c>
      <c r="I510" s="18" t="str">
        <f aca="false">IF(B510="","",IF(SUMPRODUCT(MAX((A$1:A509=A510)*(B$1:B509=B510)*ROW(A$1:A509)))=0,C510&amp;"",IF(C510="",INDEX(I$1:I509,SUMPRODUCT(MAX((A$1:A509=A510)*(B$1:B509=B510)*ROW(A$1:A509)))),IF(INDEX(I$1:I509,SUMPRODUCT(MAX((A$1:A509=A510)*(B$1:B509=B510)*ROW(A$1:A509))))="",C510&amp;"",INDEX(I$1:I509,SUMPRODUCT(MAX((A$1:A509=A510)*(B$1:B509=B510)*ROW(A$1:A509))))&amp;"; "&amp;C510))))</f>
        <v/>
      </c>
      <c r="J510" s="18" t="str">
        <f aca="false">IF(A510="","",A510&amp;"|"&amp;COUNTIF(A$2:A510,A510))</f>
        <v>Dapaglose 5|11</v>
      </c>
      <c r="K510" s="18" t="n">
        <f aca="false">IF(OR(A510="",B510=""),0,IF(COUNTIFS(A$2:A510,A510,B$2:B510,B510)=1,1,0))</f>
        <v>1</v>
      </c>
    </row>
    <row r="511" customFormat="false" ht="15" hidden="false" customHeight="false" outlineLevel="0" collapsed="false">
      <c r="A511" s="15" t="s">
        <v>408</v>
      </c>
      <c r="B511" s="15" t="s">
        <v>254</v>
      </c>
      <c r="C511" s="15"/>
      <c r="D511" s="15"/>
      <c r="F511" s="18" t="str">
        <f aca="false">IF(B511="","",IFERROR(INDEX(Materials!$B$2:$B$301,MATCH(B511,Materials!$A$2:$A$301,0)),""))</f>
        <v>Colorant</v>
      </c>
      <c r="G511" s="18" t="str">
        <f aca="true">IF(AND(A511="",B511=""),"",IF(A511="","Missing product",IF(B511="","Missing material",IF(COUNTIF(ProductList,A511)=0,"Product not in Products list",IF(COUNTIF(MaterialList,B511)=0,"Material not in Materials list","OK")))))</f>
        <v>OK</v>
      </c>
      <c r="H511" s="18" t="str">
        <f aca="false">IF(F511="Active",A511&amp;"|"&amp;COUNTIFS(A$2:A511,A511,F$2:F511,"Active"),"")</f>
        <v/>
      </c>
      <c r="I511" s="18" t="str">
        <f aca="false">IF(B511="","",IF(SUMPRODUCT(MAX((A$1:A510=A511)*(B$1:B510=B511)*ROW(A$1:A510)))=0,C511&amp;"",IF(C511="",INDEX(I$1:I510,SUMPRODUCT(MAX((A$1:A510=A511)*(B$1:B510=B511)*ROW(A$1:A510)))),IF(INDEX(I$1:I510,SUMPRODUCT(MAX((A$1:A510=A511)*(B$1:B510=B511)*ROW(A$1:A510))))="",C511&amp;"",INDEX(I$1:I510,SUMPRODUCT(MAX((A$1:A510=A511)*(B$1:B510=B511)*ROW(A$1:A510))))&amp;"; "&amp;C511))))</f>
        <v/>
      </c>
      <c r="J511" s="18" t="str">
        <f aca="false">IF(A511="","",A511&amp;"|"&amp;COUNTIF(A$2:A511,A511))</f>
        <v>Dapaglose 5|12</v>
      </c>
      <c r="K511" s="18" t="n">
        <f aca="false">IF(OR(A511="",B511=""),0,IF(COUNTIFS(A$2:A511,A511,B$2:B511,B511)=1,1,0))</f>
        <v>1</v>
      </c>
    </row>
    <row r="512" customFormat="false" ht="15" hidden="false" customHeight="false" outlineLevel="0" collapsed="false">
      <c r="A512" s="15" t="s">
        <v>408</v>
      </c>
      <c r="B512" s="15" t="s">
        <v>341</v>
      </c>
      <c r="C512" s="15"/>
      <c r="D512" s="15"/>
      <c r="F512" s="18" t="str">
        <f aca="false">IF(B512="","",IFERROR(INDEX(Materials!$B$2:$B$301,MATCH(B512,Materials!$A$2:$A$301,0)),""))</f>
        <v>Solvent</v>
      </c>
      <c r="G512" s="18" t="str">
        <f aca="true">IF(AND(A512="",B512=""),"",IF(A512="","Missing product",IF(B512="","Missing material",IF(COUNTIF(ProductList,A512)=0,"Product not in Products list",IF(COUNTIF(MaterialList,B512)=0,"Material not in Materials list","OK")))))</f>
        <v>OK</v>
      </c>
      <c r="H512" s="18" t="str">
        <f aca="false">IF(F512="Active",A512&amp;"|"&amp;COUNTIFS(A$2:A512,A512,F$2:F512,"Active"),"")</f>
        <v/>
      </c>
      <c r="I512" s="18" t="str">
        <f aca="false">IF(B512="","",IF(SUMPRODUCT(MAX((A$1:A511=A512)*(B$1:B511=B512)*ROW(A$1:A511)))=0,C512&amp;"",IF(C512="",INDEX(I$1:I511,SUMPRODUCT(MAX((A$1:A511=A512)*(B$1:B511=B512)*ROW(A$1:A511)))),IF(INDEX(I$1:I511,SUMPRODUCT(MAX((A$1:A511=A512)*(B$1:B511=B512)*ROW(A$1:A511))))="",C512&amp;"",INDEX(I$1:I511,SUMPRODUCT(MAX((A$1:A511=A512)*(B$1:B511=B512)*ROW(A$1:A511))))&amp;"; "&amp;C512))))</f>
        <v/>
      </c>
      <c r="J512" s="18" t="str">
        <f aca="false">IF(A512="","",A512&amp;"|"&amp;COUNTIF(A$2:A512,A512))</f>
        <v>Dapaglose 5|13</v>
      </c>
      <c r="K512" s="18" t="n">
        <f aca="false">IF(OR(A512="",B512=""),0,IF(COUNTIFS(A$2:A512,A512,B$2:B512,B512)=1,1,0))</f>
        <v>1</v>
      </c>
    </row>
    <row r="513" customFormat="false" ht="15" hidden="false" customHeight="false" outlineLevel="0" collapsed="false">
      <c r="A513" s="15" t="s">
        <v>409</v>
      </c>
      <c r="B513" s="15" t="s">
        <v>164</v>
      </c>
      <c r="C513" s="15"/>
      <c r="D513" s="15"/>
      <c r="F513" s="18" t="str">
        <f aca="false">IF(B513="","",IFERROR(INDEX(Materials!$B$2:$B$301,MATCH(B513,Materials!$A$2:$A$301,0)),""))</f>
        <v>Active</v>
      </c>
      <c r="G513" s="18" t="str">
        <f aca="true">IF(AND(A513="",B513=""),"",IF(A513="","Missing product",IF(B513="","Missing material",IF(COUNTIF(ProductList,A513)=0,"Product not in Products list",IF(COUNTIF(MaterialList,B513)=0,"Material not in Materials list","OK")))))</f>
        <v>OK</v>
      </c>
      <c r="H513" s="18" t="str">
        <f aca="false">IF(F513="Active",A513&amp;"|"&amp;COUNTIFS(A$2:A513,A513,F$2:F513,"Active"),"")</f>
        <v>Taglida Duo 2.5/1000|1</v>
      </c>
      <c r="I513" s="18" t="str">
        <f aca="false">IF(B513="","",IF(SUMPRODUCT(MAX((A$1:A512=A513)*(B$1:B512=B513)*ROW(A$1:A512)))=0,C513&amp;"",IF(C513="",INDEX(I$1:I512,SUMPRODUCT(MAX((A$1:A512=A513)*(B$1:B512=B513)*ROW(A$1:A512)))),IF(INDEX(I$1:I512,SUMPRODUCT(MAX((A$1:A512=A513)*(B$1:B512=B513)*ROW(A$1:A512))))="",C513&amp;"",INDEX(I$1:I512,SUMPRODUCT(MAX((A$1:A512=A513)*(B$1:B512=B513)*ROW(A$1:A512))))&amp;"; "&amp;C513))))</f>
        <v/>
      </c>
      <c r="J513" s="18" t="str">
        <f aca="false">IF(A513="","",A513&amp;"|"&amp;COUNTIF(A$2:A513,A513))</f>
        <v>Taglida Duo 2.5/1000|1</v>
      </c>
      <c r="K513" s="18" t="n">
        <f aca="false">IF(OR(A513="",B513=""),0,IF(COUNTIFS(A$2:A513,A513,B$2:B513,B513)=1,1,0))</f>
        <v>1</v>
      </c>
    </row>
    <row r="514" customFormat="false" ht="15" hidden="false" customHeight="false" outlineLevel="0" collapsed="false">
      <c r="A514" s="15" t="s">
        <v>409</v>
      </c>
      <c r="B514" s="15" t="s">
        <v>322</v>
      </c>
      <c r="C514" s="15"/>
      <c r="D514" s="15"/>
      <c r="F514" s="18" t="str">
        <f aca="false">IF(B514="","",IFERROR(INDEX(Materials!$B$2:$B$301,MATCH(B514,Materials!$A$2:$A$301,0)),""))</f>
        <v>Release / Matrix Polymer</v>
      </c>
      <c r="G514" s="18" t="str">
        <f aca="true">IF(AND(A514="",B514=""),"",IF(A514="","Missing product",IF(B514="","Missing material",IF(COUNTIF(ProductList,A514)=0,"Product not in Products list",IF(COUNTIF(MaterialList,B514)=0,"Material not in Materials list","OK")))))</f>
        <v>OK</v>
      </c>
      <c r="H514" s="18" t="str">
        <f aca="false">IF(F514="Active",A514&amp;"|"&amp;COUNTIFS(A$2:A514,A514,F$2:F514,"Active"),"")</f>
        <v/>
      </c>
      <c r="I514" s="18" t="str">
        <f aca="false">IF(B514="","",IF(SUMPRODUCT(MAX((A$1:A513=A514)*(B$1:B513=B514)*ROW(A$1:A513)))=0,C514&amp;"",IF(C514="",INDEX(I$1:I513,SUMPRODUCT(MAX((A$1:A513=A514)*(B$1:B513=B514)*ROW(A$1:A513)))),IF(INDEX(I$1:I513,SUMPRODUCT(MAX((A$1:A513=A514)*(B$1:B513=B514)*ROW(A$1:A513))))="",C514&amp;"",INDEX(I$1:I513,SUMPRODUCT(MAX((A$1:A513=A514)*(B$1:B513=B514)*ROW(A$1:A513))))&amp;"; "&amp;C514))))</f>
        <v/>
      </c>
      <c r="J514" s="18" t="str">
        <f aca="false">IF(A514="","",A514&amp;"|"&amp;COUNTIF(A$2:A514,A514))</f>
        <v>Taglida Duo 2.5/1000|2</v>
      </c>
      <c r="K514" s="18" t="n">
        <f aca="false">IF(OR(A514="",B514=""),0,IF(COUNTIFS(A$2:A514,A514,B$2:B514,B514)=1,1,0))</f>
        <v>1</v>
      </c>
    </row>
    <row r="515" customFormat="false" ht="15" hidden="false" customHeight="false" outlineLevel="0" collapsed="false">
      <c r="A515" s="15" t="s">
        <v>409</v>
      </c>
      <c r="B515" s="15" t="s">
        <v>325</v>
      </c>
      <c r="C515" s="15"/>
      <c r="D515" s="15"/>
      <c r="F515" s="18" t="str">
        <f aca="false">IF(B515="","",IFERROR(INDEX(Materials!$B$2:$B$301,MATCH(B515,Materials!$A$2:$A$301,0)),""))</f>
        <v>Release / Matrix Polymer</v>
      </c>
      <c r="G515" s="18" t="str">
        <f aca="true">IF(AND(A515="",B515=""),"",IF(A515="","Missing product",IF(B515="","Missing material",IF(COUNTIF(ProductList,A515)=0,"Product not in Products list",IF(COUNTIF(MaterialList,B515)=0,"Material not in Materials list","OK")))))</f>
        <v>OK</v>
      </c>
      <c r="H515" s="18" t="str">
        <f aca="false">IF(F515="Active",A515&amp;"|"&amp;COUNTIFS(A$2:A515,A515,F$2:F515,"Active"),"")</f>
        <v/>
      </c>
      <c r="I515" s="18" t="str">
        <f aca="false">IF(B515="","",IF(SUMPRODUCT(MAX((A$1:A514=A515)*(B$1:B514=B515)*ROW(A$1:A514)))=0,C515&amp;"",IF(C515="",INDEX(I$1:I514,SUMPRODUCT(MAX((A$1:A514=A515)*(B$1:B514=B515)*ROW(A$1:A514)))),IF(INDEX(I$1:I514,SUMPRODUCT(MAX((A$1:A514=A515)*(B$1:B514=B515)*ROW(A$1:A514))))="",C515&amp;"",INDEX(I$1:I514,SUMPRODUCT(MAX((A$1:A514=A515)*(B$1:B514=B515)*ROW(A$1:A514))))&amp;"; "&amp;C515))))</f>
        <v/>
      </c>
      <c r="J515" s="18" t="str">
        <f aca="false">IF(A515="","",A515&amp;"|"&amp;COUNTIF(A$2:A515,A515))</f>
        <v>Taglida Duo 2.5/1000|3</v>
      </c>
      <c r="K515" s="18" t="n">
        <f aca="false">IF(OR(A515="",B515=""),0,IF(COUNTIFS(A$2:A515,A515,B$2:B515,B515)=1,1,0))</f>
        <v>1</v>
      </c>
    </row>
    <row r="516" customFormat="false" ht="15" hidden="false" customHeight="false" outlineLevel="0" collapsed="false">
      <c r="A516" s="15" t="s">
        <v>409</v>
      </c>
      <c r="B516" s="15" t="s">
        <v>222</v>
      </c>
      <c r="C516" s="15"/>
      <c r="D516" s="15"/>
      <c r="F516" s="18" t="str">
        <f aca="false">IF(B516="","",IFERROR(INDEX(Materials!$B$2:$B$301,MATCH(B516,Materials!$A$2:$A$301,0)),""))</f>
        <v>Binder</v>
      </c>
      <c r="G516" s="18" t="str">
        <f aca="true">IF(AND(A516="",B516=""),"",IF(A516="","Missing product",IF(B516="","Missing material",IF(COUNTIF(ProductList,A516)=0,"Product not in Products list",IF(COUNTIF(MaterialList,B516)=0,"Material not in Materials list","OK")))))</f>
        <v>OK</v>
      </c>
      <c r="H516" s="18" t="str">
        <f aca="false">IF(F516="Active",A516&amp;"|"&amp;COUNTIFS(A$2:A516,A516,F$2:F516,"Active"),"")</f>
        <v/>
      </c>
      <c r="I516" s="18" t="str">
        <f aca="false">IF(B516="","",IF(SUMPRODUCT(MAX((A$1:A515=A516)*(B$1:B515=B516)*ROW(A$1:A515)))=0,C516&amp;"",IF(C516="",INDEX(I$1:I515,SUMPRODUCT(MAX((A$1:A515=A516)*(B$1:B515=B516)*ROW(A$1:A515)))),IF(INDEX(I$1:I515,SUMPRODUCT(MAX((A$1:A515=A516)*(B$1:B515=B516)*ROW(A$1:A515))))="",C516&amp;"",INDEX(I$1:I515,SUMPRODUCT(MAX((A$1:A515=A516)*(B$1:B515=B516)*ROW(A$1:A515))))&amp;"; "&amp;C516))))</f>
        <v/>
      </c>
      <c r="J516" s="18" t="str">
        <f aca="false">IF(A516="","",A516&amp;"|"&amp;COUNTIF(A$2:A516,A516))</f>
        <v>Taglida Duo 2.5/1000|4</v>
      </c>
      <c r="K516" s="18" t="n">
        <f aca="false">IF(OR(A516="",B516=""),0,IF(COUNTIFS(A$2:A516,A516,B$2:B516,B516)=1,1,0))</f>
        <v>1</v>
      </c>
    </row>
    <row r="517" customFormat="false" ht="15" hidden="false" customHeight="false" outlineLevel="0" collapsed="false">
      <c r="A517" s="15" t="s">
        <v>409</v>
      </c>
      <c r="B517" s="15" t="s">
        <v>260</v>
      </c>
      <c r="C517" s="15" t="s">
        <v>504</v>
      </c>
      <c r="D517" s="15"/>
      <c r="F517" s="18" t="str">
        <f aca="false">IF(B517="","",IFERROR(INDEX(Materials!$B$2:$B$301,MATCH(B517,Materials!$A$2:$A$301,0)),""))</f>
        <v>Filler / Diluent</v>
      </c>
      <c r="G517" s="18" t="str">
        <f aca="true">IF(AND(A517="",B517=""),"",IF(A517="","Missing product",IF(B517="","Missing material",IF(COUNTIF(ProductList,A517)=0,"Product not in Products list",IF(COUNTIF(MaterialList,B517)=0,"Material not in Materials list","OK")))))</f>
        <v>OK</v>
      </c>
      <c r="H517" s="18" t="str">
        <f aca="false">IF(F517="Active",A517&amp;"|"&amp;COUNTIFS(A$2:A517,A517,F$2:F517,"Active"),"")</f>
        <v/>
      </c>
      <c r="I517" s="18" t="str">
        <f aca="false">IF(B517="","",IF(SUMPRODUCT(MAX((A$1:A516=A517)*(B$1:B516=B517)*ROW(A$1:A516)))=0,C517&amp;"",IF(C517="",INDEX(I$1:I516,SUMPRODUCT(MAX((A$1:A516=A517)*(B$1:B516=B517)*ROW(A$1:A516)))),IF(INDEX(I$1:I516,SUMPRODUCT(MAX((A$1:A516=A517)*(B$1:B516=B517)*ROW(A$1:A516))))="",C517&amp;"",INDEX(I$1:I516,SUMPRODUCT(MAX((A$1:A516=A517)*(B$1:B516=B517)*ROW(A$1:A516))))&amp;"; "&amp;C517))))</f>
        <v>Anhydrous</v>
      </c>
      <c r="J517" s="18" t="str">
        <f aca="false">IF(A517="","",A517&amp;"|"&amp;COUNTIF(A$2:A517,A517))</f>
        <v>Taglida Duo 2.5/1000|5</v>
      </c>
      <c r="K517" s="18" t="n">
        <f aca="false">IF(OR(A517="",B517=""),0,IF(COUNTIFS(A$2:A517,A517,B$2:B517,B517)=1,1,0))</f>
        <v>1</v>
      </c>
    </row>
    <row r="518" customFormat="false" ht="15" hidden="false" customHeight="false" outlineLevel="0" collapsed="false">
      <c r="A518" s="15" t="s">
        <v>409</v>
      </c>
      <c r="B518" s="15" t="s">
        <v>293</v>
      </c>
      <c r="C518" s="15"/>
      <c r="D518" s="15"/>
      <c r="F518" s="18" t="str">
        <f aca="false">IF(B518="","",IFERROR(INDEX(Materials!$B$2:$B$301,MATCH(B518,Materials!$A$2:$A$301,0)),""))</f>
        <v>Glidant</v>
      </c>
      <c r="G518" s="18" t="str">
        <f aca="true">IF(AND(A518="",B518=""),"",IF(A518="","Missing product",IF(B518="","Missing material",IF(COUNTIF(ProductList,A518)=0,"Product not in Products list",IF(COUNTIF(MaterialList,B518)=0,"Material not in Materials list","OK")))))</f>
        <v>OK</v>
      </c>
      <c r="H518" s="18" t="str">
        <f aca="false">IF(F518="Active",A518&amp;"|"&amp;COUNTIFS(A$2:A518,A518,F$2:F518,"Active"),"")</f>
        <v/>
      </c>
      <c r="I518" s="18" t="str">
        <f aca="false">IF(B518="","",IF(SUMPRODUCT(MAX((A$1:A517=A518)*(B$1:B517=B518)*ROW(A$1:A517)))=0,C518&amp;"",IF(C518="",INDEX(I$1:I517,SUMPRODUCT(MAX((A$1:A517=A518)*(B$1:B517=B518)*ROW(A$1:A517)))),IF(INDEX(I$1:I517,SUMPRODUCT(MAX((A$1:A517=A518)*(B$1:B517=B518)*ROW(A$1:A517))))="",C518&amp;"",INDEX(I$1:I517,SUMPRODUCT(MAX((A$1:A517=A518)*(B$1:B517=B518)*ROW(A$1:A517))))&amp;"; "&amp;C518))))</f>
        <v/>
      </c>
      <c r="J518" s="18" t="str">
        <f aca="false">IF(A518="","",A518&amp;"|"&amp;COUNTIF(A$2:A518,A518))</f>
        <v>Taglida Duo 2.5/1000|6</v>
      </c>
      <c r="K518" s="18" t="n">
        <f aca="false">IF(OR(A518="",B518=""),0,IF(COUNTIFS(A$2:A518,A518,B$2:B518,B518)=1,1,0))</f>
        <v>1</v>
      </c>
    </row>
    <row r="519" customFormat="false" ht="15" hidden="false" customHeight="false" outlineLevel="0" collapsed="false">
      <c r="A519" s="15" t="s">
        <v>409</v>
      </c>
      <c r="B519" s="15" t="s">
        <v>298</v>
      </c>
      <c r="C519" s="15"/>
      <c r="D519" s="15"/>
      <c r="F519" s="18" t="str">
        <f aca="false">IF(B519="","",IFERROR(INDEX(Materials!$B$2:$B$301,MATCH(B519,Materials!$A$2:$A$301,0)),""))</f>
        <v>Lubricant</v>
      </c>
      <c r="G519" s="18" t="str">
        <f aca="true">IF(AND(A519="",B519=""),"",IF(A519="","Missing product",IF(B519="","Missing material",IF(COUNTIF(ProductList,A519)=0,"Product not in Products list",IF(COUNTIF(MaterialList,B519)=0,"Material not in Materials list","OK")))))</f>
        <v>OK</v>
      </c>
      <c r="H519" s="18" t="str">
        <f aca="false">IF(F519="Active",A519&amp;"|"&amp;COUNTIFS(A$2:A519,A519,F$2:F519,"Active"),"")</f>
        <v/>
      </c>
      <c r="I519" s="18" t="str">
        <f aca="false">IF(B519="","",IF(SUMPRODUCT(MAX((A$1:A518=A519)*(B$1:B518=B519)*ROW(A$1:A518)))=0,C519&amp;"",IF(C519="",INDEX(I$1:I518,SUMPRODUCT(MAX((A$1:A518=A519)*(B$1:B518=B519)*ROW(A$1:A518)))),IF(INDEX(I$1:I518,SUMPRODUCT(MAX((A$1:A518=A519)*(B$1:B518=B519)*ROW(A$1:A518))))="",C519&amp;"",INDEX(I$1:I518,SUMPRODUCT(MAX((A$1:A518=A519)*(B$1:B518=B519)*ROW(A$1:A518))))&amp;"; "&amp;C519))))</f>
        <v/>
      </c>
      <c r="J519" s="18" t="str">
        <f aca="false">IF(A519="","",A519&amp;"|"&amp;COUNTIF(A$2:A519,A519))</f>
        <v>Taglida Duo 2.5/1000|7</v>
      </c>
      <c r="K519" s="18" t="n">
        <f aca="false">IF(OR(A519="",B519=""),0,IF(COUNTIFS(A$2:A519,A519,B$2:B519,B519)=1,1,0))</f>
        <v>1</v>
      </c>
    </row>
    <row r="520" customFormat="false" ht="15" hidden="false" customHeight="false" outlineLevel="0" collapsed="false">
      <c r="A520" s="15" t="s">
        <v>409</v>
      </c>
      <c r="B520" s="15" t="s">
        <v>342</v>
      </c>
      <c r="C520" s="15"/>
      <c r="D520" s="15"/>
      <c r="F520" s="18" t="str">
        <f aca="false">IF(B520="","",IFERROR(INDEX(Materials!$B$2:$B$301,MATCH(B520,Materials!$A$2:$A$301,0)),""))</f>
        <v>Solvent</v>
      </c>
      <c r="G520" s="18" t="str">
        <f aca="true">IF(AND(A520="",B520=""),"",IF(A520="","Missing product",IF(B520="","Missing material",IF(COUNTIF(ProductList,A520)=0,"Product not in Products list",IF(COUNTIF(MaterialList,B520)=0,"Material not in Materials list","OK")))))</f>
        <v>OK</v>
      </c>
      <c r="H520" s="18" t="str">
        <f aca="false">IF(F520="Active",A520&amp;"|"&amp;COUNTIFS(A$2:A520,A520,F$2:F520,"Active"),"")</f>
        <v/>
      </c>
      <c r="I520" s="18" t="str">
        <f aca="false">IF(B520="","",IF(SUMPRODUCT(MAX((A$1:A519=A520)*(B$1:B519=B520)*ROW(A$1:A519)))=0,C520&amp;"",IF(C520="",INDEX(I$1:I519,SUMPRODUCT(MAX((A$1:A519=A520)*(B$1:B519=B520)*ROW(A$1:A519)))),IF(INDEX(I$1:I519,SUMPRODUCT(MAX((A$1:A519=A520)*(B$1:B519=B520)*ROW(A$1:A519))))="",C520&amp;"",INDEX(I$1:I519,SUMPRODUCT(MAX((A$1:A519=A520)*(B$1:B519=B520)*ROW(A$1:A519))))&amp;"; "&amp;C520))))</f>
        <v/>
      </c>
      <c r="J520" s="18" t="str">
        <f aca="false">IF(A520="","",A520&amp;"|"&amp;COUNTIF(A$2:A520,A520))</f>
        <v>Taglida Duo 2.5/1000|8</v>
      </c>
      <c r="K520" s="18" t="n">
        <f aca="false">IF(OR(A520="",B520=""),0,IF(COUNTIFS(A$2:A520,A520,B$2:B520,B520)=1,1,0))</f>
        <v>1</v>
      </c>
    </row>
    <row r="521" customFormat="false" ht="15" hidden="false" customHeight="false" outlineLevel="0" collapsed="false">
      <c r="A521" s="15" t="s">
        <v>409</v>
      </c>
      <c r="B521" s="15" t="s">
        <v>226</v>
      </c>
      <c r="C521" s="15"/>
      <c r="D521" s="15"/>
      <c r="F521" s="18" t="str">
        <f aca="false">IF(B521="","",IFERROR(INDEX(Materials!$B$2:$B$301,MATCH(B521,Materials!$A$2:$A$301,0)),""))</f>
        <v>Binder / Coating Polymer</v>
      </c>
      <c r="G521" s="18" t="str">
        <f aca="true">IF(AND(A521="",B521=""),"",IF(A521="","Missing product",IF(B521="","Missing material",IF(COUNTIF(ProductList,A521)=0,"Product not in Products list",IF(COUNTIF(MaterialList,B521)=0,"Material not in Materials list","OK")))))</f>
        <v>OK</v>
      </c>
      <c r="H521" s="18" t="str">
        <f aca="false">IF(F521="Active",A521&amp;"|"&amp;COUNTIFS(A$2:A521,A521,F$2:F521,"Active"),"")</f>
        <v/>
      </c>
      <c r="I521" s="18" t="str">
        <f aca="false">IF(B521="","",IF(SUMPRODUCT(MAX((A$1:A520=A521)*(B$1:B520=B521)*ROW(A$1:A520)))=0,C521&amp;"",IF(C521="",INDEX(I$1:I520,SUMPRODUCT(MAX((A$1:A520=A521)*(B$1:B520=B521)*ROW(A$1:A520)))),IF(INDEX(I$1:I520,SUMPRODUCT(MAX((A$1:A520=A521)*(B$1:B520=B521)*ROW(A$1:A520))))="",C521&amp;"",INDEX(I$1:I520,SUMPRODUCT(MAX((A$1:A520=A521)*(B$1:B520=B521)*ROW(A$1:A520))))&amp;"; "&amp;C521))))</f>
        <v/>
      </c>
      <c r="J521" s="18" t="str">
        <f aca="false">IF(A521="","",A521&amp;"|"&amp;COUNTIF(A$2:A521,A521))</f>
        <v>Taglida Duo 2.5/1000|9</v>
      </c>
      <c r="K521" s="18" t="n">
        <f aca="false">IF(OR(A521="",B521=""),0,IF(COUNTIFS(A$2:A521,A521,B$2:B521,B521)=1,1,0))</f>
        <v>1</v>
      </c>
    </row>
    <row r="522" customFormat="false" ht="15" hidden="false" customHeight="false" outlineLevel="0" collapsed="false">
      <c r="A522" s="15" t="s">
        <v>409</v>
      </c>
      <c r="B522" s="15" t="s">
        <v>303</v>
      </c>
      <c r="C522" s="15"/>
      <c r="D522" s="15"/>
      <c r="F522" s="18" t="str">
        <f aca="false">IF(B522="","",IFERROR(INDEX(Materials!$B$2:$B$301,MATCH(B522,Materials!$A$2:$A$301,0)),""))</f>
        <v>Opacifier</v>
      </c>
      <c r="G522" s="18" t="str">
        <f aca="true">IF(AND(A522="",B522=""),"",IF(A522="","Missing product",IF(B522="","Missing material",IF(COUNTIF(ProductList,A522)=0,"Product not in Products list",IF(COUNTIF(MaterialList,B522)=0,"Material not in Materials list","OK")))))</f>
        <v>OK</v>
      </c>
      <c r="H522" s="18" t="str">
        <f aca="false">IF(F522="Active",A522&amp;"|"&amp;COUNTIFS(A$2:A522,A522,F$2:F522,"Active"),"")</f>
        <v/>
      </c>
      <c r="I522" s="18" t="str">
        <f aca="false">IF(B522="","",IF(SUMPRODUCT(MAX((A$1:A521=A522)*(B$1:B521=B522)*ROW(A$1:A521)))=0,C522&amp;"",IF(C522="",INDEX(I$1:I521,SUMPRODUCT(MAX((A$1:A521=A522)*(B$1:B521=B522)*ROW(A$1:A521)))),IF(INDEX(I$1:I521,SUMPRODUCT(MAX((A$1:A521=A522)*(B$1:B521=B522)*ROW(A$1:A521))))="",C522&amp;"",INDEX(I$1:I521,SUMPRODUCT(MAX((A$1:A521=A522)*(B$1:B521=B522)*ROW(A$1:A521))))&amp;"; "&amp;C522))))</f>
        <v/>
      </c>
      <c r="J522" s="18" t="str">
        <f aca="false">IF(A522="","",A522&amp;"|"&amp;COUNTIF(A$2:A522,A522))</f>
        <v>Taglida Duo 2.5/1000|10</v>
      </c>
      <c r="K522" s="18" t="n">
        <f aca="false">IF(OR(A522="",B522=""),0,IF(COUNTIFS(A$2:A522,A522,B$2:B522,B522)=1,1,0))</f>
        <v>1</v>
      </c>
    </row>
    <row r="523" customFormat="false" ht="15" hidden="false" customHeight="false" outlineLevel="0" collapsed="false">
      <c r="A523" s="15" t="s">
        <v>409</v>
      </c>
      <c r="B523" s="15" t="s">
        <v>316</v>
      </c>
      <c r="C523" s="15"/>
      <c r="D523" s="15"/>
      <c r="F523" s="18" t="str">
        <f aca="false">IF(B523="","",IFERROR(INDEX(Materials!$B$2:$B$301,MATCH(B523,Materials!$A$2:$A$301,0)),""))</f>
        <v>Plasticizer / Humectant</v>
      </c>
      <c r="G523" s="18" t="str">
        <f aca="true">IF(AND(A523="",B523=""),"",IF(A523="","Missing product",IF(B523="","Missing material",IF(COUNTIF(ProductList,A523)=0,"Product not in Products list",IF(COUNTIF(MaterialList,B523)=0,"Material not in Materials list","OK")))))</f>
        <v>OK</v>
      </c>
      <c r="H523" s="18" t="str">
        <f aca="false">IF(F523="Active",A523&amp;"|"&amp;COUNTIFS(A$2:A523,A523,F$2:F523,"Active"),"")</f>
        <v/>
      </c>
      <c r="I523" s="18" t="str">
        <f aca="false">IF(B523="","",IF(SUMPRODUCT(MAX((A$1:A522=A523)*(B$1:B522=B523)*ROW(A$1:A522)))=0,C523&amp;"",IF(C523="",INDEX(I$1:I522,SUMPRODUCT(MAX((A$1:A522=A523)*(B$1:B522=B523)*ROW(A$1:A522)))),IF(INDEX(I$1:I522,SUMPRODUCT(MAX((A$1:A522=A523)*(B$1:B522=B523)*ROW(A$1:A522))))="",C523&amp;"",INDEX(I$1:I522,SUMPRODUCT(MAX((A$1:A522=A523)*(B$1:B522=B523)*ROW(A$1:A522))))&amp;"; "&amp;C523))))</f>
        <v/>
      </c>
      <c r="J523" s="18" t="str">
        <f aca="false">IF(A523="","",A523&amp;"|"&amp;COUNTIF(A$2:A523,A523))</f>
        <v>Taglida Duo 2.5/1000|11</v>
      </c>
      <c r="K523" s="18" t="n">
        <f aca="false">IF(OR(A523="",B523=""),0,IF(COUNTIFS(A$2:A523,A523,B$2:B523,B523)=1,1,0))</f>
        <v>1</v>
      </c>
    </row>
    <row r="524" customFormat="false" ht="15" hidden="false" customHeight="false" outlineLevel="0" collapsed="false">
      <c r="A524" s="15" t="s">
        <v>409</v>
      </c>
      <c r="B524" s="15" t="s">
        <v>311</v>
      </c>
      <c r="C524" s="15"/>
      <c r="D524" s="15"/>
      <c r="F524" s="18" t="str">
        <f aca="false">IF(B524="","",IFERROR(INDEX(Materials!$B$2:$B$301,MATCH(B524,Materials!$A$2:$A$301,0)),""))</f>
        <v>Plasticizer</v>
      </c>
      <c r="G524" s="18" t="str">
        <f aca="true">IF(AND(A524="",B524=""),"",IF(A524="","Missing product",IF(B524="","Missing material",IF(COUNTIF(ProductList,A524)=0,"Product not in Products list",IF(COUNTIF(MaterialList,B524)=0,"Material not in Materials list","OK")))))</f>
        <v>OK</v>
      </c>
      <c r="H524" s="18" t="str">
        <f aca="false">IF(F524="Active",A524&amp;"|"&amp;COUNTIFS(A$2:A524,A524,F$2:F524,"Active"),"")</f>
        <v/>
      </c>
      <c r="I524" s="18" t="str">
        <f aca="false">IF(B524="","",IF(SUMPRODUCT(MAX((A$1:A523=A524)*(B$1:B523=B524)*ROW(A$1:A523)))=0,C524&amp;"",IF(C524="",INDEX(I$1:I523,SUMPRODUCT(MAX((A$1:A523=A524)*(B$1:B523=B524)*ROW(A$1:A523)))),IF(INDEX(I$1:I523,SUMPRODUCT(MAX((A$1:A523=A524)*(B$1:B523=B524)*ROW(A$1:A523))))="",C524&amp;"",INDEX(I$1:I523,SUMPRODUCT(MAX((A$1:A523=A524)*(B$1:B523=B524)*ROW(A$1:A523))))&amp;"; "&amp;C524))))</f>
        <v/>
      </c>
      <c r="J524" s="18" t="str">
        <f aca="false">IF(A524="","",A524&amp;"|"&amp;COUNTIF(A$2:A524,A524))</f>
        <v>Taglida Duo 2.5/1000|12</v>
      </c>
      <c r="K524" s="18" t="n">
        <f aca="false">IF(OR(A524="",B524=""),0,IF(COUNTIFS(A$2:A524,A524,B$2:B524,B524)=1,1,0))</f>
        <v>1</v>
      </c>
    </row>
    <row r="525" customFormat="false" ht="15" hidden="false" customHeight="false" outlineLevel="0" collapsed="false">
      <c r="A525" s="15" t="s">
        <v>409</v>
      </c>
      <c r="B525" s="15" t="s">
        <v>296</v>
      </c>
      <c r="C525" s="15"/>
      <c r="D525" s="15"/>
      <c r="F525" s="18" t="str">
        <f aca="false">IF(B525="","",IFERROR(INDEX(Materials!$B$2:$B$301,MATCH(B525,Materials!$A$2:$A$301,0)),""))</f>
        <v>Glidant / Anti-tacking</v>
      </c>
      <c r="G525" s="18" t="str">
        <f aca="true">IF(AND(A525="",B525=""),"",IF(A525="","Missing product",IF(B525="","Missing material",IF(COUNTIF(ProductList,A525)=0,"Product not in Products list",IF(COUNTIF(MaterialList,B525)=0,"Material not in Materials list","OK")))))</f>
        <v>OK</v>
      </c>
      <c r="H525" s="18" t="str">
        <f aca="false">IF(F525="Active",A525&amp;"|"&amp;COUNTIFS(A$2:A525,A525,F$2:F525,"Active"),"")</f>
        <v/>
      </c>
      <c r="I525" s="18" t="str">
        <f aca="false">IF(B525="","",IF(SUMPRODUCT(MAX((A$1:A524=A525)*(B$1:B524=B525)*ROW(A$1:A524)))=0,C525&amp;"",IF(C525="",INDEX(I$1:I524,SUMPRODUCT(MAX((A$1:A524=A525)*(B$1:B524=B525)*ROW(A$1:A524)))),IF(INDEX(I$1:I524,SUMPRODUCT(MAX((A$1:A524=A525)*(B$1:B524=B525)*ROW(A$1:A524))))="",C525&amp;"",INDEX(I$1:I524,SUMPRODUCT(MAX((A$1:A524=A525)*(B$1:B524=B525)*ROW(A$1:A524))))&amp;"; "&amp;C525))))</f>
        <v/>
      </c>
      <c r="J525" s="18" t="str">
        <f aca="false">IF(A525="","",A525&amp;"|"&amp;COUNTIF(A$2:A525,A525))</f>
        <v>Taglida Duo 2.5/1000|13</v>
      </c>
      <c r="K525" s="18" t="n">
        <f aca="false">IF(OR(A525="",B525=""),0,IF(COUNTIFS(A$2:A525,A525,B$2:B525,B525)=1,1,0))</f>
        <v>1</v>
      </c>
    </row>
    <row r="526" customFormat="false" ht="15" hidden="false" customHeight="false" outlineLevel="0" collapsed="false">
      <c r="A526" s="15" t="s">
        <v>409</v>
      </c>
      <c r="B526" s="15" t="s">
        <v>338</v>
      </c>
      <c r="C526" s="15"/>
      <c r="D526" s="15"/>
      <c r="F526" s="18" t="str">
        <f aca="false">IF(B526="","",IFERROR(INDEX(Materials!$B$2:$B$301,MATCH(B526,Materials!$A$2:$A$301,0)),""))</f>
        <v>Solvent</v>
      </c>
      <c r="G526" s="18" t="str">
        <f aca="true">IF(AND(A526="",B526=""),"",IF(A526="","Missing product",IF(B526="","Missing material",IF(COUNTIF(ProductList,A526)=0,"Product not in Products list",IF(COUNTIF(MaterialList,B526)=0,"Material not in Materials list","OK")))))</f>
        <v>OK</v>
      </c>
      <c r="H526" s="18" t="str">
        <f aca="false">IF(F526="Active",A526&amp;"|"&amp;COUNTIFS(A$2:A526,A526,F$2:F526,"Active"),"")</f>
        <v/>
      </c>
      <c r="I526" s="18" t="str">
        <f aca="false">IF(B526="","",IF(SUMPRODUCT(MAX((A$1:A525=A526)*(B$1:B525=B526)*ROW(A$1:A525)))=0,C526&amp;"",IF(C526="",INDEX(I$1:I525,SUMPRODUCT(MAX((A$1:A525=A526)*(B$1:B525=B526)*ROW(A$1:A525)))),IF(INDEX(I$1:I525,SUMPRODUCT(MAX((A$1:A525=A526)*(B$1:B525=B526)*ROW(A$1:A525))))="",C526&amp;"",INDEX(I$1:I525,SUMPRODUCT(MAX((A$1:A525=A526)*(B$1:B525=B526)*ROW(A$1:A525))))&amp;"; "&amp;C526))))</f>
        <v/>
      </c>
      <c r="J526" s="18" t="str">
        <f aca="false">IF(A526="","",A526&amp;"|"&amp;COUNTIF(A$2:A526,A526))</f>
        <v>Taglida Duo 2.5/1000|14</v>
      </c>
      <c r="K526" s="18" t="n">
        <f aca="false">IF(OR(A526="",B526=""),0,IF(COUNTIFS(A$2:A526,A526,B$2:B526,B526)=1,1,0))</f>
        <v>1</v>
      </c>
    </row>
    <row r="527" customFormat="false" ht="15" hidden="false" customHeight="false" outlineLevel="0" collapsed="false">
      <c r="A527" s="15" t="s">
        <v>409</v>
      </c>
      <c r="B527" s="15" t="s">
        <v>154</v>
      </c>
      <c r="C527" s="15"/>
      <c r="D527" s="15"/>
      <c r="F527" s="18" t="str">
        <f aca="false">IF(B527="","",IFERROR(INDEX(Materials!$B$2:$B$301,MATCH(B527,Materials!$A$2:$A$301,0)),""))</f>
        <v>Active</v>
      </c>
      <c r="G527" s="18" t="str">
        <f aca="true">IF(AND(A527="",B527=""),"",IF(A527="","Missing product",IF(B527="","Missing material",IF(COUNTIF(ProductList,A527)=0,"Product not in Products list",IF(COUNTIF(MaterialList,B527)=0,"Material not in Materials list","OK")))))</f>
        <v>OK</v>
      </c>
      <c r="H527" s="18" t="str">
        <f aca="false">IF(F527="Active",A527&amp;"|"&amp;COUNTIFS(A$2:A527,A527,F$2:F527,"Active"),"")</f>
        <v>Taglida Duo 2.5/1000|2</v>
      </c>
      <c r="I527" s="18" t="str">
        <f aca="false">IF(B527="","",IF(SUMPRODUCT(MAX((A$1:A526=A527)*(B$1:B526=B527)*ROW(A$1:A526)))=0,C527&amp;"",IF(C527="",INDEX(I$1:I526,SUMPRODUCT(MAX((A$1:A526=A527)*(B$1:B526=B527)*ROW(A$1:A526)))),IF(INDEX(I$1:I526,SUMPRODUCT(MAX((A$1:A526=A527)*(B$1:B526=B527)*ROW(A$1:A526))))="",C527&amp;"",INDEX(I$1:I526,SUMPRODUCT(MAX((A$1:A526=A527)*(B$1:B526=B527)*ROW(A$1:A526))))&amp;"; "&amp;C527))))</f>
        <v/>
      </c>
      <c r="J527" s="18" t="str">
        <f aca="false">IF(A527="","",A527&amp;"|"&amp;COUNTIF(A$2:A527,A527))</f>
        <v>Taglida Duo 2.5/1000|15</v>
      </c>
      <c r="K527" s="18" t="n">
        <f aca="false">IF(OR(A527="",B527=""),0,IF(COUNTIFS(A$2:A527,A527,B$2:B527,B527)=1,1,0))</f>
        <v>1</v>
      </c>
    </row>
    <row r="528" customFormat="false" ht="15" hidden="false" customHeight="false" outlineLevel="0" collapsed="false">
      <c r="A528" s="15" t="s">
        <v>409</v>
      </c>
      <c r="B528" s="15" t="s">
        <v>149</v>
      </c>
      <c r="C528" s="15"/>
      <c r="D528" s="15"/>
      <c r="F528" s="18" t="str">
        <f aca="false">IF(B528="","",IFERROR(INDEX(Materials!$B$2:$B$301,MATCH(B528,Materials!$A$2:$A$301,0)),""))</f>
        <v>Active</v>
      </c>
      <c r="G528" s="18" t="str">
        <f aca="true">IF(AND(A528="",B528=""),"",IF(A528="","Missing product",IF(B528="","Missing material",IF(COUNTIF(ProductList,A528)=0,"Product not in Products list",IF(COUNTIF(MaterialList,B528)=0,"Material not in Materials list","OK")))))</f>
        <v>OK</v>
      </c>
      <c r="H528" s="18" t="str">
        <f aca="false">IF(F528="Active",A528&amp;"|"&amp;COUNTIFS(A$2:A528,A528,F$2:F528,"Active"),"")</f>
        <v>Taglida Duo 2.5/1000|3</v>
      </c>
      <c r="I528" s="18" t="str">
        <f aca="false">IF(B528="","",IF(SUMPRODUCT(MAX((A$1:A527=A528)*(B$1:B527=B528)*ROW(A$1:A527)))=0,C528&amp;"",IF(C528="",INDEX(I$1:I527,SUMPRODUCT(MAX((A$1:A527=A528)*(B$1:B527=B528)*ROW(A$1:A527)))),IF(INDEX(I$1:I527,SUMPRODUCT(MAX((A$1:A527=A528)*(B$1:B527=B528)*ROW(A$1:A527))))="",C528&amp;"",INDEX(I$1:I527,SUMPRODUCT(MAX((A$1:A527=A528)*(B$1:B527=B528)*ROW(A$1:A527))))&amp;"; "&amp;C528))))</f>
        <v/>
      </c>
      <c r="J528" s="18" t="str">
        <f aca="false">IF(A528="","",A528&amp;"|"&amp;COUNTIF(A$2:A528,A528))</f>
        <v>Taglida Duo 2.5/1000|16</v>
      </c>
      <c r="K528" s="18" t="n">
        <f aca="false">IF(OR(A528="",B528=""),0,IF(COUNTIFS(A$2:A528,A528,B$2:B528,B528)=1,1,0))</f>
        <v>1</v>
      </c>
    </row>
    <row r="529" customFormat="false" ht="15" hidden="false" customHeight="false" outlineLevel="0" collapsed="false">
      <c r="A529" s="15" t="s">
        <v>409</v>
      </c>
      <c r="B529" s="15" t="s">
        <v>226</v>
      </c>
      <c r="C529" s="15"/>
      <c r="D529" s="15"/>
      <c r="F529" s="18" t="str">
        <f aca="false">IF(B529="","",IFERROR(INDEX(Materials!$B$2:$B$301,MATCH(B529,Materials!$A$2:$A$301,0)),""))</f>
        <v>Binder / Coating Polymer</v>
      </c>
      <c r="G529" s="18" t="str">
        <f aca="true">IF(AND(A529="",B529=""),"",IF(A529="","Missing product",IF(B529="","Missing material",IF(COUNTIF(ProductList,A529)=0,"Product not in Products list",IF(COUNTIF(MaterialList,B529)=0,"Material not in Materials list","OK")))))</f>
        <v>OK</v>
      </c>
      <c r="H529" s="18" t="str">
        <f aca="false">IF(F529="Active",A529&amp;"|"&amp;COUNTIFS(A$2:A529,A529,F$2:F529,"Active"),"")</f>
        <v/>
      </c>
      <c r="I529" s="18" t="str">
        <f aca="false">IF(B529="","",IF(SUMPRODUCT(MAX((A$1:A528=A529)*(B$1:B528=B529)*ROW(A$1:A528)))=0,C529&amp;"",IF(C529="",INDEX(I$1:I528,SUMPRODUCT(MAX((A$1:A528=A529)*(B$1:B528=B529)*ROW(A$1:A528)))),IF(INDEX(I$1:I528,SUMPRODUCT(MAX((A$1:A528=A529)*(B$1:B528=B529)*ROW(A$1:A528))))="",C529&amp;"",INDEX(I$1:I528,SUMPRODUCT(MAX((A$1:A528=A529)*(B$1:B528=B529)*ROW(A$1:A528))))&amp;"; "&amp;C529))))</f>
        <v/>
      </c>
      <c r="J529" s="18" t="str">
        <f aca="false">IF(A529="","",A529&amp;"|"&amp;COUNTIF(A$2:A529,A529))</f>
        <v>Taglida Duo 2.5/1000|17</v>
      </c>
      <c r="K529" s="18" t="n">
        <f aca="false">IF(OR(A529="",B529=""),0,IF(COUNTIFS(A$2:A529,A529,B$2:B529,B529)=1,1,0))</f>
        <v>0</v>
      </c>
    </row>
    <row r="530" customFormat="false" ht="15" hidden="false" customHeight="false" outlineLevel="0" collapsed="false">
      <c r="A530" s="15" t="s">
        <v>409</v>
      </c>
      <c r="B530" s="15" t="s">
        <v>311</v>
      </c>
      <c r="C530" s="15"/>
      <c r="D530" s="15"/>
      <c r="F530" s="18" t="str">
        <f aca="false">IF(B530="","",IFERROR(INDEX(Materials!$B$2:$B$301,MATCH(B530,Materials!$A$2:$A$301,0)),""))</f>
        <v>Plasticizer</v>
      </c>
      <c r="G530" s="18" t="str">
        <f aca="true">IF(AND(A530="",B530=""),"",IF(A530="","Missing product",IF(B530="","Missing material",IF(COUNTIF(ProductList,A530)=0,"Product not in Products list",IF(COUNTIF(MaterialList,B530)=0,"Material not in Materials list","OK")))))</f>
        <v>OK</v>
      </c>
      <c r="H530" s="18" t="str">
        <f aca="false">IF(F530="Active",A530&amp;"|"&amp;COUNTIFS(A$2:A530,A530,F$2:F530,"Active"),"")</f>
        <v/>
      </c>
      <c r="I530" s="18" t="str">
        <f aca="false">IF(B530="","",IF(SUMPRODUCT(MAX((A$1:A529=A530)*(B$1:B529=B530)*ROW(A$1:A529)))=0,C530&amp;"",IF(C530="",INDEX(I$1:I529,SUMPRODUCT(MAX((A$1:A529=A530)*(B$1:B529=B530)*ROW(A$1:A529)))),IF(INDEX(I$1:I529,SUMPRODUCT(MAX((A$1:A529=A530)*(B$1:B529=B530)*ROW(A$1:A529))))="",C530&amp;"",INDEX(I$1:I529,SUMPRODUCT(MAX((A$1:A529=A530)*(B$1:B529=B530)*ROW(A$1:A529))))&amp;"; "&amp;C530))))</f>
        <v/>
      </c>
      <c r="J530" s="18" t="str">
        <f aca="false">IF(A530="","",A530&amp;"|"&amp;COUNTIF(A$2:A530,A530))</f>
        <v>Taglida Duo 2.5/1000|18</v>
      </c>
      <c r="K530" s="18" t="n">
        <f aca="false">IF(OR(A530="",B530=""),0,IF(COUNTIFS(A$2:A530,A530,B$2:B530,B530)=1,1,0))</f>
        <v>0</v>
      </c>
    </row>
    <row r="531" customFormat="false" ht="15" hidden="false" customHeight="false" outlineLevel="0" collapsed="false">
      <c r="A531" s="15" t="s">
        <v>409</v>
      </c>
      <c r="B531" s="15" t="s">
        <v>316</v>
      </c>
      <c r="C531" s="15"/>
      <c r="D531" s="15"/>
      <c r="F531" s="18" t="str">
        <f aca="false">IF(B531="","",IFERROR(INDEX(Materials!$B$2:$B$301,MATCH(B531,Materials!$A$2:$A$301,0)),""))</f>
        <v>Plasticizer / Humectant</v>
      </c>
      <c r="G531" s="18" t="str">
        <f aca="true">IF(AND(A531="",B531=""),"",IF(A531="","Missing product",IF(B531="","Missing material",IF(COUNTIF(ProductList,A531)=0,"Product not in Products list",IF(COUNTIF(MaterialList,B531)=0,"Material not in Materials list","OK")))))</f>
        <v>OK</v>
      </c>
      <c r="H531" s="18" t="str">
        <f aca="false">IF(F531="Active",A531&amp;"|"&amp;COUNTIFS(A$2:A531,A531,F$2:F531,"Active"),"")</f>
        <v/>
      </c>
      <c r="I531" s="18" t="str">
        <f aca="false">IF(B531="","",IF(SUMPRODUCT(MAX((A$1:A530=A531)*(B$1:B530=B531)*ROW(A$1:A530)))=0,C531&amp;"",IF(C531="",INDEX(I$1:I530,SUMPRODUCT(MAX((A$1:A530=A531)*(B$1:B530=B531)*ROW(A$1:A530)))),IF(INDEX(I$1:I530,SUMPRODUCT(MAX((A$1:A530=A531)*(B$1:B530=B531)*ROW(A$1:A530))))="",C531&amp;"",INDEX(I$1:I530,SUMPRODUCT(MAX((A$1:A530=A531)*(B$1:B530=B531)*ROW(A$1:A530))))&amp;"; "&amp;C531))))</f>
        <v/>
      </c>
      <c r="J531" s="18" t="str">
        <f aca="false">IF(A531="","",A531&amp;"|"&amp;COUNTIF(A$2:A531,A531))</f>
        <v>Taglida Duo 2.5/1000|19</v>
      </c>
      <c r="K531" s="18" t="n">
        <f aca="false">IF(OR(A531="",B531=""),0,IF(COUNTIFS(A$2:A531,A531,B$2:B531,B531)=1,1,0))</f>
        <v>0</v>
      </c>
    </row>
    <row r="532" customFormat="false" ht="15" hidden="false" customHeight="false" outlineLevel="0" collapsed="false">
      <c r="A532" s="15" t="s">
        <v>409</v>
      </c>
      <c r="B532" s="15" t="s">
        <v>303</v>
      </c>
      <c r="C532" s="15"/>
      <c r="D532" s="15"/>
      <c r="F532" s="18" t="str">
        <f aca="false">IF(B532="","",IFERROR(INDEX(Materials!$B$2:$B$301,MATCH(B532,Materials!$A$2:$A$301,0)),""))</f>
        <v>Opacifier</v>
      </c>
      <c r="G532" s="18" t="str">
        <f aca="true">IF(AND(A532="",B532=""),"",IF(A532="","Missing product",IF(B532="","Missing material",IF(COUNTIF(ProductList,A532)=0,"Product not in Products list",IF(COUNTIF(MaterialList,B532)=0,"Material not in Materials list","OK")))))</f>
        <v>OK</v>
      </c>
      <c r="H532" s="18" t="str">
        <f aca="false">IF(F532="Active",A532&amp;"|"&amp;COUNTIFS(A$2:A532,A532,F$2:F532,"Active"),"")</f>
        <v/>
      </c>
      <c r="I532" s="18" t="str">
        <f aca="false">IF(B532="","",IF(SUMPRODUCT(MAX((A$1:A531=A532)*(B$1:B531=B532)*ROW(A$1:A531)))=0,C532&amp;"",IF(C532="",INDEX(I$1:I531,SUMPRODUCT(MAX((A$1:A531=A532)*(B$1:B531=B532)*ROW(A$1:A531)))),IF(INDEX(I$1:I531,SUMPRODUCT(MAX((A$1:A531=A532)*(B$1:B531=B532)*ROW(A$1:A531))))="",C532&amp;"",INDEX(I$1:I531,SUMPRODUCT(MAX((A$1:A531=A532)*(B$1:B531=B532)*ROW(A$1:A531))))&amp;"; "&amp;C532))))</f>
        <v/>
      </c>
      <c r="J532" s="18" t="str">
        <f aca="false">IF(A532="","",A532&amp;"|"&amp;COUNTIF(A$2:A532,A532))</f>
        <v>Taglida Duo 2.5/1000|20</v>
      </c>
      <c r="K532" s="18" t="n">
        <f aca="false">IF(OR(A532="",B532=""),0,IF(COUNTIFS(A$2:A532,A532,B$2:B532,B532)=1,1,0))</f>
        <v>0</v>
      </c>
    </row>
    <row r="533" customFormat="false" ht="15" hidden="false" customHeight="false" outlineLevel="0" collapsed="false">
      <c r="A533" s="15" t="s">
        <v>409</v>
      </c>
      <c r="B533" s="15" t="s">
        <v>252</v>
      </c>
      <c r="C533" s="15"/>
      <c r="D533" s="15"/>
      <c r="F533" s="18" t="str">
        <f aca="false">IF(B533="","",IFERROR(INDEX(Materials!$B$2:$B$301,MATCH(B533,Materials!$A$2:$A$301,0)),""))</f>
        <v>Colorant</v>
      </c>
      <c r="G533" s="18" t="str">
        <f aca="true">IF(AND(A533="",B533=""),"",IF(A533="","Missing product",IF(B533="","Missing material",IF(COUNTIF(ProductList,A533)=0,"Product not in Products list",IF(COUNTIF(MaterialList,B533)=0,"Material not in Materials list","OK")))))</f>
        <v>OK</v>
      </c>
      <c r="H533" s="18" t="str">
        <f aca="false">IF(F533="Active",A533&amp;"|"&amp;COUNTIFS(A$2:A533,A533,F$2:F533,"Active"),"")</f>
        <v/>
      </c>
      <c r="I533" s="18" t="str">
        <f aca="false">IF(B533="","",IF(SUMPRODUCT(MAX((A$1:A532=A533)*(B$1:B532=B533)*ROW(A$1:A532)))=0,C533&amp;"",IF(C533="",INDEX(I$1:I532,SUMPRODUCT(MAX((A$1:A532=A533)*(B$1:B532=B533)*ROW(A$1:A532)))),IF(INDEX(I$1:I532,SUMPRODUCT(MAX((A$1:A532=A533)*(B$1:B532=B533)*ROW(A$1:A532))))="",C533&amp;"",INDEX(I$1:I532,SUMPRODUCT(MAX((A$1:A532=A533)*(B$1:B532=B533)*ROW(A$1:A532))))&amp;"; "&amp;C533))))</f>
        <v/>
      </c>
      <c r="J533" s="18" t="str">
        <f aca="false">IF(A533="","",A533&amp;"|"&amp;COUNTIF(A$2:A533,A533))</f>
        <v>Taglida Duo 2.5/1000|21</v>
      </c>
      <c r="K533" s="18" t="n">
        <f aca="false">IF(OR(A533="",B533=""),0,IF(COUNTIFS(A$2:A533,A533,B$2:B533,B533)=1,1,0))</f>
        <v>1</v>
      </c>
    </row>
    <row r="534" customFormat="false" ht="15" hidden="false" customHeight="false" outlineLevel="0" collapsed="false">
      <c r="A534" s="15" t="s">
        <v>409</v>
      </c>
      <c r="B534" s="15" t="s">
        <v>296</v>
      </c>
      <c r="C534" s="15"/>
      <c r="D534" s="15"/>
      <c r="F534" s="18" t="str">
        <f aca="false">IF(B534="","",IFERROR(INDEX(Materials!$B$2:$B$301,MATCH(B534,Materials!$A$2:$A$301,0)),""))</f>
        <v>Glidant / Anti-tacking</v>
      </c>
      <c r="G534" s="18" t="str">
        <f aca="true">IF(AND(A534="",B534=""),"",IF(A534="","Missing product",IF(B534="","Missing material",IF(COUNTIF(ProductList,A534)=0,"Product not in Products list",IF(COUNTIF(MaterialList,B534)=0,"Material not in Materials list","OK")))))</f>
        <v>OK</v>
      </c>
      <c r="H534" s="18" t="str">
        <f aca="false">IF(F534="Active",A534&amp;"|"&amp;COUNTIFS(A$2:A534,A534,F$2:F534,"Active"),"")</f>
        <v/>
      </c>
      <c r="I534" s="18" t="str">
        <f aca="false">IF(B534="","",IF(SUMPRODUCT(MAX((A$1:A533=A534)*(B$1:B533=B534)*ROW(A$1:A533)))=0,C534&amp;"",IF(C534="",INDEX(I$1:I533,SUMPRODUCT(MAX((A$1:A533=A534)*(B$1:B533=B534)*ROW(A$1:A533)))),IF(INDEX(I$1:I533,SUMPRODUCT(MAX((A$1:A533=A534)*(B$1:B533=B534)*ROW(A$1:A533))))="",C534&amp;"",INDEX(I$1:I533,SUMPRODUCT(MAX((A$1:A533=A534)*(B$1:B533=B534)*ROW(A$1:A533))))&amp;"; "&amp;C534))))</f>
        <v/>
      </c>
      <c r="J534" s="18" t="str">
        <f aca="false">IF(A534="","",A534&amp;"|"&amp;COUNTIF(A$2:A534,A534))</f>
        <v>Taglida Duo 2.5/1000|22</v>
      </c>
      <c r="K534" s="18" t="n">
        <f aca="false">IF(OR(A534="",B534=""),0,IF(COUNTIFS(A$2:A534,A534,B$2:B534,B534)=1,1,0))</f>
        <v>0</v>
      </c>
    </row>
    <row r="535" customFormat="false" ht="15" hidden="false" customHeight="false" outlineLevel="0" collapsed="false">
      <c r="A535" s="15" t="s">
        <v>409</v>
      </c>
      <c r="B535" s="15" t="s">
        <v>340</v>
      </c>
      <c r="C535" s="15"/>
      <c r="D535" s="15"/>
      <c r="F535" s="18" t="str">
        <f aca="false">IF(B535="","",IFERROR(INDEX(Materials!$B$2:$B$301,MATCH(B535,Materials!$A$2:$A$301,0)),""))</f>
        <v>Solvent</v>
      </c>
      <c r="G535" s="18" t="str">
        <f aca="true">IF(AND(A535="",B535=""),"",IF(A535="","Missing product",IF(B535="","Missing material",IF(COUNTIF(ProductList,A535)=0,"Product not in Products list",IF(COUNTIF(MaterialList,B535)=0,"Material not in Materials list","OK")))))</f>
        <v>OK</v>
      </c>
      <c r="H535" s="18" t="str">
        <f aca="false">IF(F535="Active",A535&amp;"|"&amp;COUNTIFS(A$2:A535,A535,F$2:F535,"Active"),"")</f>
        <v/>
      </c>
      <c r="I535" s="18" t="str">
        <f aca="false">IF(B535="","",IF(SUMPRODUCT(MAX((A$1:A534=A535)*(B$1:B534=B535)*ROW(A$1:A534)))=0,C535&amp;"",IF(C535="",INDEX(I$1:I534,SUMPRODUCT(MAX((A$1:A534=A535)*(B$1:B534=B535)*ROW(A$1:A534)))),IF(INDEX(I$1:I534,SUMPRODUCT(MAX((A$1:A534=A535)*(B$1:B534=B535)*ROW(A$1:A534))))="",C535&amp;"",INDEX(I$1:I534,SUMPRODUCT(MAX((A$1:A534=A535)*(B$1:B534=B535)*ROW(A$1:A534))))&amp;"; "&amp;C535))))</f>
        <v/>
      </c>
      <c r="J535" s="18" t="str">
        <f aca="false">IF(A535="","",A535&amp;"|"&amp;COUNTIF(A$2:A535,A535))</f>
        <v>Taglida Duo 2.5/1000|23</v>
      </c>
      <c r="K535" s="18" t="n">
        <f aca="false">IF(OR(A535="",B535=""),0,IF(COUNTIFS(A$2:A535,A535,B$2:B535,B535)=1,1,0))</f>
        <v>1</v>
      </c>
    </row>
    <row r="536" customFormat="false" ht="15" hidden="false" customHeight="false" outlineLevel="0" collapsed="false">
      <c r="A536" s="15" t="s">
        <v>409</v>
      </c>
      <c r="B536" s="15" t="s">
        <v>342</v>
      </c>
      <c r="C536" s="15"/>
      <c r="D536" s="15"/>
      <c r="F536" s="18" t="str">
        <f aca="false">IF(B536="","",IFERROR(INDEX(Materials!$B$2:$B$301,MATCH(B536,Materials!$A$2:$A$301,0)),""))</f>
        <v>Solvent</v>
      </c>
      <c r="G536" s="18" t="str">
        <f aca="true">IF(AND(A536="",B536=""),"",IF(A536="","Missing product",IF(B536="","Missing material",IF(COUNTIF(ProductList,A536)=0,"Product not in Products list",IF(COUNTIF(MaterialList,B536)=0,"Material not in Materials list","OK")))))</f>
        <v>OK</v>
      </c>
      <c r="H536" s="18" t="str">
        <f aca="false">IF(F536="Active",A536&amp;"|"&amp;COUNTIFS(A$2:A536,A536,F$2:F536,"Active"),"")</f>
        <v/>
      </c>
      <c r="I536" s="18" t="str">
        <f aca="false">IF(B536="","",IF(SUMPRODUCT(MAX((A$1:A535=A536)*(B$1:B535=B536)*ROW(A$1:A535)))=0,C536&amp;"",IF(C536="",INDEX(I$1:I535,SUMPRODUCT(MAX((A$1:A535=A536)*(B$1:B535=B536)*ROW(A$1:A535)))),IF(INDEX(I$1:I535,SUMPRODUCT(MAX((A$1:A535=A536)*(B$1:B535=B536)*ROW(A$1:A535))))="",C536&amp;"",INDEX(I$1:I535,SUMPRODUCT(MAX((A$1:A535=A536)*(B$1:B535=B536)*ROW(A$1:A535))))&amp;"; "&amp;C536))))</f>
        <v/>
      </c>
      <c r="J536" s="18" t="str">
        <f aca="false">IF(A536="","",A536&amp;"|"&amp;COUNTIF(A$2:A536,A536))</f>
        <v>Taglida Duo 2.5/1000|24</v>
      </c>
      <c r="K536" s="18" t="n">
        <f aca="false">IF(OR(A536="",B536=""),0,IF(COUNTIFS(A$2:A536,A536,B$2:B536,B536)=1,1,0))</f>
        <v>0</v>
      </c>
    </row>
    <row r="537" customFormat="false" ht="15" hidden="false" customHeight="false" outlineLevel="0" collapsed="false">
      <c r="A537" s="15" t="s">
        <v>410</v>
      </c>
      <c r="B537" s="15" t="s">
        <v>164</v>
      </c>
      <c r="C537" s="15"/>
      <c r="D537" s="15"/>
      <c r="F537" s="18" t="str">
        <f aca="false">IF(B537="","",IFERROR(INDEX(Materials!$B$2:$B$301,MATCH(B537,Materials!$A$2:$A$301,0)),""))</f>
        <v>Active</v>
      </c>
      <c r="G537" s="18" t="str">
        <f aca="true">IF(AND(A537="",B537=""),"",IF(A537="","Missing product",IF(B537="","Missing material",IF(COUNTIF(ProductList,A537)=0,"Product not in Products list",IF(COUNTIF(MaterialList,B537)=0,"Material not in Materials list","OK")))))</f>
        <v>OK</v>
      </c>
      <c r="H537" s="18" t="str">
        <f aca="false">IF(F537="Active",A537&amp;"|"&amp;COUNTIFS(A$2:A537,A537,F$2:F537,"Active"),"")</f>
        <v>Taglida Duo 2.5/500|1</v>
      </c>
      <c r="I537" s="18" t="str">
        <f aca="false">IF(B537="","",IF(SUMPRODUCT(MAX((A$1:A536=A537)*(B$1:B536=B537)*ROW(A$1:A536)))=0,C537&amp;"",IF(C537="",INDEX(I$1:I536,SUMPRODUCT(MAX((A$1:A536=A537)*(B$1:B536=B537)*ROW(A$1:A536)))),IF(INDEX(I$1:I536,SUMPRODUCT(MAX((A$1:A536=A537)*(B$1:B536=B537)*ROW(A$1:A536))))="",C537&amp;"",INDEX(I$1:I536,SUMPRODUCT(MAX((A$1:A536=A537)*(B$1:B536=B537)*ROW(A$1:A536))))&amp;"; "&amp;C537))))</f>
        <v/>
      </c>
      <c r="J537" s="18" t="str">
        <f aca="false">IF(A537="","",A537&amp;"|"&amp;COUNTIF(A$2:A537,A537))</f>
        <v>Taglida Duo 2.5/500|1</v>
      </c>
      <c r="K537" s="18" t="n">
        <f aca="false">IF(OR(A537="",B537=""),0,IF(COUNTIFS(A$2:A537,A537,B$2:B537,B537)=1,1,0))</f>
        <v>1</v>
      </c>
    </row>
    <row r="538" customFormat="false" ht="15" hidden="false" customHeight="false" outlineLevel="0" collapsed="false">
      <c r="A538" s="15" t="s">
        <v>410</v>
      </c>
      <c r="B538" s="15" t="s">
        <v>322</v>
      </c>
      <c r="C538" s="15"/>
      <c r="D538" s="15"/>
      <c r="F538" s="18" t="str">
        <f aca="false">IF(B538="","",IFERROR(INDEX(Materials!$B$2:$B$301,MATCH(B538,Materials!$A$2:$A$301,0)),""))</f>
        <v>Release / Matrix Polymer</v>
      </c>
      <c r="G538" s="18" t="str">
        <f aca="true">IF(AND(A538="",B538=""),"",IF(A538="","Missing product",IF(B538="","Missing material",IF(COUNTIF(ProductList,A538)=0,"Product not in Products list",IF(COUNTIF(MaterialList,B538)=0,"Material not in Materials list","OK")))))</f>
        <v>OK</v>
      </c>
      <c r="H538" s="18" t="str">
        <f aca="false">IF(F538="Active",A538&amp;"|"&amp;COUNTIFS(A$2:A538,A538,F$2:F538,"Active"),"")</f>
        <v/>
      </c>
      <c r="I538" s="18" t="str">
        <f aca="false">IF(B538="","",IF(SUMPRODUCT(MAX((A$1:A537=A538)*(B$1:B537=B538)*ROW(A$1:A537)))=0,C538&amp;"",IF(C538="",INDEX(I$1:I537,SUMPRODUCT(MAX((A$1:A537=A538)*(B$1:B537=B538)*ROW(A$1:A537)))),IF(INDEX(I$1:I537,SUMPRODUCT(MAX((A$1:A537=A538)*(B$1:B537=B538)*ROW(A$1:A537))))="",C538&amp;"",INDEX(I$1:I537,SUMPRODUCT(MAX((A$1:A537=A538)*(B$1:B537=B538)*ROW(A$1:A537))))&amp;"; "&amp;C538))))</f>
        <v/>
      </c>
      <c r="J538" s="18" t="str">
        <f aca="false">IF(A538="","",A538&amp;"|"&amp;COUNTIF(A$2:A538,A538))</f>
        <v>Taglida Duo 2.5/500|2</v>
      </c>
      <c r="K538" s="18" t="n">
        <f aca="false">IF(OR(A538="",B538=""),0,IF(COUNTIFS(A$2:A538,A538,B$2:B538,B538)=1,1,0))</f>
        <v>1</v>
      </c>
    </row>
    <row r="539" customFormat="false" ht="15" hidden="false" customHeight="false" outlineLevel="0" collapsed="false">
      <c r="A539" s="15" t="s">
        <v>410</v>
      </c>
      <c r="B539" s="15" t="s">
        <v>325</v>
      </c>
      <c r="C539" s="15"/>
      <c r="D539" s="15"/>
      <c r="F539" s="18" t="str">
        <f aca="false">IF(B539="","",IFERROR(INDEX(Materials!$B$2:$B$301,MATCH(B539,Materials!$A$2:$A$301,0)),""))</f>
        <v>Release / Matrix Polymer</v>
      </c>
      <c r="G539" s="18" t="str">
        <f aca="true">IF(AND(A539="",B539=""),"",IF(A539="","Missing product",IF(B539="","Missing material",IF(COUNTIF(ProductList,A539)=0,"Product not in Products list",IF(COUNTIF(MaterialList,B539)=0,"Material not in Materials list","OK")))))</f>
        <v>OK</v>
      </c>
      <c r="H539" s="18" t="str">
        <f aca="false">IF(F539="Active",A539&amp;"|"&amp;COUNTIFS(A$2:A539,A539,F$2:F539,"Active"),"")</f>
        <v/>
      </c>
      <c r="I539" s="18" t="str">
        <f aca="false">IF(B539="","",IF(SUMPRODUCT(MAX((A$1:A538=A539)*(B$1:B538=B539)*ROW(A$1:A538)))=0,C539&amp;"",IF(C539="",INDEX(I$1:I538,SUMPRODUCT(MAX((A$1:A538=A539)*(B$1:B538=B539)*ROW(A$1:A538)))),IF(INDEX(I$1:I538,SUMPRODUCT(MAX((A$1:A538=A539)*(B$1:B538=B539)*ROW(A$1:A538))))="",C539&amp;"",INDEX(I$1:I538,SUMPRODUCT(MAX((A$1:A538=A539)*(B$1:B538=B539)*ROW(A$1:A538))))&amp;"; "&amp;C539))))</f>
        <v/>
      </c>
      <c r="J539" s="18" t="str">
        <f aca="false">IF(A539="","",A539&amp;"|"&amp;COUNTIF(A$2:A539,A539))</f>
        <v>Taglida Duo 2.5/500|3</v>
      </c>
      <c r="K539" s="18" t="n">
        <f aca="false">IF(OR(A539="",B539=""),0,IF(COUNTIFS(A$2:A539,A539,B$2:B539,B539)=1,1,0))</f>
        <v>1</v>
      </c>
    </row>
    <row r="540" customFormat="false" ht="15" hidden="false" customHeight="false" outlineLevel="0" collapsed="false">
      <c r="A540" s="15" t="s">
        <v>410</v>
      </c>
      <c r="B540" s="15" t="s">
        <v>222</v>
      </c>
      <c r="C540" s="15"/>
      <c r="D540" s="15"/>
      <c r="F540" s="18" t="str">
        <f aca="false">IF(B540="","",IFERROR(INDEX(Materials!$B$2:$B$301,MATCH(B540,Materials!$A$2:$A$301,0)),""))</f>
        <v>Binder</v>
      </c>
      <c r="G540" s="18" t="str">
        <f aca="true">IF(AND(A540="",B540=""),"",IF(A540="","Missing product",IF(B540="","Missing material",IF(COUNTIF(ProductList,A540)=0,"Product not in Products list",IF(COUNTIF(MaterialList,B540)=0,"Material not in Materials list","OK")))))</f>
        <v>OK</v>
      </c>
      <c r="H540" s="18" t="str">
        <f aca="false">IF(F540="Active",A540&amp;"|"&amp;COUNTIFS(A$2:A540,A540,F$2:F540,"Active"),"")</f>
        <v/>
      </c>
      <c r="I540" s="18" t="str">
        <f aca="false">IF(B540="","",IF(SUMPRODUCT(MAX((A$1:A539=A540)*(B$1:B539=B540)*ROW(A$1:A539)))=0,C540&amp;"",IF(C540="",INDEX(I$1:I539,SUMPRODUCT(MAX((A$1:A539=A540)*(B$1:B539=B540)*ROW(A$1:A539)))),IF(INDEX(I$1:I539,SUMPRODUCT(MAX((A$1:A539=A540)*(B$1:B539=B540)*ROW(A$1:A539))))="",C540&amp;"",INDEX(I$1:I539,SUMPRODUCT(MAX((A$1:A539=A540)*(B$1:B539=B540)*ROW(A$1:A539))))&amp;"; "&amp;C540))))</f>
        <v/>
      </c>
      <c r="J540" s="18" t="str">
        <f aca="false">IF(A540="","",A540&amp;"|"&amp;COUNTIF(A$2:A540,A540))</f>
        <v>Taglida Duo 2.5/500|4</v>
      </c>
      <c r="K540" s="18" t="n">
        <f aca="false">IF(OR(A540="",B540=""),0,IF(COUNTIFS(A$2:A540,A540,B$2:B540,B540)=1,1,0))</f>
        <v>1</v>
      </c>
    </row>
    <row r="541" customFormat="false" ht="15" hidden="false" customHeight="false" outlineLevel="0" collapsed="false">
      <c r="A541" s="15" t="s">
        <v>410</v>
      </c>
      <c r="B541" s="15" t="s">
        <v>260</v>
      </c>
      <c r="C541" s="15" t="s">
        <v>504</v>
      </c>
      <c r="D541" s="15"/>
      <c r="F541" s="18" t="str">
        <f aca="false">IF(B541="","",IFERROR(INDEX(Materials!$B$2:$B$301,MATCH(B541,Materials!$A$2:$A$301,0)),""))</f>
        <v>Filler / Diluent</v>
      </c>
      <c r="G541" s="18" t="str">
        <f aca="true">IF(AND(A541="",B541=""),"",IF(A541="","Missing product",IF(B541="","Missing material",IF(COUNTIF(ProductList,A541)=0,"Product not in Products list",IF(COUNTIF(MaterialList,B541)=0,"Material not in Materials list","OK")))))</f>
        <v>OK</v>
      </c>
      <c r="H541" s="18" t="str">
        <f aca="false">IF(F541="Active",A541&amp;"|"&amp;COUNTIFS(A$2:A541,A541,F$2:F541,"Active"),"")</f>
        <v/>
      </c>
      <c r="I541" s="18" t="str">
        <f aca="false">IF(B541="","",IF(SUMPRODUCT(MAX((A$1:A540=A541)*(B$1:B540=B541)*ROW(A$1:A540)))=0,C541&amp;"",IF(C541="",INDEX(I$1:I540,SUMPRODUCT(MAX((A$1:A540=A541)*(B$1:B540=B541)*ROW(A$1:A540)))),IF(INDEX(I$1:I540,SUMPRODUCT(MAX((A$1:A540=A541)*(B$1:B540=B541)*ROW(A$1:A540))))="",C541&amp;"",INDEX(I$1:I540,SUMPRODUCT(MAX((A$1:A540=A541)*(B$1:B540=B541)*ROW(A$1:A540))))&amp;"; "&amp;C541))))</f>
        <v>Anhydrous</v>
      </c>
      <c r="J541" s="18" t="str">
        <f aca="false">IF(A541="","",A541&amp;"|"&amp;COUNTIF(A$2:A541,A541))</f>
        <v>Taglida Duo 2.5/500|5</v>
      </c>
      <c r="K541" s="18" t="n">
        <f aca="false">IF(OR(A541="",B541=""),0,IF(COUNTIFS(A$2:A541,A541,B$2:B541,B541)=1,1,0))</f>
        <v>1</v>
      </c>
    </row>
    <row r="542" customFormat="false" ht="15" hidden="false" customHeight="false" outlineLevel="0" collapsed="false">
      <c r="A542" s="15" t="s">
        <v>410</v>
      </c>
      <c r="B542" s="15" t="s">
        <v>293</v>
      </c>
      <c r="C542" s="15"/>
      <c r="D542" s="15"/>
      <c r="F542" s="18" t="str">
        <f aca="false">IF(B542="","",IFERROR(INDEX(Materials!$B$2:$B$301,MATCH(B542,Materials!$A$2:$A$301,0)),""))</f>
        <v>Glidant</v>
      </c>
      <c r="G542" s="18" t="str">
        <f aca="true">IF(AND(A542="",B542=""),"",IF(A542="","Missing product",IF(B542="","Missing material",IF(COUNTIF(ProductList,A542)=0,"Product not in Products list",IF(COUNTIF(MaterialList,B542)=0,"Material not in Materials list","OK")))))</f>
        <v>OK</v>
      </c>
      <c r="H542" s="18" t="str">
        <f aca="false">IF(F542="Active",A542&amp;"|"&amp;COUNTIFS(A$2:A542,A542,F$2:F542,"Active"),"")</f>
        <v/>
      </c>
      <c r="I542" s="18" t="str">
        <f aca="false">IF(B542="","",IF(SUMPRODUCT(MAX((A$1:A541=A542)*(B$1:B541=B542)*ROW(A$1:A541)))=0,C542&amp;"",IF(C542="",INDEX(I$1:I541,SUMPRODUCT(MAX((A$1:A541=A542)*(B$1:B541=B542)*ROW(A$1:A541)))),IF(INDEX(I$1:I541,SUMPRODUCT(MAX((A$1:A541=A542)*(B$1:B541=B542)*ROW(A$1:A541))))="",C542&amp;"",INDEX(I$1:I541,SUMPRODUCT(MAX((A$1:A541=A542)*(B$1:B541=B542)*ROW(A$1:A541))))&amp;"; "&amp;C542))))</f>
        <v/>
      </c>
      <c r="J542" s="18" t="str">
        <f aca="false">IF(A542="","",A542&amp;"|"&amp;COUNTIF(A$2:A542,A542))</f>
        <v>Taglida Duo 2.5/500|6</v>
      </c>
      <c r="K542" s="18" t="n">
        <f aca="false">IF(OR(A542="",B542=""),0,IF(COUNTIFS(A$2:A542,A542,B$2:B542,B542)=1,1,0))</f>
        <v>1</v>
      </c>
    </row>
    <row r="543" customFormat="false" ht="15" hidden="false" customHeight="false" outlineLevel="0" collapsed="false">
      <c r="A543" s="15" t="s">
        <v>410</v>
      </c>
      <c r="B543" s="15" t="s">
        <v>298</v>
      </c>
      <c r="C543" s="15"/>
      <c r="D543" s="15"/>
      <c r="F543" s="18" t="str">
        <f aca="false">IF(B543="","",IFERROR(INDEX(Materials!$B$2:$B$301,MATCH(B543,Materials!$A$2:$A$301,0)),""))</f>
        <v>Lubricant</v>
      </c>
      <c r="G543" s="18" t="str">
        <f aca="true">IF(AND(A543="",B543=""),"",IF(A543="","Missing product",IF(B543="","Missing material",IF(COUNTIF(ProductList,A543)=0,"Product not in Products list",IF(COUNTIF(MaterialList,B543)=0,"Material not in Materials list","OK")))))</f>
        <v>OK</v>
      </c>
      <c r="H543" s="18" t="str">
        <f aca="false">IF(F543="Active",A543&amp;"|"&amp;COUNTIFS(A$2:A543,A543,F$2:F543,"Active"),"")</f>
        <v/>
      </c>
      <c r="I543" s="18" t="str">
        <f aca="false">IF(B543="","",IF(SUMPRODUCT(MAX((A$1:A542=A543)*(B$1:B542=B543)*ROW(A$1:A542)))=0,C543&amp;"",IF(C543="",INDEX(I$1:I542,SUMPRODUCT(MAX((A$1:A542=A543)*(B$1:B542=B543)*ROW(A$1:A542)))),IF(INDEX(I$1:I542,SUMPRODUCT(MAX((A$1:A542=A543)*(B$1:B542=B543)*ROW(A$1:A542))))="",C543&amp;"",INDEX(I$1:I542,SUMPRODUCT(MAX((A$1:A542=A543)*(B$1:B542=B543)*ROW(A$1:A542))))&amp;"; "&amp;C543))))</f>
        <v/>
      </c>
      <c r="J543" s="18" t="str">
        <f aca="false">IF(A543="","",A543&amp;"|"&amp;COUNTIF(A$2:A543,A543))</f>
        <v>Taglida Duo 2.5/500|7</v>
      </c>
      <c r="K543" s="18" t="n">
        <f aca="false">IF(OR(A543="",B543=""),0,IF(COUNTIFS(A$2:A543,A543,B$2:B543,B543)=1,1,0))</f>
        <v>1</v>
      </c>
    </row>
    <row r="544" customFormat="false" ht="15" hidden="false" customHeight="false" outlineLevel="0" collapsed="false">
      <c r="A544" s="15" t="s">
        <v>410</v>
      </c>
      <c r="B544" s="15" t="s">
        <v>342</v>
      </c>
      <c r="C544" s="15"/>
      <c r="D544" s="15"/>
      <c r="F544" s="18" t="str">
        <f aca="false">IF(B544="","",IFERROR(INDEX(Materials!$B$2:$B$301,MATCH(B544,Materials!$A$2:$A$301,0)),""))</f>
        <v>Solvent</v>
      </c>
      <c r="G544" s="18" t="str">
        <f aca="true">IF(AND(A544="",B544=""),"",IF(A544="","Missing product",IF(B544="","Missing material",IF(COUNTIF(ProductList,A544)=0,"Product not in Products list",IF(COUNTIF(MaterialList,B544)=0,"Material not in Materials list","OK")))))</f>
        <v>OK</v>
      </c>
      <c r="H544" s="18" t="str">
        <f aca="false">IF(F544="Active",A544&amp;"|"&amp;COUNTIFS(A$2:A544,A544,F$2:F544,"Active"),"")</f>
        <v/>
      </c>
      <c r="I544" s="18" t="str">
        <f aca="false">IF(B544="","",IF(SUMPRODUCT(MAX((A$1:A543=A544)*(B$1:B543=B544)*ROW(A$1:A543)))=0,C544&amp;"",IF(C544="",INDEX(I$1:I543,SUMPRODUCT(MAX((A$1:A543=A544)*(B$1:B543=B544)*ROW(A$1:A543)))),IF(INDEX(I$1:I543,SUMPRODUCT(MAX((A$1:A543=A544)*(B$1:B543=B544)*ROW(A$1:A543))))="",C544&amp;"",INDEX(I$1:I543,SUMPRODUCT(MAX((A$1:A543=A544)*(B$1:B543=B544)*ROW(A$1:A543))))&amp;"; "&amp;C544))))</f>
        <v/>
      </c>
      <c r="J544" s="18" t="str">
        <f aca="false">IF(A544="","",A544&amp;"|"&amp;COUNTIF(A$2:A544,A544))</f>
        <v>Taglida Duo 2.5/500|8</v>
      </c>
      <c r="K544" s="18" t="n">
        <f aca="false">IF(OR(A544="",B544=""),0,IF(COUNTIFS(A$2:A544,A544,B$2:B544,B544)=1,1,0))</f>
        <v>1</v>
      </c>
    </row>
    <row r="545" customFormat="false" ht="15" hidden="false" customHeight="false" outlineLevel="0" collapsed="false">
      <c r="A545" s="15" t="s">
        <v>410</v>
      </c>
      <c r="B545" s="15" t="s">
        <v>226</v>
      </c>
      <c r="C545" s="15"/>
      <c r="D545" s="15"/>
      <c r="F545" s="18" t="str">
        <f aca="false">IF(B545="","",IFERROR(INDEX(Materials!$B$2:$B$301,MATCH(B545,Materials!$A$2:$A$301,0)),""))</f>
        <v>Binder / Coating Polymer</v>
      </c>
      <c r="G545" s="18" t="str">
        <f aca="true">IF(AND(A545="",B545=""),"",IF(A545="","Missing product",IF(B545="","Missing material",IF(COUNTIF(ProductList,A545)=0,"Product not in Products list",IF(COUNTIF(MaterialList,B545)=0,"Material not in Materials list","OK")))))</f>
        <v>OK</v>
      </c>
      <c r="H545" s="18" t="str">
        <f aca="false">IF(F545="Active",A545&amp;"|"&amp;COUNTIFS(A$2:A545,A545,F$2:F545,"Active"),"")</f>
        <v/>
      </c>
      <c r="I545" s="18" t="str">
        <f aca="false">IF(B545="","",IF(SUMPRODUCT(MAX((A$1:A544=A545)*(B$1:B544=B545)*ROW(A$1:A544)))=0,C545&amp;"",IF(C545="",INDEX(I$1:I544,SUMPRODUCT(MAX((A$1:A544=A545)*(B$1:B544=B545)*ROW(A$1:A544)))),IF(INDEX(I$1:I544,SUMPRODUCT(MAX((A$1:A544=A545)*(B$1:B544=B545)*ROW(A$1:A544))))="",C545&amp;"",INDEX(I$1:I544,SUMPRODUCT(MAX((A$1:A544=A545)*(B$1:B544=B545)*ROW(A$1:A544))))&amp;"; "&amp;C545))))</f>
        <v/>
      </c>
      <c r="J545" s="18" t="str">
        <f aca="false">IF(A545="","",A545&amp;"|"&amp;COUNTIF(A$2:A545,A545))</f>
        <v>Taglida Duo 2.5/500|9</v>
      </c>
      <c r="K545" s="18" t="n">
        <f aca="false">IF(OR(A545="",B545=""),0,IF(COUNTIFS(A$2:A545,A545,B$2:B545,B545)=1,1,0))</f>
        <v>1</v>
      </c>
    </row>
    <row r="546" customFormat="false" ht="15" hidden="false" customHeight="false" outlineLevel="0" collapsed="false">
      <c r="A546" s="15" t="s">
        <v>410</v>
      </c>
      <c r="B546" s="15" t="s">
        <v>303</v>
      </c>
      <c r="C546" s="15"/>
      <c r="D546" s="15"/>
      <c r="F546" s="18" t="str">
        <f aca="false">IF(B546="","",IFERROR(INDEX(Materials!$B$2:$B$301,MATCH(B546,Materials!$A$2:$A$301,0)),""))</f>
        <v>Opacifier</v>
      </c>
      <c r="G546" s="18" t="str">
        <f aca="true">IF(AND(A546="",B546=""),"",IF(A546="","Missing product",IF(B546="","Missing material",IF(COUNTIF(ProductList,A546)=0,"Product not in Products list",IF(COUNTIF(MaterialList,B546)=0,"Material not in Materials list","OK")))))</f>
        <v>OK</v>
      </c>
      <c r="H546" s="18" t="str">
        <f aca="false">IF(F546="Active",A546&amp;"|"&amp;COUNTIFS(A$2:A546,A546,F$2:F546,"Active"),"")</f>
        <v/>
      </c>
      <c r="I546" s="18" t="str">
        <f aca="false">IF(B546="","",IF(SUMPRODUCT(MAX((A$1:A545=A546)*(B$1:B545=B546)*ROW(A$1:A545)))=0,C546&amp;"",IF(C546="",INDEX(I$1:I545,SUMPRODUCT(MAX((A$1:A545=A546)*(B$1:B545=B546)*ROW(A$1:A545)))),IF(INDEX(I$1:I545,SUMPRODUCT(MAX((A$1:A545=A546)*(B$1:B545=B546)*ROW(A$1:A545))))="",C546&amp;"",INDEX(I$1:I545,SUMPRODUCT(MAX((A$1:A545=A546)*(B$1:B545=B546)*ROW(A$1:A545))))&amp;"; "&amp;C546))))</f>
        <v/>
      </c>
      <c r="J546" s="18" t="str">
        <f aca="false">IF(A546="","",A546&amp;"|"&amp;COUNTIF(A$2:A546,A546))</f>
        <v>Taglida Duo 2.5/500|10</v>
      </c>
      <c r="K546" s="18" t="n">
        <f aca="false">IF(OR(A546="",B546=""),0,IF(COUNTIFS(A$2:A546,A546,B$2:B546,B546)=1,1,0))</f>
        <v>1</v>
      </c>
    </row>
    <row r="547" customFormat="false" ht="15" hidden="false" customHeight="false" outlineLevel="0" collapsed="false">
      <c r="A547" s="15" t="s">
        <v>410</v>
      </c>
      <c r="B547" s="15" t="s">
        <v>316</v>
      </c>
      <c r="C547" s="15"/>
      <c r="D547" s="15"/>
      <c r="F547" s="18" t="str">
        <f aca="false">IF(B547="","",IFERROR(INDEX(Materials!$B$2:$B$301,MATCH(B547,Materials!$A$2:$A$301,0)),""))</f>
        <v>Plasticizer / Humectant</v>
      </c>
      <c r="G547" s="18" t="str">
        <f aca="true">IF(AND(A547="",B547=""),"",IF(A547="","Missing product",IF(B547="","Missing material",IF(COUNTIF(ProductList,A547)=0,"Product not in Products list",IF(COUNTIF(MaterialList,B547)=0,"Material not in Materials list","OK")))))</f>
        <v>OK</v>
      </c>
      <c r="H547" s="18" t="str">
        <f aca="false">IF(F547="Active",A547&amp;"|"&amp;COUNTIFS(A$2:A547,A547,F$2:F547,"Active"),"")</f>
        <v/>
      </c>
      <c r="I547" s="18" t="str">
        <f aca="false">IF(B547="","",IF(SUMPRODUCT(MAX((A$1:A546=A547)*(B$1:B546=B547)*ROW(A$1:A546)))=0,C547&amp;"",IF(C547="",INDEX(I$1:I546,SUMPRODUCT(MAX((A$1:A546=A547)*(B$1:B546=B547)*ROW(A$1:A546)))),IF(INDEX(I$1:I546,SUMPRODUCT(MAX((A$1:A546=A547)*(B$1:B546=B547)*ROW(A$1:A546))))="",C547&amp;"",INDEX(I$1:I546,SUMPRODUCT(MAX((A$1:A546=A547)*(B$1:B546=B547)*ROW(A$1:A546))))&amp;"; "&amp;C547))))</f>
        <v/>
      </c>
      <c r="J547" s="18" t="str">
        <f aca="false">IF(A547="","",A547&amp;"|"&amp;COUNTIF(A$2:A547,A547))</f>
        <v>Taglida Duo 2.5/500|11</v>
      </c>
      <c r="K547" s="18" t="n">
        <f aca="false">IF(OR(A547="",B547=""),0,IF(COUNTIFS(A$2:A547,A547,B$2:B547,B547)=1,1,0))</f>
        <v>1</v>
      </c>
    </row>
    <row r="548" customFormat="false" ht="15" hidden="false" customHeight="false" outlineLevel="0" collapsed="false">
      <c r="A548" s="15" t="s">
        <v>410</v>
      </c>
      <c r="B548" s="15" t="s">
        <v>311</v>
      </c>
      <c r="C548" s="15"/>
      <c r="D548" s="15"/>
      <c r="F548" s="18" t="str">
        <f aca="false">IF(B548="","",IFERROR(INDEX(Materials!$B$2:$B$301,MATCH(B548,Materials!$A$2:$A$301,0)),""))</f>
        <v>Plasticizer</v>
      </c>
      <c r="G548" s="18" t="str">
        <f aca="true">IF(AND(A548="",B548=""),"",IF(A548="","Missing product",IF(B548="","Missing material",IF(COUNTIF(ProductList,A548)=0,"Product not in Products list",IF(COUNTIF(MaterialList,B548)=0,"Material not in Materials list","OK")))))</f>
        <v>OK</v>
      </c>
      <c r="H548" s="18" t="str">
        <f aca="false">IF(F548="Active",A548&amp;"|"&amp;COUNTIFS(A$2:A548,A548,F$2:F548,"Active"),"")</f>
        <v/>
      </c>
      <c r="I548" s="18" t="str">
        <f aca="false">IF(B548="","",IF(SUMPRODUCT(MAX((A$1:A547=A548)*(B$1:B547=B548)*ROW(A$1:A547)))=0,C548&amp;"",IF(C548="",INDEX(I$1:I547,SUMPRODUCT(MAX((A$1:A547=A548)*(B$1:B547=B548)*ROW(A$1:A547)))),IF(INDEX(I$1:I547,SUMPRODUCT(MAX((A$1:A547=A548)*(B$1:B547=B548)*ROW(A$1:A547))))="",C548&amp;"",INDEX(I$1:I547,SUMPRODUCT(MAX((A$1:A547=A548)*(B$1:B547=B548)*ROW(A$1:A547))))&amp;"; "&amp;C548))))</f>
        <v/>
      </c>
      <c r="J548" s="18" t="str">
        <f aca="false">IF(A548="","",A548&amp;"|"&amp;COUNTIF(A$2:A548,A548))</f>
        <v>Taglida Duo 2.5/500|12</v>
      </c>
      <c r="K548" s="18" t="n">
        <f aca="false">IF(OR(A548="",B548=""),0,IF(COUNTIFS(A$2:A548,A548,B$2:B548,B548)=1,1,0))</f>
        <v>1</v>
      </c>
    </row>
    <row r="549" customFormat="false" ht="15" hidden="false" customHeight="false" outlineLevel="0" collapsed="false">
      <c r="A549" s="15" t="s">
        <v>410</v>
      </c>
      <c r="B549" s="15" t="s">
        <v>296</v>
      </c>
      <c r="C549" s="15"/>
      <c r="D549" s="15"/>
      <c r="F549" s="18" t="str">
        <f aca="false">IF(B549="","",IFERROR(INDEX(Materials!$B$2:$B$301,MATCH(B549,Materials!$A$2:$A$301,0)),""))</f>
        <v>Glidant / Anti-tacking</v>
      </c>
      <c r="G549" s="18" t="str">
        <f aca="true">IF(AND(A549="",B549=""),"",IF(A549="","Missing product",IF(B549="","Missing material",IF(COUNTIF(ProductList,A549)=0,"Product not in Products list",IF(COUNTIF(MaterialList,B549)=0,"Material not in Materials list","OK")))))</f>
        <v>OK</v>
      </c>
      <c r="H549" s="18" t="str">
        <f aca="false">IF(F549="Active",A549&amp;"|"&amp;COUNTIFS(A$2:A549,A549,F$2:F549,"Active"),"")</f>
        <v/>
      </c>
      <c r="I549" s="18" t="str">
        <f aca="false">IF(B549="","",IF(SUMPRODUCT(MAX((A$1:A548=A549)*(B$1:B548=B549)*ROW(A$1:A548)))=0,C549&amp;"",IF(C549="",INDEX(I$1:I548,SUMPRODUCT(MAX((A$1:A548=A549)*(B$1:B548=B549)*ROW(A$1:A548)))),IF(INDEX(I$1:I548,SUMPRODUCT(MAX((A$1:A548=A549)*(B$1:B548=B549)*ROW(A$1:A548))))="",C549&amp;"",INDEX(I$1:I548,SUMPRODUCT(MAX((A$1:A548=A549)*(B$1:B548=B549)*ROW(A$1:A548))))&amp;"; "&amp;C549))))</f>
        <v/>
      </c>
      <c r="J549" s="18" t="str">
        <f aca="false">IF(A549="","",A549&amp;"|"&amp;COUNTIF(A$2:A549,A549))</f>
        <v>Taglida Duo 2.5/500|13</v>
      </c>
      <c r="K549" s="18" t="n">
        <f aca="false">IF(OR(A549="",B549=""),0,IF(COUNTIFS(A$2:A549,A549,B$2:B549,B549)=1,1,0))</f>
        <v>1</v>
      </c>
    </row>
    <row r="550" customFormat="false" ht="15" hidden="false" customHeight="false" outlineLevel="0" collapsed="false">
      <c r="A550" s="15" t="s">
        <v>410</v>
      </c>
      <c r="B550" s="15" t="s">
        <v>338</v>
      </c>
      <c r="C550" s="15"/>
      <c r="D550" s="15"/>
      <c r="F550" s="18" t="str">
        <f aca="false">IF(B550="","",IFERROR(INDEX(Materials!$B$2:$B$301,MATCH(B550,Materials!$A$2:$A$301,0)),""))</f>
        <v>Solvent</v>
      </c>
      <c r="G550" s="18" t="str">
        <f aca="true">IF(AND(A550="",B550=""),"",IF(A550="","Missing product",IF(B550="","Missing material",IF(COUNTIF(ProductList,A550)=0,"Product not in Products list",IF(COUNTIF(MaterialList,B550)=0,"Material not in Materials list","OK")))))</f>
        <v>OK</v>
      </c>
      <c r="H550" s="18" t="str">
        <f aca="false">IF(F550="Active",A550&amp;"|"&amp;COUNTIFS(A$2:A550,A550,F$2:F550,"Active"),"")</f>
        <v/>
      </c>
      <c r="I550" s="18" t="str">
        <f aca="false">IF(B550="","",IF(SUMPRODUCT(MAX((A$1:A549=A550)*(B$1:B549=B550)*ROW(A$1:A549)))=0,C550&amp;"",IF(C550="",INDEX(I$1:I549,SUMPRODUCT(MAX((A$1:A549=A550)*(B$1:B549=B550)*ROW(A$1:A549)))),IF(INDEX(I$1:I549,SUMPRODUCT(MAX((A$1:A549=A550)*(B$1:B549=B550)*ROW(A$1:A549))))="",C550&amp;"",INDEX(I$1:I549,SUMPRODUCT(MAX((A$1:A549=A550)*(B$1:B549=B550)*ROW(A$1:A549))))&amp;"; "&amp;C550))))</f>
        <v/>
      </c>
      <c r="J550" s="18" t="str">
        <f aca="false">IF(A550="","",A550&amp;"|"&amp;COUNTIF(A$2:A550,A550))</f>
        <v>Taglida Duo 2.5/500|14</v>
      </c>
      <c r="K550" s="18" t="n">
        <f aca="false">IF(OR(A550="",B550=""),0,IF(COUNTIFS(A$2:A550,A550,B$2:B550,B550)=1,1,0))</f>
        <v>1</v>
      </c>
    </row>
    <row r="551" customFormat="false" ht="15" hidden="false" customHeight="false" outlineLevel="0" collapsed="false">
      <c r="A551" s="15" t="s">
        <v>410</v>
      </c>
      <c r="B551" s="15" t="s">
        <v>154</v>
      </c>
      <c r="C551" s="15"/>
      <c r="D551" s="15"/>
      <c r="F551" s="18" t="str">
        <f aca="false">IF(B551="","",IFERROR(INDEX(Materials!$B$2:$B$301,MATCH(B551,Materials!$A$2:$A$301,0)),""))</f>
        <v>Active</v>
      </c>
      <c r="G551" s="18" t="str">
        <f aca="true">IF(AND(A551="",B551=""),"",IF(A551="","Missing product",IF(B551="","Missing material",IF(COUNTIF(ProductList,A551)=0,"Product not in Products list",IF(COUNTIF(MaterialList,B551)=0,"Material not in Materials list","OK")))))</f>
        <v>OK</v>
      </c>
      <c r="H551" s="18" t="str">
        <f aca="false">IF(F551="Active",A551&amp;"|"&amp;COUNTIFS(A$2:A551,A551,F$2:F551,"Active"),"")</f>
        <v>Taglida Duo 2.5/500|2</v>
      </c>
      <c r="I551" s="18" t="str">
        <f aca="false">IF(B551="","",IF(SUMPRODUCT(MAX((A$1:A550=A551)*(B$1:B550=B551)*ROW(A$1:A550)))=0,C551&amp;"",IF(C551="",INDEX(I$1:I550,SUMPRODUCT(MAX((A$1:A550=A551)*(B$1:B550=B551)*ROW(A$1:A550)))),IF(INDEX(I$1:I550,SUMPRODUCT(MAX((A$1:A550=A551)*(B$1:B550=B551)*ROW(A$1:A550))))="",C551&amp;"",INDEX(I$1:I550,SUMPRODUCT(MAX((A$1:A550=A551)*(B$1:B550=B551)*ROW(A$1:A550))))&amp;"; "&amp;C551))))</f>
        <v/>
      </c>
      <c r="J551" s="18" t="str">
        <f aca="false">IF(A551="","",A551&amp;"|"&amp;COUNTIF(A$2:A551,A551))</f>
        <v>Taglida Duo 2.5/500|15</v>
      </c>
      <c r="K551" s="18" t="n">
        <f aca="false">IF(OR(A551="",B551=""),0,IF(COUNTIFS(A$2:A551,A551,B$2:B551,B551)=1,1,0))</f>
        <v>1</v>
      </c>
    </row>
    <row r="552" customFormat="false" ht="15" hidden="false" customHeight="false" outlineLevel="0" collapsed="false">
      <c r="A552" s="15" t="s">
        <v>410</v>
      </c>
      <c r="B552" s="15" t="s">
        <v>149</v>
      </c>
      <c r="C552" s="15"/>
      <c r="D552" s="15"/>
      <c r="F552" s="18" t="str">
        <f aca="false">IF(B552="","",IFERROR(INDEX(Materials!$B$2:$B$301,MATCH(B552,Materials!$A$2:$A$301,0)),""))</f>
        <v>Active</v>
      </c>
      <c r="G552" s="18" t="str">
        <f aca="true">IF(AND(A552="",B552=""),"",IF(A552="","Missing product",IF(B552="","Missing material",IF(COUNTIF(ProductList,A552)=0,"Product not in Products list",IF(COUNTIF(MaterialList,B552)=0,"Material not in Materials list","OK")))))</f>
        <v>OK</v>
      </c>
      <c r="H552" s="18" t="str">
        <f aca="false">IF(F552="Active",A552&amp;"|"&amp;COUNTIFS(A$2:A552,A552,F$2:F552,"Active"),"")</f>
        <v>Taglida Duo 2.5/500|3</v>
      </c>
      <c r="I552" s="18" t="str">
        <f aca="false">IF(B552="","",IF(SUMPRODUCT(MAX((A$1:A551=A552)*(B$1:B551=B552)*ROW(A$1:A551)))=0,C552&amp;"",IF(C552="",INDEX(I$1:I551,SUMPRODUCT(MAX((A$1:A551=A552)*(B$1:B551=B552)*ROW(A$1:A551)))),IF(INDEX(I$1:I551,SUMPRODUCT(MAX((A$1:A551=A552)*(B$1:B551=B552)*ROW(A$1:A551))))="",C552&amp;"",INDEX(I$1:I551,SUMPRODUCT(MAX((A$1:A551=A552)*(B$1:B551=B552)*ROW(A$1:A551))))&amp;"; "&amp;C552))))</f>
        <v/>
      </c>
      <c r="J552" s="18" t="str">
        <f aca="false">IF(A552="","",A552&amp;"|"&amp;COUNTIF(A$2:A552,A552))</f>
        <v>Taglida Duo 2.5/500|16</v>
      </c>
      <c r="K552" s="18" t="n">
        <f aca="false">IF(OR(A552="",B552=""),0,IF(COUNTIFS(A$2:A552,A552,B$2:B552,B552)=1,1,0))</f>
        <v>1</v>
      </c>
    </row>
    <row r="553" customFormat="false" ht="15" hidden="false" customHeight="false" outlineLevel="0" collapsed="false">
      <c r="A553" s="15" t="s">
        <v>410</v>
      </c>
      <c r="B553" s="15" t="s">
        <v>226</v>
      </c>
      <c r="C553" s="15"/>
      <c r="D553" s="15"/>
      <c r="F553" s="18" t="str">
        <f aca="false">IF(B553="","",IFERROR(INDEX(Materials!$B$2:$B$301,MATCH(B553,Materials!$A$2:$A$301,0)),""))</f>
        <v>Binder / Coating Polymer</v>
      </c>
      <c r="G553" s="18" t="str">
        <f aca="true">IF(AND(A553="",B553=""),"",IF(A553="","Missing product",IF(B553="","Missing material",IF(COUNTIF(ProductList,A553)=0,"Product not in Products list",IF(COUNTIF(MaterialList,B553)=0,"Material not in Materials list","OK")))))</f>
        <v>OK</v>
      </c>
      <c r="H553" s="18" t="str">
        <f aca="false">IF(F553="Active",A553&amp;"|"&amp;COUNTIFS(A$2:A553,A553,F$2:F553,"Active"),"")</f>
        <v/>
      </c>
      <c r="I553" s="18" t="str">
        <f aca="false">IF(B553="","",IF(SUMPRODUCT(MAX((A$1:A552=A553)*(B$1:B552=B553)*ROW(A$1:A552)))=0,C553&amp;"",IF(C553="",INDEX(I$1:I552,SUMPRODUCT(MAX((A$1:A552=A553)*(B$1:B552=B553)*ROW(A$1:A552)))),IF(INDEX(I$1:I552,SUMPRODUCT(MAX((A$1:A552=A553)*(B$1:B552=B553)*ROW(A$1:A552))))="",C553&amp;"",INDEX(I$1:I552,SUMPRODUCT(MAX((A$1:A552=A553)*(B$1:B552=B553)*ROW(A$1:A552))))&amp;"; "&amp;C553))))</f>
        <v/>
      </c>
      <c r="J553" s="18" t="str">
        <f aca="false">IF(A553="","",A553&amp;"|"&amp;COUNTIF(A$2:A553,A553))</f>
        <v>Taglida Duo 2.5/500|17</v>
      </c>
      <c r="K553" s="18" t="n">
        <f aca="false">IF(OR(A553="",B553=""),0,IF(COUNTIFS(A$2:A553,A553,B$2:B553,B553)=1,1,0))</f>
        <v>0</v>
      </c>
    </row>
    <row r="554" customFormat="false" ht="15" hidden="false" customHeight="false" outlineLevel="0" collapsed="false">
      <c r="A554" s="15" t="s">
        <v>410</v>
      </c>
      <c r="B554" s="15" t="s">
        <v>311</v>
      </c>
      <c r="C554" s="15"/>
      <c r="D554" s="15"/>
      <c r="F554" s="18" t="str">
        <f aca="false">IF(B554="","",IFERROR(INDEX(Materials!$B$2:$B$301,MATCH(B554,Materials!$A$2:$A$301,0)),""))</f>
        <v>Plasticizer</v>
      </c>
      <c r="G554" s="18" t="str">
        <f aca="true">IF(AND(A554="",B554=""),"",IF(A554="","Missing product",IF(B554="","Missing material",IF(COUNTIF(ProductList,A554)=0,"Product not in Products list",IF(COUNTIF(MaterialList,B554)=0,"Material not in Materials list","OK")))))</f>
        <v>OK</v>
      </c>
      <c r="H554" s="18" t="str">
        <f aca="false">IF(F554="Active",A554&amp;"|"&amp;COUNTIFS(A$2:A554,A554,F$2:F554,"Active"),"")</f>
        <v/>
      </c>
      <c r="I554" s="18" t="str">
        <f aca="false">IF(B554="","",IF(SUMPRODUCT(MAX((A$1:A553=A554)*(B$1:B553=B554)*ROW(A$1:A553)))=0,C554&amp;"",IF(C554="",INDEX(I$1:I553,SUMPRODUCT(MAX((A$1:A553=A554)*(B$1:B553=B554)*ROW(A$1:A553)))),IF(INDEX(I$1:I553,SUMPRODUCT(MAX((A$1:A553=A554)*(B$1:B553=B554)*ROW(A$1:A553))))="",C554&amp;"",INDEX(I$1:I553,SUMPRODUCT(MAX((A$1:A553=A554)*(B$1:B553=B554)*ROW(A$1:A553))))&amp;"; "&amp;C554))))</f>
        <v/>
      </c>
      <c r="J554" s="18" t="str">
        <f aca="false">IF(A554="","",A554&amp;"|"&amp;COUNTIF(A$2:A554,A554))</f>
        <v>Taglida Duo 2.5/500|18</v>
      </c>
      <c r="K554" s="18" t="n">
        <f aca="false">IF(OR(A554="",B554=""),0,IF(COUNTIFS(A$2:A554,A554,B$2:B554,B554)=1,1,0))</f>
        <v>0</v>
      </c>
    </row>
    <row r="555" customFormat="false" ht="15" hidden="false" customHeight="false" outlineLevel="0" collapsed="false">
      <c r="A555" s="15" t="s">
        <v>410</v>
      </c>
      <c r="B555" s="15" t="s">
        <v>316</v>
      </c>
      <c r="C555" s="15"/>
      <c r="D555" s="15"/>
      <c r="F555" s="18" t="str">
        <f aca="false">IF(B555="","",IFERROR(INDEX(Materials!$B$2:$B$301,MATCH(B555,Materials!$A$2:$A$301,0)),""))</f>
        <v>Plasticizer / Humectant</v>
      </c>
      <c r="G555" s="18" t="str">
        <f aca="true">IF(AND(A555="",B555=""),"",IF(A555="","Missing product",IF(B555="","Missing material",IF(COUNTIF(ProductList,A555)=0,"Product not in Products list",IF(COUNTIF(MaterialList,B555)=0,"Material not in Materials list","OK")))))</f>
        <v>OK</v>
      </c>
      <c r="H555" s="18" t="str">
        <f aca="false">IF(F555="Active",A555&amp;"|"&amp;COUNTIFS(A$2:A555,A555,F$2:F555,"Active"),"")</f>
        <v/>
      </c>
      <c r="I555" s="18" t="str">
        <f aca="false">IF(B555="","",IF(SUMPRODUCT(MAX((A$1:A554=A555)*(B$1:B554=B555)*ROW(A$1:A554)))=0,C555&amp;"",IF(C555="",INDEX(I$1:I554,SUMPRODUCT(MAX((A$1:A554=A555)*(B$1:B554=B555)*ROW(A$1:A554)))),IF(INDEX(I$1:I554,SUMPRODUCT(MAX((A$1:A554=A555)*(B$1:B554=B555)*ROW(A$1:A554))))="",C555&amp;"",INDEX(I$1:I554,SUMPRODUCT(MAX((A$1:A554=A555)*(B$1:B554=B555)*ROW(A$1:A554))))&amp;"; "&amp;C555))))</f>
        <v/>
      </c>
      <c r="J555" s="18" t="str">
        <f aca="false">IF(A555="","",A555&amp;"|"&amp;COUNTIF(A$2:A555,A555))</f>
        <v>Taglida Duo 2.5/500|19</v>
      </c>
      <c r="K555" s="18" t="n">
        <f aca="false">IF(OR(A555="",B555=""),0,IF(COUNTIFS(A$2:A555,A555,B$2:B555,B555)=1,1,0))</f>
        <v>0</v>
      </c>
    </row>
    <row r="556" customFormat="false" ht="15" hidden="false" customHeight="false" outlineLevel="0" collapsed="false">
      <c r="A556" s="15" t="s">
        <v>410</v>
      </c>
      <c r="B556" s="15" t="s">
        <v>303</v>
      </c>
      <c r="C556" s="15"/>
      <c r="D556" s="15"/>
      <c r="F556" s="18" t="str">
        <f aca="false">IF(B556="","",IFERROR(INDEX(Materials!$B$2:$B$301,MATCH(B556,Materials!$A$2:$A$301,0)),""))</f>
        <v>Opacifier</v>
      </c>
      <c r="G556" s="18" t="str">
        <f aca="true">IF(AND(A556="",B556=""),"",IF(A556="","Missing product",IF(B556="","Missing material",IF(COUNTIF(ProductList,A556)=0,"Product not in Products list",IF(COUNTIF(MaterialList,B556)=0,"Material not in Materials list","OK")))))</f>
        <v>OK</v>
      </c>
      <c r="H556" s="18" t="str">
        <f aca="false">IF(F556="Active",A556&amp;"|"&amp;COUNTIFS(A$2:A556,A556,F$2:F556,"Active"),"")</f>
        <v/>
      </c>
      <c r="I556" s="18" t="str">
        <f aca="false">IF(B556="","",IF(SUMPRODUCT(MAX((A$1:A555=A556)*(B$1:B555=B556)*ROW(A$1:A555)))=0,C556&amp;"",IF(C556="",INDEX(I$1:I555,SUMPRODUCT(MAX((A$1:A555=A556)*(B$1:B555=B556)*ROW(A$1:A555)))),IF(INDEX(I$1:I555,SUMPRODUCT(MAX((A$1:A555=A556)*(B$1:B555=B556)*ROW(A$1:A555))))="",C556&amp;"",INDEX(I$1:I555,SUMPRODUCT(MAX((A$1:A555=A556)*(B$1:B555=B556)*ROW(A$1:A555))))&amp;"; "&amp;C556))))</f>
        <v/>
      </c>
      <c r="J556" s="18" t="str">
        <f aca="false">IF(A556="","",A556&amp;"|"&amp;COUNTIF(A$2:A556,A556))</f>
        <v>Taglida Duo 2.5/500|20</v>
      </c>
      <c r="K556" s="18" t="n">
        <f aca="false">IF(OR(A556="",B556=""),0,IF(COUNTIFS(A$2:A556,A556,B$2:B556,B556)=1,1,0))</f>
        <v>0</v>
      </c>
    </row>
    <row r="557" customFormat="false" ht="15" hidden="false" customHeight="false" outlineLevel="0" collapsed="false">
      <c r="A557" s="15" t="s">
        <v>410</v>
      </c>
      <c r="B557" s="15" t="s">
        <v>252</v>
      </c>
      <c r="C557" s="15"/>
      <c r="D557" s="15"/>
      <c r="F557" s="18" t="str">
        <f aca="false">IF(B557="","",IFERROR(INDEX(Materials!$B$2:$B$301,MATCH(B557,Materials!$A$2:$A$301,0)),""))</f>
        <v>Colorant</v>
      </c>
      <c r="G557" s="18" t="str">
        <f aca="true">IF(AND(A557="",B557=""),"",IF(A557="","Missing product",IF(B557="","Missing material",IF(COUNTIF(ProductList,A557)=0,"Product not in Products list",IF(COUNTIF(MaterialList,B557)=0,"Material not in Materials list","OK")))))</f>
        <v>OK</v>
      </c>
      <c r="H557" s="18" t="str">
        <f aca="false">IF(F557="Active",A557&amp;"|"&amp;COUNTIFS(A$2:A557,A557,F$2:F557,"Active"),"")</f>
        <v/>
      </c>
      <c r="I557" s="18" t="str">
        <f aca="false">IF(B557="","",IF(SUMPRODUCT(MAX((A$1:A556=A557)*(B$1:B556=B557)*ROW(A$1:A556)))=0,C557&amp;"",IF(C557="",INDEX(I$1:I556,SUMPRODUCT(MAX((A$1:A556=A557)*(B$1:B556=B557)*ROW(A$1:A556)))),IF(INDEX(I$1:I556,SUMPRODUCT(MAX((A$1:A556=A557)*(B$1:B556=B557)*ROW(A$1:A556))))="",C557&amp;"",INDEX(I$1:I556,SUMPRODUCT(MAX((A$1:A556=A557)*(B$1:B556=B557)*ROW(A$1:A556))))&amp;"; "&amp;C557))))</f>
        <v/>
      </c>
      <c r="J557" s="18" t="str">
        <f aca="false">IF(A557="","",A557&amp;"|"&amp;COUNTIF(A$2:A557,A557))</f>
        <v>Taglida Duo 2.5/500|21</v>
      </c>
      <c r="K557" s="18" t="n">
        <f aca="false">IF(OR(A557="",B557=""),0,IF(COUNTIFS(A$2:A557,A557,B$2:B557,B557)=1,1,0))</f>
        <v>1</v>
      </c>
    </row>
    <row r="558" customFormat="false" ht="15" hidden="false" customHeight="false" outlineLevel="0" collapsed="false">
      <c r="A558" s="15" t="s">
        <v>410</v>
      </c>
      <c r="B558" s="15" t="s">
        <v>296</v>
      </c>
      <c r="C558" s="15"/>
      <c r="D558" s="15"/>
      <c r="F558" s="18" t="str">
        <f aca="false">IF(B558="","",IFERROR(INDEX(Materials!$B$2:$B$301,MATCH(B558,Materials!$A$2:$A$301,0)),""))</f>
        <v>Glidant / Anti-tacking</v>
      </c>
      <c r="G558" s="18" t="str">
        <f aca="true">IF(AND(A558="",B558=""),"",IF(A558="","Missing product",IF(B558="","Missing material",IF(COUNTIF(ProductList,A558)=0,"Product not in Products list",IF(COUNTIF(MaterialList,B558)=0,"Material not in Materials list","OK")))))</f>
        <v>OK</v>
      </c>
      <c r="H558" s="18" t="str">
        <f aca="false">IF(F558="Active",A558&amp;"|"&amp;COUNTIFS(A$2:A558,A558,F$2:F558,"Active"),"")</f>
        <v/>
      </c>
      <c r="I558" s="18" t="str">
        <f aca="false">IF(B558="","",IF(SUMPRODUCT(MAX((A$1:A557=A558)*(B$1:B557=B558)*ROW(A$1:A557)))=0,C558&amp;"",IF(C558="",INDEX(I$1:I557,SUMPRODUCT(MAX((A$1:A557=A558)*(B$1:B557=B558)*ROW(A$1:A557)))),IF(INDEX(I$1:I557,SUMPRODUCT(MAX((A$1:A557=A558)*(B$1:B557=B558)*ROW(A$1:A557))))="",C558&amp;"",INDEX(I$1:I557,SUMPRODUCT(MAX((A$1:A557=A558)*(B$1:B557=B558)*ROW(A$1:A557))))&amp;"; "&amp;C558))))</f>
        <v/>
      </c>
      <c r="J558" s="18" t="str">
        <f aca="false">IF(A558="","",A558&amp;"|"&amp;COUNTIF(A$2:A558,A558))</f>
        <v>Taglida Duo 2.5/500|22</v>
      </c>
      <c r="K558" s="18" t="n">
        <f aca="false">IF(OR(A558="",B558=""),0,IF(COUNTIFS(A$2:A558,A558,B$2:B558,B558)=1,1,0))</f>
        <v>0</v>
      </c>
    </row>
    <row r="559" customFormat="false" ht="15" hidden="false" customHeight="false" outlineLevel="0" collapsed="false">
      <c r="A559" s="15" t="s">
        <v>410</v>
      </c>
      <c r="B559" s="15" t="s">
        <v>340</v>
      </c>
      <c r="C559" s="15"/>
      <c r="D559" s="15"/>
      <c r="F559" s="18" t="str">
        <f aca="false">IF(B559="","",IFERROR(INDEX(Materials!$B$2:$B$301,MATCH(B559,Materials!$A$2:$A$301,0)),""))</f>
        <v>Solvent</v>
      </c>
      <c r="G559" s="18" t="str">
        <f aca="true">IF(AND(A559="",B559=""),"",IF(A559="","Missing product",IF(B559="","Missing material",IF(COUNTIF(ProductList,A559)=0,"Product not in Products list",IF(COUNTIF(MaterialList,B559)=0,"Material not in Materials list","OK")))))</f>
        <v>OK</v>
      </c>
      <c r="H559" s="18" t="str">
        <f aca="false">IF(F559="Active",A559&amp;"|"&amp;COUNTIFS(A$2:A559,A559,F$2:F559,"Active"),"")</f>
        <v/>
      </c>
      <c r="I559" s="18" t="str">
        <f aca="false">IF(B559="","",IF(SUMPRODUCT(MAX((A$1:A558=A559)*(B$1:B558=B559)*ROW(A$1:A558)))=0,C559&amp;"",IF(C559="",INDEX(I$1:I558,SUMPRODUCT(MAX((A$1:A558=A559)*(B$1:B558=B559)*ROW(A$1:A558)))),IF(INDEX(I$1:I558,SUMPRODUCT(MAX((A$1:A558=A559)*(B$1:B558=B559)*ROW(A$1:A558))))="",C559&amp;"",INDEX(I$1:I558,SUMPRODUCT(MAX((A$1:A558=A559)*(B$1:B558=B559)*ROW(A$1:A558))))&amp;"; "&amp;C559))))</f>
        <v/>
      </c>
      <c r="J559" s="18" t="str">
        <f aca="false">IF(A559="","",A559&amp;"|"&amp;COUNTIF(A$2:A559,A559))</f>
        <v>Taglida Duo 2.5/500|23</v>
      </c>
      <c r="K559" s="18" t="n">
        <f aca="false">IF(OR(A559="",B559=""),0,IF(COUNTIFS(A$2:A559,A559,B$2:B559,B559)=1,1,0))</f>
        <v>1</v>
      </c>
    </row>
    <row r="560" customFormat="false" ht="15" hidden="false" customHeight="false" outlineLevel="0" collapsed="false">
      <c r="A560" s="15" t="s">
        <v>410</v>
      </c>
      <c r="B560" s="15" t="s">
        <v>342</v>
      </c>
      <c r="C560" s="15"/>
      <c r="D560" s="15"/>
      <c r="F560" s="18" t="str">
        <f aca="false">IF(B560="","",IFERROR(INDEX(Materials!$B$2:$B$301,MATCH(B560,Materials!$A$2:$A$301,0)),""))</f>
        <v>Solvent</v>
      </c>
      <c r="G560" s="18" t="str">
        <f aca="true">IF(AND(A560="",B560=""),"",IF(A560="","Missing product",IF(B560="","Missing material",IF(COUNTIF(ProductList,A560)=0,"Product not in Products list",IF(COUNTIF(MaterialList,B560)=0,"Material not in Materials list","OK")))))</f>
        <v>OK</v>
      </c>
      <c r="H560" s="18" t="str">
        <f aca="false">IF(F560="Active",A560&amp;"|"&amp;COUNTIFS(A$2:A560,A560,F$2:F560,"Active"),"")</f>
        <v/>
      </c>
      <c r="I560" s="18" t="str">
        <f aca="false">IF(B560="","",IF(SUMPRODUCT(MAX((A$1:A559=A560)*(B$1:B559=B560)*ROW(A$1:A559)))=0,C560&amp;"",IF(C560="",INDEX(I$1:I559,SUMPRODUCT(MAX((A$1:A559=A560)*(B$1:B559=B560)*ROW(A$1:A559)))),IF(INDEX(I$1:I559,SUMPRODUCT(MAX((A$1:A559=A560)*(B$1:B559=B560)*ROW(A$1:A559))))="",C560&amp;"",INDEX(I$1:I559,SUMPRODUCT(MAX((A$1:A559=A560)*(B$1:B559=B560)*ROW(A$1:A559))))&amp;"; "&amp;C560))))</f>
        <v/>
      </c>
      <c r="J560" s="18" t="str">
        <f aca="false">IF(A560="","",A560&amp;"|"&amp;COUNTIF(A$2:A560,A560))</f>
        <v>Taglida Duo 2.5/500|24</v>
      </c>
      <c r="K560" s="18" t="n">
        <f aca="false">IF(OR(A560="",B560=""),0,IF(COUNTIFS(A$2:A560,A560,B$2:B560,B560)=1,1,0))</f>
        <v>0</v>
      </c>
    </row>
    <row r="561" customFormat="false" ht="15" hidden="false" customHeight="false" outlineLevel="0" collapsed="false">
      <c r="A561" s="15" t="s">
        <v>411</v>
      </c>
      <c r="B561" s="15" t="s">
        <v>176</v>
      </c>
      <c r="C561" s="15"/>
      <c r="D561" s="15"/>
      <c r="F561" s="18" t="str">
        <f aca="false">IF(B561="","",IFERROR(INDEX(Materials!$B$2:$B$301,MATCH(B561,Materials!$A$2:$A$301,0)),""))</f>
        <v>Active</v>
      </c>
      <c r="G561" s="18" t="str">
        <f aca="true">IF(AND(A561="",B561=""),"",IF(A561="","Missing product",IF(B561="","Missing material",IF(COUNTIF(ProductList,A561)=0,"Product not in Products list",IF(COUNTIF(MaterialList,B561)=0,"Material not in Materials list","OK")))))</f>
        <v>OK</v>
      </c>
      <c r="H561" s="18" t="str">
        <f aca="false">IF(F561="Active",A561&amp;"|"&amp;COUNTIFS(A$2:A561,A561,F$2:F561,"Active"),"")</f>
        <v>Ozanimod 0.23/0.46|1</v>
      </c>
      <c r="I561" s="18" t="str">
        <f aca="false">IF(B561="","",IF(SUMPRODUCT(MAX((A$1:A560=A561)*(B$1:B560=B561)*ROW(A$1:A560)))=0,C561&amp;"",IF(C561="",INDEX(I$1:I560,SUMPRODUCT(MAX((A$1:A560=A561)*(B$1:B560=B561)*ROW(A$1:A560)))),IF(INDEX(I$1:I560,SUMPRODUCT(MAX((A$1:A560=A561)*(B$1:B560=B561)*ROW(A$1:A560))))="",C561&amp;"",INDEX(I$1:I560,SUMPRODUCT(MAX((A$1:A560=A561)*(B$1:B560=B561)*ROW(A$1:A560))))&amp;"; "&amp;C561))))</f>
        <v/>
      </c>
      <c r="J561" s="18" t="str">
        <f aca="false">IF(A561="","",A561&amp;"|"&amp;COUNTIF(A$2:A561,A561))</f>
        <v>Ozanimod 0.23/0.46|1</v>
      </c>
      <c r="K561" s="18" t="n">
        <f aca="false">IF(OR(A561="",B561=""),0,IF(COUNTIFS(A$2:A561,A561,B$2:B561,B561)=1,1,0))</f>
        <v>1</v>
      </c>
    </row>
    <row r="562" customFormat="false" ht="15" hidden="false" customHeight="false" outlineLevel="0" collapsed="false">
      <c r="A562" s="15" t="s">
        <v>411</v>
      </c>
      <c r="B562" s="15" t="s">
        <v>270</v>
      </c>
      <c r="C562" s="15"/>
      <c r="D562" s="15"/>
      <c r="F562" s="18" t="str">
        <f aca="false">IF(B562="","",IFERROR(INDEX(Materials!$B$2:$B$301,MATCH(B562,Materials!$A$2:$A$301,0)),""))</f>
        <v>Filler / Diluent</v>
      </c>
      <c r="G562" s="18" t="str">
        <f aca="true">IF(AND(A562="",B562=""),"",IF(A562="","Missing product",IF(B562="","Missing material",IF(COUNTIF(ProductList,A562)=0,"Product not in Products list",IF(COUNTIF(MaterialList,B562)=0,"Material not in Materials list","OK")))))</f>
        <v>OK</v>
      </c>
      <c r="H562" s="18" t="str">
        <f aca="false">IF(F562="Active",A562&amp;"|"&amp;COUNTIFS(A$2:A562,A562,F$2:F562,"Active"),"")</f>
        <v/>
      </c>
      <c r="I562" s="18" t="str">
        <f aca="false">IF(B562="","",IF(SUMPRODUCT(MAX((A$1:A561=A562)*(B$1:B561=B562)*ROW(A$1:A561)))=0,C562&amp;"",IF(C562="",INDEX(I$1:I561,SUMPRODUCT(MAX((A$1:A561=A562)*(B$1:B561=B562)*ROW(A$1:A561)))),IF(INDEX(I$1:I561,SUMPRODUCT(MAX((A$1:A561=A562)*(B$1:B561=B562)*ROW(A$1:A561))))="",C562&amp;"",INDEX(I$1:I561,SUMPRODUCT(MAX((A$1:A561=A562)*(B$1:B561=B562)*ROW(A$1:A561))))&amp;"; "&amp;C562))))</f>
        <v/>
      </c>
      <c r="J562" s="18" t="str">
        <f aca="false">IF(A562="","",A562&amp;"|"&amp;COUNTIF(A$2:A562,A562))</f>
        <v>Ozanimod 0.23/0.46|2</v>
      </c>
      <c r="K562" s="18" t="n">
        <f aca="false">IF(OR(A562="",B562=""),0,IF(COUNTIFS(A$2:A562,A562,B$2:B562,B562)=1,1,0))</f>
        <v>1</v>
      </c>
    </row>
    <row r="563" customFormat="false" ht="15" hidden="false" customHeight="false" outlineLevel="0" collapsed="false">
      <c r="A563" s="15" t="s">
        <v>411</v>
      </c>
      <c r="B563" s="15" t="s">
        <v>40</v>
      </c>
      <c r="C563" s="15"/>
      <c r="D563" s="15"/>
      <c r="F563" s="18" t="str">
        <f aca="false">IF(B563="","",IFERROR(INDEX(Materials!$B$2:$B$301,MATCH(B563,Materials!$A$2:$A$301,0)),""))</f>
        <v>Disintegrant</v>
      </c>
      <c r="G563" s="18" t="str">
        <f aca="true">IF(AND(A563="",B563=""),"",IF(A563="","Missing product",IF(B563="","Missing material",IF(COUNTIF(ProductList,A563)=0,"Product not in Products list",IF(COUNTIF(MaterialList,B563)=0,"Material not in Materials list","OK")))))</f>
        <v>OK</v>
      </c>
      <c r="H563" s="18" t="str">
        <f aca="false">IF(F563="Active",A563&amp;"|"&amp;COUNTIFS(A$2:A563,A563,F$2:F563,"Active"),"")</f>
        <v/>
      </c>
      <c r="I563" s="18" t="str">
        <f aca="false">IF(B563="","",IF(SUMPRODUCT(MAX((A$1:A562=A563)*(B$1:B562=B563)*ROW(A$1:A562)))=0,C563&amp;"",IF(C563="",INDEX(I$1:I562,SUMPRODUCT(MAX((A$1:A562=A563)*(B$1:B562=B563)*ROW(A$1:A562)))),IF(INDEX(I$1:I562,SUMPRODUCT(MAX((A$1:A562=A563)*(B$1:B562=B563)*ROW(A$1:A562))))="",C563&amp;"",INDEX(I$1:I562,SUMPRODUCT(MAX((A$1:A562=A563)*(B$1:B562=B563)*ROW(A$1:A562))))&amp;"; "&amp;C563))))</f>
        <v/>
      </c>
      <c r="J563" s="18" t="str">
        <f aca="false">IF(A563="","",A563&amp;"|"&amp;COUNTIF(A$2:A563,A563))</f>
        <v>Ozanimod 0.23/0.46|3</v>
      </c>
      <c r="K563" s="18" t="n">
        <f aca="false">IF(OR(A563="",B563=""),0,IF(COUNTIFS(A$2:A563,A563,B$2:B563,B563)=1,1,0))</f>
        <v>1</v>
      </c>
    </row>
    <row r="564" customFormat="false" ht="15" hidden="false" customHeight="false" outlineLevel="0" collapsed="false">
      <c r="A564" s="15" t="s">
        <v>411</v>
      </c>
      <c r="B564" s="15" t="s">
        <v>293</v>
      </c>
      <c r="C564" s="15"/>
      <c r="D564" s="15"/>
      <c r="F564" s="18" t="str">
        <f aca="false">IF(B564="","",IFERROR(INDEX(Materials!$B$2:$B$301,MATCH(B564,Materials!$A$2:$A$301,0)),""))</f>
        <v>Glidant</v>
      </c>
      <c r="G564" s="18" t="str">
        <f aca="true">IF(AND(A564="",B564=""),"",IF(A564="","Missing product",IF(B564="","Missing material",IF(COUNTIF(ProductList,A564)=0,"Product not in Products list",IF(COUNTIF(MaterialList,B564)=0,"Material not in Materials list","OK")))))</f>
        <v>OK</v>
      </c>
      <c r="H564" s="18" t="str">
        <f aca="false">IF(F564="Active",A564&amp;"|"&amp;COUNTIFS(A$2:A564,A564,F$2:F564,"Active"),"")</f>
        <v/>
      </c>
      <c r="I564" s="18" t="str">
        <f aca="false">IF(B564="","",IF(SUMPRODUCT(MAX((A$1:A563=A564)*(B$1:B563=B564)*ROW(A$1:A563)))=0,C564&amp;"",IF(C564="",INDEX(I$1:I563,SUMPRODUCT(MAX((A$1:A563=A564)*(B$1:B563=B564)*ROW(A$1:A563)))),IF(INDEX(I$1:I563,SUMPRODUCT(MAX((A$1:A563=A564)*(B$1:B563=B564)*ROW(A$1:A563))))="",C564&amp;"",INDEX(I$1:I563,SUMPRODUCT(MAX((A$1:A563=A564)*(B$1:B563=B564)*ROW(A$1:A563))))&amp;"; "&amp;C564))))</f>
        <v/>
      </c>
      <c r="J564" s="18" t="str">
        <f aca="false">IF(A564="","",A564&amp;"|"&amp;COUNTIF(A$2:A564,A564))</f>
        <v>Ozanimod 0.23/0.46|4</v>
      </c>
      <c r="K564" s="18" t="n">
        <f aca="false">IF(OR(A564="",B564=""),0,IF(COUNTIFS(A$2:A564,A564,B$2:B564,B564)=1,1,0))</f>
        <v>1</v>
      </c>
    </row>
    <row r="565" customFormat="false" ht="15" hidden="false" customHeight="false" outlineLevel="0" collapsed="false">
      <c r="A565" s="15" t="s">
        <v>411</v>
      </c>
      <c r="B565" s="15" t="s">
        <v>298</v>
      </c>
      <c r="C565" s="15"/>
      <c r="D565" s="15"/>
      <c r="F565" s="18" t="str">
        <f aca="false">IF(B565="","",IFERROR(INDEX(Materials!$B$2:$B$301,MATCH(B565,Materials!$A$2:$A$301,0)),""))</f>
        <v>Lubricant</v>
      </c>
      <c r="G565" s="18" t="str">
        <f aca="true">IF(AND(A565="",B565=""),"",IF(A565="","Missing product",IF(B565="","Missing material",IF(COUNTIF(ProductList,A565)=0,"Product not in Products list",IF(COUNTIF(MaterialList,B565)=0,"Material not in Materials list","OK")))))</f>
        <v>OK</v>
      </c>
      <c r="H565" s="18" t="str">
        <f aca="false">IF(F565="Active",A565&amp;"|"&amp;COUNTIFS(A$2:A565,A565,F$2:F565,"Active"),"")</f>
        <v/>
      </c>
      <c r="I565" s="18" t="str">
        <f aca="false">IF(B565="","",IF(SUMPRODUCT(MAX((A$1:A564=A565)*(B$1:B564=B565)*ROW(A$1:A564)))=0,C565&amp;"",IF(C565="",INDEX(I$1:I564,SUMPRODUCT(MAX((A$1:A564=A565)*(B$1:B564=B565)*ROW(A$1:A564)))),IF(INDEX(I$1:I564,SUMPRODUCT(MAX((A$1:A564=A565)*(B$1:B564=B565)*ROW(A$1:A564))))="",C565&amp;"",INDEX(I$1:I564,SUMPRODUCT(MAX((A$1:A564=A565)*(B$1:B564=B565)*ROW(A$1:A564))))&amp;"; "&amp;C565))))</f>
        <v/>
      </c>
      <c r="J565" s="18" t="str">
        <f aca="false">IF(A565="","",A565&amp;"|"&amp;COUNTIF(A$2:A565,A565))</f>
        <v>Ozanimod 0.23/0.46|5</v>
      </c>
      <c r="K565" s="18" t="n">
        <f aca="false">IF(OR(A565="",B565=""),0,IF(COUNTIFS(A$2:A565,A565,B$2:B565,B565)=1,1,0))</f>
        <v>1</v>
      </c>
    </row>
    <row r="566" customFormat="false" ht="15" hidden="false" customHeight="false" outlineLevel="0" collapsed="false">
      <c r="A566" s="15" t="s">
        <v>411</v>
      </c>
      <c r="B566" s="15" t="s">
        <v>338</v>
      </c>
      <c r="C566" s="15"/>
      <c r="D566" s="15"/>
      <c r="F566" s="18" t="str">
        <f aca="false">IF(B566="","",IFERROR(INDEX(Materials!$B$2:$B$301,MATCH(B566,Materials!$A$2:$A$301,0)),""))</f>
        <v>Solvent</v>
      </c>
      <c r="G566" s="18" t="str">
        <f aca="true">IF(AND(A566="",B566=""),"",IF(A566="","Missing product",IF(B566="","Missing material",IF(COUNTIF(ProductList,A566)=0,"Product not in Products list",IF(COUNTIF(MaterialList,B566)=0,"Material not in Materials list","OK")))))</f>
        <v>OK</v>
      </c>
      <c r="H566" s="18" t="str">
        <f aca="false">IF(F566="Active",A566&amp;"|"&amp;COUNTIFS(A$2:A566,A566,F$2:F566,"Active"),"")</f>
        <v/>
      </c>
      <c r="I566" s="18" t="str">
        <f aca="false">IF(B566="","",IF(SUMPRODUCT(MAX((A$1:A565=A566)*(B$1:B565=B566)*ROW(A$1:A565)))=0,C566&amp;"",IF(C566="",INDEX(I$1:I565,SUMPRODUCT(MAX((A$1:A565=A566)*(B$1:B565=B566)*ROW(A$1:A565)))),IF(INDEX(I$1:I565,SUMPRODUCT(MAX((A$1:A565=A566)*(B$1:B565=B566)*ROW(A$1:A565))))="",C566&amp;"",INDEX(I$1:I565,SUMPRODUCT(MAX((A$1:A565=A566)*(B$1:B565=B566)*ROW(A$1:A565))))&amp;"; "&amp;C566))))</f>
        <v/>
      </c>
      <c r="J566" s="18" t="str">
        <f aca="false">IF(A566="","",A566&amp;"|"&amp;COUNTIF(A$2:A566,A566))</f>
        <v>Ozanimod 0.23/0.46|6</v>
      </c>
      <c r="K566" s="18" t="n">
        <f aca="false">IF(OR(A566="",B566=""),0,IF(COUNTIFS(A$2:A566,A566,B$2:B566,B566)=1,1,0))</f>
        <v>1</v>
      </c>
    </row>
    <row r="567" customFormat="false" ht="15" hidden="false" customHeight="false" outlineLevel="0" collapsed="false">
      <c r="A567" s="15" t="s">
        <v>411</v>
      </c>
      <c r="B567" s="15" t="s">
        <v>228</v>
      </c>
      <c r="C567" s="15" t="s">
        <v>505</v>
      </c>
      <c r="D567" s="15"/>
      <c r="F567" s="18" t="str">
        <f aca="false">IF(B567="","",IFERROR(INDEX(Materials!$B$2:$B$301,MATCH(B567,Materials!$A$2:$A$301,0)),""))</f>
        <v>Capsule Shell</v>
      </c>
      <c r="G567" s="18" t="str">
        <f aca="true">IF(AND(A567="",B567=""),"",IF(A567="","Missing product",IF(B567="","Missing material",IF(COUNTIF(ProductList,A567)=0,"Product not in Products list",IF(COUNTIF(MaterialList,B567)=0,"Material not in Materials list","OK")))))</f>
        <v>OK</v>
      </c>
      <c r="H567" s="18" t="str">
        <f aca="false">IF(F567="Active",A567&amp;"|"&amp;COUNTIFS(A$2:A567,A567,F$2:F567,"Active"),"")</f>
        <v/>
      </c>
      <c r="I567" s="18" t="str">
        <f aca="false">IF(B567="","",IF(SUMPRODUCT(MAX((A$1:A566=A567)*(B$1:B566=B567)*ROW(A$1:A566)))=0,C567&amp;"",IF(C567="",INDEX(I$1:I566,SUMPRODUCT(MAX((A$1:A566=A567)*(B$1:B566=B567)*ROW(A$1:A566)))),IF(INDEX(I$1:I566,SUMPRODUCT(MAX((A$1:A566=A567)*(B$1:B566=B567)*ROW(A$1:A566))))="",C567&amp;"",INDEX(I$1:I566,SUMPRODUCT(MAX((A$1:A566=A567)*(B$1:B566=B567)*ROW(A$1:A566))))&amp;"; "&amp;C567))))</f>
        <v>Capsule Size 2</v>
      </c>
      <c r="J567" s="18" t="str">
        <f aca="false">IF(A567="","",A567&amp;"|"&amp;COUNTIF(A$2:A567,A567))</f>
        <v>Ozanimod 0.23/0.46|7</v>
      </c>
      <c r="K567" s="18" t="n">
        <f aca="false">IF(OR(A567="",B567=""),0,IF(COUNTIFS(A$2:A567,A567,B$2:B567,B567)=1,1,0))</f>
        <v>1</v>
      </c>
    </row>
    <row r="568" customFormat="false" ht="15" hidden="false" customHeight="false" outlineLevel="0" collapsed="false">
      <c r="A568" s="15" t="s">
        <v>412</v>
      </c>
      <c r="B568" s="15" t="s">
        <v>176</v>
      </c>
      <c r="C568" s="15"/>
      <c r="D568" s="15"/>
      <c r="F568" s="18" t="str">
        <f aca="false">IF(B568="","",IFERROR(INDEX(Materials!$B$2:$B$301,MATCH(B568,Materials!$A$2:$A$301,0)),""))</f>
        <v>Active</v>
      </c>
      <c r="G568" s="18" t="str">
        <f aca="true">IF(AND(A568="",B568=""),"",IF(A568="","Missing product",IF(B568="","Missing material",IF(COUNTIF(ProductList,A568)=0,"Product not in Products list",IF(COUNTIF(MaterialList,B568)=0,"Material not in Materials list","OK")))))</f>
        <v>OK</v>
      </c>
      <c r="H568" s="18" t="str">
        <f aca="false">IF(F568="Active",A568&amp;"|"&amp;COUNTIFS(A$2:A568,A568,F$2:F568,"Active"),"")</f>
        <v>Ozanimod 0.92 mg|1</v>
      </c>
      <c r="I568" s="18" t="str">
        <f aca="false">IF(B568="","",IF(SUMPRODUCT(MAX((A$1:A567=A568)*(B$1:B567=B568)*ROW(A$1:A567)))=0,C568&amp;"",IF(C568="",INDEX(I$1:I567,SUMPRODUCT(MAX((A$1:A567=A568)*(B$1:B567=B568)*ROW(A$1:A567)))),IF(INDEX(I$1:I567,SUMPRODUCT(MAX((A$1:A567=A568)*(B$1:B567=B568)*ROW(A$1:A567))))="",C568&amp;"",INDEX(I$1:I567,SUMPRODUCT(MAX((A$1:A567=A568)*(B$1:B567=B568)*ROW(A$1:A567))))&amp;"; "&amp;C568))))</f>
        <v/>
      </c>
      <c r="J568" s="18" t="str">
        <f aca="false">IF(A568="","",A568&amp;"|"&amp;COUNTIF(A$2:A568,A568))</f>
        <v>Ozanimod 0.92 mg|1</v>
      </c>
      <c r="K568" s="18" t="n">
        <f aca="false">IF(OR(A568="",B568=""),0,IF(COUNTIFS(A$2:A568,A568,B$2:B568,B568)=1,1,0))</f>
        <v>1</v>
      </c>
    </row>
    <row r="569" customFormat="false" ht="15" hidden="false" customHeight="false" outlineLevel="0" collapsed="false">
      <c r="A569" s="15" t="s">
        <v>412</v>
      </c>
      <c r="B569" s="15" t="s">
        <v>270</v>
      </c>
      <c r="C569" s="15"/>
      <c r="D569" s="15"/>
      <c r="F569" s="18" t="str">
        <f aca="false">IF(B569="","",IFERROR(INDEX(Materials!$B$2:$B$301,MATCH(B569,Materials!$A$2:$A$301,0)),""))</f>
        <v>Filler / Diluent</v>
      </c>
      <c r="G569" s="18" t="str">
        <f aca="true">IF(AND(A569="",B569=""),"",IF(A569="","Missing product",IF(B569="","Missing material",IF(COUNTIF(ProductList,A569)=0,"Product not in Products list",IF(COUNTIF(MaterialList,B569)=0,"Material not in Materials list","OK")))))</f>
        <v>OK</v>
      </c>
      <c r="H569" s="18" t="str">
        <f aca="false">IF(F569="Active",A569&amp;"|"&amp;COUNTIFS(A$2:A569,A569,F$2:F569,"Active"),"")</f>
        <v/>
      </c>
      <c r="I569" s="18" t="str">
        <f aca="false">IF(B569="","",IF(SUMPRODUCT(MAX((A$1:A568=A569)*(B$1:B568=B569)*ROW(A$1:A568)))=0,C569&amp;"",IF(C569="",INDEX(I$1:I568,SUMPRODUCT(MAX((A$1:A568=A569)*(B$1:B568=B569)*ROW(A$1:A568)))),IF(INDEX(I$1:I568,SUMPRODUCT(MAX((A$1:A568=A569)*(B$1:B568=B569)*ROW(A$1:A568))))="",C569&amp;"",INDEX(I$1:I568,SUMPRODUCT(MAX((A$1:A568=A569)*(B$1:B568=B569)*ROW(A$1:A568))))&amp;"; "&amp;C569))))</f>
        <v/>
      </c>
      <c r="J569" s="18" t="str">
        <f aca="false">IF(A569="","",A569&amp;"|"&amp;COUNTIF(A$2:A569,A569))</f>
        <v>Ozanimod 0.92 mg|2</v>
      </c>
      <c r="K569" s="18" t="n">
        <f aca="false">IF(OR(A569="",B569=""),0,IF(COUNTIFS(A$2:A569,A569,B$2:B569,B569)=1,1,0))</f>
        <v>1</v>
      </c>
    </row>
    <row r="570" customFormat="false" ht="15" hidden="false" customHeight="false" outlineLevel="0" collapsed="false">
      <c r="A570" s="15" t="s">
        <v>412</v>
      </c>
      <c r="B570" s="15" t="s">
        <v>40</v>
      </c>
      <c r="C570" s="15"/>
      <c r="D570" s="15"/>
      <c r="F570" s="18" t="str">
        <f aca="false">IF(B570="","",IFERROR(INDEX(Materials!$B$2:$B$301,MATCH(B570,Materials!$A$2:$A$301,0)),""))</f>
        <v>Disintegrant</v>
      </c>
      <c r="G570" s="18" t="str">
        <f aca="true">IF(AND(A570="",B570=""),"",IF(A570="","Missing product",IF(B570="","Missing material",IF(COUNTIF(ProductList,A570)=0,"Product not in Products list",IF(COUNTIF(MaterialList,B570)=0,"Material not in Materials list","OK")))))</f>
        <v>OK</v>
      </c>
      <c r="H570" s="18" t="str">
        <f aca="false">IF(F570="Active",A570&amp;"|"&amp;COUNTIFS(A$2:A570,A570,F$2:F570,"Active"),"")</f>
        <v/>
      </c>
      <c r="I570" s="18" t="str">
        <f aca="false">IF(B570="","",IF(SUMPRODUCT(MAX((A$1:A569=A570)*(B$1:B569=B570)*ROW(A$1:A569)))=0,C570&amp;"",IF(C570="",INDEX(I$1:I569,SUMPRODUCT(MAX((A$1:A569=A570)*(B$1:B569=B570)*ROW(A$1:A569)))),IF(INDEX(I$1:I569,SUMPRODUCT(MAX((A$1:A569=A570)*(B$1:B569=B570)*ROW(A$1:A569))))="",C570&amp;"",INDEX(I$1:I569,SUMPRODUCT(MAX((A$1:A569=A570)*(B$1:B569=B570)*ROW(A$1:A569))))&amp;"; "&amp;C570))))</f>
        <v/>
      </c>
      <c r="J570" s="18" t="str">
        <f aca="false">IF(A570="","",A570&amp;"|"&amp;COUNTIF(A$2:A570,A570))</f>
        <v>Ozanimod 0.92 mg|3</v>
      </c>
      <c r="K570" s="18" t="n">
        <f aca="false">IF(OR(A570="",B570=""),0,IF(COUNTIFS(A$2:A570,A570,B$2:B570,B570)=1,1,0))</f>
        <v>1</v>
      </c>
    </row>
    <row r="571" customFormat="false" ht="15" hidden="false" customHeight="false" outlineLevel="0" collapsed="false">
      <c r="A571" s="15" t="s">
        <v>412</v>
      </c>
      <c r="B571" s="15" t="s">
        <v>293</v>
      </c>
      <c r="C571" s="15"/>
      <c r="D571" s="15"/>
      <c r="F571" s="18" t="str">
        <f aca="false">IF(B571="","",IFERROR(INDEX(Materials!$B$2:$B$301,MATCH(B571,Materials!$A$2:$A$301,0)),""))</f>
        <v>Glidant</v>
      </c>
      <c r="G571" s="18" t="str">
        <f aca="true">IF(AND(A571="",B571=""),"",IF(A571="","Missing product",IF(B571="","Missing material",IF(COUNTIF(ProductList,A571)=0,"Product not in Products list",IF(COUNTIF(MaterialList,B571)=0,"Material not in Materials list","OK")))))</f>
        <v>OK</v>
      </c>
      <c r="H571" s="18" t="str">
        <f aca="false">IF(F571="Active",A571&amp;"|"&amp;COUNTIFS(A$2:A571,A571,F$2:F571,"Active"),"")</f>
        <v/>
      </c>
      <c r="I571" s="18" t="str">
        <f aca="false">IF(B571="","",IF(SUMPRODUCT(MAX((A$1:A570=A571)*(B$1:B570=B571)*ROW(A$1:A570)))=0,C571&amp;"",IF(C571="",INDEX(I$1:I570,SUMPRODUCT(MAX((A$1:A570=A571)*(B$1:B570=B571)*ROW(A$1:A570)))),IF(INDEX(I$1:I570,SUMPRODUCT(MAX((A$1:A570=A571)*(B$1:B570=B571)*ROW(A$1:A570))))="",C571&amp;"",INDEX(I$1:I570,SUMPRODUCT(MAX((A$1:A570=A571)*(B$1:B570=B571)*ROW(A$1:A570))))&amp;"; "&amp;C571))))</f>
        <v/>
      </c>
      <c r="J571" s="18" t="str">
        <f aca="false">IF(A571="","",A571&amp;"|"&amp;COUNTIF(A$2:A571,A571))</f>
        <v>Ozanimod 0.92 mg|4</v>
      </c>
      <c r="K571" s="18" t="n">
        <f aca="false">IF(OR(A571="",B571=""),0,IF(COUNTIFS(A$2:A571,A571,B$2:B571,B571)=1,1,0))</f>
        <v>1</v>
      </c>
    </row>
    <row r="572" customFormat="false" ht="15" hidden="false" customHeight="false" outlineLevel="0" collapsed="false">
      <c r="A572" s="15" t="s">
        <v>412</v>
      </c>
      <c r="B572" s="15" t="s">
        <v>298</v>
      </c>
      <c r="C572" s="15"/>
      <c r="D572" s="15"/>
      <c r="F572" s="18" t="str">
        <f aca="false">IF(B572="","",IFERROR(INDEX(Materials!$B$2:$B$301,MATCH(B572,Materials!$A$2:$A$301,0)),""))</f>
        <v>Lubricant</v>
      </c>
      <c r="G572" s="18" t="str">
        <f aca="true">IF(AND(A572="",B572=""),"",IF(A572="","Missing product",IF(B572="","Missing material",IF(COUNTIF(ProductList,A572)=0,"Product not in Products list",IF(COUNTIF(MaterialList,B572)=0,"Material not in Materials list","OK")))))</f>
        <v>OK</v>
      </c>
      <c r="H572" s="18" t="str">
        <f aca="false">IF(F572="Active",A572&amp;"|"&amp;COUNTIFS(A$2:A572,A572,F$2:F572,"Active"),"")</f>
        <v/>
      </c>
      <c r="I572" s="18" t="str">
        <f aca="false">IF(B572="","",IF(SUMPRODUCT(MAX((A$1:A571=A572)*(B$1:B571=B572)*ROW(A$1:A571)))=0,C572&amp;"",IF(C572="",INDEX(I$1:I571,SUMPRODUCT(MAX((A$1:A571=A572)*(B$1:B571=B572)*ROW(A$1:A571)))),IF(INDEX(I$1:I571,SUMPRODUCT(MAX((A$1:A571=A572)*(B$1:B571=B572)*ROW(A$1:A571))))="",C572&amp;"",INDEX(I$1:I571,SUMPRODUCT(MAX((A$1:A571=A572)*(B$1:B571=B572)*ROW(A$1:A571))))&amp;"; "&amp;C572))))</f>
        <v/>
      </c>
      <c r="J572" s="18" t="str">
        <f aca="false">IF(A572="","",A572&amp;"|"&amp;COUNTIF(A$2:A572,A572))</f>
        <v>Ozanimod 0.92 mg|5</v>
      </c>
      <c r="K572" s="18" t="n">
        <f aca="false">IF(OR(A572="",B572=""),0,IF(COUNTIFS(A$2:A572,A572,B$2:B572,B572)=1,1,0))</f>
        <v>1</v>
      </c>
    </row>
    <row r="573" customFormat="false" ht="15" hidden="false" customHeight="false" outlineLevel="0" collapsed="false">
      <c r="A573" s="15" t="s">
        <v>412</v>
      </c>
      <c r="B573" s="15" t="s">
        <v>338</v>
      </c>
      <c r="C573" s="15"/>
      <c r="D573" s="15"/>
      <c r="F573" s="18" t="str">
        <f aca="false">IF(B573="","",IFERROR(INDEX(Materials!$B$2:$B$301,MATCH(B573,Materials!$A$2:$A$301,0)),""))</f>
        <v>Solvent</v>
      </c>
      <c r="G573" s="18" t="str">
        <f aca="true">IF(AND(A573="",B573=""),"",IF(A573="","Missing product",IF(B573="","Missing material",IF(COUNTIF(ProductList,A573)=0,"Product not in Products list",IF(COUNTIF(MaterialList,B573)=0,"Material not in Materials list","OK")))))</f>
        <v>OK</v>
      </c>
      <c r="H573" s="18" t="str">
        <f aca="false">IF(F573="Active",A573&amp;"|"&amp;COUNTIFS(A$2:A573,A573,F$2:F573,"Active"),"")</f>
        <v/>
      </c>
      <c r="I573" s="18" t="str">
        <f aca="false">IF(B573="","",IF(SUMPRODUCT(MAX((A$1:A572=A573)*(B$1:B572=B573)*ROW(A$1:A572)))=0,C573&amp;"",IF(C573="",INDEX(I$1:I572,SUMPRODUCT(MAX((A$1:A572=A573)*(B$1:B572=B573)*ROW(A$1:A572)))),IF(INDEX(I$1:I572,SUMPRODUCT(MAX((A$1:A572=A573)*(B$1:B572=B573)*ROW(A$1:A572))))="",C573&amp;"",INDEX(I$1:I572,SUMPRODUCT(MAX((A$1:A572=A573)*(B$1:B572=B573)*ROW(A$1:A572))))&amp;"; "&amp;C573))))</f>
        <v/>
      </c>
      <c r="J573" s="18" t="str">
        <f aca="false">IF(A573="","",A573&amp;"|"&amp;COUNTIF(A$2:A573,A573))</f>
        <v>Ozanimod 0.92 mg|6</v>
      </c>
      <c r="K573" s="18" t="n">
        <f aca="false">IF(OR(A573="",B573=""),0,IF(COUNTIFS(A$2:A573,A573,B$2:B573,B573)=1,1,0))</f>
        <v>1</v>
      </c>
    </row>
    <row r="574" customFormat="false" ht="15" hidden="false" customHeight="false" outlineLevel="0" collapsed="false">
      <c r="A574" s="15" t="s">
        <v>412</v>
      </c>
      <c r="B574" s="15" t="s">
        <v>228</v>
      </c>
      <c r="C574" s="15" t="s">
        <v>505</v>
      </c>
      <c r="D574" s="15"/>
      <c r="F574" s="18" t="str">
        <f aca="false">IF(B574="","",IFERROR(INDEX(Materials!$B$2:$B$301,MATCH(B574,Materials!$A$2:$A$301,0)),""))</f>
        <v>Capsule Shell</v>
      </c>
      <c r="G574" s="18" t="str">
        <f aca="true">IF(AND(A574="",B574=""),"",IF(A574="","Missing product",IF(B574="","Missing material",IF(COUNTIF(ProductList,A574)=0,"Product not in Products list",IF(COUNTIF(MaterialList,B574)=0,"Material not in Materials list","OK")))))</f>
        <v>OK</v>
      </c>
      <c r="H574" s="18" t="str">
        <f aca="false">IF(F574="Active",A574&amp;"|"&amp;COUNTIFS(A$2:A574,A574,F$2:F574,"Active"),"")</f>
        <v/>
      </c>
      <c r="I574" s="18" t="str">
        <f aca="false">IF(B574="","",IF(SUMPRODUCT(MAX((A$1:A573=A574)*(B$1:B573=B574)*ROW(A$1:A573)))=0,C574&amp;"",IF(C574="",INDEX(I$1:I573,SUMPRODUCT(MAX((A$1:A573=A574)*(B$1:B573=B574)*ROW(A$1:A573)))),IF(INDEX(I$1:I573,SUMPRODUCT(MAX((A$1:A573=A574)*(B$1:B573=B574)*ROW(A$1:A573))))="",C574&amp;"",INDEX(I$1:I573,SUMPRODUCT(MAX((A$1:A573=A574)*(B$1:B573=B574)*ROW(A$1:A573))))&amp;"; "&amp;C574))))</f>
        <v>Capsule Size 2</v>
      </c>
      <c r="J574" s="18" t="str">
        <f aca="false">IF(A574="","",A574&amp;"|"&amp;COUNTIF(A$2:A574,A574))</f>
        <v>Ozanimod 0.92 mg|7</v>
      </c>
      <c r="K574" s="18" t="n">
        <f aca="false">IF(OR(A574="",B574=""),0,IF(COUNTIFS(A$2:A574,A574,B$2:B574,B574)=1,1,0))</f>
        <v>1</v>
      </c>
    </row>
    <row r="575" customFormat="false" ht="15" hidden="false" customHeight="false" outlineLevel="0" collapsed="false">
      <c r="A575" s="15" t="s">
        <v>413</v>
      </c>
      <c r="B575" s="15" t="s">
        <v>63</v>
      </c>
      <c r="C575" s="15"/>
      <c r="D575" s="15"/>
      <c r="F575" s="18" t="str">
        <f aca="false">IF(B575="","",IFERROR(INDEX(Materials!$B$2:$B$301,MATCH(B575,Materials!$A$2:$A$301,0)),""))</f>
        <v>Active</v>
      </c>
      <c r="G575" s="18" t="str">
        <f aca="true">IF(AND(A575="",B575=""),"",IF(A575="","Missing product",IF(B575="","Missing material",IF(COUNTIF(ProductList,A575)=0,"Product not in Products list",IF(COUNTIF(MaterialList,B575)=0,"Material not in Materials list","OK")))))</f>
        <v>OK</v>
      </c>
      <c r="H575" s="18" t="str">
        <f aca="false">IF(F575="Active",A575&amp;"|"&amp;COUNTIFS(A$2:A575,A575,F$2:F575,"Active"),"")</f>
        <v>Flusip Cold and cough-Day|1</v>
      </c>
      <c r="I575" s="18" t="str">
        <f aca="false">IF(B575="","",IF(SUMPRODUCT(MAX((A$1:A574=A575)*(B$1:B574=B575)*ROW(A$1:A574)))=0,C575&amp;"",IF(C575="",INDEX(I$1:I574,SUMPRODUCT(MAX((A$1:A574=A575)*(B$1:B574=B575)*ROW(A$1:A574)))),IF(INDEX(I$1:I574,SUMPRODUCT(MAX((A$1:A574=A575)*(B$1:B574=B575)*ROW(A$1:A574))))="",C575&amp;"",INDEX(I$1:I574,SUMPRODUCT(MAX((A$1:A574=A575)*(B$1:B574=B575)*ROW(A$1:A574))))&amp;"; "&amp;C575))))</f>
        <v/>
      </c>
      <c r="J575" s="18" t="str">
        <f aca="false">IF(A575="","",A575&amp;"|"&amp;COUNTIF(A$2:A575,A575))</f>
        <v>Flusip Cold and cough-Day|1</v>
      </c>
      <c r="K575" s="18" t="n">
        <f aca="false">IF(OR(A575="",B575=""),0,IF(COUNTIFS(A$2:A575,A575,B$2:B575,B575)=1,1,0))</f>
        <v>1</v>
      </c>
    </row>
    <row r="576" customFormat="false" ht="15" hidden="false" customHeight="false" outlineLevel="0" collapsed="false">
      <c r="A576" s="15" t="s">
        <v>413</v>
      </c>
      <c r="B576" s="15" t="s">
        <v>181</v>
      </c>
      <c r="C576" s="15"/>
      <c r="D576" s="15"/>
      <c r="F576" s="18" t="str">
        <f aca="false">IF(B576="","",IFERROR(INDEX(Materials!$B$2:$B$301,MATCH(B576,Materials!$A$2:$A$301,0)),""))</f>
        <v>Active</v>
      </c>
      <c r="G576" s="18" t="str">
        <f aca="true">IF(AND(A576="",B576=""),"",IF(A576="","Missing product",IF(B576="","Missing material",IF(COUNTIF(ProductList,A576)=0,"Product not in Products list",IF(COUNTIF(MaterialList,B576)=0,"Material not in Materials list","OK")))))</f>
        <v>OK</v>
      </c>
      <c r="H576" s="18" t="str">
        <f aca="false">IF(F576="Active",A576&amp;"|"&amp;COUNTIFS(A$2:A576,A576,F$2:F576,"Active"),"")</f>
        <v>Flusip Cold and cough-Day|2</v>
      </c>
      <c r="I576" s="18" t="str">
        <f aca="false">IF(B576="","",IF(SUMPRODUCT(MAX((A$1:A575=A576)*(B$1:B575=B576)*ROW(A$1:A575)))=0,C576&amp;"",IF(C576="",INDEX(I$1:I575,SUMPRODUCT(MAX((A$1:A575=A576)*(B$1:B575=B576)*ROW(A$1:A575)))),IF(INDEX(I$1:I575,SUMPRODUCT(MAX((A$1:A575=A576)*(B$1:B575=B576)*ROW(A$1:A575))))="",C576&amp;"",INDEX(I$1:I575,SUMPRODUCT(MAX((A$1:A575=A576)*(B$1:B575=B576)*ROW(A$1:A575))))&amp;"; "&amp;C576))))</f>
        <v/>
      </c>
      <c r="J576" s="18" t="str">
        <f aca="false">IF(A576="","",A576&amp;"|"&amp;COUNTIF(A$2:A576,A576))</f>
        <v>Flusip Cold and cough-Day|2</v>
      </c>
      <c r="K576" s="18" t="n">
        <f aca="false">IF(OR(A576="",B576=""),0,IF(COUNTIFS(A$2:A576,A576,B$2:B576,B576)=1,1,0))</f>
        <v>1</v>
      </c>
    </row>
    <row r="577" customFormat="false" ht="15" hidden="false" customHeight="false" outlineLevel="0" collapsed="false">
      <c r="A577" s="15" t="s">
        <v>413</v>
      </c>
      <c r="B577" s="15" t="s">
        <v>109</v>
      </c>
      <c r="C577" s="15"/>
      <c r="D577" s="15"/>
      <c r="F577" s="18" t="str">
        <f aca="false">IF(B577="","",IFERROR(INDEX(Materials!$B$2:$B$301,MATCH(B577,Materials!$A$2:$A$301,0)),""))</f>
        <v>Active</v>
      </c>
      <c r="G577" s="18" t="str">
        <f aca="true">IF(AND(A577="",B577=""),"",IF(A577="","Missing product",IF(B577="","Missing material",IF(COUNTIF(ProductList,A577)=0,"Product not in Products list",IF(COUNTIF(MaterialList,B577)=0,"Material not in Materials list","OK")))))</f>
        <v>OK</v>
      </c>
      <c r="H577" s="18" t="str">
        <f aca="false">IF(F577="Active",A577&amp;"|"&amp;COUNTIFS(A$2:A577,A577,F$2:F577,"Active"),"")</f>
        <v>Flusip Cold and cough-Day|3</v>
      </c>
      <c r="I577" s="18" t="str">
        <f aca="false">IF(B577="","",IF(SUMPRODUCT(MAX((A$1:A576=A577)*(B$1:B576=B577)*ROW(A$1:A576)))=0,C577&amp;"",IF(C577="",INDEX(I$1:I576,SUMPRODUCT(MAX((A$1:A576=A577)*(B$1:B576=B577)*ROW(A$1:A576)))),IF(INDEX(I$1:I576,SUMPRODUCT(MAX((A$1:A576=A577)*(B$1:B576=B577)*ROW(A$1:A576))))="",C577&amp;"",INDEX(I$1:I576,SUMPRODUCT(MAX((A$1:A576=A577)*(B$1:B576=B577)*ROW(A$1:A576))))&amp;"; "&amp;C577))))</f>
        <v/>
      </c>
      <c r="J577" s="18" t="str">
        <f aca="false">IF(A577="","",A577&amp;"|"&amp;COUNTIF(A$2:A577,A577))</f>
        <v>Flusip Cold and cough-Day|3</v>
      </c>
      <c r="K577" s="18" t="n">
        <f aca="false">IF(OR(A577="",B577=""),0,IF(COUNTIFS(A$2:A577,A577,B$2:B577,B577)=1,1,0))</f>
        <v>1</v>
      </c>
    </row>
    <row r="578" customFormat="false" ht="15" hidden="false" customHeight="false" outlineLevel="0" collapsed="false">
      <c r="A578" s="15" t="s">
        <v>413</v>
      </c>
      <c r="B578" s="15" t="s">
        <v>74</v>
      </c>
      <c r="C578" s="15"/>
      <c r="D578" s="15"/>
      <c r="F578" s="18" t="str">
        <f aca="false">IF(B578="","",IFERROR(INDEX(Materials!$B$2:$B$301,MATCH(B578,Materials!$A$2:$A$301,0)),""))</f>
        <v>Active</v>
      </c>
      <c r="G578" s="18" t="str">
        <f aca="true">IF(AND(A578="",B578=""),"",IF(A578="","Missing product",IF(B578="","Missing material",IF(COUNTIF(ProductList,A578)=0,"Product not in Products list",IF(COUNTIF(MaterialList,B578)=0,"Material not in Materials list","OK")))))</f>
        <v>OK</v>
      </c>
      <c r="H578" s="18" t="str">
        <f aca="false">IF(F578="Active",A578&amp;"|"&amp;COUNTIFS(A$2:A578,A578,F$2:F578,"Active"),"")</f>
        <v>Flusip Cold and cough-Day|4</v>
      </c>
      <c r="I578" s="18" t="str">
        <f aca="false">IF(B578="","",IF(SUMPRODUCT(MAX((A$1:A577=A578)*(B$1:B577=B578)*ROW(A$1:A577)))=0,C578&amp;"",IF(C578="",INDEX(I$1:I577,SUMPRODUCT(MAX((A$1:A577=A578)*(B$1:B577=B578)*ROW(A$1:A577)))),IF(INDEX(I$1:I577,SUMPRODUCT(MAX((A$1:A577=A578)*(B$1:B577=B578)*ROW(A$1:A577))))="",C578&amp;"",INDEX(I$1:I577,SUMPRODUCT(MAX((A$1:A577=A578)*(B$1:B577=B578)*ROW(A$1:A577))))&amp;"; "&amp;C578))))</f>
        <v/>
      </c>
      <c r="J578" s="18" t="str">
        <f aca="false">IF(A578="","",A578&amp;"|"&amp;COUNTIF(A$2:A578,A578))</f>
        <v>Flusip Cold and cough-Day|4</v>
      </c>
      <c r="K578" s="18" t="n">
        <f aca="false">IF(OR(A578="",B578=""),0,IF(COUNTIFS(A$2:A578,A578,B$2:B578,B578)=1,1,0))</f>
        <v>1</v>
      </c>
    </row>
    <row r="579" customFormat="false" ht="15" hidden="false" customHeight="false" outlineLevel="0" collapsed="false">
      <c r="A579" s="15" t="s">
        <v>413</v>
      </c>
      <c r="B579" s="15" t="s">
        <v>363</v>
      </c>
      <c r="C579" s="15"/>
      <c r="D579" s="15"/>
      <c r="F579" s="18" t="str">
        <f aca="false">IF(B579="","",IFERROR(INDEX(Materials!$B$2:$B$301,MATCH(B579,Materials!$A$2:$A$301,0)),""))</f>
        <v>pH Modifier / Buffer</v>
      </c>
      <c r="G579" s="18" t="str">
        <f aca="true">IF(AND(A579="",B579=""),"",IF(A579="","Missing product",IF(B579="","Missing material",IF(COUNTIF(ProductList,A579)=0,"Product not in Products list",IF(COUNTIF(MaterialList,B579)=0,"Material not in Materials list","OK")))))</f>
        <v>OK</v>
      </c>
      <c r="H579" s="18" t="str">
        <f aca="false">IF(F579="Active",A579&amp;"|"&amp;COUNTIFS(A$2:A579,A579,F$2:F579,"Active"),"")</f>
        <v/>
      </c>
      <c r="I579" s="18" t="str">
        <f aca="false">IF(B579="","",IF(SUMPRODUCT(MAX((A$1:A578=A579)*(B$1:B578=B579)*ROW(A$1:A578)))=0,C579&amp;"",IF(C579="",INDEX(I$1:I578,SUMPRODUCT(MAX((A$1:A578=A579)*(B$1:B578=B579)*ROW(A$1:A578)))),IF(INDEX(I$1:I578,SUMPRODUCT(MAX((A$1:A578=A579)*(B$1:B578=B579)*ROW(A$1:A578))))="",C579&amp;"",INDEX(I$1:I578,SUMPRODUCT(MAX((A$1:A578=A579)*(B$1:B578=B579)*ROW(A$1:A578))))&amp;"; "&amp;C579))))</f>
        <v/>
      </c>
      <c r="J579" s="18" t="str">
        <f aca="false">IF(A579="","",A579&amp;"|"&amp;COUNTIF(A$2:A579,A579))</f>
        <v>Flusip Cold and cough-Day|5</v>
      </c>
      <c r="K579" s="18" t="n">
        <f aca="false">IF(OR(A579="",B579=""),0,IF(COUNTIFS(A$2:A579,A579,B$2:B579,B579)=1,1,0))</f>
        <v>1</v>
      </c>
    </row>
    <row r="580" customFormat="false" ht="15" hidden="false" customHeight="false" outlineLevel="0" collapsed="false">
      <c r="A580" s="15" t="s">
        <v>413</v>
      </c>
      <c r="B580" s="15" t="s">
        <v>367</v>
      </c>
      <c r="C580" s="15"/>
      <c r="D580" s="15"/>
      <c r="F580" s="18" t="str">
        <f aca="false">IF(B580="","",IFERROR(INDEX(Materials!$B$2:$B$301,MATCH(B580,Materials!$A$2:$A$301,0)),""))</f>
        <v>pH Modifier / Buffer</v>
      </c>
      <c r="G580" s="18" t="str">
        <f aca="true">IF(AND(A580="",B580=""),"",IF(A580="","Missing product",IF(B580="","Missing material",IF(COUNTIF(ProductList,A580)=0,"Product not in Products list",IF(COUNTIF(MaterialList,B580)=0,"Material not in Materials list","OK")))))</f>
        <v>OK</v>
      </c>
      <c r="H580" s="18" t="str">
        <f aca="false">IF(F580="Active",A580&amp;"|"&amp;COUNTIFS(A$2:A580,A580,F$2:F580,"Active"),"")</f>
        <v/>
      </c>
      <c r="I580" s="18" t="str">
        <f aca="false">IF(B580="","",IF(SUMPRODUCT(MAX((A$1:A579=A580)*(B$1:B579=B580)*ROW(A$1:A579)))=0,C580&amp;"",IF(C580="",INDEX(I$1:I579,SUMPRODUCT(MAX((A$1:A579=A580)*(B$1:B579=B580)*ROW(A$1:A579)))),IF(INDEX(I$1:I579,SUMPRODUCT(MAX((A$1:A579=A580)*(B$1:B579=B580)*ROW(A$1:A579))))="",C580&amp;"",INDEX(I$1:I579,SUMPRODUCT(MAX((A$1:A579=A580)*(B$1:B579=B580)*ROW(A$1:A579))))&amp;"; "&amp;C580))))</f>
        <v/>
      </c>
      <c r="J580" s="18" t="str">
        <f aca="false">IF(A580="","",A580&amp;"|"&amp;COUNTIF(A$2:A580,A580))</f>
        <v>Flusip Cold and cough-Day|6</v>
      </c>
      <c r="K580" s="18" t="n">
        <f aca="false">IF(OR(A580="",B580=""),0,IF(COUNTIFS(A$2:A580,A580,B$2:B580,B580)=1,1,0))</f>
        <v>1</v>
      </c>
    </row>
    <row r="581" customFormat="false" ht="15" hidden="false" customHeight="false" outlineLevel="0" collapsed="false">
      <c r="A581" s="15" t="s">
        <v>413</v>
      </c>
      <c r="B581" s="15" t="s">
        <v>359</v>
      </c>
      <c r="C581" s="15"/>
      <c r="D581" s="15"/>
      <c r="F581" s="18" t="str">
        <f aca="false">IF(B581="","",IFERROR(INDEX(Materials!$B$2:$B$301,MATCH(B581,Materials!$A$2:$A$301,0)),""))</f>
        <v>Sweetener / Filler</v>
      </c>
      <c r="G581" s="18" t="str">
        <f aca="true">IF(AND(A581="",B581=""),"",IF(A581="","Missing product",IF(B581="","Missing material",IF(COUNTIF(ProductList,A581)=0,"Product not in Products list",IF(COUNTIF(MaterialList,B581)=0,"Material not in Materials list","OK")))))</f>
        <v>OK</v>
      </c>
      <c r="H581" s="18" t="str">
        <f aca="false">IF(F581="Active",A581&amp;"|"&amp;COUNTIFS(A$2:A581,A581,F$2:F581,"Active"),"")</f>
        <v/>
      </c>
      <c r="I581" s="18" t="str">
        <f aca="false">IF(B581="","",IF(SUMPRODUCT(MAX((A$1:A580=A581)*(B$1:B580=B581)*ROW(A$1:A580)))=0,C581&amp;"",IF(C581="",INDEX(I$1:I580,SUMPRODUCT(MAX((A$1:A580=A581)*(B$1:B580=B581)*ROW(A$1:A580)))),IF(INDEX(I$1:I580,SUMPRODUCT(MAX((A$1:A580=A581)*(B$1:B580=B581)*ROW(A$1:A580))))="",C581&amp;"",INDEX(I$1:I580,SUMPRODUCT(MAX((A$1:A580=A581)*(B$1:B580=B581)*ROW(A$1:A580))))&amp;"; "&amp;C581))))</f>
        <v/>
      </c>
      <c r="J581" s="18" t="str">
        <f aca="false">IF(A581="","",A581&amp;"|"&amp;COUNTIF(A$2:A581,A581))</f>
        <v>Flusip Cold and cough-Day|7</v>
      </c>
      <c r="K581" s="18" t="n">
        <f aca="false">IF(OR(A581="",B581=""),0,IF(COUNTIFS(A$2:A581,A581,B$2:B581,B581)=1,1,0))</f>
        <v>1</v>
      </c>
    </row>
    <row r="582" customFormat="false" ht="15" hidden="false" customHeight="false" outlineLevel="0" collapsed="false">
      <c r="A582" s="15" t="s">
        <v>413</v>
      </c>
      <c r="B582" s="15" t="s">
        <v>356</v>
      </c>
      <c r="C582" s="15"/>
      <c r="D582" s="15"/>
      <c r="F582" s="18" t="str">
        <f aca="false">IF(B582="","",IFERROR(INDEX(Materials!$B$2:$B$301,MATCH(B582,Materials!$A$2:$A$301,0)),""))</f>
        <v>Sweetener / Filler</v>
      </c>
      <c r="G582" s="18" t="str">
        <f aca="true">IF(AND(A582="",B582=""),"",IF(A582="","Missing product",IF(B582="","Missing material",IF(COUNTIF(ProductList,A582)=0,"Product not in Products list",IF(COUNTIF(MaterialList,B582)=0,"Material not in Materials list","OK")))))</f>
        <v>OK</v>
      </c>
      <c r="H582" s="18" t="str">
        <f aca="false">IF(F582="Active",A582&amp;"|"&amp;COUNTIFS(A$2:A582,A582,F$2:F582,"Active"),"")</f>
        <v/>
      </c>
      <c r="I582" s="18" t="str">
        <f aca="false">IF(B582="","",IF(SUMPRODUCT(MAX((A$1:A581=A582)*(B$1:B581=B582)*ROW(A$1:A581)))=0,C582&amp;"",IF(C582="",INDEX(I$1:I581,SUMPRODUCT(MAX((A$1:A581=A582)*(B$1:B581=B582)*ROW(A$1:A581)))),IF(INDEX(I$1:I581,SUMPRODUCT(MAX((A$1:A581=A582)*(B$1:B581=B582)*ROW(A$1:A581))))="",C582&amp;"",INDEX(I$1:I581,SUMPRODUCT(MAX((A$1:A581=A582)*(B$1:B581=B582)*ROW(A$1:A581))))&amp;"; "&amp;C582))))</f>
        <v/>
      </c>
      <c r="J582" s="18" t="str">
        <f aca="false">IF(A582="","",A582&amp;"|"&amp;COUNTIF(A$2:A582,A582))</f>
        <v>Flusip Cold and cough-Day|8</v>
      </c>
      <c r="K582" s="18" t="n">
        <f aca="false">IF(OR(A582="",B582=""),0,IF(COUNTIFS(A$2:A582,A582,B$2:B582,B582)=1,1,0))</f>
        <v>1</v>
      </c>
    </row>
    <row r="583" customFormat="false" ht="15" hidden="false" customHeight="false" outlineLevel="0" collapsed="false">
      <c r="A583" s="15" t="s">
        <v>413</v>
      </c>
      <c r="B583" s="15" t="s">
        <v>355</v>
      </c>
      <c r="C583" s="15"/>
      <c r="D583" s="15"/>
      <c r="F583" s="18" t="str">
        <f aca="false">IF(B583="","",IFERROR(INDEX(Materials!$B$2:$B$301,MATCH(B583,Materials!$A$2:$A$301,0)),""))</f>
        <v>Sweetener</v>
      </c>
      <c r="G583" s="18" t="str">
        <f aca="true">IF(AND(A583="",B583=""),"",IF(A583="","Missing product",IF(B583="","Missing material",IF(COUNTIF(ProductList,A583)=0,"Product not in Products list",IF(COUNTIF(MaterialList,B583)=0,"Material not in Materials list","OK")))))</f>
        <v>OK</v>
      </c>
      <c r="H583" s="18" t="str">
        <f aca="false">IF(F583="Active",A583&amp;"|"&amp;COUNTIFS(A$2:A583,A583,F$2:F583,"Active"),"")</f>
        <v/>
      </c>
      <c r="I583" s="18" t="str">
        <f aca="false">IF(B583="","",IF(SUMPRODUCT(MAX((A$1:A582=A583)*(B$1:B582=B583)*ROW(A$1:A582)))=0,C583&amp;"",IF(C583="",INDEX(I$1:I582,SUMPRODUCT(MAX((A$1:A582=A583)*(B$1:B582=B583)*ROW(A$1:A582)))),IF(INDEX(I$1:I582,SUMPRODUCT(MAX((A$1:A582=A583)*(B$1:B582=B583)*ROW(A$1:A582))))="",C583&amp;"",INDEX(I$1:I582,SUMPRODUCT(MAX((A$1:A582=A583)*(B$1:B582=B583)*ROW(A$1:A582))))&amp;"; "&amp;C583))))</f>
        <v/>
      </c>
      <c r="J583" s="18" t="str">
        <f aca="false">IF(A583="","",A583&amp;"|"&amp;COUNTIF(A$2:A583,A583))</f>
        <v>Flusip Cold and cough-Day|9</v>
      </c>
      <c r="K583" s="18" t="n">
        <f aca="false">IF(OR(A583="",B583=""),0,IF(COUNTIFS(A$2:A583,A583,B$2:B583,B583)=1,1,0))</f>
        <v>1</v>
      </c>
    </row>
    <row r="584" customFormat="false" ht="15" hidden="false" customHeight="false" outlineLevel="0" collapsed="false">
      <c r="A584" s="15" t="s">
        <v>413</v>
      </c>
      <c r="B584" s="15" t="s">
        <v>282</v>
      </c>
      <c r="C584" s="15"/>
      <c r="D584" s="15"/>
      <c r="F584" s="18" t="str">
        <f aca="false">IF(B584="","",IFERROR(INDEX(Materials!$B$2:$B$301,MATCH(B584,Materials!$A$2:$A$301,0)),""))</f>
        <v>Flavour</v>
      </c>
      <c r="G584" s="18" t="str">
        <f aca="true">IF(AND(A584="",B584=""),"",IF(A584="","Missing product",IF(B584="","Missing material",IF(COUNTIF(ProductList,A584)=0,"Product not in Products list",IF(COUNTIF(MaterialList,B584)=0,"Material not in Materials list","OK")))))</f>
        <v>OK</v>
      </c>
      <c r="H584" s="18" t="str">
        <f aca="false">IF(F584="Active",A584&amp;"|"&amp;COUNTIFS(A$2:A584,A584,F$2:F584,"Active"),"")</f>
        <v/>
      </c>
      <c r="I584" s="18" t="str">
        <f aca="false">IF(B584="","",IF(SUMPRODUCT(MAX((A$1:A583=A584)*(B$1:B583=B584)*ROW(A$1:A583)))=0,C584&amp;"",IF(C584="",INDEX(I$1:I583,SUMPRODUCT(MAX((A$1:A583=A584)*(B$1:B583=B584)*ROW(A$1:A583)))),IF(INDEX(I$1:I583,SUMPRODUCT(MAX((A$1:A583=A584)*(B$1:B583=B584)*ROW(A$1:A583))))="",C584&amp;"",INDEX(I$1:I583,SUMPRODUCT(MAX((A$1:A583=A584)*(B$1:B583=B584)*ROW(A$1:A583))))&amp;"; "&amp;C584))))</f>
        <v/>
      </c>
      <c r="J584" s="18" t="str">
        <f aca="false">IF(A584="","",A584&amp;"|"&amp;COUNTIF(A$2:A584,A584))</f>
        <v>Flusip Cold and cough-Day|10</v>
      </c>
      <c r="K584" s="18" t="n">
        <f aca="false">IF(OR(A584="",B584=""),0,IF(COUNTIFS(A$2:A584,A584,B$2:B584,B584)=1,1,0))</f>
        <v>1</v>
      </c>
    </row>
    <row r="585" customFormat="false" ht="15" hidden="false" customHeight="false" outlineLevel="0" collapsed="false">
      <c r="A585" s="15" t="s">
        <v>413</v>
      </c>
      <c r="B585" s="15" t="s">
        <v>278</v>
      </c>
      <c r="C585" s="15"/>
      <c r="D585" s="15"/>
      <c r="F585" s="18" t="str">
        <f aca="false">IF(B585="","",IFERROR(INDEX(Materials!$B$2:$B$301,MATCH(B585,Materials!$A$2:$A$301,0)),""))</f>
        <v>Flavour</v>
      </c>
      <c r="G585" s="18" t="str">
        <f aca="true">IF(AND(A585="",B585=""),"",IF(A585="","Missing product",IF(B585="","Missing material",IF(COUNTIF(ProductList,A585)=0,"Product not in Products list",IF(COUNTIF(MaterialList,B585)=0,"Material not in Materials list","OK")))))</f>
        <v>OK</v>
      </c>
      <c r="H585" s="18" t="str">
        <f aca="false">IF(F585="Active",A585&amp;"|"&amp;COUNTIFS(A$2:A585,A585,F$2:F585,"Active"),"")</f>
        <v/>
      </c>
      <c r="I585" s="18" t="str">
        <f aca="false">IF(B585="","",IF(SUMPRODUCT(MAX((A$1:A584=A585)*(B$1:B584=B585)*ROW(A$1:A584)))=0,C585&amp;"",IF(C585="",INDEX(I$1:I584,SUMPRODUCT(MAX((A$1:A584=A585)*(B$1:B584=B585)*ROW(A$1:A584)))),IF(INDEX(I$1:I584,SUMPRODUCT(MAX((A$1:A584=A585)*(B$1:B584=B585)*ROW(A$1:A584))))="",C585&amp;"",INDEX(I$1:I584,SUMPRODUCT(MAX((A$1:A584=A585)*(B$1:B584=B585)*ROW(A$1:A584))))&amp;"; "&amp;C585))))</f>
        <v/>
      </c>
      <c r="J585" s="18" t="str">
        <f aca="false">IF(A585="","",A585&amp;"|"&amp;COUNTIF(A$2:A585,A585))</f>
        <v>Flusip Cold and cough-Day|11</v>
      </c>
      <c r="K585" s="18" t="n">
        <f aca="false">IF(OR(A585="",B585=""),0,IF(COUNTIFS(A$2:A585,A585,B$2:B585,B585)=1,1,0))</f>
        <v>1</v>
      </c>
    </row>
    <row r="586" customFormat="false" ht="15" hidden="false" customHeight="false" outlineLevel="0" collapsed="false">
      <c r="A586" s="15" t="s">
        <v>413</v>
      </c>
      <c r="B586" s="15" t="s">
        <v>279</v>
      </c>
      <c r="C586" s="15"/>
      <c r="D586" s="15"/>
      <c r="F586" s="18" t="str">
        <f aca="false">IF(B586="","",IFERROR(INDEX(Materials!$B$2:$B$301,MATCH(B586,Materials!$A$2:$A$301,0)),""))</f>
        <v>Flavour</v>
      </c>
      <c r="G586" s="18" t="str">
        <f aca="true">IF(AND(A586="",B586=""),"",IF(A586="","Missing product",IF(B586="","Missing material",IF(COUNTIF(ProductList,A586)=0,"Product not in Products list",IF(COUNTIF(MaterialList,B586)=0,"Material not in Materials list","OK")))))</f>
        <v>OK</v>
      </c>
      <c r="H586" s="18" t="str">
        <f aca="false">IF(F586="Active",A586&amp;"|"&amp;COUNTIFS(A$2:A586,A586,F$2:F586,"Active"),"")</f>
        <v/>
      </c>
      <c r="I586" s="18" t="str">
        <f aca="false">IF(B586="","",IF(SUMPRODUCT(MAX((A$1:A585=A586)*(B$1:B585=B586)*ROW(A$1:A585)))=0,C586&amp;"",IF(C586="",INDEX(I$1:I585,SUMPRODUCT(MAX((A$1:A585=A586)*(B$1:B585=B586)*ROW(A$1:A585)))),IF(INDEX(I$1:I585,SUMPRODUCT(MAX((A$1:A585=A586)*(B$1:B585=B586)*ROW(A$1:A585))))="",C586&amp;"",INDEX(I$1:I585,SUMPRODUCT(MAX((A$1:A585=A586)*(B$1:B585=B586)*ROW(A$1:A585))))&amp;"; "&amp;C586))))</f>
        <v/>
      </c>
      <c r="J586" s="18" t="str">
        <f aca="false">IF(A586="","",A586&amp;"|"&amp;COUNTIF(A$2:A586,A586))</f>
        <v>Flusip Cold and cough-Day|12</v>
      </c>
      <c r="K586" s="18" t="n">
        <f aca="false">IF(OR(A586="",B586=""),0,IF(COUNTIFS(A$2:A586,A586,B$2:B586,B586)=1,1,0))</f>
        <v>1</v>
      </c>
    </row>
    <row r="587" customFormat="false" ht="15" hidden="false" customHeight="false" outlineLevel="0" collapsed="false">
      <c r="A587" s="15" t="s">
        <v>413</v>
      </c>
      <c r="B587" s="15" t="s">
        <v>293</v>
      </c>
      <c r="C587" s="15"/>
      <c r="D587" s="15"/>
      <c r="F587" s="18" t="str">
        <f aca="false">IF(B587="","",IFERROR(INDEX(Materials!$B$2:$B$301,MATCH(B587,Materials!$A$2:$A$301,0)),""))</f>
        <v>Glidant</v>
      </c>
      <c r="G587" s="18" t="str">
        <f aca="true">IF(AND(A587="",B587=""),"",IF(A587="","Missing product",IF(B587="","Missing material",IF(COUNTIF(ProductList,A587)=0,"Product not in Products list",IF(COUNTIF(MaterialList,B587)=0,"Material not in Materials list","OK")))))</f>
        <v>OK</v>
      </c>
      <c r="H587" s="18" t="str">
        <f aca="false">IF(F587="Active",A587&amp;"|"&amp;COUNTIFS(A$2:A587,A587,F$2:F587,"Active"),"")</f>
        <v/>
      </c>
      <c r="I587" s="18" t="str">
        <f aca="false">IF(B587="","",IF(SUMPRODUCT(MAX((A$1:A586=A587)*(B$1:B586=B587)*ROW(A$1:A586)))=0,C587&amp;"",IF(C587="",INDEX(I$1:I586,SUMPRODUCT(MAX((A$1:A586=A587)*(B$1:B586=B587)*ROW(A$1:A586)))),IF(INDEX(I$1:I586,SUMPRODUCT(MAX((A$1:A586=A587)*(B$1:B586=B587)*ROW(A$1:A586))))="",C587&amp;"",INDEX(I$1:I586,SUMPRODUCT(MAX((A$1:A586=A587)*(B$1:B586=B587)*ROW(A$1:A586))))&amp;"; "&amp;C587))))</f>
        <v/>
      </c>
      <c r="J587" s="18" t="str">
        <f aca="false">IF(A587="","",A587&amp;"|"&amp;COUNTIF(A$2:A587,A587))</f>
        <v>Flusip Cold and cough-Day|13</v>
      </c>
      <c r="K587" s="18" t="n">
        <f aca="false">IF(OR(A587="",B587=""),0,IF(COUNTIFS(A$2:A587,A587,B$2:B587,B587)=1,1,0))</f>
        <v>1</v>
      </c>
    </row>
    <row r="588" customFormat="false" ht="15" hidden="false" customHeight="false" outlineLevel="0" collapsed="false">
      <c r="A588" s="15" t="s">
        <v>413</v>
      </c>
      <c r="B588" s="15" t="s">
        <v>243</v>
      </c>
      <c r="C588" s="15"/>
      <c r="D588" s="15"/>
      <c r="F588" s="18" t="str">
        <f aca="false">IF(B588="","",IFERROR(INDEX(Materials!$B$2:$B$301,MATCH(B588,Materials!$A$2:$A$301,0)),""))</f>
        <v>Colorant</v>
      </c>
      <c r="G588" s="18" t="str">
        <f aca="true">IF(AND(A588="",B588=""),"",IF(A588="","Missing product",IF(B588="","Missing material",IF(COUNTIF(ProductList,A588)=0,"Product not in Products list",IF(COUNTIF(MaterialList,B588)=0,"Material not in Materials list","OK")))))</f>
        <v>OK</v>
      </c>
      <c r="H588" s="18" t="str">
        <f aca="false">IF(F588="Active",A588&amp;"|"&amp;COUNTIFS(A$2:A588,A588,F$2:F588,"Active"),"")</f>
        <v/>
      </c>
      <c r="I588" s="18" t="str">
        <f aca="false">IF(B588="","",IF(SUMPRODUCT(MAX((A$1:A587=A588)*(B$1:B587=B588)*ROW(A$1:A587)))=0,C588&amp;"",IF(C588="",INDEX(I$1:I587,SUMPRODUCT(MAX((A$1:A587=A588)*(B$1:B587=B588)*ROW(A$1:A587)))),IF(INDEX(I$1:I587,SUMPRODUCT(MAX((A$1:A587=A588)*(B$1:B587=B588)*ROW(A$1:A587))))="",C588&amp;"",INDEX(I$1:I587,SUMPRODUCT(MAX((A$1:A587=A588)*(B$1:B587=B588)*ROW(A$1:A587))))&amp;"; "&amp;C588))))</f>
        <v/>
      </c>
      <c r="J588" s="18" t="str">
        <f aca="false">IF(A588="","",A588&amp;"|"&amp;COUNTIF(A$2:A588,A588))</f>
        <v>Flusip Cold and cough-Day|14</v>
      </c>
      <c r="K588" s="18" t="n">
        <f aca="false">IF(OR(A588="",B588=""),0,IF(COUNTIFS(A$2:A588,A588,B$2:B588,B588)=1,1,0))</f>
        <v>1</v>
      </c>
    </row>
    <row r="589" customFormat="false" ht="15" hidden="false" customHeight="false" outlineLevel="0" collapsed="false">
      <c r="A589" s="15" t="s">
        <v>414</v>
      </c>
      <c r="B589" s="15" t="s">
        <v>63</v>
      </c>
      <c r="C589" s="15"/>
      <c r="D589" s="15"/>
      <c r="F589" s="18" t="str">
        <f aca="false">IF(B589="","",IFERROR(INDEX(Materials!$B$2:$B$301,MATCH(B589,Materials!$A$2:$A$301,0)),""))</f>
        <v>Active</v>
      </c>
      <c r="G589" s="18" t="str">
        <f aca="true">IF(AND(A589="",B589=""),"",IF(A589="","Missing product",IF(B589="","Missing material",IF(COUNTIF(ProductList,A589)=0,"Product not in Products list",IF(COUNTIF(MaterialList,B589)=0,"Material not in Materials list","OK")))))</f>
        <v>OK</v>
      </c>
      <c r="H589" s="18" t="str">
        <f aca="false">IF(F589="Active",A589&amp;"|"&amp;COUNTIFS(A$2:A589,A589,F$2:F589,"Active"),"")</f>
        <v>Flusip Cold and Cough-Day (Sugar Free)|1</v>
      </c>
      <c r="I589" s="18" t="str">
        <f aca="false">IF(B589="","",IF(SUMPRODUCT(MAX((A$1:A588=A589)*(B$1:B588=B589)*ROW(A$1:A588)))=0,C589&amp;"",IF(C589="",INDEX(I$1:I588,SUMPRODUCT(MAX((A$1:A588=A589)*(B$1:B588=B589)*ROW(A$1:A588)))),IF(INDEX(I$1:I588,SUMPRODUCT(MAX((A$1:A588=A589)*(B$1:B588=B589)*ROW(A$1:A588))))="",C589&amp;"",INDEX(I$1:I588,SUMPRODUCT(MAX((A$1:A588=A589)*(B$1:B588=B589)*ROW(A$1:A588))))&amp;"; "&amp;C589))))</f>
        <v/>
      </c>
      <c r="J589" s="18" t="str">
        <f aca="false">IF(A589="","",A589&amp;"|"&amp;COUNTIF(A$2:A589,A589))</f>
        <v>Flusip Cold and Cough-Day (Sugar Free)|1</v>
      </c>
      <c r="K589" s="18" t="n">
        <f aca="false">IF(OR(A589="",B589=""),0,IF(COUNTIFS(A$2:A589,A589,B$2:B589,B589)=1,1,0))</f>
        <v>1</v>
      </c>
    </row>
    <row r="590" customFormat="false" ht="15" hidden="false" customHeight="false" outlineLevel="0" collapsed="false">
      <c r="A590" s="15" t="s">
        <v>414</v>
      </c>
      <c r="B590" s="15" t="s">
        <v>181</v>
      </c>
      <c r="C590" s="15"/>
      <c r="D590" s="15"/>
      <c r="F590" s="18" t="str">
        <f aca="false">IF(B590="","",IFERROR(INDEX(Materials!$B$2:$B$301,MATCH(B590,Materials!$A$2:$A$301,0)),""))</f>
        <v>Active</v>
      </c>
      <c r="G590" s="18" t="str">
        <f aca="true">IF(AND(A590="",B590=""),"",IF(A590="","Missing product",IF(B590="","Missing material",IF(COUNTIF(ProductList,A590)=0,"Product not in Products list",IF(COUNTIF(MaterialList,B590)=0,"Material not in Materials list","OK")))))</f>
        <v>OK</v>
      </c>
      <c r="H590" s="18" t="str">
        <f aca="false">IF(F590="Active",A590&amp;"|"&amp;COUNTIFS(A$2:A590,A590,F$2:F590,"Active"),"")</f>
        <v>Flusip Cold and Cough-Day (Sugar Free)|2</v>
      </c>
      <c r="I590" s="18" t="str">
        <f aca="false">IF(B590="","",IF(SUMPRODUCT(MAX((A$1:A589=A590)*(B$1:B589=B590)*ROW(A$1:A589)))=0,C590&amp;"",IF(C590="",INDEX(I$1:I589,SUMPRODUCT(MAX((A$1:A589=A590)*(B$1:B589=B590)*ROW(A$1:A589)))),IF(INDEX(I$1:I589,SUMPRODUCT(MAX((A$1:A589=A590)*(B$1:B589=B590)*ROW(A$1:A589))))="",C590&amp;"",INDEX(I$1:I589,SUMPRODUCT(MAX((A$1:A589=A590)*(B$1:B589=B590)*ROW(A$1:A589))))&amp;"; "&amp;C590))))</f>
        <v/>
      </c>
      <c r="J590" s="18" t="str">
        <f aca="false">IF(A590="","",A590&amp;"|"&amp;COUNTIF(A$2:A590,A590))</f>
        <v>Flusip Cold and Cough-Day (Sugar Free)|2</v>
      </c>
      <c r="K590" s="18" t="n">
        <f aca="false">IF(OR(A590="",B590=""),0,IF(COUNTIFS(A$2:A590,A590,B$2:B590,B590)=1,1,0))</f>
        <v>1</v>
      </c>
    </row>
    <row r="591" customFormat="false" ht="15" hidden="false" customHeight="false" outlineLevel="0" collapsed="false">
      <c r="A591" s="15" t="s">
        <v>414</v>
      </c>
      <c r="B591" s="15" t="s">
        <v>109</v>
      </c>
      <c r="C591" s="15"/>
      <c r="D591" s="15"/>
      <c r="F591" s="18" t="str">
        <f aca="false">IF(B591="","",IFERROR(INDEX(Materials!$B$2:$B$301,MATCH(B591,Materials!$A$2:$A$301,0)),""))</f>
        <v>Active</v>
      </c>
      <c r="G591" s="18" t="str">
        <f aca="true">IF(AND(A591="",B591=""),"",IF(A591="","Missing product",IF(B591="","Missing material",IF(COUNTIF(ProductList,A591)=0,"Product not in Products list",IF(COUNTIF(MaterialList,B591)=0,"Material not in Materials list","OK")))))</f>
        <v>OK</v>
      </c>
      <c r="H591" s="18" t="str">
        <f aca="false">IF(F591="Active",A591&amp;"|"&amp;COUNTIFS(A$2:A591,A591,F$2:F591,"Active"),"")</f>
        <v>Flusip Cold and Cough-Day (Sugar Free)|3</v>
      </c>
      <c r="I591" s="18" t="str">
        <f aca="false">IF(B591="","",IF(SUMPRODUCT(MAX((A$1:A590=A591)*(B$1:B590=B591)*ROW(A$1:A590)))=0,C591&amp;"",IF(C591="",INDEX(I$1:I590,SUMPRODUCT(MAX((A$1:A590=A591)*(B$1:B590=B591)*ROW(A$1:A590)))),IF(INDEX(I$1:I590,SUMPRODUCT(MAX((A$1:A590=A591)*(B$1:B590=B591)*ROW(A$1:A590))))="",C591&amp;"",INDEX(I$1:I590,SUMPRODUCT(MAX((A$1:A590=A591)*(B$1:B590=B591)*ROW(A$1:A590))))&amp;"; "&amp;C591))))</f>
        <v/>
      </c>
      <c r="J591" s="18" t="str">
        <f aca="false">IF(A591="","",A591&amp;"|"&amp;COUNTIF(A$2:A591,A591))</f>
        <v>Flusip Cold and Cough-Day (Sugar Free)|3</v>
      </c>
      <c r="K591" s="18" t="n">
        <f aca="false">IF(OR(A591="",B591=""),0,IF(COUNTIFS(A$2:A591,A591,B$2:B591,B591)=1,1,0))</f>
        <v>1</v>
      </c>
    </row>
    <row r="592" customFormat="false" ht="15" hidden="false" customHeight="false" outlineLevel="0" collapsed="false">
      <c r="A592" s="15" t="s">
        <v>414</v>
      </c>
      <c r="B592" s="15" t="s">
        <v>74</v>
      </c>
      <c r="C592" s="15"/>
      <c r="D592" s="15"/>
      <c r="F592" s="18" t="str">
        <f aca="false">IF(B592="","",IFERROR(INDEX(Materials!$B$2:$B$301,MATCH(B592,Materials!$A$2:$A$301,0)),""))</f>
        <v>Active</v>
      </c>
      <c r="G592" s="18" t="str">
        <f aca="true">IF(AND(A592="",B592=""),"",IF(A592="","Missing product",IF(B592="","Missing material",IF(COUNTIF(ProductList,A592)=0,"Product not in Products list",IF(COUNTIF(MaterialList,B592)=0,"Material not in Materials list","OK")))))</f>
        <v>OK</v>
      </c>
      <c r="H592" s="18" t="str">
        <f aca="false">IF(F592="Active",A592&amp;"|"&amp;COUNTIFS(A$2:A592,A592,F$2:F592,"Active"),"")</f>
        <v>Flusip Cold and Cough-Day (Sugar Free)|4</v>
      </c>
      <c r="I592" s="18" t="str">
        <f aca="false">IF(B592="","",IF(SUMPRODUCT(MAX((A$1:A591=A592)*(B$1:B591=B592)*ROW(A$1:A591)))=0,C592&amp;"",IF(C592="",INDEX(I$1:I591,SUMPRODUCT(MAX((A$1:A591=A592)*(B$1:B591=B592)*ROW(A$1:A591)))),IF(INDEX(I$1:I591,SUMPRODUCT(MAX((A$1:A591=A592)*(B$1:B591=B592)*ROW(A$1:A591))))="",C592&amp;"",INDEX(I$1:I591,SUMPRODUCT(MAX((A$1:A591=A592)*(B$1:B591=B592)*ROW(A$1:A591))))&amp;"; "&amp;C592))))</f>
        <v/>
      </c>
      <c r="J592" s="18" t="str">
        <f aca="false">IF(A592="","",A592&amp;"|"&amp;COUNTIF(A$2:A592,A592))</f>
        <v>Flusip Cold and Cough-Day (Sugar Free)|4</v>
      </c>
      <c r="K592" s="18" t="n">
        <f aca="false">IF(OR(A592="",B592=""),0,IF(COUNTIFS(A$2:A592,A592,B$2:B592,B592)=1,1,0))</f>
        <v>1</v>
      </c>
    </row>
    <row r="593" customFormat="false" ht="15" hidden="false" customHeight="false" outlineLevel="0" collapsed="false">
      <c r="A593" s="15" t="s">
        <v>414</v>
      </c>
      <c r="B593" s="15" t="s">
        <v>363</v>
      </c>
      <c r="C593" s="15"/>
      <c r="D593" s="15"/>
      <c r="F593" s="18" t="str">
        <f aca="false">IF(B593="","",IFERROR(INDEX(Materials!$B$2:$B$301,MATCH(B593,Materials!$A$2:$A$301,0)),""))</f>
        <v>pH Modifier / Buffer</v>
      </c>
      <c r="G593" s="18" t="str">
        <f aca="true">IF(AND(A593="",B593=""),"",IF(A593="","Missing product",IF(B593="","Missing material",IF(COUNTIF(ProductList,A593)=0,"Product not in Products list",IF(COUNTIF(MaterialList,B593)=0,"Material not in Materials list","OK")))))</f>
        <v>OK</v>
      </c>
      <c r="H593" s="18" t="str">
        <f aca="false">IF(F593="Active",A593&amp;"|"&amp;COUNTIFS(A$2:A593,A593,F$2:F593,"Active"),"")</f>
        <v/>
      </c>
      <c r="I593" s="18" t="str">
        <f aca="false">IF(B593="","",IF(SUMPRODUCT(MAX((A$1:A592=A593)*(B$1:B592=B593)*ROW(A$1:A592)))=0,C593&amp;"",IF(C593="",INDEX(I$1:I592,SUMPRODUCT(MAX((A$1:A592=A593)*(B$1:B592=B593)*ROW(A$1:A592)))),IF(INDEX(I$1:I592,SUMPRODUCT(MAX((A$1:A592=A593)*(B$1:B592=B593)*ROW(A$1:A592))))="",C593&amp;"",INDEX(I$1:I592,SUMPRODUCT(MAX((A$1:A592=A593)*(B$1:B592=B593)*ROW(A$1:A592))))&amp;"; "&amp;C593))))</f>
        <v/>
      </c>
      <c r="J593" s="18" t="str">
        <f aca="false">IF(A593="","",A593&amp;"|"&amp;COUNTIF(A$2:A593,A593))</f>
        <v>Flusip Cold and Cough-Day (Sugar Free)|5</v>
      </c>
      <c r="K593" s="18" t="n">
        <f aca="false">IF(OR(A593="",B593=""),0,IF(COUNTIFS(A$2:A593,A593,B$2:B593,B593)=1,1,0))</f>
        <v>1</v>
      </c>
    </row>
    <row r="594" customFormat="false" ht="15" hidden="false" customHeight="false" outlineLevel="0" collapsed="false">
      <c r="A594" s="15" t="s">
        <v>414</v>
      </c>
      <c r="B594" s="15" t="s">
        <v>367</v>
      </c>
      <c r="C594" s="15"/>
      <c r="D594" s="15"/>
      <c r="F594" s="18" t="str">
        <f aca="false">IF(B594="","",IFERROR(INDEX(Materials!$B$2:$B$301,MATCH(B594,Materials!$A$2:$A$301,0)),""))</f>
        <v>pH Modifier / Buffer</v>
      </c>
      <c r="G594" s="18" t="str">
        <f aca="true">IF(AND(A594="",B594=""),"",IF(A594="","Missing product",IF(B594="","Missing material",IF(COUNTIF(ProductList,A594)=0,"Product not in Products list",IF(COUNTIF(MaterialList,B594)=0,"Material not in Materials list","OK")))))</f>
        <v>OK</v>
      </c>
      <c r="H594" s="18" t="str">
        <f aca="false">IF(F594="Active",A594&amp;"|"&amp;COUNTIFS(A$2:A594,A594,F$2:F594,"Active"),"")</f>
        <v/>
      </c>
      <c r="I594" s="18" t="str">
        <f aca="false">IF(B594="","",IF(SUMPRODUCT(MAX((A$1:A593=A594)*(B$1:B593=B594)*ROW(A$1:A593)))=0,C594&amp;"",IF(C594="",INDEX(I$1:I593,SUMPRODUCT(MAX((A$1:A593=A594)*(B$1:B593=B594)*ROW(A$1:A593)))),IF(INDEX(I$1:I593,SUMPRODUCT(MAX((A$1:A593=A594)*(B$1:B593=B594)*ROW(A$1:A593))))="",C594&amp;"",INDEX(I$1:I593,SUMPRODUCT(MAX((A$1:A593=A594)*(B$1:B593=B594)*ROW(A$1:A593))))&amp;"; "&amp;C594))))</f>
        <v/>
      </c>
      <c r="J594" s="18" t="str">
        <f aca="false">IF(A594="","",A594&amp;"|"&amp;COUNTIF(A$2:A594,A594))</f>
        <v>Flusip Cold and Cough-Day (Sugar Free)|6</v>
      </c>
      <c r="K594" s="18" t="n">
        <f aca="false">IF(OR(A594="",B594=""),0,IF(COUNTIFS(A$2:A594,A594,B$2:B594,B594)=1,1,0))</f>
        <v>1</v>
      </c>
    </row>
    <row r="595" customFormat="false" ht="15" hidden="false" customHeight="false" outlineLevel="0" collapsed="false">
      <c r="A595" s="15" t="s">
        <v>414</v>
      </c>
      <c r="B595" s="15" t="s">
        <v>356</v>
      </c>
      <c r="C595" s="15"/>
      <c r="D595" s="15"/>
      <c r="F595" s="18" t="str">
        <f aca="false">IF(B595="","",IFERROR(INDEX(Materials!$B$2:$B$301,MATCH(B595,Materials!$A$2:$A$301,0)),""))</f>
        <v>Sweetener / Filler</v>
      </c>
      <c r="G595" s="18" t="str">
        <f aca="true">IF(AND(A595="",B595=""),"",IF(A595="","Missing product",IF(B595="","Missing material",IF(COUNTIF(ProductList,A595)=0,"Product not in Products list",IF(COUNTIF(MaterialList,B595)=0,"Material not in Materials list","OK")))))</f>
        <v>OK</v>
      </c>
      <c r="H595" s="18" t="str">
        <f aca="false">IF(F595="Active",A595&amp;"|"&amp;COUNTIFS(A$2:A595,A595,F$2:F595,"Active"),"")</f>
        <v/>
      </c>
      <c r="I595" s="18" t="str">
        <f aca="false">IF(B595="","",IF(SUMPRODUCT(MAX((A$1:A594=A595)*(B$1:B594=B595)*ROW(A$1:A594)))=0,C595&amp;"",IF(C595="",INDEX(I$1:I594,SUMPRODUCT(MAX((A$1:A594=A595)*(B$1:B594=B595)*ROW(A$1:A594)))),IF(INDEX(I$1:I594,SUMPRODUCT(MAX((A$1:A594=A595)*(B$1:B594=B595)*ROW(A$1:A594))))="",C595&amp;"",INDEX(I$1:I594,SUMPRODUCT(MAX((A$1:A594=A595)*(B$1:B594=B595)*ROW(A$1:A594))))&amp;"; "&amp;C595))))</f>
        <v/>
      </c>
      <c r="J595" s="18" t="str">
        <f aca="false">IF(A595="","",A595&amp;"|"&amp;COUNTIF(A$2:A595,A595))</f>
        <v>Flusip Cold and Cough-Day (Sugar Free)|7</v>
      </c>
      <c r="K595" s="18" t="n">
        <f aca="false">IF(OR(A595="",B595=""),0,IF(COUNTIFS(A$2:A595,A595,B$2:B595,B595)=1,1,0))</f>
        <v>1</v>
      </c>
    </row>
    <row r="596" customFormat="false" ht="15" hidden="false" customHeight="false" outlineLevel="0" collapsed="false">
      <c r="A596" s="15" t="s">
        <v>414</v>
      </c>
      <c r="B596" s="15" t="s">
        <v>355</v>
      </c>
      <c r="C596" s="15"/>
      <c r="D596" s="15"/>
      <c r="F596" s="18" t="str">
        <f aca="false">IF(B596="","",IFERROR(INDEX(Materials!$B$2:$B$301,MATCH(B596,Materials!$A$2:$A$301,0)),""))</f>
        <v>Sweetener</v>
      </c>
      <c r="G596" s="18" t="str">
        <f aca="true">IF(AND(A596="",B596=""),"",IF(A596="","Missing product",IF(B596="","Missing material",IF(COUNTIF(ProductList,A596)=0,"Product not in Products list",IF(COUNTIF(MaterialList,B596)=0,"Material not in Materials list","OK")))))</f>
        <v>OK</v>
      </c>
      <c r="H596" s="18" t="str">
        <f aca="false">IF(F596="Active",A596&amp;"|"&amp;COUNTIFS(A$2:A596,A596,F$2:F596,"Active"),"")</f>
        <v/>
      </c>
      <c r="I596" s="18" t="str">
        <f aca="false">IF(B596="","",IF(SUMPRODUCT(MAX((A$1:A595=A596)*(B$1:B595=B596)*ROW(A$1:A595)))=0,C596&amp;"",IF(C596="",INDEX(I$1:I595,SUMPRODUCT(MAX((A$1:A595=A596)*(B$1:B595=B596)*ROW(A$1:A595)))),IF(INDEX(I$1:I595,SUMPRODUCT(MAX((A$1:A595=A596)*(B$1:B595=B596)*ROW(A$1:A595))))="",C596&amp;"",INDEX(I$1:I595,SUMPRODUCT(MAX((A$1:A595=A596)*(B$1:B595=B596)*ROW(A$1:A595))))&amp;"; "&amp;C596))))</f>
        <v/>
      </c>
      <c r="J596" s="18" t="str">
        <f aca="false">IF(A596="","",A596&amp;"|"&amp;COUNTIF(A$2:A596,A596))</f>
        <v>Flusip Cold and Cough-Day (Sugar Free)|8</v>
      </c>
      <c r="K596" s="18" t="n">
        <f aca="false">IF(OR(A596="",B596=""),0,IF(COUNTIFS(A$2:A596,A596,B$2:B596,B596)=1,1,0))</f>
        <v>1</v>
      </c>
    </row>
    <row r="597" customFormat="false" ht="15" hidden="false" customHeight="false" outlineLevel="0" collapsed="false">
      <c r="A597" s="15" t="s">
        <v>414</v>
      </c>
      <c r="B597" s="15" t="s">
        <v>282</v>
      </c>
      <c r="C597" s="15"/>
      <c r="D597" s="15"/>
      <c r="F597" s="18" t="str">
        <f aca="false">IF(B597="","",IFERROR(INDEX(Materials!$B$2:$B$301,MATCH(B597,Materials!$A$2:$A$301,0)),""))</f>
        <v>Flavour</v>
      </c>
      <c r="G597" s="18" t="str">
        <f aca="true">IF(AND(A597="",B597=""),"",IF(A597="","Missing product",IF(B597="","Missing material",IF(COUNTIF(ProductList,A597)=0,"Product not in Products list",IF(COUNTIF(MaterialList,B597)=0,"Material not in Materials list","OK")))))</f>
        <v>OK</v>
      </c>
      <c r="H597" s="18" t="str">
        <f aca="false">IF(F597="Active",A597&amp;"|"&amp;COUNTIFS(A$2:A597,A597,F$2:F597,"Active"),"")</f>
        <v/>
      </c>
      <c r="I597" s="18" t="str">
        <f aca="false">IF(B597="","",IF(SUMPRODUCT(MAX((A$1:A596=A597)*(B$1:B596=B597)*ROW(A$1:A596)))=0,C597&amp;"",IF(C597="",INDEX(I$1:I596,SUMPRODUCT(MAX((A$1:A596=A597)*(B$1:B596=B597)*ROW(A$1:A596)))),IF(INDEX(I$1:I596,SUMPRODUCT(MAX((A$1:A596=A597)*(B$1:B596=B597)*ROW(A$1:A596))))="",C597&amp;"",INDEX(I$1:I596,SUMPRODUCT(MAX((A$1:A596=A597)*(B$1:B596=B597)*ROW(A$1:A596))))&amp;"; "&amp;C597))))</f>
        <v/>
      </c>
      <c r="J597" s="18" t="str">
        <f aca="false">IF(A597="","",A597&amp;"|"&amp;COUNTIF(A$2:A597,A597))</f>
        <v>Flusip Cold and Cough-Day (Sugar Free)|9</v>
      </c>
      <c r="K597" s="18" t="n">
        <f aca="false">IF(OR(A597="",B597=""),0,IF(COUNTIFS(A$2:A597,A597,B$2:B597,B597)=1,1,0))</f>
        <v>1</v>
      </c>
    </row>
    <row r="598" customFormat="false" ht="15" hidden="false" customHeight="false" outlineLevel="0" collapsed="false">
      <c r="A598" s="15" t="s">
        <v>414</v>
      </c>
      <c r="B598" s="15" t="s">
        <v>278</v>
      </c>
      <c r="C598" s="15"/>
      <c r="D598" s="15"/>
      <c r="F598" s="18" t="str">
        <f aca="false">IF(B598="","",IFERROR(INDEX(Materials!$B$2:$B$301,MATCH(B598,Materials!$A$2:$A$301,0)),""))</f>
        <v>Flavour</v>
      </c>
      <c r="G598" s="18" t="str">
        <f aca="true">IF(AND(A598="",B598=""),"",IF(A598="","Missing product",IF(B598="","Missing material",IF(COUNTIF(ProductList,A598)=0,"Product not in Products list",IF(COUNTIF(MaterialList,B598)=0,"Material not in Materials list","OK")))))</f>
        <v>OK</v>
      </c>
      <c r="H598" s="18" t="str">
        <f aca="false">IF(F598="Active",A598&amp;"|"&amp;COUNTIFS(A$2:A598,A598,F$2:F598,"Active"),"")</f>
        <v/>
      </c>
      <c r="I598" s="18" t="str">
        <f aca="false">IF(B598="","",IF(SUMPRODUCT(MAX((A$1:A597=A598)*(B$1:B597=B598)*ROW(A$1:A597)))=0,C598&amp;"",IF(C598="",INDEX(I$1:I597,SUMPRODUCT(MAX((A$1:A597=A598)*(B$1:B597=B598)*ROW(A$1:A597)))),IF(INDEX(I$1:I597,SUMPRODUCT(MAX((A$1:A597=A598)*(B$1:B597=B598)*ROW(A$1:A597))))="",C598&amp;"",INDEX(I$1:I597,SUMPRODUCT(MAX((A$1:A597=A598)*(B$1:B597=B598)*ROW(A$1:A597))))&amp;"; "&amp;C598))))</f>
        <v/>
      </c>
      <c r="J598" s="18" t="str">
        <f aca="false">IF(A598="","",A598&amp;"|"&amp;COUNTIF(A$2:A598,A598))</f>
        <v>Flusip Cold and Cough-Day (Sugar Free)|10</v>
      </c>
      <c r="K598" s="18" t="n">
        <f aca="false">IF(OR(A598="",B598=""),0,IF(COUNTIFS(A$2:A598,A598,B$2:B598,B598)=1,1,0))</f>
        <v>1</v>
      </c>
    </row>
    <row r="599" customFormat="false" ht="15" hidden="false" customHeight="false" outlineLevel="0" collapsed="false">
      <c r="A599" s="15" t="s">
        <v>414</v>
      </c>
      <c r="B599" s="15" t="s">
        <v>279</v>
      </c>
      <c r="C599" s="15"/>
      <c r="D599" s="15"/>
      <c r="F599" s="18" t="str">
        <f aca="false">IF(B599="","",IFERROR(INDEX(Materials!$B$2:$B$301,MATCH(B599,Materials!$A$2:$A$301,0)),""))</f>
        <v>Flavour</v>
      </c>
      <c r="G599" s="18" t="str">
        <f aca="true">IF(AND(A599="",B599=""),"",IF(A599="","Missing product",IF(B599="","Missing material",IF(COUNTIF(ProductList,A599)=0,"Product not in Products list",IF(COUNTIF(MaterialList,B599)=0,"Material not in Materials list","OK")))))</f>
        <v>OK</v>
      </c>
      <c r="H599" s="18" t="str">
        <f aca="false">IF(F599="Active",A599&amp;"|"&amp;COUNTIFS(A$2:A599,A599,F$2:F599,"Active"),"")</f>
        <v/>
      </c>
      <c r="I599" s="18" t="str">
        <f aca="false">IF(B599="","",IF(SUMPRODUCT(MAX((A$1:A598=A599)*(B$1:B598=B599)*ROW(A$1:A598)))=0,C599&amp;"",IF(C599="",INDEX(I$1:I598,SUMPRODUCT(MAX((A$1:A598=A599)*(B$1:B598=B599)*ROW(A$1:A598)))),IF(INDEX(I$1:I598,SUMPRODUCT(MAX((A$1:A598=A599)*(B$1:B598=B599)*ROW(A$1:A598))))="",C599&amp;"",INDEX(I$1:I598,SUMPRODUCT(MAX((A$1:A598=A599)*(B$1:B598=B599)*ROW(A$1:A598))))&amp;"; "&amp;C599))))</f>
        <v/>
      </c>
      <c r="J599" s="18" t="str">
        <f aca="false">IF(A599="","",A599&amp;"|"&amp;COUNTIF(A$2:A599,A599))</f>
        <v>Flusip Cold and Cough-Day (Sugar Free)|11</v>
      </c>
      <c r="K599" s="18" t="n">
        <f aca="false">IF(OR(A599="",B599=""),0,IF(COUNTIFS(A$2:A599,A599,B$2:B599,B599)=1,1,0))</f>
        <v>1</v>
      </c>
    </row>
    <row r="600" customFormat="false" ht="15" hidden="false" customHeight="false" outlineLevel="0" collapsed="false">
      <c r="A600" s="15" t="s">
        <v>414</v>
      </c>
      <c r="B600" s="15" t="s">
        <v>293</v>
      </c>
      <c r="C600" s="15"/>
      <c r="D600" s="15"/>
      <c r="F600" s="18" t="str">
        <f aca="false">IF(B600="","",IFERROR(INDEX(Materials!$B$2:$B$301,MATCH(B600,Materials!$A$2:$A$301,0)),""))</f>
        <v>Glidant</v>
      </c>
      <c r="G600" s="18" t="str">
        <f aca="true">IF(AND(A600="",B600=""),"",IF(A600="","Missing product",IF(B600="","Missing material",IF(COUNTIF(ProductList,A600)=0,"Product not in Products list",IF(COUNTIF(MaterialList,B600)=0,"Material not in Materials list","OK")))))</f>
        <v>OK</v>
      </c>
      <c r="H600" s="18" t="str">
        <f aca="false">IF(F600="Active",A600&amp;"|"&amp;COUNTIFS(A$2:A600,A600,F$2:F600,"Active"),"")</f>
        <v/>
      </c>
      <c r="I600" s="18" t="str">
        <f aca="false">IF(B600="","",IF(SUMPRODUCT(MAX((A$1:A599=A600)*(B$1:B599=B600)*ROW(A$1:A599)))=0,C600&amp;"",IF(C600="",INDEX(I$1:I599,SUMPRODUCT(MAX((A$1:A599=A600)*(B$1:B599=B600)*ROW(A$1:A599)))),IF(INDEX(I$1:I599,SUMPRODUCT(MAX((A$1:A599=A600)*(B$1:B599=B600)*ROW(A$1:A599))))="",C600&amp;"",INDEX(I$1:I599,SUMPRODUCT(MAX((A$1:A599=A600)*(B$1:B599=B600)*ROW(A$1:A599))))&amp;"; "&amp;C600))))</f>
        <v/>
      </c>
      <c r="J600" s="18" t="str">
        <f aca="false">IF(A600="","",A600&amp;"|"&amp;COUNTIF(A$2:A600,A600))</f>
        <v>Flusip Cold and Cough-Day (Sugar Free)|12</v>
      </c>
      <c r="K600" s="18" t="n">
        <f aca="false">IF(OR(A600="",B600=""),0,IF(COUNTIFS(A$2:A600,A600,B$2:B600,B600)=1,1,0))</f>
        <v>1</v>
      </c>
    </row>
    <row r="601" customFormat="false" ht="15" hidden="false" customHeight="false" outlineLevel="0" collapsed="false">
      <c r="A601" s="15" t="s">
        <v>414</v>
      </c>
      <c r="B601" s="15" t="s">
        <v>243</v>
      </c>
      <c r="C601" s="15"/>
      <c r="D601" s="15"/>
      <c r="F601" s="18" t="str">
        <f aca="false">IF(B601="","",IFERROR(INDEX(Materials!$B$2:$B$301,MATCH(B601,Materials!$A$2:$A$301,0)),""))</f>
        <v>Colorant</v>
      </c>
      <c r="G601" s="18" t="str">
        <f aca="true">IF(AND(A601="",B601=""),"",IF(A601="","Missing product",IF(B601="","Missing material",IF(COUNTIF(ProductList,A601)=0,"Product not in Products list",IF(COUNTIF(MaterialList,B601)=0,"Material not in Materials list","OK")))))</f>
        <v>OK</v>
      </c>
      <c r="H601" s="18" t="str">
        <f aca="false">IF(F601="Active",A601&amp;"|"&amp;COUNTIFS(A$2:A601,A601,F$2:F601,"Active"),"")</f>
        <v/>
      </c>
      <c r="I601" s="18" t="str">
        <f aca="false">IF(B601="","",IF(SUMPRODUCT(MAX((A$1:A600=A601)*(B$1:B600=B601)*ROW(A$1:A600)))=0,C601&amp;"",IF(C601="",INDEX(I$1:I600,SUMPRODUCT(MAX((A$1:A600=A601)*(B$1:B600=B601)*ROW(A$1:A600)))),IF(INDEX(I$1:I600,SUMPRODUCT(MAX((A$1:A600=A601)*(B$1:B600=B601)*ROW(A$1:A600))))="",C601&amp;"",INDEX(I$1:I600,SUMPRODUCT(MAX((A$1:A600=A601)*(B$1:B600=B601)*ROW(A$1:A600))))&amp;"; "&amp;C601))))</f>
        <v/>
      </c>
      <c r="J601" s="18" t="str">
        <f aca="false">IF(A601="","",A601&amp;"|"&amp;COUNTIF(A$2:A601,A601))</f>
        <v>Flusip Cold and Cough-Day (Sugar Free)|13</v>
      </c>
      <c r="K601" s="18" t="n">
        <f aca="false">IF(OR(A601="",B601=""),0,IF(COUNTIFS(A$2:A601,A601,B$2:B601,B601)=1,1,0))</f>
        <v>1</v>
      </c>
    </row>
    <row r="602" customFormat="false" ht="15" hidden="false" customHeight="false" outlineLevel="0" collapsed="false">
      <c r="A602" s="15" t="s">
        <v>415</v>
      </c>
      <c r="B602" s="15" t="s">
        <v>63</v>
      </c>
      <c r="C602" s="15"/>
      <c r="D602" s="15"/>
      <c r="F602" s="18" t="str">
        <f aca="false">IF(B602="","",IFERROR(INDEX(Materials!$B$2:$B$301,MATCH(B602,Materials!$A$2:$A$301,0)),""))</f>
        <v>Active</v>
      </c>
      <c r="G602" s="18" t="str">
        <f aca="true">IF(AND(A602="",B602=""),"",IF(A602="","Missing product",IF(B602="","Missing material",IF(COUNTIF(ProductList,A602)=0,"Product not in Products list",IF(COUNTIF(MaterialList,B602)=0,"Material not in Materials list","OK")))))</f>
        <v>OK</v>
      </c>
      <c r="H602" s="18" t="str">
        <f aca="false">IF(F602="Active",A602&amp;"|"&amp;COUNTIFS(A$2:A602,A602,F$2:F602,"Active"),"")</f>
        <v>Flusip Cold and Cough-Night|1</v>
      </c>
      <c r="I602" s="18" t="str">
        <f aca="false">IF(B602="","",IF(SUMPRODUCT(MAX((A$1:A601=A602)*(B$1:B601=B602)*ROW(A$1:A601)))=0,C602&amp;"",IF(C602="",INDEX(I$1:I601,SUMPRODUCT(MAX((A$1:A601=A602)*(B$1:B601=B602)*ROW(A$1:A601)))),IF(INDEX(I$1:I601,SUMPRODUCT(MAX((A$1:A601=A602)*(B$1:B601=B602)*ROW(A$1:A601))))="",C602&amp;"",INDEX(I$1:I601,SUMPRODUCT(MAX((A$1:A601=A602)*(B$1:B601=B602)*ROW(A$1:A601))))&amp;"; "&amp;C602))))</f>
        <v/>
      </c>
      <c r="J602" s="18" t="str">
        <f aca="false">IF(A602="","",A602&amp;"|"&amp;COUNTIF(A$2:A602,A602))</f>
        <v>Flusip Cold and Cough-Night|1</v>
      </c>
      <c r="K602" s="18" t="n">
        <f aca="false">IF(OR(A602="",B602=""),0,IF(COUNTIFS(A$2:A602,A602,B$2:B602,B602)=1,1,0))</f>
        <v>1</v>
      </c>
    </row>
    <row r="603" customFormat="false" ht="15" hidden="false" customHeight="false" outlineLevel="0" collapsed="false">
      <c r="A603" s="15" t="s">
        <v>415</v>
      </c>
      <c r="B603" s="15" t="s">
        <v>181</v>
      </c>
      <c r="C603" s="15"/>
      <c r="D603" s="15"/>
      <c r="F603" s="18" t="str">
        <f aca="false">IF(B603="","",IFERROR(INDEX(Materials!$B$2:$B$301,MATCH(B603,Materials!$A$2:$A$301,0)),""))</f>
        <v>Active</v>
      </c>
      <c r="G603" s="18" t="str">
        <f aca="true">IF(AND(A603="",B603=""),"",IF(A603="","Missing product",IF(B603="","Missing material",IF(COUNTIF(ProductList,A603)=0,"Product not in Products list",IF(COUNTIF(MaterialList,B603)=0,"Material not in Materials list","OK")))))</f>
        <v>OK</v>
      </c>
      <c r="H603" s="18" t="str">
        <f aca="false">IF(F603="Active",A603&amp;"|"&amp;COUNTIFS(A$2:A603,A603,F$2:F603,"Active"),"")</f>
        <v>Flusip Cold and Cough-Night|2</v>
      </c>
      <c r="I603" s="18" t="str">
        <f aca="false">IF(B603="","",IF(SUMPRODUCT(MAX((A$1:A602=A603)*(B$1:B602=B603)*ROW(A$1:A602)))=0,C603&amp;"",IF(C603="",INDEX(I$1:I602,SUMPRODUCT(MAX((A$1:A602=A603)*(B$1:B602=B603)*ROW(A$1:A602)))),IF(INDEX(I$1:I602,SUMPRODUCT(MAX((A$1:A602=A603)*(B$1:B602=B603)*ROW(A$1:A602))))="",C603&amp;"",INDEX(I$1:I602,SUMPRODUCT(MAX((A$1:A602=A603)*(B$1:B602=B603)*ROW(A$1:A602))))&amp;"; "&amp;C603))))</f>
        <v/>
      </c>
      <c r="J603" s="18" t="str">
        <f aca="false">IF(A603="","",A603&amp;"|"&amp;COUNTIF(A$2:A603,A603))</f>
        <v>Flusip Cold and Cough-Night|2</v>
      </c>
      <c r="K603" s="18" t="n">
        <f aca="false">IF(OR(A603="",B603=""),0,IF(COUNTIFS(A$2:A603,A603,B$2:B603,B603)=1,1,0))</f>
        <v>1</v>
      </c>
    </row>
    <row r="604" customFormat="false" ht="15" hidden="false" customHeight="false" outlineLevel="0" collapsed="false">
      <c r="A604" s="15" t="s">
        <v>415</v>
      </c>
      <c r="B604" s="15" t="s">
        <v>110</v>
      </c>
      <c r="C604" s="15"/>
      <c r="D604" s="15"/>
      <c r="F604" s="18" t="str">
        <f aca="false">IF(B604="","",IFERROR(INDEX(Materials!$B$2:$B$301,MATCH(B604,Materials!$A$2:$A$301,0)),""))</f>
        <v>Active</v>
      </c>
      <c r="G604" s="18" t="str">
        <f aca="true">IF(AND(A604="",B604=""),"",IF(A604="","Missing product",IF(B604="","Missing material",IF(COUNTIF(ProductList,A604)=0,"Product not in Products list",IF(COUNTIF(MaterialList,B604)=0,"Material not in Materials list","OK")))))</f>
        <v>OK</v>
      </c>
      <c r="H604" s="18" t="str">
        <f aca="false">IF(F604="Active",A604&amp;"|"&amp;COUNTIFS(A$2:A604,A604,F$2:F604,"Active"),"")</f>
        <v>Flusip Cold and Cough-Night|3</v>
      </c>
      <c r="I604" s="18" t="str">
        <f aca="false">IF(B604="","",IF(SUMPRODUCT(MAX((A$1:A603=A604)*(B$1:B603=B604)*ROW(A$1:A603)))=0,C604&amp;"",IF(C604="",INDEX(I$1:I603,SUMPRODUCT(MAX((A$1:A603=A604)*(B$1:B603=B604)*ROW(A$1:A603)))),IF(INDEX(I$1:I603,SUMPRODUCT(MAX((A$1:A603=A604)*(B$1:B603=B604)*ROW(A$1:A603))))="",C604&amp;"",INDEX(I$1:I603,SUMPRODUCT(MAX((A$1:A603=A604)*(B$1:B603=B604)*ROW(A$1:A603))))&amp;"; "&amp;C604))))</f>
        <v/>
      </c>
      <c r="J604" s="18" t="str">
        <f aca="false">IF(A604="","",A604&amp;"|"&amp;COUNTIF(A$2:A604,A604))</f>
        <v>Flusip Cold and Cough-Night|3</v>
      </c>
      <c r="K604" s="18" t="n">
        <f aca="false">IF(OR(A604="",B604=""),0,IF(COUNTIFS(A$2:A604,A604,B$2:B604,B604)=1,1,0))</f>
        <v>1</v>
      </c>
    </row>
    <row r="605" customFormat="false" ht="15" hidden="false" customHeight="false" outlineLevel="0" collapsed="false">
      <c r="A605" s="15" t="s">
        <v>415</v>
      </c>
      <c r="B605" s="15" t="s">
        <v>74</v>
      </c>
      <c r="C605" s="15"/>
      <c r="D605" s="15"/>
      <c r="F605" s="18" t="str">
        <f aca="false">IF(B605="","",IFERROR(INDEX(Materials!$B$2:$B$301,MATCH(B605,Materials!$A$2:$A$301,0)),""))</f>
        <v>Active</v>
      </c>
      <c r="G605" s="18" t="str">
        <f aca="true">IF(AND(A605="",B605=""),"",IF(A605="","Missing product",IF(B605="","Missing material",IF(COUNTIF(ProductList,A605)=0,"Product not in Products list",IF(COUNTIF(MaterialList,B605)=0,"Material not in Materials list","OK")))))</f>
        <v>OK</v>
      </c>
      <c r="H605" s="18" t="str">
        <f aca="false">IF(F605="Active",A605&amp;"|"&amp;COUNTIFS(A$2:A605,A605,F$2:F605,"Active"),"")</f>
        <v>Flusip Cold and Cough-Night|4</v>
      </c>
      <c r="I605" s="18" t="str">
        <f aca="false">IF(B605="","",IF(SUMPRODUCT(MAX((A$1:A604=A605)*(B$1:B604=B605)*ROW(A$1:A604)))=0,C605&amp;"",IF(C605="",INDEX(I$1:I604,SUMPRODUCT(MAX((A$1:A604=A605)*(B$1:B604=B605)*ROW(A$1:A604)))),IF(INDEX(I$1:I604,SUMPRODUCT(MAX((A$1:A604=A605)*(B$1:B604=B605)*ROW(A$1:A604))))="",C605&amp;"",INDEX(I$1:I604,SUMPRODUCT(MAX((A$1:A604=A605)*(B$1:B604=B605)*ROW(A$1:A604))))&amp;"; "&amp;C605))))</f>
        <v/>
      </c>
      <c r="J605" s="18" t="str">
        <f aca="false">IF(A605="","",A605&amp;"|"&amp;COUNTIF(A$2:A605,A605))</f>
        <v>Flusip Cold and Cough-Night|4</v>
      </c>
      <c r="K605" s="18" t="n">
        <f aca="false">IF(OR(A605="",B605=""),0,IF(COUNTIFS(A$2:A605,A605,B$2:B605,B605)=1,1,0))</f>
        <v>1</v>
      </c>
    </row>
    <row r="606" customFormat="false" ht="15" hidden="false" customHeight="false" outlineLevel="0" collapsed="false">
      <c r="A606" s="15" t="s">
        <v>415</v>
      </c>
      <c r="B606" s="15" t="s">
        <v>363</v>
      </c>
      <c r="C606" s="15"/>
      <c r="D606" s="15"/>
      <c r="F606" s="18" t="str">
        <f aca="false">IF(B606="","",IFERROR(INDEX(Materials!$B$2:$B$301,MATCH(B606,Materials!$A$2:$A$301,0)),""))</f>
        <v>pH Modifier / Buffer</v>
      </c>
      <c r="G606" s="18" t="str">
        <f aca="true">IF(AND(A606="",B606=""),"",IF(A606="","Missing product",IF(B606="","Missing material",IF(COUNTIF(ProductList,A606)=0,"Product not in Products list",IF(COUNTIF(MaterialList,B606)=0,"Material not in Materials list","OK")))))</f>
        <v>OK</v>
      </c>
      <c r="H606" s="18" t="str">
        <f aca="false">IF(F606="Active",A606&amp;"|"&amp;COUNTIFS(A$2:A606,A606,F$2:F606,"Active"),"")</f>
        <v/>
      </c>
      <c r="I606" s="18" t="str">
        <f aca="false">IF(B606="","",IF(SUMPRODUCT(MAX((A$1:A605=A606)*(B$1:B605=B606)*ROW(A$1:A605)))=0,C606&amp;"",IF(C606="",INDEX(I$1:I605,SUMPRODUCT(MAX((A$1:A605=A606)*(B$1:B605=B606)*ROW(A$1:A605)))),IF(INDEX(I$1:I605,SUMPRODUCT(MAX((A$1:A605=A606)*(B$1:B605=B606)*ROW(A$1:A605))))="",C606&amp;"",INDEX(I$1:I605,SUMPRODUCT(MAX((A$1:A605=A606)*(B$1:B605=B606)*ROW(A$1:A605))))&amp;"; "&amp;C606))))</f>
        <v/>
      </c>
      <c r="J606" s="18" t="str">
        <f aca="false">IF(A606="","",A606&amp;"|"&amp;COUNTIF(A$2:A606,A606))</f>
        <v>Flusip Cold and Cough-Night|5</v>
      </c>
      <c r="K606" s="18" t="n">
        <f aca="false">IF(OR(A606="",B606=""),0,IF(COUNTIFS(A$2:A606,A606,B$2:B606,B606)=1,1,0))</f>
        <v>1</v>
      </c>
    </row>
    <row r="607" customFormat="false" ht="15" hidden="false" customHeight="false" outlineLevel="0" collapsed="false">
      <c r="A607" s="15" t="s">
        <v>415</v>
      </c>
      <c r="B607" s="15" t="s">
        <v>367</v>
      </c>
      <c r="C607" s="15"/>
      <c r="D607" s="15"/>
      <c r="F607" s="18" t="str">
        <f aca="false">IF(B607="","",IFERROR(INDEX(Materials!$B$2:$B$301,MATCH(B607,Materials!$A$2:$A$301,0)),""))</f>
        <v>pH Modifier / Buffer</v>
      </c>
      <c r="G607" s="18" t="str">
        <f aca="true">IF(AND(A607="",B607=""),"",IF(A607="","Missing product",IF(B607="","Missing material",IF(COUNTIF(ProductList,A607)=0,"Product not in Products list",IF(COUNTIF(MaterialList,B607)=0,"Material not in Materials list","OK")))))</f>
        <v>OK</v>
      </c>
      <c r="H607" s="18" t="str">
        <f aca="false">IF(F607="Active",A607&amp;"|"&amp;COUNTIFS(A$2:A607,A607,F$2:F607,"Active"),"")</f>
        <v/>
      </c>
      <c r="I607" s="18" t="str">
        <f aca="false">IF(B607="","",IF(SUMPRODUCT(MAX((A$1:A606=A607)*(B$1:B606=B607)*ROW(A$1:A606)))=0,C607&amp;"",IF(C607="",INDEX(I$1:I606,SUMPRODUCT(MAX((A$1:A606=A607)*(B$1:B606=B607)*ROW(A$1:A606)))),IF(INDEX(I$1:I606,SUMPRODUCT(MAX((A$1:A606=A607)*(B$1:B606=B607)*ROW(A$1:A606))))="",C607&amp;"",INDEX(I$1:I606,SUMPRODUCT(MAX((A$1:A606=A607)*(B$1:B606=B607)*ROW(A$1:A606))))&amp;"; "&amp;C607))))</f>
        <v/>
      </c>
      <c r="J607" s="18" t="str">
        <f aca="false">IF(A607="","",A607&amp;"|"&amp;COUNTIF(A$2:A607,A607))</f>
        <v>Flusip Cold and Cough-Night|6</v>
      </c>
      <c r="K607" s="18" t="n">
        <f aca="false">IF(OR(A607="",B607=""),0,IF(COUNTIFS(A$2:A607,A607,B$2:B607,B607)=1,1,0))</f>
        <v>1</v>
      </c>
    </row>
    <row r="608" customFormat="false" ht="15" hidden="false" customHeight="false" outlineLevel="0" collapsed="false">
      <c r="A608" s="15" t="s">
        <v>415</v>
      </c>
      <c r="B608" s="15" t="s">
        <v>307</v>
      </c>
      <c r="C608" s="15"/>
      <c r="D608" s="15"/>
      <c r="F608" s="18" t="str">
        <f aca="false">IF(B608="","",IFERROR(INDEX(Materials!$B$2:$B$301,MATCH(B608,Materials!$A$2:$A$301,0)),""))</f>
        <v>Other Excipient</v>
      </c>
      <c r="G608" s="18" t="str">
        <f aca="true">IF(AND(A608="",B608=""),"",IF(A608="","Missing product",IF(B608="","Missing material",IF(COUNTIF(ProductList,A608)=0,"Product not in Products list",IF(COUNTIF(MaterialList,B608)=0,"Material not in Materials list","OK")))))</f>
        <v>OK</v>
      </c>
      <c r="H608" s="18" t="str">
        <f aca="false">IF(F608="Active",A608&amp;"|"&amp;COUNTIFS(A$2:A608,A608,F$2:F608,"Active"),"")</f>
        <v/>
      </c>
      <c r="I608" s="18" t="str">
        <f aca="false">IF(B608="","",IF(SUMPRODUCT(MAX((A$1:A607=A608)*(B$1:B607=B608)*ROW(A$1:A607)))=0,C608&amp;"",IF(C608="",INDEX(I$1:I607,SUMPRODUCT(MAX((A$1:A607=A608)*(B$1:B607=B608)*ROW(A$1:A607)))),IF(INDEX(I$1:I607,SUMPRODUCT(MAX((A$1:A607=A608)*(B$1:B607=B608)*ROW(A$1:A607))))="",C608&amp;"",INDEX(I$1:I607,SUMPRODUCT(MAX((A$1:A607=A608)*(B$1:B607=B608)*ROW(A$1:A607))))&amp;"; "&amp;C608))))</f>
        <v/>
      </c>
      <c r="J608" s="18" t="str">
        <f aca="false">IF(A608="","",A608&amp;"|"&amp;COUNTIF(A$2:A608,A608))</f>
        <v>Flusip Cold and Cough-Night|7</v>
      </c>
      <c r="K608" s="18" t="n">
        <f aca="false">IF(OR(A608="",B608=""),0,IF(COUNTIFS(A$2:A608,A608,B$2:B608,B608)=1,1,0))</f>
        <v>1</v>
      </c>
    </row>
    <row r="609" customFormat="false" ht="15" hidden="false" customHeight="false" outlineLevel="0" collapsed="false">
      <c r="A609" s="15" t="s">
        <v>415</v>
      </c>
      <c r="B609" s="15" t="s">
        <v>359</v>
      </c>
      <c r="C609" s="15"/>
      <c r="D609" s="15"/>
      <c r="F609" s="18" t="str">
        <f aca="false">IF(B609="","",IFERROR(INDEX(Materials!$B$2:$B$301,MATCH(B609,Materials!$A$2:$A$301,0)),""))</f>
        <v>Sweetener / Filler</v>
      </c>
      <c r="G609" s="18" t="str">
        <f aca="true">IF(AND(A609="",B609=""),"",IF(A609="","Missing product",IF(B609="","Missing material",IF(COUNTIF(ProductList,A609)=0,"Product not in Products list",IF(COUNTIF(MaterialList,B609)=0,"Material not in Materials list","OK")))))</f>
        <v>OK</v>
      </c>
      <c r="H609" s="18" t="str">
        <f aca="false">IF(F609="Active",A609&amp;"|"&amp;COUNTIFS(A$2:A609,A609,F$2:F609,"Active"),"")</f>
        <v/>
      </c>
      <c r="I609" s="18" t="str">
        <f aca="false">IF(B609="","",IF(SUMPRODUCT(MAX((A$1:A608=A609)*(B$1:B608=B609)*ROW(A$1:A608)))=0,C609&amp;"",IF(C609="",INDEX(I$1:I608,SUMPRODUCT(MAX((A$1:A608=A609)*(B$1:B608=B609)*ROW(A$1:A608)))),IF(INDEX(I$1:I608,SUMPRODUCT(MAX((A$1:A608=A609)*(B$1:B608=B609)*ROW(A$1:A608))))="",C609&amp;"",INDEX(I$1:I608,SUMPRODUCT(MAX((A$1:A608=A609)*(B$1:B608=B609)*ROW(A$1:A608))))&amp;"; "&amp;C609))))</f>
        <v/>
      </c>
      <c r="J609" s="18" t="str">
        <f aca="false">IF(A609="","",A609&amp;"|"&amp;COUNTIF(A$2:A609,A609))</f>
        <v>Flusip Cold and Cough-Night|8</v>
      </c>
      <c r="K609" s="18" t="n">
        <f aca="false">IF(OR(A609="",B609=""),0,IF(COUNTIFS(A$2:A609,A609,B$2:B609,B609)=1,1,0))</f>
        <v>1</v>
      </c>
    </row>
    <row r="610" customFormat="false" ht="15" hidden="false" customHeight="false" outlineLevel="0" collapsed="false">
      <c r="A610" s="15" t="s">
        <v>415</v>
      </c>
      <c r="B610" s="15" t="s">
        <v>356</v>
      </c>
      <c r="C610" s="15"/>
      <c r="D610" s="15"/>
      <c r="F610" s="18" t="str">
        <f aca="false">IF(B610="","",IFERROR(INDEX(Materials!$B$2:$B$301,MATCH(B610,Materials!$A$2:$A$301,0)),""))</f>
        <v>Sweetener / Filler</v>
      </c>
      <c r="G610" s="18" t="str">
        <f aca="true">IF(AND(A610="",B610=""),"",IF(A610="","Missing product",IF(B610="","Missing material",IF(COUNTIF(ProductList,A610)=0,"Product not in Products list",IF(COUNTIF(MaterialList,B610)=0,"Material not in Materials list","OK")))))</f>
        <v>OK</v>
      </c>
      <c r="H610" s="18" t="str">
        <f aca="false">IF(F610="Active",A610&amp;"|"&amp;COUNTIFS(A$2:A610,A610,F$2:F610,"Active"),"")</f>
        <v/>
      </c>
      <c r="I610" s="18" t="str">
        <f aca="false">IF(B610="","",IF(SUMPRODUCT(MAX((A$1:A609=A610)*(B$1:B609=B610)*ROW(A$1:A609)))=0,C610&amp;"",IF(C610="",INDEX(I$1:I609,SUMPRODUCT(MAX((A$1:A609=A610)*(B$1:B609=B610)*ROW(A$1:A609)))),IF(INDEX(I$1:I609,SUMPRODUCT(MAX((A$1:A609=A610)*(B$1:B609=B610)*ROW(A$1:A609))))="",C610&amp;"",INDEX(I$1:I609,SUMPRODUCT(MAX((A$1:A609=A610)*(B$1:B609=B610)*ROW(A$1:A609))))&amp;"; "&amp;C610))))</f>
        <v/>
      </c>
      <c r="J610" s="18" t="str">
        <f aca="false">IF(A610="","",A610&amp;"|"&amp;COUNTIF(A$2:A610,A610))</f>
        <v>Flusip Cold and Cough-Night|9</v>
      </c>
      <c r="K610" s="18" t="n">
        <f aca="false">IF(OR(A610="",B610=""),0,IF(COUNTIFS(A$2:A610,A610,B$2:B610,B610)=1,1,0))</f>
        <v>1</v>
      </c>
    </row>
    <row r="611" customFormat="false" ht="15" hidden="false" customHeight="false" outlineLevel="0" collapsed="false">
      <c r="A611" s="15" t="s">
        <v>415</v>
      </c>
      <c r="B611" s="15" t="s">
        <v>355</v>
      </c>
      <c r="C611" s="15"/>
      <c r="D611" s="15"/>
      <c r="F611" s="18" t="str">
        <f aca="false">IF(B611="","",IFERROR(INDEX(Materials!$B$2:$B$301,MATCH(B611,Materials!$A$2:$A$301,0)),""))</f>
        <v>Sweetener</v>
      </c>
      <c r="G611" s="18" t="str">
        <f aca="true">IF(AND(A611="",B611=""),"",IF(A611="","Missing product",IF(B611="","Missing material",IF(COUNTIF(ProductList,A611)=0,"Product not in Products list",IF(COUNTIF(MaterialList,B611)=0,"Material not in Materials list","OK")))))</f>
        <v>OK</v>
      </c>
      <c r="H611" s="18" t="str">
        <f aca="false">IF(F611="Active",A611&amp;"|"&amp;COUNTIFS(A$2:A611,A611,F$2:F611,"Active"),"")</f>
        <v/>
      </c>
      <c r="I611" s="18" t="str">
        <f aca="false">IF(B611="","",IF(SUMPRODUCT(MAX((A$1:A610=A611)*(B$1:B610=B611)*ROW(A$1:A610)))=0,C611&amp;"",IF(C611="",INDEX(I$1:I610,SUMPRODUCT(MAX((A$1:A610=A611)*(B$1:B610=B611)*ROW(A$1:A610)))),IF(INDEX(I$1:I610,SUMPRODUCT(MAX((A$1:A610=A611)*(B$1:B610=B611)*ROW(A$1:A610))))="",C611&amp;"",INDEX(I$1:I610,SUMPRODUCT(MAX((A$1:A610=A611)*(B$1:B610=B611)*ROW(A$1:A610))))&amp;"; "&amp;C611))))</f>
        <v/>
      </c>
      <c r="J611" s="18" t="str">
        <f aca="false">IF(A611="","",A611&amp;"|"&amp;COUNTIF(A$2:A611,A611))</f>
        <v>Flusip Cold and Cough-Night|10</v>
      </c>
      <c r="K611" s="18" t="n">
        <f aca="false">IF(OR(A611="",B611=""),0,IF(COUNTIFS(A$2:A611,A611,B$2:B611,B611)=1,1,0))</f>
        <v>1</v>
      </c>
    </row>
    <row r="612" customFormat="false" ht="15" hidden="false" customHeight="false" outlineLevel="0" collapsed="false">
      <c r="A612" s="15" t="s">
        <v>415</v>
      </c>
      <c r="B612" s="15" t="s">
        <v>282</v>
      </c>
      <c r="C612" s="15"/>
      <c r="D612" s="15"/>
      <c r="F612" s="18" t="str">
        <f aca="false">IF(B612="","",IFERROR(INDEX(Materials!$B$2:$B$301,MATCH(B612,Materials!$A$2:$A$301,0)),""))</f>
        <v>Flavour</v>
      </c>
      <c r="G612" s="18" t="str">
        <f aca="true">IF(AND(A612="",B612=""),"",IF(A612="","Missing product",IF(B612="","Missing material",IF(COUNTIF(ProductList,A612)=0,"Product not in Products list",IF(COUNTIF(MaterialList,B612)=0,"Material not in Materials list","OK")))))</f>
        <v>OK</v>
      </c>
      <c r="H612" s="18" t="str">
        <f aca="false">IF(F612="Active",A612&amp;"|"&amp;COUNTIFS(A$2:A612,A612,F$2:F612,"Active"),"")</f>
        <v/>
      </c>
      <c r="I612" s="18" t="str">
        <f aca="false">IF(B612="","",IF(SUMPRODUCT(MAX((A$1:A611=A612)*(B$1:B611=B612)*ROW(A$1:A611)))=0,C612&amp;"",IF(C612="",INDEX(I$1:I611,SUMPRODUCT(MAX((A$1:A611=A612)*(B$1:B611=B612)*ROW(A$1:A611)))),IF(INDEX(I$1:I611,SUMPRODUCT(MAX((A$1:A611=A612)*(B$1:B611=B612)*ROW(A$1:A611))))="",C612&amp;"",INDEX(I$1:I611,SUMPRODUCT(MAX((A$1:A611=A612)*(B$1:B611=B612)*ROW(A$1:A611))))&amp;"; "&amp;C612))))</f>
        <v/>
      </c>
      <c r="J612" s="18" t="str">
        <f aca="false">IF(A612="","",A612&amp;"|"&amp;COUNTIF(A$2:A612,A612))</f>
        <v>Flusip Cold and Cough-Night|11</v>
      </c>
      <c r="K612" s="18" t="n">
        <f aca="false">IF(OR(A612="",B612=""),0,IF(COUNTIFS(A$2:A612,A612,B$2:B612,B612)=1,1,0))</f>
        <v>1</v>
      </c>
    </row>
    <row r="613" customFormat="false" ht="15" hidden="false" customHeight="false" outlineLevel="0" collapsed="false">
      <c r="A613" s="15" t="s">
        <v>415</v>
      </c>
      <c r="B613" s="15" t="s">
        <v>278</v>
      </c>
      <c r="C613" s="15"/>
      <c r="D613" s="15"/>
      <c r="F613" s="18" t="str">
        <f aca="false">IF(B613="","",IFERROR(INDEX(Materials!$B$2:$B$301,MATCH(B613,Materials!$A$2:$A$301,0)),""))</f>
        <v>Flavour</v>
      </c>
      <c r="G613" s="18" t="str">
        <f aca="true">IF(AND(A613="",B613=""),"",IF(A613="","Missing product",IF(B613="","Missing material",IF(COUNTIF(ProductList,A613)=0,"Product not in Products list",IF(COUNTIF(MaterialList,B613)=0,"Material not in Materials list","OK")))))</f>
        <v>OK</v>
      </c>
      <c r="H613" s="18" t="str">
        <f aca="false">IF(F613="Active",A613&amp;"|"&amp;COUNTIFS(A$2:A613,A613,F$2:F613,"Active"),"")</f>
        <v/>
      </c>
      <c r="I613" s="18" t="str">
        <f aca="false">IF(B613="","",IF(SUMPRODUCT(MAX((A$1:A612=A613)*(B$1:B612=B613)*ROW(A$1:A612)))=0,C613&amp;"",IF(C613="",INDEX(I$1:I612,SUMPRODUCT(MAX((A$1:A612=A613)*(B$1:B612=B613)*ROW(A$1:A612)))),IF(INDEX(I$1:I612,SUMPRODUCT(MAX((A$1:A612=A613)*(B$1:B612=B613)*ROW(A$1:A612))))="",C613&amp;"",INDEX(I$1:I612,SUMPRODUCT(MAX((A$1:A612=A613)*(B$1:B612=B613)*ROW(A$1:A612))))&amp;"; "&amp;C613))))</f>
        <v/>
      </c>
      <c r="J613" s="18" t="str">
        <f aca="false">IF(A613="","",A613&amp;"|"&amp;COUNTIF(A$2:A613,A613))</f>
        <v>Flusip Cold and Cough-Night|12</v>
      </c>
      <c r="K613" s="18" t="n">
        <f aca="false">IF(OR(A613="",B613=""),0,IF(COUNTIFS(A$2:A613,A613,B$2:B613,B613)=1,1,0))</f>
        <v>1</v>
      </c>
    </row>
    <row r="614" customFormat="false" ht="15" hidden="false" customHeight="false" outlineLevel="0" collapsed="false">
      <c r="A614" s="15" t="s">
        <v>415</v>
      </c>
      <c r="B614" s="15" t="s">
        <v>279</v>
      </c>
      <c r="C614" s="15"/>
      <c r="D614" s="15"/>
      <c r="F614" s="18" t="str">
        <f aca="false">IF(B614="","",IFERROR(INDEX(Materials!$B$2:$B$301,MATCH(B614,Materials!$A$2:$A$301,0)),""))</f>
        <v>Flavour</v>
      </c>
      <c r="G614" s="18" t="str">
        <f aca="true">IF(AND(A614="",B614=""),"",IF(A614="","Missing product",IF(B614="","Missing material",IF(COUNTIF(ProductList,A614)=0,"Product not in Products list",IF(COUNTIF(MaterialList,B614)=0,"Material not in Materials list","OK")))))</f>
        <v>OK</v>
      </c>
      <c r="H614" s="18" t="str">
        <f aca="false">IF(F614="Active",A614&amp;"|"&amp;COUNTIFS(A$2:A614,A614,F$2:F614,"Active"),"")</f>
        <v/>
      </c>
      <c r="I614" s="18" t="str">
        <f aca="false">IF(B614="","",IF(SUMPRODUCT(MAX((A$1:A613=A614)*(B$1:B613=B614)*ROW(A$1:A613)))=0,C614&amp;"",IF(C614="",INDEX(I$1:I613,SUMPRODUCT(MAX((A$1:A613=A614)*(B$1:B613=B614)*ROW(A$1:A613)))),IF(INDEX(I$1:I613,SUMPRODUCT(MAX((A$1:A613=A614)*(B$1:B613=B614)*ROW(A$1:A613))))="",C614&amp;"",INDEX(I$1:I613,SUMPRODUCT(MAX((A$1:A613=A614)*(B$1:B613=B614)*ROW(A$1:A613))))&amp;"; "&amp;C614))))</f>
        <v/>
      </c>
      <c r="J614" s="18" t="str">
        <f aca="false">IF(A614="","",A614&amp;"|"&amp;COUNTIF(A$2:A614,A614))</f>
        <v>Flusip Cold and Cough-Night|13</v>
      </c>
      <c r="K614" s="18" t="n">
        <f aca="false">IF(OR(A614="",B614=""),0,IF(COUNTIFS(A$2:A614,A614,B$2:B614,B614)=1,1,0))</f>
        <v>1</v>
      </c>
    </row>
    <row r="615" customFormat="false" ht="15" hidden="false" customHeight="false" outlineLevel="0" collapsed="false">
      <c r="A615" s="15" t="s">
        <v>415</v>
      </c>
      <c r="B615" s="15" t="s">
        <v>293</v>
      </c>
      <c r="C615" s="15"/>
      <c r="D615" s="15"/>
      <c r="F615" s="18" t="str">
        <f aca="false">IF(B615="","",IFERROR(INDEX(Materials!$B$2:$B$301,MATCH(B615,Materials!$A$2:$A$301,0)),""))</f>
        <v>Glidant</v>
      </c>
      <c r="G615" s="18" t="str">
        <f aca="true">IF(AND(A615="",B615=""),"",IF(A615="","Missing product",IF(B615="","Missing material",IF(COUNTIF(ProductList,A615)=0,"Product not in Products list",IF(COUNTIF(MaterialList,B615)=0,"Material not in Materials list","OK")))))</f>
        <v>OK</v>
      </c>
      <c r="H615" s="18" t="str">
        <f aca="false">IF(F615="Active",A615&amp;"|"&amp;COUNTIFS(A$2:A615,A615,F$2:F615,"Active"),"")</f>
        <v/>
      </c>
      <c r="I615" s="18" t="str">
        <f aca="false">IF(B615="","",IF(SUMPRODUCT(MAX((A$1:A614=A615)*(B$1:B614=B615)*ROW(A$1:A614)))=0,C615&amp;"",IF(C615="",INDEX(I$1:I614,SUMPRODUCT(MAX((A$1:A614=A615)*(B$1:B614=B615)*ROW(A$1:A614)))),IF(INDEX(I$1:I614,SUMPRODUCT(MAX((A$1:A614=A615)*(B$1:B614=B615)*ROW(A$1:A614))))="",C615&amp;"",INDEX(I$1:I614,SUMPRODUCT(MAX((A$1:A614=A615)*(B$1:B614=B615)*ROW(A$1:A614))))&amp;"; "&amp;C615))))</f>
        <v/>
      </c>
      <c r="J615" s="18" t="str">
        <f aca="false">IF(A615="","",A615&amp;"|"&amp;COUNTIF(A$2:A615,A615))</f>
        <v>Flusip Cold and Cough-Night|14</v>
      </c>
      <c r="K615" s="18" t="n">
        <f aca="false">IF(OR(A615="",B615=""),0,IF(COUNTIFS(A$2:A615,A615,B$2:B615,B615)=1,1,0))</f>
        <v>1</v>
      </c>
    </row>
    <row r="616" customFormat="false" ht="15" hidden="false" customHeight="false" outlineLevel="0" collapsed="false">
      <c r="A616" s="15" t="s">
        <v>415</v>
      </c>
      <c r="B616" s="15" t="s">
        <v>243</v>
      </c>
      <c r="C616" s="15"/>
      <c r="D616" s="15"/>
      <c r="F616" s="18" t="str">
        <f aca="false">IF(B616="","",IFERROR(INDEX(Materials!$B$2:$B$301,MATCH(B616,Materials!$A$2:$A$301,0)),""))</f>
        <v>Colorant</v>
      </c>
      <c r="G616" s="18" t="str">
        <f aca="true">IF(AND(A616="",B616=""),"",IF(A616="","Missing product",IF(B616="","Missing material",IF(COUNTIF(ProductList,A616)=0,"Product not in Products list",IF(COUNTIF(MaterialList,B616)=0,"Material not in Materials list","OK")))))</f>
        <v>OK</v>
      </c>
      <c r="H616" s="18" t="str">
        <f aca="false">IF(F616="Active",A616&amp;"|"&amp;COUNTIFS(A$2:A616,A616,F$2:F616,"Active"),"")</f>
        <v/>
      </c>
      <c r="I616" s="18" t="str">
        <f aca="false">IF(B616="","",IF(SUMPRODUCT(MAX((A$1:A615=A616)*(B$1:B615=B616)*ROW(A$1:A615)))=0,C616&amp;"",IF(C616="",INDEX(I$1:I615,SUMPRODUCT(MAX((A$1:A615=A616)*(B$1:B615=B616)*ROW(A$1:A615)))),IF(INDEX(I$1:I615,SUMPRODUCT(MAX((A$1:A615=A616)*(B$1:B615=B616)*ROW(A$1:A615))))="",C616&amp;"",INDEX(I$1:I615,SUMPRODUCT(MAX((A$1:A615=A616)*(B$1:B615=B616)*ROW(A$1:A615))))&amp;"; "&amp;C616))))</f>
        <v/>
      </c>
      <c r="J616" s="18" t="str">
        <f aca="false">IF(A616="","",A616&amp;"|"&amp;COUNTIF(A$2:A616,A616))</f>
        <v>Flusip Cold and Cough-Night|15</v>
      </c>
      <c r="K616" s="18" t="n">
        <f aca="false">IF(OR(A616="",B616=""),0,IF(COUNTIFS(A$2:A616,A616,B$2:B616,B616)=1,1,0))</f>
        <v>1</v>
      </c>
    </row>
    <row r="617" customFormat="false" ht="15" hidden="false" customHeight="false" outlineLevel="0" collapsed="false">
      <c r="A617" s="15" t="s">
        <v>416</v>
      </c>
      <c r="B617" s="15" t="s">
        <v>63</v>
      </c>
      <c r="C617" s="15"/>
      <c r="D617" s="15"/>
      <c r="F617" s="18" t="str">
        <f aca="false">IF(B617="","",IFERROR(INDEX(Materials!$B$2:$B$301,MATCH(B617,Materials!$A$2:$A$301,0)),""))</f>
        <v>Active</v>
      </c>
      <c r="G617" s="18" t="str">
        <f aca="true">IF(AND(A617="",B617=""),"",IF(A617="","Missing product",IF(B617="","Missing material",IF(COUNTIF(ProductList,A617)=0,"Product not in Products list",IF(COUNTIF(MaterialList,B617)=0,"Material not in Materials list","OK")))))</f>
        <v>OK</v>
      </c>
      <c r="H617" s="18" t="str">
        <f aca="false">IF(F617="Active",A617&amp;"|"&amp;COUNTIFS(A$2:A617,A617,F$2:F617,"Active"),"")</f>
        <v>Flusip Cold &amp; Cough Night (Sugar Free)|1</v>
      </c>
      <c r="I617" s="18" t="str">
        <f aca="false">IF(B617="","",IF(SUMPRODUCT(MAX((A$1:A616=A617)*(B$1:B616=B617)*ROW(A$1:A616)))=0,C617&amp;"",IF(C617="",INDEX(I$1:I616,SUMPRODUCT(MAX((A$1:A616=A617)*(B$1:B616=B617)*ROW(A$1:A616)))),IF(INDEX(I$1:I616,SUMPRODUCT(MAX((A$1:A616=A617)*(B$1:B616=B617)*ROW(A$1:A616))))="",C617&amp;"",INDEX(I$1:I616,SUMPRODUCT(MAX((A$1:A616=A617)*(B$1:B616=B617)*ROW(A$1:A616))))&amp;"; "&amp;C617))))</f>
        <v/>
      </c>
      <c r="J617" s="18" t="str">
        <f aca="false">IF(A617="","",A617&amp;"|"&amp;COUNTIF(A$2:A617,A617))</f>
        <v>Flusip Cold &amp; Cough Night (Sugar Free)|1</v>
      </c>
      <c r="K617" s="18" t="n">
        <f aca="false">IF(OR(A617="",B617=""),0,IF(COUNTIFS(A$2:A617,A617,B$2:B617,B617)=1,1,0))</f>
        <v>1</v>
      </c>
    </row>
    <row r="618" customFormat="false" ht="15" hidden="false" customHeight="false" outlineLevel="0" collapsed="false">
      <c r="A618" s="15" t="s">
        <v>416</v>
      </c>
      <c r="B618" s="15" t="s">
        <v>181</v>
      </c>
      <c r="C618" s="15"/>
      <c r="D618" s="15"/>
      <c r="F618" s="18" t="str">
        <f aca="false">IF(B618="","",IFERROR(INDEX(Materials!$B$2:$B$301,MATCH(B618,Materials!$A$2:$A$301,0)),""))</f>
        <v>Active</v>
      </c>
      <c r="G618" s="18" t="str">
        <f aca="true">IF(AND(A618="",B618=""),"",IF(A618="","Missing product",IF(B618="","Missing material",IF(COUNTIF(ProductList,A618)=0,"Product not in Products list",IF(COUNTIF(MaterialList,B618)=0,"Material not in Materials list","OK")))))</f>
        <v>OK</v>
      </c>
      <c r="H618" s="18" t="str">
        <f aca="false">IF(F618="Active",A618&amp;"|"&amp;COUNTIFS(A$2:A618,A618,F$2:F618,"Active"),"")</f>
        <v>Flusip Cold &amp; Cough Night (Sugar Free)|2</v>
      </c>
      <c r="I618" s="18" t="str">
        <f aca="false">IF(B618="","",IF(SUMPRODUCT(MAX((A$1:A617=A618)*(B$1:B617=B618)*ROW(A$1:A617)))=0,C618&amp;"",IF(C618="",INDEX(I$1:I617,SUMPRODUCT(MAX((A$1:A617=A618)*(B$1:B617=B618)*ROW(A$1:A617)))),IF(INDEX(I$1:I617,SUMPRODUCT(MAX((A$1:A617=A618)*(B$1:B617=B618)*ROW(A$1:A617))))="",C618&amp;"",INDEX(I$1:I617,SUMPRODUCT(MAX((A$1:A617=A618)*(B$1:B617=B618)*ROW(A$1:A617))))&amp;"; "&amp;C618))))</f>
        <v/>
      </c>
      <c r="J618" s="18" t="str">
        <f aca="false">IF(A618="","",A618&amp;"|"&amp;COUNTIF(A$2:A618,A618))</f>
        <v>Flusip Cold &amp; Cough Night (Sugar Free)|2</v>
      </c>
      <c r="K618" s="18" t="n">
        <f aca="false">IF(OR(A618="",B618=""),0,IF(COUNTIFS(A$2:A618,A618,B$2:B618,B618)=1,1,0))</f>
        <v>1</v>
      </c>
    </row>
    <row r="619" customFormat="false" ht="15" hidden="false" customHeight="false" outlineLevel="0" collapsed="false">
      <c r="A619" s="15" t="s">
        <v>416</v>
      </c>
      <c r="B619" s="15" t="s">
        <v>110</v>
      </c>
      <c r="C619" s="15"/>
      <c r="D619" s="15"/>
      <c r="F619" s="18" t="str">
        <f aca="false">IF(B619="","",IFERROR(INDEX(Materials!$B$2:$B$301,MATCH(B619,Materials!$A$2:$A$301,0)),""))</f>
        <v>Active</v>
      </c>
      <c r="G619" s="18" t="str">
        <f aca="true">IF(AND(A619="",B619=""),"",IF(A619="","Missing product",IF(B619="","Missing material",IF(COUNTIF(ProductList,A619)=0,"Product not in Products list",IF(COUNTIF(MaterialList,B619)=0,"Material not in Materials list","OK")))))</f>
        <v>OK</v>
      </c>
      <c r="H619" s="18" t="str">
        <f aca="false">IF(F619="Active",A619&amp;"|"&amp;COUNTIFS(A$2:A619,A619,F$2:F619,"Active"),"")</f>
        <v>Flusip Cold &amp; Cough Night (Sugar Free)|3</v>
      </c>
      <c r="I619" s="18" t="str">
        <f aca="false">IF(B619="","",IF(SUMPRODUCT(MAX((A$1:A618=A619)*(B$1:B618=B619)*ROW(A$1:A618)))=0,C619&amp;"",IF(C619="",INDEX(I$1:I618,SUMPRODUCT(MAX((A$1:A618=A619)*(B$1:B618=B619)*ROW(A$1:A618)))),IF(INDEX(I$1:I618,SUMPRODUCT(MAX((A$1:A618=A619)*(B$1:B618=B619)*ROW(A$1:A618))))="",C619&amp;"",INDEX(I$1:I618,SUMPRODUCT(MAX((A$1:A618=A619)*(B$1:B618=B619)*ROW(A$1:A618))))&amp;"; "&amp;C619))))</f>
        <v/>
      </c>
      <c r="J619" s="18" t="str">
        <f aca="false">IF(A619="","",A619&amp;"|"&amp;COUNTIF(A$2:A619,A619))</f>
        <v>Flusip Cold &amp; Cough Night (Sugar Free)|3</v>
      </c>
      <c r="K619" s="18" t="n">
        <f aca="false">IF(OR(A619="",B619=""),0,IF(COUNTIFS(A$2:A619,A619,B$2:B619,B619)=1,1,0))</f>
        <v>1</v>
      </c>
    </row>
    <row r="620" customFormat="false" ht="15" hidden="false" customHeight="false" outlineLevel="0" collapsed="false">
      <c r="A620" s="15" t="s">
        <v>416</v>
      </c>
      <c r="B620" s="15" t="s">
        <v>74</v>
      </c>
      <c r="C620" s="15"/>
      <c r="D620" s="15"/>
      <c r="F620" s="18" t="str">
        <f aca="false">IF(B620="","",IFERROR(INDEX(Materials!$B$2:$B$301,MATCH(B620,Materials!$A$2:$A$301,0)),""))</f>
        <v>Active</v>
      </c>
      <c r="G620" s="18" t="str">
        <f aca="true">IF(AND(A620="",B620=""),"",IF(A620="","Missing product",IF(B620="","Missing material",IF(COUNTIF(ProductList,A620)=0,"Product not in Products list",IF(COUNTIF(MaterialList,B620)=0,"Material not in Materials list","OK")))))</f>
        <v>OK</v>
      </c>
      <c r="H620" s="18" t="str">
        <f aca="false">IF(F620="Active",A620&amp;"|"&amp;COUNTIFS(A$2:A620,A620,F$2:F620,"Active"),"")</f>
        <v>Flusip Cold &amp; Cough Night (Sugar Free)|4</v>
      </c>
      <c r="I620" s="18" t="str">
        <f aca="false">IF(B620="","",IF(SUMPRODUCT(MAX((A$1:A619=A620)*(B$1:B619=B620)*ROW(A$1:A619)))=0,C620&amp;"",IF(C620="",INDEX(I$1:I619,SUMPRODUCT(MAX((A$1:A619=A620)*(B$1:B619=B620)*ROW(A$1:A619)))),IF(INDEX(I$1:I619,SUMPRODUCT(MAX((A$1:A619=A620)*(B$1:B619=B620)*ROW(A$1:A619))))="",C620&amp;"",INDEX(I$1:I619,SUMPRODUCT(MAX((A$1:A619=A620)*(B$1:B619=B620)*ROW(A$1:A619))))&amp;"; "&amp;C620))))</f>
        <v/>
      </c>
      <c r="J620" s="18" t="str">
        <f aca="false">IF(A620="","",A620&amp;"|"&amp;COUNTIF(A$2:A620,A620))</f>
        <v>Flusip Cold &amp; Cough Night (Sugar Free)|4</v>
      </c>
      <c r="K620" s="18" t="n">
        <f aca="false">IF(OR(A620="",B620=""),0,IF(COUNTIFS(A$2:A620,A620,B$2:B620,B620)=1,1,0))</f>
        <v>1</v>
      </c>
    </row>
    <row r="621" customFormat="false" ht="15" hidden="false" customHeight="false" outlineLevel="0" collapsed="false">
      <c r="A621" s="15" t="s">
        <v>416</v>
      </c>
      <c r="B621" s="15" t="s">
        <v>363</v>
      </c>
      <c r="C621" s="15"/>
      <c r="D621" s="15"/>
      <c r="F621" s="18" t="str">
        <f aca="false">IF(B621="","",IFERROR(INDEX(Materials!$B$2:$B$301,MATCH(B621,Materials!$A$2:$A$301,0)),""))</f>
        <v>pH Modifier / Buffer</v>
      </c>
      <c r="G621" s="18" t="str">
        <f aca="true">IF(AND(A621="",B621=""),"",IF(A621="","Missing product",IF(B621="","Missing material",IF(COUNTIF(ProductList,A621)=0,"Product not in Products list",IF(COUNTIF(MaterialList,B621)=0,"Material not in Materials list","OK")))))</f>
        <v>OK</v>
      </c>
      <c r="H621" s="18" t="str">
        <f aca="false">IF(F621="Active",A621&amp;"|"&amp;COUNTIFS(A$2:A621,A621,F$2:F621,"Active"),"")</f>
        <v/>
      </c>
      <c r="I621" s="18" t="str">
        <f aca="false">IF(B621="","",IF(SUMPRODUCT(MAX((A$1:A620=A621)*(B$1:B620=B621)*ROW(A$1:A620)))=0,C621&amp;"",IF(C621="",INDEX(I$1:I620,SUMPRODUCT(MAX((A$1:A620=A621)*(B$1:B620=B621)*ROW(A$1:A620)))),IF(INDEX(I$1:I620,SUMPRODUCT(MAX((A$1:A620=A621)*(B$1:B620=B621)*ROW(A$1:A620))))="",C621&amp;"",INDEX(I$1:I620,SUMPRODUCT(MAX((A$1:A620=A621)*(B$1:B620=B621)*ROW(A$1:A620))))&amp;"; "&amp;C621))))</f>
        <v/>
      </c>
      <c r="J621" s="18" t="str">
        <f aca="false">IF(A621="","",A621&amp;"|"&amp;COUNTIF(A$2:A621,A621))</f>
        <v>Flusip Cold &amp; Cough Night (Sugar Free)|5</v>
      </c>
      <c r="K621" s="18" t="n">
        <f aca="false">IF(OR(A621="",B621=""),0,IF(COUNTIFS(A$2:A621,A621,B$2:B621,B621)=1,1,0))</f>
        <v>1</v>
      </c>
    </row>
    <row r="622" customFormat="false" ht="15" hidden="false" customHeight="false" outlineLevel="0" collapsed="false">
      <c r="A622" s="15" t="s">
        <v>416</v>
      </c>
      <c r="B622" s="15" t="s">
        <v>367</v>
      </c>
      <c r="C622" s="15"/>
      <c r="D622" s="15"/>
      <c r="F622" s="18" t="str">
        <f aca="false">IF(B622="","",IFERROR(INDEX(Materials!$B$2:$B$301,MATCH(B622,Materials!$A$2:$A$301,0)),""))</f>
        <v>pH Modifier / Buffer</v>
      </c>
      <c r="G622" s="18" t="str">
        <f aca="true">IF(AND(A622="",B622=""),"",IF(A622="","Missing product",IF(B622="","Missing material",IF(COUNTIF(ProductList,A622)=0,"Product not in Products list",IF(COUNTIF(MaterialList,B622)=0,"Material not in Materials list","OK")))))</f>
        <v>OK</v>
      </c>
      <c r="H622" s="18" t="str">
        <f aca="false">IF(F622="Active",A622&amp;"|"&amp;COUNTIFS(A$2:A622,A622,F$2:F622,"Active"),"")</f>
        <v/>
      </c>
      <c r="I622" s="18" t="str">
        <f aca="false">IF(B622="","",IF(SUMPRODUCT(MAX((A$1:A621=A622)*(B$1:B621=B622)*ROW(A$1:A621)))=0,C622&amp;"",IF(C622="",INDEX(I$1:I621,SUMPRODUCT(MAX((A$1:A621=A622)*(B$1:B621=B622)*ROW(A$1:A621)))),IF(INDEX(I$1:I621,SUMPRODUCT(MAX((A$1:A621=A622)*(B$1:B621=B622)*ROW(A$1:A621))))="",C622&amp;"",INDEX(I$1:I621,SUMPRODUCT(MAX((A$1:A621=A622)*(B$1:B621=B622)*ROW(A$1:A621))))&amp;"; "&amp;C622))))</f>
        <v/>
      </c>
      <c r="J622" s="18" t="str">
        <f aca="false">IF(A622="","",A622&amp;"|"&amp;COUNTIF(A$2:A622,A622))</f>
        <v>Flusip Cold &amp; Cough Night (Sugar Free)|6</v>
      </c>
      <c r="K622" s="18" t="n">
        <f aca="false">IF(OR(A622="",B622=""),0,IF(COUNTIFS(A$2:A622,A622,B$2:B622,B622)=1,1,0))</f>
        <v>1</v>
      </c>
    </row>
    <row r="623" customFormat="false" ht="15" hidden="false" customHeight="false" outlineLevel="0" collapsed="false">
      <c r="A623" s="15" t="s">
        <v>416</v>
      </c>
      <c r="B623" s="15" t="s">
        <v>307</v>
      </c>
      <c r="C623" s="15"/>
      <c r="D623" s="15"/>
      <c r="F623" s="18" t="str">
        <f aca="false">IF(B623="","",IFERROR(INDEX(Materials!$B$2:$B$301,MATCH(B623,Materials!$A$2:$A$301,0)),""))</f>
        <v>Other Excipient</v>
      </c>
      <c r="G623" s="18" t="str">
        <f aca="true">IF(AND(A623="",B623=""),"",IF(A623="","Missing product",IF(B623="","Missing material",IF(COUNTIF(ProductList,A623)=0,"Product not in Products list",IF(COUNTIF(MaterialList,B623)=0,"Material not in Materials list","OK")))))</f>
        <v>OK</v>
      </c>
      <c r="H623" s="18" t="str">
        <f aca="false">IF(F623="Active",A623&amp;"|"&amp;COUNTIFS(A$2:A623,A623,F$2:F623,"Active"),"")</f>
        <v/>
      </c>
      <c r="I623" s="18" t="str">
        <f aca="false">IF(B623="","",IF(SUMPRODUCT(MAX((A$1:A622=A623)*(B$1:B622=B623)*ROW(A$1:A622)))=0,C623&amp;"",IF(C623="",INDEX(I$1:I622,SUMPRODUCT(MAX((A$1:A622=A623)*(B$1:B622=B623)*ROW(A$1:A622)))),IF(INDEX(I$1:I622,SUMPRODUCT(MAX((A$1:A622=A623)*(B$1:B622=B623)*ROW(A$1:A622))))="",C623&amp;"",INDEX(I$1:I622,SUMPRODUCT(MAX((A$1:A622=A623)*(B$1:B622=B623)*ROW(A$1:A622))))&amp;"; "&amp;C623))))</f>
        <v/>
      </c>
      <c r="J623" s="18" t="str">
        <f aca="false">IF(A623="","",A623&amp;"|"&amp;COUNTIF(A$2:A623,A623))</f>
        <v>Flusip Cold &amp; Cough Night (Sugar Free)|7</v>
      </c>
      <c r="K623" s="18" t="n">
        <f aca="false">IF(OR(A623="",B623=""),0,IF(COUNTIFS(A$2:A623,A623,B$2:B623,B623)=1,1,0))</f>
        <v>1</v>
      </c>
    </row>
    <row r="624" customFormat="false" ht="15" hidden="false" customHeight="false" outlineLevel="0" collapsed="false">
      <c r="A624" s="15" t="s">
        <v>416</v>
      </c>
      <c r="B624" s="15" t="s">
        <v>356</v>
      </c>
      <c r="C624" s="15"/>
      <c r="D624" s="15"/>
      <c r="F624" s="18" t="str">
        <f aca="false">IF(B624="","",IFERROR(INDEX(Materials!$B$2:$B$301,MATCH(B624,Materials!$A$2:$A$301,0)),""))</f>
        <v>Sweetener / Filler</v>
      </c>
      <c r="G624" s="18" t="str">
        <f aca="true">IF(AND(A624="",B624=""),"",IF(A624="","Missing product",IF(B624="","Missing material",IF(COUNTIF(ProductList,A624)=0,"Product not in Products list",IF(COUNTIF(MaterialList,B624)=0,"Material not in Materials list","OK")))))</f>
        <v>OK</v>
      </c>
      <c r="H624" s="18" t="str">
        <f aca="false">IF(F624="Active",A624&amp;"|"&amp;COUNTIFS(A$2:A624,A624,F$2:F624,"Active"),"")</f>
        <v/>
      </c>
      <c r="I624" s="18" t="str">
        <f aca="false">IF(B624="","",IF(SUMPRODUCT(MAX((A$1:A623=A624)*(B$1:B623=B624)*ROW(A$1:A623)))=0,C624&amp;"",IF(C624="",INDEX(I$1:I623,SUMPRODUCT(MAX((A$1:A623=A624)*(B$1:B623=B624)*ROW(A$1:A623)))),IF(INDEX(I$1:I623,SUMPRODUCT(MAX((A$1:A623=A624)*(B$1:B623=B624)*ROW(A$1:A623))))="",C624&amp;"",INDEX(I$1:I623,SUMPRODUCT(MAX((A$1:A623=A624)*(B$1:B623=B624)*ROW(A$1:A623))))&amp;"; "&amp;C624))))</f>
        <v/>
      </c>
      <c r="J624" s="18" t="str">
        <f aca="false">IF(A624="","",A624&amp;"|"&amp;COUNTIF(A$2:A624,A624))</f>
        <v>Flusip Cold &amp; Cough Night (Sugar Free)|8</v>
      </c>
      <c r="K624" s="18" t="n">
        <f aca="false">IF(OR(A624="",B624=""),0,IF(COUNTIFS(A$2:A624,A624,B$2:B624,B624)=1,1,0))</f>
        <v>1</v>
      </c>
    </row>
    <row r="625" customFormat="false" ht="15" hidden="false" customHeight="false" outlineLevel="0" collapsed="false">
      <c r="A625" s="15" t="s">
        <v>416</v>
      </c>
      <c r="B625" s="15" t="s">
        <v>355</v>
      </c>
      <c r="C625" s="15"/>
      <c r="D625" s="15"/>
      <c r="F625" s="18" t="str">
        <f aca="false">IF(B625="","",IFERROR(INDEX(Materials!$B$2:$B$301,MATCH(B625,Materials!$A$2:$A$301,0)),""))</f>
        <v>Sweetener</v>
      </c>
      <c r="G625" s="18" t="str">
        <f aca="true">IF(AND(A625="",B625=""),"",IF(A625="","Missing product",IF(B625="","Missing material",IF(COUNTIF(ProductList,A625)=0,"Product not in Products list",IF(COUNTIF(MaterialList,B625)=0,"Material not in Materials list","OK")))))</f>
        <v>OK</v>
      </c>
      <c r="H625" s="18" t="str">
        <f aca="false">IF(F625="Active",A625&amp;"|"&amp;COUNTIFS(A$2:A625,A625,F$2:F625,"Active"),"")</f>
        <v/>
      </c>
      <c r="I625" s="18" t="str">
        <f aca="false">IF(B625="","",IF(SUMPRODUCT(MAX((A$1:A624=A625)*(B$1:B624=B625)*ROW(A$1:A624)))=0,C625&amp;"",IF(C625="",INDEX(I$1:I624,SUMPRODUCT(MAX((A$1:A624=A625)*(B$1:B624=B625)*ROW(A$1:A624)))),IF(INDEX(I$1:I624,SUMPRODUCT(MAX((A$1:A624=A625)*(B$1:B624=B625)*ROW(A$1:A624))))="",C625&amp;"",INDEX(I$1:I624,SUMPRODUCT(MAX((A$1:A624=A625)*(B$1:B624=B625)*ROW(A$1:A624))))&amp;"; "&amp;C625))))</f>
        <v/>
      </c>
      <c r="J625" s="18" t="str">
        <f aca="false">IF(A625="","",A625&amp;"|"&amp;COUNTIF(A$2:A625,A625))</f>
        <v>Flusip Cold &amp; Cough Night (Sugar Free)|9</v>
      </c>
      <c r="K625" s="18" t="n">
        <f aca="false">IF(OR(A625="",B625=""),0,IF(COUNTIFS(A$2:A625,A625,B$2:B625,B625)=1,1,0))</f>
        <v>1</v>
      </c>
    </row>
    <row r="626" customFormat="false" ht="15" hidden="false" customHeight="false" outlineLevel="0" collapsed="false">
      <c r="A626" s="15" t="s">
        <v>416</v>
      </c>
      <c r="B626" s="15" t="s">
        <v>282</v>
      </c>
      <c r="C626" s="15"/>
      <c r="D626" s="15"/>
      <c r="F626" s="18" t="str">
        <f aca="false">IF(B626="","",IFERROR(INDEX(Materials!$B$2:$B$301,MATCH(B626,Materials!$A$2:$A$301,0)),""))</f>
        <v>Flavour</v>
      </c>
      <c r="G626" s="18" t="str">
        <f aca="true">IF(AND(A626="",B626=""),"",IF(A626="","Missing product",IF(B626="","Missing material",IF(COUNTIF(ProductList,A626)=0,"Product not in Products list",IF(COUNTIF(MaterialList,B626)=0,"Material not in Materials list","OK")))))</f>
        <v>OK</v>
      </c>
      <c r="H626" s="18" t="str">
        <f aca="false">IF(F626="Active",A626&amp;"|"&amp;COUNTIFS(A$2:A626,A626,F$2:F626,"Active"),"")</f>
        <v/>
      </c>
      <c r="I626" s="18" t="str">
        <f aca="false">IF(B626="","",IF(SUMPRODUCT(MAX((A$1:A625=A626)*(B$1:B625=B626)*ROW(A$1:A625)))=0,C626&amp;"",IF(C626="",INDEX(I$1:I625,SUMPRODUCT(MAX((A$1:A625=A626)*(B$1:B625=B626)*ROW(A$1:A625)))),IF(INDEX(I$1:I625,SUMPRODUCT(MAX((A$1:A625=A626)*(B$1:B625=B626)*ROW(A$1:A625))))="",C626&amp;"",INDEX(I$1:I625,SUMPRODUCT(MAX((A$1:A625=A626)*(B$1:B625=B626)*ROW(A$1:A625))))&amp;"; "&amp;C626))))</f>
        <v/>
      </c>
      <c r="J626" s="18" t="str">
        <f aca="false">IF(A626="","",A626&amp;"|"&amp;COUNTIF(A$2:A626,A626))</f>
        <v>Flusip Cold &amp; Cough Night (Sugar Free)|10</v>
      </c>
      <c r="K626" s="18" t="n">
        <f aca="false">IF(OR(A626="",B626=""),0,IF(COUNTIFS(A$2:A626,A626,B$2:B626,B626)=1,1,0))</f>
        <v>1</v>
      </c>
    </row>
    <row r="627" customFormat="false" ht="15" hidden="false" customHeight="false" outlineLevel="0" collapsed="false">
      <c r="A627" s="15" t="s">
        <v>416</v>
      </c>
      <c r="B627" s="15" t="s">
        <v>278</v>
      </c>
      <c r="C627" s="15"/>
      <c r="D627" s="15"/>
      <c r="F627" s="18" t="str">
        <f aca="false">IF(B627="","",IFERROR(INDEX(Materials!$B$2:$B$301,MATCH(B627,Materials!$A$2:$A$301,0)),""))</f>
        <v>Flavour</v>
      </c>
      <c r="G627" s="18" t="str">
        <f aca="true">IF(AND(A627="",B627=""),"",IF(A627="","Missing product",IF(B627="","Missing material",IF(COUNTIF(ProductList,A627)=0,"Product not in Products list",IF(COUNTIF(MaterialList,B627)=0,"Material not in Materials list","OK")))))</f>
        <v>OK</v>
      </c>
      <c r="H627" s="18" t="str">
        <f aca="false">IF(F627="Active",A627&amp;"|"&amp;COUNTIFS(A$2:A627,A627,F$2:F627,"Active"),"")</f>
        <v/>
      </c>
      <c r="I627" s="18" t="str">
        <f aca="false">IF(B627="","",IF(SUMPRODUCT(MAX((A$1:A626=A627)*(B$1:B626=B627)*ROW(A$1:A626)))=0,C627&amp;"",IF(C627="",INDEX(I$1:I626,SUMPRODUCT(MAX((A$1:A626=A627)*(B$1:B626=B627)*ROW(A$1:A626)))),IF(INDEX(I$1:I626,SUMPRODUCT(MAX((A$1:A626=A627)*(B$1:B626=B627)*ROW(A$1:A626))))="",C627&amp;"",INDEX(I$1:I626,SUMPRODUCT(MAX((A$1:A626=A627)*(B$1:B626=B627)*ROW(A$1:A626))))&amp;"; "&amp;C627))))</f>
        <v/>
      </c>
      <c r="J627" s="18" t="str">
        <f aca="false">IF(A627="","",A627&amp;"|"&amp;COUNTIF(A$2:A627,A627))</f>
        <v>Flusip Cold &amp; Cough Night (Sugar Free)|11</v>
      </c>
      <c r="K627" s="18" t="n">
        <f aca="false">IF(OR(A627="",B627=""),0,IF(COUNTIFS(A$2:A627,A627,B$2:B627,B627)=1,1,0))</f>
        <v>1</v>
      </c>
    </row>
    <row r="628" customFormat="false" ht="15" hidden="false" customHeight="false" outlineLevel="0" collapsed="false">
      <c r="A628" s="15" t="s">
        <v>416</v>
      </c>
      <c r="B628" s="15" t="s">
        <v>279</v>
      </c>
      <c r="C628" s="15"/>
      <c r="D628" s="15"/>
      <c r="F628" s="18" t="str">
        <f aca="false">IF(B628="","",IFERROR(INDEX(Materials!$B$2:$B$301,MATCH(B628,Materials!$A$2:$A$301,0)),""))</f>
        <v>Flavour</v>
      </c>
      <c r="G628" s="18" t="str">
        <f aca="true">IF(AND(A628="",B628=""),"",IF(A628="","Missing product",IF(B628="","Missing material",IF(COUNTIF(ProductList,A628)=0,"Product not in Products list",IF(COUNTIF(MaterialList,B628)=0,"Material not in Materials list","OK")))))</f>
        <v>OK</v>
      </c>
      <c r="H628" s="18" t="str">
        <f aca="false">IF(F628="Active",A628&amp;"|"&amp;COUNTIFS(A$2:A628,A628,F$2:F628,"Active"),"")</f>
        <v/>
      </c>
      <c r="I628" s="18" t="str">
        <f aca="false">IF(B628="","",IF(SUMPRODUCT(MAX((A$1:A627=A628)*(B$1:B627=B628)*ROW(A$1:A627)))=0,C628&amp;"",IF(C628="",INDEX(I$1:I627,SUMPRODUCT(MAX((A$1:A627=A628)*(B$1:B627=B628)*ROW(A$1:A627)))),IF(INDEX(I$1:I627,SUMPRODUCT(MAX((A$1:A627=A628)*(B$1:B627=B628)*ROW(A$1:A627))))="",C628&amp;"",INDEX(I$1:I627,SUMPRODUCT(MAX((A$1:A627=A628)*(B$1:B627=B628)*ROW(A$1:A627))))&amp;"; "&amp;C628))))</f>
        <v/>
      </c>
      <c r="J628" s="18" t="str">
        <f aca="false">IF(A628="","",A628&amp;"|"&amp;COUNTIF(A$2:A628,A628))</f>
        <v>Flusip Cold &amp; Cough Night (Sugar Free)|12</v>
      </c>
      <c r="K628" s="18" t="n">
        <f aca="false">IF(OR(A628="",B628=""),0,IF(COUNTIFS(A$2:A628,A628,B$2:B628,B628)=1,1,0))</f>
        <v>1</v>
      </c>
    </row>
    <row r="629" customFormat="false" ht="15" hidden="false" customHeight="false" outlineLevel="0" collapsed="false">
      <c r="A629" s="15" t="s">
        <v>416</v>
      </c>
      <c r="B629" s="15" t="s">
        <v>293</v>
      </c>
      <c r="C629" s="15"/>
      <c r="D629" s="15"/>
      <c r="F629" s="18" t="str">
        <f aca="false">IF(B629="","",IFERROR(INDEX(Materials!$B$2:$B$301,MATCH(B629,Materials!$A$2:$A$301,0)),""))</f>
        <v>Glidant</v>
      </c>
      <c r="G629" s="18" t="str">
        <f aca="true">IF(AND(A629="",B629=""),"",IF(A629="","Missing product",IF(B629="","Missing material",IF(COUNTIF(ProductList,A629)=0,"Product not in Products list",IF(COUNTIF(MaterialList,B629)=0,"Material not in Materials list","OK")))))</f>
        <v>OK</v>
      </c>
      <c r="H629" s="18" t="str">
        <f aca="false">IF(F629="Active",A629&amp;"|"&amp;COUNTIFS(A$2:A629,A629,F$2:F629,"Active"),"")</f>
        <v/>
      </c>
      <c r="I629" s="18" t="str">
        <f aca="false">IF(B629="","",IF(SUMPRODUCT(MAX((A$1:A628=A629)*(B$1:B628=B629)*ROW(A$1:A628)))=0,C629&amp;"",IF(C629="",INDEX(I$1:I628,SUMPRODUCT(MAX((A$1:A628=A629)*(B$1:B628=B629)*ROW(A$1:A628)))),IF(INDEX(I$1:I628,SUMPRODUCT(MAX((A$1:A628=A629)*(B$1:B628=B629)*ROW(A$1:A628))))="",C629&amp;"",INDEX(I$1:I628,SUMPRODUCT(MAX((A$1:A628=A629)*(B$1:B628=B629)*ROW(A$1:A628))))&amp;"; "&amp;C629))))</f>
        <v/>
      </c>
      <c r="J629" s="18" t="str">
        <f aca="false">IF(A629="","",A629&amp;"|"&amp;COUNTIF(A$2:A629,A629))</f>
        <v>Flusip Cold &amp; Cough Night (Sugar Free)|13</v>
      </c>
      <c r="K629" s="18" t="n">
        <f aca="false">IF(OR(A629="",B629=""),0,IF(COUNTIFS(A$2:A629,A629,B$2:B629,B629)=1,1,0))</f>
        <v>1</v>
      </c>
    </row>
    <row r="630" customFormat="false" ht="15" hidden="false" customHeight="false" outlineLevel="0" collapsed="false">
      <c r="A630" s="15" t="s">
        <v>416</v>
      </c>
      <c r="B630" s="15" t="s">
        <v>243</v>
      </c>
      <c r="C630" s="15"/>
      <c r="D630" s="15"/>
      <c r="F630" s="18" t="str">
        <f aca="false">IF(B630="","",IFERROR(INDEX(Materials!$B$2:$B$301,MATCH(B630,Materials!$A$2:$A$301,0)),""))</f>
        <v>Colorant</v>
      </c>
      <c r="G630" s="18" t="str">
        <f aca="true">IF(AND(A630="",B630=""),"",IF(A630="","Missing product",IF(B630="","Missing material",IF(COUNTIF(ProductList,A630)=0,"Product not in Products list",IF(COUNTIF(MaterialList,B630)=0,"Material not in Materials list","OK")))))</f>
        <v>OK</v>
      </c>
      <c r="H630" s="18" t="str">
        <f aca="false">IF(F630="Active",A630&amp;"|"&amp;COUNTIFS(A$2:A630,A630,F$2:F630,"Active"),"")</f>
        <v/>
      </c>
      <c r="I630" s="18" t="str">
        <f aca="false">IF(B630="","",IF(SUMPRODUCT(MAX((A$1:A629=A630)*(B$1:B629=B630)*ROW(A$1:A629)))=0,C630&amp;"",IF(C630="",INDEX(I$1:I629,SUMPRODUCT(MAX((A$1:A629=A630)*(B$1:B629=B630)*ROW(A$1:A629)))),IF(INDEX(I$1:I629,SUMPRODUCT(MAX((A$1:A629=A630)*(B$1:B629=B630)*ROW(A$1:A629))))="",C630&amp;"",INDEX(I$1:I629,SUMPRODUCT(MAX((A$1:A629=A630)*(B$1:B629=B630)*ROW(A$1:A629))))&amp;"; "&amp;C630))))</f>
        <v/>
      </c>
      <c r="J630" s="18" t="str">
        <f aca="false">IF(A630="","",A630&amp;"|"&amp;COUNTIF(A$2:A630,A630))</f>
        <v>Flusip Cold &amp; Cough Night (Sugar Free)|14</v>
      </c>
      <c r="K630" s="18" t="n">
        <f aca="false">IF(OR(A630="",B630=""),0,IF(COUNTIFS(A$2:A630,A630,B$2:B630,B630)=1,1,0))</f>
        <v>1</v>
      </c>
    </row>
    <row r="631" customFormat="false" ht="15" hidden="false" customHeight="false" outlineLevel="0" collapsed="false">
      <c r="A631" s="15" t="s">
        <v>417</v>
      </c>
      <c r="B631" s="15" t="s">
        <v>63</v>
      </c>
      <c r="C631" s="15"/>
      <c r="D631" s="15"/>
      <c r="F631" s="18" t="str">
        <f aca="false">IF(B631="","",IFERROR(INDEX(Materials!$B$2:$B$301,MATCH(B631,Materials!$A$2:$A$301,0)),""))</f>
        <v>Active</v>
      </c>
      <c r="G631" s="18" t="str">
        <f aca="true">IF(AND(A631="",B631=""),"",IF(A631="","Missing product",IF(B631="","Missing material",IF(COUNTIF(ProductList,A631)=0,"Product not in Products list",IF(COUNTIF(MaterialList,B631)=0,"Material not in Materials list","OK")))))</f>
        <v>OK</v>
      </c>
      <c r="H631" s="18" t="str">
        <f aca="false">IF(F631="Active",A631&amp;"|"&amp;COUNTIFS(A$2:A631,A631,F$2:F631,"Active"),"")</f>
        <v>Flusip Cold and Flu|1</v>
      </c>
      <c r="I631" s="18" t="str">
        <f aca="false">IF(B631="","",IF(SUMPRODUCT(MAX((A$1:A630=A631)*(B$1:B630=B631)*ROW(A$1:A630)))=0,C631&amp;"",IF(C631="",INDEX(I$1:I630,SUMPRODUCT(MAX((A$1:A630=A631)*(B$1:B630=B631)*ROW(A$1:A630)))),IF(INDEX(I$1:I630,SUMPRODUCT(MAX((A$1:A630=A631)*(B$1:B630=B631)*ROW(A$1:A630))))="",C631&amp;"",INDEX(I$1:I630,SUMPRODUCT(MAX((A$1:A630=A631)*(B$1:B630=B631)*ROW(A$1:A630))))&amp;"; "&amp;C631))))</f>
        <v/>
      </c>
      <c r="J631" s="18" t="str">
        <f aca="false">IF(A631="","",A631&amp;"|"&amp;COUNTIF(A$2:A631,A631))</f>
        <v>Flusip Cold and Flu|1</v>
      </c>
      <c r="K631" s="18" t="n">
        <f aca="false">IF(OR(A631="",B631=""),0,IF(COUNTIFS(A$2:A631,A631,B$2:B631,B631)=1,1,0))</f>
        <v>1</v>
      </c>
    </row>
    <row r="632" customFormat="false" ht="15" hidden="false" customHeight="false" outlineLevel="0" collapsed="false">
      <c r="A632" s="15" t="s">
        <v>417</v>
      </c>
      <c r="B632" s="15" t="s">
        <v>181</v>
      </c>
      <c r="C632" s="15"/>
      <c r="D632" s="15"/>
      <c r="F632" s="18" t="str">
        <f aca="false">IF(B632="","",IFERROR(INDEX(Materials!$B$2:$B$301,MATCH(B632,Materials!$A$2:$A$301,0)),""))</f>
        <v>Active</v>
      </c>
      <c r="G632" s="18" t="str">
        <f aca="true">IF(AND(A632="",B632=""),"",IF(A632="","Missing product",IF(B632="","Missing material",IF(COUNTIF(ProductList,A632)=0,"Product not in Products list",IF(COUNTIF(MaterialList,B632)=0,"Material not in Materials list","OK")))))</f>
        <v>OK</v>
      </c>
      <c r="H632" s="18" t="str">
        <f aca="false">IF(F632="Active",A632&amp;"|"&amp;COUNTIFS(A$2:A632,A632,F$2:F632,"Active"),"")</f>
        <v>Flusip Cold and Flu|2</v>
      </c>
      <c r="I632" s="18" t="str">
        <f aca="false">IF(B632="","",IF(SUMPRODUCT(MAX((A$1:A631=A632)*(B$1:B631=B632)*ROW(A$1:A631)))=0,C632&amp;"",IF(C632="",INDEX(I$1:I631,SUMPRODUCT(MAX((A$1:A631=A632)*(B$1:B631=B632)*ROW(A$1:A631)))),IF(INDEX(I$1:I631,SUMPRODUCT(MAX((A$1:A631=A632)*(B$1:B631=B632)*ROW(A$1:A631))))="",C632&amp;"",INDEX(I$1:I631,SUMPRODUCT(MAX((A$1:A631=A632)*(B$1:B631=B632)*ROW(A$1:A631))))&amp;"; "&amp;C632))))</f>
        <v/>
      </c>
      <c r="J632" s="18" t="str">
        <f aca="false">IF(A632="","",A632&amp;"|"&amp;COUNTIF(A$2:A632,A632))</f>
        <v>Flusip Cold and Flu|2</v>
      </c>
      <c r="K632" s="18" t="n">
        <f aca="false">IF(OR(A632="",B632=""),0,IF(COUNTIFS(A$2:A632,A632,B$2:B632,B632)=1,1,0))</f>
        <v>1</v>
      </c>
    </row>
    <row r="633" customFormat="false" ht="15" hidden="false" customHeight="false" outlineLevel="0" collapsed="false">
      <c r="A633" s="15" t="s">
        <v>417</v>
      </c>
      <c r="B633" s="15" t="s">
        <v>74</v>
      </c>
      <c r="C633" s="15"/>
      <c r="D633" s="15"/>
      <c r="F633" s="18" t="str">
        <f aca="false">IF(B633="","",IFERROR(INDEX(Materials!$B$2:$B$301,MATCH(B633,Materials!$A$2:$A$301,0)),""))</f>
        <v>Active</v>
      </c>
      <c r="G633" s="18" t="str">
        <f aca="true">IF(AND(A633="",B633=""),"",IF(A633="","Missing product",IF(B633="","Missing material",IF(COUNTIF(ProductList,A633)=0,"Product not in Products list",IF(COUNTIF(MaterialList,B633)=0,"Material not in Materials list","OK")))))</f>
        <v>OK</v>
      </c>
      <c r="H633" s="18" t="str">
        <f aca="false">IF(F633="Active",A633&amp;"|"&amp;COUNTIFS(A$2:A633,A633,F$2:F633,"Active"),"")</f>
        <v>Flusip Cold and Flu|3</v>
      </c>
      <c r="I633" s="18" t="str">
        <f aca="false">IF(B633="","",IF(SUMPRODUCT(MAX((A$1:A632=A633)*(B$1:B632=B633)*ROW(A$1:A632)))=0,C633&amp;"",IF(C633="",INDEX(I$1:I632,SUMPRODUCT(MAX((A$1:A632=A633)*(B$1:B632=B633)*ROW(A$1:A632)))),IF(INDEX(I$1:I632,SUMPRODUCT(MAX((A$1:A632=A633)*(B$1:B632=B633)*ROW(A$1:A632))))="",C633&amp;"",INDEX(I$1:I632,SUMPRODUCT(MAX((A$1:A632=A633)*(B$1:B632=B633)*ROW(A$1:A632))))&amp;"; "&amp;C633))))</f>
        <v/>
      </c>
      <c r="J633" s="18" t="str">
        <f aca="false">IF(A633="","",A633&amp;"|"&amp;COUNTIF(A$2:A633,A633))</f>
        <v>Flusip Cold and Flu|3</v>
      </c>
      <c r="K633" s="18" t="n">
        <f aca="false">IF(OR(A633="",B633=""),0,IF(COUNTIFS(A$2:A633,A633,B$2:B633,B633)=1,1,0))</f>
        <v>1</v>
      </c>
    </row>
    <row r="634" customFormat="false" ht="15" hidden="false" customHeight="false" outlineLevel="0" collapsed="false">
      <c r="A634" s="15" t="s">
        <v>417</v>
      </c>
      <c r="B634" s="15" t="s">
        <v>363</v>
      </c>
      <c r="C634" s="15"/>
      <c r="D634" s="15"/>
      <c r="F634" s="18" t="str">
        <f aca="false">IF(B634="","",IFERROR(INDEX(Materials!$B$2:$B$301,MATCH(B634,Materials!$A$2:$A$301,0)),""))</f>
        <v>pH Modifier / Buffer</v>
      </c>
      <c r="G634" s="18" t="str">
        <f aca="true">IF(AND(A634="",B634=""),"",IF(A634="","Missing product",IF(B634="","Missing material",IF(COUNTIF(ProductList,A634)=0,"Product not in Products list",IF(COUNTIF(MaterialList,B634)=0,"Material not in Materials list","OK")))))</f>
        <v>OK</v>
      </c>
      <c r="H634" s="18" t="str">
        <f aca="false">IF(F634="Active",A634&amp;"|"&amp;COUNTIFS(A$2:A634,A634,F$2:F634,"Active"),"")</f>
        <v/>
      </c>
      <c r="I634" s="18" t="str">
        <f aca="false">IF(B634="","",IF(SUMPRODUCT(MAX((A$1:A633=A634)*(B$1:B633=B634)*ROW(A$1:A633)))=0,C634&amp;"",IF(C634="",INDEX(I$1:I633,SUMPRODUCT(MAX((A$1:A633=A634)*(B$1:B633=B634)*ROW(A$1:A633)))),IF(INDEX(I$1:I633,SUMPRODUCT(MAX((A$1:A633=A634)*(B$1:B633=B634)*ROW(A$1:A633))))="",C634&amp;"",INDEX(I$1:I633,SUMPRODUCT(MAX((A$1:A633=A634)*(B$1:B633=B634)*ROW(A$1:A633))))&amp;"; "&amp;C634))))</f>
        <v/>
      </c>
      <c r="J634" s="18" t="str">
        <f aca="false">IF(A634="","",A634&amp;"|"&amp;COUNTIF(A$2:A634,A634))</f>
        <v>Flusip Cold and Flu|4</v>
      </c>
      <c r="K634" s="18" t="n">
        <f aca="false">IF(OR(A634="",B634=""),0,IF(COUNTIFS(A$2:A634,A634,B$2:B634,B634)=1,1,0))</f>
        <v>1</v>
      </c>
    </row>
    <row r="635" customFormat="false" ht="15" hidden="false" customHeight="false" outlineLevel="0" collapsed="false">
      <c r="A635" s="15" t="s">
        <v>417</v>
      </c>
      <c r="B635" s="15" t="s">
        <v>367</v>
      </c>
      <c r="C635" s="15"/>
      <c r="D635" s="15"/>
      <c r="F635" s="18" t="str">
        <f aca="false">IF(B635="","",IFERROR(INDEX(Materials!$B$2:$B$301,MATCH(B635,Materials!$A$2:$A$301,0)),""))</f>
        <v>pH Modifier / Buffer</v>
      </c>
      <c r="G635" s="18" t="str">
        <f aca="true">IF(AND(A635="",B635=""),"",IF(A635="","Missing product",IF(B635="","Missing material",IF(COUNTIF(ProductList,A635)=0,"Product not in Products list",IF(COUNTIF(MaterialList,B635)=0,"Material not in Materials list","OK")))))</f>
        <v>OK</v>
      </c>
      <c r="H635" s="18" t="str">
        <f aca="false">IF(F635="Active",A635&amp;"|"&amp;COUNTIFS(A$2:A635,A635,F$2:F635,"Active"),"")</f>
        <v/>
      </c>
      <c r="I635" s="18" t="str">
        <f aca="false">IF(B635="","",IF(SUMPRODUCT(MAX((A$1:A634=A635)*(B$1:B634=B635)*ROW(A$1:A634)))=0,C635&amp;"",IF(C635="",INDEX(I$1:I634,SUMPRODUCT(MAX((A$1:A634=A635)*(B$1:B634=B635)*ROW(A$1:A634)))),IF(INDEX(I$1:I634,SUMPRODUCT(MAX((A$1:A634=A635)*(B$1:B634=B635)*ROW(A$1:A634))))="",C635&amp;"",INDEX(I$1:I634,SUMPRODUCT(MAX((A$1:A634=A635)*(B$1:B634=B635)*ROW(A$1:A634))))&amp;"; "&amp;C635))))</f>
        <v/>
      </c>
      <c r="J635" s="18" t="str">
        <f aca="false">IF(A635="","",A635&amp;"|"&amp;COUNTIF(A$2:A635,A635))</f>
        <v>Flusip Cold and Flu|5</v>
      </c>
      <c r="K635" s="18" t="n">
        <f aca="false">IF(OR(A635="",B635=""),0,IF(COUNTIFS(A$2:A635,A635,B$2:B635,B635)=1,1,0))</f>
        <v>1</v>
      </c>
    </row>
    <row r="636" customFormat="false" ht="15" hidden="false" customHeight="false" outlineLevel="0" collapsed="false">
      <c r="A636" s="15" t="s">
        <v>417</v>
      </c>
      <c r="B636" s="15" t="s">
        <v>359</v>
      </c>
      <c r="C636" s="15"/>
      <c r="D636" s="15"/>
      <c r="F636" s="18" t="str">
        <f aca="false">IF(B636="","",IFERROR(INDEX(Materials!$B$2:$B$301,MATCH(B636,Materials!$A$2:$A$301,0)),""))</f>
        <v>Sweetener / Filler</v>
      </c>
      <c r="G636" s="18" t="str">
        <f aca="true">IF(AND(A636="",B636=""),"",IF(A636="","Missing product",IF(B636="","Missing material",IF(COUNTIF(ProductList,A636)=0,"Product not in Products list",IF(COUNTIF(MaterialList,B636)=0,"Material not in Materials list","OK")))))</f>
        <v>OK</v>
      </c>
      <c r="H636" s="18" t="str">
        <f aca="false">IF(F636="Active",A636&amp;"|"&amp;COUNTIFS(A$2:A636,A636,F$2:F636,"Active"),"")</f>
        <v/>
      </c>
      <c r="I636" s="18" t="str">
        <f aca="false">IF(B636="","",IF(SUMPRODUCT(MAX((A$1:A635=A636)*(B$1:B635=B636)*ROW(A$1:A635)))=0,C636&amp;"",IF(C636="",INDEX(I$1:I635,SUMPRODUCT(MAX((A$1:A635=A636)*(B$1:B635=B636)*ROW(A$1:A635)))),IF(INDEX(I$1:I635,SUMPRODUCT(MAX((A$1:A635=A636)*(B$1:B635=B636)*ROW(A$1:A635))))="",C636&amp;"",INDEX(I$1:I635,SUMPRODUCT(MAX((A$1:A635=A636)*(B$1:B635=B636)*ROW(A$1:A635))))&amp;"; "&amp;C636))))</f>
        <v/>
      </c>
      <c r="J636" s="18" t="str">
        <f aca="false">IF(A636="","",A636&amp;"|"&amp;COUNTIF(A$2:A636,A636))</f>
        <v>Flusip Cold and Flu|6</v>
      </c>
      <c r="K636" s="18" t="n">
        <f aca="false">IF(OR(A636="",B636=""),0,IF(COUNTIFS(A$2:A636,A636,B$2:B636,B636)=1,1,0))</f>
        <v>1</v>
      </c>
    </row>
    <row r="637" customFormat="false" ht="15" hidden="false" customHeight="false" outlineLevel="0" collapsed="false">
      <c r="A637" s="15" t="s">
        <v>417</v>
      </c>
      <c r="B637" s="15" t="s">
        <v>356</v>
      </c>
      <c r="C637" s="15"/>
      <c r="D637" s="15"/>
      <c r="F637" s="18" t="str">
        <f aca="false">IF(B637="","",IFERROR(INDEX(Materials!$B$2:$B$301,MATCH(B637,Materials!$A$2:$A$301,0)),""))</f>
        <v>Sweetener / Filler</v>
      </c>
      <c r="G637" s="18" t="str">
        <f aca="true">IF(AND(A637="",B637=""),"",IF(A637="","Missing product",IF(B637="","Missing material",IF(COUNTIF(ProductList,A637)=0,"Product not in Products list",IF(COUNTIF(MaterialList,B637)=0,"Material not in Materials list","OK")))))</f>
        <v>OK</v>
      </c>
      <c r="H637" s="18" t="str">
        <f aca="false">IF(F637="Active",A637&amp;"|"&amp;COUNTIFS(A$2:A637,A637,F$2:F637,"Active"),"")</f>
        <v/>
      </c>
      <c r="I637" s="18" t="str">
        <f aca="false">IF(B637="","",IF(SUMPRODUCT(MAX((A$1:A636=A637)*(B$1:B636=B637)*ROW(A$1:A636)))=0,C637&amp;"",IF(C637="",INDEX(I$1:I636,SUMPRODUCT(MAX((A$1:A636=A637)*(B$1:B636=B637)*ROW(A$1:A636)))),IF(INDEX(I$1:I636,SUMPRODUCT(MAX((A$1:A636=A637)*(B$1:B636=B637)*ROW(A$1:A636))))="",C637&amp;"",INDEX(I$1:I636,SUMPRODUCT(MAX((A$1:A636=A637)*(B$1:B636=B637)*ROW(A$1:A636))))&amp;"; "&amp;C637))))</f>
        <v/>
      </c>
      <c r="J637" s="18" t="str">
        <f aca="false">IF(A637="","",A637&amp;"|"&amp;COUNTIF(A$2:A637,A637))</f>
        <v>Flusip Cold and Flu|7</v>
      </c>
      <c r="K637" s="18" t="n">
        <f aca="false">IF(OR(A637="",B637=""),0,IF(COUNTIFS(A$2:A637,A637,B$2:B637,B637)=1,1,0))</f>
        <v>1</v>
      </c>
    </row>
    <row r="638" customFormat="false" ht="15" hidden="false" customHeight="false" outlineLevel="0" collapsed="false">
      <c r="A638" s="15" t="s">
        <v>417</v>
      </c>
      <c r="B638" s="15" t="s">
        <v>355</v>
      </c>
      <c r="C638" s="15"/>
      <c r="D638" s="15"/>
      <c r="F638" s="18" t="str">
        <f aca="false">IF(B638="","",IFERROR(INDEX(Materials!$B$2:$B$301,MATCH(B638,Materials!$A$2:$A$301,0)),""))</f>
        <v>Sweetener</v>
      </c>
      <c r="G638" s="18" t="str">
        <f aca="true">IF(AND(A638="",B638=""),"",IF(A638="","Missing product",IF(B638="","Missing material",IF(COUNTIF(ProductList,A638)=0,"Product not in Products list",IF(COUNTIF(MaterialList,B638)=0,"Material not in Materials list","OK")))))</f>
        <v>OK</v>
      </c>
      <c r="H638" s="18" t="str">
        <f aca="false">IF(F638="Active",A638&amp;"|"&amp;COUNTIFS(A$2:A638,A638,F$2:F638,"Active"),"")</f>
        <v/>
      </c>
      <c r="I638" s="18" t="str">
        <f aca="false">IF(B638="","",IF(SUMPRODUCT(MAX((A$1:A637=A638)*(B$1:B637=B638)*ROW(A$1:A637)))=0,C638&amp;"",IF(C638="",INDEX(I$1:I637,SUMPRODUCT(MAX((A$1:A637=A638)*(B$1:B637=B638)*ROW(A$1:A637)))),IF(INDEX(I$1:I637,SUMPRODUCT(MAX((A$1:A637=A638)*(B$1:B637=B638)*ROW(A$1:A637))))="",C638&amp;"",INDEX(I$1:I637,SUMPRODUCT(MAX((A$1:A637=A638)*(B$1:B637=B638)*ROW(A$1:A637))))&amp;"; "&amp;C638))))</f>
        <v/>
      </c>
      <c r="J638" s="18" t="str">
        <f aca="false">IF(A638="","",A638&amp;"|"&amp;COUNTIF(A$2:A638,A638))</f>
        <v>Flusip Cold and Flu|8</v>
      </c>
      <c r="K638" s="18" t="n">
        <f aca="false">IF(OR(A638="",B638=""),0,IF(COUNTIFS(A$2:A638,A638,B$2:B638,B638)=1,1,0))</f>
        <v>1</v>
      </c>
    </row>
    <row r="639" customFormat="false" ht="15" hidden="false" customHeight="false" outlineLevel="0" collapsed="false">
      <c r="A639" s="15" t="s">
        <v>417</v>
      </c>
      <c r="B639" s="15" t="s">
        <v>282</v>
      </c>
      <c r="C639" s="15"/>
      <c r="D639" s="15"/>
      <c r="F639" s="18" t="str">
        <f aca="false">IF(B639="","",IFERROR(INDEX(Materials!$B$2:$B$301,MATCH(B639,Materials!$A$2:$A$301,0)),""))</f>
        <v>Flavour</v>
      </c>
      <c r="G639" s="18" t="str">
        <f aca="true">IF(AND(A639="",B639=""),"",IF(A639="","Missing product",IF(B639="","Missing material",IF(COUNTIF(ProductList,A639)=0,"Product not in Products list",IF(COUNTIF(MaterialList,B639)=0,"Material not in Materials list","OK")))))</f>
        <v>OK</v>
      </c>
      <c r="H639" s="18" t="str">
        <f aca="false">IF(F639="Active",A639&amp;"|"&amp;COUNTIFS(A$2:A639,A639,F$2:F639,"Active"),"")</f>
        <v/>
      </c>
      <c r="I639" s="18" t="str">
        <f aca="false">IF(B639="","",IF(SUMPRODUCT(MAX((A$1:A638=A639)*(B$1:B638=B639)*ROW(A$1:A638)))=0,C639&amp;"",IF(C639="",INDEX(I$1:I638,SUMPRODUCT(MAX((A$1:A638=A639)*(B$1:B638=B639)*ROW(A$1:A638)))),IF(INDEX(I$1:I638,SUMPRODUCT(MAX((A$1:A638=A639)*(B$1:B638=B639)*ROW(A$1:A638))))="",C639&amp;"",INDEX(I$1:I638,SUMPRODUCT(MAX((A$1:A638=A639)*(B$1:B638=B639)*ROW(A$1:A638))))&amp;"; "&amp;C639))))</f>
        <v/>
      </c>
      <c r="J639" s="18" t="str">
        <f aca="false">IF(A639="","",A639&amp;"|"&amp;COUNTIF(A$2:A639,A639))</f>
        <v>Flusip Cold and Flu|9</v>
      </c>
      <c r="K639" s="18" t="n">
        <f aca="false">IF(OR(A639="",B639=""),0,IF(COUNTIFS(A$2:A639,A639,B$2:B639,B639)=1,1,0))</f>
        <v>1</v>
      </c>
    </row>
    <row r="640" customFormat="false" ht="15" hidden="false" customHeight="false" outlineLevel="0" collapsed="false">
      <c r="A640" s="15" t="s">
        <v>417</v>
      </c>
      <c r="B640" s="15" t="s">
        <v>278</v>
      </c>
      <c r="C640" s="15"/>
      <c r="D640" s="15"/>
      <c r="F640" s="18" t="str">
        <f aca="false">IF(B640="","",IFERROR(INDEX(Materials!$B$2:$B$301,MATCH(B640,Materials!$A$2:$A$301,0)),""))</f>
        <v>Flavour</v>
      </c>
      <c r="G640" s="18" t="str">
        <f aca="true">IF(AND(A640="",B640=""),"",IF(A640="","Missing product",IF(B640="","Missing material",IF(COUNTIF(ProductList,A640)=0,"Product not in Products list",IF(COUNTIF(MaterialList,B640)=0,"Material not in Materials list","OK")))))</f>
        <v>OK</v>
      </c>
      <c r="H640" s="18" t="str">
        <f aca="false">IF(F640="Active",A640&amp;"|"&amp;COUNTIFS(A$2:A640,A640,F$2:F640,"Active"),"")</f>
        <v/>
      </c>
      <c r="I640" s="18" t="str">
        <f aca="false">IF(B640="","",IF(SUMPRODUCT(MAX((A$1:A639=A640)*(B$1:B639=B640)*ROW(A$1:A639)))=0,C640&amp;"",IF(C640="",INDEX(I$1:I639,SUMPRODUCT(MAX((A$1:A639=A640)*(B$1:B639=B640)*ROW(A$1:A639)))),IF(INDEX(I$1:I639,SUMPRODUCT(MAX((A$1:A639=A640)*(B$1:B639=B640)*ROW(A$1:A639))))="",C640&amp;"",INDEX(I$1:I639,SUMPRODUCT(MAX((A$1:A639=A640)*(B$1:B639=B640)*ROW(A$1:A639))))&amp;"; "&amp;C640))))</f>
        <v/>
      </c>
      <c r="J640" s="18" t="str">
        <f aca="false">IF(A640="","",A640&amp;"|"&amp;COUNTIF(A$2:A640,A640))</f>
        <v>Flusip Cold and Flu|10</v>
      </c>
      <c r="K640" s="18" t="n">
        <f aca="false">IF(OR(A640="",B640=""),0,IF(COUNTIFS(A$2:A640,A640,B$2:B640,B640)=1,1,0))</f>
        <v>1</v>
      </c>
    </row>
    <row r="641" customFormat="false" ht="15" hidden="false" customHeight="false" outlineLevel="0" collapsed="false">
      <c r="A641" s="15" t="s">
        <v>417</v>
      </c>
      <c r="B641" s="15" t="s">
        <v>279</v>
      </c>
      <c r="C641" s="15"/>
      <c r="D641" s="15"/>
      <c r="F641" s="18" t="str">
        <f aca="false">IF(B641="","",IFERROR(INDEX(Materials!$B$2:$B$301,MATCH(B641,Materials!$A$2:$A$301,0)),""))</f>
        <v>Flavour</v>
      </c>
      <c r="G641" s="18" t="str">
        <f aca="true">IF(AND(A641="",B641=""),"",IF(A641="","Missing product",IF(B641="","Missing material",IF(COUNTIF(ProductList,A641)=0,"Product not in Products list",IF(COUNTIF(MaterialList,B641)=0,"Material not in Materials list","OK")))))</f>
        <v>OK</v>
      </c>
      <c r="H641" s="18" t="str">
        <f aca="false">IF(F641="Active",A641&amp;"|"&amp;COUNTIFS(A$2:A641,A641,F$2:F641,"Active"),"")</f>
        <v/>
      </c>
      <c r="I641" s="18" t="str">
        <f aca="false">IF(B641="","",IF(SUMPRODUCT(MAX((A$1:A640=A641)*(B$1:B640=B641)*ROW(A$1:A640)))=0,C641&amp;"",IF(C641="",INDEX(I$1:I640,SUMPRODUCT(MAX((A$1:A640=A641)*(B$1:B640=B641)*ROW(A$1:A640)))),IF(INDEX(I$1:I640,SUMPRODUCT(MAX((A$1:A640=A641)*(B$1:B640=B641)*ROW(A$1:A640))))="",C641&amp;"",INDEX(I$1:I640,SUMPRODUCT(MAX((A$1:A640=A641)*(B$1:B640=B641)*ROW(A$1:A640))))&amp;"; "&amp;C641))))</f>
        <v/>
      </c>
      <c r="J641" s="18" t="str">
        <f aca="false">IF(A641="","",A641&amp;"|"&amp;COUNTIF(A$2:A641,A641))</f>
        <v>Flusip Cold and Flu|11</v>
      </c>
      <c r="K641" s="18" t="n">
        <f aca="false">IF(OR(A641="",B641=""),0,IF(COUNTIFS(A$2:A641,A641,B$2:B641,B641)=1,1,0))</f>
        <v>1</v>
      </c>
    </row>
    <row r="642" customFormat="false" ht="15" hidden="false" customHeight="false" outlineLevel="0" collapsed="false">
      <c r="A642" s="15" t="s">
        <v>417</v>
      </c>
      <c r="B642" s="15" t="s">
        <v>293</v>
      </c>
      <c r="C642" s="15"/>
      <c r="D642" s="15"/>
      <c r="F642" s="18" t="str">
        <f aca="false">IF(B642="","",IFERROR(INDEX(Materials!$B$2:$B$301,MATCH(B642,Materials!$A$2:$A$301,0)),""))</f>
        <v>Glidant</v>
      </c>
      <c r="G642" s="18" t="str">
        <f aca="true">IF(AND(A642="",B642=""),"",IF(A642="","Missing product",IF(B642="","Missing material",IF(COUNTIF(ProductList,A642)=0,"Product not in Products list",IF(COUNTIF(MaterialList,B642)=0,"Material not in Materials list","OK")))))</f>
        <v>OK</v>
      </c>
      <c r="H642" s="18" t="str">
        <f aca="false">IF(F642="Active",A642&amp;"|"&amp;COUNTIFS(A$2:A642,A642,F$2:F642,"Active"),"")</f>
        <v/>
      </c>
      <c r="I642" s="18" t="str">
        <f aca="false">IF(B642="","",IF(SUMPRODUCT(MAX((A$1:A641=A642)*(B$1:B641=B642)*ROW(A$1:A641)))=0,C642&amp;"",IF(C642="",INDEX(I$1:I641,SUMPRODUCT(MAX((A$1:A641=A642)*(B$1:B641=B642)*ROW(A$1:A641)))),IF(INDEX(I$1:I641,SUMPRODUCT(MAX((A$1:A641=A642)*(B$1:B641=B642)*ROW(A$1:A641))))="",C642&amp;"",INDEX(I$1:I641,SUMPRODUCT(MAX((A$1:A641=A642)*(B$1:B641=B642)*ROW(A$1:A641))))&amp;"; "&amp;C642))))</f>
        <v/>
      </c>
      <c r="J642" s="18" t="str">
        <f aca="false">IF(A642="","",A642&amp;"|"&amp;COUNTIF(A$2:A642,A642))</f>
        <v>Flusip Cold and Flu|12</v>
      </c>
      <c r="K642" s="18" t="n">
        <f aca="false">IF(OR(A642="",B642=""),0,IF(COUNTIFS(A$2:A642,A642,B$2:B642,B642)=1,1,0))</f>
        <v>1</v>
      </c>
    </row>
    <row r="643" customFormat="false" ht="15" hidden="false" customHeight="false" outlineLevel="0" collapsed="false">
      <c r="A643" s="15" t="s">
        <v>417</v>
      </c>
      <c r="B643" s="15" t="s">
        <v>243</v>
      </c>
      <c r="C643" s="15"/>
      <c r="D643" s="15"/>
      <c r="F643" s="18" t="str">
        <f aca="false">IF(B643="","",IFERROR(INDEX(Materials!$B$2:$B$301,MATCH(B643,Materials!$A$2:$A$301,0)),""))</f>
        <v>Colorant</v>
      </c>
      <c r="G643" s="18" t="str">
        <f aca="true">IF(AND(A643="",B643=""),"",IF(A643="","Missing product",IF(B643="","Missing material",IF(COUNTIF(ProductList,A643)=0,"Product not in Products list",IF(COUNTIF(MaterialList,B643)=0,"Material not in Materials list","OK")))))</f>
        <v>OK</v>
      </c>
      <c r="H643" s="18" t="str">
        <f aca="false">IF(F643="Active",A643&amp;"|"&amp;COUNTIFS(A$2:A643,A643,F$2:F643,"Active"),"")</f>
        <v/>
      </c>
      <c r="I643" s="18" t="str">
        <f aca="false">IF(B643="","",IF(SUMPRODUCT(MAX((A$1:A642=A643)*(B$1:B642=B643)*ROW(A$1:A642)))=0,C643&amp;"",IF(C643="",INDEX(I$1:I642,SUMPRODUCT(MAX((A$1:A642=A643)*(B$1:B642=B643)*ROW(A$1:A642)))),IF(INDEX(I$1:I642,SUMPRODUCT(MAX((A$1:A642=A643)*(B$1:B642=B643)*ROW(A$1:A642))))="",C643&amp;"",INDEX(I$1:I642,SUMPRODUCT(MAX((A$1:A642=A643)*(B$1:B642=B643)*ROW(A$1:A642))))&amp;"; "&amp;C643))))</f>
        <v/>
      </c>
      <c r="J643" s="18" t="str">
        <f aca="false">IF(A643="","",A643&amp;"|"&amp;COUNTIF(A$2:A643,A643))</f>
        <v>Flusip Cold and Flu|13</v>
      </c>
      <c r="K643" s="18" t="n">
        <f aca="false">IF(OR(A643="",B643=""),0,IF(COUNTIFS(A$2:A643,A643,B$2:B643,B643)=1,1,0))</f>
        <v>1</v>
      </c>
    </row>
    <row r="644" customFormat="false" ht="15" hidden="false" customHeight="false" outlineLevel="0" collapsed="false">
      <c r="A644" s="15" t="s">
        <v>418</v>
      </c>
      <c r="B644" s="15" t="s">
        <v>63</v>
      </c>
      <c r="C644" s="15"/>
      <c r="D644" s="15"/>
      <c r="F644" s="18" t="str">
        <f aca="false">IF(B644="","",IFERROR(INDEX(Materials!$B$2:$B$301,MATCH(B644,Materials!$A$2:$A$301,0)),""))</f>
        <v>Active</v>
      </c>
      <c r="G644" s="18" t="str">
        <f aca="true">IF(AND(A644="",B644=""),"",IF(A644="","Missing product",IF(B644="","Missing material",IF(COUNTIF(ProductList,A644)=0,"Product not in Products list",IF(COUNTIF(MaterialList,B644)=0,"Material not in Materials list","OK")))))</f>
        <v>OK</v>
      </c>
      <c r="H644" s="18" t="str">
        <f aca="false">IF(F644="Active",A644&amp;"|"&amp;COUNTIFS(A$2:A644,A644,F$2:F644,"Active"),"")</f>
        <v>Flusip Cold and Flu (Sugar Free)|1</v>
      </c>
      <c r="I644" s="18" t="str">
        <f aca="false">IF(B644="","",IF(SUMPRODUCT(MAX((A$1:A643=A644)*(B$1:B643=B644)*ROW(A$1:A643)))=0,C644&amp;"",IF(C644="",INDEX(I$1:I643,SUMPRODUCT(MAX((A$1:A643=A644)*(B$1:B643=B644)*ROW(A$1:A643)))),IF(INDEX(I$1:I643,SUMPRODUCT(MAX((A$1:A643=A644)*(B$1:B643=B644)*ROW(A$1:A643))))="",C644&amp;"",INDEX(I$1:I643,SUMPRODUCT(MAX((A$1:A643=A644)*(B$1:B643=B644)*ROW(A$1:A643))))&amp;"; "&amp;C644))))</f>
        <v/>
      </c>
      <c r="J644" s="18" t="str">
        <f aca="false">IF(A644="","",A644&amp;"|"&amp;COUNTIF(A$2:A644,A644))</f>
        <v>Flusip Cold and Flu (Sugar Free)|1</v>
      </c>
      <c r="K644" s="18" t="n">
        <f aca="false">IF(OR(A644="",B644=""),0,IF(COUNTIFS(A$2:A644,A644,B$2:B644,B644)=1,1,0))</f>
        <v>1</v>
      </c>
    </row>
    <row r="645" customFormat="false" ht="15" hidden="false" customHeight="false" outlineLevel="0" collapsed="false">
      <c r="A645" s="15" t="s">
        <v>418</v>
      </c>
      <c r="B645" s="15" t="s">
        <v>181</v>
      </c>
      <c r="C645" s="15"/>
      <c r="D645" s="15"/>
      <c r="F645" s="18" t="str">
        <f aca="false">IF(B645="","",IFERROR(INDEX(Materials!$B$2:$B$301,MATCH(B645,Materials!$A$2:$A$301,0)),""))</f>
        <v>Active</v>
      </c>
      <c r="G645" s="18" t="str">
        <f aca="true">IF(AND(A645="",B645=""),"",IF(A645="","Missing product",IF(B645="","Missing material",IF(COUNTIF(ProductList,A645)=0,"Product not in Products list",IF(COUNTIF(MaterialList,B645)=0,"Material not in Materials list","OK")))))</f>
        <v>OK</v>
      </c>
      <c r="H645" s="18" t="str">
        <f aca="false">IF(F645="Active",A645&amp;"|"&amp;COUNTIFS(A$2:A645,A645,F$2:F645,"Active"),"")</f>
        <v>Flusip Cold and Flu (Sugar Free)|2</v>
      </c>
      <c r="I645" s="18" t="str">
        <f aca="false">IF(B645="","",IF(SUMPRODUCT(MAX((A$1:A644=A645)*(B$1:B644=B645)*ROW(A$1:A644)))=0,C645&amp;"",IF(C645="",INDEX(I$1:I644,SUMPRODUCT(MAX((A$1:A644=A645)*(B$1:B644=B645)*ROW(A$1:A644)))),IF(INDEX(I$1:I644,SUMPRODUCT(MAX((A$1:A644=A645)*(B$1:B644=B645)*ROW(A$1:A644))))="",C645&amp;"",INDEX(I$1:I644,SUMPRODUCT(MAX((A$1:A644=A645)*(B$1:B644=B645)*ROW(A$1:A644))))&amp;"; "&amp;C645))))</f>
        <v/>
      </c>
      <c r="J645" s="18" t="str">
        <f aca="false">IF(A645="","",A645&amp;"|"&amp;COUNTIF(A$2:A645,A645))</f>
        <v>Flusip Cold and Flu (Sugar Free)|2</v>
      </c>
      <c r="K645" s="18" t="n">
        <f aca="false">IF(OR(A645="",B645=""),0,IF(COUNTIFS(A$2:A645,A645,B$2:B645,B645)=1,1,0))</f>
        <v>1</v>
      </c>
    </row>
    <row r="646" customFormat="false" ht="15" hidden="false" customHeight="false" outlineLevel="0" collapsed="false">
      <c r="A646" s="15" t="s">
        <v>418</v>
      </c>
      <c r="B646" s="15" t="s">
        <v>74</v>
      </c>
      <c r="C646" s="15"/>
      <c r="D646" s="15"/>
      <c r="F646" s="18" t="str">
        <f aca="false">IF(B646="","",IFERROR(INDEX(Materials!$B$2:$B$301,MATCH(B646,Materials!$A$2:$A$301,0)),""))</f>
        <v>Active</v>
      </c>
      <c r="G646" s="18" t="str">
        <f aca="true">IF(AND(A646="",B646=""),"",IF(A646="","Missing product",IF(B646="","Missing material",IF(COUNTIF(ProductList,A646)=0,"Product not in Products list",IF(COUNTIF(MaterialList,B646)=0,"Material not in Materials list","OK")))))</f>
        <v>OK</v>
      </c>
      <c r="H646" s="18" t="str">
        <f aca="false">IF(F646="Active",A646&amp;"|"&amp;COUNTIFS(A$2:A646,A646,F$2:F646,"Active"),"")</f>
        <v>Flusip Cold and Flu (Sugar Free)|3</v>
      </c>
      <c r="I646" s="18" t="str">
        <f aca="false">IF(B646="","",IF(SUMPRODUCT(MAX((A$1:A645=A646)*(B$1:B645=B646)*ROW(A$1:A645)))=0,C646&amp;"",IF(C646="",INDEX(I$1:I645,SUMPRODUCT(MAX((A$1:A645=A646)*(B$1:B645=B646)*ROW(A$1:A645)))),IF(INDEX(I$1:I645,SUMPRODUCT(MAX((A$1:A645=A646)*(B$1:B645=B646)*ROW(A$1:A645))))="",C646&amp;"",INDEX(I$1:I645,SUMPRODUCT(MAX((A$1:A645=A646)*(B$1:B645=B646)*ROW(A$1:A645))))&amp;"; "&amp;C646))))</f>
        <v/>
      </c>
      <c r="J646" s="18" t="str">
        <f aca="false">IF(A646="","",A646&amp;"|"&amp;COUNTIF(A$2:A646,A646))</f>
        <v>Flusip Cold and Flu (Sugar Free)|3</v>
      </c>
      <c r="K646" s="18" t="n">
        <f aca="false">IF(OR(A646="",B646=""),0,IF(COUNTIFS(A$2:A646,A646,B$2:B646,B646)=1,1,0))</f>
        <v>1</v>
      </c>
    </row>
    <row r="647" customFormat="false" ht="15" hidden="false" customHeight="false" outlineLevel="0" collapsed="false">
      <c r="A647" s="15" t="s">
        <v>418</v>
      </c>
      <c r="B647" s="15" t="s">
        <v>363</v>
      </c>
      <c r="C647" s="15"/>
      <c r="D647" s="15"/>
      <c r="F647" s="18" t="str">
        <f aca="false">IF(B647="","",IFERROR(INDEX(Materials!$B$2:$B$301,MATCH(B647,Materials!$A$2:$A$301,0)),""))</f>
        <v>pH Modifier / Buffer</v>
      </c>
      <c r="G647" s="18" t="str">
        <f aca="true">IF(AND(A647="",B647=""),"",IF(A647="","Missing product",IF(B647="","Missing material",IF(COUNTIF(ProductList,A647)=0,"Product not in Products list",IF(COUNTIF(MaterialList,B647)=0,"Material not in Materials list","OK")))))</f>
        <v>OK</v>
      </c>
      <c r="H647" s="18" t="str">
        <f aca="false">IF(F647="Active",A647&amp;"|"&amp;COUNTIFS(A$2:A647,A647,F$2:F647,"Active"),"")</f>
        <v/>
      </c>
      <c r="I647" s="18" t="str">
        <f aca="false">IF(B647="","",IF(SUMPRODUCT(MAX((A$1:A646=A647)*(B$1:B646=B647)*ROW(A$1:A646)))=0,C647&amp;"",IF(C647="",INDEX(I$1:I646,SUMPRODUCT(MAX((A$1:A646=A647)*(B$1:B646=B647)*ROW(A$1:A646)))),IF(INDEX(I$1:I646,SUMPRODUCT(MAX((A$1:A646=A647)*(B$1:B646=B647)*ROW(A$1:A646))))="",C647&amp;"",INDEX(I$1:I646,SUMPRODUCT(MAX((A$1:A646=A647)*(B$1:B646=B647)*ROW(A$1:A646))))&amp;"; "&amp;C647))))</f>
        <v/>
      </c>
      <c r="J647" s="18" t="str">
        <f aca="false">IF(A647="","",A647&amp;"|"&amp;COUNTIF(A$2:A647,A647))</f>
        <v>Flusip Cold and Flu (Sugar Free)|4</v>
      </c>
      <c r="K647" s="18" t="n">
        <f aca="false">IF(OR(A647="",B647=""),0,IF(COUNTIFS(A$2:A647,A647,B$2:B647,B647)=1,1,0))</f>
        <v>1</v>
      </c>
    </row>
    <row r="648" customFormat="false" ht="15" hidden="false" customHeight="false" outlineLevel="0" collapsed="false">
      <c r="A648" s="15" t="s">
        <v>418</v>
      </c>
      <c r="B648" s="15" t="s">
        <v>367</v>
      </c>
      <c r="C648" s="15"/>
      <c r="D648" s="15"/>
      <c r="F648" s="18" t="str">
        <f aca="false">IF(B648="","",IFERROR(INDEX(Materials!$B$2:$B$301,MATCH(B648,Materials!$A$2:$A$301,0)),""))</f>
        <v>pH Modifier / Buffer</v>
      </c>
      <c r="G648" s="18" t="str">
        <f aca="true">IF(AND(A648="",B648=""),"",IF(A648="","Missing product",IF(B648="","Missing material",IF(COUNTIF(ProductList,A648)=0,"Product not in Products list",IF(COUNTIF(MaterialList,B648)=0,"Material not in Materials list","OK")))))</f>
        <v>OK</v>
      </c>
      <c r="H648" s="18" t="str">
        <f aca="false">IF(F648="Active",A648&amp;"|"&amp;COUNTIFS(A$2:A648,A648,F$2:F648,"Active"),"")</f>
        <v/>
      </c>
      <c r="I648" s="18" t="str">
        <f aca="false">IF(B648="","",IF(SUMPRODUCT(MAX((A$1:A647=A648)*(B$1:B647=B648)*ROW(A$1:A647)))=0,C648&amp;"",IF(C648="",INDEX(I$1:I647,SUMPRODUCT(MAX((A$1:A647=A648)*(B$1:B647=B648)*ROW(A$1:A647)))),IF(INDEX(I$1:I647,SUMPRODUCT(MAX((A$1:A647=A648)*(B$1:B647=B648)*ROW(A$1:A647))))="",C648&amp;"",INDEX(I$1:I647,SUMPRODUCT(MAX((A$1:A647=A648)*(B$1:B647=B648)*ROW(A$1:A647))))&amp;"; "&amp;C648))))</f>
        <v/>
      </c>
      <c r="J648" s="18" t="str">
        <f aca="false">IF(A648="","",A648&amp;"|"&amp;COUNTIF(A$2:A648,A648))</f>
        <v>Flusip Cold and Flu (Sugar Free)|5</v>
      </c>
      <c r="K648" s="18" t="n">
        <f aca="false">IF(OR(A648="",B648=""),0,IF(COUNTIFS(A$2:A648,A648,B$2:B648,B648)=1,1,0))</f>
        <v>1</v>
      </c>
    </row>
    <row r="649" customFormat="false" ht="15" hidden="false" customHeight="false" outlineLevel="0" collapsed="false">
      <c r="A649" s="15" t="s">
        <v>418</v>
      </c>
      <c r="B649" s="15" t="s">
        <v>356</v>
      </c>
      <c r="C649" s="15"/>
      <c r="D649" s="15"/>
      <c r="F649" s="18" t="str">
        <f aca="false">IF(B649="","",IFERROR(INDEX(Materials!$B$2:$B$301,MATCH(B649,Materials!$A$2:$A$301,0)),""))</f>
        <v>Sweetener / Filler</v>
      </c>
      <c r="G649" s="18" t="str">
        <f aca="true">IF(AND(A649="",B649=""),"",IF(A649="","Missing product",IF(B649="","Missing material",IF(COUNTIF(ProductList,A649)=0,"Product not in Products list",IF(COUNTIF(MaterialList,B649)=0,"Material not in Materials list","OK")))))</f>
        <v>OK</v>
      </c>
      <c r="H649" s="18" t="str">
        <f aca="false">IF(F649="Active",A649&amp;"|"&amp;COUNTIFS(A$2:A649,A649,F$2:F649,"Active"),"")</f>
        <v/>
      </c>
      <c r="I649" s="18" t="str">
        <f aca="false">IF(B649="","",IF(SUMPRODUCT(MAX((A$1:A648=A649)*(B$1:B648=B649)*ROW(A$1:A648)))=0,C649&amp;"",IF(C649="",INDEX(I$1:I648,SUMPRODUCT(MAX((A$1:A648=A649)*(B$1:B648=B649)*ROW(A$1:A648)))),IF(INDEX(I$1:I648,SUMPRODUCT(MAX((A$1:A648=A649)*(B$1:B648=B649)*ROW(A$1:A648))))="",C649&amp;"",INDEX(I$1:I648,SUMPRODUCT(MAX((A$1:A648=A649)*(B$1:B648=B649)*ROW(A$1:A648))))&amp;"; "&amp;C649))))</f>
        <v/>
      </c>
      <c r="J649" s="18" t="str">
        <f aca="false">IF(A649="","",A649&amp;"|"&amp;COUNTIF(A$2:A649,A649))</f>
        <v>Flusip Cold and Flu (Sugar Free)|6</v>
      </c>
      <c r="K649" s="18" t="n">
        <f aca="false">IF(OR(A649="",B649=""),0,IF(COUNTIFS(A$2:A649,A649,B$2:B649,B649)=1,1,0))</f>
        <v>1</v>
      </c>
    </row>
    <row r="650" customFormat="false" ht="15" hidden="false" customHeight="false" outlineLevel="0" collapsed="false">
      <c r="A650" s="15" t="s">
        <v>418</v>
      </c>
      <c r="B650" s="15" t="s">
        <v>355</v>
      </c>
      <c r="C650" s="15"/>
      <c r="D650" s="15"/>
      <c r="F650" s="18" t="str">
        <f aca="false">IF(B650="","",IFERROR(INDEX(Materials!$B$2:$B$301,MATCH(B650,Materials!$A$2:$A$301,0)),""))</f>
        <v>Sweetener</v>
      </c>
      <c r="G650" s="18" t="str">
        <f aca="true">IF(AND(A650="",B650=""),"",IF(A650="","Missing product",IF(B650="","Missing material",IF(COUNTIF(ProductList,A650)=0,"Product not in Products list",IF(COUNTIF(MaterialList,B650)=0,"Material not in Materials list","OK")))))</f>
        <v>OK</v>
      </c>
      <c r="H650" s="18" t="str">
        <f aca="false">IF(F650="Active",A650&amp;"|"&amp;COUNTIFS(A$2:A650,A650,F$2:F650,"Active"),"")</f>
        <v/>
      </c>
      <c r="I650" s="18" t="str">
        <f aca="false">IF(B650="","",IF(SUMPRODUCT(MAX((A$1:A649=A650)*(B$1:B649=B650)*ROW(A$1:A649)))=0,C650&amp;"",IF(C650="",INDEX(I$1:I649,SUMPRODUCT(MAX((A$1:A649=A650)*(B$1:B649=B650)*ROW(A$1:A649)))),IF(INDEX(I$1:I649,SUMPRODUCT(MAX((A$1:A649=A650)*(B$1:B649=B650)*ROW(A$1:A649))))="",C650&amp;"",INDEX(I$1:I649,SUMPRODUCT(MAX((A$1:A649=A650)*(B$1:B649=B650)*ROW(A$1:A649))))&amp;"; "&amp;C650))))</f>
        <v/>
      </c>
      <c r="J650" s="18" t="str">
        <f aca="false">IF(A650="","",A650&amp;"|"&amp;COUNTIF(A$2:A650,A650))</f>
        <v>Flusip Cold and Flu (Sugar Free)|7</v>
      </c>
      <c r="K650" s="18" t="n">
        <f aca="false">IF(OR(A650="",B650=""),0,IF(COUNTIFS(A$2:A650,A650,B$2:B650,B650)=1,1,0))</f>
        <v>1</v>
      </c>
    </row>
    <row r="651" customFormat="false" ht="15" hidden="false" customHeight="false" outlineLevel="0" collapsed="false">
      <c r="A651" s="15" t="s">
        <v>418</v>
      </c>
      <c r="B651" s="15" t="s">
        <v>282</v>
      </c>
      <c r="C651" s="15"/>
      <c r="D651" s="15"/>
      <c r="F651" s="18" t="str">
        <f aca="false">IF(B651="","",IFERROR(INDEX(Materials!$B$2:$B$301,MATCH(B651,Materials!$A$2:$A$301,0)),""))</f>
        <v>Flavour</v>
      </c>
      <c r="G651" s="18" t="str">
        <f aca="true">IF(AND(A651="",B651=""),"",IF(A651="","Missing product",IF(B651="","Missing material",IF(COUNTIF(ProductList,A651)=0,"Product not in Products list",IF(COUNTIF(MaterialList,B651)=0,"Material not in Materials list","OK")))))</f>
        <v>OK</v>
      </c>
      <c r="H651" s="18" t="str">
        <f aca="false">IF(F651="Active",A651&amp;"|"&amp;COUNTIFS(A$2:A651,A651,F$2:F651,"Active"),"")</f>
        <v/>
      </c>
      <c r="I651" s="18" t="str">
        <f aca="false">IF(B651="","",IF(SUMPRODUCT(MAX((A$1:A650=A651)*(B$1:B650=B651)*ROW(A$1:A650)))=0,C651&amp;"",IF(C651="",INDEX(I$1:I650,SUMPRODUCT(MAX((A$1:A650=A651)*(B$1:B650=B651)*ROW(A$1:A650)))),IF(INDEX(I$1:I650,SUMPRODUCT(MAX((A$1:A650=A651)*(B$1:B650=B651)*ROW(A$1:A650))))="",C651&amp;"",INDEX(I$1:I650,SUMPRODUCT(MAX((A$1:A650=A651)*(B$1:B650=B651)*ROW(A$1:A650))))&amp;"; "&amp;C651))))</f>
        <v/>
      </c>
      <c r="J651" s="18" t="str">
        <f aca="false">IF(A651="","",A651&amp;"|"&amp;COUNTIF(A$2:A651,A651))</f>
        <v>Flusip Cold and Flu (Sugar Free)|8</v>
      </c>
      <c r="K651" s="18" t="n">
        <f aca="false">IF(OR(A651="",B651=""),0,IF(COUNTIFS(A$2:A651,A651,B$2:B651,B651)=1,1,0))</f>
        <v>1</v>
      </c>
    </row>
    <row r="652" customFormat="false" ht="15" hidden="false" customHeight="false" outlineLevel="0" collapsed="false">
      <c r="A652" s="15" t="s">
        <v>418</v>
      </c>
      <c r="B652" s="15" t="s">
        <v>278</v>
      </c>
      <c r="C652" s="15"/>
      <c r="D652" s="15"/>
      <c r="F652" s="18" t="str">
        <f aca="false">IF(B652="","",IFERROR(INDEX(Materials!$B$2:$B$301,MATCH(B652,Materials!$A$2:$A$301,0)),""))</f>
        <v>Flavour</v>
      </c>
      <c r="G652" s="18" t="str">
        <f aca="true">IF(AND(A652="",B652=""),"",IF(A652="","Missing product",IF(B652="","Missing material",IF(COUNTIF(ProductList,A652)=0,"Product not in Products list",IF(COUNTIF(MaterialList,B652)=0,"Material not in Materials list","OK")))))</f>
        <v>OK</v>
      </c>
      <c r="H652" s="18" t="str">
        <f aca="false">IF(F652="Active",A652&amp;"|"&amp;COUNTIFS(A$2:A652,A652,F$2:F652,"Active"),"")</f>
        <v/>
      </c>
      <c r="I652" s="18" t="str">
        <f aca="false">IF(B652="","",IF(SUMPRODUCT(MAX((A$1:A651=A652)*(B$1:B651=B652)*ROW(A$1:A651)))=0,C652&amp;"",IF(C652="",INDEX(I$1:I651,SUMPRODUCT(MAX((A$1:A651=A652)*(B$1:B651=B652)*ROW(A$1:A651)))),IF(INDEX(I$1:I651,SUMPRODUCT(MAX((A$1:A651=A652)*(B$1:B651=B652)*ROW(A$1:A651))))="",C652&amp;"",INDEX(I$1:I651,SUMPRODUCT(MAX((A$1:A651=A652)*(B$1:B651=B652)*ROW(A$1:A651))))&amp;"; "&amp;C652))))</f>
        <v/>
      </c>
      <c r="J652" s="18" t="str">
        <f aca="false">IF(A652="","",A652&amp;"|"&amp;COUNTIF(A$2:A652,A652))</f>
        <v>Flusip Cold and Flu (Sugar Free)|9</v>
      </c>
      <c r="K652" s="18" t="n">
        <f aca="false">IF(OR(A652="",B652=""),0,IF(COUNTIFS(A$2:A652,A652,B$2:B652,B652)=1,1,0))</f>
        <v>1</v>
      </c>
    </row>
    <row r="653" customFormat="false" ht="15" hidden="false" customHeight="false" outlineLevel="0" collapsed="false">
      <c r="A653" s="15" t="s">
        <v>418</v>
      </c>
      <c r="B653" s="15" t="s">
        <v>279</v>
      </c>
      <c r="C653" s="15"/>
      <c r="D653" s="15"/>
      <c r="F653" s="18" t="str">
        <f aca="false">IF(B653="","",IFERROR(INDEX(Materials!$B$2:$B$301,MATCH(B653,Materials!$A$2:$A$301,0)),""))</f>
        <v>Flavour</v>
      </c>
      <c r="G653" s="18" t="str">
        <f aca="true">IF(AND(A653="",B653=""),"",IF(A653="","Missing product",IF(B653="","Missing material",IF(COUNTIF(ProductList,A653)=0,"Product not in Products list",IF(COUNTIF(MaterialList,B653)=0,"Material not in Materials list","OK")))))</f>
        <v>OK</v>
      </c>
      <c r="H653" s="18" t="str">
        <f aca="false">IF(F653="Active",A653&amp;"|"&amp;COUNTIFS(A$2:A653,A653,F$2:F653,"Active"),"")</f>
        <v/>
      </c>
      <c r="I653" s="18" t="str">
        <f aca="false">IF(B653="","",IF(SUMPRODUCT(MAX((A$1:A652=A653)*(B$1:B652=B653)*ROW(A$1:A652)))=0,C653&amp;"",IF(C653="",INDEX(I$1:I652,SUMPRODUCT(MAX((A$1:A652=A653)*(B$1:B652=B653)*ROW(A$1:A652)))),IF(INDEX(I$1:I652,SUMPRODUCT(MAX((A$1:A652=A653)*(B$1:B652=B653)*ROW(A$1:A652))))="",C653&amp;"",INDEX(I$1:I652,SUMPRODUCT(MAX((A$1:A652=A653)*(B$1:B652=B653)*ROW(A$1:A652))))&amp;"; "&amp;C653))))</f>
        <v/>
      </c>
      <c r="J653" s="18" t="str">
        <f aca="false">IF(A653="","",A653&amp;"|"&amp;COUNTIF(A$2:A653,A653))</f>
        <v>Flusip Cold and Flu (Sugar Free)|10</v>
      </c>
      <c r="K653" s="18" t="n">
        <f aca="false">IF(OR(A653="",B653=""),0,IF(COUNTIFS(A$2:A653,A653,B$2:B653,B653)=1,1,0))</f>
        <v>1</v>
      </c>
    </row>
    <row r="654" customFormat="false" ht="15" hidden="false" customHeight="false" outlineLevel="0" collapsed="false">
      <c r="A654" s="15" t="s">
        <v>418</v>
      </c>
      <c r="B654" s="15" t="s">
        <v>293</v>
      </c>
      <c r="C654" s="15"/>
      <c r="D654" s="15"/>
      <c r="F654" s="18" t="str">
        <f aca="false">IF(B654="","",IFERROR(INDEX(Materials!$B$2:$B$301,MATCH(B654,Materials!$A$2:$A$301,0)),""))</f>
        <v>Glidant</v>
      </c>
      <c r="G654" s="18" t="str">
        <f aca="true">IF(AND(A654="",B654=""),"",IF(A654="","Missing product",IF(B654="","Missing material",IF(COUNTIF(ProductList,A654)=0,"Product not in Products list",IF(COUNTIF(MaterialList,B654)=0,"Material not in Materials list","OK")))))</f>
        <v>OK</v>
      </c>
      <c r="H654" s="18" t="str">
        <f aca="false">IF(F654="Active",A654&amp;"|"&amp;COUNTIFS(A$2:A654,A654,F$2:F654,"Active"),"")</f>
        <v/>
      </c>
      <c r="I654" s="18" t="str">
        <f aca="false">IF(B654="","",IF(SUMPRODUCT(MAX((A$1:A653=A654)*(B$1:B653=B654)*ROW(A$1:A653)))=0,C654&amp;"",IF(C654="",INDEX(I$1:I653,SUMPRODUCT(MAX((A$1:A653=A654)*(B$1:B653=B654)*ROW(A$1:A653)))),IF(INDEX(I$1:I653,SUMPRODUCT(MAX((A$1:A653=A654)*(B$1:B653=B654)*ROW(A$1:A653))))="",C654&amp;"",INDEX(I$1:I653,SUMPRODUCT(MAX((A$1:A653=A654)*(B$1:B653=B654)*ROW(A$1:A653))))&amp;"; "&amp;C654))))</f>
        <v/>
      </c>
      <c r="J654" s="18" t="str">
        <f aca="false">IF(A654="","",A654&amp;"|"&amp;COUNTIF(A$2:A654,A654))</f>
        <v>Flusip Cold and Flu (Sugar Free)|11</v>
      </c>
      <c r="K654" s="18" t="n">
        <f aca="false">IF(OR(A654="",B654=""),0,IF(COUNTIFS(A$2:A654,A654,B$2:B654,B654)=1,1,0))</f>
        <v>1</v>
      </c>
    </row>
    <row r="655" customFormat="false" ht="15" hidden="false" customHeight="false" outlineLevel="0" collapsed="false">
      <c r="A655" s="15" t="s">
        <v>418</v>
      </c>
      <c r="B655" s="15" t="s">
        <v>243</v>
      </c>
      <c r="C655" s="15"/>
      <c r="D655" s="15"/>
      <c r="F655" s="18" t="str">
        <f aca="false">IF(B655="","",IFERROR(INDEX(Materials!$B$2:$B$301,MATCH(B655,Materials!$A$2:$A$301,0)),""))</f>
        <v>Colorant</v>
      </c>
      <c r="G655" s="18" t="str">
        <f aca="true">IF(AND(A655="",B655=""),"",IF(A655="","Missing product",IF(B655="","Missing material",IF(COUNTIF(ProductList,A655)=0,"Product not in Products list",IF(COUNTIF(MaterialList,B655)=0,"Material not in Materials list","OK")))))</f>
        <v>OK</v>
      </c>
      <c r="H655" s="18" t="str">
        <f aca="false">IF(F655="Active",A655&amp;"|"&amp;COUNTIFS(A$2:A655,A655,F$2:F655,"Active"),"")</f>
        <v/>
      </c>
      <c r="I655" s="18" t="str">
        <f aca="false">IF(B655="","",IF(SUMPRODUCT(MAX((A$1:A654=A655)*(B$1:B654=B655)*ROW(A$1:A654)))=0,C655&amp;"",IF(C655="",INDEX(I$1:I654,SUMPRODUCT(MAX((A$1:A654=A655)*(B$1:B654=B655)*ROW(A$1:A654)))),IF(INDEX(I$1:I654,SUMPRODUCT(MAX((A$1:A654=A655)*(B$1:B654=B655)*ROW(A$1:A654))))="",C655&amp;"",INDEX(I$1:I654,SUMPRODUCT(MAX((A$1:A654=A655)*(B$1:B654=B655)*ROW(A$1:A654))))&amp;"; "&amp;C655))))</f>
        <v/>
      </c>
      <c r="J655" s="18" t="str">
        <f aca="false">IF(A655="","",A655&amp;"|"&amp;COUNTIF(A$2:A655,A655))</f>
        <v>Flusip Cold and Flu (Sugar Free)|12</v>
      </c>
      <c r="K655" s="18" t="n">
        <f aca="false">IF(OR(A655="",B655=""),0,IF(COUNTIFS(A$2:A655,A655,B$2:B655,B655)=1,1,0))</f>
        <v>1</v>
      </c>
    </row>
    <row r="656" customFormat="false" ht="15" hidden="false" customHeight="false" outlineLevel="0" collapsed="false">
      <c r="A656" s="15" t="s">
        <v>421</v>
      </c>
      <c r="B656" s="15" t="s">
        <v>115</v>
      </c>
      <c r="C656" s="15"/>
      <c r="D656" s="15"/>
      <c r="F656" s="18" t="str">
        <f aca="false">IF(B656="","",IFERROR(INDEX(Materials!$B$2:$B$301,MATCH(B656,Materials!$A$2:$A$301,0)),""))</f>
        <v>Active</v>
      </c>
      <c r="G656" s="18" t="str">
        <f aca="true">IF(AND(A656="",B656=""),"",IF(A656="","Missing product",IF(B656="","Missing material",IF(COUNTIF(ProductList,A656)=0,"Product not in Products list",IF(COUNTIF(MaterialList,B656)=0,"Material not in Materials list","OK")))))</f>
        <v>OK</v>
      </c>
      <c r="H656" s="18" t="str">
        <f aca="false">IF(F656="Active",A656&amp;"|"&amp;COUNTIFS(A$2:A656,A656,F$2:F656,"Active"),"")</f>
        <v>Empagliflozin 10 mg|1</v>
      </c>
      <c r="I656" s="18" t="str">
        <f aca="false">IF(B656="","",IF(SUMPRODUCT(MAX((A$1:A655=A656)*(B$1:B655=B656)*ROW(A$1:A655)))=0,C656&amp;"",IF(C656="",INDEX(I$1:I655,SUMPRODUCT(MAX((A$1:A655=A656)*(B$1:B655=B656)*ROW(A$1:A655)))),IF(INDEX(I$1:I655,SUMPRODUCT(MAX((A$1:A655=A656)*(B$1:B655=B656)*ROW(A$1:A655))))="",C656&amp;"",INDEX(I$1:I655,SUMPRODUCT(MAX((A$1:A655=A656)*(B$1:B655=B656)*ROW(A$1:A655))))&amp;"; "&amp;C656))))</f>
        <v/>
      </c>
      <c r="J656" s="18" t="str">
        <f aca="false">IF(A656="","",A656&amp;"|"&amp;COUNTIF(A$2:A656,A656))</f>
        <v>Empagliflozin 10 mg|1</v>
      </c>
      <c r="K656" s="18" t="n">
        <f aca="false">IF(OR(A656="",B656=""),0,IF(COUNTIFS(A$2:A656,A656,B$2:B656,B656)=1,1,0))</f>
        <v>1</v>
      </c>
    </row>
    <row r="657" customFormat="false" ht="15" hidden="false" customHeight="false" outlineLevel="0" collapsed="false">
      <c r="A657" s="15" t="s">
        <v>421</v>
      </c>
      <c r="B657" s="15" t="s">
        <v>265</v>
      </c>
      <c r="C657" s="15" t="s">
        <v>496</v>
      </c>
      <c r="D657" s="15"/>
      <c r="F657" s="18" t="str">
        <f aca="false">IF(B657="","",IFERROR(INDEX(Materials!$B$2:$B$301,MATCH(B657,Materials!$A$2:$A$301,0)),""))</f>
        <v>Filler / Diluent</v>
      </c>
      <c r="G657" s="18" t="str">
        <f aca="true">IF(AND(A657="",B657=""),"",IF(A657="","Missing product",IF(B657="","Missing material",IF(COUNTIF(ProductList,A657)=0,"Product not in Products list",IF(COUNTIF(MaterialList,B657)=0,"Material not in Materials list","OK")))))</f>
        <v>OK</v>
      </c>
      <c r="H657" s="18" t="str">
        <f aca="false">IF(F657="Active",A657&amp;"|"&amp;COUNTIFS(A$2:A657,A657,F$2:F657,"Active"),"")</f>
        <v/>
      </c>
      <c r="I657" s="18" t="str">
        <f aca="false">IF(B657="","",IF(SUMPRODUCT(MAX((A$1:A656=A657)*(B$1:B656=B657)*ROW(A$1:A656)))=0,C657&amp;"",IF(C657="",INDEX(I$1:I656,SUMPRODUCT(MAX((A$1:A656=A657)*(B$1:B656=B657)*ROW(A$1:A656)))),IF(INDEX(I$1:I656,SUMPRODUCT(MAX((A$1:A656=A657)*(B$1:B656=B657)*ROW(A$1:A656))))="",C657&amp;"",INDEX(I$1:I656,SUMPRODUCT(MAX((A$1:A656=A657)*(B$1:B656=B657)*ROW(A$1:A656))))&amp;"; "&amp;C657))))</f>
        <v>Mesh 200</v>
      </c>
      <c r="J657" s="18" t="str">
        <f aca="false">IF(A657="","",A657&amp;"|"&amp;COUNTIF(A$2:A657,A657))</f>
        <v>Empagliflozin 10 mg|2</v>
      </c>
      <c r="K657" s="18" t="n">
        <f aca="false">IF(OR(A657="",B657=""),0,IF(COUNTIFS(A$2:A657,A657,B$2:B657,B657)=1,1,0))</f>
        <v>1</v>
      </c>
    </row>
    <row r="658" customFormat="false" ht="15" hidden="false" customHeight="false" outlineLevel="0" collapsed="false">
      <c r="A658" s="15" t="s">
        <v>421</v>
      </c>
      <c r="B658" s="15" t="s">
        <v>270</v>
      </c>
      <c r="C658" s="15"/>
      <c r="D658" s="15"/>
      <c r="F658" s="18" t="str">
        <f aca="false">IF(B658="","",IFERROR(INDEX(Materials!$B$2:$B$301,MATCH(B658,Materials!$A$2:$A$301,0)),""))</f>
        <v>Filler / Diluent</v>
      </c>
      <c r="G658" s="18" t="str">
        <f aca="true">IF(AND(A658="",B658=""),"",IF(A658="","Missing product",IF(B658="","Missing material",IF(COUNTIF(ProductList,A658)=0,"Product not in Products list",IF(COUNTIF(MaterialList,B658)=0,"Material not in Materials list","OK")))))</f>
        <v>OK</v>
      </c>
      <c r="H658" s="18" t="str">
        <f aca="false">IF(F658="Active",A658&amp;"|"&amp;COUNTIFS(A$2:A658,A658,F$2:F658,"Active"),"")</f>
        <v/>
      </c>
      <c r="I658" s="18" t="str">
        <f aca="false">IF(B658="","",IF(SUMPRODUCT(MAX((A$1:A657=A658)*(B$1:B657=B658)*ROW(A$1:A657)))=0,C658&amp;"",IF(C658="",INDEX(I$1:I657,SUMPRODUCT(MAX((A$1:A657=A658)*(B$1:B657=B658)*ROW(A$1:A657)))),IF(INDEX(I$1:I657,SUMPRODUCT(MAX((A$1:A657=A658)*(B$1:B657=B658)*ROW(A$1:A657))))="",C658&amp;"",INDEX(I$1:I657,SUMPRODUCT(MAX((A$1:A657=A658)*(B$1:B657=B658)*ROW(A$1:A657))))&amp;"; "&amp;C658))))</f>
        <v/>
      </c>
      <c r="J658" s="18" t="str">
        <f aca="false">IF(A658="","",A658&amp;"|"&amp;COUNTIF(A$2:A658,A658))</f>
        <v>Empagliflozin 10 mg|3</v>
      </c>
      <c r="K658" s="18" t="n">
        <f aca="false">IF(OR(A658="",B658=""),0,IF(COUNTIFS(A$2:A658,A658,B$2:B658,B658)=1,1,0))</f>
        <v>1</v>
      </c>
    </row>
    <row r="659" customFormat="false" ht="15" hidden="false" customHeight="false" outlineLevel="0" collapsed="false">
      <c r="A659" s="15" t="s">
        <v>421</v>
      </c>
      <c r="B659" s="15" t="s">
        <v>40</v>
      </c>
      <c r="C659" s="15"/>
      <c r="D659" s="15"/>
      <c r="F659" s="18" t="str">
        <f aca="false">IF(B659="","",IFERROR(INDEX(Materials!$B$2:$B$301,MATCH(B659,Materials!$A$2:$A$301,0)),""))</f>
        <v>Disintegrant</v>
      </c>
      <c r="G659" s="18" t="str">
        <f aca="true">IF(AND(A659="",B659=""),"",IF(A659="","Missing product",IF(B659="","Missing material",IF(COUNTIF(ProductList,A659)=0,"Product not in Products list",IF(COUNTIF(MaterialList,B659)=0,"Material not in Materials list","OK")))))</f>
        <v>OK</v>
      </c>
      <c r="H659" s="18" t="str">
        <f aca="false">IF(F659="Active",A659&amp;"|"&amp;COUNTIFS(A$2:A659,A659,F$2:F659,"Active"),"")</f>
        <v/>
      </c>
      <c r="I659" s="18" t="str">
        <f aca="false">IF(B659="","",IF(SUMPRODUCT(MAX((A$1:A658=A659)*(B$1:B658=B659)*ROW(A$1:A658)))=0,C659&amp;"",IF(C659="",INDEX(I$1:I658,SUMPRODUCT(MAX((A$1:A658=A659)*(B$1:B658=B659)*ROW(A$1:A658)))),IF(INDEX(I$1:I658,SUMPRODUCT(MAX((A$1:A658=A659)*(B$1:B658=B659)*ROW(A$1:A658))))="",C659&amp;"",INDEX(I$1:I658,SUMPRODUCT(MAX((A$1:A658=A659)*(B$1:B658=B659)*ROW(A$1:A658))))&amp;"; "&amp;C659))))</f>
        <v/>
      </c>
      <c r="J659" s="18" t="str">
        <f aca="false">IF(A659="","",A659&amp;"|"&amp;COUNTIF(A$2:A659,A659))</f>
        <v>Empagliflozin 10 mg|4</v>
      </c>
      <c r="K659" s="18" t="n">
        <f aca="false">IF(OR(A659="",B659=""),0,IF(COUNTIFS(A$2:A659,A659,B$2:B659,B659)=1,1,0))</f>
        <v>1</v>
      </c>
    </row>
    <row r="660" customFormat="false" ht="15" hidden="false" customHeight="false" outlineLevel="0" collapsed="false">
      <c r="A660" s="15" t="s">
        <v>421</v>
      </c>
      <c r="B660" s="15" t="s">
        <v>226</v>
      </c>
      <c r="C660" s="15"/>
      <c r="D660" s="15"/>
      <c r="F660" s="18" t="str">
        <f aca="false">IF(B660="","",IFERROR(INDEX(Materials!$B$2:$B$301,MATCH(B660,Materials!$A$2:$A$301,0)),""))</f>
        <v>Binder / Coating Polymer</v>
      </c>
      <c r="G660" s="18" t="str">
        <f aca="true">IF(AND(A660="",B660=""),"",IF(A660="","Missing product",IF(B660="","Missing material",IF(COUNTIF(ProductList,A660)=0,"Product not in Products list",IF(COUNTIF(MaterialList,B660)=0,"Material not in Materials list","OK")))))</f>
        <v>OK</v>
      </c>
      <c r="H660" s="18" t="str">
        <f aca="false">IF(F660="Active",A660&amp;"|"&amp;COUNTIFS(A$2:A660,A660,F$2:F660,"Active"),"")</f>
        <v/>
      </c>
      <c r="I660" s="18" t="str">
        <f aca="false">IF(B660="","",IF(SUMPRODUCT(MAX((A$1:A659=A660)*(B$1:B659=B660)*ROW(A$1:A659)))=0,C660&amp;"",IF(C660="",INDEX(I$1:I659,SUMPRODUCT(MAX((A$1:A659=A660)*(B$1:B659=B660)*ROW(A$1:A659)))),IF(INDEX(I$1:I659,SUMPRODUCT(MAX((A$1:A659=A660)*(B$1:B659=B660)*ROW(A$1:A659))))="",C660&amp;"",INDEX(I$1:I659,SUMPRODUCT(MAX((A$1:A659=A660)*(B$1:B659=B660)*ROW(A$1:A659))))&amp;"; "&amp;C660))))</f>
        <v/>
      </c>
      <c r="J660" s="18" t="str">
        <f aca="false">IF(A660="","",A660&amp;"|"&amp;COUNTIF(A$2:A660,A660))</f>
        <v>Empagliflozin 10 mg|5</v>
      </c>
      <c r="K660" s="18" t="n">
        <f aca="false">IF(OR(A660="",B660=""),0,IF(COUNTIFS(A$2:A660,A660,B$2:B660,B660)=1,1,0))</f>
        <v>1</v>
      </c>
    </row>
    <row r="661" customFormat="false" ht="15" hidden="false" customHeight="false" outlineLevel="0" collapsed="false">
      <c r="A661" s="15" t="s">
        <v>421</v>
      </c>
      <c r="B661" s="15" t="s">
        <v>338</v>
      </c>
      <c r="C661" s="15" t="s">
        <v>491</v>
      </c>
      <c r="D661" s="15"/>
      <c r="F661" s="18" t="str">
        <f aca="false">IF(B661="","",IFERROR(INDEX(Materials!$B$2:$B$301,MATCH(B661,Materials!$A$2:$A$301,0)),""))</f>
        <v>Solvent</v>
      </c>
      <c r="G661" s="18" t="str">
        <f aca="true">IF(AND(A661="",B661=""),"",IF(A661="","Missing product",IF(B661="","Missing material",IF(COUNTIF(ProductList,A661)=0,"Product not in Products list",IF(COUNTIF(MaterialList,B661)=0,"Material not in Materials list","OK")))))</f>
        <v>OK</v>
      </c>
      <c r="H661" s="18" t="str">
        <f aca="false">IF(F661="Active",A661&amp;"|"&amp;COUNTIFS(A$2:A661,A661,F$2:F661,"Active"),"")</f>
        <v/>
      </c>
      <c r="I661" s="18" t="str">
        <f aca="false">IF(B661="","",IF(SUMPRODUCT(MAX((A$1:A660=A661)*(B$1:B660=B661)*ROW(A$1:A660)))=0,C661&amp;"",IF(C661="",INDEX(I$1:I660,SUMPRODUCT(MAX((A$1:A660=A661)*(B$1:B660=B661)*ROW(A$1:A660)))),IF(INDEX(I$1:I660,SUMPRODUCT(MAX((A$1:A660=A661)*(B$1:B660=B661)*ROW(A$1:A660))))="",C661&amp;"",INDEX(I$1:I660,SUMPRODUCT(MAX((A$1:A660=A661)*(B$1:B660=B661)*ROW(A$1:A660))))&amp;"; "&amp;C661))))</f>
        <v>Binder Solvent</v>
      </c>
      <c r="J661" s="18" t="str">
        <f aca="false">IF(A661="","",A661&amp;"|"&amp;COUNTIF(A$2:A661,A661))</f>
        <v>Empagliflozin 10 mg|6</v>
      </c>
      <c r="K661" s="18" t="n">
        <f aca="false">IF(OR(A661="",B661=""),0,IF(COUNTIFS(A$2:A661,A661,B$2:B661,B661)=1,1,0))</f>
        <v>1</v>
      </c>
    </row>
    <row r="662" customFormat="false" ht="15" hidden="false" customHeight="false" outlineLevel="0" collapsed="false">
      <c r="A662" s="15" t="s">
        <v>421</v>
      </c>
      <c r="B662" s="15" t="s">
        <v>298</v>
      </c>
      <c r="C662" s="15"/>
      <c r="D662" s="15"/>
      <c r="F662" s="18" t="str">
        <f aca="false">IF(B662="","",IFERROR(INDEX(Materials!$B$2:$B$301,MATCH(B662,Materials!$A$2:$A$301,0)),""))</f>
        <v>Lubricant</v>
      </c>
      <c r="G662" s="18" t="str">
        <f aca="true">IF(AND(A662="",B662=""),"",IF(A662="","Missing product",IF(B662="","Missing material",IF(COUNTIF(ProductList,A662)=0,"Product not in Products list",IF(COUNTIF(MaterialList,B662)=0,"Material not in Materials list","OK")))))</f>
        <v>OK</v>
      </c>
      <c r="H662" s="18" t="str">
        <f aca="false">IF(F662="Active",A662&amp;"|"&amp;COUNTIFS(A$2:A662,A662,F$2:F662,"Active"),"")</f>
        <v/>
      </c>
      <c r="I662" s="18" t="str">
        <f aca="false">IF(B662="","",IF(SUMPRODUCT(MAX((A$1:A661=A662)*(B$1:B661=B662)*ROW(A$1:A661)))=0,C662&amp;"",IF(C662="",INDEX(I$1:I661,SUMPRODUCT(MAX((A$1:A661=A662)*(B$1:B661=B662)*ROW(A$1:A661)))),IF(INDEX(I$1:I661,SUMPRODUCT(MAX((A$1:A661=A662)*(B$1:B661=B662)*ROW(A$1:A661))))="",C662&amp;"",INDEX(I$1:I661,SUMPRODUCT(MAX((A$1:A661=A662)*(B$1:B661=B662)*ROW(A$1:A661))))&amp;"; "&amp;C662))))</f>
        <v/>
      </c>
      <c r="J662" s="18" t="str">
        <f aca="false">IF(A662="","",A662&amp;"|"&amp;COUNTIF(A$2:A662,A662))</f>
        <v>Empagliflozin 10 mg|7</v>
      </c>
      <c r="K662" s="18" t="n">
        <f aca="false">IF(OR(A662="",B662=""),0,IF(COUNTIFS(A$2:A662,A662,B$2:B662,B662)=1,1,0))</f>
        <v>1</v>
      </c>
    </row>
    <row r="663" customFormat="false" ht="15" hidden="false" customHeight="false" outlineLevel="0" collapsed="false">
      <c r="A663" s="15" t="s">
        <v>421</v>
      </c>
      <c r="B663" s="15" t="s">
        <v>226</v>
      </c>
      <c r="C663" s="15"/>
      <c r="D663" s="15"/>
      <c r="F663" s="18" t="str">
        <f aca="false">IF(B663="","",IFERROR(INDEX(Materials!$B$2:$B$301,MATCH(B663,Materials!$A$2:$A$301,0)),""))</f>
        <v>Binder / Coating Polymer</v>
      </c>
      <c r="G663" s="18" t="str">
        <f aca="true">IF(AND(A663="",B663=""),"",IF(A663="","Missing product",IF(B663="","Missing material",IF(COUNTIF(ProductList,A663)=0,"Product not in Products list",IF(COUNTIF(MaterialList,B663)=0,"Material not in Materials list","OK")))))</f>
        <v>OK</v>
      </c>
      <c r="H663" s="18" t="str">
        <f aca="false">IF(F663="Active",A663&amp;"|"&amp;COUNTIFS(A$2:A663,A663,F$2:F663,"Active"),"")</f>
        <v/>
      </c>
      <c r="I663" s="18" t="str">
        <f aca="false">IF(B663="","",IF(SUMPRODUCT(MAX((A$1:A662=A663)*(B$1:B662=B663)*ROW(A$1:A662)))=0,C663&amp;"",IF(C663="",INDEX(I$1:I662,SUMPRODUCT(MAX((A$1:A662=A663)*(B$1:B662=B663)*ROW(A$1:A662)))),IF(INDEX(I$1:I662,SUMPRODUCT(MAX((A$1:A662=A663)*(B$1:B662=B663)*ROW(A$1:A662))))="",C663&amp;"",INDEX(I$1:I662,SUMPRODUCT(MAX((A$1:A662=A663)*(B$1:B662=B663)*ROW(A$1:A662))))&amp;"; "&amp;C663))))</f>
        <v/>
      </c>
      <c r="J663" s="18" t="str">
        <f aca="false">IF(A663="","",A663&amp;"|"&amp;COUNTIF(A$2:A663,A663))</f>
        <v>Empagliflozin 10 mg|8</v>
      </c>
      <c r="K663" s="18" t="n">
        <f aca="false">IF(OR(A663="",B663=""),0,IF(COUNTIFS(A$2:A663,A663,B$2:B663,B663)=1,1,0))</f>
        <v>0</v>
      </c>
    </row>
    <row r="664" customFormat="false" ht="15" hidden="false" customHeight="false" outlineLevel="0" collapsed="false">
      <c r="A664" s="15" t="s">
        <v>421</v>
      </c>
      <c r="B664" s="15" t="s">
        <v>311</v>
      </c>
      <c r="C664" s="15"/>
      <c r="D664" s="15"/>
      <c r="F664" s="18" t="str">
        <f aca="false">IF(B664="","",IFERROR(INDEX(Materials!$B$2:$B$301,MATCH(B664,Materials!$A$2:$A$301,0)),""))</f>
        <v>Plasticizer</v>
      </c>
      <c r="G664" s="18" t="str">
        <f aca="true">IF(AND(A664="",B664=""),"",IF(A664="","Missing product",IF(B664="","Missing material",IF(COUNTIF(ProductList,A664)=0,"Product not in Products list",IF(COUNTIF(MaterialList,B664)=0,"Material not in Materials list","OK")))))</f>
        <v>OK</v>
      </c>
      <c r="H664" s="18" t="str">
        <f aca="false">IF(F664="Active",A664&amp;"|"&amp;COUNTIFS(A$2:A664,A664,F$2:F664,"Active"),"")</f>
        <v/>
      </c>
      <c r="I664" s="18" t="str">
        <f aca="false">IF(B664="","",IF(SUMPRODUCT(MAX((A$1:A663=A664)*(B$1:B663=B664)*ROW(A$1:A663)))=0,C664&amp;"",IF(C664="",INDEX(I$1:I663,SUMPRODUCT(MAX((A$1:A663=A664)*(B$1:B663=B664)*ROW(A$1:A663)))),IF(INDEX(I$1:I663,SUMPRODUCT(MAX((A$1:A663=A664)*(B$1:B663=B664)*ROW(A$1:A663))))="",C664&amp;"",INDEX(I$1:I663,SUMPRODUCT(MAX((A$1:A663=A664)*(B$1:B663=B664)*ROW(A$1:A663))))&amp;"; "&amp;C664))))</f>
        <v/>
      </c>
      <c r="J664" s="18" t="str">
        <f aca="false">IF(A664="","",A664&amp;"|"&amp;COUNTIF(A$2:A664,A664))</f>
        <v>Empagliflozin 10 mg|9</v>
      </c>
      <c r="K664" s="18" t="n">
        <f aca="false">IF(OR(A664="",B664=""),0,IF(COUNTIFS(A$2:A664,A664,B$2:B664,B664)=1,1,0))</f>
        <v>1</v>
      </c>
    </row>
    <row r="665" customFormat="false" ht="15" hidden="false" customHeight="false" outlineLevel="0" collapsed="false">
      <c r="A665" s="15" t="s">
        <v>421</v>
      </c>
      <c r="B665" s="15" t="s">
        <v>296</v>
      </c>
      <c r="C665" s="15"/>
      <c r="D665" s="15"/>
      <c r="F665" s="18" t="str">
        <f aca="false">IF(B665="","",IFERROR(INDEX(Materials!$B$2:$B$301,MATCH(B665,Materials!$A$2:$A$301,0)),""))</f>
        <v>Glidant / Anti-tacking</v>
      </c>
      <c r="G665" s="18" t="str">
        <f aca="true">IF(AND(A665="",B665=""),"",IF(A665="","Missing product",IF(B665="","Missing material",IF(COUNTIF(ProductList,A665)=0,"Product not in Products list",IF(COUNTIF(MaterialList,B665)=0,"Material not in Materials list","OK")))))</f>
        <v>OK</v>
      </c>
      <c r="H665" s="18" t="str">
        <f aca="false">IF(F665="Active",A665&amp;"|"&amp;COUNTIFS(A$2:A665,A665,F$2:F665,"Active"),"")</f>
        <v/>
      </c>
      <c r="I665" s="18" t="str">
        <f aca="false">IF(B665="","",IF(SUMPRODUCT(MAX((A$1:A664=A665)*(B$1:B664=B665)*ROW(A$1:A664)))=0,C665&amp;"",IF(C665="",INDEX(I$1:I664,SUMPRODUCT(MAX((A$1:A664=A665)*(B$1:B664=B665)*ROW(A$1:A664)))),IF(INDEX(I$1:I664,SUMPRODUCT(MAX((A$1:A664=A665)*(B$1:B664=B665)*ROW(A$1:A664))))="",C665&amp;"",INDEX(I$1:I664,SUMPRODUCT(MAX((A$1:A664=A665)*(B$1:B664=B665)*ROW(A$1:A664))))&amp;"; "&amp;C665))))</f>
        <v/>
      </c>
      <c r="J665" s="18" t="str">
        <f aca="false">IF(A665="","",A665&amp;"|"&amp;COUNTIF(A$2:A665,A665))</f>
        <v>Empagliflozin 10 mg|10</v>
      </c>
      <c r="K665" s="18" t="n">
        <f aca="false">IF(OR(A665="",B665=""),0,IF(COUNTIFS(A$2:A665,A665,B$2:B665,B665)=1,1,0))</f>
        <v>1</v>
      </c>
    </row>
    <row r="666" customFormat="false" ht="15" hidden="false" customHeight="false" outlineLevel="0" collapsed="false">
      <c r="A666" s="15" t="s">
        <v>421</v>
      </c>
      <c r="B666" s="15" t="s">
        <v>303</v>
      </c>
      <c r="C666" s="15"/>
      <c r="D666" s="15"/>
      <c r="F666" s="18" t="str">
        <f aca="false">IF(B666="","",IFERROR(INDEX(Materials!$B$2:$B$301,MATCH(B666,Materials!$A$2:$A$301,0)),""))</f>
        <v>Opacifier</v>
      </c>
      <c r="G666" s="18" t="str">
        <f aca="true">IF(AND(A666="",B666=""),"",IF(A666="","Missing product",IF(B666="","Missing material",IF(COUNTIF(ProductList,A666)=0,"Product not in Products list",IF(COUNTIF(MaterialList,B666)=0,"Material not in Materials list","OK")))))</f>
        <v>OK</v>
      </c>
      <c r="H666" s="18" t="str">
        <f aca="false">IF(F666="Active",A666&amp;"|"&amp;COUNTIFS(A$2:A666,A666,F$2:F666,"Active"),"")</f>
        <v/>
      </c>
      <c r="I666" s="18" t="str">
        <f aca="false">IF(B666="","",IF(SUMPRODUCT(MAX((A$1:A665=A666)*(B$1:B665=B666)*ROW(A$1:A665)))=0,C666&amp;"",IF(C666="",INDEX(I$1:I665,SUMPRODUCT(MAX((A$1:A665=A666)*(B$1:B665=B666)*ROW(A$1:A665)))),IF(INDEX(I$1:I665,SUMPRODUCT(MAX((A$1:A665=A666)*(B$1:B665=B666)*ROW(A$1:A665))))="",C666&amp;"",INDEX(I$1:I665,SUMPRODUCT(MAX((A$1:A665=A666)*(B$1:B665=B666)*ROW(A$1:A665))))&amp;"; "&amp;C666))))</f>
        <v/>
      </c>
      <c r="J666" s="18" t="str">
        <f aca="false">IF(A666="","",A666&amp;"|"&amp;COUNTIF(A$2:A666,A666))</f>
        <v>Empagliflozin 10 mg|11</v>
      </c>
      <c r="K666" s="18" t="n">
        <f aca="false">IF(OR(A666="",B666=""),0,IF(COUNTIFS(A$2:A666,A666,B$2:B666,B666)=1,1,0))</f>
        <v>1</v>
      </c>
    </row>
    <row r="667" customFormat="false" ht="15" hidden="false" customHeight="false" outlineLevel="0" collapsed="false">
      <c r="A667" s="15" t="s">
        <v>421</v>
      </c>
      <c r="B667" s="15" t="s">
        <v>254</v>
      </c>
      <c r="C667" s="15"/>
      <c r="D667" s="15"/>
      <c r="F667" s="18" t="str">
        <f aca="false">IF(B667="","",IFERROR(INDEX(Materials!$B$2:$B$301,MATCH(B667,Materials!$A$2:$A$301,0)),""))</f>
        <v>Colorant</v>
      </c>
      <c r="G667" s="18" t="str">
        <f aca="true">IF(AND(A667="",B667=""),"",IF(A667="","Missing product",IF(B667="","Missing material",IF(COUNTIF(ProductList,A667)=0,"Product not in Products list",IF(COUNTIF(MaterialList,B667)=0,"Material not in Materials list","OK")))))</f>
        <v>OK</v>
      </c>
      <c r="H667" s="18" t="str">
        <f aca="false">IF(F667="Active",A667&amp;"|"&amp;COUNTIFS(A$2:A667,A667,F$2:F667,"Active"),"")</f>
        <v/>
      </c>
      <c r="I667" s="18" t="str">
        <f aca="false">IF(B667="","",IF(SUMPRODUCT(MAX((A$1:A666=A667)*(B$1:B666=B667)*ROW(A$1:A666)))=0,C667&amp;"",IF(C667="",INDEX(I$1:I666,SUMPRODUCT(MAX((A$1:A666=A667)*(B$1:B666=B667)*ROW(A$1:A666)))),IF(INDEX(I$1:I666,SUMPRODUCT(MAX((A$1:A666=A667)*(B$1:B666=B667)*ROW(A$1:A666))))="",C667&amp;"",INDEX(I$1:I666,SUMPRODUCT(MAX((A$1:A666=A667)*(B$1:B666=B667)*ROW(A$1:A666))))&amp;"; "&amp;C667))))</f>
        <v/>
      </c>
      <c r="J667" s="18" t="str">
        <f aca="false">IF(A667="","",A667&amp;"|"&amp;COUNTIF(A$2:A667,A667))</f>
        <v>Empagliflozin 10 mg|12</v>
      </c>
      <c r="K667" s="18" t="n">
        <f aca="false">IF(OR(A667="",B667=""),0,IF(COUNTIFS(A$2:A667,A667,B$2:B667,B667)=1,1,0))</f>
        <v>1</v>
      </c>
    </row>
    <row r="668" customFormat="false" ht="15" hidden="false" customHeight="false" outlineLevel="0" collapsed="false">
      <c r="A668" s="15" t="s">
        <v>421</v>
      </c>
      <c r="B668" s="15" t="s">
        <v>341</v>
      </c>
      <c r="C668" s="15" t="s">
        <v>494</v>
      </c>
      <c r="D668" s="15"/>
      <c r="F668" s="18" t="str">
        <f aca="false">IF(B668="","",IFERROR(INDEX(Materials!$B$2:$B$301,MATCH(B668,Materials!$A$2:$A$301,0)),""))</f>
        <v>Solvent</v>
      </c>
      <c r="G668" s="18" t="str">
        <f aca="true">IF(AND(A668="",B668=""),"",IF(A668="","Missing product",IF(B668="","Missing material",IF(COUNTIF(ProductList,A668)=0,"Product not in Products list",IF(COUNTIF(MaterialList,B668)=0,"Material not in Materials list","OK")))))</f>
        <v>OK</v>
      </c>
      <c r="H668" s="18" t="str">
        <f aca="false">IF(F668="Active",A668&amp;"|"&amp;COUNTIFS(A$2:A668,A668,F$2:F668,"Active"),"")</f>
        <v/>
      </c>
      <c r="I668" s="18" t="str">
        <f aca="false">IF(B668="","",IF(SUMPRODUCT(MAX((A$1:A667=A668)*(B$1:B667=B668)*ROW(A$1:A667)))=0,C668&amp;"",IF(C668="",INDEX(I$1:I667,SUMPRODUCT(MAX((A$1:A667=A668)*(B$1:B667=B668)*ROW(A$1:A667)))),IF(INDEX(I$1:I667,SUMPRODUCT(MAX((A$1:A667=A668)*(B$1:B667=B668)*ROW(A$1:A667))))="",C668&amp;"",INDEX(I$1:I667,SUMPRODUCT(MAX((A$1:A667=A668)*(B$1:B667=B668)*ROW(A$1:A667))))&amp;"; "&amp;C668))))</f>
        <v>Coating Solvent</v>
      </c>
      <c r="J668" s="18" t="str">
        <f aca="false">IF(A668="","",A668&amp;"|"&amp;COUNTIF(A$2:A668,A668))</f>
        <v>Empagliflozin 10 mg|13</v>
      </c>
      <c r="K668" s="18" t="n">
        <f aca="false">IF(OR(A668="",B668=""),0,IF(COUNTIFS(A$2:A668,A668,B$2:B668,B668)=1,1,0))</f>
        <v>1</v>
      </c>
    </row>
    <row r="669" customFormat="false" ht="15" hidden="false" customHeight="false" outlineLevel="0" collapsed="false">
      <c r="A669" s="15" t="s">
        <v>422</v>
      </c>
      <c r="B669" s="15" t="s">
        <v>115</v>
      </c>
      <c r="C669" s="15"/>
      <c r="D669" s="15"/>
      <c r="F669" s="18" t="str">
        <f aca="false">IF(B669="","",IFERROR(INDEX(Materials!$B$2:$B$301,MATCH(B669,Materials!$A$2:$A$301,0)),""))</f>
        <v>Active</v>
      </c>
      <c r="G669" s="18" t="str">
        <f aca="true">IF(AND(A669="",B669=""),"",IF(A669="","Missing product",IF(B669="","Missing material",IF(COUNTIF(ProductList,A669)=0,"Product not in Products list",IF(COUNTIF(MaterialList,B669)=0,"Material not in Materials list","OK")))))</f>
        <v>OK</v>
      </c>
      <c r="H669" s="18" t="str">
        <f aca="false">IF(F669="Active",A669&amp;"|"&amp;COUNTIFS(A$2:A669,A669,F$2:F669,"Active"),"")</f>
        <v>Empaglose 25|1</v>
      </c>
      <c r="I669" s="18" t="str">
        <f aca="false">IF(B669="","",IF(SUMPRODUCT(MAX((A$1:A668=A669)*(B$1:B668=B669)*ROW(A$1:A668)))=0,C669&amp;"",IF(C669="",INDEX(I$1:I668,SUMPRODUCT(MAX((A$1:A668=A669)*(B$1:B668=B669)*ROW(A$1:A668)))),IF(INDEX(I$1:I668,SUMPRODUCT(MAX((A$1:A668=A669)*(B$1:B668=B669)*ROW(A$1:A668))))="",C669&amp;"",INDEX(I$1:I668,SUMPRODUCT(MAX((A$1:A668=A669)*(B$1:B668=B669)*ROW(A$1:A668))))&amp;"; "&amp;C669))))</f>
        <v/>
      </c>
      <c r="J669" s="18" t="str">
        <f aca="false">IF(A669="","",A669&amp;"|"&amp;COUNTIF(A$2:A669,A669))</f>
        <v>Empaglose 25|1</v>
      </c>
      <c r="K669" s="18" t="n">
        <f aca="false">IF(OR(A669="",B669=""),0,IF(COUNTIFS(A$2:A669,A669,B$2:B669,B669)=1,1,0))</f>
        <v>1</v>
      </c>
    </row>
    <row r="670" customFormat="false" ht="15" hidden="false" customHeight="false" outlineLevel="0" collapsed="false">
      <c r="A670" s="15" t="s">
        <v>422</v>
      </c>
      <c r="B670" s="15" t="s">
        <v>265</v>
      </c>
      <c r="C670" s="15" t="s">
        <v>496</v>
      </c>
      <c r="D670" s="15"/>
      <c r="F670" s="18" t="str">
        <f aca="false">IF(B670="","",IFERROR(INDEX(Materials!$B$2:$B$301,MATCH(B670,Materials!$A$2:$A$301,0)),""))</f>
        <v>Filler / Diluent</v>
      </c>
      <c r="G670" s="18" t="str">
        <f aca="true">IF(AND(A670="",B670=""),"",IF(A670="","Missing product",IF(B670="","Missing material",IF(COUNTIF(ProductList,A670)=0,"Product not in Products list",IF(COUNTIF(MaterialList,B670)=0,"Material not in Materials list","OK")))))</f>
        <v>OK</v>
      </c>
      <c r="H670" s="18" t="str">
        <f aca="false">IF(F670="Active",A670&amp;"|"&amp;COUNTIFS(A$2:A670,A670,F$2:F670,"Active"),"")</f>
        <v/>
      </c>
      <c r="I670" s="18" t="str">
        <f aca="false">IF(B670="","",IF(SUMPRODUCT(MAX((A$1:A669=A670)*(B$1:B669=B670)*ROW(A$1:A669)))=0,C670&amp;"",IF(C670="",INDEX(I$1:I669,SUMPRODUCT(MAX((A$1:A669=A670)*(B$1:B669=B670)*ROW(A$1:A669)))),IF(INDEX(I$1:I669,SUMPRODUCT(MAX((A$1:A669=A670)*(B$1:B669=B670)*ROW(A$1:A669))))="",C670&amp;"",INDEX(I$1:I669,SUMPRODUCT(MAX((A$1:A669=A670)*(B$1:B669=B670)*ROW(A$1:A669))))&amp;"; "&amp;C670))))</f>
        <v>Mesh 200</v>
      </c>
      <c r="J670" s="18" t="str">
        <f aca="false">IF(A670="","",A670&amp;"|"&amp;COUNTIF(A$2:A670,A670))</f>
        <v>Empaglose 25|2</v>
      </c>
      <c r="K670" s="18" t="n">
        <f aca="false">IF(OR(A670="",B670=""),0,IF(COUNTIFS(A$2:A670,A670,B$2:B670,B670)=1,1,0))</f>
        <v>1</v>
      </c>
    </row>
    <row r="671" customFormat="false" ht="15" hidden="false" customHeight="false" outlineLevel="0" collapsed="false">
      <c r="A671" s="15" t="s">
        <v>422</v>
      </c>
      <c r="B671" s="15" t="s">
        <v>270</v>
      </c>
      <c r="C671" s="15"/>
      <c r="D671" s="15"/>
      <c r="F671" s="18" t="str">
        <f aca="false">IF(B671="","",IFERROR(INDEX(Materials!$B$2:$B$301,MATCH(B671,Materials!$A$2:$A$301,0)),""))</f>
        <v>Filler / Diluent</v>
      </c>
      <c r="G671" s="18" t="str">
        <f aca="true">IF(AND(A671="",B671=""),"",IF(A671="","Missing product",IF(B671="","Missing material",IF(COUNTIF(ProductList,A671)=0,"Product not in Products list",IF(COUNTIF(MaterialList,B671)=0,"Material not in Materials list","OK")))))</f>
        <v>OK</v>
      </c>
      <c r="H671" s="18" t="str">
        <f aca="false">IF(F671="Active",A671&amp;"|"&amp;COUNTIFS(A$2:A671,A671,F$2:F671,"Active"),"")</f>
        <v/>
      </c>
      <c r="I671" s="18" t="str">
        <f aca="false">IF(B671="","",IF(SUMPRODUCT(MAX((A$1:A670=A671)*(B$1:B670=B671)*ROW(A$1:A670)))=0,C671&amp;"",IF(C671="",INDEX(I$1:I670,SUMPRODUCT(MAX((A$1:A670=A671)*(B$1:B670=B671)*ROW(A$1:A670)))),IF(INDEX(I$1:I670,SUMPRODUCT(MAX((A$1:A670=A671)*(B$1:B670=B671)*ROW(A$1:A670))))="",C671&amp;"",INDEX(I$1:I670,SUMPRODUCT(MAX((A$1:A670=A671)*(B$1:B670=B671)*ROW(A$1:A670))))&amp;"; "&amp;C671))))</f>
        <v/>
      </c>
      <c r="J671" s="18" t="str">
        <f aca="false">IF(A671="","",A671&amp;"|"&amp;COUNTIF(A$2:A671,A671))</f>
        <v>Empaglose 25|3</v>
      </c>
      <c r="K671" s="18" t="n">
        <f aca="false">IF(OR(A671="",B671=""),0,IF(COUNTIFS(A$2:A671,A671,B$2:B671,B671)=1,1,0))</f>
        <v>1</v>
      </c>
    </row>
    <row r="672" customFormat="false" ht="15" hidden="false" customHeight="false" outlineLevel="0" collapsed="false">
      <c r="A672" s="15" t="s">
        <v>422</v>
      </c>
      <c r="B672" s="15" t="s">
        <v>40</v>
      </c>
      <c r="C672" s="15"/>
      <c r="D672" s="15"/>
      <c r="F672" s="18" t="str">
        <f aca="false">IF(B672="","",IFERROR(INDEX(Materials!$B$2:$B$301,MATCH(B672,Materials!$A$2:$A$301,0)),""))</f>
        <v>Disintegrant</v>
      </c>
      <c r="G672" s="18" t="str">
        <f aca="true">IF(AND(A672="",B672=""),"",IF(A672="","Missing product",IF(B672="","Missing material",IF(COUNTIF(ProductList,A672)=0,"Product not in Products list",IF(COUNTIF(MaterialList,B672)=0,"Material not in Materials list","OK")))))</f>
        <v>OK</v>
      </c>
      <c r="H672" s="18" t="str">
        <f aca="false">IF(F672="Active",A672&amp;"|"&amp;COUNTIFS(A$2:A672,A672,F$2:F672,"Active"),"")</f>
        <v/>
      </c>
      <c r="I672" s="18" t="str">
        <f aca="false">IF(B672="","",IF(SUMPRODUCT(MAX((A$1:A671=A672)*(B$1:B671=B672)*ROW(A$1:A671)))=0,C672&amp;"",IF(C672="",INDEX(I$1:I671,SUMPRODUCT(MAX((A$1:A671=A672)*(B$1:B671=B672)*ROW(A$1:A671)))),IF(INDEX(I$1:I671,SUMPRODUCT(MAX((A$1:A671=A672)*(B$1:B671=B672)*ROW(A$1:A671))))="",C672&amp;"",INDEX(I$1:I671,SUMPRODUCT(MAX((A$1:A671=A672)*(B$1:B671=B672)*ROW(A$1:A671))))&amp;"; "&amp;C672))))</f>
        <v/>
      </c>
      <c r="J672" s="18" t="str">
        <f aca="false">IF(A672="","",A672&amp;"|"&amp;COUNTIF(A$2:A672,A672))</f>
        <v>Empaglose 25|4</v>
      </c>
      <c r="K672" s="18" t="n">
        <f aca="false">IF(OR(A672="",B672=""),0,IF(COUNTIFS(A$2:A672,A672,B$2:B672,B672)=1,1,0))</f>
        <v>1</v>
      </c>
    </row>
    <row r="673" customFormat="false" ht="15" hidden="false" customHeight="false" outlineLevel="0" collapsed="false">
      <c r="A673" s="15" t="s">
        <v>422</v>
      </c>
      <c r="B673" s="15" t="s">
        <v>226</v>
      </c>
      <c r="C673" s="15"/>
      <c r="D673" s="15"/>
      <c r="F673" s="18" t="str">
        <f aca="false">IF(B673="","",IFERROR(INDEX(Materials!$B$2:$B$301,MATCH(B673,Materials!$A$2:$A$301,0)),""))</f>
        <v>Binder / Coating Polymer</v>
      </c>
      <c r="G673" s="18" t="str">
        <f aca="true">IF(AND(A673="",B673=""),"",IF(A673="","Missing product",IF(B673="","Missing material",IF(COUNTIF(ProductList,A673)=0,"Product not in Products list",IF(COUNTIF(MaterialList,B673)=0,"Material not in Materials list","OK")))))</f>
        <v>OK</v>
      </c>
      <c r="H673" s="18" t="str">
        <f aca="false">IF(F673="Active",A673&amp;"|"&amp;COUNTIFS(A$2:A673,A673,F$2:F673,"Active"),"")</f>
        <v/>
      </c>
      <c r="I673" s="18" t="str">
        <f aca="false">IF(B673="","",IF(SUMPRODUCT(MAX((A$1:A672=A673)*(B$1:B672=B673)*ROW(A$1:A672)))=0,C673&amp;"",IF(C673="",INDEX(I$1:I672,SUMPRODUCT(MAX((A$1:A672=A673)*(B$1:B672=B673)*ROW(A$1:A672)))),IF(INDEX(I$1:I672,SUMPRODUCT(MAX((A$1:A672=A673)*(B$1:B672=B673)*ROW(A$1:A672))))="",C673&amp;"",INDEX(I$1:I672,SUMPRODUCT(MAX((A$1:A672=A673)*(B$1:B672=B673)*ROW(A$1:A672))))&amp;"; "&amp;C673))))</f>
        <v/>
      </c>
      <c r="J673" s="18" t="str">
        <f aca="false">IF(A673="","",A673&amp;"|"&amp;COUNTIF(A$2:A673,A673))</f>
        <v>Empaglose 25|5</v>
      </c>
      <c r="K673" s="18" t="n">
        <f aca="false">IF(OR(A673="",B673=""),0,IF(COUNTIFS(A$2:A673,A673,B$2:B673,B673)=1,1,0))</f>
        <v>1</v>
      </c>
    </row>
    <row r="674" customFormat="false" ht="15" hidden="false" customHeight="false" outlineLevel="0" collapsed="false">
      <c r="A674" s="15" t="s">
        <v>422</v>
      </c>
      <c r="B674" s="15" t="s">
        <v>298</v>
      </c>
      <c r="C674" s="15"/>
      <c r="D674" s="15"/>
      <c r="F674" s="18" t="str">
        <f aca="false">IF(B674="","",IFERROR(INDEX(Materials!$B$2:$B$301,MATCH(B674,Materials!$A$2:$A$301,0)),""))</f>
        <v>Lubricant</v>
      </c>
      <c r="G674" s="18" t="str">
        <f aca="true">IF(AND(A674="",B674=""),"",IF(A674="","Missing product",IF(B674="","Missing material",IF(COUNTIF(ProductList,A674)=0,"Product not in Products list",IF(COUNTIF(MaterialList,B674)=0,"Material not in Materials list","OK")))))</f>
        <v>OK</v>
      </c>
      <c r="H674" s="18" t="str">
        <f aca="false">IF(F674="Active",A674&amp;"|"&amp;COUNTIFS(A$2:A674,A674,F$2:F674,"Active"),"")</f>
        <v/>
      </c>
      <c r="I674" s="18" t="str">
        <f aca="false">IF(B674="","",IF(SUMPRODUCT(MAX((A$1:A673=A674)*(B$1:B673=B674)*ROW(A$1:A673)))=0,C674&amp;"",IF(C674="",INDEX(I$1:I673,SUMPRODUCT(MAX((A$1:A673=A674)*(B$1:B673=B674)*ROW(A$1:A673)))),IF(INDEX(I$1:I673,SUMPRODUCT(MAX((A$1:A673=A674)*(B$1:B673=B674)*ROW(A$1:A673))))="",C674&amp;"",INDEX(I$1:I673,SUMPRODUCT(MAX((A$1:A673=A674)*(B$1:B673=B674)*ROW(A$1:A673))))&amp;"; "&amp;C674))))</f>
        <v/>
      </c>
      <c r="J674" s="18" t="str">
        <f aca="false">IF(A674="","",A674&amp;"|"&amp;COUNTIF(A$2:A674,A674))</f>
        <v>Empaglose 25|6</v>
      </c>
      <c r="K674" s="18" t="n">
        <f aca="false">IF(OR(A674="",B674=""),0,IF(COUNTIFS(A$2:A674,A674,B$2:B674,B674)=1,1,0))</f>
        <v>1</v>
      </c>
    </row>
    <row r="675" customFormat="false" ht="15" hidden="false" customHeight="false" outlineLevel="0" collapsed="false">
      <c r="A675" s="15" t="s">
        <v>422</v>
      </c>
      <c r="B675" s="15" t="s">
        <v>338</v>
      </c>
      <c r="C675" s="15"/>
      <c r="D675" s="15"/>
      <c r="F675" s="18" t="str">
        <f aca="false">IF(B675="","",IFERROR(INDEX(Materials!$B$2:$B$301,MATCH(B675,Materials!$A$2:$A$301,0)),""))</f>
        <v>Solvent</v>
      </c>
      <c r="G675" s="18" t="str">
        <f aca="true">IF(AND(A675="",B675=""),"",IF(A675="","Missing product",IF(B675="","Missing material",IF(COUNTIF(ProductList,A675)=0,"Product not in Products list",IF(COUNTIF(MaterialList,B675)=0,"Material not in Materials list","OK")))))</f>
        <v>OK</v>
      </c>
      <c r="H675" s="18" t="str">
        <f aca="false">IF(F675="Active",A675&amp;"|"&amp;COUNTIFS(A$2:A675,A675,F$2:F675,"Active"),"")</f>
        <v/>
      </c>
      <c r="I675" s="18" t="str">
        <f aca="false">IF(B675="","",IF(SUMPRODUCT(MAX((A$1:A674=A675)*(B$1:B674=B675)*ROW(A$1:A674)))=0,C675&amp;"",IF(C675="",INDEX(I$1:I674,SUMPRODUCT(MAX((A$1:A674=A675)*(B$1:B674=B675)*ROW(A$1:A674)))),IF(INDEX(I$1:I674,SUMPRODUCT(MAX((A$1:A674=A675)*(B$1:B674=B675)*ROW(A$1:A674))))="",C675&amp;"",INDEX(I$1:I674,SUMPRODUCT(MAX((A$1:A674=A675)*(B$1:B674=B675)*ROW(A$1:A674))))&amp;"; "&amp;C675))))</f>
        <v/>
      </c>
      <c r="J675" s="18" t="str">
        <f aca="false">IF(A675="","",A675&amp;"|"&amp;COUNTIF(A$2:A675,A675))</f>
        <v>Empaglose 25|7</v>
      </c>
      <c r="K675" s="18" t="n">
        <f aca="false">IF(OR(A675="",B675=""),0,IF(COUNTIFS(A$2:A675,A675,B$2:B675,B675)=1,1,0))</f>
        <v>1</v>
      </c>
    </row>
    <row r="676" customFormat="false" ht="15" hidden="false" customHeight="false" outlineLevel="0" collapsed="false">
      <c r="A676" s="15" t="s">
        <v>422</v>
      </c>
      <c r="B676" s="15" t="s">
        <v>226</v>
      </c>
      <c r="C676" s="15"/>
      <c r="D676" s="15"/>
      <c r="F676" s="18" t="str">
        <f aca="false">IF(B676="","",IFERROR(INDEX(Materials!$B$2:$B$301,MATCH(B676,Materials!$A$2:$A$301,0)),""))</f>
        <v>Binder / Coating Polymer</v>
      </c>
      <c r="G676" s="18" t="str">
        <f aca="true">IF(AND(A676="",B676=""),"",IF(A676="","Missing product",IF(B676="","Missing material",IF(COUNTIF(ProductList,A676)=0,"Product not in Products list",IF(COUNTIF(MaterialList,B676)=0,"Material not in Materials list","OK")))))</f>
        <v>OK</v>
      </c>
      <c r="H676" s="18" t="str">
        <f aca="false">IF(F676="Active",A676&amp;"|"&amp;COUNTIFS(A$2:A676,A676,F$2:F676,"Active"),"")</f>
        <v/>
      </c>
      <c r="I676" s="18" t="str">
        <f aca="false">IF(B676="","",IF(SUMPRODUCT(MAX((A$1:A675=A676)*(B$1:B675=B676)*ROW(A$1:A675)))=0,C676&amp;"",IF(C676="",INDEX(I$1:I675,SUMPRODUCT(MAX((A$1:A675=A676)*(B$1:B675=B676)*ROW(A$1:A675)))),IF(INDEX(I$1:I675,SUMPRODUCT(MAX((A$1:A675=A676)*(B$1:B675=B676)*ROW(A$1:A675))))="",C676&amp;"",INDEX(I$1:I675,SUMPRODUCT(MAX((A$1:A675=A676)*(B$1:B675=B676)*ROW(A$1:A675))))&amp;"; "&amp;C676))))</f>
        <v/>
      </c>
      <c r="J676" s="18" t="str">
        <f aca="false">IF(A676="","",A676&amp;"|"&amp;COUNTIF(A$2:A676,A676))</f>
        <v>Empaglose 25|8</v>
      </c>
      <c r="K676" s="18" t="n">
        <f aca="false">IF(OR(A676="",B676=""),0,IF(COUNTIFS(A$2:A676,A676,B$2:B676,B676)=1,1,0))</f>
        <v>0</v>
      </c>
    </row>
    <row r="677" customFormat="false" ht="15" hidden="false" customHeight="false" outlineLevel="0" collapsed="false">
      <c r="A677" s="15" t="s">
        <v>422</v>
      </c>
      <c r="B677" s="15" t="s">
        <v>311</v>
      </c>
      <c r="C677" s="15"/>
      <c r="D677" s="15"/>
      <c r="F677" s="18" t="str">
        <f aca="false">IF(B677="","",IFERROR(INDEX(Materials!$B$2:$B$301,MATCH(B677,Materials!$A$2:$A$301,0)),""))</f>
        <v>Plasticizer</v>
      </c>
      <c r="G677" s="18" t="str">
        <f aca="true">IF(AND(A677="",B677=""),"",IF(A677="","Missing product",IF(B677="","Missing material",IF(COUNTIF(ProductList,A677)=0,"Product not in Products list",IF(COUNTIF(MaterialList,B677)=0,"Material not in Materials list","OK")))))</f>
        <v>OK</v>
      </c>
      <c r="H677" s="18" t="str">
        <f aca="false">IF(F677="Active",A677&amp;"|"&amp;COUNTIFS(A$2:A677,A677,F$2:F677,"Active"),"")</f>
        <v/>
      </c>
      <c r="I677" s="18" t="str">
        <f aca="false">IF(B677="","",IF(SUMPRODUCT(MAX((A$1:A676=A677)*(B$1:B676=B677)*ROW(A$1:A676)))=0,C677&amp;"",IF(C677="",INDEX(I$1:I676,SUMPRODUCT(MAX((A$1:A676=A677)*(B$1:B676=B677)*ROW(A$1:A676)))),IF(INDEX(I$1:I676,SUMPRODUCT(MAX((A$1:A676=A677)*(B$1:B676=B677)*ROW(A$1:A676))))="",C677&amp;"",INDEX(I$1:I676,SUMPRODUCT(MAX((A$1:A676=A677)*(B$1:B676=B677)*ROW(A$1:A676))))&amp;"; "&amp;C677))))</f>
        <v/>
      </c>
      <c r="J677" s="18" t="str">
        <f aca="false">IF(A677="","",A677&amp;"|"&amp;COUNTIF(A$2:A677,A677))</f>
        <v>Empaglose 25|9</v>
      </c>
      <c r="K677" s="18" t="n">
        <f aca="false">IF(OR(A677="",B677=""),0,IF(COUNTIFS(A$2:A677,A677,B$2:B677,B677)=1,1,0))</f>
        <v>1</v>
      </c>
    </row>
    <row r="678" customFormat="false" ht="15" hidden="false" customHeight="false" outlineLevel="0" collapsed="false">
      <c r="A678" s="15" t="s">
        <v>422</v>
      </c>
      <c r="B678" s="15" t="s">
        <v>296</v>
      </c>
      <c r="C678" s="15"/>
      <c r="D678" s="15"/>
      <c r="F678" s="18" t="str">
        <f aca="false">IF(B678="","",IFERROR(INDEX(Materials!$B$2:$B$301,MATCH(B678,Materials!$A$2:$A$301,0)),""))</f>
        <v>Glidant / Anti-tacking</v>
      </c>
      <c r="G678" s="18" t="str">
        <f aca="true">IF(AND(A678="",B678=""),"",IF(A678="","Missing product",IF(B678="","Missing material",IF(COUNTIF(ProductList,A678)=0,"Product not in Products list",IF(COUNTIF(MaterialList,B678)=0,"Material not in Materials list","OK")))))</f>
        <v>OK</v>
      </c>
      <c r="H678" s="18" t="str">
        <f aca="false">IF(F678="Active",A678&amp;"|"&amp;COUNTIFS(A$2:A678,A678,F$2:F678,"Active"),"")</f>
        <v/>
      </c>
      <c r="I678" s="18" t="str">
        <f aca="false">IF(B678="","",IF(SUMPRODUCT(MAX((A$1:A677=A678)*(B$1:B677=B678)*ROW(A$1:A677)))=0,C678&amp;"",IF(C678="",INDEX(I$1:I677,SUMPRODUCT(MAX((A$1:A677=A678)*(B$1:B677=B678)*ROW(A$1:A677)))),IF(INDEX(I$1:I677,SUMPRODUCT(MAX((A$1:A677=A678)*(B$1:B677=B678)*ROW(A$1:A677))))="",C678&amp;"",INDEX(I$1:I677,SUMPRODUCT(MAX((A$1:A677=A678)*(B$1:B677=B678)*ROW(A$1:A677))))&amp;"; "&amp;C678))))</f>
        <v/>
      </c>
      <c r="J678" s="18" t="str">
        <f aca="false">IF(A678="","",A678&amp;"|"&amp;COUNTIF(A$2:A678,A678))</f>
        <v>Empaglose 25|10</v>
      </c>
      <c r="K678" s="18" t="n">
        <f aca="false">IF(OR(A678="",B678=""),0,IF(COUNTIFS(A$2:A678,A678,B$2:B678,B678)=1,1,0))</f>
        <v>1</v>
      </c>
    </row>
    <row r="679" customFormat="false" ht="15" hidden="false" customHeight="false" outlineLevel="0" collapsed="false">
      <c r="A679" s="15" t="s">
        <v>422</v>
      </c>
      <c r="B679" s="15" t="s">
        <v>303</v>
      </c>
      <c r="C679" s="15"/>
      <c r="D679" s="15"/>
      <c r="F679" s="18" t="str">
        <f aca="false">IF(B679="","",IFERROR(INDEX(Materials!$B$2:$B$301,MATCH(B679,Materials!$A$2:$A$301,0)),""))</f>
        <v>Opacifier</v>
      </c>
      <c r="G679" s="18" t="str">
        <f aca="true">IF(AND(A679="",B679=""),"",IF(A679="","Missing product",IF(B679="","Missing material",IF(COUNTIF(ProductList,A679)=0,"Product not in Products list",IF(COUNTIF(MaterialList,B679)=0,"Material not in Materials list","OK")))))</f>
        <v>OK</v>
      </c>
      <c r="H679" s="18" t="str">
        <f aca="false">IF(F679="Active",A679&amp;"|"&amp;COUNTIFS(A$2:A679,A679,F$2:F679,"Active"),"")</f>
        <v/>
      </c>
      <c r="I679" s="18" t="str">
        <f aca="false">IF(B679="","",IF(SUMPRODUCT(MAX((A$1:A678=A679)*(B$1:B678=B679)*ROW(A$1:A678)))=0,C679&amp;"",IF(C679="",INDEX(I$1:I678,SUMPRODUCT(MAX((A$1:A678=A679)*(B$1:B678=B679)*ROW(A$1:A678)))),IF(INDEX(I$1:I678,SUMPRODUCT(MAX((A$1:A678=A679)*(B$1:B678=B679)*ROW(A$1:A678))))="",C679&amp;"",INDEX(I$1:I678,SUMPRODUCT(MAX((A$1:A678=A679)*(B$1:B678=B679)*ROW(A$1:A678))))&amp;"; "&amp;C679))))</f>
        <v/>
      </c>
      <c r="J679" s="18" t="str">
        <f aca="false">IF(A679="","",A679&amp;"|"&amp;COUNTIF(A$2:A679,A679))</f>
        <v>Empaglose 25|11</v>
      </c>
      <c r="K679" s="18" t="n">
        <f aca="false">IF(OR(A679="",B679=""),0,IF(COUNTIFS(A$2:A679,A679,B$2:B679,B679)=1,1,0))</f>
        <v>1</v>
      </c>
    </row>
    <row r="680" customFormat="false" ht="15" hidden="false" customHeight="false" outlineLevel="0" collapsed="false">
      <c r="A680" s="15" t="s">
        <v>422</v>
      </c>
      <c r="B680" s="15" t="s">
        <v>252</v>
      </c>
      <c r="C680" s="15"/>
      <c r="D680" s="15"/>
      <c r="F680" s="18" t="str">
        <f aca="false">IF(B680="","",IFERROR(INDEX(Materials!$B$2:$B$301,MATCH(B680,Materials!$A$2:$A$301,0)),""))</f>
        <v>Colorant</v>
      </c>
      <c r="G680" s="18" t="str">
        <f aca="true">IF(AND(A680="",B680=""),"",IF(A680="","Missing product",IF(B680="","Missing material",IF(COUNTIF(ProductList,A680)=0,"Product not in Products list",IF(COUNTIF(MaterialList,B680)=0,"Material not in Materials list","OK")))))</f>
        <v>OK</v>
      </c>
      <c r="H680" s="18" t="str">
        <f aca="false">IF(F680="Active",A680&amp;"|"&amp;COUNTIFS(A$2:A680,A680,F$2:F680,"Active"),"")</f>
        <v/>
      </c>
      <c r="I680" s="18" t="str">
        <f aca="false">IF(B680="","",IF(SUMPRODUCT(MAX((A$1:A679=A680)*(B$1:B679=B680)*ROW(A$1:A679)))=0,C680&amp;"",IF(C680="",INDEX(I$1:I679,SUMPRODUCT(MAX((A$1:A679=A680)*(B$1:B679=B680)*ROW(A$1:A679)))),IF(INDEX(I$1:I679,SUMPRODUCT(MAX((A$1:A679=A680)*(B$1:B679=B680)*ROW(A$1:A679))))="",C680&amp;"",INDEX(I$1:I679,SUMPRODUCT(MAX((A$1:A679=A680)*(B$1:B679=B680)*ROW(A$1:A679))))&amp;"; "&amp;C680))))</f>
        <v/>
      </c>
      <c r="J680" s="18" t="str">
        <f aca="false">IF(A680="","",A680&amp;"|"&amp;COUNTIF(A$2:A680,A680))</f>
        <v>Empaglose 25|12</v>
      </c>
      <c r="K680" s="18" t="n">
        <f aca="false">IF(OR(A680="",B680=""),0,IF(COUNTIFS(A$2:A680,A680,B$2:B680,B680)=1,1,0))</f>
        <v>1</v>
      </c>
    </row>
    <row r="681" customFormat="false" ht="15" hidden="false" customHeight="false" outlineLevel="0" collapsed="false">
      <c r="A681" s="15" t="s">
        <v>422</v>
      </c>
      <c r="B681" s="15" t="s">
        <v>246</v>
      </c>
      <c r="C681" s="15"/>
      <c r="D681" s="15"/>
      <c r="F681" s="18" t="str">
        <f aca="false">IF(B681="","",IFERROR(INDEX(Materials!$B$2:$B$301,MATCH(B681,Materials!$A$2:$A$301,0)),""))</f>
        <v>Colorant</v>
      </c>
      <c r="G681" s="18" t="str">
        <f aca="true">IF(AND(A681="",B681=""),"",IF(A681="","Missing product",IF(B681="","Missing material",IF(COUNTIF(ProductList,A681)=0,"Product not in Products list",IF(COUNTIF(MaterialList,B681)=0,"Material not in Materials list","OK")))))</f>
        <v>OK</v>
      </c>
      <c r="H681" s="18" t="str">
        <f aca="false">IF(F681="Active",A681&amp;"|"&amp;COUNTIFS(A$2:A681,A681,F$2:F681,"Active"),"")</f>
        <v/>
      </c>
      <c r="I681" s="18" t="str">
        <f aca="false">IF(B681="","",IF(SUMPRODUCT(MAX((A$1:A680=A681)*(B$1:B680=B681)*ROW(A$1:A680)))=0,C681&amp;"",IF(C681="",INDEX(I$1:I680,SUMPRODUCT(MAX((A$1:A680=A681)*(B$1:B680=B681)*ROW(A$1:A680)))),IF(INDEX(I$1:I680,SUMPRODUCT(MAX((A$1:A680=A681)*(B$1:B680=B681)*ROW(A$1:A680))))="",C681&amp;"",INDEX(I$1:I680,SUMPRODUCT(MAX((A$1:A680=A681)*(B$1:B680=B681)*ROW(A$1:A680))))&amp;"; "&amp;C681))))</f>
        <v/>
      </c>
      <c r="J681" s="18" t="str">
        <f aca="false">IF(A681="","",A681&amp;"|"&amp;COUNTIF(A$2:A681,A681))</f>
        <v>Empaglose 25|13</v>
      </c>
      <c r="K681" s="18" t="n">
        <f aca="false">IF(OR(A681="",B681=""),0,IF(COUNTIFS(A$2:A681,A681,B$2:B681,B681)=1,1,0))</f>
        <v>1</v>
      </c>
    </row>
    <row r="682" customFormat="false" ht="15" hidden="false" customHeight="false" outlineLevel="0" collapsed="false">
      <c r="A682" s="15" t="s">
        <v>422</v>
      </c>
      <c r="B682" s="15" t="s">
        <v>341</v>
      </c>
      <c r="C682" s="15"/>
      <c r="D682" s="15"/>
      <c r="F682" s="18" t="str">
        <f aca="false">IF(B682="","",IFERROR(INDEX(Materials!$B$2:$B$301,MATCH(B682,Materials!$A$2:$A$301,0)),""))</f>
        <v>Solvent</v>
      </c>
      <c r="G682" s="18" t="str">
        <f aca="true">IF(AND(A682="",B682=""),"",IF(A682="","Missing product",IF(B682="","Missing material",IF(COUNTIF(ProductList,A682)=0,"Product not in Products list",IF(COUNTIF(MaterialList,B682)=0,"Material not in Materials list","OK")))))</f>
        <v>OK</v>
      </c>
      <c r="H682" s="18" t="str">
        <f aca="false">IF(F682="Active",A682&amp;"|"&amp;COUNTIFS(A$2:A682,A682,F$2:F682,"Active"),"")</f>
        <v/>
      </c>
      <c r="I682" s="18" t="str">
        <f aca="false">IF(B682="","",IF(SUMPRODUCT(MAX((A$1:A681=A682)*(B$1:B681=B682)*ROW(A$1:A681)))=0,C682&amp;"",IF(C682="",INDEX(I$1:I681,SUMPRODUCT(MAX((A$1:A681=A682)*(B$1:B681=B682)*ROW(A$1:A681)))),IF(INDEX(I$1:I681,SUMPRODUCT(MAX((A$1:A681=A682)*(B$1:B681=B682)*ROW(A$1:A681))))="",C682&amp;"",INDEX(I$1:I681,SUMPRODUCT(MAX((A$1:A681=A682)*(B$1:B681=B682)*ROW(A$1:A681))))&amp;"; "&amp;C682))))</f>
        <v/>
      </c>
      <c r="J682" s="18" t="str">
        <f aca="false">IF(A682="","",A682&amp;"|"&amp;COUNTIF(A$2:A682,A682))</f>
        <v>Empaglose 25|14</v>
      </c>
      <c r="K682" s="18" t="n">
        <f aca="false">IF(OR(A682="",B682=""),0,IF(COUNTIFS(A$2:A682,A682,B$2:B682,B682)=1,1,0))</f>
        <v>1</v>
      </c>
    </row>
    <row r="683" customFormat="false" ht="15" hidden="false" customHeight="false" outlineLevel="0" collapsed="false">
      <c r="A683" s="15" t="s">
        <v>423</v>
      </c>
      <c r="B683" s="15" t="s">
        <v>69</v>
      </c>
      <c r="C683" s="15"/>
      <c r="D683" s="15"/>
      <c r="F683" s="18" t="str">
        <f aca="false">IF(B683="","",IFERROR(INDEX(Materials!$B$2:$B$301,MATCH(B683,Materials!$A$2:$A$301,0)),""))</f>
        <v>Active</v>
      </c>
      <c r="G683" s="18" t="str">
        <f aca="true">IF(AND(A683="",B683=""),"",IF(A683="","Missing product",IF(B683="","Missing material",IF(COUNTIF(ProductList,A683)=0,"Product not in Products list",IF(COUNTIF(MaterialList,B683)=0,"Material not in Materials list","OK")))))</f>
        <v>OK</v>
      </c>
      <c r="H683" s="18" t="str">
        <f aca="false">IF(F683="Active",A683&amp;"|"&amp;COUNTIFS(A$2:A683,A683,F$2:F683,"Active"),"")</f>
        <v>Lixiban 2.5|1</v>
      </c>
      <c r="I683" s="18" t="str">
        <f aca="false">IF(B683="","",IF(SUMPRODUCT(MAX((A$1:A682=A683)*(B$1:B682=B683)*ROW(A$1:A682)))=0,C683&amp;"",IF(C683="",INDEX(I$1:I682,SUMPRODUCT(MAX((A$1:A682=A683)*(B$1:B682=B683)*ROW(A$1:A682)))),IF(INDEX(I$1:I682,SUMPRODUCT(MAX((A$1:A682=A683)*(B$1:B682=B683)*ROW(A$1:A682))))="",C683&amp;"",INDEX(I$1:I682,SUMPRODUCT(MAX((A$1:A682=A683)*(B$1:B682=B683)*ROW(A$1:A682))))&amp;"; "&amp;C683))))</f>
        <v/>
      </c>
      <c r="J683" s="18" t="str">
        <f aca="false">IF(A683="","",A683&amp;"|"&amp;COUNTIF(A$2:A683,A683))</f>
        <v>Lixiban 2.5|1</v>
      </c>
      <c r="K683" s="18" t="n">
        <f aca="false">IF(OR(A683="",B683=""),0,IF(COUNTIFS(A$2:A683,A683,B$2:B683,B683)=1,1,0))</f>
        <v>1</v>
      </c>
    </row>
    <row r="684" customFormat="false" ht="15" hidden="false" customHeight="false" outlineLevel="0" collapsed="false">
      <c r="A684" s="15" t="s">
        <v>423</v>
      </c>
      <c r="B684" s="15" t="s">
        <v>268</v>
      </c>
      <c r="C684" s="15" t="s">
        <v>495</v>
      </c>
      <c r="D684" s="15"/>
      <c r="F684" s="18" t="str">
        <f aca="false">IF(B684="","",IFERROR(INDEX(Materials!$B$2:$B$301,MATCH(B684,Materials!$A$2:$A$301,0)),""))</f>
        <v>Filler / Diluent</v>
      </c>
      <c r="G684" s="18" t="str">
        <f aca="true">IF(AND(A684="",B684=""),"",IF(A684="","Missing product",IF(B684="","Missing material",IF(COUNTIF(ProductList,A684)=0,"Product not in Products list",IF(COUNTIF(MaterialList,B684)=0,"Material not in Materials list","OK")))))</f>
        <v>OK</v>
      </c>
      <c r="H684" s="18" t="str">
        <f aca="false">IF(F684="Active",A684&amp;"|"&amp;COUNTIFS(A$2:A684,A684,F$2:F684,"Active"),"")</f>
        <v/>
      </c>
      <c r="I684" s="18" t="str">
        <f aca="false">IF(B684="","",IF(SUMPRODUCT(MAX((A$1:A683=A684)*(B$1:B683=B684)*ROW(A$1:A683)))=0,C684&amp;"",IF(C684="",INDEX(I$1:I683,SUMPRODUCT(MAX((A$1:A683=A684)*(B$1:B683=B684)*ROW(A$1:A683)))),IF(INDEX(I$1:I683,SUMPRODUCT(MAX((A$1:A683=A684)*(B$1:B683=B684)*ROW(A$1:A683))))="",C684&amp;"",INDEX(I$1:I683,SUMPRODUCT(MAX((A$1:A683=A684)*(B$1:B683=B684)*ROW(A$1:A683))))&amp;"; "&amp;C684))))</f>
        <v>Fine powder</v>
      </c>
      <c r="J684" s="18" t="str">
        <f aca="false">IF(A684="","",A684&amp;"|"&amp;COUNTIF(A$2:A684,A684))</f>
        <v>Lixiban 2.5|2</v>
      </c>
      <c r="K684" s="18" t="n">
        <f aca="false">IF(OR(A684="",B684=""),0,IF(COUNTIFS(A$2:A684,A684,B$2:B684,B684)=1,1,0))</f>
        <v>1</v>
      </c>
    </row>
    <row r="685" customFormat="false" ht="15" hidden="false" customHeight="false" outlineLevel="0" collapsed="false">
      <c r="A685" s="15" t="s">
        <v>423</v>
      </c>
      <c r="B685" s="15" t="s">
        <v>272</v>
      </c>
      <c r="C685" s="15"/>
      <c r="D685" s="15"/>
      <c r="F685" s="18" t="str">
        <f aca="false">IF(B685="","",IFERROR(INDEX(Materials!$B$2:$B$301,MATCH(B685,Materials!$A$2:$A$301,0)),""))</f>
        <v>Filler / Diluent</v>
      </c>
      <c r="G685" s="18" t="str">
        <f aca="true">IF(AND(A685="",B685=""),"",IF(A685="","Missing product",IF(B685="","Missing material",IF(COUNTIF(ProductList,A685)=0,"Product not in Products list",IF(COUNTIF(MaterialList,B685)=0,"Material not in Materials list","OK")))))</f>
        <v>OK</v>
      </c>
      <c r="H685" s="18" t="str">
        <f aca="false">IF(F685="Active",A685&amp;"|"&amp;COUNTIFS(A$2:A685,A685,F$2:F685,"Active"),"")</f>
        <v/>
      </c>
      <c r="I685" s="18" t="str">
        <f aca="false">IF(B685="","",IF(SUMPRODUCT(MAX((A$1:A684=A685)*(B$1:B684=B685)*ROW(A$1:A684)))=0,C685&amp;"",IF(C685="",INDEX(I$1:I684,SUMPRODUCT(MAX((A$1:A684=A685)*(B$1:B684=B685)*ROW(A$1:A684)))),IF(INDEX(I$1:I684,SUMPRODUCT(MAX((A$1:A684=A685)*(B$1:B684=B685)*ROW(A$1:A684))))="",C685&amp;"",INDEX(I$1:I684,SUMPRODUCT(MAX((A$1:A684=A685)*(B$1:B684=B685)*ROW(A$1:A684))))&amp;"; "&amp;C685))))</f>
        <v/>
      </c>
      <c r="J685" s="18" t="str">
        <f aca="false">IF(A685="","",A685&amp;"|"&amp;COUNTIF(A$2:A685,A685))</f>
        <v>Lixiban 2.5|3</v>
      </c>
      <c r="K685" s="18" t="n">
        <f aca="false">IF(OR(A685="",B685=""),0,IF(COUNTIFS(A$2:A685,A685,B$2:B685,B685)=1,1,0))</f>
        <v>1</v>
      </c>
    </row>
    <row r="686" customFormat="false" ht="15" hidden="false" customHeight="false" outlineLevel="0" collapsed="false">
      <c r="A686" s="15" t="s">
        <v>423</v>
      </c>
      <c r="B686" s="15" t="s">
        <v>40</v>
      </c>
      <c r="C686" s="15"/>
      <c r="D686" s="15"/>
      <c r="F686" s="18" t="str">
        <f aca="false">IF(B686="","",IFERROR(INDEX(Materials!$B$2:$B$301,MATCH(B686,Materials!$A$2:$A$301,0)),""))</f>
        <v>Disintegrant</v>
      </c>
      <c r="G686" s="18" t="str">
        <f aca="true">IF(AND(A686="",B686=""),"",IF(A686="","Missing product",IF(B686="","Missing material",IF(COUNTIF(ProductList,A686)=0,"Product not in Products list",IF(COUNTIF(MaterialList,B686)=0,"Material not in Materials list","OK")))))</f>
        <v>OK</v>
      </c>
      <c r="H686" s="18" t="str">
        <f aca="false">IF(F686="Active",A686&amp;"|"&amp;COUNTIFS(A$2:A686,A686,F$2:F686,"Active"),"")</f>
        <v/>
      </c>
      <c r="I686" s="18" t="str">
        <f aca="false">IF(B686="","",IF(SUMPRODUCT(MAX((A$1:A685=A686)*(B$1:B685=B686)*ROW(A$1:A685)))=0,C686&amp;"",IF(C686="",INDEX(I$1:I685,SUMPRODUCT(MAX((A$1:A685=A686)*(B$1:B685=B686)*ROW(A$1:A685)))),IF(INDEX(I$1:I685,SUMPRODUCT(MAX((A$1:A685=A686)*(B$1:B685=B686)*ROW(A$1:A685))))="",C686&amp;"",INDEX(I$1:I685,SUMPRODUCT(MAX((A$1:A685=A686)*(B$1:B685=B686)*ROW(A$1:A685))))&amp;"; "&amp;C686))))</f>
        <v/>
      </c>
      <c r="J686" s="18" t="str">
        <f aca="false">IF(A686="","",A686&amp;"|"&amp;COUNTIF(A$2:A686,A686))</f>
        <v>Lixiban 2.5|4</v>
      </c>
      <c r="K686" s="18" t="n">
        <f aca="false">IF(OR(A686="",B686=""),0,IF(COUNTIFS(A$2:A686,A686,B$2:B686,B686)=1,1,0))</f>
        <v>1</v>
      </c>
    </row>
    <row r="687" customFormat="false" ht="15" hidden="false" customHeight="false" outlineLevel="0" collapsed="false">
      <c r="A687" s="15" t="s">
        <v>423</v>
      </c>
      <c r="B687" s="15" t="s">
        <v>347</v>
      </c>
      <c r="C687" s="15"/>
      <c r="D687" s="15"/>
      <c r="F687" s="18" t="str">
        <f aca="false">IF(B687="","",IFERROR(INDEX(Materials!$B$2:$B$301,MATCH(B687,Materials!$A$2:$A$301,0)),""))</f>
        <v>Surfactant</v>
      </c>
      <c r="G687" s="18" t="str">
        <f aca="true">IF(AND(A687="",B687=""),"",IF(A687="","Missing product",IF(B687="","Missing material",IF(COUNTIF(ProductList,A687)=0,"Product not in Products list",IF(COUNTIF(MaterialList,B687)=0,"Material not in Materials list","OK")))))</f>
        <v>OK</v>
      </c>
      <c r="H687" s="18" t="str">
        <f aca="false">IF(F687="Active",A687&amp;"|"&amp;COUNTIFS(A$2:A687,A687,F$2:F687,"Active"),"")</f>
        <v/>
      </c>
      <c r="I687" s="18" t="str">
        <f aca="false">IF(B687="","",IF(SUMPRODUCT(MAX((A$1:A686=A687)*(B$1:B686=B687)*ROW(A$1:A686)))=0,C687&amp;"",IF(C687="",INDEX(I$1:I686,SUMPRODUCT(MAX((A$1:A686=A687)*(B$1:B686=B687)*ROW(A$1:A686)))),IF(INDEX(I$1:I686,SUMPRODUCT(MAX((A$1:A686=A687)*(B$1:B686=B687)*ROW(A$1:A686))))="",C687&amp;"",INDEX(I$1:I686,SUMPRODUCT(MAX((A$1:A686=A687)*(B$1:B686=B687)*ROW(A$1:A686))))&amp;"; "&amp;C687))))</f>
        <v/>
      </c>
      <c r="J687" s="18" t="str">
        <f aca="false">IF(A687="","",A687&amp;"|"&amp;COUNTIF(A$2:A687,A687))</f>
        <v>Lixiban 2.5|5</v>
      </c>
      <c r="K687" s="18" t="n">
        <f aca="false">IF(OR(A687="",B687=""),0,IF(COUNTIFS(A$2:A687,A687,B$2:B687,B687)=1,1,0))</f>
        <v>1</v>
      </c>
    </row>
    <row r="688" customFormat="false" ht="15" hidden="false" customHeight="false" outlineLevel="0" collapsed="false">
      <c r="A688" s="15" t="s">
        <v>423</v>
      </c>
      <c r="B688" s="15" t="s">
        <v>219</v>
      </c>
      <c r="C688" s="15"/>
      <c r="D688" s="15"/>
      <c r="F688" s="18" t="str">
        <f aca="false">IF(B688="","",IFERROR(INDEX(Materials!$B$2:$B$301,MATCH(B688,Materials!$A$2:$A$301,0)),""))</f>
        <v>Binder</v>
      </c>
      <c r="G688" s="18" t="str">
        <f aca="true">IF(AND(A688="",B688=""),"",IF(A688="","Missing product",IF(B688="","Missing material",IF(COUNTIF(ProductList,A688)=0,"Product not in Products list",IF(COUNTIF(MaterialList,B688)=0,"Material not in Materials list","OK")))))</f>
        <v>OK</v>
      </c>
      <c r="H688" s="18" t="str">
        <f aca="false">IF(F688="Active",A688&amp;"|"&amp;COUNTIFS(A$2:A688,A688,F$2:F688,"Active"),"")</f>
        <v/>
      </c>
      <c r="I688" s="18" t="str">
        <f aca="false">IF(B688="","",IF(SUMPRODUCT(MAX((A$1:A687=A688)*(B$1:B687=B688)*ROW(A$1:A687)))=0,C688&amp;"",IF(C688="",INDEX(I$1:I687,SUMPRODUCT(MAX((A$1:A687=A688)*(B$1:B687=B688)*ROW(A$1:A687)))),IF(INDEX(I$1:I687,SUMPRODUCT(MAX((A$1:A687=A688)*(B$1:B687=B688)*ROW(A$1:A687))))="",C688&amp;"",INDEX(I$1:I687,SUMPRODUCT(MAX((A$1:A687=A688)*(B$1:B687=B688)*ROW(A$1:A687))))&amp;"; "&amp;C688))))</f>
        <v/>
      </c>
      <c r="J688" s="18" t="str">
        <f aca="false">IF(A688="","",A688&amp;"|"&amp;COUNTIF(A$2:A688,A688))</f>
        <v>Lixiban 2.5|6</v>
      </c>
      <c r="K688" s="18" t="n">
        <f aca="false">IF(OR(A688="",B688=""),0,IF(COUNTIFS(A$2:A688,A688,B$2:B688,B688)=1,1,0))</f>
        <v>1</v>
      </c>
    </row>
    <row r="689" customFormat="false" ht="15" hidden="false" customHeight="false" outlineLevel="0" collapsed="false">
      <c r="A689" s="15" t="s">
        <v>423</v>
      </c>
      <c r="B689" s="15" t="s">
        <v>293</v>
      </c>
      <c r="C689" s="15"/>
      <c r="D689" s="15"/>
      <c r="F689" s="18" t="str">
        <f aca="false">IF(B689="","",IFERROR(INDEX(Materials!$B$2:$B$301,MATCH(B689,Materials!$A$2:$A$301,0)),""))</f>
        <v>Glidant</v>
      </c>
      <c r="G689" s="18" t="str">
        <f aca="true">IF(AND(A689="",B689=""),"",IF(A689="","Missing product",IF(B689="","Missing material",IF(COUNTIF(ProductList,A689)=0,"Product not in Products list",IF(COUNTIF(MaterialList,B689)=0,"Material not in Materials list","OK")))))</f>
        <v>OK</v>
      </c>
      <c r="H689" s="18" t="str">
        <f aca="false">IF(F689="Active",A689&amp;"|"&amp;COUNTIFS(A$2:A689,A689,F$2:F689,"Active"),"")</f>
        <v/>
      </c>
      <c r="I689" s="18" t="str">
        <f aca="false">IF(B689="","",IF(SUMPRODUCT(MAX((A$1:A688=A689)*(B$1:B688=B689)*ROW(A$1:A688)))=0,C689&amp;"",IF(C689="",INDEX(I$1:I688,SUMPRODUCT(MAX((A$1:A688=A689)*(B$1:B688=B689)*ROW(A$1:A688)))),IF(INDEX(I$1:I688,SUMPRODUCT(MAX((A$1:A688=A689)*(B$1:B688=B689)*ROW(A$1:A688))))="",C689&amp;"",INDEX(I$1:I688,SUMPRODUCT(MAX((A$1:A688=A689)*(B$1:B688=B689)*ROW(A$1:A688))))&amp;"; "&amp;C689))))</f>
        <v/>
      </c>
      <c r="J689" s="18" t="str">
        <f aca="false">IF(A689="","",A689&amp;"|"&amp;COUNTIF(A$2:A689,A689))</f>
        <v>Lixiban 2.5|7</v>
      </c>
      <c r="K689" s="18" t="n">
        <f aca="false">IF(OR(A689="",B689=""),0,IF(COUNTIFS(A$2:A689,A689,B$2:B689,B689)=1,1,0))</f>
        <v>1</v>
      </c>
    </row>
    <row r="690" customFormat="false" ht="15" hidden="false" customHeight="false" outlineLevel="0" collapsed="false">
      <c r="A690" s="15" t="s">
        <v>423</v>
      </c>
      <c r="B690" s="15" t="s">
        <v>298</v>
      </c>
      <c r="C690" s="15"/>
      <c r="D690" s="15"/>
      <c r="F690" s="18" t="str">
        <f aca="false">IF(B690="","",IFERROR(INDEX(Materials!$B$2:$B$301,MATCH(B690,Materials!$A$2:$A$301,0)),""))</f>
        <v>Lubricant</v>
      </c>
      <c r="G690" s="18" t="str">
        <f aca="true">IF(AND(A690="",B690=""),"",IF(A690="","Missing product",IF(B690="","Missing material",IF(COUNTIF(ProductList,A690)=0,"Product not in Products list",IF(COUNTIF(MaterialList,B690)=0,"Material not in Materials list","OK")))))</f>
        <v>OK</v>
      </c>
      <c r="H690" s="18" t="str">
        <f aca="false">IF(F690="Active",A690&amp;"|"&amp;COUNTIFS(A$2:A690,A690,F$2:F690,"Active"),"")</f>
        <v/>
      </c>
      <c r="I690" s="18" t="str">
        <f aca="false">IF(B690="","",IF(SUMPRODUCT(MAX((A$1:A689=A690)*(B$1:B689=B690)*ROW(A$1:A689)))=0,C690&amp;"",IF(C690="",INDEX(I$1:I689,SUMPRODUCT(MAX((A$1:A689=A690)*(B$1:B689=B690)*ROW(A$1:A689)))),IF(INDEX(I$1:I689,SUMPRODUCT(MAX((A$1:A689=A690)*(B$1:B689=B690)*ROW(A$1:A689))))="",C690&amp;"",INDEX(I$1:I689,SUMPRODUCT(MAX((A$1:A689=A690)*(B$1:B689=B690)*ROW(A$1:A689))))&amp;"; "&amp;C690))))</f>
        <v/>
      </c>
      <c r="J690" s="18" t="str">
        <f aca="false">IF(A690="","",A690&amp;"|"&amp;COUNTIF(A$2:A690,A690))</f>
        <v>Lixiban 2.5|8</v>
      </c>
      <c r="K690" s="18" t="n">
        <f aca="false">IF(OR(A690="",B690=""),0,IF(COUNTIFS(A$2:A690,A690,B$2:B690,B690)=1,1,0))</f>
        <v>1</v>
      </c>
    </row>
    <row r="691" customFormat="false" ht="15" hidden="false" customHeight="false" outlineLevel="0" collapsed="false">
      <c r="A691" s="15" t="s">
        <v>423</v>
      </c>
      <c r="B691" s="15" t="s">
        <v>226</v>
      </c>
      <c r="C691" s="15"/>
      <c r="D691" s="15"/>
      <c r="F691" s="18" t="str">
        <f aca="false">IF(B691="","",IFERROR(INDEX(Materials!$B$2:$B$301,MATCH(B691,Materials!$A$2:$A$301,0)),""))</f>
        <v>Binder / Coating Polymer</v>
      </c>
      <c r="G691" s="18" t="str">
        <f aca="true">IF(AND(A691="",B691=""),"",IF(A691="","Missing product",IF(B691="","Missing material",IF(COUNTIF(ProductList,A691)=0,"Product not in Products list",IF(COUNTIF(MaterialList,B691)=0,"Material not in Materials list","OK")))))</f>
        <v>OK</v>
      </c>
      <c r="H691" s="18" t="str">
        <f aca="false">IF(F691="Active",A691&amp;"|"&amp;COUNTIFS(A$2:A691,A691,F$2:F691,"Active"),"")</f>
        <v/>
      </c>
      <c r="I691" s="18" t="str">
        <f aca="false">IF(B691="","",IF(SUMPRODUCT(MAX((A$1:A690=A691)*(B$1:B690=B691)*ROW(A$1:A690)))=0,C691&amp;"",IF(C691="",INDEX(I$1:I690,SUMPRODUCT(MAX((A$1:A690=A691)*(B$1:B690=B691)*ROW(A$1:A690)))),IF(INDEX(I$1:I690,SUMPRODUCT(MAX((A$1:A690=A691)*(B$1:B690=B691)*ROW(A$1:A690))))="",C691&amp;"",INDEX(I$1:I690,SUMPRODUCT(MAX((A$1:A690=A691)*(B$1:B690=B691)*ROW(A$1:A690))))&amp;"; "&amp;C691))))</f>
        <v/>
      </c>
      <c r="J691" s="18" t="str">
        <f aca="false">IF(A691="","",A691&amp;"|"&amp;COUNTIF(A$2:A691,A691))</f>
        <v>Lixiban 2.5|9</v>
      </c>
      <c r="K691" s="18" t="n">
        <f aca="false">IF(OR(A691="",B691=""),0,IF(COUNTIFS(A$2:A691,A691,B$2:B691,B691)=1,1,0))</f>
        <v>1</v>
      </c>
    </row>
    <row r="692" customFormat="false" ht="15" hidden="false" customHeight="false" outlineLevel="0" collapsed="false">
      <c r="A692" s="15" t="s">
        <v>423</v>
      </c>
      <c r="B692" s="15" t="s">
        <v>311</v>
      </c>
      <c r="C692" s="15"/>
      <c r="D692" s="15"/>
      <c r="F692" s="18" t="str">
        <f aca="false">IF(B692="","",IFERROR(INDEX(Materials!$B$2:$B$301,MATCH(B692,Materials!$A$2:$A$301,0)),""))</f>
        <v>Plasticizer</v>
      </c>
      <c r="G692" s="18" t="str">
        <f aca="true">IF(AND(A692="",B692=""),"",IF(A692="","Missing product",IF(B692="","Missing material",IF(COUNTIF(ProductList,A692)=0,"Product not in Products list",IF(COUNTIF(MaterialList,B692)=0,"Material not in Materials list","OK")))))</f>
        <v>OK</v>
      </c>
      <c r="H692" s="18" t="str">
        <f aca="false">IF(F692="Active",A692&amp;"|"&amp;COUNTIFS(A$2:A692,A692,F$2:F692,"Active"),"")</f>
        <v/>
      </c>
      <c r="I692" s="18" t="str">
        <f aca="false">IF(B692="","",IF(SUMPRODUCT(MAX((A$1:A691=A692)*(B$1:B691=B692)*ROW(A$1:A691)))=0,C692&amp;"",IF(C692="",INDEX(I$1:I691,SUMPRODUCT(MAX((A$1:A691=A692)*(B$1:B691=B692)*ROW(A$1:A691)))),IF(INDEX(I$1:I691,SUMPRODUCT(MAX((A$1:A691=A692)*(B$1:B691=B692)*ROW(A$1:A691))))="",C692&amp;"",INDEX(I$1:I691,SUMPRODUCT(MAX((A$1:A691=A692)*(B$1:B691=B692)*ROW(A$1:A691))))&amp;"; "&amp;C692))))</f>
        <v/>
      </c>
      <c r="J692" s="18" t="str">
        <f aca="false">IF(A692="","",A692&amp;"|"&amp;COUNTIF(A$2:A692,A692))</f>
        <v>Lixiban 2.5|10</v>
      </c>
      <c r="K692" s="18" t="n">
        <f aca="false">IF(OR(A692="",B692=""),0,IF(COUNTIFS(A$2:A692,A692,B$2:B692,B692)=1,1,0))</f>
        <v>1</v>
      </c>
    </row>
    <row r="693" customFormat="false" ht="15" hidden="false" customHeight="false" outlineLevel="0" collapsed="false">
      <c r="A693" s="15" t="s">
        <v>423</v>
      </c>
      <c r="B693" s="15" t="s">
        <v>303</v>
      </c>
      <c r="C693" s="15"/>
      <c r="D693" s="15"/>
      <c r="F693" s="18" t="str">
        <f aca="false">IF(B693="","",IFERROR(INDEX(Materials!$B$2:$B$301,MATCH(B693,Materials!$A$2:$A$301,0)),""))</f>
        <v>Opacifier</v>
      </c>
      <c r="G693" s="18" t="str">
        <f aca="true">IF(AND(A693="",B693=""),"",IF(A693="","Missing product",IF(B693="","Missing material",IF(COUNTIF(ProductList,A693)=0,"Product not in Products list",IF(COUNTIF(MaterialList,B693)=0,"Material not in Materials list","OK")))))</f>
        <v>OK</v>
      </c>
      <c r="H693" s="18" t="str">
        <f aca="false">IF(F693="Active",A693&amp;"|"&amp;COUNTIFS(A$2:A693,A693,F$2:F693,"Active"),"")</f>
        <v/>
      </c>
      <c r="I693" s="18" t="str">
        <f aca="false">IF(B693="","",IF(SUMPRODUCT(MAX((A$1:A692=A693)*(B$1:B692=B693)*ROW(A$1:A692)))=0,C693&amp;"",IF(C693="",INDEX(I$1:I692,SUMPRODUCT(MAX((A$1:A692=A693)*(B$1:B692=B693)*ROW(A$1:A692)))),IF(INDEX(I$1:I692,SUMPRODUCT(MAX((A$1:A692=A693)*(B$1:B692=B693)*ROW(A$1:A692))))="",C693&amp;"",INDEX(I$1:I692,SUMPRODUCT(MAX((A$1:A692=A693)*(B$1:B692=B693)*ROW(A$1:A692))))&amp;"; "&amp;C693))))</f>
        <v/>
      </c>
      <c r="J693" s="18" t="str">
        <f aca="false">IF(A693="","",A693&amp;"|"&amp;COUNTIF(A$2:A693,A693))</f>
        <v>Lixiban 2.5|11</v>
      </c>
      <c r="K693" s="18" t="n">
        <f aca="false">IF(OR(A693="",B693=""),0,IF(COUNTIFS(A$2:A693,A693,B$2:B693,B693)=1,1,0))</f>
        <v>1</v>
      </c>
    </row>
    <row r="694" customFormat="false" ht="15" hidden="false" customHeight="false" outlineLevel="0" collapsed="false">
      <c r="A694" s="15" t="s">
        <v>423</v>
      </c>
      <c r="B694" s="15" t="s">
        <v>296</v>
      </c>
      <c r="C694" s="15"/>
      <c r="D694" s="15"/>
      <c r="F694" s="18" t="str">
        <f aca="false">IF(B694="","",IFERROR(INDEX(Materials!$B$2:$B$301,MATCH(B694,Materials!$A$2:$A$301,0)),""))</f>
        <v>Glidant / Anti-tacking</v>
      </c>
      <c r="G694" s="18" t="str">
        <f aca="true">IF(AND(A694="",B694=""),"",IF(A694="","Missing product",IF(B694="","Missing material",IF(COUNTIF(ProductList,A694)=0,"Product not in Products list",IF(COUNTIF(MaterialList,B694)=0,"Material not in Materials list","OK")))))</f>
        <v>OK</v>
      </c>
      <c r="H694" s="18" t="str">
        <f aca="false">IF(F694="Active",A694&amp;"|"&amp;COUNTIFS(A$2:A694,A694,F$2:F694,"Active"),"")</f>
        <v/>
      </c>
      <c r="I694" s="18" t="str">
        <f aca="false">IF(B694="","",IF(SUMPRODUCT(MAX((A$1:A693=A694)*(B$1:B693=B694)*ROW(A$1:A693)))=0,C694&amp;"",IF(C694="",INDEX(I$1:I693,SUMPRODUCT(MAX((A$1:A693=A694)*(B$1:B693=B694)*ROW(A$1:A693)))),IF(INDEX(I$1:I693,SUMPRODUCT(MAX((A$1:A693=A694)*(B$1:B693=B694)*ROW(A$1:A693))))="",C694&amp;"",INDEX(I$1:I693,SUMPRODUCT(MAX((A$1:A693=A694)*(B$1:B693=B694)*ROW(A$1:A693))))&amp;"; "&amp;C694))))</f>
        <v/>
      </c>
      <c r="J694" s="18" t="str">
        <f aca="false">IF(A694="","",A694&amp;"|"&amp;COUNTIF(A$2:A694,A694))</f>
        <v>Lixiban 2.5|12</v>
      </c>
      <c r="K694" s="18" t="n">
        <f aca="false">IF(OR(A694="",B694=""),0,IF(COUNTIFS(A$2:A694,A694,B$2:B694,B694)=1,1,0))</f>
        <v>1</v>
      </c>
    </row>
    <row r="695" customFormat="false" ht="15" hidden="false" customHeight="false" outlineLevel="0" collapsed="false">
      <c r="A695" s="15" t="s">
        <v>423</v>
      </c>
      <c r="B695" s="15" t="s">
        <v>233</v>
      </c>
      <c r="C695" s="15"/>
      <c r="D695" s="15"/>
      <c r="F695" s="18" t="str">
        <f aca="false">IF(B695="","",IFERROR(INDEX(Materials!$B$2:$B$301,MATCH(B695,Materials!$A$2:$A$301,0)),""))</f>
        <v>Colorant</v>
      </c>
      <c r="G695" s="18" t="str">
        <f aca="true">IF(AND(A695="",B695=""),"",IF(A695="","Missing product",IF(B695="","Missing material",IF(COUNTIF(ProductList,A695)=0,"Product not in Products list",IF(COUNTIF(MaterialList,B695)=0,"Material not in Materials list","OK")))))</f>
        <v>OK</v>
      </c>
      <c r="H695" s="18" t="str">
        <f aca="false">IF(F695="Active",A695&amp;"|"&amp;COUNTIFS(A$2:A695,A695,F$2:F695,"Active"),"")</f>
        <v/>
      </c>
      <c r="I695" s="18" t="str">
        <f aca="false">IF(B695="","",IF(SUMPRODUCT(MAX((A$1:A694=A695)*(B$1:B694=B695)*ROW(A$1:A694)))=0,C695&amp;"",IF(C695="",INDEX(I$1:I694,SUMPRODUCT(MAX((A$1:A694=A695)*(B$1:B694=B695)*ROW(A$1:A694)))),IF(INDEX(I$1:I694,SUMPRODUCT(MAX((A$1:A694=A695)*(B$1:B694=B695)*ROW(A$1:A694))))="",C695&amp;"",INDEX(I$1:I694,SUMPRODUCT(MAX((A$1:A694=A695)*(B$1:B694=B695)*ROW(A$1:A694))))&amp;"; "&amp;C695))))</f>
        <v/>
      </c>
      <c r="J695" s="18" t="str">
        <f aca="false">IF(A695="","",A695&amp;"|"&amp;COUNTIF(A$2:A695,A695))</f>
        <v>Lixiban 2.5|13</v>
      </c>
      <c r="K695" s="18" t="n">
        <f aca="false">IF(OR(A695="",B695=""),0,IF(COUNTIFS(A$2:A695,A695,B$2:B695,B695)=1,1,0))</f>
        <v>1</v>
      </c>
    </row>
    <row r="696" customFormat="false" ht="15" hidden="false" customHeight="false" outlineLevel="0" collapsed="false">
      <c r="A696" s="15" t="s">
        <v>423</v>
      </c>
      <c r="B696" s="15" t="s">
        <v>341</v>
      </c>
      <c r="C696" s="15"/>
      <c r="D696" s="15"/>
      <c r="F696" s="18" t="str">
        <f aca="false">IF(B696="","",IFERROR(INDEX(Materials!$B$2:$B$301,MATCH(B696,Materials!$A$2:$A$301,0)),""))</f>
        <v>Solvent</v>
      </c>
      <c r="G696" s="18" t="str">
        <f aca="true">IF(AND(A696="",B696=""),"",IF(A696="","Missing product",IF(B696="","Missing material",IF(COUNTIF(ProductList,A696)=0,"Product not in Products list",IF(COUNTIF(MaterialList,B696)=0,"Material not in Materials list","OK")))))</f>
        <v>OK</v>
      </c>
      <c r="H696" s="18" t="str">
        <f aca="false">IF(F696="Active",A696&amp;"|"&amp;COUNTIFS(A$2:A696,A696,F$2:F696,"Active"),"")</f>
        <v/>
      </c>
      <c r="I696" s="18" t="str">
        <f aca="false">IF(B696="","",IF(SUMPRODUCT(MAX((A$1:A695=A696)*(B$1:B695=B696)*ROW(A$1:A695)))=0,C696&amp;"",IF(C696="",INDEX(I$1:I695,SUMPRODUCT(MAX((A$1:A695=A696)*(B$1:B695=B696)*ROW(A$1:A695)))),IF(INDEX(I$1:I695,SUMPRODUCT(MAX((A$1:A695=A696)*(B$1:B695=B696)*ROW(A$1:A695))))="",C696&amp;"",INDEX(I$1:I695,SUMPRODUCT(MAX((A$1:A695=A696)*(B$1:B695=B696)*ROW(A$1:A695))))&amp;"; "&amp;C696))))</f>
        <v/>
      </c>
      <c r="J696" s="18" t="str">
        <f aca="false">IF(A696="","",A696&amp;"|"&amp;COUNTIF(A$2:A696,A696))</f>
        <v>Lixiban 2.5|14</v>
      </c>
      <c r="K696" s="18" t="n">
        <f aca="false">IF(OR(A696="",B696=""),0,IF(COUNTIFS(A$2:A696,A696,B$2:B696,B696)=1,1,0))</f>
        <v>1</v>
      </c>
    </row>
    <row r="697" customFormat="false" ht="15" hidden="false" customHeight="false" outlineLevel="0" collapsed="false">
      <c r="A697" s="15" t="s">
        <v>423</v>
      </c>
      <c r="B697" s="15" t="s">
        <v>338</v>
      </c>
      <c r="C697" s="15"/>
      <c r="D697" s="15"/>
      <c r="F697" s="18" t="str">
        <f aca="false">IF(B697="","",IFERROR(INDEX(Materials!$B$2:$B$301,MATCH(B697,Materials!$A$2:$A$301,0)),""))</f>
        <v>Solvent</v>
      </c>
      <c r="G697" s="18" t="str">
        <f aca="true">IF(AND(A697="",B697=""),"",IF(A697="","Missing product",IF(B697="","Missing material",IF(COUNTIF(ProductList,A697)=0,"Product not in Products list",IF(COUNTIF(MaterialList,B697)=0,"Material not in Materials list","OK")))))</f>
        <v>OK</v>
      </c>
      <c r="H697" s="18" t="str">
        <f aca="false">IF(F697="Active",A697&amp;"|"&amp;COUNTIFS(A$2:A697,A697,F$2:F697,"Active"),"")</f>
        <v/>
      </c>
      <c r="I697" s="18" t="str">
        <f aca="false">IF(B697="","",IF(SUMPRODUCT(MAX((A$1:A696=A697)*(B$1:B696=B697)*ROW(A$1:A696)))=0,C697&amp;"",IF(C697="",INDEX(I$1:I696,SUMPRODUCT(MAX((A$1:A696=A697)*(B$1:B696=B697)*ROW(A$1:A696)))),IF(INDEX(I$1:I696,SUMPRODUCT(MAX((A$1:A696=A697)*(B$1:B696=B697)*ROW(A$1:A696))))="",C697&amp;"",INDEX(I$1:I696,SUMPRODUCT(MAX((A$1:A696=A697)*(B$1:B696=B697)*ROW(A$1:A696))))&amp;"; "&amp;C697))))</f>
        <v/>
      </c>
      <c r="J697" s="18" t="str">
        <f aca="false">IF(A697="","",A697&amp;"|"&amp;COUNTIF(A$2:A697,A697))</f>
        <v>Lixiban 2.5|15</v>
      </c>
      <c r="K697" s="18" t="n">
        <f aca="false">IF(OR(A697="",B697=""),0,IF(COUNTIFS(A$2:A697,A697,B$2:B697,B697)=1,1,0))</f>
        <v>1</v>
      </c>
    </row>
    <row r="698" customFormat="false" ht="15" hidden="false" customHeight="false" outlineLevel="0" collapsed="false">
      <c r="A698" s="15" t="s">
        <v>424</v>
      </c>
      <c r="B698" s="15" t="s">
        <v>69</v>
      </c>
      <c r="C698" s="15"/>
      <c r="D698" s="15"/>
      <c r="F698" s="18" t="str">
        <f aca="false">IF(B698="","",IFERROR(INDEX(Materials!$B$2:$B$301,MATCH(B698,Materials!$A$2:$A$301,0)),""))</f>
        <v>Active</v>
      </c>
      <c r="G698" s="18" t="str">
        <f aca="true">IF(AND(A698="",B698=""),"",IF(A698="","Missing product",IF(B698="","Missing material",IF(COUNTIF(ProductList,A698)=0,"Product not in Products list",IF(COUNTIF(MaterialList,B698)=0,"Material not in Materials list","OK")))))</f>
        <v>OK</v>
      </c>
      <c r="H698" s="18" t="str">
        <f aca="false">IF(F698="Active",A698&amp;"|"&amp;COUNTIFS(A$2:A698,A698,F$2:F698,"Active"),"")</f>
        <v>Lixiban 5|1</v>
      </c>
      <c r="I698" s="18" t="str">
        <f aca="false">IF(B698="","",IF(SUMPRODUCT(MAX((A$1:A697=A698)*(B$1:B697=B698)*ROW(A$1:A697)))=0,C698&amp;"",IF(C698="",INDEX(I$1:I697,SUMPRODUCT(MAX((A$1:A697=A698)*(B$1:B697=B698)*ROW(A$1:A697)))),IF(INDEX(I$1:I697,SUMPRODUCT(MAX((A$1:A697=A698)*(B$1:B697=B698)*ROW(A$1:A697))))="",C698&amp;"",INDEX(I$1:I697,SUMPRODUCT(MAX((A$1:A697=A698)*(B$1:B697=B698)*ROW(A$1:A697))))&amp;"; "&amp;C698))))</f>
        <v/>
      </c>
      <c r="J698" s="18" t="str">
        <f aca="false">IF(A698="","",A698&amp;"|"&amp;COUNTIF(A$2:A698,A698))</f>
        <v>Lixiban 5|1</v>
      </c>
      <c r="K698" s="18" t="n">
        <f aca="false">IF(OR(A698="",B698=""),0,IF(COUNTIFS(A$2:A698,A698,B$2:B698,B698)=1,1,0))</f>
        <v>1</v>
      </c>
    </row>
    <row r="699" customFormat="false" ht="15" hidden="false" customHeight="false" outlineLevel="0" collapsed="false">
      <c r="A699" s="15" t="s">
        <v>424</v>
      </c>
      <c r="B699" s="15" t="s">
        <v>268</v>
      </c>
      <c r="C699" s="15" t="s">
        <v>495</v>
      </c>
      <c r="D699" s="15"/>
      <c r="F699" s="18" t="str">
        <f aca="false">IF(B699="","",IFERROR(INDEX(Materials!$B$2:$B$301,MATCH(B699,Materials!$A$2:$A$301,0)),""))</f>
        <v>Filler / Diluent</v>
      </c>
      <c r="G699" s="18" t="str">
        <f aca="true">IF(AND(A699="",B699=""),"",IF(A699="","Missing product",IF(B699="","Missing material",IF(COUNTIF(ProductList,A699)=0,"Product not in Products list",IF(COUNTIF(MaterialList,B699)=0,"Material not in Materials list","OK")))))</f>
        <v>OK</v>
      </c>
      <c r="H699" s="18" t="str">
        <f aca="false">IF(F699="Active",A699&amp;"|"&amp;COUNTIFS(A$2:A699,A699,F$2:F699,"Active"),"")</f>
        <v/>
      </c>
      <c r="I699" s="18" t="str">
        <f aca="false">IF(B699="","",IF(SUMPRODUCT(MAX((A$1:A698=A699)*(B$1:B698=B699)*ROW(A$1:A698)))=0,C699&amp;"",IF(C699="",INDEX(I$1:I698,SUMPRODUCT(MAX((A$1:A698=A699)*(B$1:B698=B699)*ROW(A$1:A698)))),IF(INDEX(I$1:I698,SUMPRODUCT(MAX((A$1:A698=A699)*(B$1:B698=B699)*ROW(A$1:A698))))="",C699&amp;"",INDEX(I$1:I698,SUMPRODUCT(MAX((A$1:A698=A699)*(B$1:B698=B699)*ROW(A$1:A698))))&amp;"; "&amp;C699))))</f>
        <v>Fine powder</v>
      </c>
      <c r="J699" s="18" t="str">
        <f aca="false">IF(A699="","",A699&amp;"|"&amp;COUNTIF(A$2:A699,A699))</f>
        <v>Lixiban 5|2</v>
      </c>
      <c r="K699" s="18" t="n">
        <f aca="false">IF(OR(A699="",B699=""),0,IF(COUNTIFS(A$2:A699,A699,B$2:B699,B699)=1,1,0))</f>
        <v>1</v>
      </c>
    </row>
    <row r="700" customFormat="false" ht="15" hidden="false" customHeight="false" outlineLevel="0" collapsed="false">
      <c r="A700" s="15" t="s">
        <v>424</v>
      </c>
      <c r="B700" s="15" t="s">
        <v>272</v>
      </c>
      <c r="C700" s="15"/>
      <c r="D700" s="15"/>
      <c r="F700" s="18" t="str">
        <f aca="false">IF(B700="","",IFERROR(INDEX(Materials!$B$2:$B$301,MATCH(B700,Materials!$A$2:$A$301,0)),""))</f>
        <v>Filler / Diluent</v>
      </c>
      <c r="G700" s="18" t="str">
        <f aca="true">IF(AND(A700="",B700=""),"",IF(A700="","Missing product",IF(B700="","Missing material",IF(COUNTIF(ProductList,A700)=0,"Product not in Products list",IF(COUNTIF(MaterialList,B700)=0,"Material not in Materials list","OK")))))</f>
        <v>OK</v>
      </c>
      <c r="H700" s="18" t="str">
        <f aca="false">IF(F700="Active",A700&amp;"|"&amp;COUNTIFS(A$2:A700,A700,F$2:F700,"Active"),"")</f>
        <v/>
      </c>
      <c r="I700" s="18" t="str">
        <f aca="false">IF(B700="","",IF(SUMPRODUCT(MAX((A$1:A699=A700)*(B$1:B699=B700)*ROW(A$1:A699)))=0,C700&amp;"",IF(C700="",INDEX(I$1:I699,SUMPRODUCT(MAX((A$1:A699=A700)*(B$1:B699=B700)*ROW(A$1:A699)))),IF(INDEX(I$1:I699,SUMPRODUCT(MAX((A$1:A699=A700)*(B$1:B699=B700)*ROW(A$1:A699))))="",C700&amp;"",INDEX(I$1:I699,SUMPRODUCT(MAX((A$1:A699=A700)*(B$1:B699=B700)*ROW(A$1:A699))))&amp;"; "&amp;C700))))</f>
        <v/>
      </c>
      <c r="J700" s="18" t="str">
        <f aca="false">IF(A700="","",A700&amp;"|"&amp;COUNTIF(A$2:A700,A700))</f>
        <v>Lixiban 5|3</v>
      </c>
      <c r="K700" s="18" t="n">
        <f aca="false">IF(OR(A700="",B700=""),0,IF(COUNTIFS(A$2:A700,A700,B$2:B700,B700)=1,1,0))</f>
        <v>1</v>
      </c>
    </row>
    <row r="701" customFormat="false" ht="15" hidden="false" customHeight="false" outlineLevel="0" collapsed="false">
      <c r="A701" s="15" t="s">
        <v>424</v>
      </c>
      <c r="B701" s="15" t="s">
        <v>40</v>
      </c>
      <c r="C701" s="15"/>
      <c r="D701" s="15"/>
      <c r="F701" s="18" t="str">
        <f aca="false">IF(B701="","",IFERROR(INDEX(Materials!$B$2:$B$301,MATCH(B701,Materials!$A$2:$A$301,0)),""))</f>
        <v>Disintegrant</v>
      </c>
      <c r="G701" s="18" t="str">
        <f aca="true">IF(AND(A701="",B701=""),"",IF(A701="","Missing product",IF(B701="","Missing material",IF(COUNTIF(ProductList,A701)=0,"Product not in Products list",IF(COUNTIF(MaterialList,B701)=0,"Material not in Materials list","OK")))))</f>
        <v>OK</v>
      </c>
      <c r="H701" s="18" t="str">
        <f aca="false">IF(F701="Active",A701&amp;"|"&amp;COUNTIFS(A$2:A701,A701,F$2:F701,"Active"),"")</f>
        <v/>
      </c>
      <c r="I701" s="18" t="str">
        <f aca="false">IF(B701="","",IF(SUMPRODUCT(MAX((A$1:A700=A701)*(B$1:B700=B701)*ROW(A$1:A700)))=0,C701&amp;"",IF(C701="",INDEX(I$1:I700,SUMPRODUCT(MAX((A$1:A700=A701)*(B$1:B700=B701)*ROW(A$1:A700)))),IF(INDEX(I$1:I700,SUMPRODUCT(MAX((A$1:A700=A701)*(B$1:B700=B701)*ROW(A$1:A700))))="",C701&amp;"",INDEX(I$1:I700,SUMPRODUCT(MAX((A$1:A700=A701)*(B$1:B700=B701)*ROW(A$1:A700))))&amp;"; "&amp;C701))))</f>
        <v/>
      </c>
      <c r="J701" s="18" t="str">
        <f aca="false">IF(A701="","",A701&amp;"|"&amp;COUNTIF(A$2:A701,A701))</f>
        <v>Lixiban 5|4</v>
      </c>
      <c r="K701" s="18" t="n">
        <f aca="false">IF(OR(A701="",B701=""),0,IF(COUNTIFS(A$2:A701,A701,B$2:B701,B701)=1,1,0))</f>
        <v>1</v>
      </c>
    </row>
    <row r="702" customFormat="false" ht="15" hidden="false" customHeight="false" outlineLevel="0" collapsed="false">
      <c r="A702" s="15" t="s">
        <v>424</v>
      </c>
      <c r="B702" s="15" t="s">
        <v>347</v>
      </c>
      <c r="C702" s="15"/>
      <c r="D702" s="15"/>
      <c r="F702" s="18" t="str">
        <f aca="false">IF(B702="","",IFERROR(INDEX(Materials!$B$2:$B$301,MATCH(B702,Materials!$A$2:$A$301,0)),""))</f>
        <v>Surfactant</v>
      </c>
      <c r="G702" s="18" t="str">
        <f aca="true">IF(AND(A702="",B702=""),"",IF(A702="","Missing product",IF(B702="","Missing material",IF(COUNTIF(ProductList,A702)=0,"Product not in Products list",IF(COUNTIF(MaterialList,B702)=0,"Material not in Materials list","OK")))))</f>
        <v>OK</v>
      </c>
      <c r="H702" s="18" t="str">
        <f aca="false">IF(F702="Active",A702&amp;"|"&amp;COUNTIFS(A$2:A702,A702,F$2:F702,"Active"),"")</f>
        <v/>
      </c>
      <c r="I702" s="18" t="str">
        <f aca="false">IF(B702="","",IF(SUMPRODUCT(MAX((A$1:A701=A702)*(B$1:B701=B702)*ROW(A$1:A701)))=0,C702&amp;"",IF(C702="",INDEX(I$1:I701,SUMPRODUCT(MAX((A$1:A701=A702)*(B$1:B701=B702)*ROW(A$1:A701)))),IF(INDEX(I$1:I701,SUMPRODUCT(MAX((A$1:A701=A702)*(B$1:B701=B702)*ROW(A$1:A701))))="",C702&amp;"",INDEX(I$1:I701,SUMPRODUCT(MAX((A$1:A701=A702)*(B$1:B701=B702)*ROW(A$1:A701))))&amp;"; "&amp;C702))))</f>
        <v/>
      </c>
      <c r="J702" s="18" t="str">
        <f aca="false">IF(A702="","",A702&amp;"|"&amp;COUNTIF(A$2:A702,A702))</f>
        <v>Lixiban 5|5</v>
      </c>
      <c r="K702" s="18" t="n">
        <f aca="false">IF(OR(A702="",B702=""),0,IF(COUNTIFS(A$2:A702,A702,B$2:B702,B702)=1,1,0))</f>
        <v>1</v>
      </c>
    </row>
    <row r="703" customFormat="false" ht="15" hidden="false" customHeight="false" outlineLevel="0" collapsed="false">
      <c r="A703" s="15" t="s">
        <v>424</v>
      </c>
      <c r="B703" s="15" t="s">
        <v>219</v>
      </c>
      <c r="C703" s="15"/>
      <c r="D703" s="15"/>
      <c r="F703" s="18" t="str">
        <f aca="false">IF(B703="","",IFERROR(INDEX(Materials!$B$2:$B$301,MATCH(B703,Materials!$A$2:$A$301,0)),""))</f>
        <v>Binder</v>
      </c>
      <c r="G703" s="18" t="str">
        <f aca="true">IF(AND(A703="",B703=""),"",IF(A703="","Missing product",IF(B703="","Missing material",IF(COUNTIF(ProductList,A703)=0,"Product not in Products list",IF(COUNTIF(MaterialList,B703)=0,"Material not in Materials list","OK")))))</f>
        <v>OK</v>
      </c>
      <c r="H703" s="18" t="str">
        <f aca="false">IF(F703="Active",A703&amp;"|"&amp;COUNTIFS(A$2:A703,A703,F$2:F703,"Active"),"")</f>
        <v/>
      </c>
      <c r="I703" s="18" t="str">
        <f aca="false">IF(B703="","",IF(SUMPRODUCT(MAX((A$1:A702=A703)*(B$1:B702=B703)*ROW(A$1:A702)))=0,C703&amp;"",IF(C703="",INDEX(I$1:I702,SUMPRODUCT(MAX((A$1:A702=A703)*(B$1:B702=B703)*ROW(A$1:A702)))),IF(INDEX(I$1:I702,SUMPRODUCT(MAX((A$1:A702=A703)*(B$1:B702=B703)*ROW(A$1:A702))))="",C703&amp;"",INDEX(I$1:I702,SUMPRODUCT(MAX((A$1:A702=A703)*(B$1:B702=B703)*ROW(A$1:A702))))&amp;"; "&amp;C703))))</f>
        <v/>
      </c>
      <c r="J703" s="18" t="str">
        <f aca="false">IF(A703="","",A703&amp;"|"&amp;COUNTIF(A$2:A703,A703))</f>
        <v>Lixiban 5|6</v>
      </c>
      <c r="K703" s="18" t="n">
        <f aca="false">IF(OR(A703="",B703=""),0,IF(COUNTIFS(A$2:A703,A703,B$2:B703,B703)=1,1,0))</f>
        <v>1</v>
      </c>
    </row>
    <row r="704" customFormat="false" ht="15" hidden="false" customHeight="false" outlineLevel="0" collapsed="false">
      <c r="A704" s="15" t="s">
        <v>424</v>
      </c>
      <c r="B704" s="15" t="s">
        <v>293</v>
      </c>
      <c r="C704" s="15"/>
      <c r="D704" s="15"/>
      <c r="F704" s="18" t="str">
        <f aca="false">IF(B704="","",IFERROR(INDEX(Materials!$B$2:$B$301,MATCH(B704,Materials!$A$2:$A$301,0)),""))</f>
        <v>Glidant</v>
      </c>
      <c r="G704" s="18" t="str">
        <f aca="true">IF(AND(A704="",B704=""),"",IF(A704="","Missing product",IF(B704="","Missing material",IF(COUNTIF(ProductList,A704)=0,"Product not in Products list",IF(COUNTIF(MaterialList,B704)=0,"Material not in Materials list","OK")))))</f>
        <v>OK</v>
      </c>
      <c r="H704" s="18" t="str">
        <f aca="false">IF(F704="Active",A704&amp;"|"&amp;COUNTIFS(A$2:A704,A704,F$2:F704,"Active"),"")</f>
        <v/>
      </c>
      <c r="I704" s="18" t="str">
        <f aca="false">IF(B704="","",IF(SUMPRODUCT(MAX((A$1:A703=A704)*(B$1:B703=B704)*ROW(A$1:A703)))=0,C704&amp;"",IF(C704="",INDEX(I$1:I703,SUMPRODUCT(MAX((A$1:A703=A704)*(B$1:B703=B704)*ROW(A$1:A703)))),IF(INDEX(I$1:I703,SUMPRODUCT(MAX((A$1:A703=A704)*(B$1:B703=B704)*ROW(A$1:A703))))="",C704&amp;"",INDEX(I$1:I703,SUMPRODUCT(MAX((A$1:A703=A704)*(B$1:B703=B704)*ROW(A$1:A703))))&amp;"; "&amp;C704))))</f>
        <v/>
      </c>
      <c r="J704" s="18" t="str">
        <f aca="false">IF(A704="","",A704&amp;"|"&amp;COUNTIF(A$2:A704,A704))</f>
        <v>Lixiban 5|7</v>
      </c>
      <c r="K704" s="18" t="n">
        <f aca="false">IF(OR(A704="",B704=""),0,IF(COUNTIFS(A$2:A704,A704,B$2:B704,B704)=1,1,0))</f>
        <v>1</v>
      </c>
    </row>
    <row r="705" customFormat="false" ht="15" hidden="false" customHeight="false" outlineLevel="0" collapsed="false">
      <c r="A705" s="15" t="s">
        <v>424</v>
      </c>
      <c r="B705" s="15" t="s">
        <v>298</v>
      </c>
      <c r="C705" s="15"/>
      <c r="D705" s="15"/>
      <c r="F705" s="18" t="str">
        <f aca="false">IF(B705="","",IFERROR(INDEX(Materials!$B$2:$B$301,MATCH(B705,Materials!$A$2:$A$301,0)),""))</f>
        <v>Lubricant</v>
      </c>
      <c r="G705" s="18" t="str">
        <f aca="true">IF(AND(A705="",B705=""),"",IF(A705="","Missing product",IF(B705="","Missing material",IF(COUNTIF(ProductList,A705)=0,"Product not in Products list",IF(COUNTIF(MaterialList,B705)=0,"Material not in Materials list","OK")))))</f>
        <v>OK</v>
      </c>
      <c r="H705" s="18" t="str">
        <f aca="false">IF(F705="Active",A705&amp;"|"&amp;COUNTIFS(A$2:A705,A705,F$2:F705,"Active"),"")</f>
        <v/>
      </c>
      <c r="I705" s="18" t="str">
        <f aca="false">IF(B705="","",IF(SUMPRODUCT(MAX((A$1:A704=A705)*(B$1:B704=B705)*ROW(A$1:A704)))=0,C705&amp;"",IF(C705="",INDEX(I$1:I704,SUMPRODUCT(MAX((A$1:A704=A705)*(B$1:B704=B705)*ROW(A$1:A704)))),IF(INDEX(I$1:I704,SUMPRODUCT(MAX((A$1:A704=A705)*(B$1:B704=B705)*ROW(A$1:A704))))="",C705&amp;"",INDEX(I$1:I704,SUMPRODUCT(MAX((A$1:A704=A705)*(B$1:B704=B705)*ROW(A$1:A704))))&amp;"; "&amp;C705))))</f>
        <v/>
      </c>
      <c r="J705" s="18" t="str">
        <f aca="false">IF(A705="","",A705&amp;"|"&amp;COUNTIF(A$2:A705,A705))</f>
        <v>Lixiban 5|8</v>
      </c>
      <c r="K705" s="18" t="n">
        <f aca="false">IF(OR(A705="",B705=""),0,IF(COUNTIFS(A$2:A705,A705,B$2:B705,B705)=1,1,0))</f>
        <v>1</v>
      </c>
    </row>
    <row r="706" customFormat="false" ht="15" hidden="false" customHeight="false" outlineLevel="0" collapsed="false">
      <c r="A706" s="15" t="s">
        <v>424</v>
      </c>
      <c r="B706" s="15" t="s">
        <v>226</v>
      </c>
      <c r="C706" s="15"/>
      <c r="D706" s="15"/>
      <c r="F706" s="18" t="str">
        <f aca="false">IF(B706="","",IFERROR(INDEX(Materials!$B$2:$B$301,MATCH(B706,Materials!$A$2:$A$301,0)),""))</f>
        <v>Binder / Coating Polymer</v>
      </c>
      <c r="G706" s="18" t="str">
        <f aca="true">IF(AND(A706="",B706=""),"",IF(A706="","Missing product",IF(B706="","Missing material",IF(COUNTIF(ProductList,A706)=0,"Product not in Products list",IF(COUNTIF(MaterialList,B706)=0,"Material not in Materials list","OK")))))</f>
        <v>OK</v>
      </c>
      <c r="H706" s="18" t="str">
        <f aca="false">IF(F706="Active",A706&amp;"|"&amp;COUNTIFS(A$2:A706,A706,F$2:F706,"Active"),"")</f>
        <v/>
      </c>
      <c r="I706" s="18" t="str">
        <f aca="false">IF(B706="","",IF(SUMPRODUCT(MAX((A$1:A705=A706)*(B$1:B705=B706)*ROW(A$1:A705)))=0,C706&amp;"",IF(C706="",INDEX(I$1:I705,SUMPRODUCT(MAX((A$1:A705=A706)*(B$1:B705=B706)*ROW(A$1:A705)))),IF(INDEX(I$1:I705,SUMPRODUCT(MAX((A$1:A705=A706)*(B$1:B705=B706)*ROW(A$1:A705))))="",C706&amp;"",INDEX(I$1:I705,SUMPRODUCT(MAX((A$1:A705=A706)*(B$1:B705=B706)*ROW(A$1:A705))))&amp;"; "&amp;C706))))</f>
        <v/>
      </c>
      <c r="J706" s="18" t="str">
        <f aca="false">IF(A706="","",A706&amp;"|"&amp;COUNTIF(A$2:A706,A706))</f>
        <v>Lixiban 5|9</v>
      </c>
      <c r="K706" s="18" t="n">
        <f aca="false">IF(OR(A706="",B706=""),0,IF(COUNTIFS(A$2:A706,A706,B$2:B706,B706)=1,1,0))</f>
        <v>1</v>
      </c>
    </row>
    <row r="707" customFormat="false" ht="15" hidden="false" customHeight="false" outlineLevel="0" collapsed="false">
      <c r="A707" s="15" t="s">
        <v>424</v>
      </c>
      <c r="B707" s="15" t="s">
        <v>311</v>
      </c>
      <c r="C707" s="15"/>
      <c r="D707" s="15"/>
      <c r="F707" s="18" t="str">
        <f aca="false">IF(B707="","",IFERROR(INDEX(Materials!$B$2:$B$301,MATCH(B707,Materials!$A$2:$A$301,0)),""))</f>
        <v>Plasticizer</v>
      </c>
      <c r="G707" s="18" t="str">
        <f aca="true">IF(AND(A707="",B707=""),"",IF(A707="","Missing product",IF(B707="","Missing material",IF(COUNTIF(ProductList,A707)=0,"Product not in Products list",IF(COUNTIF(MaterialList,B707)=0,"Material not in Materials list","OK")))))</f>
        <v>OK</v>
      </c>
      <c r="H707" s="18" t="str">
        <f aca="false">IF(F707="Active",A707&amp;"|"&amp;COUNTIFS(A$2:A707,A707,F$2:F707,"Active"),"")</f>
        <v/>
      </c>
      <c r="I707" s="18" t="str">
        <f aca="false">IF(B707="","",IF(SUMPRODUCT(MAX((A$1:A706=A707)*(B$1:B706=B707)*ROW(A$1:A706)))=0,C707&amp;"",IF(C707="",INDEX(I$1:I706,SUMPRODUCT(MAX((A$1:A706=A707)*(B$1:B706=B707)*ROW(A$1:A706)))),IF(INDEX(I$1:I706,SUMPRODUCT(MAX((A$1:A706=A707)*(B$1:B706=B707)*ROW(A$1:A706))))="",C707&amp;"",INDEX(I$1:I706,SUMPRODUCT(MAX((A$1:A706=A707)*(B$1:B706=B707)*ROW(A$1:A706))))&amp;"; "&amp;C707))))</f>
        <v/>
      </c>
      <c r="J707" s="18" t="str">
        <f aca="false">IF(A707="","",A707&amp;"|"&amp;COUNTIF(A$2:A707,A707))</f>
        <v>Lixiban 5|10</v>
      </c>
      <c r="K707" s="18" t="n">
        <f aca="false">IF(OR(A707="",B707=""),0,IF(COUNTIFS(A$2:A707,A707,B$2:B707,B707)=1,1,0))</f>
        <v>1</v>
      </c>
    </row>
    <row r="708" customFormat="false" ht="15" hidden="false" customHeight="false" outlineLevel="0" collapsed="false">
      <c r="A708" s="15" t="s">
        <v>424</v>
      </c>
      <c r="B708" s="15" t="s">
        <v>303</v>
      </c>
      <c r="C708" s="15"/>
      <c r="D708" s="15"/>
      <c r="F708" s="18" t="str">
        <f aca="false">IF(B708="","",IFERROR(INDEX(Materials!$B$2:$B$301,MATCH(B708,Materials!$A$2:$A$301,0)),""))</f>
        <v>Opacifier</v>
      </c>
      <c r="G708" s="18" t="str">
        <f aca="true">IF(AND(A708="",B708=""),"",IF(A708="","Missing product",IF(B708="","Missing material",IF(COUNTIF(ProductList,A708)=0,"Product not in Products list",IF(COUNTIF(MaterialList,B708)=0,"Material not in Materials list","OK")))))</f>
        <v>OK</v>
      </c>
      <c r="H708" s="18" t="str">
        <f aca="false">IF(F708="Active",A708&amp;"|"&amp;COUNTIFS(A$2:A708,A708,F$2:F708,"Active"),"")</f>
        <v/>
      </c>
      <c r="I708" s="18" t="str">
        <f aca="false">IF(B708="","",IF(SUMPRODUCT(MAX((A$1:A707=A708)*(B$1:B707=B708)*ROW(A$1:A707)))=0,C708&amp;"",IF(C708="",INDEX(I$1:I707,SUMPRODUCT(MAX((A$1:A707=A708)*(B$1:B707=B708)*ROW(A$1:A707)))),IF(INDEX(I$1:I707,SUMPRODUCT(MAX((A$1:A707=A708)*(B$1:B707=B708)*ROW(A$1:A707))))="",C708&amp;"",INDEX(I$1:I707,SUMPRODUCT(MAX((A$1:A707=A708)*(B$1:B707=B708)*ROW(A$1:A707))))&amp;"; "&amp;C708))))</f>
        <v/>
      </c>
      <c r="J708" s="18" t="str">
        <f aca="false">IF(A708="","",A708&amp;"|"&amp;COUNTIF(A$2:A708,A708))</f>
        <v>Lixiban 5|11</v>
      </c>
      <c r="K708" s="18" t="n">
        <f aca="false">IF(OR(A708="",B708=""),0,IF(COUNTIFS(A$2:A708,A708,B$2:B708,B708)=1,1,0))</f>
        <v>1</v>
      </c>
    </row>
    <row r="709" customFormat="false" ht="15" hidden="false" customHeight="false" outlineLevel="0" collapsed="false">
      <c r="A709" s="15" t="s">
        <v>424</v>
      </c>
      <c r="B709" s="15" t="s">
        <v>296</v>
      </c>
      <c r="C709" s="15"/>
      <c r="D709" s="15"/>
      <c r="F709" s="18" t="str">
        <f aca="false">IF(B709="","",IFERROR(INDEX(Materials!$B$2:$B$301,MATCH(B709,Materials!$A$2:$A$301,0)),""))</f>
        <v>Glidant / Anti-tacking</v>
      </c>
      <c r="G709" s="18" t="str">
        <f aca="true">IF(AND(A709="",B709=""),"",IF(A709="","Missing product",IF(B709="","Missing material",IF(COUNTIF(ProductList,A709)=0,"Product not in Products list",IF(COUNTIF(MaterialList,B709)=0,"Material not in Materials list","OK")))))</f>
        <v>OK</v>
      </c>
      <c r="H709" s="18" t="str">
        <f aca="false">IF(F709="Active",A709&amp;"|"&amp;COUNTIFS(A$2:A709,A709,F$2:F709,"Active"),"")</f>
        <v/>
      </c>
      <c r="I709" s="18" t="str">
        <f aca="false">IF(B709="","",IF(SUMPRODUCT(MAX((A$1:A708=A709)*(B$1:B708=B709)*ROW(A$1:A708)))=0,C709&amp;"",IF(C709="",INDEX(I$1:I708,SUMPRODUCT(MAX((A$1:A708=A709)*(B$1:B708=B709)*ROW(A$1:A708)))),IF(INDEX(I$1:I708,SUMPRODUCT(MAX((A$1:A708=A709)*(B$1:B708=B709)*ROW(A$1:A708))))="",C709&amp;"",INDEX(I$1:I708,SUMPRODUCT(MAX((A$1:A708=A709)*(B$1:B708=B709)*ROW(A$1:A708))))&amp;"; "&amp;C709))))</f>
        <v/>
      </c>
      <c r="J709" s="18" t="str">
        <f aca="false">IF(A709="","",A709&amp;"|"&amp;COUNTIF(A$2:A709,A709))</f>
        <v>Lixiban 5|12</v>
      </c>
      <c r="K709" s="18" t="n">
        <f aca="false">IF(OR(A709="",B709=""),0,IF(COUNTIFS(A$2:A709,A709,B$2:B709,B709)=1,1,0))</f>
        <v>1</v>
      </c>
    </row>
    <row r="710" customFormat="false" ht="15" hidden="false" customHeight="false" outlineLevel="0" collapsed="false">
      <c r="A710" s="15" t="s">
        <v>424</v>
      </c>
      <c r="B710" s="15" t="s">
        <v>233</v>
      </c>
      <c r="C710" s="15"/>
      <c r="D710" s="15"/>
      <c r="F710" s="18" t="str">
        <f aca="false">IF(B710="","",IFERROR(INDEX(Materials!$B$2:$B$301,MATCH(B710,Materials!$A$2:$A$301,0)),""))</f>
        <v>Colorant</v>
      </c>
      <c r="G710" s="18" t="str">
        <f aca="true">IF(AND(A710="",B710=""),"",IF(A710="","Missing product",IF(B710="","Missing material",IF(COUNTIF(ProductList,A710)=0,"Product not in Products list",IF(COUNTIF(MaterialList,B710)=0,"Material not in Materials list","OK")))))</f>
        <v>OK</v>
      </c>
      <c r="H710" s="18" t="str">
        <f aca="false">IF(F710="Active",A710&amp;"|"&amp;COUNTIFS(A$2:A710,A710,F$2:F710,"Active"),"")</f>
        <v/>
      </c>
      <c r="I710" s="18" t="str">
        <f aca="false">IF(B710="","",IF(SUMPRODUCT(MAX((A$1:A709=A710)*(B$1:B709=B710)*ROW(A$1:A709)))=0,C710&amp;"",IF(C710="",INDEX(I$1:I709,SUMPRODUCT(MAX((A$1:A709=A710)*(B$1:B709=B710)*ROW(A$1:A709)))),IF(INDEX(I$1:I709,SUMPRODUCT(MAX((A$1:A709=A710)*(B$1:B709=B710)*ROW(A$1:A709))))="",C710&amp;"",INDEX(I$1:I709,SUMPRODUCT(MAX((A$1:A709=A710)*(B$1:B709=B710)*ROW(A$1:A709))))&amp;"; "&amp;C710))))</f>
        <v/>
      </c>
      <c r="J710" s="18" t="str">
        <f aca="false">IF(A710="","",A710&amp;"|"&amp;COUNTIF(A$2:A710,A710))</f>
        <v>Lixiban 5|13</v>
      </c>
      <c r="K710" s="18" t="n">
        <f aca="false">IF(OR(A710="",B710=""),0,IF(COUNTIFS(A$2:A710,A710,B$2:B710,B710)=1,1,0))</f>
        <v>1</v>
      </c>
    </row>
    <row r="711" customFormat="false" ht="15" hidden="false" customHeight="false" outlineLevel="0" collapsed="false">
      <c r="A711" s="15" t="s">
        <v>424</v>
      </c>
      <c r="B711" s="15" t="s">
        <v>341</v>
      </c>
      <c r="C711" s="15"/>
      <c r="D711" s="15"/>
      <c r="F711" s="18" t="str">
        <f aca="false">IF(B711="","",IFERROR(INDEX(Materials!$B$2:$B$301,MATCH(B711,Materials!$A$2:$A$301,0)),""))</f>
        <v>Solvent</v>
      </c>
      <c r="G711" s="18" t="str">
        <f aca="true">IF(AND(A711="",B711=""),"",IF(A711="","Missing product",IF(B711="","Missing material",IF(COUNTIF(ProductList,A711)=0,"Product not in Products list",IF(COUNTIF(MaterialList,B711)=0,"Material not in Materials list","OK")))))</f>
        <v>OK</v>
      </c>
      <c r="H711" s="18" t="str">
        <f aca="false">IF(F711="Active",A711&amp;"|"&amp;COUNTIFS(A$2:A711,A711,F$2:F711,"Active"),"")</f>
        <v/>
      </c>
      <c r="I711" s="18" t="str">
        <f aca="false">IF(B711="","",IF(SUMPRODUCT(MAX((A$1:A710=A711)*(B$1:B710=B711)*ROW(A$1:A710)))=0,C711&amp;"",IF(C711="",INDEX(I$1:I710,SUMPRODUCT(MAX((A$1:A710=A711)*(B$1:B710=B711)*ROW(A$1:A710)))),IF(INDEX(I$1:I710,SUMPRODUCT(MAX((A$1:A710=A711)*(B$1:B710=B711)*ROW(A$1:A710))))="",C711&amp;"",INDEX(I$1:I710,SUMPRODUCT(MAX((A$1:A710=A711)*(B$1:B710=B711)*ROW(A$1:A710))))&amp;"; "&amp;C711))))</f>
        <v/>
      </c>
      <c r="J711" s="18" t="str">
        <f aca="false">IF(A711="","",A711&amp;"|"&amp;COUNTIF(A$2:A711,A711))</f>
        <v>Lixiban 5|14</v>
      </c>
      <c r="K711" s="18" t="n">
        <f aca="false">IF(OR(A711="",B711=""),0,IF(COUNTIFS(A$2:A711,A711,B$2:B711,B711)=1,1,0))</f>
        <v>1</v>
      </c>
    </row>
    <row r="712" customFormat="false" ht="15" hidden="false" customHeight="false" outlineLevel="0" collapsed="false">
      <c r="A712" s="15" t="s">
        <v>424</v>
      </c>
      <c r="B712" s="15" t="s">
        <v>338</v>
      </c>
      <c r="C712" s="15"/>
      <c r="D712" s="15"/>
      <c r="F712" s="18" t="str">
        <f aca="false">IF(B712="","",IFERROR(INDEX(Materials!$B$2:$B$301,MATCH(B712,Materials!$A$2:$A$301,0)),""))</f>
        <v>Solvent</v>
      </c>
      <c r="G712" s="18" t="str">
        <f aca="true">IF(AND(A712="",B712=""),"",IF(A712="","Missing product",IF(B712="","Missing material",IF(COUNTIF(ProductList,A712)=0,"Product not in Products list",IF(COUNTIF(MaterialList,B712)=0,"Material not in Materials list","OK")))))</f>
        <v>OK</v>
      </c>
      <c r="H712" s="18" t="str">
        <f aca="false">IF(F712="Active",A712&amp;"|"&amp;COUNTIFS(A$2:A712,A712,F$2:F712,"Active"),"")</f>
        <v/>
      </c>
      <c r="I712" s="18" t="str">
        <f aca="false">IF(B712="","",IF(SUMPRODUCT(MAX((A$1:A711=A712)*(B$1:B711=B712)*ROW(A$1:A711)))=0,C712&amp;"",IF(C712="",INDEX(I$1:I711,SUMPRODUCT(MAX((A$1:A711=A712)*(B$1:B711=B712)*ROW(A$1:A711)))),IF(INDEX(I$1:I711,SUMPRODUCT(MAX((A$1:A711=A712)*(B$1:B711=B712)*ROW(A$1:A711))))="",C712&amp;"",INDEX(I$1:I711,SUMPRODUCT(MAX((A$1:A711=A712)*(B$1:B711=B712)*ROW(A$1:A711))))&amp;"; "&amp;C712))))</f>
        <v/>
      </c>
      <c r="J712" s="18" t="str">
        <f aca="false">IF(A712="","",A712&amp;"|"&amp;COUNTIF(A$2:A712,A712))</f>
        <v>Lixiban 5|15</v>
      </c>
      <c r="K712" s="18" t="n">
        <f aca="false">IF(OR(A712="",B712=""),0,IF(COUNTIFS(A$2:A712,A712,B$2:B712,B712)=1,1,0))</f>
        <v>1</v>
      </c>
    </row>
    <row r="713" customFormat="false" ht="15" hidden="false" customHeight="false" outlineLevel="0" collapsed="false">
      <c r="A713" s="15" t="s">
        <v>425</v>
      </c>
      <c r="B713" s="15" t="s">
        <v>115</v>
      </c>
      <c r="C713" s="15"/>
      <c r="D713" s="15"/>
      <c r="F713" s="18" t="str">
        <f aca="false">IF(B713="","",IFERROR(INDEX(Materials!$B$2:$B$301,MATCH(B713,Materials!$A$2:$A$301,0)),""))</f>
        <v>Active</v>
      </c>
      <c r="G713" s="18" t="str">
        <f aca="true">IF(AND(A713="",B713=""),"",IF(A713="","Missing product",IF(B713="","Missing material",IF(COUNTIF(ProductList,A713)=0,"Product not in Products list",IF(COUNTIF(MaterialList,B713)=0,"Material not in Materials list","OK")))))</f>
        <v>OK</v>
      </c>
      <c r="H713" s="18" t="str">
        <f aca="false">IF(F713="Active",A713&amp;"|"&amp;COUNTIFS(A$2:A713,A713,F$2:F713,"Active"),"")</f>
        <v>Glose-lin 10/5|1</v>
      </c>
      <c r="I713" s="18" t="str">
        <f aca="false">IF(B713="","",IF(SUMPRODUCT(MAX((A$1:A712=A713)*(B$1:B712=B713)*ROW(A$1:A712)))=0,C713&amp;"",IF(C713="",INDEX(I$1:I712,SUMPRODUCT(MAX((A$1:A712=A713)*(B$1:B712=B713)*ROW(A$1:A712)))),IF(INDEX(I$1:I712,SUMPRODUCT(MAX((A$1:A712=A713)*(B$1:B712=B713)*ROW(A$1:A712))))="",C713&amp;"",INDEX(I$1:I712,SUMPRODUCT(MAX((A$1:A712=A713)*(B$1:B712=B713)*ROW(A$1:A712))))&amp;"; "&amp;C713))))</f>
        <v/>
      </c>
      <c r="J713" s="18" t="str">
        <f aca="false">IF(A713="","",A713&amp;"|"&amp;COUNTIF(A$2:A713,A713))</f>
        <v>Glose-lin 10/5|1</v>
      </c>
      <c r="K713" s="18" t="n">
        <f aca="false">IF(OR(A713="",B713=""),0,IF(COUNTIFS(A$2:A713,A713,B$2:B713,B713)=1,1,0))</f>
        <v>1</v>
      </c>
    </row>
    <row r="714" customFormat="false" ht="15" hidden="false" customHeight="false" outlineLevel="0" collapsed="false">
      <c r="A714" s="15" t="s">
        <v>425</v>
      </c>
      <c r="B714" s="15" t="s">
        <v>154</v>
      </c>
      <c r="C714" s="15"/>
      <c r="D714" s="15"/>
      <c r="F714" s="18" t="str">
        <f aca="false">IF(B714="","",IFERROR(INDEX(Materials!$B$2:$B$301,MATCH(B714,Materials!$A$2:$A$301,0)),""))</f>
        <v>Active</v>
      </c>
      <c r="G714" s="18" t="str">
        <f aca="true">IF(AND(A714="",B714=""),"",IF(A714="","Missing product",IF(B714="","Missing material",IF(COUNTIF(ProductList,A714)=0,"Product not in Products list",IF(COUNTIF(MaterialList,B714)=0,"Material not in Materials list","OK")))))</f>
        <v>OK</v>
      </c>
      <c r="H714" s="18" t="str">
        <f aca="false">IF(F714="Active",A714&amp;"|"&amp;COUNTIFS(A$2:A714,A714,F$2:F714,"Active"),"")</f>
        <v>Glose-lin 10/5|2</v>
      </c>
      <c r="I714" s="18" t="str">
        <f aca="false">IF(B714="","",IF(SUMPRODUCT(MAX((A$1:A713=A714)*(B$1:B713=B714)*ROW(A$1:A713)))=0,C714&amp;"",IF(C714="",INDEX(I$1:I713,SUMPRODUCT(MAX((A$1:A713=A714)*(B$1:B713=B714)*ROW(A$1:A713)))),IF(INDEX(I$1:I713,SUMPRODUCT(MAX((A$1:A713=A714)*(B$1:B713=B714)*ROW(A$1:A713))))="",C714&amp;"",INDEX(I$1:I713,SUMPRODUCT(MAX((A$1:A713=A714)*(B$1:B713=B714)*ROW(A$1:A713))))&amp;"; "&amp;C714))))</f>
        <v/>
      </c>
      <c r="J714" s="18" t="str">
        <f aca="false">IF(A714="","",A714&amp;"|"&amp;COUNTIF(A$2:A714,A714))</f>
        <v>Glose-lin 10/5|2</v>
      </c>
      <c r="K714" s="18" t="n">
        <f aca="false">IF(OR(A714="",B714=""),0,IF(COUNTIFS(A$2:A714,A714,B$2:B714,B714)=1,1,0))</f>
        <v>1</v>
      </c>
    </row>
    <row r="715" customFormat="false" ht="15" hidden="false" customHeight="false" outlineLevel="0" collapsed="false">
      <c r="A715" s="15" t="s">
        <v>425</v>
      </c>
      <c r="B715" s="15" t="s">
        <v>268</v>
      </c>
      <c r="C715" s="15"/>
      <c r="D715" s="15"/>
      <c r="F715" s="18" t="str">
        <f aca="false">IF(B715="","",IFERROR(INDEX(Materials!$B$2:$B$301,MATCH(B715,Materials!$A$2:$A$301,0)),""))</f>
        <v>Filler / Diluent</v>
      </c>
      <c r="G715" s="18" t="str">
        <f aca="true">IF(AND(A715="",B715=""),"",IF(A715="","Missing product",IF(B715="","Missing material",IF(COUNTIF(ProductList,A715)=0,"Product not in Products list",IF(COUNTIF(MaterialList,B715)=0,"Material not in Materials list","OK")))))</f>
        <v>OK</v>
      </c>
      <c r="H715" s="18" t="str">
        <f aca="false">IF(F715="Active",A715&amp;"|"&amp;COUNTIFS(A$2:A715,A715,F$2:F715,"Active"),"")</f>
        <v/>
      </c>
      <c r="I715" s="18" t="str">
        <f aca="false">IF(B715="","",IF(SUMPRODUCT(MAX((A$1:A714=A715)*(B$1:B714=B715)*ROW(A$1:A714)))=0,C715&amp;"",IF(C715="",INDEX(I$1:I714,SUMPRODUCT(MAX((A$1:A714=A715)*(B$1:B714=B715)*ROW(A$1:A714)))),IF(INDEX(I$1:I714,SUMPRODUCT(MAX((A$1:A714=A715)*(B$1:B714=B715)*ROW(A$1:A714))))="",C715&amp;"",INDEX(I$1:I714,SUMPRODUCT(MAX((A$1:A714=A715)*(B$1:B714=B715)*ROW(A$1:A714))))&amp;"; "&amp;C715))))</f>
        <v/>
      </c>
      <c r="J715" s="18" t="str">
        <f aca="false">IF(A715="","",A715&amp;"|"&amp;COUNTIF(A$2:A715,A715))</f>
        <v>Glose-lin 10/5|3</v>
      </c>
      <c r="K715" s="18" t="n">
        <f aca="false">IF(OR(A715="",B715=""),0,IF(COUNTIFS(A$2:A715,A715,B$2:B715,B715)=1,1,0))</f>
        <v>1</v>
      </c>
    </row>
    <row r="716" customFormat="false" ht="15" hidden="false" customHeight="false" outlineLevel="0" collapsed="false">
      <c r="A716" s="15" t="s">
        <v>425</v>
      </c>
      <c r="B716" s="15" t="s">
        <v>270</v>
      </c>
      <c r="C716" s="15"/>
      <c r="D716" s="15"/>
      <c r="F716" s="18" t="str">
        <f aca="false">IF(B716="","",IFERROR(INDEX(Materials!$B$2:$B$301,MATCH(B716,Materials!$A$2:$A$301,0)),""))</f>
        <v>Filler / Diluent</v>
      </c>
      <c r="G716" s="18" t="str">
        <f aca="true">IF(AND(A716="",B716=""),"",IF(A716="","Missing product",IF(B716="","Missing material",IF(COUNTIF(ProductList,A716)=0,"Product not in Products list",IF(COUNTIF(MaterialList,B716)=0,"Material not in Materials list","OK")))))</f>
        <v>OK</v>
      </c>
      <c r="H716" s="18" t="str">
        <f aca="false">IF(F716="Active",A716&amp;"|"&amp;COUNTIFS(A$2:A716,A716,F$2:F716,"Active"),"")</f>
        <v/>
      </c>
      <c r="I716" s="18" t="str">
        <f aca="false">IF(B716="","",IF(SUMPRODUCT(MAX((A$1:A715=A716)*(B$1:B715=B716)*ROW(A$1:A715)))=0,C716&amp;"",IF(C716="",INDEX(I$1:I715,SUMPRODUCT(MAX((A$1:A715=A716)*(B$1:B715=B716)*ROW(A$1:A715)))),IF(INDEX(I$1:I715,SUMPRODUCT(MAX((A$1:A715=A716)*(B$1:B715=B716)*ROW(A$1:A715))))="",C716&amp;"",INDEX(I$1:I715,SUMPRODUCT(MAX((A$1:A715=A716)*(B$1:B715=B716)*ROW(A$1:A715))))&amp;"; "&amp;C716))))</f>
        <v/>
      </c>
      <c r="J716" s="18" t="str">
        <f aca="false">IF(A716="","",A716&amp;"|"&amp;COUNTIF(A$2:A716,A716))</f>
        <v>Glose-lin 10/5|4</v>
      </c>
      <c r="K716" s="18" t="n">
        <f aca="false">IF(OR(A716="",B716=""),0,IF(COUNTIFS(A$2:A716,A716,B$2:B716,B716)=1,1,0))</f>
        <v>1</v>
      </c>
    </row>
    <row r="717" customFormat="false" ht="15" hidden="false" customHeight="false" outlineLevel="0" collapsed="false">
      <c r="A717" s="15" t="s">
        <v>425</v>
      </c>
      <c r="B717" s="15" t="s">
        <v>257</v>
      </c>
      <c r="C717" s="15" t="s">
        <v>506</v>
      </c>
      <c r="D717" s="15"/>
      <c r="F717" s="18" t="str">
        <f aca="false">IF(B717="","",IFERROR(INDEX(Materials!$B$2:$B$301,MATCH(B717,Materials!$A$2:$A$301,0)),""))</f>
        <v>Disintegrant</v>
      </c>
      <c r="G717" s="18" t="str">
        <f aca="true">IF(AND(A717="",B717=""),"",IF(A717="","Missing product",IF(B717="","Missing material",IF(COUNTIF(ProductList,A717)=0,"Product not in Products list",IF(COUNTIF(MaterialList,B717)=0,"Material not in Materials list","OK")))))</f>
        <v>OK</v>
      </c>
      <c r="H717" s="18" t="str">
        <f aca="false">IF(F717="Active",A717&amp;"|"&amp;COUNTIFS(A$2:A717,A717,F$2:F717,"Active"),"")</f>
        <v/>
      </c>
      <c r="I717" s="18" t="str">
        <f aca="false">IF(B717="","",IF(SUMPRODUCT(MAX((A$1:A716=A717)*(B$1:B716=B717)*ROW(A$1:A716)))=0,C717&amp;"",IF(C717="",INDEX(I$1:I716,SUMPRODUCT(MAX((A$1:A716=A717)*(B$1:B716=B717)*ROW(A$1:A716)))),IF(INDEX(I$1:I716,SUMPRODUCT(MAX((A$1:A716=A717)*(B$1:B716=B717)*ROW(A$1:A716))))="",C717&amp;"",INDEX(I$1:I716,SUMPRODUCT(MAX((A$1:A716=A717)*(B$1:B716=B717)*ROW(A$1:A716))))&amp;"; "&amp;C717))))</f>
        <v>Type A</v>
      </c>
      <c r="J717" s="18" t="str">
        <f aca="false">IF(A717="","",A717&amp;"|"&amp;COUNTIF(A$2:A717,A717))</f>
        <v>Glose-lin 10/5|5</v>
      </c>
      <c r="K717" s="18" t="n">
        <f aca="false">IF(OR(A717="",B717=""),0,IF(COUNTIFS(A$2:A717,A717,B$2:B717,B717)=1,1,0))</f>
        <v>1</v>
      </c>
    </row>
    <row r="718" customFormat="false" ht="15" hidden="false" customHeight="false" outlineLevel="0" collapsed="false">
      <c r="A718" s="15" t="s">
        <v>425</v>
      </c>
      <c r="B718" s="15" t="s">
        <v>226</v>
      </c>
      <c r="C718" s="15"/>
      <c r="D718" s="15"/>
      <c r="F718" s="18" t="str">
        <f aca="false">IF(B718="","",IFERROR(INDEX(Materials!$B$2:$B$301,MATCH(B718,Materials!$A$2:$A$301,0)),""))</f>
        <v>Binder / Coating Polymer</v>
      </c>
      <c r="G718" s="18" t="str">
        <f aca="true">IF(AND(A718="",B718=""),"",IF(A718="","Missing product",IF(B718="","Missing material",IF(COUNTIF(ProductList,A718)=0,"Product not in Products list",IF(COUNTIF(MaterialList,B718)=0,"Material not in Materials list","OK")))))</f>
        <v>OK</v>
      </c>
      <c r="H718" s="18" t="str">
        <f aca="false">IF(F718="Active",A718&amp;"|"&amp;COUNTIFS(A$2:A718,A718,F$2:F718,"Active"),"")</f>
        <v/>
      </c>
      <c r="I718" s="18" t="str">
        <f aca="false">IF(B718="","",IF(SUMPRODUCT(MAX((A$1:A717=A718)*(B$1:B717=B718)*ROW(A$1:A717)))=0,C718&amp;"",IF(C718="",INDEX(I$1:I717,SUMPRODUCT(MAX((A$1:A717=A718)*(B$1:B717=B718)*ROW(A$1:A717)))),IF(INDEX(I$1:I717,SUMPRODUCT(MAX((A$1:A717=A718)*(B$1:B717=B718)*ROW(A$1:A717))))="",C718&amp;"",INDEX(I$1:I717,SUMPRODUCT(MAX((A$1:A717=A718)*(B$1:B717=B718)*ROW(A$1:A717))))&amp;"; "&amp;C718))))</f>
        <v/>
      </c>
      <c r="J718" s="18" t="str">
        <f aca="false">IF(A718="","",A718&amp;"|"&amp;COUNTIF(A$2:A718,A718))</f>
        <v>Glose-lin 10/5|6</v>
      </c>
      <c r="K718" s="18" t="n">
        <f aca="false">IF(OR(A718="",B718=""),0,IF(COUNTIFS(A$2:A718,A718,B$2:B718,B718)=1,1,0))</f>
        <v>1</v>
      </c>
    </row>
    <row r="719" customFormat="false" ht="15" hidden="false" customHeight="false" outlineLevel="0" collapsed="false">
      <c r="A719" s="15" t="s">
        <v>425</v>
      </c>
      <c r="B719" s="15" t="s">
        <v>338</v>
      </c>
      <c r="C719" s="15" t="s">
        <v>491</v>
      </c>
      <c r="D719" s="15"/>
      <c r="F719" s="18" t="str">
        <f aca="false">IF(B719="","",IFERROR(INDEX(Materials!$B$2:$B$301,MATCH(B719,Materials!$A$2:$A$301,0)),""))</f>
        <v>Solvent</v>
      </c>
      <c r="G719" s="18" t="str">
        <f aca="true">IF(AND(A719="",B719=""),"",IF(A719="","Missing product",IF(B719="","Missing material",IF(COUNTIF(ProductList,A719)=0,"Product not in Products list",IF(COUNTIF(MaterialList,B719)=0,"Material not in Materials list","OK")))))</f>
        <v>OK</v>
      </c>
      <c r="H719" s="18" t="str">
        <f aca="false">IF(F719="Active",A719&amp;"|"&amp;COUNTIFS(A$2:A719,A719,F$2:F719,"Active"),"")</f>
        <v/>
      </c>
      <c r="I719" s="18" t="str">
        <f aca="false">IF(B719="","",IF(SUMPRODUCT(MAX((A$1:A718=A719)*(B$1:B718=B719)*ROW(A$1:A718)))=0,C719&amp;"",IF(C719="",INDEX(I$1:I718,SUMPRODUCT(MAX((A$1:A718=A719)*(B$1:B718=B719)*ROW(A$1:A718)))),IF(INDEX(I$1:I718,SUMPRODUCT(MAX((A$1:A718=A719)*(B$1:B718=B719)*ROW(A$1:A718))))="",C719&amp;"",INDEX(I$1:I718,SUMPRODUCT(MAX((A$1:A718=A719)*(B$1:B718=B719)*ROW(A$1:A718))))&amp;"; "&amp;C719))))</f>
        <v>Binder Solvent</v>
      </c>
      <c r="J719" s="18" t="str">
        <f aca="false">IF(A719="","",A719&amp;"|"&amp;COUNTIF(A$2:A719,A719))</f>
        <v>Glose-lin 10/5|7</v>
      </c>
      <c r="K719" s="18" t="n">
        <f aca="false">IF(OR(A719="",B719=""),0,IF(COUNTIFS(A$2:A719,A719,B$2:B719,B719)=1,1,0))</f>
        <v>1</v>
      </c>
    </row>
    <row r="720" customFormat="false" ht="15" hidden="false" customHeight="false" outlineLevel="0" collapsed="false">
      <c r="A720" s="15" t="s">
        <v>425</v>
      </c>
      <c r="B720" s="15" t="s">
        <v>293</v>
      </c>
      <c r="C720" s="15"/>
      <c r="D720" s="15"/>
      <c r="F720" s="18" t="str">
        <f aca="false">IF(B720="","",IFERROR(INDEX(Materials!$B$2:$B$301,MATCH(B720,Materials!$A$2:$A$301,0)),""))</f>
        <v>Glidant</v>
      </c>
      <c r="G720" s="18" t="str">
        <f aca="true">IF(AND(A720="",B720=""),"",IF(A720="","Missing product",IF(B720="","Missing material",IF(COUNTIF(ProductList,A720)=0,"Product not in Products list",IF(COUNTIF(MaterialList,B720)=0,"Material not in Materials list","OK")))))</f>
        <v>OK</v>
      </c>
      <c r="H720" s="18" t="str">
        <f aca="false">IF(F720="Active",A720&amp;"|"&amp;COUNTIFS(A$2:A720,A720,F$2:F720,"Active"),"")</f>
        <v/>
      </c>
      <c r="I720" s="18" t="str">
        <f aca="false">IF(B720="","",IF(SUMPRODUCT(MAX((A$1:A719=A720)*(B$1:B719=B720)*ROW(A$1:A719)))=0,C720&amp;"",IF(C720="",INDEX(I$1:I719,SUMPRODUCT(MAX((A$1:A719=A720)*(B$1:B719=B720)*ROW(A$1:A719)))),IF(INDEX(I$1:I719,SUMPRODUCT(MAX((A$1:A719=A720)*(B$1:B719=B720)*ROW(A$1:A719))))="",C720&amp;"",INDEX(I$1:I719,SUMPRODUCT(MAX((A$1:A719=A720)*(B$1:B719=B720)*ROW(A$1:A719))))&amp;"; "&amp;C720))))</f>
        <v/>
      </c>
      <c r="J720" s="18" t="str">
        <f aca="false">IF(A720="","",A720&amp;"|"&amp;COUNTIF(A$2:A720,A720))</f>
        <v>Glose-lin 10/5|8</v>
      </c>
      <c r="K720" s="18" t="n">
        <f aca="false">IF(OR(A720="",B720=""),0,IF(COUNTIFS(A$2:A720,A720,B$2:B720,B720)=1,1,0))</f>
        <v>1</v>
      </c>
    </row>
    <row r="721" customFormat="false" ht="15" hidden="false" customHeight="false" outlineLevel="0" collapsed="false">
      <c r="A721" s="15" t="s">
        <v>425</v>
      </c>
      <c r="B721" s="15" t="s">
        <v>298</v>
      </c>
      <c r="C721" s="15"/>
      <c r="D721" s="15"/>
      <c r="F721" s="18" t="str">
        <f aca="false">IF(B721="","",IFERROR(INDEX(Materials!$B$2:$B$301,MATCH(B721,Materials!$A$2:$A$301,0)),""))</f>
        <v>Lubricant</v>
      </c>
      <c r="G721" s="18" t="str">
        <f aca="true">IF(AND(A721="",B721=""),"",IF(A721="","Missing product",IF(B721="","Missing material",IF(COUNTIF(ProductList,A721)=0,"Product not in Products list",IF(COUNTIF(MaterialList,B721)=0,"Material not in Materials list","OK")))))</f>
        <v>OK</v>
      </c>
      <c r="H721" s="18" t="str">
        <f aca="false">IF(F721="Active",A721&amp;"|"&amp;COUNTIFS(A$2:A721,A721,F$2:F721,"Active"),"")</f>
        <v/>
      </c>
      <c r="I721" s="18" t="str">
        <f aca="false">IF(B721="","",IF(SUMPRODUCT(MAX((A$1:A720=A721)*(B$1:B720=B721)*ROW(A$1:A720)))=0,C721&amp;"",IF(C721="",INDEX(I$1:I720,SUMPRODUCT(MAX((A$1:A720=A721)*(B$1:B720=B721)*ROW(A$1:A720)))),IF(INDEX(I$1:I720,SUMPRODUCT(MAX((A$1:A720=A721)*(B$1:B720=B721)*ROW(A$1:A720))))="",C721&amp;"",INDEX(I$1:I720,SUMPRODUCT(MAX((A$1:A720=A721)*(B$1:B720=B721)*ROW(A$1:A720))))&amp;"; "&amp;C721))))</f>
        <v/>
      </c>
      <c r="J721" s="18" t="str">
        <f aca="false">IF(A721="","",A721&amp;"|"&amp;COUNTIF(A$2:A721,A721))</f>
        <v>Glose-lin 10/5|9</v>
      </c>
      <c r="K721" s="18" t="n">
        <f aca="false">IF(OR(A721="",B721=""),0,IF(COUNTIFS(A$2:A721,A721,B$2:B721,B721)=1,1,0))</f>
        <v>1</v>
      </c>
    </row>
    <row r="722" customFormat="false" ht="15" hidden="false" customHeight="false" outlineLevel="0" collapsed="false">
      <c r="A722" s="15" t="s">
        <v>425</v>
      </c>
      <c r="B722" s="15" t="s">
        <v>226</v>
      </c>
      <c r="C722" s="15"/>
      <c r="D722" s="15"/>
      <c r="F722" s="18" t="str">
        <f aca="false">IF(B722="","",IFERROR(INDEX(Materials!$B$2:$B$301,MATCH(B722,Materials!$A$2:$A$301,0)),""))</f>
        <v>Binder / Coating Polymer</v>
      </c>
      <c r="G722" s="18" t="str">
        <f aca="true">IF(AND(A722="",B722=""),"",IF(A722="","Missing product",IF(B722="","Missing material",IF(COUNTIF(ProductList,A722)=0,"Product not in Products list",IF(COUNTIF(MaterialList,B722)=0,"Material not in Materials list","OK")))))</f>
        <v>OK</v>
      </c>
      <c r="H722" s="18" t="str">
        <f aca="false">IF(F722="Active",A722&amp;"|"&amp;COUNTIFS(A$2:A722,A722,F$2:F722,"Active"),"")</f>
        <v/>
      </c>
      <c r="I722" s="18" t="str">
        <f aca="false">IF(B722="","",IF(SUMPRODUCT(MAX((A$1:A721=A722)*(B$1:B721=B722)*ROW(A$1:A721)))=0,C722&amp;"",IF(C722="",INDEX(I$1:I721,SUMPRODUCT(MAX((A$1:A721=A722)*(B$1:B721=B722)*ROW(A$1:A721)))),IF(INDEX(I$1:I721,SUMPRODUCT(MAX((A$1:A721=A722)*(B$1:B721=B722)*ROW(A$1:A721))))="",C722&amp;"",INDEX(I$1:I721,SUMPRODUCT(MAX((A$1:A721=A722)*(B$1:B721=B722)*ROW(A$1:A721))))&amp;"; "&amp;C722))))</f>
        <v/>
      </c>
      <c r="J722" s="18" t="str">
        <f aca="false">IF(A722="","",A722&amp;"|"&amp;COUNTIF(A$2:A722,A722))</f>
        <v>Glose-lin 10/5|10</v>
      </c>
      <c r="K722" s="18" t="n">
        <f aca="false">IF(OR(A722="",B722=""),0,IF(COUNTIFS(A$2:A722,A722,B$2:B722,B722)=1,1,0))</f>
        <v>0</v>
      </c>
    </row>
    <row r="723" customFormat="false" ht="15" hidden="false" customHeight="false" outlineLevel="0" collapsed="false">
      <c r="A723" s="15" t="s">
        <v>425</v>
      </c>
      <c r="B723" s="15" t="s">
        <v>311</v>
      </c>
      <c r="C723" s="15"/>
      <c r="D723" s="15"/>
      <c r="F723" s="18" t="str">
        <f aca="false">IF(B723="","",IFERROR(INDEX(Materials!$B$2:$B$301,MATCH(B723,Materials!$A$2:$A$301,0)),""))</f>
        <v>Plasticizer</v>
      </c>
      <c r="G723" s="18" t="str">
        <f aca="true">IF(AND(A723="",B723=""),"",IF(A723="","Missing product",IF(B723="","Missing material",IF(COUNTIF(ProductList,A723)=0,"Product not in Products list",IF(COUNTIF(MaterialList,B723)=0,"Material not in Materials list","OK")))))</f>
        <v>OK</v>
      </c>
      <c r="H723" s="18" t="str">
        <f aca="false">IF(F723="Active",A723&amp;"|"&amp;COUNTIFS(A$2:A723,A723,F$2:F723,"Active"),"")</f>
        <v/>
      </c>
      <c r="I723" s="18" t="str">
        <f aca="false">IF(B723="","",IF(SUMPRODUCT(MAX((A$1:A722=A723)*(B$1:B722=B723)*ROW(A$1:A722)))=0,C723&amp;"",IF(C723="",INDEX(I$1:I722,SUMPRODUCT(MAX((A$1:A722=A723)*(B$1:B722=B723)*ROW(A$1:A722)))),IF(INDEX(I$1:I722,SUMPRODUCT(MAX((A$1:A722=A723)*(B$1:B722=B723)*ROW(A$1:A722))))="",C723&amp;"",INDEX(I$1:I722,SUMPRODUCT(MAX((A$1:A722=A723)*(B$1:B722=B723)*ROW(A$1:A722))))&amp;"; "&amp;C723))))</f>
        <v/>
      </c>
      <c r="J723" s="18" t="str">
        <f aca="false">IF(A723="","",A723&amp;"|"&amp;COUNTIF(A$2:A723,A723))</f>
        <v>Glose-lin 10/5|11</v>
      </c>
      <c r="K723" s="18" t="n">
        <f aca="false">IF(OR(A723="",B723=""),0,IF(COUNTIFS(A$2:A723,A723,B$2:B723,B723)=1,1,0))</f>
        <v>1</v>
      </c>
    </row>
    <row r="724" customFormat="false" ht="15" hidden="false" customHeight="false" outlineLevel="0" collapsed="false">
      <c r="A724" s="15" t="s">
        <v>425</v>
      </c>
      <c r="B724" s="15" t="s">
        <v>252</v>
      </c>
      <c r="C724" s="15"/>
      <c r="D724" s="15"/>
      <c r="F724" s="18" t="str">
        <f aca="false">IF(B724="","",IFERROR(INDEX(Materials!$B$2:$B$301,MATCH(B724,Materials!$A$2:$A$301,0)),""))</f>
        <v>Colorant</v>
      </c>
      <c r="G724" s="18" t="str">
        <f aca="true">IF(AND(A724="",B724=""),"",IF(A724="","Missing product",IF(B724="","Missing material",IF(COUNTIF(ProductList,A724)=0,"Product not in Products list",IF(COUNTIF(MaterialList,B724)=0,"Material not in Materials list","OK")))))</f>
        <v>OK</v>
      </c>
      <c r="H724" s="18" t="str">
        <f aca="false">IF(F724="Active",A724&amp;"|"&amp;COUNTIFS(A$2:A724,A724,F$2:F724,"Active"),"")</f>
        <v/>
      </c>
      <c r="I724" s="18" t="str">
        <f aca="false">IF(B724="","",IF(SUMPRODUCT(MAX((A$1:A723=A724)*(B$1:B723=B724)*ROW(A$1:A723)))=0,C724&amp;"",IF(C724="",INDEX(I$1:I723,SUMPRODUCT(MAX((A$1:A723=A724)*(B$1:B723=B724)*ROW(A$1:A723)))),IF(INDEX(I$1:I723,SUMPRODUCT(MAX((A$1:A723=A724)*(B$1:B723=B724)*ROW(A$1:A723))))="",C724&amp;"",INDEX(I$1:I723,SUMPRODUCT(MAX((A$1:A723=A724)*(B$1:B723=B724)*ROW(A$1:A723))))&amp;"; "&amp;C724))))</f>
        <v/>
      </c>
      <c r="J724" s="18" t="str">
        <f aca="false">IF(A724="","",A724&amp;"|"&amp;COUNTIF(A$2:A724,A724))</f>
        <v>Glose-lin 10/5|12</v>
      </c>
      <c r="K724" s="18" t="n">
        <f aca="false">IF(OR(A724="",B724=""),0,IF(COUNTIFS(A$2:A724,A724,B$2:B724,B724)=1,1,0))</f>
        <v>1</v>
      </c>
    </row>
    <row r="725" customFormat="false" ht="15" hidden="false" customHeight="false" outlineLevel="0" collapsed="false">
      <c r="A725" s="15" t="s">
        <v>425</v>
      </c>
      <c r="B725" s="15" t="s">
        <v>303</v>
      </c>
      <c r="C725" s="15"/>
      <c r="D725" s="15"/>
      <c r="F725" s="18" t="str">
        <f aca="false">IF(B725="","",IFERROR(INDEX(Materials!$B$2:$B$301,MATCH(B725,Materials!$A$2:$A$301,0)),""))</f>
        <v>Opacifier</v>
      </c>
      <c r="G725" s="18" t="str">
        <f aca="true">IF(AND(A725="",B725=""),"",IF(A725="","Missing product",IF(B725="","Missing material",IF(COUNTIF(ProductList,A725)=0,"Product not in Products list",IF(COUNTIF(MaterialList,B725)=0,"Material not in Materials list","OK")))))</f>
        <v>OK</v>
      </c>
      <c r="H725" s="18" t="str">
        <f aca="false">IF(F725="Active",A725&amp;"|"&amp;COUNTIFS(A$2:A725,A725,F$2:F725,"Active"),"")</f>
        <v/>
      </c>
      <c r="I725" s="18" t="str">
        <f aca="false">IF(B725="","",IF(SUMPRODUCT(MAX((A$1:A724=A725)*(B$1:B724=B725)*ROW(A$1:A724)))=0,C725&amp;"",IF(C725="",INDEX(I$1:I724,SUMPRODUCT(MAX((A$1:A724=A725)*(B$1:B724=B725)*ROW(A$1:A724)))),IF(INDEX(I$1:I724,SUMPRODUCT(MAX((A$1:A724=A725)*(B$1:B724=B725)*ROW(A$1:A724))))="",C725&amp;"",INDEX(I$1:I724,SUMPRODUCT(MAX((A$1:A724=A725)*(B$1:B724=B725)*ROW(A$1:A724))))&amp;"; "&amp;C725))))</f>
        <v/>
      </c>
      <c r="J725" s="18" t="str">
        <f aca="false">IF(A725="","",A725&amp;"|"&amp;COUNTIF(A$2:A725,A725))</f>
        <v>Glose-lin 10/5|13</v>
      </c>
      <c r="K725" s="18" t="n">
        <f aca="false">IF(OR(A725="",B725=""),0,IF(COUNTIFS(A$2:A725,A725,B$2:B725,B725)=1,1,0))</f>
        <v>1</v>
      </c>
    </row>
    <row r="726" customFormat="false" ht="15" hidden="false" customHeight="false" outlineLevel="0" collapsed="false">
      <c r="A726" s="15" t="s">
        <v>425</v>
      </c>
      <c r="B726" s="15" t="s">
        <v>342</v>
      </c>
      <c r="C726" s="15" t="s">
        <v>494</v>
      </c>
      <c r="D726" s="15"/>
      <c r="F726" s="18" t="str">
        <f aca="false">IF(B726="","",IFERROR(INDEX(Materials!$B$2:$B$301,MATCH(B726,Materials!$A$2:$A$301,0)),""))</f>
        <v>Solvent</v>
      </c>
      <c r="G726" s="18" t="str">
        <f aca="true">IF(AND(A726="",B726=""),"",IF(A726="","Missing product",IF(B726="","Missing material",IF(COUNTIF(ProductList,A726)=0,"Product not in Products list",IF(COUNTIF(MaterialList,B726)=0,"Material not in Materials list","OK")))))</f>
        <v>OK</v>
      </c>
      <c r="H726" s="18" t="str">
        <f aca="false">IF(F726="Active",A726&amp;"|"&amp;COUNTIFS(A$2:A726,A726,F$2:F726,"Active"),"")</f>
        <v/>
      </c>
      <c r="I726" s="18" t="str">
        <f aca="false">IF(B726="","",IF(SUMPRODUCT(MAX((A$1:A725=A726)*(B$1:B725=B726)*ROW(A$1:A725)))=0,C726&amp;"",IF(C726="",INDEX(I$1:I725,SUMPRODUCT(MAX((A$1:A725=A726)*(B$1:B725=B726)*ROW(A$1:A725)))),IF(INDEX(I$1:I725,SUMPRODUCT(MAX((A$1:A725=A726)*(B$1:B725=B726)*ROW(A$1:A725))))="",C726&amp;"",INDEX(I$1:I725,SUMPRODUCT(MAX((A$1:A725=A726)*(B$1:B725=B726)*ROW(A$1:A725))))&amp;"; "&amp;C726))))</f>
        <v>Coating Solvent</v>
      </c>
      <c r="J726" s="18" t="str">
        <f aca="false">IF(A726="","",A726&amp;"|"&amp;COUNTIF(A$2:A726,A726))</f>
        <v>Glose-lin 10/5|14</v>
      </c>
      <c r="K726" s="18" t="n">
        <f aca="false">IF(OR(A726="",B726=""),0,IF(COUNTIFS(A$2:A726,A726,B$2:B726,B726)=1,1,0))</f>
        <v>1</v>
      </c>
    </row>
    <row r="727" customFormat="false" ht="15" hidden="false" customHeight="false" outlineLevel="0" collapsed="false">
      <c r="A727" s="15" t="s">
        <v>425</v>
      </c>
      <c r="B727" s="15" t="s">
        <v>338</v>
      </c>
      <c r="C727" s="15" t="s">
        <v>494</v>
      </c>
      <c r="D727" s="15"/>
      <c r="F727" s="18" t="str">
        <f aca="false">IF(B727="","",IFERROR(INDEX(Materials!$B$2:$B$301,MATCH(B727,Materials!$A$2:$A$301,0)),""))</f>
        <v>Solvent</v>
      </c>
      <c r="G727" s="18" t="str">
        <f aca="true">IF(AND(A727="",B727=""),"",IF(A727="","Missing product",IF(B727="","Missing material",IF(COUNTIF(ProductList,A727)=0,"Product not in Products list",IF(COUNTIF(MaterialList,B727)=0,"Material not in Materials list","OK")))))</f>
        <v>OK</v>
      </c>
      <c r="H727" s="18" t="str">
        <f aca="false">IF(F727="Active",A727&amp;"|"&amp;COUNTIFS(A$2:A727,A727,F$2:F727,"Active"),"")</f>
        <v/>
      </c>
      <c r="I727" s="18" t="str">
        <f aca="false">IF(B727="","",IF(SUMPRODUCT(MAX((A$1:A726=A727)*(B$1:B726=B727)*ROW(A$1:A726)))=0,C727&amp;"",IF(C727="",INDEX(I$1:I726,SUMPRODUCT(MAX((A$1:A726=A727)*(B$1:B726=B727)*ROW(A$1:A726)))),IF(INDEX(I$1:I726,SUMPRODUCT(MAX((A$1:A726=A727)*(B$1:B726=B727)*ROW(A$1:A726))))="",C727&amp;"",INDEX(I$1:I726,SUMPRODUCT(MAX((A$1:A726=A727)*(B$1:B726=B727)*ROW(A$1:A726))))&amp;"; "&amp;C727))))</f>
        <v>Binder Solvent; Coating Solvent</v>
      </c>
      <c r="J727" s="18" t="str">
        <f aca="false">IF(A727="","",A727&amp;"|"&amp;COUNTIF(A$2:A727,A727))</f>
        <v>Glose-lin 10/5|15</v>
      </c>
      <c r="K727" s="18" t="n">
        <f aca="false">IF(OR(A727="",B727=""),0,IF(COUNTIFS(A$2:A727,A727,B$2:B727,B727)=1,1,0))</f>
        <v>0</v>
      </c>
    </row>
    <row r="728" customFormat="false" ht="15" hidden="false" customHeight="false" outlineLevel="0" collapsed="false">
      <c r="A728" s="15" t="s">
        <v>426</v>
      </c>
      <c r="B728" s="15" t="s">
        <v>115</v>
      </c>
      <c r="C728" s="15"/>
      <c r="D728" s="15"/>
      <c r="F728" s="18" t="str">
        <f aca="false">IF(B728="","",IFERROR(INDEX(Materials!$B$2:$B$301,MATCH(B728,Materials!$A$2:$A$301,0)),""))</f>
        <v>Active</v>
      </c>
      <c r="G728" s="18" t="str">
        <f aca="true">IF(AND(A728="",B728=""),"",IF(A728="","Missing product",IF(B728="","Missing material",IF(COUNTIF(ProductList,A728)=0,"Product not in Products list",IF(COUNTIF(MaterialList,B728)=0,"Material not in Materials list","OK")))))</f>
        <v>OK</v>
      </c>
      <c r="H728" s="18" t="str">
        <f aca="false">IF(F728="Active",A728&amp;"|"&amp;COUNTIFS(A$2:A728,A728,F$2:F728,"Active"),"")</f>
        <v>Glose-lin 25/5|1</v>
      </c>
      <c r="I728" s="18" t="str">
        <f aca="false">IF(B728="","",IF(SUMPRODUCT(MAX((A$1:A727=A728)*(B$1:B727=B728)*ROW(A$1:A727)))=0,C728&amp;"",IF(C728="",INDEX(I$1:I727,SUMPRODUCT(MAX((A$1:A727=A728)*(B$1:B727=B728)*ROW(A$1:A727)))),IF(INDEX(I$1:I727,SUMPRODUCT(MAX((A$1:A727=A728)*(B$1:B727=B728)*ROW(A$1:A727))))="",C728&amp;"",INDEX(I$1:I727,SUMPRODUCT(MAX((A$1:A727=A728)*(B$1:B727=B728)*ROW(A$1:A727))))&amp;"; "&amp;C728))))</f>
        <v/>
      </c>
      <c r="J728" s="18" t="str">
        <f aca="false">IF(A728="","",A728&amp;"|"&amp;COUNTIF(A$2:A728,A728))</f>
        <v>Glose-lin 25/5|1</v>
      </c>
      <c r="K728" s="18" t="n">
        <f aca="false">IF(OR(A728="",B728=""),0,IF(COUNTIFS(A$2:A728,A728,B$2:B728,B728)=1,1,0))</f>
        <v>1</v>
      </c>
    </row>
    <row r="729" customFormat="false" ht="15" hidden="false" customHeight="false" outlineLevel="0" collapsed="false">
      <c r="A729" s="15" t="s">
        <v>426</v>
      </c>
      <c r="B729" s="15" t="s">
        <v>154</v>
      </c>
      <c r="C729" s="15"/>
      <c r="D729" s="15"/>
      <c r="F729" s="18" t="str">
        <f aca="false">IF(B729="","",IFERROR(INDEX(Materials!$B$2:$B$301,MATCH(B729,Materials!$A$2:$A$301,0)),""))</f>
        <v>Active</v>
      </c>
      <c r="G729" s="18" t="str">
        <f aca="true">IF(AND(A729="",B729=""),"",IF(A729="","Missing product",IF(B729="","Missing material",IF(COUNTIF(ProductList,A729)=0,"Product not in Products list",IF(COUNTIF(MaterialList,B729)=0,"Material not in Materials list","OK")))))</f>
        <v>OK</v>
      </c>
      <c r="H729" s="18" t="str">
        <f aca="false">IF(F729="Active",A729&amp;"|"&amp;COUNTIFS(A$2:A729,A729,F$2:F729,"Active"),"")</f>
        <v>Glose-lin 25/5|2</v>
      </c>
      <c r="I729" s="18" t="str">
        <f aca="false">IF(B729="","",IF(SUMPRODUCT(MAX((A$1:A728=A729)*(B$1:B728=B729)*ROW(A$1:A728)))=0,C729&amp;"",IF(C729="",INDEX(I$1:I728,SUMPRODUCT(MAX((A$1:A728=A729)*(B$1:B728=B729)*ROW(A$1:A728)))),IF(INDEX(I$1:I728,SUMPRODUCT(MAX((A$1:A728=A729)*(B$1:B728=B729)*ROW(A$1:A728))))="",C729&amp;"",INDEX(I$1:I728,SUMPRODUCT(MAX((A$1:A728=A729)*(B$1:B728=B729)*ROW(A$1:A728))))&amp;"; "&amp;C729))))</f>
        <v/>
      </c>
      <c r="J729" s="18" t="str">
        <f aca="false">IF(A729="","",A729&amp;"|"&amp;COUNTIF(A$2:A729,A729))</f>
        <v>Glose-lin 25/5|2</v>
      </c>
      <c r="K729" s="18" t="n">
        <f aca="false">IF(OR(A729="",B729=""),0,IF(COUNTIFS(A$2:A729,A729,B$2:B729,B729)=1,1,0))</f>
        <v>1</v>
      </c>
    </row>
    <row r="730" customFormat="false" ht="15" hidden="false" customHeight="false" outlineLevel="0" collapsed="false">
      <c r="A730" s="15" t="s">
        <v>426</v>
      </c>
      <c r="B730" s="15" t="s">
        <v>268</v>
      </c>
      <c r="C730" s="15"/>
      <c r="D730" s="15"/>
      <c r="F730" s="18" t="str">
        <f aca="false">IF(B730="","",IFERROR(INDEX(Materials!$B$2:$B$301,MATCH(B730,Materials!$A$2:$A$301,0)),""))</f>
        <v>Filler / Diluent</v>
      </c>
      <c r="G730" s="18" t="str">
        <f aca="true">IF(AND(A730="",B730=""),"",IF(A730="","Missing product",IF(B730="","Missing material",IF(COUNTIF(ProductList,A730)=0,"Product not in Products list",IF(COUNTIF(MaterialList,B730)=0,"Material not in Materials list","OK")))))</f>
        <v>OK</v>
      </c>
      <c r="H730" s="18" t="str">
        <f aca="false">IF(F730="Active",A730&amp;"|"&amp;COUNTIFS(A$2:A730,A730,F$2:F730,"Active"),"")</f>
        <v/>
      </c>
      <c r="I730" s="18" t="str">
        <f aca="false">IF(B730="","",IF(SUMPRODUCT(MAX((A$1:A729=A730)*(B$1:B729=B730)*ROW(A$1:A729)))=0,C730&amp;"",IF(C730="",INDEX(I$1:I729,SUMPRODUCT(MAX((A$1:A729=A730)*(B$1:B729=B730)*ROW(A$1:A729)))),IF(INDEX(I$1:I729,SUMPRODUCT(MAX((A$1:A729=A730)*(B$1:B729=B730)*ROW(A$1:A729))))="",C730&amp;"",INDEX(I$1:I729,SUMPRODUCT(MAX((A$1:A729=A730)*(B$1:B729=B730)*ROW(A$1:A729))))&amp;"; "&amp;C730))))</f>
        <v/>
      </c>
      <c r="J730" s="18" t="str">
        <f aca="false">IF(A730="","",A730&amp;"|"&amp;COUNTIF(A$2:A730,A730))</f>
        <v>Glose-lin 25/5|3</v>
      </c>
      <c r="K730" s="18" t="n">
        <f aca="false">IF(OR(A730="",B730=""),0,IF(COUNTIFS(A$2:A730,A730,B$2:B730,B730)=1,1,0))</f>
        <v>1</v>
      </c>
    </row>
    <row r="731" customFormat="false" ht="15" hidden="false" customHeight="false" outlineLevel="0" collapsed="false">
      <c r="A731" s="15" t="s">
        <v>426</v>
      </c>
      <c r="B731" s="15" t="s">
        <v>270</v>
      </c>
      <c r="C731" s="15"/>
      <c r="D731" s="15"/>
      <c r="F731" s="18" t="str">
        <f aca="false">IF(B731="","",IFERROR(INDEX(Materials!$B$2:$B$301,MATCH(B731,Materials!$A$2:$A$301,0)),""))</f>
        <v>Filler / Diluent</v>
      </c>
      <c r="G731" s="18" t="str">
        <f aca="true">IF(AND(A731="",B731=""),"",IF(A731="","Missing product",IF(B731="","Missing material",IF(COUNTIF(ProductList,A731)=0,"Product not in Products list",IF(COUNTIF(MaterialList,B731)=0,"Material not in Materials list","OK")))))</f>
        <v>OK</v>
      </c>
      <c r="H731" s="18" t="str">
        <f aca="false">IF(F731="Active",A731&amp;"|"&amp;COUNTIFS(A$2:A731,A731,F$2:F731,"Active"),"")</f>
        <v/>
      </c>
      <c r="I731" s="18" t="str">
        <f aca="false">IF(B731="","",IF(SUMPRODUCT(MAX((A$1:A730=A731)*(B$1:B730=B731)*ROW(A$1:A730)))=0,C731&amp;"",IF(C731="",INDEX(I$1:I730,SUMPRODUCT(MAX((A$1:A730=A731)*(B$1:B730=B731)*ROW(A$1:A730)))),IF(INDEX(I$1:I730,SUMPRODUCT(MAX((A$1:A730=A731)*(B$1:B730=B731)*ROW(A$1:A730))))="",C731&amp;"",INDEX(I$1:I730,SUMPRODUCT(MAX((A$1:A730=A731)*(B$1:B730=B731)*ROW(A$1:A730))))&amp;"; "&amp;C731))))</f>
        <v/>
      </c>
      <c r="J731" s="18" t="str">
        <f aca="false">IF(A731="","",A731&amp;"|"&amp;COUNTIF(A$2:A731,A731))</f>
        <v>Glose-lin 25/5|4</v>
      </c>
      <c r="K731" s="18" t="n">
        <f aca="false">IF(OR(A731="",B731=""),0,IF(COUNTIFS(A$2:A731,A731,B$2:B731,B731)=1,1,0))</f>
        <v>1</v>
      </c>
    </row>
    <row r="732" customFormat="false" ht="15" hidden="false" customHeight="false" outlineLevel="0" collapsed="false">
      <c r="A732" s="15" t="s">
        <v>426</v>
      </c>
      <c r="B732" s="15" t="s">
        <v>257</v>
      </c>
      <c r="C732" s="15" t="s">
        <v>506</v>
      </c>
      <c r="D732" s="15"/>
      <c r="F732" s="18" t="str">
        <f aca="false">IF(B732="","",IFERROR(INDEX(Materials!$B$2:$B$301,MATCH(B732,Materials!$A$2:$A$301,0)),""))</f>
        <v>Disintegrant</v>
      </c>
      <c r="G732" s="18" t="str">
        <f aca="true">IF(AND(A732="",B732=""),"",IF(A732="","Missing product",IF(B732="","Missing material",IF(COUNTIF(ProductList,A732)=0,"Product not in Products list",IF(COUNTIF(MaterialList,B732)=0,"Material not in Materials list","OK")))))</f>
        <v>OK</v>
      </c>
      <c r="H732" s="18" t="str">
        <f aca="false">IF(F732="Active",A732&amp;"|"&amp;COUNTIFS(A$2:A732,A732,F$2:F732,"Active"),"")</f>
        <v/>
      </c>
      <c r="I732" s="18" t="str">
        <f aca="false">IF(B732="","",IF(SUMPRODUCT(MAX((A$1:A731=A732)*(B$1:B731=B732)*ROW(A$1:A731)))=0,C732&amp;"",IF(C732="",INDEX(I$1:I731,SUMPRODUCT(MAX((A$1:A731=A732)*(B$1:B731=B732)*ROW(A$1:A731)))),IF(INDEX(I$1:I731,SUMPRODUCT(MAX((A$1:A731=A732)*(B$1:B731=B732)*ROW(A$1:A731))))="",C732&amp;"",INDEX(I$1:I731,SUMPRODUCT(MAX((A$1:A731=A732)*(B$1:B731=B732)*ROW(A$1:A731))))&amp;"; "&amp;C732))))</f>
        <v>Type A</v>
      </c>
      <c r="J732" s="18" t="str">
        <f aca="false">IF(A732="","",A732&amp;"|"&amp;COUNTIF(A$2:A732,A732))</f>
        <v>Glose-lin 25/5|5</v>
      </c>
      <c r="K732" s="18" t="n">
        <f aca="false">IF(OR(A732="",B732=""),0,IF(COUNTIFS(A$2:A732,A732,B$2:B732,B732)=1,1,0))</f>
        <v>1</v>
      </c>
    </row>
    <row r="733" customFormat="false" ht="15" hidden="false" customHeight="false" outlineLevel="0" collapsed="false">
      <c r="A733" s="15" t="s">
        <v>426</v>
      </c>
      <c r="B733" s="15" t="s">
        <v>226</v>
      </c>
      <c r="C733" s="15"/>
      <c r="D733" s="15"/>
      <c r="F733" s="18" t="str">
        <f aca="false">IF(B733="","",IFERROR(INDEX(Materials!$B$2:$B$301,MATCH(B733,Materials!$A$2:$A$301,0)),""))</f>
        <v>Binder / Coating Polymer</v>
      </c>
      <c r="G733" s="18" t="str">
        <f aca="true">IF(AND(A733="",B733=""),"",IF(A733="","Missing product",IF(B733="","Missing material",IF(COUNTIF(ProductList,A733)=0,"Product not in Products list",IF(COUNTIF(MaterialList,B733)=0,"Material not in Materials list","OK")))))</f>
        <v>OK</v>
      </c>
      <c r="H733" s="18" t="str">
        <f aca="false">IF(F733="Active",A733&amp;"|"&amp;COUNTIFS(A$2:A733,A733,F$2:F733,"Active"),"")</f>
        <v/>
      </c>
      <c r="I733" s="18" t="str">
        <f aca="false">IF(B733="","",IF(SUMPRODUCT(MAX((A$1:A732=A733)*(B$1:B732=B733)*ROW(A$1:A732)))=0,C733&amp;"",IF(C733="",INDEX(I$1:I732,SUMPRODUCT(MAX((A$1:A732=A733)*(B$1:B732=B733)*ROW(A$1:A732)))),IF(INDEX(I$1:I732,SUMPRODUCT(MAX((A$1:A732=A733)*(B$1:B732=B733)*ROW(A$1:A732))))="",C733&amp;"",INDEX(I$1:I732,SUMPRODUCT(MAX((A$1:A732=A733)*(B$1:B732=B733)*ROW(A$1:A732))))&amp;"; "&amp;C733))))</f>
        <v/>
      </c>
      <c r="J733" s="18" t="str">
        <f aca="false">IF(A733="","",A733&amp;"|"&amp;COUNTIF(A$2:A733,A733))</f>
        <v>Glose-lin 25/5|6</v>
      </c>
      <c r="K733" s="18" t="n">
        <f aca="false">IF(OR(A733="",B733=""),0,IF(COUNTIFS(A$2:A733,A733,B$2:B733,B733)=1,1,0))</f>
        <v>1</v>
      </c>
    </row>
    <row r="734" customFormat="false" ht="15" hidden="false" customHeight="false" outlineLevel="0" collapsed="false">
      <c r="A734" s="15" t="s">
        <v>426</v>
      </c>
      <c r="B734" s="15" t="s">
        <v>338</v>
      </c>
      <c r="C734" s="15" t="s">
        <v>491</v>
      </c>
      <c r="D734" s="15"/>
      <c r="F734" s="18" t="str">
        <f aca="false">IF(B734="","",IFERROR(INDEX(Materials!$B$2:$B$301,MATCH(B734,Materials!$A$2:$A$301,0)),""))</f>
        <v>Solvent</v>
      </c>
      <c r="G734" s="18" t="str">
        <f aca="true">IF(AND(A734="",B734=""),"",IF(A734="","Missing product",IF(B734="","Missing material",IF(COUNTIF(ProductList,A734)=0,"Product not in Products list",IF(COUNTIF(MaterialList,B734)=0,"Material not in Materials list","OK")))))</f>
        <v>OK</v>
      </c>
      <c r="H734" s="18" t="str">
        <f aca="false">IF(F734="Active",A734&amp;"|"&amp;COUNTIFS(A$2:A734,A734,F$2:F734,"Active"),"")</f>
        <v/>
      </c>
      <c r="I734" s="18" t="str">
        <f aca="false">IF(B734="","",IF(SUMPRODUCT(MAX((A$1:A733=A734)*(B$1:B733=B734)*ROW(A$1:A733)))=0,C734&amp;"",IF(C734="",INDEX(I$1:I733,SUMPRODUCT(MAX((A$1:A733=A734)*(B$1:B733=B734)*ROW(A$1:A733)))),IF(INDEX(I$1:I733,SUMPRODUCT(MAX((A$1:A733=A734)*(B$1:B733=B734)*ROW(A$1:A733))))="",C734&amp;"",INDEX(I$1:I733,SUMPRODUCT(MAX((A$1:A733=A734)*(B$1:B733=B734)*ROW(A$1:A733))))&amp;"; "&amp;C734))))</f>
        <v>Binder Solvent</v>
      </c>
      <c r="J734" s="18" t="str">
        <f aca="false">IF(A734="","",A734&amp;"|"&amp;COUNTIF(A$2:A734,A734))</f>
        <v>Glose-lin 25/5|7</v>
      </c>
      <c r="K734" s="18" t="n">
        <f aca="false">IF(OR(A734="",B734=""),0,IF(COUNTIFS(A$2:A734,A734,B$2:B734,B734)=1,1,0))</f>
        <v>1</v>
      </c>
    </row>
    <row r="735" customFormat="false" ht="15" hidden="false" customHeight="false" outlineLevel="0" collapsed="false">
      <c r="A735" s="15" t="s">
        <v>426</v>
      </c>
      <c r="B735" s="15" t="s">
        <v>293</v>
      </c>
      <c r="C735" s="15"/>
      <c r="D735" s="15"/>
      <c r="F735" s="18" t="str">
        <f aca="false">IF(B735="","",IFERROR(INDEX(Materials!$B$2:$B$301,MATCH(B735,Materials!$A$2:$A$301,0)),""))</f>
        <v>Glidant</v>
      </c>
      <c r="G735" s="18" t="str">
        <f aca="true">IF(AND(A735="",B735=""),"",IF(A735="","Missing product",IF(B735="","Missing material",IF(COUNTIF(ProductList,A735)=0,"Product not in Products list",IF(COUNTIF(MaterialList,B735)=0,"Material not in Materials list","OK")))))</f>
        <v>OK</v>
      </c>
      <c r="H735" s="18" t="str">
        <f aca="false">IF(F735="Active",A735&amp;"|"&amp;COUNTIFS(A$2:A735,A735,F$2:F735,"Active"),"")</f>
        <v/>
      </c>
      <c r="I735" s="18" t="str">
        <f aca="false">IF(B735="","",IF(SUMPRODUCT(MAX((A$1:A734=A735)*(B$1:B734=B735)*ROW(A$1:A734)))=0,C735&amp;"",IF(C735="",INDEX(I$1:I734,SUMPRODUCT(MAX((A$1:A734=A735)*(B$1:B734=B735)*ROW(A$1:A734)))),IF(INDEX(I$1:I734,SUMPRODUCT(MAX((A$1:A734=A735)*(B$1:B734=B735)*ROW(A$1:A734))))="",C735&amp;"",INDEX(I$1:I734,SUMPRODUCT(MAX((A$1:A734=A735)*(B$1:B734=B735)*ROW(A$1:A734))))&amp;"; "&amp;C735))))</f>
        <v/>
      </c>
      <c r="J735" s="18" t="str">
        <f aca="false">IF(A735="","",A735&amp;"|"&amp;COUNTIF(A$2:A735,A735))</f>
        <v>Glose-lin 25/5|8</v>
      </c>
      <c r="K735" s="18" t="n">
        <f aca="false">IF(OR(A735="",B735=""),0,IF(COUNTIFS(A$2:A735,A735,B$2:B735,B735)=1,1,0))</f>
        <v>1</v>
      </c>
    </row>
    <row r="736" customFormat="false" ht="15" hidden="false" customHeight="false" outlineLevel="0" collapsed="false">
      <c r="A736" s="15" t="s">
        <v>426</v>
      </c>
      <c r="B736" s="15" t="s">
        <v>298</v>
      </c>
      <c r="C736" s="15"/>
      <c r="D736" s="15"/>
      <c r="F736" s="18" t="str">
        <f aca="false">IF(B736="","",IFERROR(INDEX(Materials!$B$2:$B$301,MATCH(B736,Materials!$A$2:$A$301,0)),""))</f>
        <v>Lubricant</v>
      </c>
      <c r="G736" s="18" t="str">
        <f aca="true">IF(AND(A736="",B736=""),"",IF(A736="","Missing product",IF(B736="","Missing material",IF(COUNTIF(ProductList,A736)=0,"Product not in Products list",IF(COUNTIF(MaterialList,B736)=0,"Material not in Materials list","OK")))))</f>
        <v>OK</v>
      </c>
      <c r="H736" s="18" t="str">
        <f aca="false">IF(F736="Active",A736&amp;"|"&amp;COUNTIFS(A$2:A736,A736,F$2:F736,"Active"),"")</f>
        <v/>
      </c>
      <c r="I736" s="18" t="str">
        <f aca="false">IF(B736="","",IF(SUMPRODUCT(MAX((A$1:A735=A736)*(B$1:B735=B736)*ROW(A$1:A735)))=0,C736&amp;"",IF(C736="",INDEX(I$1:I735,SUMPRODUCT(MAX((A$1:A735=A736)*(B$1:B735=B736)*ROW(A$1:A735)))),IF(INDEX(I$1:I735,SUMPRODUCT(MAX((A$1:A735=A736)*(B$1:B735=B736)*ROW(A$1:A735))))="",C736&amp;"",INDEX(I$1:I735,SUMPRODUCT(MAX((A$1:A735=A736)*(B$1:B735=B736)*ROW(A$1:A735))))&amp;"; "&amp;C736))))</f>
        <v/>
      </c>
      <c r="J736" s="18" t="str">
        <f aca="false">IF(A736="","",A736&amp;"|"&amp;COUNTIF(A$2:A736,A736))</f>
        <v>Glose-lin 25/5|9</v>
      </c>
      <c r="K736" s="18" t="n">
        <f aca="false">IF(OR(A736="",B736=""),0,IF(COUNTIFS(A$2:A736,A736,B$2:B736,B736)=1,1,0))</f>
        <v>1</v>
      </c>
    </row>
    <row r="737" customFormat="false" ht="15" hidden="false" customHeight="false" outlineLevel="0" collapsed="false">
      <c r="A737" s="15" t="s">
        <v>426</v>
      </c>
      <c r="B737" s="15" t="s">
        <v>226</v>
      </c>
      <c r="C737" s="15"/>
      <c r="D737" s="15"/>
      <c r="F737" s="18" t="str">
        <f aca="false">IF(B737="","",IFERROR(INDEX(Materials!$B$2:$B$301,MATCH(B737,Materials!$A$2:$A$301,0)),""))</f>
        <v>Binder / Coating Polymer</v>
      </c>
      <c r="G737" s="18" t="str">
        <f aca="true">IF(AND(A737="",B737=""),"",IF(A737="","Missing product",IF(B737="","Missing material",IF(COUNTIF(ProductList,A737)=0,"Product not in Products list",IF(COUNTIF(MaterialList,B737)=0,"Material not in Materials list","OK")))))</f>
        <v>OK</v>
      </c>
      <c r="H737" s="18" t="str">
        <f aca="false">IF(F737="Active",A737&amp;"|"&amp;COUNTIFS(A$2:A737,A737,F$2:F737,"Active"),"")</f>
        <v/>
      </c>
      <c r="I737" s="18" t="str">
        <f aca="false">IF(B737="","",IF(SUMPRODUCT(MAX((A$1:A736=A737)*(B$1:B736=B737)*ROW(A$1:A736)))=0,C737&amp;"",IF(C737="",INDEX(I$1:I736,SUMPRODUCT(MAX((A$1:A736=A737)*(B$1:B736=B737)*ROW(A$1:A736)))),IF(INDEX(I$1:I736,SUMPRODUCT(MAX((A$1:A736=A737)*(B$1:B736=B737)*ROW(A$1:A736))))="",C737&amp;"",INDEX(I$1:I736,SUMPRODUCT(MAX((A$1:A736=A737)*(B$1:B736=B737)*ROW(A$1:A736))))&amp;"; "&amp;C737))))</f>
        <v/>
      </c>
      <c r="J737" s="18" t="str">
        <f aca="false">IF(A737="","",A737&amp;"|"&amp;COUNTIF(A$2:A737,A737))</f>
        <v>Glose-lin 25/5|10</v>
      </c>
      <c r="K737" s="18" t="n">
        <f aca="false">IF(OR(A737="",B737=""),0,IF(COUNTIFS(A$2:A737,A737,B$2:B737,B737)=1,1,0))</f>
        <v>0</v>
      </c>
    </row>
    <row r="738" customFormat="false" ht="15" hidden="false" customHeight="false" outlineLevel="0" collapsed="false">
      <c r="A738" s="15" t="s">
        <v>426</v>
      </c>
      <c r="B738" s="15" t="s">
        <v>311</v>
      </c>
      <c r="C738" s="15"/>
      <c r="D738" s="15"/>
      <c r="F738" s="18" t="str">
        <f aca="false">IF(B738="","",IFERROR(INDEX(Materials!$B$2:$B$301,MATCH(B738,Materials!$A$2:$A$301,0)),""))</f>
        <v>Plasticizer</v>
      </c>
      <c r="G738" s="18" t="str">
        <f aca="true">IF(AND(A738="",B738=""),"",IF(A738="","Missing product",IF(B738="","Missing material",IF(COUNTIF(ProductList,A738)=0,"Product not in Products list",IF(COUNTIF(MaterialList,B738)=0,"Material not in Materials list","OK")))))</f>
        <v>OK</v>
      </c>
      <c r="H738" s="18" t="str">
        <f aca="false">IF(F738="Active",A738&amp;"|"&amp;COUNTIFS(A$2:A738,A738,F$2:F738,"Active"),"")</f>
        <v/>
      </c>
      <c r="I738" s="18" t="str">
        <f aca="false">IF(B738="","",IF(SUMPRODUCT(MAX((A$1:A737=A738)*(B$1:B737=B738)*ROW(A$1:A737)))=0,C738&amp;"",IF(C738="",INDEX(I$1:I737,SUMPRODUCT(MAX((A$1:A737=A738)*(B$1:B737=B738)*ROW(A$1:A737)))),IF(INDEX(I$1:I737,SUMPRODUCT(MAX((A$1:A737=A738)*(B$1:B737=B738)*ROW(A$1:A737))))="",C738&amp;"",INDEX(I$1:I737,SUMPRODUCT(MAX((A$1:A737=A738)*(B$1:B737=B738)*ROW(A$1:A737))))&amp;"; "&amp;C738))))</f>
        <v/>
      </c>
      <c r="J738" s="18" t="str">
        <f aca="false">IF(A738="","",A738&amp;"|"&amp;COUNTIF(A$2:A738,A738))</f>
        <v>Glose-lin 25/5|11</v>
      </c>
      <c r="K738" s="18" t="n">
        <f aca="false">IF(OR(A738="",B738=""),0,IF(COUNTIFS(A$2:A738,A738,B$2:B738,B738)=1,1,0))</f>
        <v>1</v>
      </c>
    </row>
    <row r="739" customFormat="false" ht="15" hidden="false" customHeight="false" outlineLevel="0" collapsed="false">
      <c r="A739" s="15" t="s">
        <v>426</v>
      </c>
      <c r="B739" s="15" t="s">
        <v>252</v>
      </c>
      <c r="C739" s="15"/>
      <c r="D739" s="15"/>
      <c r="F739" s="18" t="str">
        <f aca="false">IF(B739="","",IFERROR(INDEX(Materials!$B$2:$B$301,MATCH(B739,Materials!$A$2:$A$301,0)),""))</f>
        <v>Colorant</v>
      </c>
      <c r="G739" s="18" t="str">
        <f aca="true">IF(AND(A739="",B739=""),"",IF(A739="","Missing product",IF(B739="","Missing material",IF(COUNTIF(ProductList,A739)=0,"Product not in Products list",IF(COUNTIF(MaterialList,B739)=0,"Material not in Materials list","OK")))))</f>
        <v>OK</v>
      </c>
      <c r="H739" s="18" t="str">
        <f aca="false">IF(F739="Active",A739&amp;"|"&amp;COUNTIFS(A$2:A739,A739,F$2:F739,"Active"),"")</f>
        <v/>
      </c>
      <c r="I739" s="18" t="str">
        <f aca="false">IF(B739="","",IF(SUMPRODUCT(MAX((A$1:A738=A739)*(B$1:B738=B739)*ROW(A$1:A738)))=0,C739&amp;"",IF(C739="",INDEX(I$1:I738,SUMPRODUCT(MAX((A$1:A738=A739)*(B$1:B738=B739)*ROW(A$1:A738)))),IF(INDEX(I$1:I738,SUMPRODUCT(MAX((A$1:A738=A739)*(B$1:B738=B739)*ROW(A$1:A738))))="",C739&amp;"",INDEX(I$1:I738,SUMPRODUCT(MAX((A$1:A738=A739)*(B$1:B738=B739)*ROW(A$1:A738))))&amp;"; "&amp;C739))))</f>
        <v/>
      </c>
      <c r="J739" s="18" t="str">
        <f aca="false">IF(A739="","",A739&amp;"|"&amp;COUNTIF(A$2:A739,A739))</f>
        <v>Glose-lin 25/5|12</v>
      </c>
      <c r="K739" s="18" t="n">
        <f aca="false">IF(OR(A739="",B739=""),0,IF(COUNTIFS(A$2:A739,A739,B$2:B739,B739)=1,1,0))</f>
        <v>1</v>
      </c>
    </row>
    <row r="740" customFormat="false" ht="15" hidden="false" customHeight="false" outlineLevel="0" collapsed="false">
      <c r="A740" s="15" t="s">
        <v>426</v>
      </c>
      <c r="B740" s="15" t="s">
        <v>233</v>
      </c>
      <c r="C740" s="15"/>
      <c r="D740" s="15"/>
      <c r="F740" s="18" t="str">
        <f aca="false">IF(B740="","",IFERROR(INDEX(Materials!$B$2:$B$301,MATCH(B740,Materials!$A$2:$A$301,0)),""))</f>
        <v>Colorant</v>
      </c>
      <c r="G740" s="18" t="str">
        <f aca="true">IF(AND(A740="",B740=""),"",IF(A740="","Missing product",IF(B740="","Missing material",IF(COUNTIF(ProductList,A740)=0,"Product not in Products list",IF(COUNTIF(MaterialList,B740)=0,"Material not in Materials list","OK")))))</f>
        <v>OK</v>
      </c>
      <c r="H740" s="18" t="str">
        <f aca="false">IF(F740="Active",A740&amp;"|"&amp;COUNTIFS(A$2:A740,A740,F$2:F740,"Active"),"")</f>
        <v/>
      </c>
      <c r="I740" s="18" t="str">
        <f aca="false">IF(B740="","",IF(SUMPRODUCT(MAX((A$1:A739=A740)*(B$1:B739=B740)*ROW(A$1:A739)))=0,C740&amp;"",IF(C740="",INDEX(I$1:I739,SUMPRODUCT(MAX((A$1:A739=A740)*(B$1:B739=B740)*ROW(A$1:A739)))),IF(INDEX(I$1:I739,SUMPRODUCT(MAX((A$1:A739=A740)*(B$1:B739=B740)*ROW(A$1:A739))))="",C740&amp;"",INDEX(I$1:I739,SUMPRODUCT(MAX((A$1:A739=A740)*(B$1:B739=B740)*ROW(A$1:A739))))&amp;"; "&amp;C740))))</f>
        <v/>
      </c>
      <c r="J740" s="18" t="str">
        <f aca="false">IF(A740="","",A740&amp;"|"&amp;COUNTIF(A$2:A740,A740))</f>
        <v>Glose-lin 25/5|13</v>
      </c>
      <c r="K740" s="18" t="n">
        <f aca="false">IF(OR(A740="",B740=""),0,IF(COUNTIFS(A$2:A740,A740,B$2:B740,B740)=1,1,0))</f>
        <v>1</v>
      </c>
    </row>
    <row r="741" customFormat="false" ht="15" hidden="false" customHeight="false" outlineLevel="0" collapsed="false">
      <c r="A741" s="15" t="s">
        <v>426</v>
      </c>
      <c r="B741" s="15" t="s">
        <v>303</v>
      </c>
      <c r="C741" s="15"/>
      <c r="D741" s="15"/>
      <c r="F741" s="18" t="str">
        <f aca="false">IF(B741="","",IFERROR(INDEX(Materials!$B$2:$B$301,MATCH(B741,Materials!$A$2:$A$301,0)),""))</f>
        <v>Opacifier</v>
      </c>
      <c r="G741" s="18" t="str">
        <f aca="true">IF(AND(A741="",B741=""),"",IF(A741="","Missing product",IF(B741="","Missing material",IF(COUNTIF(ProductList,A741)=0,"Product not in Products list",IF(COUNTIF(MaterialList,B741)=0,"Material not in Materials list","OK")))))</f>
        <v>OK</v>
      </c>
      <c r="H741" s="18" t="str">
        <f aca="false">IF(F741="Active",A741&amp;"|"&amp;COUNTIFS(A$2:A741,A741,F$2:F741,"Active"),"")</f>
        <v/>
      </c>
      <c r="I741" s="18" t="str">
        <f aca="false">IF(B741="","",IF(SUMPRODUCT(MAX((A$1:A740=A741)*(B$1:B740=B741)*ROW(A$1:A740)))=0,C741&amp;"",IF(C741="",INDEX(I$1:I740,SUMPRODUCT(MAX((A$1:A740=A741)*(B$1:B740=B741)*ROW(A$1:A740)))),IF(INDEX(I$1:I740,SUMPRODUCT(MAX((A$1:A740=A741)*(B$1:B740=B741)*ROW(A$1:A740))))="",C741&amp;"",INDEX(I$1:I740,SUMPRODUCT(MAX((A$1:A740=A741)*(B$1:B740=B741)*ROW(A$1:A740))))&amp;"; "&amp;C741))))</f>
        <v/>
      </c>
      <c r="J741" s="18" t="str">
        <f aca="false">IF(A741="","",A741&amp;"|"&amp;COUNTIF(A$2:A741,A741))</f>
        <v>Glose-lin 25/5|14</v>
      </c>
      <c r="K741" s="18" t="n">
        <f aca="false">IF(OR(A741="",B741=""),0,IF(COUNTIFS(A$2:A741,A741,B$2:B741,B741)=1,1,0))</f>
        <v>1</v>
      </c>
    </row>
    <row r="742" customFormat="false" ht="15" hidden="false" customHeight="false" outlineLevel="0" collapsed="false">
      <c r="A742" s="15" t="s">
        <v>426</v>
      </c>
      <c r="B742" s="15" t="s">
        <v>342</v>
      </c>
      <c r="C742" s="15" t="s">
        <v>494</v>
      </c>
      <c r="D742" s="15"/>
      <c r="F742" s="18" t="str">
        <f aca="false">IF(B742="","",IFERROR(INDEX(Materials!$B$2:$B$301,MATCH(B742,Materials!$A$2:$A$301,0)),""))</f>
        <v>Solvent</v>
      </c>
      <c r="G742" s="18" t="str">
        <f aca="true">IF(AND(A742="",B742=""),"",IF(A742="","Missing product",IF(B742="","Missing material",IF(COUNTIF(ProductList,A742)=0,"Product not in Products list",IF(COUNTIF(MaterialList,B742)=0,"Material not in Materials list","OK")))))</f>
        <v>OK</v>
      </c>
      <c r="H742" s="18" t="str">
        <f aca="false">IF(F742="Active",A742&amp;"|"&amp;COUNTIFS(A$2:A742,A742,F$2:F742,"Active"),"")</f>
        <v/>
      </c>
      <c r="I742" s="18" t="str">
        <f aca="false">IF(B742="","",IF(SUMPRODUCT(MAX((A$1:A741=A742)*(B$1:B741=B742)*ROW(A$1:A741)))=0,C742&amp;"",IF(C742="",INDEX(I$1:I741,SUMPRODUCT(MAX((A$1:A741=A742)*(B$1:B741=B742)*ROW(A$1:A741)))),IF(INDEX(I$1:I741,SUMPRODUCT(MAX((A$1:A741=A742)*(B$1:B741=B742)*ROW(A$1:A741))))="",C742&amp;"",INDEX(I$1:I741,SUMPRODUCT(MAX((A$1:A741=A742)*(B$1:B741=B742)*ROW(A$1:A741))))&amp;"; "&amp;C742))))</f>
        <v>Coating Solvent</v>
      </c>
      <c r="J742" s="18" t="str">
        <f aca="false">IF(A742="","",A742&amp;"|"&amp;COUNTIF(A$2:A742,A742))</f>
        <v>Glose-lin 25/5|15</v>
      </c>
      <c r="K742" s="18" t="n">
        <f aca="false">IF(OR(A742="",B742=""),0,IF(COUNTIFS(A$2:A742,A742,B$2:B742,B742)=1,1,0))</f>
        <v>1</v>
      </c>
    </row>
    <row r="743" customFormat="false" ht="15" hidden="false" customHeight="false" outlineLevel="0" collapsed="false">
      <c r="A743" s="15" t="s">
        <v>426</v>
      </c>
      <c r="B743" s="15" t="s">
        <v>338</v>
      </c>
      <c r="C743" s="15" t="s">
        <v>494</v>
      </c>
      <c r="D743" s="15"/>
      <c r="F743" s="18" t="str">
        <f aca="false">IF(B743="","",IFERROR(INDEX(Materials!$B$2:$B$301,MATCH(B743,Materials!$A$2:$A$301,0)),""))</f>
        <v>Solvent</v>
      </c>
      <c r="G743" s="18" t="str">
        <f aca="true">IF(AND(A743="",B743=""),"",IF(A743="","Missing product",IF(B743="","Missing material",IF(COUNTIF(ProductList,A743)=0,"Product not in Products list",IF(COUNTIF(MaterialList,B743)=0,"Material not in Materials list","OK")))))</f>
        <v>OK</v>
      </c>
      <c r="H743" s="18" t="str">
        <f aca="false">IF(F743="Active",A743&amp;"|"&amp;COUNTIFS(A$2:A743,A743,F$2:F743,"Active"),"")</f>
        <v/>
      </c>
      <c r="I743" s="18" t="str">
        <f aca="false">IF(B743="","",IF(SUMPRODUCT(MAX((A$1:A742=A743)*(B$1:B742=B743)*ROW(A$1:A742)))=0,C743&amp;"",IF(C743="",INDEX(I$1:I742,SUMPRODUCT(MAX((A$1:A742=A743)*(B$1:B742=B743)*ROW(A$1:A742)))),IF(INDEX(I$1:I742,SUMPRODUCT(MAX((A$1:A742=A743)*(B$1:B742=B743)*ROW(A$1:A742))))="",C743&amp;"",INDEX(I$1:I742,SUMPRODUCT(MAX((A$1:A742=A743)*(B$1:B742=B743)*ROW(A$1:A742))))&amp;"; "&amp;C743))))</f>
        <v>Binder Solvent; Coating Solvent</v>
      </c>
      <c r="J743" s="18" t="str">
        <f aca="false">IF(A743="","",A743&amp;"|"&amp;COUNTIF(A$2:A743,A743))</f>
        <v>Glose-lin 25/5|16</v>
      </c>
      <c r="K743" s="18" t="n">
        <f aca="false">IF(OR(A743="",B743=""),0,IF(COUNTIFS(A$2:A743,A743,B$2:B743,B743)=1,1,0))</f>
        <v>0</v>
      </c>
    </row>
    <row r="744" customFormat="false" ht="15" hidden="false" customHeight="false" outlineLevel="0" collapsed="false">
      <c r="A744" s="15" t="s">
        <v>427</v>
      </c>
      <c r="B744" s="15" t="s">
        <v>164</v>
      </c>
      <c r="C744" s="15"/>
      <c r="D744" s="15"/>
      <c r="F744" s="18" t="str">
        <f aca="false">IF(B744="","",IFERROR(INDEX(Materials!$B$2:$B$301,MATCH(B744,Materials!$A$2:$A$301,0)),""))</f>
        <v>Active</v>
      </c>
      <c r="G744" s="18" t="str">
        <f aca="true">IF(AND(A744="",B744=""),"",IF(A744="","Missing product",IF(B744="","Missing material",IF(COUNTIF(ProductList,A744)=0,"Product not in Products list",IF(COUNTIF(MaterialList,B744)=0,"Material not in Materials list","OK")))))</f>
        <v>OK</v>
      </c>
      <c r="H744" s="18" t="str">
        <f aca="false">IF(F744="Active",A744&amp;"|"&amp;COUNTIFS(A$2:A744,A744,F$2:F744,"Active"),"")</f>
        <v>TRILEMO ER 5-2.5-1000|1</v>
      </c>
      <c r="I744" s="18" t="str">
        <f aca="false">IF(B744="","",IF(SUMPRODUCT(MAX((A$1:A743=A744)*(B$1:B743=B744)*ROW(A$1:A743)))=0,C744&amp;"",IF(C744="",INDEX(I$1:I743,SUMPRODUCT(MAX((A$1:A743=A744)*(B$1:B743=B744)*ROW(A$1:A743)))),IF(INDEX(I$1:I743,SUMPRODUCT(MAX((A$1:A743=A744)*(B$1:B743=B744)*ROW(A$1:A743))))="",C744&amp;"",INDEX(I$1:I743,SUMPRODUCT(MAX((A$1:A743=A744)*(B$1:B743=B744)*ROW(A$1:A743))))&amp;"; "&amp;C744))))</f>
        <v/>
      </c>
      <c r="J744" s="18" t="str">
        <f aca="false">IF(A744="","",A744&amp;"|"&amp;COUNTIF(A$2:A744,A744))</f>
        <v>TRILEMO ER 5-2.5-1000|1</v>
      </c>
      <c r="K744" s="18" t="n">
        <f aca="false">IF(OR(A744="",B744=""),0,IF(COUNTIFS(A$2:A744,A744,B$2:B744,B744)=1,1,0))</f>
        <v>1</v>
      </c>
    </row>
    <row r="745" customFormat="false" ht="15" hidden="false" customHeight="false" outlineLevel="0" collapsed="false">
      <c r="A745" s="15" t="s">
        <v>427</v>
      </c>
      <c r="B745" s="15" t="s">
        <v>329</v>
      </c>
      <c r="C745" s="15" t="s">
        <v>489</v>
      </c>
      <c r="D745" s="15"/>
      <c r="F745" s="18" t="str">
        <f aca="false">IF(B745="","",IFERROR(INDEX(Materials!$B$2:$B$301,MATCH(B745,Materials!$A$2:$A$301,0)),""))</f>
        <v>Release / Matrix Polymer</v>
      </c>
      <c r="G745" s="18" t="str">
        <f aca="true">IF(AND(A745="",B745=""),"",IF(A745="","Missing product",IF(B745="","Missing material",IF(COUNTIF(ProductList,A745)=0,"Product not in Products list",IF(COUNTIF(MaterialList,B745)=0,"Material not in Materials list","OK")))))</f>
        <v>OK</v>
      </c>
      <c r="H745" s="18" t="str">
        <f aca="false">IF(F745="Active",A745&amp;"|"&amp;COUNTIFS(A$2:A745,A745,F$2:F745,"Active"),"")</f>
        <v/>
      </c>
      <c r="I745" s="18" t="str">
        <f aca="false">IF(B745="","",IF(SUMPRODUCT(MAX((A$1:A744=A745)*(B$1:B744=B745)*ROW(A$1:A744)))=0,C745&amp;"",IF(C745="",INDEX(I$1:I744,SUMPRODUCT(MAX((A$1:A744=A745)*(B$1:B744=B745)*ROW(A$1:A744)))),IF(INDEX(I$1:I744,SUMPRODUCT(MAX((A$1:A744=A745)*(B$1:B744=B745)*ROW(A$1:A744))))="",C745&amp;"",INDEX(I$1:I744,SUMPRODUCT(MAX((A$1:A744=A745)*(B$1:B744=B745)*ROW(A$1:A744))))&amp;"; "&amp;C745))))</f>
        <v>Intra-granular</v>
      </c>
      <c r="J745" s="18" t="str">
        <f aca="false">IF(A745="","",A745&amp;"|"&amp;COUNTIF(A$2:A745,A745))</f>
        <v>TRILEMO ER 5-2.5-1000|2</v>
      </c>
      <c r="K745" s="18" t="n">
        <f aca="false">IF(OR(A745="",B745=""),0,IF(COUNTIFS(A$2:A745,A745,B$2:B745,B745)=1,1,0))</f>
        <v>1</v>
      </c>
    </row>
    <row r="746" customFormat="false" ht="15" hidden="false" customHeight="false" outlineLevel="0" collapsed="false">
      <c r="A746" s="15" t="s">
        <v>427</v>
      </c>
      <c r="B746" s="15" t="s">
        <v>222</v>
      </c>
      <c r="C746" s="15" t="s">
        <v>489</v>
      </c>
      <c r="D746" s="15"/>
      <c r="F746" s="18" t="str">
        <f aca="false">IF(B746="","",IFERROR(INDEX(Materials!$B$2:$B$301,MATCH(B746,Materials!$A$2:$A$301,0)),""))</f>
        <v>Binder</v>
      </c>
      <c r="G746" s="18" t="str">
        <f aca="true">IF(AND(A746="",B746=""),"",IF(A746="","Missing product",IF(B746="","Missing material",IF(COUNTIF(ProductList,A746)=0,"Product not in Products list",IF(COUNTIF(MaterialList,B746)=0,"Material not in Materials list","OK")))))</f>
        <v>OK</v>
      </c>
      <c r="H746" s="18" t="str">
        <f aca="false">IF(F746="Active",A746&amp;"|"&amp;COUNTIFS(A$2:A746,A746,F$2:F746,"Active"),"")</f>
        <v/>
      </c>
      <c r="I746" s="18" t="str">
        <f aca="false">IF(B746="","",IF(SUMPRODUCT(MAX((A$1:A745=A746)*(B$1:B745=B746)*ROW(A$1:A745)))=0,C746&amp;"",IF(C746="",INDEX(I$1:I745,SUMPRODUCT(MAX((A$1:A745=A746)*(B$1:B745=B746)*ROW(A$1:A745)))),IF(INDEX(I$1:I745,SUMPRODUCT(MAX((A$1:A745=A746)*(B$1:B745=B746)*ROW(A$1:A745))))="",C746&amp;"",INDEX(I$1:I745,SUMPRODUCT(MAX((A$1:A745=A746)*(B$1:B745=B746)*ROW(A$1:A745))))&amp;"; "&amp;C746))))</f>
        <v>Intra-granular</v>
      </c>
      <c r="J746" s="18" t="str">
        <f aca="false">IF(A746="","",A746&amp;"|"&amp;COUNTIF(A$2:A746,A746))</f>
        <v>TRILEMO ER 5-2.5-1000|3</v>
      </c>
      <c r="K746" s="18" t="n">
        <f aca="false">IF(OR(A746="",B746=""),0,IF(COUNTIFS(A$2:A746,A746,B$2:B746,B746)=1,1,0))</f>
        <v>1</v>
      </c>
    </row>
    <row r="747" customFormat="false" ht="15" hidden="false" customHeight="false" outlineLevel="0" collapsed="false">
      <c r="A747" s="15" t="s">
        <v>427</v>
      </c>
      <c r="B747" s="15" t="s">
        <v>222</v>
      </c>
      <c r="C747" s="15" t="s">
        <v>220</v>
      </c>
      <c r="D747" s="15"/>
      <c r="F747" s="18" t="str">
        <f aca="false">IF(B747="","",IFERROR(INDEX(Materials!$B$2:$B$301,MATCH(B747,Materials!$A$2:$A$301,0)),""))</f>
        <v>Binder</v>
      </c>
      <c r="G747" s="18" t="str">
        <f aca="true">IF(AND(A747="",B747=""),"",IF(A747="","Missing product",IF(B747="","Missing material",IF(COUNTIF(ProductList,A747)=0,"Product not in Products list",IF(COUNTIF(MaterialList,B747)=0,"Material not in Materials list","OK")))))</f>
        <v>OK</v>
      </c>
      <c r="H747" s="18" t="str">
        <f aca="false">IF(F747="Active",A747&amp;"|"&amp;COUNTIFS(A$2:A747,A747,F$2:F747,"Active"),"")</f>
        <v/>
      </c>
      <c r="I747" s="18" t="str">
        <f aca="false">IF(B747="","",IF(SUMPRODUCT(MAX((A$1:A746=A747)*(B$1:B746=B747)*ROW(A$1:A746)))=0,C747&amp;"",IF(C747="",INDEX(I$1:I746,SUMPRODUCT(MAX((A$1:A746=A747)*(B$1:B746=B747)*ROW(A$1:A746)))),IF(INDEX(I$1:I746,SUMPRODUCT(MAX((A$1:A746=A747)*(B$1:B746=B747)*ROW(A$1:A746))))="",C747&amp;"",INDEX(I$1:I746,SUMPRODUCT(MAX((A$1:A746=A747)*(B$1:B746=B747)*ROW(A$1:A746))))&amp;"; "&amp;C747))))</f>
        <v>Intra-granular; Binder</v>
      </c>
      <c r="J747" s="18" t="str">
        <f aca="false">IF(A747="","",A747&amp;"|"&amp;COUNTIF(A$2:A747,A747))</f>
        <v>TRILEMO ER 5-2.5-1000|4</v>
      </c>
      <c r="K747" s="18" t="n">
        <f aca="false">IF(OR(A747="",B747=""),0,IF(COUNTIFS(A$2:A747,A747,B$2:B747,B747)=1,1,0))</f>
        <v>0</v>
      </c>
    </row>
    <row r="748" customFormat="false" ht="15" hidden="false" customHeight="false" outlineLevel="0" collapsed="false">
      <c r="A748" s="15" t="s">
        <v>427</v>
      </c>
      <c r="B748" s="15" t="s">
        <v>342</v>
      </c>
      <c r="C748" s="15"/>
      <c r="D748" s="15"/>
      <c r="F748" s="18" t="str">
        <f aca="false">IF(B748="","",IFERROR(INDEX(Materials!$B$2:$B$301,MATCH(B748,Materials!$A$2:$A$301,0)),""))</f>
        <v>Solvent</v>
      </c>
      <c r="G748" s="18" t="str">
        <f aca="true">IF(AND(A748="",B748=""),"",IF(A748="","Missing product",IF(B748="","Missing material",IF(COUNTIF(ProductList,A748)=0,"Product not in Products list",IF(COUNTIF(MaterialList,B748)=0,"Material not in Materials list","OK")))))</f>
        <v>OK</v>
      </c>
      <c r="H748" s="18" t="str">
        <f aca="false">IF(F748="Active",A748&amp;"|"&amp;COUNTIFS(A$2:A748,A748,F$2:F748,"Active"),"")</f>
        <v/>
      </c>
      <c r="I748" s="18" t="str">
        <f aca="false">IF(B748="","",IF(SUMPRODUCT(MAX((A$1:A747=A748)*(B$1:B747=B748)*ROW(A$1:A747)))=0,C748&amp;"",IF(C748="",INDEX(I$1:I747,SUMPRODUCT(MAX((A$1:A747=A748)*(B$1:B747=B748)*ROW(A$1:A747)))),IF(INDEX(I$1:I747,SUMPRODUCT(MAX((A$1:A747=A748)*(B$1:B747=B748)*ROW(A$1:A747))))="",C748&amp;"",INDEX(I$1:I747,SUMPRODUCT(MAX((A$1:A747=A748)*(B$1:B747=B748)*ROW(A$1:A747))))&amp;"; "&amp;C748))))</f>
        <v/>
      </c>
      <c r="J748" s="18" t="str">
        <f aca="false">IF(A748="","",A748&amp;"|"&amp;COUNTIF(A$2:A748,A748))</f>
        <v>TRILEMO ER 5-2.5-1000|5</v>
      </c>
      <c r="K748" s="18" t="n">
        <f aca="false">IF(OR(A748="",B748=""),0,IF(COUNTIFS(A$2:A748,A748,B$2:B748,B748)=1,1,0))</f>
        <v>1</v>
      </c>
    </row>
    <row r="749" customFormat="false" ht="15" hidden="false" customHeight="false" outlineLevel="0" collapsed="false">
      <c r="A749" s="15" t="s">
        <v>427</v>
      </c>
      <c r="B749" s="15" t="s">
        <v>329</v>
      </c>
      <c r="C749" s="15" t="s">
        <v>492</v>
      </c>
      <c r="D749" s="15"/>
      <c r="F749" s="18" t="str">
        <f aca="false">IF(B749="","",IFERROR(INDEX(Materials!$B$2:$B$301,MATCH(B749,Materials!$A$2:$A$301,0)),""))</f>
        <v>Release / Matrix Polymer</v>
      </c>
      <c r="G749" s="18" t="str">
        <f aca="true">IF(AND(A749="",B749=""),"",IF(A749="","Missing product",IF(B749="","Missing material",IF(COUNTIF(ProductList,A749)=0,"Product not in Products list",IF(COUNTIF(MaterialList,B749)=0,"Material not in Materials list","OK")))))</f>
        <v>OK</v>
      </c>
      <c r="H749" s="18" t="str">
        <f aca="false">IF(F749="Active",A749&amp;"|"&amp;COUNTIFS(A$2:A749,A749,F$2:F749,"Active"),"")</f>
        <v/>
      </c>
      <c r="I749" s="18" t="str">
        <f aca="false">IF(B749="","",IF(SUMPRODUCT(MAX((A$1:A748=A749)*(B$1:B748=B749)*ROW(A$1:A748)))=0,C749&amp;"",IF(C749="",INDEX(I$1:I748,SUMPRODUCT(MAX((A$1:A748=A749)*(B$1:B748=B749)*ROW(A$1:A748)))),IF(INDEX(I$1:I748,SUMPRODUCT(MAX((A$1:A748=A749)*(B$1:B748=B749)*ROW(A$1:A748))))="",C749&amp;"",INDEX(I$1:I748,SUMPRODUCT(MAX((A$1:A748=A749)*(B$1:B748=B749)*ROW(A$1:A748))))&amp;"; "&amp;C749))))</f>
        <v>Intra-granular; Extra-granular</v>
      </c>
      <c r="J749" s="18" t="str">
        <f aca="false">IF(A749="","",A749&amp;"|"&amp;COUNTIF(A$2:A749,A749))</f>
        <v>TRILEMO ER 5-2.5-1000|6</v>
      </c>
      <c r="K749" s="18" t="n">
        <f aca="false">IF(OR(A749="",B749=""),0,IF(COUNTIFS(A$2:A749,A749,B$2:B749,B749)=1,1,0))</f>
        <v>0</v>
      </c>
    </row>
    <row r="750" customFormat="false" ht="15" hidden="false" customHeight="false" outlineLevel="0" collapsed="false">
      <c r="A750" s="15" t="s">
        <v>427</v>
      </c>
      <c r="B750" s="15" t="s">
        <v>293</v>
      </c>
      <c r="C750" s="15"/>
      <c r="D750" s="15"/>
      <c r="F750" s="18" t="str">
        <f aca="false">IF(B750="","",IFERROR(INDEX(Materials!$B$2:$B$301,MATCH(B750,Materials!$A$2:$A$301,0)),""))</f>
        <v>Glidant</v>
      </c>
      <c r="G750" s="18" t="str">
        <f aca="true">IF(AND(A750="",B750=""),"",IF(A750="","Missing product",IF(B750="","Missing material",IF(COUNTIF(ProductList,A750)=0,"Product not in Products list",IF(COUNTIF(MaterialList,B750)=0,"Material not in Materials list","OK")))))</f>
        <v>OK</v>
      </c>
      <c r="H750" s="18" t="str">
        <f aca="false">IF(F750="Active",A750&amp;"|"&amp;COUNTIFS(A$2:A750,A750,F$2:F750,"Active"),"")</f>
        <v/>
      </c>
      <c r="I750" s="18" t="str">
        <f aca="false">IF(B750="","",IF(SUMPRODUCT(MAX((A$1:A749=A750)*(B$1:B749=B750)*ROW(A$1:A749)))=0,C750&amp;"",IF(C750="",INDEX(I$1:I749,SUMPRODUCT(MAX((A$1:A749=A750)*(B$1:B749=B750)*ROW(A$1:A749)))),IF(INDEX(I$1:I749,SUMPRODUCT(MAX((A$1:A749=A750)*(B$1:B749=B750)*ROW(A$1:A749))))="",C750&amp;"",INDEX(I$1:I749,SUMPRODUCT(MAX((A$1:A749=A750)*(B$1:B749=B750)*ROW(A$1:A749))))&amp;"; "&amp;C750))))</f>
        <v/>
      </c>
      <c r="J750" s="18" t="str">
        <f aca="false">IF(A750="","",A750&amp;"|"&amp;COUNTIF(A$2:A750,A750))</f>
        <v>TRILEMO ER 5-2.5-1000|7</v>
      </c>
      <c r="K750" s="18" t="n">
        <f aca="false">IF(OR(A750="",B750=""),0,IF(COUNTIFS(A$2:A750,A750,B$2:B750,B750)=1,1,0))</f>
        <v>1</v>
      </c>
    </row>
    <row r="751" customFormat="false" ht="15" hidden="false" customHeight="false" outlineLevel="0" collapsed="false">
      <c r="A751" s="15" t="s">
        <v>427</v>
      </c>
      <c r="B751" s="15" t="s">
        <v>298</v>
      </c>
      <c r="C751" s="15"/>
      <c r="D751" s="15"/>
      <c r="F751" s="18" t="str">
        <f aca="false">IF(B751="","",IFERROR(INDEX(Materials!$B$2:$B$301,MATCH(B751,Materials!$A$2:$A$301,0)),""))</f>
        <v>Lubricant</v>
      </c>
      <c r="G751" s="18" t="str">
        <f aca="true">IF(AND(A751="",B751=""),"",IF(A751="","Missing product",IF(B751="","Missing material",IF(COUNTIF(ProductList,A751)=0,"Product not in Products list",IF(COUNTIF(MaterialList,B751)=0,"Material not in Materials list","OK")))))</f>
        <v>OK</v>
      </c>
      <c r="H751" s="18" t="str">
        <f aca="false">IF(F751="Active",A751&amp;"|"&amp;COUNTIFS(A$2:A751,A751,F$2:F751,"Active"),"")</f>
        <v/>
      </c>
      <c r="I751" s="18" t="str">
        <f aca="false">IF(B751="","",IF(SUMPRODUCT(MAX((A$1:A750=A751)*(B$1:B750=B751)*ROW(A$1:A750)))=0,C751&amp;"",IF(C751="",INDEX(I$1:I750,SUMPRODUCT(MAX((A$1:A750=A751)*(B$1:B750=B751)*ROW(A$1:A750)))),IF(INDEX(I$1:I750,SUMPRODUCT(MAX((A$1:A750=A751)*(B$1:B750=B751)*ROW(A$1:A750))))="",C751&amp;"",INDEX(I$1:I750,SUMPRODUCT(MAX((A$1:A750=A751)*(B$1:B750=B751)*ROW(A$1:A750))))&amp;"; "&amp;C751))))</f>
        <v/>
      </c>
      <c r="J751" s="18" t="str">
        <f aca="false">IF(A751="","",A751&amp;"|"&amp;COUNTIF(A$2:A751,A751))</f>
        <v>TRILEMO ER 5-2.5-1000|8</v>
      </c>
      <c r="K751" s="18" t="n">
        <f aca="false">IF(OR(A751="",B751=""),0,IF(COUNTIFS(A$2:A751,A751,B$2:B751,B751)=1,1,0))</f>
        <v>1</v>
      </c>
    </row>
    <row r="752" customFormat="false" ht="15" hidden="false" customHeight="false" outlineLevel="0" collapsed="false">
      <c r="A752" s="15" t="s">
        <v>427</v>
      </c>
      <c r="B752" s="15" t="s">
        <v>115</v>
      </c>
      <c r="C752" s="15"/>
      <c r="D752" s="15"/>
      <c r="F752" s="18" t="str">
        <f aca="false">IF(B752="","",IFERROR(INDEX(Materials!$B$2:$B$301,MATCH(B752,Materials!$A$2:$A$301,0)),""))</f>
        <v>Active</v>
      </c>
      <c r="G752" s="18" t="str">
        <f aca="true">IF(AND(A752="",B752=""),"",IF(A752="","Missing product",IF(B752="","Missing material",IF(COUNTIF(ProductList,A752)=0,"Product not in Products list",IF(COUNTIF(MaterialList,B752)=0,"Material not in Materials list","OK")))))</f>
        <v>OK</v>
      </c>
      <c r="H752" s="18" t="str">
        <f aca="false">IF(F752="Active",A752&amp;"|"&amp;COUNTIFS(A$2:A752,A752,F$2:F752,"Active"),"")</f>
        <v>TRILEMO ER 5-2.5-1000|2</v>
      </c>
      <c r="I752" s="18" t="str">
        <f aca="false">IF(B752="","",IF(SUMPRODUCT(MAX((A$1:A751=A752)*(B$1:B751=B752)*ROW(A$1:A751)))=0,C752&amp;"",IF(C752="",INDEX(I$1:I751,SUMPRODUCT(MAX((A$1:A751=A752)*(B$1:B751=B752)*ROW(A$1:A751)))),IF(INDEX(I$1:I751,SUMPRODUCT(MAX((A$1:A751=A752)*(B$1:B751=B752)*ROW(A$1:A751))))="",C752&amp;"",INDEX(I$1:I751,SUMPRODUCT(MAX((A$1:A751=A752)*(B$1:B751=B752)*ROW(A$1:A751))))&amp;"; "&amp;C752))))</f>
        <v/>
      </c>
      <c r="J752" s="18" t="str">
        <f aca="false">IF(A752="","",A752&amp;"|"&amp;COUNTIF(A$2:A752,A752))</f>
        <v>TRILEMO ER 5-2.5-1000|9</v>
      </c>
      <c r="K752" s="18" t="n">
        <f aca="false">IF(OR(A752="",B752=""),0,IF(COUNTIFS(A$2:A752,A752,B$2:B752,B752)=1,1,0))</f>
        <v>1</v>
      </c>
    </row>
    <row r="753" customFormat="false" ht="15" hidden="false" customHeight="false" outlineLevel="0" collapsed="false">
      <c r="A753" s="15" t="s">
        <v>427</v>
      </c>
      <c r="B753" s="15" t="s">
        <v>154</v>
      </c>
      <c r="C753" s="15"/>
      <c r="D753" s="15"/>
      <c r="F753" s="18" t="str">
        <f aca="false">IF(B753="","",IFERROR(INDEX(Materials!$B$2:$B$301,MATCH(B753,Materials!$A$2:$A$301,0)),""))</f>
        <v>Active</v>
      </c>
      <c r="G753" s="18" t="str">
        <f aca="true">IF(AND(A753="",B753=""),"",IF(A753="","Missing product",IF(B753="","Missing material",IF(COUNTIF(ProductList,A753)=0,"Product not in Products list",IF(COUNTIF(MaterialList,B753)=0,"Material not in Materials list","OK")))))</f>
        <v>OK</v>
      </c>
      <c r="H753" s="18" t="str">
        <f aca="false">IF(F753="Active",A753&amp;"|"&amp;COUNTIFS(A$2:A753,A753,F$2:F753,"Active"),"")</f>
        <v>TRILEMO ER 5-2.5-1000|3</v>
      </c>
      <c r="I753" s="18" t="str">
        <f aca="false">IF(B753="","",IF(SUMPRODUCT(MAX((A$1:A752=A753)*(B$1:B752=B753)*ROW(A$1:A752)))=0,C753&amp;"",IF(C753="",INDEX(I$1:I752,SUMPRODUCT(MAX((A$1:A752=A753)*(B$1:B752=B753)*ROW(A$1:A752)))),IF(INDEX(I$1:I752,SUMPRODUCT(MAX((A$1:A752=A753)*(B$1:B752=B753)*ROW(A$1:A752))))="",C753&amp;"",INDEX(I$1:I752,SUMPRODUCT(MAX((A$1:A752=A753)*(B$1:B752=B753)*ROW(A$1:A752))))&amp;"; "&amp;C753))))</f>
        <v/>
      </c>
      <c r="J753" s="18" t="str">
        <f aca="false">IF(A753="","",A753&amp;"|"&amp;COUNTIF(A$2:A753,A753))</f>
        <v>TRILEMO ER 5-2.5-1000|10</v>
      </c>
      <c r="K753" s="18" t="n">
        <f aca="false">IF(OR(A753="",B753=""),0,IF(COUNTIFS(A$2:A753,A753,B$2:B753,B753)=1,1,0))</f>
        <v>1</v>
      </c>
    </row>
    <row r="754" customFormat="false" ht="15" hidden="false" customHeight="false" outlineLevel="0" collapsed="false">
      <c r="A754" s="15" t="s">
        <v>427</v>
      </c>
      <c r="B754" s="15" t="s">
        <v>226</v>
      </c>
      <c r="C754" s="15"/>
      <c r="D754" s="15"/>
      <c r="F754" s="18" t="str">
        <f aca="false">IF(B754="","",IFERROR(INDEX(Materials!$B$2:$B$301,MATCH(B754,Materials!$A$2:$A$301,0)),""))</f>
        <v>Binder / Coating Polymer</v>
      </c>
      <c r="G754" s="18" t="str">
        <f aca="true">IF(AND(A754="",B754=""),"",IF(A754="","Missing product",IF(B754="","Missing material",IF(COUNTIF(ProductList,A754)=0,"Product not in Products list",IF(COUNTIF(MaterialList,B754)=0,"Material not in Materials list","OK")))))</f>
        <v>OK</v>
      </c>
      <c r="H754" s="18" t="str">
        <f aca="false">IF(F754="Active",A754&amp;"|"&amp;COUNTIFS(A$2:A754,A754,F$2:F754,"Active"),"")</f>
        <v/>
      </c>
      <c r="I754" s="18" t="str">
        <f aca="false">IF(B754="","",IF(SUMPRODUCT(MAX((A$1:A753=A754)*(B$1:B753=B754)*ROW(A$1:A753)))=0,C754&amp;"",IF(C754="",INDEX(I$1:I753,SUMPRODUCT(MAX((A$1:A753=A754)*(B$1:B753=B754)*ROW(A$1:A753)))),IF(INDEX(I$1:I753,SUMPRODUCT(MAX((A$1:A753=A754)*(B$1:B753=B754)*ROW(A$1:A753))))="",C754&amp;"",INDEX(I$1:I753,SUMPRODUCT(MAX((A$1:A753=A754)*(B$1:B753=B754)*ROW(A$1:A753))))&amp;"; "&amp;C754))))</f>
        <v/>
      </c>
      <c r="J754" s="18" t="str">
        <f aca="false">IF(A754="","",A754&amp;"|"&amp;COUNTIF(A$2:A754,A754))</f>
        <v>TRILEMO ER 5-2.5-1000|11</v>
      </c>
      <c r="K754" s="18" t="n">
        <f aca="false">IF(OR(A754="",B754=""),0,IF(COUNTIFS(A$2:A754,A754,B$2:B754,B754)=1,1,0))</f>
        <v>1</v>
      </c>
    </row>
    <row r="755" customFormat="false" ht="15" hidden="false" customHeight="false" outlineLevel="0" collapsed="false">
      <c r="A755" s="15" t="s">
        <v>427</v>
      </c>
      <c r="B755" s="15" t="s">
        <v>311</v>
      </c>
      <c r="C755" s="15"/>
      <c r="D755" s="15"/>
      <c r="F755" s="18" t="str">
        <f aca="false">IF(B755="","",IFERROR(INDEX(Materials!$B$2:$B$301,MATCH(B755,Materials!$A$2:$A$301,0)),""))</f>
        <v>Plasticizer</v>
      </c>
      <c r="G755" s="18" t="str">
        <f aca="true">IF(AND(A755="",B755=""),"",IF(A755="","Missing product",IF(B755="","Missing material",IF(COUNTIF(ProductList,A755)=0,"Product not in Products list",IF(COUNTIF(MaterialList,B755)=0,"Material not in Materials list","OK")))))</f>
        <v>OK</v>
      </c>
      <c r="H755" s="18" t="str">
        <f aca="false">IF(F755="Active",A755&amp;"|"&amp;COUNTIFS(A$2:A755,A755,F$2:F755,"Active"),"")</f>
        <v/>
      </c>
      <c r="I755" s="18" t="str">
        <f aca="false">IF(B755="","",IF(SUMPRODUCT(MAX((A$1:A754=A755)*(B$1:B754=B755)*ROW(A$1:A754)))=0,C755&amp;"",IF(C755="",INDEX(I$1:I754,SUMPRODUCT(MAX((A$1:A754=A755)*(B$1:B754=B755)*ROW(A$1:A754)))),IF(INDEX(I$1:I754,SUMPRODUCT(MAX((A$1:A754=A755)*(B$1:B754=B755)*ROW(A$1:A754))))="",C755&amp;"",INDEX(I$1:I754,SUMPRODUCT(MAX((A$1:A754=A755)*(B$1:B754=B755)*ROW(A$1:A754))))&amp;"; "&amp;C755))))</f>
        <v/>
      </c>
      <c r="J755" s="18" t="str">
        <f aca="false">IF(A755="","",A755&amp;"|"&amp;COUNTIF(A$2:A755,A755))</f>
        <v>TRILEMO ER 5-2.5-1000|12</v>
      </c>
      <c r="K755" s="18" t="n">
        <f aca="false">IF(OR(A755="",B755=""),0,IF(COUNTIFS(A$2:A755,A755,B$2:B755,B755)=1,1,0))</f>
        <v>1</v>
      </c>
    </row>
    <row r="756" customFormat="false" ht="15" hidden="false" customHeight="false" outlineLevel="0" collapsed="false">
      <c r="A756" s="15" t="s">
        <v>427</v>
      </c>
      <c r="B756" s="15" t="s">
        <v>303</v>
      </c>
      <c r="C756" s="15"/>
      <c r="D756" s="15"/>
      <c r="F756" s="18" t="str">
        <f aca="false">IF(B756="","",IFERROR(INDEX(Materials!$B$2:$B$301,MATCH(B756,Materials!$A$2:$A$301,0)),""))</f>
        <v>Opacifier</v>
      </c>
      <c r="G756" s="18" t="str">
        <f aca="true">IF(AND(A756="",B756=""),"",IF(A756="","Missing product",IF(B756="","Missing material",IF(COUNTIF(ProductList,A756)=0,"Product not in Products list",IF(COUNTIF(MaterialList,B756)=0,"Material not in Materials list","OK")))))</f>
        <v>OK</v>
      </c>
      <c r="H756" s="18" t="str">
        <f aca="false">IF(F756="Active",A756&amp;"|"&amp;COUNTIFS(A$2:A756,A756,F$2:F756,"Active"),"")</f>
        <v/>
      </c>
      <c r="I756" s="18" t="str">
        <f aca="false">IF(B756="","",IF(SUMPRODUCT(MAX((A$1:A755=A756)*(B$1:B755=B756)*ROW(A$1:A755)))=0,C756&amp;"",IF(C756="",INDEX(I$1:I755,SUMPRODUCT(MAX((A$1:A755=A756)*(B$1:B755=B756)*ROW(A$1:A755)))),IF(INDEX(I$1:I755,SUMPRODUCT(MAX((A$1:A755=A756)*(B$1:B755=B756)*ROW(A$1:A755))))="",C756&amp;"",INDEX(I$1:I755,SUMPRODUCT(MAX((A$1:A755=A756)*(B$1:B755=B756)*ROW(A$1:A755))))&amp;"; "&amp;C756))))</f>
        <v/>
      </c>
      <c r="J756" s="18" t="str">
        <f aca="false">IF(A756="","",A756&amp;"|"&amp;COUNTIF(A$2:A756,A756))</f>
        <v>TRILEMO ER 5-2.5-1000|13</v>
      </c>
      <c r="K756" s="18" t="n">
        <f aca="false">IF(OR(A756="",B756=""),0,IF(COUNTIFS(A$2:A756,A756,B$2:B756,B756)=1,1,0))</f>
        <v>1</v>
      </c>
    </row>
    <row r="757" customFormat="false" ht="15" hidden="false" customHeight="false" outlineLevel="0" collapsed="false">
      <c r="A757" s="15" t="s">
        <v>427</v>
      </c>
      <c r="B757" s="15" t="s">
        <v>219</v>
      </c>
      <c r="C757" s="15"/>
      <c r="D757" s="15"/>
      <c r="F757" s="18" t="str">
        <f aca="false">IF(B757="","",IFERROR(INDEX(Materials!$B$2:$B$301,MATCH(B757,Materials!$A$2:$A$301,0)),""))</f>
        <v>Binder</v>
      </c>
      <c r="G757" s="18" t="str">
        <f aca="true">IF(AND(A757="",B757=""),"",IF(A757="","Missing product",IF(B757="","Missing material",IF(COUNTIF(ProductList,A757)=0,"Product not in Products list",IF(COUNTIF(MaterialList,B757)=0,"Material not in Materials list","OK")))))</f>
        <v>OK</v>
      </c>
      <c r="H757" s="18" t="str">
        <f aca="false">IF(F757="Active",A757&amp;"|"&amp;COUNTIFS(A$2:A757,A757,F$2:F757,"Active"),"")</f>
        <v/>
      </c>
      <c r="I757" s="18" t="str">
        <f aca="false">IF(B757="","",IF(SUMPRODUCT(MAX((A$1:A756=A757)*(B$1:B756=B757)*ROW(A$1:A756)))=0,C757&amp;"",IF(C757="",INDEX(I$1:I756,SUMPRODUCT(MAX((A$1:A756=A757)*(B$1:B756=B757)*ROW(A$1:A756)))),IF(INDEX(I$1:I756,SUMPRODUCT(MAX((A$1:A756=A757)*(B$1:B756=B757)*ROW(A$1:A756))))="",C757&amp;"",INDEX(I$1:I756,SUMPRODUCT(MAX((A$1:A756=A757)*(B$1:B756=B757)*ROW(A$1:A756))))&amp;"; "&amp;C757))))</f>
        <v/>
      </c>
      <c r="J757" s="18" t="str">
        <f aca="false">IF(A757="","",A757&amp;"|"&amp;COUNTIF(A$2:A757,A757))</f>
        <v>TRILEMO ER 5-2.5-1000|14</v>
      </c>
      <c r="K757" s="18" t="n">
        <f aca="false">IF(OR(A757="",B757=""),0,IF(COUNTIFS(A$2:A757,A757,B$2:B757,B757)=1,1,0))</f>
        <v>1</v>
      </c>
    </row>
    <row r="758" customFormat="false" ht="15" hidden="false" customHeight="false" outlineLevel="0" collapsed="false">
      <c r="A758" s="15" t="s">
        <v>427</v>
      </c>
      <c r="B758" s="15" t="s">
        <v>296</v>
      </c>
      <c r="C758" s="15"/>
      <c r="D758" s="15"/>
      <c r="F758" s="18" t="str">
        <f aca="false">IF(B758="","",IFERROR(INDEX(Materials!$B$2:$B$301,MATCH(B758,Materials!$A$2:$A$301,0)),""))</f>
        <v>Glidant / Anti-tacking</v>
      </c>
      <c r="G758" s="18" t="str">
        <f aca="true">IF(AND(A758="",B758=""),"",IF(A758="","Missing product",IF(B758="","Missing material",IF(COUNTIF(ProductList,A758)=0,"Product not in Products list",IF(COUNTIF(MaterialList,B758)=0,"Material not in Materials list","OK")))))</f>
        <v>OK</v>
      </c>
      <c r="H758" s="18" t="str">
        <f aca="false">IF(F758="Active",A758&amp;"|"&amp;COUNTIFS(A$2:A758,A758,F$2:F758,"Active"),"")</f>
        <v/>
      </c>
      <c r="I758" s="18" t="str">
        <f aca="false">IF(B758="","",IF(SUMPRODUCT(MAX((A$1:A757=A758)*(B$1:B757=B758)*ROW(A$1:A757)))=0,C758&amp;"",IF(C758="",INDEX(I$1:I757,SUMPRODUCT(MAX((A$1:A757=A758)*(B$1:B757=B758)*ROW(A$1:A757)))),IF(INDEX(I$1:I757,SUMPRODUCT(MAX((A$1:A757=A758)*(B$1:B757=B758)*ROW(A$1:A757))))="",C758&amp;"",INDEX(I$1:I757,SUMPRODUCT(MAX((A$1:A757=A758)*(B$1:B757=B758)*ROW(A$1:A757))))&amp;"; "&amp;C758))))</f>
        <v/>
      </c>
      <c r="J758" s="18" t="str">
        <f aca="false">IF(A758="","",A758&amp;"|"&amp;COUNTIF(A$2:A758,A758))</f>
        <v>TRILEMO ER 5-2.5-1000|15</v>
      </c>
      <c r="K758" s="18" t="n">
        <f aca="false">IF(OR(A758="",B758=""),0,IF(COUNTIFS(A$2:A758,A758,B$2:B758,B758)=1,1,0))</f>
        <v>1</v>
      </c>
    </row>
    <row r="759" customFormat="false" ht="15" hidden="false" customHeight="false" outlineLevel="0" collapsed="false">
      <c r="A759" s="15" t="s">
        <v>427</v>
      </c>
      <c r="B759" s="15" t="s">
        <v>341</v>
      </c>
      <c r="C759" s="15"/>
      <c r="D759" s="15"/>
      <c r="F759" s="18" t="str">
        <f aca="false">IF(B759="","",IFERROR(INDEX(Materials!$B$2:$B$301,MATCH(B759,Materials!$A$2:$A$301,0)),""))</f>
        <v>Solvent</v>
      </c>
      <c r="G759" s="18" t="str">
        <f aca="true">IF(AND(A759="",B759=""),"",IF(A759="","Missing product",IF(B759="","Missing material",IF(COUNTIF(ProductList,A759)=0,"Product not in Products list",IF(COUNTIF(MaterialList,B759)=0,"Material not in Materials list","OK")))))</f>
        <v>OK</v>
      </c>
      <c r="H759" s="18" t="str">
        <f aca="false">IF(F759="Active",A759&amp;"|"&amp;COUNTIFS(A$2:A759,A759,F$2:F759,"Active"),"")</f>
        <v/>
      </c>
      <c r="I759" s="18" t="str">
        <f aca="false">IF(B759="","",IF(SUMPRODUCT(MAX((A$1:A758=A759)*(B$1:B758=B759)*ROW(A$1:A758)))=0,C759&amp;"",IF(C759="",INDEX(I$1:I758,SUMPRODUCT(MAX((A$1:A758=A759)*(B$1:B758=B759)*ROW(A$1:A758)))),IF(INDEX(I$1:I758,SUMPRODUCT(MAX((A$1:A758=A759)*(B$1:B758=B759)*ROW(A$1:A758))))="",C759&amp;"",INDEX(I$1:I758,SUMPRODUCT(MAX((A$1:A758=A759)*(B$1:B758=B759)*ROW(A$1:A758))))&amp;"; "&amp;C759))))</f>
        <v/>
      </c>
      <c r="J759" s="18" t="str">
        <f aca="false">IF(A759="","",A759&amp;"|"&amp;COUNTIF(A$2:A759,A759))</f>
        <v>TRILEMO ER 5-2.5-1000|16</v>
      </c>
      <c r="K759" s="18" t="n">
        <f aca="false">IF(OR(A759="",B759=""),0,IF(COUNTIFS(A$2:A759,A759,B$2:B759,B759)=1,1,0))</f>
        <v>1</v>
      </c>
    </row>
    <row r="760" customFormat="false" ht="15" hidden="false" customHeight="false" outlineLevel="0" collapsed="false">
      <c r="A760" s="15" t="s">
        <v>427</v>
      </c>
      <c r="B760" s="15" t="s">
        <v>338</v>
      </c>
      <c r="C760" s="15"/>
      <c r="D760" s="15"/>
      <c r="F760" s="18" t="str">
        <f aca="false">IF(B760="","",IFERROR(INDEX(Materials!$B$2:$B$301,MATCH(B760,Materials!$A$2:$A$301,0)),""))</f>
        <v>Solvent</v>
      </c>
      <c r="G760" s="18" t="str">
        <f aca="true">IF(AND(A760="",B760=""),"",IF(A760="","Missing product",IF(B760="","Missing material",IF(COUNTIF(ProductList,A760)=0,"Product not in Products list",IF(COUNTIF(MaterialList,B760)=0,"Material not in Materials list","OK")))))</f>
        <v>OK</v>
      </c>
      <c r="H760" s="18" t="str">
        <f aca="false">IF(F760="Active",A760&amp;"|"&amp;COUNTIFS(A$2:A760,A760,F$2:F760,"Active"),"")</f>
        <v/>
      </c>
      <c r="I760" s="18" t="str">
        <f aca="false">IF(B760="","",IF(SUMPRODUCT(MAX((A$1:A759=A760)*(B$1:B759=B760)*ROW(A$1:A759)))=0,C760&amp;"",IF(C760="",INDEX(I$1:I759,SUMPRODUCT(MAX((A$1:A759=A760)*(B$1:B759=B760)*ROW(A$1:A759)))),IF(INDEX(I$1:I759,SUMPRODUCT(MAX((A$1:A759=A760)*(B$1:B759=B760)*ROW(A$1:A759))))="",C760&amp;"",INDEX(I$1:I759,SUMPRODUCT(MAX((A$1:A759=A760)*(B$1:B759=B760)*ROW(A$1:A759))))&amp;"; "&amp;C760))))</f>
        <v/>
      </c>
      <c r="J760" s="18" t="str">
        <f aca="false">IF(A760="","",A760&amp;"|"&amp;COUNTIF(A$2:A760,A760))</f>
        <v>TRILEMO ER 5-2.5-1000|17</v>
      </c>
      <c r="K760" s="18" t="n">
        <f aca="false">IF(OR(A760="",B760=""),0,IF(COUNTIFS(A$2:A760,A760,B$2:B760,B760)=1,1,0))</f>
        <v>1</v>
      </c>
    </row>
    <row r="761" customFormat="false" ht="15" hidden="false" customHeight="false" outlineLevel="0" collapsed="false">
      <c r="A761" s="15" t="s">
        <v>427</v>
      </c>
      <c r="B761" s="15" t="s">
        <v>226</v>
      </c>
      <c r="C761" s="15"/>
      <c r="D761" s="15"/>
      <c r="F761" s="18" t="str">
        <f aca="false">IF(B761="","",IFERROR(INDEX(Materials!$B$2:$B$301,MATCH(B761,Materials!$A$2:$A$301,0)),""))</f>
        <v>Binder / Coating Polymer</v>
      </c>
      <c r="G761" s="18" t="str">
        <f aca="true">IF(AND(A761="",B761=""),"",IF(A761="","Missing product",IF(B761="","Missing material",IF(COUNTIF(ProductList,A761)=0,"Product not in Products list",IF(COUNTIF(MaterialList,B761)=0,"Material not in Materials list","OK")))))</f>
        <v>OK</v>
      </c>
      <c r="H761" s="18" t="str">
        <f aca="false">IF(F761="Active",A761&amp;"|"&amp;COUNTIFS(A$2:A761,A761,F$2:F761,"Active"),"")</f>
        <v/>
      </c>
      <c r="I761" s="18" t="str">
        <f aca="false">IF(B761="","",IF(SUMPRODUCT(MAX((A$1:A760=A761)*(B$1:B760=B761)*ROW(A$1:A760)))=0,C761&amp;"",IF(C761="",INDEX(I$1:I760,SUMPRODUCT(MAX((A$1:A760=A761)*(B$1:B760=B761)*ROW(A$1:A760)))),IF(INDEX(I$1:I760,SUMPRODUCT(MAX((A$1:A760=A761)*(B$1:B760=B761)*ROW(A$1:A760))))="",C761&amp;"",INDEX(I$1:I760,SUMPRODUCT(MAX((A$1:A760=A761)*(B$1:B760=B761)*ROW(A$1:A760))))&amp;"; "&amp;C761))))</f>
        <v/>
      </c>
      <c r="J761" s="18" t="str">
        <f aca="false">IF(A761="","",A761&amp;"|"&amp;COUNTIF(A$2:A761,A761))</f>
        <v>TRILEMO ER 5-2.5-1000|18</v>
      </c>
      <c r="K761" s="18" t="n">
        <f aca="false">IF(OR(A761="",B761=""),0,IF(COUNTIFS(A$2:A761,A761,B$2:B761,B761)=1,1,0))</f>
        <v>0</v>
      </c>
    </row>
    <row r="762" customFormat="false" ht="15" hidden="false" customHeight="false" outlineLevel="0" collapsed="false">
      <c r="A762" s="15" t="s">
        <v>427</v>
      </c>
      <c r="B762" s="15" t="s">
        <v>311</v>
      </c>
      <c r="C762" s="15"/>
      <c r="D762" s="15"/>
      <c r="F762" s="18" t="str">
        <f aca="false">IF(B762="","",IFERROR(INDEX(Materials!$B$2:$B$301,MATCH(B762,Materials!$A$2:$A$301,0)),""))</f>
        <v>Plasticizer</v>
      </c>
      <c r="G762" s="18" t="str">
        <f aca="true">IF(AND(A762="",B762=""),"",IF(A762="","Missing product",IF(B762="","Missing material",IF(COUNTIF(ProductList,A762)=0,"Product not in Products list",IF(COUNTIF(MaterialList,B762)=0,"Material not in Materials list","OK")))))</f>
        <v>OK</v>
      </c>
      <c r="H762" s="18" t="str">
        <f aca="false">IF(F762="Active",A762&amp;"|"&amp;COUNTIFS(A$2:A762,A762,F$2:F762,"Active"),"")</f>
        <v/>
      </c>
      <c r="I762" s="18" t="str">
        <f aca="false">IF(B762="","",IF(SUMPRODUCT(MAX((A$1:A761=A762)*(B$1:B761=B762)*ROW(A$1:A761)))=0,C762&amp;"",IF(C762="",INDEX(I$1:I761,SUMPRODUCT(MAX((A$1:A761=A762)*(B$1:B761=B762)*ROW(A$1:A761)))),IF(INDEX(I$1:I761,SUMPRODUCT(MAX((A$1:A761=A762)*(B$1:B761=B762)*ROW(A$1:A761))))="",C762&amp;"",INDEX(I$1:I761,SUMPRODUCT(MAX((A$1:A761=A762)*(B$1:B761=B762)*ROW(A$1:A761))))&amp;"; "&amp;C762))))</f>
        <v/>
      </c>
      <c r="J762" s="18" t="str">
        <f aca="false">IF(A762="","",A762&amp;"|"&amp;COUNTIF(A$2:A762,A762))</f>
        <v>TRILEMO ER 5-2.5-1000|19</v>
      </c>
      <c r="K762" s="18" t="n">
        <f aca="false">IF(OR(A762="",B762=""),0,IF(COUNTIFS(A$2:A762,A762,B$2:B762,B762)=1,1,0))</f>
        <v>0</v>
      </c>
    </row>
    <row r="763" customFormat="false" ht="15" hidden="false" customHeight="false" outlineLevel="0" collapsed="false">
      <c r="A763" s="15" t="s">
        <v>427</v>
      </c>
      <c r="B763" s="15" t="s">
        <v>303</v>
      </c>
      <c r="C763" s="15"/>
      <c r="D763" s="15"/>
      <c r="F763" s="18" t="str">
        <f aca="false">IF(B763="","",IFERROR(INDEX(Materials!$B$2:$B$301,MATCH(B763,Materials!$A$2:$A$301,0)),""))</f>
        <v>Opacifier</v>
      </c>
      <c r="G763" s="18" t="str">
        <f aca="true">IF(AND(A763="",B763=""),"",IF(A763="","Missing product",IF(B763="","Missing material",IF(COUNTIF(ProductList,A763)=0,"Product not in Products list",IF(COUNTIF(MaterialList,B763)=0,"Material not in Materials list","OK")))))</f>
        <v>OK</v>
      </c>
      <c r="H763" s="18" t="str">
        <f aca="false">IF(F763="Active",A763&amp;"|"&amp;COUNTIFS(A$2:A763,A763,F$2:F763,"Active"),"")</f>
        <v/>
      </c>
      <c r="I763" s="18" t="str">
        <f aca="false">IF(B763="","",IF(SUMPRODUCT(MAX((A$1:A762=A763)*(B$1:B762=B763)*ROW(A$1:A762)))=0,C763&amp;"",IF(C763="",INDEX(I$1:I762,SUMPRODUCT(MAX((A$1:A762=A763)*(B$1:B762=B763)*ROW(A$1:A762)))),IF(INDEX(I$1:I762,SUMPRODUCT(MAX((A$1:A762=A763)*(B$1:B762=B763)*ROW(A$1:A762))))="",C763&amp;"",INDEX(I$1:I762,SUMPRODUCT(MAX((A$1:A762=A763)*(B$1:B762=B763)*ROW(A$1:A762))))&amp;"; "&amp;C763))))</f>
        <v/>
      </c>
      <c r="J763" s="18" t="str">
        <f aca="false">IF(A763="","",A763&amp;"|"&amp;COUNTIF(A$2:A763,A763))</f>
        <v>TRILEMO ER 5-2.5-1000|20</v>
      </c>
      <c r="K763" s="18" t="n">
        <f aca="false">IF(OR(A763="",B763=""),0,IF(COUNTIFS(A$2:A763,A763,B$2:B763,B763)=1,1,0))</f>
        <v>0</v>
      </c>
    </row>
    <row r="764" customFormat="false" ht="15" hidden="false" customHeight="false" outlineLevel="0" collapsed="false">
      <c r="A764" s="15" t="s">
        <v>427</v>
      </c>
      <c r="B764" s="15" t="s">
        <v>296</v>
      </c>
      <c r="C764" s="15"/>
      <c r="D764" s="15"/>
      <c r="F764" s="18" t="str">
        <f aca="false">IF(B764="","",IFERROR(INDEX(Materials!$B$2:$B$301,MATCH(B764,Materials!$A$2:$A$301,0)),""))</f>
        <v>Glidant / Anti-tacking</v>
      </c>
      <c r="G764" s="18" t="str">
        <f aca="true">IF(AND(A764="",B764=""),"",IF(A764="","Missing product",IF(B764="","Missing material",IF(COUNTIF(ProductList,A764)=0,"Product not in Products list",IF(COUNTIF(MaterialList,B764)=0,"Material not in Materials list","OK")))))</f>
        <v>OK</v>
      </c>
      <c r="H764" s="18" t="str">
        <f aca="false">IF(F764="Active",A764&amp;"|"&amp;COUNTIFS(A$2:A764,A764,F$2:F764,"Active"),"")</f>
        <v/>
      </c>
      <c r="I764" s="18" t="str">
        <f aca="false">IF(B764="","",IF(SUMPRODUCT(MAX((A$1:A763=A764)*(B$1:B763=B764)*ROW(A$1:A763)))=0,C764&amp;"",IF(C764="",INDEX(I$1:I763,SUMPRODUCT(MAX((A$1:A763=A764)*(B$1:B763=B764)*ROW(A$1:A763)))),IF(INDEX(I$1:I763,SUMPRODUCT(MAX((A$1:A763=A764)*(B$1:B763=B764)*ROW(A$1:A763))))="",C764&amp;"",INDEX(I$1:I763,SUMPRODUCT(MAX((A$1:A763=A764)*(B$1:B763=B764)*ROW(A$1:A763))))&amp;"; "&amp;C764))))</f>
        <v/>
      </c>
      <c r="J764" s="18" t="str">
        <f aca="false">IF(A764="","",A764&amp;"|"&amp;COUNTIF(A$2:A764,A764))</f>
        <v>TRILEMO ER 5-2.5-1000|21</v>
      </c>
      <c r="K764" s="18" t="n">
        <f aca="false">IF(OR(A764="",B764=""),0,IF(COUNTIFS(A$2:A764,A764,B$2:B764,B764)=1,1,0))</f>
        <v>0</v>
      </c>
    </row>
    <row r="765" customFormat="false" ht="15" hidden="false" customHeight="false" outlineLevel="0" collapsed="false">
      <c r="A765" s="15" t="s">
        <v>427</v>
      </c>
      <c r="B765" s="15" t="s">
        <v>252</v>
      </c>
      <c r="C765" s="15"/>
      <c r="D765" s="15"/>
      <c r="F765" s="18" t="str">
        <f aca="false">IF(B765="","",IFERROR(INDEX(Materials!$B$2:$B$301,MATCH(B765,Materials!$A$2:$A$301,0)),""))</f>
        <v>Colorant</v>
      </c>
      <c r="G765" s="18" t="str">
        <f aca="true">IF(AND(A765="",B765=""),"",IF(A765="","Missing product",IF(B765="","Missing material",IF(COUNTIF(ProductList,A765)=0,"Product not in Products list",IF(COUNTIF(MaterialList,B765)=0,"Material not in Materials list","OK")))))</f>
        <v>OK</v>
      </c>
      <c r="H765" s="18" t="str">
        <f aca="false">IF(F765="Active",A765&amp;"|"&amp;COUNTIFS(A$2:A765,A765,F$2:F765,"Active"),"")</f>
        <v/>
      </c>
      <c r="I765" s="18" t="str">
        <f aca="false">IF(B765="","",IF(SUMPRODUCT(MAX((A$1:A764=A765)*(B$1:B764=B765)*ROW(A$1:A764)))=0,C765&amp;"",IF(C765="",INDEX(I$1:I764,SUMPRODUCT(MAX((A$1:A764=A765)*(B$1:B764=B765)*ROW(A$1:A764)))),IF(INDEX(I$1:I764,SUMPRODUCT(MAX((A$1:A764=A765)*(B$1:B764=B765)*ROW(A$1:A764))))="",C765&amp;"",INDEX(I$1:I764,SUMPRODUCT(MAX((A$1:A764=A765)*(B$1:B764=B765)*ROW(A$1:A764))))&amp;"; "&amp;C765))))</f>
        <v/>
      </c>
      <c r="J765" s="18" t="str">
        <f aca="false">IF(A765="","",A765&amp;"|"&amp;COUNTIF(A$2:A765,A765))</f>
        <v>TRILEMO ER 5-2.5-1000|22</v>
      </c>
      <c r="K765" s="18" t="n">
        <f aca="false">IF(OR(A765="",B765=""),0,IF(COUNTIFS(A$2:A765,A765,B$2:B765,B765)=1,1,0))</f>
        <v>1</v>
      </c>
    </row>
    <row r="766" customFormat="false" ht="15" hidden="false" customHeight="false" outlineLevel="0" collapsed="false">
      <c r="A766" s="15" t="s">
        <v>427</v>
      </c>
      <c r="B766" s="15" t="s">
        <v>250</v>
      </c>
      <c r="C766" s="15"/>
      <c r="D766" s="15"/>
      <c r="F766" s="18" t="str">
        <f aca="false">IF(B766="","",IFERROR(INDEX(Materials!$B$2:$B$301,MATCH(B766,Materials!$A$2:$A$301,0)),""))</f>
        <v>Colorant</v>
      </c>
      <c r="G766" s="18" t="str">
        <f aca="true">IF(AND(A766="",B766=""),"",IF(A766="","Missing product",IF(B766="","Missing material",IF(COUNTIF(ProductList,A766)=0,"Product not in Products list",IF(COUNTIF(MaterialList,B766)=0,"Material not in Materials list","OK")))))</f>
        <v>OK</v>
      </c>
      <c r="H766" s="18" t="str">
        <f aca="false">IF(F766="Active",A766&amp;"|"&amp;COUNTIFS(A$2:A766,A766,F$2:F766,"Active"),"")</f>
        <v/>
      </c>
      <c r="I766" s="18" t="str">
        <f aca="false">IF(B766="","",IF(SUMPRODUCT(MAX((A$1:A765=A766)*(B$1:B765=B766)*ROW(A$1:A765)))=0,C766&amp;"",IF(C766="",INDEX(I$1:I765,SUMPRODUCT(MAX((A$1:A765=A766)*(B$1:B765=B766)*ROW(A$1:A765)))),IF(INDEX(I$1:I765,SUMPRODUCT(MAX((A$1:A765=A766)*(B$1:B765=B766)*ROW(A$1:A765))))="",C766&amp;"",INDEX(I$1:I765,SUMPRODUCT(MAX((A$1:A765=A766)*(B$1:B765=B766)*ROW(A$1:A765))))&amp;"; "&amp;C766))))</f>
        <v/>
      </c>
      <c r="J766" s="18" t="str">
        <f aca="false">IF(A766="","",A766&amp;"|"&amp;COUNTIF(A$2:A766,A766))</f>
        <v>TRILEMO ER 5-2.5-1000|23</v>
      </c>
      <c r="K766" s="18" t="n">
        <f aca="false">IF(OR(A766="",B766=""),0,IF(COUNTIFS(A$2:A766,A766,B$2:B766,B766)=1,1,0))</f>
        <v>1</v>
      </c>
    </row>
    <row r="767" customFormat="false" ht="15" hidden="false" customHeight="false" outlineLevel="0" collapsed="false">
      <c r="A767" s="15" t="s">
        <v>427</v>
      </c>
      <c r="B767" s="15" t="s">
        <v>342</v>
      </c>
      <c r="C767" s="15"/>
      <c r="D767" s="15"/>
      <c r="F767" s="18" t="str">
        <f aca="false">IF(B767="","",IFERROR(INDEX(Materials!$B$2:$B$301,MATCH(B767,Materials!$A$2:$A$301,0)),""))</f>
        <v>Solvent</v>
      </c>
      <c r="G767" s="18" t="str">
        <f aca="true">IF(AND(A767="",B767=""),"",IF(A767="","Missing product",IF(B767="","Missing material",IF(COUNTIF(ProductList,A767)=0,"Product not in Products list",IF(COUNTIF(MaterialList,B767)=0,"Material not in Materials list","OK")))))</f>
        <v>OK</v>
      </c>
      <c r="H767" s="18" t="str">
        <f aca="false">IF(F767="Active",A767&amp;"|"&amp;COUNTIFS(A$2:A767,A767,F$2:F767,"Active"),"")</f>
        <v/>
      </c>
      <c r="I767" s="18" t="str">
        <f aca="false">IF(B767="","",IF(SUMPRODUCT(MAX((A$1:A766=A767)*(B$1:B766=B767)*ROW(A$1:A766)))=0,C767&amp;"",IF(C767="",INDEX(I$1:I766,SUMPRODUCT(MAX((A$1:A766=A767)*(B$1:B766=B767)*ROW(A$1:A766)))),IF(INDEX(I$1:I766,SUMPRODUCT(MAX((A$1:A766=A767)*(B$1:B766=B767)*ROW(A$1:A766))))="",C767&amp;"",INDEX(I$1:I766,SUMPRODUCT(MAX((A$1:A766=A767)*(B$1:B766=B767)*ROW(A$1:A766))))&amp;"; "&amp;C767))))</f>
        <v/>
      </c>
      <c r="J767" s="18" t="str">
        <f aca="false">IF(A767="","",A767&amp;"|"&amp;COUNTIF(A$2:A767,A767))</f>
        <v>TRILEMO ER 5-2.5-1000|24</v>
      </c>
      <c r="K767" s="18" t="n">
        <f aca="false">IF(OR(A767="",B767=""),0,IF(COUNTIFS(A$2:A767,A767,B$2:B767,B767)=1,1,0))</f>
        <v>0</v>
      </c>
    </row>
    <row r="768" customFormat="false" ht="15" hidden="false" customHeight="false" outlineLevel="0" collapsed="false">
      <c r="A768" s="15" t="s">
        <v>427</v>
      </c>
      <c r="B768" s="15" t="s">
        <v>338</v>
      </c>
      <c r="C768" s="15"/>
      <c r="D768" s="15"/>
      <c r="F768" s="18" t="str">
        <f aca="false">IF(B768="","",IFERROR(INDEX(Materials!$B$2:$B$301,MATCH(B768,Materials!$A$2:$A$301,0)),""))</f>
        <v>Solvent</v>
      </c>
      <c r="G768" s="18" t="str">
        <f aca="true">IF(AND(A768="",B768=""),"",IF(A768="","Missing product",IF(B768="","Missing material",IF(COUNTIF(ProductList,A768)=0,"Product not in Products list",IF(COUNTIF(MaterialList,B768)=0,"Material not in Materials list","OK")))))</f>
        <v>OK</v>
      </c>
      <c r="H768" s="18" t="str">
        <f aca="false">IF(F768="Active",A768&amp;"|"&amp;COUNTIFS(A$2:A768,A768,F$2:F768,"Active"),"")</f>
        <v/>
      </c>
      <c r="I768" s="18" t="str">
        <f aca="false">IF(B768="","",IF(SUMPRODUCT(MAX((A$1:A767=A768)*(B$1:B767=B768)*ROW(A$1:A767)))=0,C768&amp;"",IF(C768="",INDEX(I$1:I767,SUMPRODUCT(MAX((A$1:A767=A768)*(B$1:B767=B768)*ROW(A$1:A767)))),IF(INDEX(I$1:I767,SUMPRODUCT(MAX((A$1:A767=A768)*(B$1:B767=B768)*ROW(A$1:A767))))="",C768&amp;"",INDEX(I$1:I767,SUMPRODUCT(MAX((A$1:A767=A768)*(B$1:B767=B768)*ROW(A$1:A767))))&amp;"; "&amp;C768))))</f>
        <v/>
      </c>
      <c r="J768" s="18" t="str">
        <f aca="false">IF(A768="","",A768&amp;"|"&amp;COUNTIF(A$2:A768,A768))</f>
        <v>TRILEMO ER 5-2.5-1000|25</v>
      </c>
      <c r="K768" s="18" t="n">
        <f aca="false">IF(OR(A768="",B768=""),0,IF(COUNTIFS(A$2:A768,A768,B$2:B768,B768)=1,1,0))</f>
        <v>0</v>
      </c>
    </row>
    <row r="769" customFormat="false" ht="15" hidden="false" customHeight="false" outlineLevel="0" collapsed="false">
      <c r="A769" s="15" t="s">
        <v>428</v>
      </c>
      <c r="B769" s="15" t="s">
        <v>164</v>
      </c>
      <c r="C769" s="15"/>
      <c r="D769" s="15"/>
      <c r="F769" s="18" t="str">
        <f aca="false">IF(B769="","",IFERROR(INDEX(Materials!$B$2:$B$301,MATCH(B769,Materials!$A$2:$A$301,0)),""))</f>
        <v>Active</v>
      </c>
      <c r="G769" s="18" t="str">
        <f aca="true">IF(AND(A769="",B769=""),"",IF(A769="","Missing product",IF(B769="","Missing material",IF(COUNTIF(ProductList,A769)=0,"Product not in Products list",IF(COUNTIF(MaterialList,B769)=0,"Material not in Materials list","OK")))))</f>
        <v>OK</v>
      </c>
      <c r="H769" s="18" t="str">
        <f aca="false">IF(F769="Active",A769&amp;"|"&amp;COUNTIFS(A$2:A769,A769,F$2:F769,"Active"),"")</f>
        <v>TRILEMO ER 10-5-1000|1</v>
      </c>
      <c r="I769" s="18" t="str">
        <f aca="false">IF(B769="","",IF(SUMPRODUCT(MAX((A$1:A768=A769)*(B$1:B768=B769)*ROW(A$1:A768)))=0,C769&amp;"",IF(C769="",INDEX(I$1:I768,SUMPRODUCT(MAX((A$1:A768=A769)*(B$1:B768=B769)*ROW(A$1:A768)))),IF(INDEX(I$1:I768,SUMPRODUCT(MAX((A$1:A768=A769)*(B$1:B768=B769)*ROW(A$1:A768))))="",C769&amp;"",INDEX(I$1:I768,SUMPRODUCT(MAX((A$1:A768=A769)*(B$1:B768=B769)*ROW(A$1:A768))))&amp;"; "&amp;C769))))</f>
        <v/>
      </c>
      <c r="J769" s="18" t="str">
        <f aca="false">IF(A769="","",A769&amp;"|"&amp;COUNTIF(A$2:A769,A769))</f>
        <v>TRILEMO ER 10-5-1000|1</v>
      </c>
      <c r="K769" s="18" t="n">
        <f aca="false">IF(OR(A769="",B769=""),0,IF(COUNTIFS(A$2:A769,A769,B$2:B769,B769)=1,1,0))</f>
        <v>1</v>
      </c>
    </row>
    <row r="770" customFormat="false" ht="15" hidden="false" customHeight="false" outlineLevel="0" collapsed="false">
      <c r="A770" s="15" t="s">
        <v>428</v>
      </c>
      <c r="B770" s="15" t="s">
        <v>329</v>
      </c>
      <c r="C770" s="15" t="s">
        <v>489</v>
      </c>
      <c r="D770" s="15"/>
      <c r="F770" s="18" t="str">
        <f aca="false">IF(B770="","",IFERROR(INDEX(Materials!$B$2:$B$301,MATCH(B770,Materials!$A$2:$A$301,0)),""))</f>
        <v>Release / Matrix Polymer</v>
      </c>
      <c r="G770" s="18" t="str">
        <f aca="true">IF(AND(A770="",B770=""),"",IF(A770="","Missing product",IF(B770="","Missing material",IF(COUNTIF(ProductList,A770)=0,"Product not in Products list",IF(COUNTIF(MaterialList,B770)=0,"Material not in Materials list","OK")))))</f>
        <v>OK</v>
      </c>
      <c r="H770" s="18" t="str">
        <f aca="false">IF(F770="Active",A770&amp;"|"&amp;COUNTIFS(A$2:A770,A770,F$2:F770,"Active"),"")</f>
        <v/>
      </c>
      <c r="I770" s="18" t="str">
        <f aca="false">IF(B770="","",IF(SUMPRODUCT(MAX((A$1:A769=A770)*(B$1:B769=B770)*ROW(A$1:A769)))=0,C770&amp;"",IF(C770="",INDEX(I$1:I769,SUMPRODUCT(MAX((A$1:A769=A770)*(B$1:B769=B770)*ROW(A$1:A769)))),IF(INDEX(I$1:I769,SUMPRODUCT(MAX((A$1:A769=A770)*(B$1:B769=B770)*ROW(A$1:A769))))="",C770&amp;"",INDEX(I$1:I769,SUMPRODUCT(MAX((A$1:A769=A770)*(B$1:B769=B770)*ROW(A$1:A769))))&amp;"; "&amp;C770))))</f>
        <v>Intra-granular</v>
      </c>
      <c r="J770" s="18" t="str">
        <f aca="false">IF(A770="","",A770&amp;"|"&amp;COUNTIF(A$2:A770,A770))</f>
        <v>TRILEMO ER 10-5-1000|2</v>
      </c>
      <c r="K770" s="18" t="n">
        <f aca="false">IF(OR(A770="",B770=""),0,IF(COUNTIFS(A$2:A770,A770,B$2:B770,B770)=1,1,0))</f>
        <v>1</v>
      </c>
    </row>
    <row r="771" customFormat="false" ht="15" hidden="false" customHeight="false" outlineLevel="0" collapsed="false">
      <c r="A771" s="15" t="s">
        <v>428</v>
      </c>
      <c r="B771" s="15" t="s">
        <v>222</v>
      </c>
      <c r="C771" s="15" t="s">
        <v>489</v>
      </c>
      <c r="D771" s="15"/>
      <c r="F771" s="18" t="str">
        <f aca="false">IF(B771="","",IFERROR(INDEX(Materials!$B$2:$B$301,MATCH(B771,Materials!$A$2:$A$301,0)),""))</f>
        <v>Binder</v>
      </c>
      <c r="G771" s="18" t="str">
        <f aca="true">IF(AND(A771="",B771=""),"",IF(A771="","Missing product",IF(B771="","Missing material",IF(COUNTIF(ProductList,A771)=0,"Product not in Products list",IF(COUNTIF(MaterialList,B771)=0,"Material not in Materials list","OK")))))</f>
        <v>OK</v>
      </c>
      <c r="H771" s="18" t="str">
        <f aca="false">IF(F771="Active",A771&amp;"|"&amp;COUNTIFS(A$2:A771,A771,F$2:F771,"Active"),"")</f>
        <v/>
      </c>
      <c r="I771" s="18" t="str">
        <f aca="false">IF(B771="","",IF(SUMPRODUCT(MAX((A$1:A770=A771)*(B$1:B770=B771)*ROW(A$1:A770)))=0,C771&amp;"",IF(C771="",INDEX(I$1:I770,SUMPRODUCT(MAX((A$1:A770=A771)*(B$1:B770=B771)*ROW(A$1:A770)))),IF(INDEX(I$1:I770,SUMPRODUCT(MAX((A$1:A770=A771)*(B$1:B770=B771)*ROW(A$1:A770))))="",C771&amp;"",INDEX(I$1:I770,SUMPRODUCT(MAX((A$1:A770=A771)*(B$1:B770=B771)*ROW(A$1:A770))))&amp;"; "&amp;C771))))</f>
        <v>Intra-granular</v>
      </c>
      <c r="J771" s="18" t="str">
        <f aca="false">IF(A771="","",A771&amp;"|"&amp;COUNTIF(A$2:A771,A771))</f>
        <v>TRILEMO ER 10-5-1000|3</v>
      </c>
      <c r="K771" s="18" t="n">
        <f aca="false">IF(OR(A771="",B771=""),0,IF(COUNTIFS(A$2:A771,A771,B$2:B771,B771)=1,1,0))</f>
        <v>1</v>
      </c>
    </row>
    <row r="772" customFormat="false" ht="15" hidden="false" customHeight="false" outlineLevel="0" collapsed="false">
      <c r="A772" s="15" t="s">
        <v>428</v>
      </c>
      <c r="B772" s="15" t="s">
        <v>222</v>
      </c>
      <c r="C772" s="15" t="s">
        <v>220</v>
      </c>
      <c r="D772" s="15"/>
      <c r="F772" s="18" t="str">
        <f aca="false">IF(B772="","",IFERROR(INDEX(Materials!$B$2:$B$301,MATCH(B772,Materials!$A$2:$A$301,0)),""))</f>
        <v>Binder</v>
      </c>
      <c r="G772" s="18" t="str">
        <f aca="true">IF(AND(A772="",B772=""),"",IF(A772="","Missing product",IF(B772="","Missing material",IF(COUNTIF(ProductList,A772)=0,"Product not in Products list",IF(COUNTIF(MaterialList,B772)=0,"Material not in Materials list","OK")))))</f>
        <v>OK</v>
      </c>
      <c r="H772" s="18" t="str">
        <f aca="false">IF(F772="Active",A772&amp;"|"&amp;COUNTIFS(A$2:A772,A772,F$2:F772,"Active"),"")</f>
        <v/>
      </c>
      <c r="I772" s="18" t="str">
        <f aca="false">IF(B772="","",IF(SUMPRODUCT(MAX((A$1:A771=A772)*(B$1:B771=B772)*ROW(A$1:A771)))=0,C772&amp;"",IF(C772="",INDEX(I$1:I771,SUMPRODUCT(MAX((A$1:A771=A772)*(B$1:B771=B772)*ROW(A$1:A771)))),IF(INDEX(I$1:I771,SUMPRODUCT(MAX((A$1:A771=A772)*(B$1:B771=B772)*ROW(A$1:A771))))="",C772&amp;"",INDEX(I$1:I771,SUMPRODUCT(MAX((A$1:A771=A772)*(B$1:B771=B772)*ROW(A$1:A771))))&amp;"; "&amp;C772))))</f>
        <v>Intra-granular; Binder</v>
      </c>
      <c r="J772" s="18" t="str">
        <f aca="false">IF(A772="","",A772&amp;"|"&amp;COUNTIF(A$2:A772,A772))</f>
        <v>TRILEMO ER 10-5-1000|4</v>
      </c>
      <c r="K772" s="18" t="n">
        <f aca="false">IF(OR(A772="",B772=""),0,IF(COUNTIFS(A$2:A772,A772,B$2:B772,B772)=1,1,0))</f>
        <v>0</v>
      </c>
    </row>
    <row r="773" customFormat="false" ht="15" hidden="false" customHeight="false" outlineLevel="0" collapsed="false">
      <c r="A773" s="15" t="s">
        <v>428</v>
      </c>
      <c r="B773" s="15" t="s">
        <v>342</v>
      </c>
      <c r="C773" s="15"/>
      <c r="D773" s="15"/>
      <c r="F773" s="18" t="str">
        <f aca="false">IF(B773="","",IFERROR(INDEX(Materials!$B$2:$B$301,MATCH(B773,Materials!$A$2:$A$301,0)),""))</f>
        <v>Solvent</v>
      </c>
      <c r="G773" s="18" t="str">
        <f aca="true">IF(AND(A773="",B773=""),"",IF(A773="","Missing product",IF(B773="","Missing material",IF(COUNTIF(ProductList,A773)=0,"Product not in Products list",IF(COUNTIF(MaterialList,B773)=0,"Material not in Materials list","OK")))))</f>
        <v>OK</v>
      </c>
      <c r="H773" s="18" t="str">
        <f aca="false">IF(F773="Active",A773&amp;"|"&amp;COUNTIFS(A$2:A773,A773,F$2:F773,"Active"),"")</f>
        <v/>
      </c>
      <c r="I773" s="18" t="str">
        <f aca="false">IF(B773="","",IF(SUMPRODUCT(MAX((A$1:A772=A773)*(B$1:B772=B773)*ROW(A$1:A772)))=0,C773&amp;"",IF(C773="",INDEX(I$1:I772,SUMPRODUCT(MAX((A$1:A772=A773)*(B$1:B772=B773)*ROW(A$1:A772)))),IF(INDEX(I$1:I772,SUMPRODUCT(MAX((A$1:A772=A773)*(B$1:B772=B773)*ROW(A$1:A772))))="",C773&amp;"",INDEX(I$1:I772,SUMPRODUCT(MAX((A$1:A772=A773)*(B$1:B772=B773)*ROW(A$1:A772))))&amp;"; "&amp;C773))))</f>
        <v/>
      </c>
      <c r="J773" s="18" t="str">
        <f aca="false">IF(A773="","",A773&amp;"|"&amp;COUNTIF(A$2:A773,A773))</f>
        <v>TRILEMO ER 10-5-1000|5</v>
      </c>
      <c r="K773" s="18" t="n">
        <f aca="false">IF(OR(A773="",B773=""),0,IF(COUNTIFS(A$2:A773,A773,B$2:B773,B773)=1,1,0))</f>
        <v>1</v>
      </c>
    </row>
    <row r="774" customFormat="false" ht="15" hidden="false" customHeight="false" outlineLevel="0" collapsed="false">
      <c r="A774" s="15" t="s">
        <v>428</v>
      </c>
      <c r="B774" s="15" t="s">
        <v>329</v>
      </c>
      <c r="C774" s="15" t="s">
        <v>492</v>
      </c>
      <c r="D774" s="15"/>
      <c r="F774" s="18" t="str">
        <f aca="false">IF(B774="","",IFERROR(INDEX(Materials!$B$2:$B$301,MATCH(B774,Materials!$A$2:$A$301,0)),""))</f>
        <v>Release / Matrix Polymer</v>
      </c>
      <c r="G774" s="18" t="str">
        <f aca="true">IF(AND(A774="",B774=""),"",IF(A774="","Missing product",IF(B774="","Missing material",IF(COUNTIF(ProductList,A774)=0,"Product not in Products list",IF(COUNTIF(MaterialList,B774)=0,"Material not in Materials list","OK")))))</f>
        <v>OK</v>
      </c>
      <c r="H774" s="18" t="str">
        <f aca="false">IF(F774="Active",A774&amp;"|"&amp;COUNTIFS(A$2:A774,A774,F$2:F774,"Active"),"")</f>
        <v/>
      </c>
      <c r="I774" s="18" t="str">
        <f aca="false">IF(B774="","",IF(SUMPRODUCT(MAX((A$1:A773=A774)*(B$1:B773=B774)*ROW(A$1:A773)))=0,C774&amp;"",IF(C774="",INDEX(I$1:I773,SUMPRODUCT(MAX((A$1:A773=A774)*(B$1:B773=B774)*ROW(A$1:A773)))),IF(INDEX(I$1:I773,SUMPRODUCT(MAX((A$1:A773=A774)*(B$1:B773=B774)*ROW(A$1:A773))))="",C774&amp;"",INDEX(I$1:I773,SUMPRODUCT(MAX((A$1:A773=A774)*(B$1:B773=B774)*ROW(A$1:A773))))&amp;"; "&amp;C774))))</f>
        <v>Intra-granular; Extra-granular</v>
      </c>
      <c r="J774" s="18" t="str">
        <f aca="false">IF(A774="","",A774&amp;"|"&amp;COUNTIF(A$2:A774,A774))</f>
        <v>TRILEMO ER 10-5-1000|6</v>
      </c>
      <c r="K774" s="18" t="n">
        <f aca="false">IF(OR(A774="",B774=""),0,IF(COUNTIFS(A$2:A774,A774,B$2:B774,B774)=1,1,0))</f>
        <v>0</v>
      </c>
    </row>
    <row r="775" customFormat="false" ht="15" hidden="false" customHeight="false" outlineLevel="0" collapsed="false">
      <c r="A775" s="15" t="s">
        <v>428</v>
      </c>
      <c r="B775" s="15" t="s">
        <v>293</v>
      </c>
      <c r="C775" s="15"/>
      <c r="D775" s="15"/>
      <c r="F775" s="18" t="str">
        <f aca="false">IF(B775="","",IFERROR(INDEX(Materials!$B$2:$B$301,MATCH(B775,Materials!$A$2:$A$301,0)),""))</f>
        <v>Glidant</v>
      </c>
      <c r="G775" s="18" t="str">
        <f aca="true">IF(AND(A775="",B775=""),"",IF(A775="","Missing product",IF(B775="","Missing material",IF(COUNTIF(ProductList,A775)=0,"Product not in Products list",IF(COUNTIF(MaterialList,B775)=0,"Material not in Materials list","OK")))))</f>
        <v>OK</v>
      </c>
      <c r="H775" s="18" t="str">
        <f aca="false">IF(F775="Active",A775&amp;"|"&amp;COUNTIFS(A$2:A775,A775,F$2:F775,"Active"),"")</f>
        <v/>
      </c>
      <c r="I775" s="18" t="str">
        <f aca="false">IF(B775="","",IF(SUMPRODUCT(MAX((A$1:A774=A775)*(B$1:B774=B775)*ROW(A$1:A774)))=0,C775&amp;"",IF(C775="",INDEX(I$1:I774,SUMPRODUCT(MAX((A$1:A774=A775)*(B$1:B774=B775)*ROW(A$1:A774)))),IF(INDEX(I$1:I774,SUMPRODUCT(MAX((A$1:A774=A775)*(B$1:B774=B775)*ROW(A$1:A774))))="",C775&amp;"",INDEX(I$1:I774,SUMPRODUCT(MAX((A$1:A774=A775)*(B$1:B774=B775)*ROW(A$1:A774))))&amp;"; "&amp;C775))))</f>
        <v/>
      </c>
      <c r="J775" s="18" t="str">
        <f aca="false">IF(A775="","",A775&amp;"|"&amp;COUNTIF(A$2:A775,A775))</f>
        <v>TRILEMO ER 10-5-1000|7</v>
      </c>
      <c r="K775" s="18" t="n">
        <f aca="false">IF(OR(A775="",B775=""),0,IF(COUNTIFS(A$2:A775,A775,B$2:B775,B775)=1,1,0))</f>
        <v>1</v>
      </c>
    </row>
    <row r="776" customFormat="false" ht="15" hidden="false" customHeight="false" outlineLevel="0" collapsed="false">
      <c r="A776" s="15" t="s">
        <v>428</v>
      </c>
      <c r="B776" s="15" t="s">
        <v>298</v>
      </c>
      <c r="C776" s="15"/>
      <c r="D776" s="15"/>
      <c r="F776" s="18" t="str">
        <f aca="false">IF(B776="","",IFERROR(INDEX(Materials!$B$2:$B$301,MATCH(B776,Materials!$A$2:$A$301,0)),""))</f>
        <v>Lubricant</v>
      </c>
      <c r="G776" s="18" t="str">
        <f aca="true">IF(AND(A776="",B776=""),"",IF(A776="","Missing product",IF(B776="","Missing material",IF(COUNTIF(ProductList,A776)=0,"Product not in Products list",IF(COUNTIF(MaterialList,B776)=0,"Material not in Materials list","OK")))))</f>
        <v>OK</v>
      </c>
      <c r="H776" s="18" t="str">
        <f aca="false">IF(F776="Active",A776&amp;"|"&amp;COUNTIFS(A$2:A776,A776,F$2:F776,"Active"),"")</f>
        <v/>
      </c>
      <c r="I776" s="18" t="str">
        <f aca="false">IF(B776="","",IF(SUMPRODUCT(MAX((A$1:A775=A776)*(B$1:B775=B776)*ROW(A$1:A775)))=0,C776&amp;"",IF(C776="",INDEX(I$1:I775,SUMPRODUCT(MAX((A$1:A775=A776)*(B$1:B775=B776)*ROW(A$1:A775)))),IF(INDEX(I$1:I775,SUMPRODUCT(MAX((A$1:A775=A776)*(B$1:B775=B776)*ROW(A$1:A775))))="",C776&amp;"",INDEX(I$1:I775,SUMPRODUCT(MAX((A$1:A775=A776)*(B$1:B775=B776)*ROW(A$1:A775))))&amp;"; "&amp;C776))))</f>
        <v/>
      </c>
      <c r="J776" s="18" t="str">
        <f aca="false">IF(A776="","",A776&amp;"|"&amp;COUNTIF(A$2:A776,A776))</f>
        <v>TRILEMO ER 10-5-1000|8</v>
      </c>
      <c r="K776" s="18" t="n">
        <f aca="false">IF(OR(A776="",B776=""),0,IF(COUNTIFS(A$2:A776,A776,B$2:B776,B776)=1,1,0))</f>
        <v>1</v>
      </c>
    </row>
    <row r="777" customFormat="false" ht="15" hidden="false" customHeight="false" outlineLevel="0" collapsed="false">
      <c r="A777" s="15" t="s">
        <v>428</v>
      </c>
      <c r="B777" s="15" t="s">
        <v>115</v>
      </c>
      <c r="C777" s="15"/>
      <c r="D777" s="15"/>
      <c r="F777" s="18" t="str">
        <f aca="false">IF(B777="","",IFERROR(INDEX(Materials!$B$2:$B$301,MATCH(B777,Materials!$A$2:$A$301,0)),""))</f>
        <v>Active</v>
      </c>
      <c r="G777" s="18" t="str">
        <f aca="true">IF(AND(A777="",B777=""),"",IF(A777="","Missing product",IF(B777="","Missing material",IF(COUNTIF(ProductList,A777)=0,"Product not in Products list",IF(COUNTIF(MaterialList,B777)=0,"Material not in Materials list","OK")))))</f>
        <v>OK</v>
      </c>
      <c r="H777" s="18" t="str">
        <f aca="false">IF(F777="Active",A777&amp;"|"&amp;COUNTIFS(A$2:A777,A777,F$2:F777,"Active"),"")</f>
        <v>TRILEMO ER 10-5-1000|2</v>
      </c>
      <c r="I777" s="18" t="str">
        <f aca="false">IF(B777="","",IF(SUMPRODUCT(MAX((A$1:A776=A777)*(B$1:B776=B777)*ROW(A$1:A776)))=0,C777&amp;"",IF(C777="",INDEX(I$1:I776,SUMPRODUCT(MAX((A$1:A776=A777)*(B$1:B776=B777)*ROW(A$1:A776)))),IF(INDEX(I$1:I776,SUMPRODUCT(MAX((A$1:A776=A777)*(B$1:B776=B777)*ROW(A$1:A776))))="",C777&amp;"",INDEX(I$1:I776,SUMPRODUCT(MAX((A$1:A776=A777)*(B$1:B776=B777)*ROW(A$1:A776))))&amp;"; "&amp;C777))))</f>
        <v/>
      </c>
      <c r="J777" s="18" t="str">
        <f aca="false">IF(A777="","",A777&amp;"|"&amp;COUNTIF(A$2:A777,A777))</f>
        <v>TRILEMO ER 10-5-1000|9</v>
      </c>
      <c r="K777" s="18" t="n">
        <f aca="false">IF(OR(A777="",B777=""),0,IF(COUNTIFS(A$2:A777,A777,B$2:B777,B777)=1,1,0))</f>
        <v>1</v>
      </c>
    </row>
    <row r="778" customFormat="false" ht="15" hidden="false" customHeight="false" outlineLevel="0" collapsed="false">
      <c r="A778" s="15" t="s">
        <v>428</v>
      </c>
      <c r="B778" s="15" t="s">
        <v>154</v>
      </c>
      <c r="C778" s="15"/>
      <c r="D778" s="15"/>
      <c r="F778" s="18" t="str">
        <f aca="false">IF(B778="","",IFERROR(INDEX(Materials!$B$2:$B$301,MATCH(B778,Materials!$A$2:$A$301,0)),""))</f>
        <v>Active</v>
      </c>
      <c r="G778" s="18" t="str">
        <f aca="true">IF(AND(A778="",B778=""),"",IF(A778="","Missing product",IF(B778="","Missing material",IF(COUNTIF(ProductList,A778)=0,"Product not in Products list",IF(COUNTIF(MaterialList,B778)=0,"Material not in Materials list","OK")))))</f>
        <v>OK</v>
      </c>
      <c r="H778" s="18" t="str">
        <f aca="false">IF(F778="Active",A778&amp;"|"&amp;COUNTIFS(A$2:A778,A778,F$2:F778,"Active"),"")</f>
        <v>TRILEMO ER 10-5-1000|3</v>
      </c>
      <c r="I778" s="18" t="str">
        <f aca="false">IF(B778="","",IF(SUMPRODUCT(MAX((A$1:A777=A778)*(B$1:B777=B778)*ROW(A$1:A777)))=0,C778&amp;"",IF(C778="",INDEX(I$1:I777,SUMPRODUCT(MAX((A$1:A777=A778)*(B$1:B777=B778)*ROW(A$1:A777)))),IF(INDEX(I$1:I777,SUMPRODUCT(MAX((A$1:A777=A778)*(B$1:B777=B778)*ROW(A$1:A777))))="",C778&amp;"",INDEX(I$1:I777,SUMPRODUCT(MAX((A$1:A777=A778)*(B$1:B777=B778)*ROW(A$1:A777))))&amp;"; "&amp;C778))))</f>
        <v/>
      </c>
      <c r="J778" s="18" t="str">
        <f aca="false">IF(A778="","",A778&amp;"|"&amp;COUNTIF(A$2:A778,A778))</f>
        <v>TRILEMO ER 10-5-1000|10</v>
      </c>
      <c r="K778" s="18" t="n">
        <f aca="false">IF(OR(A778="",B778=""),0,IF(COUNTIFS(A$2:A778,A778,B$2:B778,B778)=1,1,0))</f>
        <v>1</v>
      </c>
    </row>
    <row r="779" customFormat="false" ht="15" hidden="false" customHeight="false" outlineLevel="0" collapsed="false">
      <c r="A779" s="15" t="s">
        <v>428</v>
      </c>
      <c r="B779" s="15" t="s">
        <v>226</v>
      </c>
      <c r="C779" s="15"/>
      <c r="D779" s="15"/>
      <c r="F779" s="18" t="str">
        <f aca="false">IF(B779="","",IFERROR(INDEX(Materials!$B$2:$B$301,MATCH(B779,Materials!$A$2:$A$301,0)),""))</f>
        <v>Binder / Coating Polymer</v>
      </c>
      <c r="G779" s="18" t="str">
        <f aca="true">IF(AND(A779="",B779=""),"",IF(A779="","Missing product",IF(B779="","Missing material",IF(COUNTIF(ProductList,A779)=0,"Product not in Products list",IF(COUNTIF(MaterialList,B779)=0,"Material not in Materials list","OK")))))</f>
        <v>OK</v>
      </c>
      <c r="H779" s="18" t="str">
        <f aca="false">IF(F779="Active",A779&amp;"|"&amp;COUNTIFS(A$2:A779,A779,F$2:F779,"Active"),"")</f>
        <v/>
      </c>
      <c r="I779" s="18" t="str">
        <f aca="false">IF(B779="","",IF(SUMPRODUCT(MAX((A$1:A778=A779)*(B$1:B778=B779)*ROW(A$1:A778)))=0,C779&amp;"",IF(C779="",INDEX(I$1:I778,SUMPRODUCT(MAX((A$1:A778=A779)*(B$1:B778=B779)*ROW(A$1:A778)))),IF(INDEX(I$1:I778,SUMPRODUCT(MAX((A$1:A778=A779)*(B$1:B778=B779)*ROW(A$1:A778))))="",C779&amp;"",INDEX(I$1:I778,SUMPRODUCT(MAX((A$1:A778=A779)*(B$1:B778=B779)*ROW(A$1:A778))))&amp;"; "&amp;C779))))</f>
        <v/>
      </c>
      <c r="J779" s="18" t="str">
        <f aca="false">IF(A779="","",A779&amp;"|"&amp;COUNTIF(A$2:A779,A779))</f>
        <v>TRILEMO ER 10-5-1000|11</v>
      </c>
      <c r="K779" s="18" t="n">
        <f aca="false">IF(OR(A779="",B779=""),0,IF(COUNTIFS(A$2:A779,A779,B$2:B779,B779)=1,1,0))</f>
        <v>1</v>
      </c>
    </row>
    <row r="780" customFormat="false" ht="15" hidden="false" customHeight="false" outlineLevel="0" collapsed="false">
      <c r="A780" s="15" t="s">
        <v>428</v>
      </c>
      <c r="B780" s="15" t="s">
        <v>311</v>
      </c>
      <c r="C780" s="15"/>
      <c r="D780" s="15"/>
      <c r="F780" s="18" t="str">
        <f aca="false">IF(B780="","",IFERROR(INDEX(Materials!$B$2:$B$301,MATCH(B780,Materials!$A$2:$A$301,0)),""))</f>
        <v>Plasticizer</v>
      </c>
      <c r="G780" s="18" t="str">
        <f aca="true">IF(AND(A780="",B780=""),"",IF(A780="","Missing product",IF(B780="","Missing material",IF(COUNTIF(ProductList,A780)=0,"Product not in Products list",IF(COUNTIF(MaterialList,B780)=0,"Material not in Materials list","OK")))))</f>
        <v>OK</v>
      </c>
      <c r="H780" s="18" t="str">
        <f aca="false">IF(F780="Active",A780&amp;"|"&amp;COUNTIFS(A$2:A780,A780,F$2:F780,"Active"),"")</f>
        <v/>
      </c>
      <c r="I780" s="18" t="str">
        <f aca="false">IF(B780="","",IF(SUMPRODUCT(MAX((A$1:A779=A780)*(B$1:B779=B780)*ROW(A$1:A779)))=0,C780&amp;"",IF(C780="",INDEX(I$1:I779,SUMPRODUCT(MAX((A$1:A779=A780)*(B$1:B779=B780)*ROW(A$1:A779)))),IF(INDEX(I$1:I779,SUMPRODUCT(MAX((A$1:A779=A780)*(B$1:B779=B780)*ROW(A$1:A779))))="",C780&amp;"",INDEX(I$1:I779,SUMPRODUCT(MAX((A$1:A779=A780)*(B$1:B779=B780)*ROW(A$1:A779))))&amp;"; "&amp;C780))))</f>
        <v/>
      </c>
      <c r="J780" s="18" t="str">
        <f aca="false">IF(A780="","",A780&amp;"|"&amp;COUNTIF(A$2:A780,A780))</f>
        <v>TRILEMO ER 10-5-1000|12</v>
      </c>
      <c r="K780" s="18" t="n">
        <f aca="false">IF(OR(A780="",B780=""),0,IF(COUNTIFS(A$2:A780,A780,B$2:B780,B780)=1,1,0))</f>
        <v>1</v>
      </c>
    </row>
    <row r="781" customFormat="false" ht="15" hidden="false" customHeight="false" outlineLevel="0" collapsed="false">
      <c r="A781" s="15" t="s">
        <v>428</v>
      </c>
      <c r="B781" s="15" t="s">
        <v>303</v>
      </c>
      <c r="C781" s="15"/>
      <c r="D781" s="15"/>
      <c r="F781" s="18" t="str">
        <f aca="false">IF(B781="","",IFERROR(INDEX(Materials!$B$2:$B$301,MATCH(B781,Materials!$A$2:$A$301,0)),""))</f>
        <v>Opacifier</v>
      </c>
      <c r="G781" s="18" t="str">
        <f aca="true">IF(AND(A781="",B781=""),"",IF(A781="","Missing product",IF(B781="","Missing material",IF(COUNTIF(ProductList,A781)=0,"Product not in Products list",IF(COUNTIF(MaterialList,B781)=0,"Material not in Materials list","OK")))))</f>
        <v>OK</v>
      </c>
      <c r="H781" s="18" t="str">
        <f aca="false">IF(F781="Active",A781&amp;"|"&amp;COUNTIFS(A$2:A781,A781,F$2:F781,"Active"),"")</f>
        <v/>
      </c>
      <c r="I781" s="18" t="str">
        <f aca="false">IF(B781="","",IF(SUMPRODUCT(MAX((A$1:A780=A781)*(B$1:B780=B781)*ROW(A$1:A780)))=0,C781&amp;"",IF(C781="",INDEX(I$1:I780,SUMPRODUCT(MAX((A$1:A780=A781)*(B$1:B780=B781)*ROW(A$1:A780)))),IF(INDEX(I$1:I780,SUMPRODUCT(MAX((A$1:A780=A781)*(B$1:B780=B781)*ROW(A$1:A780))))="",C781&amp;"",INDEX(I$1:I780,SUMPRODUCT(MAX((A$1:A780=A781)*(B$1:B780=B781)*ROW(A$1:A780))))&amp;"; "&amp;C781))))</f>
        <v/>
      </c>
      <c r="J781" s="18" t="str">
        <f aca="false">IF(A781="","",A781&amp;"|"&amp;COUNTIF(A$2:A781,A781))</f>
        <v>TRILEMO ER 10-5-1000|13</v>
      </c>
      <c r="K781" s="18" t="n">
        <f aca="false">IF(OR(A781="",B781=""),0,IF(COUNTIFS(A$2:A781,A781,B$2:B781,B781)=1,1,0))</f>
        <v>1</v>
      </c>
    </row>
    <row r="782" customFormat="false" ht="15" hidden="false" customHeight="false" outlineLevel="0" collapsed="false">
      <c r="A782" s="15" t="s">
        <v>428</v>
      </c>
      <c r="B782" s="15" t="s">
        <v>219</v>
      </c>
      <c r="C782" s="15"/>
      <c r="D782" s="15"/>
      <c r="F782" s="18" t="str">
        <f aca="false">IF(B782="","",IFERROR(INDEX(Materials!$B$2:$B$301,MATCH(B782,Materials!$A$2:$A$301,0)),""))</f>
        <v>Binder</v>
      </c>
      <c r="G782" s="18" t="str">
        <f aca="true">IF(AND(A782="",B782=""),"",IF(A782="","Missing product",IF(B782="","Missing material",IF(COUNTIF(ProductList,A782)=0,"Product not in Products list",IF(COUNTIF(MaterialList,B782)=0,"Material not in Materials list","OK")))))</f>
        <v>OK</v>
      </c>
      <c r="H782" s="18" t="str">
        <f aca="false">IF(F782="Active",A782&amp;"|"&amp;COUNTIFS(A$2:A782,A782,F$2:F782,"Active"),"")</f>
        <v/>
      </c>
      <c r="I782" s="18" t="str">
        <f aca="false">IF(B782="","",IF(SUMPRODUCT(MAX((A$1:A781=A782)*(B$1:B781=B782)*ROW(A$1:A781)))=0,C782&amp;"",IF(C782="",INDEX(I$1:I781,SUMPRODUCT(MAX((A$1:A781=A782)*(B$1:B781=B782)*ROW(A$1:A781)))),IF(INDEX(I$1:I781,SUMPRODUCT(MAX((A$1:A781=A782)*(B$1:B781=B782)*ROW(A$1:A781))))="",C782&amp;"",INDEX(I$1:I781,SUMPRODUCT(MAX((A$1:A781=A782)*(B$1:B781=B782)*ROW(A$1:A781))))&amp;"; "&amp;C782))))</f>
        <v/>
      </c>
      <c r="J782" s="18" t="str">
        <f aca="false">IF(A782="","",A782&amp;"|"&amp;COUNTIF(A$2:A782,A782))</f>
        <v>TRILEMO ER 10-5-1000|14</v>
      </c>
      <c r="K782" s="18" t="n">
        <f aca="false">IF(OR(A782="",B782=""),0,IF(COUNTIFS(A$2:A782,A782,B$2:B782,B782)=1,1,0))</f>
        <v>1</v>
      </c>
    </row>
    <row r="783" customFormat="false" ht="15" hidden="false" customHeight="false" outlineLevel="0" collapsed="false">
      <c r="A783" s="15" t="s">
        <v>428</v>
      </c>
      <c r="B783" s="15" t="s">
        <v>296</v>
      </c>
      <c r="C783" s="15"/>
      <c r="D783" s="15"/>
      <c r="F783" s="18" t="str">
        <f aca="false">IF(B783="","",IFERROR(INDEX(Materials!$B$2:$B$301,MATCH(B783,Materials!$A$2:$A$301,0)),""))</f>
        <v>Glidant / Anti-tacking</v>
      </c>
      <c r="G783" s="18" t="str">
        <f aca="true">IF(AND(A783="",B783=""),"",IF(A783="","Missing product",IF(B783="","Missing material",IF(COUNTIF(ProductList,A783)=0,"Product not in Products list",IF(COUNTIF(MaterialList,B783)=0,"Material not in Materials list","OK")))))</f>
        <v>OK</v>
      </c>
      <c r="H783" s="18" t="str">
        <f aca="false">IF(F783="Active",A783&amp;"|"&amp;COUNTIFS(A$2:A783,A783,F$2:F783,"Active"),"")</f>
        <v/>
      </c>
      <c r="I783" s="18" t="str">
        <f aca="false">IF(B783="","",IF(SUMPRODUCT(MAX((A$1:A782=A783)*(B$1:B782=B783)*ROW(A$1:A782)))=0,C783&amp;"",IF(C783="",INDEX(I$1:I782,SUMPRODUCT(MAX((A$1:A782=A783)*(B$1:B782=B783)*ROW(A$1:A782)))),IF(INDEX(I$1:I782,SUMPRODUCT(MAX((A$1:A782=A783)*(B$1:B782=B783)*ROW(A$1:A782))))="",C783&amp;"",INDEX(I$1:I782,SUMPRODUCT(MAX((A$1:A782=A783)*(B$1:B782=B783)*ROW(A$1:A782))))&amp;"; "&amp;C783))))</f>
        <v/>
      </c>
      <c r="J783" s="18" t="str">
        <f aca="false">IF(A783="","",A783&amp;"|"&amp;COUNTIF(A$2:A783,A783))</f>
        <v>TRILEMO ER 10-5-1000|15</v>
      </c>
      <c r="K783" s="18" t="n">
        <f aca="false">IF(OR(A783="",B783=""),0,IF(COUNTIFS(A$2:A783,A783,B$2:B783,B783)=1,1,0))</f>
        <v>1</v>
      </c>
    </row>
    <row r="784" customFormat="false" ht="15" hidden="false" customHeight="false" outlineLevel="0" collapsed="false">
      <c r="A784" s="15" t="s">
        <v>428</v>
      </c>
      <c r="B784" s="15" t="s">
        <v>341</v>
      </c>
      <c r="C784" s="15"/>
      <c r="D784" s="15"/>
      <c r="F784" s="18" t="str">
        <f aca="false">IF(B784="","",IFERROR(INDEX(Materials!$B$2:$B$301,MATCH(B784,Materials!$A$2:$A$301,0)),""))</f>
        <v>Solvent</v>
      </c>
      <c r="G784" s="18" t="str">
        <f aca="true">IF(AND(A784="",B784=""),"",IF(A784="","Missing product",IF(B784="","Missing material",IF(COUNTIF(ProductList,A784)=0,"Product not in Products list",IF(COUNTIF(MaterialList,B784)=0,"Material not in Materials list","OK")))))</f>
        <v>OK</v>
      </c>
      <c r="H784" s="18" t="str">
        <f aca="false">IF(F784="Active",A784&amp;"|"&amp;COUNTIFS(A$2:A784,A784,F$2:F784,"Active"),"")</f>
        <v/>
      </c>
      <c r="I784" s="18" t="str">
        <f aca="false">IF(B784="","",IF(SUMPRODUCT(MAX((A$1:A783=A784)*(B$1:B783=B784)*ROW(A$1:A783)))=0,C784&amp;"",IF(C784="",INDEX(I$1:I783,SUMPRODUCT(MAX((A$1:A783=A784)*(B$1:B783=B784)*ROW(A$1:A783)))),IF(INDEX(I$1:I783,SUMPRODUCT(MAX((A$1:A783=A784)*(B$1:B783=B784)*ROW(A$1:A783))))="",C784&amp;"",INDEX(I$1:I783,SUMPRODUCT(MAX((A$1:A783=A784)*(B$1:B783=B784)*ROW(A$1:A783))))&amp;"; "&amp;C784))))</f>
        <v/>
      </c>
      <c r="J784" s="18" t="str">
        <f aca="false">IF(A784="","",A784&amp;"|"&amp;COUNTIF(A$2:A784,A784))</f>
        <v>TRILEMO ER 10-5-1000|16</v>
      </c>
      <c r="K784" s="18" t="n">
        <f aca="false">IF(OR(A784="",B784=""),0,IF(COUNTIFS(A$2:A784,A784,B$2:B784,B784)=1,1,0))</f>
        <v>1</v>
      </c>
    </row>
    <row r="785" customFormat="false" ht="15" hidden="false" customHeight="false" outlineLevel="0" collapsed="false">
      <c r="A785" s="15" t="s">
        <v>428</v>
      </c>
      <c r="B785" s="15" t="s">
        <v>338</v>
      </c>
      <c r="C785" s="15"/>
      <c r="D785" s="15"/>
      <c r="F785" s="18" t="str">
        <f aca="false">IF(B785="","",IFERROR(INDEX(Materials!$B$2:$B$301,MATCH(B785,Materials!$A$2:$A$301,0)),""))</f>
        <v>Solvent</v>
      </c>
      <c r="G785" s="18" t="str">
        <f aca="true">IF(AND(A785="",B785=""),"",IF(A785="","Missing product",IF(B785="","Missing material",IF(COUNTIF(ProductList,A785)=0,"Product not in Products list",IF(COUNTIF(MaterialList,B785)=0,"Material not in Materials list","OK")))))</f>
        <v>OK</v>
      </c>
      <c r="H785" s="18" t="str">
        <f aca="false">IF(F785="Active",A785&amp;"|"&amp;COUNTIFS(A$2:A785,A785,F$2:F785,"Active"),"")</f>
        <v/>
      </c>
      <c r="I785" s="18" t="str">
        <f aca="false">IF(B785="","",IF(SUMPRODUCT(MAX((A$1:A784=A785)*(B$1:B784=B785)*ROW(A$1:A784)))=0,C785&amp;"",IF(C785="",INDEX(I$1:I784,SUMPRODUCT(MAX((A$1:A784=A785)*(B$1:B784=B785)*ROW(A$1:A784)))),IF(INDEX(I$1:I784,SUMPRODUCT(MAX((A$1:A784=A785)*(B$1:B784=B785)*ROW(A$1:A784))))="",C785&amp;"",INDEX(I$1:I784,SUMPRODUCT(MAX((A$1:A784=A785)*(B$1:B784=B785)*ROW(A$1:A784))))&amp;"; "&amp;C785))))</f>
        <v/>
      </c>
      <c r="J785" s="18" t="str">
        <f aca="false">IF(A785="","",A785&amp;"|"&amp;COUNTIF(A$2:A785,A785))</f>
        <v>TRILEMO ER 10-5-1000|17</v>
      </c>
      <c r="K785" s="18" t="n">
        <f aca="false">IF(OR(A785="",B785=""),0,IF(COUNTIFS(A$2:A785,A785,B$2:B785,B785)=1,1,0))</f>
        <v>1</v>
      </c>
    </row>
    <row r="786" customFormat="false" ht="15" hidden="false" customHeight="false" outlineLevel="0" collapsed="false">
      <c r="A786" s="15" t="s">
        <v>428</v>
      </c>
      <c r="B786" s="15" t="s">
        <v>226</v>
      </c>
      <c r="C786" s="15"/>
      <c r="D786" s="15"/>
      <c r="F786" s="18" t="str">
        <f aca="false">IF(B786="","",IFERROR(INDEX(Materials!$B$2:$B$301,MATCH(B786,Materials!$A$2:$A$301,0)),""))</f>
        <v>Binder / Coating Polymer</v>
      </c>
      <c r="G786" s="18" t="str">
        <f aca="true">IF(AND(A786="",B786=""),"",IF(A786="","Missing product",IF(B786="","Missing material",IF(COUNTIF(ProductList,A786)=0,"Product not in Products list",IF(COUNTIF(MaterialList,B786)=0,"Material not in Materials list","OK")))))</f>
        <v>OK</v>
      </c>
      <c r="H786" s="18" t="str">
        <f aca="false">IF(F786="Active",A786&amp;"|"&amp;COUNTIFS(A$2:A786,A786,F$2:F786,"Active"),"")</f>
        <v/>
      </c>
      <c r="I786" s="18" t="str">
        <f aca="false">IF(B786="","",IF(SUMPRODUCT(MAX((A$1:A785=A786)*(B$1:B785=B786)*ROW(A$1:A785)))=0,C786&amp;"",IF(C786="",INDEX(I$1:I785,SUMPRODUCT(MAX((A$1:A785=A786)*(B$1:B785=B786)*ROW(A$1:A785)))),IF(INDEX(I$1:I785,SUMPRODUCT(MAX((A$1:A785=A786)*(B$1:B785=B786)*ROW(A$1:A785))))="",C786&amp;"",INDEX(I$1:I785,SUMPRODUCT(MAX((A$1:A785=A786)*(B$1:B785=B786)*ROW(A$1:A785))))&amp;"; "&amp;C786))))</f>
        <v/>
      </c>
      <c r="J786" s="18" t="str">
        <f aca="false">IF(A786="","",A786&amp;"|"&amp;COUNTIF(A$2:A786,A786))</f>
        <v>TRILEMO ER 10-5-1000|18</v>
      </c>
      <c r="K786" s="18" t="n">
        <f aca="false">IF(OR(A786="",B786=""),0,IF(COUNTIFS(A$2:A786,A786,B$2:B786,B786)=1,1,0))</f>
        <v>0</v>
      </c>
    </row>
    <row r="787" customFormat="false" ht="15" hidden="false" customHeight="false" outlineLevel="0" collapsed="false">
      <c r="A787" s="15" t="s">
        <v>428</v>
      </c>
      <c r="B787" s="15" t="s">
        <v>311</v>
      </c>
      <c r="C787" s="15"/>
      <c r="D787" s="15"/>
      <c r="F787" s="18" t="str">
        <f aca="false">IF(B787="","",IFERROR(INDEX(Materials!$B$2:$B$301,MATCH(B787,Materials!$A$2:$A$301,0)),""))</f>
        <v>Plasticizer</v>
      </c>
      <c r="G787" s="18" t="str">
        <f aca="true">IF(AND(A787="",B787=""),"",IF(A787="","Missing product",IF(B787="","Missing material",IF(COUNTIF(ProductList,A787)=0,"Product not in Products list",IF(COUNTIF(MaterialList,B787)=0,"Material not in Materials list","OK")))))</f>
        <v>OK</v>
      </c>
      <c r="H787" s="18" t="str">
        <f aca="false">IF(F787="Active",A787&amp;"|"&amp;COUNTIFS(A$2:A787,A787,F$2:F787,"Active"),"")</f>
        <v/>
      </c>
      <c r="I787" s="18" t="str">
        <f aca="false">IF(B787="","",IF(SUMPRODUCT(MAX((A$1:A786=A787)*(B$1:B786=B787)*ROW(A$1:A786)))=0,C787&amp;"",IF(C787="",INDEX(I$1:I786,SUMPRODUCT(MAX((A$1:A786=A787)*(B$1:B786=B787)*ROW(A$1:A786)))),IF(INDEX(I$1:I786,SUMPRODUCT(MAX((A$1:A786=A787)*(B$1:B786=B787)*ROW(A$1:A786))))="",C787&amp;"",INDEX(I$1:I786,SUMPRODUCT(MAX((A$1:A786=A787)*(B$1:B786=B787)*ROW(A$1:A786))))&amp;"; "&amp;C787))))</f>
        <v/>
      </c>
      <c r="J787" s="18" t="str">
        <f aca="false">IF(A787="","",A787&amp;"|"&amp;COUNTIF(A$2:A787,A787))</f>
        <v>TRILEMO ER 10-5-1000|19</v>
      </c>
      <c r="K787" s="18" t="n">
        <f aca="false">IF(OR(A787="",B787=""),0,IF(COUNTIFS(A$2:A787,A787,B$2:B787,B787)=1,1,0))</f>
        <v>0</v>
      </c>
    </row>
    <row r="788" customFormat="false" ht="15" hidden="false" customHeight="false" outlineLevel="0" collapsed="false">
      <c r="A788" s="15" t="s">
        <v>428</v>
      </c>
      <c r="B788" s="15" t="s">
        <v>303</v>
      </c>
      <c r="C788" s="15"/>
      <c r="D788" s="15"/>
      <c r="F788" s="18" t="str">
        <f aca="false">IF(B788="","",IFERROR(INDEX(Materials!$B$2:$B$301,MATCH(B788,Materials!$A$2:$A$301,0)),""))</f>
        <v>Opacifier</v>
      </c>
      <c r="G788" s="18" t="str">
        <f aca="true">IF(AND(A788="",B788=""),"",IF(A788="","Missing product",IF(B788="","Missing material",IF(COUNTIF(ProductList,A788)=0,"Product not in Products list",IF(COUNTIF(MaterialList,B788)=0,"Material not in Materials list","OK")))))</f>
        <v>OK</v>
      </c>
      <c r="H788" s="18" t="str">
        <f aca="false">IF(F788="Active",A788&amp;"|"&amp;COUNTIFS(A$2:A788,A788,F$2:F788,"Active"),"")</f>
        <v/>
      </c>
      <c r="I788" s="18" t="str">
        <f aca="false">IF(B788="","",IF(SUMPRODUCT(MAX((A$1:A787=A788)*(B$1:B787=B788)*ROW(A$1:A787)))=0,C788&amp;"",IF(C788="",INDEX(I$1:I787,SUMPRODUCT(MAX((A$1:A787=A788)*(B$1:B787=B788)*ROW(A$1:A787)))),IF(INDEX(I$1:I787,SUMPRODUCT(MAX((A$1:A787=A788)*(B$1:B787=B788)*ROW(A$1:A787))))="",C788&amp;"",INDEX(I$1:I787,SUMPRODUCT(MAX((A$1:A787=A788)*(B$1:B787=B788)*ROW(A$1:A787))))&amp;"; "&amp;C788))))</f>
        <v/>
      </c>
      <c r="J788" s="18" t="str">
        <f aca="false">IF(A788="","",A788&amp;"|"&amp;COUNTIF(A$2:A788,A788))</f>
        <v>TRILEMO ER 10-5-1000|20</v>
      </c>
      <c r="K788" s="18" t="n">
        <f aca="false">IF(OR(A788="",B788=""),0,IF(COUNTIFS(A$2:A788,A788,B$2:B788,B788)=1,1,0))</f>
        <v>0</v>
      </c>
    </row>
    <row r="789" customFormat="false" ht="15" hidden="false" customHeight="false" outlineLevel="0" collapsed="false">
      <c r="A789" s="15" t="s">
        <v>428</v>
      </c>
      <c r="B789" s="15" t="s">
        <v>296</v>
      </c>
      <c r="C789" s="15"/>
      <c r="D789" s="15"/>
      <c r="F789" s="18" t="str">
        <f aca="false">IF(B789="","",IFERROR(INDEX(Materials!$B$2:$B$301,MATCH(B789,Materials!$A$2:$A$301,0)),""))</f>
        <v>Glidant / Anti-tacking</v>
      </c>
      <c r="G789" s="18" t="str">
        <f aca="true">IF(AND(A789="",B789=""),"",IF(A789="","Missing product",IF(B789="","Missing material",IF(COUNTIF(ProductList,A789)=0,"Product not in Products list",IF(COUNTIF(MaterialList,B789)=0,"Material not in Materials list","OK")))))</f>
        <v>OK</v>
      </c>
      <c r="H789" s="18" t="str">
        <f aca="false">IF(F789="Active",A789&amp;"|"&amp;COUNTIFS(A$2:A789,A789,F$2:F789,"Active"),"")</f>
        <v/>
      </c>
      <c r="I789" s="18" t="str">
        <f aca="false">IF(B789="","",IF(SUMPRODUCT(MAX((A$1:A788=A789)*(B$1:B788=B789)*ROW(A$1:A788)))=0,C789&amp;"",IF(C789="",INDEX(I$1:I788,SUMPRODUCT(MAX((A$1:A788=A789)*(B$1:B788=B789)*ROW(A$1:A788)))),IF(INDEX(I$1:I788,SUMPRODUCT(MAX((A$1:A788=A789)*(B$1:B788=B789)*ROW(A$1:A788))))="",C789&amp;"",INDEX(I$1:I788,SUMPRODUCT(MAX((A$1:A788=A789)*(B$1:B788=B789)*ROW(A$1:A788))))&amp;"; "&amp;C789))))</f>
        <v/>
      </c>
      <c r="J789" s="18" t="str">
        <f aca="false">IF(A789="","",A789&amp;"|"&amp;COUNTIF(A$2:A789,A789))</f>
        <v>TRILEMO ER 10-5-1000|21</v>
      </c>
      <c r="K789" s="18" t="n">
        <f aca="false">IF(OR(A789="",B789=""),0,IF(COUNTIFS(A$2:A789,A789,B$2:B789,B789)=1,1,0))</f>
        <v>0</v>
      </c>
    </row>
    <row r="790" customFormat="false" ht="15" hidden="false" customHeight="false" outlineLevel="0" collapsed="false">
      <c r="A790" s="15" t="s">
        <v>428</v>
      </c>
      <c r="B790" s="15" t="s">
        <v>248</v>
      </c>
      <c r="C790" s="15"/>
      <c r="D790" s="15"/>
      <c r="F790" s="18" t="str">
        <f aca="false">IF(B790="","",IFERROR(INDEX(Materials!$B$2:$B$301,MATCH(B790,Materials!$A$2:$A$301,0)),""))</f>
        <v>Colorant</v>
      </c>
      <c r="G790" s="18" t="str">
        <f aca="true">IF(AND(A790="",B790=""),"",IF(A790="","Missing product",IF(B790="","Missing material",IF(COUNTIF(ProductList,A790)=0,"Product not in Products list",IF(COUNTIF(MaterialList,B790)=0,"Material not in Materials list","OK")))))</f>
        <v>OK</v>
      </c>
      <c r="H790" s="18" t="str">
        <f aca="false">IF(F790="Active",A790&amp;"|"&amp;COUNTIFS(A$2:A790,A790,F$2:F790,"Active"),"")</f>
        <v/>
      </c>
      <c r="I790" s="18" t="str">
        <f aca="false">IF(B790="","",IF(SUMPRODUCT(MAX((A$1:A789=A790)*(B$1:B789=B790)*ROW(A$1:A789)))=0,C790&amp;"",IF(C790="",INDEX(I$1:I789,SUMPRODUCT(MAX((A$1:A789=A790)*(B$1:B789=B790)*ROW(A$1:A789)))),IF(INDEX(I$1:I789,SUMPRODUCT(MAX((A$1:A789=A790)*(B$1:B789=B790)*ROW(A$1:A789))))="",C790&amp;"",INDEX(I$1:I789,SUMPRODUCT(MAX((A$1:A789=A790)*(B$1:B789=B790)*ROW(A$1:A789))))&amp;"; "&amp;C790))))</f>
        <v/>
      </c>
      <c r="J790" s="18" t="str">
        <f aca="false">IF(A790="","",A790&amp;"|"&amp;COUNTIF(A$2:A790,A790))</f>
        <v>TRILEMO ER 10-5-1000|22</v>
      </c>
      <c r="K790" s="18" t="n">
        <f aca="false">IF(OR(A790="",B790=""),0,IF(COUNTIFS(A$2:A790,A790,B$2:B790,B790)=1,1,0))</f>
        <v>1</v>
      </c>
    </row>
    <row r="791" customFormat="false" ht="15" hidden="false" customHeight="false" outlineLevel="0" collapsed="false">
      <c r="A791" s="15" t="s">
        <v>428</v>
      </c>
      <c r="B791" s="15" t="s">
        <v>342</v>
      </c>
      <c r="C791" s="15"/>
      <c r="D791" s="15"/>
      <c r="F791" s="18" t="str">
        <f aca="false">IF(B791="","",IFERROR(INDEX(Materials!$B$2:$B$301,MATCH(B791,Materials!$A$2:$A$301,0)),""))</f>
        <v>Solvent</v>
      </c>
      <c r="G791" s="18" t="str">
        <f aca="true">IF(AND(A791="",B791=""),"",IF(A791="","Missing product",IF(B791="","Missing material",IF(COUNTIF(ProductList,A791)=0,"Product not in Products list",IF(COUNTIF(MaterialList,B791)=0,"Material not in Materials list","OK")))))</f>
        <v>OK</v>
      </c>
      <c r="H791" s="18" t="str">
        <f aca="false">IF(F791="Active",A791&amp;"|"&amp;COUNTIFS(A$2:A791,A791,F$2:F791,"Active"),"")</f>
        <v/>
      </c>
      <c r="I791" s="18" t="str">
        <f aca="false">IF(B791="","",IF(SUMPRODUCT(MAX((A$1:A790=A791)*(B$1:B790=B791)*ROW(A$1:A790)))=0,C791&amp;"",IF(C791="",INDEX(I$1:I790,SUMPRODUCT(MAX((A$1:A790=A791)*(B$1:B790=B791)*ROW(A$1:A790)))),IF(INDEX(I$1:I790,SUMPRODUCT(MAX((A$1:A790=A791)*(B$1:B790=B791)*ROW(A$1:A790))))="",C791&amp;"",INDEX(I$1:I790,SUMPRODUCT(MAX((A$1:A790=A791)*(B$1:B790=B791)*ROW(A$1:A790))))&amp;"; "&amp;C791))))</f>
        <v/>
      </c>
      <c r="J791" s="18" t="str">
        <f aca="false">IF(A791="","",A791&amp;"|"&amp;COUNTIF(A$2:A791,A791))</f>
        <v>TRILEMO ER 10-5-1000|23</v>
      </c>
      <c r="K791" s="18" t="n">
        <f aca="false">IF(OR(A791="",B791=""),0,IF(COUNTIFS(A$2:A791,A791,B$2:B791,B791)=1,1,0))</f>
        <v>0</v>
      </c>
    </row>
    <row r="792" customFormat="false" ht="15" hidden="false" customHeight="false" outlineLevel="0" collapsed="false">
      <c r="A792" s="15" t="s">
        <v>428</v>
      </c>
      <c r="B792" s="15" t="s">
        <v>338</v>
      </c>
      <c r="C792" s="15"/>
      <c r="D792" s="15"/>
      <c r="F792" s="18" t="str">
        <f aca="false">IF(B792="","",IFERROR(INDEX(Materials!$B$2:$B$301,MATCH(B792,Materials!$A$2:$A$301,0)),""))</f>
        <v>Solvent</v>
      </c>
      <c r="G792" s="18" t="str">
        <f aca="true">IF(AND(A792="",B792=""),"",IF(A792="","Missing product",IF(B792="","Missing material",IF(COUNTIF(ProductList,A792)=0,"Product not in Products list",IF(COUNTIF(MaterialList,B792)=0,"Material not in Materials list","OK")))))</f>
        <v>OK</v>
      </c>
      <c r="H792" s="18" t="str">
        <f aca="false">IF(F792="Active",A792&amp;"|"&amp;COUNTIFS(A$2:A792,A792,F$2:F792,"Active"),"")</f>
        <v/>
      </c>
      <c r="I792" s="18" t="str">
        <f aca="false">IF(B792="","",IF(SUMPRODUCT(MAX((A$1:A791=A792)*(B$1:B791=B792)*ROW(A$1:A791)))=0,C792&amp;"",IF(C792="",INDEX(I$1:I791,SUMPRODUCT(MAX((A$1:A791=A792)*(B$1:B791=B792)*ROW(A$1:A791)))),IF(INDEX(I$1:I791,SUMPRODUCT(MAX((A$1:A791=A792)*(B$1:B791=B792)*ROW(A$1:A791))))="",C792&amp;"",INDEX(I$1:I791,SUMPRODUCT(MAX((A$1:A791=A792)*(B$1:B791=B792)*ROW(A$1:A791))))&amp;"; "&amp;C792))))</f>
        <v/>
      </c>
      <c r="J792" s="18" t="str">
        <f aca="false">IF(A792="","",A792&amp;"|"&amp;COUNTIF(A$2:A792,A792))</f>
        <v>TRILEMO ER 10-5-1000|24</v>
      </c>
      <c r="K792" s="18" t="n">
        <f aca="false">IF(OR(A792="",B792=""),0,IF(COUNTIFS(A$2:A792,A792,B$2:B792,B792)=1,1,0))</f>
        <v>0</v>
      </c>
    </row>
    <row r="793" customFormat="false" ht="15" hidden="false" customHeight="false" outlineLevel="0" collapsed="false">
      <c r="A793" s="15" t="s">
        <v>429</v>
      </c>
      <c r="B793" s="15" t="s">
        <v>164</v>
      </c>
      <c r="C793" s="15"/>
      <c r="D793" s="15"/>
      <c r="F793" s="18" t="str">
        <f aca="false">IF(B793="","",IFERROR(INDEX(Materials!$B$2:$B$301,MATCH(B793,Materials!$A$2:$A$301,0)),""))</f>
        <v>Active</v>
      </c>
      <c r="G793" s="18" t="str">
        <f aca="true">IF(AND(A793="",B793=""),"",IF(A793="","Missing product",IF(B793="","Missing material",IF(COUNTIF(ProductList,A793)=0,"Product not in Products list",IF(COUNTIF(MaterialList,B793)=0,"Material not in Materials list","OK")))))</f>
        <v>OK</v>
      </c>
      <c r="H793" s="18" t="str">
        <f aca="false">IF(F793="Active",A793&amp;"|"&amp;COUNTIFS(A$2:A793,A793,F$2:F793,"Active"),"")</f>
        <v>TRILEMO ER 12.5-2.5-1000|1</v>
      </c>
      <c r="I793" s="18" t="str">
        <f aca="false">IF(B793="","",IF(SUMPRODUCT(MAX((A$1:A792=A793)*(B$1:B792=B793)*ROW(A$1:A792)))=0,C793&amp;"",IF(C793="",INDEX(I$1:I792,SUMPRODUCT(MAX((A$1:A792=A793)*(B$1:B792=B793)*ROW(A$1:A792)))),IF(INDEX(I$1:I792,SUMPRODUCT(MAX((A$1:A792=A793)*(B$1:B792=B793)*ROW(A$1:A792))))="",C793&amp;"",INDEX(I$1:I792,SUMPRODUCT(MAX((A$1:A792=A793)*(B$1:B792=B793)*ROW(A$1:A792))))&amp;"; "&amp;C793))))</f>
        <v/>
      </c>
      <c r="J793" s="18" t="str">
        <f aca="false">IF(A793="","",A793&amp;"|"&amp;COUNTIF(A$2:A793,A793))</f>
        <v>TRILEMO ER 12.5-2.5-1000|1</v>
      </c>
      <c r="K793" s="18" t="n">
        <f aca="false">IF(OR(A793="",B793=""),0,IF(COUNTIFS(A$2:A793,A793,B$2:B793,B793)=1,1,0))</f>
        <v>1</v>
      </c>
    </row>
    <row r="794" customFormat="false" ht="15" hidden="false" customHeight="false" outlineLevel="0" collapsed="false">
      <c r="A794" s="15" t="s">
        <v>429</v>
      </c>
      <c r="B794" s="15" t="s">
        <v>329</v>
      </c>
      <c r="C794" s="15" t="s">
        <v>489</v>
      </c>
      <c r="D794" s="15"/>
      <c r="F794" s="18" t="str">
        <f aca="false">IF(B794="","",IFERROR(INDEX(Materials!$B$2:$B$301,MATCH(B794,Materials!$A$2:$A$301,0)),""))</f>
        <v>Release / Matrix Polymer</v>
      </c>
      <c r="G794" s="18" t="str">
        <f aca="true">IF(AND(A794="",B794=""),"",IF(A794="","Missing product",IF(B794="","Missing material",IF(COUNTIF(ProductList,A794)=0,"Product not in Products list",IF(COUNTIF(MaterialList,B794)=0,"Material not in Materials list","OK")))))</f>
        <v>OK</v>
      </c>
      <c r="H794" s="18" t="str">
        <f aca="false">IF(F794="Active",A794&amp;"|"&amp;COUNTIFS(A$2:A794,A794,F$2:F794,"Active"),"")</f>
        <v/>
      </c>
      <c r="I794" s="18" t="str">
        <f aca="false">IF(B794="","",IF(SUMPRODUCT(MAX((A$1:A793=A794)*(B$1:B793=B794)*ROW(A$1:A793)))=0,C794&amp;"",IF(C794="",INDEX(I$1:I793,SUMPRODUCT(MAX((A$1:A793=A794)*(B$1:B793=B794)*ROW(A$1:A793)))),IF(INDEX(I$1:I793,SUMPRODUCT(MAX((A$1:A793=A794)*(B$1:B793=B794)*ROW(A$1:A793))))="",C794&amp;"",INDEX(I$1:I793,SUMPRODUCT(MAX((A$1:A793=A794)*(B$1:B793=B794)*ROW(A$1:A793))))&amp;"; "&amp;C794))))</f>
        <v>Intra-granular</v>
      </c>
      <c r="J794" s="18" t="str">
        <f aca="false">IF(A794="","",A794&amp;"|"&amp;COUNTIF(A$2:A794,A794))</f>
        <v>TRILEMO ER 12.5-2.5-1000|2</v>
      </c>
      <c r="K794" s="18" t="n">
        <f aca="false">IF(OR(A794="",B794=""),0,IF(COUNTIFS(A$2:A794,A794,B$2:B794,B794)=1,1,0))</f>
        <v>1</v>
      </c>
    </row>
    <row r="795" customFormat="false" ht="15" hidden="false" customHeight="false" outlineLevel="0" collapsed="false">
      <c r="A795" s="15" t="s">
        <v>429</v>
      </c>
      <c r="B795" s="15" t="s">
        <v>222</v>
      </c>
      <c r="C795" s="15" t="s">
        <v>489</v>
      </c>
      <c r="D795" s="15"/>
      <c r="F795" s="18" t="str">
        <f aca="false">IF(B795="","",IFERROR(INDEX(Materials!$B$2:$B$301,MATCH(B795,Materials!$A$2:$A$301,0)),""))</f>
        <v>Binder</v>
      </c>
      <c r="G795" s="18" t="str">
        <f aca="true">IF(AND(A795="",B795=""),"",IF(A795="","Missing product",IF(B795="","Missing material",IF(COUNTIF(ProductList,A795)=0,"Product not in Products list",IF(COUNTIF(MaterialList,B795)=0,"Material not in Materials list","OK")))))</f>
        <v>OK</v>
      </c>
      <c r="H795" s="18" t="str">
        <f aca="false">IF(F795="Active",A795&amp;"|"&amp;COUNTIFS(A$2:A795,A795,F$2:F795,"Active"),"")</f>
        <v/>
      </c>
      <c r="I795" s="18" t="str">
        <f aca="false">IF(B795="","",IF(SUMPRODUCT(MAX((A$1:A794=A795)*(B$1:B794=B795)*ROW(A$1:A794)))=0,C795&amp;"",IF(C795="",INDEX(I$1:I794,SUMPRODUCT(MAX((A$1:A794=A795)*(B$1:B794=B795)*ROW(A$1:A794)))),IF(INDEX(I$1:I794,SUMPRODUCT(MAX((A$1:A794=A795)*(B$1:B794=B795)*ROW(A$1:A794))))="",C795&amp;"",INDEX(I$1:I794,SUMPRODUCT(MAX((A$1:A794=A795)*(B$1:B794=B795)*ROW(A$1:A794))))&amp;"; "&amp;C795))))</f>
        <v>Intra-granular</v>
      </c>
      <c r="J795" s="18" t="str">
        <f aca="false">IF(A795="","",A795&amp;"|"&amp;COUNTIF(A$2:A795,A795))</f>
        <v>TRILEMO ER 12.5-2.5-1000|3</v>
      </c>
      <c r="K795" s="18" t="n">
        <f aca="false">IF(OR(A795="",B795=""),0,IF(COUNTIFS(A$2:A795,A795,B$2:B795,B795)=1,1,0))</f>
        <v>1</v>
      </c>
    </row>
    <row r="796" customFormat="false" ht="15" hidden="false" customHeight="false" outlineLevel="0" collapsed="false">
      <c r="A796" s="15" t="s">
        <v>429</v>
      </c>
      <c r="B796" s="15" t="s">
        <v>222</v>
      </c>
      <c r="C796" s="15" t="s">
        <v>220</v>
      </c>
      <c r="D796" s="15"/>
      <c r="F796" s="18" t="str">
        <f aca="false">IF(B796="","",IFERROR(INDEX(Materials!$B$2:$B$301,MATCH(B796,Materials!$A$2:$A$301,0)),""))</f>
        <v>Binder</v>
      </c>
      <c r="G796" s="18" t="str">
        <f aca="true">IF(AND(A796="",B796=""),"",IF(A796="","Missing product",IF(B796="","Missing material",IF(COUNTIF(ProductList,A796)=0,"Product not in Products list",IF(COUNTIF(MaterialList,B796)=0,"Material not in Materials list","OK")))))</f>
        <v>OK</v>
      </c>
      <c r="H796" s="18" t="str">
        <f aca="false">IF(F796="Active",A796&amp;"|"&amp;COUNTIFS(A$2:A796,A796,F$2:F796,"Active"),"")</f>
        <v/>
      </c>
      <c r="I796" s="18" t="str">
        <f aca="false">IF(B796="","",IF(SUMPRODUCT(MAX((A$1:A795=A796)*(B$1:B795=B796)*ROW(A$1:A795)))=0,C796&amp;"",IF(C796="",INDEX(I$1:I795,SUMPRODUCT(MAX((A$1:A795=A796)*(B$1:B795=B796)*ROW(A$1:A795)))),IF(INDEX(I$1:I795,SUMPRODUCT(MAX((A$1:A795=A796)*(B$1:B795=B796)*ROW(A$1:A795))))="",C796&amp;"",INDEX(I$1:I795,SUMPRODUCT(MAX((A$1:A795=A796)*(B$1:B795=B796)*ROW(A$1:A795))))&amp;"; "&amp;C796))))</f>
        <v>Intra-granular; Binder</v>
      </c>
      <c r="J796" s="18" t="str">
        <f aca="false">IF(A796="","",A796&amp;"|"&amp;COUNTIF(A$2:A796,A796))</f>
        <v>TRILEMO ER 12.5-2.5-1000|4</v>
      </c>
      <c r="K796" s="18" t="n">
        <f aca="false">IF(OR(A796="",B796=""),0,IF(COUNTIFS(A$2:A796,A796,B$2:B796,B796)=1,1,0))</f>
        <v>0</v>
      </c>
    </row>
    <row r="797" customFormat="false" ht="15" hidden="false" customHeight="false" outlineLevel="0" collapsed="false">
      <c r="A797" s="15" t="s">
        <v>429</v>
      </c>
      <c r="B797" s="15" t="s">
        <v>342</v>
      </c>
      <c r="C797" s="15"/>
      <c r="D797" s="15"/>
      <c r="F797" s="18" t="str">
        <f aca="false">IF(B797="","",IFERROR(INDEX(Materials!$B$2:$B$301,MATCH(B797,Materials!$A$2:$A$301,0)),""))</f>
        <v>Solvent</v>
      </c>
      <c r="G797" s="18" t="str">
        <f aca="true">IF(AND(A797="",B797=""),"",IF(A797="","Missing product",IF(B797="","Missing material",IF(COUNTIF(ProductList,A797)=0,"Product not in Products list",IF(COUNTIF(MaterialList,B797)=0,"Material not in Materials list","OK")))))</f>
        <v>OK</v>
      </c>
      <c r="H797" s="18" t="str">
        <f aca="false">IF(F797="Active",A797&amp;"|"&amp;COUNTIFS(A$2:A797,A797,F$2:F797,"Active"),"")</f>
        <v/>
      </c>
      <c r="I797" s="18" t="str">
        <f aca="false">IF(B797="","",IF(SUMPRODUCT(MAX((A$1:A796=A797)*(B$1:B796=B797)*ROW(A$1:A796)))=0,C797&amp;"",IF(C797="",INDEX(I$1:I796,SUMPRODUCT(MAX((A$1:A796=A797)*(B$1:B796=B797)*ROW(A$1:A796)))),IF(INDEX(I$1:I796,SUMPRODUCT(MAX((A$1:A796=A797)*(B$1:B796=B797)*ROW(A$1:A796))))="",C797&amp;"",INDEX(I$1:I796,SUMPRODUCT(MAX((A$1:A796=A797)*(B$1:B796=B797)*ROW(A$1:A796))))&amp;"; "&amp;C797))))</f>
        <v/>
      </c>
      <c r="J797" s="18" t="str">
        <f aca="false">IF(A797="","",A797&amp;"|"&amp;COUNTIF(A$2:A797,A797))</f>
        <v>TRILEMO ER 12.5-2.5-1000|5</v>
      </c>
      <c r="K797" s="18" t="n">
        <f aca="false">IF(OR(A797="",B797=""),0,IF(COUNTIFS(A$2:A797,A797,B$2:B797,B797)=1,1,0))</f>
        <v>1</v>
      </c>
    </row>
    <row r="798" customFormat="false" ht="15" hidden="false" customHeight="false" outlineLevel="0" collapsed="false">
      <c r="A798" s="15" t="s">
        <v>429</v>
      </c>
      <c r="B798" s="15" t="s">
        <v>329</v>
      </c>
      <c r="C798" s="15" t="s">
        <v>492</v>
      </c>
      <c r="D798" s="15"/>
      <c r="F798" s="18" t="str">
        <f aca="false">IF(B798="","",IFERROR(INDEX(Materials!$B$2:$B$301,MATCH(B798,Materials!$A$2:$A$301,0)),""))</f>
        <v>Release / Matrix Polymer</v>
      </c>
      <c r="G798" s="18" t="str">
        <f aca="true">IF(AND(A798="",B798=""),"",IF(A798="","Missing product",IF(B798="","Missing material",IF(COUNTIF(ProductList,A798)=0,"Product not in Products list",IF(COUNTIF(MaterialList,B798)=0,"Material not in Materials list","OK")))))</f>
        <v>OK</v>
      </c>
      <c r="H798" s="18" t="str">
        <f aca="false">IF(F798="Active",A798&amp;"|"&amp;COUNTIFS(A$2:A798,A798,F$2:F798,"Active"),"")</f>
        <v/>
      </c>
      <c r="I798" s="18" t="str">
        <f aca="false">IF(B798="","",IF(SUMPRODUCT(MAX((A$1:A797=A798)*(B$1:B797=B798)*ROW(A$1:A797)))=0,C798&amp;"",IF(C798="",INDEX(I$1:I797,SUMPRODUCT(MAX((A$1:A797=A798)*(B$1:B797=B798)*ROW(A$1:A797)))),IF(INDEX(I$1:I797,SUMPRODUCT(MAX((A$1:A797=A798)*(B$1:B797=B798)*ROW(A$1:A797))))="",C798&amp;"",INDEX(I$1:I797,SUMPRODUCT(MAX((A$1:A797=A798)*(B$1:B797=B798)*ROW(A$1:A797))))&amp;"; "&amp;C798))))</f>
        <v>Intra-granular; Extra-granular</v>
      </c>
      <c r="J798" s="18" t="str">
        <f aca="false">IF(A798="","",A798&amp;"|"&amp;COUNTIF(A$2:A798,A798))</f>
        <v>TRILEMO ER 12.5-2.5-1000|6</v>
      </c>
      <c r="K798" s="18" t="n">
        <f aca="false">IF(OR(A798="",B798=""),0,IF(COUNTIFS(A$2:A798,A798,B$2:B798,B798)=1,1,0))</f>
        <v>0</v>
      </c>
    </row>
    <row r="799" customFormat="false" ht="15" hidden="false" customHeight="false" outlineLevel="0" collapsed="false">
      <c r="A799" s="15" t="s">
        <v>429</v>
      </c>
      <c r="B799" s="15" t="s">
        <v>293</v>
      </c>
      <c r="C799" s="15"/>
      <c r="D799" s="15"/>
      <c r="F799" s="18" t="str">
        <f aca="false">IF(B799="","",IFERROR(INDEX(Materials!$B$2:$B$301,MATCH(B799,Materials!$A$2:$A$301,0)),""))</f>
        <v>Glidant</v>
      </c>
      <c r="G799" s="18" t="str">
        <f aca="true">IF(AND(A799="",B799=""),"",IF(A799="","Missing product",IF(B799="","Missing material",IF(COUNTIF(ProductList,A799)=0,"Product not in Products list",IF(COUNTIF(MaterialList,B799)=0,"Material not in Materials list","OK")))))</f>
        <v>OK</v>
      </c>
      <c r="H799" s="18" t="str">
        <f aca="false">IF(F799="Active",A799&amp;"|"&amp;COUNTIFS(A$2:A799,A799,F$2:F799,"Active"),"")</f>
        <v/>
      </c>
      <c r="I799" s="18" t="str">
        <f aca="false">IF(B799="","",IF(SUMPRODUCT(MAX((A$1:A798=A799)*(B$1:B798=B799)*ROW(A$1:A798)))=0,C799&amp;"",IF(C799="",INDEX(I$1:I798,SUMPRODUCT(MAX((A$1:A798=A799)*(B$1:B798=B799)*ROW(A$1:A798)))),IF(INDEX(I$1:I798,SUMPRODUCT(MAX((A$1:A798=A799)*(B$1:B798=B799)*ROW(A$1:A798))))="",C799&amp;"",INDEX(I$1:I798,SUMPRODUCT(MAX((A$1:A798=A799)*(B$1:B798=B799)*ROW(A$1:A798))))&amp;"; "&amp;C799))))</f>
        <v/>
      </c>
      <c r="J799" s="18" t="str">
        <f aca="false">IF(A799="","",A799&amp;"|"&amp;COUNTIF(A$2:A799,A799))</f>
        <v>TRILEMO ER 12.5-2.5-1000|7</v>
      </c>
      <c r="K799" s="18" t="n">
        <f aca="false">IF(OR(A799="",B799=""),0,IF(COUNTIFS(A$2:A799,A799,B$2:B799,B799)=1,1,0))</f>
        <v>1</v>
      </c>
    </row>
    <row r="800" customFormat="false" ht="15" hidden="false" customHeight="false" outlineLevel="0" collapsed="false">
      <c r="A800" s="15" t="s">
        <v>429</v>
      </c>
      <c r="B800" s="15" t="s">
        <v>298</v>
      </c>
      <c r="C800" s="15"/>
      <c r="D800" s="15"/>
      <c r="F800" s="18" t="str">
        <f aca="false">IF(B800="","",IFERROR(INDEX(Materials!$B$2:$B$301,MATCH(B800,Materials!$A$2:$A$301,0)),""))</f>
        <v>Lubricant</v>
      </c>
      <c r="G800" s="18" t="str">
        <f aca="true">IF(AND(A800="",B800=""),"",IF(A800="","Missing product",IF(B800="","Missing material",IF(COUNTIF(ProductList,A800)=0,"Product not in Products list",IF(COUNTIF(MaterialList,B800)=0,"Material not in Materials list","OK")))))</f>
        <v>OK</v>
      </c>
      <c r="H800" s="18" t="str">
        <f aca="false">IF(F800="Active",A800&amp;"|"&amp;COUNTIFS(A$2:A800,A800,F$2:F800,"Active"),"")</f>
        <v/>
      </c>
      <c r="I800" s="18" t="str">
        <f aca="false">IF(B800="","",IF(SUMPRODUCT(MAX((A$1:A799=A800)*(B$1:B799=B800)*ROW(A$1:A799)))=0,C800&amp;"",IF(C800="",INDEX(I$1:I799,SUMPRODUCT(MAX((A$1:A799=A800)*(B$1:B799=B800)*ROW(A$1:A799)))),IF(INDEX(I$1:I799,SUMPRODUCT(MAX((A$1:A799=A800)*(B$1:B799=B800)*ROW(A$1:A799))))="",C800&amp;"",INDEX(I$1:I799,SUMPRODUCT(MAX((A$1:A799=A800)*(B$1:B799=B800)*ROW(A$1:A799))))&amp;"; "&amp;C800))))</f>
        <v/>
      </c>
      <c r="J800" s="18" t="str">
        <f aca="false">IF(A800="","",A800&amp;"|"&amp;COUNTIF(A$2:A800,A800))</f>
        <v>TRILEMO ER 12.5-2.5-1000|8</v>
      </c>
      <c r="K800" s="18" t="n">
        <f aca="false">IF(OR(A800="",B800=""),0,IF(COUNTIFS(A$2:A800,A800,B$2:B800,B800)=1,1,0))</f>
        <v>1</v>
      </c>
    </row>
    <row r="801" customFormat="false" ht="15" hidden="false" customHeight="false" outlineLevel="0" collapsed="false">
      <c r="A801" s="15" t="s">
        <v>429</v>
      </c>
      <c r="B801" s="15" t="s">
        <v>115</v>
      </c>
      <c r="C801" s="15"/>
      <c r="D801" s="15"/>
      <c r="F801" s="18" t="str">
        <f aca="false">IF(B801="","",IFERROR(INDEX(Materials!$B$2:$B$301,MATCH(B801,Materials!$A$2:$A$301,0)),""))</f>
        <v>Active</v>
      </c>
      <c r="G801" s="18" t="str">
        <f aca="true">IF(AND(A801="",B801=""),"",IF(A801="","Missing product",IF(B801="","Missing material",IF(COUNTIF(ProductList,A801)=0,"Product not in Products list",IF(COUNTIF(MaterialList,B801)=0,"Material not in Materials list","OK")))))</f>
        <v>OK</v>
      </c>
      <c r="H801" s="18" t="str">
        <f aca="false">IF(F801="Active",A801&amp;"|"&amp;COUNTIFS(A$2:A801,A801,F$2:F801,"Active"),"")</f>
        <v>TRILEMO ER 12.5-2.5-1000|2</v>
      </c>
      <c r="I801" s="18" t="str">
        <f aca="false">IF(B801="","",IF(SUMPRODUCT(MAX((A$1:A800=A801)*(B$1:B800=B801)*ROW(A$1:A800)))=0,C801&amp;"",IF(C801="",INDEX(I$1:I800,SUMPRODUCT(MAX((A$1:A800=A801)*(B$1:B800=B801)*ROW(A$1:A800)))),IF(INDEX(I$1:I800,SUMPRODUCT(MAX((A$1:A800=A801)*(B$1:B800=B801)*ROW(A$1:A800))))="",C801&amp;"",INDEX(I$1:I800,SUMPRODUCT(MAX((A$1:A800=A801)*(B$1:B800=B801)*ROW(A$1:A800))))&amp;"; "&amp;C801))))</f>
        <v/>
      </c>
      <c r="J801" s="18" t="str">
        <f aca="false">IF(A801="","",A801&amp;"|"&amp;COUNTIF(A$2:A801,A801))</f>
        <v>TRILEMO ER 12.5-2.5-1000|9</v>
      </c>
      <c r="K801" s="18" t="n">
        <f aca="false">IF(OR(A801="",B801=""),0,IF(COUNTIFS(A$2:A801,A801,B$2:B801,B801)=1,1,0))</f>
        <v>1</v>
      </c>
    </row>
    <row r="802" customFormat="false" ht="15" hidden="false" customHeight="false" outlineLevel="0" collapsed="false">
      <c r="A802" s="15" t="s">
        <v>429</v>
      </c>
      <c r="B802" s="15" t="s">
        <v>154</v>
      </c>
      <c r="C802" s="15"/>
      <c r="D802" s="15"/>
      <c r="F802" s="18" t="str">
        <f aca="false">IF(B802="","",IFERROR(INDEX(Materials!$B$2:$B$301,MATCH(B802,Materials!$A$2:$A$301,0)),""))</f>
        <v>Active</v>
      </c>
      <c r="G802" s="18" t="str">
        <f aca="true">IF(AND(A802="",B802=""),"",IF(A802="","Missing product",IF(B802="","Missing material",IF(COUNTIF(ProductList,A802)=0,"Product not in Products list",IF(COUNTIF(MaterialList,B802)=0,"Material not in Materials list","OK")))))</f>
        <v>OK</v>
      </c>
      <c r="H802" s="18" t="str">
        <f aca="false">IF(F802="Active",A802&amp;"|"&amp;COUNTIFS(A$2:A802,A802,F$2:F802,"Active"),"")</f>
        <v>TRILEMO ER 12.5-2.5-1000|3</v>
      </c>
      <c r="I802" s="18" t="str">
        <f aca="false">IF(B802="","",IF(SUMPRODUCT(MAX((A$1:A801=A802)*(B$1:B801=B802)*ROW(A$1:A801)))=0,C802&amp;"",IF(C802="",INDEX(I$1:I801,SUMPRODUCT(MAX((A$1:A801=A802)*(B$1:B801=B802)*ROW(A$1:A801)))),IF(INDEX(I$1:I801,SUMPRODUCT(MAX((A$1:A801=A802)*(B$1:B801=B802)*ROW(A$1:A801))))="",C802&amp;"",INDEX(I$1:I801,SUMPRODUCT(MAX((A$1:A801=A802)*(B$1:B801=B802)*ROW(A$1:A801))))&amp;"; "&amp;C802))))</f>
        <v/>
      </c>
      <c r="J802" s="18" t="str">
        <f aca="false">IF(A802="","",A802&amp;"|"&amp;COUNTIF(A$2:A802,A802))</f>
        <v>TRILEMO ER 12.5-2.5-1000|10</v>
      </c>
      <c r="K802" s="18" t="n">
        <f aca="false">IF(OR(A802="",B802=""),0,IF(COUNTIFS(A$2:A802,A802,B$2:B802,B802)=1,1,0))</f>
        <v>1</v>
      </c>
    </row>
    <row r="803" customFormat="false" ht="15" hidden="false" customHeight="false" outlineLevel="0" collapsed="false">
      <c r="A803" s="15" t="s">
        <v>429</v>
      </c>
      <c r="B803" s="15" t="s">
        <v>226</v>
      </c>
      <c r="C803" s="15"/>
      <c r="D803" s="15"/>
      <c r="F803" s="18" t="str">
        <f aca="false">IF(B803="","",IFERROR(INDEX(Materials!$B$2:$B$301,MATCH(B803,Materials!$A$2:$A$301,0)),""))</f>
        <v>Binder / Coating Polymer</v>
      </c>
      <c r="G803" s="18" t="str">
        <f aca="true">IF(AND(A803="",B803=""),"",IF(A803="","Missing product",IF(B803="","Missing material",IF(COUNTIF(ProductList,A803)=0,"Product not in Products list",IF(COUNTIF(MaterialList,B803)=0,"Material not in Materials list","OK")))))</f>
        <v>OK</v>
      </c>
      <c r="H803" s="18" t="str">
        <f aca="false">IF(F803="Active",A803&amp;"|"&amp;COUNTIFS(A$2:A803,A803,F$2:F803,"Active"),"")</f>
        <v/>
      </c>
      <c r="I803" s="18" t="str">
        <f aca="false">IF(B803="","",IF(SUMPRODUCT(MAX((A$1:A802=A803)*(B$1:B802=B803)*ROW(A$1:A802)))=0,C803&amp;"",IF(C803="",INDEX(I$1:I802,SUMPRODUCT(MAX((A$1:A802=A803)*(B$1:B802=B803)*ROW(A$1:A802)))),IF(INDEX(I$1:I802,SUMPRODUCT(MAX((A$1:A802=A803)*(B$1:B802=B803)*ROW(A$1:A802))))="",C803&amp;"",INDEX(I$1:I802,SUMPRODUCT(MAX((A$1:A802=A803)*(B$1:B802=B803)*ROW(A$1:A802))))&amp;"; "&amp;C803))))</f>
        <v/>
      </c>
      <c r="J803" s="18" t="str">
        <f aca="false">IF(A803="","",A803&amp;"|"&amp;COUNTIF(A$2:A803,A803))</f>
        <v>TRILEMO ER 12.5-2.5-1000|11</v>
      </c>
      <c r="K803" s="18" t="n">
        <f aca="false">IF(OR(A803="",B803=""),0,IF(COUNTIFS(A$2:A803,A803,B$2:B803,B803)=1,1,0))</f>
        <v>1</v>
      </c>
    </row>
    <row r="804" customFormat="false" ht="15" hidden="false" customHeight="false" outlineLevel="0" collapsed="false">
      <c r="A804" s="15" t="s">
        <v>429</v>
      </c>
      <c r="B804" s="15" t="s">
        <v>311</v>
      </c>
      <c r="C804" s="15"/>
      <c r="D804" s="15"/>
      <c r="F804" s="18" t="str">
        <f aca="false">IF(B804="","",IFERROR(INDEX(Materials!$B$2:$B$301,MATCH(B804,Materials!$A$2:$A$301,0)),""))</f>
        <v>Plasticizer</v>
      </c>
      <c r="G804" s="18" t="str">
        <f aca="true">IF(AND(A804="",B804=""),"",IF(A804="","Missing product",IF(B804="","Missing material",IF(COUNTIF(ProductList,A804)=0,"Product not in Products list",IF(COUNTIF(MaterialList,B804)=0,"Material not in Materials list","OK")))))</f>
        <v>OK</v>
      </c>
      <c r="H804" s="18" t="str">
        <f aca="false">IF(F804="Active",A804&amp;"|"&amp;COUNTIFS(A$2:A804,A804,F$2:F804,"Active"),"")</f>
        <v/>
      </c>
      <c r="I804" s="18" t="str">
        <f aca="false">IF(B804="","",IF(SUMPRODUCT(MAX((A$1:A803=A804)*(B$1:B803=B804)*ROW(A$1:A803)))=0,C804&amp;"",IF(C804="",INDEX(I$1:I803,SUMPRODUCT(MAX((A$1:A803=A804)*(B$1:B803=B804)*ROW(A$1:A803)))),IF(INDEX(I$1:I803,SUMPRODUCT(MAX((A$1:A803=A804)*(B$1:B803=B804)*ROW(A$1:A803))))="",C804&amp;"",INDEX(I$1:I803,SUMPRODUCT(MAX((A$1:A803=A804)*(B$1:B803=B804)*ROW(A$1:A803))))&amp;"; "&amp;C804))))</f>
        <v/>
      </c>
      <c r="J804" s="18" t="str">
        <f aca="false">IF(A804="","",A804&amp;"|"&amp;COUNTIF(A$2:A804,A804))</f>
        <v>TRILEMO ER 12.5-2.5-1000|12</v>
      </c>
      <c r="K804" s="18" t="n">
        <f aca="false">IF(OR(A804="",B804=""),0,IF(COUNTIFS(A$2:A804,A804,B$2:B804,B804)=1,1,0))</f>
        <v>1</v>
      </c>
    </row>
    <row r="805" customFormat="false" ht="15" hidden="false" customHeight="false" outlineLevel="0" collapsed="false">
      <c r="A805" s="15" t="s">
        <v>429</v>
      </c>
      <c r="B805" s="15" t="s">
        <v>303</v>
      </c>
      <c r="C805" s="15"/>
      <c r="D805" s="15"/>
      <c r="F805" s="18" t="str">
        <f aca="false">IF(B805="","",IFERROR(INDEX(Materials!$B$2:$B$301,MATCH(B805,Materials!$A$2:$A$301,0)),""))</f>
        <v>Opacifier</v>
      </c>
      <c r="G805" s="18" t="str">
        <f aca="true">IF(AND(A805="",B805=""),"",IF(A805="","Missing product",IF(B805="","Missing material",IF(COUNTIF(ProductList,A805)=0,"Product not in Products list",IF(COUNTIF(MaterialList,B805)=0,"Material not in Materials list","OK")))))</f>
        <v>OK</v>
      </c>
      <c r="H805" s="18" t="str">
        <f aca="false">IF(F805="Active",A805&amp;"|"&amp;COUNTIFS(A$2:A805,A805,F$2:F805,"Active"),"")</f>
        <v/>
      </c>
      <c r="I805" s="18" t="str">
        <f aca="false">IF(B805="","",IF(SUMPRODUCT(MAX((A$1:A804=A805)*(B$1:B804=B805)*ROW(A$1:A804)))=0,C805&amp;"",IF(C805="",INDEX(I$1:I804,SUMPRODUCT(MAX((A$1:A804=A805)*(B$1:B804=B805)*ROW(A$1:A804)))),IF(INDEX(I$1:I804,SUMPRODUCT(MAX((A$1:A804=A805)*(B$1:B804=B805)*ROW(A$1:A804))))="",C805&amp;"",INDEX(I$1:I804,SUMPRODUCT(MAX((A$1:A804=A805)*(B$1:B804=B805)*ROW(A$1:A804))))&amp;"; "&amp;C805))))</f>
        <v/>
      </c>
      <c r="J805" s="18" t="str">
        <f aca="false">IF(A805="","",A805&amp;"|"&amp;COUNTIF(A$2:A805,A805))</f>
        <v>TRILEMO ER 12.5-2.5-1000|13</v>
      </c>
      <c r="K805" s="18" t="n">
        <f aca="false">IF(OR(A805="",B805=""),0,IF(COUNTIFS(A$2:A805,A805,B$2:B805,B805)=1,1,0))</f>
        <v>1</v>
      </c>
    </row>
    <row r="806" customFormat="false" ht="15" hidden="false" customHeight="false" outlineLevel="0" collapsed="false">
      <c r="A806" s="15" t="s">
        <v>429</v>
      </c>
      <c r="B806" s="15" t="s">
        <v>219</v>
      </c>
      <c r="C806" s="15"/>
      <c r="D806" s="15"/>
      <c r="F806" s="18" t="str">
        <f aca="false">IF(B806="","",IFERROR(INDEX(Materials!$B$2:$B$301,MATCH(B806,Materials!$A$2:$A$301,0)),""))</f>
        <v>Binder</v>
      </c>
      <c r="G806" s="18" t="str">
        <f aca="true">IF(AND(A806="",B806=""),"",IF(A806="","Missing product",IF(B806="","Missing material",IF(COUNTIF(ProductList,A806)=0,"Product not in Products list",IF(COUNTIF(MaterialList,B806)=0,"Material not in Materials list","OK")))))</f>
        <v>OK</v>
      </c>
      <c r="H806" s="18" t="str">
        <f aca="false">IF(F806="Active",A806&amp;"|"&amp;COUNTIFS(A$2:A806,A806,F$2:F806,"Active"),"")</f>
        <v/>
      </c>
      <c r="I806" s="18" t="str">
        <f aca="false">IF(B806="","",IF(SUMPRODUCT(MAX((A$1:A805=A806)*(B$1:B805=B806)*ROW(A$1:A805)))=0,C806&amp;"",IF(C806="",INDEX(I$1:I805,SUMPRODUCT(MAX((A$1:A805=A806)*(B$1:B805=B806)*ROW(A$1:A805)))),IF(INDEX(I$1:I805,SUMPRODUCT(MAX((A$1:A805=A806)*(B$1:B805=B806)*ROW(A$1:A805))))="",C806&amp;"",INDEX(I$1:I805,SUMPRODUCT(MAX((A$1:A805=A806)*(B$1:B805=B806)*ROW(A$1:A805))))&amp;"; "&amp;C806))))</f>
        <v/>
      </c>
      <c r="J806" s="18" t="str">
        <f aca="false">IF(A806="","",A806&amp;"|"&amp;COUNTIF(A$2:A806,A806))</f>
        <v>TRILEMO ER 12.5-2.5-1000|14</v>
      </c>
      <c r="K806" s="18" t="n">
        <f aca="false">IF(OR(A806="",B806=""),0,IF(COUNTIFS(A$2:A806,A806,B$2:B806,B806)=1,1,0))</f>
        <v>1</v>
      </c>
    </row>
    <row r="807" customFormat="false" ht="15" hidden="false" customHeight="false" outlineLevel="0" collapsed="false">
      <c r="A807" s="15" t="s">
        <v>429</v>
      </c>
      <c r="B807" s="15" t="s">
        <v>296</v>
      </c>
      <c r="C807" s="15"/>
      <c r="D807" s="15"/>
      <c r="F807" s="18" t="str">
        <f aca="false">IF(B807="","",IFERROR(INDEX(Materials!$B$2:$B$301,MATCH(B807,Materials!$A$2:$A$301,0)),""))</f>
        <v>Glidant / Anti-tacking</v>
      </c>
      <c r="G807" s="18" t="str">
        <f aca="true">IF(AND(A807="",B807=""),"",IF(A807="","Missing product",IF(B807="","Missing material",IF(COUNTIF(ProductList,A807)=0,"Product not in Products list",IF(COUNTIF(MaterialList,B807)=0,"Material not in Materials list","OK")))))</f>
        <v>OK</v>
      </c>
      <c r="H807" s="18" t="str">
        <f aca="false">IF(F807="Active",A807&amp;"|"&amp;COUNTIFS(A$2:A807,A807,F$2:F807,"Active"),"")</f>
        <v/>
      </c>
      <c r="I807" s="18" t="str">
        <f aca="false">IF(B807="","",IF(SUMPRODUCT(MAX((A$1:A806=A807)*(B$1:B806=B807)*ROW(A$1:A806)))=0,C807&amp;"",IF(C807="",INDEX(I$1:I806,SUMPRODUCT(MAX((A$1:A806=A807)*(B$1:B806=B807)*ROW(A$1:A806)))),IF(INDEX(I$1:I806,SUMPRODUCT(MAX((A$1:A806=A807)*(B$1:B806=B807)*ROW(A$1:A806))))="",C807&amp;"",INDEX(I$1:I806,SUMPRODUCT(MAX((A$1:A806=A807)*(B$1:B806=B807)*ROW(A$1:A806))))&amp;"; "&amp;C807))))</f>
        <v/>
      </c>
      <c r="J807" s="18" t="str">
        <f aca="false">IF(A807="","",A807&amp;"|"&amp;COUNTIF(A$2:A807,A807))</f>
        <v>TRILEMO ER 12.5-2.5-1000|15</v>
      </c>
      <c r="K807" s="18" t="n">
        <f aca="false">IF(OR(A807="",B807=""),0,IF(COUNTIFS(A$2:A807,A807,B$2:B807,B807)=1,1,0))</f>
        <v>1</v>
      </c>
    </row>
    <row r="808" customFormat="false" ht="15" hidden="false" customHeight="false" outlineLevel="0" collapsed="false">
      <c r="A808" s="15" t="s">
        <v>429</v>
      </c>
      <c r="B808" s="15" t="s">
        <v>341</v>
      </c>
      <c r="C808" s="15"/>
      <c r="D808" s="15"/>
      <c r="F808" s="18" t="str">
        <f aca="false">IF(B808="","",IFERROR(INDEX(Materials!$B$2:$B$301,MATCH(B808,Materials!$A$2:$A$301,0)),""))</f>
        <v>Solvent</v>
      </c>
      <c r="G808" s="18" t="str">
        <f aca="true">IF(AND(A808="",B808=""),"",IF(A808="","Missing product",IF(B808="","Missing material",IF(COUNTIF(ProductList,A808)=0,"Product not in Products list",IF(COUNTIF(MaterialList,B808)=0,"Material not in Materials list","OK")))))</f>
        <v>OK</v>
      </c>
      <c r="H808" s="18" t="str">
        <f aca="false">IF(F808="Active",A808&amp;"|"&amp;COUNTIFS(A$2:A808,A808,F$2:F808,"Active"),"")</f>
        <v/>
      </c>
      <c r="I808" s="18" t="str">
        <f aca="false">IF(B808="","",IF(SUMPRODUCT(MAX((A$1:A807=A808)*(B$1:B807=B808)*ROW(A$1:A807)))=0,C808&amp;"",IF(C808="",INDEX(I$1:I807,SUMPRODUCT(MAX((A$1:A807=A808)*(B$1:B807=B808)*ROW(A$1:A807)))),IF(INDEX(I$1:I807,SUMPRODUCT(MAX((A$1:A807=A808)*(B$1:B807=B808)*ROW(A$1:A807))))="",C808&amp;"",INDEX(I$1:I807,SUMPRODUCT(MAX((A$1:A807=A808)*(B$1:B807=B808)*ROW(A$1:A807))))&amp;"; "&amp;C808))))</f>
        <v/>
      </c>
      <c r="J808" s="18" t="str">
        <f aca="false">IF(A808="","",A808&amp;"|"&amp;COUNTIF(A$2:A808,A808))</f>
        <v>TRILEMO ER 12.5-2.5-1000|16</v>
      </c>
      <c r="K808" s="18" t="n">
        <f aca="false">IF(OR(A808="",B808=""),0,IF(COUNTIFS(A$2:A808,A808,B$2:B808,B808)=1,1,0))</f>
        <v>1</v>
      </c>
    </row>
    <row r="809" customFormat="false" ht="15" hidden="false" customHeight="false" outlineLevel="0" collapsed="false">
      <c r="A809" s="15" t="s">
        <v>429</v>
      </c>
      <c r="B809" s="15" t="s">
        <v>338</v>
      </c>
      <c r="C809" s="15"/>
      <c r="D809" s="15"/>
      <c r="F809" s="18" t="str">
        <f aca="false">IF(B809="","",IFERROR(INDEX(Materials!$B$2:$B$301,MATCH(B809,Materials!$A$2:$A$301,0)),""))</f>
        <v>Solvent</v>
      </c>
      <c r="G809" s="18" t="str">
        <f aca="true">IF(AND(A809="",B809=""),"",IF(A809="","Missing product",IF(B809="","Missing material",IF(COUNTIF(ProductList,A809)=0,"Product not in Products list",IF(COUNTIF(MaterialList,B809)=0,"Material not in Materials list","OK")))))</f>
        <v>OK</v>
      </c>
      <c r="H809" s="18" t="str">
        <f aca="false">IF(F809="Active",A809&amp;"|"&amp;COUNTIFS(A$2:A809,A809,F$2:F809,"Active"),"")</f>
        <v/>
      </c>
      <c r="I809" s="18" t="str">
        <f aca="false">IF(B809="","",IF(SUMPRODUCT(MAX((A$1:A808=A809)*(B$1:B808=B809)*ROW(A$1:A808)))=0,C809&amp;"",IF(C809="",INDEX(I$1:I808,SUMPRODUCT(MAX((A$1:A808=A809)*(B$1:B808=B809)*ROW(A$1:A808)))),IF(INDEX(I$1:I808,SUMPRODUCT(MAX((A$1:A808=A809)*(B$1:B808=B809)*ROW(A$1:A808))))="",C809&amp;"",INDEX(I$1:I808,SUMPRODUCT(MAX((A$1:A808=A809)*(B$1:B808=B809)*ROW(A$1:A808))))&amp;"; "&amp;C809))))</f>
        <v/>
      </c>
      <c r="J809" s="18" t="str">
        <f aca="false">IF(A809="","",A809&amp;"|"&amp;COUNTIF(A$2:A809,A809))</f>
        <v>TRILEMO ER 12.5-2.5-1000|17</v>
      </c>
      <c r="K809" s="18" t="n">
        <f aca="false">IF(OR(A809="",B809=""),0,IF(COUNTIFS(A$2:A809,A809,B$2:B809,B809)=1,1,0))</f>
        <v>1</v>
      </c>
    </row>
    <row r="810" customFormat="false" ht="15" hidden="false" customHeight="false" outlineLevel="0" collapsed="false">
      <c r="A810" s="15" t="s">
        <v>429</v>
      </c>
      <c r="B810" s="15" t="s">
        <v>226</v>
      </c>
      <c r="C810" s="15"/>
      <c r="D810" s="15"/>
      <c r="F810" s="18" t="str">
        <f aca="false">IF(B810="","",IFERROR(INDEX(Materials!$B$2:$B$301,MATCH(B810,Materials!$A$2:$A$301,0)),""))</f>
        <v>Binder / Coating Polymer</v>
      </c>
      <c r="G810" s="18" t="str">
        <f aca="true">IF(AND(A810="",B810=""),"",IF(A810="","Missing product",IF(B810="","Missing material",IF(COUNTIF(ProductList,A810)=0,"Product not in Products list",IF(COUNTIF(MaterialList,B810)=0,"Material not in Materials list","OK")))))</f>
        <v>OK</v>
      </c>
      <c r="H810" s="18" t="str">
        <f aca="false">IF(F810="Active",A810&amp;"|"&amp;COUNTIFS(A$2:A810,A810,F$2:F810,"Active"),"")</f>
        <v/>
      </c>
      <c r="I810" s="18" t="str">
        <f aca="false">IF(B810="","",IF(SUMPRODUCT(MAX((A$1:A809=A810)*(B$1:B809=B810)*ROW(A$1:A809)))=0,C810&amp;"",IF(C810="",INDEX(I$1:I809,SUMPRODUCT(MAX((A$1:A809=A810)*(B$1:B809=B810)*ROW(A$1:A809)))),IF(INDEX(I$1:I809,SUMPRODUCT(MAX((A$1:A809=A810)*(B$1:B809=B810)*ROW(A$1:A809))))="",C810&amp;"",INDEX(I$1:I809,SUMPRODUCT(MAX((A$1:A809=A810)*(B$1:B809=B810)*ROW(A$1:A809))))&amp;"; "&amp;C810))))</f>
        <v/>
      </c>
      <c r="J810" s="18" t="str">
        <f aca="false">IF(A810="","",A810&amp;"|"&amp;COUNTIF(A$2:A810,A810))</f>
        <v>TRILEMO ER 12.5-2.5-1000|18</v>
      </c>
      <c r="K810" s="18" t="n">
        <f aca="false">IF(OR(A810="",B810=""),0,IF(COUNTIFS(A$2:A810,A810,B$2:B810,B810)=1,1,0))</f>
        <v>0</v>
      </c>
    </row>
    <row r="811" customFormat="false" ht="15" hidden="false" customHeight="false" outlineLevel="0" collapsed="false">
      <c r="A811" s="15" t="s">
        <v>429</v>
      </c>
      <c r="B811" s="15" t="s">
        <v>311</v>
      </c>
      <c r="C811" s="15"/>
      <c r="D811" s="15"/>
      <c r="F811" s="18" t="str">
        <f aca="false">IF(B811="","",IFERROR(INDEX(Materials!$B$2:$B$301,MATCH(B811,Materials!$A$2:$A$301,0)),""))</f>
        <v>Plasticizer</v>
      </c>
      <c r="G811" s="18" t="str">
        <f aca="true">IF(AND(A811="",B811=""),"",IF(A811="","Missing product",IF(B811="","Missing material",IF(COUNTIF(ProductList,A811)=0,"Product not in Products list",IF(COUNTIF(MaterialList,B811)=0,"Material not in Materials list","OK")))))</f>
        <v>OK</v>
      </c>
      <c r="H811" s="18" t="str">
        <f aca="false">IF(F811="Active",A811&amp;"|"&amp;COUNTIFS(A$2:A811,A811,F$2:F811,"Active"),"")</f>
        <v/>
      </c>
      <c r="I811" s="18" t="str">
        <f aca="false">IF(B811="","",IF(SUMPRODUCT(MAX((A$1:A810=A811)*(B$1:B810=B811)*ROW(A$1:A810)))=0,C811&amp;"",IF(C811="",INDEX(I$1:I810,SUMPRODUCT(MAX((A$1:A810=A811)*(B$1:B810=B811)*ROW(A$1:A810)))),IF(INDEX(I$1:I810,SUMPRODUCT(MAX((A$1:A810=A811)*(B$1:B810=B811)*ROW(A$1:A810))))="",C811&amp;"",INDEX(I$1:I810,SUMPRODUCT(MAX((A$1:A810=A811)*(B$1:B810=B811)*ROW(A$1:A810))))&amp;"; "&amp;C811))))</f>
        <v/>
      </c>
      <c r="J811" s="18" t="str">
        <f aca="false">IF(A811="","",A811&amp;"|"&amp;COUNTIF(A$2:A811,A811))</f>
        <v>TRILEMO ER 12.5-2.5-1000|19</v>
      </c>
      <c r="K811" s="18" t="n">
        <f aca="false">IF(OR(A811="",B811=""),0,IF(COUNTIFS(A$2:A811,A811,B$2:B811,B811)=1,1,0))</f>
        <v>0</v>
      </c>
    </row>
    <row r="812" customFormat="false" ht="15" hidden="false" customHeight="false" outlineLevel="0" collapsed="false">
      <c r="A812" s="15" t="s">
        <v>429</v>
      </c>
      <c r="B812" s="15" t="s">
        <v>303</v>
      </c>
      <c r="C812" s="15"/>
      <c r="D812" s="15"/>
      <c r="F812" s="18" t="str">
        <f aca="false">IF(B812="","",IFERROR(INDEX(Materials!$B$2:$B$301,MATCH(B812,Materials!$A$2:$A$301,0)),""))</f>
        <v>Opacifier</v>
      </c>
      <c r="G812" s="18" t="str">
        <f aca="true">IF(AND(A812="",B812=""),"",IF(A812="","Missing product",IF(B812="","Missing material",IF(COUNTIF(ProductList,A812)=0,"Product not in Products list",IF(COUNTIF(MaterialList,B812)=0,"Material not in Materials list","OK")))))</f>
        <v>OK</v>
      </c>
      <c r="H812" s="18" t="str">
        <f aca="false">IF(F812="Active",A812&amp;"|"&amp;COUNTIFS(A$2:A812,A812,F$2:F812,"Active"),"")</f>
        <v/>
      </c>
      <c r="I812" s="18" t="str">
        <f aca="false">IF(B812="","",IF(SUMPRODUCT(MAX((A$1:A811=A812)*(B$1:B811=B812)*ROW(A$1:A811)))=0,C812&amp;"",IF(C812="",INDEX(I$1:I811,SUMPRODUCT(MAX((A$1:A811=A812)*(B$1:B811=B812)*ROW(A$1:A811)))),IF(INDEX(I$1:I811,SUMPRODUCT(MAX((A$1:A811=A812)*(B$1:B811=B812)*ROW(A$1:A811))))="",C812&amp;"",INDEX(I$1:I811,SUMPRODUCT(MAX((A$1:A811=A812)*(B$1:B811=B812)*ROW(A$1:A811))))&amp;"; "&amp;C812))))</f>
        <v/>
      </c>
      <c r="J812" s="18" t="str">
        <f aca="false">IF(A812="","",A812&amp;"|"&amp;COUNTIF(A$2:A812,A812))</f>
        <v>TRILEMO ER 12.5-2.5-1000|20</v>
      </c>
      <c r="K812" s="18" t="n">
        <f aca="false">IF(OR(A812="",B812=""),0,IF(COUNTIFS(A$2:A812,A812,B$2:B812,B812)=1,1,0))</f>
        <v>0</v>
      </c>
    </row>
    <row r="813" customFormat="false" ht="15" hidden="false" customHeight="false" outlineLevel="0" collapsed="false">
      <c r="A813" s="15" t="s">
        <v>429</v>
      </c>
      <c r="B813" s="15" t="s">
        <v>296</v>
      </c>
      <c r="C813" s="15"/>
      <c r="D813" s="15"/>
      <c r="F813" s="18" t="str">
        <f aca="false">IF(B813="","",IFERROR(INDEX(Materials!$B$2:$B$301,MATCH(B813,Materials!$A$2:$A$301,0)),""))</f>
        <v>Glidant / Anti-tacking</v>
      </c>
      <c r="G813" s="18" t="str">
        <f aca="true">IF(AND(A813="",B813=""),"",IF(A813="","Missing product",IF(B813="","Missing material",IF(COUNTIF(ProductList,A813)=0,"Product not in Products list",IF(COUNTIF(MaterialList,B813)=0,"Material not in Materials list","OK")))))</f>
        <v>OK</v>
      </c>
      <c r="H813" s="18" t="str">
        <f aca="false">IF(F813="Active",A813&amp;"|"&amp;COUNTIFS(A$2:A813,A813,F$2:F813,"Active"),"")</f>
        <v/>
      </c>
      <c r="I813" s="18" t="str">
        <f aca="false">IF(B813="","",IF(SUMPRODUCT(MAX((A$1:A812=A813)*(B$1:B812=B813)*ROW(A$1:A812)))=0,C813&amp;"",IF(C813="",INDEX(I$1:I812,SUMPRODUCT(MAX((A$1:A812=A813)*(B$1:B812=B813)*ROW(A$1:A812)))),IF(INDEX(I$1:I812,SUMPRODUCT(MAX((A$1:A812=A813)*(B$1:B812=B813)*ROW(A$1:A812))))="",C813&amp;"",INDEX(I$1:I812,SUMPRODUCT(MAX((A$1:A812=A813)*(B$1:B812=B813)*ROW(A$1:A812))))&amp;"; "&amp;C813))))</f>
        <v/>
      </c>
      <c r="J813" s="18" t="str">
        <f aca="false">IF(A813="","",A813&amp;"|"&amp;COUNTIF(A$2:A813,A813))</f>
        <v>TRILEMO ER 12.5-2.5-1000|21</v>
      </c>
      <c r="K813" s="18" t="n">
        <f aca="false">IF(OR(A813="",B813=""),0,IF(COUNTIFS(A$2:A813,A813,B$2:B813,B813)=1,1,0))</f>
        <v>0</v>
      </c>
    </row>
    <row r="814" customFormat="false" ht="15" hidden="false" customHeight="false" outlineLevel="0" collapsed="false">
      <c r="A814" s="15" t="s">
        <v>429</v>
      </c>
      <c r="B814" s="15" t="s">
        <v>250</v>
      </c>
      <c r="C814" s="15"/>
      <c r="D814" s="15"/>
      <c r="F814" s="18" t="str">
        <f aca="false">IF(B814="","",IFERROR(INDEX(Materials!$B$2:$B$301,MATCH(B814,Materials!$A$2:$A$301,0)),""))</f>
        <v>Colorant</v>
      </c>
      <c r="G814" s="18" t="str">
        <f aca="true">IF(AND(A814="",B814=""),"",IF(A814="","Missing product",IF(B814="","Missing material",IF(COUNTIF(ProductList,A814)=0,"Product not in Products list",IF(COUNTIF(MaterialList,B814)=0,"Material not in Materials list","OK")))))</f>
        <v>OK</v>
      </c>
      <c r="H814" s="18" t="str">
        <f aca="false">IF(F814="Active",A814&amp;"|"&amp;COUNTIFS(A$2:A814,A814,F$2:F814,"Active"),"")</f>
        <v/>
      </c>
      <c r="I814" s="18" t="str">
        <f aca="false">IF(B814="","",IF(SUMPRODUCT(MAX((A$1:A813=A814)*(B$1:B813=B814)*ROW(A$1:A813)))=0,C814&amp;"",IF(C814="",INDEX(I$1:I813,SUMPRODUCT(MAX((A$1:A813=A814)*(B$1:B813=B814)*ROW(A$1:A813)))),IF(INDEX(I$1:I813,SUMPRODUCT(MAX((A$1:A813=A814)*(B$1:B813=B814)*ROW(A$1:A813))))="",C814&amp;"",INDEX(I$1:I813,SUMPRODUCT(MAX((A$1:A813=A814)*(B$1:B813=B814)*ROW(A$1:A813))))&amp;"; "&amp;C814))))</f>
        <v/>
      </c>
      <c r="J814" s="18" t="str">
        <f aca="false">IF(A814="","",A814&amp;"|"&amp;COUNTIF(A$2:A814,A814))</f>
        <v>TRILEMO ER 12.5-2.5-1000|22</v>
      </c>
      <c r="K814" s="18" t="n">
        <f aca="false">IF(OR(A814="",B814=""),0,IF(COUNTIFS(A$2:A814,A814,B$2:B814,B814)=1,1,0))</f>
        <v>1</v>
      </c>
    </row>
    <row r="815" customFormat="false" ht="15" hidden="false" customHeight="false" outlineLevel="0" collapsed="false">
      <c r="A815" s="15" t="s">
        <v>429</v>
      </c>
      <c r="B815" s="15" t="s">
        <v>342</v>
      </c>
      <c r="C815" s="15"/>
      <c r="D815" s="15"/>
      <c r="F815" s="18" t="str">
        <f aca="false">IF(B815="","",IFERROR(INDEX(Materials!$B$2:$B$301,MATCH(B815,Materials!$A$2:$A$301,0)),""))</f>
        <v>Solvent</v>
      </c>
      <c r="G815" s="18" t="str">
        <f aca="true">IF(AND(A815="",B815=""),"",IF(A815="","Missing product",IF(B815="","Missing material",IF(COUNTIF(ProductList,A815)=0,"Product not in Products list",IF(COUNTIF(MaterialList,B815)=0,"Material not in Materials list","OK")))))</f>
        <v>OK</v>
      </c>
      <c r="H815" s="18" t="str">
        <f aca="false">IF(F815="Active",A815&amp;"|"&amp;COUNTIFS(A$2:A815,A815,F$2:F815,"Active"),"")</f>
        <v/>
      </c>
      <c r="I815" s="18" t="str">
        <f aca="false">IF(B815="","",IF(SUMPRODUCT(MAX((A$1:A814=A815)*(B$1:B814=B815)*ROW(A$1:A814)))=0,C815&amp;"",IF(C815="",INDEX(I$1:I814,SUMPRODUCT(MAX((A$1:A814=A815)*(B$1:B814=B815)*ROW(A$1:A814)))),IF(INDEX(I$1:I814,SUMPRODUCT(MAX((A$1:A814=A815)*(B$1:B814=B815)*ROW(A$1:A814))))="",C815&amp;"",INDEX(I$1:I814,SUMPRODUCT(MAX((A$1:A814=A815)*(B$1:B814=B815)*ROW(A$1:A814))))&amp;"; "&amp;C815))))</f>
        <v/>
      </c>
      <c r="J815" s="18" t="str">
        <f aca="false">IF(A815="","",A815&amp;"|"&amp;COUNTIF(A$2:A815,A815))</f>
        <v>TRILEMO ER 12.5-2.5-1000|23</v>
      </c>
      <c r="K815" s="18" t="n">
        <f aca="false">IF(OR(A815="",B815=""),0,IF(COUNTIFS(A$2:A815,A815,B$2:B815,B815)=1,1,0))</f>
        <v>0</v>
      </c>
    </row>
    <row r="816" customFormat="false" ht="15" hidden="false" customHeight="false" outlineLevel="0" collapsed="false">
      <c r="A816" s="15" t="s">
        <v>429</v>
      </c>
      <c r="B816" s="15" t="s">
        <v>338</v>
      </c>
      <c r="C816" s="15"/>
      <c r="D816" s="15"/>
      <c r="F816" s="18" t="str">
        <f aca="false">IF(B816="","",IFERROR(INDEX(Materials!$B$2:$B$301,MATCH(B816,Materials!$A$2:$A$301,0)),""))</f>
        <v>Solvent</v>
      </c>
      <c r="G816" s="18" t="str">
        <f aca="true">IF(AND(A816="",B816=""),"",IF(A816="","Missing product",IF(B816="","Missing material",IF(COUNTIF(ProductList,A816)=0,"Product not in Products list",IF(COUNTIF(MaterialList,B816)=0,"Material not in Materials list","OK")))))</f>
        <v>OK</v>
      </c>
      <c r="H816" s="18" t="str">
        <f aca="false">IF(F816="Active",A816&amp;"|"&amp;COUNTIFS(A$2:A816,A816,F$2:F816,"Active"),"")</f>
        <v/>
      </c>
      <c r="I816" s="18" t="str">
        <f aca="false">IF(B816="","",IF(SUMPRODUCT(MAX((A$1:A815=A816)*(B$1:B815=B816)*ROW(A$1:A815)))=0,C816&amp;"",IF(C816="",INDEX(I$1:I815,SUMPRODUCT(MAX((A$1:A815=A816)*(B$1:B815=B816)*ROW(A$1:A815)))),IF(INDEX(I$1:I815,SUMPRODUCT(MAX((A$1:A815=A816)*(B$1:B815=B816)*ROW(A$1:A815))))="",C816&amp;"",INDEX(I$1:I815,SUMPRODUCT(MAX((A$1:A815=A816)*(B$1:B815=B816)*ROW(A$1:A815))))&amp;"; "&amp;C816))))</f>
        <v/>
      </c>
      <c r="J816" s="18" t="str">
        <f aca="false">IF(A816="","",A816&amp;"|"&amp;COUNTIF(A$2:A816,A816))</f>
        <v>TRILEMO ER 12.5-2.5-1000|24</v>
      </c>
      <c r="K816" s="18" t="n">
        <f aca="false">IF(OR(A816="",B816=""),0,IF(COUNTIFS(A$2:A816,A816,B$2:B816,B816)=1,1,0))</f>
        <v>0</v>
      </c>
    </row>
    <row r="817" customFormat="false" ht="15" hidden="false" customHeight="false" outlineLevel="0" collapsed="false">
      <c r="A817" s="15" t="s">
        <v>430</v>
      </c>
      <c r="B817" s="15" t="s">
        <v>164</v>
      </c>
      <c r="C817" s="15"/>
      <c r="D817" s="15"/>
      <c r="F817" s="18" t="str">
        <f aca="false">IF(B817="","",IFERROR(INDEX(Materials!$B$2:$B$301,MATCH(B817,Materials!$A$2:$A$301,0)),""))</f>
        <v>Active</v>
      </c>
      <c r="G817" s="18" t="str">
        <f aca="true">IF(AND(A817="",B817=""),"",IF(A817="","Missing product",IF(B817="","Missing material",IF(COUNTIF(ProductList,A817)=0,"Product not in Products list",IF(COUNTIF(MaterialList,B817)=0,"Material not in Materials list","OK")))))</f>
        <v>OK</v>
      </c>
      <c r="H817" s="18" t="str">
        <f aca="false">IF(F817="Active",A817&amp;"|"&amp;COUNTIFS(A$2:A817,A817,F$2:F817,"Active"),"")</f>
        <v>TRILEMO ER 25-5-1000|1</v>
      </c>
      <c r="I817" s="18" t="str">
        <f aca="false">IF(B817="","",IF(SUMPRODUCT(MAX((A$1:A816=A817)*(B$1:B816=B817)*ROW(A$1:A816)))=0,C817&amp;"",IF(C817="",INDEX(I$1:I816,SUMPRODUCT(MAX((A$1:A816=A817)*(B$1:B816=B817)*ROW(A$1:A816)))),IF(INDEX(I$1:I816,SUMPRODUCT(MAX((A$1:A816=A817)*(B$1:B816=B817)*ROW(A$1:A816))))="",C817&amp;"",INDEX(I$1:I816,SUMPRODUCT(MAX((A$1:A816=A817)*(B$1:B816=B817)*ROW(A$1:A816))))&amp;"; "&amp;C817))))</f>
        <v/>
      </c>
      <c r="J817" s="18" t="str">
        <f aca="false">IF(A817="","",A817&amp;"|"&amp;COUNTIF(A$2:A817,A817))</f>
        <v>TRILEMO ER 25-5-1000|1</v>
      </c>
      <c r="K817" s="18" t="n">
        <f aca="false">IF(OR(A817="",B817=""),0,IF(COUNTIFS(A$2:A817,A817,B$2:B817,B817)=1,1,0))</f>
        <v>1</v>
      </c>
    </row>
    <row r="818" customFormat="false" ht="15" hidden="false" customHeight="false" outlineLevel="0" collapsed="false">
      <c r="A818" s="15" t="s">
        <v>430</v>
      </c>
      <c r="B818" s="15" t="s">
        <v>329</v>
      </c>
      <c r="C818" s="15" t="s">
        <v>489</v>
      </c>
      <c r="D818" s="15"/>
      <c r="F818" s="18" t="str">
        <f aca="false">IF(B818="","",IFERROR(INDEX(Materials!$B$2:$B$301,MATCH(B818,Materials!$A$2:$A$301,0)),""))</f>
        <v>Release / Matrix Polymer</v>
      </c>
      <c r="G818" s="18" t="str">
        <f aca="true">IF(AND(A818="",B818=""),"",IF(A818="","Missing product",IF(B818="","Missing material",IF(COUNTIF(ProductList,A818)=0,"Product not in Products list",IF(COUNTIF(MaterialList,B818)=0,"Material not in Materials list","OK")))))</f>
        <v>OK</v>
      </c>
      <c r="H818" s="18" t="str">
        <f aca="false">IF(F818="Active",A818&amp;"|"&amp;COUNTIFS(A$2:A818,A818,F$2:F818,"Active"),"")</f>
        <v/>
      </c>
      <c r="I818" s="18" t="str">
        <f aca="false">IF(B818="","",IF(SUMPRODUCT(MAX((A$1:A817=A818)*(B$1:B817=B818)*ROW(A$1:A817)))=0,C818&amp;"",IF(C818="",INDEX(I$1:I817,SUMPRODUCT(MAX((A$1:A817=A818)*(B$1:B817=B818)*ROW(A$1:A817)))),IF(INDEX(I$1:I817,SUMPRODUCT(MAX((A$1:A817=A818)*(B$1:B817=B818)*ROW(A$1:A817))))="",C818&amp;"",INDEX(I$1:I817,SUMPRODUCT(MAX((A$1:A817=A818)*(B$1:B817=B818)*ROW(A$1:A817))))&amp;"; "&amp;C818))))</f>
        <v>Intra-granular</v>
      </c>
      <c r="J818" s="18" t="str">
        <f aca="false">IF(A818="","",A818&amp;"|"&amp;COUNTIF(A$2:A818,A818))</f>
        <v>TRILEMO ER 25-5-1000|2</v>
      </c>
      <c r="K818" s="18" t="n">
        <f aca="false">IF(OR(A818="",B818=""),0,IF(COUNTIFS(A$2:A818,A818,B$2:B818,B818)=1,1,0))</f>
        <v>1</v>
      </c>
    </row>
    <row r="819" customFormat="false" ht="15" hidden="false" customHeight="false" outlineLevel="0" collapsed="false">
      <c r="A819" s="15" t="s">
        <v>430</v>
      </c>
      <c r="B819" s="15" t="s">
        <v>222</v>
      </c>
      <c r="C819" s="15" t="s">
        <v>489</v>
      </c>
      <c r="D819" s="15"/>
      <c r="F819" s="18" t="str">
        <f aca="false">IF(B819="","",IFERROR(INDEX(Materials!$B$2:$B$301,MATCH(B819,Materials!$A$2:$A$301,0)),""))</f>
        <v>Binder</v>
      </c>
      <c r="G819" s="18" t="str">
        <f aca="true">IF(AND(A819="",B819=""),"",IF(A819="","Missing product",IF(B819="","Missing material",IF(COUNTIF(ProductList,A819)=0,"Product not in Products list",IF(COUNTIF(MaterialList,B819)=0,"Material not in Materials list","OK")))))</f>
        <v>OK</v>
      </c>
      <c r="H819" s="18" t="str">
        <f aca="false">IF(F819="Active",A819&amp;"|"&amp;COUNTIFS(A$2:A819,A819,F$2:F819,"Active"),"")</f>
        <v/>
      </c>
      <c r="I819" s="18" t="str">
        <f aca="false">IF(B819="","",IF(SUMPRODUCT(MAX((A$1:A818=A819)*(B$1:B818=B819)*ROW(A$1:A818)))=0,C819&amp;"",IF(C819="",INDEX(I$1:I818,SUMPRODUCT(MAX((A$1:A818=A819)*(B$1:B818=B819)*ROW(A$1:A818)))),IF(INDEX(I$1:I818,SUMPRODUCT(MAX((A$1:A818=A819)*(B$1:B818=B819)*ROW(A$1:A818))))="",C819&amp;"",INDEX(I$1:I818,SUMPRODUCT(MAX((A$1:A818=A819)*(B$1:B818=B819)*ROW(A$1:A818))))&amp;"; "&amp;C819))))</f>
        <v>Intra-granular</v>
      </c>
      <c r="J819" s="18" t="str">
        <f aca="false">IF(A819="","",A819&amp;"|"&amp;COUNTIF(A$2:A819,A819))</f>
        <v>TRILEMO ER 25-5-1000|3</v>
      </c>
      <c r="K819" s="18" t="n">
        <f aca="false">IF(OR(A819="",B819=""),0,IF(COUNTIFS(A$2:A819,A819,B$2:B819,B819)=1,1,0))</f>
        <v>1</v>
      </c>
    </row>
    <row r="820" customFormat="false" ht="15" hidden="false" customHeight="false" outlineLevel="0" collapsed="false">
      <c r="A820" s="15" t="s">
        <v>430</v>
      </c>
      <c r="B820" s="15" t="s">
        <v>222</v>
      </c>
      <c r="C820" s="15" t="s">
        <v>220</v>
      </c>
      <c r="D820" s="15"/>
      <c r="F820" s="18" t="str">
        <f aca="false">IF(B820="","",IFERROR(INDEX(Materials!$B$2:$B$301,MATCH(B820,Materials!$A$2:$A$301,0)),""))</f>
        <v>Binder</v>
      </c>
      <c r="G820" s="18" t="str">
        <f aca="true">IF(AND(A820="",B820=""),"",IF(A820="","Missing product",IF(B820="","Missing material",IF(COUNTIF(ProductList,A820)=0,"Product not in Products list",IF(COUNTIF(MaterialList,B820)=0,"Material not in Materials list","OK")))))</f>
        <v>OK</v>
      </c>
      <c r="H820" s="18" t="str">
        <f aca="false">IF(F820="Active",A820&amp;"|"&amp;COUNTIFS(A$2:A820,A820,F$2:F820,"Active"),"")</f>
        <v/>
      </c>
      <c r="I820" s="18" t="str">
        <f aca="false">IF(B820="","",IF(SUMPRODUCT(MAX((A$1:A819=A820)*(B$1:B819=B820)*ROW(A$1:A819)))=0,C820&amp;"",IF(C820="",INDEX(I$1:I819,SUMPRODUCT(MAX((A$1:A819=A820)*(B$1:B819=B820)*ROW(A$1:A819)))),IF(INDEX(I$1:I819,SUMPRODUCT(MAX((A$1:A819=A820)*(B$1:B819=B820)*ROW(A$1:A819))))="",C820&amp;"",INDEX(I$1:I819,SUMPRODUCT(MAX((A$1:A819=A820)*(B$1:B819=B820)*ROW(A$1:A819))))&amp;"; "&amp;C820))))</f>
        <v>Intra-granular; Binder</v>
      </c>
      <c r="J820" s="18" t="str">
        <f aca="false">IF(A820="","",A820&amp;"|"&amp;COUNTIF(A$2:A820,A820))</f>
        <v>TRILEMO ER 25-5-1000|4</v>
      </c>
      <c r="K820" s="18" t="n">
        <f aca="false">IF(OR(A820="",B820=""),0,IF(COUNTIFS(A$2:A820,A820,B$2:B820,B820)=1,1,0))</f>
        <v>0</v>
      </c>
    </row>
    <row r="821" customFormat="false" ht="15" hidden="false" customHeight="false" outlineLevel="0" collapsed="false">
      <c r="A821" s="15" t="s">
        <v>430</v>
      </c>
      <c r="B821" s="15" t="s">
        <v>342</v>
      </c>
      <c r="C821" s="15"/>
      <c r="D821" s="15"/>
      <c r="F821" s="18" t="str">
        <f aca="false">IF(B821="","",IFERROR(INDEX(Materials!$B$2:$B$301,MATCH(B821,Materials!$A$2:$A$301,0)),""))</f>
        <v>Solvent</v>
      </c>
      <c r="G821" s="18" t="str">
        <f aca="true">IF(AND(A821="",B821=""),"",IF(A821="","Missing product",IF(B821="","Missing material",IF(COUNTIF(ProductList,A821)=0,"Product not in Products list",IF(COUNTIF(MaterialList,B821)=0,"Material not in Materials list","OK")))))</f>
        <v>OK</v>
      </c>
      <c r="H821" s="18" t="str">
        <f aca="false">IF(F821="Active",A821&amp;"|"&amp;COUNTIFS(A$2:A821,A821,F$2:F821,"Active"),"")</f>
        <v/>
      </c>
      <c r="I821" s="18" t="str">
        <f aca="false">IF(B821="","",IF(SUMPRODUCT(MAX((A$1:A820=A821)*(B$1:B820=B821)*ROW(A$1:A820)))=0,C821&amp;"",IF(C821="",INDEX(I$1:I820,SUMPRODUCT(MAX((A$1:A820=A821)*(B$1:B820=B821)*ROW(A$1:A820)))),IF(INDEX(I$1:I820,SUMPRODUCT(MAX((A$1:A820=A821)*(B$1:B820=B821)*ROW(A$1:A820))))="",C821&amp;"",INDEX(I$1:I820,SUMPRODUCT(MAX((A$1:A820=A821)*(B$1:B820=B821)*ROW(A$1:A820))))&amp;"; "&amp;C821))))</f>
        <v/>
      </c>
      <c r="J821" s="18" t="str">
        <f aca="false">IF(A821="","",A821&amp;"|"&amp;COUNTIF(A$2:A821,A821))</f>
        <v>TRILEMO ER 25-5-1000|5</v>
      </c>
      <c r="K821" s="18" t="n">
        <f aca="false">IF(OR(A821="",B821=""),0,IF(COUNTIFS(A$2:A821,A821,B$2:B821,B821)=1,1,0))</f>
        <v>1</v>
      </c>
    </row>
    <row r="822" customFormat="false" ht="15" hidden="false" customHeight="false" outlineLevel="0" collapsed="false">
      <c r="A822" s="15" t="s">
        <v>430</v>
      </c>
      <c r="B822" s="15" t="s">
        <v>329</v>
      </c>
      <c r="C822" s="15" t="s">
        <v>492</v>
      </c>
      <c r="D822" s="15"/>
      <c r="F822" s="18" t="str">
        <f aca="false">IF(B822="","",IFERROR(INDEX(Materials!$B$2:$B$301,MATCH(B822,Materials!$A$2:$A$301,0)),""))</f>
        <v>Release / Matrix Polymer</v>
      </c>
      <c r="G822" s="18" t="str">
        <f aca="true">IF(AND(A822="",B822=""),"",IF(A822="","Missing product",IF(B822="","Missing material",IF(COUNTIF(ProductList,A822)=0,"Product not in Products list",IF(COUNTIF(MaterialList,B822)=0,"Material not in Materials list","OK")))))</f>
        <v>OK</v>
      </c>
      <c r="H822" s="18" t="str">
        <f aca="false">IF(F822="Active",A822&amp;"|"&amp;COUNTIFS(A$2:A822,A822,F$2:F822,"Active"),"")</f>
        <v/>
      </c>
      <c r="I822" s="18" t="str">
        <f aca="false">IF(B822="","",IF(SUMPRODUCT(MAX((A$1:A821=A822)*(B$1:B821=B822)*ROW(A$1:A821)))=0,C822&amp;"",IF(C822="",INDEX(I$1:I821,SUMPRODUCT(MAX((A$1:A821=A822)*(B$1:B821=B822)*ROW(A$1:A821)))),IF(INDEX(I$1:I821,SUMPRODUCT(MAX((A$1:A821=A822)*(B$1:B821=B822)*ROW(A$1:A821))))="",C822&amp;"",INDEX(I$1:I821,SUMPRODUCT(MAX((A$1:A821=A822)*(B$1:B821=B822)*ROW(A$1:A821))))&amp;"; "&amp;C822))))</f>
        <v>Intra-granular; Extra-granular</v>
      </c>
      <c r="J822" s="18" t="str">
        <f aca="false">IF(A822="","",A822&amp;"|"&amp;COUNTIF(A$2:A822,A822))</f>
        <v>TRILEMO ER 25-5-1000|6</v>
      </c>
      <c r="K822" s="18" t="n">
        <f aca="false">IF(OR(A822="",B822=""),0,IF(COUNTIFS(A$2:A822,A822,B$2:B822,B822)=1,1,0))</f>
        <v>0</v>
      </c>
    </row>
    <row r="823" customFormat="false" ht="15" hidden="false" customHeight="false" outlineLevel="0" collapsed="false">
      <c r="A823" s="15" t="s">
        <v>430</v>
      </c>
      <c r="B823" s="15" t="s">
        <v>293</v>
      </c>
      <c r="C823" s="15"/>
      <c r="D823" s="15"/>
      <c r="F823" s="18" t="str">
        <f aca="false">IF(B823="","",IFERROR(INDEX(Materials!$B$2:$B$301,MATCH(B823,Materials!$A$2:$A$301,0)),""))</f>
        <v>Glidant</v>
      </c>
      <c r="G823" s="18" t="str">
        <f aca="true">IF(AND(A823="",B823=""),"",IF(A823="","Missing product",IF(B823="","Missing material",IF(COUNTIF(ProductList,A823)=0,"Product not in Products list",IF(COUNTIF(MaterialList,B823)=0,"Material not in Materials list","OK")))))</f>
        <v>OK</v>
      </c>
      <c r="H823" s="18" t="str">
        <f aca="false">IF(F823="Active",A823&amp;"|"&amp;COUNTIFS(A$2:A823,A823,F$2:F823,"Active"),"")</f>
        <v/>
      </c>
      <c r="I823" s="18" t="str">
        <f aca="false">IF(B823="","",IF(SUMPRODUCT(MAX((A$1:A822=A823)*(B$1:B822=B823)*ROW(A$1:A822)))=0,C823&amp;"",IF(C823="",INDEX(I$1:I822,SUMPRODUCT(MAX((A$1:A822=A823)*(B$1:B822=B823)*ROW(A$1:A822)))),IF(INDEX(I$1:I822,SUMPRODUCT(MAX((A$1:A822=A823)*(B$1:B822=B823)*ROW(A$1:A822))))="",C823&amp;"",INDEX(I$1:I822,SUMPRODUCT(MAX((A$1:A822=A823)*(B$1:B822=B823)*ROW(A$1:A822))))&amp;"; "&amp;C823))))</f>
        <v/>
      </c>
      <c r="J823" s="18" t="str">
        <f aca="false">IF(A823="","",A823&amp;"|"&amp;COUNTIF(A$2:A823,A823))</f>
        <v>TRILEMO ER 25-5-1000|7</v>
      </c>
      <c r="K823" s="18" t="n">
        <f aca="false">IF(OR(A823="",B823=""),0,IF(COUNTIFS(A$2:A823,A823,B$2:B823,B823)=1,1,0))</f>
        <v>1</v>
      </c>
    </row>
    <row r="824" customFormat="false" ht="15" hidden="false" customHeight="false" outlineLevel="0" collapsed="false">
      <c r="A824" s="15" t="s">
        <v>430</v>
      </c>
      <c r="B824" s="15" t="s">
        <v>298</v>
      </c>
      <c r="C824" s="15"/>
      <c r="D824" s="15"/>
      <c r="F824" s="18" t="str">
        <f aca="false">IF(B824="","",IFERROR(INDEX(Materials!$B$2:$B$301,MATCH(B824,Materials!$A$2:$A$301,0)),""))</f>
        <v>Lubricant</v>
      </c>
      <c r="G824" s="18" t="str">
        <f aca="true">IF(AND(A824="",B824=""),"",IF(A824="","Missing product",IF(B824="","Missing material",IF(COUNTIF(ProductList,A824)=0,"Product not in Products list",IF(COUNTIF(MaterialList,B824)=0,"Material not in Materials list","OK")))))</f>
        <v>OK</v>
      </c>
      <c r="H824" s="18" t="str">
        <f aca="false">IF(F824="Active",A824&amp;"|"&amp;COUNTIFS(A$2:A824,A824,F$2:F824,"Active"),"")</f>
        <v/>
      </c>
      <c r="I824" s="18" t="str">
        <f aca="false">IF(B824="","",IF(SUMPRODUCT(MAX((A$1:A823=A824)*(B$1:B823=B824)*ROW(A$1:A823)))=0,C824&amp;"",IF(C824="",INDEX(I$1:I823,SUMPRODUCT(MAX((A$1:A823=A824)*(B$1:B823=B824)*ROW(A$1:A823)))),IF(INDEX(I$1:I823,SUMPRODUCT(MAX((A$1:A823=A824)*(B$1:B823=B824)*ROW(A$1:A823))))="",C824&amp;"",INDEX(I$1:I823,SUMPRODUCT(MAX((A$1:A823=A824)*(B$1:B823=B824)*ROW(A$1:A823))))&amp;"; "&amp;C824))))</f>
        <v/>
      </c>
      <c r="J824" s="18" t="str">
        <f aca="false">IF(A824="","",A824&amp;"|"&amp;COUNTIF(A$2:A824,A824))</f>
        <v>TRILEMO ER 25-5-1000|8</v>
      </c>
      <c r="K824" s="18" t="n">
        <f aca="false">IF(OR(A824="",B824=""),0,IF(COUNTIFS(A$2:A824,A824,B$2:B824,B824)=1,1,0))</f>
        <v>1</v>
      </c>
    </row>
    <row r="825" customFormat="false" ht="15" hidden="false" customHeight="false" outlineLevel="0" collapsed="false">
      <c r="A825" s="15" t="s">
        <v>430</v>
      </c>
      <c r="B825" s="15" t="s">
        <v>115</v>
      </c>
      <c r="C825" s="15"/>
      <c r="D825" s="15"/>
      <c r="F825" s="18" t="str">
        <f aca="false">IF(B825="","",IFERROR(INDEX(Materials!$B$2:$B$301,MATCH(B825,Materials!$A$2:$A$301,0)),""))</f>
        <v>Active</v>
      </c>
      <c r="G825" s="18" t="str">
        <f aca="true">IF(AND(A825="",B825=""),"",IF(A825="","Missing product",IF(B825="","Missing material",IF(COUNTIF(ProductList,A825)=0,"Product not in Products list",IF(COUNTIF(MaterialList,B825)=0,"Material not in Materials list","OK")))))</f>
        <v>OK</v>
      </c>
      <c r="H825" s="18" t="str">
        <f aca="false">IF(F825="Active",A825&amp;"|"&amp;COUNTIFS(A$2:A825,A825,F$2:F825,"Active"),"")</f>
        <v>TRILEMO ER 25-5-1000|2</v>
      </c>
      <c r="I825" s="18" t="str">
        <f aca="false">IF(B825="","",IF(SUMPRODUCT(MAX((A$1:A824=A825)*(B$1:B824=B825)*ROW(A$1:A824)))=0,C825&amp;"",IF(C825="",INDEX(I$1:I824,SUMPRODUCT(MAX((A$1:A824=A825)*(B$1:B824=B825)*ROW(A$1:A824)))),IF(INDEX(I$1:I824,SUMPRODUCT(MAX((A$1:A824=A825)*(B$1:B824=B825)*ROW(A$1:A824))))="",C825&amp;"",INDEX(I$1:I824,SUMPRODUCT(MAX((A$1:A824=A825)*(B$1:B824=B825)*ROW(A$1:A824))))&amp;"; "&amp;C825))))</f>
        <v/>
      </c>
      <c r="J825" s="18" t="str">
        <f aca="false">IF(A825="","",A825&amp;"|"&amp;COUNTIF(A$2:A825,A825))</f>
        <v>TRILEMO ER 25-5-1000|9</v>
      </c>
      <c r="K825" s="18" t="n">
        <f aca="false">IF(OR(A825="",B825=""),0,IF(COUNTIFS(A$2:A825,A825,B$2:B825,B825)=1,1,0))</f>
        <v>1</v>
      </c>
    </row>
    <row r="826" customFormat="false" ht="15" hidden="false" customHeight="false" outlineLevel="0" collapsed="false">
      <c r="A826" s="15" t="s">
        <v>430</v>
      </c>
      <c r="B826" s="15" t="s">
        <v>154</v>
      </c>
      <c r="C826" s="15"/>
      <c r="D826" s="15"/>
      <c r="F826" s="18" t="str">
        <f aca="false">IF(B826="","",IFERROR(INDEX(Materials!$B$2:$B$301,MATCH(B826,Materials!$A$2:$A$301,0)),""))</f>
        <v>Active</v>
      </c>
      <c r="G826" s="18" t="str">
        <f aca="true">IF(AND(A826="",B826=""),"",IF(A826="","Missing product",IF(B826="","Missing material",IF(COUNTIF(ProductList,A826)=0,"Product not in Products list",IF(COUNTIF(MaterialList,B826)=0,"Material not in Materials list","OK")))))</f>
        <v>OK</v>
      </c>
      <c r="H826" s="18" t="str">
        <f aca="false">IF(F826="Active",A826&amp;"|"&amp;COUNTIFS(A$2:A826,A826,F$2:F826,"Active"),"")</f>
        <v>TRILEMO ER 25-5-1000|3</v>
      </c>
      <c r="I826" s="18" t="str">
        <f aca="false">IF(B826="","",IF(SUMPRODUCT(MAX((A$1:A825=A826)*(B$1:B825=B826)*ROW(A$1:A825)))=0,C826&amp;"",IF(C826="",INDEX(I$1:I825,SUMPRODUCT(MAX((A$1:A825=A826)*(B$1:B825=B826)*ROW(A$1:A825)))),IF(INDEX(I$1:I825,SUMPRODUCT(MAX((A$1:A825=A826)*(B$1:B825=B826)*ROW(A$1:A825))))="",C826&amp;"",INDEX(I$1:I825,SUMPRODUCT(MAX((A$1:A825=A826)*(B$1:B825=B826)*ROW(A$1:A825))))&amp;"; "&amp;C826))))</f>
        <v/>
      </c>
      <c r="J826" s="18" t="str">
        <f aca="false">IF(A826="","",A826&amp;"|"&amp;COUNTIF(A$2:A826,A826))</f>
        <v>TRILEMO ER 25-5-1000|10</v>
      </c>
      <c r="K826" s="18" t="n">
        <f aca="false">IF(OR(A826="",B826=""),0,IF(COUNTIFS(A$2:A826,A826,B$2:B826,B826)=1,1,0))</f>
        <v>1</v>
      </c>
    </row>
    <row r="827" customFormat="false" ht="15" hidden="false" customHeight="false" outlineLevel="0" collapsed="false">
      <c r="A827" s="15" t="s">
        <v>430</v>
      </c>
      <c r="B827" s="15" t="s">
        <v>226</v>
      </c>
      <c r="C827" s="15"/>
      <c r="D827" s="15"/>
      <c r="F827" s="18" t="str">
        <f aca="false">IF(B827="","",IFERROR(INDEX(Materials!$B$2:$B$301,MATCH(B827,Materials!$A$2:$A$301,0)),""))</f>
        <v>Binder / Coating Polymer</v>
      </c>
      <c r="G827" s="18" t="str">
        <f aca="true">IF(AND(A827="",B827=""),"",IF(A827="","Missing product",IF(B827="","Missing material",IF(COUNTIF(ProductList,A827)=0,"Product not in Products list",IF(COUNTIF(MaterialList,B827)=0,"Material not in Materials list","OK")))))</f>
        <v>OK</v>
      </c>
      <c r="H827" s="18" t="str">
        <f aca="false">IF(F827="Active",A827&amp;"|"&amp;COUNTIFS(A$2:A827,A827,F$2:F827,"Active"),"")</f>
        <v/>
      </c>
      <c r="I827" s="18" t="str">
        <f aca="false">IF(B827="","",IF(SUMPRODUCT(MAX((A$1:A826=A827)*(B$1:B826=B827)*ROW(A$1:A826)))=0,C827&amp;"",IF(C827="",INDEX(I$1:I826,SUMPRODUCT(MAX((A$1:A826=A827)*(B$1:B826=B827)*ROW(A$1:A826)))),IF(INDEX(I$1:I826,SUMPRODUCT(MAX((A$1:A826=A827)*(B$1:B826=B827)*ROW(A$1:A826))))="",C827&amp;"",INDEX(I$1:I826,SUMPRODUCT(MAX((A$1:A826=A827)*(B$1:B826=B827)*ROW(A$1:A826))))&amp;"; "&amp;C827))))</f>
        <v/>
      </c>
      <c r="J827" s="18" t="str">
        <f aca="false">IF(A827="","",A827&amp;"|"&amp;COUNTIF(A$2:A827,A827))</f>
        <v>TRILEMO ER 25-5-1000|11</v>
      </c>
      <c r="K827" s="18" t="n">
        <f aca="false">IF(OR(A827="",B827=""),0,IF(COUNTIFS(A$2:A827,A827,B$2:B827,B827)=1,1,0))</f>
        <v>1</v>
      </c>
    </row>
    <row r="828" customFormat="false" ht="15" hidden="false" customHeight="false" outlineLevel="0" collapsed="false">
      <c r="A828" s="15" t="s">
        <v>430</v>
      </c>
      <c r="B828" s="15" t="s">
        <v>311</v>
      </c>
      <c r="C828" s="15"/>
      <c r="D828" s="15"/>
      <c r="F828" s="18" t="str">
        <f aca="false">IF(B828="","",IFERROR(INDEX(Materials!$B$2:$B$301,MATCH(B828,Materials!$A$2:$A$301,0)),""))</f>
        <v>Plasticizer</v>
      </c>
      <c r="G828" s="18" t="str">
        <f aca="true">IF(AND(A828="",B828=""),"",IF(A828="","Missing product",IF(B828="","Missing material",IF(COUNTIF(ProductList,A828)=0,"Product not in Products list",IF(COUNTIF(MaterialList,B828)=0,"Material not in Materials list","OK")))))</f>
        <v>OK</v>
      </c>
      <c r="H828" s="18" t="str">
        <f aca="false">IF(F828="Active",A828&amp;"|"&amp;COUNTIFS(A$2:A828,A828,F$2:F828,"Active"),"")</f>
        <v/>
      </c>
      <c r="I828" s="18" t="str">
        <f aca="false">IF(B828="","",IF(SUMPRODUCT(MAX((A$1:A827=A828)*(B$1:B827=B828)*ROW(A$1:A827)))=0,C828&amp;"",IF(C828="",INDEX(I$1:I827,SUMPRODUCT(MAX((A$1:A827=A828)*(B$1:B827=B828)*ROW(A$1:A827)))),IF(INDEX(I$1:I827,SUMPRODUCT(MAX((A$1:A827=A828)*(B$1:B827=B828)*ROW(A$1:A827))))="",C828&amp;"",INDEX(I$1:I827,SUMPRODUCT(MAX((A$1:A827=A828)*(B$1:B827=B828)*ROW(A$1:A827))))&amp;"; "&amp;C828))))</f>
        <v/>
      </c>
      <c r="J828" s="18" t="str">
        <f aca="false">IF(A828="","",A828&amp;"|"&amp;COUNTIF(A$2:A828,A828))</f>
        <v>TRILEMO ER 25-5-1000|12</v>
      </c>
      <c r="K828" s="18" t="n">
        <f aca="false">IF(OR(A828="",B828=""),0,IF(COUNTIFS(A$2:A828,A828,B$2:B828,B828)=1,1,0))</f>
        <v>1</v>
      </c>
    </row>
    <row r="829" customFormat="false" ht="15" hidden="false" customHeight="false" outlineLevel="0" collapsed="false">
      <c r="A829" s="15" t="s">
        <v>430</v>
      </c>
      <c r="B829" s="15" t="s">
        <v>303</v>
      </c>
      <c r="C829" s="15"/>
      <c r="D829" s="15"/>
      <c r="F829" s="18" t="str">
        <f aca="false">IF(B829="","",IFERROR(INDEX(Materials!$B$2:$B$301,MATCH(B829,Materials!$A$2:$A$301,0)),""))</f>
        <v>Opacifier</v>
      </c>
      <c r="G829" s="18" t="str">
        <f aca="true">IF(AND(A829="",B829=""),"",IF(A829="","Missing product",IF(B829="","Missing material",IF(COUNTIF(ProductList,A829)=0,"Product not in Products list",IF(COUNTIF(MaterialList,B829)=0,"Material not in Materials list","OK")))))</f>
        <v>OK</v>
      </c>
      <c r="H829" s="18" t="str">
        <f aca="false">IF(F829="Active",A829&amp;"|"&amp;COUNTIFS(A$2:A829,A829,F$2:F829,"Active"),"")</f>
        <v/>
      </c>
      <c r="I829" s="18" t="str">
        <f aca="false">IF(B829="","",IF(SUMPRODUCT(MAX((A$1:A828=A829)*(B$1:B828=B829)*ROW(A$1:A828)))=0,C829&amp;"",IF(C829="",INDEX(I$1:I828,SUMPRODUCT(MAX((A$1:A828=A829)*(B$1:B828=B829)*ROW(A$1:A828)))),IF(INDEX(I$1:I828,SUMPRODUCT(MAX((A$1:A828=A829)*(B$1:B828=B829)*ROW(A$1:A828))))="",C829&amp;"",INDEX(I$1:I828,SUMPRODUCT(MAX((A$1:A828=A829)*(B$1:B828=B829)*ROW(A$1:A828))))&amp;"; "&amp;C829))))</f>
        <v/>
      </c>
      <c r="J829" s="18" t="str">
        <f aca="false">IF(A829="","",A829&amp;"|"&amp;COUNTIF(A$2:A829,A829))</f>
        <v>TRILEMO ER 25-5-1000|13</v>
      </c>
      <c r="K829" s="18" t="n">
        <f aca="false">IF(OR(A829="",B829=""),0,IF(COUNTIFS(A$2:A829,A829,B$2:B829,B829)=1,1,0))</f>
        <v>1</v>
      </c>
    </row>
    <row r="830" customFormat="false" ht="15" hidden="false" customHeight="false" outlineLevel="0" collapsed="false">
      <c r="A830" s="15" t="s">
        <v>430</v>
      </c>
      <c r="B830" s="15" t="s">
        <v>219</v>
      </c>
      <c r="C830" s="15"/>
      <c r="D830" s="15"/>
      <c r="F830" s="18" t="str">
        <f aca="false">IF(B830="","",IFERROR(INDEX(Materials!$B$2:$B$301,MATCH(B830,Materials!$A$2:$A$301,0)),""))</f>
        <v>Binder</v>
      </c>
      <c r="G830" s="18" t="str">
        <f aca="true">IF(AND(A830="",B830=""),"",IF(A830="","Missing product",IF(B830="","Missing material",IF(COUNTIF(ProductList,A830)=0,"Product not in Products list",IF(COUNTIF(MaterialList,B830)=0,"Material not in Materials list","OK")))))</f>
        <v>OK</v>
      </c>
      <c r="H830" s="18" t="str">
        <f aca="false">IF(F830="Active",A830&amp;"|"&amp;COUNTIFS(A$2:A830,A830,F$2:F830,"Active"),"")</f>
        <v/>
      </c>
      <c r="I830" s="18" t="str">
        <f aca="false">IF(B830="","",IF(SUMPRODUCT(MAX((A$1:A829=A830)*(B$1:B829=B830)*ROW(A$1:A829)))=0,C830&amp;"",IF(C830="",INDEX(I$1:I829,SUMPRODUCT(MAX((A$1:A829=A830)*(B$1:B829=B830)*ROW(A$1:A829)))),IF(INDEX(I$1:I829,SUMPRODUCT(MAX((A$1:A829=A830)*(B$1:B829=B830)*ROW(A$1:A829))))="",C830&amp;"",INDEX(I$1:I829,SUMPRODUCT(MAX((A$1:A829=A830)*(B$1:B829=B830)*ROW(A$1:A829))))&amp;"; "&amp;C830))))</f>
        <v/>
      </c>
      <c r="J830" s="18" t="str">
        <f aca="false">IF(A830="","",A830&amp;"|"&amp;COUNTIF(A$2:A830,A830))</f>
        <v>TRILEMO ER 25-5-1000|14</v>
      </c>
      <c r="K830" s="18" t="n">
        <f aca="false">IF(OR(A830="",B830=""),0,IF(COUNTIFS(A$2:A830,A830,B$2:B830,B830)=1,1,0))</f>
        <v>1</v>
      </c>
    </row>
    <row r="831" customFormat="false" ht="15" hidden="false" customHeight="false" outlineLevel="0" collapsed="false">
      <c r="A831" s="15" t="s">
        <v>430</v>
      </c>
      <c r="B831" s="15" t="s">
        <v>296</v>
      </c>
      <c r="C831" s="15"/>
      <c r="D831" s="15"/>
      <c r="F831" s="18" t="str">
        <f aca="false">IF(B831="","",IFERROR(INDEX(Materials!$B$2:$B$301,MATCH(B831,Materials!$A$2:$A$301,0)),""))</f>
        <v>Glidant / Anti-tacking</v>
      </c>
      <c r="G831" s="18" t="str">
        <f aca="true">IF(AND(A831="",B831=""),"",IF(A831="","Missing product",IF(B831="","Missing material",IF(COUNTIF(ProductList,A831)=0,"Product not in Products list",IF(COUNTIF(MaterialList,B831)=0,"Material not in Materials list","OK")))))</f>
        <v>OK</v>
      </c>
      <c r="H831" s="18" t="str">
        <f aca="false">IF(F831="Active",A831&amp;"|"&amp;COUNTIFS(A$2:A831,A831,F$2:F831,"Active"),"")</f>
        <v/>
      </c>
      <c r="I831" s="18" t="str">
        <f aca="false">IF(B831="","",IF(SUMPRODUCT(MAX((A$1:A830=A831)*(B$1:B830=B831)*ROW(A$1:A830)))=0,C831&amp;"",IF(C831="",INDEX(I$1:I830,SUMPRODUCT(MAX((A$1:A830=A831)*(B$1:B830=B831)*ROW(A$1:A830)))),IF(INDEX(I$1:I830,SUMPRODUCT(MAX((A$1:A830=A831)*(B$1:B830=B831)*ROW(A$1:A830))))="",C831&amp;"",INDEX(I$1:I830,SUMPRODUCT(MAX((A$1:A830=A831)*(B$1:B830=B831)*ROW(A$1:A830))))&amp;"; "&amp;C831))))</f>
        <v/>
      </c>
      <c r="J831" s="18" t="str">
        <f aca="false">IF(A831="","",A831&amp;"|"&amp;COUNTIF(A$2:A831,A831))</f>
        <v>TRILEMO ER 25-5-1000|15</v>
      </c>
      <c r="K831" s="18" t="n">
        <f aca="false">IF(OR(A831="",B831=""),0,IF(COUNTIFS(A$2:A831,A831,B$2:B831,B831)=1,1,0))</f>
        <v>1</v>
      </c>
    </row>
    <row r="832" customFormat="false" ht="15" hidden="false" customHeight="false" outlineLevel="0" collapsed="false">
      <c r="A832" s="15" t="s">
        <v>430</v>
      </c>
      <c r="B832" s="15" t="s">
        <v>341</v>
      </c>
      <c r="C832" s="15"/>
      <c r="D832" s="15"/>
      <c r="F832" s="18" t="str">
        <f aca="false">IF(B832="","",IFERROR(INDEX(Materials!$B$2:$B$301,MATCH(B832,Materials!$A$2:$A$301,0)),""))</f>
        <v>Solvent</v>
      </c>
      <c r="G832" s="18" t="str">
        <f aca="true">IF(AND(A832="",B832=""),"",IF(A832="","Missing product",IF(B832="","Missing material",IF(COUNTIF(ProductList,A832)=0,"Product not in Products list",IF(COUNTIF(MaterialList,B832)=0,"Material not in Materials list","OK")))))</f>
        <v>OK</v>
      </c>
      <c r="H832" s="18" t="str">
        <f aca="false">IF(F832="Active",A832&amp;"|"&amp;COUNTIFS(A$2:A832,A832,F$2:F832,"Active"),"")</f>
        <v/>
      </c>
      <c r="I832" s="18" t="str">
        <f aca="false">IF(B832="","",IF(SUMPRODUCT(MAX((A$1:A831=A832)*(B$1:B831=B832)*ROW(A$1:A831)))=0,C832&amp;"",IF(C832="",INDEX(I$1:I831,SUMPRODUCT(MAX((A$1:A831=A832)*(B$1:B831=B832)*ROW(A$1:A831)))),IF(INDEX(I$1:I831,SUMPRODUCT(MAX((A$1:A831=A832)*(B$1:B831=B832)*ROW(A$1:A831))))="",C832&amp;"",INDEX(I$1:I831,SUMPRODUCT(MAX((A$1:A831=A832)*(B$1:B831=B832)*ROW(A$1:A831))))&amp;"; "&amp;C832))))</f>
        <v/>
      </c>
      <c r="J832" s="18" t="str">
        <f aca="false">IF(A832="","",A832&amp;"|"&amp;COUNTIF(A$2:A832,A832))</f>
        <v>TRILEMO ER 25-5-1000|16</v>
      </c>
      <c r="K832" s="18" t="n">
        <f aca="false">IF(OR(A832="",B832=""),0,IF(COUNTIFS(A$2:A832,A832,B$2:B832,B832)=1,1,0))</f>
        <v>1</v>
      </c>
    </row>
    <row r="833" customFormat="false" ht="15" hidden="false" customHeight="false" outlineLevel="0" collapsed="false">
      <c r="A833" s="15" t="s">
        <v>430</v>
      </c>
      <c r="B833" s="15" t="s">
        <v>338</v>
      </c>
      <c r="C833" s="15"/>
      <c r="D833" s="15"/>
      <c r="F833" s="18" t="str">
        <f aca="false">IF(B833="","",IFERROR(INDEX(Materials!$B$2:$B$301,MATCH(B833,Materials!$A$2:$A$301,0)),""))</f>
        <v>Solvent</v>
      </c>
      <c r="G833" s="18" t="str">
        <f aca="true">IF(AND(A833="",B833=""),"",IF(A833="","Missing product",IF(B833="","Missing material",IF(COUNTIF(ProductList,A833)=0,"Product not in Products list",IF(COUNTIF(MaterialList,B833)=0,"Material not in Materials list","OK")))))</f>
        <v>OK</v>
      </c>
      <c r="H833" s="18" t="str">
        <f aca="false">IF(F833="Active",A833&amp;"|"&amp;COUNTIFS(A$2:A833,A833,F$2:F833,"Active"),"")</f>
        <v/>
      </c>
      <c r="I833" s="18" t="str">
        <f aca="false">IF(B833="","",IF(SUMPRODUCT(MAX((A$1:A832=A833)*(B$1:B832=B833)*ROW(A$1:A832)))=0,C833&amp;"",IF(C833="",INDEX(I$1:I832,SUMPRODUCT(MAX((A$1:A832=A833)*(B$1:B832=B833)*ROW(A$1:A832)))),IF(INDEX(I$1:I832,SUMPRODUCT(MAX((A$1:A832=A833)*(B$1:B832=B833)*ROW(A$1:A832))))="",C833&amp;"",INDEX(I$1:I832,SUMPRODUCT(MAX((A$1:A832=A833)*(B$1:B832=B833)*ROW(A$1:A832))))&amp;"; "&amp;C833))))</f>
        <v/>
      </c>
      <c r="J833" s="18" t="str">
        <f aca="false">IF(A833="","",A833&amp;"|"&amp;COUNTIF(A$2:A833,A833))</f>
        <v>TRILEMO ER 25-5-1000|17</v>
      </c>
      <c r="K833" s="18" t="n">
        <f aca="false">IF(OR(A833="",B833=""),0,IF(COUNTIFS(A$2:A833,A833,B$2:B833,B833)=1,1,0))</f>
        <v>1</v>
      </c>
    </row>
    <row r="834" customFormat="false" ht="15" hidden="false" customHeight="false" outlineLevel="0" collapsed="false">
      <c r="A834" s="15" t="s">
        <v>430</v>
      </c>
      <c r="B834" s="15" t="s">
        <v>226</v>
      </c>
      <c r="C834" s="15"/>
      <c r="D834" s="15"/>
      <c r="F834" s="18" t="str">
        <f aca="false">IF(B834="","",IFERROR(INDEX(Materials!$B$2:$B$301,MATCH(B834,Materials!$A$2:$A$301,0)),""))</f>
        <v>Binder / Coating Polymer</v>
      </c>
      <c r="G834" s="18" t="str">
        <f aca="true">IF(AND(A834="",B834=""),"",IF(A834="","Missing product",IF(B834="","Missing material",IF(COUNTIF(ProductList,A834)=0,"Product not in Products list",IF(COUNTIF(MaterialList,B834)=0,"Material not in Materials list","OK")))))</f>
        <v>OK</v>
      </c>
      <c r="H834" s="18" t="str">
        <f aca="false">IF(F834="Active",A834&amp;"|"&amp;COUNTIFS(A$2:A834,A834,F$2:F834,"Active"),"")</f>
        <v/>
      </c>
      <c r="I834" s="18" t="str">
        <f aca="false">IF(B834="","",IF(SUMPRODUCT(MAX((A$1:A833=A834)*(B$1:B833=B834)*ROW(A$1:A833)))=0,C834&amp;"",IF(C834="",INDEX(I$1:I833,SUMPRODUCT(MAX((A$1:A833=A834)*(B$1:B833=B834)*ROW(A$1:A833)))),IF(INDEX(I$1:I833,SUMPRODUCT(MAX((A$1:A833=A834)*(B$1:B833=B834)*ROW(A$1:A833))))="",C834&amp;"",INDEX(I$1:I833,SUMPRODUCT(MAX((A$1:A833=A834)*(B$1:B833=B834)*ROW(A$1:A833))))&amp;"; "&amp;C834))))</f>
        <v/>
      </c>
      <c r="J834" s="18" t="str">
        <f aca="false">IF(A834="","",A834&amp;"|"&amp;COUNTIF(A$2:A834,A834))</f>
        <v>TRILEMO ER 25-5-1000|18</v>
      </c>
      <c r="K834" s="18" t="n">
        <f aca="false">IF(OR(A834="",B834=""),0,IF(COUNTIFS(A$2:A834,A834,B$2:B834,B834)=1,1,0))</f>
        <v>0</v>
      </c>
    </row>
    <row r="835" customFormat="false" ht="15" hidden="false" customHeight="false" outlineLevel="0" collapsed="false">
      <c r="A835" s="15" t="s">
        <v>430</v>
      </c>
      <c r="B835" s="15" t="s">
        <v>311</v>
      </c>
      <c r="C835" s="15"/>
      <c r="D835" s="15"/>
      <c r="F835" s="18" t="str">
        <f aca="false">IF(B835="","",IFERROR(INDEX(Materials!$B$2:$B$301,MATCH(B835,Materials!$A$2:$A$301,0)),""))</f>
        <v>Plasticizer</v>
      </c>
      <c r="G835" s="18" t="str">
        <f aca="true">IF(AND(A835="",B835=""),"",IF(A835="","Missing product",IF(B835="","Missing material",IF(COUNTIF(ProductList,A835)=0,"Product not in Products list",IF(COUNTIF(MaterialList,B835)=0,"Material not in Materials list","OK")))))</f>
        <v>OK</v>
      </c>
      <c r="H835" s="18" t="str">
        <f aca="false">IF(F835="Active",A835&amp;"|"&amp;COUNTIFS(A$2:A835,A835,F$2:F835,"Active"),"")</f>
        <v/>
      </c>
      <c r="I835" s="18" t="str">
        <f aca="false">IF(B835="","",IF(SUMPRODUCT(MAX((A$1:A834=A835)*(B$1:B834=B835)*ROW(A$1:A834)))=0,C835&amp;"",IF(C835="",INDEX(I$1:I834,SUMPRODUCT(MAX((A$1:A834=A835)*(B$1:B834=B835)*ROW(A$1:A834)))),IF(INDEX(I$1:I834,SUMPRODUCT(MAX((A$1:A834=A835)*(B$1:B834=B835)*ROW(A$1:A834))))="",C835&amp;"",INDEX(I$1:I834,SUMPRODUCT(MAX((A$1:A834=A835)*(B$1:B834=B835)*ROW(A$1:A834))))&amp;"; "&amp;C835))))</f>
        <v/>
      </c>
      <c r="J835" s="18" t="str">
        <f aca="false">IF(A835="","",A835&amp;"|"&amp;COUNTIF(A$2:A835,A835))</f>
        <v>TRILEMO ER 25-5-1000|19</v>
      </c>
      <c r="K835" s="18" t="n">
        <f aca="false">IF(OR(A835="",B835=""),0,IF(COUNTIFS(A$2:A835,A835,B$2:B835,B835)=1,1,0))</f>
        <v>0</v>
      </c>
    </row>
    <row r="836" customFormat="false" ht="15" hidden="false" customHeight="false" outlineLevel="0" collapsed="false">
      <c r="A836" s="15" t="s">
        <v>430</v>
      </c>
      <c r="B836" s="15" t="s">
        <v>303</v>
      </c>
      <c r="C836" s="15"/>
      <c r="D836" s="15"/>
      <c r="F836" s="18" t="str">
        <f aca="false">IF(B836="","",IFERROR(INDEX(Materials!$B$2:$B$301,MATCH(B836,Materials!$A$2:$A$301,0)),""))</f>
        <v>Opacifier</v>
      </c>
      <c r="G836" s="18" t="str">
        <f aca="true">IF(AND(A836="",B836=""),"",IF(A836="","Missing product",IF(B836="","Missing material",IF(COUNTIF(ProductList,A836)=0,"Product not in Products list",IF(COUNTIF(MaterialList,B836)=0,"Material not in Materials list","OK")))))</f>
        <v>OK</v>
      </c>
      <c r="H836" s="18" t="str">
        <f aca="false">IF(F836="Active",A836&amp;"|"&amp;COUNTIFS(A$2:A836,A836,F$2:F836,"Active"),"")</f>
        <v/>
      </c>
      <c r="I836" s="18" t="str">
        <f aca="false">IF(B836="","",IF(SUMPRODUCT(MAX((A$1:A835=A836)*(B$1:B835=B836)*ROW(A$1:A835)))=0,C836&amp;"",IF(C836="",INDEX(I$1:I835,SUMPRODUCT(MAX((A$1:A835=A836)*(B$1:B835=B836)*ROW(A$1:A835)))),IF(INDEX(I$1:I835,SUMPRODUCT(MAX((A$1:A835=A836)*(B$1:B835=B836)*ROW(A$1:A835))))="",C836&amp;"",INDEX(I$1:I835,SUMPRODUCT(MAX((A$1:A835=A836)*(B$1:B835=B836)*ROW(A$1:A835))))&amp;"; "&amp;C836))))</f>
        <v/>
      </c>
      <c r="J836" s="18" t="str">
        <f aca="false">IF(A836="","",A836&amp;"|"&amp;COUNTIF(A$2:A836,A836))</f>
        <v>TRILEMO ER 25-5-1000|20</v>
      </c>
      <c r="K836" s="18" t="n">
        <f aca="false">IF(OR(A836="",B836=""),0,IF(COUNTIFS(A$2:A836,A836,B$2:B836,B836)=1,1,0))</f>
        <v>0</v>
      </c>
    </row>
    <row r="837" customFormat="false" ht="15" hidden="false" customHeight="false" outlineLevel="0" collapsed="false">
      <c r="A837" s="15" t="s">
        <v>430</v>
      </c>
      <c r="B837" s="15" t="s">
        <v>296</v>
      </c>
      <c r="C837" s="15"/>
      <c r="D837" s="15"/>
      <c r="F837" s="18" t="str">
        <f aca="false">IF(B837="","",IFERROR(INDEX(Materials!$B$2:$B$301,MATCH(B837,Materials!$A$2:$A$301,0)),""))</f>
        <v>Glidant / Anti-tacking</v>
      </c>
      <c r="G837" s="18" t="str">
        <f aca="true">IF(AND(A837="",B837=""),"",IF(A837="","Missing product",IF(B837="","Missing material",IF(COUNTIF(ProductList,A837)=0,"Product not in Products list",IF(COUNTIF(MaterialList,B837)=0,"Material not in Materials list","OK")))))</f>
        <v>OK</v>
      </c>
      <c r="H837" s="18" t="str">
        <f aca="false">IF(F837="Active",A837&amp;"|"&amp;COUNTIFS(A$2:A837,A837,F$2:F837,"Active"),"")</f>
        <v/>
      </c>
      <c r="I837" s="18" t="str">
        <f aca="false">IF(B837="","",IF(SUMPRODUCT(MAX((A$1:A836=A837)*(B$1:B836=B837)*ROW(A$1:A836)))=0,C837&amp;"",IF(C837="",INDEX(I$1:I836,SUMPRODUCT(MAX((A$1:A836=A837)*(B$1:B836=B837)*ROW(A$1:A836)))),IF(INDEX(I$1:I836,SUMPRODUCT(MAX((A$1:A836=A837)*(B$1:B836=B837)*ROW(A$1:A836))))="",C837&amp;"",INDEX(I$1:I836,SUMPRODUCT(MAX((A$1:A836=A837)*(B$1:B836=B837)*ROW(A$1:A836))))&amp;"; "&amp;C837))))</f>
        <v/>
      </c>
      <c r="J837" s="18" t="str">
        <f aca="false">IF(A837="","",A837&amp;"|"&amp;COUNTIF(A$2:A837,A837))</f>
        <v>TRILEMO ER 25-5-1000|21</v>
      </c>
      <c r="K837" s="18" t="n">
        <f aca="false">IF(OR(A837="",B837=""),0,IF(COUNTIFS(A$2:A837,A837,B$2:B837,B837)=1,1,0))</f>
        <v>0</v>
      </c>
    </row>
    <row r="838" customFormat="false" ht="15" hidden="false" customHeight="false" outlineLevel="0" collapsed="false">
      <c r="A838" s="15" t="s">
        <v>430</v>
      </c>
      <c r="B838" s="15" t="s">
        <v>252</v>
      </c>
      <c r="C838" s="15"/>
      <c r="D838" s="15"/>
      <c r="F838" s="18" t="str">
        <f aca="false">IF(B838="","",IFERROR(INDEX(Materials!$B$2:$B$301,MATCH(B838,Materials!$A$2:$A$301,0)),""))</f>
        <v>Colorant</v>
      </c>
      <c r="G838" s="18" t="str">
        <f aca="true">IF(AND(A838="",B838=""),"",IF(A838="","Missing product",IF(B838="","Missing material",IF(COUNTIF(ProductList,A838)=0,"Product not in Products list",IF(COUNTIF(MaterialList,B838)=0,"Material not in Materials list","OK")))))</f>
        <v>OK</v>
      </c>
      <c r="H838" s="18" t="str">
        <f aca="false">IF(F838="Active",A838&amp;"|"&amp;COUNTIFS(A$2:A838,A838,F$2:F838,"Active"),"")</f>
        <v/>
      </c>
      <c r="I838" s="18" t="str">
        <f aca="false">IF(B838="","",IF(SUMPRODUCT(MAX((A$1:A837=A838)*(B$1:B837=B838)*ROW(A$1:A837)))=0,C838&amp;"",IF(C838="",INDEX(I$1:I837,SUMPRODUCT(MAX((A$1:A837=A838)*(B$1:B837=B838)*ROW(A$1:A837)))),IF(INDEX(I$1:I837,SUMPRODUCT(MAX((A$1:A837=A838)*(B$1:B837=B838)*ROW(A$1:A837))))="",C838&amp;"",INDEX(I$1:I837,SUMPRODUCT(MAX((A$1:A837=A838)*(B$1:B837=B838)*ROW(A$1:A837))))&amp;"; "&amp;C838))))</f>
        <v/>
      </c>
      <c r="J838" s="18" t="str">
        <f aca="false">IF(A838="","",A838&amp;"|"&amp;COUNTIF(A$2:A838,A838))</f>
        <v>TRILEMO ER 25-5-1000|22</v>
      </c>
      <c r="K838" s="18" t="n">
        <f aca="false">IF(OR(A838="",B838=""),0,IF(COUNTIFS(A$2:A838,A838,B$2:B838,B838)=1,1,0))</f>
        <v>1</v>
      </c>
    </row>
    <row r="839" customFormat="false" ht="15" hidden="false" customHeight="false" outlineLevel="0" collapsed="false">
      <c r="A839" s="15" t="s">
        <v>430</v>
      </c>
      <c r="B839" s="15" t="s">
        <v>342</v>
      </c>
      <c r="C839" s="15"/>
      <c r="D839" s="15"/>
      <c r="F839" s="18" t="str">
        <f aca="false">IF(B839="","",IFERROR(INDEX(Materials!$B$2:$B$301,MATCH(B839,Materials!$A$2:$A$301,0)),""))</f>
        <v>Solvent</v>
      </c>
      <c r="G839" s="18" t="str">
        <f aca="true">IF(AND(A839="",B839=""),"",IF(A839="","Missing product",IF(B839="","Missing material",IF(COUNTIF(ProductList,A839)=0,"Product not in Products list",IF(COUNTIF(MaterialList,B839)=0,"Material not in Materials list","OK")))))</f>
        <v>OK</v>
      </c>
      <c r="H839" s="18" t="str">
        <f aca="false">IF(F839="Active",A839&amp;"|"&amp;COUNTIFS(A$2:A839,A839,F$2:F839,"Active"),"")</f>
        <v/>
      </c>
      <c r="I839" s="18" t="str">
        <f aca="false">IF(B839="","",IF(SUMPRODUCT(MAX((A$1:A838=A839)*(B$1:B838=B839)*ROW(A$1:A838)))=0,C839&amp;"",IF(C839="",INDEX(I$1:I838,SUMPRODUCT(MAX((A$1:A838=A839)*(B$1:B838=B839)*ROW(A$1:A838)))),IF(INDEX(I$1:I838,SUMPRODUCT(MAX((A$1:A838=A839)*(B$1:B838=B839)*ROW(A$1:A838))))="",C839&amp;"",INDEX(I$1:I838,SUMPRODUCT(MAX((A$1:A838=A839)*(B$1:B838=B839)*ROW(A$1:A838))))&amp;"; "&amp;C839))))</f>
        <v/>
      </c>
      <c r="J839" s="18" t="str">
        <f aca="false">IF(A839="","",A839&amp;"|"&amp;COUNTIF(A$2:A839,A839))</f>
        <v>TRILEMO ER 25-5-1000|23</v>
      </c>
      <c r="K839" s="18" t="n">
        <f aca="false">IF(OR(A839="",B839=""),0,IF(COUNTIFS(A$2:A839,A839,B$2:B839,B839)=1,1,0))</f>
        <v>0</v>
      </c>
    </row>
    <row r="840" customFormat="false" ht="15" hidden="false" customHeight="false" outlineLevel="0" collapsed="false">
      <c r="A840" s="15" t="s">
        <v>430</v>
      </c>
      <c r="B840" s="15" t="s">
        <v>338</v>
      </c>
      <c r="C840" s="15"/>
      <c r="D840" s="15"/>
      <c r="F840" s="18" t="str">
        <f aca="false">IF(B840="","",IFERROR(INDEX(Materials!$B$2:$B$301,MATCH(B840,Materials!$A$2:$A$301,0)),""))</f>
        <v>Solvent</v>
      </c>
      <c r="G840" s="18" t="str">
        <f aca="true">IF(AND(A840="",B840=""),"",IF(A840="","Missing product",IF(B840="","Missing material",IF(COUNTIF(ProductList,A840)=0,"Product not in Products list",IF(COUNTIF(MaterialList,B840)=0,"Material not in Materials list","OK")))))</f>
        <v>OK</v>
      </c>
      <c r="H840" s="18" t="str">
        <f aca="false">IF(F840="Active",A840&amp;"|"&amp;COUNTIFS(A$2:A840,A840,F$2:F840,"Active"),"")</f>
        <v/>
      </c>
      <c r="I840" s="18" t="str">
        <f aca="false">IF(B840="","",IF(SUMPRODUCT(MAX((A$1:A839=A840)*(B$1:B839=B840)*ROW(A$1:A839)))=0,C840&amp;"",IF(C840="",INDEX(I$1:I839,SUMPRODUCT(MAX((A$1:A839=A840)*(B$1:B839=B840)*ROW(A$1:A839)))),IF(INDEX(I$1:I839,SUMPRODUCT(MAX((A$1:A839=A840)*(B$1:B839=B840)*ROW(A$1:A839))))="",C840&amp;"",INDEX(I$1:I839,SUMPRODUCT(MAX((A$1:A839=A840)*(B$1:B839=B840)*ROW(A$1:A839))))&amp;"; "&amp;C840))))</f>
        <v/>
      </c>
      <c r="J840" s="18" t="str">
        <f aca="false">IF(A840="","",A840&amp;"|"&amp;COUNTIF(A$2:A840,A840))</f>
        <v>TRILEMO ER 25-5-1000|24</v>
      </c>
      <c r="K840" s="18" t="n">
        <f aca="false">IF(OR(A840="",B840=""),0,IF(COUNTIFS(A$2:A840,A840,B$2:B840,B840)=1,1,0))</f>
        <v>0</v>
      </c>
    </row>
    <row r="841" customFormat="false" ht="15" hidden="false" customHeight="false" outlineLevel="0" collapsed="false">
      <c r="A841" s="15" t="s">
        <v>431</v>
      </c>
      <c r="B841" s="15" t="s">
        <v>164</v>
      </c>
      <c r="C841" s="15"/>
      <c r="D841" s="15"/>
      <c r="F841" s="18" t="str">
        <f aca="false">IF(B841="","",IFERROR(INDEX(Materials!$B$2:$B$301,MATCH(B841,Materials!$A$2:$A$301,0)),""))</f>
        <v>Active</v>
      </c>
      <c r="G841" s="18" t="str">
        <f aca="true">IF(AND(A841="",B841=""),"",IF(A841="","Missing product",IF(B841="","Missing material",IF(COUNTIF(ProductList,A841)=0,"Product not in Products list",IF(COUNTIF(MaterialList,B841)=0,"Material not in Materials list","OK")))))</f>
        <v>OK</v>
      </c>
      <c r="H841" s="18" t="str">
        <f aca="false">IF(F841="Active",A841&amp;"|"&amp;COUNTIFS(A$2:A841,A841,F$2:F841,"Active"),"")</f>
        <v>Emet-Duo 5/1000 ER|1</v>
      </c>
      <c r="I841" s="18" t="str">
        <f aca="false">IF(B841="","",IF(SUMPRODUCT(MAX((A$1:A840=A841)*(B$1:B840=B841)*ROW(A$1:A840)))=0,C841&amp;"",IF(C841="",INDEX(I$1:I840,SUMPRODUCT(MAX((A$1:A840=A841)*(B$1:B840=B841)*ROW(A$1:A840)))),IF(INDEX(I$1:I840,SUMPRODUCT(MAX((A$1:A840=A841)*(B$1:B840=B841)*ROW(A$1:A840))))="",C841&amp;"",INDEX(I$1:I840,SUMPRODUCT(MAX((A$1:A840=A841)*(B$1:B840=B841)*ROW(A$1:A840))))&amp;"; "&amp;C841))))</f>
        <v/>
      </c>
      <c r="J841" s="18" t="str">
        <f aca="false">IF(A841="","",A841&amp;"|"&amp;COUNTIF(A$2:A841,A841))</f>
        <v>Emet-Duo 5/1000 ER|1</v>
      </c>
      <c r="K841" s="18" t="n">
        <f aca="false">IF(OR(A841="",B841=""),0,IF(COUNTIFS(A$2:A841,A841,B$2:B841,B841)=1,1,0))</f>
        <v>1</v>
      </c>
    </row>
    <row r="842" customFormat="false" ht="15" hidden="false" customHeight="false" outlineLevel="0" collapsed="false">
      <c r="A842" s="15" t="s">
        <v>431</v>
      </c>
      <c r="B842" s="15" t="s">
        <v>322</v>
      </c>
      <c r="C842" s="15"/>
      <c r="D842" s="15"/>
      <c r="F842" s="18" t="str">
        <f aca="false">IF(B842="","",IFERROR(INDEX(Materials!$B$2:$B$301,MATCH(B842,Materials!$A$2:$A$301,0)),""))</f>
        <v>Release / Matrix Polymer</v>
      </c>
      <c r="G842" s="18" t="str">
        <f aca="true">IF(AND(A842="",B842=""),"",IF(A842="","Missing product",IF(B842="","Missing material",IF(COUNTIF(ProductList,A842)=0,"Product not in Products list",IF(COUNTIF(MaterialList,B842)=0,"Material not in Materials list","OK")))))</f>
        <v>OK</v>
      </c>
      <c r="H842" s="18" t="str">
        <f aca="false">IF(F842="Active",A842&amp;"|"&amp;COUNTIFS(A$2:A842,A842,F$2:F842,"Active"),"")</f>
        <v/>
      </c>
      <c r="I842" s="18" t="str">
        <f aca="false">IF(B842="","",IF(SUMPRODUCT(MAX((A$1:A841=A842)*(B$1:B841=B842)*ROW(A$1:A841)))=0,C842&amp;"",IF(C842="",INDEX(I$1:I841,SUMPRODUCT(MAX((A$1:A841=A842)*(B$1:B841=B842)*ROW(A$1:A841)))),IF(INDEX(I$1:I841,SUMPRODUCT(MAX((A$1:A841=A842)*(B$1:B841=B842)*ROW(A$1:A841))))="",C842&amp;"",INDEX(I$1:I841,SUMPRODUCT(MAX((A$1:A841=A842)*(B$1:B841=B842)*ROW(A$1:A841))))&amp;"; "&amp;C842))))</f>
        <v/>
      </c>
      <c r="J842" s="18" t="str">
        <f aca="false">IF(A842="","",A842&amp;"|"&amp;COUNTIF(A$2:A842,A842))</f>
        <v>Emet-Duo 5/1000 ER|2</v>
      </c>
      <c r="K842" s="18" t="n">
        <f aca="false">IF(OR(A842="",B842=""),0,IF(COUNTIFS(A$2:A842,A842,B$2:B842,B842)=1,1,0))</f>
        <v>1</v>
      </c>
    </row>
    <row r="843" customFormat="false" ht="15" hidden="false" customHeight="false" outlineLevel="0" collapsed="false">
      <c r="A843" s="15" t="s">
        <v>431</v>
      </c>
      <c r="B843" s="15" t="s">
        <v>325</v>
      </c>
      <c r="C843" s="15"/>
      <c r="D843" s="15"/>
      <c r="F843" s="18" t="str">
        <f aca="false">IF(B843="","",IFERROR(INDEX(Materials!$B$2:$B$301,MATCH(B843,Materials!$A$2:$A$301,0)),""))</f>
        <v>Release / Matrix Polymer</v>
      </c>
      <c r="G843" s="18" t="str">
        <f aca="true">IF(AND(A843="",B843=""),"",IF(A843="","Missing product",IF(B843="","Missing material",IF(COUNTIF(ProductList,A843)=0,"Product not in Products list",IF(COUNTIF(MaterialList,B843)=0,"Material not in Materials list","OK")))))</f>
        <v>OK</v>
      </c>
      <c r="H843" s="18" t="str">
        <f aca="false">IF(F843="Active",A843&amp;"|"&amp;COUNTIFS(A$2:A843,A843,F$2:F843,"Active"),"")</f>
        <v/>
      </c>
      <c r="I843" s="18" t="str">
        <f aca="false">IF(B843="","",IF(SUMPRODUCT(MAX((A$1:A842=A843)*(B$1:B842=B843)*ROW(A$1:A842)))=0,C843&amp;"",IF(C843="",INDEX(I$1:I842,SUMPRODUCT(MAX((A$1:A842=A843)*(B$1:B842=B843)*ROW(A$1:A842)))),IF(INDEX(I$1:I842,SUMPRODUCT(MAX((A$1:A842=A843)*(B$1:B842=B843)*ROW(A$1:A842))))="",C843&amp;"",INDEX(I$1:I842,SUMPRODUCT(MAX((A$1:A842=A843)*(B$1:B842=B843)*ROW(A$1:A842))))&amp;"; "&amp;C843))))</f>
        <v/>
      </c>
      <c r="J843" s="18" t="str">
        <f aca="false">IF(A843="","",A843&amp;"|"&amp;COUNTIF(A$2:A843,A843))</f>
        <v>Emet-Duo 5/1000 ER|3</v>
      </c>
      <c r="K843" s="18" t="n">
        <f aca="false">IF(OR(A843="",B843=""),0,IF(COUNTIFS(A$2:A843,A843,B$2:B843,B843)=1,1,0))</f>
        <v>1</v>
      </c>
    </row>
    <row r="844" customFormat="false" ht="15" hidden="false" customHeight="false" outlineLevel="0" collapsed="false">
      <c r="A844" s="15" t="s">
        <v>431</v>
      </c>
      <c r="B844" s="15" t="s">
        <v>222</v>
      </c>
      <c r="C844" s="15"/>
      <c r="D844" s="15"/>
      <c r="F844" s="18" t="str">
        <f aca="false">IF(B844="","",IFERROR(INDEX(Materials!$B$2:$B$301,MATCH(B844,Materials!$A$2:$A$301,0)),""))</f>
        <v>Binder</v>
      </c>
      <c r="G844" s="18" t="str">
        <f aca="true">IF(AND(A844="",B844=""),"",IF(A844="","Missing product",IF(B844="","Missing material",IF(COUNTIF(ProductList,A844)=0,"Product not in Products list",IF(COUNTIF(MaterialList,B844)=0,"Material not in Materials list","OK")))))</f>
        <v>OK</v>
      </c>
      <c r="H844" s="18" t="str">
        <f aca="false">IF(F844="Active",A844&amp;"|"&amp;COUNTIFS(A$2:A844,A844,F$2:F844,"Active"),"")</f>
        <v/>
      </c>
      <c r="I844" s="18" t="str">
        <f aca="false">IF(B844="","",IF(SUMPRODUCT(MAX((A$1:A843=A844)*(B$1:B843=B844)*ROW(A$1:A843)))=0,C844&amp;"",IF(C844="",INDEX(I$1:I843,SUMPRODUCT(MAX((A$1:A843=A844)*(B$1:B843=B844)*ROW(A$1:A843)))),IF(INDEX(I$1:I843,SUMPRODUCT(MAX((A$1:A843=A844)*(B$1:B843=B844)*ROW(A$1:A843))))="",C844&amp;"",INDEX(I$1:I843,SUMPRODUCT(MAX((A$1:A843=A844)*(B$1:B843=B844)*ROW(A$1:A843))))&amp;"; "&amp;C844))))</f>
        <v/>
      </c>
      <c r="J844" s="18" t="str">
        <f aca="false">IF(A844="","",A844&amp;"|"&amp;COUNTIF(A$2:A844,A844))</f>
        <v>Emet-Duo 5/1000 ER|4</v>
      </c>
      <c r="K844" s="18" t="n">
        <f aca="false">IF(OR(A844="",B844=""),0,IF(COUNTIFS(A$2:A844,A844,B$2:B844,B844)=1,1,0))</f>
        <v>1</v>
      </c>
    </row>
    <row r="845" customFormat="false" ht="15" hidden="false" customHeight="false" outlineLevel="0" collapsed="false">
      <c r="A845" s="15" t="s">
        <v>431</v>
      </c>
      <c r="B845" s="15" t="s">
        <v>260</v>
      </c>
      <c r="C845" s="15" t="s">
        <v>504</v>
      </c>
      <c r="D845" s="15"/>
      <c r="F845" s="18" t="str">
        <f aca="false">IF(B845="","",IFERROR(INDEX(Materials!$B$2:$B$301,MATCH(B845,Materials!$A$2:$A$301,0)),""))</f>
        <v>Filler / Diluent</v>
      </c>
      <c r="G845" s="18" t="str">
        <f aca="true">IF(AND(A845="",B845=""),"",IF(A845="","Missing product",IF(B845="","Missing material",IF(COUNTIF(ProductList,A845)=0,"Product not in Products list",IF(COUNTIF(MaterialList,B845)=0,"Material not in Materials list","OK")))))</f>
        <v>OK</v>
      </c>
      <c r="H845" s="18" t="str">
        <f aca="false">IF(F845="Active",A845&amp;"|"&amp;COUNTIFS(A$2:A845,A845,F$2:F845,"Active"),"")</f>
        <v/>
      </c>
      <c r="I845" s="18" t="str">
        <f aca="false">IF(B845="","",IF(SUMPRODUCT(MAX((A$1:A844=A845)*(B$1:B844=B845)*ROW(A$1:A844)))=0,C845&amp;"",IF(C845="",INDEX(I$1:I844,SUMPRODUCT(MAX((A$1:A844=A845)*(B$1:B844=B845)*ROW(A$1:A844)))),IF(INDEX(I$1:I844,SUMPRODUCT(MAX((A$1:A844=A845)*(B$1:B844=B845)*ROW(A$1:A844))))="",C845&amp;"",INDEX(I$1:I844,SUMPRODUCT(MAX((A$1:A844=A845)*(B$1:B844=B845)*ROW(A$1:A844))))&amp;"; "&amp;C845))))</f>
        <v>Anhydrous</v>
      </c>
      <c r="J845" s="18" t="str">
        <f aca="false">IF(A845="","",A845&amp;"|"&amp;COUNTIF(A$2:A845,A845))</f>
        <v>Emet-Duo 5/1000 ER|5</v>
      </c>
      <c r="K845" s="18" t="n">
        <f aca="false">IF(OR(A845="",B845=""),0,IF(COUNTIFS(A$2:A845,A845,B$2:B845,B845)=1,1,0))</f>
        <v>1</v>
      </c>
    </row>
    <row r="846" customFormat="false" ht="15" hidden="false" customHeight="false" outlineLevel="0" collapsed="false">
      <c r="A846" s="15" t="s">
        <v>431</v>
      </c>
      <c r="B846" s="15" t="s">
        <v>293</v>
      </c>
      <c r="C846" s="15"/>
      <c r="D846" s="15"/>
      <c r="F846" s="18" t="str">
        <f aca="false">IF(B846="","",IFERROR(INDEX(Materials!$B$2:$B$301,MATCH(B846,Materials!$A$2:$A$301,0)),""))</f>
        <v>Glidant</v>
      </c>
      <c r="G846" s="18" t="str">
        <f aca="true">IF(AND(A846="",B846=""),"",IF(A846="","Missing product",IF(B846="","Missing material",IF(COUNTIF(ProductList,A846)=0,"Product not in Products list",IF(COUNTIF(MaterialList,B846)=0,"Material not in Materials list","OK")))))</f>
        <v>OK</v>
      </c>
      <c r="H846" s="18" t="str">
        <f aca="false">IF(F846="Active",A846&amp;"|"&amp;COUNTIFS(A$2:A846,A846,F$2:F846,"Active"),"")</f>
        <v/>
      </c>
      <c r="I846" s="18" t="str">
        <f aca="false">IF(B846="","",IF(SUMPRODUCT(MAX((A$1:A845=A846)*(B$1:B845=B846)*ROW(A$1:A845)))=0,C846&amp;"",IF(C846="",INDEX(I$1:I845,SUMPRODUCT(MAX((A$1:A845=A846)*(B$1:B845=B846)*ROW(A$1:A845)))),IF(INDEX(I$1:I845,SUMPRODUCT(MAX((A$1:A845=A846)*(B$1:B845=B846)*ROW(A$1:A845))))="",C846&amp;"",INDEX(I$1:I845,SUMPRODUCT(MAX((A$1:A845=A846)*(B$1:B845=B846)*ROW(A$1:A845))))&amp;"; "&amp;C846))))</f>
        <v/>
      </c>
      <c r="J846" s="18" t="str">
        <f aca="false">IF(A846="","",A846&amp;"|"&amp;COUNTIF(A$2:A846,A846))</f>
        <v>Emet-Duo 5/1000 ER|6</v>
      </c>
      <c r="K846" s="18" t="n">
        <f aca="false">IF(OR(A846="",B846=""),0,IF(COUNTIFS(A$2:A846,A846,B$2:B846,B846)=1,1,0))</f>
        <v>1</v>
      </c>
    </row>
    <row r="847" customFormat="false" ht="15" hidden="false" customHeight="false" outlineLevel="0" collapsed="false">
      <c r="A847" s="15" t="s">
        <v>431</v>
      </c>
      <c r="B847" s="15" t="s">
        <v>298</v>
      </c>
      <c r="C847" s="15"/>
      <c r="D847" s="15"/>
      <c r="F847" s="18" t="str">
        <f aca="false">IF(B847="","",IFERROR(INDEX(Materials!$B$2:$B$301,MATCH(B847,Materials!$A$2:$A$301,0)),""))</f>
        <v>Lubricant</v>
      </c>
      <c r="G847" s="18" t="str">
        <f aca="true">IF(AND(A847="",B847=""),"",IF(A847="","Missing product",IF(B847="","Missing material",IF(COUNTIF(ProductList,A847)=0,"Product not in Products list",IF(COUNTIF(MaterialList,B847)=0,"Material not in Materials list","OK")))))</f>
        <v>OK</v>
      </c>
      <c r="H847" s="18" t="str">
        <f aca="false">IF(F847="Active",A847&amp;"|"&amp;COUNTIFS(A$2:A847,A847,F$2:F847,"Active"),"")</f>
        <v/>
      </c>
      <c r="I847" s="18" t="str">
        <f aca="false">IF(B847="","",IF(SUMPRODUCT(MAX((A$1:A846=A847)*(B$1:B846=B847)*ROW(A$1:A846)))=0,C847&amp;"",IF(C847="",INDEX(I$1:I846,SUMPRODUCT(MAX((A$1:A846=A847)*(B$1:B846=B847)*ROW(A$1:A846)))),IF(INDEX(I$1:I846,SUMPRODUCT(MAX((A$1:A846=A847)*(B$1:B846=B847)*ROW(A$1:A846))))="",C847&amp;"",INDEX(I$1:I846,SUMPRODUCT(MAX((A$1:A846=A847)*(B$1:B846=B847)*ROW(A$1:A846))))&amp;"; "&amp;C847))))</f>
        <v/>
      </c>
      <c r="J847" s="18" t="str">
        <f aca="false">IF(A847="","",A847&amp;"|"&amp;COUNTIF(A$2:A847,A847))</f>
        <v>Emet-Duo 5/1000 ER|7</v>
      </c>
      <c r="K847" s="18" t="n">
        <f aca="false">IF(OR(A847="",B847=""),0,IF(COUNTIFS(A$2:A847,A847,B$2:B847,B847)=1,1,0))</f>
        <v>1</v>
      </c>
    </row>
    <row r="848" customFormat="false" ht="15" hidden="false" customHeight="false" outlineLevel="0" collapsed="false">
      <c r="A848" s="15" t="s">
        <v>431</v>
      </c>
      <c r="B848" s="15" t="s">
        <v>341</v>
      </c>
      <c r="C848" s="15"/>
      <c r="D848" s="15"/>
      <c r="F848" s="18" t="str">
        <f aca="false">IF(B848="","",IFERROR(INDEX(Materials!$B$2:$B$301,MATCH(B848,Materials!$A$2:$A$301,0)),""))</f>
        <v>Solvent</v>
      </c>
      <c r="G848" s="18" t="str">
        <f aca="true">IF(AND(A848="",B848=""),"",IF(A848="","Missing product",IF(B848="","Missing material",IF(COUNTIF(ProductList,A848)=0,"Product not in Products list",IF(COUNTIF(MaterialList,B848)=0,"Material not in Materials list","OK")))))</f>
        <v>OK</v>
      </c>
      <c r="H848" s="18" t="str">
        <f aca="false">IF(F848="Active",A848&amp;"|"&amp;COUNTIFS(A$2:A848,A848,F$2:F848,"Active"),"")</f>
        <v/>
      </c>
      <c r="I848" s="18" t="str">
        <f aca="false">IF(B848="","",IF(SUMPRODUCT(MAX((A$1:A847=A848)*(B$1:B847=B848)*ROW(A$1:A847)))=0,C848&amp;"",IF(C848="",INDEX(I$1:I847,SUMPRODUCT(MAX((A$1:A847=A848)*(B$1:B847=B848)*ROW(A$1:A847)))),IF(INDEX(I$1:I847,SUMPRODUCT(MAX((A$1:A847=A848)*(B$1:B847=B848)*ROW(A$1:A847))))="",C848&amp;"",INDEX(I$1:I847,SUMPRODUCT(MAX((A$1:A847=A848)*(B$1:B847=B848)*ROW(A$1:A847))))&amp;"; "&amp;C848))))</f>
        <v/>
      </c>
      <c r="J848" s="18" t="str">
        <f aca="false">IF(A848="","",A848&amp;"|"&amp;COUNTIF(A$2:A848,A848))</f>
        <v>Emet-Duo 5/1000 ER|8</v>
      </c>
      <c r="K848" s="18" t="n">
        <f aca="false">IF(OR(A848="",B848=""),0,IF(COUNTIFS(A$2:A848,A848,B$2:B848,B848)=1,1,0))</f>
        <v>1</v>
      </c>
    </row>
    <row r="849" customFormat="false" ht="15" hidden="false" customHeight="false" outlineLevel="0" collapsed="false">
      <c r="A849" s="15" t="s">
        <v>431</v>
      </c>
      <c r="B849" s="15" t="s">
        <v>226</v>
      </c>
      <c r="C849" s="15"/>
      <c r="D849" s="15"/>
      <c r="F849" s="18" t="str">
        <f aca="false">IF(B849="","",IFERROR(INDEX(Materials!$B$2:$B$301,MATCH(B849,Materials!$A$2:$A$301,0)),""))</f>
        <v>Binder / Coating Polymer</v>
      </c>
      <c r="G849" s="18" t="str">
        <f aca="true">IF(AND(A849="",B849=""),"",IF(A849="","Missing product",IF(B849="","Missing material",IF(COUNTIF(ProductList,A849)=0,"Product not in Products list",IF(COUNTIF(MaterialList,B849)=0,"Material not in Materials list","OK")))))</f>
        <v>OK</v>
      </c>
      <c r="H849" s="18" t="str">
        <f aca="false">IF(F849="Active",A849&amp;"|"&amp;COUNTIFS(A$2:A849,A849,F$2:F849,"Active"),"")</f>
        <v/>
      </c>
      <c r="I849" s="18" t="str">
        <f aca="false">IF(B849="","",IF(SUMPRODUCT(MAX((A$1:A848=A849)*(B$1:B848=B849)*ROW(A$1:A848)))=0,C849&amp;"",IF(C849="",INDEX(I$1:I848,SUMPRODUCT(MAX((A$1:A848=A849)*(B$1:B848=B849)*ROW(A$1:A848)))),IF(INDEX(I$1:I848,SUMPRODUCT(MAX((A$1:A848=A849)*(B$1:B848=B849)*ROW(A$1:A848))))="",C849&amp;"",INDEX(I$1:I848,SUMPRODUCT(MAX((A$1:A848=A849)*(B$1:B848=B849)*ROW(A$1:A848))))&amp;"; "&amp;C849))))</f>
        <v/>
      </c>
      <c r="J849" s="18" t="str">
        <f aca="false">IF(A849="","",A849&amp;"|"&amp;COUNTIF(A$2:A849,A849))</f>
        <v>Emet-Duo 5/1000 ER|9</v>
      </c>
      <c r="K849" s="18" t="n">
        <f aca="false">IF(OR(A849="",B849=""),0,IF(COUNTIFS(A$2:A849,A849,B$2:B849,B849)=1,1,0))</f>
        <v>1</v>
      </c>
    </row>
    <row r="850" customFormat="false" ht="15" hidden="false" customHeight="false" outlineLevel="0" collapsed="false">
      <c r="A850" s="15" t="s">
        <v>431</v>
      </c>
      <c r="B850" s="15" t="s">
        <v>303</v>
      </c>
      <c r="C850" s="15"/>
      <c r="D850" s="15"/>
      <c r="F850" s="18" t="str">
        <f aca="false">IF(B850="","",IFERROR(INDEX(Materials!$B$2:$B$301,MATCH(B850,Materials!$A$2:$A$301,0)),""))</f>
        <v>Opacifier</v>
      </c>
      <c r="G850" s="18" t="str">
        <f aca="true">IF(AND(A850="",B850=""),"",IF(A850="","Missing product",IF(B850="","Missing material",IF(COUNTIF(ProductList,A850)=0,"Product not in Products list",IF(COUNTIF(MaterialList,B850)=0,"Material not in Materials list","OK")))))</f>
        <v>OK</v>
      </c>
      <c r="H850" s="18" t="str">
        <f aca="false">IF(F850="Active",A850&amp;"|"&amp;COUNTIFS(A$2:A850,A850,F$2:F850,"Active"),"")</f>
        <v/>
      </c>
      <c r="I850" s="18" t="str">
        <f aca="false">IF(B850="","",IF(SUMPRODUCT(MAX((A$1:A849=A850)*(B$1:B849=B850)*ROW(A$1:A849)))=0,C850&amp;"",IF(C850="",INDEX(I$1:I849,SUMPRODUCT(MAX((A$1:A849=A850)*(B$1:B849=B850)*ROW(A$1:A849)))),IF(INDEX(I$1:I849,SUMPRODUCT(MAX((A$1:A849=A850)*(B$1:B849=B850)*ROW(A$1:A849))))="",C850&amp;"",INDEX(I$1:I849,SUMPRODUCT(MAX((A$1:A849=A850)*(B$1:B849=B850)*ROW(A$1:A849))))&amp;"; "&amp;C850))))</f>
        <v/>
      </c>
      <c r="J850" s="18" t="str">
        <f aca="false">IF(A850="","",A850&amp;"|"&amp;COUNTIF(A$2:A850,A850))</f>
        <v>Emet-Duo 5/1000 ER|10</v>
      </c>
      <c r="K850" s="18" t="n">
        <f aca="false">IF(OR(A850="",B850=""),0,IF(COUNTIFS(A$2:A850,A850,B$2:B850,B850)=1,1,0))</f>
        <v>1</v>
      </c>
    </row>
    <row r="851" customFormat="false" ht="15" hidden="false" customHeight="false" outlineLevel="0" collapsed="false">
      <c r="A851" s="15" t="s">
        <v>431</v>
      </c>
      <c r="B851" s="15" t="s">
        <v>316</v>
      </c>
      <c r="C851" s="15"/>
      <c r="D851" s="15"/>
      <c r="F851" s="18" t="str">
        <f aca="false">IF(B851="","",IFERROR(INDEX(Materials!$B$2:$B$301,MATCH(B851,Materials!$A$2:$A$301,0)),""))</f>
        <v>Plasticizer / Humectant</v>
      </c>
      <c r="G851" s="18" t="str">
        <f aca="true">IF(AND(A851="",B851=""),"",IF(A851="","Missing product",IF(B851="","Missing material",IF(COUNTIF(ProductList,A851)=0,"Product not in Products list",IF(COUNTIF(MaterialList,B851)=0,"Material not in Materials list","OK")))))</f>
        <v>OK</v>
      </c>
      <c r="H851" s="18" t="str">
        <f aca="false">IF(F851="Active",A851&amp;"|"&amp;COUNTIFS(A$2:A851,A851,F$2:F851,"Active"),"")</f>
        <v/>
      </c>
      <c r="I851" s="18" t="str">
        <f aca="false">IF(B851="","",IF(SUMPRODUCT(MAX((A$1:A850=A851)*(B$1:B850=B851)*ROW(A$1:A850)))=0,C851&amp;"",IF(C851="",INDEX(I$1:I850,SUMPRODUCT(MAX((A$1:A850=A851)*(B$1:B850=B851)*ROW(A$1:A850)))),IF(INDEX(I$1:I850,SUMPRODUCT(MAX((A$1:A850=A851)*(B$1:B850=B851)*ROW(A$1:A850))))="",C851&amp;"",INDEX(I$1:I850,SUMPRODUCT(MAX((A$1:A850=A851)*(B$1:B850=B851)*ROW(A$1:A850))))&amp;"; "&amp;C851))))</f>
        <v/>
      </c>
      <c r="J851" s="18" t="str">
        <f aca="false">IF(A851="","",A851&amp;"|"&amp;COUNTIF(A$2:A851,A851))</f>
        <v>Emet-Duo 5/1000 ER|11</v>
      </c>
      <c r="K851" s="18" t="n">
        <f aca="false">IF(OR(A851="",B851=""),0,IF(COUNTIFS(A$2:A851,A851,B$2:B851,B851)=1,1,0))</f>
        <v>1</v>
      </c>
    </row>
    <row r="852" customFormat="false" ht="15" hidden="false" customHeight="false" outlineLevel="0" collapsed="false">
      <c r="A852" s="15" t="s">
        <v>431</v>
      </c>
      <c r="B852" s="15" t="s">
        <v>311</v>
      </c>
      <c r="C852" s="15"/>
      <c r="D852" s="15"/>
      <c r="F852" s="18" t="str">
        <f aca="false">IF(B852="","",IFERROR(INDEX(Materials!$B$2:$B$301,MATCH(B852,Materials!$A$2:$A$301,0)),""))</f>
        <v>Plasticizer</v>
      </c>
      <c r="G852" s="18" t="str">
        <f aca="true">IF(AND(A852="",B852=""),"",IF(A852="","Missing product",IF(B852="","Missing material",IF(COUNTIF(ProductList,A852)=0,"Product not in Products list",IF(COUNTIF(MaterialList,B852)=0,"Material not in Materials list","OK")))))</f>
        <v>OK</v>
      </c>
      <c r="H852" s="18" t="str">
        <f aca="false">IF(F852="Active",A852&amp;"|"&amp;COUNTIFS(A$2:A852,A852,F$2:F852,"Active"),"")</f>
        <v/>
      </c>
      <c r="I852" s="18" t="str">
        <f aca="false">IF(B852="","",IF(SUMPRODUCT(MAX((A$1:A851=A852)*(B$1:B851=B852)*ROW(A$1:A851)))=0,C852&amp;"",IF(C852="",INDEX(I$1:I851,SUMPRODUCT(MAX((A$1:A851=A852)*(B$1:B851=B852)*ROW(A$1:A851)))),IF(INDEX(I$1:I851,SUMPRODUCT(MAX((A$1:A851=A852)*(B$1:B851=B852)*ROW(A$1:A851))))="",C852&amp;"",INDEX(I$1:I851,SUMPRODUCT(MAX((A$1:A851=A852)*(B$1:B851=B852)*ROW(A$1:A851))))&amp;"; "&amp;C852))))</f>
        <v/>
      </c>
      <c r="J852" s="18" t="str">
        <f aca="false">IF(A852="","",A852&amp;"|"&amp;COUNTIF(A$2:A852,A852))</f>
        <v>Emet-Duo 5/1000 ER|12</v>
      </c>
      <c r="K852" s="18" t="n">
        <f aca="false">IF(OR(A852="",B852=""),0,IF(COUNTIFS(A$2:A852,A852,B$2:B852,B852)=1,1,0))</f>
        <v>1</v>
      </c>
    </row>
    <row r="853" customFormat="false" ht="15" hidden="false" customHeight="false" outlineLevel="0" collapsed="false">
      <c r="A853" s="15" t="s">
        <v>431</v>
      </c>
      <c r="B853" s="15" t="s">
        <v>296</v>
      </c>
      <c r="C853" s="15"/>
      <c r="D853" s="15"/>
      <c r="F853" s="18" t="str">
        <f aca="false">IF(B853="","",IFERROR(INDEX(Materials!$B$2:$B$301,MATCH(B853,Materials!$A$2:$A$301,0)),""))</f>
        <v>Glidant / Anti-tacking</v>
      </c>
      <c r="G853" s="18" t="str">
        <f aca="true">IF(AND(A853="",B853=""),"",IF(A853="","Missing product",IF(B853="","Missing material",IF(COUNTIF(ProductList,A853)=0,"Product not in Products list",IF(COUNTIF(MaterialList,B853)=0,"Material not in Materials list","OK")))))</f>
        <v>OK</v>
      </c>
      <c r="H853" s="18" t="str">
        <f aca="false">IF(F853="Active",A853&amp;"|"&amp;COUNTIFS(A$2:A853,A853,F$2:F853,"Active"),"")</f>
        <v/>
      </c>
      <c r="I853" s="18" t="str">
        <f aca="false">IF(B853="","",IF(SUMPRODUCT(MAX((A$1:A852=A853)*(B$1:B852=B853)*ROW(A$1:A852)))=0,C853&amp;"",IF(C853="",INDEX(I$1:I852,SUMPRODUCT(MAX((A$1:A852=A853)*(B$1:B852=B853)*ROW(A$1:A852)))),IF(INDEX(I$1:I852,SUMPRODUCT(MAX((A$1:A852=A853)*(B$1:B852=B853)*ROW(A$1:A852))))="",C853&amp;"",INDEX(I$1:I852,SUMPRODUCT(MAX((A$1:A852=A853)*(B$1:B852=B853)*ROW(A$1:A852))))&amp;"; "&amp;C853))))</f>
        <v/>
      </c>
      <c r="J853" s="18" t="str">
        <f aca="false">IF(A853="","",A853&amp;"|"&amp;COUNTIF(A$2:A853,A853))</f>
        <v>Emet-Duo 5/1000 ER|13</v>
      </c>
      <c r="K853" s="18" t="n">
        <f aca="false">IF(OR(A853="",B853=""),0,IF(COUNTIFS(A$2:A853,A853,B$2:B853,B853)=1,1,0))</f>
        <v>1</v>
      </c>
    </row>
    <row r="854" customFormat="false" ht="15" hidden="false" customHeight="false" outlineLevel="0" collapsed="false">
      <c r="A854" s="15" t="s">
        <v>431</v>
      </c>
      <c r="B854" s="15" t="s">
        <v>338</v>
      </c>
      <c r="C854" s="15"/>
      <c r="D854" s="15"/>
      <c r="F854" s="18" t="str">
        <f aca="false">IF(B854="","",IFERROR(INDEX(Materials!$B$2:$B$301,MATCH(B854,Materials!$A$2:$A$301,0)),""))</f>
        <v>Solvent</v>
      </c>
      <c r="G854" s="18" t="str">
        <f aca="true">IF(AND(A854="",B854=""),"",IF(A854="","Missing product",IF(B854="","Missing material",IF(COUNTIF(ProductList,A854)=0,"Product not in Products list",IF(COUNTIF(MaterialList,B854)=0,"Material not in Materials list","OK")))))</f>
        <v>OK</v>
      </c>
      <c r="H854" s="18" t="str">
        <f aca="false">IF(F854="Active",A854&amp;"|"&amp;COUNTIFS(A$2:A854,A854,F$2:F854,"Active"),"")</f>
        <v/>
      </c>
      <c r="I854" s="18" t="str">
        <f aca="false">IF(B854="","",IF(SUMPRODUCT(MAX((A$1:A853=A854)*(B$1:B853=B854)*ROW(A$1:A853)))=0,C854&amp;"",IF(C854="",INDEX(I$1:I853,SUMPRODUCT(MAX((A$1:A853=A854)*(B$1:B853=B854)*ROW(A$1:A853)))),IF(INDEX(I$1:I853,SUMPRODUCT(MAX((A$1:A853=A854)*(B$1:B853=B854)*ROW(A$1:A853))))="",C854&amp;"",INDEX(I$1:I853,SUMPRODUCT(MAX((A$1:A853=A854)*(B$1:B853=B854)*ROW(A$1:A853))))&amp;"; "&amp;C854))))</f>
        <v/>
      </c>
      <c r="J854" s="18" t="str">
        <f aca="false">IF(A854="","",A854&amp;"|"&amp;COUNTIF(A$2:A854,A854))</f>
        <v>Emet-Duo 5/1000 ER|14</v>
      </c>
      <c r="K854" s="18" t="n">
        <f aca="false">IF(OR(A854="",B854=""),0,IF(COUNTIFS(A$2:A854,A854,B$2:B854,B854)=1,1,0))</f>
        <v>1</v>
      </c>
    </row>
    <row r="855" customFormat="false" ht="15" hidden="false" customHeight="false" outlineLevel="0" collapsed="false">
      <c r="A855" s="15" t="s">
        <v>431</v>
      </c>
      <c r="B855" s="15" t="s">
        <v>115</v>
      </c>
      <c r="C855" s="15"/>
      <c r="D855" s="15"/>
      <c r="F855" s="18" t="str">
        <f aca="false">IF(B855="","",IFERROR(INDEX(Materials!$B$2:$B$301,MATCH(B855,Materials!$A$2:$A$301,0)),""))</f>
        <v>Active</v>
      </c>
      <c r="G855" s="18" t="str">
        <f aca="true">IF(AND(A855="",B855=""),"",IF(A855="","Missing product",IF(B855="","Missing material",IF(COUNTIF(ProductList,A855)=0,"Product not in Products list",IF(COUNTIF(MaterialList,B855)=0,"Material not in Materials list","OK")))))</f>
        <v>OK</v>
      </c>
      <c r="H855" s="18" t="str">
        <f aca="false">IF(F855="Active",A855&amp;"|"&amp;COUNTIFS(A$2:A855,A855,F$2:F855,"Active"),"")</f>
        <v>Emet-Duo 5/1000 ER|2</v>
      </c>
      <c r="I855" s="18" t="str">
        <f aca="false">IF(B855="","",IF(SUMPRODUCT(MAX((A$1:A854=A855)*(B$1:B854=B855)*ROW(A$1:A854)))=0,C855&amp;"",IF(C855="",INDEX(I$1:I854,SUMPRODUCT(MAX((A$1:A854=A855)*(B$1:B854=B855)*ROW(A$1:A854)))),IF(INDEX(I$1:I854,SUMPRODUCT(MAX((A$1:A854=A855)*(B$1:B854=B855)*ROW(A$1:A854))))="",C855&amp;"",INDEX(I$1:I854,SUMPRODUCT(MAX((A$1:A854=A855)*(B$1:B854=B855)*ROW(A$1:A854))))&amp;"; "&amp;C855))))</f>
        <v/>
      </c>
      <c r="J855" s="18" t="str">
        <f aca="false">IF(A855="","",A855&amp;"|"&amp;COUNTIF(A$2:A855,A855))</f>
        <v>Emet-Duo 5/1000 ER|15</v>
      </c>
      <c r="K855" s="18" t="n">
        <f aca="false">IF(OR(A855="",B855=""),0,IF(COUNTIFS(A$2:A855,A855,B$2:B855,B855)=1,1,0))</f>
        <v>1</v>
      </c>
    </row>
    <row r="856" customFormat="false" ht="15" hidden="false" customHeight="false" outlineLevel="0" collapsed="false">
      <c r="A856" s="15" t="s">
        <v>431</v>
      </c>
      <c r="B856" s="15" t="s">
        <v>226</v>
      </c>
      <c r="C856" s="15"/>
      <c r="D856" s="15"/>
      <c r="F856" s="18" t="str">
        <f aca="false">IF(B856="","",IFERROR(INDEX(Materials!$B$2:$B$301,MATCH(B856,Materials!$A$2:$A$301,0)),""))</f>
        <v>Binder / Coating Polymer</v>
      </c>
      <c r="G856" s="18" t="str">
        <f aca="true">IF(AND(A856="",B856=""),"",IF(A856="","Missing product",IF(B856="","Missing material",IF(COUNTIF(ProductList,A856)=0,"Product not in Products list",IF(COUNTIF(MaterialList,B856)=0,"Material not in Materials list","OK")))))</f>
        <v>OK</v>
      </c>
      <c r="H856" s="18" t="str">
        <f aca="false">IF(F856="Active",A856&amp;"|"&amp;COUNTIFS(A$2:A856,A856,F$2:F856,"Active"),"")</f>
        <v/>
      </c>
      <c r="I856" s="18" t="str">
        <f aca="false">IF(B856="","",IF(SUMPRODUCT(MAX((A$1:A855=A856)*(B$1:B855=B856)*ROW(A$1:A855)))=0,C856&amp;"",IF(C856="",INDEX(I$1:I855,SUMPRODUCT(MAX((A$1:A855=A856)*(B$1:B855=B856)*ROW(A$1:A855)))),IF(INDEX(I$1:I855,SUMPRODUCT(MAX((A$1:A855=A856)*(B$1:B855=B856)*ROW(A$1:A855))))="",C856&amp;"",INDEX(I$1:I855,SUMPRODUCT(MAX((A$1:A855=A856)*(B$1:B855=B856)*ROW(A$1:A855))))&amp;"; "&amp;C856))))</f>
        <v/>
      </c>
      <c r="J856" s="18" t="str">
        <f aca="false">IF(A856="","",A856&amp;"|"&amp;COUNTIF(A$2:A856,A856))</f>
        <v>Emet-Duo 5/1000 ER|16</v>
      </c>
      <c r="K856" s="18" t="n">
        <f aca="false">IF(OR(A856="",B856=""),0,IF(COUNTIFS(A$2:A856,A856,B$2:B856,B856)=1,1,0))</f>
        <v>0</v>
      </c>
    </row>
    <row r="857" customFormat="false" ht="15" hidden="false" customHeight="false" outlineLevel="0" collapsed="false">
      <c r="A857" s="15" t="s">
        <v>431</v>
      </c>
      <c r="B857" s="15" t="s">
        <v>311</v>
      </c>
      <c r="C857" s="15"/>
      <c r="D857" s="15"/>
      <c r="F857" s="18" t="str">
        <f aca="false">IF(B857="","",IFERROR(INDEX(Materials!$B$2:$B$301,MATCH(B857,Materials!$A$2:$A$301,0)),""))</f>
        <v>Plasticizer</v>
      </c>
      <c r="G857" s="18" t="str">
        <f aca="true">IF(AND(A857="",B857=""),"",IF(A857="","Missing product",IF(B857="","Missing material",IF(COUNTIF(ProductList,A857)=0,"Product not in Products list",IF(COUNTIF(MaterialList,B857)=0,"Material not in Materials list","OK")))))</f>
        <v>OK</v>
      </c>
      <c r="H857" s="18" t="str">
        <f aca="false">IF(F857="Active",A857&amp;"|"&amp;COUNTIFS(A$2:A857,A857,F$2:F857,"Active"),"")</f>
        <v/>
      </c>
      <c r="I857" s="18" t="str">
        <f aca="false">IF(B857="","",IF(SUMPRODUCT(MAX((A$1:A856=A857)*(B$1:B856=B857)*ROW(A$1:A856)))=0,C857&amp;"",IF(C857="",INDEX(I$1:I856,SUMPRODUCT(MAX((A$1:A856=A857)*(B$1:B856=B857)*ROW(A$1:A856)))),IF(INDEX(I$1:I856,SUMPRODUCT(MAX((A$1:A856=A857)*(B$1:B856=B857)*ROW(A$1:A856))))="",C857&amp;"",INDEX(I$1:I856,SUMPRODUCT(MAX((A$1:A856=A857)*(B$1:B856=B857)*ROW(A$1:A856))))&amp;"; "&amp;C857))))</f>
        <v/>
      </c>
      <c r="J857" s="18" t="str">
        <f aca="false">IF(A857="","",A857&amp;"|"&amp;COUNTIF(A$2:A857,A857))</f>
        <v>Emet-Duo 5/1000 ER|17</v>
      </c>
      <c r="K857" s="18" t="n">
        <f aca="false">IF(OR(A857="",B857=""),0,IF(COUNTIFS(A$2:A857,A857,B$2:B857,B857)=1,1,0))</f>
        <v>0</v>
      </c>
    </row>
    <row r="858" customFormat="false" ht="15" hidden="false" customHeight="false" outlineLevel="0" collapsed="false">
      <c r="A858" s="15" t="s">
        <v>431</v>
      </c>
      <c r="B858" s="15" t="s">
        <v>316</v>
      </c>
      <c r="C858" s="15"/>
      <c r="D858" s="15"/>
      <c r="F858" s="18" t="str">
        <f aca="false">IF(B858="","",IFERROR(INDEX(Materials!$B$2:$B$301,MATCH(B858,Materials!$A$2:$A$301,0)),""))</f>
        <v>Plasticizer / Humectant</v>
      </c>
      <c r="G858" s="18" t="str">
        <f aca="true">IF(AND(A858="",B858=""),"",IF(A858="","Missing product",IF(B858="","Missing material",IF(COUNTIF(ProductList,A858)=0,"Product not in Products list",IF(COUNTIF(MaterialList,B858)=0,"Material not in Materials list","OK")))))</f>
        <v>OK</v>
      </c>
      <c r="H858" s="18" t="str">
        <f aca="false">IF(F858="Active",A858&amp;"|"&amp;COUNTIFS(A$2:A858,A858,F$2:F858,"Active"),"")</f>
        <v/>
      </c>
      <c r="I858" s="18" t="str">
        <f aca="false">IF(B858="","",IF(SUMPRODUCT(MAX((A$1:A857=A858)*(B$1:B857=B858)*ROW(A$1:A857)))=0,C858&amp;"",IF(C858="",INDEX(I$1:I857,SUMPRODUCT(MAX((A$1:A857=A858)*(B$1:B857=B858)*ROW(A$1:A857)))),IF(INDEX(I$1:I857,SUMPRODUCT(MAX((A$1:A857=A858)*(B$1:B857=B858)*ROW(A$1:A857))))="",C858&amp;"",INDEX(I$1:I857,SUMPRODUCT(MAX((A$1:A857=A858)*(B$1:B857=B858)*ROW(A$1:A857))))&amp;"; "&amp;C858))))</f>
        <v/>
      </c>
      <c r="J858" s="18" t="str">
        <f aca="false">IF(A858="","",A858&amp;"|"&amp;COUNTIF(A$2:A858,A858))</f>
        <v>Emet-Duo 5/1000 ER|18</v>
      </c>
      <c r="K858" s="18" t="n">
        <f aca="false">IF(OR(A858="",B858=""),0,IF(COUNTIFS(A$2:A858,A858,B$2:B858,B858)=1,1,0))</f>
        <v>0</v>
      </c>
    </row>
    <row r="859" customFormat="false" ht="15" hidden="false" customHeight="false" outlineLevel="0" collapsed="false">
      <c r="A859" s="15" t="s">
        <v>431</v>
      </c>
      <c r="B859" s="15" t="s">
        <v>303</v>
      </c>
      <c r="C859" s="15"/>
      <c r="D859" s="15"/>
      <c r="F859" s="18" t="str">
        <f aca="false">IF(B859="","",IFERROR(INDEX(Materials!$B$2:$B$301,MATCH(B859,Materials!$A$2:$A$301,0)),""))</f>
        <v>Opacifier</v>
      </c>
      <c r="G859" s="18" t="str">
        <f aca="true">IF(AND(A859="",B859=""),"",IF(A859="","Missing product",IF(B859="","Missing material",IF(COUNTIF(ProductList,A859)=0,"Product not in Products list",IF(COUNTIF(MaterialList,B859)=0,"Material not in Materials list","OK")))))</f>
        <v>OK</v>
      </c>
      <c r="H859" s="18" t="str">
        <f aca="false">IF(F859="Active",A859&amp;"|"&amp;COUNTIFS(A$2:A859,A859,F$2:F859,"Active"),"")</f>
        <v/>
      </c>
      <c r="I859" s="18" t="str">
        <f aca="false">IF(B859="","",IF(SUMPRODUCT(MAX((A$1:A858=A859)*(B$1:B858=B859)*ROW(A$1:A858)))=0,C859&amp;"",IF(C859="",INDEX(I$1:I858,SUMPRODUCT(MAX((A$1:A858=A859)*(B$1:B858=B859)*ROW(A$1:A858)))),IF(INDEX(I$1:I858,SUMPRODUCT(MAX((A$1:A858=A859)*(B$1:B858=B859)*ROW(A$1:A858))))="",C859&amp;"",INDEX(I$1:I858,SUMPRODUCT(MAX((A$1:A858=A859)*(B$1:B858=B859)*ROW(A$1:A858))))&amp;"; "&amp;C859))))</f>
        <v/>
      </c>
      <c r="J859" s="18" t="str">
        <f aca="false">IF(A859="","",A859&amp;"|"&amp;COUNTIF(A$2:A859,A859))</f>
        <v>Emet-Duo 5/1000 ER|19</v>
      </c>
      <c r="K859" s="18" t="n">
        <f aca="false">IF(OR(A859="",B859=""),0,IF(COUNTIFS(A$2:A859,A859,B$2:B859,B859)=1,1,0))</f>
        <v>0</v>
      </c>
    </row>
    <row r="860" customFormat="false" ht="15" hidden="false" customHeight="false" outlineLevel="0" collapsed="false">
      <c r="A860" s="15" t="s">
        <v>431</v>
      </c>
      <c r="B860" s="15" t="s">
        <v>252</v>
      </c>
      <c r="C860" s="15"/>
      <c r="D860" s="15"/>
      <c r="F860" s="18" t="str">
        <f aca="false">IF(B860="","",IFERROR(INDEX(Materials!$B$2:$B$301,MATCH(B860,Materials!$A$2:$A$301,0)),""))</f>
        <v>Colorant</v>
      </c>
      <c r="G860" s="18" t="str">
        <f aca="true">IF(AND(A860="",B860=""),"",IF(A860="","Missing product",IF(B860="","Missing material",IF(COUNTIF(ProductList,A860)=0,"Product not in Products list",IF(COUNTIF(MaterialList,B860)=0,"Material not in Materials list","OK")))))</f>
        <v>OK</v>
      </c>
      <c r="H860" s="18" t="str">
        <f aca="false">IF(F860="Active",A860&amp;"|"&amp;COUNTIFS(A$2:A860,A860,F$2:F860,"Active"),"")</f>
        <v/>
      </c>
      <c r="I860" s="18" t="str">
        <f aca="false">IF(B860="","",IF(SUMPRODUCT(MAX((A$1:A859=A860)*(B$1:B859=B860)*ROW(A$1:A859)))=0,C860&amp;"",IF(C860="",INDEX(I$1:I859,SUMPRODUCT(MAX((A$1:A859=A860)*(B$1:B859=B860)*ROW(A$1:A859)))),IF(INDEX(I$1:I859,SUMPRODUCT(MAX((A$1:A859=A860)*(B$1:B859=B860)*ROW(A$1:A859))))="",C860&amp;"",INDEX(I$1:I859,SUMPRODUCT(MAX((A$1:A859=A860)*(B$1:B859=B860)*ROW(A$1:A859))))&amp;"; "&amp;C860))))</f>
        <v/>
      </c>
      <c r="J860" s="18" t="str">
        <f aca="false">IF(A860="","",A860&amp;"|"&amp;COUNTIF(A$2:A860,A860))</f>
        <v>Emet-Duo 5/1000 ER|20</v>
      </c>
      <c r="K860" s="18" t="n">
        <f aca="false">IF(OR(A860="",B860=""),0,IF(COUNTIFS(A$2:A860,A860,B$2:B860,B860)=1,1,0))</f>
        <v>1</v>
      </c>
    </row>
    <row r="861" customFormat="false" ht="15" hidden="false" customHeight="false" outlineLevel="0" collapsed="false">
      <c r="A861" s="15" t="s">
        <v>431</v>
      </c>
      <c r="B861" s="15" t="s">
        <v>296</v>
      </c>
      <c r="C861" s="15"/>
      <c r="D861" s="15"/>
      <c r="F861" s="18" t="str">
        <f aca="false">IF(B861="","",IFERROR(INDEX(Materials!$B$2:$B$301,MATCH(B861,Materials!$A$2:$A$301,0)),""))</f>
        <v>Glidant / Anti-tacking</v>
      </c>
      <c r="G861" s="18" t="str">
        <f aca="true">IF(AND(A861="",B861=""),"",IF(A861="","Missing product",IF(B861="","Missing material",IF(COUNTIF(ProductList,A861)=0,"Product not in Products list",IF(COUNTIF(MaterialList,B861)=0,"Material not in Materials list","OK")))))</f>
        <v>OK</v>
      </c>
      <c r="H861" s="18" t="str">
        <f aca="false">IF(F861="Active",A861&amp;"|"&amp;COUNTIFS(A$2:A861,A861,F$2:F861,"Active"),"")</f>
        <v/>
      </c>
      <c r="I861" s="18" t="str">
        <f aca="false">IF(B861="","",IF(SUMPRODUCT(MAX((A$1:A860=A861)*(B$1:B860=B861)*ROW(A$1:A860)))=0,C861&amp;"",IF(C861="",INDEX(I$1:I860,SUMPRODUCT(MAX((A$1:A860=A861)*(B$1:B860=B861)*ROW(A$1:A860)))),IF(INDEX(I$1:I860,SUMPRODUCT(MAX((A$1:A860=A861)*(B$1:B860=B861)*ROW(A$1:A860))))="",C861&amp;"",INDEX(I$1:I860,SUMPRODUCT(MAX((A$1:A860=A861)*(B$1:B860=B861)*ROW(A$1:A860))))&amp;"; "&amp;C861))))</f>
        <v/>
      </c>
      <c r="J861" s="18" t="str">
        <f aca="false">IF(A861="","",A861&amp;"|"&amp;COUNTIF(A$2:A861,A861))</f>
        <v>Emet-Duo 5/1000 ER|21</v>
      </c>
      <c r="K861" s="18" t="n">
        <f aca="false">IF(OR(A861="",B861=""),0,IF(COUNTIFS(A$2:A861,A861,B$2:B861,B861)=1,1,0))</f>
        <v>0</v>
      </c>
    </row>
    <row r="862" customFormat="false" ht="15" hidden="false" customHeight="false" outlineLevel="0" collapsed="false">
      <c r="A862" s="15" t="s">
        <v>431</v>
      </c>
      <c r="B862" s="15" t="s">
        <v>340</v>
      </c>
      <c r="C862" s="15"/>
      <c r="D862" s="15"/>
      <c r="F862" s="18" t="str">
        <f aca="false">IF(B862="","",IFERROR(INDEX(Materials!$B$2:$B$301,MATCH(B862,Materials!$A$2:$A$301,0)),""))</f>
        <v>Solvent</v>
      </c>
      <c r="G862" s="18" t="str">
        <f aca="true">IF(AND(A862="",B862=""),"",IF(A862="","Missing product",IF(B862="","Missing material",IF(COUNTIF(ProductList,A862)=0,"Product not in Products list",IF(COUNTIF(MaterialList,B862)=0,"Material not in Materials list","OK")))))</f>
        <v>OK</v>
      </c>
      <c r="H862" s="18" t="str">
        <f aca="false">IF(F862="Active",A862&amp;"|"&amp;COUNTIFS(A$2:A862,A862,F$2:F862,"Active"),"")</f>
        <v/>
      </c>
      <c r="I862" s="18" t="str">
        <f aca="false">IF(B862="","",IF(SUMPRODUCT(MAX((A$1:A861=A862)*(B$1:B861=B862)*ROW(A$1:A861)))=0,C862&amp;"",IF(C862="",INDEX(I$1:I861,SUMPRODUCT(MAX((A$1:A861=A862)*(B$1:B861=B862)*ROW(A$1:A861)))),IF(INDEX(I$1:I861,SUMPRODUCT(MAX((A$1:A861=A862)*(B$1:B861=B862)*ROW(A$1:A861))))="",C862&amp;"",INDEX(I$1:I861,SUMPRODUCT(MAX((A$1:A861=A862)*(B$1:B861=B862)*ROW(A$1:A861))))&amp;"; "&amp;C862))))</f>
        <v/>
      </c>
      <c r="J862" s="18" t="str">
        <f aca="false">IF(A862="","",A862&amp;"|"&amp;COUNTIF(A$2:A862,A862))</f>
        <v>Emet-Duo 5/1000 ER|22</v>
      </c>
      <c r="K862" s="18" t="n">
        <f aca="false">IF(OR(A862="",B862=""),0,IF(COUNTIFS(A$2:A862,A862,B$2:B862,B862)=1,1,0))</f>
        <v>1</v>
      </c>
    </row>
    <row r="863" customFormat="false" ht="15" hidden="false" customHeight="false" outlineLevel="0" collapsed="false">
      <c r="A863" s="15" t="s">
        <v>431</v>
      </c>
      <c r="B863" s="15" t="s">
        <v>342</v>
      </c>
      <c r="C863" s="15"/>
      <c r="D863" s="15"/>
      <c r="F863" s="18" t="str">
        <f aca="false">IF(B863="","",IFERROR(INDEX(Materials!$B$2:$B$301,MATCH(B863,Materials!$A$2:$A$301,0)),""))</f>
        <v>Solvent</v>
      </c>
      <c r="G863" s="18" t="str">
        <f aca="true">IF(AND(A863="",B863=""),"",IF(A863="","Missing product",IF(B863="","Missing material",IF(COUNTIF(ProductList,A863)=0,"Product not in Products list",IF(COUNTIF(MaterialList,B863)=0,"Material not in Materials list","OK")))))</f>
        <v>OK</v>
      </c>
      <c r="H863" s="18" t="str">
        <f aca="false">IF(F863="Active",A863&amp;"|"&amp;COUNTIFS(A$2:A863,A863,F$2:F863,"Active"),"")</f>
        <v/>
      </c>
      <c r="I863" s="18" t="str">
        <f aca="false">IF(B863="","",IF(SUMPRODUCT(MAX((A$1:A862=A863)*(B$1:B862=B863)*ROW(A$1:A862)))=0,C863&amp;"",IF(C863="",INDEX(I$1:I862,SUMPRODUCT(MAX((A$1:A862=A863)*(B$1:B862=B863)*ROW(A$1:A862)))),IF(INDEX(I$1:I862,SUMPRODUCT(MAX((A$1:A862=A863)*(B$1:B862=B863)*ROW(A$1:A862))))="",C863&amp;"",INDEX(I$1:I862,SUMPRODUCT(MAX((A$1:A862=A863)*(B$1:B862=B863)*ROW(A$1:A862))))&amp;"; "&amp;C863))))</f>
        <v/>
      </c>
      <c r="J863" s="18" t="str">
        <f aca="false">IF(A863="","",A863&amp;"|"&amp;COUNTIF(A$2:A863,A863))</f>
        <v>Emet-Duo 5/1000 ER|23</v>
      </c>
      <c r="K863" s="18" t="n">
        <f aca="false">IF(OR(A863="",B863=""),0,IF(COUNTIFS(A$2:A863,A863,B$2:B863,B863)=1,1,0))</f>
        <v>1</v>
      </c>
    </row>
    <row r="864" customFormat="false" ht="15" hidden="false" customHeight="false" outlineLevel="0" collapsed="false">
      <c r="A864" s="15" t="s">
        <v>432</v>
      </c>
      <c r="B864" s="15" t="s">
        <v>164</v>
      </c>
      <c r="C864" s="15"/>
      <c r="D864" s="15"/>
      <c r="F864" s="18" t="str">
        <f aca="false">IF(B864="","",IFERROR(INDEX(Materials!$B$2:$B$301,MATCH(B864,Materials!$A$2:$A$301,0)),""))</f>
        <v>Active</v>
      </c>
      <c r="G864" s="18" t="str">
        <f aca="true">IF(AND(A864="",B864=""),"",IF(A864="","Missing product",IF(B864="","Missing material",IF(COUNTIF(ProductList,A864)=0,"Product not in Products list",IF(COUNTIF(MaterialList,B864)=0,"Material not in Materials list","OK")))))</f>
        <v>OK</v>
      </c>
      <c r="H864" s="18" t="str">
        <f aca="false">IF(F864="Active",A864&amp;"|"&amp;COUNTIFS(A$2:A864,A864,F$2:F864,"Active"),"")</f>
        <v>Emet-Duo 10/1000 ER|1</v>
      </c>
      <c r="I864" s="18" t="str">
        <f aca="false">IF(B864="","",IF(SUMPRODUCT(MAX((A$1:A863=A864)*(B$1:B863=B864)*ROW(A$1:A863)))=0,C864&amp;"",IF(C864="",INDEX(I$1:I863,SUMPRODUCT(MAX((A$1:A863=A864)*(B$1:B863=B864)*ROW(A$1:A863)))),IF(INDEX(I$1:I863,SUMPRODUCT(MAX((A$1:A863=A864)*(B$1:B863=B864)*ROW(A$1:A863))))="",C864&amp;"",INDEX(I$1:I863,SUMPRODUCT(MAX((A$1:A863=A864)*(B$1:B863=B864)*ROW(A$1:A863))))&amp;"; "&amp;C864))))</f>
        <v/>
      </c>
      <c r="J864" s="18" t="str">
        <f aca="false">IF(A864="","",A864&amp;"|"&amp;COUNTIF(A$2:A864,A864))</f>
        <v>Emet-Duo 10/1000 ER|1</v>
      </c>
      <c r="K864" s="18" t="n">
        <f aca="false">IF(OR(A864="",B864=""),0,IF(COUNTIFS(A$2:A864,A864,B$2:B864,B864)=1,1,0))</f>
        <v>1</v>
      </c>
    </row>
    <row r="865" customFormat="false" ht="15" hidden="false" customHeight="false" outlineLevel="0" collapsed="false">
      <c r="A865" s="15" t="s">
        <v>432</v>
      </c>
      <c r="B865" s="15" t="s">
        <v>322</v>
      </c>
      <c r="C865" s="15"/>
      <c r="D865" s="15"/>
      <c r="F865" s="18" t="str">
        <f aca="false">IF(B865="","",IFERROR(INDEX(Materials!$B$2:$B$301,MATCH(B865,Materials!$A$2:$A$301,0)),""))</f>
        <v>Release / Matrix Polymer</v>
      </c>
      <c r="G865" s="18" t="str">
        <f aca="true">IF(AND(A865="",B865=""),"",IF(A865="","Missing product",IF(B865="","Missing material",IF(COUNTIF(ProductList,A865)=0,"Product not in Products list",IF(COUNTIF(MaterialList,B865)=0,"Material not in Materials list","OK")))))</f>
        <v>OK</v>
      </c>
      <c r="H865" s="18" t="str">
        <f aca="false">IF(F865="Active",A865&amp;"|"&amp;COUNTIFS(A$2:A865,A865,F$2:F865,"Active"),"")</f>
        <v/>
      </c>
      <c r="I865" s="18" t="str">
        <f aca="false">IF(B865="","",IF(SUMPRODUCT(MAX((A$1:A864=A865)*(B$1:B864=B865)*ROW(A$1:A864)))=0,C865&amp;"",IF(C865="",INDEX(I$1:I864,SUMPRODUCT(MAX((A$1:A864=A865)*(B$1:B864=B865)*ROW(A$1:A864)))),IF(INDEX(I$1:I864,SUMPRODUCT(MAX((A$1:A864=A865)*(B$1:B864=B865)*ROW(A$1:A864))))="",C865&amp;"",INDEX(I$1:I864,SUMPRODUCT(MAX((A$1:A864=A865)*(B$1:B864=B865)*ROW(A$1:A864))))&amp;"; "&amp;C865))))</f>
        <v/>
      </c>
      <c r="J865" s="18" t="str">
        <f aca="false">IF(A865="","",A865&amp;"|"&amp;COUNTIF(A$2:A865,A865))</f>
        <v>Emet-Duo 10/1000 ER|2</v>
      </c>
      <c r="K865" s="18" t="n">
        <f aca="false">IF(OR(A865="",B865=""),0,IF(COUNTIFS(A$2:A865,A865,B$2:B865,B865)=1,1,0))</f>
        <v>1</v>
      </c>
    </row>
    <row r="866" customFormat="false" ht="15" hidden="false" customHeight="false" outlineLevel="0" collapsed="false">
      <c r="A866" s="15" t="s">
        <v>432</v>
      </c>
      <c r="B866" s="15" t="s">
        <v>325</v>
      </c>
      <c r="C866" s="15"/>
      <c r="D866" s="15"/>
      <c r="F866" s="18" t="str">
        <f aca="false">IF(B866="","",IFERROR(INDEX(Materials!$B$2:$B$301,MATCH(B866,Materials!$A$2:$A$301,0)),""))</f>
        <v>Release / Matrix Polymer</v>
      </c>
      <c r="G866" s="18" t="str">
        <f aca="true">IF(AND(A866="",B866=""),"",IF(A866="","Missing product",IF(B866="","Missing material",IF(COUNTIF(ProductList,A866)=0,"Product not in Products list",IF(COUNTIF(MaterialList,B866)=0,"Material not in Materials list","OK")))))</f>
        <v>OK</v>
      </c>
      <c r="H866" s="18" t="str">
        <f aca="false">IF(F866="Active",A866&amp;"|"&amp;COUNTIFS(A$2:A866,A866,F$2:F866,"Active"),"")</f>
        <v/>
      </c>
      <c r="I866" s="18" t="str">
        <f aca="false">IF(B866="","",IF(SUMPRODUCT(MAX((A$1:A865=A866)*(B$1:B865=B866)*ROW(A$1:A865)))=0,C866&amp;"",IF(C866="",INDEX(I$1:I865,SUMPRODUCT(MAX((A$1:A865=A866)*(B$1:B865=B866)*ROW(A$1:A865)))),IF(INDEX(I$1:I865,SUMPRODUCT(MAX((A$1:A865=A866)*(B$1:B865=B866)*ROW(A$1:A865))))="",C866&amp;"",INDEX(I$1:I865,SUMPRODUCT(MAX((A$1:A865=A866)*(B$1:B865=B866)*ROW(A$1:A865))))&amp;"; "&amp;C866))))</f>
        <v/>
      </c>
      <c r="J866" s="18" t="str">
        <f aca="false">IF(A866="","",A866&amp;"|"&amp;COUNTIF(A$2:A866,A866))</f>
        <v>Emet-Duo 10/1000 ER|3</v>
      </c>
      <c r="K866" s="18" t="n">
        <f aca="false">IF(OR(A866="",B866=""),0,IF(COUNTIFS(A$2:A866,A866,B$2:B866,B866)=1,1,0))</f>
        <v>1</v>
      </c>
    </row>
    <row r="867" customFormat="false" ht="15" hidden="false" customHeight="false" outlineLevel="0" collapsed="false">
      <c r="A867" s="15" t="s">
        <v>432</v>
      </c>
      <c r="B867" s="15" t="s">
        <v>222</v>
      </c>
      <c r="C867" s="15"/>
      <c r="D867" s="15"/>
      <c r="F867" s="18" t="str">
        <f aca="false">IF(B867="","",IFERROR(INDEX(Materials!$B$2:$B$301,MATCH(B867,Materials!$A$2:$A$301,0)),""))</f>
        <v>Binder</v>
      </c>
      <c r="G867" s="18" t="str">
        <f aca="true">IF(AND(A867="",B867=""),"",IF(A867="","Missing product",IF(B867="","Missing material",IF(COUNTIF(ProductList,A867)=0,"Product not in Products list",IF(COUNTIF(MaterialList,B867)=0,"Material not in Materials list","OK")))))</f>
        <v>OK</v>
      </c>
      <c r="H867" s="18" t="str">
        <f aca="false">IF(F867="Active",A867&amp;"|"&amp;COUNTIFS(A$2:A867,A867,F$2:F867,"Active"),"")</f>
        <v/>
      </c>
      <c r="I867" s="18" t="str">
        <f aca="false">IF(B867="","",IF(SUMPRODUCT(MAX((A$1:A866=A867)*(B$1:B866=B867)*ROW(A$1:A866)))=0,C867&amp;"",IF(C867="",INDEX(I$1:I866,SUMPRODUCT(MAX((A$1:A866=A867)*(B$1:B866=B867)*ROW(A$1:A866)))),IF(INDEX(I$1:I866,SUMPRODUCT(MAX((A$1:A866=A867)*(B$1:B866=B867)*ROW(A$1:A866))))="",C867&amp;"",INDEX(I$1:I866,SUMPRODUCT(MAX((A$1:A866=A867)*(B$1:B866=B867)*ROW(A$1:A866))))&amp;"; "&amp;C867))))</f>
        <v/>
      </c>
      <c r="J867" s="18" t="str">
        <f aca="false">IF(A867="","",A867&amp;"|"&amp;COUNTIF(A$2:A867,A867))</f>
        <v>Emet-Duo 10/1000 ER|4</v>
      </c>
      <c r="K867" s="18" t="n">
        <f aca="false">IF(OR(A867="",B867=""),0,IF(COUNTIFS(A$2:A867,A867,B$2:B867,B867)=1,1,0))</f>
        <v>1</v>
      </c>
    </row>
    <row r="868" customFormat="false" ht="15" hidden="false" customHeight="false" outlineLevel="0" collapsed="false">
      <c r="A868" s="15" t="s">
        <v>432</v>
      </c>
      <c r="B868" s="15" t="s">
        <v>260</v>
      </c>
      <c r="C868" s="15" t="s">
        <v>504</v>
      </c>
      <c r="D868" s="15"/>
      <c r="F868" s="18" t="str">
        <f aca="false">IF(B868="","",IFERROR(INDEX(Materials!$B$2:$B$301,MATCH(B868,Materials!$A$2:$A$301,0)),""))</f>
        <v>Filler / Diluent</v>
      </c>
      <c r="G868" s="18" t="str">
        <f aca="true">IF(AND(A868="",B868=""),"",IF(A868="","Missing product",IF(B868="","Missing material",IF(COUNTIF(ProductList,A868)=0,"Product not in Products list",IF(COUNTIF(MaterialList,B868)=0,"Material not in Materials list","OK")))))</f>
        <v>OK</v>
      </c>
      <c r="H868" s="18" t="str">
        <f aca="false">IF(F868="Active",A868&amp;"|"&amp;COUNTIFS(A$2:A868,A868,F$2:F868,"Active"),"")</f>
        <v/>
      </c>
      <c r="I868" s="18" t="str">
        <f aca="false">IF(B868="","",IF(SUMPRODUCT(MAX((A$1:A867=A868)*(B$1:B867=B868)*ROW(A$1:A867)))=0,C868&amp;"",IF(C868="",INDEX(I$1:I867,SUMPRODUCT(MAX((A$1:A867=A868)*(B$1:B867=B868)*ROW(A$1:A867)))),IF(INDEX(I$1:I867,SUMPRODUCT(MAX((A$1:A867=A868)*(B$1:B867=B868)*ROW(A$1:A867))))="",C868&amp;"",INDEX(I$1:I867,SUMPRODUCT(MAX((A$1:A867=A868)*(B$1:B867=B868)*ROW(A$1:A867))))&amp;"; "&amp;C868))))</f>
        <v>Anhydrous</v>
      </c>
      <c r="J868" s="18" t="str">
        <f aca="false">IF(A868="","",A868&amp;"|"&amp;COUNTIF(A$2:A868,A868))</f>
        <v>Emet-Duo 10/1000 ER|5</v>
      </c>
      <c r="K868" s="18" t="n">
        <f aca="false">IF(OR(A868="",B868=""),0,IF(COUNTIFS(A$2:A868,A868,B$2:B868,B868)=1,1,0))</f>
        <v>1</v>
      </c>
    </row>
    <row r="869" customFormat="false" ht="15" hidden="false" customHeight="false" outlineLevel="0" collapsed="false">
      <c r="A869" s="15" t="s">
        <v>432</v>
      </c>
      <c r="B869" s="15" t="s">
        <v>293</v>
      </c>
      <c r="C869" s="15"/>
      <c r="D869" s="15"/>
      <c r="F869" s="18" t="str">
        <f aca="false">IF(B869="","",IFERROR(INDEX(Materials!$B$2:$B$301,MATCH(B869,Materials!$A$2:$A$301,0)),""))</f>
        <v>Glidant</v>
      </c>
      <c r="G869" s="18" t="str">
        <f aca="true">IF(AND(A869="",B869=""),"",IF(A869="","Missing product",IF(B869="","Missing material",IF(COUNTIF(ProductList,A869)=0,"Product not in Products list",IF(COUNTIF(MaterialList,B869)=0,"Material not in Materials list","OK")))))</f>
        <v>OK</v>
      </c>
      <c r="H869" s="18" t="str">
        <f aca="false">IF(F869="Active",A869&amp;"|"&amp;COUNTIFS(A$2:A869,A869,F$2:F869,"Active"),"")</f>
        <v/>
      </c>
      <c r="I869" s="18" t="str">
        <f aca="false">IF(B869="","",IF(SUMPRODUCT(MAX((A$1:A868=A869)*(B$1:B868=B869)*ROW(A$1:A868)))=0,C869&amp;"",IF(C869="",INDEX(I$1:I868,SUMPRODUCT(MAX((A$1:A868=A869)*(B$1:B868=B869)*ROW(A$1:A868)))),IF(INDEX(I$1:I868,SUMPRODUCT(MAX((A$1:A868=A869)*(B$1:B868=B869)*ROW(A$1:A868))))="",C869&amp;"",INDEX(I$1:I868,SUMPRODUCT(MAX((A$1:A868=A869)*(B$1:B868=B869)*ROW(A$1:A868))))&amp;"; "&amp;C869))))</f>
        <v/>
      </c>
      <c r="J869" s="18" t="str">
        <f aca="false">IF(A869="","",A869&amp;"|"&amp;COUNTIF(A$2:A869,A869))</f>
        <v>Emet-Duo 10/1000 ER|6</v>
      </c>
      <c r="K869" s="18" t="n">
        <f aca="false">IF(OR(A869="",B869=""),0,IF(COUNTIFS(A$2:A869,A869,B$2:B869,B869)=1,1,0))</f>
        <v>1</v>
      </c>
    </row>
    <row r="870" customFormat="false" ht="15" hidden="false" customHeight="false" outlineLevel="0" collapsed="false">
      <c r="A870" s="15" t="s">
        <v>432</v>
      </c>
      <c r="B870" s="15" t="s">
        <v>298</v>
      </c>
      <c r="C870" s="15"/>
      <c r="D870" s="15"/>
      <c r="F870" s="18" t="str">
        <f aca="false">IF(B870="","",IFERROR(INDEX(Materials!$B$2:$B$301,MATCH(B870,Materials!$A$2:$A$301,0)),""))</f>
        <v>Lubricant</v>
      </c>
      <c r="G870" s="18" t="str">
        <f aca="true">IF(AND(A870="",B870=""),"",IF(A870="","Missing product",IF(B870="","Missing material",IF(COUNTIF(ProductList,A870)=0,"Product not in Products list",IF(COUNTIF(MaterialList,B870)=0,"Material not in Materials list","OK")))))</f>
        <v>OK</v>
      </c>
      <c r="H870" s="18" t="str">
        <f aca="false">IF(F870="Active",A870&amp;"|"&amp;COUNTIFS(A$2:A870,A870,F$2:F870,"Active"),"")</f>
        <v/>
      </c>
      <c r="I870" s="18" t="str">
        <f aca="false">IF(B870="","",IF(SUMPRODUCT(MAX((A$1:A869=A870)*(B$1:B869=B870)*ROW(A$1:A869)))=0,C870&amp;"",IF(C870="",INDEX(I$1:I869,SUMPRODUCT(MAX((A$1:A869=A870)*(B$1:B869=B870)*ROW(A$1:A869)))),IF(INDEX(I$1:I869,SUMPRODUCT(MAX((A$1:A869=A870)*(B$1:B869=B870)*ROW(A$1:A869))))="",C870&amp;"",INDEX(I$1:I869,SUMPRODUCT(MAX((A$1:A869=A870)*(B$1:B869=B870)*ROW(A$1:A869))))&amp;"; "&amp;C870))))</f>
        <v/>
      </c>
      <c r="J870" s="18" t="str">
        <f aca="false">IF(A870="","",A870&amp;"|"&amp;COUNTIF(A$2:A870,A870))</f>
        <v>Emet-Duo 10/1000 ER|7</v>
      </c>
      <c r="K870" s="18" t="n">
        <f aca="false">IF(OR(A870="",B870=""),0,IF(COUNTIFS(A$2:A870,A870,B$2:B870,B870)=1,1,0))</f>
        <v>1</v>
      </c>
    </row>
    <row r="871" customFormat="false" ht="15" hidden="false" customHeight="false" outlineLevel="0" collapsed="false">
      <c r="A871" s="15" t="s">
        <v>432</v>
      </c>
      <c r="B871" s="15" t="s">
        <v>341</v>
      </c>
      <c r="C871" s="15"/>
      <c r="D871" s="15"/>
      <c r="F871" s="18" t="str">
        <f aca="false">IF(B871="","",IFERROR(INDEX(Materials!$B$2:$B$301,MATCH(B871,Materials!$A$2:$A$301,0)),""))</f>
        <v>Solvent</v>
      </c>
      <c r="G871" s="18" t="str">
        <f aca="true">IF(AND(A871="",B871=""),"",IF(A871="","Missing product",IF(B871="","Missing material",IF(COUNTIF(ProductList,A871)=0,"Product not in Products list",IF(COUNTIF(MaterialList,B871)=0,"Material not in Materials list","OK")))))</f>
        <v>OK</v>
      </c>
      <c r="H871" s="18" t="str">
        <f aca="false">IF(F871="Active",A871&amp;"|"&amp;COUNTIFS(A$2:A871,A871,F$2:F871,"Active"),"")</f>
        <v/>
      </c>
      <c r="I871" s="18" t="str">
        <f aca="false">IF(B871="","",IF(SUMPRODUCT(MAX((A$1:A870=A871)*(B$1:B870=B871)*ROW(A$1:A870)))=0,C871&amp;"",IF(C871="",INDEX(I$1:I870,SUMPRODUCT(MAX((A$1:A870=A871)*(B$1:B870=B871)*ROW(A$1:A870)))),IF(INDEX(I$1:I870,SUMPRODUCT(MAX((A$1:A870=A871)*(B$1:B870=B871)*ROW(A$1:A870))))="",C871&amp;"",INDEX(I$1:I870,SUMPRODUCT(MAX((A$1:A870=A871)*(B$1:B870=B871)*ROW(A$1:A870))))&amp;"; "&amp;C871))))</f>
        <v/>
      </c>
      <c r="J871" s="18" t="str">
        <f aca="false">IF(A871="","",A871&amp;"|"&amp;COUNTIF(A$2:A871,A871))</f>
        <v>Emet-Duo 10/1000 ER|8</v>
      </c>
      <c r="K871" s="18" t="n">
        <f aca="false">IF(OR(A871="",B871=""),0,IF(COUNTIFS(A$2:A871,A871,B$2:B871,B871)=1,1,0))</f>
        <v>1</v>
      </c>
    </row>
    <row r="872" customFormat="false" ht="15" hidden="false" customHeight="false" outlineLevel="0" collapsed="false">
      <c r="A872" s="15" t="s">
        <v>432</v>
      </c>
      <c r="B872" s="15" t="s">
        <v>226</v>
      </c>
      <c r="C872" s="15"/>
      <c r="D872" s="15"/>
      <c r="F872" s="18" t="str">
        <f aca="false">IF(B872="","",IFERROR(INDEX(Materials!$B$2:$B$301,MATCH(B872,Materials!$A$2:$A$301,0)),""))</f>
        <v>Binder / Coating Polymer</v>
      </c>
      <c r="G872" s="18" t="str">
        <f aca="true">IF(AND(A872="",B872=""),"",IF(A872="","Missing product",IF(B872="","Missing material",IF(COUNTIF(ProductList,A872)=0,"Product not in Products list",IF(COUNTIF(MaterialList,B872)=0,"Material not in Materials list","OK")))))</f>
        <v>OK</v>
      </c>
      <c r="H872" s="18" t="str">
        <f aca="false">IF(F872="Active",A872&amp;"|"&amp;COUNTIFS(A$2:A872,A872,F$2:F872,"Active"),"")</f>
        <v/>
      </c>
      <c r="I872" s="18" t="str">
        <f aca="false">IF(B872="","",IF(SUMPRODUCT(MAX((A$1:A871=A872)*(B$1:B871=B872)*ROW(A$1:A871)))=0,C872&amp;"",IF(C872="",INDEX(I$1:I871,SUMPRODUCT(MAX((A$1:A871=A872)*(B$1:B871=B872)*ROW(A$1:A871)))),IF(INDEX(I$1:I871,SUMPRODUCT(MAX((A$1:A871=A872)*(B$1:B871=B872)*ROW(A$1:A871))))="",C872&amp;"",INDEX(I$1:I871,SUMPRODUCT(MAX((A$1:A871=A872)*(B$1:B871=B872)*ROW(A$1:A871))))&amp;"; "&amp;C872))))</f>
        <v/>
      </c>
      <c r="J872" s="18" t="str">
        <f aca="false">IF(A872="","",A872&amp;"|"&amp;COUNTIF(A$2:A872,A872))</f>
        <v>Emet-Duo 10/1000 ER|9</v>
      </c>
      <c r="K872" s="18" t="n">
        <f aca="false">IF(OR(A872="",B872=""),0,IF(COUNTIFS(A$2:A872,A872,B$2:B872,B872)=1,1,0))</f>
        <v>1</v>
      </c>
    </row>
    <row r="873" customFormat="false" ht="15" hidden="false" customHeight="false" outlineLevel="0" collapsed="false">
      <c r="A873" s="15" t="s">
        <v>432</v>
      </c>
      <c r="B873" s="15" t="s">
        <v>303</v>
      </c>
      <c r="C873" s="15"/>
      <c r="D873" s="15"/>
      <c r="F873" s="18" t="str">
        <f aca="false">IF(B873="","",IFERROR(INDEX(Materials!$B$2:$B$301,MATCH(B873,Materials!$A$2:$A$301,0)),""))</f>
        <v>Opacifier</v>
      </c>
      <c r="G873" s="18" t="str">
        <f aca="true">IF(AND(A873="",B873=""),"",IF(A873="","Missing product",IF(B873="","Missing material",IF(COUNTIF(ProductList,A873)=0,"Product not in Products list",IF(COUNTIF(MaterialList,B873)=0,"Material not in Materials list","OK")))))</f>
        <v>OK</v>
      </c>
      <c r="H873" s="18" t="str">
        <f aca="false">IF(F873="Active",A873&amp;"|"&amp;COUNTIFS(A$2:A873,A873,F$2:F873,"Active"),"")</f>
        <v/>
      </c>
      <c r="I873" s="18" t="str">
        <f aca="false">IF(B873="","",IF(SUMPRODUCT(MAX((A$1:A872=A873)*(B$1:B872=B873)*ROW(A$1:A872)))=0,C873&amp;"",IF(C873="",INDEX(I$1:I872,SUMPRODUCT(MAX((A$1:A872=A873)*(B$1:B872=B873)*ROW(A$1:A872)))),IF(INDEX(I$1:I872,SUMPRODUCT(MAX((A$1:A872=A873)*(B$1:B872=B873)*ROW(A$1:A872))))="",C873&amp;"",INDEX(I$1:I872,SUMPRODUCT(MAX((A$1:A872=A873)*(B$1:B872=B873)*ROW(A$1:A872))))&amp;"; "&amp;C873))))</f>
        <v/>
      </c>
      <c r="J873" s="18" t="str">
        <f aca="false">IF(A873="","",A873&amp;"|"&amp;COUNTIF(A$2:A873,A873))</f>
        <v>Emet-Duo 10/1000 ER|10</v>
      </c>
      <c r="K873" s="18" t="n">
        <f aca="false">IF(OR(A873="",B873=""),0,IF(COUNTIFS(A$2:A873,A873,B$2:B873,B873)=1,1,0))</f>
        <v>1</v>
      </c>
    </row>
    <row r="874" customFormat="false" ht="15" hidden="false" customHeight="false" outlineLevel="0" collapsed="false">
      <c r="A874" s="15" t="s">
        <v>432</v>
      </c>
      <c r="B874" s="15" t="s">
        <v>316</v>
      </c>
      <c r="C874" s="15"/>
      <c r="D874" s="15"/>
      <c r="F874" s="18" t="str">
        <f aca="false">IF(B874="","",IFERROR(INDEX(Materials!$B$2:$B$301,MATCH(B874,Materials!$A$2:$A$301,0)),""))</f>
        <v>Plasticizer / Humectant</v>
      </c>
      <c r="G874" s="18" t="str">
        <f aca="true">IF(AND(A874="",B874=""),"",IF(A874="","Missing product",IF(B874="","Missing material",IF(COUNTIF(ProductList,A874)=0,"Product not in Products list",IF(COUNTIF(MaterialList,B874)=0,"Material not in Materials list","OK")))))</f>
        <v>OK</v>
      </c>
      <c r="H874" s="18" t="str">
        <f aca="false">IF(F874="Active",A874&amp;"|"&amp;COUNTIFS(A$2:A874,A874,F$2:F874,"Active"),"")</f>
        <v/>
      </c>
      <c r="I874" s="18" t="str">
        <f aca="false">IF(B874="","",IF(SUMPRODUCT(MAX((A$1:A873=A874)*(B$1:B873=B874)*ROW(A$1:A873)))=0,C874&amp;"",IF(C874="",INDEX(I$1:I873,SUMPRODUCT(MAX((A$1:A873=A874)*(B$1:B873=B874)*ROW(A$1:A873)))),IF(INDEX(I$1:I873,SUMPRODUCT(MAX((A$1:A873=A874)*(B$1:B873=B874)*ROW(A$1:A873))))="",C874&amp;"",INDEX(I$1:I873,SUMPRODUCT(MAX((A$1:A873=A874)*(B$1:B873=B874)*ROW(A$1:A873))))&amp;"; "&amp;C874))))</f>
        <v/>
      </c>
      <c r="J874" s="18" t="str">
        <f aca="false">IF(A874="","",A874&amp;"|"&amp;COUNTIF(A$2:A874,A874))</f>
        <v>Emet-Duo 10/1000 ER|11</v>
      </c>
      <c r="K874" s="18" t="n">
        <f aca="false">IF(OR(A874="",B874=""),0,IF(COUNTIFS(A$2:A874,A874,B$2:B874,B874)=1,1,0))</f>
        <v>1</v>
      </c>
    </row>
    <row r="875" customFormat="false" ht="15" hidden="false" customHeight="false" outlineLevel="0" collapsed="false">
      <c r="A875" s="15" t="s">
        <v>432</v>
      </c>
      <c r="B875" s="15" t="s">
        <v>311</v>
      </c>
      <c r="C875" s="15"/>
      <c r="D875" s="15"/>
      <c r="F875" s="18" t="str">
        <f aca="false">IF(B875="","",IFERROR(INDEX(Materials!$B$2:$B$301,MATCH(B875,Materials!$A$2:$A$301,0)),""))</f>
        <v>Plasticizer</v>
      </c>
      <c r="G875" s="18" t="str">
        <f aca="true">IF(AND(A875="",B875=""),"",IF(A875="","Missing product",IF(B875="","Missing material",IF(COUNTIF(ProductList,A875)=0,"Product not in Products list",IF(COUNTIF(MaterialList,B875)=0,"Material not in Materials list","OK")))))</f>
        <v>OK</v>
      </c>
      <c r="H875" s="18" t="str">
        <f aca="false">IF(F875="Active",A875&amp;"|"&amp;COUNTIFS(A$2:A875,A875,F$2:F875,"Active"),"")</f>
        <v/>
      </c>
      <c r="I875" s="18" t="str">
        <f aca="false">IF(B875="","",IF(SUMPRODUCT(MAX((A$1:A874=A875)*(B$1:B874=B875)*ROW(A$1:A874)))=0,C875&amp;"",IF(C875="",INDEX(I$1:I874,SUMPRODUCT(MAX((A$1:A874=A875)*(B$1:B874=B875)*ROW(A$1:A874)))),IF(INDEX(I$1:I874,SUMPRODUCT(MAX((A$1:A874=A875)*(B$1:B874=B875)*ROW(A$1:A874))))="",C875&amp;"",INDEX(I$1:I874,SUMPRODUCT(MAX((A$1:A874=A875)*(B$1:B874=B875)*ROW(A$1:A874))))&amp;"; "&amp;C875))))</f>
        <v/>
      </c>
      <c r="J875" s="18" t="str">
        <f aca="false">IF(A875="","",A875&amp;"|"&amp;COUNTIF(A$2:A875,A875))</f>
        <v>Emet-Duo 10/1000 ER|12</v>
      </c>
      <c r="K875" s="18" t="n">
        <f aca="false">IF(OR(A875="",B875=""),0,IF(COUNTIFS(A$2:A875,A875,B$2:B875,B875)=1,1,0))</f>
        <v>1</v>
      </c>
    </row>
    <row r="876" customFormat="false" ht="15" hidden="false" customHeight="false" outlineLevel="0" collapsed="false">
      <c r="A876" s="15" t="s">
        <v>432</v>
      </c>
      <c r="B876" s="15" t="s">
        <v>296</v>
      </c>
      <c r="C876" s="15"/>
      <c r="D876" s="15"/>
      <c r="F876" s="18" t="str">
        <f aca="false">IF(B876="","",IFERROR(INDEX(Materials!$B$2:$B$301,MATCH(B876,Materials!$A$2:$A$301,0)),""))</f>
        <v>Glidant / Anti-tacking</v>
      </c>
      <c r="G876" s="18" t="str">
        <f aca="true">IF(AND(A876="",B876=""),"",IF(A876="","Missing product",IF(B876="","Missing material",IF(COUNTIF(ProductList,A876)=0,"Product not in Products list",IF(COUNTIF(MaterialList,B876)=0,"Material not in Materials list","OK")))))</f>
        <v>OK</v>
      </c>
      <c r="H876" s="18" t="str">
        <f aca="false">IF(F876="Active",A876&amp;"|"&amp;COUNTIFS(A$2:A876,A876,F$2:F876,"Active"),"")</f>
        <v/>
      </c>
      <c r="I876" s="18" t="str">
        <f aca="false">IF(B876="","",IF(SUMPRODUCT(MAX((A$1:A875=A876)*(B$1:B875=B876)*ROW(A$1:A875)))=0,C876&amp;"",IF(C876="",INDEX(I$1:I875,SUMPRODUCT(MAX((A$1:A875=A876)*(B$1:B875=B876)*ROW(A$1:A875)))),IF(INDEX(I$1:I875,SUMPRODUCT(MAX((A$1:A875=A876)*(B$1:B875=B876)*ROW(A$1:A875))))="",C876&amp;"",INDEX(I$1:I875,SUMPRODUCT(MAX((A$1:A875=A876)*(B$1:B875=B876)*ROW(A$1:A875))))&amp;"; "&amp;C876))))</f>
        <v/>
      </c>
      <c r="J876" s="18" t="str">
        <f aca="false">IF(A876="","",A876&amp;"|"&amp;COUNTIF(A$2:A876,A876))</f>
        <v>Emet-Duo 10/1000 ER|13</v>
      </c>
      <c r="K876" s="18" t="n">
        <f aca="false">IF(OR(A876="",B876=""),0,IF(COUNTIFS(A$2:A876,A876,B$2:B876,B876)=1,1,0))</f>
        <v>1</v>
      </c>
    </row>
    <row r="877" customFormat="false" ht="15" hidden="false" customHeight="false" outlineLevel="0" collapsed="false">
      <c r="A877" s="15" t="s">
        <v>432</v>
      </c>
      <c r="B877" s="15" t="s">
        <v>338</v>
      </c>
      <c r="C877" s="15"/>
      <c r="D877" s="15"/>
      <c r="F877" s="18" t="str">
        <f aca="false">IF(B877="","",IFERROR(INDEX(Materials!$B$2:$B$301,MATCH(B877,Materials!$A$2:$A$301,0)),""))</f>
        <v>Solvent</v>
      </c>
      <c r="G877" s="18" t="str">
        <f aca="true">IF(AND(A877="",B877=""),"",IF(A877="","Missing product",IF(B877="","Missing material",IF(COUNTIF(ProductList,A877)=0,"Product not in Products list",IF(COUNTIF(MaterialList,B877)=0,"Material not in Materials list","OK")))))</f>
        <v>OK</v>
      </c>
      <c r="H877" s="18" t="str">
        <f aca="false">IF(F877="Active",A877&amp;"|"&amp;COUNTIFS(A$2:A877,A877,F$2:F877,"Active"),"")</f>
        <v/>
      </c>
      <c r="I877" s="18" t="str">
        <f aca="false">IF(B877="","",IF(SUMPRODUCT(MAX((A$1:A876=A877)*(B$1:B876=B877)*ROW(A$1:A876)))=0,C877&amp;"",IF(C877="",INDEX(I$1:I876,SUMPRODUCT(MAX((A$1:A876=A877)*(B$1:B876=B877)*ROW(A$1:A876)))),IF(INDEX(I$1:I876,SUMPRODUCT(MAX((A$1:A876=A877)*(B$1:B876=B877)*ROW(A$1:A876))))="",C877&amp;"",INDEX(I$1:I876,SUMPRODUCT(MAX((A$1:A876=A877)*(B$1:B876=B877)*ROW(A$1:A876))))&amp;"; "&amp;C877))))</f>
        <v/>
      </c>
      <c r="J877" s="18" t="str">
        <f aca="false">IF(A877="","",A877&amp;"|"&amp;COUNTIF(A$2:A877,A877))</f>
        <v>Emet-Duo 10/1000 ER|14</v>
      </c>
      <c r="K877" s="18" t="n">
        <f aca="false">IF(OR(A877="",B877=""),0,IF(COUNTIFS(A$2:A877,A877,B$2:B877,B877)=1,1,0))</f>
        <v>1</v>
      </c>
    </row>
    <row r="878" customFormat="false" ht="15" hidden="false" customHeight="false" outlineLevel="0" collapsed="false">
      <c r="A878" s="15" t="s">
        <v>432</v>
      </c>
      <c r="B878" s="15" t="s">
        <v>115</v>
      </c>
      <c r="C878" s="15"/>
      <c r="D878" s="15"/>
      <c r="F878" s="18" t="str">
        <f aca="false">IF(B878="","",IFERROR(INDEX(Materials!$B$2:$B$301,MATCH(B878,Materials!$A$2:$A$301,0)),""))</f>
        <v>Active</v>
      </c>
      <c r="G878" s="18" t="str">
        <f aca="true">IF(AND(A878="",B878=""),"",IF(A878="","Missing product",IF(B878="","Missing material",IF(COUNTIF(ProductList,A878)=0,"Product not in Products list",IF(COUNTIF(MaterialList,B878)=0,"Material not in Materials list","OK")))))</f>
        <v>OK</v>
      </c>
      <c r="H878" s="18" t="str">
        <f aca="false">IF(F878="Active",A878&amp;"|"&amp;COUNTIFS(A$2:A878,A878,F$2:F878,"Active"),"")</f>
        <v>Emet-Duo 10/1000 ER|2</v>
      </c>
      <c r="I878" s="18" t="str">
        <f aca="false">IF(B878="","",IF(SUMPRODUCT(MAX((A$1:A877=A878)*(B$1:B877=B878)*ROW(A$1:A877)))=0,C878&amp;"",IF(C878="",INDEX(I$1:I877,SUMPRODUCT(MAX((A$1:A877=A878)*(B$1:B877=B878)*ROW(A$1:A877)))),IF(INDEX(I$1:I877,SUMPRODUCT(MAX((A$1:A877=A878)*(B$1:B877=B878)*ROW(A$1:A877))))="",C878&amp;"",INDEX(I$1:I877,SUMPRODUCT(MAX((A$1:A877=A878)*(B$1:B877=B878)*ROW(A$1:A877))))&amp;"; "&amp;C878))))</f>
        <v/>
      </c>
      <c r="J878" s="18" t="str">
        <f aca="false">IF(A878="","",A878&amp;"|"&amp;COUNTIF(A$2:A878,A878))</f>
        <v>Emet-Duo 10/1000 ER|15</v>
      </c>
      <c r="K878" s="18" t="n">
        <f aca="false">IF(OR(A878="",B878=""),0,IF(COUNTIFS(A$2:A878,A878,B$2:B878,B878)=1,1,0))</f>
        <v>1</v>
      </c>
    </row>
    <row r="879" customFormat="false" ht="15" hidden="false" customHeight="false" outlineLevel="0" collapsed="false">
      <c r="A879" s="15" t="s">
        <v>432</v>
      </c>
      <c r="B879" s="15" t="s">
        <v>226</v>
      </c>
      <c r="C879" s="15"/>
      <c r="D879" s="15"/>
      <c r="F879" s="18" t="str">
        <f aca="false">IF(B879="","",IFERROR(INDEX(Materials!$B$2:$B$301,MATCH(B879,Materials!$A$2:$A$301,0)),""))</f>
        <v>Binder / Coating Polymer</v>
      </c>
      <c r="G879" s="18" t="str">
        <f aca="true">IF(AND(A879="",B879=""),"",IF(A879="","Missing product",IF(B879="","Missing material",IF(COUNTIF(ProductList,A879)=0,"Product not in Products list",IF(COUNTIF(MaterialList,B879)=0,"Material not in Materials list","OK")))))</f>
        <v>OK</v>
      </c>
      <c r="H879" s="18" t="str">
        <f aca="false">IF(F879="Active",A879&amp;"|"&amp;COUNTIFS(A$2:A879,A879,F$2:F879,"Active"),"")</f>
        <v/>
      </c>
      <c r="I879" s="18" t="str">
        <f aca="false">IF(B879="","",IF(SUMPRODUCT(MAX((A$1:A878=A879)*(B$1:B878=B879)*ROW(A$1:A878)))=0,C879&amp;"",IF(C879="",INDEX(I$1:I878,SUMPRODUCT(MAX((A$1:A878=A879)*(B$1:B878=B879)*ROW(A$1:A878)))),IF(INDEX(I$1:I878,SUMPRODUCT(MAX((A$1:A878=A879)*(B$1:B878=B879)*ROW(A$1:A878))))="",C879&amp;"",INDEX(I$1:I878,SUMPRODUCT(MAX((A$1:A878=A879)*(B$1:B878=B879)*ROW(A$1:A878))))&amp;"; "&amp;C879))))</f>
        <v/>
      </c>
      <c r="J879" s="18" t="str">
        <f aca="false">IF(A879="","",A879&amp;"|"&amp;COUNTIF(A$2:A879,A879))</f>
        <v>Emet-Duo 10/1000 ER|16</v>
      </c>
      <c r="K879" s="18" t="n">
        <f aca="false">IF(OR(A879="",B879=""),0,IF(COUNTIFS(A$2:A879,A879,B$2:B879,B879)=1,1,0))</f>
        <v>0</v>
      </c>
    </row>
    <row r="880" customFormat="false" ht="15" hidden="false" customHeight="false" outlineLevel="0" collapsed="false">
      <c r="A880" s="15" t="s">
        <v>432</v>
      </c>
      <c r="B880" s="15" t="s">
        <v>311</v>
      </c>
      <c r="C880" s="15"/>
      <c r="D880" s="15"/>
      <c r="F880" s="18" t="str">
        <f aca="false">IF(B880="","",IFERROR(INDEX(Materials!$B$2:$B$301,MATCH(B880,Materials!$A$2:$A$301,0)),""))</f>
        <v>Plasticizer</v>
      </c>
      <c r="G880" s="18" t="str">
        <f aca="true">IF(AND(A880="",B880=""),"",IF(A880="","Missing product",IF(B880="","Missing material",IF(COUNTIF(ProductList,A880)=0,"Product not in Products list",IF(COUNTIF(MaterialList,B880)=0,"Material not in Materials list","OK")))))</f>
        <v>OK</v>
      </c>
      <c r="H880" s="18" t="str">
        <f aca="false">IF(F880="Active",A880&amp;"|"&amp;COUNTIFS(A$2:A880,A880,F$2:F880,"Active"),"")</f>
        <v/>
      </c>
      <c r="I880" s="18" t="str">
        <f aca="false">IF(B880="","",IF(SUMPRODUCT(MAX((A$1:A879=A880)*(B$1:B879=B880)*ROW(A$1:A879)))=0,C880&amp;"",IF(C880="",INDEX(I$1:I879,SUMPRODUCT(MAX((A$1:A879=A880)*(B$1:B879=B880)*ROW(A$1:A879)))),IF(INDEX(I$1:I879,SUMPRODUCT(MAX((A$1:A879=A880)*(B$1:B879=B880)*ROW(A$1:A879))))="",C880&amp;"",INDEX(I$1:I879,SUMPRODUCT(MAX((A$1:A879=A880)*(B$1:B879=B880)*ROW(A$1:A879))))&amp;"; "&amp;C880))))</f>
        <v/>
      </c>
      <c r="J880" s="18" t="str">
        <f aca="false">IF(A880="","",A880&amp;"|"&amp;COUNTIF(A$2:A880,A880))</f>
        <v>Emet-Duo 10/1000 ER|17</v>
      </c>
      <c r="K880" s="18" t="n">
        <f aca="false">IF(OR(A880="",B880=""),0,IF(COUNTIFS(A$2:A880,A880,B$2:B880,B880)=1,1,0))</f>
        <v>0</v>
      </c>
    </row>
    <row r="881" customFormat="false" ht="15" hidden="false" customHeight="false" outlineLevel="0" collapsed="false">
      <c r="A881" s="15" t="s">
        <v>432</v>
      </c>
      <c r="B881" s="15" t="s">
        <v>316</v>
      </c>
      <c r="C881" s="15"/>
      <c r="D881" s="15"/>
      <c r="F881" s="18" t="str">
        <f aca="false">IF(B881="","",IFERROR(INDEX(Materials!$B$2:$B$301,MATCH(B881,Materials!$A$2:$A$301,0)),""))</f>
        <v>Plasticizer / Humectant</v>
      </c>
      <c r="G881" s="18" t="str">
        <f aca="true">IF(AND(A881="",B881=""),"",IF(A881="","Missing product",IF(B881="","Missing material",IF(COUNTIF(ProductList,A881)=0,"Product not in Products list",IF(COUNTIF(MaterialList,B881)=0,"Material not in Materials list","OK")))))</f>
        <v>OK</v>
      </c>
      <c r="H881" s="18" t="str">
        <f aca="false">IF(F881="Active",A881&amp;"|"&amp;COUNTIFS(A$2:A881,A881,F$2:F881,"Active"),"")</f>
        <v/>
      </c>
      <c r="I881" s="18" t="str">
        <f aca="false">IF(B881="","",IF(SUMPRODUCT(MAX((A$1:A880=A881)*(B$1:B880=B881)*ROW(A$1:A880)))=0,C881&amp;"",IF(C881="",INDEX(I$1:I880,SUMPRODUCT(MAX((A$1:A880=A881)*(B$1:B880=B881)*ROW(A$1:A880)))),IF(INDEX(I$1:I880,SUMPRODUCT(MAX((A$1:A880=A881)*(B$1:B880=B881)*ROW(A$1:A880))))="",C881&amp;"",INDEX(I$1:I880,SUMPRODUCT(MAX((A$1:A880=A881)*(B$1:B880=B881)*ROW(A$1:A880))))&amp;"; "&amp;C881))))</f>
        <v/>
      </c>
      <c r="J881" s="18" t="str">
        <f aca="false">IF(A881="","",A881&amp;"|"&amp;COUNTIF(A$2:A881,A881))</f>
        <v>Emet-Duo 10/1000 ER|18</v>
      </c>
      <c r="K881" s="18" t="n">
        <f aca="false">IF(OR(A881="",B881=""),0,IF(COUNTIFS(A$2:A881,A881,B$2:B881,B881)=1,1,0))</f>
        <v>0</v>
      </c>
    </row>
    <row r="882" customFormat="false" ht="15" hidden="false" customHeight="false" outlineLevel="0" collapsed="false">
      <c r="A882" s="15" t="s">
        <v>432</v>
      </c>
      <c r="B882" s="15" t="s">
        <v>303</v>
      </c>
      <c r="C882" s="15"/>
      <c r="D882" s="15"/>
      <c r="F882" s="18" t="str">
        <f aca="false">IF(B882="","",IFERROR(INDEX(Materials!$B$2:$B$301,MATCH(B882,Materials!$A$2:$A$301,0)),""))</f>
        <v>Opacifier</v>
      </c>
      <c r="G882" s="18" t="str">
        <f aca="true">IF(AND(A882="",B882=""),"",IF(A882="","Missing product",IF(B882="","Missing material",IF(COUNTIF(ProductList,A882)=0,"Product not in Products list",IF(COUNTIF(MaterialList,B882)=0,"Material not in Materials list","OK")))))</f>
        <v>OK</v>
      </c>
      <c r="H882" s="18" t="str">
        <f aca="false">IF(F882="Active",A882&amp;"|"&amp;COUNTIFS(A$2:A882,A882,F$2:F882,"Active"),"")</f>
        <v/>
      </c>
      <c r="I882" s="18" t="str">
        <f aca="false">IF(B882="","",IF(SUMPRODUCT(MAX((A$1:A881=A882)*(B$1:B881=B882)*ROW(A$1:A881)))=0,C882&amp;"",IF(C882="",INDEX(I$1:I881,SUMPRODUCT(MAX((A$1:A881=A882)*(B$1:B881=B882)*ROW(A$1:A881)))),IF(INDEX(I$1:I881,SUMPRODUCT(MAX((A$1:A881=A882)*(B$1:B881=B882)*ROW(A$1:A881))))="",C882&amp;"",INDEX(I$1:I881,SUMPRODUCT(MAX((A$1:A881=A882)*(B$1:B881=B882)*ROW(A$1:A881))))&amp;"; "&amp;C882))))</f>
        <v/>
      </c>
      <c r="J882" s="18" t="str">
        <f aca="false">IF(A882="","",A882&amp;"|"&amp;COUNTIF(A$2:A882,A882))</f>
        <v>Emet-Duo 10/1000 ER|19</v>
      </c>
      <c r="K882" s="18" t="n">
        <f aca="false">IF(OR(A882="",B882=""),0,IF(COUNTIFS(A$2:A882,A882,B$2:B882,B882)=1,1,0))</f>
        <v>0</v>
      </c>
    </row>
    <row r="883" customFormat="false" ht="15" hidden="false" customHeight="false" outlineLevel="0" collapsed="false">
      <c r="A883" s="15" t="s">
        <v>432</v>
      </c>
      <c r="B883" s="15" t="s">
        <v>252</v>
      </c>
      <c r="C883" s="15"/>
      <c r="D883" s="15"/>
      <c r="F883" s="18" t="str">
        <f aca="false">IF(B883="","",IFERROR(INDEX(Materials!$B$2:$B$301,MATCH(B883,Materials!$A$2:$A$301,0)),""))</f>
        <v>Colorant</v>
      </c>
      <c r="G883" s="18" t="str">
        <f aca="true">IF(AND(A883="",B883=""),"",IF(A883="","Missing product",IF(B883="","Missing material",IF(COUNTIF(ProductList,A883)=0,"Product not in Products list",IF(COUNTIF(MaterialList,B883)=0,"Material not in Materials list","OK")))))</f>
        <v>OK</v>
      </c>
      <c r="H883" s="18" t="str">
        <f aca="false">IF(F883="Active",A883&amp;"|"&amp;COUNTIFS(A$2:A883,A883,F$2:F883,"Active"),"")</f>
        <v/>
      </c>
      <c r="I883" s="18" t="str">
        <f aca="false">IF(B883="","",IF(SUMPRODUCT(MAX((A$1:A882=A883)*(B$1:B882=B883)*ROW(A$1:A882)))=0,C883&amp;"",IF(C883="",INDEX(I$1:I882,SUMPRODUCT(MAX((A$1:A882=A883)*(B$1:B882=B883)*ROW(A$1:A882)))),IF(INDEX(I$1:I882,SUMPRODUCT(MAX((A$1:A882=A883)*(B$1:B882=B883)*ROW(A$1:A882))))="",C883&amp;"",INDEX(I$1:I882,SUMPRODUCT(MAX((A$1:A882=A883)*(B$1:B882=B883)*ROW(A$1:A882))))&amp;"; "&amp;C883))))</f>
        <v/>
      </c>
      <c r="J883" s="18" t="str">
        <f aca="false">IF(A883="","",A883&amp;"|"&amp;COUNTIF(A$2:A883,A883))</f>
        <v>Emet-Duo 10/1000 ER|20</v>
      </c>
      <c r="K883" s="18" t="n">
        <f aca="false">IF(OR(A883="",B883=""),0,IF(COUNTIFS(A$2:A883,A883,B$2:B883,B883)=1,1,0))</f>
        <v>1</v>
      </c>
    </row>
    <row r="884" customFormat="false" ht="15" hidden="false" customHeight="false" outlineLevel="0" collapsed="false">
      <c r="A884" s="15" t="s">
        <v>432</v>
      </c>
      <c r="B884" s="15" t="s">
        <v>248</v>
      </c>
      <c r="C884" s="15"/>
      <c r="D884" s="15"/>
      <c r="F884" s="18" t="str">
        <f aca="false">IF(B884="","",IFERROR(INDEX(Materials!$B$2:$B$301,MATCH(B884,Materials!$A$2:$A$301,0)),""))</f>
        <v>Colorant</v>
      </c>
      <c r="G884" s="18" t="str">
        <f aca="true">IF(AND(A884="",B884=""),"",IF(A884="","Missing product",IF(B884="","Missing material",IF(COUNTIF(ProductList,A884)=0,"Product not in Products list",IF(COUNTIF(MaterialList,B884)=0,"Material not in Materials list","OK")))))</f>
        <v>OK</v>
      </c>
      <c r="H884" s="18" t="str">
        <f aca="false">IF(F884="Active",A884&amp;"|"&amp;COUNTIFS(A$2:A884,A884,F$2:F884,"Active"),"")</f>
        <v/>
      </c>
      <c r="I884" s="18" t="str">
        <f aca="false">IF(B884="","",IF(SUMPRODUCT(MAX((A$1:A883=A884)*(B$1:B883=B884)*ROW(A$1:A883)))=0,C884&amp;"",IF(C884="",INDEX(I$1:I883,SUMPRODUCT(MAX((A$1:A883=A884)*(B$1:B883=B884)*ROW(A$1:A883)))),IF(INDEX(I$1:I883,SUMPRODUCT(MAX((A$1:A883=A884)*(B$1:B883=B884)*ROW(A$1:A883))))="",C884&amp;"",INDEX(I$1:I883,SUMPRODUCT(MAX((A$1:A883=A884)*(B$1:B883=B884)*ROW(A$1:A883))))&amp;"; "&amp;C884))))</f>
        <v/>
      </c>
      <c r="J884" s="18" t="str">
        <f aca="false">IF(A884="","",A884&amp;"|"&amp;COUNTIF(A$2:A884,A884))</f>
        <v>Emet-Duo 10/1000 ER|21</v>
      </c>
      <c r="K884" s="18" t="n">
        <f aca="false">IF(OR(A884="",B884=""),0,IF(COUNTIFS(A$2:A884,A884,B$2:B884,B884)=1,1,0))</f>
        <v>1</v>
      </c>
    </row>
    <row r="885" customFormat="false" ht="15" hidden="false" customHeight="false" outlineLevel="0" collapsed="false">
      <c r="A885" s="15" t="s">
        <v>432</v>
      </c>
      <c r="B885" s="15" t="s">
        <v>296</v>
      </c>
      <c r="C885" s="15"/>
      <c r="D885" s="15"/>
      <c r="F885" s="18" t="str">
        <f aca="false">IF(B885="","",IFERROR(INDEX(Materials!$B$2:$B$301,MATCH(B885,Materials!$A$2:$A$301,0)),""))</f>
        <v>Glidant / Anti-tacking</v>
      </c>
      <c r="G885" s="18" t="str">
        <f aca="true">IF(AND(A885="",B885=""),"",IF(A885="","Missing product",IF(B885="","Missing material",IF(COUNTIF(ProductList,A885)=0,"Product not in Products list",IF(COUNTIF(MaterialList,B885)=0,"Material not in Materials list","OK")))))</f>
        <v>OK</v>
      </c>
      <c r="H885" s="18" t="str">
        <f aca="false">IF(F885="Active",A885&amp;"|"&amp;COUNTIFS(A$2:A885,A885,F$2:F885,"Active"),"")</f>
        <v/>
      </c>
      <c r="I885" s="18" t="str">
        <f aca="false">IF(B885="","",IF(SUMPRODUCT(MAX((A$1:A884=A885)*(B$1:B884=B885)*ROW(A$1:A884)))=0,C885&amp;"",IF(C885="",INDEX(I$1:I884,SUMPRODUCT(MAX((A$1:A884=A885)*(B$1:B884=B885)*ROW(A$1:A884)))),IF(INDEX(I$1:I884,SUMPRODUCT(MAX((A$1:A884=A885)*(B$1:B884=B885)*ROW(A$1:A884))))="",C885&amp;"",INDEX(I$1:I884,SUMPRODUCT(MAX((A$1:A884=A885)*(B$1:B884=B885)*ROW(A$1:A884))))&amp;"; "&amp;C885))))</f>
        <v/>
      </c>
      <c r="J885" s="18" t="str">
        <f aca="false">IF(A885="","",A885&amp;"|"&amp;COUNTIF(A$2:A885,A885))</f>
        <v>Emet-Duo 10/1000 ER|22</v>
      </c>
      <c r="K885" s="18" t="n">
        <f aca="false">IF(OR(A885="",B885=""),0,IF(COUNTIFS(A$2:A885,A885,B$2:B885,B885)=1,1,0))</f>
        <v>0</v>
      </c>
    </row>
    <row r="886" customFormat="false" ht="15" hidden="false" customHeight="false" outlineLevel="0" collapsed="false">
      <c r="A886" s="15" t="s">
        <v>432</v>
      </c>
      <c r="B886" s="15" t="s">
        <v>340</v>
      </c>
      <c r="C886" s="15"/>
      <c r="D886" s="15"/>
      <c r="F886" s="18" t="str">
        <f aca="false">IF(B886="","",IFERROR(INDEX(Materials!$B$2:$B$301,MATCH(B886,Materials!$A$2:$A$301,0)),""))</f>
        <v>Solvent</v>
      </c>
      <c r="G886" s="18" t="str">
        <f aca="true">IF(AND(A886="",B886=""),"",IF(A886="","Missing product",IF(B886="","Missing material",IF(COUNTIF(ProductList,A886)=0,"Product not in Products list",IF(COUNTIF(MaterialList,B886)=0,"Material not in Materials list","OK")))))</f>
        <v>OK</v>
      </c>
      <c r="H886" s="18" t="str">
        <f aca="false">IF(F886="Active",A886&amp;"|"&amp;COUNTIFS(A$2:A886,A886,F$2:F886,"Active"),"")</f>
        <v/>
      </c>
      <c r="I886" s="18" t="str">
        <f aca="false">IF(B886="","",IF(SUMPRODUCT(MAX((A$1:A885=A886)*(B$1:B885=B886)*ROW(A$1:A885)))=0,C886&amp;"",IF(C886="",INDEX(I$1:I885,SUMPRODUCT(MAX((A$1:A885=A886)*(B$1:B885=B886)*ROW(A$1:A885)))),IF(INDEX(I$1:I885,SUMPRODUCT(MAX((A$1:A885=A886)*(B$1:B885=B886)*ROW(A$1:A885))))="",C886&amp;"",INDEX(I$1:I885,SUMPRODUCT(MAX((A$1:A885=A886)*(B$1:B885=B886)*ROW(A$1:A885))))&amp;"; "&amp;C886))))</f>
        <v/>
      </c>
      <c r="J886" s="18" t="str">
        <f aca="false">IF(A886="","",A886&amp;"|"&amp;COUNTIF(A$2:A886,A886))</f>
        <v>Emet-Duo 10/1000 ER|23</v>
      </c>
      <c r="K886" s="18" t="n">
        <f aca="false">IF(OR(A886="",B886=""),0,IF(COUNTIFS(A$2:A886,A886,B$2:B886,B886)=1,1,0))</f>
        <v>1</v>
      </c>
    </row>
    <row r="887" customFormat="false" ht="15" hidden="false" customHeight="false" outlineLevel="0" collapsed="false">
      <c r="A887" s="15" t="s">
        <v>432</v>
      </c>
      <c r="B887" s="15" t="s">
        <v>342</v>
      </c>
      <c r="C887" s="15"/>
      <c r="D887" s="15"/>
      <c r="F887" s="18" t="str">
        <f aca="false">IF(B887="","",IFERROR(INDEX(Materials!$B$2:$B$301,MATCH(B887,Materials!$A$2:$A$301,0)),""))</f>
        <v>Solvent</v>
      </c>
      <c r="G887" s="18" t="str">
        <f aca="true">IF(AND(A887="",B887=""),"",IF(A887="","Missing product",IF(B887="","Missing material",IF(COUNTIF(ProductList,A887)=0,"Product not in Products list",IF(COUNTIF(MaterialList,B887)=0,"Material not in Materials list","OK")))))</f>
        <v>OK</v>
      </c>
      <c r="H887" s="18" t="str">
        <f aca="false">IF(F887="Active",A887&amp;"|"&amp;COUNTIFS(A$2:A887,A887,F$2:F887,"Active"),"")</f>
        <v/>
      </c>
      <c r="I887" s="18" t="str">
        <f aca="false">IF(B887="","",IF(SUMPRODUCT(MAX((A$1:A886=A887)*(B$1:B886=B887)*ROW(A$1:A886)))=0,C887&amp;"",IF(C887="",INDEX(I$1:I886,SUMPRODUCT(MAX((A$1:A886=A887)*(B$1:B886=B887)*ROW(A$1:A886)))),IF(INDEX(I$1:I886,SUMPRODUCT(MAX((A$1:A886=A887)*(B$1:B886=B887)*ROW(A$1:A886))))="",C887&amp;"",INDEX(I$1:I886,SUMPRODUCT(MAX((A$1:A886=A887)*(B$1:B886=B887)*ROW(A$1:A886))))&amp;"; "&amp;C887))))</f>
        <v/>
      </c>
      <c r="J887" s="18" t="str">
        <f aca="false">IF(A887="","",A887&amp;"|"&amp;COUNTIF(A$2:A887,A887))</f>
        <v>Emet-Duo 10/1000 ER|24</v>
      </c>
      <c r="K887" s="18" t="n">
        <f aca="false">IF(OR(A887="",B887=""),0,IF(COUNTIFS(A$2:A887,A887,B$2:B887,B887)=1,1,0))</f>
        <v>1</v>
      </c>
    </row>
    <row r="888" customFormat="false" ht="15" hidden="false" customHeight="false" outlineLevel="0" collapsed="false">
      <c r="A888" s="15" t="s">
        <v>433</v>
      </c>
      <c r="B888" s="15" t="s">
        <v>164</v>
      </c>
      <c r="C888" s="15"/>
      <c r="D888" s="15"/>
      <c r="F888" s="18" t="str">
        <f aca="false">IF(B888="","",IFERROR(INDEX(Materials!$B$2:$B$301,MATCH(B888,Materials!$A$2:$A$301,0)),""))</f>
        <v>Active</v>
      </c>
      <c r="G888" s="18" t="str">
        <f aca="true">IF(AND(A888="",B888=""),"",IF(A888="","Missing product",IF(B888="","Missing material",IF(COUNTIF(ProductList,A888)=0,"Product not in Products list",IF(COUNTIF(MaterialList,B888)=0,"Material not in Materials list","OK")))))</f>
        <v>OK</v>
      </c>
      <c r="H888" s="18" t="str">
        <f aca="false">IF(F888="Active",A888&amp;"|"&amp;COUNTIFS(A$2:A888,A888,F$2:F888,"Active"),"")</f>
        <v>Emet-Duo 12.5/1000 ER|1</v>
      </c>
      <c r="I888" s="18" t="str">
        <f aca="false">IF(B888="","",IF(SUMPRODUCT(MAX((A$1:A887=A888)*(B$1:B887=B888)*ROW(A$1:A887)))=0,C888&amp;"",IF(C888="",INDEX(I$1:I887,SUMPRODUCT(MAX((A$1:A887=A888)*(B$1:B887=B888)*ROW(A$1:A887)))),IF(INDEX(I$1:I887,SUMPRODUCT(MAX((A$1:A887=A888)*(B$1:B887=B888)*ROW(A$1:A887))))="",C888&amp;"",INDEX(I$1:I887,SUMPRODUCT(MAX((A$1:A887=A888)*(B$1:B887=B888)*ROW(A$1:A887))))&amp;"; "&amp;C888))))</f>
        <v/>
      </c>
      <c r="J888" s="18" t="str">
        <f aca="false">IF(A888="","",A888&amp;"|"&amp;COUNTIF(A$2:A888,A888))</f>
        <v>Emet-Duo 12.5/1000 ER|1</v>
      </c>
      <c r="K888" s="18" t="n">
        <f aca="false">IF(OR(A888="",B888=""),0,IF(COUNTIFS(A$2:A888,A888,B$2:B888,B888)=1,1,0))</f>
        <v>1</v>
      </c>
    </row>
    <row r="889" customFormat="false" ht="15" hidden="false" customHeight="false" outlineLevel="0" collapsed="false">
      <c r="A889" s="15" t="s">
        <v>433</v>
      </c>
      <c r="B889" s="15" t="s">
        <v>322</v>
      </c>
      <c r="C889" s="15"/>
      <c r="D889" s="15"/>
      <c r="F889" s="18" t="str">
        <f aca="false">IF(B889="","",IFERROR(INDEX(Materials!$B$2:$B$301,MATCH(B889,Materials!$A$2:$A$301,0)),""))</f>
        <v>Release / Matrix Polymer</v>
      </c>
      <c r="G889" s="18" t="str">
        <f aca="true">IF(AND(A889="",B889=""),"",IF(A889="","Missing product",IF(B889="","Missing material",IF(COUNTIF(ProductList,A889)=0,"Product not in Products list",IF(COUNTIF(MaterialList,B889)=0,"Material not in Materials list","OK")))))</f>
        <v>OK</v>
      </c>
      <c r="H889" s="18" t="str">
        <f aca="false">IF(F889="Active",A889&amp;"|"&amp;COUNTIFS(A$2:A889,A889,F$2:F889,"Active"),"")</f>
        <v/>
      </c>
      <c r="I889" s="18" t="str">
        <f aca="false">IF(B889="","",IF(SUMPRODUCT(MAX((A$1:A888=A889)*(B$1:B888=B889)*ROW(A$1:A888)))=0,C889&amp;"",IF(C889="",INDEX(I$1:I888,SUMPRODUCT(MAX((A$1:A888=A889)*(B$1:B888=B889)*ROW(A$1:A888)))),IF(INDEX(I$1:I888,SUMPRODUCT(MAX((A$1:A888=A889)*(B$1:B888=B889)*ROW(A$1:A888))))="",C889&amp;"",INDEX(I$1:I888,SUMPRODUCT(MAX((A$1:A888=A889)*(B$1:B888=B889)*ROW(A$1:A888))))&amp;"; "&amp;C889))))</f>
        <v/>
      </c>
      <c r="J889" s="18" t="str">
        <f aca="false">IF(A889="","",A889&amp;"|"&amp;COUNTIF(A$2:A889,A889))</f>
        <v>Emet-Duo 12.5/1000 ER|2</v>
      </c>
      <c r="K889" s="18" t="n">
        <f aca="false">IF(OR(A889="",B889=""),0,IF(COUNTIFS(A$2:A889,A889,B$2:B889,B889)=1,1,0))</f>
        <v>1</v>
      </c>
    </row>
    <row r="890" customFormat="false" ht="15" hidden="false" customHeight="false" outlineLevel="0" collapsed="false">
      <c r="A890" s="15" t="s">
        <v>433</v>
      </c>
      <c r="B890" s="15" t="s">
        <v>325</v>
      </c>
      <c r="C890" s="15"/>
      <c r="D890" s="15"/>
      <c r="F890" s="18" t="str">
        <f aca="false">IF(B890="","",IFERROR(INDEX(Materials!$B$2:$B$301,MATCH(B890,Materials!$A$2:$A$301,0)),""))</f>
        <v>Release / Matrix Polymer</v>
      </c>
      <c r="G890" s="18" t="str">
        <f aca="true">IF(AND(A890="",B890=""),"",IF(A890="","Missing product",IF(B890="","Missing material",IF(COUNTIF(ProductList,A890)=0,"Product not in Products list",IF(COUNTIF(MaterialList,B890)=0,"Material not in Materials list","OK")))))</f>
        <v>OK</v>
      </c>
      <c r="H890" s="18" t="str">
        <f aca="false">IF(F890="Active",A890&amp;"|"&amp;COUNTIFS(A$2:A890,A890,F$2:F890,"Active"),"")</f>
        <v/>
      </c>
      <c r="I890" s="18" t="str">
        <f aca="false">IF(B890="","",IF(SUMPRODUCT(MAX((A$1:A889=A890)*(B$1:B889=B890)*ROW(A$1:A889)))=0,C890&amp;"",IF(C890="",INDEX(I$1:I889,SUMPRODUCT(MAX((A$1:A889=A890)*(B$1:B889=B890)*ROW(A$1:A889)))),IF(INDEX(I$1:I889,SUMPRODUCT(MAX((A$1:A889=A890)*(B$1:B889=B890)*ROW(A$1:A889))))="",C890&amp;"",INDEX(I$1:I889,SUMPRODUCT(MAX((A$1:A889=A890)*(B$1:B889=B890)*ROW(A$1:A889))))&amp;"; "&amp;C890))))</f>
        <v/>
      </c>
      <c r="J890" s="18" t="str">
        <f aca="false">IF(A890="","",A890&amp;"|"&amp;COUNTIF(A$2:A890,A890))</f>
        <v>Emet-Duo 12.5/1000 ER|3</v>
      </c>
      <c r="K890" s="18" t="n">
        <f aca="false">IF(OR(A890="",B890=""),0,IF(COUNTIFS(A$2:A890,A890,B$2:B890,B890)=1,1,0))</f>
        <v>1</v>
      </c>
    </row>
    <row r="891" customFormat="false" ht="15" hidden="false" customHeight="false" outlineLevel="0" collapsed="false">
      <c r="A891" s="15" t="s">
        <v>433</v>
      </c>
      <c r="B891" s="15" t="s">
        <v>222</v>
      </c>
      <c r="C891" s="15"/>
      <c r="D891" s="15"/>
      <c r="F891" s="18" t="str">
        <f aca="false">IF(B891="","",IFERROR(INDEX(Materials!$B$2:$B$301,MATCH(B891,Materials!$A$2:$A$301,0)),""))</f>
        <v>Binder</v>
      </c>
      <c r="G891" s="18" t="str">
        <f aca="true">IF(AND(A891="",B891=""),"",IF(A891="","Missing product",IF(B891="","Missing material",IF(COUNTIF(ProductList,A891)=0,"Product not in Products list",IF(COUNTIF(MaterialList,B891)=0,"Material not in Materials list","OK")))))</f>
        <v>OK</v>
      </c>
      <c r="H891" s="18" t="str">
        <f aca="false">IF(F891="Active",A891&amp;"|"&amp;COUNTIFS(A$2:A891,A891,F$2:F891,"Active"),"")</f>
        <v/>
      </c>
      <c r="I891" s="18" t="str">
        <f aca="false">IF(B891="","",IF(SUMPRODUCT(MAX((A$1:A890=A891)*(B$1:B890=B891)*ROW(A$1:A890)))=0,C891&amp;"",IF(C891="",INDEX(I$1:I890,SUMPRODUCT(MAX((A$1:A890=A891)*(B$1:B890=B891)*ROW(A$1:A890)))),IF(INDEX(I$1:I890,SUMPRODUCT(MAX((A$1:A890=A891)*(B$1:B890=B891)*ROW(A$1:A890))))="",C891&amp;"",INDEX(I$1:I890,SUMPRODUCT(MAX((A$1:A890=A891)*(B$1:B890=B891)*ROW(A$1:A890))))&amp;"; "&amp;C891))))</f>
        <v/>
      </c>
      <c r="J891" s="18" t="str">
        <f aca="false">IF(A891="","",A891&amp;"|"&amp;COUNTIF(A$2:A891,A891))</f>
        <v>Emet-Duo 12.5/1000 ER|4</v>
      </c>
      <c r="K891" s="18" t="n">
        <f aca="false">IF(OR(A891="",B891=""),0,IF(COUNTIFS(A$2:A891,A891,B$2:B891,B891)=1,1,0))</f>
        <v>1</v>
      </c>
    </row>
    <row r="892" customFormat="false" ht="15" hidden="false" customHeight="false" outlineLevel="0" collapsed="false">
      <c r="A892" s="15" t="s">
        <v>433</v>
      </c>
      <c r="B892" s="15" t="s">
        <v>260</v>
      </c>
      <c r="C892" s="15" t="s">
        <v>504</v>
      </c>
      <c r="D892" s="15"/>
      <c r="F892" s="18" t="str">
        <f aca="false">IF(B892="","",IFERROR(INDEX(Materials!$B$2:$B$301,MATCH(B892,Materials!$A$2:$A$301,0)),""))</f>
        <v>Filler / Diluent</v>
      </c>
      <c r="G892" s="18" t="str">
        <f aca="true">IF(AND(A892="",B892=""),"",IF(A892="","Missing product",IF(B892="","Missing material",IF(COUNTIF(ProductList,A892)=0,"Product not in Products list",IF(COUNTIF(MaterialList,B892)=0,"Material not in Materials list","OK")))))</f>
        <v>OK</v>
      </c>
      <c r="H892" s="18" t="str">
        <f aca="false">IF(F892="Active",A892&amp;"|"&amp;COUNTIFS(A$2:A892,A892,F$2:F892,"Active"),"")</f>
        <v/>
      </c>
      <c r="I892" s="18" t="str">
        <f aca="false">IF(B892="","",IF(SUMPRODUCT(MAX((A$1:A891=A892)*(B$1:B891=B892)*ROW(A$1:A891)))=0,C892&amp;"",IF(C892="",INDEX(I$1:I891,SUMPRODUCT(MAX((A$1:A891=A892)*(B$1:B891=B892)*ROW(A$1:A891)))),IF(INDEX(I$1:I891,SUMPRODUCT(MAX((A$1:A891=A892)*(B$1:B891=B892)*ROW(A$1:A891))))="",C892&amp;"",INDEX(I$1:I891,SUMPRODUCT(MAX((A$1:A891=A892)*(B$1:B891=B892)*ROW(A$1:A891))))&amp;"; "&amp;C892))))</f>
        <v>Anhydrous</v>
      </c>
      <c r="J892" s="18" t="str">
        <f aca="false">IF(A892="","",A892&amp;"|"&amp;COUNTIF(A$2:A892,A892))</f>
        <v>Emet-Duo 12.5/1000 ER|5</v>
      </c>
      <c r="K892" s="18" t="n">
        <f aca="false">IF(OR(A892="",B892=""),0,IF(COUNTIFS(A$2:A892,A892,B$2:B892,B892)=1,1,0))</f>
        <v>1</v>
      </c>
    </row>
    <row r="893" customFormat="false" ht="15" hidden="false" customHeight="false" outlineLevel="0" collapsed="false">
      <c r="A893" s="15" t="s">
        <v>433</v>
      </c>
      <c r="B893" s="15" t="s">
        <v>293</v>
      </c>
      <c r="C893" s="15"/>
      <c r="D893" s="15"/>
      <c r="F893" s="18" t="str">
        <f aca="false">IF(B893="","",IFERROR(INDEX(Materials!$B$2:$B$301,MATCH(B893,Materials!$A$2:$A$301,0)),""))</f>
        <v>Glidant</v>
      </c>
      <c r="G893" s="18" t="str">
        <f aca="true">IF(AND(A893="",B893=""),"",IF(A893="","Missing product",IF(B893="","Missing material",IF(COUNTIF(ProductList,A893)=0,"Product not in Products list",IF(COUNTIF(MaterialList,B893)=0,"Material not in Materials list","OK")))))</f>
        <v>OK</v>
      </c>
      <c r="H893" s="18" t="str">
        <f aca="false">IF(F893="Active",A893&amp;"|"&amp;COUNTIFS(A$2:A893,A893,F$2:F893,"Active"),"")</f>
        <v/>
      </c>
      <c r="I893" s="18" t="str">
        <f aca="false">IF(B893="","",IF(SUMPRODUCT(MAX((A$1:A892=A893)*(B$1:B892=B893)*ROW(A$1:A892)))=0,C893&amp;"",IF(C893="",INDEX(I$1:I892,SUMPRODUCT(MAX((A$1:A892=A893)*(B$1:B892=B893)*ROW(A$1:A892)))),IF(INDEX(I$1:I892,SUMPRODUCT(MAX((A$1:A892=A893)*(B$1:B892=B893)*ROW(A$1:A892))))="",C893&amp;"",INDEX(I$1:I892,SUMPRODUCT(MAX((A$1:A892=A893)*(B$1:B892=B893)*ROW(A$1:A892))))&amp;"; "&amp;C893))))</f>
        <v/>
      </c>
      <c r="J893" s="18" t="str">
        <f aca="false">IF(A893="","",A893&amp;"|"&amp;COUNTIF(A$2:A893,A893))</f>
        <v>Emet-Duo 12.5/1000 ER|6</v>
      </c>
      <c r="K893" s="18" t="n">
        <f aca="false">IF(OR(A893="",B893=""),0,IF(COUNTIFS(A$2:A893,A893,B$2:B893,B893)=1,1,0))</f>
        <v>1</v>
      </c>
    </row>
    <row r="894" customFormat="false" ht="15" hidden="false" customHeight="false" outlineLevel="0" collapsed="false">
      <c r="A894" s="15" t="s">
        <v>433</v>
      </c>
      <c r="B894" s="15" t="s">
        <v>298</v>
      </c>
      <c r="C894" s="15"/>
      <c r="D894" s="15"/>
      <c r="F894" s="18" t="str">
        <f aca="false">IF(B894="","",IFERROR(INDEX(Materials!$B$2:$B$301,MATCH(B894,Materials!$A$2:$A$301,0)),""))</f>
        <v>Lubricant</v>
      </c>
      <c r="G894" s="18" t="str">
        <f aca="true">IF(AND(A894="",B894=""),"",IF(A894="","Missing product",IF(B894="","Missing material",IF(COUNTIF(ProductList,A894)=0,"Product not in Products list",IF(COUNTIF(MaterialList,B894)=0,"Material not in Materials list","OK")))))</f>
        <v>OK</v>
      </c>
      <c r="H894" s="18" t="str">
        <f aca="false">IF(F894="Active",A894&amp;"|"&amp;COUNTIFS(A$2:A894,A894,F$2:F894,"Active"),"")</f>
        <v/>
      </c>
      <c r="I894" s="18" t="str">
        <f aca="false">IF(B894="","",IF(SUMPRODUCT(MAX((A$1:A893=A894)*(B$1:B893=B894)*ROW(A$1:A893)))=0,C894&amp;"",IF(C894="",INDEX(I$1:I893,SUMPRODUCT(MAX((A$1:A893=A894)*(B$1:B893=B894)*ROW(A$1:A893)))),IF(INDEX(I$1:I893,SUMPRODUCT(MAX((A$1:A893=A894)*(B$1:B893=B894)*ROW(A$1:A893))))="",C894&amp;"",INDEX(I$1:I893,SUMPRODUCT(MAX((A$1:A893=A894)*(B$1:B893=B894)*ROW(A$1:A893))))&amp;"; "&amp;C894))))</f>
        <v/>
      </c>
      <c r="J894" s="18" t="str">
        <f aca="false">IF(A894="","",A894&amp;"|"&amp;COUNTIF(A$2:A894,A894))</f>
        <v>Emet-Duo 12.5/1000 ER|7</v>
      </c>
      <c r="K894" s="18" t="n">
        <f aca="false">IF(OR(A894="",B894=""),0,IF(COUNTIFS(A$2:A894,A894,B$2:B894,B894)=1,1,0))</f>
        <v>1</v>
      </c>
    </row>
    <row r="895" customFormat="false" ht="15" hidden="false" customHeight="false" outlineLevel="0" collapsed="false">
      <c r="A895" s="15" t="s">
        <v>433</v>
      </c>
      <c r="B895" s="15" t="s">
        <v>341</v>
      </c>
      <c r="C895" s="15"/>
      <c r="D895" s="15"/>
      <c r="F895" s="18" t="str">
        <f aca="false">IF(B895="","",IFERROR(INDEX(Materials!$B$2:$B$301,MATCH(B895,Materials!$A$2:$A$301,0)),""))</f>
        <v>Solvent</v>
      </c>
      <c r="G895" s="18" t="str">
        <f aca="true">IF(AND(A895="",B895=""),"",IF(A895="","Missing product",IF(B895="","Missing material",IF(COUNTIF(ProductList,A895)=0,"Product not in Products list",IF(COUNTIF(MaterialList,B895)=0,"Material not in Materials list","OK")))))</f>
        <v>OK</v>
      </c>
      <c r="H895" s="18" t="str">
        <f aca="false">IF(F895="Active",A895&amp;"|"&amp;COUNTIFS(A$2:A895,A895,F$2:F895,"Active"),"")</f>
        <v/>
      </c>
      <c r="I895" s="18" t="str">
        <f aca="false">IF(B895="","",IF(SUMPRODUCT(MAX((A$1:A894=A895)*(B$1:B894=B895)*ROW(A$1:A894)))=0,C895&amp;"",IF(C895="",INDEX(I$1:I894,SUMPRODUCT(MAX((A$1:A894=A895)*(B$1:B894=B895)*ROW(A$1:A894)))),IF(INDEX(I$1:I894,SUMPRODUCT(MAX((A$1:A894=A895)*(B$1:B894=B895)*ROW(A$1:A894))))="",C895&amp;"",INDEX(I$1:I894,SUMPRODUCT(MAX((A$1:A894=A895)*(B$1:B894=B895)*ROW(A$1:A894))))&amp;"; "&amp;C895))))</f>
        <v/>
      </c>
      <c r="J895" s="18" t="str">
        <f aca="false">IF(A895="","",A895&amp;"|"&amp;COUNTIF(A$2:A895,A895))</f>
        <v>Emet-Duo 12.5/1000 ER|8</v>
      </c>
      <c r="K895" s="18" t="n">
        <f aca="false">IF(OR(A895="",B895=""),0,IF(COUNTIFS(A$2:A895,A895,B$2:B895,B895)=1,1,0))</f>
        <v>1</v>
      </c>
    </row>
    <row r="896" customFormat="false" ht="15" hidden="false" customHeight="false" outlineLevel="0" collapsed="false">
      <c r="A896" s="15" t="s">
        <v>433</v>
      </c>
      <c r="B896" s="15" t="s">
        <v>226</v>
      </c>
      <c r="C896" s="15"/>
      <c r="D896" s="15"/>
      <c r="F896" s="18" t="str">
        <f aca="false">IF(B896="","",IFERROR(INDEX(Materials!$B$2:$B$301,MATCH(B896,Materials!$A$2:$A$301,0)),""))</f>
        <v>Binder / Coating Polymer</v>
      </c>
      <c r="G896" s="18" t="str">
        <f aca="true">IF(AND(A896="",B896=""),"",IF(A896="","Missing product",IF(B896="","Missing material",IF(COUNTIF(ProductList,A896)=0,"Product not in Products list",IF(COUNTIF(MaterialList,B896)=0,"Material not in Materials list","OK")))))</f>
        <v>OK</v>
      </c>
      <c r="H896" s="18" t="str">
        <f aca="false">IF(F896="Active",A896&amp;"|"&amp;COUNTIFS(A$2:A896,A896,F$2:F896,"Active"),"")</f>
        <v/>
      </c>
      <c r="I896" s="18" t="str">
        <f aca="false">IF(B896="","",IF(SUMPRODUCT(MAX((A$1:A895=A896)*(B$1:B895=B896)*ROW(A$1:A895)))=0,C896&amp;"",IF(C896="",INDEX(I$1:I895,SUMPRODUCT(MAX((A$1:A895=A896)*(B$1:B895=B896)*ROW(A$1:A895)))),IF(INDEX(I$1:I895,SUMPRODUCT(MAX((A$1:A895=A896)*(B$1:B895=B896)*ROW(A$1:A895))))="",C896&amp;"",INDEX(I$1:I895,SUMPRODUCT(MAX((A$1:A895=A896)*(B$1:B895=B896)*ROW(A$1:A895))))&amp;"; "&amp;C896))))</f>
        <v/>
      </c>
      <c r="J896" s="18" t="str">
        <f aca="false">IF(A896="","",A896&amp;"|"&amp;COUNTIF(A$2:A896,A896))</f>
        <v>Emet-Duo 12.5/1000 ER|9</v>
      </c>
      <c r="K896" s="18" t="n">
        <f aca="false">IF(OR(A896="",B896=""),0,IF(COUNTIFS(A$2:A896,A896,B$2:B896,B896)=1,1,0))</f>
        <v>1</v>
      </c>
    </row>
    <row r="897" customFormat="false" ht="15" hidden="false" customHeight="false" outlineLevel="0" collapsed="false">
      <c r="A897" s="15" t="s">
        <v>433</v>
      </c>
      <c r="B897" s="15" t="s">
        <v>303</v>
      </c>
      <c r="C897" s="15"/>
      <c r="D897" s="15"/>
      <c r="F897" s="18" t="str">
        <f aca="false">IF(B897="","",IFERROR(INDEX(Materials!$B$2:$B$301,MATCH(B897,Materials!$A$2:$A$301,0)),""))</f>
        <v>Opacifier</v>
      </c>
      <c r="G897" s="18" t="str">
        <f aca="true">IF(AND(A897="",B897=""),"",IF(A897="","Missing product",IF(B897="","Missing material",IF(COUNTIF(ProductList,A897)=0,"Product not in Products list",IF(COUNTIF(MaterialList,B897)=0,"Material not in Materials list","OK")))))</f>
        <v>OK</v>
      </c>
      <c r="H897" s="18" t="str">
        <f aca="false">IF(F897="Active",A897&amp;"|"&amp;COUNTIFS(A$2:A897,A897,F$2:F897,"Active"),"")</f>
        <v/>
      </c>
      <c r="I897" s="18" t="str">
        <f aca="false">IF(B897="","",IF(SUMPRODUCT(MAX((A$1:A896=A897)*(B$1:B896=B897)*ROW(A$1:A896)))=0,C897&amp;"",IF(C897="",INDEX(I$1:I896,SUMPRODUCT(MAX((A$1:A896=A897)*(B$1:B896=B897)*ROW(A$1:A896)))),IF(INDEX(I$1:I896,SUMPRODUCT(MAX((A$1:A896=A897)*(B$1:B896=B897)*ROW(A$1:A896))))="",C897&amp;"",INDEX(I$1:I896,SUMPRODUCT(MAX((A$1:A896=A897)*(B$1:B896=B897)*ROW(A$1:A896))))&amp;"; "&amp;C897))))</f>
        <v/>
      </c>
      <c r="J897" s="18" t="str">
        <f aca="false">IF(A897="","",A897&amp;"|"&amp;COUNTIF(A$2:A897,A897))</f>
        <v>Emet-Duo 12.5/1000 ER|10</v>
      </c>
      <c r="K897" s="18" t="n">
        <f aca="false">IF(OR(A897="",B897=""),0,IF(COUNTIFS(A$2:A897,A897,B$2:B897,B897)=1,1,0))</f>
        <v>1</v>
      </c>
    </row>
    <row r="898" customFormat="false" ht="15" hidden="false" customHeight="false" outlineLevel="0" collapsed="false">
      <c r="A898" s="15" t="s">
        <v>433</v>
      </c>
      <c r="B898" s="15" t="s">
        <v>316</v>
      </c>
      <c r="C898" s="15"/>
      <c r="D898" s="15"/>
      <c r="F898" s="18" t="str">
        <f aca="false">IF(B898="","",IFERROR(INDEX(Materials!$B$2:$B$301,MATCH(B898,Materials!$A$2:$A$301,0)),""))</f>
        <v>Plasticizer / Humectant</v>
      </c>
      <c r="G898" s="18" t="str">
        <f aca="true">IF(AND(A898="",B898=""),"",IF(A898="","Missing product",IF(B898="","Missing material",IF(COUNTIF(ProductList,A898)=0,"Product not in Products list",IF(COUNTIF(MaterialList,B898)=0,"Material not in Materials list","OK")))))</f>
        <v>OK</v>
      </c>
      <c r="H898" s="18" t="str">
        <f aca="false">IF(F898="Active",A898&amp;"|"&amp;COUNTIFS(A$2:A898,A898,F$2:F898,"Active"),"")</f>
        <v/>
      </c>
      <c r="I898" s="18" t="str">
        <f aca="false">IF(B898="","",IF(SUMPRODUCT(MAX((A$1:A897=A898)*(B$1:B897=B898)*ROW(A$1:A897)))=0,C898&amp;"",IF(C898="",INDEX(I$1:I897,SUMPRODUCT(MAX((A$1:A897=A898)*(B$1:B897=B898)*ROW(A$1:A897)))),IF(INDEX(I$1:I897,SUMPRODUCT(MAX((A$1:A897=A898)*(B$1:B897=B898)*ROW(A$1:A897))))="",C898&amp;"",INDEX(I$1:I897,SUMPRODUCT(MAX((A$1:A897=A898)*(B$1:B897=B898)*ROW(A$1:A897))))&amp;"; "&amp;C898))))</f>
        <v/>
      </c>
      <c r="J898" s="18" t="str">
        <f aca="false">IF(A898="","",A898&amp;"|"&amp;COUNTIF(A$2:A898,A898))</f>
        <v>Emet-Duo 12.5/1000 ER|11</v>
      </c>
      <c r="K898" s="18" t="n">
        <f aca="false">IF(OR(A898="",B898=""),0,IF(COUNTIFS(A$2:A898,A898,B$2:B898,B898)=1,1,0))</f>
        <v>1</v>
      </c>
    </row>
    <row r="899" customFormat="false" ht="15" hidden="false" customHeight="false" outlineLevel="0" collapsed="false">
      <c r="A899" s="15" t="s">
        <v>433</v>
      </c>
      <c r="B899" s="15" t="s">
        <v>311</v>
      </c>
      <c r="C899" s="15"/>
      <c r="D899" s="15"/>
      <c r="F899" s="18" t="str">
        <f aca="false">IF(B899="","",IFERROR(INDEX(Materials!$B$2:$B$301,MATCH(B899,Materials!$A$2:$A$301,0)),""))</f>
        <v>Plasticizer</v>
      </c>
      <c r="G899" s="18" t="str">
        <f aca="true">IF(AND(A899="",B899=""),"",IF(A899="","Missing product",IF(B899="","Missing material",IF(COUNTIF(ProductList,A899)=0,"Product not in Products list",IF(COUNTIF(MaterialList,B899)=0,"Material not in Materials list","OK")))))</f>
        <v>OK</v>
      </c>
      <c r="H899" s="18" t="str">
        <f aca="false">IF(F899="Active",A899&amp;"|"&amp;COUNTIFS(A$2:A899,A899,F$2:F899,"Active"),"")</f>
        <v/>
      </c>
      <c r="I899" s="18" t="str">
        <f aca="false">IF(B899="","",IF(SUMPRODUCT(MAX((A$1:A898=A899)*(B$1:B898=B899)*ROW(A$1:A898)))=0,C899&amp;"",IF(C899="",INDEX(I$1:I898,SUMPRODUCT(MAX((A$1:A898=A899)*(B$1:B898=B899)*ROW(A$1:A898)))),IF(INDEX(I$1:I898,SUMPRODUCT(MAX((A$1:A898=A899)*(B$1:B898=B899)*ROW(A$1:A898))))="",C899&amp;"",INDEX(I$1:I898,SUMPRODUCT(MAX((A$1:A898=A899)*(B$1:B898=B899)*ROW(A$1:A898))))&amp;"; "&amp;C899))))</f>
        <v/>
      </c>
      <c r="J899" s="18" t="str">
        <f aca="false">IF(A899="","",A899&amp;"|"&amp;COUNTIF(A$2:A899,A899))</f>
        <v>Emet-Duo 12.5/1000 ER|12</v>
      </c>
      <c r="K899" s="18" t="n">
        <f aca="false">IF(OR(A899="",B899=""),0,IF(COUNTIFS(A$2:A899,A899,B$2:B899,B899)=1,1,0))</f>
        <v>1</v>
      </c>
    </row>
    <row r="900" customFormat="false" ht="15" hidden="false" customHeight="false" outlineLevel="0" collapsed="false">
      <c r="A900" s="15" t="s">
        <v>433</v>
      </c>
      <c r="B900" s="15" t="s">
        <v>296</v>
      </c>
      <c r="C900" s="15"/>
      <c r="D900" s="15"/>
      <c r="F900" s="18" t="str">
        <f aca="false">IF(B900="","",IFERROR(INDEX(Materials!$B$2:$B$301,MATCH(B900,Materials!$A$2:$A$301,0)),""))</f>
        <v>Glidant / Anti-tacking</v>
      </c>
      <c r="G900" s="18" t="str">
        <f aca="true">IF(AND(A900="",B900=""),"",IF(A900="","Missing product",IF(B900="","Missing material",IF(COUNTIF(ProductList,A900)=0,"Product not in Products list",IF(COUNTIF(MaterialList,B900)=0,"Material not in Materials list","OK")))))</f>
        <v>OK</v>
      </c>
      <c r="H900" s="18" t="str">
        <f aca="false">IF(F900="Active",A900&amp;"|"&amp;COUNTIFS(A$2:A900,A900,F$2:F900,"Active"),"")</f>
        <v/>
      </c>
      <c r="I900" s="18" t="str">
        <f aca="false">IF(B900="","",IF(SUMPRODUCT(MAX((A$1:A899=A900)*(B$1:B899=B900)*ROW(A$1:A899)))=0,C900&amp;"",IF(C900="",INDEX(I$1:I899,SUMPRODUCT(MAX((A$1:A899=A900)*(B$1:B899=B900)*ROW(A$1:A899)))),IF(INDEX(I$1:I899,SUMPRODUCT(MAX((A$1:A899=A900)*(B$1:B899=B900)*ROW(A$1:A899))))="",C900&amp;"",INDEX(I$1:I899,SUMPRODUCT(MAX((A$1:A899=A900)*(B$1:B899=B900)*ROW(A$1:A899))))&amp;"; "&amp;C900))))</f>
        <v/>
      </c>
      <c r="J900" s="18" t="str">
        <f aca="false">IF(A900="","",A900&amp;"|"&amp;COUNTIF(A$2:A900,A900))</f>
        <v>Emet-Duo 12.5/1000 ER|13</v>
      </c>
      <c r="K900" s="18" t="n">
        <f aca="false">IF(OR(A900="",B900=""),0,IF(COUNTIFS(A$2:A900,A900,B$2:B900,B900)=1,1,0))</f>
        <v>1</v>
      </c>
    </row>
    <row r="901" customFormat="false" ht="15" hidden="false" customHeight="false" outlineLevel="0" collapsed="false">
      <c r="A901" s="15" t="s">
        <v>433</v>
      </c>
      <c r="B901" s="15" t="s">
        <v>338</v>
      </c>
      <c r="C901" s="15"/>
      <c r="D901" s="15"/>
      <c r="F901" s="18" t="str">
        <f aca="false">IF(B901="","",IFERROR(INDEX(Materials!$B$2:$B$301,MATCH(B901,Materials!$A$2:$A$301,0)),""))</f>
        <v>Solvent</v>
      </c>
      <c r="G901" s="18" t="str">
        <f aca="true">IF(AND(A901="",B901=""),"",IF(A901="","Missing product",IF(B901="","Missing material",IF(COUNTIF(ProductList,A901)=0,"Product not in Products list",IF(COUNTIF(MaterialList,B901)=0,"Material not in Materials list","OK")))))</f>
        <v>OK</v>
      </c>
      <c r="H901" s="18" t="str">
        <f aca="false">IF(F901="Active",A901&amp;"|"&amp;COUNTIFS(A$2:A901,A901,F$2:F901,"Active"),"")</f>
        <v/>
      </c>
      <c r="I901" s="18" t="str">
        <f aca="false">IF(B901="","",IF(SUMPRODUCT(MAX((A$1:A900=A901)*(B$1:B900=B901)*ROW(A$1:A900)))=0,C901&amp;"",IF(C901="",INDEX(I$1:I900,SUMPRODUCT(MAX((A$1:A900=A901)*(B$1:B900=B901)*ROW(A$1:A900)))),IF(INDEX(I$1:I900,SUMPRODUCT(MAX((A$1:A900=A901)*(B$1:B900=B901)*ROW(A$1:A900))))="",C901&amp;"",INDEX(I$1:I900,SUMPRODUCT(MAX((A$1:A900=A901)*(B$1:B900=B901)*ROW(A$1:A900))))&amp;"; "&amp;C901))))</f>
        <v/>
      </c>
      <c r="J901" s="18" t="str">
        <f aca="false">IF(A901="","",A901&amp;"|"&amp;COUNTIF(A$2:A901,A901))</f>
        <v>Emet-Duo 12.5/1000 ER|14</v>
      </c>
      <c r="K901" s="18" t="n">
        <f aca="false">IF(OR(A901="",B901=""),0,IF(COUNTIFS(A$2:A901,A901,B$2:B901,B901)=1,1,0))</f>
        <v>1</v>
      </c>
    </row>
    <row r="902" customFormat="false" ht="15" hidden="false" customHeight="false" outlineLevel="0" collapsed="false">
      <c r="A902" s="15" t="s">
        <v>433</v>
      </c>
      <c r="B902" s="15" t="s">
        <v>115</v>
      </c>
      <c r="C902" s="15"/>
      <c r="D902" s="15"/>
      <c r="F902" s="18" t="str">
        <f aca="false">IF(B902="","",IFERROR(INDEX(Materials!$B$2:$B$301,MATCH(B902,Materials!$A$2:$A$301,0)),""))</f>
        <v>Active</v>
      </c>
      <c r="G902" s="18" t="str">
        <f aca="true">IF(AND(A902="",B902=""),"",IF(A902="","Missing product",IF(B902="","Missing material",IF(COUNTIF(ProductList,A902)=0,"Product not in Products list",IF(COUNTIF(MaterialList,B902)=0,"Material not in Materials list","OK")))))</f>
        <v>OK</v>
      </c>
      <c r="H902" s="18" t="str">
        <f aca="false">IF(F902="Active",A902&amp;"|"&amp;COUNTIFS(A$2:A902,A902,F$2:F902,"Active"),"")</f>
        <v>Emet-Duo 12.5/1000 ER|2</v>
      </c>
      <c r="I902" s="18" t="str">
        <f aca="false">IF(B902="","",IF(SUMPRODUCT(MAX((A$1:A901=A902)*(B$1:B901=B902)*ROW(A$1:A901)))=0,C902&amp;"",IF(C902="",INDEX(I$1:I901,SUMPRODUCT(MAX((A$1:A901=A902)*(B$1:B901=B902)*ROW(A$1:A901)))),IF(INDEX(I$1:I901,SUMPRODUCT(MAX((A$1:A901=A902)*(B$1:B901=B902)*ROW(A$1:A901))))="",C902&amp;"",INDEX(I$1:I901,SUMPRODUCT(MAX((A$1:A901=A902)*(B$1:B901=B902)*ROW(A$1:A901))))&amp;"; "&amp;C902))))</f>
        <v/>
      </c>
      <c r="J902" s="18" t="str">
        <f aca="false">IF(A902="","",A902&amp;"|"&amp;COUNTIF(A$2:A902,A902))</f>
        <v>Emet-Duo 12.5/1000 ER|15</v>
      </c>
      <c r="K902" s="18" t="n">
        <f aca="false">IF(OR(A902="",B902=""),0,IF(COUNTIFS(A$2:A902,A902,B$2:B902,B902)=1,1,0))</f>
        <v>1</v>
      </c>
    </row>
    <row r="903" customFormat="false" ht="15" hidden="false" customHeight="false" outlineLevel="0" collapsed="false">
      <c r="A903" s="15" t="s">
        <v>433</v>
      </c>
      <c r="B903" s="15" t="s">
        <v>226</v>
      </c>
      <c r="C903" s="15"/>
      <c r="D903" s="15"/>
      <c r="F903" s="18" t="str">
        <f aca="false">IF(B903="","",IFERROR(INDEX(Materials!$B$2:$B$301,MATCH(B903,Materials!$A$2:$A$301,0)),""))</f>
        <v>Binder / Coating Polymer</v>
      </c>
      <c r="G903" s="18" t="str">
        <f aca="true">IF(AND(A903="",B903=""),"",IF(A903="","Missing product",IF(B903="","Missing material",IF(COUNTIF(ProductList,A903)=0,"Product not in Products list",IF(COUNTIF(MaterialList,B903)=0,"Material not in Materials list","OK")))))</f>
        <v>OK</v>
      </c>
      <c r="H903" s="18" t="str">
        <f aca="false">IF(F903="Active",A903&amp;"|"&amp;COUNTIFS(A$2:A903,A903,F$2:F903,"Active"),"")</f>
        <v/>
      </c>
      <c r="I903" s="18" t="str">
        <f aca="false">IF(B903="","",IF(SUMPRODUCT(MAX((A$1:A902=A903)*(B$1:B902=B903)*ROW(A$1:A902)))=0,C903&amp;"",IF(C903="",INDEX(I$1:I902,SUMPRODUCT(MAX((A$1:A902=A903)*(B$1:B902=B903)*ROW(A$1:A902)))),IF(INDEX(I$1:I902,SUMPRODUCT(MAX((A$1:A902=A903)*(B$1:B902=B903)*ROW(A$1:A902))))="",C903&amp;"",INDEX(I$1:I902,SUMPRODUCT(MAX((A$1:A902=A903)*(B$1:B902=B903)*ROW(A$1:A902))))&amp;"; "&amp;C903))))</f>
        <v/>
      </c>
      <c r="J903" s="18" t="str">
        <f aca="false">IF(A903="","",A903&amp;"|"&amp;COUNTIF(A$2:A903,A903))</f>
        <v>Emet-Duo 12.5/1000 ER|16</v>
      </c>
      <c r="K903" s="18" t="n">
        <f aca="false">IF(OR(A903="",B903=""),0,IF(COUNTIFS(A$2:A903,A903,B$2:B903,B903)=1,1,0))</f>
        <v>0</v>
      </c>
    </row>
    <row r="904" customFormat="false" ht="15" hidden="false" customHeight="false" outlineLevel="0" collapsed="false">
      <c r="A904" s="15" t="s">
        <v>433</v>
      </c>
      <c r="B904" s="15" t="s">
        <v>311</v>
      </c>
      <c r="C904" s="15"/>
      <c r="D904" s="15"/>
      <c r="F904" s="18" t="str">
        <f aca="false">IF(B904="","",IFERROR(INDEX(Materials!$B$2:$B$301,MATCH(B904,Materials!$A$2:$A$301,0)),""))</f>
        <v>Plasticizer</v>
      </c>
      <c r="G904" s="18" t="str">
        <f aca="true">IF(AND(A904="",B904=""),"",IF(A904="","Missing product",IF(B904="","Missing material",IF(COUNTIF(ProductList,A904)=0,"Product not in Products list",IF(COUNTIF(MaterialList,B904)=0,"Material not in Materials list","OK")))))</f>
        <v>OK</v>
      </c>
      <c r="H904" s="18" t="str">
        <f aca="false">IF(F904="Active",A904&amp;"|"&amp;COUNTIFS(A$2:A904,A904,F$2:F904,"Active"),"")</f>
        <v/>
      </c>
      <c r="I904" s="18" t="str">
        <f aca="false">IF(B904="","",IF(SUMPRODUCT(MAX((A$1:A903=A904)*(B$1:B903=B904)*ROW(A$1:A903)))=0,C904&amp;"",IF(C904="",INDEX(I$1:I903,SUMPRODUCT(MAX((A$1:A903=A904)*(B$1:B903=B904)*ROW(A$1:A903)))),IF(INDEX(I$1:I903,SUMPRODUCT(MAX((A$1:A903=A904)*(B$1:B903=B904)*ROW(A$1:A903))))="",C904&amp;"",INDEX(I$1:I903,SUMPRODUCT(MAX((A$1:A903=A904)*(B$1:B903=B904)*ROW(A$1:A903))))&amp;"; "&amp;C904))))</f>
        <v/>
      </c>
      <c r="J904" s="18" t="str">
        <f aca="false">IF(A904="","",A904&amp;"|"&amp;COUNTIF(A$2:A904,A904))</f>
        <v>Emet-Duo 12.5/1000 ER|17</v>
      </c>
      <c r="K904" s="18" t="n">
        <f aca="false">IF(OR(A904="",B904=""),0,IF(COUNTIFS(A$2:A904,A904,B$2:B904,B904)=1,1,0))</f>
        <v>0</v>
      </c>
    </row>
    <row r="905" customFormat="false" ht="15" hidden="false" customHeight="false" outlineLevel="0" collapsed="false">
      <c r="A905" s="15" t="s">
        <v>433</v>
      </c>
      <c r="B905" s="15" t="s">
        <v>316</v>
      </c>
      <c r="C905" s="15"/>
      <c r="D905" s="15"/>
      <c r="F905" s="18" t="str">
        <f aca="false">IF(B905="","",IFERROR(INDEX(Materials!$B$2:$B$301,MATCH(B905,Materials!$A$2:$A$301,0)),""))</f>
        <v>Plasticizer / Humectant</v>
      </c>
      <c r="G905" s="18" t="str">
        <f aca="true">IF(AND(A905="",B905=""),"",IF(A905="","Missing product",IF(B905="","Missing material",IF(COUNTIF(ProductList,A905)=0,"Product not in Products list",IF(COUNTIF(MaterialList,B905)=0,"Material not in Materials list","OK")))))</f>
        <v>OK</v>
      </c>
      <c r="H905" s="18" t="str">
        <f aca="false">IF(F905="Active",A905&amp;"|"&amp;COUNTIFS(A$2:A905,A905,F$2:F905,"Active"),"")</f>
        <v/>
      </c>
      <c r="I905" s="18" t="str">
        <f aca="false">IF(B905="","",IF(SUMPRODUCT(MAX((A$1:A904=A905)*(B$1:B904=B905)*ROW(A$1:A904)))=0,C905&amp;"",IF(C905="",INDEX(I$1:I904,SUMPRODUCT(MAX((A$1:A904=A905)*(B$1:B904=B905)*ROW(A$1:A904)))),IF(INDEX(I$1:I904,SUMPRODUCT(MAX((A$1:A904=A905)*(B$1:B904=B905)*ROW(A$1:A904))))="",C905&amp;"",INDEX(I$1:I904,SUMPRODUCT(MAX((A$1:A904=A905)*(B$1:B904=B905)*ROW(A$1:A904))))&amp;"; "&amp;C905))))</f>
        <v/>
      </c>
      <c r="J905" s="18" t="str">
        <f aca="false">IF(A905="","",A905&amp;"|"&amp;COUNTIF(A$2:A905,A905))</f>
        <v>Emet-Duo 12.5/1000 ER|18</v>
      </c>
      <c r="K905" s="18" t="n">
        <f aca="false">IF(OR(A905="",B905=""),0,IF(COUNTIFS(A$2:A905,A905,B$2:B905,B905)=1,1,0))</f>
        <v>0</v>
      </c>
    </row>
    <row r="906" customFormat="false" ht="15" hidden="false" customHeight="false" outlineLevel="0" collapsed="false">
      <c r="A906" s="15" t="s">
        <v>433</v>
      </c>
      <c r="B906" s="15" t="s">
        <v>303</v>
      </c>
      <c r="C906" s="15"/>
      <c r="D906" s="15"/>
      <c r="F906" s="18" t="str">
        <f aca="false">IF(B906="","",IFERROR(INDEX(Materials!$B$2:$B$301,MATCH(B906,Materials!$A$2:$A$301,0)),""))</f>
        <v>Opacifier</v>
      </c>
      <c r="G906" s="18" t="str">
        <f aca="true">IF(AND(A906="",B906=""),"",IF(A906="","Missing product",IF(B906="","Missing material",IF(COUNTIF(ProductList,A906)=0,"Product not in Products list",IF(COUNTIF(MaterialList,B906)=0,"Material not in Materials list","OK")))))</f>
        <v>OK</v>
      </c>
      <c r="H906" s="18" t="str">
        <f aca="false">IF(F906="Active",A906&amp;"|"&amp;COUNTIFS(A$2:A906,A906,F$2:F906,"Active"),"")</f>
        <v/>
      </c>
      <c r="I906" s="18" t="str">
        <f aca="false">IF(B906="","",IF(SUMPRODUCT(MAX((A$1:A905=A906)*(B$1:B905=B906)*ROW(A$1:A905)))=0,C906&amp;"",IF(C906="",INDEX(I$1:I905,SUMPRODUCT(MAX((A$1:A905=A906)*(B$1:B905=B906)*ROW(A$1:A905)))),IF(INDEX(I$1:I905,SUMPRODUCT(MAX((A$1:A905=A906)*(B$1:B905=B906)*ROW(A$1:A905))))="",C906&amp;"",INDEX(I$1:I905,SUMPRODUCT(MAX((A$1:A905=A906)*(B$1:B905=B906)*ROW(A$1:A905))))&amp;"; "&amp;C906))))</f>
        <v/>
      </c>
      <c r="J906" s="18" t="str">
        <f aca="false">IF(A906="","",A906&amp;"|"&amp;COUNTIF(A$2:A906,A906))</f>
        <v>Emet-Duo 12.5/1000 ER|19</v>
      </c>
      <c r="K906" s="18" t="n">
        <f aca="false">IF(OR(A906="",B906=""),0,IF(COUNTIFS(A$2:A906,A906,B$2:B906,B906)=1,1,0))</f>
        <v>0</v>
      </c>
    </row>
    <row r="907" customFormat="false" ht="15" hidden="false" customHeight="false" outlineLevel="0" collapsed="false">
      <c r="A907" s="15" t="s">
        <v>433</v>
      </c>
      <c r="B907" s="15" t="s">
        <v>250</v>
      </c>
      <c r="C907" s="15"/>
      <c r="D907" s="15"/>
      <c r="F907" s="18" t="str">
        <f aca="false">IF(B907="","",IFERROR(INDEX(Materials!$B$2:$B$301,MATCH(B907,Materials!$A$2:$A$301,0)),""))</f>
        <v>Colorant</v>
      </c>
      <c r="G907" s="18" t="str">
        <f aca="true">IF(AND(A907="",B907=""),"",IF(A907="","Missing product",IF(B907="","Missing material",IF(COUNTIF(ProductList,A907)=0,"Product not in Products list",IF(COUNTIF(MaterialList,B907)=0,"Material not in Materials list","OK")))))</f>
        <v>OK</v>
      </c>
      <c r="H907" s="18" t="str">
        <f aca="false">IF(F907="Active",A907&amp;"|"&amp;COUNTIFS(A$2:A907,A907,F$2:F907,"Active"),"")</f>
        <v/>
      </c>
      <c r="I907" s="18" t="str">
        <f aca="false">IF(B907="","",IF(SUMPRODUCT(MAX((A$1:A906=A907)*(B$1:B906=B907)*ROW(A$1:A906)))=0,C907&amp;"",IF(C907="",INDEX(I$1:I906,SUMPRODUCT(MAX((A$1:A906=A907)*(B$1:B906=B907)*ROW(A$1:A906)))),IF(INDEX(I$1:I906,SUMPRODUCT(MAX((A$1:A906=A907)*(B$1:B906=B907)*ROW(A$1:A906))))="",C907&amp;"",INDEX(I$1:I906,SUMPRODUCT(MAX((A$1:A906=A907)*(B$1:B906=B907)*ROW(A$1:A906))))&amp;"; "&amp;C907))))</f>
        <v/>
      </c>
      <c r="J907" s="18" t="str">
        <f aca="false">IF(A907="","",A907&amp;"|"&amp;COUNTIF(A$2:A907,A907))</f>
        <v>Emet-Duo 12.5/1000 ER|20</v>
      </c>
      <c r="K907" s="18" t="n">
        <f aca="false">IF(OR(A907="",B907=""),0,IF(COUNTIFS(A$2:A907,A907,B$2:B907,B907)=1,1,0))</f>
        <v>1</v>
      </c>
    </row>
    <row r="908" customFormat="false" ht="15" hidden="false" customHeight="false" outlineLevel="0" collapsed="false">
      <c r="A908" s="15" t="s">
        <v>433</v>
      </c>
      <c r="B908" s="15" t="s">
        <v>296</v>
      </c>
      <c r="C908" s="15"/>
      <c r="D908" s="15"/>
      <c r="F908" s="18" t="str">
        <f aca="false">IF(B908="","",IFERROR(INDEX(Materials!$B$2:$B$301,MATCH(B908,Materials!$A$2:$A$301,0)),""))</f>
        <v>Glidant / Anti-tacking</v>
      </c>
      <c r="G908" s="18" t="str">
        <f aca="true">IF(AND(A908="",B908=""),"",IF(A908="","Missing product",IF(B908="","Missing material",IF(COUNTIF(ProductList,A908)=0,"Product not in Products list",IF(COUNTIF(MaterialList,B908)=0,"Material not in Materials list","OK")))))</f>
        <v>OK</v>
      </c>
      <c r="H908" s="18" t="str">
        <f aca="false">IF(F908="Active",A908&amp;"|"&amp;COUNTIFS(A$2:A908,A908,F$2:F908,"Active"),"")</f>
        <v/>
      </c>
      <c r="I908" s="18" t="str">
        <f aca="false">IF(B908="","",IF(SUMPRODUCT(MAX((A$1:A907=A908)*(B$1:B907=B908)*ROW(A$1:A907)))=0,C908&amp;"",IF(C908="",INDEX(I$1:I907,SUMPRODUCT(MAX((A$1:A907=A908)*(B$1:B907=B908)*ROW(A$1:A907)))),IF(INDEX(I$1:I907,SUMPRODUCT(MAX((A$1:A907=A908)*(B$1:B907=B908)*ROW(A$1:A907))))="",C908&amp;"",INDEX(I$1:I907,SUMPRODUCT(MAX((A$1:A907=A908)*(B$1:B907=B908)*ROW(A$1:A907))))&amp;"; "&amp;C908))))</f>
        <v/>
      </c>
      <c r="J908" s="18" t="str">
        <f aca="false">IF(A908="","",A908&amp;"|"&amp;COUNTIF(A$2:A908,A908))</f>
        <v>Emet-Duo 12.5/1000 ER|21</v>
      </c>
      <c r="K908" s="18" t="n">
        <f aca="false">IF(OR(A908="",B908=""),0,IF(COUNTIFS(A$2:A908,A908,B$2:B908,B908)=1,1,0))</f>
        <v>0</v>
      </c>
    </row>
    <row r="909" customFormat="false" ht="15" hidden="false" customHeight="false" outlineLevel="0" collapsed="false">
      <c r="A909" s="15" t="s">
        <v>433</v>
      </c>
      <c r="B909" s="15" t="s">
        <v>340</v>
      </c>
      <c r="C909" s="15"/>
      <c r="D909" s="15"/>
      <c r="F909" s="18" t="str">
        <f aca="false">IF(B909="","",IFERROR(INDEX(Materials!$B$2:$B$301,MATCH(B909,Materials!$A$2:$A$301,0)),""))</f>
        <v>Solvent</v>
      </c>
      <c r="G909" s="18" t="str">
        <f aca="true">IF(AND(A909="",B909=""),"",IF(A909="","Missing product",IF(B909="","Missing material",IF(COUNTIF(ProductList,A909)=0,"Product not in Products list",IF(COUNTIF(MaterialList,B909)=0,"Material not in Materials list","OK")))))</f>
        <v>OK</v>
      </c>
      <c r="H909" s="18" t="str">
        <f aca="false">IF(F909="Active",A909&amp;"|"&amp;COUNTIFS(A$2:A909,A909,F$2:F909,"Active"),"")</f>
        <v/>
      </c>
      <c r="I909" s="18" t="str">
        <f aca="false">IF(B909="","",IF(SUMPRODUCT(MAX((A$1:A908=A909)*(B$1:B908=B909)*ROW(A$1:A908)))=0,C909&amp;"",IF(C909="",INDEX(I$1:I908,SUMPRODUCT(MAX((A$1:A908=A909)*(B$1:B908=B909)*ROW(A$1:A908)))),IF(INDEX(I$1:I908,SUMPRODUCT(MAX((A$1:A908=A909)*(B$1:B908=B909)*ROW(A$1:A908))))="",C909&amp;"",INDEX(I$1:I908,SUMPRODUCT(MAX((A$1:A908=A909)*(B$1:B908=B909)*ROW(A$1:A908))))&amp;"; "&amp;C909))))</f>
        <v/>
      </c>
      <c r="J909" s="18" t="str">
        <f aca="false">IF(A909="","",A909&amp;"|"&amp;COUNTIF(A$2:A909,A909))</f>
        <v>Emet-Duo 12.5/1000 ER|22</v>
      </c>
      <c r="K909" s="18" t="n">
        <f aca="false">IF(OR(A909="",B909=""),0,IF(COUNTIFS(A$2:A909,A909,B$2:B909,B909)=1,1,0))</f>
        <v>1</v>
      </c>
    </row>
    <row r="910" customFormat="false" ht="15" hidden="false" customHeight="false" outlineLevel="0" collapsed="false">
      <c r="A910" s="15" t="s">
        <v>433</v>
      </c>
      <c r="B910" s="15" t="s">
        <v>342</v>
      </c>
      <c r="C910" s="15"/>
      <c r="D910" s="15"/>
      <c r="F910" s="18" t="str">
        <f aca="false">IF(B910="","",IFERROR(INDEX(Materials!$B$2:$B$301,MATCH(B910,Materials!$A$2:$A$301,0)),""))</f>
        <v>Solvent</v>
      </c>
      <c r="G910" s="18" t="str">
        <f aca="true">IF(AND(A910="",B910=""),"",IF(A910="","Missing product",IF(B910="","Missing material",IF(COUNTIF(ProductList,A910)=0,"Product not in Products list",IF(COUNTIF(MaterialList,B910)=0,"Material not in Materials list","OK")))))</f>
        <v>OK</v>
      </c>
      <c r="H910" s="18" t="str">
        <f aca="false">IF(F910="Active",A910&amp;"|"&amp;COUNTIFS(A$2:A910,A910,F$2:F910,"Active"),"")</f>
        <v/>
      </c>
      <c r="I910" s="18" t="str">
        <f aca="false">IF(B910="","",IF(SUMPRODUCT(MAX((A$1:A909=A910)*(B$1:B909=B910)*ROW(A$1:A909)))=0,C910&amp;"",IF(C910="",INDEX(I$1:I909,SUMPRODUCT(MAX((A$1:A909=A910)*(B$1:B909=B910)*ROW(A$1:A909)))),IF(INDEX(I$1:I909,SUMPRODUCT(MAX((A$1:A909=A910)*(B$1:B909=B910)*ROW(A$1:A909))))="",C910&amp;"",INDEX(I$1:I909,SUMPRODUCT(MAX((A$1:A909=A910)*(B$1:B909=B910)*ROW(A$1:A909))))&amp;"; "&amp;C910))))</f>
        <v/>
      </c>
      <c r="J910" s="18" t="str">
        <f aca="false">IF(A910="","",A910&amp;"|"&amp;COUNTIF(A$2:A910,A910))</f>
        <v>Emet-Duo 12.5/1000 ER|23</v>
      </c>
      <c r="K910" s="18" t="n">
        <f aca="false">IF(OR(A910="",B910=""),0,IF(COUNTIFS(A$2:A910,A910,B$2:B910,B910)=1,1,0))</f>
        <v>1</v>
      </c>
    </row>
    <row r="911" customFormat="false" ht="15" hidden="false" customHeight="false" outlineLevel="0" collapsed="false">
      <c r="A911" s="15" t="s">
        <v>434</v>
      </c>
      <c r="B911" s="15" t="s">
        <v>164</v>
      </c>
      <c r="C911" s="15"/>
      <c r="D911" s="15"/>
      <c r="F911" s="18" t="str">
        <f aca="false">IF(B911="","",IFERROR(INDEX(Materials!$B$2:$B$301,MATCH(B911,Materials!$A$2:$A$301,0)),""))</f>
        <v>Active</v>
      </c>
      <c r="G911" s="18" t="str">
        <f aca="true">IF(AND(A911="",B911=""),"",IF(A911="","Missing product",IF(B911="","Missing material",IF(COUNTIF(ProductList,A911)=0,"Product not in Products list",IF(COUNTIF(MaterialList,B911)=0,"Material not in Materials list","OK")))))</f>
        <v>OK</v>
      </c>
      <c r="H911" s="18" t="str">
        <f aca="false">IF(F911="Active",A911&amp;"|"&amp;COUNTIFS(A$2:A911,A911,F$2:F911,"Active"),"")</f>
        <v>Emet-Duo 25/1000 ER|1</v>
      </c>
      <c r="I911" s="18" t="str">
        <f aca="false">IF(B911="","",IF(SUMPRODUCT(MAX((A$1:A910=A911)*(B$1:B910=B911)*ROW(A$1:A910)))=0,C911&amp;"",IF(C911="",INDEX(I$1:I910,SUMPRODUCT(MAX((A$1:A910=A911)*(B$1:B910=B911)*ROW(A$1:A910)))),IF(INDEX(I$1:I910,SUMPRODUCT(MAX((A$1:A910=A911)*(B$1:B910=B911)*ROW(A$1:A910))))="",C911&amp;"",INDEX(I$1:I910,SUMPRODUCT(MAX((A$1:A910=A911)*(B$1:B910=B911)*ROW(A$1:A910))))&amp;"; "&amp;C911))))</f>
        <v/>
      </c>
      <c r="J911" s="18" t="str">
        <f aca="false">IF(A911="","",A911&amp;"|"&amp;COUNTIF(A$2:A911,A911))</f>
        <v>Emet-Duo 25/1000 ER|1</v>
      </c>
      <c r="K911" s="18" t="n">
        <f aca="false">IF(OR(A911="",B911=""),0,IF(COUNTIFS(A$2:A911,A911,B$2:B911,B911)=1,1,0))</f>
        <v>1</v>
      </c>
    </row>
    <row r="912" customFormat="false" ht="15" hidden="false" customHeight="false" outlineLevel="0" collapsed="false">
      <c r="A912" s="15" t="s">
        <v>434</v>
      </c>
      <c r="B912" s="15" t="s">
        <v>322</v>
      </c>
      <c r="C912" s="15"/>
      <c r="D912" s="15"/>
      <c r="F912" s="18" t="str">
        <f aca="false">IF(B912="","",IFERROR(INDEX(Materials!$B$2:$B$301,MATCH(B912,Materials!$A$2:$A$301,0)),""))</f>
        <v>Release / Matrix Polymer</v>
      </c>
      <c r="G912" s="18" t="str">
        <f aca="true">IF(AND(A912="",B912=""),"",IF(A912="","Missing product",IF(B912="","Missing material",IF(COUNTIF(ProductList,A912)=0,"Product not in Products list",IF(COUNTIF(MaterialList,B912)=0,"Material not in Materials list","OK")))))</f>
        <v>OK</v>
      </c>
      <c r="H912" s="18" t="str">
        <f aca="false">IF(F912="Active",A912&amp;"|"&amp;COUNTIFS(A$2:A912,A912,F$2:F912,"Active"),"")</f>
        <v/>
      </c>
      <c r="I912" s="18" t="str">
        <f aca="false">IF(B912="","",IF(SUMPRODUCT(MAX((A$1:A911=A912)*(B$1:B911=B912)*ROW(A$1:A911)))=0,C912&amp;"",IF(C912="",INDEX(I$1:I911,SUMPRODUCT(MAX((A$1:A911=A912)*(B$1:B911=B912)*ROW(A$1:A911)))),IF(INDEX(I$1:I911,SUMPRODUCT(MAX((A$1:A911=A912)*(B$1:B911=B912)*ROW(A$1:A911))))="",C912&amp;"",INDEX(I$1:I911,SUMPRODUCT(MAX((A$1:A911=A912)*(B$1:B911=B912)*ROW(A$1:A911))))&amp;"; "&amp;C912))))</f>
        <v/>
      </c>
      <c r="J912" s="18" t="str">
        <f aca="false">IF(A912="","",A912&amp;"|"&amp;COUNTIF(A$2:A912,A912))</f>
        <v>Emet-Duo 25/1000 ER|2</v>
      </c>
      <c r="K912" s="18" t="n">
        <f aca="false">IF(OR(A912="",B912=""),0,IF(COUNTIFS(A$2:A912,A912,B$2:B912,B912)=1,1,0))</f>
        <v>1</v>
      </c>
    </row>
    <row r="913" customFormat="false" ht="15" hidden="false" customHeight="false" outlineLevel="0" collapsed="false">
      <c r="A913" s="15" t="s">
        <v>434</v>
      </c>
      <c r="B913" s="15" t="s">
        <v>325</v>
      </c>
      <c r="C913" s="15"/>
      <c r="D913" s="15"/>
      <c r="F913" s="18" t="str">
        <f aca="false">IF(B913="","",IFERROR(INDEX(Materials!$B$2:$B$301,MATCH(B913,Materials!$A$2:$A$301,0)),""))</f>
        <v>Release / Matrix Polymer</v>
      </c>
      <c r="G913" s="18" t="str">
        <f aca="true">IF(AND(A913="",B913=""),"",IF(A913="","Missing product",IF(B913="","Missing material",IF(COUNTIF(ProductList,A913)=0,"Product not in Products list",IF(COUNTIF(MaterialList,B913)=0,"Material not in Materials list","OK")))))</f>
        <v>OK</v>
      </c>
      <c r="H913" s="18" t="str">
        <f aca="false">IF(F913="Active",A913&amp;"|"&amp;COUNTIFS(A$2:A913,A913,F$2:F913,"Active"),"")</f>
        <v/>
      </c>
      <c r="I913" s="18" t="str">
        <f aca="false">IF(B913="","",IF(SUMPRODUCT(MAX((A$1:A912=A913)*(B$1:B912=B913)*ROW(A$1:A912)))=0,C913&amp;"",IF(C913="",INDEX(I$1:I912,SUMPRODUCT(MAX((A$1:A912=A913)*(B$1:B912=B913)*ROW(A$1:A912)))),IF(INDEX(I$1:I912,SUMPRODUCT(MAX((A$1:A912=A913)*(B$1:B912=B913)*ROW(A$1:A912))))="",C913&amp;"",INDEX(I$1:I912,SUMPRODUCT(MAX((A$1:A912=A913)*(B$1:B912=B913)*ROW(A$1:A912))))&amp;"; "&amp;C913))))</f>
        <v/>
      </c>
      <c r="J913" s="18" t="str">
        <f aca="false">IF(A913="","",A913&amp;"|"&amp;COUNTIF(A$2:A913,A913))</f>
        <v>Emet-Duo 25/1000 ER|3</v>
      </c>
      <c r="K913" s="18" t="n">
        <f aca="false">IF(OR(A913="",B913=""),0,IF(COUNTIFS(A$2:A913,A913,B$2:B913,B913)=1,1,0))</f>
        <v>1</v>
      </c>
    </row>
    <row r="914" customFormat="false" ht="15" hidden="false" customHeight="false" outlineLevel="0" collapsed="false">
      <c r="A914" s="15" t="s">
        <v>434</v>
      </c>
      <c r="B914" s="15" t="s">
        <v>222</v>
      </c>
      <c r="C914" s="15"/>
      <c r="D914" s="15"/>
      <c r="F914" s="18" t="str">
        <f aca="false">IF(B914="","",IFERROR(INDEX(Materials!$B$2:$B$301,MATCH(B914,Materials!$A$2:$A$301,0)),""))</f>
        <v>Binder</v>
      </c>
      <c r="G914" s="18" t="str">
        <f aca="true">IF(AND(A914="",B914=""),"",IF(A914="","Missing product",IF(B914="","Missing material",IF(COUNTIF(ProductList,A914)=0,"Product not in Products list",IF(COUNTIF(MaterialList,B914)=0,"Material not in Materials list","OK")))))</f>
        <v>OK</v>
      </c>
      <c r="H914" s="18" t="str">
        <f aca="false">IF(F914="Active",A914&amp;"|"&amp;COUNTIFS(A$2:A914,A914,F$2:F914,"Active"),"")</f>
        <v/>
      </c>
      <c r="I914" s="18" t="str">
        <f aca="false">IF(B914="","",IF(SUMPRODUCT(MAX((A$1:A913=A914)*(B$1:B913=B914)*ROW(A$1:A913)))=0,C914&amp;"",IF(C914="",INDEX(I$1:I913,SUMPRODUCT(MAX((A$1:A913=A914)*(B$1:B913=B914)*ROW(A$1:A913)))),IF(INDEX(I$1:I913,SUMPRODUCT(MAX((A$1:A913=A914)*(B$1:B913=B914)*ROW(A$1:A913))))="",C914&amp;"",INDEX(I$1:I913,SUMPRODUCT(MAX((A$1:A913=A914)*(B$1:B913=B914)*ROW(A$1:A913))))&amp;"; "&amp;C914))))</f>
        <v/>
      </c>
      <c r="J914" s="18" t="str">
        <f aca="false">IF(A914="","",A914&amp;"|"&amp;COUNTIF(A$2:A914,A914))</f>
        <v>Emet-Duo 25/1000 ER|4</v>
      </c>
      <c r="K914" s="18" t="n">
        <f aca="false">IF(OR(A914="",B914=""),0,IF(COUNTIFS(A$2:A914,A914,B$2:B914,B914)=1,1,0))</f>
        <v>1</v>
      </c>
    </row>
    <row r="915" customFormat="false" ht="15" hidden="false" customHeight="false" outlineLevel="0" collapsed="false">
      <c r="A915" s="15" t="s">
        <v>434</v>
      </c>
      <c r="B915" s="15" t="s">
        <v>260</v>
      </c>
      <c r="C915" s="15" t="s">
        <v>504</v>
      </c>
      <c r="D915" s="15"/>
      <c r="F915" s="18" t="str">
        <f aca="false">IF(B915="","",IFERROR(INDEX(Materials!$B$2:$B$301,MATCH(B915,Materials!$A$2:$A$301,0)),""))</f>
        <v>Filler / Diluent</v>
      </c>
      <c r="G915" s="18" t="str">
        <f aca="true">IF(AND(A915="",B915=""),"",IF(A915="","Missing product",IF(B915="","Missing material",IF(COUNTIF(ProductList,A915)=0,"Product not in Products list",IF(COUNTIF(MaterialList,B915)=0,"Material not in Materials list","OK")))))</f>
        <v>OK</v>
      </c>
      <c r="H915" s="18" t="str">
        <f aca="false">IF(F915="Active",A915&amp;"|"&amp;COUNTIFS(A$2:A915,A915,F$2:F915,"Active"),"")</f>
        <v/>
      </c>
      <c r="I915" s="18" t="str">
        <f aca="false">IF(B915="","",IF(SUMPRODUCT(MAX((A$1:A914=A915)*(B$1:B914=B915)*ROW(A$1:A914)))=0,C915&amp;"",IF(C915="",INDEX(I$1:I914,SUMPRODUCT(MAX((A$1:A914=A915)*(B$1:B914=B915)*ROW(A$1:A914)))),IF(INDEX(I$1:I914,SUMPRODUCT(MAX((A$1:A914=A915)*(B$1:B914=B915)*ROW(A$1:A914))))="",C915&amp;"",INDEX(I$1:I914,SUMPRODUCT(MAX((A$1:A914=A915)*(B$1:B914=B915)*ROW(A$1:A914))))&amp;"; "&amp;C915))))</f>
        <v>Anhydrous</v>
      </c>
      <c r="J915" s="18" t="str">
        <f aca="false">IF(A915="","",A915&amp;"|"&amp;COUNTIF(A$2:A915,A915))</f>
        <v>Emet-Duo 25/1000 ER|5</v>
      </c>
      <c r="K915" s="18" t="n">
        <f aca="false">IF(OR(A915="",B915=""),0,IF(COUNTIFS(A$2:A915,A915,B$2:B915,B915)=1,1,0))</f>
        <v>1</v>
      </c>
    </row>
    <row r="916" customFormat="false" ht="15" hidden="false" customHeight="false" outlineLevel="0" collapsed="false">
      <c r="A916" s="15" t="s">
        <v>434</v>
      </c>
      <c r="B916" s="15" t="s">
        <v>293</v>
      </c>
      <c r="C916" s="15"/>
      <c r="D916" s="15"/>
      <c r="F916" s="18" t="str">
        <f aca="false">IF(B916="","",IFERROR(INDEX(Materials!$B$2:$B$301,MATCH(B916,Materials!$A$2:$A$301,0)),""))</f>
        <v>Glidant</v>
      </c>
      <c r="G916" s="18" t="str">
        <f aca="true">IF(AND(A916="",B916=""),"",IF(A916="","Missing product",IF(B916="","Missing material",IF(COUNTIF(ProductList,A916)=0,"Product not in Products list",IF(COUNTIF(MaterialList,B916)=0,"Material not in Materials list","OK")))))</f>
        <v>OK</v>
      </c>
      <c r="H916" s="18" t="str">
        <f aca="false">IF(F916="Active",A916&amp;"|"&amp;COUNTIFS(A$2:A916,A916,F$2:F916,"Active"),"")</f>
        <v/>
      </c>
      <c r="I916" s="18" t="str">
        <f aca="false">IF(B916="","",IF(SUMPRODUCT(MAX((A$1:A915=A916)*(B$1:B915=B916)*ROW(A$1:A915)))=0,C916&amp;"",IF(C916="",INDEX(I$1:I915,SUMPRODUCT(MAX((A$1:A915=A916)*(B$1:B915=B916)*ROW(A$1:A915)))),IF(INDEX(I$1:I915,SUMPRODUCT(MAX((A$1:A915=A916)*(B$1:B915=B916)*ROW(A$1:A915))))="",C916&amp;"",INDEX(I$1:I915,SUMPRODUCT(MAX((A$1:A915=A916)*(B$1:B915=B916)*ROW(A$1:A915))))&amp;"; "&amp;C916))))</f>
        <v/>
      </c>
      <c r="J916" s="18" t="str">
        <f aca="false">IF(A916="","",A916&amp;"|"&amp;COUNTIF(A$2:A916,A916))</f>
        <v>Emet-Duo 25/1000 ER|6</v>
      </c>
      <c r="K916" s="18" t="n">
        <f aca="false">IF(OR(A916="",B916=""),0,IF(COUNTIFS(A$2:A916,A916,B$2:B916,B916)=1,1,0))</f>
        <v>1</v>
      </c>
    </row>
    <row r="917" customFormat="false" ht="15" hidden="false" customHeight="false" outlineLevel="0" collapsed="false">
      <c r="A917" s="15" t="s">
        <v>434</v>
      </c>
      <c r="B917" s="15" t="s">
        <v>298</v>
      </c>
      <c r="C917" s="15"/>
      <c r="D917" s="15"/>
      <c r="F917" s="18" t="str">
        <f aca="false">IF(B917="","",IFERROR(INDEX(Materials!$B$2:$B$301,MATCH(B917,Materials!$A$2:$A$301,0)),""))</f>
        <v>Lubricant</v>
      </c>
      <c r="G917" s="18" t="str">
        <f aca="true">IF(AND(A917="",B917=""),"",IF(A917="","Missing product",IF(B917="","Missing material",IF(COUNTIF(ProductList,A917)=0,"Product not in Products list",IF(COUNTIF(MaterialList,B917)=0,"Material not in Materials list","OK")))))</f>
        <v>OK</v>
      </c>
      <c r="H917" s="18" t="str">
        <f aca="false">IF(F917="Active",A917&amp;"|"&amp;COUNTIFS(A$2:A917,A917,F$2:F917,"Active"),"")</f>
        <v/>
      </c>
      <c r="I917" s="18" t="str">
        <f aca="false">IF(B917="","",IF(SUMPRODUCT(MAX((A$1:A916=A917)*(B$1:B916=B917)*ROW(A$1:A916)))=0,C917&amp;"",IF(C917="",INDEX(I$1:I916,SUMPRODUCT(MAX((A$1:A916=A917)*(B$1:B916=B917)*ROW(A$1:A916)))),IF(INDEX(I$1:I916,SUMPRODUCT(MAX((A$1:A916=A917)*(B$1:B916=B917)*ROW(A$1:A916))))="",C917&amp;"",INDEX(I$1:I916,SUMPRODUCT(MAX((A$1:A916=A917)*(B$1:B916=B917)*ROW(A$1:A916))))&amp;"; "&amp;C917))))</f>
        <v/>
      </c>
      <c r="J917" s="18" t="str">
        <f aca="false">IF(A917="","",A917&amp;"|"&amp;COUNTIF(A$2:A917,A917))</f>
        <v>Emet-Duo 25/1000 ER|7</v>
      </c>
      <c r="K917" s="18" t="n">
        <f aca="false">IF(OR(A917="",B917=""),0,IF(COUNTIFS(A$2:A917,A917,B$2:B917,B917)=1,1,0))</f>
        <v>1</v>
      </c>
    </row>
    <row r="918" customFormat="false" ht="15" hidden="false" customHeight="false" outlineLevel="0" collapsed="false">
      <c r="A918" s="15" t="s">
        <v>434</v>
      </c>
      <c r="B918" s="15" t="s">
        <v>341</v>
      </c>
      <c r="C918" s="15"/>
      <c r="D918" s="15"/>
      <c r="F918" s="18" t="str">
        <f aca="false">IF(B918="","",IFERROR(INDEX(Materials!$B$2:$B$301,MATCH(B918,Materials!$A$2:$A$301,0)),""))</f>
        <v>Solvent</v>
      </c>
      <c r="G918" s="18" t="str">
        <f aca="true">IF(AND(A918="",B918=""),"",IF(A918="","Missing product",IF(B918="","Missing material",IF(COUNTIF(ProductList,A918)=0,"Product not in Products list",IF(COUNTIF(MaterialList,B918)=0,"Material not in Materials list","OK")))))</f>
        <v>OK</v>
      </c>
      <c r="H918" s="18" t="str">
        <f aca="false">IF(F918="Active",A918&amp;"|"&amp;COUNTIFS(A$2:A918,A918,F$2:F918,"Active"),"")</f>
        <v/>
      </c>
      <c r="I918" s="18" t="str">
        <f aca="false">IF(B918="","",IF(SUMPRODUCT(MAX((A$1:A917=A918)*(B$1:B917=B918)*ROW(A$1:A917)))=0,C918&amp;"",IF(C918="",INDEX(I$1:I917,SUMPRODUCT(MAX((A$1:A917=A918)*(B$1:B917=B918)*ROW(A$1:A917)))),IF(INDEX(I$1:I917,SUMPRODUCT(MAX((A$1:A917=A918)*(B$1:B917=B918)*ROW(A$1:A917))))="",C918&amp;"",INDEX(I$1:I917,SUMPRODUCT(MAX((A$1:A917=A918)*(B$1:B917=B918)*ROW(A$1:A917))))&amp;"; "&amp;C918))))</f>
        <v/>
      </c>
      <c r="J918" s="18" t="str">
        <f aca="false">IF(A918="","",A918&amp;"|"&amp;COUNTIF(A$2:A918,A918))</f>
        <v>Emet-Duo 25/1000 ER|8</v>
      </c>
      <c r="K918" s="18" t="n">
        <f aca="false">IF(OR(A918="",B918=""),0,IF(COUNTIFS(A$2:A918,A918,B$2:B918,B918)=1,1,0))</f>
        <v>1</v>
      </c>
    </row>
    <row r="919" customFormat="false" ht="15" hidden="false" customHeight="false" outlineLevel="0" collapsed="false">
      <c r="A919" s="15" t="s">
        <v>434</v>
      </c>
      <c r="B919" s="15" t="s">
        <v>226</v>
      </c>
      <c r="C919" s="15"/>
      <c r="D919" s="15"/>
      <c r="F919" s="18" t="str">
        <f aca="false">IF(B919="","",IFERROR(INDEX(Materials!$B$2:$B$301,MATCH(B919,Materials!$A$2:$A$301,0)),""))</f>
        <v>Binder / Coating Polymer</v>
      </c>
      <c r="G919" s="18" t="str">
        <f aca="true">IF(AND(A919="",B919=""),"",IF(A919="","Missing product",IF(B919="","Missing material",IF(COUNTIF(ProductList,A919)=0,"Product not in Products list",IF(COUNTIF(MaterialList,B919)=0,"Material not in Materials list","OK")))))</f>
        <v>OK</v>
      </c>
      <c r="H919" s="18" t="str">
        <f aca="false">IF(F919="Active",A919&amp;"|"&amp;COUNTIFS(A$2:A919,A919,F$2:F919,"Active"),"")</f>
        <v/>
      </c>
      <c r="I919" s="18" t="str">
        <f aca="false">IF(B919="","",IF(SUMPRODUCT(MAX((A$1:A918=A919)*(B$1:B918=B919)*ROW(A$1:A918)))=0,C919&amp;"",IF(C919="",INDEX(I$1:I918,SUMPRODUCT(MAX((A$1:A918=A919)*(B$1:B918=B919)*ROW(A$1:A918)))),IF(INDEX(I$1:I918,SUMPRODUCT(MAX((A$1:A918=A919)*(B$1:B918=B919)*ROW(A$1:A918))))="",C919&amp;"",INDEX(I$1:I918,SUMPRODUCT(MAX((A$1:A918=A919)*(B$1:B918=B919)*ROW(A$1:A918))))&amp;"; "&amp;C919))))</f>
        <v/>
      </c>
      <c r="J919" s="18" t="str">
        <f aca="false">IF(A919="","",A919&amp;"|"&amp;COUNTIF(A$2:A919,A919))</f>
        <v>Emet-Duo 25/1000 ER|9</v>
      </c>
      <c r="K919" s="18" t="n">
        <f aca="false">IF(OR(A919="",B919=""),0,IF(COUNTIFS(A$2:A919,A919,B$2:B919,B919)=1,1,0))</f>
        <v>1</v>
      </c>
    </row>
    <row r="920" customFormat="false" ht="15" hidden="false" customHeight="false" outlineLevel="0" collapsed="false">
      <c r="A920" s="15" t="s">
        <v>434</v>
      </c>
      <c r="B920" s="15" t="s">
        <v>303</v>
      </c>
      <c r="C920" s="15"/>
      <c r="D920" s="15"/>
      <c r="F920" s="18" t="str">
        <f aca="false">IF(B920="","",IFERROR(INDEX(Materials!$B$2:$B$301,MATCH(B920,Materials!$A$2:$A$301,0)),""))</f>
        <v>Opacifier</v>
      </c>
      <c r="G920" s="18" t="str">
        <f aca="true">IF(AND(A920="",B920=""),"",IF(A920="","Missing product",IF(B920="","Missing material",IF(COUNTIF(ProductList,A920)=0,"Product not in Products list",IF(COUNTIF(MaterialList,B920)=0,"Material not in Materials list","OK")))))</f>
        <v>OK</v>
      </c>
      <c r="H920" s="18" t="str">
        <f aca="false">IF(F920="Active",A920&amp;"|"&amp;COUNTIFS(A$2:A920,A920,F$2:F920,"Active"),"")</f>
        <v/>
      </c>
      <c r="I920" s="18" t="str">
        <f aca="false">IF(B920="","",IF(SUMPRODUCT(MAX((A$1:A919=A920)*(B$1:B919=B920)*ROW(A$1:A919)))=0,C920&amp;"",IF(C920="",INDEX(I$1:I919,SUMPRODUCT(MAX((A$1:A919=A920)*(B$1:B919=B920)*ROW(A$1:A919)))),IF(INDEX(I$1:I919,SUMPRODUCT(MAX((A$1:A919=A920)*(B$1:B919=B920)*ROW(A$1:A919))))="",C920&amp;"",INDEX(I$1:I919,SUMPRODUCT(MAX((A$1:A919=A920)*(B$1:B919=B920)*ROW(A$1:A919))))&amp;"; "&amp;C920))))</f>
        <v/>
      </c>
      <c r="J920" s="18" t="str">
        <f aca="false">IF(A920="","",A920&amp;"|"&amp;COUNTIF(A$2:A920,A920))</f>
        <v>Emet-Duo 25/1000 ER|10</v>
      </c>
      <c r="K920" s="18" t="n">
        <f aca="false">IF(OR(A920="",B920=""),0,IF(COUNTIFS(A$2:A920,A920,B$2:B920,B920)=1,1,0))</f>
        <v>1</v>
      </c>
    </row>
    <row r="921" customFormat="false" ht="15" hidden="false" customHeight="false" outlineLevel="0" collapsed="false">
      <c r="A921" s="15" t="s">
        <v>434</v>
      </c>
      <c r="B921" s="15" t="s">
        <v>316</v>
      </c>
      <c r="C921" s="15"/>
      <c r="D921" s="15"/>
      <c r="F921" s="18" t="str">
        <f aca="false">IF(B921="","",IFERROR(INDEX(Materials!$B$2:$B$301,MATCH(B921,Materials!$A$2:$A$301,0)),""))</f>
        <v>Plasticizer / Humectant</v>
      </c>
      <c r="G921" s="18" t="str">
        <f aca="true">IF(AND(A921="",B921=""),"",IF(A921="","Missing product",IF(B921="","Missing material",IF(COUNTIF(ProductList,A921)=0,"Product not in Products list",IF(COUNTIF(MaterialList,B921)=0,"Material not in Materials list","OK")))))</f>
        <v>OK</v>
      </c>
      <c r="H921" s="18" t="str">
        <f aca="false">IF(F921="Active",A921&amp;"|"&amp;COUNTIFS(A$2:A921,A921,F$2:F921,"Active"),"")</f>
        <v/>
      </c>
      <c r="I921" s="18" t="str">
        <f aca="false">IF(B921="","",IF(SUMPRODUCT(MAX((A$1:A920=A921)*(B$1:B920=B921)*ROW(A$1:A920)))=0,C921&amp;"",IF(C921="",INDEX(I$1:I920,SUMPRODUCT(MAX((A$1:A920=A921)*(B$1:B920=B921)*ROW(A$1:A920)))),IF(INDEX(I$1:I920,SUMPRODUCT(MAX((A$1:A920=A921)*(B$1:B920=B921)*ROW(A$1:A920))))="",C921&amp;"",INDEX(I$1:I920,SUMPRODUCT(MAX((A$1:A920=A921)*(B$1:B920=B921)*ROW(A$1:A920))))&amp;"; "&amp;C921))))</f>
        <v/>
      </c>
      <c r="J921" s="18" t="str">
        <f aca="false">IF(A921="","",A921&amp;"|"&amp;COUNTIF(A$2:A921,A921))</f>
        <v>Emet-Duo 25/1000 ER|11</v>
      </c>
      <c r="K921" s="18" t="n">
        <f aca="false">IF(OR(A921="",B921=""),0,IF(COUNTIFS(A$2:A921,A921,B$2:B921,B921)=1,1,0))</f>
        <v>1</v>
      </c>
    </row>
    <row r="922" customFormat="false" ht="15" hidden="false" customHeight="false" outlineLevel="0" collapsed="false">
      <c r="A922" s="15" t="s">
        <v>434</v>
      </c>
      <c r="B922" s="15" t="s">
        <v>311</v>
      </c>
      <c r="C922" s="15"/>
      <c r="D922" s="15"/>
      <c r="F922" s="18" t="str">
        <f aca="false">IF(B922="","",IFERROR(INDEX(Materials!$B$2:$B$301,MATCH(B922,Materials!$A$2:$A$301,0)),""))</f>
        <v>Plasticizer</v>
      </c>
      <c r="G922" s="18" t="str">
        <f aca="true">IF(AND(A922="",B922=""),"",IF(A922="","Missing product",IF(B922="","Missing material",IF(COUNTIF(ProductList,A922)=0,"Product not in Products list",IF(COUNTIF(MaterialList,B922)=0,"Material not in Materials list","OK")))))</f>
        <v>OK</v>
      </c>
      <c r="H922" s="18" t="str">
        <f aca="false">IF(F922="Active",A922&amp;"|"&amp;COUNTIFS(A$2:A922,A922,F$2:F922,"Active"),"")</f>
        <v/>
      </c>
      <c r="I922" s="18" t="str">
        <f aca="false">IF(B922="","",IF(SUMPRODUCT(MAX((A$1:A921=A922)*(B$1:B921=B922)*ROW(A$1:A921)))=0,C922&amp;"",IF(C922="",INDEX(I$1:I921,SUMPRODUCT(MAX((A$1:A921=A922)*(B$1:B921=B922)*ROW(A$1:A921)))),IF(INDEX(I$1:I921,SUMPRODUCT(MAX((A$1:A921=A922)*(B$1:B921=B922)*ROW(A$1:A921))))="",C922&amp;"",INDEX(I$1:I921,SUMPRODUCT(MAX((A$1:A921=A922)*(B$1:B921=B922)*ROW(A$1:A921))))&amp;"; "&amp;C922))))</f>
        <v/>
      </c>
      <c r="J922" s="18" t="str">
        <f aca="false">IF(A922="","",A922&amp;"|"&amp;COUNTIF(A$2:A922,A922))</f>
        <v>Emet-Duo 25/1000 ER|12</v>
      </c>
      <c r="K922" s="18" t="n">
        <f aca="false">IF(OR(A922="",B922=""),0,IF(COUNTIFS(A$2:A922,A922,B$2:B922,B922)=1,1,0))</f>
        <v>1</v>
      </c>
    </row>
    <row r="923" customFormat="false" ht="15" hidden="false" customHeight="false" outlineLevel="0" collapsed="false">
      <c r="A923" s="15" t="s">
        <v>434</v>
      </c>
      <c r="B923" s="15" t="s">
        <v>296</v>
      </c>
      <c r="C923" s="15"/>
      <c r="D923" s="15"/>
      <c r="F923" s="18" t="str">
        <f aca="false">IF(B923="","",IFERROR(INDEX(Materials!$B$2:$B$301,MATCH(B923,Materials!$A$2:$A$301,0)),""))</f>
        <v>Glidant / Anti-tacking</v>
      </c>
      <c r="G923" s="18" t="str">
        <f aca="true">IF(AND(A923="",B923=""),"",IF(A923="","Missing product",IF(B923="","Missing material",IF(COUNTIF(ProductList,A923)=0,"Product not in Products list",IF(COUNTIF(MaterialList,B923)=0,"Material not in Materials list","OK")))))</f>
        <v>OK</v>
      </c>
      <c r="H923" s="18" t="str">
        <f aca="false">IF(F923="Active",A923&amp;"|"&amp;COUNTIFS(A$2:A923,A923,F$2:F923,"Active"),"")</f>
        <v/>
      </c>
      <c r="I923" s="18" t="str">
        <f aca="false">IF(B923="","",IF(SUMPRODUCT(MAX((A$1:A922=A923)*(B$1:B922=B923)*ROW(A$1:A922)))=0,C923&amp;"",IF(C923="",INDEX(I$1:I922,SUMPRODUCT(MAX((A$1:A922=A923)*(B$1:B922=B923)*ROW(A$1:A922)))),IF(INDEX(I$1:I922,SUMPRODUCT(MAX((A$1:A922=A923)*(B$1:B922=B923)*ROW(A$1:A922))))="",C923&amp;"",INDEX(I$1:I922,SUMPRODUCT(MAX((A$1:A922=A923)*(B$1:B922=B923)*ROW(A$1:A922))))&amp;"; "&amp;C923))))</f>
        <v/>
      </c>
      <c r="J923" s="18" t="str">
        <f aca="false">IF(A923="","",A923&amp;"|"&amp;COUNTIF(A$2:A923,A923))</f>
        <v>Emet-Duo 25/1000 ER|13</v>
      </c>
      <c r="K923" s="18" t="n">
        <f aca="false">IF(OR(A923="",B923=""),0,IF(COUNTIFS(A$2:A923,A923,B$2:B923,B923)=1,1,0))</f>
        <v>1</v>
      </c>
    </row>
    <row r="924" customFormat="false" ht="15" hidden="false" customHeight="false" outlineLevel="0" collapsed="false">
      <c r="A924" s="15" t="s">
        <v>434</v>
      </c>
      <c r="B924" s="15" t="s">
        <v>338</v>
      </c>
      <c r="C924" s="15"/>
      <c r="D924" s="15"/>
      <c r="F924" s="18" t="str">
        <f aca="false">IF(B924="","",IFERROR(INDEX(Materials!$B$2:$B$301,MATCH(B924,Materials!$A$2:$A$301,0)),""))</f>
        <v>Solvent</v>
      </c>
      <c r="G924" s="18" t="str">
        <f aca="true">IF(AND(A924="",B924=""),"",IF(A924="","Missing product",IF(B924="","Missing material",IF(COUNTIF(ProductList,A924)=0,"Product not in Products list",IF(COUNTIF(MaterialList,B924)=0,"Material not in Materials list","OK")))))</f>
        <v>OK</v>
      </c>
      <c r="H924" s="18" t="str">
        <f aca="false">IF(F924="Active",A924&amp;"|"&amp;COUNTIFS(A$2:A924,A924,F$2:F924,"Active"),"")</f>
        <v/>
      </c>
      <c r="I924" s="18" t="str">
        <f aca="false">IF(B924="","",IF(SUMPRODUCT(MAX((A$1:A923=A924)*(B$1:B923=B924)*ROW(A$1:A923)))=0,C924&amp;"",IF(C924="",INDEX(I$1:I923,SUMPRODUCT(MAX((A$1:A923=A924)*(B$1:B923=B924)*ROW(A$1:A923)))),IF(INDEX(I$1:I923,SUMPRODUCT(MAX((A$1:A923=A924)*(B$1:B923=B924)*ROW(A$1:A923))))="",C924&amp;"",INDEX(I$1:I923,SUMPRODUCT(MAX((A$1:A923=A924)*(B$1:B923=B924)*ROW(A$1:A923))))&amp;"; "&amp;C924))))</f>
        <v/>
      </c>
      <c r="J924" s="18" t="str">
        <f aca="false">IF(A924="","",A924&amp;"|"&amp;COUNTIF(A$2:A924,A924))</f>
        <v>Emet-Duo 25/1000 ER|14</v>
      </c>
      <c r="K924" s="18" t="n">
        <f aca="false">IF(OR(A924="",B924=""),0,IF(COUNTIFS(A$2:A924,A924,B$2:B924,B924)=1,1,0))</f>
        <v>1</v>
      </c>
    </row>
    <row r="925" customFormat="false" ht="15" hidden="false" customHeight="false" outlineLevel="0" collapsed="false">
      <c r="A925" s="15" t="s">
        <v>434</v>
      </c>
      <c r="B925" s="15" t="s">
        <v>115</v>
      </c>
      <c r="C925" s="15"/>
      <c r="D925" s="15"/>
      <c r="F925" s="18" t="str">
        <f aca="false">IF(B925="","",IFERROR(INDEX(Materials!$B$2:$B$301,MATCH(B925,Materials!$A$2:$A$301,0)),""))</f>
        <v>Active</v>
      </c>
      <c r="G925" s="18" t="str">
        <f aca="true">IF(AND(A925="",B925=""),"",IF(A925="","Missing product",IF(B925="","Missing material",IF(COUNTIF(ProductList,A925)=0,"Product not in Products list",IF(COUNTIF(MaterialList,B925)=0,"Material not in Materials list","OK")))))</f>
        <v>OK</v>
      </c>
      <c r="H925" s="18" t="str">
        <f aca="false">IF(F925="Active",A925&amp;"|"&amp;COUNTIFS(A$2:A925,A925,F$2:F925,"Active"),"")</f>
        <v>Emet-Duo 25/1000 ER|2</v>
      </c>
      <c r="I925" s="18" t="str">
        <f aca="false">IF(B925="","",IF(SUMPRODUCT(MAX((A$1:A924=A925)*(B$1:B924=B925)*ROW(A$1:A924)))=0,C925&amp;"",IF(C925="",INDEX(I$1:I924,SUMPRODUCT(MAX((A$1:A924=A925)*(B$1:B924=B925)*ROW(A$1:A924)))),IF(INDEX(I$1:I924,SUMPRODUCT(MAX((A$1:A924=A925)*(B$1:B924=B925)*ROW(A$1:A924))))="",C925&amp;"",INDEX(I$1:I924,SUMPRODUCT(MAX((A$1:A924=A925)*(B$1:B924=B925)*ROW(A$1:A924))))&amp;"; "&amp;C925))))</f>
        <v/>
      </c>
      <c r="J925" s="18" t="str">
        <f aca="false">IF(A925="","",A925&amp;"|"&amp;COUNTIF(A$2:A925,A925))</f>
        <v>Emet-Duo 25/1000 ER|15</v>
      </c>
      <c r="K925" s="18" t="n">
        <f aca="false">IF(OR(A925="",B925=""),0,IF(COUNTIFS(A$2:A925,A925,B$2:B925,B925)=1,1,0))</f>
        <v>1</v>
      </c>
    </row>
    <row r="926" customFormat="false" ht="15" hidden="false" customHeight="false" outlineLevel="0" collapsed="false">
      <c r="A926" s="15" t="s">
        <v>434</v>
      </c>
      <c r="B926" s="15" t="s">
        <v>226</v>
      </c>
      <c r="C926" s="15"/>
      <c r="D926" s="15"/>
      <c r="F926" s="18" t="str">
        <f aca="false">IF(B926="","",IFERROR(INDEX(Materials!$B$2:$B$301,MATCH(B926,Materials!$A$2:$A$301,0)),""))</f>
        <v>Binder / Coating Polymer</v>
      </c>
      <c r="G926" s="18" t="str">
        <f aca="true">IF(AND(A926="",B926=""),"",IF(A926="","Missing product",IF(B926="","Missing material",IF(COUNTIF(ProductList,A926)=0,"Product not in Products list",IF(COUNTIF(MaterialList,B926)=0,"Material not in Materials list","OK")))))</f>
        <v>OK</v>
      </c>
      <c r="H926" s="18" t="str">
        <f aca="false">IF(F926="Active",A926&amp;"|"&amp;COUNTIFS(A$2:A926,A926,F$2:F926,"Active"),"")</f>
        <v/>
      </c>
      <c r="I926" s="18" t="str">
        <f aca="false">IF(B926="","",IF(SUMPRODUCT(MAX((A$1:A925=A926)*(B$1:B925=B926)*ROW(A$1:A925)))=0,C926&amp;"",IF(C926="",INDEX(I$1:I925,SUMPRODUCT(MAX((A$1:A925=A926)*(B$1:B925=B926)*ROW(A$1:A925)))),IF(INDEX(I$1:I925,SUMPRODUCT(MAX((A$1:A925=A926)*(B$1:B925=B926)*ROW(A$1:A925))))="",C926&amp;"",INDEX(I$1:I925,SUMPRODUCT(MAX((A$1:A925=A926)*(B$1:B925=B926)*ROW(A$1:A925))))&amp;"; "&amp;C926))))</f>
        <v/>
      </c>
      <c r="J926" s="18" t="str">
        <f aca="false">IF(A926="","",A926&amp;"|"&amp;COUNTIF(A$2:A926,A926))</f>
        <v>Emet-Duo 25/1000 ER|16</v>
      </c>
      <c r="K926" s="18" t="n">
        <f aca="false">IF(OR(A926="",B926=""),0,IF(COUNTIFS(A$2:A926,A926,B$2:B926,B926)=1,1,0))</f>
        <v>0</v>
      </c>
    </row>
    <row r="927" customFormat="false" ht="15" hidden="false" customHeight="false" outlineLevel="0" collapsed="false">
      <c r="A927" s="15" t="s">
        <v>434</v>
      </c>
      <c r="B927" s="15" t="s">
        <v>311</v>
      </c>
      <c r="C927" s="15"/>
      <c r="D927" s="15"/>
      <c r="F927" s="18" t="str">
        <f aca="false">IF(B927="","",IFERROR(INDEX(Materials!$B$2:$B$301,MATCH(B927,Materials!$A$2:$A$301,0)),""))</f>
        <v>Plasticizer</v>
      </c>
      <c r="G927" s="18" t="str">
        <f aca="true">IF(AND(A927="",B927=""),"",IF(A927="","Missing product",IF(B927="","Missing material",IF(COUNTIF(ProductList,A927)=0,"Product not in Products list",IF(COUNTIF(MaterialList,B927)=0,"Material not in Materials list","OK")))))</f>
        <v>OK</v>
      </c>
      <c r="H927" s="18" t="str">
        <f aca="false">IF(F927="Active",A927&amp;"|"&amp;COUNTIFS(A$2:A927,A927,F$2:F927,"Active"),"")</f>
        <v/>
      </c>
      <c r="I927" s="18" t="str">
        <f aca="false">IF(B927="","",IF(SUMPRODUCT(MAX((A$1:A926=A927)*(B$1:B926=B927)*ROW(A$1:A926)))=0,C927&amp;"",IF(C927="",INDEX(I$1:I926,SUMPRODUCT(MAX((A$1:A926=A927)*(B$1:B926=B927)*ROW(A$1:A926)))),IF(INDEX(I$1:I926,SUMPRODUCT(MAX((A$1:A926=A927)*(B$1:B926=B927)*ROW(A$1:A926))))="",C927&amp;"",INDEX(I$1:I926,SUMPRODUCT(MAX((A$1:A926=A927)*(B$1:B926=B927)*ROW(A$1:A926))))&amp;"; "&amp;C927))))</f>
        <v/>
      </c>
      <c r="J927" s="18" t="str">
        <f aca="false">IF(A927="","",A927&amp;"|"&amp;COUNTIF(A$2:A927,A927))</f>
        <v>Emet-Duo 25/1000 ER|17</v>
      </c>
      <c r="K927" s="18" t="n">
        <f aca="false">IF(OR(A927="",B927=""),0,IF(COUNTIFS(A$2:A927,A927,B$2:B927,B927)=1,1,0))</f>
        <v>0</v>
      </c>
    </row>
    <row r="928" customFormat="false" ht="15" hidden="false" customHeight="false" outlineLevel="0" collapsed="false">
      <c r="A928" s="15" t="s">
        <v>434</v>
      </c>
      <c r="B928" s="15" t="s">
        <v>316</v>
      </c>
      <c r="C928" s="15"/>
      <c r="D928" s="15"/>
      <c r="F928" s="18" t="str">
        <f aca="false">IF(B928="","",IFERROR(INDEX(Materials!$B$2:$B$301,MATCH(B928,Materials!$A$2:$A$301,0)),""))</f>
        <v>Plasticizer / Humectant</v>
      </c>
      <c r="G928" s="18" t="str">
        <f aca="true">IF(AND(A928="",B928=""),"",IF(A928="","Missing product",IF(B928="","Missing material",IF(COUNTIF(ProductList,A928)=0,"Product not in Products list",IF(COUNTIF(MaterialList,B928)=0,"Material not in Materials list","OK")))))</f>
        <v>OK</v>
      </c>
      <c r="H928" s="18" t="str">
        <f aca="false">IF(F928="Active",A928&amp;"|"&amp;COUNTIFS(A$2:A928,A928,F$2:F928,"Active"),"")</f>
        <v/>
      </c>
      <c r="I928" s="18" t="str">
        <f aca="false">IF(B928="","",IF(SUMPRODUCT(MAX((A$1:A927=A928)*(B$1:B927=B928)*ROW(A$1:A927)))=0,C928&amp;"",IF(C928="",INDEX(I$1:I927,SUMPRODUCT(MAX((A$1:A927=A928)*(B$1:B927=B928)*ROW(A$1:A927)))),IF(INDEX(I$1:I927,SUMPRODUCT(MAX((A$1:A927=A928)*(B$1:B927=B928)*ROW(A$1:A927))))="",C928&amp;"",INDEX(I$1:I927,SUMPRODUCT(MAX((A$1:A927=A928)*(B$1:B927=B928)*ROW(A$1:A927))))&amp;"; "&amp;C928))))</f>
        <v/>
      </c>
      <c r="J928" s="18" t="str">
        <f aca="false">IF(A928="","",A928&amp;"|"&amp;COUNTIF(A$2:A928,A928))</f>
        <v>Emet-Duo 25/1000 ER|18</v>
      </c>
      <c r="K928" s="18" t="n">
        <f aca="false">IF(OR(A928="",B928=""),0,IF(COUNTIFS(A$2:A928,A928,B$2:B928,B928)=1,1,0))</f>
        <v>0</v>
      </c>
    </row>
    <row r="929" customFormat="false" ht="15" hidden="false" customHeight="false" outlineLevel="0" collapsed="false">
      <c r="A929" s="15" t="s">
        <v>434</v>
      </c>
      <c r="B929" s="15" t="s">
        <v>303</v>
      </c>
      <c r="C929" s="15"/>
      <c r="D929" s="15"/>
      <c r="F929" s="18" t="str">
        <f aca="false">IF(B929="","",IFERROR(INDEX(Materials!$B$2:$B$301,MATCH(B929,Materials!$A$2:$A$301,0)),""))</f>
        <v>Opacifier</v>
      </c>
      <c r="G929" s="18" t="str">
        <f aca="true">IF(AND(A929="",B929=""),"",IF(A929="","Missing product",IF(B929="","Missing material",IF(COUNTIF(ProductList,A929)=0,"Product not in Products list",IF(COUNTIF(MaterialList,B929)=0,"Material not in Materials list","OK")))))</f>
        <v>OK</v>
      </c>
      <c r="H929" s="18" t="str">
        <f aca="false">IF(F929="Active",A929&amp;"|"&amp;COUNTIFS(A$2:A929,A929,F$2:F929,"Active"),"")</f>
        <v/>
      </c>
      <c r="I929" s="18" t="str">
        <f aca="false">IF(B929="","",IF(SUMPRODUCT(MAX((A$1:A928=A929)*(B$1:B928=B929)*ROW(A$1:A928)))=0,C929&amp;"",IF(C929="",INDEX(I$1:I928,SUMPRODUCT(MAX((A$1:A928=A929)*(B$1:B928=B929)*ROW(A$1:A928)))),IF(INDEX(I$1:I928,SUMPRODUCT(MAX((A$1:A928=A929)*(B$1:B928=B929)*ROW(A$1:A928))))="",C929&amp;"",INDEX(I$1:I928,SUMPRODUCT(MAX((A$1:A928=A929)*(B$1:B928=B929)*ROW(A$1:A928))))&amp;"; "&amp;C929))))</f>
        <v/>
      </c>
      <c r="J929" s="18" t="str">
        <f aca="false">IF(A929="","",A929&amp;"|"&amp;COUNTIF(A$2:A929,A929))</f>
        <v>Emet-Duo 25/1000 ER|19</v>
      </c>
      <c r="K929" s="18" t="n">
        <f aca="false">IF(OR(A929="",B929=""),0,IF(COUNTIFS(A$2:A929,A929,B$2:B929,B929)=1,1,0))</f>
        <v>0</v>
      </c>
    </row>
    <row r="930" customFormat="false" ht="15" hidden="false" customHeight="false" outlineLevel="0" collapsed="false">
      <c r="A930" s="15" t="s">
        <v>434</v>
      </c>
      <c r="B930" s="15" t="s">
        <v>250</v>
      </c>
      <c r="C930" s="15"/>
      <c r="D930" s="15"/>
      <c r="F930" s="18" t="str">
        <f aca="false">IF(B930="","",IFERROR(INDEX(Materials!$B$2:$B$301,MATCH(B930,Materials!$A$2:$A$301,0)),""))</f>
        <v>Colorant</v>
      </c>
      <c r="G930" s="18" t="str">
        <f aca="true">IF(AND(A930="",B930=""),"",IF(A930="","Missing product",IF(B930="","Missing material",IF(COUNTIF(ProductList,A930)=0,"Product not in Products list",IF(COUNTIF(MaterialList,B930)=0,"Material not in Materials list","OK")))))</f>
        <v>OK</v>
      </c>
      <c r="H930" s="18" t="str">
        <f aca="false">IF(F930="Active",A930&amp;"|"&amp;COUNTIFS(A$2:A930,A930,F$2:F930,"Active"),"")</f>
        <v/>
      </c>
      <c r="I930" s="18" t="str">
        <f aca="false">IF(B930="","",IF(SUMPRODUCT(MAX((A$1:A929=A930)*(B$1:B929=B930)*ROW(A$1:A929)))=0,C930&amp;"",IF(C930="",INDEX(I$1:I929,SUMPRODUCT(MAX((A$1:A929=A930)*(B$1:B929=B930)*ROW(A$1:A929)))),IF(INDEX(I$1:I929,SUMPRODUCT(MAX((A$1:A929=A930)*(B$1:B929=B930)*ROW(A$1:A929))))="",C930&amp;"",INDEX(I$1:I929,SUMPRODUCT(MAX((A$1:A929=A930)*(B$1:B929=B930)*ROW(A$1:A929))))&amp;"; "&amp;C930))))</f>
        <v/>
      </c>
      <c r="J930" s="18" t="str">
        <f aca="false">IF(A930="","",A930&amp;"|"&amp;COUNTIF(A$2:A930,A930))</f>
        <v>Emet-Duo 25/1000 ER|20</v>
      </c>
      <c r="K930" s="18" t="n">
        <f aca="false">IF(OR(A930="",B930=""),0,IF(COUNTIFS(A$2:A930,A930,B$2:B930,B930)=1,1,0))</f>
        <v>1</v>
      </c>
    </row>
    <row r="931" customFormat="false" ht="15" hidden="false" customHeight="false" outlineLevel="0" collapsed="false">
      <c r="A931" s="15" t="s">
        <v>434</v>
      </c>
      <c r="B931" s="15" t="s">
        <v>296</v>
      </c>
      <c r="C931" s="15"/>
      <c r="D931" s="15"/>
      <c r="F931" s="18" t="str">
        <f aca="false">IF(B931="","",IFERROR(INDEX(Materials!$B$2:$B$301,MATCH(B931,Materials!$A$2:$A$301,0)),""))</f>
        <v>Glidant / Anti-tacking</v>
      </c>
      <c r="G931" s="18" t="str">
        <f aca="true">IF(AND(A931="",B931=""),"",IF(A931="","Missing product",IF(B931="","Missing material",IF(COUNTIF(ProductList,A931)=0,"Product not in Products list",IF(COUNTIF(MaterialList,B931)=0,"Material not in Materials list","OK")))))</f>
        <v>OK</v>
      </c>
      <c r="H931" s="18" t="str">
        <f aca="false">IF(F931="Active",A931&amp;"|"&amp;COUNTIFS(A$2:A931,A931,F$2:F931,"Active"),"")</f>
        <v/>
      </c>
      <c r="I931" s="18" t="str">
        <f aca="false">IF(B931="","",IF(SUMPRODUCT(MAX((A$1:A930=A931)*(B$1:B930=B931)*ROW(A$1:A930)))=0,C931&amp;"",IF(C931="",INDEX(I$1:I930,SUMPRODUCT(MAX((A$1:A930=A931)*(B$1:B930=B931)*ROW(A$1:A930)))),IF(INDEX(I$1:I930,SUMPRODUCT(MAX((A$1:A930=A931)*(B$1:B930=B931)*ROW(A$1:A930))))="",C931&amp;"",INDEX(I$1:I930,SUMPRODUCT(MAX((A$1:A930=A931)*(B$1:B930=B931)*ROW(A$1:A930))))&amp;"; "&amp;C931))))</f>
        <v/>
      </c>
      <c r="J931" s="18" t="str">
        <f aca="false">IF(A931="","",A931&amp;"|"&amp;COUNTIF(A$2:A931,A931))</f>
        <v>Emet-Duo 25/1000 ER|21</v>
      </c>
      <c r="K931" s="18" t="n">
        <f aca="false">IF(OR(A931="",B931=""),0,IF(COUNTIFS(A$2:A931,A931,B$2:B931,B931)=1,1,0))</f>
        <v>0</v>
      </c>
    </row>
    <row r="932" customFormat="false" ht="15" hidden="false" customHeight="false" outlineLevel="0" collapsed="false">
      <c r="A932" s="15" t="s">
        <v>434</v>
      </c>
      <c r="B932" s="15" t="s">
        <v>340</v>
      </c>
      <c r="C932" s="15"/>
      <c r="D932" s="15"/>
      <c r="F932" s="18" t="str">
        <f aca="false">IF(B932="","",IFERROR(INDEX(Materials!$B$2:$B$301,MATCH(B932,Materials!$A$2:$A$301,0)),""))</f>
        <v>Solvent</v>
      </c>
      <c r="G932" s="18" t="str">
        <f aca="true">IF(AND(A932="",B932=""),"",IF(A932="","Missing product",IF(B932="","Missing material",IF(COUNTIF(ProductList,A932)=0,"Product not in Products list",IF(COUNTIF(MaterialList,B932)=0,"Material not in Materials list","OK")))))</f>
        <v>OK</v>
      </c>
      <c r="H932" s="18" t="str">
        <f aca="false">IF(F932="Active",A932&amp;"|"&amp;COUNTIFS(A$2:A932,A932,F$2:F932,"Active"),"")</f>
        <v/>
      </c>
      <c r="I932" s="18" t="str">
        <f aca="false">IF(B932="","",IF(SUMPRODUCT(MAX((A$1:A931=A932)*(B$1:B931=B932)*ROW(A$1:A931)))=0,C932&amp;"",IF(C932="",INDEX(I$1:I931,SUMPRODUCT(MAX((A$1:A931=A932)*(B$1:B931=B932)*ROW(A$1:A931)))),IF(INDEX(I$1:I931,SUMPRODUCT(MAX((A$1:A931=A932)*(B$1:B931=B932)*ROW(A$1:A931))))="",C932&amp;"",INDEX(I$1:I931,SUMPRODUCT(MAX((A$1:A931=A932)*(B$1:B931=B932)*ROW(A$1:A931))))&amp;"; "&amp;C932))))</f>
        <v/>
      </c>
      <c r="J932" s="18" t="str">
        <f aca="false">IF(A932="","",A932&amp;"|"&amp;COUNTIF(A$2:A932,A932))</f>
        <v>Emet-Duo 25/1000 ER|22</v>
      </c>
      <c r="K932" s="18" t="n">
        <f aca="false">IF(OR(A932="",B932=""),0,IF(COUNTIFS(A$2:A932,A932,B$2:B932,B932)=1,1,0))</f>
        <v>1</v>
      </c>
    </row>
    <row r="933" customFormat="false" ht="15" hidden="false" customHeight="false" outlineLevel="0" collapsed="false">
      <c r="A933" s="15" t="s">
        <v>434</v>
      </c>
      <c r="B933" s="15" t="s">
        <v>342</v>
      </c>
      <c r="C933" s="15"/>
      <c r="D933" s="15"/>
      <c r="F933" s="18" t="str">
        <f aca="false">IF(B933="","",IFERROR(INDEX(Materials!$B$2:$B$301,MATCH(B933,Materials!$A$2:$A$301,0)),""))</f>
        <v>Solvent</v>
      </c>
      <c r="G933" s="18" t="str">
        <f aca="true">IF(AND(A933="",B933=""),"",IF(A933="","Missing product",IF(B933="","Missing material",IF(COUNTIF(ProductList,A933)=0,"Product not in Products list",IF(COUNTIF(MaterialList,B933)=0,"Material not in Materials list","OK")))))</f>
        <v>OK</v>
      </c>
      <c r="H933" s="18" t="str">
        <f aca="false">IF(F933="Active",A933&amp;"|"&amp;COUNTIFS(A$2:A933,A933,F$2:F933,"Active"),"")</f>
        <v/>
      </c>
      <c r="I933" s="18" t="str">
        <f aca="false">IF(B933="","",IF(SUMPRODUCT(MAX((A$1:A932=A933)*(B$1:B932=B933)*ROW(A$1:A932)))=0,C933&amp;"",IF(C933="",INDEX(I$1:I932,SUMPRODUCT(MAX((A$1:A932=A933)*(B$1:B932=B933)*ROW(A$1:A932)))),IF(INDEX(I$1:I932,SUMPRODUCT(MAX((A$1:A932=A933)*(B$1:B932=B933)*ROW(A$1:A932))))="",C933&amp;"",INDEX(I$1:I932,SUMPRODUCT(MAX((A$1:A932=A933)*(B$1:B932=B933)*ROW(A$1:A932))))&amp;"; "&amp;C933))))</f>
        <v/>
      </c>
      <c r="J933" s="18" t="str">
        <f aca="false">IF(A933="","",A933&amp;"|"&amp;COUNTIF(A$2:A933,A933))</f>
        <v>Emet-Duo 25/1000 ER|23</v>
      </c>
      <c r="K933" s="18" t="n">
        <f aca="false">IF(OR(A933="",B933=""),0,IF(COUNTIFS(A$2:A933,A933,B$2:B933,B933)=1,1,0))</f>
        <v>1</v>
      </c>
    </row>
    <row r="934" customFormat="false" ht="15" hidden="false" customHeight="false" outlineLevel="0" collapsed="false">
      <c r="A934" s="15" t="s">
        <v>436</v>
      </c>
      <c r="B934" s="15" t="s">
        <v>115</v>
      </c>
      <c r="C934" s="15"/>
      <c r="D934" s="15"/>
      <c r="F934" s="18" t="str">
        <f aca="false">IF(B934="","",IFERROR(INDEX(Materials!$B$2:$B$301,MATCH(B934,Materials!$A$2:$A$301,0)),""))</f>
        <v>Active</v>
      </c>
      <c r="G934" s="18" t="str">
        <f aca="true">IF(AND(A934="",B934=""),"",IF(A934="","Missing product",IF(B934="","Missing material",IF(COUNTIF(ProductList,A934)=0,"Product not in Products list",IF(COUNTIF(MaterialList,B934)=0,"Material not in Materials list","OK")))))</f>
        <v>OK</v>
      </c>
      <c r="H934" s="18" t="str">
        <f aca="false">IF(F934="Active",A934&amp;"|"&amp;COUNTIFS(A$2:A934,A934,F$2:F934,"Active"),"")</f>
        <v>Emet-Duo 5/1000|1</v>
      </c>
      <c r="I934" s="18" t="str">
        <f aca="false">IF(B934="","",IF(SUMPRODUCT(MAX((A$1:A933=A934)*(B$1:B933=B934)*ROW(A$1:A933)))=0,C934&amp;"",IF(C934="",INDEX(I$1:I933,SUMPRODUCT(MAX((A$1:A933=A934)*(B$1:B933=B934)*ROW(A$1:A933)))),IF(INDEX(I$1:I933,SUMPRODUCT(MAX((A$1:A933=A934)*(B$1:B933=B934)*ROW(A$1:A933))))="",C934&amp;"",INDEX(I$1:I933,SUMPRODUCT(MAX((A$1:A933=A934)*(B$1:B933=B934)*ROW(A$1:A933))))&amp;"; "&amp;C934))))</f>
        <v/>
      </c>
      <c r="J934" s="18" t="str">
        <f aca="false">IF(A934="","",A934&amp;"|"&amp;COUNTIF(A$2:A934,A934))</f>
        <v>Emet-Duo 5/1000|1</v>
      </c>
      <c r="K934" s="18" t="n">
        <f aca="false">IF(OR(A934="",B934=""),0,IF(COUNTIFS(A$2:A934,A934,B$2:B934,B934)=1,1,0))</f>
        <v>1</v>
      </c>
    </row>
    <row r="935" customFormat="false" ht="15" hidden="false" customHeight="false" outlineLevel="0" collapsed="false">
      <c r="A935" s="15" t="s">
        <v>436</v>
      </c>
      <c r="B935" s="15" t="s">
        <v>164</v>
      </c>
      <c r="C935" s="15"/>
      <c r="D935" s="15"/>
      <c r="F935" s="18" t="str">
        <f aca="false">IF(B935="","",IFERROR(INDEX(Materials!$B$2:$B$301,MATCH(B935,Materials!$A$2:$A$301,0)),""))</f>
        <v>Active</v>
      </c>
      <c r="G935" s="18" t="str">
        <f aca="true">IF(AND(A935="",B935=""),"",IF(A935="","Missing product",IF(B935="","Missing material",IF(COUNTIF(ProductList,A935)=0,"Product not in Products list",IF(COUNTIF(MaterialList,B935)=0,"Material not in Materials list","OK")))))</f>
        <v>OK</v>
      </c>
      <c r="H935" s="18" t="str">
        <f aca="false">IF(F935="Active",A935&amp;"|"&amp;COUNTIFS(A$2:A935,A935,F$2:F935,"Active"),"")</f>
        <v>Emet-Duo 5/1000|2</v>
      </c>
      <c r="I935" s="18" t="str">
        <f aca="false">IF(B935="","",IF(SUMPRODUCT(MAX((A$1:A934=A935)*(B$1:B934=B935)*ROW(A$1:A934)))=0,C935&amp;"",IF(C935="",INDEX(I$1:I934,SUMPRODUCT(MAX((A$1:A934=A935)*(B$1:B934=B935)*ROW(A$1:A934)))),IF(INDEX(I$1:I934,SUMPRODUCT(MAX((A$1:A934=A935)*(B$1:B934=B935)*ROW(A$1:A934))))="",C935&amp;"",INDEX(I$1:I934,SUMPRODUCT(MAX((A$1:A934=A935)*(B$1:B934=B935)*ROW(A$1:A934))))&amp;"; "&amp;C935))))</f>
        <v/>
      </c>
      <c r="J935" s="18" t="str">
        <f aca="false">IF(A935="","",A935&amp;"|"&amp;COUNTIF(A$2:A935,A935))</f>
        <v>Emet-Duo 5/1000|2</v>
      </c>
      <c r="K935" s="18" t="n">
        <f aca="false">IF(OR(A935="",B935=""),0,IF(COUNTIFS(A$2:A935,A935,B$2:B935,B935)=1,1,0))</f>
        <v>1</v>
      </c>
    </row>
    <row r="936" customFormat="false" ht="15" hidden="false" customHeight="false" outlineLevel="0" collapsed="false">
      <c r="A936" s="15" t="s">
        <v>436</v>
      </c>
      <c r="B936" s="15" t="s">
        <v>219</v>
      </c>
      <c r="C936" s="15"/>
      <c r="D936" s="15"/>
      <c r="F936" s="18" t="str">
        <f aca="false">IF(B936="","",IFERROR(INDEX(Materials!$B$2:$B$301,MATCH(B936,Materials!$A$2:$A$301,0)),""))</f>
        <v>Binder</v>
      </c>
      <c r="G936" s="18" t="str">
        <f aca="true">IF(AND(A936="",B936=""),"",IF(A936="","Missing product",IF(B936="","Missing material",IF(COUNTIF(ProductList,A936)=0,"Product not in Products list",IF(COUNTIF(MaterialList,B936)=0,"Material not in Materials list","OK")))))</f>
        <v>OK</v>
      </c>
      <c r="H936" s="18" t="str">
        <f aca="false">IF(F936="Active",A936&amp;"|"&amp;COUNTIFS(A$2:A936,A936,F$2:F936,"Active"),"")</f>
        <v/>
      </c>
      <c r="I936" s="18" t="str">
        <f aca="false">IF(B936="","",IF(SUMPRODUCT(MAX((A$1:A935=A936)*(B$1:B935=B936)*ROW(A$1:A935)))=0,C936&amp;"",IF(C936="",INDEX(I$1:I935,SUMPRODUCT(MAX((A$1:A935=A936)*(B$1:B935=B936)*ROW(A$1:A935)))),IF(INDEX(I$1:I935,SUMPRODUCT(MAX((A$1:A935=A936)*(B$1:B935=B936)*ROW(A$1:A935))))="",C936&amp;"",INDEX(I$1:I935,SUMPRODUCT(MAX((A$1:A935=A936)*(B$1:B935=B936)*ROW(A$1:A935))))&amp;"; "&amp;C936))))</f>
        <v/>
      </c>
      <c r="J936" s="18" t="str">
        <f aca="false">IF(A936="","",A936&amp;"|"&amp;COUNTIF(A$2:A936,A936))</f>
        <v>Emet-Duo 5/1000|3</v>
      </c>
      <c r="K936" s="18" t="n">
        <f aca="false">IF(OR(A936="",B936=""),0,IF(COUNTIFS(A$2:A936,A936,B$2:B936,B936)=1,1,0))</f>
        <v>1</v>
      </c>
    </row>
    <row r="937" customFormat="false" ht="15" hidden="false" customHeight="false" outlineLevel="0" collapsed="false">
      <c r="A937" s="15" t="s">
        <v>436</v>
      </c>
      <c r="B937" s="15" t="s">
        <v>263</v>
      </c>
      <c r="C937" s="15"/>
      <c r="D937" s="15"/>
      <c r="F937" s="18" t="str">
        <f aca="false">IF(B937="","",IFERROR(INDEX(Materials!$B$2:$B$301,MATCH(B937,Materials!$A$2:$A$301,0)),""))</f>
        <v>Filler / Diluent</v>
      </c>
      <c r="G937" s="18" t="str">
        <f aca="true">IF(AND(A937="",B937=""),"",IF(A937="","Missing product",IF(B937="","Missing material",IF(COUNTIF(ProductList,A937)=0,"Product not in Products list",IF(COUNTIF(MaterialList,B937)=0,"Material not in Materials list","OK")))))</f>
        <v>OK</v>
      </c>
      <c r="H937" s="18" t="str">
        <f aca="false">IF(F937="Active",A937&amp;"|"&amp;COUNTIFS(A$2:A937,A937,F$2:F937,"Active"),"")</f>
        <v/>
      </c>
      <c r="I937" s="18" t="str">
        <f aca="false">IF(B937="","",IF(SUMPRODUCT(MAX((A$1:A936=A937)*(B$1:B936=B937)*ROW(A$1:A936)))=0,C937&amp;"",IF(C937="",INDEX(I$1:I936,SUMPRODUCT(MAX((A$1:A936=A937)*(B$1:B936=B937)*ROW(A$1:A936)))),IF(INDEX(I$1:I936,SUMPRODUCT(MAX((A$1:A936=A937)*(B$1:B936=B937)*ROW(A$1:A936))))="",C937&amp;"",INDEX(I$1:I936,SUMPRODUCT(MAX((A$1:A936=A937)*(B$1:B936=B937)*ROW(A$1:A936))))&amp;"; "&amp;C937))))</f>
        <v/>
      </c>
      <c r="J937" s="18" t="str">
        <f aca="false">IF(A937="","",A937&amp;"|"&amp;COUNTIF(A$2:A937,A937))</f>
        <v>Emet-Duo 5/1000|4</v>
      </c>
      <c r="K937" s="18" t="n">
        <f aca="false">IF(OR(A937="",B937=""),0,IF(COUNTIFS(A$2:A937,A937,B$2:B937,B937)=1,1,0))</f>
        <v>1</v>
      </c>
    </row>
    <row r="938" customFormat="false" ht="15" hidden="false" customHeight="false" outlineLevel="0" collapsed="false">
      <c r="A938" s="15" t="s">
        <v>436</v>
      </c>
      <c r="B938" s="15" t="s">
        <v>257</v>
      </c>
      <c r="C938" s="15"/>
      <c r="D938" s="15"/>
      <c r="F938" s="18" t="str">
        <f aca="false">IF(B938="","",IFERROR(INDEX(Materials!$B$2:$B$301,MATCH(B938,Materials!$A$2:$A$301,0)),""))</f>
        <v>Disintegrant</v>
      </c>
      <c r="G938" s="18" t="str">
        <f aca="true">IF(AND(A938="",B938=""),"",IF(A938="","Missing product",IF(B938="","Missing material",IF(COUNTIF(ProductList,A938)=0,"Product not in Products list",IF(COUNTIF(MaterialList,B938)=0,"Material not in Materials list","OK")))))</f>
        <v>OK</v>
      </c>
      <c r="H938" s="18" t="str">
        <f aca="false">IF(F938="Active",A938&amp;"|"&amp;COUNTIFS(A$2:A938,A938,F$2:F938,"Active"),"")</f>
        <v/>
      </c>
      <c r="I938" s="18" t="str">
        <f aca="false">IF(B938="","",IF(SUMPRODUCT(MAX((A$1:A937=A938)*(B$1:B937=B938)*ROW(A$1:A937)))=0,C938&amp;"",IF(C938="",INDEX(I$1:I937,SUMPRODUCT(MAX((A$1:A937=A938)*(B$1:B937=B938)*ROW(A$1:A937)))),IF(INDEX(I$1:I937,SUMPRODUCT(MAX((A$1:A937=A938)*(B$1:B937=B938)*ROW(A$1:A937))))="",C938&amp;"",INDEX(I$1:I937,SUMPRODUCT(MAX((A$1:A937=A938)*(B$1:B937=B938)*ROW(A$1:A937))))&amp;"; "&amp;C938))))</f>
        <v/>
      </c>
      <c r="J938" s="18" t="str">
        <f aca="false">IF(A938="","",A938&amp;"|"&amp;COUNTIF(A$2:A938,A938))</f>
        <v>Emet-Duo 5/1000|5</v>
      </c>
      <c r="K938" s="18" t="n">
        <f aca="false">IF(OR(A938="",B938=""),0,IF(COUNTIFS(A$2:A938,A938,B$2:B938,B938)=1,1,0))</f>
        <v>1</v>
      </c>
    </row>
    <row r="939" customFormat="false" ht="15" hidden="false" customHeight="false" outlineLevel="0" collapsed="false">
      <c r="A939" s="15" t="s">
        <v>436</v>
      </c>
      <c r="B939" s="15" t="s">
        <v>270</v>
      </c>
      <c r="C939" s="15"/>
      <c r="D939" s="15"/>
      <c r="F939" s="18" t="str">
        <f aca="false">IF(B939="","",IFERROR(INDEX(Materials!$B$2:$B$301,MATCH(B939,Materials!$A$2:$A$301,0)),""))</f>
        <v>Filler / Diluent</v>
      </c>
      <c r="G939" s="18" t="str">
        <f aca="true">IF(AND(A939="",B939=""),"",IF(A939="","Missing product",IF(B939="","Missing material",IF(COUNTIF(ProductList,A939)=0,"Product not in Products list",IF(COUNTIF(MaterialList,B939)=0,"Material not in Materials list","OK")))))</f>
        <v>OK</v>
      </c>
      <c r="H939" s="18" t="str">
        <f aca="false">IF(F939="Active",A939&amp;"|"&amp;COUNTIFS(A$2:A939,A939,F$2:F939,"Active"),"")</f>
        <v/>
      </c>
      <c r="I939" s="18" t="str">
        <f aca="false">IF(B939="","",IF(SUMPRODUCT(MAX((A$1:A938=A939)*(B$1:B938=B939)*ROW(A$1:A938)))=0,C939&amp;"",IF(C939="",INDEX(I$1:I938,SUMPRODUCT(MAX((A$1:A938=A939)*(B$1:B938=B939)*ROW(A$1:A938)))),IF(INDEX(I$1:I938,SUMPRODUCT(MAX((A$1:A938=A939)*(B$1:B938=B939)*ROW(A$1:A938))))="",C939&amp;"",INDEX(I$1:I938,SUMPRODUCT(MAX((A$1:A938=A939)*(B$1:B938=B939)*ROW(A$1:A938))))&amp;"; "&amp;C939))))</f>
        <v/>
      </c>
      <c r="J939" s="18" t="str">
        <f aca="false">IF(A939="","",A939&amp;"|"&amp;COUNTIF(A$2:A939,A939))</f>
        <v>Emet-Duo 5/1000|6</v>
      </c>
      <c r="K939" s="18" t="n">
        <f aca="false">IF(OR(A939="",B939=""),0,IF(COUNTIFS(A$2:A939,A939,B$2:B939,B939)=1,1,0))</f>
        <v>1</v>
      </c>
    </row>
    <row r="940" customFormat="false" ht="15" hidden="false" customHeight="false" outlineLevel="0" collapsed="false">
      <c r="A940" s="15" t="s">
        <v>436</v>
      </c>
      <c r="B940" s="15" t="s">
        <v>298</v>
      </c>
      <c r="C940" s="15"/>
      <c r="D940" s="15"/>
      <c r="F940" s="18" t="str">
        <f aca="false">IF(B940="","",IFERROR(INDEX(Materials!$B$2:$B$301,MATCH(B940,Materials!$A$2:$A$301,0)),""))</f>
        <v>Lubricant</v>
      </c>
      <c r="G940" s="18" t="str">
        <f aca="true">IF(AND(A940="",B940=""),"",IF(A940="","Missing product",IF(B940="","Missing material",IF(COUNTIF(ProductList,A940)=0,"Product not in Products list",IF(COUNTIF(MaterialList,B940)=0,"Material not in Materials list","OK")))))</f>
        <v>OK</v>
      </c>
      <c r="H940" s="18" t="str">
        <f aca="false">IF(F940="Active",A940&amp;"|"&amp;COUNTIFS(A$2:A940,A940,F$2:F940,"Active"),"")</f>
        <v/>
      </c>
      <c r="I940" s="18" t="str">
        <f aca="false">IF(B940="","",IF(SUMPRODUCT(MAX((A$1:A939=A940)*(B$1:B939=B940)*ROW(A$1:A939)))=0,C940&amp;"",IF(C940="",INDEX(I$1:I939,SUMPRODUCT(MAX((A$1:A939=A940)*(B$1:B939=B940)*ROW(A$1:A939)))),IF(INDEX(I$1:I939,SUMPRODUCT(MAX((A$1:A939=A940)*(B$1:B939=B940)*ROW(A$1:A939))))="",C940&amp;"",INDEX(I$1:I939,SUMPRODUCT(MAX((A$1:A939=A940)*(B$1:B939=B940)*ROW(A$1:A939))))&amp;"; "&amp;C940))))</f>
        <v/>
      </c>
      <c r="J940" s="18" t="str">
        <f aca="false">IF(A940="","",A940&amp;"|"&amp;COUNTIF(A$2:A940,A940))</f>
        <v>Emet-Duo 5/1000|7</v>
      </c>
      <c r="K940" s="18" t="n">
        <f aca="false">IF(OR(A940="",B940=""),0,IF(COUNTIFS(A$2:A940,A940,B$2:B940,B940)=1,1,0))</f>
        <v>1</v>
      </c>
    </row>
    <row r="941" customFormat="false" ht="15" hidden="false" customHeight="false" outlineLevel="0" collapsed="false">
      <c r="A941" s="15" t="s">
        <v>436</v>
      </c>
      <c r="B941" s="15" t="s">
        <v>293</v>
      </c>
      <c r="C941" s="15"/>
      <c r="D941" s="15"/>
      <c r="F941" s="18" t="str">
        <f aca="false">IF(B941="","",IFERROR(INDEX(Materials!$B$2:$B$301,MATCH(B941,Materials!$A$2:$A$301,0)),""))</f>
        <v>Glidant</v>
      </c>
      <c r="G941" s="18" t="str">
        <f aca="true">IF(AND(A941="",B941=""),"",IF(A941="","Missing product",IF(B941="","Missing material",IF(COUNTIF(ProductList,A941)=0,"Product not in Products list",IF(COUNTIF(MaterialList,B941)=0,"Material not in Materials list","OK")))))</f>
        <v>OK</v>
      </c>
      <c r="H941" s="18" t="str">
        <f aca="false">IF(F941="Active",A941&amp;"|"&amp;COUNTIFS(A$2:A941,A941,F$2:F941,"Active"),"")</f>
        <v/>
      </c>
      <c r="I941" s="18" t="str">
        <f aca="false">IF(B941="","",IF(SUMPRODUCT(MAX((A$1:A940=A941)*(B$1:B940=B941)*ROW(A$1:A940)))=0,C941&amp;"",IF(C941="",INDEX(I$1:I940,SUMPRODUCT(MAX((A$1:A940=A941)*(B$1:B940=B941)*ROW(A$1:A940)))),IF(INDEX(I$1:I940,SUMPRODUCT(MAX((A$1:A940=A941)*(B$1:B940=B941)*ROW(A$1:A940))))="",C941&amp;"",INDEX(I$1:I940,SUMPRODUCT(MAX((A$1:A940=A941)*(B$1:B940=B941)*ROW(A$1:A940))))&amp;"; "&amp;C941))))</f>
        <v/>
      </c>
      <c r="J941" s="18" t="str">
        <f aca="false">IF(A941="","",A941&amp;"|"&amp;COUNTIF(A$2:A941,A941))</f>
        <v>Emet-Duo 5/1000|8</v>
      </c>
      <c r="K941" s="18" t="n">
        <f aca="false">IF(OR(A941="",B941=""),0,IF(COUNTIFS(A$2:A941,A941,B$2:B941,B941)=1,1,0))</f>
        <v>1</v>
      </c>
    </row>
    <row r="942" customFormat="false" ht="15" hidden="false" customHeight="false" outlineLevel="0" collapsed="false">
      <c r="A942" s="15" t="s">
        <v>436</v>
      </c>
      <c r="B942" s="15" t="s">
        <v>342</v>
      </c>
      <c r="C942" s="15"/>
      <c r="D942" s="15"/>
      <c r="F942" s="18" t="str">
        <f aca="false">IF(B942="","",IFERROR(INDEX(Materials!$B$2:$B$301,MATCH(B942,Materials!$A$2:$A$301,0)),""))</f>
        <v>Solvent</v>
      </c>
      <c r="G942" s="18" t="str">
        <f aca="true">IF(AND(A942="",B942=""),"",IF(A942="","Missing product",IF(B942="","Missing material",IF(COUNTIF(ProductList,A942)=0,"Product not in Products list",IF(COUNTIF(MaterialList,B942)=0,"Material not in Materials list","OK")))))</f>
        <v>OK</v>
      </c>
      <c r="H942" s="18" t="str">
        <f aca="false">IF(F942="Active",A942&amp;"|"&amp;COUNTIFS(A$2:A942,A942,F$2:F942,"Active"),"")</f>
        <v/>
      </c>
      <c r="I942" s="18" t="str">
        <f aca="false">IF(B942="","",IF(SUMPRODUCT(MAX((A$1:A941=A942)*(B$1:B941=B942)*ROW(A$1:A941)))=0,C942&amp;"",IF(C942="",INDEX(I$1:I941,SUMPRODUCT(MAX((A$1:A941=A942)*(B$1:B941=B942)*ROW(A$1:A941)))),IF(INDEX(I$1:I941,SUMPRODUCT(MAX((A$1:A941=A942)*(B$1:B941=B942)*ROW(A$1:A941))))="",C942&amp;"",INDEX(I$1:I941,SUMPRODUCT(MAX((A$1:A941=A942)*(B$1:B941=B942)*ROW(A$1:A941))))&amp;"; "&amp;C942))))</f>
        <v/>
      </c>
      <c r="J942" s="18" t="str">
        <f aca="false">IF(A942="","",A942&amp;"|"&amp;COUNTIF(A$2:A942,A942))</f>
        <v>Emet-Duo 5/1000|9</v>
      </c>
      <c r="K942" s="18" t="n">
        <f aca="false">IF(OR(A942="",B942=""),0,IF(COUNTIFS(A$2:A942,A942,B$2:B942,B942)=1,1,0))</f>
        <v>1</v>
      </c>
    </row>
    <row r="943" customFormat="false" ht="15" hidden="false" customHeight="false" outlineLevel="0" collapsed="false">
      <c r="A943" s="15" t="s">
        <v>436</v>
      </c>
      <c r="B943" s="15" t="s">
        <v>338</v>
      </c>
      <c r="C943" s="15"/>
      <c r="D943" s="15"/>
      <c r="F943" s="18" t="str">
        <f aca="false">IF(B943="","",IFERROR(INDEX(Materials!$B$2:$B$301,MATCH(B943,Materials!$A$2:$A$301,0)),""))</f>
        <v>Solvent</v>
      </c>
      <c r="G943" s="18" t="str">
        <f aca="true">IF(AND(A943="",B943=""),"",IF(A943="","Missing product",IF(B943="","Missing material",IF(COUNTIF(ProductList,A943)=0,"Product not in Products list",IF(COUNTIF(MaterialList,B943)=0,"Material not in Materials list","OK")))))</f>
        <v>OK</v>
      </c>
      <c r="H943" s="18" t="str">
        <f aca="false">IF(F943="Active",A943&amp;"|"&amp;COUNTIFS(A$2:A943,A943,F$2:F943,"Active"),"")</f>
        <v/>
      </c>
      <c r="I943" s="18" t="str">
        <f aca="false">IF(B943="","",IF(SUMPRODUCT(MAX((A$1:A942=A943)*(B$1:B942=B943)*ROW(A$1:A942)))=0,C943&amp;"",IF(C943="",INDEX(I$1:I942,SUMPRODUCT(MAX((A$1:A942=A943)*(B$1:B942=B943)*ROW(A$1:A942)))),IF(INDEX(I$1:I942,SUMPRODUCT(MAX((A$1:A942=A943)*(B$1:B942=B943)*ROW(A$1:A942))))="",C943&amp;"",INDEX(I$1:I942,SUMPRODUCT(MAX((A$1:A942=A943)*(B$1:B942=B943)*ROW(A$1:A942))))&amp;"; "&amp;C943))))</f>
        <v/>
      </c>
      <c r="J943" s="18" t="str">
        <f aca="false">IF(A943="","",A943&amp;"|"&amp;COUNTIF(A$2:A943,A943))</f>
        <v>Emet-Duo 5/1000|10</v>
      </c>
      <c r="K943" s="18" t="n">
        <f aca="false">IF(OR(A943="",B943=""),0,IF(COUNTIFS(A$2:A943,A943,B$2:B943,B943)=1,1,0))</f>
        <v>1</v>
      </c>
    </row>
    <row r="944" customFormat="false" ht="15" hidden="false" customHeight="false" outlineLevel="0" collapsed="false">
      <c r="A944" s="15" t="s">
        <v>436</v>
      </c>
      <c r="B944" s="15" t="s">
        <v>226</v>
      </c>
      <c r="C944" s="15"/>
      <c r="D944" s="15"/>
      <c r="F944" s="18" t="str">
        <f aca="false">IF(B944="","",IFERROR(INDEX(Materials!$B$2:$B$301,MATCH(B944,Materials!$A$2:$A$301,0)),""))</f>
        <v>Binder / Coating Polymer</v>
      </c>
      <c r="G944" s="18" t="str">
        <f aca="true">IF(AND(A944="",B944=""),"",IF(A944="","Missing product",IF(B944="","Missing material",IF(COUNTIF(ProductList,A944)=0,"Product not in Products list",IF(COUNTIF(MaterialList,B944)=0,"Material not in Materials list","OK")))))</f>
        <v>OK</v>
      </c>
      <c r="H944" s="18" t="str">
        <f aca="false">IF(F944="Active",A944&amp;"|"&amp;COUNTIFS(A$2:A944,A944,F$2:F944,"Active"),"")</f>
        <v/>
      </c>
      <c r="I944" s="18" t="str">
        <f aca="false">IF(B944="","",IF(SUMPRODUCT(MAX((A$1:A943=A944)*(B$1:B943=B944)*ROW(A$1:A943)))=0,C944&amp;"",IF(C944="",INDEX(I$1:I943,SUMPRODUCT(MAX((A$1:A943=A944)*(B$1:B943=B944)*ROW(A$1:A943)))),IF(INDEX(I$1:I943,SUMPRODUCT(MAX((A$1:A943=A944)*(B$1:B943=B944)*ROW(A$1:A943))))="",C944&amp;"",INDEX(I$1:I943,SUMPRODUCT(MAX((A$1:A943=A944)*(B$1:B943=B944)*ROW(A$1:A943))))&amp;"; "&amp;C944))))</f>
        <v/>
      </c>
      <c r="J944" s="18" t="str">
        <f aca="false">IF(A944="","",A944&amp;"|"&amp;COUNTIF(A$2:A944,A944))</f>
        <v>Emet-Duo 5/1000|11</v>
      </c>
      <c r="K944" s="18" t="n">
        <f aca="false">IF(OR(A944="",B944=""),0,IF(COUNTIFS(A$2:A944,A944,B$2:B944,B944)=1,1,0))</f>
        <v>1</v>
      </c>
    </row>
    <row r="945" customFormat="false" ht="15" hidden="false" customHeight="false" outlineLevel="0" collapsed="false">
      <c r="A945" s="15" t="s">
        <v>436</v>
      </c>
      <c r="B945" s="15" t="s">
        <v>303</v>
      </c>
      <c r="C945" s="15"/>
      <c r="D945" s="15"/>
      <c r="F945" s="18" t="str">
        <f aca="false">IF(B945="","",IFERROR(INDEX(Materials!$B$2:$B$301,MATCH(B945,Materials!$A$2:$A$301,0)),""))</f>
        <v>Opacifier</v>
      </c>
      <c r="G945" s="18" t="str">
        <f aca="true">IF(AND(A945="",B945=""),"",IF(A945="","Missing product",IF(B945="","Missing material",IF(COUNTIF(ProductList,A945)=0,"Product not in Products list",IF(COUNTIF(MaterialList,B945)=0,"Material not in Materials list","OK")))))</f>
        <v>OK</v>
      </c>
      <c r="H945" s="18" t="str">
        <f aca="false">IF(F945="Active",A945&amp;"|"&amp;COUNTIFS(A$2:A945,A945,F$2:F945,"Active"),"")</f>
        <v/>
      </c>
      <c r="I945" s="18" t="str">
        <f aca="false">IF(B945="","",IF(SUMPRODUCT(MAX((A$1:A944=A945)*(B$1:B944=B945)*ROW(A$1:A944)))=0,C945&amp;"",IF(C945="",INDEX(I$1:I944,SUMPRODUCT(MAX((A$1:A944=A945)*(B$1:B944=B945)*ROW(A$1:A944)))),IF(INDEX(I$1:I944,SUMPRODUCT(MAX((A$1:A944=A945)*(B$1:B944=B945)*ROW(A$1:A944))))="",C945&amp;"",INDEX(I$1:I944,SUMPRODUCT(MAX((A$1:A944=A945)*(B$1:B944=B945)*ROW(A$1:A944))))&amp;"; "&amp;C945))))</f>
        <v/>
      </c>
      <c r="J945" s="18" t="str">
        <f aca="false">IF(A945="","",A945&amp;"|"&amp;COUNTIF(A$2:A945,A945))</f>
        <v>Emet-Duo 5/1000|12</v>
      </c>
      <c r="K945" s="18" t="n">
        <f aca="false">IF(OR(A945="",B945=""),0,IF(COUNTIFS(A$2:A945,A945,B$2:B945,B945)=1,1,0))</f>
        <v>1</v>
      </c>
    </row>
    <row r="946" customFormat="false" ht="15" hidden="false" customHeight="false" outlineLevel="0" collapsed="false">
      <c r="A946" s="15" t="s">
        <v>436</v>
      </c>
      <c r="B946" s="15" t="s">
        <v>296</v>
      </c>
      <c r="C946" s="15"/>
      <c r="D946" s="15"/>
      <c r="F946" s="18" t="str">
        <f aca="false">IF(B946="","",IFERROR(INDEX(Materials!$B$2:$B$301,MATCH(B946,Materials!$A$2:$A$301,0)),""))</f>
        <v>Glidant / Anti-tacking</v>
      </c>
      <c r="G946" s="18" t="str">
        <f aca="true">IF(AND(A946="",B946=""),"",IF(A946="","Missing product",IF(B946="","Missing material",IF(COUNTIF(ProductList,A946)=0,"Product not in Products list",IF(COUNTIF(MaterialList,B946)=0,"Material not in Materials list","OK")))))</f>
        <v>OK</v>
      </c>
      <c r="H946" s="18" t="str">
        <f aca="false">IF(F946="Active",A946&amp;"|"&amp;COUNTIFS(A$2:A946,A946,F$2:F946,"Active"),"")</f>
        <v/>
      </c>
      <c r="I946" s="18" t="str">
        <f aca="false">IF(B946="","",IF(SUMPRODUCT(MAX((A$1:A945=A946)*(B$1:B945=B946)*ROW(A$1:A945)))=0,C946&amp;"",IF(C946="",INDEX(I$1:I945,SUMPRODUCT(MAX((A$1:A945=A946)*(B$1:B945=B946)*ROW(A$1:A945)))),IF(INDEX(I$1:I945,SUMPRODUCT(MAX((A$1:A945=A946)*(B$1:B945=B946)*ROW(A$1:A945))))="",C946&amp;"",INDEX(I$1:I945,SUMPRODUCT(MAX((A$1:A945=A946)*(B$1:B945=B946)*ROW(A$1:A945))))&amp;"; "&amp;C946))))</f>
        <v/>
      </c>
      <c r="J946" s="18" t="str">
        <f aca="false">IF(A946="","",A946&amp;"|"&amp;COUNTIF(A$2:A946,A946))</f>
        <v>Emet-Duo 5/1000|13</v>
      </c>
      <c r="K946" s="18" t="n">
        <f aca="false">IF(OR(A946="",B946=""),0,IF(COUNTIFS(A$2:A946,A946,B$2:B946,B946)=1,1,0))</f>
        <v>1</v>
      </c>
    </row>
    <row r="947" customFormat="false" ht="15" hidden="false" customHeight="false" outlineLevel="0" collapsed="false">
      <c r="A947" s="15" t="s">
        <v>436</v>
      </c>
      <c r="B947" s="15" t="s">
        <v>311</v>
      </c>
      <c r="C947" s="15"/>
      <c r="D947" s="15"/>
      <c r="F947" s="18" t="str">
        <f aca="false">IF(B947="","",IFERROR(INDEX(Materials!$B$2:$B$301,MATCH(B947,Materials!$A$2:$A$301,0)),""))</f>
        <v>Plasticizer</v>
      </c>
      <c r="G947" s="18" t="str">
        <f aca="true">IF(AND(A947="",B947=""),"",IF(A947="","Missing product",IF(B947="","Missing material",IF(COUNTIF(ProductList,A947)=0,"Product not in Products list",IF(COUNTIF(MaterialList,B947)=0,"Material not in Materials list","OK")))))</f>
        <v>OK</v>
      </c>
      <c r="H947" s="18" t="str">
        <f aca="false">IF(F947="Active",A947&amp;"|"&amp;COUNTIFS(A$2:A947,A947,F$2:F947,"Active"),"")</f>
        <v/>
      </c>
      <c r="I947" s="18" t="str">
        <f aca="false">IF(B947="","",IF(SUMPRODUCT(MAX((A$1:A946=A947)*(B$1:B946=B947)*ROW(A$1:A946)))=0,C947&amp;"",IF(C947="",INDEX(I$1:I946,SUMPRODUCT(MAX((A$1:A946=A947)*(B$1:B946=B947)*ROW(A$1:A946)))),IF(INDEX(I$1:I946,SUMPRODUCT(MAX((A$1:A946=A947)*(B$1:B946=B947)*ROW(A$1:A946))))="",C947&amp;"",INDEX(I$1:I946,SUMPRODUCT(MAX((A$1:A946=A947)*(B$1:B946=B947)*ROW(A$1:A946))))&amp;"; "&amp;C947))))</f>
        <v/>
      </c>
      <c r="J947" s="18" t="str">
        <f aca="false">IF(A947="","",A947&amp;"|"&amp;COUNTIF(A$2:A947,A947))</f>
        <v>Emet-Duo 5/1000|14</v>
      </c>
      <c r="K947" s="18" t="n">
        <f aca="false">IF(OR(A947="",B947=""),0,IF(COUNTIFS(A$2:A947,A947,B$2:B947,B947)=1,1,0))</f>
        <v>1</v>
      </c>
    </row>
    <row r="948" customFormat="false" ht="15" hidden="false" customHeight="false" outlineLevel="0" collapsed="false">
      <c r="A948" s="15" t="s">
        <v>436</v>
      </c>
      <c r="B948" s="15" t="s">
        <v>252</v>
      </c>
      <c r="C948" s="15"/>
      <c r="D948" s="15"/>
      <c r="F948" s="18" t="str">
        <f aca="false">IF(B948="","",IFERROR(INDEX(Materials!$B$2:$B$301,MATCH(B948,Materials!$A$2:$A$301,0)),""))</f>
        <v>Colorant</v>
      </c>
      <c r="G948" s="18" t="str">
        <f aca="true">IF(AND(A948="",B948=""),"",IF(A948="","Missing product",IF(B948="","Missing material",IF(COUNTIF(ProductList,A948)=0,"Product not in Products list",IF(COUNTIF(MaterialList,B948)=0,"Material not in Materials list","OK")))))</f>
        <v>OK</v>
      </c>
      <c r="H948" s="18" t="str">
        <f aca="false">IF(F948="Active",A948&amp;"|"&amp;COUNTIFS(A$2:A948,A948,F$2:F948,"Active"),"")</f>
        <v/>
      </c>
      <c r="I948" s="18" t="str">
        <f aca="false">IF(B948="","",IF(SUMPRODUCT(MAX((A$1:A947=A948)*(B$1:B947=B948)*ROW(A$1:A947)))=0,C948&amp;"",IF(C948="",INDEX(I$1:I947,SUMPRODUCT(MAX((A$1:A947=A948)*(B$1:B947=B948)*ROW(A$1:A947)))),IF(INDEX(I$1:I947,SUMPRODUCT(MAX((A$1:A947=A948)*(B$1:B947=B948)*ROW(A$1:A947))))="",C948&amp;"",INDEX(I$1:I947,SUMPRODUCT(MAX((A$1:A947=A948)*(B$1:B947=B948)*ROW(A$1:A947))))&amp;"; "&amp;C948))))</f>
        <v/>
      </c>
      <c r="J948" s="18" t="str">
        <f aca="false">IF(A948="","",A948&amp;"|"&amp;COUNTIF(A$2:A948,A948))</f>
        <v>Emet-Duo 5/1000|15</v>
      </c>
      <c r="K948" s="18" t="n">
        <f aca="false">IF(OR(A948="",B948=""),0,IF(COUNTIFS(A$2:A948,A948,B$2:B948,B948)=1,1,0))</f>
        <v>1</v>
      </c>
    </row>
    <row r="949" customFormat="false" ht="15" hidden="false" customHeight="false" outlineLevel="0" collapsed="false">
      <c r="A949" s="15" t="s">
        <v>436</v>
      </c>
      <c r="B949" s="15" t="s">
        <v>338</v>
      </c>
      <c r="C949" s="15"/>
      <c r="D949" s="15"/>
      <c r="F949" s="18" t="str">
        <f aca="false">IF(B949="","",IFERROR(INDEX(Materials!$B$2:$B$301,MATCH(B949,Materials!$A$2:$A$301,0)),""))</f>
        <v>Solvent</v>
      </c>
      <c r="G949" s="18" t="str">
        <f aca="true">IF(AND(A949="",B949=""),"",IF(A949="","Missing product",IF(B949="","Missing material",IF(COUNTIF(ProductList,A949)=0,"Product not in Products list",IF(COUNTIF(MaterialList,B949)=0,"Material not in Materials list","OK")))))</f>
        <v>OK</v>
      </c>
      <c r="H949" s="18" t="str">
        <f aca="false">IF(F949="Active",A949&amp;"|"&amp;COUNTIFS(A$2:A949,A949,F$2:F949,"Active"),"")</f>
        <v/>
      </c>
      <c r="I949" s="18" t="str">
        <f aca="false">IF(B949="","",IF(SUMPRODUCT(MAX((A$1:A948=A949)*(B$1:B948=B949)*ROW(A$1:A948)))=0,C949&amp;"",IF(C949="",INDEX(I$1:I948,SUMPRODUCT(MAX((A$1:A948=A949)*(B$1:B948=B949)*ROW(A$1:A948)))),IF(INDEX(I$1:I948,SUMPRODUCT(MAX((A$1:A948=A949)*(B$1:B948=B949)*ROW(A$1:A948))))="",C949&amp;"",INDEX(I$1:I948,SUMPRODUCT(MAX((A$1:A948=A949)*(B$1:B948=B949)*ROW(A$1:A948))))&amp;"; "&amp;C949))))</f>
        <v/>
      </c>
      <c r="J949" s="18" t="str">
        <f aca="false">IF(A949="","",A949&amp;"|"&amp;COUNTIF(A$2:A949,A949))</f>
        <v>Emet-Duo 5/1000|16</v>
      </c>
      <c r="K949" s="18" t="n">
        <f aca="false">IF(OR(A949="",B949=""),0,IF(COUNTIFS(A$2:A949,A949,B$2:B949,B949)=1,1,0))</f>
        <v>0</v>
      </c>
    </row>
    <row r="950" customFormat="false" ht="15" hidden="false" customHeight="false" outlineLevel="0" collapsed="false">
      <c r="A950" s="15" t="s">
        <v>436</v>
      </c>
      <c r="B950" s="15" t="s">
        <v>341</v>
      </c>
      <c r="C950" s="15"/>
      <c r="D950" s="15"/>
      <c r="F950" s="18" t="str">
        <f aca="false">IF(B950="","",IFERROR(INDEX(Materials!$B$2:$B$301,MATCH(B950,Materials!$A$2:$A$301,0)),""))</f>
        <v>Solvent</v>
      </c>
      <c r="G950" s="18" t="str">
        <f aca="true">IF(AND(A950="",B950=""),"",IF(A950="","Missing product",IF(B950="","Missing material",IF(COUNTIF(ProductList,A950)=0,"Product not in Products list",IF(COUNTIF(MaterialList,B950)=0,"Material not in Materials list","OK")))))</f>
        <v>OK</v>
      </c>
      <c r="H950" s="18" t="str">
        <f aca="false">IF(F950="Active",A950&amp;"|"&amp;COUNTIFS(A$2:A950,A950,F$2:F950,"Active"),"")</f>
        <v/>
      </c>
      <c r="I950" s="18" t="str">
        <f aca="false">IF(B950="","",IF(SUMPRODUCT(MAX((A$1:A949=A950)*(B$1:B949=B950)*ROW(A$1:A949)))=0,C950&amp;"",IF(C950="",INDEX(I$1:I949,SUMPRODUCT(MAX((A$1:A949=A950)*(B$1:B949=B950)*ROW(A$1:A949)))),IF(INDEX(I$1:I949,SUMPRODUCT(MAX((A$1:A949=A950)*(B$1:B949=B950)*ROW(A$1:A949))))="",C950&amp;"",INDEX(I$1:I949,SUMPRODUCT(MAX((A$1:A949=A950)*(B$1:B949=B950)*ROW(A$1:A949))))&amp;"; "&amp;C950))))</f>
        <v/>
      </c>
      <c r="J950" s="18" t="str">
        <f aca="false">IF(A950="","",A950&amp;"|"&amp;COUNTIF(A$2:A950,A950))</f>
        <v>Emet-Duo 5/1000|17</v>
      </c>
      <c r="K950" s="18" t="n">
        <f aca="false">IF(OR(A950="",B950=""),0,IF(COUNTIFS(A$2:A950,A950,B$2:B950,B950)=1,1,0))</f>
        <v>1</v>
      </c>
    </row>
    <row r="951" customFormat="false" ht="15" hidden="false" customHeight="false" outlineLevel="0" collapsed="false">
      <c r="A951" s="15" t="s">
        <v>437</v>
      </c>
      <c r="B951" s="15" t="s">
        <v>115</v>
      </c>
      <c r="C951" s="15"/>
      <c r="D951" s="15"/>
      <c r="F951" s="18" t="str">
        <f aca="false">IF(B951="","",IFERROR(INDEX(Materials!$B$2:$B$301,MATCH(B951,Materials!$A$2:$A$301,0)),""))</f>
        <v>Active</v>
      </c>
      <c r="G951" s="18" t="str">
        <f aca="true">IF(AND(A951="",B951=""),"",IF(A951="","Missing product",IF(B951="","Missing material",IF(COUNTIF(ProductList,A951)=0,"Product not in Products list",IF(COUNTIF(MaterialList,B951)=0,"Material not in Materials list","OK")))))</f>
        <v>OK</v>
      </c>
      <c r="H951" s="18" t="str">
        <f aca="false">IF(F951="Active",A951&amp;"|"&amp;COUNTIFS(A$2:A951,A951,F$2:F951,"Active"),"")</f>
        <v>Emet-Duo 12.5/500|1</v>
      </c>
      <c r="I951" s="18" t="str">
        <f aca="false">IF(B951="","",IF(SUMPRODUCT(MAX((A$1:A950=A951)*(B$1:B950=B951)*ROW(A$1:A950)))=0,C951&amp;"",IF(C951="",INDEX(I$1:I950,SUMPRODUCT(MAX((A$1:A950=A951)*(B$1:B950=B951)*ROW(A$1:A950)))),IF(INDEX(I$1:I950,SUMPRODUCT(MAX((A$1:A950=A951)*(B$1:B950=B951)*ROW(A$1:A950))))="",C951&amp;"",INDEX(I$1:I950,SUMPRODUCT(MAX((A$1:A950=A951)*(B$1:B950=B951)*ROW(A$1:A950))))&amp;"; "&amp;C951))))</f>
        <v/>
      </c>
      <c r="J951" s="18" t="str">
        <f aca="false">IF(A951="","",A951&amp;"|"&amp;COUNTIF(A$2:A951,A951))</f>
        <v>Emet-Duo 12.5/500|1</v>
      </c>
      <c r="K951" s="18" t="n">
        <f aca="false">IF(OR(A951="",B951=""),0,IF(COUNTIFS(A$2:A951,A951,B$2:B951,B951)=1,1,0))</f>
        <v>1</v>
      </c>
    </row>
    <row r="952" customFormat="false" ht="15" hidden="false" customHeight="false" outlineLevel="0" collapsed="false">
      <c r="A952" s="15" t="s">
        <v>437</v>
      </c>
      <c r="B952" s="15" t="s">
        <v>164</v>
      </c>
      <c r="C952" s="15"/>
      <c r="D952" s="15"/>
      <c r="F952" s="18" t="str">
        <f aca="false">IF(B952="","",IFERROR(INDEX(Materials!$B$2:$B$301,MATCH(B952,Materials!$A$2:$A$301,0)),""))</f>
        <v>Active</v>
      </c>
      <c r="G952" s="18" t="str">
        <f aca="true">IF(AND(A952="",B952=""),"",IF(A952="","Missing product",IF(B952="","Missing material",IF(COUNTIF(ProductList,A952)=0,"Product not in Products list",IF(COUNTIF(MaterialList,B952)=0,"Material not in Materials list","OK")))))</f>
        <v>OK</v>
      </c>
      <c r="H952" s="18" t="str">
        <f aca="false">IF(F952="Active",A952&amp;"|"&amp;COUNTIFS(A$2:A952,A952,F$2:F952,"Active"),"")</f>
        <v>Emet-Duo 12.5/500|2</v>
      </c>
      <c r="I952" s="18" t="str">
        <f aca="false">IF(B952="","",IF(SUMPRODUCT(MAX((A$1:A951=A952)*(B$1:B951=B952)*ROW(A$1:A951)))=0,C952&amp;"",IF(C952="",INDEX(I$1:I951,SUMPRODUCT(MAX((A$1:A951=A952)*(B$1:B951=B952)*ROW(A$1:A951)))),IF(INDEX(I$1:I951,SUMPRODUCT(MAX((A$1:A951=A952)*(B$1:B951=B952)*ROW(A$1:A951))))="",C952&amp;"",INDEX(I$1:I951,SUMPRODUCT(MAX((A$1:A951=A952)*(B$1:B951=B952)*ROW(A$1:A951))))&amp;"; "&amp;C952))))</f>
        <v/>
      </c>
      <c r="J952" s="18" t="str">
        <f aca="false">IF(A952="","",A952&amp;"|"&amp;COUNTIF(A$2:A952,A952))</f>
        <v>Emet-Duo 12.5/500|2</v>
      </c>
      <c r="K952" s="18" t="n">
        <f aca="false">IF(OR(A952="",B952=""),0,IF(COUNTIFS(A$2:A952,A952,B$2:B952,B952)=1,1,0))</f>
        <v>1</v>
      </c>
    </row>
    <row r="953" customFormat="false" ht="15" hidden="false" customHeight="false" outlineLevel="0" collapsed="false">
      <c r="A953" s="15" t="s">
        <v>437</v>
      </c>
      <c r="B953" s="15" t="s">
        <v>219</v>
      </c>
      <c r="C953" s="15"/>
      <c r="D953" s="15"/>
      <c r="F953" s="18" t="str">
        <f aca="false">IF(B953="","",IFERROR(INDEX(Materials!$B$2:$B$301,MATCH(B953,Materials!$A$2:$A$301,0)),""))</f>
        <v>Binder</v>
      </c>
      <c r="G953" s="18" t="str">
        <f aca="true">IF(AND(A953="",B953=""),"",IF(A953="","Missing product",IF(B953="","Missing material",IF(COUNTIF(ProductList,A953)=0,"Product not in Products list",IF(COUNTIF(MaterialList,B953)=0,"Material not in Materials list","OK")))))</f>
        <v>OK</v>
      </c>
      <c r="H953" s="18" t="str">
        <f aca="false">IF(F953="Active",A953&amp;"|"&amp;COUNTIFS(A$2:A953,A953,F$2:F953,"Active"),"")</f>
        <v/>
      </c>
      <c r="I953" s="18" t="str">
        <f aca="false">IF(B953="","",IF(SUMPRODUCT(MAX((A$1:A952=A953)*(B$1:B952=B953)*ROW(A$1:A952)))=0,C953&amp;"",IF(C953="",INDEX(I$1:I952,SUMPRODUCT(MAX((A$1:A952=A953)*(B$1:B952=B953)*ROW(A$1:A952)))),IF(INDEX(I$1:I952,SUMPRODUCT(MAX((A$1:A952=A953)*(B$1:B952=B953)*ROW(A$1:A952))))="",C953&amp;"",INDEX(I$1:I952,SUMPRODUCT(MAX((A$1:A952=A953)*(B$1:B952=B953)*ROW(A$1:A952))))&amp;"; "&amp;C953))))</f>
        <v/>
      </c>
      <c r="J953" s="18" t="str">
        <f aca="false">IF(A953="","",A953&amp;"|"&amp;COUNTIF(A$2:A953,A953))</f>
        <v>Emet-Duo 12.5/500|3</v>
      </c>
      <c r="K953" s="18" t="n">
        <f aca="false">IF(OR(A953="",B953=""),0,IF(COUNTIFS(A$2:A953,A953,B$2:B953,B953)=1,1,0))</f>
        <v>1</v>
      </c>
    </row>
    <row r="954" customFormat="false" ht="15" hidden="false" customHeight="false" outlineLevel="0" collapsed="false">
      <c r="A954" s="15" t="s">
        <v>437</v>
      </c>
      <c r="B954" s="15" t="s">
        <v>263</v>
      </c>
      <c r="C954" s="15"/>
      <c r="D954" s="15"/>
      <c r="F954" s="18" t="str">
        <f aca="false">IF(B954="","",IFERROR(INDEX(Materials!$B$2:$B$301,MATCH(B954,Materials!$A$2:$A$301,0)),""))</f>
        <v>Filler / Diluent</v>
      </c>
      <c r="G954" s="18" t="str">
        <f aca="true">IF(AND(A954="",B954=""),"",IF(A954="","Missing product",IF(B954="","Missing material",IF(COUNTIF(ProductList,A954)=0,"Product not in Products list",IF(COUNTIF(MaterialList,B954)=0,"Material not in Materials list","OK")))))</f>
        <v>OK</v>
      </c>
      <c r="H954" s="18" t="str">
        <f aca="false">IF(F954="Active",A954&amp;"|"&amp;COUNTIFS(A$2:A954,A954,F$2:F954,"Active"),"")</f>
        <v/>
      </c>
      <c r="I954" s="18" t="str">
        <f aca="false">IF(B954="","",IF(SUMPRODUCT(MAX((A$1:A953=A954)*(B$1:B953=B954)*ROW(A$1:A953)))=0,C954&amp;"",IF(C954="",INDEX(I$1:I953,SUMPRODUCT(MAX((A$1:A953=A954)*(B$1:B953=B954)*ROW(A$1:A953)))),IF(INDEX(I$1:I953,SUMPRODUCT(MAX((A$1:A953=A954)*(B$1:B953=B954)*ROW(A$1:A953))))="",C954&amp;"",INDEX(I$1:I953,SUMPRODUCT(MAX((A$1:A953=A954)*(B$1:B953=B954)*ROW(A$1:A953))))&amp;"; "&amp;C954))))</f>
        <v/>
      </c>
      <c r="J954" s="18" t="str">
        <f aca="false">IF(A954="","",A954&amp;"|"&amp;COUNTIF(A$2:A954,A954))</f>
        <v>Emet-Duo 12.5/500|4</v>
      </c>
      <c r="K954" s="18" t="n">
        <f aca="false">IF(OR(A954="",B954=""),0,IF(COUNTIFS(A$2:A954,A954,B$2:B954,B954)=1,1,0))</f>
        <v>1</v>
      </c>
    </row>
    <row r="955" customFormat="false" ht="15" hidden="false" customHeight="false" outlineLevel="0" collapsed="false">
      <c r="A955" s="15" t="s">
        <v>437</v>
      </c>
      <c r="B955" s="15" t="s">
        <v>257</v>
      </c>
      <c r="C955" s="15"/>
      <c r="D955" s="15"/>
      <c r="F955" s="18" t="str">
        <f aca="false">IF(B955="","",IFERROR(INDEX(Materials!$B$2:$B$301,MATCH(B955,Materials!$A$2:$A$301,0)),""))</f>
        <v>Disintegrant</v>
      </c>
      <c r="G955" s="18" t="str">
        <f aca="true">IF(AND(A955="",B955=""),"",IF(A955="","Missing product",IF(B955="","Missing material",IF(COUNTIF(ProductList,A955)=0,"Product not in Products list",IF(COUNTIF(MaterialList,B955)=0,"Material not in Materials list","OK")))))</f>
        <v>OK</v>
      </c>
      <c r="H955" s="18" t="str">
        <f aca="false">IF(F955="Active",A955&amp;"|"&amp;COUNTIFS(A$2:A955,A955,F$2:F955,"Active"),"")</f>
        <v/>
      </c>
      <c r="I955" s="18" t="str">
        <f aca="false">IF(B955="","",IF(SUMPRODUCT(MAX((A$1:A954=A955)*(B$1:B954=B955)*ROW(A$1:A954)))=0,C955&amp;"",IF(C955="",INDEX(I$1:I954,SUMPRODUCT(MAX((A$1:A954=A955)*(B$1:B954=B955)*ROW(A$1:A954)))),IF(INDEX(I$1:I954,SUMPRODUCT(MAX((A$1:A954=A955)*(B$1:B954=B955)*ROW(A$1:A954))))="",C955&amp;"",INDEX(I$1:I954,SUMPRODUCT(MAX((A$1:A954=A955)*(B$1:B954=B955)*ROW(A$1:A954))))&amp;"; "&amp;C955))))</f>
        <v/>
      </c>
      <c r="J955" s="18" t="str">
        <f aca="false">IF(A955="","",A955&amp;"|"&amp;COUNTIF(A$2:A955,A955))</f>
        <v>Emet-Duo 12.5/500|5</v>
      </c>
      <c r="K955" s="18" t="n">
        <f aca="false">IF(OR(A955="",B955=""),0,IF(COUNTIFS(A$2:A955,A955,B$2:B955,B955)=1,1,0))</f>
        <v>1</v>
      </c>
    </row>
    <row r="956" customFormat="false" ht="15" hidden="false" customHeight="false" outlineLevel="0" collapsed="false">
      <c r="A956" s="15" t="s">
        <v>437</v>
      </c>
      <c r="B956" s="15" t="s">
        <v>270</v>
      </c>
      <c r="C956" s="15"/>
      <c r="D956" s="15"/>
      <c r="F956" s="18" t="str">
        <f aca="false">IF(B956="","",IFERROR(INDEX(Materials!$B$2:$B$301,MATCH(B956,Materials!$A$2:$A$301,0)),""))</f>
        <v>Filler / Diluent</v>
      </c>
      <c r="G956" s="18" t="str">
        <f aca="true">IF(AND(A956="",B956=""),"",IF(A956="","Missing product",IF(B956="","Missing material",IF(COUNTIF(ProductList,A956)=0,"Product not in Products list",IF(COUNTIF(MaterialList,B956)=0,"Material not in Materials list","OK")))))</f>
        <v>OK</v>
      </c>
      <c r="H956" s="18" t="str">
        <f aca="false">IF(F956="Active",A956&amp;"|"&amp;COUNTIFS(A$2:A956,A956,F$2:F956,"Active"),"")</f>
        <v/>
      </c>
      <c r="I956" s="18" t="str">
        <f aca="false">IF(B956="","",IF(SUMPRODUCT(MAX((A$1:A955=A956)*(B$1:B955=B956)*ROW(A$1:A955)))=0,C956&amp;"",IF(C956="",INDEX(I$1:I955,SUMPRODUCT(MAX((A$1:A955=A956)*(B$1:B955=B956)*ROW(A$1:A955)))),IF(INDEX(I$1:I955,SUMPRODUCT(MAX((A$1:A955=A956)*(B$1:B955=B956)*ROW(A$1:A955))))="",C956&amp;"",INDEX(I$1:I955,SUMPRODUCT(MAX((A$1:A955=A956)*(B$1:B955=B956)*ROW(A$1:A955))))&amp;"; "&amp;C956))))</f>
        <v/>
      </c>
      <c r="J956" s="18" t="str">
        <f aca="false">IF(A956="","",A956&amp;"|"&amp;COUNTIF(A$2:A956,A956))</f>
        <v>Emet-Duo 12.5/500|6</v>
      </c>
      <c r="K956" s="18" t="n">
        <f aca="false">IF(OR(A956="",B956=""),0,IF(COUNTIFS(A$2:A956,A956,B$2:B956,B956)=1,1,0))</f>
        <v>1</v>
      </c>
    </row>
    <row r="957" customFormat="false" ht="15" hidden="false" customHeight="false" outlineLevel="0" collapsed="false">
      <c r="A957" s="15" t="s">
        <v>437</v>
      </c>
      <c r="B957" s="15" t="s">
        <v>298</v>
      </c>
      <c r="C957" s="15"/>
      <c r="D957" s="15"/>
      <c r="F957" s="18" t="str">
        <f aca="false">IF(B957="","",IFERROR(INDEX(Materials!$B$2:$B$301,MATCH(B957,Materials!$A$2:$A$301,0)),""))</f>
        <v>Lubricant</v>
      </c>
      <c r="G957" s="18" t="str">
        <f aca="true">IF(AND(A957="",B957=""),"",IF(A957="","Missing product",IF(B957="","Missing material",IF(COUNTIF(ProductList,A957)=0,"Product not in Products list",IF(COUNTIF(MaterialList,B957)=0,"Material not in Materials list","OK")))))</f>
        <v>OK</v>
      </c>
      <c r="H957" s="18" t="str">
        <f aca="false">IF(F957="Active",A957&amp;"|"&amp;COUNTIFS(A$2:A957,A957,F$2:F957,"Active"),"")</f>
        <v/>
      </c>
      <c r="I957" s="18" t="str">
        <f aca="false">IF(B957="","",IF(SUMPRODUCT(MAX((A$1:A956=A957)*(B$1:B956=B957)*ROW(A$1:A956)))=0,C957&amp;"",IF(C957="",INDEX(I$1:I956,SUMPRODUCT(MAX((A$1:A956=A957)*(B$1:B956=B957)*ROW(A$1:A956)))),IF(INDEX(I$1:I956,SUMPRODUCT(MAX((A$1:A956=A957)*(B$1:B956=B957)*ROW(A$1:A956))))="",C957&amp;"",INDEX(I$1:I956,SUMPRODUCT(MAX((A$1:A956=A957)*(B$1:B956=B957)*ROW(A$1:A956))))&amp;"; "&amp;C957))))</f>
        <v/>
      </c>
      <c r="J957" s="18" t="str">
        <f aca="false">IF(A957="","",A957&amp;"|"&amp;COUNTIF(A$2:A957,A957))</f>
        <v>Emet-Duo 12.5/500|7</v>
      </c>
      <c r="K957" s="18" t="n">
        <f aca="false">IF(OR(A957="",B957=""),0,IF(COUNTIFS(A$2:A957,A957,B$2:B957,B957)=1,1,0))</f>
        <v>1</v>
      </c>
    </row>
    <row r="958" customFormat="false" ht="15" hidden="false" customHeight="false" outlineLevel="0" collapsed="false">
      <c r="A958" s="15" t="s">
        <v>437</v>
      </c>
      <c r="B958" s="15" t="s">
        <v>293</v>
      </c>
      <c r="C958" s="15"/>
      <c r="D958" s="15"/>
      <c r="F958" s="18" t="str">
        <f aca="false">IF(B958="","",IFERROR(INDEX(Materials!$B$2:$B$301,MATCH(B958,Materials!$A$2:$A$301,0)),""))</f>
        <v>Glidant</v>
      </c>
      <c r="G958" s="18" t="str">
        <f aca="true">IF(AND(A958="",B958=""),"",IF(A958="","Missing product",IF(B958="","Missing material",IF(COUNTIF(ProductList,A958)=0,"Product not in Products list",IF(COUNTIF(MaterialList,B958)=0,"Material not in Materials list","OK")))))</f>
        <v>OK</v>
      </c>
      <c r="H958" s="18" t="str">
        <f aca="false">IF(F958="Active",A958&amp;"|"&amp;COUNTIFS(A$2:A958,A958,F$2:F958,"Active"),"")</f>
        <v/>
      </c>
      <c r="I958" s="18" t="str">
        <f aca="false">IF(B958="","",IF(SUMPRODUCT(MAX((A$1:A957=A958)*(B$1:B957=B958)*ROW(A$1:A957)))=0,C958&amp;"",IF(C958="",INDEX(I$1:I957,SUMPRODUCT(MAX((A$1:A957=A958)*(B$1:B957=B958)*ROW(A$1:A957)))),IF(INDEX(I$1:I957,SUMPRODUCT(MAX((A$1:A957=A958)*(B$1:B957=B958)*ROW(A$1:A957))))="",C958&amp;"",INDEX(I$1:I957,SUMPRODUCT(MAX((A$1:A957=A958)*(B$1:B957=B958)*ROW(A$1:A957))))&amp;"; "&amp;C958))))</f>
        <v/>
      </c>
      <c r="J958" s="18" t="str">
        <f aca="false">IF(A958="","",A958&amp;"|"&amp;COUNTIF(A$2:A958,A958))</f>
        <v>Emet-Duo 12.5/500|8</v>
      </c>
      <c r="K958" s="18" t="n">
        <f aca="false">IF(OR(A958="",B958=""),0,IF(COUNTIFS(A$2:A958,A958,B$2:B958,B958)=1,1,0))</f>
        <v>1</v>
      </c>
    </row>
    <row r="959" customFormat="false" ht="15" hidden="false" customHeight="false" outlineLevel="0" collapsed="false">
      <c r="A959" s="15" t="s">
        <v>437</v>
      </c>
      <c r="B959" s="15" t="s">
        <v>342</v>
      </c>
      <c r="C959" s="15"/>
      <c r="D959" s="15"/>
      <c r="F959" s="18" t="str">
        <f aca="false">IF(B959="","",IFERROR(INDEX(Materials!$B$2:$B$301,MATCH(B959,Materials!$A$2:$A$301,0)),""))</f>
        <v>Solvent</v>
      </c>
      <c r="G959" s="18" t="str">
        <f aca="true">IF(AND(A959="",B959=""),"",IF(A959="","Missing product",IF(B959="","Missing material",IF(COUNTIF(ProductList,A959)=0,"Product not in Products list",IF(COUNTIF(MaterialList,B959)=0,"Material not in Materials list","OK")))))</f>
        <v>OK</v>
      </c>
      <c r="H959" s="18" t="str">
        <f aca="false">IF(F959="Active",A959&amp;"|"&amp;COUNTIFS(A$2:A959,A959,F$2:F959,"Active"),"")</f>
        <v/>
      </c>
      <c r="I959" s="18" t="str">
        <f aca="false">IF(B959="","",IF(SUMPRODUCT(MAX((A$1:A958=A959)*(B$1:B958=B959)*ROW(A$1:A958)))=0,C959&amp;"",IF(C959="",INDEX(I$1:I958,SUMPRODUCT(MAX((A$1:A958=A959)*(B$1:B958=B959)*ROW(A$1:A958)))),IF(INDEX(I$1:I958,SUMPRODUCT(MAX((A$1:A958=A959)*(B$1:B958=B959)*ROW(A$1:A958))))="",C959&amp;"",INDEX(I$1:I958,SUMPRODUCT(MAX((A$1:A958=A959)*(B$1:B958=B959)*ROW(A$1:A958))))&amp;"; "&amp;C959))))</f>
        <v/>
      </c>
      <c r="J959" s="18" t="str">
        <f aca="false">IF(A959="","",A959&amp;"|"&amp;COUNTIF(A$2:A959,A959))</f>
        <v>Emet-Duo 12.5/500|9</v>
      </c>
      <c r="K959" s="18" t="n">
        <f aca="false">IF(OR(A959="",B959=""),0,IF(COUNTIFS(A$2:A959,A959,B$2:B959,B959)=1,1,0))</f>
        <v>1</v>
      </c>
    </row>
    <row r="960" customFormat="false" ht="15" hidden="false" customHeight="false" outlineLevel="0" collapsed="false">
      <c r="A960" s="15" t="s">
        <v>437</v>
      </c>
      <c r="B960" s="15" t="s">
        <v>338</v>
      </c>
      <c r="C960" s="15"/>
      <c r="D960" s="15"/>
      <c r="F960" s="18" t="str">
        <f aca="false">IF(B960="","",IFERROR(INDEX(Materials!$B$2:$B$301,MATCH(B960,Materials!$A$2:$A$301,0)),""))</f>
        <v>Solvent</v>
      </c>
      <c r="G960" s="18" t="str">
        <f aca="true">IF(AND(A960="",B960=""),"",IF(A960="","Missing product",IF(B960="","Missing material",IF(COUNTIF(ProductList,A960)=0,"Product not in Products list",IF(COUNTIF(MaterialList,B960)=0,"Material not in Materials list","OK")))))</f>
        <v>OK</v>
      </c>
      <c r="H960" s="18" t="str">
        <f aca="false">IF(F960="Active",A960&amp;"|"&amp;COUNTIFS(A$2:A960,A960,F$2:F960,"Active"),"")</f>
        <v/>
      </c>
      <c r="I960" s="18" t="str">
        <f aca="false">IF(B960="","",IF(SUMPRODUCT(MAX((A$1:A959=A960)*(B$1:B959=B960)*ROW(A$1:A959)))=0,C960&amp;"",IF(C960="",INDEX(I$1:I959,SUMPRODUCT(MAX((A$1:A959=A960)*(B$1:B959=B960)*ROW(A$1:A959)))),IF(INDEX(I$1:I959,SUMPRODUCT(MAX((A$1:A959=A960)*(B$1:B959=B960)*ROW(A$1:A959))))="",C960&amp;"",INDEX(I$1:I959,SUMPRODUCT(MAX((A$1:A959=A960)*(B$1:B959=B960)*ROW(A$1:A959))))&amp;"; "&amp;C960))))</f>
        <v/>
      </c>
      <c r="J960" s="18" t="str">
        <f aca="false">IF(A960="","",A960&amp;"|"&amp;COUNTIF(A$2:A960,A960))</f>
        <v>Emet-Duo 12.5/500|10</v>
      </c>
      <c r="K960" s="18" t="n">
        <f aca="false">IF(OR(A960="",B960=""),0,IF(COUNTIFS(A$2:A960,A960,B$2:B960,B960)=1,1,0))</f>
        <v>1</v>
      </c>
    </row>
    <row r="961" customFormat="false" ht="15" hidden="false" customHeight="false" outlineLevel="0" collapsed="false">
      <c r="A961" s="15" t="s">
        <v>437</v>
      </c>
      <c r="B961" s="15" t="s">
        <v>226</v>
      </c>
      <c r="C961" s="15"/>
      <c r="D961" s="15"/>
      <c r="F961" s="18" t="str">
        <f aca="false">IF(B961="","",IFERROR(INDEX(Materials!$B$2:$B$301,MATCH(B961,Materials!$A$2:$A$301,0)),""))</f>
        <v>Binder / Coating Polymer</v>
      </c>
      <c r="G961" s="18" t="str">
        <f aca="true">IF(AND(A961="",B961=""),"",IF(A961="","Missing product",IF(B961="","Missing material",IF(COUNTIF(ProductList,A961)=0,"Product not in Products list",IF(COUNTIF(MaterialList,B961)=0,"Material not in Materials list","OK")))))</f>
        <v>OK</v>
      </c>
      <c r="H961" s="18" t="str">
        <f aca="false">IF(F961="Active",A961&amp;"|"&amp;COUNTIFS(A$2:A961,A961,F$2:F961,"Active"),"")</f>
        <v/>
      </c>
      <c r="I961" s="18" t="str">
        <f aca="false">IF(B961="","",IF(SUMPRODUCT(MAX((A$1:A960=A961)*(B$1:B960=B961)*ROW(A$1:A960)))=0,C961&amp;"",IF(C961="",INDEX(I$1:I960,SUMPRODUCT(MAX((A$1:A960=A961)*(B$1:B960=B961)*ROW(A$1:A960)))),IF(INDEX(I$1:I960,SUMPRODUCT(MAX((A$1:A960=A961)*(B$1:B960=B961)*ROW(A$1:A960))))="",C961&amp;"",INDEX(I$1:I960,SUMPRODUCT(MAX((A$1:A960=A961)*(B$1:B960=B961)*ROW(A$1:A960))))&amp;"; "&amp;C961))))</f>
        <v/>
      </c>
      <c r="J961" s="18" t="str">
        <f aca="false">IF(A961="","",A961&amp;"|"&amp;COUNTIF(A$2:A961,A961))</f>
        <v>Emet-Duo 12.5/500|11</v>
      </c>
      <c r="K961" s="18" t="n">
        <f aca="false">IF(OR(A961="",B961=""),0,IF(COUNTIFS(A$2:A961,A961,B$2:B961,B961)=1,1,0))</f>
        <v>1</v>
      </c>
    </row>
    <row r="962" customFormat="false" ht="15" hidden="false" customHeight="false" outlineLevel="0" collapsed="false">
      <c r="A962" s="15" t="s">
        <v>437</v>
      </c>
      <c r="B962" s="15" t="s">
        <v>303</v>
      </c>
      <c r="C962" s="15"/>
      <c r="D962" s="15"/>
      <c r="F962" s="18" t="str">
        <f aca="false">IF(B962="","",IFERROR(INDEX(Materials!$B$2:$B$301,MATCH(B962,Materials!$A$2:$A$301,0)),""))</f>
        <v>Opacifier</v>
      </c>
      <c r="G962" s="18" t="str">
        <f aca="true">IF(AND(A962="",B962=""),"",IF(A962="","Missing product",IF(B962="","Missing material",IF(COUNTIF(ProductList,A962)=0,"Product not in Products list",IF(COUNTIF(MaterialList,B962)=0,"Material not in Materials list","OK")))))</f>
        <v>OK</v>
      </c>
      <c r="H962" s="18" t="str">
        <f aca="false">IF(F962="Active",A962&amp;"|"&amp;COUNTIFS(A$2:A962,A962,F$2:F962,"Active"),"")</f>
        <v/>
      </c>
      <c r="I962" s="18" t="str">
        <f aca="false">IF(B962="","",IF(SUMPRODUCT(MAX((A$1:A961=A962)*(B$1:B961=B962)*ROW(A$1:A961)))=0,C962&amp;"",IF(C962="",INDEX(I$1:I961,SUMPRODUCT(MAX((A$1:A961=A962)*(B$1:B961=B962)*ROW(A$1:A961)))),IF(INDEX(I$1:I961,SUMPRODUCT(MAX((A$1:A961=A962)*(B$1:B961=B962)*ROW(A$1:A961))))="",C962&amp;"",INDEX(I$1:I961,SUMPRODUCT(MAX((A$1:A961=A962)*(B$1:B961=B962)*ROW(A$1:A961))))&amp;"; "&amp;C962))))</f>
        <v/>
      </c>
      <c r="J962" s="18" t="str">
        <f aca="false">IF(A962="","",A962&amp;"|"&amp;COUNTIF(A$2:A962,A962))</f>
        <v>Emet-Duo 12.5/500|12</v>
      </c>
      <c r="K962" s="18" t="n">
        <f aca="false">IF(OR(A962="",B962=""),0,IF(COUNTIFS(A$2:A962,A962,B$2:B962,B962)=1,1,0))</f>
        <v>1</v>
      </c>
    </row>
    <row r="963" customFormat="false" ht="15" hidden="false" customHeight="false" outlineLevel="0" collapsed="false">
      <c r="A963" s="15" t="s">
        <v>437</v>
      </c>
      <c r="B963" s="15" t="s">
        <v>296</v>
      </c>
      <c r="C963" s="15"/>
      <c r="D963" s="15"/>
      <c r="F963" s="18" t="str">
        <f aca="false">IF(B963="","",IFERROR(INDEX(Materials!$B$2:$B$301,MATCH(B963,Materials!$A$2:$A$301,0)),""))</f>
        <v>Glidant / Anti-tacking</v>
      </c>
      <c r="G963" s="18" t="str">
        <f aca="true">IF(AND(A963="",B963=""),"",IF(A963="","Missing product",IF(B963="","Missing material",IF(COUNTIF(ProductList,A963)=0,"Product not in Products list",IF(COUNTIF(MaterialList,B963)=0,"Material not in Materials list","OK")))))</f>
        <v>OK</v>
      </c>
      <c r="H963" s="18" t="str">
        <f aca="false">IF(F963="Active",A963&amp;"|"&amp;COUNTIFS(A$2:A963,A963,F$2:F963,"Active"),"")</f>
        <v/>
      </c>
      <c r="I963" s="18" t="str">
        <f aca="false">IF(B963="","",IF(SUMPRODUCT(MAX((A$1:A962=A963)*(B$1:B962=B963)*ROW(A$1:A962)))=0,C963&amp;"",IF(C963="",INDEX(I$1:I962,SUMPRODUCT(MAX((A$1:A962=A963)*(B$1:B962=B963)*ROW(A$1:A962)))),IF(INDEX(I$1:I962,SUMPRODUCT(MAX((A$1:A962=A963)*(B$1:B962=B963)*ROW(A$1:A962))))="",C963&amp;"",INDEX(I$1:I962,SUMPRODUCT(MAX((A$1:A962=A963)*(B$1:B962=B963)*ROW(A$1:A962))))&amp;"; "&amp;C963))))</f>
        <v/>
      </c>
      <c r="J963" s="18" t="str">
        <f aca="false">IF(A963="","",A963&amp;"|"&amp;COUNTIF(A$2:A963,A963))</f>
        <v>Emet-Duo 12.5/500|13</v>
      </c>
      <c r="K963" s="18" t="n">
        <f aca="false">IF(OR(A963="",B963=""),0,IF(COUNTIFS(A$2:A963,A963,B$2:B963,B963)=1,1,0))</f>
        <v>1</v>
      </c>
    </row>
    <row r="964" customFormat="false" ht="15" hidden="false" customHeight="false" outlineLevel="0" collapsed="false">
      <c r="A964" s="15" t="s">
        <v>437</v>
      </c>
      <c r="B964" s="15" t="s">
        <v>311</v>
      </c>
      <c r="C964" s="15"/>
      <c r="D964" s="15"/>
      <c r="F964" s="18" t="str">
        <f aca="false">IF(B964="","",IFERROR(INDEX(Materials!$B$2:$B$301,MATCH(B964,Materials!$A$2:$A$301,0)),""))</f>
        <v>Plasticizer</v>
      </c>
      <c r="G964" s="18" t="str">
        <f aca="true">IF(AND(A964="",B964=""),"",IF(A964="","Missing product",IF(B964="","Missing material",IF(COUNTIF(ProductList,A964)=0,"Product not in Products list",IF(COUNTIF(MaterialList,B964)=0,"Material not in Materials list","OK")))))</f>
        <v>OK</v>
      </c>
      <c r="H964" s="18" t="str">
        <f aca="false">IF(F964="Active",A964&amp;"|"&amp;COUNTIFS(A$2:A964,A964,F$2:F964,"Active"),"")</f>
        <v/>
      </c>
      <c r="I964" s="18" t="str">
        <f aca="false">IF(B964="","",IF(SUMPRODUCT(MAX((A$1:A963=A964)*(B$1:B963=B964)*ROW(A$1:A963)))=0,C964&amp;"",IF(C964="",INDEX(I$1:I963,SUMPRODUCT(MAX((A$1:A963=A964)*(B$1:B963=B964)*ROW(A$1:A963)))),IF(INDEX(I$1:I963,SUMPRODUCT(MAX((A$1:A963=A964)*(B$1:B963=B964)*ROW(A$1:A963))))="",C964&amp;"",INDEX(I$1:I963,SUMPRODUCT(MAX((A$1:A963=A964)*(B$1:B963=B964)*ROW(A$1:A963))))&amp;"; "&amp;C964))))</f>
        <v/>
      </c>
      <c r="J964" s="18" t="str">
        <f aca="false">IF(A964="","",A964&amp;"|"&amp;COUNTIF(A$2:A964,A964))</f>
        <v>Emet-Duo 12.5/500|14</v>
      </c>
      <c r="K964" s="18" t="n">
        <f aca="false">IF(OR(A964="",B964=""),0,IF(COUNTIFS(A$2:A964,A964,B$2:B964,B964)=1,1,0))</f>
        <v>1</v>
      </c>
    </row>
    <row r="965" customFormat="false" ht="15" hidden="false" customHeight="false" outlineLevel="0" collapsed="false">
      <c r="A965" s="15" t="s">
        <v>437</v>
      </c>
      <c r="B965" s="15" t="s">
        <v>250</v>
      </c>
      <c r="C965" s="15"/>
      <c r="D965" s="15"/>
      <c r="F965" s="18" t="str">
        <f aca="false">IF(B965="","",IFERROR(INDEX(Materials!$B$2:$B$301,MATCH(B965,Materials!$A$2:$A$301,0)),""))</f>
        <v>Colorant</v>
      </c>
      <c r="G965" s="18" t="str">
        <f aca="true">IF(AND(A965="",B965=""),"",IF(A965="","Missing product",IF(B965="","Missing material",IF(COUNTIF(ProductList,A965)=0,"Product not in Products list",IF(COUNTIF(MaterialList,B965)=0,"Material not in Materials list","OK")))))</f>
        <v>OK</v>
      </c>
      <c r="H965" s="18" t="str">
        <f aca="false">IF(F965="Active",A965&amp;"|"&amp;COUNTIFS(A$2:A965,A965,F$2:F965,"Active"),"")</f>
        <v/>
      </c>
      <c r="I965" s="18" t="str">
        <f aca="false">IF(B965="","",IF(SUMPRODUCT(MAX((A$1:A964=A965)*(B$1:B964=B965)*ROW(A$1:A964)))=0,C965&amp;"",IF(C965="",INDEX(I$1:I964,SUMPRODUCT(MAX((A$1:A964=A965)*(B$1:B964=B965)*ROW(A$1:A964)))),IF(INDEX(I$1:I964,SUMPRODUCT(MAX((A$1:A964=A965)*(B$1:B964=B965)*ROW(A$1:A964))))="",C965&amp;"",INDEX(I$1:I964,SUMPRODUCT(MAX((A$1:A964=A965)*(B$1:B964=B965)*ROW(A$1:A964))))&amp;"; "&amp;C965))))</f>
        <v/>
      </c>
      <c r="J965" s="18" t="str">
        <f aca="false">IF(A965="","",A965&amp;"|"&amp;COUNTIF(A$2:A965,A965))</f>
        <v>Emet-Duo 12.5/500|15</v>
      </c>
      <c r="K965" s="18" t="n">
        <f aca="false">IF(OR(A965="",B965=""),0,IF(COUNTIFS(A$2:A965,A965,B$2:B965,B965)=1,1,0))</f>
        <v>1</v>
      </c>
    </row>
    <row r="966" customFormat="false" ht="15" hidden="false" customHeight="false" outlineLevel="0" collapsed="false">
      <c r="A966" s="15" t="s">
        <v>437</v>
      </c>
      <c r="B966" s="15" t="s">
        <v>248</v>
      </c>
      <c r="C966" s="15"/>
      <c r="D966" s="15"/>
      <c r="F966" s="18" t="str">
        <f aca="false">IF(B966="","",IFERROR(INDEX(Materials!$B$2:$B$301,MATCH(B966,Materials!$A$2:$A$301,0)),""))</f>
        <v>Colorant</v>
      </c>
      <c r="G966" s="18" t="str">
        <f aca="true">IF(AND(A966="",B966=""),"",IF(A966="","Missing product",IF(B966="","Missing material",IF(COUNTIF(ProductList,A966)=0,"Product not in Products list",IF(COUNTIF(MaterialList,B966)=0,"Material not in Materials list","OK")))))</f>
        <v>OK</v>
      </c>
      <c r="H966" s="18" t="str">
        <f aca="false">IF(F966="Active",A966&amp;"|"&amp;COUNTIFS(A$2:A966,A966,F$2:F966,"Active"),"")</f>
        <v/>
      </c>
      <c r="I966" s="18" t="str">
        <f aca="false">IF(B966="","",IF(SUMPRODUCT(MAX((A$1:A965=A966)*(B$1:B965=B966)*ROW(A$1:A965)))=0,C966&amp;"",IF(C966="",INDEX(I$1:I965,SUMPRODUCT(MAX((A$1:A965=A966)*(B$1:B965=B966)*ROW(A$1:A965)))),IF(INDEX(I$1:I965,SUMPRODUCT(MAX((A$1:A965=A966)*(B$1:B965=B966)*ROW(A$1:A965))))="",C966&amp;"",INDEX(I$1:I965,SUMPRODUCT(MAX((A$1:A965=A966)*(B$1:B965=B966)*ROW(A$1:A965))))&amp;"; "&amp;C966))))</f>
        <v/>
      </c>
      <c r="J966" s="18" t="str">
        <f aca="false">IF(A966="","",A966&amp;"|"&amp;COUNTIF(A$2:A966,A966))</f>
        <v>Emet-Duo 12.5/500|16</v>
      </c>
      <c r="K966" s="18" t="n">
        <f aca="false">IF(OR(A966="",B966=""),0,IF(COUNTIFS(A$2:A966,A966,B$2:B966,B966)=1,1,0))</f>
        <v>1</v>
      </c>
    </row>
    <row r="967" customFormat="false" ht="15" hidden="false" customHeight="false" outlineLevel="0" collapsed="false">
      <c r="A967" s="15" t="s">
        <v>437</v>
      </c>
      <c r="B967" s="15" t="s">
        <v>338</v>
      </c>
      <c r="C967" s="15"/>
      <c r="D967" s="15"/>
      <c r="F967" s="18" t="str">
        <f aca="false">IF(B967="","",IFERROR(INDEX(Materials!$B$2:$B$301,MATCH(B967,Materials!$A$2:$A$301,0)),""))</f>
        <v>Solvent</v>
      </c>
      <c r="G967" s="18" t="str">
        <f aca="true">IF(AND(A967="",B967=""),"",IF(A967="","Missing product",IF(B967="","Missing material",IF(COUNTIF(ProductList,A967)=0,"Product not in Products list",IF(COUNTIF(MaterialList,B967)=0,"Material not in Materials list","OK")))))</f>
        <v>OK</v>
      </c>
      <c r="H967" s="18" t="str">
        <f aca="false">IF(F967="Active",A967&amp;"|"&amp;COUNTIFS(A$2:A967,A967,F$2:F967,"Active"),"")</f>
        <v/>
      </c>
      <c r="I967" s="18" t="str">
        <f aca="false">IF(B967="","",IF(SUMPRODUCT(MAX((A$1:A966=A967)*(B$1:B966=B967)*ROW(A$1:A966)))=0,C967&amp;"",IF(C967="",INDEX(I$1:I966,SUMPRODUCT(MAX((A$1:A966=A967)*(B$1:B966=B967)*ROW(A$1:A966)))),IF(INDEX(I$1:I966,SUMPRODUCT(MAX((A$1:A966=A967)*(B$1:B966=B967)*ROW(A$1:A966))))="",C967&amp;"",INDEX(I$1:I966,SUMPRODUCT(MAX((A$1:A966=A967)*(B$1:B966=B967)*ROW(A$1:A966))))&amp;"; "&amp;C967))))</f>
        <v/>
      </c>
      <c r="J967" s="18" t="str">
        <f aca="false">IF(A967="","",A967&amp;"|"&amp;COUNTIF(A$2:A967,A967))</f>
        <v>Emet-Duo 12.5/500|17</v>
      </c>
      <c r="K967" s="18" t="n">
        <f aca="false">IF(OR(A967="",B967=""),0,IF(COUNTIFS(A$2:A967,A967,B$2:B967,B967)=1,1,0))</f>
        <v>0</v>
      </c>
    </row>
    <row r="968" customFormat="false" ht="15" hidden="false" customHeight="false" outlineLevel="0" collapsed="false">
      <c r="A968" s="15" t="s">
        <v>437</v>
      </c>
      <c r="B968" s="15" t="s">
        <v>341</v>
      </c>
      <c r="C968" s="15"/>
      <c r="D968" s="15"/>
      <c r="F968" s="18" t="str">
        <f aca="false">IF(B968="","",IFERROR(INDEX(Materials!$B$2:$B$301,MATCH(B968,Materials!$A$2:$A$301,0)),""))</f>
        <v>Solvent</v>
      </c>
      <c r="G968" s="18" t="str">
        <f aca="true">IF(AND(A968="",B968=""),"",IF(A968="","Missing product",IF(B968="","Missing material",IF(COUNTIF(ProductList,A968)=0,"Product not in Products list",IF(COUNTIF(MaterialList,B968)=0,"Material not in Materials list","OK")))))</f>
        <v>OK</v>
      </c>
      <c r="H968" s="18" t="str">
        <f aca="false">IF(F968="Active",A968&amp;"|"&amp;COUNTIFS(A$2:A968,A968,F$2:F968,"Active"),"")</f>
        <v/>
      </c>
      <c r="I968" s="18" t="str">
        <f aca="false">IF(B968="","",IF(SUMPRODUCT(MAX((A$1:A967=A968)*(B$1:B967=B968)*ROW(A$1:A967)))=0,C968&amp;"",IF(C968="",INDEX(I$1:I967,SUMPRODUCT(MAX((A$1:A967=A968)*(B$1:B967=B968)*ROW(A$1:A967)))),IF(INDEX(I$1:I967,SUMPRODUCT(MAX((A$1:A967=A968)*(B$1:B967=B968)*ROW(A$1:A967))))="",C968&amp;"",INDEX(I$1:I967,SUMPRODUCT(MAX((A$1:A967=A968)*(B$1:B967=B968)*ROW(A$1:A967))))&amp;"; "&amp;C968))))</f>
        <v/>
      </c>
      <c r="J968" s="18" t="str">
        <f aca="false">IF(A968="","",A968&amp;"|"&amp;COUNTIF(A$2:A968,A968))</f>
        <v>Emet-Duo 12.5/500|18</v>
      </c>
      <c r="K968" s="18" t="n">
        <f aca="false">IF(OR(A968="",B968=""),0,IF(COUNTIFS(A$2:A968,A968,B$2:B968,B968)=1,1,0))</f>
        <v>1</v>
      </c>
    </row>
    <row r="969" customFormat="false" ht="15" hidden="false" customHeight="false" outlineLevel="0" collapsed="false">
      <c r="A969" s="15" t="s">
        <v>438</v>
      </c>
      <c r="B969" s="15" t="s">
        <v>115</v>
      </c>
      <c r="C969" s="15"/>
      <c r="D969" s="15"/>
      <c r="F969" s="18" t="str">
        <f aca="false">IF(B969="","",IFERROR(INDEX(Materials!$B$2:$B$301,MATCH(B969,Materials!$A$2:$A$301,0)),""))</f>
        <v>Active</v>
      </c>
      <c r="G969" s="18" t="str">
        <f aca="true">IF(AND(A969="",B969=""),"",IF(A969="","Missing product",IF(B969="","Missing material",IF(COUNTIF(ProductList,A969)=0,"Product not in Products list",IF(COUNTIF(MaterialList,B969)=0,"Material not in Materials list","OK")))))</f>
        <v>OK</v>
      </c>
      <c r="H969" s="18" t="str">
        <f aca="false">IF(F969="Active",A969&amp;"|"&amp;COUNTIFS(A$2:A969,A969,F$2:F969,"Active"),"")</f>
        <v>Emet-Duo 5/500|1</v>
      </c>
      <c r="I969" s="18" t="str">
        <f aca="false">IF(B969="","",IF(SUMPRODUCT(MAX((A$1:A968=A969)*(B$1:B968=B969)*ROW(A$1:A968)))=0,C969&amp;"",IF(C969="",INDEX(I$1:I968,SUMPRODUCT(MAX((A$1:A968=A969)*(B$1:B968=B969)*ROW(A$1:A968)))),IF(INDEX(I$1:I968,SUMPRODUCT(MAX((A$1:A968=A969)*(B$1:B968=B969)*ROW(A$1:A968))))="",C969&amp;"",INDEX(I$1:I968,SUMPRODUCT(MAX((A$1:A968=A969)*(B$1:B968=B969)*ROW(A$1:A968))))&amp;"; "&amp;C969))))</f>
        <v/>
      </c>
      <c r="J969" s="18" t="str">
        <f aca="false">IF(A969="","",A969&amp;"|"&amp;COUNTIF(A$2:A969,A969))</f>
        <v>Emet-Duo 5/500|1</v>
      </c>
      <c r="K969" s="18" t="n">
        <f aca="false">IF(OR(A969="",B969=""),0,IF(COUNTIFS(A$2:A969,A969,B$2:B969,B969)=1,1,0))</f>
        <v>1</v>
      </c>
    </row>
    <row r="970" customFormat="false" ht="15" hidden="false" customHeight="false" outlineLevel="0" collapsed="false">
      <c r="A970" s="15" t="s">
        <v>438</v>
      </c>
      <c r="B970" s="15" t="s">
        <v>164</v>
      </c>
      <c r="C970" s="15"/>
      <c r="D970" s="15"/>
      <c r="F970" s="18" t="str">
        <f aca="false">IF(B970="","",IFERROR(INDEX(Materials!$B$2:$B$301,MATCH(B970,Materials!$A$2:$A$301,0)),""))</f>
        <v>Active</v>
      </c>
      <c r="G970" s="18" t="str">
        <f aca="true">IF(AND(A970="",B970=""),"",IF(A970="","Missing product",IF(B970="","Missing material",IF(COUNTIF(ProductList,A970)=0,"Product not in Products list",IF(COUNTIF(MaterialList,B970)=0,"Material not in Materials list","OK")))))</f>
        <v>OK</v>
      </c>
      <c r="H970" s="18" t="str">
        <f aca="false">IF(F970="Active",A970&amp;"|"&amp;COUNTIFS(A$2:A970,A970,F$2:F970,"Active"),"")</f>
        <v>Emet-Duo 5/500|2</v>
      </c>
      <c r="I970" s="18" t="str">
        <f aca="false">IF(B970="","",IF(SUMPRODUCT(MAX((A$1:A969=A970)*(B$1:B969=B970)*ROW(A$1:A969)))=0,C970&amp;"",IF(C970="",INDEX(I$1:I969,SUMPRODUCT(MAX((A$1:A969=A970)*(B$1:B969=B970)*ROW(A$1:A969)))),IF(INDEX(I$1:I969,SUMPRODUCT(MAX((A$1:A969=A970)*(B$1:B969=B970)*ROW(A$1:A969))))="",C970&amp;"",INDEX(I$1:I969,SUMPRODUCT(MAX((A$1:A969=A970)*(B$1:B969=B970)*ROW(A$1:A969))))&amp;"; "&amp;C970))))</f>
        <v/>
      </c>
      <c r="J970" s="18" t="str">
        <f aca="false">IF(A970="","",A970&amp;"|"&amp;COUNTIF(A$2:A970,A970))</f>
        <v>Emet-Duo 5/500|2</v>
      </c>
      <c r="K970" s="18" t="n">
        <f aca="false">IF(OR(A970="",B970=""),0,IF(COUNTIFS(A$2:A970,A970,B$2:B970,B970)=1,1,0))</f>
        <v>1</v>
      </c>
    </row>
    <row r="971" customFormat="false" ht="15" hidden="false" customHeight="false" outlineLevel="0" collapsed="false">
      <c r="A971" s="15" t="s">
        <v>438</v>
      </c>
      <c r="B971" s="15" t="s">
        <v>219</v>
      </c>
      <c r="C971" s="15"/>
      <c r="D971" s="15"/>
      <c r="F971" s="18" t="str">
        <f aca="false">IF(B971="","",IFERROR(INDEX(Materials!$B$2:$B$301,MATCH(B971,Materials!$A$2:$A$301,0)),""))</f>
        <v>Binder</v>
      </c>
      <c r="G971" s="18" t="str">
        <f aca="true">IF(AND(A971="",B971=""),"",IF(A971="","Missing product",IF(B971="","Missing material",IF(COUNTIF(ProductList,A971)=0,"Product not in Products list",IF(COUNTIF(MaterialList,B971)=0,"Material not in Materials list","OK")))))</f>
        <v>OK</v>
      </c>
      <c r="H971" s="18" t="str">
        <f aca="false">IF(F971="Active",A971&amp;"|"&amp;COUNTIFS(A$2:A971,A971,F$2:F971,"Active"),"")</f>
        <v/>
      </c>
      <c r="I971" s="18" t="str">
        <f aca="false">IF(B971="","",IF(SUMPRODUCT(MAX((A$1:A970=A971)*(B$1:B970=B971)*ROW(A$1:A970)))=0,C971&amp;"",IF(C971="",INDEX(I$1:I970,SUMPRODUCT(MAX((A$1:A970=A971)*(B$1:B970=B971)*ROW(A$1:A970)))),IF(INDEX(I$1:I970,SUMPRODUCT(MAX((A$1:A970=A971)*(B$1:B970=B971)*ROW(A$1:A970))))="",C971&amp;"",INDEX(I$1:I970,SUMPRODUCT(MAX((A$1:A970=A971)*(B$1:B970=B971)*ROW(A$1:A970))))&amp;"; "&amp;C971))))</f>
        <v/>
      </c>
      <c r="J971" s="18" t="str">
        <f aca="false">IF(A971="","",A971&amp;"|"&amp;COUNTIF(A$2:A971,A971))</f>
        <v>Emet-Duo 5/500|3</v>
      </c>
      <c r="K971" s="18" t="n">
        <f aca="false">IF(OR(A971="",B971=""),0,IF(COUNTIFS(A$2:A971,A971,B$2:B971,B971)=1,1,0))</f>
        <v>1</v>
      </c>
    </row>
    <row r="972" customFormat="false" ht="15" hidden="false" customHeight="false" outlineLevel="0" collapsed="false">
      <c r="A972" s="15" t="s">
        <v>438</v>
      </c>
      <c r="B972" s="15" t="s">
        <v>263</v>
      </c>
      <c r="C972" s="15"/>
      <c r="D972" s="15"/>
      <c r="F972" s="18" t="str">
        <f aca="false">IF(B972="","",IFERROR(INDEX(Materials!$B$2:$B$301,MATCH(B972,Materials!$A$2:$A$301,0)),""))</f>
        <v>Filler / Diluent</v>
      </c>
      <c r="G972" s="18" t="str">
        <f aca="true">IF(AND(A972="",B972=""),"",IF(A972="","Missing product",IF(B972="","Missing material",IF(COUNTIF(ProductList,A972)=0,"Product not in Products list",IF(COUNTIF(MaterialList,B972)=0,"Material not in Materials list","OK")))))</f>
        <v>OK</v>
      </c>
      <c r="H972" s="18" t="str">
        <f aca="false">IF(F972="Active",A972&amp;"|"&amp;COUNTIFS(A$2:A972,A972,F$2:F972,"Active"),"")</f>
        <v/>
      </c>
      <c r="I972" s="18" t="str">
        <f aca="false">IF(B972="","",IF(SUMPRODUCT(MAX((A$1:A971=A972)*(B$1:B971=B972)*ROW(A$1:A971)))=0,C972&amp;"",IF(C972="",INDEX(I$1:I971,SUMPRODUCT(MAX((A$1:A971=A972)*(B$1:B971=B972)*ROW(A$1:A971)))),IF(INDEX(I$1:I971,SUMPRODUCT(MAX((A$1:A971=A972)*(B$1:B971=B972)*ROW(A$1:A971))))="",C972&amp;"",INDEX(I$1:I971,SUMPRODUCT(MAX((A$1:A971=A972)*(B$1:B971=B972)*ROW(A$1:A971))))&amp;"; "&amp;C972))))</f>
        <v/>
      </c>
      <c r="J972" s="18" t="str">
        <f aca="false">IF(A972="","",A972&amp;"|"&amp;COUNTIF(A$2:A972,A972))</f>
        <v>Emet-Duo 5/500|4</v>
      </c>
      <c r="K972" s="18" t="n">
        <f aca="false">IF(OR(A972="",B972=""),0,IF(COUNTIFS(A$2:A972,A972,B$2:B972,B972)=1,1,0))</f>
        <v>1</v>
      </c>
    </row>
    <row r="973" customFormat="false" ht="15" hidden="false" customHeight="false" outlineLevel="0" collapsed="false">
      <c r="A973" s="15" t="s">
        <v>438</v>
      </c>
      <c r="B973" s="15" t="s">
        <v>257</v>
      </c>
      <c r="C973" s="15"/>
      <c r="D973" s="15"/>
      <c r="F973" s="18" t="str">
        <f aca="false">IF(B973="","",IFERROR(INDEX(Materials!$B$2:$B$301,MATCH(B973,Materials!$A$2:$A$301,0)),""))</f>
        <v>Disintegrant</v>
      </c>
      <c r="G973" s="18" t="str">
        <f aca="true">IF(AND(A973="",B973=""),"",IF(A973="","Missing product",IF(B973="","Missing material",IF(COUNTIF(ProductList,A973)=0,"Product not in Products list",IF(COUNTIF(MaterialList,B973)=0,"Material not in Materials list","OK")))))</f>
        <v>OK</v>
      </c>
      <c r="H973" s="18" t="str">
        <f aca="false">IF(F973="Active",A973&amp;"|"&amp;COUNTIFS(A$2:A973,A973,F$2:F973,"Active"),"")</f>
        <v/>
      </c>
      <c r="I973" s="18" t="str">
        <f aca="false">IF(B973="","",IF(SUMPRODUCT(MAX((A$1:A972=A973)*(B$1:B972=B973)*ROW(A$1:A972)))=0,C973&amp;"",IF(C973="",INDEX(I$1:I972,SUMPRODUCT(MAX((A$1:A972=A973)*(B$1:B972=B973)*ROW(A$1:A972)))),IF(INDEX(I$1:I972,SUMPRODUCT(MAX((A$1:A972=A973)*(B$1:B972=B973)*ROW(A$1:A972))))="",C973&amp;"",INDEX(I$1:I972,SUMPRODUCT(MAX((A$1:A972=A973)*(B$1:B972=B973)*ROW(A$1:A972))))&amp;"; "&amp;C973))))</f>
        <v/>
      </c>
      <c r="J973" s="18" t="str">
        <f aca="false">IF(A973="","",A973&amp;"|"&amp;COUNTIF(A$2:A973,A973))</f>
        <v>Emet-Duo 5/500|5</v>
      </c>
      <c r="K973" s="18" t="n">
        <f aca="false">IF(OR(A973="",B973=""),0,IF(COUNTIFS(A$2:A973,A973,B$2:B973,B973)=1,1,0))</f>
        <v>1</v>
      </c>
    </row>
    <row r="974" customFormat="false" ht="15" hidden="false" customHeight="false" outlineLevel="0" collapsed="false">
      <c r="A974" s="15" t="s">
        <v>438</v>
      </c>
      <c r="B974" s="15" t="s">
        <v>270</v>
      </c>
      <c r="C974" s="15"/>
      <c r="D974" s="15"/>
      <c r="F974" s="18" t="str">
        <f aca="false">IF(B974="","",IFERROR(INDEX(Materials!$B$2:$B$301,MATCH(B974,Materials!$A$2:$A$301,0)),""))</f>
        <v>Filler / Diluent</v>
      </c>
      <c r="G974" s="18" t="str">
        <f aca="true">IF(AND(A974="",B974=""),"",IF(A974="","Missing product",IF(B974="","Missing material",IF(COUNTIF(ProductList,A974)=0,"Product not in Products list",IF(COUNTIF(MaterialList,B974)=0,"Material not in Materials list","OK")))))</f>
        <v>OK</v>
      </c>
      <c r="H974" s="18" t="str">
        <f aca="false">IF(F974="Active",A974&amp;"|"&amp;COUNTIFS(A$2:A974,A974,F$2:F974,"Active"),"")</f>
        <v/>
      </c>
      <c r="I974" s="18" t="str">
        <f aca="false">IF(B974="","",IF(SUMPRODUCT(MAX((A$1:A973=A974)*(B$1:B973=B974)*ROW(A$1:A973)))=0,C974&amp;"",IF(C974="",INDEX(I$1:I973,SUMPRODUCT(MAX((A$1:A973=A974)*(B$1:B973=B974)*ROW(A$1:A973)))),IF(INDEX(I$1:I973,SUMPRODUCT(MAX((A$1:A973=A974)*(B$1:B973=B974)*ROW(A$1:A973))))="",C974&amp;"",INDEX(I$1:I973,SUMPRODUCT(MAX((A$1:A973=A974)*(B$1:B973=B974)*ROW(A$1:A973))))&amp;"; "&amp;C974))))</f>
        <v/>
      </c>
      <c r="J974" s="18" t="str">
        <f aca="false">IF(A974="","",A974&amp;"|"&amp;COUNTIF(A$2:A974,A974))</f>
        <v>Emet-Duo 5/500|6</v>
      </c>
      <c r="K974" s="18" t="n">
        <f aca="false">IF(OR(A974="",B974=""),0,IF(COUNTIFS(A$2:A974,A974,B$2:B974,B974)=1,1,0))</f>
        <v>1</v>
      </c>
    </row>
    <row r="975" customFormat="false" ht="15" hidden="false" customHeight="false" outlineLevel="0" collapsed="false">
      <c r="A975" s="15" t="s">
        <v>438</v>
      </c>
      <c r="B975" s="15" t="s">
        <v>298</v>
      </c>
      <c r="C975" s="15"/>
      <c r="D975" s="15"/>
      <c r="F975" s="18" t="str">
        <f aca="false">IF(B975="","",IFERROR(INDEX(Materials!$B$2:$B$301,MATCH(B975,Materials!$A$2:$A$301,0)),""))</f>
        <v>Lubricant</v>
      </c>
      <c r="G975" s="18" t="str">
        <f aca="true">IF(AND(A975="",B975=""),"",IF(A975="","Missing product",IF(B975="","Missing material",IF(COUNTIF(ProductList,A975)=0,"Product not in Products list",IF(COUNTIF(MaterialList,B975)=0,"Material not in Materials list","OK")))))</f>
        <v>OK</v>
      </c>
      <c r="H975" s="18" t="str">
        <f aca="false">IF(F975="Active",A975&amp;"|"&amp;COUNTIFS(A$2:A975,A975,F$2:F975,"Active"),"")</f>
        <v/>
      </c>
      <c r="I975" s="18" t="str">
        <f aca="false">IF(B975="","",IF(SUMPRODUCT(MAX((A$1:A974=A975)*(B$1:B974=B975)*ROW(A$1:A974)))=0,C975&amp;"",IF(C975="",INDEX(I$1:I974,SUMPRODUCT(MAX((A$1:A974=A975)*(B$1:B974=B975)*ROW(A$1:A974)))),IF(INDEX(I$1:I974,SUMPRODUCT(MAX((A$1:A974=A975)*(B$1:B974=B975)*ROW(A$1:A974))))="",C975&amp;"",INDEX(I$1:I974,SUMPRODUCT(MAX((A$1:A974=A975)*(B$1:B974=B975)*ROW(A$1:A974))))&amp;"; "&amp;C975))))</f>
        <v/>
      </c>
      <c r="J975" s="18" t="str">
        <f aca="false">IF(A975="","",A975&amp;"|"&amp;COUNTIF(A$2:A975,A975))</f>
        <v>Emet-Duo 5/500|7</v>
      </c>
      <c r="K975" s="18" t="n">
        <f aca="false">IF(OR(A975="",B975=""),0,IF(COUNTIFS(A$2:A975,A975,B$2:B975,B975)=1,1,0))</f>
        <v>1</v>
      </c>
    </row>
    <row r="976" customFormat="false" ht="15" hidden="false" customHeight="false" outlineLevel="0" collapsed="false">
      <c r="A976" s="15" t="s">
        <v>438</v>
      </c>
      <c r="B976" s="15" t="s">
        <v>293</v>
      </c>
      <c r="C976" s="15"/>
      <c r="D976" s="15"/>
      <c r="F976" s="18" t="str">
        <f aca="false">IF(B976="","",IFERROR(INDEX(Materials!$B$2:$B$301,MATCH(B976,Materials!$A$2:$A$301,0)),""))</f>
        <v>Glidant</v>
      </c>
      <c r="G976" s="18" t="str">
        <f aca="true">IF(AND(A976="",B976=""),"",IF(A976="","Missing product",IF(B976="","Missing material",IF(COUNTIF(ProductList,A976)=0,"Product not in Products list",IF(COUNTIF(MaterialList,B976)=0,"Material not in Materials list","OK")))))</f>
        <v>OK</v>
      </c>
      <c r="H976" s="18" t="str">
        <f aca="false">IF(F976="Active",A976&amp;"|"&amp;COUNTIFS(A$2:A976,A976,F$2:F976,"Active"),"")</f>
        <v/>
      </c>
      <c r="I976" s="18" t="str">
        <f aca="false">IF(B976="","",IF(SUMPRODUCT(MAX((A$1:A975=A976)*(B$1:B975=B976)*ROW(A$1:A975)))=0,C976&amp;"",IF(C976="",INDEX(I$1:I975,SUMPRODUCT(MAX((A$1:A975=A976)*(B$1:B975=B976)*ROW(A$1:A975)))),IF(INDEX(I$1:I975,SUMPRODUCT(MAX((A$1:A975=A976)*(B$1:B975=B976)*ROW(A$1:A975))))="",C976&amp;"",INDEX(I$1:I975,SUMPRODUCT(MAX((A$1:A975=A976)*(B$1:B975=B976)*ROW(A$1:A975))))&amp;"; "&amp;C976))))</f>
        <v/>
      </c>
      <c r="J976" s="18" t="str">
        <f aca="false">IF(A976="","",A976&amp;"|"&amp;COUNTIF(A$2:A976,A976))</f>
        <v>Emet-Duo 5/500|8</v>
      </c>
      <c r="K976" s="18" t="n">
        <f aca="false">IF(OR(A976="",B976=""),0,IF(COUNTIFS(A$2:A976,A976,B$2:B976,B976)=1,1,0))</f>
        <v>1</v>
      </c>
    </row>
    <row r="977" customFormat="false" ht="15" hidden="false" customHeight="false" outlineLevel="0" collapsed="false">
      <c r="A977" s="15" t="s">
        <v>438</v>
      </c>
      <c r="B977" s="15" t="s">
        <v>342</v>
      </c>
      <c r="C977" s="15"/>
      <c r="D977" s="15"/>
      <c r="F977" s="18" t="str">
        <f aca="false">IF(B977="","",IFERROR(INDEX(Materials!$B$2:$B$301,MATCH(B977,Materials!$A$2:$A$301,0)),""))</f>
        <v>Solvent</v>
      </c>
      <c r="G977" s="18" t="str">
        <f aca="true">IF(AND(A977="",B977=""),"",IF(A977="","Missing product",IF(B977="","Missing material",IF(COUNTIF(ProductList,A977)=0,"Product not in Products list",IF(COUNTIF(MaterialList,B977)=0,"Material not in Materials list","OK")))))</f>
        <v>OK</v>
      </c>
      <c r="H977" s="18" t="str">
        <f aca="false">IF(F977="Active",A977&amp;"|"&amp;COUNTIFS(A$2:A977,A977,F$2:F977,"Active"),"")</f>
        <v/>
      </c>
      <c r="I977" s="18" t="str">
        <f aca="false">IF(B977="","",IF(SUMPRODUCT(MAX((A$1:A976=A977)*(B$1:B976=B977)*ROW(A$1:A976)))=0,C977&amp;"",IF(C977="",INDEX(I$1:I976,SUMPRODUCT(MAX((A$1:A976=A977)*(B$1:B976=B977)*ROW(A$1:A976)))),IF(INDEX(I$1:I976,SUMPRODUCT(MAX((A$1:A976=A977)*(B$1:B976=B977)*ROW(A$1:A976))))="",C977&amp;"",INDEX(I$1:I976,SUMPRODUCT(MAX((A$1:A976=A977)*(B$1:B976=B977)*ROW(A$1:A976))))&amp;"; "&amp;C977))))</f>
        <v/>
      </c>
      <c r="J977" s="18" t="str">
        <f aca="false">IF(A977="","",A977&amp;"|"&amp;COUNTIF(A$2:A977,A977))</f>
        <v>Emet-Duo 5/500|9</v>
      </c>
      <c r="K977" s="18" t="n">
        <f aca="false">IF(OR(A977="",B977=""),0,IF(COUNTIFS(A$2:A977,A977,B$2:B977,B977)=1,1,0))</f>
        <v>1</v>
      </c>
    </row>
    <row r="978" customFormat="false" ht="15" hidden="false" customHeight="false" outlineLevel="0" collapsed="false">
      <c r="A978" s="15" t="s">
        <v>438</v>
      </c>
      <c r="B978" s="15" t="s">
        <v>338</v>
      </c>
      <c r="C978" s="15"/>
      <c r="D978" s="15"/>
      <c r="F978" s="18" t="str">
        <f aca="false">IF(B978="","",IFERROR(INDEX(Materials!$B$2:$B$301,MATCH(B978,Materials!$A$2:$A$301,0)),""))</f>
        <v>Solvent</v>
      </c>
      <c r="G978" s="18" t="str">
        <f aca="true">IF(AND(A978="",B978=""),"",IF(A978="","Missing product",IF(B978="","Missing material",IF(COUNTIF(ProductList,A978)=0,"Product not in Products list",IF(COUNTIF(MaterialList,B978)=0,"Material not in Materials list","OK")))))</f>
        <v>OK</v>
      </c>
      <c r="H978" s="18" t="str">
        <f aca="false">IF(F978="Active",A978&amp;"|"&amp;COUNTIFS(A$2:A978,A978,F$2:F978,"Active"),"")</f>
        <v/>
      </c>
      <c r="I978" s="18" t="str">
        <f aca="false">IF(B978="","",IF(SUMPRODUCT(MAX((A$1:A977=A978)*(B$1:B977=B978)*ROW(A$1:A977)))=0,C978&amp;"",IF(C978="",INDEX(I$1:I977,SUMPRODUCT(MAX((A$1:A977=A978)*(B$1:B977=B978)*ROW(A$1:A977)))),IF(INDEX(I$1:I977,SUMPRODUCT(MAX((A$1:A977=A978)*(B$1:B977=B978)*ROW(A$1:A977))))="",C978&amp;"",INDEX(I$1:I977,SUMPRODUCT(MAX((A$1:A977=A978)*(B$1:B977=B978)*ROW(A$1:A977))))&amp;"; "&amp;C978))))</f>
        <v/>
      </c>
      <c r="J978" s="18" t="str">
        <f aca="false">IF(A978="","",A978&amp;"|"&amp;COUNTIF(A$2:A978,A978))</f>
        <v>Emet-Duo 5/500|10</v>
      </c>
      <c r="K978" s="18" t="n">
        <f aca="false">IF(OR(A978="",B978=""),0,IF(COUNTIFS(A$2:A978,A978,B$2:B978,B978)=1,1,0))</f>
        <v>1</v>
      </c>
    </row>
    <row r="979" customFormat="false" ht="15" hidden="false" customHeight="false" outlineLevel="0" collapsed="false">
      <c r="A979" s="15" t="s">
        <v>438</v>
      </c>
      <c r="B979" s="15" t="s">
        <v>226</v>
      </c>
      <c r="C979" s="15"/>
      <c r="D979" s="15"/>
      <c r="F979" s="18" t="str">
        <f aca="false">IF(B979="","",IFERROR(INDEX(Materials!$B$2:$B$301,MATCH(B979,Materials!$A$2:$A$301,0)),""))</f>
        <v>Binder / Coating Polymer</v>
      </c>
      <c r="G979" s="18" t="str">
        <f aca="true">IF(AND(A979="",B979=""),"",IF(A979="","Missing product",IF(B979="","Missing material",IF(COUNTIF(ProductList,A979)=0,"Product not in Products list",IF(COUNTIF(MaterialList,B979)=0,"Material not in Materials list","OK")))))</f>
        <v>OK</v>
      </c>
      <c r="H979" s="18" t="str">
        <f aca="false">IF(F979="Active",A979&amp;"|"&amp;COUNTIFS(A$2:A979,A979,F$2:F979,"Active"),"")</f>
        <v/>
      </c>
      <c r="I979" s="18" t="str">
        <f aca="false">IF(B979="","",IF(SUMPRODUCT(MAX((A$1:A978=A979)*(B$1:B978=B979)*ROW(A$1:A978)))=0,C979&amp;"",IF(C979="",INDEX(I$1:I978,SUMPRODUCT(MAX((A$1:A978=A979)*(B$1:B978=B979)*ROW(A$1:A978)))),IF(INDEX(I$1:I978,SUMPRODUCT(MAX((A$1:A978=A979)*(B$1:B978=B979)*ROW(A$1:A978))))="",C979&amp;"",INDEX(I$1:I978,SUMPRODUCT(MAX((A$1:A978=A979)*(B$1:B978=B979)*ROW(A$1:A978))))&amp;"; "&amp;C979))))</f>
        <v/>
      </c>
      <c r="J979" s="18" t="str">
        <f aca="false">IF(A979="","",A979&amp;"|"&amp;COUNTIF(A$2:A979,A979))</f>
        <v>Emet-Duo 5/500|11</v>
      </c>
      <c r="K979" s="18" t="n">
        <f aca="false">IF(OR(A979="",B979=""),0,IF(COUNTIFS(A$2:A979,A979,B$2:B979,B979)=1,1,0))</f>
        <v>1</v>
      </c>
    </row>
    <row r="980" customFormat="false" ht="15" hidden="false" customHeight="false" outlineLevel="0" collapsed="false">
      <c r="A980" s="15" t="s">
        <v>438</v>
      </c>
      <c r="B980" s="15" t="s">
        <v>303</v>
      </c>
      <c r="C980" s="15"/>
      <c r="D980" s="15"/>
      <c r="F980" s="18" t="str">
        <f aca="false">IF(B980="","",IFERROR(INDEX(Materials!$B$2:$B$301,MATCH(B980,Materials!$A$2:$A$301,0)),""))</f>
        <v>Opacifier</v>
      </c>
      <c r="G980" s="18" t="str">
        <f aca="true">IF(AND(A980="",B980=""),"",IF(A980="","Missing product",IF(B980="","Missing material",IF(COUNTIF(ProductList,A980)=0,"Product not in Products list",IF(COUNTIF(MaterialList,B980)=0,"Material not in Materials list","OK")))))</f>
        <v>OK</v>
      </c>
      <c r="H980" s="18" t="str">
        <f aca="false">IF(F980="Active",A980&amp;"|"&amp;COUNTIFS(A$2:A980,A980,F$2:F980,"Active"),"")</f>
        <v/>
      </c>
      <c r="I980" s="18" t="str">
        <f aca="false">IF(B980="","",IF(SUMPRODUCT(MAX((A$1:A979=A980)*(B$1:B979=B980)*ROW(A$1:A979)))=0,C980&amp;"",IF(C980="",INDEX(I$1:I979,SUMPRODUCT(MAX((A$1:A979=A980)*(B$1:B979=B980)*ROW(A$1:A979)))),IF(INDEX(I$1:I979,SUMPRODUCT(MAX((A$1:A979=A980)*(B$1:B979=B980)*ROW(A$1:A979))))="",C980&amp;"",INDEX(I$1:I979,SUMPRODUCT(MAX((A$1:A979=A980)*(B$1:B979=B980)*ROW(A$1:A979))))&amp;"; "&amp;C980))))</f>
        <v/>
      </c>
      <c r="J980" s="18" t="str">
        <f aca="false">IF(A980="","",A980&amp;"|"&amp;COUNTIF(A$2:A980,A980))</f>
        <v>Emet-Duo 5/500|12</v>
      </c>
      <c r="K980" s="18" t="n">
        <f aca="false">IF(OR(A980="",B980=""),0,IF(COUNTIFS(A$2:A980,A980,B$2:B980,B980)=1,1,0))</f>
        <v>1</v>
      </c>
    </row>
    <row r="981" customFormat="false" ht="15" hidden="false" customHeight="false" outlineLevel="0" collapsed="false">
      <c r="A981" s="15" t="s">
        <v>438</v>
      </c>
      <c r="B981" s="15" t="s">
        <v>296</v>
      </c>
      <c r="C981" s="15"/>
      <c r="D981" s="15"/>
      <c r="F981" s="18" t="str">
        <f aca="false">IF(B981="","",IFERROR(INDEX(Materials!$B$2:$B$301,MATCH(B981,Materials!$A$2:$A$301,0)),""))</f>
        <v>Glidant / Anti-tacking</v>
      </c>
      <c r="G981" s="18" t="str">
        <f aca="true">IF(AND(A981="",B981=""),"",IF(A981="","Missing product",IF(B981="","Missing material",IF(COUNTIF(ProductList,A981)=0,"Product not in Products list",IF(COUNTIF(MaterialList,B981)=0,"Material not in Materials list","OK")))))</f>
        <v>OK</v>
      </c>
      <c r="H981" s="18" t="str">
        <f aca="false">IF(F981="Active",A981&amp;"|"&amp;COUNTIFS(A$2:A981,A981,F$2:F981,"Active"),"")</f>
        <v/>
      </c>
      <c r="I981" s="18" t="str">
        <f aca="false">IF(B981="","",IF(SUMPRODUCT(MAX((A$1:A980=A981)*(B$1:B980=B981)*ROW(A$1:A980)))=0,C981&amp;"",IF(C981="",INDEX(I$1:I980,SUMPRODUCT(MAX((A$1:A980=A981)*(B$1:B980=B981)*ROW(A$1:A980)))),IF(INDEX(I$1:I980,SUMPRODUCT(MAX((A$1:A980=A981)*(B$1:B980=B981)*ROW(A$1:A980))))="",C981&amp;"",INDEX(I$1:I980,SUMPRODUCT(MAX((A$1:A980=A981)*(B$1:B980=B981)*ROW(A$1:A980))))&amp;"; "&amp;C981))))</f>
        <v/>
      </c>
      <c r="J981" s="18" t="str">
        <f aca="false">IF(A981="","",A981&amp;"|"&amp;COUNTIF(A$2:A981,A981))</f>
        <v>Emet-Duo 5/500|13</v>
      </c>
      <c r="K981" s="18" t="n">
        <f aca="false">IF(OR(A981="",B981=""),0,IF(COUNTIFS(A$2:A981,A981,B$2:B981,B981)=1,1,0))</f>
        <v>1</v>
      </c>
    </row>
    <row r="982" customFormat="false" ht="15" hidden="false" customHeight="false" outlineLevel="0" collapsed="false">
      <c r="A982" s="15" t="s">
        <v>438</v>
      </c>
      <c r="B982" s="15" t="s">
        <v>311</v>
      </c>
      <c r="C982" s="15"/>
      <c r="D982" s="15"/>
      <c r="F982" s="18" t="str">
        <f aca="false">IF(B982="","",IFERROR(INDEX(Materials!$B$2:$B$301,MATCH(B982,Materials!$A$2:$A$301,0)),""))</f>
        <v>Plasticizer</v>
      </c>
      <c r="G982" s="18" t="str">
        <f aca="true">IF(AND(A982="",B982=""),"",IF(A982="","Missing product",IF(B982="","Missing material",IF(COUNTIF(ProductList,A982)=0,"Product not in Products list",IF(COUNTIF(MaterialList,B982)=0,"Material not in Materials list","OK")))))</f>
        <v>OK</v>
      </c>
      <c r="H982" s="18" t="str">
        <f aca="false">IF(F982="Active",A982&amp;"|"&amp;COUNTIFS(A$2:A982,A982,F$2:F982,"Active"),"")</f>
        <v/>
      </c>
      <c r="I982" s="18" t="str">
        <f aca="false">IF(B982="","",IF(SUMPRODUCT(MAX((A$1:A981=A982)*(B$1:B981=B982)*ROW(A$1:A981)))=0,C982&amp;"",IF(C982="",INDEX(I$1:I981,SUMPRODUCT(MAX((A$1:A981=A982)*(B$1:B981=B982)*ROW(A$1:A981)))),IF(INDEX(I$1:I981,SUMPRODUCT(MAX((A$1:A981=A982)*(B$1:B981=B982)*ROW(A$1:A981))))="",C982&amp;"",INDEX(I$1:I981,SUMPRODUCT(MAX((A$1:A981=A982)*(B$1:B981=B982)*ROW(A$1:A981))))&amp;"; "&amp;C982))))</f>
        <v/>
      </c>
      <c r="J982" s="18" t="str">
        <f aca="false">IF(A982="","",A982&amp;"|"&amp;COUNTIF(A$2:A982,A982))</f>
        <v>Emet-Duo 5/500|14</v>
      </c>
      <c r="K982" s="18" t="n">
        <f aca="false">IF(OR(A982="",B982=""),0,IF(COUNTIFS(A$2:A982,A982,B$2:B982,B982)=1,1,0))</f>
        <v>1</v>
      </c>
    </row>
    <row r="983" customFormat="false" ht="15" hidden="false" customHeight="false" outlineLevel="0" collapsed="false">
      <c r="A983" s="15" t="s">
        <v>438</v>
      </c>
      <c r="B983" s="15" t="s">
        <v>250</v>
      </c>
      <c r="C983" s="15"/>
      <c r="D983" s="15"/>
      <c r="F983" s="18" t="str">
        <f aca="false">IF(B983="","",IFERROR(INDEX(Materials!$B$2:$B$301,MATCH(B983,Materials!$A$2:$A$301,0)),""))</f>
        <v>Colorant</v>
      </c>
      <c r="G983" s="18" t="str">
        <f aca="true">IF(AND(A983="",B983=""),"",IF(A983="","Missing product",IF(B983="","Missing material",IF(COUNTIF(ProductList,A983)=0,"Product not in Products list",IF(COUNTIF(MaterialList,B983)=0,"Material not in Materials list","OK")))))</f>
        <v>OK</v>
      </c>
      <c r="H983" s="18" t="str">
        <f aca="false">IF(F983="Active",A983&amp;"|"&amp;COUNTIFS(A$2:A983,A983,F$2:F983,"Active"),"")</f>
        <v/>
      </c>
      <c r="I983" s="18" t="str">
        <f aca="false">IF(B983="","",IF(SUMPRODUCT(MAX((A$1:A982=A983)*(B$1:B982=B983)*ROW(A$1:A982)))=0,C983&amp;"",IF(C983="",INDEX(I$1:I982,SUMPRODUCT(MAX((A$1:A982=A983)*(B$1:B982=B983)*ROW(A$1:A982)))),IF(INDEX(I$1:I982,SUMPRODUCT(MAX((A$1:A982=A983)*(B$1:B982=B983)*ROW(A$1:A982))))="",C983&amp;"",INDEX(I$1:I982,SUMPRODUCT(MAX((A$1:A982=A983)*(B$1:B982=B983)*ROW(A$1:A982))))&amp;"; "&amp;C983))))</f>
        <v/>
      </c>
      <c r="J983" s="18" t="str">
        <f aca="false">IF(A983="","",A983&amp;"|"&amp;COUNTIF(A$2:A983,A983))</f>
        <v>Emet-Duo 5/500|15</v>
      </c>
      <c r="K983" s="18" t="n">
        <f aca="false">IF(OR(A983="",B983=""),0,IF(COUNTIFS(A$2:A983,A983,B$2:B983,B983)=1,1,0))</f>
        <v>1</v>
      </c>
    </row>
    <row r="984" customFormat="false" ht="15" hidden="false" customHeight="false" outlineLevel="0" collapsed="false">
      <c r="A984" s="15" t="s">
        <v>438</v>
      </c>
      <c r="B984" s="15" t="s">
        <v>338</v>
      </c>
      <c r="C984" s="15"/>
      <c r="D984" s="15"/>
      <c r="F984" s="18" t="str">
        <f aca="false">IF(B984="","",IFERROR(INDEX(Materials!$B$2:$B$301,MATCH(B984,Materials!$A$2:$A$301,0)),""))</f>
        <v>Solvent</v>
      </c>
      <c r="G984" s="18" t="str">
        <f aca="true">IF(AND(A984="",B984=""),"",IF(A984="","Missing product",IF(B984="","Missing material",IF(COUNTIF(ProductList,A984)=0,"Product not in Products list",IF(COUNTIF(MaterialList,B984)=0,"Material not in Materials list","OK")))))</f>
        <v>OK</v>
      </c>
      <c r="H984" s="18" t="str">
        <f aca="false">IF(F984="Active",A984&amp;"|"&amp;COUNTIFS(A$2:A984,A984,F$2:F984,"Active"),"")</f>
        <v/>
      </c>
      <c r="I984" s="18" t="str">
        <f aca="false">IF(B984="","",IF(SUMPRODUCT(MAX((A$1:A983=A984)*(B$1:B983=B984)*ROW(A$1:A983)))=0,C984&amp;"",IF(C984="",INDEX(I$1:I983,SUMPRODUCT(MAX((A$1:A983=A984)*(B$1:B983=B984)*ROW(A$1:A983)))),IF(INDEX(I$1:I983,SUMPRODUCT(MAX((A$1:A983=A984)*(B$1:B983=B984)*ROW(A$1:A983))))="",C984&amp;"",INDEX(I$1:I983,SUMPRODUCT(MAX((A$1:A983=A984)*(B$1:B983=B984)*ROW(A$1:A983))))&amp;"; "&amp;C984))))</f>
        <v/>
      </c>
      <c r="J984" s="18" t="str">
        <f aca="false">IF(A984="","",A984&amp;"|"&amp;COUNTIF(A$2:A984,A984))</f>
        <v>Emet-Duo 5/500|16</v>
      </c>
      <c r="K984" s="18" t="n">
        <f aca="false">IF(OR(A984="",B984=""),0,IF(COUNTIFS(A$2:A984,A984,B$2:B984,B984)=1,1,0))</f>
        <v>0</v>
      </c>
    </row>
    <row r="985" customFormat="false" ht="15" hidden="false" customHeight="false" outlineLevel="0" collapsed="false">
      <c r="A985" s="15" t="s">
        <v>438</v>
      </c>
      <c r="B985" s="15" t="s">
        <v>341</v>
      </c>
      <c r="C985" s="15"/>
      <c r="D985" s="15"/>
      <c r="F985" s="18" t="str">
        <f aca="false">IF(B985="","",IFERROR(INDEX(Materials!$B$2:$B$301,MATCH(B985,Materials!$A$2:$A$301,0)),""))</f>
        <v>Solvent</v>
      </c>
      <c r="G985" s="18" t="str">
        <f aca="true">IF(AND(A985="",B985=""),"",IF(A985="","Missing product",IF(B985="","Missing material",IF(COUNTIF(ProductList,A985)=0,"Product not in Products list",IF(COUNTIF(MaterialList,B985)=0,"Material not in Materials list","OK")))))</f>
        <v>OK</v>
      </c>
      <c r="H985" s="18" t="str">
        <f aca="false">IF(F985="Active",A985&amp;"|"&amp;COUNTIFS(A$2:A985,A985,F$2:F985,"Active"),"")</f>
        <v/>
      </c>
      <c r="I985" s="18" t="str">
        <f aca="false">IF(B985="","",IF(SUMPRODUCT(MAX((A$1:A984=A985)*(B$1:B984=B985)*ROW(A$1:A984)))=0,C985&amp;"",IF(C985="",INDEX(I$1:I984,SUMPRODUCT(MAX((A$1:A984=A985)*(B$1:B984=B985)*ROW(A$1:A984)))),IF(INDEX(I$1:I984,SUMPRODUCT(MAX((A$1:A984=A985)*(B$1:B984=B985)*ROW(A$1:A984))))="",C985&amp;"",INDEX(I$1:I984,SUMPRODUCT(MAX((A$1:A984=A985)*(B$1:B984=B985)*ROW(A$1:A984))))&amp;"; "&amp;C985))))</f>
        <v/>
      </c>
      <c r="J985" s="18" t="str">
        <f aca="false">IF(A985="","",A985&amp;"|"&amp;COUNTIF(A$2:A985,A985))</f>
        <v>Emet-Duo 5/500|17</v>
      </c>
      <c r="K985" s="18" t="n">
        <f aca="false">IF(OR(A985="",B985=""),0,IF(COUNTIFS(A$2:A985,A985,B$2:B985,B985)=1,1,0))</f>
        <v>1</v>
      </c>
    </row>
    <row r="986" customFormat="false" ht="15" hidden="false" customHeight="false" outlineLevel="0" collapsed="false">
      <c r="A986" s="15" t="s">
        <v>439</v>
      </c>
      <c r="B986" s="15" t="s">
        <v>94</v>
      </c>
      <c r="C986" s="15"/>
      <c r="D986" s="15"/>
      <c r="F986" s="18" t="str">
        <f aca="false">IF(B986="","",IFERROR(INDEX(Materials!$B$2:$B$301,MATCH(B986,Materials!$A$2:$A$301,0)),""))</f>
        <v>Active</v>
      </c>
      <c r="G986" s="18" t="str">
        <f aca="true">IF(AND(A986="",B986=""),"",IF(A986="","Missing product",IF(B986="","Missing material",IF(COUNTIF(ProductList,A986)=0,"Product not in Products list",IF(COUNTIF(MaterialList,B986)=0,"Material not in Materials list","OK")))))</f>
        <v>OK</v>
      </c>
      <c r="H986" s="18" t="str">
        <f aca="false">IF(F986="Active",A986&amp;"|"&amp;COUNTIFS(A$2:A986,A986,F$2:F986,"Active"),"")</f>
        <v>Citicoline 500|1</v>
      </c>
      <c r="I986" s="18" t="str">
        <f aca="false">IF(B986="","",IF(SUMPRODUCT(MAX((A$1:A985=A986)*(B$1:B985=B986)*ROW(A$1:A985)))=0,C986&amp;"",IF(C986="",INDEX(I$1:I985,SUMPRODUCT(MAX((A$1:A985=A986)*(B$1:B985=B986)*ROW(A$1:A985)))),IF(INDEX(I$1:I985,SUMPRODUCT(MAX((A$1:A985=A986)*(B$1:B985=B986)*ROW(A$1:A985))))="",C986&amp;"",INDEX(I$1:I985,SUMPRODUCT(MAX((A$1:A985=A986)*(B$1:B985=B986)*ROW(A$1:A985))))&amp;"; "&amp;C986))))</f>
        <v/>
      </c>
      <c r="J986" s="18" t="str">
        <f aca="false">IF(A986="","",A986&amp;"|"&amp;COUNTIF(A$2:A986,A986))</f>
        <v>Citicoline 500|1</v>
      </c>
      <c r="K986" s="18" t="n">
        <f aca="false">IF(OR(A986="",B986=""),0,IF(COUNTIFS(A$2:A986,A986,B$2:B986,B986)=1,1,0))</f>
        <v>1</v>
      </c>
    </row>
    <row r="987" customFormat="false" ht="15" hidden="false" customHeight="false" outlineLevel="0" collapsed="false">
      <c r="A987" s="15" t="s">
        <v>439</v>
      </c>
      <c r="B987" s="15" t="s">
        <v>257</v>
      </c>
      <c r="C987" s="15" t="s">
        <v>489</v>
      </c>
      <c r="D987" s="15"/>
      <c r="F987" s="18" t="str">
        <f aca="false">IF(B987="","",IFERROR(INDEX(Materials!$B$2:$B$301,MATCH(B987,Materials!$A$2:$A$301,0)),""))</f>
        <v>Disintegrant</v>
      </c>
      <c r="G987" s="18" t="str">
        <f aca="true">IF(AND(A987="",B987=""),"",IF(A987="","Missing product",IF(B987="","Missing material",IF(COUNTIF(ProductList,A987)=0,"Product not in Products list",IF(COUNTIF(MaterialList,B987)=0,"Material not in Materials list","OK")))))</f>
        <v>OK</v>
      </c>
      <c r="H987" s="18" t="str">
        <f aca="false">IF(F987="Active",A987&amp;"|"&amp;COUNTIFS(A$2:A987,A987,F$2:F987,"Active"),"")</f>
        <v/>
      </c>
      <c r="I987" s="18" t="str">
        <f aca="false">IF(B987="","",IF(SUMPRODUCT(MAX((A$1:A986=A987)*(B$1:B986=B987)*ROW(A$1:A986)))=0,C987&amp;"",IF(C987="",INDEX(I$1:I986,SUMPRODUCT(MAX((A$1:A986=A987)*(B$1:B986=B987)*ROW(A$1:A986)))),IF(INDEX(I$1:I986,SUMPRODUCT(MAX((A$1:A986=A987)*(B$1:B986=B987)*ROW(A$1:A986))))="",C987&amp;"",INDEX(I$1:I986,SUMPRODUCT(MAX((A$1:A986=A987)*(B$1:B986=B987)*ROW(A$1:A986))))&amp;"; "&amp;C987))))</f>
        <v>Intra-granular</v>
      </c>
      <c r="J987" s="18" t="str">
        <f aca="false">IF(A987="","",A987&amp;"|"&amp;COUNTIF(A$2:A987,A987))</f>
        <v>Citicoline 500|2</v>
      </c>
      <c r="K987" s="18" t="n">
        <f aca="false">IF(OR(A987="",B987=""),0,IF(COUNTIFS(A$2:A987,A987,B$2:B987,B987)=1,1,0))</f>
        <v>1</v>
      </c>
    </row>
    <row r="988" customFormat="false" ht="15" hidden="false" customHeight="false" outlineLevel="0" collapsed="false">
      <c r="A988" s="15" t="s">
        <v>439</v>
      </c>
      <c r="B988" s="15" t="s">
        <v>219</v>
      </c>
      <c r="C988" s="15"/>
      <c r="D988" s="15"/>
      <c r="F988" s="18" t="str">
        <f aca="false">IF(B988="","",IFERROR(INDEX(Materials!$B$2:$B$301,MATCH(B988,Materials!$A$2:$A$301,0)),""))</f>
        <v>Binder</v>
      </c>
      <c r="G988" s="18" t="str">
        <f aca="true">IF(AND(A988="",B988=""),"",IF(A988="","Missing product",IF(B988="","Missing material",IF(COUNTIF(ProductList,A988)=0,"Product not in Products list",IF(COUNTIF(MaterialList,B988)=0,"Material not in Materials list","OK")))))</f>
        <v>OK</v>
      </c>
      <c r="H988" s="18" t="str">
        <f aca="false">IF(F988="Active",A988&amp;"|"&amp;COUNTIFS(A$2:A988,A988,F$2:F988,"Active"),"")</f>
        <v/>
      </c>
      <c r="I988" s="18" t="str">
        <f aca="false">IF(B988="","",IF(SUMPRODUCT(MAX((A$1:A987=A988)*(B$1:B987=B988)*ROW(A$1:A987)))=0,C988&amp;"",IF(C988="",INDEX(I$1:I987,SUMPRODUCT(MAX((A$1:A987=A988)*(B$1:B987=B988)*ROW(A$1:A987)))),IF(INDEX(I$1:I987,SUMPRODUCT(MAX((A$1:A987=A988)*(B$1:B987=B988)*ROW(A$1:A987))))="",C988&amp;"",INDEX(I$1:I987,SUMPRODUCT(MAX((A$1:A987=A988)*(B$1:B987=B988)*ROW(A$1:A987))))&amp;"; "&amp;C988))))</f>
        <v/>
      </c>
      <c r="J988" s="18" t="str">
        <f aca="false">IF(A988="","",A988&amp;"|"&amp;COUNTIF(A$2:A988,A988))</f>
        <v>Citicoline 500|3</v>
      </c>
      <c r="K988" s="18" t="n">
        <f aca="false">IF(OR(A988="",B988=""),0,IF(COUNTIFS(A$2:A988,A988,B$2:B988,B988)=1,1,0))</f>
        <v>1</v>
      </c>
    </row>
    <row r="989" customFormat="false" ht="15" hidden="false" customHeight="false" outlineLevel="0" collapsed="false">
      <c r="A989" s="15" t="s">
        <v>439</v>
      </c>
      <c r="B989" s="15" t="s">
        <v>338</v>
      </c>
      <c r="C989" s="15"/>
      <c r="D989" s="15"/>
      <c r="F989" s="18" t="str">
        <f aca="false">IF(B989="","",IFERROR(INDEX(Materials!$B$2:$B$301,MATCH(B989,Materials!$A$2:$A$301,0)),""))</f>
        <v>Solvent</v>
      </c>
      <c r="G989" s="18" t="str">
        <f aca="true">IF(AND(A989="",B989=""),"",IF(A989="","Missing product",IF(B989="","Missing material",IF(COUNTIF(ProductList,A989)=0,"Product not in Products list",IF(COUNTIF(MaterialList,B989)=0,"Material not in Materials list","OK")))))</f>
        <v>OK</v>
      </c>
      <c r="H989" s="18" t="str">
        <f aca="false">IF(F989="Active",A989&amp;"|"&amp;COUNTIFS(A$2:A989,A989,F$2:F989,"Active"),"")</f>
        <v/>
      </c>
      <c r="I989" s="18" t="str">
        <f aca="false">IF(B989="","",IF(SUMPRODUCT(MAX((A$1:A988=A989)*(B$1:B988=B989)*ROW(A$1:A988)))=0,C989&amp;"",IF(C989="",INDEX(I$1:I988,SUMPRODUCT(MAX((A$1:A988=A989)*(B$1:B988=B989)*ROW(A$1:A988)))),IF(INDEX(I$1:I988,SUMPRODUCT(MAX((A$1:A988=A989)*(B$1:B988=B989)*ROW(A$1:A988))))="",C989&amp;"",INDEX(I$1:I988,SUMPRODUCT(MAX((A$1:A988=A989)*(B$1:B988=B989)*ROW(A$1:A988))))&amp;"; "&amp;C989))))</f>
        <v/>
      </c>
      <c r="J989" s="18" t="str">
        <f aca="false">IF(A989="","",A989&amp;"|"&amp;COUNTIF(A$2:A989,A989))</f>
        <v>Citicoline 500|4</v>
      </c>
      <c r="K989" s="18" t="n">
        <f aca="false">IF(OR(A989="",B989=""),0,IF(COUNTIFS(A$2:A989,A989,B$2:B989,B989)=1,1,0))</f>
        <v>1</v>
      </c>
    </row>
    <row r="990" customFormat="false" ht="15" hidden="false" customHeight="false" outlineLevel="0" collapsed="false">
      <c r="A990" s="15" t="s">
        <v>439</v>
      </c>
      <c r="B990" s="15" t="s">
        <v>272</v>
      </c>
      <c r="C990" s="15"/>
      <c r="D990" s="15"/>
      <c r="F990" s="18" t="str">
        <f aca="false">IF(B990="","",IFERROR(INDEX(Materials!$B$2:$B$301,MATCH(B990,Materials!$A$2:$A$301,0)),""))</f>
        <v>Filler / Diluent</v>
      </c>
      <c r="G990" s="18" t="str">
        <f aca="true">IF(AND(A990="",B990=""),"",IF(A990="","Missing product",IF(B990="","Missing material",IF(COUNTIF(ProductList,A990)=0,"Product not in Products list",IF(COUNTIF(MaterialList,B990)=0,"Material not in Materials list","OK")))))</f>
        <v>OK</v>
      </c>
      <c r="H990" s="18" t="str">
        <f aca="false">IF(F990="Active",A990&amp;"|"&amp;COUNTIFS(A$2:A990,A990,F$2:F990,"Active"),"")</f>
        <v/>
      </c>
      <c r="I990" s="18" t="str">
        <f aca="false">IF(B990="","",IF(SUMPRODUCT(MAX((A$1:A989=A990)*(B$1:B989=B990)*ROW(A$1:A989)))=0,C990&amp;"",IF(C990="",INDEX(I$1:I989,SUMPRODUCT(MAX((A$1:A989=A990)*(B$1:B989=B990)*ROW(A$1:A989)))),IF(INDEX(I$1:I989,SUMPRODUCT(MAX((A$1:A989=A990)*(B$1:B989=B990)*ROW(A$1:A989))))="",C990&amp;"",INDEX(I$1:I989,SUMPRODUCT(MAX((A$1:A989=A990)*(B$1:B989=B990)*ROW(A$1:A989))))&amp;"; "&amp;C990))))</f>
        <v/>
      </c>
      <c r="J990" s="18" t="str">
        <f aca="false">IF(A990="","",A990&amp;"|"&amp;COUNTIF(A$2:A990,A990))</f>
        <v>Citicoline 500|5</v>
      </c>
      <c r="K990" s="18" t="n">
        <f aca="false">IF(OR(A990="",B990=""),0,IF(COUNTIFS(A$2:A990,A990,B$2:B990,B990)=1,1,0))</f>
        <v>1</v>
      </c>
    </row>
    <row r="991" customFormat="false" ht="15" hidden="false" customHeight="false" outlineLevel="0" collapsed="false">
      <c r="A991" s="15" t="s">
        <v>439</v>
      </c>
      <c r="B991" s="15" t="s">
        <v>257</v>
      </c>
      <c r="C991" s="15" t="s">
        <v>492</v>
      </c>
      <c r="D991" s="15"/>
      <c r="F991" s="18" t="str">
        <f aca="false">IF(B991="","",IFERROR(INDEX(Materials!$B$2:$B$301,MATCH(B991,Materials!$A$2:$A$301,0)),""))</f>
        <v>Disintegrant</v>
      </c>
      <c r="G991" s="18" t="str">
        <f aca="true">IF(AND(A991="",B991=""),"",IF(A991="","Missing product",IF(B991="","Missing material",IF(COUNTIF(ProductList,A991)=0,"Product not in Products list",IF(COUNTIF(MaterialList,B991)=0,"Material not in Materials list","OK")))))</f>
        <v>OK</v>
      </c>
      <c r="H991" s="18" t="str">
        <f aca="false">IF(F991="Active",A991&amp;"|"&amp;COUNTIFS(A$2:A991,A991,F$2:F991,"Active"),"")</f>
        <v/>
      </c>
      <c r="I991" s="18" t="str">
        <f aca="false">IF(B991="","",IF(SUMPRODUCT(MAX((A$1:A990=A991)*(B$1:B990=B991)*ROW(A$1:A990)))=0,C991&amp;"",IF(C991="",INDEX(I$1:I990,SUMPRODUCT(MAX((A$1:A990=A991)*(B$1:B990=B991)*ROW(A$1:A990)))),IF(INDEX(I$1:I990,SUMPRODUCT(MAX((A$1:A990=A991)*(B$1:B990=B991)*ROW(A$1:A990))))="",C991&amp;"",INDEX(I$1:I990,SUMPRODUCT(MAX((A$1:A990=A991)*(B$1:B990=B991)*ROW(A$1:A990))))&amp;"; "&amp;C991))))</f>
        <v>Intra-granular; Extra-granular</v>
      </c>
      <c r="J991" s="18" t="str">
        <f aca="false">IF(A991="","",A991&amp;"|"&amp;COUNTIF(A$2:A991,A991))</f>
        <v>Citicoline 500|6</v>
      </c>
      <c r="K991" s="18" t="n">
        <f aca="false">IF(OR(A991="",B991=""),0,IF(COUNTIFS(A$2:A991,A991,B$2:B991,B991)=1,1,0))</f>
        <v>0</v>
      </c>
    </row>
    <row r="992" customFormat="false" ht="15" hidden="false" customHeight="false" outlineLevel="0" collapsed="false">
      <c r="A992" s="15" t="s">
        <v>439</v>
      </c>
      <c r="B992" s="15" t="s">
        <v>293</v>
      </c>
      <c r="C992" s="15"/>
      <c r="D992" s="15"/>
      <c r="F992" s="18" t="str">
        <f aca="false">IF(B992="","",IFERROR(INDEX(Materials!$B$2:$B$301,MATCH(B992,Materials!$A$2:$A$301,0)),""))</f>
        <v>Glidant</v>
      </c>
      <c r="G992" s="18" t="str">
        <f aca="true">IF(AND(A992="",B992=""),"",IF(A992="","Missing product",IF(B992="","Missing material",IF(COUNTIF(ProductList,A992)=0,"Product not in Products list",IF(COUNTIF(MaterialList,B992)=0,"Material not in Materials list","OK")))))</f>
        <v>OK</v>
      </c>
      <c r="H992" s="18" t="str">
        <f aca="false">IF(F992="Active",A992&amp;"|"&amp;COUNTIFS(A$2:A992,A992,F$2:F992,"Active"),"")</f>
        <v/>
      </c>
      <c r="I992" s="18" t="str">
        <f aca="false">IF(B992="","",IF(SUMPRODUCT(MAX((A$1:A991=A992)*(B$1:B991=B992)*ROW(A$1:A991)))=0,C992&amp;"",IF(C992="",INDEX(I$1:I991,SUMPRODUCT(MAX((A$1:A991=A992)*(B$1:B991=B992)*ROW(A$1:A991)))),IF(INDEX(I$1:I991,SUMPRODUCT(MAX((A$1:A991=A992)*(B$1:B991=B992)*ROW(A$1:A991))))="",C992&amp;"",INDEX(I$1:I991,SUMPRODUCT(MAX((A$1:A991=A992)*(B$1:B991=B992)*ROW(A$1:A991))))&amp;"; "&amp;C992))))</f>
        <v/>
      </c>
      <c r="J992" s="18" t="str">
        <f aca="false">IF(A992="","",A992&amp;"|"&amp;COUNTIF(A$2:A992,A992))</f>
        <v>Citicoline 500|7</v>
      </c>
      <c r="K992" s="18" t="n">
        <f aca="false">IF(OR(A992="",B992=""),0,IF(COUNTIFS(A$2:A992,A992,B$2:B992,B992)=1,1,0))</f>
        <v>1</v>
      </c>
    </row>
    <row r="993" customFormat="false" ht="15" hidden="false" customHeight="false" outlineLevel="0" collapsed="false">
      <c r="A993" s="15" t="s">
        <v>439</v>
      </c>
      <c r="B993" s="15" t="s">
        <v>298</v>
      </c>
      <c r="C993" s="15"/>
      <c r="D993" s="15"/>
      <c r="F993" s="18" t="str">
        <f aca="false">IF(B993="","",IFERROR(INDEX(Materials!$B$2:$B$301,MATCH(B993,Materials!$A$2:$A$301,0)),""))</f>
        <v>Lubricant</v>
      </c>
      <c r="G993" s="18" t="str">
        <f aca="true">IF(AND(A993="",B993=""),"",IF(A993="","Missing product",IF(B993="","Missing material",IF(COUNTIF(ProductList,A993)=0,"Product not in Products list",IF(COUNTIF(MaterialList,B993)=0,"Material not in Materials list","OK")))))</f>
        <v>OK</v>
      </c>
      <c r="H993" s="18" t="str">
        <f aca="false">IF(F993="Active",A993&amp;"|"&amp;COUNTIFS(A$2:A993,A993,F$2:F993,"Active"),"")</f>
        <v/>
      </c>
      <c r="I993" s="18" t="str">
        <f aca="false">IF(B993="","",IF(SUMPRODUCT(MAX((A$1:A992=A993)*(B$1:B992=B993)*ROW(A$1:A992)))=0,C993&amp;"",IF(C993="",INDEX(I$1:I992,SUMPRODUCT(MAX((A$1:A992=A993)*(B$1:B992=B993)*ROW(A$1:A992)))),IF(INDEX(I$1:I992,SUMPRODUCT(MAX((A$1:A992=A993)*(B$1:B992=B993)*ROW(A$1:A992))))="",C993&amp;"",INDEX(I$1:I992,SUMPRODUCT(MAX((A$1:A992=A993)*(B$1:B992=B993)*ROW(A$1:A992))))&amp;"; "&amp;C993))))</f>
        <v/>
      </c>
      <c r="J993" s="18" t="str">
        <f aca="false">IF(A993="","",A993&amp;"|"&amp;COUNTIF(A$2:A993,A993))</f>
        <v>Citicoline 500|8</v>
      </c>
      <c r="K993" s="18" t="n">
        <f aca="false">IF(OR(A993="",B993=""),0,IF(COUNTIFS(A$2:A993,A993,B$2:B993,B993)=1,1,0))</f>
        <v>1</v>
      </c>
    </row>
    <row r="994" customFormat="false" ht="15" hidden="false" customHeight="false" outlineLevel="0" collapsed="false">
      <c r="A994" s="15" t="s">
        <v>439</v>
      </c>
      <c r="B994" s="15" t="s">
        <v>226</v>
      </c>
      <c r="C994" s="15"/>
      <c r="D994" s="15"/>
      <c r="F994" s="18" t="str">
        <f aca="false">IF(B994="","",IFERROR(INDEX(Materials!$B$2:$B$301,MATCH(B994,Materials!$A$2:$A$301,0)),""))</f>
        <v>Binder / Coating Polymer</v>
      </c>
      <c r="G994" s="18" t="str">
        <f aca="true">IF(AND(A994="",B994=""),"",IF(A994="","Missing product",IF(B994="","Missing material",IF(COUNTIF(ProductList,A994)=0,"Product not in Products list",IF(COUNTIF(MaterialList,B994)=0,"Material not in Materials list","OK")))))</f>
        <v>OK</v>
      </c>
      <c r="H994" s="18" t="str">
        <f aca="false">IF(F994="Active",A994&amp;"|"&amp;COUNTIFS(A$2:A994,A994,F$2:F994,"Active"),"")</f>
        <v/>
      </c>
      <c r="I994" s="18" t="str">
        <f aca="false">IF(B994="","",IF(SUMPRODUCT(MAX((A$1:A993=A994)*(B$1:B993=B994)*ROW(A$1:A993)))=0,C994&amp;"",IF(C994="",INDEX(I$1:I993,SUMPRODUCT(MAX((A$1:A993=A994)*(B$1:B993=B994)*ROW(A$1:A993)))),IF(INDEX(I$1:I993,SUMPRODUCT(MAX((A$1:A993=A994)*(B$1:B993=B994)*ROW(A$1:A993))))="",C994&amp;"",INDEX(I$1:I993,SUMPRODUCT(MAX((A$1:A993=A994)*(B$1:B993=B994)*ROW(A$1:A993))))&amp;"; "&amp;C994))))</f>
        <v/>
      </c>
      <c r="J994" s="18" t="str">
        <f aca="false">IF(A994="","",A994&amp;"|"&amp;COUNTIF(A$2:A994,A994))</f>
        <v>Citicoline 500|9</v>
      </c>
      <c r="K994" s="18" t="n">
        <f aca="false">IF(OR(A994="",B994=""),0,IF(COUNTIFS(A$2:A994,A994,B$2:B994,B994)=1,1,0))</f>
        <v>1</v>
      </c>
    </row>
    <row r="995" customFormat="false" ht="15" hidden="false" customHeight="false" outlineLevel="0" collapsed="false">
      <c r="A995" s="15" t="s">
        <v>439</v>
      </c>
      <c r="B995" s="15" t="s">
        <v>311</v>
      </c>
      <c r="C995" s="15"/>
      <c r="D995" s="15"/>
      <c r="F995" s="18" t="str">
        <f aca="false">IF(B995="","",IFERROR(INDEX(Materials!$B$2:$B$301,MATCH(B995,Materials!$A$2:$A$301,0)),""))</f>
        <v>Plasticizer</v>
      </c>
      <c r="G995" s="18" t="str">
        <f aca="true">IF(AND(A995="",B995=""),"",IF(A995="","Missing product",IF(B995="","Missing material",IF(COUNTIF(ProductList,A995)=0,"Product not in Products list",IF(COUNTIF(MaterialList,B995)=0,"Material not in Materials list","OK")))))</f>
        <v>OK</v>
      </c>
      <c r="H995" s="18" t="str">
        <f aca="false">IF(F995="Active",A995&amp;"|"&amp;COUNTIFS(A$2:A995,A995,F$2:F995,"Active"),"")</f>
        <v/>
      </c>
      <c r="I995" s="18" t="str">
        <f aca="false">IF(B995="","",IF(SUMPRODUCT(MAX((A$1:A994=A995)*(B$1:B994=B995)*ROW(A$1:A994)))=0,C995&amp;"",IF(C995="",INDEX(I$1:I994,SUMPRODUCT(MAX((A$1:A994=A995)*(B$1:B994=B995)*ROW(A$1:A994)))),IF(INDEX(I$1:I994,SUMPRODUCT(MAX((A$1:A994=A995)*(B$1:B994=B995)*ROW(A$1:A994))))="",C995&amp;"",INDEX(I$1:I994,SUMPRODUCT(MAX((A$1:A994=A995)*(B$1:B994=B995)*ROW(A$1:A994))))&amp;"; "&amp;C995))))</f>
        <v/>
      </c>
      <c r="J995" s="18" t="str">
        <f aca="false">IF(A995="","",A995&amp;"|"&amp;COUNTIF(A$2:A995,A995))</f>
        <v>Citicoline 500|10</v>
      </c>
      <c r="K995" s="18" t="n">
        <f aca="false">IF(OR(A995="",B995=""),0,IF(COUNTIFS(A$2:A995,A995,B$2:B995,B995)=1,1,0))</f>
        <v>1</v>
      </c>
    </row>
    <row r="996" customFormat="false" ht="15" hidden="false" customHeight="false" outlineLevel="0" collapsed="false">
      <c r="A996" s="15" t="s">
        <v>439</v>
      </c>
      <c r="B996" s="15" t="s">
        <v>303</v>
      </c>
      <c r="C996" s="15"/>
      <c r="D996" s="15"/>
      <c r="F996" s="18" t="str">
        <f aca="false">IF(B996="","",IFERROR(INDEX(Materials!$B$2:$B$301,MATCH(B996,Materials!$A$2:$A$301,0)),""))</f>
        <v>Opacifier</v>
      </c>
      <c r="G996" s="18" t="str">
        <f aca="true">IF(AND(A996="",B996=""),"",IF(A996="","Missing product",IF(B996="","Missing material",IF(COUNTIF(ProductList,A996)=0,"Product not in Products list",IF(COUNTIF(MaterialList,B996)=0,"Material not in Materials list","OK")))))</f>
        <v>OK</v>
      </c>
      <c r="H996" s="18" t="str">
        <f aca="false">IF(F996="Active",A996&amp;"|"&amp;COUNTIFS(A$2:A996,A996,F$2:F996,"Active"),"")</f>
        <v/>
      </c>
      <c r="I996" s="18" t="str">
        <f aca="false">IF(B996="","",IF(SUMPRODUCT(MAX((A$1:A995=A996)*(B$1:B995=B996)*ROW(A$1:A995)))=0,C996&amp;"",IF(C996="",INDEX(I$1:I995,SUMPRODUCT(MAX((A$1:A995=A996)*(B$1:B995=B996)*ROW(A$1:A995)))),IF(INDEX(I$1:I995,SUMPRODUCT(MAX((A$1:A995=A996)*(B$1:B995=B996)*ROW(A$1:A995))))="",C996&amp;"",INDEX(I$1:I995,SUMPRODUCT(MAX((A$1:A995=A996)*(B$1:B995=B996)*ROW(A$1:A995))))&amp;"; "&amp;C996))))</f>
        <v/>
      </c>
      <c r="J996" s="18" t="str">
        <f aca="false">IF(A996="","",A996&amp;"|"&amp;COUNTIF(A$2:A996,A996))</f>
        <v>Citicoline 500|11</v>
      </c>
      <c r="K996" s="18" t="n">
        <f aca="false">IF(OR(A996="",B996=""),0,IF(COUNTIFS(A$2:A996,A996,B$2:B996,B996)=1,1,0))</f>
        <v>1</v>
      </c>
    </row>
    <row r="997" customFormat="false" ht="15" hidden="false" customHeight="false" outlineLevel="0" collapsed="false">
      <c r="A997" s="15" t="s">
        <v>439</v>
      </c>
      <c r="B997" s="15" t="s">
        <v>296</v>
      </c>
      <c r="C997" s="15"/>
      <c r="D997" s="15"/>
      <c r="F997" s="18" t="str">
        <f aca="false">IF(B997="","",IFERROR(INDEX(Materials!$B$2:$B$301,MATCH(B997,Materials!$A$2:$A$301,0)),""))</f>
        <v>Glidant / Anti-tacking</v>
      </c>
      <c r="G997" s="18" t="str">
        <f aca="true">IF(AND(A997="",B997=""),"",IF(A997="","Missing product",IF(B997="","Missing material",IF(COUNTIF(ProductList,A997)=0,"Product not in Products list",IF(COUNTIF(MaterialList,B997)=0,"Material not in Materials list","OK")))))</f>
        <v>OK</v>
      </c>
      <c r="H997" s="18" t="str">
        <f aca="false">IF(F997="Active",A997&amp;"|"&amp;COUNTIFS(A$2:A997,A997,F$2:F997,"Active"),"")</f>
        <v/>
      </c>
      <c r="I997" s="18" t="str">
        <f aca="false">IF(B997="","",IF(SUMPRODUCT(MAX((A$1:A996=A997)*(B$1:B996=B997)*ROW(A$1:A996)))=0,C997&amp;"",IF(C997="",INDEX(I$1:I996,SUMPRODUCT(MAX((A$1:A996=A997)*(B$1:B996=B997)*ROW(A$1:A996)))),IF(INDEX(I$1:I996,SUMPRODUCT(MAX((A$1:A996=A997)*(B$1:B996=B997)*ROW(A$1:A996))))="",C997&amp;"",INDEX(I$1:I996,SUMPRODUCT(MAX((A$1:A996=A997)*(B$1:B996=B997)*ROW(A$1:A996))))&amp;"; "&amp;C997))))</f>
        <v/>
      </c>
      <c r="J997" s="18" t="str">
        <f aca="false">IF(A997="","",A997&amp;"|"&amp;COUNTIF(A$2:A997,A997))</f>
        <v>Citicoline 500|12</v>
      </c>
      <c r="K997" s="18" t="n">
        <f aca="false">IF(OR(A997="",B997=""),0,IF(COUNTIFS(A$2:A997,A997,B$2:B997,B997)=1,1,0))</f>
        <v>1</v>
      </c>
    </row>
    <row r="998" customFormat="false" ht="15" hidden="false" customHeight="false" outlineLevel="0" collapsed="false">
      <c r="A998" s="15" t="s">
        <v>439</v>
      </c>
      <c r="B998" s="15" t="s">
        <v>254</v>
      </c>
      <c r="C998" s="15"/>
      <c r="D998" s="15"/>
      <c r="F998" s="18" t="str">
        <f aca="false">IF(B998="","",IFERROR(INDEX(Materials!$B$2:$B$301,MATCH(B998,Materials!$A$2:$A$301,0)),""))</f>
        <v>Colorant</v>
      </c>
      <c r="G998" s="18" t="str">
        <f aca="true">IF(AND(A998="",B998=""),"",IF(A998="","Missing product",IF(B998="","Missing material",IF(COUNTIF(ProductList,A998)=0,"Product not in Products list",IF(COUNTIF(MaterialList,B998)=0,"Material not in Materials list","OK")))))</f>
        <v>OK</v>
      </c>
      <c r="H998" s="18" t="str">
        <f aca="false">IF(F998="Active",A998&amp;"|"&amp;COUNTIFS(A$2:A998,A998,F$2:F998,"Active"),"")</f>
        <v/>
      </c>
      <c r="I998" s="18" t="str">
        <f aca="false">IF(B998="","",IF(SUMPRODUCT(MAX((A$1:A997=A998)*(B$1:B997=B998)*ROW(A$1:A997)))=0,C998&amp;"",IF(C998="",INDEX(I$1:I997,SUMPRODUCT(MAX((A$1:A997=A998)*(B$1:B997=B998)*ROW(A$1:A997)))),IF(INDEX(I$1:I997,SUMPRODUCT(MAX((A$1:A997=A998)*(B$1:B997=B998)*ROW(A$1:A997))))="",C998&amp;"",INDEX(I$1:I997,SUMPRODUCT(MAX((A$1:A997=A998)*(B$1:B997=B998)*ROW(A$1:A997))))&amp;"; "&amp;C998))))</f>
        <v/>
      </c>
      <c r="J998" s="18" t="str">
        <f aca="false">IF(A998="","",A998&amp;"|"&amp;COUNTIF(A$2:A998,A998))</f>
        <v>Citicoline 500|13</v>
      </c>
      <c r="K998" s="18" t="n">
        <f aca="false">IF(OR(A998="",B998=""),0,IF(COUNTIFS(A$2:A998,A998,B$2:B998,B998)=1,1,0))</f>
        <v>1</v>
      </c>
    </row>
    <row r="999" customFormat="false" ht="15" hidden="false" customHeight="false" outlineLevel="0" collapsed="false">
      <c r="A999" s="15" t="s">
        <v>439</v>
      </c>
      <c r="B999" s="15" t="s">
        <v>342</v>
      </c>
      <c r="C999" s="15"/>
      <c r="D999" s="15"/>
      <c r="F999" s="18" t="str">
        <f aca="false">IF(B999="","",IFERROR(INDEX(Materials!$B$2:$B$301,MATCH(B999,Materials!$A$2:$A$301,0)),""))</f>
        <v>Solvent</v>
      </c>
      <c r="G999" s="18" t="str">
        <f aca="true">IF(AND(A999="",B999=""),"",IF(A999="","Missing product",IF(B999="","Missing material",IF(COUNTIF(ProductList,A999)=0,"Product not in Products list",IF(COUNTIF(MaterialList,B999)=0,"Material not in Materials list","OK")))))</f>
        <v>OK</v>
      </c>
      <c r="H999" s="18" t="str">
        <f aca="false">IF(F999="Active",A999&amp;"|"&amp;COUNTIFS(A$2:A999,A999,F$2:F999,"Active"),"")</f>
        <v/>
      </c>
      <c r="I999" s="18" t="str">
        <f aca="false">IF(B999="","",IF(SUMPRODUCT(MAX((A$1:A998=A999)*(B$1:B998=B999)*ROW(A$1:A998)))=0,C999&amp;"",IF(C999="",INDEX(I$1:I998,SUMPRODUCT(MAX((A$1:A998=A999)*(B$1:B998=B999)*ROW(A$1:A998)))),IF(INDEX(I$1:I998,SUMPRODUCT(MAX((A$1:A998=A999)*(B$1:B998=B999)*ROW(A$1:A998))))="",C999&amp;"",INDEX(I$1:I998,SUMPRODUCT(MAX((A$1:A998=A999)*(B$1:B998=B999)*ROW(A$1:A998))))&amp;"; "&amp;C999))))</f>
        <v/>
      </c>
      <c r="J999" s="18" t="str">
        <f aca="false">IF(A999="","",A999&amp;"|"&amp;COUNTIF(A$2:A999,A999))</f>
        <v>Citicoline 500|14</v>
      </c>
      <c r="K999" s="18" t="n">
        <f aca="false">IF(OR(A999="",B999=""),0,IF(COUNTIFS(A$2:A999,A999,B$2:B999,B999)=1,1,0))</f>
        <v>1</v>
      </c>
    </row>
    <row r="1000" customFormat="false" ht="15" hidden="false" customHeight="false" outlineLevel="0" collapsed="false">
      <c r="A1000" s="15" t="s">
        <v>439</v>
      </c>
      <c r="B1000" s="15" t="s">
        <v>338</v>
      </c>
      <c r="C1000" s="15"/>
      <c r="D1000" s="15"/>
      <c r="F1000" s="18" t="str">
        <f aca="false">IF(B1000="","",IFERROR(INDEX(Materials!$B$2:$B$301,MATCH(B1000,Materials!$A$2:$A$301,0)),""))</f>
        <v>Solvent</v>
      </c>
      <c r="G1000" s="18" t="str">
        <f aca="true">IF(AND(A1000="",B1000=""),"",IF(A1000="","Missing product",IF(B1000="","Missing material",IF(COUNTIF(ProductList,A1000)=0,"Product not in Products list",IF(COUNTIF(MaterialList,B1000)=0,"Material not in Materials list","OK")))))</f>
        <v>OK</v>
      </c>
      <c r="H1000" s="18" t="str">
        <f aca="false">IF(F1000="Active",A1000&amp;"|"&amp;COUNTIFS(A$2:A1000,A1000,F$2:F1000,"Active"),"")</f>
        <v/>
      </c>
      <c r="I1000" s="18" t="str">
        <f aca="false">IF(B1000="","",IF(SUMPRODUCT(MAX((A$1:A999=A1000)*(B$1:B999=B1000)*ROW(A$1:A999)))=0,C1000&amp;"",IF(C1000="",INDEX(I$1:I999,SUMPRODUCT(MAX((A$1:A999=A1000)*(B$1:B999=B1000)*ROW(A$1:A999)))),IF(INDEX(I$1:I999,SUMPRODUCT(MAX((A$1:A999=A1000)*(B$1:B999=B1000)*ROW(A$1:A999))))="",C1000&amp;"",INDEX(I$1:I999,SUMPRODUCT(MAX((A$1:A999=A1000)*(B$1:B999=B1000)*ROW(A$1:A999))))&amp;"; "&amp;C1000))))</f>
        <v/>
      </c>
      <c r="J1000" s="18" t="str">
        <f aca="false">IF(A1000="","",A1000&amp;"|"&amp;COUNTIF(A$2:A1000,A1000))</f>
        <v>Citicoline 500|15</v>
      </c>
      <c r="K1000" s="18" t="n">
        <f aca="false">IF(OR(A1000="",B1000=""),0,IF(COUNTIFS(A$2:A1000,A1000,B$2:B1000,B1000)=1,1,0))</f>
        <v>0</v>
      </c>
    </row>
    <row r="1001" customFormat="false" ht="15" hidden="false" customHeight="false" outlineLevel="0" collapsed="false">
      <c r="A1001" s="15" t="s">
        <v>440</v>
      </c>
      <c r="B1001" s="15" t="s">
        <v>173</v>
      </c>
      <c r="C1001" s="15"/>
      <c r="D1001" s="15"/>
      <c r="F1001" s="18" t="str">
        <f aca="false">IF(B1001="","",IFERROR(INDEX(Materials!$B$2:$B$301,MATCH(B1001,Materials!$A$2:$A$301,0)),""))</f>
        <v>Active</v>
      </c>
      <c r="G1001" s="18" t="str">
        <f aca="true">IF(AND(A1001="",B1001=""),"",IF(A1001="","Missing product",IF(B1001="","Missing material",IF(COUNTIF(ProductList,A1001)=0,"Product not in Products list",IF(COUNTIF(MaterialList,B1001)=0,"Material not in Materials list","OK")))))</f>
        <v>OK</v>
      </c>
      <c r="H1001" s="18" t="str">
        <f aca="false">IF(F1001="Active",A1001&amp;"|"&amp;COUNTIFS(A$2:A1001,A1001,F$2:F1001,"Active"),"")</f>
        <v>NMN|1</v>
      </c>
      <c r="I1001" s="18" t="str">
        <f aca="false">IF(B1001="","",IF(SUMPRODUCT(MAX((A$1:A1000=A1001)*(B$1:B1000=B1001)*ROW(A$1:A1000)))=0,C1001&amp;"",IF(C1001="",INDEX(I$1:I1000,SUMPRODUCT(MAX((A$1:A1000=A1001)*(B$1:B1000=B1001)*ROW(A$1:A1000)))),IF(INDEX(I$1:I1000,SUMPRODUCT(MAX((A$1:A1000=A1001)*(B$1:B1000=B1001)*ROW(A$1:A1000))))="",C1001&amp;"",INDEX(I$1:I1000,SUMPRODUCT(MAX((A$1:A1000=A1001)*(B$1:B1000=B1001)*ROW(A$1:A1000))))&amp;"; "&amp;C1001))))</f>
        <v/>
      </c>
      <c r="J1001" s="18" t="str">
        <f aca="false">IF(A1001="","",A1001&amp;"|"&amp;COUNTIF(A$2:A1001,A1001))</f>
        <v>NMN|1</v>
      </c>
      <c r="K1001" s="18" t="n">
        <f aca="false">IF(OR(A1001="",B1001=""),0,IF(COUNTIFS(A$2:A1001,A1001,B$2:B1001,B1001)=1,1,0))</f>
        <v>1</v>
      </c>
    </row>
    <row r="1002" customFormat="false" ht="15" hidden="false" customHeight="false" outlineLevel="0" collapsed="false">
      <c r="A1002" s="15" t="s">
        <v>440</v>
      </c>
      <c r="B1002" s="15" t="s">
        <v>272</v>
      </c>
      <c r="C1002" s="15"/>
      <c r="D1002" s="15"/>
      <c r="F1002" s="18" t="str">
        <f aca="false">IF(B1002="","",IFERROR(INDEX(Materials!$B$2:$B$301,MATCH(B1002,Materials!$A$2:$A$301,0)),""))</f>
        <v>Filler / Diluent</v>
      </c>
      <c r="G1002" s="18" t="str">
        <f aca="true">IF(AND(A1002="",B1002=""),"",IF(A1002="","Missing product",IF(B1002="","Missing material",IF(COUNTIF(ProductList,A1002)=0,"Product not in Products list",IF(COUNTIF(MaterialList,B1002)=0,"Material not in Materials list","OK")))))</f>
        <v>OK</v>
      </c>
      <c r="H1002" s="18" t="str">
        <f aca="false">IF(F1002="Active",A1002&amp;"|"&amp;COUNTIFS(A$2:A1002,A1002,F$2:F1002,"Active"),"")</f>
        <v/>
      </c>
      <c r="I1002" s="18" t="str">
        <f aca="false">IF(B1002="","",IF(SUMPRODUCT(MAX((A$1:A1001=A1002)*(B$1:B1001=B1002)*ROW(A$1:A1001)))=0,C1002&amp;"",IF(C1002="",INDEX(I$1:I1001,SUMPRODUCT(MAX((A$1:A1001=A1002)*(B$1:B1001=B1002)*ROW(A$1:A1001)))),IF(INDEX(I$1:I1001,SUMPRODUCT(MAX((A$1:A1001=A1002)*(B$1:B1001=B1002)*ROW(A$1:A1001))))="",C1002&amp;"",INDEX(I$1:I1001,SUMPRODUCT(MAX((A$1:A1001=A1002)*(B$1:B1001=B1002)*ROW(A$1:A1001))))&amp;"; "&amp;C1002))))</f>
        <v/>
      </c>
      <c r="J1002" s="18" t="str">
        <f aca="false">IF(A1002="","",A1002&amp;"|"&amp;COUNTIF(A$2:A1002,A1002))</f>
        <v>NMN|2</v>
      </c>
      <c r="K1002" s="18" t="n">
        <f aca="false">IF(OR(A1002="",B1002=""),0,IF(COUNTIFS(A$2:A1002,A1002,B$2:B1002,B1002)=1,1,0))</f>
        <v>1</v>
      </c>
    </row>
    <row r="1003" customFormat="false" ht="15" hidden="false" customHeight="false" outlineLevel="0" collapsed="false">
      <c r="A1003" s="15" t="s">
        <v>440</v>
      </c>
      <c r="B1003" s="15" t="s">
        <v>293</v>
      </c>
      <c r="C1003" s="15"/>
      <c r="D1003" s="15"/>
      <c r="F1003" s="18" t="str">
        <f aca="false">IF(B1003="","",IFERROR(INDEX(Materials!$B$2:$B$301,MATCH(B1003,Materials!$A$2:$A$301,0)),""))</f>
        <v>Glidant</v>
      </c>
      <c r="G1003" s="18" t="str">
        <f aca="true">IF(AND(A1003="",B1003=""),"",IF(A1003="","Missing product",IF(B1003="","Missing material",IF(COUNTIF(ProductList,A1003)=0,"Product not in Products list",IF(COUNTIF(MaterialList,B1003)=0,"Material not in Materials list","OK")))))</f>
        <v>OK</v>
      </c>
      <c r="H1003" s="18" t="str">
        <f aca="false">IF(F1003="Active",A1003&amp;"|"&amp;COUNTIFS(A$2:A1003,A1003,F$2:F1003,"Active"),"")</f>
        <v/>
      </c>
      <c r="I1003" s="18" t="str">
        <f aca="false">IF(B1003="","",IF(SUMPRODUCT(MAX((A$1:A1002=A1003)*(B$1:B1002=B1003)*ROW(A$1:A1002)))=0,C1003&amp;"",IF(C1003="",INDEX(I$1:I1002,SUMPRODUCT(MAX((A$1:A1002=A1003)*(B$1:B1002=B1003)*ROW(A$1:A1002)))),IF(INDEX(I$1:I1002,SUMPRODUCT(MAX((A$1:A1002=A1003)*(B$1:B1002=B1003)*ROW(A$1:A1002))))="",C1003&amp;"",INDEX(I$1:I1002,SUMPRODUCT(MAX((A$1:A1002=A1003)*(B$1:B1002=B1003)*ROW(A$1:A1002))))&amp;"; "&amp;C1003))))</f>
        <v/>
      </c>
      <c r="J1003" s="18" t="str">
        <f aca="false">IF(A1003="","",A1003&amp;"|"&amp;COUNTIF(A$2:A1003,A1003))</f>
        <v>NMN|3</v>
      </c>
      <c r="K1003" s="18" t="n">
        <f aca="false">IF(OR(A1003="",B1003=""),0,IF(COUNTIFS(A$2:A1003,A1003,B$2:B1003,B1003)=1,1,0))</f>
        <v>1</v>
      </c>
    </row>
    <row r="1004" customFormat="false" ht="15" hidden="false" customHeight="false" outlineLevel="0" collapsed="false">
      <c r="A1004" s="15" t="s">
        <v>440</v>
      </c>
      <c r="B1004" s="15" t="s">
        <v>298</v>
      </c>
      <c r="C1004" s="15"/>
      <c r="D1004" s="15"/>
      <c r="F1004" s="18" t="str">
        <f aca="false">IF(B1004="","",IFERROR(INDEX(Materials!$B$2:$B$301,MATCH(B1004,Materials!$A$2:$A$301,0)),""))</f>
        <v>Lubricant</v>
      </c>
      <c r="G1004" s="18" t="str">
        <f aca="true">IF(AND(A1004="",B1004=""),"",IF(A1004="","Missing product",IF(B1004="","Missing material",IF(COUNTIF(ProductList,A1004)=0,"Product not in Products list",IF(COUNTIF(MaterialList,B1004)=0,"Material not in Materials list","OK")))))</f>
        <v>OK</v>
      </c>
      <c r="H1004" s="18" t="str">
        <f aca="false">IF(F1004="Active",A1004&amp;"|"&amp;COUNTIFS(A$2:A1004,A1004,F$2:F1004,"Active"),"")</f>
        <v/>
      </c>
      <c r="I1004" s="18" t="str">
        <f aca="false">IF(B1004="","",IF(SUMPRODUCT(MAX((A$1:A1003=A1004)*(B$1:B1003=B1004)*ROW(A$1:A1003)))=0,C1004&amp;"",IF(C1004="",INDEX(I$1:I1003,SUMPRODUCT(MAX((A$1:A1003=A1004)*(B$1:B1003=B1004)*ROW(A$1:A1003)))),IF(INDEX(I$1:I1003,SUMPRODUCT(MAX((A$1:A1003=A1004)*(B$1:B1003=B1004)*ROW(A$1:A1003))))="",C1004&amp;"",INDEX(I$1:I1003,SUMPRODUCT(MAX((A$1:A1003=A1004)*(B$1:B1003=B1004)*ROW(A$1:A1003))))&amp;"; "&amp;C1004))))</f>
        <v/>
      </c>
      <c r="J1004" s="18" t="str">
        <f aca="false">IF(A1004="","",A1004&amp;"|"&amp;COUNTIF(A$2:A1004,A1004))</f>
        <v>NMN|4</v>
      </c>
      <c r="K1004" s="18" t="n">
        <f aca="false">IF(OR(A1004="",B1004=""),0,IF(COUNTIFS(A$2:A1004,A1004,B$2:B1004,B1004)=1,1,0))</f>
        <v>1</v>
      </c>
    </row>
    <row r="1005" customFormat="false" ht="15" hidden="false" customHeight="false" outlineLevel="0" collapsed="false">
      <c r="A1005" s="15" t="s">
        <v>440</v>
      </c>
      <c r="B1005" s="15" t="s">
        <v>228</v>
      </c>
      <c r="C1005" s="15" t="s">
        <v>507</v>
      </c>
      <c r="D1005" s="15"/>
      <c r="F1005" s="18" t="str">
        <f aca="false">IF(B1005="","",IFERROR(INDEX(Materials!$B$2:$B$301,MATCH(B1005,Materials!$A$2:$A$301,0)),""))</f>
        <v>Capsule Shell</v>
      </c>
      <c r="G1005" s="18" t="str">
        <f aca="true">IF(AND(A1005="",B1005=""),"",IF(A1005="","Missing product",IF(B1005="","Missing material",IF(COUNTIF(ProductList,A1005)=0,"Product not in Products list",IF(COUNTIF(MaterialList,B1005)=0,"Material not in Materials list","OK")))))</f>
        <v>OK</v>
      </c>
      <c r="H1005" s="18" t="str">
        <f aca="false">IF(F1005="Active",A1005&amp;"|"&amp;COUNTIFS(A$2:A1005,A1005,F$2:F1005,"Active"),"")</f>
        <v/>
      </c>
      <c r="I1005" s="18" t="str">
        <f aca="false">IF(B1005="","",IF(SUMPRODUCT(MAX((A$1:A1004=A1005)*(B$1:B1004=B1005)*ROW(A$1:A1004)))=0,C1005&amp;"",IF(C1005="",INDEX(I$1:I1004,SUMPRODUCT(MAX((A$1:A1004=A1005)*(B$1:B1004=B1005)*ROW(A$1:A1004)))),IF(INDEX(I$1:I1004,SUMPRODUCT(MAX((A$1:A1004=A1005)*(B$1:B1004=B1005)*ROW(A$1:A1004))))="",C1005&amp;"",INDEX(I$1:I1004,SUMPRODUCT(MAX((A$1:A1004=A1005)*(B$1:B1004=B1005)*ROW(A$1:A1004))))&amp;"; "&amp;C1005))))</f>
        <v>Hard gelatin capsule size 0E white- white</v>
      </c>
      <c r="J1005" s="18" t="str">
        <f aca="false">IF(A1005="","",A1005&amp;"|"&amp;COUNTIF(A$2:A1005,A1005))</f>
        <v>NMN|5</v>
      </c>
      <c r="K1005" s="18" t="n">
        <f aca="false">IF(OR(A1005="",B1005=""),0,IF(COUNTIFS(A$2:A1005,A1005,B$2:B1005,B1005)=1,1,0))</f>
        <v>1</v>
      </c>
    </row>
    <row r="1006" customFormat="false" ht="15" hidden="false" customHeight="false" outlineLevel="0" collapsed="false">
      <c r="A1006" s="15" t="s">
        <v>441</v>
      </c>
      <c r="B1006" s="15" t="s">
        <v>149</v>
      </c>
      <c r="C1006" s="15"/>
      <c r="D1006" s="15"/>
      <c r="F1006" s="18" t="str">
        <f aca="false">IF(B1006="","",IFERROR(INDEX(Materials!$B$2:$B$301,MATCH(B1006,Materials!$A$2:$A$301,0)),""))</f>
        <v>Active</v>
      </c>
      <c r="G1006" s="18" t="str">
        <f aca="true">IF(AND(A1006="",B1006=""),"",IF(A1006="","Missing product",IF(B1006="","Missing material",IF(COUNTIF(ProductList,A1006)=0,"Product not in Products list",IF(COUNTIF(MaterialList,B1006)=0,"Material not in Materials list","OK")))))</f>
        <v>OK</v>
      </c>
      <c r="H1006" s="18" t="str">
        <f aca="false">IF(F1006="Active",A1006&amp;"|"&amp;COUNTIFS(A$2:A1006,A1006,F$2:F1006,"Active"),"")</f>
        <v>L-Arginine 1000|1</v>
      </c>
      <c r="I1006" s="18" t="str">
        <f aca="false">IF(B1006="","",IF(SUMPRODUCT(MAX((A$1:A1005=A1006)*(B$1:B1005=B1006)*ROW(A$1:A1005)))=0,C1006&amp;"",IF(C1006="",INDEX(I$1:I1005,SUMPRODUCT(MAX((A$1:A1005=A1006)*(B$1:B1005=B1006)*ROW(A$1:A1005)))),IF(INDEX(I$1:I1005,SUMPRODUCT(MAX((A$1:A1005=A1006)*(B$1:B1005=B1006)*ROW(A$1:A1005))))="",C1006&amp;"",INDEX(I$1:I1005,SUMPRODUCT(MAX((A$1:A1005=A1006)*(B$1:B1005=B1006)*ROW(A$1:A1005))))&amp;"; "&amp;C1006))))</f>
        <v/>
      </c>
      <c r="J1006" s="18" t="str">
        <f aca="false">IF(A1006="","",A1006&amp;"|"&amp;COUNTIF(A$2:A1006,A1006))</f>
        <v>L-Arginine 1000|1</v>
      </c>
      <c r="K1006" s="18" t="n">
        <f aca="false">IF(OR(A1006="",B1006=""),0,IF(COUNTIFS(A$2:A1006,A1006,B$2:B1006,B1006)=1,1,0))</f>
        <v>1</v>
      </c>
    </row>
    <row r="1007" customFormat="false" ht="15" hidden="false" customHeight="false" outlineLevel="0" collapsed="false">
      <c r="A1007" s="15" t="s">
        <v>441</v>
      </c>
      <c r="B1007" s="15" t="s">
        <v>321</v>
      </c>
      <c r="C1007" s="15"/>
      <c r="D1007" s="15"/>
      <c r="F1007" s="18" t="str">
        <f aca="false">IF(B1007="","",IFERROR(INDEX(Materials!$B$2:$B$301,MATCH(B1007,Materials!$A$2:$A$301,0)),""))</f>
        <v>Preservative</v>
      </c>
      <c r="G1007" s="18" t="str">
        <f aca="true">IF(AND(A1007="",B1007=""),"",IF(A1007="","Missing product",IF(B1007="","Missing material",IF(COUNTIF(ProductList,A1007)=0,"Product not in Products list",IF(COUNTIF(MaterialList,B1007)=0,"Material not in Materials list","OK")))))</f>
        <v>OK</v>
      </c>
      <c r="H1007" s="18" t="str">
        <f aca="false">IF(F1007="Active",A1007&amp;"|"&amp;COUNTIFS(A$2:A1007,A1007,F$2:F1007,"Active"),"")</f>
        <v/>
      </c>
      <c r="I1007" s="18" t="str">
        <f aca="false">IF(B1007="","",IF(SUMPRODUCT(MAX((A$1:A1006=A1007)*(B$1:B1006=B1007)*ROW(A$1:A1006)))=0,C1007&amp;"",IF(C1007="",INDEX(I$1:I1006,SUMPRODUCT(MAX((A$1:A1006=A1007)*(B$1:B1006=B1007)*ROW(A$1:A1006)))),IF(INDEX(I$1:I1006,SUMPRODUCT(MAX((A$1:A1006=A1007)*(B$1:B1006=B1007)*ROW(A$1:A1006))))="",C1007&amp;"",INDEX(I$1:I1006,SUMPRODUCT(MAX((A$1:A1006=A1007)*(B$1:B1006=B1007)*ROW(A$1:A1006))))&amp;"; "&amp;C1007))))</f>
        <v/>
      </c>
      <c r="J1007" s="18" t="str">
        <f aca="false">IF(A1007="","",A1007&amp;"|"&amp;COUNTIF(A$2:A1007,A1007))</f>
        <v>L-Arginine 1000|2</v>
      </c>
      <c r="K1007" s="18" t="n">
        <f aca="false">IF(OR(A1007="",B1007=""),0,IF(COUNTIFS(A$2:A1007,A1007,B$2:B1007,B1007)=1,1,0))</f>
        <v>1</v>
      </c>
    </row>
    <row r="1008" customFormat="false" ht="15" hidden="false" customHeight="false" outlineLevel="0" collapsed="false">
      <c r="A1008" s="15" t="s">
        <v>441</v>
      </c>
      <c r="B1008" s="15" t="s">
        <v>354</v>
      </c>
      <c r="C1008" s="15"/>
      <c r="D1008" s="15"/>
      <c r="F1008" s="18" t="str">
        <f aca="false">IF(B1008="","",IFERROR(INDEX(Materials!$B$2:$B$301,MATCH(B1008,Materials!$A$2:$A$301,0)),""))</f>
        <v>Sweetener</v>
      </c>
      <c r="G1008" s="18" t="str">
        <f aca="true">IF(AND(A1008="",B1008=""),"",IF(A1008="","Missing product",IF(B1008="","Missing material",IF(COUNTIF(ProductList,A1008)=0,"Product not in Products list",IF(COUNTIF(MaterialList,B1008)=0,"Material not in Materials list","OK")))))</f>
        <v>OK</v>
      </c>
      <c r="H1008" s="18" t="str">
        <f aca="false">IF(F1008="Active",A1008&amp;"|"&amp;COUNTIFS(A$2:A1008,A1008,F$2:F1008,"Active"),"")</f>
        <v/>
      </c>
      <c r="I1008" s="18" t="str">
        <f aca="false">IF(B1008="","",IF(SUMPRODUCT(MAX((A$1:A1007=A1008)*(B$1:B1007=B1008)*ROW(A$1:A1007)))=0,C1008&amp;"",IF(C1008="",INDEX(I$1:I1007,SUMPRODUCT(MAX((A$1:A1007=A1008)*(B$1:B1007=B1008)*ROW(A$1:A1007)))),IF(INDEX(I$1:I1007,SUMPRODUCT(MAX((A$1:A1007=A1008)*(B$1:B1007=B1008)*ROW(A$1:A1007))))="",C1008&amp;"",INDEX(I$1:I1007,SUMPRODUCT(MAX((A$1:A1007=A1008)*(B$1:B1007=B1008)*ROW(A$1:A1007))))&amp;"; "&amp;C1008))))</f>
        <v/>
      </c>
      <c r="J1008" s="18" t="str">
        <f aca="false">IF(A1008="","",A1008&amp;"|"&amp;COUNTIF(A$2:A1008,A1008))</f>
        <v>L-Arginine 1000|3</v>
      </c>
      <c r="K1008" s="18" t="n">
        <f aca="false">IF(OR(A1008="",B1008=""),0,IF(COUNTIFS(A$2:A1008,A1008,B$2:B1008,B1008)=1,1,0))</f>
        <v>1</v>
      </c>
    </row>
    <row r="1009" customFormat="false" ht="15" hidden="false" customHeight="false" outlineLevel="0" collapsed="false">
      <c r="A1009" s="15" t="s">
        <v>441</v>
      </c>
      <c r="B1009" s="15" t="s">
        <v>355</v>
      </c>
      <c r="C1009" s="15"/>
      <c r="D1009" s="15"/>
      <c r="F1009" s="18" t="str">
        <f aca="false">IF(B1009="","",IFERROR(INDEX(Materials!$B$2:$B$301,MATCH(B1009,Materials!$A$2:$A$301,0)),""))</f>
        <v>Sweetener</v>
      </c>
      <c r="G1009" s="18" t="str">
        <f aca="true">IF(AND(A1009="",B1009=""),"",IF(A1009="","Missing product",IF(B1009="","Missing material",IF(COUNTIF(ProductList,A1009)=0,"Product not in Products list",IF(COUNTIF(MaterialList,B1009)=0,"Material not in Materials list","OK")))))</f>
        <v>OK</v>
      </c>
      <c r="H1009" s="18" t="str">
        <f aca="false">IF(F1009="Active",A1009&amp;"|"&amp;COUNTIFS(A$2:A1009,A1009,F$2:F1009,"Active"),"")</f>
        <v/>
      </c>
      <c r="I1009" s="18" t="str">
        <f aca="false">IF(B1009="","",IF(SUMPRODUCT(MAX((A$1:A1008=A1009)*(B$1:B1008=B1009)*ROW(A$1:A1008)))=0,C1009&amp;"",IF(C1009="",INDEX(I$1:I1008,SUMPRODUCT(MAX((A$1:A1008=A1009)*(B$1:B1008=B1009)*ROW(A$1:A1008)))),IF(INDEX(I$1:I1008,SUMPRODUCT(MAX((A$1:A1008=A1009)*(B$1:B1008=B1009)*ROW(A$1:A1008))))="",C1009&amp;"",INDEX(I$1:I1008,SUMPRODUCT(MAX((A$1:A1008=A1009)*(B$1:B1008=B1009)*ROW(A$1:A1008))))&amp;"; "&amp;C1009))))</f>
        <v/>
      </c>
      <c r="J1009" s="18" t="str">
        <f aca="false">IF(A1009="","",A1009&amp;"|"&amp;COUNTIF(A$2:A1009,A1009))</f>
        <v>L-Arginine 1000|4</v>
      </c>
      <c r="K1009" s="18" t="n">
        <f aca="false">IF(OR(A1009="",B1009=""),0,IF(COUNTIFS(A$2:A1009,A1009,B$2:B1009,B1009)=1,1,0))</f>
        <v>1</v>
      </c>
    </row>
    <row r="1010" customFormat="false" ht="15" hidden="false" customHeight="false" outlineLevel="0" collapsed="false">
      <c r="A1010" s="15" t="s">
        <v>441</v>
      </c>
      <c r="B1010" s="15" t="s">
        <v>363</v>
      </c>
      <c r="C1010" s="15" t="s">
        <v>508</v>
      </c>
      <c r="D1010" s="15"/>
      <c r="F1010" s="18" t="str">
        <f aca="false">IF(B1010="","",IFERROR(INDEX(Materials!$B$2:$B$301,MATCH(B1010,Materials!$A$2:$A$301,0)),""))</f>
        <v>pH Modifier / Buffer</v>
      </c>
      <c r="G1010" s="18" t="str">
        <f aca="true">IF(AND(A1010="",B1010=""),"",IF(A1010="","Missing product",IF(B1010="","Missing material",IF(COUNTIF(ProductList,A1010)=0,"Product not in Products list",IF(COUNTIF(MaterialList,B1010)=0,"Material not in Materials list","OK")))))</f>
        <v>OK</v>
      </c>
      <c r="H1010" s="18" t="str">
        <f aca="false">IF(F1010="Active",A1010&amp;"|"&amp;COUNTIFS(A$2:A1010,A1010,F$2:F1010,"Active"),"")</f>
        <v/>
      </c>
      <c r="I1010" s="18" t="str">
        <f aca="false">IF(B1010="","",IF(SUMPRODUCT(MAX((A$1:A1009=A1010)*(B$1:B1009=B1010)*ROW(A$1:A1009)))=0,C1010&amp;"",IF(C1010="",INDEX(I$1:I1009,SUMPRODUCT(MAX((A$1:A1009=A1010)*(B$1:B1009=B1010)*ROW(A$1:A1009)))),IF(INDEX(I$1:I1009,SUMPRODUCT(MAX((A$1:A1009=A1010)*(B$1:B1009=B1010)*ROW(A$1:A1009))))="",C1010&amp;"",INDEX(I$1:I1009,SUMPRODUCT(MAX((A$1:A1009=A1010)*(B$1:B1009=B1010)*ROW(A$1:A1009))))&amp;"; "&amp;C1010))))</f>
        <v>For solution</v>
      </c>
      <c r="J1010" s="18" t="str">
        <f aca="false">IF(A1010="","",A1010&amp;"|"&amp;COUNTIF(A$2:A1010,A1010))</f>
        <v>L-Arginine 1000|5</v>
      </c>
      <c r="K1010" s="18" t="n">
        <f aca="false">IF(OR(A1010="",B1010=""),0,IF(COUNTIFS(A$2:A1010,A1010,B$2:B1010,B1010)=1,1,0))</f>
        <v>1</v>
      </c>
    </row>
    <row r="1011" customFormat="false" ht="15" hidden="false" customHeight="false" outlineLevel="0" collapsed="false">
      <c r="A1011" s="15" t="s">
        <v>441</v>
      </c>
      <c r="B1011" s="15" t="s">
        <v>231</v>
      </c>
      <c r="C1011" s="15"/>
      <c r="D1011" s="15"/>
      <c r="F1011" s="18" t="str">
        <f aca="false">IF(B1011="","",IFERROR(INDEX(Materials!$B$2:$B$301,MATCH(B1011,Materials!$A$2:$A$301,0)),""))</f>
        <v>Chelating Agent</v>
      </c>
      <c r="G1011" s="18" t="str">
        <f aca="true">IF(AND(A1011="",B1011=""),"",IF(A1011="","Missing product",IF(B1011="","Missing material",IF(COUNTIF(ProductList,A1011)=0,"Product not in Products list",IF(COUNTIF(MaterialList,B1011)=0,"Material not in Materials list","OK")))))</f>
        <v>OK</v>
      </c>
      <c r="H1011" s="18" t="str">
        <f aca="false">IF(F1011="Active",A1011&amp;"|"&amp;COUNTIFS(A$2:A1011,A1011,F$2:F1011,"Active"),"")</f>
        <v/>
      </c>
      <c r="I1011" s="18" t="str">
        <f aca="false">IF(B1011="","",IF(SUMPRODUCT(MAX((A$1:A1010=A1011)*(B$1:B1010=B1011)*ROW(A$1:A1010)))=0,C1011&amp;"",IF(C1011="",INDEX(I$1:I1010,SUMPRODUCT(MAX((A$1:A1010=A1011)*(B$1:B1010=B1011)*ROW(A$1:A1010)))),IF(INDEX(I$1:I1010,SUMPRODUCT(MAX((A$1:A1010=A1011)*(B$1:B1010=B1011)*ROW(A$1:A1010))))="",C1011&amp;"",INDEX(I$1:I1010,SUMPRODUCT(MAX((A$1:A1010=A1011)*(B$1:B1010=B1011)*ROW(A$1:A1010))))&amp;"; "&amp;C1011))))</f>
        <v/>
      </c>
      <c r="J1011" s="18" t="str">
        <f aca="false">IF(A1011="","",A1011&amp;"|"&amp;COUNTIF(A$2:A1011,A1011))</f>
        <v>L-Arginine 1000|6</v>
      </c>
      <c r="K1011" s="18" t="n">
        <f aca="false">IF(OR(A1011="",B1011=""),0,IF(COUNTIFS(A$2:A1011,A1011,B$2:B1011,B1011)=1,1,0))</f>
        <v>1</v>
      </c>
    </row>
    <row r="1012" customFormat="false" ht="15" hidden="false" customHeight="false" outlineLevel="0" collapsed="false">
      <c r="A1012" s="15" t="s">
        <v>441</v>
      </c>
      <c r="B1012" s="15" t="s">
        <v>319</v>
      </c>
      <c r="C1012" s="15"/>
      <c r="D1012" s="15"/>
      <c r="F1012" s="18" t="str">
        <f aca="false">IF(B1012="","",IFERROR(INDEX(Materials!$B$2:$B$301,MATCH(B1012,Materials!$A$2:$A$301,0)),""))</f>
        <v>Preservative</v>
      </c>
      <c r="G1012" s="18" t="str">
        <f aca="true">IF(AND(A1012="",B1012=""),"",IF(A1012="","Missing product",IF(B1012="","Missing material",IF(COUNTIF(ProductList,A1012)=0,"Product not in Products list",IF(COUNTIF(MaterialList,B1012)=0,"Material not in Materials list","OK")))))</f>
        <v>OK</v>
      </c>
      <c r="H1012" s="18" t="str">
        <f aca="false">IF(F1012="Active",A1012&amp;"|"&amp;COUNTIFS(A$2:A1012,A1012,F$2:F1012,"Active"),"")</f>
        <v/>
      </c>
      <c r="I1012" s="18" t="str">
        <f aca="false">IF(B1012="","",IF(SUMPRODUCT(MAX((A$1:A1011=A1012)*(B$1:B1011=B1012)*ROW(A$1:A1011)))=0,C1012&amp;"",IF(C1012="",INDEX(I$1:I1011,SUMPRODUCT(MAX((A$1:A1011=A1012)*(B$1:B1011=B1012)*ROW(A$1:A1011)))),IF(INDEX(I$1:I1011,SUMPRODUCT(MAX((A$1:A1011=A1012)*(B$1:B1011=B1012)*ROW(A$1:A1011))))="",C1012&amp;"",INDEX(I$1:I1011,SUMPRODUCT(MAX((A$1:A1011=A1012)*(B$1:B1011=B1012)*ROW(A$1:A1011))))&amp;"; "&amp;C1012))))</f>
        <v/>
      </c>
      <c r="J1012" s="18" t="str">
        <f aca="false">IF(A1012="","",A1012&amp;"|"&amp;COUNTIF(A$2:A1012,A1012))</f>
        <v>L-Arginine 1000|7</v>
      </c>
      <c r="K1012" s="18" t="n">
        <f aca="false">IF(OR(A1012="",B1012=""),0,IF(COUNTIFS(A$2:A1012,A1012,B$2:B1012,B1012)=1,1,0))</f>
        <v>1</v>
      </c>
    </row>
    <row r="1013" customFormat="false" ht="15" hidden="false" customHeight="false" outlineLevel="0" collapsed="false">
      <c r="A1013" s="15" t="s">
        <v>441</v>
      </c>
      <c r="B1013" s="15" t="s">
        <v>320</v>
      </c>
      <c r="C1013" s="15"/>
      <c r="D1013" s="15"/>
      <c r="F1013" s="18" t="str">
        <f aca="false">IF(B1013="","",IFERROR(INDEX(Materials!$B$2:$B$301,MATCH(B1013,Materials!$A$2:$A$301,0)),""))</f>
        <v>Preservative</v>
      </c>
      <c r="G1013" s="18" t="str">
        <f aca="true">IF(AND(A1013="",B1013=""),"",IF(A1013="","Missing product",IF(B1013="","Missing material",IF(COUNTIF(ProductList,A1013)=0,"Product not in Products list",IF(COUNTIF(MaterialList,B1013)=0,"Material not in Materials list","OK")))))</f>
        <v>OK</v>
      </c>
      <c r="H1013" s="18" t="str">
        <f aca="false">IF(F1013="Active",A1013&amp;"|"&amp;COUNTIFS(A$2:A1013,A1013,F$2:F1013,"Active"),"")</f>
        <v/>
      </c>
      <c r="I1013" s="18" t="str">
        <f aca="false">IF(B1013="","",IF(SUMPRODUCT(MAX((A$1:A1012=A1013)*(B$1:B1012=B1013)*ROW(A$1:A1012)))=0,C1013&amp;"",IF(C1013="",INDEX(I$1:I1012,SUMPRODUCT(MAX((A$1:A1012=A1013)*(B$1:B1012=B1013)*ROW(A$1:A1012)))),IF(INDEX(I$1:I1012,SUMPRODUCT(MAX((A$1:A1012=A1013)*(B$1:B1012=B1013)*ROW(A$1:A1012))))="",C1013&amp;"",INDEX(I$1:I1012,SUMPRODUCT(MAX((A$1:A1012=A1013)*(B$1:B1012=B1013)*ROW(A$1:A1012))))&amp;"; "&amp;C1013))))</f>
        <v/>
      </c>
      <c r="J1013" s="18" t="str">
        <f aca="false">IF(A1013="","",A1013&amp;"|"&amp;COUNTIF(A$2:A1013,A1013))</f>
        <v>L-Arginine 1000|8</v>
      </c>
      <c r="K1013" s="18" t="n">
        <f aca="false">IF(OR(A1013="",B1013=""),0,IF(COUNTIFS(A$2:A1013,A1013,B$2:B1013,B1013)=1,1,0))</f>
        <v>1</v>
      </c>
    </row>
    <row r="1014" customFormat="false" ht="15" hidden="false" customHeight="false" outlineLevel="0" collapsed="false">
      <c r="A1014" s="15" t="s">
        <v>441</v>
      </c>
      <c r="B1014" s="15" t="s">
        <v>287</v>
      </c>
      <c r="C1014" s="15"/>
      <c r="D1014" s="15"/>
      <c r="F1014" s="18" t="str">
        <f aca="false">IF(B1014="","",IFERROR(INDEX(Materials!$B$2:$B$301,MATCH(B1014,Materials!$A$2:$A$301,0)),""))</f>
        <v>Flavour</v>
      </c>
      <c r="G1014" s="18" t="str">
        <f aca="true">IF(AND(A1014="",B1014=""),"",IF(A1014="","Missing product",IF(B1014="","Missing material",IF(COUNTIF(ProductList,A1014)=0,"Product not in Products list",IF(COUNTIF(MaterialList,B1014)=0,"Material not in Materials list","OK")))))</f>
        <v>OK</v>
      </c>
      <c r="H1014" s="18" t="str">
        <f aca="false">IF(F1014="Active",A1014&amp;"|"&amp;COUNTIFS(A$2:A1014,A1014,F$2:F1014,"Active"),"")</f>
        <v/>
      </c>
      <c r="I1014" s="18" t="str">
        <f aca="false">IF(B1014="","",IF(SUMPRODUCT(MAX((A$1:A1013=A1014)*(B$1:B1013=B1014)*ROW(A$1:A1013)))=0,C1014&amp;"",IF(C1014="",INDEX(I$1:I1013,SUMPRODUCT(MAX((A$1:A1013=A1014)*(B$1:B1013=B1014)*ROW(A$1:A1013)))),IF(INDEX(I$1:I1013,SUMPRODUCT(MAX((A$1:A1013=A1014)*(B$1:B1013=B1014)*ROW(A$1:A1013))))="",C1014&amp;"",INDEX(I$1:I1013,SUMPRODUCT(MAX((A$1:A1013=A1014)*(B$1:B1013=B1014)*ROW(A$1:A1013))))&amp;"; "&amp;C1014))))</f>
        <v/>
      </c>
      <c r="J1014" s="18" t="str">
        <f aca="false">IF(A1014="","",A1014&amp;"|"&amp;COUNTIF(A$2:A1014,A1014))</f>
        <v>L-Arginine 1000|9</v>
      </c>
      <c r="K1014" s="18" t="n">
        <f aca="false">IF(OR(A1014="",B1014=""),0,IF(COUNTIFS(A$2:A1014,A1014,B$2:B1014,B1014)=1,1,0))</f>
        <v>1</v>
      </c>
    </row>
    <row r="1015" customFormat="false" ht="15" hidden="false" customHeight="false" outlineLevel="0" collapsed="false">
      <c r="A1015" s="15" t="s">
        <v>441</v>
      </c>
      <c r="B1015" s="15" t="s">
        <v>254</v>
      </c>
      <c r="C1015" s="15"/>
      <c r="D1015" s="15"/>
      <c r="F1015" s="18" t="str">
        <f aca="false">IF(B1015="","",IFERROR(INDEX(Materials!$B$2:$B$301,MATCH(B1015,Materials!$A$2:$A$301,0)),""))</f>
        <v>Colorant</v>
      </c>
      <c r="G1015" s="18" t="str">
        <f aca="true">IF(AND(A1015="",B1015=""),"",IF(A1015="","Missing product",IF(B1015="","Missing material",IF(COUNTIF(ProductList,A1015)=0,"Product not in Products list",IF(COUNTIF(MaterialList,B1015)=0,"Material not in Materials list","OK")))))</f>
        <v>OK</v>
      </c>
      <c r="H1015" s="18" t="str">
        <f aca="false">IF(F1015="Active",A1015&amp;"|"&amp;COUNTIFS(A$2:A1015,A1015,F$2:F1015,"Active"),"")</f>
        <v/>
      </c>
      <c r="I1015" s="18" t="str">
        <f aca="false">IF(B1015="","",IF(SUMPRODUCT(MAX((A$1:A1014=A1015)*(B$1:B1014=B1015)*ROW(A$1:A1014)))=0,C1015&amp;"",IF(C1015="",INDEX(I$1:I1014,SUMPRODUCT(MAX((A$1:A1014=A1015)*(B$1:B1014=B1015)*ROW(A$1:A1014)))),IF(INDEX(I$1:I1014,SUMPRODUCT(MAX((A$1:A1014=A1015)*(B$1:B1014=B1015)*ROW(A$1:A1014))))="",C1015&amp;"",INDEX(I$1:I1014,SUMPRODUCT(MAX((A$1:A1014=A1015)*(B$1:B1014=B1015)*ROW(A$1:A1014))))&amp;"; "&amp;C1015))))</f>
        <v/>
      </c>
      <c r="J1015" s="18" t="str">
        <f aca="false">IF(A1015="","",A1015&amp;"|"&amp;COUNTIF(A$2:A1015,A1015))</f>
        <v>L-Arginine 1000|10</v>
      </c>
      <c r="K1015" s="18" t="n">
        <f aca="false">IF(OR(A1015="",B1015=""),0,IF(COUNTIFS(A$2:A1015,A1015,B$2:B1015,B1015)=1,1,0))</f>
        <v>1</v>
      </c>
    </row>
    <row r="1016" customFormat="false" ht="15" hidden="false" customHeight="false" outlineLevel="0" collapsed="false">
      <c r="A1016" s="15" t="s">
        <v>441</v>
      </c>
      <c r="B1016" s="15" t="s">
        <v>333</v>
      </c>
      <c r="C1016" s="15"/>
      <c r="D1016" s="15"/>
      <c r="F1016" s="18" t="str">
        <f aca="false">IF(B1016="","",IFERROR(INDEX(Materials!$B$2:$B$301,MATCH(B1016,Materials!$A$2:$A$301,0)),""))</f>
        <v>Solvent</v>
      </c>
      <c r="G1016" s="18" t="str">
        <f aca="true">IF(AND(A1016="",B1016=""),"",IF(A1016="","Missing product",IF(B1016="","Missing material",IF(COUNTIF(ProductList,A1016)=0,"Product not in Products list",IF(COUNTIF(MaterialList,B1016)=0,"Material not in Materials list","OK")))))</f>
        <v>OK</v>
      </c>
      <c r="H1016" s="18" t="str">
        <f aca="false">IF(F1016="Active",A1016&amp;"|"&amp;COUNTIFS(A$2:A1016,A1016,F$2:F1016,"Active"),"")</f>
        <v/>
      </c>
      <c r="I1016" s="18" t="str">
        <f aca="false">IF(B1016="","",IF(SUMPRODUCT(MAX((A$1:A1015=A1016)*(B$1:B1015=B1016)*ROW(A$1:A1015)))=0,C1016&amp;"",IF(C1016="",INDEX(I$1:I1015,SUMPRODUCT(MAX((A$1:A1015=A1016)*(B$1:B1015=B1016)*ROW(A$1:A1015)))),IF(INDEX(I$1:I1015,SUMPRODUCT(MAX((A$1:A1015=A1016)*(B$1:B1015=B1016)*ROW(A$1:A1015))))="",C1016&amp;"",INDEX(I$1:I1015,SUMPRODUCT(MAX((A$1:A1015=A1016)*(B$1:B1015=B1016)*ROW(A$1:A1015))))&amp;"; "&amp;C1016))))</f>
        <v/>
      </c>
      <c r="J1016" s="18" t="str">
        <f aca="false">IF(A1016="","",A1016&amp;"|"&amp;COUNTIF(A$2:A1016,A1016))</f>
        <v>L-Arginine 1000|11</v>
      </c>
      <c r="K1016" s="18" t="n">
        <f aca="false">IF(OR(A1016="",B1016=""),0,IF(COUNTIFS(A$2:A1016,A1016,B$2:B1016,B1016)=1,1,0))</f>
        <v>1</v>
      </c>
    </row>
    <row r="1017" customFormat="false" ht="15" hidden="false" customHeight="false" outlineLevel="0" collapsed="false">
      <c r="A1017" s="15" t="s">
        <v>441</v>
      </c>
      <c r="B1017" s="15" t="s">
        <v>363</v>
      </c>
      <c r="C1017" s="15" t="s">
        <v>509</v>
      </c>
      <c r="D1017" s="15"/>
      <c r="F1017" s="18" t="str">
        <f aca="false">IF(B1017="","",IFERROR(INDEX(Materials!$B$2:$B$301,MATCH(B1017,Materials!$A$2:$A$301,0)),""))</f>
        <v>pH Modifier / Buffer</v>
      </c>
      <c r="G1017" s="18" t="str">
        <f aca="true">IF(AND(A1017="",B1017=""),"",IF(A1017="","Missing product",IF(B1017="","Missing material",IF(COUNTIF(ProductList,A1017)=0,"Product not in Products list",IF(COUNTIF(MaterialList,B1017)=0,"Material not in Materials list","OK")))))</f>
        <v>OK</v>
      </c>
      <c r="H1017" s="18" t="str">
        <f aca="false">IF(F1017="Active",A1017&amp;"|"&amp;COUNTIFS(A$2:A1017,A1017,F$2:F1017,"Active"),"")</f>
        <v/>
      </c>
      <c r="I1017" s="18" t="str">
        <f aca="false">IF(B1017="","",IF(SUMPRODUCT(MAX((A$1:A1016=A1017)*(B$1:B1016=B1017)*ROW(A$1:A1016)))=0,C1017&amp;"",IF(C1017="",INDEX(I$1:I1016,SUMPRODUCT(MAX((A$1:A1016=A1017)*(B$1:B1016=B1017)*ROW(A$1:A1016)))),IF(INDEX(I$1:I1016,SUMPRODUCT(MAX((A$1:A1016=A1017)*(B$1:B1016=B1017)*ROW(A$1:A1016))))="",C1017&amp;"",INDEX(I$1:I1016,SUMPRODUCT(MAX((A$1:A1016=A1017)*(B$1:B1016=B1017)*ROW(A$1:A1016))))&amp;"; "&amp;C1017))))</f>
        <v>For solution; pH adjustment</v>
      </c>
      <c r="J1017" s="18" t="str">
        <f aca="false">IF(A1017="","",A1017&amp;"|"&amp;COUNTIF(A$2:A1017,A1017))</f>
        <v>L-Arginine 1000|12</v>
      </c>
      <c r="K1017" s="18" t="n">
        <f aca="false">IF(OR(A1017="",B1017=""),0,IF(COUNTIFS(A$2:A1017,A1017,B$2:B1017,B1017)=1,1,0))</f>
        <v>0</v>
      </c>
    </row>
    <row r="1018" customFormat="false" ht="15" hidden="false" customHeight="false" outlineLevel="0" collapsed="false">
      <c r="A1018" s="15" t="s">
        <v>441</v>
      </c>
      <c r="B1018" s="15" t="s">
        <v>369</v>
      </c>
      <c r="C1018" s="15"/>
      <c r="D1018" s="15"/>
      <c r="F1018" s="18" t="str">
        <f aca="false">IF(B1018="","",IFERROR(INDEX(Materials!$B$2:$B$301,MATCH(B1018,Materials!$A$2:$A$301,0)),""))</f>
        <v>pH Modifier / Buffer</v>
      </c>
      <c r="G1018" s="18" t="str">
        <f aca="true">IF(AND(A1018="",B1018=""),"",IF(A1018="","Missing product",IF(B1018="","Missing material",IF(COUNTIF(ProductList,A1018)=0,"Product not in Products list",IF(COUNTIF(MaterialList,B1018)=0,"Material not in Materials list","OK")))))</f>
        <v>OK</v>
      </c>
      <c r="H1018" s="18" t="str">
        <f aca="false">IF(F1018="Active",A1018&amp;"|"&amp;COUNTIFS(A$2:A1018,A1018,F$2:F1018,"Active"),"")</f>
        <v/>
      </c>
      <c r="I1018" s="18" t="str">
        <f aca="false">IF(B1018="","",IF(SUMPRODUCT(MAX((A$1:A1017=A1018)*(B$1:B1017=B1018)*ROW(A$1:A1017)))=0,C1018&amp;"",IF(C1018="",INDEX(I$1:I1017,SUMPRODUCT(MAX((A$1:A1017=A1018)*(B$1:B1017=B1018)*ROW(A$1:A1017)))),IF(INDEX(I$1:I1017,SUMPRODUCT(MAX((A$1:A1017=A1018)*(B$1:B1017=B1018)*ROW(A$1:A1017))))="",C1018&amp;"",INDEX(I$1:I1017,SUMPRODUCT(MAX((A$1:A1017=A1018)*(B$1:B1017=B1018)*ROW(A$1:A1017))))&amp;"; "&amp;C1018))))</f>
        <v/>
      </c>
      <c r="J1018" s="18" t="str">
        <f aca="false">IF(A1018="","",A1018&amp;"|"&amp;COUNTIF(A$2:A1018,A1018))</f>
        <v>L-Arginine 1000|13</v>
      </c>
      <c r="K1018" s="18" t="n">
        <f aca="false">IF(OR(A1018="",B1018=""),0,IF(COUNTIFS(A$2:A1018,A1018,B$2:B1018,B1018)=1,1,0))</f>
        <v>1</v>
      </c>
    </row>
    <row r="1019" customFormat="false" ht="15" hidden="false" customHeight="false" outlineLevel="0" collapsed="false">
      <c r="A1019" s="15" t="s">
        <v>442</v>
      </c>
      <c r="B1019" s="15" t="s">
        <v>149</v>
      </c>
      <c r="C1019" s="15"/>
      <c r="D1019" s="15"/>
      <c r="F1019" s="18" t="str">
        <f aca="false">IF(B1019="","",IFERROR(INDEX(Materials!$B$2:$B$301,MATCH(B1019,Materials!$A$2:$A$301,0)),""))</f>
        <v>Active</v>
      </c>
      <c r="G1019" s="18" t="str">
        <f aca="true">IF(AND(A1019="",B1019=""),"",IF(A1019="","Missing product",IF(B1019="","Missing material",IF(COUNTIF(ProductList,A1019)=0,"Product not in Products list",IF(COUNTIF(MaterialList,B1019)=0,"Material not in Materials list","OK")))))</f>
        <v>OK</v>
      </c>
      <c r="H1019" s="18" t="str">
        <f aca="false">IF(F1019="Active",A1019&amp;"|"&amp;COUNTIFS(A$2:A1019,A1019,F$2:F1019,"Active"),"")</f>
        <v>L-Arginine 2000|1</v>
      </c>
      <c r="I1019" s="18" t="str">
        <f aca="false">IF(B1019="","",IF(SUMPRODUCT(MAX((A$1:A1018=A1019)*(B$1:B1018=B1019)*ROW(A$1:A1018)))=0,C1019&amp;"",IF(C1019="",INDEX(I$1:I1018,SUMPRODUCT(MAX((A$1:A1018=A1019)*(B$1:B1018=B1019)*ROW(A$1:A1018)))),IF(INDEX(I$1:I1018,SUMPRODUCT(MAX((A$1:A1018=A1019)*(B$1:B1018=B1019)*ROW(A$1:A1018))))="",C1019&amp;"",INDEX(I$1:I1018,SUMPRODUCT(MAX((A$1:A1018=A1019)*(B$1:B1018=B1019)*ROW(A$1:A1018))))&amp;"; "&amp;C1019))))</f>
        <v/>
      </c>
      <c r="J1019" s="18" t="str">
        <f aca="false">IF(A1019="","",A1019&amp;"|"&amp;COUNTIF(A$2:A1019,A1019))</f>
        <v>L-Arginine 2000|1</v>
      </c>
      <c r="K1019" s="18" t="n">
        <f aca="false">IF(OR(A1019="",B1019=""),0,IF(COUNTIFS(A$2:A1019,A1019,B$2:B1019,B1019)=1,1,0))</f>
        <v>1</v>
      </c>
    </row>
    <row r="1020" customFormat="false" ht="15" hidden="false" customHeight="false" outlineLevel="0" collapsed="false">
      <c r="A1020" s="15" t="s">
        <v>442</v>
      </c>
      <c r="B1020" s="15" t="s">
        <v>321</v>
      </c>
      <c r="C1020" s="15"/>
      <c r="D1020" s="15"/>
      <c r="F1020" s="18" t="str">
        <f aca="false">IF(B1020="","",IFERROR(INDEX(Materials!$B$2:$B$301,MATCH(B1020,Materials!$A$2:$A$301,0)),""))</f>
        <v>Preservative</v>
      </c>
      <c r="G1020" s="18" t="str">
        <f aca="true">IF(AND(A1020="",B1020=""),"",IF(A1020="","Missing product",IF(B1020="","Missing material",IF(COUNTIF(ProductList,A1020)=0,"Product not in Products list",IF(COUNTIF(MaterialList,B1020)=0,"Material not in Materials list","OK")))))</f>
        <v>OK</v>
      </c>
      <c r="H1020" s="18" t="str">
        <f aca="false">IF(F1020="Active",A1020&amp;"|"&amp;COUNTIFS(A$2:A1020,A1020,F$2:F1020,"Active"),"")</f>
        <v/>
      </c>
      <c r="I1020" s="18" t="str">
        <f aca="false">IF(B1020="","",IF(SUMPRODUCT(MAX((A$1:A1019=A1020)*(B$1:B1019=B1020)*ROW(A$1:A1019)))=0,C1020&amp;"",IF(C1020="",INDEX(I$1:I1019,SUMPRODUCT(MAX((A$1:A1019=A1020)*(B$1:B1019=B1020)*ROW(A$1:A1019)))),IF(INDEX(I$1:I1019,SUMPRODUCT(MAX((A$1:A1019=A1020)*(B$1:B1019=B1020)*ROW(A$1:A1019))))="",C1020&amp;"",INDEX(I$1:I1019,SUMPRODUCT(MAX((A$1:A1019=A1020)*(B$1:B1019=B1020)*ROW(A$1:A1019))))&amp;"; "&amp;C1020))))</f>
        <v/>
      </c>
      <c r="J1020" s="18" t="str">
        <f aca="false">IF(A1020="","",A1020&amp;"|"&amp;COUNTIF(A$2:A1020,A1020))</f>
        <v>L-Arginine 2000|2</v>
      </c>
      <c r="K1020" s="18" t="n">
        <f aca="false">IF(OR(A1020="",B1020=""),0,IF(COUNTIFS(A$2:A1020,A1020,B$2:B1020,B1020)=1,1,0))</f>
        <v>1</v>
      </c>
    </row>
    <row r="1021" customFormat="false" ht="15" hidden="false" customHeight="false" outlineLevel="0" collapsed="false">
      <c r="A1021" s="15" t="s">
        <v>442</v>
      </c>
      <c r="B1021" s="15" t="s">
        <v>354</v>
      </c>
      <c r="C1021" s="15"/>
      <c r="D1021" s="15"/>
      <c r="F1021" s="18" t="str">
        <f aca="false">IF(B1021="","",IFERROR(INDEX(Materials!$B$2:$B$301,MATCH(B1021,Materials!$A$2:$A$301,0)),""))</f>
        <v>Sweetener</v>
      </c>
      <c r="G1021" s="18" t="str">
        <f aca="true">IF(AND(A1021="",B1021=""),"",IF(A1021="","Missing product",IF(B1021="","Missing material",IF(COUNTIF(ProductList,A1021)=0,"Product not in Products list",IF(COUNTIF(MaterialList,B1021)=0,"Material not in Materials list","OK")))))</f>
        <v>OK</v>
      </c>
      <c r="H1021" s="18" t="str">
        <f aca="false">IF(F1021="Active",A1021&amp;"|"&amp;COUNTIFS(A$2:A1021,A1021,F$2:F1021,"Active"),"")</f>
        <v/>
      </c>
      <c r="I1021" s="18" t="str">
        <f aca="false">IF(B1021="","",IF(SUMPRODUCT(MAX((A$1:A1020=A1021)*(B$1:B1020=B1021)*ROW(A$1:A1020)))=0,C1021&amp;"",IF(C1021="",INDEX(I$1:I1020,SUMPRODUCT(MAX((A$1:A1020=A1021)*(B$1:B1020=B1021)*ROW(A$1:A1020)))),IF(INDEX(I$1:I1020,SUMPRODUCT(MAX((A$1:A1020=A1021)*(B$1:B1020=B1021)*ROW(A$1:A1020))))="",C1021&amp;"",INDEX(I$1:I1020,SUMPRODUCT(MAX((A$1:A1020=A1021)*(B$1:B1020=B1021)*ROW(A$1:A1020))))&amp;"; "&amp;C1021))))</f>
        <v/>
      </c>
      <c r="J1021" s="18" t="str">
        <f aca="false">IF(A1021="","",A1021&amp;"|"&amp;COUNTIF(A$2:A1021,A1021))</f>
        <v>L-Arginine 2000|3</v>
      </c>
      <c r="K1021" s="18" t="n">
        <f aca="false">IF(OR(A1021="",B1021=""),0,IF(COUNTIFS(A$2:A1021,A1021,B$2:B1021,B1021)=1,1,0))</f>
        <v>1</v>
      </c>
    </row>
    <row r="1022" customFormat="false" ht="15" hidden="false" customHeight="false" outlineLevel="0" collapsed="false">
      <c r="A1022" s="15" t="s">
        <v>442</v>
      </c>
      <c r="B1022" s="15" t="s">
        <v>355</v>
      </c>
      <c r="C1022" s="15"/>
      <c r="D1022" s="15"/>
      <c r="F1022" s="18" t="str">
        <f aca="false">IF(B1022="","",IFERROR(INDEX(Materials!$B$2:$B$301,MATCH(B1022,Materials!$A$2:$A$301,0)),""))</f>
        <v>Sweetener</v>
      </c>
      <c r="G1022" s="18" t="str">
        <f aca="true">IF(AND(A1022="",B1022=""),"",IF(A1022="","Missing product",IF(B1022="","Missing material",IF(COUNTIF(ProductList,A1022)=0,"Product not in Products list",IF(COUNTIF(MaterialList,B1022)=0,"Material not in Materials list","OK")))))</f>
        <v>OK</v>
      </c>
      <c r="H1022" s="18" t="str">
        <f aca="false">IF(F1022="Active",A1022&amp;"|"&amp;COUNTIFS(A$2:A1022,A1022,F$2:F1022,"Active"),"")</f>
        <v/>
      </c>
      <c r="I1022" s="18" t="str">
        <f aca="false">IF(B1022="","",IF(SUMPRODUCT(MAX((A$1:A1021=A1022)*(B$1:B1021=B1022)*ROW(A$1:A1021)))=0,C1022&amp;"",IF(C1022="",INDEX(I$1:I1021,SUMPRODUCT(MAX((A$1:A1021=A1022)*(B$1:B1021=B1022)*ROW(A$1:A1021)))),IF(INDEX(I$1:I1021,SUMPRODUCT(MAX((A$1:A1021=A1022)*(B$1:B1021=B1022)*ROW(A$1:A1021))))="",C1022&amp;"",INDEX(I$1:I1021,SUMPRODUCT(MAX((A$1:A1021=A1022)*(B$1:B1021=B1022)*ROW(A$1:A1021))))&amp;"; "&amp;C1022))))</f>
        <v/>
      </c>
      <c r="J1022" s="18" t="str">
        <f aca="false">IF(A1022="","",A1022&amp;"|"&amp;COUNTIF(A$2:A1022,A1022))</f>
        <v>L-Arginine 2000|4</v>
      </c>
      <c r="K1022" s="18" t="n">
        <f aca="false">IF(OR(A1022="",B1022=""),0,IF(COUNTIFS(A$2:A1022,A1022,B$2:B1022,B1022)=1,1,0))</f>
        <v>1</v>
      </c>
    </row>
    <row r="1023" customFormat="false" ht="15" hidden="false" customHeight="false" outlineLevel="0" collapsed="false">
      <c r="A1023" s="15" t="s">
        <v>442</v>
      </c>
      <c r="B1023" s="15" t="s">
        <v>363</v>
      </c>
      <c r="C1023" s="15" t="s">
        <v>508</v>
      </c>
      <c r="D1023" s="15"/>
      <c r="F1023" s="18" t="str">
        <f aca="false">IF(B1023="","",IFERROR(INDEX(Materials!$B$2:$B$301,MATCH(B1023,Materials!$A$2:$A$301,0)),""))</f>
        <v>pH Modifier / Buffer</v>
      </c>
      <c r="G1023" s="18" t="str">
        <f aca="true">IF(AND(A1023="",B1023=""),"",IF(A1023="","Missing product",IF(B1023="","Missing material",IF(COUNTIF(ProductList,A1023)=0,"Product not in Products list",IF(COUNTIF(MaterialList,B1023)=0,"Material not in Materials list","OK")))))</f>
        <v>OK</v>
      </c>
      <c r="H1023" s="18" t="str">
        <f aca="false">IF(F1023="Active",A1023&amp;"|"&amp;COUNTIFS(A$2:A1023,A1023,F$2:F1023,"Active"),"")</f>
        <v/>
      </c>
      <c r="I1023" s="18" t="str">
        <f aca="false">IF(B1023="","",IF(SUMPRODUCT(MAX((A$1:A1022=A1023)*(B$1:B1022=B1023)*ROW(A$1:A1022)))=0,C1023&amp;"",IF(C1023="",INDEX(I$1:I1022,SUMPRODUCT(MAX((A$1:A1022=A1023)*(B$1:B1022=B1023)*ROW(A$1:A1022)))),IF(INDEX(I$1:I1022,SUMPRODUCT(MAX((A$1:A1022=A1023)*(B$1:B1022=B1023)*ROW(A$1:A1022))))="",C1023&amp;"",INDEX(I$1:I1022,SUMPRODUCT(MAX((A$1:A1022=A1023)*(B$1:B1022=B1023)*ROW(A$1:A1022))))&amp;"; "&amp;C1023))))</f>
        <v>For solution</v>
      </c>
      <c r="J1023" s="18" t="str">
        <f aca="false">IF(A1023="","",A1023&amp;"|"&amp;COUNTIF(A$2:A1023,A1023))</f>
        <v>L-Arginine 2000|5</v>
      </c>
      <c r="K1023" s="18" t="n">
        <f aca="false">IF(OR(A1023="",B1023=""),0,IF(COUNTIFS(A$2:A1023,A1023,B$2:B1023,B1023)=1,1,0))</f>
        <v>1</v>
      </c>
    </row>
    <row r="1024" customFormat="false" ht="15" hidden="false" customHeight="false" outlineLevel="0" collapsed="false">
      <c r="A1024" s="15" t="s">
        <v>442</v>
      </c>
      <c r="B1024" s="15" t="s">
        <v>231</v>
      </c>
      <c r="C1024" s="15"/>
      <c r="D1024" s="15"/>
      <c r="F1024" s="18" t="str">
        <f aca="false">IF(B1024="","",IFERROR(INDEX(Materials!$B$2:$B$301,MATCH(B1024,Materials!$A$2:$A$301,0)),""))</f>
        <v>Chelating Agent</v>
      </c>
      <c r="G1024" s="18" t="str">
        <f aca="true">IF(AND(A1024="",B1024=""),"",IF(A1024="","Missing product",IF(B1024="","Missing material",IF(COUNTIF(ProductList,A1024)=0,"Product not in Products list",IF(COUNTIF(MaterialList,B1024)=0,"Material not in Materials list","OK")))))</f>
        <v>OK</v>
      </c>
      <c r="H1024" s="18" t="str">
        <f aca="false">IF(F1024="Active",A1024&amp;"|"&amp;COUNTIFS(A$2:A1024,A1024,F$2:F1024,"Active"),"")</f>
        <v/>
      </c>
      <c r="I1024" s="18" t="str">
        <f aca="false">IF(B1024="","",IF(SUMPRODUCT(MAX((A$1:A1023=A1024)*(B$1:B1023=B1024)*ROW(A$1:A1023)))=0,C1024&amp;"",IF(C1024="",INDEX(I$1:I1023,SUMPRODUCT(MAX((A$1:A1023=A1024)*(B$1:B1023=B1024)*ROW(A$1:A1023)))),IF(INDEX(I$1:I1023,SUMPRODUCT(MAX((A$1:A1023=A1024)*(B$1:B1023=B1024)*ROW(A$1:A1023))))="",C1024&amp;"",INDEX(I$1:I1023,SUMPRODUCT(MAX((A$1:A1023=A1024)*(B$1:B1023=B1024)*ROW(A$1:A1023))))&amp;"; "&amp;C1024))))</f>
        <v/>
      </c>
      <c r="J1024" s="18" t="str">
        <f aca="false">IF(A1024="","",A1024&amp;"|"&amp;COUNTIF(A$2:A1024,A1024))</f>
        <v>L-Arginine 2000|6</v>
      </c>
      <c r="K1024" s="18" t="n">
        <f aca="false">IF(OR(A1024="",B1024=""),0,IF(COUNTIFS(A$2:A1024,A1024,B$2:B1024,B1024)=1,1,0))</f>
        <v>1</v>
      </c>
    </row>
    <row r="1025" customFormat="false" ht="15" hidden="false" customHeight="false" outlineLevel="0" collapsed="false">
      <c r="A1025" s="15" t="s">
        <v>442</v>
      </c>
      <c r="B1025" s="15" t="s">
        <v>319</v>
      </c>
      <c r="C1025" s="15"/>
      <c r="D1025" s="15"/>
      <c r="F1025" s="18" t="str">
        <f aca="false">IF(B1025="","",IFERROR(INDEX(Materials!$B$2:$B$301,MATCH(B1025,Materials!$A$2:$A$301,0)),""))</f>
        <v>Preservative</v>
      </c>
      <c r="G1025" s="18" t="str">
        <f aca="true">IF(AND(A1025="",B1025=""),"",IF(A1025="","Missing product",IF(B1025="","Missing material",IF(COUNTIF(ProductList,A1025)=0,"Product not in Products list",IF(COUNTIF(MaterialList,B1025)=0,"Material not in Materials list","OK")))))</f>
        <v>OK</v>
      </c>
      <c r="H1025" s="18" t="str">
        <f aca="false">IF(F1025="Active",A1025&amp;"|"&amp;COUNTIFS(A$2:A1025,A1025,F$2:F1025,"Active"),"")</f>
        <v/>
      </c>
      <c r="I1025" s="18" t="str">
        <f aca="false">IF(B1025="","",IF(SUMPRODUCT(MAX((A$1:A1024=A1025)*(B$1:B1024=B1025)*ROW(A$1:A1024)))=0,C1025&amp;"",IF(C1025="",INDEX(I$1:I1024,SUMPRODUCT(MAX((A$1:A1024=A1025)*(B$1:B1024=B1025)*ROW(A$1:A1024)))),IF(INDEX(I$1:I1024,SUMPRODUCT(MAX((A$1:A1024=A1025)*(B$1:B1024=B1025)*ROW(A$1:A1024))))="",C1025&amp;"",INDEX(I$1:I1024,SUMPRODUCT(MAX((A$1:A1024=A1025)*(B$1:B1024=B1025)*ROW(A$1:A1024))))&amp;"; "&amp;C1025))))</f>
        <v/>
      </c>
      <c r="J1025" s="18" t="str">
        <f aca="false">IF(A1025="","",A1025&amp;"|"&amp;COUNTIF(A$2:A1025,A1025))</f>
        <v>L-Arginine 2000|7</v>
      </c>
      <c r="K1025" s="18" t="n">
        <f aca="false">IF(OR(A1025="",B1025=""),0,IF(COUNTIFS(A$2:A1025,A1025,B$2:B1025,B1025)=1,1,0))</f>
        <v>1</v>
      </c>
    </row>
    <row r="1026" customFormat="false" ht="15" hidden="false" customHeight="false" outlineLevel="0" collapsed="false">
      <c r="A1026" s="15" t="s">
        <v>442</v>
      </c>
      <c r="B1026" s="15" t="s">
        <v>320</v>
      </c>
      <c r="C1026" s="15"/>
      <c r="D1026" s="15"/>
      <c r="F1026" s="18" t="str">
        <f aca="false">IF(B1026="","",IFERROR(INDEX(Materials!$B$2:$B$301,MATCH(B1026,Materials!$A$2:$A$301,0)),""))</f>
        <v>Preservative</v>
      </c>
      <c r="G1026" s="18" t="str">
        <f aca="true">IF(AND(A1026="",B1026=""),"",IF(A1026="","Missing product",IF(B1026="","Missing material",IF(COUNTIF(ProductList,A1026)=0,"Product not in Products list",IF(COUNTIF(MaterialList,B1026)=0,"Material not in Materials list","OK")))))</f>
        <v>OK</v>
      </c>
      <c r="H1026" s="18" t="str">
        <f aca="false">IF(F1026="Active",A1026&amp;"|"&amp;COUNTIFS(A$2:A1026,A1026,F$2:F1026,"Active"),"")</f>
        <v/>
      </c>
      <c r="I1026" s="18" t="str">
        <f aca="false">IF(B1026="","",IF(SUMPRODUCT(MAX((A$1:A1025=A1026)*(B$1:B1025=B1026)*ROW(A$1:A1025)))=0,C1026&amp;"",IF(C1026="",INDEX(I$1:I1025,SUMPRODUCT(MAX((A$1:A1025=A1026)*(B$1:B1025=B1026)*ROW(A$1:A1025)))),IF(INDEX(I$1:I1025,SUMPRODUCT(MAX((A$1:A1025=A1026)*(B$1:B1025=B1026)*ROW(A$1:A1025))))="",C1026&amp;"",INDEX(I$1:I1025,SUMPRODUCT(MAX((A$1:A1025=A1026)*(B$1:B1025=B1026)*ROW(A$1:A1025))))&amp;"; "&amp;C1026))))</f>
        <v/>
      </c>
      <c r="J1026" s="18" t="str">
        <f aca="false">IF(A1026="","",A1026&amp;"|"&amp;COUNTIF(A$2:A1026,A1026))</f>
        <v>L-Arginine 2000|8</v>
      </c>
      <c r="K1026" s="18" t="n">
        <f aca="false">IF(OR(A1026="",B1026=""),0,IF(COUNTIFS(A$2:A1026,A1026,B$2:B1026,B1026)=1,1,0))</f>
        <v>1</v>
      </c>
    </row>
    <row r="1027" customFormat="false" ht="15" hidden="false" customHeight="false" outlineLevel="0" collapsed="false">
      <c r="A1027" s="15" t="s">
        <v>442</v>
      </c>
      <c r="B1027" s="15" t="s">
        <v>287</v>
      </c>
      <c r="C1027" s="15"/>
      <c r="D1027" s="15"/>
      <c r="F1027" s="18" t="str">
        <f aca="false">IF(B1027="","",IFERROR(INDEX(Materials!$B$2:$B$301,MATCH(B1027,Materials!$A$2:$A$301,0)),""))</f>
        <v>Flavour</v>
      </c>
      <c r="G1027" s="18" t="str">
        <f aca="true">IF(AND(A1027="",B1027=""),"",IF(A1027="","Missing product",IF(B1027="","Missing material",IF(COUNTIF(ProductList,A1027)=0,"Product not in Products list",IF(COUNTIF(MaterialList,B1027)=0,"Material not in Materials list","OK")))))</f>
        <v>OK</v>
      </c>
      <c r="H1027" s="18" t="str">
        <f aca="false">IF(F1027="Active",A1027&amp;"|"&amp;COUNTIFS(A$2:A1027,A1027,F$2:F1027,"Active"),"")</f>
        <v/>
      </c>
      <c r="I1027" s="18" t="str">
        <f aca="false">IF(B1027="","",IF(SUMPRODUCT(MAX((A$1:A1026=A1027)*(B$1:B1026=B1027)*ROW(A$1:A1026)))=0,C1027&amp;"",IF(C1027="",INDEX(I$1:I1026,SUMPRODUCT(MAX((A$1:A1026=A1027)*(B$1:B1026=B1027)*ROW(A$1:A1026)))),IF(INDEX(I$1:I1026,SUMPRODUCT(MAX((A$1:A1026=A1027)*(B$1:B1026=B1027)*ROW(A$1:A1026))))="",C1027&amp;"",INDEX(I$1:I1026,SUMPRODUCT(MAX((A$1:A1026=A1027)*(B$1:B1026=B1027)*ROW(A$1:A1026))))&amp;"; "&amp;C1027))))</f>
        <v/>
      </c>
      <c r="J1027" s="18" t="str">
        <f aca="false">IF(A1027="","",A1027&amp;"|"&amp;COUNTIF(A$2:A1027,A1027))</f>
        <v>L-Arginine 2000|9</v>
      </c>
      <c r="K1027" s="18" t="n">
        <f aca="false">IF(OR(A1027="",B1027=""),0,IF(COUNTIFS(A$2:A1027,A1027,B$2:B1027,B1027)=1,1,0))</f>
        <v>1</v>
      </c>
    </row>
    <row r="1028" customFormat="false" ht="15" hidden="false" customHeight="false" outlineLevel="0" collapsed="false">
      <c r="A1028" s="15" t="s">
        <v>442</v>
      </c>
      <c r="B1028" s="15" t="s">
        <v>254</v>
      </c>
      <c r="C1028" s="15"/>
      <c r="D1028" s="15"/>
      <c r="F1028" s="18" t="str">
        <f aca="false">IF(B1028="","",IFERROR(INDEX(Materials!$B$2:$B$301,MATCH(B1028,Materials!$A$2:$A$301,0)),""))</f>
        <v>Colorant</v>
      </c>
      <c r="G1028" s="18" t="str">
        <f aca="true">IF(AND(A1028="",B1028=""),"",IF(A1028="","Missing product",IF(B1028="","Missing material",IF(COUNTIF(ProductList,A1028)=0,"Product not in Products list",IF(COUNTIF(MaterialList,B1028)=0,"Material not in Materials list","OK")))))</f>
        <v>OK</v>
      </c>
      <c r="H1028" s="18" t="str">
        <f aca="false">IF(F1028="Active",A1028&amp;"|"&amp;COUNTIFS(A$2:A1028,A1028,F$2:F1028,"Active"),"")</f>
        <v/>
      </c>
      <c r="I1028" s="18" t="str">
        <f aca="false">IF(B1028="","",IF(SUMPRODUCT(MAX((A$1:A1027=A1028)*(B$1:B1027=B1028)*ROW(A$1:A1027)))=0,C1028&amp;"",IF(C1028="",INDEX(I$1:I1027,SUMPRODUCT(MAX((A$1:A1027=A1028)*(B$1:B1027=B1028)*ROW(A$1:A1027)))),IF(INDEX(I$1:I1027,SUMPRODUCT(MAX((A$1:A1027=A1028)*(B$1:B1027=B1028)*ROW(A$1:A1027))))="",C1028&amp;"",INDEX(I$1:I1027,SUMPRODUCT(MAX((A$1:A1027=A1028)*(B$1:B1027=B1028)*ROW(A$1:A1027))))&amp;"; "&amp;C1028))))</f>
        <v/>
      </c>
      <c r="J1028" s="18" t="str">
        <f aca="false">IF(A1028="","",A1028&amp;"|"&amp;COUNTIF(A$2:A1028,A1028))</f>
        <v>L-Arginine 2000|10</v>
      </c>
      <c r="K1028" s="18" t="n">
        <f aca="false">IF(OR(A1028="",B1028=""),0,IF(COUNTIFS(A$2:A1028,A1028,B$2:B1028,B1028)=1,1,0))</f>
        <v>1</v>
      </c>
    </row>
    <row r="1029" customFormat="false" ht="15" hidden="false" customHeight="false" outlineLevel="0" collapsed="false">
      <c r="A1029" s="15" t="s">
        <v>442</v>
      </c>
      <c r="B1029" s="15" t="s">
        <v>333</v>
      </c>
      <c r="C1029" s="15"/>
      <c r="D1029" s="15"/>
      <c r="F1029" s="18" t="str">
        <f aca="false">IF(B1029="","",IFERROR(INDEX(Materials!$B$2:$B$301,MATCH(B1029,Materials!$A$2:$A$301,0)),""))</f>
        <v>Solvent</v>
      </c>
      <c r="G1029" s="18" t="str">
        <f aca="true">IF(AND(A1029="",B1029=""),"",IF(A1029="","Missing product",IF(B1029="","Missing material",IF(COUNTIF(ProductList,A1029)=0,"Product not in Products list",IF(COUNTIF(MaterialList,B1029)=0,"Material not in Materials list","OK")))))</f>
        <v>OK</v>
      </c>
      <c r="H1029" s="18" t="str">
        <f aca="false">IF(F1029="Active",A1029&amp;"|"&amp;COUNTIFS(A$2:A1029,A1029,F$2:F1029,"Active"),"")</f>
        <v/>
      </c>
      <c r="I1029" s="18" t="str">
        <f aca="false">IF(B1029="","",IF(SUMPRODUCT(MAX((A$1:A1028=A1029)*(B$1:B1028=B1029)*ROW(A$1:A1028)))=0,C1029&amp;"",IF(C1029="",INDEX(I$1:I1028,SUMPRODUCT(MAX((A$1:A1028=A1029)*(B$1:B1028=B1029)*ROW(A$1:A1028)))),IF(INDEX(I$1:I1028,SUMPRODUCT(MAX((A$1:A1028=A1029)*(B$1:B1028=B1029)*ROW(A$1:A1028))))="",C1029&amp;"",INDEX(I$1:I1028,SUMPRODUCT(MAX((A$1:A1028=A1029)*(B$1:B1028=B1029)*ROW(A$1:A1028))))&amp;"; "&amp;C1029))))</f>
        <v/>
      </c>
      <c r="J1029" s="18" t="str">
        <f aca="false">IF(A1029="","",A1029&amp;"|"&amp;COUNTIF(A$2:A1029,A1029))</f>
        <v>L-Arginine 2000|11</v>
      </c>
      <c r="K1029" s="18" t="n">
        <f aca="false">IF(OR(A1029="",B1029=""),0,IF(COUNTIFS(A$2:A1029,A1029,B$2:B1029,B1029)=1,1,0))</f>
        <v>1</v>
      </c>
    </row>
    <row r="1030" customFormat="false" ht="15" hidden="false" customHeight="false" outlineLevel="0" collapsed="false">
      <c r="A1030" s="15" t="s">
        <v>442</v>
      </c>
      <c r="B1030" s="15" t="s">
        <v>363</v>
      </c>
      <c r="C1030" s="15" t="s">
        <v>509</v>
      </c>
      <c r="D1030" s="15"/>
      <c r="F1030" s="18" t="str">
        <f aca="false">IF(B1030="","",IFERROR(INDEX(Materials!$B$2:$B$301,MATCH(B1030,Materials!$A$2:$A$301,0)),""))</f>
        <v>pH Modifier / Buffer</v>
      </c>
      <c r="G1030" s="18" t="str">
        <f aca="true">IF(AND(A1030="",B1030=""),"",IF(A1030="","Missing product",IF(B1030="","Missing material",IF(COUNTIF(ProductList,A1030)=0,"Product not in Products list",IF(COUNTIF(MaterialList,B1030)=0,"Material not in Materials list","OK")))))</f>
        <v>OK</v>
      </c>
      <c r="H1030" s="18" t="str">
        <f aca="false">IF(F1030="Active",A1030&amp;"|"&amp;COUNTIFS(A$2:A1030,A1030,F$2:F1030,"Active"),"")</f>
        <v/>
      </c>
      <c r="I1030" s="18" t="str">
        <f aca="false">IF(B1030="","",IF(SUMPRODUCT(MAX((A$1:A1029=A1030)*(B$1:B1029=B1030)*ROW(A$1:A1029)))=0,C1030&amp;"",IF(C1030="",INDEX(I$1:I1029,SUMPRODUCT(MAX((A$1:A1029=A1030)*(B$1:B1029=B1030)*ROW(A$1:A1029)))),IF(INDEX(I$1:I1029,SUMPRODUCT(MAX((A$1:A1029=A1030)*(B$1:B1029=B1030)*ROW(A$1:A1029))))="",C1030&amp;"",INDEX(I$1:I1029,SUMPRODUCT(MAX((A$1:A1029=A1030)*(B$1:B1029=B1030)*ROW(A$1:A1029))))&amp;"; "&amp;C1030))))</f>
        <v>For solution; pH adjustment</v>
      </c>
      <c r="J1030" s="18" t="str">
        <f aca="false">IF(A1030="","",A1030&amp;"|"&amp;COUNTIF(A$2:A1030,A1030))</f>
        <v>L-Arginine 2000|12</v>
      </c>
      <c r="K1030" s="18" t="n">
        <f aca="false">IF(OR(A1030="",B1030=""),0,IF(COUNTIFS(A$2:A1030,A1030,B$2:B1030,B1030)=1,1,0))</f>
        <v>0</v>
      </c>
    </row>
    <row r="1031" customFormat="false" ht="15" hidden="false" customHeight="false" outlineLevel="0" collapsed="false">
      <c r="A1031" s="15" t="s">
        <v>442</v>
      </c>
      <c r="B1031" s="15" t="s">
        <v>369</v>
      </c>
      <c r="C1031" s="15" t="s">
        <v>509</v>
      </c>
      <c r="D1031" s="15"/>
      <c r="F1031" s="18" t="str">
        <f aca="false">IF(B1031="","",IFERROR(INDEX(Materials!$B$2:$B$301,MATCH(B1031,Materials!$A$2:$A$301,0)),""))</f>
        <v>pH Modifier / Buffer</v>
      </c>
      <c r="G1031" s="18" t="str">
        <f aca="true">IF(AND(A1031="",B1031=""),"",IF(A1031="","Missing product",IF(B1031="","Missing material",IF(COUNTIF(ProductList,A1031)=0,"Product not in Products list",IF(COUNTIF(MaterialList,B1031)=0,"Material not in Materials list","OK")))))</f>
        <v>OK</v>
      </c>
      <c r="H1031" s="18" t="str">
        <f aca="false">IF(F1031="Active",A1031&amp;"|"&amp;COUNTIFS(A$2:A1031,A1031,F$2:F1031,"Active"),"")</f>
        <v/>
      </c>
      <c r="I1031" s="18" t="str">
        <f aca="false">IF(B1031="","",IF(SUMPRODUCT(MAX((A$1:A1030=A1031)*(B$1:B1030=B1031)*ROW(A$1:A1030)))=0,C1031&amp;"",IF(C1031="",INDEX(I$1:I1030,SUMPRODUCT(MAX((A$1:A1030=A1031)*(B$1:B1030=B1031)*ROW(A$1:A1030)))),IF(INDEX(I$1:I1030,SUMPRODUCT(MAX((A$1:A1030=A1031)*(B$1:B1030=B1031)*ROW(A$1:A1030))))="",C1031&amp;"",INDEX(I$1:I1030,SUMPRODUCT(MAX((A$1:A1030=A1031)*(B$1:B1030=B1031)*ROW(A$1:A1030))))&amp;"; "&amp;C1031))))</f>
        <v>pH adjustment</v>
      </c>
      <c r="J1031" s="18" t="str">
        <f aca="false">IF(A1031="","",A1031&amp;"|"&amp;COUNTIF(A$2:A1031,A1031))</f>
        <v>L-Arginine 2000|13</v>
      </c>
      <c r="K1031" s="18" t="n">
        <f aca="false">IF(OR(A1031="",B1031=""),0,IF(COUNTIFS(A$2:A1031,A1031,B$2:B1031,B1031)=1,1,0))</f>
        <v>1</v>
      </c>
    </row>
    <row r="1032" customFormat="false" ht="15" hidden="false" customHeight="false" outlineLevel="0" collapsed="false">
      <c r="A1032" s="15" t="s">
        <v>443</v>
      </c>
      <c r="B1032" s="15" t="s">
        <v>151</v>
      </c>
      <c r="C1032" s="15"/>
      <c r="D1032" s="15"/>
      <c r="F1032" s="18" t="str">
        <f aca="false">IF(B1032="","",IFERROR(INDEX(Materials!$B$2:$B$301,MATCH(B1032,Materials!$A$2:$A$301,0)),""))</f>
        <v>Active</v>
      </c>
      <c r="G1032" s="18" t="str">
        <f aca="true">IF(AND(A1032="",B1032=""),"",IF(A1032="","Missing product",IF(B1032="","Missing material",IF(COUNTIF(ProductList,A1032)=0,"Product not in Products list",IF(COUNTIF(MaterialList,B1032)=0,"Material not in Materials list","OK")))))</f>
        <v>OK</v>
      </c>
      <c r="H1032" s="18" t="str">
        <f aca="false">IF(F1032="Active",A1032&amp;"|"&amp;COUNTIFS(A$2:A1032,A1032,F$2:F1032,"Active"),"")</f>
        <v>L-Carnitine 1000/10|1</v>
      </c>
      <c r="I1032" s="18" t="str">
        <f aca="false">IF(B1032="","",IF(SUMPRODUCT(MAX((A$1:A1031=A1032)*(B$1:B1031=B1032)*ROW(A$1:A1031)))=0,C1032&amp;"",IF(C1032="",INDEX(I$1:I1031,SUMPRODUCT(MAX((A$1:A1031=A1032)*(B$1:B1031=B1032)*ROW(A$1:A1031)))),IF(INDEX(I$1:I1031,SUMPRODUCT(MAX((A$1:A1031=A1032)*(B$1:B1031=B1032)*ROW(A$1:A1031))))="",C1032&amp;"",INDEX(I$1:I1031,SUMPRODUCT(MAX((A$1:A1031=A1032)*(B$1:B1031=B1032)*ROW(A$1:A1031))))&amp;"; "&amp;C1032))))</f>
        <v/>
      </c>
      <c r="J1032" s="18" t="str">
        <f aca="false">IF(A1032="","",A1032&amp;"|"&amp;COUNTIF(A$2:A1032,A1032))</f>
        <v>L-Carnitine 1000/10|1</v>
      </c>
      <c r="K1032" s="18" t="n">
        <f aca="false">IF(OR(A1032="",B1032=""),0,IF(COUNTIFS(A$2:A1032,A1032,B$2:B1032,B1032)=1,1,0))</f>
        <v>1</v>
      </c>
    </row>
    <row r="1033" customFormat="false" ht="15" hidden="false" customHeight="false" outlineLevel="0" collapsed="false">
      <c r="A1033" s="15" t="s">
        <v>443</v>
      </c>
      <c r="B1033" s="15" t="s">
        <v>321</v>
      </c>
      <c r="C1033" s="15"/>
      <c r="D1033" s="15"/>
      <c r="F1033" s="18" t="str">
        <f aca="false">IF(B1033="","",IFERROR(INDEX(Materials!$B$2:$B$301,MATCH(B1033,Materials!$A$2:$A$301,0)),""))</f>
        <v>Preservative</v>
      </c>
      <c r="G1033" s="18" t="str">
        <f aca="true">IF(AND(A1033="",B1033=""),"",IF(A1033="","Missing product",IF(B1033="","Missing material",IF(COUNTIF(ProductList,A1033)=0,"Product not in Products list",IF(COUNTIF(MaterialList,B1033)=0,"Material not in Materials list","OK")))))</f>
        <v>OK</v>
      </c>
      <c r="H1033" s="18" t="str">
        <f aca="false">IF(F1033="Active",A1033&amp;"|"&amp;COUNTIFS(A$2:A1033,A1033,F$2:F1033,"Active"),"")</f>
        <v/>
      </c>
      <c r="I1033" s="18" t="str">
        <f aca="false">IF(B1033="","",IF(SUMPRODUCT(MAX((A$1:A1032=A1033)*(B$1:B1032=B1033)*ROW(A$1:A1032)))=0,C1033&amp;"",IF(C1033="",INDEX(I$1:I1032,SUMPRODUCT(MAX((A$1:A1032=A1033)*(B$1:B1032=B1033)*ROW(A$1:A1032)))),IF(INDEX(I$1:I1032,SUMPRODUCT(MAX((A$1:A1032=A1033)*(B$1:B1032=B1033)*ROW(A$1:A1032))))="",C1033&amp;"",INDEX(I$1:I1032,SUMPRODUCT(MAX((A$1:A1032=A1033)*(B$1:B1032=B1033)*ROW(A$1:A1032))))&amp;"; "&amp;C1033))))</f>
        <v/>
      </c>
      <c r="J1033" s="18" t="str">
        <f aca="false">IF(A1033="","",A1033&amp;"|"&amp;COUNTIF(A$2:A1033,A1033))</f>
        <v>L-Carnitine 1000/10|2</v>
      </c>
      <c r="K1033" s="18" t="n">
        <f aca="false">IF(OR(A1033="",B1033=""),0,IF(COUNTIFS(A$2:A1033,A1033,B$2:B1033,B1033)=1,1,0))</f>
        <v>1</v>
      </c>
    </row>
    <row r="1034" customFormat="false" ht="15" hidden="false" customHeight="false" outlineLevel="0" collapsed="false">
      <c r="A1034" s="15" t="s">
        <v>443</v>
      </c>
      <c r="B1034" s="15" t="s">
        <v>354</v>
      </c>
      <c r="C1034" s="15"/>
      <c r="D1034" s="15"/>
      <c r="F1034" s="18" t="str">
        <f aca="false">IF(B1034="","",IFERROR(INDEX(Materials!$B$2:$B$301,MATCH(B1034,Materials!$A$2:$A$301,0)),""))</f>
        <v>Sweetener</v>
      </c>
      <c r="G1034" s="18" t="str">
        <f aca="true">IF(AND(A1034="",B1034=""),"",IF(A1034="","Missing product",IF(B1034="","Missing material",IF(COUNTIF(ProductList,A1034)=0,"Product not in Products list",IF(COUNTIF(MaterialList,B1034)=0,"Material not in Materials list","OK")))))</f>
        <v>OK</v>
      </c>
      <c r="H1034" s="18" t="str">
        <f aca="false">IF(F1034="Active",A1034&amp;"|"&amp;COUNTIFS(A$2:A1034,A1034,F$2:F1034,"Active"),"")</f>
        <v/>
      </c>
      <c r="I1034" s="18" t="str">
        <f aca="false">IF(B1034="","",IF(SUMPRODUCT(MAX((A$1:A1033=A1034)*(B$1:B1033=B1034)*ROW(A$1:A1033)))=0,C1034&amp;"",IF(C1034="",INDEX(I$1:I1033,SUMPRODUCT(MAX((A$1:A1033=A1034)*(B$1:B1033=B1034)*ROW(A$1:A1033)))),IF(INDEX(I$1:I1033,SUMPRODUCT(MAX((A$1:A1033=A1034)*(B$1:B1033=B1034)*ROW(A$1:A1033))))="",C1034&amp;"",INDEX(I$1:I1033,SUMPRODUCT(MAX((A$1:A1033=A1034)*(B$1:B1033=B1034)*ROW(A$1:A1033))))&amp;"; "&amp;C1034))))</f>
        <v/>
      </c>
      <c r="J1034" s="18" t="str">
        <f aca="false">IF(A1034="","",A1034&amp;"|"&amp;COUNTIF(A$2:A1034,A1034))</f>
        <v>L-Carnitine 1000/10|3</v>
      </c>
      <c r="K1034" s="18" t="n">
        <f aca="false">IF(OR(A1034="",B1034=""),0,IF(COUNTIFS(A$2:A1034,A1034,B$2:B1034,B1034)=1,1,0))</f>
        <v>1</v>
      </c>
    </row>
    <row r="1035" customFormat="false" ht="15" hidden="false" customHeight="false" outlineLevel="0" collapsed="false">
      <c r="A1035" s="15" t="s">
        <v>443</v>
      </c>
      <c r="B1035" s="15" t="s">
        <v>355</v>
      </c>
      <c r="C1035" s="15"/>
      <c r="D1035" s="15"/>
      <c r="F1035" s="18" t="str">
        <f aca="false">IF(B1035="","",IFERROR(INDEX(Materials!$B$2:$B$301,MATCH(B1035,Materials!$A$2:$A$301,0)),""))</f>
        <v>Sweetener</v>
      </c>
      <c r="G1035" s="18" t="str">
        <f aca="true">IF(AND(A1035="",B1035=""),"",IF(A1035="","Missing product",IF(B1035="","Missing material",IF(COUNTIF(ProductList,A1035)=0,"Product not in Products list",IF(COUNTIF(MaterialList,B1035)=0,"Material not in Materials list","OK")))))</f>
        <v>OK</v>
      </c>
      <c r="H1035" s="18" t="str">
        <f aca="false">IF(F1035="Active",A1035&amp;"|"&amp;COUNTIFS(A$2:A1035,A1035,F$2:F1035,"Active"),"")</f>
        <v/>
      </c>
      <c r="I1035" s="18" t="str">
        <f aca="false">IF(B1035="","",IF(SUMPRODUCT(MAX((A$1:A1034=A1035)*(B$1:B1034=B1035)*ROW(A$1:A1034)))=0,C1035&amp;"",IF(C1035="",INDEX(I$1:I1034,SUMPRODUCT(MAX((A$1:A1034=A1035)*(B$1:B1034=B1035)*ROW(A$1:A1034)))),IF(INDEX(I$1:I1034,SUMPRODUCT(MAX((A$1:A1034=A1035)*(B$1:B1034=B1035)*ROW(A$1:A1034))))="",C1035&amp;"",INDEX(I$1:I1034,SUMPRODUCT(MAX((A$1:A1034=A1035)*(B$1:B1034=B1035)*ROW(A$1:A1034))))&amp;"; "&amp;C1035))))</f>
        <v/>
      </c>
      <c r="J1035" s="18" t="str">
        <f aca="false">IF(A1035="","",A1035&amp;"|"&amp;COUNTIF(A$2:A1035,A1035))</f>
        <v>L-Carnitine 1000/10|4</v>
      </c>
      <c r="K1035" s="18" t="n">
        <f aca="false">IF(OR(A1035="",B1035=""),0,IF(COUNTIFS(A$2:A1035,A1035,B$2:B1035,B1035)=1,1,0))</f>
        <v>1</v>
      </c>
    </row>
    <row r="1036" customFormat="false" ht="15" hidden="false" customHeight="false" outlineLevel="0" collapsed="false">
      <c r="A1036" s="15" t="s">
        <v>443</v>
      </c>
      <c r="B1036" s="15" t="s">
        <v>363</v>
      </c>
      <c r="C1036" s="15"/>
      <c r="D1036" s="15"/>
      <c r="F1036" s="18" t="str">
        <f aca="false">IF(B1036="","",IFERROR(INDEX(Materials!$B$2:$B$301,MATCH(B1036,Materials!$A$2:$A$301,0)),""))</f>
        <v>pH Modifier / Buffer</v>
      </c>
      <c r="G1036" s="18" t="str">
        <f aca="true">IF(AND(A1036="",B1036=""),"",IF(A1036="","Missing product",IF(B1036="","Missing material",IF(COUNTIF(ProductList,A1036)=0,"Product not in Products list",IF(COUNTIF(MaterialList,B1036)=0,"Material not in Materials list","OK")))))</f>
        <v>OK</v>
      </c>
      <c r="H1036" s="18" t="str">
        <f aca="false">IF(F1036="Active",A1036&amp;"|"&amp;COUNTIFS(A$2:A1036,A1036,F$2:F1036,"Active"),"")</f>
        <v/>
      </c>
      <c r="I1036" s="18" t="str">
        <f aca="false">IF(B1036="","",IF(SUMPRODUCT(MAX((A$1:A1035=A1036)*(B$1:B1035=B1036)*ROW(A$1:A1035)))=0,C1036&amp;"",IF(C1036="",INDEX(I$1:I1035,SUMPRODUCT(MAX((A$1:A1035=A1036)*(B$1:B1035=B1036)*ROW(A$1:A1035)))),IF(INDEX(I$1:I1035,SUMPRODUCT(MAX((A$1:A1035=A1036)*(B$1:B1035=B1036)*ROW(A$1:A1035))))="",C1036&amp;"",INDEX(I$1:I1035,SUMPRODUCT(MAX((A$1:A1035=A1036)*(B$1:B1035=B1036)*ROW(A$1:A1035))))&amp;"; "&amp;C1036))))</f>
        <v/>
      </c>
      <c r="J1036" s="18" t="str">
        <f aca="false">IF(A1036="","",A1036&amp;"|"&amp;COUNTIF(A$2:A1036,A1036))</f>
        <v>L-Carnitine 1000/10|5</v>
      </c>
      <c r="K1036" s="18" t="n">
        <f aca="false">IF(OR(A1036="",B1036=""),0,IF(COUNTIFS(A$2:A1036,A1036,B$2:B1036,B1036)=1,1,0))</f>
        <v>1</v>
      </c>
    </row>
    <row r="1037" customFormat="false" ht="15" hidden="false" customHeight="false" outlineLevel="0" collapsed="false">
      <c r="A1037" s="15" t="s">
        <v>443</v>
      </c>
      <c r="B1037" s="15" t="s">
        <v>369</v>
      </c>
      <c r="C1037" s="15"/>
      <c r="D1037" s="15"/>
      <c r="F1037" s="18" t="str">
        <f aca="false">IF(B1037="","",IFERROR(INDEX(Materials!$B$2:$B$301,MATCH(B1037,Materials!$A$2:$A$301,0)),""))</f>
        <v>pH Modifier / Buffer</v>
      </c>
      <c r="G1037" s="18" t="str">
        <f aca="true">IF(AND(A1037="",B1037=""),"",IF(A1037="","Missing product",IF(B1037="","Missing material",IF(COUNTIF(ProductList,A1037)=0,"Product not in Products list",IF(COUNTIF(MaterialList,B1037)=0,"Material not in Materials list","OK")))))</f>
        <v>OK</v>
      </c>
      <c r="H1037" s="18" t="str">
        <f aca="false">IF(F1037="Active",A1037&amp;"|"&amp;COUNTIFS(A$2:A1037,A1037,F$2:F1037,"Active"),"")</f>
        <v/>
      </c>
      <c r="I1037" s="18" t="str">
        <f aca="false">IF(B1037="","",IF(SUMPRODUCT(MAX((A$1:A1036=A1037)*(B$1:B1036=B1037)*ROW(A$1:A1036)))=0,C1037&amp;"",IF(C1037="",INDEX(I$1:I1036,SUMPRODUCT(MAX((A$1:A1036=A1037)*(B$1:B1036=B1037)*ROW(A$1:A1036)))),IF(INDEX(I$1:I1036,SUMPRODUCT(MAX((A$1:A1036=A1037)*(B$1:B1036=B1037)*ROW(A$1:A1036))))="",C1037&amp;"",INDEX(I$1:I1036,SUMPRODUCT(MAX((A$1:A1036=A1037)*(B$1:B1036=B1037)*ROW(A$1:A1036))))&amp;"; "&amp;C1037))))</f>
        <v/>
      </c>
      <c r="J1037" s="18" t="str">
        <f aca="false">IF(A1037="","",A1037&amp;"|"&amp;COUNTIF(A$2:A1037,A1037))</f>
        <v>L-Carnitine 1000/10|6</v>
      </c>
      <c r="K1037" s="18" t="n">
        <f aca="false">IF(OR(A1037="",B1037=""),0,IF(COUNTIFS(A$2:A1037,A1037,B$2:B1037,B1037)=1,1,0))</f>
        <v>1</v>
      </c>
    </row>
    <row r="1038" customFormat="false" ht="15" hidden="false" customHeight="false" outlineLevel="0" collapsed="false">
      <c r="A1038" s="15" t="s">
        <v>443</v>
      </c>
      <c r="B1038" s="15" t="s">
        <v>231</v>
      </c>
      <c r="C1038" s="15"/>
      <c r="D1038" s="15"/>
      <c r="F1038" s="18" t="str">
        <f aca="false">IF(B1038="","",IFERROR(INDEX(Materials!$B$2:$B$301,MATCH(B1038,Materials!$A$2:$A$301,0)),""))</f>
        <v>Chelating Agent</v>
      </c>
      <c r="G1038" s="18" t="str">
        <f aca="true">IF(AND(A1038="",B1038=""),"",IF(A1038="","Missing product",IF(B1038="","Missing material",IF(COUNTIF(ProductList,A1038)=0,"Product not in Products list",IF(COUNTIF(MaterialList,B1038)=0,"Material not in Materials list","OK")))))</f>
        <v>OK</v>
      </c>
      <c r="H1038" s="18" t="str">
        <f aca="false">IF(F1038="Active",A1038&amp;"|"&amp;COUNTIFS(A$2:A1038,A1038,F$2:F1038,"Active"),"")</f>
        <v/>
      </c>
      <c r="I1038" s="18" t="str">
        <f aca="false">IF(B1038="","",IF(SUMPRODUCT(MAX((A$1:A1037=A1038)*(B$1:B1037=B1038)*ROW(A$1:A1037)))=0,C1038&amp;"",IF(C1038="",INDEX(I$1:I1037,SUMPRODUCT(MAX((A$1:A1037=A1038)*(B$1:B1037=B1038)*ROW(A$1:A1037)))),IF(INDEX(I$1:I1037,SUMPRODUCT(MAX((A$1:A1037=A1038)*(B$1:B1037=B1038)*ROW(A$1:A1037))))="",C1038&amp;"",INDEX(I$1:I1037,SUMPRODUCT(MAX((A$1:A1037=A1038)*(B$1:B1037=B1038)*ROW(A$1:A1037))))&amp;"; "&amp;C1038))))</f>
        <v/>
      </c>
      <c r="J1038" s="18" t="str">
        <f aca="false">IF(A1038="","",A1038&amp;"|"&amp;COUNTIF(A$2:A1038,A1038))</f>
        <v>L-Carnitine 1000/10|7</v>
      </c>
      <c r="K1038" s="18" t="n">
        <f aca="false">IF(OR(A1038="",B1038=""),0,IF(COUNTIFS(A$2:A1038,A1038,B$2:B1038,B1038)=1,1,0))</f>
        <v>1</v>
      </c>
    </row>
    <row r="1039" customFormat="false" ht="15" hidden="false" customHeight="false" outlineLevel="0" collapsed="false">
      <c r="A1039" s="15" t="s">
        <v>443</v>
      </c>
      <c r="B1039" s="15" t="s">
        <v>319</v>
      </c>
      <c r="C1039" s="15"/>
      <c r="D1039" s="15"/>
      <c r="F1039" s="18" t="str">
        <f aca="false">IF(B1039="","",IFERROR(INDEX(Materials!$B$2:$B$301,MATCH(B1039,Materials!$A$2:$A$301,0)),""))</f>
        <v>Preservative</v>
      </c>
      <c r="G1039" s="18" t="str">
        <f aca="true">IF(AND(A1039="",B1039=""),"",IF(A1039="","Missing product",IF(B1039="","Missing material",IF(COUNTIF(ProductList,A1039)=0,"Product not in Products list",IF(COUNTIF(MaterialList,B1039)=0,"Material not in Materials list","OK")))))</f>
        <v>OK</v>
      </c>
      <c r="H1039" s="18" t="str">
        <f aca="false">IF(F1039="Active",A1039&amp;"|"&amp;COUNTIFS(A$2:A1039,A1039,F$2:F1039,"Active"),"")</f>
        <v/>
      </c>
      <c r="I1039" s="18" t="str">
        <f aca="false">IF(B1039="","",IF(SUMPRODUCT(MAX((A$1:A1038=A1039)*(B$1:B1038=B1039)*ROW(A$1:A1038)))=0,C1039&amp;"",IF(C1039="",INDEX(I$1:I1038,SUMPRODUCT(MAX((A$1:A1038=A1039)*(B$1:B1038=B1039)*ROW(A$1:A1038)))),IF(INDEX(I$1:I1038,SUMPRODUCT(MAX((A$1:A1038=A1039)*(B$1:B1038=B1039)*ROW(A$1:A1038))))="",C1039&amp;"",INDEX(I$1:I1038,SUMPRODUCT(MAX((A$1:A1038=A1039)*(B$1:B1038=B1039)*ROW(A$1:A1038))))&amp;"; "&amp;C1039))))</f>
        <v/>
      </c>
      <c r="J1039" s="18" t="str">
        <f aca="false">IF(A1039="","",A1039&amp;"|"&amp;COUNTIF(A$2:A1039,A1039))</f>
        <v>L-Carnitine 1000/10|8</v>
      </c>
      <c r="K1039" s="18" t="n">
        <f aca="false">IF(OR(A1039="",B1039=""),0,IF(COUNTIFS(A$2:A1039,A1039,B$2:B1039,B1039)=1,1,0))</f>
        <v>1</v>
      </c>
    </row>
    <row r="1040" customFormat="false" ht="15" hidden="false" customHeight="false" outlineLevel="0" collapsed="false">
      <c r="A1040" s="15" t="s">
        <v>443</v>
      </c>
      <c r="B1040" s="15" t="s">
        <v>320</v>
      </c>
      <c r="C1040" s="15"/>
      <c r="D1040" s="15"/>
      <c r="F1040" s="18" t="str">
        <f aca="false">IF(B1040="","",IFERROR(INDEX(Materials!$B$2:$B$301,MATCH(B1040,Materials!$A$2:$A$301,0)),""))</f>
        <v>Preservative</v>
      </c>
      <c r="G1040" s="18" t="str">
        <f aca="true">IF(AND(A1040="",B1040=""),"",IF(A1040="","Missing product",IF(B1040="","Missing material",IF(COUNTIF(ProductList,A1040)=0,"Product not in Products list",IF(COUNTIF(MaterialList,B1040)=0,"Material not in Materials list","OK")))))</f>
        <v>OK</v>
      </c>
      <c r="H1040" s="18" t="str">
        <f aca="false">IF(F1040="Active",A1040&amp;"|"&amp;COUNTIFS(A$2:A1040,A1040,F$2:F1040,"Active"),"")</f>
        <v/>
      </c>
      <c r="I1040" s="18" t="str">
        <f aca="false">IF(B1040="","",IF(SUMPRODUCT(MAX((A$1:A1039=A1040)*(B$1:B1039=B1040)*ROW(A$1:A1039)))=0,C1040&amp;"",IF(C1040="",INDEX(I$1:I1039,SUMPRODUCT(MAX((A$1:A1039=A1040)*(B$1:B1039=B1040)*ROW(A$1:A1039)))),IF(INDEX(I$1:I1039,SUMPRODUCT(MAX((A$1:A1039=A1040)*(B$1:B1039=B1040)*ROW(A$1:A1039))))="",C1040&amp;"",INDEX(I$1:I1039,SUMPRODUCT(MAX((A$1:A1039=A1040)*(B$1:B1039=B1040)*ROW(A$1:A1039))))&amp;"; "&amp;C1040))))</f>
        <v/>
      </c>
      <c r="J1040" s="18" t="str">
        <f aca="false">IF(A1040="","",A1040&amp;"|"&amp;COUNTIF(A$2:A1040,A1040))</f>
        <v>L-Carnitine 1000/10|9</v>
      </c>
      <c r="K1040" s="18" t="n">
        <f aca="false">IF(OR(A1040="",B1040=""),0,IF(COUNTIFS(A$2:A1040,A1040,B$2:B1040,B1040)=1,1,0))</f>
        <v>1</v>
      </c>
    </row>
    <row r="1041" customFormat="false" ht="15" hidden="false" customHeight="false" outlineLevel="0" collapsed="false">
      <c r="A1041" s="15" t="s">
        <v>443</v>
      </c>
      <c r="B1041" s="15" t="s">
        <v>282</v>
      </c>
      <c r="C1041" s="15"/>
      <c r="D1041" s="15"/>
      <c r="F1041" s="18" t="str">
        <f aca="false">IF(B1041="","",IFERROR(INDEX(Materials!$B$2:$B$301,MATCH(B1041,Materials!$A$2:$A$301,0)),""))</f>
        <v>Flavour</v>
      </c>
      <c r="G1041" s="18" t="str">
        <f aca="true">IF(AND(A1041="",B1041=""),"",IF(A1041="","Missing product",IF(B1041="","Missing material",IF(COUNTIF(ProductList,A1041)=0,"Product not in Products list",IF(COUNTIF(MaterialList,B1041)=0,"Material not in Materials list","OK")))))</f>
        <v>OK</v>
      </c>
      <c r="H1041" s="18" t="str">
        <f aca="false">IF(F1041="Active",A1041&amp;"|"&amp;COUNTIFS(A$2:A1041,A1041,F$2:F1041,"Active"),"")</f>
        <v/>
      </c>
      <c r="I1041" s="18" t="str">
        <f aca="false">IF(B1041="","",IF(SUMPRODUCT(MAX((A$1:A1040=A1041)*(B$1:B1040=B1041)*ROW(A$1:A1040)))=0,C1041&amp;"",IF(C1041="",INDEX(I$1:I1040,SUMPRODUCT(MAX((A$1:A1040=A1041)*(B$1:B1040=B1041)*ROW(A$1:A1040)))),IF(INDEX(I$1:I1040,SUMPRODUCT(MAX((A$1:A1040=A1041)*(B$1:B1040=B1041)*ROW(A$1:A1040))))="",C1041&amp;"",INDEX(I$1:I1040,SUMPRODUCT(MAX((A$1:A1040=A1041)*(B$1:B1040=B1041)*ROW(A$1:A1040))))&amp;"; "&amp;C1041))))</f>
        <v/>
      </c>
      <c r="J1041" s="18" t="str">
        <f aca="false">IF(A1041="","",A1041&amp;"|"&amp;COUNTIF(A$2:A1041,A1041))</f>
        <v>L-Carnitine 1000/10|10</v>
      </c>
      <c r="K1041" s="18" t="n">
        <f aca="false">IF(OR(A1041="",B1041=""),0,IF(COUNTIFS(A$2:A1041,A1041,B$2:B1041,B1041)=1,1,0))</f>
        <v>1</v>
      </c>
    </row>
    <row r="1042" customFormat="false" ht="15" hidden="false" customHeight="false" outlineLevel="0" collapsed="false">
      <c r="A1042" s="15" t="s">
        <v>443</v>
      </c>
      <c r="B1042" s="15" t="s">
        <v>287</v>
      </c>
      <c r="C1042" s="15"/>
      <c r="D1042" s="15"/>
      <c r="F1042" s="18" t="str">
        <f aca="false">IF(B1042="","",IFERROR(INDEX(Materials!$B$2:$B$301,MATCH(B1042,Materials!$A$2:$A$301,0)),""))</f>
        <v>Flavour</v>
      </c>
      <c r="G1042" s="18" t="str">
        <f aca="true">IF(AND(A1042="",B1042=""),"",IF(A1042="","Missing product",IF(B1042="","Missing material",IF(COUNTIF(ProductList,A1042)=0,"Product not in Products list",IF(COUNTIF(MaterialList,B1042)=0,"Material not in Materials list","OK")))))</f>
        <v>OK</v>
      </c>
      <c r="H1042" s="18" t="str">
        <f aca="false">IF(F1042="Active",A1042&amp;"|"&amp;COUNTIFS(A$2:A1042,A1042,F$2:F1042,"Active"),"")</f>
        <v/>
      </c>
      <c r="I1042" s="18" t="str">
        <f aca="false">IF(B1042="","",IF(SUMPRODUCT(MAX((A$1:A1041=A1042)*(B$1:B1041=B1042)*ROW(A$1:A1041)))=0,C1042&amp;"",IF(C1042="",INDEX(I$1:I1041,SUMPRODUCT(MAX((A$1:A1041=A1042)*(B$1:B1041=B1042)*ROW(A$1:A1041)))),IF(INDEX(I$1:I1041,SUMPRODUCT(MAX((A$1:A1041=A1042)*(B$1:B1041=B1042)*ROW(A$1:A1041))))="",C1042&amp;"",INDEX(I$1:I1041,SUMPRODUCT(MAX((A$1:A1041=A1042)*(B$1:B1041=B1042)*ROW(A$1:A1041))))&amp;"; "&amp;C1042))))</f>
        <v/>
      </c>
      <c r="J1042" s="18" t="str">
        <f aca="false">IF(A1042="","",A1042&amp;"|"&amp;COUNTIF(A$2:A1042,A1042))</f>
        <v>L-Carnitine 1000/10|11</v>
      </c>
      <c r="K1042" s="18" t="n">
        <f aca="false">IF(OR(A1042="",B1042=""),0,IF(COUNTIFS(A$2:A1042,A1042,B$2:B1042,B1042)=1,1,0))</f>
        <v>1</v>
      </c>
    </row>
    <row r="1043" customFormat="false" ht="15" hidden="false" customHeight="false" outlineLevel="0" collapsed="false">
      <c r="A1043" s="15" t="s">
        <v>443</v>
      </c>
      <c r="B1043" s="15" t="s">
        <v>364</v>
      </c>
      <c r="C1043" s="15"/>
      <c r="D1043" s="15"/>
      <c r="F1043" s="18" t="str">
        <f aca="false">IF(B1043="","",IFERROR(INDEX(Materials!$B$2:$B$301,MATCH(B1043,Materials!$A$2:$A$301,0)),""))</f>
        <v>pH Modifier / Buffer</v>
      </c>
      <c r="G1043" s="18" t="str">
        <f aca="true">IF(AND(A1043="",B1043=""),"",IF(A1043="","Missing product",IF(B1043="","Missing material",IF(COUNTIF(ProductList,A1043)=0,"Product not in Products list",IF(COUNTIF(MaterialList,B1043)=0,"Material not in Materials list","OK")))))</f>
        <v>OK</v>
      </c>
      <c r="H1043" s="18" t="str">
        <f aca="false">IF(F1043="Active",A1043&amp;"|"&amp;COUNTIFS(A$2:A1043,A1043,F$2:F1043,"Active"),"")</f>
        <v/>
      </c>
      <c r="I1043" s="18" t="str">
        <f aca="false">IF(B1043="","",IF(SUMPRODUCT(MAX((A$1:A1042=A1043)*(B$1:B1042=B1043)*ROW(A$1:A1042)))=0,C1043&amp;"",IF(C1043="",INDEX(I$1:I1042,SUMPRODUCT(MAX((A$1:A1042=A1043)*(B$1:B1042=B1043)*ROW(A$1:A1042)))),IF(INDEX(I$1:I1042,SUMPRODUCT(MAX((A$1:A1042=A1043)*(B$1:B1042=B1043)*ROW(A$1:A1042))))="",C1043&amp;"",INDEX(I$1:I1042,SUMPRODUCT(MAX((A$1:A1042=A1043)*(B$1:B1042=B1043)*ROW(A$1:A1042))))&amp;"; "&amp;C1043))))</f>
        <v/>
      </c>
      <c r="J1043" s="18" t="str">
        <f aca="false">IF(A1043="","",A1043&amp;"|"&amp;COUNTIF(A$2:A1043,A1043))</f>
        <v>L-Carnitine 1000/10|12</v>
      </c>
      <c r="K1043" s="18" t="n">
        <f aca="false">IF(OR(A1043="",B1043=""),0,IF(COUNTIFS(A$2:A1043,A1043,B$2:B1043,B1043)=1,1,0))</f>
        <v>1</v>
      </c>
    </row>
    <row r="1044" customFormat="false" ht="15" hidden="false" customHeight="false" outlineLevel="0" collapsed="false">
      <c r="A1044" s="15" t="s">
        <v>443</v>
      </c>
      <c r="B1044" s="15" t="s">
        <v>342</v>
      </c>
      <c r="C1044" s="15"/>
      <c r="D1044" s="15"/>
      <c r="F1044" s="18" t="str">
        <f aca="false">IF(B1044="","",IFERROR(INDEX(Materials!$B$2:$B$301,MATCH(B1044,Materials!$A$2:$A$301,0)),""))</f>
        <v>Solvent</v>
      </c>
      <c r="G1044" s="18" t="str">
        <f aca="true">IF(AND(A1044="",B1044=""),"",IF(A1044="","Missing product",IF(B1044="","Missing material",IF(COUNTIF(ProductList,A1044)=0,"Product not in Products list",IF(COUNTIF(MaterialList,B1044)=0,"Material not in Materials list","OK")))))</f>
        <v>OK</v>
      </c>
      <c r="H1044" s="18" t="str">
        <f aca="false">IF(F1044="Active",A1044&amp;"|"&amp;COUNTIFS(A$2:A1044,A1044,F$2:F1044,"Active"),"")</f>
        <v/>
      </c>
      <c r="I1044" s="18" t="str">
        <f aca="false">IF(B1044="","",IF(SUMPRODUCT(MAX((A$1:A1043=A1044)*(B$1:B1043=B1044)*ROW(A$1:A1043)))=0,C1044&amp;"",IF(C1044="",INDEX(I$1:I1043,SUMPRODUCT(MAX((A$1:A1043=A1044)*(B$1:B1043=B1044)*ROW(A$1:A1043)))),IF(INDEX(I$1:I1043,SUMPRODUCT(MAX((A$1:A1043=A1044)*(B$1:B1043=B1044)*ROW(A$1:A1043))))="",C1044&amp;"",INDEX(I$1:I1043,SUMPRODUCT(MAX((A$1:A1043=A1044)*(B$1:B1043=B1044)*ROW(A$1:A1043))))&amp;"; "&amp;C1044))))</f>
        <v/>
      </c>
      <c r="J1044" s="18" t="str">
        <f aca="false">IF(A1044="","",A1044&amp;"|"&amp;COUNTIF(A$2:A1044,A1044))</f>
        <v>L-Carnitine 1000/10|13</v>
      </c>
      <c r="K1044" s="18" t="n">
        <f aca="false">IF(OR(A1044="",B1044=""),0,IF(COUNTIFS(A$2:A1044,A1044,B$2:B1044,B1044)=1,1,0))</f>
        <v>1</v>
      </c>
    </row>
    <row r="1045" customFormat="false" ht="15" hidden="false" customHeight="false" outlineLevel="0" collapsed="false">
      <c r="A1045" s="15" t="s">
        <v>444</v>
      </c>
      <c r="B1045" s="15" t="s">
        <v>151</v>
      </c>
      <c r="C1045" s="15"/>
      <c r="D1045" s="15"/>
      <c r="F1045" s="18" t="str">
        <f aca="false">IF(B1045="","",IFERROR(INDEX(Materials!$B$2:$B$301,MATCH(B1045,Materials!$A$2:$A$301,0)),""))</f>
        <v>Active</v>
      </c>
      <c r="G1045" s="18" t="str">
        <f aca="true">IF(AND(A1045="",B1045=""),"",IF(A1045="","Missing product",IF(B1045="","Missing material",IF(COUNTIF(ProductList,A1045)=0,"Product not in Products list",IF(COUNTIF(MaterialList,B1045)=0,"Material not in Materials list","OK")))))</f>
        <v>OK</v>
      </c>
      <c r="H1045" s="18" t="str">
        <f aca="false">IF(F1045="Active",A1045&amp;"|"&amp;COUNTIFS(A$2:A1045,A1045,F$2:F1045,"Active"),"")</f>
        <v>L-Carnitine 2000/10|1</v>
      </c>
      <c r="I1045" s="18" t="str">
        <f aca="false">IF(B1045="","",IF(SUMPRODUCT(MAX((A$1:A1044=A1045)*(B$1:B1044=B1045)*ROW(A$1:A1044)))=0,C1045&amp;"",IF(C1045="",INDEX(I$1:I1044,SUMPRODUCT(MAX((A$1:A1044=A1045)*(B$1:B1044=B1045)*ROW(A$1:A1044)))),IF(INDEX(I$1:I1044,SUMPRODUCT(MAX((A$1:A1044=A1045)*(B$1:B1044=B1045)*ROW(A$1:A1044))))="",C1045&amp;"",INDEX(I$1:I1044,SUMPRODUCT(MAX((A$1:A1044=A1045)*(B$1:B1044=B1045)*ROW(A$1:A1044))))&amp;"; "&amp;C1045))))</f>
        <v/>
      </c>
      <c r="J1045" s="18" t="str">
        <f aca="false">IF(A1045="","",A1045&amp;"|"&amp;COUNTIF(A$2:A1045,A1045))</f>
        <v>L-Carnitine 2000/10|1</v>
      </c>
      <c r="K1045" s="18" t="n">
        <f aca="false">IF(OR(A1045="",B1045=""),0,IF(COUNTIFS(A$2:A1045,A1045,B$2:B1045,B1045)=1,1,0))</f>
        <v>1</v>
      </c>
    </row>
    <row r="1046" customFormat="false" ht="15" hidden="false" customHeight="false" outlineLevel="0" collapsed="false">
      <c r="A1046" s="15" t="s">
        <v>444</v>
      </c>
      <c r="B1046" s="15" t="s">
        <v>321</v>
      </c>
      <c r="C1046" s="15"/>
      <c r="D1046" s="15"/>
      <c r="F1046" s="18" t="str">
        <f aca="false">IF(B1046="","",IFERROR(INDEX(Materials!$B$2:$B$301,MATCH(B1046,Materials!$A$2:$A$301,0)),""))</f>
        <v>Preservative</v>
      </c>
      <c r="G1046" s="18" t="str">
        <f aca="true">IF(AND(A1046="",B1046=""),"",IF(A1046="","Missing product",IF(B1046="","Missing material",IF(COUNTIF(ProductList,A1046)=0,"Product not in Products list",IF(COUNTIF(MaterialList,B1046)=0,"Material not in Materials list","OK")))))</f>
        <v>OK</v>
      </c>
      <c r="H1046" s="18" t="str">
        <f aca="false">IF(F1046="Active",A1046&amp;"|"&amp;COUNTIFS(A$2:A1046,A1046,F$2:F1046,"Active"),"")</f>
        <v/>
      </c>
      <c r="I1046" s="18" t="str">
        <f aca="false">IF(B1046="","",IF(SUMPRODUCT(MAX((A$1:A1045=A1046)*(B$1:B1045=B1046)*ROW(A$1:A1045)))=0,C1046&amp;"",IF(C1046="",INDEX(I$1:I1045,SUMPRODUCT(MAX((A$1:A1045=A1046)*(B$1:B1045=B1046)*ROW(A$1:A1045)))),IF(INDEX(I$1:I1045,SUMPRODUCT(MAX((A$1:A1045=A1046)*(B$1:B1045=B1046)*ROW(A$1:A1045))))="",C1046&amp;"",INDEX(I$1:I1045,SUMPRODUCT(MAX((A$1:A1045=A1046)*(B$1:B1045=B1046)*ROW(A$1:A1045))))&amp;"; "&amp;C1046))))</f>
        <v/>
      </c>
      <c r="J1046" s="18" t="str">
        <f aca="false">IF(A1046="","",A1046&amp;"|"&amp;COUNTIF(A$2:A1046,A1046))</f>
        <v>L-Carnitine 2000/10|2</v>
      </c>
      <c r="K1046" s="18" t="n">
        <f aca="false">IF(OR(A1046="",B1046=""),0,IF(COUNTIFS(A$2:A1046,A1046,B$2:B1046,B1046)=1,1,0))</f>
        <v>1</v>
      </c>
    </row>
    <row r="1047" customFormat="false" ht="15" hidden="false" customHeight="false" outlineLevel="0" collapsed="false">
      <c r="A1047" s="15" t="s">
        <v>444</v>
      </c>
      <c r="B1047" s="15" t="s">
        <v>354</v>
      </c>
      <c r="C1047" s="15"/>
      <c r="D1047" s="15"/>
      <c r="F1047" s="18" t="str">
        <f aca="false">IF(B1047="","",IFERROR(INDEX(Materials!$B$2:$B$301,MATCH(B1047,Materials!$A$2:$A$301,0)),""))</f>
        <v>Sweetener</v>
      </c>
      <c r="G1047" s="18" t="str">
        <f aca="true">IF(AND(A1047="",B1047=""),"",IF(A1047="","Missing product",IF(B1047="","Missing material",IF(COUNTIF(ProductList,A1047)=0,"Product not in Products list",IF(COUNTIF(MaterialList,B1047)=0,"Material not in Materials list","OK")))))</f>
        <v>OK</v>
      </c>
      <c r="H1047" s="18" t="str">
        <f aca="false">IF(F1047="Active",A1047&amp;"|"&amp;COUNTIFS(A$2:A1047,A1047,F$2:F1047,"Active"),"")</f>
        <v/>
      </c>
      <c r="I1047" s="18" t="str">
        <f aca="false">IF(B1047="","",IF(SUMPRODUCT(MAX((A$1:A1046=A1047)*(B$1:B1046=B1047)*ROW(A$1:A1046)))=0,C1047&amp;"",IF(C1047="",INDEX(I$1:I1046,SUMPRODUCT(MAX((A$1:A1046=A1047)*(B$1:B1046=B1047)*ROW(A$1:A1046)))),IF(INDEX(I$1:I1046,SUMPRODUCT(MAX((A$1:A1046=A1047)*(B$1:B1046=B1047)*ROW(A$1:A1046))))="",C1047&amp;"",INDEX(I$1:I1046,SUMPRODUCT(MAX((A$1:A1046=A1047)*(B$1:B1046=B1047)*ROW(A$1:A1046))))&amp;"; "&amp;C1047))))</f>
        <v/>
      </c>
      <c r="J1047" s="18" t="str">
        <f aca="false">IF(A1047="","",A1047&amp;"|"&amp;COUNTIF(A$2:A1047,A1047))</f>
        <v>L-Carnitine 2000/10|3</v>
      </c>
      <c r="K1047" s="18" t="n">
        <f aca="false">IF(OR(A1047="",B1047=""),0,IF(COUNTIFS(A$2:A1047,A1047,B$2:B1047,B1047)=1,1,0))</f>
        <v>1</v>
      </c>
    </row>
    <row r="1048" customFormat="false" ht="15" hidden="false" customHeight="false" outlineLevel="0" collapsed="false">
      <c r="A1048" s="15" t="s">
        <v>444</v>
      </c>
      <c r="B1048" s="15" t="s">
        <v>355</v>
      </c>
      <c r="C1048" s="15"/>
      <c r="D1048" s="15"/>
      <c r="F1048" s="18" t="str">
        <f aca="false">IF(B1048="","",IFERROR(INDEX(Materials!$B$2:$B$301,MATCH(B1048,Materials!$A$2:$A$301,0)),""))</f>
        <v>Sweetener</v>
      </c>
      <c r="G1048" s="18" t="str">
        <f aca="true">IF(AND(A1048="",B1048=""),"",IF(A1048="","Missing product",IF(B1048="","Missing material",IF(COUNTIF(ProductList,A1048)=0,"Product not in Products list",IF(COUNTIF(MaterialList,B1048)=0,"Material not in Materials list","OK")))))</f>
        <v>OK</v>
      </c>
      <c r="H1048" s="18" t="str">
        <f aca="false">IF(F1048="Active",A1048&amp;"|"&amp;COUNTIFS(A$2:A1048,A1048,F$2:F1048,"Active"),"")</f>
        <v/>
      </c>
      <c r="I1048" s="18" t="str">
        <f aca="false">IF(B1048="","",IF(SUMPRODUCT(MAX((A$1:A1047=A1048)*(B$1:B1047=B1048)*ROW(A$1:A1047)))=0,C1048&amp;"",IF(C1048="",INDEX(I$1:I1047,SUMPRODUCT(MAX((A$1:A1047=A1048)*(B$1:B1047=B1048)*ROW(A$1:A1047)))),IF(INDEX(I$1:I1047,SUMPRODUCT(MAX((A$1:A1047=A1048)*(B$1:B1047=B1048)*ROW(A$1:A1047))))="",C1048&amp;"",INDEX(I$1:I1047,SUMPRODUCT(MAX((A$1:A1047=A1048)*(B$1:B1047=B1048)*ROW(A$1:A1047))))&amp;"; "&amp;C1048))))</f>
        <v/>
      </c>
      <c r="J1048" s="18" t="str">
        <f aca="false">IF(A1048="","",A1048&amp;"|"&amp;COUNTIF(A$2:A1048,A1048))</f>
        <v>L-Carnitine 2000/10|4</v>
      </c>
      <c r="K1048" s="18" t="n">
        <f aca="false">IF(OR(A1048="",B1048=""),0,IF(COUNTIFS(A$2:A1048,A1048,B$2:B1048,B1048)=1,1,0))</f>
        <v>1</v>
      </c>
    </row>
    <row r="1049" customFormat="false" ht="15" hidden="false" customHeight="false" outlineLevel="0" collapsed="false">
      <c r="A1049" s="15" t="s">
        <v>444</v>
      </c>
      <c r="B1049" s="15" t="s">
        <v>363</v>
      </c>
      <c r="C1049" s="15"/>
      <c r="D1049" s="15"/>
      <c r="F1049" s="18" t="str">
        <f aca="false">IF(B1049="","",IFERROR(INDEX(Materials!$B$2:$B$301,MATCH(B1049,Materials!$A$2:$A$301,0)),""))</f>
        <v>pH Modifier / Buffer</v>
      </c>
      <c r="G1049" s="18" t="str">
        <f aca="true">IF(AND(A1049="",B1049=""),"",IF(A1049="","Missing product",IF(B1049="","Missing material",IF(COUNTIF(ProductList,A1049)=0,"Product not in Products list",IF(COUNTIF(MaterialList,B1049)=0,"Material not in Materials list","OK")))))</f>
        <v>OK</v>
      </c>
      <c r="H1049" s="18" t="str">
        <f aca="false">IF(F1049="Active",A1049&amp;"|"&amp;COUNTIFS(A$2:A1049,A1049,F$2:F1049,"Active"),"")</f>
        <v/>
      </c>
      <c r="I1049" s="18" t="str">
        <f aca="false">IF(B1049="","",IF(SUMPRODUCT(MAX((A$1:A1048=A1049)*(B$1:B1048=B1049)*ROW(A$1:A1048)))=0,C1049&amp;"",IF(C1049="",INDEX(I$1:I1048,SUMPRODUCT(MAX((A$1:A1048=A1049)*(B$1:B1048=B1049)*ROW(A$1:A1048)))),IF(INDEX(I$1:I1048,SUMPRODUCT(MAX((A$1:A1048=A1049)*(B$1:B1048=B1049)*ROW(A$1:A1048))))="",C1049&amp;"",INDEX(I$1:I1048,SUMPRODUCT(MAX((A$1:A1048=A1049)*(B$1:B1048=B1049)*ROW(A$1:A1048))))&amp;"; "&amp;C1049))))</f>
        <v/>
      </c>
      <c r="J1049" s="18" t="str">
        <f aca="false">IF(A1049="","",A1049&amp;"|"&amp;COUNTIF(A$2:A1049,A1049))</f>
        <v>L-Carnitine 2000/10|5</v>
      </c>
      <c r="K1049" s="18" t="n">
        <f aca="false">IF(OR(A1049="",B1049=""),0,IF(COUNTIFS(A$2:A1049,A1049,B$2:B1049,B1049)=1,1,0))</f>
        <v>1</v>
      </c>
    </row>
    <row r="1050" customFormat="false" ht="15" hidden="false" customHeight="false" outlineLevel="0" collapsed="false">
      <c r="A1050" s="15" t="s">
        <v>444</v>
      </c>
      <c r="B1050" s="15" t="s">
        <v>369</v>
      </c>
      <c r="C1050" s="15"/>
      <c r="D1050" s="15"/>
      <c r="F1050" s="18" t="str">
        <f aca="false">IF(B1050="","",IFERROR(INDEX(Materials!$B$2:$B$301,MATCH(B1050,Materials!$A$2:$A$301,0)),""))</f>
        <v>pH Modifier / Buffer</v>
      </c>
      <c r="G1050" s="18" t="str">
        <f aca="true">IF(AND(A1050="",B1050=""),"",IF(A1050="","Missing product",IF(B1050="","Missing material",IF(COUNTIF(ProductList,A1050)=0,"Product not in Products list",IF(COUNTIF(MaterialList,B1050)=0,"Material not in Materials list","OK")))))</f>
        <v>OK</v>
      </c>
      <c r="H1050" s="18" t="str">
        <f aca="false">IF(F1050="Active",A1050&amp;"|"&amp;COUNTIFS(A$2:A1050,A1050,F$2:F1050,"Active"),"")</f>
        <v/>
      </c>
      <c r="I1050" s="18" t="str">
        <f aca="false">IF(B1050="","",IF(SUMPRODUCT(MAX((A$1:A1049=A1050)*(B$1:B1049=B1050)*ROW(A$1:A1049)))=0,C1050&amp;"",IF(C1050="",INDEX(I$1:I1049,SUMPRODUCT(MAX((A$1:A1049=A1050)*(B$1:B1049=B1050)*ROW(A$1:A1049)))),IF(INDEX(I$1:I1049,SUMPRODUCT(MAX((A$1:A1049=A1050)*(B$1:B1049=B1050)*ROW(A$1:A1049))))="",C1050&amp;"",INDEX(I$1:I1049,SUMPRODUCT(MAX((A$1:A1049=A1050)*(B$1:B1049=B1050)*ROW(A$1:A1049))))&amp;"; "&amp;C1050))))</f>
        <v/>
      </c>
      <c r="J1050" s="18" t="str">
        <f aca="false">IF(A1050="","",A1050&amp;"|"&amp;COUNTIF(A$2:A1050,A1050))</f>
        <v>L-Carnitine 2000/10|6</v>
      </c>
      <c r="K1050" s="18" t="n">
        <f aca="false">IF(OR(A1050="",B1050=""),0,IF(COUNTIFS(A$2:A1050,A1050,B$2:B1050,B1050)=1,1,0))</f>
        <v>1</v>
      </c>
    </row>
    <row r="1051" customFormat="false" ht="15" hidden="false" customHeight="false" outlineLevel="0" collapsed="false">
      <c r="A1051" s="15" t="s">
        <v>444</v>
      </c>
      <c r="B1051" s="15" t="s">
        <v>231</v>
      </c>
      <c r="C1051" s="15"/>
      <c r="D1051" s="15"/>
      <c r="F1051" s="18" t="str">
        <f aca="false">IF(B1051="","",IFERROR(INDEX(Materials!$B$2:$B$301,MATCH(B1051,Materials!$A$2:$A$301,0)),""))</f>
        <v>Chelating Agent</v>
      </c>
      <c r="G1051" s="18" t="str">
        <f aca="true">IF(AND(A1051="",B1051=""),"",IF(A1051="","Missing product",IF(B1051="","Missing material",IF(COUNTIF(ProductList,A1051)=0,"Product not in Products list",IF(COUNTIF(MaterialList,B1051)=0,"Material not in Materials list","OK")))))</f>
        <v>OK</v>
      </c>
      <c r="H1051" s="18" t="str">
        <f aca="false">IF(F1051="Active",A1051&amp;"|"&amp;COUNTIFS(A$2:A1051,A1051,F$2:F1051,"Active"),"")</f>
        <v/>
      </c>
      <c r="I1051" s="18" t="str">
        <f aca="false">IF(B1051="","",IF(SUMPRODUCT(MAX((A$1:A1050=A1051)*(B$1:B1050=B1051)*ROW(A$1:A1050)))=0,C1051&amp;"",IF(C1051="",INDEX(I$1:I1050,SUMPRODUCT(MAX((A$1:A1050=A1051)*(B$1:B1050=B1051)*ROW(A$1:A1050)))),IF(INDEX(I$1:I1050,SUMPRODUCT(MAX((A$1:A1050=A1051)*(B$1:B1050=B1051)*ROW(A$1:A1050))))="",C1051&amp;"",INDEX(I$1:I1050,SUMPRODUCT(MAX((A$1:A1050=A1051)*(B$1:B1050=B1051)*ROW(A$1:A1050))))&amp;"; "&amp;C1051))))</f>
        <v/>
      </c>
      <c r="J1051" s="18" t="str">
        <f aca="false">IF(A1051="","",A1051&amp;"|"&amp;COUNTIF(A$2:A1051,A1051))</f>
        <v>L-Carnitine 2000/10|7</v>
      </c>
      <c r="K1051" s="18" t="n">
        <f aca="false">IF(OR(A1051="",B1051=""),0,IF(COUNTIFS(A$2:A1051,A1051,B$2:B1051,B1051)=1,1,0))</f>
        <v>1</v>
      </c>
    </row>
    <row r="1052" customFormat="false" ht="15" hidden="false" customHeight="false" outlineLevel="0" collapsed="false">
      <c r="A1052" s="15" t="s">
        <v>444</v>
      </c>
      <c r="B1052" s="15" t="s">
        <v>319</v>
      </c>
      <c r="C1052" s="15"/>
      <c r="D1052" s="15"/>
      <c r="F1052" s="18" t="str">
        <f aca="false">IF(B1052="","",IFERROR(INDEX(Materials!$B$2:$B$301,MATCH(B1052,Materials!$A$2:$A$301,0)),""))</f>
        <v>Preservative</v>
      </c>
      <c r="G1052" s="18" t="str">
        <f aca="true">IF(AND(A1052="",B1052=""),"",IF(A1052="","Missing product",IF(B1052="","Missing material",IF(COUNTIF(ProductList,A1052)=0,"Product not in Products list",IF(COUNTIF(MaterialList,B1052)=0,"Material not in Materials list","OK")))))</f>
        <v>OK</v>
      </c>
      <c r="H1052" s="18" t="str">
        <f aca="false">IF(F1052="Active",A1052&amp;"|"&amp;COUNTIFS(A$2:A1052,A1052,F$2:F1052,"Active"),"")</f>
        <v/>
      </c>
      <c r="I1052" s="18" t="str">
        <f aca="false">IF(B1052="","",IF(SUMPRODUCT(MAX((A$1:A1051=A1052)*(B$1:B1051=B1052)*ROW(A$1:A1051)))=0,C1052&amp;"",IF(C1052="",INDEX(I$1:I1051,SUMPRODUCT(MAX((A$1:A1051=A1052)*(B$1:B1051=B1052)*ROW(A$1:A1051)))),IF(INDEX(I$1:I1051,SUMPRODUCT(MAX((A$1:A1051=A1052)*(B$1:B1051=B1052)*ROW(A$1:A1051))))="",C1052&amp;"",INDEX(I$1:I1051,SUMPRODUCT(MAX((A$1:A1051=A1052)*(B$1:B1051=B1052)*ROW(A$1:A1051))))&amp;"; "&amp;C1052))))</f>
        <v/>
      </c>
      <c r="J1052" s="18" t="str">
        <f aca="false">IF(A1052="","",A1052&amp;"|"&amp;COUNTIF(A$2:A1052,A1052))</f>
        <v>L-Carnitine 2000/10|8</v>
      </c>
      <c r="K1052" s="18" t="n">
        <f aca="false">IF(OR(A1052="",B1052=""),0,IF(COUNTIFS(A$2:A1052,A1052,B$2:B1052,B1052)=1,1,0))</f>
        <v>1</v>
      </c>
    </row>
    <row r="1053" customFormat="false" ht="15" hidden="false" customHeight="false" outlineLevel="0" collapsed="false">
      <c r="A1053" s="15" t="s">
        <v>444</v>
      </c>
      <c r="B1053" s="15" t="s">
        <v>320</v>
      </c>
      <c r="C1053" s="15"/>
      <c r="D1053" s="15"/>
      <c r="F1053" s="18" t="str">
        <f aca="false">IF(B1053="","",IFERROR(INDEX(Materials!$B$2:$B$301,MATCH(B1053,Materials!$A$2:$A$301,0)),""))</f>
        <v>Preservative</v>
      </c>
      <c r="G1053" s="18" t="str">
        <f aca="true">IF(AND(A1053="",B1053=""),"",IF(A1053="","Missing product",IF(B1053="","Missing material",IF(COUNTIF(ProductList,A1053)=0,"Product not in Products list",IF(COUNTIF(MaterialList,B1053)=0,"Material not in Materials list","OK")))))</f>
        <v>OK</v>
      </c>
      <c r="H1053" s="18" t="str">
        <f aca="false">IF(F1053="Active",A1053&amp;"|"&amp;COUNTIFS(A$2:A1053,A1053,F$2:F1053,"Active"),"")</f>
        <v/>
      </c>
      <c r="I1053" s="18" t="str">
        <f aca="false">IF(B1053="","",IF(SUMPRODUCT(MAX((A$1:A1052=A1053)*(B$1:B1052=B1053)*ROW(A$1:A1052)))=0,C1053&amp;"",IF(C1053="",INDEX(I$1:I1052,SUMPRODUCT(MAX((A$1:A1052=A1053)*(B$1:B1052=B1053)*ROW(A$1:A1052)))),IF(INDEX(I$1:I1052,SUMPRODUCT(MAX((A$1:A1052=A1053)*(B$1:B1052=B1053)*ROW(A$1:A1052))))="",C1053&amp;"",INDEX(I$1:I1052,SUMPRODUCT(MAX((A$1:A1052=A1053)*(B$1:B1052=B1053)*ROW(A$1:A1052))))&amp;"; "&amp;C1053))))</f>
        <v/>
      </c>
      <c r="J1053" s="18" t="str">
        <f aca="false">IF(A1053="","",A1053&amp;"|"&amp;COUNTIF(A$2:A1053,A1053))</f>
        <v>L-Carnitine 2000/10|9</v>
      </c>
      <c r="K1053" s="18" t="n">
        <f aca="false">IF(OR(A1053="",B1053=""),0,IF(COUNTIFS(A$2:A1053,A1053,B$2:B1053,B1053)=1,1,0))</f>
        <v>1</v>
      </c>
    </row>
    <row r="1054" customFormat="false" ht="15" hidden="false" customHeight="false" outlineLevel="0" collapsed="false">
      <c r="A1054" s="15" t="s">
        <v>444</v>
      </c>
      <c r="B1054" s="15" t="s">
        <v>282</v>
      </c>
      <c r="C1054" s="15"/>
      <c r="D1054" s="15"/>
      <c r="F1054" s="18" t="str">
        <f aca="false">IF(B1054="","",IFERROR(INDEX(Materials!$B$2:$B$301,MATCH(B1054,Materials!$A$2:$A$301,0)),""))</f>
        <v>Flavour</v>
      </c>
      <c r="G1054" s="18" t="str">
        <f aca="true">IF(AND(A1054="",B1054=""),"",IF(A1054="","Missing product",IF(B1054="","Missing material",IF(COUNTIF(ProductList,A1054)=0,"Product not in Products list",IF(COUNTIF(MaterialList,B1054)=0,"Material not in Materials list","OK")))))</f>
        <v>OK</v>
      </c>
      <c r="H1054" s="18" t="str">
        <f aca="false">IF(F1054="Active",A1054&amp;"|"&amp;COUNTIFS(A$2:A1054,A1054,F$2:F1054,"Active"),"")</f>
        <v/>
      </c>
      <c r="I1054" s="18" t="str">
        <f aca="false">IF(B1054="","",IF(SUMPRODUCT(MAX((A$1:A1053=A1054)*(B$1:B1053=B1054)*ROW(A$1:A1053)))=0,C1054&amp;"",IF(C1054="",INDEX(I$1:I1053,SUMPRODUCT(MAX((A$1:A1053=A1054)*(B$1:B1053=B1054)*ROW(A$1:A1053)))),IF(INDEX(I$1:I1053,SUMPRODUCT(MAX((A$1:A1053=A1054)*(B$1:B1053=B1054)*ROW(A$1:A1053))))="",C1054&amp;"",INDEX(I$1:I1053,SUMPRODUCT(MAX((A$1:A1053=A1054)*(B$1:B1053=B1054)*ROW(A$1:A1053))))&amp;"; "&amp;C1054))))</f>
        <v/>
      </c>
      <c r="J1054" s="18" t="str">
        <f aca="false">IF(A1054="","",A1054&amp;"|"&amp;COUNTIF(A$2:A1054,A1054))</f>
        <v>L-Carnitine 2000/10|10</v>
      </c>
      <c r="K1054" s="18" t="n">
        <f aca="false">IF(OR(A1054="",B1054=""),0,IF(COUNTIFS(A$2:A1054,A1054,B$2:B1054,B1054)=1,1,0))</f>
        <v>1</v>
      </c>
    </row>
    <row r="1055" customFormat="false" ht="15" hidden="false" customHeight="false" outlineLevel="0" collapsed="false">
      <c r="A1055" s="15" t="s">
        <v>444</v>
      </c>
      <c r="B1055" s="15" t="s">
        <v>287</v>
      </c>
      <c r="C1055" s="15"/>
      <c r="D1055" s="15"/>
      <c r="F1055" s="18" t="str">
        <f aca="false">IF(B1055="","",IFERROR(INDEX(Materials!$B$2:$B$301,MATCH(B1055,Materials!$A$2:$A$301,0)),""))</f>
        <v>Flavour</v>
      </c>
      <c r="G1055" s="18" t="str">
        <f aca="true">IF(AND(A1055="",B1055=""),"",IF(A1055="","Missing product",IF(B1055="","Missing material",IF(COUNTIF(ProductList,A1055)=0,"Product not in Products list",IF(COUNTIF(MaterialList,B1055)=0,"Material not in Materials list","OK")))))</f>
        <v>OK</v>
      </c>
      <c r="H1055" s="18" t="str">
        <f aca="false">IF(F1055="Active",A1055&amp;"|"&amp;COUNTIFS(A$2:A1055,A1055,F$2:F1055,"Active"),"")</f>
        <v/>
      </c>
      <c r="I1055" s="18" t="str">
        <f aca="false">IF(B1055="","",IF(SUMPRODUCT(MAX((A$1:A1054=A1055)*(B$1:B1054=B1055)*ROW(A$1:A1054)))=0,C1055&amp;"",IF(C1055="",INDEX(I$1:I1054,SUMPRODUCT(MAX((A$1:A1054=A1055)*(B$1:B1054=B1055)*ROW(A$1:A1054)))),IF(INDEX(I$1:I1054,SUMPRODUCT(MAX((A$1:A1054=A1055)*(B$1:B1054=B1055)*ROW(A$1:A1054))))="",C1055&amp;"",INDEX(I$1:I1054,SUMPRODUCT(MAX((A$1:A1054=A1055)*(B$1:B1054=B1055)*ROW(A$1:A1054))))&amp;"; "&amp;C1055))))</f>
        <v/>
      </c>
      <c r="J1055" s="18" t="str">
        <f aca="false">IF(A1055="","",A1055&amp;"|"&amp;COUNTIF(A$2:A1055,A1055))</f>
        <v>L-Carnitine 2000/10|11</v>
      </c>
      <c r="K1055" s="18" t="n">
        <f aca="false">IF(OR(A1055="",B1055=""),0,IF(COUNTIFS(A$2:A1055,A1055,B$2:B1055,B1055)=1,1,0))</f>
        <v>1</v>
      </c>
    </row>
    <row r="1056" customFormat="false" ht="15" hidden="false" customHeight="false" outlineLevel="0" collapsed="false">
      <c r="A1056" s="15" t="s">
        <v>444</v>
      </c>
      <c r="B1056" s="15" t="s">
        <v>364</v>
      </c>
      <c r="C1056" s="15"/>
      <c r="D1056" s="15"/>
      <c r="F1056" s="18" t="str">
        <f aca="false">IF(B1056="","",IFERROR(INDEX(Materials!$B$2:$B$301,MATCH(B1056,Materials!$A$2:$A$301,0)),""))</f>
        <v>pH Modifier / Buffer</v>
      </c>
      <c r="G1056" s="18" t="str">
        <f aca="true">IF(AND(A1056="",B1056=""),"",IF(A1056="","Missing product",IF(B1056="","Missing material",IF(COUNTIF(ProductList,A1056)=0,"Product not in Products list",IF(COUNTIF(MaterialList,B1056)=0,"Material not in Materials list","OK")))))</f>
        <v>OK</v>
      </c>
      <c r="H1056" s="18" t="str">
        <f aca="false">IF(F1056="Active",A1056&amp;"|"&amp;COUNTIFS(A$2:A1056,A1056,F$2:F1056,"Active"),"")</f>
        <v/>
      </c>
      <c r="I1056" s="18" t="str">
        <f aca="false">IF(B1056="","",IF(SUMPRODUCT(MAX((A$1:A1055=A1056)*(B$1:B1055=B1056)*ROW(A$1:A1055)))=0,C1056&amp;"",IF(C1056="",INDEX(I$1:I1055,SUMPRODUCT(MAX((A$1:A1055=A1056)*(B$1:B1055=B1056)*ROW(A$1:A1055)))),IF(INDEX(I$1:I1055,SUMPRODUCT(MAX((A$1:A1055=A1056)*(B$1:B1055=B1056)*ROW(A$1:A1055))))="",C1056&amp;"",INDEX(I$1:I1055,SUMPRODUCT(MAX((A$1:A1055=A1056)*(B$1:B1055=B1056)*ROW(A$1:A1055))))&amp;"; "&amp;C1056))))</f>
        <v/>
      </c>
      <c r="J1056" s="18" t="str">
        <f aca="false">IF(A1056="","",A1056&amp;"|"&amp;COUNTIF(A$2:A1056,A1056))</f>
        <v>L-Carnitine 2000/10|12</v>
      </c>
      <c r="K1056" s="18" t="n">
        <f aca="false">IF(OR(A1056="",B1056=""),0,IF(COUNTIFS(A$2:A1056,A1056,B$2:B1056,B1056)=1,1,0))</f>
        <v>1</v>
      </c>
    </row>
    <row r="1057" customFormat="false" ht="15" hidden="false" customHeight="false" outlineLevel="0" collapsed="false">
      <c r="A1057" s="15" t="s">
        <v>444</v>
      </c>
      <c r="B1057" s="15" t="s">
        <v>342</v>
      </c>
      <c r="C1057" s="15"/>
      <c r="D1057" s="15"/>
      <c r="F1057" s="18" t="str">
        <f aca="false">IF(B1057="","",IFERROR(INDEX(Materials!$B$2:$B$301,MATCH(B1057,Materials!$A$2:$A$301,0)),""))</f>
        <v>Solvent</v>
      </c>
      <c r="G1057" s="18" t="str">
        <f aca="true">IF(AND(A1057="",B1057=""),"",IF(A1057="","Missing product",IF(B1057="","Missing material",IF(COUNTIF(ProductList,A1057)=0,"Product not in Products list",IF(COUNTIF(MaterialList,B1057)=0,"Material not in Materials list","OK")))))</f>
        <v>OK</v>
      </c>
      <c r="H1057" s="18" t="str">
        <f aca="false">IF(F1057="Active",A1057&amp;"|"&amp;COUNTIFS(A$2:A1057,A1057,F$2:F1057,"Active"),"")</f>
        <v/>
      </c>
      <c r="I1057" s="18" t="str">
        <f aca="false">IF(B1057="","",IF(SUMPRODUCT(MAX((A$1:A1056=A1057)*(B$1:B1056=B1057)*ROW(A$1:A1056)))=0,C1057&amp;"",IF(C1057="",INDEX(I$1:I1056,SUMPRODUCT(MAX((A$1:A1056=A1057)*(B$1:B1056=B1057)*ROW(A$1:A1056)))),IF(INDEX(I$1:I1056,SUMPRODUCT(MAX((A$1:A1056=A1057)*(B$1:B1056=B1057)*ROW(A$1:A1056))))="",C1057&amp;"",INDEX(I$1:I1056,SUMPRODUCT(MAX((A$1:A1056=A1057)*(B$1:B1056=B1057)*ROW(A$1:A1056))))&amp;"; "&amp;C1057))))</f>
        <v/>
      </c>
      <c r="J1057" s="18" t="str">
        <f aca="false">IF(A1057="","",A1057&amp;"|"&amp;COUNTIF(A$2:A1057,A1057))</f>
        <v>L-Carnitine 2000/10|13</v>
      </c>
      <c r="K1057" s="18" t="n">
        <f aca="false">IF(OR(A1057="",B1057=""),0,IF(COUNTIFS(A$2:A1057,A1057,B$2:B1057,B1057)=1,1,0))</f>
        <v>1</v>
      </c>
    </row>
    <row r="1058" customFormat="false" ht="15" hidden="false" customHeight="false" outlineLevel="0" collapsed="false">
      <c r="A1058" s="15" t="s">
        <v>445</v>
      </c>
      <c r="B1058" s="15" t="s">
        <v>151</v>
      </c>
      <c r="C1058" s="15"/>
      <c r="D1058" s="15"/>
      <c r="F1058" s="18" t="str">
        <f aca="false">IF(B1058="","",IFERROR(INDEX(Materials!$B$2:$B$301,MATCH(B1058,Materials!$A$2:$A$301,0)),""))</f>
        <v>Active</v>
      </c>
      <c r="G1058" s="18" t="str">
        <f aca="true">IF(AND(A1058="",B1058=""),"",IF(A1058="","Missing product",IF(B1058="","Missing material",IF(COUNTIF(ProductList,A1058)=0,"Product not in Products list",IF(COUNTIF(MaterialList,B1058)=0,"Material not in Materials list","OK")))))</f>
        <v>OK</v>
      </c>
      <c r="H1058" s="18" t="str">
        <f aca="false">IF(F1058="Active",A1058&amp;"|"&amp;COUNTIFS(A$2:A1058,A1058,F$2:F1058,"Active"),"")</f>
        <v>L-Carnitine Caffeine|1</v>
      </c>
      <c r="I1058" s="18" t="str">
        <f aca="false">IF(B1058="","",IF(SUMPRODUCT(MAX((A$1:A1057=A1058)*(B$1:B1057=B1058)*ROW(A$1:A1057)))=0,C1058&amp;"",IF(C1058="",INDEX(I$1:I1057,SUMPRODUCT(MAX((A$1:A1057=A1058)*(B$1:B1057=B1058)*ROW(A$1:A1057)))),IF(INDEX(I$1:I1057,SUMPRODUCT(MAX((A$1:A1057=A1058)*(B$1:B1057=B1058)*ROW(A$1:A1057))))="",C1058&amp;"",INDEX(I$1:I1057,SUMPRODUCT(MAX((A$1:A1057=A1058)*(B$1:B1057=B1058)*ROW(A$1:A1057))))&amp;"; "&amp;C1058))))</f>
        <v/>
      </c>
      <c r="J1058" s="18" t="str">
        <f aca="false">IF(A1058="","",A1058&amp;"|"&amp;COUNTIF(A$2:A1058,A1058))</f>
        <v>L-Carnitine Caffeine|1</v>
      </c>
      <c r="K1058" s="18" t="n">
        <f aca="false">IF(OR(A1058="",B1058=""),0,IF(COUNTIFS(A$2:A1058,A1058,B$2:B1058,B1058)=1,1,0))</f>
        <v>1</v>
      </c>
    </row>
    <row r="1059" customFormat="false" ht="15" hidden="false" customHeight="false" outlineLevel="0" collapsed="false">
      <c r="A1059" s="15" t="s">
        <v>445</v>
      </c>
      <c r="B1059" s="15" t="s">
        <v>84</v>
      </c>
      <c r="C1059" s="15"/>
      <c r="D1059" s="15"/>
      <c r="F1059" s="18" t="str">
        <f aca="false">IF(B1059="","",IFERROR(INDEX(Materials!$B$2:$B$301,MATCH(B1059,Materials!$A$2:$A$301,0)),""))</f>
        <v>Active</v>
      </c>
      <c r="G1059" s="18" t="str">
        <f aca="true">IF(AND(A1059="",B1059=""),"",IF(A1059="","Missing product",IF(B1059="","Missing material",IF(COUNTIF(ProductList,A1059)=0,"Product not in Products list",IF(COUNTIF(MaterialList,B1059)=0,"Material not in Materials list","OK")))))</f>
        <v>OK</v>
      </c>
      <c r="H1059" s="18" t="str">
        <f aca="false">IF(F1059="Active",A1059&amp;"|"&amp;COUNTIFS(A$2:A1059,A1059,F$2:F1059,"Active"),"")</f>
        <v>L-Carnitine Caffeine|2</v>
      </c>
      <c r="I1059" s="18" t="str">
        <f aca="false">IF(B1059="","",IF(SUMPRODUCT(MAX((A$1:A1058=A1059)*(B$1:B1058=B1059)*ROW(A$1:A1058)))=0,C1059&amp;"",IF(C1059="",INDEX(I$1:I1058,SUMPRODUCT(MAX((A$1:A1058=A1059)*(B$1:B1058=B1059)*ROW(A$1:A1058)))),IF(INDEX(I$1:I1058,SUMPRODUCT(MAX((A$1:A1058=A1059)*(B$1:B1058=B1059)*ROW(A$1:A1058))))="",C1059&amp;"",INDEX(I$1:I1058,SUMPRODUCT(MAX((A$1:A1058=A1059)*(B$1:B1058=B1059)*ROW(A$1:A1058))))&amp;"; "&amp;C1059))))</f>
        <v/>
      </c>
      <c r="J1059" s="18" t="str">
        <f aca="false">IF(A1059="","",A1059&amp;"|"&amp;COUNTIF(A$2:A1059,A1059))</f>
        <v>L-Carnitine Caffeine|2</v>
      </c>
      <c r="K1059" s="18" t="n">
        <f aca="false">IF(OR(A1059="",B1059=""),0,IF(COUNTIFS(A$2:A1059,A1059,B$2:B1059,B1059)=1,1,0))</f>
        <v>1</v>
      </c>
    </row>
    <row r="1060" customFormat="false" ht="15" hidden="false" customHeight="false" outlineLevel="0" collapsed="false">
      <c r="A1060" s="15" t="s">
        <v>445</v>
      </c>
      <c r="B1060" s="15" t="s">
        <v>204</v>
      </c>
      <c r="C1060" s="15"/>
      <c r="D1060" s="15"/>
      <c r="F1060" s="18" t="str">
        <f aca="false">IF(B1060="","",IFERROR(INDEX(Materials!$B$2:$B$301,MATCH(B1060,Materials!$A$2:$A$301,0)),""))</f>
        <v>Active</v>
      </c>
      <c r="G1060" s="18" t="str">
        <f aca="true">IF(AND(A1060="",B1060=""),"",IF(A1060="","Missing product",IF(B1060="","Missing material",IF(COUNTIF(ProductList,A1060)=0,"Product not in Products list",IF(COUNTIF(MaterialList,B1060)=0,"Material not in Materials list","OK")))))</f>
        <v>OK</v>
      </c>
      <c r="H1060" s="18" t="str">
        <f aca="false">IF(F1060="Active",A1060&amp;"|"&amp;COUNTIFS(A$2:A1060,A1060,F$2:F1060,"Active"),"")</f>
        <v>L-Carnitine Caffeine|3</v>
      </c>
      <c r="I1060" s="18" t="str">
        <f aca="false">IF(B1060="","",IF(SUMPRODUCT(MAX((A$1:A1059=A1060)*(B$1:B1059=B1060)*ROW(A$1:A1059)))=0,C1060&amp;"",IF(C1060="",INDEX(I$1:I1059,SUMPRODUCT(MAX((A$1:A1059=A1060)*(B$1:B1059=B1060)*ROW(A$1:A1059)))),IF(INDEX(I$1:I1059,SUMPRODUCT(MAX((A$1:A1059=A1060)*(B$1:B1059=B1060)*ROW(A$1:A1059))))="",C1060&amp;"",INDEX(I$1:I1059,SUMPRODUCT(MAX((A$1:A1059=A1060)*(B$1:B1059=B1060)*ROW(A$1:A1059))))&amp;"; "&amp;C1060))))</f>
        <v/>
      </c>
      <c r="J1060" s="18" t="str">
        <f aca="false">IF(A1060="","",A1060&amp;"|"&amp;COUNTIF(A$2:A1060,A1060))</f>
        <v>L-Carnitine Caffeine|3</v>
      </c>
      <c r="K1060" s="18" t="n">
        <f aca="false">IF(OR(A1060="",B1060=""),0,IF(COUNTIFS(A$2:A1060,A1060,B$2:B1060,B1060)=1,1,0))</f>
        <v>1</v>
      </c>
    </row>
    <row r="1061" customFormat="false" ht="15" hidden="false" customHeight="false" outlineLevel="0" collapsed="false">
      <c r="A1061" s="15" t="s">
        <v>445</v>
      </c>
      <c r="B1061" s="15" t="s">
        <v>171</v>
      </c>
      <c r="C1061" s="15"/>
      <c r="D1061" s="15"/>
      <c r="F1061" s="18" t="str">
        <f aca="false">IF(B1061="","",IFERROR(INDEX(Materials!$B$2:$B$301,MATCH(B1061,Materials!$A$2:$A$301,0)),""))</f>
        <v>Active</v>
      </c>
      <c r="G1061" s="18" t="str">
        <f aca="true">IF(AND(A1061="",B1061=""),"",IF(A1061="","Missing product",IF(B1061="","Missing material",IF(COUNTIF(ProductList,A1061)=0,"Product not in Products list",IF(COUNTIF(MaterialList,B1061)=0,"Material not in Materials list","OK")))))</f>
        <v>OK</v>
      </c>
      <c r="H1061" s="18" t="str">
        <f aca="false">IF(F1061="Active",A1061&amp;"|"&amp;COUNTIFS(A$2:A1061,A1061,F$2:F1061,"Active"),"")</f>
        <v>L-Carnitine Caffeine|4</v>
      </c>
      <c r="I1061" s="18" t="str">
        <f aca="false">IF(B1061="","",IF(SUMPRODUCT(MAX((A$1:A1060=A1061)*(B$1:B1060=B1061)*ROW(A$1:A1060)))=0,C1061&amp;"",IF(C1061="",INDEX(I$1:I1060,SUMPRODUCT(MAX((A$1:A1060=A1061)*(B$1:B1060=B1061)*ROW(A$1:A1060)))),IF(INDEX(I$1:I1060,SUMPRODUCT(MAX((A$1:A1060=A1061)*(B$1:B1060=B1061)*ROW(A$1:A1060))))="",C1061&amp;"",INDEX(I$1:I1060,SUMPRODUCT(MAX((A$1:A1060=A1061)*(B$1:B1060=B1061)*ROW(A$1:A1060))))&amp;"; "&amp;C1061))))</f>
        <v/>
      </c>
      <c r="J1061" s="18" t="str">
        <f aca="false">IF(A1061="","",A1061&amp;"|"&amp;COUNTIF(A$2:A1061,A1061))</f>
        <v>L-Carnitine Caffeine|4</v>
      </c>
      <c r="K1061" s="18" t="n">
        <f aca="false">IF(OR(A1061="",B1061=""),0,IF(COUNTIFS(A$2:A1061,A1061,B$2:B1061,B1061)=1,1,0))</f>
        <v>1</v>
      </c>
    </row>
    <row r="1062" customFormat="false" ht="15" hidden="false" customHeight="false" outlineLevel="0" collapsed="false">
      <c r="A1062" s="15" t="s">
        <v>445</v>
      </c>
      <c r="B1062" s="15" t="s">
        <v>186</v>
      </c>
      <c r="C1062" s="15"/>
      <c r="D1062" s="15"/>
      <c r="F1062" s="18" t="str">
        <f aca="false">IF(B1062="","",IFERROR(INDEX(Materials!$B$2:$B$301,MATCH(B1062,Materials!$A$2:$A$301,0)),""))</f>
        <v>Active</v>
      </c>
      <c r="G1062" s="18" t="str">
        <f aca="true">IF(AND(A1062="",B1062=""),"",IF(A1062="","Missing product",IF(B1062="","Missing material",IF(COUNTIF(ProductList,A1062)=0,"Product not in Products list",IF(COUNTIF(MaterialList,B1062)=0,"Material not in Materials list","OK")))))</f>
        <v>OK</v>
      </c>
      <c r="H1062" s="18" t="str">
        <f aca="false">IF(F1062="Active",A1062&amp;"|"&amp;COUNTIFS(A$2:A1062,A1062,F$2:F1062,"Active"),"")</f>
        <v>L-Carnitine Caffeine|5</v>
      </c>
      <c r="I1062" s="18" t="str">
        <f aca="false">IF(B1062="","",IF(SUMPRODUCT(MAX((A$1:A1061=A1062)*(B$1:B1061=B1062)*ROW(A$1:A1061)))=0,C1062&amp;"",IF(C1062="",INDEX(I$1:I1061,SUMPRODUCT(MAX((A$1:A1061=A1062)*(B$1:B1061=B1062)*ROW(A$1:A1061)))),IF(INDEX(I$1:I1061,SUMPRODUCT(MAX((A$1:A1061=A1062)*(B$1:B1061=B1062)*ROW(A$1:A1061))))="",C1062&amp;"",INDEX(I$1:I1061,SUMPRODUCT(MAX((A$1:A1061=A1062)*(B$1:B1061=B1062)*ROW(A$1:A1061))))&amp;"; "&amp;C1062))))</f>
        <v/>
      </c>
      <c r="J1062" s="18" t="str">
        <f aca="false">IF(A1062="","",A1062&amp;"|"&amp;COUNTIF(A$2:A1062,A1062))</f>
        <v>L-Carnitine Caffeine|5</v>
      </c>
      <c r="K1062" s="18" t="n">
        <f aca="false">IF(OR(A1062="",B1062=""),0,IF(COUNTIFS(A$2:A1062,A1062,B$2:B1062,B1062)=1,1,0))</f>
        <v>1</v>
      </c>
    </row>
    <row r="1063" customFormat="false" ht="15" hidden="false" customHeight="false" outlineLevel="0" collapsed="false">
      <c r="A1063" s="15" t="s">
        <v>445</v>
      </c>
      <c r="B1063" s="15" t="s">
        <v>321</v>
      </c>
      <c r="C1063" s="15"/>
      <c r="D1063" s="15"/>
      <c r="F1063" s="18" t="str">
        <f aca="false">IF(B1063="","",IFERROR(INDEX(Materials!$B$2:$B$301,MATCH(B1063,Materials!$A$2:$A$301,0)),""))</f>
        <v>Preservative</v>
      </c>
      <c r="G1063" s="18" t="str">
        <f aca="true">IF(AND(A1063="",B1063=""),"",IF(A1063="","Missing product",IF(B1063="","Missing material",IF(COUNTIF(ProductList,A1063)=0,"Product not in Products list",IF(COUNTIF(MaterialList,B1063)=0,"Material not in Materials list","OK")))))</f>
        <v>OK</v>
      </c>
      <c r="H1063" s="18" t="str">
        <f aca="false">IF(F1063="Active",A1063&amp;"|"&amp;COUNTIFS(A$2:A1063,A1063,F$2:F1063,"Active"),"")</f>
        <v/>
      </c>
      <c r="I1063" s="18" t="str">
        <f aca="false">IF(B1063="","",IF(SUMPRODUCT(MAX((A$1:A1062=A1063)*(B$1:B1062=B1063)*ROW(A$1:A1062)))=0,C1063&amp;"",IF(C1063="",INDEX(I$1:I1062,SUMPRODUCT(MAX((A$1:A1062=A1063)*(B$1:B1062=B1063)*ROW(A$1:A1062)))),IF(INDEX(I$1:I1062,SUMPRODUCT(MAX((A$1:A1062=A1063)*(B$1:B1062=B1063)*ROW(A$1:A1062))))="",C1063&amp;"",INDEX(I$1:I1062,SUMPRODUCT(MAX((A$1:A1062=A1063)*(B$1:B1062=B1063)*ROW(A$1:A1062))))&amp;"; "&amp;C1063))))</f>
        <v/>
      </c>
      <c r="J1063" s="18" t="str">
        <f aca="false">IF(A1063="","",A1063&amp;"|"&amp;COUNTIF(A$2:A1063,A1063))</f>
        <v>L-Carnitine Caffeine|6</v>
      </c>
      <c r="K1063" s="18" t="n">
        <f aca="false">IF(OR(A1063="",B1063=""),0,IF(COUNTIFS(A$2:A1063,A1063,B$2:B1063,B1063)=1,1,0))</f>
        <v>1</v>
      </c>
    </row>
    <row r="1064" customFormat="false" ht="15" hidden="false" customHeight="false" outlineLevel="0" collapsed="false">
      <c r="A1064" s="15" t="s">
        <v>445</v>
      </c>
      <c r="B1064" s="15" t="s">
        <v>354</v>
      </c>
      <c r="C1064" s="15"/>
      <c r="D1064" s="15"/>
      <c r="F1064" s="18" t="str">
        <f aca="false">IF(B1064="","",IFERROR(INDEX(Materials!$B$2:$B$301,MATCH(B1064,Materials!$A$2:$A$301,0)),""))</f>
        <v>Sweetener</v>
      </c>
      <c r="G1064" s="18" t="str">
        <f aca="true">IF(AND(A1064="",B1064=""),"",IF(A1064="","Missing product",IF(B1064="","Missing material",IF(COUNTIF(ProductList,A1064)=0,"Product not in Products list",IF(COUNTIF(MaterialList,B1064)=0,"Material not in Materials list","OK")))))</f>
        <v>OK</v>
      </c>
      <c r="H1064" s="18" t="str">
        <f aca="false">IF(F1064="Active",A1064&amp;"|"&amp;COUNTIFS(A$2:A1064,A1064,F$2:F1064,"Active"),"")</f>
        <v/>
      </c>
      <c r="I1064" s="18" t="str">
        <f aca="false">IF(B1064="","",IF(SUMPRODUCT(MAX((A$1:A1063=A1064)*(B$1:B1063=B1064)*ROW(A$1:A1063)))=0,C1064&amp;"",IF(C1064="",INDEX(I$1:I1063,SUMPRODUCT(MAX((A$1:A1063=A1064)*(B$1:B1063=B1064)*ROW(A$1:A1063)))),IF(INDEX(I$1:I1063,SUMPRODUCT(MAX((A$1:A1063=A1064)*(B$1:B1063=B1064)*ROW(A$1:A1063))))="",C1064&amp;"",INDEX(I$1:I1063,SUMPRODUCT(MAX((A$1:A1063=A1064)*(B$1:B1063=B1064)*ROW(A$1:A1063))))&amp;"; "&amp;C1064))))</f>
        <v/>
      </c>
      <c r="J1064" s="18" t="str">
        <f aca="false">IF(A1064="","",A1064&amp;"|"&amp;COUNTIF(A$2:A1064,A1064))</f>
        <v>L-Carnitine Caffeine|7</v>
      </c>
      <c r="K1064" s="18" t="n">
        <f aca="false">IF(OR(A1064="",B1064=""),0,IF(COUNTIFS(A$2:A1064,A1064,B$2:B1064,B1064)=1,1,0))</f>
        <v>1</v>
      </c>
    </row>
    <row r="1065" customFormat="false" ht="15" hidden="false" customHeight="false" outlineLevel="0" collapsed="false">
      <c r="A1065" s="15" t="s">
        <v>445</v>
      </c>
      <c r="B1065" s="15" t="s">
        <v>355</v>
      </c>
      <c r="C1065" s="15"/>
      <c r="D1065" s="15"/>
      <c r="F1065" s="18" t="str">
        <f aca="false">IF(B1065="","",IFERROR(INDEX(Materials!$B$2:$B$301,MATCH(B1065,Materials!$A$2:$A$301,0)),""))</f>
        <v>Sweetener</v>
      </c>
      <c r="G1065" s="18" t="str">
        <f aca="true">IF(AND(A1065="",B1065=""),"",IF(A1065="","Missing product",IF(B1065="","Missing material",IF(COUNTIF(ProductList,A1065)=0,"Product not in Products list",IF(COUNTIF(MaterialList,B1065)=0,"Material not in Materials list","OK")))))</f>
        <v>OK</v>
      </c>
      <c r="H1065" s="18" t="str">
        <f aca="false">IF(F1065="Active",A1065&amp;"|"&amp;COUNTIFS(A$2:A1065,A1065,F$2:F1065,"Active"),"")</f>
        <v/>
      </c>
      <c r="I1065" s="18" t="str">
        <f aca="false">IF(B1065="","",IF(SUMPRODUCT(MAX((A$1:A1064=A1065)*(B$1:B1064=B1065)*ROW(A$1:A1064)))=0,C1065&amp;"",IF(C1065="",INDEX(I$1:I1064,SUMPRODUCT(MAX((A$1:A1064=A1065)*(B$1:B1064=B1065)*ROW(A$1:A1064)))),IF(INDEX(I$1:I1064,SUMPRODUCT(MAX((A$1:A1064=A1065)*(B$1:B1064=B1065)*ROW(A$1:A1064))))="",C1065&amp;"",INDEX(I$1:I1064,SUMPRODUCT(MAX((A$1:A1064=A1065)*(B$1:B1064=B1065)*ROW(A$1:A1064))))&amp;"; "&amp;C1065))))</f>
        <v/>
      </c>
      <c r="J1065" s="18" t="str">
        <f aca="false">IF(A1065="","",A1065&amp;"|"&amp;COUNTIF(A$2:A1065,A1065))</f>
        <v>L-Carnitine Caffeine|8</v>
      </c>
      <c r="K1065" s="18" t="n">
        <f aca="false">IF(OR(A1065="",B1065=""),0,IF(COUNTIFS(A$2:A1065,A1065,B$2:B1065,B1065)=1,1,0))</f>
        <v>1</v>
      </c>
    </row>
    <row r="1066" customFormat="false" ht="15" hidden="false" customHeight="false" outlineLevel="0" collapsed="false">
      <c r="A1066" s="15" t="s">
        <v>445</v>
      </c>
      <c r="B1066" s="15" t="s">
        <v>363</v>
      </c>
      <c r="C1066" s="15"/>
      <c r="D1066" s="15"/>
      <c r="F1066" s="18" t="str">
        <f aca="false">IF(B1066="","",IFERROR(INDEX(Materials!$B$2:$B$301,MATCH(B1066,Materials!$A$2:$A$301,0)),""))</f>
        <v>pH Modifier / Buffer</v>
      </c>
      <c r="G1066" s="18" t="str">
        <f aca="true">IF(AND(A1066="",B1066=""),"",IF(A1066="","Missing product",IF(B1066="","Missing material",IF(COUNTIF(ProductList,A1066)=0,"Product not in Products list",IF(COUNTIF(MaterialList,B1066)=0,"Material not in Materials list","OK")))))</f>
        <v>OK</v>
      </c>
      <c r="H1066" s="18" t="str">
        <f aca="false">IF(F1066="Active",A1066&amp;"|"&amp;COUNTIFS(A$2:A1066,A1066,F$2:F1066,"Active"),"")</f>
        <v/>
      </c>
      <c r="I1066" s="18" t="str">
        <f aca="false">IF(B1066="","",IF(SUMPRODUCT(MAX((A$1:A1065=A1066)*(B$1:B1065=B1066)*ROW(A$1:A1065)))=0,C1066&amp;"",IF(C1066="",INDEX(I$1:I1065,SUMPRODUCT(MAX((A$1:A1065=A1066)*(B$1:B1065=B1066)*ROW(A$1:A1065)))),IF(INDEX(I$1:I1065,SUMPRODUCT(MAX((A$1:A1065=A1066)*(B$1:B1065=B1066)*ROW(A$1:A1065))))="",C1066&amp;"",INDEX(I$1:I1065,SUMPRODUCT(MAX((A$1:A1065=A1066)*(B$1:B1065=B1066)*ROW(A$1:A1065))))&amp;"; "&amp;C1066))))</f>
        <v/>
      </c>
      <c r="J1066" s="18" t="str">
        <f aca="false">IF(A1066="","",A1066&amp;"|"&amp;COUNTIF(A$2:A1066,A1066))</f>
        <v>L-Carnitine Caffeine|9</v>
      </c>
      <c r="K1066" s="18" t="n">
        <f aca="false">IF(OR(A1066="",B1066=""),0,IF(COUNTIFS(A$2:A1066,A1066,B$2:B1066,B1066)=1,1,0))</f>
        <v>1</v>
      </c>
    </row>
    <row r="1067" customFormat="false" ht="15" hidden="false" customHeight="false" outlineLevel="0" collapsed="false">
      <c r="A1067" s="15" t="s">
        <v>445</v>
      </c>
      <c r="B1067" s="15" t="s">
        <v>369</v>
      </c>
      <c r="C1067" s="15"/>
      <c r="D1067" s="15"/>
      <c r="F1067" s="18" t="str">
        <f aca="false">IF(B1067="","",IFERROR(INDEX(Materials!$B$2:$B$301,MATCH(B1067,Materials!$A$2:$A$301,0)),""))</f>
        <v>pH Modifier / Buffer</v>
      </c>
      <c r="G1067" s="18" t="str">
        <f aca="true">IF(AND(A1067="",B1067=""),"",IF(A1067="","Missing product",IF(B1067="","Missing material",IF(COUNTIF(ProductList,A1067)=0,"Product not in Products list",IF(COUNTIF(MaterialList,B1067)=0,"Material not in Materials list","OK")))))</f>
        <v>OK</v>
      </c>
      <c r="H1067" s="18" t="str">
        <f aca="false">IF(F1067="Active",A1067&amp;"|"&amp;COUNTIFS(A$2:A1067,A1067,F$2:F1067,"Active"),"")</f>
        <v/>
      </c>
      <c r="I1067" s="18" t="str">
        <f aca="false">IF(B1067="","",IF(SUMPRODUCT(MAX((A$1:A1066=A1067)*(B$1:B1066=B1067)*ROW(A$1:A1066)))=0,C1067&amp;"",IF(C1067="",INDEX(I$1:I1066,SUMPRODUCT(MAX((A$1:A1066=A1067)*(B$1:B1066=B1067)*ROW(A$1:A1066)))),IF(INDEX(I$1:I1066,SUMPRODUCT(MAX((A$1:A1066=A1067)*(B$1:B1066=B1067)*ROW(A$1:A1066))))="",C1067&amp;"",INDEX(I$1:I1066,SUMPRODUCT(MAX((A$1:A1066=A1067)*(B$1:B1066=B1067)*ROW(A$1:A1066))))&amp;"; "&amp;C1067))))</f>
        <v/>
      </c>
      <c r="J1067" s="18" t="str">
        <f aca="false">IF(A1067="","",A1067&amp;"|"&amp;COUNTIF(A$2:A1067,A1067))</f>
        <v>L-Carnitine Caffeine|10</v>
      </c>
      <c r="K1067" s="18" t="n">
        <f aca="false">IF(OR(A1067="",B1067=""),0,IF(COUNTIFS(A$2:A1067,A1067,B$2:B1067,B1067)=1,1,0))</f>
        <v>1</v>
      </c>
    </row>
    <row r="1068" customFormat="false" ht="15" hidden="false" customHeight="false" outlineLevel="0" collapsed="false">
      <c r="A1068" s="15" t="s">
        <v>445</v>
      </c>
      <c r="B1068" s="15" t="s">
        <v>231</v>
      </c>
      <c r="C1068" s="15"/>
      <c r="D1068" s="15"/>
      <c r="F1068" s="18" t="str">
        <f aca="false">IF(B1068="","",IFERROR(INDEX(Materials!$B$2:$B$301,MATCH(B1068,Materials!$A$2:$A$301,0)),""))</f>
        <v>Chelating Agent</v>
      </c>
      <c r="G1068" s="18" t="str">
        <f aca="true">IF(AND(A1068="",B1068=""),"",IF(A1068="","Missing product",IF(B1068="","Missing material",IF(COUNTIF(ProductList,A1068)=0,"Product not in Products list",IF(COUNTIF(MaterialList,B1068)=0,"Material not in Materials list","OK")))))</f>
        <v>OK</v>
      </c>
      <c r="H1068" s="18" t="str">
        <f aca="false">IF(F1068="Active",A1068&amp;"|"&amp;COUNTIFS(A$2:A1068,A1068,F$2:F1068,"Active"),"")</f>
        <v/>
      </c>
      <c r="I1068" s="18" t="str">
        <f aca="false">IF(B1068="","",IF(SUMPRODUCT(MAX((A$1:A1067=A1068)*(B$1:B1067=B1068)*ROW(A$1:A1067)))=0,C1068&amp;"",IF(C1068="",INDEX(I$1:I1067,SUMPRODUCT(MAX((A$1:A1067=A1068)*(B$1:B1067=B1068)*ROW(A$1:A1067)))),IF(INDEX(I$1:I1067,SUMPRODUCT(MAX((A$1:A1067=A1068)*(B$1:B1067=B1068)*ROW(A$1:A1067))))="",C1068&amp;"",INDEX(I$1:I1067,SUMPRODUCT(MAX((A$1:A1067=A1068)*(B$1:B1067=B1068)*ROW(A$1:A1067))))&amp;"; "&amp;C1068))))</f>
        <v/>
      </c>
      <c r="J1068" s="18" t="str">
        <f aca="false">IF(A1068="","",A1068&amp;"|"&amp;COUNTIF(A$2:A1068,A1068))</f>
        <v>L-Carnitine Caffeine|11</v>
      </c>
      <c r="K1068" s="18" t="n">
        <f aca="false">IF(OR(A1068="",B1068=""),0,IF(COUNTIFS(A$2:A1068,A1068,B$2:B1068,B1068)=1,1,0))</f>
        <v>1</v>
      </c>
    </row>
    <row r="1069" customFormat="false" ht="15" hidden="false" customHeight="false" outlineLevel="0" collapsed="false">
      <c r="A1069" s="15" t="s">
        <v>445</v>
      </c>
      <c r="B1069" s="15" t="s">
        <v>319</v>
      </c>
      <c r="C1069" s="15"/>
      <c r="D1069" s="15"/>
      <c r="F1069" s="18" t="str">
        <f aca="false">IF(B1069="","",IFERROR(INDEX(Materials!$B$2:$B$301,MATCH(B1069,Materials!$A$2:$A$301,0)),""))</f>
        <v>Preservative</v>
      </c>
      <c r="G1069" s="18" t="str">
        <f aca="true">IF(AND(A1069="",B1069=""),"",IF(A1069="","Missing product",IF(B1069="","Missing material",IF(COUNTIF(ProductList,A1069)=0,"Product not in Products list",IF(COUNTIF(MaterialList,B1069)=0,"Material not in Materials list","OK")))))</f>
        <v>OK</v>
      </c>
      <c r="H1069" s="18" t="str">
        <f aca="false">IF(F1069="Active",A1069&amp;"|"&amp;COUNTIFS(A$2:A1069,A1069,F$2:F1069,"Active"),"")</f>
        <v/>
      </c>
      <c r="I1069" s="18" t="str">
        <f aca="false">IF(B1069="","",IF(SUMPRODUCT(MAX((A$1:A1068=A1069)*(B$1:B1068=B1069)*ROW(A$1:A1068)))=0,C1069&amp;"",IF(C1069="",INDEX(I$1:I1068,SUMPRODUCT(MAX((A$1:A1068=A1069)*(B$1:B1068=B1069)*ROW(A$1:A1068)))),IF(INDEX(I$1:I1068,SUMPRODUCT(MAX((A$1:A1068=A1069)*(B$1:B1068=B1069)*ROW(A$1:A1068))))="",C1069&amp;"",INDEX(I$1:I1068,SUMPRODUCT(MAX((A$1:A1068=A1069)*(B$1:B1068=B1069)*ROW(A$1:A1068))))&amp;"; "&amp;C1069))))</f>
        <v/>
      </c>
      <c r="J1069" s="18" t="str">
        <f aca="false">IF(A1069="","",A1069&amp;"|"&amp;COUNTIF(A$2:A1069,A1069))</f>
        <v>L-Carnitine Caffeine|12</v>
      </c>
      <c r="K1069" s="18" t="n">
        <f aca="false">IF(OR(A1069="",B1069=""),0,IF(COUNTIFS(A$2:A1069,A1069,B$2:B1069,B1069)=1,1,0))</f>
        <v>1</v>
      </c>
    </row>
    <row r="1070" customFormat="false" ht="15" hidden="false" customHeight="false" outlineLevel="0" collapsed="false">
      <c r="A1070" s="15" t="s">
        <v>445</v>
      </c>
      <c r="B1070" s="15" t="s">
        <v>320</v>
      </c>
      <c r="C1070" s="15"/>
      <c r="D1070" s="15"/>
      <c r="F1070" s="18" t="str">
        <f aca="false">IF(B1070="","",IFERROR(INDEX(Materials!$B$2:$B$301,MATCH(B1070,Materials!$A$2:$A$301,0)),""))</f>
        <v>Preservative</v>
      </c>
      <c r="G1070" s="18" t="str">
        <f aca="true">IF(AND(A1070="",B1070=""),"",IF(A1070="","Missing product",IF(B1070="","Missing material",IF(COUNTIF(ProductList,A1070)=0,"Product not in Products list",IF(COUNTIF(MaterialList,B1070)=0,"Material not in Materials list","OK")))))</f>
        <v>OK</v>
      </c>
      <c r="H1070" s="18" t="str">
        <f aca="false">IF(F1070="Active",A1070&amp;"|"&amp;COUNTIFS(A$2:A1070,A1070,F$2:F1070,"Active"),"")</f>
        <v/>
      </c>
      <c r="I1070" s="18" t="str">
        <f aca="false">IF(B1070="","",IF(SUMPRODUCT(MAX((A$1:A1069=A1070)*(B$1:B1069=B1070)*ROW(A$1:A1069)))=0,C1070&amp;"",IF(C1070="",INDEX(I$1:I1069,SUMPRODUCT(MAX((A$1:A1069=A1070)*(B$1:B1069=B1070)*ROW(A$1:A1069)))),IF(INDEX(I$1:I1069,SUMPRODUCT(MAX((A$1:A1069=A1070)*(B$1:B1069=B1070)*ROW(A$1:A1069))))="",C1070&amp;"",INDEX(I$1:I1069,SUMPRODUCT(MAX((A$1:A1069=A1070)*(B$1:B1069=B1070)*ROW(A$1:A1069))))&amp;"; "&amp;C1070))))</f>
        <v/>
      </c>
      <c r="J1070" s="18" t="str">
        <f aca="false">IF(A1070="","",A1070&amp;"|"&amp;COUNTIF(A$2:A1070,A1070))</f>
        <v>L-Carnitine Caffeine|13</v>
      </c>
      <c r="K1070" s="18" t="n">
        <f aca="false">IF(OR(A1070="",B1070=""),0,IF(COUNTIFS(A$2:A1070,A1070,B$2:B1070,B1070)=1,1,0))</f>
        <v>1</v>
      </c>
    </row>
    <row r="1071" customFormat="false" ht="15" hidden="false" customHeight="false" outlineLevel="0" collapsed="false">
      <c r="A1071" s="15" t="s">
        <v>445</v>
      </c>
      <c r="B1071" s="15" t="s">
        <v>275</v>
      </c>
      <c r="C1071" s="15"/>
      <c r="D1071" s="15"/>
      <c r="F1071" s="18" t="str">
        <f aca="false">IF(B1071="","",IFERROR(INDEX(Materials!$B$2:$B$301,MATCH(B1071,Materials!$A$2:$A$301,0)),""))</f>
        <v>Flavour</v>
      </c>
      <c r="G1071" s="18" t="str">
        <f aca="true">IF(AND(A1071="",B1071=""),"",IF(A1071="","Missing product",IF(B1071="","Missing material",IF(COUNTIF(ProductList,A1071)=0,"Product not in Products list",IF(COUNTIF(MaterialList,B1071)=0,"Material not in Materials list","OK")))))</f>
        <v>OK</v>
      </c>
      <c r="H1071" s="18" t="str">
        <f aca="false">IF(F1071="Active",A1071&amp;"|"&amp;COUNTIFS(A$2:A1071,A1071,F$2:F1071,"Active"),"")</f>
        <v/>
      </c>
      <c r="I1071" s="18" t="str">
        <f aca="false">IF(B1071="","",IF(SUMPRODUCT(MAX((A$1:A1070=A1071)*(B$1:B1070=B1071)*ROW(A$1:A1070)))=0,C1071&amp;"",IF(C1071="",INDEX(I$1:I1070,SUMPRODUCT(MAX((A$1:A1070=A1071)*(B$1:B1070=B1071)*ROW(A$1:A1070)))),IF(INDEX(I$1:I1070,SUMPRODUCT(MAX((A$1:A1070=A1071)*(B$1:B1070=B1071)*ROW(A$1:A1070))))="",C1071&amp;"",INDEX(I$1:I1070,SUMPRODUCT(MAX((A$1:A1070=A1071)*(B$1:B1070=B1071)*ROW(A$1:A1070))))&amp;"; "&amp;C1071))))</f>
        <v/>
      </c>
      <c r="J1071" s="18" t="str">
        <f aca="false">IF(A1071="","",A1071&amp;"|"&amp;COUNTIF(A$2:A1071,A1071))</f>
        <v>L-Carnitine Caffeine|14</v>
      </c>
      <c r="K1071" s="18" t="n">
        <f aca="false">IF(OR(A1071="",B1071=""),0,IF(COUNTIFS(A$2:A1071,A1071,B$2:B1071,B1071)=1,1,0))</f>
        <v>1</v>
      </c>
    </row>
    <row r="1072" customFormat="false" ht="15" hidden="false" customHeight="false" outlineLevel="0" collapsed="false">
      <c r="A1072" s="15" t="s">
        <v>445</v>
      </c>
      <c r="B1072" s="15" t="s">
        <v>364</v>
      </c>
      <c r="C1072" s="15"/>
      <c r="D1072" s="15"/>
      <c r="F1072" s="18" t="str">
        <f aca="false">IF(B1072="","",IFERROR(INDEX(Materials!$B$2:$B$301,MATCH(B1072,Materials!$A$2:$A$301,0)),""))</f>
        <v>pH Modifier / Buffer</v>
      </c>
      <c r="G1072" s="18" t="str">
        <f aca="true">IF(AND(A1072="",B1072=""),"",IF(A1072="","Missing product",IF(B1072="","Missing material",IF(COUNTIF(ProductList,A1072)=0,"Product not in Products list",IF(COUNTIF(MaterialList,B1072)=0,"Material not in Materials list","OK")))))</f>
        <v>OK</v>
      </c>
      <c r="H1072" s="18" t="str">
        <f aca="false">IF(F1072="Active",A1072&amp;"|"&amp;COUNTIFS(A$2:A1072,A1072,F$2:F1072,"Active"),"")</f>
        <v/>
      </c>
      <c r="I1072" s="18" t="str">
        <f aca="false">IF(B1072="","",IF(SUMPRODUCT(MAX((A$1:A1071=A1072)*(B$1:B1071=B1072)*ROW(A$1:A1071)))=0,C1072&amp;"",IF(C1072="",INDEX(I$1:I1071,SUMPRODUCT(MAX((A$1:A1071=A1072)*(B$1:B1071=B1072)*ROW(A$1:A1071)))),IF(INDEX(I$1:I1071,SUMPRODUCT(MAX((A$1:A1071=A1072)*(B$1:B1071=B1072)*ROW(A$1:A1071))))="",C1072&amp;"",INDEX(I$1:I1071,SUMPRODUCT(MAX((A$1:A1071=A1072)*(B$1:B1071=B1072)*ROW(A$1:A1071))))&amp;"; "&amp;C1072))))</f>
        <v/>
      </c>
      <c r="J1072" s="18" t="str">
        <f aca="false">IF(A1072="","",A1072&amp;"|"&amp;COUNTIF(A$2:A1072,A1072))</f>
        <v>L-Carnitine Caffeine|15</v>
      </c>
      <c r="K1072" s="18" t="n">
        <f aca="false">IF(OR(A1072="",B1072=""),0,IF(COUNTIFS(A$2:A1072,A1072,B$2:B1072,B1072)=1,1,0))</f>
        <v>1</v>
      </c>
    </row>
    <row r="1073" customFormat="false" ht="15" hidden="false" customHeight="false" outlineLevel="0" collapsed="false">
      <c r="A1073" s="15" t="s">
        <v>445</v>
      </c>
      <c r="B1073" s="15" t="s">
        <v>333</v>
      </c>
      <c r="C1073" s="15"/>
      <c r="D1073" s="15"/>
      <c r="F1073" s="18" t="str">
        <f aca="false">IF(B1073="","",IFERROR(INDEX(Materials!$B$2:$B$301,MATCH(B1073,Materials!$A$2:$A$301,0)),""))</f>
        <v>Solvent</v>
      </c>
      <c r="G1073" s="18" t="str">
        <f aca="true">IF(AND(A1073="",B1073=""),"",IF(A1073="","Missing product",IF(B1073="","Missing material",IF(COUNTIF(ProductList,A1073)=0,"Product not in Products list",IF(COUNTIF(MaterialList,B1073)=0,"Material not in Materials list","OK")))))</f>
        <v>OK</v>
      </c>
      <c r="H1073" s="18" t="str">
        <f aca="false">IF(F1073="Active",A1073&amp;"|"&amp;COUNTIFS(A$2:A1073,A1073,F$2:F1073,"Active"),"")</f>
        <v/>
      </c>
      <c r="I1073" s="18" t="str">
        <f aca="false">IF(B1073="","",IF(SUMPRODUCT(MAX((A$1:A1072=A1073)*(B$1:B1072=B1073)*ROW(A$1:A1072)))=0,C1073&amp;"",IF(C1073="",INDEX(I$1:I1072,SUMPRODUCT(MAX((A$1:A1072=A1073)*(B$1:B1072=B1073)*ROW(A$1:A1072)))),IF(INDEX(I$1:I1072,SUMPRODUCT(MAX((A$1:A1072=A1073)*(B$1:B1072=B1073)*ROW(A$1:A1072))))="",C1073&amp;"",INDEX(I$1:I1072,SUMPRODUCT(MAX((A$1:A1072=A1073)*(B$1:B1072=B1073)*ROW(A$1:A1072))))&amp;"; "&amp;C1073))))</f>
        <v/>
      </c>
      <c r="J1073" s="18" t="str">
        <f aca="false">IF(A1073="","",A1073&amp;"|"&amp;COUNTIF(A$2:A1073,A1073))</f>
        <v>L-Carnitine Caffeine|16</v>
      </c>
      <c r="K1073" s="18" t="n">
        <f aca="false">IF(OR(A1073="",B1073=""),0,IF(COUNTIFS(A$2:A1073,A1073,B$2:B1073,B1073)=1,1,0))</f>
        <v>1</v>
      </c>
    </row>
    <row r="1074" customFormat="false" ht="15" hidden="false" customHeight="false" outlineLevel="0" collapsed="false">
      <c r="A1074" s="15" t="s">
        <v>446</v>
      </c>
      <c r="B1074" s="15" t="s">
        <v>101</v>
      </c>
      <c r="C1074" s="15"/>
      <c r="D1074" s="15"/>
      <c r="F1074" s="18" t="str">
        <f aca="false">IF(B1074="","",IFERROR(INDEX(Materials!$B$2:$B$301,MATCH(B1074,Materials!$A$2:$A$301,0)),""))</f>
        <v>Active</v>
      </c>
      <c r="G1074" s="18" t="str">
        <f aca="true">IF(AND(A1074="",B1074=""),"",IF(A1074="","Missing product",IF(B1074="","Missing material",IF(COUNTIF(ProductList,A1074)=0,"Product not in Products list",IF(COUNTIF(MaterialList,B1074)=0,"Material not in Materials list","OK")))))</f>
        <v>OK</v>
      </c>
      <c r="H1074" s="18" t="str">
        <f aca="false">IF(F1074="Active",A1074&amp;"|"&amp;COUNTIFS(A$2:A1074,A1074,F$2:F1074,"Active"),"")</f>
        <v>B-Complex|1</v>
      </c>
      <c r="I1074" s="18" t="str">
        <f aca="false">IF(B1074="","",IF(SUMPRODUCT(MAX((A$1:A1073=A1074)*(B$1:B1073=B1074)*ROW(A$1:A1073)))=0,C1074&amp;"",IF(C1074="",INDEX(I$1:I1073,SUMPRODUCT(MAX((A$1:A1073=A1074)*(B$1:B1073=B1074)*ROW(A$1:A1073)))),IF(INDEX(I$1:I1073,SUMPRODUCT(MAX((A$1:A1073=A1074)*(B$1:B1073=B1074)*ROW(A$1:A1073))))="",C1074&amp;"",INDEX(I$1:I1073,SUMPRODUCT(MAX((A$1:A1073=A1074)*(B$1:B1073=B1074)*ROW(A$1:A1073))))&amp;"; "&amp;C1074))))</f>
        <v/>
      </c>
      <c r="J1074" s="18" t="str">
        <f aca="false">IF(A1074="","",A1074&amp;"|"&amp;COUNTIF(A$2:A1074,A1074))</f>
        <v>B-Complex|1</v>
      </c>
      <c r="K1074" s="18" t="n">
        <f aca="false">IF(OR(A1074="",B1074=""),0,IF(COUNTIFS(A$2:A1074,A1074,B$2:B1074,B1074)=1,1,0))</f>
        <v>1</v>
      </c>
    </row>
    <row r="1075" customFormat="false" ht="15" hidden="false" customHeight="false" outlineLevel="0" collapsed="false">
      <c r="A1075" s="15" t="s">
        <v>446</v>
      </c>
      <c r="B1075" s="15" t="s">
        <v>204</v>
      </c>
      <c r="C1075" s="15"/>
      <c r="D1075" s="15"/>
      <c r="F1075" s="18" t="str">
        <f aca="false">IF(B1075="","",IFERROR(INDEX(Materials!$B$2:$B$301,MATCH(B1075,Materials!$A$2:$A$301,0)),""))</f>
        <v>Active</v>
      </c>
      <c r="G1075" s="18" t="str">
        <f aca="true">IF(AND(A1075="",B1075=""),"",IF(A1075="","Missing product",IF(B1075="","Missing material",IF(COUNTIF(ProductList,A1075)=0,"Product not in Products list",IF(COUNTIF(MaterialList,B1075)=0,"Material not in Materials list","OK")))))</f>
        <v>OK</v>
      </c>
      <c r="H1075" s="18" t="str">
        <f aca="false">IF(F1075="Active",A1075&amp;"|"&amp;COUNTIFS(A$2:A1075,A1075,F$2:F1075,"Active"),"")</f>
        <v>B-Complex|2</v>
      </c>
      <c r="I1075" s="18" t="str">
        <f aca="false">IF(B1075="","",IF(SUMPRODUCT(MAX((A$1:A1074=A1075)*(B$1:B1074=B1075)*ROW(A$1:A1074)))=0,C1075&amp;"",IF(C1075="",INDEX(I$1:I1074,SUMPRODUCT(MAX((A$1:A1074=A1075)*(B$1:B1074=B1075)*ROW(A$1:A1074)))),IF(INDEX(I$1:I1074,SUMPRODUCT(MAX((A$1:A1074=A1075)*(B$1:B1074=B1075)*ROW(A$1:A1074))))="",C1075&amp;"",INDEX(I$1:I1074,SUMPRODUCT(MAX((A$1:A1074=A1075)*(B$1:B1074=B1075)*ROW(A$1:A1074))))&amp;"; "&amp;C1075))))</f>
        <v/>
      </c>
      <c r="J1075" s="18" t="str">
        <f aca="false">IF(A1075="","",A1075&amp;"|"&amp;COUNTIF(A$2:A1075,A1075))</f>
        <v>B-Complex|2</v>
      </c>
      <c r="K1075" s="18" t="n">
        <f aca="false">IF(OR(A1075="",B1075=""),0,IF(COUNTIFS(A$2:A1075,A1075,B$2:B1075,B1075)=1,1,0))</f>
        <v>1</v>
      </c>
    </row>
    <row r="1076" customFormat="false" ht="15" hidden="false" customHeight="false" outlineLevel="0" collapsed="false">
      <c r="A1076" s="15" t="s">
        <v>446</v>
      </c>
      <c r="B1076" s="15" t="s">
        <v>190</v>
      </c>
      <c r="C1076" s="15"/>
      <c r="D1076" s="15"/>
      <c r="F1076" s="18" t="str">
        <f aca="false">IF(B1076="","",IFERROR(INDEX(Materials!$B$2:$B$301,MATCH(B1076,Materials!$A$2:$A$301,0)),""))</f>
        <v>Active</v>
      </c>
      <c r="G1076" s="18" t="str">
        <f aca="true">IF(AND(A1076="",B1076=""),"",IF(A1076="","Missing product",IF(B1076="","Missing material",IF(COUNTIF(ProductList,A1076)=0,"Product not in Products list",IF(COUNTIF(MaterialList,B1076)=0,"Material not in Materials list","OK")))))</f>
        <v>OK</v>
      </c>
      <c r="H1076" s="18" t="str">
        <f aca="false">IF(F1076="Active",A1076&amp;"|"&amp;COUNTIFS(A$2:A1076,A1076,F$2:F1076,"Active"),"")</f>
        <v>B-Complex|3</v>
      </c>
      <c r="I1076" s="18" t="str">
        <f aca="false">IF(B1076="","",IF(SUMPRODUCT(MAX((A$1:A1075=A1076)*(B$1:B1075=B1076)*ROW(A$1:A1075)))=0,C1076&amp;"",IF(C1076="",INDEX(I$1:I1075,SUMPRODUCT(MAX((A$1:A1075=A1076)*(B$1:B1075=B1076)*ROW(A$1:A1075)))),IF(INDEX(I$1:I1075,SUMPRODUCT(MAX((A$1:A1075=A1076)*(B$1:B1075=B1076)*ROW(A$1:A1075))))="",C1076&amp;"",INDEX(I$1:I1075,SUMPRODUCT(MAX((A$1:A1075=A1076)*(B$1:B1075=B1076)*ROW(A$1:A1075))))&amp;"; "&amp;C1076))))</f>
        <v/>
      </c>
      <c r="J1076" s="18" t="str">
        <f aca="false">IF(A1076="","",A1076&amp;"|"&amp;COUNTIF(A$2:A1076,A1076))</f>
        <v>B-Complex|3</v>
      </c>
      <c r="K1076" s="18" t="n">
        <f aca="false">IF(OR(A1076="",B1076=""),0,IF(COUNTIFS(A$2:A1076,A1076,B$2:B1076,B1076)=1,1,0))</f>
        <v>1</v>
      </c>
    </row>
    <row r="1077" customFormat="false" ht="15" hidden="false" customHeight="false" outlineLevel="0" collapsed="false">
      <c r="A1077" s="15" t="s">
        <v>446</v>
      </c>
      <c r="B1077" s="15" t="s">
        <v>171</v>
      </c>
      <c r="C1077" s="15"/>
      <c r="D1077" s="15"/>
      <c r="F1077" s="18" t="str">
        <f aca="false">IF(B1077="","",IFERROR(INDEX(Materials!$B$2:$B$301,MATCH(B1077,Materials!$A$2:$A$301,0)),""))</f>
        <v>Active</v>
      </c>
      <c r="G1077" s="18" t="str">
        <f aca="true">IF(AND(A1077="",B1077=""),"",IF(A1077="","Missing product",IF(B1077="","Missing material",IF(COUNTIF(ProductList,A1077)=0,"Product not in Products list",IF(COUNTIF(MaterialList,B1077)=0,"Material not in Materials list","OK")))))</f>
        <v>OK</v>
      </c>
      <c r="H1077" s="18" t="str">
        <f aca="false">IF(F1077="Active",A1077&amp;"|"&amp;COUNTIFS(A$2:A1077,A1077,F$2:F1077,"Active"),"")</f>
        <v>B-Complex|4</v>
      </c>
      <c r="I1077" s="18" t="str">
        <f aca="false">IF(B1077="","",IF(SUMPRODUCT(MAX((A$1:A1076=A1077)*(B$1:B1076=B1077)*ROW(A$1:A1076)))=0,C1077&amp;"",IF(C1077="",INDEX(I$1:I1076,SUMPRODUCT(MAX((A$1:A1076=A1077)*(B$1:B1076=B1077)*ROW(A$1:A1076)))),IF(INDEX(I$1:I1076,SUMPRODUCT(MAX((A$1:A1076=A1077)*(B$1:B1076=B1077)*ROW(A$1:A1076))))="",C1077&amp;"",INDEX(I$1:I1076,SUMPRODUCT(MAX((A$1:A1076=A1077)*(B$1:B1076=B1077)*ROW(A$1:A1076))))&amp;"; "&amp;C1077))))</f>
        <v/>
      </c>
      <c r="J1077" s="18" t="str">
        <f aca="false">IF(A1077="","",A1077&amp;"|"&amp;COUNTIF(A$2:A1077,A1077))</f>
        <v>B-Complex|4</v>
      </c>
      <c r="K1077" s="18" t="n">
        <f aca="false">IF(OR(A1077="",B1077=""),0,IF(COUNTIFS(A$2:A1077,A1077,B$2:B1077,B1077)=1,1,0))</f>
        <v>1</v>
      </c>
    </row>
    <row r="1078" customFormat="false" ht="15" hidden="false" customHeight="false" outlineLevel="0" collapsed="false">
      <c r="A1078" s="15" t="s">
        <v>446</v>
      </c>
      <c r="B1078" s="15" t="s">
        <v>89</v>
      </c>
      <c r="C1078" s="15"/>
      <c r="D1078" s="15"/>
      <c r="F1078" s="18" t="str">
        <f aca="false">IF(B1078="","",IFERROR(INDEX(Materials!$B$2:$B$301,MATCH(B1078,Materials!$A$2:$A$301,0)),""))</f>
        <v>Active</v>
      </c>
      <c r="G1078" s="18" t="str">
        <f aca="true">IF(AND(A1078="",B1078=""),"",IF(A1078="","Missing product",IF(B1078="","Missing material",IF(COUNTIF(ProductList,A1078)=0,"Product not in Products list",IF(COUNTIF(MaterialList,B1078)=0,"Material not in Materials list","OK")))))</f>
        <v>OK</v>
      </c>
      <c r="H1078" s="18" t="str">
        <f aca="false">IF(F1078="Active",A1078&amp;"|"&amp;COUNTIFS(A$2:A1078,A1078,F$2:F1078,"Active"),"")</f>
        <v>B-Complex|5</v>
      </c>
      <c r="I1078" s="18" t="str">
        <f aca="false">IF(B1078="","",IF(SUMPRODUCT(MAX((A$1:A1077=A1078)*(B$1:B1077=B1078)*ROW(A$1:A1077)))=0,C1078&amp;"",IF(C1078="",INDEX(I$1:I1077,SUMPRODUCT(MAX((A$1:A1077=A1078)*(B$1:B1077=B1078)*ROW(A$1:A1077)))),IF(INDEX(I$1:I1077,SUMPRODUCT(MAX((A$1:A1077=A1078)*(B$1:B1077=B1078)*ROW(A$1:A1077))))="",C1078&amp;"",INDEX(I$1:I1077,SUMPRODUCT(MAX((A$1:A1077=A1078)*(B$1:B1077=B1078)*ROW(A$1:A1077))))&amp;"; "&amp;C1078))))</f>
        <v/>
      </c>
      <c r="J1078" s="18" t="str">
        <f aca="false">IF(A1078="","",A1078&amp;"|"&amp;COUNTIF(A$2:A1078,A1078))</f>
        <v>B-Complex|5</v>
      </c>
      <c r="K1078" s="18" t="n">
        <f aca="false">IF(OR(A1078="",B1078=""),0,IF(COUNTIFS(A$2:A1078,A1078,B$2:B1078,B1078)=1,1,0))</f>
        <v>1</v>
      </c>
    </row>
    <row r="1079" customFormat="false" ht="15" hidden="false" customHeight="false" outlineLevel="0" collapsed="false">
      <c r="A1079" s="15" t="s">
        <v>446</v>
      </c>
      <c r="B1079" s="15" t="s">
        <v>186</v>
      </c>
      <c r="C1079" s="15"/>
      <c r="D1079" s="15"/>
      <c r="F1079" s="18" t="str">
        <f aca="false">IF(B1079="","",IFERROR(INDEX(Materials!$B$2:$B$301,MATCH(B1079,Materials!$A$2:$A$301,0)),""))</f>
        <v>Active</v>
      </c>
      <c r="G1079" s="18" t="str">
        <f aca="true">IF(AND(A1079="",B1079=""),"",IF(A1079="","Missing product",IF(B1079="","Missing material",IF(COUNTIF(ProductList,A1079)=0,"Product not in Products list",IF(COUNTIF(MaterialList,B1079)=0,"Material not in Materials list","OK")))))</f>
        <v>OK</v>
      </c>
      <c r="H1079" s="18" t="str">
        <f aca="false">IF(F1079="Active",A1079&amp;"|"&amp;COUNTIFS(A$2:A1079,A1079,F$2:F1079,"Active"),"")</f>
        <v>B-Complex|6</v>
      </c>
      <c r="I1079" s="18" t="str">
        <f aca="false">IF(B1079="","",IF(SUMPRODUCT(MAX((A$1:A1078=A1079)*(B$1:B1078=B1079)*ROW(A$1:A1078)))=0,C1079&amp;"",IF(C1079="",INDEX(I$1:I1078,SUMPRODUCT(MAX((A$1:A1078=A1079)*(B$1:B1078=B1079)*ROW(A$1:A1078)))),IF(INDEX(I$1:I1078,SUMPRODUCT(MAX((A$1:A1078=A1079)*(B$1:B1078=B1079)*ROW(A$1:A1078))))="",C1079&amp;"",INDEX(I$1:I1078,SUMPRODUCT(MAX((A$1:A1078=A1079)*(B$1:B1078=B1079)*ROW(A$1:A1078))))&amp;"; "&amp;C1079))))</f>
        <v/>
      </c>
      <c r="J1079" s="18" t="str">
        <f aca="false">IF(A1079="","",A1079&amp;"|"&amp;COUNTIF(A$2:A1079,A1079))</f>
        <v>B-Complex|6</v>
      </c>
      <c r="K1079" s="18" t="n">
        <f aca="false">IF(OR(A1079="",B1079=""),0,IF(COUNTIFS(A$2:A1079,A1079,B$2:B1079,B1079)=1,1,0))</f>
        <v>1</v>
      </c>
    </row>
    <row r="1080" customFormat="false" ht="15" hidden="false" customHeight="false" outlineLevel="0" collapsed="false">
      <c r="A1080" s="15" t="s">
        <v>446</v>
      </c>
      <c r="B1080" s="15" t="s">
        <v>81</v>
      </c>
      <c r="C1080" s="15"/>
      <c r="D1080" s="15"/>
      <c r="F1080" s="18" t="str">
        <f aca="false">IF(B1080="","",IFERROR(INDEX(Materials!$B$2:$B$301,MATCH(B1080,Materials!$A$2:$A$301,0)),""))</f>
        <v>Active</v>
      </c>
      <c r="G1080" s="18" t="str">
        <f aca="true">IF(AND(A1080="",B1080=""),"",IF(A1080="","Missing product",IF(B1080="","Missing material",IF(COUNTIF(ProductList,A1080)=0,"Product not in Products list",IF(COUNTIF(MaterialList,B1080)=0,"Material not in Materials list","OK")))))</f>
        <v>OK</v>
      </c>
      <c r="H1080" s="18" t="str">
        <f aca="false">IF(F1080="Active",A1080&amp;"|"&amp;COUNTIFS(A$2:A1080,A1080,F$2:F1080,"Active"),"")</f>
        <v>B-Complex|7</v>
      </c>
      <c r="I1080" s="18" t="str">
        <f aca="false">IF(B1080="","",IF(SUMPRODUCT(MAX((A$1:A1079=A1080)*(B$1:B1079=B1080)*ROW(A$1:A1079)))=0,C1080&amp;"",IF(C1080="",INDEX(I$1:I1079,SUMPRODUCT(MAX((A$1:A1079=A1080)*(B$1:B1079=B1080)*ROW(A$1:A1079)))),IF(INDEX(I$1:I1079,SUMPRODUCT(MAX((A$1:A1079=A1080)*(B$1:B1079=B1080)*ROW(A$1:A1079))))="",C1080&amp;"",INDEX(I$1:I1079,SUMPRODUCT(MAX((A$1:A1079=A1080)*(B$1:B1079=B1080)*ROW(A$1:A1079))))&amp;"; "&amp;C1080))))</f>
        <v/>
      </c>
      <c r="J1080" s="18" t="str">
        <f aca="false">IF(A1080="","",A1080&amp;"|"&amp;COUNTIF(A$2:A1080,A1080))</f>
        <v>B-Complex|7</v>
      </c>
      <c r="K1080" s="18" t="n">
        <f aca="false">IF(OR(A1080="",B1080=""),0,IF(COUNTIFS(A$2:A1080,A1080,B$2:B1080,B1080)=1,1,0))</f>
        <v>1</v>
      </c>
    </row>
    <row r="1081" customFormat="false" ht="15" hidden="false" customHeight="false" outlineLevel="0" collapsed="false">
      <c r="A1081" s="15" t="s">
        <v>446</v>
      </c>
      <c r="B1081" s="15" t="s">
        <v>128</v>
      </c>
      <c r="C1081" s="15"/>
      <c r="D1081" s="15"/>
      <c r="F1081" s="18" t="str">
        <f aca="false">IF(B1081="","",IFERROR(INDEX(Materials!$B$2:$B$301,MATCH(B1081,Materials!$A$2:$A$301,0)),""))</f>
        <v>Active</v>
      </c>
      <c r="G1081" s="18" t="str">
        <f aca="true">IF(AND(A1081="",B1081=""),"",IF(A1081="","Missing product",IF(B1081="","Missing material",IF(COUNTIF(ProductList,A1081)=0,"Product not in Products list",IF(COUNTIF(MaterialList,B1081)=0,"Material not in Materials list","OK")))))</f>
        <v>OK</v>
      </c>
      <c r="H1081" s="18" t="str">
        <f aca="false">IF(F1081="Active",A1081&amp;"|"&amp;COUNTIFS(A$2:A1081,A1081,F$2:F1081,"Active"),"")</f>
        <v>B-Complex|8</v>
      </c>
      <c r="I1081" s="18" t="str">
        <f aca="false">IF(B1081="","",IF(SUMPRODUCT(MAX((A$1:A1080=A1081)*(B$1:B1080=B1081)*ROW(A$1:A1080)))=0,C1081&amp;"",IF(C1081="",INDEX(I$1:I1080,SUMPRODUCT(MAX((A$1:A1080=A1081)*(B$1:B1080=B1081)*ROW(A$1:A1080)))),IF(INDEX(I$1:I1080,SUMPRODUCT(MAX((A$1:A1080=A1081)*(B$1:B1080=B1081)*ROW(A$1:A1080))))="",C1081&amp;"",INDEX(I$1:I1080,SUMPRODUCT(MAX((A$1:A1080=A1081)*(B$1:B1080=B1081)*ROW(A$1:A1080))))&amp;"; "&amp;C1081))))</f>
        <v/>
      </c>
      <c r="J1081" s="18" t="str">
        <f aca="false">IF(A1081="","",A1081&amp;"|"&amp;COUNTIF(A$2:A1081,A1081))</f>
        <v>B-Complex|8</v>
      </c>
      <c r="K1081" s="18" t="n">
        <f aca="false">IF(OR(A1081="",B1081=""),0,IF(COUNTIFS(A$2:A1081,A1081,B$2:B1081,B1081)=1,1,0))</f>
        <v>1</v>
      </c>
    </row>
    <row r="1082" customFormat="false" ht="15" hidden="false" customHeight="false" outlineLevel="0" collapsed="false">
      <c r="A1082" s="15" t="s">
        <v>446</v>
      </c>
      <c r="B1082" s="15" t="s">
        <v>268</v>
      </c>
      <c r="C1082" s="15"/>
      <c r="D1082" s="15"/>
      <c r="F1082" s="18" t="str">
        <f aca="false">IF(B1082="","",IFERROR(INDEX(Materials!$B$2:$B$301,MATCH(B1082,Materials!$A$2:$A$301,0)),""))</f>
        <v>Filler / Diluent</v>
      </c>
      <c r="G1082" s="18" t="str">
        <f aca="true">IF(AND(A1082="",B1082=""),"",IF(A1082="","Missing product",IF(B1082="","Missing material",IF(COUNTIF(ProductList,A1082)=0,"Product not in Products list",IF(COUNTIF(MaterialList,B1082)=0,"Material not in Materials list","OK")))))</f>
        <v>OK</v>
      </c>
      <c r="H1082" s="18" t="str">
        <f aca="false">IF(F1082="Active",A1082&amp;"|"&amp;COUNTIFS(A$2:A1082,A1082,F$2:F1082,"Active"),"")</f>
        <v/>
      </c>
      <c r="I1082" s="18" t="str">
        <f aca="false">IF(B1082="","",IF(SUMPRODUCT(MAX((A$1:A1081=A1082)*(B$1:B1081=B1082)*ROW(A$1:A1081)))=0,C1082&amp;"",IF(C1082="",INDEX(I$1:I1081,SUMPRODUCT(MAX((A$1:A1081=A1082)*(B$1:B1081=B1082)*ROW(A$1:A1081)))),IF(INDEX(I$1:I1081,SUMPRODUCT(MAX((A$1:A1081=A1082)*(B$1:B1081=B1082)*ROW(A$1:A1081))))="",C1082&amp;"",INDEX(I$1:I1081,SUMPRODUCT(MAX((A$1:A1081=A1082)*(B$1:B1081=B1082)*ROW(A$1:A1081))))&amp;"; "&amp;C1082))))</f>
        <v/>
      </c>
      <c r="J1082" s="18" t="str">
        <f aca="false">IF(A1082="","",A1082&amp;"|"&amp;COUNTIF(A$2:A1082,A1082))</f>
        <v>B-Complex|9</v>
      </c>
      <c r="K1082" s="18" t="n">
        <f aca="false">IF(OR(A1082="",B1082=""),0,IF(COUNTIFS(A$2:A1082,A1082,B$2:B1082,B1082)=1,1,0))</f>
        <v>1</v>
      </c>
    </row>
    <row r="1083" customFormat="false" ht="15" hidden="false" customHeight="false" outlineLevel="0" collapsed="false">
      <c r="A1083" s="15" t="s">
        <v>446</v>
      </c>
      <c r="B1083" s="15" t="s">
        <v>219</v>
      </c>
      <c r="C1083" s="15"/>
      <c r="D1083" s="15"/>
      <c r="F1083" s="18" t="str">
        <f aca="false">IF(B1083="","",IFERROR(INDEX(Materials!$B$2:$B$301,MATCH(B1083,Materials!$A$2:$A$301,0)),""))</f>
        <v>Binder</v>
      </c>
      <c r="G1083" s="18" t="str">
        <f aca="true">IF(AND(A1083="",B1083=""),"",IF(A1083="","Missing product",IF(B1083="","Missing material",IF(COUNTIF(ProductList,A1083)=0,"Product not in Products list",IF(COUNTIF(MaterialList,B1083)=0,"Material not in Materials list","OK")))))</f>
        <v>OK</v>
      </c>
      <c r="H1083" s="18" t="str">
        <f aca="false">IF(F1083="Active",A1083&amp;"|"&amp;COUNTIFS(A$2:A1083,A1083,F$2:F1083,"Active"),"")</f>
        <v/>
      </c>
      <c r="I1083" s="18" t="str">
        <f aca="false">IF(B1083="","",IF(SUMPRODUCT(MAX((A$1:A1082=A1083)*(B$1:B1082=B1083)*ROW(A$1:A1082)))=0,C1083&amp;"",IF(C1083="",INDEX(I$1:I1082,SUMPRODUCT(MAX((A$1:A1082=A1083)*(B$1:B1082=B1083)*ROW(A$1:A1082)))),IF(INDEX(I$1:I1082,SUMPRODUCT(MAX((A$1:A1082=A1083)*(B$1:B1082=B1083)*ROW(A$1:A1082))))="",C1083&amp;"",INDEX(I$1:I1082,SUMPRODUCT(MAX((A$1:A1082=A1083)*(B$1:B1082=B1083)*ROW(A$1:A1082))))&amp;"; "&amp;C1083))))</f>
        <v/>
      </c>
      <c r="J1083" s="18" t="str">
        <f aca="false">IF(A1083="","",A1083&amp;"|"&amp;COUNTIF(A$2:A1083,A1083))</f>
        <v>B-Complex|10</v>
      </c>
      <c r="K1083" s="18" t="n">
        <f aca="false">IF(OR(A1083="",B1083=""),0,IF(COUNTIFS(A$2:A1083,A1083,B$2:B1083,B1083)=1,1,0))</f>
        <v>1</v>
      </c>
    </row>
    <row r="1084" customFormat="false" ht="15" hidden="false" customHeight="false" outlineLevel="0" collapsed="false">
      <c r="A1084" s="15" t="s">
        <v>446</v>
      </c>
      <c r="B1084" s="15" t="s">
        <v>356</v>
      </c>
      <c r="C1084" s="15"/>
      <c r="D1084" s="15"/>
      <c r="F1084" s="18" t="str">
        <f aca="false">IF(B1084="","",IFERROR(INDEX(Materials!$B$2:$B$301,MATCH(B1084,Materials!$A$2:$A$301,0)),""))</f>
        <v>Sweetener / Filler</v>
      </c>
      <c r="G1084" s="18" t="str">
        <f aca="true">IF(AND(A1084="",B1084=""),"",IF(A1084="","Missing product",IF(B1084="","Missing material",IF(COUNTIF(ProductList,A1084)=0,"Product not in Products list",IF(COUNTIF(MaterialList,B1084)=0,"Material not in Materials list","OK")))))</f>
        <v>OK</v>
      </c>
      <c r="H1084" s="18" t="str">
        <f aca="false">IF(F1084="Active",A1084&amp;"|"&amp;COUNTIFS(A$2:A1084,A1084,F$2:F1084,"Active"),"")</f>
        <v/>
      </c>
      <c r="I1084" s="18" t="str">
        <f aca="false">IF(B1084="","",IF(SUMPRODUCT(MAX((A$1:A1083=A1084)*(B$1:B1083=B1084)*ROW(A$1:A1083)))=0,C1084&amp;"",IF(C1084="",INDEX(I$1:I1083,SUMPRODUCT(MAX((A$1:A1083=A1084)*(B$1:B1083=B1084)*ROW(A$1:A1083)))),IF(INDEX(I$1:I1083,SUMPRODUCT(MAX((A$1:A1083=A1084)*(B$1:B1083=B1084)*ROW(A$1:A1083))))="",C1084&amp;"",INDEX(I$1:I1083,SUMPRODUCT(MAX((A$1:A1083=A1084)*(B$1:B1083=B1084)*ROW(A$1:A1083))))&amp;"; "&amp;C1084))))</f>
        <v/>
      </c>
      <c r="J1084" s="18" t="str">
        <f aca="false">IF(A1084="","",A1084&amp;"|"&amp;COUNTIF(A$2:A1084,A1084))</f>
        <v>B-Complex|11</v>
      </c>
      <c r="K1084" s="18" t="n">
        <f aca="false">IF(OR(A1084="",B1084=""),0,IF(COUNTIFS(A$2:A1084,A1084,B$2:B1084,B1084)=1,1,0))</f>
        <v>1</v>
      </c>
    </row>
    <row r="1085" customFormat="false" ht="15" hidden="false" customHeight="false" outlineLevel="0" collapsed="false">
      <c r="A1085" s="15" t="s">
        <v>446</v>
      </c>
      <c r="B1085" s="15" t="s">
        <v>360</v>
      </c>
      <c r="C1085" s="15"/>
      <c r="D1085" s="15"/>
      <c r="F1085" s="18" t="str">
        <f aca="false">IF(B1085="","",IFERROR(INDEX(Materials!$B$2:$B$301,MATCH(B1085,Materials!$A$2:$A$301,0)),""))</f>
        <v>pH Modifier / Buffer</v>
      </c>
      <c r="G1085" s="18" t="str">
        <f aca="true">IF(AND(A1085="",B1085=""),"",IF(A1085="","Missing product",IF(B1085="","Missing material",IF(COUNTIF(ProductList,A1085)=0,"Product not in Products list",IF(COUNTIF(MaterialList,B1085)=0,"Material not in Materials list","OK")))))</f>
        <v>OK</v>
      </c>
      <c r="H1085" s="18" t="str">
        <f aca="false">IF(F1085="Active",A1085&amp;"|"&amp;COUNTIFS(A$2:A1085,A1085,F$2:F1085,"Active"),"")</f>
        <v/>
      </c>
      <c r="I1085" s="18" t="str">
        <f aca="false">IF(B1085="","",IF(SUMPRODUCT(MAX((A$1:A1084=A1085)*(B$1:B1084=B1085)*ROW(A$1:A1084)))=0,C1085&amp;"",IF(C1085="",INDEX(I$1:I1084,SUMPRODUCT(MAX((A$1:A1084=A1085)*(B$1:B1084=B1085)*ROW(A$1:A1084)))),IF(INDEX(I$1:I1084,SUMPRODUCT(MAX((A$1:A1084=A1085)*(B$1:B1084=B1085)*ROW(A$1:A1084))))="",C1085&amp;"",INDEX(I$1:I1084,SUMPRODUCT(MAX((A$1:A1084=A1085)*(B$1:B1084=B1085)*ROW(A$1:A1084))))&amp;"; "&amp;C1085))))</f>
        <v/>
      </c>
      <c r="J1085" s="18" t="str">
        <f aca="false">IF(A1085="","",A1085&amp;"|"&amp;COUNTIF(A$2:A1085,A1085))</f>
        <v>B-Complex|12</v>
      </c>
      <c r="K1085" s="18" t="n">
        <f aca="false">IF(OR(A1085="",B1085=""),0,IF(COUNTIFS(A$2:A1085,A1085,B$2:B1085,B1085)=1,1,0))</f>
        <v>1</v>
      </c>
    </row>
    <row r="1086" customFormat="false" ht="15" hidden="false" customHeight="false" outlineLevel="0" collapsed="false">
      <c r="A1086" s="15" t="s">
        <v>446</v>
      </c>
      <c r="B1086" s="15" t="s">
        <v>355</v>
      </c>
      <c r="C1086" s="15"/>
      <c r="D1086" s="15"/>
      <c r="F1086" s="18" t="str">
        <f aca="false">IF(B1086="","",IFERROR(INDEX(Materials!$B$2:$B$301,MATCH(B1086,Materials!$A$2:$A$301,0)),""))</f>
        <v>Sweetener</v>
      </c>
      <c r="G1086" s="18" t="str">
        <f aca="true">IF(AND(A1086="",B1086=""),"",IF(A1086="","Missing product",IF(B1086="","Missing material",IF(COUNTIF(ProductList,A1086)=0,"Product not in Products list",IF(COUNTIF(MaterialList,B1086)=0,"Material not in Materials list","OK")))))</f>
        <v>OK</v>
      </c>
      <c r="H1086" s="18" t="str">
        <f aca="false">IF(F1086="Active",A1086&amp;"|"&amp;COUNTIFS(A$2:A1086,A1086,F$2:F1086,"Active"),"")</f>
        <v/>
      </c>
      <c r="I1086" s="18" t="str">
        <f aca="false">IF(B1086="","",IF(SUMPRODUCT(MAX((A$1:A1085=A1086)*(B$1:B1085=B1086)*ROW(A$1:A1085)))=0,C1086&amp;"",IF(C1086="",INDEX(I$1:I1085,SUMPRODUCT(MAX((A$1:A1085=A1086)*(B$1:B1085=B1086)*ROW(A$1:A1085)))),IF(INDEX(I$1:I1085,SUMPRODUCT(MAX((A$1:A1085=A1086)*(B$1:B1085=B1086)*ROW(A$1:A1085))))="",C1086&amp;"",INDEX(I$1:I1085,SUMPRODUCT(MAX((A$1:A1085=A1086)*(B$1:B1085=B1086)*ROW(A$1:A1085))))&amp;"; "&amp;C1086))))</f>
        <v/>
      </c>
      <c r="J1086" s="18" t="str">
        <f aca="false">IF(A1086="","",A1086&amp;"|"&amp;COUNTIF(A$2:A1086,A1086))</f>
        <v>B-Complex|13</v>
      </c>
      <c r="K1086" s="18" t="n">
        <f aca="false">IF(OR(A1086="",B1086=""),0,IF(COUNTIFS(A$2:A1086,A1086,B$2:B1086,B1086)=1,1,0))</f>
        <v>1</v>
      </c>
    </row>
    <row r="1087" customFormat="false" ht="15" hidden="false" customHeight="false" outlineLevel="0" collapsed="false">
      <c r="A1087" s="15" t="s">
        <v>446</v>
      </c>
      <c r="B1087" s="15" t="s">
        <v>301</v>
      </c>
      <c r="C1087" s="15"/>
      <c r="D1087" s="15"/>
      <c r="F1087" s="18" t="str">
        <f aca="false">IF(B1087="","",IFERROR(INDEX(Materials!$B$2:$B$301,MATCH(B1087,Materials!$A$2:$A$301,0)),""))</f>
        <v>Lubricant</v>
      </c>
      <c r="G1087" s="18" t="str">
        <f aca="true">IF(AND(A1087="",B1087=""),"",IF(A1087="","Missing product",IF(B1087="","Missing material",IF(COUNTIF(ProductList,A1087)=0,"Product not in Products list",IF(COUNTIF(MaterialList,B1087)=0,"Material not in Materials list","OK")))))</f>
        <v>OK</v>
      </c>
      <c r="H1087" s="18" t="str">
        <f aca="false">IF(F1087="Active",A1087&amp;"|"&amp;COUNTIFS(A$2:A1087,A1087,F$2:F1087,"Active"),"")</f>
        <v/>
      </c>
      <c r="I1087" s="18" t="str">
        <f aca="false">IF(B1087="","",IF(SUMPRODUCT(MAX((A$1:A1086=A1087)*(B$1:B1086=B1087)*ROW(A$1:A1086)))=0,C1087&amp;"",IF(C1087="",INDEX(I$1:I1086,SUMPRODUCT(MAX((A$1:A1086=A1087)*(B$1:B1086=B1087)*ROW(A$1:A1086)))),IF(INDEX(I$1:I1086,SUMPRODUCT(MAX((A$1:A1086=A1087)*(B$1:B1086=B1087)*ROW(A$1:A1086))))="",C1087&amp;"",INDEX(I$1:I1086,SUMPRODUCT(MAX((A$1:A1086=A1087)*(B$1:B1086=B1087)*ROW(A$1:A1086))))&amp;"; "&amp;C1087))))</f>
        <v/>
      </c>
      <c r="J1087" s="18" t="str">
        <f aca="false">IF(A1087="","",A1087&amp;"|"&amp;COUNTIF(A$2:A1087,A1087))</f>
        <v>B-Complex|14</v>
      </c>
      <c r="K1087" s="18" t="n">
        <f aca="false">IF(OR(A1087="",B1087=""),0,IF(COUNTIFS(A$2:A1087,A1087,B$2:B1087,B1087)=1,1,0))</f>
        <v>1</v>
      </c>
    </row>
    <row r="1088" customFormat="false" ht="15" hidden="false" customHeight="false" outlineLevel="0" collapsed="false">
      <c r="A1088" s="15" t="s">
        <v>446</v>
      </c>
      <c r="B1088" s="15" t="s">
        <v>287</v>
      </c>
      <c r="C1088" s="15"/>
      <c r="D1088" s="15"/>
      <c r="F1088" s="18" t="str">
        <f aca="false">IF(B1088="","",IFERROR(INDEX(Materials!$B$2:$B$301,MATCH(B1088,Materials!$A$2:$A$301,0)),""))</f>
        <v>Flavour</v>
      </c>
      <c r="G1088" s="18" t="str">
        <f aca="true">IF(AND(A1088="",B1088=""),"",IF(A1088="","Missing product",IF(B1088="","Missing material",IF(COUNTIF(ProductList,A1088)=0,"Product not in Products list",IF(COUNTIF(MaterialList,B1088)=0,"Material not in Materials list","OK")))))</f>
        <v>OK</v>
      </c>
      <c r="H1088" s="18" t="str">
        <f aca="false">IF(F1088="Active",A1088&amp;"|"&amp;COUNTIFS(A$2:A1088,A1088,F$2:F1088,"Active"),"")</f>
        <v/>
      </c>
      <c r="I1088" s="18" t="str">
        <f aca="false">IF(B1088="","",IF(SUMPRODUCT(MAX((A$1:A1087=A1088)*(B$1:B1087=B1088)*ROW(A$1:A1087)))=0,C1088&amp;"",IF(C1088="",INDEX(I$1:I1087,SUMPRODUCT(MAX((A$1:A1087=A1088)*(B$1:B1087=B1088)*ROW(A$1:A1087)))),IF(INDEX(I$1:I1087,SUMPRODUCT(MAX((A$1:A1087=A1088)*(B$1:B1087=B1088)*ROW(A$1:A1087))))="",C1088&amp;"",INDEX(I$1:I1087,SUMPRODUCT(MAX((A$1:A1087=A1088)*(B$1:B1087=B1088)*ROW(A$1:A1087))))&amp;"; "&amp;C1088))))</f>
        <v/>
      </c>
      <c r="J1088" s="18" t="str">
        <f aca="false">IF(A1088="","",A1088&amp;"|"&amp;COUNTIF(A$2:A1088,A1088))</f>
        <v>B-Complex|15</v>
      </c>
      <c r="K1088" s="18" t="n">
        <f aca="false">IF(OR(A1088="",B1088=""),0,IF(COUNTIFS(A$2:A1088,A1088,B$2:B1088,B1088)=1,1,0))</f>
        <v>1</v>
      </c>
    </row>
    <row r="1089" customFormat="false" ht="15" hidden="false" customHeight="false" outlineLevel="0" collapsed="false">
      <c r="A1089" s="15" t="s">
        <v>446</v>
      </c>
      <c r="B1089" s="15" t="s">
        <v>338</v>
      </c>
      <c r="C1089" s="15"/>
      <c r="D1089" s="15"/>
      <c r="F1089" s="18" t="str">
        <f aca="false">IF(B1089="","",IFERROR(INDEX(Materials!$B$2:$B$301,MATCH(B1089,Materials!$A$2:$A$301,0)),""))</f>
        <v>Solvent</v>
      </c>
      <c r="G1089" s="18" t="str">
        <f aca="true">IF(AND(A1089="",B1089=""),"",IF(A1089="","Missing product",IF(B1089="","Missing material",IF(COUNTIF(ProductList,A1089)=0,"Product not in Products list",IF(COUNTIF(MaterialList,B1089)=0,"Material not in Materials list","OK")))))</f>
        <v>OK</v>
      </c>
      <c r="H1089" s="18" t="str">
        <f aca="false">IF(F1089="Active",A1089&amp;"|"&amp;COUNTIFS(A$2:A1089,A1089,F$2:F1089,"Active"),"")</f>
        <v/>
      </c>
      <c r="I1089" s="18" t="str">
        <f aca="false">IF(B1089="","",IF(SUMPRODUCT(MAX((A$1:A1088=A1089)*(B$1:B1088=B1089)*ROW(A$1:A1088)))=0,C1089&amp;"",IF(C1089="",INDEX(I$1:I1088,SUMPRODUCT(MAX((A$1:A1088=A1089)*(B$1:B1088=B1089)*ROW(A$1:A1088)))),IF(INDEX(I$1:I1088,SUMPRODUCT(MAX((A$1:A1088=A1089)*(B$1:B1088=B1089)*ROW(A$1:A1088))))="",C1089&amp;"",INDEX(I$1:I1088,SUMPRODUCT(MAX((A$1:A1088=A1089)*(B$1:B1088=B1089)*ROW(A$1:A1088))))&amp;"; "&amp;C1089))))</f>
        <v/>
      </c>
      <c r="J1089" s="18" t="str">
        <f aca="false">IF(A1089="","",A1089&amp;"|"&amp;COUNTIF(A$2:A1089,A1089))</f>
        <v>B-Complex|16</v>
      </c>
      <c r="K1089" s="18" t="n">
        <f aca="false">IF(OR(A1089="",B1089=""),0,IF(COUNTIFS(A$2:A1089,A1089,B$2:B1089,B1089)=1,1,0))</f>
        <v>1</v>
      </c>
    </row>
    <row r="1090" customFormat="false" ht="15" hidden="false" customHeight="false" outlineLevel="0" collapsed="false">
      <c r="A1090" s="15" t="s">
        <v>447</v>
      </c>
      <c r="B1090" s="15" t="s">
        <v>101</v>
      </c>
      <c r="C1090" s="15"/>
      <c r="D1090" s="15"/>
      <c r="F1090" s="18" t="str">
        <f aca="false">IF(B1090="","",IFERROR(INDEX(Materials!$B$2:$B$301,MATCH(B1090,Materials!$A$2:$A$301,0)),""))</f>
        <v>Active</v>
      </c>
      <c r="G1090" s="18" t="str">
        <f aca="true">IF(AND(A1090="",B1090=""),"",IF(A1090="","Missing product",IF(B1090="","Missing material",IF(COUNTIF(ProductList,A1090)=0,"Product not in Products list",IF(COUNTIF(MaterialList,B1090)=0,"Material not in Materials list","OK")))))</f>
        <v>OK</v>
      </c>
      <c r="H1090" s="18" t="str">
        <f aca="false">IF(F1090="Active",A1090&amp;"|"&amp;COUNTIFS(A$2:A1090,A1090,F$2:F1090,"Active"),"")</f>
        <v>Sachet Vitamin B12|1</v>
      </c>
      <c r="I1090" s="18" t="str">
        <f aca="false">IF(B1090="","",IF(SUMPRODUCT(MAX((A$1:A1089=A1090)*(B$1:B1089=B1090)*ROW(A$1:A1089)))=0,C1090&amp;"",IF(C1090="",INDEX(I$1:I1089,SUMPRODUCT(MAX((A$1:A1089=A1090)*(B$1:B1089=B1090)*ROW(A$1:A1089)))),IF(INDEX(I$1:I1089,SUMPRODUCT(MAX((A$1:A1089=A1090)*(B$1:B1089=B1090)*ROW(A$1:A1089))))="",C1090&amp;"",INDEX(I$1:I1089,SUMPRODUCT(MAX((A$1:A1089=A1090)*(B$1:B1089=B1090)*ROW(A$1:A1089))))&amp;"; "&amp;C1090))))</f>
        <v/>
      </c>
      <c r="J1090" s="18" t="str">
        <f aca="false">IF(A1090="","",A1090&amp;"|"&amp;COUNTIF(A$2:A1090,A1090))</f>
        <v>Sachet Vitamin B12|1</v>
      </c>
      <c r="K1090" s="18" t="n">
        <f aca="false">IF(OR(A1090="",B1090=""),0,IF(COUNTIFS(A$2:A1090,A1090,B$2:B1090,B1090)=1,1,0))</f>
        <v>1</v>
      </c>
    </row>
    <row r="1091" customFormat="false" ht="15" hidden="false" customHeight="false" outlineLevel="0" collapsed="false">
      <c r="A1091" s="15" t="s">
        <v>447</v>
      </c>
      <c r="B1091" s="15" t="s">
        <v>356</v>
      </c>
      <c r="C1091" s="15"/>
      <c r="D1091" s="15"/>
      <c r="F1091" s="18" t="str">
        <f aca="false">IF(B1091="","",IFERROR(INDEX(Materials!$B$2:$B$301,MATCH(B1091,Materials!$A$2:$A$301,0)),""))</f>
        <v>Sweetener / Filler</v>
      </c>
      <c r="G1091" s="18" t="str">
        <f aca="true">IF(AND(A1091="",B1091=""),"",IF(A1091="","Missing product",IF(B1091="","Missing material",IF(COUNTIF(ProductList,A1091)=0,"Product not in Products list",IF(COUNTIF(MaterialList,B1091)=0,"Material not in Materials list","OK")))))</f>
        <v>OK</v>
      </c>
      <c r="H1091" s="18" t="str">
        <f aca="false">IF(F1091="Active",A1091&amp;"|"&amp;COUNTIFS(A$2:A1091,A1091,F$2:F1091,"Active"),"")</f>
        <v/>
      </c>
      <c r="I1091" s="18" t="str">
        <f aca="false">IF(B1091="","",IF(SUMPRODUCT(MAX((A$1:A1090=A1091)*(B$1:B1090=B1091)*ROW(A$1:A1090)))=0,C1091&amp;"",IF(C1091="",INDEX(I$1:I1090,SUMPRODUCT(MAX((A$1:A1090=A1091)*(B$1:B1090=B1091)*ROW(A$1:A1090)))),IF(INDEX(I$1:I1090,SUMPRODUCT(MAX((A$1:A1090=A1091)*(B$1:B1090=B1091)*ROW(A$1:A1090))))="",C1091&amp;"",INDEX(I$1:I1090,SUMPRODUCT(MAX((A$1:A1090=A1091)*(B$1:B1090=B1091)*ROW(A$1:A1090))))&amp;"; "&amp;C1091))))</f>
        <v/>
      </c>
      <c r="J1091" s="18" t="str">
        <f aca="false">IF(A1091="","",A1091&amp;"|"&amp;COUNTIF(A$2:A1091,A1091))</f>
        <v>Sachet Vitamin B12|2</v>
      </c>
      <c r="K1091" s="18" t="n">
        <f aca="false">IF(OR(A1091="",B1091=""),0,IF(COUNTIFS(A$2:A1091,A1091,B$2:B1091,B1091)=1,1,0))</f>
        <v>1</v>
      </c>
    </row>
    <row r="1092" customFormat="false" ht="15" hidden="false" customHeight="false" outlineLevel="0" collapsed="false">
      <c r="A1092" s="15" t="s">
        <v>447</v>
      </c>
      <c r="B1092" s="15" t="s">
        <v>360</v>
      </c>
      <c r="C1092" s="15"/>
      <c r="D1092" s="15"/>
      <c r="F1092" s="18" t="str">
        <f aca="false">IF(B1092="","",IFERROR(INDEX(Materials!$B$2:$B$301,MATCH(B1092,Materials!$A$2:$A$301,0)),""))</f>
        <v>pH Modifier / Buffer</v>
      </c>
      <c r="G1092" s="18" t="str">
        <f aca="true">IF(AND(A1092="",B1092=""),"",IF(A1092="","Missing product",IF(B1092="","Missing material",IF(COUNTIF(ProductList,A1092)=0,"Product not in Products list",IF(COUNTIF(MaterialList,B1092)=0,"Material not in Materials list","OK")))))</f>
        <v>OK</v>
      </c>
      <c r="H1092" s="18" t="str">
        <f aca="false">IF(F1092="Active",A1092&amp;"|"&amp;COUNTIFS(A$2:A1092,A1092,F$2:F1092,"Active"),"")</f>
        <v/>
      </c>
      <c r="I1092" s="18" t="str">
        <f aca="false">IF(B1092="","",IF(SUMPRODUCT(MAX((A$1:A1091=A1092)*(B$1:B1091=B1092)*ROW(A$1:A1091)))=0,C1092&amp;"",IF(C1092="",INDEX(I$1:I1091,SUMPRODUCT(MAX((A$1:A1091=A1092)*(B$1:B1091=B1092)*ROW(A$1:A1091)))),IF(INDEX(I$1:I1091,SUMPRODUCT(MAX((A$1:A1091=A1092)*(B$1:B1091=B1092)*ROW(A$1:A1091))))="",C1092&amp;"",INDEX(I$1:I1091,SUMPRODUCT(MAX((A$1:A1091=A1092)*(B$1:B1091=B1092)*ROW(A$1:A1091))))&amp;"; "&amp;C1092))))</f>
        <v/>
      </c>
      <c r="J1092" s="18" t="str">
        <f aca="false">IF(A1092="","",A1092&amp;"|"&amp;COUNTIF(A$2:A1092,A1092))</f>
        <v>Sachet Vitamin B12|3</v>
      </c>
      <c r="K1092" s="18" t="n">
        <f aca="false">IF(OR(A1092="",B1092=""),0,IF(COUNTIFS(A$2:A1092,A1092,B$2:B1092,B1092)=1,1,0))</f>
        <v>1</v>
      </c>
    </row>
    <row r="1093" customFormat="false" ht="15" hidden="false" customHeight="false" outlineLevel="0" collapsed="false">
      <c r="A1093" s="15" t="s">
        <v>447</v>
      </c>
      <c r="B1093" s="15" t="s">
        <v>219</v>
      </c>
      <c r="C1093" s="15"/>
      <c r="D1093" s="15"/>
      <c r="F1093" s="18" t="str">
        <f aca="false">IF(B1093="","",IFERROR(INDEX(Materials!$B$2:$B$301,MATCH(B1093,Materials!$A$2:$A$301,0)),""))</f>
        <v>Binder</v>
      </c>
      <c r="G1093" s="18" t="str">
        <f aca="true">IF(AND(A1093="",B1093=""),"",IF(A1093="","Missing product",IF(B1093="","Missing material",IF(COUNTIF(ProductList,A1093)=0,"Product not in Products list",IF(COUNTIF(MaterialList,B1093)=0,"Material not in Materials list","OK")))))</f>
        <v>OK</v>
      </c>
      <c r="H1093" s="18" t="str">
        <f aca="false">IF(F1093="Active",A1093&amp;"|"&amp;COUNTIFS(A$2:A1093,A1093,F$2:F1093,"Active"),"")</f>
        <v/>
      </c>
      <c r="I1093" s="18" t="str">
        <f aca="false">IF(B1093="","",IF(SUMPRODUCT(MAX((A$1:A1092=A1093)*(B$1:B1092=B1093)*ROW(A$1:A1092)))=0,C1093&amp;"",IF(C1093="",INDEX(I$1:I1092,SUMPRODUCT(MAX((A$1:A1092=A1093)*(B$1:B1092=B1093)*ROW(A$1:A1092)))),IF(INDEX(I$1:I1092,SUMPRODUCT(MAX((A$1:A1092=A1093)*(B$1:B1092=B1093)*ROW(A$1:A1092))))="",C1093&amp;"",INDEX(I$1:I1092,SUMPRODUCT(MAX((A$1:A1092=A1093)*(B$1:B1092=B1093)*ROW(A$1:A1092))))&amp;"; "&amp;C1093))))</f>
        <v/>
      </c>
      <c r="J1093" s="18" t="str">
        <f aca="false">IF(A1093="","",A1093&amp;"|"&amp;COUNTIF(A$2:A1093,A1093))</f>
        <v>Sachet Vitamin B12|4</v>
      </c>
      <c r="K1093" s="18" t="n">
        <f aca="false">IF(OR(A1093="",B1093=""),0,IF(COUNTIFS(A$2:A1093,A1093,B$2:B1093,B1093)=1,1,0))</f>
        <v>1</v>
      </c>
    </row>
    <row r="1094" customFormat="false" ht="15" hidden="false" customHeight="false" outlineLevel="0" collapsed="false">
      <c r="A1094" s="15" t="s">
        <v>447</v>
      </c>
      <c r="B1094" s="15" t="s">
        <v>301</v>
      </c>
      <c r="C1094" s="15"/>
      <c r="D1094" s="15"/>
      <c r="F1094" s="18" t="str">
        <f aca="false">IF(B1094="","",IFERROR(INDEX(Materials!$B$2:$B$301,MATCH(B1094,Materials!$A$2:$A$301,0)),""))</f>
        <v>Lubricant</v>
      </c>
      <c r="G1094" s="18" t="str">
        <f aca="true">IF(AND(A1094="",B1094=""),"",IF(A1094="","Missing product",IF(B1094="","Missing material",IF(COUNTIF(ProductList,A1094)=0,"Product not in Products list",IF(COUNTIF(MaterialList,B1094)=0,"Material not in Materials list","OK")))))</f>
        <v>OK</v>
      </c>
      <c r="H1094" s="18" t="str">
        <f aca="false">IF(F1094="Active",A1094&amp;"|"&amp;COUNTIFS(A$2:A1094,A1094,F$2:F1094,"Active"),"")</f>
        <v/>
      </c>
      <c r="I1094" s="18" t="str">
        <f aca="false">IF(B1094="","",IF(SUMPRODUCT(MAX((A$1:A1093=A1094)*(B$1:B1093=B1094)*ROW(A$1:A1093)))=0,C1094&amp;"",IF(C1094="",INDEX(I$1:I1093,SUMPRODUCT(MAX((A$1:A1093=A1094)*(B$1:B1093=B1094)*ROW(A$1:A1093)))),IF(INDEX(I$1:I1093,SUMPRODUCT(MAX((A$1:A1093=A1094)*(B$1:B1093=B1094)*ROW(A$1:A1093))))="",C1094&amp;"",INDEX(I$1:I1093,SUMPRODUCT(MAX((A$1:A1093=A1094)*(B$1:B1093=B1094)*ROW(A$1:A1093))))&amp;"; "&amp;C1094))))</f>
        <v/>
      </c>
      <c r="J1094" s="18" t="str">
        <f aca="false">IF(A1094="","",A1094&amp;"|"&amp;COUNTIF(A$2:A1094,A1094))</f>
        <v>Sachet Vitamin B12|5</v>
      </c>
      <c r="K1094" s="18" t="n">
        <f aca="false">IF(OR(A1094="",B1094=""),0,IF(COUNTIFS(A$2:A1094,A1094,B$2:B1094,B1094)=1,1,0))</f>
        <v>1</v>
      </c>
    </row>
    <row r="1095" customFormat="false" ht="15" hidden="false" customHeight="false" outlineLevel="0" collapsed="false">
      <c r="A1095" s="15" t="s">
        <v>447</v>
      </c>
      <c r="B1095" s="15" t="s">
        <v>355</v>
      </c>
      <c r="C1095" s="15"/>
      <c r="D1095" s="15"/>
      <c r="F1095" s="18" t="str">
        <f aca="false">IF(B1095="","",IFERROR(INDEX(Materials!$B$2:$B$301,MATCH(B1095,Materials!$A$2:$A$301,0)),""))</f>
        <v>Sweetener</v>
      </c>
      <c r="G1095" s="18" t="str">
        <f aca="true">IF(AND(A1095="",B1095=""),"",IF(A1095="","Missing product",IF(B1095="","Missing material",IF(COUNTIF(ProductList,A1095)=0,"Product not in Products list",IF(COUNTIF(MaterialList,B1095)=0,"Material not in Materials list","OK")))))</f>
        <v>OK</v>
      </c>
      <c r="H1095" s="18" t="str">
        <f aca="false">IF(F1095="Active",A1095&amp;"|"&amp;COUNTIFS(A$2:A1095,A1095,F$2:F1095,"Active"),"")</f>
        <v/>
      </c>
      <c r="I1095" s="18" t="str">
        <f aca="false">IF(B1095="","",IF(SUMPRODUCT(MAX((A$1:A1094=A1095)*(B$1:B1094=B1095)*ROW(A$1:A1094)))=0,C1095&amp;"",IF(C1095="",INDEX(I$1:I1094,SUMPRODUCT(MAX((A$1:A1094=A1095)*(B$1:B1094=B1095)*ROW(A$1:A1094)))),IF(INDEX(I$1:I1094,SUMPRODUCT(MAX((A$1:A1094=A1095)*(B$1:B1094=B1095)*ROW(A$1:A1094))))="",C1095&amp;"",INDEX(I$1:I1094,SUMPRODUCT(MAX((A$1:A1094=A1095)*(B$1:B1094=B1095)*ROW(A$1:A1094))))&amp;"; "&amp;C1095))))</f>
        <v/>
      </c>
      <c r="J1095" s="18" t="str">
        <f aca="false">IF(A1095="","",A1095&amp;"|"&amp;COUNTIF(A$2:A1095,A1095))</f>
        <v>Sachet Vitamin B12|6</v>
      </c>
      <c r="K1095" s="18" t="n">
        <f aca="false">IF(OR(A1095="",B1095=""),0,IF(COUNTIFS(A$2:A1095,A1095,B$2:B1095,B1095)=1,1,0))</f>
        <v>1</v>
      </c>
    </row>
    <row r="1096" customFormat="false" ht="15" hidden="false" customHeight="false" outlineLevel="0" collapsed="false">
      <c r="A1096" s="15" t="s">
        <v>447</v>
      </c>
      <c r="B1096" s="15" t="s">
        <v>289</v>
      </c>
      <c r="C1096" s="15"/>
      <c r="D1096" s="15"/>
      <c r="F1096" s="18" t="str">
        <f aca="false">IF(B1096="","",IFERROR(INDEX(Materials!$B$2:$B$301,MATCH(B1096,Materials!$A$2:$A$301,0)),""))</f>
        <v>Flavour</v>
      </c>
      <c r="G1096" s="18" t="str">
        <f aca="true">IF(AND(A1096="",B1096=""),"",IF(A1096="","Missing product",IF(B1096="","Missing material",IF(COUNTIF(ProductList,A1096)=0,"Product not in Products list",IF(COUNTIF(MaterialList,B1096)=0,"Material not in Materials list","OK")))))</f>
        <v>OK</v>
      </c>
      <c r="H1096" s="18" t="str">
        <f aca="false">IF(F1096="Active",A1096&amp;"|"&amp;COUNTIFS(A$2:A1096,A1096,F$2:F1096,"Active"),"")</f>
        <v/>
      </c>
      <c r="I1096" s="18" t="str">
        <f aca="false">IF(B1096="","",IF(SUMPRODUCT(MAX((A$1:A1095=A1096)*(B$1:B1095=B1096)*ROW(A$1:A1095)))=0,C1096&amp;"",IF(C1096="",INDEX(I$1:I1095,SUMPRODUCT(MAX((A$1:A1095=A1096)*(B$1:B1095=B1096)*ROW(A$1:A1095)))),IF(INDEX(I$1:I1095,SUMPRODUCT(MAX((A$1:A1095=A1096)*(B$1:B1095=B1096)*ROW(A$1:A1095))))="",C1096&amp;"",INDEX(I$1:I1095,SUMPRODUCT(MAX((A$1:A1095=A1096)*(B$1:B1095=B1096)*ROW(A$1:A1095))))&amp;"; "&amp;C1096))))</f>
        <v/>
      </c>
      <c r="J1096" s="18" t="str">
        <f aca="false">IF(A1096="","",A1096&amp;"|"&amp;COUNTIF(A$2:A1096,A1096))</f>
        <v>Sachet Vitamin B12|7</v>
      </c>
      <c r="K1096" s="18" t="n">
        <f aca="false">IF(OR(A1096="",B1096=""),0,IF(COUNTIFS(A$2:A1096,A1096,B$2:B1096,B1096)=1,1,0))</f>
        <v>1</v>
      </c>
    </row>
    <row r="1097" customFormat="false" ht="15" hidden="false" customHeight="false" outlineLevel="0" collapsed="false">
      <c r="A1097" s="15" t="s">
        <v>447</v>
      </c>
      <c r="B1097" s="15" t="s">
        <v>336</v>
      </c>
      <c r="C1097" s="15"/>
      <c r="D1097" s="15"/>
      <c r="F1097" s="18" t="str">
        <f aca="false">IF(B1097="","",IFERROR(INDEX(Materials!$B$2:$B$301,MATCH(B1097,Materials!$A$2:$A$301,0)),""))</f>
        <v>Solvent</v>
      </c>
      <c r="G1097" s="18" t="str">
        <f aca="true">IF(AND(A1097="",B1097=""),"",IF(A1097="","Missing product",IF(B1097="","Missing material",IF(COUNTIF(ProductList,A1097)=0,"Product not in Products list",IF(COUNTIF(MaterialList,B1097)=0,"Material not in Materials list","OK")))))</f>
        <v>OK</v>
      </c>
      <c r="H1097" s="18" t="str">
        <f aca="false">IF(F1097="Active",A1097&amp;"|"&amp;COUNTIFS(A$2:A1097,A1097,F$2:F1097,"Active"),"")</f>
        <v/>
      </c>
      <c r="I1097" s="18" t="str">
        <f aca="false">IF(B1097="","",IF(SUMPRODUCT(MAX((A$1:A1096=A1097)*(B$1:B1096=B1097)*ROW(A$1:A1096)))=0,C1097&amp;"",IF(C1097="",INDEX(I$1:I1096,SUMPRODUCT(MAX((A$1:A1096=A1097)*(B$1:B1096=B1097)*ROW(A$1:A1096)))),IF(INDEX(I$1:I1096,SUMPRODUCT(MAX((A$1:A1096=A1097)*(B$1:B1096=B1097)*ROW(A$1:A1096))))="",C1097&amp;"",INDEX(I$1:I1096,SUMPRODUCT(MAX((A$1:A1096=A1097)*(B$1:B1096=B1097)*ROW(A$1:A1096))))&amp;"; "&amp;C1097))))</f>
        <v/>
      </c>
      <c r="J1097" s="18" t="str">
        <f aca="false">IF(A1097="","",A1097&amp;"|"&amp;COUNTIF(A$2:A1097,A1097))</f>
        <v>Sachet Vitamin B12|8</v>
      </c>
      <c r="K1097" s="18" t="n">
        <f aca="false">IF(OR(A1097="",B1097=""),0,IF(COUNTIFS(A$2:A1097,A1097,B$2:B1097,B1097)=1,1,0))</f>
        <v>1</v>
      </c>
    </row>
    <row r="1098" customFormat="false" ht="15" hidden="false" customHeight="false" outlineLevel="0" collapsed="false">
      <c r="A1098" s="15" t="s">
        <v>448</v>
      </c>
      <c r="B1098" s="15" t="s">
        <v>85</v>
      </c>
      <c r="C1098" s="15"/>
      <c r="D1098" s="15"/>
      <c r="F1098" s="18" t="str">
        <f aca="false">IF(B1098="","",IFERROR(INDEX(Materials!$B$2:$B$301,MATCH(B1098,Materials!$A$2:$A$301,0)),""))</f>
        <v>Active</v>
      </c>
      <c r="G1098" s="18" t="str">
        <f aca="true">IF(AND(A1098="",B1098=""),"",IF(A1098="","Missing product",IF(B1098="","Missing material",IF(COUNTIF(ProductList,A1098)=0,"Product not in Products list",IF(COUNTIF(MaterialList,B1098)=0,"Material not in Materials list","OK")))))</f>
        <v>OK</v>
      </c>
      <c r="H1098" s="18" t="str">
        <f aca="false">IF(F1098="Active",A1098&amp;"|"&amp;COUNTIFS(A$2:A1098,A1098,F$2:F1098,"Active"),"")</f>
        <v>Ca+k+D3|1</v>
      </c>
      <c r="I1098" s="18" t="str">
        <f aca="false">IF(B1098="","",IF(SUMPRODUCT(MAX((A$1:A1097=A1098)*(B$1:B1097=B1098)*ROW(A$1:A1097)))=0,C1098&amp;"",IF(C1098="",INDEX(I$1:I1097,SUMPRODUCT(MAX((A$1:A1097=A1098)*(B$1:B1097=B1098)*ROW(A$1:A1097)))),IF(INDEX(I$1:I1097,SUMPRODUCT(MAX((A$1:A1097=A1098)*(B$1:B1097=B1098)*ROW(A$1:A1097))))="",C1098&amp;"",INDEX(I$1:I1097,SUMPRODUCT(MAX((A$1:A1097=A1098)*(B$1:B1097=B1098)*ROW(A$1:A1097))))&amp;"; "&amp;C1098))))</f>
        <v/>
      </c>
      <c r="J1098" s="18" t="str">
        <f aca="false">IF(A1098="","",A1098&amp;"|"&amp;COUNTIF(A$2:A1098,A1098))</f>
        <v>Ca+k+D3|1</v>
      </c>
      <c r="K1098" s="18" t="n">
        <f aca="false">IF(OR(A1098="",B1098=""),0,IF(COUNTIFS(A$2:A1098,A1098,B$2:B1098,B1098)=1,1,0))</f>
        <v>1</v>
      </c>
    </row>
    <row r="1099" customFormat="false" ht="15" hidden="false" customHeight="false" outlineLevel="0" collapsed="false">
      <c r="A1099" s="15" t="s">
        <v>448</v>
      </c>
      <c r="B1099" s="15" t="s">
        <v>210</v>
      </c>
      <c r="C1099" s="15"/>
      <c r="D1099" s="15"/>
      <c r="F1099" s="18" t="str">
        <f aca="false">IF(B1099="","",IFERROR(INDEX(Materials!$B$2:$B$301,MATCH(B1099,Materials!$A$2:$A$301,0)),""))</f>
        <v>Active</v>
      </c>
      <c r="G1099" s="18" t="str">
        <f aca="true">IF(AND(A1099="",B1099=""),"",IF(A1099="","Missing product",IF(B1099="","Missing material",IF(COUNTIF(ProductList,A1099)=0,"Product not in Products list",IF(COUNTIF(MaterialList,B1099)=0,"Material not in Materials list","OK")))))</f>
        <v>OK</v>
      </c>
      <c r="H1099" s="18" t="str">
        <f aca="false">IF(F1099="Active",A1099&amp;"|"&amp;COUNTIFS(A$2:A1099,A1099,F$2:F1099,"Active"),"")</f>
        <v>Ca+k+D3|2</v>
      </c>
      <c r="I1099" s="18" t="str">
        <f aca="false">IF(B1099="","",IF(SUMPRODUCT(MAX((A$1:A1098=A1099)*(B$1:B1098=B1099)*ROW(A$1:A1098)))=0,C1099&amp;"",IF(C1099="",INDEX(I$1:I1098,SUMPRODUCT(MAX((A$1:A1098=A1099)*(B$1:B1098=B1099)*ROW(A$1:A1098)))),IF(INDEX(I$1:I1098,SUMPRODUCT(MAX((A$1:A1098=A1099)*(B$1:B1098=B1099)*ROW(A$1:A1098))))="",C1099&amp;"",INDEX(I$1:I1098,SUMPRODUCT(MAX((A$1:A1098=A1099)*(B$1:B1098=B1099)*ROW(A$1:A1098))))&amp;"; "&amp;C1099))))</f>
        <v/>
      </c>
      <c r="J1099" s="18" t="str">
        <f aca="false">IF(A1099="","",A1099&amp;"|"&amp;COUNTIF(A$2:A1099,A1099))</f>
        <v>Ca+k+D3|2</v>
      </c>
      <c r="K1099" s="18" t="n">
        <f aca="false">IF(OR(A1099="",B1099=""),0,IF(COUNTIFS(A$2:A1099,A1099,B$2:B1099,B1099)=1,1,0))</f>
        <v>1</v>
      </c>
    </row>
    <row r="1100" customFormat="false" ht="15" hidden="false" customHeight="false" outlineLevel="0" collapsed="false">
      <c r="A1100" s="15" t="s">
        <v>448</v>
      </c>
      <c r="B1100" s="15" t="s">
        <v>212</v>
      </c>
      <c r="C1100" s="15"/>
      <c r="D1100" s="15"/>
      <c r="F1100" s="18" t="str">
        <f aca="false">IF(B1100="","",IFERROR(INDEX(Materials!$B$2:$B$301,MATCH(B1100,Materials!$A$2:$A$301,0)),""))</f>
        <v>Active</v>
      </c>
      <c r="G1100" s="18" t="str">
        <f aca="true">IF(AND(A1100="",B1100=""),"",IF(A1100="","Missing product",IF(B1100="","Missing material",IF(COUNTIF(ProductList,A1100)=0,"Product not in Products list",IF(COUNTIF(MaterialList,B1100)=0,"Material not in Materials list","OK")))))</f>
        <v>OK</v>
      </c>
      <c r="H1100" s="18" t="str">
        <f aca="false">IF(F1100="Active",A1100&amp;"|"&amp;COUNTIFS(A$2:A1100,A1100,F$2:F1100,"Active"),"")</f>
        <v>Ca+k+D3|3</v>
      </c>
      <c r="I1100" s="18" t="str">
        <f aca="false">IF(B1100="","",IF(SUMPRODUCT(MAX((A$1:A1099=A1100)*(B$1:B1099=B1100)*ROW(A$1:A1099)))=0,C1100&amp;"",IF(C1100="",INDEX(I$1:I1099,SUMPRODUCT(MAX((A$1:A1099=A1100)*(B$1:B1099=B1100)*ROW(A$1:A1099)))),IF(INDEX(I$1:I1099,SUMPRODUCT(MAX((A$1:A1099=A1100)*(B$1:B1099=B1100)*ROW(A$1:A1099))))="",C1100&amp;"",INDEX(I$1:I1099,SUMPRODUCT(MAX((A$1:A1099=A1100)*(B$1:B1099=B1100)*ROW(A$1:A1099))))&amp;"; "&amp;C1100))))</f>
        <v/>
      </c>
      <c r="J1100" s="18" t="str">
        <f aca="false">IF(A1100="","",A1100&amp;"|"&amp;COUNTIF(A$2:A1100,A1100))</f>
        <v>Ca+k+D3|3</v>
      </c>
      <c r="K1100" s="18" t="n">
        <f aca="false">IF(OR(A1100="",B1100=""),0,IF(COUNTIFS(A$2:A1100,A1100,B$2:B1100,B1100)=1,1,0))</f>
        <v>1</v>
      </c>
    </row>
    <row r="1101" customFormat="false" ht="15" hidden="false" customHeight="false" outlineLevel="0" collapsed="false">
      <c r="A1101" s="15" t="s">
        <v>448</v>
      </c>
      <c r="B1101" s="15" t="s">
        <v>356</v>
      </c>
      <c r="C1101" s="15" t="s">
        <v>510</v>
      </c>
      <c r="D1101" s="15"/>
      <c r="F1101" s="18" t="str">
        <f aca="false">IF(B1101="","",IFERROR(INDEX(Materials!$B$2:$B$301,MATCH(B1101,Materials!$A$2:$A$301,0)),""))</f>
        <v>Sweetener / Filler</v>
      </c>
      <c r="G1101" s="18" t="str">
        <f aca="true">IF(AND(A1101="",B1101=""),"",IF(A1101="","Missing product",IF(B1101="","Missing material",IF(COUNTIF(ProductList,A1101)=0,"Product not in Products list",IF(COUNTIF(MaterialList,B1101)=0,"Material not in Materials list","OK")))))</f>
        <v>OK</v>
      </c>
      <c r="H1101" s="18" t="str">
        <f aca="false">IF(F1101="Active",A1101&amp;"|"&amp;COUNTIFS(A$2:A1101,A1101,F$2:F1101,"Active"),"")</f>
        <v/>
      </c>
      <c r="I1101" s="18" t="str">
        <f aca="false">IF(B1101="","",IF(SUMPRODUCT(MAX((A$1:A1100=A1101)*(B$1:B1100=B1101)*ROW(A$1:A1100)))=0,C1101&amp;"",IF(C1101="",INDEX(I$1:I1100,SUMPRODUCT(MAX((A$1:A1100=A1101)*(B$1:B1100=B1101)*ROW(A$1:A1100)))),IF(INDEX(I$1:I1100,SUMPRODUCT(MAX((A$1:A1100=A1101)*(B$1:B1100=B1101)*ROW(A$1:A1100))))="",C1101&amp;"",INDEX(I$1:I1100,SUMPRODUCT(MAX((A$1:A1100=A1101)*(B$1:B1100=B1101)*ROW(A$1:A1100))))&amp;"; "&amp;C1101))))</f>
        <v>Part 1</v>
      </c>
      <c r="J1101" s="18" t="str">
        <f aca="false">IF(A1101="","",A1101&amp;"|"&amp;COUNTIF(A$2:A1101,A1101))</f>
        <v>Ca+k+D3|4</v>
      </c>
      <c r="K1101" s="18" t="n">
        <f aca="false">IF(OR(A1101="",B1101=""),0,IF(COUNTIFS(A$2:A1101,A1101,B$2:B1101,B1101)=1,1,0))</f>
        <v>1</v>
      </c>
    </row>
    <row r="1102" customFormat="false" ht="15" hidden="false" customHeight="false" outlineLevel="0" collapsed="false">
      <c r="A1102" s="15" t="s">
        <v>448</v>
      </c>
      <c r="B1102" s="15" t="s">
        <v>356</v>
      </c>
      <c r="C1102" s="15" t="s">
        <v>511</v>
      </c>
      <c r="D1102" s="15"/>
      <c r="F1102" s="18" t="str">
        <f aca="false">IF(B1102="","",IFERROR(INDEX(Materials!$B$2:$B$301,MATCH(B1102,Materials!$A$2:$A$301,0)),""))</f>
        <v>Sweetener / Filler</v>
      </c>
      <c r="G1102" s="18" t="str">
        <f aca="true">IF(AND(A1102="",B1102=""),"",IF(A1102="","Missing product",IF(B1102="","Missing material",IF(COUNTIF(ProductList,A1102)=0,"Product not in Products list",IF(COUNTIF(MaterialList,B1102)=0,"Material not in Materials list","OK")))))</f>
        <v>OK</v>
      </c>
      <c r="H1102" s="18" t="str">
        <f aca="false">IF(F1102="Active",A1102&amp;"|"&amp;COUNTIFS(A$2:A1102,A1102,F$2:F1102,"Active"),"")</f>
        <v/>
      </c>
      <c r="I1102" s="18" t="str">
        <f aca="false">IF(B1102="","",IF(SUMPRODUCT(MAX((A$1:A1101=A1102)*(B$1:B1101=B1102)*ROW(A$1:A1101)))=0,C1102&amp;"",IF(C1102="",INDEX(I$1:I1101,SUMPRODUCT(MAX((A$1:A1101=A1102)*(B$1:B1101=B1102)*ROW(A$1:A1101)))),IF(INDEX(I$1:I1101,SUMPRODUCT(MAX((A$1:A1101=A1102)*(B$1:B1101=B1102)*ROW(A$1:A1101))))="",C1102&amp;"",INDEX(I$1:I1101,SUMPRODUCT(MAX((A$1:A1101=A1102)*(B$1:B1101=B1102)*ROW(A$1:A1101))))&amp;"; "&amp;C1102))))</f>
        <v>Part 1; Part 2</v>
      </c>
      <c r="J1102" s="18" t="str">
        <f aca="false">IF(A1102="","",A1102&amp;"|"&amp;COUNTIF(A$2:A1102,A1102))</f>
        <v>Ca+k+D3|5</v>
      </c>
      <c r="K1102" s="18" t="n">
        <f aca="false">IF(OR(A1102="",B1102=""),0,IF(COUNTIFS(A$2:A1102,A1102,B$2:B1102,B1102)=1,1,0))</f>
        <v>0</v>
      </c>
    </row>
    <row r="1103" customFormat="false" ht="15" hidden="false" customHeight="false" outlineLevel="0" collapsed="false">
      <c r="A1103" s="15" t="s">
        <v>448</v>
      </c>
      <c r="B1103" s="15" t="s">
        <v>219</v>
      </c>
      <c r="C1103" s="15"/>
      <c r="D1103" s="15"/>
      <c r="F1103" s="18" t="str">
        <f aca="false">IF(B1103="","",IFERROR(INDEX(Materials!$B$2:$B$301,MATCH(B1103,Materials!$A$2:$A$301,0)),""))</f>
        <v>Binder</v>
      </c>
      <c r="G1103" s="18" t="str">
        <f aca="true">IF(AND(A1103="",B1103=""),"",IF(A1103="","Missing product",IF(B1103="","Missing material",IF(COUNTIF(ProductList,A1103)=0,"Product not in Products list",IF(COUNTIF(MaterialList,B1103)=0,"Material not in Materials list","OK")))))</f>
        <v>OK</v>
      </c>
      <c r="H1103" s="18" t="str">
        <f aca="false">IF(F1103="Active",A1103&amp;"|"&amp;COUNTIFS(A$2:A1103,A1103,F$2:F1103,"Active"),"")</f>
        <v/>
      </c>
      <c r="I1103" s="18" t="str">
        <f aca="false">IF(B1103="","",IF(SUMPRODUCT(MAX((A$1:A1102=A1103)*(B$1:B1102=B1103)*ROW(A$1:A1102)))=0,C1103&amp;"",IF(C1103="",INDEX(I$1:I1102,SUMPRODUCT(MAX((A$1:A1102=A1103)*(B$1:B1102=B1103)*ROW(A$1:A1102)))),IF(INDEX(I$1:I1102,SUMPRODUCT(MAX((A$1:A1102=A1103)*(B$1:B1102=B1103)*ROW(A$1:A1102))))="",C1103&amp;"",INDEX(I$1:I1102,SUMPRODUCT(MAX((A$1:A1102=A1103)*(B$1:B1102=B1103)*ROW(A$1:A1102))))&amp;"; "&amp;C1103))))</f>
        <v/>
      </c>
      <c r="J1103" s="18" t="str">
        <f aca="false">IF(A1103="","",A1103&amp;"|"&amp;COUNTIF(A$2:A1103,A1103))</f>
        <v>Ca+k+D3|6</v>
      </c>
      <c r="K1103" s="18" t="n">
        <f aca="false">IF(OR(A1103="",B1103=""),0,IF(COUNTIFS(A$2:A1103,A1103,B$2:B1103,B1103)=1,1,0))</f>
        <v>1</v>
      </c>
    </row>
    <row r="1104" customFormat="false" ht="15" hidden="false" customHeight="false" outlineLevel="0" collapsed="false">
      <c r="A1104" s="15" t="s">
        <v>448</v>
      </c>
      <c r="B1104" s="15" t="s">
        <v>360</v>
      </c>
      <c r="C1104" s="15"/>
      <c r="D1104" s="15"/>
      <c r="F1104" s="18" t="str">
        <f aca="false">IF(B1104="","",IFERROR(INDEX(Materials!$B$2:$B$301,MATCH(B1104,Materials!$A$2:$A$301,0)),""))</f>
        <v>pH Modifier / Buffer</v>
      </c>
      <c r="G1104" s="18" t="str">
        <f aca="true">IF(AND(A1104="",B1104=""),"",IF(A1104="","Missing product",IF(B1104="","Missing material",IF(COUNTIF(ProductList,A1104)=0,"Product not in Products list",IF(COUNTIF(MaterialList,B1104)=0,"Material not in Materials list","OK")))))</f>
        <v>OK</v>
      </c>
      <c r="H1104" s="18" t="str">
        <f aca="false">IF(F1104="Active",A1104&amp;"|"&amp;COUNTIFS(A$2:A1104,A1104,F$2:F1104,"Active"),"")</f>
        <v/>
      </c>
      <c r="I1104" s="18" t="str">
        <f aca="false">IF(B1104="","",IF(SUMPRODUCT(MAX((A$1:A1103=A1104)*(B$1:B1103=B1104)*ROW(A$1:A1103)))=0,C1104&amp;"",IF(C1104="",INDEX(I$1:I1103,SUMPRODUCT(MAX((A$1:A1103=A1104)*(B$1:B1103=B1104)*ROW(A$1:A1103)))),IF(INDEX(I$1:I1103,SUMPRODUCT(MAX((A$1:A1103=A1104)*(B$1:B1103=B1104)*ROW(A$1:A1103))))="",C1104&amp;"",INDEX(I$1:I1103,SUMPRODUCT(MAX((A$1:A1103=A1104)*(B$1:B1103=B1104)*ROW(A$1:A1103))))&amp;"; "&amp;C1104))))</f>
        <v/>
      </c>
      <c r="J1104" s="18" t="str">
        <f aca="false">IF(A1104="","",A1104&amp;"|"&amp;COUNTIF(A$2:A1104,A1104))</f>
        <v>Ca+k+D3|7</v>
      </c>
      <c r="K1104" s="18" t="n">
        <f aca="false">IF(OR(A1104="",B1104=""),0,IF(COUNTIFS(A$2:A1104,A1104,B$2:B1104,B1104)=1,1,0))</f>
        <v>1</v>
      </c>
    </row>
    <row r="1105" customFormat="false" ht="15" hidden="false" customHeight="false" outlineLevel="0" collapsed="false">
      <c r="A1105" s="15" t="s">
        <v>448</v>
      </c>
      <c r="B1105" s="15" t="s">
        <v>301</v>
      </c>
      <c r="C1105" s="15"/>
      <c r="D1105" s="15"/>
      <c r="F1105" s="18" t="str">
        <f aca="false">IF(B1105="","",IFERROR(INDEX(Materials!$B$2:$B$301,MATCH(B1105,Materials!$A$2:$A$301,0)),""))</f>
        <v>Lubricant</v>
      </c>
      <c r="G1105" s="18" t="str">
        <f aca="true">IF(AND(A1105="",B1105=""),"",IF(A1105="","Missing product",IF(B1105="","Missing material",IF(COUNTIF(ProductList,A1105)=0,"Product not in Products list",IF(COUNTIF(MaterialList,B1105)=0,"Material not in Materials list","OK")))))</f>
        <v>OK</v>
      </c>
      <c r="H1105" s="18" t="str">
        <f aca="false">IF(F1105="Active",A1105&amp;"|"&amp;COUNTIFS(A$2:A1105,A1105,F$2:F1105,"Active"),"")</f>
        <v/>
      </c>
      <c r="I1105" s="18" t="str">
        <f aca="false">IF(B1105="","",IF(SUMPRODUCT(MAX((A$1:A1104=A1105)*(B$1:B1104=B1105)*ROW(A$1:A1104)))=0,C1105&amp;"",IF(C1105="",INDEX(I$1:I1104,SUMPRODUCT(MAX((A$1:A1104=A1105)*(B$1:B1104=B1105)*ROW(A$1:A1104)))),IF(INDEX(I$1:I1104,SUMPRODUCT(MAX((A$1:A1104=A1105)*(B$1:B1104=B1105)*ROW(A$1:A1104))))="",C1105&amp;"",INDEX(I$1:I1104,SUMPRODUCT(MAX((A$1:A1104=A1105)*(B$1:B1104=B1105)*ROW(A$1:A1104))))&amp;"; "&amp;C1105))))</f>
        <v/>
      </c>
      <c r="J1105" s="18" t="str">
        <f aca="false">IF(A1105="","",A1105&amp;"|"&amp;COUNTIF(A$2:A1105,A1105))</f>
        <v>Ca+k+D3|8</v>
      </c>
      <c r="K1105" s="18" t="n">
        <f aca="false">IF(OR(A1105="",B1105=""),0,IF(COUNTIFS(A$2:A1105,A1105,B$2:B1105,B1105)=1,1,0))</f>
        <v>1</v>
      </c>
    </row>
    <row r="1106" customFormat="false" ht="15" hidden="false" customHeight="false" outlineLevel="0" collapsed="false">
      <c r="A1106" s="15" t="s">
        <v>448</v>
      </c>
      <c r="B1106" s="15" t="s">
        <v>355</v>
      </c>
      <c r="C1106" s="15"/>
      <c r="D1106" s="15"/>
      <c r="F1106" s="18" t="str">
        <f aca="false">IF(B1106="","",IFERROR(INDEX(Materials!$B$2:$B$301,MATCH(B1106,Materials!$A$2:$A$301,0)),""))</f>
        <v>Sweetener</v>
      </c>
      <c r="G1106" s="18" t="str">
        <f aca="true">IF(AND(A1106="",B1106=""),"",IF(A1106="","Missing product",IF(B1106="","Missing material",IF(COUNTIF(ProductList,A1106)=0,"Product not in Products list",IF(COUNTIF(MaterialList,B1106)=0,"Material not in Materials list","OK")))))</f>
        <v>OK</v>
      </c>
      <c r="H1106" s="18" t="str">
        <f aca="false">IF(F1106="Active",A1106&amp;"|"&amp;COUNTIFS(A$2:A1106,A1106,F$2:F1106,"Active"),"")</f>
        <v/>
      </c>
      <c r="I1106" s="18" t="str">
        <f aca="false">IF(B1106="","",IF(SUMPRODUCT(MAX((A$1:A1105=A1106)*(B$1:B1105=B1106)*ROW(A$1:A1105)))=0,C1106&amp;"",IF(C1106="",INDEX(I$1:I1105,SUMPRODUCT(MAX((A$1:A1105=A1106)*(B$1:B1105=B1106)*ROW(A$1:A1105)))),IF(INDEX(I$1:I1105,SUMPRODUCT(MAX((A$1:A1105=A1106)*(B$1:B1105=B1106)*ROW(A$1:A1105))))="",C1106&amp;"",INDEX(I$1:I1105,SUMPRODUCT(MAX((A$1:A1105=A1106)*(B$1:B1105=B1106)*ROW(A$1:A1105))))&amp;"; "&amp;C1106))))</f>
        <v/>
      </c>
      <c r="J1106" s="18" t="str">
        <f aca="false">IF(A1106="","",A1106&amp;"|"&amp;COUNTIF(A$2:A1106,A1106))</f>
        <v>Ca+k+D3|9</v>
      </c>
      <c r="K1106" s="18" t="n">
        <f aca="false">IF(OR(A1106="",B1106=""),0,IF(COUNTIFS(A$2:A1106,A1106,B$2:B1106,B1106)=1,1,0))</f>
        <v>1</v>
      </c>
    </row>
    <row r="1107" customFormat="false" ht="15" hidden="false" customHeight="false" outlineLevel="0" collapsed="false">
      <c r="A1107" s="15" t="s">
        <v>448</v>
      </c>
      <c r="B1107" s="15" t="s">
        <v>281</v>
      </c>
      <c r="C1107" s="15"/>
      <c r="D1107" s="15"/>
      <c r="F1107" s="18" t="str">
        <f aca="false">IF(B1107="","",IFERROR(INDEX(Materials!$B$2:$B$301,MATCH(B1107,Materials!$A$2:$A$301,0)),""))</f>
        <v>Flavour</v>
      </c>
      <c r="G1107" s="18" t="str">
        <f aca="true">IF(AND(A1107="",B1107=""),"",IF(A1107="","Missing product",IF(B1107="","Missing material",IF(COUNTIF(ProductList,A1107)=0,"Product not in Products list",IF(COUNTIF(MaterialList,B1107)=0,"Material not in Materials list","OK")))))</f>
        <v>OK</v>
      </c>
      <c r="H1107" s="18" t="str">
        <f aca="false">IF(F1107="Active",A1107&amp;"|"&amp;COUNTIFS(A$2:A1107,A1107,F$2:F1107,"Active"),"")</f>
        <v/>
      </c>
      <c r="I1107" s="18" t="str">
        <f aca="false">IF(B1107="","",IF(SUMPRODUCT(MAX((A$1:A1106=A1107)*(B$1:B1106=B1107)*ROW(A$1:A1106)))=0,C1107&amp;"",IF(C1107="",INDEX(I$1:I1106,SUMPRODUCT(MAX((A$1:A1106=A1107)*(B$1:B1106=B1107)*ROW(A$1:A1106)))),IF(INDEX(I$1:I1106,SUMPRODUCT(MAX((A$1:A1106=A1107)*(B$1:B1106=B1107)*ROW(A$1:A1106))))="",C1107&amp;"",INDEX(I$1:I1106,SUMPRODUCT(MAX((A$1:A1106=A1107)*(B$1:B1106=B1107)*ROW(A$1:A1106))))&amp;"; "&amp;C1107))))</f>
        <v/>
      </c>
      <c r="J1107" s="18" t="str">
        <f aca="false">IF(A1107="","",A1107&amp;"|"&amp;COUNTIF(A$2:A1107,A1107))</f>
        <v>Ca+k+D3|10</v>
      </c>
      <c r="K1107" s="18" t="n">
        <f aca="false">IF(OR(A1107="",B1107=""),0,IF(COUNTIFS(A$2:A1107,A1107,B$2:B1107,B1107)=1,1,0))</f>
        <v>1</v>
      </c>
    </row>
    <row r="1108" customFormat="false" ht="15" hidden="false" customHeight="false" outlineLevel="0" collapsed="false">
      <c r="A1108" s="15" t="s">
        <v>448</v>
      </c>
      <c r="B1108" s="15" t="s">
        <v>252</v>
      </c>
      <c r="C1108" s="15"/>
      <c r="D1108" s="15"/>
      <c r="F1108" s="18" t="str">
        <f aca="false">IF(B1108="","",IFERROR(INDEX(Materials!$B$2:$B$301,MATCH(B1108,Materials!$A$2:$A$301,0)),""))</f>
        <v>Colorant</v>
      </c>
      <c r="G1108" s="18" t="str">
        <f aca="true">IF(AND(A1108="",B1108=""),"",IF(A1108="","Missing product",IF(B1108="","Missing material",IF(COUNTIF(ProductList,A1108)=0,"Product not in Products list",IF(COUNTIF(MaterialList,B1108)=0,"Material not in Materials list","OK")))))</f>
        <v>OK</v>
      </c>
      <c r="H1108" s="18" t="str">
        <f aca="false">IF(F1108="Active",A1108&amp;"|"&amp;COUNTIFS(A$2:A1108,A1108,F$2:F1108,"Active"),"")</f>
        <v/>
      </c>
      <c r="I1108" s="18" t="str">
        <f aca="false">IF(B1108="","",IF(SUMPRODUCT(MAX((A$1:A1107=A1108)*(B$1:B1107=B1108)*ROW(A$1:A1107)))=0,C1108&amp;"",IF(C1108="",INDEX(I$1:I1107,SUMPRODUCT(MAX((A$1:A1107=A1108)*(B$1:B1107=B1108)*ROW(A$1:A1107)))),IF(INDEX(I$1:I1107,SUMPRODUCT(MAX((A$1:A1107=A1108)*(B$1:B1107=B1108)*ROW(A$1:A1107))))="",C1108&amp;"",INDEX(I$1:I1107,SUMPRODUCT(MAX((A$1:A1107=A1108)*(B$1:B1107=B1108)*ROW(A$1:A1107))))&amp;"; "&amp;C1108))))</f>
        <v/>
      </c>
      <c r="J1108" s="18" t="str">
        <f aca="false">IF(A1108="","",A1108&amp;"|"&amp;COUNTIF(A$2:A1108,A1108))</f>
        <v>Ca+k+D3|11</v>
      </c>
      <c r="K1108" s="18" t="n">
        <f aca="false">IF(OR(A1108="",B1108=""),0,IF(COUNTIFS(A$2:A1108,A1108,B$2:B1108,B1108)=1,1,0))</f>
        <v>1</v>
      </c>
    </row>
    <row r="1109" customFormat="false" ht="15" hidden="false" customHeight="false" outlineLevel="0" collapsed="false">
      <c r="A1109" s="15" t="s">
        <v>448</v>
      </c>
      <c r="B1109" s="15" t="s">
        <v>336</v>
      </c>
      <c r="C1109" s="15"/>
      <c r="D1109" s="15"/>
      <c r="F1109" s="18" t="str">
        <f aca="false">IF(B1109="","",IFERROR(INDEX(Materials!$B$2:$B$301,MATCH(B1109,Materials!$A$2:$A$301,0)),""))</f>
        <v>Solvent</v>
      </c>
      <c r="G1109" s="18" t="str">
        <f aca="true">IF(AND(A1109="",B1109=""),"",IF(A1109="","Missing product",IF(B1109="","Missing material",IF(COUNTIF(ProductList,A1109)=0,"Product not in Products list",IF(COUNTIF(MaterialList,B1109)=0,"Material not in Materials list","OK")))))</f>
        <v>OK</v>
      </c>
      <c r="H1109" s="18" t="str">
        <f aca="false">IF(F1109="Active",A1109&amp;"|"&amp;COUNTIFS(A$2:A1109,A1109,F$2:F1109,"Active"),"")</f>
        <v/>
      </c>
      <c r="I1109" s="18" t="str">
        <f aca="false">IF(B1109="","",IF(SUMPRODUCT(MAX((A$1:A1108=A1109)*(B$1:B1108=B1109)*ROW(A$1:A1108)))=0,C1109&amp;"",IF(C1109="",INDEX(I$1:I1108,SUMPRODUCT(MAX((A$1:A1108=A1109)*(B$1:B1108=B1109)*ROW(A$1:A1108)))),IF(INDEX(I$1:I1108,SUMPRODUCT(MAX((A$1:A1108=A1109)*(B$1:B1108=B1109)*ROW(A$1:A1108))))="",C1109&amp;"",INDEX(I$1:I1108,SUMPRODUCT(MAX((A$1:A1108=A1109)*(B$1:B1108=B1109)*ROW(A$1:A1108))))&amp;"; "&amp;C1109))))</f>
        <v/>
      </c>
      <c r="J1109" s="18" t="str">
        <f aca="false">IF(A1109="","",A1109&amp;"|"&amp;COUNTIF(A$2:A1109,A1109))</f>
        <v>Ca+k+D3|12</v>
      </c>
      <c r="K1109" s="18" t="n">
        <f aca="false">IF(OR(A1109="",B1109=""),0,IF(COUNTIFS(A$2:A1109,A1109,B$2:B1109,B1109)=1,1,0))</f>
        <v>1</v>
      </c>
    </row>
    <row r="1110" customFormat="false" ht="15" hidden="false" customHeight="false" outlineLevel="0" collapsed="false">
      <c r="A1110" s="15" t="s">
        <v>450</v>
      </c>
      <c r="B1110" s="15" t="s">
        <v>74</v>
      </c>
      <c r="C1110" s="15"/>
      <c r="D1110" s="15"/>
      <c r="F1110" s="18" t="str">
        <f aca="false">IF(B1110="","",IFERROR(INDEX(Materials!$B$2:$B$301,MATCH(B1110,Materials!$A$2:$A$301,0)),""))</f>
        <v>Active</v>
      </c>
      <c r="G1110" s="18" t="str">
        <f aca="true">IF(AND(A1110="",B1110=""),"",IF(A1110="","Missing product",IF(B1110="","Missing material",IF(COUNTIF(ProductList,A1110)=0,"Product not in Products list",IF(COUNTIF(MaterialList,B1110)=0,"Material not in Materials list","OK")))))</f>
        <v>OK</v>
      </c>
      <c r="H1110" s="18" t="str">
        <f aca="false">IF(F1110="Active",A1110&amp;"|"&amp;COUNTIFS(A$2:A1110,A1110,F$2:F1110,"Active"),"")</f>
        <v>Vitamin C 1000 mg|1</v>
      </c>
      <c r="I1110" s="18" t="str">
        <f aca="false">IF(B1110="","",IF(SUMPRODUCT(MAX((A$1:A1109=A1110)*(B$1:B1109=B1110)*ROW(A$1:A1109)))=0,C1110&amp;"",IF(C1110="",INDEX(I$1:I1109,SUMPRODUCT(MAX((A$1:A1109=A1110)*(B$1:B1109=B1110)*ROW(A$1:A1109)))),IF(INDEX(I$1:I1109,SUMPRODUCT(MAX((A$1:A1109=A1110)*(B$1:B1109=B1110)*ROW(A$1:A1109))))="",C1110&amp;"",INDEX(I$1:I1109,SUMPRODUCT(MAX((A$1:A1109=A1110)*(B$1:B1109=B1110)*ROW(A$1:A1109))))&amp;"; "&amp;C1110))))</f>
        <v/>
      </c>
      <c r="J1110" s="18" t="str">
        <f aca="false">IF(A1110="","",A1110&amp;"|"&amp;COUNTIF(A$2:A1110,A1110))</f>
        <v>Vitamin C 1000 mg|1</v>
      </c>
      <c r="K1110" s="18" t="n">
        <f aca="false">IF(OR(A1110="",B1110=""),0,IF(COUNTIFS(A$2:A1110,A1110,B$2:B1110,B1110)=1,1,0))</f>
        <v>1</v>
      </c>
    </row>
    <row r="1111" customFormat="false" ht="15" hidden="false" customHeight="false" outlineLevel="0" collapsed="false">
      <c r="A1111" s="15" t="s">
        <v>450</v>
      </c>
      <c r="B1111" s="15" t="s">
        <v>268</v>
      </c>
      <c r="C1111" s="15"/>
      <c r="D1111" s="15"/>
      <c r="F1111" s="18" t="str">
        <f aca="false">IF(B1111="","",IFERROR(INDEX(Materials!$B$2:$B$301,MATCH(B1111,Materials!$A$2:$A$301,0)),""))</f>
        <v>Filler / Diluent</v>
      </c>
      <c r="G1111" s="18" t="str">
        <f aca="true">IF(AND(A1111="",B1111=""),"",IF(A1111="","Missing product",IF(B1111="","Missing material",IF(COUNTIF(ProductList,A1111)=0,"Product not in Products list",IF(COUNTIF(MaterialList,B1111)=0,"Material not in Materials list","OK")))))</f>
        <v>OK</v>
      </c>
      <c r="H1111" s="18" t="str">
        <f aca="false">IF(F1111="Active",A1111&amp;"|"&amp;COUNTIFS(A$2:A1111,A1111,F$2:F1111,"Active"),"")</f>
        <v/>
      </c>
      <c r="I1111" s="18" t="str">
        <f aca="false">IF(B1111="","",IF(SUMPRODUCT(MAX((A$1:A1110=A1111)*(B$1:B1110=B1111)*ROW(A$1:A1110)))=0,C1111&amp;"",IF(C1111="",INDEX(I$1:I1110,SUMPRODUCT(MAX((A$1:A1110=A1111)*(B$1:B1110=B1111)*ROW(A$1:A1110)))),IF(INDEX(I$1:I1110,SUMPRODUCT(MAX((A$1:A1110=A1111)*(B$1:B1110=B1111)*ROW(A$1:A1110))))="",C1111&amp;"",INDEX(I$1:I1110,SUMPRODUCT(MAX((A$1:A1110=A1111)*(B$1:B1110=B1111)*ROW(A$1:A1110))))&amp;"; "&amp;C1111))))</f>
        <v/>
      </c>
      <c r="J1111" s="18" t="str">
        <f aca="false">IF(A1111="","",A1111&amp;"|"&amp;COUNTIF(A$2:A1111,A1111))</f>
        <v>Vitamin C 1000 mg|2</v>
      </c>
      <c r="K1111" s="18" t="n">
        <f aca="false">IF(OR(A1111="",B1111=""),0,IF(COUNTIFS(A$2:A1111,A1111,B$2:B1111,B1111)=1,1,0))</f>
        <v>1</v>
      </c>
    </row>
    <row r="1112" customFormat="false" ht="15" hidden="false" customHeight="false" outlineLevel="0" collapsed="false">
      <c r="A1112" s="15" t="s">
        <v>450</v>
      </c>
      <c r="B1112" s="15" t="s">
        <v>356</v>
      </c>
      <c r="C1112" s="15"/>
      <c r="D1112" s="15"/>
      <c r="F1112" s="18" t="str">
        <f aca="false">IF(B1112="","",IFERROR(INDEX(Materials!$B$2:$B$301,MATCH(B1112,Materials!$A$2:$A$301,0)),""))</f>
        <v>Sweetener / Filler</v>
      </c>
      <c r="G1112" s="18" t="str">
        <f aca="true">IF(AND(A1112="",B1112=""),"",IF(A1112="","Missing product",IF(B1112="","Missing material",IF(COUNTIF(ProductList,A1112)=0,"Product not in Products list",IF(COUNTIF(MaterialList,B1112)=0,"Material not in Materials list","OK")))))</f>
        <v>OK</v>
      </c>
      <c r="H1112" s="18" t="str">
        <f aca="false">IF(F1112="Active",A1112&amp;"|"&amp;COUNTIFS(A$2:A1112,A1112,F$2:F1112,"Active"),"")</f>
        <v/>
      </c>
      <c r="I1112" s="18" t="str">
        <f aca="false">IF(B1112="","",IF(SUMPRODUCT(MAX((A$1:A1111=A1112)*(B$1:B1111=B1112)*ROW(A$1:A1111)))=0,C1112&amp;"",IF(C1112="",INDEX(I$1:I1111,SUMPRODUCT(MAX((A$1:A1111=A1112)*(B$1:B1111=B1112)*ROW(A$1:A1111)))),IF(INDEX(I$1:I1111,SUMPRODUCT(MAX((A$1:A1111=A1112)*(B$1:B1111=B1112)*ROW(A$1:A1111))))="",C1112&amp;"",INDEX(I$1:I1111,SUMPRODUCT(MAX((A$1:A1111=A1112)*(B$1:B1111=B1112)*ROW(A$1:A1111))))&amp;"; "&amp;C1112))))</f>
        <v/>
      </c>
      <c r="J1112" s="18" t="str">
        <f aca="false">IF(A1112="","",A1112&amp;"|"&amp;COUNTIF(A$2:A1112,A1112))</f>
        <v>Vitamin C 1000 mg|3</v>
      </c>
      <c r="K1112" s="18" t="n">
        <f aca="false">IF(OR(A1112="",B1112=""),0,IF(COUNTIFS(A$2:A1112,A1112,B$2:B1112,B1112)=1,1,0))</f>
        <v>1</v>
      </c>
    </row>
    <row r="1113" customFormat="false" ht="15" hidden="false" customHeight="false" outlineLevel="0" collapsed="false">
      <c r="A1113" s="15" t="s">
        <v>450</v>
      </c>
      <c r="B1113" s="15" t="s">
        <v>219</v>
      </c>
      <c r="C1113" s="15"/>
      <c r="D1113" s="15"/>
      <c r="F1113" s="18" t="str">
        <f aca="false">IF(B1113="","",IFERROR(INDEX(Materials!$B$2:$B$301,MATCH(B1113,Materials!$A$2:$A$301,0)),""))</f>
        <v>Binder</v>
      </c>
      <c r="G1113" s="18" t="str">
        <f aca="true">IF(AND(A1113="",B1113=""),"",IF(A1113="","Missing product",IF(B1113="","Missing material",IF(COUNTIF(ProductList,A1113)=0,"Product not in Products list",IF(COUNTIF(MaterialList,B1113)=0,"Material not in Materials list","OK")))))</f>
        <v>OK</v>
      </c>
      <c r="H1113" s="18" t="str">
        <f aca="false">IF(F1113="Active",A1113&amp;"|"&amp;COUNTIFS(A$2:A1113,A1113,F$2:F1113,"Active"),"")</f>
        <v/>
      </c>
      <c r="I1113" s="18" t="str">
        <f aca="false">IF(B1113="","",IF(SUMPRODUCT(MAX((A$1:A1112=A1113)*(B$1:B1112=B1113)*ROW(A$1:A1112)))=0,C1113&amp;"",IF(C1113="",INDEX(I$1:I1112,SUMPRODUCT(MAX((A$1:A1112=A1113)*(B$1:B1112=B1113)*ROW(A$1:A1112)))),IF(INDEX(I$1:I1112,SUMPRODUCT(MAX((A$1:A1112=A1113)*(B$1:B1112=B1113)*ROW(A$1:A1112))))="",C1113&amp;"",INDEX(I$1:I1112,SUMPRODUCT(MAX((A$1:A1112=A1113)*(B$1:B1112=B1113)*ROW(A$1:A1112))))&amp;"; "&amp;C1113))))</f>
        <v/>
      </c>
      <c r="J1113" s="18" t="str">
        <f aca="false">IF(A1113="","",A1113&amp;"|"&amp;COUNTIF(A$2:A1113,A1113))</f>
        <v>Vitamin C 1000 mg|4</v>
      </c>
      <c r="K1113" s="18" t="n">
        <f aca="false">IF(OR(A1113="",B1113=""),0,IF(COUNTIFS(A$2:A1113,A1113,B$2:B1113,B1113)=1,1,0))</f>
        <v>1</v>
      </c>
    </row>
    <row r="1114" customFormat="false" ht="15" hidden="false" customHeight="false" outlineLevel="0" collapsed="false">
      <c r="A1114" s="15" t="s">
        <v>450</v>
      </c>
      <c r="B1114" s="15" t="s">
        <v>355</v>
      </c>
      <c r="C1114" s="15"/>
      <c r="D1114" s="15"/>
      <c r="F1114" s="18" t="str">
        <f aca="false">IF(B1114="","",IFERROR(INDEX(Materials!$B$2:$B$301,MATCH(B1114,Materials!$A$2:$A$301,0)),""))</f>
        <v>Sweetener</v>
      </c>
      <c r="G1114" s="18" t="str">
        <f aca="true">IF(AND(A1114="",B1114=""),"",IF(A1114="","Missing product",IF(B1114="","Missing material",IF(COUNTIF(ProductList,A1114)=0,"Product not in Products list",IF(COUNTIF(MaterialList,B1114)=0,"Material not in Materials list","OK")))))</f>
        <v>OK</v>
      </c>
      <c r="H1114" s="18" t="str">
        <f aca="false">IF(F1114="Active",A1114&amp;"|"&amp;COUNTIFS(A$2:A1114,A1114,F$2:F1114,"Active"),"")</f>
        <v/>
      </c>
      <c r="I1114" s="18" t="str">
        <f aca="false">IF(B1114="","",IF(SUMPRODUCT(MAX((A$1:A1113=A1114)*(B$1:B1113=B1114)*ROW(A$1:A1113)))=0,C1114&amp;"",IF(C1114="",INDEX(I$1:I1113,SUMPRODUCT(MAX((A$1:A1113=A1114)*(B$1:B1113=B1114)*ROW(A$1:A1113)))),IF(INDEX(I$1:I1113,SUMPRODUCT(MAX((A$1:A1113=A1114)*(B$1:B1113=B1114)*ROW(A$1:A1113))))="",C1114&amp;"",INDEX(I$1:I1113,SUMPRODUCT(MAX((A$1:A1113=A1114)*(B$1:B1113=B1114)*ROW(A$1:A1113))))&amp;"; "&amp;C1114))))</f>
        <v/>
      </c>
      <c r="J1114" s="18" t="str">
        <f aca="false">IF(A1114="","",A1114&amp;"|"&amp;COUNTIF(A$2:A1114,A1114))</f>
        <v>Vitamin C 1000 mg|5</v>
      </c>
      <c r="K1114" s="18" t="n">
        <f aca="false">IF(OR(A1114="",B1114=""),0,IF(COUNTIFS(A$2:A1114,A1114,B$2:B1114,B1114)=1,1,0))</f>
        <v>1</v>
      </c>
    </row>
    <row r="1115" customFormat="false" ht="15" hidden="false" customHeight="false" outlineLevel="0" collapsed="false">
      <c r="A1115" s="15" t="s">
        <v>450</v>
      </c>
      <c r="B1115" s="15" t="s">
        <v>287</v>
      </c>
      <c r="C1115" s="15"/>
      <c r="D1115" s="15"/>
      <c r="F1115" s="18" t="str">
        <f aca="false">IF(B1115="","",IFERROR(INDEX(Materials!$B$2:$B$301,MATCH(B1115,Materials!$A$2:$A$301,0)),""))</f>
        <v>Flavour</v>
      </c>
      <c r="G1115" s="18" t="str">
        <f aca="true">IF(AND(A1115="",B1115=""),"",IF(A1115="","Missing product",IF(B1115="","Missing material",IF(COUNTIF(ProductList,A1115)=0,"Product not in Products list",IF(COUNTIF(MaterialList,B1115)=0,"Material not in Materials list","OK")))))</f>
        <v>OK</v>
      </c>
      <c r="H1115" s="18" t="str">
        <f aca="false">IF(F1115="Active",A1115&amp;"|"&amp;COUNTIFS(A$2:A1115,A1115,F$2:F1115,"Active"),"")</f>
        <v/>
      </c>
      <c r="I1115" s="18" t="str">
        <f aca="false">IF(B1115="","",IF(SUMPRODUCT(MAX((A$1:A1114=A1115)*(B$1:B1114=B1115)*ROW(A$1:A1114)))=0,C1115&amp;"",IF(C1115="",INDEX(I$1:I1114,SUMPRODUCT(MAX((A$1:A1114=A1115)*(B$1:B1114=B1115)*ROW(A$1:A1114)))),IF(INDEX(I$1:I1114,SUMPRODUCT(MAX((A$1:A1114=A1115)*(B$1:B1114=B1115)*ROW(A$1:A1114))))="",C1115&amp;"",INDEX(I$1:I1114,SUMPRODUCT(MAX((A$1:A1114=A1115)*(B$1:B1114=B1115)*ROW(A$1:A1114))))&amp;"; "&amp;C1115))))</f>
        <v/>
      </c>
      <c r="J1115" s="18" t="str">
        <f aca="false">IF(A1115="","",A1115&amp;"|"&amp;COUNTIF(A$2:A1115,A1115))</f>
        <v>Vitamin C 1000 mg|6</v>
      </c>
      <c r="K1115" s="18" t="n">
        <f aca="false">IF(OR(A1115="",B1115=""),0,IF(COUNTIFS(A$2:A1115,A1115,B$2:B1115,B1115)=1,1,0))</f>
        <v>1</v>
      </c>
    </row>
    <row r="1116" customFormat="false" ht="15" hidden="false" customHeight="false" outlineLevel="0" collapsed="false">
      <c r="A1116" s="15" t="s">
        <v>450</v>
      </c>
      <c r="B1116" s="15" t="s">
        <v>254</v>
      </c>
      <c r="C1116" s="15"/>
      <c r="D1116" s="15"/>
      <c r="F1116" s="18" t="str">
        <f aca="false">IF(B1116="","",IFERROR(INDEX(Materials!$B$2:$B$301,MATCH(B1116,Materials!$A$2:$A$301,0)),""))</f>
        <v>Colorant</v>
      </c>
      <c r="G1116" s="18" t="str">
        <f aca="true">IF(AND(A1116="",B1116=""),"",IF(A1116="","Missing product",IF(B1116="","Missing material",IF(COUNTIF(ProductList,A1116)=0,"Product not in Products list",IF(COUNTIF(MaterialList,B1116)=0,"Material not in Materials list","OK")))))</f>
        <v>OK</v>
      </c>
      <c r="H1116" s="18" t="str">
        <f aca="false">IF(F1116="Active",A1116&amp;"|"&amp;COUNTIFS(A$2:A1116,A1116,F$2:F1116,"Active"),"")</f>
        <v/>
      </c>
      <c r="I1116" s="18" t="str">
        <f aca="false">IF(B1116="","",IF(SUMPRODUCT(MAX((A$1:A1115=A1116)*(B$1:B1115=B1116)*ROW(A$1:A1115)))=0,C1116&amp;"",IF(C1116="",INDEX(I$1:I1115,SUMPRODUCT(MAX((A$1:A1115=A1116)*(B$1:B1115=B1116)*ROW(A$1:A1115)))),IF(INDEX(I$1:I1115,SUMPRODUCT(MAX((A$1:A1115=A1116)*(B$1:B1115=B1116)*ROW(A$1:A1115))))="",C1116&amp;"",INDEX(I$1:I1115,SUMPRODUCT(MAX((A$1:A1115=A1116)*(B$1:B1115=B1116)*ROW(A$1:A1115))))&amp;"; "&amp;C1116))))</f>
        <v/>
      </c>
      <c r="J1116" s="18" t="str">
        <f aca="false">IF(A1116="","",A1116&amp;"|"&amp;COUNTIF(A$2:A1116,A1116))</f>
        <v>Vitamin C 1000 mg|7</v>
      </c>
      <c r="K1116" s="18" t="n">
        <f aca="false">IF(OR(A1116="",B1116=""),0,IF(COUNTIFS(A$2:A1116,A1116,B$2:B1116,B1116)=1,1,0))</f>
        <v>1</v>
      </c>
    </row>
    <row r="1117" customFormat="false" ht="15" hidden="false" customHeight="false" outlineLevel="0" collapsed="false">
      <c r="A1117" s="15" t="s">
        <v>450</v>
      </c>
      <c r="B1117" s="15" t="s">
        <v>301</v>
      </c>
      <c r="C1117" s="15"/>
      <c r="D1117" s="15"/>
      <c r="F1117" s="18" t="str">
        <f aca="false">IF(B1117="","",IFERROR(INDEX(Materials!$B$2:$B$301,MATCH(B1117,Materials!$A$2:$A$301,0)),""))</f>
        <v>Lubricant</v>
      </c>
      <c r="G1117" s="18" t="str">
        <f aca="true">IF(AND(A1117="",B1117=""),"",IF(A1117="","Missing product",IF(B1117="","Missing material",IF(COUNTIF(ProductList,A1117)=0,"Product not in Products list",IF(COUNTIF(MaterialList,B1117)=0,"Material not in Materials list","OK")))))</f>
        <v>OK</v>
      </c>
      <c r="H1117" s="18" t="str">
        <f aca="false">IF(F1117="Active",A1117&amp;"|"&amp;COUNTIFS(A$2:A1117,A1117,F$2:F1117,"Active"),"")</f>
        <v/>
      </c>
      <c r="I1117" s="18" t="str">
        <f aca="false">IF(B1117="","",IF(SUMPRODUCT(MAX((A$1:A1116=A1117)*(B$1:B1116=B1117)*ROW(A$1:A1116)))=0,C1117&amp;"",IF(C1117="",INDEX(I$1:I1116,SUMPRODUCT(MAX((A$1:A1116=A1117)*(B$1:B1116=B1117)*ROW(A$1:A1116)))),IF(INDEX(I$1:I1116,SUMPRODUCT(MAX((A$1:A1116=A1117)*(B$1:B1116=B1117)*ROW(A$1:A1116))))="",C1117&amp;"",INDEX(I$1:I1116,SUMPRODUCT(MAX((A$1:A1116=A1117)*(B$1:B1116=B1117)*ROW(A$1:A1116))))&amp;"; "&amp;C1117))))</f>
        <v/>
      </c>
      <c r="J1117" s="18" t="str">
        <f aca="false">IF(A1117="","",A1117&amp;"|"&amp;COUNTIF(A$2:A1117,A1117))</f>
        <v>Vitamin C 1000 mg|8</v>
      </c>
      <c r="K1117" s="18" t="n">
        <f aca="false">IF(OR(A1117="",B1117=""),0,IF(COUNTIFS(A$2:A1117,A1117,B$2:B1117,B1117)=1,1,0))</f>
        <v>1</v>
      </c>
    </row>
    <row r="1118" customFormat="false" ht="15" hidden="false" customHeight="false" outlineLevel="0" collapsed="false">
      <c r="A1118" s="15" t="s">
        <v>450</v>
      </c>
      <c r="B1118" s="15" t="s">
        <v>341</v>
      </c>
      <c r="C1118" s="15"/>
      <c r="D1118" s="15"/>
      <c r="F1118" s="18" t="str">
        <f aca="false">IF(B1118="","",IFERROR(INDEX(Materials!$B$2:$B$301,MATCH(B1118,Materials!$A$2:$A$301,0)),""))</f>
        <v>Solvent</v>
      </c>
      <c r="G1118" s="18" t="str">
        <f aca="true">IF(AND(A1118="",B1118=""),"",IF(A1118="","Missing product",IF(B1118="","Missing material",IF(COUNTIF(ProductList,A1118)=0,"Product not in Products list",IF(COUNTIF(MaterialList,B1118)=0,"Material not in Materials list","OK")))))</f>
        <v>OK</v>
      </c>
      <c r="H1118" s="18" t="str">
        <f aca="false">IF(F1118="Active",A1118&amp;"|"&amp;COUNTIFS(A$2:A1118,A1118,F$2:F1118,"Active"),"")</f>
        <v/>
      </c>
      <c r="I1118" s="18" t="str">
        <f aca="false">IF(B1118="","",IF(SUMPRODUCT(MAX((A$1:A1117=A1118)*(B$1:B1117=B1118)*ROW(A$1:A1117)))=0,C1118&amp;"",IF(C1118="",INDEX(I$1:I1117,SUMPRODUCT(MAX((A$1:A1117=A1118)*(B$1:B1117=B1118)*ROW(A$1:A1117)))),IF(INDEX(I$1:I1117,SUMPRODUCT(MAX((A$1:A1117=A1118)*(B$1:B1117=B1118)*ROW(A$1:A1117))))="",C1118&amp;"",INDEX(I$1:I1117,SUMPRODUCT(MAX((A$1:A1117=A1118)*(B$1:B1117=B1118)*ROW(A$1:A1117))))&amp;"; "&amp;C1118))))</f>
        <v/>
      </c>
      <c r="J1118" s="18" t="str">
        <f aca="false">IF(A1118="","",A1118&amp;"|"&amp;COUNTIF(A$2:A1118,A1118))</f>
        <v>Vitamin C 1000 mg|9</v>
      </c>
      <c r="K1118" s="18" t="n">
        <f aca="false">IF(OR(A1118="",B1118=""),0,IF(COUNTIFS(A$2:A1118,A1118,B$2:B1118,B1118)=1,1,0))</f>
        <v>1</v>
      </c>
    </row>
    <row r="1119" customFormat="false" ht="15" hidden="false" customHeight="false" outlineLevel="0" collapsed="false">
      <c r="A1119" s="15" t="s">
        <v>451</v>
      </c>
      <c r="B1119" s="15" t="s">
        <v>158</v>
      </c>
      <c r="C1119" s="15"/>
      <c r="D1119" s="15"/>
      <c r="F1119" s="18" t="str">
        <f aca="false">IF(B1119="","",IFERROR(INDEX(Materials!$B$2:$B$301,MATCH(B1119,Materials!$A$2:$A$301,0)),""))</f>
        <v>Active</v>
      </c>
      <c r="G1119" s="18" t="str">
        <f aca="true">IF(AND(A1119="",B1119=""),"",IF(A1119="","Missing product",IF(B1119="","Missing material",IF(COUNTIF(ProductList,A1119)=0,"Product not in Products list",IF(COUNTIF(MaterialList,B1119)=0,"Material not in Materials list","OK")))))</f>
        <v>OK</v>
      </c>
      <c r="H1119" s="18" t="str">
        <f aca="false">IF(F1119="Active",A1119&amp;"|"&amp;COUNTIFS(A$2:A1119,A1119,F$2:F1119,"Active"),"")</f>
        <v>Magnesium Oxide|1</v>
      </c>
      <c r="I1119" s="18" t="str">
        <f aca="false">IF(B1119="","",IF(SUMPRODUCT(MAX((A$1:A1118=A1119)*(B$1:B1118=B1119)*ROW(A$1:A1118)))=0,C1119&amp;"",IF(C1119="",INDEX(I$1:I1118,SUMPRODUCT(MAX((A$1:A1118=A1119)*(B$1:B1118=B1119)*ROW(A$1:A1118)))),IF(INDEX(I$1:I1118,SUMPRODUCT(MAX((A$1:A1118=A1119)*(B$1:B1118=B1119)*ROW(A$1:A1118))))="",C1119&amp;"",INDEX(I$1:I1118,SUMPRODUCT(MAX((A$1:A1118=A1119)*(B$1:B1118=B1119)*ROW(A$1:A1118))))&amp;"; "&amp;C1119))))</f>
        <v/>
      </c>
      <c r="J1119" s="18" t="str">
        <f aca="false">IF(A1119="","",A1119&amp;"|"&amp;COUNTIF(A$2:A1119,A1119))</f>
        <v>Magnesium Oxide|1</v>
      </c>
      <c r="K1119" s="18" t="n">
        <f aca="false">IF(OR(A1119="",B1119=""),0,IF(COUNTIFS(A$2:A1119,A1119,B$2:B1119,B1119)=1,1,0))</f>
        <v>1</v>
      </c>
    </row>
    <row r="1120" customFormat="false" ht="15" hidden="false" customHeight="false" outlineLevel="0" collapsed="false">
      <c r="A1120" s="15" t="s">
        <v>451</v>
      </c>
      <c r="B1120" s="15" t="s">
        <v>219</v>
      </c>
      <c r="C1120" s="15"/>
      <c r="D1120" s="15"/>
      <c r="F1120" s="18" t="str">
        <f aca="false">IF(B1120="","",IFERROR(INDEX(Materials!$B$2:$B$301,MATCH(B1120,Materials!$A$2:$A$301,0)),""))</f>
        <v>Binder</v>
      </c>
      <c r="G1120" s="18" t="str">
        <f aca="true">IF(AND(A1120="",B1120=""),"",IF(A1120="","Missing product",IF(B1120="","Missing material",IF(COUNTIF(ProductList,A1120)=0,"Product not in Products list",IF(COUNTIF(MaterialList,B1120)=0,"Material not in Materials list","OK")))))</f>
        <v>OK</v>
      </c>
      <c r="H1120" s="18" t="str">
        <f aca="false">IF(F1120="Active",A1120&amp;"|"&amp;COUNTIFS(A$2:A1120,A1120,F$2:F1120,"Active"),"")</f>
        <v/>
      </c>
      <c r="I1120" s="18" t="str">
        <f aca="false">IF(B1120="","",IF(SUMPRODUCT(MAX((A$1:A1119=A1120)*(B$1:B1119=B1120)*ROW(A$1:A1119)))=0,C1120&amp;"",IF(C1120="",INDEX(I$1:I1119,SUMPRODUCT(MAX((A$1:A1119=A1120)*(B$1:B1119=B1120)*ROW(A$1:A1119)))),IF(INDEX(I$1:I1119,SUMPRODUCT(MAX((A$1:A1119=A1120)*(B$1:B1119=B1120)*ROW(A$1:A1119))))="",C1120&amp;"",INDEX(I$1:I1119,SUMPRODUCT(MAX((A$1:A1119=A1120)*(B$1:B1119=B1120)*ROW(A$1:A1119))))&amp;"; "&amp;C1120))))</f>
        <v/>
      </c>
      <c r="J1120" s="18" t="str">
        <f aca="false">IF(A1120="","",A1120&amp;"|"&amp;COUNTIF(A$2:A1120,A1120))</f>
        <v>Magnesium Oxide|2</v>
      </c>
      <c r="K1120" s="18" t="n">
        <f aca="false">IF(OR(A1120="",B1120=""),0,IF(COUNTIFS(A$2:A1120,A1120,B$2:B1120,B1120)=1,1,0))</f>
        <v>1</v>
      </c>
    </row>
    <row r="1121" customFormat="false" ht="15" hidden="false" customHeight="false" outlineLevel="0" collapsed="false">
      <c r="A1121" s="15" t="s">
        <v>451</v>
      </c>
      <c r="B1121" s="15" t="s">
        <v>356</v>
      </c>
      <c r="C1121" s="15"/>
      <c r="D1121" s="15"/>
      <c r="F1121" s="18" t="str">
        <f aca="false">IF(B1121="","",IFERROR(INDEX(Materials!$B$2:$B$301,MATCH(B1121,Materials!$A$2:$A$301,0)),""))</f>
        <v>Sweetener / Filler</v>
      </c>
      <c r="G1121" s="18" t="str">
        <f aca="true">IF(AND(A1121="",B1121=""),"",IF(A1121="","Missing product",IF(B1121="","Missing material",IF(COUNTIF(ProductList,A1121)=0,"Product not in Products list",IF(COUNTIF(MaterialList,B1121)=0,"Material not in Materials list","OK")))))</f>
        <v>OK</v>
      </c>
      <c r="H1121" s="18" t="str">
        <f aca="false">IF(F1121="Active",A1121&amp;"|"&amp;COUNTIFS(A$2:A1121,A1121,F$2:F1121,"Active"),"")</f>
        <v/>
      </c>
      <c r="I1121" s="18" t="str">
        <f aca="false">IF(B1121="","",IF(SUMPRODUCT(MAX((A$1:A1120=A1121)*(B$1:B1120=B1121)*ROW(A$1:A1120)))=0,C1121&amp;"",IF(C1121="",INDEX(I$1:I1120,SUMPRODUCT(MAX((A$1:A1120=A1121)*(B$1:B1120=B1121)*ROW(A$1:A1120)))),IF(INDEX(I$1:I1120,SUMPRODUCT(MAX((A$1:A1120=A1121)*(B$1:B1120=B1121)*ROW(A$1:A1120))))="",C1121&amp;"",INDEX(I$1:I1120,SUMPRODUCT(MAX((A$1:A1120=A1121)*(B$1:B1120=B1121)*ROW(A$1:A1120))))&amp;"; "&amp;C1121))))</f>
        <v/>
      </c>
      <c r="J1121" s="18" t="str">
        <f aca="false">IF(A1121="","",A1121&amp;"|"&amp;COUNTIF(A$2:A1121,A1121))</f>
        <v>Magnesium Oxide|3</v>
      </c>
      <c r="K1121" s="18" t="n">
        <f aca="false">IF(OR(A1121="",B1121=""),0,IF(COUNTIFS(A$2:A1121,A1121,B$2:B1121,B1121)=1,1,0))</f>
        <v>1</v>
      </c>
    </row>
    <row r="1122" customFormat="false" ht="15" hidden="false" customHeight="false" outlineLevel="0" collapsed="false">
      <c r="A1122" s="15" t="s">
        <v>451</v>
      </c>
      <c r="B1122" s="15" t="s">
        <v>355</v>
      </c>
      <c r="C1122" s="15"/>
      <c r="D1122" s="15"/>
      <c r="F1122" s="18" t="str">
        <f aca="false">IF(B1122="","",IFERROR(INDEX(Materials!$B$2:$B$301,MATCH(B1122,Materials!$A$2:$A$301,0)),""))</f>
        <v>Sweetener</v>
      </c>
      <c r="G1122" s="18" t="str">
        <f aca="true">IF(AND(A1122="",B1122=""),"",IF(A1122="","Missing product",IF(B1122="","Missing material",IF(COUNTIF(ProductList,A1122)=0,"Product not in Products list",IF(COUNTIF(MaterialList,B1122)=0,"Material not in Materials list","OK")))))</f>
        <v>OK</v>
      </c>
      <c r="H1122" s="18" t="str">
        <f aca="false">IF(F1122="Active",A1122&amp;"|"&amp;COUNTIFS(A$2:A1122,A1122,F$2:F1122,"Active"),"")</f>
        <v/>
      </c>
      <c r="I1122" s="18" t="str">
        <f aca="false">IF(B1122="","",IF(SUMPRODUCT(MAX((A$1:A1121=A1122)*(B$1:B1121=B1122)*ROW(A$1:A1121)))=0,C1122&amp;"",IF(C1122="",INDEX(I$1:I1121,SUMPRODUCT(MAX((A$1:A1121=A1122)*(B$1:B1121=B1122)*ROW(A$1:A1121)))),IF(INDEX(I$1:I1121,SUMPRODUCT(MAX((A$1:A1121=A1122)*(B$1:B1121=B1122)*ROW(A$1:A1121))))="",C1122&amp;"",INDEX(I$1:I1121,SUMPRODUCT(MAX((A$1:A1121=A1122)*(B$1:B1121=B1122)*ROW(A$1:A1121))))&amp;"; "&amp;C1122))))</f>
        <v/>
      </c>
      <c r="J1122" s="18" t="str">
        <f aca="false">IF(A1122="","",A1122&amp;"|"&amp;COUNTIF(A$2:A1122,A1122))</f>
        <v>Magnesium Oxide|4</v>
      </c>
      <c r="K1122" s="18" t="n">
        <f aca="false">IF(OR(A1122="",B1122=""),0,IF(COUNTIFS(A$2:A1122,A1122,B$2:B1122,B1122)=1,1,0))</f>
        <v>1</v>
      </c>
    </row>
    <row r="1123" customFormat="false" ht="15" hidden="false" customHeight="false" outlineLevel="0" collapsed="false">
      <c r="A1123" s="15" t="s">
        <v>451</v>
      </c>
      <c r="B1123" s="15" t="s">
        <v>285</v>
      </c>
      <c r="C1123" s="15"/>
      <c r="D1123" s="15"/>
      <c r="F1123" s="18" t="str">
        <f aca="false">IF(B1123="","",IFERROR(INDEX(Materials!$B$2:$B$301,MATCH(B1123,Materials!$A$2:$A$301,0)),""))</f>
        <v>Flavour</v>
      </c>
      <c r="G1123" s="18" t="str">
        <f aca="true">IF(AND(A1123="",B1123=""),"",IF(A1123="","Missing product",IF(B1123="","Missing material",IF(COUNTIF(ProductList,A1123)=0,"Product not in Products list",IF(COUNTIF(MaterialList,B1123)=0,"Material not in Materials list","OK")))))</f>
        <v>OK</v>
      </c>
      <c r="H1123" s="18" t="str">
        <f aca="false">IF(F1123="Active",A1123&amp;"|"&amp;COUNTIFS(A$2:A1123,A1123,F$2:F1123,"Active"),"")</f>
        <v/>
      </c>
      <c r="I1123" s="18" t="str">
        <f aca="false">IF(B1123="","",IF(SUMPRODUCT(MAX((A$1:A1122=A1123)*(B$1:B1122=B1123)*ROW(A$1:A1122)))=0,C1123&amp;"",IF(C1123="",INDEX(I$1:I1122,SUMPRODUCT(MAX((A$1:A1122=A1123)*(B$1:B1122=B1123)*ROW(A$1:A1122)))),IF(INDEX(I$1:I1122,SUMPRODUCT(MAX((A$1:A1122=A1123)*(B$1:B1122=B1123)*ROW(A$1:A1122))))="",C1123&amp;"",INDEX(I$1:I1122,SUMPRODUCT(MAX((A$1:A1122=A1123)*(B$1:B1122=B1123)*ROW(A$1:A1122))))&amp;"; "&amp;C1123))))</f>
        <v/>
      </c>
      <c r="J1123" s="18" t="str">
        <f aca="false">IF(A1123="","",A1123&amp;"|"&amp;COUNTIF(A$2:A1123,A1123))</f>
        <v>Magnesium Oxide|5</v>
      </c>
      <c r="K1123" s="18" t="n">
        <f aca="false">IF(OR(A1123="",B1123=""),0,IF(COUNTIFS(A$2:A1123,A1123,B$2:B1123,B1123)=1,1,0))</f>
        <v>1</v>
      </c>
    </row>
    <row r="1124" customFormat="false" ht="15" hidden="false" customHeight="false" outlineLevel="0" collapsed="false">
      <c r="A1124" s="15" t="s">
        <v>451</v>
      </c>
      <c r="B1124" s="15" t="s">
        <v>301</v>
      </c>
      <c r="C1124" s="15"/>
      <c r="D1124" s="15"/>
      <c r="F1124" s="18" t="str">
        <f aca="false">IF(B1124="","",IFERROR(INDEX(Materials!$B$2:$B$301,MATCH(B1124,Materials!$A$2:$A$301,0)),""))</f>
        <v>Lubricant</v>
      </c>
      <c r="G1124" s="18" t="str">
        <f aca="true">IF(AND(A1124="",B1124=""),"",IF(A1124="","Missing product",IF(B1124="","Missing material",IF(COUNTIF(ProductList,A1124)=0,"Product not in Products list",IF(COUNTIF(MaterialList,B1124)=0,"Material not in Materials list","OK")))))</f>
        <v>OK</v>
      </c>
      <c r="H1124" s="18" t="str">
        <f aca="false">IF(F1124="Active",A1124&amp;"|"&amp;COUNTIFS(A$2:A1124,A1124,F$2:F1124,"Active"),"")</f>
        <v/>
      </c>
      <c r="I1124" s="18" t="str">
        <f aca="false">IF(B1124="","",IF(SUMPRODUCT(MAX((A$1:A1123=A1124)*(B$1:B1123=B1124)*ROW(A$1:A1123)))=0,C1124&amp;"",IF(C1124="",INDEX(I$1:I1123,SUMPRODUCT(MAX((A$1:A1123=A1124)*(B$1:B1123=B1124)*ROW(A$1:A1123)))),IF(INDEX(I$1:I1123,SUMPRODUCT(MAX((A$1:A1123=A1124)*(B$1:B1123=B1124)*ROW(A$1:A1123))))="",C1124&amp;"",INDEX(I$1:I1123,SUMPRODUCT(MAX((A$1:A1123=A1124)*(B$1:B1123=B1124)*ROW(A$1:A1123))))&amp;"; "&amp;C1124))))</f>
        <v/>
      </c>
      <c r="J1124" s="18" t="str">
        <f aca="false">IF(A1124="","",A1124&amp;"|"&amp;COUNTIF(A$2:A1124,A1124))</f>
        <v>Magnesium Oxide|6</v>
      </c>
      <c r="K1124" s="18" t="n">
        <f aca="false">IF(OR(A1124="",B1124=""),0,IF(COUNTIFS(A$2:A1124,A1124,B$2:B1124,B1124)=1,1,0))</f>
        <v>1</v>
      </c>
    </row>
    <row r="1125" customFormat="false" ht="15" hidden="false" customHeight="false" outlineLevel="0" collapsed="false">
      <c r="A1125" s="15" t="s">
        <v>451</v>
      </c>
      <c r="B1125" s="15" t="s">
        <v>338</v>
      </c>
      <c r="C1125" s="15"/>
      <c r="D1125" s="15"/>
      <c r="F1125" s="18" t="str">
        <f aca="false">IF(B1125="","",IFERROR(INDEX(Materials!$B$2:$B$301,MATCH(B1125,Materials!$A$2:$A$301,0)),""))</f>
        <v>Solvent</v>
      </c>
      <c r="G1125" s="18" t="str">
        <f aca="true">IF(AND(A1125="",B1125=""),"",IF(A1125="","Missing product",IF(B1125="","Missing material",IF(COUNTIF(ProductList,A1125)=0,"Product not in Products list",IF(COUNTIF(MaterialList,B1125)=0,"Material not in Materials list","OK")))))</f>
        <v>OK</v>
      </c>
      <c r="H1125" s="18" t="str">
        <f aca="false">IF(F1125="Active",A1125&amp;"|"&amp;COUNTIFS(A$2:A1125,A1125,F$2:F1125,"Active"),"")</f>
        <v/>
      </c>
      <c r="I1125" s="18" t="str">
        <f aca="false">IF(B1125="","",IF(SUMPRODUCT(MAX((A$1:A1124=A1125)*(B$1:B1124=B1125)*ROW(A$1:A1124)))=0,C1125&amp;"",IF(C1125="",INDEX(I$1:I1124,SUMPRODUCT(MAX((A$1:A1124=A1125)*(B$1:B1124=B1125)*ROW(A$1:A1124)))),IF(INDEX(I$1:I1124,SUMPRODUCT(MAX((A$1:A1124=A1125)*(B$1:B1124=B1125)*ROW(A$1:A1124))))="",C1125&amp;"",INDEX(I$1:I1124,SUMPRODUCT(MAX((A$1:A1124=A1125)*(B$1:B1124=B1125)*ROW(A$1:A1124))))&amp;"; "&amp;C1125))))</f>
        <v/>
      </c>
      <c r="J1125" s="18" t="str">
        <f aca="false">IF(A1125="","",A1125&amp;"|"&amp;COUNTIF(A$2:A1125,A1125))</f>
        <v>Magnesium Oxide|7</v>
      </c>
      <c r="K1125" s="18" t="n">
        <f aca="false">IF(OR(A1125="",B1125=""),0,IF(COUNTIFS(A$2:A1125,A1125,B$2:B1125,B1125)=1,1,0))</f>
        <v>1</v>
      </c>
    </row>
    <row r="1126" customFormat="false" ht="15" hidden="false" customHeight="false" outlineLevel="0" collapsed="false">
      <c r="A1126" s="15" t="s">
        <v>452</v>
      </c>
      <c r="B1126" s="15" t="s">
        <v>158</v>
      </c>
      <c r="C1126" s="15"/>
      <c r="D1126" s="15"/>
      <c r="F1126" s="18" t="str">
        <f aca="false">IF(B1126="","",IFERROR(INDEX(Materials!$B$2:$B$301,MATCH(B1126,Materials!$A$2:$A$301,0)),""))</f>
        <v>Active</v>
      </c>
      <c r="G1126" s="18" t="str">
        <f aca="true">IF(AND(A1126="",B1126=""),"",IF(A1126="","Missing product",IF(B1126="","Missing material",IF(COUNTIF(ProductList,A1126)=0,"Product not in Products list",IF(COUNTIF(MaterialList,B1126)=0,"Material not in Materials list","OK")))))</f>
        <v>OK</v>
      </c>
      <c r="H1126" s="18" t="str">
        <f aca="false">IF(F1126="Active",A1126&amp;"|"&amp;COUNTIFS(A$2:A1126,A1126,F$2:F1126,"Active"),"")</f>
        <v>Magni D|1</v>
      </c>
      <c r="I1126" s="18" t="str">
        <f aca="false">IF(B1126="","",IF(SUMPRODUCT(MAX((A$1:A1125=A1126)*(B$1:B1125=B1126)*ROW(A$1:A1125)))=0,C1126&amp;"",IF(C1126="",INDEX(I$1:I1125,SUMPRODUCT(MAX((A$1:A1125=A1126)*(B$1:B1125=B1126)*ROW(A$1:A1125)))),IF(INDEX(I$1:I1125,SUMPRODUCT(MAX((A$1:A1125=A1126)*(B$1:B1125=B1126)*ROW(A$1:A1125))))="",C1126&amp;"",INDEX(I$1:I1125,SUMPRODUCT(MAX((A$1:A1125=A1126)*(B$1:B1125=B1126)*ROW(A$1:A1125))))&amp;"; "&amp;C1126))))</f>
        <v/>
      </c>
      <c r="J1126" s="18" t="str">
        <f aca="false">IF(A1126="","",A1126&amp;"|"&amp;COUNTIF(A$2:A1126,A1126))</f>
        <v>Magni D|1</v>
      </c>
      <c r="K1126" s="18" t="n">
        <f aca="false">IF(OR(A1126="",B1126=""),0,IF(COUNTIFS(A$2:A1126,A1126,B$2:B1126,B1126)=1,1,0))</f>
        <v>1</v>
      </c>
    </row>
    <row r="1127" customFormat="false" ht="15" hidden="false" customHeight="false" outlineLevel="0" collapsed="false">
      <c r="A1127" s="15" t="s">
        <v>452</v>
      </c>
      <c r="B1127" s="15" t="s">
        <v>204</v>
      </c>
      <c r="C1127" s="15"/>
      <c r="D1127" s="15"/>
      <c r="F1127" s="18" t="str">
        <f aca="false">IF(B1127="","",IFERROR(INDEX(Materials!$B$2:$B$301,MATCH(B1127,Materials!$A$2:$A$301,0)),""))</f>
        <v>Active</v>
      </c>
      <c r="G1127" s="18" t="str">
        <f aca="true">IF(AND(A1127="",B1127=""),"",IF(A1127="","Missing product",IF(B1127="","Missing material",IF(COUNTIF(ProductList,A1127)=0,"Product not in Products list",IF(COUNTIF(MaterialList,B1127)=0,"Material not in Materials list","OK")))))</f>
        <v>OK</v>
      </c>
      <c r="H1127" s="18" t="str">
        <f aca="false">IF(F1127="Active",A1127&amp;"|"&amp;COUNTIFS(A$2:A1127,A1127,F$2:F1127,"Active"),"")</f>
        <v>Magni D|2</v>
      </c>
      <c r="I1127" s="18" t="str">
        <f aca="false">IF(B1127="","",IF(SUMPRODUCT(MAX((A$1:A1126=A1127)*(B$1:B1126=B1127)*ROW(A$1:A1126)))=0,C1127&amp;"",IF(C1127="",INDEX(I$1:I1126,SUMPRODUCT(MAX((A$1:A1126=A1127)*(B$1:B1126=B1127)*ROW(A$1:A1126)))),IF(INDEX(I$1:I1126,SUMPRODUCT(MAX((A$1:A1126=A1127)*(B$1:B1126=B1127)*ROW(A$1:A1126))))="",C1127&amp;"",INDEX(I$1:I1126,SUMPRODUCT(MAX((A$1:A1126=A1127)*(B$1:B1126=B1127)*ROW(A$1:A1126))))&amp;"; "&amp;C1127))))</f>
        <v/>
      </c>
      <c r="J1127" s="18" t="str">
        <f aca="false">IF(A1127="","",A1127&amp;"|"&amp;COUNTIF(A$2:A1127,A1127))</f>
        <v>Magni D|2</v>
      </c>
      <c r="K1127" s="18" t="n">
        <f aca="false">IF(OR(A1127="",B1127=""),0,IF(COUNTIFS(A$2:A1127,A1127,B$2:B1127,B1127)=1,1,0))</f>
        <v>1</v>
      </c>
    </row>
    <row r="1128" customFormat="false" ht="15" hidden="false" customHeight="false" outlineLevel="0" collapsed="false">
      <c r="A1128" s="15" t="s">
        <v>452</v>
      </c>
      <c r="B1128" s="15" t="s">
        <v>186</v>
      </c>
      <c r="C1128" s="15"/>
      <c r="D1128" s="15"/>
      <c r="F1128" s="18" t="str">
        <f aca="false">IF(B1128="","",IFERROR(INDEX(Materials!$B$2:$B$301,MATCH(B1128,Materials!$A$2:$A$301,0)),""))</f>
        <v>Active</v>
      </c>
      <c r="G1128" s="18" t="str">
        <f aca="true">IF(AND(A1128="",B1128=""),"",IF(A1128="","Missing product",IF(B1128="","Missing material",IF(COUNTIF(ProductList,A1128)=0,"Product not in Products list",IF(COUNTIF(MaterialList,B1128)=0,"Material not in Materials list","OK")))))</f>
        <v>OK</v>
      </c>
      <c r="H1128" s="18" t="str">
        <f aca="false">IF(F1128="Active",A1128&amp;"|"&amp;COUNTIFS(A$2:A1128,A1128,F$2:F1128,"Active"),"")</f>
        <v>Magni D|3</v>
      </c>
      <c r="I1128" s="18" t="str">
        <f aca="false">IF(B1128="","",IF(SUMPRODUCT(MAX((A$1:A1127=A1128)*(B$1:B1127=B1128)*ROW(A$1:A1127)))=0,C1128&amp;"",IF(C1128="",INDEX(I$1:I1127,SUMPRODUCT(MAX((A$1:A1127=A1128)*(B$1:B1127=B1128)*ROW(A$1:A1127)))),IF(INDEX(I$1:I1127,SUMPRODUCT(MAX((A$1:A1127=A1128)*(B$1:B1127=B1128)*ROW(A$1:A1127))))="",C1128&amp;"",INDEX(I$1:I1127,SUMPRODUCT(MAX((A$1:A1127=A1128)*(B$1:B1127=B1128)*ROW(A$1:A1127))))&amp;"; "&amp;C1128))))</f>
        <v/>
      </c>
      <c r="J1128" s="18" t="str">
        <f aca="false">IF(A1128="","",A1128&amp;"|"&amp;COUNTIF(A$2:A1128,A1128))</f>
        <v>Magni D|3</v>
      </c>
      <c r="K1128" s="18" t="n">
        <f aca="false">IF(OR(A1128="",B1128=""),0,IF(COUNTIFS(A$2:A1128,A1128,B$2:B1128,B1128)=1,1,0))</f>
        <v>1</v>
      </c>
    </row>
    <row r="1129" customFormat="false" ht="15" hidden="false" customHeight="false" outlineLevel="0" collapsed="false">
      <c r="A1129" s="15" t="s">
        <v>452</v>
      </c>
      <c r="B1129" s="15" t="s">
        <v>210</v>
      </c>
      <c r="C1129" s="15"/>
      <c r="D1129" s="15"/>
      <c r="F1129" s="18" t="str">
        <f aca="false">IF(B1129="","",IFERROR(INDEX(Materials!$B$2:$B$301,MATCH(B1129,Materials!$A$2:$A$301,0)),""))</f>
        <v>Active</v>
      </c>
      <c r="G1129" s="18" t="str">
        <f aca="true">IF(AND(A1129="",B1129=""),"",IF(A1129="","Missing product",IF(B1129="","Missing material",IF(COUNTIF(ProductList,A1129)=0,"Product not in Products list",IF(COUNTIF(MaterialList,B1129)=0,"Material not in Materials list","OK")))))</f>
        <v>OK</v>
      </c>
      <c r="H1129" s="18" t="str">
        <f aca="false">IF(F1129="Active",A1129&amp;"|"&amp;COUNTIFS(A$2:A1129,A1129,F$2:F1129,"Active"),"")</f>
        <v>Magni D|4</v>
      </c>
      <c r="I1129" s="18" t="str">
        <f aca="false">IF(B1129="","",IF(SUMPRODUCT(MAX((A$1:A1128=A1129)*(B$1:B1128=B1129)*ROW(A$1:A1128)))=0,C1129&amp;"",IF(C1129="",INDEX(I$1:I1128,SUMPRODUCT(MAX((A$1:A1128=A1129)*(B$1:B1128=B1129)*ROW(A$1:A1128)))),IF(INDEX(I$1:I1128,SUMPRODUCT(MAX((A$1:A1128=A1129)*(B$1:B1128=B1129)*ROW(A$1:A1128))))="",C1129&amp;"",INDEX(I$1:I1128,SUMPRODUCT(MAX((A$1:A1128=A1129)*(B$1:B1128=B1129)*ROW(A$1:A1128))))&amp;"; "&amp;C1129))))</f>
        <v/>
      </c>
      <c r="J1129" s="18" t="str">
        <f aca="false">IF(A1129="","",A1129&amp;"|"&amp;COUNTIF(A$2:A1129,A1129))</f>
        <v>Magni D|4</v>
      </c>
      <c r="K1129" s="18" t="n">
        <f aca="false">IF(OR(A1129="",B1129=""),0,IF(COUNTIFS(A$2:A1129,A1129,B$2:B1129,B1129)=1,1,0))</f>
        <v>1</v>
      </c>
    </row>
    <row r="1130" customFormat="false" ht="15" hidden="false" customHeight="false" outlineLevel="0" collapsed="false">
      <c r="A1130" s="15" t="s">
        <v>452</v>
      </c>
      <c r="B1130" s="15" t="s">
        <v>219</v>
      </c>
      <c r="C1130" s="15"/>
      <c r="D1130" s="15"/>
      <c r="F1130" s="18" t="str">
        <f aca="false">IF(B1130="","",IFERROR(INDEX(Materials!$B$2:$B$301,MATCH(B1130,Materials!$A$2:$A$301,0)),""))</f>
        <v>Binder</v>
      </c>
      <c r="G1130" s="18" t="str">
        <f aca="true">IF(AND(A1130="",B1130=""),"",IF(A1130="","Missing product",IF(B1130="","Missing material",IF(COUNTIF(ProductList,A1130)=0,"Product not in Products list",IF(COUNTIF(MaterialList,B1130)=0,"Material not in Materials list","OK")))))</f>
        <v>OK</v>
      </c>
      <c r="H1130" s="18" t="str">
        <f aca="false">IF(F1130="Active",A1130&amp;"|"&amp;COUNTIFS(A$2:A1130,A1130,F$2:F1130,"Active"),"")</f>
        <v/>
      </c>
      <c r="I1130" s="18" t="str">
        <f aca="false">IF(B1130="","",IF(SUMPRODUCT(MAX((A$1:A1129=A1130)*(B$1:B1129=B1130)*ROW(A$1:A1129)))=0,C1130&amp;"",IF(C1130="",INDEX(I$1:I1129,SUMPRODUCT(MAX((A$1:A1129=A1130)*(B$1:B1129=B1130)*ROW(A$1:A1129)))),IF(INDEX(I$1:I1129,SUMPRODUCT(MAX((A$1:A1129=A1130)*(B$1:B1129=B1130)*ROW(A$1:A1129))))="",C1130&amp;"",INDEX(I$1:I1129,SUMPRODUCT(MAX((A$1:A1129=A1130)*(B$1:B1129=B1130)*ROW(A$1:A1129))))&amp;"; "&amp;C1130))))</f>
        <v/>
      </c>
      <c r="J1130" s="18" t="str">
        <f aca="false">IF(A1130="","",A1130&amp;"|"&amp;COUNTIF(A$2:A1130,A1130))</f>
        <v>Magni D|5</v>
      </c>
      <c r="K1130" s="18" t="n">
        <f aca="false">IF(OR(A1130="",B1130=""),0,IF(COUNTIFS(A$2:A1130,A1130,B$2:B1130,B1130)=1,1,0))</f>
        <v>1</v>
      </c>
    </row>
    <row r="1131" customFormat="false" ht="15" hidden="false" customHeight="false" outlineLevel="0" collapsed="false">
      <c r="A1131" s="15" t="s">
        <v>452</v>
      </c>
      <c r="B1131" s="15" t="s">
        <v>356</v>
      </c>
      <c r="C1131" s="15"/>
      <c r="D1131" s="15"/>
      <c r="F1131" s="18" t="str">
        <f aca="false">IF(B1131="","",IFERROR(INDEX(Materials!$B$2:$B$301,MATCH(B1131,Materials!$A$2:$A$301,0)),""))</f>
        <v>Sweetener / Filler</v>
      </c>
      <c r="G1131" s="18" t="str">
        <f aca="true">IF(AND(A1131="",B1131=""),"",IF(A1131="","Missing product",IF(B1131="","Missing material",IF(COUNTIF(ProductList,A1131)=0,"Product not in Products list",IF(COUNTIF(MaterialList,B1131)=0,"Material not in Materials list","OK")))))</f>
        <v>OK</v>
      </c>
      <c r="H1131" s="18" t="str">
        <f aca="false">IF(F1131="Active",A1131&amp;"|"&amp;COUNTIFS(A$2:A1131,A1131,F$2:F1131,"Active"),"")</f>
        <v/>
      </c>
      <c r="I1131" s="18" t="str">
        <f aca="false">IF(B1131="","",IF(SUMPRODUCT(MAX((A$1:A1130=A1131)*(B$1:B1130=B1131)*ROW(A$1:A1130)))=0,C1131&amp;"",IF(C1131="",INDEX(I$1:I1130,SUMPRODUCT(MAX((A$1:A1130=A1131)*(B$1:B1130=B1131)*ROW(A$1:A1130)))),IF(INDEX(I$1:I1130,SUMPRODUCT(MAX((A$1:A1130=A1131)*(B$1:B1130=B1131)*ROW(A$1:A1130))))="",C1131&amp;"",INDEX(I$1:I1130,SUMPRODUCT(MAX((A$1:A1130=A1131)*(B$1:B1130=B1131)*ROW(A$1:A1130))))&amp;"; "&amp;C1131))))</f>
        <v/>
      </c>
      <c r="J1131" s="18" t="str">
        <f aca="false">IF(A1131="","",A1131&amp;"|"&amp;COUNTIF(A$2:A1131,A1131))</f>
        <v>Magni D|6</v>
      </c>
      <c r="K1131" s="18" t="n">
        <f aca="false">IF(OR(A1131="",B1131=""),0,IF(COUNTIFS(A$2:A1131,A1131,B$2:B1131,B1131)=1,1,0))</f>
        <v>1</v>
      </c>
    </row>
    <row r="1132" customFormat="false" ht="15" hidden="false" customHeight="false" outlineLevel="0" collapsed="false">
      <c r="A1132" s="15" t="s">
        <v>452</v>
      </c>
      <c r="B1132" s="15" t="s">
        <v>355</v>
      </c>
      <c r="C1132" s="15"/>
      <c r="D1132" s="15"/>
      <c r="F1132" s="18" t="str">
        <f aca="false">IF(B1132="","",IFERROR(INDEX(Materials!$B$2:$B$301,MATCH(B1132,Materials!$A$2:$A$301,0)),""))</f>
        <v>Sweetener</v>
      </c>
      <c r="G1132" s="18" t="str">
        <f aca="true">IF(AND(A1132="",B1132=""),"",IF(A1132="","Missing product",IF(B1132="","Missing material",IF(COUNTIF(ProductList,A1132)=0,"Product not in Products list",IF(COUNTIF(MaterialList,B1132)=0,"Material not in Materials list","OK")))))</f>
        <v>OK</v>
      </c>
      <c r="H1132" s="18" t="str">
        <f aca="false">IF(F1132="Active",A1132&amp;"|"&amp;COUNTIFS(A$2:A1132,A1132,F$2:F1132,"Active"),"")</f>
        <v/>
      </c>
      <c r="I1132" s="18" t="str">
        <f aca="false">IF(B1132="","",IF(SUMPRODUCT(MAX((A$1:A1131=A1132)*(B$1:B1131=B1132)*ROW(A$1:A1131)))=0,C1132&amp;"",IF(C1132="",INDEX(I$1:I1131,SUMPRODUCT(MAX((A$1:A1131=A1132)*(B$1:B1131=B1132)*ROW(A$1:A1131)))),IF(INDEX(I$1:I1131,SUMPRODUCT(MAX((A$1:A1131=A1132)*(B$1:B1131=B1132)*ROW(A$1:A1131))))="",C1132&amp;"",INDEX(I$1:I1131,SUMPRODUCT(MAX((A$1:A1131=A1132)*(B$1:B1131=B1132)*ROW(A$1:A1131))))&amp;"; "&amp;C1132))))</f>
        <v/>
      </c>
      <c r="J1132" s="18" t="str">
        <f aca="false">IF(A1132="","",A1132&amp;"|"&amp;COUNTIF(A$2:A1132,A1132))</f>
        <v>Magni D|7</v>
      </c>
      <c r="K1132" s="18" t="n">
        <f aca="false">IF(OR(A1132="",B1132=""),0,IF(COUNTIFS(A$2:A1132,A1132,B$2:B1132,B1132)=1,1,0))</f>
        <v>1</v>
      </c>
    </row>
    <row r="1133" customFormat="false" ht="15" hidden="false" customHeight="false" outlineLevel="0" collapsed="false">
      <c r="A1133" s="15" t="s">
        <v>452</v>
      </c>
      <c r="B1133" s="15" t="s">
        <v>285</v>
      </c>
      <c r="C1133" s="15"/>
      <c r="D1133" s="15"/>
      <c r="F1133" s="18" t="str">
        <f aca="false">IF(B1133="","",IFERROR(INDEX(Materials!$B$2:$B$301,MATCH(B1133,Materials!$A$2:$A$301,0)),""))</f>
        <v>Flavour</v>
      </c>
      <c r="G1133" s="18" t="str">
        <f aca="true">IF(AND(A1133="",B1133=""),"",IF(A1133="","Missing product",IF(B1133="","Missing material",IF(COUNTIF(ProductList,A1133)=0,"Product not in Products list",IF(COUNTIF(MaterialList,B1133)=0,"Material not in Materials list","OK")))))</f>
        <v>OK</v>
      </c>
      <c r="H1133" s="18" t="str">
        <f aca="false">IF(F1133="Active",A1133&amp;"|"&amp;COUNTIFS(A$2:A1133,A1133,F$2:F1133,"Active"),"")</f>
        <v/>
      </c>
      <c r="I1133" s="18" t="str">
        <f aca="false">IF(B1133="","",IF(SUMPRODUCT(MAX((A$1:A1132=A1133)*(B$1:B1132=B1133)*ROW(A$1:A1132)))=0,C1133&amp;"",IF(C1133="",INDEX(I$1:I1132,SUMPRODUCT(MAX((A$1:A1132=A1133)*(B$1:B1132=B1133)*ROW(A$1:A1132)))),IF(INDEX(I$1:I1132,SUMPRODUCT(MAX((A$1:A1132=A1133)*(B$1:B1132=B1133)*ROW(A$1:A1132))))="",C1133&amp;"",INDEX(I$1:I1132,SUMPRODUCT(MAX((A$1:A1132=A1133)*(B$1:B1132=B1133)*ROW(A$1:A1132))))&amp;"; "&amp;C1133))))</f>
        <v/>
      </c>
      <c r="J1133" s="18" t="str">
        <f aca="false">IF(A1133="","",A1133&amp;"|"&amp;COUNTIF(A$2:A1133,A1133))</f>
        <v>Magni D|8</v>
      </c>
      <c r="K1133" s="18" t="n">
        <f aca="false">IF(OR(A1133="",B1133=""),0,IF(COUNTIFS(A$2:A1133,A1133,B$2:B1133,B1133)=1,1,0))</f>
        <v>1</v>
      </c>
    </row>
    <row r="1134" customFormat="false" ht="15" hidden="false" customHeight="false" outlineLevel="0" collapsed="false">
      <c r="A1134" s="15" t="s">
        <v>452</v>
      </c>
      <c r="B1134" s="15" t="s">
        <v>301</v>
      </c>
      <c r="C1134" s="15"/>
      <c r="D1134" s="15"/>
      <c r="F1134" s="18" t="str">
        <f aca="false">IF(B1134="","",IFERROR(INDEX(Materials!$B$2:$B$301,MATCH(B1134,Materials!$A$2:$A$301,0)),""))</f>
        <v>Lubricant</v>
      </c>
      <c r="G1134" s="18" t="str">
        <f aca="true">IF(AND(A1134="",B1134=""),"",IF(A1134="","Missing product",IF(B1134="","Missing material",IF(COUNTIF(ProductList,A1134)=0,"Product not in Products list",IF(COUNTIF(MaterialList,B1134)=0,"Material not in Materials list","OK")))))</f>
        <v>OK</v>
      </c>
      <c r="H1134" s="18" t="str">
        <f aca="false">IF(F1134="Active",A1134&amp;"|"&amp;COUNTIFS(A$2:A1134,A1134,F$2:F1134,"Active"),"")</f>
        <v/>
      </c>
      <c r="I1134" s="18" t="str">
        <f aca="false">IF(B1134="","",IF(SUMPRODUCT(MAX((A$1:A1133=A1134)*(B$1:B1133=B1134)*ROW(A$1:A1133)))=0,C1134&amp;"",IF(C1134="",INDEX(I$1:I1133,SUMPRODUCT(MAX((A$1:A1133=A1134)*(B$1:B1133=B1134)*ROW(A$1:A1133)))),IF(INDEX(I$1:I1133,SUMPRODUCT(MAX((A$1:A1133=A1134)*(B$1:B1133=B1134)*ROW(A$1:A1133))))="",C1134&amp;"",INDEX(I$1:I1133,SUMPRODUCT(MAX((A$1:A1133=A1134)*(B$1:B1133=B1134)*ROW(A$1:A1133))))&amp;"; "&amp;C1134))))</f>
        <v/>
      </c>
      <c r="J1134" s="18" t="str">
        <f aca="false">IF(A1134="","",A1134&amp;"|"&amp;COUNTIF(A$2:A1134,A1134))</f>
        <v>Magni D|9</v>
      </c>
      <c r="K1134" s="18" t="n">
        <f aca="false">IF(OR(A1134="",B1134=""),0,IF(COUNTIFS(A$2:A1134,A1134,B$2:B1134,B1134)=1,1,0))</f>
        <v>1</v>
      </c>
    </row>
    <row r="1135" customFormat="false" ht="15" hidden="false" customHeight="false" outlineLevel="0" collapsed="false">
      <c r="A1135" s="15" t="s">
        <v>452</v>
      </c>
      <c r="B1135" s="15" t="s">
        <v>338</v>
      </c>
      <c r="C1135" s="15"/>
      <c r="D1135" s="15"/>
      <c r="F1135" s="18" t="str">
        <f aca="false">IF(B1135="","",IFERROR(INDEX(Materials!$B$2:$B$301,MATCH(B1135,Materials!$A$2:$A$301,0)),""))</f>
        <v>Solvent</v>
      </c>
      <c r="G1135" s="18" t="str">
        <f aca="true">IF(AND(A1135="",B1135=""),"",IF(A1135="","Missing product",IF(B1135="","Missing material",IF(COUNTIF(ProductList,A1135)=0,"Product not in Products list",IF(COUNTIF(MaterialList,B1135)=0,"Material not in Materials list","OK")))))</f>
        <v>OK</v>
      </c>
      <c r="H1135" s="18" t="str">
        <f aca="false">IF(F1135="Active",A1135&amp;"|"&amp;COUNTIFS(A$2:A1135,A1135,F$2:F1135,"Active"),"")</f>
        <v/>
      </c>
      <c r="I1135" s="18" t="str">
        <f aca="false">IF(B1135="","",IF(SUMPRODUCT(MAX((A$1:A1134=A1135)*(B$1:B1134=B1135)*ROW(A$1:A1134)))=0,C1135&amp;"",IF(C1135="",INDEX(I$1:I1134,SUMPRODUCT(MAX((A$1:A1134=A1135)*(B$1:B1134=B1135)*ROW(A$1:A1134)))),IF(INDEX(I$1:I1134,SUMPRODUCT(MAX((A$1:A1134=A1135)*(B$1:B1134=B1135)*ROW(A$1:A1134))))="",C1135&amp;"",INDEX(I$1:I1134,SUMPRODUCT(MAX((A$1:A1134=A1135)*(B$1:B1134=B1135)*ROW(A$1:A1134))))&amp;"; "&amp;C1135))))</f>
        <v/>
      </c>
      <c r="J1135" s="18" t="str">
        <f aca="false">IF(A1135="","",A1135&amp;"|"&amp;COUNTIF(A$2:A1135,A1135))</f>
        <v>Magni D|10</v>
      </c>
      <c r="K1135" s="18" t="n">
        <f aca="false">IF(OR(A1135="",B1135=""),0,IF(COUNTIFS(A$2:A1135,A1135,B$2:B1135,B1135)=1,1,0))</f>
        <v>1</v>
      </c>
    </row>
    <row r="1136" customFormat="false" ht="15" hidden="false" customHeight="false" outlineLevel="0" collapsed="false">
      <c r="A1136" s="15" t="s">
        <v>455</v>
      </c>
      <c r="B1136" s="15" t="s">
        <v>136</v>
      </c>
      <c r="C1136" s="15"/>
      <c r="D1136" s="15"/>
      <c r="F1136" s="18" t="str">
        <f aca="false">IF(B1136="","",IFERROR(INDEX(Materials!$B$2:$B$301,MATCH(B1136,Materials!$A$2:$A$301,0)),""))</f>
        <v>Active</v>
      </c>
      <c r="G1136" s="18" t="str">
        <f aca="true">IF(AND(A1136="",B1136=""),"",IF(A1136="","Missing product",IF(B1136="","Missing material",IF(COUNTIF(ProductList,A1136)=0,"Product not in Products list",IF(COUNTIF(MaterialList,B1136)=0,"Material not in Materials list","OK")))))</f>
        <v>OK</v>
      </c>
      <c r="H1136" s="18" t="str">
        <f aca="false">IF(F1136="Active",A1136&amp;"|"&amp;COUNTIFS(A$2:A1136,A1136,F$2:F1136,"Active"),"")</f>
        <v>Painlys|1</v>
      </c>
      <c r="I1136" s="18" t="str">
        <f aca="false">IF(B1136="","",IF(SUMPRODUCT(MAX((A$1:A1135=A1136)*(B$1:B1135=B1136)*ROW(A$1:A1135)))=0,C1136&amp;"",IF(C1136="",INDEX(I$1:I1135,SUMPRODUCT(MAX((A$1:A1135=A1136)*(B$1:B1135=B1136)*ROW(A$1:A1135)))),IF(INDEX(I$1:I1135,SUMPRODUCT(MAX((A$1:A1135=A1136)*(B$1:B1135=B1136)*ROW(A$1:A1135))))="",C1136&amp;"",INDEX(I$1:I1135,SUMPRODUCT(MAX((A$1:A1135=A1136)*(B$1:B1135=B1136)*ROW(A$1:A1135))))&amp;"; "&amp;C1136))))</f>
        <v/>
      </c>
      <c r="J1136" s="18" t="str">
        <f aca="false">IF(A1136="","",A1136&amp;"|"&amp;COUNTIF(A$2:A1136,A1136))</f>
        <v>Painlys|1</v>
      </c>
      <c r="K1136" s="18" t="n">
        <f aca="false">IF(OR(A1136="",B1136=""),0,IF(COUNTIFS(A$2:A1136,A1136,B$2:B1136,B1136)=1,1,0))</f>
        <v>1</v>
      </c>
    </row>
    <row r="1137" customFormat="false" ht="15" hidden="false" customHeight="false" outlineLevel="0" collapsed="false">
      <c r="A1137" s="15" t="s">
        <v>455</v>
      </c>
      <c r="B1137" s="15" t="s">
        <v>106</v>
      </c>
      <c r="C1137" s="15"/>
      <c r="D1137" s="15"/>
      <c r="F1137" s="18" t="str">
        <f aca="false">IF(B1137="","",IFERROR(INDEX(Materials!$B$2:$B$301,MATCH(B1137,Materials!$A$2:$A$301,0)),""))</f>
        <v>Active</v>
      </c>
      <c r="G1137" s="18" t="str">
        <f aca="true">IF(AND(A1137="",B1137=""),"",IF(A1137="","Missing product",IF(B1137="","Missing material",IF(COUNTIF(ProductList,A1137)=0,"Product not in Products list",IF(COUNTIF(MaterialList,B1137)=0,"Material not in Materials list","OK")))))</f>
        <v>OK</v>
      </c>
      <c r="H1137" s="18" t="str">
        <f aca="false">IF(F1137="Active",A1137&amp;"|"&amp;COUNTIFS(A$2:A1137,A1137,F$2:F1137,"Active"),"")</f>
        <v>Painlys|2</v>
      </c>
      <c r="I1137" s="18" t="str">
        <f aca="false">IF(B1137="","",IF(SUMPRODUCT(MAX((A$1:A1136=A1137)*(B$1:B1136=B1137)*ROW(A$1:A1136)))=0,C1137&amp;"",IF(C1137="",INDEX(I$1:I1136,SUMPRODUCT(MAX((A$1:A1136=A1137)*(B$1:B1136=B1137)*ROW(A$1:A1136)))),IF(INDEX(I$1:I1136,SUMPRODUCT(MAX((A$1:A1136=A1137)*(B$1:B1136=B1137)*ROW(A$1:A1136))))="",C1137&amp;"",INDEX(I$1:I1136,SUMPRODUCT(MAX((A$1:A1136=A1137)*(B$1:B1136=B1137)*ROW(A$1:A1136))))&amp;"; "&amp;C1137))))</f>
        <v/>
      </c>
      <c r="J1137" s="18" t="str">
        <f aca="false">IF(A1137="","",A1137&amp;"|"&amp;COUNTIF(A$2:A1137,A1137))</f>
        <v>Painlys|2</v>
      </c>
      <c r="K1137" s="18" t="n">
        <f aca="false">IF(OR(A1137="",B1137=""),0,IF(COUNTIFS(A$2:A1137,A1137,B$2:B1137,B1137)=1,1,0))</f>
        <v>1</v>
      </c>
    </row>
    <row r="1138" customFormat="false" ht="15" hidden="false" customHeight="false" outlineLevel="0" collapsed="false">
      <c r="A1138" s="15" t="s">
        <v>455</v>
      </c>
      <c r="B1138" s="15" t="s">
        <v>260</v>
      </c>
      <c r="C1138" s="15"/>
      <c r="D1138" s="15"/>
      <c r="F1138" s="18" t="str">
        <f aca="false">IF(B1138="","",IFERROR(INDEX(Materials!$B$2:$B$301,MATCH(B1138,Materials!$A$2:$A$301,0)),""))</f>
        <v>Filler / Diluent</v>
      </c>
      <c r="G1138" s="18" t="str">
        <f aca="true">IF(AND(A1138="",B1138=""),"",IF(A1138="","Missing product",IF(B1138="","Missing material",IF(COUNTIF(ProductList,A1138)=0,"Product not in Products list",IF(COUNTIF(MaterialList,B1138)=0,"Material not in Materials list","OK")))))</f>
        <v>OK</v>
      </c>
      <c r="H1138" s="18" t="str">
        <f aca="false">IF(F1138="Active",A1138&amp;"|"&amp;COUNTIFS(A$2:A1138,A1138,F$2:F1138,"Active"),"")</f>
        <v/>
      </c>
      <c r="I1138" s="18" t="str">
        <f aca="false">IF(B1138="","",IF(SUMPRODUCT(MAX((A$1:A1137=A1138)*(B$1:B1137=B1138)*ROW(A$1:A1137)))=0,C1138&amp;"",IF(C1138="",INDEX(I$1:I1137,SUMPRODUCT(MAX((A$1:A1137=A1138)*(B$1:B1137=B1138)*ROW(A$1:A1137)))),IF(INDEX(I$1:I1137,SUMPRODUCT(MAX((A$1:A1137=A1138)*(B$1:B1137=B1138)*ROW(A$1:A1137))))="",C1138&amp;"",INDEX(I$1:I1137,SUMPRODUCT(MAX((A$1:A1137=A1138)*(B$1:B1137=B1138)*ROW(A$1:A1137))))&amp;"; "&amp;C1138))))</f>
        <v/>
      </c>
      <c r="J1138" s="18" t="str">
        <f aca="false">IF(A1138="","",A1138&amp;"|"&amp;COUNTIF(A$2:A1138,A1138))</f>
        <v>Painlys|3</v>
      </c>
      <c r="K1138" s="18" t="n">
        <f aca="false">IF(OR(A1138="",B1138=""),0,IF(COUNTIFS(A$2:A1138,A1138,B$2:B1138,B1138)=1,1,0))</f>
        <v>1</v>
      </c>
    </row>
    <row r="1139" customFormat="false" ht="15" hidden="false" customHeight="false" outlineLevel="0" collapsed="false">
      <c r="A1139" s="15" t="s">
        <v>455</v>
      </c>
      <c r="B1139" s="15" t="s">
        <v>219</v>
      </c>
      <c r="C1139" s="15"/>
      <c r="D1139" s="15"/>
      <c r="F1139" s="18" t="str">
        <f aca="false">IF(B1139="","",IFERROR(INDEX(Materials!$B$2:$B$301,MATCH(B1139,Materials!$A$2:$A$301,0)),""))</f>
        <v>Binder</v>
      </c>
      <c r="G1139" s="18" t="str">
        <f aca="true">IF(AND(A1139="",B1139=""),"",IF(A1139="","Missing product",IF(B1139="","Missing material",IF(COUNTIF(ProductList,A1139)=0,"Product not in Products list",IF(COUNTIF(MaterialList,B1139)=0,"Material not in Materials list","OK")))))</f>
        <v>OK</v>
      </c>
      <c r="H1139" s="18" t="str">
        <f aca="false">IF(F1139="Active",A1139&amp;"|"&amp;COUNTIFS(A$2:A1139,A1139,F$2:F1139,"Active"),"")</f>
        <v/>
      </c>
      <c r="I1139" s="18" t="str">
        <f aca="false">IF(B1139="","",IF(SUMPRODUCT(MAX((A$1:A1138=A1139)*(B$1:B1138=B1139)*ROW(A$1:A1138)))=0,C1139&amp;"",IF(C1139="",INDEX(I$1:I1138,SUMPRODUCT(MAX((A$1:A1138=A1139)*(B$1:B1138=B1139)*ROW(A$1:A1138)))),IF(INDEX(I$1:I1138,SUMPRODUCT(MAX((A$1:A1138=A1139)*(B$1:B1138=B1139)*ROW(A$1:A1138))))="",C1139&amp;"",INDEX(I$1:I1138,SUMPRODUCT(MAX((A$1:A1138=A1139)*(B$1:B1138=B1139)*ROW(A$1:A1138))))&amp;"; "&amp;C1139))))</f>
        <v/>
      </c>
      <c r="J1139" s="18" t="str">
        <f aca="false">IF(A1139="","",A1139&amp;"|"&amp;COUNTIF(A$2:A1139,A1139))</f>
        <v>Painlys|4</v>
      </c>
      <c r="K1139" s="18" t="n">
        <f aca="false">IF(OR(A1139="",B1139=""),0,IF(COUNTIFS(A$2:A1139,A1139,B$2:B1139,B1139)=1,1,0))</f>
        <v>1</v>
      </c>
    </row>
    <row r="1140" customFormat="false" ht="15" hidden="false" customHeight="false" outlineLevel="0" collapsed="false">
      <c r="A1140" s="15" t="s">
        <v>455</v>
      </c>
      <c r="B1140" s="15" t="s">
        <v>338</v>
      </c>
      <c r="C1140" s="15" t="s">
        <v>491</v>
      </c>
      <c r="D1140" s="15"/>
      <c r="F1140" s="18" t="str">
        <f aca="false">IF(B1140="","",IFERROR(INDEX(Materials!$B$2:$B$301,MATCH(B1140,Materials!$A$2:$A$301,0)),""))</f>
        <v>Solvent</v>
      </c>
      <c r="G1140" s="18" t="str">
        <f aca="true">IF(AND(A1140="",B1140=""),"",IF(A1140="","Missing product",IF(B1140="","Missing material",IF(COUNTIF(ProductList,A1140)=0,"Product not in Products list",IF(COUNTIF(MaterialList,B1140)=0,"Material not in Materials list","OK")))))</f>
        <v>OK</v>
      </c>
      <c r="H1140" s="18" t="str">
        <f aca="false">IF(F1140="Active",A1140&amp;"|"&amp;COUNTIFS(A$2:A1140,A1140,F$2:F1140,"Active"),"")</f>
        <v/>
      </c>
      <c r="I1140" s="18" t="str">
        <f aca="false">IF(B1140="","",IF(SUMPRODUCT(MAX((A$1:A1139=A1140)*(B$1:B1139=B1140)*ROW(A$1:A1139)))=0,C1140&amp;"",IF(C1140="",INDEX(I$1:I1139,SUMPRODUCT(MAX((A$1:A1139=A1140)*(B$1:B1139=B1140)*ROW(A$1:A1139)))),IF(INDEX(I$1:I1139,SUMPRODUCT(MAX((A$1:A1139=A1140)*(B$1:B1139=B1140)*ROW(A$1:A1139))))="",C1140&amp;"",INDEX(I$1:I1139,SUMPRODUCT(MAX((A$1:A1139=A1140)*(B$1:B1139=B1140)*ROW(A$1:A1139))))&amp;"; "&amp;C1140))))</f>
        <v>Binder Solvent</v>
      </c>
      <c r="J1140" s="18" t="str">
        <f aca="false">IF(A1140="","",A1140&amp;"|"&amp;COUNTIF(A$2:A1140,A1140))</f>
        <v>Painlys|5</v>
      </c>
      <c r="K1140" s="18" t="n">
        <f aca="false">IF(OR(A1140="",B1140=""),0,IF(COUNTIFS(A$2:A1140,A1140,B$2:B1140,B1140)=1,1,0))</f>
        <v>1</v>
      </c>
    </row>
    <row r="1141" customFormat="false" ht="15" hidden="false" customHeight="false" outlineLevel="0" collapsed="false">
      <c r="A1141" s="15" t="s">
        <v>455</v>
      </c>
      <c r="B1141" s="15" t="s">
        <v>167</v>
      </c>
      <c r="C1141" s="15"/>
      <c r="D1141" s="15"/>
      <c r="F1141" s="18" t="str">
        <f aca="false">IF(B1141="","",IFERROR(INDEX(Materials!$B$2:$B$301,MATCH(B1141,Materials!$A$2:$A$301,0)),""))</f>
        <v>Active</v>
      </c>
      <c r="G1141" s="18" t="str">
        <f aca="true">IF(AND(A1141="",B1141=""),"",IF(A1141="","Missing product",IF(B1141="","Missing material",IF(COUNTIF(ProductList,A1141)=0,"Product not in Products list",IF(COUNTIF(MaterialList,B1141)=0,"Material not in Materials list","OK")))))</f>
        <v>OK</v>
      </c>
      <c r="H1141" s="18" t="str">
        <f aca="false">IF(F1141="Active",A1141&amp;"|"&amp;COUNTIFS(A$2:A1141,A1141,F$2:F1141,"Active"),"")</f>
        <v>Painlys|3</v>
      </c>
      <c r="I1141" s="18" t="str">
        <f aca="false">IF(B1141="","",IF(SUMPRODUCT(MAX((A$1:A1140=A1141)*(B$1:B1140=B1141)*ROW(A$1:A1140)))=0,C1141&amp;"",IF(C1141="",INDEX(I$1:I1140,SUMPRODUCT(MAX((A$1:A1140=A1141)*(B$1:B1140=B1141)*ROW(A$1:A1140)))),IF(INDEX(I$1:I1140,SUMPRODUCT(MAX((A$1:A1140=A1141)*(B$1:B1140=B1141)*ROW(A$1:A1140))))="",C1141&amp;"",INDEX(I$1:I1140,SUMPRODUCT(MAX((A$1:A1140=A1141)*(B$1:B1140=B1141)*ROW(A$1:A1140))))&amp;"; "&amp;C1141))))</f>
        <v/>
      </c>
      <c r="J1141" s="18" t="str">
        <f aca="false">IF(A1141="","",A1141&amp;"|"&amp;COUNTIF(A$2:A1141,A1141))</f>
        <v>Painlys|6</v>
      </c>
      <c r="K1141" s="18" t="n">
        <f aca="false">IF(OR(A1141="",B1141=""),0,IF(COUNTIFS(A$2:A1141,A1141,B$2:B1141,B1141)=1,1,0))</f>
        <v>1</v>
      </c>
    </row>
    <row r="1142" customFormat="false" ht="15" hidden="false" customHeight="false" outlineLevel="0" collapsed="false">
      <c r="A1142" s="15" t="s">
        <v>455</v>
      </c>
      <c r="B1142" s="15" t="s">
        <v>40</v>
      </c>
      <c r="C1142" s="15"/>
      <c r="D1142" s="15"/>
      <c r="F1142" s="18" t="str">
        <f aca="false">IF(B1142="","",IFERROR(INDEX(Materials!$B$2:$B$301,MATCH(B1142,Materials!$A$2:$A$301,0)),""))</f>
        <v>Disintegrant</v>
      </c>
      <c r="G1142" s="18" t="str">
        <f aca="true">IF(AND(A1142="",B1142=""),"",IF(A1142="","Missing product",IF(B1142="","Missing material",IF(COUNTIF(ProductList,A1142)=0,"Product not in Products list",IF(COUNTIF(MaterialList,B1142)=0,"Material not in Materials list","OK")))))</f>
        <v>OK</v>
      </c>
      <c r="H1142" s="18" t="str">
        <f aca="false">IF(F1142="Active",A1142&amp;"|"&amp;COUNTIFS(A$2:A1142,A1142,F$2:F1142,"Active"),"")</f>
        <v/>
      </c>
      <c r="I1142" s="18" t="str">
        <f aca="false">IF(B1142="","",IF(SUMPRODUCT(MAX((A$1:A1141=A1142)*(B$1:B1141=B1142)*ROW(A$1:A1141)))=0,C1142&amp;"",IF(C1142="",INDEX(I$1:I1141,SUMPRODUCT(MAX((A$1:A1141=A1142)*(B$1:B1141=B1142)*ROW(A$1:A1141)))),IF(INDEX(I$1:I1141,SUMPRODUCT(MAX((A$1:A1141=A1142)*(B$1:B1141=B1142)*ROW(A$1:A1141))))="",C1142&amp;"",INDEX(I$1:I1141,SUMPRODUCT(MAX((A$1:A1141=A1142)*(B$1:B1141=B1142)*ROW(A$1:A1141))))&amp;"; "&amp;C1142))))</f>
        <v/>
      </c>
      <c r="J1142" s="18" t="str">
        <f aca="false">IF(A1142="","",A1142&amp;"|"&amp;COUNTIF(A$2:A1142,A1142))</f>
        <v>Painlys|7</v>
      </c>
      <c r="K1142" s="18" t="n">
        <f aca="false">IF(OR(A1142="",B1142=""),0,IF(COUNTIFS(A$2:A1142,A1142,B$2:B1142,B1142)=1,1,0))</f>
        <v>1</v>
      </c>
    </row>
    <row r="1143" customFormat="false" ht="15" hidden="false" customHeight="false" outlineLevel="0" collapsed="false">
      <c r="A1143" s="15" t="s">
        <v>455</v>
      </c>
      <c r="B1143" s="15" t="s">
        <v>272</v>
      </c>
      <c r="C1143" s="15"/>
      <c r="D1143" s="15"/>
      <c r="F1143" s="18" t="str">
        <f aca="false">IF(B1143="","",IFERROR(INDEX(Materials!$B$2:$B$301,MATCH(B1143,Materials!$A$2:$A$301,0)),""))</f>
        <v>Filler / Diluent</v>
      </c>
      <c r="G1143" s="18" t="str">
        <f aca="true">IF(AND(A1143="",B1143=""),"",IF(A1143="","Missing product",IF(B1143="","Missing material",IF(COUNTIF(ProductList,A1143)=0,"Product not in Products list",IF(COUNTIF(MaterialList,B1143)=0,"Material not in Materials list","OK")))))</f>
        <v>OK</v>
      </c>
      <c r="H1143" s="18" t="str">
        <f aca="false">IF(F1143="Active",A1143&amp;"|"&amp;COUNTIFS(A$2:A1143,A1143,F$2:F1143,"Active"),"")</f>
        <v/>
      </c>
      <c r="I1143" s="18" t="str">
        <f aca="false">IF(B1143="","",IF(SUMPRODUCT(MAX((A$1:A1142=A1143)*(B$1:B1142=B1143)*ROW(A$1:A1142)))=0,C1143&amp;"",IF(C1143="",INDEX(I$1:I1142,SUMPRODUCT(MAX((A$1:A1142=A1143)*(B$1:B1142=B1143)*ROW(A$1:A1142)))),IF(INDEX(I$1:I1142,SUMPRODUCT(MAX((A$1:A1142=A1143)*(B$1:B1142=B1143)*ROW(A$1:A1142))))="",C1143&amp;"",INDEX(I$1:I1142,SUMPRODUCT(MAX((A$1:A1142=A1143)*(B$1:B1142=B1143)*ROW(A$1:A1142))))&amp;"; "&amp;C1143))))</f>
        <v/>
      </c>
      <c r="J1143" s="18" t="str">
        <f aca="false">IF(A1143="","",A1143&amp;"|"&amp;COUNTIF(A$2:A1143,A1143))</f>
        <v>Painlys|8</v>
      </c>
      <c r="K1143" s="18" t="n">
        <f aca="false">IF(OR(A1143="",B1143=""),0,IF(COUNTIFS(A$2:A1143,A1143,B$2:B1143,B1143)=1,1,0))</f>
        <v>1</v>
      </c>
    </row>
    <row r="1144" customFormat="false" ht="15" hidden="false" customHeight="false" outlineLevel="0" collapsed="false">
      <c r="A1144" s="15" t="s">
        <v>455</v>
      </c>
      <c r="B1144" s="15" t="s">
        <v>293</v>
      </c>
      <c r="C1144" s="15"/>
      <c r="D1144" s="15"/>
      <c r="F1144" s="18" t="str">
        <f aca="false">IF(B1144="","",IFERROR(INDEX(Materials!$B$2:$B$301,MATCH(B1144,Materials!$A$2:$A$301,0)),""))</f>
        <v>Glidant</v>
      </c>
      <c r="G1144" s="18" t="str">
        <f aca="true">IF(AND(A1144="",B1144=""),"",IF(A1144="","Missing product",IF(B1144="","Missing material",IF(COUNTIF(ProductList,A1144)=0,"Product not in Products list",IF(COUNTIF(MaterialList,B1144)=0,"Material not in Materials list","OK")))))</f>
        <v>OK</v>
      </c>
      <c r="H1144" s="18" t="str">
        <f aca="false">IF(F1144="Active",A1144&amp;"|"&amp;COUNTIFS(A$2:A1144,A1144,F$2:F1144,"Active"),"")</f>
        <v/>
      </c>
      <c r="I1144" s="18" t="str">
        <f aca="false">IF(B1144="","",IF(SUMPRODUCT(MAX((A$1:A1143=A1144)*(B$1:B1143=B1144)*ROW(A$1:A1143)))=0,C1144&amp;"",IF(C1144="",INDEX(I$1:I1143,SUMPRODUCT(MAX((A$1:A1143=A1144)*(B$1:B1143=B1144)*ROW(A$1:A1143)))),IF(INDEX(I$1:I1143,SUMPRODUCT(MAX((A$1:A1143=A1144)*(B$1:B1143=B1144)*ROW(A$1:A1143))))="",C1144&amp;"",INDEX(I$1:I1143,SUMPRODUCT(MAX((A$1:A1143=A1144)*(B$1:B1143=B1144)*ROW(A$1:A1143))))&amp;"; "&amp;C1144))))</f>
        <v/>
      </c>
      <c r="J1144" s="18" t="str">
        <f aca="false">IF(A1144="","",A1144&amp;"|"&amp;COUNTIF(A$2:A1144,A1144))</f>
        <v>Painlys|9</v>
      </c>
      <c r="K1144" s="18" t="n">
        <f aca="false">IF(OR(A1144="",B1144=""),0,IF(COUNTIFS(A$2:A1144,A1144,B$2:B1144,B1144)=1,1,0))</f>
        <v>1</v>
      </c>
    </row>
    <row r="1145" customFormat="false" ht="15" hidden="false" customHeight="false" outlineLevel="0" collapsed="false">
      <c r="A1145" s="15" t="s">
        <v>455</v>
      </c>
      <c r="B1145" s="15" t="s">
        <v>298</v>
      </c>
      <c r="C1145" s="15"/>
      <c r="D1145" s="15"/>
      <c r="F1145" s="18" t="str">
        <f aca="false">IF(B1145="","",IFERROR(INDEX(Materials!$B$2:$B$301,MATCH(B1145,Materials!$A$2:$A$301,0)),""))</f>
        <v>Lubricant</v>
      </c>
      <c r="G1145" s="18" t="str">
        <f aca="true">IF(AND(A1145="",B1145=""),"",IF(A1145="","Missing product",IF(B1145="","Missing material",IF(COUNTIF(ProductList,A1145)=0,"Product not in Products list",IF(COUNTIF(MaterialList,B1145)=0,"Material not in Materials list","OK")))))</f>
        <v>OK</v>
      </c>
      <c r="H1145" s="18" t="str">
        <f aca="false">IF(F1145="Active",A1145&amp;"|"&amp;COUNTIFS(A$2:A1145,A1145,F$2:F1145,"Active"),"")</f>
        <v/>
      </c>
      <c r="I1145" s="18" t="str">
        <f aca="false">IF(B1145="","",IF(SUMPRODUCT(MAX((A$1:A1144=A1145)*(B$1:B1144=B1145)*ROW(A$1:A1144)))=0,C1145&amp;"",IF(C1145="",INDEX(I$1:I1144,SUMPRODUCT(MAX((A$1:A1144=A1145)*(B$1:B1144=B1145)*ROW(A$1:A1144)))),IF(INDEX(I$1:I1144,SUMPRODUCT(MAX((A$1:A1144=A1145)*(B$1:B1144=B1145)*ROW(A$1:A1144))))="",C1145&amp;"",INDEX(I$1:I1144,SUMPRODUCT(MAX((A$1:A1144=A1145)*(B$1:B1144=B1145)*ROW(A$1:A1144))))&amp;"; "&amp;C1145))))</f>
        <v/>
      </c>
      <c r="J1145" s="18" t="str">
        <f aca="false">IF(A1145="","",A1145&amp;"|"&amp;COUNTIF(A$2:A1145,A1145))</f>
        <v>Painlys|10</v>
      </c>
      <c r="K1145" s="18" t="n">
        <f aca="false">IF(OR(A1145="",B1145=""),0,IF(COUNTIFS(A$2:A1145,A1145,B$2:B1145,B1145)=1,1,0))</f>
        <v>1</v>
      </c>
    </row>
    <row r="1146" customFormat="false" ht="15" hidden="false" customHeight="false" outlineLevel="0" collapsed="false">
      <c r="A1146" s="15" t="s">
        <v>455</v>
      </c>
      <c r="B1146" s="15" t="s">
        <v>226</v>
      </c>
      <c r="C1146" s="15"/>
      <c r="D1146" s="15"/>
      <c r="F1146" s="18" t="str">
        <f aca="false">IF(B1146="","",IFERROR(INDEX(Materials!$B$2:$B$301,MATCH(B1146,Materials!$A$2:$A$301,0)),""))</f>
        <v>Binder / Coating Polymer</v>
      </c>
      <c r="G1146" s="18" t="str">
        <f aca="true">IF(AND(A1146="",B1146=""),"",IF(A1146="","Missing product",IF(B1146="","Missing material",IF(COUNTIF(ProductList,A1146)=0,"Product not in Products list",IF(COUNTIF(MaterialList,B1146)=0,"Material not in Materials list","OK")))))</f>
        <v>OK</v>
      </c>
      <c r="H1146" s="18" t="str">
        <f aca="false">IF(F1146="Active",A1146&amp;"|"&amp;COUNTIFS(A$2:A1146,A1146,F$2:F1146,"Active"),"")</f>
        <v/>
      </c>
      <c r="I1146" s="18" t="str">
        <f aca="false">IF(B1146="","",IF(SUMPRODUCT(MAX((A$1:A1145=A1146)*(B$1:B1145=B1146)*ROW(A$1:A1145)))=0,C1146&amp;"",IF(C1146="",INDEX(I$1:I1145,SUMPRODUCT(MAX((A$1:A1145=A1146)*(B$1:B1145=B1146)*ROW(A$1:A1145)))),IF(INDEX(I$1:I1145,SUMPRODUCT(MAX((A$1:A1145=A1146)*(B$1:B1145=B1146)*ROW(A$1:A1145))))="",C1146&amp;"",INDEX(I$1:I1145,SUMPRODUCT(MAX((A$1:A1145=A1146)*(B$1:B1145=B1146)*ROW(A$1:A1145))))&amp;"; "&amp;C1146))))</f>
        <v/>
      </c>
      <c r="J1146" s="18" t="str">
        <f aca="false">IF(A1146="","",A1146&amp;"|"&amp;COUNTIF(A$2:A1146,A1146))</f>
        <v>Painlys|11</v>
      </c>
      <c r="K1146" s="18" t="n">
        <f aca="false">IF(OR(A1146="",B1146=""),0,IF(COUNTIFS(A$2:A1146,A1146,B$2:B1146,B1146)=1,1,0))</f>
        <v>1</v>
      </c>
    </row>
    <row r="1147" customFormat="false" ht="15" hidden="false" customHeight="false" outlineLevel="0" collapsed="false">
      <c r="A1147" s="15" t="s">
        <v>455</v>
      </c>
      <c r="B1147" s="15" t="s">
        <v>311</v>
      </c>
      <c r="C1147" s="15"/>
      <c r="D1147" s="15"/>
      <c r="F1147" s="18" t="str">
        <f aca="false">IF(B1147="","",IFERROR(INDEX(Materials!$B$2:$B$301,MATCH(B1147,Materials!$A$2:$A$301,0)),""))</f>
        <v>Plasticizer</v>
      </c>
      <c r="G1147" s="18" t="str">
        <f aca="true">IF(AND(A1147="",B1147=""),"",IF(A1147="","Missing product",IF(B1147="","Missing material",IF(COUNTIF(ProductList,A1147)=0,"Product not in Products list",IF(COUNTIF(MaterialList,B1147)=0,"Material not in Materials list","OK")))))</f>
        <v>OK</v>
      </c>
      <c r="H1147" s="18" t="str">
        <f aca="false">IF(F1147="Active",A1147&amp;"|"&amp;COUNTIFS(A$2:A1147,A1147,F$2:F1147,"Active"),"")</f>
        <v/>
      </c>
      <c r="I1147" s="18" t="str">
        <f aca="false">IF(B1147="","",IF(SUMPRODUCT(MAX((A$1:A1146=A1147)*(B$1:B1146=B1147)*ROW(A$1:A1146)))=0,C1147&amp;"",IF(C1147="",INDEX(I$1:I1146,SUMPRODUCT(MAX((A$1:A1146=A1147)*(B$1:B1146=B1147)*ROW(A$1:A1146)))),IF(INDEX(I$1:I1146,SUMPRODUCT(MAX((A$1:A1146=A1147)*(B$1:B1146=B1147)*ROW(A$1:A1146))))="",C1147&amp;"",INDEX(I$1:I1146,SUMPRODUCT(MAX((A$1:A1146=A1147)*(B$1:B1146=B1147)*ROW(A$1:A1146))))&amp;"; "&amp;C1147))))</f>
        <v/>
      </c>
      <c r="J1147" s="18" t="str">
        <f aca="false">IF(A1147="","",A1147&amp;"|"&amp;COUNTIF(A$2:A1147,A1147))</f>
        <v>Painlys|12</v>
      </c>
      <c r="K1147" s="18" t="n">
        <f aca="false">IF(OR(A1147="",B1147=""),0,IF(COUNTIFS(A$2:A1147,A1147,B$2:B1147,B1147)=1,1,0))</f>
        <v>1</v>
      </c>
    </row>
    <row r="1148" customFormat="false" ht="15" hidden="false" customHeight="false" outlineLevel="0" collapsed="false">
      <c r="A1148" s="15" t="s">
        <v>455</v>
      </c>
      <c r="B1148" s="15" t="s">
        <v>303</v>
      </c>
      <c r="C1148" s="15"/>
      <c r="D1148" s="15"/>
      <c r="F1148" s="18" t="str">
        <f aca="false">IF(B1148="","",IFERROR(INDEX(Materials!$B$2:$B$301,MATCH(B1148,Materials!$A$2:$A$301,0)),""))</f>
        <v>Opacifier</v>
      </c>
      <c r="G1148" s="18" t="str">
        <f aca="true">IF(AND(A1148="",B1148=""),"",IF(A1148="","Missing product",IF(B1148="","Missing material",IF(COUNTIF(ProductList,A1148)=0,"Product not in Products list",IF(COUNTIF(MaterialList,B1148)=0,"Material not in Materials list","OK")))))</f>
        <v>OK</v>
      </c>
      <c r="H1148" s="18" t="str">
        <f aca="false">IF(F1148="Active",A1148&amp;"|"&amp;COUNTIFS(A$2:A1148,A1148,F$2:F1148,"Active"),"")</f>
        <v/>
      </c>
      <c r="I1148" s="18" t="str">
        <f aca="false">IF(B1148="","",IF(SUMPRODUCT(MAX((A$1:A1147=A1148)*(B$1:B1147=B1148)*ROW(A$1:A1147)))=0,C1148&amp;"",IF(C1148="",INDEX(I$1:I1147,SUMPRODUCT(MAX((A$1:A1147=A1148)*(B$1:B1147=B1148)*ROW(A$1:A1147)))),IF(INDEX(I$1:I1147,SUMPRODUCT(MAX((A$1:A1147=A1148)*(B$1:B1147=B1148)*ROW(A$1:A1147))))="",C1148&amp;"",INDEX(I$1:I1147,SUMPRODUCT(MAX((A$1:A1147=A1148)*(B$1:B1147=B1148)*ROW(A$1:A1147))))&amp;"; "&amp;C1148))))</f>
        <v/>
      </c>
      <c r="J1148" s="18" t="str">
        <f aca="false">IF(A1148="","",A1148&amp;"|"&amp;COUNTIF(A$2:A1148,A1148))</f>
        <v>Painlys|13</v>
      </c>
      <c r="K1148" s="18" t="n">
        <f aca="false">IF(OR(A1148="",B1148=""),0,IF(COUNTIFS(A$2:A1148,A1148,B$2:B1148,B1148)=1,1,0))</f>
        <v>1</v>
      </c>
    </row>
    <row r="1149" customFormat="false" ht="15" hidden="false" customHeight="false" outlineLevel="0" collapsed="false">
      <c r="A1149" s="15" t="s">
        <v>455</v>
      </c>
      <c r="B1149" s="15" t="s">
        <v>246</v>
      </c>
      <c r="C1149" s="15"/>
      <c r="D1149" s="15"/>
      <c r="F1149" s="18" t="str">
        <f aca="false">IF(B1149="","",IFERROR(INDEX(Materials!$B$2:$B$301,MATCH(B1149,Materials!$A$2:$A$301,0)),""))</f>
        <v>Colorant</v>
      </c>
      <c r="G1149" s="18" t="str">
        <f aca="true">IF(AND(A1149="",B1149=""),"",IF(A1149="","Missing product",IF(B1149="","Missing material",IF(COUNTIF(ProductList,A1149)=0,"Product not in Products list",IF(COUNTIF(MaterialList,B1149)=0,"Material not in Materials list","OK")))))</f>
        <v>OK</v>
      </c>
      <c r="H1149" s="18" t="str">
        <f aca="false">IF(F1149="Active",A1149&amp;"|"&amp;COUNTIFS(A$2:A1149,A1149,F$2:F1149,"Active"),"")</f>
        <v/>
      </c>
      <c r="I1149" s="18" t="str">
        <f aca="false">IF(B1149="","",IF(SUMPRODUCT(MAX((A$1:A1148=A1149)*(B$1:B1148=B1149)*ROW(A$1:A1148)))=0,C1149&amp;"",IF(C1149="",INDEX(I$1:I1148,SUMPRODUCT(MAX((A$1:A1148=A1149)*(B$1:B1148=B1149)*ROW(A$1:A1148)))),IF(INDEX(I$1:I1148,SUMPRODUCT(MAX((A$1:A1148=A1149)*(B$1:B1148=B1149)*ROW(A$1:A1148))))="",C1149&amp;"",INDEX(I$1:I1148,SUMPRODUCT(MAX((A$1:A1148=A1149)*(B$1:B1148=B1149)*ROW(A$1:A1148))))&amp;"; "&amp;C1149))))</f>
        <v/>
      </c>
      <c r="J1149" s="18" t="str">
        <f aca="false">IF(A1149="","",A1149&amp;"|"&amp;COUNTIF(A$2:A1149,A1149))</f>
        <v>Painlys|14</v>
      </c>
      <c r="K1149" s="18" t="n">
        <f aca="false">IF(OR(A1149="",B1149=""),0,IF(COUNTIFS(A$2:A1149,A1149,B$2:B1149,B1149)=1,1,0))</f>
        <v>1</v>
      </c>
    </row>
    <row r="1150" customFormat="false" ht="15" hidden="false" customHeight="false" outlineLevel="0" collapsed="false">
      <c r="A1150" s="15" t="s">
        <v>455</v>
      </c>
      <c r="B1150" s="15" t="s">
        <v>338</v>
      </c>
      <c r="C1150" s="15" t="s">
        <v>494</v>
      </c>
      <c r="D1150" s="15"/>
      <c r="F1150" s="18" t="str">
        <f aca="false">IF(B1150="","",IFERROR(INDEX(Materials!$B$2:$B$301,MATCH(B1150,Materials!$A$2:$A$301,0)),""))</f>
        <v>Solvent</v>
      </c>
      <c r="G1150" s="18" t="str">
        <f aca="true">IF(AND(A1150="",B1150=""),"",IF(A1150="","Missing product",IF(B1150="","Missing material",IF(COUNTIF(ProductList,A1150)=0,"Product not in Products list",IF(COUNTIF(MaterialList,B1150)=0,"Material not in Materials list","OK")))))</f>
        <v>OK</v>
      </c>
      <c r="H1150" s="18" t="str">
        <f aca="false">IF(F1150="Active",A1150&amp;"|"&amp;COUNTIFS(A$2:A1150,A1150,F$2:F1150,"Active"),"")</f>
        <v/>
      </c>
      <c r="I1150" s="18" t="str">
        <f aca="false">IF(B1150="","",IF(SUMPRODUCT(MAX((A$1:A1149=A1150)*(B$1:B1149=B1150)*ROW(A$1:A1149)))=0,C1150&amp;"",IF(C1150="",INDEX(I$1:I1149,SUMPRODUCT(MAX((A$1:A1149=A1150)*(B$1:B1149=B1150)*ROW(A$1:A1149)))),IF(INDEX(I$1:I1149,SUMPRODUCT(MAX((A$1:A1149=A1150)*(B$1:B1149=B1150)*ROW(A$1:A1149))))="",C1150&amp;"",INDEX(I$1:I1149,SUMPRODUCT(MAX((A$1:A1149=A1150)*(B$1:B1149=B1150)*ROW(A$1:A1149))))&amp;"; "&amp;C1150))))</f>
        <v>Binder Solvent; Coating Solvent</v>
      </c>
      <c r="J1150" s="18" t="str">
        <f aca="false">IF(A1150="","",A1150&amp;"|"&amp;COUNTIF(A$2:A1150,A1150))</f>
        <v>Painlys|15</v>
      </c>
      <c r="K1150" s="18" t="n">
        <f aca="false">IF(OR(A1150="",B1150=""),0,IF(COUNTIFS(A$2:A1150,A1150,B$2:B1150,B1150)=1,1,0))</f>
        <v>0</v>
      </c>
    </row>
    <row r="1151" customFormat="false" ht="15" hidden="false" customHeight="false" outlineLevel="0" collapsed="false">
      <c r="A1151" s="15" t="s">
        <v>455</v>
      </c>
      <c r="B1151" s="15" t="s">
        <v>341</v>
      </c>
      <c r="C1151" s="15" t="s">
        <v>494</v>
      </c>
      <c r="D1151" s="15"/>
      <c r="F1151" s="18" t="str">
        <f aca="false">IF(B1151="","",IFERROR(INDEX(Materials!$B$2:$B$301,MATCH(B1151,Materials!$A$2:$A$301,0)),""))</f>
        <v>Solvent</v>
      </c>
      <c r="G1151" s="18" t="str">
        <f aca="true">IF(AND(A1151="",B1151=""),"",IF(A1151="","Missing product",IF(B1151="","Missing material",IF(COUNTIF(ProductList,A1151)=0,"Product not in Products list",IF(COUNTIF(MaterialList,B1151)=0,"Material not in Materials list","OK")))))</f>
        <v>OK</v>
      </c>
      <c r="H1151" s="18" t="str">
        <f aca="false">IF(F1151="Active",A1151&amp;"|"&amp;COUNTIFS(A$2:A1151,A1151,F$2:F1151,"Active"),"")</f>
        <v/>
      </c>
      <c r="I1151" s="18" t="str">
        <f aca="false">IF(B1151="","",IF(SUMPRODUCT(MAX((A$1:A1150=A1151)*(B$1:B1150=B1151)*ROW(A$1:A1150)))=0,C1151&amp;"",IF(C1151="",INDEX(I$1:I1150,SUMPRODUCT(MAX((A$1:A1150=A1151)*(B$1:B1150=B1151)*ROW(A$1:A1150)))),IF(INDEX(I$1:I1150,SUMPRODUCT(MAX((A$1:A1150=A1151)*(B$1:B1150=B1151)*ROW(A$1:A1150))))="",C1151&amp;"",INDEX(I$1:I1150,SUMPRODUCT(MAX((A$1:A1150=A1151)*(B$1:B1150=B1151)*ROW(A$1:A1150))))&amp;"; "&amp;C1151))))</f>
        <v>Coating Solvent</v>
      </c>
      <c r="J1151" s="18" t="str">
        <f aca="false">IF(A1151="","",A1151&amp;"|"&amp;COUNTIF(A$2:A1151,A1151))</f>
        <v>Painlys|16</v>
      </c>
      <c r="K1151" s="18" t="n">
        <f aca="false">IF(OR(A1151="",B1151=""),0,IF(COUNTIFS(A$2:A1151,A1151,B$2:B1151,B1151)=1,1,0))</f>
        <v>1</v>
      </c>
    </row>
    <row r="1152" customFormat="false" ht="15" hidden="false" customHeight="false" outlineLevel="0" collapsed="false">
      <c r="A1152" s="15" t="s">
        <v>456</v>
      </c>
      <c r="B1152" s="15" t="s">
        <v>122</v>
      </c>
      <c r="C1152" s="15"/>
      <c r="D1152" s="15"/>
      <c r="F1152" s="18" t="str">
        <f aca="false">IF(B1152="","",IFERROR(INDEX(Materials!$B$2:$B$301,MATCH(B1152,Materials!$A$2:$A$301,0)),""))</f>
        <v>Active</v>
      </c>
      <c r="G1152" s="18" t="str">
        <f aca="true">IF(AND(A1152="",B1152=""),"",IF(A1152="","Missing product",IF(B1152="","Missing material",IF(COUNTIF(ProductList,A1152)=0,"Product not in Products list",IF(COUNTIF(MaterialList,B1152)=0,"Material not in Materials list","OK")))))</f>
        <v>OK</v>
      </c>
      <c r="H1152" s="18" t="str">
        <f aca="false">IF(F1152="Active",A1152&amp;"|"&amp;COUNTIFS(A$2:A1152,A1152,F$2:F1152,"Active"),"")</f>
        <v>Feroral Premium|1</v>
      </c>
      <c r="I1152" s="18" t="str">
        <f aca="false">IF(B1152="","",IF(SUMPRODUCT(MAX((A$1:A1151=A1152)*(B$1:B1151=B1152)*ROW(A$1:A1151)))=0,C1152&amp;"",IF(C1152="",INDEX(I$1:I1151,SUMPRODUCT(MAX((A$1:A1151=A1152)*(B$1:B1151=B1152)*ROW(A$1:A1151)))),IF(INDEX(I$1:I1151,SUMPRODUCT(MAX((A$1:A1151=A1152)*(B$1:B1151=B1152)*ROW(A$1:A1151))))="",C1152&amp;"",INDEX(I$1:I1151,SUMPRODUCT(MAX((A$1:A1151=A1152)*(B$1:B1151=B1152)*ROW(A$1:A1151))))&amp;"; "&amp;C1152))))</f>
        <v/>
      </c>
      <c r="J1152" s="18" t="str">
        <f aca="false">IF(A1152="","",A1152&amp;"|"&amp;COUNTIF(A$2:A1152,A1152))</f>
        <v>Feroral Premium|1</v>
      </c>
      <c r="K1152" s="18" t="n">
        <f aca="false">IF(OR(A1152="",B1152=""),0,IF(COUNTIFS(A$2:A1152,A1152,B$2:B1152,B1152)=1,1,0))</f>
        <v>1</v>
      </c>
    </row>
    <row r="1153" customFormat="false" ht="15" hidden="false" customHeight="false" outlineLevel="0" collapsed="false">
      <c r="A1153" s="15" t="s">
        <v>456</v>
      </c>
      <c r="B1153" s="15" t="s">
        <v>264</v>
      </c>
      <c r="C1153" s="15"/>
      <c r="D1153" s="15"/>
      <c r="F1153" s="18" t="str">
        <f aca="false">IF(B1153="","",IFERROR(INDEX(Materials!$B$2:$B$301,MATCH(B1153,Materials!$A$2:$A$301,0)),""))</f>
        <v>Filler / Diluent</v>
      </c>
      <c r="G1153" s="18" t="str">
        <f aca="true">IF(AND(A1153="",B1153=""),"",IF(A1153="","Missing product",IF(B1153="","Missing material",IF(COUNTIF(ProductList,A1153)=0,"Product not in Products list",IF(COUNTIF(MaterialList,B1153)=0,"Material not in Materials list","OK")))))</f>
        <v>OK</v>
      </c>
      <c r="H1153" s="18" t="str">
        <f aca="false">IF(F1153="Active",A1153&amp;"|"&amp;COUNTIFS(A$2:A1153,A1153,F$2:F1153,"Active"),"")</f>
        <v/>
      </c>
      <c r="I1153" s="18" t="str">
        <f aca="false">IF(B1153="","",IF(SUMPRODUCT(MAX((A$1:A1152=A1153)*(B$1:B1152=B1153)*ROW(A$1:A1152)))=0,C1153&amp;"",IF(C1153="",INDEX(I$1:I1152,SUMPRODUCT(MAX((A$1:A1152=A1153)*(B$1:B1152=B1153)*ROW(A$1:A1152)))),IF(INDEX(I$1:I1152,SUMPRODUCT(MAX((A$1:A1152=A1153)*(B$1:B1152=B1153)*ROW(A$1:A1152))))="",C1153&amp;"",INDEX(I$1:I1152,SUMPRODUCT(MAX((A$1:A1152=A1153)*(B$1:B1152=B1153)*ROW(A$1:A1152))))&amp;"; "&amp;C1153))))</f>
        <v/>
      </c>
      <c r="J1153" s="18" t="str">
        <f aca="false">IF(A1153="","",A1153&amp;"|"&amp;COUNTIF(A$2:A1153,A1153))</f>
        <v>Feroral Premium|2</v>
      </c>
      <c r="K1153" s="18" t="n">
        <f aca="false">IF(OR(A1153="",B1153=""),0,IF(COUNTIFS(A$2:A1153,A1153,B$2:B1153,B1153)=1,1,0))</f>
        <v>1</v>
      </c>
    </row>
    <row r="1154" customFormat="false" ht="15" hidden="false" customHeight="false" outlineLevel="0" collapsed="false">
      <c r="A1154" s="15" t="s">
        <v>456</v>
      </c>
      <c r="B1154" s="15" t="s">
        <v>270</v>
      </c>
      <c r="C1154" s="15" t="s">
        <v>489</v>
      </c>
      <c r="D1154" s="15"/>
      <c r="F1154" s="18" t="str">
        <f aca="false">IF(B1154="","",IFERROR(INDEX(Materials!$B$2:$B$301,MATCH(B1154,Materials!$A$2:$A$301,0)),""))</f>
        <v>Filler / Diluent</v>
      </c>
      <c r="G1154" s="18" t="str">
        <f aca="true">IF(AND(A1154="",B1154=""),"",IF(A1154="","Missing product",IF(B1154="","Missing material",IF(COUNTIF(ProductList,A1154)=0,"Product not in Products list",IF(COUNTIF(MaterialList,B1154)=0,"Material not in Materials list","OK")))))</f>
        <v>OK</v>
      </c>
      <c r="H1154" s="18" t="str">
        <f aca="false">IF(F1154="Active",A1154&amp;"|"&amp;COUNTIFS(A$2:A1154,A1154,F$2:F1154,"Active"),"")</f>
        <v/>
      </c>
      <c r="I1154" s="18" t="str">
        <f aca="false">IF(B1154="","",IF(SUMPRODUCT(MAX((A$1:A1153=A1154)*(B$1:B1153=B1154)*ROW(A$1:A1153)))=0,C1154&amp;"",IF(C1154="",INDEX(I$1:I1153,SUMPRODUCT(MAX((A$1:A1153=A1154)*(B$1:B1153=B1154)*ROW(A$1:A1153)))),IF(INDEX(I$1:I1153,SUMPRODUCT(MAX((A$1:A1153=A1154)*(B$1:B1153=B1154)*ROW(A$1:A1153))))="",C1154&amp;"",INDEX(I$1:I1153,SUMPRODUCT(MAX((A$1:A1153=A1154)*(B$1:B1153=B1154)*ROW(A$1:A1153))))&amp;"; "&amp;C1154))))</f>
        <v>Intra-granular</v>
      </c>
      <c r="J1154" s="18" t="str">
        <f aca="false">IF(A1154="","",A1154&amp;"|"&amp;COUNTIF(A$2:A1154,A1154))</f>
        <v>Feroral Premium|3</v>
      </c>
      <c r="K1154" s="18" t="n">
        <f aca="false">IF(OR(A1154="",B1154=""),0,IF(COUNTIFS(A$2:A1154,A1154,B$2:B1154,B1154)=1,1,0))</f>
        <v>1</v>
      </c>
    </row>
    <row r="1155" customFormat="false" ht="15" hidden="false" customHeight="false" outlineLevel="0" collapsed="false">
      <c r="A1155" s="15" t="s">
        <v>456</v>
      </c>
      <c r="B1155" s="15" t="s">
        <v>257</v>
      </c>
      <c r="C1155" s="15"/>
      <c r="D1155" s="15"/>
      <c r="F1155" s="18" t="str">
        <f aca="false">IF(B1155="","",IFERROR(INDEX(Materials!$B$2:$B$301,MATCH(B1155,Materials!$A$2:$A$301,0)),""))</f>
        <v>Disintegrant</v>
      </c>
      <c r="G1155" s="18" t="str">
        <f aca="true">IF(AND(A1155="",B1155=""),"",IF(A1155="","Missing product",IF(B1155="","Missing material",IF(COUNTIF(ProductList,A1155)=0,"Product not in Products list",IF(COUNTIF(MaterialList,B1155)=0,"Material not in Materials list","OK")))))</f>
        <v>OK</v>
      </c>
      <c r="H1155" s="18" t="str">
        <f aca="false">IF(F1155="Active",A1155&amp;"|"&amp;COUNTIFS(A$2:A1155,A1155,F$2:F1155,"Active"),"")</f>
        <v/>
      </c>
      <c r="I1155" s="18" t="str">
        <f aca="false">IF(B1155="","",IF(SUMPRODUCT(MAX((A$1:A1154=A1155)*(B$1:B1154=B1155)*ROW(A$1:A1154)))=0,C1155&amp;"",IF(C1155="",INDEX(I$1:I1154,SUMPRODUCT(MAX((A$1:A1154=A1155)*(B$1:B1154=B1155)*ROW(A$1:A1154)))),IF(INDEX(I$1:I1154,SUMPRODUCT(MAX((A$1:A1154=A1155)*(B$1:B1154=B1155)*ROW(A$1:A1154))))="",C1155&amp;"",INDEX(I$1:I1154,SUMPRODUCT(MAX((A$1:A1154=A1155)*(B$1:B1154=B1155)*ROW(A$1:A1154))))&amp;"; "&amp;C1155))))</f>
        <v/>
      </c>
      <c r="J1155" s="18" t="str">
        <f aca="false">IF(A1155="","",A1155&amp;"|"&amp;COUNTIF(A$2:A1155,A1155))</f>
        <v>Feroral Premium|4</v>
      </c>
      <c r="K1155" s="18" t="n">
        <f aca="false">IF(OR(A1155="",B1155=""),0,IF(COUNTIFS(A$2:A1155,A1155,B$2:B1155,B1155)=1,1,0))</f>
        <v>1</v>
      </c>
    </row>
    <row r="1156" customFormat="false" ht="15" hidden="false" customHeight="false" outlineLevel="0" collapsed="false">
      <c r="A1156" s="15" t="s">
        <v>456</v>
      </c>
      <c r="B1156" s="15" t="s">
        <v>267</v>
      </c>
      <c r="C1156" s="15"/>
      <c r="D1156" s="15"/>
      <c r="F1156" s="18" t="str">
        <f aca="false">IF(B1156="","",IFERROR(INDEX(Materials!$B$2:$B$301,MATCH(B1156,Materials!$A$2:$A$301,0)),""))</f>
        <v>Filler / Diluent</v>
      </c>
      <c r="G1156" s="18" t="str">
        <f aca="true">IF(AND(A1156="",B1156=""),"",IF(A1156="","Missing product",IF(B1156="","Missing material",IF(COUNTIF(ProductList,A1156)=0,"Product not in Products list",IF(COUNTIF(MaterialList,B1156)=0,"Material not in Materials list","OK")))))</f>
        <v>OK</v>
      </c>
      <c r="H1156" s="18" t="str">
        <f aca="false">IF(F1156="Active",A1156&amp;"|"&amp;COUNTIFS(A$2:A1156,A1156,F$2:F1156,"Active"),"")</f>
        <v/>
      </c>
      <c r="I1156" s="18" t="str">
        <f aca="false">IF(B1156="","",IF(SUMPRODUCT(MAX((A$1:A1155=A1156)*(B$1:B1155=B1156)*ROW(A$1:A1155)))=0,C1156&amp;"",IF(C1156="",INDEX(I$1:I1155,SUMPRODUCT(MAX((A$1:A1155=A1156)*(B$1:B1155=B1156)*ROW(A$1:A1155)))),IF(INDEX(I$1:I1155,SUMPRODUCT(MAX((A$1:A1155=A1156)*(B$1:B1155=B1156)*ROW(A$1:A1155))))="",C1156&amp;"",INDEX(I$1:I1155,SUMPRODUCT(MAX((A$1:A1155=A1156)*(B$1:B1155=B1156)*ROW(A$1:A1155))))&amp;"; "&amp;C1156))))</f>
        <v/>
      </c>
      <c r="J1156" s="18" t="str">
        <f aca="false">IF(A1156="","",A1156&amp;"|"&amp;COUNTIF(A$2:A1156,A1156))</f>
        <v>Feroral Premium|5</v>
      </c>
      <c r="K1156" s="18" t="n">
        <f aca="false">IF(OR(A1156="",B1156=""),0,IF(COUNTIFS(A$2:A1156,A1156,B$2:B1156,B1156)=1,1,0))</f>
        <v>1</v>
      </c>
    </row>
    <row r="1157" customFormat="false" ht="15" hidden="false" customHeight="false" outlineLevel="0" collapsed="false">
      <c r="A1157" s="15" t="s">
        <v>456</v>
      </c>
      <c r="B1157" s="15" t="s">
        <v>128</v>
      </c>
      <c r="C1157" s="15"/>
      <c r="D1157" s="15"/>
      <c r="F1157" s="18" t="str">
        <f aca="false">IF(B1157="","",IFERROR(INDEX(Materials!$B$2:$B$301,MATCH(B1157,Materials!$A$2:$A$301,0)),""))</f>
        <v>Active</v>
      </c>
      <c r="G1157" s="18" t="str">
        <f aca="true">IF(AND(A1157="",B1157=""),"",IF(A1157="","Missing product",IF(B1157="","Missing material",IF(COUNTIF(ProductList,A1157)=0,"Product not in Products list",IF(COUNTIF(MaterialList,B1157)=0,"Material not in Materials list","OK")))))</f>
        <v>OK</v>
      </c>
      <c r="H1157" s="18" t="str">
        <f aca="false">IF(F1157="Active",A1157&amp;"|"&amp;COUNTIFS(A$2:A1157,A1157,F$2:F1157,"Active"),"")</f>
        <v>Feroral Premium|2</v>
      </c>
      <c r="I1157" s="18" t="str">
        <f aca="false">IF(B1157="","",IF(SUMPRODUCT(MAX((A$1:A1156=A1157)*(B$1:B1156=B1157)*ROW(A$1:A1156)))=0,C1157&amp;"",IF(C1157="",INDEX(I$1:I1156,SUMPRODUCT(MAX((A$1:A1156=A1157)*(B$1:B1156=B1157)*ROW(A$1:A1156)))),IF(INDEX(I$1:I1156,SUMPRODUCT(MAX((A$1:A1156=A1157)*(B$1:B1156=B1157)*ROW(A$1:A1156))))="",C1157&amp;"",INDEX(I$1:I1156,SUMPRODUCT(MAX((A$1:A1156=A1157)*(B$1:B1156=B1157)*ROW(A$1:A1156))))&amp;"; "&amp;C1157))))</f>
        <v/>
      </c>
      <c r="J1157" s="18" t="str">
        <f aca="false">IF(A1157="","",A1157&amp;"|"&amp;COUNTIF(A$2:A1157,A1157))</f>
        <v>Feroral Premium|6</v>
      </c>
      <c r="K1157" s="18" t="n">
        <f aca="false">IF(OR(A1157="",B1157=""),0,IF(COUNTIFS(A$2:A1157,A1157,B$2:B1157,B1157)=1,1,0))</f>
        <v>1</v>
      </c>
    </row>
    <row r="1158" customFormat="false" ht="15" hidden="false" customHeight="false" outlineLevel="0" collapsed="false">
      <c r="A1158" s="15" t="s">
        <v>456</v>
      </c>
      <c r="B1158" s="15" t="s">
        <v>101</v>
      </c>
      <c r="C1158" s="15"/>
      <c r="D1158" s="15"/>
      <c r="F1158" s="18" t="str">
        <f aca="false">IF(B1158="","",IFERROR(INDEX(Materials!$B$2:$B$301,MATCH(B1158,Materials!$A$2:$A$301,0)),""))</f>
        <v>Active</v>
      </c>
      <c r="G1158" s="18" t="str">
        <f aca="true">IF(AND(A1158="",B1158=""),"",IF(A1158="","Missing product",IF(B1158="","Missing material",IF(COUNTIF(ProductList,A1158)=0,"Product not in Products list",IF(COUNTIF(MaterialList,B1158)=0,"Material not in Materials list","OK")))))</f>
        <v>OK</v>
      </c>
      <c r="H1158" s="18" t="str">
        <f aca="false">IF(F1158="Active",A1158&amp;"|"&amp;COUNTIFS(A$2:A1158,A1158,F$2:F1158,"Active"),"")</f>
        <v>Feroral Premium|3</v>
      </c>
      <c r="I1158" s="18" t="str">
        <f aca="false">IF(B1158="","",IF(SUMPRODUCT(MAX((A$1:A1157=A1158)*(B$1:B1157=B1158)*ROW(A$1:A1157)))=0,C1158&amp;"",IF(C1158="",INDEX(I$1:I1157,SUMPRODUCT(MAX((A$1:A1157=A1158)*(B$1:B1157=B1158)*ROW(A$1:A1157)))),IF(INDEX(I$1:I1157,SUMPRODUCT(MAX((A$1:A1157=A1158)*(B$1:B1157=B1158)*ROW(A$1:A1157))))="",C1158&amp;"",INDEX(I$1:I1157,SUMPRODUCT(MAX((A$1:A1157=A1158)*(B$1:B1157=B1158)*ROW(A$1:A1157))))&amp;"; "&amp;C1158))))</f>
        <v/>
      </c>
      <c r="J1158" s="18" t="str">
        <f aca="false">IF(A1158="","",A1158&amp;"|"&amp;COUNTIF(A$2:A1158,A1158))</f>
        <v>Feroral Premium|7</v>
      </c>
      <c r="K1158" s="18" t="n">
        <f aca="false">IF(OR(A1158="",B1158=""),0,IF(COUNTIFS(A$2:A1158,A1158,B$2:B1158,B1158)=1,1,0))</f>
        <v>1</v>
      </c>
    </row>
    <row r="1159" customFormat="false" ht="15" hidden="false" customHeight="false" outlineLevel="0" collapsed="false">
      <c r="A1159" s="15" t="s">
        <v>456</v>
      </c>
      <c r="B1159" s="15" t="s">
        <v>338</v>
      </c>
      <c r="C1159" s="15" t="s">
        <v>512</v>
      </c>
      <c r="D1159" s="15"/>
      <c r="F1159" s="18" t="str">
        <f aca="false">IF(B1159="","",IFERROR(INDEX(Materials!$B$2:$B$301,MATCH(B1159,Materials!$A$2:$A$301,0)),""))</f>
        <v>Solvent</v>
      </c>
      <c r="G1159" s="18" t="str">
        <f aca="true">IF(AND(A1159="",B1159=""),"",IF(A1159="","Missing product",IF(B1159="","Missing material",IF(COUNTIF(ProductList,A1159)=0,"Product not in Products list",IF(COUNTIF(MaterialList,B1159)=0,"Material not in Materials list","OK")))))</f>
        <v>OK</v>
      </c>
      <c r="H1159" s="18" t="str">
        <f aca="false">IF(F1159="Active",A1159&amp;"|"&amp;COUNTIFS(A$2:A1159,A1159,F$2:F1159,"Active"),"")</f>
        <v/>
      </c>
      <c r="I1159" s="18" t="str">
        <f aca="false">IF(B1159="","",IF(SUMPRODUCT(MAX((A$1:A1158=A1159)*(B$1:B1158=B1159)*ROW(A$1:A1158)))=0,C1159&amp;"",IF(C1159="",INDEX(I$1:I1158,SUMPRODUCT(MAX((A$1:A1158=A1159)*(B$1:B1158=B1159)*ROW(A$1:A1158)))),IF(INDEX(I$1:I1158,SUMPRODUCT(MAX((A$1:A1158=A1159)*(B$1:B1158=B1159)*ROW(A$1:A1158))))="",C1159&amp;"",INDEX(I$1:I1158,SUMPRODUCT(MAX((A$1:A1158=A1159)*(B$1:B1158=B1159)*ROW(A$1:A1158))))&amp;"; "&amp;C1159))))</f>
        <v>Granulation</v>
      </c>
      <c r="J1159" s="18" t="str">
        <f aca="false">IF(A1159="","",A1159&amp;"|"&amp;COUNTIF(A$2:A1159,A1159))</f>
        <v>Feroral Premium|8</v>
      </c>
      <c r="K1159" s="18" t="n">
        <f aca="false">IF(OR(A1159="",B1159=""),0,IF(COUNTIFS(A$2:A1159,A1159,B$2:B1159,B1159)=1,1,0))</f>
        <v>1</v>
      </c>
    </row>
    <row r="1160" customFormat="false" ht="15" hidden="false" customHeight="false" outlineLevel="0" collapsed="false">
      <c r="A1160" s="15" t="s">
        <v>456</v>
      </c>
      <c r="B1160" s="15" t="s">
        <v>341</v>
      </c>
      <c r="C1160" s="15" t="s">
        <v>512</v>
      </c>
      <c r="D1160" s="15"/>
      <c r="F1160" s="18" t="str">
        <f aca="false">IF(B1160="","",IFERROR(INDEX(Materials!$B$2:$B$301,MATCH(B1160,Materials!$A$2:$A$301,0)),""))</f>
        <v>Solvent</v>
      </c>
      <c r="G1160" s="18" t="str">
        <f aca="true">IF(AND(A1160="",B1160=""),"",IF(A1160="","Missing product",IF(B1160="","Missing material",IF(COUNTIF(ProductList,A1160)=0,"Product not in Products list",IF(COUNTIF(MaterialList,B1160)=0,"Material not in Materials list","OK")))))</f>
        <v>OK</v>
      </c>
      <c r="H1160" s="18" t="str">
        <f aca="false">IF(F1160="Active",A1160&amp;"|"&amp;COUNTIFS(A$2:A1160,A1160,F$2:F1160,"Active"),"")</f>
        <v/>
      </c>
      <c r="I1160" s="18" t="str">
        <f aca="false">IF(B1160="","",IF(SUMPRODUCT(MAX((A$1:A1159=A1160)*(B$1:B1159=B1160)*ROW(A$1:A1159)))=0,C1160&amp;"",IF(C1160="",INDEX(I$1:I1159,SUMPRODUCT(MAX((A$1:A1159=A1160)*(B$1:B1159=B1160)*ROW(A$1:A1159)))),IF(INDEX(I$1:I1159,SUMPRODUCT(MAX((A$1:A1159=A1160)*(B$1:B1159=B1160)*ROW(A$1:A1159))))="",C1160&amp;"",INDEX(I$1:I1159,SUMPRODUCT(MAX((A$1:A1159=A1160)*(B$1:B1159=B1160)*ROW(A$1:A1159))))&amp;"; "&amp;C1160))))</f>
        <v>Granulation</v>
      </c>
      <c r="J1160" s="18" t="str">
        <f aca="false">IF(A1160="","",A1160&amp;"|"&amp;COUNTIF(A$2:A1160,A1160))</f>
        <v>Feroral Premium|9</v>
      </c>
      <c r="K1160" s="18" t="n">
        <f aca="false">IF(OR(A1160="",B1160=""),0,IF(COUNTIFS(A$2:A1160,A1160,B$2:B1160,B1160)=1,1,0))</f>
        <v>1</v>
      </c>
    </row>
    <row r="1161" customFormat="false" ht="15" hidden="false" customHeight="false" outlineLevel="0" collapsed="false">
      <c r="A1161" s="15" t="s">
        <v>456</v>
      </c>
      <c r="B1161" s="15" t="s">
        <v>186</v>
      </c>
      <c r="C1161" s="15"/>
      <c r="D1161" s="15"/>
      <c r="F1161" s="18" t="str">
        <f aca="false">IF(B1161="","",IFERROR(INDEX(Materials!$B$2:$B$301,MATCH(B1161,Materials!$A$2:$A$301,0)),""))</f>
        <v>Active</v>
      </c>
      <c r="G1161" s="18" t="str">
        <f aca="true">IF(AND(A1161="",B1161=""),"",IF(A1161="","Missing product",IF(B1161="","Missing material",IF(COUNTIF(ProductList,A1161)=0,"Product not in Products list",IF(COUNTIF(MaterialList,B1161)=0,"Material not in Materials list","OK")))))</f>
        <v>OK</v>
      </c>
      <c r="H1161" s="18" t="str">
        <f aca="false">IF(F1161="Active",A1161&amp;"|"&amp;COUNTIFS(A$2:A1161,A1161,F$2:F1161,"Active"),"")</f>
        <v>Feroral Premium|4</v>
      </c>
      <c r="I1161" s="18" t="str">
        <f aca="false">IF(B1161="","",IF(SUMPRODUCT(MAX((A$1:A1160=A1161)*(B$1:B1160=B1161)*ROW(A$1:A1160)))=0,C1161&amp;"",IF(C1161="",INDEX(I$1:I1160,SUMPRODUCT(MAX((A$1:A1160=A1161)*(B$1:B1160=B1161)*ROW(A$1:A1160)))),IF(INDEX(I$1:I1160,SUMPRODUCT(MAX((A$1:A1160=A1161)*(B$1:B1160=B1161)*ROW(A$1:A1160))))="",C1161&amp;"",INDEX(I$1:I1160,SUMPRODUCT(MAX((A$1:A1160=A1161)*(B$1:B1160=B1161)*ROW(A$1:A1160))))&amp;"; "&amp;C1161))))</f>
        <v/>
      </c>
      <c r="J1161" s="18" t="str">
        <f aca="false">IF(A1161="","",A1161&amp;"|"&amp;COUNTIF(A$2:A1161,A1161))</f>
        <v>Feroral Premium|10</v>
      </c>
      <c r="K1161" s="18" t="n">
        <f aca="false">IF(OR(A1161="",B1161=""),0,IF(COUNTIFS(A$2:A1161,A1161,B$2:B1161,B1161)=1,1,0))</f>
        <v>1</v>
      </c>
    </row>
    <row r="1162" customFormat="false" ht="15" hidden="false" customHeight="false" outlineLevel="0" collapsed="false">
      <c r="A1162" s="15" t="s">
        <v>456</v>
      </c>
      <c r="B1162" s="15" t="s">
        <v>270</v>
      </c>
      <c r="C1162" s="15" t="s">
        <v>492</v>
      </c>
      <c r="D1162" s="15"/>
      <c r="F1162" s="18" t="str">
        <f aca="false">IF(B1162="","",IFERROR(INDEX(Materials!$B$2:$B$301,MATCH(B1162,Materials!$A$2:$A$301,0)),""))</f>
        <v>Filler / Diluent</v>
      </c>
      <c r="G1162" s="18" t="str">
        <f aca="true">IF(AND(A1162="",B1162=""),"",IF(A1162="","Missing product",IF(B1162="","Missing material",IF(COUNTIF(ProductList,A1162)=0,"Product not in Products list",IF(COUNTIF(MaterialList,B1162)=0,"Material not in Materials list","OK")))))</f>
        <v>OK</v>
      </c>
      <c r="H1162" s="18" t="str">
        <f aca="false">IF(F1162="Active",A1162&amp;"|"&amp;COUNTIFS(A$2:A1162,A1162,F$2:F1162,"Active"),"")</f>
        <v/>
      </c>
      <c r="I1162" s="18" t="str">
        <f aca="false">IF(B1162="","",IF(SUMPRODUCT(MAX((A$1:A1161=A1162)*(B$1:B1161=B1162)*ROW(A$1:A1161)))=0,C1162&amp;"",IF(C1162="",INDEX(I$1:I1161,SUMPRODUCT(MAX((A$1:A1161=A1162)*(B$1:B1161=B1162)*ROW(A$1:A1161)))),IF(INDEX(I$1:I1161,SUMPRODUCT(MAX((A$1:A1161=A1162)*(B$1:B1161=B1162)*ROW(A$1:A1161))))="",C1162&amp;"",INDEX(I$1:I1161,SUMPRODUCT(MAX((A$1:A1161=A1162)*(B$1:B1161=B1162)*ROW(A$1:A1161))))&amp;"; "&amp;C1162))))</f>
        <v>Intra-granular; Extra-granular</v>
      </c>
      <c r="J1162" s="18" t="str">
        <f aca="false">IF(A1162="","",A1162&amp;"|"&amp;COUNTIF(A$2:A1162,A1162))</f>
        <v>Feroral Premium|11</v>
      </c>
      <c r="K1162" s="18" t="n">
        <f aca="false">IF(OR(A1162="",B1162=""),0,IF(COUNTIFS(A$2:A1162,A1162,B$2:B1162,B1162)=1,1,0))</f>
        <v>0</v>
      </c>
    </row>
    <row r="1163" customFormat="false" ht="15" hidden="false" customHeight="false" outlineLevel="0" collapsed="false">
      <c r="A1163" s="15" t="s">
        <v>456</v>
      </c>
      <c r="B1163" s="15" t="s">
        <v>293</v>
      </c>
      <c r="C1163" s="15"/>
      <c r="D1163" s="15"/>
      <c r="F1163" s="18" t="str">
        <f aca="false">IF(B1163="","",IFERROR(INDEX(Materials!$B$2:$B$301,MATCH(B1163,Materials!$A$2:$A$301,0)),""))</f>
        <v>Glidant</v>
      </c>
      <c r="G1163" s="18" t="str">
        <f aca="true">IF(AND(A1163="",B1163=""),"",IF(A1163="","Missing product",IF(B1163="","Missing material",IF(COUNTIF(ProductList,A1163)=0,"Product not in Products list",IF(COUNTIF(MaterialList,B1163)=0,"Material not in Materials list","OK")))))</f>
        <v>OK</v>
      </c>
      <c r="H1163" s="18" t="str">
        <f aca="false">IF(F1163="Active",A1163&amp;"|"&amp;COUNTIFS(A$2:A1163,A1163,F$2:F1163,"Active"),"")</f>
        <v/>
      </c>
      <c r="I1163" s="18" t="str">
        <f aca="false">IF(B1163="","",IF(SUMPRODUCT(MAX((A$1:A1162=A1163)*(B$1:B1162=B1163)*ROW(A$1:A1162)))=0,C1163&amp;"",IF(C1163="",INDEX(I$1:I1162,SUMPRODUCT(MAX((A$1:A1162=A1163)*(B$1:B1162=B1163)*ROW(A$1:A1162)))),IF(INDEX(I$1:I1162,SUMPRODUCT(MAX((A$1:A1162=A1163)*(B$1:B1162=B1163)*ROW(A$1:A1162))))="",C1163&amp;"",INDEX(I$1:I1162,SUMPRODUCT(MAX((A$1:A1162=A1163)*(B$1:B1162=B1163)*ROW(A$1:A1162))))&amp;"; "&amp;C1163))))</f>
        <v/>
      </c>
      <c r="J1163" s="18" t="str">
        <f aca="false">IF(A1163="","",A1163&amp;"|"&amp;COUNTIF(A$2:A1163,A1163))</f>
        <v>Feroral Premium|12</v>
      </c>
      <c r="K1163" s="18" t="n">
        <f aca="false">IF(OR(A1163="",B1163=""),0,IF(COUNTIFS(A$2:A1163,A1163,B$2:B1163,B1163)=1,1,0))</f>
        <v>1</v>
      </c>
    </row>
    <row r="1164" customFormat="false" ht="15" hidden="false" customHeight="false" outlineLevel="0" collapsed="false">
      <c r="A1164" s="15" t="s">
        <v>456</v>
      </c>
      <c r="B1164" s="15" t="s">
        <v>298</v>
      </c>
      <c r="C1164" s="15"/>
      <c r="D1164" s="15"/>
      <c r="F1164" s="18" t="str">
        <f aca="false">IF(B1164="","",IFERROR(INDEX(Materials!$B$2:$B$301,MATCH(B1164,Materials!$A$2:$A$301,0)),""))</f>
        <v>Lubricant</v>
      </c>
      <c r="G1164" s="18" t="str">
        <f aca="true">IF(AND(A1164="",B1164=""),"",IF(A1164="","Missing product",IF(B1164="","Missing material",IF(COUNTIF(ProductList,A1164)=0,"Product not in Products list",IF(COUNTIF(MaterialList,B1164)=0,"Material not in Materials list","OK")))))</f>
        <v>OK</v>
      </c>
      <c r="H1164" s="18" t="str">
        <f aca="false">IF(F1164="Active",A1164&amp;"|"&amp;COUNTIFS(A$2:A1164,A1164,F$2:F1164,"Active"),"")</f>
        <v/>
      </c>
      <c r="I1164" s="18" t="str">
        <f aca="false">IF(B1164="","",IF(SUMPRODUCT(MAX((A$1:A1163=A1164)*(B$1:B1163=B1164)*ROW(A$1:A1163)))=0,C1164&amp;"",IF(C1164="",INDEX(I$1:I1163,SUMPRODUCT(MAX((A$1:A1163=A1164)*(B$1:B1163=B1164)*ROW(A$1:A1163)))),IF(INDEX(I$1:I1163,SUMPRODUCT(MAX((A$1:A1163=A1164)*(B$1:B1163=B1164)*ROW(A$1:A1163))))="",C1164&amp;"",INDEX(I$1:I1163,SUMPRODUCT(MAX((A$1:A1163=A1164)*(B$1:B1163=B1164)*ROW(A$1:A1163))))&amp;"; "&amp;C1164))))</f>
        <v/>
      </c>
      <c r="J1164" s="18" t="str">
        <f aca="false">IF(A1164="","",A1164&amp;"|"&amp;COUNTIF(A$2:A1164,A1164))</f>
        <v>Feroral Premium|13</v>
      </c>
      <c r="K1164" s="18" t="n">
        <f aca="false">IF(OR(A1164="",B1164=""),0,IF(COUNTIFS(A$2:A1164,A1164,B$2:B1164,B1164)=1,1,0))</f>
        <v>1</v>
      </c>
    </row>
    <row r="1165" customFormat="false" ht="15" hidden="false" customHeight="false" outlineLevel="0" collapsed="false">
      <c r="A1165" s="15" t="s">
        <v>456</v>
      </c>
      <c r="B1165" s="15" t="s">
        <v>226</v>
      </c>
      <c r="C1165" s="15"/>
      <c r="D1165" s="15"/>
      <c r="F1165" s="18" t="str">
        <f aca="false">IF(B1165="","",IFERROR(INDEX(Materials!$B$2:$B$301,MATCH(B1165,Materials!$A$2:$A$301,0)),""))</f>
        <v>Binder / Coating Polymer</v>
      </c>
      <c r="G1165" s="18" t="str">
        <f aca="true">IF(AND(A1165="",B1165=""),"",IF(A1165="","Missing product",IF(B1165="","Missing material",IF(COUNTIF(ProductList,A1165)=0,"Product not in Products list",IF(COUNTIF(MaterialList,B1165)=0,"Material not in Materials list","OK")))))</f>
        <v>OK</v>
      </c>
      <c r="H1165" s="18" t="str">
        <f aca="false">IF(F1165="Active",A1165&amp;"|"&amp;COUNTIFS(A$2:A1165,A1165,F$2:F1165,"Active"),"")</f>
        <v/>
      </c>
      <c r="I1165" s="18" t="str">
        <f aca="false">IF(B1165="","",IF(SUMPRODUCT(MAX((A$1:A1164=A1165)*(B$1:B1164=B1165)*ROW(A$1:A1164)))=0,C1165&amp;"",IF(C1165="",INDEX(I$1:I1164,SUMPRODUCT(MAX((A$1:A1164=A1165)*(B$1:B1164=B1165)*ROW(A$1:A1164)))),IF(INDEX(I$1:I1164,SUMPRODUCT(MAX((A$1:A1164=A1165)*(B$1:B1164=B1165)*ROW(A$1:A1164))))="",C1165&amp;"",INDEX(I$1:I1164,SUMPRODUCT(MAX((A$1:A1164=A1165)*(B$1:B1164=B1165)*ROW(A$1:A1164))))&amp;"; "&amp;C1165))))</f>
        <v/>
      </c>
      <c r="J1165" s="18" t="str">
        <f aca="false">IF(A1165="","",A1165&amp;"|"&amp;COUNTIF(A$2:A1165,A1165))</f>
        <v>Feroral Premium|14</v>
      </c>
      <c r="K1165" s="18" t="n">
        <f aca="false">IF(OR(A1165="",B1165=""),0,IF(COUNTIFS(A$2:A1165,A1165,B$2:B1165,B1165)=1,1,0))</f>
        <v>1</v>
      </c>
    </row>
    <row r="1166" customFormat="false" ht="15" hidden="false" customHeight="false" outlineLevel="0" collapsed="false">
      <c r="A1166" s="15" t="s">
        <v>456</v>
      </c>
      <c r="B1166" s="15" t="s">
        <v>308</v>
      </c>
      <c r="C1166" s="15"/>
      <c r="D1166" s="15"/>
      <c r="F1166" s="18" t="str">
        <f aca="false">IF(B1166="","",IFERROR(INDEX(Materials!$B$2:$B$301,MATCH(B1166,Materials!$A$2:$A$301,0)),""))</f>
        <v>Plasticizer</v>
      </c>
      <c r="G1166" s="18" t="str">
        <f aca="true">IF(AND(A1166="",B1166=""),"",IF(A1166="","Missing product",IF(B1166="","Missing material",IF(COUNTIF(ProductList,A1166)=0,"Product not in Products list",IF(COUNTIF(MaterialList,B1166)=0,"Material not in Materials list","OK")))))</f>
        <v>OK</v>
      </c>
      <c r="H1166" s="18" t="str">
        <f aca="false">IF(F1166="Active",A1166&amp;"|"&amp;COUNTIFS(A$2:A1166,A1166,F$2:F1166,"Active"),"")</f>
        <v/>
      </c>
      <c r="I1166" s="18" t="str">
        <f aca="false">IF(B1166="","",IF(SUMPRODUCT(MAX((A$1:A1165=A1166)*(B$1:B1165=B1166)*ROW(A$1:A1165)))=0,C1166&amp;"",IF(C1166="",INDEX(I$1:I1165,SUMPRODUCT(MAX((A$1:A1165=A1166)*(B$1:B1165=B1166)*ROW(A$1:A1165)))),IF(INDEX(I$1:I1165,SUMPRODUCT(MAX((A$1:A1165=A1166)*(B$1:B1165=B1166)*ROW(A$1:A1165))))="",C1166&amp;"",INDEX(I$1:I1165,SUMPRODUCT(MAX((A$1:A1165=A1166)*(B$1:B1165=B1166)*ROW(A$1:A1165))))&amp;"; "&amp;C1166))))</f>
        <v/>
      </c>
      <c r="J1166" s="18" t="str">
        <f aca="false">IF(A1166="","",A1166&amp;"|"&amp;COUNTIF(A$2:A1166,A1166))</f>
        <v>Feroral Premium|15</v>
      </c>
      <c r="K1166" s="18" t="n">
        <f aca="false">IF(OR(A1166="",B1166=""),0,IF(COUNTIFS(A$2:A1166,A1166,B$2:B1166,B1166)=1,1,0))</f>
        <v>1</v>
      </c>
    </row>
    <row r="1167" customFormat="false" ht="15" hidden="false" customHeight="false" outlineLevel="0" collapsed="false">
      <c r="A1167" s="15" t="s">
        <v>456</v>
      </c>
      <c r="B1167" s="15" t="s">
        <v>303</v>
      </c>
      <c r="C1167" s="15"/>
      <c r="D1167" s="15"/>
      <c r="F1167" s="18" t="str">
        <f aca="false">IF(B1167="","",IFERROR(INDEX(Materials!$B$2:$B$301,MATCH(B1167,Materials!$A$2:$A$301,0)),""))</f>
        <v>Opacifier</v>
      </c>
      <c r="G1167" s="18" t="str">
        <f aca="true">IF(AND(A1167="",B1167=""),"",IF(A1167="","Missing product",IF(B1167="","Missing material",IF(COUNTIF(ProductList,A1167)=0,"Product not in Products list",IF(COUNTIF(MaterialList,B1167)=0,"Material not in Materials list","OK")))))</f>
        <v>OK</v>
      </c>
      <c r="H1167" s="18" t="str">
        <f aca="false">IF(F1167="Active",A1167&amp;"|"&amp;COUNTIFS(A$2:A1167,A1167,F$2:F1167,"Active"),"")</f>
        <v/>
      </c>
      <c r="I1167" s="18" t="str">
        <f aca="false">IF(B1167="","",IF(SUMPRODUCT(MAX((A$1:A1166=A1167)*(B$1:B1166=B1167)*ROW(A$1:A1166)))=0,C1167&amp;"",IF(C1167="",INDEX(I$1:I1166,SUMPRODUCT(MAX((A$1:A1166=A1167)*(B$1:B1166=B1167)*ROW(A$1:A1166)))),IF(INDEX(I$1:I1166,SUMPRODUCT(MAX((A$1:A1166=A1167)*(B$1:B1166=B1167)*ROW(A$1:A1166))))="",C1167&amp;"",INDEX(I$1:I1166,SUMPRODUCT(MAX((A$1:A1166=A1167)*(B$1:B1166=B1167)*ROW(A$1:A1166))))&amp;"; "&amp;C1167))))</f>
        <v/>
      </c>
      <c r="J1167" s="18" t="str">
        <f aca="false">IF(A1167="","",A1167&amp;"|"&amp;COUNTIF(A$2:A1167,A1167))</f>
        <v>Feroral Premium|16</v>
      </c>
      <c r="K1167" s="18" t="n">
        <f aca="false">IF(OR(A1167="",B1167=""),0,IF(COUNTIFS(A$2:A1167,A1167,B$2:B1167,B1167)=1,1,0))</f>
        <v>1</v>
      </c>
    </row>
    <row r="1168" customFormat="false" ht="15" hidden="false" customHeight="false" outlineLevel="0" collapsed="false">
      <c r="A1168" s="15" t="s">
        <v>456</v>
      </c>
      <c r="B1168" s="15" t="s">
        <v>250</v>
      </c>
      <c r="C1168" s="15"/>
      <c r="D1168" s="15"/>
      <c r="F1168" s="18" t="str">
        <f aca="false">IF(B1168="","",IFERROR(INDEX(Materials!$B$2:$B$301,MATCH(B1168,Materials!$A$2:$A$301,0)),""))</f>
        <v>Colorant</v>
      </c>
      <c r="G1168" s="18" t="str">
        <f aca="true">IF(AND(A1168="",B1168=""),"",IF(A1168="","Missing product",IF(B1168="","Missing material",IF(COUNTIF(ProductList,A1168)=0,"Product not in Products list",IF(COUNTIF(MaterialList,B1168)=0,"Material not in Materials list","OK")))))</f>
        <v>OK</v>
      </c>
      <c r="H1168" s="18" t="str">
        <f aca="false">IF(F1168="Active",A1168&amp;"|"&amp;COUNTIFS(A$2:A1168,A1168,F$2:F1168,"Active"),"")</f>
        <v/>
      </c>
      <c r="I1168" s="18" t="str">
        <f aca="false">IF(B1168="","",IF(SUMPRODUCT(MAX((A$1:A1167=A1168)*(B$1:B1167=B1168)*ROW(A$1:A1167)))=0,C1168&amp;"",IF(C1168="",INDEX(I$1:I1167,SUMPRODUCT(MAX((A$1:A1167=A1168)*(B$1:B1167=B1168)*ROW(A$1:A1167)))),IF(INDEX(I$1:I1167,SUMPRODUCT(MAX((A$1:A1167=A1168)*(B$1:B1167=B1168)*ROW(A$1:A1167))))="",C1168&amp;"",INDEX(I$1:I1167,SUMPRODUCT(MAX((A$1:A1167=A1168)*(B$1:B1167=B1168)*ROW(A$1:A1167))))&amp;"; "&amp;C1168))))</f>
        <v/>
      </c>
      <c r="J1168" s="18" t="str">
        <f aca="false">IF(A1168="","",A1168&amp;"|"&amp;COUNTIF(A$2:A1168,A1168))</f>
        <v>Feroral Premium|17</v>
      </c>
      <c r="K1168" s="18" t="n">
        <f aca="false">IF(OR(A1168="",B1168=""),0,IF(COUNTIFS(A$2:A1168,A1168,B$2:B1168,B1168)=1,1,0))</f>
        <v>1</v>
      </c>
    </row>
    <row r="1169" customFormat="false" ht="15" hidden="false" customHeight="false" outlineLevel="0" collapsed="false">
      <c r="A1169" s="15" t="s">
        <v>456</v>
      </c>
      <c r="B1169" s="15" t="s">
        <v>233</v>
      </c>
      <c r="C1169" s="15"/>
      <c r="D1169" s="15"/>
      <c r="F1169" s="18" t="str">
        <f aca="false">IF(B1169="","",IFERROR(INDEX(Materials!$B$2:$B$301,MATCH(B1169,Materials!$A$2:$A$301,0)),""))</f>
        <v>Colorant</v>
      </c>
      <c r="G1169" s="18" t="str">
        <f aca="true">IF(AND(A1169="",B1169=""),"",IF(A1169="","Missing product",IF(B1169="","Missing material",IF(COUNTIF(ProductList,A1169)=0,"Product not in Products list",IF(COUNTIF(MaterialList,B1169)=0,"Material not in Materials list","OK")))))</f>
        <v>OK</v>
      </c>
      <c r="H1169" s="18" t="str">
        <f aca="false">IF(F1169="Active",A1169&amp;"|"&amp;COUNTIFS(A$2:A1169,A1169,F$2:F1169,"Active"),"")</f>
        <v/>
      </c>
      <c r="I1169" s="18" t="str">
        <f aca="false">IF(B1169="","",IF(SUMPRODUCT(MAX((A$1:A1168=A1169)*(B$1:B1168=B1169)*ROW(A$1:A1168)))=0,C1169&amp;"",IF(C1169="",INDEX(I$1:I1168,SUMPRODUCT(MAX((A$1:A1168=A1169)*(B$1:B1168=B1169)*ROW(A$1:A1168)))),IF(INDEX(I$1:I1168,SUMPRODUCT(MAX((A$1:A1168=A1169)*(B$1:B1168=B1169)*ROW(A$1:A1168))))="",C1169&amp;"",INDEX(I$1:I1168,SUMPRODUCT(MAX((A$1:A1168=A1169)*(B$1:B1168=B1169)*ROW(A$1:A1168))))&amp;"; "&amp;C1169))))</f>
        <v/>
      </c>
      <c r="J1169" s="18" t="str">
        <f aca="false">IF(A1169="","",A1169&amp;"|"&amp;COUNTIF(A$2:A1169,A1169))</f>
        <v>Feroral Premium|18</v>
      </c>
      <c r="K1169" s="18" t="n">
        <f aca="false">IF(OR(A1169="",B1169=""),0,IF(COUNTIFS(A$2:A1169,A1169,B$2:B1169,B1169)=1,1,0))</f>
        <v>1</v>
      </c>
    </row>
    <row r="1170" customFormat="false" ht="15" hidden="false" customHeight="false" outlineLevel="0" collapsed="false">
      <c r="A1170" s="15" t="s">
        <v>456</v>
      </c>
      <c r="B1170" s="15" t="s">
        <v>338</v>
      </c>
      <c r="C1170" s="15" t="s">
        <v>494</v>
      </c>
      <c r="D1170" s="15"/>
      <c r="F1170" s="18" t="str">
        <f aca="false">IF(B1170="","",IFERROR(INDEX(Materials!$B$2:$B$301,MATCH(B1170,Materials!$A$2:$A$301,0)),""))</f>
        <v>Solvent</v>
      </c>
      <c r="G1170" s="18" t="str">
        <f aca="true">IF(AND(A1170="",B1170=""),"",IF(A1170="","Missing product",IF(B1170="","Missing material",IF(COUNTIF(ProductList,A1170)=0,"Product not in Products list",IF(COUNTIF(MaterialList,B1170)=0,"Material not in Materials list","OK")))))</f>
        <v>OK</v>
      </c>
      <c r="H1170" s="18" t="str">
        <f aca="false">IF(F1170="Active",A1170&amp;"|"&amp;COUNTIFS(A$2:A1170,A1170,F$2:F1170,"Active"),"")</f>
        <v/>
      </c>
      <c r="I1170" s="18" t="str">
        <f aca="false">IF(B1170="","",IF(SUMPRODUCT(MAX((A$1:A1169=A1170)*(B$1:B1169=B1170)*ROW(A$1:A1169)))=0,C1170&amp;"",IF(C1170="",INDEX(I$1:I1169,SUMPRODUCT(MAX((A$1:A1169=A1170)*(B$1:B1169=B1170)*ROW(A$1:A1169)))),IF(INDEX(I$1:I1169,SUMPRODUCT(MAX((A$1:A1169=A1170)*(B$1:B1169=B1170)*ROW(A$1:A1169))))="",C1170&amp;"",INDEX(I$1:I1169,SUMPRODUCT(MAX((A$1:A1169=A1170)*(B$1:B1169=B1170)*ROW(A$1:A1169))))&amp;"; "&amp;C1170))))</f>
        <v>Granulation; Coating Solvent</v>
      </c>
      <c r="J1170" s="18" t="str">
        <f aca="false">IF(A1170="","",A1170&amp;"|"&amp;COUNTIF(A$2:A1170,A1170))</f>
        <v>Feroral Premium|19</v>
      </c>
      <c r="K1170" s="18" t="n">
        <f aca="false">IF(OR(A1170="",B1170=""),0,IF(COUNTIFS(A$2:A1170,A1170,B$2:B1170,B1170)=1,1,0))</f>
        <v>0</v>
      </c>
    </row>
    <row r="1171" customFormat="false" ht="15" hidden="false" customHeight="false" outlineLevel="0" collapsed="false">
      <c r="A1171" s="15" t="s">
        <v>456</v>
      </c>
      <c r="B1171" s="15" t="s">
        <v>341</v>
      </c>
      <c r="C1171" s="15" t="s">
        <v>494</v>
      </c>
      <c r="D1171" s="15"/>
      <c r="F1171" s="18" t="str">
        <f aca="false">IF(B1171="","",IFERROR(INDEX(Materials!$B$2:$B$301,MATCH(B1171,Materials!$A$2:$A$301,0)),""))</f>
        <v>Solvent</v>
      </c>
      <c r="G1171" s="18" t="str">
        <f aca="true">IF(AND(A1171="",B1171=""),"",IF(A1171="","Missing product",IF(B1171="","Missing material",IF(COUNTIF(ProductList,A1171)=0,"Product not in Products list",IF(COUNTIF(MaterialList,B1171)=0,"Material not in Materials list","OK")))))</f>
        <v>OK</v>
      </c>
      <c r="H1171" s="18" t="str">
        <f aca="false">IF(F1171="Active",A1171&amp;"|"&amp;COUNTIFS(A$2:A1171,A1171,F$2:F1171,"Active"),"")</f>
        <v/>
      </c>
      <c r="I1171" s="18" t="str">
        <f aca="false">IF(B1171="","",IF(SUMPRODUCT(MAX((A$1:A1170=A1171)*(B$1:B1170=B1171)*ROW(A$1:A1170)))=0,C1171&amp;"",IF(C1171="",INDEX(I$1:I1170,SUMPRODUCT(MAX((A$1:A1170=A1171)*(B$1:B1170=B1171)*ROW(A$1:A1170)))),IF(INDEX(I$1:I1170,SUMPRODUCT(MAX((A$1:A1170=A1171)*(B$1:B1170=B1171)*ROW(A$1:A1170))))="",C1171&amp;"",INDEX(I$1:I1170,SUMPRODUCT(MAX((A$1:A1170=A1171)*(B$1:B1170=B1171)*ROW(A$1:A1170))))&amp;"; "&amp;C1171))))</f>
        <v>Granulation; Coating Solvent</v>
      </c>
      <c r="J1171" s="18" t="str">
        <f aca="false">IF(A1171="","",A1171&amp;"|"&amp;COUNTIF(A$2:A1171,A1171))</f>
        <v>Feroral Premium|20</v>
      </c>
      <c r="K1171" s="18" t="n">
        <f aca="false">IF(OR(A1171="",B1171=""),0,IF(COUNTIFS(A$2:A1171,A1171,B$2:B1171,B1171)=1,1,0))</f>
        <v>0</v>
      </c>
    </row>
    <row r="1172" customFormat="false" ht="15" hidden="false" customHeight="false" outlineLevel="0" collapsed="false">
      <c r="A1172" s="15" t="s">
        <v>457</v>
      </c>
      <c r="B1172" s="15" t="s">
        <v>138</v>
      </c>
      <c r="C1172" s="15"/>
      <c r="D1172" s="15"/>
      <c r="F1172" s="18" t="str">
        <f aca="false">IF(B1172="","",IFERROR(INDEX(Materials!$B$2:$B$301,MATCH(B1172,Materials!$A$2:$A$301,0)),""))</f>
        <v>Active</v>
      </c>
      <c r="G1172" s="18" t="str">
        <f aca="true">IF(AND(A1172="",B1172=""),"",IF(A1172="","Missing product",IF(B1172="","Missing material",IF(COUNTIF(ProductList,A1172)=0,"Product not in Products list",IF(COUNTIF(MaterialList,B1172)=0,"Material not in Materials list","OK")))))</f>
        <v>OK</v>
      </c>
      <c r="H1172" s="18" t="str">
        <f aca="false">IF(F1172="Active",A1172&amp;"|"&amp;COUNTIFS(A$2:A1172,A1172,F$2:F1172,"Active"),"")</f>
        <v>Ginc Active|1</v>
      </c>
      <c r="I1172" s="18" t="str">
        <f aca="false">IF(B1172="","",IF(SUMPRODUCT(MAX((A$1:A1171=A1172)*(B$1:B1171=B1172)*ROW(A$1:A1171)))=0,C1172&amp;"",IF(C1172="",INDEX(I$1:I1171,SUMPRODUCT(MAX((A$1:A1171=A1172)*(B$1:B1171=B1172)*ROW(A$1:A1171)))),IF(INDEX(I$1:I1171,SUMPRODUCT(MAX((A$1:A1171=A1172)*(B$1:B1171=B1172)*ROW(A$1:A1171))))="",C1172&amp;"",INDEX(I$1:I1171,SUMPRODUCT(MAX((A$1:A1171=A1172)*(B$1:B1171=B1172)*ROW(A$1:A1171))))&amp;"; "&amp;C1172))))</f>
        <v/>
      </c>
      <c r="J1172" s="18" t="str">
        <f aca="false">IF(A1172="","",A1172&amp;"|"&amp;COUNTIF(A$2:A1172,A1172))</f>
        <v>Ginc Active|1</v>
      </c>
      <c r="K1172" s="18" t="n">
        <f aca="false">IF(OR(A1172="",B1172=""),0,IF(COUNTIFS(A$2:A1172,A1172,B$2:B1172,B1172)=1,1,0))</f>
        <v>1</v>
      </c>
    </row>
    <row r="1173" customFormat="false" ht="15" hidden="false" customHeight="false" outlineLevel="0" collapsed="false">
      <c r="A1173" s="15" t="s">
        <v>457</v>
      </c>
      <c r="B1173" s="15" t="s">
        <v>272</v>
      </c>
      <c r="C1173" s="15"/>
      <c r="D1173" s="15"/>
      <c r="F1173" s="18" t="str">
        <f aca="false">IF(B1173="","",IFERROR(INDEX(Materials!$B$2:$B$301,MATCH(B1173,Materials!$A$2:$A$301,0)),""))</f>
        <v>Filler / Diluent</v>
      </c>
      <c r="G1173" s="18" t="str">
        <f aca="true">IF(AND(A1173="",B1173=""),"",IF(A1173="","Missing product",IF(B1173="","Missing material",IF(COUNTIF(ProductList,A1173)=0,"Product not in Products list",IF(COUNTIF(MaterialList,B1173)=0,"Material not in Materials list","OK")))))</f>
        <v>OK</v>
      </c>
      <c r="H1173" s="18" t="str">
        <f aca="false">IF(F1173="Active",A1173&amp;"|"&amp;COUNTIFS(A$2:A1173,A1173,F$2:F1173,"Active"),"")</f>
        <v/>
      </c>
      <c r="I1173" s="18" t="str">
        <f aca="false">IF(B1173="","",IF(SUMPRODUCT(MAX((A$1:A1172=A1173)*(B$1:B1172=B1173)*ROW(A$1:A1172)))=0,C1173&amp;"",IF(C1173="",INDEX(I$1:I1172,SUMPRODUCT(MAX((A$1:A1172=A1173)*(B$1:B1172=B1173)*ROW(A$1:A1172)))),IF(INDEX(I$1:I1172,SUMPRODUCT(MAX((A$1:A1172=A1173)*(B$1:B1172=B1173)*ROW(A$1:A1172))))="",C1173&amp;"",INDEX(I$1:I1172,SUMPRODUCT(MAX((A$1:A1172=A1173)*(B$1:B1172=B1173)*ROW(A$1:A1172))))&amp;"; "&amp;C1173))))</f>
        <v/>
      </c>
      <c r="J1173" s="18" t="str">
        <f aca="false">IF(A1173="","",A1173&amp;"|"&amp;COUNTIF(A$2:A1173,A1173))</f>
        <v>Ginc Active|2</v>
      </c>
      <c r="K1173" s="18" t="n">
        <f aca="false">IF(OR(A1173="",B1173=""),0,IF(COUNTIFS(A$2:A1173,A1173,B$2:B1173,B1173)=1,1,0))</f>
        <v>1</v>
      </c>
    </row>
    <row r="1174" customFormat="false" ht="15" hidden="false" customHeight="false" outlineLevel="0" collapsed="false">
      <c r="A1174" s="15" t="s">
        <v>457</v>
      </c>
      <c r="B1174" s="15" t="s">
        <v>87</v>
      </c>
      <c r="C1174" s="15"/>
      <c r="D1174" s="15"/>
      <c r="F1174" s="18" t="str">
        <f aca="false">IF(B1174="","",IFERROR(INDEX(Materials!$B$2:$B$301,MATCH(B1174,Materials!$A$2:$A$301,0)),""))</f>
        <v>Active</v>
      </c>
      <c r="G1174" s="18" t="str">
        <f aca="true">IF(AND(A1174="",B1174=""),"",IF(A1174="","Missing product",IF(B1174="","Missing material",IF(COUNTIF(ProductList,A1174)=0,"Product not in Products list",IF(COUNTIF(MaterialList,B1174)=0,"Material not in Materials list","OK")))))</f>
        <v>OK</v>
      </c>
      <c r="H1174" s="18" t="str">
        <f aca="false">IF(F1174="Active",A1174&amp;"|"&amp;COUNTIFS(A$2:A1174,A1174,F$2:F1174,"Active"),"")</f>
        <v>Ginc Active|2</v>
      </c>
      <c r="I1174" s="18" t="str">
        <f aca="false">IF(B1174="","",IF(SUMPRODUCT(MAX((A$1:A1173=A1174)*(B$1:B1173=B1174)*ROW(A$1:A1173)))=0,C1174&amp;"",IF(C1174="",INDEX(I$1:I1173,SUMPRODUCT(MAX((A$1:A1173=A1174)*(B$1:B1173=B1174)*ROW(A$1:A1173)))),IF(INDEX(I$1:I1173,SUMPRODUCT(MAX((A$1:A1173=A1174)*(B$1:B1173=B1174)*ROW(A$1:A1173))))="",C1174&amp;"",INDEX(I$1:I1173,SUMPRODUCT(MAX((A$1:A1173=A1174)*(B$1:B1173=B1174)*ROW(A$1:A1173))))&amp;"; "&amp;C1174))))</f>
        <v/>
      </c>
      <c r="J1174" s="18" t="str">
        <f aca="false">IF(A1174="","",A1174&amp;"|"&amp;COUNTIF(A$2:A1174,A1174))</f>
        <v>Ginc Active|3</v>
      </c>
      <c r="K1174" s="18" t="n">
        <f aca="false">IF(OR(A1174="",B1174=""),0,IF(COUNTIFS(A$2:A1174,A1174,B$2:B1174,B1174)=1,1,0))</f>
        <v>1</v>
      </c>
    </row>
    <row r="1175" customFormat="false" ht="15" hidden="false" customHeight="false" outlineLevel="0" collapsed="false">
      <c r="A1175" s="15" t="s">
        <v>457</v>
      </c>
      <c r="B1175" s="15" t="s">
        <v>293</v>
      </c>
      <c r="C1175" s="15"/>
      <c r="D1175" s="15"/>
      <c r="F1175" s="18" t="str">
        <f aca="false">IF(B1175="","",IFERROR(INDEX(Materials!$B$2:$B$301,MATCH(B1175,Materials!$A$2:$A$301,0)),""))</f>
        <v>Glidant</v>
      </c>
      <c r="G1175" s="18" t="str">
        <f aca="true">IF(AND(A1175="",B1175=""),"",IF(A1175="","Missing product",IF(B1175="","Missing material",IF(COUNTIF(ProductList,A1175)=0,"Product not in Products list",IF(COUNTIF(MaterialList,B1175)=0,"Material not in Materials list","OK")))))</f>
        <v>OK</v>
      </c>
      <c r="H1175" s="18" t="str">
        <f aca="false">IF(F1175="Active",A1175&amp;"|"&amp;COUNTIFS(A$2:A1175,A1175,F$2:F1175,"Active"),"")</f>
        <v/>
      </c>
      <c r="I1175" s="18" t="str">
        <f aca="false">IF(B1175="","",IF(SUMPRODUCT(MAX((A$1:A1174=A1175)*(B$1:B1174=B1175)*ROW(A$1:A1174)))=0,C1175&amp;"",IF(C1175="",INDEX(I$1:I1174,SUMPRODUCT(MAX((A$1:A1174=A1175)*(B$1:B1174=B1175)*ROW(A$1:A1174)))),IF(INDEX(I$1:I1174,SUMPRODUCT(MAX((A$1:A1174=A1175)*(B$1:B1174=B1175)*ROW(A$1:A1174))))="",C1175&amp;"",INDEX(I$1:I1174,SUMPRODUCT(MAX((A$1:A1174=A1175)*(B$1:B1174=B1175)*ROW(A$1:A1174))))&amp;"; "&amp;C1175))))</f>
        <v/>
      </c>
      <c r="J1175" s="18" t="str">
        <f aca="false">IF(A1175="","",A1175&amp;"|"&amp;COUNTIF(A$2:A1175,A1175))</f>
        <v>Ginc Active|4</v>
      </c>
      <c r="K1175" s="18" t="n">
        <f aca="false">IF(OR(A1175="",B1175=""),0,IF(COUNTIFS(A$2:A1175,A1175,B$2:B1175,B1175)=1,1,0))</f>
        <v>1</v>
      </c>
    </row>
    <row r="1176" customFormat="false" ht="15" hidden="false" customHeight="false" outlineLevel="0" collapsed="false">
      <c r="A1176" s="15" t="s">
        <v>457</v>
      </c>
      <c r="B1176" s="15" t="s">
        <v>298</v>
      </c>
      <c r="C1176" s="15"/>
      <c r="D1176" s="15"/>
      <c r="F1176" s="18" t="str">
        <f aca="false">IF(B1176="","",IFERROR(INDEX(Materials!$B$2:$B$301,MATCH(B1176,Materials!$A$2:$A$301,0)),""))</f>
        <v>Lubricant</v>
      </c>
      <c r="G1176" s="18" t="str">
        <f aca="true">IF(AND(A1176="",B1176=""),"",IF(A1176="","Missing product",IF(B1176="","Missing material",IF(COUNTIF(ProductList,A1176)=0,"Product not in Products list",IF(COUNTIF(MaterialList,B1176)=0,"Material not in Materials list","OK")))))</f>
        <v>OK</v>
      </c>
      <c r="H1176" s="18" t="str">
        <f aca="false">IF(F1176="Active",A1176&amp;"|"&amp;COUNTIFS(A$2:A1176,A1176,F$2:F1176,"Active"),"")</f>
        <v/>
      </c>
      <c r="I1176" s="18" t="str">
        <f aca="false">IF(B1176="","",IF(SUMPRODUCT(MAX((A$1:A1175=A1176)*(B$1:B1175=B1176)*ROW(A$1:A1175)))=0,C1176&amp;"",IF(C1176="",INDEX(I$1:I1175,SUMPRODUCT(MAX((A$1:A1175=A1176)*(B$1:B1175=B1176)*ROW(A$1:A1175)))),IF(INDEX(I$1:I1175,SUMPRODUCT(MAX((A$1:A1175=A1176)*(B$1:B1175=B1176)*ROW(A$1:A1175))))="",C1176&amp;"",INDEX(I$1:I1175,SUMPRODUCT(MAX((A$1:A1175=A1176)*(B$1:B1175=B1176)*ROW(A$1:A1175))))&amp;"; "&amp;C1176))))</f>
        <v/>
      </c>
      <c r="J1176" s="18" t="str">
        <f aca="false">IF(A1176="","",A1176&amp;"|"&amp;COUNTIF(A$2:A1176,A1176))</f>
        <v>Ginc Active|5</v>
      </c>
      <c r="K1176" s="18" t="n">
        <f aca="false">IF(OR(A1176="",B1176=""),0,IF(COUNTIFS(A$2:A1176,A1176,B$2:B1176,B1176)=1,1,0))</f>
        <v>1</v>
      </c>
    </row>
    <row r="1177" customFormat="false" ht="15" hidden="false" customHeight="false" outlineLevel="0" collapsed="false">
      <c r="A1177" s="15" t="s">
        <v>457</v>
      </c>
      <c r="B1177" s="15" t="s">
        <v>228</v>
      </c>
      <c r="C1177" s="15" t="s">
        <v>513</v>
      </c>
      <c r="D1177" s="15"/>
      <c r="F1177" s="18" t="str">
        <f aca="false">IF(B1177="","",IFERROR(INDEX(Materials!$B$2:$B$301,MATCH(B1177,Materials!$A$2:$A$301,0)),""))</f>
        <v>Capsule Shell</v>
      </c>
      <c r="G1177" s="18" t="str">
        <f aca="true">IF(AND(A1177="",B1177=""),"",IF(A1177="","Missing product",IF(B1177="","Missing material",IF(COUNTIF(ProductList,A1177)=0,"Product not in Products list",IF(COUNTIF(MaterialList,B1177)=0,"Material not in Materials list","OK")))))</f>
        <v>OK</v>
      </c>
      <c r="H1177" s="18" t="str">
        <f aca="false">IF(F1177="Active",A1177&amp;"|"&amp;COUNTIFS(A$2:A1177,A1177,F$2:F1177,"Active"),"")</f>
        <v/>
      </c>
      <c r="I1177" s="18" t="str">
        <f aca="false">IF(B1177="","",IF(SUMPRODUCT(MAX((A$1:A1176=A1177)*(B$1:B1176=B1177)*ROW(A$1:A1176)))=0,C1177&amp;"",IF(C1177="",INDEX(I$1:I1176,SUMPRODUCT(MAX((A$1:A1176=A1177)*(B$1:B1176=B1177)*ROW(A$1:A1176)))),IF(INDEX(I$1:I1176,SUMPRODUCT(MAX((A$1:A1176=A1177)*(B$1:B1176=B1177)*ROW(A$1:A1176))))="",C1177&amp;"",INDEX(I$1:I1176,SUMPRODUCT(MAX((A$1:A1176=A1177)*(B$1:B1176=B1177)*ROW(A$1:A1176))))&amp;"; "&amp;C1177))))</f>
        <v>Gelatine Capsule (#1 - Brown-Brown)</v>
      </c>
      <c r="J1177" s="18" t="str">
        <f aca="false">IF(A1177="","",A1177&amp;"|"&amp;COUNTIF(A$2:A1177,A1177))</f>
        <v>Ginc Active|6</v>
      </c>
      <c r="K1177" s="18" t="n">
        <f aca="false">IF(OR(A1177="",B1177=""),0,IF(COUNTIFS(A$2:A1177,A1177,B$2:B1177,B1177)=1,1,0))</f>
        <v>1</v>
      </c>
    </row>
    <row r="1178" customFormat="false" ht="15" hidden="false" customHeight="false" outlineLevel="0" collapsed="false">
      <c r="A1178" s="15" t="s">
        <v>458</v>
      </c>
      <c r="B1178" s="15" t="s">
        <v>99</v>
      </c>
      <c r="C1178" s="15"/>
      <c r="D1178" s="15"/>
      <c r="F1178" s="18" t="str">
        <f aca="false">IF(B1178="","",IFERROR(INDEX(Materials!$B$2:$B$301,MATCH(B1178,Materials!$A$2:$A$301,0)),""))</f>
        <v>Active</v>
      </c>
      <c r="G1178" s="18" t="str">
        <f aca="true">IF(AND(A1178="",B1178=""),"",IF(A1178="","Missing product",IF(B1178="","Missing material",IF(COUNTIF(ProductList,A1178)=0,"Product not in Products list",IF(COUNTIF(MaterialList,B1178)=0,"Material not in Materials list","OK")))))</f>
        <v>OK</v>
      </c>
      <c r="H1178" s="18" t="str">
        <f aca="false">IF(F1178="Active",A1178&amp;"|"&amp;COUNTIFS(A$2:A1178,A1178,F$2:F1178,"Active"),"")</f>
        <v>URomax|1</v>
      </c>
      <c r="I1178" s="18" t="str">
        <f aca="false">IF(B1178="","",IF(SUMPRODUCT(MAX((A$1:A1177=A1178)*(B$1:B1177=B1178)*ROW(A$1:A1177)))=0,C1178&amp;"",IF(C1178="",INDEX(I$1:I1177,SUMPRODUCT(MAX((A$1:A1177=A1178)*(B$1:B1177=B1178)*ROW(A$1:A1177)))),IF(INDEX(I$1:I1177,SUMPRODUCT(MAX((A$1:A1177=A1178)*(B$1:B1177=B1178)*ROW(A$1:A1177))))="",C1178&amp;"",INDEX(I$1:I1177,SUMPRODUCT(MAX((A$1:A1177=A1178)*(B$1:B1177=B1178)*ROW(A$1:A1177))))&amp;"; "&amp;C1178))))</f>
        <v/>
      </c>
      <c r="J1178" s="18" t="str">
        <f aca="false">IF(A1178="","",A1178&amp;"|"&amp;COUNTIF(A$2:A1178,A1178))</f>
        <v>URomax|1</v>
      </c>
      <c r="K1178" s="18" t="n">
        <f aca="false">IF(OR(A1178="",B1178=""),0,IF(COUNTIFS(A$2:A1178,A1178,B$2:B1178,B1178)=1,1,0))</f>
        <v>1</v>
      </c>
    </row>
    <row r="1179" customFormat="false" ht="15" hidden="false" customHeight="false" outlineLevel="0" collapsed="false">
      <c r="A1179" s="15" t="s">
        <v>458</v>
      </c>
      <c r="B1179" s="15" t="s">
        <v>270</v>
      </c>
      <c r="C1179" s="15"/>
      <c r="D1179" s="15"/>
      <c r="F1179" s="18" t="str">
        <f aca="false">IF(B1179="","",IFERROR(INDEX(Materials!$B$2:$B$301,MATCH(B1179,Materials!$A$2:$A$301,0)),""))</f>
        <v>Filler / Diluent</v>
      </c>
      <c r="G1179" s="18" t="str">
        <f aca="true">IF(AND(A1179="",B1179=""),"",IF(A1179="","Missing product",IF(B1179="","Missing material",IF(COUNTIF(ProductList,A1179)=0,"Product not in Products list",IF(COUNTIF(MaterialList,B1179)=0,"Material not in Materials list","OK")))))</f>
        <v>OK</v>
      </c>
      <c r="H1179" s="18" t="str">
        <f aca="false">IF(F1179="Active",A1179&amp;"|"&amp;COUNTIFS(A$2:A1179,A1179,F$2:F1179,"Active"),"")</f>
        <v/>
      </c>
      <c r="I1179" s="18" t="str">
        <f aca="false">IF(B1179="","",IF(SUMPRODUCT(MAX((A$1:A1178=A1179)*(B$1:B1178=B1179)*ROW(A$1:A1178)))=0,C1179&amp;"",IF(C1179="",INDEX(I$1:I1178,SUMPRODUCT(MAX((A$1:A1178=A1179)*(B$1:B1178=B1179)*ROW(A$1:A1178)))),IF(INDEX(I$1:I1178,SUMPRODUCT(MAX((A$1:A1178=A1179)*(B$1:B1178=B1179)*ROW(A$1:A1178))))="",C1179&amp;"",INDEX(I$1:I1178,SUMPRODUCT(MAX((A$1:A1178=A1179)*(B$1:B1178=B1179)*ROW(A$1:A1178))))&amp;"; "&amp;C1179))))</f>
        <v/>
      </c>
      <c r="J1179" s="18" t="str">
        <f aca="false">IF(A1179="","",A1179&amp;"|"&amp;COUNTIF(A$2:A1179,A1179))</f>
        <v>URomax|2</v>
      </c>
      <c r="K1179" s="18" t="n">
        <f aca="false">IF(OR(A1179="",B1179=""),0,IF(COUNTIFS(A$2:A1179,A1179,B$2:B1179,B1179)=1,1,0))</f>
        <v>1</v>
      </c>
    </row>
    <row r="1180" customFormat="false" ht="15" hidden="false" customHeight="false" outlineLevel="0" collapsed="false">
      <c r="A1180" s="15" t="s">
        <v>458</v>
      </c>
      <c r="B1180" s="15" t="s">
        <v>40</v>
      </c>
      <c r="C1180" s="15"/>
      <c r="D1180" s="15"/>
      <c r="F1180" s="18" t="str">
        <f aca="false">IF(B1180="","",IFERROR(INDEX(Materials!$B$2:$B$301,MATCH(B1180,Materials!$A$2:$A$301,0)),""))</f>
        <v>Disintegrant</v>
      </c>
      <c r="G1180" s="18" t="str">
        <f aca="true">IF(AND(A1180="",B1180=""),"",IF(A1180="","Missing product",IF(B1180="","Missing material",IF(COUNTIF(ProductList,A1180)=0,"Product not in Products list",IF(COUNTIF(MaterialList,B1180)=0,"Material not in Materials list","OK")))))</f>
        <v>OK</v>
      </c>
      <c r="H1180" s="18" t="str">
        <f aca="false">IF(F1180="Active",A1180&amp;"|"&amp;COUNTIFS(A$2:A1180,A1180,F$2:F1180,"Active"),"")</f>
        <v/>
      </c>
      <c r="I1180" s="18" t="str">
        <f aca="false">IF(B1180="","",IF(SUMPRODUCT(MAX((A$1:A1179=A1180)*(B$1:B1179=B1180)*ROW(A$1:A1179)))=0,C1180&amp;"",IF(C1180="",INDEX(I$1:I1179,SUMPRODUCT(MAX((A$1:A1179=A1180)*(B$1:B1179=B1180)*ROW(A$1:A1179)))),IF(INDEX(I$1:I1179,SUMPRODUCT(MAX((A$1:A1179=A1180)*(B$1:B1179=B1180)*ROW(A$1:A1179))))="",C1180&amp;"",INDEX(I$1:I1179,SUMPRODUCT(MAX((A$1:A1179=A1180)*(B$1:B1179=B1180)*ROW(A$1:A1179))))&amp;"; "&amp;C1180))))</f>
        <v/>
      </c>
      <c r="J1180" s="18" t="str">
        <f aca="false">IF(A1180="","",A1180&amp;"|"&amp;COUNTIF(A$2:A1180,A1180))</f>
        <v>URomax|3</v>
      </c>
      <c r="K1180" s="18" t="n">
        <f aca="false">IF(OR(A1180="",B1180=""),0,IF(COUNTIFS(A$2:A1180,A1180,B$2:B1180,B1180)=1,1,0))</f>
        <v>1</v>
      </c>
    </row>
    <row r="1181" customFormat="false" ht="15" hidden="false" customHeight="false" outlineLevel="0" collapsed="false">
      <c r="A1181" s="15" t="s">
        <v>458</v>
      </c>
      <c r="B1181" s="15" t="s">
        <v>219</v>
      </c>
      <c r="C1181" s="15" t="s">
        <v>220</v>
      </c>
      <c r="D1181" s="15"/>
      <c r="F1181" s="18" t="str">
        <f aca="false">IF(B1181="","",IFERROR(INDEX(Materials!$B$2:$B$301,MATCH(B1181,Materials!$A$2:$A$301,0)),""))</f>
        <v>Binder</v>
      </c>
      <c r="G1181" s="18" t="str">
        <f aca="true">IF(AND(A1181="",B1181=""),"",IF(A1181="","Missing product",IF(B1181="","Missing material",IF(COUNTIF(ProductList,A1181)=0,"Product not in Products list",IF(COUNTIF(MaterialList,B1181)=0,"Material not in Materials list","OK")))))</f>
        <v>OK</v>
      </c>
      <c r="H1181" s="18" t="str">
        <f aca="false">IF(F1181="Active",A1181&amp;"|"&amp;COUNTIFS(A$2:A1181,A1181,F$2:F1181,"Active"),"")</f>
        <v/>
      </c>
      <c r="I1181" s="18" t="str">
        <f aca="false">IF(B1181="","",IF(SUMPRODUCT(MAX((A$1:A1180=A1181)*(B$1:B1180=B1181)*ROW(A$1:A1180)))=0,C1181&amp;"",IF(C1181="",INDEX(I$1:I1180,SUMPRODUCT(MAX((A$1:A1180=A1181)*(B$1:B1180=B1181)*ROW(A$1:A1180)))),IF(INDEX(I$1:I1180,SUMPRODUCT(MAX((A$1:A1180=A1181)*(B$1:B1180=B1181)*ROW(A$1:A1180))))="",C1181&amp;"",INDEX(I$1:I1180,SUMPRODUCT(MAX((A$1:A1180=A1181)*(B$1:B1180=B1181)*ROW(A$1:A1180))))&amp;"; "&amp;C1181))))</f>
        <v>Binder</v>
      </c>
      <c r="J1181" s="18" t="str">
        <f aca="false">IF(A1181="","",A1181&amp;"|"&amp;COUNTIF(A$2:A1181,A1181))</f>
        <v>URomax|4</v>
      </c>
      <c r="K1181" s="18" t="n">
        <f aca="false">IF(OR(A1181="",B1181=""),0,IF(COUNTIFS(A$2:A1181,A1181,B$2:B1181,B1181)=1,1,0))</f>
        <v>1</v>
      </c>
    </row>
    <row r="1182" customFormat="false" ht="15" hidden="false" customHeight="false" outlineLevel="0" collapsed="false">
      <c r="A1182" s="15" t="s">
        <v>458</v>
      </c>
      <c r="B1182" s="15" t="s">
        <v>338</v>
      </c>
      <c r="C1182" s="15" t="s">
        <v>491</v>
      </c>
      <c r="D1182" s="15"/>
      <c r="F1182" s="18" t="str">
        <f aca="false">IF(B1182="","",IFERROR(INDEX(Materials!$B$2:$B$301,MATCH(B1182,Materials!$A$2:$A$301,0)),""))</f>
        <v>Solvent</v>
      </c>
      <c r="G1182" s="18" t="str">
        <f aca="true">IF(AND(A1182="",B1182=""),"",IF(A1182="","Missing product",IF(B1182="","Missing material",IF(COUNTIF(ProductList,A1182)=0,"Product not in Products list",IF(COUNTIF(MaterialList,B1182)=0,"Material not in Materials list","OK")))))</f>
        <v>OK</v>
      </c>
      <c r="H1182" s="18" t="str">
        <f aca="false">IF(F1182="Active",A1182&amp;"|"&amp;COUNTIFS(A$2:A1182,A1182,F$2:F1182,"Active"),"")</f>
        <v/>
      </c>
      <c r="I1182" s="18" t="str">
        <f aca="false">IF(B1182="","",IF(SUMPRODUCT(MAX((A$1:A1181=A1182)*(B$1:B1181=B1182)*ROW(A$1:A1181)))=0,C1182&amp;"",IF(C1182="",INDEX(I$1:I1181,SUMPRODUCT(MAX((A$1:A1181=A1182)*(B$1:B1181=B1182)*ROW(A$1:A1181)))),IF(INDEX(I$1:I1181,SUMPRODUCT(MAX((A$1:A1181=A1182)*(B$1:B1181=B1182)*ROW(A$1:A1181))))="",C1182&amp;"",INDEX(I$1:I1181,SUMPRODUCT(MAX((A$1:A1181=A1182)*(B$1:B1181=B1182)*ROW(A$1:A1181))))&amp;"; "&amp;C1182))))</f>
        <v>Binder Solvent</v>
      </c>
      <c r="J1182" s="18" t="str">
        <f aca="false">IF(A1182="","",A1182&amp;"|"&amp;COUNTIF(A$2:A1182,A1182))</f>
        <v>URomax|5</v>
      </c>
      <c r="K1182" s="18" t="n">
        <f aca="false">IF(OR(A1182="",B1182=""),0,IF(COUNTIFS(A$2:A1182,A1182,B$2:B1182,B1182)=1,1,0))</f>
        <v>1</v>
      </c>
    </row>
    <row r="1183" customFormat="false" ht="15" hidden="false" customHeight="false" outlineLevel="0" collapsed="false">
      <c r="A1183" s="15" t="s">
        <v>458</v>
      </c>
      <c r="B1183" s="15" t="s">
        <v>342</v>
      </c>
      <c r="C1183" s="15" t="s">
        <v>491</v>
      </c>
      <c r="D1183" s="15"/>
      <c r="F1183" s="18" t="str">
        <f aca="false">IF(B1183="","",IFERROR(INDEX(Materials!$B$2:$B$301,MATCH(B1183,Materials!$A$2:$A$301,0)),""))</f>
        <v>Solvent</v>
      </c>
      <c r="G1183" s="18" t="str">
        <f aca="true">IF(AND(A1183="",B1183=""),"",IF(A1183="","Missing product",IF(B1183="","Missing material",IF(COUNTIF(ProductList,A1183)=0,"Product not in Products list",IF(COUNTIF(MaterialList,B1183)=0,"Material not in Materials list","OK")))))</f>
        <v>OK</v>
      </c>
      <c r="H1183" s="18" t="str">
        <f aca="false">IF(F1183="Active",A1183&amp;"|"&amp;COUNTIFS(A$2:A1183,A1183,F$2:F1183,"Active"),"")</f>
        <v/>
      </c>
      <c r="I1183" s="18" t="str">
        <f aca="false">IF(B1183="","",IF(SUMPRODUCT(MAX((A$1:A1182=A1183)*(B$1:B1182=B1183)*ROW(A$1:A1182)))=0,C1183&amp;"",IF(C1183="",INDEX(I$1:I1182,SUMPRODUCT(MAX((A$1:A1182=A1183)*(B$1:B1182=B1183)*ROW(A$1:A1182)))),IF(INDEX(I$1:I1182,SUMPRODUCT(MAX((A$1:A1182=A1183)*(B$1:B1182=B1183)*ROW(A$1:A1182))))="",C1183&amp;"",INDEX(I$1:I1182,SUMPRODUCT(MAX((A$1:A1182=A1183)*(B$1:B1182=B1183)*ROW(A$1:A1182))))&amp;"; "&amp;C1183))))</f>
        <v>Binder Solvent</v>
      </c>
      <c r="J1183" s="18" t="str">
        <f aca="false">IF(A1183="","",A1183&amp;"|"&amp;COUNTIF(A$2:A1183,A1183))</f>
        <v>URomax|6</v>
      </c>
      <c r="K1183" s="18" t="n">
        <f aca="false">IF(OR(A1183="",B1183=""),0,IF(COUNTIFS(A$2:A1183,A1183,B$2:B1183,B1183)=1,1,0))</f>
        <v>1</v>
      </c>
    </row>
    <row r="1184" customFormat="false" ht="15" hidden="false" customHeight="false" outlineLevel="0" collapsed="false">
      <c r="A1184" s="15" t="s">
        <v>458</v>
      </c>
      <c r="B1184" s="15" t="s">
        <v>74</v>
      </c>
      <c r="C1184" s="15"/>
      <c r="D1184" s="15"/>
      <c r="F1184" s="18" t="str">
        <f aca="false">IF(B1184="","",IFERROR(INDEX(Materials!$B$2:$B$301,MATCH(B1184,Materials!$A$2:$A$301,0)),""))</f>
        <v>Active</v>
      </c>
      <c r="G1184" s="18" t="str">
        <f aca="true">IF(AND(A1184="",B1184=""),"",IF(A1184="","Missing product",IF(B1184="","Missing material",IF(COUNTIF(ProductList,A1184)=0,"Product not in Products list",IF(COUNTIF(MaterialList,B1184)=0,"Material not in Materials list","OK")))))</f>
        <v>OK</v>
      </c>
      <c r="H1184" s="18" t="str">
        <f aca="false">IF(F1184="Active",A1184&amp;"|"&amp;COUNTIFS(A$2:A1184,A1184,F$2:F1184,"Active"),"")</f>
        <v>URomax|2</v>
      </c>
      <c r="I1184" s="18" t="str">
        <f aca="false">IF(B1184="","",IF(SUMPRODUCT(MAX((A$1:A1183=A1184)*(B$1:B1183=B1184)*ROW(A$1:A1183)))=0,C1184&amp;"",IF(C1184="",INDEX(I$1:I1183,SUMPRODUCT(MAX((A$1:A1183=A1184)*(B$1:B1183=B1184)*ROW(A$1:A1183)))),IF(INDEX(I$1:I1183,SUMPRODUCT(MAX((A$1:A1183=A1184)*(B$1:B1183=B1184)*ROW(A$1:A1183))))="",C1184&amp;"",INDEX(I$1:I1183,SUMPRODUCT(MAX((A$1:A1183=A1184)*(B$1:B1183=B1184)*ROW(A$1:A1183))))&amp;"; "&amp;C1184))))</f>
        <v/>
      </c>
      <c r="J1184" s="18" t="str">
        <f aca="false">IF(A1184="","",A1184&amp;"|"&amp;COUNTIF(A$2:A1184,A1184))</f>
        <v>URomax|7</v>
      </c>
      <c r="K1184" s="18" t="n">
        <f aca="false">IF(OR(A1184="",B1184=""),0,IF(COUNTIFS(A$2:A1184,A1184,B$2:B1184,B1184)=1,1,0))</f>
        <v>1</v>
      </c>
    </row>
    <row r="1185" customFormat="false" ht="15" hidden="false" customHeight="false" outlineLevel="0" collapsed="false">
      <c r="A1185" s="15" t="s">
        <v>458</v>
      </c>
      <c r="B1185" s="15" t="s">
        <v>272</v>
      </c>
      <c r="C1185" s="15"/>
      <c r="D1185" s="15"/>
      <c r="F1185" s="18" t="str">
        <f aca="false">IF(B1185="","",IFERROR(INDEX(Materials!$B$2:$B$301,MATCH(B1185,Materials!$A$2:$A$301,0)),""))</f>
        <v>Filler / Diluent</v>
      </c>
      <c r="G1185" s="18" t="str">
        <f aca="true">IF(AND(A1185="",B1185=""),"",IF(A1185="","Missing product",IF(B1185="","Missing material",IF(COUNTIF(ProductList,A1185)=0,"Product not in Products list",IF(COUNTIF(MaterialList,B1185)=0,"Material not in Materials list","OK")))))</f>
        <v>OK</v>
      </c>
      <c r="H1185" s="18" t="str">
        <f aca="false">IF(F1185="Active",A1185&amp;"|"&amp;COUNTIFS(A$2:A1185,A1185,F$2:F1185,"Active"),"")</f>
        <v/>
      </c>
      <c r="I1185" s="18" t="str">
        <f aca="false">IF(B1185="","",IF(SUMPRODUCT(MAX((A$1:A1184=A1185)*(B$1:B1184=B1185)*ROW(A$1:A1184)))=0,C1185&amp;"",IF(C1185="",INDEX(I$1:I1184,SUMPRODUCT(MAX((A$1:A1184=A1185)*(B$1:B1184=B1185)*ROW(A$1:A1184)))),IF(INDEX(I$1:I1184,SUMPRODUCT(MAX((A$1:A1184=A1185)*(B$1:B1184=B1185)*ROW(A$1:A1184))))="",C1185&amp;"",INDEX(I$1:I1184,SUMPRODUCT(MAX((A$1:A1184=A1185)*(B$1:B1184=B1185)*ROW(A$1:A1184))))&amp;"; "&amp;C1185))))</f>
        <v/>
      </c>
      <c r="J1185" s="18" t="str">
        <f aca="false">IF(A1185="","",A1185&amp;"|"&amp;COUNTIF(A$2:A1185,A1185))</f>
        <v>URomax|8</v>
      </c>
      <c r="K1185" s="18" t="n">
        <f aca="false">IF(OR(A1185="",B1185=""),0,IF(COUNTIFS(A$2:A1185,A1185,B$2:B1185,B1185)=1,1,0))</f>
        <v>1</v>
      </c>
    </row>
    <row r="1186" customFormat="false" ht="15" hidden="false" customHeight="false" outlineLevel="0" collapsed="false">
      <c r="A1186" s="15" t="s">
        <v>458</v>
      </c>
      <c r="B1186" s="15" t="s">
        <v>257</v>
      </c>
      <c r="C1186" s="15"/>
      <c r="D1186" s="15"/>
      <c r="F1186" s="18" t="str">
        <f aca="false">IF(B1186="","",IFERROR(INDEX(Materials!$B$2:$B$301,MATCH(B1186,Materials!$A$2:$A$301,0)),""))</f>
        <v>Disintegrant</v>
      </c>
      <c r="G1186" s="18" t="str">
        <f aca="true">IF(AND(A1186="",B1186=""),"",IF(A1186="","Missing product",IF(B1186="","Missing material",IF(COUNTIF(ProductList,A1186)=0,"Product not in Products list",IF(COUNTIF(MaterialList,B1186)=0,"Material not in Materials list","OK")))))</f>
        <v>OK</v>
      </c>
      <c r="H1186" s="18" t="str">
        <f aca="false">IF(F1186="Active",A1186&amp;"|"&amp;COUNTIFS(A$2:A1186,A1186,F$2:F1186,"Active"),"")</f>
        <v/>
      </c>
      <c r="I1186" s="18" t="str">
        <f aca="false">IF(B1186="","",IF(SUMPRODUCT(MAX((A$1:A1185=A1186)*(B$1:B1185=B1186)*ROW(A$1:A1185)))=0,C1186&amp;"",IF(C1186="",INDEX(I$1:I1185,SUMPRODUCT(MAX((A$1:A1185=A1186)*(B$1:B1185=B1186)*ROW(A$1:A1185)))),IF(INDEX(I$1:I1185,SUMPRODUCT(MAX((A$1:A1185=A1186)*(B$1:B1185=B1186)*ROW(A$1:A1185))))="",C1186&amp;"",INDEX(I$1:I1185,SUMPRODUCT(MAX((A$1:A1185=A1186)*(B$1:B1185=B1186)*ROW(A$1:A1185))))&amp;"; "&amp;C1186))))</f>
        <v/>
      </c>
      <c r="J1186" s="18" t="str">
        <f aca="false">IF(A1186="","",A1186&amp;"|"&amp;COUNTIF(A$2:A1186,A1186))</f>
        <v>URomax|9</v>
      </c>
      <c r="K1186" s="18" t="n">
        <f aca="false">IF(OR(A1186="",B1186=""),0,IF(COUNTIFS(A$2:A1186,A1186,B$2:B1186,B1186)=1,1,0))</f>
        <v>1</v>
      </c>
    </row>
    <row r="1187" customFormat="false" ht="15" hidden="false" customHeight="false" outlineLevel="0" collapsed="false">
      <c r="A1187" s="15" t="s">
        <v>458</v>
      </c>
      <c r="B1187" s="15" t="s">
        <v>293</v>
      </c>
      <c r="C1187" s="15"/>
      <c r="D1187" s="15"/>
      <c r="F1187" s="18" t="str">
        <f aca="false">IF(B1187="","",IFERROR(INDEX(Materials!$B$2:$B$301,MATCH(B1187,Materials!$A$2:$A$301,0)),""))</f>
        <v>Glidant</v>
      </c>
      <c r="G1187" s="18" t="str">
        <f aca="true">IF(AND(A1187="",B1187=""),"",IF(A1187="","Missing product",IF(B1187="","Missing material",IF(COUNTIF(ProductList,A1187)=0,"Product not in Products list",IF(COUNTIF(MaterialList,B1187)=0,"Material not in Materials list","OK")))))</f>
        <v>OK</v>
      </c>
      <c r="H1187" s="18" t="str">
        <f aca="false">IF(F1187="Active",A1187&amp;"|"&amp;COUNTIFS(A$2:A1187,A1187,F$2:F1187,"Active"),"")</f>
        <v/>
      </c>
      <c r="I1187" s="18" t="str">
        <f aca="false">IF(B1187="","",IF(SUMPRODUCT(MAX((A$1:A1186=A1187)*(B$1:B1186=B1187)*ROW(A$1:A1186)))=0,C1187&amp;"",IF(C1187="",INDEX(I$1:I1186,SUMPRODUCT(MAX((A$1:A1186=A1187)*(B$1:B1186=B1187)*ROW(A$1:A1186)))),IF(INDEX(I$1:I1186,SUMPRODUCT(MAX((A$1:A1186=A1187)*(B$1:B1186=B1187)*ROW(A$1:A1186))))="",C1187&amp;"",INDEX(I$1:I1186,SUMPRODUCT(MAX((A$1:A1186=A1187)*(B$1:B1186=B1187)*ROW(A$1:A1186))))&amp;"; "&amp;C1187))))</f>
        <v/>
      </c>
      <c r="J1187" s="18" t="str">
        <f aca="false">IF(A1187="","",A1187&amp;"|"&amp;COUNTIF(A$2:A1187,A1187))</f>
        <v>URomax|10</v>
      </c>
      <c r="K1187" s="18" t="n">
        <f aca="false">IF(OR(A1187="",B1187=""),0,IF(COUNTIFS(A$2:A1187,A1187,B$2:B1187,B1187)=1,1,0))</f>
        <v>1</v>
      </c>
    </row>
    <row r="1188" customFormat="false" ht="15" hidden="false" customHeight="false" outlineLevel="0" collapsed="false">
      <c r="A1188" s="15" t="s">
        <v>458</v>
      </c>
      <c r="B1188" s="15" t="s">
        <v>298</v>
      </c>
      <c r="C1188" s="15"/>
      <c r="D1188" s="15"/>
      <c r="F1188" s="18" t="str">
        <f aca="false">IF(B1188="","",IFERROR(INDEX(Materials!$B$2:$B$301,MATCH(B1188,Materials!$A$2:$A$301,0)),""))</f>
        <v>Lubricant</v>
      </c>
      <c r="G1188" s="18" t="str">
        <f aca="true">IF(AND(A1188="",B1188=""),"",IF(A1188="","Missing product",IF(B1188="","Missing material",IF(COUNTIF(ProductList,A1188)=0,"Product not in Products list",IF(COUNTIF(MaterialList,B1188)=0,"Material not in Materials list","OK")))))</f>
        <v>OK</v>
      </c>
      <c r="H1188" s="18" t="str">
        <f aca="false">IF(F1188="Active",A1188&amp;"|"&amp;COUNTIFS(A$2:A1188,A1188,F$2:F1188,"Active"),"")</f>
        <v/>
      </c>
      <c r="I1188" s="18" t="str">
        <f aca="false">IF(B1188="","",IF(SUMPRODUCT(MAX((A$1:A1187=A1188)*(B$1:B1187=B1188)*ROW(A$1:A1187)))=0,C1188&amp;"",IF(C1188="",INDEX(I$1:I1187,SUMPRODUCT(MAX((A$1:A1187=A1188)*(B$1:B1187=B1188)*ROW(A$1:A1187)))),IF(INDEX(I$1:I1187,SUMPRODUCT(MAX((A$1:A1187=A1188)*(B$1:B1187=B1188)*ROW(A$1:A1187))))="",C1188&amp;"",INDEX(I$1:I1187,SUMPRODUCT(MAX((A$1:A1187=A1188)*(B$1:B1187=B1188)*ROW(A$1:A1187))))&amp;"; "&amp;C1188))))</f>
        <v/>
      </c>
      <c r="J1188" s="18" t="str">
        <f aca="false">IF(A1188="","",A1188&amp;"|"&amp;COUNTIF(A$2:A1188,A1188))</f>
        <v>URomax|11</v>
      </c>
      <c r="K1188" s="18" t="n">
        <f aca="false">IF(OR(A1188="",B1188=""),0,IF(COUNTIFS(A$2:A1188,A1188,B$2:B1188,B1188)=1,1,0))</f>
        <v>1</v>
      </c>
    </row>
    <row r="1189" customFormat="false" ht="15" hidden="false" customHeight="false" outlineLevel="0" collapsed="false">
      <c r="A1189" s="15" t="s">
        <v>458</v>
      </c>
      <c r="B1189" s="15" t="s">
        <v>226</v>
      </c>
      <c r="C1189" s="15"/>
      <c r="D1189" s="15"/>
      <c r="F1189" s="18" t="str">
        <f aca="false">IF(B1189="","",IFERROR(INDEX(Materials!$B$2:$B$301,MATCH(B1189,Materials!$A$2:$A$301,0)),""))</f>
        <v>Binder / Coating Polymer</v>
      </c>
      <c r="G1189" s="18" t="str">
        <f aca="true">IF(AND(A1189="",B1189=""),"",IF(A1189="","Missing product",IF(B1189="","Missing material",IF(COUNTIF(ProductList,A1189)=0,"Product not in Products list",IF(COUNTIF(MaterialList,B1189)=0,"Material not in Materials list","OK")))))</f>
        <v>OK</v>
      </c>
      <c r="H1189" s="18" t="str">
        <f aca="false">IF(F1189="Active",A1189&amp;"|"&amp;COUNTIFS(A$2:A1189,A1189,F$2:F1189,"Active"),"")</f>
        <v/>
      </c>
      <c r="I1189" s="18" t="str">
        <f aca="false">IF(B1189="","",IF(SUMPRODUCT(MAX((A$1:A1188=A1189)*(B$1:B1188=B1189)*ROW(A$1:A1188)))=0,C1189&amp;"",IF(C1189="",INDEX(I$1:I1188,SUMPRODUCT(MAX((A$1:A1188=A1189)*(B$1:B1188=B1189)*ROW(A$1:A1188)))),IF(INDEX(I$1:I1188,SUMPRODUCT(MAX((A$1:A1188=A1189)*(B$1:B1188=B1189)*ROW(A$1:A1188))))="",C1189&amp;"",INDEX(I$1:I1188,SUMPRODUCT(MAX((A$1:A1188=A1189)*(B$1:B1188=B1189)*ROW(A$1:A1188))))&amp;"; "&amp;C1189))))</f>
        <v/>
      </c>
      <c r="J1189" s="18" t="str">
        <f aca="false">IF(A1189="","",A1189&amp;"|"&amp;COUNTIF(A$2:A1189,A1189))</f>
        <v>URomax|12</v>
      </c>
      <c r="K1189" s="18" t="n">
        <f aca="false">IF(OR(A1189="",B1189=""),0,IF(COUNTIFS(A$2:A1189,A1189,B$2:B1189,B1189)=1,1,0))</f>
        <v>1</v>
      </c>
    </row>
    <row r="1190" customFormat="false" ht="15" hidden="false" customHeight="false" outlineLevel="0" collapsed="false">
      <c r="A1190" s="15" t="s">
        <v>458</v>
      </c>
      <c r="B1190" s="15" t="s">
        <v>219</v>
      </c>
      <c r="C1190" s="15" t="s">
        <v>514</v>
      </c>
      <c r="D1190" s="15"/>
      <c r="F1190" s="18" t="str">
        <f aca="false">IF(B1190="","",IFERROR(INDEX(Materials!$B$2:$B$301,MATCH(B1190,Materials!$A$2:$A$301,0)),""))</f>
        <v>Binder</v>
      </c>
      <c r="G1190" s="18" t="str">
        <f aca="true">IF(AND(A1190="",B1190=""),"",IF(A1190="","Missing product",IF(B1190="","Missing material",IF(COUNTIF(ProductList,A1190)=0,"Product not in Products list",IF(COUNTIF(MaterialList,B1190)=0,"Material not in Materials list","OK")))))</f>
        <v>OK</v>
      </c>
      <c r="H1190" s="18" t="str">
        <f aca="false">IF(F1190="Active",A1190&amp;"|"&amp;COUNTIFS(A$2:A1190,A1190,F$2:F1190,"Active"),"")</f>
        <v/>
      </c>
      <c r="I1190" s="18" t="str">
        <f aca="false">IF(B1190="","",IF(SUMPRODUCT(MAX((A$1:A1189=A1190)*(B$1:B1189=B1190)*ROW(A$1:A1189)))=0,C1190&amp;"",IF(C1190="",INDEX(I$1:I1189,SUMPRODUCT(MAX((A$1:A1189=A1190)*(B$1:B1189=B1190)*ROW(A$1:A1189)))),IF(INDEX(I$1:I1189,SUMPRODUCT(MAX((A$1:A1189=A1190)*(B$1:B1189=B1190)*ROW(A$1:A1189))))="",C1190&amp;"",INDEX(I$1:I1189,SUMPRODUCT(MAX((A$1:A1189=A1190)*(B$1:B1189=B1190)*ROW(A$1:A1189))))&amp;"; "&amp;C1190))))</f>
        <v>Binder; Coating</v>
      </c>
      <c r="J1190" s="18" t="str">
        <f aca="false">IF(A1190="","",A1190&amp;"|"&amp;COUNTIF(A$2:A1190,A1190))</f>
        <v>URomax|13</v>
      </c>
      <c r="K1190" s="18" t="n">
        <f aca="false">IF(OR(A1190="",B1190=""),0,IF(COUNTIFS(A$2:A1190,A1190,B$2:B1190,B1190)=1,1,0))</f>
        <v>0</v>
      </c>
    </row>
    <row r="1191" customFormat="false" ht="15" hidden="false" customHeight="false" outlineLevel="0" collapsed="false">
      <c r="A1191" s="15" t="s">
        <v>458</v>
      </c>
      <c r="B1191" s="15" t="s">
        <v>338</v>
      </c>
      <c r="C1191" s="15" t="s">
        <v>494</v>
      </c>
      <c r="D1191" s="15"/>
      <c r="F1191" s="18" t="str">
        <f aca="false">IF(B1191="","",IFERROR(INDEX(Materials!$B$2:$B$301,MATCH(B1191,Materials!$A$2:$A$301,0)),""))</f>
        <v>Solvent</v>
      </c>
      <c r="G1191" s="18" t="str">
        <f aca="true">IF(AND(A1191="",B1191=""),"",IF(A1191="","Missing product",IF(B1191="","Missing material",IF(COUNTIF(ProductList,A1191)=0,"Product not in Products list",IF(COUNTIF(MaterialList,B1191)=0,"Material not in Materials list","OK")))))</f>
        <v>OK</v>
      </c>
      <c r="H1191" s="18" t="str">
        <f aca="false">IF(F1191="Active",A1191&amp;"|"&amp;COUNTIFS(A$2:A1191,A1191,F$2:F1191,"Active"),"")</f>
        <v/>
      </c>
      <c r="I1191" s="18" t="str">
        <f aca="false">IF(B1191="","",IF(SUMPRODUCT(MAX((A$1:A1190=A1191)*(B$1:B1190=B1191)*ROW(A$1:A1190)))=0,C1191&amp;"",IF(C1191="",INDEX(I$1:I1190,SUMPRODUCT(MAX((A$1:A1190=A1191)*(B$1:B1190=B1191)*ROW(A$1:A1190)))),IF(INDEX(I$1:I1190,SUMPRODUCT(MAX((A$1:A1190=A1191)*(B$1:B1190=B1191)*ROW(A$1:A1190))))="",C1191&amp;"",INDEX(I$1:I1190,SUMPRODUCT(MAX((A$1:A1190=A1191)*(B$1:B1190=B1191)*ROW(A$1:A1190))))&amp;"; "&amp;C1191))))</f>
        <v>Binder Solvent; Coating Solvent</v>
      </c>
      <c r="J1191" s="18" t="str">
        <f aca="false">IF(A1191="","",A1191&amp;"|"&amp;COUNTIF(A$2:A1191,A1191))</f>
        <v>URomax|14</v>
      </c>
      <c r="K1191" s="18" t="n">
        <f aca="false">IF(OR(A1191="",B1191=""),0,IF(COUNTIFS(A$2:A1191,A1191,B$2:B1191,B1191)=1,1,0))</f>
        <v>0</v>
      </c>
    </row>
    <row r="1192" customFormat="false" ht="15" hidden="false" customHeight="false" outlineLevel="0" collapsed="false">
      <c r="A1192" s="15" t="s">
        <v>458</v>
      </c>
      <c r="B1192" s="15" t="s">
        <v>342</v>
      </c>
      <c r="C1192" s="15" t="s">
        <v>494</v>
      </c>
      <c r="D1192" s="15"/>
      <c r="F1192" s="18" t="str">
        <f aca="false">IF(B1192="","",IFERROR(INDEX(Materials!$B$2:$B$301,MATCH(B1192,Materials!$A$2:$A$301,0)),""))</f>
        <v>Solvent</v>
      </c>
      <c r="G1192" s="18" t="str">
        <f aca="true">IF(AND(A1192="",B1192=""),"",IF(A1192="","Missing product",IF(B1192="","Missing material",IF(COUNTIF(ProductList,A1192)=0,"Product not in Products list",IF(COUNTIF(MaterialList,B1192)=0,"Material not in Materials list","OK")))))</f>
        <v>OK</v>
      </c>
      <c r="H1192" s="18" t="str">
        <f aca="false">IF(F1192="Active",A1192&amp;"|"&amp;COUNTIFS(A$2:A1192,A1192,F$2:F1192,"Active"),"")</f>
        <v/>
      </c>
      <c r="I1192" s="18" t="str">
        <f aca="false">IF(B1192="","",IF(SUMPRODUCT(MAX((A$1:A1191=A1192)*(B$1:B1191=B1192)*ROW(A$1:A1191)))=0,C1192&amp;"",IF(C1192="",INDEX(I$1:I1191,SUMPRODUCT(MAX((A$1:A1191=A1192)*(B$1:B1191=B1192)*ROW(A$1:A1191)))),IF(INDEX(I$1:I1191,SUMPRODUCT(MAX((A$1:A1191=A1192)*(B$1:B1191=B1192)*ROW(A$1:A1191))))="",C1192&amp;"",INDEX(I$1:I1191,SUMPRODUCT(MAX((A$1:A1191=A1192)*(B$1:B1191=B1192)*ROW(A$1:A1191))))&amp;"; "&amp;C1192))))</f>
        <v>Binder Solvent; Coating Solvent</v>
      </c>
      <c r="J1192" s="18" t="str">
        <f aca="false">IF(A1192="","",A1192&amp;"|"&amp;COUNTIF(A$2:A1192,A1192))</f>
        <v>URomax|15</v>
      </c>
      <c r="K1192" s="18" t="n">
        <f aca="false">IF(OR(A1192="",B1192=""),0,IF(COUNTIFS(A$2:A1192,A1192,B$2:B1192,B1192)=1,1,0))</f>
        <v>0</v>
      </c>
    </row>
    <row r="1193" customFormat="false" ht="15" hidden="false" customHeight="false" outlineLevel="0" collapsed="false">
      <c r="A1193" s="15" t="s">
        <v>459</v>
      </c>
      <c r="B1193" s="15" t="s">
        <v>99</v>
      </c>
      <c r="C1193" s="15"/>
      <c r="D1193" s="15"/>
      <c r="F1193" s="18" t="str">
        <f aca="false">IF(B1193="","",IFERROR(INDEX(Materials!$B$2:$B$301,MATCH(B1193,Materials!$A$2:$A$301,0)),""))</f>
        <v>Active</v>
      </c>
      <c r="G1193" s="18" t="str">
        <f aca="true">IF(AND(A1193="",B1193=""),"",IF(A1193="","Missing product",IF(B1193="","Missing material",IF(COUNTIF(ProductList,A1193)=0,"Product not in Products list",IF(COUNTIF(MaterialList,B1193)=0,"Material not in Materials list","OK")))))</f>
        <v>OK</v>
      </c>
      <c r="H1193" s="18" t="str">
        <f aca="false">IF(F1193="Active",A1193&amp;"|"&amp;COUNTIFS(A$2:A1193,A1193,F$2:F1193,"Active"),"")</f>
        <v>Uromax Sachet|1</v>
      </c>
      <c r="I1193" s="18" t="str">
        <f aca="false">IF(B1193="","",IF(SUMPRODUCT(MAX((A$1:A1192=A1193)*(B$1:B1192=B1193)*ROW(A$1:A1192)))=0,C1193&amp;"",IF(C1193="",INDEX(I$1:I1192,SUMPRODUCT(MAX((A$1:A1192=A1193)*(B$1:B1192=B1193)*ROW(A$1:A1192)))),IF(INDEX(I$1:I1192,SUMPRODUCT(MAX((A$1:A1192=A1193)*(B$1:B1192=B1193)*ROW(A$1:A1192))))="",C1193&amp;"",INDEX(I$1:I1192,SUMPRODUCT(MAX((A$1:A1192=A1193)*(B$1:B1192=B1193)*ROW(A$1:A1192))))&amp;"; "&amp;C1193))))</f>
        <v/>
      </c>
      <c r="J1193" s="18" t="str">
        <f aca="false">IF(A1193="","",A1193&amp;"|"&amp;COUNTIF(A$2:A1193,A1193))</f>
        <v>Uromax Sachet|1</v>
      </c>
      <c r="K1193" s="18" t="n">
        <f aca="false">IF(OR(A1193="",B1193=""),0,IF(COUNTIFS(A$2:A1193,A1193,B$2:B1193,B1193)=1,1,0))</f>
        <v>1</v>
      </c>
    </row>
    <row r="1194" customFormat="false" ht="15" hidden="false" customHeight="false" outlineLevel="0" collapsed="false">
      <c r="A1194" s="15" t="s">
        <v>459</v>
      </c>
      <c r="B1194" s="15" t="s">
        <v>356</v>
      </c>
      <c r="C1194" s="15" t="s">
        <v>489</v>
      </c>
      <c r="D1194" s="15"/>
      <c r="F1194" s="18" t="str">
        <f aca="false">IF(B1194="","",IFERROR(INDEX(Materials!$B$2:$B$301,MATCH(B1194,Materials!$A$2:$A$301,0)),""))</f>
        <v>Sweetener / Filler</v>
      </c>
      <c r="G1194" s="18" t="str">
        <f aca="true">IF(AND(A1194="",B1194=""),"",IF(A1194="","Missing product",IF(B1194="","Missing material",IF(COUNTIF(ProductList,A1194)=0,"Product not in Products list",IF(COUNTIF(MaterialList,B1194)=0,"Material not in Materials list","OK")))))</f>
        <v>OK</v>
      </c>
      <c r="H1194" s="18" t="str">
        <f aca="false">IF(F1194="Active",A1194&amp;"|"&amp;COUNTIFS(A$2:A1194,A1194,F$2:F1194,"Active"),"")</f>
        <v/>
      </c>
      <c r="I1194" s="18" t="str">
        <f aca="false">IF(B1194="","",IF(SUMPRODUCT(MAX((A$1:A1193=A1194)*(B$1:B1193=B1194)*ROW(A$1:A1193)))=0,C1194&amp;"",IF(C1194="",INDEX(I$1:I1193,SUMPRODUCT(MAX((A$1:A1193=A1194)*(B$1:B1193=B1194)*ROW(A$1:A1193)))),IF(INDEX(I$1:I1193,SUMPRODUCT(MAX((A$1:A1193=A1194)*(B$1:B1193=B1194)*ROW(A$1:A1193))))="",C1194&amp;"",INDEX(I$1:I1193,SUMPRODUCT(MAX((A$1:A1193=A1194)*(B$1:B1193=B1194)*ROW(A$1:A1193))))&amp;"; "&amp;C1194))))</f>
        <v>Intra-granular</v>
      </c>
      <c r="J1194" s="18" t="str">
        <f aca="false">IF(A1194="","",A1194&amp;"|"&amp;COUNTIF(A$2:A1194,A1194))</f>
        <v>Uromax Sachet|2</v>
      </c>
      <c r="K1194" s="18" t="n">
        <f aca="false">IF(OR(A1194="",B1194=""),0,IF(COUNTIFS(A$2:A1194,A1194,B$2:B1194,B1194)=1,1,0))</f>
        <v>1</v>
      </c>
    </row>
    <row r="1195" customFormat="false" ht="15" hidden="false" customHeight="false" outlineLevel="0" collapsed="false">
      <c r="A1195" s="15" t="s">
        <v>459</v>
      </c>
      <c r="B1195" s="15" t="s">
        <v>219</v>
      </c>
      <c r="C1195" s="15"/>
      <c r="D1195" s="15"/>
      <c r="F1195" s="18" t="str">
        <f aca="false">IF(B1195="","",IFERROR(INDEX(Materials!$B$2:$B$301,MATCH(B1195,Materials!$A$2:$A$301,0)),""))</f>
        <v>Binder</v>
      </c>
      <c r="G1195" s="18" t="str">
        <f aca="true">IF(AND(A1195="",B1195=""),"",IF(A1195="","Missing product",IF(B1195="","Missing material",IF(COUNTIF(ProductList,A1195)=0,"Product not in Products list",IF(COUNTIF(MaterialList,B1195)=0,"Material not in Materials list","OK")))))</f>
        <v>OK</v>
      </c>
      <c r="H1195" s="18" t="str">
        <f aca="false">IF(F1195="Active",A1195&amp;"|"&amp;COUNTIFS(A$2:A1195,A1195,F$2:F1195,"Active"),"")</f>
        <v/>
      </c>
      <c r="I1195" s="18" t="str">
        <f aca="false">IF(B1195="","",IF(SUMPRODUCT(MAX((A$1:A1194=A1195)*(B$1:B1194=B1195)*ROW(A$1:A1194)))=0,C1195&amp;"",IF(C1195="",INDEX(I$1:I1194,SUMPRODUCT(MAX((A$1:A1194=A1195)*(B$1:B1194=B1195)*ROW(A$1:A1194)))),IF(INDEX(I$1:I1194,SUMPRODUCT(MAX((A$1:A1194=A1195)*(B$1:B1194=B1195)*ROW(A$1:A1194))))="",C1195&amp;"",INDEX(I$1:I1194,SUMPRODUCT(MAX((A$1:A1194=A1195)*(B$1:B1194=B1195)*ROW(A$1:A1194))))&amp;"; "&amp;C1195))))</f>
        <v/>
      </c>
      <c r="J1195" s="18" t="str">
        <f aca="false">IF(A1195="","",A1195&amp;"|"&amp;COUNTIF(A$2:A1195,A1195))</f>
        <v>Uromax Sachet|3</v>
      </c>
      <c r="K1195" s="18" t="n">
        <f aca="false">IF(OR(A1195="",B1195=""),0,IF(COUNTIFS(A$2:A1195,A1195,B$2:B1195,B1195)=1,1,0))</f>
        <v>1</v>
      </c>
    </row>
    <row r="1196" customFormat="false" ht="15" hidden="false" customHeight="false" outlineLevel="0" collapsed="false">
      <c r="A1196" s="15" t="s">
        <v>459</v>
      </c>
      <c r="B1196" s="15" t="s">
        <v>338</v>
      </c>
      <c r="C1196" s="15" t="s">
        <v>491</v>
      </c>
      <c r="D1196" s="15"/>
      <c r="F1196" s="18" t="str">
        <f aca="false">IF(B1196="","",IFERROR(INDEX(Materials!$B$2:$B$301,MATCH(B1196,Materials!$A$2:$A$301,0)),""))</f>
        <v>Solvent</v>
      </c>
      <c r="G1196" s="18" t="str">
        <f aca="true">IF(AND(A1196="",B1196=""),"",IF(A1196="","Missing product",IF(B1196="","Missing material",IF(COUNTIF(ProductList,A1196)=0,"Product not in Products list",IF(COUNTIF(MaterialList,B1196)=0,"Material not in Materials list","OK")))))</f>
        <v>OK</v>
      </c>
      <c r="H1196" s="18" t="str">
        <f aca="false">IF(F1196="Active",A1196&amp;"|"&amp;COUNTIFS(A$2:A1196,A1196,F$2:F1196,"Active"),"")</f>
        <v/>
      </c>
      <c r="I1196" s="18" t="str">
        <f aca="false">IF(B1196="","",IF(SUMPRODUCT(MAX((A$1:A1195=A1196)*(B$1:B1195=B1196)*ROW(A$1:A1195)))=0,C1196&amp;"",IF(C1196="",INDEX(I$1:I1195,SUMPRODUCT(MAX((A$1:A1195=A1196)*(B$1:B1195=B1196)*ROW(A$1:A1195)))),IF(INDEX(I$1:I1195,SUMPRODUCT(MAX((A$1:A1195=A1196)*(B$1:B1195=B1196)*ROW(A$1:A1195))))="",C1196&amp;"",INDEX(I$1:I1195,SUMPRODUCT(MAX((A$1:A1195=A1196)*(B$1:B1195=B1196)*ROW(A$1:A1195))))&amp;"; "&amp;C1196))))</f>
        <v>Binder Solvent</v>
      </c>
      <c r="J1196" s="18" t="str">
        <f aca="false">IF(A1196="","",A1196&amp;"|"&amp;COUNTIF(A$2:A1196,A1196))</f>
        <v>Uromax Sachet|4</v>
      </c>
      <c r="K1196" s="18" t="n">
        <f aca="false">IF(OR(A1196="",B1196=""),0,IF(COUNTIFS(A$2:A1196,A1196,B$2:B1196,B1196)=1,1,0))</f>
        <v>1</v>
      </c>
    </row>
    <row r="1197" customFormat="false" ht="15" hidden="false" customHeight="false" outlineLevel="0" collapsed="false">
      <c r="A1197" s="15" t="s">
        <v>459</v>
      </c>
      <c r="B1197" s="15" t="s">
        <v>74</v>
      </c>
      <c r="C1197" s="15"/>
      <c r="D1197" s="15"/>
      <c r="F1197" s="18" t="str">
        <f aca="false">IF(B1197="","",IFERROR(INDEX(Materials!$B$2:$B$301,MATCH(B1197,Materials!$A$2:$A$301,0)),""))</f>
        <v>Active</v>
      </c>
      <c r="G1197" s="18" t="str">
        <f aca="true">IF(AND(A1197="",B1197=""),"",IF(A1197="","Missing product",IF(B1197="","Missing material",IF(COUNTIF(ProductList,A1197)=0,"Product not in Products list",IF(COUNTIF(MaterialList,B1197)=0,"Material not in Materials list","OK")))))</f>
        <v>OK</v>
      </c>
      <c r="H1197" s="18" t="str">
        <f aca="false">IF(F1197="Active",A1197&amp;"|"&amp;COUNTIFS(A$2:A1197,A1197,F$2:F1197,"Active"),"")</f>
        <v>Uromax Sachet|2</v>
      </c>
      <c r="I1197" s="18" t="str">
        <f aca="false">IF(B1197="","",IF(SUMPRODUCT(MAX((A$1:A1196=A1197)*(B$1:B1196=B1197)*ROW(A$1:A1196)))=0,C1197&amp;"",IF(C1197="",INDEX(I$1:I1196,SUMPRODUCT(MAX((A$1:A1196=A1197)*(B$1:B1196=B1197)*ROW(A$1:A1196)))),IF(INDEX(I$1:I1196,SUMPRODUCT(MAX((A$1:A1196=A1197)*(B$1:B1196=B1197)*ROW(A$1:A1196))))="",C1197&amp;"",INDEX(I$1:I1196,SUMPRODUCT(MAX((A$1:A1196=A1197)*(B$1:B1196=B1197)*ROW(A$1:A1196))))&amp;"; "&amp;C1197))))</f>
        <v/>
      </c>
      <c r="J1197" s="18" t="str">
        <f aca="false">IF(A1197="","",A1197&amp;"|"&amp;COUNTIF(A$2:A1197,A1197))</f>
        <v>Uromax Sachet|5</v>
      </c>
      <c r="K1197" s="18" t="n">
        <f aca="false">IF(OR(A1197="",B1197=""),0,IF(COUNTIFS(A$2:A1197,A1197,B$2:B1197,B1197)=1,1,0))</f>
        <v>1</v>
      </c>
    </row>
    <row r="1198" customFormat="false" ht="15" hidden="false" customHeight="false" outlineLevel="0" collapsed="false">
      <c r="A1198" s="15" t="s">
        <v>459</v>
      </c>
      <c r="B1198" s="15" t="s">
        <v>356</v>
      </c>
      <c r="C1198" s="15" t="s">
        <v>492</v>
      </c>
      <c r="D1198" s="15"/>
      <c r="F1198" s="18" t="str">
        <f aca="false">IF(B1198="","",IFERROR(INDEX(Materials!$B$2:$B$301,MATCH(B1198,Materials!$A$2:$A$301,0)),""))</f>
        <v>Sweetener / Filler</v>
      </c>
      <c r="G1198" s="18" t="str">
        <f aca="true">IF(AND(A1198="",B1198=""),"",IF(A1198="","Missing product",IF(B1198="","Missing material",IF(COUNTIF(ProductList,A1198)=0,"Product not in Products list",IF(COUNTIF(MaterialList,B1198)=0,"Material not in Materials list","OK")))))</f>
        <v>OK</v>
      </c>
      <c r="H1198" s="18" t="str">
        <f aca="false">IF(F1198="Active",A1198&amp;"|"&amp;COUNTIFS(A$2:A1198,A1198,F$2:F1198,"Active"),"")</f>
        <v/>
      </c>
      <c r="I1198" s="18" t="str">
        <f aca="false">IF(B1198="","",IF(SUMPRODUCT(MAX((A$1:A1197=A1198)*(B$1:B1197=B1198)*ROW(A$1:A1197)))=0,C1198&amp;"",IF(C1198="",INDEX(I$1:I1197,SUMPRODUCT(MAX((A$1:A1197=A1198)*(B$1:B1197=B1198)*ROW(A$1:A1197)))),IF(INDEX(I$1:I1197,SUMPRODUCT(MAX((A$1:A1197=A1198)*(B$1:B1197=B1198)*ROW(A$1:A1197))))="",C1198&amp;"",INDEX(I$1:I1197,SUMPRODUCT(MAX((A$1:A1197=A1198)*(B$1:B1197=B1198)*ROW(A$1:A1197))))&amp;"; "&amp;C1198))))</f>
        <v>Intra-granular; Extra-granular</v>
      </c>
      <c r="J1198" s="18" t="str">
        <f aca="false">IF(A1198="","",A1198&amp;"|"&amp;COUNTIF(A$2:A1198,A1198))</f>
        <v>Uromax Sachet|6</v>
      </c>
      <c r="K1198" s="18" t="n">
        <f aca="false">IF(OR(A1198="",B1198=""),0,IF(COUNTIFS(A$2:A1198,A1198,B$2:B1198,B1198)=1,1,0))</f>
        <v>0</v>
      </c>
    </row>
    <row r="1199" customFormat="false" ht="15" hidden="false" customHeight="false" outlineLevel="0" collapsed="false">
      <c r="A1199" s="15" t="s">
        <v>459</v>
      </c>
      <c r="B1199" s="15" t="s">
        <v>291</v>
      </c>
      <c r="C1199" s="15"/>
      <c r="D1199" s="15"/>
      <c r="F1199" s="18" t="str">
        <f aca="false">IF(B1199="","",IFERROR(INDEX(Materials!$B$2:$B$301,MATCH(B1199,Materials!$A$2:$A$301,0)),""))</f>
        <v>Flavour</v>
      </c>
      <c r="G1199" s="18" t="str">
        <f aca="true">IF(AND(A1199="",B1199=""),"",IF(A1199="","Missing product",IF(B1199="","Missing material",IF(COUNTIF(ProductList,A1199)=0,"Product not in Products list",IF(COUNTIF(MaterialList,B1199)=0,"Material not in Materials list","OK")))))</f>
        <v>OK</v>
      </c>
      <c r="H1199" s="18" t="str">
        <f aca="false">IF(F1199="Active",A1199&amp;"|"&amp;COUNTIFS(A$2:A1199,A1199,F$2:F1199,"Active"),"")</f>
        <v/>
      </c>
      <c r="I1199" s="18" t="str">
        <f aca="false">IF(B1199="","",IF(SUMPRODUCT(MAX((A$1:A1198=A1199)*(B$1:B1198=B1199)*ROW(A$1:A1198)))=0,C1199&amp;"",IF(C1199="",INDEX(I$1:I1198,SUMPRODUCT(MAX((A$1:A1198=A1199)*(B$1:B1198=B1199)*ROW(A$1:A1198)))),IF(INDEX(I$1:I1198,SUMPRODUCT(MAX((A$1:A1198=A1199)*(B$1:B1198=B1199)*ROW(A$1:A1198))))="",C1199&amp;"",INDEX(I$1:I1198,SUMPRODUCT(MAX((A$1:A1198=A1199)*(B$1:B1198=B1199)*ROW(A$1:A1198))))&amp;"; "&amp;C1199))))</f>
        <v/>
      </c>
      <c r="J1199" s="18" t="str">
        <f aca="false">IF(A1199="","",A1199&amp;"|"&amp;COUNTIF(A$2:A1199,A1199))</f>
        <v>Uromax Sachet|7</v>
      </c>
      <c r="K1199" s="18" t="n">
        <f aca="false">IF(OR(A1199="",B1199=""),0,IF(COUNTIFS(A$2:A1199,A1199,B$2:B1199,B1199)=1,1,0))</f>
        <v>1</v>
      </c>
    </row>
    <row r="1200" customFormat="false" ht="15" hidden="false" customHeight="false" outlineLevel="0" collapsed="false">
      <c r="A1200" s="15" t="s">
        <v>459</v>
      </c>
      <c r="B1200" s="15" t="s">
        <v>355</v>
      </c>
      <c r="C1200" s="15"/>
      <c r="D1200" s="15"/>
      <c r="F1200" s="18" t="str">
        <f aca="false">IF(B1200="","",IFERROR(INDEX(Materials!$B$2:$B$301,MATCH(B1200,Materials!$A$2:$A$301,0)),""))</f>
        <v>Sweetener</v>
      </c>
      <c r="G1200" s="18" t="str">
        <f aca="true">IF(AND(A1200="",B1200=""),"",IF(A1200="","Missing product",IF(B1200="","Missing material",IF(COUNTIF(ProductList,A1200)=0,"Product not in Products list",IF(COUNTIF(MaterialList,B1200)=0,"Material not in Materials list","OK")))))</f>
        <v>OK</v>
      </c>
      <c r="H1200" s="18" t="str">
        <f aca="false">IF(F1200="Active",A1200&amp;"|"&amp;COUNTIFS(A$2:A1200,A1200,F$2:F1200,"Active"),"")</f>
        <v/>
      </c>
      <c r="I1200" s="18" t="str">
        <f aca="false">IF(B1200="","",IF(SUMPRODUCT(MAX((A$1:A1199=A1200)*(B$1:B1199=B1200)*ROW(A$1:A1199)))=0,C1200&amp;"",IF(C1200="",INDEX(I$1:I1199,SUMPRODUCT(MAX((A$1:A1199=A1200)*(B$1:B1199=B1200)*ROW(A$1:A1199)))),IF(INDEX(I$1:I1199,SUMPRODUCT(MAX((A$1:A1199=A1200)*(B$1:B1199=B1200)*ROW(A$1:A1199))))="",C1200&amp;"",INDEX(I$1:I1199,SUMPRODUCT(MAX((A$1:A1199=A1200)*(B$1:B1199=B1200)*ROW(A$1:A1199))))&amp;"; "&amp;C1200))))</f>
        <v/>
      </c>
      <c r="J1200" s="18" t="str">
        <f aca="false">IF(A1200="","",A1200&amp;"|"&amp;COUNTIF(A$2:A1200,A1200))</f>
        <v>Uromax Sachet|8</v>
      </c>
      <c r="K1200" s="18" t="n">
        <f aca="false">IF(OR(A1200="",B1200=""),0,IF(COUNTIFS(A$2:A1200,A1200,B$2:B1200,B1200)=1,1,0))</f>
        <v>1</v>
      </c>
    </row>
    <row r="1201" customFormat="false" ht="15" hidden="false" customHeight="false" outlineLevel="0" collapsed="false">
      <c r="A1201" s="15" t="s">
        <v>459</v>
      </c>
      <c r="B1201" s="15" t="s">
        <v>301</v>
      </c>
      <c r="C1201" s="15"/>
      <c r="D1201" s="15"/>
      <c r="F1201" s="18" t="str">
        <f aca="false">IF(B1201="","",IFERROR(INDEX(Materials!$B$2:$B$301,MATCH(B1201,Materials!$A$2:$A$301,0)),""))</f>
        <v>Lubricant</v>
      </c>
      <c r="G1201" s="18" t="str">
        <f aca="true">IF(AND(A1201="",B1201=""),"",IF(A1201="","Missing product",IF(B1201="","Missing material",IF(COUNTIF(ProductList,A1201)=0,"Product not in Products list",IF(COUNTIF(MaterialList,B1201)=0,"Material not in Materials list","OK")))))</f>
        <v>OK</v>
      </c>
      <c r="H1201" s="18" t="str">
        <f aca="false">IF(F1201="Active",A1201&amp;"|"&amp;COUNTIFS(A$2:A1201,A1201,F$2:F1201,"Active"),"")</f>
        <v/>
      </c>
      <c r="I1201" s="18" t="str">
        <f aca="false">IF(B1201="","",IF(SUMPRODUCT(MAX((A$1:A1200=A1201)*(B$1:B1200=B1201)*ROW(A$1:A1200)))=0,C1201&amp;"",IF(C1201="",INDEX(I$1:I1200,SUMPRODUCT(MAX((A$1:A1200=A1201)*(B$1:B1200=B1201)*ROW(A$1:A1200)))),IF(INDEX(I$1:I1200,SUMPRODUCT(MAX((A$1:A1200=A1201)*(B$1:B1200=B1201)*ROW(A$1:A1200))))="",C1201&amp;"",INDEX(I$1:I1200,SUMPRODUCT(MAX((A$1:A1200=A1201)*(B$1:B1200=B1201)*ROW(A$1:A1200))))&amp;"; "&amp;C1201))))</f>
        <v/>
      </c>
      <c r="J1201" s="18" t="str">
        <f aca="false">IF(A1201="","",A1201&amp;"|"&amp;COUNTIF(A$2:A1201,A1201))</f>
        <v>Uromax Sachet|9</v>
      </c>
      <c r="K1201" s="18" t="n">
        <f aca="false">IF(OR(A1201="",B1201=""),0,IF(COUNTIFS(A$2:A1201,A1201,B$2:B1201,B1201)=1,1,0))</f>
        <v>1</v>
      </c>
    </row>
    <row r="1202" customFormat="false" ht="15" hidden="false" customHeight="false" outlineLevel="0" collapsed="false">
      <c r="A1202" s="15" t="s">
        <v>460</v>
      </c>
      <c r="B1202" s="15" t="s">
        <v>168</v>
      </c>
      <c r="C1202" s="15"/>
      <c r="D1202" s="15"/>
      <c r="F1202" s="18" t="str">
        <f aca="false">IF(B1202="","",IFERROR(INDEX(Materials!$B$2:$B$301,MATCH(B1202,Materials!$A$2:$A$301,0)),""))</f>
        <v>Active</v>
      </c>
      <c r="G1202" s="18" t="str">
        <f aca="true">IF(AND(A1202="",B1202=""),"",IF(A1202="","Missing product",IF(B1202="","Missing material",IF(COUNTIF(ProductList,A1202)=0,"Product not in Products list",IF(COUNTIF(MaterialList,B1202)=0,"Material not in Materials list","OK")))))</f>
        <v>OK</v>
      </c>
      <c r="H1202" s="18" t="str">
        <f aca="false">IF(F1202="Active",A1202&amp;"|"&amp;COUNTIFS(A$2:A1202,A1202,F$2:F1202,"Active"),"")</f>
        <v>Healthy Liver|1</v>
      </c>
      <c r="I1202" s="18" t="str">
        <f aca="false">IF(B1202="","",IF(SUMPRODUCT(MAX((A$1:A1201=A1202)*(B$1:B1201=B1202)*ROW(A$1:A1201)))=0,C1202&amp;"",IF(C1202="",INDEX(I$1:I1201,SUMPRODUCT(MAX((A$1:A1201=A1202)*(B$1:B1201=B1202)*ROW(A$1:A1201)))),IF(INDEX(I$1:I1201,SUMPRODUCT(MAX((A$1:A1201=A1202)*(B$1:B1201=B1202)*ROW(A$1:A1201))))="",C1202&amp;"",INDEX(I$1:I1201,SUMPRODUCT(MAX((A$1:A1201=A1202)*(B$1:B1201=B1202)*ROW(A$1:A1201))))&amp;"; "&amp;C1202))))</f>
        <v/>
      </c>
      <c r="J1202" s="18" t="str">
        <f aca="false">IF(A1202="","",A1202&amp;"|"&amp;COUNTIF(A$2:A1202,A1202))</f>
        <v>Healthy Liver|1</v>
      </c>
      <c r="K1202" s="18" t="n">
        <f aca="false">IF(OR(A1202="",B1202=""),0,IF(COUNTIFS(A$2:A1202,A1202,B$2:B1202,B1202)=1,1,0))</f>
        <v>1</v>
      </c>
    </row>
    <row r="1203" customFormat="false" ht="15" hidden="false" customHeight="false" outlineLevel="0" collapsed="false">
      <c r="A1203" s="15" t="s">
        <v>460</v>
      </c>
      <c r="B1203" s="15" t="s">
        <v>70</v>
      </c>
      <c r="C1203" s="15"/>
      <c r="D1203" s="15"/>
      <c r="F1203" s="18" t="str">
        <f aca="false">IF(B1203="","",IFERROR(INDEX(Materials!$B$2:$B$301,MATCH(B1203,Materials!$A$2:$A$301,0)),""))</f>
        <v>Active</v>
      </c>
      <c r="G1203" s="18" t="str">
        <f aca="true">IF(AND(A1203="",B1203=""),"",IF(A1203="","Missing product",IF(B1203="","Missing material",IF(COUNTIF(ProductList,A1203)=0,"Product not in Products list",IF(COUNTIF(MaterialList,B1203)=0,"Material not in Materials list","OK")))))</f>
        <v>OK</v>
      </c>
      <c r="H1203" s="18" t="str">
        <f aca="false">IF(F1203="Active",A1203&amp;"|"&amp;COUNTIFS(A$2:A1203,A1203,F$2:F1203,"Active"),"")</f>
        <v>Healthy Liver|2</v>
      </c>
      <c r="I1203" s="18" t="str">
        <f aca="false">IF(B1203="","",IF(SUMPRODUCT(MAX((A$1:A1202=A1203)*(B$1:B1202=B1203)*ROW(A$1:A1202)))=0,C1203&amp;"",IF(C1203="",INDEX(I$1:I1202,SUMPRODUCT(MAX((A$1:A1202=A1203)*(B$1:B1202=B1203)*ROW(A$1:A1202)))),IF(INDEX(I$1:I1202,SUMPRODUCT(MAX((A$1:A1202=A1203)*(B$1:B1202=B1203)*ROW(A$1:A1202))))="",C1203&amp;"",INDEX(I$1:I1202,SUMPRODUCT(MAX((A$1:A1202=A1203)*(B$1:B1202=B1203)*ROW(A$1:A1202))))&amp;"; "&amp;C1203))))</f>
        <v/>
      </c>
      <c r="J1203" s="18" t="str">
        <f aca="false">IF(A1203="","",A1203&amp;"|"&amp;COUNTIF(A$2:A1203,A1203))</f>
        <v>Healthy Liver|2</v>
      </c>
      <c r="K1203" s="18" t="n">
        <f aca="false">IF(OR(A1203="",B1203=""),0,IF(COUNTIFS(A$2:A1203,A1203,B$2:B1203,B1203)=1,1,0))</f>
        <v>1</v>
      </c>
    </row>
    <row r="1204" customFormat="false" ht="15" hidden="false" customHeight="false" outlineLevel="0" collapsed="false">
      <c r="A1204" s="15" t="s">
        <v>460</v>
      </c>
      <c r="B1204" s="15" t="s">
        <v>145</v>
      </c>
      <c r="C1204" s="15"/>
      <c r="D1204" s="15"/>
      <c r="F1204" s="18" t="str">
        <f aca="false">IF(B1204="","",IFERROR(INDEX(Materials!$B$2:$B$301,MATCH(B1204,Materials!$A$2:$A$301,0)),""))</f>
        <v>Active</v>
      </c>
      <c r="G1204" s="18" t="str">
        <f aca="true">IF(AND(A1204="",B1204=""),"",IF(A1204="","Missing product",IF(B1204="","Missing material",IF(COUNTIF(ProductList,A1204)=0,"Product not in Products list",IF(COUNTIF(MaterialList,B1204)=0,"Material not in Materials list","OK")))))</f>
        <v>OK</v>
      </c>
      <c r="H1204" s="18" t="str">
        <f aca="false">IF(F1204="Active",A1204&amp;"|"&amp;COUNTIFS(A$2:A1204,A1204,F$2:F1204,"Active"),"")</f>
        <v>Healthy Liver|3</v>
      </c>
      <c r="I1204" s="18" t="str">
        <f aca="false">IF(B1204="","",IF(SUMPRODUCT(MAX((A$1:A1203=A1204)*(B$1:B1203=B1204)*ROW(A$1:A1203)))=0,C1204&amp;"",IF(C1204="",INDEX(I$1:I1203,SUMPRODUCT(MAX((A$1:A1203=A1204)*(B$1:B1203=B1204)*ROW(A$1:A1203)))),IF(INDEX(I$1:I1203,SUMPRODUCT(MAX((A$1:A1203=A1204)*(B$1:B1203=B1204)*ROW(A$1:A1203))))="",C1204&amp;"",INDEX(I$1:I1203,SUMPRODUCT(MAX((A$1:A1203=A1204)*(B$1:B1203=B1204)*ROW(A$1:A1203))))&amp;"; "&amp;C1204))))</f>
        <v/>
      </c>
      <c r="J1204" s="18" t="str">
        <f aca="false">IF(A1204="","",A1204&amp;"|"&amp;COUNTIF(A$2:A1204,A1204))</f>
        <v>Healthy Liver|3</v>
      </c>
      <c r="K1204" s="18" t="n">
        <f aca="false">IF(OR(A1204="",B1204=""),0,IF(COUNTIFS(A$2:A1204,A1204,B$2:B1204,B1204)=1,1,0))</f>
        <v>1</v>
      </c>
    </row>
    <row r="1205" customFormat="false" ht="15" hidden="false" customHeight="false" outlineLevel="0" collapsed="false">
      <c r="A1205" s="15" t="s">
        <v>460</v>
      </c>
      <c r="B1205" s="15" t="s">
        <v>91</v>
      </c>
      <c r="C1205" s="15"/>
      <c r="D1205" s="15"/>
      <c r="F1205" s="18" t="str">
        <f aca="false">IF(B1205="","",IFERROR(INDEX(Materials!$B$2:$B$301,MATCH(B1205,Materials!$A$2:$A$301,0)),""))</f>
        <v>Active</v>
      </c>
      <c r="G1205" s="18" t="str">
        <f aca="true">IF(AND(A1205="",B1205=""),"",IF(A1205="","Missing product",IF(B1205="","Missing material",IF(COUNTIF(ProductList,A1205)=0,"Product not in Products list",IF(COUNTIF(MaterialList,B1205)=0,"Material not in Materials list","OK")))))</f>
        <v>OK</v>
      </c>
      <c r="H1205" s="18" t="str">
        <f aca="false">IF(F1205="Active",A1205&amp;"|"&amp;COUNTIFS(A$2:A1205,A1205,F$2:F1205,"Active"),"")</f>
        <v>Healthy Liver|4</v>
      </c>
      <c r="I1205" s="18" t="str">
        <f aca="false">IF(B1205="","",IF(SUMPRODUCT(MAX((A$1:A1204=A1205)*(B$1:B1204=B1205)*ROW(A$1:A1204)))=0,C1205&amp;"",IF(C1205="",INDEX(I$1:I1204,SUMPRODUCT(MAX((A$1:A1204=A1205)*(B$1:B1204=B1205)*ROW(A$1:A1204)))),IF(INDEX(I$1:I1204,SUMPRODUCT(MAX((A$1:A1204=A1205)*(B$1:B1204=B1205)*ROW(A$1:A1204))))="",C1205&amp;"",INDEX(I$1:I1204,SUMPRODUCT(MAX((A$1:A1204=A1205)*(B$1:B1204=B1205)*ROW(A$1:A1204))))&amp;"; "&amp;C1205))))</f>
        <v/>
      </c>
      <c r="J1205" s="18" t="str">
        <f aca="false">IF(A1205="","",A1205&amp;"|"&amp;COUNTIF(A$2:A1205,A1205))</f>
        <v>Healthy Liver|4</v>
      </c>
      <c r="K1205" s="18" t="n">
        <f aca="false">IF(OR(A1205="",B1205=""),0,IF(COUNTIFS(A$2:A1205,A1205,B$2:B1205,B1205)=1,1,0))</f>
        <v>1</v>
      </c>
    </row>
    <row r="1206" customFormat="false" ht="15" hidden="false" customHeight="false" outlineLevel="0" collapsed="false">
      <c r="A1206" s="15" t="s">
        <v>460</v>
      </c>
      <c r="B1206" s="15" t="s">
        <v>166</v>
      </c>
      <c r="C1206" s="15"/>
      <c r="D1206" s="15"/>
      <c r="F1206" s="18" t="str">
        <f aca="false">IF(B1206="","",IFERROR(INDEX(Materials!$B$2:$B$301,MATCH(B1206,Materials!$A$2:$A$301,0)),""))</f>
        <v>Active</v>
      </c>
      <c r="G1206" s="18" t="str">
        <f aca="true">IF(AND(A1206="",B1206=""),"",IF(A1206="","Missing product",IF(B1206="","Missing material",IF(COUNTIF(ProductList,A1206)=0,"Product not in Products list",IF(COUNTIF(MaterialList,B1206)=0,"Material not in Materials list","OK")))))</f>
        <v>OK</v>
      </c>
      <c r="H1206" s="18" t="str">
        <f aca="false">IF(F1206="Active",A1206&amp;"|"&amp;COUNTIFS(A$2:A1206,A1206,F$2:F1206,"Active"),"")</f>
        <v>Healthy Liver|5</v>
      </c>
      <c r="I1206" s="18" t="str">
        <f aca="false">IF(B1206="","",IF(SUMPRODUCT(MAX((A$1:A1205=A1206)*(B$1:B1205=B1206)*ROW(A$1:A1205)))=0,C1206&amp;"",IF(C1206="",INDEX(I$1:I1205,SUMPRODUCT(MAX((A$1:A1205=A1206)*(B$1:B1205=B1206)*ROW(A$1:A1205)))),IF(INDEX(I$1:I1205,SUMPRODUCT(MAX((A$1:A1205=A1206)*(B$1:B1205=B1206)*ROW(A$1:A1205))))="",C1206&amp;"",INDEX(I$1:I1205,SUMPRODUCT(MAX((A$1:A1205=A1206)*(B$1:B1205=B1206)*ROW(A$1:A1205))))&amp;"; "&amp;C1206))))</f>
        <v/>
      </c>
      <c r="J1206" s="18" t="str">
        <f aca="false">IF(A1206="","",A1206&amp;"|"&amp;COUNTIF(A$2:A1206,A1206))</f>
        <v>Healthy Liver|5</v>
      </c>
      <c r="K1206" s="18" t="n">
        <f aca="false">IF(OR(A1206="",B1206=""),0,IF(COUNTIFS(A$2:A1206,A1206,B$2:B1206,B1206)=1,1,0))</f>
        <v>1</v>
      </c>
    </row>
    <row r="1207" customFormat="false" ht="15" hidden="false" customHeight="false" outlineLevel="0" collapsed="false">
      <c r="A1207" s="15" t="s">
        <v>460</v>
      </c>
      <c r="B1207" s="15" t="s">
        <v>202</v>
      </c>
      <c r="C1207" s="15"/>
      <c r="D1207" s="15"/>
      <c r="F1207" s="18" t="str">
        <f aca="false">IF(B1207="","",IFERROR(INDEX(Materials!$B$2:$B$301,MATCH(B1207,Materials!$A$2:$A$301,0)),""))</f>
        <v>Active</v>
      </c>
      <c r="G1207" s="18" t="str">
        <f aca="true">IF(AND(A1207="",B1207=""),"",IF(A1207="","Missing product",IF(B1207="","Missing material",IF(COUNTIF(ProductList,A1207)=0,"Product not in Products list",IF(COUNTIF(MaterialList,B1207)=0,"Material not in Materials list","OK")))))</f>
        <v>OK</v>
      </c>
      <c r="H1207" s="18" t="str">
        <f aca="false">IF(F1207="Active",A1207&amp;"|"&amp;COUNTIFS(A$2:A1207,A1207,F$2:F1207,"Active"),"")</f>
        <v>Healthy Liver|6</v>
      </c>
      <c r="I1207" s="18" t="str">
        <f aca="false">IF(B1207="","",IF(SUMPRODUCT(MAX((A$1:A1206=A1207)*(B$1:B1206=B1207)*ROW(A$1:A1206)))=0,C1207&amp;"",IF(C1207="",INDEX(I$1:I1206,SUMPRODUCT(MAX((A$1:A1206=A1207)*(B$1:B1206=B1207)*ROW(A$1:A1206)))),IF(INDEX(I$1:I1206,SUMPRODUCT(MAX((A$1:A1206=A1207)*(B$1:B1206=B1207)*ROW(A$1:A1206))))="",C1207&amp;"",INDEX(I$1:I1206,SUMPRODUCT(MAX((A$1:A1206=A1207)*(B$1:B1206=B1207)*ROW(A$1:A1206))))&amp;"; "&amp;C1207))))</f>
        <v/>
      </c>
      <c r="J1207" s="18" t="str">
        <f aca="false">IF(A1207="","",A1207&amp;"|"&amp;COUNTIF(A$2:A1207,A1207))</f>
        <v>Healthy Liver|6</v>
      </c>
      <c r="K1207" s="18" t="n">
        <f aca="false">IF(OR(A1207="",B1207=""),0,IF(COUNTIFS(A$2:A1207,A1207,B$2:B1207,B1207)=1,1,0))</f>
        <v>1</v>
      </c>
    </row>
    <row r="1208" customFormat="false" ht="15" hidden="false" customHeight="false" outlineLevel="0" collapsed="false">
      <c r="A1208" s="15" t="s">
        <v>460</v>
      </c>
      <c r="B1208" s="15" t="s">
        <v>270</v>
      </c>
      <c r="C1208" s="15"/>
      <c r="D1208" s="15"/>
      <c r="F1208" s="18" t="str">
        <f aca="false">IF(B1208="","",IFERROR(INDEX(Materials!$B$2:$B$301,MATCH(B1208,Materials!$A$2:$A$301,0)),""))</f>
        <v>Filler / Diluent</v>
      </c>
      <c r="G1208" s="18" t="str">
        <f aca="true">IF(AND(A1208="",B1208=""),"",IF(A1208="","Missing product",IF(B1208="","Missing material",IF(COUNTIF(ProductList,A1208)=0,"Product not in Products list",IF(COUNTIF(MaterialList,B1208)=0,"Material not in Materials list","OK")))))</f>
        <v>OK</v>
      </c>
      <c r="H1208" s="18" t="str">
        <f aca="false">IF(F1208="Active",A1208&amp;"|"&amp;COUNTIFS(A$2:A1208,A1208,F$2:F1208,"Active"),"")</f>
        <v/>
      </c>
      <c r="I1208" s="18" t="str">
        <f aca="false">IF(B1208="","",IF(SUMPRODUCT(MAX((A$1:A1207=A1208)*(B$1:B1207=B1208)*ROW(A$1:A1207)))=0,C1208&amp;"",IF(C1208="",INDEX(I$1:I1207,SUMPRODUCT(MAX((A$1:A1207=A1208)*(B$1:B1207=B1208)*ROW(A$1:A1207)))),IF(INDEX(I$1:I1207,SUMPRODUCT(MAX((A$1:A1207=A1208)*(B$1:B1207=B1208)*ROW(A$1:A1207))))="",C1208&amp;"",INDEX(I$1:I1207,SUMPRODUCT(MAX((A$1:A1207=A1208)*(B$1:B1207=B1208)*ROW(A$1:A1207))))&amp;"; "&amp;C1208))))</f>
        <v/>
      </c>
      <c r="J1208" s="18" t="str">
        <f aca="false">IF(A1208="","",A1208&amp;"|"&amp;COUNTIF(A$2:A1208,A1208))</f>
        <v>Healthy Liver|7</v>
      </c>
      <c r="K1208" s="18" t="n">
        <f aca="false">IF(OR(A1208="",B1208=""),0,IF(COUNTIFS(A$2:A1208,A1208,B$2:B1208,B1208)=1,1,0))</f>
        <v>1</v>
      </c>
    </row>
    <row r="1209" customFormat="false" ht="15" hidden="false" customHeight="false" outlineLevel="0" collapsed="false">
      <c r="A1209" s="15" t="s">
        <v>460</v>
      </c>
      <c r="B1209" s="15" t="s">
        <v>219</v>
      </c>
      <c r="C1209" s="15" t="s">
        <v>493</v>
      </c>
      <c r="D1209" s="15"/>
      <c r="F1209" s="18" t="str">
        <f aca="false">IF(B1209="","",IFERROR(INDEX(Materials!$B$2:$B$301,MATCH(B1209,Materials!$A$2:$A$301,0)),""))</f>
        <v>Binder</v>
      </c>
      <c r="G1209" s="18" t="str">
        <f aca="true">IF(AND(A1209="",B1209=""),"",IF(A1209="","Missing product",IF(B1209="","Missing material",IF(COUNTIF(ProductList,A1209)=0,"Product not in Products list",IF(COUNTIF(MaterialList,B1209)=0,"Material not in Materials list","OK")))))</f>
        <v>OK</v>
      </c>
      <c r="H1209" s="18" t="str">
        <f aca="false">IF(F1209="Active",A1209&amp;"|"&amp;COUNTIFS(A$2:A1209,A1209,F$2:F1209,"Active"),"")</f>
        <v/>
      </c>
      <c r="I1209" s="18" t="str">
        <f aca="false">IF(B1209="","",IF(SUMPRODUCT(MAX((A$1:A1208=A1209)*(B$1:B1208=B1209)*ROW(A$1:A1208)))=0,C1209&amp;"",IF(C1209="",INDEX(I$1:I1208,SUMPRODUCT(MAX((A$1:A1208=A1209)*(B$1:B1208=B1209)*ROW(A$1:A1208)))),IF(INDEX(I$1:I1208,SUMPRODUCT(MAX((A$1:A1208=A1209)*(B$1:B1208=B1209)*ROW(A$1:A1208))))="",C1209&amp;"",INDEX(I$1:I1208,SUMPRODUCT(MAX((A$1:A1208=A1209)*(B$1:B1208=B1209)*ROW(A$1:A1208))))&amp;"; "&amp;C1209))))</f>
        <v>Dry Binder</v>
      </c>
      <c r="J1209" s="18" t="str">
        <f aca="false">IF(A1209="","",A1209&amp;"|"&amp;COUNTIF(A$2:A1209,A1209))</f>
        <v>Healthy Liver|8</v>
      </c>
      <c r="K1209" s="18" t="n">
        <f aca="false">IF(OR(A1209="",B1209=""),0,IF(COUNTIFS(A$2:A1209,A1209,B$2:B1209,B1209)=1,1,0))</f>
        <v>1</v>
      </c>
    </row>
    <row r="1210" customFormat="false" ht="15" hidden="false" customHeight="false" outlineLevel="0" collapsed="false">
      <c r="A1210" s="15" t="s">
        <v>460</v>
      </c>
      <c r="B1210" s="15" t="s">
        <v>219</v>
      </c>
      <c r="C1210" s="15" t="s">
        <v>490</v>
      </c>
      <c r="D1210" s="15"/>
      <c r="F1210" s="18" t="str">
        <f aca="false">IF(B1210="","",IFERROR(INDEX(Materials!$B$2:$B$301,MATCH(B1210,Materials!$A$2:$A$301,0)),""))</f>
        <v>Binder</v>
      </c>
      <c r="G1210" s="18" t="str">
        <f aca="true">IF(AND(A1210="",B1210=""),"",IF(A1210="","Missing product",IF(B1210="","Missing material",IF(COUNTIF(ProductList,A1210)=0,"Product not in Products list",IF(COUNTIF(MaterialList,B1210)=0,"Material not in Materials list","OK")))))</f>
        <v>OK</v>
      </c>
      <c r="H1210" s="18" t="str">
        <f aca="false">IF(F1210="Active",A1210&amp;"|"&amp;COUNTIFS(A$2:A1210,A1210,F$2:F1210,"Active"),"")</f>
        <v/>
      </c>
      <c r="I1210" s="18" t="str">
        <f aca="false">IF(B1210="","",IF(SUMPRODUCT(MAX((A$1:A1209=A1210)*(B$1:B1209=B1210)*ROW(A$1:A1209)))=0,C1210&amp;"",IF(C1210="",INDEX(I$1:I1209,SUMPRODUCT(MAX((A$1:A1209=A1210)*(B$1:B1209=B1210)*ROW(A$1:A1209)))),IF(INDEX(I$1:I1209,SUMPRODUCT(MAX((A$1:A1209=A1210)*(B$1:B1209=B1210)*ROW(A$1:A1209))))="",C1210&amp;"",INDEX(I$1:I1209,SUMPRODUCT(MAX((A$1:A1209=A1210)*(B$1:B1209=B1210)*ROW(A$1:A1209))))&amp;"; "&amp;C1210))))</f>
        <v>Dry Binder; Binder Solution</v>
      </c>
      <c r="J1210" s="18" t="str">
        <f aca="false">IF(A1210="","",A1210&amp;"|"&amp;COUNTIF(A$2:A1210,A1210))</f>
        <v>Healthy Liver|9</v>
      </c>
      <c r="K1210" s="18" t="n">
        <f aca="false">IF(OR(A1210="",B1210=""),0,IF(COUNTIFS(A$2:A1210,A1210,B$2:B1210,B1210)=1,1,0))</f>
        <v>0</v>
      </c>
    </row>
    <row r="1211" customFormat="false" ht="15" hidden="false" customHeight="false" outlineLevel="0" collapsed="false">
      <c r="A1211" s="15" t="s">
        <v>460</v>
      </c>
      <c r="B1211" s="15" t="s">
        <v>338</v>
      </c>
      <c r="C1211" s="15"/>
      <c r="D1211" s="15"/>
      <c r="F1211" s="18" t="str">
        <f aca="false">IF(B1211="","",IFERROR(INDEX(Materials!$B$2:$B$301,MATCH(B1211,Materials!$A$2:$A$301,0)),""))</f>
        <v>Solvent</v>
      </c>
      <c r="G1211" s="18" t="str">
        <f aca="true">IF(AND(A1211="",B1211=""),"",IF(A1211="","Missing product",IF(B1211="","Missing material",IF(COUNTIF(ProductList,A1211)=0,"Product not in Products list",IF(COUNTIF(MaterialList,B1211)=0,"Material not in Materials list","OK")))))</f>
        <v>OK</v>
      </c>
      <c r="H1211" s="18" t="str">
        <f aca="false">IF(F1211="Active",A1211&amp;"|"&amp;COUNTIFS(A$2:A1211,A1211,F$2:F1211,"Active"),"")</f>
        <v/>
      </c>
      <c r="I1211" s="18" t="str">
        <f aca="false">IF(B1211="","",IF(SUMPRODUCT(MAX((A$1:A1210=A1211)*(B$1:B1210=B1211)*ROW(A$1:A1210)))=0,C1211&amp;"",IF(C1211="",INDEX(I$1:I1210,SUMPRODUCT(MAX((A$1:A1210=A1211)*(B$1:B1210=B1211)*ROW(A$1:A1210)))),IF(INDEX(I$1:I1210,SUMPRODUCT(MAX((A$1:A1210=A1211)*(B$1:B1210=B1211)*ROW(A$1:A1210))))="",C1211&amp;"",INDEX(I$1:I1210,SUMPRODUCT(MAX((A$1:A1210=A1211)*(B$1:B1210=B1211)*ROW(A$1:A1210))))&amp;"; "&amp;C1211))))</f>
        <v/>
      </c>
      <c r="J1211" s="18" t="str">
        <f aca="false">IF(A1211="","",A1211&amp;"|"&amp;COUNTIF(A$2:A1211,A1211))</f>
        <v>Healthy Liver|10</v>
      </c>
      <c r="K1211" s="18" t="n">
        <f aca="false">IF(OR(A1211="",B1211=""),0,IF(COUNTIFS(A$2:A1211,A1211,B$2:B1211,B1211)=1,1,0))</f>
        <v>1</v>
      </c>
    </row>
    <row r="1212" customFormat="false" ht="15" hidden="false" customHeight="false" outlineLevel="0" collapsed="false">
      <c r="A1212" s="15" t="s">
        <v>460</v>
      </c>
      <c r="B1212" s="15" t="s">
        <v>219</v>
      </c>
      <c r="C1212" s="15" t="s">
        <v>515</v>
      </c>
      <c r="D1212" s="15"/>
      <c r="F1212" s="18" t="str">
        <f aca="false">IF(B1212="","",IFERROR(INDEX(Materials!$B$2:$B$301,MATCH(B1212,Materials!$A$2:$A$301,0)),""))</f>
        <v>Binder</v>
      </c>
      <c r="G1212" s="18" t="str">
        <f aca="true">IF(AND(A1212="",B1212=""),"",IF(A1212="","Missing product",IF(B1212="","Missing material",IF(COUNTIF(ProductList,A1212)=0,"Product not in Products list",IF(COUNTIF(MaterialList,B1212)=0,"Material not in Materials list","OK")))))</f>
        <v>OK</v>
      </c>
      <c r="H1212" s="18" t="str">
        <f aca="false">IF(F1212="Active",A1212&amp;"|"&amp;COUNTIFS(A$2:A1212,A1212,F$2:F1212,"Active"),"")</f>
        <v/>
      </c>
      <c r="I1212" s="18" t="str">
        <f aca="false">IF(B1212="","",IF(SUMPRODUCT(MAX((A$1:A1211=A1212)*(B$1:B1211=B1212)*ROW(A$1:A1211)))=0,C1212&amp;"",IF(C1212="",INDEX(I$1:I1211,SUMPRODUCT(MAX((A$1:A1211=A1212)*(B$1:B1211=B1212)*ROW(A$1:A1211)))),IF(INDEX(I$1:I1211,SUMPRODUCT(MAX((A$1:A1211=A1212)*(B$1:B1211=B1212)*ROW(A$1:A1211))))="",C1212&amp;"",INDEX(I$1:I1211,SUMPRODUCT(MAX((A$1:A1211=A1212)*(B$1:B1211=B1212)*ROW(A$1:A1211))))&amp;"; "&amp;C1212))))</f>
        <v>Dry Binder; Binder Solution; Blending</v>
      </c>
      <c r="J1212" s="18" t="str">
        <f aca="false">IF(A1212="","",A1212&amp;"|"&amp;COUNTIF(A$2:A1212,A1212))</f>
        <v>Healthy Liver|11</v>
      </c>
      <c r="K1212" s="18" t="n">
        <f aca="false">IF(OR(A1212="",B1212=""),0,IF(COUNTIFS(A$2:A1212,A1212,B$2:B1212,B1212)=1,1,0))</f>
        <v>0</v>
      </c>
    </row>
    <row r="1213" customFormat="false" ht="15" hidden="false" customHeight="false" outlineLevel="0" collapsed="false">
      <c r="A1213" s="15" t="s">
        <v>460</v>
      </c>
      <c r="B1213" s="15" t="s">
        <v>257</v>
      </c>
      <c r="C1213" s="15"/>
      <c r="D1213" s="15"/>
      <c r="F1213" s="18" t="str">
        <f aca="false">IF(B1213="","",IFERROR(INDEX(Materials!$B$2:$B$301,MATCH(B1213,Materials!$A$2:$A$301,0)),""))</f>
        <v>Disintegrant</v>
      </c>
      <c r="G1213" s="18" t="str">
        <f aca="true">IF(AND(A1213="",B1213=""),"",IF(A1213="","Missing product",IF(B1213="","Missing material",IF(COUNTIF(ProductList,A1213)=0,"Product not in Products list",IF(COUNTIF(MaterialList,B1213)=0,"Material not in Materials list","OK")))))</f>
        <v>OK</v>
      </c>
      <c r="H1213" s="18" t="str">
        <f aca="false">IF(F1213="Active",A1213&amp;"|"&amp;COUNTIFS(A$2:A1213,A1213,F$2:F1213,"Active"),"")</f>
        <v/>
      </c>
      <c r="I1213" s="18" t="str">
        <f aca="false">IF(B1213="","",IF(SUMPRODUCT(MAX((A$1:A1212=A1213)*(B$1:B1212=B1213)*ROW(A$1:A1212)))=0,C1213&amp;"",IF(C1213="",INDEX(I$1:I1212,SUMPRODUCT(MAX((A$1:A1212=A1213)*(B$1:B1212=B1213)*ROW(A$1:A1212)))),IF(INDEX(I$1:I1212,SUMPRODUCT(MAX((A$1:A1212=A1213)*(B$1:B1212=B1213)*ROW(A$1:A1212))))="",C1213&amp;"",INDEX(I$1:I1212,SUMPRODUCT(MAX((A$1:A1212=A1213)*(B$1:B1212=B1213)*ROW(A$1:A1212))))&amp;"; "&amp;C1213))))</f>
        <v/>
      </c>
      <c r="J1213" s="18" t="str">
        <f aca="false">IF(A1213="","",A1213&amp;"|"&amp;COUNTIF(A$2:A1213,A1213))</f>
        <v>Healthy Liver|12</v>
      </c>
      <c r="K1213" s="18" t="n">
        <f aca="false">IF(OR(A1213="",B1213=""),0,IF(COUNTIFS(A$2:A1213,A1213,B$2:B1213,B1213)=1,1,0))</f>
        <v>1</v>
      </c>
    </row>
    <row r="1214" customFormat="false" ht="15" hidden="false" customHeight="false" outlineLevel="0" collapsed="false">
      <c r="A1214" s="15" t="s">
        <v>460</v>
      </c>
      <c r="B1214" s="15" t="s">
        <v>293</v>
      </c>
      <c r="C1214" s="15"/>
      <c r="D1214" s="15"/>
      <c r="F1214" s="18" t="str">
        <f aca="false">IF(B1214="","",IFERROR(INDEX(Materials!$B$2:$B$301,MATCH(B1214,Materials!$A$2:$A$301,0)),""))</f>
        <v>Glidant</v>
      </c>
      <c r="G1214" s="18" t="str">
        <f aca="true">IF(AND(A1214="",B1214=""),"",IF(A1214="","Missing product",IF(B1214="","Missing material",IF(COUNTIF(ProductList,A1214)=0,"Product not in Products list",IF(COUNTIF(MaterialList,B1214)=0,"Material not in Materials list","OK")))))</f>
        <v>OK</v>
      </c>
      <c r="H1214" s="18" t="str">
        <f aca="false">IF(F1214="Active",A1214&amp;"|"&amp;COUNTIFS(A$2:A1214,A1214,F$2:F1214,"Active"),"")</f>
        <v/>
      </c>
      <c r="I1214" s="18" t="str">
        <f aca="false">IF(B1214="","",IF(SUMPRODUCT(MAX((A$1:A1213=A1214)*(B$1:B1213=B1214)*ROW(A$1:A1213)))=0,C1214&amp;"",IF(C1214="",INDEX(I$1:I1213,SUMPRODUCT(MAX((A$1:A1213=A1214)*(B$1:B1213=B1214)*ROW(A$1:A1213)))),IF(INDEX(I$1:I1213,SUMPRODUCT(MAX((A$1:A1213=A1214)*(B$1:B1213=B1214)*ROW(A$1:A1213))))="",C1214&amp;"",INDEX(I$1:I1213,SUMPRODUCT(MAX((A$1:A1213=A1214)*(B$1:B1213=B1214)*ROW(A$1:A1213))))&amp;"; "&amp;C1214))))</f>
        <v/>
      </c>
      <c r="J1214" s="18" t="str">
        <f aca="false">IF(A1214="","",A1214&amp;"|"&amp;COUNTIF(A$2:A1214,A1214))</f>
        <v>Healthy Liver|13</v>
      </c>
      <c r="K1214" s="18" t="n">
        <f aca="false">IF(OR(A1214="",B1214=""),0,IF(COUNTIFS(A$2:A1214,A1214,B$2:B1214,B1214)=1,1,0))</f>
        <v>1</v>
      </c>
    </row>
    <row r="1215" customFormat="false" ht="15" hidden="false" customHeight="false" outlineLevel="0" collapsed="false">
      <c r="A1215" s="15" t="s">
        <v>460</v>
      </c>
      <c r="B1215" s="15" t="s">
        <v>296</v>
      </c>
      <c r="C1215" s="15"/>
      <c r="D1215" s="15"/>
      <c r="F1215" s="18" t="str">
        <f aca="false">IF(B1215="","",IFERROR(INDEX(Materials!$B$2:$B$301,MATCH(B1215,Materials!$A$2:$A$301,0)),""))</f>
        <v>Glidant / Anti-tacking</v>
      </c>
      <c r="G1215" s="18" t="str">
        <f aca="true">IF(AND(A1215="",B1215=""),"",IF(A1215="","Missing product",IF(B1215="","Missing material",IF(COUNTIF(ProductList,A1215)=0,"Product not in Products list",IF(COUNTIF(MaterialList,B1215)=0,"Material not in Materials list","OK")))))</f>
        <v>OK</v>
      </c>
      <c r="H1215" s="18" t="str">
        <f aca="false">IF(F1215="Active",A1215&amp;"|"&amp;COUNTIFS(A$2:A1215,A1215,F$2:F1215,"Active"),"")</f>
        <v/>
      </c>
      <c r="I1215" s="18" t="str">
        <f aca="false">IF(B1215="","",IF(SUMPRODUCT(MAX((A$1:A1214=A1215)*(B$1:B1214=B1215)*ROW(A$1:A1214)))=0,C1215&amp;"",IF(C1215="",INDEX(I$1:I1214,SUMPRODUCT(MAX((A$1:A1214=A1215)*(B$1:B1214=B1215)*ROW(A$1:A1214)))),IF(INDEX(I$1:I1214,SUMPRODUCT(MAX((A$1:A1214=A1215)*(B$1:B1214=B1215)*ROW(A$1:A1214))))="",C1215&amp;"",INDEX(I$1:I1214,SUMPRODUCT(MAX((A$1:A1214=A1215)*(B$1:B1214=B1215)*ROW(A$1:A1214))))&amp;"; "&amp;C1215))))</f>
        <v/>
      </c>
      <c r="J1215" s="18" t="str">
        <f aca="false">IF(A1215="","",A1215&amp;"|"&amp;COUNTIF(A$2:A1215,A1215))</f>
        <v>Healthy Liver|14</v>
      </c>
      <c r="K1215" s="18" t="n">
        <f aca="false">IF(OR(A1215="",B1215=""),0,IF(COUNTIFS(A$2:A1215,A1215,B$2:B1215,B1215)=1,1,0))</f>
        <v>1</v>
      </c>
    </row>
    <row r="1216" customFormat="false" ht="15" hidden="false" customHeight="false" outlineLevel="0" collapsed="false">
      <c r="A1216" s="15" t="s">
        <v>460</v>
      </c>
      <c r="B1216" s="15" t="s">
        <v>298</v>
      </c>
      <c r="C1216" s="15"/>
      <c r="D1216" s="15"/>
      <c r="F1216" s="18" t="str">
        <f aca="false">IF(B1216="","",IFERROR(INDEX(Materials!$B$2:$B$301,MATCH(B1216,Materials!$A$2:$A$301,0)),""))</f>
        <v>Lubricant</v>
      </c>
      <c r="G1216" s="18" t="str">
        <f aca="true">IF(AND(A1216="",B1216=""),"",IF(A1216="","Missing product",IF(B1216="","Missing material",IF(COUNTIF(ProductList,A1216)=0,"Product not in Products list",IF(COUNTIF(MaterialList,B1216)=0,"Material not in Materials list","OK")))))</f>
        <v>OK</v>
      </c>
      <c r="H1216" s="18" t="str">
        <f aca="false">IF(F1216="Active",A1216&amp;"|"&amp;COUNTIFS(A$2:A1216,A1216,F$2:F1216,"Active"),"")</f>
        <v/>
      </c>
      <c r="I1216" s="18" t="str">
        <f aca="false">IF(B1216="","",IF(SUMPRODUCT(MAX((A$1:A1215=A1216)*(B$1:B1215=B1216)*ROW(A$1:A1215)))=0,C1216&amp;"",IF(C1216="",INDEX(I$1:I1215,SUMPRODUCT(MAX((A$1:A1215=A1216)*(B$1:B1215=B1216)*ROW(A$1:A1215)))),IF(INDEX(I$1:I1215,SUMPRODUCT(MAX((A$1:A1215=A1216)*(B$1:B1215=B1216)*ROW(A$1:A1215))))="",C1216&amp;"",INDEX(I$1:I1215,SUMPRODUCT(MAX((A$1:A1215=A1216)*(B$1:B1215=B1216)*ROW(A$1:A1215))))&amp;"; "&amp;C1216))))</f>
        <v/>
      </c>
      <c r="J1216" s="18" t="str">
        <f aca="false">IF(A1216="","",A1216&amp;"|"&amp;COUNTIF(A$2:A1216,A1216))</f>
        <v>Healthy Liver|15</v>
      </c>
      <c r="K1216" s="18" t="n">
        <f aca="false">IF(OR(A1216="",B1216=""),0,IF(COUNTIFS(A$2:A1216,A1216,B$2:B1216,B1216)=1,1,0))</f>
        <v>1</v>
      </c>
    </row>
    <row r="1217" customFormat="false" ht="15" hidden="false" customHeight="false" outlineLevel="0" collapsed="false">
      <c r="A1217" s="15" t="s">
        <v>460</v>
      </c>
      <c r="B1217" s="15" t="s">
        <v>226</v>
      </c>
      <c r="C1217" s="15"/>
      <c r="D1217" s="15"/>
      <c r="F1217" s="18" t="str">
        <f aca="false">IF(B1217="","",IFERROR(INDEX(Materials!$B$2:$B$301,MATCH(B1217,Materials!$A$2:$A$301,0)),""))</f>
        <v>Binder / Coating Polymer</v>
      </c>
      <c r="G1217" s="18" t="str">
        <f aca="true">IF(AND(A1217="",B1217=""),"",IF(A1217="","Missing product",IF(B1217="","Missing material",IF(COUNTIF(ProductList,A1217)=0,"Product not in Products list",IF(COUNTIF(MaterialList,B1217)=0,"Material not in Materials list","OK")))))</f>
        <v>OK</v>
      </c>
      <c r="H1217" s="18" t="str">
        <f aca="false">IF(F1217="Active",A1217&amp;"|"&amp;COUNTIFS(A$2:A1217,A1217,F$2:F1217,"Active"),"")</f>
        <v/>
      </c>
      <c r="I1217" s="18" t="str">
        <f aca="false">IF(B1217="","",IF(SUMPRODUCT(MAX((A$1:A1216=A1217)*(B$1:B1216=B1217)*ROW(A$1:A1216)))=0,C1217&amp;"",IF(C1217="",INDEX(I$1:I1216,SUMPRODUCT(MAX((A$1:A1216=A1217)*(B$1:B1216=B1217)*ROW(A$1:A1216)))),IF(INDEX(I$1:I1216,SUMPRODUCT(MAX((A$1:A1216=A1217)*(B$1:B1216=B1217)*ROW(A$1:A1216))))="",C1217&amp;"",INDEX(I$1:I1216,SUMPRODUCT(MAX((A$1:A1216=A1217)*(B$1:B1216=B1217)*ROW(A$1:A1216))))&amp;"; "&amp;C1217))))</f>
        <v/>
      </c>
      <c r="J1217" s="18" t="str">
        <f aca="false">IF(A1217="","",A1217&amp;"|"&amp;COUNTIF(A$2:A1217,A1217))</f>
        <v>Healthy Liver|16</v>
      </c>
      <c r="K1217" s="18" t="n">
        <f aca="false">IF(OR(A1217="",B1217=""),0,IF(COUNTIFS(A$2:A1217,A1217,B$2:B1217,B1217)=1,1,0))</f>
        <v>1</v>
      </c>
    </row>
    <row r="1218" customFormat="false" ht="15" hidden="false" customHeight="false" outlineLevel="0" collapsed="false">
      <c r="A1218" s="15" t="s">
        <v>460</v>
      </c>
      <c r="B1218" s="15" t="s">
        <v>311</v>
      </c>
      <c r="C1218" s="15"/>
      <c r="D1218" s="15"/>
      <c r="F1218" s="18" t="str">
        <f aca="false">IF(B1218="","",IFERROR(INDEX(Materials!$B$2:$B$301,MATCH(B1218,Materials!$A$2:$A$301,0)),""))</f>
        <v>Plasticizer</v>
      </c>
      <c r="G1218" s="18" t="str">
        <f aca="true">IF(AND(A1218="",B1218=""),"",IF(A1218="","Missing product",IF(B1218="","Missing material",IF(COUNTIF(ProductList,A1218)=0,"Product not in Products list",IF(COUNTIF(MaterialList,B1218)=0,"Material not in Materials list","OK")))))</f>
        <v>OK</v>
      </c>
      <c r="H1218" s="18" t="str">
        <f aca="false">IF(F1218="Active",A1218&amp;"|"&amp;COUNTIFS(A$2:A1218,A1218,F$2:F1218,"Active"),"")</f>
        <v/>
      </c>
      <c r="I1218" s="18" t="str">
        <f aca="false">IF(B1218="","",IF(SUMPRODUCT(MAX((A$1:A1217=A1218)*(B$1:B1217=B1218)*ROW(A$1:A1217)))=0,C1218&amp;"",IF(C1218="",INDEX(I$1:I1217,SUMPRODUCT(MAX((A$1:A1217=A1218)*(B$1:B1217=B1218)*ROW(A$1:A1217)))),IF(INDEX(I$1:I1217,SUMPRODUCT(MAX((A$1:A1217=A1218)*(B$1:B1217=B1218)*ROW(A$1:A1217))))="",C1218&amp;"",INDEX(I$1:I1217,SUMPRODUCT(MAX((A$1:A1217=A1218)*(B$1:B1217=B1218)*ROW(A$1:A1217))))&amp;"; "&amp;C1218))))</f>
        <v/>
      </c>
      <c r="J1218" s="18" t="str">
        <f aca="false">IF(A1218="","",A1218&amp;"|"&amp;COUNTIF(A$2:A1218,A1218))</f>
        <v>Healthy Liver|17</v>
      </c>
      <c r="K1218" s="18" t="n">
        <f aca="false">IF(OR(A1218="",B1218=""),0,IF(COUNTIFS(A$2:A1218,A1218,B$2:B1218,B1218)=1,1,0))</f>
        <v>1</v>
      </c>
    </row>
    <row r="1219" customFormat="false" ht="15" hidden="false" customHeight="false" outlineLevel="0" collapsed="false">
      <c r="A1219" s="15" t="s">
        <v>460</v>
      </c>
      <c r="B1219" s="15" t="s">
        <v>296</v>
      </c>
      <c r="C1219" s="15"/>
      <c r="D1219" s="15"/>
      <c r="F1219" s="18" t="str">
        <f aca="false">IF(B1219="","",IFERROR(INDEX(Materials!$B$2:$B$301,MATCH(B1219,Materials!$A$2:$A$301,0)),""))</f>
        <v>Glidant / Anti-tacking</v>
      </c>
      <c r="G1219" s="18" t="str">
        <f aca="true">IF(AND(A1219="",B1219=""),"",IF(A1219="","Missing product",IF(B1219="","Missing material",IF(COUNTIF(ProductList,A1219)=0,"Product not in Products list",IF(COUNTIF(MaterialList,B1219)=0,"Material not in Materials list","OK")))))</f>
        <v>OK</v>
      </c>
      <c r="H1219" s="18" t="str">
        <f aca="false">IF(F1219="Active",A1219&amp;"|"&amp;COUNTIFS(A$2:A1219,A1219,F$2:F1219,"Active"),"")</f>
        <v/>
      </c>
      <c r="I1219" s="18" t="str">
        <f aca="false">IF(B1219="","",IF(SUMPRODUCT(MAX((A$1:A1218=A1219)*(B$1:B1218=B1219)*ROW(A$1:A1218)))=0,C1219&amp;"",IF(C1219="",INDEX(I$1:I1218,SUMPRODUCT(MAX((A$1:A1218=A1219)*(B$1:B1218=B1219)*ROW(A$1:A1218)))),IF(INDEX(I$1:I1218,SUMPRODUCT(MAX((A$1:A1218=A1219)*(B$1:B1218=B1219)*ROW(A$1:A1218))))="",C1219&amp;"",INDEX(I$1:I1218,SUMPRODUCT(MAX((A$1:A1218=A1219)*(B$1:B1218=B1219)*ROW(A$1:A1218))))&amp;"; "&amp;C1219))))</f>
        <v/>
      </c>
      <c r="J1219" s="18" t="str">
        <f aca="false">IF(A1219="","",A1219&amp;"|"&amp;COUNTIF(A$2:A1219,A1219))</f>
        <v>Healthy Liver|18</v>
      </c>
      <c r="K1219" s="18" t="n">
        <f aca="false">IF(OR(A1219="",B1219=""),0,IF(COUNTIFS(A$2:A1219,A1219,B$2:B1219,B1219)=1,1,0))</f>
        <v>0</v>
      </c>
    </row>
    <row r="1220" customFormat="false" ht="15" hidden="false" customHeight="false" outlineLevel="0" collapsed="false">
      <c r="A1220" s="15" t="s">
        <v>460</v>
      </c>
      <c r="B1220" s="15" t="s">
        <v>303</v>
      </c>
      <c r="C1220" s="15"/>
      <c r="D1220" s="15"/>
      <c r="F1220" s="18" t="str">
        <f aca="false">IF(B1220="","",IFERROR(INDEX(Materials!$B$2:$B$301,MATCH(B1220,Materials!$A$2:$A$301,0)),""))</f>
        <v>Opacifier</v>
      </c>
      <c r="G1220" s="18" t="str">
        <f aca="true">IF(AND(A1220="",B1220=""),"",IF(A1220="","Missing product",IF(B1220="","Missing material",IF(COUNTIF(ProductList,A1220)=0,"Product not in Products list",IF(COUNTIF(MaterialList,B1220)=0,"Material not in Materials list","OK")))))</f>
        <v>OK</v>
      </c>
      <c r="H1220" s="18" t="str">
        <f aca="false">IF(F1220="Active",A1220&amp;"|"&amp;COUNTIFS(A$2:A1220,A1220,F$2:F1220,"Active"),"")</f>
        <v/>
      </c>
      <c r="I1220" s="18" t="str">
        <f aca="false">IF(B1220="","",IF(SUMPRODUCT(MAX((A$1:A1219=A1220)*(B$1:B1219=B1220)*ROW(A$1:A1219)))=0,C1220&amp;"",IF(C1220="",INDEX(I$1:I1219,SUMPRODUCT(MAX((A$1:A1219=A1220)*(B$1:B1219=B1220)*ROW(A$1:A1219)))),IF(INDEX(I$1:I1219,SUMPRODUCT(MAX((A$1:A1219=A1220)*(B$1:B1219=B1220)*ROW(A$1:A1219))))="",C1220&amp;"",INDEX(I$1:I1219,SUMPRODUCT(MAX((A$1:A1219=A1220)*(B$1:B1219=B1220)*ROW(A$1:A1219))))&amp;"; "&amp;C1220))))</f>
        <v/>
      </c>
      <c r="J1220" s="18" t="str">
        <f aca="false">IF(A1220="","",A1220&amp;"|"&amp;COUNTIF(A$2:A1220,A1220))</f>
        <v>Healthy Liver|19</v>
      </c>
      <c r="K1220" s="18" t="n">
        <f aca="false">IF(OR(A1220="",B1220=""),0,IF(COUNTIFS(A$2:A1220,A1220,B$2:B1220,B1220)=1,1,0))</f>
        <v>1</v>
      </c>
    </row>
    <row r="1221" customFormat="false" ht="15" hidden="false" customHeight="false" outlineLevel="0" collapsed="false">
      <c r="A1221" s="15" t="s">
        <v>460</v>
      </c>
      <c r="B1221" s="15" t="s">
        <v>238</v>
      </c>
      <c r="C1221" s="15"/>
      <c r="D1221" s="15"/>
      <c r="F1221" s="18" t="str">
        <f aca="false">IF(B1221="","",IFERROR(INDEX(Materials!$B$2:$B$301,MATCH(B1221,Materials!$A$2:$A$301,0)),""))</f>
        <v>Colorant</v>
      </c>
      <c r="G1221" s="18" t="str">
        <f aca="true">IF(AND(A1221="",B1221=""),"",IF(A1221="","Missing product",IF(B1221="","Missing material",IF(COUNTIF(ProductList,A1221)=0,"Product not in Products list",IF(COUNTIF(MaterialList,B1221)=0,"Material not in Materials list","OK")))))</f>
        <v>OK</v>
      </c>
      <c r="H1221" s="18" t="str">
        <f aca="false">IF(F1221="Active",A1221&amp;"|"&amp;COUNTIFS(A$2:A1221,A1221,F$2:F1221,"Active"),"")</f>
        <v/>
      </c>
      <c r="I1221" s="18" t="str">
        <f aca="false">IF(B1221="","",IF(SUMPRODUCT(MAX((A$1:A1220=A1221)*(B$1:B1220=B1221)*ROW(A$1:A1220)))=0,C1221&amp;"",IF(C1221="",INDEX(I$1:I1220,SUMPRODUCT(MAX((A$1:A1220=A1221)*(B$1:B1220=B1221)*ROW(A$1:A1220)))),IF(INDEX(I$1:I1220,SUMPRODUCT(MAX((A$1:A1220=A1221)*(B$1:B1220=B1221)*ROW(A$1:A1220))))="",C1221&amp;"",INDEX(I$1:I1220,SUMPRODUCT(MAX((A$1:A1220=A1221)*(B$1:B1220=B1221)*ROW(A$1:A1220))))&amp;"; "&amp;C1221))))</f>
        <v/>
      </c>
      <c r="J1221" s="18" t="str">
        <f aca="false">IF(A1221="","",A1221&amp;"|"&amp;COUNTIF(A$2:A1221,A1221))</f>
        <v>Healthy Liver|20</v>
      </c>
      <c r="K1221" s="18" t="n">
        <f aca="false">IF(OR(A1221="",B1221=""),0,IF(COUNTIFS(A$2:A1221,A1221,B$2:B1221,B1221)=1,1,0))</f>
        <v>1</v>
      </c>
    </row>
    <row r="1222" customFormat="false" ht="15" hidden="false" customHeight="false" outlineLevel="0" collapsed="false">
      <c r="A1222" s="15" t="s">
        <v>460</v>
      </c>
      <c r="B1222" s="15" t="s">
        <v>338</v>
      </c>
      <c r="C1222" s="15"/>
      <c r="D1222" s="15"/>
      <c r="F1222" s="18" t="str">
        <f aca="false">IF(B1222="","",IFERROR(INDEX(Materials!$B$2:$B$301,MATCH(B1222,Materials!$A$2:$A$301,0)),""))</f>
        <v>Solvent</v>
      </c>
      <c r="G1222" s="18" t="str">
        <f aca="true">IF(AND(A1222="",B1222=""),"",IF(A1222="","Missing product",IF(B1222="","Missing material",IF(COUNTIF(ProductList,A1222)=0,"Product not in Products list",IF(COUNTIF(MaterialList,B1222)=0,"Material not in Materials list","OK")))))</f>
        <v>OK</v>
      </c>
      <c r="H1222" s="18" t="str">
        <f aca="false">IF(F1222="Active",A1222&amp;"|"&amp;COUNTIFS(A$2:A1222,A1222,F$2:F1222,"Active"),"")</f>
        <v/>
      </c>
      <c r="I1222" s="18" t="str">
        <f aca="false">IF(B1222="","",IF(SUMPRODUCT(MAX((A$1:A1221=A1222)*(B$1:B1221=B1222)*ROW(A$1:A1221)))=0,C1222&amp;"",IF(C1222="",INDEX(I$1:I1221,SUMPRODUCT(MAX((A$1:A1221=A1222)*(B$1:B1221=B1222)*ROW(A$1:A1221)))),IF(INDEX(I$1:I1221,SUMPRODUCT(MAX((A$1:A1221=A1222)*(B$1:B1221=B1222)*ROW(A$1:A1221))))="",C1222&amp;"",INDEX(I$1:I1221,SUMPRODUCT(MAX((A$1:A1221=A1222)*(B$1:B1221=B1222)*ROW(A$1:A1221))))&amp;"; "&amp;C1222))))</f>
        <v/>
      </c>
      <c r="J1222" s="18" t="str">
        <f aca="false">IF(A1222="","",A1222&amp;"|"&amp;COUNTIF(A$2:A1222,A1222))</f>
        <v>Healthy Liver|21</v>
      </c>
      <c r="K1222" s="18" t="n">
        <f aca="false">IF(OR(A1222="",B1222=""),0,IF(COUNTIFS(A$2:A1222,A1222,B$2:B1222,B1222)=1,1,0))</f>
        <v>0</v>
      </c>
    </row>
    <row r="1223" customFormat="false" ht="15" hidden="false" customHeight="false" outlineLevel="0" collapsed="false">
      <c r="A1223" s="15" t="s">
        <v>460</v>
      </c>
      <c r="B1223" s="15" t="s">
        <v>341</v>
      </c>
      <c r="C1223" s="15"/>
      <c r="D1223" s="15"/>
      <c r="F1223" s="18" t="str">
        <f aca="false">IF(B1223="","",IFERROR(INDEX(Materials!$B$2:$B$301,MATCH(B1223,Materials!$A$2:$A$301,0)),""))</f>
        <v>Solvent</v>
      </c>
      <c r="G1223" s="18" t="str">
        <f aca="true">IF(AND(A1223="",B1223=""),"",IF(A1223="","Missing product",IF(B1223="","Missing material",IF(COUNTIF(ProductList,A1223)=0,"Product not in Products list",IF(COUNTIF(MaterialList,B1223)=0,"Material not in Materials list","OK")))))</f>
        <v>OK</v>
      </c>
      <c r="H1223" s="18" t="str">
        <f aca="false">IF(F1223="Active",A1223&amp;"|"&amp;COUNTIFS(A$2:A1223,A1223,F$2:F1223,"Active"),"")</f>
        <v/>
      </c>
      <c r="I1223" s="18" t="str">
        <f aca="false">IF(B1223="","",IF(SUMPRODUCT(MAX((A$1:A1222=A1223)*(B$1:B1222=B1223)*ROW(A$1:A1222)))=0,C1223&amp;"",IF(C1223="",INDEX(I$1:I1222,SUMPRODUCT(MAX((A$1:A1222=A1223)*(B$1:B1222=B1223)*ROW(A$1:A1222)))),IF(INDEX(I$1:I1222,SUMPRODUCT(MAX((A$1:A1222=A1223)*(B$1:B1222=B1223)*ROW(A$1:A1222))))="",C1223&amp;"",INDEX(I$1:I1222,SUMPRODUCT(MAX((A$1:A1222=A1223)*(B$1:B1222=B1223)*ROW(A$1:A1222))))&amp;"; "&amp;C1223))))</f>
        <v/>
      </c>
      <c r="J1223" s="18" t="str">
        <f aca="false">IF(A1223="","",A1223&amp;"|"&amp;COUNTIF(A$2:A1223,A1223))</f>
        <v>Healthy Liver|22</v>
      </c>
      <c r="K1223" s="18" t="n">
        <f aca="false">IF(OR(A1223="",B1223=""),0,IF(COUNTIFS(A$2:A1223,A1223,B$2:B1223,B1223)=1,1,0))</f>
        <v>1</v>
      </c>
    </row>
    <row r="1224" customFormat="false" ht="15" hidden="false" customHeight="false" outlineLevel="0" collapsed="false">
      <c r="A1224" s="15" t="s">
        <v>461</v>
      </c>
      <c r="B1224" s="15" t="s">
        <v>101</v>
      </c>
      <c r="C1224" s="15"/>
      <c r="D1224" s="15"/>
      <c r="F1224" s="18" t="str">
        <f aca="false">IF(B1224="","",IFERROR(INDEX(Materials!$B$2:$B$301,MATCH(B1224,Materials!$A$2:$A$301,0)),""))</f>
        <v>Active</v>
      </c>
      <c r="G1224" s="18" t="str">
        <f aca="true">IF(AND(A1224="",B1224=""),"",IF(A1224="","Missing product",IF(B1224="","Missing material",IF(COUNTIF(ProductList,A1224)=0,"Product not in Products list",IF(COUNTIF(MaterialList,B1224)=0,"Material not in Materials list","OK")))))</f>
        <v>OK</v>
      </c>
      <c r="H1224" s="18" t="str">
        <f aca="false">IF(F1224="Active",A1224&amp;"|"&amp;COUNTIFS(A$2:A1224,A1224,F$2:F1224,"Active"),"")</f>
        <v>Kamasotra premium|1</v>
      </c>
      <c r="I1224" s="18" t="str">
        <f aca="false">IF(B1224="","",IF(SUMPRODUCT(MAX((A$1:A1223=A1224)*(B$1:B1223=B1224)*ROW(A$1:A1223)))=0,C1224&amp;"",IF(C1224="",INDEX(I$1:I1223,SUMPRODUCT(MAX((A$1:A1223=A1224)*(B$1:B1223=B1224)*ROW(A$1:A1223)))),IF(INDEX(I$1:I1223,SUMPRODUCT(MAX((A$1:A1223=A1224)*(B$1:B1223=B1224)*ROW(A$1:A1223))))="",C1224&amp;"",INDEX(I$1:I1223,SUMPRODUCT(MAX((A$1:A1223=A1224)*(B$1:B1223=B1224)*ROW(A$1:A1223))))&amp;"; "&amp;C1224))))</f>
        <v/>
      </c>
      <c r="J1224" s="18" t="str">
        <f aca="false">IF(A1224="","",A1224&amp;"|"&amp;COUNTIF(A$2:A1224,A1224))</f>
        <v>Kamasotra premium|1</v>
      </c>
      <c r="K1224" s="18" t="n">
        <f aca="false">IF(OR(A1224="",B1224=""),0,IF(COUNTIFS(A$2:A1224,A1224,B$2:B1224,B1224)=1,1,0))</f>
        <v>1</v>
      </c>
    </row>
    <row r="1225" customFormat="false" ht="15" hidden="false" customHeight="false" outlineLevel="0" collapsed="false">
      <c r="A1225" s="15" t="s">
        <v>461</v>
      </c>
      <c r="B1225" s="15" t="s">
        <v>140</v>
      </c>
      <c r="C1225" s="15"/>
      <c r="D1225" s="15"/>
      <c r="F1225" s="18" t="str">
        <f aca="false">IF(B1225="","",IFERROR(INDEX(Materials!$B$2:$B$301,MATCH(B1225,Materials!$A$2:$A$301,0)),""))</f>
        <v>Active</v>
      </c>
      <c r="G1225" s="18" t="str">
        <f aca="true">IF(AND(A1225="",B1225=""),"",IF(A1225="","Missing product",IF(B1225="","Missing material",IF(COUNTIF(ProductList,A1225)=0,"Product not in Products list",IF(COUNTIF(MaterialList,B1225)=0,"Material not in Materials list","OK")))))</f>
        <v>OK</v>
      </c>
      <c r="H1225" s="18" t="str">
        <f aca="false">IF(F1225="Active",A1225&amp;"|"&amp;COUNTIFS(A$2:A1225,A1225,F$2:F1225,"Active"),"")</f>
        <v>Kamasotra premium|2</v>
      </c>
      <c r="I1225" s="18" t="str">
        <f aca="false">IF(B1225="","",IF(SUMPRODUCT(MAX((A$1:A1224=A1225)*(B$1:B1224=B1225)*ROW(A$1:A1224)))=0,C1225&amp;"",IF(C1225="",INDEX(I$1:I1224,SUMPRODUCT(MAX((A$1:A1224=A1225)*(B$1:B1224=B1225)*ROW(A$1:A1224)))),IF(INDEX(I$1:I1224,SUMPRODUCT(MAX((A$1:A1224=A1225)*(B$1:B1224=B1225)*ROW(A$1:A1224))))="",C1225&amp;"",INDEX(I$1:I1224,SUMPRODUCT(MAX((A$1:A1224=A1225)*(B$1:B1224=B1225)*ROW(A$1:A1224))))&amp;"; "&amp;C1225))))</f>
        <v/>
      </c>
      <c r="J1225" s="18" t="str">
        <f aca="false">IF(A1225="","",A1225&amp;"|"&amp;COUNTIF(A$2:A1225,A1225))</f>
        <v>Kamasotra premium|2</v>
      </c>
      <c r="K1225" s="18" t="n">
        <f aca="false">IF(OR(A1225="",B1225=""),0,IF(COUNTIFS(A$2:A1225,A1225,B$2:B1225,B1225)=1,1,0))</f>
        <v>1</v>
      </c>
    </row>
    <row r="1226" customFormat="false" ht="15" hidden="false" customHeight="false" outlineLevel="0" collapsed="false">
      <c r="A1226" s="15" t="s">
        <v>461</v>
      </c>
      <c r="B1226" s="15" t="s">
        <v>149</v>
      </c>
      <c r="C1226" s="15"/>
      <c r="D1226" s="15"/>
      <c r="F1226" s="18" t="str">
        <f aca="false">IF(B1226="","",IFERROR(INDEX(Materials!$B$2:$B$301,MATCH(B1226,Materials!$A$2:$A$301,0)),""))</f>
        <v>Active</v>
      </c>
      <c r="G1226" s="18" t="str">
        <f aca="true">IF(AND(A1226="",B1226=""),"",IF(A1226="","Missing product",IF(B1226="","Missing material",IF(COUNTIF(ProductList,A1226)=0,"Product not in Products list",IF(COUNTIF(MaterialList,B1226)=0,"Material not in Materials list","OK")))))</f>
        <v>OK</v>
      </c>
      <c r="H1226" s="18" t="str">
        <f aca="false">IF(F1226="Active",A1226&amp;"|"&amp;COUNTIFS(A$2:A1226,A1226,F$2:F1226,"Active"),"")</f>
        <v>Kamasotra premium|3</v>
      </c>
      <c r="I1226" s="18" t="str">
        <f aca="false">IF(B1226="","",IF(SUMPRODUCT(MAX((A$1:A1225=A1226)*(B$1:B1225=B1226)*ROW(A$1:A1225)))=0,C1226&amp;"",IF(C1226="",INDEX(I$1:I1225,SUMPRODUCT(MAX((A$1:A1225=A1226)*(B$1:B1225=B1226)*ROW(A$1:A1225)))),IF(INDEX(I$1:I1225,SUMPRODUCT(MAX((A$1:A1225=A1226)*(B$1:B1225=B1226)*ROW(A$1:A1225))))="",C1226&amp;"",INDEX(I$1:I1225,SUMPRODUCT(MAX((A$1:A1225=A1226)*(B$1:B1225=B1226)*ROW(A$1:A1225))))&amp;"; "&amp;C1226))))</f>
        <v/>
      </c>
      <c r="J1226" s="18" t="str">
        <f aca="false">IF(A1226="","",A1226&amp;"|"&amp;COUNTIF(A$2:A1226,A1226))</f>
        <v>Kamasotra premium|3</v>
      </c>
      <c r="K1226" s="18" t="n">
        <f aca="false">IF(OR(A1226="",B1226=""),0,IF(COUNTIFS(A$2:A1226,A1226,B$2:B1226,B1226)=1,1,0))</f>
        <v>1</v>
      </c>
    </row>
    <row r="1227" customFormat="false" ht="15" hidden="false" customHeight="false" outlineLevel="0" collapsed="false">
      <c r="A1227" s="15" t="s">
        <v>461</v>
      </c>
      <c r="B1227" s="15" t="s">
        <v>152</v>
      </c>
      <c r="C1227" s="15"/>
      <c r="D1227" s="15"/>
      <c r="F1227" s="18" t="str">
        <f aca="false">IF(B1227="","",IFERROR(INDEX(Materials!$B$2:$B$301,MATCH(B1227,Materials!$A$2:$A$301,0)),""))</f>
        <v>Active</v>
      </c>
      <c r="G1227" s="18" t="str">
        <f aca="true">IF(AND(A1227="",B1227=""),"",IF(A1227="","Missing product",IF(B1227="","Missing material",IF(COUNTIF(ProductList,A1227)=0,"Product not in Products list",IF(COUNTIF(MaterialList,B1227)=0,"Material not in Materials list","OK")))))</f>
        <v>OK</v>
      </c>
      <c r="H1227" s="18" t="str">
        <f aca="false">IF(F1227="Active",A1227&amp;"|"&amp;COUNTIFS(A$2:A1227,A1227,F$2:F1227,"Active"),"")</f>
        <v>Kamasotra premium|4</v>
      </c>
      <c r="I1227" s="18" t="str">
        <f aca="false">IF(B1227="","",IF(SUMPRODUCT(MAX((A$1:A1226=A1227)*(B$1:B1226=B1227)*ROW(A$1:A1226)))=0,C1227&amp;"",IF(C1227="",INDEX(I$1:I1226,SUMPRODUCT(MAX((A$1:A1226=A1227)*(B$1:B1226=B1227)*ROW(A$1:A1226)))),IF(INDEX(I$1:I1226,SUMPRODUCT(MAX((A$1:A1226=A1227)*(B$1:B1226=B1227)*ROW(A$1:A1226))))="",C1227&amp;"",INDEX(I$1:I1226,SUMPRODUCT(MAX((A$1:A1226=A1227)*(B$1:B1226=B1227)*ROW(A$1:A1226))))&amp;"; "&amp;C1227))))</f>
        <v/>
      </c>
      <c r="J1227" s="18" t="str">
        <f aca="false">IF(A1227="","",A1227&amp;"|"&amp;COUNTIF(A$2:A1227,A1227))</f>
        <v>Kamasotra premium|4</v>
      </c>
      <c r="K1227" s="18" t="n">
        <f aca="false">IF(OR(A1227="",B1227=""),0,IF(COUNTIFS(A$2:A1227,A1227,B$2:B1227,B1227)=1,1,0))</f>
        <v>1</v>
      </c>
    </row>
    <row r="1228" customFormat="false" ht="15" hidden="false" customHeight="false" outlineLevel="0" collapsed="false">
      <c r="A1228" s="15" t="s">
        <v>461</v>
      </c>
      <c r="B1228" s="15" t="s">
        <v>77</v>
      </c>
      <c r="C1228" s="15"/>
      <c r="D1228" s="15"/>
      <c r="F1228" s="18" t="str">
        <f aca="false">IF(B1228="","",IFERROR(INDEX(Materials!$B$2:$B$301,MATCH(B1228,Materials!$A$2:$A$301,0)),""))</f>
        <v>Active</v>
      </c>
      <c r="G1228" s="18" t="str">
        <f aca="true">IF(AND(A1228="",B1228=""),"",IF(A1228="","Missing product",IF(B1228="","Missing material",IF(COUNTIF(ProductList,A1228)=0,"Product not in Products list",IF(COUNTIF(MaterialList,B1228)=0,"Material not in Materials list","OK")))))</f>
        <v>OK</v>
      </c>
      <c r="H1228" s="18" t="str">
        <f aca="false">IF(F1228="Active",A1228&amp;"|"&amp;COUNTIFS(A$2:A1228,A1228,F$2:F1228,"Active"),"")</f>
        <v>Kamasotra premium|5</v>
      </c>
      <c r="I1228" s="18" t="str">
        <f aca="false">IF(B1228="","",IF(SUMPRODUCT(MAX((A$1:A1227=A1228)*(B$1:B1227=B1228)*ROW(A$1:A1227)))=0,C1228&amp;"",IF(C1228="",INDEX(I$1:I1227,SUMPRODUCT(MAX((A$1:A1227=A1228)*(B$1:B1227=B1228)*ROW(A$1:A1227)))),IF(INDEX(I$1:I1227,SUMPRODUCT(MAX((A$1:A1227=A1228)*(B$1:B1227=B1228)*ROW(A$1:A1227))))="",C1228&amp;"",INDEX(I$1:I1227,SUMPRODUCT(MAX((A$1:A1227=A1228)*(B$1:B1227=B1228)*ROW(A$1:A1227))))&amp;"; "&amp;C1228))))</f>
        <v/>
      </c>
      <c r="J1228" s="18" t="str">
        <f aca="false">IF(A1228="","",A1228&amp;"|"&amp;COUNTIF(A$2:A1228,A1228))</f>
        <v>Kamasotra premium|5</v>
      </c>
      <c r="K1228" s="18" t="n">
        <f aca="false">IF(OR(A1228="",B1228=""),0,IF(COUNTIFS(A$2:A1228,A1228,B$2:B1228,B1228)=1,1,0))</f>
        <v>1</v>
      </c>
    </row>
    <row r="1229" customFormat="false" ht="15" hidden="false" customHeight="false" outlineLevel="0" collapsed="false">
      <c r="A1229" s="15" t="s">
        <v>461</v>
      </c>
      <c r="B1229" s="15" t="s">
        <v>219</v>
      </c>
      <c r="C1229" s="15"/>
      <c r="D1229" s="15"/>
      <c r="F1229" s="18" t="str">
        <f aca="false">IF(B1229="","",IFERROR(INDEX(Materials!$B$2:$B$301,MATCH(B1229,Materials!$A$2:$A$301,0)),""))</f>
        <v>Binder</v>
      </c>
      <c r="G1229" s="18" t="str">
        <f aca="true">IF(AND(A1229="",B1229=""),"",IF(A1229="","Missing product",IF(B1229="","Missing material",IF(COUNTIF(ProductList,A1229)=0,"Product not in Products list",IF(COUNTIF(MaterialList,B1229)=0,"Material not in Materials list","OK")))))</f>
        <v>OK</v>
      </c>
      <c r="H1229" s="18" t="str">
        <f aca="false">IF(F1229="Active",A1229&amp;"|"&amp;COUNTIFS(A$2:A1229,A1229,F$2:F1229,"Active"),"")</f>
        <v/>
      </c>
      <c r="I1229" s="18" t="str">
        <f aca="false">IF(B1229="","",IF(SUMPRODUCT(MAX((A$1:A1228=A1229)*(B$1:B1228=B1229)*ROW(A$1:A1228)))=0,C1229&amp;"",IF(C1229="",INDEX(I$1:I1228,SUMPRODUCT(MAX((A$1:A1228=A1229)*(B$1:B1228=B1229)*ROW(A$1:A1228)))),IF(INDEX(I$1:I1228,SUMPRODUCT(MAX((A$1:A1228=A1229)*(B$1:B1228=B1229)*ROW(A$1:A1228))))="",C1229&amp;"",INDEX(I$1:I1228,SUMPRODUCT(MAX((A$1:A1228=A1229)*(B$1:B1228=B1229)*ROW(A$1:A1228))))&amp;"; "&amp;C1229))))</f>
        <v/>
      </c>
      <c r="J1229" s="18" t="str">
        <f aca="false">IF(A1229="","",A1229&amp;"|"&amp;COUNTIF(A$2:A1229,A1229))</f>
        <v>Kamasotra premium|6</v>
      </c>
      <c r="K1229" s="18" t="n">
        <f aca="false">IF(OR(A1229="",B1229=""),0,IF(COUNTIFS(A$2:A1229,A1229,B$2:B1229,B1229)=1,1,0))</f>
        <v>1</v>
      </c>
    </row>
    <row r="1230" customFormat="false" ht="15" hidden="false" customHeight="false" outlineLevel="0" collapsed="false">
      <c r="A1230" s="15" t="s">
        <v>461</v>
      </c>
      <c r="B1230" s="15" t="s">
        <v>293</v>
      </c>
      <c r="C1230" s="15"/>
      <c r="D1230" s="15"/>
      <c r="F1230" s="18" t="str">
        <f aca="false">IF(B1230="","",IFERROR(INDEX(Materials!$B$2:$B$301,MATCH(B1230,Materials!$A$2:$A$301,0)),""))</f>
        <v>Glidant</v>
      </c>
      <c r="G1230" s="18" t="str">
        <f aca="true">IF(AND(A1230="",B1230=""),"",IF(A1230="","Missing product",IF(B1230="","Missing material",IF(COUNTIF(ProductList,A1230)=0,"Product not in Products list",IF(COUNTIF(MaterialList,B1230)=0,"Material not in Materials list","OK")))))</f>
        <v>OK</v>
      </c>
      <c r="H1230" s="18" t="str">
        <f aca="false">IF(F1230="Active",A1230&amp;"|"&amp;COUNTIFS(A$2:A1230,A1230,F$2:F1230,"Active"),"")</f>
        <v/>
      </c>
      <c r="I1230" s="18" t="str">
        <f aca="false">IF(B1230="","",IF(SUMPRODUCT(MAX((A$1:A1229=A1230)*(B$1:B1229=B1230)*ROW(A$1:A1229)))=0,C1230&amp;"",IF(C1230="",INDEX(I$1:I1229,SUMPRODUCT(MAX((A$1:A1229=A1230)*(B$1:B1229=B1230)*ROW(A$1:A1229)))),IF(INDEX(I$1:I1229,SUMPRODUCT(MAX((A$1:A1229=A1230)*(B$1:B1229=B1230)*ROW(A$1:A1229))))="",C1230&amp;"",INDEX(I$1:I1229,SUMPRODUCT(MAX((A$1:A1229=A1230)*(B$1:B1229=B1230)*ROW(A$1:A1229))))&amp;"; "&amp;C1230))))</f>
        <v/>
      </c>
      <c r="J1230" s="18" t="str">
        <f aca="false">IF(A1230="","",A1230&amp;"|"&amp;COUNTIF(A$2:A1230,A1230))</f>
        <v>Kamasotra premium|7</v>
      </c>
      <c r="K1230" s="18" t="n">
        <f aca="false">IF(OR(A1230="",B1230=""),0,IF(COUNTIFS(A$2:A1230,A1230,B$2:B1230,B1230)=1,1,0))</f>
        <v>1</v>
      </c>
    </row>
    <row r="1231" customFormat="false" ht="15" hidden="false" customHeight="false" outlineLevel="0" collapsed="false">
      <c r="A1231" s="15" t="s">
        <v>461</v>
      </c>
      <c r="B1231" s="15" t="s">
        <v>298</v>
      </c>
      <c r="C1231" s="15"/>
      <c r="D1231" s="15"/>
      <c r="F1231" s="18" t="str">
        <f aca="false">IF(B1231="","",IFERROR(INDEX(Materials!$B$2:$B$301,MATCH(B1231,Materials!$A$2:$A$301,0)),""))</f>
        <v>Lubricant</v>
      </c>
      <c r="G1231" s="18" t="str">
        <f aca="true">IF(AND(A1231="",B1231=""),"",IF(A1231="","Missing product",IF(B1231="","Missing material",IF(COUNTIF(ProductList,A1231)=0,"Product not in Products list",IF(COUNTIF(MaterialList,B1231)=0,"Material not in Materials list","OK")))))</f>
        <v>OK</v>
      </c>
      <c r="H1231" s="18" t="str">
        <f aca="false">IF(F1231="Active",A1231&amp;"|"&amp;COUNTIFS(A$2:A1231,A1231,F$2:F1231,"Active"),"")</f>
        <v/>
      </c>
      <c r="I1231" s="18" t="str">
        <f aca="false">IF(B1231="","",IF(SUMPRODUCT(MAX((A$1:A1230=A1231)*(B$1:B1230=B1231)*ROW(A$1:A1230)))=0,C1231&amp;"",IF(C1231="",INDEX(I$1:I1230,SUMPRODUCT(MAX((A$1:A1230=A1231)*(B$1:B1230=B1231)*ROW(A$1:A1230)))),IF(INDEX(I$1:I1230,SUMPRODUCT(MAX((A$1:A1230=A1231)*(B$1:B1230=B1231)*ROW(A$1:A1230))))="",C1231&amp;"",INDEX(I$1:I1230,SUMPRODUCT(MAX((A$1:A1230=A1231)*(B$1:B1230=B1231)*ROW(A$1:A1230))))&amp;"; "&amp;C1231))))</f>
        <v/>
      </c>
      <c r="J1231" s="18" t="str">
        <f aca="false">IF(A1231="","",A1231&amp;"|"&amp;COUNTIF(A$2:A1231,A1231))</f>
        <v>Kamasotra premium|8</v>
      </c>
      <c r="K1231" s="18" t="n">
        <f aca="false">IF(OR(A1231="",B1231=""),0,IF(COUNTIFS(A$2:A1231,A1231,B$2:B1231,B1231)=1,1,0))</f>
        <v>1</v>
      </c>
    </row>
    <row r="1232" customFormat="false" ht="15" hidden="false" customHeight="false" outlineLevel="0" collapsed="false">
      <c r="A1232" s="15" t="s">
        <v>461</v>
      </c>
      <c r="B1232" s="15" t="s">
        <v>336</v>
      </c>
      <c r="C1232" s="15"/>
      <c r="D1232" s="15"/>
      <c r="F1232" s="18" t="str">
        <f aca="false">IF(B1232="","",IFERROR(INDEX(Materials!$B$2:$B$301,MATCH(B1232,Materials!$A$2:$A$301,0)),""))</f>
        <v>Solvent</v>
      </c>
      <c r="G1232" s="18" t="str">
        <f aca="true">IF(AND(A1232="",B1232=""),"",IF(A1232="","Missing product",IF(B1232="","Missing material",IF(COUNTIF(ProductList,A1232)=0,"Product not in Products list",IF(COUNTIF(MaterialList,B1232)=0,"Material not in Materials list","OK")))))</f>
        <v>OK</v>
      </c>
      <c r="H1232" s="18" t="str">
        <f aca="false">IF(F1232="Active",A1232&amp;"|"&amp;COUNTIFS(A$2:A1232,A1232,F$2:F1232,"Active"),"")</f>
        <v/>
      </c>
      <c r="I1232" s="18" t="str">
        <f aca="false">IF(B1232="","",IF(SUMPRODUCT(MAX((A$1:A1231=A1232)*(B$1:B1231=B1232)*ROW(A$1:A1231)))=0,C1232&amp;"",IF(C1232="",INDEX(I$1:I1231,SUMPRODUCT(MAX((A$1:A1231=A1232)*(B$1:B1231=B1232)*ROW(A$1:A1231)))),IF(INDEX(I$1:I1231,SUMPRODUCT(MAX((A$1:A1231=A1232)*(B$1:B1231=B1232)*ROW(A$1:A1231))))="",C1232&amp;"",INDEX(I$1:I1231,SUMPRODUCT(MAX((A$1:A1231=A1232)*(B$1:B1231=B1232)*ROW(A$1:A1231))))&amp;"; "&amp;C1232))))</f>
        <v/>
      </c>
      <c r="J1232" s="18" t="str">
        <f aca="false">IF(A1232="","",A1232&amp;"|"&amp;COUNTIF(A$2:A1232,A1232))</f>
        <v>Kamasotra premium|9</v>
      </c>
      <c r="K1232" s="18" t="n">
        <f aca="false">IF(OR(A1232="",B1232=""),0,IF(COUNTIFS(A$2:A1232,A1232,B$2:B1232,B1232)=1,1,0))</f>
        <v>1</v>
      </c>
    </row>
    <row r="1233" customFormat="false" ht="15" hidden="false" customHeight="false" outlineLevel="0" collapsed="false">
      <c r="A1233" s="15" t="s">
        <v>461</v>
      </c>
      <c r="B1233" s="15" t="s">
        <v>342</v>
      </c>
      <c r="C1233" s="15"/>
      <c r="D1233" s="15"/>
      <c r="F1233" s="18" t="str">
        <f aca="false">IF(B1233="","",IFERROR(INDEX(Materials!$B$2:$B$301,MATCH(B1233,Materials!$A$2:$A$301,0)),""))</f>
        <v>Solvent</v>
      </c>
      <c r="G1233" s="18" t="str">
        <f aca="true">IF(AND(A1233="",B1233=""),"",IF(A1233="","Missing product",IF(B1233="","Missing material",IF(COUNTIF(ProductList,A1233)=0,"Product not in Products list",IF(COUNTIF(MaterialList,B1233)=0,"Material not in Materials list","OK")))))</f>
        <v>OK</v>
      </c>
      <c r="H1233" s="18" t="str">
        <f aca="false">IF(F1233="Active",A1233&amp;"|"&amp;COUNTIFS(A$2:A1233,A1233,F$2:F1233,"Active"),"")</f>
        <v/>
      </c>
      <c r="I1233" s="18" t="str">
        <f aca="false">IF(B1233="","",IF(SUMPRODUCT(MAX((A$1:A1232=A1233)*(B$1:B1232=B1233)*ROW(A$1:A1232)))=0,C1233&amp;"",IF(C1233="",INDEX(I$1:I1232,SUMPRODUCT(MAX((A$1:A1232=A1233)*(B$1:B1232=B1233)*ROW(A$1:A1232)))),IF(INDEX(I$1:I1232,SUMPRODUCT(MAX((A$1:A1232=A1233)*(B$1:B1232=B1233)*ROW(A$1:A1232))))="",C1233&amp;"",INDEX(I$1:I1232,SUMPRODUCT(MAX((A$1:A1232=A1233)*(B$1:B1232=B1233)*ROW(A$1:A1232))))&amp;"; "&amp;C1233))))</f>
        <v/>
      </c>
      <c r="J1233" s="18" t="str">
        <f aca="false">IF(A1233="","",A1233&amp;"|"&amp;COUNTIF(A$2:A1233,A1233))</f>
        <v>Kamasotra premium|10</v>
      </c>
      <c r="K1233" s="18" t="n">
        <f aca="false">IF(OR(A1233="",B1233=""),0,IF(COUNTIFS(A$2:A1233,A1233,B$2:B1233,B1233)=1,1,0))</f>
        <v>1</v>
      </c>
    </row>
    <row r="1234" customFormat="false" ht="15" hidden="false" customHeight="false" outlineLevel="0" collapsed="false">
      <c r="A1234" s="15" t="s">
        <v>462</v>
      </c>
      <c r="B1234" s="15" t="s">
        <v>195</v>
      </c>
      <c r="C1234" s="15"/>
      <c r="D1234" s="15"/>
      <c r="F1234" s="18" t="str">
        <f aca="false">IF(B1234="","",IFERROR(INDEX(Materials!$B$2:$B$301,MATCH(B1234,Materials!$A$2:$A$301,0)),""))</f>
        <v>Active</v>
      </c>
      <c r="G1234" s="18" t="str">
        <f aca="true">IF(AND(A1234="",B1234=""),"",IF(A1234="","Missing product",IF(B1234="","Missing material",IF(COUNTIF(ProductList,A1234)=0,"Product not in Products list",IF(COUNTIF(MaterialList,B1234)=0,"Material not in Materials list","OK")))))</f>
        <v>OK</v>
      </c>
      <c r="H1234" s="18" t="str">
        <f aca="false">IF(F1234="Active",A1234&amp;"|"&amp;COUNTIFS(A$2:A1234,A1234,F$2:F1234,"Active"),"")</f>
        <v>Prostica|1</v>
      </c>
      <c r="I1234" s="18" t="str">
        <f aca="false">IF(B1234="","",IF(SUMPRODUCT(MAX((A$1:A1233=A1234)*(B$1:B1233=B1234)*ROW(A$1:A1233)))=0,C1234&amp;"",IF(C1234="",INDEX(I$1:I1233,SUMPRODUCT(MAX((A$1:A1233=A1234)*(B$1:B1233=B1234)*ROW(A$1:A1233)))),IF(INDEX(I$1:I1233,SUMPRODUCT(MAX((A$1:A1233=A1234)*(B$1:B1233=B1234)*ROW(A$1:A1233))))="",C1234&amp;"",INDEX(I$1:I1233,SUMPRODUCT(MAX((A$1:A1233=A1234)*(B$1:B1233=B1234)*ROW(A$1:A1233))))&amp;"; "&amp;C1234))))</f>
        <v/>
      </c>
      <c r="J1234" s="18" t="str">
        <f aca="false">IF(A1234="","",A1234&amp;"|"&amp;COUNTIF(A$2:A1234,A1234))</f>
        <v>Prostica|1</v>
      </c>
      <c r="K1234" s="18" t="n">
        <f aca="false">IF(OR(A1234="",B1234=""),0,IF(COUNTIFS(A$2:A1234,A1234,B$2:B1234,B1234)=1,1,0))</f>
        <v>1</v>
      </c>
    </row>
    <row r="1235" customFormat="false" ht="15" hidden="false" customHeight="false" outlineLevel="0" collapsed="false">
      <c r="A1235" s="15" t="s">
        <v>462</v>
      </c>
      <c r="B1235" s="15" t="s">
        <v>200</v>
      </c>
      <c r="C1235" s="15"/>
      <c r="D1235" s="15"/>
      <c r="F1235" s="18" t="str">
        <f aca="false">IF(B1235="","",IFERROR(INDEX(Materials!$B$2:$B$301,MATCH(B1235,Materials!$A$2:$A$301,0)),""))</f>
        <v>Active</v>
      </c>
      <c r="G1235" s="18" t="str">
        <f aca="true">IF(AND(A1235="",B1235=""),"",IF(A1235="","Missing product",IF(B1235="","Missing material",IF(COUNTIF(ProductList,A1235)=0,"Product not in Products list",IF(COUNTIF(MaterialList,B1235)=0,"Material not in Materials list","OK")))))</f>
        <v>OK</v>
      </c>
      <c r="H1235" s="18" t="str">
        <f aca="false">IF(F1235="Active",A1235&amp;"|"&amp;COUNTIFS(A$2:A1235,A1235,F$2:F1235,"Active"),"")</f>
        <v>Prostica|2</v>
      </c>
      <c r="I1235" s="18" t="str">
        <f aca="false">IF(B1235="","",IF(SUMPRODUCT(MAX((A$1:A1234=A1235)*(B$1:B1234=B1235)*ROW(A$1:A1234)))=0,C1235&amp;"",IF(C1235="",INDEX(I$1:I1234,SUMPRODUCT(MAX((A$1:A1234=A1235)*(B$1:B1234=B1235)*ROW(A$1:A1234)))),IF(INDEX(I$1:I1234,SUMPRODUCT(MAX((A$1:A1234=A1235)*(B$1:B1234=B1235)*ROW(A$1:A1234))))="",C1235&amp;"",INDEX(I$1:I1234,SUMPRODUCT(MAX((A$1:A1234=A1235)*(B$1:B1234=B1235)*ROW(A$1:A1234))))&amp;"; "&amp;C1235))))</f>
        <v/>
      </c>
      <c r="J1235" s="18" t="str">
        <f aca="false">IF(A1235="","",A1235&amp;"|"&amp;COUNTIF(A$2:A1235,A1235))</f>
        <v>Prostica|2</v>
      </c>
      <c r="K1235" s="18" t="n">
        <f aca="false">IF(OR(A1235="",B1235=""),0,IF(COUNTIFS(A$2:A1235,A1235,B$2:B1235,B1235)=1,1,0))</f>
        <v>1</v>
      </c>
    </row>
    <row r="1236" customFormat="false" ht="15" hidden="false" customHeight="false" outlineLevel="0" collapsed="false">
      <c r="A1236" s="15" t="s">
        <v>462</v>
      </c>
      <c r="B1236" s="15" t="s">
        <v>214</v>
      </c>
      <c r="C1236" s="15"/>
      <c r="D1236" s="15"/>
      <c r="F1236" s="18" t="str">
        <f aca="false">IF(B1236="","",IFERROR(INDEX(Materials!$B$2:$B$301,MATCH(B1236,Materials!$A$2:$A$301,0)),""))</f>
        <v>Active</v>
      </c>
      <c r="G1236" s="18" t="str">
        <f aca="true">IF(AND(A1236="",B1236=""),"",IF(A1236="","Missing product",IF(B1236="","Missing material",IF(COUNTIF(ProductList,A1236)=0,"Product not in Products list",IF(COUNTIF(MaterialList,B1236)=0,"Material not in Materials list","OK")))))</f>
        <v>OK</v>
      </c>
      <c r="H1236" s="18" t="str">
        <f aca="false">IF(F1236="Active",A1236&amp;"|"&amp;COUNTIFS(A$2:A1236,A1236,F$2:F1236,"Active"),"")</f>
        <v>Prostica|3</v>
      </c>
      <c r="I1236" s="18" t="str">
        <f aca="false">IF(B1236="","",IF(SUMPRODUCT(MAX((A$1:A1235=A1236)*(B$1:B1235=B1236)*ROW(A$1:A1235)))=0,C1236&amp;"",IF(C1236="",INDEX(I$1:I1235,SUMPRODUCT(MAX((A$1:A1235=A1236)*(B$1:B1235=B1236)*ROW(A$1:A1235)))),IF(INDEX(I$1:I1235,SUMPRODUCT(MAX((A$1:A1235=A1236)*(B$1:B1235=B1236)*ROW(A$1:A1235))))="",C1236&amp;"",INDEX(I$1:I1235,SUMPRODUCT(MAX((A$1:A1235=A1236)*(B$1:B1235=B1236)*ROW(A$1:A1235))))&amp;"; "&amp;C1236))))</f>
        <v/>
      </c>
      <c r="J1236" s="18" t="str">
        <f aca="false">IF(A1236="","",A1236&amp;"|"&amp;COUNTIF(A$2:A1236,A1236))</f>
        <v>Prostica|3</v>
      </c>
      <c r="K1236" s="18" t="n">
        <f aca="false">IF(OR(A1236="",B1236=""),0,IF(COUNTIFS(A$2:A1236,A1236,B$2:B1236,B1236)=1,1,0))</f>
        <v>1</v>
      </c>
    </row>
    <row r="1237" customFormat="false" ht="15" hidden="false" customHeight="false" outlineLevel="0" collapsed="false">
      <c r="A1237" s="15" t="s">
        <v>462</v>
      </c>
      <c r="B1237" s="15" t="s">
        <v>260</v>
      </c>
      <c r="C1237" s="15" t="s">
        <v>516</v>
      </c>
      <c r="D1237" s="15"/>
      <c r="F1237" s="18" t="str">
        <f aca="false">IF(B1237="","",IFERROR(INDEX(Materials!$B$2:$B$301,MATCH(B1237,Materials!$A$2:$A$301,0)),""))</f>
        <v>Filler / Diluent</v>
      </c>
      <c r="G1237" s="18" t="str">
        <f aca="true">IF(AND(A1237="",B1237=""),"",IF(A1237="","Missing product",IF(B1237="","Missing material",IF(COUNTIF(ProductList,A1237)=0,"Product not in Products list",IF(COUNTIF(MaterialList,B1237)=0,"Material not in Materials list","OK")))))</f>
        <v>OK</v>
      </c>
      <c r="H1237" s="18" t="str">
        <f aca="false">IF(F1237="Active",A1237&amp;"|"&amp;COUNTIFS(A$2:A1237,A1237,F$2:F1237,"Active"),"")</f>
        <v/>
      </c>
      <c r="I1237" s="18" t="str">
        <f aca="false">IF(B1237="","",IF(SUMPRODUCT(MAX((A$1:A1236=A1237)*(B$1:B1236=B1237)*ROW(A$1:A1236)))=0,C1237&amp;"",IF(C1237="",INDEX(I$1:I1236,SUMPRODUCT(MAX((A$1:A1236=A1237)*(B$1:B1236=B1237)*ROW(A$1:A1236)))),IF(INDEX(I$1:I1236,SUMPRODUCT(MAX((A$1:A1236=A1237)*(B$1:B1236=B1237)*ROW(A$1:A1236))))="",C1237&amp;"",INDEX(I$1:I1236,SUMPRODUCT(MAX((A$1:A1236=A1237)*(B$1:B1236=B1237)*ROW(A$1:A1236))))&amp;"; "&amp;C1237))))</f>
        <v>Granular</v>
      </c>
      <c r="J1237" s="18" t="str">
        <f aca="false">IF(A1237="","",A1237&amp;"|"&amp;COUNTIF(A$2:A1237,A1237))</f>
        <v>Prostica|4</v>
      </c>
      <c r="K1237" s="18" t="n">
        <f aca="false">IF(OR(A1237="",B1237=""),0,IF(COUNTIFS(A$2:A1237,A1237,B$2:B1237,B1237)=1,1,0))</f>
        <v>1</v>
      </c>
    </row>
    <row r="1238" customFormat="false" ht="15" hidden="false" customHeight="false" outlineLevel="0" collapsed="false">
      <c r="A1238" s="15" t="s">
        <v>462</v>
      </c>
      <c r="B1238" s="15" t="s">
        <v>257</v>
      </c>
      <c r="C1238" s="15" t="s">
        <v>489</v>
      </c>
      <c r="D1238" s="15"/>
      <c r="F1238" s="18" t="str">
        <f aca="false">IF(B1238="","",IFERROR(INDEX(Materials!$B$2:$B$301,MATCH(B1238,Materials!$A$2:$A$301,0)),""))</f>
        <v>Disintegrant</v>
      </c>
      <c r="G1238" s="18" t="str">
        <f aca="true">IF(AND(A1238="",B1238=""),"",IF(A1238="","Missing product",IF(B1238="","Missing material",IF(COUNTIF(ProductList,A1238)=0,"Product not in Products list",IF(COUNTIF(MaterialList,B1238)=0,"Material not in Materials list","OK")))))</f>
        <v>OK</v>
      </c>
      <c r="H1238" s="18" t="str">
        <f aca="false">IF(F1238="Active",A1238&amp;"|"&amp;COUNTIFS(A$2:A1238,A1238,F$2:F1238,"Active"),"")</f>
        <v/>
      </c>
      <c r="I1238" s="18" t="str">
        <f aca="false">IF(B1238="","",IF(SUMPRODUCT(MAX((A$1:A1237=A1238)*(B$1:B1237=B1238)*ROW(A$1:A1237)))=0,C1238&amp;"",IF(C1238="",INDEX(I$1:I1237,SUMPRODUCT(MAX((A$1:A1237=A1238)*(B$1:B1237=B1238)*ROW(A$1:A1237)))),IF(INDEX(I$1:I1237,SUMPRODUCT(MAX((A$1:A1237=A1238)*(B$1:B1237=B1238)*ROW(A$1:A1237))))="",C1238&amp;"",INDEX(I$1:I1237,SUMPRODUCT(MAX((A$1:A1237=A1238)*(B$1:B1237=B1238)*ROW(A$1:A1237))))&amp;"; "&amp;C1238))))</f>
        <v>Intra-granular</v>
      </c>
      <c r="J1238" s="18" t="str">
        <f aca="false">IF(A1238="","",A1238&amp;"|"&amp;COUNTIF(A$2:A1238,A1238))</f>
        <v>Prostica|5</v>
      </c>
      <c r="K1238" s="18" t="n">
        <f aca="false">IF(OR(A1238="",B1238=""),0,IF(COUNTIFS(A$2:A1238,A1238,B$2:B1238,B1238)=1,1,0))</f>
        <v>1</v>
      </c>
    </row>
    <row r="1239" customFormat="false" ht="15" hidden="false" customHeight="false" outlineLevel="0" collapsed="false">
      <c r="A1239" s="15" t="s">
        <v>462</v>
      </c>
      <c r="B1239" s="15" t="s">
        <v>219</v>
      </c>
      <c r="C1239" s="15"/>
      <c r="D1239" s="15"/>
      <c r="F1239" s="18" t="str">
        <f aca="false">IF(B1239="","",IFERROR(INDEX(Materials!$B$2:$B$301,MATCH(B1239,Materials!$A$2:$A$301,0)),""))</f>
        <v>Binder</v>
      </c>
      <c r="G1239" s="18" t="str">
        <f aca="true">IF(AND(A1239="",B1239=""),"",IF(A1239="","Missing product",IF(B1239="","Missing material",IF(COUNTIF(ProductList,A1239)=0,"Product not in Products list",IF(COUNTIF(MaterialList,B1239)=0,"Material not in Materials list","OK")))))</f>
        <v>OK</v>
      </c>
      <c r="H1239" s="18" t="str">
        <f aca="false">IF(F1239="Active",A1239&amp;"|"&amp;COUNTIFS(A$2:A1239,A1239,F$2:F1239,"Active"),"")</f>
        <v/>
      </c>
      <c r="I1239" s="18" t="str">
        <f aca="false">IF(B1239="","",IF(SUMPRODUCT(MAX((A$1:A1238=A1239)*(B$1:B1238=B1239)*ROW(A$1:A1238)))=0,C1239&amp;"",IF(C1239="",INDEX(I$1:I1238,SUMPRODUCT(MAX((A$1:A1238=A1239)*(B$1:B1238=B1239)*ROW(A$1:A1238)))),IF(INDEX(I$1:I1238,SUMPRODUCT(MAX((A$1:A1238=A1239)*(B$1:B1238=B1239)*ROW(A$1:A1238))))="",C1239&amp;"",INDEX(I$1:I1238,SUMPRODUCT(MAX((A$1:A1238=A1239)*(B$1:B1238=B1239)*ROW(A$1:A1238))))&amp;"; "&amp;C1239))))</f>
        <v/>
      </c>
      <c r="J1239" s="18" t="str">
        <f aca="false">IF(A1239="","",A1239&amp;"|"&amp;COUNTIF(A$2:A1239,A1239))</f>
        <v>Prostica|6</v>
      </c>
      <c r="K1239" s="18" t="n">
        <f aca="false">IF(OR(A1239="",B1239=""),0,IF(COUNTIFS(A$2:A1239,A1239,B$2:B1239,B1239)=1,1,0))</f>
        <v>1</v>
      </c>
    </row>
    <row r="1240" customFormat="false" ht="15" hidden="false" customHeight="false" outlineLevel="0" collapsed="false">
      <c r="A1240" s="15" t="s">
        <v>462</v>
      </c>
      <c r="B1240" s="15" t="s">
        <v>338</v>
      </c>
      <c r="C1240" s="15" t="s">
        <v>491</v>
      </c>
      <c r="D1240" s="15"/>
      <c r="F1240" s="18" t="str">
        <f aca="false">IF(B1240="","",IFERROR(INDEX(Materials!$B$2:$B$301,MATCH(B1240,Materials!$A$2:$A$301,0)),""))</f>
        <v>Solvent</v>
      </c>
      <c r="G1240" s="18" t="str">
        <f aca="true">IF(AND(A1240="",B1240=""),"",IF(A1240="","Missing product",IF(B1240="","Missing material",IF(COUNTIF(ProductList,A1240)=0,"Product not in Products list",IF(COUNTIF(MaterialList,B1240)=0,"Material not in Materials list","OK")))))</f>
        <v>OK</v>
      </c>
      <c r="H1240" s="18" t="str">
        <f aca="false">IF(F1240="Active",A1240&amp;"|"&amp;COUNTIFS(A$2:A1240,A1240,F$2:F1240,"Active"),"")</f>
        <v/>
      </c>
      <c r="I1240" s="18" t="str">
        <f aca="false">IF(B1240="","",IF(SUMPRODUCT(MAX((A$1:A1239=A1240)*(B$1:B1239=B1240)*ROW(A$1:A1239)))=0,C1240&amp;"",IF(C1240="",INDEX(I$1:I1239,SUMPRODUCT(MAX((A$1:A1239=A1240)*(B$1:B1239=B1240)*ROW(A$1:A1239)))),IF(INDEX(I$1:I1239,SUMPRODUCT(MAX((A$1:A1239=A1240)*(B$1:B1239=B1240)*ROW(A$1:A1239))))="",C1240&amp;"",INDEX(I$1:I1239,SUMPRODUCT(MAX((A$1:A1239=A1240)*(B$1:B1239=B1240)*ROW(A$1:A1239))))&amp;"; "&amp;C1240))))</f>
        <v>Binder Solvent</v>
      </c>
      <c r="J1240" s="18" t="str">
        <f aca="false">IF(A1240="","",A1240&amp;"|"&amp;COUNTIF(A$2:A1240,A1240))</f>
        <v>Prostica|7</v>
      </c>
      <c r="K1240" s="18" t="n">
        <f aca="false">IF(OR(A1240="",B1240=""),0,IF(COUNTIFS(A$2:A1240,A1240,B$2:B1240,B1240)=1,1,0))</f>
        <v>1</v>
      </c>
    </row>
    <row r="1241" customFormat="false" ht="15" hidden="false" customHeight="false" outlineLevel="0" collapsed="false">
      <c r="A1241" s="15" t="s">
        <v>462</v>
      </c>
      <c r="B1241" s="15" t="s">
        <v>272</v>
      </c>
      <c r="C1241" s="15"/>
      <c r="D1241" s="15"/>
      <c r="F1241" s="18" t="str">
        <f aca="false">IF(B1241="","",IFERROR(INDEX(Materials!$B$2:$B$301,MATCH(B1241,Materials!$A$2:$A$301,0)),""))</f>
        <v>Filler / Diluent</v>
      </c>
      <c r="G1241" s="18" t="str">
        <f aca="true">IF(AND(A1241="",B1241=""),"",IF(A1241="","Missing product",IF(B1241="","Missing material",IF(COUNTIF(ProductList,A1241)=0,"Product not in Products list",IF(COUNTIF(MaterialList,B1241)=0,"Material not in Materials list","OK")))))</f>
        <v>OK</v>
      </c>
      <c r="H1241" s="18" t="str">
        <f aca="false">IF(F1241="Active",A1241&amp;"|"&amp;COUNTIFS(A$2:A1241,A1241,F$2:F1241,"Active"),"")</f>
        <v/>
      </c>
      <c r="I1241" s="18" t="str">
        <f aca="false">IF(B1241="","",IF(SUMPRODUCT(MAX((A$1:A1240=A1241)*(B$1:B1240=B1241)*ROW(A$1:A1240)))=0,C1241&amp;"",IF(C1241="",INDEX(I$1:I1240,SUMPRODUCT(MAX((A$1:A1240=A1241)*(B$1:B1240=B1241)*ROW(A$1:A1240)))),IF(INDEX(I$1:I1240,SUMPRODUCT(MAX((A$1:A1240=A1241)*(B$1:B1240=B1241)*ROW(A$1:A1240))))="",C1241&amp;"",INDEX(I$1:I1240,SUMPRODUCT(MAX((A$1:A1240=A1241)*(B$1:B1240=B1241)*ROW(A$1:A1240))))&amp;"; "&amp;C1241))))</f>
        <v/>
      </c>
      <c r="J1241" s="18" t="str">
        <f aca="false">IF(A1241="","",A1241&amp;"|"&amp;COUNTIF(A$2:A1241,A1241))</f>
        <v>Prostica|8</v>
      </c>
      <c r="K1241" s="18" t="n">
        <f aca="false">IF(OR(A1241="",B1241=""),0,IF(COUNTIFS(A$2:A1241,A1241,B$2:B1241,B1241)=1,1,0))</f>
        <v>1</v>
      </c>
    </row>
    <row r="1242" customFormat="false" ht="15" hidden="false" customHeight="false" outlineLevel="0" collapsed="false">
      <c r="A1242" s="15" t="s">
        <v>462</v>
      </c>
      <c r="B1242" s="15" t="s">
        <v>257</v>
      </c>
      <c r="C1242" s="15" t="s">
        <v>492</v>
      </c>
      <c r="D1242" s="15"/>
      <c r="F1242" s="18" t="str">
        <f aca="false">IF(B1242="","",IFERROR(INDEX(Materials!$B$2:$B$301,MATCH(B1242,Materials!$A$2:$A$301,0)),""))</f>
        <v>Disintegrant</v>
      </c>
      <c r="G1242" s="18" t="str">
        <f aca="true">IF(AND(A1242="",B1242=""),"",IF(A1242="","Missing product",IF(B1242="","Missing material",IF(COUNTIF(ProductList,A1242)=0,"Product not in Products list",IF(COUNTIF(MaterialList,B1242)=0,"Material not in Materials list","OK")))))</f>
        <v>OK</v>
      </c>
      <c r="H1242" s="18" t="str">
        <f aca="false">IF(F1242="Active",A1242&amp;"|"&amp;COUNTIFS(A$2:A1242,A1242,F$2:F1242,"Active"),"")</f>
        <v/>
      </c>
      <c r="I1242" s="18" t="str">
        <f aca="false">IF(B1242="","",IF(SUMPRODUCT(MAX((A$1:A1241=A1242)*(B$1:B1241=B1242)*ROW(A$1:A1241)))=0,C1242&amp;"",IF(C1242="",INDEX(I$1:I1241,SUMPRODUCT(MAX((A$1:A1241=A1242)*(B$1:B1241=B1242)*ROW(A$1:A1241)))),IF(INDEX(I$1:I1241,SUMPRODUCT(MAX((A$1:A1241=A1242)*(B$1:B1241=B1242)*ROW(A$1:A1241))))="",C1242&amp;"",INDEX(I$1:I1241,SUMPRODUCT(MAX((A$1:A1241=A1242)*(B$1:B1241=B1242)*ROW(A$1:A1241))))&amp;"; "&amp;C1242))))</f>
        <v>Intra-granular; Extra-granular</v>
      </c>
      <c r="J1242" s="18" t="str">
        <f aca="false">IF(A1242="","",A1242&amp;"|"&amp;COUNTIF(A$2:A1242,A1242))</f>
        <v>Prostica|9</v>
      </c>
      <c r="K1242" s="18" t="n">
        <f aca="false">IF(OR(A1242="",B1242=""),0,IF(COUNTIFS(A$2:A1242,A1242,B$2:B1242,B1242)=1,1,0))</f>
        <v>0</v>
      </c>
    </row>
    <row r="1243" customFormat="false" ht="15" hidden="false" customHeight="false" outlineLevel="0" collapsed="false">
      <c r="A1243" s="15" t="s">
        <v>462</v>
      </c>
      <c r="B1243" s="15" t="s">
        <v>293</v>
      </c>
      <c r="C1243" s="15"/>
      <c r="D1243" s="15"/>
      <c r="F1243" s="18" t="str">
        <f aca="false">IF(B1243="","",IFERROR(INDEX(Materials!$B$2:$B$301,MATCH(B1243,Materials!$A$2:$A$301,0)),""))</f>
        <v>Glidant</v>
      </c>
      <c r="G1243" s="18" t="str">
        <f aca="true">IF(AND(A1243="",B1243=""),"",IF(A1243="","Missing product",IF(B1243="","Missing material",IF(COUNTIF(ProductList,A1243)=0,"Product not in Products list",IF(COUNTIF(MaterialList,B1243)=0,"Material not in Materials list","OK")))))</f>
        <v>OK</v>
      </c>
      <c r="H1243" s="18" t="str">
        <f aca="false">IF(F1243="Active",A1243&amp;"|"&amp;COUNTIFS(A$2:A1243,A1243,F$2:F1243,"Active"),"")</f>
        <v/>
      </c>
      <c r="I1243" s="18" t="str">
        <f aca="false">IF(B1243="","",IF(SUMPRODUCT(MAX((A$1:A1242=A1243)*(B$1:B1242=B1243)*ROW(A$1:A1242)))=0,C1243&amp;"",IF(C1243="",INDEX(I$1:I1242,SUMPRODUCT(MAX((A$1:A1242=A1243)*(B$1:B1242=B1243)*ROW(A$1:A1242)))),IF(INDEX(I$1:I1242,SUMPRODUCT(MAX((A$1:A1242=A1243)*(B$1:B1242=B1243)*ROW(A$1:A1242))))="",C1243&amp;"",INDEX(I$1:I1242,SUMPRODUCT(MAX((A$1:A1242=A1243)*(B$1:B1242=B1243)*ROW(A$1:A1242))))&amp;"; "&amp;C1243))))</f>
        <v/>
      </c>
      <c r="J1243" s="18" t="str">
        <f aca="false">IF(A1243="","",A1243&amp;"|"&amp;COUNTIF(A$2:A1243,A1243))</f>
        <v>Prostica|10</v>
      </c>
      <c r="K1243" s="18" t="n">
        <f aca="false">IF(OR(A1243="",B1243=""),0,IF(COUNTIFS(A$2:A1243,A1243,B$2:B1243,B1243)=1,1,0))</f>
        <v>1</v>
      </c>
    </row>
    <row r="1244" customFormat="false" ht="15" hidden="false" customHeight="false" outlineLevel="0" collapsed="false">
      <c r="A1244" s="15" t="s">
        <v>462</v>
      </c>
      <c r="B1244" s="15" t="s">
        <v>298</v>
      </c>
      <c r="C1244" s="15"/>
      <c r="D1244" s="15"/>
      <c r="F1244" s="18" t="str">
        <f aca="false">IF(B1244="","",IFERROR(INDEX(Materials!$B$2:$B$301,MATCH(B1244,Materials!$A$2:$A$301,0)),""))</f>
        <v>Lubricant</v>
      </c>
      <c r="G1244" s="18" t="str">
        <f aca="true">IF(AND(A1244="",B1244=""),"",IF(A1244="","Missing product",IF(B1244="","Missing material",IF(COUNTIF(ProductList,A1244)=0,"Product not in Products list",IF(COUNTIF(MaterialList,B1244)=0,"Material not in Materials list","OK")))))</f>
        <v>OK</v>
      </c>
      <c r="H1244" s="18" t="str">
        <f aca="false">IF(F1244="Active",A1244&amp;"|"&amp;COUNTIFS(A$2:A1244,A1244,F$2:F1244,"Active"),"")</f>
        <v/>
      </c>
      <c r="I1244" s="18" t="str">
        <f aca="false">IF(B1244="","",IF(SUMPRODUCT(MAX((A$1:A1243=A1244)*(B$1:B1243=B1244)*ROW(A$1:A1243)))=0,C1244&amp;"",IF(C1244="",INDEX(I$1:I1243,SUMPRODUCT(MAX((A$1:A1243=A1244)*(B$1:B1243=B1244)*ROW(A$1:A1243)))),IF(INDEX(I$1:I1243,SUMPRODUCT(MAX((A$1:A1243=A1244)*(B$1:B1243=B1244)*ROW(A$1:A1243))))="",C1244&amp;"",INDEX(I$1:I1243,SUMPRODUCT(MAX((A$1:A1243=A1244)*(B$1:B1243=B1244)*ROW(A$1:A1243))))&amp;"; "&amp;C1244))))</f>
        <v/>
      </c>
      <c r="J1244" s="18" t="str">
        <f aca="false">IF(A1244="","",A1244&amp;"|"&amp;COUNTIF(A$2:A1244,A1244))</f>
        <v>Prostica|11</v>
      </c>
      <c r="K1244" s="18" t="n">
        <f aca="false">IF(OR(A1244="",B1244=""),0,IF(COUNTIFS(A$2:A1244,A1244,B$2:B1244,B1244)=1,1,0))</f>
        <v>1</v>
      </c>
    </row>
    <row r="1245" customFormat="false" ht="15" hidden="false" customHeight="false" outlineLevel="0" collapsed="false">
      <c r="A1245" s="15" t="s">
        <v>462</v>
      </c>
      <c r="B1245" s="15" t="s">
        <v>226</v>
      </c>
      <c r="C1245" s="15"/>
      <c r="D1245" s="15"/>
      <c r="F1245" s="18" t="str">
        <f aca="false">IF(B1245="","",IFERROR(INDEX(Materials!$B$2:$B$301,MATCH(B1245,Materials!$A$2:$A$301,0)),""))</f>
        <v>Binder / Coating Polymer</v>
      </c>
      <c r="G1245" s="18" t="str">
        <f aca="true">IF(AND(A1245="",B1245=""),"",IF(A1245="","Missing product",IF(B1245="","Missing material",IF(COUNTIF(ProductList,A1245)=0,"Product not in Products list",IF(COUNTIF(MaterialList,B1245)=0,"Material not in Materials list","OK")))))</f>
        <v>OK</v>
      </c>
      <c r="H1245" s="18" t="str">
        <f aca="false">IF(F1245="Active",A1245&amp;"|"&amp;COUNTIFS(A$2:A1245,A1245,F$2:F1245,"Active"),"")</f>
        <v/>
      </c>
      <c r="I1245" s="18" t="str">
        <f aca="false">IF(B1245="","",IF(SUMPRODUCT(MAX((A$1:A1244=A1245)*(B$1:B1244=B1245)*ROW(A$1:A1244)))=0,C1245&amp;"",IF(C1245="",INDEX(I$1:I1244,SUMPRODUCT(MAX((A$1:A1244=A1245)*(B$1:B1244=B1245)*ROW(A$1:A1244)))),IF(INDEX(I$1:I1244,SUMPRODUCT(MAX((A$1:A1244=A1245)*(B$1:B1244=B1245)*ROW(A$1:A1244))))="",C1245&amp;"",INDEX(I$1:I1244,SUMPRODUCT(MAX((A$1:A1244=A1245)*(B$1:B1244=B1245)*ROW(A$1:A1244))))&amp;"; "&amp;C1245))))</f>
        <v/>
      </c>
      <c r="J1245" s="18" t="str">
        <f aca="false">IF(A1245="","",A1245&amp;"|"&amp;COUNTIF(A$2:A1245,A1245))</f>
        <v>Prostica|12</v>
      </c>
      <c r="K1245" s="18" t="n">
        <f aca="false">IF(OR(A1245="",B1245=""),0,IF(COUNTIFS(A$2:A1245,A1245,B$2:B1245,B1245)=1,1,0))</f>
        <v>1</v>
      </c>
    </row>
    <row r="1246" customFormat="false" ht="15" hidden="false" customHeight="false" outlineLevel="0" collapsed="false">
      <c r="A1246" s="15" t="s">
        <v>462</v>
      </c>
      <c r="B1246" s="15" t="s">
        <v>311</v>
      </c>
      <c r="C1246" s="15"/>
      <c r="D1246" s="15"/>
      <c r="F1246" s="18" t="str">
        <f aca="false">IF(B1246="","",IFERROR(INDEX(Materials!$B$2:$B$301,MATCH(B1246,Materials!$A$2:$A$301,0)),""))</f>
        <v>Plasticizer</v>
      </c>
      <c r="G1246" s="18" t="str">
        <f aca="true">IF(AND(A1246="",B1246=""),"",IF(A1246="","Missing product",IF(B1246="","Missing material",IF(COUNTIF(ProductList,A1246)=0,"Product not in Products list",IF(COUNTIF(MaterialList,B1246)=0,"Material not in Materials list","OK")))))</f>
        <v>OK</v>
      </c>
      <c r="H1246" s="18" t="str">
        <f aca="false">IF(F1246="Active",A1246&amp;"|"&amp;COUNTIFS(A$2:A1246,A1246,F$2:F1246,"Active"),"")</f>
        <v/>
      </c>
      <c r="I1246" s="18" t="str">
        <f aca="false">IF(B1246="","",IF(SUMPRODUCT(MAX((A$1:A1245=A1246)*(B$1:B1245=B1246)*ROW(A$1:A1245)))=0,C1246&amp;"",IF(C1246="",INDEX(I$1:I1245,SUMPRODUCT(MAX((A$1:A1245=A1246)*(B$1:B1245=B1246)*ROW(A$1:A1245)))),IF(INDEX(I$1:I1245,SUMPRODUCT(MAX((A$1:A1245=A1246)*(B$1:B1245=B1246)*ROW(A$1:A1245))))="",C1246&amp;"",INDEX(I$1:I1245,SUMPRODUCT(MAX((A$1:A1245=A1246)*(B$1:B1245=B1246)*ROW(A$1:A1245))))&amp;"; "&amp;C1246))))</f>
        <v/>
      </c>
      <c r="J1246" s="18" t="str">
        <f aca="false">IF(A1246="","",A1246&amp;"|"&amp;COUNTIF(A$2:A1246,A1246))</f>
        <v>Prostica|13</v>
      </c>
      <c r="K1246" s="18" t="n">
        <f aca="false">IF(OR(A1246="",B1246=""),0,IF(COUNTIFS(A$2:A1246,A1246,B$2:B1246,B1246)=1,1,0))</f>
        <v>1</v>
      </c>
    </row>
    <row r="1247" customFormat="false" ht="15" hidden="false" customHeight="false" outlineLevel="0" collapsed="false">
      <c r="A1247" s="15" t="s">
        <v>462</v>
      </c>
      <c r="B1247" s="15" t="s">
        <v>303</v>
      </c>
      <c r="C1247" s="15"/>
      <c r="D1247" s="15"/>
      <c r="F1247" s="18" t="str">
        <f aca="false">IF(B1247="","",IFERROR(INDEX(Materials!$B$2:$B$301,MATCH(B1247,Materials!$A$2:$A$301,0)),""))</f>
        <v>Opacifier</v>
      </c>
      <c r="G1247" s="18" t="str">
        <f aca="true">IF(AND(A1247="",B1247=""),"",IF(A1247="","Missing product",IF(B1247="","Missing material",IF(COUNTIF(ProductList,A1247)=0,"Product not in Products list",IF(COUNTIF(MaterialList,B1247)=0,"Material not in Materials list","OK")))))</f>
        <v>OK</v>
      </c>
      <c r="H1247" s="18" t="str">
        <f aca="false">IF(F1247="Active",A1247&amp;"|"&amp;COUNTIFS(A$2:A1247,A1247,F$2:F1247,"Active"),"")</f>
        <v/>
      </c>
      <c r="I1247" s="18" t="str">
        <f aca="false">IF(B1247="","",IF(SUMPRODUCT(MAX((A$1:A1246=A1247)*(B$1:B1246=B1247)*ROW(A$1:A1246)))=0,C1247&amp;"",IF(C1247="",INDEX(I$1:I1246,SUMPRODUCT(MAX((A$1:A1246=A1247)*(B$1:B1246=B1247)*ROW(A$1:A1246)))),IF(INDEX(I$1:I1246,SUMPRODUCT(MAX((A$1:A1246=A1247)*(B$1:B1246=B1247)*ROW(A$1:A1246))))="",C1247&amp;"",INDEX(I$1:I1246,SUMPRODUCT(MAX((A$1:A1246=A1247)*(B$1:B1246=B1247)*ROW(A$1:A1246))))&amp;"; "&amp;C1247))))</f>
        <v/>
      </c>
      <c r="J1247" s="18" t="str">
        <f aca="false">IF(A1247="","",A1247&amp;"|"&amp;COUNTIF(A$2:A1247,A1247))</f>
        <v>Prostica|14</v>
      </c>
      <c r="K1247" s="18" t="n">
        <f aca="false">IF(OR(A1247="",B1247=""),0,IF(COUNTIFS(A$2:A1247,A1247,B$2:B1247,B1247)=1,1,0))</f>
        <v>1</v>
      </c>
    </row>
    <row r="1248" customFormat="false" ht="15" hidden="false" customHeight="false" outlineLevel="0" collapsed="false">
      <c r="A1248" s="15" t="s">
        <v>462</v>
      </c>
      <c r="B1248" s="15" t="s">
        <v>296</v>
      </c>
      <c r="C1248" s="15"/>
      <c r="D1248" s="15"/>
      <c r="F1248" s="18" t="str">
        <f aca="false">IF(B1248="","",IFERROR(INDEX(Materials!$B$2:$B$301,MATCH(B1248,Materials!$A$2:$A$301,0)),""))</f>
        <v>Glidant / Anti-tacking</v>
      </c>
      <c r="G1248" s="18" t="str">
        <f aca="true">IF(AND(A1248="",B1248=""),"",IF(A1248="","Missing product",IF(B1248="","Missing material",IF(COUNTIF(ProductList,A1248)=0,"Product not in Products list",IF(COUNTIF(MaterialList,B1248)=0,"Material not in Materials list","OK")))))</f>
        <v>OK</v>
      </c>
      <c r="H1248" s="18" t="str">
        <f aca="false">IF(F1248="Active",A1248&amp;"|"&amp;COUNTIFS(A$2:A1248,A1248,F$2:F1248,"Active"),"")</f>
        <v/>
      </c>
      <c r="I1248" s="18" t="str">
        <f aca="false">IF(B1248="","",IF(SUMPRODUCT(MAX((A$1:A1247=A1248)*(B$1:B1247=B1248)*ROW(A$1:A1247)))=0,C1248&amp;"",IF(C1248="",INDEX(I$1:I1247,SUMPRODUCT(MAX((A$1:A1247=A1248)*(B$1:B1247=B1248)*ROW(A$1:A1247)))),IF(INDEX(I$1:I1247,SUMPRODUCT(MAX((A$1:A1247=A1248)*(B$1:B1247=B1248)*ROW(A$1:A1247))))="",C1248&amp;"",INDEX(I$1:I1247,SUMPRODUCT(MAX((A$1:A1247=A1248)*(B$1:B1247=B1248)*ROW(A$1:A1247))))&amp;"; "&amp;C1248))))</f>
        <v/>
      </c>
      <c r="J1248" s="18" t="str">
        <f aca="false">IF(A1248="","",A1248&amp;"|"&amp;COUNTIF(A$2:A1248,A1248))</f>
        <v>Prostica|15</v>
      </c>
      <c r="K1248" s="18" t="n">
        <f aca="false">IF(OR(A1248="",B1248=""),0,IF(COUNTIFS(A$2:A1248,A1248,B$2:B1248,B1248)=1,1,0))</f>
        <v>1</v>
      </c>
    </row>
    <row r="1249" customFormat="false" ht="15" hidden="false" customHeight="false" outlineLevel="0" collapsed="false">
      <c r="A1249" s="15" t="s">
        <v>462</v>
      </c>
      <c r="B1249" s="15" t="s">
        <v>240</v>
      </c>
      <c r="C1249" s="15"/>
      <c r="D1249" s="15"/>
      <c r="F1249" s="18" t="str">
        <f aca="false">IF(B1249="","",IFERROR(INDEX(Materials!$B$2:$B$301,MATCH(B1249,Materials!$A$2:$A$301,0)),""))</f>
        <v>Colorant</v>
      </c>
      <c r="G1249" s="18" t="str">
        <f aca="true">IF(AND(A1249="",B1249=""),"",IF(A1249="","Missing product",IF(B1249="","Missing material",IF(COUNTIF(ProductList,A1249)=0,"Product not in Products list",IF(COUNTIF(MaterialList,B1249)=0,"Material not in Materials list","OK")))))</f>
        <v>OK</v>
      </c>
      <c r="H1249" s="18" t="str">
        <f aca="false">IF(F1249="Active",A1249&amp;"|"&amp;COUNTIFS(A$2:A1249,A1249,F$2:F1249,"Active"),"")</f>
        <v/>
      </c>
      <c r="I1249" s="18" t="str">
        <f aca="false">IF(B1249="","",IF(SUMPRODUCT(MAX((A$1:A1248=A1249)*(B$1:B1248=B1249)*ROW(A$1:A1248)))=0,C1249&amp;"",IF(C1249="",INDEX(I$1:I1248,SUMPRODUCT(MAX((A$1:A1248=A1249)*(B$1:B1248=B1249)*ROW(A$1:A1248)))),IF(INDEX(I$1:I1248,SUMPRODUCT(MAX((A$1:A1248=A1249)*(B$1:B1248=B1249)*ROW(A$1:A1248))))="",C1249&amp;"",INDEX(I$1:I1248,SUMPRODUCT(MAX((A$1:A1248=A1249)*(B$1:B1248=B1249)*ROW(A$1:A1248))))&amp;"; "&amp;C1249))))</f>
        <v/>
      </c>
      <c r="J1249" s="18" t="str">
        <f aca="false">IF(A1249="","",A1249&amp;"|"&amp;COUNTIF(A$2:A1249,A1249))</f>
        <v>Prostica|16</v>
      </c>
      <c r="K1249" s="18" t="n">
        <f aca="false">IF(OR(A1249="",B1249=""),0,IF(COUNTIFS(A$2:A1249,A1249,B$2:B1249,B1249)=1,1,0))</f>
        <v>1</v>
      </c>
    </row>
    <row r="1250" customFormat="false" ht="15" hidden="false" customHeight="false" outlineLevel="0" collapsed="false">
      <c r="A1250" s="15" t="s">
        <v>462</v>
      </c>
      <c r="B1250" s="15" t="s">
        <v>244</v>
      </c>
      <c r="C1250" s="15"/>
      <c r="D1250" s="15"/>
      <c r="F1250" s="18" t="str">
        <f aca="false">IF(B1250="","",IFERROR(INDEX(Materials!$B$2:$B$301,MATCH(B1250,Materials!$A$2:$A$301,0)),""))</f>
        <v>Colorant</v>
      </c>
      <c r="G1250" s="18" t="str">
        <f aca="true">IF(AND(A1250="",B1250=""),"",IF(A1250="","Missing product",IF(B1250="","Missing material",IF(COUNTIF(ProductList,A1250)=0,"Product not in Products list",IF(COUNTIF(MaterialList,B1250)=0,"Material not in Materials list","OK")))))</f>
        <v>OK</v>
      </c>
      <c r="H1250" s="18" t="str">
        <f aca="false">IF(F1250="Active",A1250&amp;"|"&amp;COUNTIFS(A$2:A1250,A1250,F$2:F1250,"Active"),"")</f>
        <v/>
      </c>
      <c r="I1250" s="18" t="str">
        <f aca="false">IF(B1250="","",IF(SUMPRODUCT(MAX((A$1:A1249=A1250)*(B$1:B1249=B1250)*ROW(A$1:A1249)))=0,C1250&amp;"",IF(C1250="",INDEX(I$1:I1249,SUMPRODUCT(MAX((A$1:A1249=A1250)*(B$1:B1249=B1250)*ROW(A$1:A1249)))),IF(INDEX(I$1:I1249,SUMPRODUCT(MAX((A$1:A1249=A1250)*(B$1:B1249=B1250)*ROW(A$1:A1249))))="",C1250&amp;"",INDEX(I$1:I1249,SUMPRODUCT(MAX((A$1:A1249=A1250)*(B$1:B1249=B1250)*ROW(A$1:A1249))))&amp;"; "&amp;C1250))))</f>
        <v/>
      </c>
      <c r="J1250" s="18" t="str">
        <f aca="false">IF(A1250="","",A1250&amp;"|"&amp;COUNTIF(A$2:A1250,A1250))</f>
        <v>Prostica|17</v>
      </c>
      <c r="K1250" s="18" t="n">
        <f aca="false">IF(OR(A1250="",B1250=""),0,IF(COUNTIFS(A$2:A1250,A1250,B$2:B1250,B1250)=1,1,0))</f>
        <v>1</v>
      </c>
    </row>
    <row r="1251" customFormat="false" ht="15" hidden="false" customHeight="false" outlineLevel="0" collapsed="false">
      <c r="A1251" s="15" t="s">
        <v>462</v>
      </c>
      <c r="B1251" s="15" t="s">
        <v>338</v>
      </c>
      <c r="C1251" s="15"/>
      <c r="D1251" s="15"/>
      <c r="F1251" s="18" t="str">
        <f aca="false">IF(B1251="","",IFERROR(INDEX(Materials!$B$2:$B$301,MATCH(B1251,Materials!$A$2:$A$301,0)),""))</f>
        <v>Solvent</v>
      </c>
      <c r="G1251" s="18" t="str">
        <f aca="true">IF(AND(A1251="",B1251=""),"",IF(A1251="","Missing product",IF(B1251="","Missing material",IF(COUNTIF(ProductList,A1251)=0,"Product not in Products list",IF(COUNTIF(MaterialList,B1251)=0,"Material not in Materials list","OK")))))</f>
        <v>OK</v>
      </c>
      <c r="H1251" s="18" t="str">
        <f aca="false">IF(F1251="Active",A1251&amp;"|"&amp;COUNTIFS(A$2:A1251,A1251,F$2:F1251,"Active"),"")</f>
        <v/>
      </c>
      <c r="I1251" s="18" t="str">
        <f aca="false">IF(B1251="","",IF(SUMPRODUCT(MAX((A$1:A1250=A1251)*(B$1:B1250=B1251)*ROW(A$1:A1250)))=0,C1251&amp;"",IF(C1251="",INDEX(I$1:I1250,SUMPRODUCT(MAX((A$1:A1250=A1251)*(B$1:B1250=B1251)*ROW(A$1:A1250)))),IF(INDEX(I$1:I1250,SUMPRODUCT(MAX((A$1:A1250=A1251)*(B$1:B1250=B1251)*ROW(A$1:A1250))))="",C1251&amp;"",INDEX(I$1:I1250,SUMPRODUCT(MAX((A$1:A1250=A1251)*(B$1:B1250=B1251)*ROW(A$1:A1250))))&amp;"; "&amp;C1251))))</f>
        <v>Binder Solvent</v>
      </c>
      <c r="J1251" s="18" t="str">
        <f aca="false">IF(A1251="","",A1251&amp;"|"&amp;COUNTIF(A$2:A1251,A1251))</f>
        <v>Prostica|18</v>
      </c>
      <c r="K1251" s="18" t="n">
        <f aca="false">IF(OR(A1251="",B1251=""),0,IF(COUNTIFS(A$2:A1251,A1251,B$2:B1251,B1251)=1,1,0))</f>
        <v>0</v>
      </c>
    </row>
    <row r="1252" customFormat="false" ht="15" hidden="false" customHeight="false" outlineLevel="0" collapsed="false">
      <c r="A1252" s="15" t="s">
        <v>462</v>
      </c>
      <c r="B1252" s="15" t="s">
        <v>342</v>
      </c>
      <c r="C1252" s="15"/>
      <c r="D1252" s="15"/>
      <c r="F1252" s="18" t="str">
        <f aca="false">IF(B1252="","",IFERROR(INDEX(Materials!$B$2:$B$301,MATCH(B1252,Materials!$A$2:$A$301,0)),""))</f>
        <v>Solvent</v>
      </c>
      <c r="G1252" s="18" t="str">
        <f aca="true">IF(AND(A1252="",B1252=""),"",IF(A1252="","Missing product",IF(B1252="","Missing material",IF(COUNTIF(ProductList,A1252)=0,"Product not in Products list",IF(COUNTIF(MaterialList,B1252)=0,"Material not in Materials list","OK")))))</f>
        <v>OK</v>
      </c>
      <c r="H1252" s="18" t="str">
        <f aca="false">IF(F1252="Active",A1252&amp;"|"&amp;COUNTIFS(A$2:A1252,A1252,F$2:F1252,"Active"),"")</f>
        <v/>
      </c>
      <c r="I1252" s="18" t="str">
        <f aca="false">IF(B1252="","",IF(SUMPRODUCT(MAX((A$1:A1251=A1252)*(B$1:B1251=B1252)*ROW(A$1:A1251)))=0,C1252&amp;"",IF(C1252="",INDEX(I$1:I1251,SUMPRODUCT(MAX((A$1:A1251=A1252)*(B$1:B1251=B1252)*ROW(A$1:A1251)))),IF(INDEX(I$1:I1251,SUMPRODUCT(MAX((A$1:A1251=A1252)*(B$1:B1251=B1252)*ROW(A$1:A1251))))="",C1252&amp;"",INDEX(I$1:I1251,SUMPRODUCT(MAX((A$1:A1251=A1252)*(B$1:B1251=B1252)*ROW(A$1:A1251))))&amp;"; "&amp;C1252))))</f>
        <v/>
      </c>
      <c r="J1252" s="18" t="str">
        <f aca="false">IF(A1252="","",A1252&amp;"|"&amp;COUNTIF(A$2:A1252,A1252))</f>
        <v>Prostica|19</v>
      </c>
      <c r="K1252" s="18" t="n">
        <f aca="false">IF(OR(A1252="",B1252=""),0,IF(COUNTIFS(A$2:A1252,A1252,B$2:B1252,B1252)=1,1,0))</f>
        <v>1</v>
      </c>
    </row>
    <row r="1253" customFormat="false" ht="15" hidden="false" customHeight="false" outlineLevel="0" collapsed="false">
      <c r="A1253" s="15" t="s">
        <v>463</v>
      </c>
      <c r="B1253" s="15" t="s">
        <v>87</v>
      </c>
      <c r="C1253" s="15"/>
      <c r="D1253" s="15"/>
      <c r="F1253" s="18" t="str">
        <f aca="false">IF(B1253="","",IFERROR(INDEX(Materials!$B$2:$B$301,MATCH(B1253,Materials!$A$2:$A$301,0)),""))</f>
        <v>Active</v>
      </c>
      <c r="G1253" s="18" t="str">
        <f aca="true">IF(AND(A1253="",B1253=""),"",IF(A1253="","Missing product",IF(B1253="","Missing material",IF(COUNTIF(ProductList,A1253)=0,"Product not in Products list",IF(COUNTIF(MaterialList,B1253)=0,"Material not in Materials list","OK")))))</f>
        <v>OK</v>
      </c>
      <c r="H1253" s="18" t="str">
        <f aca="false">IF(F1253="Active",A1253&amp;"|"&amp;COUNTIFS(A$2:A1253,A1253,F$2:F1253,"Active"),"")</f>
        <v>Vitacal Forte|1</v>
      </c>
      <c r="I1253" s="18" t="str">
        <f aca="false">IF(B1253="","",IF(SUMPRODUCT(MAX((A$1:A1252=A1253)*(B$1:B1252=B1253)*ROW(A$1:A1252)))=0,C1253&amp;"",IF(C1253="",INDEX(I$1:I1252,SUMPRODUCT(MAX((A$1:A1252=A1253)*(B$1:B1252=B1253)*ROW(A$1:A1252)))),IF(INDEX(I$1:I1252,SUMPRODUCT(MAX((A$1:A1252=A1253)*(B$1:B1252=B1253)*ROW(A$1:A1252))))="",C1253&amp;"",INDEX(I$1:I1252,SUMPRODUCT(MAX((A$1:A1252=A1253)*(B$1:B1252=B1253)*ROW(A$1:A1252))))&amp;"; "&amp;C1253))))</f>
        <v/>
      </c>
      <c r="J1253" s="18" t="str">
        <f aca="false">IF(A1253="","",A1253&amp;"|"&amp;COUNTIF(A$2:A1253,A1253))</f>
        <v>Vitacal Forte|1</v>
      </c>
      <c r="K1253" s="18" t="n">
        <f aca="false">IF(OR(A1253="",B1253=""),0,IF(COUNTIFS(A$2:A1253,A1253,B$2:B1253,B1253)=1,1,0))</f>
        <v>1</v>
      </c>
    </row>
    <row r="1254" customFormat="false" ht="15" hidden="false" customHeight="false" outlineLevel="0" collapsed="false">
      <c r="A1254" s="15" t="s">
        <v>463</v>
      </c>
      <c r="B1254" s="15" t="s">
        <v>210</v>
      </c>
      <c r="C1254" s="15"/>
      <c r="D1254" s="15"/>
      <c r="F1254" s="18" t="str">
        <f aca="false">IF(B1254="","",IFERROR(INDEX(Materials!$B$2:$B$301,MATCH(B1254,Materials!$A$2:$A$301,0)),""))</f>
        <v>Active</v>
      </c>
      <c r="G1254" s="18" t="str">
        <f aca="true">IF(AND(A1254="",B1254=""),"",IF(A1254="","Missing product",IF(B1254="","Missing material",IF(COUNTIF(ProductList,A1254)=0,"Product not in Products list",IF(COUNTIF(MaterialList,B1254)=0,"Material not in Materials list","OK")))))</f>
        <v>OK</v>
      </c>
      <c r="H1254" s="18" t="str">
        <f aca="false">IF(F1254="Active",A1254&amp;"|"&amp;COUNTIFS(A$2:A1254,A1254,F$2:F1254,"Active"),"")</f>
        <v>Vitacal Forte|2</v>
      </c>
      <c r="I1254" s="18" t="str">
        <f aca="false">IF(B1254="","",IF(SUMPRODUCT(MAX((A$1:A1253=A1254)*(B$1:B1253=B1254)*ROW(A$1:A1253)))=0,C1254&amp;"",IF(C1254="",INDEX(I$1:I1253,SUMPRODUCT(MAX((A$1:A1253=A1254)*(B$1:B1253=B1254)*ROW(A$1:A1253)))),IF(INDEX(I$1:I1253,SUMPRODUCT(MAX((A$1:A1253=A1254)*(B$1:B1253=B1254)*ROW(A$1:A1253))))="",C1254&amp;"",INDEX(I$1:I1253,SUMPRODUCT(MAX((A$1:A1253=A1254)*(B$1:B1253=B1254)*ROW(A$1:A1253))))&amp;"; "&amp;C1254))))</f>
        <v/>
      </c>
      <c r="J1254" s="18" t="str">
        <f aca="false">IF(A1254="","",A1254&amp;"|"&amp;COUNTIF(A$2:A1254,A1254))</f>
        <v>Vitacal Forte|2</v>
      </c>
      <c r="K1254" s="18" t="n">
        <f aca="false">IF(OR(A1254="",B1254=""),0,IF(COUNTIFS(A$2:A1254,A1254,B$2:B1254,B1254)=1,1,0))</f>
        <v>1</v>
      </c>
    </row>
    <row r="1255" customFormat="false" ht="15" hidden="false" customHeight="false" outlineLevel="0" collapsed="false">
      <c r="A1255" s="15" t="s">
        <v>463</v>
      </c>
      <c r="B1255" s="15" t="s">
        <v>212</v>
      </c>
      <c r="C1255" s="15"/>
      <c r="D1255" s="15"/>
      <c r="F1255" s="18" t="str">
        <f aca="false">IF(B1255="","",IFERROR(INDEX(Materials!$B$2:$B$301,MATCH(B1255,Materials!$A$2:$A$301,0)),""))</f>
        <v>Active</v>
      </c>
      <c r="G1255" s="18" t="str">
        <f aca="true">IF(AND(A1255="",B1255=""),"",IF(A1255="","Missing product",IF(B1255="","Missing material",IF(COUNTIF(ProductList,A1255)=0,"Product not in Products list",IF(COUNTIF(MaterialList,B1255)=0,"Material not in Materials list","OK")))))</f>
        <v>OK</v>
      </c>
      <c r="H1255" s="18" t="str">
        <f aca="false">IF(F1255="Active",A1255&amp;"|"&amp;COUNTIFS(A$2:A1255,A1255,F$2:F1255,"Active"),"")</f>
        <v>Vitacal Forte|3</v>
      </c>
      <c r="I1255" s="18" t="str">
        <f aca="false">IF(B1255="","",IF(SUMPRODUCT(MAX((A$1:A1254=A1255)*(B$1:B1254=B1255)*ROW(A$1:A1254)))=0,C1255&amp;"",IF(C1255="",INDEX(I$1:I1254,SUMPRODUCT(MAX((A$1:A1254=A1255)*(B$1:B1254=B1255)*ROW(A$1:A1254)))),IF(INDEX(I$1:I1254,SUMPRODUCT(MAX((A$1:A1254=A1255)*(B$1:B1254=B1255)*ROW(A$1:A1254))))="",C1255&amp;"",INDEX(I$1:I1254,SUMPRODUCT(MAX((A$1:A1254=A1255)*(B$1:B1254=B1255)*ROW(A$1:A1254))))&amp;"; "&amp;C1255))))</f>
        <v/>
      </c>
      <c r="J1255" s="18" t="str">
        <f aca="false">IF(A1255="","",A1255&amp;"|"&amp;COUNTIF(A$2:A1255,A1255))</f>
        <v>Vitacal Forte|3</v>
      </c>
      <c r="K1255" s="18" t="n">
        <f aca="false">IF(OR(A1255="",B1255=""),0,IF(COUNTIFS(A$2:A1255,A1255,B$2:B1255,B1255)=1,1,0))</f>
        <v>1</v>
      </c>
    </row>
    <row r="1256" customFormat="false" ht="15" hidden="false" customHeight="false" outlineLevel="0" collapsed="false">
      <c r="A1256" s="15" t="s">
        <v>463</v>
      </c>
      <c r="B1256" s="15" t="s">
        <v>158</v>
      </c>
      <c r="C1256" s="15"/>
      <c r="D1256" s="15"/>
      <c r="F1256" s="18" t="str">
        <f aca="false">IF(B1256="","",IFERROR(INDEX(Materials!$B$2:$B$301,MATCH(B1256,Materials!$A$2:$A$301,0)),""))</f>
        <v>Active</v>
      </c>
      <c r="G1256" s="18" t="str">
        <f aca="true">IF(AND(A1256="",B1256=""),"",IF(A1256="","Missing product",IF(B1256="","Missing material",IF(COUNTIF(ProductList,A1256)=0,"Product not in Products list",IF(COUNTIF(MaterialList,B1256)=0,"Material not in Materials list","OK")))))</f>
        <v>OK</v>
      </c>
      <c r="H1256" s="18" t="str">
        <f aca="false">IF(F1256="Active",A1256&amp;"|"&amp;COUNTIFS(A$2:A1256,A1256,F$2:F1256,"Active"),"")</f>
        <v>Vitacal Forte|4</v>
      </c>
      <c r="I1256" s="18" t="str">
        <f aca="false">IF(B1256="","",IF(SUMPRODUCT(MAX((A$1:A1255=A1256)*(B$1:B1255=B1256)*ROW(A$1:A1255)))=0,C1256&amp;"",IF(C1256="",INDEX(I$1:I1255,SUMPRODUCT(MAX((A$1:A1255=A1256)*(B$1:B1255=B1256)*ROW(A$1:A1255)))),IF(INDEX(I$1:I1255,SUMPRODUCT(MAX((A$1:A1255=A1256)*(B$1:B1255=B1256)*ROW(A$1:A1255))))="",C1256&amp;"",INDEX(I$1:I1255,SUMPRODUCT(MAX((A$1:A1255=A1256)*(B$1:B1255=B1256)*ROW(A$1:A1255))))&amp;"; "&amp;C1256))))</f>
        <v/>
      </c>
      <c r="J1256" s="18" t="str">
        <f aca="false">IF(A1256="","",A1256&amp;"|"&amp;COUNTIF(A$2:A1256,A1256))</f>
        <v>Vitacal Forte|4</v>
      </c>
      <c r="K1256" s="18" t="n">
        <f aca="false">IF(OR(A1256="",B1256=""),0,IF(COUNTIFS(A$2:A1256,A1256,B$2:B1256,B1256)=1,1,0))</f>
        <v>1</v>
      </c>
    </row>
    <row r="1257" customFormat="false" ht="15" hidden="false" customHeight="false" outlineLevel="0" collapsed="false">
      <c r="A1257" s="15" t="s">
        <v>463</v>
      </c>
      <c r="B1257" s="15" t="s">
        <v>160</v>
      </c>
      <c r="C1257" s="15"/>
      <c r="D1257" s="15"/>
      <c r="F1257" s="18" t="str">
        <f aca="false">IF(B1257="","",IFERROR(INDEX(Materials!$B$2:$B$301,MATCH(B1257,Materials!$A$2:$A$301,0)),""))</f>
        <v>Active</v>
      </c>
      <c r="G1257" s="18" t="str">
        <f aca="true">IF(AND(A1257="",B1257=""),"",IF(A1257="","Missing product",IF(B1257="","Missing material",IF(COUNTIF(ProductList,A1257)=0,"Product not in Products list",IF(COUNTIF(MaterialList,B1257)=0,"Material not in Materials list","OK")))))</f>
        <v>OK</v>
      </c>
      <c r="H1257" s="18" t="str">
        <f aca="false">IF(F1257="Active",A1257&amp;"|"&amp;COUNTIFS(A$2:A1257,A1257,F$2:F1257,"Active"),"")</f>
        <v>Vitacal Forte|5</v>
      </c>
      <c r="I1257" s="18" t="str">
        <f aca="false">IF(B1257="","",IF(SUMPRODUCT(MAX((A$1:A1256=A1257)*(B$1:B1256=B1257)*ROW(A$1:A1256)))=0,C1257&amp;"",IF(C1257="",INDEX(I$1:I1256,SUMPRODUCT(MAX((A$1:A1256=A1257)*(B$1:B1256=B1257)*ROW(A$1:A1256)))),IF(INDEX(I$1:I1256,SUMPRODUCT(MAX((A$1:A1256=A1257)*(B$1:B1256=B1257)*ROW(A$1:A1256))))="",C1257&amp;"",INDEX(I$1:I1256,SUMPRODUCT(MAX((A$1:A1256=A1257)*(B$1:B1256=B1257)*ROW(A$1:A1256))))&amp;"; "&amp;C1257))))</f>
        <v/>
      </c>
      <c r="J1257" s="18" t="str">
        <f aca="false">IF(A1257="","",A1257&amp;"|"&amp;COUNTIF(A$2:A1257,A1257))</f>
        <v>Vitacal Forte|5</v>
      </c>
      <c r="K1257" s="18" t="n">
        <f aca="false">IF(OR(A1257="",B1257=""),0,IF(COUNTIFS(A$2:A1257,A1257,B$2:B1257,B1257)=1,1,0))</f>
        <v>1</v>
      </c>
    </row>
    <row r="1258" customFormat="false" ht="15" hidden="false" customHeight="false" outlineLevel="0" collapsed="false">
      <c r="A1258" s="15" t="s">
        <v>463</v>
      </c>
      <c r="B1258" s="15" t="s">
        <v>97</v>
      </c>
      <c r="C1258" s="15"/>
      <c r="D1258" s="15"/>
      <c r="F1258" s="18" t="str">
        <f aca="false">IF(B1258="","",IFERROR(INDEX(Materials!$B$2:$B$301,MATCH(B1258,Materials!$A$2:$A$301,0)),""))</f>
        <v>Active</v>
      </c>
      <c r="G1258" s="18" t="str">
        <f aca="true">IF(AND(A1258="",B1258=""),"",IF(A1258="","Missing product",IF(B1258="","Missing material",IF(COUNTIF(ProductList,A1258)=0,"Product not in Products list",IF(COUNTIF(MaterialList,B1258)=0,"Material not in Materials list","OK")))))</f>
        <v>OK</v>
      </c>
      <c r="H1258" s="18" t="str">
        <f aca="false">IF(F1258="Active",A1258&amp;"|"&amp;COUNTIFS(A$2:A1258,A1258,F$2:F1258,"Active"),"")</f>
        <v>Vitacal Forte|6</v>
      </c>
      <c r="I1258" s="18" t="str">
        <f aca="false">IF(B1258="","",IF(SUMPRODUCT(MAX((A$1:A1257=A1258)*(B$1:B1257=B1258)*ROW(A$1:A1257)))=0,C1258&amp;"",IF(C1258="",INDEX(I$1:I1257,SUMPRODUCT(MAX((A$1:A1257=A1258)*(B$1:B1257=B1258)*ROW(A$1:A1257)))),IF(INDEX(I$1:I1257,SUMPRODUCT(MAX((A$1:A1257=A1258)*(B$1:B1257=B1258)*ROW(A$1:A1257))))="",C1258&amp;"",INDEX(I$1:I1257,SUMPRODUCT(MAX((A$1:A1257=A1258)*(B$1:B1257=B1258)*ROW(A$1:A1257))))&amp;"; "&amp;C1258))))</f>
        <v/>
      </c>
      <c r="J1258" s="18" t="str">
        <f aca="false">IF(A1258="","",A1258&amp;"|"&amp;COUNTIF(A$2:A1258,A1258))</f>
        <v>Vitacal Forte|6</v>
      </c>
      <c r="K1258" s="18" t="n">
        <f aca="false">IF(OR(A1258="",B1258=""),0,IF(COUNTIFS(A$2:A1258,A1258,B$2:B1258,B1258)=1,1,0))</f>
        <v>1</v>
      </c>
    </row>
    <row r="1259" customFormat="false" ht="15" hidden="false" customHeight="false" outlineLevel="0" collapsed="false">
      <c r="A1259" s="15" t="s">
        <v>463</v>
      </c>
      <c r="B1259" s="15" t="s">
        <v>83</v>
      </c>
      <c r="C1259" s="15"/>
      <c r="D1259" s="15"/>
      <c r="F1259" s="18" t="str">
        <f aca="false">IF(B1259="","",IFERROR(INDEX(Materials!$B$2:$B$301,MATCH(B1259,Materials!$A$2:$A$301,0)),""))</f>
        <v>Active</v>
      </c>
      <c r="G1259" s="18" t="str">
        <f aca="true">IF(AND(A1259="",B1259=""),"",IF(A1259="","Missing product",IF(B1259="","Missing material",IF(COUNTIF(ProductList,A1259)=0,"Product not in Products list",IF(COUNTIF(MaterialList,B1259)=0,"Material not in Materials list","OK")))))</f>
        <v>OK</v>
      </c>
      <c r="H1259" s="18" t="str">
        <f aca="false">IF(F1259="Active",A1259&amp;"|"&amp;COUNTIFS(A$2:A1259,A1259,F$2:F1259,"Active"),"")</f>
        <v>Vitacal Forte|7</v>
      </c>
      <c r="I1259" s="18" t="str">
        <f aca="false">IF(B1259="","",IF(SUMPRODUCT(MAX((A$1:A1258=A1259)*(B$1:B1258=B1259)*ROW(A$1:A1258)))=0,C1259&amp;"",IF(C1259="",INDEX(I$1:I1258,SUMPRODUCT(MAX((A$1:A1258=A1259)*(B$1:B1258=B1259)*ROW(A$1:A1258)))),IF(INDEX(I$1:I1258,SUMPRODUCT(MAX((A$1:A1258=A1259)*(B$1:B1258=B1259)*ROW(A$1:A1258))))="",C1259&amp;"",INDEX(I$1:I1258,SUMPRODUCT(MAX((A$1:A1258=A1259)*(B$1:B1258=B1259)*ROW(A$1:A1258))))&amp;"; "&amp;C1259))))</f>
        <v/>
      </c>
      <c r="J1259" s="18" t="str">
        <f aca="false">IF(A1259="","",A1259&amp;"|"&amp;COUNTIF(A$2:A1259,A1259))</f>
        <v>Vitacal Forte|7</v>
      </c>
      <c r="K1259" s="18" t="n">
        <f aca="false">IF(OR(A1259="",B1259=""),0,IF(COUNTIFS(A$2:A1259,A1259,B$2:B1259,B1259)=1,1,0))</f>
        <v>1</v>
      </c>
    </row>
    <row r="1260" customFormat="false" ht="15" hidden="false" customHeight="false" outlineLevel="0" collapsed="false">
      <c r="A1260" s="15" t="s">
        <v>463</v>
      </c>
      <c r="B1260" s="15" t="s">
        <v>79</v>
      </c>
      <c r="C1260" s="15"/>
      <c r="D1260" s="15"/>
      <c r="F1260" s="18" t="str">
        <f aca="false">IF(B1260="","",IFERROR(INDEX(Materials!$B$2:$B$301,MATCH(B1260,Materials!$A$2:$A$301,0)),""))</f>
        <v>Active</v>
      </c>
      <c r="G1260" s="18" t="str">
        <f aca="true">IF(AND(A1260="",B1260=""),"",IF(A1260="","Missing product",IF(B1260="","Missing material",IF(COUNTIF(ProductList,A1260)=0,"Product not in Products list",IF(COUNTIF(MaterialList,B1260)=0,"Material not in Materials list","OK")))))</f>
        <v>OK</v>
      </c>
      <c r="H1260" s="18" t="str">
        <f aca="false">IF(F1260="Active",A1260&amp;"|"&amp;COUNTIFS(A$2:A1260,A1260,F$2:F1260,"Active"),"")</f>
        <v>Vitacal Forte|8</v>
      </c>
      <c r="I1260" s="18" t="str">
        <f aca="false">IF(B1260="","",IF(SUMPRODUCT(MAX((A$1:A1259=A1260)*(B$1:B1259=B1260)*ROW(A$1:A1259)))=0,C1260&amp;"",IF(C1260="",INDEX(I$1:I1259,SUMPRODUCT(MAX((A$1:A1259=A1260)*(B$1:B1259=B1260)*ROW(A$1:A1259)))),IF(INDEX(I$1:I1259,SUMPRODUCT(MAX((A$1:A1259=A1260)*(B$1:B1259=B1260)*ROW(A$1:A1259))))="",C1260&amp;"",INDEX(I$1:I1259,SUMPRODUCT(MAX((A$1:A1259=A1260)*(B$1:B1259=B1260)*ROW(A$1:A1259))))&amp;"; "&amp;C1260))))</f>
        <v/>
      </c>
      <c r="J1260" s="18" t="str">
        <f aca="false">IF(A1260="","",A1260&amp;"|"&amp;COUNTIF(A$2:A1260,A1260))</f>
        <v>Vitacal Forte|8</v>
      </c>
      <c r="K1260" s="18" t="n">
        <f aca="false">IF(OR(A1260="",B1260=""),0,IF(COUNTIFS(A$2:A1260,A1260,B$2:B1260,B1260)=1,1,0))</f>
        <v>1</v>
      </c>
    </row>
    <row r="1261" customFormat="false" ht="15" hidden="false" customHeight="false" outlineLevel="0" collapsed="false">
      <c r="A1261" s="15" t="s">
        <v>463</v>
      </c>
      <c r="B1261" s="15" t="s">
        <v>214</v>
      </c>
      <c r="C1261" s="15"/>
      <c r="D1261" s="15"/>
      <c r="F1261" s="18" t="str">
        <f aca="false">IF(B1261="","",IFERROR(INDEX(Materials!$B$2:$B$301,MATCH(B1261,Materials!$A$2:$A$301,0)),""))</f>
        <v>Active</v>
      </c>
      <c r="G1261" s="18" t="str">
        <f aca="true">IF(AND(A1261="",B1261=""),"",IF(A1261="","Missing product",IF(B1261="","Missing material",IF(COUNTIF(ProductList,A1261)=0,"Product not in Products list",IF(COUNTIF(MaterialList,B1261)=0,"Material not in Materials list","OK")))))</f>
        <v>OK</v>
      </c>
      <c r="H1261" s="18" t="str">
        <f aca="false">IF(F1261="Active",A1261&amp;"|"&amp;COUNTIFS(A$2:A1261,A1261,F$2:F1261,"Active"),"")</f>
        <v>Vitacal Forte|9</v>
      </c>
      <c r="I1261" s="18" t="str">
        <f aca="false">IF(B1261="","",IF(SUMPRODUCT(MAX((A$1:A1260=A1261)*(B$1:B1260=B1261)*ROW(A$1:A1260)))=0,C1261&amp;"",IF(C1261="",INDEX(I$1:I1260,SUMPRODUCT(MAX((A$1:A1260=A1261)*(B$1:B1260=B1261)*ROW(A$1:A1260)))),IF(INDEX(I$1:I1260,SUMPRODUCT(MAX((A$1:A1260=A1261)*(B$1:B1260=B1261)*ROW(A$1:A1260))))="",C1261&amp;"",INDEX(I$1:I1260,SUMPRODUCT(MAX((A$1:A1260=A1261)*(B$1:B1260=B1261)*ROW(A$1:A1260))))&amp;"; "&amp;C1261))))</f>
        <v/>
      </c>
      <c r="J1261" s="18" t="str">
        <f aca="false">IF(A1261="","",A1261&amp;"|"&amp;COUNTIF(A$2:A1261,A1261))</f>
        <v>Vitacal Forte|9</v>
      </c>
      <c r="K1261" s="18" t="n">
        <f aca="false">IF(OR(A1261="",B1261=""),0,IF(COUNTIFS(A$2:A1261,A1261,B$2:B1261,B1261)=1,1,0))</f>
        <v>1</v>
      </c>
    </row>
    <row r="1262" customFormat="false" ht="15" hidden="false" customHeight="false" outlineLevel="0" collapsed="false">
      <c r="A1262" s="15" t="s">
        <v>463</v>
      </c>
      <c r="B1262" s="15" t="s">
        <v>293</v>
      </c>
      <c r="C1262" s="15"/>
      <c r="D1262" s="15"/>
      <c r="F1262" s="18" t="str">
        <f aca="false">IF(B1262="","",IFERROR(INDEX(Materials!$B$2:$B$301,MATCH(B1262,Materials!$A$2:$A$301,0)),""))</f>
        <v>Glidant</v>
      </c>
      <c r="G1262" s="18" t="str">
        <f aca="true">IF(AND(A1262="",B1262=""),"",IF(A1262="","Missing product",IF(B1262="","Missing material",IF(COUNTIF(ProductList,A1262)=0,"Product not in Products list",IF(COUNTIF(MaterialList,B1262)=0,"Material not in Materials list","OK")))))</f>
        <v>OK</v>
      </c>
      <c r="H1262" s="18" t="str">
        <f aca="false">IF(F1262="Active",A1262&amp;"|"&amp;COUNTIFS(A$2:A1262,A1262,F$2:F1262,"Active"),"")</f>
        <v/>
      </c>
      <c r="I1262" s="18" t="str">
        <f aca="false">IF(B1262="","",IF(SUMPRODUCT(MAX((A$1:A1261=A1262)*(B$1:B1261=B1262)*ROW(A$1:A1261)))=0,C1262&amp;"",IF(C1262="",INDEX(I$1:I1261,SUMPRODUCT(MAX((A$1:A1261=A1262)*(B$1:B1261=B1262)*ROW(A$1:A1261)))),IF(INDEX(I$1:I1261,SUMPRODUCT(MAX((A$1:A1261=A1262)*(B$1:B1261=B1262)*ROW(A$1:A1261))))="",C1262&amp;"",INDEX(I$1:I1261,SUMPRODUCT(MAX((A$1:A1261=A1262)*(B$1:B1261=B1262)*ROW(A$1:A1261))))&amp;"; "&amp;C1262))))</f>
        <v/>
      </c>
      <c r="J1262" s="18" t="str">
        <f aca="false">IF(A1262="","",A1262&amp;"|"&amp;COUNTIF(A$2:A1262,A1262))</f>
        <v>Vitacal Forte|10</v>
      </c>
      <c r="K1262" s="18" t="n">
        <f aca="false">IF(OR(A1262="",B1262=""),0,IF(COUNTIFS(A$2:A1262,A1262,B$2:B1262,B1262)=1,1,0))</f>
        <v>1</v>
      </c>
    </row>
    <row r="1263" customFormat="false" ht="15" hidden="false" customHeight="false" outlineLevel="0" collapsed="false">
      <c r="A1263" s="15" t="s">
        <v>463</v>
      </c>
      <c r="B1263" s="15" t="s">
        <v>298</v>
      </c>
      <c r="C1263" s="15"/>
      <c r="D1263" s="15"/>
      <c r="F1263" s="18" t="str">
        <f aca="false">IF(B1263="","",IFERROR(INDEX(Materials!$B$2:$B$301,MATCH(B1263,Materials!$A$2:$A$301,0)),""))</f>
        <v>Lubricant</v>
      </c>
      <c r="G1263" s="18" t="str">
        <f aca="true">IF(AND(A1263="",B1263=""),"",IF(A1263="","Missing product",IF(B1263="","Missing material",IF(COUNTIF(ProductList,A1263)=0,"Product not in Products list",IF(COUNTIF(MaterialList,B1263)=0,"Material not in Materials list","OK")))))</f>
        <v>OK</v>
      </c>
      <c r="H1263" s="18" t="str">
        <f aca="false">IF(F1263="Active",A1263&amp;"|"&amp;COUNTIFS(A$2:A1263,A1263,F$2:F1263,"Active"),"")</f>
        <v/>
      </c>
      <c r="I1263" s="18" t="str">
        <f aca="false">IF(B1263="","",IF(SUMPRODUCT(MAX((A$1:A1262=A1263)*(B$1:B1262=B1263)*ROW(A$1:A1262)))=0,C1263&amp;"",IF(C1263="",INDEX(I$1:I1262,SUMPRODUCT(MAX((A$1:A1262=A1263)*(B$1:B1262=B1263)*ROW(A$1:A1262)))),IF(INDEX(I$1:I1262,SUMPRODUCT(MAX((A$1:A1262=A1263)*(B$1:B1262=B1263)*ROW(A$1:A1262))))="",C1263&amp;"",INDEX(I$1:I1262,SUMPRODUCT(MAX((A$1:A1262=A1263)*(B$1:B1262=B1263)*ROW(A$1:A1262))))&amp;"; "&amp;C1263))))</f>
        <v/>
      </c>
      <c r="J1263" s="18" t="str">
        <f aca="false">IF(A1263="","",A1263&amp;"|"&amp;COUNTIF(A$2:A1263,A1263))</f>
        <v>Vitacal Forte|11</v>
      </c>
      <c r="K1263" s="18" t="n">
        <f aca="false">IF(OR(A1263="",B1263=""),0,IF(COUNTIFS(A$2:A1263,A1263,B$2:B1263,B1263)=1,1,0))</f>
        <v>1</v>
      </c>
    </row>
    <row r="1264" customFormat="false" ht="15" hidden="false" customHeight="false" outlineLevel="0" collapsed="false">
      <c r="A1264" s="15" t="s">
        <v>463</v>
      </c>
      <c r="B1264" s="15" t="s">
        <v>219</v>
      </c>
      <c r="C1264" s="15"/>
      <c r="D1264" s="15"/>
      <c r="F1264" s="18" t="str">
        <f aca="false">IF(B1264="","",IFERROR(INDEX(Materials!$B$2:$B$301,MATCH(B1264,Materials!$A$2:$A$301,0)),""))</f>
        <v>Binder</v>
      </c>
      <c r="G1264" s="18" t="str">
        <f aca="true">IF(AND(A1264="",B1264=""),"",IF(A1264="","Missing product",IF(B1264="","Missing material",IF(COUNTIF(ProductList,A1264)=0,"Product not in Products list",IF(COUNTIF(MaterialList,B1264)=0,"Material not in Materials list","OK")))))</f>
        <v>OK</v>
      </c>
      <c r="H1264" s="18" t="str">
        <f aca="false">IF(F1264="Active",A1264&amp;"|"&amp;COUNTIFS(A$2:A1264,A1264,F$2:F1264,"Active"),"")</f>
        <v/>
      </c>
      <c r="I1264" s="18" t="str">
        <f aca="false">IF(B1264="","",IF(SUMPRODUCT(MAX((A$1:A1263=A1264)*(B$1:B1263=B1264)*ROW(A$1:A1263)))=0,C1264&amp;"",IF(C1264="",INDEX(I$1:I1263,SUMPRODUCT(MAX((A$1:A1263=A1264)*(B$1:B1263=B1264)*ROW(A$1:A1263)))),IF(INDEX(I$1:I1263,SUMPRODUCT(MAX((A$1:A1263=A1264)*(B$1:B1263=B1264)*ROW(A$1:A1263))))="",C1264&amp;"",INDEX(I$1:I1263,SUMPRODUCT(MAX((A$1:A1263=A1264)*(B$1:B1263=B1264)*ROW(A$1:A1263))))&amp;"; "&amp;C1264))))</f>
        <v/>
      </c>
      <c r="J1264" s="18" t="str">
        <f aca="false">IF(A1264="","",A1264&amp;"|"&amp;COUNTIF(A$2:A1264,A1264))</f>
        <v>Vitacal Forte|12</v>
      </c>
      <c r="K1264" s="18" t="n">
        <f aca="false">IF(OR(A1264="",B1264=""),0,IF(COUNTIFS(A$2:A1264,A1264,B$2:B1264,B1264)=1,1,0))</f>
        <v>1</v>
      </c>
    </row>
    <row r="1265" customFormat="false" ht="15" hidden="false" customHeight="false" outlineLevel="0" collapsed="false">
      <c r="A1265" s="15" t="s">
        <v>463</v>
      </c>
      <c r="B1265" s="15" t="s">
        <v>270</v>
      </c>
      <c r="C1265" s="15"/>
      <c r="D1265" s="15"/>
      <c r="F1265" s="18" t="str">
        <f aca="false">IF(B1265="","",IFERROR(INDEX(Materials!$B$2:$B$301,MATCH(B1265,Materials!$A$2:$A$301,0)),""))</f>
        <v>Filler / Diluent</v>
      </c>
      <c r="G1265" s="18" t="str">
        <f aca="true">IF(AND(A1265="",B1265=""),"",IF(A1265="","Missing product",IF(B1265="","Missing material",IF(COUNTIF(ProductList,A1265)=0,"Product not in Products list",IF(COUNTIF(MaterialList,B1265)=0,"Material not in Materials list","OK")))))</f>
        <v>OK</v>
      </c>
      <c r="H1265" s="18" t="str">
        <f aca="false">IF(F1265="Active",A1265&amp;"|"&amp;COUNTIFS(A$2:A1265,A1265,F$2:F1265,"Active"),"")</f>
        <v/>
      </c>
      <c r="I1265" s="18" t="str">
        <f aca="false">IF(B1265="","",IF(SUMPRODUCT(MAX((A$1:A1264=A1265)*(B$1:B1264=B1265)*ROW(A$1:A1264)))=0,C1265&amp;"",IF(C1265="",INDEX(I$1:I1264,SUMPRODUCT(MAX((A$1:A1264=A1265)*(B$1:B1264=B1265)*ROW(A$1:A1264)))),IF(INDEX(I$1:I1264,SUMPRODUCT(MAX((A$1:A1264=A1265)*(B$1:B1264=B1265)*ROW(A$1:A1264))))="",C1265&amp;"",INDEX(I$1:I1264,SUMPRODUCT(MAX((A$1:A1264=A1265)*(B$1:B1264=B1265)*ROW(A$1:A1264))))&amp;"; "&amp;C1265))))</f>
        <v/>
      </c>
      <c r="J1265" s="18" t="str">
        <f aca="false">IF(A1265="","",A1265&amp;"|"&amp;COUNTIF(A$2:A1265,A1265))</f>
        <v>Vitacal Forte|13</v>
      </c>
      <c r="K1265" s="18" t="n">
        <f aca="false">IF(OR(A1265="",B1265=""),0,IF(COUNTIFS(A$2:A1265,A1265,B$2:B1265,B1265)=1,1,0))</f>
        <v>1</v>
      </c>
    </row>
    <row r="1266" customFormat="false" ht="15" hidden="false" customHeight="false" outlineLevel="0" collapsed="false">
      <c r="A1266" s="15" t="s">
        <v>463</v>
      </c>
      <c r="B1266" s="15" t="s">
        <v>40</v>
      </c>
      <c r="C1266" s="15"/>
      <c r="D1266" s="15"/>
      <c r="F1266" s="18" t="str">
        <f aca="false">IF(B1266="","",IFERROR(INDEX(Materials!$B$2:$B$301,MATCH(B1266,Materials!$A$2:$A$301,0)),""))</f>
        <v>Disintegrant</v>
      </c>
      <c r="G1266" s="18" t="str">
        <f aca="true">IF(AND(A1266="",B1266=""),"",IF(A1266="","Missing product",IF(B1266="","Missing material",IF(COUNTIF(ProductList,A1266)=0,"Product not in Products list",IF(COUNTIF(MaterialList,B1266)=0,"Material not in Materials list","OK")))))</f>
        <v>OK</v>
      </c>
      <c r="H1266" s="18" t="str">
        <f aca="false">IF(F1266="Active",A1266&amp;"|"&amp;COUNTIFS(A$2:A1266,A1266,F$2:F1266,"Active"),"")</f>
        <v/>
      </c>
      <c r="I1266" s="18" t="str">
        <f aca="false">IF(B1266="","",IF(SUMPRODUCT(MAX((A$1:A1265=A1266)*(B$1:B1265=B1266)*ROW(A$1:A1265)))=0,C1266&amp;"",IF(C1266="",INDEX(I$1:I1265,SUMPRODUCT(MAX((A$1:A1265=A1266)*(B$1:B1265=B1266)*ROW(A$1:A1265)))),IF(INDEX(I$1:I1265,SUMPRODUCT(MAX((A$1:A1265=A1266)*(B$1:B1265=B1266)*ROW(A$1:A1265))))="",C1266&amp;"",INDEX(I$1:I1265,SUMPRODUCT(MAX((A$1:A1265=A1266)*(B$1:B1265=B1266)*ROW(A$1:A1265))))&amp;"; "&amp;C1266))))</f>
        <v/>
      </c>
      <c r="J1266" s="18" t="str">
        <f aca="false">IF(A1266="","",A1266&amp;"|"&amp;COUNTIF(A$2:A1266,A1266))</f>
        <v>Vitacal Forte|14</v>
      </c>
      <c r="K1266" s="18" t="n">
        <f aca="false">IF(OR(A1266="",B1266=""),0,IF(COUNTIFS(A$2:A1266,A1266,B$2:B1266,B1266)=1,1,0))</f>
        <v>1</v>
      </c>
    </row>
    <row r="1267" customFormat="false" ht="15" hidden="false" customHeight="false" outlineLevel="0" collapsed="false">
      <c r="A1267" s="15" t="s">
        <v>463</v>
      </c>
      <c r="B1267" s="15" t="s">
        <v>342</v>
      </c>
      <c r="C1267" s="15"/>
      <c r="D1267" s="15"/>
      <c r="F1267" s="18" t="str">
        <f aca="false">IF(B1267="","",IFERROR(INDEX(Materials!$B$2:$B$301,MATCH(B1267,Materials!$A$2:$A$301,0)),""))</f>
        <v>Solvent</v>
      </c>
      <c r="G1267" s="18" t="str">
        <f aca="true">IF(AND(A1267="",B1267=""),"",IF(A1267="","Missing product",IF(B1267="","Missing material",IF(COUNTIF(ProductList,A1267)=0,"Product not in Products list",IF(COUNTIF(MaterialList,B1267)=0,"Material not in Materials list","OK")))))</f>
        <v>OK</v>
      </c>
      <c r="H1267" s="18" t="str">
        <f aca="false">IF(F1267="Active",A1267&amp;"|"&amp;COUNTIFS(A$2:A1267,A1267,F$2:F1267,"Active"),"")</f>
        <v/>
      </c>
      <c r="I1267" s="18" t="str">
        <f aca="false">IF(B1267="","",IF(SUMPRODUCT(MAX((A$1:A1266=A1267)*(B$1:B1266=B1267)*ROW(A$1:A1266)))=0,C1267&amp;"",IF(C1267="",INDEX(I$1:I1266,SUMPRODUCT(MAX((A$1:A1266=A1267)*(B$1:B1266=B1267)*ROW(A$1:A1266)))),IF(INDEX(I$1:I1266,SUMPRODUCT(MAX((A$1:A1266=A1267)*(B$1:B1266=B1267)*ROW(A$1:A1266))))="",C1267&amp;"",INDEX(I$1:I1266,SUMPRODUCT(MAX((A$1:A1266=A1267)*(B$1:B1266=B1267)*ROW(A$1:A1266))))&amp;"; "&amp;C1267))))</f>
        <v/>
      </c>
      <c r="J1267" s="18" t="str">
        <f aca="false">IF(A1267="","",A1267&amp;"|"&amp;COUNTIF(A$2:A1267,A1267))</f>
        <v>Vitacal Forte|15</v>
      </c>
      <c r="K1267" s="18" t="n">
        <f aca="false">IF(OR(A1267="",B1267=""),0,IF(COUNTIFS(A$2:A1267,A1267,B$2:B1267,B1267)=1,1,0))</f>
        <v>1</v>
      </c>
    </row>
    <row r="1268" customFormat="false" ht="15" hidden="false" customHeight="false" outlineLevel="0" collapsed="false">
      <c r="A1268" s="15" t="s">
        <v>464</v>
      </c>
      <c r="B1268" s="15" t="s">
        <v>95</v>
      </c>
      <c r="C1268" s="15"/>
      <c r="D1268" s="15"/>
      <c r="F1268" s="18" t="str">
        <f aca="false">IF(B1268="","",IFERROR(INDEX(Materials!$B$2:$B$301,MATCH(B1268,Materials!$A$2:$A$301,0)),""))</f>
        <v>Active</v>
      </c>
      <c r="G1268" s="18" t="str">
        <f aca="true">IF(AND(A1268="",B1268=""),"",IF(A1268="","Missing product",IF(B1268="","Missing material",IF(COUNTIF(ProductList,A1268)=0,"Product not in Products list",IF(COUNTIF(MaterialList,B1268)=0,"Material not in Materials list","OK")))))</f>
        <v>OK</v>
      </c>
      <c r="H1268" s="18" t="str">
        <f aca="false">IF(F1268="Active",A1268&amp;"|"&amp;COUNTIFS(A$2:A1268,A1268,F$2:F1268,"Active"),"")</f>
        <v>Burning Fat|1</v>
      </c>
      <c r="I1268" s="18" t="str">
        <f aca="false">IF(B1268="","",IF(SUMPRODUCT(MAX((A$1:A1267=A1268)*(B$1:B1267=B1268)*ROW(A$1:A1267)))=0,C1268&amp;"",IF(C1268="",INDEX(I$1:I1267,SUMPRODUCT(MAX((A$1:A1267=A1268)*(B$1:B1267=B1268)*ROW(A$1:A1267)))),IF(INDEX(I$1:I1267,SUMPRODUCT(MAX((A$1:A1267=A1268)*(B$1:B1267=B1268)*ROW(A$1:A1267))))="",C1268&amp;"",INDEX(I$1:I1267,SUMPRODUCT(MAX((A$1:A1267=A1268)*(B$1:B1267=B1268)*ROW(A$1:A1267))))&amp;"; "&amp;C1268))))</f>
        <v/>
      </c>
      <c r="J1268" s="18" t="str">
        <f aca="false">IF(A1268="","",A1268&amp;"|"&amp;COUNTIF(A$2:A1268,A1268))</f>
        <v>Burning Fat|1</v>
      </c>
      <c r="K1268" s="18" t="n">
        <f aca="false">IF(OR(A1268="",B1268=""),0,IF(COUNTIFS(A$2:A1268,A1268,B$2:B1268,B1268)=1,1,0))</f>
        <v>1</v>
      </c>
    </row>
    <row r="1269" customFormat="false" ht="15" hidden="false" customHeight="false" outlineLevel="0" collapsed="false">
      <c r="A1269" s="15" t="s">
        <v>464</v>
      </c>
      <c r="B1269" s="15" t="s">
        <v>92</v>
      </c>
      <c r="C1269" s="15"/>
      <c r="D1269" s="15"/>
      <c r="F1269" s="18" t="str">
        <f aca="false">IF(B1269="","",IFERROR(INDEX(Materials!$B$2:$B$301,MATCH(B1269,Materials!$A$2:$A$301,0)),""))</f>
        <v>Active</v>
      </c>
      <c r="G1269" s="18" t="str">
        <f aca="true">IF(AND(A1269="",B1269=""),"",IF(A1269="","Missing product",IF(B1269="","Missing material",IF(COUNTIF(ProductList,A1269)=0,"Product not in Products list",IF(COUNTIF(MaterialList,B1269)=0,"Material not in Materials list","OK")))))</f>
        <v>OK</v>
      </c>
      <c r="H1269" s="18" t="str">
        <f aca="false">IF(F1269="Active",A1269&amp;"|"&amp;COUNTIFS(A$2:A1269,A1269,F$2:F1269,"Active"),"")</f>
        <v>Burning Fat|2</v>
      </c>
      <c r="I1269" s="18" t="str">
        <f aca="false">IF(B1269="","",IF(SUMPRODUCT(MAX((A$1:A1268=A1269)*(B$1:B1268=B1269)*ROW(A$1:A1268)))=0,C1269&amp;"",IF(C1269="",INDEX(I$1:I1268,SUMPRODUCT(MAX((A$1:A1268=A1269)*(B$1:B1268=B1269)*ROW(A$1:A1268)))),IF(INDEX(I$1:I1268,SUMPRODUCT(MAX((A$1:A1268=A1269)*(B$1:B1268=B1269)*ROW(A$1:A1268))))="",C1269&amp;"",INDEX(I$1:I1268,SUMPRODUCT(MAX((A$1:A1268=A1269)*(B$1:B1268=B1269)*ROW(A$1:A1268))))&amp;"; "&amp;C1269))))</f>
        <v/>
      </c>
      <c r="J1269" s="18" t="str">
        <f aca="false">IF(A1269="","",A1269&amp;"|"&amp;COUNTIF(A$2:A1269,A1269))</f>
        <v>Burning Fat|2</v>
      </c>
      <c r="K1269" s="18" t="n">
        <f aca="false">IF(OR(A1269="",B1269=""),0,IF(COUNTIFS(A$2:A1269,A1269,B$2:B1269,B1269)=1,1,0))</f>
        <v>1</v>
      </c>
    </row>
    <row r="1270" customFormat="false" ht="15" hidden="false" customHeight="false" outlineLevel="0" collapsed="false">
      <c r="A1270" s="15" t="s">
        <v>464</v>
      </c>
      <c r="B1270" s="15" t="s">
        <v>270</v>
      </c>
      <c r="C1270" s="15" t="s">
        <v>489</v>
      </c>
      <c r="D1270" s="15"/>
      <c r="F1270" s="18" t="str">
        <f aca="false">IF(B1270="","",IFERROR(INDEX(Materials!$B$2:$B$301,MATCH(B1270,Materials!$A$2:$A$301,0)),""))</f>
        <v>Filler / Diluent</v>
      </c>
      <c r="G1270" s="18" t="str">
        <f aca="true">IF(AND(A1270="",B1270=""),"",IF(A1270="","Missing product",IF(B1270="","Missing material",IF(COUNTIF(ProductList,A1270)=0,"Product not in Products list",IF(COUNTIF(MaterialList,B1270)=0,"Material not in Materials list","OK")))))</f>
        <v>OK</v>
      </c>
      <c r="H1270" s="18" t="str">
        <f aca="false">IF(F1270="Active",A1270&amp;"|"&amp;COUNTIFS(A$2:A1270,A1270,F$2:F1270,"Active"),"")</f>
        <v/>
      </c>
      <c r="I1270" s="18" t="str">
        <f aca="false">IF(B1270="","",IF(SUMPRODUCT(MAX((A$1:A1269=A1270)*(B$1:B1269=B1270)*ROW(A$1:A1269)))=0,C1270&amp;"",IF(C1270="",INDEX(I$1:I1269,SUMPRODUCT(MAX((A$1:A1269=A1270)*(B$1:B1269=B1270)*ROW(A$1:A1269)))),IF(INDEX(I$1:I1269,SUMPRODUCT(MAX((A$1:A1269=A1270)*(B$1:B1269=B1270)*ROW(A$1:A1269))))="",C1270&amp;"",INDEX(I$1:I1269,SUMPRODUCT(MAX((A$1:A1269=A1270)*(B$1:B1269=B1270)*ROW(A$1:A1269))))&amp;"; "&amp;C1270))))</f>
        <v>Intra-granular</v>
      </c>
      <c r="J1270" s="18" t="str">
        <f aca="false">IF(A1270="","",A1270&amp;"|"&amp;COUNTIF(A$2:A1270,A1270))</f>
        <v>Burning Fat|3</v>
      </c>
      <c r="K1270" s="18" t="n">
        <f aca="false">IF(OR(A1270="",B1270=""),0,IF(COUNTIFS(A$2:A1270,A1270,B$2:B1270,B1270)=1,1,0))</f>
        <v>1</v>
      </c>
    </row>
    <row r="1271" customFormat="false" ht="15" hidden="false" customHeight="false" outlineLevel="0" collapsed="false">
      <c r="A1271" s="15" t="s">
        <v>464</v>
      </c>
      <c r="B1271" s="15" t="s">
        <v>91</v>
      </c>
      <c r="C1271" s="15"/>
      <c r="D1271" s="15"/>
      <c r="F1271" s="18" t="str">
        <f aca="false">IF(B1271="","",IFERROR(INDEX(Materials!$B$2:$B$301,MATCH(B1271,Materials!$A$2:$A$301,0)),""))</f>
        <v>Active</v>
      </c>
      <c r="G1271" s="18" t="str">
        <f aca="true">IF(AND(A1271="",B1271=""),"",IF(A1271="","Missing product",IF(B1271="","Missing material",IF(COUNTIF(ProductList,A1271)=0,"Product not in Products list",IF(COUNTIF(MaterialList,B1271)=0,"Material not in Materials list","OK")))))</f>
        <v>OK</v>
      </c>
      <c r="H1271" s="18" t="str">
        <f aca="false">IF(F1271="Active",A1271&amp;"|"&amp;COUNTIFS(A$2:A1271,A1271,F$2:F1271,"Active"),"")</f>
        <v>Burning Fat|3</v>
      </c>
      <c r="I1271" s="18" t="str">
        <f aca="false">IF(B1271="","",IF(SUMPRODUCT(MAX((A$1:A1270=A1271)*(B$1:B1270=B1271)*ROW(A$1:A1270)))=0,C1271&amp;"",IF(C1271="",INDEX(I$1:I1270,SUMPRODUCT(MAX((A$1:A1270=A1271)*(B$1:B1270=B1271)*ROW(A$1:A1270)))),IF(INDEX(I$1:I1270,SUMPRODUCT(MAX((A$1:A1270=A1271)*(B$1:B1270=B1271)*ROW(A$1:A1270))))="",C1271&amp;"",INDEX(I$1:I1270,SUMPRODUCT(MAX((A$1:A1270=A1271)*(B$1:B1270=B1271)*ROW(A$1:A1270))))&amp;"; "&amp;C1271))))</f>
        <v/>
      </c>
      <c r="J1271" s="18" t="str">
        <f aca="false">IF(A1271="","",A1271&amp;"|"&amp;COUNTIF(A$2:A1271,A1271))</f>
        <v>Burning Fat|4</v>
      </c>
      <c r="K1271" s="18" t="n">
        <f aca="false">IF(OR(A1271="",B1271=""),0,IF(COUNTIFS(A$2:A1271,A1271,B$2:B1271,B1271)=1,1,0))</f>
        <v>1</v>
      </c>
    </row>
    <row r="1272" customFormat="false" ht="15" hidden="false" customHeight="false" outlineLevel="0" collapsed="false">
      <c r="A1272" s="15" t="s">
        <v>464</v>
      </c>
      <c r="B1272" s="15" t="s">
        <v>130</v>
      </c>
      <c r="C1272" s="15"/>
      <c r="D1272" s="15"/>
      <c r="F1272" s="18" t="str">
        <f aca="false">IF(B1272="","",IFERROR(INDEX(Materials!$B$2:$B$301,MATCH(B1272,Materials!$A$2:$A$301,0)),""))</f>
        <v>Active</v>
      </c>
      <c r="G1272" s="18" t="str">
        <f aca="true">IF(AND(A1272="",B1272=""),"",IF(A1272="","Missing product",IF(B1272="","Missing material",IF(COUNTIF(ProductList,A1272)=0,"Product not in Products list",IF(COUNTIF(MaterialList,B1272)=0,"Material not in Materials list","OK")))))</f>
        <v>OK</v>
      </c>
      <c r="H1272" s="18" t="str">
        <f aca="false">IF(F1272="Active",A1272&amp;"|"&amp;COUNTIFS(A$2:A1272,A1272,F$2:F1272,"Active"),"")</f>
        <v>Burning Fat|4</v>
      </c>
      <c r="I1272" s="18" t="str">
        <f aca="false">IF(B1272="","",IF(SUMPRODUCT(MAX((A$1:A1271=A1272)*(B$1:B1271=B1272)*ROW(A$1:A1271)))=0,C1272&amp;"",IF(C1272="",INDEX(I$1:I1271,SUMPRODUCT(MAX((A$1:A1271=A1272)*(B$1:B1271=B1272)*ROW(A$1:A1271)))),IF(INDEX(I$1:I1271,SUMPRODUCT(MAX((A$1:A1271=A1272)*(B$1:B1271=B1272)*ROW(A$1:A1271))))="",C1272&amp;"",INDEX(I$1:I1271,SUMPRODUCT(MAX((A$1:A1271=A1272)*(B$1:B1271=B1272)*ROW(A$1:A1271))))&amp;"; "&amp;C1272))))</f>
        <v/>
      </c>
      <c r="J1272" s="18" t="str">
        <f aca="false">IF(A1272="","",A1272&amp;"|"&amp;COUNTIF(A$2:A1272,A1272))</f>
        <v>Burning Fat|5</v>
      </c>
      <c r="K1272" s="18" t="n">
        <f aca="false">IF(OR(A1272="",B1272=""),0,IF(COUNTIFS(A$2:A1272,A1272,B$2:B1272,B1272)=1,1,0))</f>
        <v>1</v>
      </c>
    </row>
    <row r="1273" customFormat="false" ht="15" hidden="false" customHeight="false" outlineLevel="0" collapsed="false">
      <c r="A1273" s="15" t="s">
        <v>464</v>
      </c>
      <c r="B1273" s="15" t="s">
        <v>142</v>
      </c>
      <c r="C1273" s="15"/>
      <c r="D1273" s="15"/>
      <c r="F1273" s="18" t="str">
        <f aca="false">IF(B1273="","",IFERROR(INDEX(Materials!$B$2:$B$301,MATCH(B1273,Materials!$A$2:$A$301,0)),""))</f>
        <v>Active</v>
      </c>
      <c r="G1273" s="18" t="str">
        <f aca="true">IF(AND(A1273="",B1273=""),"",IF(A1273="","Missing product",IF(B1273="","Missing material",IF(COUNTIF(ProductList,A1273)=0,"Product not in Products list",IF(COUNTIF(MaterialList,B1273)=0,"Material not in Materials list","OK")))))</f>
        <v>OK</v>
      </c>
      <c r="H1273" s="18" t="str">
        <f aca="false">IF(F1273="Active",A1273&amp;"|"&amp;COUNTIFS(A$2:A1273,A1273,F$2:F1273,"Active"),"")</f>
        <v>Burning Fat|5</v>
      </c>
      <c r="I1273" s="18" t="str">
        <f aca="false">IF(B1273="","",IF(SUMPRODUCT(MAX((A$1:A1272=A1273)*(B$1:B1272=B1273)*ROW(A$1:A1272)))=0,C1273&amp;"",IF(C1273="",INDEX(I$1:I1272,SUMPRODUCT(MAX((A$1:A1272=A1273)*(B$1:B1272=B1273)*ROW(A$1:A1272)))),IF(INDEX(I$1:I1272,SUMPRODUCT(MAX((A$1:A1272=A1273)*(B$1:B1272=B1273)*ROW(A$1:A1272))))="",C1273&amp;"",INDEX(I$1:I1272,SUMPRODUCT(MAX((A$1:A1272=A1273)*(B$1:B1272=B1273)*ROW(A$1:A1272))))&amp;"; "&amp;C1273))))</f>
        <v/>
      </c>
      <c r="J1273" s="18" t="str">
        <f aca="false">IF(A1273="","",A1273&amp;"|"&amp;COUNTIF(A$2:A1273,A1273))</f>
        <v>Burning Fat|6</v>
      </c>
      <c r="K1273" s="18" t="n">
        <f aca="false">IF(OR(A1273="",B1273=""),0,IF(COUNTIFS(A$2:A1273,A1273,B$2:B1273,B1273)=1,1,0))</f>
        <v>1</v>
      </c>
    </row>
    <row r="1274" customFormat="false" ht="15" hidden="false" customHeight="false" outlineLevel="0" collapsed="false">
      <c r="A1274" s="15" t="s">
        <v>464</v>
      </c>
      <c r="B1274" s="15" t="s">
        <v>145</v>
      </c>
      <c r="C1274" s="15"/>
      <c r="D1274" s="15"/>
      <c r="F1274" s="18" t="str">
        <f aca="false">IF(B1274="","",IFERROR(INDEX(Materials!$B$2:$B$301,MATCH(B1274,Materials!$A$2:$A$301,0)),""))</f>
        <v>Active</v>
      </c>
      <c r="G1274" s="18" t="str">
        <f aca="true">IF(AND(A1274="",B1274=""),"",IF(A1274="","Missing product",IF(B1274="","Missing material",IF(COUNTIF(ProductList,A1274)=0,"Product not in Products list",IF(COUNTIF(MaterialList,B1274)=0,"Material not in Materials list","OK")))))</f>
        <v>OK</v>
      </c>
      <c r="H1274" s="18" t="str">
        <f aca="false">IF(F1274="Active",A1274&amp;"|"&amp;COUNTIFS(A$2:A1274,A1274,F$2:F1274,"Active"),"")</f>
        <v>Burning Fat|6</v>
      </c>
      <c r="I1274" s="18" t="str">
        <f aca="false">IF(B1274="","",IF(SUMPRODUCT(MAX((A$1:A1273=A1274)*(B$1:B1273=B1274)*ROW(A$1:A1273)))=0,C1274&amp;"",IF(C1274="",INDEX(I$1:I1273,SUMPRODUCT(MAX((A$1:A1273=A1274)*(B$1:B1273=B1274)*ROW(A$1:A1273)))),IF(INDEX(I$1:I1273,SUMPRODUCT(MAX((A$1:A1273=A1274)*(B$1:B1273=B1274)*ROW(A$1:A1273))))="",C1274&amp;"",INDEX(I$1:I1273,SUMPRODUCT(MAX((A$1:A1273=A1274)*(B$1:B1273=B1274)*ROW(A$1:A1273))))&amp;"; "&amp;C1274))))</f>
        <v/>
      </c>
      <c r="J1274" s="18" t="str">
        <f aca="false">IF(A1274="","",A1274&amp;"|"&amp;COUNTIF(A$2:A1274,A1274))</f>
        <v>Burning Fat|7</v>
      </c>
      <c r="K1274" s="18" t="n">
        <f aca="false">IF(OR(A1274="",B1274=""),0,IF(COUNTIFS(A$2:A1274,A1274,B$2:B1274,B1274)=1,1,0))</f>
        <v>1</v>
      </c>
    </row>
    <row r="1275" customFormat="false" ht="15" hidden="false" customHeight="false" outlineLevel="0" collapsed="false">
      <c r="A1275" s="15" t="s">
        <v>464</v>
      </c>
      <c r="B1275" s="15" t="s">
        <v>260</v>
      </c>
      <c r="C1275" s="15"/>
      <c r="D1275" s="15"/>
      <c r="F1275" s="18" t="str">
        <f aca="false">IF(B1275="","",IFERROR(INDEX(Materials!$B$2:$B$301,MATCH(B1275,Materials!$A$2:$A$301,0)),""))</f>
        <v>Filler / Diluent</v>
      </c>
      <c r="G1275" s="18" t="str">
        <f aca="true">IF(AND(A1275="",B1275=""),"",IF(A1275="","Missing product",IF(B1275="","Missing material",IF(COUNTIF(ProductList,A1275)=0,"Product not in Products list",IF(COUNTIF(MaterialList,B1275)=0,"Material not in Materials list","OK")))))</f>
        <v>OK</v>
      </c>
      <c r="H1275" s="18" t="str">
        <f aca="false">IF(F1275="Active",A1275&amp;"|"&amp;COUNTIFS(A$2:A1275,A1275,F$2:F1275,"Active"),"")</f>
        <v/>
      </c>
      <c r="I1275" s="18" t="str">
        <f aca="false">IF(B1275="","",IF(SUMPRODUCT(MAX((A$1:A1274=A1275)*(B$1:B1274=B1275)*ROW(A$1:A1274)))=0,C1275&amp;"",IF(C1275="",INDEX(I$1:I1274,SUMPRODUCT(MAX((A$1:A1274=A1275)*(B$1:B1274=B1275)*ROW(A$1:A1274)))),IF(INDEX(I$1:I1274,SUMPRODUCT(MAX((A$1:A1274=A1275)*(B$1:B1274=B1275)*ROW(A$1:A1274))))="",C1275&amp;"",INDEX(I$1:I1274,SUMPRODUCT(MAX((A$1:A1274=A1275)*(B$1:B1274=B1275)*ROW(A$1:A1274))))&amp;"; "&amp;C1275))))</f>
        <v/>
      </c>
      <c r="J1275" s="18" t="str">
        <f aca="false">IF(A1275="","",A1275&amp;"|"&amp;COUNTIF(A$2:A1275,A1275))</f>
        <v>Burning Fat|8</v>
      </c>
      <c r="K1275" s="18" t="n">
        <f aca="false">IF(OR(A1275="",B1275=""),0,IF(COUNTIFS(A$2:A1275,A1275,B$2:B1275,B1275)=1,1,0))</f>
        <v>1</v>
      </c>
    </row>
    <row r="1276" customFormat="false" ht="15" hidden="false" customHeight="false" outlineLevel="0" collapsed="false">
      <c r="A1276" s="15" t="s">
        <v>464</v>
      </c>
      <c r="B1276" s="15" t="s">
        <v>219</v>
      </c>
      <c r="C1276" s="15" t="s">
        <v>489</v>
      </c>
      <c r="D1276" s="15"/>
      <c r="F1276" s="18" t="str">
        <f aca="false">IF(B1276="","",IFERROR(INDEX(Materials!$B$2:$B$301,MATCH(B1276,Materials!$A$2:$A$301,0)),""))</f>
        <v>Binder</v>
      </c>
      <c r="G1276" s="18" t="str">
        <f aca="true">IF(AND(A1276="",B1276=""),"",IF(A1276="","Missing product",IF(B1276="","Missing material",IF(COUNTIF(ProductList,A1276)=0,"Product not in Products list",IF(COUNTIF(MaterialList,B1276)=0,"Material not in Materials list","OK")))))</f>
        <v>OK</v>
      </c>
      <c r="H1276" s="18" t="str">
        <f aca="false">IF(F1276="Active",A1276&amp;"|"&amp;COUNTIFS(A$2:A1276,A1276,F$2:F1276,"Active"),"")</f>
        <v/>
      </c>
      <c r="I1276" s="18" t="str">
        <f aca="false">IF(B1276="","",IF(SUMPRODUCT(MAX((A$1:A1275=A1276)*(B$1:B1275=B1276)*ROW(A$1:A1275)))=0,C1276&amp;"",IF(C1276="",INDEX(I$1:I1275,SUMPRODUCT(MAX((A$1:A1275=A1276)*(B$1:B1275=B1276)*ROW(A$1:A1275)))),IF(INDEX(I$1:I1275,SUMPRODUCT(MAX((A$1:A1275=A1276)*(B$1:B1275=B1276)*ROW(A$1:A1275))))="",C1276&amp;"",INDEX(I$1:I1275,SUMPRODUCT(MAX((A$1:A1275=A1276)*(B$1:B1275=B1276)*ROW(A$1:A1275))))&amp;"; "&amp;C1276))))</f>
        <v>Intra-granular</v>
      </c>
      <c r="J1276" s="18" t="str">
        <f aca="false">IF(A1276="","",A1276&amp;"|"&amp;COUNTIF(A$2:A1276,A1276))</f>
        <v>Burning Fat|9</v>
      </c>
      <c r="K1276" s="18" t="n">
        <f aca="false">IF(OR(A1276="",B1276=""),0,IF(COUNTIFS(A$2:A1276,A1276,B$2:B1276,B1276)=1,1,0))</f>
        <v>1</v>
      </c>
    </row>
    <row r="1277" customFormat="false" ht="15" hidden="false" customHeight="false" outlineLevel="0" collapsed="false">
      <c r="A1277" s="15" t="s">
        <v>464</v>
      </c>
      <c r="B1277" s="15" t="s">
        <v>219</v>
      </c>
      <c r="C1277" s="15" t="s">
        <v>220</v>
      </c>
      <c r="D1277" s="15"/>
      <c r="F1277" s="18" t="str">
        <f aca="false">IF(B1277="","",IFERROR(INDEX(Materials!$B$2:$B$301,MATCH(B1277,Materials!$A$2:$A$301,0)),""))</f>
        <v>Binder</v>
      </c>
      <c r="G1277" s="18" t="str">
        <f aca="true">IF(AND(A1277="",B1277=""),"",IF(A1277="","Missing product",IF(B1277="","Missing material",IF(COUNTIF(ProductList,A1277)=0,"Product not in Products list",IF(COUNTIF(MaterialList,B1277)=0,"Material not in Materials list","OK")))))</f>
        <v>OK</v>
      </c>
      <c r="H1277" s="18" t="str">
        <f aca="false">IF(F1277="Active",A1277&amp;"|"&amp;COUNTIFS(A$2:A1277,A1277,F$2:F1277,"Active"),"")</f>
        <v/>
      </c>
      <c r="I1277" s="18" t="str">
        <f aca="false">IF(B1277="","",IF(SUMPRODUCT(MAX((A$1:A1276=A1277)*(B$1:B1276=B1277)*ROW(A$1:A1276)))=0,C1277&amp;"",IF(C1277="",INDEX(I$1:I1276,SUMPRODUCT(MAX((A$1:A1276=A1277)*(B$1:B1276=B1277)*ROW(A$1:A1276)))),IF(INDEX(I$1:I1276,SUMPRODUCT(MAX((A$1:A1276=A1277)*(B$1:B1276=B1277)*ROW(A$1:A1276))))="",C1277&amp;"",INDEX(I$1:I1276,SUMPRODUCT(MAX((A$1:A1276=A1277)*(B$1:B1276=B1277)*ROW(A$1:A1276))))&amp;"; "&amp;C1277))))</f>
        <v>Intra-granular; Binder</v>
      </c>
      <c r="J1277" s="18" t="str">
        <f aca="false">IF(A1277="","",A1277&amp;"|"&amp;COUNTIF(A$2:A1277,A1277))</f>
        <v>Burning Fat|10</v>
      </c>
      <c r="K1277" s="18" t="n">
        <f aca="false">IF(OR(A1277="",B1277=""),0,IF(COUNTIFS(A$2:A1277,A1277,B$2:B1277,B1277)=1,1,0))</f>
        <v>0</v>
      </c>
    </row>
    <row r="1278" customFormat="false" ht="15" hidden="false" customHeight="false" outlineLevel="0" collapsed="false">
      <c r="A1278" s="15" t="s">
        <v>464</v>
      </c>
      <c r="B1278" s="15" t="s">
        <v>338</v>
      </c>
      <c r="C1278" s="15" t="s">
        <v>491</v>
      </c>
      <c r="D1278" s="15"/>
      <c r="F1278" s="18" t="str">
        <f aca="false">IF(B1278="","",IFERROR(INDEX(Materials!$B$2:$B$301,MATCH(B1278,Materials!$A$2:$A$301,0)),""))</f>
        <v>Solvent</v>
      </c>
      <c r="G1278" s="18" t="str">
        <f aca="true">IF(AND(A1278="",B1278=""),"",IF(A1278="","Missing product",IF(B1278="","Missing material",IF(COUNTIF(ProductList,A1278)=0,"Product not in Products list",IF(COUNTIF(MaterialList,B1278)=0,"Material not in Materials list","OK")))))</f>
        <v>OK</v>
      </c>
      <c r="H1278" s="18" t="str">
        <f aca="false">IF(F1278="Active",A1278&amp;"|"&amp;COUNTIFS(A$2:A1278,A1278,F$2:F1278,"Active"),"")</f>
        <v/>
      </c>
      <c r="I1278" s="18" t="str">
        <f aca="false">IF(B1278="","",IF(SUMPRODUCT(MAX((A$1:A1277=A1278)*(B$1:B1277=B1278)*ROW(A$1:A1277)))=0,C1278&amp;"",IF(C1278="",INDEX(I$1:I1277,SUMPRODUCT(MAX((A$1:A1277=A1278)*(B$1:B1277=B1278)*ROW(A$1:A1277)))),IF(INDEX(I$1:I1277,SUMPRODUCT(MAX((A$1:A1277=A1278)*(B$1:B1277=B1278)*ROW(A$1:A1277))))="",C1278&amp;"",INDEX(I$1:I1277,SUMPRODUCT(MAX((A$1:A1277=A1278)*(B$1:B1277=B1278)*ROW(A$1:A1277))))&amp;"; "&amp;C1278))))</f>
        <v>Binder Solvent</v>
      </c>
      <c r="J1278" s="18" t="str">
        <f aca="false">IF(A1278="","",A1278&amp;"|"&amp;COUNTIF(A$2:A1278,A1278))</f>
        <v>Burning Fat|11</v>
      </c>
      <c r="K1278" s="18" t="n">
        <f aca="false">IF(OR(A1278="",B1278=""),0,IF(COUNTIFS(A$2:A1278,A1278,B$2:B1278,B1278)=1,1,0))</f>
        <v>1</v>
      </c>
    </row>
    <row r="1279" customFormat="false" ht="15" hidden="false" customHeight="false" outlineLevel="0" collapsed="false">
      <c r="A1279" s="15" t="s">
        <v>464</v>
      </c>
      <c r="B1279" s="15" t="s">
        <v>341</v>
      </c>
      <c r="C1279" s="15" t="s">
        <v>491</v>
      </c>
      <c r="D1279" s="15"/>
      <c r="F1279" s="18" t="str">
        <f aca="false">IF(B1279="","",IFERROR(INDEX(Materials!$B$2:$B$301,MATCH(B1279,Materials!$A$2:$A$301,0)),""))</f>
        <v>Solvent</v>
      </c>
      <c r="G1279" s="18" t="str">
        <f aca="true">IF(AND(A1279="",B1279=""),"",IF(A1279="","Missing product",IF(B1279="","Missing material",IF(COUNTIF(ProductList,A1279)=0,"Product not in Products list",IF(COUNTIF(MaterialList,B1279)=0,"Material not in Materials list","OK")))))</f>
        <v>OK</v>
      </c>
      <c r="H1279" s="18" t="str">
        <f aca="false">IF(F1279="Active",A1279&amp;"|"&amp;COUNTIFS(A$2:A1279,A1279,F$2:F1279,"Active"),"")</f>
        <v/>
      </c>
      <c r="I1279" s="18" t="str">
        <f aca="false">IF(B1279="","",IF(SUMPRODUCT(MAX((A$1:A1278=A1279)*(B$1:B1278=B1279)*ROW(A$1:A1278)))=0,C1279&amp;"",IF(C1279="",INDEX(I$1:I1278,SUMPRODUCT(MAX((A$1:A1278=A1279)*(B$1:B1278=B1279)*ROW(A$1:A1278)))),IF(INDEX(I$1:I1278,SUMPRODUCT(MAX((A$1:A1278=A1279)*(B$1:B1278=B1279)*ROW(A$1:A1278))))="",C1279&amp;"",INDEX(I$1:I1278,SUMPRODUCT(MAX((A$1:A1278=A1279)*(B$1:B1278=B1279)*ROW(A$1:A1278))))&amp;"; "&amp;C1279))))</f>
        <v>Binder Solvent</v>
      </c>
      <c r="J1279" s="18" t="str">
        <f aca="false">IF(A1279="","",A1279&amp;"|"&amp;COUNTIF(A$2:A1279,A1279))</f>
        <v>Burning Fat|12</v>
      </c>
      <c r="K1279" s="18" t="n">
        <f aca="false">IF(OR(A1279="",B1279=""),0,IF(COUNTIFS(A$2:A1279,A1279,B$2:B1279,B1279)=1,1,0))</f>
        <v>1</v>
      </c>
    </row>
    <row r="1280" customFormat="false" ht="15" hidden="false" customHeight="false" outlineLevel="0" collapsed="false">
      <c r="A1280" s="15" t="s">
        <v>464</v>
      </c>
      <c r="B1280" s="15" t="s">
        <v>270</v>
      </c>
      <c r="C1280" s="15" t="s">
        <v>492</v>
      </c>
      <c r="D1280" s="15"/>
      <c r="F1280" s="18" t="str">
        <f aca="false">IF(B1280="","",IFERROR(INDEX(Materials!$B$2:$B$301,MATCH(B1280,Materials!$A$2:$A$301,0)),""))</f>
        <v>Filler / Diluent</v>
      </c>
      <c r="G1280" s="18" t="str">
        <f aca="true">IF(AND(A1280="",B1280=""),"",IF(A1280="","Missing product",IF(B1280="","Missing material",IF(COUNTIF(ProductList,A1280)=0,"Product not in Products list",IF(COUNTIF(MaterialList,B1280)=0,"Material not in Materials list","OK")))))</f>
        <v>OK</v>
      </c>
      <c r="H1280" s="18" t="str">
        <f aca="false">IF(F1280="Active",A1280&amp;"|"&amp;COUNTIFS(A$2:A1280,A1280,F$2:F1280,"Active"),"")</f>
        <v/>
      </c>
      <c r="I1280" s="18" t="str">
        <f aca="false">IF(B1280="","",IF(SUMPRODUCT(MAX((A$1:A1279=A1280)*(B$1:B1279=B1280)*ROW(A$1:A1279)))=0,C1280&amp;"",IF(C1280="",INDEX(I$1:I1279,SUMPRODUCT(MAX((A$1:A1279=A1280)*(B$1:B1279=B1280)*ROW(A$1:A1279)))),IF(INDEX(I$1:I1279,SUMPRODUCT(MAX((A$1:A1279=A1280)*(B$1:B1279=B1280)*ROW(A$1:A1279))))="",C1280&amp;"",INDEX(I$1:I1279,SUMPRODUCT(MAX((A$1:A1279=A1280)*(B$1:B1279=B1280)*ROW(A$1:A1279))))&amp;"; "&amp;C1280))))</f>
        <v>Intra-granular; Extra-granular</v>
      </c>
      <c r="J1280" s="18" t="str">
        <f aca="false">IF(A1280="","",A1280&amp;"|"&amp;COUNTIF(A$2:A1280,A1280))</f>
        <v>Burning Fat|13</v>
      </c>
      <c r="K1280" s="18" t="n">
        <f aca="false">IF(OR(A1280="",B1280=""),0,IF(COUNTIFS(A$2:A1280,A1280,B$2:B1280,B1280)=1,1,0))</f>
        <v>0</v>
      </c>
    </row>
    <row r="1281" customFormat="false" ht="15" hidden="false" customHeight="false" outlineLevel="0" collapsed="false">
      <c r="A1281" s="15" t="s">
        <v>464</v>
      </c>
      <c r="B1281" s="15" t="s">
        <v>186</v>
      </c>
      <c r="C1281" s="15"/>
      <c r="D1281" s="15"/>
      <c r="F1281" s="18" t="str">
        <f aca="false">IF(B1281="","",IFERROR(INDEX(Materials!$B$2:$B$301,MATCH(B1281,Materials!$A$2:$A$301,0)),""))</f>
        <v>Active</v>
      </c>
      <c r="G1281" s="18" t="str">
        <f aca="true">IF(AND(A1281="",B1281=""),"",IF(A1281="","Missing product",IF(B1281="","Missing material",IF(COUNTIF(ProductList,A1281)=0,"Product not in Products list",IF(COUNTIF(MaterialList,B1281)=0,"Material not in Materials list","OK")))))</f>
        <v>OK</v>
      </c>
      <c r="H1281" s="18" t="str">
        <f aca="false">IF(F1281="Active",A1281&amp;"|"&amp;COUNTIFS(A$2:A1281,A1281,F$2:F1281,"Active"),"")</f>
        <v>Burning Fat|7</v>
      </c>
      <c r="I1281" s="18" t="str">
        <f aca="false">IF(B1281="","",IF(SUMPRODUCT(MAX((A$1:A1280=A1281)*(B$1:B1280=B1281)*ROW(A$1:A1280)))=0,C1281&amp;"",IF(C1281="",INDEX(I$1:I1280,SUMPRODUCT(MAX((A$1:A1280=A1281)*(B$1:B1280=B1281)*ROW(A$1:A1280)))),IF(INDEX(I$1:I1280,SUMPRODUCT(MAX((A$1:A1280=A1281)*(B$1:B1280=B1281)*ROW(A$1:A1280))))="",C1281&amp;"",INDEX(I$1:I1280,SUMPRODUCT(MAX((A$1:A1280=A1281)*(B$1:B1280=B1281)*ROW(A$1:A1280))))&amp;"; "&amp;C1281))))</f>
        <v/>
      </c>
      <c r="J1281" s="18" t="str">
        <f aca="false">IF(A1281="","",A1281&amp;"|"&amp;COUNTIF(A$2:A1281,A1281))</f>
        <v>Burning Fat|14</v>
      </c>
      <c r="K1281" s="18" t="n">
        <f aca="false">IF(OR(A1281="",B1281=""),0,IF(COUNTIFS(A$2:A1281,A1281,B$2:B1281,B1281)=1,1,0))</f>
        <v>1</v>
      </c>
    </row>
    <row r="1282" customFormat="false" ht="15" hidden="false" customHeight="false" outlineLevel="0" collapsed="false">
      <c r="A1282" s="15" t="s">
        <v>464</v>
      </c>
      <c r="B1282" s="15" t="s">
        <v>257</v>
      </c>
      <c r="C1282" s="15"/>
      <c r="D1282" s="15"/>
      <c r="F1282" s="18" t="str">
        <f aca="false">IF(B1282="","",IFERROR(INDEX(Materials!$B$2:$B$301,MATCH(B1282,Materials!$A$2:$A$301,0)),""))</f>
        <v>Disintegrant</v>
      </c>
      <c r="G1282" s="18" t="str">
        <f aca="true">IF(AND(A1282="",B1282=""),"",IF(A1282="","Missing product",IF(B1282="","Missing material",IF(COUNTIF(ProductList,A1282)=0,"Product not in Products list",IF(COUNTIF(MaterialList,B1282)=0,"Material not in Materials list","OK")))))</f>
        <v>OK</v>
      </c>
      <c r="H1282" s="18" t="str">
        <f aca="false">IF(F1282="Active",A1282&amp;"|"&amp;COUNTIFS(A$2:A1282,A1282,F$2:F1282,"Active"),"")</f>
        <v/>
      </c>
      <c r="I1282" s="18" t="str">
        <f aca="false">IF(B1282="","",IF(SUMPRODUCT(MAX((A$1:A1281=A1282)*(B$1:B1281=B1282)*ROW(A$1:A1281)))=0,C1282&amp;"",IF(C1282="",INDEX(I$1:I1281,SUMPRODUCT(MAX((A$1:A1281=A1282)*(B$1:B1281=B1282)*ROW(A$1:A1281)))),IF(INDEX(I$1:I1281,SUMPRODUCT(MAX((A$1:A1281=A1282)*(B$1:B1281=B1282)*ROW(A$1:A1281))))="",C1282&amp;"",INDEX(I$1:I1281,SUMPRODUCT(MAX((A$1:A1281=A1282)*(B$1:B1281=B1282)*ROW(A$1:A1281))))&amp;"; "&amp;C1282))))</f>
        <v/>
      </c>
      <c r="J1282" s="18" t="str">
        <f aca="false">IF(A1282="","",A1282&amp;"|"&amp;COUNTIF(A$2:A1282,A1282))</f>
        <v>Burning Fat|15</v>
      </c>
      <c r="K1282" s="18" t="n">
        <f aca="false">IF(OR(A1282="",B1282=""),0,IF(COUNTIFS(A$2:A1282,A1282,B$2:B1282,B1282)=1,1,0))</f>
        <v>1</v>
      </c>
    </row>
    <row r="1283" customFormat="false" ht="15" hidden="false" customHeight="false" outlineLevel="0" collapsed="false">
      <c r="A1283" s="15" t="s">
        <v>464</v>
      </c>
      <c r="B1283" s="15" t="s">
        <v>293</v>
      </c>
      <c r="C1283" s="15"/>
      <c r="D1283" s="15"/>
      <c r="F1283" s="18" t="str">
        <f aca="false">IF(B1283="","",IFERROR(INDEX(Materials!$B$2:$B$301,MATCH(B1283,Materials!$A$2:$A$301,0)),""))</f>
        <v>Glidant</v>
      </c>
      <c r="G1283" s="18" t="str">
        <f aca="true">IF(AND(A1283="",B1283=""),"",IF(A1283="","Missing product",IF(B1283="","Missing material",IF(COUNTIF(ProductList,A1283)=0,"Product not in Products list",IF(COUNTIF(MaterialList,B1283)=0,"Material not in Materials list","OK")))))</f>
        <v>OK</v>
      </c>
      <c r="H1283" s="18" t="str">
        <f aca="false">IF(F1283="Active",A1283&amp;"|"&amp;COUNTIFS(A$2:A1283,A1283,F$2:F1283,"Active"),"")</f>
        <v/>
      </c>
      <c r="I1283" s="18" t="str">
        <f aca="false">IF(B1283="","",IF(SUMPRODUCT(MAX((A$1:A1282=A1283)*(B$1:B1282=B1283)*ROW(A$1:A1282)))=0,C1283&amp;"",IF(C1283="",INDEX(I$1:I1282,SUMPRODUCT(MAX((A$1:A1282=A1283)*(B$1:B1282=B1283)*ROW(A$1:A1282)))),IF(INDEX(I$1:I1282,SUMPRODUCT(MAX((A$1:A1282=A1283)*(B$1:B1282=B1283)*ROW(A$1:A1282))))="",C1283&amp;"",INDEX(I$1:I1282,SUMPRODUCT(MAX((A$1:A1282=A1283)*(B$1:B1282=B1283)*ROW(A$1:A1282))))&amp;"; "&amp;C1283))))</f>
        <v/>
      </c>
      <c r="J1283" s="18" t="str">
        <f aca="false">IF(A1283="","",A1283&amp;"|"&amp;COUNTIF(A$2:A1283,A1283))</f>
        <v>Burning Fat|16</v>
      </c>
      <c r="K1283" s="18" t="n">
        <f aca="false">IF(OR(A1283="",B1283=""),0,IF(COUNTIFS(A$2:A1283,A1283,B$2:B1283,B1283)=1,1,0))</f>
        <v>1</v>
      </c>
    </row>
    <row r="1284" customFormat="false" ht="15" hidden="false" customHeight="false" outlineLevel="0" collapsed="false">
      <c r="A1284" s="15" t="s">
        <v>464</v>
      </c>
      <c r="B1284" s="15" t="s">
        <v>298</v>
      </c>
      <c r="C1284" s="15"/>
      <c r="D1284" s="15"/>
      <c r="F1284" s="18" t="str">
        <f aca="false">IF(B1284="","",IFERROR(INDEX(Materials!$B$2:$B$301,MATCH(B1284,Materials!$A$2:$A$301,0)),""))</f>
        <v>Lubricant</v>
      </c>
      <c r="G1284" s="18" t="str">
        <f aca="true">IF(AND(A1284="",B1284=""),"",IF(A1284="","Missing product",IF(B1284="","Missing material",IF(COUNTIF(ProductList,A1284)=0,"Product not in Products list",IF(COUNTIF(MaterialList,B1284)=0,"Material not in Materials list","OK")))))</f>
        <v>OK</v>
      </c>
      <c r="H1284" s="18" t="str">
        <f aca="false">IF(F1284="Active",A1284&amp;"|"&amp;COUNTIFS(A$2:A1284,A1284,F$2:F1284,"Active"),"")</f>
        <v/>
      </c>
      <c r="I1284" s="18" t="str">
        <f aca="false">IF(B1284="","",IF(SUMPRODUCT(MAX((A$1:A1283=A1284)*(B$1:B1283=B1284)*ROW(A$1:A1283)))=0,C1284&amp;"",IF(C1284="",INDEX(I$1:I1283,SUMPRODUCT(MAX((A$1:A1283=A1284)*(B$1:B1283=B1284)*ROW(A$1:A1283)))),IF(INDEX(I$1:I1283,SUMPRODUCT(MAX((A$1:A1283=A1284)*(B$1:B1283=B1284)*ROW(A$1:A1283))))="",C1284&amp;"",INDEX(I$1:I1283,SUMPRODUCT(MAX((A$1:A1283=A1284)*(B$1:B1283=B1284)*ROW(A$1:A1283))))&amp;"; "&amp;C1284))))</f>
        <v/>
      </c>
      <c r="J1284" s="18" t="str">
        <f aca="false">IF(A1284="","",A1284&amp;"|"&amp;COUNTIF(A$2:A1284,A1284))</f>
        <v>Burning Fat|17</v>
      </c>
      <c r="K1284" s="18" t="n">
        <f aca="false">IF(OR(A1284="",B1284=""),0,IF(COUNTIFS(A$2:A1284,A1284,B$2:B1284,B1284)=1,1,0))</f>
        <v>1</v>
      </c>
    </row>
    <row r="1285" customFormat="false" ht="15" hidden="false" customHeight="false" outlineLevel="0" collapsed="false">
      <c r="A1285" s="15" t="s">
        <v>464</v>
      </c>
      <c r="B1285" s="15" t="s">
        <v>226</v>
      </c>
      <c r="C1285" s="15" t="s">
        <v>517</v>
      </c>
      <c r="D1285" s="15"/>
      <c r="F1285" s="18" t="str">
        <f aca="false">IF(B1285="","",IFERROR(INDEX(Materials!$B$2:$B$301,MATCH(B1285,Materials!$A$2:$A$301,0)),""))</f>
        <v>Binder / Coating Polymer</v>
      </c>
      <c r="G1285" s="18" t="str">
        <f aca="true">IF(AND(A1285="",B1285=""),"",IF(A1285="","Missing product",IF(B1285="","Missing material",IF(COUNTIF(ProductList,A1285)=0,"Product not in Products list",IF(COUNTIF(MaterialList,B1285)=0,"Material not in Materials list","OK")))))</f>
        <v>OK</v>
      </c>
      <c r="H1285" s="18" t="str">
        <f aca="false">IF(F1285="Active",A1285&amp;"|"&amp;COUNTIFS(A$2:A1285,A1285,F$2:F1285,"Active"),"")</f>
        <v/>
      </c>
      <c r="I1285" s="18" t="str">
        <f aca="false">IF(B1285="","",IF(SUMPRODUCT(MAX((A$1:A1284=A1285)*(B$1:B1284=B1285)*ROW(A$1:A1284)))=0,C1285&amp;"",IF(C1285="",INDEX(I$1:I1284,SUMPRODUCT(MAX((A$1:A1284=A1285)*(B$1:B1284=B1285)*ROW(A$1:A1284)))),IF(INDEX(I$1:I1284,SUMPRODUCT(MAX((A$1:A1284=A1285)*(B$1:B1284=B1285)*ROW(A$1:A1284))))="",C1285&amp;"",INDEX(I$1:I1284,SUMPRODUCT(MAX((A$1:A1284=A1285)*(B$1:B1284=B1285)*ROW(A$1:A1284))))&amp;"; "&amp;C1285))))</f>
        <v>Primary Coating</v>
      </c>
      <c r="J1285" s="18" t="str">
        <f aca="false">IF(A1285="","",A1285&amp;"|"&amp;COUNTIF(A$2:A1285,A1285))</f>
        <v>Burning Fat|18</v>
      </c>
      <c r="K1285" s="18" t="n">
        <f aca="false">IF(OR(A1285="",B1285=""),0,IF(COUNTIFS(A$2:A1285,A1285,B$2:B1285,B1285)=1,1,0))</f>
        <v>1</v>
      </c>
    </row>
    <row r="1286" customFormat="false" ht="15" hidden="false" customHeight="false" outlineLevel="0" collapsed="false">
      <c r="A1286" s="15" t="s">
        <v>464</v>
      </c>
      <c r="B1286" s="15" t="s">
        <v>311</v>
      </c>
      <c r="C1286" s="15" t="s">
        <v>517</v>
      </c>
      <c r="D1286" s="15"/>
      <c r="F1286" s="18" t="str">
        <f aca="false">IF(B1286="","",IFERROR(INDEX(Materials!$B$2:$B$301,MATCH(B1286,Materials!$A$2:$A$301,0)),""))</f>
        <v>Plasticizer</v>
      </c>
      <c r="G1286" s="18" t="str">
        <f aca="true">IF(AND(A1286="",B1286=""),"",IF(A1286="","Missing product",IF(B1286="","Missing material",IF(COUNTIF(ProductList,A1286)=0,"Product not in Products list",IF(COUNTIF(MaterialList,B1286)=0,"Material not in Materials list","OK")))))</f>
        <v>OK</v>
      </c>
      <c r="H1286" s="18" t="str">
        <f aca="false">IF(F1286="Active",A1286&amp;"|"&amp;COUNTIFS(A$2:A1286,A1286,F$2:F1286,"Active"),"")</f>
        <v/>
      </c>
      <c r="I1286" s="18" t="str">
        <f aca="false">IF(B1286="","",IF(SUMPRODUCT(MAX((A$1:A1285=A1286)*(B$1:B1285=B1286)*ROW(A$1:A1285)))=0,C1286&amp;"",IF(C1286="",INDEX(I$1:I1285,SUMPRODUCT(MAX((A$1:A1285=A1286)*(B$1:B1285=B1286)*ROW(A$1:A1285)))),IF(INDEX(I$1:I1285,SUMPRODUCT(MAX((A$1:A1285=A1286)*(B$1:B1285=B1286)*ROW(A$1:A1285))))="",C1286&amp;"",INDEX(I$1:I1285,SUMPRODUCT(MAX((A$1:A1285=A1286)*(B$1:B1285=B1286)*ROW(A$1:A1285))))&amp;"; "&amp;C1286))))</f>
        <v>Primary Coating</v>
      </c>
      <c r="J1286" s="18" t="str">
        <f aca="false">IF(A1286="","",A1286&amp;"|"&amp;COUNTIF(A$2:A1286,A1286))</f>
        <v>Burning Fat|19</v>
      </c>
      <c r="K1286" s="18" t="n">
        <f aca="false">IF(OR(A1286="",B1286=""),0,IF(COUNTIFS(A$2:A1286,A1286,B$2:B1286,B1286)=1,1,0))</f>
        <v>1</v>
      </c>
    </row>
    <row r="1287" customFormat="false" ht="15" hidden="false" customHeight="false" outlineLevel="0" collapsed="false">
      <c r="A1287" s="15" t="s">
        <v>464</v>
      </c>
      <c r="B1287" s="15" t="s">
        <v>296</v>
      </c>
      <c r="C1287" s="15" t="s">
        <v>517</v>
      </c>
      <c r="D1287" s="15"/>
      <c r="F1287" s="18" t="str">
        <f aca="false">IF(B1287="","",IFERROR(INDEX(Materials!$B$2:$B$301,MATCH(B1287,Materials!$A$2:$A$301,0)),""))</f>
        <v>Glidant / Anti-tacking</v>
      </c>
      <c r="G1287" s="18" t="str">
        <f aca="true">IF(AND(A1287="",B1287=""),"",IF(A1287="","Missing product",IF(B1287="","Missing material",IF(COUNTIF(ProductList,A1287)=0,"Product not in Products list",IF(COUNTIF(MaterialList,B1287)=0,"Material not in Materials list","OK")))))</f>
        <v>OK</v>
      </c>
      <c r="H1287" s="18" t="str">
        <f aca="false">IF(F1287="Active",A1287&amp;"|"&amp;COUNTIFS(A$2:A1287,A1287,F$2:F1287,"Active"),"")</f>
        <v/>
      </c>
      <c r="I1287" s="18" t="str">
        <f aca="false">IF(B1287="","",IF(SUMPRODUCT(MAX((A$1:A1286=A1287)*(B$1:B1286=B1287)*ROW(A$1:A1286)))=0,C1287&amp;"",IF(C1287="",INDEX(I$1:I1286,SUMPRODUCT(MAX((A$1:A1286=A1287)*(B$1:B1286=B1287)*ROW(A$1:A1286)))),IF(INDEX(I$1:I1286,SUMPRODUCT(MAX((A$1:A1286=A1287)*(B$1:B1286=B1287)*ROW(A$1:A1286))))="",C1287&amp;"",INDEX(I$1:I1286,SUMPRODUCT(MAX((A$1:A1286=A1287)*(B$1:B1286=B1287)*ROW(A$1:A1286))))&amp;"; "&amp;C1287))))</f>
        <v>Primary Coating</v>
      </c>
      <c r="J1287" s="18" t="str">
        <f aca="false">IF(A1287="","",A1287&amp;"|"&amp;COUNTIF(A$2:A1287,A1287))</f>
        <v>Burning Fat|20</v>
      </c>
      <c r="K1287" s="18" t="n">
        <f aca="false">IF(OR(A1287="",B1287=""),0,IF(COUNTIFS(A$2:A1287,A1287,B$2:B1287,B1287)=1,1,0))</f>
        <v>1</v>
      </c>
    </row>
    <row r="1288" customFormat="false" ht="15" hidden="false" customHeight="false" outlineLevel="0" collapsed="false">
      <c r="A1288" s="15" t="s">
        <v>464</v>
      </c>
      <c r="B1288" s="15" t="s">
        <v>338</v>
      </c>
      <c r="C1288" s="15" t="s">
        <v>518</v>
      </c>
      <c r="D1288" s="15"/>
      <c r="F1288" s="18" t="str">
        <f aca="false">IF(B1288="","",IFERROR(INDEX(Materials!$B$2:$B$301,MATCH(B1288,Materials!$A$2:$A$301,0)),""))</f>
        <v>Solvent</v>
      </c>
      <c r="G1288" s="18" t="str">
        <f aca="true">IF(AND(A1288="",B1288=""),"",IF(A1288="","Missing product",IF(B1288="","Missing material",IF(COUNTIF(ProductList,A1288)=0,"Product not in Products list",IF(COUNTIF(MaterialList,B1288)=0,"Material not in Materials list","OK")))))</f>
        <v>OK</v>
      </c>
      <c r="H1288" s="18" t="str">
        <f aca="false">IF(F1288="Active",A1288&amp;"|"&amp;COUNTIFS(A$2:A1288,A1288,F$2:F1288,"Active"),"")</f>
        <v/>
      </c>
      <c r="I1288" s="18" t="str">
        <f aca="false">IF(B1288="","",IF(SUMPRODUCT(MAX((A$1:A1287=A1288)*(B$1:B1287=B1288)*ROW(A$1:A1287)))=0,C1288&amp;"",IF(C1288="",INDEX(I$1:I1287,SUMPRODUCT(MAX((A$1:A1287=A1288)*(B$1:B1287=B1288)*ROW(A$1:A1287)))),IF(INDEX(I$1:I1287,SUMPRODUCT(MAX((A$1:A1287=A1288)*(B$1:B1287=B1288)*ROW(A$1:A1287))))="",C1288&amp;"",INDEX(I$1:I1287,SUMPRODUCT(MAX((A$1:A1287=A1288)*(B$1:B1287=B1288)*ROW(A$1:A1287))))&amp;"; "&amp;C1288))))</f>
        <v>Binder Solvent; Primary Coating Solvent</v>
      </c>
      <c r="J1288" s="18" t="str">
        <f aca="false">IF(A1288="","",A1288&amp;"|"&amp;COUNTIF(A$2:A1288,A1288))</f>
        <v>Burning Fat|21</v>
      </c>
      <c r="K1288" s="18" t="n">
        <f aca="false">IF(OR(A1288="",B1288=""),0,IF(COUNTIFS(A$2:A1288,A1288,B$2:B1288,B1288)=1,1,0))</f>
        <v>0</v>
      </c>
    </row>
    <row r="1289" customFormat="false" ht="15" hidden="false" customHeight="false" outlineLevel="0" collapsed="false">
      <c r="A1289" s="15" t="s">
        <v>464</v>
      </c>
      <c r="B1289" s="15" t="s">
        <v>341</v>
      </c>
      <c r="C1289" s="15" t="s">
        <v>518</v>
      </c>
      <c r="D1289" s="15"/>
      <c r="F1289" s="18" t="str">
        <f aca="false">IF(B1289="","",IFERROR(INDEX(Materials!$B$2:$B$301,MATCH(B1289,Materials!$A$2:$A$301,0)),""))</f>
        <v>Solvent</v>
      </c>
      <c r="G1289" s="18" t="str">
        <f aca="true">IF(AND(A1289="",B1289=""),"",IF(A1289="","Missing product",IF(B1289="","Missing material",IF(COUNTIF(ProductList,A1289)=0,"Product not in Products list",IF(COUNTIF(MaterialList,B1289)=0,"Material not in Materials list","OK")))))</f>
        <v>OK</v>
      </c>
      <c r="H1289" s="18" t="str">
        <f aca="false">IF(F1289="Active",A1289&amp;"|"&amp;COUNTIFS(A$2:A1289,A1289,F$2:F1289,"Active"),"")</f>
        <v/>
      </c>
      <c r="I1289" s="18" t="str">
        <f aca="false">IF(B1289="","",IF(SUMPRODUCT(MAX((A$1:A1288=A1289)*(B$1:B1288=B1289)*ROW(A$1:A1288)))=0,C1289&amp;"",IF(C1289="",INDEX(I$1:I1288,SUMPRODUCT(MAX((A$1:A1288=A1289)*(B$1:B1288=B1289)*ROW(A$1:A1288)))),IF(INDEX(I$1:I1288,SUMPRODUCT(MAX((A$1:A1288=A1289)*(B$1:B1288=B1289)*ROW(A$1:A1288))))="",C1289&amp;"",INDEX(I$1:I1288,SUMPRODUCT(MAX((A$1:A1288=A1289)*(B$1:B1288=B1289)*ROW(A$1:A1288))))&amp;"; "&amp;C1289))))</f>
        <v>Binder Solvent; Primary Coating Solvent</v>
      </c>
      <c r="J1289" s="18" t="str">
        <f aca="false">IF(A1289="","",A1289&amp;"|"&amp;COUNTIF(A$2:A1289,A1289))</f>
        <v>Burning Fat|22</v>
      </c>
      <c r="K1289" s="18" t="n">
        <f aca="false">IF(OR(A1289="",B1289=""),0,IF(COUNTIFS(A$2:A1289,A1289,B$2:B1289,B1289)=1,1,0))</f>
        <v>0</v>
      </c>
    </row>
    <row r="1290" customFormat="false" ht="15" hidden="false" customHeight="false" outlineLevel="0" collapsed="false">
      <c r="A1290" s="15" t="s">
        <v>464</v>
      </c>
      <c r="B1290" s="15" t="s">
        <v>226</v>
      </c>
      <c r="C1290" s="15" t="s">
        <v>519</v>
      </c>
      <c r="D1290" s="15"/>
      <c r="F1290" s="18" t="str">
        <f aca="false">IF(B1290="","",IFERROR(INDEX(Materials!$B$2:$B$301,MATCH(B1290,Materials!$A$2:$A$301,0)),""))</f>
        <v>Binder / Coating Polymer</v>
      </c>
      <c r="G1290" s="18" t="str">
        <f aca="true">IF(AND(A1290="",B1290=""),"",IF(A1290="","Missing product",IF(B1290="","Missing material",IF(COUNTIF(ProductList,A1290)=0,"Product not in Products list",IF(COUNTIF(MaterialList,B1290)=0,"Material not in Materials list","OK")))))</f>
        <v>OK</v>
      </c>
      <c r="H1290" s="18" t="str">
        <f aca="false">IF(F1290="Active",A1290&amp;"|"&amp;COUNTIFS(A$2:A1290,A1290,F$2:F1290,"Active"),"")</f>
        <v/>
      </c>
      <c r="I1290" s="18" t="str">
        <f aca="false">IF(B1290="","",IF(SUMPRODUCT(MAX((A$1:A1289=A1290)*(B$1:B1289=B1290)*ROW(A$1:A1289)))=0,C1290&amp;"",IF(C1290="",INDEX(I$1:I1289,SUMPRODUCT(MAX((A$1:A1289=A1290)*(B$1:B1289=B1290)*ROW(A$1:A1289)))),IF(INDEX(I$1:I1289,SUMPRODUCT(MAX((A$1:A1289=A1290)*(B$1:B1289=B1290)*ROW(A$1:A1289))))="",C1290&amp;"",INDEX(I$1:I1289,SUMPRODUCT(MAX((A$1:A1289=A1290)*(B$1:B1289=B1290)*ROW(A$1:A1289))))&amp;"; "&amp;C1290))))</f>
        <v>Primary Coating; Secondary Coating</v>
      </c>
      <c r="J1290" s="18" t="str">
        <f aca="false">IF(A1290="","",A1290&amp;"|"&amp;COUNTIF(A$2:A1290,A1290))</f>
        <v>Burning Fat|23</v>
      </c>
      <c r="K1290" s="18" t="n">
        <f aca="false">IF(OR(A1290="",B1290=""),0,IF(COUNTIFS(A$2:A1290,A1290,B$2:B1290,B1290)=1,1,0))</f>
        <v>0</v>
      </c>
    </row>
    <row r="1291" customFormat="false" ht="15" hidden="false" customHeight="false" outlineLevel="0" collapsed="false">
      <c r="A1291" s="15" t="s">
        <v>464</v>
      </c>
      <c r="B1291" s="15" t="s">
        <v>311</v>
      </c>
      <c r="C1291" s="15" t="s">
        <v>519</v>
      </c>
      <c r="D1291" s="15"/>
      <c r="F1291" s="18" t="str">
        <f aca="false">IF(B1291="","",IFERROR(INDEX(Materials!$B$2:$B$301,MATCH(B1291,Materials!$A$2:$A$301,0)),""))</f>
        <v>Plasticizer</v>
      </c>
      <c r="G1291" s="18" t="str">
        <f aca="true">IF(AND(A1291="",B1291=""),"",IF(A1291="","Missing product",IF(B1291="","Missing material",IF(COUNTIF(ProductList,A1291)=0,"Product not in Products list",IF(COUNTIF(MaterialList,B1291)=0,"Material not in Materials list","OK")))))</f>
        <v>OK</v>
      </c>
      <c r="H1291" s="18" t="str">
        <f aca="false">IF(F1291="Active",A1291&amp;"|"&amp;COUNTIFS(A$2:A1291,A1291,F$2:F1291,"Active"),"")</f>
        <v/>
      </c>
      <c r="I1291" s="18" t="str">
        <f aca="false">IF(B1291="","",IF(SUMPRODUCT(MAX((A$1:A1290=A1291)*(B$1:B1290=B1291)*ROW(A$1:A1290)))=0,C1291&amp;"",IF(C1291="",INDEX(I$1:I1290,SUMPRODUCT(MAX((A$1:A1290=A1291)*(B$1:B1290=B1291)*ROW(A$1:A1290)))),IF(INDEX(I$1:I1290,SUMPRODUCT(MAX((A$1:A1290=A1291)*(B$1:B1290=B1291)*ROW(A$1:A1290))))="",C1291&amp;"",INDEX(I$1:I1290,SUMPRODUCT(MAX((A$1:A1290=A1291)*(B$1:B1290=B1291)*ROW(A$1:A1290))))&amp;"; "&amp;C1291))))</f>
        <v>Primary Coating; Secondary Coating</v>
      </c>
      <c r="J1291" s="18" t="str">
        <f aca="false">IF(A1291="","",A1291&amp;"|"&amp;COUNTIF(A$2:A1291,A1291))</f>
        <v>Burning Fat|24</v>
      </c>
      <c r="K1291" s="18" t="n">
        <f aca="false">IF(OR(A1291="",B1291=""),0,IF(COUNTIFS(A$2:A1291,A1291,B$2:B1291,B1291)=1,1,0))</f>
        <v>0</v>
      </c>
    </row>
    <row r="1292" customFormat="false" ht="15" hidden="false" customHeight="false" outlineLevel="0" collapsed="false">
      <c r="A1292" s="15" t="s">
        <v>464</v>
      </c>
      <c r="B1292" s="15" t="s">
        <v>296</v>
      </c>
      <c r="C1292" s="15" t="s">
        <v>519</v>
      </c>
      <c r="D1292" s="15"/>
      <c r="F1292" s="18" t="str">
        <f aca="false">IF(B1292="","",IFERROR(INDEX(Materials!$B$2:$B$301,MATCH(B1292,Materials!$A$2:$A$301,0)),""))</f>
        <v>Glidant / Anti-tacking</v>
      </c>
      <c r="G1292" s="18" t="str">
        <f aca="true">IF(AND(A1292="",B1292=""),"",IF(A1292="","Missing product",IF(B1292="","Missing material",IF(COUNTIF(ProductList,A1292)=0,"Product not in Products list",IF(COUNTIF(MaterialList,B1292)=0,"Material not in Materials list","OK")))))</f>
        <v>OK</v>
      </c>
      <c r="H1292" s="18" t="str">
        <f aca="false">IF(F1292="Active",A1292&amp;"|"&amp;COUNTIFS(A$2:A1292,A1292,F$2:F1292,"Active"),"")</f>
        <v/>
      </c>
      <c r="I1292" s="18" t="str">
        <f aca="false">IF(B1292="","",IF(SUMPRODUCT(MAX((A$1:A1291=A1292)*(B$1:B1291=B1292)*ROW(A$1:A1291)))=0,C1292&amp;"",IF(C1292="",INDEX(I$1:I1291,SUMPRODUCT(MAX((A$1:A1291=A1292)*(B$1:B1291=B1292)*ROW(A$1:A1291)))),IF(INDEX(I$1:I1291,SUMPRODUCT(MAX((A$1:A1291=A1292)*(B$1:B1291=B1292)*ROW(A$1:A1291))))="",C1292&amp;"",INDEX(I$1:I1291,SUMPRODUCT(MAX((A$1:A1291=A1292)*(B$1:B1291=B1292)*ROW(A$1:A1291))))&amp;"; "&amp;C1292))))</f>
        <v>Primary Coating; Secondary Coating</v>
      </c>
      <c r="J1292" s="18" t="str">
        <f aca="false">IF(A1292="","",A1292&amp;"|"&amp;COUNTIF(A$2:A1292,A1292))</f>
        <v>Burning Fat|25</v>
      </c>
      <c r="K1292" s="18" t="n">
        <f aca="false">IF(OR(A1292="",B1292=""),0,IF(COUNTIFS(A$2:A1292,A1292,B$2:B1292,B1292)=1,1,0))</f>
        <v>0</v>
      </c>
    </row>
    <row r="1293" customFormat="false" ht="15" hidden="false" customHeight="false" outlineLevel="0" collapsed="false">
      <c r="A1293" s="15" t="s">
        <v>464</v>
      </c>
      <c r="B1293" s="15" t="s">
        <v>303</v>
      </c>
      <c r="C1293" s="15" t="s">
        <v>519</v>
      </c>
      <c r="D1293" s="15"/>
      <c r="F1293" s="18" t="str">
        <f aca="false">IF(B1293="","",IFERROR(INDEX(Materials!$B$2:$B$301,MATCH(B1293,Materials!$A$2:$A$301,0)),""))</f>
        <v>Opacifier</v>
      </c>
      <c r="G1293" s="18" t="str">
        <f aca="true">IF(AND(A1293="",B1293=""),"",IF(A1293="","Missing product",IF(B1293="","Missing material",IF(COUNTIF(ProductList,A1293)=0,"Product not in Products list",IF(COUNTIF(MaterialList,B1293)=0,"Material not in Materials list","OK")))))</f>
        <v>OK</v>
      </c>
      <c r="H1293" s="18" t="str">
        <f aca="false">IF(F1293="Active",A1293&amp;"|"&amp;COUNTIFS(A$2:A1293,A1293,F$2:F1293,"Active"),"")</f>
        <v/>
      </c>
      <c r="I1293" s="18" t="str">
        <f aca="false">IF(B1293="","",IF(SUMPRODUCT(MAX((A$1:A1292=A1293)*(B$1:B1292=B1293)*ROW(A$1:A1292)))=0,C1293&amp;"",IF(C1293="",INDEX(I$1:I1292,SUMPRODUCT(MAX((A$1:A1292=A1293)*(B$1:B1292=B1293)*ROW(A$1:A1292)))),IF(INDEX(I$1:I1292,SUMPRODUCT(MAX((A$1:A1292=A1293)*(B$1:B1292=B1293)*ROW(A$1:A1292))))="",C1293&amp;"",INDEX(I$1:I1292,SUMPRODUCT(MAX((A$1:A1292=A1293)*(B$1:B1292=B1293)*ROW(A$1:A1292))))&amp;"; "&amp;C1293))))</f>
        <v>Secondary Coating</v>
      </c>
      <c r="J1293" s="18" t="str">
        <f aca="false">IF(A1293="","",A1293&amp;"|"&amp;COUNTIF(A$2:A1293,A1293))</f>
        <v>Burning Fat|26</v>
      </c>
      <c r="K1293" s="18" t="n">
        <f aca="false">IF(OR(A1293="",B1293=""),0,IF(COUNTIFS(A$2:A1293,A1293,B$2:B1293,B1293)=1,1,0))</f>
        <v>1</v>
      </c>
    </row>
    <row r="1294" customFormat="false" ht="15" hidden="false" customHeight="false" outlineLevel="0" collapsed="false">
      <c r="A1294" s="15" t="s">
        <v>464</v>
      </c>
      <c r="B1294" s="15" t="s">
        <v>254</v>
      </c>
      <c r="C1294" s="15" t="s">
        <v>519</v>
      </c>
      <c r="D1294" s="15"/>
      <c r="F1294" s="18" t="str">
        <f aca="false">IF(B1294="","",IFERROR(INDEX(Materials!$B$2:$B$301,MATCH(B1294,Materials!$A$2:$A$301,0)),""))</f>
        <v>Colorant</v>
      </c>
      <c r="G1294" s="18" t="str">
        <f aca="true">IF(AND(A1294="",B1294=""),"",IF(A1294="","Missing product",IF(B1294="","Missing material",IF(COUNTIF(ProductList,A1294)=0,"Product not in Products list",IF(COUNTIF(MaterialList,B1294)=0,"Material not in Materials list","OK")))))</f>
        <v>OK</v>
      </c>
      <c r="H1294" s="18" t="str">
        <f aca="false">IF(F1294="Active",A1294&amp;"|"&amp;COUNTIFS(A$2:A1294,A1294,F$2:F1294,"Active"),"")</f>
        <v/>
      </c>
      <c r="I1294" s="18" t="str">
        <f aca="false">IF(B1294="","",IF(SUMPRODUCT(MAX((A$1:A1293=A1294)*(B$1:B1293=B1294)*ROW(A$1:A1293)))=0,C1294&amp;"",IF(C1294="",INDEX(I$1:I1293,SUMPRODUCT(MAX((A$1:A1293=A1294)*(B$1:B1293=B1294)*ROW(A$1:A1293)))),IF(INDEX(I$1:I1293,SUMPRODUCT(MAX((A$1:A1293=A1294)*(B$1:B1293=B1294)*ROW(A$1:A1293))))="",C1294&amp;"",INDEX(I$1:I1293,SUMPRODUCT(MAX((A$1:A1293=A1294)*(B$1:B1293=B1294)*ROW(A$1:A1293))))&amp;"; "&amp;C1294))))</f>
        <v>Secondary Coating</v>
      </c>
      <c r="J1294" s="18" t="str">
        <f aca="false">IF(A1294="","",A1294&amp;"|"&amp;COUNTIF(A$2:A1294,A1294))</f>
        <v>Burning Fat|27</v>
      </c>
      <c r="K1294" s="18" t="n">
        <f aca="false">IF(OR(A1294="",B1294=""),0,IF(COUNTIFS(A$2:A1294,A1294,B$2:B1294,B1294)=1,1,0))</f>
        <v>1</v>
      </c>
    </row>
    <row r="1295" customFormat="false" ht="15" hidden="false" customHeight="false" outlineLevel="0" collapsed="false">
      <c r="A1295" s="15" t="s">
        <v>464</v>
      </c>
      <c r="B1295" s="15" t="s">
        <v>338</v>
      </c>
      <c r="C1295" s="15" t="s">
        <v>520</v>
      </c>
      <c r="D1295" s="15"/>
      <c r="F1295" s="18" t="str">
        <f aca="false">IF(B1295="","",IFERROR(INDEX(Materials!$B$2:$B$301,MATCH(B1295,Materials!$A$2:$A$301,0)),""))</f>
        <v>Solvent</v>
      </c>
      <c r="G1295" s="18" t="str">
        <f aca="true">IF(AND(A1295="",B1295=""),"",IF(A1295="","Missing product",IF(B1295="","Missing material",IF(COUNTIF(ProductList,A1295)=0,"Product not in Products list",IF(COUNTIF(MaterialList,B1295)=0,"Material not in Materials list","OK")))))</f>
        <v>OK</v>
      </c>
      <c r="H1295" s="18" t="str">
        <f aca="false">IF(F1295="Active",A1295&amp;"|"&amp;COUNTIFS(A$2:A1295,A1295,F$2:F1295,"Active"),"")</f>
        <v/>
      </c>
      <c r="I1295" s="18" t="str">
        <f aca="false">IF(B1295="","",IF(SUMPRODUCT(MAX((A$1:A1294=A1295)*(B$1:B1294=B1295)*ROW(A$1:A1294)))=0,C1295&amp;"",IF(C1295="",INDEX(I$1:I1294,SUMPRODUCT(MAX((A$1:A1294=A1295)*(B$1:B1294=B1295)*ROW(A$1:A1294)))),IF(INDEX(I$1:I1294,SUMPRODUCT(MAX((A$1:A1294=A1295)*(B$1:B1294=B1295)*ROW(A$1:A1294))))="",C1295&amp;"",INDEX(I$1:I1294,SUMPRODUCT(MAX((A$1:A1294=A1295)*(B$1:B1294=B1295)*ROW(A$1:A1294))))&amp;"; "&amp;C1295))))</f>
        <v>Binder Solvent; Primary Coating Solvent; Secondary Coating Solvent</v>
      </c>
      <c r="J1295" s="18" t="str">
        <f aca="false">IF(A1295="","",A1295&amp;"|"&amp;COUNTIF(A$2:A1295,A1295))</f>
        <v>Burning Fat|28</v>
      </c>
      <c r="K1295" s="18" t="n">
        <f aca="false">IF(OR(A1295="",B1295=""),0,IF(COUNTIFS(A$2:A1295,A1295,B$2:B1295,B1295)=1,1,0))</f>
        <v>0</v>
      </c>
    </row>
    <row r="1296" customFormat="false" ht="15" hidden="false" customHeight="false" outlineLevel="0" collapsed="false">
      <c r="A1296" s="15" t="s">
        <v>464</v>
      </c>
      <c r="B1296" s="15" t="s">
        <v>341</v>
      </c>
      <c r="C1296" s="15" t="s">
        <v>520</v>
      </c>
      <c r="D1296" s="15"/>
      <c r="F1296" s="18" t="str">
        <f aca="false">IF(B1296="","",IFERROR(INDEX(Materials!$B$2:$B$301,MATCH(B1296,Materials!$A$2:$A$301,0)),""))</f>
        <v>Solvent</v>
      </c>
      <c r="G1296" s="18" t="str">
        <f aca="true">IF(AND(A1296="",B1296=""),"",IF(A1296="","Missing product",IF(B1296="","Missing material",IF(COUNTIF(ProductList,A1296)=0,"Product not in Products list",IF(COUNTIF(MaterialList,B1296)=0,"Material not in Materials list","OK")))))</f>
        <v>OK</v>
      </c>
      <c r="H1296" s="18" t="str">
        <f aca="false">IF(F1296="Active",A1296&amp;"|"&amp;COUNTIFS(A$2:A1296,A1296,F$2:F1296,"Active"),"")</f>
        <v/>
      </c>
      <c r="I1296" s="18" t="str">
        <f aca="false">IF(B1296="","",IF(SUMPRODUCT(MAX((A$1:A1295=A1296)*(B$1:B1295=B1296)*ROW(A$1:A1295)))=0,C1296&amp;"",IF(C1296="",INDEX(I$1:I1295,SUMPRODUCT(MAX((A$1:A1295=A1296)*(B$1:B1295=B1296)*ROW(A$1:A1295)))),IF(INDEX(I$1:I1295,SUMPRODUCT(MAX((A$1:A1295=A1296)*(B$1:B1295=B1296)*ROW(A$1:A1295))))="",C1296&amp;"",INDEX(I$1:I1295,SUMPRODUCT(MAX((A$1:A1295=A1296)*(B$1:B1295=B1296)*ROW(A$1:A1295))))&amp;"; "&amp;C1296))))</f>
        <v>Binder Solvent; Primary Coating Solvent; Secondary Coating Solvent</v>
      </c>
      <c r="J1296" s="18" t="str">
        <f aca="false">IF(A1296="","",A1296&amp;"|"&amp;COUNTIF(A$2:A1296,A1296))</f>
        <v>Burning Fat|29</v>
      </c>
      <c r="K1296" s="18" t="n">
        <f aca="false">IF(OR(A1296="",B1296=""),0,IF(COUNTIFS(A$2:A1296,A1296,B$2:B1296,B1296)=1,1,0))</f>
        <v>0</v>
      </c>
    </row>
    <row r="1297" customFormat="false" ht="15" hidden="false" customHeight="false" outlineLevel="0" collapsed="false">
      <c r="A1297" s="15" t="s">
        <v>465</v>
      </c>
      <c r="B1297" s="15" t="s">
        <v>208</v>
      </c>
      <c r="C1297" s="15"/>
      <c r="D1297" s="15"/>
      <c r="F1297" s="18" t="str">
        <f aca="false">IF(B1297="","",IFERROR(INDEX(Materials!$B$2:$B$301,MATCH(B1297,Materials!$A$2:$A$301,0)),""))</f>
        <v>Active</v>
      </c>
      <c r="G1297" s="18" t="str">
        <f aca="true">IF(AND(A1297="",B1297=""),"",IF(A1297="","Missing product",IF(B1297="","Missing material",IF(COUNTIF(ProductList,A1297)=0,"Product not in Products list",IF(COUNTIF(MaterialList,B1297)=0,"Material not in Materials list","OK")))))</f>
        <v>OK</v>
      </c>
      <c r="H1297" s="18" t="str">
        <f aca="false">IF(F1297="Active",A1297&amp;"|"&amp;COUNTIFS(A$2:A1297,A1297,F$2:F1297,"Active"),"")</f>
        <v>Co-Enzyme Q10 (30mg)|1</v>
      </c>
      <c r="I1297" s="18" t="str">
        <f aca="false">IF(B1297="","",IF(SUMPRODUCT(MAX((A$1:A1296=A1297)*(B$1:B1296=B1297)*ROW(A$1:A1296)))=0,C1297&amp;"",IF(C1297="",INDEX(I$1:I1296,SUMPRODUCT(MAX((A$1:A1296=A1297)*(B$1:B1296=B1297)*ROW(A$1:A1296)))),IF(INDEX(I$1:I1296,SUMPRODUCT(MAX((A$1:A1296=A1297)*(B$1:B1296=B1297)*ROW(A$1:A1296))))="",C1297&amp;"",INDEX(I$1:I1296,SUMPRODUCT(MAX((A$1:A1296=A1297)*(B$1:B1296=B1297)*ROW(A$1:A1296))))&amp;"; "&amp;C1297))))</f>
        <v/>
      </c>
      <c r="J1297" s="18" t="str">
        <f aca="false">IF(A1297="","",A1297&amp;"|"&amp;COUNTIF(A$2:A1297,A1297))</f>
        <v>Co-Enzyme Q10 (30mg)|1</v>
      </c>
      <c r="K1297" s="18" t="n">
        <f aca="false">IF(OR(A1297="",B1297=""),0,IF(COUNTIFS(A$2:A1297,A1297,B$2:B1297,B1297)=1,1,0))</f>
        <v>1</v>
      </c>
    </row>
    <row r="1298" customFormat="false" ht="15" hidden="false" customHeight="false" outlineLevel="0" collapsed="false">
      <c r="A1298" s="15" t="s">
        <v>465</v>
      </c>
      <c r="B1298" s="15" t="s">
        <v>270</v>
      </c>
      <c r="C1298" s="15"/>
      <c r="D1298" s="15"/>
      <c r="F1298" s="18" t="str">
        <f aca="false">IF(B1298="","",IFERROR(INDEX(Materials!$B$2:$B$301,MATCH(B1298,Materials!$A$2:$A$301,0)),""))</f>
        <v>Filler / Diluent</v>
      </c>
      <c r="G1298" s="18" t="str">
        <f aca="true">IF(AND(A1298="",B1298=""),"",IF(A1298="","Missing product",IF(B1298="","Missing material",IF(COUNTIF(ProductList,A1298)=0,"Product not in Products list",IF(COUNTIF(MaterialList,B1298)=0,"Material not in Materials list","OK")))))</f>
        <v>OK</v>
      </c>
      <c r="H1298" s="18" t="str">
        <f aca="false">IF(F1298="Active",A1298&amp;"|"&amp;COUNTIFS(A$2:A1298,A1298,F$2:F1298,"Active"),"")</f>
        <v/>
      </c>
      <c r="I1298" s="18" t="str">
        <f aca="false">IF(B1298="","",IF(SUMPRODUCT(MAX((A$1:A1297=A1298)*(B$1:B1297=B1298)*ROW(A$1:A1297)))=0,C1298&amp;"",IF(C1298="",INDEX(I$1:I1297,SUMPRODUCT(MAX((A$1:A1297=A1298)*(B$1:B1297=B1298)*ROW(A$1:A1297)))),IF(INDEX(I$1:I1297,SUMPRODUCT(MAX((A$1:A1297=A1298)*(B$1:B1297=B1298)*ROW(A$1:A1297))))="",C1298&amp;"",INDEX(I$1:I1297,SUMPRODUCT(MAX((A$1:A1297=A1298)*(B$1:B1297=B1298)*ROW(A$1:A1297))))&amp;"; "&amp;C1298))))</f>
        <v/>
      </c>
      <c r="J1298" s="18" t="str">
        <f aca="false">IF(A1298="","",A1298&amp;"|"&amp;COUNTIF(A$2:A1298,A1298))</f>
        <v>Co-Enzyme Q10 (30mg)|2</v>
      </c>
      <c r="K1298" s="18" t="n">
        <f aca="false">IF(OR(A1298="",B1298=""),0,IF(COUNTIFS(A$2:A1298,A1298,B$2:B1298,B1298)=1,1,0))</f>
        <v>1</v>
      </c>
    </row>
    <row r="1299" customFormat="false" ht="15" hidden="false" customHeight="false" outlineLevel="0" collapsed="false">
      <c r="A1299" s="15" t="s">
        <v>465</v>
      </c>
      <c r="B1299" s="15" t="s">
        <v>257</v>
      </c>
      <c r="C1299" s="15"/>
      <c r="D1299" s="15"/>
      <c r="F1299" s="18" t="str">
        <f aca="false">IF(B1299="","",IFERROR(INDEX(Materials!$B$2:$B$301,MATCH(B1299,Materials!$A$2:$A$301,0)),""))</f>
        <v>Disintegrant</v>
      </c>
      <c r="G1299" s="18" t="str">
        <f aca="true">IF(AND(A1299="",B1299=""),"",IF(A1299="","Missing product",IF(B1299="","Missing material",IF(COUNTIF(ProductList,A1299)=0,"Product not in Products list",IF(COUNTIF(MaterialList,B1299)=0,"Material not in Materials list","OK")))))</f>
        <v>OK</v>
      </c>
      <c r="H1299" s="18" t="str">
        <f aca="false">IF(F1299="Active",A1299&amp;"|"&amp;COUNTIFS(A$2:A1299,A1299,F$2:F1299,"Active"),"")</f>
        <v/>
      </c>
      <c r="I1299" s="18" t="str">
        <f aca="false">IF(B1299="","",IF(SUMPRODUCT(MAX((A$1:A1298=A1299)*(B$1:B1298=B1299)*ROW(A$1:A1298)))=0,C1299&amp;"",IF(C1299="",INDEX(I$1:I1298,SUMPRODUCT(MAX((A$1:A1298=A1299)*(B$1:B1298=B1299)*ROW(A$1:A1298)))),IF(INDEX(I$1:I1298,SUMPRODUCT(MAX((A$1:A1298=A1299)*(B$1:B1298=B1299)*ROW(A$1:A1298))))="",C1299&amp;"",INDEX(I$1:I1298,SUMPRODUCT(MAX((A$1:A1298=A1299)*(B$1:B1298=B1299)*ROW(A$1:A1298))))&amp;"; "&amp;C1299))))</f>
        <v/>
      </c>
      <c r="J1299" s="18" t="str">
        <f aca="false">IF(A1299="","",A1299&amp;"|"&amp;COUNTIF(A$2:A1299,A1299))</f>
        <v>Co-Enzyme Q10 (30mg)|3</v>
      </c>
      <c r="K1299" s="18" t="n">
        <f aca="false">IF(OR(A1299="",B1299=""),0,IF(COUNTIFS(A$2:A1299,A1299,B$2:B1299,B1299)=1,1,0))</f>
        <v>1</v>
      </c>
    </row>
    <row r="1300" customFormat="false" ht="15" hidden="false" customHeight="false" outlineLevel="0" collapsed="false">
      <c r="A1300" s="15" t="s">
        <v>465</v>
      </c>
      <c r="B1300" s="15" t="s">
        <v>293</v>
      </c>
      <c r="C1300" s="15"/>
      <c r="D1300" s="15"/>
      <c r="F1300" s="18" t="str">
        <f aca="false">IF(B1300="","",IFERROR(INDEX(Materials!$B$2:$B$301,MATCH(B1300,Materials!$A$2:$A$301,0)),""))</f>
        <v>Glidant</v>
      </c>
      <c r="G1300" s="18" t="str">
        <f aca="true">IF(AND(A1300="",B1300=""),"",IF(A1300="","Missing product",IF(B1300="","Missing material",IF(COUNTIF(ProductList,A1300)=0,"Product not in Products list",IF(COUNTIF(MaterialList,B1300)=0,"Material not in Materials list","OK")))))</f>
        <v>OK</v>
      </c>
      <c r="H1300" s="18" t="str">
        <f aca="false">IF(F1300="Active",A1300&amp;"|"&amp;COUNTIFS(A$2:A1300,A1300,F$2:F1300,"Active"),"")</f>
        <v/>
      </c>
      <c r="I1300" s="18" t="str">
        <f aca="false">IF(B1300="","",IF(SUMPRODUCT(MAX((A$1:A1299=A1300)*(B$1:B1299=B1300)*ROW(A$1:A1299)))=0,C1300&amp;"",IF(C1300="",INDEX(I$1:I1299,SUMPRODUCT(MAX((A$1:A1299=A1300)*(B$1:B1299=B1300)*ROW(A$1:A1299)))),IF(INDEX(I$1:I1299,SUMPRODUCT(MAX((A$1:A1299=A1300)*(B$1:B1299=B1300)*ROW(A$1:A1299))))="",C1300&amp;"",INDEX(I$1:I1299,SUMPRODUCT(MAX((A$1:A1299=A1300)*(B$1:B1299=B1300)*ROW(A$1:A1299))))&amp;"; "&amp;C1300))))</f>
        <v/>
      </c>
      <c r="J1300" s="18" t="str">
        <f aca="false">IF(A1300="","",A1300&amp;"|"&amp;COUNTIF(A$2:A1300,A1300))</f>
        <v>Co-Enzyme Q10 (30mg)|4</v>
      </c>
      <c r="K1300" s="18" t="n">
        <f aca="false">IF(OR(A1300="",B1300=""),0,IF(COUNTIFS(A$2:A1300,A1300,B$2:B1300,B1300)=1,1,0))</f>
        <v>1</v>
      </c>
    </row>
    <row r="1301" customFormat="false" ht="15" hidden="false" customHeight="false" outlineLevel="0" collapsed="false">
      <c r="A1301" s="15" t="s">
        <v>465</v>
      </c>
      <c r="B1301" s="15" t="s">
        <v>347</v>
      </c>
      <c r="C1301" s="15"/>
      <c r="D1301" s="15"/>
      <c r="F1301" s="18" t="str">
        <f aca="false">IF(B1301="","",IFERROR(INDEX(Materials!$B$2:$B$301,MATCH(B1301,Materials!$A$2:$A$301,0)),""))</f>
        <v>Surfactant</v>
      </c>
      <c r="G1301" s="18" t="str">
        <f aca="true">IF(AND(A1301="",B1301=""),"",IF(A1301="","Missing product",IF(B1301="","Missing material",IF(COUNTIF(ProductList,A1301)=0,"Product not in Products list",IF(COUNTIF(MaterialList,B1301)=0,"Material not in Materials list","OK")))))</f>
        <v>OK</v>
      </c>
      <c r="H1301" s="18" t="str">
        <f aca="false">IF(F1301="Active",A1301&amp;"|"&amp;COUNTIFS(A$2:A1301,A1301,F$2:F1301,"Active"),"")</f>
        <v/>
      </c>
      <c r="I1301" s="18" t="str">
        <f aca="false">IF(B1301="","",IF(SUMPRODUCT(MAX((A$1:A1300=A1301)*(B$1:B1300=B1301)*ROW(A$1:A1300)))=0,C1301&amp;"",IF(C1301="",INDEX(I$1:I1300,SUMPRODUCT(MAX((A$1:A1300=A1301)*(B$1:B1300=B1301)*ROW(A$1:A1300)))),IF(INDEX(I$1:I1300,SUMPRODUCT(MAX((A$1:A1300=A1301)*(B$1:B1300=B1301)*ROW(A$1:A1300))))="",C1301&amp;"",INDEX(I$1:I1300,SUMPRODUCT(MAX((A$1:A1300=A1301)*(B$1:B1300=B1301)*ROW(A$1:A1300))))&amp;"; "&amp;C1301))))</f>
        <v/>
      </c>
      <c r="J1301" s="18" t="str">
        <f aca="false">IF(A1301="","",A1301&amp;"|"&amp;COUNTIF(A$2:A1301,A1301))</f>
        <v>Co-Enzyme Q10 (30mg)|5</v>
      </c>
      <c r="K1301" s="18" t="n">
        <f aca="false">IF(OR(A1301="",B1301=""),0,IF(COUNTIFS(A$2:A1301,A1301,B$2:B1301,B1301)=1,1,0))</f>
        <v>1</v>
      </c>
    </row>
    <row r="1302" customFormat="false" ht="15" hidden="false" customHeight="false" outlineLevel="0" collapsed="false">
      <c r="A1302" s="15" t="s">
        <v>465</v>
      </c>
      <c r="B1302" s="15" t="s">
        <v>222</v>
      </c>
      <c r="C1302" s="15"/>
      <c r="D1302" s="15"/>
      <c r="F1302" s="18" t="str">
        <f aca="false">IF(B1302="","",IFERROR(INDEX(Materials!$B$2:$B$301,MATCH(B1302,Materials!$A$2:$A$301,0)),""))</f>
        <v>Binder</v>
      </c>
      <c r="G1302" s="18" t="str">
        <f aca="true">IF(AND(A1302="",B1302=""),"",IF(A1302="","Missing product",IF(B1302="","Missing material",IF(COUNTIF(ProductList,A1302)=0,"Product not in Products list",IF(COUNTIF(MaterialList,B1302)=0,"Material not in Materials list","OK")))))</f>
        <v>OK</v>
      </c>
      <c r="H1302" s="18" t="str">
        <f aca="false">IF(F1302="Active",A1302&amp;"|"&amp;COUNTIFS(A$2:A1302,A1302,F$2:F1302,"Active"),"")</f>
        <v/>
      </c>
      <c r="I1302" s="18" t="str">
        <f aca="false">IF(B1302="","",IF(SUMPRODUCT(MAX((A$1:A1301=A1302)*(B$1:B1301=B1302)*ROW(A$1:A1301)))=0,C1302&amp;"",IF(C1302="",INDEX(I$1:I1301,SUMPRODUCT(MAX((A$1:A1301=A1302)*(B$1:B1301=B1302)*ROW(A$1:A1301)))),IF(INDEX(I$1:I1301,SUMPRODUCT(MAX((A$1:A1301=A1302)*(B$1:B1301=B1302)*ROW(A$1:A1301))))="",C1302&amp;"",INDEX(I$1:I1301,SUMPRODUCT(MAX((A$1:A1301=A1302)*(B$1:B1301=B1302)*ROW(A$1:A1301))))&amp;"; "&amp;C1302))))</f>
        <v/>
      </c>
      <c r="J1302" s="18" t="str">
        <f aca="false">IF(A1302="","",A1302&amp;"|"&amp;COUNTIF(A$2:A1302,A1302))</f>
        <v>Co-Enzyme Q10 (30mg)|6</v>
      </c>
      <c r="K1302" s="18" t="n">
        <f aca="false">IF(OR(A1302="",B1302=""),0,IF(COUNTIFS(A$2:A1302,A1302,B$2:B1302,B1302)=1,1,0))</f>
        <v>1</v>
      </c>
    </row>
    <row r="1303" customFormat="false" ht="15" hidden="false" customHeight="false" outlineLevel="0" collapsed="false">
      <c r="A1303" s="15" t="s">
        <v>465</v>
      </c>
      <c r="B1303" s="15" t="s">
        <v>338</v>
      </c>
      <c r="C1303" s="15"/>
      <c r="D1303" s="15"/>
      <c r="F1303" s="18" t="str">
        <f aca="false">IF(B1303="","",IFERROR(INDEX(Materials!$B$2:$B$301,MATCH(B1303,Materials!$A$2:$A$301,0)),""))</f>
        <v>Solvent</v>
      </c>
      <c r="G1303" s="18" t="str">
        <f aca="true">IF(AND(A1303="",B1303=""),"",IF(A1303="","Missing product",IF(B1303="","Missing material",IF(COUNTIF(ProductList,A1303)=0,"Product not in Products list",IF(COUNTIF(MaterialList,B1303)=0,"Material not in Materials list","OK")))))</f>
        <v>OK</v>
      </c>
      <c r="H1303" s="18" t="str">
        <f aca="false">IF(F1303="Active",A1303&amp;"|"&amp;COUNTIFS(A$2:A1303,A1303,F$2:F1303,"Active"),"")</f>
        <v/>
      </c>
      <c r="I1303" s="18" t="str">
        <f aca="false">IF(B1303="","",IF(SUMPRODUCT(MAX((A$1:A1302=A1303)*(B$1:B1302=B1303)*ROW(A$1:A1302)))=0,C1303&amp;"",IF(C1303="",INDEX(I$1:I1302,SUMPRODUCT(MAX((A$1:A1302=A1303)*(B$1:B1302=B1303)*ROW(A$1:A1302)))),IF(INDEX(I$1:I1302,SUMPRODUCT(MAX((A$1:A1302=A1303)*(B$1:B1302=B1303)*ROW(A$1:A1302))))="",C1303&amp;"",INDEX(I$1:I1302,SUMPRODUCT(MAX((A$1:A1302=A1303)*(B$1:B1302=B1303)*ROW(A$1:A1302))))&amp;"; "&amp;C1303))))</f>
        <v/>
      </c>
      <c r="J1303" s="18" t="str">
        <f aca="false">IF(A1303="","",A1303&amp;"|"&amp;COUNTIF(A$2:A1303,A1303))</f>
        <v>Co-Enzyme Q10 (30mg)|7</v>
      </c>
      <c r="K1303" s="18" t="n">
        <f aca="false">IF(OR(A1303="",B1303=""),0,IF(COUNTIFS(A$2:A1303,A1303,B$2:B1303,B1303)=1,1,0))</f>
        <v>1</v>
      </c>
    </row>
    <row r="1304" customFormat="false" ht="15" hidden="false" customHeight="false" outlineLevel="0" collapsed="false">
      <c r="A1304" s="15" t="s">
        <v>465</v>
      </c>
      <c r="B1304" s="15" t="s">
        <v>257</v>
      </c>
      <c r="C1304" s="15"/>
      <c r="D1304" s="15"/>
      <c r="F1304" s="18" t="str">
        <f aca="false">IF(B1304="","",IFERROR(INDEX(Materials!$B$2:$B$301,MATCH(B1304,Materials!$A$2:$A$301,0)),""))</f>
        <v>Disintegrant</v>
      </c>
      <c r="G1304" s="18" t="str">
        <f aca="true">IF(AND(A1304="",B1304=""),"",IF(A1304="","Missing product",IF(B1304="","Missing material",IF(COUNTIF(ProductList,A1304)=0,"Product not in Products list",IF(COUNTIF(MaterialList,B1304)=0,"Material not in Materials list","OK")))))</f>
        <v>OK</v>
      </c>
      <c r="H1304" s="18" t="str">
        <f aca="false">IF(F1304="Active",A1304&amp;"|"&amp;COUNTIFS(A$2:A1304,A1304,F$2:F1304,"Active"),"")</f>
        <v/>
      </c>
      <c r="I1304" s="18" t="str">
        <f aca="false">IF(B1304="","",IF(SUMPRODUCT(MAX((A$1:A1303=A1304)*(B$1:B1303=B1304)*ROW(A$1:A1303)))=0,C1304&amp;"",IF(C1304="",INDEX(I$1:I1303,SUMPRODUCT(MAX((A$1:A1303=A1304)*(B$1:B1303=B1304)*ROW(A$1:A1303)))),IF(INDEX(I$1:I1303,SUMPRODUCT(MAX((A$1:A1303=A1304)*(B$1:B1303=B1304)*ROW(A$1:A1303))))="",C1304&amp;"",INDEX(I$1:I1303,SUMPRODUCT(MAX((A$1:A1303=A1304)*(B$1:B1303=B1304)*ROW(A$1:A1303))))&amp;"; "&amp;C1304))))</f>
        <v/>
      </c>
      <c r="J1304" s="18" t="str">
        <f aca="false">IF(A1304="","",A1304&amp;"|"&amp;COUNTIF(A$2:A1304,A1304))</f>
        <v>Co-Enzyme Q10 (30mg)|8</v>
      </c>
      <c r="K1304" s="18" t="n">
        <f aca="false">IF(OR(A1304="",B1304=""),0,IF(COUNTIFS(A$2:A1304,A1304,B$2:B1304,B1304)=1,1,0))</f>
        <v>0</v>
      </c>
    </row>
    <row r="1305" customFormat="false" ht="15" hidden="false" customHeight="false" outlineLevel="0" collapsed="false">
      <c r="A1305" s="15" t="s">
        <v>465</v>
      </c>
      <c r="B1305" s="15" t="s">
        <v>293</v>
      </c>
      <c r="C1305" s="15"/>
      <c r="D1305" s="15"/>
      <c r="F1305" s="18" t="str">
        <f aca="false">IF(B1305="","",IFERROR(INDEX(Materials!$B$2:$B$301,MATCH(B1305,Materials!$A$2:$A$301,0)),""))</f>
        <v>Glidant</v>
      </c>
      <c r="G1305" s="18" t="str">
        <f aca="true">IF(AND(A1305="",B1305=""),"",IF(A1305="","Missing product",IF(B1305="","Missing material",IF(COUNTIF(ProductList,A1305)=0,"Product not in Products list",IF(COUNTIF(MaterialList,B1305)=0,"Material not in Materials list","OK")))))</f>
        <v>OK</v>
      </c>
      <c r="H1305" s="18" t="str">
        <f aca="false">IF(F1305="Active",A1305&amp;"|"&amp;COUNTIFS(A$2:A1305,A1305,F$2:F1305,"Active"),"")</f>
        <v/>
      </c>
      <c r="I1305" s="18" t="str">
        <f aca="false">IF(B1305="","",IF(SUMPRODUCT(MAX((A$1:A1304=A1305)*(B$1:B1304=B1305)*ROW(A$1:A1304)))=0,C1305&amp;"",IF(C1305="",INDEX(I$1:I1304,SUMPRODUCT(MAX((A$1:A1304=A1305)*(B$1:B1304=B1305)*ROW(A$1:A1304)))),IF(INDEX(I$1:I1304,SUMPRODUCT(MAX((A$1:A1304=A1305)*(B$1:B1304=B1305)*ROW(A$1:A1304))))="",C1305&amp;"",INDEX(I$1:I1304,SUMPRODUCT(MAX((A$1:A1304=A1305)*(B$1:B1304=B1305)*ROW(A$1:A1304))))&amp;"; "&amp;C1305))))</f>
        <v/>
      </c>
      <c r="J1305" s="18" t="str">
        <f aca="false">IF(A1305="","",A1305&amp;"|"&amp;COUNTIF(A$2:A1305,A1305))</f>
        <v>Co-Enzyme Q10 (30mg)|9</v>
      </c>
      <c r="K1305" s="18" t="n">
        <f aca="false">IF(OR(A1305="",B1305=""),0,IF(COUNTIFS(A$2:A1305,A1305,B$2:B1305,B1305)=1,1,0))</f>
        <v>0</v>
      </c>
    </row>
    <row r="1306" customFormat="false" ht="15" hidden="false" customHeight="false" outlineLevel="0" collapsed="false">
      <c r="A1306" s="15" t="s">
        <v>465</v>
      </c>
      <c r="B1306" s="15" t="s">
        <v>347</v>
      </c>
      <c r="C1306" s="15"/>
      <c r="D1306" s="15"/>
      <c r="F1306" s="18" t="str">
        <f aca="false">IF(B1306="","",IFERROR(INDEX(Materials!$B$2:$B$301,MATCH(B1306,Materials!$A$2:$A$301,0)),""))</f>
        <v>Surfactant</v>
      </c>
      <c r="G1306" s="18" t="str">
        <f aca="true">IF(AND(A1306="",B1306=""),"",IF(A1306="","Missing product",IF(B1306="","Missing material",IF(COUNTIF(ProductList,A1306)=0,"Product not in Products list",IF(COUNTIF(MaterialList,B1306)=0,"Material not in Materials list","OK")))))</f>
        <v>OK</v>
      </c>
      <c r="H1306" s="18" t="str">
        <f aca="false">IF(F1306="Active",A1306&amp;"|"&amp;COUNTIFS(A$2:A1306,A1306,F$2:F1306,"Active"),"")</f>
        <v/>
      </c>
      <c r="I1306" s="18" t="str">
        <f aca="false">IF(B1306="","",IF(SUMPRODUCT(MAX((A$1:A1305=A1306)*(B$1:B1305=B1306)*ROW(A$1:A1305)))=0,C1306&amp;"",IF(C1306="",INDEX(I$1:I1305,SUMPRODUCT(MAX((A$1:A1305=A1306)*(B$1:B1305=B1306)*ROW(A$1:A1305)))),IF(INDEX(I$1:I1305,SUMPRODUCT(MAX((A$1:A1305=A1306)*(B$1:B1305=B1306)*ROW(A$1:A1305))))="",C1306&amp;"",INDEX(I$1:I1305,SUMPRODUCT(MAX((A$1:A1305=A1306)*(B$1:B1305=B1306)*ROW(A$1:A1305))))&amp;"; "&amp;C1306))))</f>
        <v/>
      </c>
      <c r="J1306" s="18" t="str">
        <f aca="false">IF(A1306="","",A1306&amp;"|"&amp;COUNTIF(A$2:A1306,A1306))</f>
        <v>Co-Enzyme Q10 (30mg)|10</v>
      </c>
      <c r="K1306" s="18" t="n">
        <f aca="false">IF(OR(A1306="",B1306=""),0,IF(COUNTIFS(A$2:A1306,A1306,B$2:B1306,B1306)=1,1,0))</f>
        <v>0</v>
      </c>
    </row>
    <row r="1307" customFormat="false" ht="15" hidden="false" customHeight="false" outlineLevel="0" collapsed="false">
      <c r="A1307" s="15" t="s">
        <v>465</v>
      </c>
      <c r="B1307" s="15" t="s">
        <v>272</v>
      </c>
      <c r="C1307" s="15"/>
      <c r="D1307" s="15"/>
      <c r="F1307" s="18" t="str">
        <f aca="false">IF(B1307="","",IFERROR(INDEX(Materials!$B$2:$B$301,MATCH(B1307,Materials!$A$2:$A$301,0)),""))</f>
        <v>Filler / Diluent</v>
      </c>
      <c r="G1307" s="18" t="str">
        <f aca="true">IF(AND(A1307="",B1307=""),"",IF(A1307="","Missing product",IF(B1307="","Missing material",IF(COUNTIF(ProductList,A1307)=0,"Product not in Products list",IF(COUNTIF(MaterialList,B1307)=0,"Material not in Materials list","OK")))))</f>
        <v>OK</v>
      </c>
      <c r="H1307" s="18" t="str">
        <f aca="false">IF(F1307="Active",A1307&amp;"|"&amp;COUNTIFS(A$2:A1307,A1307,F$2:F1307,"Active"),"")</f>
        <v/>
      </c>
      <c r="I1307" s="18" t="str">
        <f aca="false">IF(B1307="","",IF(SUMPRODUCT(MAX((A$1:A1306=A1307)*(B$1:B1306=B1307)*ROW(A$1:A1306)))=0,C1307&amp;"",IF(C1307="",INDEX(I$1:I1306,SUMPRODUCT(MAX((A$1:A1306=A1307)*(B$1:B1306=B1307)*ROW(A$1:A1306)))),IF(INDEX(I$1:I1306,SUMPRODUCT(MAX((A$1:A1306=A1307)*(B$1:B1306=B1307)*ROW(A$1:A1306))))="",C1307&amp;"",INDEX(I$1:I1306,SUMPRODUCT(MAX((A$1:A1306=A1307)*(B$1:B1306=B1307)*ROW(A$1:A1306))))&amp;"; "&amp;C1307))))</f>
        <v/>
      </c>
      <c r="J1307" s="18" t="str">
        <f aca="false">IF(A1307="","",A1307&amp;"|"&amp;COUNTIF(A$2:A1307,A1307))</f>
        <v>Co-Enzyme Q10 (30mg)|11</v>
      </c>
      <c r="K1307" s="18" t="n">
        <f aca="false">IF(OR(A1307="",B1307=""),0,IF(COUNTIFS(A$2:A1307,A1307,B$2:B1307,B1307)=1,1,0))</f>
        <v>1</v>
      </c>
    </row>
    <row r="1308" customFormat="false" ht="15" hidden="false" customHeight="false" outlineLevel="0" collapsed="false">
      <c r="A1308" s="15" t="s">
        <v>465</v>
      </c>
      <c r="B1308" s="15" t="s">
        <v>298</v>
      </c>
      <c r="C1308" s="15"/>
      <c r="D1308" s="15"/>
      <c r="F1308" s="18" t="str">
        <f aca="false">IF(B1308="","",IFERROR(INDEX(Materials!$B$2:$B$301,MATCH(B1308,Materials!$A$2:$A$301,0)),""))</f>
        <v>Lubricant</v>
      </c>
      <c r="G1308" s="18" t="str">
        <f aca="true">IF(AND(A1308="",B1308=""),"",IF(A1308="","Missing product",IF(B1308="","Missing material",IF(COUNTIF(ProductList,A1308)=0,"Product not in Products list",IF(COUNTIF(MaterialList,B1308)=0,"Material not in Materials list","OK")))))</f>
        <v>OK</v>
      </c>
      <c r="H1308" s="18" t="str">
        <f aca="false">IF(F1308="Active",A1308&amp;"|"&amp;COUNTIFS(A$2:A1308,A1308,F$2:F1308,"Active"),"")</f>
        <v/>
      </c>
      <c r="I1308" s="18" t="str">
        <f aca="false">IF(B1308="","",IF(SUMPRODUCT(MAX((A$1:A1307=A1308)*(B$1:B1307=B1308)*ROW(A$1:A1307)))=0,C1308&amp;"",IF(C1308="",INDEX(I$1:I1307,SUMPRODUCT(MAX((A$1:A1307=A1308)*(B$1:B1307=B1308)*ROW(A$1:A1307)))),IF(INDEX(I$1:I1307,SUMPRODUCT(MAX((A$1:A1307=A1308)*(B$1:B1307=B1308)*ROW(A$1:A1307))))="",C1308&amp;"",INDEX(I$1:I1307,SUMPRODUCT(MAX((A$1:A1307=A1308)*(B$1:B1307=B1308)*ROW(A$1:A1307))))&amp;"; "&amp;C1308))))</f>
        <v/>
      </c>
      <c r="J1308" s="18" t="str">
        <f aca="false">IF(A1308="","",A1308&amp;"|"&amp;COUNTIF(A$2:A1308,A1308))</f>
        <v>Co-Enzyme Q10 (30mg)|12</v>
      </c>
      <c r="K1308" s="18" t="n">
        <f aca="false">IF(OR(A1308="",B1308=""),0,IF(COUNTIFS(A$2:A1308,A1308,B$2:B1308,B1308)=1,1,0))</f>
        <v>1</v>
      </c>
    </row>
    <row r="1309" customFormat="false" ht="15" hidden="false" customHeight="false" outlineLevel="0" collapsed="false">
      <c r="A1309" s="15" t="s">
        <v>465</v>
      </c>
      <c r="B1309" s="15" t="s">
        <v>226</v>
      </c>
      <c r="C1309" s="15"/>
      <c r="D1309" s="15"/>
      <c r="F1309" s="18" t="str">
        <f aca="false">IF(B1309="","",IFERROR(INDEX(Materials!$B$2:$B$301,MATCH(B1309,Materials!$A$2:$A$301,0)),""))</f>
        <v>Binder / Coating Polymer</v>
      </c>
      <c r="G1309" s="18" t="str">
        <f aca="true">IF(AND(A1309="",B1309=""),"",IF(A1309="","Missing product",IF(B1309="","Missing material",IF(COUNTIF(ProductList,A1309)=0,"Product not in Products list",IF(COUNTIF(MaterialList,B1309)=0,"Material not in Materials list","OK")))))</f>
        <v>OK</v>
      </c>
      <c r="H1309" s="18" t="str">
        <f aca="false">IF(F1309="Active",A1309&amp;"|"&amp;COUNTIFS(A$2:A1309,A1309,F$2:F1309,"Active"),"")</f>
        <v/>
      </c>
      <c r="I1309" s="18" t="str">
        <f aca="false">IF(B1309="","",IF(SUMPRODUCT(MAX((A$1:A1308=A1309)*(B$1:B1308=B1309)*ROW(A$1:A1308)))=0,C1309&amp;"",IF(C1309="",INDEX(I$1:I1308,SUMPRODUCT(MAX((A$1:A1308=A1309)*(B$1:B1308=B1309)*ROW(A$1:A1308)))),IF(INDEX(I$1:I1308,SUMPRODUCT(MAX((A$1:A1308=A1309)*(B$1:B1308=B1309)*ROW(A$1:A1308))))="",C1309&amp;"",INDEX(I$1:I1308,SUMPRODUCT(MAX((A$1:A1308=A1309)*(B$1:B1308=B1309)*ROW(A$1:A1308))))&amp;"; "&amp;C1309))))</f>
        <v/>
      </c>
      <c r="J1309" s="18" t="str">
        <f aca="false">IF(A1309="","",A1309&amp;"|"&amp;COUNTIF(A$2:A1309,A1309))</f>
        <v>Co-Enzyme Q10 (30mg)|13</v>
      </c>
      <c r="K1309" s="18" t="n">
        <f aca="false">IF(OR(A1309="",B1309=""),0,IF(COUNTIFS(A$2:A1309,A1309,B$2:B1309,B1309)=1,1,0))</f>
        <v>1</v>
      </c>
    </row>
    <row r="1310" customFormat="false" ht="15" hidden="false" customHeight="false" outlineLevel="0" collapsed="false">
      <c r="A1310" s="15" t="s">
        <v>465</v>
      </c>
      <c r="B1310" s="15" t="s">
        <v>311</v>
      </c>
      <c r="C1310" s="15"/>
      <c r="D1310" s="15"/>
      <c r="F1310" s="18" t="str">
        <f aca="false">IF(B1310="","",IFERROR(INDEX(Materials!$B$2:$B$301,MATCH(B1310,Materials!$A$2:$A$301,0)),""))</f>
        <v>Plasticizer</v>
      </c>
      <c r="G1310" s="18" t="str">
        <f aca="true">IF(AND(A1310="",B1310=""),"",IF(A1310="","Missing product",IF(B1310="","Missing material",IF(COUNTIF(ProductList,A1310)=0,"Product not in Products list",IF(COUNTIF(MaterialList,B1310)=0,"Material not in Materials list","OK")))))</f>
        <v>OK</v>
      </c>
      <c r="H1310" s="18" t="str">
        <f aca="false">IF(F1310="Active",A1310&amp;"|"&amp;COUNTIFS(A$2:A1310,A1310,F$2:F1310,"Active"),"")</f>
        <v/>
      </c>
      <c r="I1310" s="18" t="str">
        <f aca="false">IF(B1310="","",IF(SUMPRODUCT(MAX((A$1:A1309=A1310)*(B$1:B1309=B1310)*ROW(A$1:A1309)))=0,C1310&amp;"",IF(C1310="",INDEX(I$1:I1309,SUMPRODUCT(MAX((A$1:A1309=A1310)*(B$1:B1309=B1310)*ROW(A$1:A1309)))),IF(INDEX(I$1:I1309,SUMPRODUCT(MAX((A$1:A1309=A1310)*(B$1:B1309=B1310)*ROW(A$1:A1309))))="",C1310&amp;"",INDEX(I$1:I1309,SUMPRODUCT(MAX((A$1:A1309=A1310)*(B$1:B1309=B1310)*ROW(A$1:A1309))))&amp;"; "&amp;C1310))))</f>
        <v/>
      </c>
      <c r="J1310" s="18" t="str">
        <f aca="false">IF(A1310="","",A1310&amp;"|"&amp;COUNTIF(A$2:A1310,A1310))</f>
        <v>Co-Enzyme Q10 (30mg)|14</v>
      </c>
      <c r="K1310" s="18" t="n">
        <f aca="false">IF(OR(A1310="",B1310=""),0,IF(COUNTIFS(A$2:A1310,A1310,B$2:B1310,B1310)=1,1,0))</f>
        <v>1</v>
      </c>
    </row>
    <row r="1311" customFormat="false" ht="15" hidden="false" customHeight="false" outlineLevel="0" collapsed="false">
      <c r="A1311" s="15" t="s">
        <v>465</v>
      </c>
      <c r="B1311" s="15" t="s">
        <v>303</v>
      </c>
      <c r="C1311" s="15"/>
      <c r="D1311" s="15"/>
      <c r="F1311" s="18" t="str">
        <f aca="false">IF(B1311="","",IFERROR(INDEX(Materials!$B$2:$B$301,MATCH(B1311,Materials!$A$2:$A$301,0)),""))</f>
        <v>Opacifier</v>
      </c>
      <c r="G1311" s="18" t="str">
        <f aca="true">IF(AND(A1311="",B1311=""),"",IF(A1311="","Missing product",IF(B1311="","Missing material",IF(COUNTIF(ProductList,A1311)=0,"Product not in Products list",IF(COUNTIF(MaterialList,B1311)=0,"Material not in Materials list","OK")))))</f>
        <v>OK</v>
      </c>
      <c r="H1311" s="18" t="str">
        <f aca="false">IF(F1311="Active",A1311&amp;"|"&amp;COUNTIFS(A$2:A1311,A1311,F$2:F1311,"Active"),"")</f>
        <v/>
      </c>
      <c r="I1311" s="18" t="str">
        <f aca="false">IF(B1311="","",IF(SUMPRODUCT(MAX((A$1:A1310=A1311)*(B$1:B1310=B1311)*ROW(A$1:A1310)))=0,C1311&amp;"",IF(C1311="",INDEX(I$1:I1310,SUMPRODUCT(MAX((A$1:A1310=A1311)*(B$1:B1310=B1311)*ROW(A$1:A1310)))),IF(INDEX(I$1:I1310,SUMPRODUCT(MAX((A$1:A1310=A1311)*(B$1:B1310=B1311)*ROW(A$1:A1310))))="",C1311&amp;"",INDEX(I$1:I1310,SUMPRODUCT(MAX((A$1:A1310=A1311)*(B$1:B1310=B1311)*ROW(A$1:A1310))))&amp;"; "&amp;C1311))))</f>
        <v/>
      </c>
      <c r="J1311" s="18" t="str">
        <f aca="false">IF(A1311="","",A1311&amp;"|"&amp;COUNTIF(A$2:A1311,A1311))</f>
        <v>Co-Enzyme Q10 (30mg)|15</v>
      </c>
      <c r="K1311" s="18" t="n">
        <f aca="false">IF(OR(A1311="",B1311=""),0,IF(COUNTIFS(A$2:A1311,A1311,B$2:B1311,B1311)=1,1,0))</f>
        <v>1</v>
      </c>
    </row>
    <row r="1312" customFormat="false" ht="15" hidden="false" customHeight="false" outlineLevel="0" collapsed="false">
      <c r="A1312" s="15" t="s">
        <v>465</v>
      </c>
      <c r="B1312" s="15" t="s">
        <v>254</v>
      </c>
      <c r="C1312" s="15"/>
      <c r="D1312" s="15"/>
      <c r="F1312" s="18" t="str">
        <f aca="false">IF(B1312="","",IFERROR(INDEX(Materials!$B$2:$B$301,MATCH(B1312,Materials!$A$2:$A$301,0)),""))</f>
        <v>Colorant</v>
      </c>
      <c r="G1312" s="18" t="str">
        <f aca="true">IF(AND(A1312="",B1312=""),"",IF(A1312="","Missing product",IF(B1312="","Missing material",IF(COUNTIF(ProductList,A1312)=0,"Product not in Products list",IF(COUNTIF(MaterialList,B1312)=0,"Material not in Materials list","OK")))))</f>
        <v>OK</v>
      </c>
      <c r="H1312" s="18" t="str">
        <f aca="false">IF(F1312="Active",A1312&amp;"|"&amp;COUNTIFS(A$2:A1312,A1312,F$2:F1312,"Active"),"")</f>
        <v/>
      </c>
      <c r="I1312" s="18" t="str">
        <f aca="false">IF(B1312="","",IF(SUMPRODUCT(MAX((A$1:A1311=A1312)*(B$1:B1311=B1312)*ROW(A$1:A1311)))=0,C1312&amp;"",IF(C1312="",INDEX(I$1:I1311,SUMPRODUCT(MAX((A$1:A1311=A1312)*(B$1:B1311=B1312)*ROW(A$1:A1311)))),IF(INDEX(I$1:I1311,SUMPRODUCT(MAX((A$1:A1311=A1312)*(B$1:B1311=B1312)*ROW(A$1:A1311))))="",C1312&amp;"",INDEX(I$1:I1311,SUMPRODUCT(MAX((A$1:A1311=A1312)*(B$1:B1311=B1312)*ROW(A$1:A1311))))&amp;"; "&amp;C1312))))</f>
        <v/>
      </c>
      <c r="J1312" s="18" t="str">
        <f aca="false">IF(A1312="","",A1312&amp;"|"&amp;COUNTIF(A$2:A1312,A1312))</f>
        <v>Co-Enzyme Q10 (30mg)|16</v>
      </c>
      <c r="K1312" s="18" t="n">
        <f aca="false">IF(OR(A1312="",B1312=""),0,IF(COUNTIFS(A$2:A1312,A1312,B$2:B1312,B1312)=1,1,0))</f>
        <v>1</v>
      </c>
    </row>
    <row r="1313" customFormat="false" ht="15" hidden="false" customHeight="false" outlineLevel="0" collapsed="false">
      <c r="A1313" s="15" t="s">
        <v>465</v>
      </c>
      <c r="B1313" s="15" t="s">
        <v>338</v>
      </c>
      <c r="C1313" s="15"/>
      <c r="D1313" s="15"/>
      <c r="F1313" s="18" t="str">
        <f aca="false">IF(B1313="","",IFERROR(INDEX(Materials!$B$2:$B$301,MATCH(B1313,Materials!$A$2:$A$301,0)),""))</f>
        <v>Solvent</v>
      </c>
      <c r="G1313" s="18" t="str">
        <f aca="true">IF(AND(A1313="",B1313=""),"",IF(A1313="","Missing product",IF(B1313="","Missing material",IF(COUNTIF(ProductList,A1313)=0,"Product not in Products list",IF(COUNTIF(MaterialList,B1313)=0,"Material not in Materials list","OK")))))</f>
        <v>OK</v>
      </c>
      <c r="H1313" s="18" t="str">
        <f aca="false">IF(F1313="Active",A1313&amp;"|"&amp;COUNTIFS(A$2:A1313,A1313,F$2:F1313,"Active"),"")</f>
        <v/>
      </c>
      <c r="I1313" s="18" t="str">
        <f aca="false">IF(B1313="","",IF(SUMPRODUCT(MAX((A$1:A1312=A1313)*(B$1:B1312=B1313)*ROW(A$1:A1312)))=0,C1313&amp;"",IF(C1313="",INDEX(I$1:I1312,SUMPRODUCT(MAX((A$1:A1312=A1313)*(B$1:B1312=B1313)*ROW(A$1:A1312)))),IF(INDEX(I$1:I1312,SUMPRODUCT(MAX((A$1:A1312=A1313)*(B$1:B1312=B1313)*ROW(A$1:A1312))))="",C1313&amp;"",INDEX(I$1:I1312,SUMPRODUCT(MAX((A$1:A1312=A1313)*(B$1:B1312=B1313)*ROW(A$1:A1312))))&amp;"; "&amp;C1313))))</f>
        <v/>
      </c>
      <c r="J1313" s="18" t="str">
        <f aca="false">IF(A1313="","",A1313&amp;"|"&amp;COUNTIF(A$2:A1313,A1313))</f>
        <v>Co-Enzyme Q10 (30mg)|17</v>
      </c>
      <c r="K1313" s="18" t="n">
        <f aca="false">IF(OR(A1313="",B1313=""),0,IF(COUNTIFS(A$2:A1313,A1313,B$2:B1313,B1313)=1,1,0))</f>
        <v>0</v>
      </c>
    </row>
    <row r="1314" customFormat="false" ht="15" hidden="false" customHeight="false" outlineLevel="0" collapsed="false">
      <c r="A1314" s="15" t="s">
        <v>465</v>
      </c>
      <c r="B1314" s="15" t="s">
        <v>342</v>
      </c>
      <c r="C1314" s="15"/>
      <c r="D1314" s="15"/>
      <c r="F1314" s="18" t="str">
        <f aca="false">IF(B1314="","",IFERROR(INDEX(Materials!$B$2:$B$301,MATCH(B1314,Materials!$A$2:$A$301,0)),""))</f>
        <v>Solvent</v>
      </c>
      <c r="G1314" s="18" t="str">
        <f aca="true">IF(AND(A1314="",B1314=""),"",IF(A1314="","Missing product",IF(B1314="","Missing material",IF(COUNTIF(ProductList,A1314)=0,"Product not in Products list",IF(COUNTIF(MaterialList,B1314)=0,"Material not in Materials list","OK")))))</f>
        <v>OK</v>
      </c>
      <c r="H1314" s="18" t="str">
        <f aca="false">IF(F1314="Active",A1314&amp;"|"&amp;COUNTIFS(A$2:A1314,A1314,F$2:F1314,"Active"),"")</f>
        <v/>
      </c>
      <c r="I1314" s="18" t="str">
        <f aca="false">IF(B1314="","",IF(SUMPRODUCT(MAX((A$1:A1313=A1314)*(B$1:B1313=B1314)*ROW(A$1:A1313)))=0,C1314&amp;"",IF(C1314="",INDEX(I$1:I1313,SUMPRODUCT(MAX((A$1:A1313=A1314)*(B$1:B1313=B1314)*ROW(A$1:A1313)))),IF(INDEX(I$1:I1313,SUMPRODUCT(MAX((A$1:A1313=A1314)*(B$1:B1313=B1314)*ROW(A$1:A1313))))="",C1314&amp;"",INDEX(I$1:I1313,SUMPRODUCT(MAX((A$1:A1313=A1314)*(B$1:B1313=B1314)*ROW(A$1:A1313))))&amp;"; "&amp;C1314))))</f>
        <v/>
      </c>
      <c r="J1314" s="18" t="str">
        <f aca="false">IF(A1314="","",A1314&amp;"|"&amp;COUNTIF(A$2:A1314,A1314))</f>
        <v>Co-Enzyme Q10 (30mg)|18</v>
      </c>
      <c r="K1314" s="18" t="n">
        <f aca="false">IF(OR(A1314="",B1314=""),0,IF(COUNTIFS(A$2:A1314,A1314,B$2:B1314,B1314)=1,1,0))</f>
        <v>1</v>
      </c>
    </row>
    <row r="1315" customFormat="false" ht="15" hidden="false" customHeight="false" outlineLevel="0" collapsed="false">
      <c r="A1315" s="15" t="s">
        <v>466</v>
      </c>
      <c r="B1315" s="15" t="s">
        <v>208</v>
      </c>
      <c r="C1315" s="15"/>
      <c r="D1315" s="15"/>
      <c r="F1315" s="18" t="str">
        <f aca="false">IF(B1315="","",IFERROR(INDEX(Materials!$B$2:$B$301,MATCH(B1315,Materials!$A$2:$A$301,0)),""))</f>
        <v>Active</v>
      </c>
      <c r="G1315" s="18" t="str">
        <f aca="true">IF(AND(A1315="",B1315=""),"",IF(A1315="","Missing product",IF(B1315="","Missing material",IF(COUNTIF(ProductList,A1315)=0,"Product not in Products list",IF(COUNTIF(MaterialList,B1315)=0,"Material not in Materials list","OK")))))</f>
        <v>OK</v>
      </c>
      <c r="H1315" s="18" t="str">
        <f aca="false">IF(F1315="Active",A1315&amp;"|"&amp;COUNTIFS(A$2:A1315,A1315,F$2:F1315,"Active"),"")</f>
        <v>Co-Enzyme Q10 (100mg)|1</v>
      </c>
      <c r="I1315" s="18" t="str">
        <f aca="false">IF(B1315="","",IF(SUMPRODUCT(MAX((A$1:A1314=A1315)*(B$1:B1314=B1315)*ROW(A$1:A1314)))=0,C1315&amp;"",IF(C1315="",INDEX(I$1:I1314,SUMPRODUCT(MAX((A$1:A1314=A1315)*(B$1:B1314=B1315)*ROW(A$1:A1314)))),IF(INDEX(I$1:I1314,SUMPRODUCT(MAX((A$1:A1314=A1315)*(B$1:B1314=B1315)*ROW(A$1:A1314))))="",C1315&amp;"",INDEX(I$1:I1314,SUMPRODUCT(MAX((A$1:A1314=A1315)*(B$1:B1314=B1315)*ROW(A$1:A1314))))&amp;"; "&amp;C1315))))</f>
        <v/>
      </c>
      <c r="J1315" s="18" t="str">
        <f aca="false">IF(A1315="","",A1315&amp;"|"&amp;COUNTIF(A$2:A1315,A1315))</f>
        <v>Co-Enzyme Q10 (100mg)|1</v>
      </c>
      <c r="K1315" s="18" t="n">
        <f aca="false">IF(OR(A1315="",B1315=""),0,IF(COUNTIFS(A$2:A1315,A1315,B$2:B1315,B1315)=1,1,0))</f>
        <v>1</v>
      </c>
    </row>
    <row r="1316" customFormat="false" ht="15" hidden="false" customHeight="false" outlineLevel="0" collapsed="false">
      <c r="A1316" s="15" t="s">
        <v>466</v>
      </c>
      <c r="B1316" s="15" t="s">
        <v>270</v>
      </c>
      <c r="C1316" s="15"/>
      <c r="D1316" s="15"/>
      <c r="F1316" s="18" t="str">
        <f aca="false">IF(B1316="","",IFERROR(INDEX(Materials!$B$2:$B$301,MATCH(B1316,Materials!$A$2:$A$301,0)),""))</f>
        <v>Filler / Diluent</v>
      </c>
      <c r="G1316" s="18" t="str">
        <f aca="true">IF(AND(A1316="",B1316=""),"",IF(A1316="","Missing product",IF(B1316="","Missing material",IF(COUNTIF(ProductList,A1316)=0,"Product not in Products list",IF(COUNTIF(MaterialList,B1316)=0,"Material not in Materials list","OK")))))</f>
        <v>OK</v>
      </c>
      <c r="H1316" s="18" t="str">
        <f aca="false">IF(F1316="Active",A1316&amp;"|"&amp;COUNTIFS(A$2:A1316,A1316,F$2:F1316,"Active"),"")</f>
        <v/>
      </c>
      <c r="I1316" s="18" t="str">
        <f aca="false">IF(B1316="","",IF(SUMPRODUCT(MAX((A$1:A1315=A1316)*(B$1:B1315=B1316)*ROW(A$1:A1315)))=0,C1316&amp;"",IF(C1316="",INDEX(I$1:I1315,SUMPRODUCT(MAX((A$1:A1315=A1316)*(B$1:B1315=B1316)*ROW(A$1:A1315)))),IF(INDEX(I$1:I1315,SUMPRODUCT(MAX((A$1:A1315=A1316)*(B$1:B1315=B1316)*ROW(A$1:A1315))))="",C1316&amp;"",INDEX(I$1:I1315,SUMPRODUCT(MAX((A$1:A1315=A1316)*(B$1:B1315=B1316)*ROW(A$1:A1315))))&amp;"; "&amp;C1316))))</f>
        <v/>
      </c>
      <c r="J1316" s="18" t="str">
        <f aca="false">IF(A1316="","",A1316&amp;"|"&amp;COUNTIF(A$2:A1316,A1316))</f>
        <v>Co-Enzyme Q10 (100mg)|2</v>
      </c>
      <c r="K1316" s="18" t="n">
        <f aca="false">IF(OR(A1316="",B1316=""),0,IF(COUNTIFS(A$2:A1316,A1316,B$2:B1316,B1316)=1,1,0))</f>
        <v>1</v>
      </c>
    </row>
    <row r="1317" customFormat="false" ht="15" hidden="false" customHeight="false" outlineLevel="0" collapsed="false">
      <c r="A1317" s="15" t="s">
        <v>466</v>
      </c>
      <c r="B1317" s="15" t="s">
        <v>260</v>
      </c>
      <c r="C1317" s="15" t="s">
        <v>516</v>
      </c>
      <c r="D1317" s="15"/>
      <c r="F1317" s="18" t="str">
        <f aca="false">IF(B1317="","",IFERROR(INDEX(Materials!$B$2:$B$301,MATCH(B1317,Materials!$A$2:$A$301,0)),""))</f>
        <v>Filler / Diluent</v>
      </c>
      <c r="G1317" s="18" t="str">
        <f aca="true">IF(AND(A1317="",B1317=""),"",IF(A1317="","Missing product",IF(B1317="","Missing material",IF(COUNTIF(ProductList,A1317)=0,"Product not in Products list",IF(COUNTIF(MaterialList,B1317)=0,"Material not in Materials list","OK")))))</f>
        <v>OK</v>
      </c>
      <c r="H1317" s="18" t="str">
        <f aca="false">IF(F1317="Active",A1317&amp;"|"&amp;COUNTIFS(A$2:A1317,A1317,F$2:F1317,"Active"),"")</f>
        <v/>
      </c>
      <c r="I1317" s="18" t="str">
        <f aca="false">IF(B1317="","",IF(SUMPRODUCT(MAX((A$1:A1316=A1317)*(B$1:B1316=B1317)*ROW(A$1:A1316)))=0,C1317&amp;"",IF(C1317="",INDEX(I$1:I1316,SUMPRODUCT(MAX((A$1:A1316=A1317)*(B$1:B1316=B1317)*ROW(A$1:A1316)))),IF(INDEX(I$1:I1316,SUMPRODUCT(MAX((A$1:A1316=A1317)*(B$1:B1316=B1317)*ROW(A$1:A1316))))="",C1317&amp;"",INDEX(I$1:I1316,SUMPRODUCT(MAX((A$1:A1316=A1317)*(B$1:B1316=B1317)*ROW(A$1:A1316))))&amp;"; "&amp;C1317))))</f>
        <v>Granular</v>
      </c>
      <c r="J1317" s="18" t="str">
        <f aca="false">IF(A1317="","",A1317&amp;"|"&amp;COUNTIF(A$2:A1317,A1317))</f>
        <v>Co-Enzyme Q10 (100mg)|3</v>
      </c>
      <c r="K1317" s="18" t="n">
        <f aca="false">IF(OR(A1317="",B1317=""),0,IF(COUNTIFS(A$2:A1317,A1317,B$2:B1317,B1317)=1,1,0))</f>
        <v>1</v>
      </c>
    </row>
    <row r="1318" customFormat="false" ht="15" hidden="false" customHeight="false" outlineLevel="0" collapsed="false">
      <c r="A1318" s="15" t="s">
        <v>466</v>
      </c>
      <c r="B1318" s="15" t="s">
        <v>257</v>
      </c>
      <c r="C1318" s="15"/>
      <c r="D1318" s="15"/>
      <c r="F1318" s="18" t="str">
        <f aca="false">IF(B1318="","",IFERROR(INDEX(Materials!$B$2:$B$301,MATCH(B1318,Materials!$A$2:$A$301,0)),""))</f>
        <v>Disintegrant</v>
      </c>
      <c r="G1318" s="18" t="str">
        <f aca="true">IF(AND(A1318="",B1318=""),"",IF(A1318="","Missing product",IF(B1318="","Missing material",IF(COUNTIF(ProductList,A1318)=0,"Product not in Products list",IF(COUNTIF(MaterialList,B1318)=0,"Material not in Materials list","OK")))))</f>
        <v>OK</v>
      </c>
      <c r="H1318" s="18" t="str">
        <f aca="false">IF(F1318="Active",A1318&amp;"|"&amp;COUNTIFS(A$2:A1318,A1318,F$2:F1318,"Active"),"")</f>
        <v/>
      </c>
      <c r="I1318" s="18" t="str">
        <f aca="false">IF(B1318="","",IF(SUMPRODUCT(MAX((A$1:A1317=A1318)*(B$1:B1317=B1318)*ROW(A$1:A1317)))=0,C1318&amp;"",IF(C1318="",INDEX(I$1:I1317,SUMPRODUCT(MAX((A$1:A1317=A1318)*(B$1:B1317=B1318)*ROW(A$1:A1317)))),IF(INDEX(I$1:I1317,SUMPRODUCT(MAX((A$1:A1317=A1318)*(B$1:B1317=B1318)*ROW(A$1:A1317))))="",C1318&amp;"",INDEX(I$1:I1317,SUMPRODUCT(MAX((A$1:A1317=A1318)*(B$1:B1317=B1318)*ROW(A$1:A1317))))&amp;"; "&amp;C1318))))</f>
        <v/>
      </c>
      <c r="J1318" s="18" t="str">
        <f aca="false">IF(A1318="","",A1318&amp;"|"&amp;COUNTIF(A$2:A1318,A1318))</f>
        <v>Co-Enzyme Q10 (100mg)|4</v>
      </c>
      <c r="K1318" s="18" t="n">
        <f aca="false">IF(OR(A1318="",B1318=""),0,IF(COUNTIFS(A$2:A1318,A1318,B$2:B1318,B1318)=1,1,0))</f>
        <v>1</v>
      </c>
    </row>
    <row r="1319" customFormat="false" ht="15" hidden="false" customHeight="false" outlineLevel="0" collapsed="false">
      <c r="A1319" s="15" t="s">
        <v>466</v>
      </c>
      <c r="B1319" s="15" t="s">
        <v>293</v>
      </c>
      <c r="C1319" s="15"/>
      <c r="D1319" s="15"/>
      <c r="F1319" s="18" t="str">
        <f aca="false">IF(B1319="","",IFERROR(INDEX(Materials!$B$2:$B$301,MATCH(B1319,Materials!$A$2:$A$301,0)),""))</f>
        <v>Glidant</v>
      </c>
      <c r="G1319" s="18" t="str">
        <f aca="true">IF(AND(A1319="",B1319=""),"",IF(A1319="","Missing product",IF(B1319="","Missing material",IF(COUNTIF(ProductList,A1319)=0,"Product not in Products list",IF(COUNTIF(MaterialList,B1319)=0,"Material not in Materials list","OK")))))</f>
        <v>OK</v>
      </c>
      <c r="H1319" s="18" t="str">
        <f aca="false">IF(F1319="Active",A1319&amp;"|"&amp;COUNTIFS(A$2:A1319,A1319,F$2:F1319,"Active"),"")</f>
        <v/>
      </c>
      <c r="I1319" s="18" t="str">
        <f aca="false">IF(B1319="","",IF(SUMPRODUCT(MAX((A$1:A1318=A1319)*(B$1:B1318=B1319)*ROW(A$1:A1318)))=0,C1319&amp;"",IF(C1319="",INDEX(I$1:I1318,SUMPRODUCT(MAX((A$1:A1318=A1319)*(B$1:B1318=B1319)*ROW(A$1:A1318)))),IF(INDEX(I$1:I1318,SUMPRODUCT(MAX((A$1:A1318=A1319)*(B$1:B1318=B1319)*ROW(A$1:A1318))))="",C1319&amp;"",INDEX(I$1:I1318,SUMPRODUCT(MAX((A$1:A1318=A1319)*(B$1:B1318=B1319)*ROW(A$1:A1318))))&amp;"; "&amp;C1319))))</f>
        <v/>
      </c>
      <c r="J1319" s="18" t="str">
        <f aca="false">IF(A1319="","",A1319&amp;"|"&amp;COUNTIF(A$2:A1319,A1319))</f>
        <v>Co-Enzyme Q10 (100mg)|5</v>
      </c>
      <c r="K1319" s="18" t="n">
        <f aca="false">IF(OR(A1319="",B1319=""),0,IF(COUNTIFS(A$2:A1319,A1319,B$2:B1319,B1319)=1,1,0))</f>
        <v>1</v>
      </c>
    </row>
    <row r="1320" customFormat="false" ht="15" hidden="false" customHeight="false" outlineLevel="0" collapsed="false">
      <c r="A1320" s="15" t="s">
        <v>466</v>
      </c>
      <c r="B1320" s="15" t="s">
        <v>347</v>
      </c>
      <c r="C1320" s="15"/>
      <c r="D1320" s="15"/>
      <c r="F1320" s="18" t="str">
        <f aca="false">IF(B1320="","",IFERROR(INDEX(Materials!$B$2:$B$301,MATCH(B1320,Materials!$A$2:$A$301,0)),""))</f>
        <v>Surfactant</v>
      </c>
      <c r="G1320" s="18" t="str">
        <f aca="true">IF(AND(A1320="",B1320=""),"",IF(A1320="","Missing product",IF(B1320="","Missing material",IF(COUNTIF(ProductList,A1320)=0,"Product not in Products list",IF(COUNTIF(MaterialList,B1320)=0,"Material not in Materials list","OK")))))</f>
        <v>OK</v>
      </c>
      <c r="H1320" s="18" t="str">
        <f aca="false">IF(F1320="Active",A1320&amp;"|"&amp;COUNTIFS(A$2:A1320,A1320,F$2:F1320,"Active"),"")</f>
        <v/>
      </c>
      <c r="I1320" s="18" t="str">
        <f aca="false">IF(B1320="","",IF(SUMPRODUCT(MAX((A$1:A1319=A1320)*(B$1:B1319=B1320)*ROW(A$1:A1319)))=0,C1320&amp;"",IF(C1320="",INDEX(I$1:I1319,SUMPRODUCT(MAX((A$1:A1319=A1320)*(B$1:B1319=B1320)*ROW(A$1:A1319)))),IF(INDEX(I$1:I1319,SUMPRODUCT(MAX((A$1:A1319=A1320)*(B$1:B1319=B1320)*ROW(A$1:A1319))))="",C1320&amp;"",INDEX(I$1:I1319,SUMPRODUCT(MAX((A$1:A1319=A1320)*(B$1:B1319=B1320)*ROW(A$1:A1319))))&amp;"; "&amp;C1320))))</f>
        <v/>
      </c>
      <c r="J1320" s="18" t="str">
        <f aca="false">IF(A1320="","",A1320&amp;"|"&amp;COUNTIF(A$2:A1320,A1320))</f>
        <v>Co-Enzyme Q10 (100mg)|6</v>
      </c>
      <c r="K1320" s="18" t="n">
        <f aca="false">IF(OR(A1320="",B1320=""),0,IF(COUNTIFS(A$2:A1320,A1320,B$2:B1320,B1320)=1,1,0))</f>
        <v>1</v>
      </c>
    </row>
    <row r="1321" customFormat="false" ht="15" hidden="false" customHeight="false" outlineLevel="0" collapsed="false">
      <c r="A1321" s="15" t="s">
        <v>466</v>
      </c>
      <c r="B1321" s="15" t="s">
        <v>222</v>
      </c>
      <c r="C1321" s="15"/>
      <c r="D1321" s="15"/>
      <c r="F1321" s="18" t="str">
        <f aca="false">IF(B1321="","",IFERROR(INDEX(Materials!$B$2:$B$301,MATCH(B1321,Materials!$A$2:$A$301,0)),""))</f>
        <v>Binder</v>
      </c>
      <c r="G1321" s="18" t="str">
        <f aca="true">IF(AND(A1321="",B1321=""),"",IF(A1321="","Missing product",IF(B1321="","Missing material",IF(COUNTIF(ProductList,A1321)=0,"Product not in Products list",IF(COUNTIF(MaterialList,B1321)=0,"Material not in Materials list","OK")))))</f>
        <v>OK</v>
      </c>
      <c r="H1321" s="18" t="str">
        <f aca="false">IF(F1321="Active",A1321&amp;"|"&amp;COUNTIFS(A$2:A1321,A1321,F$2:F1321,"Active"),"")</f>
        <v/>
      </c>
      <c r="I1321" s="18" t="str">
        <f aca="false">IF(B1321="","",IF(SUMPRODUCT(MAX((A$1:A1320=A1321)*(B$1:B1320=B1321)*ROW(A$1:A1320)))=0,C1321&amp;"",IF(C1321="",INDEX(I$1:I1320,SUMPRODUCT(MAX((A$1:A1320=A1321)*(B$1:B1320=B1321)*ROW(A$1:A1320)))),IF(INDEX(I$1:I1320,SUMPRODUCT(MAX((A$1:A1320=A1321)*(B$1:B1320=B1321)*ROW(A$1:A1320))))="",C1321&amp;"",INDEX(I$1:I1320,SUMPRODUCT(MAX((A$1:A1320=A1321)*(B$1:B1320=B1321)*ROW(A$1:A1320))))&amp;"; "&amp;C1321))))</f>
        <v/>
      </c>
      <c r="J1321" s="18" t="str">
        <f aca="false">IF(A1321="","",A1321&amp;"|"&amp;COUNTIF(A$2:A1321,A1321))</f>
        <v>Co-Enzyme Q10 (100mg)|7</v>
      </c>
      <c r="K1321" s="18" t="n">
        <f aca="false">IF(OR(A1321="",B1321=""),0,IF(COUNTIFS(A$2:A1321,A1321,B$2:B1321,B1321)=1,1,0))</f>
        <v>1</v>
      </c>
    </row>
    <row r="1322" customFormat="false" ht="15" hidden="false" customHeight="false" outlineLevel="0" collapsed="false">
      <c r="A1322" s="15" t="s">
        <v>466</v>
      </c>
      <c r="B1322" s="15" t="s">
        <v>338</v>
      </c>
      <c r="C1322" s="15"/>
      <c r="D1322" s="15"/>
      <c r="F1322" s="18" t="str">
        <f aca="false">IF(B1322="","",IFERROR(INDEX(Materials!$B$2:$B$301,MATCH(B1322,Materials!$A$2:$A$301,0)),""))</f>
        <v>Solvent</v>
      </c>
      <c r="G1322" s="18" t="str">
        <f aca="true">IF(AND(A1322="",B1322=""),"",IF(A1322="","Missing product",IF(B1322="","Missing material",IF(COUNTIF(ProductList,A1322)=0,"Product not in Products list",IF(COUNTIF(MaterialList,B1322)=0,"Material not in Materials list","OK")))))</f>
        <v>OK</v>
      </c>
      <c r="H1322" s="18" t="str">
        <f aca="false">IF(F1322="Active",A1322&amp;"|"&amp;COUNTIFS(A$2:A1322,A1322,F$2:F1322,"Active"),"")</f>
        <v/>
      </c>
      <c r="I1322" s="18" t="str">
        <f aca="false">IF(B1322="","",IF(SUMPRODUCT(MAX((A$1:A1321=A1322)*(B$1:B1321=B1322)*ROW(A$1:A1321)))=0,C1322&amp;"",IF(C1322="",INDEX(I$1:I1321,SUMPRODUCT(MAX((A$1:A1321=A1322)*(B$1:B1321=B1322)*ROW(A$1:A1321)))),IF(INDEX(I$1:I1321,SUMPRODUCT(MAX((A$1:A1321=A1322)*(B$1:B1321=B1322)*ROW(A$1:A1321))))="",C1322&amp;"",INDEX(I$1:I1321,SUMPRODUCT(MAX((A$1:A1321=A1322)*(B$1:B1321=B1322)*ROW(A$1:A1321))))&amp;"; "&amp;C1322))))</f>
        <v/>
      </c>
      <c r="J1322" s="18" t="str">
        <f aca="false">IF(A1322="","",A1322&amp;"|"&amp;COUNTIF(A$2:A1322,A1322))</f>
        <v>Co-Enzyme Q10 (100mg)|8</v>
      </c>
      <c r="K1322" s="18" t="n">
        <f aca="false">IF(OR(A1322="",B1322=""),0,IF(COUNTIFS(A$2:A1322,A1322,B$2:B1322,B1322)=1,1,0))</f>
        <v>1</v>
      </c>
    </row>
    <row r="1323" customFormat="false" ht="15" hidden="false" customHeight="false" outlineLevel="0" collapsed="false">
      <c r="A1323" s="15" t="s">
        <v>466</v>
      </c>
      <c r="B1323" s="15" t="s">
        <v>257</v>
      </c>
      <c r="C1323" s="15"/>
      <c r="D1323" s="15"/>
      <c r="F1323" s="18" t="str">
        <f aca="false">IF(B1323="","",IFERROR(INDEX(Materials!$B$2:$B$301,MATCH(B1323,Materials!$A$2:$A$301,0)),""))</f>
        <v>Disintegrant</v>
      </c>
      <c r="G1323" s="18" t="str">
        <f aca="true">IF(AND(A1323="",B1323=""),"",IF(A1323="","Missing product",IF(B1323="","Missing material",IF(COUNTIF(ProductList,A1323)=0,"Product not in Products list",IF(COUNTIF(MaterialList,B1323)=0,"Material not in Materials list","OK")))))</f>
        <v>OK</v>
      </c>
      <c r="H1323" s="18" t="str">
        <f aca="false">IF(F1323="Active",A1323&amp;"|"&amp;COUNTIFS(A$2:A1323,A1323,F$2:F1323,"Active"),"")</f>
        <v/>
      </c>
      <c r="I1323" s="18" t="str">
        <f aca="false">IF(B1323="","",IF(SUMPRODUCT(MAX((A$1:A1322=A1323)*(B$1:B1322=B1323)*ROW(A$1:A1322)))=0,C1323&amp;"",IF(C1323="",INDEX(I$1:I1322,SUMPRODUCT(MAX((A$1:A1322=A1323)*(B$1:B1322=B1323)*ROW(A$1:A1322)))),IF(INDEX(I$1:I1322,SUMPRODUCT(MAX((A$1:A1322=A1323)*(B$1:B1322=B1323)*ROW(A$1:A1322))))="",C1323&amp;"",INDEX(I$1:I1322,SUMPRODUCT(MAX((A$1:A1322=A1323)*(B$1:B1322=B1323)*ROW(A$1:A1322))))&amp;"; "&amp;C1323))))</f>
        <v/>
      </c>
      <c r="J1323" s="18" t="str">
        <f aca="false">IF(A1323="","",A1323&amp;"|"&amp;COUNTIF(A$2:A1323,A1323))</f>
        <v>Co-Enzyme Q10 (100mg)|9</v>
      </c>
      <c r="K1323" s="18" t="n">
        <f aca="false">IF(OR(A1323="",B1323=""),0,IF(COUNTIFS(A$2:A1323,A1323,B$2:B1323,B1323)=1,1,0))</f>
        <v>0</v>
      </c>
    </row>
    <row r="1324" customFormat="false" ht="15" hidden="false" customHeight="false" outlineLevel="0" collapsed="false">
      <c r="A1324" s="15" t="s">
        <v>466</v>
      </c>
      <c r="B1324" s="15" t="s">
        <v>293</v>
      </c>
      <c r="C1324" s="15"/>
      <c r="D1324" s="15"/>
      <c r="F1324" s="18" t="str">
        <f aca="false">IF(B1324="","",IFERROR(INDEX(Materials!$B$2:$B$301,MATCH(B1324,Materials!$A$2:$A$301,0)),""))</f>
        <v>Glidant</v>
      </c>
      <c r="G1324" s="18" t="str">
        <f aca="true">IF(AND(A1324="",B1324=""),"",IF(A1324="","Missing product",IF(B1324="","Missing material",IF(COUNTIF(ProductList,A1324)=0,"Product not in Products list",IF(COUNTIF(MaterialList,B1324)=0,"Material not in Materials list","OK")))))</f>
        <v>OK</v>
      </c>
      <c r="H1324" s="18" t="str">
        <f aca="false">IF(F1324="Active",A1324&amp;"|"&amp;COUNTIFS(A$2:A1324,A1324,F$2:F1324,"Active"),"")</f>
        <v/>
      </c>
      <c r="I1324" s="18" t="str">
        <f aca="false">IF(B1324="","",IF(SUMPRODUCT(MAX((A$1:A1323=A1324)*(B$1:B1323=B1324)*ROW(A$1:A1323)))=0,C1324&amp;"",IF(C1324="",INDEX(I$1:I1323,SUMPRODUCT(MAX((A$1:A1323=A1324)*(B$1:B1323=B1324)*ROW(A$1:A1323)))),IF(INDEX(I$1:I1323,SUMPRODUCT(MAX((A$1:A1323=A1324)*(B$1:B1323=B1324)*ROW(A$1:A1323))))="",C1324&amp;"",INDEX(I$1:I1323,SUMPRODUCT(MAX((A$1:A1323=A1324)*(B$1:B1323=B1324)*ROW(A$1:A1323))))&amp;"; "&amp;C1324))))</f>
        <v/>
      </c>
      <c r="J1324" s="18" t="str">
        <f aca="false">IF(A1324="","",A1324&amp;"|"&amp;COUNTIF(A$2:A1324,A1324))</f>
        <v>Co-Enzyme Q10 (100mg)|10</v>
      </c>
      <c r="K1324" s="18" t="n">
        <f aca="false">IF(OR(A1324="",B1324=""),0,IF(COUNTIFS(A$2:A1324,A1324,B$2:B1324,B1324)=1,1,0))</f>
        <v>0</v>
      </c>
    </row>
    <row r="1325" customFormat="false" ht="15" hidden="false" customHeight="false" outlineLevel="0" collapsed="false">
      <c r="A1325" s="15" t="s">
        <v>466</v>
      </c>
      <c r="B1325" s="15" t="s">
        <v>347</v>
      </c>
      <c r="C1325" s="15"/>
      <c r="D1325" s="15"/>
      <c r="F1325" s="18" t="str">
        <f aca="false">IF(B1325="","",IFERROR(INDEX(Materials!$B$2:$B$301,MATCH(B1325,Materials!$A$2:$A$301,0)),""))</f>
        <v>Surfactant</v>
      </c>
      <c r="G1325" s="18" t="str">
        <f aca="true">IF(AND(A1325="",B1325=""),"",IF(A1325="","Missing product",IF(B1325="","Missing material",IF(COUNTIF(ProductList,A1325)=0,"Product not in Products list",IF(COUNTIF(MaterialList,B1325)=0,"Material not in Materials list","OK")))))</f>
        <v>OK</v>
      </c>
      <c r="H1325" s="18" t="str">
        <f aca="false">IF(F1325="Active",A1325&amp;"|"&amp;COUNTIFS(A$2:A1325,A1325,F$2:F1325,"Active"),"")</f>
        <v/>
      </c>
      <c r="I1325" s="18" t="str">
        <f aca="false">IF(B1325="","",IF(SUMPRODUCT(MAX((A$1:A1324=A1325)*(B$1:B1324=B1325)*ROW(A$1:A1324)))=0,C1325&amp;"",IF(C1325="",INDEX(I$1:I1324,SUMPRODUCT(MAX((A$1:A1324=A1325)*(B$1:B1324=B1325)*ROW(A$1:A1324)))),IF(INDEX(I$1:I1324,SUMPRODUCT(MAX((A$1:A1324=A1325)*(B$1:B1324=B1325)*ROW(A$1:A1324))))="",C1325&amp;"",INDEX(I$1:I1324,SUMPRODUCT(MAX((A$1:A1324=A1325)*(B$1:B1324=B1325)*ROW(A$1:A1324))))&amp;"; "&amp;C1325))))</f>
        <v/>
      </c>
      <c r="J1325" s="18" t="str">
        <f aca="false">IF(A1325="","",A1325&amp;"|"&amp;COUNTIF(A$2:A1325,A1325))</f>
        <v>Co-Enzyme Q10 (100mg)|11</v>
      </c>
      <c r="K1325" s="18" t="n">
        <f aca="false">IF(OR(A1325="",B1325=""),0,IF(COUNTIFS(A$2:A1325,A1325,B$2:B1325,B1325)=1,1,0))</f>
        <v>0</v>
      </c>
    </row>
    <row r="1326" customFormat="false" ht="15" hidden="false" customHeight="false" outlineLevel="0" collapsed="false">
      <c r="A1326" s="15" t="s">
        <v>466</v>
      </c>
      <c r="B1326" s="15" t="s">
        <v>272</v>
      </c>
      <c r="C1326" s="15"/>
      <c r="D1326" s="15"/>
      <c r="F1326" s="18" t="str">
        <f aca="false">IF(B1326="","",IFERROR(INDEX(Materials!$B$2:$B$301,MATCH(B1326,Materials!$A$2:$A$301,0)),""))</f>
        <v>Filler / Diluent</v>
      </c>
      <c r="G1326" s="18" t="str">
        <f aca="true">IF(AND(A1326="",B1326=""),"",IF(A1326="","Missing product",IF(B1326="","Missing material",IF(COUNTIF(ProductList,A1326)=0,"Product not in Products list",IF(COUNTIF(MaterialList,B1326)=0,"Material not in Materials list","OK")))))</f>
        <v>OK</v>
      </c>
      <c r="H1326" s="18" t="str">
        <f aca="false">IF(F1326="Active",A1326&amp;"|"&amp;COUNTIFS(A$2:A1326,A1326,F$2:F1326,"Active"),"")</f>
        <v/>
      </c>
      <c r="I1326" s="18" t="str">
        <f aca="false">IF(B1326="","",IF(SUMPRODUCT(MAX((A$1:A1325=A1326)*(B$1:B1325=B1326)*ROW(A$1:A1325)))=0,C1326&amp;"",IF(C1326="",INDEX(I$1:I1325,SUMPRODUCT(MAX((A$1:A1325=A1326)*(B$1:B1325=B1326)*ROW(A$1:A1325)))),IF(INDEX(I$1:I1325,SUMPRODUCT(MAX((A$1:A1325=A1326)*(B$1:B1325=B1326)*ROW(A$1:A1325))))="",C1326&amp;"",INDEX(I$1:I1325,SUMPRODUCT(MAX((A$1:A1325=A1326)*(B$1:B1325=B1326)*ROW(A$1:A1325))))&amp;"; "&amp;C1326))))</f>
        <v/>
      </c>
      <c r="J1326" s="18" t="str">
        <f aca="false">IF(A1326="","",A1326&amp;"|"&amp;COUNTIF(A$2:A1326,A1326))</f>
        <v>Co-Enzyme Q10 (100mg)|12</v>
      </c>
      <c r="K1326" s="18" t="n">
        <f aca="false">IF(OR(A1326="",B1326=""),0,IF(COUNTIFS(A$2:A1326,A1326,B$2:B1326,B1326)=1,1,0))</f>
        <v>1</v>
      </c>
    </row>
    <row r="1327" customFormat="false" ht="15" hidden="false" customHeight="false" outlineLevel="0" collapsed="false">
      <c r="A1327" s="15" t="s">
        <v>466</v>
      </c>
      <c r="B1327" s="15" t="s">
        <v>298</v>
      </c>
      <c r="C1327" s="15"/>
      <c r="D1327" s="15"/>
      <c r="F1327" s="18" t="str">
        <f aca="false">IF(B1327="","",IFERROR(INDEX(Materials!$B$2:$B$301,MATCH(B1327,Materials!$A$2:$A$301,0)),""))</f>
        <v>Lubricant</v>
      </c>
      <c r="G1327" s="18" t="str">
        <f aca="true">IF(AND(A1327="",B1327=""),"",IF(A1327="","Missing product",IF(B1327="","Missing material",IF(COUNTIF(ProductList,A1327)=0,"Product not in Products list",IF(COUNTIF(MaterialList,B1327)=0,"Material not in Materials list","OK")))))</f>
        <v>OK</v>
      </c>
      <c r="H1327" s="18" t="str">
        <f aca="false">IF(F1327="Active",A1327&amp;"|"&amp;COUNTIFS(A$2:A1327,A1327,F$2:F1327,"Active"),"")</f>
        <v/>
      </c>
      <c r="I1327" s="18" t="str">
        <f aca="false">IF(B1327="","",IF(SUMPRODUCT(MAX((A$1:A1326=A1327)*(B$1:B1326=B1327)*ROW(A$1:A1326)))=0,C1327&amp;"",IF(C1327="",INDEX(I$1:I1326,SUMPRODUCT(MAX((A$1:A1326=A1327)*(B$1:B1326=B1327)*ROW(A$1:A1326)))),IF(INDEX(I$1:I1326,SUMPRODUCT(MAX((A$1:A1326=A1327)*(B$1:B1326=B1327)*ROW(A$1:A1326))))="",C1327&amp;"",INDEX(I$1:I1326,SUMPRODUCT(MAX((A$1:A1326=A1327)*(B$1:B1326=B1327)*ROW(A$1:A1326))))&amp;"; "&amp;C1327))))</f>
        <v/>
      </c>
      <c r="J1327" s="18" t="str">
        <f aca="false">IF(A1327="","",A1327&amp;"|"&amp;COUNTIF(A$2:A1327,A1327))</f>
        <v>Co-Enzyme Q10 (100mg)|13</v>
      </c>
      <c r="K1327" s="18" t="n">
        <f aca="false">IF(OR(A1327="",B1327=""),0,IF(COUNTIFS(A$2:A1327,A1327,B$2:B1327,B1327)=1,1,0))</f>
        <v>1</v>
      </c>
    </row>
    <row r="1328" customFormat="false" ht="15" hidden="false" customHeight="false" outlineLevel="0" collapsed="false">
      <c r="A1328" s="15" t="s">
        <v>466</v>
      </c>
      <c r="B1328" s="15" t="s">
        <v>226</v>
      </c>
      <c r="C1328" s="15"/>
      <c r="D1328" s="15"/>
      <c r="F1328" s="18" t="str">
        <f aca="false">IF(B1328="","",IFERROR(INDEX(Materials!$B$2:$B$301,MATCH(B1328,Materials!$A$2:$A$301,0)),""))</f>
        <v>Binder / Coating Polymer</v>
      </c>
      <c r="G1328" s="18" t="str">
        <f aca="true">IF(AND(A1328="",B1328=""),"",IF(A1328="","Missing product",IF(B1328="","Missing material",IF(COUNTIF(ProductList,A1328)=0,"Product not in Products list",IF(COUNTIF(MaterialList,B1328)=0,"Material not in Materials list","OK")))))</f>
        <v>OK</v>
      </c>
      <c r="H1328" s="18" t="str">
        <f aca="false">IF(F1328="Active",A1328&amp;"|"&amp;COUNTIFS(A$2:A1328,A1328,F$2:F1328,"Active"),"")</f>
        <v/>
      </c>
      <c r="I1328" s="18" t="str">
        <f aca="false">IF(B1328="","",IF(SUMPRODUCT(MAX((A$1:A1327=A1328)*(B$1:B1327=B1328)*ROW(A$1:A1327)))=0,C1328&amp;"",IF(C1328="",INDEX(I$1:I1327,SUMPRODUCT(MAX((A$1:A1327=A1328)*(B$1:B1327=B1328)*ROW(A$1:A1327)))),IF(INDEX(I$1:I1327,SUMPRODUCT(MAX((A$1:A1327=A1328)*(B$1:B1327=B1328)*ROW(A$1:A1327))))="",C1328&amp;"",INDEX(I$1:I1327,SUMPRODUCT(MAX((A$1:A1327=A1328)*(B$1:B1327=B1328)*ROW(A$1:A1327))))&amp;"; "&amp;C1328))))</f>
        <v/>
      </c>
      <c r="J1328" s="18" t="str">
        <f aca="false">IF(A1328="","",A1328&amp;"|"&amp;COUNTIF(A$2:A1328,A1328))</f>
        <v>Co-Enzyme Q10 (100mg)|14</v>
      </c>
      <c r="K1328" s="18" t="n">
        <f aca="false">IF(OR(A1328="",B1328=""),0,IF(COUNTIFS(A$2:A1328,A1328,B$2:B1328,B1328)=1,1,0))</f>
        <v>1</v>
      </c>
    </row>
    <row r="1329" customFormat="false" ht="15" hidden="false" customHeight="false" outlineLevel="0" collapsed="false">
      <c r="A1329" s="15" t="s">
        <v>466</v>
      </c>
      <c r="B1329" s="15" t="s">
        <v>311</v>
      </c>
      <c r="C1329" s="15"/>
      <c r="D1329" s="15"/>
      <c r="F1329" s="18" t="str">
        <f aca="false">IF(B1329="","",IFERROR(INDEX(Materials!$B$2:$B$301,MATCH(B1329,Materials!$A$2:$A$301,0)),""))</f>
        <v>Plasticizer</v>
      </c>
      <c r="G1329" s="18" t="str">
        <f aca="true">IF(AND(A1329="",B1329=""),"",IF(A1329="","Missing product",IF(B1329="","Missing material",IF(COUNTIF(ProductList,A1329)=0,"Product not in Products list",IF(COUNTIF(MaterialList,B1329)=0,"Material not in Materials list","OK")))))</f>
        <v>OK</v>
      </c>
      <c r="H1329" s="18" t="str">
        <f aca="false">IF(F1329="Active",A1329&amp;"|"&amp;COUNTIFS(A$2:A1329,A1329,F$2:F1329,"Active"),"")</f>
        <v/>
      </c>
      <c r="I1329" s="18" t="str">
        <f aca="false">IF(B1329="","",IF(SUMPRODUCT(MAX((A$1:A1328=A1329)*(B$1:B1328=B1329)*ROW(A$1:A1328)))=0,C1329&amp;"",IF(C1329="",INDEX(I$1:I1328,SUMPRODUCT(MAX((A$1:A1328=A1329)*(B$1:B1328=B1329)*ROW(A$1:A1328)))),IF(INDEX(I$1:I1328,SUMPRODUCT(MAX((A$1:A1328=A1329)*(B$1:B1328=B1329)*ROW(A$1:A1328))))="",C1329&amp;"",INDEX(I$1:I1328,SUMPRODUCT(MAX((A$1:A1328=A1329)*(B$1:B1328=B1329)*ROW(A$1:A1328))))&amp;"; "&amp;C1329))))</f>
        <v/>
      </c>
      <c r="J1329" s="18" t="str">
        <f aca="false">IF(A1329="","",A1329&amp;"|"&amp;COUNTIF(A$2:A1329,A1329))</f>
        <v>Co-Enzyme Q10 (100mg)|15</v>
      </c>
      <c r="K1329" s="18" t="n">
        <f aca="false">IF(OR(A1329="",B1329=""),0,IF(COUNTIFS(A$2:A1329,A1329,B$2:B1329,B1329)=1,1,0))</f>
        <v>1</v>
      </c>
    </row>
    <row r="1330" customFormat="false" ht="15" hidden="false" customHeight="false" outlineLevel="0" collapsed="false">
      <c r="A1330" s="15" t="s">
        <v>466</v>
      </c>
      <c r="B1330" s="15" t="s">
        <v>303</v>
      </c>
      <c r="C1330" s="15"/>
      <c r="D1330" s="15"/>
      <c r="F1330" s="18" t="str">
        <f aca="false">IF(B1330="","",IFERROR(INDEX(Materials!$B$2:$B$301,MATCH(B1330,Materials!$A$2:$A$301,0)),""))</f>
        <v>Opacifier</v>
      </c>
      <c r="G1330" s="18" t="str">
        <f aca="true">IF(AND(A1330="",B1330=""),"",IF(A1330="","Missing product",IF(B1330="","Missing material",IF(COUNTIF(ProductList,A1330)=0,"Product not in Products list",IF(COUNTIF(MaterialList,B1330)=0,"Material not in Materials list","OK")))))</f>
        <v>OK</v>
      </c>
      <c r="H1330" s="18" t="str">
        <f aca="false">IF(F1330="Active",A1330&amp;"|"&amp;COUNTIFS(A$2:A1330,A1330,F$2:F1330,"Active"),"")</f>
        <v/>
      </c>
      <c r="I1330" s="18" t="str">
        <f aca="false">IF(B1330="","",IF(SUMPRODUCT(MAX((A$1:A1329=A1330)*(B$1:B1329=B1330)*ROW(A$1:A1329)))=0,C1330&amp;"",IF(C1330="",INDEX(I$1:I1329,SUMPRODUCT(MAX((A$1:A1329=A1330)*(B$1:B1329=B1330)*ROW(A$1:A1329)))),IF(INDEX(I$1:I1329,SUMPRODUCT(MAX((A$1:A1329=A1330)*(B$1:B1329=B1330)*ROW(A$1:A1329))))="",C1330&amp;"",INDEX(I$1:I1329,SUMPRODUCT(MAX((A$1:A1329=A1330)*(B$1:B1329=B1330)*ROW(A$1:A1329))))&amp;"; "&amp;C1330))))</f>
        <v/>
      </c>
      <c r="J1330" s="18" t="str">
        <f aca="false">IF(A1330="","",A1330&amp;"|"&amp;COUNTIF(A$2:A1330,A1330))</f>
        <v>Co-Enzyme Q10 (100mg)|16</v>
      </c>
      <c r="K1330" s="18" t="n">
        <f aca="false">IF(OR(A1330="",B1330=""),0,IF(COUNTIFS(A$2:A1330,A1330,B$2:B1330,B1330)=1,1,0))</f>
        <v>1</v>
      </c>
    </row>
    <row r="1331" customFormat="false" ht="15" hidden="false" customHeight="false" outlineLevel="0" collapsed="false">
      <c r="A1331" s="15" t="s">
        <v>466</v>
      </c>
      <c r="B1331" s="15" t="s">
        <v>254</v>
      </c>
      <c r="C1331" s="15"/>
      <c r="D1331" s="15"/>
      <c r="F1331" s="18" t="str">
        <f aca="false">IF(B1331="","",IFERROR(INDEX(Materials!$B$2:$B$301,MATCH(B1331,Materials!$A$2:$A$301,0)),""))</f>
        <v>Colorant</v>
      </c>
      <c r="G1331" s="18" t="str">
        <f aca="true">IF(AND(A1331="",B1331=""),"",IF(A1331="","Missing product",IF(B1331="","Missing material",IF(COUNTIF(ProductList,A1331)=0,"Product not in Products list",IF(COUNTIF(MaterialList,B1331)=0,"Material not in Materials list","OK")))))</f>
        <v>OK</v>
      </c>
      <c r="H1331" s="18" t="str">
        <f aca="false">IF(F1331="Active",A1331&amp;"|"&amp;COUNTIFS(A$2:A1331,A1331,F$2:F1331,"Active"),"")</f>
        <v/>
      </c>
      <c r="I1331" s="18" t="str">
        <f aca="false">IF(B1331="","",IF(SUMPRODUCT(MAX((A$1:A1330=A1331)*(B$1:B1330=B1331)*ROW(A$1:A1330)))=0,C1331&amp;"",IF(C1331="",INDEX(I$1:I1330,SUMPRODUCT(MAX((A$1:A1330=A1331)*(B$1:B1330=B1331)*ROW(A$1:A1330)))),IF(INDEX(I$1:I1330,SUMPRODUCT(MAX((A$1:A1330=A1331)*(B$1:B1330=B1331)*ROW(A$1:A1330))))="",C1331&amp;"",INDEX(I$1:I1330,SUMPRODUCT(MAX((A$1:A1330=A1331)*(B$1:B1330=B1331)*ROW(A$1:A1330))))&amp;"; "&amp;C1331))))</f>
        <v/>
      </c>
      <c r="J1331" s="18" t="str">
        <f aca="false">IF(A1331="","",A1331&amp;"|"&amp;COUNTIF(A$2:A1331,A1331))</f>
        <v>Co-Enzyme Q10 (100mg)|17</v>
      </c>
      <c r="K1331" s="18" t="n">
        <f aca="false">IF(OR(A1331="",B1331=""),0,IF(COUNTIFS(A$2:A1331,A1331,B$2:B1331,B1331)=1,1,0))</f>
        <v>1</v>
      </c>
    </row>
    <row r="1332" customFormat="false" ht="15" hidden="false" customHeight="false" outlineLevel="0" collapsed="false">
      <c r="A1332" s="15" t="s">
        <v>466</v>
      </c>
      <c r="B1332" s="15" t="s">
        <v>338</v>
      </c>
      <c r="C1332" s="15"/>
      <c r="D1332" s="15"/>
      <c r="F1332" s="18" t="str">
        <f aca="false">IF(B1332="","",IFERROR(INDEX(Materials!$B$2:$B$301,MATCH(B1332,Materials!$A$2:$A$301,0)),""))</f>
        <v>Solvent</v>
      </c>
      <c r="G1332" s="18" t="str">
        <f aca="true">IF(AND(A1332="",B1332=""),"",IF(A1332="","Missing product",IF(B1332="","Missing material",IF(COUNTIF(ProductList,A1332)=0,"Product not in Products list",IF(COUNTIF(MaterialList,B1332)=0,"Material not in Materials list","OK")))))</f>
        <v>OK</v>
      </c>
      <c r="H1332" s="18" t="str">
        <f aca="false">IF(F1332="Active",A1332&amp;"|"&amp;COUNTIFS(A$2:A1332,A1332,F$2:F1332,"Active"),"")</f>
        <v/>
      </c>
      <c r="I1332" s="18" t="str">
        <f aca="false">IF(B1332="","",IF(SUMPRODUCT(MAX((A$1:A1331=A1332)*(B$1:B1331=B1332)*ROW(A$1:A1331)))=0,C1332&amp;"",IF(C1332="",INDEX(I$1:I1331,SUMPRODUCT(MAX((A$1:A1331=A1332)*(B$1:B1331=B1332)*ROW(A$1:A1331)))),IF(INDEX(I$1:I1331,SUMPRODUCT(MAX((A$1:A1331=A1332)*(B$1:B1331=B1332)*ROW(A$1:A1331))))="",C1332&amp;"",INDEX(I$1:I1331,SUMPRODUCT(MAX((A$1:A1331=A1332)*(B$1:B1331=B1332)*ROW(A$1:A1331))))&amp;"; "&amp;C1332))))</f>
        <v/>
      </c>
      <c r="J1332" s="18" t="str">
        <f aca="false">IF(A1332="","",A1332&amp;"|"&amp;COUNTIF(A$2:A1332,A1332))</f>
        <v>Co-Enzyme Q10 (100mg)|18</v>
      </c>
      <c r="K1332" s="18" t="n">
        <f aca="false">IF(OR(A1332="",B1332=""),0,IF(COUNTIFS(A$2:A1332,A1332,B$2:B1332,B1332)=1,1,0))</f>
        <v>0</v>
      </c>
    </row>
    <row r="1333" customFormat="false" ht="15" hidden="false" customHeight="false" outlineLevel="0" collapsed="false">
      <c r="A1333" s="15" t="s">
        <v>466</v>
      </c>
      <c r="B1333" s="15" t="s">
        <v>342</v>
      </c>
      <c r="C1333" s="15"/>
      <c r="D1333" s="15"/>
      <c r="F1333" s="18" t="str">
        <f aca="false">IF(B1333="","",IFERROR(INDEX(Materials!$B$2:$B$301,MATCH(B1333,Materials!$A$2:$A$301,0)),""))</f>
        <v>Solvent</v>
      </c>
      <c r="G1333" s="18" t="str">
        <f aca="true">IF(AND(A1333="",B1333=""),"",IF(A1333="","Missing product",IF(B1333="","Missing material",IF(COUNTIF(ProductList,A1333)=0,"Product not in Products list",IF(COUNTIF(MaterialList,B1333)=0,"Material not in Materials list","OK")))))</f>
        <v>OK</v>
      </c>
      <c r="H1333" s="18" t="str">
        <f aca="false">IF(F1333="Active",A1333&amp;"|"&amp;COUNTIFS(A$2:A1333,A1333,F$2:F1333,"Active"),"")</f>
        <v/>
      </c>
      <c r="I1333" s="18" t="str">
        <f aca="false">IF(B1333="","",IF(SUMPRODUCT(MAX((A$1:A1332=A1333)*(B$1:B1332=B1333)*ROW(A$1:A1332)))=0,C1333&amp;"",IF(C1333="",INDEX(I$1:I1332,SUMPRODUCT(MAX((A$1:A1332=A1333)*(B$1:B1332=B1333)*ROW(A$1:A1332)))),IF(INDEX(I$1:I1332,SUMPRODUCT(MAX((A$1:A1332=A1333)*(B$1:B1332=B1333)*ROW(A$1:A1332))))="",C1333&amp;"",INDEX(I$1:I1332,SUMPRODUCT(MAX((A$1:A1332=A1333)*(B$1:B1332=B1333)*ROW(A$1:A1332))))&amp;"; "&amp;C1333))))</f>
        <v/>
      </c>
      <c r="J1333" s="18" t="str">
        <f aca="false">IF(A1333="","",A1333&amp;"|"&amp;COUNTIF(A$2:A1333,A1333))</f>
        <v>Co-Enzyme Q10 (100mg)|19</v>
      </c>
      <c r="K1333" s="18" t="n">
        <f aca="false">IF(OR(A1333="",B1333=""),0,IF(COUNTIFS(A$2:A1333,A1333,B$2:B1333,B1333)=1,1,0))</f>
        <v>1</v>
      </c>
    </row>
    <row r="1334" customFormat="false" ht="15" hidden="false" customHeight="false" outlineLevel="0" collapsed="false">
      <c r="A1334" s="15" t="s">
        <v>467</v>
      </c>
      <c r="B1334" s="15" t="s">
        <v>162</v>
      </c>
      <c r="C1334" s="15"/>
      <c r="D1334" s="15"/>
      <c r="F1334" s="18" t="str">
        <f aca="false">IF(B1334="","",IFERROR(INDEX(Materials!$B$2:$B$301,MATCH(B1334,Materials!$A$2:$A$301,0)),""))</f>
        <v>Active</v>
      </c>
      <c r="G1334" s="18" t="str">
        <f aca="true">IF(AND(A1334="",B1334=""),"",IF(A1334="","Missing product",IF(B1334="","Missing material",IF(COUNTIF(ProductList,A1334)=0,"Product not in Products list",IF(COUNTIF(MaterialList,B1334)=0,"Material not in Materials list","OK")))))</f>
        <v>OK</v>
      </c>
      <c r="H1334" s="18" t="str">
        <f aca="false">IF(F1334="Active",A1334&amp;"|"&amp;COUNTIFS(A$2:A1334,A1334,F$2:F1334,"Active"),"")</f>
        <v>Digestive Aid (30)|1</v>
      </c>
      <c r="I1334" s="18" t="str">
        <f aca="false">IF(B1334="","",IF(SUMPRODUCT(MAX((A$1:A1333=A1334)*(B$1:B1333=B1334)*ROW(A$1:A1333)))=0,C1334&amp;"",IF(C1334="",INDEX(I$1:I1333,SUMPRODUCT(MAX((A$1:A1333=A1334)*(B$1:B1333=B1334)*ROW(A$1:A1333)))),IF(INDEX(I$1:I1333,SUMPRODUCT(MAX((A$1:A1333=A1334)*(B$1:B1333=B1334)*ROW(A$1:A1333))))="",C1334&amp;"",INDEX(I$1:I1333,SUMPRODUCT(MAX((A$1:A1333=A1334)*(B$1:B1333=B1334)*ROW(A$1:A1333))))&amp;"; "&amp;C1334))))</f>
        <v/>
      </c>
      <c r="J1334" s="18" t="str">
        <f aca="false">IF(A1334="","",A1334&amp;"|"&amp;COUNTIF(A$2:A1334,A1334))</f>
        <v>Digestive Aid (30)|1</v>
      </c>
      <c r="K1334" s="18" t="n">
        <f aca="false">IF(OR(A1334="",B1334=""),0,IF(COUNTIFS(A$2:A1334,A1334,B$2:B1334,B1334)=1,1,0))</f>
        <v>1</v>
      </c>
    </row>
    <row r="1335" customFormat="false" ht="15" hidden="false" customHeight="false" outlineLevel="0" collapsed="false">
      <c r="A1335" s="15" t="s">
        <v>467</v>
      </c>
      <c r="B1335" s="15" t="s">
        <v>155</v>
      </c>
      <c r="C1335" s="15"/>
      <c r="D1335" s="15"/>
      <c r="F1335" s="18" t="str">
        <f aca="false">IF(B1335="","",IFERROR(INDEX(Materials!$B$2:$B$301,MATCH(B1335,Materials!$A$2:$A$301,0)),""))</f>
        <v>Active</v>
      </c>
      <c r="G1335" s="18" t="str">
        <f aca="true">IF(AND(A1335="",B1335=""),"",IF(A1335="","Missing product",IF(B1335="","Missing material",IF(COUNTIF(ProductList,A1335)=0,"Product not in Products list",IF(COUNTIF(MaterialList,B1335)=0,"Material not in Materials list","OK")))))</f>
        <v>OK</v>
      </c>
      <c r="H1335" s="18" t="str">
        <f aca="false">IF(F1335="Active",A1335&amp;"|"&amp;COUNTIFS(A$2:A1335,A1335,F$2:F1335,"Active"),"")</f>
        <v>Digestive Aid (30)|2</v>
      </c>
      <c r="I1335" s="18" t="str">
        <f aca="false">IF(B1335="","",IF(SUMPRODUCT(MAX((A$1:A1334=A1335)*(B$1:B1334=B1335)*ROW(A$1:A1334)))=0,C1335&amp;"",IF(C1335="",INDEX(I$1:I1334,SUMPRODUCT(MAX((A$1:A1334=A1335)*(B$1:B1334=B1335)*ROW(A$1:A1334)))),IF(INDEX(I$1:I1334,SUMPRODUCT(MAX((A$1:A1334=A1335)*(B$1:B1334=B1335)*ROW(A$1:A1334))))="",C1335&amp;"",INDEX(I$1:I1334,SUMPRODUCT(MAX((A$1:A1334=A1335)*(B$1:B1334=B1335)*ROW(A$1:A1334))))&amp;"; "&amp;C1335))))</f>
        <v/>
      </c>
      <c r="J1335" s="18" t="str">
        <f aca="false">IF(A1335="","",A1335&amp;"|"&amp;COUNTIF(A$2:A1335,A1335))</f>
        <v>Digestive Aid (30)|2</v>
      </c>
      <c r="K1335" s="18" t="n">
        <f aca="false">IF(OR(A1335="",B1335=""),0,IF(COUNTIFS(A$2:A1335,A1335,B$2:B1335,B1335)=1,1,0))</f>
        <v>1</v>
      </c>
    </row>
    <row r="1336" customFormat="false" ht="15" hidden="false" customHeight="false" outlineLevel="0" collapsed="false">
      <c r="A1336" s="15" t="s">
        <v>467</v>
      </c>
      <c r="B1336" s="15" t="s">
        <v>132</v>
      </c>
      <c r="C1336" s="15"/>
      <c r="D1336" s="15"/>
      <c r="F1336" s="18" t="str">
        <f aca="false">IF(B1336="","",IFERROR(INDEX(Materials!$B$2:$B$301,MATCH(B1336,Materials!$A$2:$A$301,0)),""))</f>
        <v>Active</v>
      </c>
      <c r="G1336" s="18" t="str">
        <f aca="true">IF(AND(A1336="",B1336=""),"",IF(A1336="","Missing product",IF(B1336="","Missing material",IF(COUNTIF(ProductList,A1336)=0,"Product not in Products list",IF(COUNTIF(MaterialList,B1336)=0,"Material not in Materials list","OK")))))</f>
        <v>OK</v>
      </c>
      <c r="H1336" s="18" t="str">
        <f aca="false">IF(F1336="Active",A1336&amp;"|"&amp;COUNTIFS(A$2:A1336,A1336,F$2:F1336,"Active"),"")</f>
        <v>Digestive Aid (30)|3</v>
      </c>
      <c r="I1336" s="18" t="str">
        <f aca="false">IF(B1336="","",IF(SUMPRODUCT(MAX((A$1:A1335=A1336)*(B$1:B1335=B1336)*ROW(A$1:A1335)))=0,C1336&amp;"",IF(C1336="",INDEX(I$1:I1335,SUMPRODUCT(MAX((A$1:A1335=A1336)*(B$1:B1335=B1336)*ROW(A$1:A1335)))),IF(INDEX(I$1:I1335,SUMPRODUCT(MAX((A$1:A1335=A1336)*(B$1:B1335=B1336)*ROW(A$1:A1335))))="",C1336&amp;"",INDEX(I$1:I1335,SUMPRODUCT(MAX((A$1:A1335=A1336)*(B$1:B1335=B1336)*ROW(A$1:A1335))))&amp;"; "&amp;C1336))))</f>
        <v/>
      </c>
      <c r="J1336" s="18" t="str">
        <f aca="false">IF(A1336="","",A1336&amp;"|"&amp;COUNTIF(A$2:A1336,A1336))</f>
        <v>Digestive Aid (30)|3</v>
      </c>
      <c r="K1336" s="18" t="n">
        <f aca="false">IF(OR(A1336="",B1336=""),0,IF(COUNTIFS(A$2:A1336,A1336,B$2:B1336,B1336)=1,1,0))</f>
        <v>1</v>
      </c>
    </row>
    <row r="1337" customFormat="false" ht="15" hidden="false" customHeight="false" outlineLevel="0" collapsed="false">
      <c r="A1337" s="15" t="s">
        <v>467</v>
      </c>
      <c r="B1337" s="15" t="s">
        <v>120</v>
      </c>
      <c r="C1337" s="15"/>
      <c r="D1337" s="15"/>
      <c r="F1337" s="18" t="str">
        <f aca="false">IF(B1337="","",IFERROR(INDEX(Materials!$B$2:$B$301,MATCH(B1337,Materials!$A$2:$A$301,0)),""))</f>
        <v>Active</v>
      </c>
      <c r="G1337" s="18" t="str">
        <f aca="true">IF(AND(A1337="",B1337=""),"",IF(A1337="","Missing product",IF(B1337="","Missing material",IF(COUNTIF(ProductList,A1337)=0,"Product not in Products list",IF(COUNTIF(MaterialList,B1337)=0,"Material not in Materials list","OK")))))</f>
        <v>OK</v>
      </c>
      <c r="H1337" s="18" t="str">
        <f aca="false">IF(F1337="Active",A1337&amp;"|"&amp;COUNTIFS(A$2:A1337,A1337,F$2:F1337,"Active"),"")</f>
        <v>Digestive Aid (30)|4</v>
      </c>
      <c r="I1337" s="18" t="str">
        <f aca="false">IF(B1337="","",IF(SUMPRODUCT(MAX((A$1:A1336=A1337)*(B$1:B1336=B1337)*ROW(A$1:A1336)))=0,C1337&amp;"",IF(C1337="",INDEX(I$1:I1336,SUMPRODUCT(MAX((A$1:A1336=A1337)*(B$1:B1336=B1337)*ROW(A$1:A1336)))),IF(INDEX(I$1:I1336,SUMPRODUCT(MAX((A$1:A1336=A1337)*(B$1:B1336=B1337)*ROW(A$1:A1336))))="",C1337&amp;"",INDEX(I$1:I1336,SUMPRODUCT(MAX((A$1:A1336=A1337)*(B$1:B1336=B1337)*ROW(A$1:A1336))))&amp;"; "&amp;C1337))))</f>
        <v/>
      </c>
      <c r="J1337" s="18" t="str">
        <f aca="false">IF(A1337="","",A1337&amp;"|"&amp;COUNTIF(A$2:A1337,A1337))</f>
        <v>Digestive Aid (30)|4</v>
      </c>
      <c r="K1337" s="18" t="n">
        <f aca="false">IF(OR(A1337="",B1337=""),0,IF(COUNTIFS(A$2:A1337,A1337,B$2:B1337,B1337)=1,1,0))</f>
        <v>1</v>
      </c>
    </row>
    <row r="1338" customFormat="false" ht="15" hidden="false" customHeight="false" outlineLevel="0" collapsed="false">
      <c r="A1338" s="15" t="s">
        <v>467</v>
      </c>
      <c r="B1338" s="15" t="s">
        <v>134</v>
      </c>
      <c r="C1338" s="15"/>
      <c r="D1338" s="15"/>
      <c r="F1338" s="18" t="str">
        <f aca="false">IF(B1338="","",IFERROR(INDEX(Materials!$B$2:$B$301,MATCH(B1338,Materials!$A$2:$A$301,0)),""))</f>
        <v>Active</v>
      </c>
      <c r="G1338" s="18" t="str">
        <f aca="true">IF(AND(A1338="",B1338=""),"",IF(A1338="","Missing product",IF(B1338="","Missing material",IF(COUNTIF(ProductList,A1338)=0,"Product not in Products list",IF(COUNTIF(MaterialList,B1338)=0,"Material not in Materials list","OK")))))</f>
        <v>OK</v>
      </c>
      <c r="H1338" s="18" t="str">
        <f aca="false">IF(F1338="Active",A1338&amp;"|"&amp;COUNTIFS(A$2:A1338,A1338,F$2:F1338,"Active"),"")</f>
        <v>Digestive Aid (30)|5</v>
      </c>
      <c r="I1338" s="18" t="str">
        <f aca="false">IF(B1338="","",IF(SUMPRODUCT(MAX((A$1:A1337=A1338)*(B$1:B1337=B1338)*ROW(A$1:A1337)))=0,C1338&amp;"",IF(C1338="",INDEX(I$1:I1337,SUMPRODUCT(MAX((A$1:A1337=A1338)*(B$1:B1337=B1338)*ROW(A$1:A1337)))),IF(INDEX(I$1:I1337,SUMPRODUCT(MAX((A$1:A1337=A1338)*(B$1:B1337=B1338)*ROW(A$1:A1337))))="",C1338&amp;"",INDEX(I$1:I1337,SUMPRODUCT(MAX((A$1:A1337=A1338)*(B$1:B1337=B1338)*ROW(A$1:A1337))))&amp;"; "&amp;C1338))))</f>
        <v/>
      </c>
      <c r="J1338" s="18" t="str">
        <f aca="false">IF(A1338="","",A1338&amp;"|"&amp;COUNTIF(A$2:A1338,A1338))</f>
        <v>Digestive Aid (30)|5</v>
      </c>
      <c r="K1338" s="18" t="n">
        <f aca="false">IF(OR(A1338="",B1338=""),0,IF(COUNTIFS(A$2:A1338,A1338,B$2:B1338,B1338)=1,1,0))</f>
        <v>1</v>
      </c>
    </row>
    <row r="1339" customFormat="false" ht="15" hidden="false" customHeight="false" outlineLevel="0" collapsed="false">
      <c r="A1339" s="15" t="s">
        <v>467</v>
      </c>
      <c r="B1339" s="15" t="s">
        <v>179</v>
      </c>
      <c r="C1339" s="15"/>
      <c r="D1339" s="15"/>
      <c r="F1339" s="18" t="str">
        <f aca="false">IF(B1339="","",IFERROR(INDEX(Materials!$B$2:$B$301,MATCH(B1339,Materials!$A$2:$A$301,0)),""))</f>
        <v>Active</v>
      </c>
      <c r="G1339" s="18" t="str">
        <f aca="true">IF(AND(A1339="",B1339=""),"",IF(A1339="","Missing product",IF(B1339="","Missing material",IF(COUNTIF(ProductList,A1339)=0,"Product not in Products list",IF(COUNTIF(MaterialList,B1339)=0,"Material not in Materials list","OK")))))</f>
        <v>OK</v>
      </c>
      <c r="H1339" s="18" t="str">
        <f aca="false">IF(F1339="Active",A1339&amp;"|"&amp;COUNTIFS(A$2:A1339,A1339,F$2:F1339,"Active"),"")</f>
        <v>Digestive Aid (30)|6</v>
      </c>
      <c r="I1339" s="18" t="str">
        <f aca="false">IF(B1339="","",IF(SUMPRODUCT(MAX((A$1:A1338=A1339)*(B$1:B1338=B1339)*ROW(A$1:A1338)))=0,C1339&amp;"",IF(C1339="",INDEX(I$1:I1338,SUMPRODUCT(MAX((A$1:A1338=A1339)*(B$1:B1338=B1339)*ROW(A$1:A1338)))),IF(INDEX(I$1:I1338,SUMPRODUCT(MAX((A$1:A1338=A1339)*(B$1:B1338=B1339)*ROW(A$1:A1338))))="",C1339&amp;"",INDEX(I$1:I1338,SUMPRODUCT(MAX((A$1:A1338=A1339)*(B$1:B1338=B1339)*ROW(A$1:A1338))))&amp;"; "&amp;C1339))))</f>
        <v/>
      </c>
      <c r="J1339" s="18" t="str">
        <f aca="false">IF(A1339="","",A1339&amp;"|"&amp;COUNTIF(A$2:A1339,A1339))</f>
        <v>Digestive Aid (30)|6</v>
      </c>
      <c r="K1339" s="18" t="n">
        <f aca="false">IF(OR(A1339="",B1339=""),0,IF(COUNTIFS(A$2:A1339,A1339,B$2:B1339,B1339)=1,1,0))</f>
        <v>1</v>
      </c>
    </row>
    <row r="1340" customFormat="false" ht="15" hidden="false" customHeight="false" outlineLevel="0" collapsed="false">
      <c r="A1340" s="15" t="s">
        <v>467</v>
      </c>
      <c r="B1340" s="15" t="s">
        <v>270</v>
      </c>
      <c r="C1340" s="15"/>
      <c r="D1340" s="15"/>
      <c r="F1340" s="18" t="str">
        <f aca="false">IF(B1340="","",IFERROR(INDEX(Materials!$B$2:$B$301,MATCH(B1340,Materials!$A$2:$A$301,0)),""))</f>
        <v>Filler / Diluent</v>
      </c>
      <c r="G1340" s="18" t="str">
        <f aca="true">IF(AND(A1340="",B1340=""),"",IF(A1340="","Missing product",IF(B1340="","Missing material",IF(COUNTIF(ProductList,A1340)=0,"Product not in Products list",IF(COUNTIF(MaterialList,B1340)=0,"Material not in Materials list","OK")))))</f>
        <v>OK</v>
      </c>
      <c r="H1340" s="18" t="str">
        <f aca="false">IF(F1340="Active",A1340&amp;"|"&amp;COUNTIFS(A$2:A1340,A1340,F$2:F1340,"Active"),"")</f>
        <v/>
      </c>
      <c r="I1340" s="18" t="str">
        <f aca="false">IF(B1340="","",IF(SUMPRODUCT(MAX((A$1:A1339=A1340)*(B$1:B1339=B1340)*ROW(A$1:A1339)))=0,C1340&amp;"",IF(C1340="",INDEX(I$1:I1339,SUMPRODUCT(MAX((A$1:A1339=A1340)*(B$1:B1339=B1340)*ROW(A$1:A1339)))),IF(INDEX(I$1:I1339,SUMPRODUCT(MAX((A$1:A1339=A1340)*(B$1:B1339=B1340)*ROW(A$1:A1339))))="",C1340&amp;"",INDEX(I$1:I1339,SUMPRODUCT(MAX((A$1:A1339=A1340)*(B$1:B1339=B1340)*ROW(A$1:A1339))))&amp;"; "&amp;C1340))))</f>
        <v/>
      </c>
      <c r="J1340" s="18" t="str">
        <f aca="false">IF(A1340="","",A1340&amp;"|"&amp;COUNTIF(A$2:A1340,A1340))</f>
        <v>Digestive Aid (30)|7</v>
      </c>
      <c r="K1340" s="18" t="n">
        <f aca="false">IF(OR(A1340="",B1340=""),0,IF(COUNTIFS(A$2:A1340,A1340,B$2:B1340,B1340)=1,1,0))</f>
        <v>1</v>
      </c>
    </row>
    <row r="1341" customFormat="false" ht="15" hidden="false" customHeight="false" outlineLevel="0" collapsed="false">
      <c r="A1341" s="15" t="s">
        <v>467</v>
      </c>
      <c r="B1341" s="15" t="s">
        <v>260</v>
      </c>
      <c r="C1341" s="15" t="s">
        <v>504</v>
      </c>
      <c r="D1341" s="15"/>
      <c r="F1341" s="18" t="str">
        <f aca="false">IF(B1341="","",IFERROR(INDEX(Materials!$B$2:$B$301,MATCH(B1341,Materials!$A$2:$A$301,0)),""))</f>
        <v>Filler / Diluent</v>
      </c>
      <c r="G1341" s="18" t="str">
        <f aca="true">IF(AND(A1341="",B1341=""),"",IF(A1341="","Missing product",IF(B1341="","Missing material",IF(COUNTIF(ProductList,A1341)=0,"Product not in Products list",IF(COUNTIF(MaterialList,B1341)=0,"Material not in Materials list","OK")))))</f>
        <v>OK</v>
      </c>
      <c r="H1341" s="18" t="str">
        <f aca="false">IF(F1341="Active",A1341&amp;"|"&amp;COUNTIFS(A$2:A1341,A1341,F$2:F1341,"Active"),"")</f>
        <v/>
      </c>
      <c r="I1341" s="18" t="str">
        <f aca="false">IF(B1341="","",IF(SUMPRODUCT(MAX((A$1:A1340=A1341)*(B$1:B1340=B1341)*ROW(A$1:A1340)))=0,C1341&amp;"",IF(C1341="",INDEX(I$1:I1340,SUMPRODUCT(MAX((A$1:A1340=A1341)*(B$1:B1340=B1341)*ROW(A$1:A1340)))),IF(INDEX(I$1:I1340,SUMPRODUCT(MAX((A$1:A1340=A1341)*(B$1:B1340=B1341)*ROW(A$1:A1340))))="",C1341&amp;"",INDEX(I$1:I1340,SUMPRODUCT(MAX((A$1:A1340=A1341)*(B$1:B1340=B1341)*ROW(A$1:A1340))))&amp;"; "&amp;C1341))))</f>
        <v>Anhydrous</v>
      </c>
      <c r="J1341" s="18" t="str">
        <f aca="false">IF(A1341="","",A1341&amp;"|"&amp;COUNTIF(A$2:A1341,A1341))</f>
        <v>Digestive Aid (30)|8</v>
      </c>
      <c r="K1341" s="18" t="n">
        <f aca="false">IF(OR(A1341="",B1341=""),0,IF(COUNTIFS(A$2:A1341,A1341,B$2:B1341,B1341)=1,1,0))</f>
        <v>1</v>
      </c>
    </row>
    <row r="1342" customFormat="false" ht="15" hidden="false" customHeight="false" outlineLevel="0" collapsed="false">
      <c r="A1342" s="15" t="s">
        <v>467</v>
      </c>
      <c r="B1342" s="15" t="s">
        <v>40</v>
      </c>
      <c r="C1342" s="15" t="s">
        <v>489</v>
      </c>
      <c r="D1342" s="15"/>
      <c r="F1342" s="18" t="str">
        <f aca="false">IF(B1342="","",IFERROR(INDEX(Materials!$B$2:$B$301,MATCH(B1342,Materials!$A$2:$A$301,0)),""))</f>
        <v>Disintegrant</v>
      </c>
      <c r="G1342" s="18" t="str">
        <f aca="true">IF(AND(A1342="",B1342=""),"",IF(A1342="","Missing product",IF(B1342="","Missing material",IF(COUNTIF(ProductList,A1342)=0,"Product not in Products list",IF(COUNTIF(MaterialList,B1342)=0,"Material not in Materials list","OK")))))</f>
        <v>OK</v>
      </c>
      <c r="H1342" s="18" t="str">
        <f aca="false">IF(F1342="Active",A1342&amp;"|"&amp;COUNTIFS(A$2:A1342,A1342,F$2:F1342,"Active"),"")</f>
        <v/>
      </c>
      <c r="I1342" s="18" t="str">
        <f aca="false">IF(B1342="","",IF(SUMPRODUCT(MAX((A$1:A1341=A1342)*(B$1:B1341=B1342)*ROW(A$1:A1341)))=0,C1342&amp;"",IF(C1342="",INDEX(I$1:I1341,SUMPRODUCT(MAX((A$1:A1341=A1342)*(B$1:B1341=B1342)*ROW(A$1:A1341)))),IF(INDEX(I$1:I1341,SUMPRODUCT(MAX((A$1:A1341=A1342)*(B$1:B1341=B1342)*ROW(A$1:A1341))))="",C1342&amp;"",INDEX(I$1:I1341,SUMPRODUCT(MAX((A$1:A1341=A1342)*(B$1:B1341=B1342)*ROW(A$1:A1341))))&amp;"; "&amp;C1342))))</f>
        <v>Intra-granular</v>
      </c>
      <c r="J1342" s="18" t="str">
        <f aca="false">IF(A1342="","",A1342&amp;"|"&amp;COUNTIF(A$2:A1342,A1342))</f>
        <v>Digestive Aid (30)|9</v>
      </c>
      <c r="K1342" s="18" t="n">
        <f aca="false">IF(OR(A1342="",B1342=""),0,IF(COUNTIFS(A$2:A1342,A1342,B$2:B1342,B1342)=1,1,0))</f>
        <v>1</v>
      </c>
    </row>
    <row r="1343" customFormat="false" ht="15" hidden="false" customHeight="false" outlineLevel="0" collapsed="false">
      <c r="A1343" s="15" t="s">
        <v>467</v>
      </c>
      <c r="B1343" s="15" t="s">
        <v>219</v>
      </c>
      <c r="C1343" s="15"/>
      <c r="D1343" s="15"/>
      <c r="F1343" s="18" t="str">
        <f aca="false">IF(B1343="","",IFERROR(INDEX(Materials!$B$2:$B$301,MATCH(B1343,Materials!$A$2:$A$301,0)),""))</f>
        <v>Binder</v>
      </c>
      <c r="G1343" s="18" t="str">
        <f aca="true">IF(AND(A1343="",B1343=""),"",IF(A1343="","Missing product",IF(B1343="","Missing material",IF(COUNTIF(ProductList,A1343)=0,"Product not in Products list",IF(COUNTIF(MaterialList,B1343)=0,"Material not in Materials list","OK")))))</f>
        <v>OK</v>
      </c>
      <c r="H1343" s="18" t="str">
        <f aca="false">IF(F1343="Active",A1343&amp;"|"&amp;COUNTIFS(A$2:A1343,A1343,F$2:F1343,"Active"),"")</f>
        <v/>
      </c>
      <c r="I1343" s="18" t="str">
        <f aca="false">IF(B1343="","",IF(SUMPRODUCT(MAX((A$1:A1342=A1343)*(B$1:B1342=B1343)*ROW(A$1:A1342)))=0,C1343&amp;"",IF(C1343="",INDEX(I$1:I1342,SUMPRODUCT(MAX((A$1:A1342=A1343)*(B$1:B1342=B1343)*ROW(A$1:A1342)))),IF(INDEX(I$1:I1342,SUMPRODUCT(MAX((A$1:A1342=A1343)*(B$1:B1342=B1343)*ROW(A$1:A1342))))="",C1343&amp;"",INDEX(I$1:I1342,SUMPRODUCT(MAX((A$1:A1342=A1343)*(B$1:B1342=B1343)*ROW(A$1:A1342))))&amp;"; "&amp;C1343))))</f>
        <v/>
      </c>
      <c r="J1343" s="18" t="str">
        <f aca="false">IF(A1343="","",A1343&amp;"|"&amp;COUNTIF(A$2:A1343,A1343))</f>
        <v>Digestive Aid (30)|10</v>
      </c>
      <c r="K1343" s="18" t="n">
        <f aca="false">IF(OR(A1343="",B1343=""),0,IF(COUNTIFS(A$2:A1343,A1343,B$2:B1343,B1343)=1,1,0))</f>
        <v>1</v>
      </c>
    </row>
    <row r="1344" customFormat="false" ht="15" hidden="false" customHeight="false" outlineLevel="0" collapsed="false">
      <c r="A1344" s="15" t="s">
        <v>467</v>
      </c>
      <c r="B1344" s="15" t="s">
        <v>338</v>
      </c>
      <c r="C1344" s="15" t="s">
        <v>491</v>
      </c>
      <c r="D1344" s="15"/>
      <c r="F1344" s="18" t="str">
        <f aca="false">IF(B1344="","",IFERROR(INDEX(Materials!$B$2:$B$301,MATCH(B1344,Materials!$A$2:$A$301,0)),""))</f>
        <v>Solvent</v>
      </c>
      <c r="G1344" s="18" t="str">
        <f aca="true">IF(AND(A1344="",B1344=""),"",IF(A1344="","Missing product",IF(B1344="","Missing material",IF(COUNTIF(ProductList,A1344)=0,"Product not in Products list",IF(COUNTIF(MaterialList,B1344)=0,"Material not in Materials list","OK")))))</f>
        <v>OK</v>
      </c>
      <c r="H1344" s="18" t="str">
        <f aca="false">IF(F1344="Active",A1344&amp;"|"&amp;COUNTIFS(A$2:A1344,A1344,F$2:F1344,"Active"),"")</f>
        <v/>
      </c>
      <c r="I1344" s="18" t="str">
        <f aca="false">IF(B1344="","",IF(SUMPRODUCT(MAX((A$1:A1343=A1344)*(B$1:B1343=B1344)*ROW(A$1:A1343)))=0,C1344&amp;"",IF(C1344="",INDEX(I$1:I1343,SUMPRODUCT(MAX((A$1:A1343=A1344)*(B$1:B1343=B1344)*ROW(A$1:A1343)))),IF(INDEX(I$1:I1343,SUMPRODUCT(MAX((A$1:A1343=A1344)*(B$1:B1343=B1344)*ROW(A$1:A1343))))="",C1344&amp;"",INDEX(I$1:I1343,SUMPRODUCT(MAX((A$1:A1343=A1344)*(B$1:B1343=B1344)*ROW(A$1:A1343))))&amp;"; "&amp;C1344))))</f>
        <v>Binder Solvent</v>
      </c>
      <c r="J1344" s="18" t="str">
        <f aca="false">IF(A1344="","",A1344&amp;"|"&amp;COUNTIF(A$2:A1344,A1344))</f>
        <v>Digestive Aid (30)|11</v>
      </c>
      <c r="K1344" s="18" t="n">
        <f aca="false">IF(OR(A1344="",B1344=""),0,IF(COUNTIFS(A$2:A1344,A1344,B$2:B1344,B1344)=1,1,0))</f>
        <v>1</v>
      </c>
    </row>
    <row r="1345" customFormat="false" ht="15" hidden="false" customHeight="false" outlineLevel="0" collapsed="false">
      <c r="A1345" s="15" t="s">
        <v>467</v>
      </c>
      <c r="B1345" s="15" t="s">
        <v>342</v>
      </c>
      <c r="C1345" s="15" t="s">
        <v>491</v>
      </c>
      <c r="D1345" s="15"/>
      <c r="F1345" s="18" t="str">
        <f aca="false">IF(B1345="","",IFERROR(INDEX(Materials!$B$2:$B$301,MATCH(B1345,Materials!$A$2:$A$301,0)),""))</f>
        <v>Solvent</v>
      </c>
      <c r="G1345" s="18" t="str">
        <f aca="true">IF(AND(A1345="",B1345=""),"",IF(A1345="","Missing product",IF(B1345="","Missing material",IF(COUNTIF(ProductList,A1345)=0,"Product not in Products list",IF(COUNTIF(MaterialList,B1345)=0,"Material not in Materials list","OK")))))</f>
        <v>OK</v>
      </c>
      <c r="H1345" s="18" t="str">
        <f aca="false">IF(F1345="Active",A1345&amp;"|"&amp;COUNTIFS(A$2:A1345,A1345,F$2:F1345,"Active"),"")</f>
        <v/>
      </c>
      <c r="I1345" s="18" t="str">
        <f aca="false">IF(B1345="","",IF(SUMPRODUCT(MAX((A$1:A1344=A1345)*(B$1:B1344=B1345)*ROW(A$1:A1344)))=0,C1345&amp;"",IF(C1345="",INDEX(I$1:I1344,SUMPRODUCT(MAX((A$1:A1344=A1345)*(B$1:B1344=B1345)*ROW(A$1:A1344)))),IF(INDEX(I$1:I1344,SUMPRODUCT(MAX((A$1:A1344=A1345)*(B$1:B1344=B1345)*ROW(A$1:A1344))))="",C1345&amp;"",INDEX(I$1:I1344,SUMPRODUCT(MAX((A$1:A1344=A1345)*(B$1:B1344=B1345)*ROW(A$1:A1344))))&amp;"; "&amp;C1345))))</f>
        <v>Binder Solvent</v>
      </c>
      <c r="J1345" s="18" t="str">
        <f aca="false">IF(A1345="","",A1345&amp;"|"&amp;COUNTIF(A$2:A1345,A1345))</f>
        <v>Digestive Aid (30)|12</v>
      </c>
      <c r="K1345" s="18" t="n">
        <f aca="false">IF(OR(A1345="",B1345=""),0,IF(COUNTIFS(A$2:A1345,A1345,B$2:B1345,B1345)=1,1,0))</f>
        <v>1</v>
      </c>
    </row>
    <row r="1346" customFormat="false" ht="15" hidden="false" customHeight="false" outlineLevel="0" collapsed="false">
      <c r="A1346" s="15" t="s">
        <v>467</v>
      </c>
      <c r="B1346" s="15" t="s">
        <v>40</v>
      </c>
      <c r="C1346" s="15" t="s">
        <v>492</v>
      </c>
      <c r="D1346" s="15"/>
      <c r="F1346" s="18" t="str">
        <f aca="false">IF(B1346="","",IFERROR(INDEX(Materials!$B$2:$B$301,MATCH(B1346,Materials!$A$2:$A$301,0)),""))</f>
        <v>Disintegrant</v>
      </c>
      <c r="G1346" s="18" t="str">
        <f aca="true">IF(AND(A1346="",B1346=""),"",IF(A1346="","Missing product",IF(B1346="","Missing material",IF(COUNTIF(ProductList,A1346)=0,"Product not in Products list",IF(COUNTIF(MaterialList,B1346)=0,"Material not in Materials list","OK")))))</f>
        <v>OK</v>
      </c>
      <c r="H1346" s="18" t="str">
        <f aca="false">IF(F1346="Active",A1346&amp;"|"&amp;COUNTIFS(A$2:A1346,A1346,F$2:F1346,"Active"),"")</f>
        <v/>
      </c>
      <c r="I1346" s="18" t="str">
        <f aca="false">IF(B1346="","",IF(SUMPRODUCT(MAX((A$1:A1345=A1346)*(B$1:B1345=B1346)*ROW(A$1:A1345)))=0,C1346&amp;"",IF(C1346="",INDEX(I$1:I1345,SUMPRODUCT(MAX((A$1:A1345=A1346)*(B$1:B1345=B1346)*ROW(A$1:A1345)))),IF(INDEX(I$1:I1345,SUMPRODUCT(MAX((A$1:A1345=A1346)*(B$1:B1345=B1346)*ROW(A$1:A1345))))="",C1346&amp;"",INDEX(I$1:I1345,SUMPRODUCT(MAX((A$1:A1345=A1346)*(B$1:B1345=B1346)*ROW(A$1:A1345))))&amp;"; "&amp;C1346))))</f>
        <v>Intra-granular; Extra-granular</v>
      </c>
      <c r="J1346" s="18" t="str">
        <f aca="false">IF(A1346="","",A1346&amp;"|"&amp;COUNTIF(A$2:A1346,A1346))</f>
        <v>Digestive Aid (30)|13</v>
      </c>
      <c r="K1346" s="18" t="n">
        <f aca="false">IF(OR(A1346="",B1346=""),0,IF(COUNTIFS(A$2:A1346,A1346,B$2:B1346,B1346)=1,1,0))</f>
        <v>0</v>
      </c>
    </row>
    <row r="1347" customFormat="false" ht="15" hidden="false" customHeight="false" outlineLevel="0" collapsed="false">
      <c r="A1347" s="15" t="s">
        <v>467</v>
      </c>
      <c r="B1347" s="15" t="s">
        <v>293</v>
      </c>
      <c r="C1347" s="15"/>
      <c r="D1347" s="15"/>
      <c r="F1347" s="18" t="str">
        <f aca="false">IF(B1347="","",IFERROR(INDEX(Materials!$B$2:$B$301,MATCH(B1347,Materials!$A$2:$A$301,0)),""))</f>
        <v>Glidant</v>
      </c>
      <c r="G1347" s="18" t="str">
        <f aca="true">IF(AND(A1347="",B1347=""),"",IF(A1347="","Missing product",IF(B1347="","Missing material",IF(COUNTIF(ProductList,A1347)=0,"Product not in Products list",IF(COUNTIF(MaterialList,B1347)=0,"Material not in Materials list","OK")))))</f>
        <v>OK</v>
      </c>
      <c r="H1347" s="18" t="str">
        <f aca="false">IF(F1347="Active",A1347&amp;"|"&amp;COUNTIFS(A$2:A1347,A1347,F$2:F1347,"Active"),"")</f>
        <v/>
      </c>
      <c r="I1347" s="18" t="str">
        <f aca="false">IF(B1347="","",IF(SUMPRODUCT(MAX((A$1:A1346=A1347)*(B$1:B1346=B1347)*ROW(A$1:A1346)))=0,C1347&amp;"",IF(C1347="",INDEX(I$1:I1346,SUMPRODUCT(MAX((A$1:A1346=A1347)*(B$1:B1346=B1347)*ROW(A$1:A1346)))),IF(INDEX(I$1:I1346,SUMPRODUCT(MAX((A$1:A1346=A1347)*(B$1:B1346=B1347)*ROW(A$1:A1346))))="",C1347&amp;"",INDEX(I$1:I1346,SUMPRODUCT(MAX((A$1:A1346=A1347)*(B$1:B1346=B1347)*ROW(A$1:A1346))))&amp;"; "&amp;C1347))))</f>
        <v/>
      </c>
      <c r="J1347" s="18" t="str">
        <f aca="false">IF(A1347="","",A1347&amp;"|"&amp;COUNTIF(A$2:A1347,A1347))</f>
        <v>Digestive Aid (30)|14</v>
      </c>
      <c r="K1347" s="18" t="n">
        <f aca="false">IF(OR(A1347="",B1347=""),0,IF(COUNTIFS(A$2:A1347,A1347,B$2:B1347,B1347)=1,1,0))</f>
        <v>1</v>
      </c>
    </row>
    <row r="1348" customFormat="false" ht="15" hidden="false" customHeight="false" outlineLevel="0" collapsed="false">
      <c r="A1348" s="15" t="s">
        <v>467</v>
      </c>
      <c r="B1348" s="15" t="s">
        <v>298</v>
      </c>
      <c r="C1348" s="15"/>
      <c r="D1348" s="15"/>
      <c r="F1348" s="18" t="str">
        <f aca="false">IF(B1348="","",IFERROR(INDEX(Materials!$B$2:$B$301,MATCH(B1348,Materials!$A$2:$A$301,0)),""))</f>
        <v>Lubricant</v>
      </c>
      <c r="G1348" s="18" t="str">
        <f aca="true">IF(AND(A1348="",B1348=""),"",IF(A1348="","Missing product",IF(B1348="","Missing material",IF(COUNTIF(ProductList,A1348)=0,"Product not in Products list",IF(COUNTIF(MaterialList,B1348)=0,"Material not in Materials list","OK")))))</f>
        <v>OK</v>
      </c>
      <c r="H1348" s="18" t="str">
        <f aca="false">IF(F1348="Active",A1348&amp;"|"&amp;COUNTIFS(A$2:A1348,A1348,F$2:F1348,"Active"),"")</f>
        <v/>
      </c>
      <c r="I1348" s="18" t="str">
        <f aca="false">IF(B1348="","",IF(SUMPRODUCT(MAX((A$1:A1347=A1348)*(B$1:B1347=B1348)*ROW(A$1:A1347)))=0,C1348&amp;"",IF(C1348="",INDEX(I$1:I1347,SUMPRODUCT(MAX((A$1:A1347=A1348)*(B$1:B1347=B1348)*ROW(A$1:A1347)))),IF(INDEX(I$1:I1347,SUMPRODUCT(MAX((A$1:A1347=A1348)*(B$1:B1347=B1348)*ROW(A$1:A1347))))="",C1348&amp;"",INDEX(I$1:I1347,SUMPRODUCT(MAX((A$1:A1347=A1348)*(B$1:B1347=B1348)*ROW(A$1:A1347))))&amp;"; "&amp;C1348))))</f>
        <v/>
      </c>
      <c r="J1348" s="18" t="str">
        <f aca="false">IF(A1348="","",A1348&amp;"|"&amp;COUNTIF(A$2:A1348,A1348))</f>
        <v>Digestive Aid (30)|15</v>
      </c>
      <c r="K1348" s="18" t="n">
        <f aca="false">IF(OR(A1348="",B1348=""),0,IF(COUNTIFS(A$2:A1348,A1348,B$2:B1348,B1348)=1,1,0))</f>
        <v>1</v>
      </c>
    </row>
    <row r="1349" customFormat="false" ht="15" hidden="false" customHeight="false" outlineLevel="0" collapsed="false">
      <c r="A1349" s="15" t="s">
        <v>467</v>
      </c>
      <c r="B1349" s="15" t="s">
        <v>226</v>
      </c>
      <c r="C1349" s="15"/>
      <c r="D1349" s="15"/>
      <c r="F1349" s="18" t="str">
        <f aca="false">IF(B1349="","",IFERROR(INDEX(Materials!$B$2:$B$301,MATCH(B1349,Materials!$A$2:$A$301,0)),""))</f>
        <v>Binder / Coating Polymer</v>
      </c>
      <c r="G1349" s="18" t="str">
        <f aca="true">IF(AND(A1349="",B1349=""),"",IF(A1349="","Missing product",IF(B1349="","Missing material",IF(COUNTIF(ProductList,A1349)=0,"Product not in Products list",IF(COUNTIF(MaterialList,B1349)=0,"Material not in Materials list","OK")))))</f>
        <v>OK</v>
      </c>
      <c r="H1349" s="18" t="str">
        <f aca="false">IF(F1349="Active",A1349&amp;"|"&amp;COUNTIFS(A$2:A1349,A1349,F$2:F1349,"Active"),"")</f>
        <v/>
      </c>
      <c r="I1349" s="18" t="str">
        <f aca="false">IF(B1349="","",IF(SUMPRODUCT(MAX((A$1:A1348=A1349)*(B$1:B1348=B1349)*ROW(A$1:A1348)))=0,C1349&amp;"",IF(C1349="",INDEX(I$1:I1348,SUMPRODUCT(MAX((A$1:A1348=A1349)*(B$1:B1348=B1349)*ROW(A$1:A1348)))),IF(INDEX(I$1:I1348,SUMPRODUCT(MAX((A$1:A1348=A1349)*(B$1:B1348=B1349)*ROW(A$1:A1348))))="",C1349&amp;"",INDEX(I$1:I1348,SUMPRODUCT(MAX((A$1:A1348=A1349)*(B$1:B1348=B1349)*ROW(A$1:A1348))))&amp;"; "&amp;C1349))))</f>
        <v/>
      </c>
      <c r="J1349" s="18" t="str">
        <f aca="false">IF(A1349="","",A1349&amp;"|"&amp;COUNTIF(A$2:A1349,A1349))</f>
        <v>Digestive Aid (30)|16</v>
      </c>
      <c r="K1349" s="18" t="n">
        <f aca="false">IF(OR(A1349="",B1349=""),0,IF(COUNTIFS(A$2:A1349,A1349,B$2:B1349,B1349)=1,1,0))</f>
        <v>1</v>
      </c>
    </row>
    <row r="1350" customFormat="false" ht="15" hidden="false" customHeight="false" outlineLevel="0" collapsed="false">
      <c r="A1350" s="15" t="s">
        <v>467</v>
      </c>
      <c r="B1350" s="15" t="s">
        <v>308</v>
      </c>
      <c r="C1350" s="15"/>
      <c r="D1350" s="15"/>
      <c r="F1350" s="18" t="str">
        <f aca="false">IF(B1350="","",IFERROR(INDEX(Materials!$B$2:$B$301,MATCH(B1350,Materials!$A$2:$A$301,0)),""))</f>
        <v>Plasticizer</v>
      </c>
      <c r="G1350" s="18" t="str">
        <f aca="true">IF(AND(A1350="",B1350=""),"",IF(A1350="","Missing product",IF(B1350="","Missing material",IF(COUNTIF(ProductList,A1350)=0,"Product not in Products list",IF(COUNTIF(MaterialList,B1350)=0,"Material not in Materials list","OK")))))</f>
        <v>OK</v>
      </c>
      <c r="H1350" s="18" t="str">
        <f aca="false">IF(F1350="Active",A1350&amp;"|"&amp;COUNTIFS(A$2:A1350,A1350,F$2:F1350,"Active"),"")</f>
        <v/>
      </c>
      <c r="I1350" s="18" t="str">
        <f aca="false">IF(B1350="","",IF(SUMPRODUCT(MAX((A$1:A1349=A1350)*(B$1:B1349=B1350)*ROW(A$1:A1349)))=0,C1350&amp;"",IF(C1350="",INDEX(I$1:I1349,SUMPRODUCT(MAX((A$1:A1349=A1350)*(B$1:B1349=B1350)*ROW(A$1:A1349)))),IF(INDEX(I$1:I1349,SUMPRODUCT(MAX((A$1:A1349=A1350)*(B$1:B1349=B1350)*ROW(A$1:A1349))))="",C1350&amp;"",INDEX(I$1:I1349,SUMPRODUCT(MAX((A$1:A1349=A1350)*(B$1:B1349=B1350)*ROW(A$1:A1349))))&amp;"; "&amp;C1350))))</f>
        <v/>
      </c>
      <c r="J1350" s="18" t="str">
        <f aca="false">IF(A1350="","",A1350&amp;"|"&amp;COUNTIF(A$2:A1350,A1350))</f>
        <v>Digestive Aid (30)|17</v>
      </c>
      <c r="K1350" s="18" t="n">
        <f aca="false">IF(OR(A1350="",B1350=""),0,IF(COUNTIFS(A$2:A1350,A1350,B$2:B1350,B1350)=1,1,0))</f>
        <v>1</v>
      </c>
    </row>
    <row r="1351" customFormat="false" ht="15" hidden="false" customHeight="false" outlineLevel="0" collapsed="false">
      <c r="A1351" s="15" t="s">
        <v>467</v>
      </c>
      <c r="B1351" s="15" t="s">
        <v>303</v>
      </c>
      <c r="C1351" s="15"/>
      <c r="D1351" s="15"/>
      <c r="F1351" s="18" t="str">
        <f aca="false">IF(B1351="","",IFERROR(INDEX(Materials!$B$2:$B$301,MATCH(B1351,Materials!$A$2:$A$301,0)),""))</f>
        <v>Opacifier</v>
      </c>
      <c r="G1351" s="18" t="str">
        <f aca="true">IF(AND(A1351="",B1351=""),"",IF(A1351="","Missing product",IF(B1351="","Missing material",IF(COUNTIF(ProductList,A1351)=0,"Product not in Products list",IF(COUNTIF(MaterialList,B1351)=0,"Material not in Materials list","OK")))))</f>
        <v>OK</v>
      </c>
      <c r="H1351" s="18" t="str">
        <f aca="false">IF(F1351="Active",A1351&amp;"|"&amp;COUNTIFS(A$2:A1351,A1351,F$2:F1351,"Active"),"")</f>
        <v/>
      </c>
      <c r="I1351" s="18" t="str">
        <f aca="false">IF(B1351="","",IF(SUMPRODUCT(MAX((A$1:A1350=A1351)*(B$1:B1350=B1351)*ROW(A$1:A1350)))=0,C1351&amp;"",IF(C1351="",INDEX(I$1:I1350,SUMPRODUCT(MAX((A$1:A1350=A1351)*(B$1:B1350=B1351)*ROW(A$1:A1350)))),IF(INDEX(I$1:I1350,SUMPRODUCT(MAX((A$1:A1350=A1351)*(B$1:B1350=B1351)*ROW(A$1:A1350))))="",C1351&amp;"",INDEX(I$1:I1350,SUMPRODUCT(MAX((A$1:A1350=A1351)*(B$1:B1350=B1351)*ROW(A$1:A1350))))&amp;"; "&amp;C1351))))</f>
        <v/>
      </c>
      <c r="J1351" s="18" t="str">
        <f aca="false">IF(A1351="","",A1351&amp;"|"&amp;COUNTIF(A$2:A1351,A1351))</f>
        <v>Digestive Aid (30)|18</v>
      </c>
      <c r="K1351" s="18" t="n">
        <f aca="false">IF(OR(A1351="",B1351=""),0,IF(COUNTIFS(A$2:A1351,A1351,B$2:B1351,B1351)=1,1,0))</f>
        <v>1</v>
      </c>
    </row>
    <row r="1352" customFormat="false" ht="15" hidden="false" customHeight="false" outlineLevel="0" collapsed="false">
      <c r="A1352" s="15" t="s">
        <v>467</v>
      </c>
      <c r="B1352" s="15" t="s">
        <v>236</v>
      </c>
      <c r="C1352" s="15"/>
      <c r="D1352" s="15"/>
      <c r="F1352" s="18" t="str">
        <f aca="false">IF(B1352="","",IFERROR(INDEX(Materials!$B$2:$B$301,MATCH(B1352,Materials!$A$2:$A$301,0)),""))</f>
        <v>Colorant</v>
      </c>
      <c r="G1352" s="18" t="str">
        <f aca="true">IF(AND(A1352="",B1352=""),"",IF(A1352="","Missing product",IF(B1352="","Missing material",IF(COUNTIF(ProductList,A1352)=0,"Product not in Products list",IF(COUNTIF(MaterialList,B1352)=0,"Material not in Materials list","OK")))))</f>
        <v>OK</v>
      </c>
      <c r="H1352" s="18" t="str">
        <f aca="false">IF(F1352="Active",A1352&amp;"|"&amp;COUNTIFS(A$2:A1352,A1352,F$2:F1352,"Active"),"")</f>
        <v/>
      </c>
      <c r="I1352" s="18" t="str">
        <f aca="false">IF(B1352="","",IF(SUMPRODUCT(MAX((A$1:A1351=A1352)*(B$1:B1351=B1352)*ROW(A$1:A1351)))=0,C1352&amp;"",IF(C1352="",INDEX(I$1:I1351,SUMPRODUCT(MAX((A$1:A1351=A1352)*(B$1:B1351=B1352)*ROW(A$1:A1351)))),IF(INDEX(I$1:I1351,SUMPRODUCT(MAX((A$1:A1351=A1352)*(B$1:B1351=B1352)*ROW(A$1:A1351))))="",C1352&amp;"",INDEX(I$1:I1351,SUMPRODUCT(MAX((A$1:A1351=A1352)*(B$1:B1351=B1352)*ROW(A$1:A1351))))&amp;"; "&amp;C1352))))</f>
        <v/>
      </c>
      <c r="J1352" s="18" t="str">
        <f aca="false">IF(A1352="","",A1352&amp;"|"&amp;COUNTIF(A$2:A1352,A1352))</f>
        <v>Digestive Aid (30)|19</v>
      </c>
      <c r="K1352" s="18" t="n">
        <f aca="false">IF(OR(A1352="",B1352=""),0,IF(COUNTIFS(A$2:A1352,A1352,B$2:B1352,B1352)=1,1,0))</f>
        <v>1</v>
      </c>
    </row>
    <row r="1353" customFormat="false" ht="15" hidden="false" customHeight="false" outlineLevel="0" collapsed="false">
      <c r="A1353" s="15" t="s">
        <v>467</v>
      </c>
      <c r="B1353" s="15" t="s">
        <v>254</v>
      </c>
      <c r="C1353" s="15"/>
      <c r="D1353" s="15"/>
      <c r="F1353" s="18" t="str">
        <f aca="false">IF(B1353="","",IFERROR(INDEX(Materials!$B$2:$B$301,MATCH(B1353,Materials!$A$2:$A$301,0)),""))</f>
        <v>Colorant</v>
      </c>
      <c r="G1353" s="18" t="str">
        <f aca="true">IF(AND(A1353="",B1353=""),"",IF(A1353="","Missing product",IF(B1353="","Missing material",IF(COUNTIF(ProductList,A1353)=0,"Product not in Products list",IF(COUNTIF(MaterialList,B1353)=0,"Material not in Materials list","OK")))))</f>
        <v>OK</v>
      </c>
      <c r="H1353" s="18" t="str">
        <f aca="false">IF(F1353="Active",A1353&amp;"|"&amp;COUNTIFS(A$2:A1353,A1353,F$2:F1353,"Active"),"")</f>
        <v/>
      </c>
      <c r="I1353" s="18" t="str">
        <f aca="false">IF(B1353="","",IF(SUMPRODUCT(MAX((A$1:A1352=A1353)*(B$1:B1352=B1353)*ROW(A$1:A1352)))=0,C1353&amp;"",IF(C1353="",INDEX(I$1:I1352,SUMPRODUCT(MAX((A$1:A1352=A1353)*(B$1:B1352=B1353)*ROW(A$1:A1352)))),IF(INDEX(I$1:I1352,SUMPRODUCT(MAX((A$1:A1352=A1353)*(B$1:B1352=B1353)*ROW(A$1:A1352))))="",C1353&amp;"",INDEX(I$1:I1352,SUMPRODUCT(MAX((A$1:A1352=A1353)*(B$1:B1352=B1353)*ROW(A$1:A1352))))&amp;"; "&amp;C1353))))</f>
        <v/>
      </c>
      <c r="J1353" s="18" t="str">
        <f aca="false">IF(A1353="","",A1353&amp;"|"&amp;COUNTIF(A$2:A1353,A1353))</f>
        <v>Digestive Aid (30)|20</v>
      </c>
      <c r="K1353" s="18" t="n">
        <f aca="false">IF(OR(A1353="",B1353=""),0,IF(COUNTIFS(A$2:A1353,A1353,B$2:B1353,B1353)=1,1,0))</f>
        <v>1</v>
      </c>
    </row>
    <row r="1354" customFormat="false" ht="15" hidden="false" customHeight="false" outlineLevel="0" collapsed="false">
      <c r="A1354" s="15" t="s">
        <v>467</v>
      </c>
      <c r="B1354" s="15" t="s">
        <v>338</v>
      </c>
      <c r="C1354" s="15" t="s">
        <v>494</v>
      </c>
      <c r="D1354" s="15"/>
      <c r="F1354" s="18" t="str">
        <f aca="false">IF(B1354="","",IFERROR(INDEX(Materials!$B$2:$B$301,MATCH(B1354,Materials!$A$2:$A$301,0)),""))</f>
        <v>Solvent</v>
      </c>
      <c r="G1354" s="18" t="str">
        <f aca="true">IF(AND(A1354="",B1354=""),"",IF(A1354="","Missing product",IF(B1354="","Missing material",IF(COUNTIF(ProductList,A1354)=0,"Product not in Products list",IF(COUNTIF(MaterialList,B1354)=0,"Material not in Materials list","OK")))))</f>
        <v>OK</v>
      </c>
      <c r="H1354" s="18" t="str">
        <f aca="false">IF(F1354="Active",A1354&amp;"|"&amp;COUNTIFS(A$2:A1354,A1354,F$2:F1354,"Active"),"")</f>
        <v/>
      </c>
      <c r="I1354" s="18" t="str">
        <f aca="false">IF(B1354="","",IF(SUMPRODUCT(MAX((A$1:A1353=A1354)*(B$1:B1353=B1354)*ROW(A$1:A1353)))=0,C1354&amp;"",IF(C1354="",INDEX(I$1:I1353,SUMPRODUCT(MAX((A$1:A1353=A1354)*(B$1:B1353=B1354)*ROW(A$1:A1353)))),IF(INDEX(I$1:I1353,SUMPRODUCT(MAX((A$1:A1353=A1354)*(B$1:B1353=B1354)*ROW(A$1:A1353))))="",C1354&amp;"",INDEX(I$1:I1353,SUMPRODUCT(MAX((A$1:A1353=A1354)*(B$1:B1353=B1354)*ROW(A$1:A1353))))&amp;"; "&amp;C1354))))</f>
        <v>Binder Solvent; Coating Solvent</v>
      </c>
      <c r="J1354" s="18" t="str">
        <f aca="false">IF(A1354="","",A1354&amp;"|"&amp;COUNTIF(A$2:A1354,A1354))</f>
        <v>Digestive Aid (30)|21</v>
      </c>
      <c r="K1354" s="18" t="n">
        <f aca="false">IF(OR(A1354="",B1354=""),0,IF(COUNTIFS(A$2:A1354,A1354,B$2:B1354,B1354)=1,1,0))</f>
        <v>0</v>
      </c>
    </row>
    <row r="1355" customFormat="false" ht="15" hidden="false" customHeight="false" outlineLevel="0" collapsed="false">
      <c r="A1355" s="15" t="s">
        <v>467</v>
      </c>
      <c r="B1355" s="15" t="s">
        <v>342</v>
      </c>
      <c r="C1355" s="15" t="s">
        <v>494</v>
      </c>
      <c r="D1355" s="15"/>
      <c r="F1355" s="18" t="str">
        <f aca="false">IF(B1355="","",IFERROR(INDEX(Materials!$B$2:$B$301,MATCH(B1355,Materials!$A$2:$A$301,0)),""))</f>
        <v>Solvent</v>
      </c>
      <c r="G1355" s="18" t="str">
        <f aca="true">IF(AND(A1355="",B1355=""),"",IF(A1355="","Missing product",IF(B1355="","Missing material",IF(COUNTIF(ProductList,A1355)=0,"Product not in Products list",IF(COUNTIF(MaterialList,B1355)=0,"Material not in Materials list","OK")))))</f>
        <v>OK</v>
      </c>
      <c r="H1355" s="18" t="str">
        <f aca="false">IF(F1355="Active",A1355&amp;"|"&amp;COUNTIFS(A$2:A1355,A1355,F$2:F1355,"Active"),"")</f>
        <v/>
      </c>
      <c r="I1355" s="18" t="str">
        <f aca="false">IF(B1355="","",IF(SUMPRODUCT(MAX((A$1:A1354=A1355)*(B$1:B1354=B1355)*ROW(A$1:A1354)))=0,C1355&amp;"",IF(C1355="",INDEX(I$1:I1354,SUMPRODUCT(MAX((A$1:A1354=A1355)*(B$1:B1354=B1355)*ROW(A$1:A1354)))),IF(INDEX(I$1:I1354,SUMPRODUCT(MAX((A$1:A1354=A1355)*(B$1:B1354=B1355)*ROW(A$1:A1354))))="",C1355&amp;"",INDEX(I$1:I1354,SUMPRODUCT(MAX((A$1:A1354=A1355)*(B$1:B1354=B1355)*ROW(A$1:A1354))))&amp;"; "&amp;C1355))))</f>
        <v>Binder Solvent; Coating Solvent</v>
      </c>
      <c r="J1355" s="18" t="str">
        <f aca="false">IF(A1355="","",A1355&amp;"|"&amp;COUNTIF(A$2:A1355,A1355))</f>
        <v>Digestive Aid (30)|22</v>
      </c>
      <c r="K1355" s="18" t="n">
        <f aca="false">IF(OR(A1355="",B1355=""),0,IF(COUNTIFS(A$2:A1355,A1355,B$2:B1355,B1355)=1,1,0))</f>
        <v>0</v>
      </c>
    </row>
    <row r="1356" customFormat="false" ht="15" hidden="false" customHeight="false" outlineLevel="0" collapsed="false">
      <c r="A1356" s="15" t="s">
        <v>468</v>
      </c>
      <c r="B1356" s="15" t="s">
        <v>162</v>
      </c>
      <c r="C1356" s="15"/>
      <c r="D1356" s="15"/>
      <c r="F1356" s="18" t="str">
        <f aca="false">IF(B1356="","",IFERROR(INDEX(Materials!$B$2:$B$301,MATCH(B1356,Materials!$A$2:$A$301,0)),""))</f>
        <v>Active</v>
      </c>
      <c r="G1356" s="18" t="str">
        <f aca="true">IF(AND(A1356="",B1356=""),"",IF(A1356="","Missing product",IF(B1356="","Missing material",IF(COUNTIF(ProductList,A1356)=0,"Product not in Products list",IF(COUNTIF(MaterialList,B1356)=0,"Material not in Materials list","OK")))))</f>
        <v>OK</v>
      </c>
      <c r="H1356" s="18" t="str">
        <f aca="false">IF(F1356="Active",A1356&amp;"|"&amp;COUNTIFS(A$2:A1356,A1356,F$2:F1356,"Active"),"")</f>
        <v>Digestive Aid (60)|1</v>
      </c>
      <c r="I1356" s="18" t="str">
        <f aca="false">IF(B1356="","",IF(SUMPRODUCT(MAX((A$1:A1355=A1356)*(B$1:B1355=B1356)*ROW(A$1:A1355)))=0,C1356&amp;"",IF(C1356="",INDEX(I$1:I1355,SUMPRODUCT(MAX((A$1:A1355=A1356)*(B$1:B1355=B1356)*ROW(A$1:A1355)))),IF(INDEX(I$1:I1355,SUMPRODUCT(MAX((A$1:A1355=A1356)*(B$1:B1355=B1356)*ROW(A$1:A1355))))="",C1356&amp;"",INDEX(I$1:I1355,SUMPRODUCT(MAX((A$1:A1355=A1356)*(B$1:B1355=B1356)*ROW(A$1:A1355))))&amp;"; "&amp;C1356))))</f>
        <v/>
      </c>
      <c r="J1356" s="18" t="str">
        <f aca="false">IF(A1356="","",A1356&amp;"|"&amp;COUNTIF(A$2:A1356,A1356))</f>
        <v>Digestive Aid (60)|1</v>
      </c>
      <c r="K1356" s="18" t="n">
        <f aca="false">IF(OR(A1356="",B1356=""),0,IF(COUNTIFS(A$2:A1356,A1356,B$2:B1356,B1356)=1,1,0))</f>
        <v>1</v>
      </c>
    </row>
    <row r="1357" customFormat="false" ht="15" hidden="false" customHeight="false" outlineLevel="0" collapsed="false">
      <c r="A1357" s="15" t="s">
        <v>468</v>
      </c>
      <c r="B1357" s="15" t="s">
        <v>155</v>
      </c>
      <c r="C1357" s="15"/>
      <c r="D1357" s="15"/>
      <c r="F1357" s="18" t="str">
        <f aca="false">IF(B1357="","",IFERROR(INDEX(Materials!$B$2:$B$301,MATCH(B1357,Materials!$A$2:$A$301,0)),""))</f>
        <v>Active</v>
      </c>
      <c r="G1357" s="18" t="str">
        <f aca="true">IF(AND(A1357="",B1357=""),"",IF(A1357="","Missing product",IF(B1357="","Missing material",IF(COUNTIF(ProductList,A1357)=0,"Product not in Products list",IF(COUNTIF(MaterialList,B1357)=0,"Material not in Materials list","OK")))))</f>
        <v>OK</v>
      </c>
      <c r="H1357" s="18" t="str">
        <f aca="false">IF(F1357="Active",A1357&amp;"|"&amp;COUNTIFS(A$2:A1357,A1357,F$2:F1357,"Active"),"")</f>
        <v>Digestive Aid (60)|2</v>
      </c>
      <c r="I1357" s="18" t="str">
        <f aca="false">IF(B1357="","",IF(SUMPRODUCT(MAX((A$1:A1356=A1357)*(B$1:B1356=B1357)*ROW(A$1:A1356)))=0,C1357&amp;"",IF(C1357="",INDEX(I$1:I1356,SUMPRODUCT(MAX((A$1:A1356=A1357)*(B$1:B1356=B1357)*ROW(A$1:A1356)))),IF(INDEX(I$1:I1356,SUMPRODUCT(MAX((A$1:A1356=A1357)*(B$1:B1356=B1357)*ROW(A$1:A1356))))="",C1357&amp;"",INDEX(I$1:I1356,SUMPRODUCT(MAX((A$1:A1356=A1357)*(B$1:B1356=B1357)*ROW(A$1:A1356))))&amp;"; "&amp;C1357))))</f>
        <v/>
      </c>
      <c r="J1357" s="18" t="str">
        <f aca="false">IF(A1357="","",A1357&amp;"|"&amp;COUNTIF(A$2:A1357,A1357))</f>
        <v>Digestive Aid (60)|2</v>
      </c>
      <c r="K1357" s="18" t="n">
        <f aca="false">IF(OR(A1357="",B1357=""),0,IF(COUNTIFS(A$2:A1357,A1357,B$2:B1357,B1357)=1,1,0))</f>
        <v>1</v>
      </c>
    </row>
    <row r="1358" customFormat="false" ht="15" hidden="false" customHeight="false" outlineLevel="0" collapsed="false">
      <c r="A1358" s="15" t="s">
        <v>468</v>
      </c>
      <c r="B1358" s="15" t="s">
        <v>132</v>
      </c>
      <c r="C1358" s="15"/>
      <c r="D1358" s="15"/>
      <c r="F1358" s="18" t="str">
        <f aca="false">IF(B1358="","",IFERROR(INDEX(Materials!$B$2:$B$301,MATCH(B1358,Materials!$A$2:$A$301,0)),""))</f>
        <v>Active</v>
      </c>
      <c r="G1358" s="18" t="str">
        <f aca="true">IF(AND(A1358="",B1358=""),"",IF(A1358="","Missing product",IF(B1358="","Missing material",IF(COUNTIF(ProductList,A1358)=0,"Product not in Products list",IF(COUNTIF(MaterialList,B1358)=0,"Material not in Materials list","OK")))))</f>
        <v>OK</v>
      </c>
      <c r="H1358" s="18" t="str">
        <f aca="false">IF(F1358="Active",A1358&amp;"|"&amp;COUNTIFS(A$2:A1358,A1358,F$2:F1358,"Active"),"")</f>
        <v>Digestive Aid (60)|3</v>
      </c>
      <c r="I1358" s="18" t="str">
        <f aca="false">IF(B1358="","",IF(SUMPRODUCT(MAX((A$1:A1357=A1358)*(B$1:B1357=B1358)*ROW(A$1:A1357)))=0,C1358&amp;"",IF(C1358="",INDEX(I$1:I1357,SUMPRODUCT(MAX((A$1:A1357=A1358)*(B$1:B1357=B1358)*ROW(A$1:A1357)))),IF(INDEX(I$1:I1357,SUMPRODUCT(MAX((A$1:A1357=A1358)*(B$1:B1357=B1358)*ROW(A$1:A1357))))="",C1358&amp;"",INDEX(I$1:I1357,SUMPRODUCT(MAX((A$1:A1357=A1358)*(B$1:B1357=B1358)*ROW(A$1:A1357))))&amp;"; "&amp;C1358))))</f>
        <v/>
      </c>
      <c r="J1358" s="18" t="str">
        <f aca="false">IF(A1358="","",A1358&amp;"|"&amp;COUNTIF(A$2:A1358,A1358))</f>
        <v>Digestive Aid (60)|3</v>
      </c>
      <c r="K1358" s="18" t="n">
        <f aca="false">IF(OR(A1358="",B1358=""),0,IF(COUNTIFS(A$2:A1358,A1358,B$2:B1358,B1358)=1,1,0))</f>
        <v>1</v>
      </c>
    </row>
    <row r="1359" customFormat="false" ht="15" hidden="false" customHeight="false" outlineLevel="0" collapsed="false">
      <c r="A1359" s="15" t="s">
        <v>468</v>
      </c>
      <c r="B1359" s="15" t="s">
        <v>120</v>
      </c>
      <c r="C1359" s="15"/>
      <c r="D1359" s="15"/>
      <c r="F1359" s="18" t="str">
        <f aca="false">IF(B1359="","",IFERROR(INDEX(Materials!$B$2:$B$301,MATCH(B1359,Materials!$A$2:$A$301,0)),""))</f>
        <v>Active</v>
      </c>
      <c r="G1359" s="18" t="str">
        <f aca="true">IF(AND(A1359="",B1359=""),"",IF(A1359="","Missing product",IF(B1359="","Missing material",IF(COUNTIF(ProductList,A1359)=0,"Product not in Products list",IF(COUNTIF(MaterialList,B1359)=0,"Material not in Materials list","OK")))))</f>
        <v>OK</v>
      </c>
      <c r="H1359" s="18" t="str">
        <f aca="false">IF(F1359="Active",A1359&amp;"|"&amp;COUNTIFS(A$2:A1359,A1359,F$2:F1359,"Active"),"")</f>
        <v>Digestive Aid (60)|4</v>
      </c>
      <c r="I1359" s="18" t="str">
        <f aca="false">IF(B1359="","",IF(SUMPRODUCT(MAX((A$1:A1358=A1359)*(B$1:B1358=B1359)*ROW(A$1:A1358)))=0,C1359&amp;"",IF(C1359="",INDEX(I$1:I1358,SUMPRODUCT(MAX((A$1:A1358=A1359)*(B$1:B1358=B1359)*ROW(A$1:A1358)))),IF(INDEX(I$1:I1358,SUMPRODUCT(MAX((A$1:A1358=A1359)*(B$1:B1358=B1359)*ROW(A$1:A1358))))="",C1359&amp;"",INDEX(I$1:I1358,SUMPRODUCT(MAX((A$1:A1358=A1359)*(B$1:B1358=B1359)*ROW(A$1:A1358))))&amp;"; "&amp;C1359))))</f>
        <v/>
      </c>
      <c r="J1359" s="18" t="str">
        <f aca="false">IF(A1359="","",A1359&amp;"|"&amp;COUNTIF(A$2:A1359,A1359))</f>
        <v>Digestive Aid (60)|4</v>
      </c>
      <c r="K1359" s="18" t="n">
        <f aca="false">IF(OR(A1359="",B1359=""),0,IF(COUNTIFS(A$2:A1359,A1359,B$2:B1359,B1359)=1,1,0))</f>
        <v>1</v>
      </c>
    </row>
    <row r="1360" customFormat="false" ht="15" hidden="false" customHeight="false" outlineLevel="0" collapsed="false">
      <c r="A1360" s="15" t="s">
        <v>468</v>
      </c>
      <c r="B1360" s="15" t="s">
        <v>134</v>
      </c>
      <c r="C1360" s="15"/>
      <c r="D1360" s="15"/>
      <c r="F1360" s="18" t="str">
        <f aca="false">IF(B1360="","",IFERROR(INDEX(Materials!$B$2:$B$301,MATCH(B1360,Materials!$A$2:$A$301,0)),""))</f>
        <v>Active</v>
      </c>
      <c r="G1360" s="18" t="str">
        <f aca="true">IF(AND(A1360="",B1360=""),"",IF(A1360="","Missing product",IF(B1360="","Missing material",IF(COUNTIF(ProductList,A1360)=0,"Product not in Products list",IF(COUNTIF(MaterialList,B1360)=0,"Material not in Materials list","OK")))))</f>
        <v>OK</v>
      </c>
      <c r="H1360" s="18" t="str">
        <f aca="false">IF(F1360="Active",A1360&amp;"|"&amp;COUNTIFS(A$2:A1360,A1360,F$2:F1360,"Active"),"")</f>
        <v>Digestive Aid (60)|5</v>
      </c>
      <c r="I1360" s="18" t="str">
        <f aca="false">IF(B1360="","",IF(SUMPRODUCT(MAX((A$1:A1359=A1360)*(B$1:B1359=B1360)*ROW(A$1:A1359)))=0,C1360&amp;"",IF(C1360="",INDEX(I$1:I1359,SUMPRODUCT(MAX((A$1:A1359=A1360)*(B$1:B1359=B1360)*ROW(A$1:A1359)))),IF(INDEX(I$1:I1359,SUMPRODUCT(MAX((A$1:A1359=A1360)*(B$1:B1359=B1360)*ROW(A$1:A1359))))="",C1360&amp;"",INDEX(I$1:I1359,SUMPRODUCT(MAX((A$1:A1359=A1360)*(B$1:B1359=B1360)*ROW(A$1:A1359))))&amp;"; "&amp;C1360))))</f>
        <v/>
      </c>
      <c r="J1360" s="18" t="str">
        <f aca="false">IF(A1360="","",A1360&amp;"|"&amp;COUNTIF(A$2:A1360,A1360))</f>
        <v>Digestive Aid (60)|5</v>
      </c>
      <c r="K1360" s="18" t="n">
        <f aca="false">IF(OR(A1360="",B1360=""),0,IF(COUNTIFS(A$2:A1360,A1360,B$2:B1360,B1360)=1,1,0))</f>
        <v>1</v>
      </c>
    </row>
    <row r="1361" customFormat="false" ht="15" hidden="false" customHeight="false" outlineLevel="0" collapsed="false">
      <c r="A1361" s="15" t="s">
        <v>468</v>
      </c>
      <c r="B1361" s="15" t="s">
        <v>179</v>
      </c>
      <c r="C1361" s="15"/>
      <c r="D1361" s="15"/>
      <c r="F1361" s="18" t="str">
        <f aca="false">IF(B1361="","",IFERROR(INDEX(Materials!$B$2:$B$301,MATCH(B1361,Materials!$A$2:$A$301,0)),""))</f>
        <v>Active</v>
      </c>
      <c r="G1361" s="18" t="str">
        <f aca="true">IF(AND(A1361="",B1361=""),"",IF(A1361="","Missing product",IF(B1361="","Missing material",IF(COUNTIF(ProductList,A1361)=0,"Product not in Products list",IF(COUNTIF(MaterialList,B1361)=0,"Material not in Materials list","OK")))))</f>
        <v>OK</v>
      </c>
      <c r="H1361" s="18" t="str">
        <f aca="false">IF(F1361="Active",A1361&amp;"|"&amp;COUNTIFS(A$2:A1361,A1361,F$2:F1361,"Active"),"")</f>
        <v>Digestive Aid (60)|6</v>
      </c>
      <c r="I1361" s="18" t="str">
        <f aca="false">IF(B1361="","",IF(SUMPRODUCT(MAX((A$1:A1360=A1361)*(B$1:B1360=B1361)*ROW(A$1:A1360)))=0,C1361&amp;"",IF(C1361="",INDEX(I$1:I1360,SUMPRODUCT(MAX((A$1:A1360=A1361)*(B$1:B1360=B1361)*ROW(A$1:A1360)))),IF(INDEX(I$1:I1360,SUMPRODUCT(MAX((A$1:A1360=A1361)*(B$1:B1360=B1361)*ROW(A$1:A1360))))="",C1361&amp;"",INDEX(I$1:I1360,SUMPRODUCT(MAX((A$1:A1360=A1361)*(B$1:B1360=B1361)*ROW(A$1:A1360))))&amp;"; "&amp;C1361))))</f>
        <v/>
      </c>
      <c r="J1361" s="18" t="str">
        <f aca="false">IF(A1361="","",A1361&amp;"|"&amp;COUNTIF(A$2:A1361,A1361))</f>
        <v>Digestive Aid (60)|6</v>
      </c>
      <c r="K1361" s="18" t="n">
        <f aca="false">IF(OR(A1361="",B1361=""),0,IF(COUNTIFS(A$2:A1361,A1361,B$2:B1361,B1361)=1,1,0))</f>
        <v>1</v>
      </c>
    </row>
    <row r="1362" customFormat="false" ht="15" hidden="false" customHeight="false" outlineLevel="0" collapsed="false">
      <c r="A1362" s="15" t="s">
        <v>468</v>
      </c>
      <c r="B1362" s="15" t="s">
        <v>270</v>
      </c>
      <c r="C1362" s="15"/>
      <c r="D1362" s="15"/>
      <c r="F1362" s="18" t="str">
        <f aca="false">IF(B1362="","",IFERROR(INDEX(Materials!$B$2:$B$301,MATCH(B1362,Materials!$A$2:$A$301,0)),""))</f>
        <v>Filler / Diluent</v>
      </c>
      <c r="G1362" s="18" t="str">
        <f aca="true">IF(AND(A1362="",B1362=""),"",IF(A1362="","Missing product",IF(B1362="","Missing material",IF(COUNTIF(ProductList,A1362)=0,"Product not in Products list",IF(COUNTIF(MaterialList,B1362)=0,"Material not in Materials list","OK")))))</f>
        <v>OK</v>
      </c>
      <c r="H1362" s="18" t="str">
        <f aca="false">IF(F1362="Active",A1362&amp;"|"&amp;COUNTIFS(A$2:A1362,A1362,F$2:F1362,"Active"),"")</f>
        <v/>
      </c>
      <c r="I1362" s="18" t="str">
        <f aca="false">IF(B1362="","",IF(SUMPRODUCT(MAX((A$1:A1361=A1362)*(B$1:B1361=B1362)*ROW(A$1:A1361)))=0,C1362&amp;"",IF(C1362="",INDEX(I$1:I1361,SUMPRODUCT(MAX((A$1:A1361=A1362)*(B$1:B1361=B1362)*ROW(A$1:A1361)))),IF(INDEX(I$1:I1361,SUMPRODUCT(MAX((A$1:A1361=A1362)*(B$1:B1361=B1362)*ROW(A$1:A1361))))="",C1362&amp;"",INDEX(I$1:I1361,SUMPRODUCT(MAX((A$1:A1361=A1362)*(B$1:B1361=B1362)*ROW(A$1:A1361))))&amp;"; "&amp;C1362))))</f>
        <v/>
      </c>
      <c r="J1362" s="18" t="str">
        <f aca="false">IF(A1362="","",A1362&amp;"|"&amp;COUNTIF(A$2:A1362,A1362))</f>
        <v>Digestive Aid (60)|7</v>
      </c>
      <c r="K1362" s="18" t="n">
        <f aca="false">IF(OR(A1362="",B1362=""),0,IF(COUNTIFS(A$2:A1362,A1362,B$2:B1362,B1362)=1,1,0))</f>
        <v>1</v>
      </c>
    </row>
    <row r="1363" customFormat="false" ht="15" hidden="false" customHeight="false" outlineLevel="0" collapsed="false">
      <c r="A1363" s="15" t="s">
        <v>468</v>
      </c>
      <c r="B1363" s="15" t="s">
        <v>260</v>
      </c>
      <c r="C1363" s="15" t="s">
        <v>504</v>
      </c>
      <c r="D1363" s="15"/>
      <c r="F1363" s="18" t="str">
        <f aca="false">IF(B1363="","",IFERROR(INDEX(Materials!$B$2:$B$301,MATCH(B1363,Materials!$A$2:$A$301,0)),""))</f>
        <v>Filler / Diluent</v>
      </c>
      <c r="G1363" s="18" t="str">
        <f aca="true">IF(AND(A1363="",B1363=""),"",IF(A1363="","Missing product",IF(B1363="","Missing material",IF(COUNTIF(ProductList,A1363)=0,"Product not in Products list",IF(COUNTIF(MaterialList,B1363)=0,"Material not in Materials list","OK")))))</f>
        <v>OK</v>
      </c>
      <c r="H1363" s="18" t="str">
        <f aca="false">IF(F1363="Active",A1363&amp;"|"&amp;COUNTIFS(A$2:A1363,A1363,F$2:F1363,"Active"),"")</f>
        <v/>
      </c>
      <c r="I1363" s="18" t="str">
        <f aca="false">IF(B1363="","",IF(SUMPRODUCT(MAX((A$1:A1362=A1363)*(B$1:B1362=B1363)*ROW(A$1:A1362)))=0,C1363&amp;"",IF(C1363="",INDEX(I$1:I1362,SUMPRODUCT(MAX((A$1:A1362=A1363)*(B$1:B1362=B1363)*ROW(A$1:A1362)))),IF(INDEX(I$1:I1362,SUMPRODUCT(MAX((A$1:A1362=A1363)*(B$1:B1362=B1363)*ROW(A$1:A1362))))="",C1363&amp;"",INDEX(I$1:I1362,SUMPRODUCT(MAX((A$1:A1362=A1363)*(B$1:B1362=B1363)*ROW(A$1:A1362))))&amp;"; "&amp;C1363))))</f>
        <v>Anhydrous</v>
      </c>
      <c r="J1363" s="18" t="str">
        <f aca="false">IF(A1363="","",A1363&amp;"|"&amp;COUNTIF(A$2:A1363,A1363))</f>
        <v>Digestive Aid (60)|8</v>
      </c>
      <c r="K1363" s="18" t="n">
        <f aca="false">IF(OR(A1363="",B1363=""),0,IF(COUNTIFS(A$2:A1363,A1363,B$2:B1363,B1363)=1,1,0))</f>
        <v>1</v>
      </c>
    </row>
    <row r="1364" customFormat="false" ht="15" hidden="false" customHeight="false" outlineLevel="0" collapsed="false">
      <c r="A1364" s="15" t="s">
        <v>468</v>
      </c>
      <c r="B1364" s="15" t="s">
        <v>40</v>
      </c>
      <c r="C1364" s="15" t="s">
        <v>489</v>
      </c>
      <c r="D1364" s="15"/>
      <c r="F1364" s="18" t="str">
        <f aca="false">IF(B1364="","",IFERROR(INDEX(Materials!$B$2:$B$301,MATCH(B1364,Materials!$A$2:$A$301,0)),""))</f>
        <v>Disintegrant</v>
      </c>
      <c r="G1364" s="18" t="str">
        <f aca="true">IF(AND(A1364="",B1364=""),"",IF(A1364="","Missing product",IF(B1364="","Missing material",IF(COUNTIF(ProductList,A1364)=0,"Product not in Products list",IF(COUNTIF(MaterialList,B1364)=0,"Material not in Materials list","OK")))))</f>
        <v>OK</v>
      </c>
      <c r="H1364" s="18" t="str">
        <f aca="false">IF(F1364="Active",A1364&amp;"|"&amp;COUNTIFS(A$2:A1364,A1364,F$2:F1364,"Active"),"")</f>
        <v/>
      </c>
      <c r="I1364" s="18" t="str">
        <f aca="false">IF(B1364="","",IF(SUMPRODUCT(MAX((A$1:A1363=A1364)*(B$1:B1363=B1364)*ROW(A$1:A1363)))=0,C1364&amp;"",IF(C1364="",INDEX(I$1:I1363,SUMPRODUCT(MAX((A$1:A1363=A1364)*(B$1:B1363=B1364)*ROW(A$1:A1363)))),IF(INDEX(I$1:I1363,SUMPRODUCT(MAX((A$1:A1363=A1364)*(B$1:B1363=B1364)*ROW(A$1:A1363))))="",C1364&amp;"",INDEX(I$1:I1363,SUMPRODUCT(MAX((A$1:A1363=A1364)*(B$1:B1363=B1364)*ROW(A$1:A1363))))&amp;"; "&amp;C1364))))</f>
        <v>Intra-granular</v>
      </c>
      <c r="J1364" s="18" t="str">
        <f aca="false">IF(A1364="","",A1364&amp;"|"&amp;COUNTIF(A$2:A1364,A1364))</f>
        <v>Digestive Aid (60)|9</v>
      </c>
      <c r="K1364" s="18" t="n">
        <f aca="false">IF(OR(A1364="",B1364=""),0,IF(COUNTIFS(A$2:A1364,A1364,B$2:B1364,B1364)=1,1,0))</f>
        <v>1</v>
      </c>
    </row>
    <row r="1365" customFormat="false" ht="15" hidden="false" customHeight="false" outlineLevel="0" collapsed="false">
      <c r="A1365" s="15" t="s">
        <v>468</v>
      </c>
      <c r="B1365" s="15" t="s">
        <v>219</v>
      </c>
      <c r="C1365" s="15"/>
      <c r="D1365" s="15"/>
      <c r="F1365" s="18" t="str">
        <f aca="false">IF(B1365="","",IFERROR(INDEX(Materials!$B$2:$B$301,MATCH(B1365,Materials!$A$2:$A$301,0)),""))</f>
        <v>Binder</v>
      </c>
      <c r="G1365" s="18" t="str">
        <f aca="true">IF(AND(A1365="",B1365=""),"",IF(A1365="","Missing product",IF(B1365="","Missing material",IF(COUNTIF(ProductList,A1365)=0,"Product not in Products list",IF(COUNTIF(MaterialList,B1365)=0,"Material not in Materials list","OK")))))</f>
        <v>OK</v>
      </c>
      <c r="H1365" s="18" t="str">
        <f aca="false">IF(F1365="Active",A1365&amp;"|"&amp;COUNTIFS(A$2:A1365,A1365,F$2:F1365,"Active"),"")</f>
        <v/>
      </c>
      <c r="I1365" s="18" t="str">
        <f aca="false">IF(B1365="","",IF(SUMPRODUCT(MAX((A$1:A1364=A1365)*(B$1:B1364=B1365)*ROW(A$1:A1364)))=0,C1365&amp;"",IF(C1365="",INDEX(I$1:I1364,SUMPRODUCT(MAX((A$1:A1364=A1365)*(B$1:B1364=B1365)*ROW(A$1:A1364)))),IF(INDEX(I$1:I1364,SUMPRODUCT(MAX((A$1:A1364=A1365)*(B$1:B1364=B1365)*ROW(A$1:A1364))))="",C1365&amp;"",INDEX(I$1:I1364,SUMPRODUCT(MAX((A$1:A1364=A1365)*(B$1:B1364=B1365)*ROW(A$1:A1364))))&amp;"; "&amp;C1365))))</f>
        <v/>
      </c>
      <c r="J1365" s="18" t="str">
        <f aca="false">IF(A1365="","",A1365&amp;"|"&amp;COUNTIF(A$2:A1365,A1365))</f>
        <v>Digestive Aid (60)|10</v>
      </c>
      <c r="K1365" s="18" t="n">
        <f aca="false">IF(OR(A1365="",B1365=""),0,IF(COUNTIFS(A$2:A1365,A1365,B$2:B1365,B1365)=1,1,0))</f>
        <v>1</v>
      </c>
    </row>
    <row r="1366" customFormat="false" ht="15" hidden="false" customHeight="false" outlineLevel="0" collapsed="false">
      <c r="A1366" s="15" t="s">
        <v>468</v>
      </c>
      <c r="B1366" s="15" t="s">
        <v>338</v>
      </c>
      <c r="C1366" s="15" t="s">
        <v>491</v>
      </c>
      <c r="D1366" s="15"/>
      <c r="F1366" s="18" t="str">
        <f aca="false">IF(B1366="","",IFERROR(INDEX(Materials!$B$2:$B$301,MATCH(B1366,Materials!$A$2:$A$301,0)),""))</f>
        <v>Solvent</v>
      </c>
      <c r="G1366" s="18" t="str">
        <f aca="true">IF(AND(A1366="",B1366=""),"",IF(A1366="","Missing product",IF(B1366="","Missing material",IF(COUNTIF(ProductList,A1366)=0,"Product not in Products list",IF(COUNTIF(MaterialList,B1366)=0,"Material not in Materials list","OK")))))</f>
        <v>OK</v>
      </c>
      <c r="H1366" s="18" t="str">
        <f aca="false">IF(F1366="Active",A1366&amp;"|"&amp;COUNTIFS(A$2:A1366,A1366,F$2:F1366,"Active"),"")</f>
        <v/>
      </c>
      <c r="I1366" s="18" t="str">
        <f aca="false">IF(B1366="","",IF(SUMPRODUCT(MAX((A$1:A1365=A1366)*(B$1:B1365=B1366)*ROW(A$1:A1365)))=0,C1366&amp;"",IF(C1366="",INDEX(I$1:I1365,SUMPRODUCT(MAX((A$1:A1365=A1366)*(B$1:B1365=B1366)*ROW(A$1:A1365)))),IF(INDEX(I$1:I1365,SUMPRODUCT(MAX((A$1:A1365=A1366)*(B$1:B1365=B1366)*ROW(A$1:A1365))))="",C1366&amp;"",INDEX(I$1:I1365,SUMPRODUCT(MAX((A$1:A1365=A1366)*(B$1:B1365=B1366)*ROW(A$1:A1365))))&amp;"; "&amp;C1366))))</f>
        <v>Binder Solvent</v>
      </c>
      <c r="J1366" s="18" t="str">
        <f aca="false">IF(A1366="","",A1366&amp;"|"&amp;COUNTIF(A$2:A1366,A1366))</f>
        <v>Digestive Aid (60)|11</v>
      </c>
      <c r="K1366" s="18" t="n">
        <f aca="false">IF(OR(A1366="",B1366=""),0,IF(COUNTIFS(A$2:A1366,A1366,B$2:B1366,B1366)=1,1,0))</f>
        <v>1</v>
      </c>
    </row>
    <row r="1367" customFormat="false" ht="15" hidden="false" customHeight="false" outlineLevel="0" collapsed="false">
      <c r="A1367" s="15" t="s">
        <v>468</v>
      </c>
      <c r="B1367" s="15" t="s">
        <v>342</v>
      </c>
      <c r="C1367" s="15" t="s">
        <v>491</v>
      </c>
      <c r="D1367" s="15"/>
      <c r="F1367" s="18" t="str">
        <f aca="false">IF(B1367="","",IFERROR(INDEX(Materials!$B$2:$B$301,MATCH(B1367,Materials!$A$2:$A$301,0)),""))</f>
        <v>Solvent</v>
      </c>
      <c r="G1367" s="18" t="str">
        <f aca="true">IF(AND(A1367="",B1367=""),"",IF(A1367="","Missing product",IF(B1367="","Missing material",IF(COUNTIF(ProductList,A1367)=0,"Product not in Products list",IF(COUNTIF(MaterialList,B1367)=0,"Material not in Materials list","OK")))))</f>
        <v>OK</v>
      </c>
      <c r="H1367" s="18" t="str">
        <f aca="false">IF(F1367="Active",A1367&amp;"|"&amp;COUNTIFS(A$2:A1367,A1367,F$2:F1367,"Active"),"")</f>
        <v/>
      </c>
      <c r="I1367" s="18" t="str">
        <f aca="false">IF(B1367="","",IF(SUMPRODUCT(MAX((A$1:A1366=A1367)*(B$1:B1366=B1367)*ROW(A$1:A1366)))=0,C1367&amp;"",IF(C1367="",INDEX(I$1:I1366,SUMPRODUCT(MAX((A$1:A1366=A1367)*(B$1:B1366=B1367)*ROW(A$1:A1366)))),IF(INDEX(I$1:I1366,SUMPRODUCT(MAX((A$1:A1366=A1367)*(B$1:B1366=B1367)*ROW(A$1:A1366))))="",C1367&amp;"",INDEX(I$1:I1366,SUMPRODUCT(MAX((A$1:A1366=A1367)*(B$1:B1366=B1367)*ROW(A$1:A1366))))&amp;"; "&amp;C1367))))</f>
        <v>Binder Solvent</v>
      </c>
      <c r="J1367" s="18" t="str">
        <f aca="false">IF(A1367="","",A1367&amp;"|"&amp;COUNTIF(A$2:A1367,A1367))</f>
        <v>Digestive Aid (60)|12</v>
      </c>
      <c r="K1367" s="18" t="n">
        <f aca="false">IF(OR(A1367="",B1367=""),0,IF(COUNTIFS(A$2:A1367,A1367,B$2:B1367,B1367)=1,1,0))</f>
        <v>1</v>
      </c>
    </row>
    <row r="1368" customFormat="false" ht="15" hidden="false" customHeight="false" outlineLevel="0" collapsed="false">
      <c r="A1368" s="15" t="s">
        <v>468</v>
      </c>
      <c r="B1368" s="15" t="s">
        <v>40</v>
      </c>
      <c r="C1368" s="15" t="s">
        <v>492</v>
      </c>
      <c r="D1368" s="15"/>
      <c r="F1368" s="18" t="str">
        <f aca="false">IF(B1368="","",IFERROR(INDEX(Materials!$B$2:$B$301,MATCH(B1368,Materials!$A$2:$A$301,0)),""))</f>
        <v>Disintegrant</v>
      </c>
      <c r="G1368" s="18" t="str">
        <f aca="true">IF(AND(A1368="",B1368=""),"",IF(A1368="","Missing product",IF(B1368="","Missing material",IF(COUNTIF(ProductList,A1368)=0,"Product not in Products list",IF(COUNTIF(MaterialList,B1368)=0,"Material not in Materials list","OK")))))</f>
        <v>OK</v>
      </c>
      <c r="H1368" s="18" t="str">
        <f aca="false">IF(F1368="Active",A1368&amp;"|"&amp;COUNTIFS(A$2:A1368,A1368,F$2:F1368,"Active"),"")</f>
        <v/>
      </c>
      <c r="I1368" s="18" t="str">
        <f aca="false">IF(B1368="","",IF(SUMPRODUCT(MAX((A$1:A1367=A1368)*(B$1:B1367=B1368)*ROW(A$1:A1367)))=0,C1368&amp;"",IF(C1368="",INDEX(I$1:I1367,SUMPRODUCT(MAX((A$1:A1367=A1368)*(B$1:B1367=B1368)*ROW(A$1:A1367)))),IF(INDEX(I$1:I1367,SUMPRODUCT(MAX((A$1:A1367=A1368)*(B$1:B1367=B1368)*ROW(A$1:A1367))))="",C1368&amp;"",INDEX(I$1:I1367,SUMPRODUCT(MAX((A$1:A1367=A1368)*(B$1:B1367=B1368)*ROW(A$1:A1367))))&amp;"; "&amp;C1368))))</f>
        <v>Intra-granular; Extra-granular</v>
      </c>
      <c r="J1368" s="18" t="str">
        <f aca="false">IF(A1368="","",A1368&amp;"|"&amp;COUNTIF(A$2:A1368,A1368))</f>
        <v>Digestive Aid (60)|13</v>
      </c>
      <c r="K1368" s="18" t="n">
        <f aca="false">IF(OR(A1368="",B1368=""),0,IF(COUNTIFS(A$2:A1368,A1368,B$2:B1368,B1368)=1,1,0))</f>
        <v>0</v>
      </c>
    </row>
    <row r="1369" customFormat="false" ht="15" hidden="false" customHeight="false" outlineLevel="0" collapsed="false">
      <c r="A1369" s="15" t="s">
        <v>468</v>
      </c>
      <c r="B1369" s="15" t="s">
        <v>293</v>
      </c>
      <c r="C1369" s="15"/>
      <c r="D1369" s="15"/>
      <c r="F1369" s="18" t="str">
        <f aca="false">IF(B1369="","",IFERROR(INDEX(Materials!$B$2:$B$301,MATCH(B1369,Materials!$A$2:$A$301,0)),""))</f>
        <v>Glidant</v>
      </c>
      <c r="G1369" s="18" t="str">
        <f aca="true">IF(AND(A1369="",B1369=""),"",IF(A1369="","Missing product",IF(B1369="","Missing material",IF(COUNTIF(ProductList,A1369)=0,"Product not in Products list",IF(COUNTIF(MaterialList,B1369)=0,"Material not in Materials list","OK")))))</f>
        <v>OK</v>
      </c>
      <c r="H1369" s="18" t="str">
        <f aca="false">IF(F1369="Active",A1369&amp;"|"&amp;COUNTIFS(A$2:A1369,A1369,F$2:F1369,"Active"),"")</f>
        <v/>
      </c>
      <c r="I1369" s="18" t="str">
        <f aca="false">IF(B1369="","",IF(SUMPRODUCT(MAX((A$1:A1368=A1369)*(B$1:B1368=B1369)*ROW(A$1:A1368)))=0,C1369&amp;"",IF(C1369="",INDEX(I$1:I1368,SUMPRODUCT(MAX((A$1:A1368=A1369)*(B$1:B1368=B1369)*ROW(A$1:A1368)))),IF(INDEX(I$1:I1368,SUMPRODUCT(MAX((A$1:A1368=A1369)*(B$1:B1368=B1369)*ROW(A$1:A1368))))="",C1369&amp;"",INDEX(I$1:I1368,SUMPRODUCT(MAX((A$1:A1368=A1369)*(B$1:B1368=B1369)*ROW(A$1:A1368))))&amp;"; "&amp;C1369))))</f>
        <v/>
      </c>
      <c r="J1369" s="18" t="str">
        <f aca="false">IF(A1369="","",A1369&amp;"|"&amp;COUNTIF(A$2:A1369,A1369))</f>
        <v>Digestive Aid (60)|14</v>
      </c>
      <c r="K1369" s="18" t="n">
        <f aca="false">IF(OR(A1369="",B1369=""),0,IF(COUNTIFS(A$2:A1369,A1369,B$2:B1369,B1369)=1,1,0))</f>
        <v>1</v>
      </c>
    </row>
    <row r="1370" customFormat="false" ht="15" hidden="false" customHeight="false" outlineLevel="0" collapsed="false">
      <c r="A1370" s="15" t="s">
        <v>468</v>
      </c>
      <c r="B1370" s="15" t="s">
        <v>298</v>
      </c>
      <c r="C1370" s="15"/>
      <c r="D1370" s="15"/>
      <c r="F1370" s="18" t="str">
        <f aca="false">IF(B1370="","",IFERROR(INDEX(Materials!$B$2:$B$301,MATCH(B1370,Materials!$A$2:$A$301,0)),""))</f>
        <v>Lubricant</v>
      </c>
      <c r="G1370" s="18" t="str">
        <f aca="true">IF(AND(A1370="",B1370=""),"",IF(A1370="","Missing product",IF(B1370="","Missing material",IF(COUNTIF(ProductList,A1370)=0,"Product not in Products list",IF(COUNTIF(MaterialList,B1370)=0,"Material not in Materials list","OK")))))</f>
        <v>OK</v>
      </c>
      <c r="H1370" s="18" t="str">
        <f aca="false">IF(F1370="Active",A1370&amp;"|"&amp;COUNTIFS(A$2:A1370,A1370,F$2:F1370,"Active"),"")</f>
        <v/>
      </c>
      <c r="I1370" s="18" t="str">
        <f aca="false">IF(B1370="","",IF(SUMPRODUCT(MAX((A$1:A1369=A1370)*(B$1:B1369=B1370)*ROW(A$1:A1369)))=0,C1370&amp;"",IF(C1370="",INDEX(I$1:I1369,SUMPRODUCT(MAX((A$1:A1369=A1370)*(B$1:B1369=B1370)*ROW(A$1:A1369)))),IF(INDEX(I$1:I1369,SUMPRODUCT(MAX((A$1:A1369=A1370)*(B$1:B1369=B1370)*ROW(A$1:A1369))))="",C1370&amp;"",INDEX(I$1:I1369,SUMPRODUCT(MAX((A$1:A1369=A1370)*(B$1:B1369=B1370)*ROW(A$1:A1369))))&amp;"; "&amp;C1370))))</f>
        <v/>
      </c>
      <c r="J1370" s="18" t="str">
        <f aca="false">IF(A1370="","",A1370&amp;"|"&amp;COUNTIF(A$2:A1370,A1370))</f>
        <v>Digestive Aid (60)|15</v>
      </c>
      <c r="K1370" s="18" t="n">
        <f aca="false">IF(OR(A1370="",B1370=""),0,IF(COUNTIFS(A$2:A1370,A1370,B$2:B1370,B1370)=1,1,0))</f>
        <v>1</v>
      </c>
    </row>
    <row r="1371" customFormat="false" ht="15" hidden="false" customHeight="false" outlineLevel="0" collapsed="false">
      <c r="A1371" s="15" t="s">
        <v>468</v>
      </c>
      <c r="B1371" s="15" t="s">
        <v>226</v>
      </c>
      <c r="C1371" s="15"/>
      <c r="D1371" s="15"/>
      <c r="F1371" s="18" t="str">
        <f aca="false">IF(B1371="","",IFERROR(INDEX(Materials!$B$2:$B$301,MATCH(B1371,Materials!$A$2:$A$301,0)),""))</f>
        <v>Binder / Coating Polymer</v>
      </c>
      <c r="G1371" s="18" t="str">
        <f aca="true">IF(AND(A1371="",B1371=""),"",IF(A1371="","Missing product",IF(B1371="","Missing material",IF(COUNTIF(ProductList,A1371)=0,"Product not in Products list",IF(COUNTIF(MaterialList,B1371)=0,"Material not in Materials list","OK")))))</f>
        <v>OK</v>
      </c>
      <c r="H1371" s="18" t="str">
        <f aca="false">IF(F1371="Active",A1371&amp;"|"&amp;COUNTIFS(A$2:A1371,A1371,F$2:F1371,"Active"),"")</f>
        <v/>
      </c>
      <c r="I1371" s="18" t="str">
        <f aca="false">IF(B1371="","",IF(SUMPRODUCT(MAX((A$1:A1370=A1371)*(B$1:B1370=B1371)*ROW(A$1:A1370)))=0,C1371&amp;"",IF(C1371="",INDEX(I$1:I1370,SUMPRODUCT(MAX((A$1:A1370=A1371)*(B$1:B1370=B1371)*ROW(A$1:A1370)))),IF(INDEX(I$1:I1370,SUMPRODUCT(MAX((A$1:A1370=A1371)*(B$1:B1370=B1371)*ROW(A$1:A1370))))="",C1371&amp;"",INDEX(I$1:I1370,SUMPRODUCT(MAX((A$1:A1370=A1371)*(B$1:B1370=B1371)*ROW(A$1:A1370))))&amp;"; "&amp;C1371))))</f>
        <v/>
      </c>
      <c r="J1371" s="18" t="str">
        <f aca="false">IF(A1371="","",A1371&amp;"|"&amp;COUNTIF(A$2:A1371,A1371))</f>
        <v>Digestive Aid (60)|16</v>
      </c>
      <c r="K1371" s="18" t="n">
        <f aca="false">IF(OR(A1371="",B1371=""),0,IF(COUNTIFS(A$2:A1371,A1371,B$2:B1371,B1371)=1,1,0))</f>
        <v>1</v>
      </c>
    </row>
    <row r="1372" customFormat="false" ht="15" hidden="false" customHeight="false" outlineLevel="0" collapsed="false">
      <c r="A1372" s="15" t="s">
        <v>468</v>
      </c>
      <c r="B1372" s="15" t="s">
        <v>308</v>
      </c>
      <c r="C1372" s="15"/>
      <c r="D1372" s="15"/>
      <c r="F1372" s="18" t="str">
        <f aca="false">IF(B1372="","",IFERROR(INDEX(Materials!$B$2:$B$301,MATCH(B1372,Materials!$A$2:$A$301,0)),""))</f>
        <v>Plasticizer</v>
      </c>
      <c r="G1372" s="18" t="str">
        <f aca="true">IF(AND(A1372="",B1372=""),"",IF(A1372="","Missing product",IF(B1372="","Missing material",IF(COUNTIF(ProductList,A1372)=0,"Product not in Products list",IF(COUNTIF(MaterialList,B1372)=0,"Material not in Materials list","OK")))))</f>
        <v>OK</v>
      </c>
      <c r="H1372" s="18" t="str">
        <f aca="false">IF(F1372="Active",A1372&amp;"|"&amp;COUNTIFS(A$2:A1372,A1372,F$2:F1372,"Active"),"")</f>
        <v/>
      </c>
      <c r="I1372" s="18" t="str">
        <f aca="false">IF(B1372="","",IF(SUMPRODUCT(MAX((A$1:A1371=A1372)*(B$1:B1371=B1372)*ROW(A$1:A1371)))=0,C1372&amp;"",IF(C1372="",INDEX(I$1:I1371,SUMPRODUCT(MAX((A$1:A1371=A1372)*(B$1:B1371=B1372)*ROW(A$1:A1371)))),IF(INDEX(I$1:I1371,SUMPRODUCT(MAX((A$1:A1371=A1372)*(B$1:B1371=B1372)*ROW(A$1:A1371))))="",C1372&amp;"",INDEX(I$1:I1371,SUMPRODUCT(MAX((A$1:A1371=A1372)*(B$1:B1371=B1372)*ROW(A$1:A1371))))&amp;"; "&amp;C1372))))</f>
        <v/>
      </c>
      <c r="J1372" s="18" t="str">
        <f aca="false">IF(A1372="","",A1372&amp;"|"&amp;COUNTIF(A$2:A1372,A1372))</f>
        <v>Digestive Aid (60)|17</v>
      </c>
      <c r="K1372" s="18" t="n">
        <f aca="false">IF(OR(A1372="",B1372=""),0,IF(COUNTIFS(A$2:A1372,A1372,B$2:B1372,B1372)=1,1,0))</f>
        <v>1</v>
      </c>
    </row>
    <row r="1373" customFormat="false" ht="15" hidden="false" customHeight="false" outlineLevel="0" collapsed="false">
      <c r="A1373" s="15" t="s">
        <v>468</v>
      </c>
      <c r="B1373" s="15" t="s">
        <v>303</v>
      </c>
      <c r="C1373" s="15"/>
      <c r="D1373" s="15"/>
      <c r="F1373" s="18" t="str">
        <f aca="false">IF(B1373="","",IFERROR(INDEX(Materials!$B$2:$B$301,MATCH(B1373,Materials!$A$2:$A$301,0)),""))</f>
        <v>Opacifier</v>
      </c>
      <c r="G1373" s="18" t="str">
        <f aca="true">IF(AND(A1373="",B1373=""),"",IF(A1373="","Missing product",IF(B1373="","Missing material",IF(COUNTIF(ProductList,A1373)=0,"Product not in Products list",IF(COUNTIF(MaterialList,B1373)=0,"Material not in Materials list","OK")))))</f>
        <v>OK</v>
      </c>
      <c r="H1373" s="18" t="str">
        <f aca="false">IF(F1373="Active",A1373&amp;"|"&amp;COUNTIFS(A$2:A1373,A1373,F$2:F1373,"Active"),"")</f>
        <v/>
      </c>
      <c r="I1373" s="18" t="str">
        <f aca="false">IF(B1373="","",IF(SUMPRODUCT(MAX((A$1:A1372=A1373)*(B$1:B1372=B1373)*ROW(A$1:A1372)))=0,C1373&amp;"",IF(C1373="",INDEX(I$1:I1372,SUMPRODUCT(MAX((A$1:A1372=A1373)*(B$1:B1372=B1373)*ROW(A$1:A1372)))),IF(INDEX(I$1:I1372,SUMPRODUCT(MAX((A$1:A1372=A1373)*(B$1:B1372=B1373)*ROW(A$1:A1372))))="",C1373&amp;"",INDEX(I$1:I1372,SUMPRODUCT(MAX((A$1:A1372=A1373)*(B$1:B1372=B1373)*ROW(A$1:A1372))))&amp;"; "&amp;C1373))))</f>
        <v/>
      </c>
      <c r="J1373" s="18" t="str">
        <f aca="false">IF(A1373="","",A1373&amp;"|"&amp;COUNTIF(A$2:A1373,A1373))</f>
        <v>Digestive Aid (60)|18</v>
      </c>
      <c r="K1373" s="18" t="n">
        <f aca="false">IF(OR(A1373="",B1373=""),0,IF(COUNTIFS(A$2:A1373,A1373,B$2:B1373,B1373)=1,1,0))</f>
        <v>1</v>
      </c>
    </row>
    <row r="1374" customFormat="false" ht="15" hidden="false" customHeight="false" outlineLevel="0" collapsed="false">
      <c r="A1374" s="15" t="s">
        <v>468</v>
      </c>
      <c r="B1374" s="15" t="s">
        <v>236</v>
      </c>
      <c r="C1374" s="15"/>
      <c r="D1374" s="15"/>
      <c r="F1374" s="18" t="str">
        <f aca="false">IF(B1374="","",IFERROR(INDEX(Materials!$B$2:$B$301,MATCH(B1374,Materials!$A$2:$A$301,0)),""))</f>
        <v>Colorant</v>
      </c>
      <c r="G1374" s="18" t="str">
        <f aca="true">IF(AND(A1374="",B1374=""),"",IF(A1374="","Missing product",IF(B1374="","Missing material",IF(COUNTIF(ProductList,A1374)=0,"Product not in Products list",IF(COUNTIF(MaterialList,B1374)=0,"Material not in Materials list","OK")))))</f>
        <v>OK</v>
      </c>
      <c r="H1374" s="18" t="str">
        <f aca="false">IF(F1374="Active",A1374&amp;"|"&amp;COUNTIFS(A$2:A1374,A1374,F$2:F1374,"Active"),"")</f>
        <v/>
      </c>
      <c r="I1374" s="18" t="str">
        <f aca="false">IF(B1374="","",IF(SUMPRODUCT(MAX((A$1:A1373=A1374)*(B$1:B1373=B1374)*ROW(A$1:A1373)))=0,C1374&amp;"",IF(C1374="",INDEX(I$1:I1373,SUMPRODUCT(MAX((A$1:A1373=A1374)*(B$1:B1373=B1374)*ROW(A$1:A1373)))),IF(INDEX(I$1:I1373,SUMPRODUCT(MAX((A$1:A1373=A1374)*(B$1:B1373=B1374)*ROW(A$1:A1373))))="",C1374&amp;"",INDEX(I$1:I1373,SUMPRODUCT(MAX((A$1:A1373=A1374)*(B$1:B1373=B1374)*ROW(A$1:A1373))))&amp;"; "&amp;C1374))))</f>
        <v/>
      </c>
      <c r="J1374" s="18" t="str">
        <f aca="false">IF(A1374="","",A1374&amp;"|"&amp;COUNTIF(A$2:A1374,A1374))</f>
        <v>Digestive Aid (60)|19</v>
      </c>
      <c r="K1374" s="18" t="n">
        <f aca="false">IF(OR(A1374="",B1374=""),0,IF(COUNTIFS(A$2:A1374,A1374,B$2:B1374,B1374)=1,1,0))</f>
        <v>1</v>
      </c>
    </row>
    <row r="1375" customFormat="false" ht="15" hidden="false" customHeight="false" outlineLevel="0" collapsed="false">
      <c r="A1375" s="15" t="s">
        <v>468</v>
      </c>
      <c r="B1375" s="15" t="s">
        <v>254</v>
      </c>
      <c r="C1375" s="15"/>
      <c r="D1375" s="15"/>
      <c r="F1375" s="18" t="str">
        <f aca="false">IF(B1375="","",IFERROR(INDEX(Materials!$B$2:$B$301,MATCH(B1375,Materials!$A$2:$A$301,0)),""))</f>
        <v>Colorant</v>
      </c>
      <c r="G1375" s="18" t="str">
        <f aca="true">IF(AND(A1375="",B1375=""),"",IF(A1375="","Missing product",IF(B1375="","Missing material",IF(COUNTIF(ProductList,A1375)=0,"Product not in Products list",IF(COUNTIF(MaterialList,B1375)=0,"Material not in Materials list","OK")))))</f>
        <v>OK</v>
      </c>
      <c r="H1375" s="18" t="str">
        <f aca="false">IF(F1375="Active",A1375&amp;"|"&amp;COUNTIFS(A$2:A1375,A1375,F$2:F1375,"Active"),"")</f>
        <v/>
      </c>
      <c r="I1375" s="18" t="str">
        <f aca="false">IF(B1375="","",IF(SUMPRODUCT(MAX((A$1:A1374=A1375)*(B$1:B1374=B1375)*ROW(A$1:A1374)))=0,C1375&amp;"",IF(C1375="",INDEX(I$1:I1374,SUMPRODUCT(MAX((A$1:A1374=A1375)*(B$1:B1374=B1375)*ROW(A$1:A1374)))),IF(INDEX(I$1:I1374,SUMPRODUCT(MAX((A$1:A1374=A1375)*(B$1:B1374=B1375)*ROW(A$1:A1374))))="",C1375&amp;"",INDEX(I$1:I1374,SUMPRODUCT(MAX((A$1:A1374=A1375)*(B$1:B1374=B1375)*ROW(A$1:A1374))))&amp;"; "&amp;C1375))))</f>
        <v/>
      </c>
      <c r="J1375" s="18" t="str">
        <f aca="false">IF(A1375="","",A1375&amp;"|"&amp;COUNTIF(A$2:A1375,A1375))</f>
        <v>Digestive Aid (60)|20</v>
      </c>
      <c r="K1375" s="18" t="n">
        <f aca="false">IF(OR(A1375="",B1375=""),0,IF(COUNTIFS(A$2:A1375,A1375,B$2:B1375,B1375)=1,1,0))</f>
        <v>1</v>
      </c>
    </row>
    <row r="1376" customFormat="false" ht="15" hidden="false" customHeight="false" outlineLevel="0" collapsed="false">
      <c r="A1376" s="15" t="s">
        <v>468</v>
      </c>
      <c r="B1376" s="15" t="s">
        <v>338</v>
      </c>
      <c r="C1376" s="15" t="s">
        <v>494</v>
      </c>
      <c r="D1376" s="15"/>
      <c r="F1376" s="18" t="str">
        <f aca="false">IF(B1376="","",IFERROR(INDEX(Materials!$B$2:$B$301,MATCH(B1376,Materials!$A$2:$A$301,0)),""))</f>
        <v>Solvent</v>
      </c>
      <c r="G1376" s="18" t="str">
        <f aca="true">IF(AND(A1376="",B1376=""),"",IF(A1376="","Missing product",IF(B1376="","Missing material",IF(COUNTIF(ProductList,A1376)=0,"Product not in Products list",IF(COUNTIF(MaterialList,B1376)=0,"Material not in Materials list","OK")))))</f>
        <v>OK</v>
      </c>
      <c r="H1376" s="18" t="str">
        <f aca="false">IF(F1376="Active",A1376&amp;"|"&amp;COUNTIFS(A$2:A1376,A1376,F$2:F1376,"Active"),"")</f>
        <v/>
      </c>
      <c r="I1376" s="18" t="str">
        <f aca="false">IF(B1376="","",IF(SUMPRODUCT(MAX((A$1:A1375=A1376)*(B$1:B1375=B1376)*ROW(A$1:A1375)))=0,C1376&amp;"",IF(C1376="",INDEX(I$1:I1375,SUMPRODUCT(MAX((A$1:A1375=A1376)*(B$1:B1375=B1376)*ROW(A$1:A1375)))),IF(INDEX(I$1:I1375,SUMPRODUCT(MAX((A$1:A1375=A1376)*(B$1:B1375=B1376)*ROW(A$1:A1375))))="",C1376&amp;"",INDEX(I$1:I1375,SUMPRODUCT(MAX((A$1:A1375=A1376)*(B$1:B1375=B1376)*ROW(A$1:A1375))))&amp;"; "&amp;C1376))))</f>
        <v>Binder Solvent; Coating Solvent</v>
      </c>
      <c r="J1376" s="18" t="str">
        <f aca="false">IF(A1376="","",A1376&amp;"|"&amp;COUNTIF(A$2:A1376,A1376))</f>
        <v>Digestive Aid (60)|21</v>
      </c>
      <c r="K1376" s="18" t="n">
        <f aca="false">IF(OR(A1376="",B1376=""),0,IF(COUNTIFS(A$2:A1376,A1376,B$2:B1376,B1376)=1,1,0))</f>
        <v>0</v>
      </c>
    </row>
    <row r="1377" customFormat="false" ht="15" hidden="false" customHeight="false" outlineLevel="0" collapsed="false">
      <c r="A1377" s="15" t="s">
        <v>468</v>
      </c>
      <c r="B1377" s="15" t="s">
        <v>342</v>
      </c>
      <c r="C1377" s="15" t="s">
        <v>494</v>
      </c>
      <c r="D1377" s="15"/>
      <c r="F1377" s="18" t="str">
        <f aca="false">IF(B1377="","",IFERROR(INDEX(Materials!$B$2:$B$301,MATCH(B1377,Materials!$A$2:$A$301,0)),""))</f>
        <v>Solvent</v>
      </c>
      <c r="G1377" s="18" t="str">
        <f aca="true">IF(AND(A1377="",B1377=""),"",IF(A1377="","Missing product",IF(B1377="","Missing material",IF(COUNTIF(ProductList,A1377)=0,"Product not in Products list",IF(COUNTIF(MaterialList,B1377)=0,"Material not in Materials list","OK")))))</f>
        <v>OK</v>
      </c>
      <c r="H1377" s="18" t="str">
        <f aca="false">IF(F1377="Active",A1377&amp;"|"&amp;COUNTIFS(A$2:A1377,A1377,F$2:F1377,"Active"),"")</f>
        <v/>
      </c>
      <c r="I1377" s="18" t="str">
        <f aca="false">IF(B1377="","",IF(SUMPRODUCT(MAX((A$1:A1376=A1377)*(B$1:B1376=B1377)*ROW(A$1:A1376)))=0,C1377&amp;"",IF(C1377="",INDEX(I$1:I1376,SUMPRODUCT(MAX((A$1:A1376=A1377)*(B$1:B1376=B1377)*ROW(A$1:A1376)))),IF(INDEX(I$1:I1376,SUMPRODUCT(MAX((A$1:A1376=A1377)*(B$1:B1376=B1377)*ROW(A$1:A1376))))="",C1377&amp;"",INDEX(I$1:I1376,SUMPRODUCT(MAX((A$1:A1376=A1377)*(B$1:B1376=B1377)*ROW(A$1:A1376))))&amp;"; "&amp;C1377))))</f>
        <v>Binder Solvent; Coating Solvent</v>
      </c>
      <c r="J1377" s="18" t="str">
        <f aca="false">IF(A1377="","",A1377&amp;"|"&amp;COUNTIF(A$2:A1377,A1377))</f>
        <v>Digestive Aid (60)|22</v>
      </c>
      <c r="K1377" s="18" t="n">
        <f aca="false">IF(OR(A1377="",B1377=""),0,IF(COUNTIFS(A$2:A1377,A1377,B$2:B1377,B1377)=1,1,0))</f>
        <v>0</v>
      </c>
    </row>
    <row r="1378" customFormat="false" ht="15" hidden="false" customHeight="false" outlineLevel="0" collapsed="false">
      <c r="A1378" s="15" t="s">
        <v>469</v>
      </c>
      <c r="B1378" s="15" t="s">
        <v>67</v>
      </c>
      <c r="C1378" s="15"/>
      <c r="D1378" s="15"/>
      <c r="F1378" s="18" t="str">
        <f aca="false">IF(B1378="","",IFERROR(INDEX(Materials!$B$2:$B$301,MATCH(B1378,Materials!$A$2:$A$301,0)),""))</f>
        <v>Active</v>
      </c>
      <c r="G1378" s="18" t="str">
        <f aca="true">IF(AND(A1378="",B1378=""),"",IF(A1378="","Missing product",IF(B1378="","Missing material",IF(COUNTIF(ProductList,A1378)=0,"Product not in Products list",IF(COUNTIF(MaterialList,B1378)=0,"Material not in Materials list","OK")))))</f>
        <v>OK</v>
      </c>
      <c r="H1378" s="18" t="str">
        <f aca="false">IF(F1378="Active",A1378&amp;"|"&amp;COUNTIFS(A$2:A1378,A1378,F$2:F1378,"Active"),"")</f>
        <v>Celer-X Forte|1</v>
      </c>
      <c r="I1378" s="18" t="str">
        <f aca="false">IF(B1378="","",IF(SUMPRODUCT(MAX((A$1:A1377=A1378)*(B$1:B1377=B1378)*ROW(A$1:A1377)))=0,C1378&amp;"",IF(C1378="",INDEX(I$1:I1377,SUMPRODUCT(MAX((A$1:A1377=A1378)*(B$1:B1377=B1378)*ROW(A$1:A1377)))),IF(INDEX(I$1:I1377,SUMPRODUCT(MAX((A$1:A1377=A1378)*(B$1:B1377=B1378)*ROW(A$1:A1377))))="",C1378&amp;"",INDEX(I$1:I1377,SUMPRODUCT(MAX((A$1:A1377=A1378)*(B$1:B1377=B1378)*ROW(A$1:A1377))))&amp;"; "&amp;C1378))))</f>
        <v/>
      </c>
      <c r="J1378" s="18" t="str">
        <f aca="false">IF(A1378="","",A1378&amp;"|"&amp;COUNTIF(A$2:A1378,A1378))</f>
        <v>Celer-X Forte|1</v>
      </c>
      <c r="K1378" s="18" t="n">
        <f aca="false">IF(OR(A1378="",B1378=""),0,IF(COUNTIFS(A$2:A1378,A1378,B$2:B1378,B1378)=1,1,0))</f>
        <v>1</v>
      </c>
    </row>
    <row r="1379" customFormat="false" ht="15" hidden="false" customHeight="false" outlineLevel="0" collapsed="false">
      <c r="A1379" s="15" t="s">
        <v>469</v>
      </c>
      <c r="B1379" s="15" t="s">
        <v>147</v>
      </c>
      <c r="C1379" s="15"/>
      <c r="D1379" s="15"/>
      <c r="F1379" s="18" t="str">
        <f aca="false">IF(B1379="","",IFERROR(INDEX(Materials!$B$2:$B$301,MATCH(B1379,Materials!$A$2:$A$301,0)),""))</f>
        <v>Active</v>
      </c>
      <c r="G1379" s="18" t="str">
        <f aca="true">IF(AND(A1379="",B1379=""),"",IF(A1379="","Missing product",IF(B1379="","Missing material",IF(COUNTIF(ProductList,A1379)=0,"Product not in Products list",IF(COUNTIF(MaterialList,B1379)=0,"Material not in Materials list","OK")))))</f>
        <v>OK</v>
      </c>
      <c r="H1379" s="18" t="str">
        <f aca="false">IF(F1379="Active",A1379&amp;"|"&amp;COUNTIFS(A$2:A1379,A1379,F$2:F1379,"Active"),"")</f>
        <v>Celer-X Forte|2</v>
      </c>
      <c r="I1379" s="18" t="str">
        <f aca="false">IF(B1379="","",IF(SUMPRODUCT(MAX((A$1:A1378=A1379)*(B$1:B1378=B1379)*ROW(A$1:A1378)))=0,C1379&amp;"",IF(C1379="",INDEX(I$1:I1378,SUMPRODUCT(MAX((A$1:A1378=A1379)*(B$1:B1378=B1379)*ROW(A$1:A1378)))),IF(INDEX(I$1:I1378,SUMPRODUCT(MAX((A$1:A1378=A1379)*(B$1:B1378=B1379)*ROW(A$1:A1378))))="",C1379&amp;"",INDEX(I$1:I1378,SUMPRODUCT(MAX((A$1:A1378=A1379)*(B$1:B1378=B1379)*ROW(A$1:A1378))))&amp;"; "&amp;C1379))))</f>
        <v/>
      </c>
      <c r="J1379" s="18" t="str">
        <f aca="false">IF(A1379="","",A1379&amp;"|"&amp;COUNTIF(A$2:A1379,A1379))</f>
        <v>Celer-X Forte|2</v>
      </c>
      <c r="K1379" s="18" t="n">
        <f aca="false">IF(OR(A1379="",B1379=""),0,IF(COUNTIFS(A$2:A1379,A1379,B$2:B1379,B1379)=1,1,0))</f>
        <v>1</v>
      </c>
    </row>
    <row r="1380" customFormat="false" ht="15" hidden="false" customHeight="false" outlineLevel="0" collapsed="false">
      <c r="A1380" s="15" t="s">
        <v>469</v>
      </c>
      <c r="B1380" s="15" t="s">
        <v>260</v>
      </c>
      <c r="C1380" s="15"/>
      <c r="D1380" s="15"/>
      <c r="F1380" s="18" t="str">
        <f aca="false">IF(B1380="","",IFERROR(INDEX(Materials!$B$2:$B$301,MATCH(B1380,Materials!$A$2:$A$301,0)),""))</f>
        <v>Filler / Diluent</v>
      </c>
      <c r="G1380" s="18" t="str">
        <f aca="true">IF(AND(A1380="",B1380=""),"",IF(A1380="","Missing product",IF(B1380="","Missing material",IF(COUNTIF(ProductList,A1380)=0,"Product not in Products list",IF(COUNTIF(MaterialList,B1380)=0,"Material not in Materials list","OK")))))</f>
        <v>OK</v>
      </c>
      <c r="H1380" s="18" t="str">
        <f aca="false">IF(F1380="Active",A1380&amp;"|"&amp;COUNTIFS(A$2:A1380,A1380,F$2:F1380,"Active"),"")</f>
        <v/>
      </c>
      <c r="I1380" s="18" t="str">
        <f aca="false">IF(B1380="","",IF(SUMPRODUCT(MAX((A$1:A1379=A1380)*(B$1:B1379=B1380)*ROW(A$1:A1379)))=0,C1380&amp;"",IF(C1380="",INDEX(I$1:I1379,SUMPRODUCT(MAX((A$1:A1379=A1380)*(B$1:B1379=B1380)*ROW(A$1:A1379)))),IF(INDEX(I$1:I1379,SUMPRODUCT(MAX((A$1:A1379=A1380)*(B$1:B1379=B1380)*ROW(A$1:A1379))))="",C1380&amp;"",INDEX(I$1:I1379,SUMPRODUCT(MAX((A$1:A1379=A1380)*(B$1:B1379=B1380)*ROW(A$1:A1379))))&amp;"; "&amp;C1380))))</f>
        <v/>
      </c>
      <c r="J1380" s="18" t="str">
        <f aca="false">IF(A1380="","",A1380&amp;"|"&amp;COUNTIF(A$2:A1380,A1380))</f>
        <v>Celer-X Forte|3</v>
      </c>
      <c r="K1380" s="18" t="n">
        <f aca="false">IF(OR(A1380="",B1380=""),0,IF(COUNTIFS(A$2:A1380,A1380,B$2:B1380,B1380)=1,1,0))</f>
        <v>1</v>
      </c>
    </row>
    <row r="1381" customFormat="false" ht="15" hidden="false" customHeight="false" outlineLevel="0" collapsed="false">
      <c r="A1381" s="15" t="s">
        <v>469</v>
      </c>
      <c r="B1381" s="15" t="s">
        <v>219</v>
      </c>
      <c r="C1381" s="15" t="s">
        <v>489</v>
      </c>
      <c r="D1381" s="15"/>
      <c r="F1381" s="18" t="str">
        <f aca="false">IF(B1381="","",IFERROR(INDEX(Materials!$B$2:$B$301,MATCH(B1381,Materials!$A$2:$A$301,0)),""))</f>
        <v>Binder</v>
      </c>
      <c r="G1381" s="18" t="str">
        <f aca="true">IF(AND(A1381="",B1381=""),"",IF(A1381="","Missing product",IF(B1381="","Missing material",IF(COUNTIF(ProductList,A1381)=0,"Product not in Products list",IF(COUNTIF(MaterialList,B1381)=0,"Material not in Materials list","OK")))))</f>
        <v>OK</v>
      </c>
      <c r="H1381" s="18" t="str">
        <f aca="false">IF(F1381="Active",A1381&amp;"|"&amp;COUNTIFS(A$2:A1381,A1381,F$2:F1381,"Active"),"")</f>
        <v/>
      </c>
      <c r="I1381" s="18" t="str">
        <f aca="false">IF(B1381="","",IF(SUMPRODUCT(MAX((A$1:A1380=A1381)*(B$1:B1380=B1381)*ROW(A$1:A1380)))=0,C1381&amp;"",IF(C1381="",INDEX(I$1:I1380,SUMPRODUCT(MAX((A$1:A1380=A1381)*(B$1:B1380=B1381)*ROW(A$1:A1380)))),IF(INDEX(I$1:I1380,SUMPRODUCT(MAX((A$1:A1380=A1381)*(B$1:B1380=B1381)*ROW(A$1:A1380))))="",C1381&amp;"",INDEX(I$1:I1380,SUMPRODUCT(MAX((A$1:A1380=A1381)*(B$1:B1380=B1381)*ROW(A$1:A1380))))&amp;"; "&amp;C1381))))</f>
        <v>Intra-granular</v>
      </c>
      <c r="J1381" s="18" t="str">
        <f aca="false">IF(A1381="","",A1381&amp;"|"&amp;COUNTIF(A$2:A1381,A1381))</f>
        <v>Celer-X Forte|4</v>
      </c>
      <c r="K1381" s="18" t="n">
        <f aca="false">IF(OR(A1381="",B1381=""),0,IF(COUNTIFS(A$2:A1381,A1381,B$2:B1381,B1381)=1,1,0))</f>
        <v>1</v>
      </c>
    </row>
    <row r="1382" customFormat="false" ht="15" hidden="false" customHeight="false" outlineLevel="0" collapsed="false">
      <c r="A1382" s="15" t="s">
        <v>469</v>
      </c>
      <c r="B1382" s="15" t="s">
        <v>219</v>
      </c>
      <c r="C1382" s="15" t="s">
        <v>220</v>
      </c>
      <c r="D1382" s="15"/>
      <c r="F1382" s="18" t="str">
        <f aca="false">IF(B1382="","",IFERROR(INDEX(Materials!$B$2:$B$301,MATCH(B1382,Materials!$A$2:$A$301,0)),""))</f>
        <v>Binder</v>
      </c>
      <c r="G1382" s="18" t="str">
        <f aca="true">IF(AND(A1382="",B1382=""),"",IF(A1382="","Missing product",IF(B1382="","Missing material",IF(COUNTIF(ProductList,A1382)=0,"Product not in Products list",IF(COUNTIF(MaterialList,B1382)=0,"Material not in Materials list","OK")))))</f>
        <v>OK</v>
      </c>
      <c r="H1382" s="18" t="str">
        <f aca="false">IF(F1382="Active",A1382&amp;"|"&amp;COUNTIFS(A$2:A1382,A1382,F$2:F1382,"Active"),"")</f>
        <v/>
      </c>
      <c r="I1382" s="18" t="str">
        <f aca="false">IF(B1382="","",IF(SUMPRODUCT(MAX((A$1:A1381=A1382)*(B$1:B1381=B1382)*ROW(A$1:A1381)))=0,C1382&amp;"",IF(C1382="",INDEX(I$1:I1381,SUMPRODUCT(MAX((A$1:A1381=A1382)*(B$1:B1381=B1382)*ROW(A$1:A1381)))),IF(INDEX(I$1:I1381,SUMPRODUCT(MAX((A$1:A1381=A1382)*(B$1:B1381=B1382)*ROW(A$1:A1381))))="",C1382&amp;"",INDEX(I$1:I1381,SUMPRODUCT(MAX((A$1:A1381=A1382)*(B$1:B1381=B1382)*ROW(A$1:A1381))))&amp;"; "&amp;C1382))))</f>
        <v>Intra-granular; Binder</v>
      </c>
      <c r="J1382" s="18" t="str">
        <f aca="false">IF(A1382="","",A1382&amp;"|"&amp;COUNTIF(A$2:A1382,A1382))</f>
        <v>Celer-X Forte|5</v>
      </c>
      <c r="K1382" s="18" t="n">
        <f aca="false">IF(OR(A1382="",B1382=""),0,IF(COUNTIFS(A$2:A1382,A1382,B$2:B1382,B1382)=1,1,0))</f>
        <v>0</v>
      </c>
    </row>
    <row r="1383" customFormat="false" ht="15" hidden="false" customHeight="false" outlineLevel="0" collapsed="false">
      <c r="A1383" s="15" t="s">
        <v>469</v>
      </c>
      <c r="B1383" s="15" t="s">
        <v>338</v>
      </c>
      <c r="C1383" s="15"/>
      <c r="D1383" s="15"/>
      <c r="F1383" s="18" t="str">
        <f aca="false">IF(B1383="","",IFERROR(INDEX(Materials!$B$2:$B$301,MATCH(B1383,Materials!$A$2:$A$301,0)),""))</f>
        <v>Solvent</v>
      </c>
      <c r="G1383" s="18" t="str">
        <f aca="true">IF(AND(A1383="",B1383=""),"",IF(A1383="","Missing product",IF(B1383="","Missing material",IF(COUNTIF(ProductList,A1383)=0,"Product not in Products list",IF(COUNTIF(MaterialList,B1383)=0,"Material not in Materials list","OK")))))</f>
        <v>OK</v>
      </c>
      <c r="H1383" s="18" t="str">
        <f aca="false">IF(F1383="Active",A1383&amp;"|"&amp;COUNTIFS(A$2:A1383,A1383,F$2:F1383,"Active"),"")</f>
        <v/>
      </c>
      <c r="I1383" s="18" t="str">
        <f aca="false">IF(B1383="","",IF(SUMPRODUCT(MAX((A$1:A1382=A1383)*(B$1:B1382=B1383)*ROW(A$1:A1382)))=0,C1383&amp;"",IF(C1383="",INDEX(I$1:I1382,SUMPRODUCT(MAX((A$1:A1382=A1383)*(B$1:B1382=B1383)*ROW(A$1:A1382)))),IF(INDEX(I$1:I1382,SUMPRODUCT(MAX((A$1:A1382=A1383)*(B$1:B1382=B1383)*ROW(A$1:A1382))))="",C1383&amp;"",INDEX(I$1:I1382,SUMPRODUCT(MAX((A$1:A1382=A1383)*(B$1:B1382=B1383)*ROW(A$1:A1382))))&amp;"; "&amp;C1383))))</f>
        <v/>
      </c>
      <c r="J1383" s="18" t="str">
        <f aca="false">IF(A1383="","",A1383&amp;"|"&amp;COUNTIF(A$2:A1383,A1383))</f>
        <v>Celer-X Forte|6</v>
      </c>
      <c r="K1383" s="18" t="n">
        <f aca="false">IF(OR(A1383="",B1383=""),0,IF(COUNTIFS(A$2:A1383,A1383,B$2:B1383,B1383)=1,1,0))</f>
        <v>1</v>
      </c>
    </row>
    <row r="1384" customFormat="false" ht="15" hidden="false" customHeight="false" outlineLevel="0" collapsed="false">
      <c r="A1384" s="15" t="s">
        <v>469</v>
      </c>
      <c r="B1384" s="15" t="s">
        <v>341</v>
      </c>
      <c r="C1384" s="15"/>
      <c r="D1384" s="15"/>
      <c r="F1384" s="18" t="str">
        <f aca="false">IF(B1384="","",IFERROR(INDEX(Materials!$B$2:$B$301,MATCH(B1384,Materials!$A$2:$A$301,0)),""))</f>
        <v>Solvent</v>
      </c>
      <c r="G1384" s="18" t="str">
        <f aca="true">IF(AND(A1384="",B1384=""),"",IF(A1384="","Missing product",IF(B1384="","Missing material",IF(COUNTIF(ProductList,A1384)=0,"Product not in Products list",IF(COUNTIF(MaterialList,B1384)=0,"Material not in Materials list","OK")))))</f>
        <v>OK</v>
      </c>
      <c r="H1384" s="18" t="str">
        <f aca="false">IF(F1384="Active",A1384&amp;"|"&amp;COUNTIFS(A$2:A1384,A1384,F$2:F1384,"Active"),"")</f>
        <v/>
      </c>
      <c r="I1384" s="18" t="str">
        <f aca="false">IF(B1384="","",IF(SUMPRODUCT(MAX((A$1:A1383=A1384)*(B$1:B1383=B1384)*ROW(A$1:A1383)))=0,C1384&amp;"",IF(C1384="",INDEX(I$1:I1383,SUMPRODUCT(MAX((A$1:A1383=A1384)*(B$1:B1383=B1384)*ROW(A$1:A1383)))),IF(INDEX(I$1:I1383,SUMPRODUCT(MAX((A$1:A1383=A1384)*(B$1:B1383=B1384)*ROW(A$1:A1383))))="",C1384&amp;"",INDEX(I$1:I1383,SUMPRODUCT(MAX((A$1:A1383=A1384)*(B$1:B1383=B1384)*ROW(A$1:A1383))))&amp;"; "&amp;C1384))))</f>
        <v/>
      </c>
      <c r="J1384" s="18" t="str">
        <f aca="false">IF(A1384="","",A1384&amp;"|"&amp;COUNTIF(A$2:A1384,A1384))</f>
        <v>Celer-X Forte|7</v>
      </c>
      <c r="K1384" s="18" t="n">
        <f aca="false">IF(OR(A1384="",B1384=""),0,IF(COUNTIFS(A$2:A1384,A1384,B$2:B1384,B1384)=1,1,0))</f>
        <v>1</v>
      </c>
    </row>
    <row r="1385" customFormat="false" ht="15" hidden="false" customHeight="false" outlineLevel="0" collapsed="false">
      <c r="A1385" s="15" t="s">
        <v>469</v>
      </c>
      <c r="B1385" s="15" t="s">
        <v>175</v>
      </c>
      <c r="C1385" s="15"/>
      <c r="D1385" s="15"/>
      <c r="F1385" s="18" t="str">
        <f aca="false">IF(B1385="","",IFERROR(INDEX(Materials!$B$2:$B$301,MATCH(B1385,Materials!$A$2:$A$301,0)),""))</f>
        <v>Active</v>
      </c>
      <c r="G1385" s="18" t="str">
        <f aca="true">IF(AND(A1385="",B1385=""),"",IF(A1385="","Missing product",IF(B1385="","Missing material",IF(COUNTIF(ProductList,A1385)=0,"Product not in Products list",IF(COUNTIF(MaterialList,B1385)=0,"Material not in Materials list","OK")))))</f>
        <v>OK</v>
      </c>
      <c r="H1385" s="18" t="str">
        <f aca="false">IF(F1385="Active",A1385&amp;"|"&amp;COUNTIFS(A$2:A1385,A1385,F$2:F1385,"Active"),"")</f>
        <v>Celer-X Forte|3</v>
      </c>
      <c r="I1385" s="18" t="str">
        <f aca="false">IF(B1385="","",IF(SUMPRODUCT(MAX((A$1:A1384=A1385)*(B$1:B1384=B1385)*ROW(A$1:A1384)))=0,C1385&amp;"",IF(C1385="",INDEX(I$1:I1384,SUMPRODUCT(MAX((A$1:A1384=A1385)*(B$1:B1384=B1385)*ROW(A$1:A1384)))),IF(INDEX(I$1:I1384,SUMPRODUCT(MAX((A$1:A1384=A1385)*(B$1:B1384=B1385)*ROW(A$1:A1384))))="",C1385&amp;"",INDEX(I$1:I1384,SUMPRODUCT(MAX((A$1:A1384=A1385)*(B$1:B1384=B1385)*ROW(A$1:A1384))))&amp;"; "&amp;C1385))))</f>
        <v/>
      </c>
      <c r="J1385" s="18" t="str">
        <f aca="false">IF(A1385="","",A1385&amp;"|"&amp;COUNTIF(A$2:A1385,A1385))</f>
        <v>Celer-X Forte|8</v>
      </c>
      <c r="K1385" s="18" t="n">
        <f aca="false">IF(OR(A1385="",B1385=""),0,IF(COUNTIFS(A$2:A1385,A1385,B$2:B1385,B1385)=1,1,0))</f>
        <v>1</v>
      </c>
    </row>
    <row r="1386" customFormat="false" ht="15" hidden="false" customHeight="false" outlineLevel="0" collapsed="false">
      <c r="A1386" s="15" t="s">
        <v>469</v>
      </c>
      <c r="B1386" s="15" t="s">
        <v>257</v>
      </c>
      <c r="C1386" s="15"/>
      <c r="D1386" s="15"/>
      <c r="F1386" s="18" t="str">
        <f aca="false">IF(B1386="","",IFERROR(INDEX(Materials!$B$2:$B$301,MATCH(B1386,Materials!$A$2:$A$301,0)),""))</f>
        <v>Disintegrant</v>
      </c>
      <c r="G1386" s="18" t="str">
        <f aca="true">IF(AND(A1386="",B1386=""),"",IF(A1386="","Missing product",IF(B1386="","Missing material",IF(COUNTIF(ProductList,A1386)=0,"Product not in Products list",IF(COUNTIF(MaterialList,B1386)=0,"Material not in Materials list","OK")))))</f>
        <v>OK</v>
      </c>
      <c r="H1386" s="18" t="str">
        <f aca="false">IF(F1386="Active",A1386&amp;"|"&amp;COUNTIFS(A$2:A1386,A1386,F$2:F1386,"Active"),"")</f>
        <v/>
      </c>
      <c r="I1386" s="18" t="str">
        <f aca="false">IF(B1386="","",IF(SUMPRODUCT(MAX((A$1:A1385=A1386)*(B$1:B1385=B1386)*ROW(A$1:A1385)))=0,C1386&amp;"",IF(C1386="",INDEX(I$1:I1385,SUMPRODUCT(MAX((A$1:A1385=A1386)*(B$1:B1385=B1386)*ROW(A$1:A1385)))),IF(INDEX(I$1:I1385,SUMPRODUCT(MAX((A$1:A1385=A1386)*(B$1:B1385=B1386)*ROW(A$1:A1385))))="",C1386&amp;"",INDEX(I$1:I1385,SUMPRODUCT(MAX((A$1:A1385=A1386)*(B$1:B1385=B1386)*ROW(A$1:A1385))))&amp;"; "&amp;C1386))))</f>
        <v/>
      </c>
      <c r="J1386" s="18" t="str">
        <f aca="false">IF(A1386="","",A1386&amp;"|"&amp;COUNTIF(A$2:A1386,A1386))</f>
        <v>Celer-X Forte|9</v>
      </c>
      <c r="K1386" s="18" t="n">
        <f aca="false">IF(OR(A1386="",B1386=""),0,IF(COUNTIFS(A$2:A1386,A1386,B$2:B1386,B1386)=1,1,0))</f>
        <v>1</v>
      </c>
    </row>
    <row r="1387" customFormat="false" ht="15" hidden="false" customHeight="false" outlineLevel="0" collapsed="false">
      <c r="A1387" s="15" t="s">
        <v>469</v>
      </c>
      <c r="B1387" s="15" t="s">
        <v>293</v>
      </c>
      <c r="C1387" s="15"/>
      <c r="D1387" s="15"/>
      <c r="F1387" s="18" t="str">
        <f aca="false">IF(B1387="","",IFERROR(INDEX(Materials!$B$2:$B$301,MATCH(B1387,Materials!$A$2:$A$301,0)),""))</f>
        <v>Glidant</v>
      </c>
      <c r="G1387" s="18" t="str">
        <f aca="true">IF(AND(A1387="",B1387=""),"",IF(A1387="","Missing product",IF(B1387="","Missing material",IF(COUNTIF(ProductList,A1387)=0,"Product not in Products list",IF(COUNTIF(MaterialList,B1387)=0,"Material not in Materials list","OK")))))</f>
        <v>OK</v>
      </c>
      <c r="H1387" s="18" t="str">
        <f aca="false">IF(F1387="Active",A1387&amp;"|"&amp;COUNTIFS(A$2:A1387,A1387,F$2:F1387,"Active"),"")</f>
        <v/>
      </c>
      <c r="I1387" s="18" t="str">
        <f aca="false">IF(B1387="","",IF(SUMPRODUCT(MAX((A$1:A1386=A1387)*(B$1:B1386=B1387)*ROW(A$1:A1386)))=0,C1387&amp;"",IF(C1387="",INDEX(I$1:I1386,SUMPRODUCT(MAX((A$1:A1386=A1387)*(B$1:B1386=B1387)*ROW(A$1:A1386)))),IF(INDEX(I$1:I1386,SUMPRODUCT(MAX((A$1:A1386=A1387)*(B$1:B1386=B1387)*ROW(A$1:A1386))))="",C1387&amp;"",INDEX(I$1:I1386,SUMPRODUCT(MAX((A$1:A1386=A1387)*(B$1:B1386=B1387)*ROW(A$1:A1386))))&amp;"; "&amp;C1387))))</f>
        <v/>
      </c>
      <c r="J1387" s="18" t="str">
        <f aca="false">IF(A1387="","",A1387&amp;"|"&amp;COUNTIF(A$2:A1387,A1387))</f>
        <v>Celer-X Forte|10</v>
      </c>
      <c r="K1387" s="18" t="n">
        <f aca="false">IF(OR(A1387="",B1387=""),0,IF(COUNTIFS(A$2:A1387,A1387,B$2:B1387,B1387)=1,1,0))</f>
        <v>1</v>
      </c>
    </row>
    <row r="1388" customFormat="false" ht="15" hidden="false" customHeight="false" outlineLevel="0" collapsed="false">
      <c r="A1388" s="15" t="s">
        <v>469</v>
      </c>
      <c r="B1388" s="15" t="s">
        <v>298</v>
      </c>
      <c r="C1388" s="15"/>
      <c r="D1388" s="15"/>
      <c r="F1388" s="18" t="str">
        <f aca="false">IF(B1388="","",IFERROR(INDEX(Materials!$B$2:$B$301,MATCH(B1388,Materials!$A$2:$A$301,0)),""))</f>
        <v>Lubricant</v>
      </c>
      <c r="G1388" s="18" t="str">
        <f aca="true">IF(AND(A1388="",B1388=""),"",IF(A1388="","Missing product",IF(B1388="","Missing material",IF(COUNTIF(ProductList,A1388)=0,"Product not in Products list",IF(COUNTIF(MaterialList,B1388)=0,"Material not in Materials list","OK")))))</f>
        <v>OK</v>
      </c>
      <c r="H1388" s="18" t="str">
        <f aca="false">IF(F1388="Active",A1388&amp;"|"&amp;COUNTIFS(A$2:A1388,A1388,F$2:F1388,"Active"),"")</f>
        <v/>
      </c>
      <c r="I1388" s="18" t="str">
        <f aca="false">IF(B1388="","",IF(SUMPRODUCT(MAX((A$1:A1387=A1388)*(B$1:B1387=B1388)*ROW(A$1:A1387)))=0,C1388&amp;"",IF(C1388="",INDEX(I$1:I1387,SUMPRODUCT(MAX((A$1:A1387=A1388)*(B$1:B1387=B1388)*ROW(A$1:A1387)))),IF(INDEX(I$1:I1387,SUMPRODUCT(MAX((A$1:A1387=A1388)*(B$1:B1387=B1388)*ROW(A$1:A1387))))="",C1388&amp;"",INDEX(I$1:I1387,SUMPRODUCT(MAX((A$1:A1387=A1388)*(B$1:B1387=B1388)*ROW(A$1:A1387))))&amp;"; "&amp;C1388))))</f>
        <v/>
      </c>
      <c r="J1388" s="18" t="str">
        <f aca="false">IF(A1388="","",A1388&amp;"|"&amp;COUNTIF(A$2:A1388,A1388))</f>
        <v>Celer-X Forte|11</v>
      </c>
      <c r="K1388" s="18" t="n">
        <f aca="false">IF(OR(A1388="",B1388=""),0,IF(COUNTIFS(A$2:A1388,A1388,B$2:B1388,B1388)=1,1,0))</f>
        <v>1</v>
      </c>
    </row>
    <row r="1389" customFormat="false" ht="15" hidden="false" customHeight="false" outlineLevel="0" collapsed="false">
      <c r="A1389" s="15" t="s">
        <v>469</v>
      </c>
      <c r="B1389" s="15" t="s">
        <v>226</v>
      </c>
      <c r="C1389" s="15" t="s">
        <v>517</v>
      </c>
      <c r="D1389" s="15"/>
      <c r="F1389" s="18" t="str">
        <f aca="false">IF(B1389="","",IFERROR(INDEX(Materials!$B$2:$B$301,MATCH(B1389,Materials!$A$2:$A$301,0)),""))</f>
        <v>Binder / Coating Polymer</v>
      </c>
      <c r="G1389" s="18" t="str">
        <f aca="true">IF(AND(A1389="",B1389=""),"",IF(A1389="","Missing product",IF(B1389="","Missing material",IF(COUNTIF(ProductList,A1389)=0,"Product not in Products list",IF(COUNTIF(MaterialList,B1389)=0,"Material not in Materials list","OK")))))</f>
        <v>OK</v>
      </c>
      <c r="H1389" s="18" t="str">
        <f aca="false">IF(F1389="Active",A1389&amp;"|"&amp;COUNTIFS(A$2:A1389,A1389,F$2:F1389,"Active"),"")</f>
        <v/>
      </c>
      <c r="I1389" s="18" t="str">
        <f aca="false">IF(B1389="","",IF(SUMPRODUCT(MAX((A$1:A1388=A1389)*(B$1:B1388=B1389)*ROW(A$1:A1388)))=0,C1389&amp;"",IF(C1389="",INDEX(I$1:I1388,SUMPRODUCT(MAX((A$1:A1388=A1389)*(B$1:B1388=B1389)*ROW(A$1:A1388)))),IF(INDEX(I$1:I1388,SUMPRODUCT(MAX((A$1:A1388=A1389)*(B$1:B1388=B1389)*ROW(A$1:A1388))))="",C1389&amp;"",INDEX(I$1:I1388,SUMPRODUCT(MAX((A$1:A1388=A1389)*(B$1:B1388=B1389)*ROW(A$1:A1388))))&amp;"; "&amp;C1389))))</f>
        <v>Primary Coating</v>
      </c>
      <c r="J1389" s="18" t="str">
        <f aca="false">IF(A1389="","",A1389&amp;"|"&amp;COUNTIF(A$2:A1389,A1389))</f>
        <v>Celer-X Forte|12</v>
      </c>
      <c r="K1389" s="18" t="n">
        <f aca="false">IF(OR(A1389="",B1389=""),0,IF(COUNTIFS(A$2:A1389,A1389,B$2:B1389,B1389)=1,1,0))</f>
        <v>1</v>
      </c>
    </row>
    <row r="1390" customFormat="false" ht="15" hidden="false" customHeight="false" outlineLevel="0" collapsed="false">
      <c r="A1390" s="15" t="s">
        <v>469</v>
      </c>
      <c r="B1390" s="15" t="s">
        <v>311</v>
      </c>
      <c r="C1390" s="15" t="s">
        <v>517</v>
      </c>
      <c r="D1390" s="15"/>
      <c r="F1390" s="18" t="str">
        <f aca="false">IF(B1390="","",IFERROR(INDEX(Materials!$B$2:$B$301,MATCH(B1390,Materials!$A$2:$A$301,0)),""))</f>
        <v>Plasticizer</v>
      </c>
      <c r="G1390" s="18" t="str">
        <f aca="true">IF(AND(A1390="",B1390=""),"",IF(A1390="","Missing product",IF(B1390="","Missing material",IF(COUNTIF(ProductList,A1390)=0,"Product not in Products list",IF(COUNTIF(MaterialList,B1390)=0,"Material not in Materials list","OK")))))</f>
        <v>OK</v>
      </c>
      <c r="H1390" s="18" t="str">
        <f aca="false">IF(F1390="Active",A1390&amp;"|"&amp;COUNTIFS(A$2:A1390,A1390,F$2:F1390,"Active"),"")</f>
        <v/>
      </c>
      <c r="I1390" s="18" t="str">
        <f aca="false">IF(B1390="","",IF(SUMPRODUCT(MAX((A$1:A1389=A1390)*(B$1:B1389=B1390)*ROW(A$1:A1389)))=0,C1390&amp;"",IF(C1390="",INDEX(I$1:I1389,SUMPRODUCT(MAX((A$1:A1389=A1390)*(B$1:B1389=B1390)*ROW(A$1:A1389)))),IF(INDEX(I$1:I1389,SUMPRODUCT(MAX((A$1:A1389=A1390)*(B$1:B1389=B1390)*ROW(A$1:A1389))))="",C1390&amp;"",INDEX(I$1:I1389,SUMPRODUCT(MAX((A$1:A1389=A1390)*(B$1:B1389=B1390)*ROW(A$1:A1389))))&amp;"; "&amp;C1390))))</f>
        <v>Primary Coating</v>
      </c>
      <c r="J1390" s="18" t="str">
        <f aca="false">IF(A1390="","",A1390&amp;"|"&amp;COUNTIF(A$2:A1390,A1390))</f>
        <v>Celer-X Forte|13</v>
      </c>
      <c r="K1390" s="18" t="n">
        <f aca="false">IF(OR(A1390="",B1390=""),0,IF(COUNTIFS(A$2:A1390,A1390,B$2:B1390,B1390)=1,1,0))</f>
        <v>1</v>
      </c>
    </row>
    <row r="1391" customFormat="false" ht="15" hidden="false" customHeight="false" outlineLevel="0" collapsed="false">
      <c r="A1391" s="15" t="s">
        <v>469</v>
      </c>
      <c r="B1391" s="15" t="s">
        <v>296</v>
      </c>
      <c r="C1391" s="15" t="s">
        <v>517</v>
      </c>
      <c r="D1391" s="15"/>
      <c r="F1391" s="18" t="str">
        <f aca="false">IF(B1391="","",IFERROR(INDEX(Materials!$B$2:$B$301,MATCH(B1391,Materials!$A$2:$A$301,0)),""))</f>
        <v>Glidant / Anti-tacking</v>
      </c>
      <c r="G1391" s="18" t="str">
        <f aca="true">IF(AND(A1391="",B1391=""),"",IF(A1391="","Missing product",IF(B1391="","Missing material",IF(COUNTIF(ProductList,A1391)=0,"Product not in Products list",IF(COUNTIF(MaterialList,B1391)=0,"Material not in Materials list","OK")))))</f>
        <v>OK</v>
      </c>
      <c r="H1391" s="18" t="str">
        <f aca="false">IF(F1391="Active",A1391&amp;"|"&amp;COUNTIFS(A$2:A1391,A1391,F$2:F1391,"Active"),"")</f>
        <v/>
      </c>
      <c r="I1391" s="18" t="str">
        <f aca="false">IF(B1391="","",IF(SUMPRODUCT(MAX((A$1:A1390=A1391)*(B$1:B1390=B1391)*ROW(A$1:A1390)))=0,C1391&amp;"",IF(C1391="",INDEX(I$1:I1390,SUMPRODUCT(MAX((A$1:A1390=A1391)*(B$1:B1390=B1391)*ROW(A$1:A1390)))),IF(INDEX(I$1:I1390,SUMPRODUCT(MAX((A$1:A1390=A1391)*(B$1:B1390=B1391)*ROW(A$1:A1390))))="",C1391&amp;"",INDEX(I$1:I1390,SUMPRODUCT(MAX((A$1:A1390=A1391)*(B$1:B1390=B1391)*ROW(A$1:A1390))))&amp;"; "&amp;C1391))))</f>
        <v>Primary Coating</v>
      </c>
      <c r="J1391" s="18" t="str">
        <f aca="false">IF(A1391="","",A1391&amp;"|"&amp;COUNTIF(A$2:A1391,A1391))</f>
        <v>Celer-X Forte|14</v>
      </c>
      <c r="K1391" s="18" t="n">
        <f aca="false">IF(OR(A1391="",B1391=""),0,IF(COUNTIFS(A$2:A1391,A1391,B$2:B1391,B1391)=1,1,0))</f>
        <v>1</v>
      </c>
    </row>
    <row r="1392" customFormat="false" ht="15" hidden="false" customHeight="false" outlineLevel="0" collapsed="false">
      <c r="A1392" s="15" t="s">
        <v>469</v>
      </c>
      <c r="B1392" s="15" t="s">
        <v>338</v>
      </c>
      <c r="C1392" s="15" t="s">
        <v>518</v>
      </c>
      <c r="D1392" s="15"/>
      <c r="F1392" s="18" t="str">
        <f aca="false">IF(B1392="","",IFERROR(INDEX(Materials!$B$2:$B$301,MATCH(B1392,Materials!$A$2:$A$301,0)),""))</f>
        <v>Solvent</v>
      </c>
      <c r="G1392" s="18" t="str">
        <f aca="true">IF(AND(A1392="",B1392=""),"",IF(A1392="","Missing product",IF(B1392="","Missing material",IF(COUNTIF(ProductList,A1392)=0,"Product not in Products list",IF(COUNTIF(MaterialList,B1392)=0,"Material not in Materials list","OK")))))</f>
        <v>OK</v>
      </c>
      <c r="H1392" s="18" t="str">
        <f aca="false">IF(F1392="Active",A1392&amp;"|"&amp;COUNTIFS(A$2:A1392,A1392,F$2:F1392,"Active"),"")</f>
        <v/>
      </c>
      <c r="I1392" s="18" t="str">
        <f aca="false">IF(B1392="","",IF(SUMPRODUCT(MAX((A$1:A1391=A1392)*(B$1:B1391=B1392)*ROW(A$1:A1391)))=0,C1392&amp;"",IF(C1392="",INDEX(I$1:I1391,SUMPRODUCT(MAX((A$1:A1391=A1392)*(B$1:B1391=B1392)*ROW(A$1:A1391)))),IF(INDEX(I$1:I1391,SUMPRODUCT(MAX((A$1:A1391=A1392)*(B$1:B1391=B1392)*ROW(A$1:A1391))))="",C1392&amp;"",INDEX(I$1:I1391,SUMPRODUCT(MAX((A$1:A1391=A1392)*(B$1:B1391=B1392)*ROW(A$1:A1391))))&amp;"; "&amp;C1392))))</f>
        <v>Primary Coating Solvent</v>
      </c>
      <c r="J1392" s="18" t="str">
        <f aca="false">IF(A1392="","",A1392&amp;"|"&amp;COUNTIF(A$2:A1392,A1392))</f>
        <v>Celer-X Forte|15</v>
      </c>
      <c r="K1392" s="18" t="n">
        <f aca="false">IF(OR(A1392="",B1392=""),0,IF(COUNTIFS(A$2:A1392,A1392,B$2:B1392,B1392)=1,1,0))</f>
        <v>0</v>
      </c>
    </row>
    <row r="1393" customFormat="false" ht="15" hidden="false" customHeight="false" outlineLevel="0" collapsed="false">
      <c r="A1393" s="15" t="s">
        <v>469</v>
      </c>
      <c r="B1393" s="15" t="s">
        <v>341</v>
      </c>
      <c r="C1393" s="15" t="s">
        <v>518</v>
      </c>
      <c r="D1393" s="15"/>
      <c r="F1393" s="18" t="str">
        <f aca="false">IF(B1393="","",IFERROR(INDEX(Materials!$B$2:$B$301,MATCH(B1393,Materials!$A$2:$A$301,0)),""))</f>
        <v>Solvent</v>
      </c>
      <c r="G1393" s="18" t="str">
        <f aca="true">IF(AND(A1393="",B1393=""),"",IF(A1393="","Missing product",IF(B1393="","Missing material",IF(COUNTIF(ProductList,A1393)=0,"Product not in Products list",IF(COUNTIF(MaterialList,B1393)=0,"Material not in Materials list","OK")))))</f>
        <v>OK</v>
      </c>
      <c r="H1393" s="18" t="str">
        <f aca="false">IF(F1393="Active",A1393&amp;"|"&amp;COUNTIFS(A$2:A1393,A1393,F$2:F1393,"Active"),"")</f>
        <v/>
      </c>
      <c r="I1393" s="18" t="str">
        <f aca="false">IF(B1393="","",IF(SUMPRODUCT(MAX((A$1:A1392=A1393)*(B$1:B1392=B1393)*ROW(A$1:A1392)))=0,C1393&amp;"",IF(C1393="",INDEX(I$1:I1392,SUMPRODUCT(MAX((A$1:A1392=A1393)*(B$1:B1392=B1393)*ROW(A$1:A1392)))),IF(INDEX(I$1:I1392,SUMPRODUCT(MAX((A$1:A1392=A1393)*(B$1:B1392=B1393)*ROW(A$1:A1392))))="",C1393&amp;"",INDEX(I$1:I1392,SUMPRODUCT(MAX((A$1:A1392=A1393)*(B$1:B1392=B1393)*ROW(A$1:A1392))))&amp;"; "&amp;C1393))))</f>
        <v>Primary Coating Solvent</v>
      </c>
      <c r="J1393" s="18" t="str">
        <f aca="false">IF(A1393="","",A1393&amp;"|"&amp;COUNTIF(A$2:A1393,A1393))</f>
        <v>Celer-X Forte|16</v>
      </c>
      <c r="K1393" s="18" t="n">
        <f aca="false">IF(OR(A1393="",B1393=""),0,IF(COUNTIFS(A$2:A1393,A1393,B$2:B1393,B1393)=1,1,0))</f>
        <v>0</v>
      </c>
    </row>
    <row r="1394" customFormat="false" ht="15" hidden="false" customHeight="false" outlineLevel="0" collapsed="false">
      <c r="A1394" s="15" t="s">
        <v>469</v>
      </c>
      <c r="B1394" s="15" t="s">
        <v>226</v>
      </c>
      <c r="C1394" s="15" t="s">
        <v>519</v>
      </c>
      <c r="D1394" s="15"/>
      <c r="F1394" s="18" t="str">
        <f aca="false">IF(B1394="","",IFERROR(INDEX(Materials!$B$2:$B$301,MATCH(B1394,Materials!$A$2:$A$301,0)),""))</f>
        <v>Binder / Coating Polymer</v>
      </c>
      <c r="G1394" s="18" t="str">
        <f aca="true">IF(AND(A1394="",B1394=""),"",IF(A1394="","Missing product",IF(B1394="","Missing material",IF(COUNTIF(ProductList,A1394)=0,"Product not in Products list",IF(COUNTIF(MaterialList,B1394)=0,"Material not in Materials list","OK")))))</f>
        <v>OK</v>
      </c>
      <c r="H1394" s="18" t="str">
        <f aca="false">IF(F1394="Active",A1394&amp;"|"&amp;COUNTIFS(A$2:A1394,A1394,F$2:F1394,"Active"),"")</f>
        <v/>
      </c>
      <c r="I1394" s="18" t="str">
        <f aca="false">IF(B1394="","",IF(SUMPRODUCT(MAX((A$1:A1393=A1394)*(B$1:B1393=B1394)*ROW(A$1:A1393)))=0,C1394&amp;"",IF(C1394="",INDEX(I$1:I1393,SUMPRODUCT(MAX((A$1:A1393=A1394)*(B$1:B1393=B1394)*ROW(A$1:A1393)))),IF(INDEX(I$1:I1393,SUMPRODUCT(MAX((A$1:A1393=A1394)*(B$1:B1393=B1394)*ROW(A$1:A1393))))="",C1394&amp;"",INDEX(I$1:I1393,SUMPRODUCT(MAX((A$1:A1393=A1394)*(B$1:B1393=B1394)*ROW(A$1:A1393))))&amp;"; "&amp;C1394))))</f>
        <v>Primary Coating; Secondary Coating</v>
      </c>
      <c r="J1394" s="18" t="str">
        <f aca="false">IF(A1394="","",A1394&amp;"|"&amp;COUNTIF(A$2:A1394,A1394))</f>
        <v>Celer-X Forte|17</v>
      </c>
      <c r="K1394" s="18" t="n">
        <f aca="false">IF(OR(A1394="",B1394=""),0,IF(COUNTIFS(A$2:A1394,A1394,B$2:B1394,B1394)=1,1,0))</f>
        <v>0</v>
      </c>
    </row>
    <row r="1395" customFormat="false" ht="15" hidden="false" customHeight="false" outlineLevel="0" collapsed="false">
      <c r="A1395" s="15" t="s">
        <v>469</v>
      </c>
      <c r="B1395" s="15" t="s">
        <v>311</v>
      </c>
      <c r="C1395" s="15" t="s">
        <v>519</v>
      </c>
      <c r="D1395" s="15"/>
      <c r="F1395" s="18" t="str">
        <f aca="false">IF(B1395="","",IFERROR(INDEX(Materials!$B$2:$B$301,MATCH(B1395,Materials!$A$2:$A$301,0)),""))</f>
        <v>Plasticizer</v>
      </c>
      <c r="G1395" s="18" t="str">
        <f aca="true">IF(AND(A1395="",B1395=""),"",IF(A1395="","Missing product",IF(B1395="","Missing material",IF(COUNTIF(ProductList,A1395)=0,"Product not in Products list",IF(COUNTIF(MaterialList,B1395)=0,"Material not in Materials list","OK")))))</f>
        <v>OK</v>
      </c>
      <c r="H1395" s="18" t="str">
        <f aca="false">IF(F1395="Active",A1395&amp;"|"&amp;COUNTIFS(A$2:A1395,A1395,F$2:F1395,"Active"),"")</f>
        <v/>
      </c>
      <c r="I1395" s="18" t="str">
        <f aca="false">IF(B1395="","",IF(SUMPRODUCT(MAX((A$1:A1394=A1395)*(B$1:B1394=B1395)*ROW(A$1:A1394)))=0,C1395&amp;"",IF(C1395="",INDEX(I$1:I1394,SUMPRODUCT(MAX((A$1:A1394=A1395)*(B$1:B1394=B1395)*ROW(A$1:A1394)))),IF(INDEX(I$1:I1394,SUMPRODUCT(MAX((A$1:A1394=A1395)*(B$1:B1394=B1395)*ROW(A$1:A1394))))="",C1395&amp;"",INDEX(I$1:I1394,SUMPRODUCT(MAX((A$1:A1394=A1395)*(B$1:B1394=B1395)*ROW(A$1:A1394))))&amp;"; "&amp;C1395))))</f>
        <v>Primary Coating; Secondary Coating</v>
      </c>
      <c r="J1395" s="18" t="str">
        <f aca="false">IF(A1395="","",A1395&amp;"|"&amp;COUNTIF(A$2:A1395,A1395))</f>
        <v>Celer-X Forte|18</v>
      </c>
      <c r="K1395" s="18" t="n">
        <f aca="false">IF(OR(A1395="",B1395=""),0,IF(COUNTIFS(A$2:A1395,A1395,B$2:B1395,B1395)=1,1,0))</f>
        <v>0</v>
      </c>
    </row>
    <row r="1396" customFormat="false" ht="15" hidden="false" customHeight="false" outlineLevel="0" collapsed="false">
      <c r="A1396" s="15" t="s">
        <v>469</v>
      </c>
      <c r="B1396" s="15" t="s">
        <v>296</v>
      </c>
      <c r="C1396" s="15" t="s">
        <v>519</v>
      </c>
      <c r="D1396" s="15"/>
      <c r="F1396" s="18" t="str">
        <f aca="false">IF(B1396="","",IFERROR(INDEX(Materials!$B$2:$B$301,MATCH(B1396,Materials!$A$2:$A$301,0)),""))</f>
        <v>Glidant / Anti-tacking</v>
      </c>
      <c r="G1396" s="18" t="str">
        <f aca="true">IF(AND(A1396="",B1396=""),"",IF(A1396="","Missing product",IF(B1396="","Missing material",IF(COUNTIF(ProductList,A1396)=0,"Product not in Products list",IF(COUNTIF(MaterialList,B1396)=0,"Material not in Materials list","OK")))))</f>
        <v>OK</v>
      </c>
      <c r="H1396" s="18" t="str">
        <f aca="false">IF(F1396="Active",A1396&amp;"|"&amp;COUNTIFS(A$2:A1396,A1396,F$2:F1396,"Active"),"")</f>
        <v/>
      </c>
      <c r="I1396" s="18" t="str">
        <f aca="false">IF(B1396="","",IF(SUMPRODUCT(MAX((A$1:A1395=A1396)*(B$1:B1395=B1396)*ROW(A$1:A1395)))=0,C1396&amp;"",IF(C1396="",INDEX(I$1:I1395,SUMPRODUCT(MAX((A$1:A1395=A1396)*(B$1:B1395=B1396)*ROW(A$1:A1395)))),IF(INDEX(I$1:I1395,SUMPRODUCT(MAX((A$1:A1395=A1396)*(B$1:B1395=B1396)*ROW(A$1:A1395))))="",C1396&amp;"",INDEX(I$1:I1395,SUMPRODUCT(MAX((A$1:A1395=A1396)*(B$1:B1395=B1396)*ROW(A$1:A1395))))&amp;"; "&amp;C1396))))</f>
        <v>Primary Coating; Secondary Coating</v>
      </c>
      <c r="J1396" s="18" t="str">
        <f aca="false">IF(A1396="","",A1396&amp;"|"&amp;COUNTIF(A$2:A1396,A1396))</f>
        <v>Celer-X Forte|19</v>
      </c>
      <c r="K1396" s="18" t="n">
        <f aca="false">IF(OR(A1396="",B1396=""),0,IF(COUNTIFS(A$2:A1396,A1396,B$2:B1396,B1396)=1,1,0))</f>
        <v>0</v>
      </c>
    </row>
    <row r="1397" customFormat="false" ht="15" hidden="false" customHeight="false" outlineLevel="0" collapsed="false">
      <c r="A1397" s="15" t="s">
        <v>469</v>
      </c>
      <c r="B1397" s="15" t="s">
        <v>303</v>
      </c>
      <c r="C1397" s="15" t="s">
        <v>519</v>
      </c>
      <c r="D1397" s="15"/>
      <c r="F1397" s="18" t="str">
        <f aca="false">IF(B1397="","",IFERROR(INDEX(Materials!$B$2:$B$301,MATCH(B1397,Materials!$A$2:$A$301,0)),""))</f>
        <v>Opacifier</v>
      </c>
      <c r="G1397" s="18" t="str">
        <f aca="true">IF(AND(A1397="",B1397=""),"",IF(A1397="","Missing product",IF(B1397="","Missing material",IF(COUNTIF(ProductList,A1397)=0,"Product not in Products list",IF(COUNTIF(MaterialList,B1397)=0,"Material not in Materials list","OK")))))</f>
        <v>OK</v>
      </c>
      <c r="H1397" s="18" t="str">
        <f aca="false">IF(F1397="Active",A1397&amp;"|"&amp;COUNTIFS(A$2:A1397,A1397,F$2:F1397,"Active"),"")</f>
        <v/>
      </c>
      <c r="I1397" s="18" t="str">
        <f aca="false">IF(B1397="","",IF(SUMPRODUCT(MAX((A$1:A1396=A1397)*(B$1:B1396=B1397)*ROW(A$1:A1396)))=0,C1397&amp;"",IF(C1397="",INDEX(I$1:I1396,SUMPRODUCT(MAX((A$1:A1396=A1397)*(B$1:B1396=B1397)*ROW(A$1:A1396)))),IF(INDEX(I$1:I1396,SUMPRODUCT(MAX((A$1:A1396=A1397)*(B$1:B1396=B1397)*ROW(A$1:A1396))))="",C1397&amp;"",INDEX(I$1:I1396,SUMPRODUCT(MAX((A$1:A1396=A1397)*(B$1:B1396=B1397)*ROW(A$1:A1396))))&amp;"; "&amp;C1397))))</f>
        <v>Secondary Coating</v>
      </c>
      <c r="J1397" s="18" t="str">
        <f aca="false">IF(A1397="","",A1397&amp;"|"&amp;COUNTIF(A$2:A1397,A1397))</f>
        <v>Celer-X Forte|20</v>
      </c>
      <c r="K1397" s="18" t="n">
        <f aca="false">IF(OR(A1397="",B1397=""),0,IF(COUNTIFS(A$2:A1397,A1397,B$2:B1397,B1397)=1,1,0))</f>
        <v>1</v>
      </c>
    </row>
    <row r="1398" customFormat="false" ht="15" hidden="false" customHeight="false" outlineLevel="0" collapsed="false">
      <c r="A1398" s="15" t="s">
        <v>469</v>
      </c>
      <c r="B1398" s="15" t="s">
        <v>242</v>
      </c>
      <c r="C1398" s="15" t="s">
        <v>519</v>
      </c>
      <c r="D1398" s="15"/>
      <c r="F1398" s="18" t="str">
        <f aca="false">IF(B1398="","",IFERROR(INDEX(Materials!$B$2:$B$301,MATCH(B1398,Materials!$A$2:$A$301,0)),""))</f>
        <v>Colorant</v>
      </c>
      <c r="G1398" s="18" t="str">
        <f aca="true">IF(AND(A1398="",B1398=""),"",IF(A1398="","Missing product",IF(B1398="","Missing material",IF(COUNTIF(ProductList,A1398)=0,"Product not in Products list",IF(COUNTIF(MaterialList,B1398)=0,"Material not in Materials list","OK")))))</f>
        <v>OK</v>
      </c>
      <c r="H1398" s="18" t="str">
        <f aca="false">IF(F1398="Active",A1398&amp;"|"&amp;COUNTIFS(A$2:A1398,A1398,F$2:F1398,"Active"),"")</f>
        <v/>
      </c>
      <c r="I1398" s="18" t="str">
        <f aca="false">IF(B1398="","",IF(SUMPRODUCT(MAX((A$1:A1397=A1398)*(B$1:B1397=B1398)*ROW(A$1:A1397)))=0,C1398&amp;"",IF(C1398="",INDEX(I$1:I1397,SUMPRODUCT(MAX((A$1:A1397=A1398)*(B$1:B1397=B1398)*ROW(A$1:A1397)))),IF(INDEX(I$1:I1397,SUMPRODUCT(MAX((A$1:A1397=A1398)*(B$1:B1397=B1398)*ROW(A$1:A1397))))="",C1398&amp;"",INDEX(I$1:I1397,SUMPRODUCT(MAX((A$1:A1397=A1398)*(B$1:B1397=B1398)*ROW(A$1:A1397))))&amp;"; "&amp;C1398))))</f>
        <v>Secondary Coating</v>
      </c>
      <c r="J1398" s="18" t="str">
        <f aca="false">IF(A1398="","",A1398&amp;"|"&amp;COUNTIF(A$2:A1398,A1398))</f>
        <v>Celer-X Forte|21</v>
      </c>
      <c r="K1398" s="18" t="n">
        <f aca="false">IF(OR(A1398="",B1398=""),0,IF(COUNTIFS(A$2:A1398,A1398,B$2:B1398,B1398)=1,1,0))</f>
        <v>1</v>
      </c>
    </row>
    <row r="1399" customFormat="false" ht="15" hidden="false" customHeight="false" outlineLevel="0" collapsed="false">
      <c r="A1399" s="15" t="s">
        <v>469</v>
      </c>
      <c r="B1399" s="15" t="s">
        <v>347</v>
      </c>
      <c r="C1399" s="15" t="s">
        <v>519</v>
      </c>
      <c r="D1399" s="15"/>
      <c r="F1399" s="18" t="str">
        <f aca="false">IF(B1399="","",IFERROR(INDEX(Materials!$B$2:$B$301,MATCH(B1399,Materials!$A$2:$A$301,0)),""))</f>
        <v>Surfactant</v>
      </c>
      <c r="G1399" s="18" t="str">
        <f aca="true">IF(AND(A1399="",B1399=""),"",IF(A1399="","Missing product",IF(B1399="","Missing material",IF(COUNTIF(ProductList,A1399)=0,"Product not in Products list",IF(COUNTIF(MaterialList,B1399)=0,"Material not in Materials list","OK")))))</f>
        <v>OK</v>
      </c>
      <c r="H1399" s="18" t="str">
        <f aca="false">IF(F1399="Active",A1399&amp;"|"&amp;COUNTIFS(A$2:A1399,A1399,F$2:F1399,"Active"),"")</f>
        <v/>
      </c>
      <c r="I1399" s="18" t="str">
        <f aca="false">IF(B1399="","",IF(SUMPRODUCT(MAX((A$1:A1398=A1399)*(B$1:B1398=B1399)*ROW(A$1:A1398)))=0,C1399&amp;"",IF(C1399="",INDEX(I$1:I1398,SUMPRODUCT(MAX((A$1:A1398=A1399)*(B$1:B1398=B1399)*ROW(A$1:A1398)))),IF(INDEX(I$1:I1398,SUMPRODUCT(MAX((A$1:A1398=A1399)*(B$1:B1398=B1399)*ROW(A$1:A1398))))="",C1399&amp;"",INDEX(I$1:I1398,SUMPRODUCT(MAX((A$1:A1398=A1399)*(B$1:B1398=B1399)*ROW(A$1:A1398))))&amp;"; "&amp;C1399))))</f>
        <v>Secondary Coating</v>
      </c>
      <c r="J1399" s="18" t="str">
        <f aca="false">IF(A1399="","",A1399&amp;"|"&amp;COUNTIF(A$2:A1399,A1399))</f>
        <v>Celer-X Forte|22</v>
      </c>
      <c r="K1399" s="18" t="n">
        <f aca="false">IF(OR(A1399="",B1399=""),0,IF(COUNTIFS(A$2:A1399,A1399,B$2:B1399,B1399)=1,1,0))</f>
        <v>1</v>
      </c>
    </row>
    <row r="1400" customFormat="false" ht="15" hidden="false" customHeight="false" outlineLevel="0" collapsed="false">
      <c r="A1400" s="15" t="s">
        <v>469</v>
      </c>
      <c r="B1400" s="15" t="s">
        <v>338</v>
      </c>
      <c r="C1400" s="15" t="s">
        <v>520</v>
      </c>
      <c r="D1400" s="15"/>
      <c r="F1400" s="18" t="str">
        <f aca="false">IF(B1400="","",IFERROR(INDEX(Materials!$B$2:$B$301,MATCH(B1400,Materials!$A$2:$A$301,0)),""))</f>
        <v>Solvent</v>
      </c>
      <c r="G1400" s="18" t="str">
        <f aca="true">IF(AND(A1400="",B1400=""),"",IF(A1400="","Missing product",IF(B1400="","Missing material",IF(COUNTIF(ProductList,A1400)=0,"Product not in Products list",IF(COUNTIF(MaterialList,B1400)=0,"Material not in Materials list","OK")))))</f>
        <v>OK</v>
      </c>
      <c r="H1400" s="18" t="str">
        <f aca="false">IF(F1400="Active",A1400&amp;"|"&amp;COUNTIFS(A$2:A1400,A1400,F$2:F1400,"Active"),"")</f>
        <v/>
      </c>
      <c r="I1400" s="18" t="str">
        <f aca="false">IF(B1400="","",IF(SUMPRODUCT(MAX((A$1:A1399=A1400)*(B$1:B1399=B1400)*ROW(A$1:A1399)))=0,C1400&amp;"",IF(C1400="",INDEX(I$1:I1399,SUMPRODUCT(MAX((A$1:A1399=A1400)*(B$1:B1399=B1400)*ROW(A$1:A1399)))),IF(INDEX(I$1:I1399,SUMPRODUCT(MAX((A$1:A1399=A1400)*(B$1:B1399=B1400)*ROW(A$1:A1399))))="",C1400&amp;"",INDEX(I$1:I1399,SUMPRODUCT(MAX((A$1:A1399=A1400)*(B$1:B1399=B1400)*ROW(A$1:A1399))))&amp;"; "&amp;C1400))))</f>
        <v>Primary Coating Solvent; Secondary Coating Solvent</v>
      </c>
      <c r="J1400" s="18" t="str">
        <f aca="false">IF(A1400="","",A1400&amp;"|"&amp;COUNTIF(A$2:A1400,A1400))</f>
        <v>Celer-X Forte|23</v>
      </c>
      <c r="K1400" s="18" t="n">
        <f aca="false">IF(OR(A1400="",B1400=""),0,IF(COUNTIFS(A$2:A1400,A1400,B$2:B1400,B1400)=1,1,0))</f>
        <v>0</v>
      </c>
    </row>
    <row r="1401" customFormat="false" ht="15" hidden="false" customHeight="false" outlineLevel="0" collapsed="false">
      <c r="A1401" s="15" t="s">
        <v>469</v>
      </c>
      <c r="B1401" s="15" t="s">
        <v>341</v>
      </c>
      <c r="C1401" s="15" t="s">
        <v>520</v>
      </c>
      <c r="D1401" s="15"/>
      <c r="F1401" s="18" t="str">
        <f aca="false">IF(B1401="","",IFERROR(INDEX(Materials!$B$2:$B$301,MATCH(B1401,Materials!$A$2:$A$301,0)),""))</f>
        <v>Solvent</v>
      </c>
      <c r="G1401" s="18" t="str">
        <f aca="true">IF(AND(A1401="",B1401=""),"",IF(A1401="","Missing product",IF(B1401="","Missing material",IF(COUNTIF(ProductList,A1401)=0,"Product not in Products list",IF(COUNTIF(MaterialList,B1401)=0,"Material not in Materials list","OK")))))</f>
        <v>OK</v>
      </c>
      <c r="H1401" s="18" t="str">
        <f aca="false">IF(F1401="Active",A1401&amp;"|"&amp;COUNTIFS(A$2:A1401,A1401,F$2:F1401,"Active"),"")</f>
        <v/>
      </c>
      <c r="I1401" s="18" t="str">
        <f aca="false">IF(B1401="","",IF(SUMPRODUCT(MAX((A$1:A1400=A1401)*(B$1:B1400=B1401)*ROW(A$1:A1400)))=0,C1401&amp;"",IF(C1401="",INDEX(I$1:I1400,SUMPRODUCT(MAX((A$1:A1400=A1401)*(B$1:B1400=B1401)*ROW(A$1:A1400)))),IF(INDEX(I$1:I1400,SUMPRODUCT(MAX((A$1:A1400=A1401)*(B$1:B1400=B1401)*ROW(A$1:A1400))))="",C1401&amp;"",INDEX(I$1:I1400,SUMPRODUCT(MAX((A$1:A1400=A1401)*(B$1:B1400=B1401)*ROW(A$1:A1400))))&amp;"; "&amp;C1401))))</f>
        <v>Primary Coating Solvent; Secondary Coating Solvent</v>
      </c>
      <c r="J1401" s="18" t="str">
        <f aca="false">IF(A1401="","",A1401&amp;"|"&amp;COUNTIF(A$2:A1401,A1401))</f>
        <v>Celer-X Forte|24</v>
      </c>
      <c r="K1401" s="18" t="n">
        <f aca="false">IF(OR(A1401="",B1401=""),0,IF(COUNTIFS(A$2:A1401,A1401,B$2:B1401,B1401)=1,1,0))</f>
        <v>0</v>
      </c>
    </row>
    <row r="1402" customFormat="false" ht="15" hidden="false" customHeight="false" outlineLevel="0" collapsed="false">
      <c r="A1402" s="15" t="s">
        <v>470</v>
      </c>
      <c r="B1402" s="15" t="s">
        <v>81</v>
      </c>
      <c r="C1402" s="15"/>
      <c r="D1402" s="15"/>
      <c r="F1402" s="18" t="str">
        <f aca="false">IF(B1402="","",IFERROR(INDEX(Materials!$B$2:$B$301,MATCH(B1402,Materials!$A$2:$A$301,0)),""))</f>
        <v>Active</v>
      </c>
      <c r="G1402" s="18" t="str">
        <f aca="true">IF(AND(A1402="",B1402=""),"",IF(A1402="","Missing product",IF(B1402="","Missing material",IF(COUNTIF(ProductList,A1402)=0,"Product not in Products list",IF(COUNTIF(MaterialList,B1402)=0,"Material not in Materials list","OK")))))</f>
        <v>OK</v>
      </c>
      <c r="H1402" s="18" t="str">
        <f aca="false">IF(F1402="Active",A1402&amp;"|"&amp;COUNTIFS(A$2:A1402,A1402,F$2:F1402,"Active"),"")</f>
        <v>Opti Woman 30 Cap|1</v>
      </c>
      <c r="I1402" s="18" t="str">
        <f aca="false">IF(B1402="","",IF(SUMPRODUCT(MAX((A$1:A1401=A1402)*(B$1:B1401=B1402)*ROW(A$1:A1401)))=0,C1402&amp;"",IF(C1402="",INDEX(I$1:I1401,SUMPRODUCT(MAX((A$1:A1401=A1402)*(B$1:B1401=B1402)*ROW(A$1:A1401)))),IF(INDEX(I$1:I1401,SUMPRODUCT(MAX((A$1:A1401=A1402)*(B$1:B1401=B1402)*ROW(A$1:A1401))))="",C1402&amp;"",INDEX(I$1:I1401,SUMPRODUCT(MAX((A$1:A1401=A1402)*(B$1:B1401=B1402)*ROW(A$1:A1401))))&amp;"; "&amp;C1402))))</f>
        <v/>
      </c>
      <c r="J1402" s="18" t="str">
        <f aca="false">IF(A1402="","",A1402&amp;"|"&amp;COUNTIF(A$2:A1402,A1402))</f>
        <v>Opti Woman 30 Cap|1</v>
      </c>
      <c r="K1402" s="18" t="n">
        <f aca="false">IF(OR(A1402="",B1402=""),0,IF(COUNTIFS(A$2:A1402,A1402,B$2:B1402,B1402)=1,1,0))</f>
        <v>1</v>
      </c>
    </row>
    <row r="1403" customFormat="false" ht="15" hidden="false" customHeight="false" outlineLevel="0" collapsed="false">
      <c r="A1403" s="15" t="s">
        <v>470</v>
      </c>
      <c r="B1403" s="15" t="s">
        <v>128</v>
      </c>
      <c r="C1403" s="15"/>
      <c r="D1403" s="15"/>
      <c r="F1403" s="18" t="str">
        <f aca="false">IF(B1403="","",IFERROR(INDEX(Materials!$B$2:$B$301,MATCH(B1403,Materials!$A$2:$A$301,0)),""))</f>
        <v>Active</v>
      </c>
      <c r="G1403" s="18" t="str">
        <f aca="true">IF(AND(A1403="",B1403=""),"",IF(A1403="","Missing product",IF(B1403="","Missing material",IF(COUNTIF(ProductList,A1403)=0,"Product not in Products list",IF(COUNTIF(MaterialList,B1403)=0,"Material not in Materials list","OK")))))</f>
        <v>OK</v>
      </c>
      <c r="H1403" s="18" t="str">
        <f aca="false">IF(F1403="Active",A1403&amp;"|"&amp;COUNTIFS(A$2:A1403,A1403,F$2:F1403,"Active"),"")</f>
        <v>Opti Woman 30 Cap|2</v>
      </c>
      <c r="I1403" s="18" t="str">
        <f aca="false">IF(B1403="","",IF(SUMPRODUCT(MAX((A$1:A1402=A1403)*(B$1:B1402=B1403)*ROW(A$1:A1402)))=0,C1403&amp;"",IF(C1403="",INDEX(I$1:I1402,SUMPRODUCT(MAX((A$1:A1402=A1403)*(B$1:B1402=B1403)*ROW(A$1:A1402)))),IF(INDEX(I$1:I1402,SUMPRODUCT(MAX((A$1:A1402=A1403)*(B$1:B1402=B1403)*ROW(A$1:A1402))))="",C1403&amp;"",INDEX(I$1:I1402,SUMPRODUCT(MAX((A$1:A1402=A1403)*(B$1:B1402=B1403)*ROW(A$1:A1402))))&amp;"; "&amp;C1403))))</f>
        <v/>
      </c>
      <c r="J1403" s="18" t="str">
        <f aca="false">IF(A1403="","",A1403&amp;"|"&amp;COUNTIF(A$2:A1403,A1403))</f>
        <v>Opti Woman 30 Cap|2</v>
      </c>
      <c r="K1403" s="18" t="n">
        <f aca="false">IF(OR(A1403="",B1403=""),0,IF(COUNTIFS(A$2:A1403,A1403,B$2:B1403,B1403)=1,1,0))</f>
        <v>1</v>
      </c>
    </row>
    <row r="1404" customFormat="false" ht="15" hidden="false" customHeight="false" outlineLevel="0" collapsed="false">
      <c r="A1404" s="15" t="s">
        <v>470</v>
      </c>
      <c r="B1404" s="15" t="s">
        <v>101</v>
      </c>
      <c r="C1404" s="15"/>
      <c r="D1404" s="15"/>
      <c r="F1404" s="18" t="str">
        <f aca="false">IF(B1404="","",IFERROR(INDEX(Materials!$B$2:$B$301,MATCH(B1404,Materials!$A$2:$A$301,0)),""))</f>
        <v>Active</v>
      </c>
      <c r="G1404" s="18" t="str">
        <f aca="true">IF(AND(A1404="",B1404=""),"",IF(A1404="","Missing product",IF(B1404="","Missing material",IF(COUNTIF(ProductList,A1404)=0,"Product not in Products list",IF(COUNTIF(MaterialList,B1404)=0,"Material not in Materials list","OK")))))</f>
        <v>OK</v>
      </c>
      <c r="H1404" s="18" t="str">
        <f aca="false">IF(F1404="Active",A1404&amp;"|"&amp;COUNTIFS(A$2:A1404,A1404,F$2:F1404,"Active"),"")</f>
        <v>Opti Woman 30 Cap|3</v>
      </c>
      <c r="I1404" s="18" t="str">
        <f aca="false">IF(B1404="","",IF(SUMPRODUCT(MAX((A$1:A1403=A1404)*(B$1:B1403=B1404)*ROW(A$1:A1403)))=0,C1404&amp;"",IF(C1404="",INDEX(I$1:I1403,SUMPRODUCT(MAX((A$1:A1403=A1404)*(B$1:B1403=B1404)*ROW(A$1:A1403)))),IF(INDEX(I$1:I1403,SUMPRODUCT(MAX((A$1:A1403=A1404)*(B$1:B1403=B1404)*ROW(A$1:A1403))))="",C1404&amp;"",INDEX(I$1:I1403,SUMPRODUCT(MAX((A$1:A1403=A1404)*(B$1:B1403=B1404)*ROW(A$1:A1403))))&amp;"; "&amp;C1404))))</f>
        <v/>
      </c>
      <c r="J1404" s="18" t="str">
        <f aca="false">IF(A1404="","",A1404&amp;"|"&amp;COUNTIF(A$2:A1404,A1404))</f>
        <v>Opti Woman 30 Cap|3</v>
      </c>
      <c r="K1404" s="18" t="n">
        <f aca="false">IF(OR(A1404="",B1404=""),0,IF(COUNTIFS(A$2:A1404,A1404,B$2:B1404,B1404)=1,1,0))</f>
        <v>1</v>
      </c>
    </row>
    <row r="1405" customFormat="false" ht="15" hidden="false" customHeight="false" outlineLevel="0" collapsed="false">
      <c r="A1405" s="15" t="s">
        <v>470</v>
      </c>
      <c r="B1405" s="15" t="s">
        <v>92</v>
      </c>
      <c r="C1405" s="15"/>
      <c r="D1405" s="15"/>
      <c r="F1405" s="18" t="str">
        <f aca="false">IF(B1405="","",IFERROR(INDEX(Materials!$B$2:$B$301,MATCH(B1405,Materials!$A$2:$A$301,0)),""))</f>
        <v>Active</v>
      </c>
      <c r="G1405" s="18" t="str">
        <f aca="true">IF(AND(A1405="",B1405=""),"",IF(A1405="","Missing product",IF(B1405="","Missing material",IF(COUNTIF(ProductList,A1405)=0,"Product not in Products list",IF(COUNTIF(MaterialList,B1405)=0,"Material not in Materials list","OK")))))</f>
        <v>OK</v>
      </c>
      <c r="H1405" s="18" t="str">
        <f aca="false">IF(F1405="Active",A1405&amp;"|"&amp;COUNTIFS(A$2:A1405,A1405,F$2:F1405,"Active"),"")</f>
        <v>Opti Woman 30 Cap|4</v>
      </c>
      <c r="I1405" s="18" t="str">
        <f aca="false">IF(B1405="","",IF(SUMPRODUCT(MAX((A$1:A1404=A1405)*(B$1:B1404=B1405)*ROW(A$1:A1404)))=0,C1405&amp;"",IF(C1405="",INDEX(I$1:I1404,SUMPRODUCT(MAX((A$1:A1404=A1405)*(B$1:B1404=B1405)*ROW(A$1:A1404)))),IF(INDEX(I$1:I1404,SUMPRODUCT(MAX((A$1:A1404=A1405)*(B$1:B1404=B1405)*ROW(A$1:A1404))))="",C1405&amp;"",INDEX(I$1:I1404,SUMPRODUCT(MAX((A$1:A1404=A1405)*(B$1:B1404=B1405)*ROW(A$1:A1404))))&amp;"; "&amp;C1405))))</f>
        <v/>
      </c>
      <c r="J1405" s="18" t="str">
        <f aca="false">IF(A1405="","",A1405&amp;"|"&amp;COUNTIF(A$2:A1405,A1405))</f>
        <v>Opti Woman 30 Cap|4</v>
      </c>
      <c r="K1405" s="18" t="n">
        <f aca="false">IF(OR(A1405="",B1405=""),0,IF(COUNTIFS(A$2:A1405,A1405,B$2:B1405,B1405)=1,1,0))</f>
        <v>1</v>
      </c>
    </row>
    <row r="1406" customFormat="false" ht="15" hidden="false" customHeight="false" outlineLevel="0" collapsed="false">
      <c r="A1406" s="15" t="s">
        <v>470</v>
      </c>
      <c r="B1406" s="15" t="s">
        <v>182</v>
      </c>
      <c r="C1406" s="15"/>
      <c r="D1406" s="15"/>
      <c r="F1406" s="18" t="str">
        <f aca="false">IF(B1406="","",IFERROR(INDEX(Materials!$B$2:$B$301,MATCH(B1406,Materials!$A$2:$A$301,0)),""))</f>
        <v>Active</v>
      </c>
      <c r="G1406" s="18" t="str">
        <f aca="true">IF(AND(A1406="",B1406=""),"",IF(A1406="","Missing product",IF(B1406="","Missing material",IF(COUNTIF(ProductList,A1406)=0,"Product not in Products list",IF(COUNTIF(MaterialList,B1406)=0,"Material not in Materials list","OK")))))</f>
        <v>OK</v>
      </c>
      <c r="H1406" s="18" t="str">
        <f aca="false">IF(F1406="Active",A1406&amp;"|"&amp;COUNTIFS(A$2:A1406,A1406,F$2:F1406,"Active"),"")</f>
        <v>Opti Woman 30 Cap|5</v>
      </c>
      <c r="I1406" s="18" t="str">
        <f aca="false">IF(B1406="","",IF(SUMPRODUCT(MAX((A$1:A1405=A1406)*(B$1:B1405=B1406)*ROW(A$1:A1405)))=0,C1406&amp;"",IF(C1406="",INDEX(I$1:I1405,SUMPRODUCT(MAX((A$1:A1405=A1406)*(B$1:B1405=B1406)*ROW(A$1:A1405)))),IF(INDEX(I$1:I1405,SUMPRODUCT(MAX((A$1:A1405=A1406)*(B$1:B1405=B1406)*ROW(A$1:A1405))))="",C1406&amp;"",INDEX(I$1:I1405,SUMPRODUCT(MAX((A$1:A1405=A1406)*(B$1:B1405=B1406)*ROW(A$1:A1405))))&amp;"; "&amp;C1406))))</f>
        <v/>
      </c>
      <c r="J1406" s="18" t="str">
        <f aca="false">IF(A1406="","",A1406&amp;"|"&amp;COUNTIF(A$2:A1406,A1406))</f>
        <v>Opti Woman 30 Cap|5</v>
      </c>
      <c r="K1406" s="18" t="n">
        <f aca="false">IF(OR(A1406="",B1406=""),0,IF(COUNTIFS(A$2:A1406,A1406,B$2:B1406,B1406)=1,1,0))</f>
        <v>1</v>
      </c>
    </row>
    <row r="1407" customFormat="false" ht="15" hidden="false" customHeight="false" outlineLevel="0" collapsed="false">
      <c r="A1407" s="15" t="s">
        <v>470</v>
      </c>
      <c r="B1407" s="15" t="s">
        <v>200</v>
      </c>
      <c r="C1407" s="15"/>
      <c r="D1407" s="15"/>
      <c r="F1407" s="18" t="str">
        <f aca="false">IF(B1407="","",IFERROR(INDEX(Materials!$B$2:$B$301,MATCH(B1407,Materials!$A$2:$A$301,0)),""))</f>
        <v>Active</v>
      </c>
      <c r="G1407" s="18" t="str">
        <f aca="true">IF(AND(A1407="",B1407=""),"",IF(A1407="","Missing product",IF(B1407="","Missing material",IF(COUNTIF(ProductList,A1407)=0,"Product not in Products list",IF(COUNTIF(MaterialList,B1407)=0,"Material not in Materials list","OK")))))</f>
        <v>OK</v>
      </c>
      <c r="H1407" s="18" t="str">
        <f aca="false">IF(F1407="Active",A1407&amp;"|"&amp;COUNTIFS(A$2:A1407,A1407,F$2:F1407,"Active"),"")</f>
        <v>Opti Woman 30 Cap|6</v>
      </c>
      <c r="I1407" s="18" t="str">
        <f aca="false">IF(B1407="","",IF(SUMPRODUCT(MAX((A$1:A1406=A1407)*(B$1:B1406=B1407)*ROW(A$1:A1406)))=0,C1407&amp;"",IF(C1407="",INDEX(I$1:I1406,SUMPRODUCT(MAX((A$1:A1406=A1407)*(B$1:B1406=B1407)*ROW(A$1:A1406)))),IF(INDEX(I$1:I1406,SUMPRODUCT(MAX((A$1:A1406=A1407)*(B$1:B1406=B1407)*ROW(A$1:A1406))))="",C1407&amp;"",INDEX(I$1:I1406,SUMPRODUCT(MAX((A$1:A1406=A1407)*(B$1:B1406=B1407)*ROW(A$1:A1406))))&amp;"; "&amp;C1407))))</f>
        <v/>
      </c>
      <c r="J1407" s="18" t="str">
        <f aca="false">IF(A1407="","",A1407&amp;"|"&amp;COUNTIF(A$2:A1407,A1407))</f>
        <v>Opti Woman 30 Cap|6</v>
      </c>
      <c r="K1407" s="18" t="n">
        <f aca="false">IF(OR(A1407="",B1407=""),0,IF(COUNTIFS(A$2:A1407,A1407,B$2:B1407,B1407)=1,1,0))</f>
        <v>1</v>
      </c>
    </row>
    <row r="1408" customFormat="false" ht="15" hidden="false" customHeight="false" outlineLevel="0" collapsed="false">
      <c r="A1408" s="15" t="s">
        <v>470</v>
      </c>
      <c r="B1408" s="15" t="s">
        <v>204</v>
      </c>
      <c r="C1408" s="15"/>
      <c r="D1408" s="15"/>
      <c r="F1408" s="18" t="str">
        <f aca="false">IF(B1408="","",IFERROR(INDEX(Materials!$B$2:$B$301,MATCH(B1408,Materials!$A$2:$A$301,0)),""))</f>
        <v>Active</v>
      </c>
      <c r="G1408" s="18" t="str">
        <f aca="true">IF(AND(A1408="",B1408=""),"",IF(A1408="","Missing product",IF(B1408="","Missing material",IF(COUNTIF(ProductList,A1408)=0,"Product not in Products list",IF(COUNTIF(MaterialList,B1408)=0,"Material not in Materials list","OK")))))</f>
        <v>OK</v>
      </c>
      <c r="H1408" s="18" t="str">
        <f aca="false">IF(F1408="Active",A1408&amp;"|"&amp;COUNTIFS(A$2:A1408,A1408,F$2:F1408,"Active"),"")</f>
        <v>Opti Woman 30 Cap|7</v>
      </c>
      <c r="I1408" s="18" t="str">
        <f aca="false">IF(B1408="","",IF(SUMPRODUCT(MAX((A$1:A1407=A1408)*(B$1:B1407=B1408)*ROW(A$1:A1407)))=0,C1408&amp;"",IF(C1408="",INDEX(I$1:I1407,SUMPRODUCT(MAX((A$1:A1407=A1408)*(B$1:B1407=B1408)*ROW(A$1:A1407)))),IF(INDEX(I$1:I1407,SUMPRODUCT(MAX((A$1:A1407=A1408)*(B$1:B1407=B1408)*ROW(A$1:A1407))))="",C1408&amp;"",INDEX(I$1:I1407,SUMPRODUCT(MAX((A$1:A1407=A1408)*(B$1:B1407=B1408)*ROW(A$1:A1407))))&amp;"; "&amp;C1408))))</f>
        <v/>
      </c>
      <c r="J1408" s="18" t="str">
        <f aca="false">IF(A1408="","",A1408&amp;"|"&amp;COUNTIF(A$2:A1408,A1408))</f>
        <v>Opti Woman 30 Cap|7</v>
      </c>
      <c r="K1408" s="18" t="n">
        <f aca="false">IF(OR(A1408="",B1408=""),0,IF(COUNTIFS(A$2:A1408,A1408,B$2:B1408,B1408)=1,1,0))</f>
        <v>1</v>
      </c>
    </row>
    <row r="1409" customFormat="false" ht="15" hidden="false" customHeight="false" outlineLevel="0" collapsed="false">
      <c r="A1409" s="15" t="s">
        <v>470</v>
      </c>
      <c r="B1409" s="15" t="s">
        <v>190</v>
      </c>
      <c r="C1409" s="15"/>
      <c r="D1409" s="15"/>
      <c r="F1409" s="18" t="str">
        <f aca="false">IF(B1409="","",IFERROR(INDEX(Materials!$B$2:$B$301,MATCH(B1409,Materials!$A$2:$A$301,0)),""))</f>
        <v>Active</v>
      </c>
      <c r="G1409" s="18" t="str">
        <f aca="true">IF(AND(A1409="",B1409=""),"",IF(A1409="","Missing product",IF(B1409="","Missing material",IF(COUNTIF(ProductList,A1409)=0,"Product not in Products list",IF(COUNTIF(MaterialList,B1409)=0,"Material not in Materials list","OK")))))</f>
        <v>OK</v>
      </c>
      <c r="H1409" s="18" t="str">
        <f aca="false">IF(F1409="Active",A1409&amp;"|"&amp;COUNTIFS(A$2:A1409,A1409,F$2:F1409,"Active"),"")</f>
        <v>Opti Woman 30 Cap|8</v>
      </c>
      <c r="I1409" s="18" t="str">
        <f aca="false">IF(B1409="","",IF(SUMPRODUCT(MAX((A$1:A1408=A1409)*(B$1:B1408=B1409)*ROW(A$1:A1408)))=0,C1409&amp;"",IF(C1409="",INDEX(I$1:I1408,SUMPRODUCT(MAX((A$1:A1408=A1409)*(B$1:B1408=B1409)*ROW(A$1:A1408)))),IF(INDEX(I$1:I1408,SUMPRODUCT(MAX((A$1:A1408=A1409)*(B$1:B1408=B1409)*ROW(A$1:A1408))))="",C1409&amp;"",INDEX(I$1:I1408,SUMPRODUCT(MAX((A$1:A1408=A1409)*(B$1:B1408=B1409)*ROW(A$1:A1408))))&amp;"; "&amp;C1409))))</f>
        <v/>
      </c>
      <c r="J1409" s="18" t="str">
        <f aca="false">IF(A1409="","",A1409&amp;"|"&amp;COUNTIF(A$2:A1409,A1409))</f>
        <v>Opti Woman 30 Cap|8</v>
      </c>
      <c r="K1409" s="18" t="n">
        <f aca="false">IF(OR(A1409="",B1409=""),0,IF(COUNTIFS(A$2:A1409,A1409,B$2:B1409,B1409)=1,1,0))</f>
        <v>1</v>
      </c>
    </row>
    <row r="1410" customFormat="false" ht="15" hidden="false" customHeight="false" outlineLevel="0" collapsed="false">
      <c r="A1410" s="15" t="s">
        <v>470</v>
      </c>
      <c r="B1410" s="15" t="s">
        <v>171</v>
      </c>
      <c r="C1410" s="15"/>
      <c r="D1410" s="15"/>
      <c r="F1410" s="18" t="str">
        <f aca="false">IF(B1410="","",IFERROR(INDEX(Materials!$B$2:$B$301,MATCH(B1410,Materials!$A$2:$A$301,0)),""))</f>
        <v>Active</v>
      </c>
      <c r="G1410" s="18" t="str">
        <f aca="true">IF(AND(A1410="",B1410=""),"",IF(A1410="","Missing product",IF(B1410="","Missing material",IF(COUNTIF(ProductList,A1410)=0,"Product not in Products list",IF(COUNTIF(MaterialList,B1410)=0,"Material not in Materials list","OK")))))</f>
        <v>OK</v>
      </c>
      <c r="H1410" s="18" t="str">
        <f aca="false">IF(F1410="Active",A1410&amp;"|"&amp;COUNTIFS(A$2:A1410,A1410,F$2:F1410,"Active"),"")</f>
        <v>Opti Woman 30 Cap|9</v>
      </c>
      <c r="I1410" s="18" t="str">
        <f aca="false">IF(B1410="","",IF(SUMPRODUCT(MAX((A$1:A1409=A1410)*(B$1:B1409=B1410)*ROW(A$1:A1409)))=0,C1410&amp;"",IF(C1410="",INDEX(I$1:I1409,SUMPRODUCT(MAX((A$1:A1409=A1410)*(B$1:B1409=B1410)*ROW(A$1:A1409)))),IF(INDEX(I$1:I1409,SUMPRODUCT(MAX((A$1:A1409=A1410)*(B$1:B1409=B1410)*ROW(A$1:A1409))))="",C1410&amp;"",INDEX(I$1:I1409,SUMPRODUCT(MAX((A$1:A1409=A1410)*(B$1:B1409=B1410)*ROW(A$1:A1409))))&amp;"; "&amp;C1410))))</f>
        <v/>
      </c>
      <c r="J1410" s="18" t="str">
        <f aca="false">IF(A1410="","",A1410&amp;"|"&amp;COUNTIF(A$2:A1410,A1410))</f>
        <v>Opti Woman 30 Cap|9</v>
      </c>
      <c r="K1410" s="18" t="n">
        <f aca="false">IF(OR(A1410="",B1410=""),0,IF(COUNTIFS(A$2:A1410,A1410,B$2:B1410,B1410)=1,1,0))</f>
        <v>1</v>
      </c>
    </row>
    <row r="1411" customFormat="false" ht="15" hidden="false" customHeight="false" outlineLevel="0" collapsed="false">
      <c r="A1411" s="15" t="s">
        <v>470</v>
      </c>
      <c r="B1411" s="15" t="s">
        <v>89</v>
      </c>
      <c r="C1411" s="15"/>
      <c r="D1411" s="15"/>
      <c r="F1411" s="18" t="str">
        <f aca="false">IF(B1411="","",IFERROR(INDEX(Materials!$B$2:$B$301,MATCH(B1411,Materials!$A$2:$A$301,0)),""))</f>
        <v>Active</v>
      </c>
      <c r="G1411" s="18" t="str">
        <f aca="true">IF(AND(A1411="",B1411=""),"",IF(A1411="","Missing product",IF(B1411="","Missing material",IF(COUNTIF(ProductList,A1411)=0,"Product not in Products list",IF(COUNTIF(MaterialList,B1411)=0,"Material not in Materials list","OK")))))</f>
        <v>OK</v>
      </c>
      <c r="H1411" s="18" t="str">
        <f aca="false">IF(F1411="Active",A1411&amp;"|"&amp;COUNTIFS(A$2:A1411,A1411,F$2:F1411,"Active"),"")</f>
        <v>Opti Woman 30 Cap|10</v>
      </c>
      <c r="I1411" s="18" t="str">
        <f aca="false">IF(B1411="","",IF(SUMPRODUCT(MAX((A$1:A1410=A1411)*(B$1:B1410=B1411)*ROW(A$1:A1410)))=0,C1411&amp;"",IF(C1411="",INDEX(I$1:I1410,SUMPRODUCT(MAX((A$1:A1410=A1411)*(B$1:B1410=B1411)*ROW(A$1:A1410)))),IF(INDEX(I$1:I1410,SUMPRODUCT(MAX((A$1:A1410=A1411)*(B$1:B1410=B1411)*ROW(A$1:A1410))))="",C1411&amp;"",INDEX(I$1:I1410,SUMPRODUCT(MAX((A$1:A1410=A1411)*(B$1:B1410=B1411)*ROW(A$1:A1410))))&amp;"; "&amp;C1411))))</f>
        <v/>
      </c>
      <c r="J1411" s="18" t="str">
        <f aca="false">IF(A1411="","",A1411&amp;"|"&amp;COUNTIF(A$2:A1411,A1411))</f>
        <v>Opti Woman 30 Cap|10</v>
      </c>
      <c r="K1411" s="18" t="n">
        <f aca="false">IF(OR(A1411="",B1411=""),0,IF(COUNTIFS(A$2:A1411,A1411,B$2:B1411,B1411)=1,1,0))</f>
        <v>1</v>
      </c>
    </row>
    <row r="1412" customFormat="false" ht="15" hidden="false" customHeight="false" outlineLevel="0" collapsed="false">
      <c r="A1412" s="15" t="s">
        <v>470</v>
      </c>
      <c r="B1412" s="15" t="s">
        <v>186</v>
      </c>
      <c r="C1412" s="15"/>
      <c r="D1412" s="15"/>
      <c r="F1412" s="18" t="str">
        <f aca="false">IF(B1412="","",IFERROR(INDEX(Materials!$B$2:$B$301,MATCH(B1412,Materials!$A$2:$A$301,0)),""))</f>
        <v>Active</v>
      </c>
      <c r="G1412" s="18" t="str">
        <f aca="true">IF(AND(A1412="",B1412=""),"",IF(A1412="","Missing product",IF(B1412="","Missing material",IF(COUNTIF(ProductList,A1412)=0,"Product not in Products list",IF(COUNTIF(MaterialList,B1412)=0,"Material not in Materials list","OK")))))</f>
        <v>OK</v>
      </c>
      <c r="H1412" s="18" t="str">
        <f aca="false">IF(F1412="Active",A1412&amp;"|"&amp;COUNTIFS(A$2:A1412,A1412,F$2:F1412,"Active"),"")</f>
        <v>Opti Woman 30 Cap|11</v>
      </c>
      <c r="I1412" s="18" t="str">
        <f aca="false">IF(B1412="","",IF(SUMPRODUCT(MAX((A$1:A1411=A1412)*(B$1:B1411=B1412)*ROW(A$1:A1411)))=0,C1412&amp;"",IF(C1412="",INDEX(I$1:I1411,SUMPRODUCT(MAX((A$1:A1411=A1412)*(B$1:B1411=B1412)*ROW(A$1:A1411)))),IF(INDEX(I$1:I1411,SUMPRODUCT(MAX((A$1:A1411=A1412)*(B$1:B1411=B1412)*ROW(A$1:A1411))))="",C1412&amp;"",INDEX(I$1:I1411,SUMPRODUCT(MAX((A$1:A1411=A1412)*(B$1:B1411=B1412)*ROW(A$1:A1411))))&amp;"; "&amp;C1412))))</f>
        <v/>
      </c>
      <c r="J1412" s="18" t="str">
        <f aca="false">IF(A1412="","",A1412&amp;"|"&amp;COUNTIF(A$2:A1412,A1412))</f>
        <v>Opti Woman 30 Cap|11</v>
      </c>
      <c r="K1412" s="18" t="n">
        <f aca="false">IF(OR(A1412="",B1412=""),0,IF(COUNTIFS(A$2:A1412,A1412,B$2:B1412,B1412)=1,1,0))</f>
        <v>1</v>
      </c>
    </row>
    <row r="1413" customFormat="false" ht="15" hidden="false" customHeight="false" outlineLevel="0" collapsed="false">
      <c r="A1413" s="15" t="s">
        <v>470</v>
      </c>
      <c r="B1413" s="15" t="s">
        <v>158</v>
      </c>
      <c r="C1413" s="15"/>
      <c r="D1413" s="15"/>
      <c r="F1413" s="18" t="str">
        <f aca="false">IF(B1413="","",IFERROR(INDEX(Materials!$B$2:$B$301,MATCH(B1413,Materials!$A$2:$A$301,0)),""))</f>
        <v>Active</v>
      </c>
      <c r="G1413" s="18" t="str">
        <f aca="true">IF(AND(A1413="",B1413=""),"",IF(A1413="","Missing product",IF(B1413="","Missing material",IF(COUNTIF(ProductList,A1413)=0,"Product not in Products list",IF(COUNTIF(MaterialList,B1413)=0,"Material not in Materials list","OK")))))</f>
        <v>OK</v>
      </c>
      <c r="H1413" s="18" t="str">
        <f aca="false">IF(F1413="Active",A1413&amp;"|"&amp;COUNTIFS(A$2:A1413,A1413,F$2:F1413,"Active"),"")</f>
        <v>Opti Woman 30 Cap|12</v>
      </c>
      <c r="I1413" s="18" t="str">
        <f aca="false">IF(B1413="","",IF(SUMPRODUCT(MAX((A$1:A1412=A1413)*(B$1:B1412=B1413)*ROW(A$1:A1412)))=0,C1413&amp;"",IF(C1413="",INDEX(I$1:I1412,SUMPRODUCT(MAX((A$1:A1412=A1413)*(B$1:B1412=B1413)*ROW(A$1:A1412)))),IF(INDEX(I$1:I1412,SUMPRODUCT(MAX((A$1:A1412=A1413)*(B$1:B1412=B1413)*ROW(A$1:A1412))))="",C1413&amp;"",INDEX(I$1:I1412,SUMPRODUCT(MAX((A$1:A1412=A1413)*(B$1:B1412=B1413)*ROW(A$1:A1412))))&amp;"; "&amp;C1413))))</f>
        <v/>
      </c>
      <c r="J1413" s="18" t="str">
        <f aca="false">IF(A1413="","",A1413&amp;"|"&amp;COUNTIF(A$2:A1413,A1413))</f>
        <v>Opti Woman 30 Cap|12</v>
      </c>
      <c r="K1413" s="18" t="n">
        <f aca="false">IF(OR(A1413="",B1413=""),0,IF(COUNTIFS(A$2:A1413,A1413,B$2:B1413,B1413)=1,1,0))</f>
        <v>1</v>
      </c>
    </row>
    <row r="1414" customFormat="false" ht="15" hidden="false" customHeight="false" outlineLevel="0" collapsed="false">
      <c r="A1414" s="15" t="s">
        <v>470</v>
      </c>
      <c r="B1414" s="15" t="s">
        <v>214</v>
      </c>
      <c r="C1414" s="15"/>
      <c r="D1414" s="15"/>
      <c r="F1414" s="18" t="str">
        <f aca="false">IF(B1414="","",IFERROR(INDEX(Materials!$B$2:$B$301,MATCH(B1414,Materials!$A$2:$A$301,0)),""))</f>
        <v>Active</v>
      </c>
      <c r="G1414" s="18" t="str">
        <f aca="true">IF(AND(A1414="",B1414=""),"",IF(A1414="","Missing product",IF(B1414="","Missing material",IF(COUNTIF(ProductList,A1414)=0,"Product not in Products list",IF(COUNTIF(MaterialList,B1414)=0,"Material not in Materials list","OK")))))</f>
        <v>OK</v>
      </c>
      <c r="H1414" s="18" t="str">
        <f aca="false">IF(F1414="Active",A1414&amp;"|"&amp;COUNTIFS(A$2:A1414,A1414,F$2:F1414,"Active"),"")</f>
        <v>Opti Woman 30 Cap|13</v>
      </c>
      <c r="I1414" s="18" t="str">
        <f aca="false">IF(B1414="","",IF(SUMPRODUCT(MAX((A$1:A1413=A1414)*(B$1:B1413=B1414)*ROW(A$1:A1413)))=0,C1414&amp;"",IF(C1414="",INDEX(I$1:I1413,SUMPRODUCT(MAX((A$1:A1413=A1414)*(B$1:B1413=B1414)*ROW(A$1:A1413)))),IF(INDEX(I$1:I1413,SUMPRODUCT(MAX((A$1:A1413=A1414)*(B$1:B1413=B1414)*ROW(A$1:A1413))))="",C1414&amp;"",INDEX(I$1:I1413,SUMPRODUCT(MAX((A$1:A1413=A1414)*(B$1:B1413=B1414)*ROW(A$1:A1413))))&amp;"; "&amp;C1414))))</f>
        <v/>
      </c>
      <c r="J1414" s="18" t="str">
        <f aca="false">IF(A1414="","",A1414&amp;"|"&amp;COUNTIF(A$2:A1414,A1414))</f>
        <v>Opti Woman 30 Cap|13</v>
      </c>
      <c r="K1414" s="18" t="n">
        <f aca="false">IF(OR(A1414="",B1414=""),0,IF(COUNTIFS(A$2:A1414,A1414,B$2:B1414,B1414)=1,1,0))</f>
        <v>1</v>
      </c>
    </row>
    <row r="1415" customFormat="false" ht="15" hidden="false" customHeight="false" outlineLevel="0" collapsed="false">
      <c r="A1415" s="15" t="s">
        <v>470</v>
      </c>
      <c r="B1415" s="15" t="s">
        <v>87</v>
      </c>
      <c r="C1415" s="15"/>
      <c r="D1415" s="15"/>
      <c r="F1415" s="18" t="str">
        <f aca="false">IF(B1415="","",IFERROR(INDEX(Materials!$B$2:$B$301,MATCH(B1415,Materials!$A$2:$A$301,0)),""))</f>
        <v>Active</v>
      </c>
      <c r="G1415" s="18" t="str">
        <f aca="true">IF(AND(A1415="",B1415=""),"",IF(A1415="","Missing product",IF(B1415="","Missing material",IF(COUNTIF(ProductList,A1415)=0,"Product not in Products list",IF(COUNTIF(MaterialList,B1415)=0,"Material not in Materials list","OK")))))</f>
        <v>OK</v>
      </c>
      <c r="H1415" s="18" t="str">
        <f aca="false">IF(F1415="Active",A1415&amp;"|"&amp;COUNTIFS(A$2:A1415,A1415,F$2:F1415,"Active"),"")</f>
        <v>Opti Woman 30 Cap|14</v>
      </c>
      <c r="I1415" s="18" t="str">
        <f aca="false">IF(B1415="","",IF(SUMPRODUCT(MAX((A$1:A1414=A1415)*(B$1:B1414=B1415)*ROW(A$1:A1414)))=0,C1415&amp;"",IF(C1415="",INDEX(I$1:I1414,SUMPRODUCT(MAX((A$1:A1414=A1415)*(B$1:B1414=B1415)*ROW(A$1:A1414)))),IF(INDEX(I$1:I1414,SUMPRODUCT(MAX((A$1:A1414=A1415)*(B$1:B1414=B1415)*ROW(A$1:A1414))))="",C1415&amp;"",INDEX(I$1:I1414,SUMPRODUCT(MAX((A$1:A1414=A1415)*(B$1:B1414=B1415)*ROW(A$1:A1414))))&amp;"; "&amp;C1415))))</f>
        <v/>
      </c>
      <c r="J1415" s="18" t="str">
        <f aca="false">IF(A1415="","",A1415&amp;"|"&amp;COUNTIF(A$2:A1415,A1415))</f>
        <v>Opti Woman 30 Cap|14</v>
      </c>
      <c r="K1415" s="18" t="n">
        <f aca="false">IF(OR(A1415="",B1415=""),0,IF(COUNTIFS(A$2:A1415,A1415,B$2:B1415,B1415)=1,1,0))</f>
        <v>1</v>
      </c>
    </row>
    <row r="1416" customFormat="false" ht="15" hidden="false" customHeight="false" outlineLevel="0" collapsed="false">
      <c r="A1416" s="15" t="s">
        <v>470</v>
      </c>
      <c r="B1416" s="15" t="s">
        <v>124</v>
      </c>
      <c r="C1416" s="15"/>
      <c r="D1416" s="15"/>
      <c r="F1416" s="18" t="str">
        <f aca="false">IF(B1416="","",IFERROR(INDEX(Materials!$B$2:$B$301,MATCH(B1416,Materials!$A$2:$A$301,0)),""))</f>
        <v>Active</v>
      </c>
      <c r="G1416" s="18" t="str">
        <f aca="true">IF(AND(A1416="",B1416=""),"",IF(A1416="","Missing product",IF(B1416="","Missing material",IF(COUNTIF(ProductList,A1416)=0,"Product not in Products list",IF(COUNTIF(MaterialList,B1416)=0,"Material not in Materials list","OK")))))</f>
        <v>OK</v>
      </c>
      <c r="H1416" s="18" t="str">
        <f aca="false">IF(F1416="Active",A1416&amp;"|"&amp;COUNTIFS(A$2:A1416,A1416,F$2:F1416,"Active"),"")</f>
        <v>Opti Woman 30 Cap|15</v>
      </c>
      <c r="I1416" s="18" t="str">
        <f aca="false">IF(B1416="","",IF(SUMPRODUCT(MAX((A$1:A1415=A1416)*(B$1:B1415=B1416)*ROW(A$1:A1415)))=0,C1416&amp;"",IF(C1416="",INDEX(I$1:I1415,SUMPRODUCT(MAX((A$1:A1415=A1416)*(B$1:B1415=B1416)*ROW(A$1:A1415)))),IF(INDEX(I$1:I1415,SUMPRODUCT(MAX((A$1:A1415=A1416)*(B$1:B1415=B1416)*ROW(A$1:A1415))))="",C1416&amp;"",INDEX(I$1:I1415,SUMPRODUCT(MAX((A$1:A1415=A1416)*(B$1:B1415=B1416)*ROW(A$1:A1415))))&amp;"; "&amp;C1416))))</f>
        <v/>
      </c>
      <c r="J1416" s="18" t="str">
        <f aca="false">IF(A1416="","",A1416&amp;"|"&amp;COUNTIF(A$2:A1416,A1416))</f>
        <v>Opti Woman 30 Cap|15</v>
      </c>
      <c r="K1416" s="18" t="n">
        <f aca="false">IF(OR(A1416="",B1416=""),0,IF(COUNTIFS(A$2:A1416,A1416,B$2:B1416,B1416)=1,1,0))</f>
        <v>1</v>
      </c>
    </row>
    <row r="1417" customFormat="false" ht="15" hidden="false" customHeight="false" outlineLevel="0" collapsed="false">
      <c r="A1417" s="15" t="s">
        <v>470</v>
      </c>
      <c r="B1417" s="15" t="s">
        <v>197</v>
      </c>
      <c r="C1417" s="15"/>
      <c r="D1417" s="15"/>
      <c r="F1417" s="18" t="str">
        <f aca="false">IF(B1417="","",IFERROR(INDEX(Materials!$B$2:$B$301,MATCH(B1417,Materials!$A$2:$A$301,0)),""))</f>
        <v>Active</v>
      </c>
      <c r="G1417" s="18" t="str">
        <f aca="true">IF(AND(A1417="",B1417=""),"",IF(A1417="","Missing product",IF(B1417="","Missing material",IF(COUNTIF(ProductList,A1417)=0,"Product not in Products list",IF(COUNTIF(MaterialList,B1417)=0,"Material not in Materials list","OK")))))</f>
        <v>OK</v>
      </c>
      <c r="H1417" s="18" t="str">
        <f aca="false">IF(F1417="Active",A1417&amp;"|"&amp;COUNTIFS(A$2:A1417,A1417,F$2:F1417,"Active"),"")</f>
        <v>Opti Woman 30 Cap|16</v>
      </c>
      <c r="I1417" s="18" t="str">
        <f aca="false">IF(B1417="","",IF(SUMPRODUCT(MAX((A$1:A1416=A1417)*(B$1:B1416=B1417)*ROW(A$1:A1416)))=0,C1417&amp;"",IF(C1417="",INDEX(I$1:I1416,SUMPRODUCT(MAX((A$1:A1416=A1417)*(B$1:B1416=B1417)*ROW(A$1:A1416)))),IF(INDEX(I$1:I1416,SUMPRODUCT(MAX((A$1:A1416=A1417)*(B$1:B1416=B1417)*ROW(A$1:A1416))))="",C1417&amp;"",INDEX(I$1:I1416,SUMPRODUCT(MAX((A$1:A1416=A1417)*(B$1:B1416=B1417)*ROW(A$1:A1416))))&amp;"; "&amp;C1417))))</f>
        <v/>
      </c>
      <c r="J1417" s="18" t="str">
        <f aca="false">IF(A1417="","",A1417&amp;"|"&amp;COUNTIF(A$2:A1417,A1417))</f>
        <v>Opti Woman 30 Cap|16</v>
      </c>
      <c r="K1417" s="18" t="n">
        <f aca="false">IF(OR(A1417="",B1417=""),0,IF(COUNTIFS(A$2:A1417,A1417,B$2:B1417,B1417)=1,1,0))</f>
        <v>1</v>
      </c>
    </row>
    <row r="1418" customFormat="false" ht="15" hidden="false" customHeight="false" outlineLevel="0" collapsed="false">
      <c r="A1418" s="15" t="s">
        <v>470</v>
      </c>
      <c r="B1418" s="15" t="s">
        <v>168</v>
      </c>
      <c r="C1418" s="15"/>
      <c r="D1418" s="15"/>
      <c r="F1418" s="18" t="str">
        <f aca="false">IF(B1418="","",IFERROR(INDEX(Materials!$B$2:$B$301,MATCH(B1418,Materials!$A$2:$A$301,0)),""))</f>
        <v>Active</v>
      </c>
      <c r="G1418" s="18" t="str">
        <f aca="true">IF(AND(A1418="",B1418=""),"",IF(A1418="","Missing product",IF(B1418="","Missing material",IF(COUNTIF(ProductList,A1418)=0,"Product not in Products list",IF(COUNTIF(MaterialList,B1418)=0,"Material not in Materials list","OK")))))</f>
        <v>OK</v>
      </c>
      <c r="H1418" s="18" t="str">
        <f aca="false">IF(F1418="Active",A1418&amp;"|"&amp;COUNTIFS(A$2:A1418,A1418,F$2:F1418,"Active"),"")</f>
        <v>Opti Woman 30 Cap|17</v>
      </c>
      <c r="I1418" s="18" t="str">
        <f aca="false">IF(B1418="","",IF(SUMPRODUCT(MAX((A$1:A1417=A1418)*(B$1:B1417=B1418)*ROW(A$1:A1417)))=0,C1418&amp;"",IF(C1418="",INDEX(I$1:I1417,SUMPRODUCT(MAX((A$1:A1417=A1418)*(B$1:B1417=B1418)*ROW(A$1:A1417)))),IF(INDEX(I$1:I1417,SUMPRODUCT(MAX((A$1:A1417=A1418)*(B$1:B1417=B1418)*ROW(A$1:A1417))))="",C1418&amp;"",INDEX(I$1:I1417,SUMPRODUCT(MAX((A$1:A1417=A1418)*(B$1:B1417=B1418)*ROW(A$1:A1417))))&amp;"; "&amp;C1418))))</f>
        <v/>
      </c>
      <c r="J1418" s="18" t="str">
        <f aca="false">IF(A1418="","",A1418&amp;"|"&amp;COUNTIF(A$2:A1418,A1418))</f>
        <v>Opti Woman 30 Cap|17</v>
      </c>
      <c r="K1418" s="18" t="n">
        <f aca="false">IF(OR(A1418="",B1418=""),0,IF(COUNTIFS(A$2:A1418,A1418,B$2:B1418,B1418)=1,1,0))</f>
        <v>1</v>
      </c>
    </row>
    <row r="1419" customFormat="false" ht="15" hidden="false" customHeight="false" outlineLevel="0" collapsed="false">
      <c r="A1419" s="15" t="s">
        <v>470</v>
      </c>
      <c r="B1419" s="15" t="s">
        <v>111</v>
      </c>
      <c r="C1419" s="15"/>
      <c r="D1419" s="15"/>
      <c r="F1419" s="18" t="str">
        <f aca="false">IF(B1419="","",IFERROR(INDEX(Materials!$B$2:$B$301,MATCH(B1419,Materials!$A$2:$A$301,0)),""))</f>
        <v>Active</v>
      </c>
      <c r="G1419" s="18" t="str">
        <f aca="true">IF(AND(A1419="",B1419=""),"",IF(A1419="","Missing product",IF(B1419="","Missing material",IF(COUNTIF(ProductList,A1419)=0,"Product not in Products list",IF(COUNTIF(MaterialList,B1419)=0,"Material not in Materials list","OK")))))</f>
        <v>OK</v>
      </c>
      <c r="H1419" s="18" t="str">
        <f aca="false">IF(F1419="Active",A1419&amp;"|"&amp;COUNTIFS(A$2:A1419,A1419,F$2:F1419,"Active"),"")</f>
        <v>Opti Woman 30 Cap|18</v>
      </c>
      <c r="I1419" s="18" t="str">
        <f aca="false">IF(B1419="","",IF(SUMPRODUCT(MAX((A$1:A1418=A1419)*(B$1:B1418=B1419)*ROW(A$1:A1418)))=0,C1419&amp;"",IF(C1419="",INDEX(I$1:I1418,SUMPRODUCT(MAX((A$1:A1418=A1419)*(B$1:B1418=B1419)*ROW(A$1:A1418)))),IF(INDEX(I$1:I1418,SUMPRODUCT(MAX((A$1:A1418=A1419)*(B$1:B1418=B1419)*ROW(A$1:A1418))))="",C1419&amp;"",INDEX(I$1:I1418,SUMPRODUCT(MAX((A$1:A1418=A1419)*(B$1:B1418=B1419)*ROW(A$1:A1418))))&amp;"; "&amp;C1419))))</f>
        <v/>
      </c>
      <c r="J1419" s="18" t="str">
        <f aca="false">IF(A1419="","",A1419&amp;"|"&amp;COUNTIF(A$2:A1419,A1419))</f>
        <v>Opti Woman 30 Cap|18</v>
      </c>
      <c r="K1419" s="18" t="n">
        <f aca="false">IF(OR(A1419="",B1419=""),0,IF(COUNTIFS(A$2:A1419,A1419,B$2:B1419,B1419)=1,1,0))</f>
        <v>1</v>
      </c>
    </row>
    <row r="1420" customFormat="false" ht="15" hidden="false" customHeight="false" outlineLevel="0" collapsed="false">
      <c r="A1420" s="15" t="s">
        <v>470</v>
      </c>
      <c r="B1420" s="15" t="s">
        <v>270</v>
      </c>
      <c r="C1420" s="15" t="s">
        <v>489</v>
      </c>
      <c r="D1420" s="15"/>
      <c r="F1420" s="18" t="str">
        <f aca="false">IF(B1420="","",IFERROR(INDEX(Materials!$B$2:$B$301,MATCH(B1420,Materials!$A$2:$A$301,0)),""))</f>
        <v>Filler / Diluent</v>
      </c>
      <c r="G1420" s="18" t="str">
        <f aca="true">IF(AND(A1420="",B1420=""),"",IF(A1420="","Missing product",IF(B1420="","Missing material",IF(COUNTIF(ProductList,A1420)=0,"Product not in Products list",IF(COUNTIF(MaterialList,B1420)=0,"Material not in Materials list","OK")))))</f>
        <v>OK</v>
      </c>
      <c r="H1420" s="18" t="str">
        <f aca="false">IF(F1420="Active",A1420&amp;"|"&amp;COUNTIFS(A$2:A1420,A1420,F$2:F1420,"Active"),"")</f>
        <v/>
      </c>
      <c r="I1420" s="18" t="str">
        <f aca="false">IF(B1420="","",IF(SUMPRODUCT(MAX((A$1:A1419=A1420)*(B$1:B1419=B1420)*ROW(A$1:A1419)))=0,C1420&amp;"",IF(C1420="",INDEX(I$1:I1419,SUMPRODUCT(MAX((A$1:A1419=A1420)*(B$1:B1419=B1420)*ROW(A$1:A1419)))),IF(INDEX(I$1:I1419,SUMPRODUCT(MAX((A$1:A1419=A1420)*(B$1:B1419=B1420)*ROW(A$1:A1419))))="",C1420&amp;"",INDEX(I$1:I1419,SUMPRODUCT(MAX((A$1:A1419=A1420)*(B$1:B1419=B1420)*ROW(A$1:A1419))))&amp;"; "&amp;C1420))))</f>
        <v>Intra-granular</v>
      </c>
      <c r="J1420" s="18" t="str">
        <f aca="false">IF(A1420="","",A1420&amp;"|"&amp;COUNTIF(A$2:A1420,A1420))</f>
        <v>Opti Woman 30 Cap|19</v>
      </c>
      <c r="K1420" s="18" t="n">
        <f aca="false">IF(OR(A1420="",B1420=""),0,IF(COUNTIFS(A$2:A1420,A1420,B$2:B1420,B1420)=1,1,0))</f>
        <v>1</v>
      </c>
    </row>
    <row r="1421" customFormat="false" ht="15" hidden="false" customHeight="false" outlineLevel="0" collapsed="false">
      <c r="A1421" s="15" t="s">
        <v>470</v>
      </c>
      <c r="B1421" s="15" t="s">
        <v>219</v>
      </c>
      <c r="C1421" s="15" t="s">
        <v>220</v>
      </c>
      <c r="D1421" s="15"/>
      <c r="F1421" s="18" t="str">
        <f aca="false">IF(B1421="","",IFERROR(INDEX(Materials!$B$2:$B$301,MATCH(B1421,Materials!$A$2:$A$301,0)),""))</f>
        <v>Binder</v>
      </c>
      <c r="G1421" s="18" t="str">
        <f aca="true">IF(AND(A1421="",B1421=""),"",IF(A1421="","Missing product",IF(B1421="","Missing material",IF(COUNTIF(ProductList,A1421)=0,"Product not in Products list",IF(COUNTIF(MaterialList,B1421)=0,"Material not in Materials list","OK")))))</f>
        <v>OK</v>
      </c>
      <c r="H1421" s="18" t="str">
        <f aca="false">IF(F1421="Active",A1421&amp;"|"&amp;COUNTIFS(A$2:A1421,A1421,F$2:F1421,"Active"),"")</f>
        <v/>
      </c>
      <c r="I1421" s="18" t="str">
        <f aca="false">IF(B1421="","",IF(SUMPRODUCT(MAX((A$1:A1420=A1421)*(B$1:B1420=B1421)*ROW(A$1:A1420)))=0,C1421&amp;"",IF(C1421="",INDEX(I$1:I1420,SUMPRODUCT(MAX((A$1:A1420=A1421)*(B$1:B1420=B1421)*ROW(A$1:A1420)))),IF(INDEX(I$1:I1420,SUMPRODUCT(MAX((A$1:A1420=A1421)*(B$1:B1420=B1421)*ROW(A$1:A1420))))="",C1421&amp;"",INDEX(I$1:I1420,SUMPRODUCT(MAX((A$1:A1420=A1421)*(B$1:B1420=B1421)*ROW(A$1:A1420))))&amp;"; "&amp;C1421))))</f>
        <v>Binder</v>
      </c>
      <c r="J1421" s="18" t="str">
        <f aca="false">IF(A1421="","",A1421&amp;"|"&amp;COUNTIF(A$2:A1421,A1421))</f>
        <v>Opti Woman 30 Cap|20</v>
      </c>
      <c r="K1421" s="18" t="n">
        <f aca="false">IF(OR(A1421="",B1421=""),0,IF(COUNTIFS(A$2:A1421,A1421,B$2:B1421,B1421)=1,1,0))</f>
        <v>1</v>
      </c>
    </row>
    <row r="1422" customFormat="false" ht="15" hidden="false" customHeight="false" outlineLevel="0" collapsed="false">
      <c r="A1422" s="15" t="s">
        <v>470</v>
      </c>
      <c r="B1422" s="15" t="s">
        <v>338</v>
      </c>
      <c r="C1422" s="15" t="s">
        <v>491</v>
      </c>
      <c r="D1422" s="15"/>
      <c r="F1422" s="18" t="str">
        <f aca="false">IF(B1422="","",IFERROR(INDEX(Materials!$B$2:$B$301,MATCH(B1422,Materials!$A$2:$A$301,0)),""))</f>
        <v>Solvent</v>
      </c>
      <c r="G1422" s="18" t="str">
        <f aca="true">IF(AND(A1422="",B1422=""),"",IF(A1422="","Missing product",IF(B1422="","Missing material",IF(COUNTIF(ProductList,A1422)=0,"Product not in Products list",IF(COUNTIF(MaterialList,B1422)=0,"Material not in Materials list","OK")))))</f>
        <v>OK</v>
      </c>
      <c r="H1422" s="18" t="str">
        <f aca="false">IF(F1422="Active",A1422&amp;"|"&amp;COUNTIFS(A$2:A1422,A1422,F$2:F1422,"Active"),"")</f>
        <v/>
      </c>
      <c r="I1422" s="18" t="str">
        <f aca="false">IF(B1422="","",IF(SUMPRODUCT(MAX((A$1:A1421=A1422)*(B$1:B1421=B1422)*ROW(A$1:A1421)))=0,C1422&amp;"",IF(C1422="",INDEX(I$1:I1421,SUMPRODUCT(MAX((A$1:A1421=A1422)*(B$1:B1421=B1422)*ROW(A$1:A1421)))),IF(INDEX(I$1:I1421,SUMPRODUCT(MAX((A$1:A1421=A1422)*(B$1:B1421=B1422)*ROW(A$1:A1421))))="",C1422&amp;"",INDEX(I$1:I1421,SUMPRODUCT(MAX((A$1:A1421=A1422)*(B$1:B1421=B1422)*ROW(A$1:A1421))))&amp;"; "&amp;C1422))))</f>
        <v>Binder Solvent</v>
      </c>
      <c r="J1422" s="18" t="str">
        <f aca="false">IF(A1422="","",A1422&amp;"|"&amp;COUNTIF(A$2:A1422,A1422))</f>
        <v>Opti Woman 30 Cap|21</v>
      </c>
      <c r="K1422" s="18" t="n">
        <f aca="false">IF(OR(A1422="",B1422=""),0,IF(COUNTIFS(A$2:A1422,A1422,B$2:B1422,B1422)=1,1,0))</f>
        <v>1</v>
      </c>
    </row>
    <row r="1423" customFormat="false" ht="15" hidden="false" customHeight="false" outlineLevel="0" collapsed="false">
      <c r="A1423" s="15" t="s">
        <v>470</v>
      </c>
      <c r="B1423" s="15" t="s">
        <v>270</v>
      </c>
      <c r="C1423" s="15" t="s">
        <v>489</v>
      </c>
      <c r="D1423" s="15"/>
      <c r="F1423" s="18" t="str">
        <f aca="false">IF(B1423="","",IFERROR(INDEX(Materials!$B$2:$B$301,MATCH(B1423,Materials!$A$2:$A$301,0)),""))</f>
        <v>Filler / Diluent</v>
      </c>
      <c r="G1423" s="18" t="str">
        <f aca="true">IF(AND(A1423="",B1423=""),"",IF(A1423="","Missing product",IF(B1423="","Missing material",IF(COUNTIF(ProductList,A1423)=0,"Product not in Products list",IF(COUNTIF(MaterialList,B1423)=0,"Material not in Materials list","OK")))))</f>
        <v>OK</v>
      </c>
      <c r="H1423" s="18" t="str">
        <f aca="false">IF(F1423="Active",A1423&amp;"|"&amp;COUNTIFS(A$2:A1423,A1423,F$2:F1423,"Active"),"")</f>
        <v/>
      </c>
      <c r="I1423" s="18" t="str">
        <f aca="false">IF(B1423="","",IF(SUMPRODUCT(MAX((A$1:A1422=A1423)*(B$1:B1422=B1423)*ROW(A$1:A1422)))=0,C1423&amp;"",IF(C1423="",INDEX(I$1:I1422,SUMPRODUCT(MAX((A$1:A1422=A1423)*(B$1:B1422=B1423)*ROW(A$1:A1422)))),IF(INDEX(I$1:I1422,SUMPRODUCT(MAX((A$1:A1422=A1423)*(B$1:B1422=B1423)*ROW(A$1:A1422))))="",C1423&amp;"",INDEX(I$1:I1422,SUMPRODUCT(MAX((A$1:A1422=A1423)*(B$1:B1422=B1423)*ROW(A$1:A1422))))&amp;"; "&amp;C1423))))</f>
        <v>Intra-granular; Intra-granular</v>
      </c>
      <c r="J1423" s="18" t="str">
        <f aca="false">IF(A1423="","",A1423&amp;"|"&amp;COUNTIF(A$2:A1423,A1423))</f>
        <v>Opti Woman 30 Cap|22</v>
      </c>
      <c r="K1423" s="18" t="n">
        <f aca="false">IF(OR(A1423="",B1423=""),0,IF(COUNTIFS(A$2:A1423,A1423,B$2:B1423,B1423)=1,1,0))</f>
        <v>0</v>
      </c>
    </row>
    <row r="1424" customFormat="false" ht="15" hidden="false" customHeight="false" outlineLevel="0" collapsed="false">
      <c r="A1424" s="15" t="s">
        <v>470</v>
      </c>
      <c r="B1424" s="15" t="s">
        <v>145</v>
      </c>
      <c r="C1424" s="15"/>
      <c r="D1424" s="15"/>
      <c r="F1424" s="18" t="str">
        <f aca="false">IF(B1424="","",IFERROR(INDEX(Materials!$B$2:$B$301,MATCH(B1424,Materials!$A$2:$A$301,0)),""))</f>
        <v>Active</v>
      </c>
      <c r="G1424" s="18" t="str">
        <f aca="true">IF(AND(A1424="",B1424=""),"",IF(A1424="","Missing product",IF(B1424="","Missing material",IF(COUNTIF(ProductList,A1424)=0,"Product not in Products list",IF(COUNTIF(MaterialList,B1424)=0,"Material not in Materials list","OK")))))</f>
        <v>OK</v>
      </c>
      <c r="H1424" s="18" t="str">
        <f aca="false">IF(F1424="Active",A1424&amp;"|"&amp;COUNTIFS(A$2:A1424,A1424,F$2:F1424,"Active"),"")</f>
        <v>Opti Woman 30 Cap|19</v>
      </c>
      <c r="I1424" s="18" t="str">
        <f aca="false">IF(B1424="","",IF(SUMPRODUCT(MAX((A$1:A1423=A1424)*(B$1:B1423=B1424)*ROW(A$1:A1423)))=0,C1424&amp;"",IF(C1424="",INDEX(I$1:I1423,SUMPRODUCT(MAX((A$1:A1423=A1424)*(B$1:B1423=B1424)*ROW(A$1:A1423)))),IF(INDEX(I$1:I1423,SUMPRODUCT(MAX((A$1:A1423=A1424)*(B$1:B1423=B1424)*ROW(A$1:A1423))))="",C1424&amp;"",INDEX(I$1:I1423,SUMPRODUCT(MAX((A$1:A1423=A1424)*(B$1:B1423=B1424)*ROW(A$1:A1423))))&amp;"; "&amp;C1424))))</f>
        <v/>
      </c>
      <c r="J1424" s="18" t="str">
        <f aca="false">IF(A1424="","",A1424&amp;"|"&amp;COUNTIF(A$2:A1424,A1424))</f>
        <v>Opti Woman 30 Cap|23</v>
      </c>
      <c r="K1424" s="18" t="n">
        <f aca="false">IF(OR(A1424="",B1424=""),0,IF(COUNTIFS(A$2:A1424,A1424,B$2:B1424,B1424)=1,1,0))</f>
        <v>1</v>
      </c>
    </row>
    <row r="1425" customFormat="false" ht="15" hidden="false" customHeight="false" outlineLevel="0" collapsed="false">
      <c r="A1425" s="15" t="s">
        <v>470</v>
      </c>
      <c r="B1425" s="15" t="s">
        <v>160</v>
      </c>
      <c r="C1425" s="15"/>
      <c r="D1425" s="15"/>
      <c r="F1425" s="18" t="str">
        <f aca="false">IF(B1425="","",IFERROR(INDEX(Materials!$B$2:$B$301,MATCH(B1425,Materials!$A$2:$A$301,0)),""))</f>
        <v>Active</v>
      </c>
      <c r="G1425" s="18" t="str">
        <f aca="true">IF(AND(A1425="",B1425=""),"",IF(A1425="","Missing product",IF(B1425="","Missing material",IF(COUNTIF(ProductList,A1425)=0,"Product not in Products list",IF(COUNTIF(MaterialList,B1425)=0,"Material not in Materials list","OK")))))</f>
        <v>OK</v>
      </c>
      <c r="H1425" s="18" t="str">
        <f aca="false">IF(F1425="Active",A1425&amp;"|"&amp;COUNTIFS(A$2:A1425,A1425,F$2:F1425,"Active"),"")</f>
        <v>Opti Woman 30 Cap|20</v>
      </c>
      <c r="I1425" s="18" t="str">
        <f aca="false">IF(B1425="","",IF(SUMPRODUCT(MAX((A$1:A1424=A1425)*(B$1:B1424=B1425)*ROW(A$1:A1424)))=0,C1425&amp;"",IF(C1425="",INDEX(I$1:I1424,SUMPRODUCT(MAX((A$1:A1424=A1425)*(B$1:B1424=B1425)*ROW(A$1:A1424)))),IF(INDEX(I$1:I1424,SUMPRODUCT(MAX((A$1:A1424=A1425)*(B$1:B1424=B1425)*ROW(A$1:A1424))))="",C1425&amp;"",INDEX(I$1:I1424,SUMPRODUCT(MAX((A$1:A1424=A1425)*(B$1:B1424=B1425)*ROW(A$1:A1424))))&amp;"; "&amp;C1425))))</f>
        <v/>
      </c>
      <c r="J1425" s="18" t="str">
        <f aca="false">IF(A1425="","",A1425&amp;"|"&amp;COUNTIF(A$2:A1425,A1425))</f>
        <v>Opti Woman 30 Cap|24</v>
      </c>
      <c r="K1425" s="18" t="n">
        <f aca="false">IF(OR(A1425="",B1425=""),0,IF(COUNTIFS(A$2:A1425,A1425,B$2:B1425,B1425)=1,1,0))</f>
        <v>1</v>
      </c>
    </row>
    <row r="1426" customFormat="false" ht="15" hidden="false" customHeight="false" outlineLevel="0" collapsed="false">
      <c r="A1426" s="15" t="s">
        <v>470</v>
      </c>
      <c r="B1426" s="15" t="s">
        <v>97</v>
      </c>
      <c r="C1426" s="15"/>
      <c r="D1426" s="15"/>
      <c r="F1426" s="18" t="str">
        <f aca="false">IF(B1426="","",IFERROR(INDEX(Materials!$B$2:$B$301,MATCH(B1426,Materials!$A$2:$A$301,0)),""))</f>
        <v>Active</v>
      </c>
      <c r="G1426" s="18" t="str">
        <f aca="true">IF(AND(A1426="",B1426=""),"",IF(A1426="","Missing product",IF(B1426="","Missing material",IF(COUNTIF(ProductList,A1426)=0,"Product not in Products list",IF(COUNTIF(MaterialList,B1426)=0,"Material not in Materials list","OK")))))</f>
        <v>OK</v>
      </c>
      <c r="H1426" s="18" t="str">
        <f aca="false">IF(F1426="Active",A1426&amp;"|"&amp;COUNTIFS(A$2:A1426,A1426,F$2:F1426,"Active"),"")</f>
        <v>Opti Woman 30 Cap|21</v>
      </c>
      <c r="I1426" s="18" t="str">
        <f aca="false">IF(B1426="","",IF(SUMPRODUCT(MAX((A$1:A1425=A1426)*(B$1:B1425=B1426)*ROW(A$1:A1425)))=0,C1426&amp;"",IF(C1426="",INDEX(I$1:I1425,SUMPRODUCT(MAX((A$1:A1425=A1426)*(B$1:B1425=B1426)*ROW(A$1:A1425)))),IF(INDEX(I$1:I1425,SUMPRODUCT(MAX((A$1:A1425=A1426)*(B$1:B1425=B1426)*ROW(A$1:A1425))))="",C1426&amp;"",INDEX(I$1:I1425,SUMPRODUCT(MAX((A$1:A1425=A1426)*(B$1:B1425=B1426)*ROW(A$1:A1425))))&amp;"; "&amp;C1426))))</f>
        <v/>
      </c>
      <c r="J1426" s="18" t="str">
        <f aca="false">IF(A1426="","",A1426&amp;"|"&amp;COUNTIF(A$2:A1426,A1426))</f>
        <v>Opti Woman 30 Cap|25</v>
      </c>
      <c r="K1426" s="18" t="n">
        <f aca="false">IF(OR(A1426="",B1426=""),0,IF(COUNTIFS(A$2:A1426,A1426,B$2:B1426,B1426)=1,1,0))</f>
        <v>1</v>
      </c>
    </row>
    <row r="1427" customFormat="false" ht="15" hidden="false" customHeight="false" outlineLevel="0" collapsed="false">
      <c r="A1427" s="15" t="s">
        <v>470</v>
      </c>
      <c r="B1427" s="15" t="s">
        <v>210</v>
      </c>
      <c r="C1427" s="15"/>
      <c r="D1427" s="15"/>
      <c r="F1427" s="18" t="str">
        <f aca="false">IF(B1427="","",IFERROR(INDEX(Materials!$B$2:$B$301,MATCH(B1427,Materials!$A$2:$A$301,0)),""))</f>
        <v>Active</v>
      </c>
      <c r="G1427" s="18" t="str">
        <f aca="true">IF(AND(A1427="",B1427=""),"",IF(A1427="","Missing product",IF(B1427="","Missing material",IF(COUNTIF(ProductList,A1427)=0,"Product not in Products list",IF(COUNTIF(MaterialList,B1427)=0,"Material not in Materials list","OK")))))</f>
        <v>OK</v>
      </c>
      <c r="H1427" s="18" t="str">
        <f aca="false">IF(F1427="Active",A1427&amp;"|"&amp;COUNTIFS(A$2:A1427,A1427,F$2:F1427,"Active"),"")</f>
        <v>Opti Woman 30 Cap|22</v>
      </c>
      <c r="I1427" s="18" t="str">
        <f aca="false">IF(B1427="","",IF(SUMPRODUCT(MAX((A$1:A1426=A1427)*(B$1:B1426=B1427)*ROW(A$1:A1426)))=0,C1427&amp;"",IF(C1427="",INDEX(I$1:I1426,SUMPRODUCT(MAX((A$1:A1426=A1427)*(B$1:B1426=B1427)*ROW(A$1:A1426)))),IF(INDEX(I$1:I1426,SUMPRODUCT(MAX((A$1:A1426=A1427)*(B$1:B1426=B1427)*ROW(A$1:A1426))))="",C1427&amp;"",INDEX(I$1:I1426,SUMPRODUCT(MAX((A$1:A1426=A1427)*(B$1:B1426=B1427)*ROW(A$1:A1426))))&amp;"; "&amp;C1427))))</f>
        <v/>
      </c>
      <c r="J1427" s="18" t="str">
        <f aca="false">IF(A1427="","",A1427&amp;"|"&amp;COUNTIF(A$2:A1427,A1427))</f>
        <v>Opti Woman 30 Cap|26</v>
      </c>
      <c r="K1427" s="18" t="n">
        <f aca="false">IF(OR(A1427="",B1427=""),0,IF(COUNTIFS(A$2:A1427,A1427,B$2:B1427,B1427)=1,1,0))</f>
        <v>1</v>
      </c>
    </row>
    <row r="1428" customFormat="false" ht="15" hidden="false" customHeight="false" outlineLevel="0" collapsed="false">
      <c r="A1428" s="15" t="s">
        <v>470</v>
      </c>
      <c r="B1428" s="15" t="s">
        <v>79</v>
      </c>
      <c r="C1428" s="15"/>
      <c r="D1428" s="15"/>
      <c r="F1428" s="18" t="str">
        <f aca="false">IF(B1428="","",IFERROR(INDEX(Materials!$B$2:$B$301,MATCH(B1428,Materials!$A$2:$A$301,0)),""))</f>
        <v>Active</v>
      </c>
      <c r="G1428" s="18" t="str">
        <f aca="true">IF(AND(A1428="",B1428=""),"",IF(A1428="","Missing product",IF(B1428="","Missing material",IF(COUNTIF(ProductList,A1428)=0,"Product not in Products list",IF(COUNTIF(MaterialList,B1428)=0,"Material not in Materials list","OK")))))</f>
        <v>OK</v>
      </c>
      <c r="H1428" s="18" t="str">
        <f aca="false">IF(F1428="Active",A1428&amp;"|"&amp;COUNTIFS(A$2:A1428,A1428,F$2:F1428,"Active"),"")</f>
        <v>Opti Woman 30 Cap|23</v>
      </c>
      <c r="I1428" s="18" t="str">
        <f aca="false">IF(B1428="","",IF(SUMPRODUCT(MAX((A$1:A1427=A1428)*(B$1:B1427=B1428)*ROW(A$1:A1427)))=0,C1428&amp;"",IF(C1428="",INDEX(I$1:I1427,SUMPRODUCT(MAX((A$1:A1427=A1428)*(B$1:B1427=B1428)*ROW(A$1:A1427)))),IF(INDEX(I$1:I1427,SUMPRODUCT(MAX((A$1:A1427=A1428)*(B$1:B1427=B1428)*ROW(A$1:A1427))))="",C1428&amp;"",INDEX(I$1:I1427,SUMPRODUCT(MAX((A$1:A1427=A1428)*(B$1:B1427=B1428)*ROW(A$1:A1427))))&amp;"; "&amp;C1428))))</f>
        <v/>
      </c>
      <c r="J1428" s="18" t="str">
        <f aca="false">IF(A1428="","",A1428&amp;"|"&amp;COUNTIF(A$2:A1428,A1428))</f>
        <v>Opti Woman 30 Cap|27</v>
      </c>
      <c r="K1428" s="18" t="n">
        <f aca="false">IF(OR(A1428="",B1428=""),0,IF(COUNTIFS(A$2:A1428,A1428,B$2:B1428,B1428)=1,1,0))</f>
        <v>1</v>
      </c>
    </row>
    <row r="1429" customFormat="false" ht="15" hidden="false" customHeight="false" outlineLevel="0" collapsed="false">
      <c r="A1429" s="15" t="s">
        <v>470</v>
      </c>
      <c r="B1429" s="15" t="s">
        <v>74</v>
      </c>
      <c r="C1429" s="15"/>
      <c r="D1429" s="15"/>
      <c r="F1429" s="18" t="str">
        <f aca="false">IF(B1429="","",IFERROR(INDEX(Materials!$B$2:$B$301,MATCH(B1429,Materials!$A$2:$A$301,0)),""))</f>
        <v>Active</v>
      </c>
      <c r="G1429" s="18" t="str">
        <f aca="true">IF(AND(A1429="",B1429=""),"",IF(A1429="","Missing product",IF(B1429="","Missing material",IF(COUNTIF(ProductList,A1429)=0,"Product not in Products list",IF(COUNTIF(MaterialList,B1429)=0,"Material not in Materials list","OK")))))</f>
        <v>OK</v>
      </c>
      <c r="H1429" s="18" t="str">
        <f aca="false">IF(F1429="Active",A1429&amp;"|"&amp;COUNTIFS(A$2:A1429,A1429,F$2:F1429,"Active"),"")</f>
        <v>Opti Woman 30 Cap|24</v>
      </c>
      <c r="I1429" s="18" t="str">
        <f aca="false">IF(B1429="","",IF(SUMPRODUCT(MAX((A$1:A1428=A1429)*(B$1:B1428=B1429)*ROW(A$1:A1428)))=0,C1429&amp;"",IF(C1429="",INDEX(I$1:I1428,SUMPRODUCT(MAX((A$1:A1428=A1429)*(B$1:B1428=B1429)*ROW(A$1:A1428)))),IF(INDEX(I$1:I1428,SUMPRODUCT(MAX((A$1:A1428=A1429)*(B$1:B1428=B1429)*ROW(A$1:A1428))))="",C1429&amp;"",INDEX(I$1:I1428,SUMPRODUCT(MAX((A$1:A1428=A1429)*(B$1:B1428=B1429)*ROW(A$1:A1428))))&amp;"; "&amp;C1429))))</f>
        <v/>
      </c>
      <c r="J1429" s="18" t="str">
        <f aca="false">IF(A1429="","",A1429&amp;"|"&amp;COUNTIF(A$2:A1429,A1429))</f>
        <v>Opti Woman 30 Cap|28</v>
      </c>
      <c r="K1429" s="18" t="n">
        <f aca="false">IF(OR(A1429="",B1429=""),0,IF(COUNTIFS(A$2:A1429,A1429,B$2:B1429,B1429)=1,1,0))</f>
        <v>1</v>
      </c>
    </row>
    <row r="1430" customFormat="false" ht="15" hidden="false" customHeight="false" outlineLevel="0" collapsed="false">
      <c r="A1430" s="15" t="s">
        <v>470</v>
      </c>
      <c r="B1430" s="15" t="s">
        <v>257</v>
      </c>
      <c r="C1430" s="15"/>
      <c r="D1430" s="15"/>
      <c r="F1430" s="18" t="str">
        <f aca="false">IF(B1430="","",IFERROR(INDEX(Materials!$B$2:$B$301,MATCH(B1430,Materials!$A$2:$A$301,0)),""))</f>
        <v>Disintegrant</v>
      </c>
      <c r="G1430" s="18" t="str">
        <f aca="true">IF(AND(A1430="",B1430=""),"",IF(A1430="","Missing product",IF(B1430="","Missing material",IF(COUNTIF(ProductList,A1430)=0,"Product not in Products list",IF(COUNTIF(MaterialList,B1430)=0,"Material not in Materials list","OK")))))</f>
        <v>OK</v>
      </c>
      <c r="H1430" s="18" t="str">
        <f aca="false">IF(F1430="Active",A1430&amp;"|"&amp;COUNTIFS(A$2:A1430,A1430,F$2:F1430,"Active"),"")</f>
        <v/>
      </c>
      <c r="I1430" s="18" t="str">
        <f aca="false">IF(B1430="","",IF(SUMPRODUCT(MAX((A$1:A1429=A1430)*(B$1:B1429=B1430)*ROW(A$1:A1429)))=0,C1430&amp;"",IF(C1430="",INDEX(I$1:I1429,SUMPRODUCT(MAX((A$1:A1429=A1430)*(B$1:B1429=B1430)*ROW(A$1:A1429)))),IF(INDEX(I$1:I1429,SUMPRODUCT(MAX((A$1:A1429=A1430)*(B$1:B1429=B1430)*ROW(A$1:A1429))))="",C1430&amp;"",INDEX(I$1:I1429,SUMPRODUCT(MAX((A$1:A1429=A1430)*(B$1:B1429=B1430)*ROW(A$1:A1429))))&amp;"; "&amp;C1430))))</f>
        <v/>
      </c>
      <c r="J1430" s="18" t="str">
        <f aca="false">IF(A1430="","",A1430&amp;"|"&amp;COUNTIF(A$2:A1430,A1430))</f>
        <v>Opti Woman 30 Cap|29</v>
      </c>
      <c r="K1430" s="18" t="n">
        <f aca="false">IF(OR(A1430="",B1430=""),0,IF(COUNTIFS(A$2:A1430,A1430,B$2:B1430,B1430)=1,1,0))</f>
        <v>1</v>
      </c>
    </row>
    <row r="1431" customFormat="false" ht="15" hidden="false" customHeight="false" outlineLevel="0" collapsed="false">
      <c r="A1431" s="15" t="s">
        <v>470</v>
      </c>
      <c r="B1431" s="15" t="s">
        <v>293</v>
      </c>
      <c r="C1431" s="15"/>
      <c r="D1431" s="15"/>
      <c r="F1431" s="18" t="str">
        <f aca="false">IF(B1431="","",IFERROR(INDEX(Materials!$B$2:$B$301,MATCH(B1431,Materials!$A$2:$A$301,0)),""))</f>
        <v>Glidant</v>
      </c>
      <c r="G1431" s="18" t="str">
        <f aca="true">IF(AND(A1431="",B1431=""),"",IF(A1431="","Missing product",IF(B1431="","Missing material",IF(COUNTIF(ProductList,A1431)=0,"Product not in Products list",IF(COUNTIF(MaterialList,B1431)=0,"Material not in Materials list","OK")))))</f>
        <v>OK</v>
      </c>
      <c r="H1431" s="18" t="str">
        <f aca="false">IF(F1431="Active",A1431&amp;"|"&amp;COUNTIFS(A$2:A1431,A1431,F$2:F1431,"Active"),"")</f>
        <v/>
      </c>
      <c r="I1431" s="18" t="str">
        <f aca="false">IF(B1431="","",IF(SUMPRODUCT(MAX((A$1:A1430=A1431)*(B$1:B1430=B1431)*ROW(A$1:A1430)))=0,C1431&amp;"",IF(C1431="",INDEX(I$1:I1430,SUMPRODUCT(MAX((A$1:A1430=A1431)*(B$1:B1430=B1431)*ROW(A$1:A1430)))),IF(INDEX(I$1:I1430,SUMPRODUCT(MAX((A$1:A1430=A1431)*(B$1:B1430=B1431)*ROW(A$1:A1430))))="",C1431&amp;"",INDEX(I$1:I1430,SUMPRODUCT(MAX((A$1:A1430=A1431)*(B$1:B1430=B1431)*ROW(A$1:A1430))))&amp;"; "&amp;C1431))))</f>
        <v/>
      </c>
      <c r="J1431" s="18" t="str">
        <f aca="false">IF(A1431="","",A1431&amp;"|"&amp;COUNTIF(A$2:A1431,A1431))</f>
        <v>Opti Woman 30 Cap|30</v>
      </c>
      <c r="K1431" s="18" t="n">
        <f aca="false">IF(OR(A1431="",B1431=""),0,IF(COUNTIFS(A$2:A1431,A1431,B$2:B1431,B1431)=1,1,0))</f>
        <v>1</v>
      </c>
    </row>
    <row r="1432" customFormat="false" ht="15" hidden="false" customHeight="false" outlineLevel="0" collapsed="false">
      <c r="A1432" s="15" t="s">
        <v>470</v>
      </c>
      <c r="B1432" s="15" t="s">
        <v>298</v>
      </c>
      <c r="C1432" s="15"/>
      <c r="D1432" s="15"/>
      <c r="F1432" s="18" t="str">
        <f aca="false">IF(B1432="","",IFERROR(INDEX(Materials!$B$2:$B$301,MATCH(B1432,Materials!$A$2:$A$301,0)),""))</f>
        <v>Lubricant</v>
      </c>
      <c r="G1432" s="18" t="str">
        <f aca="true">IF(AND(A1432="",B1432=""),"",IF(A1432="","Missing product",IF(B1432="","Missing material",IF(COUNTIF(ProductList,A1432)=0,"Product not in Products list",IF(COUNTIF(MaterialList,B1432)=0,"Material not in Materials list","OK")))))</f>
        <v>OK</v>
      </c>
      <c r="H1432" s="18" t="str">
        <f aca="false">IF(F1432="Active",A1432&amp;"|"&amp;COUNTIFS(A$2:A1432,A1432,F$2:F1432,"Active"),"")</f>
        <v/>
      </c>
      <c r="I1432" s="18" t="str">
        <f aca="false">IF(B1432="","",IF(SUMPRODUCT(MAX((A$1:A1431=A1432)*(B$1:B1431=B1432)*ROW(A$1:A1431)))=0,C1432&amp;"",IF(C1432="",INDEX(I$1:I1431,SUMPRODUCT(MAX((A$1:A1431=A1432)*(B$1:B1431=B1432)*ROW(A$1:A1431)))),IF(INDEX(I$1:I1431,SUMPRODUCT(MAX((A$1:A1431=A1432)*(B$1:B1431=B1432)*ROW(A$1:A1431))))="",C1432&amp;"",INDEX(I$1:I1431,SUMPRODUCT(MAX((A$1:A1431=A1432)*(B$1:B1431=B1432)*ROW(A$1:A1431))))&amp;"; "&amp;C1432))))</f>
        <v/>
      </c>
      <c r="J1432" s="18" t="str">
        <f aca="false">IF(A1432="","",A1432&amp;"|"&amp;COUNTIF(A$2:A1432,A1432))</f>
        <v>Opti Woman 30 Cap|31</v>
      </c>
      <c r="K1432" s="18" t="n">
        <f aca="false">IF(OR(A1432="",B1432=""),0,IF(COUNTIFS(A$2:A1432,A1432,B$2:B1432,B1432)=1,1,0))</f>
        <v>1</v>
      </c>
    </row>
    <row r="1433" customFormat="false" ht="15" hidden="false" customHeight="false" outlineLevel="0" collapsed="false">
      <c r="A1433" s="15" t="s">
        <v>470</v>
      </c>
      <c r="B1433" s="15" t="s">
        <v>226</v>
      </c>
      <c r="C1433" s="15"/>
      <c r="D1433" s="15"/>
      <c r="F1433" s="18" t="str">
        <f aca="false">IF(B1433="","",IFERROR(INDEX(Materials!$B$2:$B$301,MATCH(B1433,Materials!$A$2:$A$301,0)),""))</f>
        <v>Binder / Coating Polymer</v>
      </c>
      <c r="G1433" s="18" t="str">
        <f aca="true">IF(AND(A1433="",B1433=""),"",IF(A1433="","Missing product",IF(B1433="","Missing material",IF(COUNTIF(ProductList,A1433)=0,"Product not in Products list",IF(COUNTIF(MaterialList,B1433)=0,"Material not in Materials list","OK")))))</f>
        <v>OK</v>
      </c>
      <c r="H1433" s="18" t="str">
        <f aca="false">IF(F1433="Active",A1433&amp;"|"&amp;COUNTIFS(A$2:A1433,A1433,F$2:F1433,"Active"),"")</f>
        <v/>
      </c>
      <c r="I1433" s="18" t="str">
        <f aca="false">IF(B1433="","",IF(SUMPRODUCT(MAX((A$1:A1432=A1433)*(B$1:B1432=B1433)*ROW(A$1:A1432)))=0,C1433&amp;"",IF(C1433="",INDEX(I$1:I1432,SUMPRODUCT(MAX((A$1:A1432=A1433)*(B$1:B1432=B1433)*ROW(A$1:A1432)))),IF(INDEX(I$1:I1432,SUMPRODUCT(MAX((A$1:A1432=A1433)*(B$1:B1432=B1433)*ROW(A$1:A1432))))="",C1433&amp;"",INDEX(I$1:I1432,SUMPRODUCT(MAX((A$1:A1432=A1433)*(B$1:B1432=B1433)*ROW(A$1:A1432))))&amp;"; "&amp;C1433))))</f>
        <v/>
      </c>
      <c r="J1433" s="18" t="str">
        <f aca="false">IF(A1433="","",A1433&amp;"|"&amp;COUNTIF(A$2:A1433,A1433))</f>
        <v>Opti Woman 30 Cap|32</v>
      </c>
      <c r="K1433" s="18" t="n">
        <f aca="false">IF(OR(A1433="",B1433=""),0,IF(COUNTIFS(A$2:A1433,A1433,B$2:B1433,B1433)=1,1,0))</f>
        <v>1</v>
      </c>
    </row>
    <row r="1434" customFormat="false" ht="15" hidden="false" customHeight="false" outlineLevel="0" collapsed="false">
      <c r="A1434" s="15" t="s">
        <v>470</v>
      </c>
      <c r="B1434" s="15" t="s">
        <v>311</v>
      </c>
      <c r="C1434" s="15"/>
      <c r="D1434" s="15"/>
      <c r="F1434" s="18" t="str">
        <f aca="false">IF(B1434="","",IFERROR(INDEX(Materials!$B$2:$B$301,MATCH(B1434,Materials!$A$2:$A$301,0)),""))</f>
        <v>Plasticizer</v>
      </c>
      <c r="G1434" s="18" t="str">
        <f aca="true">IF(AND(A1434="",B1434=""),"",IF(A1434="","Missing product",IF(B1434="","Missing material",IF(COUNTIF(ProductList,A1434)=0,"Product not in Products list",IF(COUNTIF(MaterialList,B1434)=0,"Material not in Materials list","OK")))))</f>
        <v>OK</v>
      </c>
      <c r="H1434" s="18" t="str">
        <f aca="false">IF(F1434="Active",A1434&amp;"|"&amp;COUNTIFS(A$2:A1434,A1434,F$2:F1434,"Active"),"")</f>
        <v/>
      </c>
      <c r="I1434" s="18" t="str">
        <f aca="false">IF(B1434="","",IF(SUMPRODUCT(MAX((A$1:A1433=A1434)*(B$1:B1433=B1434)*ROW(A$1:A1433)))=0,C1434&amp;"",IF(C1434="",INDEX(I$1:I1433,SUMPRODUCT(MAX((A$1:A1433=A1434)*(B$1:B1433=B1434)*ROW(A$1:A1433)))),IF(INDEX(I$1:I1433,SUMPRODUCT(MAX((A$1:A1433=A1434)*(B$1:B1433=B1434)*ROW(A$1:A1433))))="",C1434&amp;"",INDEX(I$1:I1433,SUMPRODUCT(MAX((A$1:A1433=A1434)*(B$1:B1433=B1434)*ROW(A$1:A1433))))&amp;"; "&amp;C1434))))</f>
        <v/>
      </c>
      <c r="J1434" s="18" t="str">
        <f aca="false">IF(A1434="","",A1434&amp;"|"&amp;COUNTIF(A$2:A1434,A1434))</f>
        <v>Opti Woman 30 Cap|33</v>
      </c>
      <c r="K1434" s="18" t="n">
        <f aca="false">IF(OR(A1434="",B1434=""),0,IF(COUNTIFS(A$2:A1434,A1434,B$2:B1434,B1434)=1,1,0))</f>
        <v>1</v>
      </c>
    </row>
    <row r="1435" customFormat="false" ht="15" hidden="false" customHeight="false" outlineLevel="0" collapsed="false">
      <c r="A1435" s="15" t="s">
        <v>470</v>
      </c>
      <c r="B1435" s="15" t="s">
        <v>296</v>
      </c>
      <c r="C1435" s="15"/>
      <c r="D1435" s="15"/>
      <c r="F1435" s="18" t="str">
        <f aca="false">IF(B1435="","",IFERROR(INDEX(Materials!$B$2:$B$301,MATCH(B1435,Materials!$A$2:$A$301,0)),""))</f>
        <v>Glidant / Anti-tacking</v>
      </c>
      <c r="G1435" s="18" t="str">
        <f aca="true">IF(AND(A1435="",B1435=""),"",IF(A1435="","Missing product",IF(B1435="","Missing material",IF(COUNTIF(ProductList,A1435)=0,"Product not in Products list",IF(COUNTIF(MaterialList,B1435)=0,"Material not in Materials list","OK")))))</f>
        <v>OK</v>
      </c>
      <c r="H1435" s="18" t="str">
        <f aca="false">IF(F1435="Active",A1435&amp;"|"&amp;COUNTIFS(A$2:A1435,A1435,F$2:F1435,"Active"),"")</f>
        <v/>
      </c>
      <c r="I1435" s="18" t="str">
        <f aca="false">IF(B1435="","",IF(SUMPRODUCT(MAX((A$1:A1434=A1435)*(B$1:B1434=B1435)*ROW(A$1:A1434)))=0,C1435&amp;"",IF(C1435="",INDEX(I$1:I1434,SUMPRODUCT(MAX((A$1:A1434=A1435)*(B$1:B1434=B1435)*ROW(A$1:A1434)))),IF(INDEX(I$1:I1434,SUMPRODUCT(MAX((A$1:A1434=A1435)*(B$1:B1434=B1435)*ROW(A$1:A1434))))="",C1435&amp;"",INDEX(I$1:I1434,SUMPRODUCT(MAX((A$1:A1434=A1435)*(B$1:B1434=B1435)*ROW(A$1:A1434))))&amp;"; "&amp;C1435))))</f>
        <v/>
      </c>
      <c r="J1435" s="18" t="str">
        <f aca="false">IF(A1435="","",A1435&amp;"|"&amp;COUNTIF(A$2:A1435,A1435))</f>
        <v>Opti Woman 30 Cap|34</v>
      </c>
      <c r="K1435" s="18" t="n">
        <f aca="false">IF(OR(A1435="",B1435=""),0,IF(COUNTIFS(A$2:A1435,A1435,B$2:B1435,B1435)=1,1,0))</f>
        <v>1</v>
      </c>
    </row>
    <row r="1436" customFormat="false" ht="15" hidden="false" customHeight="false" outlineLevel="0" collapsed="false">
      <c r="A1436" s="15" t="s">
        <v>470</v>
      </c>
      <c r="B1436" s="15" t="s">
        <v>303</v>
      </c>
      <c r="C1436" s="15"/>
      <c r="D1436" s="15"/>
      <c r="F1436" s="18" t="str">
        <f aca="false">IF(B1436="","",IFERROR(INDEX(Materials!$B$2:$B$301,MATCH(B1436,Materials!$A$2:$A$301,0)),""))</f>
        <v>Opacifier</v>
      </c>
      <c r="G1436" s="18" t="str">
        <f aca="true">IF(AND(A1436="",B1436=""),"",IF(A1436="","Missing product",IF(B1436="","Missing material",IF(COUNTIF(ProductList,A1436)=0,"Product not in Products list",IF(COUNTIF(MaterialList,B1436)=0,"Material not in Materials list","OK")))))</f>
        <v>OK</v>
      </c>
      <c r="H1436" s="18" t="str">
        <f aca="false">IF(F1436="Active",A1436&amp;"|"&amp;COUNTIFS(A$2:A1436,A1436,F$2:F1436,"Active"),"")</f>
        <v/>
      </c>
      <c r="I1436" s="18" t="str">
        <f aca="false">IF(B1436="","",IF(SUMPRODUCT(MAX((A$1:A1435=A1436)*(B$1:B1435=B1436)*ROW(A$1:A1435)))=0,C1436&amp;"",IF(C1436="",INDEX(I$1:I1435,SUMPRODUCT(MAX((A$1:A1435=A1436)*(B$1:B1435=B1436)*ROW(A$1:A1435)))),IF(INDEX(I$1:I1435,SUMPRODUCT(MAX((A$1:A1435=A1436)*(B$1:B1435=B1436)*ROW(A$1:A1435))))="",C1436&amp;"",INDEX(I$1:I1435,SUMPRODUCT(MAX((A$1:A1435=A1436)*(B$1:B1435=B1436)*ROW(A$1:A1435))))&amp;"; "&amp;C1436))))</f>
        <v/>
      </c>
      <c r="J1436" s="18" t="str">
        <f aca="false">IF(A1436="","",A1436&amp;"|"&amp;COUNTIF(A$2:A1436,A1436))</f>
        <v>Opti Woman 30 Cap|35</v>
      </c>
      <c r="K1436" s="18" t="n">
        <f aca="false">IF(OR(A1436="",B1436=""),0,IF(COUNTIFS(A$2:A1436,A1436,B$2:B1436,B1436)=1,1,0))</f>
        <v>1</v>
      </c>
    </row>
    <row r="1437" customFormat="false" ht="15" hidden="false" customHeight="false" outlineLevel="0" collapsed="false">
      <c r="A1437" s="15" t="s">
        <v>470</v>
      </c>
      <c r="B1437" s="15" t="s">
        <v>244</v>
      </c>
      <c r="C1437" s="15"/>
      <c r="D1437" s="15"/>
      <c r="F1437" s="18" t="str">
        <f aca="false">IF(B1437="","",IFERROR(INDEX(Materials!$B$2:$B$301,MATCH(B1437,Materials!$A$2:$A$301,0)),""))</f>
        <v>Colorant</v>
      </c>
      <c r="G1437" s="18" t="str">
        <f aca="true">IF(AND(A1437="",B1437=""),"",IF(A1437="","Missing product",IF(B1437="","Missing material",IF(COUNTIF(ProductList,A1437)=0,"Product not in Products list",IF(COUNTIF(MaterialList,B1437)=0,"Material not in Materials list","OK")))))</f>
        <v>OK</v>
      </c>
      <c r="H1437" s="18" t="str">
        <f aca="false">IF(F1437="Active",A1437&amp;"|"&amp;COUNTIFS(A$2:A1437,A1437,F$2:F1437,"Active"),"")</f>
        <v/>
      </c>
      <c r="I1437" s="18" t="str">
        <f aca="false">IF(B1437="","",IF(SUMPRODUCT(MAX((A$1:A1436=A1437)*(B$1:B1436=B1437)*ROW(A$1:A1436)))=0,C1437&amp;"",IF(C1437="",INDEX(I$1:I1436,SUMPRODUCT(MAX((A$1:A1436=A1437)*(B$1:B1436=B1437)*ROW(A$1:A1436)))),IF(INDEX(I$1:I1436,SUMPRODUCT(MAX((A$1:A1436=A1437)*(B$1:B1436=B1437)*ROW(A$1:A1436))))="",C1437&amp;"",INDEX(I$1:I1436,SUMPRODUCT(MAX((A$1:A1436=A1437)*(B$1:B1436=B1437)*ROW(A$1:A1436))))&amp;"; "&amp;C1437))))</f>
        <v/>
      </c>
      <c r="J1437" s="18" t="str">
        <f aca="false">IF(A1437="","",A1437&amp;"|"&amp;COUNTIF(A$2:A1437,A1437))</f>
        <v>Opti Woman 30 Cap|36</v>
      </c>
      <c r="K1437" s="18" t="n">
        <f aca="false">IF(OR(A1437="",B1437=""),0,IF(COUNTIFS(A$2:A1437,A1437,B$2:B1437,B1437)=1,1,0))</f>
        <v>1</v>
      </c>
    </row>
    <row r="1438" customFormat="false" ht="15" hidden="false" customHeight="false" outlineLevel="0" collapsed="false">
      <c r="A1438" s="15" t="s">
        <v>470</v>
      </c>
      <c r="B1438" s="15" t="s">
        <v>233</v>
      </c>
      <c r="C1438" s="15"/>
      <c r="D1438" s="15"/>
      <c r="F1438" s="18" t="str">
        <f aca="false">IF(B1438="","",IFERROR(INDEX(Materials!$B$2:$B$301,MATCH(B1438,Materials!$A$2:$A$301,0)),""))</f>
        <v>Colorant</v>
      </c>
      <c r="G1438" s="18" t="str">
        <f aca="true">IF(AND(A1438="",B1438=""),"",IF(A1438="","Missing product",IF(B1438="","Missing material",IF(COUNTIF(ProductList,A1438)=0,"Product not in Products list",IF(COUNTIF(MaterialList,B1438)=0,"Material not in Materials list","OK")))))</f>
        <v>OK</v>
      </c>
      <c r="H1438" s="18" t="str">
        <f aca="false">IF(F1438="Active",A1438&amp;"|"&amp;COUNTIFS(A$2:A1438,A1438,F$2:F1438,"Active"),"")</f>
        <v/>
      </c>
      <c r="I1438" s="18" t="str">
        <f aca="false">IF(B1438="","",IF(SUMPRODUCT(MAX((A$1:A1437=A1438)*(B$1:B1437=B1438)*ROW(A$1:A1437)))=0,C1438&amp;"",IF(C1438="",INDEX(I$1:I1437,SUMPRODUCT(MAX((A$1:A1437=A1438)*(B$1:B1437=B1438)*ROW(A$1:A1437)))),IF(INDEX(I$1:I1437,SUMPRODUCT(MAX((A$1:A1437=A1438)*(B$1:B1437=B1438)*ROW(A$1:A1437))))="",C1438&amp;"",INDEX(I$1:I1437,SUMPRODUCT(MAX((A$1:A1437=A1438)*(B$1:B1437=B1438)*ROW(A$1:A1437))))&amp;"; "&amp;C1438))))</f>
        <v/>
      </c>
      <c r="J1438" s="18" t="str">
        <f aca="false">IF(A1438="","",A1438&amp;"|"&amp;COUNTIF(A$2:A1438,A1438))</f>
        <v>Opti Woman 30 Cap|37</v>
      </c>
      <c r="K1438" s="18" t="n">
        <f aca="false">IF(OR(A1438="",B1438=""),0,IF(COUNTIFS(A$2:A1438,A1438,B$2:B1438,B1438)=1,1,0))</f>
        <v>1</v>
      </c>
    </row>
    <row r="1439" customFormat="false" ht="15" hidden="false" customHeight="false" outlineLevel="0" collapsed="false">
      <c r="A1439" s="15" t="s">
        <v>470</v>
      </c>
      <c r="B1439" s="15" t="s">
        <v>338</v>
      </c>
      <c r="C1439" s="15"/>
      <c r="D1439" s="15"/>
      <c r="F1439" s="18" t="str">
        <f aca="false">IF(B1439="","",IFERROR(INDEX(Materials!$B$2:$B$301,MATCH(B1439,Materials!$A$2:$A$301,0)),""))</f>
        <v>Solvent</v>
      </c>
      <c r="G1439" s="18" t="str">
        <f aca="true">IF(AND(A1439="",B1439=""),"",IF(A1439="","Missing product",IF(B1439="","Missing material",IF(COUNTIF(ProductList,A1439)=0,"Product not in Products list",IF(COUNTIF(MaterialList,B1439)=0,"Material not in Materials list","OK")))))</f>
        <v>OK</v>
      </c>
      <c r="H1439" s="18" t="str">
        <f aca="false">IF(F1439="Active",A1439&amp;"|"&amp;COUNTIFS(A$2:A1439,A1439,F$2:F1439,"Active"),"")</f>
        <v/>
      </c>
      <c r="I1439" s="18" t="str">
        <f aca="false">IF(B1439="","",IF(SUMPRODUCT(MAX((A$1:A1438=A1439)*(B$1:B1438=B1439)*ROW(A$1:A1438)))=0,C1439&amp;"",IF(C1439="",INDEX(I$1:I1438,SUMPRODUCT(MAX((A$1:A1438=A1439)*(B$1:B1438=B1439)*ROW(A$1:A1438)))),IF(INDEX(I$1:I1438,SUMPRODUCT(MAX((A$1:A1438=A1439)*(B$1:B1438=B1439)*ROW(A$1:A1438))))="",C1439&amp;"",INDEX(I$1:I1438,SUMPRODUCT(MAX((A$1:A1438=A1439)*(B$1:B1438=B1439)*ROW(A$1:A1438))))&amp;"; "&amp;C1439))))</f>
        <v>Binder Solvent</v>
      </c>
      <c r="J1439" s="18" t="str">
        <f aca="false">IF(A1439="","",A1439&amp;"|"&amp;COUNTIF(A$2:A1439,A1439))</f>
        <v>Opti Woman 30 Cap|38</v>
      </c>
      <c r="K1439" s="18" t="n">
        <f aca="false">IF(OR(A1439="",B1439=""),0,IF(COUNTIFS(A$2:A1439,A1439,B$2:B1439,B1439)=1,1,0))</f>
        <v>0</v>
      </c>
    </row>
    <row r="1440" customFormat="false" ht="15" hidden="false" customHeight="false" outlineLevel="0" collapsed="false">
      <c r="A1440" s="15" t="s">
        <v>470</v>
      </c>
      <c r="B1440" s="15" t="s">
        <v>342</v>
      </c>
      <c r="C1440" s="15"/>
      <c r="D1440" s="15"/>
      <c r="F1440" s="18" t="str">
        <f aca="false">IF(B1440="","",IFERROR(INDEX(Materials!$B$2:$B$301,MATCH(B1440,Materials!$A$2:$A$301,0)),""))</f>
        <v>Solvent</v>
      </c>
      <c r="G1440" s="18" t="str">
        <f aca="true">IF(AND(A1440="",B1440=""),"",IF(A1440="","Missing product",IF(B1440="","Missing material",IF(COUNTIF(ProductList,A1440)=0,"Product not in Products list",IF(COUNTIF(MaterialList,B1440)=0,"Material not in Materials list","OK")))))</f>
        <v>OK</v>
      </c>
      <c r="H1440" s="18" t="str">
        <f aca="false">IF(F1440="Active",A1440&amp;"|"&amp;COUNTIFS(A$2:A1440,A1440,F$2:F1440,"Active"),"")</f>
        <v/>
      </c>
      <c r="I1440" s="18" t="str">
        <f aca="false">IF(B1440="","",IF(SUMPRODUCT(MAX((A$1:A1439=A1440)*(B$1:B1439=B1440)*ROW(A$1:A1439)))=0,C1440&amp;"",IF(C1440="",INDEX(I$1:I1439,SUMPRODUCT(MAX((A$1:A1439=A1440)*(B$1:B1439=B1440)*ROW(A$1:A1439)))),IF(INDEX(I$1:I1439,SUMPRODUCT(MAX((A$1:A1439=A1440)*(B$1:B1439=B1440)*ROW(A$1:A1439))))="",C1440&amp;"",INDEX(I$1:I1439,SUMPRODUCT(MAX((A$1:A1439=A1440)*(B$1:B1439=B1440)*ROW(A$1:A1439))))&amp;"; "&amp;C1440))))</f>
        <v/>
      </c>
      <c r="J1440" s="18" t="str">
        <f aca="false">IF(A1440="","",A1440&amp;"|"&amp;COUNTIF(A$2:A1440,A1440))</f>
        <v>Opti Woman 30 Cap|39</v>
      </c>
      <c r="K1440" s="18" t="n">
        <f aca="false">IF(OR(A1440="",B1440=""),0,IF(COUNTIFS(A$2:A1440,A1440,B$2:B1440,B1440)=1,1,0))</f>
        <v>1</v>
      </c>
    </row>
    <row r="1441" customFormat="false" ht="15" hidden="false" customHeight="false" outlineLevel="0" collapsed="false">
      <c r="A1441" s="15" t="s">
        <v>471</v>
      </c>
      <c r="B1441" s="15" t="s">
        <v>81</v>
      </c>
      <c r="C1441" s="15"/>
      <c r="D1441" s="15"/>
      <c r="F1441" s="18" t="str">
        <f aca="false">IF(B1441="","",IFERROR(INDEX(Materials!$B$2:$B$301,MATCH(B1441,Materials!$A$2:$A$301,0)),""))</f>
        <v>Active</v>
      </c>
      <c r="G1441" s="18" t="str">
        <f aca="true">IF(AND(A1441="",B1441=""),"",IF(A1441="","Missing product",IF(B1441="","Missing material",IF(COUNTIF(ProductList,A1441)=0,"Product not in Products list",IF(COUNTIF(MaterialList,B1441)=0,"Material not in Materials list","OK")))))</f>
        <v>OK</v>
      </c>
      <c r="H1441" s="18" t="str">
        <f aca="false">IF(F1441="Active",A1441&amp;"|"&amp;COUNTIFS(A$2:A1441,A1441,F$2:F1441,"Active"),"")</f>
        <v>Opti Woman 60 Cap|1</v>
      </c>
      <c r="I1441" s="18" t="str">
        <f aca="false">IF(B1441="","",IF(SUMPRODUCT(MAX((A$1:A1440=A1441)*(B$1:B1440=B1441)*ROW(A$1:A1440)))=0,C1441&amp;"",IF(C1441="",INDEX(I$1:I1440,SUMPRODUCT(MAX((A$1:A1440=A1441)*(B$1:B1440=B1441)*ROW(A$1:A1440)))),IF(INDEX(I$1:I1440,SUMPRODUCT(MAX((A$1:A1440=A1441)*(B$1:B1440=B1441)*ROW(A$1:A1440))))="",C1441&amp;"",INDEX(I$1:I1440,SUMPRODUCT(MAX((A$1:A1440=A1441)*(B$1:B1440=B1441)*ROW(A$1:A1440))))&amp;"; "&amp;C1441))))</f>
        <v/>
      </c>
      <c r="J1441" s="18" t="str">
        <f aca="false">IF(A1441="","",A1441&amp;"|"&amp;COUNTIF(A$2:A1441,A1441))</f>
        <v>Opti Woman 60 Cap|1</v>
      </c>
      <c r="K1441" s="18" t="n">
        <f aca="false">IF(OR(A1441="",B1441=""),0,IF(COUNTIFS(A$2:A1441,A1441,B$2:B1441,B1441)=1,1,0))</f>
        <v>1</v>
      </c>
    </row>
    <row r="1442" customFormat="false" ht="15" hidden="false" customHeight="false" outlineLevel="0" collapsed="false">
      <c r="A1442" s="15" t="s">
        <v>471</v>
      </c>
      <c r="B1442" s="15" t="s">
        <v>128</v>
      </c>
      <c r="C1442" s="15"/>
      <c r="D1442" s="15"/>
      <c r="F1442" s="18" t="str">
        <f aca="false">IF(B1442="","",IFERROR(INDEX(Materials!$B$2:$B$301,MATCH(B1442,Materials!$A$2:$A$301,0)),""))</f>
        <v>Active</v>
      </c>
      <c r="G1442" s="18" t="str">
        <f aca="true">IF(AND(A1442="",B1442=""),"",IF(A1442="","Missing product",IF(B1442="","Missing material",IF(COUNTIF(ProductList,A1442)=0,"Product not in Products list",IF(COUNTIF(MaterialList,B1442)=0,"Material not in Materials list","OK")))))</f>
        <v>OK</v>
      </c>
      <c r="H1442" s="18" t="str">
        <f aca="false">IF(F1442="Active",A1442&amp;"|"&amp;COUNTIFS(A$2:A1442,A1442,F$2:F1442,"Active"),"")</f>
        <v>Opti Woman 60 Cap|2</v>
      </c>
      <c r="I1442" s="18" t="str">
        <f aca="false">IF(B1442="","",IF(SUMPRODUCT(MAX((A$1:A1441=A1442)*(B$1:B1441=B1442)*ROW(A$1:A1441)))=0,C1442&amp;"",IF(C1442="",INDEX(I$1:I1441,SUMPRODUCT(MAX((A$1:A1441=A1442)*(B$1:B1441=B1442)*ROW(A$1:A1441)))),IF(INDEX(I$1:I1441,SUMPRODUCT(MAX((A$1:A1441=A1442)*(B$1:B1441=B1442)*ROW(A$1:A1441))))="",C1442&amp;"",INDEX(I$1:I1441,SUMPRODUCT(MAX((A$1:A1441=A1442)*(B$1:B1441=B1442)*ROW(A$1:A1441))))&amp;"; "&amp;C1442))))</f>
        <v/>
      </c>
      <c r="J1442" s="18" t="str">
        <f aca="false">IF(A1442="","",A1442&amp;"|"&amp;COUNTIF(A$2:A1442,A1442))</f>
        <v>Opti Woman 60 Cap|2</v>
      </c>
      <c r="K1442" s="18" t="n">
        <f aca="false">IF(OR(A1442="",B1442=""),0,IF(COUNTIFS(A$2:A1442,A1442,B$2:B1442,B1442)=1,1,0))</f>
        <v>1</v>
      </c>
    </row>
    <row r="1443" customFormat="false" ht="15" hidden="false" customHeight="false" outlineLevel="0" collapsed="false">
      <c r="A1443" s="15" t="s">
        <v>471</v>
      </c>
      <c r="B1443" s="15" t="s">
        <v>101</v>
      </c>
      <c r="C1443" s="15"/>
      <c r="D1443" s="15"/>
      <c r="F1443" s="18" t="str">
        <f aca="false">IF(B1443="","",IFERROR(INDEX(Materials!$B$2:$B$301,MATCH(B1443,Materials!$A$2:$A$301,0)),""))</f>
        <v>Active</v>
      </c>
      <c r="G1443" s="18" t="str">
        <f aca="true">IF(AND(A1443="",B1443=""),"",IF(A1443="","Missing product",IF(B1443="","Missing material",IF(COUNTIF(ProductList,A1443)=0,"Product not in Products list",IF(COUNTIF(MaterialList,B1443)=0,"Material not in Materials list","OK")))))</f>
        <v>OK</v>
      </c>
      <c r="H1443" s="18" t="str">
        <f aca="false">IF(F1443="Active",A1443&amp;"|"&amp;COUNTIFS(A$2:A1443,A1443,F$2:F1443,"Active"),"")</f>
        <v>Opti Woman 60 Cap|3</v>
      </c>
      <c r="I1443" s="18" t="str">
        <f aca="false">IF(B1443="","",IF(SUMPRODUCT(MAX((A$1:A1442=A1443)*(B$1:B1442=B1443)*ROW(A$1:A1442)))=0,C1443&amp;"",IF(C1443="",INDEX(I$1:I1442,SUMPRODUCT(MAX((A$1:A1442=A1443)*(B$1:B1442=B1443)*ROW(A$1:A1442)))),IF(INDEX(I$1:I1442,SUMPRODUCT(MAX((A$1:A1442=A1443)*(B$1:B1442=B1443)*ROW(A$1:A1442))))="",C1443&amp;"",INDEX(I$1:I1442,SUMPRODUCT(MAX((A$1:A1442=A1443)*(B$1:B1442=B1443)*ROW(A$1:A1442))))&amp;"; "&amp;C1443))))</f>
        <v/>
      </c>
      <c r="J1443" s="18" t="str">
        <f aca="false">IF(A1443="","",A1443&amp;"|"&amp;COUNTIF(A$2:A1443,A1443))</f>
        <v>Opti Woman 60 Cap|3</v>
      </c>
      <c r="K1443" s="18" t="n">
        <f aca="false">IF(OR(A1443="",B1443=""),0,IF(COUNTIFS(A$2:A1443,A1443,B$2:B1443,B1443)=1,1,0))</f>
        <v>1</v>
      </c>
    </row>
    <row r="1444" customFormat="false" ht="15" hidden="false" customHeight="false" outlineLevel="0" collapsed="false">
      <c r="A1444" s="15" t="s">
        <v>471</v>
      </c>
      <c r="B1444" s="15" t="s">
        <v>92</v>
      </c>
      <c r="C1444" s="15"/>
      <c r="D1444" s="15"/>
      <c r="F1444" s="18" t="str">
        <f aca="false">IF(B1444="","",IFERROR(INDEX(Materials!$B$2:$B$301,MATCH(B1444,Materials!$A$2:$A$301,0)),""))</f>
        <v>Active</v>
      </c>
      <c r="G1444" s="18" t="str">
        <f aca="true">IF(AND(A1444="",B1444=""),"",IF(A1444="","Missing product",IF(B1444="","Missing material",IF(COUNTIF(ProductList,A1444)=0,"Product not in Products list",IF(COUNTIF(MaterialList,B1444)=0,"Material not in Materials list","OK")))))</f>
        <v>OK</v>
      </c>
      <c r="H1444" s="18" t="str">
        <f aca="false">IF(F1444="Active",A1444&amp;"|"&amp;COUNTIFS(A$2:A1444,A1444,F$2:F1444,"Active"),"")</f>
        <v>Opti Woman 60 Cap|4</v>
      </c>
      <c r="I1444" s="18" t="str">
        <f aca="false">IF(B1444="","",IF(SUMPRODUCT(MAX((A$1:A1443=A1444)*(B$1:B1443=B1444)*ROW(A$1:A1443)))=0,C1444&amp;"",IF(C1444="",INDEX(I$1:I1443,SUMPRODUCT(MAX((A$1:A1443=A1444)*(B$1:B1443=B1444)*ROW(A$1:A1443)))),IF(INDEX(I$1:I1443,SUMPRODUCT(MAX((A$1:A1443=A1444)*(B$1:B1443=B1444)*ROW(A$1:A1443))))="",C1444&amp;"",INDEX(I$1:I1443,SUMPRODUCT(MAX((A$1:A1443=A1444)*(B$1:B1443=B1444)*ROW(A$1:A1443))))&amp;"; "&amp;C1444))))</f>
        <v/>
      </c>
      <c r="J1444" s="18" t="str">
        <f aca="false">IF(A1444="","",A1444&amp;"|"&amp;COUNTIF(A$2:A1444,A1444))</f>
        <v>Opti Woman 60 Cap|4</v>
      </c>
      <c r="K1444" s="18" t="n">
        <f aca="false">IF(OR(A1444="",B1444=""),0,IF(COUNTIFS(A$2:A1444,A1444,B$2:B1444,B1444)=1,1,0))</f>
        <v>1</v>
      </c>
    </row>
    <row r="1445" customFormat="false" ht="15" hidden="false" customHeight="false" outlineLevel="0" collapsed="false">
      <c r="A1445" s="15" t="s">
        <v>471</v>
      </c>
      <c r="B1445" s="15" t="s">
        <v>182</v>
      </c>
      <c r="C1445" s="15"/>
      <c r="D1445" s="15"/>
      <c r="F1445" s="18" t="str">
        <f aca="false">IF(B1445="","",IFERROR(INDEX(Materials!$B$2:$B$301,MATCH(B1445,Materials!$A$2:$A$301,0)),""))</f>
        <v>Active</v>
      </c>
      <c r="G1445" s="18" t="str">
        <f aca="true">IF(AND(A1445="",B1445=""),"",IF(A1445="","Missing product",IF(B1445="","Missing material",IF(COUNTIF(ProductList,A1445)=0,"Product not in Products list",IF(COUNTIF(MaterialList,B1445)=0,"Material not in Materials list","OK")))))</f>
        <v>OK</v>
      </c>
      <c r="H1445" s="18" t="str">
        <f aca="false">IF(F1445="Active",A1445&amp;"|"&amp;COUNTIFS(A$2:A1445,A1445,F$2:F1445,"Active"),"")</f>
        <v>Opti Woman 60 Cap|5</v>
      </c>
      <c r="I1445" s="18" t="str">
        <f aca="false">IF(B1445="","",IF(SUMPRODUCT(MAX((A$1:A1444=A1445)*(B$1:B1444=B1445)*ROW(A$1:A1444)))=0,C1445&amp;"",IF(C1445="",INDEX(I$1:I1444,SUMPRODUCT(MAX((A$1:A1444=A1445)*(B$1:B1444=B1445)*ROW(A$1:A1444)))),IF(INDEX(I$1:I1444,SUMPRODUCT(MAX((A$1:A1444=A1445)*(B$1:B1444=B1445)*ROW(A$1:A1444))))="",C1445&amp;"",INDEX(I$1:I1444,SUMPRODUCT(MAX((A$1:A1444=A1445)*(B$1:B1444=B1445)*ROW(A$1:A1444))))&amp;"; "&amp;C1445))))</f>
        <v/>
      </c>
      <c r="J1445" s="18" t="str">
        <f aca="false">IF(A1445="","",A1445&amp;"|"&amp;COUNTIF(A$2:A1445,A1445))</f>
        <v>Opti Woman 60 Cap|5</v>
      </c>
      <c r="K1445" s="18" t="n">
        <f aca="false">IF(OR(A1445="",B1445=""),0,IF(COUNTIFS(A$2:A1445,A1445,B$2:B1445,B1445)=1,1,0))</f>
        <v>1</v>
      </c>
    </row>
    <row r="1446" customFormat="false" ht="15" hidden="false" customHeight="false" outlineLevel="0" collapsed="false">
      <c r="A1446" s="15" t="s">
        <v>471</v>
      </c>
      <c r="B1446" s="15" t="s">
        <v>200</v>
      </c>
      <c r="C1446" s="15"/>
      <c r="D1446" s="15"/>
      <c r="F1446" s="18" t="str">
        <f aca="false">IF(B1446="","",IFERROR(INDEX(Materials!$B$2:$B$301,MATCH(B1446,Materials!$A$2:$A$301,0)),""))</f>
        <v>Active</v>
      </c>
      <c r="G1446" s="18" t="str">
        <f aca="true">IF(AND(A1446="",B1446=""),"",IF(A1446="","Missing product",IF(B1446="","Missing material",IF(COUNTIF(ProductList,A1446)=0,"Product not in Products list",IF(COUNTIF(MaterialList,B1446)=0,"Material not in Materials list","OK")))))</f>
        <v>OK</v>
      </c>
      <c r="H1446" s="18" t="str">
        <f aca="false">IF(F1446="Active",A1446&amp;"|"&amp;COUNTIFS(A$2:A1446,A1446,F$2:F1446,"Active"),"")</f>
        <v>Opti Woman 60 Cap|6</v>
      </c>
      <c r="I1446" s="18" t="str">
        <f aca="false">IF(B1446="","",IF(SUMPRODUCT(MAX((A$1:A1445=A1446)*(B$1:B1445=B1446)*ROW(A$1:A1445)))=0,C1446&amp;"",IF(C1446="",INDEX(I$1:I1445,SUMPRODUCT(MAX((A$1:A1445=A1446)*(B$1:B1445=B1446)*ROW(A$1:A1445)))),IF(INDEX(I$1:I1445,SUMPRODUCT(MAX((A$1:A1445=A1446)*(B$1:B1445=B1446)*ROW(A$1:A1445))))="",C1446&amp;"",INDEX(I$1:I1445,SUMPRODUCT(MAX((A$1:A1445=A1446)*(B$1:B1445=B1446)*ROW(A$1:A1445))))&amp;"; "&amp;C1446))))</f>
        <v/>
      </c>
      <c r="J1446" s="18" t="str">
        <f aca="false">IF(A1446="","",A1446&amp;"|"&amp;COUNTIF(A$2:A1446,A1446))</f>
        <v>Opti Woman 60 Cap|6</v>
      </c>
      <c r="K1446" s="18" t="n">
        <f aca="false">IF(OR(A1446="",B1446=""),0,IF(COUNTIFS(A$2:A1446,A1446,B$2:B1446,B1446)=1,1,0))</f>
        <v>1</v>
      </c>
    </row>
    <row r="1447" customFormat="false" ht="15" hidden="false" customHeight="false" outlineLevel="0" collapsed="false">
      <c r="A1447" s="15" t="s">
        <v>471</v>
      </c>
      <c r="B1447" s="15" t="s">
        <v>204</v>
      </c>
      <c r="C1447" s="15"/>
      <c r="D1447" s="15"/>
      <c r="F1447" s="18" t="str">
        <f aca="false">IF(B1447="","",IFERROR(INDEX(Materials!$B$2:$B$301,MATCH(B1447,Materials!$A$2:$A$301,0)),""))</f>
        <v>Active</v>
      </c>
      <c r="G1447" s="18" t="str">
        <f aca="true">IF(AND(A1447="",B1447=""),"",IF(A1447="","Missing product",IF(B1447="","Missing material",IF(COUNTIF(ProductList,A1447)=0,"Product not in Products list",IF(COUNTIF(MaterialList,B1447)=0,"Material not in Materials list","OK")))))</f>
        <v>OK</v>
      </c>
      <c r="H1447" s="18" t="str">
        <f aca="false">IF(F1447="Active",A1447&amp;"|"&amp;COUNTIFS(A$2:A1447,A1447,F$2:F1447,"Active"),"")</f>
        <v>Opti Woman 60 Cap|7</v>
      </c>
      <c r="I1447" s="18" t="str">
        <f aca="false">IF(B1447="","",IF(SUMPRODUCT(MAX((A$1:A1446=A1447)*(B$1:B1446=B1447)*ROW(A$1:A1446)))=0,C1447&amp;"",IF(C1447="",INDEX(I$1:I1446,SUMPRODUCT(MAX((A$1:A1446=A1447)*(B$1:B1446=B1447)*ROW(A$1:A1446)))),IF(INDEX(I$1:I1446,SUMPRODUCT(MAX((A$1:A1446=A1447)*(B$1:B1446=B1447)*ROW(A$1:A1446))))="",C1447&amp;"",INDEX(I$1:I1446,SUMPRODUCT(MAX((A$1:A1446=A1447)*(B$1:B1446=B1447)*ROW(A$1:A1446))))&amp;"; "&amp;C1447))))</f>
        <v/>
      </c>
      <c r="J1447" s="18" t="str">
        <f aca="false">IF(A1447="","",A1447&amp;"|"&amp;COUNTIF(A$2:A1447,A1447))</f>
        <v>Opti Woman 60 Cap|7</v>
      </c>
      <c r="K1447" s="18" t="n">
        <f aca="false">IF(OR(A1447="",B1447=""),0,IF(COUNTIFS(A$2:A1447,A1447,B$2:B1447,B1447)=1,1,0))</f>
        <v>1</v>
      </c>
    </row>
    <row r="1448" customFormat="false" ht="15" hidden="false" customHeight="false" outlineLevel="0" collapsed="false">
      <c r="A1448" s="15" t="s">
        <v>471</v>
      </c>
      <c r="B1448" s="15" t="s">
        <v>190</v>
      </c>
      <c r="C1448" s="15"/>
      <c r="D1448" s="15"/>
      <c r="F1448" s="18" t="str">
        <f aca="false">IF(B1448="","",IFERROR(INDEX(Materials!$B$2:$B$301,MATCH(B1448,Materials!$A$2:$A$301,0)),""))</f>
        <v>Active</v>
      </c>
      <c r="G1448" s="18" t="str">
        <f aca="true">IF(AND(A1448="",B1448=""),"",IF(A1448="","Missing product",IF(B1448="","Missing material",IF(COUNTIF(ProductList,A1448)=0,"Product not in Products list",IF(COUNTIF(MaterialList,B1448)=0,"Material not in Materials list","OK")))))</f>
        <v>OK</v>
      </c>
      <c r="H1448" s="18" t="str">
        <f aca="false">IF(F1448="Active",A1448&amp;"|"&amp;COUNTIFS(A$2:A1448,A1448,F$2:F1448,"Active"),"")</f>
        <v>Opti Woman 60 Cap|8</v>
      </c>
      <c r="I1448" s="18" t="str">
        <f aca="false">IF(B1448="","",IF(SUMPRODUCT(MAX((A$1:A1447=A1448)*(B$1:B1447=B1448)*ROW(A$1:A1447)))=0,C1448&amp;"",IF(C1448="",INDEX(I$1:I1447,SUMPRODUCT(MAX((A$1:A1447=A1448)*(B$1:B1447=B1448)*ROW(A$1:A1447)))),IF(INDEX(I$1:I1447,SUMPRODUCT(MAX((A$1:A1447=A1448)*(B$1:B1447=B1448)*ROW(A$1:A1447))))="",C1448&amp;"",INDEX(I$1:I1447,SUMPRODUCT(MAX((A$1:A1447=A1448)*(B$1:B1447=B1448)*ROW(A$1:A1447))))&amp;"; "&amp;C1448))))</f>
        <v/>
      </c>
      <c r="J1448" s="18" t="str">
        <f aca="false">IF(A1448="","",A1448&amp;"|"&amp;COUNTIF(A$2:A1448,A1448))</f>
        <v>Opti Woman 60 Cap|8</v>
      </c>
      <c r="K1448" s="18" t="n">
        <f aca="false">IF(OR(A1448="",B1448=""),0,IF(COUNTIFS(A$2:A1448,A1448,B$2:B1448,B1448)=1,1,0))</f>
        <v>1</v>
      </c>
    </row>
    <row r="1449" customFormat="false" ht="15" hidden="false" customHeight="false" outlineLevel="0" collapsed="false">
      <c r="A1449" s="15" t="s">
        <v>471</v>
      </c>
      <c r="B1449" s="15" t="s">
        <v>171</v>
      </c>
      <c r="C1449" s="15"/>
      <c r="D1449" s="15"/>
      <c r="F1449" s="18" t="str">
        <f aca="false">IF(B1449="","",IFERROR(INDEX(Materials!$B$2:$B$301,MATCH(B1449,Materials!$A$2:$A$301,0)),""))</f>
        <v>Active</v>
      </c>
      <c r="G1449" s="18" t="str">
        <f aca="true">IF(AND(A1449="",B1449=""),"",IF(A1449="","Missing product",IF(B1449="","Missing material",IF(COUNTIF(ProductList,A1449)=0,"Product not in Products list",IF(COUNTIF(MaterialList,B1449)=0,"Material not in Materials list","OK")))))</f>
        <v>OK</v>
      </c>
      <c r="H1449" s="18" t="str">
        <f aca="false">IF(F1449="Active",A1449&amp;"|"&amp;COUNTIFS(A$2:A1449,A1449,F$2:F1449,"Active"),"")</f>
        <v>Opti Woman 60 Cap|9</v>
      </c>
      <c r="I1449" s="18" t="str">
        <f aca="false">IF(B1449="","",IF(SUMPRODUCT(MAX((A$1:A1448=A1449)*(B$1:B1448=B1449)*ROW(A$1:A1448)))=0,C1449&amp;"",IF(C1449="",INDEX(I$1:I1448,SUMPRODUCT(MAX((A$1:A1448=A1449)*(B$1:B1448=B1449)*ROW(A$1:A1448)))),IF(INDEX(I$1:I1448,SUMPRODUCT(MAX((A$1:A1448=A1449)*(B$1:B1448=B1449)*ROW(A$1:A1448))))="",C1449&amp;"",INDEX(I$1:I1448,SUMPRODUCT(MAX((A$1:A1448=A1449)*(B$1:B1448=B1449)*ROW(A$1:A1448))))&amp;"; "&amp;C1449))))</f>
        <v/>
      </c>
      <c r="J1449" s="18" t="str">
        <f aca="false">IF(A1449="","",A1449&amp;"|"&amp;COUNTIF(A$2:A1449,A1449))</f>
        <v>Opti Woman 60 Cap|9</v>
      </c>
      <c r="K1449" s="18" t="n">
        <f aca="false">IF(OR(A1449="",B1449=""),0,IF(COUNTIFS(A$2:A1449,A1449,B$2:B1449,B1449)=1,1,0))</f>
        <v>1</v>
      </c>
    </row>
    <row r="1450" customFormat="false" ht="15" hidden="false" customHeight="false" outlineLevel="0" collapsed="false">
      <c r="A1450" s="15" t="s">
        <v>471</v>
      </c>
      <c r="B1450" s="15" t="s">
        <v>89</v>
      </c>
      <c r="C1450" s="15"/>
      <c r="D1450" s="15"/>
      <c r="F1450" s="18" t="str">
        <f aca="false">IF(B1450="","",IFERROR(INDEX(Materials!$B$2:$B$301,MATCH(B1450,Materials!$A$2:$A$301,0)),""))</f>
        <v>Active</v>
      </c>
      <c r="G1450" s="18" t="str">
        <f aca="true">IF(AND(A1450="",B1450=""),"",IF(A1450="","Missing product",IF(B1450="","Missing material",IF(COUNTIF(ProductList,A1450)=0,"Product not in Products list",IF(COUNTIF(MaterialList,B1450)=0,"Material not in Materials list","OK")))))</f>
        <v>OK</v>
      </c>
      <c r="H1450" s="18" t="str">
        <f aca="false">IF(F1450="Active",A1450&amp;"|"&amp;COUNTIFS(A$2:A1450,A1450,F$2:F1450,"Active"),"")</f>
        <v>Opti Woman 60 Cap|10</v>
      </c>
      <c r="I1450" s="18" t="str">
        <f aca="false">IF(B1450="","",IF(SUMPRODUCT(MAX((A$1:A1449=A1450)*(B$1:B1449=B1450)*ROW(A$1:A1449)))=0,C1450&amp;"",IF(C1450="",INDEX(I$1:I1449,SUMPRODUCT(MAX((A$1:A1449=A1450)*(B$1:B1449=B1450)*ROW(A$1:A1449)))),IF(INDEX(I$1:I1449,SUMPRODUCT(MAX((A$1:A1449=A1450)*(B$1:B1449=B1450)*ROW(A$1:A1449))))="",C1450&amp;"",INDEX(I$1:I1449,SUMPRODUCT(MAX((A$1:A1449=A1450)*(B$1:B1449=B1450)*ROW(A$1:A1449))))&amp;"; "&amp;C1450))))</f>
        <v/>
      </c>
      <c r="J1450" s="18" t="str">
        <f aca="false">IF(A1450="","",A1450&amp;"|"&amp;COUNTIF(A$2:A1450,A1450))</f>
        <v>Opti Woman 60 Cap|10</v>
      </c>
      <c r="K1450" s="18" t="n">
        <f aca="false">IF(OR(A1450="",B1450=""),0,IF(COUNTIFS(A$2:A1450,A1450,B$2:B1450,B1450)=1,1,0))</f>
        <v>1</v>
      </c>
    </row>
    <row r="1451" customFormat="false" ht="15" hidden="false" customHeight="false" outlineLevel="0" collapsed="false">
      <c r="A1451" s="15" t="s">
        <v>471</v>
      </c>
      <c r="B1451" s="15" t="s">
        <v>186</v>
      </c>
      <c r="C1451" s="15"/>
      <c r="D1451" s="15"/>
      <c r="F1451" s="18" t="str">
        <f aca="false">IF(B1451="","",IFERROR(INDEX(Materials!$B$2:$B$301,MATCH(B1451,Materials!$A$2:$A$301,0)),""))</f>
        <v>Active</v>
      </c>
      <c r="G1451" s="18" t="str">
        <f aca="true">IF(AND(A1451="",B1451=""),"",IF(A1451="","Missing product",IF(B1451="","Missing material",IF(COUNTIF(ProductList,A1451)=0,"Product not in Products list",IF(COUNTIF(MaterialList,B1451)=0,"Material not in Materials list","OK")))))</f>
        <v>OK</v>
      </c>
      <c r="H1451" s="18" t="str">
        <f aca="false">IF(F1451="Active",A1451&amp;"|"&amp;COUNTIFS(A$2:A1451,A1451,F$2:F1451,"Active"),"")</f>
        <v>Opti Woman 60 Cap|11</v>
      </c>
      <c r="I1451" s="18" t="str">
        <f aca="false">IF(B1451="","",IF(SUMPRODUCT(MAX((A$1:A1450=A1451)*(B$1:B1450=B1451)*ROW(A$1:A1450)))=0,C1451&amp;"",IF(C1451="",INDEX(I$1:I1450,SUMPRODUCT(MAX((A$1:A1450=A1451)*(B$1:B1450=B1451)*ROW(A$1:A1450)))),IF(INDEX(I$1:I1450,SUMPRODUCT(MAX((A$1:A1450=A1451)*(B$1:B1450=B1451)*ROW(A$1:A1450))))="",C1451&amp;"",INDEX(I$1:I1450,SUMPRODUCT(MAX((A$1:A1450=A1451)*(B$1:B1450=B1451)*ROW(A$1:A1450))))&amp;"; "&amp;C1451))))</f>
        <v/>
      </c>
      <c r="J1451" s="18" t="str">
        <f aca="false">IF(A1451="","",A1451&amp;"|"&amp;COUNTIF(A$2:A1451,A1451))</f>
        <v>Opti Woman 60 Cap|11</v>
      </c>
      <c r="K1451" s="18" t="n">
        <f aca="false">IF(OR(A1451="",B1451=""),0,IF(COUNTIFS(A$2:A1451,A1451,B$2:B1451,B1451)=1,1,0))</f>
        <v>1</v>
      </c>
    </row>
    <row r="1452" customFormat="false" ht="15" hidden="false" customHeight="false" outlineLevel="0" collapsed="false">
      <c r="A1452" s="15" t="s">
        <v>471</v>
      </c>
      <c r="B1452" s="15" t="s">
        <v>158</v>
      </c>
      <c r="C1452" s="15"/>
      <c r="D1452" s="15"/>
      <c r="F1452" s="18" t="str">
        <f aca="false">IF(B1452="","",IFERROR(INDEX(Materials!$B$2:$B$301,MATCH(B1452,Materials!$A$2:$A$301,0)),""))</f>
        <v>Active</v>
      </c>
      <c r="G1452" s="18" t="str">
        <f aca="true">IF(AND(A1452="",B1452=""),"",IF(A1452="","Missing product",IF(B1452="","Missing material",IF(COUNTIF(ProductList,A1452)=0,"Product not in Products list",IF(COUNTIF(MaterialList,B1452)=0,"Material not in Materials list","OK")))))</f>
        <v>OK</v>
      </c>
      <c r="H1452" s="18" t="str">
        <f aca="false">IF(F1452="Active",A1452&amp;"|"&amp;COUNTIFS(A$2:A1452,A1452,F$2:F1452,"Active"),"")</f>
        <v>Opti Woman 60 Cap|12</v>
      </c>
      <c r="I1452" s="18" t="str">
        <f aca="false">IF(B1452="","",IF(SUMPRODUCT(MAX((A$1:A1451=A1452)*(B$1:B1451=B1452)*ROW(A$1:A1451)))=0,C1452&amp;"",IF(C1452="",INDEX(I$1:I1451,SUMPRODUCT(MAX((A$1:A1451=A1452)*(B$1:B1451=B1452)*ROW(A$1:A1451)))),IF(INDEX(I$1:I1451,SUMPRODUCT(MAX((A$1:A1451=A1452)*(B$1:B1451=B1452)*ROW(A$1:A1451))))="",C1452&amp;"",INDEX(I$1:I1451,SUMPRODUCT(MAX((A$1:A1451=A1452)*(B$1:B1451=B1452)*ROW(A$1:A1451))))&amp;"; "&amp;C1452))))</f>
        <v/>
      </c>
      <c r="J1452" s="18" t="str">
        <f aca="false">IF(A1452="","",A1452&amp;"|"&amp;COUNTIF(A$2:A1452,A1452))</f>
        <v>Opti Woman 60 Cap|12</v>
      </c>
      <c r="K1452" s="18" t="n">
        <f aca="false">IF(OR(A1452="",B1452=""),0,IF(COUNTIFS(A$2:A1452,A1452,B$2:B1452,B1452)=1,1,0))</f>
        <v>1</v>
      </c>
    </row>
    <row r="1453" customFormat="false" ht="15" hidden="false" customHeight="false" outlineLevel="0" collapsed="false">
      <c r="A1453" s="15" t="s">
        <v>471</v>
      </c>
      <c r="B1453" s="15" t="s">
        <v>214</v>
      </c>
      <c r="C1453" s="15"/>
      <c r="D1453" s="15"/>
      <c r="F1453" s="18" t="str">
        <f aca="false">IF(B1453="","",IFERROR(INDEX(Materials!$B$2:$B$301,MATCH(B1453,Materials!$A$2:$A$301,0)),""))</f>
        <v>Active</v>
      </c>
      <c r="G1453" s="18" t="str">
        <f aca="true">IF(AND(A1453="",B1453=""),"",IF(A1453="","Missing product",IF(B1453="","Missing material",IF(COUNTIF(ProductList,A1453)=0,"Product not in Products list",IF(COUNTIF(MaterialList,B1453)=0,"Material not in Materials list","OK")))))</f>
        <v>OK</v>
      </c>
      <c r="H1453" s="18" t="str">
        <f aca="false">IF(F1453="Active",A1453&amp;"|"&amp;COUNTIFS(A$2:A1453,A1453,F$2:F1453,"Active"),"")</f>
        <v>Opti Woman 60 Cap|13</v>
      </c>
      <c r="I1453" s="18" t="str">
        <f aca="false">IF(B1453="","",IF(SUMPRODUCT(MAX((A$1:A1452=A1453)*(B$1:B1452=B1453)*ROW(A$1:A1452)))=0,C1453&amp;"",IF(C1453="",INDEX(I$1:I1452,SUMPRODUCT(MAX((A$1:A1452=A1453)*(B$1:B1452=B1453)*ROW(A$1:A1452)))),IF(INDEX(I$1:I1452,SUMPRODUCT(MAX((A$1:A1452=A1453)*(B$1:B1452=B1453)*ROW(A$1:A1452))))="",C1453&amp;"",INDEX(I$1:I1452,SUMPRODUCT(MAX((A$1:A1452=A1453)*(B$1:B1452=B1453)*ROW(A$1:A1452))))&amp;"; "&amp;C1453))))</f>
        <v/>
      </c>
      <c r="J1453" s="18" t="str">
        <f aca="false">IF(A1453="","",A1453&amp;"|"&amp;COUNTIF(A$2:A1453,A1453))</f>
        <v>Opti Woman 60 Cap|13</v>
      </c>
      <c r="K1453" s="18" t="n">
        <f aca="false">IF(OR(A1453="",B1453=""),0,IF(COUNTIFS(A$2:A1453,A1453,B$2:B1453,B1453)=1,1,0))</f>
        <v>1</v>
      </c>
    </row>
    <row r="1454" customFormat="false" ht="15" hidden="false" customHeight="false" outlineLevel="0" collapsed="false">
      <c r="A1454" s="15" t="s">
        <v>471</v>
      </c>
      <c r="B1454" s="15" t="s">
        <v>87</v>
      </c>
      <c r="C1454" s="15"/>
      <c r="D1454" s="15"/>
      <c r="F1454" s="18" t="str">
        <f aca="false">IF(B1454="","",IFERROR(INDEX(Materials!$B$2:$B$301,MATCH(B1454,Materials!$A$2:$A$301,0)),""))</f>
        <v>Active</v>
      </c>
      <c r="G1454" s="18" t="str">
        <f aca="true">IF(AND(A1454="",B1454=""),"",IF(A1454="","Missing product",IF(B1454="","Missing material",IF(COUNTIF(ProductList,A1454)=0,"Product not in Products list",IF(COUNTIF(MaterialList,B1454)=0,"Material not in Materials list","OK")))))</f>
        <v>OK</v>
      </c>
      <c r="H1454" s="18" t="str">
        <f aca="false">IF(F1454="Active",A1454&amp;"|"&amp;COUNTIFS(A$2:A1454,A1454,F$2:F1454,"Active"),"")</f>
        <v>Opti Woman 60 Cap|14</v>
      </c>
      <c r="I1454" s="18" t="str">
        <f aca="false">IF(B1454="","",IF(SUMPRODUCT(MAX((A$1:A1453=A1454)*(B$1:B1453=B1454)*ROW(A$1:A1453)))=0,C1454&amp;"",IF(C1454="",INDEX(I$1:I1453,SUMPRODUCT(MAX((A$1:A1453=A1454)*(B$1:B1453=B1454)*ROW(A$1:A1453)))),IF(INDEX(I$1:I1453,SUMPRODUCT(MAX((A$1:A1453=A1454)*(B$1:B1453=B1454)*ROW(A$1:A1453))))="",C1454&amp;"",INDEX(I$1:I1453,SUMPRODUCT(MAX((A$1:A1453=A1454)*(B$1:B1453=B1454)*ROW(A$1:A1453))))&amp;"; "&amp;C1454))))</f>
        <v/>
      </c>
      <c r="J1454" s="18" t="str">
        <f aca="false">IF(A1454="","",A1454&amp;"|"&amp;COUNTIF(A$2:A1454,A1454))</f>
        <v>Opti Woman 60 Cap|14</v>
      </c>
      <c r="K1454" s="18" t="n">
        <f aca="false">IF(OR(A1454="",B1454=""),0,IF(COUNTIFS(A$2:A1454,A1454,B$2:B1454,B1454)=1,1,0))</f>
        <v>1</v>
      </c>
    </row>
    <row r="1455" customFormat="false" ht="15" hidden="false" customHeight="false" outlineLevel="0" collapsed="false">
      <c r="A1455" s="15" t="s">
        <v>471</v>
      </c>
      <c r="B1455" s="15" t="s">
        <v>124</v>
      </c>
      <c r="C1455" s="15"/>
      <c r="D1455" s="15"/>
      <c r="F1455" s="18" t="str">
        <f aca="false">IF(B1455="","",IFERROR(INDEX(Materials!$B$2:$B$301,MATCH(B1455,Materials!$A$2:$A$301,0)),""))</f>
        <v>Active</v>
      </c>
      <c r="G1455" s="18" t="str">
        <f aca="true">IF(AND(A1455="",B1455=""),"",IF(A1455="","Missing product",IF(B1455="","Missing material",IF(COUNTIF(ProductList,A1455)=0,"Product not in Products list",IF(COUNTIF(MaterialList,B1455)=0,"Material not in Materials list","OK")))))</f>
        <v>OK</v>
      </c>
      <c r="H1455" s="18" t="str">
        <f aca="false">IF(F1455="Active",A1455&amp;"|"&amp;COUNTIFS(A$2:A1455,A1455,F$2:F1455,"Active"),"")</f>
        <v>Opti Woman 60 Cap|15</v>
      </c>
      <c r="I1455" s="18" t="str">
        <f aca="false">IF(B1455="","",IF(SUMPRODUCT(MAX((A$1:A1454=A1455)*(B$1:B1454=B1455)*ROW(A$1:A1454)))=0,C1455&amp;"",IF(C1455="",INDEX(I$1:I1454,SUMPRODUCT(MAX((A$1:A1454=A1455)*(B$1:B1454=B1455)*ROW(A$1:A1454)))),IF(INDEX(I$1:I1454,SUMPRODUCT(MAX((A$1:A1454=A1455)*(B$1:B1454=B1455)*ROW(A$1:A1454))))="",C1455&amp;"",INDEX(I$1:I1454,SUMPRODUCT(MAX((A$1:A1454=A1455)*(B$1:B1454=B1455)*ROW(A$1:A1454))))&amp;"; "&amp;C1455))))</f>
        <v/>
      </c>
      <c r="J1455" s="18" t="str">
        <f aca="false">IF(A1455="","",A1455&amp;"|"&amp;COUNTIF(A$2:A1455,A1455))</f>
        <v>Opti Woman 60 Cap|15</v>
      </c>
      <c r="K1455" s="18" t="n">
        <f aca="false">IF(OR(A1455="",B1455=""),0,IF(COUNTIFS(A$2:A1455,A1455,B$2:B1455,B1455)=1,1,0))</f>
        <v>1</v>
      </c>
    </row>
    <row r="1456" customFormat="false" ht="15" hidden="false" customHeight="false" outlineLevel="0" collapsed="false">
      <c r="A1456" s="15" t="s">
        <v>471</v>
      </c>
      <c r="B1456" s="15" t="s">
        <v>197</v>
      </c>
      <c r="C1456" s="15"/>
      <c r="D1456" s="15"/>
      <c r="F1456" s="18" t="str">
        <f aca="false">IF(B1456="","",IFERROR(INDEX(Materials!$B$2:$B$301,MATCH(B1456,Materials!$A$2:$A$301,0)),""))</f>
        <v>Active</v>
      </c>
      <c r="G1456" s="18" t="str">
        <f aca="true">IF(AND(A1456="",B1456=""),"",IF(A1456="","Missing product",IF(B1456="","Missing material",IF(COUNTIF(ProductList,A1456)=0,"Product not in Products list",IF(COUNTIF(MaterialList,B1456)=0,"Material not in Materials list","OK")))))</f>
        <v>OK</v>
      </c>
      <c r="H1456" s="18" t="str">
        <f aca="false">IF(F1456="Active",A1456&amp;"|"&amp;COUNTIFS(A$2:A1456,A1456,F$2:F1456,"Active"),"")</f>
        <v>Opti Woman 60 Cap|16</v>
      </c>
      <c r="I1456" s="18" t="str">
        <f aca="false">IF(B1456="","",IF(SUMPRODUCT(MAX((A$1:A1455=A1456)*(B$1:B1455=B1456)*ROW(A$1:A1455)))=0,C1456&amp;"",IF(C1456="",INDEX(I$1:I1455,SUMPRODUCT(MAX((A$1:A1455=A1456)*(B$1:B1455=B1456)*ROW(A$1:A1455)))),IF(INDEX(I$1:I1455,SUMPRODUCT(MAX((A$1:A1455=A1456)*(B$1:B1455=B1456)*ROW(A$1:A1455))))="",C1456&amp;"",INDEX(I$1:I1455,SUMPRODUCT(MAX((A$1:A1455=A1456)*(B$1:B1455=B1456)*ROW(A$1:A1455))))&amp;"; "&amp;C1456))))</f>
        <v/>
      </c>
      <c r="J1456" s="18" t="str">
        <f aca="false">IF(A1456="","",A1456&amp;"|"&amp;COUNTIF(A$2:A1456,A1456))</f>
        <v>Opti Woman 60 Cap|16</v>
      </c>
      <c r="K1456" s="18" t="n">
        <f aca="false">IF(OR(A1456="",B1456=""),0,IF(COUNTIFS(A$2:A1456,A1456,B$2:B1456,B1456)=1,1,0))</f>
        <v>1</v>
      </c>
    </row>
    <row r="1457" customFormat="false" ht="15" hidden="false" customHeight="false" outlineLevel="0" collapsed="false">
      <c r="A1457" s="15" t="s">
        <v>471</v>
      </c>
      <c r="B1457" s="15" t="s">
        <v>168</v>
      </c>
      <c r="C1457" s="15"/>
      <c r="D1457" s="15"/>
      <c r="F1457" s="18" t="str">
        <f aca="false">IF(B1457="","",IFERROR(INDEX(Materials!$B$2:$B$301,MATCH(B1457,Materials!$A$2:$A$301,0)),""))</f>
        <v>Active</v>
      </c>
      <c r="G1457" s="18" t="str">
        <f aca="true">IF(AND(A1457="",B1457=""),"",IF(A1457="","Missing product",IF(B1457="","Missing material",IF(COUNTIF(ProductList,A1457)=0,"Product not in Products list",IF(COUNTIF(MaterialList,B1457)=0,"Material not in Materials list","OK")))))</f>
        <v>OK</v>
      </c>
      <c r="H1457" s="18" t="str">
        <f aca="false">IF(F1457="Active",A1457&amp;"|"&amp;COUNTIFS(A$2:A1457,A1457,F$2:F1457,"Active"),"")</f>
        <v>Opti Woman 60 Cap|17</v>
      </c>
      <c r="I1457" s="18" t="str">
        <f aca="false">IF(B1457="","",IF(SUMPRODUCT(MAX((A$1:A1456=A1457)*(B$1:B1456=B1457)*ROW(A$1:A1456)))=0,C1457&amp;"",IF(C1457="",INDEX(I$1:I1456,SUMPRODUCT(MAX((A$1:A1456=A1457)*(B$1:B1456=B1457)*ROW(A$1:A1456)))),IF(INDEX(I$1:I1456,SUMPRODUCT(MAX((A$1:A1456=A1457)*(B$1:B1456=B1457)*ROW(A$1:A1456))))="",C1457&amp;"",INDEX(I$1:I1456,SUMPRODUCT(MAX((A$1:A1456=A1457)*(B$1:B1456=B1457)*ROW(A$1:A1456))))&amp;"; "&amp;C1457))))</f>
        <v/>
      </c>
      <c r="J1457" s="18" t="str">
        <f aca="false">IF(A1457="","",A1457&amp;"|"&amp;COUNTIF(A$2:A1457,A1457))</f>
        <v>Opti Woman 60 Cap|17</v>
      </c>
      <c r="K1457" s="18" t="n">
        <f aca="false">IF(OR(A1457="",B1457=""),0,IF(COUNTIFS(A$2:A1457,A1457,B$2:B1457,B1457)=1,1,0))</f>
        <v>1</v>
      </c>
    </row>
    <row r="1458" customFormat="false" ht="15" hidden="false" customHeight="false" outlineLevel="0" collapsed="false">
      <c r="A1458" s="15" t="s">
        <v>471</v>
      </c>
      <c r="B1458" s="15" t="s">
        <v>111</v>
      </c>
      <c r="C1458" s="15"/>
      <c r="D1458" s="15"/>
      <c r="F1458" s="18" t="str">
        <f aca="false">IF(B1458="","",IFERROR(INDEX(Materials!$B$2:$B$301,MATCH(B1458,Materials!$A$2:$A$301,0)),""))</f>
        <v>Active</v>
      </c>
      <c r="G1458" s="18" t="str">
        <f aca="true">IF(AND(A1458="",B1458=""),"",IF(A1458="","Missing product",IF(B1458="","Missing material",IF(COUNTIF(ProductList,A1458)=0,"Product not in Products list",IF(COUNTIF(MaterialList,B1458)=0,"Material not in Materials list","OK")))))</f>
        <v>OK</v>
      </c>
      <c r="H1458" s="18" t="str">
        <f aca="false">IF(F1458="Active",A1458&amp;"|"&amp;COUNTIFS(A$2:A1458,A1458,F$2:F1458,"Active"),"")</f>
        <v>Opti Woman 60 Cap|18</v>
      </c>
      <c r="I1458" s="18" t="str">
        <f aca="false">IF(B1458="","",IF(SUMPRODUCT(MAX((A$1:A1457=A1458)*(B$1:B1457=B1458)*ROW(A$1:A1457)))=0,C1458&amp;"",IF(C1458="",INDEX(I$1:I1457,SUMPRODUCT(MAX((A$1:A1457=A1458)*(B$1:B1457=B1458)*ROW(A$1:A1457)))),IF(INDEX(I$1:I1457,SUMPRODUCT(MAX((A$1:A1457=A1458)*(B$1:B1457=B1458)*ROW(A$1:A1457))))="",C1458&amp;"",INDEX(I$1:I1457,SUMPRODUCT(MAX((A$1:A1457=A1458)*(B$1:B1457=B1458)*ROW(A$1:A1457))))&amp;"; "&amp;C1458))))</f>
        <v/>
      </c>
      <c r="J1458" s="18" t="str">
        <f aca="false">IF(A1458="","",A1458&amp;"|"&amp;COUNTIF(A$2:A1458,A1458))</f>
        <v>Opti Woman 60 Cap|18</v>
      </c>
      <c r="K1458" s="18" t="n">
        <f aca="false">IF(OR(A1458="",B1458=""),0,IF(COUNTIFS(A$2:A1458,A1458,B$2:B1458,B1458)=1,1,0))</f>
        <v>1</v>
      </c>
    </row>
    <row r="1459" customFormat="false" ht="15" hidden="false" customHeight="false" outlineLevel="0" collapsed="false">
      <c r="A1459" s="15" t="s">
        <v>471</v>
      </c>
      <c r="B1459" s="15" t="s">
        <v>270</v>
      </c>
      <c r="C1459" s="15" t="s">
        <v>489</v>
      </c>
      <c r="D1459" s="15"/>
      <c r="F1459" s="18" t="str">
        <f aca="false">IF(B1459="","",IFERROR(INDEX(Materials!$B$2:$B$301,MATCH(B1459,Materials!$A$2:$A$301,0)),""))</f>
        <v>Filler / Diluent</v>
      </c>
      <c r="G1459" s="18" t="str">
        <f aca="true">IF(AND(A1459="",B1459=""),"",IF(A1459="","Missing product",IF(B1459="","Missing material",IF(COUNTIF(ProductList,A1459)=0,"Product not in Products list",IF(COUNTIF(MaterialList,B1459)=0,"Material not in Materials list","OK")))))</f>
        <v>OK</v>
      </c>
      <c r="H1459" s="18" t="str">
        <f aca="false">IF(F1459="Active",A1459&amp;"|"&amp;COUNTIFS(A$2:A1459,A1459,F$2:F1459,"Active"),"")</f>
        <v/>
      </c>
      <c r="I1459" s="18" t="str">
        <f aca="false">IF(B1459="","",IF(SUMPRODUCT(MAX((A$1:A1458=A1459)*(B$1:B1458=B1459)*ROW(A$1:A1458)))=0,C1459&amp;"",IF(C1459="",INDEX(I$1:I1458,SUMPRODUCT(MAX((A$1:A1458=A1459)*(B$1:B1458=B1459)*ROW(A$1:A1458)))),IF(INDEX(I$1:I1458,SUMPRODUCT(MAX((A$1:A1458=A1459)*(B$1:B1458=B1459)*ROW(A$1:A1458))))="",C1459&amp;"",INDEX(I$1:I1458,SUMPRODUCT(MAX((A$1:A1458=A1459)*(B$1:B1458=B1459)*ROW(A$1:A1458))))&amp;"; "&amp;C1459))))</f>
        <v>Intra-granular</v>
      </c>
      <c r="J1459" s="18" t="str">
        <f aca="false">IF(A1459="","",A1459&amp;"|"&amp;COUNTIF(A$2:A1459,A1459))</f>
        <v>Opti Woman 60 Cap|19</v>
      </c>
      <c r="K1459" s="18" t="n">
        <f aca="false">IF(OR(A1459="",B1459=""),0,IF(COUNTIFS(A$2:A1459,A1459,B$2:B1459,B1459)=1,1,0))</f>
        <v>1</v>
      </c>
    </row>
    <row r="1460" customFormat="false" ht="15" hidden="false" customHeight="false" outlineLevel="0" collapsed="false">
      <c r="A1460" s="15" t="s">
        <v>471</v>
      </c>
      <c r="B1460" s="15" t="s">
        <v>219</v>
      </c>
      <c r="C1460" s="15" t="s">
        <v>220</v>
      </c>
      <c r="D1460" s="15"/>
      <c r="F1460" s="18" t="str">
        <f aca="false">IF(B1460="","",IFERROR(INDEX(Materials!$B$2:$B$301,MATCH(B1460,Materials!$A$2:$A$301,0)),""))</f>
        <v>Binder</v>
      </c>
      <c r="G1460" s="18" t="str">
        <f aca="true">IF(AND(A1460="",B1460=""),"",IF(A1460="","Missing product",IF(B1460="","Missing material",IF(COUNTIF(ProductList,A1460)=0,"Product not in Products list",IF(COUNTIF(MaterialList,B1460)=0,"Material not in Materials list","OK")))))</f>
        <v>OK</v>
      </c>
      <c r="H1460" s="18" t="str">
        <f aca="false">IF(F1460="Active",A1460&amp;"|"&amp;COUNTIFS(A$2:A1460,A1460,F$2:F1460,"Active"),"")</f>
        <v/>
      </c>
      <c r="I1460" s="18" t="str">
        <f aca="false">IF(B1460="","",IF(SUMPRODUCT(MAX((A$1:A1459=A1460)*(B$1:B1459=B1460)*ROW(A$1:A1459)))=0,C1460&amp;"",IF(C1460="",INDEX(I$1:I1459,SUMPRODUCT(MAX((A$1:A1459=A1460)*(B$1:B1459=B1460)*ROW(A$1:A1459)))),IF(INDEX(I$1:I1459,SUMPRODUCT(MAX((A$1:A1459=A1460)*(B$1:B1459=B1460)*ROW(A$1:A1459))))="",C1460&amp;"",INDEX(I$1:I1459,SUMPRODUCT(MAX((A$1:A1459=A1460)*(B$1:B1459=B1460)*ROW(A$1:A1459))))&amp;"; "&amp;C1460))))</f>
        <v>Binder</v>
      </c>
      <c r="J1460" s="18" t="str">
        <f aca="false">IF(A1460="","",A1460&amp;"|"&amp;COUNTIF(A$2:A1460,A1460))</f>
        <v>Opti Woman 60 Cap|20</v>
      </c>
      <c r="K1460" s="18" t="n">
        <f aca="false">IF(OR(A1460="",B1460=""),0,IF(COUNTIFS(A$2:A1460,A1460,B$2:B1460,B1460)=1,1,0))</f>
        <v>1</v>
      </c>
    </row>
    <row r="1461" customFormat="false" ht="15" hidden="false" customHeight="false" outlineLevel="0" collapsed="false">
      <c r="A1461" s="15" t="s">
        <v>471</v>
      </c>
      <c r="B1461" s="15" t="s">
        <v>338</v>
      </c>
      <c r="C1461" s="15" t="s">
        <v>491</v>
      </c>
      <c r="D1461" s="15"/>
      <c r="F1461" s="18" t="str">
        <f aca="false">IF(B1461="","",IFERROR(INDEX(Materials!$B$2:$B$301,MATCH(B1461,Materials!$A$2:$A$301,0)),""))</f>
        <v>Solvent</v>
      </c>
      <c r="G1461" s="18" t="str">
        <f aca="true">IF(AND(A1461="",B1461=""),"",IF(A1461="","Missing product",IF(B1461="","Missing material",IF(COUNTIF(ProductList,A1461)=0,"Product not in Products list",IF(COUNTIF(MaterialList,B1461)=0,"Material not in Materials list","OK")))))</f>
        <v>OK</v>
      </c>
      <c r="H1461" s="18" t="str">
        <f aca="false">IF(F1461="Active",A1461&amp;"|"&amp;COUNTIFS(A$2:A1461,A1461,F$2:F1461,"Active"),"")</f>
        <v/>
      </c>
      <c r="I1461" s="18" t="str">
        <f aca="false">IF(B1461="","",IF(SUMPRODUCT(MAX((A$1:A1460=A1461)*(B$1:B1460=B1461)*ROW(A$1:A1460)))=0,C1461&amp;"",IF(C1461="",INDEX(I$1:I1460,SUMPRODUCT(MAX((A$1:A1460=A1461)*(B$1:B1460=B1461)*ROW(A$1:A1460)))),IF(INDEX(I$1:I1460,SUMPRODUCT(MAX((A$1:A1460=A1461)*(B$1:B1460=B1461)*ROW(A$1:A1460))))="",C1461&amp;"",INDEX(I$1:I1460,SUMPRODUCT(MAX((A$1:A1460=A1461)*(B$1:B1460=B1461)*ROW(A$1:A1460))))&amp;"; "&amp;C1461))))</f>
        <v>Binder Solvent</v>
      </c>
      <c r="J1461" s="18" t="str">
        <f aca="false">IF(A1461="","",A1461&amp;"|"&amp;COUNTIF(A$2:A1461,A1461))</f>
        <v>Opti Woman 60 Cap|21</v>
      </c>
      <c r="K1461" s="18" t="n">
        <f aca="false">IF(OR(A1461="",B1461=""),0,IF(COUNTIFS(A$2:A1461,A1461,B$2:B1461,B1461)=1,1,0))</f>
        <v>1</v>
      </c>
    </row>
    <row r="1462" customFormat="false" ht="15" hidden="false" customHeight="false" outlineLevel="0" collapsed="false">
      <c r="A1462" s="15" t="s">
        <v>471</v>
      </c>
      <c r="B1462" s="15" t="s">
        <v>270</v>
      </c>
      <c r="C1462" s="15" t="s">
        <v>489</v>
      </c>
      <c r="D1462" s="15"/>
      <c r="F1462" s="18" t="str">
        <f aca="false">IF(B1462="","",IFERROR(INDEX(Materials!$B$2:$B$301,MATCH(B1462,Materials!$A$2:$A$301,0)),""))</f>
        <v>Filler / Diluent</v>
      </c>
      <c r="G1462" s="18" t="str">
        <f aca="true">IF(AND(A1462="",B1462=""),"",IF(A1462="","Missing product",IF(B1462="","Missing material",IF(COUNTIF(ProductList,A1462)=0,"Product not in Products list",IF(COUNTIF(MaterialList,B1462)=0,"Material not in Materials list","OK")))))</f>
        <v>OK</v>
      </c>
      <c r="H1462" s="18" t="str">
        <f aca="false">IF(F1462="Active",A1462&amp;"|"&amp;COUNTIFS(A$2:A1462,A1462,F$2:F1462,"Active"),"")</f>
        <v/>
      </c>
      <c r="I1462" s="18" t="str">
        <f aca="false">IF(B1462="","",IF(SUMPRODUCT(MAX((A$1:A1461=A1462)*(B$1:B1461=B1462)*ROW(A$1:A1461)))=0,C1462&amp;"",IF(C1462="",INDEX(I$1:I1461,SUMPRODUCT(MAX((A$1:A1461=A1462)*(B$1:B1461=B1462)*ROW(A$1:A1461)))),IF(INDEX(I$1:I1461,SUMPRODUCT(MAX((A$1:A1461=A1462)*(B$1:B1461=B1462)*ROW(A$1:A1461))))="",C1462&amp;"",INDEX(I$1:I1461,SUMPRODUCT(MAX((A$1:A1461=A1462)*(B$1:B1461=B1462)*ROW(A$1:A1461))))&amp;"; "&amp;C1462))))</f>
        <v>Intra-granular; Intra-granular</v>
      </c>
      <c r="J1462" s="18" t="str">
        <f aca="false">IF(A1462="","",A1462&amp;"|"&amp;COUNTIF(A$2:A1462,A1462))</f>
        <v>Opti Woman 60 Cap|22</v>
      </c>
      <c r="K1462" s="18" t="n">
        <f aca="false">IF(OR(A1462="",B1462=""),0,IF(COUNTIFS(A$2:A1462,A1462,B$2:B1462,B1462)=1,1,0))</f>
        <v>0</v>
      </c>
    </row>
    <row r="1463" customFormat="false" ht="15" hidden="false" customHeight="false" outlineLevel="0" collapsed="false">
      <c r="A1463" s="15" t="s">
        <v>471</v>
      </c>
      <c r="B1463" s="15" t="s">
        <v>145</v>
      </c>
      <c r="C1463" s="15"/>
      <c r="D1463" s="15"/>
      <c r="F1463" s="18" t="str">
        <f aca="false">IF(B1463="","",IFERROR(INDEX(Materials!$B$2:$B$301,MATCH(B1463,Materials!$A$2:$A$301,0)),""))</f>
        <v>Active</v>
      </c>
      <c r="G1463" s="18" t="str">
        <f aca="true">IF(AND(A1463="",B1463=""),"",IF(A1463="","Missing product",IF(B1463="","Missing material",IF(COUNTIF(ProductList,A1463)=0,"Product not in Products list",IF(COUNTIF(MaterialList,B1463)=0,"Material not in Materials list","OK")))))</f>
        <v>OK</v>
      </c>
      <c r="H1463" s="18" t="str">
        <f aca="false">IF(F1463="Active",A1463&amp;"|"&amp;COUNTIFS(A$2:A1463,A1463,F$2:F1463,"Active"),"")</f>
        <v>Opti Woman 60 Cap|19</v>
      </c>
      <c r="I1463" s="18" t="str">
        <f aca="false">IF(B1463="","",IF(SUMPRODUCT(MAX((A$1:A1462=A1463)*(B$1:B1462=B1463)*ROW(A$1:A1462)))=0,C1463&amp;"",IF(C1463="",INDEX(I$1:I1462,SUMPRODUCT(MAX((A$1:A1462=A1463)*(B$1:B1462=B1463)*ROW(A$1:A1462)))),IF(INDEX(I$1:I1462,SUMPRODUCT(MAX((A$1:A1462=A1463)*(B$1:B1462=B1463)*ROW(A$1:A1462))))="",C1463&amp;"",INDEX(I$1:I1462,SUMPRODUCT(MAX((A$1:A1462=A1463)*(B$1:B1462=B1463)*ROW(A$1:A1462))))&amp;"; "&amp;C1463))))</f>
        <v/>
      </c>
      <c r="J1463" s="18" t="str">
        <f aca="false">IF(A1463="","",A1463&amp;"|"&amp;COUNTIF(A$2:A1463,A1463))</f>
        <v>Opti Woman 60 Cap|23</v>
      </c>
      <c r="K1463" s="18" t="n">
        <f aca="false">IF(OR(A1463="",B1463=""),0,IF(COUNTIFS(A$2:A1463,A1463,B$2:B1463,B1463)=1,1,0))</f>
        <v>1</v>
      </c>
    </row>
    <row r="1464" customFormat="false" ht="15" hidden="false" customHeight="false" outlineLevel="0" collapsed="false">
      <c r="A1464" s="15" t="s">
        <v>471</v>
      </c>
      <c r="B1464" s="15" t="s">
        <v>160</v>
      </c>
      <c r="C1464" s="15"/>
      <c r="D1464" s="15"/>
      <c r="F1464" s="18" t="str">
        <f aca="false">IF(B1464="","",IFERROR(INDEX(Materials!$B$2:$B$301,MATCH(B1464,Materials!$A$2:$A$301,0)),""))</f>
        <v>Active</v>
      </c>
      <c r="G1464" s="18" t="str">
        <f aca="true">IF(AND(A1464="",B1464=""),"",IF(A1464="","Missing product",IF(B1464="","Missing material",IF(COUNTIF(ProductList,A1464)=0,"Product not in Products list",IF(COUNTIF(MaterialList,B1464)=0,"Material not in Materials list","OK")))))</f>
        <v>OK</v>
      </c>
      <c r="H1464" s="18" t="str">
        <f aca="false">IF(F1464="Active",A1464&amp;"|"&amp;COUNTIFS(A$2:A1464,A1464,F$2:F1464,"Active"),"")</f>
        <v>Opti Woman 60 Cap|20</v>
      </c>
      <c r="I1464" s="18" t="str">
        <f aca="false">IF(B1464="","",IF(SUMPRODUCT(MAX((A$1:A1463=A1464)*(B$1:B1463=B1464)*ROW(A$1:A1463)))=0,C1464&amp;"",IF(C1464="",INDEX(I$1:I1463,SUMPRODUCT(MAX((A$1:A1463=A1464)*(B$1:B1463=B1464)*ROW(A$1:A1463)))),IF(INDEX(I$1:I1463,SUMPRODUCT(MAX((A$1:A1463=A1464)*(B$1:B1463=B1464)*ROW(A$1:A1463))))="",C1464&amp;"",INDEX(I$1:I1463,SUMPRODUCT(MAX((A$1:A1463=A1464)*(B$1:B1463=B1464)*ROW(A$1:A1463))))&amp;"; "&amp;C1464))))</f>
        <v/>
      </c>
      <c r="J1464" s="18" t="str">
        <f aca="false">IF(A1464="","",A1464&amp;"|"&amp;COUNTIF(A$2:A1464,A1464))</f>
        <v>Opti Woman 60 Cap|24</v>
      </c>
      <c r="K1464" s="18" t="n">
        <f aca="false">IF(OR(A1464="",B1464=""),0,IF(COUNTIFS(A$2:A1464,A1464,B$2:B1464,B1464)=1,1,0))</f>
        <v>1</v>
      </c>
    </row>
    <row r="1465" customFormat="false" ht="15" hidden="false" customHeight="false" outlineLevel="0" collapsed="false">
      <c r="A1465" s="15" t="s">
        <v>471</v>
      </c>
      <c r="B1465" s="15" t="s">
        <v>97</v>
      </c>
      <c r="C1465" s="15"/>
      <c r="D1465" s="15"/>
      <c r="F1465" s="18" t="str">
        <f aca="false">IF(B1465="","",IFERROR(INDEX(Materials!$B$2:$B$301,MATCH(B1465,Materials!$A$2:$A$301,0)),""))</f>
        <v>Active</v>
      </c>
      <c r="G1465" s="18" t="str">
        <f aca="true">IF(AND(A1465="",B1465=""),"",IF(A1465="","Missing product",IF(B1465="","Missing material",IF(COUNTIF(ProductList,A1465)=0,"Product not in Products list",IF(COUNTIF(MaterialList,B1465)=0,"Material not in Materials list","OK")))))</f>
        <v>OK</v>
      </c>
      <c r="H1465" s="18" t="str">
        <f aca="false">IF(F1465="Active",A1465&amp;"|"&amp;COUNTIFS(A$2:A1465,A1465,F$2:F1465,"Active"),"")</f>
        <v>Opti Woman 60 Cap|21</v>
      </c>
      <c r="I1465" s="18" t="str">
        <f aca="false">IF(B1465="","",IF(SUMPRODUCT(MAX((A$1:A1464=A1465)*(B$1:B1464=B1465)*ROW(A$1:A1464)))=0,C1465&amp;"",IF(C1465="",INDEX(I$1:I1464,SUMPRODUCT(MAX((A$1:A1464=A1465)*(B$1:B1464=B1465)*ROW(A$1:A1464)))),IF(INDEX(I$1:I1464,SUMPRODUCT(MAX((A$1:A1464=A1465)*(B$1:B1464=B1465)*ROW(A$1:A1464))))="",C1465&amp;"",INDEX(I$1:I1464,SUMPRODUCT(MAX((A$1:A1464=A1465)*(B$1:B1464=B1465)*ROW(A$1:A1464))))&amp;"; "&amp;C1465))))</f>
        <v/>
      </c>
      <c r="J1465" s="18" t="str">
        <f aca="false">IF(A1465="","",A1465&amp;"|"&amp;COUNTIF(A$2:A1465,A1465))</f>
        <v>Opti Woman 60 Cap|25</v>
      </c>
      <c r="K1465" s="18" t="n">
        <f aca="false">IF(OR(A1465="",B1465=""),0,IF(COUNTIFS(A$2:A1465,A1465,B$2:B1465,B1465)=1,1,0))</f>
        <v>1</v>
      </c>
    </row>
    <row r="1466" customFormat="false" ht="15" hidden="false" customHeight="false" outlineLevel="0" collapsed="false">
      <c r="A1466" s="15" t="s">
        <v>471</v>
      </c>
      <c r="B1466" s="15" t="s">
        <v>210</v>
      </c>
      <c r="C1466" s="15"/>
      <c r="D1466" s="15"/>
      <c r="F1466" s="18" t="str">
        <f aca="false">IF(B1466="","",IFERROR(INDEX(Materials!$B$2:$B$301,MATCH(B1466,Materials!$A$2:$A$301,0)),""))</f>
        <v>Active</v>
      </c>
      <c r="G1466" s="18" t="str">
        <f aca="true">IF(AND(A1466="",B1466=""),"",IF(A1466="","Missing product",IF(B1466="","Missing material",IF(COUNTIF(ProductList,A1466)=0,"Product not in Products list",IF(COUNTIF(MaterialList,B1466)=0,"Material not in Materials list","OK")))))</f>
        <v>OK</v>
      </c>
      <c r="H1466" s="18" t="str">
        <f aca="false">IF(F1466="Active",A1466&amp;"|"&amp;COUNTIFS(A$2:A1466,A1466,F$2:F1466,"Active"),"")</f>
        <v>Opti Woman 60 Cap|22</v>
      </c>
      <c r="I1466" s="18" t="str">
        <f aca="false">IF(B1466="","",IF(SUMPRODUCT(MAX((A$1:A1465=A1466)*(B$1:B1465=B1466)*ROW(A$1:A1465)))=0,C1466&amp;"",IF(C1466="",INDEX(I$1:I1465,SUMPRODUCT(MAX((A$1:A1465=A1466)*(B$1:B1465=B1466)*ROW(A$1:A1465)))),IF(INDEX(I$1:I1465,SUMPRODUCT(MAX((A$1:A1465=A1466)*(B$1:B1465=B1466)*ROW(A$1:A1465))))="",C1466&amp;"",INDEX(I$1:I1465,SUMPRODUCT(MAX((A$1:A1465=A1466)*(B$1:B1465=B1466)*ROW(A$1:A1465))))&amp;"; "&amp;C1466))))</f>
        <v/>
      </c>
      <c r="J1466" s="18" t="str">
        <f aca="false">IF(A1466="","",A1466&amp;"|"&amp;COUNTIF(A$2:A1466,A1466))</f>
        <v>Opti Woman 60 Cap|26</v>
      </c>
      <c r="K1466" s="18" t="n">
        <f aca="false">IF(OR(A1466="",B1466=""),0,IF(COUNTIFS(A$2:A1466,A1466,B$2:B1466,B1466)=1,1,0))</f>
        <v>1</v>
      </c>
    </row>
    <row r="1467" customFormat="false" ht="15" hidden="false" customHeight="false" outlineLevel="0" collapsed="false">
      <c r="A1467" s="15" t="s">
        <v>471</v>
      </c>
      <c r="B1467" s="15" t="s">
        <v>79</v>
      </c>
      <c r="C1467" s="15"/>
      <c r="D1467" s="15"/>
      <c r="F1467" s="18" t="str">
        <f aca="false">IF(B1467="","",IFERROR(INDEX(Materials!$B$2:$B$301,MATCH(B1467,Materials!$A$2:$A$301,0)),""))</f>
        <v>Active</v>
      </c>
      <c r="G1467" s="18" t="str">
        <f aca="true">IF(AND(A1467="",B1467=""),"",IF(A1467="","Missing product",IF(B1467="","Missing material",IF(COUNTIF(ProductList,A1467)=0,"Product not in Products list",IF(COUNTIF(MaterialList,B1467)=0,"Material not in Materials list","OK")))))</f>
        <v>OK</v>
      </c>
      <c r="H1467" s="18" t="str">
        <f aca="false">IF(F1467="Active",A1467&amp;"|"&amp;COUNTIFS(A$2:A1467,A1467,F$2:F1467,"Active"),"")</f>
        <v>Opti Woman 60 Cap|23</v>
      </c>
      <c r="I1467" s="18" t="str">
        <f aca="false">IF(B1467="","",IF(SUMPRODUCT(MAX((A$1:A1466=A1467)*(B$1:B1466=B1467)*ROW(A$1:A1466)))=0,C1467&amp;"",IF(C1467="",INDEX(I$1:I1466,SUMPRODUCT(MAX((A$1:A1466=A1467)*(B$1:B1466=B1467)*ROW(A$1:A1466)))),IF(INDEX(I$1:I1466,SUMPRODUCT(MAX((A$1:A1466=A1467)*(B$1:B1466=B1467)*ROW(A$1:A1466))))="",C1467&amp;"",INDEX(I$1:I1466,SUMPRODUCT(MAX((A$1:A1466=A1467)*(B$1:B1466=B1467)*ROW(A$1:A1466))))&amp;"; "&amp;C1467))))</f>
        <v/>
      </c>
      <c r="J1467" s="18" t="str">
        <f aca="false">IF(A1467="","",A1467&amp;"|"&amp;COUNTIF(A$2:A1467,A1467))</f>
        <v>Opti Woman 60 Cap|27</v>
      </c>
      <c r="K1467" s="18" t="n">
        <f aca="false">IF(OR(A1467="",B1467=""),0,IF(COUNTIFS(A$2:A1467,A1467,B$2:B1467,B1467)=1,1,0))</f>
        <v>1</v>
      </c>
    </row>
    <row r="1468" customFormat="false" ht="15" hidden="false" customHeight="false" outlineLevel="0" collapsed="false">
      <c r="A1468" s="15" t="s">
        <v>471</v>
      </c>
      <c r="B1468" s="15" t="s">
        <v>74</v>
      </c>
      <c r="C1468" s="15"/>
      <c r="D1468" s="15"/>
      <c r="F1468" s="18" t="str">
        <f aca="false">IF(B1468="","",IFERROR(INDEX(Materials!$B$2:$B$301,MATCH(B1468,Materials!$A$2:$A$301,0)),""))</f>
        <v>Active</v>
      </c>
      <c r="G1468" s="18" t="str">
        <f aca="true">IF(AND(A1468="",B1468=""),"",IF(A1468="","Missing product",IF(B1468="","Missing material",IF(COUNTIF(ProductList,A1468)=0,"Product not in Products list",IF(COUNTIF(MaterialList,B1468)=0,"Material not in Materials list","OK")))))</f>
        <v>OK</v>
      </c>
      <c r="H1468" s="18" t="str">
        <f aca="false">IF(F1468="Active",A1468&amp;"|"&amp;COUNTIFS(A$2:A1468,A1468,F$2:F1468,"Active"),"")</f>
        <v>Opti Woman 60 Cap|24</v>
      </c>
      <c r="I1468" s="18" t="str">
        <f aca="false">IF(B1468="","",IF(SUMPRODUCT(MAX((A$1:A1467=A1468)*(B$1:B1467=B1468)*ROW(A$1:A1467)))=0,C1468&amp;"",IF(C1468="",INDEX(I$1:I1467,SUMPRODUCT(MAX((A$1:A1467=A1468)*(B$1:B1467=B1468)*ROW(A$1:A1467)))),IF(INDEX(I$1:I1467,SUMPRODUCT(MAX((A$1:A1467=A1468)*(B$1:B1467=B1468)*ROW(A$1:A1467))))="",C1468&amp;"",INDEX(I$1:I1467,SUMPRODUCT(MAX((A$1:A1467=A1468)*(B$1:B1467=B1468)*ROW(A$1:A1467))))&amp;"; "&amp;C1468))))</f>
        <v/>
      </c>
      <c r="J1468" s="18" t="str">
        <f aca="false">IF(A1468="","",A1468&amp;"|"&amp;COUNTIF(A$2:A1468,A1468))</f>
        <v>Opti Woman 60 Cap|28</v>
      </c>
      <c r="K1468" s="18" t="n">
        <f aca="false">IF(OR(A1468="",B1468=""),0,IF(COUNTIFS(A$2:A1468,A1468,B$2:B1468,B1468)=1,1,0))</f>
        <v>1</v>
      </c>
    </row>
    <row r="1469" customFormat="false" ht="15" hidden="false" customHeight="false" outlineLevel="0" collapsed="false">
      <c r="A1469" s="15" t="s">
        <v>471</v>
      </c>
      <c r="B1469" s="15" t="s">
        <v>257</v>
      </c>
      <c r="C1469" s="15"/>
      <c r="D1469" s="15"/>
      <c r="F1469" s="18" t="str">
        <f aca="false">IF(B1469="","",IFERROR(INDEX(Materials!$B$2:$B$301,MATCH(B1469,Materials!$A$2:$A$301,0)),""))</f>
        <v>Disintegrant</v>
      </c>
      <c r="G1469" s="18" t="str">
        <f aca="true">IF(AND(A1469="",B1469=""),"",IF(A1469="","Missing product",IF(B1469="","Missing material",IF(COUNTIF(ProductList,A1469)=0,"Product not in Products list",IF(COUNTIF(MaterialList,B1469)=0,"Material not in Materials list","OK")))))</f>
        <v>OK</v>
      </c>
      <c r="H1469" s="18" t="str">
        <f aca="false">IF(F1469="Active",A1469&amp;"|"&amp;COUNTIFS(A$2:A1469,A1469,F$2:F1469,"Active"),"")</f>
        <v/>
      </c>
      <c r="I1469" s="18" t="str">
        <f aca="false">IF(B1469="","",IF(SUMPRODUCT(MAX((A$1:A1468=A1469)*(B$1:B1468=B1469)*ROW(A$1:A1468)))=0,C1469&amp;"",IF(C1469="",INDEX(I$1:I1468,SUMPRODUCT(MAX((A$1:A1468=A1469)*(B$1:B1468=B1469)*ROW(A$1:A1468)))),IF(INDEX(I$1:I1468,SUMPRODUCT(MAX((A$1:A1468=A1469)*(B$1:B1468=B1469)*ROW(A$1:A1468))))="",C1469&amp;"",INDEX(I$1:I1468,SUMPRODUCT(MAX((A$1:A1468=A1469)*(B$1:B1468=B1469)*ROW(A$1:A1468))))&amp;"; "&amp;C1469))))</f>
        <v/>
      </c>
      <c r="J1469" s="18" t="str">
        <f aca="false">IF(A1469="","",A1469&amp;"|"&amp;COUNTIF(A$2:A1469,A1469))</f>
        <v>Opti Woman 60 Cap|29</v>
      </c>
      <c r="K1469" s="18" t="n">
        <f aca="false">IF(OR(A1469="",B1469=""),0,IF(COUNTIFS(A$2:A1469,A1469,B$2:B1469,B1469)=1,1,0))</f>
        <v>1</v>
      </c>
    </row>
    <row r="1470" customFormat="false" ht="15" hidden="false" customHeight="false" outlineLevel="0" collapsed="false">
      <c r="A1470" s="15" t="s">
        <v>471</v>
      </c>
      <c r="B1470" s="15" t="s">
        <v>293</v>
      </c>
      <c r="C1470" s="15"/>
      <c r="D1470" s="15"/>
      <c r="F1470" s="18" t="str">
        <f aca="false">IF(B1470="","",IFERROR(INDEX(Materials!$B$2:$B$301,MATCH(B1470,Materials!$A$2:$A$301,0)),""))</f>
        <v>Glidant</v>
      </c>
      <c r="G1470" s="18" t="str">
        <f aca="true">IF(AND(A1470="",B1470=""),"",IF(A1470="","Missing product",IF(B1470="","Missing material",IF(COUNTIF(ProductList,A1470)=0,"Product not in Products list",IF(COUNTIF(MaterialList,B1470)=0,"Material not in Materials list","OK")))))</f>
        <v>OK</v>
      </c>
      <c r="H1470" s="18" t="str">
        <f aca="false">IF(F1470="Active",A1470&amp;"|"&amp;COUNTIFS(A$2:A1470,A1470,F$2:F1470,"Active"),"")</f>
        <v/>
      </c>
      <c r="I1470" s="18" t="str">
        <f aca="false">IF(B1470="","",IF(SUMPRODUCT(MAX((A$1:A1469=A1470)*(B$1:B1469=B1470)*ROW(A$1:A1469)))=0,C1470&amp;"",IF(C1470="",INDEX(I$1:I1469,SUMPRODUCT(MAX((A$1:A1469=A1470)*(B$1:B1469=B1470)*ROW(A$1:A1469)))),IF(INDEX(I$1:I1469,SUMPRODUCT(MAX((A$1:A1469=A1470)*(B$1:B1469=B1470)*ROW(A$1:A1469))))="",C1470&amp;"",INDEX(I$1:I1469,SUMPRODUCT(MAX((A$1:A1469=A1470)*(B$1:B1469=B1470)*ROW(A$1:A1469))))&amp;"; "&amp;C1470))))</f>
        <v/>
      </c>
      <c r="J1470" s="18" t="str">
        <f aca="false">IF(A1470="","",A1470&amp;"|"&amp;COUNTIF(A$2:A1470,A1470))</f>
        <v>Opti Woman 60 Cap|30</v>
      </c>
      <c r="K1470" s="18" t="n">
        <f aca="false">IF(OR(A1470="",B1470=""),0,IF(COUNTIFS(A$2:A1470,A1470,B$2:B1470,B1470)=1,1,0))</f>
        <v>1</v>
      </c>
    </row>
    <row r="1471" customFormat="false" ht="15" hidden="false" customHeight="false" outlineLevel="0" collapsed="false">
      <c r="A1471" s="15" t="s">
        <v>471</v>
      </c>
      <c r="B1471" s="15" t="s">
        <v>298</v>
      </c>
      <c r="C1471" s="15"/>
      <c r="D1471" s="15"/>
      <c r="F1471" s="18" t="str">
        <f aca="false">IF(B1471="","",IFERROR(INDEX(Materials!$B$2:$B$301,MATCH(B1471,Materials!$A$2:$A$301,0)),""))</f>
        <v>Lubricant</v>
      </c>
      <c r="G1471" s="18" t="str">
        <f aca="true">IF(AND(A1471="",B1471=""),"",IF(A1471="","Missing product",IF(B1471="","Missing material",IF(COUNTIF(ProductList,A1471)=0,"Product not in Products list",IF(COUNTIF(MaterialList,B1471)=0,"Material not in Materials list","OK")))))</f>
        <v>OK</v>
      </c>
      <c r="H1471" s="18" t="str">
        <f aca="false">IF(F1471="Active",A1471&amp;"|"&amp;COUNTIFS(A$2:A1471,A1471,F$2:F1471,"Active"),"")</f>
        <v/>
      </c>
      <c r="I1471" s="18" t="str">
        <f aca="false">IF(B1471="","",IF(SUMPRODUCT(MAX((A$1:A1470=A1471)*(B$1:B1470=B1471)*ROW(A$1:A1470)))=0,C1471&amp;"",IF(C1471="",INDEX(I$1:I1470,SUMPRODUCT(MAX((A$1:A1470=A1471)*(B$1:B1470=B1471)*ROW(A$1:A1470)))),IF(INDEX(I$1:I1470,SUMPRODUCT(MAX((A$1:A1470=A1471)*(B$1:B1470=B1471)*ROW(A$1:A1470))))="",C1471&amp;"",INDEX(I$1:I1470,SUMPRODUCT(MAX((A$1:A1470=A1471)*(B$1:B1470=B1471)*ROW(A$1:A1470))))&amp;"; "&amp;C1471))))</f>
        <v/>
      </c>
      <c r="J1471" s="18" t="str">
        <f aca="false">IF(A1471="","",A1471&amp;"|"&amp;COUNTIF(A$2:A1471,A1471))</f>
        <v>Opti Woman 60 Cap|31</v>
      </c>
      <c r="K1471" s="18" t="n">
        <f aca="false">IF(OR(A1471="",B1471=""),0,IF(COUNTIFS(A$2:A1471,A1471,B$2:B1471,B1471)=1,1,0))</f>
        <v>1</v>
      </c>
    </row>
    <row r="1472" customFormat="false" ht="15" hidden="false" customHeight="false" outlineLevel="0" collapsed="false">
      <c r="A1472" s="15" t="s">
        <v>471</v>
      </c>
      <c r="B1472" s="15" t="s">
        <v>226</v>
      </c>
      <c r="C1472" s="15"/>
      <c r="D1472" s="15"/>
      <c r="F1472" s="18" t="str">
        <f aca="false">IF(B1472="","",IFERROR(INDEX(Materials!$B$2:$B$301,MATCH(B1472,Materials!$A$2:$A$301,0)),""))</f>
        <v>Binder / Coating Polymer</v>
      </c>
      <c r="G1472" s="18" t="str">
        <f aca="true">IF(AND(A1472="",B1472=""),"",IF(A1472="","Missing product",IF(B1472="","Missing material",IF(COUNTIF(ProductList,A1472)=0,"Product not in Products list",IF(COUNTIF(MaterialList,B1472)=0,"Material not in Materials list","OK")))))</f>
        <v>OK</v>
      </c>
      <c r="H1472" s="18" t="str">
        <f aca="false">IF(F1472="Active",A1472&amp;"|"&amp;COUNTIFS(A$2:A1472,A1472,F$2:F1472,"Active"),"")</f>
        <v/>
      </c>
      <c r="I1472" s="18" t="str">
        <f aca="false">IF(B1472="","",IF(SUMPRODUCT(MAX((A$1:A1471=A1472)*(B$1:B1471=B1472)*ROW(A$1:A1471)))=0,C1472&amp;"",IF(C1472="",INDEX(I$1:I1471,SUMPRODUCT(MAX((A$1:A1471=A1472)*(B$1:B1471=B1472)*ROW(A$1:A1471)))),IF(INDEX(I$1:I1471,SUMPRODUCT(MAX((A$1:A1471=A1472)*(B$1:B1471=B1472)*ROW(A$1:A1471))))="",C1472&amp;"",INDEX(I$1:I1471,SUMPRODUCT(MAX((A$1:A1471=A1472)*(B$1:B1471=B1472)*ROW(A$1:A1471))))&amp;"; "&amp;C1472))))</f>
        <v/>
      </c>
      <c r="J1472" s="18" t="str">
        <f aca="false">IF(A1472="","",A1472&amp;"|"&amp;COUNTIF(A$2:A1472,A1472))</f>
        <v>Opti Woman 60 Cap|32</v>
      </c>
      <c r="K1472" s="18" t="n">
        <f aca="false">IF(OR(A1472="",B1472=""),0,IF(COUNTIFS(A$2:A1472,A1472,B$2:B1472,B1472)=1,1,0))</f>
        <v>1</v>
      </c>
    </row>
    <row r="1473" customFormat="false" ht="15" hidden="false" customHeight="false" outlineLevel="0" collapsed="false">
      <c r="A1473" s="15" t="s">
        <v>471</v>
      </c>
      <c r="B1473" s="15" t="s">
        <v>311</v>
      </c>
      <c r="C1473" s="15"/>
      <c r="D1473" s="15"/>
      <c r="F1473" s="18" t="str">
        <f aca="false">IF(B1473="","",IFERROR(INDEX(Materials!$B$2:$B$301,MATCH(B1473,Materials!$A$2:$A$301,0)),""))</f>
        <v>Plasticizer</v>
      </c>
      <c r="G1473" s="18" t="str">
        <f aca="true">IF(AND(A1473="",B1473=""),"",IF(A1473="","Missing product",IF(B1473="","Missing material",IF(COUNTIF(ProductList,A1473)=0,"Product not in Products list",IF(COUNTIF(MaterialList,B1473)=0,"Material not in Materials list","OK")))))</f>
        <v>OK</v>
      </c>
      <c r="H1473" s="18" t="str">
        <f aca="false">IF(F1473="Active",A1473&amp;"|"&amp;COUNTIFS(A$2:A1473,A1473,F$2:F1473,"Active"),"")</f>
        <v/>
      </c>
      <c r="I1473" s="18" t="str">
        <f aca="false">IF(B1473="","",IF(SUMPRODUCT(MAX((A$1:A1472=A1473)*(B$1:B1472=B1473)*ROW(A$1:A1472)))=0,C1473&amp;"",IF(C1473="",INDEX(I$1:I1472,SUMPRODUCT(MAX((A$1:A1472=A1473)*(B$1:B1472=B1473)*ROW(A$1:A1472)))),IF(INDEX(I$1:I1472,SUMPRODUCT(MAX((A$1:A1472=A1473)*(B$1:B1472=B1473)*ROW(A$1:A1472))))="",C1473&amp;"",INDEX(I$1:I1472,SUMPRODUCT(MAX((A$1:A1472=A1473)*(B$1:B1472=B1473)*ROW(A$1:A1472))))&amp;"; "&amp;C1473))))</f>
        <v/>
      </c>
      <c r="J1473" s="18" t="str">
        <f aca="false">IF(A1473="","",A1473&amp;"|"&amp;COUNTIF(A$2:A1473,A1473))</f>
        <v>Opti Woman 60 Cap|33</v>
      </c>
      <c r="K1473" s="18" t="n">
        <f aca="false">IF(OR(A1473="",B1473=""),0,IF(COUNTIFS(A$2:A1473,A1473,B$2:B1473,B1473)=1,1,0))</f>
        <v>1</v>
      </c>
    </row>
    <row r="1474" customFormat="false" ht="15" hidden="false" customHeight="false" outlineLevel="0" collapsed="false">
      <c r="A1474" s="15" t="s">
        <v>471</v>
      </c>
      <c r="B1474" s="15" t="s">
        <v>296</v>
      </c>
      <c r="C1474" s="15"/>
      <c r="D1474" s="15"/>
      <c r="F1474" s="18" t="str">
        <f aca="false">IF(B1474="","",IFERROR(INDEX(Materials!$B$2:$B$301,MATCH(B1474,Materials!$A$2:$A$301,0)),""))</f>
        <v>Glidant / Anti-tacking</v>
      </c>
      <c r="G1474" s="18" t="str">
        <f aca="true">IF(AND(A1474="",B1474=""),"",IF(A1474="","Missing product",IF(B1474="","Missing material",IF(COUNTIF(ProductList,A1474)=0,"Product not in Products list",IF(COUNTIF(MaterialList,B1474)=0,"Material not in Materials list","OK")))))</f>
        <v>OK</v>
      </c>
      <c r="H1474" s="18" t="str">
        <f aca="false">IF(F1474="Active",A1474&amp;"|"&amp;COUNTIFS(A$2:A1474,A1474,F$2:F1474,"Active"),"")</f>
        <v/>
      </c>
      <c r="I1474" s="18" t="str">
        <f aca="false">IF(B1474="","",IF(SUMPRODUCT(MAX((A$1:A1473=A1474)*(B$1:B1473=B1474)*ROW(A$1:A1473)))=0,C1474&amp;"",IF(C1474="",INDEX(I$1:I1473,SUMPRODUCT(MAX((A$1:A1473=A1474)*(B$1:B1473=B1474)*ROW(A$1:A1473)))),IF(INDEX(I$1:I1473,SUMPRODUCT(MAX((A$1:A1473=A1474)*(B$1:B1473=B1474)*ROW(A$1:A1473))))="",C1474&amp;"",INDEX(I$1:I1473,SUMPRODUCT(MAX((A$1:A1473=A1474)*(B$1:B1473=B1474)*ROW(A$1:A1473))))&amp;"; "&amp;C1474))))</f>
        <v/>
      </c>
      <c r="J1474" s="18" t="str">
        <f aca="false">IF(A1474="","",A1474&amp;"|"&amp;COUNTIF(A$2:A1474,A1474))</f>
        <v>Opti Woman 60 Cap|34</v>
      </c>
      <c r="K1474" s="18" t="n">
        <f aca="false">IF(OR(A1474="",B1474=""),0,IF(COUNTIFS(A$2:A1474,A1474,B$2:B1474,B1474)=1,1,0))</f>
        <v>1</v>
      </c>
    </row>
    <row r="1475" customFormat="false" ht="15" hidden="false" customHeight="false" outlineLevel="0" collapsed="false">
      <c r="A1475" s="15" t="s">
        <v>471</v>
      </c>
      <c r="B1475" s="15" t="s">
        <v>303</v>
      </c>
      <c r="C1475" s="15"/>
      <c r="D1475" s="15"/>
      <c r="F1475" s="18" t="str">
        <f aca="false">IF(B1475="","",IFERROR(INDEX(Materials!$B$2:$B$301,MATCH(B1475,Materials!$A$2:$A$301,0)),""))</f>
        <v>Opacifier</v>
      </c>
      <c r="G1475" s="18" t="str">
        <f aca="true">IF(AND(A1475="",B1475=""),"",IF(A1475="","Missing product",IF(B1475="","Missing material",IF(COUNTIF(ProductList,A1475)=0,"Product not in Products list",IF(COUNTIF(MaterialList,B1475)=0,"Material not in Materials list","OK")))))</f>
        <v>OK</v>
      </c>
      <c r="H1475" s="18" t="str">
        <f aca="false">IF(F1475="Active",A1475&amp;"|"&amp;COUNTIFS(A$2:A1475,A1475,F$2:F1475,"Active"),"")</f>
        <v/>
      </c>
      <c r="I1475" s="18" t="str">
        <f aca="false">IF(B1475="","",IF(SUMPRODUCT(MAX((A$1:A1474=A1475)*(B$1:B1474=B1475)*ROW(A$1:A1474)))=0,C1475&amp;"",IF(C1475="",INDEX(I$1:I1474,SUMPRODUCT(MAX((A$1:A1474=A1475)*(B$1:B1474=B1475)*ROW(A$1:A1474)))),IF(INDEX(I$1:I1474,SUMPRODUCT(MAX((A$1:A1474=A1475)*(B$1:B1474=B1475)*ROW(A$1:A1474))))="",C1475&amp;"",INDEX(I$1:I1474,SUMPRODUCT(MAX((A$1:A1474=A1475)*(B$1:B1474=B1475)*ROW(A$1:A1474))))&amp;"; "&amp;C1475))))</f>
        <v/>
      </c>
      <c r="J1475" s="18" t="str">
        <f aca="false">IF(A1475="","",A1475&amp;"|"&amp;COUNTIF(A$2:A1475,A1475))</f>
        <v>Opti Woman 60 Cap|35</v>
      </c>
      <c r="K1475" s="18" t="n">
        <f aca="false">IF(OR(A1475="",B1475=""),0,IF(COUNTIFS(A$2:A1475,A1475,B$2:B1475,B1475)=1,1,0))</f>
        <v>1</v>
      </c>
    </row>
    <row r="1476" customFormat="false" ht="15" hidden="false" customHeight="false" outlineLevel="0" collapsed="false">
      <c r="A1476" s="15" t="s">
        <v>471</v>
      </c>
      <c r="B1476" s="15" t="s">
        <v>244</v>
      </c>
      <c r="C1476" s="15"/>
      <c r="D1476" s="15"/>
      <c r="F1476" s="18" t="str">
        <f aca="false">IF(B1476="","",IFERROR(INDEX(Materials!$B$2:$B$301,MATCH(B1476,Materials!$A$2:$A$301,0)),""))</f>
        <v>Colorant</v>
      </c>
      <c r="G1476" s="18" t="str">
        <f aca="true">IF(AND(A1476="",B1476=""),"",IF(A1476="","Missing product",IF(B1476="","Missing material",IF(COUNTIF(ProductList,A1476)=0,"Product not in Products list",IF(COUNTIF(MaterialList,B1476)=0,"Material not in Materials list","OK")))))</f>
        <v>OK</v>
      </c>
      <c r="H1476" s="18" t="str">
        <f aca="false">IF(F1476="Active",A1476&amp;"|"&amp;COUNTIFS(A$2:A1476,A1476,F$2:F1476,"Active"),"")</f>
        <v/>
      </c>
      <c r="I1476" s="18" t="str">
        <f aca="false">IF(B1476="","",IF(SUMPRODUCT(MAX((A$1:A1475=A1476)*(B$1:B1475=B1476)*ROW(A$1:A1475)))=0,C1476&amp;"",IF(C1476="",INDEX(I$1:I1475,SUMPRODUCT(MAX((A$1:A1475=A1476)*(B$1:B1475=B1476)*ROW(A$1:A1475)))),IF(INDEX(I$1:I1475,SUMPRODUCT(MAX((A$1:A1475=A1476)*(B$1:B1475=B1476)*ROW(A$1:A1475))))="",C1476&amp;"",INDEX(I$1:I1475,SUMPRODUCT(MAX((A$1:A1475=A1476)*(B$1:B1475=B1476)*ROW(A$1:A1475))))&amp;"; "&amp;C1476))))</f>
        <v/>
      </c>
      <c r="J1476" s="18" t="str">
        <f aca="false">IF(A1476="","",A1476&amp;"|"&amp;COUNTIF(A$2:A1476,A1476))</f>
        <v>Opti Woman 60 Cap|36</v>
      </c>
      <c r="K1476" s="18" t="n">
        <f aca="false">IF(OR(A1476="",B1476=""),0,IF(COUNTIFS(A$2:A1476,A1476,B$2:B1476,B1476)=1,1,0))</f>
        <v>1</v>
      </c>
    </row>
    <row r="1477" customFormat="false" ht="15" hidden="false" customHeight="false" outlineLevel="0" collapsed="false">
      <c r="A1477" s="15" t="s">
        <v>471</v>
      </c>
      <c r="B1477" s="15" t="s">
        <v>233</v>
      </c>
      <c r="C1477" s="15"/>
      <c r="D1477" s="15"/>
      <c r="F1477" s="18" t="str">
        <f aca="false">IF(B1477="","",IFERROR(INDEX(Materials!$B$2:$B$301,MATCH(B1477,Materials!$A$2:$A$301,0)),""))</f>
        <v>Colorant</v>
      </c>
      <c r="G1477" s="18" t="str">
        <f aca="true">IF(AND(A1477="",B1477=""),"",IF(A1477="","Missing product",IF(B1477="","Missing material",IF(COUNTIF(ProductList,A1477)=0,"Product not in Products list",IF(COUNTIF(MaterialList,B1477)=0,"Material not in Materials list","OK")))))</f>
        <v>OK</v>
      </c>
      <c r="H1477" s="18" t="str">
        <f aca="false">IF(F1477="Active",A1477&amp;"|"&amp;COUNTIFS(A$2:A1477,A1477,F$2:F1477,"Active"),"")</f>
        <v/>
      </c>
      <c r="I1477" s="18" t="str">
        <f aca="false">IF(B1477="","",IF(SUMPRODUCT(MAX((A$1:A1476=A1477)*(B$1:B1476=B1477)*ROW(A$1:A1476)))=0,C1477&amp;"",IF(C1477="",INDEX(I$1:I1476,SUMPRODUCT(MAX((A$1:A1476=A1477)*(B$1:B1476=B1477)*ROW(A$1:A1476)))),IF(INDEX(I$1:I1476,SUMPRODUCT(MAX((A$1:A1476=A1477)*(B$1:B1476=B1477)*ROW(A$1:A1476))))="",C1477&amp;"",INDEX(I$1:I1476,SUMPRODUCT(MAX((A$1:A1476=A1477)*(B$1:B1476=B1477)*ROW(A$1:A1476))))&amp;"; "&amp;C1477))))</f>
        <v/>
      </c>
      <c r="J1477" s="18" t="str">
        <f aca="false">IF(A1477="","",A1477&amp;"|"&amp;COUNTIF(A$2:A1477,A1477))</f>
        <v>Opti Woman 60 Cap|37</v>
      </c>
      <c r="K1477" s="18" t="n">
        <f aca="false">IF(OR(A1477="",B1477=""),0,IF(COUNTIFS(A$2:A1477,A1477,B$2:B1477,B1477)=1,1,0))</f>
        <v>1</v>
      </c>
    </row>
    <row r="1478" customFormat="false" ht="15" hidden="false" customHeight="false" outlineLevel="0" collapsed="false">
      <c r="A1478" s="15" t="s">
        <v>471</v>
      </c>
      <c r="B1478" s="15" t="s">
        <v>338</v>
      </c>
      <c r="C1478" s="15"/>
      <c r="D1478" s="15"/>
      <c r="F1478" s="18" t="str">
        <f aca="false">IF(B1478="","",IFERROR(INDEX(Materials!$B$2:$B$301,MATCH(B1478,Materials!$A$2:$A$301,0)),""))</f>
        <v>Solvent</v>
      </c>
      <c r="G1478" s="18" t="str">
        <f aca="true">IF(AND(A1478="",B1478=""),"",IF(A1478="","Missing product",IF(B1478="","Missing material",IF(COUNTIF(ProductList,A1478)=0,"Product not in Products list",IF(COUNTIF(MaterialList,B1478)=0,"Material not in Materials list","OK")))))</f>
        <v>OK</v>
      </c>
      <c r="H1478" s="18" t="str">
        <f aca="false">IF(F1478="Active",A1478&amp;"|"&amp;COUNTIFS(A$2:A1478,A1478,F$2:F1478,"Active"),"")</f>
        <v/>
      </c>
      <c r="I1478" s="18" t="str">
        <f aca="false">IF(B1478="","",IF(SUMPRODUCT(MAX((A$1:A1477=A1478)*(B$1:B1477=B1478)*ROW(A$1:A1477)))=0,C1478&amp;"",IF(C1478="",INDEX(I$1:I1477,SUMPRODUCT(MAX((A$1:A1477=A1478)*(B$1:B1477=B1478)*ROW(A$1:A1477)))),IF(INDEX(I$1:I1477,SUMPRODUCT(MAX((A$1:A1477=A1478)*(B$1:B1477=B1478)*ROW(A$1:A1477))))="",C1478&amp;"",INDEX(I$1:I1477,SUMPRODUCT(MAX((A$1:A1477=A1478)*(B$1:B1477=B1478)*ROW(A$1:A1477))))&amp;"; "&amp;C1478))))</f>
        <v>Binder Solvent</v>
      </c>
      <c r="J1478" s="18" t="str">
        <f aca="false">IF(A1478="","",A1478&amp;"|"&amp;COUNTIF(A$2:A1478,A1478))</f>
        <v>Opti Woman 60 Cap|38</v>
      </c>
      <c r="K1478" s="18" t="n">
        <f aca="false">IF(OR(A1478="",B1478=""),0,IF(COUNTIFS(A$2:A1478,A1478,B$2:B1478,B1478)=1,1,0))</f>
        <v>0</v>
      </c>
    </row>
    <row r="1479" customFormat="false" ht="15" hidden="false" customHeight="false" outlineLevel="0" collapsed="false">
      <c r="A1479" s="15" t="s">
        <v>471</v>
      </c>
      <c r="B1479" s="15" t="s">
        <v>342</v>
      </c>
      <c r="C1479" s="15"/>
      <c r="D1479" s="15"/>
      <c r="F1479" s="18" t="str">
        <f aca="false">IF(B1479="","",IFERROR(INDEX(Materials!$B$2:$B$301,MATCH(B1479,Materials!$A$2:$A$301,0)),""))</f>
        <v>Solvent</v>
      </c>
      <c r="G1479" s="18" t="str">
        <f aca="true">IF(AND(A1479="",B1479=""),"",IF(A1479="","Missing product",IF(B1479="","Missing material",IF(COUNTIF(ProductList,A1479)=0,"Product not in Products list",IF(COUNTIF(MaterialList,B1479)=0,"Material not in Materials list","OK")))))</f>
        <v>OK</v>
      </c>
      <c r="H1479" s="18" t="str">
        <f aca="false">IF(F1479="Active",A1479&amp;"|"&amp;COUNTIFS(A$2:A1479,A1479,F$2:F1479,"Active"),"")</f>
        <v/>
      </c>
      <c r="I1479" s="18" t="str">
        <f aca="false">IF(B1479="","",IF(SUMPRODUCT(MAX((A$1:A1478=A1479)*(B$1:B1478=B1479)*ROW(A$1:A1478)))=0,C1479&amp;"",IF(C1479="",INDEX(I$1:I1478,SUMPRODUCT(MAX((A$1:A1478=A1479)*(B$1:B1478=B1479)*ROW(A$1:A1478)))),IF(INDEX(I$1:I1478,SUMPRODUCT(MAX((A$1:A1478=A1479)*(B$1:B1478=B1479)*ROW(A$1:A1478))))="",C1479&amp;"",INDEX(I$1:I1478,SUMPRODUCT(MAX((A$1:A1478=A1479)*(B$1:B1478=B1479)*ROW(A$1:A1478))))&amp;"; "&amp;C1479))))</f>
        <v/>
      </c>
      <c r="J1479" s="18" t="str">
        <f aca="false">IF(A1479="","",A1479&amp;"|"&amp;COUNTIF(A$2:A1479,A1479))</f>
        <v>Opti Woman 60 Cap|39</v>
      </c>
      <c r="K1479" s="18" t="n">
        <f aca="false">IF(OR(A1479="",B1479=""),0,IF(COUNTIFS(A$2:A1479,A1479,B$2:B1479,B1479)=1,1,0))</f>
        <v>1</v>
      </c>
    </row>
    <row r="1480" customFormat="false" ht="15" hidden="false" customHeight="false" outlineLevel="0" collapsed="false">
      <c r="A1480" s="15" t="s">
        <v>472</v>
      </c>
      <c r="B1480" s="15" t="s">
        <v>103</v>
      </c>
      <c r="C1480" s="15"/>
      <c r="D1480" s="15"/>
      <c r="F1480" s="18" t="str">
        <f aca="false">IF(B1480="","",IFERROR(INDEX(Materials!$B$2:$B$301,MATCH(B1480,Materials!$A$2:$A$301,0)),""))</f>
        <v>Active</v>
      </c>
      <c r="G1480" s="18" t="str">
        <f aca="true">IF(AND(A1480="",B1480=""),"",IF(A1480="","Missing product",IF(B1480="","Missing material",IF(COUNTIF(ProductList,A1480)=0,"Product not in Products list",IF(COUNTIF(MaterialList,B1480)=0,"Material not in Materials list","OK")))))</f>
        <v>OK</v>
      </c>
      <c r="H1480" s="18" t="str">
        <f aca="false">IF(F1480="Active",A1480&amp;"|"&amp;COUNTIFS(A$2:A1480,A1480,F$2:F1480,"Active"),"")</f>
        <v>Pregnalife|1</v>
      </c>
      <c r="I1480" s="18" t="str">
        <f aca="false">IF(B1480="","",IF(SUMPRODUCT(MAX((A$1:A1479=A1480)*(B$1:B1479=B1480)*ROW(A$1:A1479)))=0,C1480&amp;"",IF(C1480="",INDEX(I$1:I1479,SUMPRODUCT(MAX((A$1:A1479=A1480)*(B$1:B1479=B1480)*ROW(A$1:A1479)))),IF(INDEX(I$1:I1479,SUMPRODUCT(MAX((A$1:A1479=A1480)*(B$1:B1479=B1480)*ROW(A$1:A1479))))="",C1480&amp;"",INDEX(I$1:I1479,SUMPRODUCT(MAX((A$1:A1479=A1480)*(B$1:B1479=B1480)*ROW(A$1:A1479))))&amp;"; "&amp;C1480))))</f>
        <v/>
      </c>
      <c r="J1480" s="18" t="str">
        <f aca="false">IF(A1480="","",A1480&amp;"|"&amp;COUNTIF(A$2:A1480,A1480))</f>
        <v>Pregnalife|1</v>
      </c>
      <c r="K1480" s="18" t="n">
        <f aca="false">IF(OR(A1480="",B1480=""),0,IF(COUNTIFS(A$2:A1480,A1480,B$2:B1480,B1480)=1,1,0))</f>
        <v>1</v>
      </c>
    </row>
    <row r="1481" customFormat="false" ht="15" hidden="false" customHeight="false" outlineLevel="0" collapsed="false">
      <c r="A1481" s="15" t="s">
        <v>472</v>
      </c>
      <c r="B1481" s="15" t="s">
        <v>158</v>
      </c>
      <c r="C1481" s="15"/>
      <c r="D1481" s="15"/>
      <c r="F1481" s="18" t="str">
        <f aca="false">IF(B1481="","",IFERROR(INDEX(Materials!$B$2:$B$301,MATCH(B1481,Materials!$A$2:$A$301,0)),""))</f>
        <v>Active</v>
      </c>
      <c r="G1481" s="18" t="str">
        <f aca="true">IF(AND(A1481="",B1481=""),"",IF(A1481="","Missing product",IF(B1481="","Missing material",IF(COUNTIF(ProductList,A1481)=0,"Product not in Products list",IF(COUNTIF(MaterialList,B1481)=0,"Material not in Materials list","OK")))))</f>
        <v>OK</v>
      </c>
      <c r="H1481" s="18" t="str">
        <f aca="false">IF(F1481="Active",A1481&amp;"|"&amp;COUNTIFS(A$2:A1481,A1481,F$2:F1481,"Active"),"")</f>
        <v>Pregnalife|2</v>
      </c>
      <c r="I1481" s="18" t="str">
        <f aca="false">IF(B1481="","",IF(SUMPRODUCT(MAX((A$1:A1480=A1481)*(B$1:B1480=B1481)*ROW(A$1:A1480)))=0,C1481&amp;"",IF(C1481="",INDEX(I$1:I1480,SUMPRODUCT(MAX((A$1:A1480=A1481)*(B$1:B1480=B1481)*ROW(A$1:A1480)))),IF(INDEX(I$1:I1480,SUMPRODUCT(MAX((A$1:A1480=A1481)*(B$1:B1480=B1481)*ROW(A$1:A1480))))="",C1481&amp;"",INDEX(I$1:I1480,SUMPRODUCT(MAX((A$1:A1480=A1481)*(B$1:B1480=B1481)*ROW(A$1:A1480))))&amp;"; "&amp;C1481))))</f>
        <v/>
      </c>
      <c r="J1481" s="18" t="str">
        <f aca="false">IF(A1481="","",A1481&amp;"|"&amp;COUNTIF(A$2:A1481,A1481))</f>
        <v>Pregnalife|2</v>
      </c>
      <c r="K1481" s="18" t="n">
        <f aca="false">IF(OR(A1481="",B1481=""),0,IF(COUNTIFS(A$2:A1481,A1481,B$2:B1481,B1481)=1,1,0))</f>
        <v>1</v>
      </c>
    </row>
    <row r="1482" customFormat="false" ht="15" hidden="false" customHeight="false" outlineLevel="0" collapsed="false">
      <c r="A1482" s="15" t="s">
        <v>472</v>
      </c>
      <c r="B1482" s="15" t="s">
        <v>81</v>
      </c>
      <c r="C1482" s="15"/>
      <c r="D1482" s="15"/>
      <c r="F1482" s="18" t="str">
        <f aca="false">IF(B1482="","",IFERROR(INDEX(Materials!$B$2:$B$301,MATCH(B1482,Materials!$A$2:$A$301,0)),""))</f>
        <v>Active</v>
      </c>
      <c r="G1482" s="18" t="str">
        <f aca="true">IF(AND(A1482="",B1482=""),"",IF(A1482="","Missing product",IF(B1482="","Missing material",IF(COUNTIF(ProductList,A1482)=0,"Product not in Products list",IF(COUNTIF(MaterialList,B1482)=0,"Material not in Materials list","OK")))))</f>
        <v>OK</v>
      </c>
      <c r="H1482" s="18" t="str">
        <f aca="false">IF(F1482="Active",A1482&amp;"|"&amp;COUNTIFS(A$2:A1482,A1482,F$2:F1482,"Active"),"")</f>
        <v>Pregnalife|3</v>
      </c>
      <c r="I1482" s="18" t="str">
        <f aca="false">IF(B1482="","",IF(SUMPRODUCT(MAX((A$1:A1481=A1482)*(B$1:B1481=B1482)*ROW(A$1:A1481)))=0,C1482&amp;"",IF(C1482="",INDEX(I$1:I1481,SUMPRODUCT(MAX((A$1:A1481=A1482)*(B$1:B1481=B1482)*ROW(A$1:A1481)))),IF(INDEX(I$1:I1481,SUMPRODUCT(MAX((A$1:A1481=A1482)*(B$1:B1481=B1482)*ROW(A$1:A1481))))="",C1482&amp;"",INDEX(I$1:I1481,SUMPRODUCT(MAX((A$1:A1481=A1482)*(B$1:B1481=B1482)*ROW(A$1:A1481))))&amp;"; "&amp;C1482))))</f>
        <v/>
      </c>
      <c r="J1482" s="18" t="str">
        <f aca="false">IF(A1482="","",A1482&amp;"|"&amp;COUNTIF(A$2:A1482,A1482))</f>
        <v>Pregnalife|3</v>
      </c>
      <c r="K1482" s="18" t="n">
        <f aca="false">IF(OR(A1482="",B1482=""),0,IF(COUNTIFS(A$2:A1482,A1482,B$2:B1482,B1482)=1,1,0))</f>
        <v>1</v>
      </c>
    </row>
    <row r="1483" customFormat="false" ht="15" hidden="false" customHeight="false" outlineLevel="0" collapsed="false">
      <c r="A1483" s="15" t="s">
        <v>472</v>
      </c>
      <c r="B1483" s="15" t="s">
        <v>204</v>
      </c>
      <c r="C1483" s="15"/>
      <c r="D1483" s="15"/>
      <c r="F1483" s="18" t="str">
        <f aca="false">IF(B1483="","",IFERROR(INDEX(Materials!$B$2:$B$301,MATCH(B1483,Materials!$A$2:$A$301,0)),""))</f>
        <v>Active</v>
      </c>
      <c r="G1483" s="18" t="str">
        <f aca="true">IF(AND(A1483="",B1483=""),"",IF(A1483="","Missing product",IF(B1483="","Missing material",IF(COUNTIF(ProductList,A1483)=0,"Product not in Products list",IF(COUNTIF(MaterialList,B1483)=0,"Material not in Materials list","OK")))))</f>
        <v>OK</v>
      </c>
      <c r="H1483" s="18" t="str">
        <f aca="false">IF(F1483="Active",A1483&amp;"|"&amp;COUNTIFS(A$2:A1483,A1483,F$2:F1483,"Active"),"")</f>
        <v>Pregnalife|4</v>
      </c>
      <c r="I1483" s="18" t="str">
        <f aca="false">IF(B1483="","",IF(SUMPRODUCT(MAX((A$1:A1482=A1483)*(B$1:B1482=B1483)*ROW(A$1:A1482)))=0,C1483&amp;"",IF(C1483="",INDEX(I$1:I1482,SUMPRODUCT(MAX((A$1:A1482=A1483)*(B$1:B1482=B1483)*ROW(A$1:A1482)))),IF(INDEX(I$1:I1482,SUMPRODUCT(MAX((A$1:A1482=A1483)*(B$1:B1482=B1483)*ROW(A$1:A1482))))="",C1483&amp;"",INDEX(I$1:I1482,SUMPRODUCT(MAX((A$1:A1482=A1483)*(B$1:B1482=B1483)*ROW(A$1:A1482))))&amp;"; "&amp;C1483))))</f>
        <v/>
      </c>
      <c r="J1483" s="18" t="str">
        <f aca="false">IF(A1483="","",A1483&amp;"|"&amp;COUNTIF(A$2:A1483,A1483))</f>
        <v>Pregnalife|4</v>
      </c>
      <c r="K1483" s="18" t="n">
        <f aca="false">IF(OR(A1483="",B1483=""),0,IF(COUNTIFS(A$2:A1483,A1483,B$2:B1483,B1483)=1,1,0))</f>
        <v>1</v>
      </c>
    </row>
    <row r="1484" customFormat="false" ht="15" hidden="false" customHeight="false" outlineLevel="0" collapsed="false">
      <c r="A1484" s="15" t="s">
        <v>472</v>
      </c>
      <c r="B1484" s="15" t="s">
        <v>190</v>
      </c>
      <c r="C1484" s="15"/>
      <c r="D1484" s="15"/>
      <c r="F1484" s="18" t="str">
        <f aca="false">IF(B1484="","",IFERROR(INDEX(Materials!$B$2:$B$301,MATCH(B1484,Materials!$A$2:$A$301,0)),""))</f>
        <v>Active</v>
      </c>
      <c r="G1484" s="18" t="str">
        <f aca="true">IF(AND(A1484="",B1484=""),"",IF(A1484="","Missing product",IF(B1484="","Missing material",IF(COUNTIF(ProductList,A1484)=0,"Product not in Products list",IF(COUNTIF(MaterialList,B1484)=0,"Material not in Materials list","OK")))))</f>
        <v>OK</v>
      </c>
      <c r="H1484" s="18" t="str">
        <f aca="false">IF(F1484="Active",A1484&amp;"|"&amp;COUNTIFS(A$2:A1484,A1484,F$2:F1484,"Active"),"")</f>
        <v>Pregnalife|5</v>
      </c>
      <c r="I1484" s="18" t="str">
        <f aca="false">IF(B1484="","",IF(SUMPRODUCT(MAX((A$1:A1483=A1484)*(B$1:B1483=B1484)*ROW(A$1:A1483)))=0,C1484&amp;"",IF(C1484="",INDEX(I$1:I1483,SUMPRODUCT(MAX((A$1:A1483=A1484)*(B$1:B1483=B1484)*ROW(A$1:A1483)))),IF(INDEX(I$1:I1483,SUMPRODUCT(MAX((A$1:A1483=A1484)*(B$1:B1483=B1484)*ROW(A$1:A1483))))="",C1484&amp;"",INDEX(I$1:I1483,SUMPRODUCT(MAX((A$1:A1483=A1484)*(B$1:B1483=B1484)*ROW(A$1:A1483))))&amp;"; "&amp;C1484))))</f>
        <v/>
      </c>
      <c r="J1484" s="18" t="str">
        <f aca="false">IF(A1484="","",A1484&amp;"|"&amp;COUNTIF(A$2:A1484,A1484))</f>
        <v>Pregnalife|5</v>
      </c>
      <c r="K1484" s="18" t="n">
        <f aca="false">IF(OR(A1484="",B1484=""),0,IF(COUNTIFS(A$2:A1484,A1484,B$2:B1484,B1484)=1,1,0))</f>
        <v>1</v>
      </c>
    </row>
    <row r="1485" customFormat="false" ht="15" hidden="false" customHeight="false" outlineLevel="0" collapsed="false">
      <c r="A1485" s="15" t="s">
        <v>472</v>
      </c>
      <c r="B1485" s="15" t="s">
        <v>89</v>
      </c>
      <c r="C1485" s="15"/>
      <c r="D1485" s="15"/>
      <c r="F1485" s="18" t="str">
        <f aca="false">IF(B1485="","",IFERROR(INDEX(Materials!$B$2:$B$301,MATCH(B1485,Materials!$A$2:$A$301,0)),""))</f>
        <v>Active</v>
      </c>
      <c r="G1485" s="18" t="str">
        <f aca="true">IF(AND(A1485="",B1485=""),"",IF(A1485="","Missing product",IF(B1485="","Missing material",IF(COUNTIF(ProductList,A1485)=0,"Product not in Products list",IF(COUNTIF(MaterialList,B1485)=0,"Material not in Materials list","OK")))))</f>
        <v>OK</v>
      </c>
      <c r="H1485" s="18" t="str">
        <f aca="false">IF(F1485="Active",A1485&amp;"|"&amp;COUNTIFS(A$2:A1485,A1485,F$2:F1485,"Active"),"")</f>
        <v>Pregnalife|6</v>
      </c>
      <c r="I1485" s="18" t="str">
        <f aca="false">IF(B1485="","",IF(SUMPRODUCT(MAX((A$1:A1484=A1485)*(B$1:B1484=B1485)*ROW(A$1:A1484)))=0,C1485&amp;"",IF(C1485="",INDEX(I$1:I1484,SUMPRODUCT(MAX((A$1:A1484=A1485)*(B$1:B1484=B1485)*ROW(A$1:A1484)))),IF(INDEX(I$1:I1484,SUMPRODUCT(MAX((A$1:A1484=A1485)*(B$1:B1484=B1485)*ROW(A$1:A1484))))="",C1485&amp;"",INDEX(I$1:I1484,SUMPRODUCT(MAX((A$1:A1484=A1485)*(B$1:B1484=B1485)*ROW(A$1:A1484))))&amp;"; "&amp;C1485))))</f>
        <v/>
      </c>
      <c r="J1485" s="18" t="str">
        <f aca="false">IF(A1485="","",A1485&amp;"|"&amp;COUNTIF(A$2:A1485,A1485))</f>
        <v>Pregnalife|6</v>
      </c>
      <c r="K1485" s="18" t="n">
        <f aca="false">IF(OR(A1485="",B1485=""),0,IF(COUNTIFS(A$2:A1485,A1485,B$2:B1485,B1485)=1,1,0))</f>
        <v>1</v>
      </c>
    </row>
    <row r="1486" customFormat="false" ht="15" hidden="false" customHeight="false" outlineLevel="0" collapsed="false">
      <c r="A1486" s="15" t="s">
        <v>472</v>
      </c>
      <c r="B1486" s="15" t="s">
        <v>101</v>
      </c>
      <c r="C1486" s="15"/>
      <c r="D1486" s="15"/>
      <c r="F1486" s="18" t="str">
        <f aca="false">IF(B1486="","",IFERROR(INDEX(Materials!$B$2:$B$301,MATCH(B1486,Materials!$A$2:$A$301,0)),""))</f>
        <v>Active</v>
      </c>
      <c r="G1486" s="18" t="str">
        <f aca="true">IF(AND(A1486="",B1486=""),"",IF(A1486="","Missing product",IF(B1486="","Missing material",IF(COUNTIF(ProductList,A1486)=0,"Product not in Products list",IF(COUNTIF(MaterialList,B1486)=0,"Material not in Materials list","OK")))))</f>
        <v>OK</v>
      </c>
      <c r="H1486" s="18" t="str">
        <f aca="false">IF(F1486="Active",A1486&amp;"|"&amp;COUNTIFS(A$2:A1486,A1486,F$2:F1486,"Active"),"")</f>
        <v>Pregnalife|7</v>
      </c>
      <c r="I1486" s="18" t="str">
        <f aca="false">IF(B1486="","",IF(SUMPRODUCT(MAX((A$1:A1485=A1486)*(B$1:B1485=B1486)*ROW(A$1:A1485)))=0,C1486&amp;"",IF(C1486="",INDEX(I$1:I1485,SUMPRODUCT(MAX((A$1:A1485=A1486)*(B$1:B1485=B1486)*ROW(A$1:A1485)))),IF(INDEX(I$1:I1485,SUMPRODUCT(MAX((A$1:A1485=A1486)*(B$1:B1485=B1486)*ROW(A$1:A1485))))="",C1486&amp;"",INDEX(I$1:I1485,SUMPRODUCT(MAX((A$1:A1485=A1486)*(B$1:B1485=B1486)*ROW(A$1:A1485))))&amp;"; "&amp;C1486))))</f>
        <v/>
      </c>
      <c r="J1486" s="18" t="str">
        <f aca="false">IF(A1486="","",A1486&amp;"|"&amp;COUNTIF(A$2:A1486,A1486))</f>
        <v>Pregnalife|7</v>
      </c>
      <c r="K1486" s="18" t="n">
        <f aca="false">IF(OR(A1486="",B1486=""),0,IF(COUNTIFS(A$2:A1486,A1486,B$2:B1486,B1486)=1,1,0))</f>
        <v>1</v>
      </c>
    </row>
    <row r="1487" customFormat="false" ht="15" hidden="false" customHeight="false" outlineLevel="0" collapsed="false">
      <c r="A1487" s="15" t="s">
        <v>472</v>
      </c>
      <c r="B1487" s="15" t="s">
        <v>182</v>
      </c>
      <c r="C1487" s="15"/>
      <c r="D1487" s="15"/>
      <c r="F1487" s="18" t="str">
        <f aca="false">IF(B1487="","",IFERROR(INDEX(Materials!$B$2:$B$301,MATCH(B1487,Materials!$A$2:$A$301,0)),""))</f>
        <v>Active</v>
      </c>
      <c r="G1487" s="18" t="str">
        <f aca="true">IF(AND(A1487="",B1487=""),"",IF(A1487="","Missing product",IF(B1487="","Missing material",IF(COUNTIF(ProductList,A1487)=0,"Product not in Products list",IF(COUNTIF(MaterialList,B1487)=0,"Material not in Materials list","OK")))))</f>
        <v>OK</v>
      </c>
      <c r="H1487" s="18" t="str">
        <f aca="false">IF(F1487="Active",A1487&amp;"|"&amp;COUNTIFS(A$2:A1487,A1487,F$2:F1487,"Active"),"")</f>
        <v>Pregnalife|8</v>
      </c>
      <c r="I1487" s="18" t="str">
        <f aca="false">IF(B1487="","",IF(SUMPRODUCT(MAX((A$1:A1486=A1487)*(B$1:B1486=B1487)*ROW(A$1:A1486)))=0,C1487&amp;"",IF(C1487="",INDEX(I$1:I1486,SUMPRODUCT(MAX((A$1:A1486=A1487)*(B$1:B1486=B1487)*ROW(A$1:A1486)))),IF(INDEX(I$1:I1486,SUMPRODUCT(MAX((A$1:A1486=A1487)*(B$1:B1486=B1487)*ROW(A$1:A1486))))="",C1487&amp;"",INDEX(I$1:I1486,SUMPRODUCT(MAX((A$1:A1486=A1487)*(B$1:B1486=B1487)*ROW(A$1:A1486))))&amp;"; "&amp;C1487))))</f>
        <v/>
      </c>
      <c r="J1487" s="18" t="str">
        <f aca="false">IF(A1487="","",A1487&amp;"|"&amp;COUNTIF(A$2:A1487,A1487))</f>
        <v>Pregnalife|8</v>
      </c>
      <c r="K1487" s="18" t="n">
        <f aca="false">IF(OR(A1487="",B1487=""),0,IF(COUNTIFS(A$2:A1487,A1487,B$2:B1487,B1487)=1,1,0))</f>
        <v>1</v>
      </c>
    </row>
    <row r="1488" customFormat="false" ht="15" hidden="false" customHeight="false" outlineLevel="0" collapsed="false">
      <c r="A1488" s="15" t="s">
        <v>472</v>
      </c>
      <c r="B1488" s="15" t="s">
        <v>208</v>
      </c>
      <c r="C1488" s="15"/>
      <c r="D1488" s="15"/>
      <c r="F1488" s="18" t="str">
        <f aca="false">IF(B1488="","",IFERROR(INDEX(Materials!$B$2:$B$301,MATCH(B1488,Materials!$A$2:$A$301,0)),""))</f>
        <v>Active</v>
      </c>
      <c r="G1488" s="18" t="str">
        <f aca="true">IF(AND(A1488="",B1488=""),"",IF(A1488="","Missing product",IF(B1488="","Missing material",IF(COUNTIF(ProductList,A1488)=0,"Product not in Products list",IF(COUNTIF(MaterialList,B1488)=0,"Material not in Materials list","OK")))))</f>
        <v>OK</v>
      </c>
      <c r="H1488" s="18" t="str">
        <f aca="false">IF(F1488="Active",A1488&amp;"|"&amp;COUNTIFS(A$2:A1488,A1488,F$2:F1488,"Active"),"")</f>
        <v>Pregnalife|9</v>
      </c>
      <c r="I1488" s="18" t="str">
        <f aca="false">IF(B1488="","",IF(SUMPRODUCT(MAX((A$1:A1487=A1488)*(B$1:B1487=B1488)*ROW(A$1:A1487)))=0,C1488&amp;"",IF(C1488="",INDEX(I$1:I1487,SUMPRODUCT(MAX((A$1:A1487=A1488)*(B$1:B1487=B1488)*ROW(A$1:A1487)))),IF(INDEX(I$1:I1487,SUMPRODUCT(MAX((A$1:A1487=A1488)*(B$1:B1487=B1488)*ROW(A$1:A1487))))="",C1488&amp;"",INDEX(I$1:I1487,SUMPRODUCT(MAX((A$1:A1487=A1488)*(B$1:B1487=B1488)*ROW(A$1:A1487))))&amp;"; "&amp;C1488))))</f>
        <v/>
      </c>
      <c r="J1488" s="18" t="str">
        <f aca="false">IF(A1488="","",A1488&amp;"|"&amp;COUNTIF(A$2:A1488,A1488))</f>
        <v>Pregnalife|9</v>
      </c>
      <c r="K1488" s="18" t="n">
        <f aca="false">IF(OR(A1488="",B1488=""),0,IF(COUNTIFS(A$2:A1488,A1488,B$2:B1488,B1488)=1,1,0))</f>
        <v>1</v>
      </c>
    </row>
    <row r="1489" customFormat="false" ht="15" hidden="false" customHeight="false" outlineLevel="0" collapsed="false">
      <c r="A1489" s="15" t="s">
        <v>472</v>
      </c>
      <c r="B1489" s="15" t="s">
        <v>72</v>
      </c>
      <c r="C1489" s="15"/>
      <c r="D1489" s="15"/>
      <c r="F1489" s="18" t="str">
        <f aca="false">IF(B1489="","",IFERROR(INDEX(Materials!$B$2:$B$301,MATCH(B1489,Materials!$A$2:$A$301,0)),""))</f>
        <v>Active</v>
      </c>
      <c r="G1489" s="18" t="str">
        <f aca="true">IF(AND(A1489="",B1489=""),"",IF(A1489="","Missing product",IF(B1489="","Missing material",IF(COUNTIF(ProductList,A1489)=0,"Product not in Products list",IF(COUNTIF(MaterialList,B1489)=0,"Material not in Materials list","OK")))))</f>
        <v>OK</v>
      </c>
      <c r="H1489" s="18" t="str">
        <f aca="false">IF(F1489="Active",A1489&amp;"|"&amp;COUNTIFS(A$2:A1489,A1489,F$2:F1489,"Active"),"")</f>
        <v>Pregnalife|10</v>
      </c>
      <c r="I1489" s="18" t="str">
        <f aca="false">IF(B1489="","",IF(SUMPRODUCT(MAX((A$1:A1488=A1489)*(B$1:B1488=B1489)*ROW(A$1:A1488)))=0,C1489&amp;"",IF(C1489="",INDEX(I$1:I1488,SUMPRODUCT(MAX((A$1:A1488=A1489)*(B$1:B1488=B1489)*ROW(A$1:A1488)))),IF(INDEX(I$1:I1488,SUMPRODUCT(MAX((A$1:A1488=A1489)*(B$1:B1488=B1489)*ROW(A$1:A1488))))="",C1489&amp;"",INDEX(I$1:I1488,SUMPRODUCT(MAX((A$1:A1488=A1489)*(B$1:B1488=B1489)*ROW(A$1:A1488))))&amp;"; "&amp;C1489))))</f>
        <v/>
      </c>
      <c r="J1489" s="18" t="str">
        <f aca="false">IF(A1489="","",A1489&amp;"|"&amp;COUNTIF(A$2:A1489,A1489))</f>
        <v>Pregnalife|10</v>
      </c>
      <c r="K1489" s="18" t="n">
        <f aca="false">IF(OR(A1489="",B1489=""),0,IF(COUNTIFS(A$2:A1489,A1489,B$2:B1489,B1489)=1,1,0))</f>
        <v>1</v>
      </c>
    </row>
    <row r="1490" customFormat="false" ht="15" hidden="false" customHeight="false" outlineLevel="0" collapsed="false">
      <c r="A1490" s="15" t="s">
        <v>472</v>
      </c>
      <c r="B1490" s="15" t="s">
        <v>210</v>
      </c>
      <c r="C1490" s="15"/>
      <c r="D1490" s="15"/>
      <c r="F1490" s="18" t="str">
        <f aca="false">IF(B1490="","",IFERROR(INDEX(Materials!$B$2:$B$301,MATCH(B1490,Materials!$A$2:$A$301,0)),""))</f>
        <v>Active</v>
      </c>
      <c r="G1490" s="18" t="str">
        <f aca="true">IF(AND(A1490="",B1490=""),"",IF(A1490="","Missing product",IF(B1490="","Missing material",IF(COUNTIF(ProductList,A1490)=0,"Product not in Products list",IF(COUNTIF(MaterialList,B1490)=0,"Material not in Materials list","OK")))))</f>
        <v>OK</v>
      </c>
      <c r="H1490" s="18" t="str">
        <f aca="false">IF(F1490="Active",A1490&amp;"|"&amp;COUNTIFS(A$2:A1490,A1490,F$2:F1490,"Active"),"")</f>
        <v>Pregnalife|11</v>
      </c>
      <c r="I1490" s="18" t="str">
        <f aca="false">IF(B1490="","",IF(SUMPRODUCT(MAX((A$1:A1489=A1490)*(B$1:B1489=B1490)*ROW(A$1:A1489)))=0,C1490&amp;"",IF(C1490="",INDEX(I$1:I1489,SUMPRODUCT(MAX((A$1:A1489=A1490)*(B$1:B1489=B1490)*ROW(A$1:A1489)))),IF(INDEX(I$1:I1489,SUMPRODUCT(MAX((A$1:A1489=A1490)*(B$1:B1489=B1490)*ROW(A$1:A1489))))="",C1490&amp;"",INDEX(I$1:I1489,SUMPRODUCT(MAX((A$1:A1489=A1490)*(B$1:B1489=B1490)*ROW(A$1:A1489))))&amp;"; "&amp;C1490))))</f>
        <v/>
      </c>
      <c r="J1490" s="18" t="str">
        <f aca="false">IF(A1490="","",A1490&amp;"|"&amp;COUNTIF(A$2:A1490,A1490))</f>
        <v>Pregnalife|11</v>
      </c>
      <c r="K1490" s="18" t="n">
        <f aca="false">IF(OR(A1490="",B1490=""),0,IF(COUNTIFS(A$2:A1490,A1490,B$2:B1490,B1490)=1,1,0))</f>
        <v>1</v>
      </c>
    </row>
    <row r="1491" customFormat="false" ht="15" hidden="false" customHeight="false" outlineLevel="0" collapsed="false">
      <c r="A1491" s="15" t="s">
        <v>472</v>
      </c>
      <c r="B1491" s="15" t="s">
        <v>87</v>
      </c>
      <c r="C1491" s="15"/>
      <c r="D1491" s="15"/>
      <c r="F1491" s="18" t="str">
        <f aca="false">IF(B1491="","",IFERROR(INDEX(Materials!$B$2:$B$301,MATCH(B1491,Materials!$A$2:$A$301,0)),""))</f>
        <v>Active</v>
      </c>
      <c r="G1491" s="18" t="str">
        <f aca="true">IF(AND(A1491="",B1491=""),"",IF(A1491="","Missing product",IF(B1491="","Missing material",IF(COUNTIF(ProductList,A1491)=0,"Product not in Products list",IF(COUNTIF(MaterialList,B1491)=0,"Material not in Materials list","OK")))))</f>
        <v>OK</v>
      </c>
      <c r="H1491" s="18" t="str">
        <f aca="false">IF(F1491="Active",A1491&amp;"|"&amp;COUNTIFS(A$2:A1491,A1491,F$2:F1491,"Active"),"")</f>
        <v>Pregnalife|12</v>
      </c>
      <c r="I1491" s="18" t="str">
        <f aca="false">IF(B1491="","",IF(SUMPRODUCT(MAX((A$1:A1490=A1491)*(B$1:B1490=B1491)*ROW(A$1:A1490)))=0,C1491&amp;"",IF(C1491="",INDEX(I$1:I1490,SUMPRODUCT(MAX((A$1:A1490=A1491)*(B$1:B1490=B1491)*ROW(A$1:A1490)))),IF(INDEX(I$1:I1490,SUMPRODUCT(MAX((A$1:A1490=A1491)*(B$1:B1490=B1491)*ROW(A$1:A1490))))="",C1491&amp;"",INDEX(I$1:I1490,SUMPRODUCT(MAX((A$1:A1490=A1491)*(B$1:B1490=B1491)*ROW(A$1:A1490))))&amp;"; "&amp;C1491))))</f>
        <v/>
      </c>
      <c r="J1491" s="18" t="str">
        <f aca="false">IF(A1491="","",A1491&amp;"|"&amp;COUNTIF(A$2:A1491,A1491))</f>
        <v>Pregnalife|12</v>
      </c>
      <c r="K1491" s="18" t="n">
        <f aca="false">IF(OR(A1491="",B1491=""),0,IF(COUNTIFS(A$2:A1491,A1491,B$2:B1491,B1491)=1,1,0))</f>
        <v>1</v>
      </c>
    </row>
    <row r="1492" customFormat="false" ht="15" hidden="false" customHeight="false" outlineLevel="0" collapsed="false">
      <c r="A1492" s="15" t="s">
        <v>472</v>
      </c>
      <c r="B1492" s="15" t="s">
        <v>171</v>
      </c>
      <c r="C1492" s="15"/>
      <c r="D1492" s="15"/>
      <c r="F1492" s="18" t="str">
        <f aca="false">IF(B1492="","",IFERROR(INDEX(Materials!$B$2:$B$301,MATCH(B1492,Materials!$A$2:$A$301,0)),""))</f>
        <v>Active</v>
      </c>
      <c r="G1492" s="18" t="str">
        <f aca="true">IF(AND(A1492="",B1492=""),"",IF(A1492="","Missing product",IF(B1492="","Missing material",IF(COUNTIF(ProductList,A1492)=0,"Product not in Products list",IF(COUNTIF(MaterialList,B1492)=0,"Material not in Materials list","OK")))))</f>
        <v>OK</v>
      </c>
      <c r="H1492" s="18" t="str">
        <f aca="false">IF(F1492="Active",A1492&amp;"|"&amp;COUNTIFS(A$2:A1492,A1492,F$2:F1492,"Active"),"")</f>
        <v>Pregnalife|13</v>
      </c>
      <c r="I1492" s="18" t="str">
        <f aca="false">IF(B1492="","",IF(SUMPRODUCT(MAX((A$1:A1491=A1492)*(B$1:B1491=B1492)*ROW(A$1:A1491)))=0,C1492&amp;"",IF(C1492="",INDEX(I$1:I1491,SUMPRODUCT(MAX((A$1:A1491=A1492)*(B$1:B1491=B1492)*ROW(A$1:A1491)))),IF(INDEX(I$1:I1491,SUMPRODUCT(MAX((A$1:A1491=A1492)*(B$1:B1491=B1492)*ROW(A$1:A1491))))="",C1492&amp;"",INDEX(I$1:I1491,SUMPRODUCT(MAX((A$1:A1491=A1492)*(B$1:B1491=B1492)*ROW(A$1:A1491))))&amp;"; "&amp;C1492))))</f>
        <v/>
      </c>
      <c r="J1492" s="18" t="str">
        <f aca="false">IF(A1492="","",A1492&amp;"|"&amp;COUNTIF(A$2:A1492,A1492))</f>
        <v>Pregnalife|13</v>
      </c>
      <c r="K1492" s="18" t="n">
        <f aca="false">IF(OR(A1492="",B1492=""),0,IF(COUNTIFS(A$2:A1492,A1492,B$2:B1492,B1492)=1,1,0))</f>
        <v>1</v>
      </c>
    </row>
    <row r="1493" customFormat="false" ht="15" hidden="false" customHeight="false" outlineLevel="0" collapsed="false">
      <c r="A1493" s="15" t="s">
        <v>472</v>
      </c>
      <c r="B1493" s="15" t="s">
        <v>186</v>
      </c>
      <c r="C1493" s="15"/>
      <c r="D1493" s="15"/>
      <c r="F1493" s="18" t="str">
        <f aca="false">IF(B1493="","",IFERROR(INDEX(Materials!$B$2:$B$301,MATCH(B1493,Materials!$A$2:$A$301,0)),""))</f>
        <v>Active</v>
      </c>
      <c r="G1493" s="18" t="str">
        <f aca="true">IF(AND(A1493="",B1493=""),"",IF(A1493="","Missing product",IF(B1493="","Missing material",IF(COUNTIF(ProductList,A1493)=0,"Product not in Products list",IF(COUNTIF(MaterialList,B1493)=0,"Material not in Materials list","OK")))))</f>
        <v>OK</v>
      </c>
      <c r="H1493" s="18" t="str">
        <f aca="false">IF(F1493="Active",A1493&amp;"|"&amp;COUNTIFS(A$2:A1493,A1493,F$2:F1493,"Active"),"")</f>
        <v>Pregnalife|14</v>
      </c>
      <c r="I1493" s="18" t="str">
        <f aca="false">IF(B1493="","",IF(SUMPRODUCT(MAX((A$1:A1492=A1493)*(B$1:B1492=B1493)*ROW(A$1:A1492)))=0,C1493&amp;"",IF(C1493="",INDEX(I$1:I1492,SUMPRODUCT(MAX((A$1:A1492=A1493)*(B$1:B1492=B1493)*ROW(A$1:A1492)))),IF(INDEX(I$1:I1492,SUMPRODUCT(MAX((A$1:A1492=A1493)*(B$1:B1492=B1493)*ROW(A$1:A1492))))="",C1493&amp;"",INDEX(I$1:I1492,SUMPRODUCT(MAX((A$1:A1492=A1493)*(B$1:B1492=B1493)*ROW(A$1:A1492))))&amp;"; "&amp;C1493))))</f>
        <v/>
      </c>
      <c r="J1493" s="18" t="str">
        <f aca="false">IF(A1493="","",A1493&amp;"|"&amp;COUNTIF(A$2:A1493,A1493))</f>
        <v>Pregnalife|14</v>
      </c>
      <c r="K1493" s="18" t="n">
        <f aca="false">IF(OR(A1493="",B1493=""),0,IF(COUNTIFS(A$2:A1493,A1493,B$2:B1493,B1493)=1,1,0))</f>
        <v>1</v>
      </c>
    </row>
    <row r="1494" customFormat="false" ht="15" hidden="false" customHeight="false" outlineLevel="0" collapsed="false">
      <c r="A1494" s="15" t="s">
        <v>472</v>
      </c>
      <c r="B1494" s="15" t="s">
        <v>214</v>
      </c>
      <c r="C1494" s="15"/>
      <c r="D1494" s="15"/>
      <c r="F1494" s="18" t="str">
        <f aca="false">IF(B1494="","",IFERROR(INDEX(Materials!$B$2:$B$301,MATCH(B1494,Materials!$A$2:$A$301,0)),""))</f>
        <v>Active</v>
      </c>
      <c r="G1494" s="18" t="str">
        <f aca="true">IF(AND(A1494="",B1494=""),"",IF(A1494="","Missing product",IF(B1494="","Missing material",IF(COUNTIF(ProductList,A1494)=0,"Product not in Products list",IF(COUNTIF(MaterialList,B1494)=0,"Material not in Materials list","OK")))))</f>
        <v>OK</v>
      </c>
      <c r="H1494" s="18" t="str">
        <f aca="false">IF(F1494="Active",A1494&amp;"|"&amp;COUNTIFS(A$2:A1494,A1494,F$2:F1494,"Active"),"")</f>
        <v>Pregnalife|15</v>
      </c>
      <c r="I1494" s="18" t="str">
        <f aca="false">IF(B1494="","",IF(SUMPRODUCT(MAX((A$1:A1493=A1494)*(B$1:B1493=B1494)*ROW(A$1:A1493)))=0,C1494&amp;"",IF(C1494="",INDEX(I$1:I1493,SUMPRODUCT(MAX((A$1:A1493=A1494)*(B$1:B1493=B1494)*ROW(A$1:A1493)))),IF(INDEX(I$1:I1493,SUMPRODUCT(MAX((A$1:A1493=A1494)*(B$1:B1493=B1494)*ROW(A$1:A1493))))="",C1494&amp;"",INDEX(I$1:I1493,SUMPRODUCT(MAX((A$1:A1493=A1494)*(B$1:B1493=B1494)*ROW(A$1:A1493))))&amp;"; "&amp;C1494))))</f>
        <v/>
      </c>
      <c r="J1494" s="18" t="str">
        <f aca="false">IF(A1494="","",A1494&amp;"|"&amp;COUNTIF(A$2:A1494,A1494))</f>
        <v>Pregnalife|15</v>
      </c>
      <c r="K1494" s="18" t="n">
        <f aca="false">IF(OR(A1494="",B1494=""),0,IF(COUNTIFS(A$2:A1494,A1494,B$2:B1494,B1494)=1,1,0))</f>
        <v>1</v>
      </c>
    </row>
    <row r="1495" customFormat="false" ht="15" hidden="false" customHeight="false" outlineLevel="0" collapsed="false">
      <c r="A1495" s="15" t="s">
        <v>472</v>
      </c>
      <c r="B1495" s="15" t="s">
        <v>270</v>
      </c>
      <c r="C1495" s="15"/>
      <c r="D1495" s="15"/>
      <c r="F1495" s="18" t="str">
        <f aca="false">IF(B1495="","",IFERROR(INDEX(Materials!$B$2:$B$301,MATCH(B1495,Materials!$A$2:$A$301,0)),""))</f>
        <v>Filler / Diluent</v>
      </c>
      <c r="G1495" s="18" t="str">
        <f aca="true">IF(AND(A1495="",B1495=""),"",IF(A1495="","Missing product",IF(B1495="","Missing material",IF(COUNTIF(ProductList,A1495)=0,"Product not in Products list",IF(COUNTIF(MaterialList,B1495)=0,"Material not in Materials list","OK")))))</f>
        <v>OK</v>
      </c>
      <c r="H1495" s="18" t="str">
        <f aca="false">IF(F1495="Active",A1495&amp;"|"&amp;COUNTIFS(A$2:A1495,A1495,F$2:F1495,"Active"),"")</f>
        <v/>
      </c>
      <c r="I1495" s="18" t="str">
        <f aca="false">IF(B1495="","",IF(SUMPRODUCT(MAX((A$1:A1494=A1495)*(B$1:B1494=B1495)*ROW(A$1:A1494)))=0,C1495&amp;"",IF(C1495="",INDEX(I$1:I1494,SUMPRODUCT(MAX((A$1:A1494=A1495)*(B$1:B1494=B1495)*ROW(A$1:A1494)))),IF(INDEX(I$1:I1494,SUMPRODUCT(MAX((A$1:A1494=A1495)*(B$1:B1494=B1495)*ROW(A$1:A1494))))="",C1495&amp;"",INDEX(I$1:I1494,SUMPRODUCT(MAX((A$1:A1494=A1495)*(B$1:B1494=B1495)*ROW(A$1:A1494))))&amp;"; "&amp;C1495))))</f>
        <v/>
      </c>
      <c r="J1495" s="18" t="str">
        <f aca="false">IF(A1495="","",A1495&amp;"|"&amp;COUNTIF(A$2:A1495,A1495))</f>
        <v>Pregnalife|16</v>
      </c>
      <c r="K1495" s="18" t="n">
        <f aca="false">IF(OR(A1495="",B1495=""),0,IF(COUNTIFS(A$2:A1495,A1495,B$2:B1495,B1495)=1,1,0))</f>
        <v>1</v>
      </c>
    </row>
    <row r="1496" customFormat="false" ht="15" hidden="false" customHeight="false" outlineLevel="0" collapsed="false">
      <c r="A1496" s="15" t="s">
        <v>472</v>
      </c>
      <c r="B1496" s="15" t="s">
        <v>40</v>
      </c>
      <c r="C1496" s="15"/>
      <c r="D1496" s="15"/>
      <c r="F1496" s="18" t="str">
        <f aca="false">IF(B1496="","",IFERROR(INDEX(Materials!$B$2:$B$301,MATCH(B1496,Materials!$A$2:$A$301,0)),""))</f>
        <v>Disintegrant</v>
      </c>
      <c r="G1496" s="18" t="str">
        <f aca="true">IF(AND(A1496="",B1496=""),"",IF(A1496="","Missing product",IF(B1496="","Missing material",IF(COUNTIF(ProductList,A1496)=0,"Product not in Products list",IF(COUNTIF(MaterialList,B1496)=0,"Material not in Materials list","OK")))))</f>
        <v>OK</v>
      </c>
      <c r="H1496" s="18" t="str">
        <f aca="false">IF(F1496="Active",A1496&amp;"|"&amp;COUNTIFS(A$2:A1496,A1496,F$2:F1496,"Active"),"")</f>
        <v/>
      </c>
      <c r="I1496" s="18" t="str">
        <f aca="false">IF(B1496="","",IF(SUMPRODUCT(MAX((A$1:A1495=A1496)*(B$1:B1495=B1496)*ROW(A$1:A1495)))=0,C1496&amp;"",IF(C1496="",INDEX(I$1:I1495,SUMPRODUCT(MAX((A$1:A1495=A1496)*(B$1:B1495=B1496)*ROW(A$1:A1495)))),IF(INDEX(I$1:I1495,SUMPRODUCT(MAX((A$1:A1495=A1496)*(B$1:B1495=B1496)*ROW(A$1:A1495))))="",C1496&amp;"",INDEX(I$1:I1495,SUMPRODUCT(MAX((A$1:A1495=A1496)*(B$1:B1495=B1496)*ROW(A$1:A1495))))&amp;"; "&amp;C1496))))</f>
        <v/>
      </c>
      <c r="J1496" s="18" t="str">
        <f aca="false">IF(A1496="","",A1496&amp;"|"&amp;COUNTIF(A$2:A1496,A1496))</f>
        <v>Pregnalife|17</v>
      </c>
      <c r="K1496" s="18" t="n">
        <f aca="false">IF(OR(A1496="",B1496=""),0,IF(COUNTIFS(A$2:A1496,A1496,B$2:B1496,B1496)=1,1,0))</f>
        <v>1</v>
      </c>
    </row>
    <row r="1497" customFormat="false" ht="15" hidden="false" customHeight="false" outlineLevel="0" collapsed="false">
      <c r="A1497" s="15" t="s">
        <v>472</v>
      </c>
      <c r="B1497" s="15" t="s">
        <v>293</v>
      </c>
      <c r="C1497" s="15"/>
      <c r="D1497" s="15"/>
      <c r="F1497" s="18" t="str">
        <f aca="false">IF(B1497="","",IFERROR(INDEX(Materials!$B$2:$B$301,MATCH(B1497,Materials!$A$2:$A$301,0)),""))</f>
        <v>Glidant</v>
      </c>
      <c r="G1497" s="18" t="str">
        <f aca="true">IF(AND(A1497="",B1497=""),"",IF(A1497="","Missing product",IF(B1497="","Missing material",IF(COUNTIF(ProductList,A1497)=0,"Product not in Products list",IF(COUNTIF(MaterialList,B1497)=0,"Material not in Materials list","OK")))))</f>
        <v>OK</v>
      </c>
      <c r="H1497" s="18" t="str">
        <f aca="false">IF(F1497="Active",A1497&amp;"|"&amp;COUNTIFS(A$2:A1497,A1497,F$2:F1497,"Active"),"")</f>
        <v/>
      </c>
      <c r="I1497" s="18" t="str">
        <f aca="false">IF(B1497="","",IF(SUMPRODUCT(MAX((A$1:A1496=A1497)*(B$1:B1496=B1497)*ROW(A$1:A1496)))=0,C1497&amp;"",IF(C1497="",INDEX(I$1:I1496,SUMPRODUCT(MAX((A$1:A1496=A1497)*(B$1:B1496=B1497)*ROW(A$1:A1496)))),IF(INDEX(I$1:I1496,SUMPRODUCT(MAX((A$1:A1496=A1497)*(B$1:B1496=B1497)*ROW(A$1:A1496))))="",C1497&amp;"",INDEX(I$1:I1496,SUMPRODUCT(MAX((A$1:A1496=A1497)*(B$1:B1496=B1497)*ROW(A$1:A1496))))&amp;"; "&amp;C1497))))</f>
        <v/>
      </c>
      <c r="J1497" s="18" t="str">
        <f aca="false">IF(A1497="","",A1497&amp;"|"&amp;COUNTIF(A$2:A1497,A1497))</f>
        <v>Pregnalife|18</v>
      </c>
      <c r="K1497" s="18" t="n">
        <f aca="false">IF(OR(A1497="",B1497=""),0,IF(COUNTIFS(A$2:A1497,A1497,B$2:B1497,B1497)=1,1,0))</f>
        <v>1</v>
      </c>
    </row>
    <row r="1498" customFormat="false" ht="15" hidden="false" customHeight="false" outlineLevel="0" collapsed="false">
      <c r="A1498" s="15" t="s">
        <v>472</v>
      </c>
      <c r="B1498" s="15" t="s">
        <v>296</v>
      </c>
      <c r="C1498" s="15"/>
      <c r="D1498" s="15"/>
      <c r="F1498" s="18" t="str">
        <f aca="false">IF(B1498="","",IFERROR(INDEX(Materials!$B$2:$B$301,MATCH(B1498,Materials!$A$2:$A$301,0)),""))</f>
        <v>Glidant / Anti-tacking</v>
      </c>
      <c r="G1498" s="18" t="str">
        <f aca="true">IF(AND(A1498="",B1498=""),"",IF(A1498="","Missing product",IF(B1498="","Missing material",IF(COUNTIF(ProductList,A1498)=0,"Product not in Products list",IF(COUNTIF(MaterialList,B1498)=0,"Material not in Materials list","OK")))))</f>
        <v>OK</v>
      </c>
      <c r="H1498" s="18" t="str">
        <f aca="false">IF(F1498="Active",A1498&amp;"|"&amp;COUNTIFS(A$2:A1498,A1498,F$2:F1498,"Active"),"")</f>
        <v/>
      </c>
      <c r="I1498" s="18" t="str">
        <f aca="false">IF(B1498="","",IF(SUMPRODUCT(MAX((A$1:A1497=A1498)*(B$1:B1497=B1498)*ROW(A$1:A1497)))=0,C1498&amp;"",IF(C1498="",INDEX(I$1:I1497,SUMPRODUCT(MAX((A$1:A1497=A1498)*(B$1:B1497=B1498)*ROW(A$1:A1497)))),IF(INDEX(I$1:I1497,SUMPRODUCT(MAX((A$1:A1497=A1498)*(B$1:B1497=B1498)*ROW(A$1:A1497))))="",C1498&amp;"",INDEX(I$1:I1497,SUMPRODUCT(MAX((A$1:A1497=A1498)*(B$1:B1497=B1498)*ROW(A$1:A1497))))&amp;"; "&amp;C1498))))</f>
        <v/>
      </c>
      <c r="J1498" s="18" t="str">
        <f aca="false">IF(A1498="","",A1498&amp;"|"&amp;COUNTIF(A$2:A1498,A1498))</f>
        <v>Pregnalife|19</v>
      </c>
      <c r="K1498" s="18" t="n">
        <f aca="false">IF(OR(A1498="",B1498=""),0,IF(COUNTIFS(A$2:A1498,A1498,B$2:B1498,B1498)=1,1,0))</f>
        <v>1</v>
      </c>
    </row>
    <row r="1499" customFormat="false" ht="15" hidden="false" customHeight="false" outlineLevel="0" collapsed="false">
      <c r="A1499" s="15" t="s">
        <v>472</v>
      </c>
      <c r="B1499" s="15" t="s">
        <v>219</v>
      </c>
      <c r="C1499" s="15"/>
      <c r="D1499" s="15"/>
      <c r="F1499" s="18" t="str">
        <f aca="false">IF(B1499="","",IFERROR(INDEX(Materials!$B$2:$B$301,MATCH(B1499,Materials!$A$2:$A$301,0)),""))</f>
        <v>Binder</v>
      </c>
      <c r="G1499" s="18" t="str">
        <f aca="true">IF(AND(A1499="",B1499=""),"",IF(A1499="","Missing product",IF(B1499="","Missing material",IF(COUNTIF(ProductList,A1499)=0,"Product not in Products list",IF(COUNTIF(MaterialList,B1499)=0,"Material not in Materials list","OK")))))</f>
        <v>OK</v>
      </c>
      <c r="H1499" s="18" t="str">
        <f aca="false">IF(F1499="Active",A1499&amp;"|"&amp;COUNTIFS(A$2:A1499,A1499,F$2:F1499,"Active"),"")</f>
        <v/>
      </c>
      <c r="I1499" s="18" t="str">
        <f aca="false">IF(B1499="","",IF(SUMPRODUCT(MAX((A$1:A1498=A1499)*(B$1:B1498=B1499)*ROW(A$1:A1498)))=0,C1499&amp;"",IF(C1499="",INDEX(I$1:I1498,SUMPRODUCT(MAX((A$1:A1498=A1499)*(B$1:B1498=B1499)*ROW(A$1:A1498)))),IF(INDEX(I$1:I1498,SUMPRODUCT(MAX((A$1:A1498=A1499)*(B$1:B1498=B1499)*ROW(A$1:A1498))))="",C1499&amp;"",INDEX(I$1:I1498,SUMPRODUCT(MAX((A$1:A1498=A1499)*(B$1:B1498=B1499)*ROW(A$1:A1498))))&amp;"; "&amp;C1499))))</f>
        <v/>
      </c>
      <c r="J1499" s="18" t="str">
        <f aca="false">IF(A1499="","",A1499&amp;"|"&amp;COUNTIF(A$2:A1499,A1499))</f>
        <v>Pregnalife|20</v>
      </c>
      <c r="K1499" s="18" t="n">
        <f aca="false">IF(OR(A1499="",B1499=""),0,IF(COUNTIFS(A$2:A1499,A1499,B$2:B1499,B1499)=1,1,0))</f>
        <v>1</v>
      </c>
    </row>
    <row r="1500" customFormat="false" ht="15" hidden="false" customHeight="false" outlineLevel="0" collapsed="false">
      <c r="A1500" s="15" t="s">
        <v>472</v>
      </c>
      <c r="B1500" s="15" t="s">
        <v>298</v>
      </c>
      <c r="C1500" s="15"/>
      <c r="D1500" s="15"/>
      <c r="F1500" s="18" t="str">
        <f aca="false">IF(B1500="","",IFERROR(INDEX(Materials!$B$2:$B$301,MATCH(B1500,Materials!$A$2:$A$301,0)),""))</f>
        <v>Lubricant</v>
      </c>
      <c r="G1500" s="18" t="str">
        <f aca="true">IF(AND(A1500="",B1500=""),"",IF(A1500="","Missing product",IF(B1500="","Missing material",IF(COUNTIF(ProductList,A1500)=0,"Product not in Products list",IF(COUNTIF(MaterialList,B1500)=0,"Material not in Materials list","OK")))))</f>
        <v>OK</v>
      </c>
      <c r="H1500" s="18" t="str">
        <f aca="false">IF(F1500="Active",A1500&amp;"|"&amp;COUNTIFS(A$2:A1500,A1500,F$2:F1500,"Active"),"")</f>
        <v/>
      </c>
      <c r="I1500" s="18" t="str">
        <f aca="false">IF(B1500="","",IF(SUMPRODUCT(MAX((A$1:A1499=A1500)*(B$1:B1499=B1500)*ROW(A$1:A1499)))=0,C1500&amp;"",IF(C1500="",INDEX(I$1:I1499,SUMPRODUCT(MAX((A$1:A1499=A1500)*(B$1:B1499=B1500)*ROW(A$1:A1499)))),IF(INDEX(I$1:I1499,SUMPRODUCT(MAX((A$1:A1499=A1500)*(B$1:B1499=B1500)*ROW(A$1:A1499))))="",C1500&amp;"",INDEX(I$1:I1499,SUMPRODUCT(MAX((A$1:A1499=A1500)*(B$1:B1499=B1500)*ROW(A$1:A1499))))&amp;"; "&amp;C1500))))</f>
        <v/>
      </c>
      <c r="J1500" s="18" t="str">
        <f aca="false">IF(A1500="","",A1500&amp;"|"&amp;COUNTIF(A$2:A1500,A1500))</f>
        <v>Pregnalife|21</v>
      </c>
      <c r="K1500" s="18" t="n">
        <f aca="false">IF(OR(A1500="",B1500=""),0,IF(COUNTIFS(A$2:A1500,A1500,B$2:B1500,B1500)=1,1,0))</f>
        <v>1</v>
      </c>
    </row>
    <row r="1501" customFormat="false" ht="15" hidden="false" customHeight="false" outlineLevel="0" collapsed="false">
      <c r="A1501" s="15" t="s">
        <v>472</v>
      </c>
      <c r="B1501" s="15" t="s">
        <v>342</v>
      </c>
      <c r="C1501" s="15"/>
      <c r="D1501" s="15"/>
      <c r="F1501" s="18" t="str">
        <f aca="false">IF(B1501="","",IFERROR(INDEX(Materials!$B$2:$B$301,MATCH(B1501,Materials!$A$2:$A$301,0)),""))</f>
        <v>Solvent</v>
      </c>
      <c r="G1501" s="18" t="str">
        <f aca="true">IF(AND(A1501="",B1501=""),"",IF(A1501="","Missing product",IF(B1501="","Missing material",IF(COUNTIF(ProductList,A1501)=0,"Product not in Products list",IF(COUNTIF(MaterialList,B1501)=0,"Material not in Materials list","OK")))))</f>
        <v>OK</v>
      </c>
      <c r="H1501" s="18" t="str">
        <f aca="false">IF(F1501="Active",A1501&amp;"|"&amp;COUNTIFS(A$2:A1501,A1501,F$2:F1501,"Active"),"")</f>
        <v/>
      </c>
      <c r="I1501" s="18" t="str">
        <f aca="false">IF(B1501="","",IF(SUMPRODUCT(MAX((A$1:A1500=A1501)*(B$1:B1500=B1501)*ROW(A$1:A1500)))=0,C1501&amp;"",IF(C1501="",INDEX(I$1:I1500,SUMPRODUCT(MAX((A$1:A1500=A1501)*(B$1:B1500=B1501)*ROW(A$1:A1500)))),IF(INDEX(I$1:I1500,SUMPRODUCT(MAX((A$1:A1500=A1501)*(B$1:B1500=B1501)*ROW(A$1:A1500))))="",C1501&amp;"",INDEX(I$1:I1500,SUMPRODUCT(MAX((A$1:A1500=A1501)*(B$1:B1500=B1501)*ROW(A$1:A1500))))&amp;"; "&amp;C1501))))</f>
        <v/>
      </c>
      <c r="J1501" s="18" t="str">
        <f aca="false">IF(A1501="","",A1501&amp;"|"&amp;COUNTIF(A$2:A1501,A1501))</f>
        <v>Pregnalife|22</v>
      </c>
      <c r="K1501" s="18" t="n">
        <f aca="false">IF(OR(A1501="",B1501=""),0,IF(COUNTIFS(A$2:A1501,A1501,B$2:B1501,B1501)=1,1,0))</f>
        <v>1</v>
      </c>
    </row>
    <row r="1502" customFormat="false" ht="15" hidden="false" customHeight="false" outlineLevel="0" collapsed="false">
      <c r="A1502" s="15" t="s">
        <v>472</v>
      </c>
      <c r="B1502" s="15" t="s">
        <v>336</v>
      </c>
      <c r="C1502" s="15"/>
      <c r="D1502" s="15"/>
      <c r="F1502" s="18" t="str">
        <f aca="false">IF(B1502="","",IFERROR(INDEX(Materials!$B$2:$B$301,MATCH(B1502,Materials!$A$2:$A$301,0)),""))</f>
        <v>Solvent</v>
      </c>
      <c r="G1502" s="18" t="str">
        <f aca="true">IF(AND(A1502="",B1502=""),"",IF(A1502="","Missing product",IF(B1502="","Missing material",IF(COUNTIF(ProductList,A1502)=0,"Product not in Products list",IF(COUNTIF(MaterialList,B1502)=0,"Material not in Materials list","OK")))))</f>
        <v>OK</v>
      </c>
      <c r="H1502" s="18" t="str">
        <f aca="false">IF(F1502="Active",A1502&amp;"|"&amp;COUNTIFS(A$2:A1502,A1502,F$2:F1502,"Active"),"")</f>
        <v/>
      </c>
      <c r="I1502" s="18" t="str">
        <f aca="false">IF(B1502="","",IF(SUMPRODUCT(MAX((A$1:A1501=A1502)*(B$1:B1501=B1502)*ROW(A$1:A1501)))=0,C1502&amp;"",IF(C1502="",INDEX(I$1:I1501,SUMPRODUCT(MAX((A$1:A1501=A1502)*(B$1:B1501=B1502)*ROW(A$1:A1501)))),IF(INDEX(I$1:I1501,SUMPRODUCT(MAX((A$1:A1501=A1502)*(B$1:B1501=B1502)*ROW(A$1:A1501))))="",C1502&amp;"",INDEX(I$1:I1501,SUMPRODUCT(MAX((A$1:A1501=A1502)*(B$1:B1501=B1502)*ROW(A$1:A1501))))&amp;"; "&amp;C1502))))</f>
        <v/>
      </c>
      <c r="J1502" s="18" t="str">
        <f aca="false">IF(A1502="","",A1502&amp;"|"&amp;COUNTIF(A$2:A1502,A1502))</f>
        <v>Pregnalife|23</v>
      </c>
      <c r="K1502" s="18" t="n">
        <f aca="false">IF(OR(A1502="",B1502=""),0,IF(COUNTIFS(A$2:A1502,A1502,B$2:B1502,B1502)=1,1,0))</f>
        <v>1</v>
      </c>
    </row>
    <row r="1503" customFormat="false" ht="15" hidden="false" customHeight="false" outlineLevel="0" collapsed="false">
      <c r="A1503" s="15" t="s">
        <v>472</v>
      </c>
      <c r="B1503" s="15" t="s">
        <v>226</v>
      </c>
      <c r="C1503" s="15"/>
      <c r="D1503" s="15"/>
      <c r="F1503" s="18" t="str">
        <f aca="false">IF(B1503="","",IFERROR(INDEX(Materials!$B$2:$B$301,MATCH(B1503,Materials!$A$2:$A$301,0)),""))</f>
        <v>Binder / Coating Polymer</v>
      </c>
      <c r="G1503" s="18" t="str">
        <f aca="true">IF(AND(A1503="",B1503=""),"",IF(A1503="","Missing product",IF(B1503="","Missing material",IF(COUNTIF(ProductList,A1503)=0,"Product not in Products list",IF(COUNTIF(MaterialList,B1503)=0,"Material not in Materials list","OK")))))</f>
        <v>OK</v>
      </c>
      <c r="H1503" s="18" t="str">
        <f aca="false">IF(F1503="Active",A1503&amp;"|"&amp;COUNTIFS(A$2:A1503,A1503,F$2:F1503,"Active"),"")</f>
        <v/>
      </c>
      <c r="I1503" s="18" t="str">
        <f aca="false">IF(B1503="","",IF(SUMPRODUCT(MAX((A$1:A1502=A1503)*(B$1:B1502=B1503)*ROW(A$1:A1502)))=0,C1503&amp;"",IF(C1503="",INDEX(I$1:I1502,SUMPRODUCT(MAX((A$1:A1502=A1503)*(B$1:B1502=B1503)*ROW(A$1:A1502)))),IF(INDEX(I$1:I1502,SUMPRODUCT(MAX((A$1:A1502=A1503)*(B$1:B1502=B1503)*ROW(A$1:A1502))))="",C1503&amp;"",INDEX(I$1:I1502,SUMPRODUCT(MAX((A$1:A1502=A1503)*(B$1:B1502=B1503)*ROW(A$1:A1502))))&amp;"; "&amp;C1503))))</f>
        <v/>
      </c>
      <c r="J1503" s="18" t="str">
        <f aca="false">IF(A1503="","",A1503&amp;"|"&amp;COUNTIF(A$2:A1503,A1503))</f>
        <v>Pregnalife|24</v>
      </c>
      <c r="K1503" s="18" t="n">
        <f aca="false">IF(OR(A1503="",B1503=""),0,IF(COUNTIFS(A$2:A1503,A1503,B$2:B1503,B1503)=1,1,0))</f>
        <v>1</v>
      </c>
    </row>
    <row r="1504" customFormat="false" ht="15" hidden="false" customHeight="false" outlineLevel="0" collapsed="false">
      <c r="A1504" s="15" t="s">
        <v>472</v>
      </c>
      <c r="B1504" s="15" t="s">
        <v>311</v>
      </c>
      <c r="C1504" s="15"/>
      <c r="D1504" s="15"/>
      <c r="F1504" s="18" t="str">
        <f aca="false">IF(B1504="","",IFERROR(INDEX(Materials!$B$2:$B$301,MATCH(B1504,Materials!$A$2:$A$301,0)),""))</f>
        <v>Plasticizer</v>
      </c>
      <c r="G1504" s="18" t="str">
        <f aca="true">IF(AND(A1504="",B1504=""),"",IF(A1504="","Missing product",IF(B1504="","Missing material",IF(COUNTIF(ProductList,A1504)=0,"Product not in Products list",IF(COUNTIF(MaterialList,B1504)=0,"Material not in Materials list","OK")))))</f>
        <v>OK</v>
      </c>
      <c r="H1504" s="18" t="str">
        <f aca="false">IF(F1504="Active",A1504&amp;"|"&amp;COUNTIFS(A$2:A1504,A1504,F$2:F1504,"Active"),"")</f>
        <v/>
      </c>
      <c r="I1504" s="18" t="str">
        <f aca="false">IF(B1504="","",IF(SUMPRODUCT(MAX((A$1:A1503=A1504)*(B$1:B1503=B1504)*ROW(A$1:A1503)))=0,C1504&amp;"",IF(C1504="",INDEX(I$1:I1503,SUMPRODUCT(MAX((A$1:A1503=A1504)*(B$1:B1503=B1504)*ROW(A$1:A1503)))),IF(INDEX(I$1:I1503,SUMPRODUCT(MAX((A$1:A1503=A1504)*(B$1:B1503=B1504)*ROW(A$1:A1503))))="",C1504&amp;"",INDEX(I$1:I1503,SUMPRODUCT(MAX((A$1:A1503=A1504)*(B$1:B1503=B1504)*ROW(A$1:A1503))))&amp;"; "&amp;C1504))))</f>
        <v/>
      </c>
      <c r="J1504" s="18" t="str">
        <f aca="false">IF(A1504="","",A1504&amp;"|"&amp;COUNTIF(A$2:A1504,A1504))</f>
        <v>Pregnalife|25</v>
      </c>
      <c r="K1504" s="18" t="n">
        <f aca="false">IF(OR(A1504="",B1504=""),0,IF(COUNTIFS(A$2:A1504,A1504,B$2:B1504,B1504)=1,1,0))</f>
        <v>1</v>
      </c>
    </row>
    <row r="1505" customFormat="false" ht="15" hidden="false" customHeight="false" outlineLevel="0" collapsed="false">
      <c r="A1505" s="15" t="s">
        <v>472</v>
      </c>
      <c r="B1505" s="15" t="s">
        <v>296</v>
      </c>
      <c r="C1505" s="15"/>
      <c r="D1505" s="15"/>
      <c r="F1505" s="18" t="str">
        <f aca="false">IF(B1505="","",IFERROR(INDEX(Materials!$B$2:$B$301,MATCH(B1505,Materials!$A$2:$A$301,0)),""))</f>
        <v>Glidant / Anti-tacking</v>
      </c>
      <c r="G1505" s="18" t="str">
        <f aca="true">IF(AND(A1505="",B1505=""),"",IF(A1505="","Missing product",IF(B1505="","Missing material",IF(COUNTIF(ProductList,A1505)=0,"Product not in Products list",IF(COUNTIF(MaterialList,B1505)=0,"Material not in Materials list","OK")))))</f>
        <v>OK</v>
      </c>
      <c r="H1505" s="18" t="str">
        <f aca="false">IF(F1505="Active",A1505&amp;"|"&amp;COUNTIFS(A$2:A1505,A1505,F$2:F1505,"Active"),"")</f>
        <v/>
      </c>
      <c r="I1505" s="18" t="str">
        <f aca="false">IF(B1505="","",IF(SUMPRODUCT(MAX((A$1:A1504=A1505)*(B$1:B1504=B1505)*ROW(A$1:A1504)))=0,C1505&amp;"",IF(C1505="",INDEX(I$1:I1504,SUMPRODUCT(MAX((A$1:A1504=A1505)*(B$1:B1504=B1505)*ROW(A$1:A1504)))),IF(INDEX(I$1:I1504,SUMPRODUCT(MAX((A$1:A1504=A1505)*(B$1:B1504=B1505)*ROW(A$1:A1504))))="",C1505&amp;"",INDEX(I$1:I1504,SUMPRODUCT(MAX((A$1:A1504=A1505)*(B$1:B1504=B1505)*ROW(A$1:A1504))))&amp;"; "&amp;C1505))))</f>
        <v/>
      </c>
      <c r="J1505" s="18" t="str">
        <f aca="false">IF(A1505="","",A1505&amp;"|"&amp;COUNTIF(A$2:A1505,A1505))</f>
        <v>Pregnalife|26</v>
      </c>
      <c r="K1505" s="18" t="n">
        <f aca="false">IF(OR(A1505="",B1505=""),0,IF(COUNTIFS(A$2:A1505,A1505,B$2:B1505,B1505)=1,1,0))</f>
        <v>0</v>
      </c>
    </row>
    <row r="1506" customFormat="false" ht="15" hidden="false" customHeight="false" outlineLevel="0" collapsed="false">
      <c r="A1506" s="15" t="s">
        <v>472</v>
      </c>
      <c r="B1506" s="15" t="s">
        <v>303</v>
      </c>
      <c r="C1506" s="15"/>
      <c r="D1506" s="15"/>
      <c r="F1506" s="18" t="str">
        <f aca="false">IF(B1506="","",IFERROR(INDEX(Materials!$B$2:$B$301,MATCH(B1506,Materials!$A$2:$A$301,0)),""))</f>
        <v>Opacifier</v>
      </c>
      <c r="G1506" s="18" t="str">
        <f aca="true">IF(AND(A1506="",B1506=""),"",IF(A1506="","Missing product",IF(B1506="","Missing material",IF(COUNTIF(ProductList,A1506)=0,"Product not in Products list",IF(COUNTIF(MaterialList,B1506)=0,"Material not in Materials list","OK")))))</f>
        <v>OK</v>
      </c>
      <c r="H1506" s="18" t="str">
        <f aca="false">IF(F1506="Active",A1506&amp;"|"&amp;COUNTIFS(A$2:A1506,A1506,F$2:F1506,"Active"),"")</f>
        <v/>
      </c>
      <c r="I1506" s="18" t="str">
        <f aca="false">IF(B1506="","",IF(SUMPRODUCT(MAX((A$1:A1505=A1506)*(B$1:B1505=B1506)*ROW(A$1:A1505)))=0,C1506&amp;"",IF(C1506="",INDEX(I$1:I1505,SUMPRODUCT(MAX((A$1:A1505=A1506)*(B$1:B1505=B1506)*ROW(A$1:A1505)))),IF(INDEX(I$1:I1505,SUMPRODUCT(MAX((A$1:A1505=A1506)*(B$1:B1505=B1506)*ROW(A$1:A1505))))="",C1506&amp;"",INDEX(I$1:I1505,SUMPRODUCT(MAX((A$1:A1505=A1506)*(B$1:B1505=B1506)*ROW(A$1:A1505))))&amp;"; "&amp;C1506))))</f>
        <v/>
      </c>
      <c r="J1506" s="18" t="str">
        <f aca="false">IF(A1506="","",A1506&amp;"|"&amp;COUNTIF(A$2:A1506,A1506))</f>
        <v>Pregnalife|27</v>
      </c>
      <c r="K1506" s="18" t="n">
        <f aca="false">IF(OR(A1506="",B1506=""),0,IF(COUNTIFS(A$2:A1506,A1506,B$2:B1506,B1506)=1,1,0))</f>
        <v>1</v>
      </c>
    </row>
    <row r="1507" customFormat="false" ht="15" hidden="false" customHeight="false" outlineLevel="0" collapsed="false">
      <c r="A1507" s="15" t="s">
        <v>472</v>
      </c>
      <c r="B1507" s="15" t="s">
        <v>244</v>
      </c>
      <c r="C1507" s="15"/>
      <c r="D1507" s="15"/>
      <c r="F1507" s="18" t="str">
        <f aca="false">IF(B1507="","",IFERROR(INDEX(Materials!$B$2:$B$301,MATCH(B1507,Materials!$A$2:$A$301,0)),""))</f>
        <v>Colorant</v>
      </c>
      <c r="G1507" s="18" t="str">
        <f aca="true">IF(AND(A1507="",B1507=""),"",IF(A1507="","Missing product",IF(B1507="","Missing material",IF(COUNTIF(ProductList,A1507)=0,"Product not in Products list",IF(COUNTIF(MaterialList,B1507)=0,"Material not in Materials list","OK")))))</f>
        <v>OK</v>
      </c>
      <c r="H1507" s="18" t="str">
        <f aca="false">IF(F1507="Active",A1507&amp;"|"&amp;COUNTIFS(A$2:A1507,A1507,F$2:F1507,"Active"),"")</f>
        <v/>
      </c>
      <c r="I1507" s="18" t="str">
        <f aca="false">IF(B1507="","",IF(SUMPRODUCT(MAX((A$1:A1506=A1507)*(B$1:B1506=B1507)*ROW(A$1:A1506)))=0,C1507&amp;"",IF(C1507="",INDEX(I$1:I1506,SUMPRODUCT(MAX((A$1:A1506=A1507)*(B$1:B1506=B1507)*ROW(A$1:A1506)))),IF(INDEX(I$1:I1506,SUMPRODUCT(MAX((A$1:A1506=A1507)*(B$1:B1506=B1507)*ROW(A$1:A1506))))="",C1507&amp;"",INDEX(I$1:I1506,SUMPRODUCT(MAX((A$1:A1506=A1507)*(B$1:B1506=B1507)*ROW(A$1:A1506))))&amp;"; "&amp;C1507))))</f>
        <v/>
      </c>
      <c r="J1507" s="18" t="str">
        <f aca="false">IF(A1507="","",A1507&amp;"|"&amp;COUNTIF(A$2:A1507,A1507))</f>
        <v>Pregnalife|28</v>
      </c>
      <c r="K1507" s="18" t="n">
        <f aca="false">IF(OR(A1507="",B1507=""),0,IF(COUNTIFS(A$2:A1507,A1507,B$2:B1507,B1507)=1,1,0))</f>
        <v>1</v>
      </c>
    </row>
    <row r="1508" customFormat="false" ht="15" hidden="false" customHeight="false" outlineLevel="0" collapsed="false">
      <c r="A1508" s="15" t="s">
        <v>472</v>
      </c>
      <c r="B1508" s="15" t="s">
        <v>233</v>
      </c>
      <c r="C1508" s="15"/>
      <c r="D1508" s="15"/>
      <c r="F1508" s="18" t="str">
        <f aca="false">IF(B1508="","",IFERROR(INDEX(Materials!$B$2:$B$301,MATCH(B1508,Materials!$A$2:$A$301,0)),""))</f>
        <v>Colorant</v>
      </c>
      <c r="G1508" s="18" t="str">
        <f aca="true">IF(AND(A1508="",B1508=""),"",IF(A1508="","Missing product",IF(B1508="","Missing material",IF(COUNTIF(ProductList,A1508)=0,"Product not in Products list",IF(COUNTIF(MaterialList,B1508)=0,"Material not in Materials list","OK")))))</f>
        <v>OK</v>
      </c>
      <c r="H1508" s="18" t="str">
        <f aca="false">IF(F1508="Active",A1508&amp;"|"&amp;COUNTIFS(A$2:A1508,A1508,F$2:F1508,"Active"),"")</f>
        <v/>
      </c>
      <c r="I1508" s="18" t="str">
        <f aca="false">IF(B1508="","",IF(SUMPRODUCT(MAX((A$1:A1507=A1508)*(B$1:B1507=B1508)*ROW(A$1:A1507)))=0,C1508&amp;"",IF(C1508="",INDEX(I$1:I1507,SUMPRODUCT(MAX((A$1:A1507=A1508)*(B$1:B1507=B1508)*ROW(A$1:A1507)))),IF(INDEX(I$1:I1507,SUMPRODUCT(MAX((A$1:A1507=A1508)*(B$1:B1507=B1508)*ROW(A$1:A1507))))="",C1508&amp;"",INDEX(I$1:I1507,SUMPRODUCT(MAX((A$1:A1507=A1508)*(B$1:B1507=B1508)*ROW(A$1:A1507))))&amp;"; "&amp;C1508))))</f>
        <v/>
      </c>
      <c r="J1508" s="18" t="str">
        <f aca="false">IF(A1508="","",A1508&amp;"|"&amp;COUNTIF(A$2:A1508,A1508))</f>
        <v>Pregnalife|29</v>
      </c>
      <c r="K1508" s="18" t="n">
        <f aca="false">IF(OR(A1508="",B1508=""),0,IF(COUNTIFS(A$2:A1508,A1508,B$2:B1508,B1508)=1,1,0))</f>
        <v>1</v>
      </c>
    </row>
    <row r="1509" customFormat="false" ht="15" hidden="false" customHeight="false" outlineLevel="0" collapsed="false">
      <c r="A1509" s="15" t="s">
        <v>472</v>
      </c>
      <c r="B1509" s="15" t="s">
        <v>336</v>
      </c>
      <c r="C1509" s="15"/>
      <c r="D1509" s="15"/>
      <c r="F1509" s="18" t="str">
        <f aca="false">IF(B1509="","",IFERROR(INDEX(Materials!$B$2:$B$301,MATCH(B1509,Materials!$A$2:$A$301,0)),""))</f>
        <v>Solvent</v>
      </c>
      <c r="G1509" s="18" t="str">
        <f aca="true">IF(AND(A1509="",B1509=""),"",IF(A1509="","Missing product",IF(B1509="","Missing material",IF(COUNTIF(ProductList,A1509)=0,"Product not in Products list",IF(COUNTIF(MaterialList,B1509)=0,"Material not in Materials list","OK")))))</f>
        <v>OK</v>
      </c>
      <c r="H1509" s="18" t="str">
        <f aca="false">IF(F1509="Active",A1509&amp;"|"&amp;COUNTIFS(A$2:A1509,A1509,F$2:F1509,"Active"),"")</f>
        <v/>
      </c>
      <c r="I1509" s="18" t="str">
        <f aca="false">IF(B1509="","",IF(SUMPRODUCT(MAX((A$1:A1508=A1509)*(B$1:B1508=B1509)*ROW(A$1:A1508)))=0,C1509&amp;"",IF(C1509="",INDEX(I$1:I1508,SUMPRODUCT(MAX((A$1:A1508=A1509)*(B$1:B1508=B1509)*ROW(A$1:A1508)))),IF(INDEX(I$1:I1508,SUMPRODUCT(MAX((A$1:A1508=A1509)*(B$1:B1508=B1509)*ROW(A$1:A1508))))="",C1509&amp;"",INDEX(I$1:I1508,SUMPRODUCT(MAX((A$1:A1508=A1509)*(B$1:B1508=B1509)*ROW(A$1:A1508))))&amp;"; "&amp;C1509))))</f>
        <v/>
      </c>
      <c r="J1509" s="18" t="str">
        <f aca="false">IF(A1509="","",A1509&amp;"|"&amp;COUNTIF(A$2:A1509,A1509))</f>
        <v>Pregnalife|30</v>
      </c>
      <c r="K1509" s="18" t="n">
        <f aca="false">IF(OR(A1509="",B1509=""),0,IF(COUNTIFS(A$2:A1509,A1509,B$2:B1509,B1509)=1,1,0))</f>
        <v>0</v>
      </c>
    </row>
    <row r="1510" customFormat="false" ht="15" hidden="false" customHeight="false" outlineLevel="0" collapsed="false">
      <c r="A1510" s="15" t="s">
        <v>472</v>
      </c>
      <c r="B1510" s="15" t="s">
        <v>342</v>
      </c>
      <c r="C1510" s="15"/>
      <c r="D1510" s="15"/>
      <c r="F1510" s="18" t="str">
        <f aca="false">IF(B1510="","",IFERROR(INDEX(Materials!$B$2:$B$301,MATCH(B1510,Materials!$A$2:$A$301,0)),""))</f>
        <v>Solvent</v>
      </c>
      <c r="G1510" s="18" t="str">
        <f aca="true">IF(AND(A1510="",B1510=""),"",IF(A1510="","Missing product",IF(B1510="","Missing material",IF(COUNTIF(ProductList,A1510)=0,"Product not in Products list",IF(COUNTIF(MaterialList,B1510)=0,"Material not in Materials list","OK")))))</f>
        <v>OK</v>
      </c>
      <c r="H1510" s="18" t="str">
        <f aca="false">IF(F1510="Active",A1510&amp;"|"&amp;COUNTIFS(A$2:A1510,A1510,F$2:F1510,"Active"),"")</f>
        <v/>
      </c>
      <c r="I1510" s="18" t="str">
        <f aca="false">IF(B1510="","",IF(SUMPRODUCT(MAX((A$1:A1509=A1510)*(B$1:B1509=B1510)*ROW(A$1:A1509)))=0,C1510&amp;"",IF(C1510="",INDEX(I$1:I1509,SUMPRODUCT(MAX((A$1:A1509=A1510)*(B$1:B1509=B1510)*ROW(A$1:A1509)))),IF(INDEX(I$1:I1509,SUMPRODUCT(MAX((A$1:A1509=A1510)*(B$1:B1509=B1510)*ROW(A$1:A1509))))="",C1510&amp;"",INDEX(I$1:I1509,SUMPRODUCT(MAX((A$1:A1509=A1510)*(B$1:B1509=B1510)*ROW(A$1:A1509))))&amp;"; "&amp;C1510))))</f>
        <v/>
      </c>
      <c r="J1510" s="18" t="str">
        <f aca="false">IF(A1510="","",A1510&amp;"|"&amp;COUNTIF(A$2:A1510,A1510))</f>
        <v>Pregnalife|31</v>
      </c>
      <c r="K1510" s="18" t="n">
        <f aca="false">IF(OR(A1510="",B1510=""),0,IF(COUNTIFS(A$2:A1510,A1510,B$2:B1510,B1510)=1,1,0))</f>
        <v>0</v>
      </c>
    </row>
    <row r="1511" customFormat="false" ht="15" hidden="false" customHeight="false" outlineLevel="0" collapsed="false">
      <c r="A1511" s="15" t="s">
        <v>473</v>
      </c>
      <c r="B1511" s="15" t="s">
        <v>101</v>
      </c>
      <c r="C1511" s="15"/>
      <c r="D1511" s="15"/>
      <c r="F1511" s="18" t="str">
        <f aca="false">IF(B1511="","",IFERROR(INDEX(Materials!$B$2:$B$301,MATCH(B1511,Materials!$A$2:$A$301,0)),""))</f>
        <v>Active</v>
      </c>
      <c r="G1511" s="18" t="str">
        <f aca="true">IF(AND(A1511="",B1511=""),"",IF(A1511="","Missing product",IF(B1511="","Missing material",IF(COUNTIF(ProductList,A1511)=0,"Product not in Products list",IF(COUNTIF(MaterialList,B1511)=0,"Material not in Materials list","OK")))))</f>
        <v>OK</v>
      </c>
      <c r="H1511" s="18" t="str">
        <f aca="false">IF(F1511="Active",A1511&amp;"|"&amp;COUNTIFS(A$2:A1511,A1511,F$2:F1511,"Active"),"")</f>
        <v>Immune AID|1</v>
      </c>
      <c r="I1511" s="18" t="str">
        <f aca="false">IF(B1511="","",IF(SUMPRODUCT(MAX((A$1:A1510=A1511)*(B$1:B1510=B1511)*ROW(A$1:A1510)))=0,C1511&amp;"",IF(C1511="",INDEX(I$1:I1510,SUMPRODUCT(MAX((A$1:A1510=A1511)*(B$1:B1510=B1511)*ROW(A$1:A1510)))),IF(INDEX(I$1:I1510,SUMPRODUCT(MAX((A$1:A1510=A1511)*(B$1:B1510=B1511)*ROW(A$1:A1510))))="",C1511&amp;"",INDEX(I$1:I1510,SUMPRODUCT(MAX((A$1:A1510=A1511)*(B$1:B1510=B1511)*ROW(A$1:A1510))))&amp;"; "&amp;C1511))))</f>
        <v/>
      </c>
      <c r="J1511" s="18" t="str">
        <f aca="false">IF(A1511="","",A1511&amp;"|"&amp;COUNTIF(A$2:A1511,A1511))</f>
        <v>Immune AID|1</v>
      </c>
      <c r="K1511" s="18" t="n">
        <f aca="false">IF(OR(A1511="",B1511=""),0,IF(COUNTIFS(A$2:A1511,A1511,B$2:B1511,B1511)=1,1,0))</f>
        <v>1</v>
      </c>
    </row>
    <row r="1512" customFormat="false" ht="15" hidden="false" customHeight="false" outlineLevel="0" collapsed="false">
      <c r="A1512" s="15" t="s">
        <v>473</v>
      </c>
      <c r="B1512" s="15" t="s">
        <v>128</v>
      </c>
      <c r="C1512" s="15"/>
      <c r="D1512" s="15"/>
      <c r="F1512" s="18" t="str">
        <f aca="false">IF(B1512="","",IFERROR(INDEX(Materials!$B$2:$B$301,MATCH(B1512,Materials!$A$2:$A$301,0)),""))</f>
        <v>Active</v>
      </c>
      <c r="G1512" s="18" t="str">
        <f aca="true">IF(AND(A1512="",B1512=""),"",IF(A1512="","Missing product",IF(B1512="","Missing material",IF(COUNTIF(ProductList,A1512)=0,"Product not in Products list",IF(COUNTIF(MaterialList,B1512)=0,"Material not in Materials list","OK")))))</f>
        <v>OK</v>
      </c>
      <c r="H1512" s="18" t="str">
        <f aca="false">IF(F1512="Active",A1512&amp;"|"&amp;COUNTIFS(A$2:A1512,A1512,F$2:F1512,"Active"),"")</f>
        <v>Immune AID|2</v>
      </c>
      <c r="I1512" s="18" t="str">
        <f aca="false">IF(B1512="","",IF(SUMPRODUCT(MAX((A$1:A1511=A1512)*(B$1:B1511=B1512)*ROW(A$1:A1511)))=0,C1512&amp;"",IF(C1512="",INDEX(I$1:I1511,SUMPRODUCT(MAX((A$1:A1511=A1512)*(B$1:B1511=B1512)*ROW(A$1:A1511)))),IF(INDEX(I$1:I1511,SUMPRODUCT(MAX((A$1:A1511=A1512)*(B$1:B1511=B1512)*ROW(A$1:A1511))))="",C1512&amp;"",INDEX(I$1:I1511,SUMPRODUCT(MAX((A$1:A1511=A1512)*(B$1:B1511=B1512)*ROW(A$1:A1511))))&amp;"; "&amp;C1512))))</f>
        <v/>
      </c>
      <c r="J1512" s="18" t="str">
        <f aca="false">IF(A1512="","",A1512&amp;"|"&amp;COUNTIF(A$2:A1512,A1512))</f>
        <v>Immune AID|2</v>
      </c>
      <c r="K1512" s="18" t="n">
        <f aca="false">IF(OR(A1512="",B1512=""),0,IF(COUNTIFS(A$2:A1512,A1512,B$2:B1512,B1512)=1,1,0))</f>
        <v>1</v>
      </c>
    </row>
    <row r="1513" customFormat="false" ht="15" hidden="false" customHeight="false" outlineLevel="0" collapsed="false">
      <c r="A1513" s="15" t="s">
        <v>473</v>
      </c>
      <c r="B1513" s="15" t="s">
        <v>270</v>
      </c>
      <c r="C1513" s="15" t="s">
        <v>521</v>
      </c>
      <c r="D1513" s="15"/>
      <c r="F1513" s="18" t="str">
        <f aca="false">IF(B1513="","",IFERROR(INDEX(Materials!$B$2:$B$301,MATCH(B1513,Materials!$A$2:$A$301,0)),""))</f>
        <v>Filler / Diluent</v>
      </c>
      <c r="G1513" s="18" t="str">
        <f aca="true">IF(AND(A1513="",B1513=""),"",IF(A1513="","Missing product",IF(B1513="","Missing material",IF(COUNTIF(ProductList,A1513)=0,"Product not in Products list",IF(COUNTIF(MaterialList,B1513)=0,"Material not in Materials list","OK")))))</f>
        <v>OK</v>
      </c>
      <c r="H1513" s="18" t="str">
        <f aca="false">IF(F1513="Active",A1513&amp;"|"&amp;COUNTIFS(A$2:A1513,A1513,F$2:F1513,"Active"),"")</f>
        <v/>
      </c>
      <c r="I1513" s="18" t="str">
        <f aca="false">IF(B1513="","",IF(SUMPRODUCT(MAX((A$1:A1512=A1513)*(B$1:B1512=B1513)*ROW(A$1:A1512)))=0,C1513&amp;"",IF(C1513="",INDEX(I$1:I1512,SUMPRODUCT(MAX((A$1:A1512=A1513)*(B$1:B1512=B1513)*ROW(A$1:A1512)))),IF(INDEX(I$1:I1512,SUMPRODUCT(MAX((A$1:A1512=A1513)*(B$1:B1512=B1513)*ROW(A$1:A1512))))="",C1513&amp;"",INDEX(I$1:I1512,SUMPRODUCT(MAX((A$1:A1512=A1513)*(B$1:B1512=B1513)*ROW(A$1:A1512))))&amp;"; "&amp;C1513))))</f>
        <v>Filler (1st granulation)</v>
      </c>
      <c r="J1513" s="18" t="str">
        <f aca="false">IF(A1513="","",A1513&amp;"|"&amp;COUNTIF(A$2:A1513,A1513))</f>
        <v>Immune AID|3</v>
      </c>
      <c r="K1513" s="18" t="n">
        <f aca="false">IF(OR(A1513="",B1513=""),0,IF(COUNTIFS(A$2:A1513,A1513,B$2:B1513,B1513)=1,1,0))</f>
        <v>1</v>
      </c>
    </row>
    <row r="1514" customFormat="false" ht="15" hidden="false" customHeight="false" outlineLevel="0" collapsed="false">
      <c r="A1514" s="15" t="s">
        <v>473</v>
      </c>
      <c r="B1514" s="15" t="s">
        <v>219</v>
      </c>
      <c r="C1514" s="15" t="s">
        <v>498</v>
      </c>
      <c r="D1514" s="15"/>
      <c r="F1514" s="18" t="str">
        <f aca="false">IF(B1514="","",IFERROR(INDEX(Materials!$B$2:$B$301,MATCH(B1514,Materials!$A$2:$A$301,0)),""))</f>
        <v>Binder</v>
      </c>
      <c r="G1514" s="18" t="str">
        <f aca="true">IF(AND(A1514="",B1514=""),"",IF(A1514="","Missing product",IF(B1514="","Missing material",IF(COUNTIF(ProductList,A1514)=0,"Product not in Products list",IF(COUNTIF(MaterialList,B1514)=0,"Material not in Materials list","OK")))))</f>
        <v>OK</v>
      </c>
      <c r="H1514" s="18" t="str">
        <f aca="false">IF(F1514="Active",A1514&amp;"|"&amp;COUNTIFS(A$2:A1514,A1514,F$2:F1514,"Active"),"")</f>
        <v/>
      </c>
      <c r="I1514" s="18" t="str">
        <f aca="false">IF(B1514="","",IF(SUMPRODUCT(MAX((A$1:A1513=A1514)*(B$1:B1513=B1514)*ROW(A$1:A1513)))=0,C1514&amp;"",IF(C1514="",INDEX(I$1:I1513,SUMPRODUCT(MAX((A$1:A1513=A1514)*(B$1:B1513=B1514)*ROW(A$1:A1513)))),IF(INDEX(I$1:I1513,SUMPRODUCT(MAX((A$1:A1513=A1514)*(B$1:B1513=B1514)*ROW(A$1:A1513))))="",C1514&amp;"",INDEX(I$1:I1513,SUMPRODUCT(MAX((A$1:A1513=A1514)*(B$1:B1513=B1514)*ROW(A$1:A1513))))&amp;"; "&amp;C1514))))</f>
        <v>Binder (1st granulation)</v>
      </c>
      <c r="J1514" s="18" t="str">
        <f aca="false">IF(A1514="","",A1514&amp;"|"&amp;COUNTIF(A$2:A1514,A1514))</f>
        <v>Immune AID|4</v>
      </c>
      <c r="K1514" s="18" t="n">
        <f aca="false">IF(OR(A1514="",B1514=""),0,IF(COUNTIFS(A$2:A1514,A1514,B$2:B1514,B1514)=1,1,0))</f>
        <v>1</v>
      </c>
    </row>
    <row r="1515" customFormat="false" ht="15" hidden="false" customHeight="false" outlineLevel="0" collapsed="false">
      <c r="A1515" s="15" t="s">
        <v>473</v>
      </c>
      <c r="B1515" s="15" t="s">
        <v>338</v>
      </c>
      <c r="C1515" s="15" t="s">
        <v>499</v>
      </c>
      <c r="D1515" s="15"/>
      <c r="F1515" s="18" t="str">
        <f aca="false">IF(B1515="","",IFERROR(INDEX(Materials!$B$2:$B$301,MATCH(B1515,Materials!$A$2:$A$301,0)),""))</f>
        <v>Solvent</v>
      </c>
      <c r="G1515" s="18" t="str">
        <f aca="true">IF(AND(A1515="",B1515=""),"",IF(A1515="","Missing product",IF(B1515="","Missing material",IF(COUNTIF(ProductList,A1515)=0,"Product not in Products list",IF(COUNTIF(MaterialList,B1515)=0,"Material not in Materials list","OK")))))</f>
        <v>OK</v>
      </c>
      <c r="H1515" s="18" t="str">
        <f aca="false">IF(F1515="Active",A1515&amp;"|"&amp;COUNTIFS(A$2:A1515,A1515,F$2:F1515,"Active"),"")</f>
        <v/>
      </c>
      <c r="I1515" s="18" t="str">
        <f aca="false">IF(B1515="","",IF(SUMPRODUCT(MAX((A$1:A1514=A1515)*(B$1:B1514=B1515)*ROW(A$1:A1514)))=0,C1515&amp;"",IF(C1515="",INDEX(I$1:I1514,SUMPRODUCT(MAX((A$1:A1514=A1515)*(B$1:B1514=B1515)*ROW(A$1:A1514)))),IF(INDEX(I$1:I1514,SUMPRODUCT(MAX((A$1:A1514=A1515)*(B$1:B1514=B1515)*ROW(A$1:A1514))))="",C1515&amp;"",INDEX(I$1:I1514,SUMPRODUCT(MAX((A$1:A1514=A1515)*(B$1:B1514=B1515)*ROW(A$1:A1514))))&amp;"; "&amp;C1515))))</f>
        <v>Binder Solvent (1st granulation)</v>
      </c>
      <c r="J1515" s="18" t="str">
        <f aca="false">IF(A1515="","",A1515&amp;"|"&amp;COUNTIF(A$2:A1515,A1515))</f>
        <v>Immune AID|5</v>
      </c>
      <c r="K1515" s="18" t="n">
        <f aca="false">IF(OR(A1515="",B1515=""),0,IF(COUNTIFS(A$2:A1515,A1515,B$2:B1515,B1515)=1,1,0))</f>
        <v>1</v>
      </c>
    </row>
    <row r="1516" customFormat="false" ht="15" hidden="false" customHeight="false" outlineLevel="0" collapsed="false">
      <c r="A1516" s="15" t="s">
        <v>473</v>
      </c>
      <c r="B1516" s="15" t="s">
        <v>204</v>
      </c>
      <c r="C1516" s="15"/>
      <c r="D1516" s="15"/>
      <c r="F1516" s="18" t="str">
        <f aca="false">IF(B1516="","",IFERROR(INDEX(Materials!$B$2:$B$301,MATCH(B1516,Materials!$A$2:$A$301,0)),""))</f>
        <v>Active</v>
      </c>
      <c r="G1516" s="18" t="str">
        <f aca="true">IF(AND(A1516="",B1516=""),"",IF(A1516="","Missing product",IF(B1516="","Missing material",IF(COUNTIF(ProductList,A1516)=0,"Product not in Products list",IF(COUNTIF(MaterialList,B1516)=0,"Material not in Materials list","OK")))))</f>
        <v>OK</v>
      </c>
      <c r="H1516" s="18" t="str">
        <f aca="false">IF(F1516="Active",A1516&amp;"|"&amp;COUNTIFS(A$2:A1516,A1516,F$2:F1516,"Active"),"")</f>
        <v>Immune AID|3</v>
      </c>
      <c r="I1516" s="18" t="str">
        <f aca="false">IF(B1516="","",IF(SUMPRODUCT(MAX((A$1:A1515=A1516)*(B$1:B1515=B1516)*ROW(A$1:A1515)))=0,C1516&amp;"",IF(C1516="",INDEX(I$1:I1515,SUMPRODUCT(MAX((A$1:A1515=A1516)*(B$1:B1515=B1516)*ROW(A$1:A1515)))),IF(INDEX(I$1:I1515,SUMPRODUCT(MAX((A$1:A1515=A1516)*(B$1:B1515=B1516)*ROW(A$1:A1515))))="",C1516&amp;"",INDEX(I$1:I1515,SUMPRODUCT(MAX((A$1:A1515=A1516)*(B$1:B1515=B1516)*ROW(A$1:A1515))))&amp;"; "&amp;C1516))))</f>
        <v/>
      </c>
      <c r="J1516" s="18" t="str">
        <f aca="false">IF(A1516="","",A1516&amp;"|"&amp;COUNTIF(A$2:A1516,A1516))</f>
        <v>Immune AID|6</v>
      </c>
      <c r="K1516" s="18" t="n">
        <f aca="false">IF(OR(A1516="",B1516=""),0,IF(COUNTIFS(A$2:A1516,A1516,B$2:B1516,B1516)=1,1,0))</f>
        <v>1</v>
      </c>
    </row>
    <row r="1517" customFormat="false" ht="15" hidden="false" customHeight="false" outlineLevel="0" collapsed="false">
      <c r="A1517" s="15" t="s">
        <v>473</v>
      </c>
      <c r="B1517" s="15" t="s">
        <v>190</v>
      </c>
      <c r="C1517" s="15"/>
      <c r="D1517" s="15"/>
      <c r="F1517" s="18" t="str">
        <f aca="false">IF(B1517="","",IFERROR(INDEX(Materials!$B$2:$B$301,MATCH(B1517,Materials!$A$2:$A$301,0)),""))</f>
        <v>Active</v>
      </c>
      <c r="G1517" s="18" t="str">
        <f aca="true">IF(AND(A1517="",B1517=""),"",IF(A1517="","Missing product",IF(B1517="","Missing material",IF(COUNTIF(ProductList,A1517)=0,"Product not in Products list",IF(COUNTIF(MaterialList,B1517)=0,"Material not in Materials list","OK")))))</f>
        <v>OK</v>
      </c>
      <c r="H1517" s="18" t="str">
        <f aca="false">IF(F1517="Active",A1517&amp;"|"&amp;COUNTIFS(A$2:A1517,A1517,F$2:F1517,"Active"),"")</f>
        <v>Immune AID|4</v>
      </c>
      <c r="I1517" s="18" t="str">
        <f aca="false">IF(B1517="","",IF(SUMPRODUCT(MAX((A$1:A1516=A1517)*(B$1:B1516=B1517)*ROW(A$1:A1516)))=0,C1517&amp;"",IF(C1517="",INDEX(I$1:I1516,SUMPRODUCT(MAX((A$1:A1516=A1517)*(B$1:B1516=B1517)*ROW(A$1:A1516)))),IF(INDEX(I$1:I1516,SUMPRODUCT(MAX((A$1:A1516=A1517)*(B$1:B1516=B1517)*ROW(A$1:A1516))))="",C1517&amp;"",INDEX(I$1:I1516,SUMPRODUCT(MAX((A$1:A1516=A1517)*(B$1:B1516=B1517)*ROW(A$1:A1516))))&amp;"; "&amp;C1517))))</f>
        <v/>
      </c>
      <c r="J1517" s="18" t="str">
        <f aca="false">IF(A1517="","",A1517&amp;"|"&amp;COUNTIF(A$2:A1517,A1517))</f>
        <v>Immune AID|7</v>
      </c>
      <c r="K1517" s="18" t="n">
        <f aca="false">IF(OR(A1517="",B1517=""),0,IF(COUNTIFS(A$2:A1517,A1517,B$2:B1517,B1517)=1,1,0))</f>
        <v>1</v>
      </c>
    </row>
    <row r="1518" customFormat="false" ht="15" hidden="false" customHeight="false" outlineLevel="0" collapsed="false">
      <c r="A1518" s="15" t="s">
        <v>473</v>
      </c>
      <c r="B1518" s="15" t="s">
        <v>171</v>
      </c>
      <c r="C1518" s="15"/>
      <c r="D1518" s="15"/>
      <c r="F1518" s="18" t="str">
        <f aca="false">IF(B1518="","",IFERROR(INDEX(Materials!$B$2:$B$301,MATCH(B1518,Materials!$A$2:$A$301,0)),""))</f>
        <v>Active</v>
      </c>
      <c r="G1518" s="18" t="str">
        <f aca="true">IF(AND(A1518="",B1518=""),"",IF(A1518="","Missing product",IF(B1518="","Missing material",IF(COUNTIF(ProductList,A1518)=0,"Product not in Products list",IF(COUNTIF(MaterialList,B1518)=0,"Material not in Materials list","OK")))))</f>
        <v>OK</v>
      </c>
      <c r="H1518" s="18" t="str">
        <f aca="false">IF(F1518="Active",A1518&amp;"|"&amp;COUNTIFS(A$2:A1518,A1518,F$2:F1518,"Active"),"")</f>
        <v>Immune AID|5</v>
      </c>
      <c r="I1518" s="18" t="str">
        <f aca="false">IF(B1518="","",IF(SUMPRODUCT(MAX((A$1:A1517=A1518)*(B$1:B1517=B1518)*ROW(A$1:A1517)))=0,C1518&amp;"",IF(C1518="",INDEX(I$1:I1517,SUMPRODUCT(MAX((A$1:A1517=A1518)*(B$1:B1517=B1518)*ROW(A$1:A1517)))),IF(INDEX(I$1:I1517,SUMPRODUCT(MAX((A$1:A1517=A1518)*(B$1:B1517=B1518)*ROW(A$1:A1517))))="",C1518&amp;"",INDEX(I$1:I1517,SUMPRODUCT(MAX((A$1:A1517=A1518)*(B$1:B1517=B1518)*ROW(A$1:A1517))))&amp;"; "&amp;C1518))))</f>
        <v/>
      </c>
      <c r="J1518" s="18" t="str">
        <f aca="false">IF(A1518="","",A1518&amp;"|"&amp;COUNTIF(A$2:A1518,A1518))</f>
        <v>Immune AID|8</v>
      </c>
      <c r="K1518" s="18" t="n">
        <f aca="false">IF(OR(A1518="",B1518=""),0,IF(COUNTIFS(A$2:A1518,A1518,B$2:B1518,B1518)=1,1,0))</f>
        <v>1</v>
      </c>
    </row>
    <row r="1519" customFormat="false" ht="15" hidden="false" customHeight="false" outlineLevel="0" collapsed="false">
      <c r="A1519" s="15" t="s">
        <v>473</v>
      </c>
      <c r="B1519" s="15" t="s">
        <v>89</v>
      </c>
      <c r="C1519" s="15"/>
      <c r="D1519" s="15"/>
      <c r="F1519" s="18" t="str">
        <f aca="false">IF(B1519="","",IFERROR(INDEX(Materials!$B$2:$B$301,MATCH(B1519,Materials!$A$2:$A$301,0)),""))</f>
        <v>Active</v>
      </c>
      <c r="G1519" s="18" t="str">
        <f aca="true">IF(AND(A1519="",B1519=""),"",IF(A1519="","Missing product",IF(B1519="","Missing material",IF(COUNTIF(ProductList,A1519)=0,"Product not in Products list",IF(COUNTIF(MaterialList,B1519)=0,"Material not in Materials list","OK")))))</f>
        <v>OK</v>
      </c>
      <c r="H1519" s="18" t="str">
        <f aca="false">IF(F1519="Active",A1519&amp;"|"&amp;COUNTIFS(A$2:A1519,A1519,F$2:F1519,"Active"),"")</f>
        <v>Immune AID|6</v>
      </c>
      <c r="I1519" s="18" t="str">
        <f aca="false">IF(B1519="","",IF(SUMPRODUCT(MAX((A$1:A1518=A1519)*(B$1:B1518=B1519)*ROW(A$1:A1518)))=0,C1519&amp;"",IF(C1519="",INDEX(I$1:I1518,SUMPRODUCT(MAX((A$1:A1518=A1519)*(B$1:B1518=B1519)*ROW(A$1:A1518)))),IF(INDEX(I$1:I1518,SUMPRODUCT(MAX((A$1:A1518=A1519)*(B$1:B1518=B1519)*ROW(A$1:A1518))))="",C1519&amp;"",INDEX(I$1:I1518,SUMPRODUCT(MAX((A$1:A1518=A1519)*(B$1:B1518=B1519)*ROW(A$1:A1518))))&amp;"; "&amp;C1519))))</f>
        <v/>
      </c>
      <c r="J1519" s="18" t="str">
        <f aca="false">IF(A1519="","",A1519&amp;"|"&amp;COUNTIF(A$2:A1519,A1519))</f>
        <v>Immune AID|9</v>
      </c>
      <c r="K1519" s="18" t="n">
        <f aca="false">IF(OR(A1519="",B1519=""),0,IF(COUNTIFS(A$2:A1519,A1519,B$2:B1519,B1519)=1,1,0))</f>
        <v>1</v>
      </c>
    </row>
    <row r="1520" customFormat="false" ht="15" hidden="false" customHeight="false" outlineLevel="0" collapsed="false">
      <c r="A1520" s="15" t="s">
        <v>473</v>
      </c>
      <c r="B1520" s="15" t="s">
        <v>186</v>
      </c>
      <c r="C1520" s="15"/>
      <c r="D1520" s="15"/>
      <c r="F1520" s="18" t="str">
        <f aca="false">IF(B1520="","",IFERROR(INDEX(Materials!$B$2:$B$301,MATCH(B1520,Materials!$A$2:$A$301,0)),""))</f>
        <v>Active</v>
      </c>
      <c r="G1520" s="18" t="str">
        <f aca="true">IF(AND(A1520="",B1520=""),"",IF(A1520="","Missing product",IF(B1520="","Missing material",IF(COUNTIF(ProductList,A1520)=0,"Product not in Products list",IF(COUNTIF(MaterialList,B1520)=0,"Material not in Materials list","OK")))))</f>
        <v>OK</v>
      </c>
      <c r="H1520" s="18" t="str">
        <f aca="false">IF(F1520="Active",A1520&amp;"|"&amp;COUNTIFS(A$2:A1520,A1520,F$2:F1520,"Active"),"")</f>
        <v>Immune AID|7</v>
      </c>
      <c r="I1520" s="18" t="str">
        <f aca="false">IF(B1520="","",IF(SUMPRODUCT(MAX((A$1:A1519=A1520)*(B$1:B1519=B1520)*ROW(A$1:A1519)))=0,C1520&amp;"",IF(C1520="",INDEX(I$1:I1519,SUMPRODUCT(MAX((A$1:A1519=A1520)*(B$1:B1519=B1520)*ROW(A$1:A1519)))),IF(INDEX(I$1:I1519,SUMPRODUCT(MAX((A$1:A1519=A1520)*(B$1:B1519=B1520)*ROW(A$1:A1519))))="",C1520&amp;"",INDEX(I$1:I1519,SUMPRODUCT(MAX((A$1:A1519=A1520)*(B$1:B1519=B1520)*ROW(A$1:A1519))))&amp;"; "&amp;C1520))))</f>
        <v/>
      </c>
      <c r="J1520" s="18" t="str">
        <f aca="false">IF(A1520="","",A1520&amp;"|"&amp;COUNTIF(A$2:A1520,A1520))</f>
        <v>Immune AID|10</v>
      </c>
      <c r="K1520" s="18" t="n">
        <f aca="false">IF(OR(A1520="",B1520=""),0,IF(COUNTIFS(A$2:A1520,A1520,B$2:B1520,B1520)=1,1,0))</f>
        <v>1</v>
      </c>
    </row>
    <row r="1521" customFormat="false" ht="15" hidden="false" customHeight="false" outlineLevel="0" collapsed="false">
      <c r="A1521" s="15" t="s">
        <v>473</v>
      </c>
      <c r="B1521" s="15" t="s">
        <v>270</v>
      </c>
      <c r="C1521" s="15" t="s">
        <v>522</v>
      </c>
      <c r="D1521" s="15"/>
      <c r="F1521" s="18" t="str">
        <f aca="false">IF(B1521="","",IFERROR(INDEX(Materials!$B$2:$B$301,MATCH(B1521,Materials!$A$2:$A$301,0)),""))</f>
        <v>Filler / Diluent</v>
      </c>
      <c r="G1521" s="18" t="str">
        <f aca="true">IF(AND(A1521="",B1521=""),"",IF(A1521="","Missing product",IF(B1521="","Missing material",IF(COUNTIF(ProductList,A1521)=0,"Product not in Products list",IF(COUNTIF(MaterialList,B1521)=0,"Material not in Materials list","OK")))))</f>
        <v>OK</v>
      </c>
      <c r="H1521" s="18" t="str">
        <f aca="false">IF(F1521="Active",A1521&amp;"|"&amp;COUNTIFS(A$2:A1521,A1521,F$2:F1521,"Active"),"")</f>
        <v/>
      </c>
      <c r="I1521" s="18" t="str">
        <f aca="false">IF(B1521="","",IF(SUMPRODUCT(MAX((A$1:A1520=A1521)*(B$1:B1520=B1521)*ROW(A$1:A1520)))=0,C1521&amp;"",IF(C1521="",INDEX(I$1:I1520,SUMPRODUCT(MAX((A$1:A1520=A1521)*(B$1:B1520=B1521)*ROW(A$1:A1520)))),IF(INDEX(I$1:I1520,SUMPRODUCT(MAX((A$1:A1520=A1521)*(B$1:B1520=B1521)*ROW(A$1:A1520))))="",C1521&amp;"",INDEX(I$1:I1520,SUMPRODUCT(MAX((A$1:A1520=A1521)*(B$1:B1520=B1521)*ROW(A$1:A1520))))&amp;"; "&amp;C1521))))</f>
        <v>Filler (1st granulation); Filler (2nd granulation)</v>
      </c>
      <c r="J1521" s="18" t="str">
        <f aca="false">IF(A1521="","",A1521&amp;"|"&amp;COUNTIF(A$2:A1521,A1521))</f>
        <v>Immune AID|11</v>
      </c>
      <c r="K1521" s="18" t="n">
        <f aca="false">IF(OR(A1521="",B1521=""),0,IF(COUNTIFS(A$2:A1521,A1521,B$2:B1521,B1521)=1,1,0))</f>
        <v>0</v>
      </c>
    </row>
    <row r="1522" customFormat="false" ht="15" hidden="false" customHeight="false" outlineLevel="0" collapsed="false">
      <c r="A1522" s="15" t="s">
        <v>473</v>
      </c>
      <c r="B1522" s="15" t="s">
        <v>219</v>
      </c>
      <c r="C1522" s="15" t="s">
        <v>523</v>
      </c>
      <c r="D1522" s="15"/>
      <c r="F1522" s="18" t="str">
        <f aca="false">IF(B1522="","",IFERROR(INDEX(Materials!$B$2:$B$301,MATCH(B1522,Materials!$A$2:$A$301,0)),""))</f>
        <v>Binder</v>
      </c>
      <c r="G1522" s="18" t="str">
        <f aca="true">IF(AND(A1522="",B1522=""),"",IF(A1522="","Missing product",IF(B1522="","Missing material",IF(COUNTIF(ProductList,A1522)=0,"Product not in Products list",IF(COUNTIF(MaterialList,B1522)=0,"Material not in Materials list","OK")))))</f>
        <v>OK</v>
      </c>
      <c r="H1522" s="18" t="str">
        <f aca="false">IF(F1522="Active",A1522&amp;"|"&amp;COUNTIFS(A$2:A1522,A1522,F$2:F1522,"Active"),"")</f>
        <v/>
      </c>
      <c r="I1522" s="18" t="str">
        <f aca="false">IF(B1522="","",IF(SUMPRODUCT(MAX((A$1:A1521=A1522)*(B$1:B1521=B1522)*ROW(A$1:A1521)))=0,C1522&amp;"",IF(C1522="",INDEX(I$1:I1521,SUMPRODUCT(MAX((A$1:A1521=A1522)*(B$1:B1521=B1522)*ROW(A$1:A1521)))),IF(INDEX(I$1:I1521,SUMPRODUCT(MAX((A$1:A1521=A1522)*(B$1:B1521=B1522)*ROW(A$1:A1521))))="",C1522&amp;"",INDEX(I$1:I1521,SUMPRODUCT(MAX((A$1:A1521=A1522)*(B$1:B1521=B1522)*ROW(A$1:A1521))))&amp;"; "&amp;C1522))))</f>
        <v>Binder (1st granulation); Binder (2nd granulation)</v>
      </c>
      <c r="J1522" s="18" t="str">
        <f aca="false">IF(A1522="","",A1522&amp;"|"&amp;COUNTIF(A$2:A1522,A1522))</f>
        <v>Immune AID|12</v>
      </c>
      <c r="K1522" s="18" t="n">
        <f aca="false">IF(OR(A1522="",B1522=""),0,IF(COUNTIFS(A$2:A1522,A1522,B$2:B1522,B1522)=1,1,0))</f>
        <v>0</v>
      </c>
    </row>
    <row r="1523" customFormat="false" ht="15" hidden="false" customHeight="false" outlineLevel="0" collapsed="false">
      <c r="A1523" s="15" t="s">
        <v>473</v>
      </c>
      <c r="B1523" s="15" t="s">
        <v>341</v>
      </c>
      <c r="C1523" s="15" t="s">
        <v>500</v>
      </c>
      <c r="D1523" s="15"/>
      <c r="F1523" s="18" t="str">
        <f aca="false">IF(B1523="","",IFERROR(INDEX(Materials!$B$2:$B$301,MATCH(B1523,Materials!$A$2:$A$301,0)),""))</f>
        <v>Solvent</v>
      </c>
      <c r="G1523" s="18" t="str">
        <f aca="true">IF(AND(A1523="",B1523=""),"",IF(A1523="","Missing product",IF(B1523="","Missing material",IF(COUNTIF(ProductList,A1523)=0,"Product not in Products list",IF(COUNTIF(MaterialList,B1523)=0,"Material not in Materials list","OK")))))</f>
        <v>OK</v>
      </c>
      <c r="H1523" s="18" t="str">
        <f aca="false">IF(F1523="Active",A1523&amp;"|"&amp;COUNTIFS(A$2:A1523,A1523,F$2:F1523,"Active"),"")</f>
        <v/>
      </c>
      <c r="I1523" s="18" t="str">
        <f aca="false">IF(B1523="","",IF(SUMPRODUCT(MAX((A$1:A1522=A1523)*(B$1:B1522=B1523)*ROW(A$1:A1522)))=0,C1523&amp;"",IF(C1523="",INDEX(I$1:I1522,SUMPRODUCT(MAX((A$1:A1522=A1523)*(B$1:B1522=B1523)*ROW(A$1:A1522)))),IF(INDEX(I$1:I1522,SUMPRODUCT(MAX((A$1:A1522=A1523)*(B$1:B1522=B1523)*ROW(A$1:A1522))))="",C1523&amp;"",INDEX(I$1:I1522,SUMPRODUCT(MAX((A$1:A1522=A1523)*(B$1:B1522=B1523)*ROW(A$1:A1522))))&amp;"; "&amp;C1523))))</f>
        <v>Binder Solvent (2nd granulation)</v>
      </c>
      <c r="J1523" s="18" t="str">
        <f aca="false">IF(A1523="","",A1523&amp;"|"&amp;COUNTIF(A$2:A1523,A1523))</f>
        <v>Immune AID|13</v>
      </c>
      <c r="K1523" s="18" t="n">
        <f aca="false">IF(OR(A1523="",B1523=""),0,IF(COUNTIFS(A$2:A1523,A1523,B$2:B1523,B1523)=1,1,0))</f>
        <v>1</v>
      </c>
    </row>
    <row r="1524" customFormat="false" ht="15" hidden="false" customHeight="false" outlineLevel="0" collapsed="false">
      <c r="A1524" s="15" t="s">
        <v>473</v>
      </c>
      <c r="B1524" s="15" t="s">
        <v>200</v>
      </c>
      <c r="C1524" s="15"/>
      <c r="D1524" s="15"/>
      <c r="F1524" s="18" t="str">
        <f aca="false">IF(B1524="","",IFERROR(INDEX(Materials!$B$2:$B$301,MATCH(B1524,Materials!$A$2:$A$301,0)),""))</f>
        <v>Active</v>
      </c>
      <c r="G1524" s="18" t="str">
        <f aca="true">IF(AND(A1524="",B1524=""),"",IF(A1524="","Missing product",IF(B1524="","Missing material",IF(COUNTIF(ProductList,A1524)=0,"Product not in Products list",IF(COUNTIF(MaterialList,B1524)=0,"Material not in Materials list","OK")))))</f>
        <v>OK</v>
      </c>
      <c r="H1524" s="18" t="str">
        <f aca="false">IF(F1524="Active",A1524&amp;"|"&amp;COUNTIFS(A$2:A1524,A1524,F$2:F1524,"Active"),"")</f>
        <v>Immune AID|8</v>
      </c>
      <c r="I1524" s="18" t="str">
        <f aca="false">IF(B1524="","",IF(SUMPRODUCT(MAX((A$1:A1523=A1524)*(B$1:B1523=B1524)*ROW(A$1:A1523)))=0,C1524&amp;"",IF(C1524="",INDEX(I$1:I1523,SUMPRODUCT(MAX((A$1:A1523=A1524)*(B$1:B1523=B1524)*ROW(A$1:A1523)))),IF(INDEX(I$1:I1523,SUMPRODUCT(MAX((A$1:A1523=A1524)*(B$1:B1523=B1524)*ROW(A$1:A1523))))="",C1524&amp;"",INDEX(I$1:I1523,SUMPRODUCT(MAX((A$1:A1523=A1524)*(B$1:B1523=B1524)*ROW(A$1:A1523))))&amp;"; "&amp;C1524))))</f>
        <v/>
      </c>
      <c r="J1524" s="18" t="str">
        <f aca="false">IF(A1524="","",A1524&amp;"|"&amp;COUNTIF(A$2:A1524,A1524))</f>
        <v>Immune AID|14</v>
      </c>
      <c r="K1524" s="18" t="n">
        <f aca="false">IF(OR(A1524="",B1524=""),0,IF(COUNTIFS(A$2:A1524,A1524,B$2:B1524,B1524)=1,1,0))</f>
        <v>1</v>
      </c>
    </row>
    <row r="1525" customFormat="false" ht="15" hidden="false" customHeight="false" outlineLevel="0" collapsed="false">
      <c r="A1525" s="15" t="s">
        <v>473</v>
      </c>
      <c r="B1525" s="15" t="s">
        <v>74</v>
      </c>
      <c r="C1525" s="15"/>
      <c r="D1525" s="15"/>
      <c r="F1525" s="18" t="str">
        <f aca="false">IF(B1525="","",IFERROR(INDEX(Materials!$B$2:$B$301,MATCH(B1525,Materials!$A$2:$A$301,0)),""))</f>
        <v>Active</v>
      </c>
      <c r="G1525" s="18" t="str">
        <f aca="true">IF(AND(A1525="",B1525=""),"",IF(A1525="","Missing product",IF(B1525="","Missing material",IF(COUNTIF(ProductList,A1525)=0,"Product not in Products list",IF(COUNTIF(MaterialList,B1525)=0,"Material not in Materials list","OK")))))</f>
        <v>OK</v>
      </c>
      <c r="H1525" s="18" t="str">
        <f aca="false">IF(F1525="Active",A1525&amp;"|"&amp;COUNTIFS(A$2:A1525,A1525,F$2:F1525,"Active"),"")</f>
        <v>Immune AID|9</v>
      </c>
      <c r="I1525" s="18" t="str">
        <f aca="false">IF(B1525="","",IF(SUMPRODUCT(MAX((A$1:A1524=A1525)*(B$1:B1524=B1525)*ROW(A$1:A1524)))=0,C1525&amp;"",IF(C1525="",INDEX(I$1:I1524,SUMPRODUCT(MAX((A$1:A1524=A1525)*(B$1:B1524=B1525)*ROW(A$1:A1524)))),IF(INDEX(I$1:I1524,SUMPRODUCT(MAX((A$1:A1524=A1525)*(B$1:B1524=B1525)*ROW(A$1:A1524))))="",C1525&amp;"",INDEX(I$1:I1524,SUMPRODUCT(MAX((A$1:A1524=A1525)*(B$1:B1524=B1525)*ROW(A$1:A1524))))&amp;"; "&amp;C1525))))</f>
        <v/>
      </c>
      <c r="J1525" s="18" t="str">
        <f aca="false">IF(A1525="","",A1525&amp;"|"&amp;COUNTIF(A$2:A1525,A1525))</f>
        <v>Immune AID|15</v>
      </c>
      <c r="K1525" s="18" t="n">
        <f aca="false">IF(OR(A1525="",B1525=""),0,IF(COUNTIFS(A$2:A1525,A1525,B$2:B1525,B1525)=1,1,0))</f>
        <v>1</v>
      </c>
    </row>
    <row r="1526" customFormat="false" ht="15" hidden="false" customHeight="false" outlineLevel="0" collapsed="false">
      <c r="A1526" s="15" t="s">
        <v>473</v>
      </c>
      <c r="B1526" s="15" t="s">
        <v>79</v>
      </c>
      <c r="C1526" s="15"/>
      <c r="D1526" s="15"/>
      <c r="F1526" s="18" t="str">
        <f aca="false">IF(B1526="","",IFERROR(INDEX(Materials!$B$2:$B$301,MATCH(B1526,Materials!$A$2:$A$301,0)),""))</f>
        <v>Active</v>
      </c>
      <c r="G1526" s="18" t="str">
        <f aca="true">IF(AND(A1526="",B1526=""),"",IF(A1526="","Missing product",IF(B1526="","Missing material",IF(COUNTIF(ProductList,A1526)=0,"Product not in Products list",IF(COUNTIF(MaterialList,B1526)=0,"Material not in Materials list","OK")))))</f>
        <v>OK</v>
      </c>
      <c r="H1526" s="18" t="str">
        <f aca="false">IF(F1526="Active",A1526&amp;"|"&amp;COUNTIFS(A$2:A1526,A1526,F$2:F1526,"Active"),"")</f>
        <v>Immune AID|10</v>
      </c>
      <c r="I1526" s="18" t="str">
        <f aca="false">IF(B1526="","",IF(SUMPRODUCT(MAX((A$1:A1525=A1526)*(B$1:B1525=B1526)*ROW(A$1:A1525)))=0,C1526&amp;"",IF(C1526="",INDEX(I$1:I1525,SUMPRODUCT(MAX((A$1:A1525=A1526)*(B$1:B1525=B1526)*ROW(A$1:A1525)))),IF(INDEX(I$1:I1525,SUMPRODUCT(MAX((A$1:A1525=A1526)*(B$1:B1525=B1526)*ROW(A$1:A1525))))="",C1526&amp;"",INDEX(I$1:I1525,SUMPRODUCT(MAX((A$1:A1525=A1526)*(B$1:B1525=B1526)*ROW(A$1:A1525))))&amp;"; "&amp;C1526))))</f>
        <v/>
      </c>
      <c r="J1526" s="18" t="str">
        <f aca="false">IF(A1526="","",A1526&amp;"|"&amp;COUNTIF(A$2:A1526,A1526))</f>
        <v>Immune AID|16</v>
      </c>
      <c r="K1526" s="18" t="n">
        <f aca="false">IF(OR(A1526="",B1526=""),0,IF(COUNTIFS(A$2:A1526,A1526,B$2:B1526,B1526)=1,1,0))</f>
        <v>1</v>
      </c>
    </row>
    <row r="1527" customFormat="false" ht="15" hidden="false" customHeight="false" outlineLevel="0" collapsed="false">
      <c r="A1527" s="15" t="s">
        <v>473</v>
      </c>
      <c r="B1527" s="15" t="s">
        <v>210</v>
      </c>
      <c r="C1527" s="15"/>
      <c r="D1527" s="15"/>
      <c r="F1527" s="18" t="str">
        <f aca="false">IF(B1527="","",IFERROR(INDEX(Materials!$B$2:$B$301,MATCH(B1527,Materials!$A$2:$A$301,0)),""))</f>
        <v>Active</v>
      </c>
      <c r="G1527" s="18" t="str">
        <f aca="true">IF(AND(A1527="",B1527=""),"",IF(A1527="","Missing product",IF(B1527="","Missing material",IF(COUNTIF(ProductList,A1527)=0,"Product not in Products list",IF(COUNTIF(MaterialList,B1527)=0,"Material not in Materials list","OK")))))</f>
        <v>OK</v>
      </c>
      <c r="H1527" s="18" t="str">
        <f aca="false">IF(F1527="Active",A1527&amp;"|"&amp;COUNTIFS(A$2:A1527,A1527,F$2:F1527,"Active"),"")</f>
        <v>Immune AID|11</v>
      </c>
      <c r="I1527" s="18" t="str">
        <f aca="false">IF(B1527="","",IF(SUMPRODUCT(MAX((A$1:A1526=A1527)*(B$1:B1526=B1527)*ROW(A$1:A1526)))=0,C1527&amp;"",IF(C1527="",INDEX(I$1:I1526,SUMPRODUCT(MAX((A$1:A1526=A1527)*(B$1:B1526=B1527)*ROW(A$1:A1526)))),IF(INDEX(I$1:I1526,SUMPRODUCT(MAX((A$1:A1526=A1527)*(B$1:B1526=B1527)*ROW(A$1:A1526))))="",C1527&amp;"",INDEX(I$1:I1526,SUMPRODUCT(MAX((A$1:A1526=A1527)*(B$1:B1526=B1527)*ROW(A$1:A1526))))&amp;"; "&amp;C1527))))</f>
        <v/>
      </c>
      <c r="J1527" s="18" t="str">
        <f aca="false">IF(A1527="","",A1527&amp;"|"&amp;COUNTIF(A$2:A1527,A1527))</f>
        <v>Immune AID|17</v>
      </c>
      <c r="K1527" s="18" t="n">
        <f aca="false">IF(OR(A1527="",B1527=""),0,IF(COUNTIFS(A$2:A1527,A1527,B$2:B1527,B1527)=1,1,0))</f>
        <v>1</v>
      </c>
    </row>
    <row r="1528" customFormat="false" ht="15" hidden="false" customHeight="false" outlineLevel="0" collapsed="false">
      <c r="A1528" s="15" t="s">
        <v>473</v>
      </c>
      <c r="B1528" s="15" t="s">
        <v>122</v>
      </c>
      <c r="C1528" s="15"/>
      <c r="D1528" s="15"/>
      <c r="F1528" s="18" t="str">
        <f aca="false">IF(B1528="","",IFERROR(INDEX(Materials!$B$2:$B$301,MATCH(B1528,Materials!$A$2:$A$301,0)),""))</f>
        <v>Active</v>
      </c>
      <c r="G1528" s="18" t="str">
        <f aca="true">IF(AND(A1528="",B1528=""),"",IF(A1528="","Missing product",IF(B1528="","Missing material",IF(COUNTIF(ProductList,A1528)=0,"Product not in Products list",IF(COUNTIF(MaterialList,B1528)=0,"Material not in Materials list","OK")))))</f>
        <v>OK</v>
      </c>
      <c r="H1528" s="18" t="str">
        <f aca="false">IF(F1528="Active",A1528&amp;"|"&amp;COUNTIFS(A$2:A1528,A1528,F$2:F1528,"Active"),"")</f>
        <v>Immune AID|12</v>
      </c>
      <c r="I1528" s="18" t="str">
        <f aca="false">IF(B1528="","",IF(SUMPRODUCT(MAX((A$1:A1527=A1528)*(B$1:B1527=B1528)*ROW(A$1:A1527)))=0,C1528&amp;"",IF(C1528="",INDEX(I$1:I1527,SUMPRODUCT(MAX((A$1:A1527=A1528)*(B$1:B1527=B1528)*ROW(A$1:A1527)))),IF(INDEX(I$1:I1527,SUMPRODUCT(MAX((A$1:A1527=A1528)*(B$1:B1527=B1528)*ROW(A$1:A1527))))="",C1528&amp;"",INDEX(I$1:I1527,SUMPRODUCT(MAX((A$1:A1527=A1528)*(B$1:B1527=B1528)*ROW(A$1:A1527))))&amp;"; "&amp;C1528))))</f>
        <v/>
      </c>
      <c r="J1528" s="18" t="str">
        <f aca="false">IF(A1528="","",A1528&amp;"|"&amp;COUNTIF(A$2:A1528,A1528))</f>
        <v>Immune AID|18</v>
      </c>
      <c r="K1528" s="18" t="n">
        <f aca="false">IF(OR(A1528="",B1528=""),0,IF(COUNTIFS(A$2:A1528,A1528,B$2:B1528,B1528)=1,1,0))</f>
        <v>1</v>
      </c>
    </row>
    <row r="1529" customFormat="false" ht="15" hidden="false" customHeight="false" outlineLevel="0" collapsed="false">
      <c r="A1529" s="15" t="s">
        <v>473</v>
      </c>
      <c r="B1529" s="15" t="s">
        <v>97</v>
      </c>
      <c r="C1529" s="15"/>
      <c r="D1529" s="15"/>
      <c r="F1529" s="18" t="str">
        <f aca="false">IF(B1529="","",IFERROR(INDEX(Materials!$B$2:$B$301,MATCH(B1529,Materials!$A$2:$A$301,0)),""))</f>
        <v>Active</v>
      </c>
      <c r="G1529" s="18" t="str">
        <f aca="true">IF(AND(A1529="",B1529=""),"",IF(A1529="","Missing product",IF(B1529="","Missing material",IF(COUNTIF(ProductList,A1529)=0,"Product not in Products list",IF(COUNTIF(MaterialList,B1529)=0,"Material not in Materials list","OK")))))</f>
        <v>OK</v>
      </c>
      <c r="H1529" s="18" t="str">
        <f aca="false">IF(F1529="Active",A1529&amp;"|"&amp;COUNTIFS(A$2:A1529,A1529,F$2:F1529,"Active"),"")</f>
        <v>Immune AID|13</v>
      </c>
      <c r="I1529" s="18" t="str">
        <f aca="false">IF(B1529="","",IF(SUMPRODUCT(MAX((A$1:A1528=A1529)*(B$1:B1528=B1529)*ROW(A$1:A1528)))=0,C1529&amp;"",IF(C1529="",INDEX(I$1:I1528,SUMPRODUCT(MAX((A$1:A1528=A1529)*(B$1:B1528=B1529)*ROW(A$1:A1528)))),IF(INDEX(I$1:I1528,SUMPRODUCT(MAX((A$1:A1528=A1529)*(B$1:B1528=B1529)*ROW(A$1:A1528))))="",C1529&amp;"",INDEX(I$1:I1528,SUMPRODUCT(MAX((A$1:A1528=A1529)*(B$1:B1528=B1529)*ROW(A$1:A1528))))&amp;"; "&amp;C1529))))</f>
        <v/>
      </c>
      <c r="J1529" s="18" t="str">
        <f aca="false">IF(A1529="","",A1529&amp;"|"&amp;COUNTIF(A$2:A1529,A1529))</f>
        <v>Immune AID|19</v>
      </c>
      <c r="K1529" s="18" t="n">
        <f aca="false">IF(OR(A1529="",B1529=""),0,IF(COUNTIFS(A$2:A1529,A1529,B$2:B1529,B1529)=1,1,0))</f>
        <v>1</v>
      </c>
    </row>
    <row r="1530" customFormat="false" ht="15" hidden="false" customHeight="false" outlineLevel="0" collapsed="false">
      <c r="A1530" s="15" t="s">
        <v>473</v>
      </c>
      <c r="B1530" s="15" t="s">
        <v>214</v>
      </c>
      <c r="C1530" s="15"/>
      <c r="D1530" s="15"/>
      <c r="F1530" s="18" t="str">
        <f aca="false">IF(B1530="","",IFERROR(INDEX(Materials!$B$2:$B$301,MATCH(B1530,Materials!$A$2:$A$301,0)),""))</f>
        <v>Active</v>
      </c>
      <c r="G1530" s="18" t="str">
        <f aca="true">IF(AND(A1530="",B1530=""),"",IF(A1530="","Missing product",IF(B1530="","Missing material",IF(COUNTIF(ProductList,A1530)=0,"Product not in Products list",IF(COUNTIF(MaterialList,B1530)=0,"Material not in Materials list","OK")))))</f>
        <v>OK</v>
      </c>
      <c r="H1530" s="18" t="str">
        <f aca="false">IF(F1530="Active",A1530&amp;"|"&amp;COUNTIFS(A$2:A1530,A1530,F$2:F1530,"Active"),"")</f>
        <v>Immune AID|14</v>
      </c>
      <c r="I1530" s="18" t="str">
        <f aca="false">IF(B1530="","",IF(SUMPRODUCT(MAX((A$1:A1529=A1530)*(B$1:B1529=B1530)*ROW(A$1:A1529)))=0,C1530&amp;"",IF(C1530="",INDEX(I$1:I1529,SUMPRODUCT(MAX((A$1:A1529=A1530)*(B$1:B1529=B1530)*ROW(A$1:A1529)))),IF(INDEX(I$1:I1529,SUMPRODUCT(MAX((A$1:A1529=A1530)*(B$1:B1529=B1530)*ROW(A$1:A1529))))="",C1530&amp;"",INDEX(I$1:I1529,SUMPRODUCT(MAX((A$1:A1529=A1530)*(B$1:B1529=B1530)*ROW(A$1:A1529))))&amp;"; "&amp;C1530))))</f>
        <v/>
      </c>
      <c r="J1530" s="18" t="str">
        <f aca="false">IF(A1530="","",A1530&amp;"|"&amp;COUNTIF(A$2:A1530,A1530))</f>
        <v>Immune AID|20</v>
      </c>
      <c r="K1530" s="18" t="n">
        <f aca="false">IF(OR(A1530="",B1530=""),0,IF(COUNTIFS(A$2:A1530,A1530,B$2:B1530,B1530)=1,1,0))</f>
        <v>1</v>
      </c>
    </row>
    <row r="1531" customFormat="false" ht="15" hidden="false" customHeight="false" outlineLevel="0" collapsed="false">
      <c r="A1531" s="15" t="s">
        <v>473</v>
      </c>
      <c r="B1531" s="15" t="s">
        <v>113</v>
      </c>
      <c r="C1531" s="15"/>
      <c r="D1531" s="15"/>
      <c r="F1531" s="18" t="str">
        <f aca="false">IF(B1531="","",IFERROR(INDEX(Materials!$B$2:$B$301,MATCH(B1531,Materials!$A$2:$A$301,0)),""))</f>
        <v>Active</v>
      </c>
      <c r="G1531" s="18" t="str">
        <f aca="true">IF(AND(A1531="",B1531=""),"",IF(A1531="","Missing product",IF(B1531="","Missing material",IF(COUNTIF(ProductList,A1531)=0,"Product not in Products list",IF(COUNTIF(MaterialList,B1531)=0,"Material not in Materials list","OK")))))</f>
        <v>OK</v>
      </c>
      <c r="H1531" s="18" t="str">
        <f aca="false">IF(F1531="Active",A1531&amp;"|"&amp;COUNTIFS(A$2:A1531,A1531,F$2:F1531,"Active"),"")</f>
        <v>Immune AID|15</v>
      </c>
      <c r="I1531" s="18" t="str">
        <f aca="false">IF(B1531="","",IF(SUMPRODUCT(MAX((A$1:A1530=A1531)*(B$1:B1530=B1531)*ROW(A$1:A1530)))=0,C1531&amp;"",IF(C1531="",INDEX(I$1:I1530,SUMPRODUCT(MAX((A$1:A1530=A1531)*(B$1:B1530=B1531)*ROW(A$1:A1530)))),IF(INDEX(I$1:I1530,SUMPRODUCT(MAX((A$1:A1530=A1531)*(B$1:B1530=B1531)*ROW(A$1:A1530))))="",C1531&amp;"",INDEX(I$1:I1530,SUMPRODUCT(MAX((A$1:A1530=A1531)*(B$1:B1530=B1531)*ROW(A$1:A1530))))&amp;"; "&amp;C1531))))</f>
        <v/>
      </c>
      <c r="J1531" s="18" t="str">
        <f aca="false">IF(A1531="","",A1531&amp;"|"&amp;COUNTIF(A$2:A1531,A1531))</f>
        <v>Immune AID|21</v>
      </c>
      <c r="K1531" s="18" t="n">
        <f aca="false">IF(OR(A1531="",B1531=""),0,IF(COUNTIFS(A$2:A1531,A1531,B$2:B1531,B1531)=1,1,0))</f>
        <v>1</v>
      </c>
    </row>
    <row r="1532" customFormat="false" ht="15" hidden="false" customHeight="false" outlineLevel="0" collapsed="false">
      <c r="A1532" s="15" t="s">
        <v>473</v>
      </c>
      <c r="B1532" s="15" t="s">
        <v>293</v>
      </c>
      <c r="C1532" s="15"/>
      <c r="D1532" s="15"/>
      <c r="F1532" s="18" t="str">
        <f aca="false">IF(B1532="","",IFERROR(INDEX(Materials!$B$2:$B$301,MATCH(B1532,Materials!$A$2:$A$301,0)),""))</f>
        <v>Glidant</v>
      </c>
      <c r="G1532" s="18" t="str">
        <f aca="true">IF(AND(A1532="",B1532=""),"",IF(A1532="","Missing product",IF(B1532="","Missing material",IF(COUNTIF(ProductList,A1532)=0,"Product not in Products list",IF(COUNTIF(MaterialList,B1532)=0,"Material not in Materials list","OK")))))</f>
        <v>OK</v>
      </c>
      <c r="H1532" s="18" t="str">
        <f aca="false">IF(F1532="Active",A1532&amp;"|"&amp;COUNTIFS(A$2:A1532,A1532,F$2:F1532,"Active"),"")</f>
        <v/>
      </c>
      <c r="I1532" s="18" t="str">
        <f aca="false">IF(B1532="","",IF(SUMPRODUCT(MAX((A$1:A1531=A1532)*(B$1:B1531=B1532)*ROW(A$1:A1531)))=0,C1532&amp;"",IF(C1532="",INDEX(I$1:I1531,SUMPRODUCT(MAX((A$1:A1531=A1532)*(B$1:B1531=B1532)*ROW(A$1:A1531)))),IF(INDEX(I$1:I1531,SUMPRODUCT(MAX((A$1:A1531=A1532)*(B$1:B1531=B1532)*ROW(A$1:A1531))))="",C1532&amp;"",INDEX(I$1:I1531,SUMPRODUCT(MAX((A$1:A1531=A1532)*(B$1:B1531=B1532)*ROW(A$1:A1531))))&amp;"; "&amp;C1532))))</f>
        <v/>
      </c>
      <c r="J1532" s="18" t="str">
        <f aca="false">IF(A1532="","",A1532&amp;"|"&amp;COUNTIF(A$2:A1532,A1532))</f>
        <v>Immune AID|22</v>
      </c>
      <c r="K1532" s="18" t="n">
        <f aca="false">IF(OR(A1532="",B1532=""),0,IF(COUNTIFS(A$2:A1532,A1532,B$2:B1532,B1532)=1,1,0))</f>
        <v>1</v>
      </c>
    </row>
    <row r="1533" customFormat="false" ht="15" hidden="false" customHeight="false" outlineLevel="0" collapsed="false">
      <c r="A1533" s="15" t="s">
        <v>473</v>
      </c>
      <c r="B1533" s="15" t="s">
        <v>257</v>
      </c>
      <c r="C1533" s="15"/>
      <c r="D1533" s="15"/>
      <c r="F1533" s="18" t="str">
        <f aca="false">IF(B1533="","",IFERROR(INDEX(Materials!$B$2:$B$301,MATCH(B1533,Materials!$A$2:$A$301,0)),""))</f>
        <v>Disintegrant</v>
      </c>
      <c r="G1533" s="18" t="str">
        <f aca="true">IF(AND(A1533="",B1533=""),"",IF(A1533="","Missing product",IF(B1533="","Missing material",IF(COUNTIF(ProductList,A1533)=0,"Product not in Products list",IF(COUNTIF(MaterialList,B1533)=0,"Material not in Materials list","OK")))))</f>
        <v>OK</v>
      </c>
      <c r="H1533" s="18" t="str">
        <f aca="false">IF(F1533="Active",A1533&amp;"|"&amp;COUNTIFS(A$2:A1533,A1533,F$2:F1533,"Active"),"")</f>
        <v/>
      </c>
      <c r="I1533" s="18" t="str">
        <f aca="false">IF(B1533="","",IF(SUMPRODUCT(MAX((A$1:A1532=A1533)*(B$1:B1532=B1533)*ROW(A$1:A1532)))=0,C1533&amp;"",IF(C1533="",INDEX(I$1:I1532,SUMPRODUCT(MAX((A$1:A1532=A1533)*(B$1:B1532=B1533)*ROW(A$1:A1532)))),IF(INDEX(I$1:I1532,SUMPRODUCT(MAX((A$1:A1532=A1533)*(B$1:B1532=B1533)*ROW(A$1:A1532))))="",C1533&amp;"",INDEX(I$1:I1532,SUMPRODUCT(MAX((A$1:A1532=A1533)*(B$1:B1532=B1533)*ROW(A$1:A1532))))&amp;"; "&amp;C1533))))</f>
        <v/>
      </c>
      <c r="J1533" s="18" t="str">
        <f aca="false">IF(A1533="","",A1533&amp;"|"&amp;COUNTIF(A$2:A1533,A1533))</f>
        <v>Immune AID|23</v>
      </c>
      <c r="K1533" s="18" t="n">
        <f aca="false">IF(OR(A1533="",B1533=""),0,IF(COUNTIFS(A$2:A1533,A1533,B$2:B1533,B1533)=1,1,0))</f>
        <v>1</v>
      </c>
    </row>
    <row r="1534" customFormat="false" ht="15" hidden="false" customHeight="false" outlineLevel="0" collapsed="false">
      <c r="A1534" s="15" t="s">
        <v>473</v>
      </c>
      <c r="B1534" s="15" t="s">
        <v>298</v>
      </c>
      <c r="C1534" s="15"/>
      <c r="D1534" s="15"/>
      <c r="F1534" s="18" t="str">
        <f aca="false">IF(B1534="","",IFERROR(INDEX(Materials!$B$2:$B$301,MATCH(B1534,Materials!$A$2:$A$301,0)),""))</f>
        <v>Lubricant</v>
      </c>
      <c r="G1534" s="18" t="str">
        <f aca="true">IF(AND(A1534="",B1534=""),"",IF(A1534="","Missing product",IF(B1534="","Missing material",IF(COUNTIF(ProductList,A1534)=0,"Product not in Products list",IF(COUNTIF(MaterialList,B1534)=0,"Material not in Materials list","OK")))))</f>
        <v>OK</v>
      </c>
      <c r="H1534" s="18" t="str">
        <f aca="false">IF(F1534="Active",A1534&amp;"|"&amp;COUNTIFS(A$2:A1534,A1534,F$2:F1534,"Active"),"")</f>
        <v/>
      </c>
      <c r="I1534" s="18" t="str">
        <f aca="false">IF(B1534="","",IF(SUMPRODUCT(MAX((A$1:A1533=A1534)*(B$1:B1533=B1534)*ROW(A$1:A1533)))=0,C1534&amp;"",IF(C1534="",INDEX(I$1:I1533,SUMPRODUCT(MAX((A$1:A1533=A1534)*(B$1:B1533=B1534)*ROW(A$1:A1533)))),IF(INDEX(I$1:I1533,SUMPRODUCT(MAX((A$1:A1533=A1534)*(B$1:B1533=B1534)*ROW(A$1:A1533))))="",C1534&amp;"",INDEX(I$1:I1533,SUMPRODUCT(MAX((A$1:A1533=A1534)*(B$1:B1533=B1534)*ROW(A$1:A1533))))&amp;"; "&amp;C1534))))</f>
        <v/>
      </c>
      <c r="J1534" s="18" t="str">
        <f aca="false">IF(A1534="","",A1534&amp;"|"&amp;COUNTIF(A$2:A1534,A1534))</f>
        <v>Immune AID|24</v>
      </c>
      <c r="K1534" s="18" t="n">
        <f aca="false">IF(OR(A1534="",B1534=""),0,IF(COUNTIFS(A$2:A1534,A1534,B$2:B1534,B1534)=1,1,0))</f>
        <v>1</v>
      </c>
    </row>
    <row r="1535" customFormat="false" ht="15" hidden="false" customHeight="false" outlineLevel="0" collapsed="false">
      <c r="A1535" s="15" t="s">
        <v>473</v>
      </c>
      <c r="B1535" s="15" t="s">
        <v>226</v>
      </c>
      <c r="C1535" s="15"/>
      <c r="D1535" s="15"/>
      <c r="F1535" s="18" t="str">
        <f aca="false">IF(B1535="","",IFERROR(INDEX(Materials!$B$2:$B$301,MATCH(B1535,Materials!$A$2:$A$301,0)),""))</f>
        <v>Binder / Coating Polymer</v>
      </c>
      <c r="G1535" s="18" t="str">
        <f aca="true">IF(AND(A1535="",B1535=""),"",IF(A1535="","Missing product",IF(B1535="","Missing material",IF(COUNTIF(ProductList,A1535)=0,"Product not in Products list",IF(COUNTIF(MaterialList,B1535)=0,"Material not in Materials list","OK")))))</f>
        <v>OK</v>
      </c>
      <c r="H1535" s="18" t="str">
        <f aca="false">IF(F1535="Active",A1535&amp;"|"&amp;COUNTIFS(A$2:A1535,A1535,F$2:F1535,"Active"),"")</f>
        <v/>
      </c>
      <c r="I1535" s="18" t="str">
        <f aca="false">IF(B1535="","",IF(SUMPRODUCT(MAX((A$1:A1534=A1535)*(B$1:B1534=B1535)*ROW(A$1:A1534)))=0,C1535&amp;"",IF(C1535="",INDEX(I$1:I1534,SUMPRODUCT(MAX((A$1:A1534=A1535)*(B$1:B1534=B1535)*ROW(A$1:A1534)))),IF(INDEX(I$1:I1534,SUMPRODUCT(MAX((A$1:A1534=A1535)*(B$1:B1534=B1535)*ROW(A$1:A1534))))="",C1535&amp;"",INDEX(I$1:I1534,SUMPRODUCT(MAX((A$1:A1534=A1535)*(B$1:B1534=B1535)*ROW(A$1:A1534))))&amp;"; "&amp;C1535))))</f>
        <v/>
      </c>
      <c r="J1535" s="18" t="str">
        <f aca="false">IF(A1535="","",A1535&amp;"|"&amp;COUNTIF(A$2:A1535,A1535))</f>
        <v>Immune AID|25</v>
      </c>
      <c r="K1535" s="18" t="n">
        <f aca="false">IF(OR(A1535="",B1535=""),0,IF(COUNTIFS(A$2:A1535,A1535,B$2:B1535,B1535)=1,1,0))</f>
        <v>1</v>
      </c>
    </row>
    <row r="1536" customFormat="false" ht="15" hidden="false" customHeight="false" outlineLevel="0" collapsed="false">
      <c r="A1536" s="15" t="s">
        <v>473</v>
      </c>
      <c r="B1536" s="15" t="s">
        <v>311</v>
      </c>
      <c r="C1536" s="15"/>
      <c r="D1536" s="15"/>
      <c r="F1536" s="18" t="str">
        <f aca="false">IF(B1536="","",IFERROR(INDEX(Materials!$B$2:$B$301,MATCH(B1536,Materials!$A$2:$A$301,0)),""))</f>
        <v>Plasticizer</v>
      </c>
      <c r="G1536" s="18" t="str">
        <f aca="true">IF(AND(A1536="",B1536=""),"",IF(A1536="","Missing product",IF(B1536="","Missing material",IF(COUNTIF(ProductList,A1536)=0,"Product not in Products list",IF(COUNTIF(MaterialList,B1536)=0,"Material not in Materials list","OK")))))</f>
        <v>OK</v>
      </c>
      <c r="H1536" s="18" t="str">
        <f aca="false">IF(F1536="Active",A1536&amp;"|"&amp;COUNTIFS(A$2:A1536,A1536,F$2:F1536,"Active"),"")</f>
        <v/>
      </c>
      <c r="I1536" s="18" t="str">
        <f aca="false">IF(B1536="","",IF(SUMPRODUCT(MAX((A$1:A1535=A1536)*(B$1:B1535=B1536)*ROW(A$1:A1535)))=0,C1536&amp;"",IF(C1536="",INDEX(I$1:I1535,SUMPRODUCT(MAX((A$1:A1535=A1536)*(B$1:B1535=B1536)*ROW(A$1:A1535)))),IF(INDEX(I$1:I1535,SUMPRODUCT(MAX((A$1:A1535=A1536)*(B$1:B1535=B1536)*ROW(A$1:A1535))))="",C1536&amp;"",INDEX(I$1:I1535,SUMPRODUCT(MAX((A$1:A1535=A1536)*(B$1:B1535=B1536)*ROW(A$1:A1535))))&amp;"; "&amp;C1536))))</f>
        <v/>
      </c>
      <c r="J1536" s="18" t="str">
        <f aca="false">IF(A1536="","",A1536&amp;"|"&amp;COUNTIF(A$2:A1536,A1536))</f>
        <v>Immune AID|26</v>
      </c>
      <c r="K1536" s="18" t="n">
        <f aca="false">IF(OR(A1536="",B1536=""),0,IF(COUNTIFS(A$2:A1536,A1536,B$2:B1536,B1536)=1,1,0))</f>
        <v>1</v>
      </c>
    </row>
    <row r="1537" customFormat="false" ht="15" hidden="false" customHeight="false" outlineLevel="0" collapsed="false">
      <c r="A1537" s="15" t="s">
        <v>473</v>
      </c>
      <c r="B1537" s="15" t="s">
        <v>303</v>
      </c>
      <c r="C1537" s="15"/>
      <c r="D1537" s="15"/>
      <c r="F1537" s="18" t="str">
        <f aca="false">IF(B1537="","",IFERROR(INDEX(Materials!$B$2:$B$301,MATCH(B1537,Materials!$A$2:$A$301,0)),""))</f>
        <v>Opacifier</v>
      </c>
      <c r="G1537" s="18" t="str">
        <f aca="true">IF(AND(A1537="",B1537=""),"",IF(A1537="","Missing product",IF(B1537="","Missing material",IF(COUNTIF(ProductList,A1537)=0,"Product not in Products list",IF(COUNTIF(MaterialList,B1537)=0,"Material not in Materials list","OK")))))</f>
        <v>OK</v>
      </c>
      <c r="H1537" s="18" t="str">
        <f aca="false">IF(F1537="Active",A1537&amp;"|"&amp;COUNTIFS(A$2:A1537,A1537,F$2:F1537,"Active"),"")</f>
        <v/>
      </c>
      <c r="I1537" s="18" t="str">
        <f aca="false">IF(B1537="","",IF(SUMPRODUCT(MAX((A$1:A1536=A1537)*(B$1:B1536=B1537)*ROW(A$1:A1536)))=0,C1537&amp;"",IF(C1537="",INDEX(I$1:I1536,SUMPRODUCT(MAX((A$1:A1536=A1537)*(B$1:B1536=B1537)*ROW(A$1:A1536)))),IF(INDEX(I$1:I1536,SUMPRODUCT(MAX((A$1:A1536=A1537)*(B$1:B1536=B1537)*ROW(A$1:A1536))))="",C1537&amp;"",INDEX(I$1:I1536,SUMPRODUCT(MAX((A$1:A1536=A1537)*(B$1:B1536=B1537)*ROW(A$1:A1536))))&amp;"; "&amp;C1537))))</f>
        <v/>
      </c>
      <c r="J1537" s="18" t="str">
        <f aca="false">IF(A1537="","",A1537&amp;"|"&amp;COUNTIF(A$2:A1537,A1537))</f>
        <v>Immune AID|27</v>
      </c>
      <c r="K1537" s="18" t="n">
        <f aca="false">IF(OR(A1537="",B1537=""),0,IF(COUNTIFS(A$2:A1537,A1537,B$2:B1537,B1537)=1,1,0))</f>
        <v>1</v>
      </c>
    </row>
    <row r="1538" customFormat="false" ht="15" hidden="false" customHeight="false" outlineLevel="0" collapsed="false">
      <c r="A1538" s="15" t="s">
        <v>473</v>
      </c>
      <c r="B1538" s="15" t="s">
        <v>296</v>
      </c>
      <c r="C1538" s="15"/>
      <c r="D1538" s="15"/>
      <c r="F1538" s="18" t="str">
        <f aca="false">IF(B1538="","",IFERROR(INDEX(Materials!$B$2:$B$301,MATCH(B1538,Materials!$A$2:$A$301,0)),""))</f>
        <v>Glidant / Anti-tacking</v>
      </c>
      <c r="G1538" s="18" t="str">
        <f aca="true">IF(AND(A1538="",B1538=""),"",IF(A1538="","Missing product",IF(B1538="","Missing material",IF(COUNTIF(ProductList,A1538)=0,"Product not in Products list",IF(COUNTIF(MaterialList,B1538)=0,"Material not in Materials list","OK")))))</f>
        <v>OK</v>
      </c>
      <c r="H1538" s="18" t="str">
        <f aca="false">IF(F1538="Active",A1538&amp;"|"&amp;COUNTIFS(A$2:A1538,A1538,F$2:F1538,"Active"),"")</f>
        <v/>
      </c>
      <c r="I1538" s="18" t="str">
        <f aca="false">IF(B1538="","",IF(SUMPRODUCT(MAX((A$1:A1537=A1538)*(B$1:B1537=B1538)*ROW(A$1:A1537)))=0,C1538&amp;"",IF(C1538="",INDEX(I$1:I1537,SUMPRODUCT(MAX((A$1:A1537=A1538)*(B$1:B1537=B1538)*ROW(A$1:A1537)))),IF(INDEX(I$1:I1537,SUMPRODUCT(MAX((A$1:A1537=A1538)*(B$1:B1537=B1538)*ROW(A$1:A1537))))="",C1538&amp;"",INDEX(I$1:I1537,SUMPRODUCT(MAX((A$1:A1537=A1538)*(B$1:B1537=B1538)*ROW(A$1:A1537))))&amp;"; "&amp;C1538))))</f>
        <v/>
      </c>
      <c r="J1538" s="18" t="str">
        <f aca="false">IF(A1538="","",A1538&amp;"|"&amp;COUNTIF(A$2:A1538,A1538))</f>
        <v>Immune AID|28</v>
      </c>
      <c r="K1538" s="18" t="n">
        <f aca="false">IF(OR(A1538="",B1538=""),0,IF(COUNTIFS(A$2:A1538,A1538,B$2:B1538,B1538)=1,1,0))</f>
        <v>1</v>
      </c>
    </row>
    <row r="1539" customFormat="false" ht="15" hidden="false" customHeight="false" outlineLevel="0" collapsed="false">
      <c r="A1539" s="15" t="s">
        <v>473</v>
      </c>
      <c r="B1539" s="15" t="s">
        <v>240</v>
      </c>
      <c r="C1539" s="15"/>
      <c r="D1539" s="15"/>
      <c r="F1539" s="18" t="str">
        <f aca="false">IF(B1539="","",IFERROR(INDEX(Materials!$B$2:$B$301,MATCH(B1539,Materials!$A$2:$A$301,0)),""))</f>
        <v>Colorant</v>
      </c>
      <c r="G1539" s="18" t="str">
        <f aca="true">IF(AND(A1539="",B1539=""),"",IF(A1539="","Missing product",IF(B1539="","Missing material",IF(COUNTIF(ProductList,A1539)=0,"Product not in Products list",IF(COUNTIF(MaterialList,B1539)=0,"Material not in Materials list","OK")))))</f>
        <v>OK</v>
      </c>
      <c r="H1539" s="18" t="str">
        <f aca="false">IF(F1539="Active",A1539&amp;"|"&amp;COUNTIFS(A$2:A1539,A1539,F$2:F1539,"Active"),"")</f>
        <v/>
      </c>
      <c r="I1539" s="18" t="str">
        <f aca="false">IF(B1539="","",IF(SUMPRODUCT(MAX((A$1:A1538=A1539)*(B$1:B1538=B1539)*ROW(A$1:A1538)))=0,C1539&amp;"",IF(C1539="",INDEX(I$1:I1538,SUMPRODUCT(MAX((A$1:A1538=A1539)*(B$1:B1538=B1539)*ROW(A$1:A1538)))),IF(INDEX(I$1:I1538,SUMPRODUCT(MAX((A$1:A1538=A1539)*(B$1:B1538=B1539)*ROW(A$1:A1538))))="",C1539&amp;"",INDEX(I$1:I1538,SUMPRODUCT(MAX((A$1:A1538=A1539)*(B$1:B1538=B1539)*ROW(A$1:A1538))))&amp;"; "&amp;C1539))))</f>
        <v/>
      </c>
      <c r="J1539" s="18" t="str">
        <f aca="false">IF(A1539="","",A1539&amp;"|"&amp;COUNTIF(A$2:A1539,A1539))</f>
        <v>Immune AID|29</v>
      </c>
      <c r="K1539" s="18" t="n">
        <f aca="false">IF(OR(A1539="",B1539=""),0,IF(COUNTIFS(A$2:A1539,A1539,B$2:B1539,B1539)=1,1,0))</f>
        <v>1</v>
      </c>
    </row>
    <row r="1540" customFormat="false" ht="15" hidden="false" customHeight="false" outlineLevel="0" collapsed="false">
      <c r="A1540" s="15" t="s">
        <v>473</v>
      </c>
      <c r="B1540" s="15" t="s">
        <v>338</v>
      </c>
      <c r="C1540" s="15"/>
      <c r="D1540" s="15"/>
      <c r="F1540" s="18" t="str">
        <f aca="false">IF(B1540="","",IFERROR(INDEX(Materials!$B$2:$B$301,MATCH(B1540,Materials!$A$2:$A$301,0)),""))</f>
        <v>Solvent</v>
      </c>
      <c r="G1540" s="18" t="str">
        <f aca="true">IF(AND(A1540="",B1540=""),"",IF(A1540="","Missing product",IF(B1540="","Missing material",IF(COUNTIF(ProductList,A1540)=0,"Product not in Products list",IF(COUNTIF(MaterialList,B1540)=0,"Material not in Materials list","OK")))))</f>
        <v>OK</v>
      </c>
      <c r="H1540" s="18" t="str">
        <f aca="false">IF(F1540="Active",A1540&amp;"|"&amp;COUNTIFS(A$2:A1540,A1540,F$2:F1540,"Active"),"")</f>
        <v/>
      </c>
      <c r="I1540" s="18" t="str">
        <f aca="false">IF(B1540="","",IF(SUMPRODUCT(MAX((A$1:A1539=A1540)*(B$1:B1539=B1540)*ROW(A$1:A1539)))=0,C1540&amp;"",IF(C1540="",INDEX(I$1:I1539,SUMPRODUCT(MAX((A$1:A1539=A1540)*(B$1:B1539=B1540)*ROW(A$1:A1539)))),IF(INDEX(I$1:I1539,SUMPRODUCT(MAX((A$1:A1539=A1540)*(B$1:B1539=B1540)*ROW(A$1:A1539))))="",C1540&amp;"",INDEX(I$1:I1539,SUMPRODUCT(MAX((A$1:A1539=A1540)*(B$1:B1539=B1540)*ROW(A$1:A1539))))&amp;"; "&amp;C1540))))</f>
        <v>Binder Solvent (1st granulation)</v>
      </c>
      <c r="J1540" s="18" t="str">
        <f aca="false">IF(A1540="","",A1540&amp;"|"&amp;COUNTIF(A$2:A1540,A1540))</f>
        <v>Immune AID|30</v>
      </c>
      <c r="K1540" s="18" t="n">
        <f aca="false">IF(OR(A1540="",B1540=""),0,IF(COUNTIFS(A$2:A1540,A1540,B$2:B1540,B1540)=1,1,0))</f>
        <v>0</v>
      </c>
    </row>
    <row r="1541" customFormat="false" ht="15" hidden="false" customHeight="false" outlineLevel="0" collapsed="false">
      <c r="A1541" s="15" t="s">
        <v>473</v>
      </c>
      <c r="B1541" s="15" t="s">
        <v>341</v>
      </c>
      <c r="C1541" s="15"/>
      <c r="D1541" s="15"/>
      <c r="F1541" s="18" t="str">
        <f aca="false">IF(B1541="","",IFERROR(INDEX(Materials!$B$2:$B$301,MATCH(B1541,Materials!$A$2:$A$301,0)),""))</f>
        <v>Solvent</v>
      </c>
      <c r="G1541" s="18" t="str">
        <f aca="true">IF(AND(A1541="",B1541=""),"",IF(A1541="","Missing product",IF(B1541="","Missing material",IF(COUNTIF(ProductList,A1541)=0,"Product not in Products list",IF(COUNTIF(MaterialList,B1541)=0,"Material not in Materials list","OK")))))</f>
        <v>OK</v>
      </c>
      <c r="H1541" s="18" t="str">
        <f aca="false">IF(F1541="Active",A1541&amp;"|"&amp;COUNTIFS(A$2:A1541,A1541,F$2:F1541,"Active"),"")</f>
        <v/>
      </c>
      <c r="I1541" s="18" t="str">
        <f aca="false">IF(B1541="","",IF(SUMPRODUCT(MAX((A$1:A1540=A1541)*(B$1:B1540=B1541)*ROW(A$1:A1540)))=0,C1541&amp;"",IF(C1541="",INDEX(I$1:I1540,SUMPRODUCT(MAX((A$1:A1540=A1541)*(B$1:B1540=B1541)*ROW(A$1:A1540)))),IF(INDEX(I$1:I1540,SUMPRODUCT(MAX((A$1:A1540=A1541)*(B$1:B1540=B1541)*ROW(A$1:A1540))))="",C1541&amp;"",INDEX(I$1:I1540,SUMPRODUCT(MAX((A$1:A1540=A1541)*(B$1:B1540=B1541)*ROW(A$1:A1540))))&amp;"; "&amp;C1541))))</f>
        <v>Binder Solvent (2nd granulation)</v>
      </c>
      <c r="J1541" s="18" t="str">
        <f aca="false">IF(A1541="","",A1541&amp;"|"&amp;COUNTIF(A$2:A1541,A1541))</f>
        <v>Immune AID|31</v>
      </c>
      <c r="K1541" s="18" t="n">
        <f aca="false">IF(OR(A1541="",B1541=""),0,IF(COUNTIFS(A$2:A1541,A1541,B$2:B1541,B1541)=1,1,0))</f>
        <v>0</v>
      </c>
    </row>
    <row r="1542" customFormat="false" ht="15" hidden="false" customHeight="false" outlineLevel="0" collapsed="false">
      <c r="A1542" s="15" t="s">
        <v>474</v>
      </c>
      <c r="B1542" s="15" t="s">
        <v>101</v>
      </c>
      <c r="C1542" s="15"/>
      <c r="D1542" s="15"/>
      <c r="F1542" s="18" t="str">
        <f aca="false">IF(B1542="","",IFERROR(INDEX(Materials!$B$2:$B$301,MATCH(B1542,Materials!$A$2:$A$301,0)),""))</f>
        <v>Active</v>
      </c>
      <c r="G1542" s="18" t="str">
        <f aca="true">IF(AND(A1542="",B1542=""),"",IF(A1542="","Missing product",IF(B1542="","Missing material",IF(COUNTIF(ProductList,A1542)=0,"Product not in Products list",IF(COUNTIF(MaterialList,B1542)=0,"Material not in Materials list","OK")))))</f>
        <v>OK</v>
      </c>
      <c r="H1542" s="18" t="str">
        <f aca="false">IF(F1542="Active",A1542&amp;"|"&amp;COUNTIFS(A$2:A1542,A1542,F$2:F1542,"Active"),"")</f>
        <v>Immune AID Direct|1</v>
      </c>
      <c r="I1542" s="18" t="str">
        <f aca="false">IF(B1542="","",IF(SUMPRODUCT(MAX((A$1:A1541=A1542)*(B$1:B1541=B1542)*ROW(A$1:A1541)))=0,C1542&amp;"",IF(C1542="",INDEX(I$1:I1541,SUMPRODUCT(MAX((A$1:A1541=A1542)*(B$1:B1541=B1542)*ROW(A$1:A1541)))),IF(INDEX(I$1:I1541,SUMPRODUCT(MAX((A$1:A1541=A1542)*(B$1:B1541=B1542)*ROW(A$1:A1541))))="",C1542&amp;"",INDEX(I$1:I1541,SUMPRODUCT(MAX((A$1:A1541=A1542)*(B$1:B1541=B1542)*ROW(A$1:A1541))))&amp;"; "&amp;C1542))))</f>
        <v/>
      </c>
      <c r="J1542" s="18" t="str">
        <f aca="false">IF(A1542="","",A1542&amp;"|"&amp;COUNTIF(A$2:A1542,A1542))</f>
        <v>Immune AID Direct|1</v>
      </c>
      <c r="K1542" s="18" t="n">
        <f aca="false">IF(OR(A1542="",B1542=""),0,IF(COUNTIFS(A$2:A1542,A1542,B$2:B1542,B1542)=1,1,0))</f>
        <v>1</v>
      </c>
    </row>
    <row r="1543" customFormat="false" ht="15" hidden="false" customHeight="false" outlineLevel="0" collapsed="false">
      <c r="A1543" s="15" t="s">
        <v>474</v>
      </c>
      <c r="B1543" s="15" t="s">
        <v>204</v>
      </c>
      <c r="C1543" s="15"/>
      <c r="D1543" s="15"/>
      <c r="F1543" s="18" t="str">
        <f aca="false">IF(B1543="","",IFERROR(INDEX(Materials!$B$2:$B$301,MATCH(B1543,Materials!$A$2:$A$301,0)),""))</f>
        <v>Active</v>
      </c>
      <c r="G1543" s="18" t="str">
        <f aca="true">IF(AND(A1543="",B1543=""),"",IF(A1543="","Missing product",IF(B1543="","Missing material",IF(COUNTIF(ProductList,A1543)=0,"Product not in Products list",IF(COUNTIF(MaterialList,B1543)=0,"Material not in Materials list","OK")))))</f>
        <v>OK</v>
      </c>
      <c r="H1543" s="18" t="str">
        <f aca="false">IF(F1543="Active",A1543&amp;"|"&amp;COUNTIFS(A$2:A1543,A1543,F$2:F1543,"Active"),"")</f>
        <v>Immune AID Direct|2</v>
      </c>
      <c r="I1543" s="18" t="str">
        <f aca="false">IF(B1543="","",IF(SUMPRODUCT(MAX((A$1:A1542=A1543)*(B$1:B1542=B1543)*ROW(A$1:A1542)))=0,C1543&amp;"",IF(C1543="",INDEX(I$1:I1542,SUMPRODUCT(MAX((A$1:A1542=A1543)*(B$1:B1542=B1543)*ROW(A$1:A1542)))),IF(INDEX(I$1:I1542,SUMPRODUCT(MAX((A$1:A1542=A1543)*(B$1:B1542=B1543)*ROW(A$1:A1542))))="",C1543&amp;"",INDEX(I$1:I1542,SUMPRODUCT(MAX((A$1:A1542=A1543)*(B$1:B1542=B1543)*ROW(A$1:A1542))))&amp;"; "&amp;C1543))))</f>
        <v/>
      </c>
      <c r="J1543" s="18" t="str">
        <f aca="false">IF(A1543="","",A1543&amp;"|"&amp;COUNTIF(A$2:A1543,A1543))</f>
        <v>Immune AID Direct|2</v>
      </c>
      <c r="K1543" s="18" t="n">
        <f aca="false">IF(OR(A1543="",B1543=""),0,IF(COUNTIFS(A$2:A1543,A1543,B$2:B1543,B1543)=1,1,0))</f>
        <v>1</v>
      </c>
    </row>
    <row r="1544" customFormat="false" ht="15" hidden="false" customHeight="false" outlineLevel="0" collapsed="false">
      <c r="A1544" s="15" t="s">
        <v>474</v>
      </c>
      <c r="B1544" s="15" t="s">
        <v>190</v>
      </c>
      <c r="C1544" s="15"/>
      <c r="D1544" s="15"/>
      <c r="F1544" s="18" t="str">
        <f aca="false">IF(B1544="","",IFERROR(INDEX(Materials!$B$2:$B$301,MATCH(B1544,Materials!$A$2:$A$301,0)),""))</f>
        <v>Active</v>
      </c>
      <c r="G1544" s="18" t="str">
        <f aca="true">IF(AND(A1544="",B1544=""),"",IF(A1544="","Missing product",IF(B1544="","Missing material",IF(COUNTIF(ProductList,A1544)=0,"Product not in Products list",IF(COUNTIF(MaterialList,B1544)=0,"Material not in Materials list","OK")))))</f>
        <v>OK</v>
      </c>
      <c r="H1544" s="18" t="str">
        <f aca="false">IF(F1544="Active",A1544&amp;"|"&amp;COUNTIFS(A$2:A1544,A1544,F$2:F1544,"Active"),"")</f>
        <v>Immune AID Direct|3</v>
      </c>
      <c r="I1544" s="18" t="str">
        <f aca="false">IF(B1544="","",IF(SUMPRODUCT(MAX((A$1:A1543=A1544)*(B$1:B1543=B1544)*ROW(A$1:A1543)))=0,C1544&amp;"",IF(C1544="",INDEX(I$1:I1543,SUMPRODUCT(MAX((A$1:A1543=A1544)*(B$1:B1543=B1544)*ROW(A$1:A1543)))),IF(INDEX(I$1:I1543,SUMPRODUCT(MAX((A$1:A1543=A1544)*(B$1:B1543=B1544)*ROW(A$1:A1543))))="",C1544&amp;"",INDEX(I$1:I1543,SUMPRODUCT(MAX((A$1:A1543=A1544)*(B$1:B1543=B1544)*ROW(A$1:A1543))))&amp;"; "&amp;C1544))))</f>
        <v/>
      </c>
      <c r="J1544" s="18" t="str">
        <f aca="false">IF(A1544="","",A1544&amp;"|"&amp;COUNTIF(A$2:A1544,A1544))</f>
        <v>Immune AID Direct|3</v>
      </c>
      <c r="K1544" s="18" t="n">
        <f aca="false">IF(OR(A1544="",B1544=""),0,IF(COUNTIFS(A$2:A1544,A1544,B$2:B1544,B1544)=1,1,0))</f>
        <v>1</v>
      </c>
    </row>
    <row r="1545" customFormat="false" ht="15" hidden="false" customHeight="false" outlineLevel="0" collapsed="false">
      <c r="A1545" s="15" t="s">
        <v>474</v>
      </c>
      <c r="B1545" s="15" t="s">
        <v>171</v>
      </c>
      <c r="C1545" s="15"/>
      <c r="D1545" s="15"/>
      <c r="F1545" s="18" t="str">
        <f aca="false">IF(B1545="","",IFERROR(INDEX(Materials!$B$2:$B$301,MATCH(B1545,Materials!$A$2:$A$301,0)),""))</f>
        <v>Active</v>
      </c>
      <c r="G1545" s="18" t="str">
        <f aca="true">IF(AND(A1545="",B1545=""),"",IF(A1545="","Missing product",IF(B1545="","Missing material",IF(COUNTIF(ProductList,A1545)=0,"Product not in Products list",IF(COUNTIF(MaterialList,B1545)=0,"Material not in Materials list","OK")))))</f>
        <v>OK</v>
      </c>
      <c r="H1545" s="18" t="str">
        <f aca="false">IF(F1545="Active",A1545&amp;"|"&amp;COUNTIFS(A$2:A1545,A1545,F$2:F1545,"Active"),"")</f>
        <v>Immune AID Direct|4</v>
      </c>
      <c r="I1545" s="18" t="str">
        <f aca="false">IF(B1545="","",IF(SUMPRODUCT(MAX((A$1:A1544=A1545)*(B$1:B1544=B1545)*ROW(A$1:A1544)))=0,C1545&amp;"",IF(C1545="",INDEX(I$1:I1544,SUMPRODUCT(MAX((A$1:A1544=A1545)*(B$1:B1544=B1545)*ROW(A$1:A1544)))),IF(INDEX(I$1:I1544,SUMPRODUCT(MAX((A$1:A1544=A1545)*(B$1:B1544=B1545)*ROW(A$1:A1544))))="",C1545&amp;"",INDEX(I$1:I1544,SUMPRODUCT(MAX((A$1:A1544=A1545)*(B$1:B1544=B1545)*ROW(A$1:A1544))))&amp;"; "&amp;C1545))))</f>
        <v/>
      </c>
      <c r="J1545" s="18" t="str">
        <f aca="false">IF(A1545="","",A1545&amp;"|"&amp;COUNTIF(A$2:A1545,A1545))</f>
        <v>Immune AID Direct|4</v>
      </c>
      <c r="K1545" s="18" t="n">
        <f aca="false">IF(OR(A1545="",B1545=""),0,IF(COUNTIFS(A$2:A1545,A1545,B$2:B1545,B1545)=1,1,0))</f>
        <v>1</v>
      </c>
    </row>
    <row r="1546" customFormat="false" ht="15" hidden="false" customHeight="false" outlineLevel="0" collapsed="false">
      <c r="A1546" s="15" t="s">
        <v>474</v>
      </c>
      <c r="B1546" s="15" t="s">
        <v>89</v>
      </c>
      <c r="C1546" s="15"/>
      <c r="D1546" s="15"/>
      <c r="F1546" s="18" t="str">
        <f aca="false">IF(B1546="","",IFERROR(INDEX(Materials!$B$2:$B$301,MATCH(B1546,Materials!$A$2:$A$301,0)),""))</f>
        <v>Active</v>
      </c>
      <c r="G1546" s="18" t="str">
        <f aca="true">IF(AND(A1546="",B1546=""),"",IF(A1546="","Missing product",IF(B1546="","Missing material",IF(COUNTIF(ProductList,A1546)=0,"Product not in Products list",IF(COUNTIF(MaterialList,B1546)=0,"Material not in Materials list","OK")))))</f>
        <v>OK</v>
      </c>
      <c r="H1546" s="18" t="str">
        <f aca="false">IF(F1546="Active",A1546&amp;"|"&amp;COUNTIFS(A$2:A1546,A1546,F$2:F1546,"Active"),"")</f>
        <v>Immune AID Direct|5</v>
      </c>
      <c r="I1546" s="18" t="str">
        <f aca="false">IF(B1546="","",IF(SUMPRODUCT(MAX((A$1:A1545=A1546)*(B$1:B1545=B1546)*ROW(A$1:A1545)))=0,C1546&amp;"",IF(C1546="",INDEX(I$1:I1545,SUMPRODUCT(MAX((A$1:A1545=A1546)*(B$1:B1545=B1546)*ROW(A$1:A1545)))),IF(INDEX(I$1:I1545,SUMPRODUCT(MAX((A$1:A1545=A1546)*(B$1:B1545=B1546)*ROW(A$1:A1545))))="",C1546&amp;"",INDEX(I$1:I1545,SUMPRODUCT(MAX((A$1:A1545=A1546)*(B$1:B1545=B1546)*ROW(A$1:A1545))))&amp;"; "&amp;C1546))))</f>
        <v/>
      </c>
      <c r="J1546" s="18" t="str">
        <f aca="false">IF(A1546="","",A1546&amp;"|"&amp;COUNTIF(A$2:A1546,A1546))</f>
        <v>Immune AID Direct|5</v>
      </c>
      <c r="K1546" s="18" t="n">
        <f aca="false">IF(OR(A1546="",B1546=""),0,IF(COUNTIFS(A$2:A1546,A1546,B$2:B1546,B1546)=1,1,0))</f>
        <v>1</v>
      </c>
    </row>
    <row r="1547" customFormat="false" ht="15" hidden="false" customHeight="false" outlineLevel="0" collapsed="false">
      <c r="A1547" s="15" t="s">
        <v>474</v>
      </c>
      <c r="B1547" s="15" t="s">
        <v>186</v>
      </c>
      <c r="C1547" s="15"/>
      <c r="D1547" s="15"/>
      <c r="F1547" s="18" t="str">
        <f aca="false">IF(B1547="","",IFERROR(INDEX(Materials!$B$2:$B$301,MATCH(B1547,Materials!$A$2:$A$301,0)),""))</f>
        <v>Active</v>
      </c>
      <c r="G1547" s="18" t="str">
        <f aca="true">IF(AND(A1547="",B1547=""),"",IF(A1547="","Missing product",IF(B1547="","Missing material",IF(COUNTIF(ProductList,A1547)=0,"Product not in Products list",IF(COUNTIF(MaterialList,B1547)=0,"Material not in Materials list","OK")))))</f>
        <v>OK</v>
      </c>
      <c r="H1547" s="18" t="str">
        <f aca="false">IF(F1547="Active",A1547&amp;"|"&amp;COUNTIFS(A$2:A1547,A1547,F$2:F1547,"Active"),"")</f>
        <v>Immune AID Direct|6</v>
      </c>
      <c r="I1547" s="18" t="str">
        <f aca="false">IF(B1547="","",IF(SUMPRODUCT(MAX((A$1:A1546=A1547)*(B$1:B1546=B1547)*ROW(A$1:A1546)))=0,C1547&amp;"",IF(C1547="",INDEX(I$1:I1546,SUMPRODUCT(MAX((A$1:A1546=A1547)*(B$1:B1546=B1547)*ROW(A$1:A1546)))),IF(INDEX(I$1:I1546,SUMPRODUCT(MAX((A$1:A1546=A1547)*(B$1:B1546=B1547)*ROW(A$1:A1546))))="",C1547&amp;"",INDEX(I$1:I1546,SUMPRODUCT(MAX((A$1:A1546=A1547)*(B$1:B1546=B1547)*ROW(A$1:A1546))))&amp;"; "&amp;C1547))))</f>
        <v/>
      </c>
      <c r="J1547" s="18" t="str">
        <f aca="false">IF(A1547="","",A1547&amp;"|"&amp;COUNTIF(A$2:A1547,A1547))</f>
        <v>Immune AID Direct|6</v>
      </c>
      <c r="K1547" s="18" t="n">
        <f aca="false">IF(OR(A1547="",B1547=""),0,IF(COUNTIFS(A$2:A1547,A1547,B$2:B1547,B1547)=1,1,0))</f>
        <v>1</v>
      </c>
    </row>
    <row r="1548" customFormat="false" ht="15" hidden="false" customHeight="false" outlineLevel="0" collapsed="false">
      <c r="A1548" s="15" t="s">
        <v>474</v>
      </c>
      <c r="B1548" s="15" t="s">
        <v>72</v>
      </c>
      <c r="C1548" s="15"/>
      <c r="D1548" s="15"/>
      <c r="F1548" s="18" t="str">
        <f aca="false">IF(B1548="","",IFERROR(INDEX(Materials!$B$2:$B$301,MATCH(B1548,Materials!$A$2:$A$301,0)),""))</f>
        <v>Active</v>
      </c>
      <c r="G1548" s="18" t="str">
        <f aca="true">IF(AND(A1548="",B1548=""),"",IF(A1548="","Missing product",IF(B1548="","Missing material",IF(COUNTIF(ProductList,A1548)=0,"Product not in Products list",IF(COUNTIF(MaterialList,B1548)=0,"Material not in Materials list","OK")))))</f>
        <v>OK</v>
      </c>
      <c r="H1548" s="18" t="str">
        <f aca="false">IF(F1548="Active",A1548&amp;"|"&amp;COUNTIFS(A$2:A1548,A1548,F$2:F1548,"Active"),"")</f>
        <v>Immune AID Direct|7</v>
      </c>
      <c r="I1548" s="18" t="str">
        <f aca="false">IF(B1548="","",IF(SUMPRODUCT(MAX((A$1:A1547=A1548)*(B$1:B1547=B1548)*ROW(A$1:A1547)))=0,C1548&amp;"",IF(C1548="",INDEX(I$1:I1547,SUMPRODUCT(MAX((A$1:A1547=A1548)*(B$1:B1547=B1548)*ROW(A$1:A1547)))),IF(INDEX(I$1:I1547,SUMPRODUCT(MAX((A$1:A1547=A1548)*(B$1:B1547=B1548)*ROW(A$1:A1547))))="",C1548&amp;"",INDEX(I$1:I1547,SUMPRODUCT(MAX((A$1:A1547=A1548)*(B$1:B1547=B1548)*ROW(A$1:A1547))))&amp;"; "&amp;C1548))))</f>
        <v/>
      </c>
      <c r="J1548" s="18" t="str">
        <f aca="false">IF(A1548="","",A1548&amp;"|"&amp;COUNTIF(A$2:A1548,A1548))</f>
        <v>Immune AID Direct|7</v>
      </c>
      <c r="K1548" s="18" t="n">
        <f aca="false">IF(OR(A1548="",B1548=""),0,IF(COUNTIFS(A$2:A1548,A1548,B$2:B1548,B1548)=1,1,0))</f>
        <v>1</v>
      </c>
    </row>
    <row r="1549" customFormat="false" ht="15" hidden="false" customHeight="false" outlineLevel="0" collapsed="false">
      <c r="A1549" s="15" t="s">
        <v>474</v>
      </c>
      <c r="B1549" s="15" t="s">
        <v>79</v>
      </c>
      <c r="C1549" s="15"/>
      <c r="D1549" s="15"/>
      <c r="F1549" s="18" t="str">
        <f aca="false">IF(B1549="","",IFERROR(INDEX(Materials!$B$2:$B$301,MATCH(B1549,Materials!$A$2:$A$301,0)),""))</f>
        <v>Active</v>
      </c>
      <c r="G1549" s="18" t="str">
        <f aca="true">IF(AND(A1549="",B1549=""),"",IF(A1549="","Missing product",IF(B1549="","Missing material",IF(COUNTIF(ProductList,A1549)=0,"Product not in Products list",IF(COUNTIF(MaterialList,B1549)=0,"Material not in Materials list","OK")))))</f>
        <v>OK</v>
      </c>
      <c r="H1549" s="18" t="str">
        <f aca="false">IF(F1549="Active",A1549&amp;"|"&amp;COUNTIFS(A$2:A1549,A1549,F$2:F1549,"Active"),"")</f>
        <v>Immune AID Direct|8</v>
      </c>
      <c r="I1549" s="18" t="str">
        <f aca="false">IF(B1549="","",IF(SUMPRODUCT(MAX((A$1:A1548=A1549)*(B$1:B1548=B1549)*ROW(A$1:A1548)))=0,C1549&amp;"",IF(C1549="",INDEX(I$1:I1548,SUMPRODUCT(MAX((A$1:A1548=A1549)*(B$1:B1548=B1549)*ROW(A$1:A1548)))),IF(INDEX(I$1:I1548,SUMPRODUCT(MAX((A$1:A1548=A1549)*(B$1:B1548=B1549)*ROW(A$1:A1548))))="",C1549&amp;"",INDEX(I$1:I1548,SUMPRODUCT(MAX((A$1:A1548=A1549)*(B$1:B1548=B1549)*ROW(A$1:A1548))))&amp;"; "&amp;C1549))))</f>
        <v/>
      </c>
      <c r="J1549" s="18" t="str">
        <f aca="false">IF(A1549="","",A1549&amp;"|"&amp;COUNTIF(A$2:A1549,A1549))</f>
        <v>Immune AID Direct|8</v>
      </c>
      <c r="K1549" s="18" t="n">
        <f aca="false">IF(OR(A1549="",B1549=""),0,IF(COUNTIFS(A$2:A1549,A1549,B$2:B1549,B1549)=1,1,0))</f>
        <v>1</v>
      </c>
    </row>
    <row r="1550" customFormat="false" ht="15" hidden="false" customHeight="false" outlineLevel="0" collapsed="false">
      <c r="A1550" s="15" t="s">
        <v>474</v>
      </c>
      <c r="B1550" s="15" t="s">
        <v>210</v>
      </c>
      <c r="C1550" s="15"/>
      <c r="D1550" s="15"/>
      <c r="F1550" s="18" t="str">
        <f aca="false">IF(B1550="","",IFERROR(INDEX(Materials!$B$2:$B$301,MATCH(B1550,Materials!$A$2:$A$301,0)),""))</f>
        <v>Active</v>
      </c>
      <c r="G1550" s="18" t="str">
        <f aca="true">IF(AND(A1550="",B1550=""),"",IF(A1550="","Missing product",IF(B1550="","Missing material",IF(COUNTIF(ProductList,A1550)=0,"Product not in Products list",IF(COUNTIF(MaterialList,B1550)=0,"Material not in Materials list","OK")))))</f>
        <v>OK</v>
      </c>
      <c r="H1550" s="18" t="str">
        <f aca="false">IF(F1550="Active",A1550&amp;"|"&amp;COUNTIFS(A$2:A1550,A1550,F$2:F1550,"Active"),"")</f>
        <v>Immune AID Direct|9</v>
      </c>
      <c r="I1550" s="18" t="str">
        <f aca="false">IF(B1550="","",IF(SUMPRODUCT(MAX((A$1:A1549=A1550)*(B$1:B1549=B1550)*ROW(A$1:A1549)))=0,C1550&amp;"",IF(C1550="",INDEX(I$1:I1549,SUMPRODUCT(MAX((A$1:A1549=A1550)*(B$1:B1549=B1550)*ROW(A$1:A1549)))),IF(INDEX(I$1:I1549,SUMPRODUCT(MAX((A$1:A1549=A1550)*(B$1:B1549=B1550)*ROW(A$1:A1549))))="",C1550&amp;"",INDEX(I$1:I1549,SUMPRODUCT(MAX((A$1:A1549=A1550)*(B$1:B1549=B1550)*ROW(A$1:A1549))))&amp;"; "&amp;C1550))))</f>
        <v/>
      </c>
      <c r="J1550" s="18" t="str">
        <f aca="false">IF(A1550="","",A1550&amp;"|"&amp;COUNTIF(A$2:A1550,A1550))</f>
        <v>Immune AID Direct|9</v>
      </c>
      <c r="K1550" s="18" t="n">
        <f aca="false">IF(OR(A1550="",B1550=""),0,IF(COUNTIFS(A$2:A1550,A1550,B$2:B1550,B1550)=1,1,0))</f>
        <v>1</v>
      </c>
    </row>
    <row r="1551" customFormat="false" ht="15" hidden="false" customHeight="false" outlineLevel="0" collapsed="false">
      <c r="A1551" s="15" t="s">
        <v>474</v>
      </c>
      <c r="B1551" s="15" t="s">
        <v>199</v>
      </c>
      <c r="C1551" s="15"/>
      <c r="D1551" s="15"/>
      <c r="F1551" s="18" t="str">
        <f aca="false">IF(B1551="","",IFERROR(INDEX(Materials!$B$2:$B$301,MATCH(B1551,Materials!$A$2:$A$301,0)),""))</f>
        <v>Active</v>
      </c>
      <c r="G1551" s="18" t="str">
        <f aca="true">IF(AND(A1551="",B1551=""),"",IF(A1551="","Missing product",IF(B1551="","Missing material",IF(COUNTIF(ProductList,A1551)=0,"Product not in Products list",IF(COUNTIF(MaterialList,B1551)=0,"Material not in Materials list","OK")))))</f>
        <v>OK</v>
      </c>
      <c r="H1551" s="18" t="str">
        <f aca="false">IF(F1551="Active",A1551&amp;"|"&amp;COUNTIFS(A$2:A1551,A1551,F$2:F1551,"Active"),"")</f>
        <v>Immune AID Direct|10</v>
      </c>
      <c r="I1551" s="18" t="str">
        <f aca="false">IF(B1551="","",IF(SUMPRODUCT(MAX((A$1:A1550=A1551)*(B$1:B1550=B1551)*ROW(A$1:A1550)))=0,C1551&amp;"",IF(C1551="",INDEX(I$1:I1550,SUMPRODUCT(MAX((A$1:A1550=A1551)*(B$1:B1550=B1551)*ROW(A$1:A1550)))),IF(INDEX(I$1:I1550,SUMPRODUCT(MAX((A$1:A1550=A1551)*(B$1:B1550=B1551)*ROW(A$1:A1550))))="",C1551&amp;"",INDEX(I$1:I1550,SUMPRODUCT(MAX((A$1:A1550=A1551)*(B$1:B1550=B1551)*ROW(A$1:A1550))))&amp;"; "&amp;C1551))))</f>
        <v/>
      </c>
      <c r="J1551" s="18" t="str">
        <f aca="false">IF(A1551="","",A1551&amp;"|"&amp;COUNTIF(A$2:A1551,A1551))</f>
        <v>Immune AID Direct|10</v>
      </c>
      <c r="K1551" s="18" t="n">
        <f aca="false">IF(OR(A1551="",B1551=""),0,IF(COUNTIFS(A$2:A1551,A1551,B$2:B1551,B1551)=1,1,0))</f>
        <v>1</v>
      </c>
    </row>
    <row r="1552" customFormat="false" ht="15" hidden="false" customHeight="false" outlineLevel="0" collapsed="false">
      <c r="A1552" s="15" t="s">
        <v>474</v>
      </c>
      <c r="B1552" s="15" t="s">
        <v>124</v>
      </c>
      <c r="C1552" s="15"/>
      <c r="D1552" s="15"/>
      <c r="F1552" s="18" t="str">
        <f aca="false">IF(B1552="","",IFERROR(INDEX(Materials!$B$2:$B$301,MATCH(B1552,Materials!$A$2:$A$301,0)),""))</f>
        <v>Active</v>
      </c>
      <c r="G1552" s="18" t="str">
        <f aca="true">IF(AND(A1552="",B1552=""),"",IF(A1552="","Missing product",IF(B1552="","Missing material",IF(COUNTIF(ProductList,A1552)=0,"Product not in Products list",IF(COUNTIF(MaterialList,B1552)=0,"Material not in Materials list","OK")))))</f>
        <v>OK</v>
      </c>
      <c r="H1552" s="18" t="str">
        <f aca="false">IF(F1552="Active",A1552&amp;"|"&amp;COUNTIFS(A$2:A1552,A1552,F$2:F1552,"Active"),"")</f>
        <v>Immune AID Direct|11</v>
      </c>
      <c r="I1552" s="18" t="str">
        <f aca="false">IF(B1552="","",IF(SUMPRODUCT(MAX((A$1:A1551=A1552)*(B$1:B1551=B1552)*ROW(A$1:A1551)))=0,C1552&amp;"",IF(C1552="",INDEX(I$1:I1551,SUMPRODUCT(MAX((A$1:A1551=A1552)*(B$1:B1551=B1552)*ROW(A$1:A1551)))),IF(INDEX(I$1:I1551,SUMPRODUCT(MAX((A$1:A1551=A1552)*(B$1:B1551=B1552)*ROW(A$1:A1551))))="",C1552&amp;"",INDEX(I$1:I1551,SUMPRODUCT(MAX((A$1:A1551=A1552)*(B$1:B1551=B1552)*ROW(A$1:A1551))))&amp;"; "&amp;C1552))))</f>
        <v/>
      </c>
      <c r="J1552" s="18" t="str">
        <f aca="false">IF(A1552="","",A1552&amp;"|"&amp;COUNTIF(A$2:A1552,A1552))</f>
        <v>Immune AID Direct|11</v>
      </c>
      <c r="K1552" s="18" t="n">
        <f aca="false">IF(OR(A1552="",B1552=""),0,IF(COUNTIFS(A$2:A1552,A1552,B$2:B1552,B1552)=1,1,0))</f>
        <v>1</v>
      </c>
    </row>
    <row r="1553" customFormat="false" ht="15" hidden="false" customHeight="false" outlineLevel="0" collapsed="false">
      <c r="A1553" s="15" t="s">
        <v>474</v>
      </c>
      <c r="B1553" s="15" t="s">
        <v>97</v>
      </c>
      <c r="C1553" s="15"/>
      <c r="D1553" s="15"/>
      <c r="F1553" s="18" t="str">
        <f aca="false">IF(B1553="","",IFERROR(INDEX(Materials!$B$2:$B$301,MATCH(B1553,Materials!$A$2:$A$301,0)),""))</f>
        <v>Active</v>
      </c>
      <c r="G1553" s="18" t="str">
        <f aca="true">IF(AND(A1553="",B1553=""),"",IF(A1553="","Missing product",IF(B1553="","Missing material",IF(COUNTIF(ProductList,A1553)=0,"Product not in Products list",IF(COUNTIF(MaterialList,B1553)=0,"Material not in Materials list","OK")))))</f>
        <v>OK</v>
      </c>
      <c r="H1553" s="18" t="str">
        <f aca="false">IF(F1553="Active",A1553&amp;"|"&amp;COUNTIFS(A$2:A1553,A1553,F$2:F1553,"Active"),"")</f>
        <v>Immune AID Direct|12</v>
      </c>
      <c r="I1553" s="18" t="str">
        <f aca="false">IF(B1553="","",IF(SUMPRODUCT(MAX((A$1:A1552=A1553)*(B$1:B1552=B1553)*ROW(A$1:A1552)))=0,C1553&amp;"",IF(C1553="",INDEX(I$1:I1552,SUMPRODUCT(MAX((A$1:A1552=A1553)*(B$1:B1552=B1553)*ROW(A$1:A1552)))),IF(INDEX(I$1:I1552,SUMPRODUCT(MAX((A$1:A1552=A1553)*(B$1:B1552=B1553)*ROW(A$1:A1552))))="",C1553&amp;"",INDEX(I$1:I1552,SUMPRODUCT(MAX((A$1:A1552=A1553)*(B$1:B1552=B1553)*ROW(A$1:A1552))))&amp;"; "&amp;C1553))))</f>
        <v/>
      </c>
      <c r="J1553" s="18" t="str">
        <f aca="false">IF(A1553="","",A1553&amp;"|"&amp;COUNTIF(A$2:A1553,A1553))</f>
        <v>Immune AID Direct|12</v>
      </c>
      <c r="K1553" s="18" t="n">
        <f aca="false">IF(OR(A1553="",B1553=""),0,IF(COUNTIFS(A$2:A1553,A1553,B$2:B1553,B1553)=1,1,0))</f>
        <v>1</v>
      </c>
    </row>
    <row r="1554" customFormat="false" ht="15" hidden="false" customHeight="false" outlineLevel="0" collapsed="false">
      <c r="A1554" s="15" t="s">
        <v>474</v>
      </c>
      <c r="B1554" s="15" t="s">
        <v>214</v>
      </c>
      <c r="C1554" s="15"/>
      <c r="D1554" s="15"/>
      <c r="F1554" s="18" t="str">
        <f aca="false">IF(B1554="","",IFERROR(INDEX(Materials!$B$2:$B$301,MATCH(B1554,Materials!$A$2:$A$301,0)),""))</f>
        <v>Active</v>
      </c>
      <c r="G1554" s="18" t="str">
        <f aca="true">IF(AND(A1554="",B1554=""),"",IF(A1554="","Missing product",IF(B1554="","Missing material",IF(COUNTIF(ProductList,A1554)=0,"Product not in Products list",IF(COUNTIF(MaterialList,B1554)=0,"Material not in Materials list","OK")))))</f>
        <v>OK</v>
      </c>
      <c r="H1554" s="18" t="str">
        <f aca="false">IF(F1554="Active",A1554&amp;"|"&amp;COUNTIFS(A$2:A1554,A1554,F$2:F1554,"Active"),"")</f>
        <v>Immune AID Direct|13</v>
      </c>
      <c r="I1554" s="18" t="str">
        <f aca="false">IF(B1554="","",IF(SUMPRODUCT(MAX((A$1:A1553=A1554)*(B$1:B1553=B1554)*ROW(A$1:A1553)))=0,C1554&amp;"",IF(C1554="",INDEX(I$1:I1553,SUMPRODUCT(MAX((A$1:A1553=A1554)*(B$1:B1553=B1554)*ROW(A$1:A1553)))),IF(INDEX(I$1:I1553,SUMPRODUCT(MAX((A$1:A1553=A1554)*(B$1:B1553=B1554)*ROW(A$1:A1553))))="",C1554&amp;"",INDEX(I$1:I1553,SUMPRODUCT(MAX((A$1:A1553=A1554)*(B$1:B1553=B1554)*ROW(A$1:A1553))))&amp;"; "&amp;C1554))))</f>
        <v/>
      </c>
      <c r="J1554" s="18" t="str">
        <f aca="false">IF(A1554="","",A1554&amp;"|"&amp;COUNTIF(A$2:A1554,A1554))</f>
        <v>Immune AID Direct|13</v>
      </c>
      <c r="K1554" s="18" t="n">
        <f aca="false">IF(OR(A1554="",B1554=""),0,IF(COUNTIFS(A$2:A1554,A1554,B$2:B1554,B1554)=1,1,0))</f>
        <v>1</v>
      </c>
    </row>
    <row r="1555" customFormat="false" ht="15" hidden="false" customHeight="false" outlineLevel="0" collapsed="false">
      <c r="A1555" s="15" t="s">
        <v>474</v>
      </c>
      <c r="B1555" s="15" t="s">
        <v>128</v>
      </c>
      <c r="C1555" s="15"/>
      <c r="D1555" s="15"/>
      <c r="F1555" s="18" t="str">
        <f aca="false">IF(B1555="","",IFERROR(INDEX(Materials!$B$2:$B$301,MATCH(B1555,Materials!$A$2:$A$301,0)),""))</f>
        <v>Active</v>
      </c>
      <c r="G1555" s="18" t="str">
        <f aca="true">IF(AND(A1555="",B1555=""),"",IF(A1555="","Missing product",IF(B1555="","Missing material",IF(COUNTIF(ProductList,A1555)=0,"Product not in Products list",IF(COUNTIF(MaterialList,B1555)=0,"Material not in Materials list","OK")))))</f>
        <v>OK</v>
      </c>
      <c r="H1555" s="18" t="str">
        <f aca="false">IF(F1555="Active",A1555&amp;"|"&amp;COUNTIFS(A$2:A1555,A1555,F$2:F1555,"Active"),"")</f>
        <v>Immune AID Direct|14</v>
      </c>
      <c r="I1555" s="18" t="str">
        <f aca="false">IF(B1555="","",IF(SUMPRODUCT(MAX((A$1:A1554=A1555)*(B$1:B1554=B1555)*ROW(A$1:A1554)))=0,C1555&amp;"",IF(C1555="",INDEX(I$1:I1554,SUMPRODUCT(MAX((A$1:A1554=A1555)*(B$1:B1554=B1555)*ROW(A$1:A1554)))),IF(INDEX(I$1:I1554,SUMPRODUCT(MAX((A$1:A1554=A1555)*(B$1:B1554=B1555)*ROW(A$1:A1554))))="",C1555&amp;"",INDEX(I$1:I1554,SUMPRODUCT(MAX((A$1:A1554=A1555)*(B$1:B1554=B1555)*ROW(A$1:A1554))))&amp;"; "&amp;C1555))))</f>
        <v/>
      </c>
      <c r="J1555" s="18" t="str">
        <f aca="false">IF(A1555="","",A1555&amp;"|"&amp;COUNTIF(A$2:A1555,A1555))</f>
        <v>Immune AID Direct|14</v>
      </c>
      <c r="K1555" s="18" t="n">
        <f aca="false">IF(OR(A1555="",B1555=""),0,IF(COUNTIFS(A$2:A1555,A1555,B$2:B1555,B1555)=1,1,0))</f>
        <v>1</v>
      </c>
    </row>
    <row r="1556" customFormat="false" ht="15" hidden="false" customHeight="false" outlineLevel="0" collapsed="false">
      <c r="A1556" s="15" t="s">
        <v>474</v>
      </c>
      <c r="B1556" s="15" t="s">
        <v>113</v>
      </c>
      <c r="C1556" s="15"/>
      <c r="D1556" s="15"/>
      <c r="F1556" s="18" t="str">
        <f aca="false">IF(B1556="","",IFERROR(INDEX(Materials!$B$2:$B$301,MATCH(B1556,Materials!$A$2:$A$301,0)),""))</f>
        <v>Active</v>
      </c>
      <c r="G1556" s="18" t="str">
        <f aca="true">IF(AND(A1556="",B1556=""),"",IF(A1556="","Missing product",IF(B1556="","Missing material",IF(COUNTIF(ProductList,A1556)=0,"Product not in Products list",IF(COUNTIF(MaterialList,B1556)=0,"Material not in Materials list","OK")))))</f>
        <v>OK</v>
      </c>
      <c r="H1556" s="18" t="str">
        <f aca="false">IF(F1556="Active",A1556&amp;"|"&amp;COUNTIFS(A$2:A1556,A1556,F$2:F1556,"Active"),"")</f>
        <v>Immune AID Direct|15</v>
      </c>
      <c r="I1556" s="18" t="str">
        <f aca="false">IF(B1556="","",IF(SUMPRODUCT(MAX((A$1:A1555=A1556)*(B$1:B1555=B1556)*ROW(A$1:A1555)))=0,C1556&amp;"",IF(C1556="",INDEX(I$1:I1555,SUMPRODUCT(MAX((A$1:A1555=A1556)*(B$1:B1555=B1556)*ROW(A$1:A1555)))),IF(INDEX(I$1:I1555,SUMPRODUCT(MAX((A$1:A1555=A1556)*(B$1:B1555=B1556)*ROW(A$1:A1555))))="",C1556&amp;"",INDEX(I$1:I1555,SUMPRODUCT(MAX((A$1:A1555=A1556)*(B$1:B1555=B1556)*ROW(A$1:A1555))))&amp;"; "&amp;C1556))))</f>
        <v/>
      </c>
      <c r="J1556" s="18" t="str">
        <f aca="false">IF(A1556="","",A1556&amp;"|"&amp;COUNTIF(A$2:A1556,A1556))</f>
        <v>Immune AID Direct|15</v>
      </c>
      <c r="K1556" s="18" t="n">
        <f aca="false">IF(OR(A1556="",B1556=""),0,IF(COUNTIFS(A$2:A1556,A1556,B$2:B1556,B1556)=1,1,0))</f>
        <v>1</v>
      </c>
    </row>
    <row r="1557" customFormat="false" ht="15" hidden="false" customHeight="false" outlineLevel="0" collapsed="false">
      <c r="A1557" s="15" t="s">
        <v>474</v>
      </c>
      <c r="B1557" s="15" t="s">
        <v>270</v>
      </c>
      <c r="C1557" s="15"/>
      <c r="D1557" s="15"/>
      <c r="F1557" s="18" t="str">
        <f aca="false">IF(B1557="","",IFERROR(INDEX(Materials!$B$2:$B$301,MATCH(B1557,Materials!$A$2:$A$301,0)),""))</f>
        <v>Filler / Diluent</v>
      </c>
      <c r="G1557" s="18" t="str">
        <f aca="true">IF(AND(A1557="",B1557=""),"",IF(A1557="","Missing product",IF(B1557="","Missing material",IF(COUNTIF(ProductList,A1557)=0,"Product not in Products list",IF(COUNTIF(MaterialList,B1557)=0,"Material not in Materials list","OK")))))</f>
        <v>OK</v>
      </c>
      <c r="H1557" s="18" t="str">
        <f aca="false">IF(F1557="Active",A1557&amp;"|"&amp;COUNTIFS(A$2:A1557,A1557,F$2:F1557,"Active"),"")</f>
        <v/>
      </c>
      <c r="I1557" s="18" t="str">
        <f aca="false">IF(B1557="","",IF(SUMPRODUCT(MAX((A$1:A1556=A1557)*(B$1:B1556=B1557)*ROW(A$1:A1556)))=0,C1557&amp;"",IF(C1557="",INDEX(I$1:I1556,SUMPRODUCT(MAX((A$1:A1556=A1557)*(B$1:B1556=B1557)*ROW(A$1:A1556)))),IF(INDEX(I$1:I1556,SUMPRODUCT(MAX((A$1:A1556=A1557)*(B$1:B1556=B1557)*ROW(A$1:A1556))))="",C1557&amp;"",INDEX(I$1:I1556,SUMPRODUCT(MAX((A$1:A1556=A1557)*(B$1:B1556=B1557)*ROW(A$1:A1556))))&amp;"; "&amp;C1557))))</f>
        <v/>
      </c>
      <c r="J1557" s="18" t="str">
        <f aca="false">IF(A1557="","",A1557&amp;"|"&amp;COUNTIF(A$2:A1557,A1557))</f>
        <v>Immune AID Direct|16</v>
      </c>
      <c r="K1557" s="18" t="n">
        <f aca="false">IF(OR(A1557="",B1557=""),0,IF(COUNTIFS(A$2:A1557,A1557,B$2:B1557,B1557)=1,1,0))</f>
        <v>1</v>
      </c>
    </row>
    <row r="1558" customFormat="false" ht="15" hidden="false" customHeight="false" outlineLevel="0" collapsed="false">
      <c r="A1558" s="15" t="s">
        <v>474</v>
      </c>
      <c r="B1558" s="15" t="s">
        <v>293</v>
      </c>
      <c r="C1558" s="15"/>
      <c r="D1558" s="15"/>
      <c r="F1558" s="18" t="str">
        <f aca="false">IF(B1558="","",IFERROR(INDEX(Materials!$B$2:$B$301,MATCH(B1558,Materials!$A$2:$A$301,0)),""))</f>
        <v>Glidant</v>
      </c>
      <c r="G1558" s="18" t="str">
        <f aca="true">IF(AND(A1558="",B1558=""),"",IF(A1558="","Missing product",IF(B1558="","Missing material",IF(COUNTIF(ProductList,A1558)=0,"Product not in Products list",IF(COUNTIF(MaterialList,B1558)=0,"Material not in Materials list","OK")))))</f>
        <v>OK</v>
      </c>
      <c r="H1558" s="18" t="str">
        <f aca="false">IF(F1558="Active",A1558&amp;"|"&amp;COUNTIFS(A$2:A1558,A1558,F$2:F1558,"Active"),"")</f>
        <v/>
      </c>
      <c r="I1558" s="18" t="str">
        <f aca="false">IF(B1558="","",IF(SUMPRODUCT(MAX((A$1:A1557=A1558)*(B$1:B1557=B1558)*ROW(A$1:A1557)))=0,C1558&amp;"",IF(C1558="",INDEX(I$1:I1557,SUMPRODUCT(MAX((A$1:A1557=A1558)*(B$1:B1557=B1558)*ROW(A$1:A1557)))),IF(INDEX(I$1:I1557,SUMPRODUCT(MAX((A$1:A1557=A1558)*(B$1:B1557=B1558)*ROW(A$1:A1557))))="",C1558&amp;"",INDEX(I$1:I1557,SUMPRODUCT(MAX((A$1:A1557=A1558)*(B$1:B1557=B1558)*ROW(A$1:A1557))))&amp;"; "&amp;C1558))))</f>
        <v/>
      </c>
      <c r="J1558" s="18" t="str">
        <f aca="false">IF(A1558="","",A1558&amp;"|"&amp;COUNTIF(A$2:A1558,A1558))</f>
        <v>Immune AID Direct|17</v>
      </c>
      <c r="K1558" s="18" t="n">
        <f aca="false">IF(OR(A1558="",B1558=""),0,IF(COUNTIFS(A$2:A1558,A1558,B$2:B1558,B1558)=1,1,0))</f>
        <v>1</v>
      </c>
    </row>
    <row r="1559" customFormat="false" ht="15" hidden="false" customHeight="false" outlineLevel="0" collapsed="false">
      <c r="A1559" s="15" t="s">
        <v>474</v>
      </c>
      <c r="B1559" s="15" t="s">
        <v>40</v>
      </c>
      <c r="C1559" s="15"/>
      <c r="D1559" s="15"/>
      <c r="F1559" s="18" t="str">
        <f aca="false">IF(B1559="","",IFERROR(INDEX(Materials!$B$2:$B$301,MATCH(B1559,Materials!$A$2:$A$301,0)),""))</f>
        <v>Disintegrant</v>
      </c>
      <c r="G1559" s="18" t="str">
        <f aca="true">IF(AND(A1559="",B1559=""),"",IF(A1559="","Missing product",IF(B1559="","Missing material",IF(COUNTIF(ProductList,A1559)=0,"Product not in Products list",IF(COUNTIF(MaterialList,B1559)=0,"Material not in Materials list","OK")))))</f>
        <v>OK</v>
      </c>
      <c r="H1559" s="18" t="str">
        <f aca="false">IF(F1559="Active",A1559&amp;"|"&amp;COUNTIFS(A$2:A1559,A1559,F$2:F1559,"Active"),"")</f>
        <v/>
      </c>
      <c r="I1559" s="18" t="str">
        <f aca="false">IF(B1559="","",IF(SUMPRODUCT(MAX((A$1:A1558=A1559)*(B$1:B1558=B1559)*ROW(A$1:A1558)))=0,C1559&amp;"",IF(C1559="",INDEX(I$1:I1558,SUMPRODUCT(MAX((A$1:A1558=A1559)*(B$1:B1558=B1559)*ROW(A$1:A1558)))),IF(INDEX(I$1:I1558,SUMPRODUCT(MAX((A$1:A1558=A1559)*(B$1:B1558=B1559)*ROW(A$1:A1558))))="",C1559&amp;"",INDEX(I$1:I1558,SUMPRODUCT(MAX((A$1:A1558=A1559)*(B$1:B1558=B1559)*ROW(A$1:A1558))))&amp;"; "&amp;C1559))))</f>
        <v/>
      </c>
      <c r="J1559" s="18" t="str">
        <f aca="false">IF(A1559="","",A1559&amp;"|"&amp;COUNTIF(A$2:A1559,A1559))</f>
        <v>Immune AID Direct|18</v>
      </c>
      <c r="K1559" s="18" t="n">
        <f aca="false">IF(OR(A1559="",B1559=""),0,IF(COUNTIFS(A$2:A1559,A1559,B$2:B1559,B1559)=1,1,0))</f>
        <v>1</v>
      </c>
    </row>
    <row r="1560" customFormat="false" ht="15" hidden="false" customHeight="false" outlineLevel="0" collapsed="false">
      <c r="A1560" s="15" t="s">
        <v>474</v>
      </c>
      <c r="B1560" s="15" t="s">
        <v>87</v>
      </c>
      <c r="C1560" s="15"/>
      <c r="D1560" s="15"/>
      <c r="F1560" s="18" t="str">
        <f aca="false">IF(B1560="","",IFERROR(INDEX(Materials!$B$2:$B$301,MATCH(B1560,Materials!$A$2:$A$301,0)),""))</f>
        <v>Active</v>
      </c>
      <c r="G1560" s="18" t="str">
        <f aca="true">IF(AND(A1560="",B1560=""),"",IF(A1560="","Missing product",IF(B1560="","Missing material",IF(COUNTIF(ProductList,A1560)=0,"Product not in Products list",IF(COUNTIF(MaterialList,B1560)=0,"Material not in Materials list","OK")))))</f>
        <v>OK</v>
      </c>
      <c r="H1560" s="18" t="str">
        <f aca="false">IF(F1560="Active",A1560&amp;"|"&amp;COUNTIFS(A$2:A1560,A1560,F$2:F1560,"Active"),"")</f>
        <v>Immune AID Direct|16</v>
      </c>
      <c r="I1560" s="18" t="str">
        <f aca="false">IF(B1560="","",IF(SUMPRODUCT(MAX((A$1:A1559=A1560)*(B$1:B1559=B1560)*ROW(A$1:A1559)))=0,C1560&amp;"",IF(C1560="",INDEX(I$1:I1559,SUMPRODUCT(MAX((A$1:A1559=A1560)*(B$1:B1559=B1560)*ROW(A$1:A1559)))),IF(INDEX(I$1:I1559,SUMPRODUCT(MAX((A$1:A1559=A1560)*(B$1:B1559=B1560)*ROW(A$1:A1559))))="",C1560&amp;"",INDEX(I$1:I1559,SUMPRODUCT(MAX((A$1:A1559=A1560)*(B$1:B1559=B1560)*ROW(A$1:A1559))))&amp;"; "&amp;C1560))))</f>
        <v/>
      </c>
      <c r="J1560" s="18" t="str">
        <f aca="false">IF(A1560="","",A1560&amp;"|"&amp;COUNTIF(A$2:A1560,A1560))</f>
        <v>Immune AID Direct|19</v>
      </c>
      <c r="K1560" s="18" t="n">
        <f aca="false">IF(OR(A1560="",B1560=""),0,IF(COUNTIFS(A$2:A1560,A1560,B$2:B1560,B1560)=1,1,0))</f>
        <v>1</v>
      </c>
    </row>
    <row r="1561" customFormat="false" ht="15" hidden="false" customHeight="false" outlineLevel="0" collapsed="false">
      <c r="A1561" s="15" t="s">
        <v>474</v>
      </c>
      <c r="B1561" s="15" t="s">
        <v>219</v>
      </c>
      <c r="C1561" s="15"/>
      <c r="D1561" s="15"/>
      <c r="F1561" s="18" t="str">
        <f aca="false">IF(B1561="","",IFERROR(INDEX(Materials!$B$2:$B$301,MATCH(B1561,Materials!$A$2:$A$301,0)),""))</f>
        <v>Binder</v>
      </c>
      <c r="G1561" s="18" t="str">
        <f aca="true">IF(AND(A1561="",B1561=""),"",IF(A1561="","Missing product",IF(B1561="","Missing material",IF(COUNTIF(ProductList,A1561)=0,"Product not in Products list",IF(COUNTIF(MaterialList,B1561)=0,"Material not in Materials list","OK")))))</f>
        <v>OK</v>
      </c>
      <c r="H1561" s="18" t="str">
        <f aca="false">IF(F1561="Active",A1561&amp;"|"&amp;COUNTIFS(A$2:A1561,A1561,F$2:F1561,"Active"),"")</f>
        <v/>
      </c>
      <c r="I1561" s="18" t="str">
        <f aca="false">IF(B1561="","",IF(SUMPRODUCT(MAX((A$1:A1560=A1561)*(B$1:B1560=B1561)*ROW(A$1:A1560)))=0,C1561&amp;"",IF(C1561="",INDEX(I$1:I1560,SUMPRODUCT(MAX((A$1:A1560=A1561)*(B$1:B1560=B1561)*ROW(A$1:A1560)))),IF(INDEX(I$1:I1560,SUMPRODUCT(MAX((A$1:A1560=A1561)*(B$1:B1560=B1561)*ROW(A$1:A1560))))="",C1561&amp;"",INDEX(I$1:I1560,SUMPRODUCT(MAX((A$1:A1560=A1561)*(B$1:B1560=B1561)*ROW(A$1:A1560))))&amp;"; "&amp;C1561))))</f>
        <v/>
      </c>
      <c r="J1561" s="18" t="str">
        <f aca="false">IF(A1561="","",A1561&amp;"|"&amp;COUNTIF(A$2:A1561,A1561))</f>
        <v>Immune AID Direct|20</v>
      </c>
      <c r="K1561" s="18" t="n">
        <f aca="false">IF(OR(A1561="",B1561=""),0,IF(COUNTIFS(A$2:A1561,A1561,B$2:B1561,B1561)=1,1,0))</f>
        <v>1</v>
      </c>
    </row>
    <row r="1562" customFormat="false" ht="15" hidden="false" customHeight="false" outlineLevel="0" collapsed="false">
      <c r="A1562" s="15" t="s">
        <v>474</v>
      </c>
      <c r="B1562" s="15" t="s">
        <v>298</v>
      </c>
      <c r="C1562" s="15"/>
      <c r="D1562" s="15"/>
      <c r="F1562" s="18" t="str">
        <f aca="false">IF(B1562="","",IFERROR(INDEX(Materials!$B$2:$B$301,MATCH(B1562,Materials!$A$2:$A$301,0)),""))</f>
        <v>Lubricant</v>
      </c>
      <c r="G1562" s="18" t="str">
        <f aca="true">IF(AND(A1562="",B1562=""),"",IF(A1562="","Missing product",IF(B1562="","Missing material",IF(COUNTIF(ProductList,A1562)=0,"Product not in Products list",IF(COUNTIF(MaterialList,B1562)=0,"Material not in Materials list","OK")))))</f>
        <v>OK</v>
      </c>
      <c r="H1562" s="18" t="str">
        <f aca="false">IF(F1562="Active",A1562&amp;"|"&amp;COUNTIFS(A$2:A1562,A1562,F$2:F1562,"Active"),"")</f>
        <v/>
      </c>
      <c r="I1562" s="18" t="str">
        <f aca="false">IF(B1562="","",IF(SUMPRODUCT(MAX((A$1:A1561=A1562)*(B$1:B1561=B1562)*ROW(A$1:A1561)))=0,C1562&amp;"",IF(C1562="",INDEX(I$1:I1561,SUMPRODUCT(MAX((A$1:A1561=A1562)*(B$1:B1561=B1562)*ROW(A$1:A1561)))),IF(INDEX(I$1:I1561,SUMPRODUCT(MAX((A$1:A1561=A1562)*(B$1:B1561=B1562)*ROW(A$1:A1561))))="",C1562&amp;"",INDEX(I$1:I1561,SUMPRODUCT(MAX((A$1:A1561=A1562)*(B$1:B1561=B1562)*ROW(A$1:A1561))))&amp;"; "&amp;C1562))))</f>
        <v/>
      </c>
      <c r="J1562" s="18" t="str">
        <f aca="false">IF(A1562="","",A1562&amp;"|"&amp;COUNTIF(A$2:A1562,A1562))</f>
        <v>Immune AID Direct|21</v>
      </c>
      <c r="K1562" s="18" t="n">
        <f aca="false">IF(OR(A1562="",B1562=""),0,IF(COUNTIFS(A$2:A1562,A1562,B$2:B1562,B1562)=1,1,0))</f>
        <v>1</v>
      </c>
    </row>
    <row r="1563" customFormat="false" ht="15" hidden="false" customHeight="false" outlineLevel="0" collapsed="false">
      <c r="A1563" s="15" t="s">
        <v>474</v>
      </c>
      <c r="B1563" s="15" t="s">
        <v>336</v>
      </c>
      <c r="C1563" s="15"/>
      <c r="D1563" s="15"/>
      <c r="F1563" s="18" t="str">
        <f aca="false">IF(B1563="","",IFERROR(INDEX(Materials!$B$2:$B$301,MATCH(B1563,Materials!$A$2:$A$301,0)),""))</f>
        <v>Solvent</v>
      </c>
      <c r="G1563" s="18" t="str">
        <f aca="true">IF(AND(A1563="",B1563=""),"",IF(A1563="","Missing product",IF(B1563="","Missing material",IF(COUNTIF(ProductList,A1563)=0,"Product not in Products list",IF(COUNTIF(MaterialList,B1563)=0,"Material not in Materials list","OK")))))</f>
        <v>OK</v>
      </c>
      <c r="H1563" s="18" t="str">
        <f aca="false">IF(F1563="Active",A1563&amp;"|"&amp;COUNTIFS(A$2:A1563,A1563,F$2:F1563,"Active"),"")</f>
        <v/>
      </c>
      <c r="I1563" s="18" t="str">
        <f aca="false">IF(B1563="","",IF(SUMPRODUCT(MAX((A$1:A1562=A1563)*(B$1:B1562=B1563)*ROW(A$1:A1562)))=0,C1563&amp;"",IF(C1563="",INDEX(I$1:I1562,SUMPRODUCT(MAX((A$1:A1562=A1563)*(B$1:B1562=B1563)*ROW(A$1:A1562)))),IF(INDEX(I$1:I1562,SUMPRODUCT(MAX((A$1:A1562=A1563)*(B$1:B1562=B1563)*ROW(A$1:A1562))))="",C1563&amp;"",INDEX(I$1:I1562,SUMPRODUCT(MAX((A$1:A1562=A1563)*(B$1:B1562=B1563)*ROW(A$1:A1562))))&amp;"; "&amp;C1563))))</f>
        <v/>
      </c>
      <c r="J1563" s="18" t="str">
        <f aca="false">IF(A1563="","",A1563&amp;"|"&amp;COUNTIF(A$2:A1563,A1563))</f>
        <v>Immune AID Direct|22</v>
      </c>
      <c r="K1563" s="18" t="n">
        <f aca="false">IF(OR(A1563="",B1563=""),0,IF(COUNTIFS(A$2:A1563,A1563,B$2:B1563,B1563)=1,1,0))</f>
        <v>1</v>
      </c>
    </row>
    <row r="1564" customFormat="false" ht="15" hidden="false" customHeight="false" outlineLevel="0" collapsed="false">
      <c r="A1564" s="15" t="s">
        <v>474</v>
      </c>
      <c r="B1564" s="15" t="s">
        <v>223</v>
      </c>
      <c r="C1564" s="15"/>
      <c r="D1564" s="15"/>
      <c r="F1564" s="18" t="str">
        <f aca="false">IF(B1564="","",IFERROR(INDEX(Materials!$B$2:$B$301,MATCH(B1564,Materials!$A$2:$A$301,0)),""))</f>
        <v>Binder / Coating Polymer</v>
      </c>
      <c r="G1564" s="18" t="str">
        <f aca="true">IF(AND(A1564="",B1564=""),"",IF(A1564="","Missing product",IF(B1564="","Missing material",IF(COUNTIF(ProductList,A1564)=0,"Product not in Products list",IF(COUNTIF(MaterialList,B1564)=0,"Material not in Materials list","OK")))))</f>
        <v>OK</v>
      </c>
      <c r="H1564" s="18" t="str">
        <f aca="false">IF(F1564="Active",A1564&amp;"|"&amp;COUNTIFS(A$2:A1564,A1564,F$2:F1564,"Active"),"")</f>
        <v/>
      </c>
      <c r="I1564" s="18" t="str">
        <f aca="false">IF(B1564="","",IF(SUMPRODUCT(MAX((A$1:A1563=A1564)*(B$1:B1563=B1564)*ROW(A$1:A1563)))=0,C1564&amp;"",IF(C1564="",INDEX(I$1:I1563,SUMPRODUCT(MAX((A$1:A1563=A1564)*(B$1:B1563=B1564)*ROW(A$1:A1563)))),IF(INDEX(I$1:I1563,SUMPRODUCT(MAX((A$1:A1563=A1564)*(B$1:B1563=B1564)*ROW(A$1:A1563))))="",C1564&amp;"",INDEX(I$1:I1563,SUMPRODUCT(MAX((A$1:A1563=A1564)*(B$1:B1563=B1564)*ROW(A$1:A1563))))&amp;"; "&amp;C1564))))</f>
        <v/>
      </c>
      <c r="J1564" s="18" t="str">
        <f aca="false">IF(A1564="","",A1564&amp;"|"&amp;COUNTIF(A$2:A1564,A1564))</f>
        <v>Immune AID Direct|23</v>
      </c>
      <c r="K1564" s="18" t="n">
        <f aca="false">IF(OR(A1564="",B1564=""),0,IF(COUNTIFS(A$2:A1564,A1564,B$2:B1564,B1564)=1,1,0))</f>
        <v>1</v>
      </c>
    </row>
    <row r="1565" customFormat="false" ht="15" hidden="false" customHeight="false" outlineLevel="0" collapsed="false">
      <c r="A1565" s="15" t="s">
        <v>474</v>
      </c>
      <c r="B1565" s="15" t="s">
        <v>311</v>
      </c>
      <c r="C1565" s="15"/>
      <c r="D1565" s="15"/>
      <c r="F1565" s="18" t="str">
        <f aca="false">IF(B1565="","",IFERROR(INDEX(Materials!$B$2:$B$301,MATCH(B1565,Materials!$A$2:$A$301,0)),""))</f>
        <v>Plasticizer</v>
      </c>
      <c r="G1565" s="18" t="str">
        <f aca="true">IF(AND(A1565="",B1565=""),"",IF(A1565="","Missing product",IF(B1565="","Missing material",IF(COUNTIF(ProductList,A1565)=0,"Product not in Products list",IF(COUNTIF(MaterialList,B1565)=0,"Material not in Materials list","OK")))))</f>
        <v>OK</v>
      </c>
      <c r="H1565" s="18" t="str">
        <f aca="false">IF(F1565="Active",A1565&amp;"|"&amp;COUNTIFS(A$2:A1565,A1565,F$2:F1565,"Active"),"")</f>
        <v/>
      </c>
      <c r="I1565" s="18" t="str">
        <f aca="false">IF(B1565="","",IF(SUMPRODUCT(MAX((A$1:A1564=A1565)*(B$1:B1564=B1565)*ROW(A$1:A1564)))=0,C1565&amp;"",IF(C1565="",INDEX(I$1:I1564,SUMPRODUCT(MAX((A$1:A1564=A1565)*(B$1:B1564=B1565)*ROW(A$1:A1564)))),IF(INDEX(I$1:I1564,SUMPRODUCT(MAX((A$1:A1564=A1565)*(B$1:B1564=B1565)*ROW(A$1:A1564))))="",C1565&amp;"",INDEX(I$1:I1564,SUMPRODUCT(MAX((A$1:A1564=A1565)*(B$1:B1564=B1565)*ROW(A$1:A1564))))&amp;"; "&amp;C1565))))</f>
        <v/>
      </c>
      <c r="J1565" s="18" t="str">
        <f aca="false">IF(A1565="","",A1565&amp;"|"&amp;COUNTIF(A$2:A1565,A1565))</f>
        <v>Immune AID Direct|24</v>
      </c>
      <c r="K1565" s="18" t="n">
        <f aca="false">IF(OR(A1565="",B1565=""),0,IF(COUNTIFS(A$2:A1565,A1565,B$2:B1565,B1565)=1,1,0))</f>
        <v>1</v>
      </c>
    </row>
    <row r="1566" customFormat="false" ht="15" hidden="false" customHeight="false" outlineLevel="0" collapsed="false">
      <c r="A1566" s="15" t="s">
        <v>474</v>
      </c>
      <c r="B1566" s="15" t="s">
        <v>303</v>
      </c>
      <c r="C1566" s="15"/>
      <c r="D1566" s="15"/>
      <c r="F1566" s="18" t="str">
        <f aca="false">IF(B1566="","",IFERROR(INDEX(Materials!$B$2:$B$301,MATCH(B1566,Materials!$A$2:$A$301,0)),""))</f>
        <v>Opacifier</v>
      </c>
      <c r="G1566" s="18" t="str">
        <f aca="true">IF(AND(A1566="",B1566=""),"",IF(A1566="","Missing product",IF(B1566="","Missing material",IF(COUNTIF(ProductList,A1566)=0,"Product not in Products list",IF(COUNTIF(MaterialList,B1566)=0,"Material not in Materials list","OK")))))</f>
        <v>OK</v>
      </c>
      <c r="H1566" s="18" t="str">
        <f aca="false">IF(F1566="Active",A1566&amp;"|"&amp;COUNTIFS(A$2:A1566,A1566,F$2:F1566,"Active"),"")</f>
        <v/>
      </c>
      <c r="I1566" s="18" t="str">
        <f aca="false">IF(B1566="","",IF(SUMPRODUCT(MAX((A$1:A1565=A1566)*(B$1:B1565=B1566)*ROW(A$1:A1565)))=0,C1566&amp;"",IF(C1566="",INDEX(I$1:I1565,SUMPRODUCT(MAX((A$1:A1565=A1566)*(B$1:B1565=B1566)*ROW(A$1:A1565)))),IF(INDEX(I$1:I1565,SUMPRODUCT(MAX((A$1:A1565=A1566)*(B$1:B1565=B1566)*ROW(A$1:A1565))))="",C1566&amp;"",INDEX(I$1:I1565,SUMPRODUCT(MAX((A$1:A1565=A1566)*(B$1:B1565=B1566)*ROW(A$1:A1565))))&amp;"; "&amp;C1566))))</f>
        <v/>
      </c>
      <c r="J1566" s="18" t="str">
        <f aca="false">IF(A1566="","",A1566&amp;"|"&amp;COUNTIF(A$2:A1566,A1566))</f>
        <v>Immune AID Direct|25</v>
      </c>
      <c r="K1566" s="18" t="n">
        <f aca="false">IF(OR(A1566="",B1566=""),0,IF(COUNTIFS(A$2:A1566,A1566,B$2:B1566,B1566)=1,1,0))</f>
        <v>1</v>
      </c>
    </row>
    <row r="1567" customFormat="false" ht="15" hidden="false" customHeight="false" outlineLevel="0" collapsed="false">
      <c r="A1567" s="15" t="s">
        <v>474</v>
      </c>
      <c r="B1567" s="15" t="s">
        <v>240</v>
      </c>
      <c r="C1567" s="15"/>
      <c r="D1567" s="15"/>
      <c r="F1567" s="18" t="str">
        <f aca="false">IF(B1567="","",IFERROR(INDEX(Materials!$B$2:$B$301,MATCH(B1567,Materials!$A$2:$A$301,0)),""))</f>
        <v>Colorant</v>
      </c>
      <c r="G1567" s="18" t="str">
        <f aca="true">IF(AND(A1567="",B1567=""),"",IF(A1567="","Missing product",IF(B1567="","Missing material",IF(COUNTIF(ProductList,A1567)=0,"Product not in Products list",IF(COUNTIF(MaterialList,B1567)=0,"Material not in Materials list","OK")))))</f>
        <v>OK</v>
      </c>
      <c r="H1567" s="18" t="str">
        <f aca="false">IF(F1567="Active",A1567&amp;"|"&amp;COUNTIFS(A$2:A1567,A1567,F$2:F1567,"Active"),"")</f>
        <v/>
      </c>
      <c r="I1567" s="18" t="str">
        <f aca="false">IF(B1567="","",IF(SUMPRODUCT(MAX((A$1:A1566=A1567)*(B$1:B1566=B1567)*ROW(A$1:A1566)))=0,C1567&amp;"",IF(C1567="",INDEX(I$1:I1566,SUMPRODUCT(MAX((A$1:A1566=A1567)*(B$1:B1566=B1567)*ROW(A$1:A1566)))),IF(INDEX(I$1:I1566,SUMPRODUCT(MAX((A$1:A1566=A1567)*(B$1:B1566=B1567)*ROW(A$1:A1566))))="",C1567&amp;"",INDEX(I$1:I1566,SUMPRODUCT(MAX((A$1:A1566=A1567)*(B$1:B1566=B1567)*ROW(A$1:A1566))))&amp;"; "&amp;C1567))))</f>
        <v/>
      </c>
      <c r="J1567" s="18" t="str">
        <f aca="false">IF(A1567="","",A1567&amp;"|"&amp;COUNTIF(A$2:A1567,A1567))</f>
        <v>Immune AID Direct|26</v>
      </c>
      <c r="K1567" s="18" t="n">
        <f aca="false">IF(OR(A1567="",B1567=""),0,IF(COUNTIFS(A$2:A1567,A1567,B$2:B1567,B1567)=1,1,0))</f>
        <v>1</v>
      </c>
    </row>
    <row r="1568" customFormat="false" ht="15" hidden="false" customHeight="false" outlineLevel="0" collapsed="false">
      <c r="A1568" s="15" t="s">
        <v>474</v>
      </c>
      <c r="B1568" s="15" t="s">
        <v>336</v>
      </c>
      <c r="C1568" s="15"/>
      <c r="D1568" s="15"/>
      <c r="F1568" s="18" t="str">
        <f aca="false">IF(B1568="","",IFERROR(INDEX(Materials!$B$2:$B$301,MATCH(B1568,Materials!$A$2:$A$301,0)),""))</f>
        <v>Solvent</v>
      </c>
      <c r="G1568" s="18" t="str">
        <f aca="true">IF(AND(A1568="",B1568=""),"",IF(A1568="","Missing product",IF(B1568="","Missing material",IF(COUNTIF(ProductList,A1568)=0,"Product not in Products list",IF(COUNTIF(MaterialList,B1568)=0,"Material not in Materials list","OK")))))</f>
        <v>OK</v>
      </c>
      <c r="H1568" s="18" t="str">
        <f aca="false">IF(F1568="Active",A1568&amp;"|"&amp;COUNTIFS(A$2:A1568,A1568,F$2:F1568,"Active"),"")</f>
        <v/>
      </c>
      <c r="I1568" s="18" t="str">
        <f aca="false">IF(B1568="","",IF(SUMPRODUCT(MAX((A$1:A1567=A1568)*(B$1:B1567=B1568)*ROW(A$1:A1567)))=0,C1568&amp;"",IF(C1568="",INDEX(I$1:I1567,SUMPRODUCT(MAX((A$1:A1567=A1568)*(B$1:B1567=B1568)*ROW(A$1:A1567)))),IF(INDEX(I$1:I1567,SUMPRODUCT(MAX((A$1:A1567=A1568)*(B$1:B1567=B1568)*ROW(A$1:A1567))))="",C1568&amp;"",INDEX(I$1:I1567,SUMPRODUCT(MAX((A$1:A1567=A1568)*(B$1:B1567=B1568)*ROW(A$1:A1567))))&amp;"; "&amp;C1568))))</f>
        <v/>
      </c>
      <c r="J1568" s="18" t="str">
        <f aca="false">IF(A1568="","",A1568&amp;"|"&amp;COUNTIF(A$2:A1568,A1568))</f>
        <v>Immune AID Direct|27</v>
      </c>
      <c r="K1568" s="18" t="n">
        <f aca="false">IF(OR(A1568="",B1568=""),0,IF(COUNTIFS(A$2:A1568,A1568,B$2:B1568,B1568)=1,1,0))</f>
        <v>0</v>
      </c>
    </row>
    <row r="1569" customFormat="false" ht="15" hidden="false" customHeight="false" outlineLevel="0" collapsed="false">
      <c r="A1569" s="15" t="s">
        <v>474</v>
      </c>
      <c r="B1569" s="15" t="s">
        <v>342</v>
      </c>
      <c r="C1569" s="15"/>
      <c r="D1569" s="15"/>
      <c r="F1569" s="18" t="str">
        <f aca="false">IF(B1569="","",IFERROR(INDEX(Materials!$B$2:$B$301,MATCH(B1569,Materials!$A$2:$A$301,0)),""))</f>
        <v>Solvent</v>
      </c>
      <c r="G1569" s="18" t="str">
        <f aca="true">IF(AND(A1569="",B1569=""),"",IF(A1569="","Missing product",IF(B1569="","Missing material",IF(COUNTIF(ProductList,A1569)=0,"Product not in Products list",IF(COUNTIF(MaterialList,B1569)=0,"Material not in Materials list","OK")))))</f>
        <v>OK</v>
      </c>
      <c r="H1569" s="18" t="str">
        <f aca="false">IF(F1569="Active",A1569&amp;"|"&amp;COUNTIFS(A$2:A1569,A1569,F$2:F1569,"Active"),"")</f>
        <v/>
      </c>
      <c r="I1569" s="18" t="str">
        <f aca="false">IF(B1569="","",IF(SUMPRODUCT(MAX((A$1:A1568=A1569)*(B$1:B1568=B1569)*ROW(A$1:A1568)))=0,C1569&amp;"",IF(C1569="",INDEX(I$1:I1568,SUMPRODUCT(MAX((A$1:A1568=A1569)*(B$1:B1568=B1569)*ROW(A$1:A1568)))),IF(INDEX(I$1:I1568,SUMPRODUCT(MAX((A$1:A1568=A1569)*(B$1:B1568=B1569)*ROW(A$1:A1568))))="",C1569&amp;"",INDEX(I$1:I1568,SUMPRODUCT(MAX((A$1:A1568=A1569)*(B$1:B1568=B1569)*ROW(A$1:A1568))))&amp;"; "&amp;C1569))))</f>
        <v/>
      </c>
      <c r="J1569" s="18" t="str">
        <f aca="false">IF(A1569="","",A1569&amp;"|"&amp;COUNTIF(A$2:A1569,A1569))</f>
        <v>Immune AID Direct|28</v>
      </c>
      <c r="K1569" s="18" t="n">
        <f aca="false">IF(OR(A1569="",B1569=""),0,IF(COUNTIFS(A$2:A1569,A1569,B$2:B1569,B1569)=1,1,0))</f>
        <v>1</v>
      </c>
    </row>
    <row r="1570" customFormat="false" ht="15" hidden="false" customHeight="false" outlineLevel="0" collapsed="false">
      <c r="A1570" s="15" t="s">
        <v>475</v>
      </c>
      <c r="B1570" s="15" t="s">
        <v>214</v>
      </c>
      <c r="C1570" s="15"/>
      <c r="D1570" s="15"/>
      <c r="F1570" s="18" t="str">
        <f aca="false">IF(B1570="","",IFERROR(INDEX(Materials!$B$2:$B$301,MATCH(B1570,Materials!$A$2:$A$301,0)),""))</f>
        <v>Active</v>
      </c>
      <c r="G1570" s="18" t="str">
        <f aca="true">IF(AND(A1570="",B1570=""),"",IF(A1570="","Missing product",IF(B1570="","Missing material",IF(COUNTIF(ProductList,A1570)=0,"Product not in Products list",IF(COUNTIF(MaterialList,B1570)=0,"Material not in Materials list","OK")))))</f>
        <v>OK</v>
      </c>
      <c r="H1570" s="18" t="str">
        <f aca="false">IF(F1570="Active",A1570&amp;"|"&amp;COUNTIFS(A$2:A1570,A1570,F$2:F1570,"Active"),"")</f>
        <v>X-Ade (Blister 15 pcs)|1</v>
      </c>
      <c r="I1570" s="18" t="str">
        <f aca="false">IF(B1570="","",IF(SUMPRODUCT(MAX((A$1:A1569=A1570)*(B$1:B1569=B1570)*ROW(A$1:A1569)))=0,C1570&amp;"",IF(C1570="",INDEX(I$1:I1569,SUMPRODUCT(MAX((A$1:A1569=A1570)*(B$1:B1569=B1570)*ROW(A$1:A1569)))),IF(INDEX(I$1:I1569,SUMPRODUCT(MAX((A$1:A1569=A1570)*(B$1:B1569=B1570)*ROW(A$1:A1569))))="",C1570&amp;"",INDEX(I$1:I1569,SUMPRODUCT(MAX((A$1:A1569=A1570)*(B$1:B1569=B1570)*ROW(A$1:A1569))))&amp;"; "&amp;C1570))))</f>
        <v/>
      </c>
      <c r="J1570" s="18" t="str">
        <f aca="false">IF(A1570="","",A1570&amp;"|"&amp;COUNTIF(A$2:A1570,A1570))</f>
        <v>X-Ade (Blister 15 pcs)|1</v>
      </c>
      <c r="K1570" s="18" t="n">
        <f aca="false">IF(OR(A1570="",B1570=""),0,IF(COUNTIFS(A$2:A1570,A1570,B$2:B1570,B1570)=1,1,0))</f>
        <v>1</v>
      </c>
    </row>
    <row r="1571" customFormat="false" ht="15" hidden="false" customHeight="false" outlineLevel="0" collapsed="false">
      <c r="A1571" s="15" t="s">
        <v>475</v>
      </c>
      <c r="B1571" s="15" t="s">
        <v>158</v>
      </c>
      <c r="C1571" s="15"/>
      <c r="D1571" s="15"/>
      <c r="F1571" s="18" t="str">
        <f aca="false">IF(B1571="","",IFERROR(INDEX(Materials!$B$2:$B$301,MATCH(B1571,Materials!$A$2:$A$301,0)),""))</f>
        <v>Active</v>
      </c>
      <c r="G1571" s="18" t="str">
        <f aca="true">IF(AND(A1571="",B1571=""),"",IF(A1571="","Missing product",IF(B1571="","Missing material",IF(COUNTIF(ProductList,A1571)=0,"Product not in Products list",IF(COUNTIF(MaterialList,B1571)=0,"Material not in Materials list","OK")))))</f>
        <v>OK</v>
      </c>
      <c r="H1571" s="18" t="str">
        <f aca="false">IF(F1571="Active",A1571&amp;"|"&amp;COUNTIFS(A$2:A1571,A1571,F$2:F1571,"Active"),"")</f>
        <v>X-Ade (Blister 15 pcs)|2</v>
      </c>
      <c r="I1571" s="18" t="str">
        <f aca="false">IF(B1571="","",IF(SUMPRODUCT(MAX((A$1:A1570=A1571)*(B$1:B1570=B1571)*ROW(A$1:A1570)))=0,C1571&amp;"",IF(C1571="",INDEX(I$1:I1570,SUMPRODUCT(MAX((A$1:A1570=A1571)*(B$1:B1570=B1571)*ROW(A$1:A1570)))),IF(INDEX(I$1:I1570,SUMPRODUCT(MAX((A$1:A1570=A1571)*(B$1:B1570=B1571)*ROW(A$1:A1570))))="",C1571&amp;"",INDEX(I$1:I1570,SUMPRODUCT(MAX((A$1:A1570=A1571)*(B$1:B1570=B1571)*ROW(A$1:A1570))))&amp;"; "&amp;C1571))))</f>
        <v/>
      </c>
      <c r="J1571" s="18" t="str">
        <f aca="false">IF(A1571="","",A1571&amp;"|"&amp;COUNTIF(A$2:A1571,A1571))</f>
        <v>X-Ade (Blister 15 pcs)|2</v>
      </c>
      <c r="K1571" s="18" t="n">
        <f aca="false">IF(OR(A1571="",B1571=""),0,IF(COUNTIFS(A$2:A1571,A1571,B$2:B1571,B1571)=1,1,0))</f>
        <v>1</v>
      </c>
    </row>
    <row r="1572" customFormat="false" ht="15" hidden="false" customHeight="false" outlineLevel="0" collapsed="false">
      <c r="A1572" s="15" t="s">
        <v>475</v>
      </c>
      <c r="B1572" s="15" t="s">
        <v>206</v>
      </c>
      <c r="C1572" s="15"/>
      <c r="D1572" s="15"/>
      <c r="F1572" s="18" t="str">
        <f aca="false">IF(B1572="","",IFERROR(INDEX(Materials!$B$2:$B$301,MATCH(B1572,Materials!$A$2:$A$301,0)),""))</f>
        <v>Active</v>
      </c>
      <c r="G1572" s="18" t="str">
        <f aca="true">IF(AND(A1572="",B1572=""),"",IF(A1572="","Missing product",IF(B1572="","Missing material",IF(COUNTIF(ProductList,A1572)=0,"Product not in Products list",IF(COUNTIF(MaterialList,B1572)=0,"Material not in Materials list","OK")))))</f>
        <v>OK</v>
      </c>
      <c r="H1572" s="18" t="str">
        <f aca="false">IF(F1572="Active",A1572&amp;"|"&amp;COUNTIFS(A$2:A1572,A1572,F$2:F1572,"Active"),"")</f>
        <v>X-Ade (Blister 15 pcs)|3</v>
      </c>
      <c r="I1572" s="18" t="str">
        <f aca="false">IF(B1572="","",IF(SUMPRODUCT(MAX((A$1:A1571=A1572)*(B$1:B1571=B1572)*ROW(A$1:A1571)))=0,C1572&amp;"",IF(C1572="",INDEX(I$1:I1571,SUMPRODUCT(MAX((A$1:A1571=A1572)*(B$1:B1571=B1572)*ROW(A$1:A1571)))),IF(INDEX(I$1:I1571,SUMPRODUCT(MAX((A$1:A1571=A1572)*(B$1:B1571=B1572)*ROW(A$1:A1571))))="",C1572&amp;"",INDEX(I$1:I1571,SUMPRODUCT(MAX((A$1:A1571=A1572)*(B$1:B1571=B1572)*ROW(A$1:A1571))))&amp;"; "&amp;C1572))))</f>
        <v/>
      </c>
      <c r="J1572" s="18" t="str">
        <f aca="false">IF(A1572="","",A1572&amp;"|"&amp;COUNTIF(A$2:A1572,A1572))</f>
        <v>X-Ade (Blister 15 pcs)|3</v>
      </c>
      <c r="K1572" s="18" t="n">
        <f aca="false">IF(OR(A1572="",B1572=""),0,IF(COUNTIFS(A$2:A1572,A1572,B$2:B1572,B1572)=1,1,0))</f>
        <v>1</v>
      </c>
    </row>
    <row r="1573" customFormat="false" ht="15" hidden="false" customHeight="false" outlineLevel="0" collapsed="false">
      <c r="A1573" s="15" t="s">
        <v>475</v>
      </c>
      <c r="B1573" s="15" t="s">
        <v>117</v>
      </c>
      <c r="C1573" s="15"/>
      <c r="D1573" s="15"/>
      <c r="F1573" s="18" t="str">
        <f aca="false">IF(B1573="","",IFERROR(INDEX(Materials!$B$2:$B$301,MATCH(B1573,Materials!$A$2:$A$301,0)),""))</f>
        <v>Active</v>
      </c>
      <c r="G1573" s="18" t="str">
        <f aca="true">IF(AND(A1573="",B1573=""),"",IF(A1573="","Missing product",IF(B1573="","Missing material",IF(COUNTIF(ProductList,A1573)=0,"Product not in Products list",IF(COUNTIF(MaterialList,B1573)=0,"Material not in Materials list","OK")))))</f>
        <v>OK</v>
      </c>
      <c r="H1573" s="18" t="str">
        <f aca="false">IF(F1573="Active",A1573&amp;"|"&amp;COUNTIFS(A$2:A1573,A1573,F$2:F1573,"Active"),"")</f>
        <v>X-Ade (Blister 15 pcs)|4</v>
      </c>
      <c r="I1573" s="18" t="str">
        <f aca="false">IF(B1573="","",IF(SUMPRODUCT(MAX((A$1:A1572=A1573)*(B$1:B1572=B1573)*ROW(A$1:A1572)))=0,C1573&amp;"",IF(C1573="",INDEX(I$1:I1572,SUMPRODUCT(MAX((A$1:A1572=A1573)*(B$1:B1572=B1573)*ROW(A$1:A1572)))),IF(INDEX(I$1:I1572,SUMPRODUCT(MAX((A$1:A1572=A1573)*(B$1:B1572=B1573)*ROW(A$1:A1572))))="",C1573&amp;"",INDEX(I$1:I1572,SUMPRODUCT(MAX((A$1:A1572=A1573)*(B$1:B1572=B1573)*ROW(A$1:A1572))))&amp;"; "&amp;C1573))))</f>
        <v/>
      </c>
      <c r="J1573" s="18" t="str">
        <f aca="false">IF(A1573="","",A1573&amp;"|"&amp;COUNTIF(A$2:A1573,A1573))</f>
        <v>X-Ade (Blister 15 pcs)|4</v>
      </c>
      <c r="K1573" s="18" t="n">
        <f aca="false">IF(OR(A1573="",B1573=""),0,IF(COUNTIFS(A$2:A1573,A1573,B$2:B1573,B1573)=1,1,0))</f>
        <v>1</v>
      </c>
    </row>
    <row r="1574" customFormat="false" ht="15" hidden="false" customHeight="false" outlineLevel="0" collapsed="false">
      <c r="A1574" s="15" t="s">
        <v>475</v>
      </c>
      <c r="B1574" s="15" t="s">
        <v>197</v>
      </c>
      <c r="C1574" s="15"/>
      <c r="D1574" s="15"/>
      <c r="F1574" s="18" t="str">
        <f aca="false">IF(B1574="","",IFERROR(INDEX(Materials!$B$2:$B$301,MATCH(B1574,Materials!$A$2:$A$301,0)),""))</f>
        <v>Active</v>
      </c>
      <c r="G1574" s="18" t="str">
        <f aca="true">IF(AND(A1574="",B1574=""),"",IF(A1574="","Missing product",IF(B1574="","Missing material",IF(COUNTIF(ProductList,A1574)=0,"Product not in Products list",IF(COUNTIF(MaterialList,B1574)=0,"Material not in Materials list","OK")))))</f>
        <v>OK</v>
      </c>
      <c r="H1574" s="18" t="str">
        <f aca="false">IF(F1574="Active",A1574&amp;"|"&amp;COUNTIFS(A$2:A1574,A1574,F$2:F1574,"Active"),"")</f>
        <v>X-Ade (Blister 15 pcs)|5</v>
      </c>
      <c r="I1574" s="18" t="str">
        <f aca="false">IF(B1574="","",IF(SUMPRODUCT(MAX((A$1:A1573=A1574)*(B$1:B1573=B1574)*ROW(A$1:A1573)))=0,C1574&amp;"",IF(C1574="",INDEX(I$1:I1573,SUMPRODUCT(MAX((A$1:A1573=A1574)*(B$1:B1573=B1574)*ROW(A$1:A1573)))),IF(INDEX(I$1:I1573,SUMPRODUCT(MAX((A$1:A1573=A1574)*(B$1:B1573=B1574)*ROW(A$1:A1573))))="",C1574&amp;"",INDEX(I$1:I1573,SUMPRODUCT(MAX((A$1:A1573=A1574)*(B$1:B1573=B1574)*ROW(A$1:A1573))))&amp;"; "&amp;C1574))))</f>
        <v/>
      </c>
      <c r="J1574" s="18" t="str">
        <f aca="false">IF(A1574="","",A1574&amp;"|"&amp;COUNTIF(A$2:A1574,A1574))</f>
        <v>X-Ade (Blister 15 pcs)|5</v>
      </c>
      <c r="K1574" s="18" t="n">
        <f aca="false">IF(OR(A1574="",B1574=""),0,IF(COUNTIFS(A$2:A1574,A1574,B$2:B1574,B1574)=1,1,0))</f>
        <v>1</v>
      </c>
    </row>
    <row r="1575" customFormat="false" ht="15" hidden="false" customHeight="false" outlineLevel="0" collapsed="false">
      <c r="A1575" s="15" t="s">
        <v>475</v>
      </c>
      <c r="B1575" s="15" t="s">
        <v>177</v>
      </c>
      <c r="C1575" s="15"/>
      <c r="D1575" s="15"/>
      <c r="F1575" s="18" t="str">
        <f aca="false">IF(B1575="","",IFERROR(INDEX(Materials!$B$2:$B$301,MATCH(B1575,Materials!$A$2:$A$301,0)),""))</f>
        <v>Active</v>
      </c>
      <c r="G1575" s="18" t="str">
        <f aca="true">IF(AND(A1575="",B1575=""),"",IF(A1575="","Missing product",IF(B1575="","Missing material",IF(COUNTIF(ProductList,A1575)=0,"Product not in Products list",IF(COUNTIF(MaterialList,B1575)=0,"Material not in Materials list","OK")))))</f>
        <v>OK</v>
      </c>
      <c r="H1575" s="18" t="str">
        <f aca="false">IF(F1575="Active",A1575&amp;"|"&amp;COUNTIFS(A$2:A1575,A1575,F$2:F1575,"Active"),"")</f>
        <v>X-Ade (Blister 15 pcs)|6</v>
      </c>
      <c r="I1575" s="18" t="str">
        <f aca="false">IF(B1575="","",IF(SUMPRODUCT(MAX((A$1:A1574=A1575)*(B$1:B1574=B1575)*ROW(A$1:A1574)))=0,C1575&amp;"",IF(C1575="",INDEX(I$1:I1574,SUMPRODUCT(MAX((A$1:A1574=A1575)*(B$1:B1574=B1575)*ROW(A$1:A1574)))),IF(INDEX(I$1:I1574,SUMPRODUCT(MAX((A$1:A1574=A1575)*(B$1:B1574=B1575)*ROW(A$1:A1574))))="",C1575&amp;"",INDEX(I$1:I1574,SUMPRODUCT(MAX((A$1:A1574=A1575)*(B$1:B1574=B1575)*ROW(A$1:A1574))))&amp;"; "&amp;C1575))))</f>
        <v/>
      </c>
      <c r="J1575" s="18" t="str">
        <f aca="false">IF(A1575="","",A1575&amp;"|"&amp;COUNTIF(A$2:A1575,A1575))</f>
        <v>X-Ade (Blister 15 pcs)|6</v>
      </c>
      <c r="K1575" s="18" t="n">
        <f aca="false">IF(OR(A1575="",B1575=""),0,IF(COUNTIFS(A$2:A1575,A1575,B$2:B1575,B1575)=1,1,0))</f>
        <v>1</v>
      </c>
    </row>
    <row r="1576" customFormat="false" ht="15" hidden="false" customHeight="false" outlineLevel="0" collapsed="false">
      <c r="A1576" s="15" t="s">
        <v>475</v>
      </c>
      <c r="B1576" s="15" t="s">
        <v>219</v>
      </c>
      <c r="C1576" s="15" t="s">
        <v>489</v>
      </c>
      <c r="D1576" s="15"/>
      <c r="F1576" s="18" t="str">
        <f aca="false">IF(B1576="","",IFERROR(INDEX(Materials!$B$2:$B$301,MATCH(B1576,Materials!$A$2:$A$301,0)),""))</f>
        <v>Binder</v>
      </c>
      <c r="G1576" s="18" t="str">
        <f aca="true">IF(AND(A1576="",B1576=""),"",IF(A1576="","Missing product",IF(B1576="","Missing material",IF(COUNTIF(ProductList,A1576)=0,"Product not in Products list",IF(COUNTIF(MaterialList,B1576)=0,"Material not in Materials list","OK")))))</f>
        <v>OK</v>
      </c>
      <c r="H1576" s="18" t="str">
        <f aca="false">IF(F1576="Active",A1576&amp;"|"&amp;COUNTIFS(A$2:A1576,A1576,F$2:F1576,"Active"),"")</f>
        <v/>
      </c>
      <c r="I1576" s="18" t="str">
        <f aca="false">IF(B1576="","",IF(SUMPRODUCT(MAX((A$1:A1575=A1576)*(B$1:B1575=B1576)*ROW(A$1:A1575)))=0,C1576&amp;"",IF(C1576="",INDEX(I$1:I1575,SUMPRODUCT(MAX((A$1:A1575=A1576)*(B$1:B1575=B1576)*ROW(A$1:A1575)))),IF(INDEX(I$1:I1575,SUMPRODUCT(MAX((A$1:A1575=A1576)*(B$1:B1575=B1576)*ROW(A$1:A1575))))="",C1576&amp;"",INDEX(I$1:I1575,SUMPRODUCT(MAX((A$1:A1575=A1576)*(B$1:B1575=B1576)*ROW(A$1:A1575))))&amp;"; "&amp;C1576))))</f>
        <v>Intra-granular</v>
      </c>
      <c r="J1576" s="18" t="str">
        <f aca="false">IF(A1576="","",A1576&amp;"|"&amp;COUNTIF(A$2:A1576,A1576))</f>
        <v>X-Ade (Blister 15 pcs)|7</v>
      </c>
      <c r="K1576" s="18" t="n">
        <f aca="false">IF(OR(A1576="",B1576=""),0,IF(COUNTIFS(A$2:A1576,A1576,B$2:B1576,B1576)=1,1,0))</f>
        <v>1</v>
      </c>
    </row>
    <row r="1577" customFormat="false" ht="15" hidden="false" customHeight="false" outlineLevel="0" collapsed="false">
      <c r="A1577" s="15" t="s">
        <v>475</v>
      </c>
      <c r="B1577" s="15" t="s">
        <v>260</v>
      </c>
      <c r="C1577" s="15"/>
      <c r="D1577" s="15"/>
      <c r="F1577" s="18" t="str">
        <f aca="false">IF(B1577="","",IFERROR(INDEX(Materials!$B$2:$B$301,MATCH(B1577,Materials!$A$2:$A$301,0)),""))</f>
        <v>Filler / Diluent</v>
      </c>
      <c r="G1577" s="18" t="str">
        <f aca="true">IF(AND(A1577="",B1577=""),"",IF(A1577="","Missing product",IF(B1577="","Missing material",IF(COUNTIF(ProductList,A1577)=0,"Product not in Products list",IF(COUNTIF(MaterialList,B1577)=0,"Material not in Materials list","OK")))))</f>
        <v>OK</v>
      </c>
      <c r="H1577" s="18" t="str">
        <f aca="false">IF(F1577="Active",A1577&amp;"|"&amp;COUNTIFS(A$2:A1577,A1577,F$2:F1577,"Active"),"")</f>
        <v/>
      </c>
      <c r="I1577" s="18" t="str">
        <f aca="false">IF(B1577="","",IF(SUMPRODUCT(MAX((A$1:A1576=A1577)*(B$1:B1576=B1577)*ROW(A$1:A1576)))=0,C1577&amp;"",IF(C1577="",INDEX(I$1:I1576,SUMPRODUCT(MAX((A$1:A1576=A1577)*(B$1:B1576=B1577)*ROW(A$1:A1576)))),IF(INDEX(I$1:I1576,SUMPRODUCT(MAX((A$1:A1576=A1577)*(B$1:B1576=B1577)*ROW(A$1:A1576))))="",C1577&amp;"",INDEX(I$1:I1576,SUMPRODUCT(MAX((A$1:A1576=A1577)*(B$1:B1576=B1577)*ROW(A$1:A1576))))&amp;"; "&amp;C1577))))</f>
        <v/>
      </c>
      <c r="J1577" s="18" t="str">
        <f aca="false">IF(A1577="","",A1577&amp;"|"&amp;COUNTIF(A$2:A1577,A1577))</f>
        <v>X-Ade (Blister 15 pcs)|8</v>
      </c>
      <c r="K1577" s="18" t="n">
        <f aca="false">IF(OR(A1577="",B1577=""),0,IF(COUNTIFS(A$2:A1577,A1577,B$2:B1577,B1577)=1,1,0))</f>
        <v>1</v>
      </c>
    </row>
    <row r="1578" customFormat="false" ht="15" hidden="false" customHeight="false" outlineLevel="0" collapsed="false">
      <c r="A1578" s="15" t="s">
        <v>475</v>
      </c>
      <c r="B1578" s="15" t="s">
        <v>270</v>
      </c>
      <c r="C1578" s="15"/>
      <c r="D1578" s="15"/>
      <c r="F1578" s="18" t="str">
        <f aca="false">IF(B1578="","",IFERROR(INDEX(Materials!$B$2:$B$301,MATCH(B1578,Materials!$A$2:$A$301,0)),""))</f>
        <v>Filler / Diluent</v>
      </c>
      <c r="G1578" s="18" t="str">
        <f aca="true">IF(AND(A1578="",B1578=""),"",IF(A1578="","Missing product",IF(B1578="","Missing material",IF(COUNTIF(ProductList,A1578)=0,"Product not in Products list",IF(COUNTIF(MaterialList,B1578)=0,"Material not in Materials list","OK")))))</f>
        <v>OK</v>
      </c>
      <c r="H1578" s="18" t="str">
        <f aca="false">IF(F1578="Active",A1578&amp;"|"&amp;COUNTIFS(A$2:A1578,A1578,F$2:F1578,"Active"),"")</f>
        <v/>
      </c>
      <c r="I1578" s="18" t="str">
        <f aca="false">IF(B1578="","",IF(SUMPRODUCT(MAX((A$1:A1577=A1578)*(B$1:B1577=B1578)*ROW(A$1:A1577)))=0,C1578&amp;"",IF(C1578="",INDEX(I$1:I1577,SUMPRODUCT(MAX((A$1:A1577=A1578)*(B$1:B1577=B1578)*ROW(A$1:A1577)))),IF(INDEX(I$1:I1577,SUMPRODUCT(MAX((A$1:A1577=A1578)*(B$1:B1577=B1578)*ROW(A$1:A1577))))="",C1578&amp;"",INDEX(I$1:I1577,SUMPRODUCT(MAX((A$1:A1577=A1578)*(B$1:B1577=B1578)*ROW(A$1:A1577))))&amp;"; "&amp;C1578))))</f>
        <v/>
      </c>
      <c r="J1578" s="18" t="str">
        <f aca="false">IF(A1578="","",A1578&amp;"|"&amp;COUNTIF(A$2:A1578,A1578))</f>
        <v>X-Ade (Blister 15 pcs)|9</v>
      </c>
      <c r="K1578" s="18" t="n">
        <f aca="false">IF(OR(A1578="",B1578=""),0,IF(COUNTIFS(A$2:A1578,A1578,B$2:B1578,B1578)=1,1,0))</f>
        <v>1</v>
      </c>
    </row>
    <row r="1579" customFormat="false" ht="15" hidden="false" customHeight="false" outlineLevel="0" collapsed="false">
      <c r="A1579" s="15" t="s">
        <v>475</v>
      </c>
      <c r="B1579" s="15" t="s">
        <v>219</v>
      </c>
      <c r="C1579" s="15" t="s">
        <v>220</v>
      </c>
      <c r="D1579" s="15"/>
      <c r="F1579" s="18" t="str">
        <f aca="false">IF(B1579="","",IFERROR(INDEX(Materials!$B$2:$B$301,MATCH(B1579,Materials!$A$2:$A$301,0)),""))</f>
        <v>Binder</v>
      </c>
      <c r="G1579" s="18" t="str">
        <f aca="true">IF(AND(A1579="",B1579=""),"",IF(A1579="","Missing product",IF(B1579="","Missing material",IF(COUNTIF(ProductList,A1579)=0,"Product not in Products list",IF(COUNTIF(MaterialList,B1579)=0,"Material not in Materials list","OK")))))</f>
        <v>OK</v>
      </c>
      <c r="H1579" s="18" t="str">
        <f aca="false">IF(F1579="Active",A1579&amp;"|"&amp;COUNTIFS(A$2:A1579,A1579,F$2:F1579,"Active"),"")</f>
        <v/>
      </c>
      <c r="I1579" s="18" t="str">
        <f aca="false">IF(B1579="","",IF(SUMPRODUCT(MAX((A$1:A1578=A1579)*(B$1:B1578=B1579)*ROW(A$1:A1578)))=0,C1579&amp;"",IF(C1579="",INDEX(I$1:I1578,SUMPRODUCT(MAX((A$1:A1578=A1579)*(B$1:B1578=B1579)*ROW(A$1:A1578)))),IF(INDEX(I$1:I1578,SUMPRODUCT(MAX((A$1:A1578=A1579)*(B$1:B1578=B1579)*ROW(A$1:A1578))))="",C1579&amp;"",INDEX(I$1:I1578,SUMPRODUCT(MAX((A$1:A1578=A1579)*(B$1:B1578=B1579)*ROW(A$1:A1578))))&amp;"; "&amp;C1579))))</f>
        <v>Intra-granular; Binder</v>
      </c>
      <c r="J1579" s="18" t="str">
        <f aca="false">IF(A1579="","",A1579&amp;"|"&amp;COUNTIF(A$2:A1579,A1579))</f>
        <v>X-Ade (Blister 15 pcs)|10</v>
      </c>
      <c r="K1579" s="18" t="n">
        <f aca="false">IF(OR(A1579="",B1579=""),0,IF(COUNTIFS(A$2:A1579,A1579,B$2:B1579,B1579)=1,1,0))</f>
        <v>0</v>
      </c>
    </row>
    <row r="1580" customFormat="false" ht="15" hidden="false" customHeight="false" outlineLevel="0" collapsed="false">
      <c r="A1580" s="15" t="s">
        <v>475</v>
      </c>
      <c r="B1580" s="15" t="s">
        <v>190</v>
      </c>
      <c r="C1580" s="15"/>
      <c r="D1580" s="15"/>
      <c r="F1580" s="18" t="str">
        <f aca="false">IF(B1580="","",IFERROR(INDEX(Materials!$B$2:$B$301,MATCH(B1580,Materials!$A$2:$A$301,0)),""))</f>
        <v>Active</v>
      </c>
      <c r="G1580" s="18" t="str">
        <f aca="true">IF(AND(A1580="",B1580=""),"",IF(A1580="","Missing product",IF(B1580="","Missing material",IF(COUNTIF(ProductList,A1580)=0,"Product not in Products list",IF(COUNTIF(MaterialList,B1580)=0,"Material not in Materials list","OK")))))</f>
        <v>OK</v>
      </c>
      <c r="H1580" s="18" t="str">
        <f aca="false">IF(F1580="Active",A1580&amp;"|"&amp;COUNTIFS(A$2:A1580,A1580,F$2:F1580,"Active"),"")</f>
        <v>X-Ade (Blister 15 pcs)|7</v>
      </c>
      <c r="I1580" s="18" t="str">
        <f aca="false">IF(B1580="","",IF(SUMPRODUCT(MAX((A$1:A1579=A1580)*(B$1:B1579=B1580)*ROW(A$1:A1579)))=0,C1580&amp;"",IF(C1580="",INDEX(I$1:I1579,SUMPRODUCT(MAX((A$1:A1579=A1580)*(B$1:B1579=B1580)*ROW(A$1:A1579)))),IF(INDEX(I$1:I1579,SUMPRODUCT(MAX((A$1:A1579=A1580)*(B$1:B1579=B1580)*ROW(A$1:A1579))))="",C1580&amp;"",INDEX(I$1:I1579,SUMPRODUCT(MAX((A$1:A1579=A1580)*(B$1:B1579=B1580)*ROW(A$1:A1579))))&amp;"; "&amp;C1580))))</f>
        <v/>
      </c>
      <c r="J1580" s="18" t="str">
        <f aca="false">IF(A1580="","",A1580&amp;"|"&amp;COUNTIF(A$2:A1580,A1580))</f>
        <v>X-Ade (Blister 15 pcs)|11</v>
      </c>
      <c r="K1580" s="18" t="n">
        <f aca="false">IF(OR(A1580="",B1580=""),0,IF(COUNTIFS(A$2:A1580,A1580,B$2:B1580,B1580)=1,1,0))</f>
        <v>1</v>
      </c>
    </row>
    <row r="1581" customFormat="false" ht="15" hidden="false" customHeight="false" outlineLevel="0" collapsed="false">
      <c r="A1581" s="15" t="s">
        <v>475</v>
      </c>
      <c r="B1581" s="15" t="s">
        <v>338</v>
      </c>
      <c r="C1581" s="15" t="s">
        <v>491</v>
      </c>
      <c r="D1581" s="15"/>
      <c r="F1581" s="18" t="str">
        <f aca="false">IF(B1581="","",IFERROR(INDEX(Materials!$B$2:$B$301,MATCH(B1581,Materials!$A$2:$A$301,0)),""))</f>
        <v>Solvent</v>
      </c>
      <c r="G1581" s="18" t="str">
        <f aca="true">IF(AND(A1581="",B1581=""),"",IF(A1581="","Missing product",IF(B1581="","Missing material",IF(COUNTIF(ProductList,A1581)=0,"Product not in Products list",IF(COUNTIF(MaterialList,B1581)=0,"Material not in Materials list","OK")))))</f>
        <v>OK</v>
      </c>
      <c r="H1581" s="18" t="str">
        <f aca="false">IF(F1581="Active",A1581&amp;"|"&amp;COUNTIFS(A$2:A1581,A1581,F$2:F1581,"Active"),"")</f>
        <v/>
      </c>
      <c r="I1581" s="18" t="str">
        <f aca="false">IF(B1581="","",IF(SUMPRODUCT(MAX((A$1:A1580=A1581)*(B$1:B1580=B1581)*ROW(A$1:A1580)))=0,C1581&amp;"",IF(C1581="",INDEX(I$1:I1580,SUMPRODUCT(MAX((A$1:A1580=A1581)*(B$1:B1580=B1581)*ROW(A$1:A1580)))),IF(INDEX(I$1:I1580,SUMPRODUCT(MAX((A$1:A1580=A1581)*(B$1:B1580=B1581)*ROW(A$1:A1580))))="",C1581&amp;"",INDEX(I$1:I1580,SUMPRODUCT(MAX((A$1:A1580=A1581)*(B$1:B1580=B1581)*ROW(A$1:A1580))))&amp;"; "&amp;C1581))))</f>
        <v>Binder Solvent</v>
      </c>
      <c r="J1581" s="18" t="str">
        <f aca="false">IF(A1581="","",A1581&amp;"|"&amp;COUNTIF(A$2:A1581,A1581))</f>
        <v>X-Ade (Blister 15 pcs)|12</v>
      </c>
      <c r="K1581" s="18" t="n">
        <f aca="false">IF(OR(A1581="",B1581=""),0,IF(COUNTIFS(A$2:A1581,A1581,B$2:B1581,B1581)=1,1,0))</f>
        <v>1</v>
      </c>
    </row>
    <row r="1582" customFormat="false" ht="15" hidden="false" customHeight="false" outlineLevel="0" collapsed="false">
      <c r="A1582" s="15" t="s">
        <v>475</v>
      </c>
      <c r="B1582" s="15" t="s">
        <v>341</v>
      </c>
      <c r="C1582" s="15" t="s">
        <v>491</v>
      </c>
      <c r="D1582" s="15"/>
      <c r="F1582" s="18" t="str">
        <f aca="false">IF(B1582="","",IFERROR(INDEX(Materials!$B$2:$B$301,MATCH(B1582,Materials!$A$2:$A$301,0)),""))</f>
        <v>Solvent</v>
      </c>
      <c r="G1582" s="18" t="str">
        <f aca="true">IF(AND(A1582="",B1582=""),"",IF(A1582="","Missing product",IF(B1582="","Missing material",IF(COUNTIF(ProductList,A1582)=0,"Product not in Products list",IF(COUNTIF(MaterialList,B1582)=0,"Material not in Materials list","OK")))))</f>
        <v>OK</v>
      </c>
      <c r="H1582" s="18" t="str">
        <f aca="false">IF(F1582="Active",A1582&amp;"|"&amp;COUNTIFS(A$2:A1582,A1582,F$2:F1582,"Active"),"")</f>
        <v/>
      </c>
      <c r="I1582" s="18" t="str">
        <f aca="false">IF(B1582="","",IF(SUMPRODUCT(MAX((A$1:A1581=A1582)*(B$1:B1581=B1582)*ROW(A$1:A1581)))=0,C1582&amp;"",IF(C1582="",INDEX(I$1:I1581,SUMPRODUCT(MAX((A$1:A1581=A1582)*(B$1:B1581=B1582)*ROW(A$1:A1581)))),IF(INDEX(I$1:I1581,SUMPRODUCT(MAX((A$1:A1581=A1582)*(B$1:B1581=B1582)*ROW(A$1:A1581))))="",C1582&amp;"",INDEX(I$1:I1581,SUMPRODUCT(MAX((A$1:A1581=A1582)*(B$1:B1581=B1582)*ROW(A$1:A1581))))&amp;"; "&amp;C1582))))</f>
        <v>Binder Solvent</v>
      </c>
      <c r="J1582" s="18" t="str">
        <f aca="false">IF(A1582="","",A1582&amp;"|"&amp;COUNTIF(A$2:A1582,A1582))</f>
        <v>X-Ade (Blister 15 pcs)|13</v>
      </c>
      <c r="K1582" s="18" t="n">
        <f aca="false">IF(OR(A1582="",B1582=""),0,IF(COUNTIFS(A$2:A1582,A1582,B$2:B1582,B1582)=1,1,0))</f>
        <v>1</v>
      </c>
    </row>
    <row r="1583" customFormat="false" ht="15" hidden="false" customHeight="false" outlineLevel="0" collapsed="false">
      <c r="A1583" s="15" t="s">
        <v>475</v>
      </c>
      <c r="B1583" s="15" t="s">
        <v>171</v>
      </c>
      <c r="C1583" s="15"/>
      <c r="D1583" s="15"/>
      <c r="F1583" s="18" t="str">
        <f aca="false">IF(B1583="","",IFERROR(INDEX(Materials!$B$2:$B$301,MATCH(B1583,Materials!$A$2:$A$301,0)),""))</f>
        <v>Active</v>
      </c>
      <c r="G1583" s="18" t="str">
        <f aca="true">IF(AND(A1583="",B1583=""),"",IF(A1583="","Missing product",IF(B1583="","Missing material",IF(COUNTIF(ProductList,A1583)=0,"Product not in Products list",IF(COUNTIF(MaterialList,B1583)=0,"Material not in Materials list","OK")))))</f>
        <v>OK</v>
      </c>
      <c r="H1583" s="18" t="str">
        <f aca="false">IF(F1583="Active",A1583&amp;"|"&amp;COUNTIFS(A$2:A1583,A1583,F$2:F1583,"Active"),"")</f>
        <v>X-Ade (Blister 15 pcs)|8</v>
      </c>
      <c r="I1583" s="18" t="str">
        <f aca="false">IF(B1583="","",IF(SUMPRODUCT(MAX((A$1:A1582=A1583)*(B$1:B1582=B1583)*ROW(A$1:A1582)))=0,C1583&amp;"",IF(C1583="",INDEX(I$1:I1582,SUMPRODUCT(MAX((A$1:A1582=A1583)*(B$1:B1582=B1583)*ROW(A$1:A1582)))),IF(INDEX(I$1:I1582,SUMPRODUCT(MAX((A$1:A1582=A1583)*(B$1:B1582=B1583)*ROW(A$1:A1582))))="",C1583&amp;"",INDEX(I$1:I1582,SUMPRODUCT(MAX((A$1:A1582=A1583)*(B$1:B1582=B1583)*ROW(A$1:A1582))))&amp;"; "&amp;C1583))))</f>
        <v/>
      </c>
      <c r="J1583" s="18" t="str">
        <f aca="false">IF(A1583="","",A1583&amp;"|"&amp;COUNTIF(A$2:A1583,A1583))</f>
        <v>X-Ade (Blister 15 pcs)|14</v>
      </c>
      <c r="K1583" s="18" t="n">
        <f aca="false">IF(OR(A1583="",B1583=""),0,IF(COUNTIFS(A$2:A1583,A1583,B$2:B1583,B1583)=1,1,0))</f>
        <v>1</v>
      </c>
    </row>
    <row r="1584" customFormat="false" ht="15" hidden="false" customHeight="false" outlineLevel="0" collapsed="false">
      <c r="A1584" s="15" t="s">
        <v>475</v>
      </c>
      <c r="B1584" s="15" t="s">
        <v>186</v>
      </c>
      <c r="C1584" s="15"/>
      <c r="D1584" s="15"/>
      <c r="F1584" s="18" t="str">
        <f aca="false">IF(B1584="","",IFERROR(INDEX(Materials!$B$2:$B$301,MATCH(B1584,Materials!$A$2:$A$301,0)),""))</f>
        <v>Active</v>
      </c>
      <c r="G1584" s="18" t="str">
        <f aca="true">IF(AND(A1584="",B1584=""),"",IF(A1584="","Missing product",IF(B1584="","Missing material",IF(COUNTIF(ProductList,A1584)=0,"Product not in Products list",IF(COUNTIF(MaterialList,B1584)=0,"Material not in Materials list","OK")))))</f>
        <v>OK</v>
      </c>
      <c r="H1584" s="18" t="str">
        <f aca="false">IF(F1584="Active",A1584&amp;"|"&amp;COUNTIFS(A$2:A1584,A1584,F$2:F1584,"Active"),"")</f>
        <v>X-Ade (Blister 15 pcs)|9</v>
      </c>
      <c r="I1584" s="18" t="str">
        <f aca="false">IF(B1584="","",IF(SUMPRODUCT(MAX((A$1:A1583=A1584)*(B$1:B1583=B1584)*ROW(A$1:A1583)))=0,C1584&amp;"",IF(C1584="",INDEX(I$1:I1583,SUMPRODUCT(MAX((A$1:A1583=A1584)*(B$1:B1583=B1584)*ROW(A$1:A1583)))),IF(INDEX(I$1:I1583,SUMPRODUCT(MAX((A$1:A1583=A1584)*(B$1:B1583=B1584)*ROW(A$1:A1583))))="",C1584&amp;"",INDEX(I$1:I1583,SUMPRODUCT(MAX((A$1:A1583=A1584)*(B$1:B1583=B1584)*ROW(A$1:A1583))))&amp;"; "&amp;C1584))))</f>
        <v/>
      </c>
      <c r="J1584" s="18" t="str">
        <f aca="false">IF(A1584="","",A1584&amp;"|"&amp;COUNTIF(A$2:A1584,A1584))</f>
        <v>X-Ade (Blister 15 pcs)|15</v>
      </c>
      <c r="K1584" s="18" t="n">
        <f aca="false">IF(OR(A1584="",B1584=""),0,IF(COUNTIFS(A$2:A1584,A1584,B$2:B1584,B1584)=1,1,0))</f>
        <v>1</v>
      </c>
    </row>
    <row r="1585" customFormat="false" ht="15" hidden="false" customHeight="false" outlineLevel="0" collapsed="false">
      <c r="A1585" s="15" t="s">
        <v>475</v>
      </c>
      <c r="B1585" s="15" t="s">
        <v>111</v>
      </c>
      <c r="C1585" s="15"/>
      <c r="D1585" s="15"/>
      <c r="F1585" s="18" t="str">
        <f aca="false">IF(B1585="","",IFERROR(INDEX(Materials!$B$2:$B$301,MATCH(B1585,Materials!$A$2:$A$301,0)),""))</f>
        <v>Active</v>
      </c>
      <c r="G1585" s="18" t="str">
        <f aca="true">IF(AND(A1585="",B1585=""),"",IF(A1585="","Missing product",IF(B1585="","Missing material",IF(COUNTIF(ProductList,A1585)=0,"Product not in Products list",IF(COUNTIF(MaterialList,B1585)=0,"Material not in Materials list","OK")))))</f>
        <v>OK</v>
      </c>
      <c r="H1585" s="18" t="str">
        <f aca="false">IF(F1585="Active",A1585&amp;"|"&amp;COUNTIFS(A$2:A1585,A1585,F$2:F1585,"Active"),"")</f>
        <v>X-Ade (Blister 15 pcs)|10</v>
      </c>
      <c r="I1585" s="18" t="str">
        <f aca="false">IF(B1585="","",IF(SUMPRODUCT(MAX((A$1:A1584=A1585)*(B$1:B1584=B1585)*ROW(A$1:A1584)))=0,C1585&amp;"",IF(C1585="",INDEX(I$1:I1584,SUMPRODUCT(MAX((A$1:A1584=A1585)*(B$1:B1584=B1585)*ROW(A$1:A1584)))),IF(INDEX(I$1:I1584,SUMPRODUCT(MAX((A$1:A1584=A1585)*(B$1:B1584=B1585)*ROW(A$1:A1584))))="",C1585&amp;"",INDEX(I$1:I1584,SUMPRODUCT(MAX((A$1:A1584=A1585)*(B$1:B1584=B1585)*ROW(A$1:A1584))))&amp;"; "&amp;C1585))))</f>
        <v/>
      </c>
      <c r="J1585" s="18" t="str">
        <f aca="false">IF(A1585="","",A1585&amp;"|"&amp;COUNTIF(A$2:A1585,A1585))</f>
        <v>X-Ade (Blister 15 pcs)|16</v>
      </c>
      <c r="K1585" s="18" t="n">
        <f aca="false">IF(OR(A1585="",B1585=""),0,IF(COUNTIFS(A$2:A1585,A1585,B$2:B1585,B1585)=1,1,0))</f>
        <v>1</v>
      </c>
    </row>
    <row r="1586" customFormat="false" ht="15" hidden="false" customHeight="false" outlineLevel="0" collapsed="false">
      <c r="A1586" s="15" t="s">
        <v>475</v>
      </c>
      <c r="B1586" s="15" t="s">
        <v>40</v>
      </c>
      <c r="C1586" s="15"/>
      <c r="D1586" s="15"/>
      <c r="F1586" s="18" t="str">
        <f aca="false">IF(B1586="","",IFERROR(INDEX(Materials!$B$2:$B$301,MATCH(B1586,Materials!$A$2:$A$301,0)),""))</f>
        <v>Disintegrant</v>
      </c>
      <c r="G1586" s="18" t="str">
        <f aca="true">IF(AND(A1586="",B1586=""),"",IF(A1586="","Missing product",IF(B1586="","Missing material",IF(COUNTIF(ProductList,A1586)=0,"Product not in Products list",IF(COUNTIF(MaterialList,B1586)=0,"Material not in Materials list","OK")))))</f>
        <v>OK</v>
      </c>
      <c r="H1586" s="18" t="str">
        <f aca="false">IF(F1586="Active",A1586&amp;"|"&amp;COUNTIFS(A$2:A1586,A1586,F$2:F1586,"Active"),"")</f>
        <v/>
      </c>
      <c r="I1586" s="18" t="str">
        <f aca="false">IF(B1586="","",IF(SUMPRODUCT(MAX((A$1:A1585=A1586)*(B$1:B1585=B1586)*ROW(A$1:A1585)))=0,C1586&amp;"",IF(C1586="",INDEX(I$1:I1585,SUMPRODUCT(MAX((A$1:A1585=A1586)*(B$1:B1585=B1586)*ROW(A$1:A1585)))),IF(INDEX(I$1:I1585,SUMPRODUCT(MAX((A$1:A1585=A1586)*(B$1:B1585=B1586)*ROW(A$1:A1585))))="",C1586&amp;"",INDEX(I$1:I1585,SUMPRODUCT(MAX((A$1:A1585=A1586)*(B$1:B1585=B1586)*ROW(A$1:A1585))))&amp;"; "&amp;C1586))))</f>
        <v/>
      </c>
      <c r="J1586" s="18" t="str">
        <f aca="false">IF(A1586="","",A1586&amp;"|"&amp;COUNTIF(A$2:A1586,A1586))</f>
        <v>X-Ade (Blister 15 pcs)|17</v>
      </c>
      <c r="K1586" s="18" t="n">
        <f aca="false">IF(OR(A1586="",B1586=""),0,IF(COUNTIFS(A$2:A1586,A1586,B$2:B1586,B1586)=1,1,0))</f>
        <v>1</v>
      </c>
    </row>
    <row r="1587" customFormat="false" ht="15" hidden="false" customHeight="false" outlineLevel="0" collapsed="false">
      <c r="A1587" s="15" t="s">
        <v>475</v>
      </c>
      <c r="B1587" s="15" t="s">
        <v>272</v>
      </c>
      <c r="C1587" s="15"/>
      <c r="D1587" s="15"/>
      <c r="F1587" s="18" t="str">
        <f aca="false">IF(B1587="","",IFERROR(INDEX(Materials!$B$2:$B$301,MATCH(B1587,Materials!$A$2:$A$301,0)),""))</f>
        <v>Filler / Diluent</v>
      </c>
      <c r="G1587" s="18" t="str">
        <f aca="true">IF(AND(A1587="",B1587=""),"",IF(A1587="","Missing product",IF(B1587="","Missing material",IF(COUNTIF(ProductList,A1587)=0,"Product not in Products list",IF(COUNTIF(MaterialList,B1587)=0,"Material not in Materials list","OK")))))</f>
        <v>OK</v>
      </c>
      <c r="H1587" s="18" t="str">
        <f aca="false">IF(F1587="Active",A1587&amp;"|"&amp;COUNTIFS(A$2:A1587,A1587,F$2:F1587,"Active"),"")</f>
        <v/>
      </c>
      <c r="I1587" s="18" t="str">
        <f aca="false">IF(B1587="","",IF(SUMPRODUCT(MAX((A$1:A1586=A1587)*(B$1:B1586=B1587)*ROW(A$1:A1586)))=0,C1587&amp;"",IF(C1587="",INDEX(I$1:I1586,SUMPRODUCT(MAX((A$1:A1586=A1587)*(B$1:B1586=B1587)*ROW(A$1:A1586)))),IF(INDEX(I$1:I1586,SUMPRODUCT(MAX((A$1:A1586=A1587)*(B$1:B1586=B1587)*ROW(A$1:A1586))))="",C1587&amp;"",INDEX(I$1:I1586,SUMPRODUCT(MAX((A$1:A1586=A1587)*(B$1:B1586=B1587)*ROW(A$1:A1586))))&amp;"; "&amp;C1587))))</f>
        <v/>
      </c>
      <c r="J1587" s="18" t="str">
        <f aca="false">IF(A1587="","",A1587&amp;"|"&amp;COUNTIF(A$2:A1587,A1587))</f>
        <v>X-Ade (Blister 15 pcs)|18</v>
      </c>
      <c r="K1587" s="18" t="n">
        <f aca="false">IF(OR(A1587="",B1587=""),0,IF(COUNTIFS(A$2:A1587,A1587,B$2:B1587,B1587)=1,1,0))</f>
        <v>1</v>
      </c>
    </row>
    <row r="1588" customFormat="false" ht="15" hidden="false" customHeight="false" outlineLevel="0" collapsed="false">
      <c r="A1588" s="15" t="s">
        <v>475</v>
      </c>
      <c r="B1588" s="15" t="s">
        <v>298</v>
      </c>
      <c r="C1588" s="15"/>
      <c r="D1588" s="15"/>
      <c r="F1588" s="18" t="str">
        <f aca="false">IF(B1588="","",IFERROR(INDEX(Materials!$B$2:$B$301,MATCH(B1588,Materials!$A$2:$A$301,0)),""))</f>
        <v>Lubricant</v>
      </c>
      <c r="G1588" s="18" t="str">
        <f aca="true">IF(AND(A1588="",B1588=""),"",IF(A1588="","Missing product",IF(B1588="","Missing material",IF(COUNTIF(ProductList,A1588)=0,"Product not in Products list",IF(COUNTIF(MaterialList,B1588)=0,"Material not in Materials list","OK")))))</f>
        <v>OK</v>
      </c>
      <c r="H1588" s="18" t="str">
        <f aca="false">IF(F1588="Active",A1588&amp;"|"&amp;COUNTIFS(A$2:A1588,A1588,F$2:F1588,"Active"),"")</f>
        <v/>
      </c>
      <c r="I1588" s="18" t="str">
        <f aca="false">IF(B1588="","",IF(SUMPRODUCT(MAX((A$1:A1587=A1588)*(B$1:B1587=B1588)*ROW(A$1:A1587)))=0,C1588&amp;"",IF(C1588="",INDEX(I$1:I1587,SUMPRODUCT(MAX((A$1:A1587=A1588)*(B$1:B1587=B1588)*ROW(A$1:A1587)))),IF(INDEX(I$1:I1587,SUMPRODUCT(MAX((A$1:A1587=A1588)*(B$1:B1587=B1588)*ROW(A$1:A1587))))="",C1588&amp;"",INDEX(I$1:I1587,SUMPRODUCT(MAX((A$1:A1587=A1588)*(B$1:B1587=B1588)*ROW(A$1:A1587))))&amp;"; "&amp;C1588))))</f>
        <v/>
      </c>
      <c r="J1588" s="18" t="str">
        <f aca="false">IF(A1588="","",A1588&amp;"|"&amp;COUNTIF(A$2:A1588,A1588))</f>
        <v>X-Ade (Blister 15 pcs)|19</v>
      </c>
      <c r="K1588" s="18" t="n">
        <f aca="false">IF(OR(A1588="",B1588=""),0,IF(COUNTIFS(A$2:A1588,A1588,B$2:B1588,B1588)=1,1,0))</f>
        <v>1</v>
      </c>
    </row>
    <row r="1589" customFormat="false" ht="15" hidden="false" customHeight="false" outlineLevel="0" collapsed="false">
      <c r="A1589" s="15" t="s">
        <v>475</v>
      </c>
      <c r="B1589" s="15" t="s">
        <v>226</v>
      </c>
      <c r="C1589" s="15"/>
      <c r="D1589" s="15"/>
      <c r="F1589" s="18" t="str">
        <f aca="false">IF(B1589="","",IFERROR(INDEX(Materials!$B$2:$B$301,MATCH(B1589,Materials!$A$2:$A$301,0)),""))</f>
        <v>Binder / Coating Polymer</v>
      </c>
      <c r="G1589" s="18" t="str">
        <f aca="true">IF(AND(A1589="",B1589=""),"",IF(A1589="","Missing product",IF(B1589="","Missing material",IF(COUNTIF(ProductList,A1589)=0,"Product not in Products list",IF(COUNTIF(MaterialList,B1589)=0,"Material not in Materials list","OK")))))</f>
        <v>OK</v>
      </c>
      <c r="H1589" s="18" t="str">
        <f aca="false">IF(F1589="Active",A1589&amp;"|"&amp;COUNTIFS(A$2:A1589,A1589,F$2:F1589,"Active"),"")</f>
        <v/>
      </c>
      <c r="I1589" s="18" t="str">
        <f aca="false">IF(B1589="","",IF(SUMPRODUCT(MAX((A$1:A1588=A1589)*(B$1:B1588=B1589)*ROW(A$1:A1588)))=0,C1589&amp;"",IF(C1589="",INDEX(I$1:I1588,SUMPRODUCT(MAX((A$1:A1588=A1589)*(B$1:B1588=B1589)*ROW(A$1:A1588)))),IF(INDEX(I$1:I1588,SUMPRODUCT(MAX((A$1:A1588=A1589)*(B$1:B1588=B1589)*ROW(A$1:A1588))))="",C1589&amp;"",INDEX(I$1:I1588,SUMPRODUCT(MAX((A$1:A1588=A1589)*(B$1:B1588=B1589)*ROW(A$1:A1588))))&amp;"; "&amp;C1589))))</f>
        <v/>
      </c>
      <c r="J1589" s="18" t="str">
        <f aca="false">IF(A1589="","",A1589&amp;"|"&amp;COUNTIF(A$2:A1589,A1589))</f>
        <v>X-Ade (Blister 15 pcs)|20</v>
      </c>
      <c r="K1589" s="18" t="n">
        <f aca="false">IF(OR(A1589="",B1589=""),0,IF(COUNTIFS(A$2:A1589,A1589,B$2:B1589,B1589)=1,1,0))</f>
        <v>1</v>
      </c>
    </row>
    <row r="1590" customFormat="false" ht="15" hidden="false" customHeight="false" outlineLevel="0" collapsed="false">
      <c r="A1590" s="15" t="s">
        <v>475</v>
      </c>
      <c r="B1590" s="15" t="s">
        <v>311</v>
      </c>
      <c r="C1590" s="15"/>
      <c r="D1590" s="15"/>
      <c r="F1590" s="18" t="str">
        <f aca="false">IF(B1590="","",IFERROR(INDEX(Materials!$B$2:$B$301,MATCH(B1590,Materials!$A$2:$A$301,0)),""))</f>
        <v>Plasticizer</v>
      </c>
      <c r="G1590" s="18" t="str">
        <f aca="true">IF(AND(A1590="",B1590=""),"",IF(A1590="","Missing product",IF(B1590="","Missing material",IF(COUNTIF(ProductList,A1590)=0,"Product not in Products list",IF(COUNTIF(MaterialList,B1590)=0,"Material not in Materials list","OK")))))</f>
        <v>OK</v>
      </c>
      <c r="H1590" s="18" t="str">
        <f aca="false">IF(F1590="Active",A1590&amp;"|"&amp;COUNTIFS(A$2:A1590,A1590,F$2:F1590,"Active"),"")</f>
        <v/>
      </c>
      <c r="I1590" s="18" t="str">
        <f aca="false">IF(B1590="","",IF(SUMPRODUCT(MAX((A$1:A1589=A1590)*(B$1:B1589=B1590)*ROW(A$1:A1589)))=0,C1590&amp;"",IF(C1590="",INDEX(I$1:I1589,SUMPRODUCT(MAX((A$1:A1589=A1590)*(B$1:B1589=B1590)*ROW(A$1:A1589)))),IF(INDEX(I$1:I1589,SUMPRODUCT(MAX((A$1:A1589=A1590)*(B$1:B1589=B1590)*ROW(A$1:A1589))))="",C1590&amp;"",INDEX(I$1:I1589,SUMPRODUCT(MAX((A$1:A1589=A1590)*(B$1:B1589=B1590)*ROW(A$1:A1589))))&amp;"; "&amp;C1590))))</f>
        <v/>
      </c>
      <c r="J1590" s="18" t="str">
        <f aca="false">IF(A1590="","",A1590&amp;"|"&amp;COUNTIF(A$2:A1590,A1590))</f>
        <v>X-Ade (Blister 15 pcs)|21</v>
      </c>
      <c r="K1590" s="18" t="n">
        <f aca="false">IF(OR(A1590="",B1590=""),0,IF(COUNTIFS(A$2:A1590,A1590,B$2:B1590,B1590)=1,1,0))</f>
        <v>1</v>
      </c>
    </row>
    <row r="1591" customFormat="false" ht="15" hidden="false" customHeight="false" outlineLevel="0" collapsed="false">
      <c r="A1591" s="15" t="s">
        <v>475</v>
      </c>
      <c r="B1591" s="15" t="s">
        <v>296</v>
      </c>
      <c r="C1591" s="15"/>
      <c r="D1591" s="15"/>
      <c r="F1591" s="18" t="str">
        <f aca="false">IF(B1591="","",IFERROR(INDEX(Materials!$B$2:$B$301,MATCH(B1591,Materials!$A$2:$A$301,0)),""))</f>
        <v>Glidant / Anti-tacking</v>
      </c>
      <c r="G1591" s="18" t="str">
        <f aca="true">IF(AND(A1591="",B1591=""),"",IF(A1591="","Missing product",IF(B1591="","Missing material",IF(COUNTIF(ProductList,A1591)=0,"Product not in Products list",IF(COUNTIF(MaterialList,B1591)=0,"Material not in Materials list","OK")))))</f>
        <v>OK</v>
      </c>
      <c r="H1591" s="18" t="str">
        <f aca="false">IF(F1591="Active",A1591&amp;"|"&amp;COUNTIFS(A$2:A1591,A1591,F$2:F1591,"Active"),"")</f>
        <v/>
      </c>
      <c r="I1591" s="18" t="str">
        <f aca="false">IF(B1591="","",IF(SUMPRODUCT(MAX((A$1:A1590=A1591)*(B$1:B1590=B1591)*ROW(A$1:A1590)))=0,C1591&amp;"",IF(C1591="",INDEX(I$1:I1590,SUMPRODUCT(MAX((A$1:A1590=A1591)*(B$1:B1590=B1591)*ROW(A$1:A1590)))),IF(INDEX(I$1:I1590,SUMPRODUCT(MAX((A$1:A1590=A1591)*(B$1:B1590=B1591)*ROW(A$1:A1590))))="",C1591&amp;"",INDEX(I$1:I1590,SUMPRODUCT(MAX((A$1:A1590=A1591)*(B$1:B1590=B1591)*ROW(A$1:A1590))))&amp;"; "&amp;C1591))))</f>
        <v/>
      </c>
      <c r="J1591" s="18" t="str">
        <f aca="false">IF(A1591="","",A1591&amp;"|"&amp;COUNTIF(A$2:A1591,A1591))</f>
        <v>X-Ade (Blister 15 pcs)|22</v>
      </c>
      <c r="K1591" s="18" t="n">
        <f aca="false">IF(OR(A1591="",B1591=""),0,IF(COUNTIFS(A$2:A1591,A1591,B$2:B1591,B1591)=1,1,0))</f>
        <v>1</v>
      </c>
    </row>
    <row r="1592" customFormat="false" ht="15" hidden="false" customHeight="false" outlineLevel="0" collapsed="false">
      <c r="A1592" s="15" t="s">
        <v>475</v>
      </c>
      <c r="B1592" s="15" t="s">
        <v>303</v>
      </c>
      <c r="C1592" s="15"/>
      <c r="D1592" s="15"/>
      <c r="F1592" s="18" t="str">
        <f aca="false">IF(B1592="","",IFERROR(INDEX(Materials!$B$2:$B$301,MATCH(B1592,Materials!$A$2:$A$301,0)),""))</f>
        <v>Opacifier</v>
      </c>
      <c r="G1592" s="18" t="str">
        <f aca="true">IF(AND(A1592="",B1592=""),"",IF(A1592="","Missing product",IF(B1592="","Missing material",IF(COUNTIF(ProductList,A1592)=0,"Product not in Products list",IF(COUNTIF(MaterialList,B1592)=0,"Material not in Materials list","OK")))))</f>
        <v>OK</v>
      </c>
      <c r="H1592" s="18" t="str">
        <f aca="false">IF(F1592="Active",A1592&amp;"|"&amp;COUNTIFS(A$2:A1592,A1592,F$2:F1592,"Active"),"")</f>
        <v/>
      </c>
      <c r="I1592" s="18" t="str">
        <f aca="false">IF(B1592="","",IF(SUMPRODUCT(MAX((A$1:A1591=A1592)*(B$1:B1591=B1592)*ROW(A$1:A1591)))=0,C1592&amp;"",IF(C1592="",INDEX(I$1:I1591,SUMPRODUCT(MAX((A$1:A1591=A1592)*(B$1:B1591=B1592)*ROW(A$1:A1591)))),IF(INDEX(I$1:I1591,SUMPRODUCT(MAX((A$1:A1591=A1592)*(B$1:B1591=B1592)*ROW(A$1:A1591))))="",C1592&amp;"",INDEX(I$1:I1591,SUMPRODUCT(MAX((A$1:A1591=A1592)*(B$1:B1591=B1592)*ROW(A$1:A1591))))&amp;"; "&amp;C1592))))</f>
        <v/>
      </c>
      <c r="J1592" s="18" t="str">
        <f aca="false">IF(A1592="","",A1592&amp;"|"&amp;COUNTIF(A$2:A1592,A1592))</f>
        <v>X-Ade (Blister 15 pcs)|23</v>
      </c>
      <c r="K1592" s="18" t="n">
        <f aca="false">IF(OR(A1592="",B1592=""),0,IF(COUNTIFS(A$2:A1592,A1592,B$2:B1592,B1592)=1,1,0))</f>
        <v>1</v>
      </c>
    </row>
    <row r="1593" customFormat="false" ht="15" hidden="false" customHeight="false" outlineLevel="0" collapsed="false">
      <c r="A1593" s="15" t="s">
        <v>475</v>
      </c>
      <c r="B1593" s="15" t="s">
        <v>233</v>
      </c>
      <c r="C1593" s="15"/>
      <c r="D1593" s="15"/>
      <c r="F1593" s="18" t="str">
        <f aca="false">IF(B1593="","",IFERROR(INDEX(Materials!$B$2:$B$301,MATCH(B1593,Materials!$A$2:$A$301,0)),""))</f>
        <v>Colorant</v>
      </c>
      <c r="G1593" s="18" t="str">
        <f aca="true">IF(AND(A1593="",B1593=""),"",IF(A1593="","Missing product",IF(B1593="","Missing material",IF(COUNTIF(ProductList,A1593)=0,"Product not in Products list",IF(COUNTIF(MaterialList,B1593)=0,"Material not in Materials list","OK")))))</f>
        <v>OK</v>
      </c>
      <c r="H1593" s="18" t="str">
        <f aca="false">IF(F1593="Active",A1593&amp;"|"&amp;COUNTIFS(A$2:A1593,A1593,F$2:F1593,"Active"),"")</f>
        <v/>
      </c>
      <c r="I1593" s="18" t="str">
        <f aca="false">IF(B1593="","",IF(SUMPRODUCT(MAX((A$1:A1592=A1593)*(B$1:B1592=B1593)*ROW(A$1:A1592)))=0,C1593&amp;"",IF(C1593="",INDEX(I$1:I1592,SUMPRODUCT(MAX((A$1:A1592=A1593)*(B$1:B1592=B1593)*ROW(A$1:A1592)))),IF(INDEX(I$1:I1592,SUMPRODUCT(MAX((A$1:A1592=A1593)*(B$1:B1592=B1593)*ROW(A$1:A1592))))="",C1593&amp;"",INDEX(I$1:I1592,SUMPRODUCT(MAX((A$1:A1592=A1593)*(B$1:B1592=B1593)*ROW(A$1:A1592))))&amp;"; "&amp;C1593))))</f>
        <v/>
      </c>
      <c r="J1593" s="18" t="str">
        <f aca="false">IF(A1593="","",A1593&amp;"|"&amp;COUNTIF(A$2:A1593,A1593))</f>
        <v>X-Ade (Blister 15 pcs)|24</v>
      </c>
      <c r="K1593" s="18" t="n">
        <f aca="false">IF(OR(A1593="",B1593=""),0,IF(COUNTIFS(A$2:A1593,A1593,B$2:B1593,B1593)=1,1,0))</f>
        <v>1</v>
      </c>
    </row>
    <row r="1594" customFormat="false" ht="15" hidden="false" customHeight="false" outlineLevel="0" collapsed="false">
      <c r="A1594" s="15" t="s">
        <v>475</v>
      </c>
      <c r="B1594" s="15" t="s">
        <v>338</v>
      </c>
      <c r="C1594" s="15" t="s">
        <v>494</v>
      </c>
      <c r="D1594" s="15"/>
      <c r="F1594" s="18" t="str">
        <f aca="false">IF(B1594="","",IFERROR(INDEX(Materials!$B$2:$B$301,MATCH(B1594,Materials!$A$2:$A$301,0)),""))</f>
        <v>Solvent</v>
      </c>
      <c r="G1594" s="18" t="str">
        <f aca="true">IF(AND(A1594="",B1594=""),"",IF(A1594="","Missing product",IF(B1594="","Missing material",IF(COUNTIF(ProductList,A1594)=0,"Product not in Products list",IF(COUNTIF(MaterialList,B1594)=0,"Material not in Materials list","OK")))))</f>
        <v>OK</v>
      </c>
      <c r="H1594" s="18" t="str">
        <f aca="false">IF(F1594="Active",A1594&amp;"|"&amp;COUNTIFS(A$2:A1594,A1594,F$2:F1594,"Active"),"")</f>
        <v/>
      </c>
      <c r="I1594" s="18" t="str">
        <f aca="false">IF(B1594="","",IF(SUMPRODUCT(MAX((A$1:A1593=A1594)*(B$1:B1593=B1594)*ROW(A$1:A1593)))=0,C1594&amp;"",IF(C1594="",INDEX(I$1:I1593,SUMPRODUCT(MAX((A$1:A1593=A1594)*(B$1:B1593=B1594)*ROW(A$1:A1593)))),IF(INDEX(I$1:I1593,SUMPRODUCT(MAX((A$1:A1593=A1594)*(B$1:B1593=B1594)*ROW(A$1:A1593))))="",C1594&amp;"",INDEX(I$1:I1593,SUMPRODUCT(MAX((A$1:A1593=A1594)*(B$1:B1593=B1594)*ROW(A$1:A1593))))&amp;"; "&amp;C1594))))</f>
        <v>Binder Solvent; Coating Solvent</v>
      </c>
      <c r="J1594" s="18" t="str">
        <f aca="false">IF(A1594="","",A1594&amp;"|"&amp;COUNTIF(A$2:A1594,A1594))</f>
        <v>X-Ade (Blister 15 pcs)|25</v>
      </c>
      <c r="K1594" s="18" t="n">
        <f aca="false">IF(OR(A1594="",B1594=""),0,IF(COUNTIFS(A$2:A1594,A1594,B$2:B1594,B1594)=1,1,0))</f>
        <v>0</v>
      </c>
    </row>
    <row r="1595" customFormat="false" ht="15" hidden="false" customHeight="false" outlineLevel="0" collapsed="false">
      <c r="A1595" s="15" t="s">
        <v>475</v>
      </c>
      <c r="B1595" s="15" t="s">
        <v>341</v>
      </c>
      <c r="C1595" s="15" t="s">
        <v>494</v>
      </c>
      <c r="D1595" s="15"/>
      <c r="F1595" s="18" t="str">
        <f aca="false">IF(B1595="","",IFERROR(INDEX(Materials!$B$2:$B$301,MATCH(B1595,Materials!$A$2:$A$301,0)),""))</f>
        <v>Solvent</v>
      </c>
      <c r="G1595" s="18" t="str">
        <f aca="true">IF(AND(A1595="",B1595=""),"",IF(A1595="","Missing product",IF(B1595="","Missing material",IF(COUNTIF(ProductList,A1595)=0,"Product not in Products list",IF(COUNTIF(MaterialList,B1595)=0,"Material not in Materials list","OK")))))</f>
        <v>OK</v>
      </c>
      <c r="H1595" s="18" t="str">
        <f aca="false">IF(F1595="Active",A1595&amp;"|"&amp;COUNTIFS(A$2:A1595,A1595,F$2:F1595,"Active"),"")</f>
        <v/>
      </c>
      <c r="I1595" s="18" t="str">
        <f aca="false">IF(B1595="","",IF(SUMPRODUCT(MAX((A$1:A1594=A1595)*(B$1:B1594=B1595)*ROW(A$1:A1594)))=0,C1595&amp;"",IF(C1595="",INDEX(I$1:I1594,SUMPRODUCT(MAX((A$1:A1594=A1595)*(B$1:B1594=B1595)*ROW(A$1:A1594)))),IF(INDEX(I$1:I1594,SUMPRODUCT(MAX((A$1:A1594=A1595)*(B$1:B1594=B1595)*ROW(A$1:A1594))))="",C1595&amp;"",INDEX(I$1:I1594,SUMPRODUCT(MAX((A$1:A1594=A1595)*(B$1:B1594=B1595)*ROW(A$1:A1594))))&amp;"; "&amp;C1595))))</f>
        <v>Binder Solvent; Coating Solvent</v>
      </c>
      <c r="J1595" s="18" t="str">
        <f aca="false">IF(A1595="","",A1595&amp;"|"&amp;COUNTIF(A$2:A1595,A1595))</f>
        <v>X-Ade (Blister 15 pcs)|26</v>
      </c>
      <c r="K1595" s="18" t="n">
        <f aca="false">IF(OR(A1595="",B1595=""),0,IF(COUNTIFS(A$2:A1595,A1595,B$2:B1595,B1595)=1,1,0))</f>
        <v>0</v>
      </c>
    </row>
    <row r="1596" customFormat="false" ht="15" hidden="false" customHeight="false" outlineLevel="0" collapsed="false">
      <c r="A1596" s="15" t="s">
        <v>476</v>
      </c>
      <c r="B1596" s="15" t="s">
        <v>214</v>
      </c>
      <c r="C1596" s="15"/>
      <c r="D1596" s="15"/>
      <c r="F1596" s="18" t="str">
        <f aca="false">IF(B1596="","",IFERROR(INDEX(Materials!$B$2:$B$301,MATCH(B1596,Materials!$A$2:$A$301,0)),""))</f>
        <v>Active</v>
      </c>
      <c r="G1596" s="18" t="str">
        <f aca="true">IF(AND(A1596="",B1596=""),"",IF(A1596="","Missing product",IF(B1596="","Missing material",IF(COUNTIF(ProductList,A1596)=0,"Product not in Products list",IF(COUNTIF(MaterialList,B1596)=0,"Material not in Materials list","OK")))))</f>
        <v>OK</v>
      </c>
      <c r="H1596" s="18" t="str">
        <f aca="false">IF(F1596="Active",A1596&amp;"|"&amp;COUNTIFS(A$2:A1596,A1596,F$2:F1596,"Active"),"")</f>
        <v>X-Ade (Bottle 30 pcs)|1</v>
      </c>
      <c r="I1596" s="18" t="str">
        <f aca="false">IF(B1596="","",IF(SUMPRODUCT(MAX((A$1:A1595=A1596)*(B$1:B1595=B1596)*ROW(A$1:A1595)))=0,C1596&amp;"",IF(C1596="",INDEX(I$1:I1595,SUMPRODUCT(MAX((A$1:A1595=A1596)*(B$1:B1595=B1596)*ROW(A$1:A1595)))),IF(INDEX(I$1:I1595,SUMPRODUCT(MAX((A$1:A1595=A1596)*(B$1:B1595=B1596)*ROW(A$1:A1595))))="",C1596&amp;"",INDEX(I$1:I1595,SUMPRODUCT(MAX((A$1:A1595=A1596)*(B$1:B1595=B1596)*ROW(A$1:A1595))))&amp;"; "&amp;C1596))))</f>
        <v/>
      </c>
      <c r="J1596" s="18" t="str">
        <f aca="false">IF(A1596="","",A1596&amp;"|"&amp;COUNTIF(A$2:A1596,A1596))</f>
        <v>X-Ade (Bottle 30 pcs)|1</v>
      </c>
      <c r="K1596" s="18" t="n">
        <f aca="false">IF(OR(A1596="",B1596=""),0,IF(COUNTIFS(A$2:A1596,A1596,B$2:B1596,B1596)=1,1,0))</f>
        <v>1</v>
      </c>
    </row>
    <row r="1597" customFormat="false" ht="15" hidden="false" customHeight="false" outlineLevel="0" collapsed="false">
      <c r="A1597" s="15" t="s">
        <v>476</v>
      </c>
      <c r="B1597" s="15" t="s">
        <v>158</v>
      </c>
      <c r="C1597" s="15"/>
      <c r="D1597" s="15"/>
      <c r="F1597" s="18" t="str">
        <f aca="false">IF(B1597="","",IFERROR(INDEX(Materials!$B$2:$B$301,MATCH(B1597,Materials!$A$2:$A$301,0)),""))</f>
        <v>Active</v>
      </c>
      <c r="G1597" s="18" t="str">
        <f aca="true">IF(AND(A1597="",B1597=""),"",IF(A1597="","Missing product",IF(B1597="","Missing material",IF(COUNTIF(ProductList,A1597)=0,"Product not in Products list",IF(COUNTIF(MaterialList,B1597)=0,"Material not in Materials list","OK")))))</f>
        <v>OK</v>
      </c>
      <c r="H1597" s="18" t="str">
        <f aca="false">IF(F1597="Active",A1597&amp;"|"&amp;COUNTIFS(A$2:A1597,A1597,F$2:F1597,"Active"),"")</f>
        <v>X-Ade (Bottle 30 pcs)|2</v>
      </c>
      <c r="I1597" s="18" t="str">
        <f aca="false">IF(B1597="","",IF(SUMPRODUCT(MAX((A$1:A1596=A1597)*(B$1:B1596=B1597)*ROW(A$1:A1596)))=0,C1597&amp;"",IF(C1597="",INDEX(I$1:I1596,SUMPRODUCT(MAX((A$1:A1596=A1597)*(B$1:B1596=B1597)*ROW(A$1:A1596)))),IF(INDEX(I$1:I1596,SUMPRODUCT(MAX((A$1:A1596=A1597)*(B$1:B1596=B1597)*ROW(A$1:A1596))))="",C1597&amp;"",INDEX(I$1:I1596,SUMPRODUCT(MAX((A$1:A1596=A1597)*(B$1:B1596=B1597)*ROW(A$1:A1596))))&amp;"; "&amp;C1597))))</f>
        <v/>
      </c>
      <c r="J1597" s="18" t="str">
        <f aca="false">IF(A1597="","",A1597&amp;"|"&amp;COUNTIF(A$2:A1597,A1597))</f>
        <v>X-Ade (Bottle 30 pcs)|2</v>
      </c>
      <c r="K1597" s="18" t="n">
        <f aca="false">IF(OR(A1597="",B1597=""),0,IF(COUNTIFS(A$2:A1597,A1597,B$2:B1597,B1597)=1,1,0))</f>
        <v>1</v>
      </c>
    </row>
    <row r="1598" customFormat="false" ht="15" hidden="false" customHeight="false" outlineLevel="0" collapsed="false">
      <c r="A1598" s="15" t="s">
        <v>476</v>
      </c>
      <c r="B1598" s="15" t="s">
        <v>206</v>
      </c>
      <c r="C1598" s="15"/>
      <c r="D1598" s="15"/>
      <c r="F1598" s="18" t="str">
        <f aca="false">IF(B1598="","",IFERROR(INDEX(Materials!$B$2:$B$301,MATCH(B1598,Materials!$A$2:$A$301,0)),""))</f>
        <v>Active</v>
      </c>
      <c r="G1598" s="18" t="str">
        <f aca="true">IF(AND(A1598="",B1598=""),"",IF(A1598="","Missing product",IF(B1598="","Missing material",IF(COUNTIF(ProductList,A1598)=0,"Product not in Products list",IF(COUNTIF(MaterialList,B1598)=0,"Material not in Materials list","OK")))))</f>
        <v>OK</v>
      </c>
      <c r="H1598" s="18" t="str">
        <f aca="false">IF(F1598="Active",A1598&amp;"|"&amp;COUNTIFS(A$2:A1598,A1598,F$2:F1598,"Active"),"")</f>
        <v>X-Ade (Bottle 30 pcs)|3</v>
      </c>
      <c r="I1598" s="18" t="str">
        <f aca="false">IF(B1598="","",IF(SUMPRODUCT(MAX((A$1:A1597=A1598)*(B$1:B1597=B1598)*ROW(A$1:A1597)))=0,C1598&amp;"",IF(C1598="",INDEX(I$1:I1597,SUMPRODUCT(MAX((A$1:A1597=A1598)*(B$1:B1597=B1598)*ROW(A$1:A1597)))),IF(INDEX(I$1:I1597,SUMPRODUCT(MAX((A$1:A1597=A1598)*(B$1:B1597=B1598)*ROW(A$1:A1597))))="",C1598&amp;"",INDEX(I$1:I1597,SUMPRODUCT(MAX((A$1:A1597=A1598)*(B$1:B1597=B1598)*ROW(A$1:A1597))))&amp;"; "&amp;C1598))))</f>
        <v/>
      </c>
      <c r="J1598" s="18" t="str">
        <f aca="false">IF(A1598="","",A1598&amp;"|"&amp;COUNTIF(A$2:A1598,A1598))</f>
        <v>X-Ade (Bottle 30 pcs)|3</v>
      </c>
      <c r="K1598" s="18" t="n">
        <f aca="false">IF(OR(A1598="",B1598=""),0,IF(COUNTIFS(A$2:A1598,A1598,B$2:B1598,B1598)=1,1,0))</f>
        <v>1</v>
      </c>
    </row>
    <row r="1599" customFormat="false" ht="15" hidden="false" customHeight="false" outlineLevel="0" collapsed="false">
      <c r="A1599" s="15" t="s">
        <v>476</v>
      </c>
      <c r="B1599" s="15" t="s">
        <v>117</v>
      </c>
      <c r="C1599" s="15"/>
      <c r="D1599" s="15"/>
      <c r="F1599" s="18" t="str">
        <f aca="false">IF(B1599="","",IFERROR(INDEX(Materials!$B$2:$B$301,MATCH(B1599,Materials!$A$2:$A$301,0)),""))</f>
        <v>Active</v>
      </c>
      <c r="G1599" s="18" t="str">
        <f aca="true">IF(AND(A1599="",B1599=""),"",IF(A1599="","Missing product",IF(B1599="","Missing material",IF(COUNTIF(ProductList,A1599)=0,"Product not in Products list",IF(COUNTIF(MaterialList,B1599)=0,"Material not in Materials list","OK")))))</f>
        <v>OK</v>
      </c>
      <c r="H1599" s="18" t="str">
        <f aca="false">IF(F1599="Active",A1599&amp;"|"&amp;COUNTIFS(A$2:A1599,A1599,F$2:F1599,"Active"),"")</f>
        <v>X-Ade (Bottle 30 pcs)|4</v>
      </c>
      <c r="I1599" s="18" t="str">
        <f aca="false">IF(B1599="","",IF(SUMPRODUCT(MAX((A$1:A1598=A1599)*(B$1:B1598=B1599)*ROW(A$1:A1598)))=0,C1599&amp;"",IF(C1599="",INDEX(I$1:I1598,SUMPRODUCT(MAX((A$1:A1598=A1599)*(B$1:B1598=B1599)*ROW(A$1:A1598)))),IF(INDEX(I$1:I1598,SUMPRODUCT(MAX((A$1:A1598=A1599)*(B$1:B1598=B1599)*ROW(A$1:A1598))))="",C1599&amp;"",INDEX(I$1:I1598,SUMPRODUCT(MAX((A$1:A1598=A1599)*(B$1:B1598=B1599)*ROW(A$1:A1598))))&amp;"; "&amp;C1599))))</f>
        <v/>
      </c>
      <c r="J1599" s="18" t="str">
        <f aca="false">IF(A1599="","",A1599&amp;"|"&amp;COUNTIF(A$2:A1599,A1599))</f>
        <v>X-Ade (Bottle 30 pcs)|4</v>
      </c>
      <c r="K1599" s="18" t="n">
        <f aca="false">IF(OR(A1599="",B1599=""),0,IF(COUNTIFS(A$2:A1599,A1599,B$2:B1599,B1599)=1,1,0))</f>
        <v>1</v>
      </c>
    </row>
    <row r="1600" customFormat="false" ht="15" hidden="false" customHeight="false" outlineLevel="0" collapsed="false">
      <c r="A1600" s="15" t="s">
        <v>476</v>
      </c>
      <c r="B1600" s="15" t="s">
        <v>197</v>
      </c>
      <c r="C1600" s="15"/>
      <c r="D1600" s="15"/>
      <c r="F1600" s="18" t="str">
        <f aca="false">IF(B1600="","",IFERROR(INDEX(Materials!$B$2:$B$301,MATCH(B1600,Materials!$A$2:$A$301,0)),""))</f>
        <v>Active</v>
      </c>
      <c r="G1600" s="18" t="str">
        <f aca="true">IF(AND(A1600="",B1600=""),"",IF(A1600="","Missing product",IF(B1600="","Missing material",IF(COUNTIF(ProductList,A1600)=0,"Product not in Products list",IF(COUNTIF(MaterialList,B1600)=0,"Material not in Materials list","OK")))))</f>
        <v>OK</v>
      </c>
      <c r="H1600" s="18" t="str">
        <f aca="false">IF(F1600="Active",A1600&amp;"|"&amp;COUNTIFS(A$2:A1600,A1600,F$2:F1600,"Active"),"")</f>
        <v>X-Ade (Bottle 30 pcs)|5</v>
      </c>
      <c r="I1600" s="18" t="str">
        <f aca="false">IF(B1600="","",IF(SUMPRODUCT(MAX((A$1:A1599=A1600)*(B$1:B1599=B1600)*ROW(A$1:A1599)))=0,C1600&amp;"",IF(C1600="",INDEX(I$1:I1599,SUMPRODUCT(MAX((A$1:A1599=A1600)*(B$1:B1599=B1600)*ROW(A$1:A1599)))),IF(INDEX(I$1:I1599,SUMPRODUCT(MAX((A$1:A1599=A1600)*(B$1:B1599=B1600)*ROW(A$1:A1599))))="",C1600&amp;"",INDEX(I$1:I1599,SUMPRODUCT(MAX((A$1:A1599=A1600)*(B$1:B1599=B1600)*ROW(A$1:A1599))))&amp;"; "&amp;C1600))))</f>
        <v/>
      </c>
      <c r="J1600" s="18" t="str">
        <f aca="false">IF(A1600="","",A1600&amp;"|"&amp;COUNTIF(A$2:A1600,A1600))</f>
        <v>X-Ade (Bottle 30 pcs)|5</v>
      </c>
      <c r="K1600" s="18" t="n">
        <f aca="false">IF(OR(A1600="",B1600=""),0,IF(COUNTIFS(A$2:A1600,A1600,B$2:B1600,B1600)=1,1,0))</f>
        <v>1</v>
      </c>
    </row>
    <row r="1601" customFormat="false" ht="15" hidden="false" customHeight="false" outlineLevel="0" collapsed="false">
      <c r="A1601" s="15" t="s">
        <v>476</v>
      </c>
      <c r="B1601" s="15" t="s">
        <v>177</v>
      </c>
      <c r="C1601" s="15"/>
      <c r="D1601" s="15"/>
      <c r="F1601" s="18" t="str">
        <f aca="false">IF(B1601="","",IFERROR(INDEX(Materials!$B$2:$B$301,MATCH(B1601,Materials!$A$2:$A$301,0)),""))</f>
        <v>Active</v>
      </c>
      <c r="G1601" s="18" t="str">
        <f aca="true">IF(AND(A1601="",B1601=""),"",IF(A1601="","Missing product",IF(B1601="","Missing material",IF(COUNTIF(ProductList,A1601)=0,"Product not in Products list",IF(COUNTIF(MaterialList,B1601)=0,"Material not in Materials list","OK")))))</f>
        <v>OK</v>
      </c>
      <c r="H1601" s="18" t="str">
        <f aca="false">IF(F1601="Active",A1601&amp;"|"&amp;COUNTIFS(A$2:A1601,A1601,F$2:F1601,"Active"),"")</f>
        <v>X-Ade (Bottle 30 pcs)|6</v>
      </c>
      <c r="I1601" s="18" t="str">
        <f aca="false">IF(B1601="","",IF(SUMPRODUCT(MAX((A$1:A1600=A1601)*(B$1:B1600=B1601)*ROW(A$1:A1600)))=0,C1601&amp;"",IF(C1601="",INDEX(I$1:I1600,SUMPRODUCT(MAX((A$1:A1600=A1601)*(B$1:B1600=B1601)*ROW(A$1:A1600)))),IF(INDEX(I$1:I1600,SUMPRODUCT(MAX((A$1:A1600=A1601)*(B$1:B1600=B1601)*ROW(A$1:A1600))))="",C1601&amp;"",INDEX(I$1:I1600,SUMPRODUCT(MAX((A$1:A1600=A1601)*(B$1:B1600=B1601)*ROW(A$1:A1600))))&amp;"; "&amp;C1601))))</f>
        <v/>
      </c>
      <c r="J1601" s="18" t="str">
        <f aca="false">IF(A1601="","",A1601&amp;"|"&amp;COUNTIF(A$2:A1601,A1601))</f>
        <v>X-Ade (Bottle 30 pcs)|6</v>
      </c>
      <c r="K1601" s="18" t="n">
        <f aca="false">IF(OR(A1601="",B1601=""),0,IF(COUNTIFS(A$2:A1601,A1601,B$2:B1601,B1601)=1,1,0))</f>
        <v>1</v>
      </c>
    </row>
    <row r="1602" customFormat="false" ht="15" hidden="false" customHeight="false" outlineLevel="0" collapsed="false">
      <c r="A1602" s="15" t="s">
        <v>476</v>
      </c>
      <c r="B1602" s="15" t="s">
        <v>219</v>
      </c>
      <c r="C1602" s="15" t="s">
        <v>489</v>
      </c>
      <c r="D1602" s="15"/>
      <c r="F1602" s="18" t="str">
        <f aca="false">IF(B1602="","",IFERROR(INDEX(Materials!$B$2:$B$301,MATCH(B1602,Materials!$A$2:$A$301,0)),""))</f>
        <v>Binder</v>
      </c>
      <c r="G1602" s="18" t="str">
        <f aca="true">IF(AND(A1602="",B1602=""),"",IF(A1602="","Missing product",IF(B1602="","Missing material",IF(COUNTIF(ProductList,A1602)=0,"Product not in Products list",IF(COUNTIF(MaterialList,B1602)=0,"Material not in Materials list","OK")))))</f>
        <v>OK</v>
      </c>
      <c r="H1602" s="18" t="str">
        <f aca="false">IF(F1602="Active",A1602&amp;"|"&amp;COUNTIFS(A$2:A1602,A1602,F$2:F1602,"Active"),"")</f>
        <v/>
      </c>
      <c r="I1602" s="18" t="str">
        <f aca="false">IF(B1602="","",IF(SUMPRODUCT(MAX((A$1:A1601=A1602)*(B$1:B1601=B1602)*ROW(A$1:A1601)))=0,C1602&amp;"",IF(C1602="",INDEX(I$1:I1601,SUMPRODUCT(MAX((A$1:A1601=A1602)*(B$1:B1601=B1602)*ROW(A$1:A1601)))),IF(INDEX(I$1:I1601,SUMPRODUCT(MAX((A$1:A1601=A1602)*(B$1:B1601=B1602)*ROW(A$1:A1601))))="",C1602&amp;"",INDEX(I$1:I1601,SUMPRODUCT(MAX((A$1:A1601=A1602)*(B$1:B1601=B1602)*ROW(A$1:A1601))))&amp;"; "&amp;C1602))))</f>
        <v>Intra-granular</v>
      </c>
      <c r="J1602" s="18" t="str">
        <f aca="false">IF(A1602="","",A1602&amp;"|"&amp;COUNTIF(A$2:A1602,A1602))</f>
        <v>X-Ade (Bottle 30 pcs)|7</v>
      </c>
      <c r="K1602" s="18" t="n">
        <f aca="false">IF(OR(A1602="",B1602=""),0,IF(COUNTIFS(A$2:A1602,A1602,B$2:B1602,B1602)=1,1,0))</f>
        <v>1</v>
      </c>
    </row>
    <row r="1603" customFormat="false" ht="15" hidden="false" customHeight="false" outlineLevel="0" collapsed="false">
      <c r="A1603" s="15" t="s">
        <v>476</v>
      </c>
      <c r="B1603" s="15" t="s">
        <v>260</v>
      </c>
      <c r="C1603" s="15"/>
      <c r="D1603" s="15"/>
      <c r="F1603" s="18" t="str">
        <f aca="false">IF(B1603="","",IFERROR(INDEX(Materials!$B$2:$B$301,MATCH(B1603,Materials!$A$2:$A$301,0)),""))</f>
        <v>Filler / Diluent</v>
      </c>
      <c r="G1603" s="18" t="str">
        <f aca="true">IF(AND(A1603="",B1603=""),"",IF(A1603="","Missing product",IF(B1603="","Missing material",IF(COUNTIF(ProductList,A1603)=0,"Product not in Products list",IF(COUNTIF(MaterialList,B1603)=0,"Material not in Materials list","OK")))))</f>
        <v>OK</v>
      </c>
      <c r="H1603" s="18" t="str">
        <f aca="false">IF(F1603="Active",A1603&amp;"|"&amp;COUNTIFS(A$2:A1603,A1603,F$2:F1603,"Active"),"")</f>
        <v/>
      </c>
      <c r="I1603" s="18" t="str">
        <f aca="false">IF(B1603="","",IF(SUMPRODUCT(MAX((A$1:A1602=A1603)*(B$1:B1602=B1603)*ROW(A$1:A1602)))=0,C1603&amp;"",IF(C1603="",INDEX(I$1:I1602,SUMPRODUCT(MAX((A$1:A1602=A1603)*(B$1:B1602=B1603)*ROW(A$1:A1602)))),IF(INDEX(I$1:I1602,SUMPRODUCT(MAX((A$1:A1602=A1603)*(B$1:B1602=B1603)*ROW(A$1:A1602))))="",C1603&amp;"",INDEX(I$1:I1602,SUMPRODUCT(MAX((A$1:A1602=A1603)*(B$1:B1602=B1603)*ROW(A$1:A1602))))&amp;"; "&amp;C1603))))</f>
        <v/>
      </c>
      <c r="J1603" s="18" t="str">
        <f aca="false">IF(A1603="","",A1603&amp;"|"&amp;COUNTIF(A$2:A1603,A1603))</f>
        <v>X-Ade (Bottle 30 pcs)|8</v>
      </c>
      <c r="K1603" s="18" t="n">
        <f aca="false">IF(OR(A1603="",B1603=""),0,IF(COUNTIFS(A$2:A1603,A1603,B$2:B1603,B1603)=1,1,0))</f>
        <v>1</v>
      </c>
    </row>
    <row r="1604" customFormat="false" ht="15" hidden="false" customHeight="false" outlineLevel="0" collapsed="false">
      <c r="A1604" s="15" t="s">
        <v>476</v>
      </c>
      <c r="B1604" s="15" t="s">
        <v>270</v>
      </c>
      <c r="C1604" s="15"/>
      <c r="D1604" s="15"/>
      <c r="F1604" s="18" t="str">
        <f aca="false">IF(B1604="","",IFERROR(INDEX(Materials!$B$2:$B$301,MATCH(B1604,Materials!$A$2:$A$301,0)),""))</f>
        <v>Filler / Diluent</v>
      </c>
      <c r="G1604" s="18" t="str">
        <f aca="true">IF(AND(A1604="",B1604=""),"",IF(A1604="","Missing product",IF(B1604="","Missing material",IF(COUNTIF(ProductList,A1604)=0,"Product not in Products list",IF(COUNTIF(MaterialList,B1604)=0,"Material not in Materials list","OK")))))</f>
        <v>OK</v>
      </c>
      <c r="H1604" s="18" t="str">
        <f aca="false">IF(F1604="Active",A1604&amp;"|"&amp;COUNTIFS(A$2:A1604,A1604,F$2:F1604,"Active"),"")</f>
        <v/>
      </c>
      <c r="I1604" s="18" t="str">
        <f aca="false">IF(B1604="","",IF(SUMPRODUCT(MAX((A$1:A1603=A1604)*(B$1:B1603=B1604)*ROW(A$1:A1603)))=0,C1604&amp;"",IF(C1604="",INDEX(I$1:I1603,SUMPRODUCT(MAX((A$1:A1603=A1604)*(B$1:B1603=B1604)*ROW(A$1:A1603)))),IF(INDEX(I$1:I1603,SUMPRODUCT(MAX((A$1:A1603=A1604)*(B$1:B1603=B1604)*ROW(A$1:A1603))))="",C1604&amp;"",INDEX(I$1:I1603,SUMPRODUCT(MAX((A$1:A1603=A1604)*(B$1:B1603=B1604)*ROW(A$1:A1603))))&amp;"; "&amp;C1604))))</f>
        <v/>
      </c>
      <c r="J1604" s="18" t="str">
        <f aca="false">IF(A1604="","",A1604&amp;"|"&amp;COUNTIF(A$2:A1604,A1604))</f>
        <v>X-Ade (Bottle 30 pcs)|9</v>
      </c>
      <c r="K1604" s="18" t="n">
        <f aca="false">IF(OR(A1604="",B1604=""),0,IF(COUNTIFS(A$2:A1604,A1604,B$2:B1604,B1604)=1,1,0))</f>
        <v>1</v>
      </c>
    </row>
    <row r="1605" customFormat="false" ht="15" hidden="false" customHeight="false" outlineLevel="0" collapsed="false">
      <c r="A1605" s="15" t="s">
        <v>476</v>
      </c>
      <c r="B1605" s="15" t="s">
        <v>219</v>
      </c>
      <c r="C1605" s="15" t="s">
        <v>220</v>
      </c>
      <c r="D1605" s="15"/>
      <c r="F1605" s="18" t="str">
        <f aca="false">IF(B1605="","",IFERROR(INDEX(Materials!$B$2:$B$301,MATCH(B1605,Materials!$A$2:$A$301,0)),""))</f>
        <v>Binder</v>
      </c>
      <c r="G1605" s="18" t="str">
        <f aca="true">IF(AND(A1605="",B1605=""),"",IF(A1605="","Missing product",IF(B1605="","Missing material",IF(COUNTIF(ProductList,A1605)=0,"Product not in Products list",IF(COUNTIF(MaterialList,B1605)=0,"Material not in Materials list","OK")))))</f>
        <v>OK</v>
      </c>
      <c r="H1605" s="18" t="str">
        <f aca="false">IF(F1605="Active",A1605&amp;"|"&amp;COUNTIFS(A$2:A1605,A1605,F$2:F1605,"Active"),"")</f>
        <v/>
      </c>
      <c r="I1605" s="18" t="str">
        <f aca="false">IF(B1605="","",IF(SUMPRODUCT(MAX((A$1:A1604=A1605)*(B$1:B1604=B1605)*ROW(A$1:A1604)))=0,C1605&amp;"",IF(C1605="",INDEX(I$1:I1604,SUMPRODUCT(MAX((A$1:A1604=A1605)*(B$1:B1604=B1605)*ROW(A$1:A1604)))),IF(INDEX(I$1:I1604,SUMPRODUCT(MAX((A$1:A1604=A1605)*(B$1:B1604=B1605)*ROW(A$1:A1604))))="",C1605&amp;"",INDEX(I$1:I1604,SUMPRODUCT(MAX((A$1:A1604=A1605)*(B$1:B1604=B1605)*ROW(A$1:A1604))))&amp;"; "&amp;C1605))))</f>
        <v>Intra-granular; Binder</v>
      </c>
      <c r="J1605" s="18" t="str">
        <f aca="false">IF(A1605="","",A1605&amp;"|"&amp;COUNTIF(A$2:A1605,A1605))</f>
        <v>X-Ade (Bottle 30 pcs)|10</v>
      </c>
      <c r="K1605" s="18" t="n">
        <f aca="false">IF(OR(A1605="",B1605=""),0,IF(COUNTIFS(A$2:A1605,A1605,B$2:B1605,B1605)=1,1,0))</f>
        <v>0</v>
      </c>
    </row>
    <row r="1606" customFormat="false" ht="15" hidden="false" customHeight="false" outlineLevel="0" collapsed="false">
      <c r="A1606" s="15" t="s">
        <v>476</v>
      </c>
      <c r="B1606" s="15" t="s">
        <v>190</v>
      </c>
      <c r="C1606" s="15"/>
      <c r="D1606" s="15"/>
      <c r="F1606" s="18" t="str">
        <f aca="false">IF(B1606="","",IFERROR(INDEX(Materials!$B$2:$B$301,MATCH(B1606,Materials!$A$2:$A$301,0)),""))</f>
        <v>Active</v>
      </c>
      <c r="G1606" s="18" t="str">
        <f aca="true">IF(AND(A1606="",B1606=""),"",IF(A1606="","Missing product",IF(B1606="","Missing material",IF(COUNTIF(ProductList,A1606)=0,"Product not in Products list",IF(COUNTIF(MaterialList,B1606)=0,"Material not in Materials list","OK")))))</f>
        <v>OK</v>
      </c>
      <c r="H1606" s="18" t="str">
        <f aca="false">IF(F1606="Active",A1606&amp;"|"&amp;COUNTIFS(A$2:A1606,A1606,F$2:F1606,"Active"),"")</f>
        <v>X-Ade (Bottle 30 pcs)|7</v>
      </c>
      <c r="I1606" s="18" t="str">
        <f aca="false">IF(B1606="","",IF(SUMPRODUCT(MAX((A$1:A1605=A1606)*(B$1:B1605=B1606)*ROW(A$1:A1605)))=0,C1606&amp;"",IF(C1606="",INDEX(I$1:I1605,SUMPRODUCT(MAX((A$1:A1605=A1606)*(B$1:B1605=B1606)*ROW(A$1:A1605)))),IF(INDEX(I$1:I1605,SUMPRODUCT(MAX((A$1:A1605=A1606)*(B$1:B1605=B1606)*ROW(A$1:A1605))))="",C1606&amp;"",INDEX(I$1:I1605,SUMPRODUCT(MAX((A$1:A1605=A1606)*(B$1:B1605=B1606)*ROW(A$1:A1605))))&amp;"; "&amp;C1606))))</f>
        <v/>
      </c>
      <c r="J1606" s="18" t="str">
        <f aca="false">IF(A1606="","",A1606&amp;"|"&amp;COUNTIF(A$2:A1606,A1606))</f>
        <v>X-Ade (Bottle 30 pcs)|11</v>
      </c>
      <c r="K1606" s="18" t="n">
        <f aca="false">IF(OR(A1606="",B1606=""),0,IF(COUNTIFS(A$2:A1606,A1606,B$2:B1606,B1606)=1,1,0))</f>
        <v>1</v>
      </c>
    </row>
    <row r="1607" customFormat="false" ht="15" hidden="false" customHeight="false" outlineLevel="0" collapsed="false">
      <c r="A1607" s="15" t="s">
        <v>476</v>
      </c>
      <c r="B1607" s="15" t="s">
        <v>338</v>
      </c>
      <c r="C1607" s="15" t="s">
        <v>491</v>
      </c>
      <c r="D1607" s="15"/>
      <c r="F1607" s="18" t="str">
        <f aca="false">IF(B1607="","",IFERROR(INDEX(Materials!$B$2:$B$301,MATCH(B1607,Materials!$A$2:$A$301,0)),""))</f>
        <v>Solvent</v>
      </c>
      <c r="G1607" s="18" t="str">
        <f aca="true">IF(AND(A1607="",B1607=""),"",IF(A1607="","Missing product",IF(B1607="","Missing material",IF(COUNTIF(ProductList,A1607)=0,"Product not in Products list",IF(COUNTIF(MaterialList,B1607)=0,"Material not in Materials list","OK")))))</f>
        <v>OK</v>
      </c>
      <c r="H1607" s="18" t="str">
        <f aca="false">IF(F1607="Active",A1607&amp;"|"&amp;COUNTIFS(A$2:A1607,A1607,F$2:F1607,"Active"),"")</f>
        <v/>
      </c>
      <c r="I1607" s="18" t="str">
        <f aca="false">IF(B1607="","",IF(SUMPRODUCT(MAX((A$1:A1606=A1607)*(B$1:B1606=B1607)*ROW(A$1:A1606)))=0,C1607&amp;"",IF(C1607="",INDEX(I$1:I1606,SUMPRODUCT(MAX((A$1:A1606=A1607)*(B$1:B1606=B1607)*ROW(A$1:A1606)))),IF(INDEX(I$1:I1606,SUMPRODUCT(MAX((A$1:A1606=A1607)*(B$1:B1606=B1607)*ROW(A$1:A1606))))="",C1607&amp;"",INDEX(I$1:I1606,SUMPRODUCT(MAX((A$1:A1606=A1607)*(B$1:B1606=B1607)*ROW(A$1:A1606))))&amp;"; "&amp;C1607))))</f>
        <v>Binder Solvent</v>
      </c>
      <c r="J1607" s="18" t="str">
        <f aca="false">IF(A1607="","",A1607&amp;"|"&amp;COUNTIF(A$2:A1607,A1607))</f>
        <v>X-Ade (Bottle 30 pcs)|12</v>
      </c>
      <c r="K1607" s="18" t="n">
        <f aca="false">IF(OR(A1607="",B1607=""),0,IF(COUNTIFS(A$2:A1607,A1607,B$2:B1607,B1607)=1,1,0))</f>
        <v>1</v>
      </c>
    </row>
    <row r="1608" customFormat="false" ht="15" hidden="false" customHeight="false" outlineLevel="0" collapsed="false">
      <c r="A1608" s="15" t="s">
        <v>476</v>
      </c>
      <c r="B1608" s="15" t="s">
        <v>341</v>
      </c>
      <c r="C1608" s="15" t="s">
        <v>491</v>
      </c>
      <c r="D1608" s="15"/>
      <c r="F1608" s="18" t="str">
        <f aca="false">IF(B1608="","",IFERROR(INDEX(Materials!$B$2:$B$301,MATCH(B1608,Materials!$A$2:$A$301,0)),""))</f>
        <v>Solvent</v>
      </c>
      <c r="G1608" s="18" t="str">
        <f aca="true">IF(AND(A1608="",B1608=""),"",IF(A1608="","Missing product",IF(B1608="","Missing material",IF(COUNTIF(ProductList,A1608)=0,"Product not in Products list",IF(COUNTIF(MaterialList,B1608)=0,"Material not in Materials list","OK")))))</f>
        <v>OK</v>
      </c>
      <c r="H1608" s="18" t="str">
        <f aca="false">IF(F1608="Active",A1608&amp;"|"&amp;COUNTIFS(A$2:A1608,A1608,F$2:F1608,"Active"),"")</f>
        <v/>
      </c>
      <c r="I1608" s="18" t="str">
        <f aca="false">IF(B1608="","",IF(SUMPRODUCT(MAX((A$1:A1607=A1608)*(B$1:B1607=B1608)*ROW(A$1:A1607)))=0,C1608&amp;"",IF(C1608="",INDEX(I$1:I1607,SUMPRODUCT(MAX((A$1:A1607=A1608)*(B$1:B1607=B1608)*ROW(A$1:A1607)))),IF(INDEX(I$1:I1607,SUMPRODUCT(MAX((A$1:A1607=A1608)*(B$1:B1607=B1608)*ROW(A$1:A1607))))="",C1608&amp;"",INDEX(I$1:I1607,SUMPRODUCT(MAX((A$1:A1607=A1608)*(B$1:B1607=B1608)*ROW(A$1:A1607))))&amp;"; "&amp;C1608))))</f>
        <v>Binder Solvent</v>
      </c>
      <c r="J1608" s="18" t="str">
        <f aca="false">IF(A1608="","",A1608&amp;"|"&amp;COUNTIF(A$2:A1608,A1608))</f>
        <v>X-Ade (Bottle 30 pcs)|13</v>
      </c>
      <c r="K1608" s="18" t="n">
        <f aca="false">IF(OR(A1608="",B1608=""),0,IF(COUNTIFS(A$2:A1608,A1608,B$2:B1608,B1608)=1,1,0))</f>
        <v>1</v>
      </c>
    </row>
    <row r="1609" customFormat="false" ht="15" hidden="false" customHeight="false" outlineLevel="0" collapsed="false">
      <c r="A1609" s="15" t="s">
        <v>476</v>
      </c>
      <c r="B1609" s="15" t="s">
        <v>171</v>
      </c>
      <c r="C1609" s="15"/>
      <c r="D1609" s="15"/>
      <c r="F1609" s="18" t="str">
        <f aca="false">IF(B1609="","",IFERROR(INDEX(Materials!$B$2:$B$301,MATCH(B1609,Materials!$A$2:$A$301,0)),""))</f>
        <v>Active</v>
      </c>
      <c r="G1609" s="18" t="str">
        <f aca="true">IF(AND(A1609="",B1609=""),"",IF(A1609="","Missing product",IF(B1609="","Missing material",IF(COUNTIF(ProductList,A1609)=0,"Product not in Products list",IF(COUNTIF(MaterialList,B1609)=0,"Material not in Materials list","OK")))))</f>
        <v>OK</v>
      </c>
      <c r="H1609" s="18" t="str">
        <f aca="false">IF(F1609="Active",A1609&amp;"|"&amp;COUNTIFS(A$2:A1609,A1609,F$2:F1609,"Active"),"")</f>
        <v>X-Ade (Bottle 30 pcs)|8</v>
      </c>
      <c r="I1609" s="18" t="str">
        <f aca="false">IF(B1609="","",IF(SUMPRODUCT(MAX((A$1:A1608=A1609)*(B$1:B1608=B1609)*ROW(A$1:A1608)))=0,C1609&amp;"",IF(C1609="",INDEX(I$1:I1608,SUMPRODUCT(MAX((A$1:A1608=A1609)*(B$1:B1608=B1609)*ROW(A$1:A1608)))),IF(INDEX(I$1:I1608,SUMPRODUCT(MAX((A$1:A1608=A1609)*(B$1:B1608=B1609)*ROW(A$1:A1608))))="",C1609&amp;"",INDEX(I$1:I1608,SUMPRODUCT(MAX((A$1:A1608=A1609)*(B$1:B1608=B1609)*ROW(A$1:A1608))))&amp;"; "&amp;C1609))))</f>
        <v/>
      </c>
      <c r="J1609" s="18" t="str">
        <f aca="false">IF(A1609="","",A1609&amp;"|"&amp;COUNTIF(A$2:A1609,A1609))</f>
        <v>X-Ade (Bottle 30 pcs)|14</v>
      </c>
      <c r="K1609" s="18" t="n">
        <f aca="false">IF(OR(A1609="",B1609=""),0,IF(COUNTIFS(A$2:A1609,A1609,B$2:B1609,B1609)=1,1,0))</f>
        <v>1</v>
      </c>
    </row>
    <row r="1610" customFormat="false" ht="15" hidden="false" customHeight="false" outlineLevel="0" collapsed="false">
      <c r="A1610" s="15" t="s">
        <v>476</v>
      </c>
      <c r="B1610" s="15" t="s">
        <v>186</v>
      </c>
      <c r="C1610" s="15"/>
      <c r="D1610" s="15"/>
      <c r="F1610" s="18" t="str">
        <f aca="false">IF(B1610="","",IFERROR(INDEX(Materials!$B$2:$B$301,MATCH(B1610,Materials!$A$2:$A$301,0)),""))</f>
        <v>Active</v>
      </c>
      <c r="G1610" s="18" t="str">
        <f aca="true">IF(AND(A1610="",B1610=""),"",IF(A1610="","Missing product",IF(B1610="","Missing material",IF(COUNTIF(ProductList,A1610)=0,"Product not in Products list",IF(COUNTIF(MaterialList,B1610)=0,"Material not in Materials list","OK")))))</f>
        <v>OK</v>
      </c>
      <c r="H1610" s="18" t="str">
        <f aca="false">IF(F1610="Active",A1610&amp;"|"&amp;COUNTIFS(A$2:A1610,A1610,F$2:F1610,"Active"),"")</f>
        <v>X-Ade (Bottle 30 pcs)|9</v>
      </c>
      <c r="I1610" s="18" t="str">
        <f aca="false">IF(B1610="","",IF(SUMPRODUCT(MAX((A$1:A1609=A1610)*(B$1:B1609=B1610)*ROW(A$1:A1609)))=0,C1610&amp;"",IF(C1610="",INDEX(I$1:I1609,SUMPRODUCT(MAX((A$1:A1609=A1610)*(B$1:B1609=B1610)*ROW(A$1:A1609)))),IF(INDEX(I$1:I1609,SUMPRODUCT(MAX((A$1:A1609=A1610)*(B$1:B1609=B1610)*ROW(A$1:A1609))))="",C1610&amp;"",INDEX(I$1:I1609,SUMPRODUCT(MAX((A$1:A1609=A1610)*(B$1:B1609=B1610)*ROW(A$1:A1609))))&amp;"; "&amp;C1610))))</f>
        <v/>
      </c>
      <c r="J1610" s="18" t="str">
        <f aca="false">IF(A1610="","",A1610&amp;"|"&amp;COUNTIF(A$2:A1610,A1610))</f>
        <v>X-Ade (Bottle 30 pcs)|15</v>
      </c>
      <c r="K1610" s="18" t="n">
        <f aca="false">IF(OR(A1610="",B1610=""),0,IF(COUNTIFS(A$2:A1610,A1610,B$2:B1610,B1610)=1,1,0))</f>
        <v>1</v>
      </c>
    </row>
    <row r="1611" customFormat="false" ht="15" hidden="false" customHeight="false" outlineLevel="0" collapsed="false">
      <c r="A1611" s="15" t="s">
        <v>476</v>
      </c>
      <c r="B1611" s="15" t="s">
        <v>111</v>
      </c>
      <c r="C1611" s="15"/>
      <c r="D1611" s="15"/>
      <c r="F1611" s="18" t="str">
        <f aca="false">IF(B1611="","",IFERROR(INDEX(Materials!$B$2:$B$301,MATCH(B1611,Materials!$A$2:$A$301,0)),""))</f>
        <v>Active</v>
      </c>
      <c r="G1611" s="18" t="str">
        <f aca="true">IF(AND(A1611="",B1611=""),"",IF(A1611="","Missing product",IF(B1611="","Missing material",IF(COUNTIF(ProductList,A1611)=0,"Product not in Products list",IF(COUNTIF(MaterialList,B1611)=0,"Material not in Materials list","OK")))))</f>
        <v>OK</v>
      </c>
      <c r="H1611" s="18" t="str">
        <f aca="false">IF(F1611="Active",A1611&amp;"|"&amp;COUNTIFS(A$2:A1611,A1611,F$2:F1611,"Active"),"")</f>
        <v>X-Ade (Bottle 30 pcs)|10</v>
      </c>
      <c r="I1611" s="18" t="str">
        <f aca="false">IF(B1611="","",IF(SUMPRODUCT(MAX((A$1:A1610=A1611)*(B$1:B1610=B1611)*ROW(A$1:A1610)))=0,C1611&amp;"",IF(C1611="",INDEX(I$1:I1610,SUMPRODUCT(MAX((A$1:A1610=A1611)*(B$1:B1610=B1611)*ROW(A$1:A1610)))),IF(INDEX(I$1:I1610,SUMPRODUCT(MAX((A$1:A1610=A1611)*(B$1:B1610=B1611)*ROW(A$1:A1610))))="",C1611&amp;"",INDEX(I$1:I1610,SUMPRODUCT(MAX((A$1:A1610=A1611)*(B$1:B1610=B1611)*ROW(A$1:A1610))))&amp;"; "&amp;C1611))))</f>
        <v/>
      </c>
      <c r="J1611" s="18" t="str">
        <f aca="false">IF(A1611="","",A1611&amp;"|"&amp;COUNTIF(A$2:A1611,A1611))</f>
        <v>X-Ade (Bottle 30 pcs)|16</v>
      </c>
      <c r="K1611" s="18" t="n">
        <f aca="false">IF(OR(A1611="",B1611=""),0,IF(COUNTIFS(A$2:A1611,A1611,B$2:B1611,B1611)=1,1,0))</f>
        <v>1</v>
      </c>
    </row>
    <row r="1612" customFormat="false" ht="15" hidden="false" customHeight="false" outlineLevel="0" collapsed="false">
      <c r="A1612" s="15" t="s">
        <v>476</v>
      </c>
      <c r="B1612" s="15" t="s">
        <v>40</v>
      </c>
      <c r="C1612" s="15"/>
      <c r="D1612" s="15"/>
      <c r="F1612" s="18" t="str">
        <f aca="false">IF(B1612="","",IFERROR(INDEX(Materials!$B$2:$B$301,MATCH(B1612,Materials!$A$2:$A$301,0)),""))</f>
        <v>Disintegrant</v>
      </c>
      <c r="G1612" s="18" t="str">
        <f aca="true">IF(AND(A1612="",B1612=""),"",IF(A1612="","Missing product",IF(B1612="","Missing material",IF(COUNTIF(ProductList,A1612)=0,"Product not in Products list",IF(COUNTIF(MaterialList,B1612)=0,"Material not in Materials list","OK")))))</f>
        <v>OK</v>
      </c>
      <c r="H1612" s="18" t="str">
        <f aca="false">IF(F1612="Active",A1612&amp;"|"&amp;COUNTIFS(A$2:A1612,A1612,F$2:F1612,"Active"),"")</f>
        <v/>
      </c>
      <c r="I1612" s="18" t="str">
        <f aca="false">IF(B1612="","",IF(SUMPRODUCT(MAX((A$1:A1611=A1612)*(B$1:B1611=B1612)*ROW(A$1:A1611)))=0,C1612&amp;"",IF(C1612="",INDEX(I$1:I1611,SUMPRODUCT(MAX((A$1:A1611=A1612)*(B$1:B1611=B1612)*ROW(A$1:A1611)))),IF(INDEX(I$1:I1611,SUMPRODUCT(MAX((A$1:A1611=A1612)*(B$1:B1611=B1612)*ROW(A$1:A1611))))="",C1612&amp;"",INDEX(I$1:I1611,SUMPRODUCT(MAX((A$1:A1611=A1612)*(B$1:B1611=B1612)*ROW(A$1:A1611))))&amp;"; "&amp;C1612))))</f>
        <v/>
      </c>
      <c r="J1612" s="18" t="str">
        <f aca="false">IF(A1612="","",A1612&amp;"|"&amp;COUNTIF(A$2:A1612,A1612))</f>
        <v>X-Ade (Bottle 30 pcs)|17</v>
      </c>
      <c r="K1612" s="18" t="n">
        <f aca="false">IF(OR(A1612="",B1612=""),0,IF(COUNTIFS(A$2:A1612,A1612,B$2:B1612,B1612)=1,1,0))</f>
        <v>1</v>
      </c>
    </row>
    <row r="1613" customFormat="false" ht="15" hidden="false" customHeight="false" outlineLevel="0" collapsed="false">
      <c r="A1613" s="15" t="s">
        <v>476</v>
      </c>
      <c r="B1613" s="15" t="s">
        <v>272</v>
      </c>
      <c r="C1613" s="15"/>
      <c r="D1613" s="15"/>
      <c r="F1613" s="18" t="str">
        <f aca="false">IF(B1613="","",IFERROR(INDEX(Materials!$B$2:$B$301,MATCH(B1613,Materials!$A$2:$A$301,0)),""))</f>
        <v>Filler / Diluent</v>
      </c>
      <c r="G1613" s="18" t="str">
        <f aca="true">IF(AND(A1613="",B1613=""),"",IF(A1613="","Missing product",IF(B1613="","Missing material",IF(COUNTIF(ProductList,A1613)=0,"Product not in Products list",IF(COUNTIF(MaterialList,B1613)=0,"Material not in Materials list","OK")))))</f>
        <v>OK</v>
      </c>
      <c r="H1613" s="18" t="str">
        <f aca="false">IF(F1613="Active",A1613&amp;"|"&amp;COUNTIFS(A$2:A1613,A1613,F$2:F1613,"Active"),"")</f>
        <v/>
      </c>
      <c r="I1613" s="18" t="str">
        <f aca="false">IF(B1613="","",IF(SUMPRODUCT(MAX((A$1:A1612=A1613)*(B$1:B1612=B1613)*ROW(A$1:A1612)))=0,C1613&amp;"",IF(C1613="",INDEX(I$1:I1612,SUMPRODUCT(MAX((A$1:A1612=A1613)*(B$1:B1612=B1613)*ROW(A$1:A1612)))),IF(INDEX(I$1:I1612,SUMPRODUCT(MAX((A$1:A1612=A1613)*(B$1:B1612=B1613)*ROW(A$1:A1612))))="",C1613&amp;"",INDEX(I$1:I1612,SUMPRODUCT(MAX((A$1:A1612=A1613)*(B$1:B1612=B1613)*ROW(A$1:A1612))))&amp;"; "&amp;C1613))))</f>
        <v/>
      </c>
      <c r="J1613" s="18" t="str">
        <f aca="false">IF(A1613="","",A1613&amp;"|"&amp;COUNTIF(A$2:A1613,A1613))</f>
        <v>X-Ade (Bottle 30 pcs)|18</v>
      </c>
      <c r="K1613" s="18" t="n">
        <f aca="false">IF(OR(A1613="",B1613=""),0,IF(COUNTIFS(A$2:A1613,A1613,B$2:B1613,B1613)=1,1,0))</f>
        <v>1</v>
      </c>
    </row>
    <row r="1614" customFormat="false" ht="15" hidden="false" customHeight="false" outlineLevel="0" collapsed="false">
      <c r="A1614" s="15" t="s">
        <v>476</v>
      </c>
      <c r="B1614" s="15" t="s">
        <v>298</v>
      </c>
      <c r="C1614" s="15"/>
      <c r="D1614" s="15"/>
      <c r="F1614" s="18" t="str">
        <f aca="false">IF(B1614="","",IFERROR(INDEX(Materials!$B$2:$B$301,MATCH(B1614,Materials!$A$2:$A$301,0)),""))</f>
        <v>Lubricant</v>
      </c>
      <c r="G1614" s="18" t="str">
        <f aca="true">IF(AND(A1614="",B1614=""),"",IF(A1614="","Missing product",IF(B1614="","Missing material",IF(COUNTIF(ProductList,A1614)=0,"Product not in Products list",IF(COUNTIF(MaterialList,B1614)=0,"Material not in Materials list","OK")))))</f>
        <v>OK</v>
      </c>
      <c r="H1614" s="18" t="str">
        <f aca="false">IF(F1614="Active",A1614&amp;"|"&amp;COUNTIFS(A$2:A1614,A1614,F$2:F1614,"Active"),"")</f>
        <v/>
      </c>
      <c r="I1614" s="18" t="str">
        <f aca="false">IF(B1614="","",IF(SUMPRODUCT(MAX((A$1:A1613=A1614)*(B$1:B1613=B1614)*ROW(A$1:A1613)))=0,C1614&amp;"",IF(C1614="",INDEX(I$1:I1613,SUMPRODUCT(MAX((A$1:A1613=A1614)*(B$1:B1613=B1614)*ROW(A$1:A1613)))),IF(INDEX(I$1:I1613,SUMPRODUCT(MAX((A$1:A1613=A1614)*(B$1:B1613=B1614)*ROW(A$1:A1613))))="",C1614&amp;"",INDEX(I$1:I1613,SUMPRODUCT(MAX((A$1:A1613=A1614)*(B$1:B1613=B1614)*ROW(A$1:A1613))))&amp;"; "&amp;C1614))))</f>
        <v/>
      </c>
      <c r="J1614" s="18" t="str">
        <f aca="false">IF(A1614="","",A1614&amp;"|"&amp;COUNTIF(A$2:A1614,A1614))</f>
        <v>X-Ade (Bottle 30 pcs)|19</v>
      </c>
      <c r="K1614" s="18" t="n">
        <f aca="false">IF(OR(A1614="",B1614=""),0,IF(COUNTIFS(A$2:A1614,A1614,B$2:B1614,B1614)=1,1,0))</f>
        <v>1</v>
      </c>
    </row>
    <row r="1615" customFormat="false" ht="15" hidden="false" customHeight="false" outlineLevel="0" collapsed="false">
      <c r="A1615" s="15" t="s">
        <v>476</v>
      </c>
      <c r="B1615" s="15" t="s">
        <v>226</v>
      </c>
      <c r="C1615" s="15"/>
      <c r="D1615" s="15"/>
      <c r="F1615" s="18" t="str">
        <f aca="false">IF(B1615="","",IFERROR(INDEX(Materials!$B$2:$B$301,MATCH(B1615,Materials!$A$2:$A$301,0)),""))</f>
        <v>Binder / Coating Polymer</v>
      </c>
      <c r="G1615" s="18" t="str">
        <f aca="true">IF(AND(A1615="",B1615=""),"",IF(A1615="","Missing product",IF(B1615="","Missing material",IF(COUNTIF(ProductList,A1615)=0,"Product not in Products list",IF(COUNTIF(MaterialList,B1615)=0,"Material not in Materials list","OK")))))</f>
        <v>OK</v>
      </c>
      <c r="H1615" s="18" t="str">
        <f aca="false">IF(F1615="Active",A1615&amp;"|"&amp;COUNTIFS(A$2:A1615,A1615,F$2:F1615,"Active"),"")</f>
        <v/>
      </c>
      <c r="I1615" s="18" t="str">
        <f aca="false">IF(B1615="","",IF(SUMPRODUCT(MAX((A$1:A1614=A1615)*(B$1:B1614=B1615)*ROW(A$1:A1614)))=0,C1615&amp;"",IF(C1615="",INDEX(I$1:I1614,SUMPRODUCT(MAX((A$1:A1614=A1615)*(B$1:B1614=B1615)*ROW(A$1:A1614)))),IF(INDEX(I$1:I1614,SUMPRODUCT(MAX((A$1:A1614=A1615)*(B$1:B1614=B1615)*ROW(A$1:A1614))))="",C1615&amp;"",INDEX(I$1:I1614,SUMPRODUCT(MAX((A$1:A1614=A1615)*(B$1:B1614=B1615)*ROW(A$1:A1614))))&amp;"; "&amp;C1615))))</f>
        <v/>
      </c>
      <c r="J1615" s="18" t="str">
        <f aca="false">IF(A1615="","",A1615&amp;"|"&amp;COUNTIF(A$2:A1615,A1615))</f>
        <v>X-Ade (Bottle 30 pcs)|20</v>
      </c>
      <c r="K1615" s="18" t="n">
        <f aca="false">IF(OR(A1615="",B1615=""),0,IF(COUNTIFS(A$2:A1615,A1615,B$2:B1615,B1615)=1,1,0))</f>
        <v>1</v>
      </c>
    </row>
    <row r="1616" customFormat="false" ht="15" hidden="false" customHeight="false" outlineLevel="0" collapsed="false">
      <c r="A1616" s="15" t="s">
        <v>476</v>
      </c>
      <c r="B1616" s="15" t="s">
        <v>311</v>
      </c>
      <c r="C1616" s="15"/>
      <c r="D1616" s="15"/>
      <c r="F1616" s="18" t="str">
        <f aca="false">IF(B1616="","",IFERROR(INDEX(Materials!$B$2:$B$301,MATCH(B1616,Materials!$A$2:$A$301,0)),""))</f>
        <v>Plasticizer</v>
      </c>
      <c r="G1616" s="18" t="str">
        <f aca="true">IF(AND(A1616="",B1616=""),"",IF(A1616="","Missing product",IF(B1616="","Missing material",IF(COUNTIF(ProductList,A1616)=0,"Product not in Products list",IF(COUNTIF(MaterialList,B1616)=0,"Material not in Materials list","OK")))))</f>
        <v>OK</v>
      </c>
      <c r="H1616" s="18" t="str">
        <f aca="false">IF(F1616="Active",A1616&amp;"|"&amp;COUNTIFS(A$2:A1616,A1616,F$2:F1616,"Active"),"")</f>
        <v/>
      </c>
      <c r="I1616" s="18" t="str">
        <f aca="false">IF(B1616="","",IF(SUMPRODUCT(MAX((A$1:A1615=A1616)*(B$1:B1615=B1616)*ROW(A$1:A1615)))=0,C1616&amp;"",IF(C1616="",INDEX(I$1:I1615,SUMPRODUCT(MAX((A$1:A1615=A1616)*(B$1:B1615=B1616)*ROW(A$1:A1615)))),IF(INDEX(I$1:I1615,SUMPRODUCT(MAX((A$1:A1615=A1616)*(B$1:B1615=B1616)*ROW(A$1:A1615))))="",C1616&amp;"",INDEX(I$1:I1615,SUMPRODUCT(MAX((A$1:A1615=A1616)*(B$1:B1615=B1616)*ROW(A$1:A1615))))&amp;"; "&amp;C1616))))</f>
        <v/>
      </c>
      <c r="J1616" s="18" t="str">
        <f aca="false">IF(A1616="","",A1616&amp;"|"&amp;COUNTIF(A$2:A1616,A1616))</f>
        <v>X-Ade (Bottle 30 pcs)|21</v>
      </c>
      <c r="K1616" s="18" t="n">
        <f aca="false">IF(OR(A1616="",B1616=""),0,IF(COUNTIFS(A$2:A1616,A1616,B$2:B1616,B1616)=1,1,0))</f>
        <v>1</v>
      </c>
    </row>
    <row r="1617" customFormat="false" ht="15" hidden="false" customHeight="false" outlineLevel="0" collapsed="false">
      <c r="A1617" s="15" t="s">
        <v>476</v>
      </c>
      <c r="B1617" s="15" t="s">
        <v>296</v>
      </c>
      <c r="C1617" s="15"/>
      <c r="D1617" s="15"/>
      <c r="F1617" s="18" t="str">
        <f aca="false">IF(B1617="","",IFERROR(INDEX(Materials!$B$2:$B$301,MATCH(B1617,Materials!$A$2:$A$301,0)),""))</f>
        <v>Glidant / Anti-tacking</v>
      </c>
      <c r="G1617" s="18" t="str">
        <f aca="true">IF(AND(A1617="",B1617=""),"",IF(A1617="","Missing product",IF(B1617="","Missing material",IF(COUNTIF(ProductList,A1617)=0,"Product not in Products list",IF(COUNTIF(MaterialList,B1617)=0,"Material not in Materials list","OK")))))</f>
        <v>OK</v>
      </c>
      <c r="H1617" s="18" t="str">
        <f aca="false">IF(F1617="Active",A1617&amp;"|"&amp;COUNTIFS(A$2:A1617,A1617,F$2:F1617,"Active"),"")</f>
        <v/>
      </c>
      <c r="I1617" s="18" t="str">
        <f aca="false">IF(B1617="","",IF(SUMPRODUCT(MAX((A$1:A1616=A1617)*(B$1:B1616=B1617)*ROW(A$1:A1616)))=0,C1617&amp;"",IF(C1617="",INDEX(I$1:I1616,SUMPRODUCT(MAX((A$1:A1616=A1617)*(B$1:B1616=B1617)*ROW(A$1:A1616)))),IF(INDEX(I$1:I1616,SUMPRODUCT(MAX((A$1:A1616=A1617)*(B$1:B1616=B1617)*ROW(A$1:A1616))))="",C1617&amp;"",INDEX(I$1:I1616,SUMPRODUCT(MAX((A$1:A1616=A1617)*(B$1:B1616=B1617)*ROW(A$1:A1616))))&amp;"; "&amp;C1617))))</f>
        <v/>
      </c>
      <c r="J1617" s="18" t="str">
        <f aca="false">IF(A1617="","",A1617&amp;"|"&amp;COUNTIF(A$2:A1617,A1617))</f>
        <v>X-Ade (Bottle 30 pcs)|22</v>
      </c>
      <c r="K1617" s="18" t="n">
        <f aca="false">IF(OR(A1617="",B1617=""),0,IF(COUNTIFS(A$2:A1617,A1617,B$2:B1617,B1617)=1,1,0))</f>
        <v>1</v>
      </c>
    </row>
    <row r="1618" customFormat="false" ht="15" hidden="false" customHeight="false" outlineLevel="0" collapsed="false">
      <c r="A1618" s="15" t="s">
        <v>476</v>
      </c>
      <c r="B1618" s="15" t="s">
        <v>303</v>
      </c>
      <c r="C1618" s="15"/>
      <c r="D1618" s="15"/>
      <c r="F1618" s="18" t="str">
        <f aca="false">IF(B1618="","",IFERROR(INDEX(Materials!$B$2:$B$301,MATCH(B1618,Materials!$A$2:$A$301,0)),""))</f>
        <v>Opacifier</v>
      </c>
      <c r="G1618" s="18" t="str">
        <f aca="true">IF(AND(A1618="",B1618=""),"",IF(A1618="","Missing product",IF(B1618="","Missing material",IF(COUNTIF(ProductList,A1618)=0,"Product not in Products list",IF(COUNTIF(MaterialList,B1618)=0,"Material not in Materials list","OK")))))</f>
        <v>OK</v>
      </c>
      <c r="H1618" s="18" t="str">
        <f aca="false">IF(F1618="Active",A1618&amp;"|"&amp;COUNTIFS(A$2:A1618,A1618,F$2:F1618,"Active"),"")</f>
        <v/>
      </c>
      <c r="I1618" s="18" t="str">
        <f aca="false">IF(B1618="","",IF(SUMPRODUCT(MAX((A$1:A1617=A1618)*(B$1:B1617=B1618)*ROW(A$1:A1617)))=0,C1618&amp;"",IF(C1618="",INDEX(I$1:I1617,SUMPRODUCT(MAX((A$1:A1617=A1618)*(B$1:B1617=B1618)*ROW(A$1:A1617)))),IF(INDEX(I$1:I1617,SUMPRODUCT(MAX((A$1:A1617=A1618)*(B$1:B1617=B1618)*ROW(A$1:A1617))))="",C1618&amp;"",INDEX(I$1:I1617,SUMPRODUCT(MAX((A$1:A1617=A1618)*(B$1:B1617=B1618)*ROW(A$1:A1617))))&amp;"; "&amp;C1618))))</f>
        <v/>
      </c>
      <c r="J1618" s="18" t="str">
        <f aca="false">IF(A1618="","",A1618&amp;"|"&amp;COUNTIF(A$2:A1618,A1618))</f>
        <v>X-Ade (Bottle 30 pcs)|23</v>
      </c>
      <c r="K1618" s="18" t="n">
        <f aca="false">IF(OR(A1618="",B1618=""),0,IF(COUNTIFS(A$2:A1618,A1618,B$2:B1618,B1618)=1,1,0))</f>
        <v>1</v>
      </c>
    </row>
    <row r="1619" customFormat="false" ht="15" hidden="false" customHeight="false" outlineLevel="0" collapsed="false">
      <c r="A1619" s="15" t="s">
        <v>476</v>
      </c>
      <c r="B1619" s="15" t="s">
        <v>233</v>
      </c>
      <c r="C1619" s="15"/>
      <c r="D1619" s="15"/>
      <c r="F1619" s="18" t="str">
        <f aca="false">IF(B1619="","",IFERROR(INDEX(Materials!$B$2:$B$301,MATCH(B1619,Materials!$A$2:$A$301,0)),""))</f>
        <v>Colorant</v>
      </c>
      <c r="G1619" s="18" t="str">
        <f aca="true">IF(AND(A1619="",B1619=""),"",IF(A1619="","Missing product",IF(B1619="","Missing material",IF(COUNTIF(ProductList,A1619)=0,"Product not in Products list",IF(COUNTIF(MaterialList,B1619)=0,"Material not in Materials list","OK")))))</f>
        <v>OK</v>
      </c>
      <c r="H1619" s="18" t="str">
        <f aca="false">IF(F1619="Active",A1619&amp;"|"&amp;COUNTIFS(A$2:A1619,A1619,F$2:F1619,"Active"),"")</f>
        <v/>
      </c>
      <c r="I1619" s="18" t="str">
        <f aca="false">IF(B1619="","",IF(SUMPRODUCT(MAX((A$1:A1618=A1619)*(B$1:B1618=B1619)*ROW(A$1:A1618)))=0,C1619&amp;"",IF(C1619="",INDEX(I$1:I1618,SUMPRODUCT(MAX((A$1:A1618=A1619)*(B$1:B1618=B1619)*ROW(A$1:A1618)))),IF(INDEX(I$1:I1618,SUMPRODUCT(MAX((A$1:A1618=A1619)*(B$1:B1618=B1619)*ROW(A$1:A1618))))="",C1619&amp;"",INDEX(I$1:I1618,SUMPRODUCT(MAX((A$1:A1618=A1619)*(B$1:B1618=B1619)*ROW(A$1:A1618))))&amp;"; "&amp;C1619))))</f>
        <v/>
      </c>
      <c r="J1619" s="18" t="str">
        <f aca="false">IF(A1619="","",A1619&amp;"|"&amp;COUNTIF(A$2:A1619,A1619))</f>
        <v>X-Ade (Bottle 30 pcs)|24</v>
      </c>
      <c r="K1619" s="18" t="n">
        <f aca="false">IF(OR(A1619="",B1619=""),0,IF(COUNTIFS(A$2:A1619,A1619,B$2:B1619,B1619)=1,1,0))</f>
        <v>1</v>
      </c>
    </row>
    <row r="1620" customFormat="false" ht="15" hidden="false" customHeight="false" outlineLevel="0" collapsed="false">
      <c r="A1620" s="15" t="s">
        <v>476</v>
      </c>
      <c r="B1620" s="15" t="s">
        <v>338</v>
      </c>
      <c r="C1620" s="15" t="s">
        <v>494</v>
      </c>
      <c r="D1620" s="15"/>
      <c r="F1620" s="18" t="str">
        <f aca="false">IF(B1620="","",IFERROR(INDEX(Materials!$B$2:$B$301,MATCH(B1620,Materials!$A$2:$A$301,0)),""))</f>
        <v>Solvent</v>
      </c>
      <c r="G1620" s="18" t="str">
        <f aca="true">IF(AND(A1620="",B1620=""),"",IF(A1620="","Missing product",IF(B1620="","Missing material",IF(COUNTIF(ProductList,A1620)=0,"Product not in Products list",IF(COUNTIF(MaterialList,B1620)=0,"Material not in Materials list","OK")))))</f>
        <v>OK</v>
      </c>
      <c r="H1620" s="18" t="str">
        <f aca="false">IF(F1620="Active",A1620&amp;"|"&amp;COUNTIFS(A$2:A1620,A1620,F$2:F1620,"Active"),"")</f>
        <v/>
      </c>
      <c r="I1620" s="18" t="str">
        <f aca="false">IF(B1620="","",IF(SUMPRODUCT(MAX((A$1:A1619=A1620)*(B$1:B1619=B1620)*ROW(A$1:A1619)))=0,C1620&amp;"",IF(C1620="",INDEX(I$1:I1619,SUMPRODUCT(MAX((A$1:A1619=A1620)*(B$1:B1619=B1620)*ROW(A$1:A1619)))),IF(INDEX(I$1:I1619,SUMPRODUCT(MAX((A$1:A1619=A1620)*(B$1:B1619=B1620)*ROW(A$1:A1619))))="",C1620&amp;"",INDEX(I$1:I1619,SUMPRODUCT(MAX((A$1:A1619=A1620)*(B$1:B1619=B1620)*ROW(A$1:A1619))))&amp;"; "&amp;C1620))))</f>
        <v>Binder Solvent; Coating Solvent</v>
      </c>
      <c r="J1620" s="18" t="str">
        <f aca="false">IF(A1620="","",A1620&amp;"|"&amp;COUNTIF(A$2:A1620,A1620))</f>
        <v>X-Ade (Bottle 30 pcs)|25</v>
      </c>
      <c r="K1620" s="18" t="n">
        <f aca="false">IF(OR(A1620="",B1620=""),0,IF(COUNTIFS(A$2:A1620,A1620,B$2:B1620,B1620)=1,1,0))</f>
        <v>0</v>
      </c>
    </row>
    <row r="1621" customFormat="false" ht="15" hidden="false" customHeight="false" outlineLevel="0" collapsed="false">
      <c r="A1621" s="15" t="s">
        <v>476</v>
      </c>
      <c r="B1621" s="15" t="s">
        <v>341</v>
      </c>
      <c r="C1621" s="15" t="s">
        <v>494</v>
      </c>
      <c r="D1621" s="15"/>
      <c r="F1621" s="18" t="str">
        <f aca="false">IF(B1621="","",IFERROR(INDEX(Materials!$B$2:$B$301,MATCH(B1621,Materials!$A$2:$A$301,0)),""))</f>
        <v>Solvent</v>
      </c>
      <c r="G1621" s="18" t="str">
        <f aca="true">IF(AND(A1621="",B1621=""),"",IF(A1621="","Missing product",IF(B1621="","Missing material",IF(COUNTIF(ProductList,A1621)=0,"Product not in Products list",IF(COUNTIF(MaterialList,B1621)=0,"Material not in Materials list","OK")))))</f>
        <v>OK</v>
      </c>
      <c r="H1621" s="18" t="str">
        <f aca="false">IF(F1621="Active",A1621&amp;"|"&amp;COUNTIFS(A$2:A1621,A1621,F$2:F1621,"Active"),"")</f>
        <v/>
      </c>
      <c r="I1621" s="18" t="str">
        <f aca="false">IF(B1621="","",IF(SUMPRODUCT(MAX((A$1:A1620=A1621)*(B$1:B1620=B1621)*ROW(A$1:A1620)))=0,C1621&amp;"",IF(C1621="",INDEX(I$1:I1620,SUMPRODUCT(MAX((A$1:A1620=A1621)*(B$1:B1620=B1621)*ROW(A$1:A1620)))),IF(INDEX(I$1:I1620,SUMPRODUCT(MAX((A$1:A1620=A1621)*(B$1:B1620=B1621)*ROW(A$1:A1620))))="",C1621&amp;"",INDEX(I$1:I1620,SUMPRODUCT(MAX((A$1:A1620=A1621)*(B$1:B1620=B1621)*ROW(A$1:A1620))))&amp;"; "&amp;C1621))))</f>
        <v>Binder Solvent; Coating Solvent</v>
      </c>
      <c r="J1621" s="18" t="str">
        <f aca="false">IF(A1621="","",A1621&amp;"|"&amp;COUNTIF(A$2:A1621,A1621))</f>
        <v>X-Ade (Bottle 30 pcs)|26</v>
      </c>
      <c r="K1621" s="18" t="n">
        <f aca="false">IF(OR(A1621="",B1621=""),0,IF(COUNTIFS(A$2:A1621,A1621,B$2:B1621,B1621)=1,1,0))</f>
        <v>0</v>
      </c>
    </row>
    <row r="1622" customFormat="false" ht="15" hidden="false" customHeight="false" outlineLevel="0" collapsed="false">
      <c r="A1622" s="15" t="s">
        <v>478</v>
      </c>
      <c r="B1622" s="15" t="s">
        <v>184</v>
      </c>
      <c r="C1622" s="15"/>
      <c r="D1622" s="15"/>
      <c r="F1622" s="18" t="str">
        <f aca="false">IF(B1622="","",IFERROR(INDEX(Materials!$B$2:$B$301,MATCH(B1622,Materials!$A$2:$A$301,0)),""))</f>
        <v>Active</v>
      </c>
      <c r="G1622" s="18" t="str">
        <f aca="true">IF(AND(A1622="",B1622=""),"",IF(A1622="","Missing product",IF(B1622="","Missing material",IF(COUNTIF(ProductList,A1622)=0,"Product not in Products list",IF(COUNTIF(MaterialList,B1622)=0,"Material not in Materials list","OK")))))</f>
        <v>OK</v>
      </c>
      <c r="H1622" s="18" t="str">
        <f aca="false">IF(F1622="Active",A1622&amp;"|"&amp;COUNTIFS(A$2:A1622,A1622,F$2:F1622,"Active"),"")</f>
        <v>Dermo bella Permium 30 Cap|1</v>
      </c>
      <c r="I1622" s="18" t="str">
        <f aca="false">IF(B1622="","",IF(SUMPRODUCT(MAX((A$1:A1621=A1622)*(B$1:B1621=B1622)*ROW(A$1:A1621)))=0,C1622&amp;"",IF(C1622="",INDEX(I$1:I1621,SUMPRODUCT(MAX((A$1:A1621=A1622)*(B$1:B1621=B1622)*ROW(A$1:A1621)))),IF(INDEX(I$1:I1621,SUMPRODUCT(MAX((A$1:A1621=A1622)*(B$1:B1621=B1622)*ROW(A$1:A1621))))="",C1622&amp;"",INDEX(I$1:I1621,SUMPRODUCT(MAX((A$1:A1621=A1622)*(B$1:B1621=B1622)*ROW(A$1:A1621))))&amp;"; "&amp;C1622))))</f>
        <v/>
      </c>
      <c r="J1622" s="18" t="str">
        <f aca="false">IF(A1622="","",A1622&amp;"|"&amp;COUNTIF(A$2:A1622,A1622))</f>
        <v>Dermo bella Permium 30 Cap|1</v>
      </c>
      <c r="K1622" s="18" t="n">
        <f aca="false">IF(OR(A1622="",B1622=""),0,IF(COUNTIFS(A$2:A1622,A1622,B$2:B1622,B1622)=1,1,0))</f>
        <v>1</v>
      </c>
    </row>
    <row r="1623" customFormat="false" ht="15" hidden="false" customHeight="false" outlineLevel="0" collapsed="false">
      <c r="A1623" s="15" t="s">
        <v>478</v>
      </c>
      <c r="B1623" s="15" t="s">
        <v>153</v>
      </c>
      <c r="C1623" s="15"/>
      <c r="D1623" s="15"/>
      <c r="F1623" s="18" t="str">
        <f aca="false">IF(B1623="","",IFERROR(INDEX(Materials!$B$2:$B$301,MATCH(B1623,Materials!$A$2:$A$301,0)),""))</f>
        <v>Active</v>
      </c>
      <c r="G1623" s="18" t="str">
        <f aca="true">IF(AND(A1623="",B1623=""),"",IF(A1623="","Missing product",IF(B1623="","Missing material",IF(COUNTIF(ProductList,A1623)=0,"Product not in Products list",IF(COUNTIF(MaterialList,B1623)=0,"Material not in Materials list","OK")))))</f>
        <v>OK</v>
      </c>
      <c r="H1623" s="18" t="str">
        <f aca="false">IF(F1623="Active",A1623&amp;"|"&amp;COUNTIFS(A$2:A1623,A1623,F$2:F1623,"Active"),"")</f>
        <v>Dermo bella Permium 30 Cap|2</v>
      </c>
      <c r="I1623" s="18" t="str">
        <f aca="false">IF(B1623="","",IF(SUMPRODUCT(MAX((A$1:A1622=A1623)*(B$1:B1622=B1623)*ROW(A$1:A1622)))=0,C1623&amp;"",IF(C1623="",INDEX(I$1:I1622,SUMPRODUCT(MAX((A$1:A1622=A1623)*(B$1:B1622=B1623)*ROW(A$1:A1622)))),IF(INDEX(I$1:I1622,SUMPRODUCT(MAX((A$1:A1622=A1623)*(B$1:B1622=B1623)*ROW(A$1:A1622))))="",C1623&amp;"",INDEX(I$1:I1622,SUMPRODUCT(MAX((A$1:A1622=A1623)*(B$1:B1622=B1623)*ROW(A$1:A1622))))&amp;"; "&amp;C1623))))</f>
        <v/>
      </c>
      <c r="J1623" s="18" t="str">
        <f aca="false">IF(A1623="","",A1623&amp;"|"&amp;COUNTIF(A$2:A1623,A1623))</f>
        <v>Dermo bella Permium 30 Cap|2</v>
      </c>
      <c r="K1623" s="18" t="n">
        <f aca="false">IF(OR(A1623="",B1623=""),0,IF(COUNTIFS(A$2:A1623,A1623,B$2:B1623,B1623)=1,1,0))</f>
        <v>1</v>
      </c>
    </row>
    <row r="1624" customFormat="false" ht="15" hidden="false" customHeight="false" outlineLevel="0" collapsed="false">
      <c r="A1624" s="15" t="s">
        <v>478</v>
      </c>
      <c r="B1624" s="15" t="s">
        <v>270</v>
      </c>
      <c r="C1624" s="15"/>
      <c r="D1624" s="15"/>
      <c r="F1624" s="18" t="str">
        <f aca="false">IF(B1624="","",IFERROR(INDEX(Materials!$B$2:$B$301,MATCH(B1624,Materials!$A$2:$A$301,0)),""))</f>
        <v>Filler / Diluent</v>
      </c>
      <c r="G1624" s="18" t="str">
        <f aca="true">IF(AND(A1624="",B1624=""),"",IF(A1624="","Missing product",IF(B1624="","Missing material",IF(COUNTIF(ProductList,A1624)=0,"Product not in Products list",IF(COUNTIF(MaterialList,B1624)=0,"Material not in Materials list","OK")))))</f>
        <v>OK</v>
      </c>
      <c r="H1624" s="18" t="str">
        <f aca="false">IF(F1624="Active",A1624&amp;"|"&amp;COUNTIFS(A$2:A1624,A1624,F$2:F1624,"Active"),"")</f>
        <v/>
      </c>
      <c r="I1624" s="18" t="str">
        <f aca="false">IF(B1624="","",IF(SUMPRODUCT(MAX((A$1:A1623=A1624)*(B$1:B1623=B1624)*ROW(A$1:A1623)))=0,C1624&amp;"",IF(C1624="",INDEX(I$1:I1623,SUMPRODUCT(MAX((A$1:A1623=A1624)*(B$1:B1623=B1624)*ROW(A$1:A1623)))),IF(INDEX(I$1:I1623,SUMPRODUCT(MAX((A$1:A1623=A1624)*(B$1:B1623=B1624)*ROW(A$1:A1623))))="",C1624&amp;"",INDEX(I$1:I1623,SUMPRODUCT(MAX((A$1:A1623=A1624)*(B$1:B1623=B1624)*ROW(A$1:A1623))))&amp;"; "&amp;C1624))))</f>
        <v/>
      </c>
      <c r="J1624" s="18" t="str">
        <f aca="false">IF(A1624="","",A1624&amp;"|"&amp;COUNTIF(A$2:A1624,A1624))</f>
        <v>Dermo bella Permium 30 Cap|3</v>
      </c>
      <c r="K1624" s="18" t="n">
        <f aca="false">IF(OR(A1624="",B1624=""),0,IF(COUNTIFS(A$2:A1624,A1624,B$2:B1624,B1624)=1,1,0))</f>
        <v>1</v>
      </c>
    </row>
    <row r="1625" customFormat="false" ht="15" hidden="false" customHeight="false" outlineLevel="0" collapsed="false">
      <c r="A1625" s="15" t="s">
        <v>478</v>
      </c>
      <c r="B1625" s="15" t="s">
        <v>259</v>
      </c>
      <c r="C1625" s="15"/>
      <c r="D1625" s="15"/>
      <c r="F1625" s="18" t="str">
        <f aca="false">IF(B1625="","",IFERROR(INDEX(Materials!$B$2:$B$301,MATCH(B1625,Materials!$A$2:$A$301,0)),""))</f>
        <v>Disintegrant</v>
      </c>
      <c r="G1625" s="18" t="str">
        <f aca="true">IF(AND(A1625="",B1625=""),"",IF(A1625="","Missing product",IF(B1625="","Missing material",IF(COUNTIF(ProductList,A1625)=0,"Product not in Products list",IF(COUNTIF(MaterialList,B1625)=0,"Material not in Materials list","OK")))))</f>
        <v>OK</v>
      </c>
      <c r="H1625" s="18" t="str">
        <f aca="false">IF(F1625="Active",A1625&amp;"|"&amp;COUNTIFS(A$2:A1625,A1625,F$2:F1625,"Active"),"")</f>
        <v/>
      </c>
      <c r="I1625" s="18" t="str">
        <f aca="false">IF(B1625="","",IF(SUMPRODUCT(MAX((A$1:A1624=A1625)*(B$1:B1624=B1625)*ROW(A$1:A1624)))=0,C1625&amp;"",IF(C1625="",INDEX(I$1:I1624,SUMPRODUCT(MAX((A$1:A1624=A1625)*(B$1:B1624=B1625)*ROW(A$1:A1624)))),IF(INDEX(I$1:I1624,SUMPRODUCT(MAX((A$1:A1624=A1625)*(B$1:B1624=B1625)*ROW(A$1:A1624))))="",C1625&amp;"",INDEX(I$1:I1624,SUMPRODUCT(MAX((A$1:A1624=A1625)*(B$1:B1624=B1625)*ROW(A$1:A1624))))&amp;"; "&amp;C1625))))</f>
        <v/>
      </c>
      <c r="J1625" s="18" t="str">
        <f aca="false">IF(A1625="","",A1625&amp;"|"&amp;COUNTIF(A$2:A1625,A1625))</f>
        <v>Dermo bella Permium 30 Cap|4</v>
      </c>
      <c r="K1625" s="18" t="n">
        <f aca="false">IF(OR(A1625="",B1625=""),0,IF(COUNTIFS(A$2:A1625,A1625,B$2:B1625,B1625)=1,1,0))</f>
        <v>1</v>
      </c>
    </row>
    <row r="1626" customFormat="false" ht="15" hidden="false" customHeight="false" outlineLevel="0" collapsed="false">
      <c r="A1626" s="15" t="s">
        <v>478</v>
      </c>
      <c r="B1626" s="15" t="s">
        <v>257</v>
      </c>
      <c r="C1626" s="15"/>
      <c r="D1626" s="15"/>
      <c r="F1626" s="18" t="str">
        <f aca="false">IF(B1626="","",IFERROR(INDEX(Materials!$B$2:$B$301,MATCH(B1626,Materials!$A$2:$A$301,0)),""))</f>
        <v>Disintegrant</v>
      </c>
      <c r="G1626" s="18" t="str">
        <f aca="true">IF(AND(A1626="",B1626=""),"",IF(A1626="","Missing product",IF(B1626="","Missing material",IF(COUNTIF(ProductList,A1626)=0,"Product not in Products list",IF(COUNTIF(MaterialList,B1626)=0,"Material not in Materials list","OK")))))</f>
        <v>OK</v>
      </c>
      <c r="H1626" s="18" t="str">
        <f aca="false">IF(F1626="Active",A1626&amp;"|"&amp;COUNTIFS(A$2:A1626,A1626,F$2:F1626,"Active"),"")</f>
        <v/>
      </c>
      <c r="I1626" s="18" t="str">
        <f aca="false">IF(B1626="","",IF(SUMPRODUCT(MAX((A$1:A1625=A1626)*(B$1:B1625=B1626)*ROW(A$1:A1625)))=0,C1626&amp;"",IF(C1626="",INDEX(I$1:I1625,SUMPRODUCT(MAX((A$1:A1625=A1626)*(B$1:B1625=B1626)*ROW(A$1:A1625)))),IF(INDEX(I$1:I1625,SUMPRODUCT(MAX((A$1:A1625=A1626)*(B$1:B1625=B1626)*ROW(A$1:A1625))))="",C1626&amp;"",INDEX(I$1:I1625,SUMPRODUCT(MAX((A$1:A1625=A1626)*(B$1:B1625=B1626)*ROW(A$1:A1625))))&amp;"; "&amp;C1626))))</f>
        <v/>
      </c>
      <c r="J1626" s="18" t="str">
        <f aca="false">IF(A1626="","",A1626&amp;"|"&amp;COUNTIF(A$2:A1626,A1626))</f>
        <v>Dermo bella Permium 30 Cap|5</v>
      </c>
      <c r="K1626" s="18" t="n">
        <f aca="false">IF(OR(A1626="",B1626=""),0,IF(COUNTIFS(A$2:A1626,A1626,B$2:B1626,B1626)=1,1,0))</f>
        <v>1</v>
      </c>
    </row>
    <row r="1627" customFormat="false" ht="15" hidden="false" customHeight="false" outlineLevel="0" collapsed="false">
      <c r="A1627" s="15" t="s">
        <v>478</v>
      </c>
      <c r="B1627" s="15" t="s">
        <v>87</v>
      </c>
      <c r="C1627" s="15"/>
      <c r="D1627" s="15"/>
      <c r="F1627" s="18" t="str">
        <f aca="false">IF(B1627="","",IFERROR(INDEX(Materials!$B$2:$B$301,MATCH(B1627,Materials!$A$2:$A$301,0)),""))</f>
        <v>Active</v>
      </c>
      <c r="G1627" s="18" t="str">
        <f aca="true">IF(AND(A1627="",B1627=""),"",IF(A1627="","Missing product",IF(B1627="","Missing material",IF(COUNTIF(ProductList,A1627)=0,"Product not in Products list",IF(COUNTIF(MaterialList,B1627)=0,"Material not in Materials list","OK")))))</f>
        <v>OK</v>
      </c>
      <c r="H1627" s="18" t="str">
        <f aca="false">IF(F1627="Active",A1627&amp;"|"&amp;COUNTIFS(A$2:A1627,A1627,F$2:F1627,"Active"),"")</f>
        <v>Dermo bella Permium 30 Cap|3</v>
      </c>
      <c r="I1627" s="18" t="str">
        <f aca="false">IF(B1627="","",IF(SUMPRODUCT(MAX((A$1:A1626=A1627)*(B$1:B1626=B1627)*ROW(A$1:A1626)))=0,C1627&amp;"",IF(C1627="",INDEX(I$1:I1626,SUMPRODUCT(MAX((A$1:A1626=A1627)*(B$1:B1626=B1627)*ROW(A$1:A1626)))),IF(INDEX(I$1:I1626,SUMPRODUCT(MAX((A$1:A1626=A1627)*(B$1:B1626=B1627)*ROW(A$1:A1626))))="",C1627&amp;"",INDEX(I$1:I1626,SUMPRODUCT(MAX((A$1:A1626=A1627)*(B$1:B1626=B1627)*ROW(A$1:A1626))))&amp;"; "&amp;C1627))))</f>
        <v/>
      </c>
      <c r="J1627" s="18" t="str">
        <f aca="false">IF(A1627="","",A1627&amp;"|"&amp;COUNTIF(A$2:A1627,A1627))</f>
        <v>Dermo bella Permium 30 Cap|6</v>
      </c>
      <c r="K1627" s="18" t="n">
        <f aca="false">IF(OR(A1627="",B1627=""),0,IF(COUNTIFS(A$2:A1627,A1627,B$2:B1627,B1627)=1,1,0))</f>
        <v>1</v>
      </c>
    </row>
    <row r="1628" customFormat="false" ht="15" hidden="false" customHeight="false" outlineLevel="0" collapsed="false">
      <c r="A1628" s="15" t="s">
        <v>478</v>
      </c>
      <c r="B1628" s="15" t="s">
        <v>293</v>
      </c>
      <c r="C1628" s="15"/>
      <c r="D1628" s="15"/>
      <c r="F1628" s="18" t="str">
        <f aca="false">IF(B1628="","",IFERROR(INDEX(Materials!$B$2:$B$301,MATCH(B1628,Materials!$A$2:$A$301,0)),""))</f>
        <v>Glidant</v>
      </c>
      <c r="G1628" s="18" t="str">
        <f aca="true">IF(AND(A1628="",B1628=""),"",IF(A1628="","Missing product",IF(B1628="","Missing material",IF(COUNTIF(ProductList,A1628)=0,"Product not in Products list",IF(COUNTIF(MaterialList,B1628)=0,"Material not in Materials list","OK")))))</f>
        <v>OK</v>
      </c>
      <c r="H1628" s="18" t="str">
        <f aca="false">IF(F1628="Active",A1628&amp;"|"&amp;COUNTIFS(A$2:A1628,A1628,F$2:F1628,"Active"),"")</f>
        <v/>
      </c>
      <c r="I1628" s="18" t="str">
        <f aca="false">IF(B1628="","",IF(SUMPRODUCT(MAX((A$1:A1627=A1628)*(B$1:B1627=B1628)*ROW(A$1:A1627)))=0,C1628&amp;"",IF(C1628="",INDEX(I$1:I1627,SUMPRODUCT(MAX((A$1:A1627=A1628)*(B$1:B1627=B1628)*ROW(A$1:A1627)))),IF(INDEX(I$1:I1627,SUMPRODUCT(MAX((A$1:A1627=A1628)*(B$1:B1627=B1628)*ROW(A$1:A1627))))="",C1628&amp;"",INDEX(I$1:I1627,SUMPRODUCT(MAX((A$1:A1627=A1628)*(B$1:B1627=B1628)*ROW(A$1:A1627))))&amp;"; "&amp;C1628))))</f>
        <v/>
      </c>
      <c r="J1628" s="18" t="str">
        <f aca="false">IF(A1628="","",A1628&amp;"|"&amp;COUNTIF(A$2:A1628,A1628))</f>
        <v>Dermo bella Permium 30 Cap|7</v>
      </c>
      <c r="K1628" s="18" t="n">
        <f aca="false">IF(OR(A1628="",B1628=""),0,IF(COUNTIFS(A$2:A1628,A1628,B$2:B1628,B1628)=1,1,0))</f>
        <v>1</v>
      </c>
    </row>
    <row r="1629" customFormat="false" ht="15" hidden="false" customHeight="false" outlineLevel="0" collapsed="false">
      <c r="A1629" s="15" t="s">
        <v>478</v>
      </c>
      <c r="B1629" s="15" t="s">
        <v>226</v>
      </c>
      <c r="C1629" s="15"/>
      <c r="D1629" s="15"/>
      <c r="F1629" s="18" t="str">
        <f aca="false">IF(B1629="","",IFERROR(INDEX(Materials!$B$2:$B$301,MATCH(B1629,Materials!$A$2:$A$301,0)),""))</f>
        <v>Binder / Coating Polymer</v>
      </c>
      <c r="G1629" s="18" t="str">
        <f aca="true">IF(AND(A1629="",B1629=""),"",IF(A1629="","Missing product",IF(B1629="","Missing material",IF(COUNTIF(ProductList,A1629)=0,"Product not in Products list",IF(COUNTIF(MaterialList,B1629)=0,"Material not in Materials list","OK")))))</f>
        <v>OK</v>
      </c>
      <c r="H1629" s="18" t="str">
        <f aca="false">IF(F1629="Active",A1629&amp;"|"&amp;COUNTIFS(A$2:A1629,A1629,F$2:F1629,"Active"),"")</f>
        <v/>
      </c>
      <c r="I1629" s="18" t="str">
        <f aca="false">IF(B1629="","",IF(SUMPRODUCT(MAX((A$1:A1628=A1629)*(B$1:B1628=B1629)*ROW(A$1:A1628)))=0,C1629&amp;"",IF(C1629="",INDEX(I$1:I1628,SUMPRODUCT(MAX((A$1:A1628=A1629)*(B$1:B1628=B1629)*ROW(A$1:A1628)))),IF(INDEX(I$1:I1628,SUMPRODUCT(MAX((A$1:A1628=A1629)*(B$1:B1628=B1629)*ROW(A$1:A1628))))="",C1629&amp;"",INDEX(I$1:I1628,SUMPRODUCT(MAX((A$1:A1628=A1629)*(B$1:B1628=B1629)*ROW(A$1:A1628))))&amp;"; "&amp;C1629))))</f>
        <v/>
      </c>
      <c r="J1629" s="18" t="str">
        <f aca="false">IF(A1629="","",A1629&amp;"|"&amp;COUNTIF(A$2:A1629,A1629))</f>
        <v>Dermo bella Permium 30 Cap|8</v>
      </c>
      <c r="K1629" s="18" t="n">
        <f aca="false">IF(OR(A1629="",B1629=""),0,IF(COUNTIFS(A$2:A1629,A1629,B$2:B1629,B1629)=1,1,0))</f>
        <v>1</v>
      </c>
    </row>
    <row r="1630" customFormat="false" ht="15" hidden="false" customHeight="false" outlineLevel="0" collapsed="false">
      <c r="A1630" s="15" t="s">
        <v>478</v>
      </c>
      <c r="B1630" s="15" t="s">
        <v>298</v>
      </c>
      <c r="C1630" s="15"/>
      <c r="D1630" s="15"/>
      <c r="F1630" s="18" t="str">
        <f aca="false">IF(B1630="","",IFERROR(INDEX(Materials!$B$2:$B$301,MATCH(B1630,Materials!$A$2:$A$301,0)),""))</f>
        <v>Lubricant</v>
      </c>
      <c r="G1630" s="18" t="str">
        <f aca="true">IF(AND(A1630="",B1630=""),"",IF(A1630="","Missing product",IF(B1630="","Missing material",IF(COUNTIF(ProductList,A1630)=0,"Product not in Products list",IF(COUNTIF(MaterialList,B1630)=0,"Material not in Materials list","OK")))))</f>
        <v>OK</v>
      </c>
      <c r="H1630" s="18" t="str">
        <f aca="false">IF(F1630="Active",A1630&amp;"|"&amp;COUNTIFS(A$2:A1630,A1630,F$2:F1630,"Active"),"")</f>
        <v/>
      </c>
      <c r="I1630" s="18" t="str">
        <f aca="false">IF(B1630="","",IF(SUMPRODUCT(MAX((A$1:A1629=A1630)*(B$1:B1629=B1630)*ROW(A$1:A1629)))=0,C1630&amp;"",IF(C1630="",INDEX(I$1:I1629,SUMPRODUCT(MAX((A$1:A1629=A1630)*(B$1:B1629=B1630)*ROW(A$1:A1629)))),IF(INDEX(I$1:I1629,SUMPRODUCT(MAX((A$1:A1629=A1630)*(B$1:B1629=B1630)*ROW(A$1:A1629))))="",C1630&amp;"",INDEX(I$1:I1629,SUMPRODUCT(MAX((A$1:A1629=A1630)*(B$1:B1629=B1630)*ROW(A$1:A1629))))&amp;"; "&amp;C1630))))</f>
        <v/>
      </c>
      <c r="J1630" s="18" t="str">
        <f aca="false">IF(A1630="","",A1630&amp;"|"&amp;COUNTIF(A$2:A1630,A1630))</f>
        <v>Dermo bella Permium 30 Cap|9</v>
      </c>
      <c r="K1630" s="18" t="n">
        <f aca="false">IF(OR(A1630="",B1630=""),0,IF(COUNTIFS(A$2:A1630,A1630,B$2:B1630,B1630)=1,1,0))</f>
        <v>1</v>
      </c>
    </row>
    <row r="1631" customFormat="false" ht="15" hidden="false" customHeight="false" outlineLevel="0" collapsed="false">
      <c r="A1631" s="15" t="s">
        <v>478</v>
      </c>
      <c r="B1631" s="15" t="s">
        <v>338</v>
      </c>
      <c r="C1631" s="15"/>
      <c r="D1631" s="15"/>
      <c r="F1631" s="18" t="str">
        <f aca="false">IF(B1631="","",IFERROR(INDEX(Materials!$B$2:$B$301,MATCH(B1631,Materials!$A$2:$A$301,0)),""))</f>
        <v>Solvent</v>
      </c>
      <c r="G1631" s="18" t="str">
        <f aca="true">IF(AND(A1631="",B1631=""),"",IF(A1631="","Missing product",IF(B1631="","Missing material",IF(COUNTIF(ProductList,A1631)=0,"Product not in Products list",IF(COUNTIF(MaterialList,B1631)=0,"Material not in Materials list","OK")))))</f>
        <v>OK</v>
      </c>
      <c r="H1631" s="18" t="str">
        <f aca="false">IF(F1631="Active",A1631&amp;"|"&amp;COUNTIFS(A$2:A1631,A1631,F$2:F1631,"Active"),"")</f>
        <v/>
      </c>
      <c r="I1631" s="18" t="str">
        <f aca="false">IF(B1631="","",IF(SUMPRODUCT(MAX((A$1:A1630=A1631)*(B$1:B1630=B1631)*ROW(A$1:A1630)))=0,C1631&amp;"",IF(C1631="",INDEX(I$1:I1630,SUMPRODUCT(MAX((A$1:A1630=A1631)*(B$1:B1630=B1631)*ROW(A$1:A1630)))),IF(INDEX(I$1:I1630,SUMPRODUCT(MAX((A$1:A1630=A1631)*(B$1:B1630=B1631)*ROW(A$1:A1630))))="",C1631&amp;"",INDEX(I$1:I1630,SUMPRODUCT(MAX((A$1:A1630=A1631)*(B$1:B1630=B1631)*ROW(A$1:A1630))))&amp;"; "&amp;C1631))))</f>
        <v/>
      </c>
      <c r="J1631" s="18" t="str">
        <f aca="false">IF(A1631="","",A1631&amp;"|"&amp;COUNTIF(A$2:A1631,A1631))</f>
        <v>Dermo bella Permium 30 Cap|10</v>
      </c>
      <c r="K1631" s="18" t="n">
        <f aca="false">IF(OR(A1631="",B1631=""),0,IF(COUNTIFS(A$2:A1631,A1631,B$2:B1631,B1631)=1,1,0))</f>
        <v>1</v>
      </c>
    </row>
    <row r="1632" customFormat="false" ht="15" hidden="false" customHeight="false" outlineLevel="0" collapsed="false">
      <c r="A1632" s="15" t="s">
        <v>478</v>
      </c>
      <c r="B1632" s="15" t="s">
        <v>226</v>
      </c>
      <c r="C1632" s="15"/>
      <c r="D1632" s="15"/>
      <c r="F1632" s="18" t="str">
        <f aca="false">IF(B1632="","",IFERROR(INDEX(Materials!$B$2:$B$301,MATCH(B1632,Materials!$A$2:$A$301,0)),""))</f>
        <v>Binder / Coating Polymer</v>
      </c>
      <c r="G1632" s="18" t="str">
        <f aca="true">IF(AND(A1632="",B1632=""),"",IF(A1632="","Missing product",IF(B1632="","Missing material",IF(COUNTIF(ProductList,A1632)=0,"Product not in Products list",IF(COUNTIF(MaterialList,B1632)=0,"Material not in Materials list","OK")))))</f>
        <v>OK</v>
      </c>
      <c r="H1632" s="18" t="str">
        <f aca="false">IF(F1632="Active",A1632&amp;"|"&amp;COUNTIFS(A$2:A1632,A1632,F$2:F1632,"Active"),"")</f>
        <v/>
      </c>
      <c r="I1632" s="18" t="str">
        <f aca="false">IF(B1632="","",IF(SUMPRODUCT(MAX((A$1:A1631=A1632)*(B$1:B1631=B1632)*ROW(A$1:A1631)))=0,C1632&amp;"",IF(C1632="",INDEX(I$1:I1631,SUMPRODUCT(MAX((A$1:A1631=A1632)*(B$1:B1631=B1632)*ROW(A$1:A1631)))),IF(INDEX(I$1:I1631,SUMPRODUCT(MAX((A$1:A1631=A1632)*(B$1:B1631=B1632)*ROW(A$1:A1631))))="",C1632&amp;"",INDEX(I$1:I1631,SUMPRODUCT(MAX((A$1:A1631=A1632)*(B$1:B1631=B1632)*ROW(A$1:A1631))))&amp;"; "&amp;C1632))))</f>
        <v/>
      </c>
      <c r="J1632" s="18" t="str">
        <f aca="false">IF(A1632="","",A1632&amp;"|"&amp;COUNTIF(A$2:A1632,A1632))</f>
        <v>Dermo bella Permium 30 Cap|11</v>
      </c>
      <c r="K1632" s="18" t="n">
        <f aca="false">IF(OR(A1632="",B1632=""),0,IF(COUNTIFS(A$2:A1632,A1632,B$2:B1632,B1632)=1,1,0))</f>
        <v>0</v>
      </c>
    </row>
    <row r="1633" customFormat="false" ht="15" hidden="false" customHeight="false" outlineLevel="0" collapsed="false">
      <c r="A1633" s="15" t="s">
        <v>478</v>
      </c>
      <c r="B1633" s="15" t="s">
        <v>311</v>
      </c>
      <c r="C1633" s="15"/>
      <c r="D1633" s="15"/>
      <c r="F1633" s="18" t="str">
        <f aca="false">IF(B1633="","",IFERROR(INDEX(Materials!$B$2:$B$301,MATCH(B1633,Materials!$A$2:$A$301,0)),""))</f>
        <v>Plasticizer</v>
      </c>
      <c r="G1633" s="18" t="str">
        <f aca="true">IF(AND(A1633="",B1633=""),"",IF(A1633="","Missing product",IF(B1633="","Missing material",IF(COUNTIF(ProductList,A1633)=0,"Product not in Products list",IF(COUNTIF(MaterialList,B1633)=0,"Material not in Materials list","OK")))))</f>
        <v>OK</v>
      </c>
      <c r="H1633" s="18" t="str">
        <f aca="false">IF(F1633="Active",A1633&amp;"|"&amp;COUNTIFS(A$2:A1633,A1633,F$2:F1633,"Active"),"")</f>
        <v/>
      </c>
      <c r="I1633" s="18" t="str">
        <f aca="false">IF(B1633="","",IF(SUMPRODUCT(MAX((A$1:A1632=A1633)*(B$1:B1632=B1633)*ROW(A$1:A1632)))=0,C1633&amp;"",IF(C1633="",INDEX(I$1:I1632,SUMPRODUCT(MAX((A$1:A1632=A1633)*(B$1:B1632=B1633)*ROW(A$1:A1632)))),IF(INDEX(I$1:I1632,SUMPRODUCT(MAX((A$1:A1632=A1633)*(B$1:B1632=B1633)*ROW(A$1:A1632))))="",C1633&amp;"",INDEX(I$1:I1632,SUMPRODUCT(MAX((A$1:A1632=A1633)*(B$1:B1632=B1633)*ROW(A$1:A1632))))&amp;"; "&amp;C1633))))</f>
        <v/>
      </c>
      <c r="J1633" s="18" t="str">
        <f aca="false">IF(A1633="","",A1633&amp;"|"&amp;COUNTIF(A$2:A1633,A1633))</f>
        <v>Dermo bella Permium 30 Cap|12</v>
      </c>
      <c r="K1633" s="18" t="n">
        <f aca="false">IF(OR(A1633="",B1633=""),0,IF(COUNTIFS(A$2:A1633,A1633,B$2:B1633,B1633)=1,1,0))</f>
        <v>1</v>
      </c>
    </row>
    <row r="1634" customFormat="false" ht="15" hidden="false" customHeight="false" outlineLevel="0" collapsed="false">
      <c r="A1634" s="15" t="s">
        <v>478</v>
      </c>
      <c r="B1634" s="15" t="s">
        <v>303</v>
      </c>
      <c r="C1634" s="15"/>
      <c r="D1634" s="15"/>
      <c r="F1634" s="18" t="str">
        <f aca="false">IF(B1634="","",IFERROR(INDEX(Materials!$B$2:$B$301,MATCH(B1634,Materials!$A$2:$A$301,0)),""))</f>
        <v>Opacifier</v>
      </c>
      <c r="G1634" s="18" t="str">
        <f aca="true">IF(AND(A1634="",B1634=""),"",IF(A1634="","Missing product",IF(B1634="","Missing material",IF(COUNTIF(ProductList,A1634)=0,"Product not in Products list",IF(COUNTIF(MaterialList,B1634)=0,"Material not in Materials list","OK")))))</f>
        <v>OK</v>
      </c>
      <c r="H1634" s="18" t="str">
        <f aca="false">IF(F1634="Active",A1634&amp;"|"&amp;COUNTIFS(A$2:A1634,A1634,F$2:F1634,"Active"),"")</f>
        <v/>
      </c>
      <c r="I1634" s="18" t="str">
        <f aca="false">IF(B1634="","",IF(SUMPRODUCT(MAX((A$1:A1633=A1634)*(B$1:B1633=B1634)*ROW(A$1:A1633)))=0,C1634&amp;"",IF(C1634="",INDEX(I$1:I1633,SUMPRODUCT(MAX((A$1:A1633=A1634)*(B$1:B1633=B1634)*ROW(A$1:A1633)))),IF(INDEX(I$1:I1633,SUMPRODUCT(MAX((A$1:A1633=A1634)*(B$1:B1633=B1634)*ROW(A$1:A1633))))="",C1634&amp;"",INDEX(I$1:I1633,SUMPRODUCT(MAX((A$1:A1633=A1634)*(B$1:B1633=B1634)*ROW(A$1:A1633))))&amp;"; "&amp;C1634))))</f>
        <v/>
      </c>
      <c r="J1634" s="18" t="str">
        <f aca="false">IF(A1634="","",A1634&amp;"|"&amp;COUNTIF(A$2:A1634,A1634))</f>
        <v>Dermo bella Permium 30 Cap|13</v>
      </c>
      <c r="K1634" s="18" t="n">
        <f aca="false">IF(OR(A1634="",B1634=""),0,IF(COUNTIFS(A$2:A1634,A1634,B$2:B1634,B1634)=1,1,0))</f>
        <v>1</v>
      </c>
    </row>
    <row r="1635" customFormat="false" ht="15" hidden="false" customHeight="false" outlineLevel="0" collapsed="false">
      <c r="A1635" s="15" t="s">
        <v>478</v>
      </c>
      <c r="B1635" s="15" t="s">
        <v>296</v>
      </c>
      <c r="C1635" s="15"/>
      <c r="D1635" s="15"/>
      <c r="F1635" s="18" t="str">
        <f aca="false">IF(B1635="","",IFERROR(INDEX(Materials!$B$2:$B$301,MATCH(B1635,Materials!$A$2:$A$301,0)),""))</f>
        <v>Glidant / Anti-tacking</v>
      </c>
      <c r="G1635" s="18" t="str">
        <f aca="true">IF(AND(A1635="",B1635=""),"",IF(A1635="","Missing product",IF(B1635="","Missing material",IF(COUNTIF(ProductList,A1635)=0,"Product not in Products list",IF(COUNTIF(MaterialList,B1635)=0,"Material not in Materials list","OK")))))</f>
        <v>OK</v>
      </c>
      <c r="H1635" s="18" t="str">
        <f aca="false">IF(F1635="Active",A1635&amp;"|"&amp;COUNTIFS(A$2:A1635,A1635,F$2:F1635,"Active"),"")</f>
        <v/>
      </c>
      <c r="I1635" s="18" t="str">
        <f aca="false">IF(B1635="","",IF(SUMPRODUCT(MAX((A$1:A1634=A1635)*(B$1:B1634=B1635)*ROW(A$1:A1634)))=0,C1635&amp;"",IF(C1635="",INDEX(I$1:I1634,SUMPRODUCT(MAX((A$1:A1634=A1635)*(B$1:B1634=B1635)*ROW(A$1:A1634)))),IF(INDEX(I$1:I1634,SUMPRODUCT(MAX((A$1:A1634=A1635)*(B$1:B1634=B1635)*ROW(A$1:A1634))))="",C1635&amp;"",INDEX(I$1:I1634,SUMPRODUCT(MAX((A$1:A1634=A1635)*(B$1:B1634=B1635)*ROW(A$1:A1634))))&amp;"; "&amp;C1635))))</f>
        <v/>
      </c>
      <c r="J1635" s="18" t="str">
        <f aca="false">IF(A1635="","",A1635&amp;"|"&amp;COUNTIF(A$2:A1635,A1635))</f>
        <v>Dermo bella Permium 30 Cap|14</v>
      </c>
      <c r="K1635" s="18" t="n">
        <f aca="false">IF(OR(A1635="",B1635=""),0,IF(COUNTIFS(A$2:A1635,A1635,B$2:B1635,B1635)=1,1,0))</f>
        <v>1</v>
      </c>
    </row>
    <row r="1636" customFormat="false" ht="15" hidden="false" customHeight="false" outlineLevel="0" collapsed="false">
      <c r="A1636" s="15" t="s">
        <v>478</v>
      </c>
      <c r="B1636" s="15" t="s">
        <v>233</v>
      </c>
      <c r="C1636" s="15"/>
      <c r="D1636" s="15"/>
      <c r="F1636" s="18" t="str">
        <f aca="false">IF(B1636="","",IFERROR(INDEX(Materials!$B$2:$B$301,MATCH(B1636,Materials!$A$2:$A$301,0)),""))</f>
        <v>Colorant</v>
      </c>
      <c r="G1636" s="18" t="str">
        <f aca="true">IF(AND(A1636="",B1636=""),"",IF(A1636="","Missing product",IF(B1636="","Missing material",IF(COUNTIF(ProductList,A1636)=0,"Product not in Products list",IF(COUNTIF(MaterialList,B1636)=0,"Material not in Materials list","OK")))))</f>
        <v>OK</v>
      </c>
      <c r="H1636" s="18" t="str">
        <f aca="false">IF(F1636="Active",A1636&amp;"|"&amp;COUNTIFS(A$2:A1636,A1636,F$2:F1636,"Active"),"")</f>
        <v/>
      </c>
      <c r="I1636" s="18" t="str">
        <f aca="false">IF(B1636="","",IF(SUMPRODUCT(MAX((A$1:A1635=A1636)*(B$1:B1635=B1636)*ROW(A$1:A1635)))=0,C1636&amp;"",IF(C1636="",INDEX(I$1:I1635,SUMPRODUCT(MAX((A$1:A1635=A1636)*(B$1:B1635=B1636)*ROW(A$1:A1635)))),IF(INDEX(I$1:I1635,SUMPRODUCT(MAX((A$1:A1635=A1636)*(B$1:B1635=B1636)*ROW(A$1:A1635))))="",C1636&amp;"",INDEX(I$1:I1635,SUMPRODUCT(MAX((A$1:A1635=A1636)*(B$1:B1635=B1636)*ROW(A$1:A1635))))&amp;"; "&amp;C1636))))</f>
        <v/>
      </c>
      <c r="J1636" s="18" t="str">
        <f aca="false">IF(A1636="","",A1636&amp;"|"&amp;COUNTIF(A$2:A1636,A1636))</f>
        <v>Dermo bella Permium 30 Cap|15</v>
      </c>
      <c r="K1636" s="18" t="n">
        <f aca="false">IF(OR(A1636="",B1636=""),0,IF(COUNTIFS(A$2:A1636,A1636,B$2:B1636,B1636)=1,1,0))</f>
        <v>1</v>
      </c>
    </row>
    <row r="1637" customFormat="false" ht="15" hidden="false" customHeight="false" outlineLevel="0" collapsed="false">
      <c r="A1637" s="15" t="s">
        <v>478</v>
      </c>
      <c r="B1637" s="15" t="s">
        <v>338</v>
      </c>
      <c r="C1637" s="15"/>
      <c r="D1637" s="15"/>
      <c r="F1637" s="18" t="str">
        <f aca="false">IF(B1637="","",IFERROR(INDEX(Materials!$B$2:$B$301,MATCH(B1637,Materials!$A$2:$A$301,0)),""))</f>
        <v>Solvent</v>
      </c>
      <c r="G1637" s="18" t="str">
        <f aca="true">IF(AND(A1637="",B1637=""),"",IF(A1637="","Missing product",IF(B1637="","Missing material",IF(COUNTIF(ProductList,A1637)=0,"Product not in Products list",IF(COUNTIF(MaterialList,B1637)=0,"Material not in Materials list","OK")))))</f>
        <v>OK</v>
      </c>
      <c r="H1637" s="18" t="str">
        <f aca="false">IF(F1637="Active",A1637&amp;"|"&amp;COUNTIFS(A$2:A1637,A1637,F$2:F1637,"Active"),"")</f>
        <v/>
      </c>
      <c r="I1637" s="18" t="str">
        <f aca="false">IF(B1637="","",IF(SUMPRODUCT(MAX((A$1:A1636=A1637)*(B$1:B1636=B1637)*ROW(A$1:A1636)))=0,C1637&amp;"",IF(C1637="",INDEX(I$1:I1636,SUMPRODUCT(MAX((A$1:A1636=A1637)*(B$1:B1636=B1637)*ROW(A$1:A1636)))),IF(INDEX(I$1:I1636,SUMPRODUCT(MAX((A$1:A1636=A1637)*(B$1:B1636=B1637)*ROW(A$1:A1636))))="",C1637&amp;"",INDEX(I$1:I1636,SUMPRODUCT(MAX((A$1:A1636=A1637)*(B$1:B1636=B1637)*ROW(A$1:A1636))))&amp;"; "&amp;C1637))))</f>
        <v/>
      </c>
      <c r="J1637" s="18" t="str">
        <f aca="false">IF(A1637="","",A1637&amp;"|"&amp;COUNTIF(A$2:A1637,A1637))</f>
        <v>Dermo bella Permium 30 Cap|16</v>
      </c>
      <c r="K1637" s="18" t="n">
        <f aca="false">IF(OR(A1637="",B1637=""),0,IF(COUNTIFS(A$2:A1637,A1637,B$2:B1637,B1637)=1,1,0))</f>
        <v>0</v>
      </c>
    </row>
    <row r="1638" customFormat="false" ht="15" hidden="false" customHeight="false" outlineLevel="0" collapsed="false">
      <c r="A1638" s="15" t="s">
        <v>478</v>
      </c>
      <c r="B1638" s="15" t="s">
        <v>342</v>
      </c>
      <c r="C1638" s="15"/>
      <c r="D1638" s="15"/>
      <c r="F1638" s="18" t="str">
        <f aca="false">IF(B1638="","",IFERROR(INDEX(Materials!$B$2:$B$301,MATCH(B1638,Materials!$A$2:$A$301,0)),""))</f>
        <v>Solvent</v>
      </c>
      <c r="G1638" s="18" t="str">
        <f aca="true">IF(AND(A1638="",B1638=""),"",IF(A1638="","Missing product",IF(B1638="","Missing material",IF(COUNTIF(ProductList,A1638)=0,"Product not in Products list",IF(COUNTIF(MaterialList,B1638)=0,"Material not in Materials list","OK")))))</f>
        <v>OK</v>
      </c>
      <c r="H1638" s="18" t="str">
        <f aca="false">IF(F1638="Active",A1638&amp;"|"&amp;COUNTIFS(A$2:A1638,A1638,F$2:F1638,"Active"),"")</f>
        <v/>
      </c>
      <c r="I1638" s="18" t="str">
        <f aca="false">IF(B1638="","",IF(SUMPRODUCT(MAX((A$1:A1637=A1638)*(B$1:B1637=B1638)*ROW(A$1:A1637)))=0,C1638&amp;"",IF(C1638="",INDEX(I$1:I1637,SUMPRODUCT(MAX((A$1:A1637=A1638)*(B$1:B1637=B1638)*ROW(A$1:A1637)))),IF(INDEX(I$1:I1637,SUMPRODUCT(MAX((A$1:A1637=A1638)*(B$1:B1637=B1638)*ROW(A$1:A1637))))="",C1638&amp;"",INDEX(I$1:I1637,SUMPRODUCT(MAX((A$1:A1637=A1638)*(B$1:B1637=B1638)*ROW(A$1:A1637))))&amp;"; "&amp;C1638))))</f>
        <v/>
      </c>
      <c r="J1638" s="18" t="str">
        <f aca="false">IF(A1638="","",A1638&amp;"|"&amp;COUNTIF(A$2:A1638,A1638))</f>
        <v>Dermo bella Permium 30 Cap|17</v>
      </c>
      <c r="K1638" s="18" t="n">
        <f aca="false">IF(OR(A1638="",B1638=""),0,IF(COUNTIFS(A$2:A1638,A1638,B$2:B1638,B1638)=1,1,0))</f>
        <v>1</v>
      </c>
    </row>
    <row r="1639" customFormat="false" ht="15" hidden="false" customHeight="false" outlineLevel="0" collapsed="false">
      <c r="A1639" s="15" t="s">
        <v>481</v>
      </c>
      <c r="B1639" s="15" t="s">
        <v>81</v>
      </c>
      <c r="C1639" s="15"/>
      <c r="D1639" s="15"/>
      <c r="F1639" s="18" t="str">
        <f aca="false">IF(B1639="","",IFERROR(INDEX(Materials!$B$2:$B$301,MATCH(B1639,Materials!$A$2:$A$301,0)),""))</f>
        <v>Active</v>
      </c>
      <c r="G1639" s="18" t="str">
        <f aca="true">IF(AND(A1639="",B1639=""),"",IF(A1639="","Missing product",IF(B1639="","Missing material",IF(COUNTIF(ProductList,A1639)=0,"Product not in Products list",IF(COUNTIF(MaterialList,B1639)=0,"Material not in Materials list","OK")))))</f>
        <v>OK</v>
      </c>
      <c r="H1639" s="18" t="str">
        <f aca="false">IF(F1639="Active",A1639&amp;"|"&amp;COUNTIFS(A$2:A1639,A1639,F$2:F1639,"Active"),"")</f>
        <v>Hair and Skin|1</v>
      </c>
      <c r="I1639" s="18" t="str">
        <f aca="false">IF(B1639="","",IF(SUMPRODUCT(MAX((A$1:A1638=A1639)*(B$1:B1638=B1639)*ROW(A$1:A1638)))=0,C1639&amp;"",IF(C1639="",INDEX(I$1:I1638,SUMPRODUCT(MAX((A$1:A1638=A1639)*(B$1:B1638=B1639)*ROW(A$1:A1638)))),IF(INDEX(I$1:I1638,SUMPRODUCT(MAX((A$1:A1638=A1639)*(B$1:B1638=B1639)*ROW(A$1:A1638))))="",C1639&amp;"",INDEX(I$1:I1638,SUMPRODUCT(MAX((A$1:A1638=A1639)*(B$1:B1638=B1639)*ROW(A$1:A1638))))&amp;"; "&amp;C1639))))</f>
        <v/>
      </c>
      <c r="J1639" s="18" t="str">
        <f aca="false">IF(A1639="","",A1639&amp;"|"&amp;COUNTIF(A$2:A1639,A1639))</f>
        <v>Hair and Skin|1</v>
      </c>
      <c r="K1639" s="18" t="n">
        <f aca="false">IF(OR(A1639="",B1639=""),0,IF(COUNTIFS(A$2:A1639,A1639,B$2:B1639,B1639)=1,1,0))</f>
        <v>1</v>
      </c>
    </row>
    <row r="1640" customFormat="false" ht="15" hidden="false" customHeight="false" outlineLevel="0" collapsed="false">
      <c r="A1640" s="15" t="s">
        <v>481</v>
      </c>
      <c r="B1640" s="15" t="s">
        <v>128</v>
      </c>
      <c r="C1640" s="15"/>
      <c r="D1640" s="15"/>
      <c r="F1640" s="18" t="str">
        <f aca="false">IF(B1640="","",IFERROR(INDEX(Materials!$B$2:$B$301,MATCH(B1640,Materials!$A$2:$A$301,0)),""))</f>
        <v>Active</v>
      </c>
      <c r="G1640" s="18" t="str">
        <f aca="true">IF(AND(A1640="",B1640=""),"",IF(A1640="","Missing product",IF(B1640="","Missing material",IF(COUNTIF(ProductList,A1640)=0,"Product not in Products list",IF(COUNTIF(MaterialList,B1640)=0,"Material not in Materials list","OK")))))</f>
        <v>OK</v>
      </c>
      <c r="H1640" s="18" t="str">
        <f aca="false">IF(F1640="Active",A1640&amp;"|"&amp;COUNTIFS(A$2:A1640,A1640,F$2:F1640,"Active"),"")</f>
        <v>Hair and Skin|2</v>
      </c>
      <c r="I1640" s="18" t="str">
        <f aca="false">IF(B1640="","",IF(SUMPRODUCT(MAX((A$1:A1639=A1640)*(B$1:B1639=B1640)*ROW(A$1:A1639)))=0,C1640&amp;"",IF(C1640="",INDEX(I$1:I1639,SUMPRODUCT(MAX((A$1:A1639=A1640)*(B$1:B1639=B1640)*ROW(A$1:A1639)))),IF(INDEX(I$1:I1639,SUMPRODUCT(MAX((A$1:A1639=A1640)*(B$1:B1639=B1640)*ROW(A$1:A1639))))="",C1640&amp;"",INDEX(I$1:I1639,SUMPRODUCT(MAX((A$1:A1639=A1640)*(B$1:B1639=B1640)*ROW(A$1:A1639))))&amp;"; "&amp;C1640))))</f>
        <v/>
      </c>
      <c r="J1640" s="18" t="str">
        <f aca="false">IF(A1640="","",A1640&amp;"|"&amp;COUNTIF(A$2:A1640,A1640))</f>
        <v>Hair and Skin|2</v>
      </c>
      <c r="K1640" s="18" t="n">
        <f aca="false">IF(OR(A1640="",B1640=""),0,IF(COUNTIFS(A$2:A1640,A1640,B$2:B1640,B1640)=1,1,0))</f>
        <v>1</v>
      </c>
    </row>
    <row r="1641" customFormat="false" ht="15" hidden="false" customHeight="false" outlineLevel="0" collapsed="false">
      <c r="A1641" s="15" t="s">
        <v>481</v>
      </c>
      <c r="B1641" s="15" t="s">
        <v>101</v>
      </c>
      <c r="C1641" s="15"/>
      <c r="D1641" s="15"/>
      <c r="F1641" s="18" t="str">
        <f aca="false">IF(B1641="","",IFERROR(INDEX(Materials!$B$2:$B$301,MATCH(B1641,Materials!$A$2:$A$301,0)),""))</f>
        <v>Active</v>
      </c>
      <c r="G1641" s="18" t="str">
        <f aca="true">IF(AND(A1641="",B1641=""),"",IF(A1641="","Missing product",IF(B1641="","Missing material",IF(COUNTIF(ProductList,A1641)=0,"Product not in Products list",IF(COUNTIF(MaterialList,B1641)=0,"Material not in Materials list","OK")))))</f>
        <v>OK</v>
      </c>
      <c r="H1641" s="18" t="str">
        <f aca="false">IF(F1641="Active",A1641&amp;"|"&amp;COUNTIFS(A$2:A1641,A1641,F$2:F1641,"Active"),"")</f>
        <v>Hair and Skin|3</v>
      </c>
      <c r="I1641" s="18" t="str">
        <f aca="false">IF(B1641="","",IF(SUMPRODUCT(MAX((A$1:A1640=A1641)*(B$1:B1640=B1641)*ROW(A$1:A1640)))=0,C1641&amp;"",IF(C1641="",INDEX(I$1:I1640,SUMPRODUCT(MAX((A$1:A1640=A1641)*(B$1:B1640=B1641)*ROW(A$1:A1640)))),IF(INDEX(I$1:I1640,SUMPRODUCT(MAX((A$1:A1640=A1641)*(B$1:B1640=B1641)*ROW(A$1:A1640))))="",C1641&amp;"",INDEX(I$1:I1640,SUMPRODUCT(MAX((A$1:A1640=A1641)*(B$1:B1640=B1641)*ROW(A$1:A1640))))&amp;"; "&amp;C1641))))</f>
        <v/>
      </c>
      <c r="J1641" s="18" t="str">
        <f aca="false">IF(A1641="","",A1641&amp;"|"&amp;COUNTIF(A$2:A1641,A1641))</f>
        <v>Hair and Skin|3</v>
      </c>
      <c r="K1641" s="18" t="n">
        <f aca="false">IF(OR(A1641="",B1641=""),0,IF(COUNTIFS(A$2:A1641,A1641,B$2:B1641,B1641)=1,1,0))</f>
        <v>1</v>
      </c>
    </row>
    <row r="1642" customFormat="false" ht="15" hidden="false" customHeight="false" outlineLevel="0" collapsed="false">
      <c r="A1642" s="15" t="s">
        <v>481</v>
      </c>
      <c r="B1642" s="15" t="s">
        <v>270</v>
      </c>
      <c r="C1642" s="15" t="s">
        <v>521</v>
      </c>
      <c r="D1642" s="15"/>
      <c r="F1642" s="18" t="str">
        <f aca="false">IF(B1642="","",IFERROR(INDEX(Materials!$B$2:$B$301,MATCH(B1642,Materials!$A$2:$A$301,0)),""))</f>
        <v>Filler / Diluent</v>
      </c>
      <c r="G1642" s="18" t="str">
        <f aca="true">IF(AND(A1642="",B1642=""),"",IF(A1642="","Missing product",IF(B1642="","Missing material",IF(COUNTIF(ProductList,A1642)=0,"Product not in Products list",IF(COUNTIF(MaterialList,B1642)=0,"Material not in Materials list","OK")))))</f>
        <v>OK</v>
      </c>
      <c r="H1642" s="18" t="str">
        <f aca="false">IF(F1642="Active",A1642&amp;"|"&amp;COUNTIFS(A$2:A1642,A1642,F$2:F1642,"Active"),"")</f>
        <v/>
      </c>
      <c r="I1642" s="18" t="str">
        <f aca="false">IF(B1642="","",IF(SUMPRODUCT(MAX((A$1:A1641=A1642)*(B$1:B1641=B1642)*ROW(A$1:A1641)))=0,C1642&amp;"",IF(C1642="",INDEX(I$1:I1641,SUMPRODUCT(MAX((A$1:A1641=A1642)*(B$1:B1641=B1642)*ROW(A$1:A1641)))),IF(INDEX(I$1:I1641,SUMPRODUCT(MAX((A$1:A1641=A1642)*(B$1:B1641=B1642)*ROW(A$1:A1641))))="",C1642&amp;"",INDEX(I$1:I1641,SUMPRODUCT(MAX((A$1:A1641=A1642)*(B$1:B1641=B1642)*ROW(A$1:A1641))))&amp;"; "&amp;C1642))))</f>
        <v>Filler (1st granulation)</v>
      </c>
      <c r="J1642" s="18" t="str">
        <f aca="false">IF(A1642="","",A1642&amp;"|"&amp;COUNTIF(A$2:A1642,A1642))</f>
        <v>Hair and Skin|4</v>
      </c>
      <c r="K1642" s="18" t="n">
        <f aca="false">IF(OR(A1642="",B1642=""),0,IF(COUNTIFS(A$2:A1642,A1642,B$2:B1642,B1642)=1,1,0))</f>
        <v>1</v>
      </c>
    </row>
    <row r="1643" customFormat="false" ht="15" hidden="false" customHeight="false" outlineLevel="0" collapsed="false">
      <c r="A1643" s="15" t="s">
        <v>481</v>
      </c>
      <c r="B1643" s="15" t="s">
        <v>219</v>
      </c>
      <c r="C1643" s="15" t="s">
        <v>524</v>
      </c>
      <c r="D1643" s="15"/>
      <c r="F1643" s="18" t="str">
        <f aca="false">IF(B1643="","",IFERROR(INDEX(Materials!$B$2:$B$301,MATCH(B1643,Materials!$A$2:$A$301,0)),""))</f>
        <v>Binder</v>
      </c>
      <c r="G1643" s="18" t="str">
        <f aca="true">IF(AND(A1643="",B1643=""),"",IF(A1643="","Missing product",IF(B1643="","Missing material",IF(COUNTIF(ProductList,A1643)=0,"Product not in Products list",IF(COUNTIF(MaterialList,B1643)=0,"Material not in Materials list","OK")))))</f>
        <v>OK</v>
      </c>
      <c r="H1643" s="18" t="str">
        <f aca="false">IF(F1643="Active",A1643&amp;"|"&amp;COUNTIFS(A$2:A1643,A1643,F$2:F1643,"Active"),"")</f>
        <v/>
      </c>
      <c r="I1643" s="18" t="str">
        <f aca="false">IF(B1643="","",IF(SUMPRODUCT(MAX((A$1:A1642=A1643)*(B$1:B1642=B1643)*ROW(A$1:A1642)))=0,C1643&amp;"",IF(C1643="",INDEX(I$1:I1642,SUMPRODUCT(MAX((A$1:A1642=A1643)*(B$1:B1642=B1643)*ROW(A$1:A1642)))),IF(INDEX(I$1:I1642,SUMPRODUCT(MAX((A$1:A1642=A1643)*(B$1:B1642=B1643)*ROW(A$1:A1642))))="",C1643&amp;"",INDEX(I$1:I1642,SUMPRODUCT(MAX((A$1:A1642=A1643)*(B$1:B1642=B1643)*ROW(A$1:A1642))))&amp;"; "&amp;C1643))))</f>
        <v>1st granulation</v>
      </c>
      <c r="J1643" s="18" t="str">
        <f aca="false">IF(A1643="","",A1643&amp;"|"&amp;COUNTIF(A$2:A1643,A1643))</f>
        <v>Hair and Skin|5</v>
      </c>
      <c r="K1643" s="18" t="n">
        <f aca="false">IF(OR(A1643="",B1643=""),0,IF(COUNTIFS(A$2:A1643,A1643,B$2:B1643,B1643)=1,1,0))</f>
        <v>1</v>
      </c>
    </row>
    <row r="1644" customFormat="false" ht="15" hidden="false" customHeight="false" outlineLevel="0" collapsed="false">
      <c r="A1644" s="15" t="s">
        <v>481</v>
      </c>
      <c r="B1644" s="15" t="s">
        <v>338</v>
      </c>
      <c r="C1644" s="15"/>
      <c r="D1644" s="15"/>
      <c r="F1644" s="18" t="str">
        <f aca="false">IF(B1644="","",IFERROR(INDEX(Materials!$B$2:$B$301,MATCH(B1644,Materials!$A$2:$A$301,0)),""))</f>
        <v>Solvent</v>
      </c>
      <c r="G1644" s="18" t="str">
        <f aca="true">IF(AND(A1644="",B1644=""),"",IF(A1644="","Missing product",IF(B1644="","Missing material",IF(COUNTIF(ProductList,A1644)=0,"Product not in Products list",IF(COUNTIF(MaterialList,B1644)=0,"Material not in Materials list","OK")))))</f>
        <v>OK</v>
      </c>
      <c r="H1644" s="18" t="str">
        <f aca="false">IF(F1644="Active",A1644&amp;"|"&amp;COUNTIFS(A$2:A1644,A1644,F$2:F1644,"Active"),"")</f>
        <v/>
      </c>
      <c r="I1644" s="18" t="str">
        <f aca="false">IF(B1644="","",IF(SUMPRODUCT(MAX((A$1:A1643=A1644)*(B$1:B1643=B1644)*ROW(A$1:A1643)))=0,C1644&amp;"",IF(C1644="",INDEX(I$1:I1643,SUMPRODUCT(MAX((A$1:A1643=A1644)*(B$1:B1643=B1644)*ROW(A$1:A1643)))),IF(INDEX(I$1:I1643,SUMPRODUCT(MAX((A$1:A1643=A1644)*(B$1:B1643=B1644)*ROW(A$1:A1643))))="",C1644&amp;"",INDEX(I$1:I1643,SUMPRODUCT(MAX((A$1:A1643=A1644)*(B$1:B1643=B1644)*ROW(A$1:A1643))))&amp;"; "&amp;C1644))))</f>
        <v/>
      </c>
      <c r="J1644" s="18" t="str">
        <f aca="false">IF(A1644="","",A1644&amp;"|"&amp;COUNTIF(A$2:A1644,A1644))</f>
        <v>Hair and Skin|6</v>
      </c>
      <c r="K1644" s="18" t="n">
        <f aca="false">IF(OR(A1644="",B1644=""),0,IF(COUNTIFS(A$2:A1644,A1644,B$2:B1644,B1644)=1,1,0))</f>
        <v>1</v>
      </c>
    </row>
    <row r="1645" customFormat="false" ht="15" hidden="false" customHeight="false" outlineLevel="0" collapsed="false">
      <c r="A1645" s="15" t="s">
        <v>481</v>
      </c>
      <c r="B1645" s="15" t="s">
        <v>204</v>
      </c>
      <c r="C1645" s="15"/>
      <c r="D1645" s="15"/>
      <c r="F1645" s="18" t="str">
        <f aca="false">IF(B1645="","",IFERROR(INDEX(Materials!$B$2:$B$301,MATCH(B1645,Materials!$A$2:$A$301,0)),""))</f>
        <v>Active</v>
      </c>
      <c r="G1645" s="18" t="str">
        <f aca="true">IF(AND(A1645="",B1645=""),"",IF(A1645="","Missing product",IF(B1645="","Missing material",IF(COUNTIF(ProductList,A1645)=0,"Product not in Products list",IF(COUNTIF(MaterialList,B1645)=0,"Material not in Materials list","OK")))))</f>
        <v>OK</v>
      </c>
      <c r="H1645" s="18" t="str">
        <f aca="false">IF(F1645="Active",A1645&amp;"|"&amp;COUNTIFS(A$2:A1645,A1645,F$2:F1645,"Active"),"")</f>
        <v>Hair and Skin|4</v>
      </c>
      <c r="I1645" s="18" t="str">
        <f aca="false">IF(B1645="","",IF(SUMPRODUCT(MAX((A$1:A1644=A1645)*(B$1:B1644=B1645)*ROW(A$1:A1644)))=0,C1645&amp;"",IF(C1645="",INDEX(I$1:I1644,SUMPRODUCT(MAX((A$1:A1644=A1645)*(B$1:B1644=B1645)*ROW(A$1:A1644)))),IF(INDEX(I$1:I1644,SUMPRODUCT(MAX((A$1:A1644=A1645)*(B$1:B1644=B1645)*ROW(A$1:A1644))))="",C1645&amp;"",INDEX(I$1:I1644,SUMPRODUCT(MAX((A$1:A1644=A1645)*(B$1:B1644=B1645)*ROW(A$1:A1644))))&amp;"; "&amp;C1645))))</f>
        <v/>
      </c>
      <c r="J1645" s="18" t="str">
        <f aca="false">IF(A1645="","",A1645&amp;"|"&amp;COUNTIF(A$2:A1645,A1645))</f>
        <v>Hair and Skin|7</v>
      </c>
      <c r="K1645" s="18" t="n">
        <f aca="false">IF(OR(A1645="",B1645=""),0,IF(COUNTIFS(A$2:A1645,A1645,B$2:B1645,B1645)=1,1,0))</f>
        <v>1</v>
      </c>
    </row>
    <row r="1646" customFormat="false" ht="15" hidden="false" customHeight="false" outlineLevel="0" collapsed="false">
      <c r="A1646" s="15" t="s">
        <v>481</v>
      </c>
      <c r="B1646" s="15" t="s">
        <v>190</v>
      </c>
      <c r="C1646" s="15"/>
      <c r="D1646" s="15"/>
      <c r="F1646" s="18" t="str">
        <f aca="false">IF(B1646="","",IFERROR(INDEX(Materials!$B$2:$B$301,MATCH(B1646,Materials!$A$2:$A$301,0)),""))</f>
        <v>Active</v>
      </c>
      <c r="G1646" s="18" t="str">
        <f aca="true">IF(AND(A1646="",B1646=""),"",IF(A1646="","Missing product",IF(B1646="","Missing material",IF(COUNTIF(ProductList,A1646)=0,"Product not in Products list",IF(COUNTIF(MaterialList,B1646)=0,"Material not in Materials list","OK")))))</f>
        <v>OK</v>
      </c>
      <c r="H1646" s="18" t="str">
        <f aca="false">IF(F1646="Active",A1646&amp;"|"&amp;COUNTIFS(A$2:A1646,A1646,F$2:F1646,"Active"),"")</f>
        <v>Hair and Skin|5</v>
      </c>
      <c r="I1646" s="18" t="str">
        <f aca="false">IF(B1646="","",IF(SUMPRODUCT(MAX((A$1:A1645=A1646)*(B$1:B1645=B1646)*ROW(A$1:A1645)))=0,C1646&amp;"",IF(C1646="",INDEX(I$1:I1645,SUMPRODUCT(MAX((A$1:A1645=A1646)*(B$1:B1645=B1646)*ROW(A$1:A1645)))),IF(INDEX(I$1:I1645,SUMPRODUCT(MAX((A$1:A1645=A1646)*(B$1:B1645=B1646)*ROW(A$1:A1645))))="",C1646&amp;"",INDEX(I$1:I1645,SUMPRODUCT(MAX((A$1:A1645=A1646)*(B$1:B1645=B1646)*ROW(A$1:A1645))))&amp;"; "&amp;C1646))))</f>
        <v/>
      </c>
      <c r="J1646" s="18" t="str">
        <f aca="false">IF(A1646="","",A1646&amp;"|"&amp;COUNTIF(A$2:A1646,A1646))</f>
        <v>Hair and Skin|8</v>
      </c>
      <c r="K1646" s="18" t="n">
        <f aca="false">IF(OR(A1646="",B1646=""),0,IF(COUNTIFS(A$2:A1646,A1646,B$2:B1646,B1646)=1,1,0))</f>
        <v>1</v>
      </c>
    </row>
    <row r="1647" customFormat="false" ht="15" hidden="false" customHeight="false" outlineLevel="0" collapsed="false">
      <c r="A1647" s="15" t="s">
        <v>481</v>
      </c>
      <c r="B1647" s="15" t="s">
        <v>171</v>
      </c>
      <c r="C1647" s="15"/>
      <c r="D1647" s="15"/>
      <c r="F1647" s="18" t="str">
        <f aca="false">IF(B1647="","",IFERROR(INDEX(Materials!$B$2:$B$301,MATCH(B1647,Materials!$A$2:$A$301,0)),""))</f>
        <v>Active</v>
      </c>
      <c r="G1647" s="18" t="str">
        <f aca="true">IF(AND(A1647="",B1647=""),"",IF(A1647="","Missing product",IF(B1647="","Missing material",IF(COUNTIF(ProductList,A1647)=0,"Product not in Products list",IF(COUNTIF(MaterialList,B1647)=0,"Material not in Materials list","OK")))))</f>
        <v>OK</v>
      </c>
      <c r="H1647" s="18" t="str">
        <f aca="false">IF(F1647="Active",A1647&amp;"|"&amp;COUNTIFS(A$2:A1647,A1647,F$2:F1647,"Active"),"")</f>
        <v>Hair and Skin|6</v>
      </c>
      <c r="I1647" s="18" t="str">
        <f aca="false">IF(B1647="","",IF(SUMPRODUCT(MAX((A$1:A1646=A1647)*(B$1:B1646=B1647)*ROW(A$1:A1646)))=0,C1647&amp;"",IF(C1647="",INDEX(I$1:I1646,SUMPRODUCT(MAX((A$1:A1646=A1647)*(B$1:B1646=B1647)*ROW(A$1:A1646)))),IF(INDEX(I$1:I1646,SUMPRODUCT(MAX((A$1:A1646=A1647)*(B$1:B1646=B1647)*ROW(A$1:A1646))))="",C1647&amp;"",INDEX(I$1:I1646,SUMPRODUCT(MAX((A$1:A1646=A1647)*(B$1:B1646=B1647)*ROW(A$1:A1646))))&amp;"; "&amp;C1647))))</f>
        <v/>
      </c>
      <c r="J1647" s="18" t="str">
        <f aca="false">IF(A1647="","",A1647&amp;"|"&amp;COUNTIF(A$2:A1647,A1647))</f>
        <v>Hair and Skin|9</v>
      </c>
      <c r="K1647" s="18" t="n">
        <f aca="false">IF(OR(A1647="",B1647=""),0,IF(COUNTIFS(A$2:A1647,A1647,B$2:B1647,B1647)=1,1,0))</f>
        <v>1</v>
      </c>
    </row>
    <row r="1648" customFormat="false" ht="15" hidden="false" customHeight="false" outlineLevel="0" collapsed="false">
      <c r="A1648" s="15" t="s">
        <v>481</v>
      </c>
      <c r="B1648" s="15" t="s">
        <v>89</v>
      </c>
      <c r="C1648" s="15"/>
      <c r="D1648" s="15"/>
      <c r="F1648" s="18" t="str">
        <f aca="false">IF(B1648="","",IFERROR(INDEX(Materials!$B$2:$B$301,MATCH(B1648,Materials!$A$2:$A$301,0)),""))</f>
        <v>Active</v>
      </c>
      <c r="G1648" s="18" t="str">
        <f aca="true">IF(AND(A1648="",B1648=""),"",IF(A1648="","Missing product",IF(B1648="","Missing material",IF(COUNTIF(ProductList,A1648)=0,"Product not in Products list",IF(COUNTIF(MaterialList,B1648)=0,"Material not in Materials list","OK")))))</f>
        <v>OK</v>
      </c>
      <c r="H1648" s="18" t="str">
        <f aca="false">IF(F1648="Active",A1648&amp;"|"&amp;COUNTIFS(A$2:A1648,A1648,F$2:F1648,"Active"),"")</f>
        <v>Hair and Skin|7</v>
      </c>
      <c r="I1648" s="18" t="str">
        <f aca="false">IF(B1648="","",IF(SUMPRODUCT(MAX((A$1:A1647=A1648)*(B$1:B1647=B1648)*ROW(A$1:A1647)))=0,C1648&amp;"",IF(C1648="",INDEX(I$1:I1647,SUMPRODUCT(MAX((A$1:A1647=A1648)*(B$1:B1647=B1648)*ROW(A$1:A1647)))),IF(INDEX(I$1:I1647,SUMPRODUCT(MAX((A$1:A1647=A1648)*(B$1:B1647=B1648)*ROW(A$1:A1647))))="",C1648&amp;"",INDEX(I$1:I1647,SUMPRODUCT(MAX((A$1:A1647=A1648)*(B$1:B1647=B1648)*ROW(A$1:A1647))))&amp;"; "&amp;C1648))))</f>
        <v/>
      </c>
      <c r="J1648" s="18" t="str">
        <f aca="false">IF(A1648="","",A1648&amp;"|"&amp;COUNTIF(A$2:A1648,A1648))</f>
        <v>Hair and Skin|10</v>
      </c>
      <c r="K1648" s="18" t="n">
        <f aca="false">IF(OR(A1648="",B1648=""),0,IF(COUNTIFS(A$2:A1648,A1648,B$2:B1648,B1648)=1,1,0))</f>
        <v>1</v>
      </c>
    </row>
    <row r="1649" customFormat="false" ht="15" hidden="false" customHeight="false" outlineLevel="0" collapsed="false">
      <c r="A1649" s="15" t="s">
        <v>481</v>
      </c>
      <c r="B1649" s="15" t="s">
        <v>186</v>
      </c>
      <c r="C1649" s="15"/>
      <c r="D1649" s="15"/>
      <c r="F1649" s="18" t="str">
        <f aca="false">IF(B1649="","",IFERROR(INDEX(Materials!$B$2:$B$301,MATCH(B1649,Materials!$A$2:$A$301,0)),""))</f>
        <v>Active</v>
      </c>
      <c r="G1649" s="18" t="str">
        <f aca="true">IF(AND(A1649="",B1649=""),"",IF(A1649="","Missing product",IF(B1649="","Missing material",IF(COUNTIF(ProductList,A1649)=0,"Product not in Products list",IF(COUNTIF(MaterialList,B1649)=0,"Material not in Materials list","OK")))))</f>
        <v>OK</v>
      </c>
      <c r="H1649" s="18" t="str">
        <f aca="false">IF(F1649="Active",A1649&amp;"|"&amp;COUNTIFS(A$2:A1649,A1649,F$2:F1649,"Active"),"")</f>
        <v>Hair and Skin|8</v>
      </c>
      <c r="I1649" s="18" t="str">
        <f aca="false">IF(B1649="","",IF(SUMPRODUCT(MAX((A$1:A1648=A1649)*(B$1:B1648=B1649)*ROW(A$1:A1648)))=0,C1649&amp;"",IF(C1649="",INDEX(I$1:I1648,SUMPRODUCT(MAX((A$1:A1648=A1649)*(B$1:B1648=B1649)*ROW(A$1:A1648)))),IF(INDEX(I$1:I1648,SUMPRODUCT(MAX((A$1:A1648=A1649)*(B$1:B1648=B1649)*ROW(A$1:A1648))))="",C1649&amp;"",INDEX(I$1:I1648,SUMPRODUCT(MAX((A$1:A1648=A1649)*(B$1:B1648=B1649)*ROW(A$1:A1648))))&amp;"; "&amp;C1649))))</f>
        <v/>
      </c>
      <c r="J1649" s="18" t="str">
        <f aca="false">IF(A1649="","",A1649&amp;"|"&amp;COUNTIF(A$2:A1649,A1649))</f>
        <v>Hair and Skin|11</v>
      </c>
      <c r="K1649" s="18" t="n">
        <f aca="false">IF(OR(A1649="",B1649=""),0,IF(COUNTIFS(A$2:A1649,A1649,B$2:B1649,B1649)=1,1,0))</f>
        <v>1</v>
      </c>
    </row>
    <row r="1650" customFormat="false" ht="15" hidden="false" customHeight="false" outlineLevel="0" collapsed="false">
      <c r="A1650" s="15" t="s">
        <v>481</v>
      </c>
      <c r="B1650" s="15" t="s">
        <v>270</v>
      </c>
      <c r="C1650" s="15" t="s">
        <v>522</v>
      </c>
      <c r="D1650" s="15"/>
      <c r="F1650" s="18" t="str">
        <f aca="false">IF(B1650="","",IFERROR(INDEX(Materials!$B$2:$B$301,MATCH(B1650,Materials!$A$2:$A$301,0)),""))</f>
        <v>Filler / Diluent</v>
      </c>
      <c r="G1650" s="18" t="str">
        <f aca="true">IF(AND(A1650="",B1650=""),"",IF(A1650="","Missing product",IF(B1650="","Missing material",IF(COUNTIF(ProductList,A1650)=0,"Product not in Products list",IF(COUNTIF(MaterialList,B1650)=0,"Material not in Materials list","OK")))))</f>
        <v>OK</v>
      </c>
      <c r="H1650" s="18" t="str">
        <f aca="false">IF(F1650="Active",A1650&amp;"|"&amp;COUNTIFS(A$2:A1650,A1650,F$2:F1650,"Active"),"")</f>
        <v/>
      </c>
      <c r="I1650" s="18" t="str">
        <f aca="false">IF(B1650="","",IF(SUMPRODUCT(MAX((A$1:A1649=A1650)*(B$1:B1649=B1650)*ROW(A$1:A1649)))=0,C1650&amp;"",IF(C1650="",INDEX(I$1:I1649,SUMPRODUCT(MAX((A$1:A1649=A1650)*(B$1:B1649=B1650)*ROW(A$1:A1649)))),IF(INDEX(I$1:I1649,SUMPRODUCT(MAX((A$1:A1649=A1650)*(B$1:B1649=B1650)*ROW(A$1:A1649))))="",C1650&amp;"",INDEX(I$1:I1649,SUMPRODUCT(MAX((A$1:A1649=A1650)*(B$1:B1649=B1650)*ROW(A$1:A1649))))&amp;"; "&amp;C1650))))</f>
        <v>Filler (1st granulation); Filler (2nd granulation)</v>
      </c>
      <c r="J1650" s="18" t="str">
        <f aca="false">IF(A1650="","",A1650&amp;"|"&amp;COUNTIF(A$2:A1650,A1650))</f>
        <v>Hair and Skin|12</v>
      </c>
      <c r="K1650" s="18" t="n">
        <f aca="false">IF(OR(A1650="",B1650=""),0,IF(COUNTIFS(A$2:A1650,A1650,B$2:B1650,B1650)=1,1,0))</f>
        <v>0</v>
      </c>
    </row>
    <row r="1651" customFormat="false" ht="15" hidden="false" customHeight="false" outlineLevel="0" collapsed="false">
      <c r="A1651" s="15" t="s">
        <v>481</v>
      </c>
      <c r="B1651" s="15" t="s">
        <v>219</v>
      </c>
      <c r="C1651" s="15" t="s">
        <v>525</v>
      </c>
      <c r="D1651" s="15"/>
      <c r="F1651" s="18" t="str">
        <f aca="false">IF(B1651="","",IFERROR(INDEX(Materials!$B$2:$B$301,MATCH(B1651,Materials!$A$2:$A$301,0)),""))</f>
        <v>Binder</v>
      </c>
      <c r="G1651" s="18" t="str">
        <f aca="true">IF(AND(A1651="",B1651=""),"",IF(A1651="","Missing product",IF(B1651="","Missing material",IF(COUNTIF(ProductList,A1651)=0,"Product not in Products list",IF(COUNTIF(MaterialList,B1651)=0,"Material not in Materials list","OK")))))</f>
        <v>OK</v>
      </c>
      <c r="H1651" s="18" t="str">
        <f aca="false">IF(F1651="Active",A1651&amp;"|"&amp;COUNTIFS(A$2:A1651,A1651,F$2:F1651,"Active"),"")</f>
        <v/>
      </c>
      <c r="I1651" s="18" t="str">
        <f aca="false">IF(B1651="","",IF(SUMPRODUCT(MAX((A$1:A1650=A1651)*(B$1:B1650=B1651)*ROW(A$1:A1650)))=0,C1651&amp;"",IF(C1651="",INDEX(I$1:I1650,SUMPRODUCT(MAX((A$1:A1650=A1651)*(B$1:B1650=B1651)*ROW(A$1:A1650)))),IF(INDEX(I$1:I1650,SUMPRODUCT(MAX((A$1:A1650=A1651)*(B$1:B1650=B1651)*ROW(A$1:A1650))))="",C1651&amp;"",INDEX(I$1:I1650,SUMPRODUCT(MAX((A$1:A1650=A1651)*(B$1:B1650=B1651)*ROW(A$1:A1650))))&amp;"; "&amp;C1651))))</f>
        <v>1st granulation; 2nd granulation</v>
      </c>
      <c r="J1651" s="18" t="str">
        <f aca="false">IF(A1651="","",A1651&amp;"|"&amp;COUNTIF(A$2:A1651,A1651))</f>
        <v>Hair and Skin|13</v>
      </c>
      <c r="K1651" s="18" t="n">
        <f aca="false">IF(OR(A1651="",B1651=""),0,IF(COUNTIFS(A$2:A1651,A1651,B$2:B1651,B1651)=1,1,0))</f>
        <v>0</v>
      </c>
    </row>
    <row r="1652" customFormat="false" ht="15" hidden="false" customHeight="false" outlineLevel="0" collapsed="false">
      <c r="A1652" s="15" t="s">
        <v>481</v>
      </c>
      <c r="B1652" s="15" t="s">
        <v>341</v>
      </c>
      <c r="C1652" s="15"/>
      <c r="D1652" s="15"/>
      <c r="F1652" s="18" t="str">
        <f aca="false">IF(B1652="","",IFERROR(INDEX(Materials!$B$2:$B$301,MATCH(B1652,Materials!$A$2:$A$301,0)),""))</f>
        <v>Solvent</v>
      </c>
      <c r="G1652" s="18" t="str">
        <f aca="true">IF(AND(A1652="",B1652=""),"",IF(A1652="","Missing product",IF(B1652="","Missing material",IF(COUNTIF(ProductList,A1652)=0,"Product not in Products list",IF(COUNTIF(MaterialList,B1652)=0,"Material not in Materials list","OK")))))</f>
        <v>OK</v>
      </c>
      <c r="H1652" s="18" t="str">
        <f aca="false">IF(F1652="Active",A1652&amp;"|"&amp;COUNTIFS(A$2:A1652,A1652,F$2:F1652,"Active"),"")</f>
        <v/>
      </c>
      <c r="I1652" s="18" t="str">
        <f aca="false">IF(B1652="","",IF(SUMPRODUCT(MAX((A$1:A1651=A1652)*(B$1:B1651=B1652)*ROW(A$1:A1651)))=0,C1652&amp;"",IF(C1652="",INDEX(I$1:I1651,SUMPRODUCT(MAX((A$1:A1651=A1652)*(B$1:B1651=B1652)*ROW(A$1:A1651)))),IF(INDEX(I$1:I1651,SUMPRODUCT(MAX((A$1:A1651=A1652)*(B$1:B1651=B1652)*ROW(A$1:A1651))))="",C1652&amp;"",INDEX(I$1:I1651,SUMPRODUCT(MAX((A$1:A1651=A1652)*(B$1:B1651=B1652)*ROW(A$1:A1651))))&amp;"; "&amp;C1652))))</f>
        <v/>
      </c>
      <c r="J1652" s="18" t="str">
        <f aca="false">IF(A1652="","",A1652&amp;"|"&amp;COUNTIF(A$2:A1652,A1652))</f>
        <v>Hair and Skin|14</v>
      </c>
      <c r="K1652" s="18" t="n">
        <f aca="false">IF(OR(A1652="",B1652=""),0,IF(COUNTIFS(A$2:A1652,A1652,B$2:B1652,B1652)=1,1,0))</f>
        <v>1</v>
      </c>
    </row>
    <row r="1653" customFormat="false" ht="15" hidden="false" customHeight="false" outlineLevel="0" collapsed="false">
      <c r="A1653" s="15" t="s">
        <v>481</v>
      </c>
      <c r="B1653" s="15" t="s">
        <v>214</v>
      </c>
      <c r="C1653" s="15"/>
      <c r="D1653" s="15"/>
      <c r="F1653" s="18" t="str">
        <f aca="false">IF(B1653="","",IFERROR(INDEX(Materials!$B$2:$B$301,MATCH(B1653,Materials!$A$2:$A$301,0)),""))</f>
        <v>Active</v>
      </c>
      <c r="G1653" s="18" t="str">
        <f aca="true">IF(AND(A1653="",B1653=""),"",IF(A1653="","Missing product",IF(B1653="","Missing material",IF(COUNTIF(ProductList,A1653)=0,"Product not in Products list",IF(COUNTIF(MaterialList,B1653)=0,"Material not in Materials list","OK")))))</f>
        <v>OK</v>
      </c>
      <c r="H1653" s="18" t="str">
        <f aca="false">IF(F1653="Active",A1653&amp;"|"&amp;COUNTIFS(A$2:A1653,A1653,F$2:F1653,"Active"),"")</f>
        <v>Hair and Skin|9</v>
      </c>
      <c r="I1653" s="18" t="str">
        <f aca="false">IF(B1653="","",IF(SUMPRODUCT(MAX((A$1:A1652=A1653)*(B$1:B1652=B1653)*ROW(A$1:A1652)))=0,C1653&amp;"",IF(C1653="",INDEX(I$1:I1652,SUMPRODUCT(MAX((A$1:A1652=A1653)*(B$1:B1652=B1653)*ROW(A$1:A1652)))),IF(INDEX(I$1:I1652,SUMPRODUCT(MAX((A$1:A1652=A1653)*(B$1:B1652=B1653)*ROW(A$1:A1652))))="",C1653&amp;"",INDEX(I$1:I1652,SUMPRODUCT(MAX((A$1:A1652=A1653)*(B$1:B1652=B1653)*ROW(A$1:A1652))))&amp;"; "&amp;C1653))))</f>
        <v/>
      </c>
      <c r="J1653" s="18" t="str">
        <f aca="false">IF(A1653="","",A1653&amp;"|"&amp;COUNTIF(A$2:A1653,A1653))</f>
        <v>Hair and Skin|15</v>
      </c>
      <c r="K1653" s="18" t="n">
        <f aca="false">IF(OR(A1653="",B1653=""),0,IF(COUNTIFS(A$2:A1653,A1653,B$2:B1653,B1653)=1,1,0))</f>
        <v>1</v>
      </c>
    </row>
    <row r="1654" customFormat="false" ht="15" hidden="false" customHeight="false" outlineLevel="0" collapsed="false">
      <c r="A1654" s="15" t="s">
        <v>481</v>
      </c>
      <c r="B1654" s="15" t="s">
        <v>296</v>
      </c>
      <c r="C1654" s="15"/>
      <c r="D1654" s="15"/>
      <c r="F1654" s="18" t="str">
        <f aca="false">IF(B1654="","",IFERROR(INDEX(Materials!$B$2:$B$301,MATCH(B1654,Materials!$A$2:$A$301,0)),""))</f>
        <v>Glidant / Anti-tacking</v>
      </c>
      <c r="G1654" s="18" t="str">
        <f aca="true">IF(AND(A1654="",B1654=""),"",IF(A1654="","Missing product",IF(B1654="","Missing material",IF(COUNTIF(ProductList,A1654)=0,"Product not in Products list",IF(COUNTIF(MaterialList,B1654)=0,"Material not in Materials list","OK")))))</f>
        <v>OK</v>
      </c>
      <c r="H1654" s="18" t="str">
        <f aca="false">IF(F1654="Active",A1654&amp;"|"&amp;COUNTIFS(A$2:A1654,A1654,F$2:F1654,"Active"),"")</f>
        <v/>
      </c>
      <c r="I1654" s="18" t="str">
        <f aca="false">IF(B1654="","",IF(SUMPRODUCT(MAX((A$1:A1653=A1654)*(B$1:B1653=B1654)*ROW(A$1:A1653)))=0,C1654&amp;"",IF(C1654="",INDEX(I$1:I1653,SUMPRODUCT(MAX((A$1:A1653=A1654)*(B$1:B1653=B1654)*ROW(A$1:A1653)))),IF(INDEX(I$1:I1653,SUMPRODUCT(MAX((A$1:A1653=A1654)*(B$1:B1653=B1654)*ROW(A$1:A1653))))="",C1654&amp;"",INDEX(I$1:I1653,SUMPRODUCT(MAX((A$1:A1653=A1654)*(B$1:B1653=B1654)*ROW(A$1:A1653))))&amp;"; "&amp;C1654))))</f>
        <v/>
      </c>
      <c r="J1654" s="18" t="str">
        <f aca="false">IF(A1654="","",A1654&amp;"|"&amp;COUNTIF(A$2:A1654,A1654))</f>
        <v>Hair and Skin|16</v>
      </c>
      <c r="K1654" s="18" t="n">
        <f aca="false">IF(OR(A1654="",B1654=""),0,IF(COUNTIFS(A$2:A1654,A1654,B$2:B1654,B1654)=1,1,0))</f>
        <v>1</v>
      </c>
    </row>
    <row r="1655" customFormat="false" ht="15" hidden="false" customHeight="false" outlineLevel="0" collapsed="false">
      <c r="A1655" s="15" t="s">
        <v>481</v>
      </c>
      <c r="B1655" s="15" t="s">
        <v>270</v>
      </c>
      <c r="C1655" s="15" t="s">
        <v>492</v>
      </c>
      <c r="D1655" s="15"/>
      <c r="F1655" s="18" t="str">
        <f aca="false">IF(B1655="","",IFERROR(INDEX(Materials!$B$2:$B$301,MATCH(B1655,Materials!$A$2:$A$301,0)),""))</f>
        <v>Filler / Diluent</v>
      </c>
      <c r="G1655" s="18" t="str">
        <f aca="true">IF(AND(A1655="",B1655=""),"",IF(A1655="","Missing product",IF(B1655="","Missing material",IF(COUNTIF(ProductList,A1655)=0,"Product not in Products list",IF(COUNTIF(MaterialList,B1655)=0,"Material not in Materials list","OK")))))</f>
        <v>OK</v>
      </c>
      <c r="H1655" s="18" t="str">
        <f aca="false">IF(F1655="Active",A1655&amp;"|"&amp;COUNTIFS(A$2:A1655,A1655,F$2:F1655,"Active"),"")</f>
        <v/>
      </c>
      <c r="I1655" s="18" t="str">
        <f aca="false">IF(B1655="","",IF(SUMPRODUCT(MAX((A$1:A1654=A1655)*(B$1:B1654=B1655)*ROW(A$1:A1654)))=0,C1655&amp;"",IF(C1655="",INDEX(I$1:I1654,SUMPRODUCT(MAX((A$1:A1654=A1655)*(B$1:B1654=B1655)*ROW(A$1:A1654)))),IF(INDEX(I$1:I1654,SUMPRODUCT(MAX((A$1:A1654=A1655)*(B$1:B1654=B1655)*ROW(A$1:A1654))))="",C1655&amp;"",INDEX(I$1:I1654,SUMPRODUCT(MAX((A$1:A1654=A1655)*(B$1:B1654=B1655)*ROW(A$1:A1654))))&amp;"; "&amp;C1655))))</f>
        <v>Filler (1st granulation); Filler (2nd granulation); Extra-granular</v>
      </c>
      <c r="J1655" s="18" t="str">
        <f aca="false">IF(A1655="","",A1655&amp;"|"&amp;COUNTIF(A$2:A1655,A1655))</f>
        <v>Hair and Skin|17</v>
      </c>
      <c r="K1655" s="18" t="n">
        <f aca="false">IF(OR(A1655="",B1655=""),0,IF(COUNTIFS(A$2:A1655,A1655,B$2:B1655,B1655)=1,1,0))</f>
        <v>0</v>
      </c>
    </row>
    <row r="1656" customFormat="false" ht="15" hidden="false" customHeight="false" outlineLevel="0" collapsed="false">
      <c r="A1656" s="15" t="s">
        <v>481</v>
      </c>
      <c r="B1656" s="15" t="s">
        <v>293</v>
      </c>
      <c r="C1656" s="15"/>
      <c r="D1656" s="15"/>
      <c r="F1656" s="18" t="str">
        <f aca="false">IF(B1656="","",IFERROR(INDEX(Materials!$B$2:$B$301,MATCH(B1656,Materials!$A$2:$A$301,0)),""))</f>
        <v>Glidant</v>
      </c>
      <c r="G1656" s="18" t="str">
        <f aca="true">IF(AND(A1656="",B1656=""),"",IF(A1656="","Missing product",IF(B1656="","Missing material",IF(COUNTIF(ProductList,A1656)=0,"Product not in Products list",IF(COUNTIF(MaterialList,B1656)=0,"Material not in Materials list","OK")))))</f>
        <v>OK</v>
      </c>
      <c r="H1656" s="18" t="str">
        <f aca="false">IF(F1656="Active",A1656&amp;"|"&amp;COUNTIFS(A$2:A1656,A1656,F$2:F1656,"Active"),"")</f>
        <v/>
      </c>
      <c r="I1656" s="18" t="str">
        <f aca="false">IF(B1656="","",IF(SUMPRODUCT(MAX((A$1:A1655=A1656)*(B$1:B1655=B1656)*ROW(A$1:A1655)))=0,C1656&amp;"",IF(C1656="",INDEX(I$1:I1655,SUMPRODUCT(MAX((A$1:A1655=A1656)*(B$1:B1655=B1656)*ROW(A$1:A1655)))),IF(INDEX(I$1:I1655,SUMPRODUCT(MAX((A$1:A1655=A1656)*(B$1:B1655=B1656)*ROW(A$1:A1655))))="",C1656&amp;"",INDEX(I$1:I1655,SUMPRODUCT(MAX((A$1:A1655=A1656)*(B$1:B1655=B1656)*ROW(A$1:A1655))))&amp;"; "&amp;C1656))))</f>
        <v/>
      </c>
      <c r="J1656" s="18" t="str">
        <f aca="false">IF(A1656="","",A1656&amp;"|"&amp;COUNTIF(A$2:A1656,A1656))</f>
        <v>Hair and Skin|18</v>
      </c>
      <c r="K1656" s="18" t="n">
        <f aca="false">IF(OR(A1656="",B1656=""),0,IF(COUNTIFS(A$2:A1656,A1656,B$2:B1656,B1656)=1,1,0))</f>
        <v>1</v>
      </c>
    </row>
    <row r="1657" customFormat="false" ht="15" hidden="false" customHeight="false" outlineLevel="0" collapsed="false">
      <c r="A1657" s="15" t="s">
        <v>481</v>
      </c>
      <c r="B1657" s="15" t="s">
        <v>298</v>
      </c>
      <c r="C1657" s="15"/>
      <c r="D1657" s="15"/>
      <c r="F1657" s="18" t="str">
        <f aca="false">IF(B1657="","",IFERROR(INDEX(Materials!$B$2:$B$301,MATCH(B1657,Materials!$A$2:$A$301,0)),""))</f>
        <v>Lubricant</v>
      </c>
      <c r="G1657" s="18" t="str">
        <f aca="true">IF(AND(A1657="",B1657=""),"",IF(A1657="","Missing product",IF(B1657="","Missing material",IF(COUNTIF(ProductList,A1657)=0,"Product not in Products list",IF(COUNTIF(MaterialList,B1657)=0,"Material not in Materials list","OK")))))</f>
        <v>OK</v>
      </c>
      <c r="H1657" s="18" t="str">
        <f aca="false">IF(F1657="Active",A1657&amp;"|"&amp;COUNTIFS(A$2:A1657,A1657,F$2:F1657,"Active"),"")</f>
        <v/>
      </c>
      <c r="I1657" s="18" t="str">
        <f aca="false">IF(B1657="","",IF(SUMPRODUCT(MAX((A$1:A1656=A1657)*(B$1:B1656=B1657)*ROW(A$1:A1656)))=0,C1657&amp;"",IF(C1657="",INDEX(I$1:I1656,SUMPRODUCT(MAX((A$1:A1656=A1657)*(B$1:B1656=B1657)*ROW(A$1:A1656)))),IF(INDEX(I$1:I1656,SUMPRODUCT(MAX((A$1:A1656=A1657)*(B$1:B1656=B1657)*ROW(A$1:A1656))))="",C1657&amp;"",INDEX(I$1:I1656,SUMPRODUCT(MAX((A$1:A1656=A1657)*(B$1:B1656=B1657)*ROW(A$1:A1656))))&amp;"; "&amp;C1657))))</f>
        <v/>
      </c>
      <c r="J1657" s="18" t="str">
        <f aca="false">IF(A1657="","",A1657&amp;"|"&amp;COUNTIF(A$2:A1657,A1657))</f>
        <v>Hair and Skin|19</v>
      </c>
      <c r="K1657" s="18" t="n">
        <f aca="false">IF(OR(A1657="",B1657=""),0,IF(COUNTIFS(A$2:A1657,A1657,B$2:B1657,B1657)=1,1,0))</f>
        <v>1</v>
      </c>
    </row>
    <row r="1658" customFormat="false" ht="15" hidden="false" customHeight="false" outlineLevel="0" collapsed="false">
      <c r="A1658" s="15" t="s">
        <v>481</v>
      </c>
      <c r="B1658" s="15" t="s">
        <v>228</v>
      </c>
      <c r="C1658" s="15" t="s">
        <v>526</v>
      </c>
      <c r="D1658" s="15"/>
      <c r="F1658" s="18" t="str">
        <f aca="false">IF(B1658="","",IFERROR(INDEX(Materials!$B$2:$B$301,MATCH(B1658,Materials!$A$2:$A$301,0)),""))</f>
        <v>Capsule Shell</v>
      </c>
      <c r="G1658" s="18" t="str">
        <f aca="true">IF(AND(A1658="",B1658=""),"",IF(A1658="","Missing product",IF(B1658="","Missing material",IF(COUNTIF(ProductList,A1658)=0,"Product not in Products list",IF(COUNTIF(MaterialList,B1658)=0,"Material not in Materials list","OK")))))</f>
        <v>OK</v>
      </c>
      <c r="H1658" s="18" t="str">
        <f aca="false">IF(F1658="Active",A1658&amp;"|"&amp;COUNTIFS(A$2:A1658,A1658,F$2:F1658,"Active"),"")</f>
        <v/>
      </c>
      <c r="I1658" s="18" t="str">
        <f aca="false">IF(B1658="","",IF(SUMPRODUCT(MAX((A$1:A1657=A1658)*(B$1:B1657=B1658)*ROW(A$1:A1657)))=0,C1658&amp;"",IF(C1658="",INDEX(I$1:I1657,SUMPRODUCT(MAX((A$1:A1657=A1658)*(B$1:B1657=B1658)*ROW(A$1:A1657)))),IF(INDEX(I$1:I1657,SUMPRODUCT(MAX((A$1:A1657=A1658)*(B$1:B1657=B1658)*ROW(A$1:A1657))))="",C1658&amp;"",INDEX(I$1:I1657,SUMPRODUCT(MAX((A$1:A1657=A1658)*(B$1:B1657=B1658)*ROW(A$1:A1657))))&amp;"; "&amp;C1658))))</f>
        <v>Hard gelatin capsule size 0 Red - Red</v>
      </c>
      <c r="J1658" s="18" t="str">
        <f aca="false">IF(A1658="","",A1658&amp;"|"&amp;COUNTIF(A$2:A1658,A1658))</f>
        <v>Hair and Skin|20</v>
      </c>
      <c r="K1658" s="18" t="n">
        <f aca="false">IF(OR(A1658="",B1658=""),0,IF(COUNTIFS(A$2:A1658,A1658,B$2:B1658,B1658)=1,1,0))</f>
        <v>1</v>
      </c>
    </row>
    <row r="1659" customFormat="false" ht="15" hidden="false" customHeight="false" outlineLevel="0" collapsed="false">
      <c r="A1659" s="15"/>
      <c r="B1659" s="15"/>
      <c r="C1659" s="15"/>
      <c r="D1659" s="15"/>
      <c r="F1659" s="18" t="str">
        <f aca="false">IF(B1659="","",IFERROR(INDEX(Materials!$B$2:$B$301,MATCH(B1659,Materials!$A$2:$A$301,0)),""))</f>
        <v/>
      </c>
      <c r="G1659" s="18" t="str">
        <f aca="true">IF(AND(A1659="",B1659=""),"",IF(A1659="","Missing product",IF(B1659="","Missing material",IF(COUNTIF(ProductList,A1659)=0,"Product not in Products list",IF(COUNTIF(MaterialList,B1659)=0,"Material not in Materials list","OK")))))</f>
        <v/>
      </c>
      <c r="H1659" s="18" t="str">
        <f aca="false">IF(F1659="Active",A1659&amp;"|"&amp;COUNTIFS(A$2:A1659,A1659,F$2:F1659,"Active"),"")</f>
        <v/>
      </c>
      <c r="I1659" s="18" t="str">
        <f aca="false">IF(B1659="","",IF(SUMPRODUCT(MAX((A$1:A1658=A1659)*(B$1:B1658=B1659)*ROW(A$1:A1658)))=0,C1659&amp;"",IF(C1659="",INDEX(I$1:I1658,SUMPRODUCT(MAX((A$1:A1658=A1659)*(B$1:B1658=B1659)*ROW(A$1:A1658)))),IF(INDEX(I$1:I1658,SUMPRODUCT(MAX((A$1:A1658=A1659)*(B$1:B1658=B1659)*ROW(A$1:A1658))))="",C1659&amp;"",INDEX(I$1:I1658,SUMPRODUCT(MAX((A$1:A1658=A1659)*(B$1:B1658=B1659)*ROW(A$1:A1658))))&amp;"; "&amp;C1659))))</f>
        <v/>
      </c>
      <c r="J1659" s="18" t="str">
        <f aca="false">IF(A1659="","",A1659&amp;"|"&amp;COUNTIF(A$2:A1659,A1659))</f>
        <v/>
      </c>
      <c r="K1659" s="18" t="n">
        <f aca="false">IF(OR(A1659="",B1659=""),0,IF(COUNTIFS(A$2:A1659,A1659,B$2:B1659,B1659)=1,1,0))</f>
        <v>0</v>
      </c>
    </row>
    <row r="1660" customFormat="false" ht="15" hidden="false" customHeight="false" outlineLevel="0" collapsed="false">
      <c r="A1660" s="15"/>
      <c r="B1660" s="15"/>
      <c r="C1660" s="15"/>
      <c r="D1660" s="15"/>
      <c r="F1660" s="18" t="str">
        <f aca="false">IF(B1660="","",IFERROR(INDEX(Materials!$B$2:$B$301,MATCH(B1660,Materials!$A$2:$A$301,0)),""))</f>
        <v/>
      </c>
      <c r="G1660" s="18" t="str">
        <f aca="true">IF(AND(A1660="",B1660=""),"",IF(A1660="","Missing product",IF(B1660="","Missing material",IF(COUNTIF(ProductList,A1660)=0,"Product not in Products list",IF(COUNTIF(MaterialList,B1660)=0,"Material not in Materials list","OK")))))</f>
        <v/>
      </c>
      <c r="H1660" s="18" t="str">
        <f aca="false">IF(F1660="Active",A1660&amp;"|"&amp;COUNTIFS(A$2:A1660,A1660,F$2:F1660,"Active"),"")</f>
        <v/>
      </c>
      <c r="I1660" s="18" t="str">
        <f aca="false">IF(B1660="","",IF(SUMPRODUCT(MAX((A$1:A1659=A1660)*(B$1:B1659=B1660)*ROW(A$1:A1659)))=0,C1660&amp;"",IF(C1660="",INDEX(I$1:I1659,SUMPRODUCT(MAX((A$1:A1659=A1660)*(B$1:B1659=B1660)*ROW(A$1:A1659)))),IF(INDEX(I$1:I1659,SUMPRODUCT(MAX((A$1:A1659=A1660)*(B$1:B1659=B1660)*ROW(A$1:A1659))))="",C1660&amp;"",INDEX(I$1:I1659,SUMPRODUCT(MAX((A$1:A1659=A1660)*(B$1:B1659=B1660)*ROW(A$1:A1659))))&amp;"; "&amp;C1660))))</f>
        <v/>
      </c>
      <c r="J1660" s="18" t="str">
        <f aca="false">IF(A1660="","",A1660&amp;"|"&amp;COUNTIF(A$2:A1660,A1660))</f>
        <v/>
      </c>
      <c r="K1660" s="18" t="n">
        <f aca="false">IF(OR(A1660="",B1660=""),0,IF(COUNTIFS(A$2:A1660,A1660,B$2:B1660,B1660)=1,1,0))</f>
        <v>0</v>
      </c>
    </row>
    <row r="1661" customFormat="false" ht="15" hidden="false" customHeight="false" outlineLevel="0" collapsed="false">
      <c r="A1661" s="15"/>
      <c r="B1661" s="15"/>
      <c r="C1661" s="15"/>
      <c r="D1661" s="15"/>
      <c r="F1661" s="18" t="str">
        <f aca="false">IF(B1661="","",IFERROR(INDEX(Materials!$B$2:$B$301,MATCH(B1661,Materials!$A$2:$A$301,0)),""))</f>
        <v/>
      </c>
      <c r="G1661" s="18" t="str">
        <f aca="true">IF(AND(A1661="",B1661=""),"",IF(A1661="","Missing product",IF(B1661="","Missing material",IF(COUNTIF(ProductList,A1661)=0,"Product not in Products list",IF(COUNTIF(MaterialList,B1661)=0,"Material not in Materials list","OK")))))</f>
        <v/>
      </c>
      <c r="H1661" s="18" t="str">
        <f aca="false">IF(F1661="Active",A1661&amp;"|"&amp;COUNTIFS(A$2:A1661,A1661,F$2:F1661,"Active"),"")</f>
        <v/>
      </c>
      <c r="I1661" s="18" t="str">
        <f aca="false">IF(B1661="","",IF(SUMPRODUCT(MAX((A$1:A1660=A1661)*(B$1:B1660=B1661)*ROW(A$1:A1660)))=0,C1661&amp;"",IF(C1661="",INDEX(I$1:I1660,SUMPRODUCT(MAX((A$1:A1660=A1661)*(B$1:B1660=B1661)*ROW(A$1:A1660)))),IF(INDEX(I$1:I1660,SUMPRODUCT(MAX((A$1:A1660=A1661)*(B$1:B1660=B1661)*ROW(A$1:A1660))))="",C1661&amp;"",INDEX(I$1:I1660,SUMPRODUCT(MAX((A$1:A1660=A1661)*(B$1:B1660=B1661)*ROW(A$1:A1660))))&amp;"; "&amp;C1661))))</f>
        <v/>
      </c>
      <c r="J1661" s="18" t="str">
        <f aca="false">IF(A1661="","",A1661&amp;"|"&amp;COUNTIF(A$2:A1661,A1661))</f>
        <v/>
      </c>
      <c r="K1661" s="18" t="n">
        <f aca="false">IF(OR(A1661="",B1661=""),0,IF(COUNTIFS(A$2:A1661,A1661,B$2:B1661,B1661)=1,1,0))</f>
        <v>0</v>
      </c>
    </row>
    <row r="1662" customFormat="false" ht="15" hidden="false" customHeight="false" outlineLevel="0" collapsed="false">
      <c r="A1662" s="15"/>
      <c r="B1662" s="15"/>
      <c r="C1662" s="15"/>
      <c r="D1662" s="15"/>
      <c r="F1662" s="18" t="str">
        <f aca="false">IF(B1662="","",IFERROR(INDEX(Materials!$B$2:$B$301,MATCH(B1662,Materials!$A$2:$A$301,0)),""))</f>
        <v/>
      </c>
      <c r="G1662" s="18" t="str">
        <f aca="true">IF(AND(A1662="",B1662=""),"",IF(A1662="","Missing product",IF(B1662="","Missing material",IF(COUNTIF(ProductList,A1662)=0,"Product not in Products list",IF(COUNTIF(MaterialList,B1662)=0,"Material not in Materials list","OK")))))</f>
        <v/>
      </c>
      <c r="H1662" s="18" t="str">
        <f aca="false">IF(F1662="Active",A1662&amp;"|"&amp;COUNTIFS(A$2:A1662,A1662,F$2:F1662,"Active"),"")</f>
        <v/>
      </c>
      <c r="I1662" s="18" t="str">
        <f aca="false">IF(B1662="","",IF(SUMPRODUCT(MAX((A$1:A1661=A1662)*(B$1:B1661=B1662)*ROW(A$1:A1661)))=0,C1662&amp;"",IF(C1662="",INDEX(I$1:I1661,SUMPRODUCT(MAX((A$1:A1661=A1662)*(B$1:B1661=B1662)*ROW(A$1:A1661)))),IF(INDEX(I$1:I1661,SUMPRODUCT(MAX((A$1:A1661=A1662)*(B$1:B1661=B1662)*ROW(A$1:A1661))))="",C1662&amp;"",INDEX(I$1:I1661,SUMPRODUCT(MAX((A$1:A1661=A1662)*(B$1:B1661=B1662)*ROW(A$1:A1661))))&amp;"; "&amp;C1662))))</f>
        <v/>
      </c>
      <c r="J1662" s="18" t="str">
        <f aca="false">IF(A1662="","",A1662&amp;"|"&amp;COUNTIF(A$2:A1662,A1662))</f>
        <v/>
      </c>
      <c r="K1662" s="18" t="n">
        <f aca="false">IF(OR(A1662="",B1662=""),0,IF(COUNTIFS(A$2:A1662,A1662,B$2:B1662,B1662)=1,1,0))</f>
        <v>0</v>
      </c>
    </row>
    <row r="1663" customFormat="false" ht="15" hidden="false" customHeight="false" outlineLevel="0" collapsed="false">
      <c r="A1663" s="15"/>
      <c r="B1663" s="15"/>
      <c r="C1663" s="15"/>
      <c r="D1663" s="15"/>
      <c r="F1663" s="18" t="str">
        <f aca="false">IF(B1663="","",IFERROR(INDEX(Materials!$B$2:$B$301,MATCH(B1663,Materials!$A$2:$A$301,0)),""))</f>
        <v/>
      </c>
      <c r="G1663" s="18" t="str">
        <f aca="true">IF(AND(A1663="",B1663=""),"",IF(A1663="","Missing product",IF(B1663="","Missing material",IF(COUNTIF(ProductList,A1663)=0,"Product not in Products list",IF(COUNTIF(MaterialList,B1663)=0,"Material not in Materials list","OK")))))</f>
        <v/>
      </c>
      <c r="H1663" s="18" t="str">
        <f aca="false">IF(F1663="Active",A1663&amp;"|"&amp;COUNTIFS(A$2:A1663,A1663,F$2:F1663,"Active"),"")</f>
        <v/>
      </c>
      <c r="I1663" s="18" t="str">
        <f aca="false">IF(B1663="","",IF(SUMPRODUCT(MAX((A$1:A1662=A1663)*(B$1:B1662=B1663)*ROW(A$1:A1662)))=0,C1663&amp;"",IF(C1663="",INDEX(I$1:I1662,SUMPRODUCT(MAX((A$1:A1662=A1663)*(B$1:B1662=B1663)*ROW(A$1:A1662)))),IF(INDEX(I$1:I1662,SUMPRODUCT(MAX((A$1:A1662=A1663)*(B$1:B1662=B1663)*ROW(A$1:A1662))))="",C1663&amp;"",INDEX(I$1:I1662,SUMPRODUCT(MAX((A$1:A1662=A1663)*(B$1:B1662=B1663)*ROW(A$1:A1662))))&amp;"; "&amp;C1663))))</f>
        <v/>
      </c>
      <c r="J1663" s="18" t="str">
        <f aca="false">IF(A1663="","",A1663&amp;"|"&amp;COUNTIF(A$2:A1663,A1663))</f>
        <v/>
      </c>
      <c r="K1663" s="18" t="n">
        <f aca="false">IF(OR(A1663="",B1663=""),0,IF(COUNTIFS(A$2:A1663,A1663,B$2:B1663,B1663)=1,1,0))</f>
        <v>0</v>
      </c>
    </row>
    <row r="1664" customFormat="false" ht="15" hidden="false" customHeight="false" outlineLevel="0" collapsed="false">
      <c r="A1664" s="15"/>
      <c r="B1664" s="15"/>
      <c r="C1664" s="15"/>
      <c r="D1664" s="15"/>
      <c r="F1664" s="18" t="str">
        <f aca="false">IF(B1664="","",IFERROR(INDEX(Materials!$B$2:$B$301,MATCH(B1664,Materials!$A$2:$A$301,0)),""))</f>
        <v/>
      </c>
      <c r="G1664" s="18" t="str">
        <f aca="true">IF(AND(A1664="",B1664=""),"",IF(A1664="","Missing product",IF(B1664="","Missing material",IF(COUNTIF(ProductList,A1664)=0,"Product not in Products list",IF(COUNTIF(MaterialList,B1664)=0,"Material not in Materials list","OK")))))</f>
        <v/>
      </c>
      <c r="H1664" s="18" t="str">
        <f aca="false">IF(F1664="Active",A1664&amp;"|"&amp;COUNTIFS(A$2:A1664,A1664,F$2:F1664,"Active"),"")</f>
        <v/>
      </c>
      <c r="I1664" s="18" t="str">
        <f aca="false">IF(B1664="","",IF(SUMPRODUCT(MAX((A$1:A1663=A1664)*(B$1:B1663=B1664)*ROW(A$1:A1663)))=0,C1664&amp;"",IF(C1664="",INDEX(I$1:I1663,SUMPRODUCT(MAX((A$1:A1663=A1664)*(B$1:B1663=B1664)*ROW(A$1:A1663)))),IF(INDEX(I$1:I1663,SUMPRODUCT(MAX((A$1:A1663=A1664)*(B$1:B1663=B1664)*ROW(A$1:A1663))))="",C1664&amp;"",INDEX(I$1:I1663,SUMPRODUCT(MAX((A$1:A1663=A1664)*(B$1:B1663=B1664)*ROW(A$1:A1663))))&amp;"; "&amp;C1664))))</f>
        <v/>
      </c>
      <c r="J1664" s="18" t="str">
        <f aca="false">IF(A1664="","",A1664&amp;"|"&amp;COUNTIF(A$2:A1664,A1664))</f>
        <v/>
      </c>
      <c r="K1664" s="18" t="n">
        <f aca="false">IF(OR(A1664="",B1664=""),0,IF(COUNTIFS(A$2:A1664,A1664,B$2:B1664,B1664)=1,1,0))</f>
        <v>0</v>
      </c>
    </row>
    <row r="1665" customFormat="false" ht="15" hidden="false" customHeight="false" outlineLevel="0" collapsed="false">
      <c r="A1665" s="15"/>
      <c r="B1665" s="15"/>
      <c r="C1665" s="15"/>
      <c r="D1665" s="15"/>
      <c r="F1665" s="18" t="str">
        <f aca="false">IF(B1665="","",IFERROR(INDEX(Materials!$B$2:$B$301,MATCH(B1665,Materials!$A$2:$A$301,0)),""))</f>
        <v/>
      </c>
      <c r="G1665" s="18" t="str">
        <f aca="true">IF(AND(A1665="",B1665=""),"",IF(A1665="","Missing product",IF(B1665="","Missing material",IF(COUNTIF(ProductList,A1665)=0,"Product not in Products list",IF(COUNTIF(MaterialList,B1665)=0,"Material not in Materials list","OK")))))</f>
        <v/>
      </c>
      <c r="H1665" s="18" t="str">
        <f aca="false">IF(F1665="Active",A1665&amp;"|"&amp;COUNTIFS(A$2:A1665,A1665,F$2:F1665,"Active"),"")</f>
        <v/>
      </c>
      <c r="I1665" s="18" t="str">
        <f aca="false">IF(B1665="","",IF(SUMPRODUCT(MAX((A$1:A1664=A1665)*(B$1:B1664=B1665)*ROW(A$1:A1664)))=0,C1665&amp;"",IF(C1665="",INDEX(I$1:I1664,SUMPRODUCT(MAX((A$1:A1664=A1665)*(B$1:B1664=B1665)*ROW(A$1:A1664)))),IF(INDEX(I$1:I1664,SUMPRODUCT(MAX((A$1:A1664=A1665)*(B$1:B1664=B1665)*ROW(A$1:A1664))))="",C1665&amp;"",INDEX(I$1:I1664,SUMPRODUCT(MAX((A$1:A1664=A1665)*(B$1:B1664=B1665)*ROW(A$1:A1664))))&amp;"; "&amp;C1665))))</f>
        <v/>
      </c>
      <c r="J1665" s="18" t="str">
        <f aca="false">IF(A1665="","",A1665&amp;"|"&amp;COUNTIF(A$2:A1665,A1665))</f>
        <v/>
      </c>
      <c r="K1665" s="18" t="n">
        <f aca="false">IF(OR(A1665="",B1665=""),0,IF(COUNTIFS(A$2:A1665,A1665,B$2:B1665,B1665)=1,1,0))</f>
        <v>0</v>
      </c>
    </row>
    <row r="1666" customFormat="false" ht="15" hidden="false" customHeight="false" outlineLevel="0" collapsed="false">
      <c r="A1666" s="15"/>
      <c r="B1666" s="15"/>
      <c r="C1666" s="15"/>
      <c r="D1666" s="15"/>
      <c r="F1666" s="18" t="str">
        <f aca="false">IF(B1666="","",IFERROR(INDEX(Materials!$B$2:$B$301,MATCH(B1666,Materials!$A$2:$A$301,0)),""))</f>
        <v/>
      </c>
      <c r="G1666" s="18" t="str">
        <f aca="true">IF(AND(A1666="",B1666=""),"",IF(A1666="","Missing product",IF(B1666="","Missing material",IF(COUNTIF(ProductList,A1666)=0,"Product not in Products list",IF(COUNTIF(MaterialList,B1666)=0,"Material not in Materials list","OK")))))</f>
        <v/>
      </c>
      <c r="H1666" s="18" t="str">
        <f aca="false">IF(F1666="Active",A1666&amp;"|"&amp;COUNTIFS(A$2:A1666,A1666,F$2:F1666,"Active"),"")</f>
        <v/>
      </c>
      <c r="I1666" s="18" t="str">
        <f aca="false">IF(B1666="","",IF(SUMPRODUCT(MAX((A$1:A1665=A1666)*(B$1:B1665=B1666)*ROW(A$1:A1665)))=0,C1666&amp;"",IF(C1666="",INDEX(I$1:I1665,SUMPRODUCT(MAX((A$1:A1665=A1666)*(B$1:B1665=B1666)*ROW(A$1:A1665)))),IF(INDEX(I$1:I1665,SUMPRODUCT(MAX((A$1:A1665=A1666)*(B$1:B1665=B1666)*ROW(A$1:A1665))))="",C1666&amp;"",INDEX(I$1:I1665,SUMPRODUCT(MAX((A$1:A1665=A1666)*(B$1:B1665=B1666)*ROW(A$1:A1665))))&amp;"; "&amp;C1666))))</f>
        <v/>
      </c>
      <c r="J1666" s="18" t="str">
        <f aca="false">IF(A1666="","",A1666&amp;"|"&amp;COUNTIF(A$2:A1666,A1666))</f>
        <v/>
      </c>
      <c r="K1666" s="18" t="n">
        <f aca="false">IF(OR(A1666="",B1666=""),0,IF(COUNTIFS(A$2:A1666,A1666,B$2:B1666,B1666)=1,1,0))</f>
        <v>0</v>
      </c>
    </row>
    <row r="1667" customFormat="false" ht="15" hidden="false" customHeight="false" outlineLevel="0" collapsed="false">
      <c r="A1667" s="15"/>
      <c r="B1667" s="15"/>
      <c r="C1667" s="15"/>
      <c r="D1667" s="15"/>
      <c r="F1667" s="18" t="str">
        <f aca="false">IF(B1667="","",IFERROR(INDEX(Materials!$B$2:$B$301,MATCH(B1667,Materials!$A$2:$A$301,0)),""))</f>
        <v/>
      </c>
      <c r="G1667" s="18" t="str">
        <f aca="true">IF(AND(A1667="",B1667=""),"",IF(A1667="","Missing product",IF(B1667="","Missing material",IF(COUNTIF(ProductList,A1667)=0,"Product not in Products list",IF(COUNTIF(MaterialList,B1667)=0,"Material not in Materials list","OK")))))</f>
        <v/>
      </c>
      <c r="H1667" s="18" t="str">
        <f aca="false">IF(F1667="Active",A1667&amp;"|"&amp;COUNTIFS(A$2:A1667,A1667,F$2:F1667,"Active"),"")</f>
        <v/>
      </c>
      <c r="I1667" s="18" t="str">
        <f aca="false">IF(B1667="","",IF(SUMPRODUCT(MAX((A$1:A1666=A1667)*(B$1:B1666=B1667)*ROW(A$1:A1666)))=0,C1667&amp;"",IF(C1667="",INDEX(I$1:I1666,SUMPRODUCT(MAX((A$1:A1666=A1667)*(B$1:B1666=B1667)*ROW(A$1:A1666)))),IF(INDEX(I$1:I1666,SUMPRODUCT(MAX((A$1:A1666=A1667)*(B$1:B1666=B1667)*ROW(A$1:A1666))))="",C1667&amp;"",INDEX(I$1:I1666,SUMPRODUCT(MAX((A$1:A1666=A1667)*(B$1:B1666=B1667)*ROW(A$1:A1666))))&amp;"; "&amp;C1667))))</f>
        <v/>
      </c>
      <c r="J1667" s="18" t="str">
        <f aca="false">IF(A1667="","",A1667&amp;"|"&amp;COUNTIF(A$2:A1667,A1667))</f>
        <v/>
      </c>
      <c r="K1667" s="18" t="n">
        <f aca="false">IF(OR(A1667="",B1667=""),0,IF(COUNTIFS(A$2:A1667,A1667,B$2:B1667,B1667)=1,1,0))</f>
        <v>0</v>
      </c>
    </row>
    <row r="1668" customFormat="false" ht="15" hidden="false" customHeight="false" outlineLevel="0" collapsed="false">
      <c r="A1668" s="15"/>
      <c r="B1668" s="15"/>
      <c r="C1668" s="15"/>
      <c r="D1668" s="15"/>
      <c r="F1668" s="18" t="str">
        <f aca="false">IF(B1668="","",IFERROR(INDEX(Materials!$B$2:$B$301,MATCH(B1668,Materials!$A$2:$A$301,0)),""))</f>
        <v/>
      </c>
      <c r="G1668" s="18" t="str">
        <f aca="true">IF(AND(A1668="",B1668=""),"",IF(A1668="","Missing product",IF(B1668="","Missing material",IF(COUNTIF(ProductList,A1668)=0,"Product not in Products list",IF(COUNTIF(MaterialList,B1668)=0,"Material not in Materials list","OK")))))</f>
        <v/>
      </c>
      <c r="H1668" s="18" t="str">
        <f aca="false">IF(F1668="Active",A1668&amp;"|"&amp;COUNTIFS(A$2:A1668,A1668,F$2:F1668,"Active"),"")</f>
        <v/>
      </c>
      <c r="I1668" s="18" t="str">
        <f aca="false">IF(B1668="","",IF(SUMPRODUCT(MAX((A$1:A1667=A1668)*(B$1:B1667=B1668)*ROW(A$1:A1667)))=0,C1668&amp;"",IF(C1668="",INDEX(I$1:I1667,SUMPRODUCT(MAX((A$1:A1667=A1668)*(B$1:B1667=B1668)*ROW(A$1:A1667)))),IF(INDEX(I$1:I1667,SUMPRODUCT(MAX((A$1:A1667=A1668)*(B$1:B1667=B1668)*ROW(A$1:A1667))))="",C1668&amp;"",INDEX(I$1:I1667,SUMPRODUCT(MAX((A$1:A1667=A1668)*(B$1:B1667=B1668)*ROW(A$1:A1667))))&amp;"; "&amp;C1668))))</f>
        <v/>
      </c>
      <c r="J1668" s="18" t="str">
        <f aca="false">IF(A1668="","",A1668&amp;"|"&amp;COUNTIF(A$2:A1668,A1668))</f>
        <v/>
      </c>
      <c r="K1668" s="18" t="n">
        <f aca="false">IF(OR(A1668="",B1668=""),0,IF(COUNTIFS(A$2:A1668,A1668,B$2:B1668,B1668)=1,1,0))</f>
        <v>0</v>
      </c>
    </row>
    <row r="1669" customFormat="false" ht="15" hidden="false" customHeight="false" outlineLevel="0" collapsed="false">
      <c r="A1669" s="15"/>
      <c r="B1669" s="15"/>
      <c r="C1669" s="15"/>
      <c r="D1669" s="15"/>
      <c r="F1669" s="18" t="str">
        <f aca="false">IF(B1669="","",IFERROR(INDEX(Materials!$B$2:$B$301,MATCH(B1669,Materials!$A$2:$A$301,0)),""))</f>
        <v/>
      </c>
      <c r="G1669" s="18" t="str">
        <f aca="true">IF(AND(A1669="",B1669=""),"",IF(A1669="","Missing product",IF(B1669="","Missing material",IF(COUNTIF(ProductList,A1669)=0,"Product not in Products list",IF(COUNTIF(MaterialList,B1669)=0,"Material not in Materials list","OK")))))</f>
        <v/>
      </c>
      <c r="H1669" s="18" t="str">
        <f aca="false">IF(F1669="Active",A1669&amp;"|"&amp;COUNTIFS(A$2:A1669,A1669,F$2:F1669,"Active"),"")</f>
        <v/>
      </c>
      <c r="I1669" s="18" t="str">
        <f aca="false">IF(B1669="","",IF(SUMPRODUCT(MAX((A$1:A1668=A1669)*(B$1:B1668=B1669)*ROW(A$1:A1668)))=0,C1669&amp;"",IF(C1669="",INDEX(I$1:I1668,SUMPRODUCT(MAX((A$1:A1668=A1669)*(B$1:B1668=B1669)*ROW(A$1:A1668)))),IF(INDEX(I$1:I1668,SUMPRODUCT(MAX((A$1:A1668=A1669)*(B$1:B1668=B1669)*ROW(A$1:A1668))))="",C1669&amp;"",INDEX(I$1:I1668,SUMPRODUCT(MAX((A$1:A1668=A1669)*(B$1:B1668=B1669)*ROW(A$1:A1668))))&amp;"; "&amp;C1669))))</f>
        <v/>
      </c>
      <c r="J1669" s="18" t="str">
        <f aca="false">IF(A1669="","",A1669&amp;"|"&amp;COUNTIF(A$2:A1669,A1669))</f>
        <v/>
      </c>
      <c r="K1669" s="18" t="n">
        <f aca="false">IF(OR(A1669="",B1669=""),0,IF(COUNTIFS(A$2:A1669,A1669,B$2:B1669,B1669)=1,1,0))</f>
        <v>0</v>
      </c>
    </row>
    <row r="1670" customFormat="false" ht="15" hidden="false" customHeight="false" outlineLevel="0" collapsed="false">
      <c r="A1670" s="15"/>
      <c r="B1670" s="15"/>
      <c r="C1670" s="15"/>
      <c r="D1670" s="15"/>
      <c r="F1670" s="18" t="str">
        <f aca="false">IF(B1670="","",IFERROR(INDEX(Materials!$B$2:$B$301,MATCH(B1670,Materials!$A$2:$A$301,0)),""))</f>
        <v/>
      </c>
      <c r="G1670" s="18" t="str">
        <f aca="true">IF(AND(A1670="",B1670=""),"",IF(A1670="","Missing product",IF(B1670="","Missing material",IF(COUNTIF(ProductList,A1670)=0,"Product not in Products list",IF(COUNTIF(MaterialList,B1670)=0,"Material not in Materials list","OK")))))</f>
        <v/>
      </c>
      <c r="H1670" s="18" t="str">
        <f aca="false">IF(F1670="Active",A1670&amp;"|"&amp;COUNTIFS(A$2:A1670,A1670,F$2:F1670,"Active"),"")</f>
        <v/>
      </c>
      <c r="I1670" s="18" t="str">
        <f aca="false">IF(B1670="","",IF(SUMPRODUCT(MAX((A$1:A1669=A1670)*(B$1:B1669=B1670)*ROW(A$1:A1669)))=0,C1670&amp;"",IF(C1670="",INDEX(I$1:I1669,SUMPRODUCT(MAX((A$1:A1669=A1670)*(B$1:B1669=B1670)*ROW(A$1:A1669)))),IF(INDEX(I$1:I1669,SUMPRODUCT(MAX((A$1:A1669=A1670)*(B$1:B1669=B1670)*ROW(A$1:A1669))))="",C1670&amp;"",INDEX(I$1:I1669,SUMPRODUCT(MAX((A$1:A1669=A1670)*(B$1:B1669=B1670)*ROW(A$1:A1669))))&amp;"; "&amp;C1670))))</f>
        <v/>
      </c>
      <c r="J1670" s="18" t="str">
        <f aca="false">IF(A1670="","",A1670&amp;"|"&amp;COUNTIF(A$2:A1670,A1670))</f>
        <v/>
      </c>
      <c r="K1670" s="18" t="n">
        <f aca="false">IF(OR(A1670="",B1670=""),0,IF(COUNTIFS(A$2:A1670,A1670,B$2:B1670,B1670)=1,1,0))</f>
        <v>0</v>
      </c>
    </row>
    <row r="1671" customFormat="false" ht="15" hidden="false" customHeight="false" outlineLevel="0" collapsed="false">
      <c r="A1671" s="15"/>
      <c r="B1671" s="15"/>
      <c r="C1671" s="15"/>
      <c r="D1671" s="15"/>
      <c r="F1671" s="18" t="str">
        <f aca="false">IF(B1671="","",IFERROR(INDEX(Materials!$B$2:$B$301,MATCH(B1671,Materials!$A$2:$A$301,0)),""))</f>
        <v/>
      </c>
      <c r="G1671" s="18" t="str">
        <f aca="true">IF(AND(A1671="",B1671=""),"",IF(A1671="","Missing product",IF(B1671="","Missing material",IF(COUNTIF(ProductList,A1671)=0,"Product not in Products list",IF(COUNTIF(MaterialList,B1671)=0,"Material not in Materials list","OK")))))</f>
        <v/>
      </c>
      <c r="H1671" s="18" t="str">
        <f aca="false">IF(F1671="Active",A1671&amp;"|"&amp;COUNTIFS(A$2:A1671,A1671,F$2:F1671,"Active"),"")</f>
        <v/>
      </c>
      <c r="I1671" s="18" t="str">
        <f aca="false">IF(B1671="","",IF(SUMPRODUCT(MAX((A$1:A1670=A1671)*(B$1:B1670=B1671)*ROW(A$1:A1670)))=0,C1671&amp;"",IF(C1671="",INDEX(I$1:I1670,SUMPRODUCT(MAX((A$1:A1670=A1671)*(B$1:B1670=B1671)*ROW(A$1:A1670)))),IF(INDEX(I$1:I1670,SUMPRODUCT(MAX((A$1:A1670=A1671)*(B$1:B1670=B1671)*ROW(A$1:A1670))))="",C1671&amp;"",INDEX(I$1:I1670,SUMPRODUCT(MAX((A$1:A1670=A1671)*(B$1:B1670=B1671)*ROW(A$1:A1670))))&amp;"; "&amp;C1671))))</f>
        <v/>
      </c>
      <c r="J1671" s="18" t="str">
        <f aca="false">IF(A1671="","",A1671&amp;"|"&amp;COUNTIF(A$2:A1671,A1671))</f>
        <v/>
      </c>
      <c r="K1671" s="18" t="n">
        <f aca="false">IF(OR(A1671="",B1671=""),0,IF(COUNTIFS(A$2:A1671,A1671,B$2:B1671,B1671)=1,1,0))</f>
        <v>0</v>
      </c>
    </row>
    <row r="1672" customFormat="false" ht="15" hidden="false" customHeight="false" outlineLevel="0" collapsed="false">
      <c r="A1672" s="15"/>
      <c r="B1672" s="15"/>
      <c r="C1672" s="15"/>
      <c r="D1672" s="15"/>
      <c r="F1672" s="18" t="str">
        <f aca="false">IF(B1672="","",IFERROR(INDEX(Materials!$B$2:$B$301,MATCH(B1672,Materials!$A$2:$A$301,0)),""))</f>
        <v/>
      </c>
      <c r="G1672" s="18" t="str">
        <f aca="true">IF(AND(A1672="",B1672=""),"",IF(A1672="","Missing product",IF(B1672="","Missing material",IF(COUNTIF(ProductList,A1672)=0,"Product not in Products list",IF(COUNTIF(MaterialList,B1672)=0,"Material not in Materials list","OK")))))</f>
        <v/>
      </c>
      <c r="H1672" s="18" t="str">
        <f aca="false">IF(F1672="Active",A1672&amp;"|"&amp;COUNTIFS(A$2:A1672,A1672,F$2:F1672,"Active"),"")</f>
        <v/>
      </c>
      <c r="I1672" s="18" t="str">
        <f aca="false">IF(B1672="","",IF(SUMPRODUCT(MAX((A$1:A1671=A1672)*(B$1:B1671=B1672)*ROW(A$1:A1671)))=0,C1672&amp;"",IF(C1672="",INDEX(I$1:I1671,SUMPRODUCT(MAX((A$1:A1671=A1672)*(B$1:B1671=B1672)*ROW(A$1:A1671)))),IF(INDEX(I$1:I1671,SUMPRODUCT(MAX((A$1:A1671=A1672)*(B$1:B1671=B1672)*ROW(A$1:A1671))))="",C1672&amp;"",INDEX(I$1:I1671,SUMPRODUCT(MAX((A$1:A1671=A1672)*(B$1:B1671=B1672)*ROW(A$1:A1671))))&amp;"; "&amp;C1672))))</f>
        <v/>
      </c>
      <c r="J1672" s="18" t="str">
        <f aca="false">IF(A1672="","",A1672&amp;"|"&amp;COUNTIF(A$2:A1672,A1672))</f>
        <v/>
      </c>
      <c r="K1672" s="18" t="n">
        <f aca="false">IF(OR(A1672="",B1672=""),0,IF(COUNTIFS(A$2:A1672,A1672,B$2:B1672,B1672)=1,1,0))</f>
        <v>0</v>
      </c>
    </row>
    <row r="1673" customFormat="false" ht="15" hidden="false" customHeight="false" outlineLevel="0" collapsed="false">
      <c r="A1673" s="15"/>
      <c r="B1673" s="15"/>
      <c r="C1673" s="15"/>
      <c r="D1673" s="15"/>
      <c r="F1673" s="18" t="str">
        <f aca="false">IF(B1673="","",IFERROR(INDEX(Materials!$B$2:$B$301,MATCH(B1673,Materials!$A$2:$A$301,0)),""))</f>
        <v/>
      </c>
      <c r="G1673" s="18" t="str">
        <f aca="true">IF(AND(A1673="",B1673=""),"",IF(A1673="","Missing product",IF(B1673="","Missing material",IF(COUNTIF(ProductList,A1673)=0,"Product not in Products list",IF(COUNTIF(MaterialList,B1673)=0,"Material not in Materials list","OK")))))</f>
        <v/>
      </c>
      <c r="H1673" s="18" t="str">
        <f aca="false">IF(F1673="Active",A1673&amp;"|"&amp;COUNTIFS(A$2:A1673,A1673,F$2:F1673,"Active"),"")</f>
        <v/>
      </c>
      <c r="I1673" s="18" t="str">
        <f aca="false">IF(B1673="","",IF(SUMPRODUCT(MAX((A$1:A1672=A1673)*(B$1:B1672=B1673)*ROW(A$1:A1672)))=0,C1673&amp;"",IF(C1673="",INDEX(I$1:I1672,SUMPRODUCT(MAX((A$1:A1672=A1673)*(B$1:B1672=B1673)*ROW(A$1:A1672)))),IF(INDEX(I$1:I1672,SUMPRODUCT(MAX((A$1:A1672=A1673)*(B$1:B1672=B1673)*ROW(A$1:A1672))))="",C1673&amp;"",INDEX(I$1:I1672,SUMPRODUCT(MAX((A$1:A1672=A1673)*(B$1:B1672=B1673)*ROW(A$1:A1672))))&amp;"; "&amp;C1673))))</f>
        <v/>
      </c>
      <c r="J1673" s="18" t="str">
        <f aca="false">IF(A1673="","",A1673&amp;"|"&amp;COUNTIF(A$2:A1673,A1673))</f>
        <v/>
      </c>
      <c r="K1673" s="18" t="n">
        <f aca="false">IF(OR(A1673="",B1673=""),0,IF(COUNTIFS(A$2:A1673,A1673,B$2:B1673,B1673)=1,1,0))</f>
        <v>0</v>
      </c>
    </row>
    <row r="1674" customFormat="false" ht="15" hidden="false" customHeight="false" outlineLevel="0" collapsed="false">
      <c r="A1674" s="15"/>
      <c r="B1674" s="15"/>
      <c r="C1674" s="15"/>
      <c r="D1674" s="15"/>
      <c r="F1674" s="18" t="str">
        <f aca="false">IF(B1674="","",IFERROR(INDEX(Materials!$B$2:$B$301,MATCH(B1674,Materials!$A$2:$A$301,0)),""))</f>
        <v/>
      </c>
      <c r="G1674" s="18" t="str">
        <f aca="true">IF(AND(A1674="",B1674=""),"",IF(A1674="","Missing product",IF(B1674="","Missing material",IF(COUNTIF(ProductList,A1674)=0,"Product not in Products list",IF(COUNTIF(MaterialList,B1674)=0,"Material not in Materials list","OK")))))</f>
        <v/>
      </c>
      <c r="H1674" s="18" t="str">
        <f aca="false">IF(F1674="Active",A1674&amp;"|"&amp;COUNTIFS(A$2:A1674,A1674,F$2:F1674,"Active"),"")</f>
        <v/>
      </c>
      <c r="I1674" s="18" t="str">
        <f aca="false">IF(B1674="","",IF(SUMPRODUCT(MAX((A$1:A1673=A1674)*(B$1:B1673=B1674)*ROW(A$1:A1673)))=0,C1674&amp;"",IF(C1674="",INDEX(I$1:I1673,SUMPRODUCT(MAX((A$1:A1673=A1674)*(B$1:B1673=B1674)*ROW(A$1:A1673)))),IF(INDEX(I$1:I1673,SUMPRODUCT(MAX((A$1:A1673=A1674)*(B$1:B1673=B1674)*ROW(A$1:A1673))))="",C1674&amp;"",INDEX(I$1:I1673,SUMPRODUCT(MAX((A$1:A1673=A1674)*(B$1:B1673=B1674)*ROW(A$1:A1673))))&amp;"; "&amp;C1674))))</f>
        <v/>
      </c>
      <c r="J1674" s="18" t="str">
        <f aca="false">IF(A1674="","",A1674&amp;"|"&amp;COUNTIF(A$2:A1674,A1674))</f>
        <v/>
      </c>
      <c r="K1674" s="18" t="n">
        <f aca="false">IF(OR(A1674="",B1674=""),0,IF(COUNTIFS(A$2:A1674,A1674,B$2:B1674,B1674)=1,1,0))</f>
        <v>0</v>
      </c>
    </row>
    <row r="1675" customFormat="false" ht="15" hidden="false" customHeight="false" outlineLevel="0" collapsed="false">
      <c r="A1675" s="15"/>
      <c r="B1675" s="15"/>
      <c r="C1675" s="15"/>
      <c r="D1675" s="15"/>
      <c r="F1675" s="18" t="str">
        <f aca="false">IF(B1675="","",IFERROR(INDEX(Materials!$B$2:$B$301,MATCH(B1675,Materials!$A$2:$A$301,0)),""))</f>
        <v/>
      </c>
      <c r="G1675" s="18" t="str">
        <f aca="true">IF(AND(A1675="",B1675=""),"",IF(A1675="","Missing product",IF(B1675="","Missing material",IF(COUNTIF(ProductList,A1675)=0,"Product not in Products list",IF(COUNTIF(MaterialList,B1675)=0,"Material not in Materials list","OK")))))</f>
        <v/>
      </c>
      <c r="H1675" s="18" t="str">
        <f aca="false">IF(F1675="Active",A1675&amp;"|"&amp;COUNTIFS(A$2:A1675,A1675,F$2:F1675,"Active"),"")</f>
        <v/>
      </c>
      <c r="I1675" s="18" t="str">
        <f aca="false">IF(B1675="","",IF(SUMPRODUCT(MAX((A$1:A1674=A1675)*(B$1:B1674=B1675)*ROW(A$1:A1674)))=0,C1675&amp;"",IF(C1675="",INDEX(I$1:I1674,SUMPRODUCT(MAX((A$1:A1674=A1675)*(B$1:B1674=B1675)*ROW(A$1:A1674)))),IF(INDEX(I$1:I1674,SUMPRODUCT(MAX((A$1:A1674=A1675)*(B$1:B1674=B1675)*ROW(A$1:A1674))))="",C1675&amp;"",INDEX(I$1:I1674,SUMPRODUCT(MAX((A$1:A1674=A1675)*(B$1:B1674=B1675)*ROW(A$1:A1674))))&amp;"; "&amp;C1675))))</f>
        <v/>
      </c>
      <c r="J1675" s="18" t="str">
        <f aca="false">IF(A1675="","",A1675&amp;"|"&amp;COUNTIF(A$2:A1675,A1675))</f>
        <v/>
      </c>
      <c r="K1675" s="18" t="n">
        <f aca="false">IF(OR(A1675="",B1675=""),0,IF(COUNTIFS(A$2:A1675,A1675,B$2:B1675,B1675)=1,1,0))</f>
        <v>0</v>
      </c>
    </row>
    <row r="1676" customFormat="false" ht="15" hidden="false" customHeight="false" outlineLevel="0" collapsed="false">
      <c r="A1676" s="15"/>
      <c r="B1676" s="15"/>
      <c r="C1676" s="15"/>
      <c r="D1676" s="15"/>
      <c r="F1676" s="18" t="str">
        <f aca="false">IF(B1676="","",IFERROR(INDEX(Materials!$B$2:$B$301,MATCH(B1676,Materials!$A$2:$A$301,0)),""))</f>
        <v/>
      </c>
      <c r="G1676" s="18" t="str">
        <f aca="true">IF(AND(A1676="",B1676=""),"",IF(A1676="","Missing product",IF(B1676="","Missing material",IF(COUNTIF(ProductList,A1676)=0,"Product not in Products list",IF(COUNTIF(MaterialList,B1676)=0,"Material not in Materials list","OK")))))</f>
        <v/>
      </c>
      <c r="H1676" s="18" t="str">
        <f aca="false">IF(F1676="Active",A1676&amp;"|"&amp;COUNTIFS(A$2:A1676,A1676,F$2:F1676,"Active"),"")</f>
        <v/>
      </c>
      <c r="I1676" s="18" t="str">
        <f aca="false">IF(B1676="","",IF(SUMPRODUCT(MAX((A$1:A1675=A1676)*(B$1:B1675=B1676)*ROW(A$1:A1675)))=0,C1676&amp;"",IF(C1676="",INDEX(I$1:I1675,SUMPRODUCT(MAX((A$1:A1675=A1676)*(B$1:B1675=B1676)*ROW(A$1:A1675)))),IF(INDEX(I$1:I1675,SUMPRODUCT(MAX((A$1:A1675=A1676)*(B$1:B1675=B1676)*ROW(A$1:A1675))))="",C1676&amp;"",INDEX(I$1:I1675,SUMPRODUCT(MAX((A$1:A1675=A1676)*(B$1:B1675=B1676)*ROW(A$1:A1675))))&amp;"; "&amp;C1676))))</f>
        <v/>
      </c>
      <c r="J1676" s="18" t="str">
        <f aca="false">IF(A1676="","",A1676&amp;"|"&amp;COUNTIF(A$2:A1676,A1676))</f>
        <v/>
      </c>
      <c r="K1676" s="18" t="n">
        <f aca="false">IF(OR(A1676="",B1676=""),0,IF(COUNTIFS(A$2:A1676,A1676,B$2:B1676,B1676)=1,1,0))</f>
        <v>0</v>
      </c>
    </row>
    <row r="1677" customFormat="false" ht="15" hidden="false" customHeight="false" outlineLevel="0" collapsed="false">
      <c r="A1677" s="15"/>
      <c r="B1677" s="15"/>
      <c r="C1677" s="15"/>
      <c r="D1677" s="15"/>
      <c r="F1677" s="18" t="str">
        <f aca="false">IF(B1677="","",IFERROR(INDEX(Materials!$B$2:$B$301,MATCH(B1677,Materials!$A$2:$A$301,0)),""))</f>
        <v/>
      </c>
      <c r="G1677" s="18" t="str">
        <f aca="true">IF(AND(A1677="",B1677=""),"",IF(A1677="","Missing product",IF(B1677="","Missing material",IF(COUNTIF(ProductList,A1677)=0,"Product not in Products list",IF(COUNTIF(MaterialList,B1677)=0,"Material not in Materials list","OK")))))</f>
        <v/>
      </c>
      <c r="H1677" s="18" t="str">
        <f aca="false">IF(F1677="Active",A1677&amp;"|"&amp;COUNTIFS(A$2:A1677,A1677,F$2:F1677,"Active"),"")</f>
        <v/>
      </c>
      <c r="I1677" s="18" t="str">
        <f aca="false">IF(B1677="","",IF(SUMPRODUCT(MAX((A$1:A1676=A1677)*(B$1:B1676=B1677)*ROW(A$1:A1676)))=0,C1677&amp;"",IF(C1677="",INDEX(I$1:I1676,SUMPRODUCT(MAX((A$1:A1676=A1677)*(B$1:B1676=B1677)*ROW(A$1:A1676)))),IF(INDEX(I$1:I1676,SUMPRODUCT(MAX((A$1:A1676=A1677)*(B$1:B1676=B1677)*ROW(A$1:A1676))))="",C1677&amp;"",INDEX(I$1:I1676,SUMPRODUCT(MAX((A$1:A1676=A1677)*(B$1:B1676=B1677)*ROW(A$1:A1676))))&amp;"; "&amp;C1677))))</f>
        <v/>
      </c>
      <c r="J1677" s="18" t="str">
        <f aca="false">IF(A1677="","",A1677&amp;"|"&amp;COUNTIF(A$2:A1677,A1677))</f>
        <v/>
      </c>
      <c r="K1677" s="18" t="n">
        <f aca="false">IF(OR(A1677="",B1677=""),0,IF(COUNTIFS(A$2:A1677,A1677,B$2:B1677,B1677)=1,1,0))</f>
        <v>0</v>
      </c>
    </row>
    <row r="1678" customFormat="false" ht="15" hidden="false" customHeight="false" outlineLevel="0" collapsed="false">
      <c r="A1678" s="15"/>
      <c r="B1678" s="15"/>
      <c r="C1678" s="15"/>
      <c r="D1678" s="15"/>
      <c r="F1678" s="18" t="str">
        <f aca="false">IF(B1678="","",IFERROR(INDEX(Materials!$B$2:$B$301,MATCH(B1678,Materials!$A$2:$A$301,0)),""))</f>
        <v/>
      </c>
      <c r="G1678" s="18" t="str">
        <f aca="true">IF(AND(A1678="",B1678=""),"",IF(A1678="","Missing product",IF(B1678="","Missing material",IF(COUNTIF(ProductList,A1678)=0,"Product not in Products list",IF(COUNTIF(MaterialList,B1678)=0,"Material not in Materials list","OK")))))</f>
        <v/>
      </c>
      <c r="H1678" s="18" t="str">
        <f aca="false">IF(F1678="Active",A1678&amp;"|"&amp;COUNTIFS(A$2:A1678,A1678,F$2:F1678,"Active"),"")</f>
        <v/>
      </c>
      <c r="I1678" s="18" t="str">
        <f aca="false">IF(B1678="","",IF(SUMPRODUCT(MAX((A$1:A1677=A1678)*(B$1:B1677=B1678)*ROW(A$1:A1677)))=0,C1678&amp;"",IF(C1678="",INDEX(I$1:I1677,SUMPRODUCT(MAX((A$1:A1677=A1678)*(B$1:B1677=B1678)*ROW(A$1:A1677)))),IF(INDEX(I$1:I1677,SUMPRODUCT(MAX((A$1:A1677=A1678)*(B$1:B1677=B1678)*ROW(A$1:A1677))))="",C1678&amp;"",INDEX(I$1:I1677,SUMPRODUCT(MAX((A$1:A1677=A1678)*(B$1:B1677=B1678)*ROW(A$1:A1677))))&amp;"; "&amp;C1678))))</f>
        <v/>
      </c>
      <c r="J1678" s="18" t="str">
        <f aca="false">IF(A1678="","",A1678&amp;"|"&amp;COUNTIF(A$2:A1678,A1678))</f>
        <v/>
      </c>
      <c r="K1678" s="18" t="n">
        <f aca="false">IF(OR(A1678="",B1678=""),0,IF(COUNTIFS(A$2:A1678,A1678,B$2:B1678,B1678)=1,1,0))</f>
        <v>0</v>
      </c>
    </row>
    <row r="1679" customFormat="false" ht="15" hidden="false" customHeight="false" outlineLevel="0" collapsed="false">
      <c r="A1679" s="15"/>
      <c r="B1679" s="15"/>
      <c r="C1679" s="15"/>
      <c r="D1679" s="15"/>
      <c r="F1679" s="18" t="str">
        <f aca="false">IF(B1679="","",IFERROR(INDEX(Materials!$B$2:$B$301,MATCH(B1679,Materials!$A$2:$A$301,0)),""))</f>
        <v/>
      </c>
      <c r="G1679" s="18" t="str">
        <f aca="true">IF(AND(A1679="",B1679=""),"",IF(A1679="","Missing product",IF(B1679="","Missing material",IF(COUNTIF(ProductList,A1679)=0,"Product not in Products list",IF(COUNTIF(MaterialList,B1679)=0,"Material not in Materials list","OK")))))</f>
        <v/>
      </c>
      <c r="H1679" s="18" t="str">
        <f aca="false">IF(F1679="Active",A1679&amp;"|"&amp;COUNTIFS(A$2:A1679,A1679,F$2:F1679,"Active"),"")</f>
        <v/>
      </c>
      <c r="I1679" s="18" t="str">
        <f aca="false">IF(B1679="","",IF(SUMPRODUCT(MAX((A$1:A1678=A1679)*(B$1:B1678=B1679)*ROW(A$1:A1678)))=0,C1679&amp;"",IF(C1679="",INDEX(I$1:I1678,SUMPRODUCT(MAX((A$1:A1678=A1679)*(B$1:B1678=B1679)*ROW(A$1:A1678)))),IF(INDEX(I$1:I1678,SUMPRODUCT(MAX((A$1:A1678=A1679)*(B$1:B1678=B1679)*ROW(A$1:A1678))))="",C1679&amp;"",INDEX(I$1:I1678,SUMPRODUCT(MAX((A$1:A1678=A1679)*(B$1:B1678=B1679)*ROW(A$1:A1678))))&amp;"; "&amp;C1679))))</f>
        <v/>
      </c>
      <c r="J1679" s="18" t="str">
        <f aca="false">IF(A1679="","",A1679&amp;"|"&amp;COUNTIF(A$2:A1679,A1679))</f>
        <v/>
      </c>
      <c r="K1679" s="18" t="n">
        <f aca="false">IF(OR(A1679="",B1679=""),0,IF(COUNTIFS(A$2:A1679,A1679,B$2:B1679,B1679)=1,1,0))</f>
        <v>0</v>
      </c>
    </row>
    <row r="1680" customFormat="false" ht="15" hidden="false" customHeight="false" outlineLevel="0" collapsed="false">
      <c r="A1680" s="15"/>
      <c r="B1680" s="15"/>
      <c r="C1680" s="15"/>
      <c r="D1680" s="15"/>
      <c r="F1680" s="18" t="str">
        <f aca="false">IF(B1680="","",IFERROR(INDEX(Materials!$B$2:$B$301,MATCH(B1680,Materials!$A$2:$A$301,0)),""))</f>
        <v/>
      </c>
      <c r="G1680" s="18" t="str">
        <f aca="true">IF(AND(A1680="",B1680=""),"",IF(A1680="","Missing product",IF(B1680="","Missing material",IF(COUNTIF(ProductList,A1680)=0,"Product not in Products list",IF(COUNTIF(MaterialList,B1680)=0,"Material not in Materials list","OK")))))</f>
        <v/>
      </c>
      <c r="H1680" s="18" t="str">
        <f aca="false">IF(F1680="Active",A1680&amp;"|"&amp;COUNTIFS(A$2:A1680,A1680,F$2:F1680,"Active"),"")</f>
        <v/>
      </c>
      <c r="I1680" s="18" t="str">
        <f aca="false">IF(B1680="","",IF(SUMPRODUCT(MAX((A$1:A1679=A1680)*(B$1:B1679=B1680)*ROW(A$1:A1679)))=0,C1680&amp;"",IF(C1680="",INDEX(I$1:I1679,SUMPRODUCT(MAX((A$1:A1679=A1680)*(B$1:B1679=B1680)*ROW(A$1:A1679)))),IF(INDEX(I$1:I1679,SUMPRODUCT(MAX((A$1:A1679=A1680)*(B$1:B1679=B1680)*ROW(A$1:A1679))))="",C1680&amp;"",INDEX(I$1:I1679,SUMPRODUCT(MAX((A$1:A1679=A1680)*(B$1:B1679=B1680)*ROW(A$1:A1679))))&amp;"; "&amp;C1680))))</f>
        <v/>
      </c>
      <c r="J1680" s="18" t="str">
        <f aca="false">IF(A1680="","",A1680&amp;"|"&amp;COUNTIF(A$2:A1680,A1680))</f>
        <v/>
      </c>
      <c r="K1680" s="18" t="n">
        <f aca="false">IF(OR(A1680="",B1680=""),0,IF(COUNTIFS(A$2:A1680,A1680,B$2:B1680,B1680)=1,1,0))</f>
        <v>0</v>
      </c>
    </row>
    <row r="1681" customFormat="false" ht="15" hidden="false" customHeight="false" outlineLevel="0" collapsed="false">
      <c r="A1681" s="15"/>
      <c r="B1681" s="15"/>
      <c r="C1681" s="15"/>
      <c r="D1681" s="15"/>
      <c r="F1681" s="18" t="str">
        <f aca="false">IF(B1681="","",IFERROR(INDEX(Materials!$B$2:$B$301,MATCH(B1681,Materials!$A$2:$A$301,0)),""))</f>
        <v/>
      </c>
      <c r="G1681" s="18" t="str">
        <f aca="true">IF(AND(A1681="",B1681=""),"",IF(A1681="","Missing product",IF(B1681="","Missing material",IF(COUNTIF(ProductList,A1681)=0,"Product not in Products list",IF(COUNTIF(MaterialList,B1681)=0,"Material not in Materials list","OK")))))</f>
        <v/>
      </c>
      <c r="H1681" s="18" t="str">
        <f aca="false">IF(F1681="Active",A1681&amp;"|"&amp;COUNTIFS(A$2:A1681,A1681,F$2:F1681,"Active"),"")</f>
        <v/>
      </c>
      <c r="I1681" s="18" t="str">
        <f aca="false">IF(B1681="","",IF(SUMPRODUCT(MAX((A$1:A1680=A1681)*(B$1:B1680=B1681)*ROW(A$1:A1680)))=0,C1681&amp;"",IF(C1681="",INDEX(I$1:I1680,SUMPRODUCT(MAX((A$1:A1680=A1681)*(B$1:B1680=B1681)*ROW(A$1:A1680)))),IF(INDEX(I$1:I1680,SUMPRODUCT(MAX((A$1:A1680=A1681)*(B$1:B1680=B1681)*ROW(A$1:A1680))))="",C1681&amp;"",INDEX(I$1:I1680,SUMPRODUCT(MAX((A$1:A1680=A1681)*(B$1:B1680=B1681)*ROW(A$1:A1680))))&amp;"; "&amp;C1681))))</f>
        <v/>
      </c>
      <c r="J1681" s="18" t="str">
        <f aca="false">IF(A1681="","",A1681&amp;"|"&amp;COUNTIF(A$2:A1681,A1681))</f>
        <v/>
      </c>
      <c r="K1681" s="18" t="n">
        <f aca="false">IF(OR(A1681="",B1681=""),0,IF(COUNTIFS(A$2:A1681,A1681,B$2:B1681,B1681)=1,1,0))</f>
        <v>0</v>
      </c>
    </row>
    <row r="1682" customFormat="false" ht="15" hidden="false" customHeight="false" outlineLevel="0" collapsed="false">
      <c r="A1682" s="15"/>
      <c r="B1682" s="15"/>
      <c r="C1682" s="15"/>
      <c r="D1682" s="15"/>
      <c r="F1682" s="18" t="str">
        <f aca="false">IF(B1682="","",IFERROR(INDEX(Materials!$B$2:$B$301,MATCH(B1682,Materials!$A$2:$A$301,0)),""))</f>
        <v/>
      </c>
      <c r="G1682" s="18" t="str">
        <f aca="true">IF(AND(A1682="",B1682=""),"",IF(A1682="","Missing product",IF(B1682="","Missing material",IF(COUNTIF(ProductList,A1682)=0,"Product not in Products list",IF(COUNTIF(MaterialList,B1682)=0,"Material not in Materials list","OK")))))</f>
        <v/>
      </c>
      <c r="H1682" s="18" t="str">
        <f aca="false">IF(F1682="Active",A1682&amp;"|"&amp;COUNTIFS(A$2:A1682,A1682,F$2:F1682,"Active"),"")</f>
        <v/>
      </c>
      <c r="I1682" s="18" t="str">
        <f aca="false">IF(B1682="","",IF(SUMPRODUCT(MAX((A$1:A1681=A1682)*(B$1:B1681=B1682)*ROW(A$1:A1681)))=0,C1682&amp;"",IF(C1682="",INDEX(I$1:I1681,SUMPRODUCT(MAX((A$1:A1681=A1682)*(B$1:B1681=B1682)*ROW(A$1:A1681)))),IF(INDEX(I$1:I1681,SUMPRODUCT(MAX((A$1:A1681=A1682)*(B$1:B1681=B1682)*ROW(A$1:A1681))))="",C1682&amp;"",INDEX(I$1:I1681,SUMPRODUCT(MAX((A$1:A1681=A1682)*(B$1:B1681=B1682)*ROW(A$1:A1681))))&amp;"; "&amp;C1682))))</f>
        <v/>
      </c>
      <c r="J1682" s="18" t="str">
        <f aca="false">IF(A1682="","",A1682&amp;"|"&amp;COUNTIF(A$2:A1682,A1682))</f>
        <v/>
      </c>
      <c r="K1682" s="18" t="n">
        <f aca="false">IF(OR(A1682="",B1682=""),0,IF(COUNTIFS(A$2:A1682,A1682,B$2:B1682,B1682)=1,1,0))</f>
        <v>0</v>
      </c>
    </row>
    <row r="1683" customFormat="false" ht="15" hidden="false" customHeight="false" outlineLevel="0" collapsed="false">
      <c r="A1683" s="15"/>
      <c r="B1683" s="15"/>
      <c r="C1683" s="15"/>
      <c r="D1683" s="15"/>
      <c r="F1683" s="18" t="str">
        <f aca="false">IF(B1683="","",IFERROR(INDEX(Materials!$B$2:$B$301,MATCH(B1683,Materials!$A$2:$A$301,0)),""))</f>
        <v/>
      </c>
      <c r="G1683" s="18" t="str">
        <f aca="true">IF(AND(A1683="",B1683=""),"",IF(A1683="","Missing product",IF(B1683="","Missing material",IF(COUNTIF(ProductList,A1683)=0,"Product not in Products list",IF(COUNTIF(MaterialList,B1683)=0,"Material not in Materials list","OK")))))</f>
        <v/>
      </c>
      <c r="H1683" s="18" t="str">
        <f aca="false">IF(F1683="Active",A1683&amp;"|"&amp;COUNTIFS(A$2:A1683,A1683,F$2:F1683,"Active"),"")</f>
        <v/>
      </c>
      <c r="I1683" s="18" t="str">
        <f aca="false">IF(B1683="","",IF(SUMPRODUCT(MAX((A$1:A1682=A1683)*(B$1:B1682=B1683)*ROW(A$1:A1682)))=0,C1683&amp;"",IF(C1683="",INDEX(I$1:I1682,SUMPRODUCT(MAX((A$1:A1682=A1683)*(B$1:B1682=B1683)*ROW(A$1:A1682)))),IF(INDEX(I$1:I1682,SUMPRODUCT(MAX((A$1:A1682=A1683)*(B$1:B1682=B1683)*ROW(A$1:A1682))))="",C1683&amp;"",INDEX(I$1:I1682,SUMPRODUCT(MAX((A$1:A1682=A1683)*(B$1:B1682=B1683)*ROW(A$1:A1682))))&amp;"; "&amp;C1683))))</f>
        <v/>
      </c>
      <c r="J1683" s="18" t="str">
        <f aca="false">IF(A1683="","",A1683&amp;"|"&amp;COUNTIF(A$2:A1683,A1683))</f>
        <v/>
      </c>
      <c r="K1683" s="18" t="n">
        <f aca="false">IF(OR(A1683="",B1683=""),0,IF(COUNTIFS(A$2:A1683,A1683,B$2:B1683,B1683)=1,1,0))</f>
        <v>0</v>
      </c>
    </row>
    <row r="1684" customFormat="false" ht="15" hidden="false" customHeight="false" outlineLevel="0" collapsed="false">
      <c r="A1684" s="15"/>
      <c r="B1684" s="15"/>
      <c r="C1684" s="15"/>
      <c r="D1684" s="15"/>
      <c r="F1684" s="18" t="str">
        <f aca="false">IF(B1684="","",IFERROR(INDEX(Materials!$B$2:$B$301,MATCH(B1684,Materials!$A$2:$A$301,0)),""))</f>
        <v/>
      </c>
      <c r="G1684" s="18" t="str">
        <f aca="true">IF(AND(A1684="",B1684=""),"",IF(A1684="","Missing product",IF(B1684="","Missing material",IF(COUNTIF(ProductList,A1684)=0,"Product not in Products list",IF(COUNTIF(MaterialList,B1684)=0,"Material not in Materials list","OK")))))</f>
        <v/>
      </c>
      <c r="H1684" s="18" t="str">
        <f aca="false">IF(F1684="Active",A1684&amp;"|"&amp;COUNTIFS(A$2:A1684,A1684,F$2:F1684,"Active"),"")</f>
        <v/>
      </c>
      <c r="I1684" s="18" t="str">
        <f aca="false">IF(B1684="","",IF(SUMPRODUCT(MAX((A$1:A1683=A1684)*(B$1:B1683=B1684)*ROW(A$1:A1683)))=0,C1684&amp;"",IF(C1684="",INDEX(I$1:I1683,SUMPRODUCT(MAX((A$1:A1683=A1684)*(B$1:B1683=B1684)*ROW(A$1:A1683)))),IF(INDEX(I$1:I1683,SUMPRODUCT(MAX((A$1:A1683=A1684)*(B$1:B1683=B1684)*ROW(A$1:A1683))))="",C1684&amp;"",INDEX(I$1:I1683,SUMPRODUCT(MAX((A$1:A1683=A1684)*(B$1:B1683=B1684)*ROW(A$1:A1683))))&amp;"; "&amp;C1684))))</f>
        <v/>
      </c>
      <c r="J1684" s="18" t="str">
        <f aca="false">IF(A1684="","",A1684&amp;"|"&amp;COUNTIF(A$2:A1684,A1684))</f>
        <v/>
      </c>
      <c r="K1684" s="18" t="n">
        <f aca="false">IF(OR(A1684="",B1684=""),0,IF(COUNTIFS(A$2:A1684,A1684,B$2:B1684,B1684)=1,1,0))</f>
        <v>0</v>
      </c>
    </row>
    <row r="1685" customFormat="false" ht="15" hidden="false" customHeight="false" outlineLevel="0" collapsed="false">
      <c r="A1685" s="15"/>
      <c r="B1685" s="15"/>
      <c r="C1685" s="15"/>
      <c r="D1685" s="15"/>
      <c r="F1685" s="18" t="str">
        <f aca="false">IF(B1685="","",IFERROR(INDEX(Materials!$B$2:$B$301,MATCH(B1685,Materials!$A$2:$A$301,0)),""))</f>
        <v/>
      </c>
      <c r="G1685" s="18" t="str">
        <f aca="true">IF(AND(A1685="",B1685=""),"",IF(A1685="","Missing product",IF(B1685="","Missing material",IF(COUNTIF(ProductList,A1685)=0,"Product not in Products list",IF(COUNTIF(MaterialList,B1685)=0,"Material not in Materials list","OK")))))</f>
        <v/>
      </c>
      <c r="H1685" s="18" t="str">
        <f aca="false">IF(F1685="Active",A1685&amp;"|"&amp;COUNTIFS(A$2:A1685,A1685,F$2:F1685,"Active"),"")</f>
        <v/>
      </c>
      <c r="I1685" s="18" t="str">
        <f aca="false">IF(B1685="","",IF(SUMPRODUCT(MAX((A$1:A1684=A1685)*(B$1:B1684=B1685)*ROW(A$1:A1684)))=0,C1685&amp;"",IF(C1685="",INDEX(I$1:I1684,SUMPRODUCT(MAX((A$1:A1684=A1685)*(B$1:B1684=B1685)*ROW(A$1:A1684)))),IF(INDEX(I$1:I1684,SUMPRODUCT(MAX((A$1:A1684=A1685)*(B$1:B1684=B1685)*ROW(A$1:A1684))))="",C1685&amp;"",INDEX(I$1:I1684,SUMPRODUCT(MAX((A$1:A1684=A1685)*(B$1:B1684=B1685)*ROW(A$1:A1684))))&amp;"; "&amp;C1685))))</f>
        <v/>
      </c>
      <c r="J1685" s="18" t="str">
        <f aca="false">IF(A1685="","",A1685&amp;"|"&amp;COUNTIF(A$2:A1685,A1685))</f>
        <v/>
      </c>
      <c r="K1685" s="18" t="n">
        <f aca="false">IF(OR(A1685="",B1685=""),0,IF(COUNTIFS(A$2:A1685,A1685,B$2:B1685,B1685)=1,1,0))</f>
        <v>0</v>
      </c>
    </row>
    <row r="1686" customFormat="false" ht="15" hidden="false" customHeight="false" outlineLevel="0" collapsed="false">
      <c r="A1686" s="15"/>
      <c r="B1686" s="15"/>
      <c r="C1686" s="15"/>
      <c r="D1686" s="15"/>
      <c r="F1686" s="18" t="str">
        <f aca="false">IF(B1686="","",IFERROR(INDEX(Materials!$B$2:$B$301,MATCH(B1686,Materials!$A$2:$A$301,0)),""))</f>
        <v/>
      </c>
      <c r="G1686" s="18" t="str">
        <f aca="true">IF(AND(A1686="",B1686=""),"",IF(A1686="","Missing product",IF(B1686="","Missing material",IF(COUNTIF(ProductList,A1686)=0,"Product not in Products list",IF(COUNTIF(MaterialList,B1686)=0,"Material not in Materials list","OK")))))</f>
        <v/>
      </c>
      <c r="H1686" s="18" t="str">
        <f aca="false">IF(F1686="Active",A1686&amp;"|"&amp;COUNTIFS(A$2:A1686,A1686,F$2:F1686,"Active"),"")</f>
        <v/>
      </c>
      <c r="I1686" s="18" t="str">
        <f aca="false">IF(B1686="","",IF(SUMPRODUCT(MAX((A$1:A1685=A1686)*(B$1:B1685=B1686)*ROW(A$1:A1685)))=0,C1686&amp;"",IF(C1686="",INDEX(I$1:I1685,SUMPRODUCT(MAX((A$1:A1685=A1686)*(B$1:B1685=B1686)*ROW(A$1:A1685)))),IF(INDEX(I$1:I1685,SUMPRODUCT(MAX((A$1:A1685=A1686)*(B$1:B1685=B1686)*ROW(A$1:A1685))))="",C1686&amp;"",INDEX(I$1:I1685,SUMPRODUCT(MAX((A$1:A1685=A1686)*(B$1:B1685=B1686)*ROW(A$1:A1685))))&amp;"; "&amp;C1686))))</f>
        <v/>
      </c>
      <c r="J1686" s="18" t="str">
        <f aca="false">IF(A1686="","",A1686&amp;"|"&amp;COUNTIF(A$2:A1686,A1686))</f>
        <v/>
      </c>
      <c r="K1686" s="18" t="n">
        <f aca="false">IF(OR(A1686="",B1686=""),0,IF(COUNTIFS(A$2:A1686,A1686,B$2:B1686,B1686)=1,1,0))</f>
        <v>0</v>
      </c>
    </row>
    <row r="1687" customFormat="false" ht="15" hidden="false" customHeight="false" outlineLevel="0" collapsed="false">
      <c r="A1687" s="15"/>
      <c r="B1687" s="15"/>
      <c r="C1687" s="15"/>
      <c r="D1687" s="15"/>
      <c r="F1687" s="18" t="str">
        <f aca="false">IF(B1687="","",IFERROR(INDEX(Materials!$B$2:$B$301,MATCH(B1687,Materials!$A$2:$A$301,0)),""))</f>
        <v/>
      </c>
      <c r="G1687" s="18" t="str">
        <f aca="true">IF(AND(A1687="",B1687=""),"",IF(A1687="","Missing product",IF(B1687="","Missing material",IF(COUNTIF(ProductList,A1687)=0,"Product not in Products list",IF(COUNTIF(MaterialList,B1687)=0,"Material not in Materials list","OK")))))</f>
        <v/>
      </c>
      <c r="H1687" s="18" t="str">
        <f aca="false">IF(F1687="Active",A1687&amp;"|"&amp;COUNTIFS(A$2:A1687,A1687,F$2:F1687,"Active"),"")</f>
        <v/>
      </c>
      <c r="I1687" s="18" t="str">
        <f aca="false">IF(B1687="","",IF(SUMPRODUCT(MAX((A$1:A1686=A1687)*(B$1:B1686=B1687)*ROW(A$1:A1686)))=0,C1687&amp;"",IF(C1687="",INDEX(I$1:I1686,SUMPRODUCT(MAX((A$1:A1686=A1687)*(B$1:B1686=B1687)*ROW(A$1:A1686)))),IF(INDEX(I$1:I1686,SUMPRODUCT(MAX((A$1:A1686=A1687)*(B$1:B1686=B1687)*ROW(A$1:A1686))))="",C1687&amp;"",INDEX(I$1:I1686,SUMPRODUCT(MAX((A$1:A1686=A1687)*(B$1:B1686=B1687)*ROW(A$1:A1686))))&amp;"; "&amp;C1687))))</f>
        <v/>
      </c>
      <c r="J1687" s="18" t="str">
        <f aca="false">IF(A1687="","",A1687&amp;"|"&amp;COUNTIF(A$2:A1687,A1687))</f>
        <v/>
      </c>
      <c r="K1687" s="18" t="n">
        <f aca="false">IF(OR(A1687="",B1687=""),0,IF(COUNTIFS(A$2:A1687,A1687,B$2:B1687,B1687)=1,1,0))</f>
        <v>0</v>
      </c>
    </row>
    <row r="1688" customFormat="false" ht="15" hidden="false" customHeight="false" outlineLevel="0" collapsed="false">
      <c r="A1688" s="15"/>
      <c r="B1688" s="15"/>
      <c r="C1688" s="15"/>
      <c r="D1688" s="15"/>
      <c r="F1688" s="18" t="str">
        <f aca="false">IF(B1688="","",IFERROR(INDEX(Materials!$B$2:$B$301,MATCH(B1688,Materials!$A$2:$A$301,0)),""))</f>
        <v/>
      </c>
      <c r="G1688" s="18" t="str">
        <f aca="true">IF(AND(A1688="",B1688=""),"",IF(A1688="","Missing product",IF(B1688="","Missing material",IF(COUNTIF(ProductList,A1688)=0,"Product not in Products list",IF(COUNTIF(MaterialList,B1688)=0,"Material not in Materials list","OK")))))</f>
        <v/>
      </c>
      <c r="H1688" s="18" t="str">
        <f aca="false">IF(F1688="Active",A1688&amp;"|"&amp;COUNTIFS(A$2:A1688,A1688,F$2:F1688,"Active"),"")</f>
        <v/>
      </c>
      <c r="I1688" s="18" t="str">
        <f aca="false">IF(B1688="","",IF(SUMPRODUCT(MAX((A$1:A1687=A1688)*(B$1:B1687=B1688)*ROW(A$1:A1687)))=0,C1688&amp;"",IF(C1688="",INDEX(I$1:I1687,SUMPRODUCT(MAX((A$1:A1687=A1688)*(B$1:B1687=B1688)*ROW(A$1:A1687)))),IF(INDEX(I$1:I1687,SUMPRODUCT(MAX((A$1:A1687=A1688)*(B$1:B1687=B1688)*ROW(A$1:A1687))))="",C1688&amp;"",INDEX(I$1:I1687,SUMPRODUCT(MAX((A$1:A1687=A1688)*(B$1:B1687=B1688)*ROW(A$1:A1687))))&amp;"; "&amp;C1688))))</f>
        <v/>
      </c>
      <c r="J1688" s="18" t="str">
        <f aca="false">IF(A1688="","",A1688&amp;"|"&amp;COUNTIF(A$2:A1688,A1688))</f>
        <v/>
      </c>
      <c r="K1688" s="18" t="n">
        <f aca="false">IF(OR(A1688="",B1688=""),0,IF(COUNTIFS(A$2:A1688,A1688,B$2:B1688,B1688)=1,1,0))</f>
        <v>0</v>
      </c>
    </row>
    <row r="1689" customFormat="false" ht="15" hidden="false" customHeight="false" outlineLevel="0" collapsed="false">
      <c r="A1689" s="15"/>
      <c r="B1689" s="15"/>
      <c r="C1689" s="15"/>
      <c r="D1689" s="15"/>
      <c r="F1689" s="18" t="str">
        <f aca="false">IF(B1689="","",IFERROR(INDEX(Materials!$B$2:$B$301,MATCH(B1689,Materials!$A$2:$A$301,0)),""))</f>
        <v/>
      </c>
      <c r="G1689" s="18" t="str">
        <f aca="true">IF(AND(A1689="",B1689=""),"",IF(A1689="","Missing product",IF(B1689="","Missing material",IF(COUNTIF(ProductList,A1689)=0,"Product not in Products list",IF(COUNTIF(MaterialList,B1689)=0,"Material not in Materials list","OK")))))</f>
        <v/>
      </c>
      <c r="H1689" s="18" t="str">
        <f aca="false">IF(F1689="Active",A1689&amp;"|"&amp;COUNTIFS(A$2:A1689,A1689,F$2:F1689,"Active"),"")</f>
        <v/>
      </c>
      <c r="I1689" s="18" t="str">
        <f aca="false">IF(B1689="","",IF(SUMPRODUCT(MAX((A$1:A1688=A1689)*(B$1:B1688=B1689)*ROW(A$1:A1688)))=0,C1689&amp;"",IF(C1689="",INDEX(I$1:I1688,SUMPRODUCT(MAX((A$1:A1688=A1689)*(B$1:B1688=B1689)*ROW(A$1:A1688)))),IF(INDEX(I$1:I1688,SUMPRODUCT(MAX((A$1:A1688=A1689)*(B$1:B1688=B1689)*ROW(A$1:A1688))))="",C1689&amp;"",INDEX(I$1:I1688,SUMPRODUCT(MAX((A$1:A1688=A1689)*(B$1:B1688=B1689)*ROW(A$1:A1688))))&amp;"; "&amp;C1689))))</f>
        <v/>
      </c>
      <c r="J1689" s="18" t="str">
        <f aca="false">IF(A1689="","",A1689&amp;"|"&amp;COUNTIF(A$2:A1689,A1689))</f>
        <v/>
      </c>
      <c r="K1689" s="18" t="n">
        <f aca="false">IF(OR(A1689="",B1689=""),0,IF(COUNTIFS(A$2:A1689,A1689,B$2:B1689,B1689)=1,1,0))</f>
        <v>0</v>
      </c>
    </row>
    <row r="1690" customFormat="false" ht="15" hidden="false" customHeight="false" outlineLevel="0" collapsed="false">
      <c r="A1690" s="15"/>
      <c r="B1690" s="15"/>
      <c r="C1690" s="15"/>
      <c r="D1690" s="15"/>
      <c r="F1690" s="18" t="str">
        <f aca="false">IF(B1690="","",IFERROR(INDEX(Materials!$B$2:$B$301,MATCH(B1690,Materials!$A$2:$A$301,0)),""))</f>
        <v/>
      </c>
      <c r="G1690" s="18" t="str">
        <f aca="true">IF(AND(A1690="",B1690=""),"",IF(A1690="","Missing product",IF(B1690="","Missing material",IF(COUNTIF(ProductList,A1690)=0,"Product not in Products list",IF(COUNTIF(MaterialList,B1690)=0,"Material not in Materials list","OK")))))</f>
        <v/>
      </c>
      <c r="H1690" s="18" t="str">
        <f aca="false">IF(F1690="Active",A1690&amp;"|"&amp;COUNTIFS(A$2:A1690,A1690,F$2:F1690,"Active"),"")</f>
        <v/>
      </c>
      <c r="I1690" s="18" t="str">
        <f aca="false">IF(B1690="","",IF(SUMPRODUCT(MAX((A$1:A1689=A1690)*(B$1:B1689=B1690)*ROW(A$1:A1689)))=0,C1690&amp;"",IF(C1690="",INDEX(I$1:I1689,SUMPRODUCT(MAX((A$1:A1689=A1690)*(B$1:B1689=B1690)*ROW(A$1:A1689)))),IF(INDEX(I$1:I1689,SUMPRODUCT(MAX((A$1:A1689=A1690)*(B$1:B1689=B1690)*ROW(A$1:A1689))))="",C1690&amp;"",INDEX(I$1:I1689,SUMPRODUCT(MAX((A$1:A1689=A1690)*(B$1:B1689=B1690)*ROW(A$1:A1689))))&amp;"; "&amp;C1690))))</f>
        <v/>
      </c>
      <c r="J1690" s="18" t="str">
        <f aca="false">IF(A1690="","",A1690&amp;"|"&amp;COUNTIF(A$2:A1690,A1690))</f>
        <v/>
      </c>
      <c r="K1690" s="18" t="n">
        <f aca="false">IF(OR(A1690="",B1690=""),0,IF(COUNTIFS(A$2:A1690,A1690,B$2:B1690,B1690)=1,1,0))</f>
        <v>0</v>
      </c>
    </row>
    <row r="1691" customFormat="false" ht="15" hidden="false" customHeight="false" outlineLevel="0" collapsed="false">
      <c r="A1691" s="15"/>
      <c r="B1691" s="15"/>
      <c r="C1691" s="15"/>
      <c r="D1691" s="15"/>
      <c r="F1691" s="18" t="str">
        <f aca="false">IF(B1691="","",IFERROR(INDEX(Materials!$B$2:$B$301,MATCH(B1691,Materials!$A$2:$A$301,0)),""))</f>
        <v/>
      </c>
      <c r="G1691" s="18" t="str">
        <f aca="true">IF(AND(A1691="",B1691=""),"",IF(A1691="","Missing product",IF(B1691="","Missing material",IF(COUNTIF(ProductList,A1691)=0,"Product not in Products list",IF(COUNTIF(MaterialList,B1691)=0,"Material not in Materials list","OK")))))</f>
        <v/>
      </c>
      <c r="H1691" s="18" t="str">
        <f aca="false">IF(F1691="Active",A1691&amp;"|"&amp;COUNTIFS(A$2:A1691,A1691,F$2:F1691,"Active"),"")</f>
        <v/>
      </c>
      <c r="I1691" s="18" t="str">
        <f aca="false">IF(B1691="","",IF(SUMPRODUCT(MAX((A$1:A1690=A1691)*(B$1:B1690=B1691)*ROW(A$1:A1690)))=0,C1691&amp;"",IF(C1691="",INDEX(I$1:I1690,SUMPRODUCT(MAX((A$1:A1690=A1691)*(B$1:B1690=B1691)*ROW(A$1:A1690)))),IF(INDEX(I$1:I1690,SUMPRODUCT(MAX((A$1:A1690=A1691)*(B$1:B1690=B1691)*ROW(A$1:A1690))))="",C1691&amp;"",INDEX(I$1:I1690,SUMPRODUCT(MAX((A$1:A1690=A1691)*(B$1:B1690=B1691)*ROW(A$1:A1690))))&amp;"; "&amp;C1691))))</f>
        <v/>
      </c>
      <c r="J1691" s="18" t="str">
        <f aca="false">IF(A1691="","",A1691&amp;"|"&amp;COUNTIF(A$2:A1691,A1691))</f>
        <v/>
      </c>
      <c r="K1691" s="18" t="n">
        <f aca="false">IF(OR(A1691="",B1691=""),0,IF(COUNTIFS(A$2:A1691,A1691,B$2:B1691,B1691)=1,1,0))</f>
        <v>0</v>
      </c>
    </row>
    <row r="1692" customFormat="false" ht="15" hidden="false" customHeight="false" outlineLevel="0" collapsed="false">
      <c r="A1692" s="15"/>
      <c r="B1692" s="15"/>
      <c r="C1692" s="15"/>
      <c r="D1692" s="15"/>
      <c r="F1692" s="18" t="str">
        <f aca="false">IF(B1692="","",IFERROR(INDEX(Materials!$B$2:$B$301,MATCH(B1692,Materials!$A$2:$A$301,0)),""))</f>
        <v/>
      </c>
      <c r="G1692" s="18" t="str">
        <f aca="true">IF(AND(A1692="",B1692=""),"",IF(A1692="","Missing product",IF(B1692="","Missing material",IF(COUNTIF(ProductList,A1692)=0,"Product not in Products list",IF(COUNTIF(MaterialList,B1692)=0,"Material not in Materials list","OK")))))</f>
        <v/>
      </c>
      <c r="H1692" s="18" t="str">
        <f aca="false">IF(F1692="Active",A1692&amp;"|"&amp;COUNTIFS(A$2:A1692,A1692,F$2:F1692,"Active"),"")</f>
        <v/>
      </c>
      <c r="I1692" s="18" t="str">
        <f aca="false">IF(B1692="","",IF(SUMPRODUCT(MAX((A$1:A1691=A1692)*(B$1:B1691=B1692)*ROW(A$1:A1691)))=0,C1692&amp;"",IF(C1692="",INDEX(I$1:I1691,SUMPRODUCT(MAX((A$1:A1691=A1692)*(B$1:B1691=B1692)*ROW(A$1:A1691)))),IF(INDEX(I$1:I1691,SUMPRODUCT(MAX((A$1:A1691=A1692)*(B$1:B1691=B1692)*ROW(A$1:A1691))))="",C1692&amp;"",INDEX(I$1:I1691,SUMPRODUCT(MAX((A$1:A1691=A1692)*(B$1:B1691=B1692)*ROW(A$1:A1691))))&amp;"; "&amp;C1692))))</f>
        <v/>
      </c>
      <c r="J1692" s="18" t="str">
        <f aca="false">IF(A1692="","",A1692&amp;"|"&amp;COUNTIF(A$2:A1692,A1692))</f>
        <v/>
      </c>
      <c r="K1692" s="18" t="n">
        <f aca="false">IF(OR(A1692="",B1692=""),0,IF(COUNTIFS(A$2:A1692,A1692,B$2:B1692,B1692)=1,1,0))</f>
        <v>0</v>
      </c>
    </row>
    <row r="1693" customFormat="false" ht="15" hidden="false" customHeight="false" outlineLevel="0" collapsed="false">
      <c r="A1693" s="15"/>
      <c r="B1693" s="15"/>
      <c r="C1693" s="15"/>
      <c r="D1693" s="15"/>
      <c r="F1693" s="18" t="str">
        <f aca="false">IF(B1693="","",IFERROR(INDEX(Materials!$B$2:$B$301,MATCH(B1693,Materials!$A$2:$A$301,0)),""))</f>
        <v/>
      </c>
      <c r="G1693" s="18" t="str">
        <f aca="true">IF(AND(A1693="",B1693=""),"",IF(A1693="","Missing product",IF(B1693="","Missing material",IF(COUNTIF(ProductList,A1693)=0,"Product not in Products list",IF(COUNTIF(MaterialList,B1693)=0,"Material not in Materials list","OK")))))</f>
        <v/>
      </c>
      <c r="H1693" s="18" t="str">
        <f aca="false">IF(F1693="Active",A1693&amp;"|"&amp;COUNTIFS(A$2:A1693,A1693,F$2:F1693,"Active"),"")</f>
        <v/>
      </c>
      <c r="I1693" s="18" t="str">
        <f aca="false">IF(B1693="","",IF(SUMPRODUCT(MAX((A$1:A1692=A1693)*(B$1:B1692=B1693)*ROW(A$1:A1692)))=0,C1693&amp;"",IF(C1693="",INDEX(I$1:I1692,SUMPRODUCT(MAX((A$1:A1692=A1693)*(B$1:B1692=B1693)*ROW(A$1:A1692)))),IF(INDEX(I$1:I1692,SUMPRODUCT(MAX((A$1:A1692=A1693)*(B$1:B1692=B1693)*ROW(A$1:A1692))))="",C1693&amp;"",INDEX(I$1:I1692,SUMPRODUCT(MAX((A$1:A1692=A1693)*(B$1:B1692=B1693)*ROW(A$1:A1692))))&amp;"; "&amp;C1693))))</f>
        <v/>
      </c>
      <c r="J1693" s="18" t="str">
        <f aca="false">IF(A1693="","",A1693&amp;"|"&amp;COUNTIF(A$2:A1693,A1693))</f>
        <v/>
      </c>
      <c r="K1693" s="18" t="n">
        <f aca="false">IF(OR(A1693="",B1693=""),0,IF(COUNTIFS(A$2:A1693,A1693,B$2:B1693,B1693)=1,1,0))</f>
        <v>0</v>
      </c>
    </row>
    <row r="1694" customFormat="false" ht="15" hidden="false" customHeight="false" outlineLevel="0" collapsed="false">
      <c r="A1694" s="15"/>
      <c r="B1694" s="15"/>
      <c r="C1694" s="15"/>
      <c r="D1694" s="15"/>
      <c r="F1694" s="18" t="str">
        <f aca="false">IF(B1694="","",IFERROR(INDEX(Materials!$B$2:$B$301,MATCH(B1694,Materials!$A$2:$A$301,0)),""))</f>
        <v/>
      </c>
      <c r="G1694" s="18" t="str">
        <f aca="true">IF(AND(A1694="",B1694=""),"",IF(A1694="","Missing product",IF(B1694="","Missing material",IF(COUNTIF(ProductList,A1694)=0,"Product not in Products list",IF(COUNTIF(MaterialList,B1694)=0,"Material not in Materials list","OK")))))</f>
        <v/>
      </c>
      <c r="H1694" s="18" t="str">
        <f aca="false">IF(F1694="Active",A1694&amp;"|"&amp;COUNTIFS(A$2:A1694,A1694,F$2:F1694,"Active"),"")</f>
        <v/>
      </c>
      <c r="I1694" s="18" t="str">
        <f aca="false">IF(B1694="","",IF(SUMPRODUCT(MAX((A$1:A1693=A1694)*(B$1:B1693=B1694)*ROW(A$1:A1693)))=0,C1694&amp;"",IF(C1694="",INDEX(I$1:I1693,SUMPRODUCT(MAX((A$1:A1693=A1694)*(B$1:B1693=B1694)*ROW(A$1:A1693)))),IF(INDEX(I$1:I1693,SUMPRODUCT(MAX((A$1:A1693=A1694)*(B$1:B1693=B1694)*ROW(A$1:A1693))))="",C1694&amp;"",INDEX(I$1:I1693,SUMPRODUCT(MAX((A$1:A1693=A1694)*(B$1:B1693=B1694)*ROW(A$1:A1693))))&amp;"; "&amp;C1694))))</f>
        <v/>
      </c>
      <c r="J1694" s="18" t="str">
        <f aca="false">IF(A1694="","",A1694&amp;"|"&amp;COUNTIF(A$2:A1694,A1694))</f>
        <v/>
      </c>
      <c r="K1694" s="18" t="n">
        <f aca="false">IF(OR(A1694="",B1694=""),0,IF(COUNTIFS(A$2:A1694,A1694,B$2:B1694,B1694)=1,1,0))</f>
        <v>0</v>
      </c>
    </row>
    <row r="1695" customFormat="false" ht="15" hidden="false" customHeight="false" outlineLevel="0" collapsed="false">
      <c r="A1695" s="15"/>
      <c r="B1695" s="15"/>
      <c r="C1695" s="15"/>
      <c r="D1695" s="15"/>
      <c r="F1695" s="18" t="str">
        <f aca="false">IF(B1695="","",IFERROR(INDEX(Materials!$B$2:$B$301,MATCH(B1695,Materials!$A$2:$A$301,0)),""))</f>
        <v/>
      </c>
      <c r="G1695" s="18" t="str">
        <f aca="true">IF(AND(A1695="",B1695=""),"",IF(A1695="","Missing product",IF(B1695="","Missing material",IF(COUNTIF(ProductList,A1695)=0,"Product not in Products list",IF(COUNTIF(MaterialList,B1695)=0,"Material not in Materials list","OK")))))</f>
        <v/>
      </c>
      <c r="H1695" s="18" t="str">
        <f aca="false">IF(F1695="Active",A1695&amp;"|"&amp;COUNTIFS(A$2:A1695,A1695,F$2:F1695,"Active"),"")</f>
        <v/>
      </c>
      <c r="I1695" s="18" t="str">
        <f aca="false">IF(B1695="","",IF(SUMPRODUCT(MAX((A$1:A1694=A1695)*(B$1:B1694=B1695)*ROW(A$1:A1694)))=0,C1695&amp;"",IF(C1695="",INDEX(I$1:I1694,SUMPRODUCT(MAX((A$1:A1694=A1695)*(B$1:B1694=B1695)*ROW(A$1:A1694)))),IF(INDEX(I$1:I1694,SUMPRODUCT(MAX((A$1:A1694=A1695)*(B$1:B1694=B1695)*ROW(A$1:A1694))))="",C1695&amp;"",INDEX(I$1:I1694,SUMPRODUCT(MAX((A$1:A1694=A1695)*(B$1:B1694=B1695)*ROW(A$1:A1694))))&amp;"; "&amp;C1695))))</f>
        <v/>
      </c>
      <c r="J1695" s="18" t="str">
        <f aca="false">IF(A1695="","",A1695&amp;"|"&amp;COUNTIF(A$2:A1695,A1695))</f>
        <v/>
      </c>
      <c r="K1695" s="18" t="n">
        <f aca="false">IF(OR(A1695="",B1695=""),0,IF(COUNTIFS(A$2:A1695,A1695,B$2:B1695,B1695)=1,1,0))</f>
        <v>0</v>
      </c>
    </row>
    <row r="1696" customFormat="false" ht="15" hidden="false" customHeight="false" outlineLevel="0" collapsed="false">
      <c r="A1696" s="15"/>
      <c r="B1696" s="15"/>
      <c r="C1696" s="15"/>
      <c r="D1696" s="15"/>
      <c r="F1696" s="18" t="str">
        <f aca="false">IF(B1696="","",IFERROR(INDEX(Materials!$B$2:$B$301,MATCH(B1696,Materials!$A$2:$A$301,0)),""))</f>
        <v/>
      </c>
      <c r="G1696" s="18" t="str">
        <f aca="true">IF(AND(A1696="",B1696=""),"",IF(A1696="","Missing product",IF(B1696="","Missing material",IF(COUNTIF(ProductList,A1696)=0,"Product not in Products list",IF(COUNTIF(MaterialList,B1696)=0,"Material not in Materials list","OK")))))</f>
        <v/>
      </c>
      <c r="H1696" s="18" t="str">
        <f aca="false">IF(F1696="Active",A1696&amp;"|"&amp;COUNTIFS(A$2:A1696,A1696,F$2:F1696,"Active"),"")</f>
        <v/>
      </c>
      <c r="I1696" s="18" t="str">
        <f aca="false">IF(B1696="","",IF(SUMPRODUCT(MAX((A$1:A1695=A1696)*(B$1:B1695=B1696)*ROW(A$1:A1695)))=0,C1696&amp;"",IF(C1696="",INDEX(I$1:I1695,SUMPRODUCT(MAX((A$1:A1695=A1696)*(B$1:B1695=B1696)*ROW(A$1:A1695)))),IF(INDEX(I$1:I1695,SUMPRODUCT(MAX((A$1:A1695=A1696)*(B$1:B1695=B1696)*ROW(A$1:A1695))))="",C1696&amp;"",INDEX(I$1:I1695,SUMPRODUCT(MAX((A$1:A1695=A1696)*(B$1:B1695=B1696)*ROW(A$1:A1695))))&amp;"; "&amp;C1696))))</f>
        <v/>
      </c>
      <c r="J1696" s="18" t="str">
        <f aca="false">IF(A1696="","",A1696&amp;"|"&amp;COUNTIF(A$2:A1696,A1696))</f>
        <v/>
      </c>
      <c r="K1696" s="18" t="n">
        <f aca="false">IF(OR(A1696="",B1696=""),0,IF(COUNTIFS(A$2:A1696,A1696,B$2:B1696,B1696)=1,1,0))</f>
        <v>0</v>
      </c>
    </row>
    <row r="1697" customFormat="false" ht="15" hidden="false" customHeight="false" outlineLevel="0" collapsed="false">
      <c r="A1697" s="15"/>
      <c r="B1697" s="15"/>
      <c r="C1697" s="15"/>
      <c r="D1697" s="15"/>
      <c r="F1697" s="18" t="str">
        <f aca="false">IF(B1697="","",IFERROR(INDEX(Materials!$B$2:$B$301,MATCH(B1697,Materials!$A$2:$A$301,0)),""))</f>
        <v/>
      </c>
      <c r="G1697" s="18" t="str">
        <f aca="true">IF(AND(A1697="",B1697=""),"",IF(A1697="","Missing product",IF(B1697="","Missing material",IF(COUNTIF(ProductList,A1697)=0,"Product not in Products list",IF(COUNTIF(MaterialList,B1697)=0,"Material not in Materials list","OK")))))</f>
        <v/>
      </c>
      <c r="H1697" s="18" t="str">
        <f aca="false">IF(F1697="Active",A1697&amp;"|"&amp;COUNTIFS(A$2:A1697,A1697,F$2:F1697,"Active"),"")</f>
        <v/>
      </c>
      <c r="I1697" s="18" t="str">
        <f aca="false">IF(B1697="","",IF(SUMPRODUCT(MAX((A$1:A1696=A1697)*(B$1:B1696=B1697)*ROW(A$1:A1696)))=0,C1697&amp;"",IF(C1697="",INDEX(I$1:I1696,SUMPRODUCT(MAX((A$1:A1696=A1697)*(B$1:B1696=B1697)*ROW(A$1:A1696)))),IF(INDEX(I$1:I1696,SUMPRODUCT(MAX((A$1:A1696=A1697)*(B$1:B1696=B1697)*ROW(A$1:A1696))))="",C1697&amp;"",INDEX(I$1:I1696,SUMPRODUCT(MAX((A$1:A1696=A1697)*(B$1:B1696=B1697)*ROW(A$1:A1696))))&amp;"; "&amp;C1697))))</f>
        <v/>
      </c>
      <c r="J1697" s="18" t="str">
        <f aca="false">IF(A1697="","",A1697&amp;"|"&amp;COUNTIF(A$2:A1697,A1697))</f>
        <v/>
      </c>
      <c r="K1697" s="18" t="n">
        <f aca="false">IF(OR(A1697="",B1697=""),0,IF(COUNTIFS(A$2:A1697,A1697,B$2:B1697,B1697)=1,1,0))</f>
        <v>0</v>
      </c>
    </row>
    <row r="1698" customFormat="false" ht="15" hidden="false" customHeight="false" outlineLevel="0" collapsed="false">
      <c r="A1698" s="15"/>
      <c r="B1698" s="15"/>
      <c r="C1698" s="15"/>
      <c r="D1698" s="15"/>
      <c r="F1698" s="18" t="str">
        <f aca="false">IF(B1698="","",IFERROR(INDEX(Materials!$B$2:$B$301,MATCH(B1698,Materials!$A$2:$A$301,0)),""))</f>
        <v/>
      </c>
      <c r="G1698" s="18" t="str">
        <f aca="true">IF(AND(A1698="",B1698=""),"",IF(A1698="","Missing product",IF(B1698="","Missing material",IF(COUNTIF(ProductList,A1698)=0,"Product not in Products list",IF(COUNTIF(MaterialList,B1698)=0,"Material not in Materials list","OK")))))</f>
        <v/>
      </c>
      <c r="H1698" s="18" t="str">
        <f aca="false">IF(F1698="Active",A1698&amp;"|"&amp;COUNTIFS(A$2:A1698,A1698,F$2:F1698,"Active"),"")</f>
        <v/>
      </c>
      <c r="I1698" s="18" t="str">
        <f aca="false">IF(B1698="","",IF(SUMPRODUCT(MAX((A$1:A1697=A1698)*(B$1:B1697=B1698)*ROW(A$1:A1697)))=0,C1698&amp;"",IF(C1698="",INDEX(I$1:I1697,SUMPRODUCT(MAX((A$1:A1697=A1698)*(B$1:B1697=B1698)*ROW(A$1:A1697)))),IF(INDEX(I$1:I1697,SUMPRODUCT(MAX((A$1:A1697=A1698)*(B$1:B1697=B1698)*ROW(A$1:A1697))))="",C1698&amp;"",INDEX(I$1:I1697,SUMPRODUCT(MAX((A$1:A1697=A1698)*(B$1:B1697=B1698)*ROW(A$1:A1697))))&amp;"; "&amp;C1698))))</f>
        <v/>
      </c>
      <c r="J1698" s="18" t="str">
        <f aca="false">IF(A1698="","",A1698&amp;"|"&amp;COUNTIF(A$2:A1698,A1698))</f>
        <v/>
      </c>
      <c r="K1698" s="18" t="n">
        <f aca="false">IF(OR(A1698="",B1698=""),0,IF(COUNTIFS(A$2:A1698,A1698,B$2:B1698,B1698)=1,1,0))</f>
        <v>0</v>
      </c>
    </row>
    <row r="1699" customFormat="false" ht="15" hidden="false" customHeight="false" outlineLevel="0" collapsed="false">
      <c r="A1699" s="15"/>
      <c r="B1699" s="15"/>
      <c r="C1699" s="15"/>
      <c r="D1699" s="15"/>
      <c r="F1699" s="18" t="str">
        <f aca="false">IF(B1699="","",IFERROR(INDEX(Materials!$B$2:$B$301,MATCH(B1699,Materials!$A$2:$A$301,0)),""))</f>
        <v/>
      </c>
      <c r="G1699" s="18" t="str">
        <f aca="true">IF(AND(A1699="",B1699=""),"",IF(A1699="","Missing product",IF(B1699="","Missing material",IF(COUNTIF(ProductList,A1699)=0,"Product not in Products list",IF(COUNTIF(MaterialList,B1699)=0,"Material not in Materials list","OK")))))</f>
        <v/>
      </c>
      <c r="H1699" s="18" t="str">
        <f aca="false">IF(F1699="Active",A1699&amp;"|"&amp;COUNTIFS(A$2:A1699,A1699,F$2:F1699,"Active"),"")</f>
        <v/>
      </c>
      <c r="I1699" s="18" t="str">
        <f aca="false">IF(B1699="","",IF(SUMPRODUCT(MAX((A$1:A1698=A1699)*(B$1:B1698=B1699)*ROW(A$1:A1698)))=0,C1699&amp;"",IF(C1699="",INDEX(I$1:I1698,SUMPRODUCT(MAX((A$1:A1698=A1699)*(B$1:B1698=B1699)*ROW(A$1:A1698)))),IF(INDEX(I$1:I1698,SUMPRODUCT(MAX((A$1:A1698=A1699)*(B$1:B1698=B1699)*ROW(A$1:A1698))))="",C1699&amp;"",INDEX(I$1:I1698,SUMPRODUCT(MAX((A$1:A1698=A1699)*(B$1:B1698=B1699)*ROW(A$1:A1698))))&amp;"; "&amp;C1699))))</f>
        <v/>
      </c>
      <c r="J1699" s="18" t="str">
        <f aca="false">IF(A1699="","",A1699&amp;"|"&amp;COUNTIF(A$2:A1699,A1699))</f>
        <v/>
      </c>
      <c r="K1699" s="18" t="n">
        <f aca="false">IF(OR(A1699="",B1699=""),0,IF(COUNTIFS(A$2:A1699,A1699,B$2:B1699,B1699)=1,1,0))</f>
        <v>0</v>
      </c>
    </row>
    <row r="1700" customFormat="false" ht="15" hidden="false" customHeight="false" outlineLevel="0" collapsed="false">
      <c r="A1700" s="15"/>
      <c r="B1700" s="15"/>
      <c r="C1700" s="15"/>
      <c r="D1700" s="15"/>
      <c r="F1700" s="18" t="str">
        <f aca="false">IF(B1700="","",IFERROR(INDEX(Materials!$B$2:$B$301,MATCH(B1700,Materials!$A$2:$A$301,0)),""))</f>
        <v/>
      </c>
      <c r="G1700" s="18" t="str">
        <f aca="true">IF(AND(A1700="",B1700=""),"",IF(A1700="","Missing product",IF(B1700="","Missing material",IF(COUNTIF(ProductList,A1700)=0,"Product not in Products list",IF(COUNTIF(MaterialList,B1700)=0,"Material not in Materials list","OK")))))</f>
        <v/>
      </c>
      <c r="H1700" s="18" t="str">
        <f aca="false">IF(F1700="Active",A1700&amp;"|"&amp;COUNTIFS(A$2:A1700,A1700,F$2:F1700,"Active"),"")</f>
        <v/>
      </c>
      <c r="I1700" s="18" t="str">
        <f aca="false">IF(B1700="","",IF(SUMPRODUCT(MAX((A$1:A1699=A1700)*(B$1:B1699=B1700)*ROW(A$1:A1699)))=0,C1700&amp;"",IF(C1700="",INDEX(I$1:I1699,SUMPRODUCT(MAX((A$1:A1699=A1700)*(B$1:B1699=B1700)*ROW(A$1:A1699)))),IF(INDEX(I$1:I1699,SUMPRODUCT(MAX((A$1:A1699=A1700)*(B$1:B1699=B1700)*ROW(A$1:A1699))))="",C1700&amp;"",INDEX(I$1:I1699,SUMPRODUCT(MAX((A$1:A1699=A1700)*(B$1:B1699=B1700)*ROW(A$1:A1699))))&amp;"; "&amp;C1700))))</f>
        <v/>
      </c>
      <c r="J1700" s="18" t="str">
        <f aca="false">IF(A1700="","",A1700&amp;"|"&amp;COUNTIF(A$2:A1700,A1700))</f>
        <v/>
      </c>
      <c r="K1700" s="18" t="n">
        <f aca="false">IF(OR(A1700="",B1700=""),0,IF(COUNTIFS(A$2:A1700,A1700,B$2:B1700,B1700)=1,1,0))</f>
        <v>0</v>
      </c>
    </row>
    <row r="1701" customFormat="false" ht="15" hidden="false" customHeight="false" outlineLevel="0" collapsed="false">
      <c r="A1701" s="15"/>
      <c r="B1701" s="15"/>
      <c r="C1701" s="15"/>
      <c r="D1701" s="15"/>
      <c r="F1701" s="18" t="str">
        <f aca="false">IF(B1701="","",IFERROR(INDEX(Materials!$B$2:$B$301,MATCH(B1701,Materials!$A$2:$A$301,0)),""))</f>
        <v/>
      </c>
      <c r="G1701" s="18" t="str">
        <f aca="true">IF(AND(A1701="",B1701=""),"",IF(A1701="","Missing product",IF(B1701="","Missing material",IF(COUNTIF(ProductList,A1701)=0,"Product not in Products list",IF(COUNTIF(MaterialList,B1701)=0,"Material not in Materials list","OK")))))</f>
        <v/>
      </c>
      <c r="H1701" s="18" t="str">
        <f aca="false">IF(F1701="Active",A1701&amp;"|"&amp;COUNTIFS(A$2:A1701,A1701,F$2:F1701,"Active"),"")</f>
        <v/>
      </c>
      <c r="I1701" s="18" t="str">
        <f aca="false">IF(B1701="","",IF(SUMPRODUCT(MAX((A$1:A1700=A1701)*(B$1:B1700=B1701)*ROW(A$1:A1700)))=0,C1701&amp;"",IF(C1701="",INDEX(I$1:I1700,SUMPRODUCT(MAX((A$1:A1700=A1701)*(B$1:B1700=B1701)*ROW(A$1:A1700)))),IF(INDEX(I$1:I1700,SUMPRODUCT(MAX((A$1:A1700=A1701)*(B$1:B1700=B1701)*ROW(A$1:A1700))))="",C1701&amp;"",INDEX(I$1:I1700,SUMPRODUCT(MAX((A$1:A1700=A1701)*(B$1:B1700=B1701)*ROW(A$1:A1700))))&amp;"; "&amp;C1701))))</f>
        <v/>
      </c>
      <c r="J1701" s="18" t="str">
        <f aca="false">IF(A1701="","",A1701&amp;"|"&amp;COUNTIF(A$2:A1701,A1701))</f>
        <v/>
      </c>
      <c r="K1701" s="18" t="n">
        <f aca="false">IF(OR(A1701="",B1701=""),0,IF(COUNTIFS(A$2:A1701,A1701,B$2:B1701,B1701)=1,1,0))</f>
        <v>0</v>
      </c>
    </row>
    <row r="1702" customFormat="false" ht="15" hidden="false" customHeight="false" outlineLevel="0" collapsed="false">
      <c r="A1702" s="15"/>
      <c r="B1702" s="15"/>
      <c r="C1702" s="15"/>
      <c r="D1702" s="15"/>
      <c r="F1702" s="18" t="str">
        <f aca="false">IF(B1702="","",IFERROR(INDEX(Materials!$B$2:$B$301,MATCH(B1702,Materials!$A$2:$A$301,0)),""))</f>
        <v/>
      </c>
      <c r="G1702" s="18" t="str">
        <f aca="true">IF(AND(A1702="",B1702=""),"",IF(A1702="","Missing product",IF(B1702="","Missing material",IF(COUNTIF(ProductList,A1702)=0,"Product not in Products list",IF(COUNTIF(MaterialList,B1702)=0,"Material not in Materials list","OK")))))</f>
        <v/>
      </c>
      <c r="H1702" s="18" t="str">
        <f aca="false">IF(F1702="Active",A1702&amp;"|"&amp;COUNTIFS(A$2:A1702,A1702,F$2:F1702,"Active"),"")</f>
        <v/>
      </c>
      <c r="I1702" s="18" t="str">
        <f aca="false">IF(B1702="","",IF(SUMPRODUCT(MAX((A$1:A1701=A1702)*(B$1:B1701=B1702)*ROW(A$1:A1701)))=0,C1702&amp;"",IF(C1702="",INDEX(I$1:I1701,SUMPRODUCT(MAX((A$1:A1701=A1702)*(B$1:B1701=B1702)*ROW(A$1:A1701)))),IF(INDEX(I$1:I1701,SUMPRODUCT(MAX((A$1:A1701=A1702)*(B$1:B1701=B1702)*ROW(A$1:A1701))))="",C1702&amp;"",INDEX(I$1:I1701,SUMPRODUCT(MAX((A$1:A1701=A1702)*(B$1:B1701=B1702)*ROW(A$1:A1701))))&amp;"; "&amp;C1702))))</f>
        <v/>
      </c>
      <c r="J1702" s="18" t="str">
        <f aca="false">IF(A1702="","",A1702&amp;"|"&amp;COUNTIF(A$2:A1702,A1702))</f>
        <v/>
      </c>
      <c r="K1702" s="18" t="n">
        <f aca="false">IF(OR(A1702="",B1702=""),0,IF(COUNTIFS(A$2:A1702,A1702,B$2:B1702,B1702)=1,1,0))</f>
        <v>0</v>
      </c>
    </row>
    <row r="1703" customFormat="false" ht="15" hidden="false" customHeight="false" outlineLevel="0" collapsed="false">
      <c r="A1703" s="15"/>
      <c r="B1703" s="15"/>
      <c r="C1703" s="15"/>
      <c r="D1703" s="15"/>
      <c r="F1703" s="18" t="str">
        <f aca="false">IF(B1703="","",IFERROR(INDEX(Materials!$B$2:$B$301,MATCH(B1703,Materials!$A$2:$A$301,0)),""))</f>
        <v/>
      </c>
      <c r="G1703" s="18" t="str">
        <f aca="true">IF(AND(A1703="",B1703=""),"",IF(A1703="","Missing product",IF(B1703="","Missing material",IF(COUNTIF(ProductList,A1703)=0,"Product not in Products list",IF(COUNTIF(MaterialList,B1703)=0,"Material not in Materials list","OK")))))</f>
        <v/>
      </c>
      <c r="H1703" s="18" t="str">
        <f aca="false">IF(F1703="Active",A1703&amp;"|"&amp;COUNTIFS(A$2:A1703,A1703,F$2:F1703,"Active"),"")</f>
        <v/>
      </c>
      <c r="I1703" s="18" t="str">
        <f aca="false">IF(B1703="","",IF(SUMPRODUCT(MAX((A$1:A1702=A1703)*(B$1:B1702=B1703)*ROW(A$1:A1702)))=0,C1703&amp;"",IF(C1703="",INDEX(I$1:I1702,SUMPRODUCT(MAX((A$1:A1702=A1703)*(B$1:B1702=B1703)*ROW(A$1:A1702)))),IF(INDEX(I$1:I1702,SUMPRODUCT(MAX((A$1:A1702=A1703)*(B$1:B1702=B1703)*ROW(A$1:A1702))))="",C1703&amp;"",INDEX(I$1:I1702,SUMPRODUCT(MAX((A$1:A1702=A1703)*(B$1:B1702=B1703)*ROW(A$1:A1702))))&amp;"; "&amp;C1703))))</f>
        <v/>
      </c>
      <c r="J1703" s="18" t="str">
        <f aca="false">IF(A1703="","",A1703&amp;"|"&amp;COUNTIF(A$2:A1703,A1703))</f>
        <v/>
      </c>
      <c r="K1703" s="18" t="n">
        <f aca="false">IF(OR(A1703="",B1703=""),0,IF(COUNTIFS(A$2:A1703,A1703,B$2:B1703,B1703)=1,1,0))</f>
        <v>0</v>
      </c>
    </row>
    <row r="1704" customFormat="false" ht="15" hidden="false" customHeight="false" outlineLevel="0" collapsed="false">
      <c r="A1704" s="15"/>
      <c r="B1704" s="15"/>
      <c r="C1704" s="15"/>
      <c r="D1704" s="15"/>
      <c r="F1704" s="18" t="str">
        <f aca="false">IF(B1704="","",IFERROR(INDEX(Materials!$B$2:$B$301,MATCH(B1704,Materials!$A$2:$A$301,0)),""))</f>
        <v/>
      </c>
      <c r="G1704" s="18" t="str">
        <f aca="true">IF(AND(A1704="",B1704=""),"",IF(A1704="","Missing product",IF(B1704="","Missing material",IF(COUNTIF(ProductList,A1704)=0,"Product not in Products list",IF(COUNTIF(MaterialList,B1704)=0,"Material not in Materials list","OK")))))</f>
        <v/>
      </c>
      <c r="H1704" s="18" t="str">
        <f aca="false">IF(F1704="Active",A1704&amp;"|"&amp;COUNTIFS(A$2:A1704,A1704,F$2:F1704,"Active"),"")</f>
        <v/>
      </c>
      <c r="I1704" s="18" t="str">
        <f aca="false">IF(B1704="","",IF(SUMPRODUCT(MAX((A$1:A1703=A1704)*(B$1:B1703=B1704)*ROW(A$1:A1703)))=0,C1704&amp;"",IF(C1704="",INDEX(I$1:I1703,SUMPRODUCT(MAX((A$1:A1703=A1704)*(B$1:B1703=B1704)*ROW(A$1:A1703)))),IF(INDEX(I$1:I1703,SUMPRODUCT(MAX((A$1:A1703=A1704)*(B$1:B1703=B1704)*ROW(A$1:A1703))))="",C1704&amp;"",INDEX(I$1:I1703,SUMPRODUCT(MAX((A$1:A1703=A1704)*(B$1:B1703=B1704)*ROW(A$1:A1703))))&amp;"; "&amp;C1704))))</f>
        <v/>
      </c>
      <c r="J1704" s="18" t="str">
        <f aca="false">IF(A1704="","",A1704&amp;"|"&amp;COUNTIF(A$2:A1704,A1704))</f>
        <v/>
      </c>
      <c r="K1704" s="18" t="n">
        <f aca="false">IF(OR(A1704="",B1704=""),0,IF(COUNTIFS(A$2:A1704,A1704,B$2:B1704,B1704)=1,1,0))</f>
        <v>0</v>
      </c>
    </row>
    <row r="1705" customFormat="false" ht="15" hidden="false" customHeight="false" outlineLevel="0" collapsed="false">
      <c r="A1705" s="15"/>
      <c r="B1705" s="15"/>
      <c r="C1705" s="15"/>
      <c r="D1705" s="15"/>
      <c r="F1705" s="18" t="str">
        <f aca="false">IF(B1705="","",IFERROR(INDEX(Materials!$B$2:$B$301,MATCH(B1705,Materials!$A$2:$A$301,0)),""))</f>
        <v/>
      </c>
      <c r="G1705" s="18" t="str">
        <f aca="true">IF(AND(A1705="",B1705=""),"",IF(A1705="","Missing product",IF(B1705="","Missing material",IF(COUNTIF(ProductList,A1705)=0,"Product not in Products list",IF(COUNTIF(MaterialList,B1705)=0,"Material not in Materials list","OK")))))</f>
        <v/>
      </c>
      <c r="H1705" s="18" t="str">
        <f aca="false">IF(F1705="Active",A1705&amp;"|"&amp;COUNTIFS(A$2:A1705,A1705,F$2:F1705,"Active"),"")</f>
        <v/>
      </c>
      <c r="I1705" s="18" t="str">
        <f aca="false">IF(B1705="","",IF(SUMPRODUCT(MAX((A$1:A1704=A1705)*(B$1:B1704=B1705)*ROW(A$1:A1704)))=0,C1705&amp;"",IF(C1705="",INDEX(I$1:I1704,SUMPRODUCT(MAX((A$1:A1704=A1705)*(B$1:B1704=B1705)*ROW(A$1:A1704)))),IF(INDEX(I$1:I1704,SUMPRODUCT(MAX((A$1:A1704=A1705)*(B$1:B1704=B1705)*ROW(A$1:A1704))))="",C1705&amp;"",INDEX(I$1:I1704,SUMPRODUCT(MAX((A$1:A1704=A1705)*(B$1:B1704=B1705)*ROW(A$1:A1704))))&amp;"; "&amp;C1705))))</f>
        <v/>
      </c>
      <c r="J1705" s="18" t="str">
        <f aca="false">IF(A1705="","",A1705&amp;"|"&amp;COUNTIF(A$2:A1705,A1705))</f>
        <v/>
      </c>
      <c r="K1705" s="18" t="n">
        <f aca="false">IF(OR(A1705="",B1705=""),0,IF(COUNTIFS(A$2:A1705,A1705,B$2:B1705,B1705)=1,1,0))</f>
        <v>0</v>
      </c>
    </row>
    <row r="1706" customFormat="false" ht="15" hidden="false" customHeight="false" outlineLevel="0" collapsed="false">
      <c r="A1706" s="15"/>
      <c r="B1706" s="15"/>
      <c r="C1706" s="15"/>
      <c r="D1706" s="15"/>
      <c r="F1706" s="18" t="str">
        <f aca="false">IF(B1706="","",IFERROR(INDEX(Materials!$B$2:$B$301,MATCH(B1706,Materials!$A$2:$A$301,0)),""))</f>
        <v/>
      </c>
      <c r="G1706" s="18" t="str">
        <f aca="true">IF(AND(A1706="",B1706=""),"",IF(A1706="","Missing product",IF(B1706="","Missing material",IF(COUNTIF(ProductList,A1706)=0,"Product not in Products list",IF(COUNTIF(MaterialList,B1706)=0,"Material not in Materials list","OK")))))</f>
        <v/>
      </c>
      <c r="H1706" s="18" t="str">
        <f aca="false">IF(F1706="Active",A1706&amp;"|"&amp;COUNTIFS(A$2:A1706,A1706,F$2:F1706,"Active"),"")</f>
        <v/>
      </c>
      <c r="I1706" s="18" t="str">
        <f aca="false">IF(B1706="","",IF(SUMPRODUCT(MAX((A$1:A1705=A1706)*(B$1:B1705=B1706)*ROW(A$1:A1705)))=0,C1706&amp;"",IF(C1706="",INDEX(I$1:I1705,SUMPRODUCT(MAX((A$1:A1705=A1706)*(B$1:B1705=B1706)*ROW(A$1:A1705)))),IF(INDEX(I$1:I1705,SUMPRODUCT(MAX((A$1:A1705=A1706)*(B$1:B1705=B1706)*ROW(A$1:A1705))))="",C1706&amp;"",INDEX(I$1:I1705,SUMPRODUCT(MAX((A$1:A1705=A1706)*(B$1:B1705=B1706)*ROW(A$1:A1705))))&amp;"; "&amp;C1706))))</f>
        <v/>
      </c>
      <c r="J1706" s="18" t="str">
        <f aca="false">IF(A1706="","",A1706&amp;"|"&amp;COUNTIF(A$2:A1706,A1706))</f>
        <v/>
      </c>
      <c r="K1706" s="18" t="n">
        <f aca="false">IF(OR(A1706="",B1706=""),0,IF(COUNTIFS(A$2:A1706,A1706,B$2:B1706,B1706)=1,1,0))</f>
        <v>0</v>
      </c>
    </row>
    <row r="1707" customFormat="false" ht="15" hidden="false" customHeight="false" outlineLevel="0" collapsed="false">
      <c r="A1707" s="15"/>
      <c r="B1707" s="15"/>
      <c r="C1707" s="15"/>
      <c r="D1707" s="15"/>
      <c r="F1707" s="18" t="str">
        <f aca="false">IF(B1707="","",IFERROR(INDEX(Materials!$B$2:$B$301,MATCH(B1707,Materials!$A$2:$A$301,0)),""))</f>
        <v/>
      </c>
      <c r="G1707" s="18" t="str">
        <f aca="true">IF(AND(A1707="",B1707=""),"",IF(A1707="","Missing product",IF(B1707="","Missing material",IF(COUNTIF(ProductList,A1707)=0,"Product not in Products list",IF(COUNTIF(MaterialList,B1707)=0,"Material not in Materials list","OK")))))</f>
        <v/>
      </c>
      <c r="H1707" s="18" t="str">
        <f aca="false">IF(F1707="Active",A1707&amp;"|"&amp;COUNTIFS(A$2:A1707,A1707,F$2:F1707,"Active"),"")</f>
        <v/>
      </c>
      <c r="I1707" s="18" t="str">
        <f aca="false">IF(B1707="","",IF(SUMPRODUCT(MAX((A$1:A1706=A1707)*(B$1:B1706=B1707)*ROW(A$1:A1706)))=0,C1707&amp;"",IF(C1707="",INDEX(I$1:I1706,SUMPRODUCT(MAX((A$1:A1706=A1707)*(B$1:B1706=B1707)*ROW(A$1:A1706)))),IF(INDEX(I$1:I1706,SUMPRODUCT(MAX((A$1:A1706=A1707)*(B$1:B1706=B1707)*ROW(A$1:A1706))))="",C1707&amp;"",INDEX(I$1:I1706,SUMPRODUCT(MAX((A$1:A1706=A1707)*(B$1:B1706=B1707)*ROW(A$1:A1706))))&amp;"; "&amp;C1707))))</f>
        <v/>
      </c>
      <c r="J1707" s="18" t="str">
        <f aca="false">IF(A1707="","",A1707&amp;"|"&amp;COUNTIF(A$2:A1707,A1707))</f>
        <v/>
      </c>
      <c r="K1707" s="18" t="n">
        <f aca="false">IF(OR(A1707="",B1707=""),0,IF(COUNTIFS(A$2:A1707,A1707,B$2:B1707,B1707)=1,1,0))</f>
        <v>0</v>
      </c>
    </row>
    <row r="1708" customFormat="false" ht="15" hidden="false" customHeight="false" outlineLevel="0" collapsed="false">
      <c r="A1708" s="15"/>
      <c r="B1708" s="15"/>
      <c r="C1708" s="15"/>
      <c r="D1708" s="15"/>
      <c r="F1708" s="18" t="str">
        <f aca="false">IF(B1708="","",IFERROR(INDEX(Materials!$B$2:$B$301,MATCH(B1708,Materials!$A$2:$A$301,0)),""))</f>
        <v/>
      </c>
      <c r="G1708" s="18" t="str">
        <f aca="true">IF(AND(A1708="",B1708=""),"",IF(A1708="","Missing product",IF(B1708="","Missing material",IF(COUNTIF(ProductList,A1708)=0,"Product not in Products list",IF(COUNTIF(MaterialList,B1708)=0,"Material not in Materials list","OK")))))</f>
        <v/>
      </c>
      <c r="H1708" s="18" t="str">
        <f aca="false">IF(F1708="Active",A1708&amp;"|"&amp;COUNTIFS(A$2:A1708,A1708,F$2:F1708,"Active"),"")</f>
        <v/>
      </c>
      <c r="I1708" s="18" t="str">
        <f aca="false">IF(B1708="","",IF(SUMPRODUCT(MAX((A$1:A1707=A1708)*(B$1:B1707=B1708)*ROW(A$1:A1707)))=0,C1708&amp;"",IF(C1708="",INDEX(I$1:I1707,SUMPRODUCT(MAX((A$1:A1707=A1708)*(B$1:B1707=B1708)*ROW(A$1:A1707)))),IF(INDEX(I$1:I1707,SUMPRODUCT(MAX((A$1:A1707=A1708)*(B$1:B1707=B1708)*ROW(A$1:A1707))))="",C1708&amp;"",INDEX(I$1:I1707,SUMPRODUCT(MAX((A$1:A1707=A1708)*(B$1:B1707=B1708)*ROW(A$1:A1707))))&amp;"; "&amp;C1708))))</f>
        <v/>
      </c>
      <c r="J1708" s="18" t="str">
        <f aca="false">IF(A1708="","",A1708&amp;"|"&amp;COUNTIF(A$2:A1708,A1708))</f>
        <v/>
      </c>
      <c r="K1708" s="18" t="n">
        <f aca="false">IF(OR(A1708="",B1708=""),0,IF(COUNTIFS(A$2:A1708,A1708,B$2:B1708,B1708)=1,1,0))</f>
        <v>0</v>
      </c>
    </row>
    <row r="1709" customFormat="false" ht="15" hidden="false" customHeight="false" outlineLevel="0" collapsed="false">
      <c r="A1709" s="15"/>
      <c r="B1709" s="15"/>
      <c r="C1709" s="15"/>
      <c r="D1709" s="15"/>
      <c r="F1709" s="18" t="str">
        <f aca="false">IF(B1709="","",IFERROR(INDEX(Materials!$B$2:$B$301,MATCH(B1709,Materials!$A$2:$A$301,0)),""))</f>
        <v/>
      </c>
      <c r="G1709" s="18" t="str">
        <f aca="true">IF(AND(A1709="",B1709=""),"",IF(A1709="","Missing product",IF(B1709="","Missing material",IF(COUNTIF(ProductList,A1709)=0,"Product not in Products list",IF(COUNTIF(MaterialList,B1709)=0,"Material not in Materials list","OK")))))</f>
        <v/>
      </c>
      <c r="H1709" s="18" t="str">
        <f aca="false">IF(F1709="Active",A1709&amp;"|"&amp;COUNTIFS(A$2:A1709,A1709,F$2:F1709,"Active"),"")</f>
        <v/>
      </c>
      <c r="I1709" s="18" t="str">
        <f aca="false">IF(B1709="","",IF(SUMPRODUCT(MAX((A$1:A1708=A1709)*(B$1:B1708=B1709)*ROW(A$1:A1708)))=0,C1709&amp;"",IF(C1709="",INDEX(I$1:I1708,SUMPRODUCT(MAX((A$1:A1708=A1709)*(B$1:B1708=B1709)*ROW(A$1:A1708)))),IF(INDEX(I$1:I1708,SUMPRODUCT(MAX((A$1:A1708=A1709)*(B$1:B1708=B1709)*ROW(A$1:A1708))))="",C1709&amp;"",INDEX(I$1:I1708,SUMPRODUCT(MAX((A$1:A1708=A1709)*(B$1:B1708=B1709)*ROW(A$1:A1708))))&amp;"; "&amp;C1709))))</f>
        <v/>
      </c>
      <c r="J1709" s="18" t="str">
        <f aca="false">IF(A1709="","",A1709&amp;"|"&amp;COUNTIF(A$2:A1709,A1709))</f>
        <v/>
      </c>
      <c r="K1709" s="18" t="n">
        <f aca="false">IF(OR(A1709="",B1709=""),0,IF(COUNTIFS(A$2:A1709,A1709,B$2:B1709,B1709)=1,1,0))</f>
        <v>0</v>
      </c>
    </row>
    <row r="1710" customFormat="false" ht="15" hidden="false" customHeight="false" outlineLevel="0" collapsed="false">
      <c r="A1710" s="15"/>
      <c r="B1710" s="15"/>
      <c r="C1710" s="15"/>
      <c r="D1710" s="15"/>
      <c r="F1710" s="18" t="str">
        <f aca="false">IF(B1710="","",IFERROR(INDEX(Materials!$B$2:$B$301,MATCH(B1710,Materials!$A$2:$A$301,0)),""))</f>
        <v/>
      </c>
      <c r="G1710" s="18" t="str">
        <f aca="true">IF(AND(A1710="",B1710=""),"",IF(A1710="","Missing product",IF(B1710="","Missing material",IF(COUNTIF(ProductList,A1710)=0,"Product not in Products list",IF(COUNTIF(MaterialList,B1710)=0,"Material not in Materials list","OK")))))</f>
        <v/>
      </c>
      <c r="H1710" s="18" t="str">
        <f aca="false">IF(F1710="Active",A1710&amp;"|"&amp;COUNTIFS(A$2:A1710,A1710,F$2:F1710,"Active"),"")</f>
        <v/>
      </c>
      <c r="I1710" s="18" t="str">
        <f aca="false">IF(B1710="","",IF(SUMPRODUCT(MAX((A$1:A1709=A1710)*(B$1:B1709=B1710)*ROW(A$1:A1709)))=0,C1710&amp;"",IF(C1710="",INDEX(I$1:I1709,SUMPRODUCT(MAX((A$1:A1709=A1710)*(B$1:B1709=B1710)*ROW(A$1:A1709)))),IF(INDEX(I$1:I1709,SUMPRODUCT(MAX((A$1:A1709=A1710)*(B$1:B1709=B1710)*ROW(A$1:A1709))))="",C1710&amp;"",INDEX(I$1:I1709,SUMPRODUCT(MAX((A$1:A1709=A1710)*(B$1:B1709=B1710)*ROW(A$1:A1709))))&amp;"; "&amp;C1710))))</f>
        <v/>
      </c>
      <c r="J1710" s="18" t="str">
        <f aca="false">IF(A1710="","",A1710&amp;"|"&amp;COUNTIF(A$2:A1710,A1710))</f>
        <v/>
      </c>
      <c r="K1710" s="18" t="n">
        <f aca="false">IF(OR(A1710="",B1710=""),0,IF(COUNTIFS(A$2:A1710,A1710,B$2:B1710,B1710)=1,1,0))</f>
        <v>0</v>
      </c>
    </row>
    <row r="1711" customFormat="false" ht="15" hidden="false" customHeight="false" outlineLevel="0" collapsed="false">
      <c r="A1711" s="15"/>
      <c r="B1711" s="15"/>
      <c r="C1711" s="15"/>
      <c r="D1711" s="15"/>
      <c r="F1711" s="18" t="str">
        <f aca="false">IF(B1711="","",IFERROR(INDEX(Materials!$B$2:$B$301,MATCH(B1711,Materials!$A$2:$A$301,0)),""))</f>
        <v/>
      </c>
      <c r="G1711" s="18" t="str">
        <f aca="true">IF(AND(A1711="",B1711=""),"",IF(A1711="","Missing product",IF(B1711="","Missing material",IF(COUNTIF(ProductList,A1711)=0,"Product not in Products list",IF(COUNTIF(MaterialList,B1711)=0,"Material not in Materials list","OK")))))</f>
        <v/>
      </c>
      <c r="H1711" s="18" t="str">
        <f aca="false">IF(F1711="Active",A1711&amp;"|"&amp;COUNTIFS(A$2:A1711,A1711,F$2:F1711,"Active"),"")</f>
        <v/>
      </c>
      <c r="I1711" s="18" t="str">
        <f aca="false">IF(B1711="","",IF(SUMPRODUCT(MAX((A$1:A1710=A1711)*(B$1:B1710=B1711)*ROW(A$1:A1710)))=0,C1711&amp;"",IF(C1711="",INDEX(I$1:I1710,SUMPRODUCT(MAX((A$1:A1710=A1711)*(B$1:B1710=B1711)*ROW(A$1:A1710)))),IF(INDEX(I$1:I1710,SUMPRODUCT(MAX((A$1:A1710=A1711)*(B$1:B1710=B1711)*ROW(A$1:A1710))))="",C1711&amp;"",INDEX(I$1:I1710,SUMPRODUCT(MAX((A$1:A1710=A1711)*(B$1:B1710=B1711)*ROW(A$1:A1710))))&amp;"; "&amp;C1711))))</f>
        <v/>
      </c>
      <c r="J1711" s="18" t="str">
        <f aca="false">IF(A1711="","",A1711&amp;"|"&amp;COUNTIF(A$2:A1711,A1711))</f>
        <v/>
      </c>
      <c r="K1711" s="18" t="n">
        <f aca="false">IF(OR(A1711="",B1711=""),0,IF(COUNTIFS(A$2:A1711,A1711,B$2:B1711,B1711)=1,1,0))</f>
        <v>0</v>
      </c>
    </row>
    <row r="1712" customFormat="false" ht="15" hidden="false" customHeight="false" outlineLevel="0" collapsed="false">
      <c r="A1712" s="15"/>
      <c r="B1712" s="15"/>
      <c r="C1712" s="15"/>
      <c r="D1712" s="15"/>
      <c r="F1712" s="18" t="str">
        <f aca="false">IF(B1712="","",IFERROR(INDEX(Materials!$B$2:$B$301,MATCH(B1712,Materials!$A$2:$A$301,0)),""))</f>
        <v/>
      </c>
      <c r="G1712" s="18" t="str">
        <f aca="true">IF(AND(A1712="",B1712=""),"",IF(A1712="","Missing product",IF(B1712="","Missing material",IF(COUNTIF(ProductList,A1712)=0,"Product not in Products list",IF(COUNTIF(MaterialList,B1712)=0,"Material not in Materials list","OK")))))</f>
        <v/>
      </c>
      <c r="H1712" s="18" t="str">
        <f aca="false">IF(F1712="Active",A1712&amp;"|"&amp;COUNTIFS(A$2:A1712,A1712,F$2:F1712,"Active"),"")</f>
        <v/>
      </c>
      <c r="I1712" s="18" t="str">
        <f aca="false">IF(B1712="","",IF(SUMPRODUCT(MAX((A$1:A1711=A1712)*(B$1:B1711=B1712)*ROW(A$1:A1711)))=0,C1712&amp;"",IF(C1712="",INDEX(I$1:I1711,SUMPRODUCT(MAX((A$1:A1711=A1712)*(B$1:B1711=B1712)*ROW(A$1:A1711)))),IF(INDEX(I$1:I1711,SUMPRODUCT(MAX((A$1:A1711=A1712)*(B$1:B1711=B1712)*ROW(A$1:A1711))))="",C1712&amp;"",INDEX(I$1:I1711,SUMPRODUCT(MAX((A$1:A1711=A1712)*(B$1:B1711=B1712)*ROW(A$1:A1711))))&amp;"; "&amp;C1712))))</f>
        <v/>
      </c>
      <c r="J1712" s="18" t="str">
        <f aca="false">IF(A1712="","",A1712&amp;"|"&amp;COUNTIF(A$2:A1712,A1712))</f>
        <v/>
      </c>
      <c r="K1712" s="18" t="n">
        <f aca="false">IF(OR(A1712="",B1712=""),0,IF(COUNTIFS(A$2:A1712,A1712,B$2:B1712,B1712)=1,1,0))</f>
        <v>0</v>
      </c>
    </row>
    <row r="1713" customFormat="false" ht="15" hidden="false" customHeight="false" outlineLevel="0" collapsed="false">
      <c r="A1713" s="15"/>
      <c r="B1713" s="15"/>
      <c r="C1713" s="15"/>
      <c r="D1713" s="15"/>
      <c r="F1713" s="18" t="str">
        <f aca="false">IF(B1713="","",IFERROR(INDEX(Materials!$B$2:$B$301,MATCH(B1713,Materials!$A$2:$A$301,0)),""))</f>
        <v/>
      </c>
      <c r="G1713" s="18" t="str">
        <f aca="true">IF(AND(A1713="",B1713=""),"",IF(A1713="","Missing product",IF(B1713="","Missing material",IF(COUNTIF(ProductList,A1713)=0,"Product not in Products list",IF(COUNTIF(MaterialList,B1713)=0,"Material not in Materials list","OK")))))</f>
        <v/>
      </c>
      <c r="H1713" s="18" t="str">
        <f aca="false">IF(F1713="Active",A1713&amp;"|"&amp;COUNTIFS(A$2:A1713,A1713,F$2:F1713,"Active"),"")</f>
        <v/>
      </c>
      <c r="I1713" s="18" t="str">
        <f aca="false">IF(B1713="","",IF(SUMPRODUCT(MAX((A$1:A1712=A1713)*(B$1:B1712=B1713)*ROW(A$1:A1712)))=0,C1713&amp;"",IF(C1713="",INDEX(I$1:I1712,SUMPRODUCT(MAX((A$1:A1712=A1713)*(B$1:B1712=B1713)*ROW(A$1:A1712)))),IF(INDEX(I$1:I1712,SUMPRODUCT(MAX((A$1:A1712=A1713)*(B$1:B1712=B1713)*ROW(A$1:A1712))))="",C1713&amp;"",INDEX(I$1:I1712,SUMPRODUCT(MAX((A$1:A1712=A1713)*(B$1:B1712=B1713)*ROW(A$1:A1712))))&amp;"; "&amp;C1713))))</f>
        <v/>
      </c>
      <c r="J1713" s="18" t="str">
        <f aca="false">IF(A1713="","",A1713&amp;"|"&amp;COUNTIF(A$2:A1713,A1713))</f>
        <v/>
      </c>
      <c r="K1713" s="18" t="n">
        <f aca="false">IF(OR(A1713="",B1713=""),0,IF(COUNTIFS(A$2:A1713,A1713,B$2:B1713,B1713)=1,1,0))</f>
        <v>0</v>
      </c>
    </row>
    <row r="1714" customFormat="false" ht="15" hidden="false" customHeight="false" outlineLevel="0" collapsed="false">
      <c r="A1714" s="15"/>
      <c r="B1714" s="15"/>
      <c r="C1714" s="15"/>
      <c r="D1714" s="15"/>
      <c r="F1714" s="18" t="str">
        <f aca="false">IF(B1714="","",IFERROR(INDEX(Materials!$B$2:$B$301,MATCH(B1714,Materials!$A$2:$A$301,0)),""))</f>
        <v/>
      </c>
      <c r="G1714" s="18" t="str">
        <f aca="true">IF(AND(A1714="",B1714=""),"",IF(A1714="","Missing product",IF(B1714="","Missing material",IF(COUNTIF(ProductList,A1714)=0,"Product not in Products list",IF(COUNTIF(MaterialList,B1714)=0,"Material not in Materials list","OK")))))</f>
        <v/>
      </c>
      <c r="H1714" s="18" t="str">
        <f aca="false">IF(F1714="Active",A1714&amp;"|"&amp;COUNTIFS(A$2:A1714,A1714,F$2:F1714,"Active"),"")</f>
        <v/>
      </c>
      <c r="I1714" s="18" t="str">
        <f aca="false">IF(B1714="","",IF(SUMPRODUCT(MAX((A$1:A1713=A1714)*(B$1:B1713=B1714)*ROW(A$1:A1713)))=0,C1714&amp;"",IF(C1714="",INDEX(I$1:I1713,SUMPRODUCT(MAX((A$1:A1713=A1714)*(B$1:B1713=B1714)*ROW(A$1:A1713)))),IF(INDEX(I$1:I1713,SUMPRODUCT(MAX((A$1:A1713=A1714)*(B$1:B1713=B1714)*ROW(A$1:A1713))))="",C1714&amp;"",INDEX(I$1:I1713,SUMPRODUCT(MAX((A$1:A1713=A1714)*(B$1:B1713=B1714)*ROW(A$1:A1713))))&amp;"; "&amp;C1714))))</f>
        <v/>
      </c>
      <c r="J1714" s="18" t="str">
        <f aca="false">IF(A1714="","",A1714&amp;"|"&amp;COUNTIF(A$2:A1714,A1714))</f>
        <v/>
      </c>
      <c r="K1714" s="18" t="n">
        <f aca="false">IF(OR(A1714="",B1714=""),0,IF(COUNTIFS(A$2:A1714,A1714,B$2:B1714,B1714)=1,1,0))</f>
        <v>0</v>
      </c>
    </row>
    <row r="1715" customFormat="false" ht="15" hidden="false" customHeight="false" outlineLevel="0" collapsed="false">
      <c r="A1715" s="15"/>
      <c r="B1715" s="15"/>
      <c r="C1715" s="15"/>
      <c r="D1715" s="15"/>
      <c r="F1715" s="18" t="str">
        <f aca="false">IF(B1715="","",IFERROR(INDEX(Materials!$B$2:$B$301,MATCH(B1715,Materials!$A$2:$A$301,0)),""))</f>
        <v/>
      </c>
      <c r="G1715" s="18" t="str">
        <f aca="true">IF(AND(A1715="",B1715=""),"",IF(A1715="","Missing product",IF(B1715="","Missing material",IF(COUNTIF(ProductList,A1715)=0,"Product not in Products list",IF(COUNTIF(MaterialList,B1715)=0,"Material not in Materials list","OK")))))</f>
        <v/>
      </c>
      <c r="H1715" s="18" t="str">
        <f aca="false">IF(F1715="Active",A1715&amp;"|"&amp;COUNTIFS(A$2:A1715,A1715,F$2:F1715,"Active"),"")</f>
        <v/>
      </c>
      <c r="I1715" s="18" t="str">
        <f aca="false">IF(B1715="","",IF(SUMPRODUCT(MAX((A$1:A1714=A1715)*(B$1:B1714=B1715)*ROW(A$1:A1714)))=0,C1715&amp;"",IF(C1715="",INDEX(I$1:I1714,SUMPRODUCT(MAX((A$1:A1714=A1715)*(B$1:B1714=B1715)*ROW(A$1:A1714)))),IF(INDEX(I$1:I1714,SUMPRODUCT(MAX((A$1:A1714=A1715)*(B$1:B1714=B1715)*ROW(A$1:A1714))))="",C1715&amp;"",INDEX(I$1:I1714,SUMPRODUCT(MAX((A$1:A1714=A1715)*(B$1:B1714=B1715)*ROW(A$1:A1714))))&amp;"; "&amp;C1715))))</f>
        <v/>
      </c>
      <c r="J1715" s="18" t="str">
        <f aca="false">IF(A1715="","",A1715&amp;"|"&amp;COUNTIF(A$2:A1715,A1715))</f>
        <v/>
      </c>
      <c r="K1715" s="18" t="n">
        <f aca="false">IF(OR(A1715="",B1715=""),0,IF(COUNTIFS(A$2:A1715,A1715,B$2:B1715,B1715)=1,1,0))</f>
        <v>0</v>
      </c>
    </row>
    <row r="1716" customFormat="false" ht="15" hidden="false" customHeight="false" outlineLevel="0" collapsed="false">
      <c r="A1716" s="15"/>
      <c r="B1716" s="15"/>
      <c r="C1716" s="15"/>
      <c r="D1716" s="15"/>
      <c r="F1716" s="18" t="str">
        <f aca="false">IF(B1716="","",IFERROR(INDEX(Materials!$B$2:$B$301,MATCH(B1716,Materials!$A$2:$A$301,0)),""))</f>
        <v/>
      </c>
      <c r="G1716" s="18" t="str">
        <f aca="true">IF(AND(A1716="",B1716=""),"",IF(A1716="","Missing product",IF(B1716="","Missing material",IF(COUNTIF(ProductList,A1716)=0,"Product not in Products list",IF(COUNTIF(MaterialList,B1716)=0,"Material not in Materials list","OK")))))</f>
        <v/>
      </c>
      <c r="H1716" s="18" t="str">
        <f aca="false">IF(F1716="Active",A1716&amp;"|"&amp;COUNTIFS(A$2:A1716,A1716,F$2:F1716,"Active"),"")</f>
        <v/>
      </c>
      <c r="I1716" s="18" t="str">
        <f aca="false">IF(B1716="","",IF(SUMPRODUCT(MAX((A$1:A1715=A1716)*(B$1:B1715=B1716)*ROW(A$1:A1715)))=0,C1716&amp;"",IF(C1716="",INDEX(I$1:I1715,SUMPRODUCT(MAX((A$1:A1715=A1716)*(B$1:B1715=B1716)*ROW(A$1:A1715)))),IF(INDEX(I$1:I1715,SUMPRODUCT(MAX((A$1:A1715=A1716)*(B$1:B1715=B1716)*ROW(A$1:A1715))))="",C1716&amp;"",INDEX(I$1:I1715,SUMPRODUCT(MAX((A$1:A1715=A1716)*(B$1:B1715=B1716)*ROW(A$1:A1715))))&amp;"; "&amp;C1716))))</f>
        <v/>
      </c>
      <c r="J1716" s="18" t="str">
        <f aca="false">IF(A1716="","",A1716&amp;"|"&amp;COUNTIF(A$2:A1716,A1716))</f>
        <v/>
      </c>
      <c r="K1716" s="18" t="n">
        <f aca="false">IF(OR(A1716="",B1716=""),0,IF(COUNTIFS(A$2:A1716,A1716,B$2:B1716,B1716)=1,1,0))</f>
        <v>0</v>
      </c>
    </row>
    <row r="1717" customFormat="false" ht="15" hidden="false" customHeight="false" outlineLevel="0" collapsed="false">
      <c r="A1717" s="15"/>
      <c r="B1717" s="15"/>
      <c r="C1717" s="15"/>
      <c r="D1717" s="15"/>
      <c r="F1717" s="18" t="str">
        <f aca="false">IF(B1717="","",IFERROR(INDEX(Materials!$B$2:$B$301,MATCH(B1717,Materials!$A$2:$A$301,0)),""))</f>
        <v/>
      </c>
      <c r="G1717" s="18" t="str">
        <f aca="true">IF(AND(A1717="",B1717=""),"",IF(A1717="","Missing product",IF(B1717="","Missing material",IF(COUNTIF(ProductList,A1717)=0,"Product not in Products list",IF(COUNTIF(MaterialList,B1717)=0,"Material not in Materials list","OK")))))</f>
        <v/>
      </c>
      <c r="H1717" s="18" t="str">
        <f aca="false">IF(F1717="Active",A1717&amp;"|"&amp;COUNTIFS(A$2:A1717,A1717,F$2:F1717,"Active"),"")</f>
        <v/>
      </c>
      <c r="I1717" s="18" t="str">
        <f aca="false">IF(B1717="","",IF(SUMPRODUCT(MAX((A$1:A1716=A1717)*(B$1:B1716=B1717)*ROW(A$1:A1716)))=0,C1717&amp;"",IF(C1717="",INDEX(I$1:I1716,SUMPRODUCT(MAX((A$1:A1716=A1717)*(B$1:B1716=B1717)*ROW(A$1:A1716)))),IF(INDEX(I$1:I1716,SUMPRODUCT(MAX((A$1:A1716=A1717)*(B$1:B1716=B1717)*ROW(A$1:A1716))))="",C1717&amp;"",INDEX(I$1:I1716,SUMPRODUCT(MAX((A$1:A1716=A1717)*(B$1:B1716=B1717)*ROW(A$1:A1716))))&amp;"; "&amp;C1717))))</f>
        <v/>
      </c>
      <c r="J1717" s="18" t="str">
        <f aca="false">IF(A1717="","",A1717&amp;"|"&amp;COUNTIF(A$2:A1717,A1717))</f>
        <v/>
      </c>
      <c r="K1717" s="18" t="n">
        <f aca="false">IF(OR(A1717="",B1717=""),0,IF(COUNTIFS(A$2:A1717,A1717,B$2:B1717,B1717)=1,1,0))</f>
        <v>0</v>
      </c>
    </row>
    <row r="1718" customFormat="false" ht="15" hidden="false" customHeight="false" outlineLevel="0" collapsed="false">
      <c r="A1718" s="15"/>
      <c r="B1718" s="15"/>
      <c r="C1718" s="15"/>
      <c r="D1718" s="15"/>
      <c r="F1718" s="18" t="str">
        <f aca="false">IF(B1718="","",IFERROR(INDEX(Materials!$B$2:$B$301,MATCH(B1718,Materials!$A$2:$A$301,0)),""))</f>
        <v/>
      </c>
      <c r="G1718" s="18" t="str">
        <f aca="true">IF(AND(A1718="",B1718=""),"",IF(A1718="","Missing product",IF(B1718="","Missing material",IF(COUNTIF(ProductList,A1718)=0,"Product not in Products list",IF(COUNTIF(MaterialList,B1718)=0,"Material not in Materials list","OK")))))</f>
        <v/>
      </c>
      <c r="H1718" s="18" t="str">
        <f aca="false">IF(F1718="Active",A1718&amp;"|"&amp;COUNTIFS(A$2:A1718,A1718,F$2:F1718,"Active"),"")</f>
        <v/>
      </c>
      <c r="I1718" s="18" t="str">
        <f aca="false">IF(B1718="","",IF(SUMPRODUCT(MAX((A$1:A1717=A1718)*(B$1:B1717=B1718)*ROW(A$1:A1717)))=0,C1718&amp;"",IF(C1718="",INDEX(I$1:I1717,SUMPRODUCT(MAX((A$1:A1717=A1718)*(B$1:B1717=B1718)*ROW(A$1:A1717)))),IF(INDEX(I$1:I1717,SUMPRODUCT(MAX((A$1:A1717=A1718)*(B$1:B1717=B1718)*ROW(A$1:A1717))))="",C1718&amp;"",INDEX(I$1:I1717,SUMPRODUCT(MAX((A$1:A1717=A1718)*(B$1:B1717=B1718)*ROW(A$1:A1717))))&amp;"; "&amp;C1718))))</f>
        <v/>
      </c>
      <c r="J1718" s="18" t="str">
        <f aca="false">IF(A1718="","",A1718&amp;"|"&amp;COUNTIF(A$2:A1718,A1718))</f>
        <v/>
      </c>
      <c r="K1718" s="18" t="n">
        <f aca="false">IF(OR(A1718="",B1718=""),0,IF(COUNTIFS(A$2:A1718,A1718,B$2:B1718,B1718)=1,1,0))</f>
        <v>0</v>
      </c>
    </row>
    <row r="1719" customFormat="false" ht="15" hidden="false" customHeight="false" outlineLevel="0" collapsed="false">
      <c r="A1719" s="15"/>
      <c r="B1719" s="15"/>
      <c r="C1719" s="15"/>
      <c r="D1719" s="15"/>
      <c r="F1719" s="18" t="str">
        <f aca="false">IF(B1719="","",IFERROR(INDEX(Materials!$B$2:$B$301,MATCH(B1719,Materials!$A$2:$A$301,0)),""))</f>
        <v/>
      </c>
      <c r="G1719" s="18" t="str">
        <f aca="true">IF(AND(A1719="",B1719=""),"",IF(A1719="","Missing product",IF(B1719="","Missing material",IF(COUNTIF(ProductList,A1719)=0,"Product not in Products list",IF(COUNTIF(MaterialList,B1719)=0,"Material not in Materials list","OK")))))</f>
        <v/>
      </c>
      <c r="H1719" s="18" t="str">
        <f aca="false">IF(F1719="Active",A1719&amp;"|"&amp;COUNTIFS(A$2:A1719,A1719,F$2:F1719,"Active"),"")</f>
        <v/>
      </c>
      <c r="I1719" s="18" t="str">
        <f aca="false">IF(B1719="","",IF(SUMPRODUCT(MAX((A$1:A1718=A1719)*(B$1:B1718=B1719)*ROW(A$1:A1718)))=0,C1719&amp;"",IF(C1719="",INDEX(I$1:I1718,SUMPRODUCT(MAX((A$1:A1718=A1719)*(B$1:B1718=B1719)*ROW(A$1:A1718)))),IF(INDEX(I$1:I1718,SUMPRODUCT(MAX((A$1:A1718=A1719)*(B$1:B1718=B1719)*ROW(A$1:A1718))))="",C1719&amp;"",INDEX(I$1:I1718,SUMPRODUCT(MAX((A$1:A1718=A1719)*(B$1:B1718=B1719)*ROW(A$1:A1718))))&amp;"; "&amp;C1719))))</f>
        <v/>
      </c>
      <c r="J1719" s="18" t="str">
        <f aca="false">IF(A1719="","",A1719&amp;"|"&amp;COUNTIF(A$2:A1719,A1719))</f>
        <v/>
      </c>
      <c r="K1719" s="18" t="n">
        <f aca="false">IF(OR(A1719="",B1719=""),0,IF(COUNTIFS(A$2:A1719,A1719,B$2:B1719,B1719)=1,1,0))</f>
        <v>0</v>
      </c>
    </row>
    <row r="1720" customFormat="false" ht="15" hidden="false" customHeight="false" outlineLevel="0" collapsed="false">
      <c r="A1720" s="15"/>
      <c r="B1720" s="15"/>
      <c r="C1720" s="15"/>
      <c r="D1720" s="15"/>
      <c r="F1720" s="18" t="str">
        <f aca="false">IF(B1720="","",IFERROR(INDEX(Materials!$B$2:$B$301,MATCH(B1720,Materials!$A$2:$A$301,0)),""))</f>
        <v/>
      </c>
      <c r="G1720" s="18" t="str">
        <f aca="true">IF(AND(A1720="",B1720=""),"",IF(A1720="","Missing product",IF(B1720="","Missing material",IF(COUNTIF(ProductList,A1720)=0,"Product not in Products list",IF(COUNTIF(MaterialList,B1720)=0,"Material not in Materials list","OK")))))</f>
        <v/>
      </c>
      <c r="H1720" s="18" t="str">
        <f aca="false">IF(F1720="Active",A1720&amp;"|"&amp;COUNTIFS(A$2:A1720,A1720,F$2:F1720,"Active"),"")</f>
        <v/>
      </c>
      <c r="I1720" s="18" t="str">
        <f aca="false">IF(B1720="","",IF(SUMPRODUCT(MAX((A$1:A1719=A1720)*(B$1:B1719=B1720)*ROW(A$1:A1719)))=0,C1720&amp;"",IF(C1720="",INDEX(I$1:I1719,SUMPRODUCT(MAX((A$1:A1719=A1720)*(B$1:B1719=B1720)*ROW(A$1:A1719)))),IF(INDEX(I$1:I1719,SUMPRODUCT(MAX((A$1:A1719=A1720)*(B$1:B1719=B1720)*ROW(A$1:A1719))))="",C1720&amp;"",INDEX(I$1:I1719,SUMPRODUCT(MAX((A$1:A1719=A1720)*(B$1:B1719=B1720)*ROW(A$1:A1719))))&amp;"; "&amp;C1720))))</f>
        <v/>
      </c>
      <c r="J1720" s="18" t="str">
        <f aca="false">IF(A1720="","",A1720&amp;"|"&amp;COUNTIF(A$2:A1720,A1720))</f>
        <v/>
      </c>
      <c r="K1720" s="18" t="n">
        <f aca="false">IF(OR(A1720="",B1720=""),0,IF(COUNTIFS(A$2:A1720,A1720,B$2:B1720,B1720)=1,1,0))</f>
        <v>0</v>
      </c>
    </row>
    <row r="1721" customFormat="false" ht="15" hidden="false" customHeight="false" outlineLevel="0" collapsed="false">
      <c r="A1721" s="15"/>
      <c r="B1721" s="15"/>
      <c r="C1721" s="15"/>
      <c r="D1721" s="15"/>
      <c r="F1721" s="18" t="str">
        <f aca="false">IF(B1721="","",IFERROR(INDEX(Materials!$B$2:$B$301,MATCH(B1721,Materials!$A$2:$A$301,0)),""))</f>
        <v/>
      </c>
      <c r="G1721" s="18" t="str">
        <f aca="true">IF(AND(A1721="",B1721=""),"",IF(A1721="","Missing product",IF(B1721="","Missing material",IF(COUNTIF(ProductList,A1721)=0,"Product not in Products list",IF(COUNTIF(MaterialList,B1721)=0,"Material not in Materials list","OK")))))</f>
        <v/>
      </c>
      <c r="H1721" s="18" t="str">
        <f aca="false">IF(F1721="Active",A1721&amp;"|"&amp;COUNTIFS(A$2:A1721,A1721,F$2:F1721,"Active"),"")</f>
        <v/>
      </c>
      <c r="I1721" s="18" t="str">
        <f aca="false">IF(B1721="","",IF(SUMPRODUCT(MAX((A$1:A1720=A1721)*(B$1:B1720=B1721)*ROW(A$1:A1720)))=0,C1721&amp;"",IF(C1721="",INDEX(I$1:I1720,SUMPRODUCT(MAX((A$1:A1720=A1721)*(B$1:B1720=B1721)*ROW(A$1:A1720)))),IF(INDEX(I$1:I1720,SUMPRODUCT(MAX((A$1:A1720=A1721)*(B$1:B1720=B1721)*ROW(A$1:A1720))))="",C1721&amp;"",INDEX(I$1:I1720,SUMPRODUCT(MAX((A$1:A1720=A1721)*(B$1:B1720=B1721)*ROW(A$1:A1720))))&amp;"; "&amp;C1721))))</f>
        <v/>
      </c>
      <c r="J1721" s="18" t="str">
        <f aca="false">IF(A1721="","",A1721&amp;"|"&amp;COUNTIF(A$2:A1721,A1721))</f>
        <v/>
      </c>
      <c r="K1721" s="18" t="n">
        <f aca="false">IF(OR(A1721="",B1721=""),0,IF(COUNTIFS(A$2:A1721,A1721,B$2:B1721,B1721)=1,1,0))</f>
        <v>0</v>
      </c>
    </row>
    <row r="1722" customFormat="false" ht="15" hidden="false" customHeight="false" outlineLevel="0" collapsed="false">
      <c r="A1722" s="15"/>
      <c r="B1722" s="15"/>
      <c r="C1722" s="15"/>
      <c r="D1722" s="15"/>
      <c r="F1722" s="18" t="str">
        <f aca="false">IF(B1722="","",IFERROR(INDEX(Materials!$B$2:$B$301,MATCH(B1722,Materials!$A$2:$A$301,0)),""))</f>
        <v/>
      </c>
      <c r="G1722" s="18" t="str">
        <f aca="true">IF(AND(A1722="",B1722=""),"",IF(A1722="","Missing product",IF(B1722="","Missing material",IF(COUNTIF(ProductList,A1722)=0,"Product not in Products list",IF(COUNTIF(MaterialList,B1722)=0,"Material not in Materials list","OK")))))</f>
        <v/>
      </c>
      <c r="H1722" s="18" t="str">
        <f aca="false">IF(F1722="Active",A1722&amp;"|"&amp;COUNTIFS(A$2:A1722,A1722,F$2:F1722,"Active"),"")</f>
        <v/>
      </c>
      <c r="I1722" s="18" t="str">
        <f aca="false">IF(B1722="","",IF(SUMPRODUCT(MAX((A$1:A1721=A1722)*(B$1:B1721=B1722)*ROW(A$1:A1721)))=0,C1722&amp;"",IF(C1722="",INDEX(I$1:I1721,SUMPRODUCT(MAX((A$1:A1721=A1722)*(B$1:B1721=B1722)*ROW(A$1:A1721)))),IF(INDEX(I$1:I1721,SUMPRODUCT(MAX((A$1:A1721=A1722)*(B$1:B1721=B1722)*ROW(A$1:A1721))))="",C1722&amp;"",INDEX(I$1:I1721,SUMPRODUCT(MAX((A$1:A1721=A1722)*(B$1:B1721=B1722)*ROW(A$1:A1721))))&amp;"; "&amp;C1722))))</f>
        <v/>
      </c>
      <c r="J1722" s="18" t="str">
        <f aca="false">IF(A1722="","",A1722&amp;"|"&amp;COUNTIF(A$2:A1722,A1722))</f>
        <v/>
      </c>
      <c r="K1722" s="18" t="n">
        <f aca="false">IF(OR(A1722="",B1722=""),0,IF(COUNTIFS(A$2:A1722,A1722,B$2:B1722,B1722)=1,1,0))</f>
        <v>0</v>
      </c>
    </row>
    <row r="1723" customFormat="false" ht="15" hidden="false" customHeight="false" outlineLevel="0" collapsed="false">
      <c r="A1723" s="15"/>
      <c r="B1723" s="15"/>
      <c r="C1723" s="15"/>
      <c r="D1723" s="15"/>
      <c r="F1723" s="18" t="str">
        <f aca="false">IF(B1723="","",IFERROR(INDEX(Materials!$B$2:$B$301,MATCH(B1723,Materials!$A$2:$A$301,0)),""))</f>
        <v/>
      </c>
      <c r="G1723" s="18" t="str">
        <f aca="true">IF(AND(A1723="",B1723=""),"",IF(A1723="","Missing product",IF(B1723="","Missing material",IF(COUNTIF(ProductList,A1723)=0,"Product not in Products list",IF(COUNTIF(MaterialList,B1723)=0,"Material not in Materials list","OK")))))</f>
        <v/>
      </c>
      <c r="H1723" s="18" t="str">
        <f aca="false">IF(F1723="Active",A1723&amp;"|"&amp;COUNTIFS(A$2:A1723,A1723,F$2:F1723,"Active"),"")</f>
        <v/>
      </c>
      <c r="I1723" s="18" t="str">
        <f aca="false">IF(B1723="","",IF(SUMPRODUCT(MAX((A$1:A1722=A1723)*(B$1:B1722=B1723)*ROW(A$1:A1722)))=0,C1723&amp;"",IF(C1723="",INDEX(I$1:I1722,SUMPRODUCT(MAX((A$1:A1722=A1723)*(B$1:B1722=B1723)*ROW(A$1:A1722)))),IF(INDEX(I$1:I1722,SUMPRODUCT(MAX((A$1:A1722=A1723)*(B$1:B1722=B1723)*ROW(A$1:A1722))))="",C1723&amp;"",INDEX(I$1:I1722,SUMPRODUCT(MAX((A$1:A1722=A1723)*(B$1:B1722=B1723)*ROW(A$1:A1722))))&amp;"; "&amp;C1723))))</f>
        <v/>
      </c>
      <c r="J1723" s="18" t="str">
        <f aca="false">IF(A1723="","",A1723&amp;"|"&amp;COUNTIF(A$2:A1723,A1723))</f>
        <v/>
      </c>
      <c r="K1723" s="18" t="n">
        <f aca="false">IF(OR(A1723="",B1723=""),0,IF(COUNTIFS(A$2:A1723,A1723,B$2:B1723,B1723)=1,1,0))</f>
        <v>0</v>
      </c>
    </row>
    <row r="1724" customFormat="false" ht="15" hidden="false" customHeight="false" outlineLevel="0" collapsed="false">
      <c r="A1724" s="15"/>
      <c r="B1724" s="15"/>
      <c r="C1724" s="15"/>
      <c r="D1724" s="15"/>
      <c r="F1724" s="18" t="str">
        <f aca="false">IF(B1724="","",IFERROR(INDEX(Materials!$B$2:$B$301,MATCH(B1724,Materials!$A$2:$A$301,0)),""))</f>
        <v/>
      </c>
      <c r="G1724" s="18" t="str">
        <f aca="true">IF(AND(A1724="",B1724=""),"",IF(A1724="","Missing product",IF(B1724="","Missing material",IF(COUNTIF(ProductList,A1724)=0,"Product not in Products list",IF(COUNTIF(MaterialList,B1724)=0,"Material not in Materials list","OK")))))</f>
        <v/>
      </c>
      <c r="H1724" s="18" t="str">
        <f aca="false">IF(F1724="Active",A1724&amp;"|"&amp;COUNTIFS(A$2:A1724,A1724,F$2:F1724,"Active"),"")</f>
        <v/>
      </c>
      <c r="I1724" s="18" t="str">
        <f aca="false">IF(B1724="","",IF(SUMPRODUCT(MAX((A$1:A1723=A1724)*(B$1:B1723=B1724)*ROW(A$1:A1723)))=0,C1724&amp;"",IF(C1724="",INDEX(I$1:I1723,SUMPRODUCT(MAX((A$1:A1723=A1724)*(B$1:B1723=B1724)*ROW(A$1:A1723)))),IF(INDEX(I$1:I1723,SUMPRODUCT(MAX((A$1:A1723=A1724)*(B$1:B1723=B1724)*ROW(A$1:A1723))))="",C1724&amp;"",INDEX(I$1:I1723,SUMPRODUCT(MAX((A$1:A1723=A1724)*(B$1:B1723=B1724)*ROW(A$1:A1723))))&amp;"; "&amp;C1724))))</f>
        <v/>
      </c>
      <c r="J1724" s="18" t="str">
        <f aca="false">IF(A1724="","",A1724&amp;"|"&amp;COUNTIF(A$2:A1724,A1724))</f>
        <v/>
      </c>
      <c r="K1724" s="18" t="n">
        <f aca="false">IF(OR(A1724="",B1724=""),0,IF(COUNTIFS(A$2:A1724,A1724,B$2:B1724,B1724)=1,1,0))</f>
        <v>0</v>
      </c>
    </row>
    <row r="1725" customFormat="false" ht="15" hidden="false" customHeight="false" outlineLevel="0" collapsed="false">
      <c r="A1725" s="15"/>
      <c r="B1725" s="15"/>
      <c r="C1725" s="15"/>
      <c r="D1725" s="15"/>
      <c r="F1725" s="18" t="str">
        <f aca="false">IF(B1725="","",IFERROR(INDEX(Materials!$B$2:$B$301,MATCH(B1725,Materials!$A$2:$A$301,0)),""))</f>
        <v/>
      </c>
      <c r="G1725" s="18" t="str">
        <f aca="true">IF(AND(A1725="",B1725=""),"",IF(A1725="","Missing product",IF(B1725="","Missing material",IF(COUNTIF(ProductList,A1725)=0,"Product not in Products list",IF(COUNTIF(MaterialList,B1725)=0,"Material not in Materials list","OK")))))</f>
        <v/>
      </c>
      <c r="H1725" s="18" t="str">
        <f aca="false">IF(F1725="Active",A1725&amp;"|"&amp;COUNTIFS(A$2:A1725,A1725,F$2:F1725,"Active"),"")</f>
        <v/>
      </c>
      <c r="I1725" s="18" t="str">
        <f aca="false">IF(B1725="","",IF(SUMPRODUCT(MAX((A$1:A1724=A1725)*(B$1:B1724=B1725)*ROW(A$1:A1724)))=0,C1725&amp;"",IF(C1725="",INDEX(I$1:I1724,SUMPRODUCT(MAX((A$1:A1724=A1725)*(B$1:B1724=B1725)*ROW(A$1:A1724)))),IF(INDEX(I$1:I1724,SUMPRODUCT(MAX((A$1:A1724=A1725)*(B$1:B1724=B1725)*ROW(A$1:A1724))))="",C1725&amp;"",INDEX(I$1:I1724,SUMPRODUCT(MAX((A$1:A1724=A1725)*(B$1:B1724=B1725)*ROW(A$1:A1724))))&amp;"; "&amp;C1725))))</f>
        <v/>
      </c>
      <c r="J1725" s="18" t="str">
        <f aca="false">IF(A1725="","",A1725&amp;"|"&amp;COUNTIF(A$2:A1725,A1725))</f>
        <v/>
      </c>
      <c r="K1725" s="18" t="n">
        <f aca="false">IF(OR(A1725="",B1725=""),0,IF(COUNTIFS(A$2:A1725,A1725,B$2:B1725,B1725)=1,1,0))</f>
        <v>0</v>
      </c>
    </row>
    <row r="1726" customFormat="false" ht="15" hidden="false" customHeight="false" outlineLevel="0" collapsed="false">
      <c r="A1726" s="15"/>
      <c r="B1726" s="15"/>
      <c r="C1726" s="15"/>
      <c r="D1726" s="15"/>
      <c r="F1726" s="18" t="str">
        <f aca="false">IF(B1726="","",IFERROR(INDEX(Materials!$B$2:$B$301,MATCH(B1726,Materials!$A$2:$A$301,0)),""))</f>
        <v/>
      </c>
      <c r="G1726" s="18" t="str">
        <f aca="true">IF(AND(A1726="",B1726=""),"",IF(A1726="","Missing product",IF(B1726="","Missing material",IF(COUNTIF(ProductList,A1726)=0,"Product not in Products list",IF(COUNTIF(MaterialList,B1726)=0,"Material not in Materials list","OK")))))</f>
        <v/>
      </c>
      <c r="H1726" s="18" t="str">
        <f aca="false">IF(F1726="Active",A1726&amp;"|"&amp;COUNTIFS(A$2:A1726,A1726,F$2:F1726,"Active"),"")</f>
        <v/>
      </c>
      <c r="I1726" s="18" t="str">
        <f aca="false">IF(B1726="","",IF(SUMPRODUCT(MAX((A$1:A1725=A1726)*(B$1:B1725=B1726)*ROW(A$1:A1725)))=0,C1726&amp;"",IF(C1726="",INDEX(I$1:I1725,SUMPRODUCT(MAX((A$1:A1725=A1726)*(B$1:B1725=B1726)*ROW(A$1:A1725)))),IF(INDEX(I$1:I1725,SUMPRODUCT(MAX((A$1:A1725=A1726)*(B$1:B1725=B1726)*ROW(A$1:A1725))))="",C1726&amp;"",INDEX(I$1:I1725,SUMPRODUCT(MAX((A$1:A1725=A1726)*(B$1:B1725=B1726)*ROW(A$1:A1725))))&amp;"; "&amp;C1726))))</f>
        <v/>
      </c>
      <c r="J1726" s="18" t="str">
        <f aca="false">IF(A1726="","",A1726&amp;"|"&amp;COUNTIF(A$2:A1726,A1726))</f>
        <v/>
      </c>
      <c r="K1726" s="18" t="n">
        <f aca="false">IF(OR(A1726="",B1726=""),0,IF(COUNTIFS(A$2:A1726,A1726,B$2:B1726,B1726)=1,1,0))</f>
        <v>0</v>
      </c>
    </row>
    <row r="1727" customFormat="false" ht="15" hidden="false" customHeight="false" outlineLevel="0" collapsed="false">
      <c r="A1727" s="15"/>
      <c r="B1727" s="15"/>
      <c r="C1727" s="15"/>
      <c r="D1727" s="15"/>
      <c r="F1727" s="18" t="str">
        <f aca="false">IF(B1727="","",IFERROR(INDEX(Materials!$B$2:$B$301,MATCH(B1727,Materials!$A$2:$A$301,0)),""))</f>
        <v/>
      </c>
      <c r="G1727" s="18" t="str">
        <f aca="true">IF(AND(A1727="",B1727=""),"",IF(A1727="","Missing product",IF(B1727="","Missing material",IF(COUNTIF(ProductList,A1727)=0,"Product not in Products list",IF(COUNTIF(MaterialList,B1727)=0,"Material not in Materials list","OK")))))</f>
        <v/>
      </c>
      <c r="H1727" s="18" t="str">
        <f aca="false">IF(F1727="Active",A1727&amp;"|"&amp;COUNTIFS(A$2:A1727,A1727,F$2:F1727,"Active"),"")</f>
        <v/>
      </c>
      <c r="I1727" s="18" t="str">
        <f aca="false">IF(B1727="","",IF(SUMPRODUCT(MAX((A$1:A1726=A1727)*(B$1:B1726=B1727)*ROW(A$1:A1726)))=0,C1727&amp;"",IF(C1727="",INDEX(I$1:I1726,SUMPRODUCT(MAX((A$1:A1726=A1727)*(B$1:B1726=B1727)*ROW(A$1:A1726)))),IF(INDEX(I$1:I1726,SUMPRODUCT(MAX((A$1:A1726=A1727)*(B$1:B1726=B1727)*ROW(A$1:A1726))))="",C1727&amp;"",INDEX(I$1:I1726,SUMPRODUCT(MAX((A$1:A1726=A1727)*(B$1:B1726=B1727)*ROW(A$1:A1726))))&amp;"; "&amp;C1727))))</f>
        <v/>
      </c>
      <c r="J1727" s="18" t="str">
        <f aca="false">IF(A1727="","",A1727&amp;"|"&amp;COUNTIF(A$2:A1727,A1727))</f>
        <v/>
      </c>
      <c r="K1727" s="18" t="n">
        <f aca="false">IF(OR(A1727="",B1727=""),0,IF(COUNTIFS(A$2:A1727,A1727,B$2:B1727,B1727)=1,1,0))</f>
        <v>0</v>
      </c>
    </row>
    <row r="1728" customFormat="false" ht="15" hidden="false" customHeight="false" outlineLevel="0" collapsed="false">
      <c r="A1728" s="15"/>
      <c r="B1728" s="15"/>
      <c r="C1728" s="15"/>
      <c r="D1728" s="15"/>
      <c r="F1728" s="18" t="str">
        <f aca="false">IF(B1728="","",IFERROR(INDEX(Materials!$B$2:$B$301,MATCH(B1728,Materials!$A$2:$A$301,0)),""))</f>
        <v/>
      </c>
      <c r="G1728" s="18" t="str">
        <f aca="true">IF(AND(A1728="",B1728=""),"",IF(A1728="","Missing product",IF(B1728="","Missing material",IF(COUNTIF(ProductList,A1728)=0,"Product not in Products list",IF(COUNTIF(MaterialList,B1728)=0,"Material not in Materials list","OK")))))</f>
        <v/>
      </c>
      <c r="H1728" s="18" t="str">
        <f aca="false">IF(F1728="Active",A1728&amp;"|"&amp;COUNTIFS(A$2:A1728,A1728,F$2:F1728,"Active"),"")</f>
        <v/>
      </c>
      <c r="I1728" s="18" t="str">
        <f aca="false">IF(B1728="","",IF(SUMPRODUCT(MAX((A$1:A1727=A1728)*(B$1:B1727=B1728)*ROW(A$1:A1727)))=0,C1728&amp;"",IF(C1728="",INDEX(I$1:I1727,SUMPRODUCT(MAX((A$1:A1727=A1728)*(B$1:B1727=B1728)*ROW(A$1:A1727)))),IF(INDEX(I$1:I1727,SUMPRODUCT(MAX((A$1:A1727=A1728)*(B$1:B1727=B1728)*ROW(A$1:A1727))))="",C1728&amp;"",INDEX(I$1:I1727,SUMPRODUCT(MAX((A$1:A1727=A1728)*(B$1:B1727=B1728)*ROW(A$1:A1727))))&amp;"; "&amp;C1728))))</f>
        <v/>
      </c>
      <c r="J1728" s="18" t="str">
        <f aca="false">IF(A1728="","",A1728&amp;"|"&amp;COUNTIF(A$2:A1728,A1728))</f>
        <v/>
      </c>
      <c r="K1728" s="18" t="n">
        <f aca="false">IF(OR(A1728="",B1728=""),0,IF(COUNTIFS(A$2:A1728,A1728,B$2:B1728,B1728)=1,1,0))</f>
        <v>0</v>
      </c>
    </row>
    <row r="1729" customFormat="false" ht="15" hidden="false" customHeight="false" outlineLevel="0" collapsed="false">
      <c r="A1729" s="15"/>
      <c r="B1729" s="15"/>
      <c r="C1729" s="15"/>
      <c r="D1729" s="15"/>
      <c r="F1729" s="18" t="str">
        <f aca="false">IF(B1729="","",IFERROR(INDEX(Materials!$B$2:$B$301,MATCH(B1729,Materials!$A$2:$A$301,0)),""))</f>
        <v/>
      </c>
      <c r="G1729" s="18" t="str">
        <f aca="true">IF(AND(A1729="",B1729=""),"",IF(A1729="","Missing product",IF(B1729="","Missing material",IF(COUNTIF(ProductList,A1729)=0,"Product not in Products list",IF(COUNTIF(MaterialList,B1729)=0,"Material not in Materials list","OK")))))</f>
        <v/>
      </c>
      <c r="H1729" s="18" t="str">
        <f aca="false">IF(F1729="Active",A1729&amp;"|"&amp;COUNTIFS(A$2:A1729,A1729,F$2:F1729,"Active"),"")</f>
        <v/>
      </c>
      <c r="I1729" s="18" t="str">
        <f aca="false">IF(B1729="","",IF(SUMPRODUCT(MAX((A$1:A1728=A1729)*(B$1:B1728=B1729)*ROW(A$1:A1728)))=0,C1729&amp;"",IF(C1729="",INDEX(I$1:I1728,SUMPRODUCT(MAX((A$1:A1728=A1729)*(B$1:B1728=B1729)*ROW(A$1:A1728)))),IF(INDEX(I$1:I1728,SUMPRODUCT(MAX((A$1:A1728=A1729)*(B$1:B1728=B1729)*ROW(A$1:A1728))))="",C1729&amp;"",INDEX(I$1:I1728,SUMPRODUCT(MAX((A$1:A1728=A1729)*(B$1:B1728=B1729)*ROW(A$1:A1728))))&amp;"; "&amp;C1729))))</f>
        <v/>
      </c>
      <c r="J1729" s="18" t="str">
        <f aca="false">IF(A1729="","",A1729&amp;"|"&amp;COUNTIF(A$2:A1729,A1729))</f>
        <v/>
      </c>
      <c r="K1729" s="18" t="n">
        <f aca="false">IF(OR(A1729="",B1729=""),0,IF(COUNTIFS(A$2:A1729,A1729,B$2:B1729,B1729)=1,1,0))</f>
        <v>0</v>
      </c>
    </row>
    <row r="1730" customFormat="false" ht="15" hidden="false" customHeight="false" outlineLevel="0" collapsed="false">
      <c r="A1730" s="15"/>
      <c r="B1730" s="15"/>
      <c r="C1730" s="15"/>
      <c r="D1730" s="15"/>
      <c r="F1730" s="18" t="str">
        <f aca="false">IF(B1730="","",IFERROR(INDEX(Materials!$B$2:$B$301,MATCH(B1730,Materials!$A$2:$A$301,0)),""))</f>
        <v/>
      </c>
      <c r="G1730" s="18" t="str">
        <f aca="true">IF(AND(A1730="",B1730=""),"",IF(A1730="","Missing product",IF(B1730="","Missing material",IF(COUNTIF(ProductList,A1730)=0,"Product not in Products list",IF(COUNTIF(MaterialList,B1730)=0,"Material not in Materials list","OK")))))</f>
        <v/>
      </c>
      <c r="H1730" s="18" t="str">
        <f aca="false">IF(F1730="Active",A1730&amp;"|"&amp;COUNTIFS(A$2:A1730,A1730,F$2:F1730,"Active"),"")</f>
        <v/>
      </c>
      <c r="I1730" s="18" t="str">
        <f aca="false">IF(B1730="","",IF(SUMPRODUCT(MAX((A$1:A1729=A1730)*(B$1:B1729=B1730)*ROW(A$1:A1729)))=0,C1730&amp;"",IF(C1730="",INDEX(I$1:I1729,SUMPRODUCT(MAX((A$1:A1729=A1730)*(B$1:B1729=B1730)*ROW(A$1:A1729)))),IF(INDEX(I$1:I1729,SUMPRODUCT(MAX((A$1:A1729=A1730)*(B$1:B1729=B1730)*ROW(A$1:A1729))))="",C1730&amp;"",INDEX(I$1:I1729,SUMPRODUCT(MAX((A$1:A1729=A1730)*(B$1:B1729=B1730)*ROW(A$1:A1729))))&amp;"; "&amp;C1730))))</f>
        <v/>
      </c>
      <c r="J1730" s="18" t="str">
        <f aca="false">IF(A1730="","",A1730&amp;"|"&amp;COUNTIF(A$2:A1730,A1730))</f>
        <v/>
      </c>
      <c r="K1730" s="18" t="n">
        <f aca="false">IF(OR(A1730="",B1730=""),0,IF(COUNTIFS(A$2:A1730,A1730,B$2:B1730,B1730)=1,1,0))</f>
        <v>0</v>
      </c>
    </row>
    <row r="1731" customFormat="false" ht="15" hidden="false" customHeight="false" outlineLevel="0" collapsed="false">
      <c r="A1731" s="15"/>
      <c r="B1731" s="15"/>
      <c r="C1731" s="15"/>
      <c r="D1731" s="15"/>
      <c r="F1731" s="18" t="str">
        <f aca="false">IF(B1731="","",IFERROR(INDEX(Materials!$B$2:$B$301,MATCH(B1731,Materials!$A$2:$A$301,0)),""))</f>
        <v/>
      </c>
      <c r="G1731" s="18" t="str">
        <f aca="true">IF(AND(A1731="",B1731=""),"",IF(A1731="","Missing product",IF(B1731="","Missing material",IF(COUNTIF(ProductList,A1731)=0,"Product not in Products list",IF(COUNTIF(MaterialList,B1731)=0,"Material not in Materials list","OK")))))</f>
        <v/>
      </c>
      <c r="H1731" s="18" t="str">
        <f aca="false">IF(F1731="Active",A1731&amp;"|"&amp;COUNTIFS(A$2:A1731,A1731,F$2:F1731,"Active"),"")</f>
        <v/>
      </c>
      <c r="I1731" s="18" t="str">
        <f aca="false">IF(B1731="","",IF(SUMPRODUCT(MAX((A$1:A1730=A1731)*(B$1:B1730=B1731)*ROW(A$1:A1730)))=0,C1731&amp;"",IF(C1731="",INDEX(I$1:I1730,SUMPRODUCT(MAX((A$1:A1730=A1731)*(B$1:B1730=B1731)*ROW(A$1:A1730)))),IF(INDEX(I$1:I1730,SUMPRODUCT(MAX((A$1:A1730=A1731)*(B$1:B1730=B1731)*ROW(A$1:A1730))))="",C1731&amp;"",INDEX(I$1:I1730,SUMPRODUCT(MAX((A$1:A1730=A1731)*(B$1:B1730=B1731)*ROW(A$1:A1730))))&amp;"; "&amp;C1731))))</f>
        <v/>
      </c>
      <c r="J1731" s="18" t="str">
        <f aca="false">IF(A1731="","",A1731&amp;"|"&amp;COUNTIF(A$2:A1731,A1731))</f>
        <v/>
      </c>
      <c r="K1731" s="18" t="n">
        <f aca="false">IF(OR(A1731="",B1731=""),0,IF(COUNTIFS(A$2:A1731,A1731,B$2:B1731,B1731)=1,1,0))</f>
        <v>0</v>
      </c>
    </row>
    <row r="1732" customFormat="false" ht="15" hidden="false" customHeight="false" outlineLevel="0" collapsed="false">
      <c r="A1732" s="15"/>
      <c r="B1732" s="15"/>
      <c r="C1732" s="15"/>
      <c r="D1732" s="15"/>
      <c r="F1732" s="18" t="str">
        <f aca="false">IF(B1732="","",IFERROR(INDEX(Materials!$B$2:$B$301,MATCH(B1732,Materials!$A$2:$A$301,0)),""))</f>
        <v/>
      </c>
      <c r="G1732" s="18" t="str">
        <f aca="true">IF(AND(A1732="",B1732=""),"",IF(A1732="","Missing product",IF(B1732="","Missing material",IF(COUNTIF(ProductList,A1732)=0,"Product not in Products list",IF(COUNTIF(MaterialList,B1732)=0,"Material not in Materials list","OK")))))</f>
        <v/>
      </c>
      <c r="H1732" s="18" t="str">
        <f aca="false">IF(F1732="Active",A1732&amp;"|"&amp;COUNTIFS(A$2:A1732,A1732,F$2:F1732,"Active"),"")</f>
        <v/>
      </c>
      <c r="I1732" s="18" t="str">
        <f aca="false">IF(B1732="","",IF(SUMPRODUCT(MAX((A$1:A1731=A1732)*(B$1:B1731=B1732)*ROW(A$1:A1731)))=0,C1732&amp;"",IF(C1732="",INDEX(I$1:I1731,SUMPRODUCT(MAX((A$1:A1731=A1732)*(B$1:B1731=B1732)*ROW(A$1:A1731)))),IF(INDEX(I$1:I1731,SUMPRODUCT(MAX((A$1:A1731=A1732)*(B$1:B1731=B1732)*ROW(A$1:A1731))))="",C1732&amp;"",INDEX(I$1:I1731,SUMPRODUCT(MAX((A$1:A1731=A1732)*(B$1:B1731=B1732)*ROW(A$1:A1731))))&amp;"; "&amp;C1732))))</f>
        <v/>
      </c>
      <c r="J1732" s="18" t="str">
        <f aca="false">IF(A1732="","",A1732&amp;"|"&amp;COUNTIF(A$2:A1732,A1732))</f>
        <v/>
      </c>
      <c r="K1732" s="18" t="n">
        <f aca="false">IF(OR(A1732="",B1732=""),0,IF(COUNTIFS(A$2:A1732,A1732,B$2:B1732,B1732)=1,1,0))</f>
        <v>0</v>
      </c>
    </row>
    <row r="1733" customFormat="false" ht="15" hidden="false" customHeight="false" outlineLevel="0" collapsed="false">
      <c r="A1733" s="15"/>
      <c r="B1733" s="15"/>
      <c r="C1733" s="15"/>
      <c r="D1733" s="15"/>
      <c r="F1733" s="18" t="str">
        <f aca="false">IF(B1733="","",IFERROR(INDEX(Materials!$B$2:$B$301,MATCH(B1733,Materials!$A$2:$A$301,0)),""))</f>
        <v/>
      </c>
      <c r="G1733" s="18" t="str">
        <f aca="true">IF(AND(A1733="",B1733=""),"",IF(A1733="","Missing product",IF(B1733="","Missing material",IF(COUNTIF(ProductList,A1733)=0,"Product not in Products list",IF(COUNTIF(MaterialList,B1733)=0,"Material not in Materials list","OK")))))</f>
        <v/>
      </c>
      <c r="H1733" s="18" t="str">
        <f aca="false">IF(F1733="Active",A1733&amp;"|"&amp;COUNTIFS(A$2:A1733,A1733,F$2:F1733,"Active"),"")</f>
        <v/>
      </c>
      <c r="I1733" s="18" t="str">
        <f aca="false">IF(B1733="","",IF(SUMPRODUCT(MAX((A$1:A1732=A1733)*(B$1:B1732=B1733)*ROW(A$1:A1732)))=0,C1733&amp;"",IF(C1733="",INDEX(I$1:I1732,SUMPRODUCT(MAX((A$1:A1732=A1733)*(B$1:B1732=B1733)*ROW(A$1:A1732)))),IF(INDEX(I$1:I1732,SUMPRODUCT(MAX((A$1:A1732=A1733)*(B$1:B1732=B1733)*ROW(A$1:A1732))))="",C1733&amp;"",INDEX(I$1:I1732,SUMPRODUCT(MAX((A$1:A1732=A1733)*(B$1:B1732=B1733)*ROW(A$1:A1732))))&amp;"; "&amp;C1733))))</f>
        <v/>
      </c>
      <c r="J1733" s="18" t="str">
        <f aca="false">IF(A1733="","",A1733&amp;"|"&amp;COUNTIF(A$2:A1733,A1733))</f>
        <v/>
      </c>
      <c r="K1733" s="18" t="n">
        <f aca="false">IF(OR(A1733="",B1733=""),0,IF(COUNTIFS(A$2:A1733,A1733,B$2:B1733,B1733)=1,1,0))</f>
        <v>0</v>
      </c>
    </row>
    <row r="1734" customFormat="false" ht="15" hidden="false" customHeight="false" outlineLevel="0" collapsed="false">
      <c r="A1734" s="15"/>
      <c r="B1734" s="15"/>
      <c r="C1734" s="15"/>
      <c r="D1734" s="15"/>
      <c r="F1734" s="18" t="str">
        <f aca="false">IF(B1734="","",IFERROR(INDEX(Materials!$B$2:$B$301,MATCH(B1734,Materials!$A$2:$A$301,0)),""))</f>
        <v/>
      </c>
      <c r="G1734" s="18" t="str">
        <f aca="true">IF(AND(A1734="",B1734=""),"",IF(A1734="","Missing product",IF(B1734="","Missing material",IF(COUNTIF(ProductList,A1734)=0,"Product not in Products list",IF(COUNTIF(MaterialList,B1734)=0,"Material not in Materials list","OK")))))</f>
        <v/>
      </c>
      <c r="H1734" s="18" t="str">
        <f aca="false">IF(F1734="Active",A1734&amp;"|"&amp;COUNTIFS(A$2:A1734,A1734,F$2:F1734,"Active"),"")</f>
        <v/>
      </c>
      <c r="I1734" s="18" t="str">
        <f aca="false">IF(B1734="","",IF(SUMPRODUCT(MAX((A$1:A1733=A1734)*(B$1:B1733=B1734)*ROW(A$1:A1733)))=0,C1734&amp;"",IF(C1734="",INDEX(I$1:I1733,SUMPRODUCT(MAX((A$1:A1733=A1734)*(B$1:B1733=B1734)*ROW(A$1:A1733)))),IF(INDEX(I$1:I1733,SUMPRODUCT(MAX((A$1:A1733=A1734)*(B$1:B1733=B1734)*ROW(A$1:A1733))))="",C1734&amp;"",INDEX(I$1:I1733,SUMPRODUCT(MAX((A$1:A1733=A1734)*(B$1:B1733=B1734)*ROW(A$1:A1733))))&amp;"; "&amp;C1734))))</f>
        <v/>
      </c>
      <c r="J1734" s="18" t="str">
        <f aca="false">IF(A1734="","",A1734&amp;"|"&amp;COUNTIF(A$2:A1734,A1734))</f>
        <v/>
      </c>
      <c r="K1734" s="18" t="n">
        <f aca="false">IF(OR(A1734="",B1734=""),0,IF(COUNTIFS(A$2:A1734,A1734,B$2:B1734,B1734)=1,1,0))</f>
        <v>0</v>
      </c>
    </row>
    <row r="1735" customFormat="false" ht="15" hidden="false" customHeight="false" outlineLevel="0" collapsed="false">
      <c r="A1735" s="15"/>
      <c r="B1735" s="15"/>
      <c r="C1735" s="15"/>
      <c r="D1735" s="15"/>
      <c r="F1735" s="18" t="str">
        <f aca="false">IF(B1735="","",IFERROR(INDEX(Materials!$B$2:$B$301,MATCH(B1735,Materials!$A$2:$A$301,0)),""))</f>
        <v/>
      </c>
      <c r="G1735" s="18" t="str">
        <f aca="true">IF(AND(A1735="",B1735=""),"",IF(A1735="","Missing product",IF(B1735="","Missing material",IF(COUNTIF(ProductList,A1735)=0,"Product not in Products list",IF(COUNTIF(MaterialList,B1735)=0,"Material not in Materials list","OK")))))</f>
        <v/>
      </c>
      <c r="H1735" s="18" t="str">
        <f aca="false">IF(F1735="Active",A1735&amp;"|"&amp;COUNTIFS(A$2:A1735,A1735,F$2:F1735,"Active"),"")</f>
        <v/>
      </c>
      <c r="I1735" s="18" t="str">
        <f aca="false">IF(B1735="","",IF(SUMPRODUCT(MAX((A$1:A1734=A1735)*(B$1:B1734=B1735)*ROW(A$1:A1734)))=0,C1735&amp;"",IF(C1735="",INDEX(I$1:I1734,SUMPRODUCT(MAX((A$1:A1734=A1735)*(B$1:B1734=B1735)*ROW(A$1:A1734)))),IF(INDEX(I$1:I1734,SUMPRODUCT(MAX((A$1:A1734=A1735)*(B$1:B1734=B1735)*ROW(A$1:A1734))))="",C1735&amp;"",INDEX(I$1:I1734,SUMPRODUCT(MAX((A$1:A1734=A1735)*(B$1:B1734=B1735)*ROW(A$1:A1734))))&amp;"; "&amp;C1735))))</f>
        <v/>
      </c>
      <c r="J1735" s="18" t="str">
        <f aca="false">IF(A1735="","",A1735&amp;"|"&amp;COUNTIF(A$2:A1735,A1735))</f>
        <v/>
      </c>
      <c r="K1735" s="18" t="n">
        <f aca="false">IF(OR(A1735="",B1735=""),0,IF(COUNTIFS(A$2:A1735,A1735,B$2:B1735,B1735)=1,1,0))</f>
        <v>0</v>
      </c>
    </row>
    <row r="1736" customFormat="false" ht="15" hidden="false" customHeight="false" outlineLevel="0" collapsed="false">
      <c r="A1736" s="15"/>
      <c r="B1736" s="15"/>
      <c r="C1736" s="15"/>
      <c r="D1736" s="15"/>
      <c r="F1736" s="18" t="str">
        <f aca="false">IF(B1736="","",IFERROR(INDEX(Materials!$B$2:$B$301,MATCH(B1736,Materials!$A$2:$A$301,0)),""))</f>
        <v/>
      </c>
      <c r="G1736" s="18" t="str">
        <f aca="true">IF(AND(A1736="",B1736=""),"",IF(A1736="","Missing product",IF(B1736="","Missing material",IF(COUNTIF(ProductList,A1736)=0,"Product not in Products list",IF(COUNTIF(MaterialList,B1736)=0,"Material not in Materials list","OK")))))</f>
        <v/>
      </c>
      <c r="H1736" s="18" t="str">
        <f aca="false">IF(F1736="Active",A1736&amp;"|"&amp;COUNTIFS(A$2:A1736,A1736,F$2:F1736,"Active"),"")</f>
        <v/>
      </c>
      <c r="I1736" s="18" t="str">
        <f aca="false">IF(B1736="","",IF(SUMPRODUCT(MAX((A$1:A1735=A1736)*(B$1:B1735=B1736)*ROW(A$1:A1735)))=0,C1736&amp;"",IF(C1736="",INDEX(I$1:I1735,SUMPRODUCT(MAX((A$1:A1735=A1736)*(B$1:B1735=B1736)*ROW(A$1:A1735)))),IF(INDEX(I$1:I1735,SUMPRODUCT(MAX((A$1:A1735=A1736)*(B$1:B1735=B1736)*ROW(A$1:A1735))))="",C1736&amp;"",INDEX(I$1:I1735,SUMPRODUCT(MAX((A$1:A1735=A1736)*(B$1:B1735=B1736)*ROW(A$1:A1735))))&amp;"; "&amp;C1736))))</f>
        <v/>
      </c>
      <c r="J1736" s="18" t="str">
        <f aca="false">IF(A1736="","",A1736&amp;"|"&amp;COUNTIF(A$2:A1736,A1736))</f>
        <v/>
      </c>
      <c r="K1736" s="18" t="n">
        <f aca="false">IF(OR(A1736="",B1736=""),0,IF(COUNTIFS(A$2:A1736,A1736,B$2:B1736,B1736)=1,1,0))</f>
        <v>0</v>
      </c>
    </row>
    <row r="1737" customFormat="false" ht="15" hidden="false" customHeight="false" outlineLevel="0" collapsed="false">
      <c r="A1737" s="15"/>
      <c r="B1737" s="15"/>
      <c r="C1737" s="15"/>
      <c r="D1737" s="15"/>
      <c r="F1737" s="18" t="str">
        <f aca="false">IF(B1737="","",IFERROR(INDEX(Materials!$B$2:$B$301,MATCH(B1737,Materials!$A$2:$A$301,0)),""))</f>
        <v/>
      </c>
      <c r="G1737" s="18" t="str">
        <f aca="true">IF(AND(A1737="",B1737=""),"",IF(A1737="","Missing product",IF(B1737="","Missing material",IF(COUNTIF(ProductList,A1737)=0,"Product not in Products list",IF(COUNTIF(MaterialList,B1737)=0,"Material not in Materials list","OK")))))</f>
        <v/>
      </c>
      <c r="H1737" s="18" t="str">
        <f aca="false">IF(F1737="Active",A1737&amp;"|"&amp;COUNTIFS(A$2:A1737,A1737,F$2:F1737,"Active"),"")</f>
        <v/>
      </c>
      <c r="I1737" s="18" t="str">
        <f aca="false">IF(B1737="","",IF(SUMPRODUCT(MAX((A$1:A1736=A1737)*(B$1:B1736=B1737)*ROW(A$1:A1736)))=0,C1737&amp;"",IF(C1737="",INDEX(I$1:I1736,SUMPRODUCT(MAX((A$1:A1736=A1737)*(B$1:B1736=B1737)*ROW(A$1:A1736)))),IF(INDEX(I$1:I1736,SUMPRODUCT(MAX((A$1:A1736=A1737)*(B$1:B1736=B1737)*ROW(A$1:A1736))))="",C1737&amp;"",INDEX(I$1:I1736,SUMPRODUCT(MAX((A$1:A1736=A1737)*(B$1:B1736=B1737)*ROW(A$1:A1736))))&amp;"; "&amp;C1737))))</f>
        <v/>
      </c>
      <c r="J1737" s="18" t="str">
        <f aca="false">IF(A1737="","",A1737&amp;"|"&amp;COUNTIF(A$2:A1737,A1737))</f>
        <v/>
      </c>
      <c r="K1737" s="18" t="n">
        <f aca="false">IF(OR(A1737="",B1737=""),0,IF(COUNTIFS(A$2:A1737,A1737,B$2:B1737,B1737)=1,1,0))</f>
        <v>0</v>
      </c>
    </row>
    <row r="1738" customFormat="false" ht="15" hidden="false" customHeight="false" outlineLevel="0" collapsed="false">
      <c r="A1738" s="15"/>
      <c r="B1738" s="15"/>
      <c r="C1738" s="15"/>
      <c r="D1738" s="15"/>
      <c r="F1738" s="18" t="str">
        <f aca="false">IF(B1738="","",IFERROR(INDEX(Materials!$B$2:$B$301,MATCH(B1738,Materials!$A$2:$A$301,0)),""))</f>
        <v/>
      </c>
      <c r="G1738" s="18" t="str">
        <f aca="true">IF(AND(A1738="",B1738=""),"",IF(A1738="","Missing product",IF(B1738="","Missing material",IF(COUNTIF(ProductList,A1738)=0,"Product not in Products list",IF(COUNTIF(MaterialList,B1738)=0,"Material not in Materials list","OK")))))</f>
        <v/>
      </c>
      <c r="H1738" s="18" t="str">
        <f aca="false">IF(F1738="Active",A1738&amp;"|"&amp;COUNTIFS(A$2:A1738,A1738,F$2:F1738,"Active"),"")</f>
        <v/>
      </c>
      <c r="I1738" s="18" t="str">
        <f aca="false">IF(B1738="","",IF(SUMPRODUCT(MAX((A$1:A1737=A1738)*(B$1:B1737=B1738)*ROW(A$1:A1737)))=0,C1738&amp;"",IF(C1738="",INDEX(I$1:I1737,SUMPRODUCT(MAX((A$1:A1737=A1738)*(B$1:B1737=B1738)*ROW(A$1:A1737)))),IF(INDEX(I$1:I1737,SUMPRODUCT(MAX((A$1:A1737=A1738)*(B$1:B1737=B1738)*ROW(A$1:A1737))))="",C1738&amp;"",INDEX(I$1:I1737,SUMPRODUCT(MAX((A$1:A1737=A1738)*(B$1:B1737=B1738)*ROW(A$1:A1737))))&amp;"; "&amp;C1738))))</f>
        <v/>
      </c>
      <c r="J1738" s="18" t="str">
        <f aca="false">IF(A1738="","",A1738&amp;"|"&amp;COUNTIF(A$2:A1738,A1738))</f>
        <v/>
      </c>
      <c r="K1738" s="18" t="n">
        <f aca="false">IF(OR(A1738="",B1738=""),0,IF(COUNTIFS(A$2:A1738,A1738,B$2:B1738,B1738)=1,1,0))</f>
        <v>0</v>
      </c>
    </row>
    <row r="1739" customFormat="false" ht="15" hidden="false" customHeight="false" outlineLevel="0" collapsed="false">
      <c r="A1739" s="15"/>
      <c r="B1739" s="15"/>
      <c r="C1739" s="15"/>
      <c r="D1739" s="15"/>
      <c r="F1739" s="18" t="str">
        <f aca="false">IF(B1739="","",IFERROR(INDEX(Materials!$B$2:$B$301,MATCH(B1739,Materials!$A$2:$A$301,0)),""))</f>
        <v/>
      </c>
      <c r="G1739" s="18" t="str">
        <f aca="true">IF(AND(A1739="",B1739=""),"",IF(A1739="","Missing product",IF(B1739="","Missing material",IF(COUNTIF(ProductList,A1739)=0,"Product not in Products list",IF(COUNTIF(MaterialList,B1739)=0,"Material not in Materials list","OK")))))</f>
        <v/>
      </c>
      <c r="H1739" s="18" t="str">
        <f aca="false">IF(F1739="Active",A1739&amp;"|"&amp;COUNTIFS(A$2:A1739,A1739,F$2:F1739,"Active"),"")</f>
        <v/>
      </c>
      <c r="I1739" s="18" t="str">
        <f aca="false">IF(B1739="","",IF(SUMPRODUCT(MAX((A$1:A1738=A1739)*(B$1:B1738=B1739)*ROW(A$1:A1738)))=0,C1739&amp;"",IF(C1739="",INDEX(I$1:I1738,SUMPRODUCT(MAX((A$1:A1738=A1739)*(B$1:B1738=B1739)*ROW(A$1:A1738)))),IF(INDEX(I$1:I1738,SUMPRODUCT(MAX((A$1:A1738=A1739)*(B$1:B1738=B1739)*ROW(A$1:A1738))))="",C1739&amp;"",INDEX(I$1:I1738,SUMPRODUCT(MAX((A$1:A1738=A1739)*(B$1:B1738=B1739)*ROW(A$1:A1738))))&amp;"; "&amp;C1739))))</f>
        <v/>
      </c>
      <c r="J1739" s="18" t="str">
        <f aca="false">IF(A1739="","",A1739&amp;"|"&amp;COUNTIF(A$2:A1739,A1739))</f>
        <v/>
      </c>
      <c r="K1739" s="18" t="n">
        <f aca="false">IF(OR(A1739="",B1739=""),0,IF(COUNTIFS(A$2:A1739,A1739,B$2:B1739,B1739)=1,1,0))</f>
        <v>0</v>
      </c>
    </row>
    <row r="1740" customFormat="false" ht="15" hidden="false" customHeight="false" outlineLevel="0" collapsed="false">
      <c r="A1740" s="15"/>
      <c r="B1740" s="15"/>
      <c r="C1740" s="15"/>
      <c r="D1740" s="15"/>
      <c r="F1740" s="18" t="str">
        <f aca="false">IF(B1740="","",IFERROR(INDEX(Materials!$B$2:$B$301,MATCH(B1740,Materials!$A$2:$A$301,0)),""))</f>
        <v/>
      </c>
      <c r="G1740" s="18" t="str">
        <f aca="true">IF(AND(A1740="",B1740=""),"",IF(A1740="","Missing product",IF(B1740="","Missing material",IF(COUNTIF(ProductList,A1740)=0,"Product not in Products list",IF(COUNTIF(MaterialList,B1740)=0,"Material not in Materials list","OK")))))</f>
        <v/>
      </c>
      <c r="H1740" s="18" t="str">
        <f aca="false">IF(F1740="Active",A1740&amp;"|"&amp;COUNTIFS(A$2:A1740,A1740,F$2:F1740,"Active"),"")</f>
        <v/>
      </c>
      <c r="I1740" s="18" t="str">
        <f aca="false">IF(B1740="","",IF(SUMPRODUCT(MAX((A$1:A1739=A1740)*(B$1:B1739=B1740)*ROW(A$1:A1739)))=0,C1740&amp;"",IF(C1740="",INDEX(I$1:I1739,SUMPRODUCT(MAX((A$1:A1739=A1740)*(B$1:B1739=B1740)*ROW(A$1:A1739)))),IF(INDEX(I$1:I1739,SUMPRODUCT(MAX((A$1:A1739=A1740)*(B$1:B1739=B1740)*ROW(A$1:A1739))))="",C1740&amp;"",INDEX(I$1:I1739,SUMPRODUCT(MAX((A$1:A1739=A1740)*(B$1:B1739=B1740)*ROW(A$1:A1739))))&amp;"; "&amp;C1740))))</f>
        <v/>
      </c>
      <c r="J1740" s="18" t="str">
        <f aca="false">IF(A1740="","",A1740&amp;"|"&amp;COUNTIF(A$2:A1740,A1740))</f>
        <v/>
      </c>
      <c r="K1740" s="18" t="n">
        <f aca="false">IF(OR(A1740="",B1740=""),0,IF(COUNTIFS(A$2:A1740,A1740,B$2:B1740,B1740)=1,1,0))</f>
        <v>0</v>
      </c>
    </row>
    <row r="1741" customFormat="false" ht="15" hidden="false" customHeight="false" outlineLevel="0" collapsed="false">
      <c r="A1741" s="15"/>
      <c r="B1741" s="15"/>
      <c r="C1741" s="15"/>
      <c r="D1741" s="15"/>
      <c r="F1741" s="18" t="str">
        <f aca="false">IF(B1741="","",IFERROR(INDEX(Materials!$B$2:$B$301,MATCH(B1741,Materials!$A$2:$A$301,0)),""))</f>
        <v/>
      </c>
      <c r="G1741" s="18" t="str">
        <f aca="true">IF(AND(A1741="",B1741=""),"",IF(A1741="","Missing product",IF(B1741="","Missing material",IF(COUNTIF(ProductList,A1741)=0,"Product not in Products list",IF(COUNTIF(MaterialList,B1741)=0,"Material not in Materials list","OK")))))</f>
        <v/>
      </c>
      <c r="H1741" s="18" t="str">
        <f aca="false">IF(F1741="Active",A1741&amp;"|"&amp;COUNTIFS(A$2:A1741,A1741,F$2:F1741,"Active"),"")</f>
        <v/>
      </c>
      <c r="I1741" s="18" t="str">
        <f aca="false">IF(B1741="","",IF(SUMPRODUCT(MAX((A$1:A1740=A1741)*(B$1:B1740=B1741)*ROW(A$1:A1740)))=0,C1741&amp;"",IF(C1741="",INDEX(I$1:I1740,SUMPRODUCT(MAX((A$1:A1740=A1741)*(B$1:B1740=B1741)*ROW(A$1:A1740)))),IF(INDEX(I$1:I1740,SUMPRODUCT(MAX((A$1:A1740=A1741)*(B$1:B1740=B1741)*ROW(A$1:A1740))))="",C1741&amp;"",INDEX(I$1:I1740,SUMPRODUCT(MAX((A$1:A1740=A1741)*(B$1:B1740=B1741)*ROW(A$1:A1740))))&amp;"; "&amp;C1741))))</f>
        <v/>
      </c>
      <c r="J1741" s="18" t="str">
        <f aca="false">IF(A1741="","",A1741&amp;"|"&amp;COUNTIF(A$2:A1741,A1741))</f>
        <v/>
      </c>
      <c r="K1741" s="18" t="n">
        <f aca="false">IF(OR(A1741="",B1741=""),0,IF(COUNTIFS(A$2:A1741,A1741,B$2:B1741,B1741)=1,1,0))</f>
        <v>0</v>
      </c>
    </row>
    <row r="1742" customFormat="false" ht="15" hidden="false" customHeight="false" outlineLevel="0" collapsed="false">
      <c r="A1742" s="15"/>
      <c r="B1742" s="15"/>
      <c r="C1742" s="15"/>
      <c r="D1742" s="15"/>
      <c r="F1742" s="18" t="str">
        <f aca="false">IF(B1742="","",IFERROR(INDEX(Materials!$B$2:$B$301,MATCH(B1742,Materials!$A$2:$A$301,0)),""))</f>
        <v/>
      </c>
      <c r="G1742" s="18" t="str">
        <f aca="true">IF(AND(A1742="",B1742=""),"",IF(A1742="","Missing product",IF(B1742="","Missing material",IF(COUNTIF(ProductList,A1742)=0,"Product not in Products list",IF(COUNTIF(MaterialList,B1742)=0,"Material not in Materials list","OK")))))</f>
        <v/>
      </c>
      <c r="H1742" s="18" t="str">
        <f aca="false">IF(F1742="Active",A1742&amp;"|"&amp;COUNTIFS(A$2:A1742,A1742,F$2:F1742,"Active"),"")</f>
        <v/>
      </c>
      <c r="I1742" s="18" t="str">
        <f aca="false">IF(B1742="","",IF(SUMPRODUCT(MAX((A$1:A1741=A1742)*(B$1:B1741=B1742)*ROW(A$1:A1741)))=0,C1742&amp;"",IF(C1742="",INDEX(I$1:I1741,SUMPRODUCT(MAX((A$1:A1741=A1742)*(B$1:B1741=B1742)*ROW(A$1:A1741)))),IF(INDEX(I$1:I1741,SUMPRODUCT(MAX((A$1:A1741=A1742)*(B$1:B1741=B1742)*ROW(A$1:A1741))))="",C1742&amp;"",INDEX(I$1:I1741,SUMPRODUCT(MAX((A$1:A1741=A1742)*(B$1:B1741=B1742)*ROW(A$1:A1741))))&amp;"; "&amp;C1742))))</f>
        <v/>
      </c>
      <c r="J1742" s="18" t="str">
        <f aca="false">IF(A1742="","",A1742&amp;"|"&amp;COUNTIF(A$2:A1742,A1742))</f>
        <v/>
      </c>
      <c r="K1742" s="18" t="n">
        <f aca="false">IF(OR(A1742="",B1742=""),0,IF(COUNTIFS(A$2:A1742,A1742,B$2:B1742,B1742)=1,1,0))</f>
        <v>0</v>
      </c>
    </row>
    <row r="1743" customFormat="false" ht="15" hidden="false" customHeight="false" outlineLevel="0" collapsed="false">
      <c r="A1743" s="15"/>
      <c r="B1743" s="15"/>
      <c r="C1743" s="15"/>
      <c r="D1743" s="15"/>
      <c r="F1743" s="18" t="str">
        <f aca="false">IF(B1743="","",IFERROR(INDEX(Materials!$B$2:$B$301,MATCH(B1743,Materials!$A$2:$A$301,0)),""))</f>
        <v/>
      </c>
      <c r="G1743" s="18" t="str">
        <f aca="true">IF(AND(A1743="",B1743=""),"",IF(A1743="","Missing product",IF(B1743="","Missing material",IF(COUNTIF(ProductList,A1743)=0,"Product not in Products list",IF(COUNTIF(MaterialList,B1743)=0,"Material not in Materials list","OK")))))</f>
        <v/>
      </c>
      <c r="H1743" s="18" t="str">
        <f aca="false">IF(F1743="Active",A1743&amp;"|"&amp;COUNTIFS(A$2:A1743,A1743,F$2:F1743,"Active"),"")</f>
        <v/>
      </c>
      <c r="I1743" s="18" t="str">
        <f aca="false">IF(B1743="","",IF(SUMPRODUCT(MAX((A$1:A1742=A1743)*(B$1:B1742=B1743)*ROW(A$1:A1742)))=0,C1743&amp;"",IF(C1743="",INDEX(I$1:I1742,SUMPRODUCT(MAX((A$1:A1742=A1743)*(B$1:B1742=B1743)*ROW(A$1:A1742)))),IF(INDEX(I$1:I1742,SUMPRODUCT(MAX((A$1:A1742=A1743)*(B$1:B1742=B1743)*ROW(A$1:A1742))))="",C1743&amp;"",INDEX(I$1:I1742,SUMPRODUCT(MAX((A$1:A1742=A1743)*(B$1:B1742=B1743)*ROW(A$1:A1742))))&amp;"; "&amp;C1743))))</f>
        <v/>
      </c>
      <c r="J1743" s="18" t="str">
        <f aca="false">IF(A1743="","",A1743&amp;"|"&amp;COUNTIF(A$2:A1743,A1743))</f>
        <v/>
      </c>
      <c r="K1743" s="18" t="n">
        <f aca="false">IF(OR(A1743="",B1743=""),0,IF(COUNTIFS(A$2:A1743,A1743,B$2:B1743,B1743)=1,1,0))</f>
        <v>0</v>
      </c>
    </row>
    <row r="1744" customFormat="false" ht="15" hidden="false" customHeight="false" outlineLevel="0" collapsed="false">
      <c r="A1744" s="15"/>
      <c r="B1744" s="15"/>
      <c r="C1744" s="15"/>
      <c r="D1744" s="15"/>
      <c r="F1744" s="18" t="str">
        <f aca="false">IF(B1744="","",IFERROR(INDEX(Materials!$B$2:$B$301,MATCH(B1744,Materials!$A$2:$A$301,0)),""))</f>
        <v/>
      </c>
      <c r="G1744" s="18" t="str">
        <f aca="true">IF(AND(A1744="",B1744=""),"",IF(A1744="","Missing product",IF(B1744="","Missing material",IF(COUNTIF(ProductList,A1744)=0,"Product not in Products list",IF(COUNTIF(MaterialList,B1744)=0,"Material not in Materials list","OK")))))</f>
        <v/>
      </c>
      <c r="H1744" s="18" t="str">
        <f aca="false">IF(F1744="Active",A1744&amp;"|"&amp;COUNTIFS(A$2:A1744,A1744,F$2:F1744,"Active"),"")</f>
        <v/>
      </c>
      <c r="I1744" s="18" t="str">
        <f aca="false">IF(B1744="","",IF(SUMPRODUCT(MAX((A$1:A1743=A1744)*(B$1:B1743=B1744)*ROW(A$1:A1743)))=0,C1744&amp;"",IF(C1744="",INDEX(I$1:I1743,SUMPRODUCT(MAX((A$1:A1743=A1744)*(B$1:B1743=B1744)*ROW(A$1:A1743)))),IF(INDEX(I$1:I1743,SUMPRODUCT(MAX((A$1:A1743=A1744)*(B$1:B1743=B1744)*ROW(A$1:A1743))))="",C1744&amp;"",INDEX(I$1:I1743,SUMPRODUCT(MAX((A$1:A1743=A1744)*(B$1:B1743=B1744)*ROW(A$1:A1743))))&amp;"; "&amp;C1744))))</f>
        <v/>
      </c>
      <c r="J1744" s="18" t="str">
        <f aca="false">IF(A1744="","",A1744&amp;"|"&amp;COUNTIF(A$2:A1744,A1744))</f>
        <v/>
      </c>
      <c r="K1744" s="18" t="n">
        <f aca="false">IF(OR(A1744="",B1744=""),0,IF(COUNTIFS(A$2:A1744,A1744,B$2:B1744,B1744)=1,1,0))</f>
        <v>0</v>
      </c>
    </row>
    <row r="1745" customFormat="false" ht="15" hidden="false" customHeight="false" outlineLevel="0" collapsed="false">
      <c r="A1745" s="15"/>
      <c r="B1745" s="15"/>
      <c r="C1745" s="15"/>
      <c r="D1745" s="15"/>
      <c r="F1745" s="18" t="str">
        <f aca="false">IF(B1745="","",IFERROR(INDEX(Materials!$B$2:$B$301,MATCH(B1745,Materials!$A$2:$A$301,0)),""))</f>
        <v/>
      </c>
      <c r="G1745" s="18" t="str">
        <f aca="true">IF(AND(A1745="",B1745=""),"",IF(A1745="","Missing product",IF(B1745="","Missing material",IF(COUNTIF(ProductList,A1745)=0,"Product not in Products list",IF(COUNTIF(MaterialList,B1745)=0,"Material not in Materials list","OK")))))</f>
        <v/>
      </c>
      <c r="H1745" s="18" t="str">
        <f aca="false">IF(F1745="Active",A1745&amp;"|"&amp;COUNTIFS(A$2:A1745,A1745,F$2:F1745,"Active"),"")</f>
        <v/>
      </c>
      <c r="I1745" s="18" t="str">
        <f aca="false">IF(B1745="","",IF(SUMPRODUCT(MAX((A$1:A1744=A1745)*(B$1:B1744=B1745)*ROW(A$1:A1744)))=0,C1745&amp;"",IF(C1745="",INDEX(I$1:I1744,SUMPRODUCT(MAX((A$1:A1744=A1745)*(B$1:B1744=B1745)*ROW(A$1:A1744)))),IF(INDEX(I$1:I1744,SUMPRODUCT(MAX((A$1:A1744=A1745)*(B$1:B1744=B1745)*ROW(A$1:A1744))))="",C1745&amp;"",INDEX(I$1:I1744,SUMPRODUCT(MAX((A$1:A1744=A1745)*(B$1:B1744=B1745)*ROW(A$1:A1744))))&amp;"; "&amp;C1745))))</f>
        <v/>
      </c>
      <c r="J1745" s="18" t="str">
        <f aca="false">IF(A1745="","",A1745&amp;"|"&amp;COUNTIF(A$2:A1745,A1745))</f>
        <v/>
      </c>
      <c r="K1745" s="18" t="n">
        <f aca="false">IF(OR(A1745="",B1745=""),0,IF(COUNTIFS(A$2:A1745,A1745,B$2:B1745,B1745)=1,1,0))</f>
        <v>0</v>
      </c>
    </row>
    <row r="1746" customFormat="false" ht="15" hidden="false" customHeight="false" outlineLevel="0" collapsed="false">
      <c r="A1746" s="15"/>
      <c r="B1746" s="15"/>
      <c r="C1746" s="15"/>
      <c r="D1746" s="15"/>
      <c r="F1746" s="18" t="str">
        <f aca="false">IF(B1746="","",IFERROR(INDEX(Materials!$B$2:$B$301,MATCH(B1746,Materials!$A$2:$A$301,0)),""))</f>
        <v/>
      </c>
      <c r="G1746" s="18" t="str">
        <f aca="true">IF(AND(A1746="",B1746=""),"",IF(A1746="","Missing product",IF(B1746="","Missing material",IF(COUNTIF(ProductList,A1746)=0,"Product not in Products list",IF(COUNTIF(MaterialList,B1746)=0,"Material not in Materials list","OK")))))</f>
        <v/>
      </c>
      <c r="H1746" s="18" t="str">
        <f aca="false">IF(F1746="Active",A1746&amp;"|"&amp;COUNTIFS(A$2:A1746,A1746,F$2:F1746,"Active"),"")</f>
        <v/>
      </c>
      <c r="I1746" s="18" t="str">
        <f aca="false">IF(B1746="","",IF(SUMPRODUCT(MAX((A$1:A1745=A1746)*(B$1:B1745=B1746)*ROW(A$1:A1745)))=0,C1746&amp;"",IF(C1746="",INDEX(I$1:I1745,SUMPRODUCT(MAX((A$1:A1745=A1746)*(B$1:B1745=B1746)*ROW(A$1:A1745)))),IF(INDEX(I$1:I1745,SUMPRODUCT(MAX((A$1:A1745=A1746)*(B$1:B1745=B1746)*ROW(A$1:A1745))))="",C1746&amp;"",INDEX(I$1:I1745,SUMPRODUCT(MAX((A$1:A1745=A1746)*(B$1:B1745=B1746)*ROW(A$1:A1745))))&amp;"; "&amp;C1746))))</f>
        <v/>
      </c>
      <c r="J1746" s="18" t="str">
        <f aca="false">IF(A1746="","",A1746&amp;"|"&amp;COUNTIF(A$2:A1746,A1746))</f>
        <v/>
      </c>
      <c r="K1746" s="18" t="n">
        <f aca="false">IF(OR(A1746="",B1746=""),0,IF(COUNTIFS(A$2:A1746,A1746,B$2:B1746,B1746)=1,1,0))</f>
        <v>0</v>
      </c>
    </row>
    <row r="1747" customFormat="false" ht="15" hidden="false" customHeight="false" outlineLevel="0" collapsed="false">
      <c r="A1747" s="15"/>
      <c r="B1747" s="15"/>
      <c r="C1747" s="15"/>
      <c r="D1747" s="15"/>
      <c r="F1747" s="18" t="str">
        <f aca="false">IF(B1747="","",IFERROR(INDEX(Materials!$B$2:$B$301,MATCH(B1747,Materials!$A$2:$A$301,0)),""))</f>
        <v/>
      </c>
      <c r="G1747" s="18" t="str">
        <f aca="true">IF(AND(A1747="",B1747=""),"",IF(A1747="","Missing product",IF(B1747="","Missing material",IF(COUNTIF(ProductList,A1747)=0,"Product not in Products list",IF(COUNTIF(MaterialList,B1747)=0,"Material not in Materials list","OK")))))</f>
        <v/>
      </c>
      <c r="H1747" s="18" t="str">
        <f aca="false">IF(F1747="Active",A1747&amp;"|"&amp;COUNTIFS(A$2:A1747,A1747,F$2:F1747,"Active"),"")</f>
        <v/>
      </c>
      <c r="I1747" s="18" t="str">
        <f aca="false">IF(B1747="","",IF(SUMPRODUCT(MAX((A$1:A1746=A1747)*(B$1:B1746=B1747)*ROW(A$1:A1746)))=0,C1747&amp;"",IF(C1747="",INDEX(I$1:I1746,SUMPRODUCT(MAX((A$1:A1746=A1747)*(B$1:B1746=B1747)*ROW(A$1:A1746)))),IF(INDEX(I$1:I1746,SUMPRODUCT(MAX((A$1:A1746=A1747)*(B$1:B1746=B1747)*ROW(A$1:A1746))))="",C1747&amp;"",INDEX(I$1:I1746,SUMPRODUCT(MAX((A$1:A1746=A1747)*(B$1:B1746=B1747)*ROW(A$1:A1746))))&amp;"; "&amp;C1747))))</f>
        <v/>
      </c>
      <c r="J1747" s="18" t="str">
        <f aca="false">IF(A1747="","",A1747&amp;"|"&amp;COUNTIF(A$2:A1747,A1747))</f>
        <v/>
      </c>
      <c r="K1747" s="18" t="n">
        <f aca="false">IF(OR(A1747="",B1747=""),0,IF(COUNTIFS(A$2:A1747,A1747,B$2:B1747,B1747)=1,1,0))</f>
        <v>0</v>
      </c>
    </row>
    <row r="1748" customFormat="false" ht="15" hidden="false" customHeight="false" outlineLevel="0" collapsed="false">
      <c r="A1748" s="15"/>
      <c r="B1748" s="15"/>
      <c r="C1748" s="15"/>
      <c r="D1748" s="15"/>
      <c r="F1748" s="18" t="str">
        <f aca="false">IF(B1748="","",IFERROR(INDEX(Materials!$B$2:$B$301,MATCH(B1748,Materials!$A$2:$A$301,0)),""))</f>
        <v/>
      </c>
      <c r="G1748" s="18" t="str">
        <f aca="true">IF(AND(A1748="",B1748=""),"",IF(A1748="","Missing product",IF(B1748="","Missing material",IF(COUNTIF(ProductList,A1748)=0,"Product not in Products list",IF(COUNTIF(MaterialList,B1748)=0,"Material not in Materials list","OK")))))</f>
        <v/>
      </c>
      <c r="H1748" s="18" t="str">
        <f aca="false">IF(F1748="Active",A1748&amp;"|"&amp;COUNTIFS(A$2:A1748,A1748,F$2:F1748,"Active"),"")</f>
        <v/>
      </c>
      <c r="I1748" s="18" t="str">
        <f aca="false">IF(B1748="","",IF(SUMPRODUCT(MAX((A$1:A1747=A1748)*(B$1:B1747=B1748)*ROW(A$1:A1747)))=0,C1748&amp;"",IF(C1748="",INDEX(I$1:I1747,SUMPRODUCT(MAX((A$1:A1747=A1748)*(B$1:B1747=B1748)*ROW(A$1:A1747)))),IF(INDEX(I$1:I1747,SUMPRODUCT(MAX((A$1:A1747=A1748)*(B$1:B1747=B1748)*ROW(A$1:A1747))))="",C1748&amp;"",INDEX(I$1:I1747,SUMPRODUCT(MAX((A$1:A1747=A1748)*(B$1:B1747=B1748)*ROW(A$1:A1747))))&amp;"; "&amp;C1748))))</f>
        <v/>
      </c>
      <c r="J1748" s="18" t="str">
        <f aca="false">IF(A1748="","",A1748&amp;"|"&amp;COUNTIF(A$2:A1748,A1748))</f>
        <v/>
      </c>
      <c r="K1748" s="18" t="n">
        <f aca="false">IF(OR(A1748="",B1748=""),0,IF(COUNTIFS(A$2:A1748,A1748,B$2:B1748,B1748)=1,1,0))</f>
        <v>0</v>
      </c>
    </row>
    <row r="1749" customFormat="false" ht="15" hidden="false" customHeight="false" outlineLevel="0" collapsed="false">
      <c r="A1749" s="15"/>
      <c r="B1749" s="15"/>
      <c r="C1749" s="15"/>
      <c r="D1749" s="15"/>
      <c r="F1749" s="18" t="str">
        <f aca="false">IF(B1749="","",IFERROR(INDEX(Materials!$B$2:$B$301,MATCH(B1749,Materials!$A$2:$A$301,0)),""))</f>
        <v/>
      </c>
      <c r="G1749" s="18" t="str">
        <f aca="true">IF(AND(A1749="",B1749=""),"",IF(A1749="","Missing product",IF(B1749="","Missing material",IF(COUNTIF(ProductList,A1749)=0,"Product not in Products list",IF(COUNTIF(MaterialList,B1749)=0,"Material not in Materials list","OK")))))</f>
        <v/>
      </c>
      <c r="H1749" s="18" t="str">
        <f aca="false">IF(F1749="Active",A1749&amp;"|"&amp;COUNTIFS(A$2:A1749,A1749,F$2:F1749,"Active"),"")</f>
        <v/>
      </c>
      <c r="I1749" s="18" t="str">
        <f aca="false">IF(B1749="","",IF(SUMPRODUCT(MAX((A$1:A1748=A1749)*(B$1:B1748=B1749)*ROW(A$1:A1748)))=0,C1749&amp;"",IF(C1749="",INDEX(I$1:I1748,SUMPRODUCT(MAX((A$1:A1748=A1749)*(B$1:B1748=B1749)*ROW(A$1:A1748)))),IF(INDEX(I$1:I1748,SUMPRODUCT(MAX((A$1:A1748=A1749)*(B$1:B1748=B1749)*ROW(A$1:A1748))))="",C1749&amp;"",INDEX(I$1:I1748,SUMPRODUCT(MAX((A$1:A1748=A1749)*(B$1:B1748=B1749)*ROW(A$1:A1748))))&amp;"; "&amp;C1749))))</f>
        <v/>
      </c>
      <c r="J1749" s="18" t="str">
        <f aca="false">IF(A1749="","",A1749&amp;"|"&amp;COUNTIF(A$2:A1749,A1749))</f>
        <v/>
      </c>
      <c r="K1749" s="18" t="n">
        <f aca="false">IF(OR(A1749="",B1749=""),0,IF(COUNTIFS(A$2:A1749,A1749,B$2:B1749,B1749)=1,1,0))</f>
        <v>0</v>
      </c>
    </row>
    <row r="1750" customFormat="false" ht="15" hidden="false" customHeight="false" outlineLevel="0" collapsed="false">
      <c r="A1750" s="15"/>
      <c r="B1750" s="15"/>
      <c r="C1750" s="15"/>
      <c r="D1750" s="15"/>
      <c r="F1750" s="18" t="str">
        <f aca="false">IF(B1750="","",IFERROR(INDEX(Materials!$B$2:$B$301,MATCH(B1750,Materials!$A$2:$A$301,0)),""))</f>
        <v/>
      </c>
      <c r="G1750" s="18" t="str">
        <f aca="true">IF(AND(A1750="",B1750=""),"",IF(A1750="","Missing product",IF(B1750="","Missing material",IF(COUNTIF(ProductList,A1750)=0,"Product not in Products list",IF(COUNTIF(MaterialList,B1750)=0,"Material not in Materials list","OK")))))</f>
        <v/>
      </c>
      <c r="H1750" s="18" t="str">
        <f aca="false">IF(F1750="Active",A1750&amp;"|"&amp;COUNTIFS(A$2:A1750,A1750,F$2:F1750,"Active"),"")</f>
        <v/>
      </c>
      <c r="I1750" s="18" t="str">
        <f aca="false">IF(B1750="","",IF(SUMPRODUCT(MAX((A$1:A1749=A1750)*(B$1:B1749=B1750)*ROW(A$1:A1749)))=0,C1750&amp;"",IF(C1750="",INDEX(I$1:I1749,SUMPRODUCT(MAX((A$1:A1749=A1750)*(B$1:B1749=B1750)*ROW(A$1:A1749)))),IF(INDEX(I$1:I1749,SUMPRODUCT(MAX((A$1:A1749=A1750)*(B$1:B1749=B1750)*ROW(A$1:A1749))))="",C1750&amp;"",INDEX(I$1:I1749,SUMPRODUCT(MAX((A$1:A1749=A1750)*(B$1:B1749=B1750)*ROW(A$1:A1749))))&amp;"; "&amp;C1750))))</f>
        <v/>
      </c>
      <c r="J1750" s="18" t="str">
        <f aca="false">IF(A1750="","",A1750&amp;"|"&amp;COUNTIF(A$2:A1750,A1750))</f>
        <v/>
      </c>
      <c r="K1750" s="18" t="n">
        <f aca="false">IF(OR(A1750="",B1750=""),0,IF(COUNTIFS(A$2:A1750,A1750,B$2:B1750,B1750)=1,1,0))</f>
        <v>0</v>
      </c>
    </row>
    <row r="1751" customFormat="false" ht="15" hidden="false" customHeight="false" outlineLevel="0" collapsed="false">
      <c r="A1751" s="15"/>
      <c r="B1751" s="15"/>
      <c r="C1751" s="15"/>
      <c r="D1751" s="15"/>
      <c r="F1751" s="18" t="str">
        <f aca="false">IF(B1751="","",IFERROR(INDEX(Materials!$B$2:$B$301,MATCH(B1751,Materials!$A$2:$A$301,0)),""))</f>
        <v/>
      </c>
      <c r="G1751" s="18" t="str">
        <f aca="true">IF(AND(A1751="",B1751=""),"",IF(A1751="","Missing product",IF(B1751="","Missing material",IF(COUNTIF(ProductList,A1751)=0,"Product not in Products list",IF(COUNTIF(MaterialList,B1751)=0,"Material not in Materials list","OK")))))</f>
        <v/>
      </c>
      <c r="H1751" s="18" t="str">
        <f aca="false">IF(F1751="Active",A1751&amp;"|"&amp;COUNTIFS(A$2:A1751,A1751,F$2:F1751,"Active"),"")</f>
        <v/>
      </c>
      <c r="I1751" s="18" t="str">
        <f aca="false">IF(B1751="","",IF(SUMPRODUCT(MAX((A$1:A1750=A1751)*(B$1:B1750=B1751)*ROW(A$1:A1750)))=0,C1751&amp;"",IF(C1751="",INDEX(I$1:I1750,SUMPRODUCT(MAX((A$1:A1750=A1751)*(B$1:B1750=B1751)*ROW(A$1:A1750)))),IF(INDEX(I$1:I1750,SUMPRODUCT(MAX((A$1:A1750=A1751)*(B$1:B1750=B1751)*ROW(A$1:A1750))))="",C1751&amp;"",INDEX(I$1:I1750,SUMPRODUCT(MAX((A$1:A1750=A1751)*(B$1:B1750=B1751)*ROW(A$1:A1750))))&amp;"; "&amp;C1751))))</f>
        <v/>
      </c>
      <c r="J1751" s="18" t="str">
        <f aca="false">IF(A1751="","",A1751&amp;"|"&amp;COUNTIF(A$2:A1751,A1751))</f>
        <v/>
      </c>
      <c r="K1751" s="18" t="n">
        <f aca="false">IF(OR(A1751="",B1751=""),0,IF(COUNTIFS(A$2:A1751,A1751,B$2:B1751,B1751)=1,1,0))</f>
        <v>0</v>
      </c>
    </row>
    <row r="1752" customFormat="false" ht="15" hidden="false" customHeight="false" outlineLevel="0" collapsed="false">
      <c r="A1752" s="15"/>
      <c r="B1752" s="15"/>
      <c r="C1752" s="15"/>
      <c r="D1752" s="15"/>
      <c r="F1752" s="18" t="str">
        <f aca="false">IF(B1752="","",IFERROR(INDEX(Materials!$B$2:$B$301,MATCH(B1752,Materials!$A$2:$A$301,0)),""))</f>
        <v/>
      </c>
      <c r="G1752" s="18" t="str">
        <f aca="true">IF(AND(A1752="",B1752=""),"",IF(A1752="","Missing product",IF(B1752="","Missing material",IF(COUNTIF(ProductList,A1752)=0,"Product not in Products list",IF(COUNTIF(MaterialList,B1752)=0,"Material not in Materials list","OK")))))</f>
        <v/>
      </c>
      <c r="H1752" s="18" t="str">
        <f aca="false">IF(F1752="Active",A1752&amp;"|"&amp;COUNTIFS(A$2:A1752,A1752,F$2:F1752,"Active"),"")</f>
        <v/>
      </c>
      <c r="I1752" s="18" t="str">
        <f aca="false">IF(B1752="","",IF(SUMPRODUCT(MAX((A$1:A1751=A1752)*(B$1:B1751=B1752)*ROW(A$1:A1751)))=0,C1752&amp;"",IF(C1752="",INDEX(I$1:I1751,SUMPRODUCT(MAX((A$1:A1751=A1752)*(B$1:B1751=B1752)*ROW(A$1:A1751)))),IF(INDEX(I$1:I1751,SUMPRODUCT(MAX((A$1:A1751=A1752)*(B$1:B1751=B1752)*ROW(A$1:A1751))))="",C1752&amp;"",INDEX(I$1:I1751,SUMPRODUCT(MAX((A$1:A1751=A1752)*(B$1:B1751=B1752)*ROW(A$1:A1751))))&amp;"; "&amp;C1752))))</f>
        <v/>
      </c>
      <c r="J1752" s="18" t="str">
        <f aca="false">IF(A1752="","",A1752&amp;"|"&amp;COUNTIF(A$2:A1752,A1752))</f>
        <v/>
      </c>
      <c r="K1752" s="18" t="n">
        <f aca="false">IF(OR(A1752="",B1752=""),0,IF(COUNTIFS(A$2:A1752,A1752,B$2:B1752,B1752)=1,1,0))</f>
        <v>0</v>
      </c>
    </row>
    <row r="1753" customFormat="false" ht="15" hidden="false" customHeight="false" outlineLevel="0" collapsed="false">
      <c r="A1753" s="15"/>
      <c r="B1753" s="15"/>
      <c r="C1753" s="15"/>
      <c r="D1753" s="15"/>
      <c r="F1753" s="18" t="str">
        <f aca="false">IF(B1753="","",IFERROR(INDEX(Materials!$B$2:$B$301,MATCH(B1753,Materials!$A$2:$A$301,0)),""))</f>
        <v/>
      </c>
      <c r="G1753" s="18" t="str">
        <f aca="true">IF(AND(A1753="",B1753=""),"",IF(A1753="","Missing product",IF(B1753="","Missing material",IF(COUNTIF(ProductList,A1753)=0,"Product not in Products list",IF(COUNTIF(MaterialList,B1753)=0,"Material not in Materials list","OK")))))</f>
        <v/>
      </c>
      <c r="H1753" s="18" t="str">
        <f aca="false">IF(F1753="Active",A1753&amp;"|"&amp;COUNTIFS(A$2:A1753,A1753,F$2:F1753,"Active"),"")</f>
        <v/>
      </c>
      <c r="I1753" s="18" t="str">
        <f aca="false">IF(B1753="","",IF(SUMPRODUCT(MAX((A$1:A1752=A1753)*(B$1:B1752=B1753)*ROW(A$1:A1752)))=0,C1753&amp;"",IF(C1753="",INDEX(I$1:I1752,SUMPRODUCT(MAX((A$1:A1752=A1753)*(B$1:B1752=B1753)*ROW(A$1:A1752)))),IF(INDEX(I$1:I1752,SUMPRODUCT(MAX((A$1:A1752=A1753)*(B$1:B1752=B1753)*ROW(A$1:A1752))))="",C1753&amp;"",INDEX(I$1:I1752,SUMPRODUCT(MAX((A$1:A1752=A1753)*(B$1:B1752=B1753)*ROW(A$1:A1752))))&amp;"; "&amp;C1753))))</f>
        <v/>
      </c>
      <c r="J1753" s="18" t="str">
        <f aca="false">IF(A1753="","",A1753&amp;"|"&amp;COUNTIF(A$2:A1753,A1753))</f>
        <v/>
      </c>
      <c r="K1753" s="18" t="n">
        <f aca="false">IF(OR(A1753="",B1753=""),0,IF(COUNTIFS(A$2:A1753,A1753,B$2:B1753,B1753)=1,1,0))</f>
        <v>0</v>
      </c>
    </row>
    <row r="1754" customFormat="false" ht="15" hidden="false" customHeight="false" outlineLevel="0" collapsed="false">
      <c r="A1754" s="15"/>
      <c r="B1754" s="15"/>
      <c r="C1754" s="15"/>
      <c r="D1754" s="15"/>
      <c r="F1754" s="18" t="str">
        <f aca="false">IF(B1754="","",IFERROR(INDEX(Materials!$B$2:$B$301,MATCH(B1754,Materials!$A$2:$A$301,0)),""))</f>
        <v/>
      </c>
      <c r="G1754" s="18" t="str">
        <f aca="true">IF(AND(A1754="",B1754=""),"",IF(A1754="","Missing product",IF(B1754="","Missing material",IF(COUNTIF(ProductList,A1754)=0,"Product not in Products list",IF(COUNTIF(MaterialList,B1754)=0,"Material not in Materials list","OK")))))</f>
        <v/>
      </c>
      <c r="H1754" s="18" t="str">
        <f aca="false">IF(F1754="Active",A1754&amp;"|"&amp;COUNTIFS(A$2:A1754,A1754,F$2:F1754,"Active"),"")</f>
        <v/>
      </c>
      <c r="I1754" s="18" t="str">
        <f aca="false">IF(B1754="","",IF(SUMPRODUCT(MAX((A$1:A1753=A1754)*(B$1:B1753=B1754)*ROW(A$1:A1753)))=0,C1754&amp;"",IF(C1754="",INDEX(I$1:I1753,SUMPRODUCT(MAX((A$1:A1753=A1754)*(B$1:B1753=B1754)*ROW(A$1:A1753)))),IF(INDEX(I$1:I1753,SUMPRODUCT(MAX((A$1:A1753=A1754)*(B$1:B1753=B1754)*ROW(A$1:A1753))))="",C1754&amp;"",INDEX(I$1:I1753,SUMPRODUCT(MAX((A$1:A1753=A1754)*(B$1:B1753=B1754)*ROW(A$1:A1753))))&amp;"; "&amp;C1754))))</f>
        <v/>
      </c>
      <c r="J1754" s="18" t="str">
        <f aca="false">IF(A1754="","",A1754&amp;"|"&amp;COUNTIF(A$2:A1754,A1754))</f>
        <v/>
      </c>
      <c r="K1754" s="18" t="n">
        <f aca="false">IF(OR(A1754="",B1754=""),0,IF(COUNTIFS(A$2:A1754,A1754,B$2:B1754,B1754)=1,1,0))</f>
        <v>0</v>
      </c>
    </row>
    <row r="1755" customFormat="false" ht="15" hidden="false" customHeight="false" outlineLevel="0" collapsed="false">
      <c r="A1755" s="15"/>
      <c r="B1755" s="15"/>
      <c r="C1755" s="15"/>
      <c r="D1755" s="15"/>
      <c r="F1755" s="18" t="str">
        <f aca="false">IF(B1755="","",IFERROR(INDEX(Materials!$B$2:$B$301,MATCH(B1755,Materials!$A$2:$A$301,0)),""))</f>
        <v/>
      </c>
      <c r="G1755" s="18" t="str">
        <f aca="true">IF(AND(A1755="",B1755=""),"",IF(A1755="","Missing product",IF(B1755="","Missing material",IF(COUNTIF(ProductList,A1755)=0,"Product not in Products list",IF(COUNTIF(MaterialList,B1755)=0,"Material not in Materials list","OK")))))</f>
        <v/>
      </c>
      <c r="H1755" s="18" t="str">
        <f aca="false">IF(F1755="Active",A1755&amp;"|"&amp;COUNTIFS(A$2:A1755,A1755,F$2:F1755,"Active"),"")</f>
        <v/>
      </c>
      <c r="I1755" s="18" t="str">
        <f aca="false">IF(B1755="","",IF(SUMPRODUCT(MAX((A$1:A1754=A1755)*(B$1:B1754=B1755)*ROW(A$1:A1754)))=0,C1755&amp;"",IF(C1755="",INDEX(I$1:I1754,SUMPRODUCT(MAX((A$1:A1754=A1755)*(B$1:B1754=B1755)*ROW(A$1:A1754)))),IF(INDEX(I$1:I1754,SUMPRODUCT(MAX((A$1:A1754=A1755)*(B$1:B1754=B1755)*ROW(A$1:A1754))))="",C1755&amp;"",INDEX(I$1:I1754,SUMPRODUCT(MAX((A$1:A1754=A1755)*(B$1:B1754=B1755)*ROW(A$1:A1754))))&amp;"; "&amp;C1755))))</f>
        <v/>
      </c>
      <c r="J1755" s="18" t="str">
        <f aca="false">IF(A1755="","",A1755&amp;"|"&amp;COUNTIF(A$2:A1755,A1755))</f>
        <v/>
      </c>
      <c r="K1755" s="18" t="n">
        <f aca="false">IF(OR(A1755="",B1755=""),0,IF(COUNTIFS(A$2:A1755,A1755,B$2:B1755,B1755)=1,1,0))</f>
        <v>0</v>
      </c>
    </row>
    <row r="1756" customFormat="false" ht="15" hidden="false" customHeight="false" outlineLevel="0" collapsed="false">
      <c r="A1756" s="15"/>
      <c r="B1756" s="15"/>
      <c r="C1756" s="15"/>
      <c r="D1756" s="15"/>
      <c r="F1756" s="18" t="str">
        <f aca="false">IF(B1756="","",IFERROR(INDEX(Materials!$B$2:$B$301,MATCH(B1756,Materials!$A$2:$A$301,0)),""))</f>
        <v/>
      </c>
      <c r="G1756" s="18" t="str">
        <f aca="true">IF(AND(A1756="",B1756=""),"",IF(A1756="","Missing product",IF(B1756="","Missing material",IF(COUNTIF(ProductList,A1756)=0,"Product not in Products list",IF(COUNTIF(MaterialList,B1756)=0,"Material not in Materials list","OK")))))</f>
        <v/>
      </c>
      <c r="H1756" s="18" t="str">
        <f aca="false">IF(F1756="Active",A1756&amp;"|"&amp;COUNTIFS(A$2:A1756,A1756,F$2:F1756,"Active"),"")</f>
        <v/>
      </c>
      <c r="I1756" s="18" t="str">
        <f aca="false">IF(B1756="","",IF(SUMPRODUCT(MAX((A$1:A1755=A1756)*(B$1:B1755=B1756)*ROW(A$1:A1755)))=0,C1756&amp;"",IF(C1756="",INDEX(I$1:I1755,SUMPRODUCT(MAX((A$1:A1755=A1756)*(B$1:B1755=B1756)*ROW(A$1:A1755)))),IF(INDEX(I$1:I1755,SUMPRODUCT(MAX((A$1:A1755=A1756)*(B$1:B1755=B1756)*ROW(A$1:A1755))))="",C1756&amp;"",INDEX(I$1:I1755,SUMPRODUCT(MAX((A$1:A1755=A1756)*(B$1:B1755=B1756)*ROW(A$1:A1755))))&amp;"; "&amp;C1756))))</f>
        <v/>
      </c>
      <c r="J1756" s="18" t="str">
        <f aca="false">IF(A1756="","",A1756&amp;"|"&amp;COUNTIF(A$2:A1756,A1756))</f>
        <v/>
      </c>
      <c r="K1756" s="18" t="n">
        <f aca="false">IF(OR(A1756="",B1756=""),0,IF(COUNTIFS(A$2:A1756,A1756,B$2:B1756,B1756)=1,1,0))</f>
        <v>0</v>
      </c>
    </row>
    <row r="1757" customFormat="false" ht="15" hidden="false" customHeight="false" outlineLevel="0" collapsed="false">
      <c r="A1757" s="15"/>
      <c r="B1757" s="15"/>
      <c r="C1757" s="15"/>
      <c r="D1757" s="15"/>
      <c r="F1757" s="18" t="str">
        <f aca="false">IF(B1757="","",IFERROR(INDEX(Materials!$B$2:$B$301,MATCH(B1757,Materials!$A$2:$A$301,0)),""))</f>
        <v/>
      </c>
      <c r="G1757" s="18" t="str">
        <f aca="true">IF(AND(A1757="",B1757=""),"",IF(A1757="","Missing product",IF(B1757="","Missing material",IF(COUNTIF(ProductList,A1757)=0,"Product not in Products list",IF(COUNTIF(MaterialList,B1757)=0,"Material not in Materials list","OK")))))</f>
        <v/>
      </c>
      <c r="H1757" s="18" t="str">
        <f aca="false">IF(F1757="Active",A1757&amp;"|"&amp;COUNTIFS(A$2:A1757,A1757,F$2:F1757,"Active"),"")</f>
        <v/>
      </c>
      <c r="I1757" s="18" t="str">
        <f aca="false">IF(B1757="","",IF(SUMPRODUCT(MAX((A$1:A1756=A1757)*(B$1:B1756=B1757)*ROW(A$1:A1756)))=0,C1757&amp;"",IF(C1757="",INDEX(I$1:I1756,SUMPRODUCT(MAX((A$1:A1756=A1757)*(B$1:B1756=B1757)*ROW(A$1:A1756)))),IF(INDEX(I$1:I1756,SUMPRODUCT(MAX((A$1:A1756=A1757)*(B$1:B1756=B1757)*ROW(A$1:A1756))))="",C1757&amp;"",INDEX(I$1:I1756,SUMPRODUCT(MAX((A$1:A1756=A1757)*(B$1:B1756=B1757)*ROW(A$1:A1756))))&amp;"; "&amp;C1757))))</f>
        <v/>
      </c>
      <c r="J1757" s="18" t="str">
        <f aca="false">IF(A1757="","",A1757&amp;"|"&amp;COUNTIF(A$2:A1757,A1757))</f>
        <v/>
      </c>
      <c r="K1757" s="18" t="n">
        <f aca="false">IF(OR(A1757="",B1757=""),0,IF(COUNTIFS(A$2:A1757,A1757,B$2:B1757,B1757)=1,1,0))</f>
        <v>0</v>
      </c>
    </row>
    <row r="1758" customFormat="false" ht="15" hidden="false" customHeight="false" outlineLevel="0" collapsed="false">
      <c r="A1758" s="15"/>
      <c r="B1758" s="15"/>
      <c r="C1758" s="15"/>
      <c r="D1758" s="15"/>
      <c r="F1758" s="18" t="str">
        <f aca="false">IF(B1758="","",IFERROR(INDEX(Materials!$B$2:$B$301,MATCH(B1758,Materials!$A$2:$A$301,0)),""))</f>
        <v/>
      </c>
      <c r="G1758" s="18" t="str">
        <f aca="true">IF(AND(A1758="",B1758=""),"",IF(A1758="","Missing product",IF(B1758="","Missing material",IF(COUNTIF(ProductList,A1758)=0,"Product not in Products list",IF(COUNTIF(MaterialList,B1758)=0,"Material not in Materials list","OK")))))</f>
        <v/>
      </c>
      <c r="H1758" s="18" t="str">
        <f aca="false">IF(F1758="Active",A1758&amp;"|"&amp;COUNTIFS(A$2:A1758,A1758,F$2:F1758,"Active"),"")</f>
        <v/>
      </c>
      <c r="I1758" s="18" t="str">
        <f aca="false">IF(B1758="","",IF(SUMPRODUCT(MAX((A$1:A1757=A1758)*(B$1:B1757=B1758)*ROW(A$1:A1757)))=0,C1758&amp;"",IF(C1758="",INDEX(I$1:I1757,SUMPRODUCT(MAX((A$1:A1757=A1758)*(B$1:B1757=B1758)*ROW(A$1:A1757)))),IF(INDEX(I$1:I1757,SUMPRODUCT(MAX((A$1:A1757=A1758)*(B$1:B1757=B1758)*ROW(A$1:A1757))))="",C1758&amp;"",INDEX(I$1:I1757,SUMPRODUCT(MAX((A$1:A1757=A1758)*(B$1:B1757=B1758)*ROW(A$1:A1757))))&amp;"; "&amp;C1758))))</f>
        <v/>
      </c>
      <c r="J1758" s="18" t="str">
        <f aca="false">IF(A1758="","",A1758&amp;"|"&amp;COUNTIF(A$2:A1758,A1758))</f>
        <v/>
      </c>
      <c r="K1758" s="18" t="n">
        <f aca="false">IF(OR(A1758="",B1758=""),0,IF(COUNTIFS(A$2:A1758,A1758,B$2:B1758,B1758)=1,1,0))</f>
        <v>0</v>
      </c>
    </row>
    <row r="1759" customFormat="false" ht="15" hidden="false" customHeight="false" outlineLevel="0" collapsed="false">
      <c r="A1759" s="15"/>
      <c r="B1759" s="15"/>
      <c r="C1759" s="15"/>
      <c r="D1759" s="15"/>
      <c r="F1759" s="18" t="str">
        <f aca="false">IF(B1759="","",IFERROR(INDEX(Materials!$B$2:$B$301,MATCH(B1759,Materials!$A$2:$A$301,0)),""))</f>
        <v/>
      </c>
      <c r="G1759" s="18" t="str">
        <f aca="true">IF(AND(A1759="",B1759=""),"",IF(A1759="","Missing product",IF(B1759="","Missing material",IF(COUNTIF(ProductList,A1759)=0,"Product not in Products list",IF(COUNTIF(MaterialList,B1759)=0,"Material not in Materials list","OK")))))</f>
        <v/>
      </c>
      <c r="H1759" s="18" t="str">
        <f aca="false">IF(F1759="Active",A1759&amp;"|"&amp;COUNTIFS(A$2:A1759,A1759,F$2:F1759,"Active"),"")</f>
        <v/>
      </c>
      <c r="I1759" s="18" t="str">
        <f aca="false">IF(B1759="","",IF(SUMPRODUCT(MAX((A$1:A1758=A1759)*(B$1:B1758=B1759)*ROW(A$1:A1758)))=0,C1759&amp;"",IF(C1759="",INDEX(I$1:I1758,SUMPRODUCT(MAX((A$1:A1758=A1759)*(B$1:B1758=B1759)*ROW(A$1:A1758)))),IF(INDEX(I$1:I1758,SUMPRODUCT(MAX((A$1:A1758=A1759)*(B$1:B1758=B1759)*ROW(A$1:A1758))))="",C1759&amp;"",INDEX(I$1:I1758,SUMPRODUCT(MAX((A$1:A1758=A1759)*(B$1:B1758=B1759)*ROW(A$1:A1758))))&amp;"; "&amp;C1759))))</f>
        <v/>
      </c>
      <c r="J1759" s="18" t="str">
        <f aca="false">IF(A1759="","",A1759&amp;"|"&amp;COUNTIF(A$2:A1759,A1759))</f>
        <v/>
      </c>
      <c r="K1759" s="18" t="n">
        <f aca="false">IF(OR(A1759="",B1759=""),0,IF(COUNTIFS(A$2:A1759,A1759,B$2:B1759,B1759)=1,1,0))</f>
        <v>0</v>
      </c>
    </row>
    <row r="1760" customFormat="false" ht="15" hidden="false" customHeight="false" outlineLevel="0" collapsed="false">
      <c r="A1760" s="15"/>
      <c r="B1760" s="15"/>
      <c r="C1760" s="15"/>
      <c r="D1760" s="15"/>
      <c r="F1760" s="18" t="str">
        <f aca="false">IF(B1760="","",IFERROR(INDEX(Materials!$B$2:$B$301,MATCH(B1760,Materials!$A$2:$A$301,0)),""))</f>
        <v/>
      </c>
      <c r="G1760" s="18" t="str">
        <f aca="true">IF(AND(A1760="",B1760=""),"",IF(A1760="","Missing product",IF(B1760="","Missing material",IF(COUNTIF(ProductList,A1760)=0,"Product not in Products list",IF(COUNTIF(MaterialList,B1760)=0,"Material not in Materials list","OK")))))</f>
        <v/>
      </c>
      <c r="H1760" s="18" t="str">
        <f aca="false">IF(F1760="Active",A1760&amp;"|"&amp;COUNTIFS(A$2:A1760,A1760,F$2:F1760,"Active"),"")</f>
        <v/>
      </c>
      <c r="I1760" s="18" t="str">
        <f aca="false">IF(B1760="","",IF(SUMPRODUCT(MAX((A$1:A1759=A1760)*(B$1:B1759=B1760)*ROW(A$1:A1759)))=0,C1760&amp;"",IF(C1760="",INDEX(I$1:I1759,SUMPRODUCT(MAX((A$1:A1759=A1760)*(B$1:B1759=B1760)*ROW(A$1:A1759)))),IF(INDEX(I$1:I1759,SUMPRODUCT(MAX((A$1:A1759=A1760)*(B$1:B1759=B1760)*ROW(A$1:A1759))))="",C1760&amp;"",INDEX(I$1:I1759,SUMPRODUCT(MAX((A$1:A1759=A1760)*(B$1:B1759=B1760)*ROW(A$1:A1759))))&amp;"; "&amp;C1760))))</f>
        <v/>
      </c>
      <c r="J1760" s="18" t="str">
        <f aca="false">IF(A1760="","",A1760&amp;"|"&amp;COUNTIF(A$2:A1760,A1760))</f>
        <v/>
      </c>
      <c r="K1760" s="18" t="n">
        <f aca="false">IF(OR(A1760="",B1760=""),0,IF(COUNTIFS(A$2:A1760,A1760,B$2:B1760,B1760)=1,1,0))</f>
        <v>0</v>
      </c>
    </row>
    <row r="1761" customFormat="false" ht="15" hidden="false" customHeight="false" outlineLevel="0" collapsed="false">
      <c r="A1761" s="15"/>
      <c r="B1761" s="15"/>
      <c r="C1761" s="15"/>
      <c r="D1761" s="15"/>
      <c r="F1761" s="18" t="str">
        <f aca="false">IF(B1761="","",IFERROR(INDEX(Materials!$B$2:$B$301,MATCH(B1761,Materials!$A$2:$A$301,0)),""))</f>
        <v/>
      </c>
      <c r="G1761" s="18" t="str">
        <f aca="true">IF(AND(A1761="",B1761=""),"",IF(A1761="","Missing product",IF(B1761="","Missing material",IF(COUNTIF(ProductList,A1761)=0,"Product not in Products list",IF(COUNTIF(MaterialList,B1761)=0,"Material not in Materials list","OK")))))</f>
        <v/>
      </c>
      <c r="H1761" s="18" t="str">
        <f aca="false">IF(F1761="Active",A1761&amp;"|"&amp;COUNTIFS(A$2:A1761,A1761,F$2:F1761,"Active"),"")</f>
        <v/>
      </c>
      <c r="I1761" s="18" t="str">
        <f aca="false">IF(B1761="","",IF(SUMPRODUCT(MAX((A$1:A1760=A1761)*(B$1:B1760=B1761)*ROW(A$1:A1760)))=0,C1761&amp;"",IF(C1761="",INDEX(I$1:I1760,SUMPRODUCT(MAX((A$1:A1760=A1761)*(B$1:B1760=B1761)*ROW(A$1:A1760)))),IF(INDEX(I$1:I1760,SUMPRODUCT(MAX((A$1:A1760=A1761)*(B$1:B1760=B1761)*ROW(A$1:A1760))))="",C1761&amp;"",INDEX(I$1:I1760,SUMPRODUCT(MAX((A$1:A1760=A1761)*(B$1:B1760=B1761)*ROW(A$1:A1760))))&amp;"; "&amp;C1761))))</f>
        <v/>
      </c>
      <c r="J1761" s="18" t="str">
        <f aca="false">IF(A1761="","",A1761&amp;"|"&amp;COUNTIF(A$2:A1761,A1761))</f>
        <v/>
      </c>
      <c r="K1761" s="18" t="n">
        <f aca="false">IF(OR(A1761="",B1761=""),0,IF(COUNTIFS(A$2:A1761,A1761,B$2:B1761,B1761)=1,1,0))</f>
        <v>0</v>
      </c>
    </row>
    <row r="1762" customFormat="false" ht="15" hidden="false" customHeight="false" outlineLevel="0" collapsed="false">
      <c r="A1762" s="15"/>
      <c r="B1762" s="15"/>
      <c r="C1762" s="15"/>
      <c r="D1762" s="15"/>
      <c r="F1762" s="18" t="str">
        <f aca="false">IF(B1762="","",IFERROR(INDEX(Materials!$B$2:$B$301,MATCH(B1762,Materials!$A$2:$A$301,0)),""))</f>
        <v/>
      </c>
      <c r="G1762" s="18" t="str">
        <f aca="true">IF(AND(A1762="",B1762=""),"",IF(A1762="","Missing product",IF(B1762="","Missing material",IF(COUNTIF(ProductList,A1762)=0,"Product not in Products list",IF(COUNTIF(MaterialList,B1762)=0,"Material not in Materials list","OK")))))</f>
        <v/>
      </c>
      <c r="H1762" s="18" t="str">
        <f aca="false">IF(F1762="Active",A1762&amp;"|"&amp;COUNTIFS(A$2:A1762,A1762,F$2:F1762,"Active"),"")</f>
        <v/>
      </c>
      <c r="I1762" s="18" t="str">
        <f aca="false">IF(B1762="","",IF(SUMPRODUCT(MAX((A$1:A1761=A1762)*(B$1:B1761=B1762)*ROW(A$1:A1761)))=0,C1762&amp;"",IF(C1762="",INDEX(I$1:I1761,SUMPRODUCT(MAX((A$1:A1761=A1762)*(B$1:B1761=B1762)*ROW(A$1:A1761)))),IF(INDEX(I$1:I1761,SUMPRODUCT(MAX((A$1:A1761=A1762)*(B$1:B1761=B1762)*ROW(A$1:A1761))))="",C1762&amp;"",INDEX(I$1:I1761,SUMPRODUCT(MAX((A$1:A1761=A1762)*(B$1:B1761=B1762)*ROW(A$1:A1761))))&amp;"; "&amp;C1762))))</f>
        <v/>
      </c>
      <c r="J1762" s="18" t="str">
        <f aca="false">IF(A1762="","",A1762&amp;"|"&amp;COUNTIF(A$2:A1762,A1762))</f>
        <v/>
      </c>
      <c r="K1762" s="18" t="n">
        <f aca="false">IF(OR(A1762="",B1762=""),0,IF(COUNTIFS(A$2:A1762,A1762,B$2:B1762,B1762)=1,1,0))</f>
        <v>0</v>
      </c>
    </row>
    <row r="1763" customFormat="false" ht="15" hidden="false" customHeight="false" outlineLevel="0" collapsed="false">
      <c r="A1763" s="15"/>
      <c r="B1763" s="15"/>
      <c r="C1763" s="15"/>
      <c r="D1763" s="15"/>
      <c r="F1763" s="18" t="str">
        <f aca="false">IF(B1763="","",IFERROR(INDEX(Materials!$B$2:$B$301,MATCH(B1763,Materials!$A$2:$A$301,0)),""))</f>
        <v/>
      </c>
      <c r="G1763" s="18" t="str">
        <f aca="true">IF(AND(A1763="",B1763=""),"",IF(A1763="","Missing product",IF(B1763="","Missing material",IF(COUNTIF(ProductList,A1763)=0,"Product not in Products list",IF(COUNTIF(MaterialList,B1763)=0,"Material not in Materials list","OK")))))</f>
        <v/>
      </c>
      <c r="H1763" s="18" t="str">
        <f aca="false">IF(F1763="Active",A1763&amp;"|"&amp;COUNTIFS(A$2:A1763,A1763,F$2:F1763,"Active"),"")</f>
        <v/>
      </c>
      <c r="I1763" s="18" t="str">
        <f aca="false">IF(B1763="","",IF(SUMPRODUCT(MAX((A$1:A1762=A1763)*(B$1:B1762=B1763)*ROW(A$1:A1762)))=0,C1763&amp;"",IF(C1763="",INDEX(I$1:I1762,SUMPRODUCT(MAX((A$1:A1762=A1763)*(B$1:B1762=B1763)*ROW(A$1:A1762)))),IF(INDEX(I$1:I1762,SUMPRODUCT(MAX((A$1:A1762=A1763)*(B$1:B1762=B1763)*ROW(A$1:A1762))))="",C1763&amp;"",INDEX(I$1:I1762,SUMPRODUCT(MAX((A$1:A1762=A1763)*(B$1:B1762=B1763)*ROW(A$1:A1762))))&amp;"; "&amp;C1763))))</f>
        <v/>
      </c>
      <c r="J1763" s="18" t="str">
        <f aca="false">IF(A1763="","",A1763&amp;"|"&amp;COUNTIF(A$2:A1763,A1763))</f>
        <v/>
      </c>
      <c r="K1763" s="18" t="n">
        <f aca="false">IF(OR(A1763="",B1763=""),0,IF(COUNTIFS(A$2:A1763,A1763,B$2:B1763,B1763)=1,1,0))</f>
        <v>0</v>
      </c>
    </row>
    <row r="1764" customFormat="false" ht="15" hidden="false" customHeight="false" outlineLevel="0" collapsed="false">
      <c r="A1764" s="15"/>
      <c r="B1764" s="15"/>
      <c r="C1764" s="15"/>
      <c r="D1764" s="15"/>
      <c r="F1764" s="18" t="str">
        <f aca="false">IF(B1764="","",IFERROR(INDEX(Materials!$B$2:$B$301,MATCH(B1764,Materials!$A$2:$A$301,0)),""))</f>
        <v/>
      </c>
      <c r="G1764" s="18" t="str">
        <f aca="true">IF(AND(A1764="",B1764=""),"",IF(A1764="","Missing product",IF(B1764="","Missing material",IF(COUNTIF(ProductList,A1764)=0,"Product not in Products list",IF(COUNTIF(MaterialList,B1764)=0,"Material not in Materials list","OK")))))</f>
        <v/>
      </c>
      <c r="H1764" s="18" t="str">
        <f aca="false">IF(F1764="Active",A1764&amp;"|"&amp;COUNTIFS(A$2:A1764,A1764,F$2:F1764,"Active"),"")</f>
        <v/>
      </c>
      <c r="I1764" s="18" t="str">
        <f aca="false">IF(B1764="","",IF(SUMPRODUCT(MAX((A$1:A1763=A1764)*(B$1:B1763=B1764)*ROW(A$1:A1763)))=0,C1764&amp;"",IF(C1764="",INDEX(I$1:I1763,SUMPRODUCT(MAX((A$1:A1763=A1764)*(B$1:B1763=B1764)*ROW(A$1:A1763)))),IF(INDEX(I$1:I1763,SUMPRODUCT(MAX((A$1:A1763=A1764)*(B$1:B1763=B1764)*ROW(A$1:A1763))))="",C1764&amp;"",INDEX(I$1:I1763,SUMPRODUCT(MAX((A$1:A1763=A1764)*(B$1:B1763=B1764)*ROW(A$1:A1763))))&amp;"; "&amp;C1764))))</f>
        <v/>
      </c>
      <c r="J1764" s="18" t="str">
        <f aca="false">IF(A1764="","",A1764&amp;"|"&amp;COUNTIF(A$2:A1764,A1764))</f>
        <v/>
      </c>
      <c r="K1764" s="18" t="n">
        <f aca="false">IF(OR(A1764="",B1764=""),0,IF(COUNTIFS(A$2:A1764,A1764,B$2:B1764,B1764)=1,1,0))</f>
        <v>0</v>
      </c>
    </row>
    <row r="1765" customFormat="false" ht="15" hidden="false" customHeight="false" outlineLevel="0" collapsed="false">
      <c r="A1765" s="15"/>
      <c r="B1765" s="15"/>
      <c r="C1765" s="15"/>
      <c r="D1765" s="15"/>
      <c r="F1765" s="18" t="str">
        <f aca="false">IF(B1765="","",IFERROR(INDEX(Materials!$B$2:$B$301,MATCH(B1765,Materials!$A$2:$A$301,0)),""))</f>
        <v/>
      </c>
      <c r="G1765" s="18" t="str">
        <f aca="true">IF(AND(A1765="",B1765=""),"",IF(A1765="","Missing product",IF(B1765="","Missing material",IF(COUNTIF(ProductList,A1765)=0,"Product not in Products list",IF(COUNTIF(MaterialList,B1765)=0,"Material not in Materials list","OK")))))</f>
        <v/>
      </c>
      <c r="H1765" s="18" t="str">
        <f aca="false">IF(F1765="Active",A1765&amp;"|"&amp;COUNTIFS(A$2:A1765,A1765,F$2:F1765,"Active"),"")</f>
        <v/>
      </c>
      <c r="I1765" s="18" t="str">
        <f aca="false">IF(B1765="","",IF(SUMPRODUCT(MAX((A$1:A1764=A1765)*(B$1:B1764=B1765)*ROW(A$1:A1764)))=0,C1765&amp;"",IF(C1765="",INDEX(I$1:I1764,SUMPRODUCT(MAX((A$1:A1764=A1765)*(B$1:B1764=B1765)*ROW(A$1:A1764)))),IF(INDEX(I$1:I1764,SUMPRODUCT(MAX((A$1:A1764=A1765)*(B$1:B1764=B1765)*ROW(A$1:A1764))))="",C1765&amp;"",INDEX(I$1:I1764,SUMPRODUCT(MAX((A$1:A1764=A1765)*(B$1:B1764=B1765)*ROW(A$1:A1764))))&amp;"; "&amp;C1765))))</f>
        <v/>
      </c>
      <c r="J1765" s="18" t="str">
        <f aca="false">IF(A1765="","",A1765&amp;"|"&amp;COUNTIF(A$2:A1765,A1765))</f>
        <v/>
      </c>
      <c r="K1765" s="18" t="n">
        <f aca="false">IF(OR(A1765="",B1765=""),0,IF(COUNTIFS(A$2:A1765,A1765,B$2:B1765,B1765)=1,1,0))</f>
        <v>0</v>
      </c>
    </row>
    <row r="1766" customFormat="false" ht="15" hidden="false" customHeight="false" outlineLevel="0" collapsed="false">
      <c r="A1766" s="15"/>
      <c r="B1766" s="15"/>
      <c r="C1766" s="15"/>
      <c r="D1766" s="15"/>
      <c r="F1766" s="18" t="str">
        <f aca="false">IF(B1766="","",IFERROR(INDEX(Materials!$B$2:$B$301,MATCH(B1766,Materials!$A$2:$A$301,0)),""))</f>
        <v/>
      </c>
      <c r="G1766" s="18" t="str">
        <f aca="true">IF(AND(A1766="",B1766=""),"",IF(A1766="","Missing product",IF(B1766="","Missing material",IF(COUNTIF(ProductList,A1766)=0,"Product not in Products list",IF(COUNTIF(MaterialList,B1766)=0,"Material not in Materials list","OK")))))</f>
        <v/>
      </c>
      <c r="H1766" s="18" t="str">
        <f aca="false">IF(F1766="Active",A1766&amp;"|"&amp;COUNTIFS(A$2:A1766,A1766,F$2:F1766,"Active"),"")</f>
        <v/>
      </c>
      <c r="I1766" s="18" t="str">
        <f aca="false">IF(B1766="","",IF(SUMPRODUCT(MAX((A$1:A1765=A1766)*(B$1:B1765=B1766)*ROW(A$1:A1765)))=0,C1766&amp;"",IF(C1766="",INDEX(I$1:I1765,SUMPRODUCT(MAX((A$1:A1765=A1766)*(B$1:B1765=B1766)*ROW(A$1:A1765)))),IF(INDEX(I$1:I1765,SUMPRODUCT(MAX((A$1:A1765=A1766)*(B$1:B1765=B1766)*ROW(A$1:A1765))))="",C1766&amp;"",INDEX(I$1:I1765,SUMPRODUCT(MAX((A$1:A1765=A1766)*(B$1:B1765=B1766)*ROW(A$1:A1765))))&amp;"; "&amp;C1766))))</f>
        <v/>
      </c>
      <c r="J1766" s="18" t="str">
        <f aca="false">IF(A1766="","",A1766&amp;"|"&amp;COUNTIF(A$2:A1766,A1766))</f>
        <v/>
      </c>
      <c r="K1766" s="18" t="n">
        <f aca="false">IF(OR(A1766="",B1766=""),0,IF(COUNTIFS(A$2:A1766,A1766,B$2:B1766,B1766)=1,1,0))</f>
        <v>0</v>
      </c>
    </row>
    <row r="1767" customFormat="false" ht="15" hidden="false" customHeight="false" outlineLevel="0" collapsed="false">
      <c r="A1767" s="15"/>
      <c r="B1767" s="15"/>
      <c r="C1767" s="15"/>
      <c r="D1767" s="15"/>
      <c r="F1767" s="18" t="str">
        <f aca="false">IF(B1767="","",IFERROR(INDEX(Materials!$B$2:$B$301,MATCH(B1767,Materials!$A$2:$A$301,0)),""))</f>
        <v/>
      </c>
      <c r="G1767" s="18" t="str">
        <f aca="true">IF(AND(A1767="",B1767=""),"",IF(A1767="","Missing product",IF(B1767="","Missing material",IF(COUNTIF(ProductList,A1767)=0,"Product not in Products list",IF(COUNTIF(MaterialList,B1767)=0,"Material not in Materials list","OK")))))</f>
        <v/>
      </c>
      <c r="H1767" s="18" t="str">
        <f aca="false">IF(F1767="Active",A1767&amp;"|"&amp;COUNTIFS(A$2:A1767,A1767,F$2:F1767,"Active"),"")</f>
        <v/>
      </c>
      <c r="I1767" s="18" t="str">
        <f aca="false">IF(B1767="","",IF(SUMPRODUCT(MAX((A$1:A1766=A1767)*(B$1:B1766=B1767)*ROW(A$1:A1766)))=0,C1767&amp;"",IF(C1767="",INDEX(I$1:I1766,SUMPRODUCT(MAX((A$1:A1766=A1767)*(B$1:B1766=B1767)*ROW(A$1:A1766)))),IF(INDEX(I$1:I1766,SUMPRODUCT(MAX((A$1:A1766=A1767)*(B$1:B1766=B1767)*ROW(A$1:A1766))))="",C1767&amp;"",INDEX(I$1:I1766,SUMPRODUCT(MAX((A$1:A1766=A1767)*(B$1:B1766=B1767)*ROW(A$1:A1766))))&amp;"; "&amp;C1767))))</f>
        <v/>
      </c>
      <c r="J1767" s="18" t="str">
        <f aca="false">IF(A1767="","",A1767&amp;"|"&amp;COUNTIF(A$2:A1767,A1767))</f>
        <v/>
      </c>
      <c r="K1767" s="18" t="n">
        <f aca="false">IF(OR(A1767="",B1767=""),0,IF(COUNTIFS(A$2:A1767,A1767,B$2:B1767,B1767)=1,1,0))</f>
        <v>0</v>
      </c>
    </row>
    <row r="1768" customFormat="false" ht="15" hidden="false" customHeight="false" outlineLevel="0" collapsed="false">
      <c r="A1768" s="15"/>
      <c r="B1768" s="15"/>
      <c r="C1768" s="15"/>
      <c r="D1768" s="15"/>
      <c r="F1768" s="18" t="str">
        <f aca="false">IF(B1768="","",IFERROR(INDEX(Materials!$B$2:$B$301,MATCH(B1768,Materials!$A$2:$A$301,0)),""))</f>
        <v/>
      </c>
      <c r="G1768" s="18" t="str">
        <f aca="true">IF(AND(A1768="",B1768=""),"",IF(A1768="","Missing product",IF(B1768="","Missing material",IF(COUNTIF(ProductList,A1768)=0,"Product not in Products list",IF(COUNTIF(MaterialList,B1768)=0,"Material not in Materials list","OK")))))</f>
        <v/>
      </c>
      <c r="H1768" s="18" t="str">
        <f aca="false">IF(F1768="Active",A1768&amp;"|"&amp;COUNTIFS(A$2:A1768,A1768,F$2:F1768,"Active"),"")</f>
        <v/>
      </c>
      <c r="I1768" s="18" t="str">
        <f aca="false">IF(B1768="","",IF(SUMPRODUCT(MAX((A$1:A1767=A1768)*(B$1:B1767=B1768)*ROW(A$1:A1767)))=0,C1768&amp;"",IF(C1768="",INDEX(I$1:I1767,SUMPRODUCT(MAX((A$1:A1767=A1768)*(B$1:B1767=B1768)*ROW(A$1:A1767)))),IF(INDEX(I$1:I1767,SUMPRODUCT(MAX((A$1:A1767=A1768)*(B$1:B1767=B1768)*ROW(A$1:A1767))))="",C1768&amp;"",INDEX(I$1:I1767,SUMPRODUCT(MAX((A$1:A1767=A1768)*(B$1:B1767=B1768)*ROW(A$1:A1767))))&amp;"; "&amp;C1768))))</f>
        <v/>
      </c>
      <c r="J1768" s="18" t="str">
        <f aca="false">IF(A1768="","",A1768&amp;"|"&amp;COUNTIF(A$2:A1768,A1768))</f>
        <v/>
      </c>
      <c r="K1768" s="18" t="n">
        <f aca="false">IF(OR(A1768="",B1768=""),0,IF(COUNTIFS(A$2:A1768,A1768,B$2:B1768,B1768)=1,1,0))</f>
        <v>0</v>
      </c>
    </row>
    <row r="1769" customFormat="false" ht="15" hidden="false" customHeight="false" outlineLevel="0" collapsed="false">
      <c r="A1769" s="15"/>
      <c r="B1769" s="15"/>
      <c r="C1769" s="15"/>
      <c r="D1769" s="15"/>
      <c r="F1769" s="18" t="str">
        <f aca="false">IF(B1769="","",IFERROR(INDEX(Materials!$B$2:$B$301,MATCH(B1769,Materials!$A$2:$A$301,0)),""))</f>
        <v/>
      </c>
      <c r="G1769" s="18" t="str">
        <f aca="true">IF(AND(A1769="",B1769=""),"",IF(A1769="","Missing product",IF(B1769="","Missing material",IF(COUNTIF(ProductList,A1769)=0,"Product not in Products list",IF(COUNTIF(MaterialList,B1769)=0,"Material not in Materials list","OK")))))</f>
        <v/>
      </c>
      <c r="H1769" s="18" t="str">
        <f aca="false">IF(F1769="Active",A1769&amp;"|"&amp;COUNTIFS(A$2:A1769,A1769,F$2:F1769,"Active"),"")</f>
        <v/>
      </c>
      <c r="I1769" s="18" t="str">
        <f aca="false">IF(B1769="","",IF(SUMPRODUCT(MAX((A$1:A1768=A1769)*(B$1:B1768=B1769)*ROW(A$1:A1768)))=0,C1769&amp;"",IF(C1769="",INDEX(I$1:I1768,SUMPRODUCT(MAX((A$1:A1768=A1769)*(B$1:B1768=B1769)*ROW(A$1:A1768)))),IF(INDEX(I$1:I1768,SUMPRODUCT(MAX((A$1:A1768=A1769)*(B$1:B1768=B1769)*ROW(A$1:A1768))))="",C1769&amp;"",INDEX(I$1:I1768,SUMPRODUCT(MAX((A$1:A1768=A1769)*(B$1:B1768=B1769)*ROW(A$1:A1768))))&amp;"; "&amp;C1769))))</f>
        <v/>
      </c>
      <c r="J1769" s="18" t="str">
        <f aca="false">IF(A1769="","",A1769&amp;"|"&amp;COUNTIF(A$2:A1769,A1769))</f>
        <v/>
      </c>
      <c r="K1769" s="18" t="n">
        <f aca="false">IF(OR(A1769="",B1769=""),0,IF(COUNTIFS(A$2:A1769,A1769,B$2:B1769,B1769)=1,1,0))</f>
        <v>0</v>
      </c>
    </row>
    <row r="1770" customFormat="false" ht="15" hidden="false" customHeight="false" outlineLevel="0" collapsed="false">
      <c r="A1770" s="15"/>
      <c r="B1770" s="15"/>
      <c r="C1770" s="15"/>
      <c r="D1770" s="15"/>
      <c r="F1770" s="18" t="str">
        <f aca="false">IF(B1770="","",IFERROR(INDEX(Materials!$B$2:$B$301,MATCH(B1770,Materials!$A$2:$A$301,0)),""))</f>
        <v/>
      </c>
      <c r="G1770" s="18" t="str">
        <f aca="true">IF(AND(A1770="",B1770=""),"",IF(A1770="","Missing product",IF(B1770="","Missing material",IF(COUNTIF(ProductList,A1770)=0,"Product not in Products list",IF(COUNTIF(MaterialList,B1770)=0,"Material not in Materials list","OK")))))</f>
        <v/>
      </c>
      <c r="H1770" s="18" t="str">
        <f aca="false">IF(F1770="Active",A1770&amp;"|"&amp;COUNTIFS(A$2:A1770,A1770,F$2:F1770,"Active"),"")</f>
        <v/>
      </c>
      <c r="I1770" s="18" t="str">
        <f aca="false">IF(B1770="","",IF(SUMPRODUCT(MAX((A$1:A1769=A1770)*(B$1:B1769=B1770)*ROW(A$1:A1769)))=0,C1770&amp;"",IF(C1770="",INDEX(I$1:I1769,SUMPRODUCT(MAX((A$1:A1769=A1770)*(B$1:B1769=B1770)*ROW(A$1:A1769)))),IF(INDEX(I$1:I1769,SUMPRODUCT(MAX((A$1:A1769=A1770)*(B$1:B1769=B1770)*ROW(A$1:A1769))))="",C1770&amp;"",INDEX(I$1:I1769,SUMPRODUCT(MAX((A$1:A1769=A1770)*(B$1:B1769=B1770)*ROW(A$1:A1769))))&amp;"; "&amp;C1770))))</f>
        <v/>
      </c>
      <c r="J1770" s="18" t="str">
        <f aca="false">IF(A1770="","",A1770&amp;"|"&amp;COUNTIF(A$2:A1770,A1770))</f>
        <v/>
      </c>
      <c r="K1770" s="18" t="n">
        <f aca="false">IF(OR(A1770="",B1770=""),0,IF(COUNTIFS(A$2:A1770,A1770,B$2:B1770,B1770)=1,1,0))</f>
        <v>0</v>
      </c>
    </row>
    <row r="1771" customFormat="false" ht="15" hidden="false" customHeight="false" outlineLevel="0" collapsed="false">
      <c r="A1771" s="15"/>
      <c r="B1771" s="15"/>
      <c r="C1771" s="15"/>
      <c r="D1771" s="15"/>
      <c r="F1771" s="18" t="str">
        <f aca="false">IF(B1771="","",IFERROR(INDEX(Materials!$B$2:$B$301,MATCH(B1771,Materials!$A$2:$A$301,0)),""))</f>
        <v/>
      </c>
      <c r="G1771" s="18" t="str">
        <f aca="true">IF(AND(A1771="",B1771=""),"",IF(A1771="","Missing product",IF(B1771="","Missing material",IF(COUNTIF(ProductList,A1771)=0,"Product not in Products list",IF(COUNTIF(MaterialList,B1771)=0,"Material not in Materials list","OK")))))</f>
        <v/>
      </c>
      <c r="H1771" s="18" t="str">
        <f aca="false">IF(F1771="Active",A1771&amp;"|"&amp;COUNTIFS(A$2:A1771,A1771,F$2:F1771,"Active"),"")</f>
        <v/>
      </c>
      <c r="I1771" s="18" t="str">
        <f aca="false">IF(B1771="","",IF(SUMPRODUCT(MAX((A$1:A1770=A1771)*(B$1:B1770=B1771)*ROW(A$1:A1770)))=0,C1771&amp;"",IF(C1771="",INDEX(I$1:I1770,SUMPRODUCT(MAX((A$1:A1770=A1771)*(B$1:B1770=B1771)*ROW(A$1:A1770)))),IF(INDEX(I$1:I1770,SUMPRODUCT(MAX((A$1:A1770=A1771)*(B$1:B1770=B1771)*ROW(A$1:A1770))))="",C1771&amp;"",INDEX(I$1:I1770,SUMPRODUCT(MAX((A$1:A1770=A1771)*(B$1:B1770=B1771)*ROW(A$1:A1770))))&amp;"; "&amp;C1771))))</f>
        <v/>
      </c>
      <c r="J1771" s="18" t="str">
        <f aca="false">IF(A1771="","",A1771&amp;"|"&amp;COUNTIF(A$2:A1771,A1771))</f>
        <v/>
      </c>
      <c r="K1771" s="18" t="n">
        <f aca="false">IF(OR(A1771="",B1771=""),0,IF(COUNTIFS(A$2:A1771,A1771,B$2:B1771,B1771)=1,1,0))</f>
        <v>0</v>
      </c>
    </row>
    <row r="1772" customFormat="false" ht="15" hidden="false" customHeight="false" outlineLevel="0" collapsed="false">
      <c r="A1772" s="15"/>
      <c r="B1772" s="15"/>
      <c r="C1772" s="15"/>
      <c r="D1772" s="15"/>
      <c r="F1772" s="18" t="str">
        <f aca="false">IF(B1772="","",IFERROR(INDEX(Materials!$B$2:$B$301,MATCH(B1772,Materials!$A$2:$A$301,0)),""))</f>
        <v/>
      </c>
      <c r="G1772" s="18" t="str">
        <f aca="true">IF(AND(A1772="",B1772=""),"",IF(A1772="","Missing product",IF(B1772="","Missing material",IF(COUNTIF(ProductList,A1772)=0,"Product not in Products list",IF(COUNTIF(MaterialList,B1772)=0,"Material not in Materials list","OK")))))</f>
        <v/>
      </c>
      <c r="H1772" s="18" t="str">
        <f aca="false">IF(F1772="Active",A1772&amp;"|"&amp;COUNTIFS(A$2:A1772,A1772,F$2:F1772,"Active"),"")</f>
        <v/>
      </c>
      <c r="I1772" s="18" t="str">
        <f aca="false">IF(B1772="","",IF(SUMPRODUCT(MAX((A$1:A1771=A1772)*(B$1:B1771=B1772)*ROW(A$1:A1771)))=0,C1772&amp;"",IF(C1772="",INDEX(I$1:I1771,SUMPRODUCT(MAX((A$1:A1771=A1772)*(B$1:B1771=B1772)*ROW(A$1:A1771)))),IF(INDEX(I$1:I1771,SUMPRODUCT(MAX((A$1:A1771=A1772)*(B$1:B1771=B1772)*ROW(A$1:A1771))))="",C1772&amp;"",INDEX(I$1:I1771,SUMPRODUCT(MAX((A$1:A1771=A1772)*(B$1:B1771=B1772)*ROW(A$1:A1771))))&amp;"; "&amp;C1772))))</f>
        <v/>
      </c>
      <c r="J1772" s="18" t="str">
        <f aca="false">IF(A1772="","",A1772&amp;"|"&amp;COUNTIF(A$2:A1772,A1772))</f>
        <v/>
      </c>
      <c r="K1772" s="18" t="n">
        <f aca="false">IF(OR(A1772="",B1772=""),0,IF(COUNTIFS(A$2:A1772,A1772,B$2:B1772,B1772)=1,1,0))</f>
        <v>0</v>
      </c>
    </row>
    <row r="1773" customFormat="false" ht="15" hidden="false" customHeight="false" outlineLevel="0" collapsed="false">
      <c r="A1773" s="15"/>
      <c r="B1773" s="15"/>
      <c r="C1773" s="15"/>
      <c r="D1773" s="15"/>
      <c r="F1773" s="18" t="str">
        <f aca="false">IF(B1773="","",IFERROR(INDEX(Materials!$B$2:$B$301,MATCH(B1773,Materials!$A$2:$A$301,0)),""))</f>
        <v/>
      </c>
      <c r="G1773" s="18" t="str">
        <f aca="true">IF(AND(A1773="",B1773=""),"",IF(A1773="","Missing product",IF(B1773="","Missing material",IF(COUNTIF(ProductList,A1773)=0,"Product not in Products list",IF(COUNTIF(MaterialList,B1773)=0,"Material not in Materials list","OK")))))</f>
        <v/>
      </c>
      <c r="H1773" s="18" t="str">
        <f aca="false">IF(F1773="Active",A1773&amp;"|"&amp;COUNTIFS(A$2:A1773,A1773,F$2:F1773,"Active"),"")</f>
        <v/>
      </c>
      <c r="I1773" s="18" t="str">
        <f aca="false">IF(B1773="","",IF(SUMPRODUCT(MAX((A$1:A1772=A1773)*(B$1:B1772=B1773)*ROW(A$1:A1772)))=0,C1773&amp;"",IF(C1773="",INDEX(I$1:I1772,SUMPRODUCT(MAX((A$1:A1772=A1773)*(B$1:B1772=B1773)*ROW(A$1:A1772)))),IF(INDEX(I$1:I1772,SUMPRODUCT(MAX((A$1:A1772=A1773)*(B$1:B1772=B1773)*ROW(A$1:A1772))))="",C1773&amp;"",INDEX(I$1:I1772,SUMPRODUCT(MAX((A$1:A1772=A1773)*(B$1:B1772=B1773)*ROW(A$1:A1772))))&amp;"; "&amp;C1773))))</f>
        <v/>
      </c>
      <c r="J1773" s="18" t="str">
        <f aca="false">IF(A1773="","",A1773&amp;"|"&amp;COUNTIF(A$2:A1773,A1773))</f>
        <v/>
      </c>
      <c r="K1773" s="18" t="n">
        <f aca="false">IF(OR(A1773="",B1773=""),0,IF(COUNTIFS(A$2:A1773,A1773,B$2:B1773,B1773)=1,1,0))</f>
        <v>0</v>
      </c>
    </row>
    <row r="1774" customFormat="false" ht="15" hidden="false" customHeight="false" outlineLevel="0" collapsed="false">
      <c r="A1774" s="15"/>
      <c r="B1774" s="15"/>
      <c r="C1774" s="15"/>
      <c r="D1774" s="15"/>
      <c r="F1774" s="18" t="str">
        <f aca="false">IF(B1774="","",IFERROR(INDEX(Materials!$B$2:$B$301,MATCH(B1774,Materials!$A$2:$A$301,0)),""))</f>
        <v/>
      </c>
      <c r="G1774" s="18" t="str">
        <f aca="true">IF(AND(A1774="",B1774=""),"",IF(A1774="","Missing product",IF(B1774="","Missing material",IF(COUNTIF(ProductList,A1774)=0,"Product not in Products list",IF(COUNTIF(MaterialList,B1774)=0,"Material not in Materials list","OK")))))</f>
        <v/>
      </c>
      <c r="H1774" s="18" t="str">
        <f aca="false">IF(F1774="Active",A1774&amp;"|"&amp;COUNTIFS(A$2:A1774,A1774,F$2:F1774,"Active"),"")</f>
        <v/>
      </c>
      <c r="I1774" s="18" t="str">
        <f aca="false">IF(B1774="","",IF(SUMPRODUCT(MAX((A$1:A1773=A1774)*(B$1:B1773=B1774)*ROW(A$1:A1773)))=0,C1774&amp;"",IF(C1774="",INDEX(I$1:I1773,SUMPRODUCT(MAX((A$1:A1773=A1774)*(B$1:B1773=B1774)*ROW(A$1:A1773)))),IF(INDEX(I$1:I1773,SUMPRODUCT(MAX((A$1:A1773=A1774)*(B$1:B1773=B1774)*ROW(A$1:A1773))))="",C1774&amp;"",INDEX(I$1:I1773,SUMPRODUCT(MAX((A$1:A1773=A1774)*(B$1:B1773=B1774)*ROW(A$1:A1773))))&amp;"; "&amp;C1774))))</f>
        <v/>
      </c>
      <c r="J1774" s="18" t="str">
        <f aca="false">IF(A1774="","",A1774&amp;"|"&amp;COUNTIF(A$2:A1774,A1774))</f>
        <v/>
      </c>
      <c r="K1774" s="18" t="n">
        <f aca="false">IF(OR(A1774="",B1774=""),0,IF(COUNTIFS(A$2:A1774,A1774,B$2:B1774,B1774)=1,1,0))</f>
        <v>0</v>
      </c>
    </row>
    <row r="1775" customFormat="false" ht="15" hidden="false" customHeight="false" outlineLevel="0" collapsed="false">
      <c r="A1775" s="15"/>
      <c r="B1775" s="15"/>
      <c r="C1775" s="15"/>
      <c r="D1775" s="15"/>
      <c r="F1775" s="18" t="str">
        <f aca="false">IF(B1775="","",IFERROR(INDEX(Materials!$B$2:$B$301,MATCH(B1775,Materials!$A$2:$A$301,0)),""))</f>
        <v/>
      </c>
      <c r="G1775" s="18" t="str">
        <f aca="true">IF(AND(A1775="",B1775=""),"",IF(A1775="","Missing product",IF(B1775="","Missing material",IF(COUNTIF(ProductList,A1775)=0,"Product not in Products list",IF(COUNTIF(MaterialList,B1775)=0,"Material not in Materials list","OK")))))</f>
        <v/>
      </c>
      <c r="H1775" s="18" t="str">
        <f aca="false">IF(F1775="Active",A1775&amp;"|"&amp;COUNTIFS(A$2:A1775,A1775,F$2:F1775,"Active"),"")</f>
        <v/>
      </c>
      <c r="I1775" s="18" t="str">
        <f aca="false">IF(B1775="","",IF(SUMPRODUCT(MAX((A$1:A1774=A1775)*(B$1:B1774=B1775)*ROW(A$1:A1774)))=0,C1775&amp;"",IF(C1775="",INDEX(I$1:I1774,SUMPRODUCT(MAX((A$1:A1774=A1775)*(B$1:B1774=B1775)*ROW(A$1:A1774)))),IF(INDEX(I$1:I1774,SUMPRODUCT(MAX((A$1:A1774=A1775)*(B$1:B1774=B1775)*ROW(A$1:A1774))))="",C1775&amp;"",INDEX(I$1:I1774,SUMPRODUCT(MAX((A$1:A1774=A1775)*(B$1:B1774=B1775)*ROW(A$1:A1774))))&amp;"; "&amp;C1775))))</f>
        <v/>
      </c>
      <c r="J1775" s="18" t="str">
        <f aca="false">IF(A1775="","",A1775&amp;"|"&amp;COUNTIF(A$2:A1775,A1775))</f>
        <v/>
      </c>
      <c r="K1775" s="18" t="n">
        <f aca="false">IF(OR(A1775="",B1775=""),0,IF(COUNTIFS(A$2:A1775,A1775,B$2:B1775,B1775)=1,1,0))</f>
        <v>0</v>
      </c>
    </row>
    <row r="1776" customFormat="false" ht="15" hidden="false" customHeight="false" outlineLevel="0" collapsed="false">
      <c r="A1776" s="15"/>
      <c r="B1776" s="15"/>
      <c r="C1776" s="15"/>
      <c r="D1776" s="15"/>
      <c r="F1776" s="18" t="str">
        <f aca="false">IF(B1776="","",IFERROR(INDEX(Materials!$B$2:$B$301,MATCH(B1776,Materials!$A$2:$A$301,0)),""))</f>
        <v/>
      </c>
      <c r="G1776" s="18" t="str">
        <f aca="true">IF(AND(A1776="",B1776=""),"",IF(A1776="","Missing product",IF(B1776="","Missing material",IF(COUNTIF(ProductList,A1776)=0,"Product not in Products list",IF(COUNTIF(MaterialList,B1776)=0,"Material not in Materials list","OK")))))</f>
        <v/>
      </c>
      <c r="H1776" s="18" t="str">
        <f aca="false">IF(F1776="Active",A1776&amp;"|"&amp;COUNTIFS(A$2:A1776,A1776,F$2:F1776,"Active"),"")</f>
        <v/>
      </c>
      <c r="I1776" s="18" t="str">
        <f aca="false">IF(B1776="","",IF(SUMPRODUCT(MAX((A$1:A1775=A1776)*(B$1:B1775=B1776)*ROW(A$1:A1775)))=0,C1776&amp;"",IF(C1776="",INDEX(I$1:I1775,SUMPRODUCT(MAX((A$1:A1775=A1776)*(B$1:B1775=B1776)*ROW(A$1:A1775)))),IF(INDEX(I$1:I1775,SUMPRODUCT(MAX((A$1:A1775=A1776)*(B$1:B1775=B1776)*ROW(A$1:A1775))))="",C1776&amp;"",INDEX(I$1:I1775,SUMPRODUCT(MAX((A$1:A1775=A1776)*(B$1:B1775=B1776)*ROW(A$1:A1775))))&amp;"; "&amp;C1776))))</f>
        <v/>
      </c>
      <c r="J1776" s="18" t="str">
        <f aca="false">IF(A1776="","",A1776&amp;"|"&amp;COUNTIF(A$2:A1776,A1776))</f>
        <v/>
      </c>
      <c r="K1776" s="18" t="n">
        <f aca="false">IF(OR(A1776="",B1776=""),0,IF(COUNTIFS(A$2:A1776,A1776,B$2:B1776,B1776)=1,1,0))</f>
        <v>0</v>
      </c>
    </row>
    <row r="1777" customFormat="false" ht="15" hidden="false" customHeight="false" outlineLevel="0" collapsed="false">
      <c r="A1777" s="15"/>
      <c r="B1777" s="15"/>
      <c r="C1777" s="15"/>
      <c r="D1777" s="15"/>
      <c r="F1777" s="18" t="str">
        <f aca="false">IF(B1777="","",IFERROR(INDEX(Materials!$B$2:$B$301,MATCH(B1777,Materials!$A$2:$A$301,0)),""))</f>
        <v/>
      </c>
      <c r="G1777" s="18" t="str">
        <f aca="true">IF(AND(A1777="",B1777=""),"",IF(A1777="","Missing product",IF(B1777="","Missing material",IF(COUNTIF(ProductList,A1777)=0,"Product not in Products list",IF(COUNTIF(MaterialList,B1777)=0,"Material not in Materials list","OK")))))</f>
        <v/>
      </c>
      <c r="H1777" s="18" t="str">
        <f aca="false">IF(F1777="Active",A1777&amp;"|"&amp;COUNTIFS(A$2:A1777,A1777,F$2:F1777,"Active"),"")</f>
        <v/>
      </c>
      <c r="I1777" s="18" t="str">
        <f aca="false">IF(B1777="","",IF(SUMPRODUCT(MAX((A$1:A1776=A1777)*(B$1:B1776=B1777)*ROW(A$1:A1776)))=0,C1777&amp;"",IF(C1777="",INDEX(I$1:I1776,SUMPRODUCT(MAX((A$1:A1776=A1777)*(B$1:B1776=B1777)*ROW(A$1:A1776)))),IF(INDEX(I$1:I1776,SUMPRODUCT(MAX((A$1:A1776=A1777)*(B$1:B1776=B1777)*ROW(A$1:A1776))))="",C1777&amp;"",INDEX(I$1:I1776,SUMPRODUCT(MAX((A$1:A1776=A1777)*(B$1:B1776=B1777)*ROW(A$1:A1776))))&amp;"; "&amp;C1777))))</f>
        <v/>
      </c>
      <c r="J1777" s="18" t="str">
        <f aca="false">IF(A1777="","",A1777&amp;"|"&amp;COUNTIF(A$2:A1777,A1777))</f>
        <v/>
      </c>
      <c r="K1777" s="18" t="n">
        <f aca="false">IF(OR(A1777="",B1777=""),0,IF(COUNTIFS(A$2:A1777,A1777,B$2:B1777,B1777)=1,1,0))</f>
        <v>0</v>
      </c>
    </row>
    <row r="1778" customFormat="false" ht="15" hidden="false" customHeight="false" outlineLevel="0" collapsed="false">
      <c r="A1778" s="15"/>
      <c r="B1778" s="15"/>
      <c r="C1778" s="15"/>
      <c r="D1778" s="15"/>
      <c r="F1778" s="18" t="str">
        <f aca="false">IF(B1778="","",IFERROR(INDEX(Materials!$B$2:$B$301,MATCH(B1778,Materials!$A$2:$A$301,0)),""))</f>
        <v/>
      </c>
      <c r="G1778" s="18" t="str">
        <f aca="true">IF(AND(A1778="",B1778=""),"",IF(A1778="","Missing product",IF(B1778="","Missing material",IF(COUNTIF(ProductList,A1778)=0,"Product not in Products list",IF(COUNTIF(MaterialList,B1778)=0,"Material not in Materials list","OK")))))</f>
        <v/>
      </c>
      <c r="H1778" s="18" t="str">
        <f aca="false">IF(F1778="Active",A1778&amp;"|"&amp;COUNTIFS(A$2:A1778,A1778,F$2:F1778,"Active"),"")</f>
        <v/>
      </c>
      <c r="I1778" s="18" t="str">
        <f aca="false">IF(B1778="","",IF(SUMPRODUCT(MAX((A$1:A1777=A1778)*(B$1:B1777=B1778)*ROW(A$1:A1777)))=0,C1778&amp;"",IF(C1778="",INDEX(I$1:I1777,SUMPRODUCT(MAX((A$1:A1777=A1778)*(B$1:B1777=B1778)*ROW(A$1:A1777)))),IF(INDEX(I$1:I1777,SUMPRODUCT(MAX((A$1:A1777=A1778)*(B$1:B1777=B1778)*ROW(A$1:A1777))))="",C1778&amp;"",INDEX(I$1:I1777,SUMPRODUCT(MAX((A$1:A1777=A1778)*(B$1:B1777=B1778)*ROW(A$1:A1777))))&amp;"; "&amp;C1778))))</f>
        <v/>
      </c>
      <c r="J1778" s="18" t="str">
        <f aca="false">IF(A1778="","",A1778&amp;"|"&amp;COUNTIF(A$2:A1778,A1778))</f>
        <v/>
      </c>
      <c r="K1778" s="18" t="n">
        <f aca="false">IF(OR(A1778="",B1778=""),0,IF(COUNTIFS(A$2:A1778,A1778,B$2:B1778,B1778)=1,1,0))</f>
        <v>0</v>
      </c>
    </row>
    <row r="1779" customFormat="false" ht="15" hidden="false" customHeight="false" outlineLevel="0" collapsed="false">
      <c r="A1779" s="15"/>
      <c r="B1779" s="15"/>
      <c r="C1779" s="15"/>
      <c r="D1779" s="15"/>
      <c r="F1779" s="18" t="str">
        <f aca="false">IF(B1779="","",IFERROR(INDEX(Materials!$B$2:$B$301,MATCH(B1779,Materials!$A$2:$A$301,0)),""))</f>
        <v/>
      </c>
      <c r="G1779" s="18" t="str">
        <f aca="true">IF(AND(A1779="",B1779=""),"",IF(A1779="","Missing product",IF(B1779="","Missing material",IF(COUNTIF(ProductList,A1779)=0,"Product not in Products list",IF(COUNTIF(MaterialList,B1779)=0,"Material not in Materials list","OK")))))</f>
        <v/>
      </c>
      <c r="H1779" s="18" t="str">
        <f aca="false">IF(F1779="Active",A1779&amp;"|"&amp;COUNTIFS(A$2:A1779,A1779,F$2:F1779,"Active"),"")</f>
        <v/>
      </c>
      <c r="I1779" s="18" t="str">
        <f aca="false">IF(B1779="","",IF(SUMPRODUCT(MAX((A$1:A1778=A1779)*(B$1:B1778=B1779)*ROW(A$1:A1778)))=0,C1779&amp;"",IF(C1779="",INDEX(I$1:I1778,SUMPRODUCT(MAX((A$1:A1778=A1779)*(B$1:B1778=B1779)*ROW(A$1:A1778)))),IF(INDEX(I$1:I1778,SUMPRODUCT(MAX((A$1:A1778=A1779)*(B$1:B1778=B1779)*ROW(A$1:A1778))))="",C1779&amp;"",INDEX(I$1:I1778,SUMPRODUCT(MAX((A$1:A1778=A1779)*(B$1:B1778=B1779)*ROW(A$1:A1778))))&amp;"; "&amp;C1779))))</f>
        <v/>
      </c>
      <c r="J1779" s="18" t="str">
        <f aca="false">IF(A1779="","",A1779&amp;"|"&amp;COUNTIF(A$2:A1779,A1779))</f>
        <v/>
      </c>
      <c r="K1779" s="18" t="n">
        <f aca="false">IF(OR(A1779="",B1779=""),0,IF(COUNTIFS(A$2:A1779,A1779,B$2:B1779,B1779)=1,1,0))</f>
        <v>0</v>
      </c>
    </row>
    <row r="1780" customFormat="false" ht="15" hidden="false" customHeight="false" outlineLevel="0" collapsed="false">
      <c r="A1780" s="15"/>
      <c r="B1780" s="15"/>
      <c r="C1780" s="15"/>
      <c r="D1780" s="15"/>
      <c r="F1780" s="18" t="str">
        <f aca="false">IF(B1780="","",IFERROR(INDEX(Materials!$B$2:$B$301,MATCH(B1780,Materials!$A$2:$A$301,0)),""))</f>
        <v/>
      </c>
      <c r="G1780" s="18" t="str">
        <f aca="true">IF(AND(A1780="",B1780=""),"",IF(A1780="","Missing product",IF(B1780="","Missing material",IF(COUNTIF(ProductList,A1780)=0,"Product not in Products list",IF(COUNTIF(MaterialList,B1780)=0,"Material not in Materials list","OK")))))</f>
        <v/>
      </c>
      <c r="H1780" s="18" t="str">
        <f aca="false">IF(F1780="Active",A1780&amp;"|"&amp;COUNTIFS(A$2:A1780,A1780,F$2:F1780,"Active"),"")</f>
        <v/>
      </c>
      <c r="I1780" s="18" t="str">
        <f aca="false">IF(B1780="","",IF(SUMPRODUCT(MAX((A$1:A1779=A1780)*(B$1:B1779=B1780)*ROW(A$1:A1779)))=0,C1780&amp;"",IF(C1780="",INDEX(I$1:I1779,SUMPRODUCT(MAX((A$1:A1779=A1780)*(B$1:B1779=B1780)*ROW(A$1:A1779)))),IF(INDEX(I$1:I1779,SUMPRODUCT(MAX((A$1:A1779=A1780)*(B$1:B1779=B1780)*ROW(A$1:A1779))))="",C1780&amp;"",INDEX(I$1:I1779,SUMPRODUCT(MAX((A$1:A1779=A1780)*(B$1:B1779=B1780)*ROW(A$1:A1779))))&amp;"; "&amp;C1780))))</f>
        <v/>
      </c>
      <c r="J1780" s="18" t="str">
        <f aca="false">IF(A1780="","",A1780&amp;"|"&amp;COUNTIF(A$2:A1780,A1780))</f>
        <v/>
      </c>
      <c r="K1780" s="18" t="n">
        <f aca="false">IF(OR(A1780="",B1780=""),0,IF(COUNTIFS(A$2:A1780,A1780,B$2:B1780,B1780)=1,1,0))</f>
        <v>0</v>
      </c>
    </row>
    <row r="1781" customFormat="false" ht="15" hidden="false" customHeight="false" outlineLevel="0" collapsed="false">
      <c r="A1781" s="15"/>
      <c r="B1781" s="15"/>
      <c r="C1781" s="15"/>
      <c r="D1781" s="15"/>
      <c r="F1781" s="18" t="str">
        <f aca="false">IF(B1781="","",IFERROR(INDEX(Materials!$B$2:$B$301,MATCH(B1781,Materials!$A$2:$A$301,0)),""))</f>
        <v/>
      </c>
      <c r="G1781" s="18" t="str">
        <f aca="true">IF(AND(A1781="",B1781=""),"",IF(A1781="","Missing product",IF(B1781="","Missing material",IF(COUNTIF(ProductList,A1781)=0,"Product not in Products list",IF(COUNTIF(MaterialList,B1781)=0,"Material not in Materials list","OK")))))</f>
        <v/>
      </c>
      <c r="H1781" s="18" t="str">
        <f aca="false">IF(F1781="Active",A1781&amp;"|"&amp;COUNTIFS(A$2:A1781,A1781,F$2:F1781,"Active"),"")</f>
        <v/>
      </c>
      <c r="I1781" s="18" t="str">
        <f aca="false">IF(B1781="","",IF(SUMPRODUCT(MAX((A$1:A1780=A1781)*(B$1:B1780=B1781)*ROW(A$1:A1780)))=0,C1781&amp;"",IF(C1781="",INDEX(I$1:I1780,SUMPRODUCT(MAX((A$1:A1780=A1781)*(B$1:B1780=B1781)*ROW(A$1:A1780)))),IF(INDEX(I$1:I1780,SUMPRODUCT(MAX((A$1:A1780=A1781)*(B$1:B1780=B1781)*ROW(A$1:A1780))))="",C1781&amp;"",INDEX(I$1:I1780,SUMPRODUCT(MAX((A$1:A1780=A1781)*(B$1:B1780=B1781)*ROW(A$1:A1780))))&amp;"; "&amp;C1781))))</f>
        <v/>
      </c>
      <c r="J1781" s="18" t="str">
        <f aca="false">IF(A1781="","",A1781&amp;"|"&amp;COUNTIF(A$2:A1781,A1781))</f>
        <v/>
      </c>
      <c r="K1781" s="18" t="n">
        <f aca="false">IF(OR(A1781="",B1781=""),0,IF(COUNTIFS(A$2:A1781,A1781,B$2:B1781,B1781)=1,1,0))</f>
        <v>0</v>
      </c>
    </row>
    <row r="1782" customFormat="false" ht="15" hidden="false" customHeight="false" outlineLevel="0" collapsed="false">
      <c r="A1782" s="15"/>
      <c r="B1782" s="15"/>
      <c r="C1782" s="15"/>
      <c r="D1782" s="15"/>
      <c r="F1782" s="18" t="str">
        <f aca="false">IF(B1782="","",IFERROR(INDEX(Materials!$B$2:$B$301,MATCH(B1782,Materials!$A$2:$A$301,0)),""))</f>
        <v/>
      </c>
      <c r="G1782" s="18" t="str">
        <f aca="true">IF(AND(A1782="",B1782=""),"",IF(A1782="","Missing product",IF(B1782="","Missing material",IF(COUNTIF(ProductList,A1782)=0,"Product not in Products list",IF(COUNTIF(MaterialList,B1782)=0,"Material not in Materials list","OK")))))</f>
        <v/>
      </c>
      <c r="H1782" s="18" t="str">
        <f aca="false">IF(F1782="Active",A1782&amp;"|"&amp;COUNTIFS(A$2:A1782,A1782,F$2:F1782,"Active"),"")</f>
        <v/>
      </c>
      <c r="I1782" s="18" t="str">
        <f aca="false">IF(B1782="","",IF(SUMPRODUCT(MAX((A$1:A1781=A1782)*(B$1:B1781=B1782)*ROW(A$1:A1781)))=0,C1782&amp;"",IF(C1782="",INDEX(I$1:I1781,SUMPRODUCT(MAX((A$1:A1781=A1782)*(B$1:B1781=B1782)*ROW(A$1:A1781)))),IF(INDEX(I$1:I1781,SUMPRODUCT(MAX((A$1:A1781=A1782)*(B$1:B1781=B1782)*ROW(A$1:A1781))))="",C1782&amp;"",INDEX(I$1:I1781,SUMPRODUCT(MAX((A$1:A1781=A1782)*(B$1:B1781=B1782)*ROW(A$1:A1781))))&amp;"; "&amp;C1782))))</f>
        <v/>
      </c>
      <c r="J1782" s="18" t="str">
        <f aca="false">IF(A1782="","",A1782&amp;"|"&amp;COUNTIF(A$2:A1782,A1782))</f>
        <v/>
      </c>
      <c r="K1782" s="18" t="n">
        <f aca="false">IF(OR(A1782="",B1782=""),0,IF(COUNTIFS(A$2:A1782,A1782,B$2:B1782,B1782)=1,1,0))</f>
        <v>0</v>
      </c>
    </row>
    <row r="1783" customFormat="false" ht="15" hidden="false" customHeight="false" outlineLevel="0" collapsed="false">
      <c r="A1783" s="15"/>
      <c r="B1783" s="15"/>
      <c r="C1783" s="15"/>
      <c r="D1783" s="15"/>
      <c r="F1783" s="18" t="str">
        <f aca="false">IF(B1783="","",IFERROR(INDEX(Materials!$B$2:$B$301,MATCH(B1783,Materials!$A$2:$A$301,0)),""))</f>
        <v/>
      </c>
      <c r="G1783" s="18" t="str">
        <f aca="true">IF(AND(A1783="",B1783=""),"",IF(A1783="","Missing product",IF(B1783="","Missing material",IF(COUNTIF(ProductList,A1783)=0,"Product not in Products list",IF(COUNTIF(MaterialList,B1783)=0,"Material not in Materials list","OK")))))</f>
        <v/>
      </c>
      <c r="H1783" s="18" t="str">
        <f aca="false">IF(F1783="Active",A1783&amp;"|"&amp;COUNTIFS(A$2:A1783,A1783,F$2:F1783,"Active"),"")</f>
        <v/>
      </c>
      <c r="I1783" s="18" t="str">
        <f aca="false">IF(B1783="","",IF(SUMPRODUCT(MAX((A$1:A1782=A1783)*(B$1:B1782=B1783)*ROW(A$1:A1782)))=0,C1783&amp;"",IF(C1783="",INDEX(I$1:I1782,SUMPRODUCT(MAX((A$1:A1782=A1783)*(B$1:B1782=B1783)*ROW(A$1:A1782)))),IF(INDEX(I$1:I1782,SUMPRODUCT(MAX((A$1:A1782=A1783)*(B$1:B1782=B1783)*ROW(A$1:A1782))))="",C1783&amp;"",INDEX(I$1:I1782,SUMPRODUCT(MAX((A$1:A1782=A1783)*(B$1:B1782=B1783)*ROW(A$1:A1782))))&amp;"; "&amp;C1783))))</f>
        <v/>
      </c>
      <c r="J1783" s="18" t="str">
        <f aca="false">IF(A1783="","",A1783&amp;"|"&amp;COUNTIF(A$2:A1783,A1783))</f>
        <v/>
      </c>
      <c r="K1783" s="18" t="n">
        <f aca="false">IF(OR(A1783="",B1783=""),0,IF(COUNTIFS(A$2:A1783,A1783,B$2:B1783,B1783)=1,1,0))</f>
        <v>0</v>
      </c>
    </row>
    <row r="1784" customFormat="false" ht="15" hidden="false" customHeight="false" outlineLevel="0" collapsed="false">
      <c r="A1784" s="15"/>
      <c r="B1784" s="15"/>
      <c r="C1784" s="15"/>
      <c r="D1784" s="15"/>
      <c r="F1784" s="18" t="str">
        <f aca="false">IF(B1784="","",IFERROR(INDEX(Materials!$B$2:$B$301,MATCH(B1784,Materials!$A$2:$A$301,0)),""))</f>
        <v/>
      </c>
      <c r="G1784" s="18" t="str">
        <f aca="true">IF(AND(A1784="",B1784=""),"",IF(A1784="","Missing product",IF(B1784="","Missing material",IF(COUNTIF(ProductList,A1784)=0,"Product not in Products list",IF(COUNTIF(MaterialList,B1784)=0,"Material not in Materials list","OK")))))</f>
        <v/>
      </c>
      <c r="H1784" s="18" t="str">
        <f aca="false">IF(F1784="Active",A1784&amp;"|"&amp;COUNTIFS(A$2:A1784,A1784,F$2:F1784,"Active"),"")</f>
        <v/>
      </c>
      <c r="I1784" s="18" t="str">
        <f aca="false">IF(B1784="","",IF(SUMPRODUCT(MAX((A$1:A1783=A1784)*(B$1:B1783=B1784)*ROW(A$1:A1783)))=0,C1784&amp;"",IF(C1784="",INDEX(I$1:I1783,SUMPRODUCT(MAX((A$1:A1783=A1784)*(B$1:B1783=B1784)*ROW(A$1:A1783)))),IF(INDEX(I$1:I1783,SUMPRODUCT(MAX((A$1:A1783=A1784)*(B$1:B1783=B1784)*ROW(A$1:A1783))))="",C1784&amp;"",INDEX(I$1:I1783,SUMPRODUCT(MAX((A$1:A1783=A1784)*(B$1:B1783=B1784)*ROW(A$1:A1783))))&amp;"; "&amp;C1784))))</f>
        <v/>
      </c>
      <c r="J1784" s="18" t="str">
        <f aca="false">IF(A1784="","",A1784&amp;"|"&amp;COUNTIF(A$2:A1784,A1784))</f>
        <v/>
      </c>
      <c r="K1784" s="18" t="n">
        <f aca="false">IF(OR(A1784="",B1784=""),0,IF(COUNTIFS(A$2:A1784,A1784,B$2:B1784,B1784)=1,1,0))</f>
        <v>0</v>
      </c>
    </row>
    <row r="1785" customFormat="false" ht="15" hidden="false" customHeight="false" outlineLevel="0" collapsed="false">
      <c r="A1785" s="15"/>
      <c r="B1785" s="15"/>
      <c r="C1785" s="15"/>
      <c r="D1785" s="15"/>
      <c r="F1785" s="18" t="str">
        <f aca="false">IF(B1785="","",IFERROR(INDEX(Materials!$B$2:$B$301,MATCH(B1785,Materials!$A$2:$A$301,0)),""))</f>
        <v/>
      </c>
      <c r="G1785" s="18" t="str">
        <f aca="true">IF(AND(A1785="",B1785=""),"",IF(A1785="","Missing product",IF(B1785="","Missing material",IF(COUNTIF(ProductList,A1785)=0,"Product not in Products list",IF(COUNTIF(MaterialList,B1785)=0,"Material not in Materials list","OK")))))</f>
        <v/>
      </c>
      <c r="H1785" s="18" t="str">
        <f aca="false">IF(F1785="Active",A1785&amp;"|"&amp;COUNTIFS(A$2:A1785,A1785,F$2:F1785,"Active"),"")</f>
        <v/>
      </c>
      <c r="I1785" s="18" t="str">
        <f aca="false">IF(B1785="","",IF(SUMPRODUCT(MAX((A$1:A1784=A1785)*(B$1:B1784=B1785)*ROW(A$1:A1784)))=0,C1785&amp;"",IF(C1785="",INDEX(I$1:I1784,SUMPRODUCT(MAX((A$1:A1784=A1785)*(B$1:B1784=B1785)*ROW(A$1:A1784)))),IF(INDEX(I$1:I1784,SUMPRODUCT(MAX((A$1:A1784=A1785)*(B$1:B1784=B1785)*ROW(A$1:A1784))))="",C1785&amp;"",INDEX(I$1:I1784,SUMPRODUCT(MAX((A$1:A1784=A1785)*(B$1:B1784=B1785)*ROW(A$1:A1784))))&amp;"; "&amp;C1785))))</f>
        <v/>
      </c>
      <c r="J1785" s="18" t="str">
        <f aca="false">IF(A1785="","",A1785&amp;"|"&amp;COUNTIF(A$2:A1785,A1785))</f>
        <v/>
      </c>
      <c r="K1785" s="18" t="n">
        <f aca="false">IF(OR(A1785="",B1785=""),0,IF(COUNTIFS(A$2:A1785,A1785,B$2:B1785,B1785)=1,1,0))</f>
        <v>0</v>
      </c>
    </row>
    <row r="1786" customFormat="false" ht="15" hidden="false" customHeight="false" outlineLevel="0" collapsed="false">
      <c r="A1786" s="15"/>
      <c r="B1786" s="15"/>
      <c r="C1786" s="15"/>
      <c r="D1786" s="15"/>
      <c r="F1786" s="18" t="str">
        <f aca="false">IF(B1786="","",IFERROR(INDEX(Materials!$B$2:$B$301,MATCH(B1786,Materials!$A$2:$A$301,0)),""))</f>
        <v/>
      </c>
      <c r="G1786" s="18" t="str">
        <f aca="true">IF(AND(A1786="",B1786=""),"",IF(A1786="","Missing product",IF(B1786="","Missing material",IF(COUNTIF(ProductList,A1786)=0,"Product not in Products list",IF(COUNTIF(MaterialList,B1786)=0,"Material not in Materials list","OK")))))</f>
        <v/>
      </c>
      <c r="H1786" s="18" t="str">
        <f aca="false">IF(F1786="Active",A1786&amp;"|"&amp;COUNTIFS(A$2:A1786,A1786,F$2:F1786,"Active"),"")</f>
        <v/>
      </c>
      <c r="I1786" s="18" t="str">
        <f aca="false">IF(B1786="","",IF(SUMPRODUCT(MAX((A$1:A1785=A1786)*(B$1:B1785=B1786)*ROW(A$1:A1785)))=0,C1786&amp;"",IF(C1786="",INDEX(I$1:I1785,SUMPRODUCT(MAX((A$1:A1785=A1786)*(B$1:B1785=B1786)*ROW(A$1:A1785)))),IF(INDEX(I$1:I1785,SUMPRODUCT(MAX((A$1:A1785=A1786)*(B$1:B1785=B1786)*ROW(A$1:A1785))))="",C1786&amp;"",INDEX(I$1:I1785,SUMPRODUCT(MAX((A$1:A1785=A1786)*(B$1:B1785=B1786)*ROW(A$1:A1785))))&amp;"; "&amp;C1786))))</f>
        <v/>
      </c>
      <c r="J1786" s="18" t="str">
        <f aca="false">IF(A1786="","",A1786&amp;"|"&amp;COUNTIF(A$2:A1786,A1786))</f>
        <v/>
      </c>
      <c r="K1786" s="18" t="n">
        <f aca="false">IF(OR(A1786="",B1786=""),0,IF(COUNTIFS(A$2:A1786,A1786,B$2:B1786,B1786)=1,1,0))</f>
        <v>0</v>
      </c>
    </row>
    <row r="1787" customFormat="false" ht="15" hidden="false" customHeight="false" outlineLevel="0" collapsed="false">
      <c r="A1787" s="15"/>
      <c r="B1787" s="15"/>
      <c r="C1787" s="15"/>
      <c r="D1787" s="15"/>
      <c r="F1787" s="18" t="str">
        <f aca="false">IF(B1787="","",IFERROR(INDEX(Materials!$B$2:$B$301,MATCH(B1787,Materials!$A$2:$A$301,0)),""))</f>
        <v/>
      </c>
      <c r="G1787" s="18" t="str">
        <f aca="true">IF(AND(A1787="",B1787=""),"",IF(A1787="","Missing product",IF(B1787="","Missing material",IF(COUNTIF(ProductList,A1787)=0,"Product not in Products list",IF(COUNTIF(MaterialList,B1787)=0,"Material not in Materials list","OK")))))</f>
        <v/>
      </c>
      <c r="H1787" s="18" t="str">
        <f aca="false">IF(F1787="Active",A1787&amp;"|"&amp;COUNTIFS(A$2:A1787,A1787,F$2:F1787,"Active"),"")</f>
        <v/>
      </c>
      <c r="I1787" s="18" t="str">
        <f aca="false">IF(B1787="","",IF(SUMPRODUCT(MAX((A$1:A1786=A1787)*(B$1:B1786=B1787)*ROW(A$1:A1786)))=0,C1787&amp;"",IF(C1787="",INDEX(I$1:I1786,SUMPRODUCT(MAX((A$1:A1786=A1787)*(B$1:B1786=B1787)*ROW(A$1:A1786)))),IF(INDEX(I$1:I1786,SUMPRODUCT(MAX((A$1:A1786=A1787)*(B$1:B1786=B1787)*ROW(A$1:A1786))))="",C1787&amp;"",INDEX(I$1:I1786,SUMPRODUCT(MAX((A$1:A1786=A1787)*(B$1:B1786=B1787)*ROW(A$1:A1786))))&amp;"; "&amp;C1787))))</f>
        <v/>
      </c>
      <c r="J1787" s="18" t="str">
        <f aca="false">IF(A1787="","",A1787&amp;"|"&amp;COUNTIF(A$2:A1787,A1787))</f>
        <v/>
      </c>
      <c r="K1787" s="18" t="n">
        <f aca="false">IF(OR(A1787="",B1787=""),0,IF(COUNTIFS(A$2:A1787,A1787,B$2:B1787,B1787)=1,1,0))</f>
        <v>0</v>
      </c>
    </row>
    <row r="1788" customFormat="false" ht="15" hidden="false" customHeight="false" outlineLevel="0" collapsed="false">
      <c r="A1788" s="15"/>
      <c r="B1788" s="15"/>
      <c r="C1788" s="15"/>
      <c r="D1788" s="15"/>
      <c r="F1788" s="18" t="str">
        <f aca="false">IF(B1788="","",IFERROR(INDEX(Materials!$B$2:$B$301,MATCH(B1788,Materials!$A$2:$A$301,0)),""))</f>
        <v/>
      </c>
      <c r="G1788" s="18" t="str">
        <f aca="true">IF(AND(A1788="",B1788=""),"",IF(A1788="","Missing product",IF(B1788="","Missing material",IF(COUNTIF(ProductList,A1788)=0,"Product not in Products list",IF(COUNTIF(MaterialList,B1788)=0,"Material not in Materials list","OK")))))</f>
        <v/>
      </c>
      <c r="H1788" s="18" t="str">
        <f aca="false">IF(F1788="Active",A1788&amp;"|"&amp;COUNTIFS(A$2:A1788,A1788,F$2:F1788,"Active"),"")</f>
        <v/>
      </c>
      <c r="I1788" s="18" t="str">
        <f aca="false">IF(B1788="","",IF(SUMPRODUCT(MAX((A$1:A1787=A1788)*(B$1:B1787=B1788)*ROW(A$1:A1787)))=0,C1788&amp;"",IF(C1788="",INDEX(I$1:I1787,SUMPRODUCT(MAX((A$1:A1787=A1788)*(B$1:B1787=B1788)*ROW(A$1:A1787)))),IF(INDEX(I$1:I1787,SUMPRODUCT(MAX((A$1:A1787=A1788)*(B$1:B1787=B1788)*ROW(A$1:A1787))))="",C1788&amp;"",INDEX(I$1:I1787,SUMPRODUCT(MAX((A$1:A1787=A1788)*(B$1:B1787=B1788)*ROW(A$1:A1787))))&amp;"; "&amp;C1788))))</f>
        <v/>
      </c>
      <c r="J1788" s="18" t="str">
        <f aca="false">IF(A1788="","",A1788&amp;"|"&amp;COUNTIF(A$2:A1788,A1788))</f>
        <v/>
      </c>
      <c r="K1788" s="18" t="n">
        <f aca="false">IF(OR(A1788="",B1788=""),0,IF(COUNTIFS(A$2:A1788,A1788,B$2:B1788,B1788)=1,1,0))</f>
        <v>0</v>
      </c>
    </row>
    <row r="1789" customFormat="false" ht="15" hidden="false" customHeight="false" outlineLevel="0" collapsed="false">
      <c r="A1789" s="15"/>
      <c r="B1789" s="15"/>
      <c r="C1789" s="15"/>
      <c r="D1789" s="15"/>
      <c r="F1789" s="18" t="str">
        <f aca="false">IF(B1789="","",IFERROR(INDEX(Materials!$B$2:$B$301,MATCH(B1789,Materials!$A$2:$A$301,0)),""))</f>
        <v/>
      </c>
      <c r="G1789" s="18" t="str">
        <f aca="true">IF(AND(A1789="",B1789=""),"",IF(A1789="","Missing product",IF(B1789="","Missing material",IF(COUNTIF(ProductList,A1789)=0,"Product not in Products list",IF(COUNTIF(MaterialList,B1789)=0,"Material not in Materials list","OK")))))</f>
        <v/>
      </c>
      <c r="H1789" s="18" t="str">
        <f aca="false">IF(F1789="Active",A1789&amp;"|"&amp;COUNTIFS(A$2:A1789,A1789,F$2:F1789,"Active"),"")</f>
        <v/>
      </c>
      <c r="I1789" s="18" t="str">
        <f aca="false">IF(B1789="","",IF(SUMPRODUCT(MAX((A$1:A1788=A1789)*(B$1:B1788=B1789)*ROW(A$1:A1788)))=0,C1789&amp;"",IF(C1789="",INDEX(I$1:I1788,SUMPRODUCT(MAX((A$1:A1788=A1789)*(B$1:B1788=B1789)*ROW(A$1:A1788)))),IF(INDEX(I$1:I1788,SUMPRODUCT(MAX((A$1:A1788=A1789)*(B$1:B1788=B1789)*ROW(A$1:A1788))))="",C1789&amp;"",INDEX(I$1:I1788,SUMPRODUCT(MAX((A$1:A1788=A1789)*(B$1:B1788=B1789)*ROW(A$1:A1788))))&amp;"; "&amp;C1789))))</f>
        <v/>
      </c>
      <c r="J1789" s="18" t="str">
        <f aca="false">IF(A1789="","",A1789&amp;"|"&amp;COUNTIF(A$2:A1789,A1789))</f>
        <v/>
      </c>
      <c r="K1789" s="18" t="n">
        <f aca="false">IF(OR(A1789="",B1789=""),0,IF(COUNTIFS(A$2:A1789,A1789,B$2:B1789,B1789)=1,1,0))</f>
        <v>0</v>
      </c>
    </row>
    <row r="1790" customFormat="false" ht="15" hidden="false" customHeight="false" outlineLevel="0" collapsed="false">
      <c r="A1790" s="15"/>
      <c r="B1790" s="15"/>
      <c r="C1790" s="15"/>
      <c r="D1790" s="15"/>
      <c r="F1790" s="18" t="str">
        <f aca="false">IF(B1790="","",IFERROR(INDEX(Materials!$B$2:$B$301,MATCH(B1790,Materials!$A$2:$A$301,0)),""))</f>
        <v/>
      </c>
      <c r="G1790" s="18" t="str">
        <f aca="true">IF(AND(A1790="",B1790=""),"",IF(A1790="","Missing product",IF(B1790="","Missing material",IF(COUNTIF(ProductList,A1790)=0,"Product not in Products list",IF(COUNTIF(MaterialList,B1790)=0,"Material not in Materials list","OK")))))</f>
        <v/>
      </c>
      <c r="H1790" s="18" t="str">
        <f aca="false">IF(F1790="Active",A1790&amp;"|"&amp;COUNTIFS(A$2:A1790,A1790,F$2:F1790,"Active"),"")</f>
        <v/>
      </c>
      <c r="I1790" s="18" t="str">
        <f aca="false">IF(B1790="","",IF(SUMPRODUCT(MAX((A$1:A1789=A1790)*(B$1:B1789=B1790)*ROW(A$1:A1789)))=0,C1790&amp;"",IF(C1790="",INDEX(I$1:I1789,SUMPRODUCT(MAX((A$1:A1789=A1790)*(B$1:B1789=B1790)*ROW(A$1:A1789)))),IF(INDEX(I$1:I1789,SUMPRODUCT(MAX((A$1:A1789=A1790)*(B$1:B1789=B1790)*ROW(A$1:A1789))))="",C1790&amp;"",INDEX(I$1:I1789,SUMPRODUCT(MAX((A$1:A1789=A1790)*(B$1:B1789=B1790)*ROW(A$1:A1789))))&amp;"; "&amp;C1790))))</f>
        <v/>
      </c>
      <c r="J1790" s="18" t="str">
        <f aca="false">IF(A1790="","",A1790&amp;"|"&amp;COUNTIF(A$2:A1790,A1790))</f>
        <v/>
      </c>
      <c r="K1790" s="18" t="n">
        <f aca="false">IF(OR(A1790="",B1790=""),0,IF(COUNTIFS(A$2:A1790,A1790,B$2:B1790,B1790)=1,1,0))</f>
        <v>0</v>
      </c>
    </row>
    <row r="1791" customFormat="false" ht="15" hidden="false" customHeight="false" outlineLevel="0" collapsed="false">
      <c r="A1791" s="15"/>
      <c r="B1791" s="15"/>
      <c r="C1791" s="15"/>
      <c r="D1791" s="15"/>
      <c r="F1791" s="18" t="str">
        <f aca="false">IF(B1791="","",IFERROR(INDEX(Materials!$B$2:$B$301,MATCH(B1791,Materials!$A$2:$A$301,0)),""))</f>
        <v/>
      </c>
      <c r="G1791" s="18" t="str">
        <f aca="true">IF(AND(A1791="",B1791=""),"",IF(A1791="","Missing product",IF(B1791="","Missing material",IF(COUNTIF(ProductList,A1791)=0,"Product not in Products list",IF(COUNTIF(MaterialList,B1791)=0,"Material not in Materials list","OK")))))</f>
        <v/>
      </c>
      <c r="H1791" s="18" t="str">
        <f aca="false">IF(F1791="Active",A1791&amp;"|"&amp;COUNTIFS(A$2:A1791,A1791,F$2:F1791,"Active"),"")</f>
        <v/>
      </c>
      <c r="I1791" s="18" t="str">
        <f aca="false">IF(B1791="","",IF(SUMPRODUCT(MAX((A$1:A1790=A1791)*(B$1:B1790=B1791)*ROW(A$1:A1790)))=0,C1791&amp;"",IF(C1791="",INDEX(I$1:I1790,SUMPRODUCT(MAX((A$1:A1790=A1791)*(B$1:B1790=B1791)*ROW(A$1:A1790)))),IF(INDEX(I$1:I1790,SUMPRODUCT(MAX((A$1:A1790=A1791)*(B$1:B1790=B1791)*ROW(A$1:A1790))))="",C1791&amp;"",INDEX(I$1:I1790,SUMPRODUCT(MAX((A$1:A1790=A1791)*(B$1:B1790=B1791)*ROW(A$1:A1790))))&amp;"; "&amp;C1791))))</f>
        <v/>
      </c>
      <c r="J1791" s="18" t="str">
        <f aca="false">IF(A1791="","",A1791&amp;"|"&amp;COUNTIF(A$2:A1791,A1791))</f>
        <v/>
      </c>
      <c r="K1791" s="18" t="n">
        <f aca="false">IF(OR(A1791="",B1791=""),0,IF(COUNTIFS(A$2:A1791,A1791,B$2:B1791,B1791)=1,1,0))</f>
        <v>0</v>
      </c>
    </row>
    <row r="1792" customFormat="false" ht="15" hidden="false" customHeight="false" outlineLevel="0" collapsed="false">
      <c r="A1792" s="15"/>
      <c r="B1792" s="15"/>
      <c r="C1792" s="15"/>
      <c r="D1792" s="15"/>
      <c r="F1792" s="18" t="str">
        <f aca="false">IF(B1792="","",IFERROR(INDEX(Materials!$B$2:$B$301,MATCH(B1792,Materials!$A$2:$A$301,0)),""))</f>
        <v/>
      </c>
      <c r="G1792" s="18" t="str">
        <f aca="true">IF(AND(A1792="",B1792=""),"",IF(A1792="","Missing product",IF(B1792="","Missing material",IF(COUNTIF(ProductList,A1792)=0,"Product not in Products list",IF(COUNTIF(MaterialList,B1792)=0,"Material not in Materials list","OK")))))</f>
        <v/>
      </c>
      <c r="H1792" s="18" t="str">
        <f aca="false">IF(F1792="Active",A1792&amp;"|"&amp;COUNTIFS(A$2:A1792,A1792,F$2:F1792,"Active"),"")</f>
        <v/>
      </c>
      <c r="I1792" s="18" t="str">
        <f aca="false">IF(B1792="","",IF(SUMPRODUCT(MAX((A$1:A1791=A1792)*(B$1:B1791=B1792)*ROW(A$1:A1791)))=0,C1792&amp;"",IF(C1792="",INDEX(I$1:I1791,SUMPRODUCT(MAX((A$1:A1791=A1792)*(B$1:B1791=B1792)*ROW(A$1:A1791)))),IF(INDEX(I$1:I1791,SUMPRODUCT(MAX((A$1:A1791=A1792)*(B$1:B1791=B1792)*ROW(A$1:A1791))))="",C1792&amp;"",INDEX(I$1:I1791,SUMPRODUCT(MAX((A$1:A1791=A1792)*(B$1:B1791=B1792)*ROW(A$1:A1791))))&amp;"; "&amp;C1792))))</f>
        <v/>
      </c>
      <c r="J1792" s="18" t="str">
        <f aca="false">IF(A1792="","",A1792&amp;"|"&amp;COUNTIF(A$2:A1792,A1792))</f>
        <v/>
      </c>
      <c r="K1792" s="18" t="n">
        <f aca="false">IF(OR(A1792="",B1792=""),0,IF(COUNTIFS(A$2:A1792,A1792,B$2:B1792,B1792)=1,1,0))</f>
        <v>0</v>
      </c>
    </row>
    <row r="1793" customFormat="false" ht="15" hidden="false" customHeight="false" outlineLevel="0" collapsed="false">
      <c r="A1793" s="15"/>
      <c r="B1793" s="15"/>
      <c r="C1793" s="15"/>
      <c r="D1793" s="15"/>
      <c r="F1793" s="18" t="str">
        <f aca="false">IF(B1793="","",IFERROR(INDEX(Materials!$B$2:$B$301,MATCH(B1793,Materials!$A$2:$A$301,0)),""))</f>
        <v/>
      </c>
      <c r="G1793" s="18" t="str">
        <f aca="true">IF(AND(A1793="",B1793=""),"",IF(A1793="","Missing product",IF(B1793="","Missing material",IF(COUNTIF(ProductList,A1793)=0,"Product not in Products list",IF(COUNTIF(MaterialList,B1793)=0,"Material not in Materials list","OK")))))</f>
        <v/>
      </c>
      <c r="H1793" s="18" t="str">
        <f aca="false">IF(F1793="Active",A1793&amp;"|"&amp;COUNTIFS(A$2:A1793,A1793,F$2:F1793,"Active"),"")</f>
        <v/>
      </c>
      <c r="I1793" s="18" t="str">
        <f aca="false">IF(B1793="","",IF(SUMPRODUCT(MAX((A$1:A1792=A1793)*(B$1:B1792=B1793)*ROW(A$1:A1792)))=0,C1793&amp;"",IF(C1793="",INDEX(I$1:I1792,SUMPRODUCT(MAX((A$1:A1792=A1793)*(B$1:B1792=B1793)*ROW(A$1:A1792)))),IF(INDEX(I$1:I1792,SUMPRODUCT(MAX((A$1:A1792=A1793)*(B$1:B1792=B1793)*ROW(A$1:A1792))))="",C1793&amp;"",INDEX(I$1:I1792,SUMPRODUCT(MAX((A$1:A1792=A1793)*(B$1:B1792=B1793)*ROW(A$1:A1792))))&amp;"; "&amp;C1793))))</f>
        <v/>
      </c>
      <c r="J1793" s="18" t="str">
        <f aca="false">IF(A1793="","",A1793&amp;"|"&amp;COUNTIF(A$2:A1793,A1793))</f>
        <v/>
      </c>
      <c r="K1793" s="18" t="n">
        <f aca="false">IF(OR(A1793="",B1793=""),0,IF(COUNTIFS(A$2:A1793,A1793,B$2:B1793,B1793)=1,1,0))</f>
        <v>0</v>
      </c>
    </row>
    <row r="1794" customFormat="false" ht="15" hidden="false" customHeight="false" outlineLevel="0" collapsed="false">
      <c r="A1794" s="15"/>
      <c r="B1794" s="15"/>
      <c r="C1794" s="15"/>
      <c r="D1794" s="15"/>
      <c r="F1794" s="18" t="str">
        <f aca="false">IF(B1794="","",IFERROR(INDEX(Materials!$B$2:$B$301,MATCH(B1794,Materials!$A$2:$A$301,0)),""))</f>
        <v/>
      </c>
      <c r="G1794" s="18" t="str">
        <f aca="true">IF(AND(A1794="",B1794=""),"",IF(A1794="","Missing product",IF(B1794="","Missing material",IF(COUNTIF(ProductList,A1794)=0,"Product not in Products list",IF(COUNTIF(MaterialList,B1794)=0,"Material not in Materials list","OK")))))</f>
        <v/>
      </c>
      <c r="H1794" s="18" t="str">
        <f aca="false">IF(F1794="Active",A1794&amp;"|"&amp;COUNTIFS(A$2:A1794,A1794,F$2:F1794,"Active"),"")</f>
        <v/>
      </c>
      <c r="I1794" s="18" t="str">
        <f aca="false">IF(B1794="","",IF(SUMPRODUCT(MAX((A$1:A1793=A1794)*(B$1:B1793=B1794)*ROW(A$1:A1793)))=0,C1794&amp;"",IF(C1794="",INDEX(I$1:I1793,SUMPRODUCT(MAX((A$1:A1793=A1794)*(B$1:B1793=B1794)*ROW(A$1:A1793)))),IF(INDEX(I$1:I1793,SUMPRODUCT(MAX((A$1:A1793=A1794)*(B$1:B1793=B1794)*ROW(A$1:A1793))))="",C1794&amp;"",INDEX(I$1:I1793,SUMPRODUCT(MAX((A$1:A1793=A1794)*(B$1:B1793=B1794)*ROW(A$1:A1793))))&amp;"; "&amp;C1794))))</f>
        <v/>
      </c>
      <c r="J1794" s="18" t="str">
        <f aca="false">IF(A1794="","",A1794&amp;"|"&amp;COUNTIF(A$2:A1794,A1794))</f>
        <v/>
      </c>
      <c r="K1794" s="18" t="n">
        <f aca="false">IF(OR(A1794="",B1794=""),0,IF(COUNTIFS(A$2:A1794,A1794,B$2:B1794,B1794)=1,1,0))</f>
        <v>0</v>
      </c>
    </row>
    <row r="1795" customFormat="false" ht="15" hidden="false" customHeight="false" outlineLevel="0" collapsed="false">
      <c r="A1795" s="15"/>
      <c r="B1795" s="15"/>
      <c r="C1795" s="15"/>
      <c r="D1795" s="15"/>
      <c r="F1795" s="18" t="str">
        <f aca="false">IF(B1795="","",IFERROR(INDEX(Materials!$B$2:$B$301,MATCH(B1795,Materials!$A$2:$A$301,0)),""))</f>
        <v/>
      </c>
      <c r="G1795" s="18" t="str">
        <f aca="true">IF(AND(A1795="",B1795=""),"",IF(A1795="","Missing product",IF(B1795="","Missing material",IF(COUNTIF(ProductList,A1795)=0,"Product not in Products list",IF(COUNTIF(MaterialList,B1795)=0,"Material not in Materials list","OK")))))</f>
        <v/>
      </c>
      <c r="H1795" s="18" t="str">
        <f aca="false">IF(F1795="Active",A1795&amp;"|"&amp;COUNTIFS(A$2:A1795,A1795,F$2:F1795,"Active"),"")</f>
        <v/>
      </c>
      <c r="I1795" s="18" t="str">
        <f aca="false">IF(B1795="","",IF(SUMPRODUCT(MAX((A$1:A1794=A1795)*(B$1:B1794=B1795)*ROW(A$1:A1794)))=0,C1795&amp;"",IF(C1795="",INDEX(I$1:I1794,SUMPRODUCT(MAX((A$1:A1794=A1795)*(B$1:B1794=B1795)*ROW(A$1:A1794)))),IF(INDEX(I$1:I1794,SUMPRODUCT(MAX((A$1:A1794=A1795)*(B$1:B1794=B1795)*ROW(A$1:A1794))))="",C1795&amp;"",INDEX(I$1:I1794,SUMPRODUCT(MAX((A$1:A1794=A1795)*(B$1:B1794=B1795)*ROW(A$1:A1794))))&amp;"; "&amp;C1795))))</f>
        <v/>
      </c>
      <c r="J1795" s="18" t="str">
        <f aca="false">IF(A1795="","",A1795&amp;"|"&amp;COUNTIF(A$2:A1795,A1795))</f>
        <v/>
      </c>
      <c r="K1795" s="18" t="n">
        <f aca="false">IF(OR(A1795="",B1795=""),0,IF(COUNTIFS(A$2:A1795,A1795,B$2:B1795,B1795)=1,1,0))</f>
        <v>0</v>
      </c>
    </row>
    <row r="1796" customFormat="false" ht="15" hidden="false" customHeight="false" outlineLevel="0" collapsed="false">
      <c r="A1796" s="15"/>
      <c r="B1796" s="15"/>
      <c r="C1796" s="15"/>
      <c r="D1796" s="15"/>
      <c r="F1796" s="18" t="str">
        <f aca="false">IF(B1796="","",IFERROR(INDEX(Materials!$B$2:$B$301,MATCH(B1796,Materials!$A$2:$A$301,0)),""))</f>
        <v/>
      </c>
      <c r="G1796" s="18" t="str">
        <f aca="true">IF(AND(A1796="",B1796=""),"",IF(A1796="","Missing product",IF(B1796="","Missing material",IF(COUNTIF(ProductList,A1796)=0,"Product not in Products list",IF(COUNTIF(MaterialList,B1796)=0,"Material not in Materials list","OK")))))</f>
        <v/>
      </c>
      <c r="H1796" s="18" t="str">
        <f aca="false">IF(F1796="Active",A1796&amp;"|"&amp;COUNTIFS(A$2:A1796,A1796,F$2:F1796,"Active"),"")</f>
        <v/>
      </c>
      <c r="I1796" s="18" t="str">
        <f aca="false">IF(B1796="","",IF(SUMPRODUCT(MAX((A$1:A1795=A1796)*(B$1:B1795=B1796)*ROW(A$1:A1795)))=0,C1796&amp;"",IF(C1796="",INDEX(I$1:I1795,SUMPRODUCT(MAX((A$1:A1795=A1796)*(B$1:B1795=B1796)*ROW(A$1:A1795)))),IF(INDEX(I$1:I1795,SUMPRODUCT(MAX((A$1:A1795=A1796)*(B$1:B1795=B1796)*ROW(A$1:A1795))))="",C1796&amp;"",INDEX(I$1:I1795,SUMPRODUCT(MAX((A$1:A1795=A1796)*(B$1:B1795=B1796)*ROW(A$1:A1795))))&amp;"; "&amp;C1796))))</f>
        <v/>
      </c>
      <c r="J1796" s="18" t="str">
        <f aca="false">IF(A1796="","",A1796&amp;"|"&amp;COUNTIF(A$2:A1796,A1796))</f>
        <v/>
      </c>
      <c r="K1796" s="18" t="n">
        <f aca="false">IF(OR(A1796="",B1796=""),0,IF(COUNTIFS(A$2:A1796,A1796,B$2:B1796,B1796)=1,1,0))</f>
        <v>0</v>
      </c>
    </row>
    <row r="1797" customFormat="false" ht="15" hidden="false" customHeight="false" outlineLevel="0" collapsed="false">
      <c r="A1797" s="15"/>
      <c r="B1797" s="15"/>
      <c r="C1797" s="15"/>
      <c r="D1797" s="15"/>
      <c r="F1797" s="18" t="str">
        <f aca="false">IF(B1797="","",IFERROR(INDEX(Materials!$B$2:$B$301,MATCH(B1797,Materials!$A$2:$A$301,0)),""))</f>
        <v/>
      </c>
      <c r="G1797" s="18" t="str">
        <f aca="true">IF(AND(A1797="",B1797=""),"",IF(A1797="","Missing product",IF(B1797="","Missing material",IF(COUNTIF(ProductList,A1797)=0,"Product not in Products list",IF(COUNTIF(MaterialList,B1797)=0,"Material not in Materials list","OK")))))</f>
        <v/>
      </c>
      <c r="H1797" s="18" t="str">
        <f aca="false">IF(F1797="Active",A1797&amp;"|"&amp;COUNTIFS(A$2:A1797,A1797,F$2:F1797,"Active"),"")</f>
        <v/>
      </c>
      <c r="I1797" s="18" t="str">
        <f aca="false">IF(B1797="","",IF(SUMPRODUCT(MAX((A$1:A1796=A1797)*(B$1:B1796=B1797)*ROW(A$1:A1796)))=0,C1797&amp;"",IF(C1797="",INDEX(I$1:I1796,SUMPRODUCT(MAX((A$1:A1796=A1797)*(B$1:B1796=B1797)*ROW(A$1:A1796)))),IF(INDEX(I$1:I1796,SUMPRODUCT(MAX((A$1:A1796=A1797)*(B$1:B1796=B1797)*ROW(A$1:A1796))))="",C1797&amp;"",INDEX(I$1:I1796,SUMPRODUCT(MAX((A$1:A1796=A1797)*(B$1:B1796=B1797)*ROW(A$1:A1796))))&amp;"; "&amp;C1797))))</f>
        <v/>
      </c>
      <c r="J1797" s="18" t="str">
        <f aca="false">IF(A1797="","",A1797&amp;"|"&amp;COUNTIF(A$2:A1797,A1797))</f>
        <v/>
      </c>
      <c r="K1797" s="18" t="n">
        <f aca="false">IF(OR(A1797="",B1797=""),0,IF(COUNTIFS(A$2:A1797,A1797,B$2:B1797,B1797)=1,1,0))</f>
        <v>0</v>
      </c>
    </row>
    <row r="1798" customFormat="false" ht="15" hidden="false" customHeight="false" outlineLevel="0" collapsed="false">
      <c r="A1798" s="15"/>
      <c r="B1798" s="15"/>
      <c r="C1798" s="15"/>
      <c r="D1798" s="15"/>
      <c r="F1798" s="18" t="str">
        <f aca="false">IF(B1798="","",IFERROR(INDEX(Materials!$B$2:$B$301,MATCH(B1798,Materials!$A$2:$A$301,0)),""))</f>
        <v/>
      </c>
      <c r="G1798" s="18" t="str">
        <f aca="true">IF(AND(A1798="",B1798=""),"",IF(A1798="","Missing product",IF(B1798="","Missing material",IF(COUNTIF(ProductList,A1798)=0,"Product not in Products list",IF(COUNTIF(MaterialList,B1798)=0,"Material not in Materials list","OK")))))</f>
        <v/>
      </c>
      <c r="H1798" s="18" t="str">
        <f aca="false">IF(F1798="Active",A1798&amp;"|"&amp;COUNTIFS(A$2:A1798,A1798,F$2:F1798,"Active"),"")</f>
        <v/>
      </c>
      <c r="I1798" s="18" t="str">
        <f aca="false">IF(B1798="","",IF(SUMPRODUCT(MAX((A$1:A1797=A1798)*(B$1:B1797=B1798)*ROW(A$1:A1797)))=0,C1798&amp;"",IF(C1798="",INDEX(I$1:I1797,SUMPRODUCT(MAX((A$1:A1797=A1798)*(B$1:B1797=B1798)*ROW(A$1:A1797)))),IF(INDEX(I$1:I1797,SUMPRODUCT(MAX((A$1:A1797=A1798)*(B$1:B1797=B1798)*ROW(A$1:A1797))))="",C1798&amp;"",INDEX(I$1:I1797,SUMPRODUCT(MAX((A$1:A1797=A1798)*(B$1:B1797=B1798)*ROW(A$1:A1797))))&amp;"; "&amp;C1798))))</f>
        <v/>
      </c>
      <c r="J1798" s="18" t="str">
        <f aca="false">IF(A1798="","",A1798&amp;"|"&amp;COUNTIF(A$2:A1798,A1798))</f>
        <v/>
      </c>
      <c r="K1798" s="18" t="n">
        <f aca="false">IF(OR(A1798="",B1798=""),0,IF(COUNTIFS(A$2:A1798,A1798,B$2:B1798,B1798)=1,1,0))</f>
        <v>0</v>
      </c>
    </row>
    <row r="1799" customFormat="false" ht="15" hidden="false" customHeight="false" outlineLevel="0" collapsed="false">
      <c r="A1799" s="15"/>
      <c r="B1799" s="15"/>
      <c r="C1799" s="15"/>
      <c r="D1799" s="15"/>
      <c r="F1799" s="18" t="str">
        <f aca="false">IF(B1799="","",IFERROR(INDEX(Materials!$B$2:$B$301,MATCH(B1799,Materials!$A$2:$A$301,0)),""))</f>
        <v/>
      </c>
      <c r="G1799" s="18" t="str">
        <f aca="true">IF(AND(A1799="",B1799=""),"",IF(A1799="","Missing product",IF(B1799="","Missing material",IF(COUNTIF(ProductList,A1799)=0,"Product not in Products list",IF(COUNTIF(MaterialList,B1799)=0,"Material not in Materials list","OK")))))</f>
        <v/>
      </c>
      <c r="H1799" s="18" t="str">
        <f aca="false">IF(F1799="Active",A1799&amp;"|"&amp;COUNTIFS(A$2:A1799,A1799,F$2:F1799,"Active"),"")</f>
        <v/>
      </c>
      <c r="I1799" s="18" t="str">
        <f aca="false">IF(B1799="","",IF(SUMPRODUCT(MAX((A$1:A1798=A1799)*(B$1:B1798=B1799)*ROW(A$1:A1798)))=0,C1799&amp;"",IF(C1799="",INDEX(I$1:I1798,SUMPRODUCT(MAX((A$1:A1798=A1799)*(B$1:B1798=B1799)*ROW(A$1:A1798)))),IF(INDEX(I$1:I1798,SUMPRODUCT(MAX((A$1:A1798=A1799)*(B$1:B1798=B1799)*ROW(A$1:A1798))))="",C1799&amp;"",INDEX(I$1:I1798,SUMPRODUCT(MAX((A$1:A1798=A1799)*(B$1:B1798=B1799)*ROW(A$1:A1798))))&amp;"; "&amp;C1799))))</f>
        <v/>
      </c>
      <c r="J1799" s="18" t="str">
        <f aca="false">IF(A1799="","",A1799&amp;"|"&amp;COUNTIF(A$2:A1799,A1799))</f>
        <v/>
      </c>
      <c r="K1799" s="18" t="n">
        <f aca="false">IF(OR(A1799="",B1799=""),0,IF(COUNTIFS(A$2:A1799,A1799,B$2:B1799,B1799)=1,1,0))</f>
        <v>0</v>
      </c>
    </row>
    <row r="1800" customFormat="false" ht="15" hidden="false" customHeight="false" outlineLevel="0" collapsed="false">
      <c r="A1800" s="15"/>
      <c r="B1800" s="15"/>
      <c r="C1800" s="15"/>
      <c r="D1800" s="15"/>
      <c r="F1800" s="18" t="str">
        <f aca="false">IF(B1800="","",IFERROR(INDEX(Materials!$B$2:$B$301,MATCH(B1800,Materials!$A$2:$A$301,0)),""))</f>
        <v/>
      </c>
      <c r="G1800" s="18" t="str">
        <f aca="true">IF(AND(A1800="",B1800=""),"",IF(A1800="","Missing product",IF(B1800="","Missing material",IF(COUNTIF(ProductList,A1800)=0,"Product not in Products list",IF(COUNTIF(MaterialList,B1800)=0,"Material not in Materials list","OK")))))</f>
        <v/>
      </c>
      <c r="H1800" s="18" t="str">
        <f aca="false">IF(F1800="Active",A1800&amp;"|"&amp;COUNTIFS(A$2:A1800,A1800,F$2:F1800,"Active"),"")</f>
        <v/>
      </c>
      <c r="I1800" s="18" t="str">
        <f aca="false">IF(B1800="","",IF(SUMPRODUCT(MAX((A$1:A1799=A1800)*(B$1:B1799=B1800)*ROW(A$1:A1799)))=0,C1800&amp;"",IF(C1800="",INDEX(I$1:I1799,SUMPRODUCT(MAX((A$1:A1799=A1800)*(B$1:B1799=B1800)*ROW(A$1:A1799)))),IF(INDEX(I$1:I1799,SUMPRODUCT(MAX((A$1:A1799=A1800)*(B$1:B1799=B1800)*ROW(A$1:A1799))))="",C1800&amp;"",INDEX(I$1:I1799,SUMPRODUCT(MAX((A$1:A1799=A1800)*(B$1:B1799=B1800)*ROW(A$1:A1799))))&amp;"; "&amp;C1800))))</f>
        <v/>
      </c>
      <c r="J1800" s="18" t="str">
        <f aca="false">IF(A1800="","",A1800&amp;"|"&amp;COUNTIF(A$2:A1800,A1800))</f>
        <v/>
      </c>
      <c r="K1800" s="18" t="n">
        <f aca="false">IF(OR(A1800="",B1800=""),0,IF(COUNTIFS(A$2:A1800,A1800,B$2:B1800,B1800)=1,1,0))</f>
        <v>0</v>
      </c>
    </row>
    <row r="1801" customFormat="false" ht="15" hidden="false" customHeight="false" outlineLevel="0" collapsed="false">
      <c r="A1801" s="15"/>
      <c r="B1801" s="15"/>
      <c r="C1801" s="15"/>
      <c r="D1801" s="15"/>
      <c r="F1801" s="18" t="str">
        <f aca="false">IF(B1801="","",IFERROR(INDEX(Materials!$B$2:$B$301,MATCH(B1801,Materials!$A$2:$A$301,0)),""))</f>
        <v/>
      </c>
      <c r="G1801" s="18" t="str">
        <f aca="true">IF(AND(A1801="",B1801=""),"",IF(A1801="","Missing product",IF(B1801="","Missing material",IF(COUNTIF(ProductList,A1801)=0,"Product not in Products list",IF(COUNTIF(MaterialList,B1801)=0,"Material not in Materials list","OK")))))</f>
        <v/>
      </c>
      <c r="H1801" s="18" t="str">
        <f aca="false">IF(F1801="Active",A1801&amp;"|"&amp;COUNTIFS(A$2:A1801,A1801,F$2:F1801,"Active"),"")</f>
        <v/>
      </c>
      <c r="I1801" s="18" t="str">
        <f aca="false">IF(B1801="","",IF(SUMPRODUCT(MAX((A$1:A1800=A1801)*(B$1:B1800=B1801)*ROW(A$1:A1800)))=0,C1801&amp;"",IF(C1801="",INDEX(I$1:I1800,SUMPRODUCT(MAX((A$1:A1800=A1801)*(B$1:B1800=B1801)*ROW(A$1:A1800)))),IF(INDEX(I$1:I1800,SUMPRODUCT(MAX((A$1:A1800=A1801)*(B$1:B1800=B1801)*ROW(A$1:A1800))))="",C1801&amp;"",INDEX(I$1:I1800,SUMPRODUCT(MAX((A$1:A1800=A1801)*(B$1:B1800=B1801)*ROW(A$1:A1800))))&amp;"; "&amp;C1801))))</f>
        <v/>
      </c>
      <c r="J1801" s="18" t="str">
        <f aca="false">IF(A1801="","",A1801&amp;"|"&amp;COUNTIF(A$2:A1801,A1801))</f>
        <v/>
      </c>
      <c r="K1801" s="18" t="n">
        <f aca="false">IF(OR(A1801="",B1801=""),0,IF(COUNTIFS(A$2:A1801,A1801,B$2:B1801,B1801)=1,1,0))</f>
        <v>0</v>
      </c>
    </row>
    <row r="1802" customFormat="false" ht="15" hidden="false" customHeight="false" outlineLevel="0" collapsed="false">
      <c r="A1802" s="15"/>
      <c r="B1802" s="15"/>
      <c r="C1802" s="15"/>
      <c r="D1802" s="15"/>
      <c r="F1802" s="18" t="str">
        <f aca="false">IF(B1802="","",IFERROR(INDEX(Materials!$B$2:$B$301,MATCH(B1802,Materials!$A$2:$A$301,0)),""))</f>
        <v/>
      </c>
      <c r="G1802" s="18" t="str">
        <f aca="true">IF(AND(A1802="",B1802=""),"",IF(A1802="","Missing product",IF(B1802="","Missing material",IF(COUNTIF(ProductList,A1802)=0,"Product not in Products list",IF(COUNTIF(MaterialList,B1802)=0,"Material not in Materials list","OK")))))</f>
        <v/>
      </c>
      <c r="H1802" s="18" t="str">
        <f aca="false">IF(F1802="Active",A1802&amp;"|"&amp;COUNTIFS(A$2:A1802,A1802,F$2:F1802,"Active"),"")</f>
        <v/>
      </c>
      <c r="I1802" s="18" t="str">
        <f aca="false">IF(B1802="","",IF(SUMPRODUCT(MAX((A$1:A1801=A1802)*(B$1:B1801=B1802)*ROW(A$1:A1801)))=0,C1802&amp;"",IF(C1802="",INDEX(I$1:I1801,SUMPRODUCT(MAX((A$1:A1801=A1802)*(B$1:B1801=B1802)*ROW(A$1:A1801)))),IF(INDEX(I$1:I1801,SUMPRODUCT(MAX((A$1:A1801=A1802)*(B$1:B1801=B1802)*ROW(A$1:A1801))))="",C1802&amp;"",INDEX(I$1:I1801,SUMPRODUCT(MAX((A$1:A1801=A1802)*(B$1:B1801=B1802)*ROW(A$1:A1801))))&amp;"; "&amp;C1802))))</f>
        <v/>
      </c>
      <c r="J1802" s="18" t="str">
        <f aca="false">IF(A1802="","",A1802&amp;"|"&amp;COUNTIF(A$2:A1802,A1802))</f>
        <v/>
      </c>
      <c r="K1802" s="18" t="n">
        <f aca="false">IF(OR(A1802="",B1802=""),0,IF(COUNTIFS(A$2:A1802,A1802,B$2:B1802,B1802)=1,1,0))</f>
        <v>0</v>
      </c>
    </row>
    <row r="1803" customFormat="false" ht="15" hidden="false" customHeight="false" outlineLevel="0" collapsed="false">
      <c r="A1803" s="15"/>
      <c r="B1803" s="15"/>
      <c r="C1803" s="15"/>
      <c r="D1803" s="15"/>
      <c r="F1803" s="18" t="str">
        <f aca="false">IF(B1803="","",IFERROR(INDEX(Materials!$B$2:$B$301,MATCH(B1803,Materials!$A$2:$A$301,0)),""))</f>
        <v/>
      </c>
      <c r="G1803" s="18" t="str">
        <f aca="true">IF(AND(A1803="",B1803=""),"",IF(A1803="","Missing product",IF(B1803="","Missing material",IF(COUNTIF(ProductList,A1803)=0,"Product not in Products list",IF(COUNTIF(MaterialList,B1803)=0,"Material not in Materials list","OK")))))</f>
        <v/>
      </c>
      <c r="H1803" s="18" t="str">
        <f aca="false">IF(F1803="Active",A1803&amp;"|"&amp;COUNTIFS(A$2:A1803,A1803,F$2:F1803,"Active"),"")</f>
        <v/>
      </c>
      <c r="I1803" s="18" t="str">
        <f aca="false">IF(B1803="","",IF(SUMPRODUCT(MAX((A$1:A1802=A1803)*(B$1:B1802=B1803)*ROW(A$1:A1802)))=0,C1803&amp;"",IF(C1803="",INDEX(I$1:I1802,SUMPRODUCT(MAX((A$1:A1802=A1803)*(B$1:B1802=B1803)*ROW(A$1:A1802)))),IF(INDEX(I$1:I1802,SUMPRODUCT(MAX((A$1:A1802=A1803)*(B$1:B1802=B1803)*ROW(A$1:A1802))))="",C1803&amp;"",INDEX(I$1:I1802,SUMPRODUCT(MAX((A$1:A1802=A1803)*(B$1:B1802=B1803)*ROW(A$1:A1802))))&amp;"; "&amp;C1803))))</f>
        <v/>
      </c>
      <c r="J1803" s="18" t="str">
        <f aca="false">IF(A1803="","",A1803&amp;"|"&amp;COUNTIF(A$2:A1803,A1803))</f>
        <v/>
      </c>
      <c r="K1803" s="18" t="n">
        <f aca="false">IF(OR(A1803="",B1803=""),0,IF(COUNTIFS(A$2:A1803,A1803,B$2:B1803,B1803)=1,1,0))</f>
        <v>0</v>
      </c>
    </row>
    <row r="1804" customFormat="false" ht="15" hidden="false" customHeight="false" outlineLevel="0" collapsed="false">
      <c r="A1804" s="15"/>
      <c r="B1804" s="15"/>
      <c r="C1804" s="15"/>
      <c r="D1804" s="15"/>
      <c r="F1804" s="18" t="str">
        <f aca="false">IF(B1804="","",IFERROR(INDEX(Materials!$B$2:$B$301,MATCH(B1804,Materials!$A$2:$A$301,0)),""))</f>
        <v/>
      </c>
      <c r="G1804" s="18" t="str">
        <f aca="true">IF(AND(A1804="",B1804=""),"",IF(A1804="","Missing product",IF(B1804="","Missing material",IF(COUNTIF(ProductList,A1804)=0,"Product not in Products list",IF(COUNTIF(MaterialList,B1804)=0,"Material not in Materials list","OK")))))</f>
        <v/>
      </c>
      <c r="H1804" s="18" t="str">
        <f aca="false">IF(F1804="Active",A1804&amp;"|"&amp;COUNTIFS(A$2:A1804,A1804,F$2:F1804,"Active"),"")</f>
        <v/>
      </c>
      <c r="I1804" s="18" t="str">
        <f aca="false">IF(B1804="","",IF(SUMPRODUCT(MAX((A$1:A1803=A1804)*(B$1:B1803=B1804)*ROW(A$1:A1803)))=0,C1804&amp;"",IF(C1804="",INDEX(I$1:I1803,SUMPRODUCT(MAX((A$1:A1803=A1804)*(B$1:B1803=B1804)*ROW(A$1:A1803)))),IF(INDEX(I$1:I1803,SUMPRODUCT(MAX((A$1:A1803=A1804)*(B$1:B1803=B1804)*ROW(A$1:A1803))))="",C1804&amp;"",INDEX(I$1:I1803,SUMPRODUCT(MAX((A$1:A1803=A1804)*(B$1:B1803=B1804)*ROW(A$1:A1803))))&amp;"; "&amp;C1804))))</f>
        <v/>
      </c>
      <c r="J1804" s="18" t="str">
        <f aca="false">IF(A1804="","",A1804&amp;"|"&amp;COUNTIF(A$2:A1804,A1804))</f>
        <v/>
      </c>
      <c r="K1804" s="18" t="n">
        <f aca="false">IF(OR(A1804="",B1804=""),0,IF(COUNTIFS(A$2:A1804,A1804,B$2:B1804,B1804)=1,1,0))</f>
        <v>0</v>
      </c>
    </row>
    <row r="1805" customFormat="false" ht="15" hidden="false" customHeight="false" outlineLevel="0" collapsed="false">
      <c r="A1805" s="15"/>
      <c r="B1805" s="15"/>
      <c r="C1805" s="15"/>
      <c r="D1805" s="15"/>
      <c r="F1805" s="18" t="str">
        <f aca="false">IF(B1805="","",IFERROR(INDEX(Materials!$B$2:$B$301,MATCH(B1805,Materials!$A$2:$A$301,0)),""))</f>
        <v/>
      </c>
      <c r="G1805" s="18" t="str">
        <f aca="true">IF(AND(A1805="",B1805=""),"",IF(A1805="","Missing product",IF(B1805="","Missing material",IF(COUNTIF(ProductList,A1805)=0,"Product not in Products list",IF(COUNTIF(MaterialList,B1805)=0,"Material not in Materials list","OK")))))</f>
        <v/>
      </c>
      <c r="H1805" s="18" t="str">
        <f aca="false">IF(F1805="Active",A1805&amp;"|"&amp;COUNTIFS(A$2:A1805,A1805,F$2:F1805,"Active"),"")</f>
        <v/>
      </c>
      <c r="I1805" s="18" t="str">
        <f aca="false">IF(B1805="","",IF(SUMPRODUCT(MAX((A$1:A1804=A1805)*(B$1:B1804=B1805)*ROW(A$1:A1804)))=0,C1805&amp;"",IF(C1805="",INDEX(I$1:I1804,SUMPRODUCT(MAX((A$1:A1804=A1805)*(B$1:B1804=B1805)*ROW(A$1:A1804)))),IF(INDEX(I$1:I1804,SUMPRODUCT(MAX((A$1:A1804=A1805)*(B$1:B1804=B1805)*ROW(A$1:A1804))))="",C1805&amp;"",INDEX(I$1:I1804,SUMPRODUCT(MAX((A$1:A1804=A1805)*(B$1:B1804=B1805)*ROW(A$1:A1804))))&amp;"; "&amp;C1805))))</f>
        <v/>
      </c>
      <c r="J1805" s="18" t="str">
        <f aca="false">IF(A1805="","",A1805&amp;"|"&amp;COUNTIF(A$2:A1805,A1805))</f>
        <v/>
      </c>
      <c r="K1805" s="18" t="n">
        <f aca="false">IF(OR(A1805="",B1805=""),0,IF(COUNTIFS(A$2:A1805,A1805,B$2:B1805,B1805)=1,1,0))</f>
        <v>0</v>
      </c>
    </row>
    <row r="1806" customFormat="false" ht="15" hidden="false" customHeight="false" outlineLevel="0" collapsed="false">
      <c r="A1806" s="15"/>
      <c r="B1806" s="15"/>
      <c r="C1806" s="15"/>
      <c r="D1806" s="15"/>
      <c r="F1806" s="18" t="str">
        <f aca="false">IF(B1806="","",IFERROR(INDEX(Materials!$B$2:$B$301,MATCH(B1806,Materials!$A$2:$A$301,0)),""))</f>
        <v/>
      </c>
      <c r="G1806" s="18" t="str">
        <f aca="true">IF(AND(A1806="",B1806=""),"",IF(A1806="","Missing product",IF(B1806="","Missing material",IF(COUNTIF(ProductList,A1806)=0,"Product not in Products list",IF(COUNTIF(MaterialList,B1806)=0,"Material not in Materials list","OK")))))</f>
        <v/>
      </c>
      <c r="H1806" s="18" t="str">
        <f aca="false">IF(F1806="Active",A1806&amp;"|"&amp;COUNTIFS(A$2:A1806,A1806,F$2:F1806,"Active"),"")</f>
        <v/>
      </c>
      <c r="I1806" s="18" t="str">
        <f aca="false">IF(B1806="","",IF(SUMPRODUCT(MAX((A$1:A1805=A1806)*(B$1:B1805=B1806)*ROW(A$1:A1805)))=0,C1806&amp;"",IF(C1806="",INDEX(I$1:I1805,SUMPRODUCT(MAX((A$1:A1805=A1806)*(B$1:B1805=B1806)*ROW(A$1:A1805)))),IF(INDEX(I$1:I1805,SUMPRODUCT(MAX((A$1:A1805=A1806)*(B$1:B1805=B1806)*ROW(A$1:A1805))))="",C1806&amp;"",INDEX(I$1:I1805,SUMPRODUCT(MAX((A$1:A1805=A1806)*(B$1:B1805=B1806)*ROW(A$1:A1805))))&amp;"; "&amp;C1806))))</f>
        <v/>
      </c>
      <c r="J1806" s="18" t="str">
        <f aca="false">IF(A1806="","",A1806&amp;"|"&amp;COUNTIF(A$2:A1806,A1806))</f>
        <v/>
      </c>
      <c r="K1806" s="18" t="n">
        <f aca="false">IF(OR(A1806="",B1806=""),0,IF(COUNTIFS(A$2:A1806,A1806,B$2:B1806,B1806)=1,1,0))</f>
        <v>0</v>
      </c>
    </row>
    <row r="1807" customFormat="false" ht="15" hidden="false" customHeight="false" outlineLevel="0" collapsed="false">
      <c r="A1807" s="15"/>
      <c r="B1807" s="15"/>
      <c r="C1807" s="15"/>
      <c r="D1807" s="15"/>
      <c r="F1807" s="18" t="str">
        <f aca="false">IF(B1807="","",IFERROR(INDEX(Materials!$B$2:$B$301,MATCH(B1807,Materials!$A$2:$A$301,0)),""))</f>
        <v/>
      </c>
      <c r="G1807" s="18" t="str">
        <f aca="true">IF(AND(A1807="",B1807=""),"",IF(A1807="","Missing product",IF(B1807="","Missing material",IF(COUNTIF(ProductList,A1807)=0,"Product not in Products list",IF(COUNTIF(MaterialList,B1807)=0,"Material not in Materials list","OK")))))</f>
        <v/>
      </c>
      <c r="H1807" s="18" t="str">
        <f aca="false">IF(F1807="Active",A1807&amp;"|"&amp;COUNTIFS(A$2:A1807,A1807,F$2:F1807,"Active"),"")</f>
        <v/>
      </c>
      <c r="I1807" s="18" t="str">
        <f aca="false">IF(B1807="","",IF(SUMPRODUCT(MAX((A$1:A1806=A1807)*(B$1:B1806=B1807)*ROW(A$1:A1806)))=0,C1807&amp;"",IF(C1807="",INDEX(I$1:I1806,SUMPRODUCT(MAX((A$1:A1806=A1807)*(B$1:B1806=B1807)*ROW(A$1:A1806)))),IF(INDEX(I$1:I1806,SUMPRODUCT(MAX((A$1:A1806=A1807)*(B$1:B1806=B1807)*ROW(A$1:A1806))))="",C1807&amp;"",INDEX(I$1:I1806,SUMPRODUCT(MAX((A$1:A1806=A1807)*(B$1:B1806=B1807)*ROW(A$1:A1806))))&amp;"; "&amp;C1807))))</f>
        <v/>
      </c>
      <c r="J1807" s="18" t="str">
        <f aca="false">IF(A1807="","",A1807&amp;"|"&amp;COUNTIF(A$2:A1807,A1807))</f>
        <v/>
      </c>
      <c r="K1807" s="18" t="n">
        <f aca="false">IF(OR(A1807="",B1807=""),0,IF(COUNTIFS(A$2:A1807,A1807,B$2:B1807,B1807)=1,1,0))</f>
        <v>0</v>
      </c>
    </row>
    <row r="1808" customFormat="false" ht="15" hidden="false" customHeight="false" outlineLevel="0" collapsed="false">
      <c r="A1808" s="15"/>
      <c r="B1808" s="15"/>
      <c r="C1808" s="15"/>
      <c r="D1808" s="15"/>
      <c r="F1808" s="18" t="str">
        <f aca="false">IF(B1808="","",IFERROR(INDEX(Materials!$B$2:$B$301,MATCH(B1808,Materials!$A$2:$A$301,0)),""))</f>
        <v/>
      </c>
      <c r="G1808" s="18" t="str">
        <f aca="true">IF(AND(A1808="",B1808=""),"",IF(A1808="","Missing product",IF(B1808="","Missing material",IF(COUNTIF(ProductList,A1808)=0,"Product not in Products list",IF(COUNTIF(MaterialList,B1808)=0,"Material not in Materials list","OK")))))</f>
        <v/>
      </c>
      <c r="H1808" s="18" t="str">
        <f aca="false">IF(F1808="Active",A1808&amp;"|"&amp;COUNTIFS(A$2:A1808,A1808,F$2:F1808,"Active"),"")</f>
        <v/>
      </c>
      <c r="I1808" s="18" t="str">
        <f aca="false">IF(B1808="","",IF(SUMPRODUCT(MAX((A$1:A1807=A1808)*(B$1:B1807=B1808)*ROW(A$1:A1807)))=0,C1808&amp;"",IF(C1808="",INDEX(I$1:I1807,SUMPRODUCT(MAX((A$1:A1807=A1808)*(B$1:B1807=B1808)*ROW(A$1:A1807)))),IF(INDEX(I$1:I1807,SUMPRODUCT(MAX((A$1:A1807=A1808)*(B$1:B1807=B1808)*ROW(A$1:A1807))))="",C1808&amp;"",INDEX(I$1:I1807,SUMPRODUCT(MAX((A$1:A1807=A1808)*(B$1:B1807=B1808)*ROW(A$1:A1807))))&amp;"; "&amp;C1808))))</f>
        <v/>
      </c>
      <c r="J1808" s="18" t="str">
        <f aca="false">IF(A1808="","",A1808&amp;"|"&amp;COUNTIF(A$2:A1808,A1808))</f>
        <v/>
      </c>
      <c r="K1808" s="18" t="n">
        <f aca="false">IF(OR(A1808="",B1808=""),0,IF(COUNTIFS(A$2:A1808,A1808,B$2:B1808,B1808)=1,1,0))</f>
        <v>0</v>
      </c>
    </row>
    <row r="1809" customFormat="false" ht="15" hidden="false" customHeight="false" outlineLevel="0" collapsed="false">
      <c r="A1809" s="15"/>
      <c r="B1809" s="15"/>
      <c r="C1809" s="15"/>
      <c r="D1809" s="15"/>
      <c r="F1809" s="18" t="str">
        <f aca="false">IF(B1809="","",IFERROR(INDEX(Materials!$B$2:$B$301,MATCH(B1809,Materials!$A$2:$A$301,0)),""))</f>
        <v/>
      </c>
      <c r="G1809" s="18" t="str">
        <f aca="true">IF(AND(A1809="",B1809=""),"",IF(A1809="","Missing product",IF(B1809="","Missing material",IF(COUNTIF(ProductList,A1809)=0,"Product not in Products list",IF(COUNTIF(MaterialList,B1809)=0,"Material not in Materials list","OK")))))</f>
        <v/>
      </c>
      <c r="H1809" s="18" t="str">
        <f aca="false">IF(F1809="Active",A1809&amp;"|"&amp;COUNTIFS(A$2:A1809,A1809,F$2:F1809,"Active"),"")</f>
        <v/>
      </c>
      <c r="I1809" s="18" t="str">
        <f aca="false">IF(B1809="","",IF(SUMPRODUCT(MAX((A$1:A1808=A1809)*(B$1:B1808=B1809)*ROW(A$1:A1808)))=0,C1809&amp;"",IF(C1809="",INDEX(I$1:I1808,SUMPRODUCT(MAX((A$1:A1808=A1809)*(B$1:B1808=B1809)*ROW(A$1:A1808)))),IF(INDEX(I$1:I1808,SUMPRODUCT(MAX((A$1:A1808=A1809)*(B$1:B1808=B1809)*ROW(A$1:A1808))))="",C1809&amp;"",INDEX(I$1:I1808,SUMPRODUCT(MAX((A$1:A1808=A1809)*(B$1:B1808=B1809)*ROW(A$1:A1808))))&amp;"; "&amp;C1809))))</f>
        <v/>
      </c>
      <c r="J1809" s="18" t="str">
        <f aca="false">IF(A1809="","",A1809&amp;"|"&amp;COUNTIF(A$2:A1809,A1809))</f>
        <v/>
      </c>
      <c r="K1809" s="18" t="n">
        <f aca="false">IF(OR(A1809="",B1809=""),0,IF(COUNTIFS(A$2:A1809,A1809,B$2:B1809,B1809)=1,1,0))</f>
        <v>0</v>
      </c>
    </row>
    <row r="1810" customFormat="false" ht="15" hidden="false" customHeight="false" outlineLevel="0" collapsed="false">
      <c r="A1810" s="15"/>
      <c r="B1810" s="15"/>
      <c r="C1810" s="15"/>
      <c r="D1810" s="15"/>
      <c r="F1810" s="18" t="str">
        <f aca="false">IF(B1810="","",IFERROR(INDEX(Materials!$B$2:$B$301,MATCH(B1810,Materials!$A$2:$A$301,0)),""))</f>
        <v/>
      </c>
      <c r="G1810" s="18" t="str">
        <f aca="true">IF(AND(A1810="",B1810=""),"",IF(A1810="","Missing product",IF(B1810="","Missing material",IF(COUNTIF(ProductList,A1810)=0,"Product not in Products list",IF(COUNTIF(MaterialList,B1810)=0,"Material not in Materials list","OK")))))</f>
        <v/>
      </c>
      <c r="H1810" s="18" t="str">
        <f aca="false">IF(F1810="Active",A1810&amp;"|"&amp;COUNTIFS(A$2:A1810,A1810,F$2:F1810,"Active"),"")</f>
        <v/>
      </c>
      <c r="I1810" s="18" t="str">
        <f aca="false">IF(B1810="","",IF(SUMPRODUCT(MAX((A$1:A1809=A1810)*(B$1:B1809=B1810)*ROW(A$1:A1809)))=0,C1810&amp;"",IF(C1810="",INDEX(I$1:I1809,SUMPRODUCT(MAX((A$1:A1809=A1810)*(B$1:B1809=B1810)*ROW(A$1:A1809)))),IF(INDEX(I$1:I1809,SUMPRODUCT(MAX((A$1:A1809=A1810)*(B$1:B1809=B1810)*ROW(A$1:A1809))))="",C1810&amp;"",INDEX(I$1:I1809,SUMPRODUCT(MAX((A$1:A1809=A1810)*(B$1:B1809=B1810)*ROW(A$1:A1809))))&amp;"; "&amp;C1810))))</f>
        <v/>
      </c>
      <c r="J1810" s="18" t="str">
        <f aca="false">IF(A1810="","",A1810&amp;"|"&amp;COUNTIF(A$2:A1810,A1810))</f>
        <v/>
      </c>
      <c r="K1810" s="18" t="n">
        <f aca="false">IF(OR(A1810="",B1810=""),0,IF(COUNTIFS(A$2:A1810,A1810,B$2:B1810,B1810)=1,1,0))</f>
        <v>0</v>
      </c>
    </row>
    <row r="1811" customFormat="false" ht="15" hidden="false" customHeight="false" outlineLevel="0" collapsed="false">
      <c r="A1811" s="15"/>
      <c r="B1811" s="15"/>
      <c r="C1811" s="15"/>
      <c r="D1811" s="15"/>
      <c r="F1811" s="18" t="str">
        <f aca="false">IF(B1811="","",IFERROR(INDEX(Materials!$B$2:$B$301,MATCH(B1811,Materials!$A$2:$A$301,0)),""))</f>
        <v/>
      </c>
      <c r="G1811" s="18" t="str">
        <f aca="true">IF(AND(A1811="",B1811=""),"",IF(A1811="","Missing product",IF(B1811="","Missing material",IF(COUNTIF(ProductList,A1811)=0,"Product not in Products list",IF(COUNTIF(MaterialList,B1811)=0,"Material not in Materials list","OK")))))</f>
        <v/>
      </c>
      <c r="H1811" s="18" t="str">
        <f aca="false">IF(F1811="Active",A1811&amp;"|"&amp;COUNTIFS(A$2:A1811,A1811,F$2:F1811,"Active"),"")</f>
        <v/>
      </c>
      <c r="I1811" s="18" t="str">
        <f aca="false">IF(B1811="","",IF(SUMPRODUCT(MAX((A$1:A1810=A1811)*(B$1:B1810=B1811)*ROW(A$1:A1810)))=0,C1811&amp;"",IF(C1811="",INDEX(I$1:I1810,SUMPRODUCT(MAX((A$1:A1810=A1811)*(B$1:B1810=B1811)*ROW(A$1:A1810)))),IF(INDEX(I$1:I1810,SUMPRODUCT(MAX((A$1:A1810=A1811)*(B$1:B1810=B1811)*ROW(A$1:A1810))))="",C1811&amp;"",INDEX(I$1:I1810,SUMPRODUCT(MAX((A$1:A1810=A1811)*(B$1:B1810=B1811)*ROW(A$1:A1810))))&amp;"; "&amp;C1811))))</f>
        <v/>
      </c>
      <c r="J1811" s="18" t="str">
        <f aca="false">IF(A1811="","",A1811&amp;"|"&amp;COUNTIF(A$2:A1811,A1811))</f>
        <v/>
      </c>
      <c r="K1811" s="18" t="n">
        <f aca="false">IF(OR(A1811="",B1811=""),0,IF(COUNTIFS(A$2:A1811,A1811,B$2:B1811,B1811)=1,1,0))</f>
        <v>0</v>
      </c>
    </row>
    <row r="1812" customFormat="false" ht="15" hidden="false" customHeight="false" outlineLevel="0" collapsed="false">
      <c r="A1812" s="15"/>
      <c r="B1812" s="15"/>
      <c r="C1812" s="15"/>
      <c r="D1812" s="15"/>
      <c r="F1812" s="18" t="str">
        <f aca="false">IF(B1812="","",IFERROR(INDEX(Materials!$B$2:$B$301,MATCH(B1812,Materials!$A$2:$A$301,0)),""))</f>
        <v/>
      </c>
      <c r="G1812" s="18" t="str">
        <f aca="true">IF(AND(A1812="",B1812=""),"",IF(A1812="","Missing product",IF(B1812="","Missing material",IF(COUNTIF(ProductList,A1812)=0,"Product not in Products list",IF(COUNTIF(MaterialList,B1812)=0,"Material not in Materials list","OK")))))</f>
        <v/>
      </c>
      <c r="H1812" s="18" t="str">
        <f aca="false">IF(F1812="Active",A1812&amp;"|"&amp;COUNTIFS(A$2:A1812,A1812,F$2:F1812,"Active"),"")</f>
        <v/>
      </c>
      <c r="I1812" s="18" t="str">
        <f aca="false">IF(B1812="","",IF(SUMPRODUCT(MAX((A$1:A1811=A1812)*(B$1:B1811=B1812)*ROW(A$1:A1811)))=0,C1812&amp;"",IF(C1812="",INDEX(I$1:I1811,SUMPRODUCT(MAX((A$1:A1811=A1812)*(B$1:B1811=B1812)*ROW(A$1:A1811)))),IF(INDEX(I$1:I1811,SUMPRODUCT(MAX((A$1:A1811=A1812)*(B$1:B1811=B1812)*ROW(A$1:A1811))))="",C1812&amp;"",INDEX(I$1:I1811,SUMPRODUCT(MAX((A$1:A1811=A1812)*(B$1:B1811=B1812)*ROW(A$1:A1811))))&amp;"; "&amp;C1812))))</f>
        <v/>
      </c>
      <c r="J1812" s="18" t="str">
        <f aca="false">IF(A1812="","",A1812&amp;"|"&amp;COUNTIF(A$2:A1812,A1812))</f>
        <v/>
      </c>
      <c r="K1812" s="18" t="n">
        <f aca="false">IF(OR(A1812="",B1812=""),0,IF(COUNTIFS(A$2:A1812,A1812,B$2:B1812,B1812)=1,1,0))</f>
        <v>0</v>
      </c>
    </row>
    <row r="1813" customFormat="false" ht="15" hidden="false" customHeight="false" outlineLevel="0" collapsed="false">
      <c r="A1813" s="15"/>
      <c r="B1813" s="15"/>
      <c r="C1813" s="15"/>
      <c r="D1813" s="15"/>
      <c r="F1813" s="18" t="str">
        <f aca="false">IF(B1813="","",IFERROR(INDEX(Materials!$B$2:$B$301,MATCH(B1813,Materials!$A$2:$A$301,0)),""))</f>
        <v/>
      </c>
      <c r="G1813" s="18" t="str">
        <f aca="true">IF(AND(A1813="",B1813=""),"",IF(A1813="","Missing product",IF(B1813="","Missing material",IF(COUNTIF(ProductList,A1813)=0,"Product not in Products list",IF(COUNTIF(MaterialList,B1813)=0,"Material not in Materials list","OK")))))</f>
        <v/>
      </c>
      <c r="H1813" s="18" t="str">
        <f aca="false">IF(F1813="Active",A1813&amp;"|"&amp;COUNTIFS(A$2:A1813,A1813,F$2:F1813,"Active"),"")</f>
        <v/>
      </c>
      <c r="I1813" s="18" t="str">
        <f aca="false">IF(B1813="","",IF(SUMPRODUCT(MAX((A$1:A1812=A1813)*(B$1:B1812=B1813)*ROW(A$1:A1812)))=0,C1813&amp;"",IF(C1813="",INDEX(I$1:I1812,SUMPRODUCT(MAX((A$1:A1812=A1813)*(B$1:B1812=B1813)*ROW(A$1:A1812)))),IF(INDEX(I$1:I1812,SUMPRODUCT(MAX((A$1:A1812=A1813)*(B$1:B1812=B1813)*ROW(A$1:A1812))))="",C1813&amp;"",INDEX(I$1:I1812,SUMPRODUCT(MAX((A$1:A1812=A1813)*(B$1:B1812=B1813)*ROW(A$1:A1812))))&amp;"; "&amp;C1813))))</f>
        <v/>
      </c>
      <c r="J1813" s="18" t="str">
        <f aca="false">IF(A1813="","",A1813&amp;"|"&amp;COUNTIF(A$2:A1813,A1813))</f>
        <v/>
      </c>
      <c r="K1813" s="18" t="n">
        <f aca="false">IF(OR(A1813="",B1813=""),0,IF(COUNTIFS(A$2:A1813,A1813,B$2:B1813,B1813)=1,1,0))</f>
        <v>0</v>
      </c>
    </row>
    <row r="1814" customFormat="false" ht="15" hidden="false" customHeight="false" outlineLevel="0" collapsed="false">
      <c r="A1814" s="15"/>
      <c r="B1814" s="15"/>
      <c r="C1814" s="15"/>
      <c r="D1814" s="15"/>
      <c r="F1814" s="18" t="str">
        <f aca="false">IF(B1814="","",IFERROR(INDEX(Materials!$B$2:$B$301,MATCH(B1814,Materials!$A$2:$A$301,0)),""))</f>
        <v/>
      </c>
      <c r="G1814" s="18" t="str">
        <f aca="true">IF(AND(A1814="",B1814=""),"",IF(A1814="","Missing product",IF(B1814="","Missing material",IF(COUNTIF(ProductList,A1814)=0,"Product not in Products list",IF(COUNTIF(MaterialList,B1814)=0,"Material not in Materials list","OK")))))</f>
        <v/>
      </c>
      <c r="H1814" s="18" t="str">
        <f aca="false">IF(F1814="Active",A1814&amp;"|"&amp;COUNTIFS(A$2:A1814,A1814,F$2:F1814,"Active"),"")</f>
        <v/>
      </c>
      <c r="I1814" s="18" t="str">
        <f aca="false">IF(B1814="","",IF(SUMPRODUCT(MAX((A$1:A1813=A1814)*(B$1:B1813=B1814)*ROW(A$1:A1813)))=0,C1814&amp;"",IF(C1814="",INDEX(I$1:I1813,SUMPRODUCT(MAX((A$1:A1813=A1814)*(B$1:B1813=B1814)*ROW(A$1:A1813)))),IF(INDEX(I$1:I1813,SUMPRODUCT(MAX((A$1:A1813=A1814)*(B$1:B1813=B1814)*ROW(A$1:A1813))))="",C1814&amp;"",INDEX(I$1:I1813,SUMPRODUCT(MAX((A$1:A1813=A1814)*(B$1:B1813=B1814)*ROW(A$1:A1813))))&amp;"; "&amp;C1814))))</f>
        <v/>
      </c>
      <c r="J1814" s="18" t="str">
        <f aca="false">IF(A1814="","",A1814&amp;"|"&amp;COUNTIF(A$2:A1814,A1814))</f>
        <v/>
      </c>
      <c r="K1814" s="18" t="n">
        <f aca="false">IF(OR(A1814="",B1814=""),0,IF(COUNTIFS(A$2:A1814,A1814,B$2:B1814,B1814)=1,1,0))</f>
        <v>0</v>
      </c>
    </row>
    <row r="1815" customFormat="false" ht="15" hidden="false" customHeight="false" outlineLevel="0" collapsed="false">
      <c r="A1815" s="15"/>
      <c r="B1815" s="15"/>
      <c r="C1815" s="15"/>
      <c r="D1815" s="15"/>
      <c r="F1815" s="18" t="str">
        <f aca="false">IF(B1815="","",IFERROR(INDEX(Materials!$B$2:$B$301,MATCH(B1815,Materials!$A$2:$A$301,0)),""))</f>
        <v/>
      </c>
      <c r="G1815" s="18" t="str">
        <f aca="true">IF(AND(A1815="",B1815=""),"",IF(A1815="","Missing product",IF(B1815="","Missing material",IF(COUNTIF(ProductList,A1815)=0,"Product not in Products list",IF(COUNTIF(MaterialList,B1815)=0,"Material not in Materials list","OK")))))</f>
        <v/>
      </c>
      <c r="H1815" s="18" t="str">
        <f aca="false">IF(F1815="Active",A1815&amp;"|"&amp;COUNTIFS(A$2:A1815,A1815,F$2:F1815,"Active"),"")</f>
        <v/>
      </c>
      <c r="I1815" s="18" t="str">
        <f aca="false">IF(B1815="","",IF(SUMPRODUCT(MAX((A$1:A1814=A1815)*(B$1:B1814=B1815)*ROW(A$1:A1814)))=0,C1815&amp;"",IF(C1815="",INDEX(I$1:I1814,SUMPRODUCT(MAX((A$1:A1814=A1815)*(B$1:B1814=B1815)*ROW(A$1:A1814)))),IF(INDEX(I$1:I1814,SUMPRODUCT(MAX((A$1:A1814=A1815)*(B$1:B1814=B1815)*ROW(A$1:A1814))))="",C1815&amp;"",INDEX(I$1:I1814,SUMPRODUCT(MAX((A$1:A1814=A1815)*(B$1:B1814=B1815)*ROW(A$1:A1814))))&amp;"; "&amp;C1815))))</f>
        <v/>
      </c>
      <c r="J1815" s="18" t="str">
        <f aca="false">IF(A1815="","",A1815&amp;"|"&amp;COUNTIF(A$2:A1815,A1815))</f>
        <v/>
      </c>
      <c r="K1815" s="18" t="n">
        <f aca="false">IF(OR(A1815="",B1815=""),0,IF(COUNTIFS(A$2:A1815,A1815,B$2:B1815,B1815)=1,1,0))</f>
        <v>0</v>
      </c>
    </row>
    <row r="1816" customFormat="false" ht="15" hidden="false" customHeight="false" outlineLevel="0" collapsed="false">
      <c r="A1816" s="15"/>
      <c r="B1816" s="15"/>
      <c r="C1816" s="15"/>
      <c r="D1816" s="15"/>
      <c r="F1816" s="18" t="str">
        <f aca="false">IF(B1816="","",IFERROR(INDEX(Materials!$B$2:$B$301,MATCH(B1816,Materials!$A$2:$A$301,0)),""))</f>
        <v/>
      </c>
      <c r="G1816" s="18" t="str">
        <f aca="true">IF(AND(A1816="",B1816=""),"",IF(A1816="","Missing product",IF(B1816="","Missing material",IF(COUNTIF(ProductList,A1816)=0,"Product not in Products list",IF(COUNTIF(MaterialList,B1816)=0,"Material not in Materials list","OK")))))</f>
        <v/>
      </c>
      <c r="H1816" s="18" t="str">
        <f aca="false">IF(F1816="Active",A1816&amp;"|"&amp;COUNTIFS(A$2:A1816,A1816,F$2:F1816,"Active"),"")</f>
        <v/>
      </c>
      <c r="I1816" s="18" t="str">
        <f aca="false">IF(B1816="","",IF(SUMPRODUCT(MAX((A$1:A1815=A1816)*(B$1:B1815=B1816)*ROW(A$1:A1815)))=0,C1816&amp;"",IF(C1816="",INDEX(I$1:I1815,SUMPRODUCT(MAX((A$1:A1815=A1816)*(B$1:B1815=B1816)*ROW(A$1:A1815)))),IF(INDEX(I$1:I1815,SUMPRODUCT(MAX((A$1:A1815=A1816)*(B$1:B1815=B1816)*ROW(A$1:A1815))))="",C1816&amp;"",INDEX(I$1:I1815,SUMPRODUCT(MAX((A$1:A1815=A1816)*(B$1:B1815=B1816)*ROW(A$1:A1815))))&amp;"; "&amp;C1816))))</f>
        <v/>
      </c>
      <c r="J1816" s="18" t="str">
        <f aca="false">IF(A1816="","",A1816&amp;"|"&amp;COUNTIF(A$2:A1816,A1816))</f>
        <v/>
      </c>
      <c r="K1816" s="18" t="n">
        <f aca="false">IF(OR(A1816="",B1816=""),0,IF(COUNTIFS(A$2:A1816,A1816,B$2:B1816,B1816)=1,1,0))</f>
        <v>0</v>
      </c>
    </row>
    <row r="1817" customFormat="false" ht="15" hidden="false" customHeight="false" outlineLevel="0" collapsed="false">
      <c r="A1817" s="15"/>
      <c r="B1817" s="15"/>
      <c r="C1817" s="15"/>
      <c r="D1817" s="15"/>
      <c r="F1817" s="18" t="str">
        <f aca="false">IF(B1817="","",IFERROR(INDEX(Materials!$B$2:$B$301,MATCH(B1817,Materials!$A$2:$A$301,0)),""))</f>
        <v/>
      </c>
      <c r="G1817" s="18" t="str">
        <f aca="true">IF(AND(A1817="",B1817=""),"",IF(A1817="","Missing product",IF(B1817="","Missing material",IF(COUNTIF(ProductList,A1817)=0,"Product not in Products list",IF(COUNTIF(MaterialList,B1817)=0,"Material not in Materials list","OK")))))</f>
        <v/>
      </c>
      <c r="H1817" s="18" t="str">
        <f aca="false">IF(F1817="Active",A1817&amp;"|"&amp;COUNTIFS(A$2:A1817,A1817,F$2:F1817,"Active"),"")</f>
        <v/>
      </c>
      <c r="I1817" s="18" t="str">
        <f aca="false">IF(B1817="","",IF(SUMPRODUCT(MAX((A$1:A1816=A1817)*(B$1:B1816=B1817)*ROW(A$1:A1816)))=0,C1817&amp;"",IF(C1817="",INDEX(I$1:I1816,SUMPRODUCT(MAX((A$1:A1816=A1817)*(B$1:B1816=B1817)*ROW(A$1:A1816)))),IF(INDEX(I$1:I1816,SUMPRODUCT(MAX((A$1:A1816=A1817)*(B$1:B1816=B1817)*ROW(A$1:A1816))))="",C1817&amp;"",INDEX(I$1:I1816,SUMPRODUCT(MAX((A$1:A1816=A1817)*(B$1:B1816=B1817)*ROW(A$1:A1816))))&amp;"; "&amp;C1817))))</f>
        <v/>
      </c>
      <c r="J1817" s="18" t="str">
        <f aca="false">IF(A1817="","",A1817&amp;"|"&amp;COUNTIF(A$2:A1817,A1817))</f>
        <v/>
      </c>
      <c r="K1817" s="18" t="n">
        <f aca="false">IF(OR(A1817="",B1817=""),0,IF(COUNTIFS(A$2:A1817,A1817,B$2:B1817,B1817)=1,1,0))</f>
        <v>0</v>
      </c>
    </row>
    <row r="1818" customFormat="false" ht="15" hidden="false" customHeight="false" outlineLevel="0" collapsed="false">
      <c r="A1818" s="15"/>
      <c r="B1818" s="15"/>
      <c r="C1818" s="15"/>
      <c r="D1818" s="15"/>
      <c r="F1818" s="18" t="str">
        <f aca="false">IF(B1818="","",IFERROR(INDEX(Materials!$B$2:$B$301,MATCH(B1818,Materials!$A$2:$A$301,0)),""))</f>
        <v/>
      </c>
      <c r="G1818" s="18" t="str">
        <f aca="true">IF(AND(A1818="",B1818=""),"",IF(A1818="","Missing product",IF(B1818="","Missing material",IF(COUNTIF(ProductList,A1818)=0,"Product not in Products list",IF(COUNTIF(MaterialList,B1818)=0,"Material not in Materials list","OK")))))</f>
        <v/>
      </c>
      <c r="H1818" s="18" t="str">
        <f aca="false">IF(F1818="Active",A1818&amp;"|"&amp;COUNTIFS(A$2:A1818,A1818,F$2:F1818,"Active"),"")</f>
        <v/>
      </c>
      <c r="I1818" s="18" t="str">
        <f aca="false">IF(B1818="","",IF(SUMPRODUCT(MAX((A$1:A1817=A1818)*(B$1:B1817=B1818)*ROW(A$1:A1817)))=0,C1818&amp;"",IF(C1818="",INDEX(I$1:I1817,SUMPRODUCT(MAX((A$1:A1817=A1818)*(B$1:B1817=B1818)*ROW(A$1:A1817)))),IF(INDEX(I$1:I1817,SUMPRODUCT(MAX((A$1:A1817=A1818)*(B$1:B1817=B1818)*ROW(A$1:A1817))))="",C1818&amp;"",INDEX(I$1:I1817,SUMPRODUCT(MAX((A$1:A1817=A1818)*(B$1:B1817=B1818)*ROW(A$1:A1817))))&amp;"; "&amp;C1818))))</f>
        <v/>
      </c>
      <c r="J1818" s="18" t="str">
        <f aca="false">IF(A1818="","",A1818&amp;"|"&amp;COUNTIF(A$2:A1818,A1818))</f>
        <v/>
      </c>
      <c r="K1818" s="18" t="n">
        <f aca="false">IF(OR(A1818="",B1818=""),0,IF(COUNTIFS(A$2:A1818,A1818,B$2:B1818,B1818)=1,1,0))</f>
        <v>0</v>
      </c>
    </row>
    <row r="1819" customFormat="false" ht="15" hidden="false" customHeight="false" outlineLevel="0" collapsed="false">
      <c r="A1819" s="15"/>
      <c r="B1819" s="15"/>
      <c r="C1819" s="15"/>
      <c r="D1819" s="15"/>
      <c r="F1819" s="18" t="str">
        <f aca="false">IF(B1819="","",IFERROR(INDEX(Materials!$B$2:$B$301,MATCH(B1819,Materials!$A$2:$A$301,0)),""))</f>
        <v/>
      </c>
      <c r="G1819" s="18" t="str">
        <f aca="true">IF(AND(A1819="",B1819=""),"",IF(A1819="","Missing product",IF(B1819="","Missing material",IF(COUNTIF(ProductList,A1819)=0,"Product not in Products list",IF(COUNTIF(MaterialList,B1819)=0,"Material not in Materials list","OK")))))</f>
        <v/>
      </c>
      <c r="H1819" s="18" t="str">
        <f aca="false">IF(F1819="Active",A1819&amp;"|"&amp;COUNTIFS(A$2:A1819,A1819,F$2:F1819,"Active"),"")</f>
        <v/>
      </c>
      <c r="I1819" s="18" t="str">
        <f aca="false">IF(B1819="","",IF(SUMPRODUCT(MAX((A$1:A1818=A1819)*(B$1:B1818=B1819)*ROW(A$1:A1818)))=0,C1819&amp;"",IF(C1819="",INDEX(I$1:I1818,SUMPRODUCT(MAX((A$1:A1818=A1819)*(B$1:B1818=B1819)*ROW(A$1:A1818)))),IF(INDEX(I$1:I1818,SUMPRODUCT(MAX((A$1:A1818=A1819)*(B$1:B1818=B1819)*ROW(A$1:A1818))))="",C1819&amp;"",INDEX(I$1:I1818,SUMPRODUCT(MAX((A$1:A1818=A1819)*(B$1:B1818=B1819)*ROW(A$1:A1818))))&amp;"; "&amp;C1819))))</f>
        <v/>
      </c>
      <c r="J1819" s="18" t="str">
        <f aca="false">IF(A1819="","",A1819&amp;"|"&amp;COUNTIF(A$2:A1819,A1819))</f>
        <v/>
      </c>
      <c r="K1819" s="18" t="n">
        <f aca="false">IF(OR(A1819="",B1819=""),0,IF(COUNTIFS(A$2:A1819,A1819,B$2:B1819,B1819)=1,1,0))</f>
        <v>0</v>
      </c>
    </row>
    <row r="1820" customFormat="false" ht="15" hidden="false" customHeight="false" outlineLevel="0" collapsed="false">
      <c r="A1820" s="15"/>
      <c r="B1820" s="15"/>
      <c r="C1820" s="15"/>
      <c r="D1820" s="15"/>
      <c r="F1820" s="18" t="str">
        <f aca="false">IF(B1820="","",IFERROR(INDEX(Materials!$B$2:$B$301,MATCH(B1820,Materials!$A$2:$A$301,0)),""))</f>
        <v/>
      </c>
      <c r="G1820" s="18" t="str">
        <f aca="true">IF(AND(A1820="",B1820=""),"",IF(A1820="","Missing product",IF(B1820="","Missing material",IF(COUNTIF(ProductList,A1820)=0,"Product not in Products list",IF(COUNTIF(MaterialList,B1820)=0,"Material not in Materials list","OK")))))</f>
        <v/>
      </c>
      <c r="H1820" s="18" t="str">
        <f aca="false">IF(F1820="Active",A1820&amp;"|"&amp;COUNTIFS(A$2:A1820,A1820,F$2:F1820,"Active"),"")</f>
        <v/>
      </c>
      <c r="I1820" s="18" t="str">
        <f aca="false">IF(B1820="","",IF(SUMPRODUCT(MAX((A$1:A1819=A1820)*(B$1:B1819=B1820)*ROW(A$1:A1819)))=0,C1820&amp;"",IF(C1820="",INDEX(I$1:I1819,SUMPRODUCT(MAX((A$1:A1819=A1820)*(B$1:B1819=B1820)*ROW(A$1:A1819)))),IF(INDEX(I$1:I1819,SUMPRODUCT(MAX((A$1:A1819=A1820)*(B$1:B1819=B1820)*ROW(A$1:A1819))))="",C1820&amp;"",INDEX(I$1:I1819,SUMPRODUCT(MAX((A$1:A1819=A1820)*(B$1:B1819=B1820)*ROW(A$1:A1819))))&amp;"; "&amp;C1820))))</f>
        <v/>
      </c>
      <c r="J1820" s="18" t="str">
        <f aca="false">IF(A1820="","",A1820&amp;"|"&amp;COUNTIF(A$2:A1820,A1820))</f>
        <v/>
      </c>
      <c r="K1820" s="18" t="n">
        <f aca="false">IF(OR(A1820="",B1820=""),0,IF(COUNTIFS(A$2:A1820,A1820,B$2:B1820,B1820)=1,1,0))</f>
        <v>0</v>
      </c>
    </row>
    <row r="1821" customFormat="false" ht="15" hidden="false" customHeight="false" outlineLevel="0" collapsed="false">
      <c r="A1821" s="15"/>
      <c r="B1821" s="15"/>
      <c r="C1821" s="15"/>
      <c r="D1821" s="15"/>
      <c r="F1821" s="18" t="str">
        <f aca="false">IF(B1821="","",IFERROR(INDEX(Materials!$B$2:$B$301,MATCH(B1821,Materials!$A$2:$A$301,0)),""))</f>
        <v/>
      </c>
      <c r="G1821" s="18" t="str">
        <f aca="true">IF(AND(A1821="",B1821=""),"",IF(A1821="","Missing product",IF(B1821="","Missing material",IF(COUNTIF(ProductList,A1821)=0,"Product not in Products list",IF(COUNTIF(MaterialList,B1821)=0,"Material not in Materials list","OK")))))</f>
        <v/>
      </c>
      <c r="H1821" s="18" t="str">
        <f aca="false">IF(F1821="Active",A1821&amp;"|"&amp;COUNTIFS(A$2:A1821,A1821,F$2:F1821,"Active"),"")</f>
        <v/>
      </c>
      <c r="I1821" s="18" t="str">
        <f aca="false">IF(B1821="","",IF(SUMPRODUCT(MAX((A$1:A1820=A1821)*(B$1:B1820=B1821)*ROW(A$1:A1820)))=0,C1821&amp;"",IF(C1821="",INDEX(I$1:I1820,SUMPRODUCT(MAX((A$1:A1820=A1821)*(B$1:B1820=B1821)*ROW(A$1:A1820)))),IF(INDEX(I$1:I1820,SUMPRODUCT(MAX((A$1:A1820=A1821)*(B$1:B1820=B1821)*ROW(A$1:A1820))))="",C1821&amp;"",INDEX(I$1:I1820,SUMPRODUCT(MAX((A$1:A1820=A1821)*(B$1:B1820=B1821)*ROW(A$1:A1820))))&amp;"; "&amp;C1821))))</f>
        <v/>
      </c>
      <c r="J1821" s="18" t="str">
        <f aca="false">IF(A1821="","",A1821&amp;"|"&amp;COUNTIF(A$2:A1821,A1821))</f>
        <v/>
      </c>
      <c r="K1821" s="18" t="n">
        <f aca="false">IF(OR(A1821="",B1821=""),0,IF(COUNTIFS(A$2:A1821,A1821,B$2:B1821,B1821)=1,1,0))</f>
        <v>0</v>
      </c>
    </row>
    <row r="1822" customFormat="false" ht="15" hidden="false" customHeight="false" outlineLevel="0" collapsed="false">
      <c r="A1822" s="15"/>
      <c r="B1822" s="15"/>
      <c r="C1822" s="15"/>
      <c r="D1822" s="15"/>
      <c r="F1822" s="18" t="str">
        <f aca="false">IF(B1822="","",IFERROR(INDEX(Materials!$B$2:$B$301,MATCH(B1822,Materials!$A$2:$A$301,0)),""))</f>
        <v/>
      </c>
      <c r="G1822" s="18" t="str">
        <f aca="true">IF(AND(A1822="",B1822=""),"",IF(A1822="","Missing product",IF(B1822="","Missing material",IF(COUNTIF(ProductList,A1822)=0,"Product not in Products list",IF(COUNTIF(MaterialList,B1822)=0,"Material not in Materials list","OK")))))</f>
        <v/>
      </c>
      <c r="H1822" s="18" t="str">
        <f aca="false">IF(F1822="Active",A1822&amp;"|"&amp;COUNTIFS(A$2:A1822,A1822,F$2:F1822,"Active"),"")</f>
        <v/>
      </c>
      <c r="I1822" s="18" t="str">
        <f aca="false">IF(B1822="","",IF(SUMPRODUCT(MAX((A$1:A1821=A1822)*(B$1:B1821=B1822)*ROW(A$1:A1821)))=0,C1822&amp;"",IF(C1822="",INDEX(I$1:I1821,SUMPRODUCT(MAX((A$1:A1821=A1822)*(B$1:B1821=B1822)*ROW(A$1:A1821)))),IF(INDEX(I$1:I1821,SUMPRODUCT(MAX((A$1:A1821=A1822)*(B$1:B1821=B1822)*ROW(A$1:A1821))))="",C1822&amp;"",INDEX(I$1:I1821,SUMPRODUCT(MAX((A$1:A1821=A1822)*(B$1:B1821=B1822)*ROW(A$1:A1821))))&amp;"; "&amp;C1822))))</f>
        <v/>
      </c>
      <c r="J1822" s="18" t="str">
        <f aca="false">IF(A1822="","",A1822&amp;"|"&amp;COUNTIF(A$2:A1822,A1822))</f>
        <v/>
      </c>
      <c r="K1822" s="18" t="n">
        <f aca="false">IF(OR(A1822="",B1822=""),0,IF(COUNTIFS(A$2:A1822,A1822,B$2:B1822,B1822)=1,1,0))</f>
        <v>0</v>
      </c>
    </row>
    <row r="1823" customFormat="false" ht="15" hidden="false" customHeight="false" outlineLevel="0" collapsed="false">
      <c r="A1823" s="15"/>
      <c r="B1823" s="15"/>
      <c r="C1823" s="15"/>
      <c r="D1823" s="15"/>
      <c r="F1823" s="18" t="str">
        <f aca="false">IF(B1823="","",IFERROR(INDEX(Materials!$B$2:$B$301,MATCH(B1823,Materials!$A$2:$A$301,0)),""))</f>
        <v/>
      </c>
      <c r="G1823" s="18" t="str">
        <f aca="true">IF(AND(A1823="",B1823=""),"",IF(A1823="","Missing product",IF(B1823="","Missing material",IF(COUNTIF(ProductList,A1823)=0,"Product not in Products list",IF(COUNTIF(MaterialList,B1823)=0,"Material not in Materials list","OK")))))</f>
        <v/>
      </c>
      <c r="H1823" s="18" t="str">
        <f aca="false">IF(F1823="Active",A1823&amp;"|"&amp;COUNTIFS(A$2:A1823,A1823,F$2:F1823,"Active"),"")</f>
        <v/>
      </c>
      <c r="I1823" s="18" t="str">
        <f aca="false">IF(B1823="","",IF(SUMPRODUCT(MAX((A$1:A1822=A1823)*(B$1:B1822=B1823)*ROW(A$1:A1822)))=0,C1823&amp;"",IF(C1823="",INDEX(I$1:I1822,SUMPRODUCT(MAX((A$1:A1822=A1823)*(B$1:B1822=B1823)*ROW(A$1:A1822)))),IF(INDEX(I$1:I1822,SUMPRODUCT(MAX((A$1:A1822=A1823)*(B$1:B1822=B1823)*ROW(A$1:A1822))))="",C1823&amp;"",INDEX(I$1:I1822,SUMPRODUCT(MAX((A$1:A1822=A1823)*(B$1:B1822=B1823)*ROW(A$1:A1822))))&amp;"; "&amp;C1823))))</f>
        <v/>
      </c>
      <c r="J1823" s="18" t="str">
        <f aca="false">IF(A1823="","",A1823&amp;"|"&amp;COUNTIF(A$2:A1823,A1823))</f>
        <v/>
      </c>
      <c r="K1823" s="18" t="n">
        <f aca="false">IF(OR(A1823="",B1823=""),0,IF(COUNTIFS(A$2:A1823,A1823,B$2:B1823,B1823)=1,1,0))</f>
        <v>0</v>
      </c>
    </row>
    <row r="1824" customFormat="false" ht="15" hidden="false" customHeight="false" outlineLevel="0" collapsed="false">
      <c r="A1824" s="15"/>
      <c r="B1824" s="15"/>
      <c r="C1824" s="15"/>
      <c r="D1824" s="15"/>
      <c r="F1824" s="18" t="str">
        <f aca="false">IF(B1824="","",IFERROR(INDEX(Materials!$B$2:$B$301,MATCH(B1824,Materials!$A$2:$A$301,0)),""))</f>
        <v/>
      </c>
      <c r="G1824" s="18" t="str">
        <f aca="true">IF(AND(A1824="",B1824=""),"",IF(A1824="","Missing product",IF(B1824="","Missing material",IF(COUNTIF(ProductList,A1824)=0,"Product not in Products list",IF(COUNTIF(MaterialList,B1824)=0,"Material not in Materials list","OK")))))</f>
        <v/>
      </c>
      <c r="H1824" s="18" t="str">
        <f aca="false">IF(F1824="Active",A1824&amp;"|"&amp;COUNTIFS(A$2:A1824,A1824,F$2:F1824,"Active"),"")</f>
        <v/>
      </c>
      <c r="I1824" s="18" t="str">
        <f aca="false">IF(B1824="","",IF(SUMPRODUCT(MAX((A$1:A1823=A1824)*(B$1:B1823=B1824)*ROW(A$1:A1823)))=0,C1824&amp;"",IF(C1824="",INDEX(I$1:I1823,SUMPRODUCT(MAX((A$1:A1823=A1824)*(B$1:B1823=B1824)*ROW(A$1:A1823)))),IF(INDEX(I$1:I1823,SUMPRODUCT(MAX((A$1:A1823=A1824)*(B$1:B1823=B1824)*ROW(A$1:A1823))))="",C1824&amp;"",INDEX(I$1:I1823,SUMPRODUCT(MAX((A$1:A1823=A1824)*(B$1:B1823=B1824)*ROW(A$1:A1823))))&amp;"; "&amp;C1824))))</f>
        <v/>
      </c>
      <c r="J1824" s="18" t="str">
        <f aca="false">IF(A1824="","",A1824&amp;"|"&amp;COUNTIF(A$2:A1824,A1824))</f>
        <v/>
      </c>
      <c r="K1824" s="18" t="n">
        <f aca="false">IF(OR(A1824="",B1824=""),0,IF(COUNTIFS(A$2:A1824,A1824,B$2:B1824,B1824)=1,1,0))</f>
        <v>0</v>
      </c>
    </row>
    <row r="1825" customFormat="false" ht="15" hidden="false" customHeight="false" outlineLevel="0" collapsed="false">
      <c r="A1825" s="15"/>
      <c r="B1825" s="15"/>
      <c r="C1825" s="15"/>
      <c r="D1825" s="15"/>
      <c r="F1825" s="18" t="str">
        <f aca="false">IF(B1825="","",IFERROR(INDEX(Materials!$B$2:$B$301,MATCH(B1825,Materials!$A$2:$A$301,0)),""))</f>
        <v/>
      </c>
      <c r="G1825" s="18" t="str">
        <f aca="true">IF(AND(A1825="",B1825=""),"",IF(A1825="","Missing product",IF(B1825="","Missing material",IF(COUNTIF(ProductList,A1825)=0,"Product not in Products list",IF(COUNTIF(MaterialList,B1825)=0,"Material not in Materials list","OK")))))</f>
        <v/>
      </c>
      <c r="H1825" s="18" t="str">
        <f aca="false">IF(F1825="Active",A1825&amp;"|"&amp;COUNTIFS(A$2:A1825,A1825,F$2:F1825,"Active"),"")</f>
        <v/>
      </c>
      <c r="I1825" s="18" t="str">
        <f aca="false">IF(B1825="","",IF(SUMPRODUCT(MAX((A$1:A1824=A1825)*(B$1:B1824=B1825)*ROW(A$1:A1824)))=0,C1825&amp;"",IF(C1825="",INDEX(I$1:I1824,SUMPRODUCT(MAX((A$1:A1824=A1825)*(B$1:B1824=B1825)*ROW(A$1:A1824)))),IF(INDEX(I$1:I1824,SUMPRODUCT(MAX((A$1:A1824=A1825)*(B$1:B1824=B1825)*ROW(A$1:A1824))))="",C1825&amp;"",INDEX(I$1:I1824,SUMPRODUCT(MAX((A$1:A1824=A1825)*(B$1:B1824=B1825)*ROW(A$1:A1824))))&amp;"; "&amp;C1825))))</f>
        <v/>
      </c>
      <c r="J1825" s="18" t="str">
        <f aca="false">IF(A1825="","",A1825&amp;"|"&amp;COUNTIF(A$2:A1825,A1825))</f>
        <v/>
      </c>
      <c r="K1825" s="18" t="n">
        <f aca="false">IF(OR(A1825="",B1825=""),0,IF(COUNTIFS(A$2:A1825,A1825,B$2:B1825,B1825)=1,1,0))</f>
        <v>0</v>
      </c>
    </row>
    <row r="1826" customFormat="false" ht="15" hidden="false" customHeight="false" outlineLevel="0" collapsed="false">
      <c r="A1826" s="15"/>
      <c r="B1826" s="15"/>
      <c r="C1826" s="15"/>
      <c r="D1826" s="15"/>
      <c r="F1826" s="18" t="str">
        <f aca="false">IF(B1826="","",IFERROR(INDEX(Materials!$B$2:$B$301,MATCH(B1826,Materials!$A$2:$A$301,0)),""))</f>
        <v/>
      </c>
      <c r="G1826" s="18" t="str">
        <f aca="true">IF(AND(A1826="",B1826=""),"",IF(A1826="","Missing product",IF(B1826="","Missing material",IF(COUNTIF(ProductList,A1826)=0,"Product not in Products list",IF(COUNTIF(MaterialList,B1826)=0,"Material not in Materials list","OK")))))</f>
        <v/>
      </c>
      <c r="H1826" s="18" t="str">
        <f aca="false">IF(F1826="Active",A1826&amp;"|"&amp;COUNTIFS(A$2:A1826,A1826,F$2:F1826,"Active"),"")</f>
        <v/>
      </c>
      <c r="I1826" s="18" t="str">
        <f aca="false">IF(B1826="","",IF(SUMPRODUCT(MAX((A$1:A1825=A1826)*(B$1:B1825=B1826)*ROW(A$1:A1825)))=0,C1826&amp;"",IF(C1826="",INDEX(I$1:I1825,SUMPRODUCT(MAX((A$1:A1825=A1826)*(B$1:B1825=B1826)*ROW(A$1:A1825)))),IF(INDEX(I$1:I1825,SUMPRODUCT(MAX((A$1:A1825=A1826)*(B$1:B1825=B1826)*ROW(A$1:A1825))))="",C1826&amp;"",INDEX(I$1:I1825,SUMPRODUCT(MAX((A$1:A1825=A1826)*(B$1:B1825=B1826)*ROW(A$1:A1825))))&amp;"; "&amp;C1826))))</f>
        <v/>
      </c>
      <c r="J1826" s="18" t="str">
        <f aca="false">IF(A1826="","",A1826&amp;"|"&amp;COUNTIF(A$2:A1826,A1826))</f>
        <v/>
      </c>
      <c r="K1826" s="18" t="n">
        <f aca="false">IF(OR(A1826="",B1826=""),0,IF(COUNTIFS(A$2:A1826,A1826,B$2:B1826,B1826)=1,1,0))</f>
        <v>0</v>
      </c>
    </row>
    <row r="1827" customFormat="false" ht="15" hidden="false" customHeight="false" outlineLevel="0" collapsed="false">
      <c r="A1827" s="15"/>
      <c r="B1827" s="15"/>
      <c r="C1827" s="15"/>
      <c r="D1827" s="15"/>
      <c r="F1827" s="18" t="str">
        <f aca="false">IF(B1827="","",IFERROR(INDEX(Materials!$B$2:$B$301,MATCH(B1827,Materials!$A$2:$A$301,0)),""))</f>
        <v/>
      </c>
      <c r="G1827" s="18" t="str">
        <f aca="true">IF(AND(A1827="",B1827=""),"",IF(A1827="","Missing product",IF(B1827="","Missing material",IF(COUNTIF(ProductList,A1827)=0,"Product not in Products list",IF(COUNTIF(MaterialList,B1827)=0,"Material not in Materials list","OK")))))</f>
        <v/>
      </c>
      <c r="H1827" s="18" t="str">
        <f aca="false">IF(F1827="Active",A1827&amp;"|"&amp;COUNTIFS(A$2:A1827,A1827,F$2:F1827,"Active"),"")</f>
        <v/>
      </c>
      <c r="I1827" s="18" t="str">
        <f aca="false">IF(B1827="","",IF(SUMPRODUCT(MAX((A$1:A1826=A1827)*(B$1:B1826=B1827)*ROW(A$1:A1826)))=0,C1827&amp;"",IF(C1827="",INDEX(I$1:I1826,SUMPRODUCT(MAX((A$1:A1826=A1827)*(B$1:B1826=B1827)*ROW(A$1:A1826)))),IF(INDEX(I$1:I1826,SUMPRODUCT(MAX((A$1:A1826=A1827)*(B$1:B1826=B1827)*ROW(A$1:A1826))))="",C1827&amp;"",INDEX(I$1:I1826,SUMPRODUCT(MAX((A$1:A1826=A1827)*(B$1:B1826=B1827)*ROW(A$1:A1826))))&amp;"; "&amp;C1827))))</f>
        <v/>
      </c>
      <c r="J1827" s="18" t="str">
        <f aca="false">IF(A1827="","",A1827&amp;"|"&amp;COUNTIF(A$2:A1827,A1827))</f>
        <v/>
      </c>
      <c r="K1827" s="18" t="n">
        <f aca="false">IF(OR(A1827="",B1827=""),0,IF(COUNTIFS(A$2:A1827,A1827,B$2:B1827,B1827)=1,1,0))</f>
        <v>0</v>
      </c>
    </row>
    <row r="1828" customFormat="false" ht="15" hidden="false" customHeight="false" outlineLevel="0" collapsed="false">
      <c r="A1828" s="15"/>
      <c r="B1828" s="15"/>
      <c r="C1828" s="15"/>
      <c r="D1828" s="15"/>
      <c r="F1828" s="18" t="str">
        <f aca="false">IF(B1828="","",IFERROR(INDEX(Materials!$B$2:$B$301,MATCH(B1828,Materials!$A$2:$A$301,0)),""))</f>
        <v/>
      </c>
      <c r="G1828" s="18" t="str">
        <f aca="true">IF(AND(A1828="",B1828=""),"",IF(A1828="","Missing product",IF(B1828="","Missing material",IF(COUNTIF(ProductList,A1828)=0,"Product not in Products list",IF(COUNTIF(MaterialList,B1828)=0,"Material not in Materials list","OK")))))</f>
        <v/>
      </c>
      <c r="H1828" s="18" t="str">
        <f aca="false">IF(F1828="Active",A1828&amp;"|"&amp;COUNTIFS(A$2:A1828,A1828,F$2:F1828,"Active"),"")</f>
        <v/>
      </c>
      <c r="I1828" s="18" t="str">
        <f aca="false">IF(B1828="","",IF(SUMPRODUCT(MAX((A$1:A1827=A1828)*(B$1:B1827=B1828)*ROW(A$1:A1827)))=0,C1828&amp;"",IF(C1828="",INDEX(I$1:I1827,SUMPRODUCT(MAX((A$1:A1827=A1828)*(B$1:B1827=B1828)*ROW(A$1:A1827)))),IF(INDEX(I$1:I1827,SUMPRODUCT(MAX((A$1:A1827=A1828)*(B$1:B1827=B1828)*ROW(A$1:A1827))))="",C1828&amp;"",INDEX(I$1:I1827,SUMPRODUCT(MAX((A$1:A1827=A1828)*(B$1:B1827=B1828)*ROW(A$1:A1827))))&amp;"; "&amp;C1828))))</f>
        <v/>
      </c>
      <c r="J1828" s="18" t="str">
        <f aca="false">IF(A1828="","",A1828&amp;"|"&amp;COUNTIF(A$2:A1828,A1828))</f>
        <v/>
      </c>
      <c r="K1828" s="18" t="n">
        <f aca="false">IF(OR(A1828="",B1828=""),0,IF(COUNTIFS(A$2:A1828,A1828,B$2:B1828,B1828)=1,1,0))</f>
        <v>0</v>
      </c>
    </row>
    <row r="1829" customFormat="false" ht="15" hidden="false" customHeight="false" outlineLevel="0" collapsed="false">
      <c r="A1829" s="15"/>
      <c r="B1829" s="15"/>
      <c r="C1829" s="15"/>
      <c r="D1829" s="15"/>
      <c r="F1829" s="18" t="str">
        <f aca="false">IF(B1829="","",IFERROR(INDEX(Materials!$B$2:$B$301,MATCH(B1829,Materials!$A$2:$A$301,0)),""))</f>
        <v/>
      </c>
      <c r="G1829" s="18" t="str">
        <f aca="true">IF(AND(A1829="",B1829=""),"",IF(A1829="","Missing product",IF(B1829="","Missing material",IF(COUNTIF(ProductList,A1829)=0,"Product not in Products list",IF(COUNTIF(MaterialList,B1829)=0,"Material not in Materials list","OK")))))</f>
        <v/>
      </c>
      <c r="H1829" s="18" t="str">
        <f aca="false">IF(F1829="Active",A1829&amp;"|"&amp;COUNTIFS(A$2:A1829,A1829,F$2:F1829,"Active"),"")</f>
        <v/>
      </c>
      <c r="I1829" s="18" t="str">
        <f aca="false">IF(B1829="","",IF(SUMPRODUCT(MAX((A$1:A1828=A1829)*(B$1:B1828=B1829)*ROW(A$1:A1828)))=0,C1829&amp;"",IF(C1829="",INDEX(I$1:I1828,SUMPRODUCT(MAX((A$1:A1828=A1829)*(B$1:B1828=B1829)*ROW(A$1:A1828)))),IF(INDEX(I$1:I1828,SUMPRODUCT(MAX((A$1:A1828=A1829)*(B$1:B1828=B1829)*ROW(A$1:A1828))))="",C1829&amp;"",INDEX(I$1:I1828,SUMPRODUCT(MAX((A$1:A1828=A1829)*(B$1:B1828=B1829)*ROW(A$1:A1828))))&amp;"; "&amp;C1829))))</f>
        <v/>
      </c>
      <c r="J1829" s="18" t="str">
        <f aca="false">IF(A1829="","",A1829&amp;"|"&amp;COUNTIF(A$2:A1829,A1829))</f>
        <v/>
      </c>
      <c r="K1829" s="18" t="n">
        <f aca="false">IF(OR(A1829="",B1829=""),0,IF(COUNTIFS(A$2:A1829,A1829,B$2:B1829,B1829)=1,1,0))</f>
        <v>0</v>
      </c>
    </row>
    <row r="1830" customFormat="false" ht="15" hidden="false" customHeight="false" outlineLevel="0" collapsed="false">
      <c r="A1830" s="15"/>
      <c r="B1830" s="15"/>
      <c r="C1830" s="15"/>
      <c r="D1830" s="15"/>
      <c r="F1830" s="18" t="str">
        <f aca="false">IF(B1830="","",IFERROR(INDEX(Materials!$B$2:$B$301,MATCH(B1830,Materials!$A$2:$A$301,0)),""))</f>
        <v/>
      </c>
      <c r="G1830" s="18" t="str">
        <f aca="true">IF(AND(A1830="",B1830=""),"",IF(A1830="","Missing product",IF(B1830="","Missing material",IF(COUNTIF(ProductList,A1830)=0,"Product not in Products list",IF(COUNTIF(MaterialList,B1830)=0,"Material not in Materials list","OK")))))</f>
        <v/>
      </c>
      <c r="H1830" s="18" t="str">
        <f aca="false">IF(F1830="Active",A1830&amp;"|"&amp;COUNTIFS(A$2:A1830,A1830,F$2:F1830,"Active"),"")</f>
        <v/>
      </c>
      <c r="I1830" s="18" t="str">
        <f aca="false">IF(B1830="","",IF(SUMPRODUCT(MAX((A$1:A1829=A1830)*(B$1:B1829=B1830)*ROW(A$1:A1829)))=0,C1830&amp;"",IF(C1830="",INDEX(I$1:I1829,SUMPRODUCT(MAX((A$1:A1829=A1830)*(B$1:B1829=B1830)*ROW(A$1:A1829)))),IF(INDEX(I$1:I1829,SUMPRODUCT(MAX((A$1:A1829=A1830)*(B$1:B1829=B1830)*ROW(A$1:A1829))))="",C1830&amp;"",INDEX(I$1:I1829,SUMPRODUCT(MAX((A$1:A1829=A1830)*(B$1:B1829=B1830)*ROW(A$1:A1829))))&amp;"; "&amp;C1830))))</f>
        <v/>
      </c>
      <c r="J1830" s="18" t="str">
        <f aca="false">IF(A1830="","",A1830&amp;"|"&amp;COUNTIF(A$2:A1830,A1830))</f>
        <v/>
      </c>
      <c r="K1830" s="18" t="n">
        <f aca="false">IF(OR(A1830="",B1830=""),0,IF(COUNTIFS(A$2:A1830,A1830,B$2:B1830,B1830)=1,1,0))</f>
        <v>0</v>
      </c>
    </row>
    <row r="1831" customFormat="false" ht="15" hidden="false" customHeight="false" outlineLevel="0" collapsed="false">
      <c r="A1831" s="15"/>
      <c r="B1831" s="15"/>
      <c r="C1831" s="15"/>
      <c r="D1831" s="15"/>
      <c r="F1831" s="18" t="str">
        <f aca="false">IF(B1831="","",IFERROR(INDEX(Materials!$B$2:$B$301,MATCH(B1831,Materials!$A$2:$A$301,0)),""))</f>
        <v/>
      </c>
      <c r="G1831" s="18" t="str">
        <f aca="true">IF(AND(A1831="",B1831=""),"",IF(A1831="","Missing product",IF(B1831="","Missing material",IF(COUNTIF(ProductList,A1831)=0,"Product not in Products list",IF(COUNTIF(MaterialList,B1831)=0,"Material not in Materials list","OK")))))</f>
        <v/>
      </c>
      <c r="H1831" s="18" t="str">
        <f aca="false">IF(F1831="Active",A1831&amp;"|"&amp;COUNTIFS(A$2:A1831,A1831,F$2:F1831,"Active"),"")</f>
        <v/>
      </c>
      <c r="I1831" s="18" t="str">
        <f aca="false">IF(B1831="","",IF(SUMPRODUCT(MAX((A$1:A1830=A1831)*(B$1:B1830=B1831)*ROW(A$1:A1830)))=0,C1831&amp;"",IF(C1831="",INDEX(I$1:I1830,SUMPRODUCT(MAX((A$1:A1830=A1831)*(B$1:B1830=B1831)*ROW(A$1:A1830)))),IF(INDEX(I$1:I1830,SUMPRODUCT(MAX((A$1:A1830=A1831)*(B$1:B1830=B1831)*ROW(A$1:A1830))))="",C1831&amp;"",INDEX(I$1:I1830,SUMPRODUCT(MAX((A$1:A1830=A1831)*(B$1:B1830=B1831)*ROW(A$1:A1830))))&amp;"; "&amp;C1831))))</f>
        <v/>
      </c>
      <c r="J1831" s="18" t="str">
        <f aca="false">IF(A1831="","",A1831&amp;"|"&amp;COUNTIF(A$2:A1831,A1831))</f>
        <v/>
      </c>
      <c r="K1831" s="18" t="n">
        <f aca="false">IF(OR(A1831="",B1831=""),0,IF(COUNTIFS(A$2:A1831,A1831,B$2:B1831,B1831)=1,1,0))</f>
        <v>0</v>
      </c>
    </row>
    <row r="1832" customFormat="false" ht="15" hidden="false" customHeight="false" outlineLevel="0" collapsed="false">
      <c r="A1832" s="15"/>
      <c r="B1832" s="15"/>
      <c r="C1832" s="15"/>
      <c r="D1832" s="15"/>
      <c r="F1832" s="18" t="str">
        <f aca="false">IF(B1832="","",IFERROR(INDEX(Materials!$B$2:$B$301,MATCH(B1832,Materials!$A$2:$A$301,0)),""))</f>
        <v/>
      </c>
      <c r="G1832" s="18" t="str">
        <f aca="true">IF(AND(A1832="",B1832=""),"",IF(A1832="","Missing product",IF(B1832="","Missing material",IF(COUNTIF(ProductList,A1832)=0,"Product not in Products list",IF(COUNTIF(MaterialList,B1832)=0,"Material not in Materials list","OK")))))</f>
        <v/>
      </c>
      <c r="H1832" s="18" t="str">
        <f aca="false">IF(F1832="Active",A1832&amp;"|"&amp;COUNTIFS(A$2:A1832,A1832,F$2:F1832,"Active"),"")</f>
        <v/>
      </c>
      <c r="I1832" s="18" t="str">
        <f aca="false">IF(B1832="","",IF(SUMPRODUCT(MAX((A$1:A1831=A1832)*(B$1:B1831=B1832)*ROW(A$1:A1831)))=0,C1832&amp;"",IF(C1832="",INDEX(I$1:I1831,SUMPRODUCT(MAX((A$1:A1831=A1832)*(B$1:B1831=B1832)*ROW(A$1:A1831)))),IF(INDEX(I$1:I1831,SUMPRODUCT(MAX((A$1:A1831=A1832)*(B$1:B1831=B1832)*ROW(A$1:A1831))))="",C1832&amp;"",INDEX(I$1:I1831,SUMPRODUCT(MAX((A$1:A1831=A1832)*(B$1:B1831=B1832)*ROW(A$1:A1831))))&amp;"; "&amp;C1832))))</f>
        <v/>
      </c>
      <c r="J1832" s="18" t="str">
        <f aca="false">IF(A1832="","",A1832&amp;"|"&amp;COUNTIF(A$2:A1832,A1832))</f>
        <v/>
      </c>
      <c r="K1832" s="18" t="n">
        <f aca="false">IF(OR(A1832="",B1832=""),0,IF(COUNTIFS(A$2:A1832,A1832,B$2:B1832,B1832)=1,1,0))</f>
        <v>0</v>
      </c>
    </row>
    <row r="1833" customFormat="false" ht="15" hidden="false" customHeight="false" outlineLevel="0" collapsed="false">
      <c r="A1833" s="15"/>
      <c r="B1833" s="15"/>
      <c r="C1833" s="15"/>
      <c r="D1833" s="15"/>
      <c r="F1833" s="18" t="str">
        <f aca="false">IF(B1833="","",IFERROR(INDEX(Materials!$B$2:$B$301,MATCH(B1833,Materials!$A$2:$A$301,0)),""))</f>
        <v/>
      </c>
      <c r="G1833" s="18" t="str">
        <f aca="true">IF(AND(A1833="",B1833=""),"",IF(A1833="","Missing product",IF(B1833="","Missing material",IF(COUNTIF(ProductList,A1833)=0,"Product not in Products list",IF(COUNTIF(MaterialList,B1833)=0,"Material not in Materials list","OK")))))</f>
        <v/>
      </c>
      <c r="H1833" s="18" t="str">
        <f aca="false">IF(F1833="Active",A1833&amp;"|"&amp;COUNTIFS(A$2:A1833,A1833,F$2:F1833,"Active"),"")</f>
        <v/>
      </c>
      <c r="I1833" s="18" t="str">
        <f aca="false">IF(B1833="","",IF(SUMPRODUCT(MAX((A$1:A1832=A1833)*(B$1:B1832=B1833)*ROW(A$1:A1832)))=0,C1833&amp;"",IF(C1833="",INDEX(I$1:I1832,SUMPRODUCT(MAX((A$1:A1832=A1833)*(B$1:B1832=B1833)*ROW(A$1:A1832)))),IF(INDEX(I$1:I1832,SUMPRODUCT(MAX((A$1:A1832=A1833)*(B$1:B1832=B1833)*ROW(A$1:A1832))))="",C1833&amp;"",INDEX(I$1:I1832,SUMPRODUCT(MAX((A$1:A1832=A1833)*(B$1:B1832=B1833)*ROW(A$1:A1832))))&amp;"; "&amp;C1833))))</f>
        <v/>
      </c>
      <c r="J1833" s="18" t="str">
        <f aca="false">IF(A1833="","",A1833&amp;"|"&amp;COUNTIF(A$2:A1833,A1833))</f>
        <v/>
      </c>
      <c r="K1833" s="18" t="n">
        <f aca="false">IF(OR(A1833="",B1833=""),0,IF(COUNTIFS(A$2:A1833,A1833,B$2:B1833,B1833)=1,1,0))</f>
        <v>0</v>
      </c>
    </row>
    <row r="1834" customFormat="false" ht="15" hidden="false" customHeight="false" outlineLevel="0" collapsed="false">
      <c r="A1834" s="15"/>
      <c r="B1834" s="15"/>
      <c r="C1834" s="15"/>
      <c r="D1834" s="15"/>
      <c r="F1834" s="18" t="str">
        <f aca="false">IF(B1834="","",IFERROR(INDEX(Materials!$B$2:$B$301,MATCH(B1834,Materials!$A$2:$A$301,0)),""))</f>
        <v/>
      </c>
      <c r="G1834" s="18" t="str">
        <f aca="true">IF(AND(A1834="",B1834=""),"",IF(A1834="","Missing product",IF(B1834="","Missing material",IF(COUNTIF(ProductList,A1834)=0,"Product not in Products list",IF(COUNTIF(MaterialList,B1834)=0,"Material not in Materials list","OK")))))</f>
        <v/>
      </c>
      <c r="H1834" s="18" t="str">
        <f aca="false">IF(F1834="Active",A1834&amp;"|"&amp;COUNTIFS(A$2:A1834,A1834,F$2:F1834,"Active"),"")</f>
        <v/>
      </c>
      <c r="I1834" s="18" t="str">
        <f aca="false">IF(B1834="","",IF(SUMPRODUCT(MAX((A$1:A1833=A1834)*(B$1:B1833=B1834)*ROW(A$1:A1833)))=0,C1834&amp;"",IF(C1834="",INDEX(I$1:I1833,SUMPRODUCT(MAX((A$1:A1833=A1834)*(B$1:B1833=B1834)*ROW(A$1:A1833)))),IF(INDEX(I$1:I1833,SUMPRODUCT(MAX((A$1:A1833=A1834)*(B$1:B1833=B1834)*ROW(A$1:A1833))))="",C1834&amp;"",INDEX(I$1:I1833,SUMPRODUCT(MAX((A$1:A1833=A1834)*(B$1:B1833=B1834)*ROW(A$1:A1833))))&amp;"; "&amp;C1834))))</f>
        <v/>
      </c>
      <c r="J1834" s="18" t="str">
        <f aca="false">IF(A1834="","",A1834&amp;"|"&amp;COUNTIF(A$2:A1834,A1834))</f>
        <v/>
      </c>
      <c r="K1834" s="18" t="n">
        <f aca="false">IF(OR(A1834="",B1834=""),0,IF(COUNTIFS(A$2:A1834,A1834,B$2:B1834,B1834)=1,1,0))</f>
        <v>0</v>
      </c>
    </row>
    <row r="1835" customFormat="false" ht="15" hidden="false" customHeight="false" outlineLevel="0" collapsed="false">
      <c r="A1835" s="15"/>
      <c r="B1835" s="15"/>
      <c r="C1835" s="15"/>
      <c r="D1835" s="15"/>
      <c r="F1835" s="18" t="str">
        <f aca="false">IF(B1835="","",IFERROR(INDEX(Materials!$B$2:$B$301,MATCH(B1835,Materials!$A$2:$A$301,0)),""))</f>
        <v/>
      </c>
      <c r="G1835" s="18" t="str">
        <f aca="true">IF(AND(A1835="",B1835=""),"",IF(A1835="","Missing product",IF(B1835="","Missing material",IF(COUNTIF(ProductList,A1835)=0,"Product not in Products list",IF(COUNTIF(MaterialList,B1835)=0,"Material not in Materials list","OK")))))</f>
        <v/>
      </c>
      <c r="H1835" s="18" t="str">
        <f aca="false">IF(F1835="Active",A1835&amp;"|"&amp;COUNTIFS(A$2:A1835,A1835,F$2:F1835,"Active"),"")</f>
        <v/>
      </c>
      <c r="I1835" s="18" t="str">
        <f aca="false">IF(B1835="","",IF(SUMPRODUCT(MAX((A$1:A1834=A1835)*(B$1:B1834=B1835)*ROW(A$1:A1834)))=0,C1835&amp;"",IF(C1835="",INDEX(I$1:I1834,SUMPRODUCT(MAX((A$1:A1834=A1835)*(B$1:B1834=B1835)*ROW(A$1:A1834)))),IF(INDEX(I$1:I1834,SUMPRODUCT(MAX((A$1:A1834=A1835)*(B$1:B1834=B1835)*ROW(A$1:A1834))))="",C1835&amp;"",INDEX(I$1:I1834,SUMPRODUCT(MAX((A$1:A1834=A1835)*(B$1:B1834=B1835)*ROW(A$1:A1834))))&amp;"; "&amp;C1835))))</f>
        <v/>
      </c>
      <c r="J1835" s="18" t="str">
        <f aca="false">IF(A1835="","",A1835&amp;"|"&amp;COUNTIF(A$2:A1835,A1835))</f>
        <v/>
      </c>
      <c r="K1835" s="18" t="n">
        <f aca="false">IF(OR(A1835="",B1835=""),0,IF(COUNTIFS(A$2:A1835,A1835,B$2:B1835,B1835)=1,1,0))</f>
        <v>0</v>
      </c>
    </row>
    <row r="1836" customFormat="false" ht="15" hidden="false" customHeight="false" outlineLevel="0" collapsed="false">
      <c r="A1836" s="15"/>
      <c r="B1836" s="15"/>
      <c r="C1836" s="15"/>
      <c r="D1836" s="15"/>
      <c r="F1836" s="18" t="str">
        <f aca="false">IF(B1836="","",IFERROR(INDEX(Materials!$B$2:$B$301,MATCH(B1836,Materials!$A$2:$A$301,0)),""))</f>
        <v/>
      </c>
      <c r="G1836" s="18" t="str">
        <f aca="true">IF(AND(A1836="",B1836=""),"",IF(A1836="","Missing product",IF(B1836="","Missing material",IF(COUNTIF(ProductList,A1836)=0,"Product not in Products list",IF(COUNTIF(MaterialList,B1836)=0,"Material not in Materials list","OK")))))</f>
        <v/>
      </c>
      <c r="H1836" s="18" t="str">
        <f aca="false">IF(F1836="Active",A1836&amp;"|"&amp;COUNTIFS(A$2:A1836,A1836,F$2:F1836,"Active"),"")</f>
        <v/>
      </c>
      <c r="I1836" s="18" t="str">
        <f aca="false">IF(B1836="","",IF(SUMPRODUCT(MAX((A$1:A1835=A1836)*(B$1:B1835=B1836)*ROW(A$1:A1835)))=0,C1836&amp;"",IF(C1836="",INDEX(I$1:I1835,SUMPRODUCT(MAX((A$1:A1835=A1836)*(B$1:B1835=B1836)*ROW(A$1:A1835)))),IF(INDEX(I$1:I1835,SUMPRODUCT(MAX((A$1:A1835=A1836)*(B$1:B1835=B1836)*ROW(A$1:A1835))))="",C1836&amp;"",INDEX(I$1:I1835,SUMPRODUCT(MAX((A$1:A1835=A1836)*(B$1:B1835=B1836)*ROW(A$1:A1835))))&amp;"; "&amp;C1836))))</f>
        <v/>
      </c>
      <c r="J1836" s="18" t="str">
        <f aca="false">IF(A1836="","",A1836&amp;"|"&amp;COUNTIF(A$2:A1836,A1836))</f>
        <v/>
      </c>
      <c r="K1836" s="18" t="n">
        <f aca="false">IF(OR(A1836="",B1836=""),0,IF(COUNTIFS(A$2:A1836,A1836,B$2:B1836,B1836)=1,1,0))</f>
        <v>0</v>
      </c>
    </row>
    <row r="1837" customFormat="false" ht="15" hidden="false" customHeight="false" outlineLevel="0" collapsed="false">
      <c r="A1837" s="15"/>
      <c r="B1837" s="15"/>
      <c r="C1837" s="15"/>
      <c r="D1837" s="15"/>
      <c r="F1837" s="18" t="str">
        <f aca="false">IF(B1837="","",IFERROR(INDEX(Materials!$B$2:$B$301,MATCH(B1837,Materials!$A$2:$A$301,0)),""))</f>
        <v/>
      </c>
      <c r="G1837" s="18" t="str">
        <f aca="true">IF(AND(A1837="",B1837=""),"",IF(A1837="","Missing product",IF(B1837="","Missing material",IF(COUNTIF(ProductList,A1837)=0,"Product not in Products list",IF(COUNTIF(MaterialList,B1837)=0,"Material not in Materials list","OK")))))</f>
        <v/>
      </c>
      <c r="H1837" s="18" t="str">
        <f aca="false">IF(F1837="Active",A1837&amp;"|"&amp;COUNTIFS(A$2:A1837,A1837,F$2:F1837,"Active"),"")</f>
        <v/>
      </c>
      <c r="I1837" s="18" t="str">
        <f aca="false">IF(B1837="","",IF(SUMPRODUCT(MAX((A$1:A1836=A1837)*(B$1:B1836=B1837)*ROW(A$1:A1836)))=0,C1837&amp;"",IF(C1837="",INDEX(I$1:I1836,SUMPRODUCT(MAX((A$1:A1836=A1837)*(B$1:B1836=B1837)*ROW(A$1:A1836)))),IF(INDEX(I$1:I1836,SUMPRODUCT(MAX((A$1:A1836=A1837)*(B$1:B1836=B1837)*ROW(A$1:A1836))))="",C1837&amp;"",INDEX(I$1:I1836,SUMPRODUCT(MAX((A$1:A1836=A1837)*(B$1:B1836=B1837)*ROW(A$1:A1836))))&amp;"; "&amp;C1837))))</f>
        <v/>
      </c>
      <c r="J1837" s="18" t="str">
        <f aca="false">IF(A1837="","",A1837&amp;"|"&amp;COUNTIF(A$2:A1837,A1837))</f>
        <v/>
      </c>
      <c r="K1837" s="18" t="n">
        <f aca="false">IF(OR(A1837="",B1837=""),0,IF(COUNTIFS(A$2:A1837,A1837,B$2:B1837,B1837)=1,1,0))</f>
        <v>0</v>
      </c>
    </row>
    <row r="1838" customFormat="false" ht="15" hidden="false" customHeight="false" outlineLevel="0" collapsed="false">
      <c r="A1838" s="15"/>
      <c r="B1838" s="15"/>
      <c r="C1838" s="15"/>
      <c r="D1838" s="15"/>
      <c r="F1838" s="18" t="str">
        <f aca="false">IF(B1838="","",IFERROR(INDEX(Materials!$B$2:$B$301,MATCH(B1838,Materials!$A$2:$A$301,0)),""))</f>
        <v/>
      </c>
      <c r="G1838" s="18" t="str">
        <f aca="true">IF(AND(A1838="",B1838=""),"",IF(A1838="","Missing product",IF(B1838="","Missing material",IF(COUNTIF(ProductList,A1838)=0,"Product not in Products list",IF(COUNTIF(MaterialList,B1838)=0,"Material not in Materials list","OK")))))</f>
        <v/>
      </c>
      <c r="H1838" s="18" t="str">
        <f aca="false">IF(F1838="Active",A1838&amp;"|"&amp;COUNTIFS(A$2:A1838,A1838,F$2:F1838,"Active"),"")</f>
        <v/>
      </c>
      <c r="I1838" s="18" t="str">
        <f aca="false">IF(B1838="","",IF(SUMPRODUCT(MAX((A$1:A1837=A1838)*(B$1:B1837=B1838)*ROW(A$1:A1837)))=0,C1838&amp;"",IF(C1838="",INDEX(I$1:I1837,SUMPRODUCT(MAX((A$1:A1837=A1838)*(B$1:B1837=B1838)*ROW(A$1:A1837)))),IF(INDEX(I$1:I1837,SUMPRODUCT(MAX((A$1:A1837=A1838)*(B$1:B1837=B1838)*ROW(A$1:A1837))))="",C1838&amp;"",INDEX(I$1:I1837,SUMPRODUCT(MAX((A$1:A1837=A1838)*(B$1:B1837=B1838)*ROW(A$1:A1837))))&amp;"; "&amp;C1838))))</f>
        <v/>
      </c>
      <c r="J1838" s="18" t="str">
        <f aca="false">IF(A1838="","",A1838&amp;"|"&amp;COUNTIF(A$2:A1838,A1838))</f>
        <v/>
      </c>
      <c r="K1838" s="18" t="n">
        <f aca="false">IF(OR(A1838="",B1838=""),0,IF(COUNTIFS(A$2:A1838,A1838,B$2:B1838,B1838)=1,1,0))</f>
        <v>0</v>
      </c>
    </row>
    <row r="1839" customFormat="false" ht="15" hidden="false" customHeight="false" outlineLevel="0" collapsed="false">
      <c r="A1839" s="15"/>
      <c r="B1839" s="15"/>
      <c r="C1839" s="15"/>
      <c r="D1839" s="15"/>
      <c r="F1839" s="18" t="str">
        <f aca="false">IF(B1839="","",IFERROR(INDEX(Materials!$B$2:$B$301,MATCH(B1839,Materials!$A$2:$A$301,0)),""))</f>
        <v/>
      </c>
      <c r="G1839" s="18" t="str">
        <f aca="true">IF(AND(A1839="",B1839=""),"",IF(A1839="","Missing product",IF(B1839="","Missing material",IF(COUNTIF(ProductList,A1839)=0,"Product not in Products list",IF(COUNTIF(MaterialList,B1839)=0,"Material not in Materials list","OK")))))</f>
        <v/>
      </c>
      <c r="H1839" s="18" t="str">
        <f aca="false">IF(F1839="Active",A1839&amp;"|"&amp;COUNTIFS(A$2:A1839,A1839,F$2:F1839,"Active"),"")</f>
        <v/>
      </c>
      <c r="I1839" s="18" t="str">
        <f aca="false">IF(B1839="","",IF(SUMPRODUCT(MAX((A$1:A1838=A1839)*(B$1:B1838=B1839)*ROW(A$1:A1838)))=0,C1839&amp;"",IF(C1839="",INDEX(I$1:I1838,SUMPRODUCT(MAX((A$1:A1838=A1839)*(B$1:B1838=B1839)*ROW(A$1:A1838)))),IF(INDEX(I$1:I1838,SUMPRODUCT(MAX((A$1:A1838=A1839)*(B$1:B1838=B1839)*ROW(A$1:A1838))))="",C1839&amp;"",INDEX(I$1:I1838,SUMPRODUCT(MAX((A$1:A1838=A1839)*(B$1:B1838=B1839)*ROW(A$1:A1838))))&amp;"; "&amp;C1839))))</f>
        <v/>
      </c>
      <c r="J1839" s="18" t="str">
        <f aca="false">IF(A1839="","",A1839&amp;"|"&amp;COUNTIF(A$2:A1839,A1839))</f>
        <v/>
      </c>
      <c r="K1839" s="18" t="n">
        <f aca="false">IF(OR(A1839="",B1839=""),0,IF(COUNTIFS(A$2:A1839,A1839,B$2:B1839,B1839)=1,1,0))</f>
        <v>0</v>
      </c>
    </row>
    <row r="1840" customFormat="false" ht="15" hidden="false" customHeight="false" outlineLevel="0" collapsed="false">
      <c r="A1840" s="15"/>
      <c r="B1840" s="15"/>
      <c r="C1840" s="15"/>
      <c r="D1840" s="15"/>
      <c r="F1840" s="18" t="str">
        <f aca="false">IF(B1840="","",IFERROR(INDEX(Materials!$B$2:$B$301,MATCH(B1840,Materials!$A$2:$A$301,0)),""))</f>
        <v/>
      </c>
      <c r="G1840" s="18" t="str">
        <f aca="true">IF(AND(A1840="",B1840=""),"",IF(A1840="","Missing product",IF(B1840="","Missing material",IF(COUNTIF(ProductList,A1840)=0,"Product not in Products list",IF(COUNTIF(MaterialList,B1840)=0,"Material not in Materials list","OK")))))</f>
        <v/>
      </c>
      <c r="H1840" s="18" t="str">
        <f aca="false">IF(F1840="Active",A1840&amp;"|"&amp;COUNTIFS(A$2:A1840,A1840,F$2:F1840,"Active"),"")</f>
        <v/>
      </c>
      <c r="I1840" s="18" t="str">
        <f aca="false">IF(B1840="","",IF(SUMPRODUCT(MAX((A$1:A1839=A1840)*(B$1:B1839=B1840)*ROW(A$1:A1839)))=0,C1840&amp;"",IF(C1840="",INDEX(I$1:I1839,SUMPRODUCT(MAX((A$1:A1839=A1840)*(B$1:B1839=B1840)*ROW(A$1:A1839)))),IF(INDEX(I$1:I1839,SUMPRODUCT(MAX((A$1:A1839=A1840)*(B$1:B1839=B1840)*ROW(A$1:A1839))))="",C1840&amp;"",INDEX(I$1:I1839,SUMPRODUCT(MAX((A$1:A1839=A1840)*(B$1:B1839=B1840)*ROW(A$1:A1839))))&amp;"; "&amp;C1840))))</f>
        <v/>
      </c>
      <c r="J1840" s="18" t="str">
        <f aca="false">IF(A1840="","",A1840&amp;"|"&amp;COUNTIF(A$2:A1840,A1840))</f>
        <v/>
      </c>
      <c r="K1840" s="18" t="n">
        <f aca="false">IF(OR(A1840="",B1840=""),0,IF(COUNTIFS(A$2:A1840,A1840,B$2:B1840,B1840)=1,1,0))</f>
        <v>0</v>
      </c>
    </row>
    <row r="1841" customFormat="false" ht="15" hidden="false" customHeight="false" outlineLevel="0" collapsed="false">
      <c r="A1841" s="15"/>
      <c r="B1841" s="15"/>
      <c r="C1841" s="15"/>
      <c r="D1841" s="15"/>
      <c r="F1841" s="18" t="str">
        <f aca="false">IF(B1841="","",IFERROR(INDEX(Materials!$B$2:$B$301,MATCH(B1841,Materials!$A$2:$A$301,0)),""))</f>
        <v/>
      </c>
      <c r="G1841" s="18" t="str">
        <f aca="true">IF(AND(A1841="",B1841=""),"",IF(A1841="","Missing product",IF(B1841="","Missing material",IF(COUNTIF(ProductList,A1841)=0,"Product not in Products list",IF(COUNTIF(MaterialList,B1841)=0,"Material not in Materials list","OK")))))</f>
        <v/>
      </c>
      <c r="H1841" s="18" t="str">
        <f aca="false">IF(F1841="Active",A1841&amp;"|"&amp;COUNTIFS(A$2:A1841,A1841,F$2:F1841,"Active"),"")</f>
        <v/>
      </c>
      <c r="I1841" s="18" t="str">
        <f aca="false">IF(B1841="","",IF(SUMPRODUCT(MAX((A$1:A1840=A1841)*(B$1:B1840=B1841)*ROW(A$1:A1840)))=0,C1841&amp;"",IF(C1841="",INDEX(I$1:I1840,SUMPRODUCT(MAX((A$1:A1840=A1841)*(B$1:B1840=B1841)*ROW(A$1:A1840)))),IF(INDEX(I$1:I1840,SUMPRODUCT(MAX((A$1:A1840=A1841)*(B$1:B1840=B1841)*ROW(A$1:A1840))))="",C1841&amp;"",INDEX(I$1:I1840,SUMPRODUCT(MAX((A$1:A1840=A1841)*(B$1:B1840=B1841)*ROW(A$1:A1840))))&amp;"; "&amp;C1841))))</f>
        <v/>
      </c>
      <c r="J1841" s="18" t="str">
        <f aca="false">IF(A1841="","",A1841&amp;"|"&amp;COUNTIF(A$2:A1841,A1841))</f>
        <v/>
      </c>
      <c r="K1841" s="18" t="n">
        <f aca="false">IF(OR(A1841="",B1841=""),0,IF(COUNTIFS(A$2:A1841,A1841,B$2:B1841,B1841)=1,1,0))</f>
        <v>0</v>
      </c>
    </row>
    <row r="1842" customFormat="false" ht="15" hidden="false" customHeight="false" outlineLevel="0" collapsed="false">
      <c r="A1842" s="15"/>
      <c r="B1842" s="15"/>
      <c r="C1842" s="15"/>
      <c r="D1842" s="15"/>
      <c r="F1842" s="18" t="str">
        <f aca="false">IF(B1842="","",IFERROR(INDEX(Materials!$B$2:$B$301,MATCH(B1842,Materials!$A$2:$A$301,0)),""))</f>
        <v/>
      </c>
      <c r="G1842" s="18" t="str">
        <f aca="true">IF(AND(A1842="",B1842=""),"",IF(A1842="","Missing product",IF(B1842="","Missing material",IF(COUNTIF(ProductList,A1842)=0,"Product not in Products list",IF(COUNTIF(MaterialList,B1842)=0,"Material not in Materials list","OK")))))</f>
        <v/>
      </c>
      <c r="H1842" s="18" t="str">
        <f aca="false">IF(F1842="Active",A1842&amp;"|"&amp;COUNTIFS(A$2:A1842,A1842,F$2:F1842,"Active"),"")</f>
        <v/>
      </c>
      <c r="I1842" s="18" t="str">
        <f aca="false">IF(B1842="","",IF(SUMPRODUCT(MAX((A$1:A1841=A1842)*(B$1:B1841=B1842)*ROW(A$1:A1841)))=0,C1842&amp;"",IF(C1842="",INDEX(I$1:I1841,SUMPRODUCT(MAX((A$1:A1841=A1842)*(B$1:B1841=B1842)*ROW(A$1:A1841)))),IF(INDEX(I$1:I1841,SUMPRODUCT(MAX((A$1:A1841=A1842)*(B$1:B1841=B1842)*ROW(A$1:A1841))))="",C1842&amp;"",INDEX(I$1:I1841,SUMPRODUCT(MAX((A$1:A1841=A1842)*(B$1:B1841=B1842)*ROW(A$1:A1841))))&amp;"; "&amp;C1842))))</f>
        <v/>
      </c>
      <c r="J1842" s="18" t="str">
        <f aca="false">IF(A1842="","",A1842&amp;"|"&amp;COUNTIF(A$2:A1842,A1842))</f>
        <v/>
      </c>
      <c r="K1842" s="18" t="n">
        <f aca="false">IF(OR(A1842="",B1842=""),0,IF(COUNTIFS(A$2:A1842,A1842,B$2:B1842,B1842)=1,1,0))</f>
        <v>0</v>
      </c>
    </row>
    <row r="1843" customFormat="false" ht="15" hidden="false" customHeight="false" outlineLevel="0" collapsed="false">
      <c r="A1843" s="15"/>
      <c r="B1843" s="15"/>
      <c r="C1843" s="15"/>
      <c r="D1843" s="15"/>
      <c r="F1843" s="18" t="str">
        <f aca="false">IF(B1843="","",IFERROR(INDEX(Materials!$B$2:$B$301,MATCH(B1843,Materials!$A$2:$A$301,0)),""))</f>
        <v/>
      </c>
      <c r="G1843" s="18" t="str">
        <f aca="true">IF(AND(A1843="",B1843=""),"",IF(A1843="","Missing product",IF(B1843="","Missing material",IF(COUNTIF(ProductList,A1843)=0,"Product not in Products list",IF(COUNTIF(MaterialList,B1843)=0,"Material not in Materials list","OK")))))</f>
        <v/>
      </c>
      <c r="H1843" s="18" t="str">
        <f aca="false">IF(F1843="Active",A1843&amp;"|"&amp;COUNTIFS(A$2:A1843,A1843,F$2:F1843,"Active"),"")</f>
        <v/>
      </c>
      <c r="I1843" s="18" t="str">
        <f aca="false">IF(B1843="","",IF(SUMPRODUCT(MAX((A$1:A1842=A1843)*(B$1:B1842=B1843)*ROW(A$1:A1842)))=0,C1843&amp;"",IF(C1843="",INDEX(I$1:I1842,SUMPRODUCT(MAX((A$1:A1842=A1843)*(B$1:B1842=B1843)*ROW(A$1:A1842)))),IF(INDEX(I$1:I1842,SUMPRODUCT(MAX((A$1:A1842=A1843)*(B$1:B1842=B1843)*ROW(A$1:A1842))))="",C1843&amp;"",INDEX(I$1:I1842,SUMPRODUCT(MAX((A$1:A1842=A1843)*(B$1:B1842=B1843)*ROW(A$1:A1842))))&amp;"; "&amp;C1843))))</f>
        <v/>
      </c>
      <c r="J1843" s="18" t="str">
        <f aca="false">IF(A1843="","",A1843&amp;"|"&amp;COUNTIF(A$2:A1843,A1843))</f>
        <v/>
      </c>
      <c r="K1843" s="18" t="n">
        <f aca="false">IF(OR(A1843="",B1843=""),0,IF(COUNTIFS(A$2:A1843,A1843,B$2:B1843,B1843)=1,1,0))</f>
        <v>0</v>
      </c>
    </row>
    <row r="1844" customFormat="false" ht="15" hidden="false" customHeight="false" outlineLevel="0" collapsed="false">
      <c r="A1844" s="15"/>
      <c r="B1844" s="15"/>
      <c r="C1844" s="15"/>
      <c r="D1844" s="15"/>
      <c r="F1844" s="18" t="str">
        <f aca="false">IF(B1844="","",IFERROR(INDEX(Materials!$B$2:$B$301,MATCH(B1844,Materials!$A$2:$A$301,0)),""))</f>
        <v/>
      </c>
      <c r="G1844" s="18" t="str">
        <f aca="true">IF(AND(A1844="",B1844=""),"",IF(A1844="","Missing product",IF(B1844="","Missing material",IF(COUNTIF(ProductList,A1844)=0,"Product not in Products list",IF(COUNTIF(MaterialList,B1844)=0,"Material not in Materials list","OK")))))</f>
        <v/>
      </c>
      <c r="H1844" s="18" t="str">
        <f aca="false">IF(F1844="Active",A1844&amp;"|"&amp;COUNTIFS(A$2:A1844,A1844,F$2:F1844,"Active"),"")</f>
        <v/>
      </c>
      <c r="I1844" s="18" t="str">
        <f aca="false">IF(B1844="","",IF(SUMPRODUCT(MAX((A$1:A1843=A1844)*(B$1:B1843=B1844)*ROW(A$1:A1843)))=0,C1844&amp;"",IF(C1844="",INDEX(I$1:I1843,SUMPRODUCT(MAX((A$1:A1843=A1844)*(B$1:B1843=B1844)*ROW(A$1:A1843)))),IF(INDEX(I$1:I1843,SUMPRODUCT(MAX((A$1:A1843=A1844)*(B$1:B1843=B1844)*ROW(A$1:A1843))))="",C1844&amp;"",INDEX(I$1:I1843,SUMPRODUCT(MAX((A$1:A1843=A1844)*(B$1:B1843=B1844)*ROW(A$1:A1843))))&amp;"; "&amp;C1844))))</f>
        <v/>
      </c>
      <c r="J1844" s="18" t="str">
        <f aca="false">IF(A1844="","",A1844&amp;"|"&amp;COUNTIF(A$2:A1844,A1844))</f>
        <v/>
      </c>
      <c r="K1844" s="18" t="n">
        <f aca="false">IF(OR(A1844="",B1844=""),0,IF(COUNTIFS(A$2:A1844,A1844,B$2:B1844,B1844)=1,1,0))</f>
        <v>0</v>
      </c>
    </row>
    <row r="1845" customFormat="false" ht="15" hidden="false" customHeight="false" outlineLevel="0" collapsed="false">
      <c r="A1845" s="15"/>
      <c r="B1845" s="15"/>
      <c r="C1845" s="15"/>
      <c r="D1845" s="15"/>
      <c r="F1845" s="18" t="str">
        <f aca="false">IF(B1845="","",IFERROR(INDEX(Materials!$B$2:$B$301,MATCH(B1845,Materials!$A$2:$A$301,0)),""))</f>
        <v/>
      </c>
      <c r="G1845" s="18" t="str">
        <f aca="true">IF(AND(A1845="",B1845=""),"",IF(A1845="","Missing product",IF(B1845="","Missing material",IF(COUNTIF(ProductList,A1845)=0,"Product not in Products list",IF(COUNTIF(MaterialList,B1845)=0,"Material not in Materials list","OK")))))</f>
        <v/>
      </c>
      <c r="H1845" s="18" t="str">
        <f aca="false">IF(F1845="Active",A1845&amp;"|"&amp;COUNTIFS(A$2:A1845,A1845,F$2:F1845,"Active"),"")</f>
        <v/>
      </c>
      <c r="I1845" s="18" t="str">
        <f aca="false">IF(B1845="","",IF(SUMPRODUCT(MAX((A$1:A1844=A1845)*(B$1:B1844=B1845)*ROW(A$1:A1844)))=0,C1845&amp;"",IF(C1845="",INDEX(I$1:I1844,SUMPRODUCT(MAX((A$1:A1844=A1845)*(B$1:B1844=B1845)*ROW(A$1:A1844)))),IF(INDEX(I$1:I1844,SUMPRODUCT(MAX((A$1:A1844=A1845)*(B$1:B1844=B1845)*ROW(A$1:A1844))))="",C1845&amp;"",INDEX(I$1:I1844,SUMPRODUCT(MAX((A$1:A1844=A1845)*(B$1:B1844=B1845)*ROW(A$1:A1844))))&amp;"; "&amp;C1845))))</f>
        <v/>
      </c>
      <c r="J1845" s="18" t="str">
        <f aca="false">IF(A1845="","",A1845&amp;"|"&amp;COUNTIF(A$2:A1845,A1845))</f>
        <v/>
      </c>
      <c r="K1845" s="18" t="n">
        <f aca="false">IF(OR(A1845="",B1845=""),0,IF(COUNTIFS(A$2:A1845,A1845,B$2:B1845,B1845)=1,1,0))</f>
        <v>0</v>
      </c>
    </row>
    <row r="1846" customFormat="false" ht="15" hidden="false" customHeight="false" outlineLevel="0" collapsed="false">
      <c r="A1846" s="15"/>
      <c r="B1846" s="15"/>
      <c r="C1846" s="15"/>
      <c r="D1846" s="15"/>
      <c r="F1846" s="18" t="str">
        <f aca="false">IF(B1846="","",IFERROR(INDEX(Materials!$B$2:$B$301,MATCH(B1846,Materials!$A$2:$A$301,0)),""))</f>
        <v/>
      </c>
      <c r="G1846" s="18" t="str">
        <f aca="true">IF(AND(A1846="",B1846=""),"",IF(A1846="","Missing product",IF(B1846="","Missing material",IF(COUNTIF(ProductList,A1846)=0,"Product not in Products list",IF(COUNTIF(MaterialList,B1846)=0,"Material not in Materials list","OK")))))</f>
        <v/>
      </c>
      <c r="H1846" s="18" t="str">
        <f aca="false">IF(F1846="Active",A1846&amp;"|"&amp;COUNTIFS(A$2:A1846,A1846,F$2:F1846,"Active"),"")</f>
        <v/>
      </c>
      <c r="I1846" s="18" t="str">
        <f aca="false">IF(B1846="","",IF(SUMPRODUCT(MAX((A$1:A1845=A1846)*(B$1:B1845=B1846)*ROW(A$1:A1845)))=0,C1846&amp;"",IF(C1846="",INDEX(I$1:I1845,SUMPRODUCT(MAX((A$1:A1845=A1846)*(B$1:B1845=B1846)*ROW(A$1:A1845)))),IF(INDEX(I$1:I1845,SUMPRODUCT(MAX((A$1:A1845=A1846)*(B$1:B1845=B1846)*ROW(A$1:A1845))))="",C1846&amp;"",INDEX(I$1:I1845,SUMPRODUCT(MAX((A$1:A1845=A1846)*(B$1:B1845=B1846)*ROW(A$1:A1845))))&amp;"; "&amp;C1846))))</f>
        <v/>
      </c>
      <c r="J1846" s="18" t="str">
        <f aca="false">IF(A1846="","",A1846&amp;"|"&amp;COUNTIF(A$2:A1846,A1846))</f>
        <v/>
      </c>
      <c r="K1846" s="18" t="n">
        <f aca="false">IF(OR(A1846="",B1846=""),0,IF(COUNTIFS(A$2:A1846,A1846,B$2:B1846,B1846)=1,1,0))</f>
        <v>0</v>
      </c>
    </row>
    <row r="1847" customFormat="false" ht="15" hidden="false" customHeight="false" outlineLevel="0" collapsed="false">
      <c r="A1847" s="15"/>
      <c r="B1847" s="15"/>
      <c r="C1847" s="15"/>
      <c r="D1847" s="15"/>
      <c r="F1847" s="18" t="str">
        <f aca="false">IF(B1847="","",IFERROR(INDEX(Materials!$B$2:$B$301,MATCH(B1847,Materials!$A$2:$A$301,0)),""))</f>
        <v/>
      </c>
      <c r="G1847" s="18" t="str">
        <f aca="true">IF(AND(A1847="",B1847=""),"",IF(A1847="","Missing product",IF(B1847="","Missing material",IF(COUNTIF(ProductList,A1847)=0,"Product not in Products list",IF(COUNTIF(MaterialList,B1847)=0,"Material not in Materials list","OK")))))</f>
        <v/>
      </c>
      <c r="H1847" s="18" t="str">
        <f aca="false">IF(F1847="Active",A1847&amp;"|"&amp;COUNTIFS(A$2:A1847,A1847,F$2:F1847,"Active"),"")</f>
        <v/>
      </c>
      <c r="I1847" s="18" t="str">
        <f aca="false">IF(B1847="","",IF(SUMPRODUCT(MAX((A$1:A1846=A1847)*(B$1:B1846=B1847)*ROW(A$1:A1846)))=0,C1847&amp;"",IF(C1847="",INDEX(I$1:I1846,SUMPRODUCT(MAX((A$1:A1846=A1847)*(B$1:B1846=B1847)*ROW(A$1:A1846)))),IF(INDEX(I$1:I1846,SUMPRODUCT(MAX((A$1:A1846=A1847)*(B$1:B1846=B1847)*ROW(A$1:A1846))))="",C1847&amp;"",INDEX(I$1:I1846,SUMPRODUCT(MAX((A$1:A1846=A1847)*(B$1:B1846=B1847)*ROW(A$1:A1846))))&amp;"; "&amp;C1847))))</f>
        <v/>
      </c>
      <c r="J1847" s="18" t="str">
        <f aca="false">IF(A1847="","",A1847&amp;"|"&amp;COUNTIF(A$2:A1847,A1847))</f>
        <v/>
      </c>
      <c r="K1847" s="18" t="n">
        <f aca="false">IF(OR(A1847="",B1847=""),0,IF(COUNTIFS(A$2:A1847,A1847,B$2:B1847,B1847)=1,1,0))</f>
        <v>0</v>
      </c>
    </row>
    <row r="1848" customFormat="false" ht="15" hidden="false" customHeight="false" outlineLevel="0" collapsed="false">
      <c r="A1848" s="15"/>
      <c r="B1848" s="15"/>
      <c r="C1848" s="15"/>
      <c r="D1848" s="15"/>
      <c r="F1848" s="18" t="str">
        <f aca="false">IF(B1848="","",IFERROR(INDEX(Materials!$B$2:$B$301,MATCH(B1848,Materials!$A$2:$A$301,0)),""))</f>
        <v/>
      </c>
      <c r="G1848" s="18" t="str">
        <f aca="true">IF(AND(A1848="",B1848=""),"",IF(A1848="","Missing product",IF(B1848="","Missing material",IF(COUNTIF(ProductList,A1848)=0,"Product not in Products list",IF(COUNTIF(MaterialList,B1848)=0,"Material not in Materials list","OK")))))</f>
        <v/>
      </c>
      <c r="H1848" s="18" t="str">
        <f aca="false">IF(F1848="Active",A1848&amp;"|"&amp;COUNTIFS(A$2:A1848,A1848,F$2:F1848,"Active"),"")</f>
        <v/>
      </c>
      <c r="I1848" s="18" t="str">
        <f aca="false">IF(B1848="","",IF(SUMPRODUCT(MAX((A$1:A1847=A1848)*(B$1:B1847=B1848)*ROW(A$1:A1847)))=0,C1848&amp;"",IF(C1848="",INDEX(I$1:I1847,SUMPRODUCT(MAX((A$1:A1847=A1848)*(B$1:B1847=B1848)*ROW(A$1:A1847)))),IF(INDEX(I$1:I1847,SUMPRODUCT(MAX((A$1:A1847=A1848)*(B$1:B1847=B1848)*ROW(A$1:A1847))))="",C1848&amp;"",INDEX(I$1:I1847,SUMPRODUCT(MAX((A$1:A1847=A1848)*(B$1:B1847=B1848)*ROW(A$1:A1847))))&amp;"; "&amp;C1848))))</f>
        <v/>
      </c>
      <c r="J1848" s="18" t="str">
        <f aca="false">IF(A1848="","",A1848&amp;"|"&amp;COUNTIF(A$2:A1848,A1848))</f>
        <v/>
      </c>
      <c r="K1848" s="18" t="n">
        <f aca="false">IF(OR(A1848="",B1848=""),0,IF(COUNTIFS(A$2:A1848,A1848,B$2:B1848,B1848)=1,1,0))</f>
        <v>0</v>
      </c>
    </row>
    <row r="1849" customFormat="false" ht="15" hidden="false" customHeight="false" outlineLevel="0" collapsed="false">
      <c r="A1849" s="15"/>
      <c r="B1849" s="15"/>
      <c r="C1849" s="15"/>
      <c r="D1849" s="15"/>
      <c r="F1849" s="18" t="str">
        <f aca="false">IF(B1849="","",IFERROR(INDEX(Materials!$B$2:$B$301,MATCH(B1849,Materials!$A$2:$A$301,0)),""))</f>
        <v/>
      </c>
      <c r="G1849" s="18" t="str">
        <f aca="true">IF(AND(A1849="",B1849=""),"",IF(A1849="","Missing product",IF(B1849="","Missing material",IF(COUNTIF(ProductList,A1849)=0,"Product not in Products list",IF(COUNTIF(MaterialList,B1849)=0,"Material not in Materials list","OK")))))</f>
        <v/>
      </c>
      <c r="H1849" s="18" t="str">
        <f aca="false">IF(F1849="Active",A1849&amp;"|"&amp;COUNTIFS(A$2:A1849,A1849,F$2:F1849,"Active"),"")</f>
        <v/>
      </c>
      <c r="I1849" s="18" t="str">
        <f aca="false">IF(B1849="","",IF(SUMPRODUCT(MAX((A$1:A1848=A1849)*(B$1:B1848=B1849)*ROW(A$1:A1848)))=0,C1849&amp;"",IF(C1849="",INDEX(I$1:I1848,SUMPRODUCT(MAX((A$1:A1848=A1849)*(B$1:B1848=B1849)*ROW(A$1:A1848)))),IF(INDEX(I$1:I1848,SUMPRODUCT(MAX((A$1:A1848=A1849)*(B$1:B1848=B1849)*ROW(A$1:A1848))))="",C1849&amp;"",INDEX(I$1:I1848,SUMPRODUCT(MAX((A$1:A1848=A1849)*(B$1:B1848=B1849)*ROW(A$1:A1848))))&amp;"; "&amp;C1849))))</f>
        <v/>
      </c>
      <c r="J1849" s="18" t="str">
        <f aca="false">IF(A1849="","",A1849&amp;"|"&amp;COUNTIF(A$2:A1849,A1849))</f>
        <v/>
      </c>
      <c r="K1849" s="18" t="n">
        <f aca="false">IF(OR(A1849="",B1849=""),0,IF(COUNTIFS(A$2:A1849,A1849,B$2:B1849,B1849)=1,1,0))</f>
        <v>0</v>
      </c>
    </row>
    <row r="1850" customFormat="false" ht="15" hidden="false" customHeight="false" outlineLevel="0" collapsed="false">
      <c r="A1850" s="15"/>
      <c r="B1850" s="15"/>
      <c r="C1850" s="15"/>
      <c r="D1850" s="15"/>
      <c r="F1850" s="18" t="str">
        <f aca="false">IF(B1850="","",IFERROR(INDEX(Materials!$B$2:$B$301,MATCH(B1850,Materials!$A$2:$A$301,0)),""))</f>
        <v/>
      </c>
      <c r="G1850" s="18" t="str">
        <f aca="true">IF(AND(A1850="",B1850=""),"",IF(A1850="","Missing product",IF(B1850="","Missing material",IF(COUNTIF(ProductList,A1850)=0,"Product not in Products list",IF(COUNTIF(MaterialList,B1850)=0,"Material not in Materials list","OK")))))</f>
        <v/>
      </c>
      <c r="H1850" s="18" t="str">
        <f aca="false">IF(F1850="Active",A1850&amp;"|"&amp;COUNTIFS(A$2:A1850,A1850,F$2:F1850,"Active"),"")</f>
        <v/>
      </c>
      <c r="I1850" s="18" t="str">
        <f aca="false">IF(B1850="","",IF(SUMPRODUCT(MAX((A$1:A1849=A1850)*(B$1:B1849=B1850)*ROW(A$1:A1849)))=0,C1850&amp;"",IF(C1850="",INDEX(I$1:I1849,SUMPRODUCT(MAX((A$1:A1849=A1850)*(B$1:B1849=B1850)*ROW(A$1:A1849)))),IF(INDEX(I$1:I1849,SUMPRODUCT(MAX((A$1:A1849=A1850)*(B$1:B1849=B1850)*ROW(A$1:A1849))))="",C1850&amp;"",INDEX(I$1:I1849,SUMPRODUCT(MAX((A$1:A1849=A1850)*(B$1:B1849=B1850)*ROW(A$1:A1849))))&amp;"; "&amp;C1850))))</f>
        <v/>
      </c>
      <c r="J1850" s="18" t="str">
        <f aca="false">IF(A1850="","",A1850&amp;"|"&amp;COUNTIF(A$2:A1850,A1850))</f>
        <v/>
      </c>
      <c r="K1850" s="18" t="n">
        <f aca="false">IF(OR(A1850="",B1850=""),0,IF(COUNTIFS(A$2:A1850,A1850,B$2:B1850,B1850)=1,1,0))</f>
        <v>0</v>
      </c>
    </row>
    <row r="1851" customFormat="false" ht="15" hidden="false" customHeight="false" outlineLevel="0" collapsed="false">
      <c r="A1851" s="15"/>
      <c r="B1851" s="15"/>
      <c r="C1851" s="15"/>
      <c r="D1851" s="15"/>
      <c r="F1851" s="18" t="str">
        <f aca="false">IF(B1851="","",IFERROR(INDEX(Materials!$B$2:$B$301,MATCH(B1851,Materials!$A$2:$A$301,0)),""))</f>
        <v/>
      </c>
      <c r="G1851" s="18" t="str">
        <f aca="true">IF(AND(A1851="",B1851=""),"",IF(A1851="","Missing product",IF(B1851="","Missing material",IF(COUNTIF(ProductList,A1851)=0,"Product not in Products list",IF(COUNTIF(MaterialList,B1851)=0,"Material not in Materials list","OK")))))</f>
        <v/>
      </c>
      <c r="H1851" s="18" t="str">
        <f aca="false">IF(F1851="Active",A1851&amp;"|"&amp;COUNTIFS(A$2:A1851,A1851,F$2:F1851,"Active"),"")</f>
        <v/>
      </c>
      <c r="I1851" s="18" t="str">
        <f aca="false">IF(B1851="","",IF(SUMPRODUCT(MAX((A$1:A1850=A1851)*(B$1:B1850=B1851)*ROW(A$1:A1850)))=0,C1851&amp;"",IF(C1851="",INDEX(I$1:I1850,SUMPRODUCT(MAX((A$1:A1850=A1851)*(B$1:B1850=B1851)*ROW(A$1:A1850)))),IF(INDEX(I$1:I1850,SUMPRODUCT(MAX((A$1:A1850=A1851)*(B$1:B1850=B1851)*ROW(A$1:A1850))))="",C1851&amp;"",INDEX(I$1:I1850,SUMPRODUCT(MAX((A$1:A1850=A1851)*(B$1:B1850=B1851)*ROW(A$1:A1850))))&amp;"; "&amp;C1851))))</f>
        <v/>
      </c>
      <c r="J1851" s="18" t="str">
        <f aca="false">IF(A1851="","",A1851&amp;"|"&amp;COUNTIF(A$2:A1851,A1851))</f>
        <v/>
      </c>
      <c r="K1851" s="18" t="n">
        <f aca="false">IF(OR(A1851="",B1851=""),0,IF(COUNTIFS(A$2:A1851,A1851,B$2:B1851,B1851)=1,1,0))</f>
        <v>0</v>
      </c>
    </row>
    <row r="1852" customFormat="false" ht="15" hidden="false" customHeight="false" outlineLevel="0" collapsed="false">
      <c r="A1852" s="15"/>
      <c r="B1852" s="15"/>
      <c r="C1852" s="15"/>
      <c r="D1852" s="15"/>
      <c r="F1852" s="18" t="str">
        <f aca="false">IF(B1852="","",IFERROR(INDEX(Materials!$B$2:$B$301,MATCH(B1852,Materials!$A$2:$A$301,0)),""))</f>
        <v/>
      </c>
      <c r="G1852" s="18" t="str">
        <f aca="true">IF(AND(A1852="",B1852=""),"",IF(A1852="","Missing product",IF(B1852="","Missing material",IF(COUNTIF(ProductList,A1852)=0,"Product not in Products list",IF(COUNTIF(MaterialList,B1852)=0,"Material not in Materials list","OK")))))</f>
        <v/>
      </c>
      <c r="H1852" s="18" t="str">
        <f aca="false">IF(F1852="Active",A1852&amp;"|"&amp;COUNTIFS(A$2:A1852,A1852,F$2:F1852,"Active"),"")</f>
        <v/>
      </c>
      <c r="I1852" s="18" t="str">
        <f aca="false">IF(B1852="","",IF(SUMPRODUCT(MAX((A$1:A1851=A1852)*(B$1:B1851=B1852)*ROW(A$1:A1851)))=0,C1852&amp;"",IF(C1852="",INDEX(I$1:I1851,SUMPRODUCT(MAX((A$1:A1851=A1852)*(B$1:B1851=B1852)*ROW(A$1:A1851)))),IF(INDEX(I$1:I1851,SUMPRODUCT(MAX((A$1:A1851=A1852)*(B$1:B1851=B1852)*ROW(A$1:A1851))))="",C1852&amp;"",INDEX(I$1:I1851,SUMPRODUCT(MAX((A$1:A1851=A1852)*(B$1:B1851=B1852)*ROW(A$1:A1851))))&amp;"; "&amp;C1852))))</f>
        <v/>
      </c>
      <c r="J1852" s="18" t="str">
        <f aca="false">IF(A1852="","",A1852&amp;"|"&amp;COUNTIF(A$2:A1852,A1852))</f>
        <v/>
      </c>
      <c r="K1852" s="18" t="n">
        <f aca="false">IF(OR(A1852="",B1852=""),0,IF(COUNTIFS(A$2:A1852,A1852,B$2:B1852,B1852)=1,1,0))</f>
        <v>0</v>
      </c>
    </row>
    <row r="1853" customFormat="false" ht="15" hidden="false" customHeight="false" outlineLevel="0" collapsed="false">
      <c r="A1853" s="15"/>
      <c r="B1853" s="15"/>
      <c r="C1853" s="15"/>
      <c r="D1853" s="15"/>
      <c r="F1853" s="18" t="str">
        <f aca="false">IF(B1853="","",IFERROR(INDEX(Materials!$B$2:$B$301,MATCH(B1853,Materials!$A$2:$A$301,0)),""))</f>
        <v/>
      </c>
      <c r="G1853" s="18" t="str">
        <f aca="true">IF(AND(A1853="",B1853=""),"",IF(A1853="","Missing product",IF(B1853="","Missing material",IF(COUNTIF(ProductList,A1853)=0,"Product not in Products list",IF(COUNTIF(MaterialList,B1853)=0,"Material not in Materials list","OK")))))</f>
        <v/>
      </c>
      <c r="H1853" s="18" t="str">
        <f aca="false">IF(F1853="Active",A1853&amp;"|"&amp;COUNTIFS(A$2:A1853,A1853,F$2:F1853,"Active"),"")</f>
        <v/>
      </c>
      <c r="I1853" s="18" t="str">
        <f aca="false">IF(B1853="","",IF(SUMPRODUCT(MAX((A$1:A1852=A1853)*(B$1:B1852=B1853)*ROW(A$1:A1852)))=0,C1853&amp;"",IF(C1853="",INDEX(I$1:I1852,SUMPRODUCT(MAX((A$1:A1852=A1853)*(B$1:B1852=B1853)*ROW(A$1:A1852)))),IF(INDEX(I$1:I1852,SUMPRODUCT(MAX((A$1:A1852=A1853)*(B$1:B1852=B1853)*ROW(A$1:A1852))))="",C1853&amp;"",INDEX(I$1:I1852,SUMPRODUCT(MAX((A$1:A1852=A1853)*(B$1:B1852=B1853)*ROW(A$1:A1852))))&amp;"; "&amp;C1853))))</f>
        <v/>
      </c>
      <c r="J1853" s="18" t="str">
        <f aca="false">IF(A1853="","",A1853&amp;"|"&amp;COUNTIF(A$2:A1853,A1853))</f>
        <v/>
      </c>
      <c r="K1853" s="18" t="n">
        <f aca="false">IF(OR(A1853="",B1853=""),0,IF(COUNTIFS(A$2:A1853,A1853,B$2:B1853,B1853)=1,1,0))</f>
        <v>0</v>
      </c>
    </row>
    <row r="1854" customFormat="false" ht="15" hidden="false" customHeight="false" outlineLevel="0" collapsed="false">
      <c r="A1854" s="15"/>
      <c r="B1854" s="15"/>
      <c r="C1854" s="15"/>
      <c r="D1854" s="15"/>
      <c r="F1854" s="18" t="str">
        <f aca="false">IF(B1854="","",IFERROR(INDEX(Materials!$B$2:$B$301,MATCH(B1854,Materials!$A$2:$A$301,0)),""))</f>
        <v/>
      </c>
      <c r="G1854" s="18" t="str">
        <f aca="true">IF(AND(A1854="",B1854=""),"",IF(A1854="","Missing product",IF(B1854="","Missing material",IF(COUNTIF(ProductList,A1854)=0,"Product not in Products list",IF(COUNTIF(MaterialList,B1854)=0,"Material not in Materials list","OK")))))</f>
        <v/>
      </c>
      <c r="H1854" s="18" t="str">
        <f aca="false">IF(F1854="Active",A1854&amp;"|"&amp;COUNTIFS(A$2:A1854,A1854,F$2:F1854,"Active"),"")</f>
        <v/>
      </c>
      <c r="I1854" s="18" t="str">
        <f aca="false">IF(B1854="","",IF(SUMPRODUCT(MAX((A$1:A1853=A1854)*(B$1:B1853=B1854)*ROW(A$1:A1853)))=0,C1854&amp;"",IF(C1854="",INDEX(I$1:I1853,SUMPRODUCT(MAX((A$1:A1853=A1854)*(B$1:B1853=B1854)*ROW(A$1:A1853)))),IF(INDEX(I$1:I1853,SUMPRODUCT(MAX((A$1:A1853=A1854)*(B$1:B1853=B1854)*ROW(A$1:A1853))))="",C1854&amp;"",INDEX(I$1:I1853,SUMPRODUCT(MAX((A$1:A1853=A1854)*(B$1:B1853=B1854)*ROW(A$1:A1853))))&amp;"; "&amp;C1854))))</f>
        <v/>
      </c>
      <c r="J1854" s="18" t="str">
        <f aca="false">IF(A1854="","",A1854&amp;"|"&amp;COUNTIF(A$2:A1854,A1854))</f>
        <v/>
      </c>
      <c r="K1854" s="18" t="n">
        <f aca="false">IF(OR(A1854="",B1854=""),0,IF(COUNTIFS(A$2:A1854,A1854,B$2:B1854,B1854)=1,1,0))</f>
        <v>0</v>
      </c>
    </row>
    <row r="1855" customFormat="false" ht="15" hidden="false" customHeight="false" outlineLevel="0" collapsed="false">
      <c r="A1855" s="15"/>
      <c r="B1855" s="15"/>
      <c r="C1855" s="15"/>
      <c r="D1855" s="15"/>
      <c r="F1855" s="18" t="str">
        <f aca="false">IF(B1855="","",IFERROR(INDEX(Materials!$B$2:$B$301,MATCH(B1855,Materials!$A$2:$A$301,0)),""))</f>
        <v/>
      </c>
      <c r="G1855" s="18" t="str">
        <f aca="true">IF(AND(A1855="",B1855=""),"",IF(A1855="","Missing product",IF(B1855="","Missing material",IF(COUNTIF(ProductList,A1855)=0,"Product not in Products list",IF(COUNTIF(MaterialList,B1855)=0,"Material not in Materials list","OK")))))</f>
        <v/>
      </c>
      <c r="H1855" s="18" t="str">
        <f aca="false">IF(F1855="Active",A1855&amp;"|"&amp;COUNTIFS(A$2:A1855,A1855,F$2:F1855,"Active"),"")</f>
        <v/>
      </c>
      <c r="I1855" s="18" t="str">
        <f aca="false">IF(B1855="","",IF(SUMPRODUCT(MAX((A$1:A1854=A1855)*(B$1:B1854=B1855)*ROW(A$1:A1854)))=0,C1855&amp;"",IF(C1855="",INDEX(I$1:I1854,SUMPRODUCT(MAX((A$1:A1854=A1855)*(B$1:B1854=B1855)*ROW(A$1:A1854)))),IF(INDEX(I$1:I1854,SUMPRODUCT(MAX((A$1:A1854=A1855)*(B$1:B1854=B1855)*ROW(A$1:A1854))))="",C1855&amp;"",INDEX(I$1:I1854,SUMPRODUCT(MAX((A$1:A1854=A1855)*(B$1:B1854=B1855)*ROW(A$1:A1854))))&amp;"; "&amp;C1855))))</f>
        <v/>
      </c>
      <c r="J1855" s="18" t="str">
        <f aca="false">IF(A1855="","",A1855&amp;"|"&amp;COUNTIF(A$2:A1855,A1855))</f>
        <v/>
      </c>
      <c r="K1855" s="18" t="n">
        <f aca="false">IF(OR(A1855="",B1855=""),0,IF(COUNTIFS(A$2:A1855,A1855,B$2:B1855,B1855)=1,1,0))</f>
        <v>0</v>
      </c>
    </row>
    <row r="1856" customFormat="false" ht="15" hidden="false" customHeight="false" outlineLevel="0" collapsed="false">
      <c r="A1856" s="15"/>
      <c r="B1856" s="15"/>
      <c r="C1856" s="15"/>
      <c r="D1856" s="15"/>
      <c r="F1856" s="18" t="str">
        <f aca="false">IF(B1856="","",IFERROR(INDEX(Materials!$B$2:$B$301,MATCH(B1856,Materials!$A$2:$A$301,0)),""))</f>
        <v/>
      </c>
      <c r="G1856" s="18" t="str">
        <f aca="true">IF(AND(A1856="",B1856=""),"",IF(A1856="","Missing product",IF(B1856="","Missing material",IF(COUNTIF(ProductList,A1856)=0,"Product not in Products list",IF(COUNTIF(MaterialList,B1856)=0,"Material not in Materials list","OK")))))</f>
        <v/>
      </c>
      <c r="H1856" s="18" t="str">
        <f aca="false">IF(F1856="Active",A1856&amp;"|"&amp;COUNTIFS(A$2:A1856,A1856,F$2:F1856,"Active"),"")</f>
        <v/>
      </c>
      <c r="I1856" s="18" t="str">
        <f aca="false">IF(B1856="","",IF(SUMPRODUCT(MAX((A$1:A1855=A1856)*(B$1:B1855=B1856)*ROW(A$1:A1855)))=0,C1856&amp;"",IF(C1856="",INDEX(I$1:I1855,SUMPRODUCT(MAX((A$1:A1855=A1856)*(B$1:B1855=B1856)*ROW(A$1:A1855)))),IF(INDEX(I$1:I1855,SUMPRODUCT(MAX((A$1:A1855=A1856)*(B$1:B1855=B1856)*ROW(A$1:A1855))))="",C1856&amp;"",INDEX(I$1:I1855,SUMPRODUCT(MAX((A$1:A1855=A1856)*(B$1:B1855=B1856)*ROW(A$1:A1855))))&amp;"; "&amp;C1856))))</f>
        <v/>
      </c>
      <c r="J1856" s="18" t="str">
        <f aca="false">IF(A1856="","",A1856&amp;"|"&amp;COUNTIF(A$2:A1856,A1856))</f>
        <v/>
      </c>
      <c r="K1856" s="18" t="n">
        <f aca="false">IF(OR(A1856="",B1856=""),0,IF(COUNTIFS(A$2:A1856,A1856,B$2:B1856,B1856)=1,1,0))</f>
        <v>0</v>
      </c>
    </row>
    <row r="1857" customFormat="false" ht="15" hidden="false" customHeight="false" outlineLevel="0" collapsed="false">
      <c r="A1857" s="15"/>
      <c r="B1857" s="15"/>
      <c r="C1857" s="15"/>
      <c r="D1857" s="15"/>
      <c r="F1857" s="18" t="str">
        <f aca="false">IF(B1857="","",IFERROR(INDEX(Materials!$B$2:$B$301,MATCH(B1857,Materials!$A$2:$A$301,0)),""))</f>
        <v/>
      </c>
      <c r="G1857" s="18" t="str">
        <f aca="true">IF(AND(A1857="",B1857=""),"",IF(A1857="","Missing product",IF(B1857="","Missing material",IF(COUNTIF(ProductList,A1857)=0,"Product not in Products list",IF(COUNTIF(MaterialList,B1857)=0,"Material not in Materials list","OK")))))</f>
        <v/>
      </c>
      <c r="H1857" s="18" t="str">
        <f aca="false">IF(F1857="Active",A1857&amp;"|"&amp;COUNTIFS(A$2:A1857,A1857,F$2:F1857,"Active"),"")</f>
        <v/>
      </c>
      <c r="I1857" s="18" t="str">
        <f aca="false">IF(B1857="","",IF(SUMPRODUCT(MAX((A$1:A1856=A1857)*(B$1:B1856=B1857)*ROW(A$1:A1856)))=0,C1857&amp;"",IF(C1857="",INDEX(I$1:I1856,SUMPRODUCT(MAX((A$1:A1856=A1857)*(B$1:B1856=B1857)*ROW(A$1:A1856)))),IF(INDEX(I$1:I1856,SUMPRODUCT(MAX((A$1:A1856=A1857)*(B$1:B1856=B1857)*ROW(A$1:A1856))))="",C1857&amp;"",INDEX(I$1:I1856,SUMPRODUCT(MAX((A$1:A1856=A1857)*(B$1:B1856=B1857)*ROW(A$1:A1856))))&amp;"; "&amp;C1857))))</f>
        <v/>
      </c>
      <c r="J1857" s="18" t="str">
        <f aca="false">IF(A1857="","",A1857&amp;"|"&amp;COUNTIF(A$2:A1857,A1857))</f>
        <v/>
      </c>
      <c r="K1857" s="18" t="n">
        <f aca="false">IF(OR(A1857="",B1857=""),0,IF(COUNTIFS(A$2:A1857,A1857,B$2:B1857,B1857)=1,1,0))</f>
        <v>0</v>
      </c>
    </row>
    <row r="1858" customFormat="false" ht="15" hidden="false" customHeight="false" outlineLevel="0" collapsed="false">
      <c r="A1858" s="15"/>
      <c r="B1858" s="15"/>
      <c r="C1858" s="15"/>
      <c r="D1858" s="15"/>
      <c r="F1858" s="18" t="str">
        <f aca="false">IF(B1858="","",IFERROR(INDEX(Materials!$B$2:$B$301,MATCH(B1858,Materials!$A$2:$A$301,0)),""))</f>
        <v/>
      </c>
      <c r="G1858" s="18" t="str">
        <f aca="true">IF(AND(A1858="",B1858=""),"",IF(A1858="","Missing product",IF(B1858="","Missing material",IF(COUNTIF(ProductList,A1858)=0,"Product not in Products list",IF(COUNTIF(MaterialList,B1858)=0,"Material not in Materials list","OK")))))</f>
        <v/>
      </c>
      <c r="H1858" s="18" t="str">
        <f aca="false">IF(F1858="Active",A1858&amp;"|"&amp;COUNTIFS(A$2:A1858,A1858,F$2:F1858,"Active"),"")</f>
        <v/>
      </c>
      <c r="I1858" s="18" t="str">
        <f aca="false">IF(B1858="","",IF(SUMPRODUCT(MAX((A$1:A1857=A1858)*(B$1:B1857=B1858)*ROW(A$1:A1857)))=0,C1858&amp;"",IF(C1858="",INDEX(I$1:I1857,SUMPRODUCT(MAX((A$1:A1857=A1858)*(B$1:B1857=B1858)*ROW(A$1:A1857)))),IF(INDEX(I$1:I1857,SUMPRODUCT(MAX((A$1:A1857=A1858)*(B$1:B1857=B1858)*ROW(A$1:A1857))))="",C1858&amp;"",INDEX(I$1:I1857,SUMPRODUCT(MAX((A$1:A1857=A1858)*(B$1:B1857=B1858)*ROW(A$1:A1857))))&amp;"; "&amp;C1858))))</f>
        <v/>
      </c>
      <c r="J1858" s="18" t="str">
        <f aca="false">IF(A1858="","",A1858&amp;"|"&amp;COUNTIF(A$2:A1858,A1858))</f>
        <v/>
      </c>
      <c r="K1858" s="18" t="n">
        <f aca="false">IF(OR(A1858="",B1858=""),0,IF(COUNTIFS(A$2:A1858,A1858,B$2:B1858,B1858)=1,1,0))</f>
        <v>0</v>
      </c>
    </row>
    <row r="1859" customFormat="false" ht="15" hidden="false" customHeight="false" outlineLevel="0" collapsed="false">
      <c r="A1859" s="15"/>
      <c r="B1859" s="15"/>
      <c r="C1859" s="15"/>
      <c r="D1859" s="15"/>
      <c r="F1859" s="18" t="str">
        <f aca="false">IF(B1859="","",IFERROR(INDEX(Materials!$B$2:$B$301,MATCH(B1859,Materials!$A$2:$A$301,0)),""))</f>
        <v/>
      </c>
      <c r="G1859" s="18" t="str">
        <f aca="true">IF(AND(A1859="",B1859=""),"",IF(A1859="","Missing product",IF(B1859="","Missing material",IF(COUNTIF(ProductList,A1859)=0,"Product not in Products list",IF(COUNTIF(MaterialList,B1859)=0,"Material not in Materials list","OK")))))</f>
        <v/>
      </c>
      <c r="H1859" s="18" t="str">
        <f aca="false">IF(F1859="Active",A1859&amp;"|"&amp;COUNTIFS(A$2:A1859,A1859,F$2:F1859,"Active"),"")</f>
        <v/>
      </c>
      <c r="I1859" s="18" t="str">
        <f aca="false">IF(B1859="","",IF(SUMPRODUCT(MAX((A$1:A1858=A1859)*(B$1:B1858=B1859)*ROW(A$1:A1858)))=0,C1859&amp;"",IF(C1859="",INDEX(I$1:I1858,SUMPRODUCT(MAX((A$1:A1858=A1859)*(B$1:B1858=B1859)*ROW(A$1:A1858)))),IF(INDEX(I$1:I1858,SUMPRODUCT(MAX((A$1:A1858=A1859)*(B$1:B1858=B1859)*ROW(A$1:A1858))))="",C1859&amp;"",INDEX(I$1:I1858,SUMPRODUCT(MAX((A$1:A1858=A1859)*(B$1:B1858=B1859)*ROW(A$1:A1858))))&amp;"; "&amp;C1859))))</f>
        <v/>
      </c>
      <c r="J1859" s="18" t="str">
        <f aca="false">IF(A1859="","",A1859&amp;"|"&amp;COUNTIF(A$2:A1859,A1859))</f>
        <v/>
      </c>
      <c r="K1859" s="18" t="n">
        <f aca="false">IF(OR(A1859="",B1859=""),0,IF(COUNTIFS(A$2:A1859,A1859,B$2:B1859,B1859)=1,1,0))</f>
        <v>0</v>
      </c>
    </row>
    <row r="1860" customFormat="false" ht="15" hidden="false" customHeight="false" outlineLevel="0" collapsed="false">
      <c r="A1860" s="15"/>
      <c r="B1860" s="15"/>
      <c r="C1860" s="15"/>
      <c r="D1860" s="15"/>
      <c r="F1860" s="18" t="str">
        <f aca="false">IF(B1860="","",IFERROR(INDEX(Materials!$B$2:$B$301,MATCH(B1860,Materials!$A$2:$A$301,0)),""))</f>
        <v/>
      </c>
      <c r="G1860" s="18" t="str">
        <f aca="true">IF(AND(A1860="",B1860=""),"",IF(A1860="","Missing product",IF(B1860="","Missing material",IF(COUNTIF(ProductList,A1860)=0,"Product not in Products list",IF(COUNTIF(MaterialList,B1860)=0,"Material not in Materials list","OK")))))</f>
        <v/>
      </c>
      <c r="H1860" s="18" t="str">
        <f aca="false">IF(F1860="Active",A1860&amp;"|"&amp;COUNTIFS(A$2:A1860,A1860,F$2:F1860,"Active"),"")</f>
        <v/>
      </c>
      <c r="I1860" s="18" t="str">
        <f aca="false">IF(B1860="","",IF(SUMPRODUCT(MAX((A$1:A1859=A1860)*(B$1:B1859=B1860)*ROW(A$1:A1859)))=0,C1860&amp;"",IF(C1860="",INDEX(I$1:I1859,SUMPRODUCT(MAX((A$1:A1859=A1860)*(B$1:B1859=B1860)*ROW(A$1:A1859)))),IF(INDEX(I$1:I1859,SUMPRODUCT(MAX((A$1:A1859=A1860)*(B$1:B1859=B1860)*ROW(A$1:A1859))))="",C1860&amp;"",INDEX(I$1:I1859,SUMPRODUCT(MAX((A$1:A1859=A1860)*(B$1:B1859=B1860)*ROW(A$1:A1859))))&amp;"; "&amp;C1860))))</f>
        <v/>
      </c>
      <c r="J1860" s="18" t="str">
        <f aca="false">IF(A1860="","",A1860&amp;"|"&amp;COUNTIF(A$2:A1860,A1860))</f>
        <v/>
      </c>
      <c r="K1860" s="18" t="n">
        <f aca="false">IF(OR(A1860="",B1860=""),0,IF(COUNTIFS(A$2:A1860,A1860,B$2:B1860,B1860)=1,1,0))</f>
        <v>0</v>
      </c>
    </row>
    <row r="1861" customFormat="false" ht="15" hidden="false" customHeight="false" outlineLevel="0" collapsed="false">
      <c r="A1861" s="15"/>
      <c r="B1861" s="15"/>
      <c r="C1861" s="15"/>
      <c r="D1861" s="15"/>
      <c r="F1861" s="18" t="str">
        <f aca="false">IF(B1861="","",IFERROR(INDEX(Materials!$B$2:$B$301,MATCH(B1861,Materials!$A$2:$A$301,0)),""))</f>
        <v/>
      </c>
      <c r="G1861" s="18" t="str">
        <f aca="true">IF(AND(A1861="",B1861=""),"",IF(A1861="","Missing product",IF(B1861="","Missing material",IF(COUNTIF(ProductList,A1861)=0,"Product not in Products list",IF(COUNTIF(MaterialList,B1861)=0,"Material not in Materials list","OK")))))</f>
        <v/>
      </c>
      <c r="H1861" s="18" t="str">
        <f aca="false">IF(F1861="Active",A1861&amp;"|"&amp;COUNTIFS(A$2:A1861,A1861,F$2:F1861,"Active"),"")</f>
        <v/>
      </c>
      <c r="I1861" s="18" t="str">
        <f aca="false">IF(B1861="","",IF(SUMPRODUCT(MAX((A$1:A1860=A1861)*(B$1:B1860=B1861)*ROW(A$1:A1860)))=0,C1861&amp;"",IF(C1861="",INDEX(I$1:I1860,SUMPRODUCT(MAX((A$1:A1860=A1861)*(B$1:B1860=B1861)*ROW(A$1:A1860)))),IF(INDEX(I$1:I1860,SUMPRODUCT(MAX((A$1:A1860=A1861)*(B$1:B1860=B1861)*ROW(A$1:A1860))))="",C1861&amp;"",INDEX(I$1:I1860,SUMPRODUCT(MAX((A$1:A1860=A1861)*(B$1:B1860=B1861)*ROW(A$1:A1860))))&amp;"; "&amp;C1861))))</f>
        <v/>
      </c>
      <c r="J1861" s="18" t="str">
        <f aca="false">IF(A1861="","",A1861&amp;"|"&amp;COUNTIF(A$2:A1861,A1861))</f>
        <v/>
      </c>
      <c r="K1861" s="18" t="n">
        <f aca="false">IF(OR(A1861="",B1861=""),0,IF(COUNTIFS(A$2:A1861,A1861,B$2:B1861,B1861)=1,1,0))</f>
        <v>0</v>
      </c>
    </row>
    <row r="1862" customFormat="false" ht="15" hidden="false" customHeight="false" outlineLevel="0" collapsed="false">
      <c r="A1862" s="15"/>
      <c r="B1862" s="15"/>
      <c r="C1862" s="15"/>
      <c r="D1862" s="15"/>
      <c r="F1862" s="18" t="str">
        <f aca="false">IF(B1862="","",IFERROR(INDEX(Materials!$B$2:$B$301,MATCH(B1862,Materials!$A$2:$A$301,0)),""))</f>
        <v/>
      </c>
      <c r="G1862" s="18" t="str">
        <f aca="true">IF(AND(A1862="",B1862=""),"",IF(A1862="","Missing product",IF(B1862="","Missing material",IF(COUNTIF(ProductList,A1862)=0,"Product not in Products list",IF(COUNTIF(MaterialList,B1862)=0,"Material not in Materials list","OK")))))</f>
        <v/>
      </c>
      <c r="H1862" s="18" t="str">
        <f aca="false">IF(F1862="Active",A1862&amp;"|"&amp;COUNTIFS(A$2:A1862,A1862,F$2:F1862,"Active"),"")</f>
        <v/>
      </c>
      <c r="I1862" s="18" t="str">
        <f aca="false">IF(B1862="","",IF(SUMPRODUCT(MAX((A$1:A1861=A1862)*(B$1:B1861=B1862)*ROW(A$1:A1861)))=0,C1862&amp;"",IF(C1862="",INDEX(I$1:I1861,SUMPRODUCT(MAX((A$1:A1861=A1862)*(B$1:B1861=B1862)*ROW(A$1:A1861)))),IF(INDEX(I$1:I1861,SUMPRODUCT(MAX((A$1:A1861=A1862)*(B$1:B1861=B1862)*ROW(A$1:A1861))))="",C1862&amp;"",INDEX(I$1:I1861,SUMPRODUCT(MAX((A$1:A1861=A1862)*(B$1:B1861=B1862)*ROW(A$1:A1861))))&amp;"; "&amp;C1862))))</f>
        <v/>
      </c>
      <c r="J1862" s="18" t="str">
        <f aca="false">IF(A1862="","",A1862&amp;"|"&amp;COUNTIF(A$2:A1862,A1862))</f>
        <v/>
      </c>
      <c r="K1862" s="18" t="n">
        <f aca="false">IF(OR(A1862="",B1862=""),0,IF(COUNTIFS(A$2:A1862,A1862,B$2:B1862,B1862)=1,1,0))</f>
        <v>0</v>
      </c>
    </row>
    <row r="1863" customFormat="false" ht="15" hidden="false" customHeight="false" outlineLevel="0" collapsed="false">
      <c r="A1863" s="15"/>
      <c r="B1863" s="15"/>
      <c r="C1863" s="15"/>
      <c r="D1863" s="15"/>
      <c r="F1863" s="18" t="str">
        <f aca="false">IF(B1863="","",IFERROR(INDEX(Materials!$B$2:$B$301,MATCH(B1863,Materials!$A$2:$A$301,0)),""))</f>
        <v/>
      </c>
      <c r="G1863" s="18" t="str">
        <f aca="true">IF(AND(A1863="",B1863=""),"",IF(A1863="","Missing product",IF(B1863="","Missing material",IF(COUNTIF(ProductList,A1863)=0,"Product not in Products list",IF(COUNTIF(MaterialList,B1863)=0,"Material not in Materials list","OK")))))</f>
        <v/>
      </c>
      <c r="H1863" s="18" t="str">
        <f aca="false">IF(F1863="Active",A1863&amp;"|"&amp;COUNTIFS(A$2:A1863,A1863,F$2:F1863,"Active"),"")</f>
        <v/>
      </c>
      <c r="I1863" s="18" t="str">
        <f aca="false">IF(B1863="","",IF(SUMPRODUCT(MAX((A$1:A1862=A1863)*(B$1:B1862=B1863)*ROW(A$1:A1862)))=0,C1863&amp;"",IF(C1863="",INDEX(I$1:I1862,SUMPRODUCT(MAX((A$1:A1862=A1863)*(B$1:B1862=B1863)*ROW(A$1:A1862)))),IF(INDEX(I$1:I1862,SUMPRODUCT(MAX((A$1:A1862=A1863)*(B$1:B1862=B1863)*ROW(A$1:A1862))))="",C1863&amp;"",INDEX(I$1:I1862,SUMPRODUCT(MAX((A$1:A1862=A1863)*(B$1:B1862=B1863)*ROW(A$1:A1862))))&amp;"; "&amp;C1863))))</f>
        <v/>
      </c>
      <c r="J1863" s="18" t="str">
        <f aca="false">IF(A1863="","",A1863&amp;"|"&amp;COUNTIF(A$2:A1863,A1863))</f>
        <v/>
      </c>
      <c r="K1863" s="18" t="n">
        <f aca="false">IF(OR(A1863="",B1863=""),0,IF(COUNTIFS(A$2:A1863,A1863,B$2:B1863,B1863)=1,1,0))</f>
        <v>0</v>
      </c>
    </row>
    <row r="1864" customFormat="false" ht="15" hidden="false" customHeight="false" outlineLevel="0" collapsed="false">
      <c r="A1864" s="15"/>
      <c r="B1864" s="15"/>
      <c r="C1864" s="15"/>
      <c r="D1864" s="15"/>
      <c r="F1864" s="18" t="str">
        <f aca="false">IF(B1864="","",IFERROR(INDEX(Materials!$B$2:$B$301,MATCH(B1864,Materials!$A$2:$A$301,0)),""))</f>
        <v/>
      </c>
      <c r="G1864" s="18" t="str">
        <f aca="true">IF(AND(A1864="",B1864=""),"",IF(A1864="","Missing product",IF(B1864="","Missing material",IF(COUNTIF(ProductList,A1864)=0,"Product not in Products list",IF(COUNTIF(MaterialList,B1864)=0,"Material not in Materials list","OK")))))</f>
        <v/>
      </c>
      <c r="H1864" s="18" t="str">
        <f aca="false">IF(F1864="Active",A1864&amp;"|"&amp;COUNTIFS(A$2:A1864,A1864,F$2:F1864,"Active"),"")</f>
        <v/>
      </c>
      <c r="I1864" s="18" t="str">
        <f aca="false">IF(B1864="","",IF(SUMPRODUCT(MAX((A$1:A1863=A1864)*(B$1:B1863=B1864)*ROW(A$1:A1863)))=0,C1864&amp;"",IF(C1864="",INDEX(I$1:I1863,SUMPRODUCT(MAX((A$1:A1863=A1864)*(B$1:B1863=B1864)*ROW(A$1:A1863)))),IF(INDEX(I$1:I1863,SUMPRODUCT(MAX((A$1:A1863=A1864)*(B$1:B1863=B1864)*ROW(A$1:A1863))))="",C1864&amp;"",INDEX(I$1:I1863,SUMPRODUCT(MAX((A$1:A1863=A1864)*(B$1:B1863=B1864)*ROW(A$1:A1863))))&amp;"; "&amp;C1864))))</f>
        <v/>
      </c>
      <c r="J1864" s="18" t="str">
        <f aca="false">IF(A1864="","",A1864&amp;"|"&amp;COUNTIF(A$2:A1864,A1864))</f>
        <v/>
      </c>
      <c r="K1864" s="18" t="n">
        <f aca="false">IF(OR(A1864="",B1864=""),0,IF(COUNTIFS(A$2:A1864,A1864,B$2:B1864,B1864)=1,1,0))</f>
        <v>0</v>
      </c>
    </row>
    <row r="1865" customFormat="false" ht="15" hidden="false" customHeight="false" outlineLevel="0" collapsed="false">
      <c r="A1865" s="15"/>
      <c r="B1865" s="15"/>
      <c r="C1865" s="15"/>
      <c r="D1865" s="15"/>
      <c r="F1865" s="18" t="str">
        <f aca="false">IF(B1865="","",IFERROR(INDEX(Materials!$B$2:$B$301,MATCH(B1865,Materials!$A$2:$A$301,0)),""))</f>
        <v/>
      </c>
      <c r="G1865" s="18" t="str">
        <f aca="true">IF(AND(A1865="",B1865=""),"",IF(A1865="","Missing product",IF(B1865="","Missing material",IF(COUNTIF(ProductList,A1865)=0,"Product not in Products list",IF(COUNTIF(MaterialList,B1865)=0,"Material not in Materials list","OK")))))</f>
        <v/>
      </c>
      <c r="H1865" s="18" t="str">
        <f aca="false">IF(F1865="Active",A1865&amp;"|"&amp;COUNTIFS(A$2:A1865,A1865,F$2:F1865,"Active"),"")</f>
        <v/>
      </c>
      <c r="I1865" s="18" t="str">
        <f aca="false">IF(B1865="","",IF(SUMPRODUCT(MAX((A$1:A1864=A1865)*(B$1:B1864=B1865)*ROW(A$1:A1864)))=0,C1865&amp;"",IF(C1865="",INDEX(I$1:I1864,SUMPRODUCT(MAX((A$1:A1864=A1865)*(B$1:B1864=B1865)*ROW(A$1:A1864)))),IF(INDEX(I$1:I1864,SUMPRODUCT(MAX((A$1:A1864=A1865)*(B$1:B1864=B1865)*ROW(A$1:A1864))))="",C1865&amp;"",INDEX(I$1:I1864,SUMPRODUCT(MAX((A$1:A1864=A1865)*(B$1:B1864=B1865)*ROW(A$1:A1864))))&amp;"; "&amp;C1865))))</f>
        <v/>
      </c>
      <c r="J1865" s="18" t="str">
        <f aca="false">IF(A1865="","",A1865&amp;"|"&amp;COUNTIF(A$2:A1865,A1865))</f>
        <v/>
      </c>
      <c r="K1865" s="18" t="n">
        <f aca="false">IF(OR(A1865="",B1865=""),0,IF(COUNTIFS(A$2:A1865,A1865,B$2:B1865,B1865)=1,1,0))</f>
        <v>0</v>
      </c>
    </row>
    <row r="1866" customFormat="false" ht="15" hidden="false" customHeight="false" outlineLevel="0" collapsed="false">
      <c r="A1866" s="15"/>
      <c r="B1866" s="15"/>
      <c r="C1866" s="15"/>
      <c r="D1866" s="15"/>
      <c r="F1866" s="18" t="str">
        <f aca="false">IF(B1866="","",IFERROR(INDEX(Materials!$B$2:$B$301,MATCH(B1866,Materials!$A$2:$A$301,0)),""))</f>
        <v/>
      </c>
      <c r="G1866" s="18" t="str">
        <f aca="true">IF(AND(A1866="",B1866=""),"",IF(A1866="","Missing product",IF(B1866="","Missing material",IF(COUNTIF(ProductList,A1866)=0,"Product not in Products list",IF(COUNTIF(MaterialList,B1866)=0,"Material not in Materials list","OK")))))</f>
        <v/>
      </c>
      <c r="H1866" s="18" t="str">
        <f aca="false">IF(F1866="Active",A1866&amp;"|"&amp;COUNTIFS(A$2:A1866,A1866,F$2:F1866,"Active"),"")</f>
        <v/>
      </c>
      <c r="I1866" s="18" t="str">
        <f aca="false">IF(B1866="","",IF(SUMPRODUCT(MAX((A$1:A1865=A1866)*(B$1:B1865=B1866)*ROW(A$1:A1865)))=0,C1866&amp;"",IF(C1866="",INDEX(I$1:I1865,SUMPRODUCT(MAX((A$1:A1865=A1866)*(B$1:B1865=B1866)*ROW(A$1:A1865)))),IF(INDEX(I$1:I1865,SUMPRODUCT(MAX((A$1:A1865=A1866)*(B$1:B1865=B1866)*ROW(A$1:A1865))))="",C1866&amp;"",INDEX(I$1:I1865,SUMPRODUCT(MAX((A$1:A1865=A1866)*(B$1:B1865=B1866)*ROW(A$1:A1865))))&amp;"; "&amp;C1866))))</f>
        <v/>
      </c>
      <c r="J1866" s="18" t="str">
        <f aca="false">IF(A1866="","",A1866&amp;"|"&amp;COUNTIF(A$2:A1866,A1866))</f>
        <v/>
      </c>
      <c r="K1866" s="18" t="n">
        <f aca="false">IF(OR(A1866="",B1866=""),0,IF(COUNTIFS(A$2:A1866,A1866,B$2:B1866,B1866)=1,1,0))</f>
        <v>0</v>
      </c>
    </row>
    <row r="1867" customFormat="false" ht="15" hidden="false" customHeight="false" outlineLevel="0" collapsed="false">
      <c r="A1867" s="15"/>
      <c r="B1867" s="15"/>
      <c r="C1867" s="15"/>
      <c r="D1867" s="15"/>
      <c r="F1867" s="18" t="str">
        <f aca="false">IF(B1867="","",IFERROR(INDEX(Materials!$B$2:$B$301,MATCH(B1867,Materials!$A$2:$A$301,0)),""))</f>
        <v/>
      </c>
      <c r="G1867" s="18" t="str">
        <f aca="true">IF(AND(A1867="",B1867=""),"",IF(A1867="","Missing product",IF(B1867="","Missing material",IF(COUNTIF(ProductList,A1867)=0,"Product not in Products list",IF(COUNTIF(MaterialList,B1867)=0,"Material not in Materials list","OK")))))</f>
        <v/>
      </c>
      <c r="H1867" s="18" t="str">
        <f aca="false">IF(F1867="Active",A1867&amp;"|"&amp;COUNTIFS(A$2:A1867,A1867,F$2:F1867,"Active"),"")</f>
        <v/>
      </c>
      <c r="I1867" s="18" t="str">
        <f aca="false">IF(B1867="","",IF(SUMPRODUCT(MAX((A$1:A1866=A1867)*(B$1:B1866=B1867)*ROW(A$1:A1866)))=0,C1867&amp;"",IF(C1867="",INDEX(I$1:I1866,SUMPRODUCT(MAX((A$1:A1866=A1867)*(B$1:B1866=B1867)*ROW(A$1:A1866)))),IF(INDEX(I$1:I1866,SUMPRODUCT(MAX((A$1:A1866=A1867)*(B$1:B1866=B1867)*ROW(A$1:A1866))))="",C1867&amp;"",INDEX(I$1:I1866,SUMPRODUCT(MAX((A$1:A1866=A1867)*(B$1:B1866=B1867)*ROW(A$1:A1866))))&amp;"; "&amp;C1867))))</f>
        <v/>
      </c>
      <c r="J1867" s="18" t="str">
        <f aca="false">IF(A1867="","",A1867&amp;"|"&amp;COUNTIF(A$2:A1867,A1867))</f>
        <v/>
      </c>
      <c r="K1867" s="18" t="n">
        <f aca="false">IF(OR(A1867="",B1867=""),0,IF(COUNTIFS(A$2:A1867,A1867,B$2:B1867,B1867)=1,1,0))</f>
        <v>0</v>
      </c>
    </row>
    <row r="1868" customFormat="false" ht="15" hidden="false" customHeight="false" outlineLevel="0" collapsed="false">
      <c r="A1868" s="15"/>
      <c r="B1868" s="15"/>
      <c r="C1868" s="15"/>
      <c r="D1868" s="15"/>
      <c r="F1868" s="18" t="str">
        <f aca="false">IF(B1868="","",IFERROR(INDEX(Materials!$B$2:$B$301,MATCH(B1868,Materials!$A$2:$A$301,0)),""))</f>
        <v/>
      </c>
      <c r="G1868" s="18" t="str">
        <f aca="true">IF(AND(A1868="",B1868=""),"",IF(A1868="","Missing product",IF(B1868="","Missing material",IF(COUNTIF(ProductList,A1868)=0,"Product not in Products list",IF(COUNTIF(MaterialList,B1868)=0,"Material not in Materials list","OK")))))</f>
        <v/>
      </c>
      <c r="H1868" s="18" t="str">
        <f aca="false">IF(F1868="Active",A1868&amp;"|"&amp;COUNTIFS(A$2:A1868,A1868,F$2:F1868,"Active"),"")</f>
        <v/>
      </c>
      <c r="I1868" s="18" t="str">
        <f aca="false">IF(B1868="","",IF(SUMPRODUCT(MAX((A$1:A1867=A1868)*(B$1:B1867=B1868)*ROW(A$1:A1867)))=0,C1868&amp;"",IF(C1868="",INDEX(I$1:I1867,SUMPRODUCT(MAX((A$1:A1867=A1868)*(B$1:B1867=B1868)*ROW(A$1:A1867)))),IF(INDEX(I$1:I1867,SUMPRODUCT(MAX((A$1:A1867=A1868)*(B$1:B1867=B1868)*ROW(A$1:A1867))))="",C1868&amp;"",INDEX(I$1:I1867,SUMPRODUCT(MAX((A$1:A1867=A1868)*(B$1:B1867=B1868)*ROW(A$1:A1867))))&amp;"; "&amp;C1868))))</f>
        <v/>
      </c>
      <c r="J1868" s="18" t="str">
        <f aca="false">IF(A1868="","",A1868&amp;"|"&amp;COUNTIF(A$2:A1868,A1868))</f>
        <v/>
      </c>
      <c r="K1868" s="18" t="n">
        <f aca="false">IF(OR(A1868="",B1868=""),0,IF(COUNTIFS(A$2:A1868,A1868,B$2:B1868,B1868)=1,1,0))</f>
        <v>0</v>
      </c>
    </row>
    <row r="1869" customFormat="false" ht="15" hidden="false" customHeight="false" outlineLevel="0" collapsed="false">
      <c r="A1869" s="15"/>
      <c r="B1869" s="15"/>
      <c r="C1869" s="15"/>
      <c r="D1869" s="15"/>
      <c r="F1869" s="18" t="str">
        <f aca="false">IF(B1869="","",IFERROR(INDEX(Materials!$B$2:$B$301,MATCH(B1869,Materials!$A$2:$A$301,0)),""))</f>
        <v/>
      </c>
      <c r="G1869" s="18" t="str">
        <f aca="true">IF(AND(A1869="",B1869=""),"",IF(A1869="","Missing product",IF(B1869="","Missing material",IF(COUNTIF(ProductList,A1869)=0,"Product not in Products list",IF(COUNTIF(MaterialList,B1869)=0,"Material not in Materials list","OK")))))</f>
        <v/>
      </c>
      <c r="H1869" s="18" t="str">
        <f aca="false">IF(F1869="Active",A1869&amp;"|"&amp;COUNTIFS(A$2:A1869,A1869,F$2:F1869,"Active"),"")</f>
        <v/>
      </c>
      <c r="I1869" s="18" t="str">
        <f aca="false">IF(B1869="","",IF(SUMPRODUCT(MAX((A$1:A1868=A1869)*(B$1:B1868=B1869)*ROW(A$1:A1868)))=0,C1869&amp;"",IF(C1869="",INDEX(I$1:I1868,SUMPRODUCT(MAX((A$1:A1868=A1869)*(B$1:B1868=B1869)*ROW(A$1:A1868)))),IF(INDEX(I$1:I1868,SUMPRODUCT(MAX((A$1:A1868=A1869)*(B$1:B1868=B1869)*ROW(A$1:A1868))))="",C1869&amp;"",INDEX(I$1:I1868,SUMPRODUCT(MAX((A$1:A1868=A1869)*(B$1:B1868=B1869)*ROW(A$1:A1868))))&amp;"; "&amp;C1869))))</f>
        <v/>
      </c>
      <c r="J1869" s="18" t="str">
        <f aca="false">IF(A1869="","",A1869&amp;"|"&amp;COUNTIF(A$2:A1869,A1869))</f>
        <v/>
      </c>
      <c r="K1869" s="18" t="n">
        <f aca="false">IF(OR(A1869="",B1869=""),0,IF(COUNTIFS(A$2:A1869,A1869,B$2:B1869,B1869)=1,1,0))</f>
        <v>0</v>
      </c>
    </row>
    <row r="1870" customFormat="false" ht="15" hidden="false" customHeight="false" outlineLevel="0" collapsed="false">
      <c r="A1870" s="15"/>
      <c r="B1870" s="15"/>
      <c r="C1870" s="15"/>
      <c r="D1870" s="15"/>
      <c r="F1870" s="18" t="str">
        <f aca="false">IF(B1870="","",IFERROR(INDEX(Materials!$B$2:$B$301,MATCH(B1870,Materials!$A$2:$A$301,0)),""))</f>
        <v/>
      </c>
      <c r="G1870" s="18" t="str">
        <f aca="true">IF(AND(A1870="",B1870=""),"",IF(A1870="","Missing product",IF(B1870="","Missing material",IF(COUNTIF(ProductList,A1870)=0,"Product not in Products list",IF(COUNTIF(MaterialList,B1870)=0,"Material not in Materials list","OK")))))</f>
        <v/>
      </c>
      <c r="H1870" s="18" t="str">
        <f aca="false">IF(F1870="Active",A1870&amp;"|"&amp;COUNTIFS(A$2:A1870,A1870,F$2:F1870,"Active"),"")</f>
        <v/>
      </c>
      <c r="I1870" s="18" t="str">
        <f aca="false">IF(B1870="","",IF(SUMPRODUCT(MAX((A$1:A1869=A1870)*(B$1:B1869=B1870)*ROW(A$1:A1869)))=0,C1870&amp;"",IF(C1870="",INDEX(I$1:I1869,SUMPRODUCT(MAX((A$1:A1869=A1870)*(B$1:B1869=B1870)*ROW(A$1:A1869)))),IF(INDEX(I$1:I1869,SUMPRODUCT(MAX((A$1:A1869=A1870)*(B$1:B1869=B1870)*ROW(A$1:A1869))))="",C1870&amp;"",INDEX(I$1:I1869,SUMPRODUCT(MAX((A$1:A1869=A1870)*(B$1:B1869=B1870)*ROW(A$1:A1869))))&amp;"; "&amp;C1870))))</f>
        <v/>
      </c>
      <c r="J1870" s="18" t="str">
        <f aca="false">IF(A1870="","",A1870&amp;"|"&amp;COUNTIF(A$2:A1870,A1870))</f>
        <v/>
      </c>
      <c r="K1870" s="18" t="n">
        <f aca="false">IF(OR(A1870="",B1870=""),0,IF(COUNTIFS(A$2:A1870,A1870,B$2:B1870,B1870)=1,1,0))</f>
        <v>0</v>
      </c>
    </row>
    <row r="1871" customFormat="false" ht="15" hidden="false" customHeight="false" outlineLevel="0" collapsed="false">
      <c r="A1871" s="15"/>
      <c r="B1871" s="15"/>
      <c r="C1871" s="15"/>
      <c r="D1871" s="15"/>
      <c r="F1871" s="18" t="str">
        <f aca="false">IF(B1871="","",IFERROR(INDEX(Materials!$B$2:$B$301,MATCH(B1871,Materials!$A$2:$A$301,0)),""))</f>
        <v/>
      </c>
      <c r="G1871" s="18" t="str">
        <f aca="true">IF(AND(A1871="",B1871=""),"",IF(A1871="","Missing product",IF(B1871="","Missing material",IF(COUNTIF(ProductList,A1871)=0,"Product not in Products list",IF(COUNTIF(MaterialList,B1871)=0,"Material not in Materials list","OK")))))</f>
        <v/>
      </c>
      <c r="H1871" s="18" t="str">
        <f aca="false">IF(F1871="Active",A1871&amp;"|"&amp;COUNTIFS(A$2:A1871,A1871,F$2:F1871,"Active"),"")</f>
        <v/>
      </c>
      <c r="I1871" s="18" t="str">
        <f aca="false">IF(B1871="","",IF(SUMPRODUCT(MAX((A$1:A1870=A1871)*(B$1:B1870=B1871)*ROW(A$1:A1870)))=0,C1871&amp;"",IF(C1871="",INDEX(I$1:I1870,SUMPRODUCT(MAX((A$1:A1870=A1871)*(B$1:B1870=B1871)*ROW(A$1:A1870)))),IF(INDEX(I$1:I1870,SUMPRODUCT(MAX((A$1:A1870=A1871)*(B$1:B1870=B1871)*ROW(A$1:A1870))))="",C1871&amp;"",INDEX(I$1:I1870,SUMPRODUCT(MAX((A$1:A1870=A1871)*(B$1:B1870=B1871)*ROW(A$1:A1870))))&amp;"; "&amp;C1871))))</f>
        <v/>
      </c>
      <c r="J1871" s="18" t="str">
        <f aca="false">IF(A1871="","",A1871&amp;"|"&amp;COUNTIF(A$2:A1871,A1871))</f>
        <v/>
      </c>
      <c r="K1871" s="18" t="n">
        <f aca="false">IF(OR(A1871="",B1871=""),0,IF(COUNTIFS(A$2:A1871,A1871,B$2:B1871,B1871)=1,1,0))</f>
        <v>0</v>
      </c>
    </row>
    <row r="1872" customFormat="false" ht="15" hidden="false" customHeight="false" outlineLevel="0" collapsed="false">
      <c r="A1872" s="15"/>
      <c r="B1872" s="15"/>
      <c r="C1872" s="15"/>
      <c r="D1872" s="15"/>
      <c r="F1872" s="18" t="str">
        <f aca="false">IF(B1872="","",IFERROR(INDEX(Materials!$B$2:$B$301,MATCH(B1872,Materials!$A$2:$A$301,0)),""))</f>
        <v/>
      </c>
      <c r="G1872" s="18" t="str">
        <f aca="true">IF(AND(A1872="",B1872=""),"",IF(A1872="","Missing product",IF(B1872="","Missing material",IF(COUNTIF(ProductList,A1872)=0,"Product not in Products list",IF(COUNTIF(MaterialList,B1872)=0,"Material not in Materials list","OK")))))</f>
        <v/>
      </c>
      <c r="H1872" s="18" t="str">
        <f aca="false">IF(F1872="Active",A1872&amp;"|"&amp;COUNTIFS(A$2:A1872,A1872,F$2:F1872,"Active"),"")</f>
        <v/>
      </c>
      <c r="I1872" s="18" t="str">
        <f aca="false">IF(B1872="","",IF(SUMPRODUCT(MAX((A$1:A1871=A1872)*(B$1:B1871=B1872)*ROW(A$1:A1871)))=0,C1872&amp;"",IF(C1872="",INDEX(I$1:I1871,SUMPRODUCT(MAX((A$1:A1871=A1872)*(B$1:B1871=B1872)*ROW(A$1:A1871)))),IF(INDEX(I$1:I1871,SUMPRODUCT(MAX((A$1:A1871=A1872)*(B$1:B1871=B1872)*ROW(A$1:A1871))))="",C1872&amp;"",INDEX(I$1:I1871,SUMPRODUCT(MAX((A$1:A1871=A1872)*(B$1:B1871=B1872)*ROW(A$1:A1871))))&amp;"; "&amp;C1872))))</f>
        <v/>
      </c>
      <c r="J1872" s="18" t="str">
        <f aca="false">IF(A1872="","",A1872&amp;"|"&amp;COUNTIF(A$2:A1872,A1872))</f>
        <v/>
      </c>
      <c r="K1872" s="18" t="n">
        <f aca="false">IF(OR(A1872="",B1872=""),0,IF(COUNTIFS(A$2:A1872,A1872,B$2:B1872,B1872)=1,1,0))</f>
        <v>0</v>
      </c>
    </row>
    <row r="1873" customFormat="false" ht="15" hidden="false" customHeight="false" outlineLevel="0" collapsed="false">
      <c r="A1873" s="15"/>
      <c r="B1873" s="15"/>
      <c r="C1873" s="15"/>
      <c r="D1873" s="15"/>
      <c r="F1873" s="18" t="str">
        <f aca="false">IF(B1873="","",IFERROR(INDEX(Materials!$B$2:$B$301,MATCH(B1873,Materials!$A$2:$A$301,0)),""))</f>
        <v/>
      </c>
      <c r="G1873" s="18" t="str">
        <f aca="true">IF(AND(A1873="",B1873=""),"",IF(A1873="","Missing product",IF(B1873="","Missing material",IF(COUNTIF(ProductList,A1873)=0,"Product not in Products list",IF(COUNTIF(MaterialList,B1873)=0,"Material not in Materials list","OK")))))</f>
        <v/>
      </c>
      <c r="H1873" s="18" t="str">
        <f aca="false">IF(F1873="Active",A1873&amp;"|"&amp;COUNTIFS(A$2:A1873,A1873,F$2:F1873,"Active"),"")</f>
        <v/>
      </c>
      <c r="I1873" s="18" t="str">
        <f aca="false">IF(B1873="","",IF(SUMPRODUCT(MAX((A$1:A1872=A1873)*(B$1:B1872=B1873)*ROW(A$1:A1872)))=0,C1873&amp;"",IF(C1873="",INDEX(I$1:I1872,SUMPRODUCT(MAX((A$1:A1872=A1873)*(B$1:B1872=B1873)*ROW(A$1:A1872)))),IF(INDEX(I$1:I1872,SUMPRODUCT(MAX((A$1:A1872=A1873)*(B$1:B1872=B1873)*ROW(A$1:A1872))))="",C1873&amp;"",INDEX(I$1:I1872,SUMPRODUCT(MAX((A$1:A1872=A1873)*(B$1:B1872=B1873)*ROW(A$1:A1872))))&amp;"; "&amp;C1873))))</f>
        <v/>
      </c>
      <c r="J1873" s="18" t="str">
        <f aca="false">IF(A1873="","",A1873&amp;"|"&amp;COUNTIF(A$2:A1873,A1873))</f>
        <v/>
      </c>
      <c r="K1873" s="18" t="n">
        <f aca="false">IF(OR(A1873="",B1873=""),0,IF(COUNTIFS(A$2:A1873,A1873,B$2:B1873,B1873)=1,1,0))</f>
        <v>0</v>
      </c>
    </row>
    <row r="1874" customFormat="false" ht="15" hidden="false" customHeight="false" outlineLevel="0" collapsed="false">
      <c r="A1874" s="15"/>
      <c r="B1874" s="15"/>
      <c r="C1874" s="15"/>
      <c r="D1874" s="15"/>
      <c r="F1874" s="18" t="str">
        <f aca="false">IF(B1874="","",IFERROR(INDEX(Materials!$B$2:$B$301,MATCH(B1874,Materials!$A$2:$A$301,0)),""))</f>
        <v/>
      </c>
      <c r="G1874" s="18" t="str">
        <f aca="true">IF(AND(A1874="",B1874=""),"",IF(A1874="","Missing product",IF(B1874="","Missing material",IF(COUNTIF(ProductList,A1874)=0,"Product not in Products list",IF(COUNTIF(MaterialList,B1874)=0,"Material not in Materials list","OK")))))</f>
        <v/>
      </c>
      <c r="H1874" s="18" t="str">
        <f aca="false">IF(F1874="Active",A1874&amp;"|"&amp;COUNTIFS(A$2:A1874,A1874,F$2:F1874,"Active"),"")</f>
        <v/>
      </c>
      <c r="I1874" s="18" t="str">
        <f aca="false">IF(B1874="","",IF(SUMPRODUCT(MAX((A$1:A1873=A1874)*(B$1:B1873=B1874)*ROW(A$1:A1873)))=0,C1874&amp;"",IF(C1874="",INDEX(I$1:I1873,SUMPRODUCT(MAX((A$1:A1873=A1874)*(B$1:B1873=B1874)*ROW(A$1:A1873)))),IF(INDEX(I$1:I1873,SUMPRODUCT(MAX((A$1:A1873=A1874)*(B$1:B1873=B1874)*ROW(A$1:A1873))))="",C1874&amp;"",INDEX(I$1:I1873,SUMPRODUCT(MAX((A$1:A1873=A1874)*(B$1:B1873=B1874)*ROW(A$1:A1873))))&amp;"; "&amp;C1874))))</f>
        <v/>
      </c>
      <c r="J1874" s="18" t="str">
        <f aca="false">IF(A1874="","",A1874&amp;"|"&amp;COUNTIF(A$2:A1874,A1874))</f>
        <v/>
      </c>
      <c r="K1874" s="18" t="n">
        <f aca="false">IF(OR(A1874="",B1874=""),0,IF(COUNTIFS(A$2:A1874,A1874,B$2:B1874,B1874)=1,1,0))</f>
        <v>0</v>
      </c>
    </row>
    <row r="1875" customFormat="false" ht="15" hidden="false" customHeight="false" outlineLevel="0" collapsed="false">
      <c r="A1875" s="15"/>
      <c r="B1875" s="15"/>
      <c r="C1875" s="15"/>
      <c r="D1875" s="15"/>
      <c r="F1875" s="18" t="str">
        <f aca="false">IF(B1875="","",IFERROR(INDEX(Materials!$B$2:$B$301,MATCH(B1875,Materials!$A$2:$A$301,0)),""))</f>
        <v/>
      </c>
      <c r="G1875" s="18" t="str">
        <f aca="true">IF(AND(A1875="",B1875=""),"",IF(A1875="","Missing product",IF(B1875="","Missing material",IF(COUNTIF(ProductList,A1875)=0,"Product not in Products list",IF(COUNTIF(MaterialList,B1875)=0,"Material not in Materials list","OK")))))</f>
        <v/>
      </c>
      <c r="H1875" s="18" t="str">
        <f aca="false">IF(F1875="Active",A1875&amp;"|"&amp;COUNTIFS(A$2:A1875,A1875,F$2:F1875,"Active"),"")</f>
        <v/>
      </c>
      <c r="I1875" s="18" t="str">
        <f aca="false">IF(B1875="","",IF(SUMPRODUCT(MAX((A$1:A1874=A1875)*(B$1:B1874=B1875)*ROW(A$1:A1874)))=0,C1875&amp;"",IF(C1875="",INDEX(I$1:I1874,SUMPRODUCT(MAX((A$1:A1874=A1875)*(B$1:B1874=B1875)*ROW(A$1:A1874)))),IF(INDEX(I$1:I1874,SUMPRODUCT(MAX((A$1:A1874=A1875)*(B$1:B1874=B1875)*ROW(A$1:A1874))))="",C1875&amp;"",INDEX(I$1:I1874,SUMPRODUCT(MAX((A$1:A1874=A1875)*(B$1:B1874=B1875)*ROW(A$1:A1874))))&amp;"; "&amp;C1875))))</f>
        <v/>
      </c>
      <c r="J1875" s="18" t="str">
        <f aca="false">IF(A1875="","",A1875&amp;"|"&amp;COUNTIF(A$2:A1875,A1875))</f>
        <v/>
      </c>
      <c r="K1875" s="18" t="n">
        <f aca="false">IF(OR(A1875="",B1875=""),0,IF(COUNTIFS(A$2:A1875,A1875,B$2:B1875,B1875)=1,1,0))</f>
        <v>0</v>
      </c>
    </row>
    <row r="1876" customFormat="false" ht="15" hidden="false" customHeight="false" outlineLevel="0" collapsed="false">
      <c r="A1876" s="15"/>
      <c r="B1876" s="15"/>
      <c r="C1876" s="15"/>
      <c r="D1876" s="15"/>
      <c r="F1876" s="18" t="str">
        <f aca="false">IF(B1876="","",IFERROR(INDEX(Materials!$B$2:$B$301,MATCH(B1876,Materials!$A$2:$A$301,0)),""))</f>
        <v/>
      </c>
      <c r="G1876" s="18" t="str">
        <f aca="true">IF(AND(A1876="",B1876=""),"",IF(A1876="","Missing product",IF(B1876="","Missing material",IF(COUNTIF(ProductList,A1876)=0,"Product not in Products list",IF(COUNTIF(MaterialList,B1876)=0,"Material not in Materials list","OK")))))</f>
        <v/>
      </c>
      <c r="H1876" s="18" t="str">
        <f aca="false">IF(F1876="Active",A1876&amp;"|"&amp;COUNTIFS(A$2:A1876,A1876,F$2:F1876,"Active"),"")</f>
        <v/>
      </c>
      <c r="I1876" s="18" t="str">
        <f aca="false">IF(B1876="","",IF(SUMPRODUCT(MAX((A$1:A1875=A1876)*(B$1:B1875=B1876)*ROW(A$1:A1875)))=0,C1876&amp;"",IF(C1876="",INDEX(I$1:I1875,SUMPRODUCT(MAX((A$1:A1875=A1876)*(B$1:B1875=B1876)*ROW(A$1:A1875)))),IF(INDEX(I$1:I1875,SUMPRODUCT(MAX((A$1:A1875=A1876)*(B$1:B1875=B1876)*ROW(A$1:A1875))))="",C1876&amp;"",INDEX(I$1:I1875,SUMPRODUCT(MAX((A$1:A1875=A1876)*(B$1:B1875=B1876)*ROW(A$1:A1875))))&amp;"; "&amp;C1876))))</f>
        <v/>
      </c>
      <c r="J1876" s="18" t="str">
        <f aca="false">IF(A1876="","",A1876&amp;"|"&amp;COUNTIF(A$2:A1876,A1876))</f>
        <v/>
      </c>
      <c r="K1876" s="18" t="n">
        <f aca="false">IF(OR(A1876="",B1876=""),0,IF(COUNTIFS(A$2:A1876,A1876,B$2:B1876,B1876)=1,1,0))</f>
        <v>0</v>
      </c>
    </row>
    <row r="1877" customFormat="false" ht="15" hidden="false" customHeight="false" outlineLevel="0" collapsed="false">
      <c r="A1877" s="15"/>
      <c r="B1877" s="15"/>
      <c r="C1877" s="15"/>
      <c r="D1877" s="15"/>
      <c r="F1877" s="18" t="str">
        <f aca="false">IF(B1877="","",IFERROR(INDEX(Materials!$B$2:$B$301,MATCH(B1877,Materials!$A$2:$A$301,0)),""))</f>
        <v/>
      </c>
      <c r="G1877" s="18" t="str">
        <f aca="true">IF(AND(A1877="",B1877=""),"",IF(A1877="","Missing product",IF(B1877="","Missing material",IF(COUNTIF(ProductList,A1877)=0,"Product not in Products list",IF(COUNTIF(MaterialList,B1877)=0,"Material not in Materials list","OK")))))</f>
        <v/>
      </c>
      <c r="H1877" s="18" t="str">
        <f aca="false">IF(F1877="Active",A1877&amp;"|"&amp;COUNTIFS(A$2:A1877,A1877,F$2:F1877,"Active"),"")</f>
        <v/>
      </c>
      <c r="I1877" s="18" t="str">
        <f aca="false">IF(B1877="","",IF(SUMPRODUCT(MAX((A$1:A1876=A1877)*(B$1:B1876=B1877)*ROW(A$1:A1876)))=0,C1877&amp;"",IF(C1877="",INDEX(I$1:I1876,SUMPRODUCT(MAX((A$1:A1876=A1877)*(B$1:B1876=B1877)*ROW(A$1:A1876)))),IF(INDEX(I$1:I1876,SUMPRODUCT(MAX((A$1:A1876=A1877)*(B$1:B1876=B1877)*ROW(A$1:A1876))))="",C1877&amp;"",INDEX(I$1:I1876,SUMPRODUCT(MAX((A$1:A1876=A1877)*(B$1:B1876=B1877)*ROW(A$1:A1876))))&amp;"; "&amp;C1877))))</f>
        <v/>
      </c>
      <c r="J1877" s="18" t="str">
        <f aca="false">IF(A1877="","",A1877&amp;"|"&amp;COUNTIF(A$2:A1877,A1877))</f>
        <v/>
      </c>
      <c r="K1877" s="18" t="n">
        <f aca="false">IF(OR(A1877="",B1877=""),0,IF(COUNTIFS(A$2:A1877,A1877,B$2:B1877,B1877)=1,1,0))</f>
        <v>0</v>
      </c>
    </row>
    <row r="1878" customFormat="false" ht="15" hidden="false" customHeight="false" outlineLevel="0" collapsed="false">
      <c r="A1878" s="15"/>
      <c r="B1878" s="15"/>
      <c r="C1878" s="15"/>
      <c r="D1878" s="15"/>
      <c r="F1878" s="18" t="str">
        <f aca="false">IF(B1878="","",IFERROR(INDEX(Materials!$B$2:$B$301,MATCH(B1878,Materials!$A$2:$A$301,0)),""))</f>
        <v/>
      </c>
      <c r="G1878" s="18" t="str">
        <f aca="true">IF(AND(A1878="",B1878=""),"",IF(A1878="","Missing product",IF(B1878="","Missing material",IF(COUNTIF(ProductList,A1878)=0,"Product not in Products list",IF(COUNTIF(MaterialList,B1878)=0,"Material not in Materials list","OK")))))</f>
        <v/>
      </c>
      <c r="H1878" s="18" t="str">
        <f aca="false">IF(F1878="Active",A1878&amp;"|"&amp;COUNTIFS(A$2:A1878,A1878,F$2:F1878,"Active"),"")</f>
        <v/>
      </c>
      <c r="I1878" s="18" t="str">
        <f aca="false">IF(B1878="","",IF(SUMPRODUCT(MAX((A$1:A1877=A1878)*(B$1:B1877=B1878)*ROW(A$1:A1877)))=0,C1878&amp;"",IF(C1878="",INDEX(I$1:I1877,SUMPRODUCT(MAX((A$1:A1877=A1878)*(B$1:B1877=B1878)*ROW(A$1:A1877)))),IF(INDEX(I$1:I1877,SUMPRODUCT(MAX((A$1:A1877=A1878)*(B$1:B1877=B1878)*ROW(A$1:A1877))))="",C1878&amp;"",INDEX(I$1:I1877,SUMPRODUCT(MAX((A$1:A1877=A1878)*(B$1:B1877=B1878)*ROW(A$1:A1877))))&amp;"; "&amp;C1878))))</f>
        <v/>
      </c>
      <c r="J1878" s="18" t="str">
        <f aca="false">IF(A1878="","",A1878&amp;"|"&amp;COUNTIF(A$2:A1878,A1878))</f>
        <v/>
      </c>
      <c r="K1878" s="18" t="n">
        <f aca="false">IF(OR(A1878="",B1878=""),0,IF(COUNTIFS(A$2:A1878,A1878,B$2:B1878,B1878)=1,1,0))</f>
        <v>0</v>
      </c>
    </row>
    <row r="1879" customFormat="false" ht="15" hidden="false" customHeight="false" outlineLevel="0" collapsed="false">
      <c r="A1879" s="15"/>
      <c r="B1879" s="15"/>
      <c r="C1879" s="15"/>
      <c r="D1879" s="15"/>
      <c r="F1879" s="18" t="str">
        <f aca="false">IF(B1879="","",IFERROR(INDEX(Materials!$B$2:$B$301,MATCH(B1879,Materials!$A$2:$A$301,0)),""))</f>
        <v/>
      </c>
      <c r="G1879" s="18" t="str">
        <f aca="true">IF(AND(A1879="",B1879=""),"",IF(A1879="","Missing product",IF(B1879="","Missing material",IF(COUNTIF(ProductList,A1879)=0,"Product not in Products list",IF(COUNTIF(MaterialList,B1879)=0,"Material not in Materials list","OK")))))</f>
        <v/>
      </c>
      <c r="H1879" s="18" t="str">
        <f aca="false">IF(F1879="Active",A1879&amp;"|"&amp;COUNTIFS(A$2:A1879,A1879,F$2:F1879,"Active"),"")</f>
        <v/>
      </c>
      <c r="I1879" s="18" t="str">
        <f aca="false">IF(B1879="","",IF(SUMPRODUCT(MAX((A$1:A1878=A1879)*(B$1:B1878=B1879)*ROW(A$1:A1878)))=0,C1879&amp;"",IF(C1879="",INDEX(I$1:I1878,SUMPRODUCT(MAX((A$1:A1878=A1879)*(B$1:B1878=B1879)*ROW(A$1:A1878)))),IF(INDEX(I$1:I1878,SUMPRODUCT(MAX((A$1:A1878=A1879)*(B$1:B1878=B1879)*ROW(A$1:A1878))))="",C1879&amp;"",INDEX(I$1:I1878,SUMPRODUCT(MAX((A$1:A1878=A1879)*(B$1:B1878=B1879)*ROW(A$1:A1878))))&amp;"; "&amp;C1879))))</f>
        <v/>
      </c>
      <c r="J1879" s="18" t="str">
        <f aca="false">IF(A1879="","",A1879&amp;"|"&amp;COUNTIF(A$2:A1879,A1879))</f>
        <v/>
      </c>
      <c r="K1879" s="18" t="n">
        <f aca="false">IF(OR(A1879="",B1879=""),0,IF(COUNTIFS(A$2:A1879,A1879,B$2:B1879,B1879)=1,1,0))</f>
        <v>0</v>
      </c>
    </row>
    <row r="1880" customFormat="false" ht="15" hidden="false" customHeight="false" outlineLevel="0" collapsed="false">
      <c r="A1880" s="15"/>
      <c r="B1880" s="15"/>
      <c r="C1880" s="15"/>
      <c r="D1880" s="15"/>
      <c r="F1880" s="18" t="str">
        <f aca="false">IF(B1880="","",IFERROR(INDEX(Materials!$B$2:$B$301,MATCH(B1880,Materials!$A$2:$A$301,0)),""))</f>
        <v/>
      </c>
      <c r="G1880" s="18" t="str">
        <f aca="true">IF(AND(A1880="",B1880=""),"",IF(A1880="","Missing product",IF(B1880="","Missing material",IF(COUNTIF(ProductList,A1880)=0,"Product not in Products list",IF(COUNTIF(MaterialList,B1880)=0,"Material not in Materials list","OK")))))</f>
        <v/>
      </c>
      <c r="H1880" s="18" t="str">
        <f aca="false">IF(F1880="Active",A1880&amp;"|"&amp;COUNTIFS(A$2:A1880,A1880,F$2:F1880,"Active"),"")</f>
        <v/>
      </c>
      <c r="I1880" s="18" t="str">
        <f aca="false">IF(B1880="","",IF(SUMPRODUCT(MAX((A$1:A1879=A1880)*(B$1:B1879=B1880)*ROW(A$1:A1879)))=0,C1880&amp;"",IF(C1880="",INDEX(I$1:I1879,SUMPRODUCT(MAX((A$1:A1879=A1880)*(B$1:B1879=B1880)*ROW(A$1:A1879)))),IF(INDEX(I$1:I1879,SUMPRODUCT(MAX((A$1:A1879=A1880)*(B$1:B1879=B1880)*ROW(A$1:A1879))))="",C1880&amp;"",INDEX(I$1:I1879,SUMPRODUCT(MAX((A$1:A1879=A1880)*(B$1:B1879=B1880)*ROW(A$1:A1879))))&amp;"; "&amp;C1880))))</f>
        <v/>
      </c>
      <c r="J1880" s="18" t="str">
        <f aca="false">IF(A1880="","",A1880&amp;"|"&amp;COUNTIF(A$2:A1880,A1880))</f>
        <v/>
      </c>
      <c r="K1880" s="18" t="n">
        <f aca="false">IF(OR(A1880="",B1880=""),0,IF(COUNTIFS(A$2:A1880,A1880,B$2:B1880,B1880)=1,1,0))</f>
        <v>0</v>
      </c>
    </row>
    <row r="1881" customFormat="false" ht="15" hidden="false" customHeight="false" outlineLevel="0" collapsed="false">
      <c r="A1881" s="15"/>
      <c r="B1881" s="15"/>
      <c r="C1881" s="15"/>
      <c r="D1881" s="15"/>
      <c r="F1881" s="18" t="str">
        <f aca="false">IF(B1881="","",IFERROR(INDEX(Materials!$B$2:$B$301,MATCH(B1881,Materials!$A$2:$A$301,0)),""))</f>
        <v/>
      </c>
      <c r="G1881" s="18" t="str">
        <f aca="true">IF(AND(A1881="",B1881=""),"",IF(A1881="","Missing product",IF(B1881="","Missing material",IF(COUNTIF(ProductList,A1881)=0,"Product not in Products list",IF(COUNTIF(MaterialList,B1881)=0,"Material not in Materials list","OK")))))</f>
        <v/>
      </c>
      <c r="H1881" s="18" t="str">
        <f aca="false">IF(F1881="Active",A1881&amp;"|"&amp;COUNTIFS(A$2:A1881,A1881,F$2:F1881,"Active"),"")</f>
        <v/>
      </c>
      <c r="I1881" s="18" t="str">
        <f aca="false">IF(B1881="","",IF(SUMPRODUCT(MAX((A$1:A1880=A1881)*(B$1:B1880=B1881)*ROW(A$1:A1880)))=0,C1881&amp;"",IF(C1881="",INDEX(I$1:I1880,SUMPRODUCT(MAX((A$1:A1880=A1881)*(B$1:B1880=B1881)*ROW(A$1:A1880)))),IF(INDEX(I$1:I1880,SUMPRODUCT(MAX((A$1:A1880=A1881)*(B$1:B1880=B1881)*ROW(A$1:A1880))))="",C1881&amp;"",INDEX(I$1:I1880,SUMPRODUCT(MAX((A$1:A1880=A1881)*(B$1:B1880=B1881)*ROW(A$1:A1880))))&amp;"; "&amp;C1881))))</f>
        <v/>
      </c>
      <c r="J1881" s="18" t="str">
        <f aca="false">IF(A1881="","",A1881&amp;"|"&amp;COUNTIF(A$2:A1881,A1881))</f>
        <v/>
      </c>
      <c r="K1881" s="18" t="n">
        <f aca="false">IF(OR(A1881="",B1881=""),0,IF(COUNTIFS(A$2:A1881,A1881,B$2:B1881,B1881)=1,1,0))</f>
        <v>0</v>
      </c>
    </row>
    <row r="1882" customFormat="false" ht="15" hidden="false" customHeight="false" outlineLevel="0" collapsed="false">
      <c r="A1882" s="15"/>
      <c r="B1882" s="15"/>
      <c r="C1882" s="15"/>
      <c r="D1882" s="15"/>
      <c r="F1882" s="18" t="str">
        <f aca="false">IF(B1882="","",IFERROR(INDEX(Materials!$B$2:$B$301,MATCH(B1882,Materials!$A$2:$A$301,0)),""))</f>
        <v/>
      </c>
      <c r="G1882" s="18" t="str">
        <f aca="true">IF(AND(A1882="",B1882=""),"",IF(A1882="","Missing product",IF(B1882="","Missing material",IF(COUNTIF(ProductList,A1882)=0,"Product not in Products list",IF(COUNTIF(MaterialList,B1882)=0,"Material not in Materials list","OK")))))</f>
        <v/>
      </c>
      <c r="H1882" s="18" t="str">
        <f aca="false">IF(F1882="Active",A1882&amp;"|"&amp;COUNTIFS(A$2:A1882,A1882,F$2:F1882,"Active"),"")</f>
        <v/>
      </c>
      <c r="I1882" s="18" t="str">
        <f aca="false">IF(B1882="","",IF(SUMPRODUCT(MAX((A$1:A1881=A1882)*(B$1:B1881=B1882)*ROW(A$1:A1881)))=0,C1882&amp;"",IF(C1882="",INDEX(I$1:I1881,SUMPRODUCT(MAX((A$1:A1881=A1882)*(B$1:B1881=B1882)*ROW(A$1:A1881)))),IF(INDEX(I$1:I1881,SUMPRODUCT(MAX((A$1:A1881=A1882)*(B$1:B1881=B1882)*ROW(A$1:A1881))))="",C1882&amp;"",INDEX(I$1:I1881,SUMPRODUCT(MAX((A$1:A1881=A1882)*(B$1:B1881=B1882)*ROW(A$1:A1881))))&amp;"; "&amp;C1882))))</f>
        <v/>
      </c>
      <c r="J1882" s="18" t="str">
        <f aca="false">IF(A1882="","",A1882&amp;"|"&amp;COUNTIF(A$2:A1882,A1882))</f>
        <v/>
      </c>
      <c r="K1882" s="18" t="n">
        <f aca="false">IF(OR(A1882="",B1882=""),0,IF(COUNTIFS(A$2:A1882,A1882,B$2:B1882,B1882)=1,1,0))</f>
        <v>0</v>
      </c>
    </row>
    <row r="1883" customFormat="false" ht="15" hidden="false" customHeight="false" outlineLevel="0" collapsed="false">
      <c r="A1883" s="15"/>
      <c r="B1883" s="15"/>
      <c r="C1883" s="15"/>
      <c r="D1883" s="15"/>
      <c r="F1883" s="18" t="str">
        <f aca="false">IF(B1883="","",IFERROR(INDEX(Materials!$B$2:$B$301,MATCH(B1883,Materials!$A$2:$A$301,0)),""))</f>
        <v/>
      </c>
      <c r="G1883" s="18" t="str">
        <f aca="true">IF(AND(A1883="",B1883=""),"",IF(A1883="","Missing product",IF(B1883="","Missing material",IF(COUNTIF(ProductList,A1883)=0,"Product not in Products list",IF(COUNTIF(MaterialList,B1883)=0,"Material not in Materials list","OK")))))</f>
        <v/>
      </c>
      <c r="H1883" s="18" t="str">
        <f aca="false">IF(F1883="Active",A1883&amp;"|"&amp;COUNTIFS(A$2:A1883,A1883,F$2:F1883,"Active"),"")</f>
        <v/>
      </c>
      <c r="I1883" s="18" t="str">
        <f aca="false">IF(B1883="","",IF(SUMPRODUCT(MAX((A$1:A1882=A1883)*(B$1:B1882=B1883)*ROW(A$1:A1882)))=0,C1883&amp;"",IF(C1883="",INDEX(I$1:I1882,SUMPRODUCT(MAX((A$1:A1882=A1883)*(B$1:B1882=B1883)*ROW(A$1:A1882)))),IF(INDEX(I$1:I1882,SUMPRODUCT(MAX((A$1:A1882=A1883)*(B$1:B1882=B1883)*ROW(A$1:A1882))))="",C1883&amp;"",INDEX(I$1:I1882,SUMPRODUCT(MAX((A$1:A1882=A1883)*(B$1:B1882=B1883)*ROW(A$1:A1882))))&amp;"; "&amp;C1883))))</f>
        <v/>
      </c>
      <c r="J1883" s="18" t="str">
        <f aca="false">IF(A1883="","",A1883&amp;"|"&amp;COUNTIF(A$2:A1883,A1883))</f>
        <v/>
      </c>
      <c r="K1883" s="18" t="n">
        <f aca="false">IF(OR(A1883="",B1883=""),0,IF(COUNTIFS(A$2:A1883,A1883,B$2:B1883,B1883)=1,1,0))</f>
        <v>0</v>
      </c>
    </row>
    <row r="1884" customFormat="false" ht="15" hidden="false" customHeight="false" outlineLevel="0" collapsed="false">
      <c r="A1884" s="15"/>
      <c r="B1884" s="15"/>
      <c r="C1884" s="15"/>
      <c r="D1884" s="15"/>
      <c r="F1884" s="18" t="str">
        <f aca="false">IF(B1884="","",IFERROR(INDEX(Materials!$B$2:$B$301,MATCH(B1884,Materials!$A$2:$A$301,0)),""))</f>
        <v/>
      </c>
      <c r="G1884" s="18" t="str">
        <f aca="true">IF(AND(A1884="",B1884=""),"",IF(A1884="","Missing product",IF(B1884="","Missing material",IF(COUNTIF(ProductList,A1884)=0,"Product not in Products list",IF(COUNTIF(MaterialList,B1884)=0,"Material not in Materials list","OK")))))</f>
        <v/>
      </c>
      <c r="H1884" s="18" t="str">
        <f aca="false">IF(F1884="Active",A1884&amp;"|"&amp;COUNTIFS(A$2:A1884,A1884,F$2:F1884,"Active"),"")</f>
        <v/>
      </c>
      <c r="I1884" s="18" t="str">
        <f aca="false">IF(B1884="","",IF(SUMPRODUCT(MAX((A$1:A1883=A1884)*(B$1:B1883=B1884)*ROW(A$1:A1883)))=0,C1884&amp;"",IF(C1884="",INDEX(I$1:I1883,SUMPRODUCT(MAX((A$1:A1883=A1884)*(B$1:B1883=B1884)*ROW(A$1:A1883)))),IF(INDEX(I$1:I1883,SUMPRODUCT(MAX((A$1:A1883=A1884)*(B$1:B1883=B1884)*ROW(A$1:A1883))))="",C1884&amp;"",INDEX(I$1:I1883,SUMPRODUCT(MAX((A$1:A1883=A1884)*(B$1:B1883=B1884)*ROW(A$1:A1883))))&amp;"; "&amp;C1884))))</f>
        <v/>
      </c>
      <c r="J1884" s="18" t="str">
        <f aca="false">IF(A1884="","",A1884&amp;"|"&amp;COUNTIF(A$2:A1884,A1884))</f>
        <v/>
      </c>
      <c r="K1884" s="18" t="n">
        <f aca="false">IF(OR(A1884="",B1884=""),0,IF(COUNTIFS(A$2:A1884,A1884,B$2:B1884,B1884)=1,1,0))</f>
        <v>0</v>
      </c>
    </row>
    <row r="1885" customFormat="false" ht="15" hidden="false" customHeight="false" outlineLevel="0" collapsed="false">
      <c r="A1885" s="15"/>
      <c r="B1885" s="15"/>
      <c r="C1885" s="15"/>
      <c r="D1885" s="15"/>
      <c r="F1885" s="18" t="str">
        <f aca="false">IF(B1885="","",IFERROR(INDEX(Materials!$B$2:$B$301,MATCH(B1885,Materials!$A$2:$A$301,0)),""))</f>
        <v/>
      </c>
      <c r="G1885" s="18" t="str">
        <f aca="true">IF(AND(A1885="",B1885=""),"",IF(A1885="","Missing product",IF(B1885="","Missing material",IF(COUNTIF(ProductList,A1885)=0,"Product not in Products list",IF(COUNTIF(MaterialList,B1885)=0,"Material not in Materials list","OK")))))</f>
        <v/>
      </c>
      <c r="H1885" s="18" t="str">
        <f aca="false">IF(F1885="Active",A1885&amp;"|"&amp;COUNTIFS(A$2:A1885,A1885,F$2:F1885,"Active"),"")</f>
        <v/>
      </c>
      <c r="I1885" s="18" t="str">
        <f aca="false">IF(B1885="","",IF(SUMPRODUCT(MAX((A$1:A1884=A1885)*(B$1:B1884=B1885)*ROW(A$1:A1884)))=0,C1885&amp;"",IF(C1885="",INDEX(I$1:I1884,SUMPRODUCT(MAX((A$1:A1884=A1885)*(B$1:B1884=B1885)*ROW(A$1:A1884)))),IF(INDEX(I$1:I1884,SUMPRODUCT(MAX((A$1:A1884=A1885)*(B$1:B1884=B1885)*ROW(A$1:A1884))))="",C1885&amp;"",INDEX(I$1:I1884,SUMPRODUCT(MAX((A$1:A1884=A1885)*(B$1:B1884=B1885)*ROW(A$1:A1884))))&amp;"; "&amp;C1885))))</f>
        <v/>
      </c>
      <c r="J1885" s="18" t="str">
        <f aca="false">IF(A1885="","",A1885&amp;"|"&amp;COUNTIF(A$2:A1885,A1885))</f>
        <v/>
      </c>
      <c r="K1885" s="18" t="n">
        <f aca="false">IF(OR(A1885="",B1885=""),0,IF(COUNTIFS(A$2:A1885,A1885,B$2:B1885,B1885)=1,1,0))</f>
        <v>0</v>
      </c>
    </row>
    <row r="1886" customFormat="false" ht="15" hidden="false" customHeight="false" outlineLevel="0" collapsed="false">
      <c r="A1886" s="15"/>
      <c r="B1886" s="15"/>
      <c r="C1886" s="15"/>
      <c r="D1886" s="15"/>
      <c r="F1886" s="18" t="str">
        <f aca="false">IF(B1886="","",IFERROR(INDEX(Materials!$B$2:$B$301,MATCH(B1886,Materials!$A$2:$A$301,0)),""))</f>
        <v/>
      </c>
      <c r="G1886" s="18" t="str">
        <f aca="true">IF(AND(A1886="",B1886=""),"",IF(A1886="","Missing product",IF(B1886="","Missing material",IF(COUNTIF(ProductList,A1886)=0,"Product not in Products list",IF(COUNTIF(MaterialList,B1886)=0,"Material not in Materials list","OK")))))</f>
        <v/>
      </c>
      <c r="H1886" s="18" t="str">
        <f aca="false">IF(F1886="Active",A1886&amp;"|"&amp;COUNTIFS(A$2:A1886,A1886,F$2:F1886,"Active"),"")</f>
        <v/>
      </c>
      <c r="I1886" s="18" t="str">
        <f aca="false">IF(B1886="","",IF(SUMPRODUCT(MAX((A$1:A1885=A1886)*(B$1:B1885=B1886)*ROW(A$1:A1885)))=0,C1886&amp;"",IF(C1886="",INDEX(I$1:I1885,SUMPRODUCT(MAX((A$1:A1885=A1886)*(B$1:B1885=B1886)*ROW(A$1:A1885)))),IF(INDEX(I$1:I1885,SUMPRODUCT(MAX((A$1:A1885=A1886)*(B$1:B1885=B1886)*ROW(A$1:A1885))))="",C1886&amp;"",INDEX(I$1:I1885,SUMPRODUCT(MAX((A$1:A1885=A1886)*(B$1:B1885=B1886)*ROW(A$1:A1885))))&amp;"; "&amp;C1886))))</f>
        <v/>
      </c>
      <c r="J1886" s="18" t="str">
        <f aca="false">IF(A1886="","",A1886&amp;"|"&amp;COUNTIF(A$2:A1886,A1886))</f>
        <v/>
      </c>
      <c r="K1886" s="18" t="n">
        <f aca="false">IF(OR(A1886="",B1886=""),0,IF(COUNTIFS(A$2:A1886,A1886,B$2:B1886,B1886)=1,1,0))</f>
        <v>0</v>
      </c>
    </row>
    <row r="1887" customFormat="false" ht="15" hidden="false" customHeight="false" outlineLevel="0" collapsed="false">
      <c r="A1887" s="15"/>
      <c r="B1887" s="15"/>
      <c r="C1887" s="15"/>
      <c r="D1887" s="15"/>
      <c r="F1887" s="18" t="str">
        <f aca="false">IF(B1887="","",IFERROR(INDEX(Materials!$B$2:$B$301,MATCH(B1887,Materials!$A$2:$A$301,0)),""))</f>
        <v/>
      </c>
      <c r="G1887" s="18" t="str">
        <f aca="true">IF(AND(A1887="",B1887=""),"",IF(A1887="","Missing product",IF(B1887="","Missing material",IF(COUNTIF(ProductList,A1887)=0,"Product not in Products list",IF(COUNTIF(MaterialList,B1887)=0,"Material not in Materials list","OK")))))</f>
        <v/>
      </c>
      <c r="H1887" s="18" t="str">
        <f aca="false">IF(F1887="Active",A1887&amp;"|"&amp;COUNTIFS(A$2:A1887,A1887,F$2:F1887,"Active"),"")</f>
        <v/>
      </c>
      <c r="I1887" s="18" t="str">
        <f aca="false">IF(B1887="","",IF(SUMPRODUCT(MAX((A$1:A1886=A1887)*(B$1:B1886=B1887)*ROW(A$1:A1886)))=0,C1887&amp;"",IF(C1887="",INDEX(I$1:I1886,SUMPRODUCT(MAX((A$1:A1886=A1887)*(B$1:B1886=B1887)*ROW(A$1:A1886)))),IF(INDEX(I$1:I1886,SUMPRODUCT(MAX((A$1:A1886=A1887)*(B$1:B1886=B1887)*ROW(A$1:A1886))))="",C1887&amp;"",INDEX(I$1:I1886,SUMPRODUCT(MAX((A$1:A1886=A1887)*(B$1:B1886=B1887)*ROW(A$1:A1886))))&amp;"; "&amp;C1887))))</f>
        <v/>
      </c>
      <c r="J1887" s="18" t="str">
        <f aca="false">IF(A1887="","",A1887&amp;"|"&amp;COUNTIF(A$2:A1887,A1887))</f>
        <v/>
      </c>
      <c r="K1887" s="18" t="n">
        <f aca="false">IF(OR(A1887="",B1887=""),0,IF(COUNTIFS(A$2:A1887,A1887,B$2:B1887,B1887)=1,1,0))</f>
        <v>0</v>
      </c>
    </row>
    <row r="1888" customFormat="false" ht="15" hidden="false" customHeight="false" outlineLevel="0" collapsed="false">
      <c r="A1888" s="15"/>
      <c r="B1888" s="15"/>
      <c r="C1888" s="15"/>
      <c r="D1888" s="15"/>
      <c r="F1888" s="18" t="str">
        <f aca="false">IF(B1888="","",IFERROR(INDEX(Materials!$B$2:$B$301,MATCH(B1888,Materials!$A$2:$A$301,0)),""))</f>
        <v/>
      </c>
      <c r="G1888" s="18" t="str">
        <f aca="true">IF(AND(A1888="",B1888=""),"",IF(A1888="","Missing product",IF(B1888="","Missing material",IF(COUNTIF(ProductList,A1888)=0,"Product not in Products list",IF(COUNTIF(MaterialList,B1888)=0,"Material not in Materials list","OK")))))</f>
        <v/>
      </c>
      <c r="H1888" s="18" t="str">
        <f aca="false">IF(F1888="Active",A1888&amp;"|"&amp;COUNTIFS(A$2:A1888,A1888,F$2:F1888,"Active"),"")</f>
        <v/>
      </c>
      <c r="I1888" s="18" t="str">
        <f aca="false">IF(B1888="","",IF(SUMPRODUCT(MAX((A$1:A1887=A1888)*(B$1:B1887=B1888)*ROW(A$1:A1887)))=0,C1888&amp;"",IF(C1888="",INDEX(I$1:I1887,SUMPRODUCT(MAX((A$1:A1887=A1888)*(B$1:B1887=B1888)*ROW(A$1:A1887)))),IF(INDEX(I$1:I1887,SUMPRODUCT(MAX((A$1:A1887=A1888)*(B$1:B1887=B1888)*ROW(A$1:A1887))))="",C1888&amp;"",INDEX(I$1:I1887,SUMPRODUCT(MAX((A$1:A1887=A1888)*(B$1:B1887=B1888)*ROW(A$1:A1887))))&amp;"; "&amp;C1888))))</f>
        <v/>
      </c>
      <c r="J1888" s="18" t="str">
        <f aca="false">IF(A1888="","",A1888&amp;"|"&amp;COUNTIF(A$2:A1888,A1888))</f>
        <v/>
      </c>
      <c r="K1888" s="18" t="n">
        <f aca="false">IF(OR(A1888="",B1888=""),0,IF(COUNTIFS(A$2:A1888,A1888,B$2:B1888,B1888)=1,1,0))</f>
        <v>0</v>
      </c>
    </row>
    <row r="1889" customFormat="false" ht="15" hidden="false" customHeight="false" outlineLevel="0" collapsed="false">
      <c r="A1889" s="15"/>
      <c r="B1889" s="15"/>
      <c r="C1889" s="15"/>
      <c r="D1889" s="15"/>
      <c r="F1889" s="18" t="str">
        <f aca="false">IF(B1889="","",IFERROR(INDEX(Materials!$B$2:$B$301,MATCH(B1889,Materials!$A$2:$A$301,0)),""))</f>
        <v/>
      </c>
      <c r="G1889" s="18" t="str">
        <f aca="true">IF(AND(A1889="",B1889=""),"",IF(A1889="","Missing product",IF(B1889="","Missing material",IF(COUNTIF(ProductList,A1889)=0,"Product not in Products list",IF(COUNTIF(MaterialList,B1889)=0,"Material not in Materials list","OK")))))</f>
        <v/>
      </c>
      <c r="H1889" s="18" t="str">
        <f aca="false">IF(F1889="Active",A1889&amp;"|"&amp;COUNTIFS(A$2:A1889,A1889,F$2:F1889,"Active"),"")</f>
        <v/>
      </c>
      <c r="I1889" s="18" t="str">
        <f aca="false">IF(B1889="","",IF(SUMPRODUCT(MAX((A$1:A1888=A1889)*(B$1:B1888=B1889)*ROW(A$1:A1888)))=0,C1889&amp;"",IF(C1889="",INDEX(I$1:I1888,SUMPRODUCT(MAX((A$1:A1888=A1889)*(B$1:B1888=B1889)*ROW(A$1:A1888)))),IF(INDEX(I$1:I1888,SUMPRODUCT(MAX((A$1:A1888=A1889)*(B$1:B1888=B1889)*ROW(A$1:A1888))))="",C1889&amp;"",INDEX(I$1:I1888,SUMPRODUCT(MAX((A$1:A1888=A1889)*(B$1:B1888=B1889)*ROW(A$1:A1888))))&amp;"; "&amp;C1889))))</f>
        <v/>
      </c>
      <c r="J1889" s="18" t="str">
        <f aca="false">IF(A1889="","",A1889&amp;"|"&amp;COUNTIF(A$2:A1889,A1889))</f>
        <v/>
      </c>
      <c r="K1889" s="18" t="n">
        <f aca="false">IF(OR(A1889="",B1889=""),0,IF(COUNTIFS(A$2:A1889,A1889,B$2:B1889,B1889)=1,1,0))</f>
        <v>0</v>
      </c>
    </row>
    <row r="1890" customFormat="false" ht="15" hidden="false" customHeight="false" outlineLevel="0" collapsed="false">
      <c r="A1890" s="15"/>
      <c r="B1890" s="15"/>
      <c r="C1890" s="15"/>
      <c r="D1890" s="15"/>
      <c r="F1890" s="18" t="str">
        <f aca="false">IF(B1890="","",IFERROR(INDEX(Materials!$B$2:$B$301,MATCH(B1890,Materials!$A$2:$A$301,0)),""))</f>
        <v/>
      </c>
      <c r="G1890" s="18" t="str">
        <f aca="true">IF(AND(A1890="",B1890=""),"",IF(A1890="","Missing product",IF(B1890="","Missing material",IF(COUNTIF(ProductList,A1890)=0,"Product not in Products list",IF(COUNTIF(MaterialList,B1890)=0,"Material not in Materials list","OK")))))</f>
        <v/>
      </c>
      <c r="H1890" s="18" t="str">
        <f aca="false">IF(F1890="Active",A1890&amp;"|"&amp;COUNTIFS(A$2:A1890,A1890,F$2:F1890,"Active"),"")</f>
        <v/>
      </c>
      <c r="I1890" s="18" t="str">
        <f aca="false">IF(B1890="","",IF(SUMPRODUCT(MAX((A$1:A1889=A1890)*(B$1:B1889=B1890)*ROW(A$1:A1889)))=0,C1890&amp;"",IF(C1890="",INDEX(I$1:I1889,SUMPRODUCT(MAX((A$1:A1889=A1890)*(B$1:B1889=B1890)*ROW(A$1:A1889)))),IF(INDEX(I$1:I1889,SUMPRODUCT(MAX((A$1:A1889=A1890)*(B$1:B1889=B1890)*ROW(A$1:A1889))))="",C1890&amp;"",INDEX(I$1:I1889,SUMPRODUCT(MAX((A$1:A1889=A1890)*(B$1:B1889=B1890)*ROW(A$1:A1889))))&amp;"; "&amp;C1890))))</f>
        <v/>
      </c>
      <c r="J1890" s="18" t="str">
        <f aca="false">IF(A1890="","",A1890&amp;"|"&amp;COUNTIF(A$2:A1890,A1890))</f>
        <v/>
      </c>
      <c r="K1890" s="18" t="n">
        <f aca="false">IF(OR(A1890="",B1890=""),0,IF(COUNTIFS(A$2:A1890,A1890,B$2:B1890,B1890)=1,1,0))</f>
        <v>0</v>
      </c>
    </row>
    <row r="1891" customFormat="false" ht="15" hidden="false" customHeight="false" outlineLevel="0" collapsed="false">
      <c r="A1891" s="15"/>
      <c r="B1891" s="15"/>
      <c r="C1891" s="15"/>
      <c r="D1891" s="15"/>
      <c r="F1891" s="18" t="str">
        <f aca="false">IF(B1891="","",IFERROR(INDEX(Materials!$B$2:$B$301,MATCH(B1891,Materials!$A$2:$A$301,0)),""))</f>
        <v/>
      </c>
      <c r="G1891" s="18" t="str">
        <f aca="true">IF(AND(A1891="",B1891=""),"",IF(A1891="","Missing product",IF(B1891="","Missing material",IF(COUNTIF(ProductList,A1891)=0,"Product not in Products list",IF(COUNTIF(MaterialList,B1891)=0,"Material not in Materials list","OK")))))</f>
        <v/>
      </c>
      <c r="H1891" s="18" t="str">
        <f aca="false">IF(F1891="Active",A1891&amp;"|"&amp;COUNTIFS(A$2:A1891,A1891,F$2:F1891,"Active"),"")</f>
        <v/>
      </c>
      <c r="I1891" s="18" t="str">
        <f aca="false">IF(B1891="","",IF(SUMPRODUCT(MAX((A$1:A1890=A1891)*(B$1:B1890=B1891)*ROW(A$1:A1890)))=0,C1891&amp;"",IF(C1891="",INDEX(I$1:I1890,SUMPRODUCT(MAX((A$1:A1890=A1891)*(B$1:B1890=B1891)*ROW(A$1:A1890)))),IF(INDEX(I$1:I1890,SUMPRODUCT(MAX((A$1:A1890=A1891)*(B$1:B1890=B1891)*ROW(A$1:A1890))))="",C1891&amp;"",INDEX(I$1:I1890,SUMPRODUCT(MAX((A$1:A1890=A1891)*(B$1:B1890=B1891)*ROW(A$1:A1890))))&amp;"; "&amp;C1891))))</f>
        <v/>
      </c>
      <c r="J1891" s="18" t="str">
        <f aca="false">IF(A1891="","",A1891&amp;"|"&amp;COUNTIF(A$2:A1891,A1891))</f>
        <v/>
      </c>
      <c r="K1891" s="18" t="n">
        <f aca="false">IF(OR(A1891="",B1891=""),0,IF(COUNTIFS(A$2:A1891,A1891,B$2:B1891,B1891)=1,1,0))</f>
        <v>0</v>
      </c>
    </row>
    <row r="1892" customFormat="false" ht="15" hidden="false" customHeight="false" outlineLevel="0" collapsed="false">
      <c r="A1892" s="15"/>
      <c r="B1892" s="15"/>
      <c r="C1892" s="15"/>
      <c r="D1892" s="15"/>
      <c r="F1892" s="18" t="str">
        <f aca="false">IF(B1892="","",IFERROR(INDEX(Materials!$B$2:$B$301,MATCH(B1892,Materials!$A$2:$A$301,0)),""))</f>
        <v/>
      </c>
      <c r="G1892" s="18" t="str">
        <f aca="true">IF(AND(A1892="",B1892=""),"",IF(A1892="","Missing product",IF(B1892="","Missing material",IF(COUNTIF(ProductList,A1892)=0,"Product not in Products list",IF(COUNTIF(MaterialList,B1892)=0,"Material not in Materials list","OK")))))</f>
        <v/>
      </c>
      <c r="H1892" s="18" t="str">
        <f aca="false">IF(F1892="Active",A1892&amp;"|"&amp;COUNTIFS(A$2:A1892,A1892,F$2:F1892,"Active"),"")</f>
        <v/>
      </c>
      <c r="I1892" s="18" t="str">
        <f aca="false">IF(B1892="","",IF(SUMPRODUCT(MAX((A$1:A1891=A1892)*(B$1:B1891=B1892)*ROW(A$1:A1891)))=0,C1892&amp;"",IF(C1892="",INDEX(I$1:I1891,SUMPRODUCT(MAX((A$1:A1891=A1892)*(B$1:B1891=B1892)*ROW(A$1:A1891)))),IF(INDEX(I$1:I1891,SUMPRODUCT(MAX((A$1:A1891=A1892)*(B$1:B1891=B1892)*ROW(A$1:A1891))))="",C1892&amp;"",INDEX(I$1:I1891,SUMPRODUCT(MAX((A$1:A1891=A1892)*(B$1:B1891=B1892)*ROW(A$1:A1891))))&amp;"; "&amp;C1892))))</f>
        <v/>
      </c>
      <c r="J1892" s="18" t="str">
        <f aca="false">IF(A1892="","",A1892&amp;"|"&amp;COUNTIF(A$2:A1892,A1892))</f>
        <v/>
      </c>
      <c r="K1892" s="18" t="n">
        <f aca="false">IF(OR(A1892="",B1892=""),0,IF(COUNTIFS(A$2:A1892,A1892,B$2:B1892,B1892)=1,1,0))</f>
        <v>0</v>
      </c>
    </row>
    <row r="1893" customFormat="false" ht="15" hidden="false" customHeight="false" outlineLevel="0" collapsed="false">
      <c r="A1893" s="15"/>
      <c r="B1893" s="15"/>
      <c r="C1893" s="15"/>
      <c r="D1893" s="15"/>
      <c r="F1893" s="18" t="str">
        <f aca="false">IF(B1893="","",IFERROR(INDEX(Materials!$B$2:$B$301,MATCH(B1893,Materials!$A$2:$A$301,0)),""))</f>
        <v/>
      </c>
      <c r="G1893" s="18" t="str">
        <f aca="true">IF(AND(A1893="",B1893=""),"",IF(A1893="","Missing product",IF(B1893="","Missing material",IF(COUNTIF(ProductList,A1893)=0,"Product not in Products list",IF(COUNTIF(MaterialList,B1893)=0,"Material not in Materials list","OK")))))</f>
        <v/>
      </c>
      <c r="H1893" s="18" t="str">
        <f aca="false">IF(F1893="Active",A1893&amp;"|"&amp;COUNTIFS(A$2:A1893,A1893,F$2:F1893,"Active"),"")</f>
        <v/>
      </c>
      <c r="I1893" s="18" t="str">
        <f aca="false">IF(B1893="","",IF(SUMPRODUCT(MAX((A$1:A1892=A1893)*(B$1:B1892=B1893)*ROW(A$1:A1892)))=0,C1893&amp;"",IF(C1893="",INDEX(I$1:I1892,SUMPRODUCT(MAX((A$1:A1892=A1893)*(B$1:B1892=B1893)*ROW(A$1:A1892)))),IF(INDEX(I$1:I1892,SUMPRODUCT(MAX((A$1:A1892=A1893)*(B$1:B1892=B1893)*ROW(A$1:A1892))))="",C1893&amp;"",INDEX(I$1:I1892,SUMPRODUCT(MAX((A$1:A1892=A1893)*(B$1:B1892=B1893)*ROW(A$1:A1892))))&amp;"; "&amp;C1893))))</f>
        <v/>
      </c>
      <c r="J1893" s="18" t="str">
        <f aca="false">IF(A1893="","",A1893&amp;"|"&amp;COUNTIF(A$2:A1893,A1893))</f>
        <v/>
      </c>
      <c r="K1893" s="18" t="n">
        <f aca="false">IF(OR(A1893="",B1893=""),0,IF(COUNTIFS(A$2:A1893,A1893,B$2:B1893,B1893)=1,1,0))</f>
        <v>0</v>
      </c>
    </row>
    <row r="1894" customFormat="false" ht="15" hidden="false" customHeight="false" outlineLevel="0" collapsed="false">
      <c r="A1894" s="15"/>
      <c r="B1894" s="15"/>
      <c r="C1894" s="15"/>
      <c r="D1894" s="15"/>
      <c r="F1894" s="18" t="str">
        <f aca="false">IF(B1894="","",IFERROR(INDEX(Materials!$B$2:$B$301,MATCH(B1894,Materials!$A$2:$A$301,0)),""))</f>
        <v/>
      </c>
      <c r="G1894" s="18" t="str">
        <f aca="true">IF(AND(A1894="",B1894=""),"",IF(A1894="","Missing product",IF(B1894="","Missing material",IF(COUNTIF(ProductList,A1894)=0,"Product not in Products list",IF(COUNTIF(MaterialList,B1894)=0,"Material not in Materials list","OK")))))</f>
        <v/>
      </c>
      <c r="H1894" s="18" t="str">
        <f aca="false">IF(F1894="Active",A1894&amp;"|"&amp;COUNTIFS(A$2:A1894,A1894,F$2:F1894,"Active"),"")</f>
        <v/>
      </c>
      <c r="I1894" s="18" t="str">
        <f aca="false">IF(B1894="","",IF(SUMPRODUCT(MAX((A$1:A1893=A1894)*(B$1:B1893=B1894)*ROW(A$1:A1893)))=0,C1894&amp;"",IF(C1894="",INDEX(I$1:I1893,SUMPRODUCT(MAX((A$1:A1893=A1894)*(B$1:B1893=B1894)*ROW(A$1:A1893)))),IF(INDEX(I$1:I1893,SUMPRODUCT(MAX((A$1:A1893=A1894)*(B$1:B1893=B1894)*ROW(A$1:A1893))))="",C1894&amp;"",INDEX(I$1:I1893,SUMPRODUCT(MAX((A$1:A1893=A1894)*(B$1:B1893=B1894)*ROW(A$1:A1893))))&amp;"; "&amp;C1894))))</f>
        <v/>
      </c>
      <c r="J1894" s="18" t="str">
        <f aca="false">IF(A1894="","",A1894&amp;"|"&amp;COUNTIF(A$2:A1894,A1894))</f>
        <v/>
      </c>
      <c r="K1894" s="18" t="n">
        <f aca="false">IF(OR(A1894="",B1894=""),0,IF(COUNTIFS(A$2:A1894,A1894,B$2:B1894,B1894)=1,1,0))</f>
        <v>0</v>
      </c>
    </row>
    <row r="1895" customFormat="false" ht="15" hidden="false" customHeight="false" outlineLevel="0" collapsed="false">
      <c r="A1895" s="15"/>
      <c r="B1895" s="15"/>
      <c r="C1895" s="15"/>
      <c r="D1895" s="15"/>
      <c r="F1895" s="18" t="str">
        <f aca="false">IF(B1895="","",IFERROR(INDEX(Materials!$B$2:$B$301,MATCH(B1895,Materials!$A$2:$A$301,0)),""))</f>
        <v/>
      </c>
      <c r="G1895" s="18" t="str">
        <f aca="true">IF(AND(A1895="",B1895=""),"",IF(A1895="","Missing product",IF(B1895="","Missing material",IF(COUNTIF(ProductList,A1895)=0,"Product not in Products list",IF(COUNTIF(MaterialList,B1895)=0,"Material not in Materials list","OK")))))</f>
        <v/>
      </c>
      <c r="H1895" s="18" t="str">
        <f aca="false">IF(F1895="Active",A1895&amp;"|"&amp;COUNTIFS(A$2:A1895,A1895,F$2:F1895,"Active"),"")</f>
        <v/>
      </c>
      <c r="I1895" s="18" t="str">
        <f aca="false">IF(B1895="","",IF(SUMPRODUCT(MAX((A$1:A1894=A1895)*(B$1:B1894=B1895)*ROW(A$1:A1894)))=0,C1895&amp;"",IF(C1895="",INDEX(I$1:I1894,SUMPRODUCT(MAX((A$1:A1894=A1895)*(B$1:B1894=B1895)*ROW(A$1:A1894)))),IF(INDEX(I$1:I1894,SUMPRODUCT(MAX((A$1:A1894=A1895)*(B$1:B1894=B1895)*ROW(A$1:A1894))))="",C1895&amp;"",INDEX(I$1:I1894,SUMPRODUCT(MAX((A$1:A1894=A1895)*(B$1:B1894=B1895)*ROW(A$1:A1894))))&amp;"; "&amp;C1895))))</f>
        <v/>
      </c>
      <c r="J1895" s="18" t="str">
        <f aca="false">IF(A1895="","",A1895&amp;"|"&amp;COUNTIF(A$2:A1895,A1895))</f>
        <v/>
      </c>
      <c r="K1895" s="18" t="n">
        <f aca="false">IF(OR(A1895="",B1895=""),0,IF(COUNTIFS(A$2:A1895,A1895,B$2:B1895,B1895)=1,1,0))</f>
        <v>0</v>
      </c>
    </row>
    <row r="1896" customFormat="false" ht="15" hidden="false" customHeight="false" outlineLevel="0" collapsed="false">
      <c r="A1896" s="15"/>
      <c r="B1896" s="15"/>
      <c r="C1896" s="15"/>
      <c r="D1896" s="15"/>
      <c r="F1896" s="18" t="str">
        <f aca="false">IF(B1896="","",IFERROR(INDEX(Materials!$B$2:$B$301,MATCH(B1896,Materials!$A$2:$A$301,0)),""))</f>
        <v/>
      </c>
      <c r="G1896" s="18" t="str">
        <f aca="true">IF(AND(A1896="",B1896=""),"",IF(A1896="","Missing product",IF(B1896="","Missing material",IF(COUNTIF(ProductList,A1896)=0,"Product not in Products list",IF(COUNTIF(MaterialList,B1896)=0,"Material not in Materials list","OK")))))</f>
        <v/>
      </c>
      <c r="H1896" s="18" t="str">
        <f aca="false">IF(F1896="Active",A1896&amp;"|"&amp;COUNTIFS(A$2:A1896,A1896,F$2:F1896,"Active"),"")</f>
        <v/>
      </c>
      <c r="I1896" s="18" t="str">
        <f aca="false">IF(B1896="","",IF(SUMPRODUCT(MAX((A$1:A1895=A1896)*(B$1:B1895=B1896)*ROW(A$1:A1895)))=0,C1896&amp;"",IF(C1896="",INDEX(I$1:I1895,SUMPRODUCT(MAX((A$1:A1895=A1896)*(B$1:B1895=B1896)*ROW(A$1:A1895)))),IF(INDEX(I$1:I1895,SUMPRODUCT(MAX((A$1:A1895=A1896)*(B$1:B1895=B1896)*ROW(A$1:A1895))))="",C1896&amp;"",INDEX(I$1:I1895,SUMPRODUCT(MAX((A$1:A1895=A1896)*(B$1:B1895=B1896)*ROW(A$1:A1895))))&amp;"; "&amp;C1896))))</f>
        <v/>
      </c>
      <c r="J1896" s="18" t="str">
        <f aca="false">IF(A1896="","",A1896&amp;"|"&amp;COUNTIF(A$2:A1896,A1896))</f>
        <v/>
      </c>
      <c r="K1896" s="18" t="n">
        <f aca="false">IF(OR(A1896="",B1896=""),0,IF(COUNTIFS(A$2:A1896,A1896,B$2:B1896,B1896)=1,1,0))</f>
        <v>0</v>
      </c>
    </row>
    <row r="1897" customFormat="false" ht="15" hidden="false" customHeight="false" outlineLevel="0" collapsed="false">
      <c r="A1897" s="15"/>
      <c r="B1897" s="15"/>
      <c r="C1897" s="15"/>
      <c r="D1897" s="15"/>
      <c r="F1897" s="18" t="str">
        <f aca="false">IF(B1897="","",IFERROR(INDEX(Materials!$B$2:$B$301,MATCH(B1897,Materials!$A$2:$A$301,0)),""))</f>
        <v/>
      </c>
      <c r="G1897" s="18" t="str">
        <f aca="true">IF(AND(A1897="",B1897=""),"",IF(A1897="","Missing product",IF(B1897="","Missing material",IF(COUNTIF(ProductList,A1897)=0,"Product not in Products list",IF(COUNTIF(MaterialList,B1897)=0,"Material not in Materials list","OK")))))</f>
        <v/>
      </c>
      <c r="H1897" s="18" t="str">
        <f aca="false">IF(F1897="Active",A1897&amp;"|"&amp;COUNTIFS(A$2:A1897,A1897,F$2:F1897,"Active"),"")</f>
        <v/>
      </c>
      <c r="I1897" s="18" t="str">
        <f aca="false">IF(B1897="","",IF(SUMPRODUCT(MAX((A$1:A1896=A1897)*(B$1:B1896=B1897)*ROW(A$1:A1896)))=0,C1897&amp;"",IF(C1897="",INDEX(I$1:I1896,SUMPRODUCT(MAX((A$1:A1896=A1897)*(B$1:B1896=B1897)*ROW(A$1:A1896)))),IF(INDEX(I$1:I1896,SUMPRODUCT(MAX((A$1:A1896=A1897)*(B$1:B1896=B1897)*ROW(A$1:A1896))))="",C1897&amp;"",INDEX(I$1:I1896,SUMPRODUCT(MAX((A$1:A1896=A1897)*(B$1:B1896=B1897)*ROW(A$1:A1896))))&amp;"; "&amp;C1897))))</f>
        <v/>
      </c>
      <c r="J1897" s="18" t="str">
        <f aca="false">IF(A1897="","",A1897&amp;"|"&amp;COUNTIF(A$2:A1897,A1897))</f>
        <v/>
      </c>
      <c r="K1897" s="18" t="n">
        <f aca="false">IF(OR(A1897="",B1897=""),0,IF(COUNTIFS(A$2:A1897,A1897,B$2:B1897,B1897)=1,1,0))</f>
        <v>0</v>
      </c>
    </row>
    <row r="1898" customFormat="false" ht="15" hidden="false" customHeight="false" outlineLevel="0" collapsed="false">
      <c r="A1898" s="15"/>
      <c r="B1898" s="15"/>
      <c r="C1898" s="15"/>
      <c r="D1898" s="15"/>
      <c r="F1898" s="18" t="str">
        <f aca="false">IF(B1898="","",IFERROR(INDEX(Materials!$B$2:$B$301,MATCH(B1898,Materials!$A$2:$A$301,0)),""))</f>
        <v/>
      </c>
      <c r="G1898" s="18" t="str">
        <f aca="true">IF(AND(A1898="",B1898=""),"",IF(A1898="","Missing product",IF(B1898="","Missing material",IF(COUNTIF(ProductList,A1898)=0,"Product not in Products list",IF(COUNTIF(MaterialList,B1898)=0,"Material not in Materials list","OK")))))</f>
        <v/>
      </c>
      <c r="H1898" s="18" t="str">
        <f aca="false">IF(F1898="Active",A1898&amp;"|"&amp;COUNTIFS(A$2:A1898,A1898,F$2:F1898,"Active"),"")</f>
        <v/>
      </c>
      <c r="I1898" s="18" t="str">
        <f aca="false">IF(B1898="","",IF(SUMPRODUCT(MAX((A$1:A1897=A1898)*(B$1:B1897=B1898)*ROW(A$1:A1897)))=0,C1898&amp;"",IF(C1898="",INDEX(I$1:I1897,SUMPRODUCT(MAX((A$1:A1897=A1898)*(B$1:B1897=B1898)*ROW(A$1:A1897)))),IF(INDEX(I$1:I1897,SUMPRODUCT(MAX((A$1:A1897=A1898)*(B$1:B1897=B1898)*ROW(A$1:A1897))))="",C1898&amp;"",INDEX(I$1:I1897,SUMPRODUCT(MAX((A$1:A1897=A1898)*(B$1:B1897=B1898)*ROW(A$1:A1897))))&amp;"; "&amp;C1898))))</f>
        <v/>
      </c>
      <c r="J1898" s="18" t="str">
        <f aca="false">IF(A1898="","",A1898&amp;"|"&amp;COUNTIF(A$2:A1898,A1898))</f>
        <v/>
      </c>
      <c r="K1898" s="18" t="n">
        <f aca="false">IF(OR(A1898="",B1898=""),0,IF(COUNTIFS(A$2:A1898,A1898,B$2:B1898,B1898)=1,1,0))</f>
        <v>0</v>
      </c>
    </row>
    <row r="1899" customFormat="false" ht="15" hidden="false" customHeight="false" outlineLevel="0" collapsed="false">
      <c r="A1899" s="15"/>
      <c r="B1899" s="15"/>
      <c r="C1899" s="15"/>
      <c r="D1899" s="15"/>
      <c r="F1899" s="18" t="str">
        <f aca="false">IF(B1899="","",IFERROR(INDEX(Materials!$B$2:$B$301,MATCH(B1899,Materials!$A$2:$A$301,0)),""))</f>
        <v/>
      </c>
      <c r="G1899" s="18" t="str">
        <f aca="true">IF(AND(A1899="",B1899=""),"",IF(A1899="","Missing product",IF(B1899="","Missing material",IF(COUNTIF(ProductList,A1899)=0,"Product not in Products list",IF(COUNTIF(MaterialList,B1899)=0,"Material not in Materials list","OK")))))</f>
        <v/>
      </c>
      <c r="H1899" s="18" t="str">
        <f aca="false">IF(F1899="Active",A1899&amp;"|"&amp;COUNTIFS(A$2:A1899,A1899,F$2:F1899,"Active"),"")</f>
        <v/>
      </c>
      <c r="I1899" s="18" t="str">
        <f aca="false">IF(B1899="","",IF(SUMPRODUCT(MAX((A$1:A1898=A1899)*(B$1:B1898=B1899)*ROW(A$1:A1898)))=0,C1899&amp;"",IF(C1899="",INDEX(I$1:I1898,SUMPRODUCT(MAX((A$1:A1898=A1899)*(B$1:B1898=B1899)*ROW(A$1:A1898)))),IF(INDEX(I$1:I1898,SUMPRODUCT(MAX((A$1:A1898=A1899)*(B$1:B1898=B1899)*ROW(A$1:A1898))))="",C1899&amp;"",INDEX(I$1:I1898,SUMPRODUCT(MAX((A$1:A1898=A1899)*(B$1:B1898=B1899)*ROW(A$1:A1898))))&amp;"; "&amp;C1899))))</f>
        <v/>
      </c>
      <c r="J1899" s="18" t="str">
        <f aca="false">IF(A1899="","",A1899&amp;"|"&amp;COUNTIF(A$2:A1899,A1899))</f>
        <v/>
      </c>
      <c r="K1899" s="18" t="n">
        <f aca="false">IF(OR(A1899="",B1899=""),0,IF(COUNTIFS(A$2:A1899,A1899,B$2:B1899,B1899)=1,1,0))</f>
        <v>0</v>
      </c>
    </row>
    <row r="1900" customFormat="false" ht="15" hidden="false" customHeight="false" outlineLevel="0" collapsed="false">
      <c r="A1900" s="15"/>
      <c r="B1900" s="15"/>
      <c r="C1900" s="15"/>
      <c r="D1900" s="15"/>
      <c r="F1900" s="18" t="str">
        <f aca="false">IF(B1900="","",IFERROR(INDEX(Materials!$B$2:$B$301,MATCH(B1900,Materials!$A$2:$A$301,0)),""))</f>
        <v/>
      </c>
      <c r="G1900" s="18" t="str">
        <f aca="true">IF(AND(A1900="",B1900=""),"",IF(A1900="","Missing product",IF(B1900="","Missing material",IF(COUNTIF(ProductList,A1900)=0,"Product not in Products list",IF(COUNTIF(MaterialList,B1900)=0,"Material not in Materials list","OK")))))</f>
        <v/>
      </c>
      <c r="H1900" s="18" t="str">
        <f aca="false">IF(F1900="Active",A1900&amp;"|"&amp;COUNTIFS(A$2:A1900,A1900,F$2:F1900,"Active"),"")</f>
        <v/>
      </c>
      <c r="I1900" s="18" t="str">
        <f aca="false">IF(B1900="","",IF(SUMPRODUCT(MAX((A$1:A1899=A1900)*(B$1:B1899=B1900)*ROW(A$1:A1899)))=0,C1900&amp;"",IF(C1900="",INDEX(I$1:I1899,SUMPRODUCT(MAX((A$1:A1899=A1900)*(B$1:B1899=B1900)*ROW(A$1:A1899)))),IF(INDEX(I$1:I1899,SUMPRODUCT(MAX((A$1:A1899=A1900)*(B$1:B1899=B1900)*ROW(A$1:A1899))))="",C1900&amp;"",INDEX(I$1:I1899,SUMPRODUCT(MAX((A$1:A1899=A1900)*(B$1:B1899=B1900)*ROW(A$1:A1899))))&amp;"; "&amp;C1900))))</f>
        <v/>
      </c>
      <c r="J1900" s="18" t="str">
        <f aca="false">IF(A1900="","",A1900&amp;"|"&amp;COUNTIF(A$2:A1900,A1900))</f>
        <v/>
      </c>
      <c r="K1900" s="18" t="n">
        <f aca="false">IF(OR(A1900="",B1900=""),0,IF(COUNTIFS(A$2:A1900,A1900,B$2:B1900,B1900)=1,1,0))</f>
        <v>0</v>
      </c>
    </row>
    <row r="1901" customFormat="false" ht="15" hidden="false" customHeight="false" outlineLevel="0" collapsed="false">
      <c r="A1901" s="15"/>
      <c r="B1901" s="15"/>
      <c r="C1901" s="15"/>
      <c r="D1901" s="15"/>
      <c r="F1901" s="18" t="str">
        <f aca="false">IF(B1901="","",IFERROR(INDEX(Materials!$B$2:$B$301,MATCH(B1901,Materials!$A$2:$A$301,0)),""))</f>
        <v/>
      </c>
      <c r="G1901" s="18" t="str">
        <f aca="true">IF(AND(A1901="",B1901=""),"",IF(A1901="","Missing product",IF(B1901="","Missing material",IF(COUNTIF(ProductList,A1901)=0,"Product not in Products list",IF(COUNTIF(MaterialList,B1901)=0,"Material not in Materials list","OK")))))</f>
        <v/>
      </c>
      <c r="H1901" s="18" t="str">
        <f aca="false">IF(F1901="Active",A1901&amp;"|"&amp;COUNTIFS(A$2:A1901,A1901,F$2:F1901,"Active"),"")</f>
        <v/>
      </c>
      <c r="I1901" s="18" t="str">
        <f aca="false">IF(B1901="","",IF(SUMPRODUCT(MAX((A$1:A1900=A1901)*(B$1:B1900=B1901)*ROW(A$1:A1900)))=0,C1901&amp;"",IF(C1901="",INDEX(I$1:I1900,SUMPRODUCT(MAX((A$1:A1900=A1901)*(B$1:B1900=B1901)*ROW(A$1:A1900)))),IF(INDEX(I$1:I1900,SUMPRODUCT(MAX((A$1:A1900=A1901)*(B$1:B1900=B1901)*ROW(A$1:A1900))))="",C1901&amp;"",INDEX(I$1:I1900,SUMPRODUCT(MAX((A$1:A1900=A1901)*(B$1:B1900=B1901)*ROW(A$1:A1900))))&amp;"; "&amp;C1901))))</f>
        <v/>
      </c>
      <c r="J1901" s="18" t="str">
        <f aca="false">IF(A1901="","",A1901&amp;"|"&amp;COUNTIF(A$2:A1901,A1901))</f>
        <v/>
      </c>
      <c r="K1901" s="18" t="n">
        <f aca="false">IF(OR(A1901="",B1901=""),0,IF(COUNTIFS(A$2:A1901,A1901,B$2:B1901,B1901)=1,1,0))</f>
        <v>0</v>
      </c>
    </row>
    <row r="1902" customFormat="false" ht="15" hidden="false" customHeight="false" outlineLevel="0" collapsed="false">
      <c r="A1902" s="15"/>
      <c r="B1902" s="15"/>
      <c r="C1902" s="15"/>
      <c r="D1902" s="15"/>
      <c r="F1902" s="18" t="str">
        <f aca="false">IF(B1902="","",IFERROR(INDEX(Materials!$B$2:$B$301,MATCH(B1902,Materials!$A$2:$A$301,0)),""))</f>
        <v/>
      </c>
      <c r="G1902" s="18" t="str">
        <f aca="true">IF(AND(A1902="",B1902=""),"",IF(A1902="","Missing product",IF(B1902="","Missing material",IF(COUNTIF(ProductList,A1902)=0,"Product not in Products list",IF(COUNTIF(MaterialList,B1902)=0,"Material not in Materials list","OK")))))</f>
        <v/>
      </c>
      <c r="H1902" s="18" t="str">
        <f aca="false">IF(F1902="Active",A1902&amp;"|"&amp;COUNTIFS(A$2:A1902,A1902,F$2:F1902,"Active"),"")</f>
        <v/>
      </c>
      <c r="I1902" s="18" t="str">
        <f aca="false">IF(B1902="","",IF(SUMPRODUCT(MAX((A$1:A1901=A1902)*(B$1:B1901=B1902)*ROW(A$1:A1901)))=0,C1902&amp;"",IF(C1902="",INDEX(I$1:I1901,SUMPRODUCT(MAX((A$1:A1901=A1902)*(B$1:B1901=B1902)*ROW(A$1:A1901)))),IF(INDEX(I$1:I1901,SUMPRODUCT(MAX((A$1:A1901=A1902)*(B$1:B1901=B1902)*ROW(A$1:A1901))))="",C1902&amp;"",INDEX(I$1:I1901,SUMPRODUCT(MAX((A$1:A1901=A1902)*(B$1:B1901=B1902)*ROW(A$1:A1901))))&amp;"; "&amp;C1902))))</f>
        <v/>
      </c>
      <c r="J1902" s="18" t="str">
        <f aca="false">IF(A1902="","",A1902&amp;"|"&amp;COUNTIF(A$2:A1902,A1902))</f>
        <v/>
      </c>
      <c r="K1902" s="18" t="n">
        <f aca="false">IF(OR(A1902="",B1902=""),0,IF(COUNTIFS(A$2:A1902,A1902,B$2:B1902,B1902)=1,1,0))</f>
        <v>0</v>
      </c>
    </row>
    <row r="1903" customFormat="false" ht="15" hidden="false" customHeight="false" outlineLevel="0" collapsed="false">
      <c r="A1903" s="15"/>
      <c r="B1903" s="15"/>
      <c r="C1903" s="15"/>
      <c r="D1903" s="15"/>
      <c r="F1903" s="18" t="str">
        <f aca="false">IF(B1903="","",IFERROR(INDEX(Materials!$B$2:$B$301,MATCH(B1903,Materials!$A$2:$A$301,0)),""))</f>
        <v/>
      </c>
      <c r="G1903" s="18" t="str">
        <f aca="true">IF(AND(A1903="",B1903=""),"",IF(A1903="","Missing product",IF(B1903="","Missing material",IF(COUNTIF(ProductList,A1903)=0,"Product not in Products list",IF(COUNTIF(MaterialList,B1903)=0,"Material not in Materials list","OK")))))</f>
        <v/>
      </c>
      <c r="H1903" s="18" t="str">
        <f aca="false">IF(F1903="Active",A1903&amp;"|"&amp;COUNTIFS(A$2:A1903,A1903,F$2:F1903,"Active"),"")</f>
        <v/>
      </c>
      <c r="I1903" s="18" t="str">
        <f aca="false">IF(B1903="","",IF(SUMPRODUCT(MAX((A$1:A1902=A1903)*(B$1:B1902=B1903)*ROW(A$1:A1902)))=0,C1903&amp;"",IF(C1903="",INDEX(I$1:I1902,SUMPRODUCT(MAX((A$1:A1902=A1903)*(B$1:B1902=B1903)*ROW(A$1:A1902)))),IF(INDEX(I$1:I1902,SUMPRODUCT(MAX((A$1:A1902=A1903)*(B$1:B1902=B1903)*ROW(A$1:A1902))))="",C1903&amp;"",INDEX(I$1:I1902,SUMPRODUCT(MAX((A$1:A1902=A1903)*(B$1:B1902=B1903)*ROW(A$1:A1902))))&amp;"; "&amp;C1903))))</f>
        <v/>
      </c>
      <c r="J1903" s="18" t="str">
        <f aca="false">IF(A1903="","",A1903&amp;"|"&amp;COUNTIF(A$2:A1903,A1903))</f>
        <v/>
      </c>
      <c r="K1903" s="18" t="n">
        <f aca="false">IF(OR(A1903="",B1903=""),0,IF(COUNTIFS(A$2:A1903,A1903,B$2:B1903,B1903)=1,1,0))</f>
        <v>0</v>
      </c>
    </row>
    <row r="1904" customFormat="false" ht="15" hidden="false" customHeight="false" outlineLevel="0" collapsed="false">
      <c r="A1904" s="15"/>
      <c r="B1904" s="15"/>
      <c r="C1904" s="15"/>
      <c r="D1904" s="15"/>
      <c r="F1904" s="18" t="str">
        <f aca="false">IF(B1904="","",IFERROR(INDEX(Materials!$B$2:$B$301,MATCH(B1904,Materials!$A$2:$A$301,0)),""))</f>
        <v/>
      </c>
      <c r="G1904" s="18" t="str">
        <f aca="true">IF(AND(A1904="",B1904=""),"",IF(A1904="","Missing product",IF(B1904="","Missing material",IF(COUNTIF(ProductList,A1904)=0,"Product not in Products list",IF(COUNTIF(MaterialList,B1904)=0,"Material not in Materials list","OK")))))</f>
        <v/>
      </c>
      <c r="H1904" s="18" t="str">
        <f aca="false">IF(F1904="Active",A1904&amp;"|"&amp;COUNTIFS(A$2:A1904,A1904,F$2:F1904,"Active"),"")</f>
        <v/>
      </c>
      <c r="I1904" s="18" t="str">
        <f aca="false">IF(B1904="","",IF(SUMPRODUCT(MAX((A$1:A1903=A1904)*(B$1:B1903=B1904)*ROW(A$1:A1903)))=0,C1904&amp;"",IF(C1904="",INDEX(I$1:I1903,SUMPRODUCT(MAX((A$1:A1903=A1904)*(B$1:B1903=B1904)*ROW(A$1:A1903)))),IF(INDEX(I$1:I1903,SUMPRODUCT(MAX((A$1:A1903=A1904)*(B$1:B1903=B1904)*ROW(A$1:A1903))))="",C1904&amp;"",INDEX(I$1:I1903,SUMPRODUCT(MAX((A$1:A1903=A1904)*(B$1:B1903=B1904)*ROW(A$1:A1903))))&amp;"; "&amp;C1904))))</f>
        <v/>
      </c>
      <c r="J1904" s="18" t="str">
        <f aca="false">IF(A1904="","",A1904&amp;"|"&amp;COUNTIF(A$2:A1904,A1904))</f>
        <v/>
      </c>
      <c r="K1904" s="18" t="n">
        <f aca="false">IF(OR(A1904="",B1904=""),0,IF(COUNTIFS(A$2:A1904,A1904,B$2:B1904,B1904)=1,1,0))</f>
        <v>0</v>
      </c>
    </row>
    <row r="1905" customFormat="false" ht="15" hidden="false" customHeight="false" outlineLevel="0" collapsed="false">
      <c r="A1905" s="15"/>
      <c r="B1905" s="15"/>
      <c r="C1905" s="15"/>
      <c r="D1905" s="15"/>
      <c r="F1905" s="18" t="str">
        <f aca="false">IF(B1905="","",IFERROR(INDEX(Materials!$B$2:$B$301,MATCH(B1905,Materials!$A$2:$A$301,0)),""))</f>
        <v/>
      </c>
      <c r="G1905" s="18" t="str">
        <f aca="true">IF(AND(A1905="",B1905=""),"",IF(A1905="","Missing product",IF(B1905="","Missing material",IF(COUNTIF(ProductList,A1905)=0,"Product not in Products list",IF(COUNTIF(MaterialList,B1905)=0,"Material not in Materials list","OK")))))</f>
        <v/>
      </c>
      <c r="H1905" s="18" t="str">
        <f aca="false">IF(F1905="Active",A1905&amp;"|"&amp;COUNTIFS(A$2:A1905,A1905,F$2:F1905,"Active"),"")</f>
        <v/>
      </c>
      <c r="I1905" s="18" t="str">
        <f aca="false">IF(B1905="","",IF(SUMPRODUCT(MAX((A$1:A1904=A1905)*(B$1:B1904=B1905)*ROW(A$1:A1904)))=0,C1905&amp;"",IF(C1905="",INDEX(I$1:I1904,SUMPRODUCT(MAX((A$1:A1904=A1905)*(B$1:B1904=B1905)*ROW(A$1:A1904)))),IF(INDEX(I$1:I1904,SUMPRODUCT(MAX((A$1:A1904=A1905)*(B$1:B1904=B1905)*ROW(A$1:A1904))))="",C1905&amp;"",INDEX(I$1:I1904,SUMPRODUCT(MAX((A$1:A1904=A1905)*(B$1:B1904=B1905)*ROW(A$1:A1904))))&amp;"; "&amp;C1905))))</f>
        <v/>
      </c>
      <c r="J1905" s="18" t="str">
        <f aca="false">IF(A1905="","",A1905&amp;"|"&amp;COUNTIF(A$2:A1905,A1905))</f>
        <v/>
      </c>
      <c r="K1905" s="18" t="n">
        <f aca="false">IF(OR(A1905="",B1905=""),0,IF(COUNTIFS(A$2:A1905,A1905,B$2:B1905,B1905)=1,1,0))</f>
        <v>0</v>
      </c>
    </row>
    <row r="1906" customFormat="false" ht="15" hidden="false" customHeight="false" outlineLevel="0" collapsed="false">
      <c r="A1906" s="15"/>
      <c r="B1906" s="15"/>
      <c r="C1906" s="15"/>
      <c r="D1906" s="15"/>
      <c r="F1906" s="18" t="str">
        <f aca="false">IF(B1906="","",IFERROR(INDEX(Materials!$B$2:$B$301,MATCH(B1906,Materials!$A$2:$A$301,0)),""))</f>
        <v/>
      </c>
      <c r="G1906" s="18" t="str">
        <f aca="true">IF(AND(A1906="",B1906=""),"",IF(A1906="","Missing product",IF(B1906="","Missing material",IF(COUNTIF(ProductList,A1906)=0,"Product not in Products list",IF(COUNTIF(MaterialList,B1906)=0,"Material not in Materials list","OK")))))</f>
        <v/>
      </c>
      <c r="H1906" s="18" t="str">
        <f aca="false">IF(F1906="Active",A1906&amp;"|"&amp;COUNTIFS(A$2:A1906,A1906,F$2:F1906,"Active"),"")</f>
        <v/>
      </c>
      <c r="I1906" s="18" t="str">
        <f aca="false">IF(B1906="","",IF(SUMPRODUCT(MAX((A$1:A1905=A1906)*(B$1:B1905=B1906)*ROW(A$1:A1905)))=0,C1906&amp;"",IF(C1906="",INDEX(I$1:I1905,SUMPRODUCT(MAX((A$1:A1905=A1906)*(B$1:B1905=B1906)*ROW(A$1:A1905)))),IF(INDEX(I$1:I1905,SUMPRODUCT(MAX((A$1:A1905=A1906)*(B$1:B1905=B1906)*ROW(A$1:A1905))))="",C1906&amp;"",INDEX(I$1:I1905,SUMPRODUCT(MAX((A$1:A1905=A1906)*(B$1:B1905=B1906)*ROW(A$1:A1905))))&amp;"; "&amp;C1906))))</f>
        <v/>
      </c>
      <c r="J1906" s="18" t="str">
        <f aca="false">IF(A1906="","",A1906&amp;"|"&amp;COUNTIF(A$2:A1906,A1906))</f>
        <v/>
      </c>
      <c r="K1906" s="18" t="n">
        <f aca="false">IF(OR(A1906="",B1906=""),0,IF(COUNTIFS(A$2:A1906,A1906,B$2:B1906,B1906)=1,1,0))</f>
        <v>0</v>
      </c>
    </row>
    <row r="1907" customFormat="false" ht="15" hidden="false" customHeight="false" outlineLevel="0" collapsed="false">
      <c r="A1907" s="15"/>
      <c r="B1907" s="15"/>
      <c r="C1907" s="15"/>
      <c r="D1907" s="15"/>
      <c r="F1907" s="18" t="str">
        <f aca="false">IF(B1907="","",IFERROR(INDEX(Materials!$B$2:$B$301,MATCH(B1907,Materials!$A$2:$A$301,0)),""))</f>
        <v/>
      </c>
      <c r="G1907" s="18" t="str">
        <f aca="true">IF(AND(A1907="",B1907=""),"",IF(A1907="","Missing product",IF(B1907="","Missing material",IF(COUNTIF(ProductList,A1907)=0,"Product not in Products list",IF(COUNTIF(MaterialList,B1907)=0,"Material not in Materials list","OK")))))</f>
        <v/>
      </c>
      <c r="H1907" s="18" t="str">
        <f aca="false">IF(F1907="Active",A1907&amp;"|"&amp;COUNTIFS(A$2:A1907,A1907,F$2:F1907,"Active"),"")</f>
        <v/>
      </c>
      <c r="I1907" s="18" t="str">
        <f aca="false">IF(B1907="","",IF(SUMPRODUCT(MAX((A$1:A1906=A1907)*(B$1:B1906=B1907)*ROW(A$1:A1906)))=0,C1907&amp;"",IF(C1907="",INDEX(I$1:I1906,SUMPRODUCT(MAX((A$1:A1906=A1907)*(B$1:B1906=B1907)*ROW(A$1:A1906)))),IF(INDEX(I$1:I1906,SUMPRODUCT(MAX((A$1:A1906=A1907)*(B$1:B1906=B1907)*ROW(A$1:A1906))))="",C1907&amp;"",INDEX(I$1:I1906,SUMPRODUCT(MAX((A$1:A1906=A1907)*(B$1:B1906=B1907)*ROW(A$1:A1906))))&amp;"; "&amp;C1907))))</f>
        <v/>
      </c>
      <c r="J1907" s="18" t="str">
        <f aca="false">IF(A1907="","",A1907&amp;"|"&amp;COUNTIF(A$2:A1907,A1907))</f>
        <v/>
      </c>
      <c r="K1907" s="18" t="n">
        <f aca="false">IF(OR(A1907="",B1907=""),0,IF(COUNTIFS(A$2:A1907,A1907,B$2:B1907,B1907)=1,1,0))</f>
        <v>0</v>
      </c>
    </row>
    <row r="1908" customFormat="false" ht="15" hidden="false" customHeight="false" outlineLevel="0" collapsed="false">
      <c r="A1908" s="15"/>
      <c r="B1908" s="15"/>
      <c r="C1908" s="15"/>
      <c r="D1908" s="15"/>
      <c r="F1908" s="18" t="str">
        <f aca="false">IF(B1908="","",IFERROR(INDEX(Materials!$B$2:$B$301,MATCH(B1908,Materials!$A$2:$A$301,0)),""))</f>
        <v/>
      </c>
      <c r="G1908" s="18" t="str">
        <f aca="true">IF(AND(A1908="",B1908=""),"",IF(A1908="","Missing product",IF(B1908="","Missing material",IF(COUNTIF(ProductList,A1908)=0,"Product not in Products list",IF(COUNTIF(MaterialList,B1908)=0,"Material not in Materials list","OK")))))</f>
        <v/>
      </c>
      <c r="H1908" s="18" t="str">
        <f aca="false">IF(F1908="Active",A1908&amp;"|"&amp;COUNTIFS(A$2:A1908,A1908,F$2:F1908,"Active"),"")</f>
        <v/>
      </c>
      <c r="I1908" s="18" t="str">
        <f aca="false">IF(B1908="","",IF(SUMPRODUCT(MAX((A$1:A1907=A1908)*(B$1:B1907=B1908)*ROW(A$1:A1907)))=0,C1908&amp;"",IF(C1908="",INDEX(I$1:I1907,SUMPRODUCT(MAX((A$1:A1907=A1908)*(B$1:B1907=B1908)*ROW(A$1:A1907)))),IF(INDEX(I$1:I1907,SUMPRODUCT(MAX((A$1:A1907=A1908)*(B$1:B1907=B1908)*ROW(A$1:A1907))))="",C1908&amp;"",INDEX(I$1:I1907,SUMPRODUCT(MAX((A$1:A1907=A1908)*(B$1:B1907=B1908)*ROW(A$1:A1907))))&amp;"; "&amp;C1908))))</f>
        <v/>
      </c>
      <c r="J1908" s="18" t="str">
        <f aca="false">IF(A1908="","",A1908&amp;"|"&amp;COUNTIF(A$2:A1908,A1908))</f>
        <v/>
      </c>
      <c r="K1908" s="18" t="n">
        <f aca="false">IF(OR(A1908="",B1908=""),0,IF(COUNTIFS(A$2:A1908,A1908,B$2:B1908,B1908)=1,1,0))</f>
        <v>0</v>
      </c>
    </row>
    <row r="1909" customFormat="false" ht="15" hidden="false" customHeight="false" outlineLevel="0" collapsed="false">
      <c r="A1909" s="15"/>
      <c r="B1909" s="15"/>
      <c r="C1909" s="15"/>
      <c r="D1909" s="15"/>
      <c r="F1909" s="18" t="str">
        <f aca="false">IF(B1909="","",IFERROR(INDEX(Materials!$B$2:$B$301,MATCH(B1909,Materials!$A$2:$A$301,0)),""))</f>
        <v/>
      </c>
      <c r="G1909" s="18" t="str">
        <f aca="true">IF(AND(A1909="",B1909=""),"",IF(A1909="","Missing product",IF(B1909="","Missing material",IF(COUNTIF(ProductList,A1909)=0,"Product not in Products list",IF(COUNTIF(MaterialList,B1909)=0,"Material not in Materials list","OK")))))</f>
        <v/>
      </c>
      <c r="H1909" s="18" t="str">
        <f aca="false">IF(F1909="Active",A1909&amp;"|"&amp;COUNTIFS(A$2:A1909,A1909,F$2:F1909,"Active"),"")</f>
        <v/>
      </c>
      <c r="I1909" s="18" t="str">
        <f aca="false">IF(B1909="","",IF(SUMPRODUCT(MAX((A$1:A1908=A1909)*(B$1:B1908=B1909)*ROW(A$1:A1908)))=0,C1909&amp;"",IF(C1909="",INDEX(I$1:I1908,SUMPRODUCT(MAX((A$1:A1908=A1909)*(B$1:B1908=B1909)*ROW(A$1:A1908)))),IF(INDEX(I$1:I1908,SUMPRODUCT(MAX((A$1:A1908=A1909)*(B$1:B1908=B1909)*ROW(A$1:A1908))))="",C1909&amp;"",INDEX(I$1:I1908,SUMPRODUCT(MAX((A$1:A1908=A1909)*(B$1:B1908=B1909)*ROW(A$1:A1908))))&amp;"; "&amp;C1909))))</f>
        <v/>
      </c>
      <c r="J1909" s="18" t="str">
        <f aca="false">IF(A1909="","",A1909&amp;"|"&amp;COUNTIF(A$2:A1909,A1909))</f>
        <v/>
      </c>
      <c r="K1909" s="18" t="n">
        <f aca="false">IF(OR(A1909="",B1909=""),0,IF(COUNTIFS(A$2:A1909,A1909,B$2:B1909,B1909)=1,1,0))</f>
        <v>0</v>
      </c>
    </row>
    <row r="1910" customFormat="false" ht="15" hidden="false" customHeight="false" outlineLevel="0" collapsed="false">
      <c r="A1910" s="15"/>
      <c r="B1910" s="15"/>
      <c r="C1910" s="15"/>
      <c r="D1910" s="15"/>
      <c r="F1910" s="18" t="str">
        <f aca="false">IF(B1910="","",IFERROR(INDEX(Materials!$B$2:$B$301,MATCH(B1910,Materials!$A$2:$A$301,0)),""))</f>
        <v/>
      </c>
      <c r="G1910" s="18" t="str">
        <f aca="true">IF(AND(A1910="",B1910=""),"",IF(A1910="","Missing product",IF(B1910="","Missing material",IF(COUNTIF(ProductList,A1910)=0,"Product not in Products list",IF(COUNTIF(MaterialList,B1910)=0,"Material not in Materials list","OK")))))</f>
        <v/>
      </c>
      <c r="H1910" s="18" t="str">
        <f aca="false">IF(F1910="Active",A1910&amp;"|"&amp;COUNTIFS(A$2:A1910,A1910,F$2:F1910,"Active"),"")</f>
        <v/>
      </c>
      <c r="I1910" s="18" t="str">
        <f aca="false">IF(B1910="","",IF(SUMPRODUCT(MAX((A$1:A1909=A1910)*(B$1:B1909=B1910)*ROW(A$1:A1909)))=0,C1910&amp;"",IF(C1910="",INDEX(I$1:I1909,SUMPRODUCT(MAX((A$1:A1909=A1910)*(B$1:B1909=B1910)*ROW(A$1:A1909)))),IF(INDEX(I$1:I1909,SUMPRODUCT(MAX((A$1:A1909=A1910)*(B$1:B1909=B1910)*ROW(A$1:A1909))))="",C1910&amp;"",INDEX(I$1:I1909,SUMPRODUCT(MAX((A$1:A1909=A1910)*(B$1:B1909=B1910)*ROW(A$1:A1909))))&amp;"; "&amp;C1910))))</f>
        <v/>
      </c>
      <c r="J1910" s="18" t="str">
        <f aca="false">IF(A1910="","",A1910&amp;"|"&amp;COUNTIF(A$2:A1910,A1910))</f>
        <v/>
      </c>
      <c r="K1910" s="18" t="n">
        <f aca="false">IF(OR(A1910="",B1910=""),0,IF(COUNTIFS(A$2:A1910,A1910,B$2:B1910,B1910)=1,1,0))</f>
        <v>0</v>
      </c>
    </row>
    <row r="1911" customFormat="false" ht="15" hidden="false" customHeight="false" outlineLevel="0" collapsed="false">
      <c r="A1911" s="15"/>
      <c r="B1911" s="15"/>
      <c r="C1911" s="15"/>
      <c r="D1911" s="15"/>
      <c r="F1911" s="18" t="str">
        <f aca="false">IF(B1911="","",IFERROR(INDEX(Materials!$B$2:$B$301,MATCH(B1911,Materials!$A$2:$A$301,0)),""))</f>
        <v/>
      </c>
      <c r="G1911" s="18" t="str">
        <f aca="true">IF(AND(A1911="",B1911=""),"",IF(A1911="","Missing product",IF(B1911="","Missing material",IF(COUNTIF(ProductList,A1911)=0,"Product not in Products list",IF(COUNTIF(MaterialList,B1911)=0,"Material not in Materials list","OK")))))</f>
        <v/>
      </c>
      <c r="H1911" s="18" t="str">
        <f aca="false">IF(F1911="Active",A1911&amp;"|"&amp;COUNTIFS(A$2:A1911,A1911,F$2:F1911,"Active"),"")</f>
        <v/>
      </c>
      <c r="I1911" s="18" t="str">
        <f aca="false">IF(B1911="","",IF(SUMPRODUCT(MAX((A$1:A1910=A1911)*(B$1:B1910=B1911)*ROW(A$1:A1910)))=0,C1911&amp;"",IF(C1911="",INDEX(I$1:I1910,SUMPRODUCT(MAX((A$1:A1910=A1911)*(B$1:B1910=B1911)*ROW(A$1:A1910)))),IF(INDEX(I$1:I1910,SUMPRODUCT(MAX((A$1:A1910=A1911)*(B$1:B1910=B1911)*ROW(A$1:A1910))))="",C1911&amp;"",INDEX(I$1:I1910,SUMPRODUCT(MAX((A$1:A1910=A1911)*(B$1:B1910=B1911)*ROW(A$1:A1910))))&amp;"; "&amp;C1911))))</f>
        <v/>
      </c>
      <c r="J1911" s="18" t="str">
        <f aca="false">IF(A1911="","",A1911&amp;"|"&amp;COUNTIF(A$2:A1911,A1911))</f>
        <v/>
      </c>
      <c r="K1911" s="18" t="n">
        <f aca="false">IF(OR(A1911="",B1911=""),0,IF(COUNTIFS(A$2:A1911,A1911,B$2:B1911,B1911)=1,1,0))</f>
        <v>0</v>
      </c>
    </row>
    <row r="1912" customFormat="false" ht="15" hidden="false" customHeight="false" outlineLevel="0" collapsed="false">
      <c r="A1912" s="15"/>
      <c r="B1912" s="15"/>
      <c r="C1912" s="15"/>
      <c r="D1912" s="15"/>
      <c r="F1912" s="18" t="str">
        <f aca="false">IF(B1912="","",IFERROR(INDEX(Materials!$B$2:$B$301,MATCH(B1912,Materials!$A$2:$A$301,0)),""))</f>
        <v/>
      </c>
      <c r="G1912" s="18" t="str">
        <f aca="true">IF(AND(A1912="",B1912=""),"",IF(A1912="","Missing product",IF(B1912="","Missing material",IF(COUNTIF(ProductList,A1912)=0,"Product not in Products list",IF(COUNTIF(MaterialList,B1912)=0,"Material not in Materials list","OK")))))</f>
        <v/>
      </c>
      <c r="H1912" s="18" t="str">
        <f aca="false">IF(F1912="Active",A1912&amp;"|"&amp;COUNTIFS(A$2:A1912,A1912,F$2:F1912,"Active"),"")</f>
        <v/>
      </c>
      <c r="I1912" s="18" t="str">
        <f aca="false">IF(B1912="","",IF(SUMPRODUCT(MAX((A$1:A1911=A1912)*(B$1:B1911=B1912)*ROW(A$1:A1911)))=0,C1912&amp;"",IF(C1912="",INDEX(I$1:I1911,SUMPRODUCT(MAX((A$1:A1911=A1912)*(B$1:B1911=B1912)*ROW(A$1:A1911)))),IF(INDEX(I$1:I1911,SUMPRODUCT(MAX((A$1:A1911=A1912)*(B$1:B1911=B1912)*ROW(A$1:A1911))))="",C1912&amp;"",INDEX(I$1:I1911,SUMPRODUCT(MAX((A$1:A1911=A1912)*(B$1:B1911=B1912)*ROW(A$1:A1911))))&amp;"; "&amp;C1912))))</f>
        <v/>
      </c>
      <c r="J1912" s="18" t="str">
        <f aca="false">IF(A1912="","",A1912&amp;"|"&amp;COUNTIF(A$2:A1912,A1912))</f>
        <v/>
      </c>
      <c r="K1912" s="18" t="n">
        <f aca="false">IF(OR(A1912="",B1912=""),0,IF(COUNTIFS(A$2:A1912,A1912,B$2:B1912,B1912)=1,1,0))</f>
        <v>0</v>
      </c>
    </row>
    <row r="1913" customFormat="false" ht="15" hidden="false" customHeight="false" outlineLevel="0" collapsed="false">
      <c r="A1913" s="15"/>
      <c r="B1913" s="15"/>
      <c r="C1913" s="15"/>
      <c r="D1913" s="15"/>
      <c r="F1913" s="18" t="str">
        <f aca="false">IF(B1913="","",IFERROR(INDEX(Materials!$B$2:$B$301,MATCH(B1913,Materials!$A$2:$A$301,0)),""))</f>
        <v/>
      </c>
      <c r="G1913" s="18" t="str">
        <f aca="true">IF(AND(A1913="",B1913=""),"",IF(A1913="","Missing product",IF(B1913="","Missing material",IF(COUNTIF(ProductList,A1913)=0,"Product not in Products list",IF(COUNTIF(MaterialList,B1913)=0,"Material not in Materials list","OK")))))</f>
        <v/>
      </c>
      <c r="H1913" s="18" t="str">
        <f aca="false">IF(F1913="Active",A1913&amp;"|"&amp;COUNTIFS(A$2:A1913,A1913,F$2:F1913,"Active"),"")</f>
        <v/>
      </c>
      <c r="I1913" s="18" t="str">
        <f aca="false">IF(B1913="","",IF(SUMPRODUCT(MAX((A$1:A1912=A1913)*(B$1:B1912=B1913)*ROW(A$1:A1912)))=0,C1913&amp;"",IF(C1913="",INDEX(I$1:I1912,SUMPRODUCT(MAX((A$1:A1912=A1913)*(B$1:B1912=B1913)*ROW(A$1:A1912)))),IF(INDEX(I$1:I1912,SUMPRODUCT(MAX((A$1:A1912=A1913)*(B$1:B1912=B1913)*ROW(A$1:A1912))))="",C1913&amp;"",INDEX(I$1:I1912,SUMPRODUCT(MAX((A$1:A1912=A1913)*(B$1:B1912=B1913)*ROW(A$1:A1912))))&amp;"; "&amp;C1913))))</f>
        <v/>
      </c>
      <c r="J1913" s="18" t="str">
        <f aca="false">IF(A1913="","",A1913&amp;"|"&amp;COUNTIF(A$2:A1913,A1913))</f>
        <v/>
      </c>
      <c r="K1913" s="18" t="n">
        <f aca="false">IF(OR(A1913="",B1913=""),0,IF(COUNTIFS(A$2:A1913,A1913,B$2:B1913,B1913)=1,1,0))</f>
        <v>0</v>
      </c>
    </row>
    <row r="1914" customFormat="false" ht="15" hidden="false" customHeight="false" outlineLevel="0" collapsed="false">
      <c r="A1914" s="15"/>
      <c r="B1914" s="15"/>
      <c r="C1914" s="15"/>
      <c r="D1914" s="15"/>
      <c r="F1914" s="18" t="str">
        <f aca="false">IF(B1914="","",IFERROR(INDEX(Materials!$B$2:$B$301,MATCH(B1914,Materials!$A$2:$A$301,0)),""))</f>
        <v/>
      </c>
      <c r="G1914" s="18" t="str">
        <f aca="true">IF(AND(A1914="",B1914=""),"",IF(A1914="","Missing product",IF(B1914="","Missing material",IF(COUNTIF(ProductList,A1914)=0,"Product not in Products list",IF(COUNTIF(MaterialList,B1914)=0,"Material not in Materials list","OK")))))</f>
        <v/>
      </c>
      <c r="H1914" s="18" t="str">
        <f aca="false">IF(F1914="Active",A1914&amp;"|"&amp;COUNTIFS(A$2:A1914,A1914,F$2:F1914,"Active"),"")</f>
        <v/>
      </c>
      <c r="I1914" s="18" t="str">
        <f aca="false">IF(B1914="","",IF(SUMPRODUCT(MAX((A$1:A1913=A1914)*(B$1:B1913=B1914)*ROW(A$1:A1913)))=0,C1914&amp;"",IF(C1914="",INDEX(I$1:I1913,SUMPRODUCT(MAX((A$1:A1913=A1914)*(B$1:B1913=B1914)*ROW(A$1:A1913)))),IF(INDEX(I$1:I1913,SUMPRODUCT(MAX((A$1:A1913=A1914)*(B$1:B1913=B1914)*ROW(A$1:A1913))))="",C1914&amp;"",INDEX(I$1:I1913,SUMPRODUCT(MAX((A$1:A1913=A1914)*(B$1:B1913=B1914)*ROW(A$1:A1913))))&amp;"; "&amp;C1914))))</f>
        <v/>
      </c>
      <c r="J1914" s="18" t="str">
        <f aca="false">IF(A1914="","",A1914&amp;"|"&amp;COUNTIF(A$2:A1914,A1914))</f>
        <v/>
      </c>
      <c r="K1914" s="18" t="n">
        <f aca="false">IF(OR(A1914="",B1914=""),0,IF(COUNTIFS(A$2:A1914,A1914,B$2:B1914,B1914)=1,1,0))</f>
        <v>0</v>
      </c>
    </row>
    <row r="1915" customFormat="false" ht="15" hidden="false" customHeight="false" outlineLevel="0" collapsed="false">
      <c r="A1915" s="15"/>
      <c r="B1915" s="15"/>
      <c r="C1915" s="15"/>
      <c r="D1915" s="15"/>
      <c r="F1915" s="18" t="str">
        <f aca="false">IF(B1915="","",IFERROR(INDEX(Materials!$B$2:$B$301,MATCH(B1915,Materials!$A$2:$A$301,0)),""))</f>
        <v/>
      </c>
      <c r="G1915" s="18" t="str">
        <f aca="true">IF(AND(A1915="",B1915=""),"",IF(A1915="","Missing product",IF(B1915="","Missing material",IF(COUNTIF(ProductList,A1915)=0,"Product not in Products list",IF(COUNTIF(MaterialList,B1915)=0,"Material not in Materials list","OK")))))</f>
        <v/>
      </c>
      <c r="H1915" s="18" t="str">
        <f aca="false">IF(F1915="Active",A1915&amp;"|"&amp;COUNTIFS(A$2:A1915,A1915,F$2:F1915,"Active"),"")</f>
        <v/>
      </c>
      <c r="I1915" s="18" t="str">
        <f aca="false">IF(B1915="","",IF(SUMPRODUCT(MAX((A$1:A1914=A1915)*(B$1:B1914=B1915)*ROW(A$1:A1914)))=0,C1915&amp;"",IF(C1915="",INDEX(I$1:I1914,SUMPRODUCT(MAX((A$1:A1914=A1915)*(B$1:B1914=B1915)*ROW(A$1:A1914)))),IF(INDEX(I$1:I1914,SUMPRODUCT(MAX((A$1:A1914=A1915)*(B$1:B1914=B1915)*ROW(A$1:A1914))))="",C1915&amp;"",INDEX(I$1:I1914,SUMPRODUCT(MAX((A$1:A1914=A1915)*(B$1:B1914=B1915)*ROW(A$1:A1914))))&amp;"; "&amp;C1915))))</f>
        <v/>
      </c>
      <c r="J1915" s="18" t="str">
        <f aca="false">IF(A1915="","",A1915&amp;"|"&amp;COUNTIF(A$2:A1915,A1915))</f>
        <v/>
      </c>
      <c r="K1915" s="18" t="n">
        <f aca="false">IF(OR(A1915="",B1915=""),0,IF(COUNTIFS(A$2:A1915,A1915,B$2:B1915,B1915)=1,1,0))</f>
        <v>0</v>
      </c>
    </row>
    <row r="1916" customFormat="false" ht="15" hidden="false" customHeight="false" outlineLevel="0" collapsed="false">
      <c r="A1916" s="15"/>
      <c r="B1916" s="15"/>
      <c r="C1916" s="15"/>
      <c r="D1916" s="15"/>
      <c r="F1916" s="18" t="str">
        <f aca="false">IF(B1916="","",IFERROR(INDEX(Materials!$B$2:$B$301,MATCH(B1916,Materials!$A$2:$A$301,0)),""))</f>
        <v/>
      </c>
      <c r="G1916" s="18" t="str">
        <f aca="true">IF(AND(A1916="",B1916=""),"",IF(A1916="","Missing product",IF(B1916="","Missing material",IF(COUNTIF(ProductList,A1916)=0,"Product not in Products list",IF(COUNTIF(MaterialList,B1916)=0,"Material not in Materials list","OK")))))</f>
        <v/>
      </c>
      <c r="H1916" s="18" t="str">
        <f aca="false">IF(F1916="Active",A1916&amp;"|"&amp;COUNTIFS(A$2:A1916,A1916,F$2:F1916,"Active"),"")</f>
        <v/>
      </c>
      <c r="I1916" s="18" t="str">
        <f aca="false">IF(B1916="","",IF(SUMPRODUCT(MAX((A$1:A1915=A1916)*(B$1:B1915=B1916)*ROW(A$1:A1915)))=0,C1916&amp;"",IF(C1916="",INDEX(I$1:I1915,SUMPRODUCT(MAX((A$1:A1915=A1916)*(B$1:B1915=B1916)*ROW(A$1:A1915)))),IF(INDEX(I$1:I1915,SUMPRODUCT(MAX((A$1:A1915=A1916)*(B$1:B1915=B1916)*ROW(A$1:A1915))))="",C1916&amp;"",INDEX(I$1:I1915,SUMPRODUCT(MAX((A$1:A1915=A1916)*(B$1:B1915=B1916)*ROW(A$1:A1915))))&amp;"; "&amp;C1916))))</f>
        <v/>
      </c>
      <c r="J1916" s="18" t="str">
        <f aca="false">IF(A1916="","",A1916&amp;"|"&amp;COUNTIF(A$2:A1916,A1916))</f>
        <v/>
      </c>
      <c r="K1916" s="18" t="n">
        <f aca="false">IF(OR(A1916="",B1916=""),0,IF(COUNTIFS(A$2:A1916,A1916,B$2:B1916,B1916)=1,1,0))</f>
        <v>0</v>
      </c>
    </row>
    <row r="1917" customFormat="false" ht="15" hidden="false" customHeight="false" outlineLevel="0" collapsed="false">
      <c r="A1917" s="15"/>
      <c r="B1917" s="15"/>
      <c r="C1917" s="15"/>
      <c r="D1917" s="15"/>
      <c r="F1917" s="18" t="str">
        <f aca="false">IF(B1917="","",IFERROR(INDEX(Materials!$B$2:$B$301,MATCH(B1917,Materials!$A$2:$A$301,0)),""))</f>
        <v/>
      </c>
      <c r="G1917" s="18" t="str">
        <f aca="true">IF(AND(A1917="",B1917=""),"",IF(A1917="","Missing product",IF(B1917="","Missing material",IF(COUNTIF(ProductList,A1917)=0,"Product not in Products list",IF(COUNTIF(MaterialList,B1917)=0,"Material not in Materials list","OK")))))</f>
        <v/>
      </c>
      <c r="H1917" s="18" t="str">
        <f aca="false">IF(F1917="Active",A1917&amp;"|"&amp;COUNTIFS(A$2:A1917,A1917,F$2:F1917,"Active"),"")</f>
        <v/>
      </c>
      <c r="I1917" s="18" t="str">
        <f aca="false">IF(B1917="","",IF(SUMPRODUCT(MAX((A$1:A1916=A1917)*(B$1:B1916=B1917)*ROW(A$1:A1916)))=0,C1917&amp;"",IF(C1917="",INDEX(I$1:I1916,SUMPRODUCT(MAX((A$1:A1916=A1917)*(B$1:B1916=B1917)*ROW(A$1:A1916)))),IF(INDEX(I$1:I1916,SUMPRODUCT(MAX((A$1:A1916=A1917)*(B$1:B1916=B1917)*ROW(A$1:A1916))))="",C1917&amp;"",INDEX(I$1:I1916,SUMPRODUCT(MAX((A$1:A1916=A1917)*(B$1:B1916=B1917)*ROW(A$1:A1916))))&amp;"; "&amp;C1917))))</f>
        <v/>
      </c>
      <c r="J1917" s="18" t="str">
        <f aca="false">IF(A1917="","",A1917&amp;"|"&amp;COUNTIF(A$2:A1917,A1917))</f>
        <v/>
      </c>
      <c r="K1917" s="18" t="n">
        <f aca="false">IF(OR(A1917="",B1917=""),0,IF(COUNTIFS(A$2:A1917,A1917,B$2:B1917,B1917)=1,1,0))</f>
        <v>0</v>
      </c>
    </row>
    <row r="1918" customFormat="false" ht="15" hidden="false" customHeight="false" outlineLevel="0" collapsed="false">
      <c r="A1918" s="15"/>
      <c r="B1918" s="15"/>
      <c r="C1918" s="15"/>
      <c r="D1918" s="15"/>
      <c r="F1918" s="18" t="str">
        <f aca="false">IF(B1918="","",IFERROR(INDEX(Materials!$B$2:$B$301,MATCH(B1918,Materials!$A$2:$A$301,0)),""))</f>
        <v/>
      </c>
      <c r="G1918" s="18" t="str">
        <f aca="true">IF(AND(A1918="",B1918=""),"",IF(A1918="","Missing product",IF(B1918="","Missing material",IF(COUNTIF(ProductList,A1918)=0,"Product not in Products list",IF(COUNTIF(MaterialList,B1918)=0,"Material not in Materials list","OK")))))</f>
        <v/>
      </c>
      <c r="H1918" s="18" t="str">
        <f aca="false">IF(F1918="Active",A1918&amp;"|"&amp;COUNTIFS(A$2:A1918,A1918,F$2:F1918,"Active"),"")</f>
        <v/>
      </c>
      <c r="I1918" s="18" t="str">
        <f aca="false">IF(B1918="","",IF(SUMPRODUCT(MAX((A$1:A1917=A1918)*(B$1:B1917=B1918)*ROW(A$1:A1917)))=0,C1918&amp;"",IF(C1918="",INDEX(I$1:I1917,SUMPRODUCT(MAX((A$1:A1917=A1918)*(B$1:B1917=B1918)*ROW(A$1:A1917)))),IF(INDEX(I$1:I1917,SUMPRODUCT(MAX((A$1:A1917=A1918)*(B$1:B1917=B1918)*ROW(A$1:A1917))))="",C1918&amp;"",INDEX(I$1:I1917,SUMPRODUCT(MAX((A$1:A1917=A1918)*(B$1:B1917=B1918)*ROW(A$1:A1917))))&amp;"; "&amp;C1918))))</f>
        <v/>
      </c>
      <c r="J1918" s="18" t="str">
        <f aca="false">IF(A1918="","",A1918&amp;"|"&amp;COUNTIF(A$2:A1918,A1918))</f>
        <v/>
      </c>
      <c r="K1918" s="18" t="n">
        <f aca="false">IF(OR(A1918="",B1918=""),0,IF(COUNTIFS(A$2:A1918,A1918,B$2:B1918,B1918)=1,1,0))</f>
        <v>0</v>
      </c>
    </row>
    <row r="1919" customFormat="false" ht="15" hidden="false" customHeight="false" outlineLevel="0" collapsed="false">
      <c r="A1919" s="15"/>
      <c r="B1919" s="15"/>
      <c r="C1919" s="15"/>
      <c r="D1919" s="15"/>
      <c r="F1919" s="18" t="str">
        <f aca="false">IF(B1919="","",IFERROR(INDEX(Materials!$B$2:$B$301,MATCH(B1919,Materials!$A$2:$A$301,0)),""))</f>
        <v/>
      </c>
      <c r="G1919" s="18" t="str">
        <f aca="true">IF(AND(A1919="",B1919=""),"",IF(A1919="","Missing product",IF(B1919="","Missing material",IF(COUNTIF(ProductList,A1919)=0,"Product not in Products list",IF(COUNTIF(MaterialList,B1919)=0,"Material not in Materials list","OK")))))</f>
        <v/>
      </c>
      <c r="H1919" s="18" t="str">
        <f aca="false">IF(F1919="Active",A1919&amp;"|"&amp;COUNTIFS(A$2:A1919,A1919,F$2:F1919,"Active"),"")</f>
        <v/>
      </c>
      <c r="I1919" s="18" t="str">
        <f aca="false">IF(B1919="","",IF(SUMPRODUCT(MAX((A$1:A1918=A1919)*(B$1:B1918=B1919)*ROW(A$1:A1918)))=0,C1919&amp;"",IF(C1919="",INDEX(I$1:I1918,SUMPRODUCT(MAX((A$1:A1918=A1919)*(B$1:B1918=B1919)*ROW(A$1:A1918)))),IF(INDEX(I$1:I1918,SUMPRODUCT(MAX((A$1:A1918=A1919)*(B$1:B1918=B1919)*ROW(A$1:A1918))))="",C1919&amp;"",INDEX(I$1:I1918,SUMPRODUCT(MAX((A$1:A1918=A1919)*(B$1:B1918=B1919)*ROW(A$1:A1918))))&amp;"; "&amp;C1919))))</f>
        <v/>
      </c>
      <c r="J1919" s="18" t="str">
        <f aca="false">IF(A1919="","",A1919&amp;"|"&amp;COUNTIF(A$2:A1919,A1919))</f>
        <v/>
      </c>
      <c r="K1919" s="18" t="n">
        <f aca="false">IF(OR(A1919="",B1919=""),0,IF(COUNTIFS(A$2:A1919,A1919,B$2:B1919,B1919)=1,1,0))</f>
        <v>0</v>
      </c>
    </row>
    <row r="1920" customFormat="false" ht="15" hidden="false" customHeight="false" outlineLevel="0" collapsed="false">
      <c r="A1920" s="15"/>
      <c r="B1920" s="15"/>
      <c r="C1920" s="15"/>
      <c r="D1920" s="15"/>
      <c r="F1920" s="18" t="str">
        <f aca="false">IF(B1920="","",IFERROR(INDEX(Materials!$B$2:$B$301,MATCH(B1920,Materials!$A$2:$A$301,0)),""))</f>
        <v/>
      </c>
      <c r="G1920" s="18" t="str">
        <f aca="true">IF(AND(A1920="",B1920=""),"",IF(A1920="","Missing product",IF(B1920="","Missing material",IF(COUNTIF(ProductList,A1920)=0,"Product not in Products list",IF(COUNTIF(MaterialList,B1920)=0,"Material not in Materials list","OK")))))</f>
        <v/>
      </c>
      <c r="H1920" s="18" t="str">
        <f aca="false">IF(F1920="Active",A1920&amp;"|"&amp;COUNTIFS(A$2:A1920,A1920,F$2:F1920,"Active"),"")</f>
        <v/>
      </c>
      <c r="I1920" s="18" t="str">
        <f aca="false">IF(B1920="","",IF(SUMPRODUCT(MAX((A$1:A1919=A1920)*(B$1:B1919=B1920)*ROW(A$1:A1919)))=0,C1920&amp;"",IF(C1920="",INDEX(I$1:I1919,SUMPRODUCT(MAX((A$1:A1919=A1920)*(B$1:B1919=B1920)*ROW(A$1:A1919)))),IF(INDEX(I$1:I1919,SUMPRODUCT(MAX((A$1:A1919=A1920)*(B$1:B1919=B1920)*ROW(A$1:A1919))))="",C1920&amp;"",INDEX(I$1:I1919,SUMPRODUCT(MAX((A$1:A1919=A1920)*(B$1:B1919=B1920)*ROW(A$1:A1919))))&amp;"; "&amp;C1920))))</f>
        <v/>
      </c>
      <c r="J1920" s="18" t="str">
        <f aca="false">IF(A1920="","",A1920&amp;"|"&amp;COUNTIF(A$2:A1920,A1920))</f>
        <v/>
      </c>
      <c r="K1920" s="18" t="n">
        <f aca="false">IF(OR(A1920="",B1920=""),0,IF(COUNTIFS(A$2:A1920,A1920,B$2:B1920,B1920)=1,1,0))</f>
        <v>0</v>
      </c>
    </row>
    <row r="1921" customFormat="false" ht="15" hidden="false" customHeight="false" outlineLevel="0" collapsed="false">
      <c r="A1921" s="15"/>
      <c r="B1921" s="15"/>
      <c r="C1921" s="15"/>
      <c r="D1921" s="15"/>
      <c r="F1921" s="18" t="str">
        <f aca="false">IF(B1921="","",IFERROR(INDEX(Materials!$B$2:$B$301,MATCH(B1921,Materials!$A$2:$A$301,0)),""))</f>
        <v/>
      </c>
      <c r="G1921" s="18" t="str">
        <f aca="true">IF(AND(A1921="",B1921=""),"",IF(A1921="","Missing product",IF(B1921="","Missing material",IF(COUNTIF(ProductList,A1921)=0,"Product not in Products list",IF(COUNTIF(MaterialList,B1921)=0,"Material not in Materials list","OK")))))</f>
        <v/>
      </c>
      <c r="H1921" s="18" t="str">
        <f aca="false">IF(F1921="Active",A1921&amp;"|"&amp;COUNTIFS(A$2:A1921,A1921,F$2:F1921,"Active"),"")</f>
        <v/>
      </c>
      <c r="I1921" s="18" t="str">
        <f aca="false">IF(B1921="","",IF(SUMPRODUCT(MAX((A$1:A1920=A1921)*(B$1:B1920=B1921)*ROW(A$1:A1920)))=0,C1921&amp;"",IF(C1921="",INDEX(I$1:I1920,SUMPRODUCT(MAX((A$1:A1920=A1921)*(B$1:B1920=B1921)*ROW(A$1:A1920)))),IF(INDEX(I$1:I1920,SUMPRODUCT(MAX((A$1:A1920=A1921)*(B$1:B1920=B1921)*ROW(A$1:A1920))))="",C1921&amp;"",INDEX(I$1:I1920,SUMPRODUCT(MAX((A$1:A1920=A1921)*(B$1:B1920=B1921)*ROW(A$1:A1920))))&amp;"; "&amp;C1921))))</f>
        <v/>
      </c>
      <c r="J1921" s="18" t="str">
        <f aca="false">IF(A1921="","",A1921&amp;"|"&amp;COUNTIF(A$2:A1921,A1921))</f>
        <v/>
      </c>
      <c r="K1921" s="18" t="n">
        <f aca="false">IF(OR(A1921="",B1921=""),0,IF(COUNTIFS(A$2:A1921,A1921,B$2:B1921,B1921)=1,1,0))</f>
        <v>0</v>
      </c>
    </row>
    <row r="1922" customFormat="false" ht="15" hidden="false" customHeight="false" outlineLevel="0" collapsed="false">
      <c r="A1922" s="15"/>
      <c r="B1922" s="15"/>
      <c r="C1922" s="15"/>
      <c r="D1922" s="15"/>
      <c r="F1922" s="18" t="str">
        <f aca="false">IF(B1922="","",IFERROR(INDEX(Materials!$B$2:$B$301,MATCH(B1922,Materials!$A$2:$A$301,0)),""))</f>
        <v/>
      </c>
      <c r="G1922" s="18" t="str">
        <f aca="true">IF(AND(A1922="",B1922=""),"",IF(A1922="","Missing product",IF(B1922="","Missing material",IF(COUNTIF(ProductList,A1922)=0,"Product not in Products list",IF(COUNTIF(MaterialList,B1922)=0,"Material not in Materials list","OK")))))</f>
        <v/>
      </c>
      <c r="H1922" s="18" t="str">
        <f aca="false">IF(F1922="Active",A1922&amp;"|"&amp;COUNTIFS(A$2:A1922,A1922,F$2:F1922,"Active"),"")</f>
        <v/>
      </c>
      <c r="I1922" s="18" t="str">
        <f aca="false">IF(B1922="","",IF(SUMPRODUCT(MAX((A$1:A1921=A1922)*(B$1:B1921=B1922)*ROW(A$1:A1921)))=0,C1922&amp;"",IF(C1922="",INDEX(I$1:I1921,SUMPRODUCT(MAX((A$1:A1921=A1922)*(B$1:B1921=B1922)*ROW(A$1:A1921)))),IF(INDEX(I$1:I1921,SUMPRODUCT(MAX((A$1:A1921=A1922)*(B$1:B1921=B1922)*ROW(A$1:A1921))))="",C1922&amp;"",INDEX(I$1:I1921,SUMPRODUCT(MAX((A$1:A1921=A1922)*(B$1:B1921=B1922)*ROW(A$1:A1921))))&amp;"; "&amp;C1922))))</f>
        <v/>
      </c>
      <c r="J1922" s="18" t="str">
        <f aca="false">IF(A1922="","",A1922&amp;"|"&amp;COUNTIF(A$2:A1922,A1922))</f>
        <v/>
      </c>
      <c r="K1922" s="18" t="n">
        <f aca="false">IF(OR(A1922="",B1922=""),0,IF(COUNTIFS(A$2:A1922,A1922,B$2:B1922,B1922)=1,1,0))</f>
        <v>0</v>
      </c>
    </row>
    <row r="1923" customFormat="false" ht="15" hidden="false" customHeight="false" outlineLevel="0" collapsed="false">
      <c r="A1923" s="15"/>
      <c r="B1923" s="15"/>
      <c r="C1923" s="15"/>
      <c r="D1923" s="15"/>
      <c r="F1923" s="18" t="str">
        <f aca="false">IF(B1923="","",IFERROR(INDEX(Materials!$B$2:$B$301,MATCH(B1923,Materials!$A$2:$A$301,0)),""))</f>
        <v/>
      </c>
      <c r="G1923" s="18" t="str">
        <f aca="true">IF(AND(A1923="",B1923=""),"",IF(A1923="","Missing product",IF(B1923="","Missing material",IF(COUNTIF(ProductList,A1923)=0,"Product not in Products list",IF(COUNTIF(MaterialList,B1923)=0,"Material not in Materials list","OK")))))</f>
        <v/>
      </c>
      <c r="H1923" s="18" t="str">
        <f aca="false">IF(F1923="Active",A1923&amp;"|"&amp;COUNTIFS(A$2:A1923,A1923,F$2:F1923,"Active"),"")</f>
        <v/>
      </c>
      <c r="I1923" s="18" t="str">
        <f aca="false">IF(B1923="","",IF(SUMPRODUCT(MAX((A$1:A1922=A1923)*(B$1:B1922=B1923)*ROW(A$1:A1922)))=0,C1923&amp;"",IF(C1923="",INDEX(I$1:I1922,SUMPRODUCT(MAX((A$1:A1922=A1923)*(B$1:B1922=B1923)*ROW(A$1:A1922)))),IF(INDEX(I$1:I1922,SUMPRODUCT(MAX((A$1:A1922=A1923)*(B$1:B1922=B1923)*ROW(A$1:A1922))))="",C1923&amp;"",INDEX(I$1:I1922,SUMPRODUCT(MAX((A$1:A1922=A1923)*(B$1:B1922=B1923)*ROW(A$1:A1922))))&amp;"; "&amp;C1923))))</f>
        <v/>
      </c>
      <c r="J1923" s="18" t="str">
        <f aca="false">IF(A1923="","",A1923&amp;"|"&amp;COUNTIF(A$2:A1923,A1923))</f>
        <v/>
      </c>
      <c r="K1923" s="18" t="n">
        <f aca="false">IF(OR(A1923="",B1923=""),0,IF(COUNTIFS(A$2:A1923,A1923,B$2:B1923,B1923)=1,1,0))</f>
        <v>0</v>
      </c>
    </row>
    <row r="1924" customFormat="false" ht="15" hidden="false" customHeight="false" outlineLevel="0" collapsed="false">
      <c r="A1924" s="15"/>
      <c r="B1924" s="15"/>
      <c r="C1924" s="15"/>
      <c r="D1924" s="15"/>
      <c r="F1924" s="18" t="str">
        <f aca="false">IF(B1924="","",IFERROR(INDEX(Materials!$B$2:$B$301,MATCH(B1924,Materials!$A$2:$A$301,0)),""))</f>
        <v/>
      </c>
      <c r="G1924" s="18" t="str">
        <f aca="true">IF(AND(A1924="",B1924=""),"",IF(A1924="","Missing product",IF(B1924="","Missing material",IF(COUNTIF(ProductList,A1924)=0,"Product not in Products list",IF(COUNTIF(MaterialList,B1924)=0,"Material not in Materials list","OK")))))</f>
        <v/>
      </c>
      <c r="H1924" s="18" t="str">
        <f aca="false">IF(F1924="Active",A1924&amp;"|"&amp;COUNTIFS(A$2:A1924,A1924,F$2:F1924,"Active"),"")</f>
        <v/>
      </c>
      <c r="I1924" s="18" t="str">
        <f aca="false">IF(B1924="","",IF(SUMPRODUCT(MAX((A$1:A1923=A1924)*(B$1:B1923=B1924)*ROW(A$1:A1923)))=0,C1924&amp;"",IF(C1924="",INDEX(I$1:I1923,SUMPRODUCT(MAX((A$1:A1923=A1924)*(B$1:B1923=B1924)*ROW(A$1:A1923)))),IF(INDEX(I$1:I1923,SUMPRODUCT(MAX((A$1:A1923=A1924)*(B$1:B1923=B1924)*ROW(A$1:A1923))))="",C1924&amp;"",INDEX(I$1:I1923,SUMPRODUCT(MAX((A$1:A1923=A1924)*(B$1:B1923=B1924)*ROW(A$1:A1923))))&amp;"; "&amp;C1924))))</f>
        <v/>
      </c>
      <c r="J1924" s="18" t="str">
        <f aca="false">IF(A1924="","",A1924&amp;"|"&amp;COUNTIF(A$2:A1924,A1924))</f>
        <v/>
      </c>
      <c r="K1924" s="18" t="n">
        <f aca="false">IF(OR(A1924="",B1924=""),0,IF(COUNTIFS(A$2:A1924,A1924,B$2:B1924,B1924)=1,1,0))</f>
        <v>0</v>
      </c>
    </row>
    <row r="1925" customFormat="false" ht="15" hidden="false" customHeight="false" outlineLevel="0" collapsed="false">
      <c r="A1925" s="15"/>
      <c r="B1925" s="15"/>
      <c r="C1925" s="15"/>
      <c r="D1925" s="15"/>
      <c r="F1925" s="18" t="str">
        <f aca="false">IF(B1925="","",IFERROR(INDEX(Materials!$B$2:$B$301,MATCH(B1925,Materials!$A$2:$A$301,0)),""))</f>
        <v/>
      </c>
      <c r="G1925" s="18" t="str">
        <f aca="true">IF(AND(A1925="",B1925=""),"",IF(A1925="","Missing product",IF(B1925="","Missing material",IF(COUNTIF(ProductList,A1925)=0,"Product not in Products list",IF(COUNTIF(MaterialList,B1925)=0,"Material not in Materials list","OK")))))</f>
        <v/>
      </c>
      <c r="H1925" s="18" t="str">
        <f aca="false">IF(F1925="Active",A1925&amp;"|"&amp;COUNTIFS(A$2:A1925,A1925,F$2:F1925,"Active"),"")</f>
        <v/>
      </c>
      <c r="I1925" s="18" t="str">
        <f aca="false">IF(B1925="","",IF(SUMPRODUCT(MAX((A$1:A1924=A1925)*(B$1:B1924=B1925)*ROW(A$1:A1924)))=0,C1925&amp;"",IF(C1925="",INDEX(I$1:I1924,SUMPRODUCT(MAX((A$1:A1924=A1925)*(B$1:B1924=B1925)*ROW(A$1:A1924)))),IF(INDEX(I$1:I1924,SUMPRODUCT(MAX((A$1:A1924=A1925)*(B$1:B1924=B1925)*ROW(A$1:A1924))))="",C1925&amp;"",INDEX(I$1:I1924,SUMPRODUCT(MAX((A$1:A1924=A1925)*(B$1:B1924=B1925)*ROW(A$1:A1924))))&amp;"; "&amp;C1925))))</f>
        <v/>
      </c>
      <c r="J1925" s="18" t="str">
        <f aca="false">IF(A1925="","",A1925&amp;"|"&amp;COUNTIF(A$2:A1925,A1925))</f>
        <v/>
      </c>
      <c r="K1925" s="18" t="n">
        <f aca="false">IF(OR(A1925="",B1925=""),0,IF(COUNTIFS(A$2:A1925,A1925,B$2:B1925,B1925)=1,1,0))</f>
        <v>0</v>
      </c>
    </row>
    <row r="1926" customFormat="false" ht="15" hidden="false" customHeight="false" outlineLevel="0" collapsed="false">
      <c r="A1926" s="15"/>
      <c r="B1926" s="15"/>
      <c r="C1926" s="15"/>
      <c r="D1926" s="15"/>
      <c r="F1926" s="18" t="str">
        <f aca="false">IF(B1926="","",IFERROR(INDEX(Materials!$B$2:$B$301,MATCH(B1926,Materials!$A$2:$A$301,0)),""))</f>
        <v/>
      </c>
      <c r="G1926" s="18" t="str">
        <f aca="true">IF(AND(A1926="",B1926=""),"",IF(A1926="","Missing product",IF(B1926="","Missing material",IF(COUNTIF(ProductList,A1926)=0,"Product not in Products list",IF(COUNTIF(MaterialList,B1926)=0,"Material not in Materials list","OK")))))</f>
        <v/>
      </c>
      <c r="H1926" s="18" t="str">
        <f aca="false">IF(F1926="Active",A1926&amp;"|"&amp;COUNTIFS(A$2:A1926,A1926,F$2:F1926,"Active"),"")</f>
        <v/>
      </c>
      <c r="I1926" s="18" t="str">
        <f aca="false">IF(B1926="","",IF(SUMPRODUCT(MAX((A$1:A1925=A1926)*(B$1:B1925=B1926)*ROW(A$1:A1925)))=0,C1926&amp;"",IF(C1926="",INDEX(I$1:I1925,SUMPRODUCT(MAX((A$1:A1925=A1926)*(B$1:B1925=B1926)*ROW(A$1:A1925)))),IF(INDEX(I$1:I1925,SUMPRODUCT(MAX((A$1:A1925=A1926)*(B$1:B1925=B1926)*ROW(A$1:A1925))))="",C1926&amp;"",INDEX(I$1:I1925,SUMPRODUCT(MAX((A$1:A1925=A1926)*(B$1:B1925=B1926)*ROW(A$1:A1925))))&amp;"; "&amp;C1926))))</f>
        <v/>
      </c>
      <c r="J1926" s="18" t="str">
        <f aca="false">IF(A1926="","",A1926&amp;"|"&amp;COUNTIF(A$2:A1926,A1926))</f>
        <v/>
      </c>
      <c r="K1926" s="18" t="n">
        <f aca="false">IF(OR(A1926="",B1926=""),0,IF(COUNTIFS(A$2:A1926,A1926,B$2:B1926,B1926)=1,1,0))</f>
        <v>0</v>
      </c>
    </row>
    <row r="1927" customFormat="false" ht="15" hidden="false" customHeight="false" outlineLevel="0" collapsed="false">
      <c r="A1927" s="15"/>
      <c r="B1927" s="15"/>
      <c r="C1927" s="15"/>
      <c r="D1927" s="15"/>
      <c r="F1927" s="18" t="str">
        <f aca="false">IF(B1927="","",IFERROR(INDEX(Materials!$B$2:$B$301,MATCH(B1927,Materials!$A$2:$A$301,0)),""))</f>
        <v/>
      </c>
      <c r="G1927" s="18" t="str">
        <f aca="true">IF(AND(A1927="",B1927=""),"",IF(A1927="","Missing product",IF(B1927="","Missing material",IF(COUNTIF(ProductList,A1927)=0,"Product not in Products list",IF(COUNTIF(MaterialList,B1927)=0,"Material not in Materials list","OK")))))</f>
        <v/>
      </c>
      <c r="H1927" s="18" t="str">
        <f aca="false">IF(F1927="Active",A1927&amp;"|"&amp;COUNTIFS(A$2:A1927,A1927,F$2:F1927,"Active"),"")</f>
        <v/>
      </c>
      <c r="I1927" s="18" t="str">
        <f aca="false">IF(B1927="","",IF(SUMPRODUCT(MAX((A$1:A1926=A1927)*(B$1:B1926=B1927)*ROW(A$1:A1926)))=0,C1927&amp;"",IF(C1927="",INDEX(I$1:I1926,SUMPRODUCT(MAX((A$1:A1926=A1927)*(B$1:B1926=B1927)*ROW(A$1:A1926)))),IF(INDEX(I$1:I1926,SUMPRODUCT(MAX((A$1:A1926=A1927)*(B$1:B1926=B1927)*ROW(A$1:A1926))))="",C1927&amp;"",INDEX(I$1:I1926,SUMPRODUCT(MAX((A$1:A1926=A1927)*(B$1:B1926=B1927)*ROW(A$1:A1926))))&amp;"; "&amp;C1927))))</f>
        <v/>
      </c>
      <c r="J1927" s="18" t="str">
        <f aca="false">IF(A1927="","",A1927&amp;"|"&amp;COUNTIF(A$2:A1927,A1927))</f>
        <v/>
      </c>
      <c r="K1927" s="18" t="n">
        <f aca="false">IF(OR(A1927="",B1927=""),0,IF(COUNTIFS(A$2:A1927,A1927,B$2:B1927,B1927)=1,1,0))</f>
        <v>0</v>
      </c>
    </row>
    <row r="1928" customFormat="false" ht="15" hidden="false" customHeight="false" outlineLevel="0" collapsed="false">
      <c r="A1928" s="15"/>
      <c r="B1928" s="15"/>
      <c r="C1928" s="15"/>
      <c r="D1928" s="15"/>
      <c r="F1928" s="18" t="str">
        <f aca="false">IF(B1928="","",IFERROR(INDEX(Materials!$B$2:$B$301,MATCH(B1928,Materials!$A$2:$A$301,0)),""))</f>
        <v/>
      </c>
      <c r="G1928" s="18" t="str">
        <f aca="true">IF(AND(A1928="",B1928=""),"",IF(A1928="","Missing product",IF(B1928="","Missing material",IF(COUNTIF(ProductList,A1928)=0,"Product not in Products list",IF(COUNTIF(MaterialList,B1928)=0,"Material not in Materials list","OK")))))</f>
        <v/>
      </c>
      <c r="H1928" s="18" t="str">
        <f aca="false">IF(F1928="Active",A1928&amp;"|"&amp;COUNTIFS(A$2:A1928,A1928,F$2:F1928,"Active"),"")</f>
        <v/>
      </c>
      <c r="I1928" s="18" t="str">
        <f aca="false">IF(B1928="","",IF(SUMPRODUCT(MAX((A$1:A1927=A1928)*(B$1:B1927=B1928)*ROW(A$1:A1927)))=0,C1928&amp;"",IF(C1928="",INDEX(I$1:I1927,SUMPRODUCT(MAX((A$1:A1927=A1928)*(B$1:B1927=B1928)*ROW(A$1:A1927)))),IF(INDEX(I$1:I1927,SUMPRODUCT(MAX((A$1:A1927=A1928)*(B$1:B1927=B1928)*ROW(A$1:A1927))))="",C1928&amp;"",INDEX(I$1:I1927,SUMPRODUCT(MAX((A$1:A1927=A1928)*(B$1:B1927=B1928)*ROW(A$1:A1927))))&amp;"; "&amp;C1928))))</f>
        <v/>
      </c>
      <c r="J1928" s="18" t="str">
        <f aca="false">IF(A1928="","",A1928&amp;"|"&amp;COUNTIF(A$2:A1928,A1928))</f>
        <v/>
      </c>
      <c r="K1928" s="18" t="n">
        <f aca="false">IF(OR(A1928="",B1928=""),0,IF(COUNTIFS(A$2:A1928,A1928,B$2:B1928,B1928)=1,1,0))</f>
        <v>0</v>
      </c>
    </row>
    <row r="1929" customFormat="false" ht="15" hidden="false" customHeight="false" outlineLevel="0" collapsed="false">
      <c r="A1929" s="15"/>
      <c r="B1929" s="15"/>
      <c r="C1929" s="15"/>
      <c r="D1929" s="15"/>
      <c r="F1929" s="18" t="str">
        <f aca="false">IF(B1929="","",IFERROR(INDEX(Materials!$B$2:$B$301,MATCH(B1929,Materials!$A$2:$A$301,0)),""))</f>
        <v/>
      </c>
      <c r="G1929" s="18" t="str">
        <f aca="true">IF(AND(A1929="",B1929=""),"",IF(A1929="","Missing product",IF(B1929="","Missing material",IF(COUNTIF(ProductList,A1929)=0,"Product not in Products list",IF(COUNTIF(MaterialList,B1929)=0,"Material not in Materials list","OK")))))</f>
        <v/>
      </c>
      <c r="H1929" s="18" t="str">
        <f aca="false">IF(F1929="Active",A1929&amp;"|"&amp;COUNTIFS(A$2:A1929,A1929,F$2:F1929,"Active"),"")</f>
        <v/>
      </c>
      <c r="I1929" s="18" t="str">
        <f aca="false">IF(B1929="","",IF(SUMPRODUCT(MAX((A$1:A1928=A1929)*(B$1:B1928=B1929)*ROW(A$1:A1928)))=0,C1929&amp;"",IF(C1929="",INDEX(I$1:I1928,SUMPRODUCT(MAX((A$1:A1928=A1929)*(B$1:B1928=B1929)*ROW(A$1:A1928)))),IF(INDEX(I$1:I1928,SUMPRODUCT(MAX((A$1:A1928=A1929)*(B$1:B1928=B1929)*ROW(A$1:A1928))))="",C1929&amp;"",INDEX(I$1:I1928,SUMPRODUCT(MAX((A$1:A1928=A1929)*(B$1:B1928=B1929)*ROW(A$1:A1928))))&amp;"; "&amp;C1929))))</f>
        <v/>
      </c>
      <c r="J1929" s="18" t="str">
        <f aca="false">IF(A1929="","",A1929&amp;"|"&amp;COUNTIF(A$2:A1929,A1929))</f>
        <v/>
      </c>
      <c r="K1929" s="18" t="n">
        <f aca="false">IF(OR(A1929="",B1929=""),0,IF(COUNTIFS(A$2:A1929,A1929,B$2:B1929,B1929)=1,1,0))</f>
        <v>0</v>
      </c>
    </row>
    <row r="1930" customFormat="false" ht="15" hidden="false" customHeight="false" outlineLevel="0" collapsed="false">
      <c r="A1930" s="15"/>
      <c r="B1930" s="15"/>
      <c r="C1930" s="15"/>
      <c r="D1930" s="15"/>
      <c r="F1930" s="18" t="str">
        <f aca="false">IF(B1930="","",IFERROR(INDEX(Materials!$B$2:$B$301,MATCH(B1930,Materials!$A$2:$A$301,0)),""))</f>
        <v/>
      </c>
      <c r="G1930" s="18" t="str">
        <f aca="true">IF(AND(A1930="",B1930=""),"",IF(A1930="","Missing product",IF(B1930="","Missing material",IF(COUNTIF(ProductList,A1930)=0,"Product not in Products list",IF(COUNTIF(MaterialList,B1930)=0,"Material not in Materials list","OK")))))</f>
        <v/>
      </c>
      <c r="H1930" s="18" t="str">
        <f aca="false">IF(F1930="Active",A1930&amp;"|"&amp;COUNTIFS(A$2:A1930,A1930,F$2:F1930,"Active"),"")</f>
        <v/>
      </c>
      <c r="I1930" s="18" t="str">
        <f aca="false">IF(B1930="","",IF(SUMPRODUCT(MAX((A$1:A1929=A1930)*(B$1:B1929=B1930)*ROW(A$1:A1929)))=0,C1930&amp;"",IF(C1930="",INDEX(I$1:I1929,SUMPRODUCT(MAX((A$1:A1929=A1930)*(B$1:B1929=B1930)*ROW(A$1:A1929)))),IF(INDEX(I$1:I1929,SUMPRODUCT(MAX((A$1:A1929=A1930)*(B$1:B1929=B1930)*ROW(A$1:A1929))))="",C1930&amp;"",INDEX(I$1:I1929,SUMPRODUCT(MAX((A$1:A1929=A1930)*(B$1:B1929=B1930)*ROW(A$1:A1929))))&amp;"; "&amp;C1930))))</f>
        <v/>
      </c>
      <c r="J1930" s="18" t="str">
        <f aca="false">IF(A1930="","",A1930&amp;"|"&amp;COUNTIF(A$2:A1930,A1930))</f>
        <v/>
      </c>
      <c r="K1930" s="18" t="n">
        <f aca="false">IF(OR(A1930="",B1930=""),0,IF(COUNTIFS(A$2:A1930,A1930,B$2:B1930,B1930)=1,1,0))</f>
        <v>0</v>
      </c>
    </row>
    <row r="1931" customFormat="false" ht="15" hidden="false" customHeight="false" outlineLevel="0" collapsed="false">
      <c r="A1931" s="15"/>
      <c r="B1931" s="15"/>
      <c r="C1931" s="15"/>
      <c r="D1931" s="15"/>
      <c r="F1931" s="18" t="str">
        <f aca="false">IF(B1931="","",IFERROR(INDEX(Materials!$B$2:$B$301,MATCH(B1931,Materials!$A$2:$A$301,0)),""))</f>
        <v/>
      </c>
      <c r="G1931" s="18" t="str">
        <f aca="true">IF(AND(A1931="",B1931=""),"",IF(A1931="","Missing product",IF(B1931="","Missing material",IF(COUNTIF(ProductList,A1931)=0,"Product not in Products list",IF(COUNTIF(MaterialList,B1931)=0,"Material not in Materials list","OK")))))</f>
        <v/>
      </c>
      <c r="H1931" s="18" t="str">
        <f aca="false">IF(F1931="Active",A1931&amp;"|"&amp;COUNTIFS(A$2:A1931,A1931,F$2:F1931,"Active"),"")</f>
        <v/>
      </c>
      <c r="I1931" s="18" t="str">
        <f aca="false">IF(B1931="","",IF(SUMPRODUCT(MAX((A$1:A1930=A1931)*(B$1:B1930=B1931)*ROW(A$1:A1930)))=0,C1931&amp;"",IF(C1931="",INDEX(I$1:I1930,SUMPRODUCT(MAX((A$1:A1930=A1931)*(B$1:B1930=B1931)*ROW(A$1:A1930)))),IF(INDEX(I$1:I1930,SUMPRODUCT(MAX((A$1:A1930=A1931)*(B$1:B1930=B1931)*ROW(A$1:A1930))))="",C1931&amp;"",INDEX(I$1:I1930,SUMPRODUCT(MAX((A$1:A1930=A1931)*(B$1:B1930=B1931)*ROW(A$1:A1930))))&amp;"; "&amp;C1931))))</f>
        <v/>
      </c>
      <c r="J1931" s="18" t="str">
        <f aca="false">IF(A1931="","",A1931&amp;"|"&amp;COUNTIF(A$2:A1931,A1931))</f>
        <v/>
      </c>
      <c r="K1931" s="18" t="n">
        <f aca="false">IF(OR(A1931="",B1931=""),0,IF(COUNTIFS(A$2:A1931,A1931,B$2:B1931,B1931)=1,1,0))</f>
        <v>0</v>
      </c>
    </row>
    <row r="1932" customFormat="false" ht="15" hidden="false" customHeight="false" outlineLevel="0" collapsed="false">
      <c r="A1932" s="15"/>
      <c r="B1932" s="15"/>
      <c r="C1932" s="15"/>
      <c r="D1932" s="15"/>
      <c r="F1932" s="18" t="str">
        <f aca="false">IF(B1932="","",IFERROR(INDEX(Materials!$B$2:$B$301,MATCH(B1932,Materials!$A$2:$A$301,0)),""))</f>
        <v/>
      </c>
      <c r="G1932" s="18" t="str">
        <f aca="true">IF(AND(A1932="",B1932=""),"",IF(A1932="","Missing product",IF(B1932="","Missing material",IF(COUNTIF(ProductList,A1932)=0,"Product not in Products list",IF(COUNTIF(MaterialList,B1932)=0,"Material not in Materials list","OK")))))</f>
        <v/>
      </c>
      <c r="H1932" s="18" t="str">
        <f aca="false">IF(F1932="Active",A1932&amp;"|"&amp;COUNTIFS(A$2:A1932,A1932,F$2:F1932,"Active"),"")</f>
        <v/>
      </c>
      <c r="I1932" s="18" t="str">
        <f aca="false">IF(B1932="","",IF(SUMPRODUCT(MAX((A$1:A1931=A1932)*(B$1:B1931=B1932)*ROW(A$1:A1931)))=0,C1932&amp;"",IF(C1932="",INDEX(I$1:I1931,SUMPRODUCT(MAX((A$1:A1931=A1932)*(B$1:B1931=B1932)*ROW(A$1:A1931)))),IF(INDEX(I$1:I1931,SUMPRODUCT(MAX((A$1:A1931=A1932)*(B$1:B1931=B1932)*ROW(A$1:A1931))))="",C1932&amp;"",INDEX(I$1:I1931,SUMPRODUCT(MAX((A$1:A1931=A1932)*(B$1:B1931=B1932)*ROW(A$1:A1931))))&amp;"; "&amp;C1932))))</f>
        <v/>
      </c>
      <c r="J1932" s="18" t="str">
        <f aca="false">IF(A1932="","",A1932&amp;"|"&amp;COUNTIF(A$2:A1932,A1932))</f>
        <v/>
      </c>
      <c r="K1932" s="18" t="n">
        <f aca="false">IF(OR(A1932="",B1932=""),0,IF(COUNTIFS(A$2:A1932,A1932,B$2:B1932,B1932)=1,1,0))</f>
        <v>0</v>
      </c>
    </row>
    <row r="1933" customFormat="false" ht="15" hidden="false" customHeight="false" outlineLevel="0" collapsed="false">
      <c r="A1933" s="15"/>
      <c r="B1933" s="15"/>
      <c r="C1933" s="15"/>
      <c r="D1933" s="15"/>
      <c r="F1933" s="18" t="str">
        <f aca="false">IF(B1933="","",IFERROR(INDEX(Materials!$B$2:$B$301,MATCH(B1933,Materials!$A$2:$A$301,0)),""))</f>
        <v/>
      </c>
      <c r="G1933" s="18" t="str">
        <f aca="true">IF(AND(A1933="",B1933=""),"",IF(A1933="","Missing product",IF(B1933="","Missing material",IF(COUNTIF(ProductList,A1933)=0,"Product not in Products list",IF(COUNTIF(MaterialList,B1933)=0,"Material not in Materials list","OK")))))</f>
        <v/>
      </c>
      <c r="H1933" s="18" t="str">
        <f aca="false">IF(F1933="Active",A1933&amp;"|"&amp;COUNTIFS(A$2:A1933,A1933,F$2:F1933,"Active"),"")</f>
        <v/>
      </c>
      <c r="I1933" s="18" t="str">
        <f aca="false">IF(B1933="","",IF(SUMPRODUCT(MAX((A$1:A1932=A1933)*(B$1:B1932=B1933)*ROW(A$1:A1932)))=0,C1933&amp;"",IF(C1933="",INDEX(I$1:I1932,SUMPRODUCT(MAX((A$1:A1932=A1933)*(B$1:B1932=B1933)*ROW(A$1:A1932)))),IF(INDEX(I$1:I1932,SUMPRODUCT(MAX((A$1:A1932=A1933)*(B$1:B1932=B1933)*ROW(A$1:A1932))))="",C1933&amp;"",INDEX(I$1:I1932,SUMPRODUCT(MAX((A$1:A1932=A1933)*(B$1:B1932=B1933)*ROW(A$1:A1932))))&amp;"; "&amp;C1933))))</f>
        <v/>
      </c>
      <c r="J1933" s="18" t="str">
        <f aca="false">IF(A1933="","",A1933&amp;"|"&amp;COUNTIF(A$2:A1933,A1933))</f>
        <v/>
      </c>
      <c r="K1933" s="18" t="n">
        <f aca="false">IF(OR(A1933="",B1933=""),0,IF(COUNTIFS(A$2:A1933,A1933,B$2:B1933,B1933)=1,1,0))</f>
        <v>0</v>
      </c>
    </row>
    <row r="1934" customFormat="false" ht="15" hidden="false" customHeight="false" outlineLevel="0" collapsed="false">
      <c r="A1934" s="15"/>
      <c r="B1934" s="15"/>
      <c r="C1934" s="15"/>
      <c r="D1934" s="15"/>
      <c r="F1934" s="18" t="str">
        <f aca="false">IF(B1934="","",IFERROR(INDEX(Materials!$B$2:$B$301,MATCH(B1934,Materials!$A$2:$A$301,0)),""))</f>
        <v/>
      </c>
      <c r="G1934" s="18" t="str">
        <f aca="true">IF(AND(A1934="",B1934=""),"",IF(A1934="","Missing product",IF(B1934="","Missing material",IF(COUNTIF(ProductList,A1934)=0,"Product not in Products list",IF(COUNTIF(MaterialList,B1934)=0,"Material not in Materials list","OK")))))</f>
        <v/>
      </c>
      <c r="H1934" s="18" t="str">
        <f aca="false">IF(F1934="Active",A1934&amp;"|"&amp;COUNTIFS(A$2:A1934,A1934,F$2:F1934,"Active"),"")</f>
        <v/>
      </c>
      <c r="I1934" s="18" t="str">
        <f aca="false">IF(B1934="","",IF(SUMPRODUCT(MAX((A$1:A1933=A1934)*(B$1:B1933=B1934)*ROW(A$1:A1933)))=0,C1934&amp;"",IF(C1934="",INDEX(I$1:I1933,SUMPRODUCT(MAX((A$1:A1933=A1934)*(B$1:B1933=B1934)*ROW(A$1:A1933)))),IF(INDEX(I$1:I1933,SUMPRODUCT(MAX((A$1:A1933=A1934)*(B$1:B1933=B1934)*ROW(A$1:A1933))))="",C1934&amp;"",INDEX(I$1:I1933,SUMPRODUCT(MAX((A$1:A1933=A1934)*(B$1:B1933=B1934)*ROW(A$1:A1933))))&amp;"; "&amp;C1934))))</f>
        <v/>
      </c>
      <c r="J1934" s="18" t="str">
        <f aca="false">IF(A1934="","",A1934&amp;"|"&amp;COUNTIF(A$2:A1934,A1934))</f>
        <v/>
      </c>
      <c r="K1934" s="18" t="n">
        <f aca="false">IF(OR(A1934="",B1934=""),0,IF(COUNTIFS(A$2:A1934,A1934,B$2:B1934,B1934)=1,1,0))</f>
        <v>0</v>
      </c>
    </row>
    <row r="1935" customFormat="false" ht="15" hidden="false" customHeight="false" outlineLevel="0" collapsed="false">
      <c r="A1935" s="15"/>
      <c r="B1935" s="15"/>
      <c r="C1935" s="15"/>
      <c r="D1935" s="15"/>
      <c r="F1935" s="18" t="str">
        <f aca="false">IF(B1935="","",IFERROR(INDEX(Materials!$B$2:$B$301,MATCH(B1935,Materials!$A$2:$A$301,0)),""))</f>
        <v/>
      </c>
      <c r="G1935" s="18" t="str">
        <f aca="true">IF(AND(A1935="",B1935=""),"",IF(A1935="","Missing product",IF(B1935="","Missing material",IF(COUNTIF(ProductList,A1935)=0,"Product not in Products list",IF(COUNTIF(MaterialList,B1935)=0,"Material not in Materials list","OK")))))</f>
        <v/>
      </c>
      <c r="H1935" s="18" t="str">
        <f aca="false">IF(F1935="Active",A1935&amp;"|"&amp;COUNTIFS(A$2:A1935,A1935,F$2:F1935,"Active"),"")</f>
        <v/>
      </c>
      <c r="I1935" s="18" t="str">
        <f aca="false">IF(B1935="","",IF(SUMPRODUCT(MAX((A$1:A1934=A1935)*(B$1:B1934=B1935)*ROW(A$1:A1934)))=0,C1935&amp;"",IF(C1935="",INDEX(I$1:I1934,SUMPRODUCT(MAX((A$1:A1934=A1935)*(B$1:B1934=B1935)*ROW(A$1:A1934)))),IF(INDEX(I$1:I1934,SUMPRODUCT(MAX((A$1:A1934=A1935)*(B$1:B1934=B1935)*ROW(A$1:A1934))))="",C1935&amp;"",INDEX(I$1:I1934,SUMPRODUCT(MAX((A$1:A1934=A1935)*(B$1:B1934=B1935)*ROW(A$1:A1934))))&amp;"; "&amp;C1935))))</f>
        <v/>
      </c>
      <c r="J1935" s="18" t="str">
        <f aca="false">IF(A1935="","",A1935&amp;"|"&amp;COUNTIF(A$2:A1935,A1935))</f>
        <v/>
      </c>
      <c r="K1935" s="18" t="n">
        <f aca="false">IF(OR(A1935="",B1935=""),0,IF(COUNTIFS(A$2:A1935,A1935,B$2:B1935,B1935)=1,1,0))</f>
        <v>0</v>
      </c>
    </row>
    <row r="1936" customFormat="false" ht="15" hidden="false" customHeight="false" outlineLevel="0" collapsed="false">
      <c r="A1936" s="15"/>
      <c r="B1936" s="15"/>
      <c r="C1936" s="15"/>
      <c r="D1936" s="15"/>
      <c r="F1936" s="18" t="str">
        <f aca="false">IF(B1936="","",IFERROR(INDEX(Materials!$B$2:$B$301,MATCH(B1936,Materials!$A$2:$A$301,0)),""))</f>
        <v/>
      </c>
      <c r="G1936" s="18" t="str">
        <f aca="true">IF(AND(A1936="",B1936=""),"",IF(A1936="","Missing product",IF(B1936="","Missing material",IF(COUNTIF(ProductList,A1936)=0,"Product not in Products list",IF(COUNTIF(MaterialList,B1936)=0,"Material not in Materials list","OK")))))</f>
        <v/>
      </c>
      <c r="H1936" s="18" t="str">
        <f aca="false">IF(F1936="Active",A1936&amp;"|"&amp;COUNTIFS(A$2:A1936,A1936,F$2:F1936,"Active"),"")</f>
        <v/>
      </c>
      <c r="I1936" s="18" t="str">
        <f aca="false">IF(B1936="","",IF(SUMPRODUCT(MAX((A$1:A1935=A1936)*(B$1:B1935=B1936)*ROW(A$1:A1935)))=0,C1936&amp;"",IF(C1936="",INDEX(I$1:I1935,SUMPRODUCT(MAX((A$1:A1935=A1936)*(B$1:B1935=B1936)*ROW(A$1:A1935)))),IF(INDEX(I$1:I1935,SUMPRODUCT(MAX((A$1:A1935=A1936)*(B$1:B1935=B1936)*ROW(A$1:A1935))))="",C1936&amp;"",INDEX(I$1:I1935,SUMPRODUCT(MAX((A$1:A1935=A1936)*(B$1:B1935=B1936)*ROW(A$1:A1935))))&amp;"; "&amp;C1936))))</f>
        <v/>
      </c>
      <c r="J1936" s="18" t="str">
        <f aca="false">IF(A1936="","",A1936&amp;"|"&amp;COUNTIF(A$2:A1936,A1936))</f>
        <v/>
      </c>
      <c r="K1936" s="18" t="n">
        <f aca="false">IF(OR(A1936="",B1936=""),0,IF(COUNTIFS(A$2:A1936,A1936,B$2:B1936,B1936)=1,1,0))</f>
        <v>0</v>
      </c>
    </row>
    <row r="1937" customFormat="false" ht="15" hidden="false" customHeight="false" outlineLevel="0" collapsed="false">
      <c r="A1937" s="15"/>
      <c r="B1937" s="15"/>
      <c r="C1937" s="15"/>
      <c r="D1937" s="15"/>
      <c r="F1937" s="18" t="str">
        <f aca="false">IF(B1937="","",IFERROR(INDEX(Materials!$B$2:$B$301,MATCH(B1937,Materials!$A$2:$A$301,0)),""))</f>
        <v/>
      </c>
      <c r="G1937" s="18" t="str">
        <f aca="true">IF(AND(A1937="",B1937=""),"",IF(A1937="","Missing product",IF(B1937="","Missing material",IF(COUNTIF(ProductList,A1937)=0,"Product not in Products list",IF(COUNTIF(MaterialList,B1937)=0,"Material not in Materials list","OK")))))</f>
        <v/>
      </c>
      <c r="H1937" s="18" t="str">
        <f aca="false">IF(F1937="Active",A1937&amp;"|"&amp;COUNTIFS(A$2:A1937,A1937,F$2:F1937,"Active"),"")</f>
        <v/>
      </c>
      <c r="I1937" s="18" t="str">
        <f aca="false">IF(B1937="","",IF(SUMPRODUCT(MAX((A$1:A1936=A1937)*(B$1:B1936=B1937)*ROW(A$1:A1936)))=0,C1937&amp;"",IF(C1937="",INDEX(I$1:I1936,SUMPRODUCT(MAX((A$1:A1936=A1937)*(B$1:B1936=B1937)*ROW(A$1:A1936)))),IF(INDEX(I$1:I1936,SUMPRODUCT(MAX((A$1:A1936=A1937)*(B$1:B1936=B1937)*ROW(A$1:A1936))))="",C1937&amp;"",INDEX(I$1:I1936,SUMPRODUCT(MAX((A$1:A1936=A1937)*(B$1:B1936=B1937)*ROW(A$1:A1936))))&amp;"; "&amp;C1937))))</f>
        <v/>
      </c>
      <c r="J1937" s="18" t="str">
        <f aca="false">IF(A1937="","",A1937&amp;"|"&amp;COUNTIF(A$2:A1937,A1937))</f>
        <v/>
      </c>
      <c r="K1937" s="18" t="n">
        <f aca="false">IF(OR(A1937="",B1937=""),0,IF(COUNTIFS(A$2:A1937,A1937,B$2:B1937,B1937)=1,1,0))</f>
        <v>0</v>
      </c>
    </row>
    <row r="1938" customFormat="false" ht="15" hidden="false" customHeight="false" outlineLevel="0" collapsed="false">
      <c r="A1938" s="15"/>
      <c r="B1938" s="15"/>
      <c r="C1938" s="15"/>
      <c r="D1938" s="15"/>
      <c r="F1938" s="18" t="str">
        <f aca="false">IF(B1938="","",IFERROR(INDEX(Materials!$B$2:$B$301,MATCH(B1938,Materials!$A$2:$A$301,0)),""))</f>
        <v/>
      </c>
      <c r="G1938" s="18" t="str">
        <f aca="true">IF(AND(A1938="",B1938=""),"",IF(A1938="","Missing product",IF(B1938="","Missing material",IF(COUNTIF(ProductList,A1938)=0,"Product not in Products list",IF(COUNTIF(MaterialList,B1938)=0,"Material not in Materials list","OK")))))</f>
        <v/>
      </c>
      <c r="H1938" s="18" t="str">
        <f aca="false">IF(F1938="Active",A1938&amp;"|"&amp;COUNTIFS(A$2:A1938,A1938,F$2:F1938,"Active"),"")</f>
        <v/>
      </c>
      <c r="I1938" s="18" t="str">
        <f aca="false">IF(B1938="","",IF(SUMPRODUCT(MAX((A$1:A1937=A1938)*(B$1:B1937=B1938)*ROW(A$1:A1937)))=0,C1938&amp;"",IF(C1938="",INDEX(I$1:I1937,SUMPRODUCT(MAX((A$1:A1937=A1938)*(B$1:B1937=B1938)*ROW(A$1:A1937)))),IF(INDEX(I$1:I1937,SUMPRODUCT(MAX((A$1:A1937=A1938)*(B$1:B1937=B1938)*ROW(A$1:A1937))))="",C1938&amp;"",INDEX(I$1:I1937,SUMPRODUCT(MAX((A$1:A1937=A1938)*(B$1:B1937=B1938)*ROW(A$1:A1937))))&amp;"; "&amp;C1938))))</f>
        <v/>
      </c>
      <c r="J1938" s="18" t="str">
        <f aca="false">IF(A1938="","",A1938&amp;"|"&amp;COUNTIF(A$2:A1938,A1938))</f>
        <v/>
      </c>
      <c r="K1938" s="18" t="n">
        <f aca="false">IF(OR(A1938="",B1938=""),0,IF(COUNTIFS(A$2:A1938,A1938,B$2:B1938,B1938)=1,1,0))</f>
        <v>0</v>
      </c>
    </row>
    <row r="1939" customFormat="false" ht="15" hidden="false" customHeight="false" outlineLevel="0" collapsed="false">
      <c r="A1939" s="15"/>
      <c r="B1939" s="15"/>
      <c r="C1939" s="15"/>
      <c r="D1939" s="15"/>
      <c r="F1939" s="18" t="str">
        <f aca="false">IF(B1939="","",IFERROR(INDEX(Materials!$B$2:$B$301,MATCH(B1939,Materials!$A$2:$A$301,0)),""))</f>
        <v/>
      </c>
      <c r="G1939" s="18" t="str">
        <f aca="true">IF(AND(A1939="",B1939=""),"",IF(A1939="","Missing product",IF(B1939="","Missing material",IF(COUNTIF(ProductList,A1939)=0,"Product not in Products list",IF(COUNTIF(MaterialList,B1939)=0,"Material not in Materials list","OK")))))</f>
        <v/>
      </c>
      <c r="H1939" s="18" t="str">
        <f aca="false">IF(F1939="Active",A1939&amp;"|"&amp;COUNTIFS(A$2:A1939,A1939,F$2:F1939,"Active"),"")</f>
        <v/>
      </c>
      <c r="I1939" s="18" t="str">
        <f aca="false">IF(B1939="","",IF(SUMPRODUCT(MAX((A$1:A1938=A1939)*(B$1:B1938=B1939)*ROW(A$1:A1938)))=0,C1939&amp;"",IF(C1939="",INDEX(I$1:I1938,SUMPRODUCT(MAX((A$1:A1938=A1939)*(B$1:B1938=B1939)*ROW(A$1:A1938)))),IF(INDEX(I$1:I1938,SUMPRODUCT(MAX((A$1:A1938=A1939)*(B$1:B1938=B1939)*ROW(A$1:A1938))))="",C1939&amp;"",INDEX(I$1:I1938,SUMPRODUCT(MAX((A$1:A1938=A1939)*(B$1:B1938=B1939)*ROW(A$1:A1938))))&amp;"; "&amp;C1939))))</f>
        <v/>
      </c>
      <c r="J1939" s="18" t="str">
        <f aca="false">IF(A1939="","",A1939&amp;"|"&amp;COUNTIF(A$2:A1939,A1939))</f>
        <v/>
      </c>
      <c r="K1939" s="18" t="n">
        <f aca="false">IF(OR(A1939="",B1939=""),0,IF(COUNTIFS(A$2:A1939,A1939,B$2:B1939,B1939)=1,1,0))</f>
        <v>0</v>
      </c>
    </row>
    <row r="1940" customFormat="false" ht="15" hidden="false" customHeight="false" outlineLevel="0" collapsed="false">
      <c r="A1940" s="15"/>
      <c r="B1940" s="15"/>
      <c r="C1940" s="15"/>
      <c r="D1940" s="15"/>
      <c r="F1940" s="18" t="str">
        <f aca="false">IF(B1940="","",IFERROR(INDEX(Materials!$B$2:$B$301,MATCH(B1940,Materials!$A$2:$A$301,0)),""))</f>
        <v/>
      </c>
      <c r="G1940" s="18" t="str">
        <f aca="true">IF(AND(A1940="",B1940=""),"",IF(A1940="","Missing product",IF(B1940="","Missing material",IF(COUNTIF(ProductList,A1940)=0,"Product not in Products list",IF(COUNTIF(MaterialList,B1940)=0,"Material not in Materials list","OK")))))</f>
        <v/>
      </c>
      <c r="H1940" s="18" t="str">
        <f aca="false">IF(F1940="Active",A1940&amp;"|"&amp;COUNTIFS(A$2:A1940,A1940,F$2:F1940,"Active"),"")</f>
        <v/>
      </c>
      <c r="I1940" s="18" t="str">
        <f aca="false">IF(B1940="","",IF(SUMPRODUCT(MAX((A$1:A1939=A1940)*(B$1:B1939=B1940)*ROW(A$1:A1939)))=0,C1940&amp;"",IF(C1940="",INDEX(I$1:I1939,SUMPRODUCT(MAX((A$1:A1939=A1940)*(B$1:B1939=B1940)*ROW(A$1:A1939)))),IF(INDEX(I$1:I1939,SUMPRODUCT(MAX((A$1:A1939=A1940)*(B$1:B1939=B1940)*ROW(A$1:A1939))))="",C1940&amp;"",INDEX(I$1:I1939,SUMPRODUCT(MAX((A$1:A1939=A1940)*(B$1:B1939=B1940)*ROW(A$1:A1939))))&amp;"; "&amp;C1940))))</f>
        <v/>
      </c>
      <c r="J1940" s="18" t="str">
        <f aca="false">IF(A1940="","",A1940&amp;"|"&amp;COUNTIF(A$2:A1940,A1940))</f>
        <v/>
      </c>
      <c r="K1940" s="18" t="n">
        <f aca="false">IF(OR(A1940="",B1940=""),0,IF(COUNTIFS(A$2:A1940,A1940,B$2:B1940,B1940)=1,1,0))</f>
        <v>0</v>
      </c>
    </row>
    <row r="1941" customFormat="false" ht="15" hidden="false" customHeight="false" outlineLevel="0" collapsed="false">
      <c r="A1941" s="15"/>
      <c r="B1941" s="15"/>
      <c r="C1941" s="15"/>
      <c r="D1941" s="15"/>
      <c r="F1941" s="18" t="str">
        <f aca="false">IF(B1941="","",IFERROR(INDEX(Materials!$B$2:$B$301,MATCH(B1941,Materials!$A$2:$A$301,0)),""))</f>
        <v/>
      </c>
      <c r="G1941" s="18" t="str">
        <f aca="true">IF(AND(A1941="",B1941=""),"",IF(A1941="","Missing product",IF(B1941="","Missing material",IF(COUNTIF(ProductList,A1941)=0,"Product not in Products list",IF(COUNTIF(MaterialList,B1941)=0,"Material not in Materials list","OK")))))</f>
        <v/>
      </c>
      <c r="H1941" s="18" t="str">
        <f aca="false">IF(F1941="Active",A1941&amp;"|"&amp;COUNTIFS(A$2:A1941,A1941,F$2:F1941,"Active"),"")</f>
        <v/>
      </c>
      <c r="I1941" s="18" t="str">
        <f aca="false">IF(B1941="","",IF(SUMPRODUCT(MAX((A$1:A1940=A1941)*(B$1:B1940=B1941)*ROW(A$1:A1940)))=0,C1941&amp;"",IF(C1941="",INDEX(I$1:I1940,SUMPRODUCT(MAX((A$1:A1940=A1941)*(B$1:B1940=B1941)*ROW(A$1:A1940)))),IF(INDEX(I$1:I1940,SUMPRODUCT(MAX((A$1:A1940=A1941)*(B$1:B1940=B1941)*ROW(A$1:A1940))))="",C1941&amp;"",INDEX(I$1:I1940,SUMPRODUCT(MAX((A$1:A1940=A1941)*(B$1:B1940=B1941)*ROW(A$1:A1940))))&amp;"; "&amp;C1941))))</f>
        <v/>
      </c>
      <c r="J1941" s="18" t="str">
        <f aca="false">IF(A1941="","",A1941&amp;"|"&amp;COUNTIF(A$2:A1941,A1941))</f>
        <v/>
      </c>
      <c r="K1941" s="18" t="n">
        <f aca="false">IF(OR(A1941="",B1941=""),0,IF(COUNTIFS(A$2:A1941,A1941,B$2:B1941,B1941)=1,1,0))</f>
        <v>0</v>
      </c>
    </row>
    <row r="1942" customFormat="false" ht="15" hidden="false" customHeight="false" outlineLevel="0" collapsed="false">
      <c r="A1942" s="15"/>
      <c r="B1942" s="15"/>
      <c r="C1942" s="15"/>
      <c r="D1942" s="15"/>
      <c r="F1942" s="18" t="str">
        <f aca="false">IF(B1942="","",IFERROR(INDEX(Materials!$B$2:$B$301,MATCH(B1942,Materials!$A$2:$A$301,0)),""))</f>
        <v/>
      </c>
      <c r="G1942" s="18" t="str">
        <f aca="true">IF(AND(A1942="",B1942=""),"",IF(A1942="","Missing product",IF(B1942="","Missing material",IF(COUNTIF(ProductList,A1942)=0,"Product not in Products list",IF(COUNTIF(MaterialList,B1942)=0,"Material not in Materials list","OK")))))</f>
        <v/>
      </c>
      <c r="H1942" s="18" t="str">
        <f aca="false">IF(F1942="Active",A1942&amp;"|"&amp;COUNTIFS(A$2:A1942,A1942,F$2:F1942,"Active"),"")</f>
        <v/>
      </c>
      <c r="I1942" s="18" t="str">
        <f aca="false">IF(B1942="","",IF(SUMPRODUCT(MAX((A$1:A1941=A1942)*(B$1:B1941=B1942)*ROW(A$1:A1941)))=0,C1942&amp;"",IF(C1942="",INDEX(I$1:I1941,SUMPRODUCT(MAX((A$1:A1941=A1942)*(B$1:B1941=B1942)*ROW(A$1:A1941)))),IF(INDEX(I$1:I1941,SUMPRODUCT(MAX((A$1:A1941=A1942)*(B$1:B1941=B1942)*ROW(A$1:A1941))))="",C1942&amp;"",INDEX(I$1:I1941,SUMPRODUCT(MAX((A$1:A1941=A1942)*(B$1:B1941=B1942)*ROW(A$1:A1941))))&amp;"; "&amp;C1942))))</f>
        <v/>
      </c>
      <c r="J1942" s="18" t="str">
        <f aca="false">IF(A1942="","",A1942&amp;"|"&amp;COUNTIF(A$2:A1942,A1942))</f>
        <v/>
      </c>
      <c r="K1942" s="18" t="n">
        <f aca="false">IF(OR(A1942="",B1942=""),0,IF(COUNTIFS(A$2:A1942,A1942,B$2:B1942,B1942)=1,1,0))</f>
        <v>0</v>
      </c>
    </row>
    <row r="1943" customFormat="false" ht="15" hidden="false" customHeight="false" outlineLevel="0" collapsed="false">
      <c r="A1943" s="15"/>
      <c r="B1943" s="15"/>
      <c r="C1943" s="15"/>
      <c r="D1943" s="15"/>
      <c r="F1943" s="18" t="str">
        <f aca="false">IF(B1943="","",IFERROR(INDEX(Materials!$B$2:$B$301,MATCH(B1943,Materials!$A$2:$A$301,0)),""))</f>
        <v/>
      </c>
      <c r="G1943" s="18" t="str">
        <f aca="true">IF(AND(A1943="",B1943=""),"",IF(A1943="","Missing product",IF(B1943="","Missing material",IF(COUNTIF(ProductList,A1943)=0,"Product not in Products list",IF(COUNTIF(MaterialList,B1943)=0,"Material not in Materials list","OK")))))</f>
        <v/>
      </c>
      <c r="H1943" s="18" t="str">
        <f aca="false">IF(F1943="Active",A1943&amp;"|"&amp;COUNTIFS(A$2:A1943,A1943,F$2:F1943,"Active"),"")</f>
        <v/>
      </c>
      <c r="I1943" s="18" t="str">
        <f aca="false">IF(B1943="","",IF(SUMPRODUCT(MAX((A$1:A1942=A1943)*(B$1:B1942=B1943)*ROW(A$1:A1942)))=0,C1943&amp;"",IF(C1943="",INDEX(I$1:I1942,SUMPRODUCT(MAX((A$1:A1942=A1943)*(B$1:B1942=B1943)*ROW(A$1:A1942)))),IF(INDEX(I$1:I1942,SUMPRODUCT(MAX((A$1:A1942=A1943)*(B$1:B1942=B1943)*ROW(A$1:A1942))))="",C1943&amp;"",INDEX(I$1:I1942,SUMPRODUCT(MAX((A$1:A1942=A1943)*(B$1:B1942=B1943)*ROW(A$1:A1942))))&amp;"; "&amp;C1943))))</f>
        <v/>
      </c>
      <c r="J1943" s="18" t="str">
        <f aca="false">IF(A1943="","",A1943&amp;"|"&amp;COUNTIF(A$2:A1943,A1943))</f>
        <v/>
      </c>
      <c r="K1943" s="18" t="n">
        <f aca="false">IF(OR(A1943="",B1943=""),0,IF(COUNTIFS(A$2:A1943,A1943,B$2:B1943,B1943)=1,1,0))</f>
        <v>0</v>
      </c>
    </row>
    <row r="1944" customFormat="false" ht="15" hidden="false" customHeight="false" outlineLevel="0" collapsed="false">
      <c r="A1944" s="15"/>
      <c r="B1944" s="15"/>
      <c r="C1944" s="15"/>
      <c r="D1944" s="15"/>
      <c r="F1944" s="18" t="str">
        <f aca="false">IF(B1944="","",IFERROR(INDEX(Materials!$B$2:$B$301,MATCH(B1944,Materials!$A$2:$A$301,0)),""))</f>
        <v/>
      </c>
      <c r="G1944" s="18" t="str">
        <f aca="true">IF(AND(A1944="",B1944=""),"",IF(A1944="","Missing product",IF(B1944="","Missing material",IF(COUNTIF(ProductList,A1944)=0,"Product not in Products list",IF(COUNTIF(MaterialList,B1944)=0,"Material not in Materials list","OK")))))</f>
        <v/>
      </c>
      <c r="H1944" s="18" t="str">
        <f aca="false">IF(F1944="Active",A1944&amp;"|"&amp;COUNTIFS(A$2:A1944,A1944,F$2:F1944,"Active"),"")</f>
        <v/>
      </c>
      <c r="I1944" s="18" t="str">
        <f aca="false">IF(B1944="","",IF(SUMPRODUCT(MAX((A$1:A1943=A1944)*(B$1:B1943=B1944)*ROW(A$1:A1943)))=0,C1944&amp;"",IF(C1944="",INDEX(I$1:I1943,SUMPRODUCT(MAX((A$1:A1943=A1944)*(B$1:B1943=B1944)*ROW(A$1:A1943)))),IF(INDEX(I$1:I1943,SUMPRODUCT(MAX((A$1:A1943=A1944)*(B$1:B1943=B1944)*ROW(A$1:A1943))))="",C1944&amp;"",INDEX(I$1:I1943,SUMPRODUCT(MAX((A$1:A1943=A1944)*(B$1:B1943=B1944)*ROW(A$1:A1943))))&amp;"; "&amp;C1944))))</f>
        <v/>
      </c>
      <c r="J1944" s="18" t="str">
        <f aca="false">IF(A1944="","",A1944&amp;"|"&amp;COUNTIF(A$2:A1944,A1944))</f>
        <v/>
      </c>
      <c r="K1944" s="18" t="n">
        <f aca="false">IF(OR(A1944="",B1944=""),0,IF(COUNTIFS(A$2:A1944,A1944,B$2:B1944,B1944)=1,1,0))</f>
        <v>0</v>
      </c>
    </row>
    <row r="1945" customFormat="false" ht="15" hidden="false" customHeight="false" outlineLevel="0" collapsed="false">
      <c r="A1945" s="15"/>
      <c r="B1945" s="15"/>
      <c r="C1945" s="15"/>
      <c r="D1945" s="15"/>
      <c r="F1945" s="18" t="str">
        <f aca="false">IF(B1945="","",IFERROR(INDEX(Materials!$B$2:$B$301,MATCH(B1945,Materials!$A$2:$A$301,0)),""))</f>
        <v/>
      </c>
      <c r="G1945" s="18" t="str">
        <f aca="true">IF(AND(A1945="",B1945=""),"",IF(A1945="","Missing product",IF(B1945="","Missing material",IF(COUNTIF(ProductList,A1945)=0,"Product not in Products list",IF(COUNTIF(MaterialList,B1945)=0,"Material not in Materials list","OK")))))</f>
        <v/>
      </c>
      <c r="H1945" s="18" t="str">
        <f aca="false">IF(F1945="Active",A1945&amp;"|"&amp;COUNTIFS(A$2:A1945,A1945,F$2:F1945,"Active"),"")</f>
        <v/>
      </c>
      <c r="I1945" s="18" t="str">
        <f aca="false">IF(B1945="","",IF(SUMPRODUCT(MAX((A$1:A1944=A1945)*(B$1:B1944=B1945)*ROW(A$1:A1944)))=0,C1945&amp;"",IF(C1945="",INDEX(I$1:I1944,SUMPRODUCT(MAX((A$1:A1944=A1945)*(B$1:B1944=B1945)*ROW(A$1:A1944)))),IF(INDEX(I$1:I1944,SUMPRODUCT(MAX((A$1:A1944=A1945)*(B$1:B1944=B1945)*ROW(A$1:A1944))))="",C1945&amp;"",INDEX(I$1:I1944,SUMPRODUCT(MAX((A$1:A1944=A1945)*(B$1:B1944=B1945)*ROW(A$1:A1944))))&amp;"; "&amp;C1945))))</f>
        <v/>
      </c>
      <c r="J1945" s="18" t="str">
        <f aca="false">IF(A1945="","",A1945&amp;"|"&amp;COUNTIF(A$2:A1945,A1945))</f>
        <v/>
      </c>
      <c r="K1945" s="18" t="n">
        <f aca="false">IF(OR(A1945="",B1945=""),0,IF(COUNTIFS(A$2:A1945,A1945,B$2:B1945,B1945)=1,1,0))</f>
        <v>0</v>
      </c>
    </row>
    <row r="1946" customFormat="false" ht="15" hidden="false" customHeight="false" outlineLevel="0" collapsed="false">
      <c r="A1946" s="15"/>
      <c r="B1946" s="15"/>
      <c r="C1946" s="15"/>
      <c r="D1946" s="15"/>
      <c r="F1946" s="18" t="str">
        <f aca="false">IF(B1946="","",IFERROR(INDEX(Materials!$B$2:$B$301,MATCH(B1946,Materials!$A$2:$A$301,0)),""))</f>
        <v/>
      </c>
      <c r="G1946" s="18" t="str">
        <f aca="true">IF(AND(A1946="",B1946=""),"",IF(A1946="","Missing product",IF(B1946="","Missing material",IF(COUNTIF(ProductList,A1946)=0,"Product not in Products list",IF(COUNTIF(MaterialList,B1946)=0,"Material not in Materials list","OK")))))</f>
        <v/>
      </c>
      <c r="H1946" s="18" t="str">
        <f aca="false">IF(F1946="Active",A1946&amp;"|"&amp;COUNTIFS(A$2:A1946,A1946,F$2:F1946,"Active"),"")</f>
        <v/>
      </c>
      <c r="I1946" s="18" t="str">
        <f aca="false">IF(B1946="","",IF(SUMPRODUCT(MAX((A$1:A1945=A1946)*(B$1:B1945=B1946)*ROW(A$1:A1945)))=0,C1946&amp;"",IF(C1946="",INDEX(I$1:I1945,SUMPRODUCT(MAX((A$1:A1945=A1946)*(B$1:B1945=B1946)*ROW(A$1:A1945)))),IF(INDEX(I$1:I1945,SUMPRODUCT(MAX((A$1:A1945=A1946)*(B$1:B1945=B1946)*ROW(A$1:A1945))))="",C1946&amp;"",INDEX(I$1:I1945,SUMPRODUCT(MAX((A$1:A1945=A1946)*(B$1:B1945=B1946)*ROW(A$1:A1945))))&amp;"; "&amp;C1946))))</f>
        <v/>
      </c>
      <c r="J1946" s="18" t="str">
        <f aca="false">IF(A1946="","",A1946&amp;"|"&amp;COUNTIF(A$2:A1946,A1946))</f>
        <v/>
      </c>
      <c r="K1946" s="18" t="n">
        <f aca="false">IF(OR(A1946="",B1946=""),0,IF(COUNTIFS(A$2:A1946,A1946,B$2:B1946,B1946)=1,1,0))</f>
        <v>0</v>
      </c>
    </row>
    <row r="1947" customFormat="false" ht="15" hidden="false" customHeight="false" outlineLevel="0" collapsed="false">
      <c r="A1947" s="15"/>
      <c r="B1947" s="15"/>
      <c r="C1947" s="15"/>
      <c r="D1947" s="15"/>
      <c r="F1947" s="18" t="str">
        <f aca="false">IF(B1947="","",IFERROR(INDEX(Materials!$B$2:$B$301,MATCH(B1947,Materials!$A$2:$A$301,0)),""))</f>
        <v/>
      </c>
      <c r="G1947" s="18" t="str">
        <f aca="true">IF(AND(A1947="",B1947=""),"",IF(A1947="","Missing product",IF(B1947="","Missing material",IF(COUNTIF(ProductList,A1947)=0,"Product not in Products list",IF(COUNTIF(MaterialList,B1947)=0,"Material not in Materials list","OK")))))</f>
        <v/>
      </c>
      <c r="H1947" s="18" t="str">
        <f aca="false">IF(F1947="Active",A1947&amp;"|"&amp;COUNTIFS(A$2:A1947,A1947,F$2:F1947,"Active"),"")</f>
        <v/>
      </c>
      <c r="I1947" s="18" t="str">
        <f aca="false">IF(B1947="","",IF(SUMPRODUCT(MAX((A$1:A1946=A1947)*(B$1:B1946=B1947)*ROW(A$1:A1946)))=0,C1947&amp;"",IF(C1947="",INDEX(I$1:I1946,SUMPRODUCT(MAX((A$1:A1946=A1947)*(B$1:B1946=B1947)*ROW(A$1:A1946)))),IF(INDEX(I$1:I1946,SUMPRODUCT(MAX((A$1:A1946=A1947)*(B$1:B1946=B1947)*ROW(A$1:A1946))))="",C1947&amp;"",INDEX(I$1:I1946,SUMPRODUCT(MAX((A$1:A1946=A1947)*(B$1:B1946=B1947)*ROW(A$1:A1946))))&amp;"; "&amp;C1947))))</f>
        <v/>
      </c>
      <c r="J1947" s="18" t="str">
        <f aca="false">IF(A1947="","",A1947&amp;"|"&amp;COUNTIF(A$2:A1947,A1947))</f>
        <v/>
      </c>
      <c r="K1947" s="18" t="n">
        <f aca="false">IF(OR(A1947="",B1947=""),0,IF(COUNTIFS(A$2:A1947,A1947,B$2:B1947,B1947)=1,1,0))</f>
        <v>0</v>
      </c>
    </row>
    <row r="1948" customFormat="false" ht="15" hidden="false" customHeight="false" outlineLevel="0" collapsed="false">
      <c r="A1948" s="15"/>
      <c r="B1948" s="15"/>
      <c r="C1948" s="15"/>
      <c r="D1948" s="15"/>
      <c r="F1948" s="18" t="str">
        <f aca="false">IF(B1948="","",IFERROR(INDEX(Materials!$B$2:$B$301,MATCH(B1948,Materials!$A$2:$A$301,0)),""))</f>
        <v/>
      </c>
      <c r="G1948" s="18" t="str">
        <f aca="true">IF(AND(A1948="",B1948=""),"",IF(A1948="","Missing product",IF(B1948="","Missing material",IF(COUNTIF(ProductList,A1948)=0,"Product not in Products list",IF(COUNTIF(MaterialList,B1948)=0,"Material not in Materials list","OK")))))</f>
        <v/>
      </c>
      <c r="H1948" s="18" t="str">
        <f aca="false">IF(F1948="Active",A1948&amp;"|"&amp;COUNTIFS(A$2:A1948,A1948,F$2:F1948,"Active"),"")</f>
        <v/>
      </c>
      <c r="I1948" s="18" t="str">
        <f aca="false">IF(B1948="","",IF(SUMPRODUCT(MAX((A$1:A1947=A1948)*(B$1:B1947=B1948)*ROW(A$1:A1947)))=0,C1948&amp;"",IF(C1948="",INDEX(I$1:I1947,SUMPRODUCT(MAX((A$1:A1947=A1948)*(B$1:B1947=B1948)*ROW(A$1:A1947)))),IF(INDEX(I$1:I1947,SUMPRODUCT(MAX((A$1:A1947=A1948)*(B$1:B1947=B1948)*ROW(A$1:A1947))))="",C1948&amp;"",INDEX(I$1:I1947,SUMPRODUCT(MAX((A$1:A1947=A1948)*(B$1:B1947=B1948)*ROW(A$1:A1947))))&amp;"; "&amp;C1948))))</f>
        <v/>
      </c>
      <c r="J1948" s="18" t="str">
        <f aca="false">IF(A1948="","",A1948&amp;"|"&amp;COUNTIF(A$2:A1948,A1948))</f>
        <v/>
      </c>
      <c r="K1948" s="18" t="n">
        <f aca="false">IF(OR(A1948="",B1948=""),0,IF(COUNTIFS(A$2:A1948,A1948,B$2:B1948,B1948)=1,1,0))</f>
        <v>0</v>
      </c>
    </row>
    <row r="1949" customFormat="false" ht="15" hidden="false" customHeight="false" outlineLevel="0" collapsed="false">
      <c r="A1949" s="15"/>
      <c r="B1949" s="15"/>
      <c r="C1949" s="15"/>
      <c r="D1949" s="15"/>
      <c r="F1949" s="18" t="str">
        <f aca="false">IF(B1949="","",IFERROR(INDEX(Materials!$B$2:$B$301,MATCH(B1949,Materials!$A$2:$A$301,0)),""))</f>
        <v/>
      </c>
      <c r="G1949" s="18" t="str">
        <f aca="true">IF(AND(A1949="",B1949=""),"",IF(A1949="","Missing product",IF(B1949="","Missing material",IF(COUNTIF(ProductList,A1949)=0,"Product not in Products list",IF(COUNTIF(MaterialList,B1949)=0,"Material not in Materials list","OK")))))</f>
        <v/>
      </c>
      <c r="H1949" s="18" t="str">
        <f aca="false">IF(F1949="Active",A1949&amp;"|"&amp;COUNTIFS(A$2:A1949,A1949,F$2:F1949,"Active"),"")</f>
        <v/>
      </c>
      <c r="I1949" s="18" t="str">
        <f aca="false">IF(B1949="","",IF(SUMPRODUCT(MAX((A$1:A1948=A1949)*(B$1:B1948=B1949)*ROW(A$1:A1948)))=0,C1949&amp;"",IF(C1949="",INDEX(I$1:I1948,SUMPRODUCT(MAX((A$1:A1948=A1949)*(B$1:B1948=B1949)*ROW(A$1:A1948)))),IF(INDEX(I$1:I1948,SUMPRODUCT(MAX((A$1:A1948=A1949)*(B$1:B1948=B1949)*ROW(A$1:A1948))))="",C1949&amp;"",INDEX(I$1:I1948,SUMPRODUCT(MAX((A$1:A1948=A1949)*(B$1:B1948=B1949)*ROW(A$1:A1948))))&amp;"; "&amp;C1949))))</f>
        <v/>
      </c>
      <c r="J1949" s="18" t="str">
        <f aca="false">IF(A1949="","",A1949&amp;"|"&amp;COUNTIF(A$2:A1949,A1949))</f>
        <v/>
      </c>
      <c r="K1949" s="18" t="n">
        <f aca="false">IF(OR(A1949="",B1949=""),0,IF(COUNTIFS(A$2:A1949,A1949,B$2:B1949,B1949)=1,1,0))</f>
        <v>0</v>
      </c>
    </row>
    <row r="1950" customFormat="false" ht="15" hidden="false" customHeight="false" outlineLevel="0" collapsed="false">
      <c r="A1950" s="15"/>
      <c r="B1950" s="15"/>
      <c r="C1950" s="15"/>
      <c r="D1950" s="15"/>
      <c r="F1950" s="18" t="str">
        <f aca="false">IF(B1950="","",IFERROR(INDEX(Materials!$B$2:$B$301,MATCH(B1950,Materials!$A$2:$A$301,0)),""))</f>
        <v/>
      </c>
      <c r="G1950" s="18" t="str">
        <f aca="true">IF(AND(A1950="",B1950=""),"",IF(A1950="","Missing product",IF(B1950="","Missing material",IF(COUNTIF(ProductList,A1950)=0,"Product not in Products list",IF(COUNTIF(MaterialList,B1950)=0,"Material not in Materials list","OK")))))</f>
        <v/>
      </c>
      <c r="H1950" s="18" t="str">
        <f aca="false">IF(F1950="Active",A1950&amp;"|"&amp;COUNTIFS(A$2:A1950,A1950,F$2:F1950,"Active"),"")</f>
        <v/>
      </c>
      <c r="I1950" s="18" t="str">
        <f aca="false">IF(B1950="","",IF(SUMPRODUCT(MAX((A$1:A1949=A1950)*(B$1:B1949=B1950)*ROW(A$1:A1949)))=0,C1950&amp;"",IF(C1950="",INDEX(I$1:I1949,SUMPRODUCT(MAX((A$1:A1949=A1950)*(B$1:B1949=B1950)*ROW(A$1:A1949)))),IF(INDEX(I$1:I1949,SUMPRODUCT(MAX((A$1:A1949=A1950)*(B$1:B1949=B1950)*ROW(A$1:A1949))))="",C1950&amp;"",INDEX(I$1:I1949,SUMPRODUCT(MAX((A$1:A1949=A1950)*(B$1:B1949=B1950)*ROW(A$1:A1949))))&amp;"; "&amp;C1950))))</f>
        <v/>
      </c>
      <c r="J1950" s="18" t="str">
        <f aca="false">IF(A1950="","",A1950&amp;"|"&amp;COUNTIF(A$2:A1950,A1950))</f>
        <v/>
      </c>
      <c r="K1950" s="18" t="n">
        <f aca="false">IF(OR(A1950="",B1950=""),0,IF(COUNTIFS(A$2:A1950,A1950,B$2:B1950,B1950)=1,1,0))</f>
        <v>0</v>
      </c>
    </row>
    <row r="1951" customFormat="false" ht="15" hidden="false" customHeight="false" outlineLevel="0" collapsed="false">
      <c r="A1951" s="15"/>
      <c r="B1951" s="15"/>
      <c r="C1951" s="15"/>
      <c r="D1951" s="15"/>
      <c r="F1951" s="18" t="str">
        <f aca="false">IF(B1951="","",IFERROR(INDEX(Materials!$B$2:$B$301,MATCH(B1951,Materials!$A$2:$A$301,0)),""))</f>
        <v/>
      </c>
      <c r="G1951" s="18" t="str">
        <f aca="true">IF(AND(A1951="",B1951=""),"",IF(A1951="","Missing product",IF(B1951="","Missing material",IF(COUNTIF(ProductList,A1951)=0,"Product not in Products list",IF(COUNTIF(MaterialList,B1951)=0,"Material not in Materials list","OK")))))</f>
        <v/>
      </c>
      <c r="H1951" s="18" t="str">
        <f aca="false">IF(F1951="Active",A1951&amp;"|"&amp;COUNTIFS(A$2:A1951,A1951,F$2:F1951,"Active"),"")</f>
        <v/>
      </c>
      <c r="I1951" s="18" t="str">
        <f aca="false">IF(B1951="","",IF(SUMPRODUCT(MAX((A$1:A1950=A1951)*(B$1:B1950=B1951)*ROW(A$1:A1950)))=0,C1951&amp;"",IF(C1951="",INDEX(I$1:I1950,SUMPRODUCT(MAX((A$1:A1950=A1951)*(B$1:B1950=B1951)*ROW(A$1:A1950)))),IF(INDEX(I$1:I1950,SUMPRODUCT(MAX((A$1:A1950=A1951)*(B$1:B1950=B1951)*ROW(A$1:A1950))))="",C1951&amp;"",INDEX(I$1:I1950,SUMPRODUCT(MAX((A$1:A1950=A1951)*(B$1:B1950=B1951)*ROW(A$1:A1950))))&amp;"; "&amp;C1951))))</f>
        <v/>
      </c>
      <c r="J1951" s="18" t="str">
        <f aca="false">IF(A1951="","",A1951&amp;"|"&amp;COUNTIF(A$2:A1951,A1951))</f>
        <v/>
      </c>
      <c r="K1951" s="18" t="n">
        <f aca="false">IF(OR(A1951="",B1951=""),0,IF(COUNTIFS(A$2:A1951,A1951,B$2:B1951,B1951)=1,1,0))</f>
        <v>0</v>
      </c>
    </row>
    <row r="1952" customFormat="false" ht="15" hidden="false" customHeight="false" outlineLevel="0" collapsed="false">
      <c r="A1952" s="15"/>
      <c r="B1952" s="15"/>
      <c r="C1952" s="15"/>
      <c r="D1952" s="15"/>
      <c r="F1952" s="18" t="str">
        <f aca="false">IF(B1952="","",IFERROR(INDEX(Materials!$B$2:$B$301,MATCH(B1952,Materials!$A$2:$A$301,0)),""))</f>
        <v/>
      </c>
      <c r="G1952" s="18" t="str">
        <f aca="true">IF(AND(A1952="",B1952=""),"",IF(A1952="","Missing product",IF(B1952="","Missing material",IF(COUNTIF(ProductList,A1952)=0,"Product not in Products list",IF(COUNTIF(MaterialList,B1952)=0,"Material not in Materials list","OK")))))</f>
        <v/>
      </c>
      <c r="H1952" s="18" t="str">
        <f aca="false">IF(F1952="Active",A1952&amp;"|"&amp;COUNTIFS(A$2:A1952,A1952,F$2:F1952,"Active"),"")</f>
        <v/>
      </c>
      <c r="I1952" s="18" t="str">
        <f aca="false">IF(B1952="","",IF(SUMPRODUCT(MAX((A$1:A1951=A1952)*(B$1:B1951=B1952)*ROW(A$1:A1951)))=0,C1952&amp;"",IF(C1952="",INDEX(I$1:I1951,SUMPRODUCT(MAX((A$1:A1951=A1952)*(B$1:B1951=B1952)*ROW(A$1:A1951)))),IF(INDEX(I$1:I1951,SUMPRODUCT(MAX((A$1:A1951=A1952)*(B$1:B1951=B1952)*ROW(A$1:A1951))))="",C1952&amp;"",INDEX(I$1:I1951,SUMPRODUCT(MAX((A$1:A1951=A1952)*(B$1:B1951=B1952)*ROW(A$1:A1951))))&amp;"; "&amp;C1952))))</f>
        <v/>
      </c>
      <c r="J1952" s="18" t="str">
        <f aca="false">IF(A1952="","",A1952&amp;"|"&amp;COUNTIF(A$2:A1952,A1952))</f>
        <v/>
      </c>
      <c r="K1952" s="18" t="n">
        <f aca="false">IF(OR(A1952="",B1952=""),0,IF(COUNTIFS(A$2:A1952,A1952,B$2:B1952,B1952)=1,1,0))</f>
        <v>0</v>
      </c>
    </row>
    <row r="1953" customFormat="false" ht="15" hidden="false" customHeight="false" outlineLevel="0" collapsed="false">
      <c r="A1953" s="15"/>
      <c r="B1953" s="15"/>
      <c r="C1953" s="15"/>
      <c r="D1953" s="15"/>
      <c r="F1953" s="18" t="str">
        <f aca="false">IF(B1953="","",IFERROR(INDEX(Materials!$B$2:$B$301,MATCH(B1953,Materials!$A$2:$A$301,0)),""))</f>
        <v/>
      </c>
      <c r="G1953" s="18" t="str">
        <f aca="true">IF(AND(A1953="",B1953=""),"",IF(A1953="","Missing product",IF(B1953="","Missing material",IF(COUNTIF(ProductList,A1953)=0,"Product not in Products list",IF(COUNTIF(MaterialList,B1953)=0,"Material not in Materials list","OK")))))</f>
        <v/>
      </c>
      <c r="H1953" s="18" t="str">
        <f aca="false">IF(F1953="Active",A1953&amp;"|"&amp;COUNTIFS(A$2:A1953,A1953,F$2:F1953,"Active"),"")</f>
        <v/>
      </c>
      <c r="I1953" s="18" t="str">
        <f aca="false">IF(B1953="","",IF(SUMPRODUCT(MAX((A$1:A1952=A1953)*(B$1:B1952=B1953)*ROW(A$1:A1952)))=0,C1953&amp;"",IF(C1953="",INDEX(I$1:I1952,SUMPRODUCT(MAX((A$1:A1952=A1953)*(B$1:B1952=B1953)*ROW(A$1:A1952)))),IF(INDEX(I$1:I1952,SUMPRODUCT(MAX((A$1:A1952=A1953)*(B$1:B1952=B1953)*ROW(A$1:A1952))))="",C1953&amp;"",INDEX(I$1:I1952,SUMPRODUCT(MAX((A$1:A1952=A1953)*(B$1:B1952=B1953)*ROW(A$1:A1952))))&amp;"; "&amp;C1953))))</f>
        <v/>
      </c>
      <c r="J1953" s="18" t="str">
        <f aca="false">IF(A1953="","",A1953&amp;"|"&amp;COUNTIF(A$2:A1953,A1953))</f>
        <v/>
      </c>
      <c r="K1953" s="18" t="n">
        <f aca="false">IF(OR(A1953="",B1953=""),0,IF(COUNTIFS(A$2:A1953,A1953,B$2:B1953,B1953)=1,1,0))</f>
        <v>0</v>
      </c>
    </row>
    <row r="1954" customFormat="false" ht="15" hidden="false" customHeight="false" outlineLevel="0" collapsed="false">
      <c r="A1954" s="15"/>
      <c r="B1954" s="15"/>
      <c r="C1954" s="15"/>
      <c r="D1954" s="15"/>
      <c r="F1954" s="18" t="str">
        <f aca="false">IF(B1954="","",IFERROR(INDEX(Materials!$B$2:$B$301,MATCH(B1954,Materials!$A$2:$A$301,0)),""))</f>
        <v/>
      </c>
      <c r="G1954" s="18" t="str">
        <f aca="true">IF(AND(A1954="",B1954=""),"",IF(A1954="","Missing product",IF(B1954="","Missing material",IF(COUNTIF(ProductList,A1954)=0,"Product not in Products list",IF(COUNTIF(MaterialList,B1954)=0,"Material not in Materials list","OK")))))</f>
        <v/>
      </c>
      <c r="H1954" s="18" t="str">
        <f aca="false">IF(F1954="Active",A1954&amp;"|"&amp;COUNTIFS(A$2:A1954,A1954,F$2:F1954,"Active"),"")</f>
        <v/>
      </c>
      <c r="I1954" s="18" t="str">
        <f aca="false">IF(B1954="","",IF(SUMPRODUCT(MAX((A$1:A1953=A1954)*(B$1:B1953=B1954)*ROW(A$1:A1953)))=0,C1954&amp;"",IF(C1954="",INDEX(I$1:I1953,SUMPRODUCT(MAX((A$1:A1953=A1954)*(B$1:B1953=B1954)*ROW(A$1:A1953)))),IF(INDEX(I$1:I1953,SUMPRODUCT(MAX((A$1:A1953=A1954)*(B$1:B1953=B1954)*ROW(A$1:A1953))))="",C1954&amp;"",INDEX(I$1:I1953,SUMPRODUCT(MAX((A$1:A1953=A1954)*(B$1:B1953=B1954)*ROW(A$1:A1953))))&amp;"; "&amp;C1954))))</f>
        <v/>
      </c>
      <c r="J1954" s="18" t="str">
        <f aca="false">IF(A1954="","",A1954&amp;"|"&amp;COUNTIF(A$2:A1954,A1954))</f>
        <v/>
      </c>
      <c r="K1954" s="18" t="n">
        <f aca="false">IF(OR(A1954="",B1954=""),0,IF(COUNTIFS(A$2:A1954,A1954,B$2:B1954,B1954)=1,1,0))</f>
        <v>0</v>
      </c>
    </row>
    <row r="1955" customFormat="false" ht="15" hidden="false" customHeight="false" outlineLevel="0" collapsed="false">
      <c r="A1955" s="15"/>
      <c r="B1955" s="15"/>
      <c r="C1955" s="15"/>
      <c r="D1955" s="15"/>
      <c r="F1955" s="18" t="str">
        <f aca="false">IF(B1955="","",IFERROR(INDEX(Materials!$B$2:$B$301,MATCH(B1955,Materials!$A$2:$A$301,0)),""))</f>
        <v/>
      </c>
      <c r="G1955" s="18" t="str">
        <f aca="true">IF(AND(A1955="",B1955=""),"",IF(A1955="","Missing product",IF(B1955="","Missing material",IF(COUNTIF(ProductList,A1955)=0,"Product not in Products list",IF(COUNTIF(MaterialList,B1955)=0,"Material not in Materials list","OK")))))</f>
        <v/>
      </c>
      <c r="H1955" s="18" t="str">
        <f aca="false">IF(F1955="Active",A1955&amp;"|"&amp;COUNTIFS(A$2:A1955,A1955,F$2:F1955,"Active"),"")</f>
        <v/>
      </c>
      <c r="I1955" s="18" t="str">
        <f aca="false">IF(B1955="","",IF(SUMPRODUCT(MAX((A$1:A1954=A1955)*(B$1:B1954=B1955)*ROW(A$1:A1954)))=0,C1955&amp;"",IF(C1955="",INDEX(I$1:I1954,SUMPRODUCT(MAX((A$1:A1954=A1955)*(B$1:B1954=B1955)*ROW(A$1:A1954)))),IF(INDEX(I$1:I1954,SUMPRODUCT(MAX((A$1:A1954=A1955)*(B$1:B1954=B1955)*ROW(A$1:A1954))))="",C1955&amp;"",INDEX(I$1:I1954,SUMPRODUCT(MAX((A$1:A1954=A1955)*(B$1:B1954=B1955)*ROW(A$1:A1954))))&amp;"; "&amp;C1955))))</f>
        <v/>
      </c>
      <c r="J1955" s="18" t="str">
        <f aca="false">IF(A1955="","",A1955&amp;"|"&amp;COUNTIF(A$2:A1955,A1955))</f>
        <v/>
      </c>
      <c r="K1955" s="18" t="n">
        <f aca="false">IF(OR(A1955="",B1955=""),0,IF(COUNTIFS(A$2:A1955,A1955,B$2:B1955,B1955)=1,1,0))</f>
        <v>0</v>
      </c>
    </row>
    <row r="1956" customFormat="false" ht="15" hidden="false" customHeight="false" outlineLevel="0" collapsed="false">
      <c r="A1956" s="15"/>
      <c r="B1956" s="15"/>
      <c r="C1956" s="15"/>
      <c r="D1956" s="15"/>
      <c r="F1956" s="18" t="str">
        <f aca="false">IF(B1956="","",IFERROR(INDEX(Materials!$B$2:$B$301,MATCH(B1956,Materials!$A$2:$A$301,0)),""))</f>
        <v/>
      </c>
      <c r="G1956" s="18" t="str">
        <f aca="true">IF(AND(A1956="",B1956=""),"",IF(A1956="","Missing product",IF(B1956="","Missing material",IF(COUNTIF(ProductList,A1956)=0,"Product not in Products list",IF(COUNTIF(MaterialList,B1956)=0,"Material not in Materials list","OK")))))</f>
        <v/>
      </c>
      <c r="H1956" s="18" t="str">
        <f aca="false">IF(F1956="Active",A1956&amp;"|"&amp;COUNTIFS(A$2:A1956,A1956,F$2:F1956,"Active"),"")</f>
        <v/>
      </c>
      <c r="I1956" s="18" t="str">
        <f aca="false">IF(B1956="","",IF(SUMPRODUCT(MAX((A$1:A1955=A1956)*(B$1:B1955=B1956)*ROW(A$1:A1955)))=0,C1956&amp;"",IF(C1956="",INDEX(I$1:I1955,SUMPRODUCT(MAX((A$1:A1955=A1956)*(B$1:B1955=B1956)*ROW(A$1:A1955)))),IF(INDEX(I$1:I1955,SUMPRODUCT(MAX((A$1:A1955=A1956)*(B$1:B1955=B1956)*ROW(A$1:A1955))))="",C1956&amp;"",INDEX(I$1:I1955,SUMPRODUCT(MAX((A$1:A1955=A1956)*(B$1:B1955=B1956)*ROW(A$1:A1955))))&amp;"; "&amp;C1956))))</f>
        <v/>
      </c>
      <c r="J1956" s="18" t="str">
        <f aca="false">IF(A1956="","",A1956&amp;"|"&amp;COUNTIF(A$2:A1956,A1956))</f>
        <v/>
      </c>
      <c r="K1956" s="18" t="n">
        <f aca="false">IF(OR(A1956="",B1956=""),0,IF(COUNTIFS(A$2:A1956,A1956,B$2:B1956,B1956)=1,1,0))</f>
        <v>0</v>
      </c>
    </row>
    <row r="1957" customFormat="false" ht="15" hidden="false" customHeight="false" outlineLevel="0" collapsed="false">
      <c r="A1957" s="15"/>
      <c r="B1957" s="15"/>
      <c r="C1957" s="15"/>
      <c r="D1957" s="15"/>
      <c r="F1957" s="18" t="str">
        <f aca="false">IF(B1957="","",IFERROR(INDEX(Materials!$B$2:$B$301,MATCH(B1957,Materials!$A$2:$A$301,0)),""))</f>
        <v/>
      </c>
      <c r="G1957" s="18" t="str">
        <f aca="true">IF(AND(A1957="",B1957=""),"",IF(A1957="","Missing product",IF(B1957="","Missing material",IF(COUNTIF(ProductList,A1957)=0,"Product not in Products list",IF(COUNTIF(MaterialList,B1957)=0,"Material not in Materials list","OK")))))</f>
        <v/>
      </c>
      <c r="H1957" s="18" t="str">
        <f aca="false">IF(F1957="Active",A1957&amp;"|"&amp;COUNTIFS(A$2:A1957,A1957,F$2:F1957,"Active"),"")</f>
        <v/>
      </c>
      <c r="I1957" s="18" t="str">
        <f aca="false">IF(B1957="","",IF(SUMPRODUCT(MAX((A$1:A1956=A1957)*(B$1:B1956=B1957)*ROW(A$1:A1956)))=0,C1957&amp;"",IF(C1957="",INDEX(I$1:I1956,SUMPRODUCT(MAX((A$1:A1956=A1957)*(B$1:B1956=B1957)*ROW(A$1:A1956)))),IF(INDEX(I$1:I1956,SUMPRODUCT(MAX((A$1:A1956=A1957)*(B$1:B1956=B1957)*ROW(A$1:A1956))))="",C1957&amp;"",INDEX(I$1:I1956,SUMPRODUCT(MAX((A$1:A1956=A1957)*(B$1:B1956=B1957)*ROW(A$1:A1956))))&amp;"; "&amp;C1957))))</f>
        <v/>
      </c>
      <c r="J1957" s="18" t="str">
        <f aca="false">IF(A1957="","",A1957&amp;"|"&amp;COUNTIF(A$2:A1957,A1957))</f>
        <v/>
      </c>
      <c r="K1957" s="18" t="n">
        <f aca="false">IF(OR(A1957="",B1957=""),0,IF(COUNTIFS(A$2:A1957,A1957,B$2:B1957,B1957)=1,1,0))</f>
        <v>0</v>
      </c>
    </row>
    <row r="1958" customFormat="false" ht="15" hidden="false" customHeight="false" outlineLevel="0" collapsed="false">
      <c r="A1958" s="15"/>
      <c r="B1958" s="15"/>
      <c r="C1958" s="15"/>
      <c r="D1958" s="15"/>
      <c r="F1958" s="18" t="str">
        <f aca="false">IF(B1958="","",IFERROR(INDEX(Materials!$B$2:$B$301,MATCH(B1958,Materials!$A$2:$A$301,0)),""))</f>
        <v/>
      </c>
      <c r="G1958" s="18" t="str">
        <f aca="true">IF(AND(A1958="",B1958=""),"",IF(A1958="","Missing product",IF(B1958="","Missing material",IF(COUNTIF(ProductList,A1958)=0,"Product not in Products list",IF(COUNTIF(MaterialList,B1958)=0,"Material not in Materials list","OK")))))</f>
        <v/>
      </c>
      <c r="H1958" s="18" t="str">
        <f aca="false">IF(F1958="Active",A1958&amp;"|"&amp;COUNTIFS(A$2:A1958,A1958,F$2:F1958,"Active"),"")</f>
        <v/>
      </c>
      <c r="I1958" s="18" t="str">
        <f aca="false">IF(B1958="","",IF(SUMPRODUCT(MAX((A$1:A1957=A1958)*(B$1:B1957=B1958)*ROW(A$1:A1957)))=0,C1958&amp;"",IF(C1958="",INDEX(I$1:I1957,SUMPRODUCT(MAX((A$1:A1957=A1958)*(B$1:B1957=B1958)*ROW(A$1:A1957)))),IF(INDEX(I$1:I1957,SUMPRODUCT(MAX((A$1:A1957=A1958)*(B$1:B1957=B1958)*ROW(A$1:A1957))))="",C1958&amp;"",INDEX(I$1:I1957,SUMPRODUCT(MAX((A$1:A1957=A1958)*(B$1:B1957=B1958)*ROW(A$1:A1957))))&amp;"; "&amp;C1958))))</f>
        <v/>
      </c>
      <c r="J1958" s="18" t="str">
        <f aca="false">IF(A1958="","",A1958&amp;"|"&amp;COUNTIF(A$2:A1958,A1958))</f>
        <v/>
      </c>
      <c r="K1958" s="18" t="n">
        <f aca="false">IF(OR(A1958="",B1958=""),0,IF(COUNTIFS(A$2:A1958,A1958,B$2:B1958,B1958)=1,1,0))</f>
        <v>0</v>
      </c>
    </row>
    <row r="1959" customFormat="false" ht="15" hidden="false" customHeight="false" outlineLevel="0" collapsed="false">
      <c r="A1959" s="15"/>
      <c r="B1959" s="15"/>
      <c r="C1959" s="15"/>
      <c r="D1959" s="15"/>
      <c r="F1959" s="18" t="str">
        <f aca="false">IF(B1959="","",IFERROR(INDEX(Materials!$B$2:$B$301,MATCH(B1959,Materials!$A$2:$A$301,0)),""))</f>
        <v/>
      </c>
      <c r="G1959" s="18" t="str">
        <f aca="true">IF(AND(A1959="",B1959=""),"",IF(A1959="","Missing product",IF(B1959="","Missing material",IF(COUNTIF(ProductList,A1959)=0,"Product not in Products list",IF(COUNTIF(MaterialList,B1959)=0,"Material not in Materials list","OK")))))</f>
        <v/>
      </c>
      <c r="H1959" s="18" t="str">
        <f aca="false">IF(F1959="Active",A1959&amp;"|"&amp;COUNTIFS(A$2:A1959,A1959,F$2:F1959,"Active"),"")</f>
        <v/>
      </c>
      <c r="I1959" s="18" t="str">
        <f aca="false">IF(B1959="","",IF(SUMPRODUCT(MAX((A$1:A1958=A1959)*(B$1:B1958=B1959)*ROW(A$1:A1958)))=0,C1959&amp;"",IF(C1959="",INDEX(I$1:I1958,SUMPRODUCT(MAX((A$1:A1958=A1959)*(B$1:B1958=B1959)*ROW(A$1:A1958)))),IF(INDEX(I$1:I1958,SUMPRODUCT(MAX((A$1:A1958=A1959)*(B$1:B1958=B1959)*ROW(A$1:A1958))))="",C1959&amp;"",INDEX(I$1:I1958,SUMPRODUCT(MAX((A$1:A1958=A1959)*(B$1:B1958=B1959)*ROW(A$1:A1958))))&amp;"; "&amp;C1959))))</f>
        <v/>
      </c>
      <c r="J1959" s="18" t="str">
        <f aca="false">IF(A1959="","",A1959&amp;"|"&amp;COUNTIF(A$2:A1959,A1959))</f>
        <v/>
      </c>
      <c r="K1959" s="18" t="n">
        <f aca="false">IF(OR(A1959="",B1959=""),0,IF(COUNTIFS(A$2:A1959,A1959,B$2:B1959,B1959)=1,1,0))</f>
        <v>0</v>
      </c>
    </row>
    <row r="1960" customFormat="false" ht="15" hidden="false" customHeight="false" outlineLevel="0" collapsed="false">
      <c r="A1960" s="15"/>
      <c r="B1960" s="15"/>
      <c r="C1960" s="15"/>
      <c r="D1960" s="15"/>
      <c r="F1960" s="18" t="str">
        <f aca="false">IF(B1960="","",IFERROR(INDEX(Materials!$B$2:$B$301,MATCH(B1960,Materials!$A$2:$A$301,0)),""))</f>
        <v/>
      </c>
      <c r="G1960" s="18" t="str">
        <f aca="true">IF(AND(A1960="",B1960=""),"",IF(A1960="","Missing product",IF(B1960="","Missing material",IF(COUNTIF(ProductList,A1960)=0,"Product not in Products list",IF(COUNTIF(MaterialList,B1960)=0,"Material not in Materials list","OK")))))</f>
        <v/>
      </c>
      <c r="H1960" s="18" t="str">
        <f aca="false">IF(F1960="Active",A1960&amp;"|"&amp;COUNTIFS(A$2:A1960,A1960,F$2:F1960,"Active"),"")</f>
        <v/>
      </c>
      <c r="I1960" s="18" t="str">
        <f aca="false">IF(B1960="","",IF(SUMPRODUCT(MAX((A$1:A1959=A1960)*(B$1:B1959=B1960)*ROW(A$1:A1959)))=0,C1960&amp;"",IF(C1960="",INDEX(I$1:I1959,SUMPRODUCT(MAX((A$1:A1959=A1960)*(B$1:B1959=B1960)*ROW(A$1:A1959)))),IF(INDEX(I$1:I1959,SUMPRODUCT(MAX((A$1:A1959=A1960)*(B$1:B1959=B1960)*ROW(A$1:A1959))))="",C1960&amp;"",INDEX(I$1:I1959,SUMPRODUCT(MAX((A$1:A1959=A1960)*(B$1:B1959=B1960)*ROW(A$1:A1959))))&amp;"; "&amp;C1960))))</f>
        <v/>
      </c>
      <c r="J1960" s="18" t="str">
        <f aca="false">IF(A1960="","",A1960&amp;"|"&amp;COUNTIF(A$2:A1960,A1960))</f>
        <v/>
      </c>
      <c r="K1960" s="18" t="n">
        <f aca="false">IF(OR(A1960="",B1960=""),0,IF(COUNTIFS(A$2:A1960,A1960,B$2:B1960,B1960)=1,1,0))</f>
        <v>0</v>
      </c>
    </row>
    <row r="1961" customFormat="false" ht="15" hidden="false" customHeight="false" outlineLevel="0" collapsed="false">
      <c r="A1961" s="15"/>
      <c r="B1961" s="15"/>
      <c r="C1961" s="15"/>
      <c r="D1961" s="15"/>
      <c r="F1961" s="18" t="str">
        <f aca="false">IF(B1961="","",IFERROR(INDEX(Materials!$B$2:$B$301,MATCH(B1961,Materials!$A$2:$A$301,0)),""))</f>
        <v/>
      </c>
      <c r="G1961" s="18" t="str">
        <f aca="true">IF(AND(A1961="",B1961=""),"",IF(A1961="","Missing product",IF(B1961="","Missing material",IF(COUNTIF(ProductList,A1961)=0,"Product not in Products list",IF(COUNTIF(MaterialList,B1961)=0,"Material not in Materials list","OK")))))</f>
        <v/>
      </c>
      <c r="H1961" s="18" t="str">
        <f aca="false">IF(F1961="Active",A1961&amp;"|"&amp;COUNTIFS(A$2:A1961,A1961,F$2:F1961,"Active"),"")</f>
        <v/>
      </c>
      <c r="I1961" s="18" t="str">
        <f aca="false">IF(B1961="","",IF(SUMPRODUCT(MAX((A$1:A1960=A1961)*(B$1:B1960=B1961)*ROW(A$1:A1960)))=0,C1961&amp;"",IF(C1961="",INDEX(I$1:I1960,SUMPRODUCT(MAX((A$1:A1960=A1961)*(B$1:B1960=B1961)*ROW(A$1:A1960)))),IF(INDEX(I$1:I1960,SUMPRODUCT(MAX((A$1:A1960=A1961)*(B$1:B1960=B1961)*ROW(A$1:A1960))))="",C1961&amp;"",INDEX(I$1:I1960,SUMPRODUCT(MAX((A$1:A1960=A1961)*(B$1:B1960=B1961)*ROW(A$1:A1960))))&amp;"; "&amp;C1961))))</f>
        <v/>
      </c>
      <c r="J1961" s="18" t="str">
        <f aca="false">IF(A1961="","",A1961&amp;"|"&amp;COUNTIF(A$2:A1961,A1961))</f>
        <v/>
      </c>
      <c r="K1961" s="18" t="n">
        <f aca="false">IF(OR(A1961="",B1961=""),0,IF(COUNTIFS(A$2:A1961,A1961,B$2:B1961,B1961)=1,1,0))</f>
        <v>0</v>
      </c>
    </row>
    <row r="1962" customFormat="false" ht="15" hidden="false" customHeight="false" outlineLevel="0" collapsed="false">
      <c r="A1962" s="15"/>
      <c r="B1962" s="15"/>
      <c r="C1962" s="15"/>
      <c r="D1962" s="15"/>
      <c r="F1962" s="18" t="str">
        <f aca="false">IF(B1962="","",IFERROR(INDEX(Materials!$B$2:$B$301,MATCH(B1962,Materials!$A$2:$A$301,0)),""))</f>
        <v/>
      </c>
      <c r="G1962" s="18" t="str">
        <f aca="true">IF(AND(A1962="",B1962=""),"",IF(A1962="","Missing product",IF(B1962="","Missing material",IF(COUNTIF(ProductList,A1962)=0,"Product not in Products list",IF(COUNTIF(MaterialList,B1962)=0,"Material not in Materials list","OK")))))</f>
        <v/>
      </c>
      <c r="H1962" s="18" t="str">
        <f aca="false">IF(F1962="Active",A1962&amp;"|"&amp;COUNTIFS(A$2:A1962,A1962,F$2:F1962,"Active"),"")</f>
        <v/>
      </c>
      <c r="I1962" s="18" t="str">
        <f aca="false">IF(B1962="","",IF(SUMPRODUCT(MAX((A$1:A1961=A1962)*(B$1:B1961=B1962)*ROW(A$1:A1961)))=0,C1962&amp;"",IF(C1962="",INDEX(I$1:I1961,SUMPRODUCT(MAX((A$1:A1961=A1962)*(B$1:B1961=B1962)*ROW(A$1:A1961)))),IF(INDEX(I$1:I1961,SUMPRODUCT(MAX((A$1:A1961=A1962)*(B$1:B1961=B1962)*ROW(A$1:A1961))))="",C1962&amp;"",INDEX(I$1:I1961,SUMPRODUCT(MAX((A$1:A1961=A1962)*(B$1:B1961=B1962)*ROW(A$1:A1961))))&amp;"; "&amp;C1962))))</f>
        <v/>
      </c>
      <c r="J1962" s="18" t="str">
        <f aca="false">IF(A1962="","",A1962&amp;"|"&amp;COUNTIF(A$2:A1962,A1962))</f>
        <v/>
      </c>
      <c r="K1962" s="18" t="n">
        <f aca="false">IF(OR(A1962="",B1962=""),0,IF(COUNTIFS(A$2:A1962,A1962,B$2:B1962,B1962)=1,1,0))</f>
        <v>0</v>
      </c>
    </row>
    <row r="1963" customFormat="false" ht="15" hidden="false" customHeight="false" outlineLevel="0" collapsed="false">
      <c r="A1963" s="15"/>
      <c r="B1963" s="15"/>
      <c r="C1963" s="15"/>
      <c r="D1963" s="15"/>
      <c r="F1963" s="18" t="str">
        <f aca="false">IF(B1963="","",IFERROR(INDEX(Materials!$B$2:$B$301,MATCH(B1963,Materials!$A$2:$A$301,0)),""))</f>
        <v/>
      </c>
      <c r="G1963" s="18" t="str">
        <f aca="true">IF(AND(A1963="",B1963=""),"",IF(A1963="","Missing product",IF(B1963="","Missing material",IF(COUNTIF(ProductList,A1963)=0,"Product not in Products list",IF(COUNTIF(MaterialList,B1963)=0,"Material not in Materials list","OK")))))</f>
        <v/>
      </c>
      <c r="H1963" s="18" t="str">
        <f aca="false">IF(F1963="Active",A1963&amp;"|"&amp;COUNTIFS(A$2:A1963,A1963,F$2:F1963,"Active"),"")</f>
        <v/>
      </c>
      <c r="I1963" s="18" t="str">
        <f aca="false">IF(B1963="","",IF(SUMPRODUCT(MAX((A$1:A1962=A1963)*(B$1:B1962=B1963)*ROW(A$1:A1962)))=0,C1963&amp;"",IF(C1963="",INDEX(I$1:I1962,SUMPRODUCT(MAX((A$1:A1962=A1963)*(B$1:B1962=B1963)*ROW(A$1:A1962)))),IF(INDEX(I$1:I1962,SUMPRODUCT(MAX((A$1:A1962=A1963)*(B$1:B1962=B1963)*ROW(A$1:A1962))))="",C1963&amp;"",INDEX(I$1:I1962,SUMPRODUCT(MAX((A$1:A1962=A1963)*(B$1:B1962=B1963)*ROW(A$1:A1962))))&amp;"; "&amp;C1963))))</f>
        <v/>
      </c>
      <c r="J1963" s="18" t="str">
        <f aca="false">IF(A1963="","",A1963&amp;"|"&amp;COUNTIF(A$2:A1963,A1963))</f>
        <v/>
      </c>
      <c r="K1963" s="18" t="n">
        <f aca="false">IF(OR(A1963="",B1963=""),0,IF(COUNTIFS(A$2:A1963,A1963,B$2:B1963,B1963)=1,1,0))</f>
        <v>0</v>
      </c>
    </row>
    <row r="1964" customFormat="false" ht="15" hidden="false" customHeight="false" outlineLevel="0" collapsed="false">
      <c r="A1964" s="15"/>
      <c r="B1964" s="15"/>
      <c r="C1964" s="15"/>
      <c r="D1964" s="15"/>
      <c r="F1964" s="18" t="str">
        <f aca="false">IF(B1964="","",IFERROR(INDEX(Materials!$B$2:$B$301,MATCH(B1964,Materials!$A$2:$A$301,0)),""))</f>
        <v/>
      </c>
      <c r="G1964" s="18" t="str">
        <f aca="true">IF(AND(A1964="",B1964=""),"",IF(A1964="","Missing product",IF(B1964="","Missing material",IF(COUNTIF(ProductList,A1964)=0,"Product not in Products list",IF(COUNTIF(MaterialList,B1964)=0,"Material not in Materials list","OK")))))</f>
        <v/>
      </c>
      <c r="H1964" s="18" t="str">
        <f aca="false">IF(F1964="Active",A1964&amp;"|"&amp;COUNTIFS(A$2:A1964,A1964,F$2:F1964,"Active"),"")</f>
        <v/>
      </c>
      <c r="I1964" s="18" t="str">
        <f aca="false">IF(B1964="","",IF(SUMPRODUCT(MAX((A$1:A1963=A1964)*(B$1:B1963=B1964)*ROW(A$1:A1963)))=0,C1964&amp;"",IF(C1964="",INDEX(I$1:I1963,SUMPRODUCT(MAX((A$1:A1963=A1964)*(B$1:B1963=B1964)*ROW(A$1:A1963)))),IF(INDEX(I$1:I1963,SUMPRODUCT(MAX((A$1:A1963=A1964)*(B$1:B1963=B1964)*ROW(A$1:A1963))))="",C1964&amp;"",INDEX(I$1:I1963,SUMPRODUCT(MAX((A$1:A1963=A1964)*(B$1:B1963=B1964)*ROW(A$1:A1963))))&amp;"; "&amp;C1964))))</f>
        <v/>
      </c>
      <c r="J1964" s="18" t="str">
        <f aca="false">IF(A1964="","",A1964&amp;"|"&amp;COUNTIF(A$2:A1964,A1964))</f>
        <v/>
      </c>
      <c r="K1964" s="18" t="n">
        <f aca="false">IF(OR(A1964="",B1964=""),0,IF(COUNTIFS(A$2:A1964,A1964,B$2:B1964,B1964)=1,1,0))</f>
        <v>0</v>
      </c>
    </row>
    <row r="1965" customFormat="false" ht="15" hidden="false" customHeight="false" outlineLevel="0" collapsed="false">
      <c r="A1965" s="15"/>
      <c r="B1965" s="15"/>
      <c r="C1965" s="15"/>
      <c r="D1965" s="15"/>
      <c r="F1965" s="18" t="str">
        <f aca="false">IF(B1965="","",IFERROR(INDEX(Materials!$B$2:$B$301,MATCH(B1965,Materials!$A$2:$A$301,0)),""))</f>
        <v/>
      </c>
      <c r="G1965" s="18" t="str">
        <f aca="true">IF(AND(A1965="",B1965=""),"",IF(A1965="","Missing product",IF(B1965="","Missing material",IF(COUNTIF(ProductList,A1965)=0,"Product not in Products list",IF(COUNTIF(MaterialList,B1965)=0,"Material not in Materials list","OK")))))</f>
        <v/>
      </c>
      <c r="H1965" s="18" t="str">
        <f aca="false">IF(F1965="Active",A1965&amp;"|"&amp;COUNTIFS(A$2:A1965,A1965,F$2:F1965,"Active"),"")</f>
        <v/>
      </c>
      <c r="I1965" s="18" t="str">
        <f aca="false">IF(B1965="","",IF(SUMPRODUCT(MAX((A$1:A1964=A1965)*(B$1:B1964=B1965)*ROW(A$1:A1964)))=0,C1965&amp;"",IF(C1965="",INDEX(I$1:I1964,SUMPRODUCT(MAX((A$1:A1964=A1965)*(B$1:B1964=B1965)*ROW(A$1:A1964)))),IF(INDEX(I$1:I1964,SUMPRODUCT(MAX((A$1:A1964=A1965)*(B$1:B1964=B1965)*ROW(A$1:A1964))))="",C1965&amp;"",INDEX(I$1:I1964,SUMPRODUCT(MAX((A$1:A1964=A1965)*(B$1:B1964=B1965)*ROW(A$1:A1964))))&amp;"; "&amp;C1965))))</f>
        <v/>
      </c>
      <c r="J1965" s="18" t="str">
        <f aca="false">IF(A1965="","",A1965&amp;"|"&amp;COUNTIF(A$2:A1965,A1965))</f>
        <v/>
      </c>
      <c r="K1965" s="18" t="n">
        <f aca="false">IF(OR(A1965="",B1965=""),0,IF(COUNTIFS(A$2:A1965,A1965,B$2:B1965,B1965)=1,1,0))</f>
        <v>0</v>
      </c>
    </row>
    <row r="1966" customFormat="false" ht="15" hidden="false" customHeight="false" outlineLevel="0" collapsed="false">
      <c r="A1966" s="15"/>
      <c r="B1966" s="15"/>
      <c r="C1966" s="15"/>
      <c r="D1966" s="15"/>
      <c r="F1966" s="18" t="str">
        <f aca="false">IF(B1966="","",IFERROR(INDEX(Materials!$B$2:$B$301,MATCH(B1966,Materials!$A$2:$A$301,0)),""))</f>
        <v/>
      </c>
      <c r="G1966" s="18" t="str">
        <f aca="true">IF(AND(A1966="",B1966=""),"",IF(A1966="","Missing product",IF(B1966="","Missing material",IF(COUNTIF(ProductList,A1966)=0,"Product not in Products list",IF(COUNTIF(MaterialList,B1966)=0,"Material not in Materials list","OK")))))</f>
        <v/>
      </c>
      <c r="H1966" s="18" t="str">
        <f aca="false">IF(F1966="Active",A1966&amp;"|"&amp;COUNTIFS(A$2:A1966,A1966,F$2:F1966,"Active"),"")</f>
        <v/>
      </c>
      <c r="I1966" s="18" t="str">
        <f aca="false">IF(B1966="","",IF(SUMPRODUCT(MAX((A$1:A1965=A1966)*(B$1:B1965=B1966)*ROW(A$1:A1965)))=0,C1966&amp;"",IF(C1966="",INDEX(I$1:I1965,SUMPRODUCT(MAX((A$1:A1965=A1966)*(B$1:B1965=B1966)*ROW(A$1:A1965)))),IF(INDEX(I$1:I1965,SUMPRODUCT(MAX((A$1:A1965=A1966)*(B$1:B1965=B1966)*ROW(A$1:A1965))))="",C1966&amp;"",INDEX(I$1:I1965,SUMPRODUCT(MAX((A$1:A1965=A1966)*(B$1:B1965=B1966)*ROW(A$1:A1965))))&amp;"; "&amp;C1966))))</f>
        <v/>
      </c>
      <c r="J1966" s="18" t="str">
        <f aca="false">IF(A1966="","",A1966&amp;"|"&amp;COUNTIF(A$2:A1966,A1966))</f>
        <v/>
      </c>
      <c r="K1966" s="18" t="n">
        <f aca="false">IF(OR(A1966="",B1966=""),0,IF(COUNTIFS(A$2:A1966,A1966,B$2:B1966,B1966)=1,1,0))</f>
        <v>0</v>
      </c>
    </row>
    <row r="1967" customFormat="false" ht="15" hidden="false" customHeight="false" outlineLevel="0" collapsed="false">
      <c r="A1967" s="15"/>
      <c r="B1967" s="15"/>
      <c r="C1967" s="15"/>
      <c r="D1967" s="15"/>
      <c r="F1967" s="18" t="str">
        <f aca="false">IF(B1967="","",IFERROR(INDEX(Materials!$B$2:$B$301,MATCH(B1967,Materials!$A$2:$A$301,0)),""))</f>
        <v/>
      </c>
      <c r="G1967" s="18" t="str">
        <f aca="true">IF(AND(A1967="",B1967=""),"",IF(A1967="","Missing product",IF(B1967="","Missing material",IF(COUNTIF(ProductList,A1967)=0,"Product not in Products list",IF(COUNTIF(MaterialList,B1967)=0,"Material not in Materials list","OK")))))</f>
        <v/>
      </c>
      <c r="H1967" s="18" t="str">
        <f aca="false">IF(F1967="Active",A1967&amp;"|"&amp;COUNTIFS(A$2:A1967,A1967,F$2:F1967,"Active"),"")</f>
        <v/>
      </c>
      <c r="I1967" s="18" t="str">
        <f aca="false">IF(B1967="","",IF(SUMPRODUCT(MAX((A$1:A1966=A1967)*(B$1:B1966=B1967)*ROW(A$1:A1966)))=0,C1967&amp;"",IF(C1967="",INDEX(I$1:I1966,SUMPRODUCT(MAX((A$1:A1966=A1967)*(B$1:B1966=B1967)*ROW(A$1:A1966)))),IF(INDEX(I$1:I1966,SUMPRODUCT(MAX((A$1:A1966=A1967)*(B$1:B1966=B1967)*ROW(A$1:A1966))))="",C1967&amp;"",INDEX(I$1:I1966,SUMPRODUCT(MAX((A$1:A1966=A1967)*(B$1:B1966=B1967)*ROW(A$1:A1966))))&amp;"; "&amp;C1967))))</f>
        <v/>
      </c>
      <c r="J1967" s="18" t="str">
        <f aca="false">IF(A1967="","",A1967&amp;"|"&amp;COUNTIF(A$2:A1967,A1967))</f>
        <v/>
      </c>
      <c r="K1967" s="18" t="n">
        <f aca="false">IF(OR(A1967="",B1967=""),0,IF(COUNTIFS(A$2:A1967,A1967,B$2:B1967,B1967)=1,1,0))</f>
        <v>0</v>
      </c>
    </row>
    <row r="1968" customFormat="false" ht="15" hidden="false" customHeight="false" outlineLevel="0" collapsed="false">
      <c r="A1968" s="15"/>
      <c r="B1968" s="15"/>
      <c r="C1968" s="15"/>
      <c r="D1968" s="15"/>
      <c r="F1968" s="18" t="str">
        <f aca="false">IF(B1968="","",IFERROR(INDEX(Materials!$B$2:$B$301,MATCH(B1968,Materials!$A$2:$A$301,0)),""))</f>
        <v/>
      </c>
      <c r="G1968" s="18" t="str">
        <f aca="true">IF(AND(A1968="",B1968=""),"",IF(A1968="","Missing product",IF(B1968="","Missing material",IF(COUNTIF(ProductList,A1968)=0,"Product not in Products list",IF(COUNTIF(MaterialList,B1968)=0,"Material not in Materials list","OK")))))</f>
        <v/>
      </c>
      <c r="H1968" s="18" t="str">
        <f aca="false">IF(F1968="Active",A1968&amp;"|"&amp;COUNTIFS(A$2:A1968,A1968,F$2:F1968,"Active"),"")</f>
        <v/>
      </c>
      <c r="I1968" s="18" t="str">
        <f aca="false">IF(B1968="","",IF(SUMPRODUCT(MAX((A$1:A1967=A1968)*(B$1:B1967=B1968)*ROW(A$1:A1967)))=0,C1968&amp;"",IF(C1968="",INDEX(I$1:I1967,SUMPRODUCT(MAX((A$1:A1967=A1968)*(B$1:B1967=B1968)*ROW(A$1:A1967)))),IF(INDEX(I$1:I1967,SUMPRODUCT(MAX((A$1:A1967=A1968)*(B$1:B1967=B1968)*ROW(A$1:A1967))))="",C1968&amp;"",INDEX(I$1:I1967,SUMPRODUCT(MAX((A$1:A1967=A1968)*(B$1:B1967=B1968)*ROW(A$1:A1967))))&amp;"; "&amp;C1968))))</f>
        <v/>
      </c>
      <c r="J1968" s="18" t="str">
        <f aca="false">IF(A1968="","",A1968&amp;"|"&amp;COUNTIF(A$2:A1968,A1968))</f>
        <v/>
      </c>
      <c r="K1968" s="18" t="n">
        <f aca="false">IF(OR(A1968="",B1968=""),0,IF(COUNTIFS(A$2:A1968,A1968,B$2:B1968,B1968)=1,1,0))</f>
        <v>0</v>
      </c>
    </row>
    <row r="1969" customFormat="false" ht="15" hidden="false" customHeight="false" outlineLevel="0" collapsed="false">
      <c r="A1969" s="15"/>
      <c r="B1969" s="15"/>
      <c r="C1969" s="15"/>
      <c r="D1969" s="15"/>
      <c r="F1969" s="18" t="str">
        <f aca="false">IF(B1969="","",IFERROR(INDEX(Materials!$B$2:$B$301,MATCH(B1969,Materials!$A$2:$A$301,0)),""))</f>
        <v/>
      </c>
      <c r="G1969" s="18" t="str">
        <f aca="true">IF(AND(A1969="",B1969=""),"",IF(A1969="","Missing product",IF(B1969="","Missing material",IF(COUNTIF(ProductList,A1969)=0,"Product not in Products list",IF(COUNTIF(MaterialList,B1969)=0,"Material not in Materials list","OK")))))</f>
        <v/>
      </c>
      <c r="H1969" s="18" t="str">
        <f aca="false">IF(F1969="Active",A1969&amp;"|"&amp;COUNTIFS(A$2:A1969,A1969,F$2:F1969,"Active"),"")</f>
        <v/>
      </c>
      <c r="I1969" s="18" t="str">
        <f aca="false">IF(B1969="","",IF(SUMPRODUCT(MAX((A$1:A1968=A1969)*(B$1:B1968=B1969)*ROW(A$1:A1968)))=0,C1969&amp;"",IF(C1969="",INDEX(I$1:I1968,SUMPRODUCT(MAX((A$1:A1968=A1969)*(B$1:B1968=B1969)*ROW(A$1:A1968)))),IF(INDEX(I$1:I1968,SUMPRODUCT(MAX((A$1:A1968=A1969)*(B$1:B1968=B1969)*ROW(A$1:A1968))))="",C1969&amp;"",INDEX(I$1:I1968,SUMPRODUCT(MAX((A$1:A1968=A1969)*(B$1:B1968=B1969)*ROW(A$1:A1968))))&amp;"; "&amp;C1969))))</f>
        <v/>
      </c>
      <c r="J1969" s="18" t="str">
        <f aca="false">IF(A1969="","",A1969&amp;"|"&amp;COUNTIF(A$2:A1969,A1969))</f>
        <v/>
      </c>
      <c r="K1969" s="18" t="n">
        <f aca="false">IF(OR(A1969="",B1969=""),0,IF(COUNTIFS(A$2:A1969,A1969,B$2:B1969,B1969)=1,1,0))</f>
        <v>0</v>
      </c>
    </row>
    <row r="1970" customFormat="false" ht="15" hidden="false" customHeight="false" outlineLevel="0" collapsed="false">
      <c r="A1970" s="15"/>
      <c r="B1970" s="15"/>
      <c r="C1970" s="15"/>
      <c r="D1970" s="15"/>
      <c r="F1970" s="18" t="str">
        <f aca="false">IF(B1970="","",IFERROR(INDEX(Materials!$B$2:$B$301,MATCH(B1970,Materials!$A$2:$A$301,0)),""))</f>
        <v/>
      </c>
      <c r="G1970" s="18" t="str">
        <f aca="true">IF(AND(A1970="",B1970=""),"",IF(A1970="","Missing product",IF(B1970="","Missing material",IF(COUNTIF(ProductList,A1970)=0,"Product not in Products list",IF(COUNTIF(MaterialList,B1970)=0,"Material not in Materials list","OK")))))</f>
        <v/>
      </c>
      <c r="H1970" s="18" t="str">
        <f aca="false">IF(F1970="Active",A1970&amp;"|"&amp;COUNTIFS(A$2:A1970,A1970,F$2:F1970,"Active"),"")</f>
        <v/>
      </c>
      <c r="I1970" s="18" t="str">
        <f aca="false">IF(B1970="","",IF(SUMPRODUCT(MAX((A$1:A1969=A1970)*(B$1:B1969=B1970)*ROW(A$1:A1969)))=0,C1970&amp;"",IF(C1970="",INDEX(I$1:I1969,SUMPRODUCT(MAX((A$1:A1969=A1970)*(B$1:B1969=B1970)*ROW(A$1:A1969)))),IF(INDEX(I$1:I1969,SUMPRODUCT(MAX((A$1:A1969=A1970)*(B$1:B1969=B1970)*ROW(A$1:A1969))))="",C1970&amp;"",INDEX(I$1:I1969,SUMPRODUCT(MAX((A$1:A1969=A1970)*(B$1:B1969=B1970)*ROW(A$1:A1969))))&amp;"; "&amp;C1970))))</f>
        <v/>
      </c>
      <c r="J1970" s="18" t="str">
        <f aca="false">IF(A1970="","",A1970&amp;"|"&amp;COUNTIF(A$2:A1970,A1970))</f>
        <v/>
      </c>
      <c r="K1970" s="18" t="n">
        <f aca="false">IF(OR(A1970="",B1970=""),0,IF(COUNTIFS(A$2:A1970,A1970,B$2:B1970,B1970)=1,1,0))</f>
        <v>0</v>
      </c>
    </row>
    <row r="1971" customFormat="false" ht="15" hidden="false" customHeight="false" outlineLevel="0" collapsed="false">
      <c r="A1971" s="15"/>
      <c r="B1971" s="15"/>
      <c r="C1971" s="15"/>
      <c r="D1971" s="15"/>
      <c r="F1971" s="18" t="str">
        <f aca="false">IF(B1971="","",IFERROR(INDEX(Materials!$B$2:$B$301,MATCH(B1971,Materials!$A$2:$A$301,0)),""))</f>
        <v/>
      </c>
      <c r="G1971" s="18" t="str">
        <f aca="true">IF(AND(A1971="",B1971=""),"",IF(A1971="","Missing product",IF(B1971="","Missing material",IF(COUNTIF(ProductList,A1971)=0,"Product not in Products list",IF(COUNTIF(MaterialList,B1971)=0,"Material not in Materials list","OK")))))</f>
        <v/>
      </c>
      <c r="H1971" s="18" t="str">
        <f aca="false">IF(F1971="Active",A1971&amp;"|"&amp;COUNTIFS(A$2:A1971,A1971,F$2:F1971,"Active"),"")</f>
        <v/>
      </c>
      <c r="I1971" s="18" t="str">
        <f aca="false">IF(B1971="","",IF(SUMPRODUCT(MAX((A$1:A1970=A1971)*(B$1:B1970=B1971)*ROW(A$1:A1970)))=0,C1971&amp;"",IF(C1971="",INDEX(I$1:I1970,SUMPRODUCT(MAX((A$1:A1970=A1971)*(B$1:B1970=B1971)*ROW(A$1:A1970)))),IF(INDEX(I$1:I1970,SUMPRODUCT(MAX((A$1:A1970=A1971)*(B$1:B1970=B1971)*ROW(A$1:A1970))))="",C1971&amp;"",INDEX(I$1:I1970,SUMPRODUCT(MAX((A$1:A1970=A1971)*(B$1:B1970=B1971)*ROW(A$1:A1970))))&amp;"; "&amp;C1971))))</f>
        <v/>
      </c>
      <c r="J1971" s="18" t="str">
        <f aca="false">IF(A1971="","",A1971&amp;"|"&amp;COUNTIF(A$2:A1971,A1971))</f>
        <v/>
      </c>
      <c r="K1971" s="18" t="n">
        <f aca="false">IF(OR(A1971="",B1971=""),0,IF(COUNTIFS(A$2:A1971,A1971,B$2:B1971,B1971)=1,1,0))</f>
        <v>0</v>
      </c>
    </row>
    <row r="1972" customFormat="false" ht="15" hidden="false" customHeight="false" outlineLevel="0" collapsed="false">
      <c r="A1972" s="15"/>
      <c r="B1972" s="15"/>
      <c r="C1972" s="15"/>
      <c r="D1972" s="15"/>
      <c r="F1972" s="18" t="str">
        <f aca="false">IF(B1972="","",IFERROR(INDEX(Materials!$B$2:$B$301,MATCH(B1972,Materials!$A$2:$A$301,0)),""))</f>
        <v/>
      </c>
      <c r="G1972" s="18" t="str">
        <f aca="true">IF(AND(A1972="",B1972=""),"",IF(A1972="","Missing product",IF(B1972="","Missing material",IF(COUNTIF(ProductList,A1972)=0,"Product not in Products list",IF(COUNTIF(MaterialList,B1972)=0,"Material not in Materials list","OK")))))</f>
        <v/>
      </c>
      <c r="H1972" s="18" t="str">
        <f aca="false">IF(F1972="Active",A1972&amp;"|"&amp;COUNTIFS(A$2:A1972,A1972,F$2:F1972,"Active"),"")</f>
        <v/>
      </c>
      <c r="I1972" s="18" t="str">
        <f aca="false">IF(B1972="","",IF(SUMPRODUCT(MAX((A$1:A1971=A1972)*(B$1:B1971=B1972)*ROW(A$1:A1971)))=0,C1972&amp;"",IF(C1972="",INDEX(I$1:I1971,SUMPRODUCT(MAX((A$1:A1971=A1972)*(B$1:B1971=B1972)*ROW(A$1:A1971)))),IF(INDEX(I$1:I1971,SUMPRODUCT(MAX((A$1:A1971=A1972)*(B$1:B1971=B1972)*ROW(A$1:A1971))))="",C1972&amp;"",INDEX(I$1:I1971,SUMPRODUCT(MAX((A$1:A1971=A1972)*(B$1:B1971=B1972)*ROW(A$1:A1971))))&amp;"; "&amp;C1972))))</f>
        <v/>
      </c>
      <c r="J1972" s="18" t="str">
        <f aca="false">IF(A1972="","",A1972&amp;"|"&amp;COUNTIF(A$2:A1972,A1972))</f>
        <v/>
      </c>
      <c r="K1972" s="18" t="n">
        <f aca="false">IF(OR(A1972="",B1972=""),0,IF(COUNTIFS(A$2:A1972,A1972,B$2:B1972,B1972)=1,1,0))</f>
        <v>0</v>
      </c>
    </row>
    <row r="1973" customFormat="false" ht="15" hidden="false" customHeight="false" outlineLevel="0" collapsed="false">
      <c r="A1973" s="15"/>
      <c r="B1973" s="15"/>
      <c r="C1973" s="15"/>
      <c r="D1973" s="15"/>
      <c r="F1973" s="18" t="str">
        <f aca="false">IF(B1973="","",IFERROR(INDEX(Materials!$B$2:$B$301,MATCH(B1973,Materials!$A$2:$A$301,0)),""))</f>
        <v/>
      </c>
      <c r="G1973" s="18" t="str">
        <f aca="true">IF(AND(A1973="",B1973=""),"",IF(A1973="","Missing product",IF(B1973="","Missing material",IF(COUNTIF(ProductList,A1973)=0,"Product not in Products list",IF(COUNTIF(MaterialList,B1973)=0,"Material not in Materials list","OK")))))</f>
        <v/>
      </c>
      <c r="H1973" s="18" t="str">
        <f aca="false">IF(F1973="Active",A1973&amp;"|"&amp;COUNTIFS(A$2:A1973,A1973,F$2:F1973,"Active"),"")</f>
        <v/>
      </c>
      <c r="I1973" s="18" t="str">
        <f aca="false">IF(B1973="","",IF(SUMPRODUCT(MAX((A$1:A1972=A1973)*(B$1:B1972=B1973)*ROW(A$1:A1972)))=0,C1973&amp;"",IF(C1973="",INDEX(I$1:I1972,SUMPRODUCT(MAX((A$1:A1972=A1973)*(B$1:B1972=B1973)*ROW(A$1:A1972)))),IF(INDEX(I$1:I1972,SUMPRODUCT(MAX((A$1:A1972=A1973)*(B$1:B1972=B1973)*ROW(A$1:A1972))))="",C1973&amp;"",INDEX(I$1:I1972,SUMPRODUCT(MAX((A$1:A1972=A1973)*(B$1:B1972=B1973)*ROW(A$1:A1972))))&amp;"; "&amp;C1973))))</f>
        <v/>
      </c>
      <c r="J1973" s="18" t="str">
        <f aca="false">IF(A1973="","",A1973&amp;"|"&amp;COUNTIF(A$2:A1973,A1973))</f>
        <v/>
      </c>
      <c r="K1973" s="18" t="n">
        <f aca="false">IF(OR(A1973="",B1973=""),0,IF(COUNTIFS(A$2:A1973,A1973,B$2:B1973,B1973)=1,1,0))</f>
        <v>0</v>
      </c>
    </row>
    <row r="1974" customFormat="false" ht="15" hidden="false" customHeight="false" outlineLevel="0" collapsed="false">
      <c r="A1974" s="15"/>
      <c r="B1974" s="15"/>
      <c r="C1974" s="15"/>
      <c r="D1974" s="15"/>
      <c r="F1974" s="18" t="str">
        <f aca="false">IF(B1974="","",IFERROR(INDEX(Materials!$B$2:$B$301,MATCH(B1974,Materials!$A$2:$A$301,0)),""))</f>
        <v/>
      </c>
      <c r="G1974" s="18" t="str">
        <f aca="true">IF(AND(A1974="",B1974=""),"",IF(A1974="","Missing product",IF(B1974="","Missing material",IF(COUNTIF(ProductList,A1974)=0,"Product not in Products list",IF(COUNTIF(MaterialList,B1974)=0,"Material not in Materials list","OK")))))</f>
        <v/>
      </c>
      <c r="H1974" s="18" t="str">
        <f aca="false">IF(F1974="Active",A1974&amp;"|"&amp;COUNTIFS(A$2:A1974,A1974,F$2:F1974,"Active"),"")</f>
        <v/>
      </c>
      <c r="I1974" s="18" t="str">
        <f aca="false">IF(B1974="","",IF(SUMPRODUCT(MAX((A$1:A1973=A1974)*(B$1:B1973=B1974)*ROW(A$1:A1973)))=0,C1974&amp;"",IF(C1974="",INDEX(I$1:I1973,SUMPRODUCT(MAX((A$1:A1973=A1974)*(B$1:B1973=B1974)*ROW(A$1:A1973)))),IF(INDEX(I$1:I1973,SUMPRODUCT(MAX((A$1:A1973=A1974)*(B$1:B1973=B1974)*ROW(A$1:A1973))))="",C1974&amp;"",INDEX(I$1:I1973,SUMPRODUCT(MAX((A$1:A1973=A1974)*(B$1:B1973=B1974)*ROW(A$1:A1973))))&amp;"; "&amp;C1974))))</f>
        <v/>
      </c>
      <c r="J1974" s="18" t="str">
        <f aca="false">IF(A1974="","",A1974&amp;"|"&amp;COUNTIF(A$2:A1974,A1974))</f>
        <v/>
      </c>
      <c r="K1974" s="18" t="n">
        <f aca="false">IF(OR(A1974="",B1974=""),0,IF(COUNTIFS(A$2:A1974,A1974,B$2:B1974,B1974)=1,1,0))</f>
        <v>0</v>
      </c>
    </row>
    <row r="1975" customFormat="false" ht="15" hidden="false" customHeight="false" outlineLevel="0" collapsed="false">
      <c r="A1975" s="15"/>
      <c r="B1975" s="15"/>
      <c r="C1975" s="15"/>
      <c r="D1975" s="15"/>
      <c r="F1975" s="18" t="str">
        <f aca="false">IF(B1975="","",IFERROR(INDEX(Materials!$B$2:$B$301,MATCH(B1975,Materials!$A$2:$A$301,0)),""))</f>
        <v/>
      </c>
      <c r="G1975" s="18" t="str">
        <f aca="true">IF(AND(A1975="",B1975=""),"",IF(A1975="","Missing product",IF(B1975="","Missing material",IF(COUNTIF(ProductList,A1975)=0,"Product not in Products list",IF(COUNTIF(MaterialList,B1975)=0,"Material not in Materials list","OK")))))</f>
        <v/>
      </c>
      <c r="H1975" s="18" t="str">
        <f aca="false">IF(F1975="Active",A1975&amp;"|"&amp;COUNTIFS(A$2:A1975,A1975,F$2:F1975,"Active"),"")</f>
        <v/>
      </c>
      <c r="I1975" s="18" t="str">
        <f aca="false">IF(B1975="","",IF(SUMPRODUCT(MAX((A$1:A1974=A1975)*(B$1:B1974=B1975)*ROW(A$1:A1974)))=0,C1975&amp;"",IF(C1975="",INDEX(I$1:I1974,SUMPRODUCT(MAX((A$1:A1974=A1975)*(B$1:B1974=B1975)*ROW(A$1:A1974)))),IF(INDEX(I$1:I1974,SUMPRODUCT(MAX((A$1:A1974=A1975)*(B$1:B1974=B1975)*ROW(A$1:A1974))))="",C1975&amp;"",INDEX(I$1:I1974,SUMPRODUCT(MAX((A$1:A1974=A1975)*(B$1:B1974=B1975)*ROW(A$1:A1974))))&amp;"; "&amp;C1975))))</f>
        <v/>
      </c>
      <c r="J1975" s="18" t="str">
        <f aca="false">IF(A1975="","",A1975&amp;"|"&amp;COUNTIF(A$2:A1975,A1975))</f>
        <v/>
      </c>
      <c r="K1975" s="18" t="n">
        <f aca="false">IF(OR(A1975="",B1975=""),0,IF(COUNTIFS(A$2:A1975,A1975,B$2:B1975,B1975)=1,1,0))</f>
        <v>0</v>
      </c>
    </row>
    <row r="1976" customFormat="false" ht="15" hidden="false" customHeight="false" outlineLevel="0" collapsed="false">
      <c r="A1976" s="15"/>
      <c r="B1976" s="15"/>
      <c r="C1976" s="15"/>
      <c r="D1976" s="15"/>
      <c r="F1976" s="18" t="str">
        <f aca="false">IF(B1976="","",IFERROR(INDEX(Materials!$B$2:$B$301,MATCH(B1976,Materials!$A$2:$A$301,0)),""))</f>
        <v/>
      </c>
      <c r="G1976" s="18" t="str">
        <f aca="true">IF(AND(A1976="",B1976=""),"",IF(A1976="","Missing product",IF(B1976="","Missing material",IF(COUNTIF(ProductList,A1976)=0,"Product not in Products list",IF(COUNTIF(MaterialList,B1976)=0,"Material not in Materials list","OK")))))</f>
        <v/>
      </c>
      <c r="H1976" s="18" t="str">
        <f aca="false">IF(F1976="Active",A1976&amp;"|"&amp;COUNTIFS(A$2:A1976,A1976,F$2:F1976,"Active"),"")</f>
        <v/>
      </c>
      <c r="I1976" s="18" t="str">
        <f aca="false">IF(B1976="","",IF(SUMPRODUCT(MAX((A$1:A1975=A1976)*(B$1:B1975=B1976)*ROW(A$1:A1975)))=0,C1976&amp;"",IF(C1976="",INDEX(I$1:I1975,SUMPRODUCT(MAX((A$1:A1975=A1976)*(B$1:B1975=B1976)*ROW(A$1:A1975)))),IF(INDEX(I$1:I1975,SUMPRODUCT(MAX((A$1:A1975=A1976)*(B$1:B1975=B1976)*ROW(A$1:A1975))))="",C1976&amp;"",INDEX(I$1:I1975,SUMPRODUCT(MAX((A$1:A1975=A1976)*(B$1:B1975=B1976)*ROW(A$1:A1975))))&amp;"; "&amp;C1976))))</f>
        <v/>
      </c>
      <c r="J1976" s="18" t="str">
        <f aca="false">IF(A1976="","",A1976&amp;"|"&amp;COUNTIF(A$2:A1976,A1976))</f>
        <v/>
      </c>
      <c r="K1976" s="18" t="n">
        <f aca="false">IF(OR(A1976="",B1976=""),0,IF(COUNTIFS(A$2:A1976,A1976,B$2:B1976,B1976)=1,1,0))</f>
        <v>0</v>
      </c>
    </row>
    <row r="1977" customFormat="false" ht="15" hidden="false" customHeight="false" outlineLevel="0" collapsed="false">
      <c r="A1977" s="15"/>
      <c r="B1977" s="15"/>
      <c r="C1977" s="15"/>
      <c r="D1977" s="15"/>
      <c r="F1977" s="18" t="str">
        <f aca="false">IF(B1977="","",IFERROR(INDEX(Materials!$B$2:$B$301,MATCH(B1977,Materials!$A$2:$A$301,0)),""))</f>
        <v/>
      </c>
      <c r="G1977" s="18" t="str">
        <f aca="true">IF(AND(A1977="",B1977=""),"",IF(A1977="","Missing product",IF(B1977="","Missing material",IF(COUNTIF(ProductList,A1977)=0,"Product not in Products list",IF(COUNTIF(MaterialList,B1977)=0,"Material not in Materials list","OK")))))</f>
        <v/>
      </c>
      <c r="H1977" s="18" t="str">
        <f aca="false">IF(F1977="Active",A1977&amp;"|"&amp;COUNTIFS(A$2:A1977,A1977,F$2:F1977,"Active"),"")</f>
        <v/>
      </c>
      <c r="I1977" s="18" t="str">
        <f aca="false">IF(B1977="","",IF(SUMPRODUCT(MAX((A$1:A1976=A1977)*(B$1:B1976=B1977)*ROW(A$1:A1976)))=0,C1977&amp;"",IF(C1977="",INDEX(I$1:I1976,SUMPRODUCT(MAX((A$1:A1976=A1977)*(B$1:B1976=B1977)*ROW(A$1:A1976)))),IF(INDEX(I$1:I1976,SUMPRODUCT(MAX((A$1:A1976=A1977)*(B$1:B1976=B1977)*ROW(A$1:A1976))))="",C1977&amp;"",INDEX(I$1:I1976,SUMPRODUCT(MAX((A$1:A1976=A1977)*(B$1:B1976=B1977)*ROW(A$1:A1976))))&amp;"; "&amp;C1977))))</f>
        <v/>
      </c>
      <c r="J1977" s="18" t="str">
        <f aca="false">IF(A1977="","",A1977&amp;"|"&amp;COUNTIF(A$2:A1977,A1977))</f>
        <v/>
      </c>
      <c r="K1977" s="18" t="n">
        <f aca="false">IF(OR(A1977="",B1977=""),0,IF(COUNTIFS(A$2:A1977,A1977,B$2:B1977,B1977)=1,1,0))</f>
        <v>0</v>
      </c>
    </row>
    <row r="1978" customFormat="false" ht="15" hidden="false" customHeight="false" outlineLevel="0" collapsed="false">
      <c r="A1978" s="15"/>
      <c r="B1978" s="15"/>
      <c r="C1978" s="15"/>
      <c r="D1978" s="15"/>
      <c r="F1978" s="18" t="str">
        <f aca="false">IF(B1978="","",IFERROR(INDEX(Materials!$B$2:$B$301,MATCH(B1978,Materials!$A$2:$A$301,0)),""))</f>
        <v/>
      </c>
      <c r="G1978" s="18" t="str">
        <f aca="true">IF(AND(A1978="",B1978=""),"",IF(A1978="","Missing product",IF(B1978="","Missing material",IF(COUNTIF(ProductList,A1978)=0,"Product not in Products list",IF(COUNTIF(MaterialList,B1978)=0,"Material not in Materials list","OK")))))</f>
        <v/>
      </c>
      <c r="H1978" s="18" t="str">
        <f aca="false">IF(F1978="Active",A1978&amp;"|"&amp;COUNTIFS(A$2:A1978,A1978,F$2:F1978,"Active"),"")</f>
        <v/>
      </c>
      <c r="I1978" s="18" t="str">
        <f aca="false">IF(B1978="","",IF(SUMPRODUCT(MAX((A$1:A1977=A1978)*(B$1:B1977=B1978)*ROW(A$1:A1977)))=0,C1978&amp;"",IF(C1978="",INDEX(I$1:I1977,SUMPRODUCT(MAX((A$1:A1977=A1978)*(B$1:B1977=B1978)*ROW(A$1:A1977)))),IF(INDEX(I$1:I1977,SUMPRODUCT(MAX((A$1:A1977=A1978)*(B$1:B1977=B1978)*ROW(A$1:A1977))))="",C1978&amp;"",INDEX(I$1:I1977,SUMPRODUCT(MAX((A$1:A1977=A1978)*(B$1:B1977=B1978)*ROW(A$1:A1977))))&amp;"; "&amp;C1978))))</f>
        <v/>
      </c>
      <c r="J1978" s="18" t="str">
        <f aca="false">IF(A1978="","",A1978&amp;"|"&amp;COUNTIF(A$2:A1978,A1978))</f>
        <v/>
      </c>
      <c r="K1978" s="18" t="n">
        <f aca="false">IF(OR(A1978="",B1978=""),0,IF(COUNTIFS(A$2:A1978,A1978,B$2:B1978,B1978)=1,1,0))</f>
        <v>0</v>
      </c>
    </row>
    <row r="1979" customFormat="false" ht="15" hidden="false" customHeight="false" outlineLevel="0" collapsed="false">
      <c r="A1979" s="15"/>
      <c r="B1979" s="15"/>
      <c r="C1979" s="15"/>
      <c r="D1979" s="15"/>
      <c r="F1979" s="18" t="str">
        <f aca="false">IF(B1979="","",IFERROR(INDEX(Materials!$B$2:$B$301,MATCH(B1979,Materials!$A$2:$A$301,0)),""))</f>
        <v/>
      </c>
      <c r="G1979" s="18" t="str">
        <f aca="true">IF(AND(A1979="",B1979=""),"",IF(A1979="","Missing product",IF(B1979="","Missing material",IF(COUNTIF(ProductList,A1979)=0,"Product not in Products list",IF(COUNTIF(MaterialList,B1979)=0,"Material not in Materials list","OK")))))</f>
        <v/>
      </c>
      <c r="H1979" s="18" t="str">
        <f aca="false">IF(F1979="Active",A1979&amp;"|"&amp;COUNTIFS(A$2:A1979,A1979,F$2:F1979,"Active"),"")</f>
        <v/>
      </c>
      <c r="I1979" s="18" t="str">
        <f aca="false">IF(B1979="","",IF(SUMPRODUCT(MAX((A$1:A1978=A1979)*(B$1:B1978=B1979)*ROW(A$1:A1978)))=0,C1979&amp;"",IF(C1979="",INDEX(I$1:I1978,SUMPRODUCT(MAX((A$1:A1978=A1979)*(B$1:B1978=B1979)*ROW(A$1:A1978)))),IF(INDEX(I$1:I1978,SUMPRODUCT(MAX((A$1:A1978=A1979)*(B$1:B1978=B1979)*ROW(A$1:A1978))))="",C1979&amp;"",INDEX(I$1:I1978,SUMPRODUCT(MAX((A$1:A1978=A1979)*(B$1:B1978=B1979)*ROW(A$1:A1978))))&amp;"; "&amp;C1979))))</f>
        <v/>
      </c>
      <c r="J1979" s="18" t="str">
        <f aca="false">IF(A1979="","",A1979&amp;"|"&amp;COUNTIF(A$2:A1979,A1979))</f>
        <v/>
      </c>
      <c r="K1979" s="18" t="n">
        <f aca="false">IF(OR(A1979="",B1979=""),0,IF(COUNTIFS(A$2:A1979,A1979,B$2:B1979,B1979)=1,1,0))</f>
        <v>0</v>
      </c>
    </row>
    <row r="1980" customFormat="false" ht="15" hidden="false" customHeight="false" outlineLevel="0" collapsed="false">
      <c r="A1980" s="15"/>
      <c r="B1980" s="15"/>
      <c r="C1980" s="15"/>
      <c r="D1980" s="15"/>
      <c r="F1980" s="18" t="str">
        <f aca="false">IF(B1980="","",IFERROR(INDEX(Materials!$B$2:$B$301,MATCH(B1980,Materials!$A$2:$A$301,0)),""))</f>
        <v/>
      </c>
      <c r="G1980" s="18" t="str">
        <f aca="true">IF(AND(A1980="",B1980=""),"",IF(A1980="","Missing product",IF(B1980="","Missing material",IF(COUNTIF(ProductList,A1980)=0,"Product not in Products list",IF(COUNTIF(MaterialList,B1980)=0,"Material not in Materials list","OK")))))</f>
        <v/>
      </c>
      <c r="H1980" s="18" t="str">
        <f aca="false">IF(F1980="Active",A1980&amp;"|"&amp;COUNTIFS(A$2:A1980,A1980,F$2:F1980,"Active"),"")</f>
        <v/>
      </c>
      <c r="I1980" s="18" t="str">
        <f aca="false">IF(B1980="","",IF(SUMPRODUCT(MAX((A$1:A1979=A1980)*(B$1:B1979=B1980)*ROW(A$1:A1979)))=0,C1980&amp;"",IF(C1980="",INDEX(I$1:I1979,SUMPRODUCT(MAX((A$1:A1979=A1980)*(B$1:B1979=B1980)*ROW(A$1:A1979)))),IF(INDEX(I$1:I1979,SUMPRODUCT(MAX((A$1:A1979=A1980)*(B$1:B1979=B1980)*ROW(A$1:A1979))))="",C1980&amp;"",INDEX(I$1:I1979,SUMPRODUCT(MAX((A$1:A1979=A1980)*(B$1:B1979=B1980)*ROW(A$1:A1979))))&amp;"; "&amp;C1980))))</f>
        <v/>
      </c>
      <c r="J1980" s="18" t="str">
        <f aca="false">IF(A1980="","",A1980&amp;"|"&amp;COUNTIF(A$2:A1980,A1980))</f>
        <v/>
      </c>
      <c r="K1980" s="18" t="n">
        <f aca="false">IF(OR(A1980="",B1980=""),0,IF(COUNTIFS(A$2:A1980,A1980,B$2:B1980,B1980)=1,1,0))</f>
        <v>0</v>
      </c>
    </row>
    <row r="1981" customFormat="false" ht="15" hidden="false" customHeight="false" outlineLevel="0" collapsed="false">
      <c r="A1981" s="15"/>
      <c r="B1981" s="15"/>
      <c r="C1981" s="15"/>
      <c r="D1981" s="15"/>
      <c r="F1981" s="18" t="str">
        <f aca="false">IF(B1981="","",IFERROR(INDEX(Materials!$B$2:$B$301,MATCH(B1981,Materials!$A$2:$A$301,0)),""))</f>
        <v/>
      </c>
      <c r="G1981" s="18" t="str">
        <f aca="true">IF(AND(A1981="",B1981=""),"",IF(A1981="","Missing product",IF(B1981="","Missing material",IF(COUNTIF(ProductList,A1981)=0,"Product not in Products list",IF(COUNTIF(MaterialList,B1981)=0,"Material not in Materials list","OK")))))</f>
        <v/>
      </c>
      <c r="H1981" s="18" t="str">
        <f aca="false">IF(F1981="Active",A1981&amp;"|"&amp;COUNTIFS(A$2:A1981,A1981,F$2:F1981,"Active"),"")</f>
        <v/>
      </c>
      <c r="I1981" s="18" t="str">
        <f aca="false">IF(B1981="","",IF(SUMPRODUCT(MAX((A$1:A1980=A1981)*(B$1:B1980=B1981)*ROW(A$1:A1980)))=0,C1981&amp;"",IF(C1981="",INDEX(I$1:I1980,SUMPRODUCT(MAX((A$1:A1980=A1981)*(B$1:B1980=B1981)*ROW(A$1:A1980)))),IF(INDEX(I$1:I1980,SUMPRODUCT(MAX((A$1:A1980=A1981)*(B$1:B1980=B1981)*ROW(A$1:A1980))))="",C1981&amp;"",INDEX(I$1:I1980,SUMPRODUCT(MAX((A$1:A1980=A1981)*(B$1:B1980=B1981)*ROW(A$1:A1980))))&amp;"; "&amp;C1981))))</f>
        <v/>
      </c>
      <c r="J1981" s="18" t="str">
        <f aca="false">IF(A1981="","",A1981&amp;"|"&amp;COUNTIF(A$2:A1981,A1981))</f>
        <v/>
      </c>
      <c r="K1981" s="18" t="n">
        <f aca="false">IF(OR(A1981="",B1981=""),0,IF(COUNTIFS(A$2:A1981,A1981,B$2:B1981,B1981)=1,1,0))</f>
        <v>0</v>
      </c>
    </row>
    <row r="1982" customFormat="false" ht="15" hidden="false" customHeight="false" outlineLevel="0" collapsed="false">
      <c r="A1982" s="15"/>
      <c r="B1982" s="15"/>
      <c r="C1982" s="15"/>
      <c r="D1982" s="15"/>
      <c r="F1982" s="18" t="str">
        <f aca="false">IF(B1982="","",IFERROR(INDEX(Materials!$B$2:$B$301,MATCH(B1982,Materials!$A$2:$A$301,0)),""))</f>
        <v/>
      </c>
      <c r="G1982" s="18" t="str">
        <f aca="true">IF(AND(A1982="",B1982=""),"",IF(A1982="","Missing product",IF(B1982="","Missing material",IF(COUNTIF(ProductList,A1982)=0,"Product not in Products list",IF(COUNTIF(MaterialList,B1982)=0,"Material not in Materials list","OK")))))</f>
        <v/>
      </c>
      <c r="H1982" s="18" t="str">
        <f aca="false">IF(F1982="Active",A1982&amp;"|"&amp;COUNTIFS(A$2:A1982,A1982,F$2:F1982,"Active"),"")</f>
        <v/>
      </c>
      <c r="I1982" s="18" t="str">
        <f aca="false">IF(B1982="","",IF(SUMPRODUCT(MAX((A$1:A1981=A1982)*(B$1:B1981=B1982)*ROW(A$1:A1981)))=0,C1982&amp;"",IF(C1982="",INDEX(I$1:I1981,SUMPRODUCT(MAX((A$1:A1981=A1982)*(B$1:B1981=B1982)*ROW(A$1:A1981)))),IF(INDEX(I$1:I1981,SUMPRODUCT(MAX((A$1:A1981=A1982)*(B$1:B1981=B1982)*ROW(A$1:A1981))))="",C1982&amp;"",INDEX(I$1:I1981,SUMPRODUCT(MAX((A$1:A1981=A1982)*(B$1:B1981=B1982)*ROW(A$1:A1981))))&amp;"; "&amp;C1982))))</f>
        <v/>
      </c>
      <c r="J1982" s="18" t="str">
        <f aca="false">IF(A1982="","",A1982&amp;"|"&amp;COUNTIF(A$2:A1982,A1982))</f>
        <v/>
      </c>
      <c r="K1982" s="18" t="n">
        <f aca="false">IF(OR(A1982="",B1982=""),0,IF(COUNTIFS(A$2:A1982,A1982,B$2:B1982,B1982)=1,1,0))</f>
        <v>0</v>
      </c>
    </row>
    <row r="1983" customFormat="false" ht="15" hidden="false" customHeight="false" outlineLevel="0" collapsed="false">
      <c r="A1983" s="15"/>
      <c r="B1983" s="15"/>
      <c r="C1983" s="15"/>
      <c r="D1983" s="15"/>
      <c r="F1983" s="18" t="str">
        <f aca="false">IF(B1983="","",IFERROR(INDEX(Materials!$B$2:$B$301,MATCH(B1983,Materials!$A$2:$A$301,0)),""))</f>
        <v/>
      </c>
      <c r="G1983" s="18" t="str">
        <f aca="true">IF(AND(A1983="",B1983=""),"",IF(A1983="","Missing product",IF(B1983="","Missing material",IF(COUNTIF(ProductList,A1983)=0,"Product not in Products list",IF(COUNTIF(MaterialList,B1983)=0,"Material not in Materials list","OK")))))</f>
        <v/>
      </c>
      <c r="H1983" s="18" t="str">
        <f aca="false">IF(F1983="Active",A1983&amp;"|"&amp;COUNTIFS(A$2:A1983,A1983,F$2:F1983,"Active"),"")</f>
        <v/>
      </c>
      <c r="I1983" s="18" t="str">
        <f aca="false">IF(B1983="","",IF(SUMPRODUCT(MAX((A$1:A1982=A1983)*(B$1:B1982=B1983)*ROW(A$1:A1982)))=0,C1983&amp;"",IF(C1983="",INDEX(I$1:I1982,SUMPRODUCT(MAX((A$1:A1982=A1983)*(B$1:B1982=B1983)*ROW(A$1:A1982)))),IF(INDEX(I$1:I1982,SUMPRODUCT(MAX((A$1:A1982=A1983)*(B$1:B1982=B1983)*ROW(A$1:A1982))))="",C1983&amp;"",INDEX(I$1:I1982,SUMPRODUCT(MAX((A$1:A1982=A1983)*(B$1:B1982=B1983)*ROW(A$1:A1982))))&amp;"; "&amp;C1983))))</f>
        <v/>
      </c>
      <c r="J1983" s="18" t="str">
        <f aca="false">IF(A1983="","",A1983&amp;"|"&amp;COUNTIF(A$2:A1983,A1983))</f>
        <v/>
      </c>
      <c r="K1983" s="18" t="n">
        <f aca="false">IF(OR(A1983="",B1983=""),0,IF(COUNTIFS(A$2:A1983,A1983,B$2:B1983,B1983)=1,1,0))</f>
        <v>0</v>
      </c>
    </row>
    <row r="1984" customFormat="false" ht="15" hidden="false" customHeight="false" outlineLevel="0" collapsed="false">
      <c r="A1984" s="15"/>
      <c r="B1984" s="15"/>
      <c r="C1984" s="15"/>
      <c r="D1984" s="15"/>
      <c r="F1984" s="18" t="str">
        <f aca="false">IF(B1984="","",IFERROR(INDEX(Materials!$B$2:$B$301,MATCH(B1984,Materials!$A$2:$A$301,0)),""))</f>
        <v/>
      </c>
      <c r="G1984" s="18" t="str">
        <f aca="true">IF(AND(A1984="",B1984=""),"",IF(A1984="","Missing product",IF(B1984="","Missing material",IF(COUNTIF(ProductList,A1984)=0,"Product not in Products list",IF(COUNTIF(MaterialList,B1984)=0,"Material not in Materials list","OK")))))</f>
        <v/>
      </c>
      <c r="H1984" s="18" t="str">
        <f aca="false">IF(F1984="Active",A1984&amp;"|"&amp;COUNTIFS(A$2:A1984,A1984,F$2:F1984,"Active"),"")</f>
        <v/>
      </c>
      <c r="I1984" s="18" t="str">
        <f aca="false">IF(B1984="","",IF(SUMPRODUCT(MAX((A$1:A1983=A1984)*(B$1:B1983=B1984)*ROW(A$1:A1983)))=0,C1984&amp;"",IF(C1984="",INDEX(I$1:I1983,SUMPRODUCT(MAX((A$1:A1983=A1984)*(B$1:B1983=B1984)*ROW(A$1:A1983)))),IF(INDEX(I$1:I1983,SUMPRODUCT(MAX((A$1:A1983=A1984)*(B$1:B1983=B1984)*ROW(A$1:A1983))))="",C1984&amp;"",INDEX(I$1:I1983,SUMPRODUCT(MAX((A$1:A1983=A1984)*(B$1:B1983=B1984)*ROW(A$1:A1983))))&amp;"; "&amp;C1984))))</f>
        <v/>
      </c>
      <c r="J1984" s="18" t="str">
        <f aca="false">IF(A1984="","",A1984&amp;"|"&amp;COUNTIF(A$2:A1984,A1984))</f>
        <v/>
      </c>
      <c r="K1984" s="18" t="n">
        <f aca="false">IF(OR(A1984="",B1984=""),0,IF(COUNTIFS(A$2:A1984,A1984,B$2:B1984,B1984)=1,1,0))</f>
        <v>0</v>
      </c>
    </row>
    <row r="1985" customFormat="false" ht="15" hidden="false" customHeight="false" outlineLevel="0" collapsed="false">
      <c r="A1985" s="15"/>
      <c r="B1985" s="15"/>
      <c r="C1985" s="15"/>
      <c r="D1985" s="15"/>
      <c r="F1985" s="18" t="str">
        <f aca="false">IF(B1985="","",IFERROR(INDEX(Materials!$B$2:$B$301,MATCH(B1985,Materials!$A$2:$A$301,0)),""))</f>
        <v/>
      </c>
      <c r="G1985" s="18" t="str">
        <f aca="true">IF(AND(A1985="",B1985=""),"",IF(A1985="","Missing product",IF(B1985="","Missing material",IF(COUNTIF(ProductList,A1985)=0,"Product not in Products list",IF(COUNTIF(MaterialList,B1985)=0,"Material not in Materials list","OK")))))</f>
        <v/>
      </c>
      <c r="H1985" s="18" t="str">
        <f aca="false">IF(F1985="Active",A1985&amp;"|"&amp;COUNTIFS(A$2:A1985,A1985,F$2:F1985,"Active"),"")</f>
        <v/>
      </c>
      <c r="I1985" s="18" t="str">
        <f aca="false">IF(B1985="","",IF(SUMPRODUCT(MAX((A$1:A1984=A1985)*(B$1:B1984=B1985)*ROW(A$1:A1984)))=0,C1985&amp;"",IF(C1985="",INDEX(I$1:I1984,SUMPRODUCT(MAX((A$1:A1984=A1985)*(B$1:B1984=B1985)*ROW(A$1:A1984)))),IF(INDEX(I$1:I1984,SUMPRODUCT(MAX((A$1:A1984=A1985)*(B$1:B1984=B1985)*ROW(A$1:A1984))))="",C1985&amp;"",INDEX(I$1:I1984,SUMPRODUCT(MAX((A$1:A1984=A1985)*(B$1:B1984=B1985)*ROW(A$1:A1984))))&amp;"; "&amp;C1985))))</f>
        <v/>
      </c>
      <c r="J1985" s="18" t="str">
        <f aca="false">IF(A1985="","",A1985&amp;"|"&amp;COUNTIF(A$2:A1985,A1985))</f>
        <v/>
      </c>
      <c r="K1985" s="18" t="n">
        <f aca="false">IF(OR(A1985="",B1985=""),0,IF(COUNTIFS(A$2:A1985,A1985,B$2:B1985,B1985)=1,1,0))</f>
        <v>0</v>
      </c>
    </row>
    <row r="1986" customFormat="false" ht="15" hidden="false" customHeight="false" outlineLevel="0" collapsed="false">
      <c r="A1986" s="15"/>
      <c r="B1986" s="15"/>
      <c r="C1986" s="15"/>
      <c r="D1986" s="15"/>
      <c r="F1986" s="18" t="str">
        <f aca="false">IF(B1986="","",IFERROR(INDEX(Materials!$B$2:$B$301,MATCH(B1986,Materials!$A$2:$A$301,0)),""))</f>
        <v/>
      </c>
      <c r="G1986" s="18" t="str">
        <f aca="true">IF(AND(A1986="",B1986=""),"",IF(A1986="","Missing product",IF(B1986="","Missing material",IF(COUNTIF(ProductList,A1986)=0,"Product not in Products list",IF(COUNTIF(MaterialList,B1986)=0,"Material not in Materials list","OK")))))</f>
        <v/>
      </c>
      <c r="H1986" s="18" t="str">
        <f aca="false">IF(F1986="Active",A1986&amp;"|"&amp;COUNTIFS(A$2:A1986,A1986,F$2:F1986,"Active"),"")</f>
        <v/>
      </c>
      <c r="I1986" s="18" t="str">
        <f aca="false">IF(B1986="","",IF(SUMPRODUCT(MAX((A$1:A1985=A1986)*(B$1:B1985=B1986)*ROW(A$1:A1985)))=0,C1986&amp;"",IF(C1986="",INDEX(I$1:I1985,SUMPRODUCT(MAX((A$1:A1985=A1986)*(B$1:B1985=B1986)*ROW(A$1:A1985)))),IF(INDEX(I$1:I1985,SUMPRODUCT(MAX((A$1:A1985=A1986)*(B$1:B1985=B1986)*ROW(A$1:A1985))))="",C1986&amp;"",INDEX(I$1:I1985,SUMPRODUCT(MAX((A$1:A1985=A1986)*(B$1:B1985=B1986)*ROW(A$1:A1985))))&amp;"; "&amp;C1986))))</f>
        <v/>
      </c>
      <c r="J1986" s="18" t="str">
        <f aca="false">IF(A1986="","",A1986&amp;"|"&amp;COUNTIF(A$2:A1986,A1986))</f>
        <v/>
      </c>
      <c r="K1986" s="18" t="n">
        <f aca="false">IF(OR(A1986="",B1986=""),0,IF(COUNTIFS(A$2:A1986,A1986,B$2:B1986,B1986)=1,1,0))</f>
        <v>0</v>
      </c>
    </row>
    <row r="1987" customFormat="false" ht="15" hidden="false" customHeight="false" outlineLevel="0" collapsed="false">
      <c r="A1987" s="15"/>
      <c r="B1987" s="15"/>
      <c r="C1987" s="15"/>
      <c r="D1987" s="15"/>
      <c r="F1987" s="18" t="str">
        <f aca="false">IF(B1987="","",IFERROR(INDEX(Materials!$B$2:$B$301,MATCH(B1987,Materials!$A$2:$A$301,0)),""))</f>
        <v/>
      </c>
      <c r="G1987" s="18" t="str">
        <f aca="true">IF(AND(A1987="",B1987=""),"",IF(A1987="","Missing product",IF(B1987="","Missing material",IF(COUNTIF(ProductList,A1987)=0,"Product not in Products list",IF(COUNTIF(MaterialList,B1987)=0,"Material not in Materials list","OK")))))</f>
        <v/>
      </c>
      <c r="H1987" s="18" t="str">
        <f aca="false">IF(F1987="Active",A1987&amp;"|"&amp;COUNTIFS(A$2:A1987,A1987,F$2:F1987,"Active"),"")</f>
        <v/>
      </c>
      <c r="I1987" s="18" t="str">
        <f aca="false">IF(B1987="","",IF(SUMPRODUCT(MAX((A$1:A1986=A1987)*(B$1:B1986=B1987)*ROW(A$1:A1986)))=0,C1987&amp;"",IF(C1987="",INDEX(I$1:I1986,SUMPRODUCT(MAX((A$1:A1986=A1987)*(B$1:B1986=B1987)*ROW(A$1:A1986)))),IF(INDEX(I$1:I1986,SUMPRODUCT(MAX((A$1:A1986=A1987)*(B$1:B1986=B1987)*ROW(A$1:A1986))))="",C1987&amp;"",INDEX(I$1:I1986,SUMPRODUCT(MAX((A$1:A1986=A1987)*(B$1:B1986=B1987)*ROW(A$1:A1986))))&amp;"; "&amp;C1987))))</f>
        <v/>
      </c>
      <c r="J1987" s="18" t="str">
        <f aca="false">IF(A1987="","",A1987&amp;"|"&amp;COUNTIF(A$2:A1987,A1987))</f>
        <v/>
      </c>
      <c r="K1987" s="18" t="n">
        <f aca="false">IF(OR(A1987="",B1987=""),0,IF(COUNTIFS(A$2:A1987,A1987,B$2:B1987,B1987)=1,1,0))</f>
        <v>0</v>
      </c>
    </row>
    <row r="1988" customFormat="false" ht="15" hidden="false" customHeight="false" outlineLevel="0" collapsed="false">
      <c r="A1988" s="15"/>
      <c r="B1988" s="15"/>
      <c r="C1988" s="15"/>
      <c r="D1988" s="15"/>
      <c r="F1988" s="18" t="str">
        <f aca="false">IF(B1988="","",IFERROR(INDEX(Materials!$B$2:$B$301,MATCH(B1988,Materials!$A$2:$A$301,0)),""))</f>
        <v/>
      </c>
      <c r="G1988" s="18" t="str">
        <f aca="true">IF(AND(A1988="",B1988=""),"",IF(A1988="","Missing product",IF(B1988="","Missing material",IF(COUNTIF(ProductList,A1988)=0,"Product not in Products list",IF(COUNTIF(MaterialList,B1988)=0,"Material not in Materials list","OK")))))</f>
        <v/>
      </c>
      <c r="H1988" s="18" t="str">
        <f aca="false">IF(F1988="Active",A1988&amp;"|"&amp;COUNTIFS(A$2:A1988,A1988,F$2:F1988,"Active"),"")</f>
        <v/>
      </c>
      <c r="I1988" s="18" t="str">
        <f aca="false">IF(B1988="","",IF(SUMPRODUCT(MAX((A$1:A1987=A1988)*(B$1:B1987=B1988)*ROW(A$1:A1987)))=0,C1988&amp;"",IF(C1988="",INDEX(I$1:I1987,SUMPRODUCT(MAX((A$1:A1987=A1988)*(B$1:B1987=B1988)*ROW(A$1:A1987)))),IF(INDEX(I$1:I1987,SUMPRODUCT(MAX((A$1:A1987=A1988)*(B$1:B1987=B1988)*ROW(A$1:A1987))))="",C1988&amp;"",INDEX(I$1:I1987,SUMPRODUCT(MAX((A$1:A1987=A1988)*(B$1:B1987=B1988)*ROW(A$1:A1987))))&amp;"; "&amp;C1988))))</f>
        <v/>
      </c>
      <c r="J1988" s="18" t="str">
        <f aca="false">IF(A1988="","",A1988&amp;"|"&amp;COUNTIF(A$2:A1988,A1988))</f>
        <v/>
      </c>
      <c r="K1988" s="18" t="n">
        <f aca="false">IF(OR(A1988="",B1988=""),0,IF(COUNTIFS(A$2:A1988,A1988,B$2:B1988,B1988)=1,1,0))</f>
        <v>0</v>
      </c>
    </row>
    <row r="1989" customFormat="false" ht="15" hidden="false" customHeight="false" outlineLevel="0" collapsed="false">
      <c r="A1989" s="15"/>
      <c r="B1989" s="15"/>
      <c r="C1989" s="15"/>
      <c r="D1989" s="15"/>
      <c r="F1989" s="18" t="str">
        <f aca="false">IF(B1989="","",IFERROR(INDEX(Materials!$B$2:$B$301,MATCH(B1989,Materials!$A$2:$A$301,0)),""))</f>
        <v/>
      </c>
      <c r="G1989" s="18" t="str">
        <f aca="true">IF(AND(A1989="",B1989=""),"",IF(A1989="","Missing product",IF(B1989="","Missing material",IF(COUNTIF(ProductList,A1989)=0,"Product not in Products list",IF(COUNTIF(MaterialList,B1989)=0,"Material not in Materials list","OK")))))</f>
        <v/>
      </c>
      <c r="H1989" s="18" t="str">
        <f aca="false">IF(F1989="Active",A1989&amp;"|"&amp;COUNTIFS(A$2:A1989,A1989,F$2:F1989,"Active"),"")</f>
        <v/>
      </c>
      <c r="I1989" s="18" t="str">
        <f aca="false">IF(B1989="","",IF(SUMPRODUCT(MAX((A$1:A1988=A1989)*(B$1:B1988=B1989)*ROW(A$1:A1988)))=0,C1989&amp;"",IF(C1989="",INDEX(I$1:I1988,SUMPRODUCT(MAX((A$1:A1988=A1989)*(B$1:B1988=B1989)*ROW(A$1:A1988)))),IF(INDEX(I$1:I1988,SUMPRODUCT(MAX((A$1:A1988=A1989)*(B$1:B1988=B1989)*ROW(A$1:A1988))))="",C1989&amp;"",INDEX(I$1:I1988,SUMPRODUCT(MAX((A$1:A1988=A1989)*(B$1:B1988=B1989)*ROW(A$1:A1988))))&amp;"; "&amp;C1989))))</f>
        <v/>
      </c>
      <c r="J1989" s="18" t="str">
        <f aca="false">IF(A1989="","",A1989&amp;"|"&amp;COUNTIF(A$2:A1989,A1989))</f>
        <v/>
      </c>
      <c r="K1989" s="18" t="n">
        <f aca="false">IF(OR(A1989="",B1989=""),0,IF(COUNTIFS(A$2:A1989,A1989,B$2:B1989,B1989)=1,1,0))</f>
        <v>0</v>
      </c>
    </row>
    <row r="1990" customFormat="false" ht="15" hidden="false" customHeight="false" outlineLevel="0" collapsed="false">
      <c r="A1990" s="15"/>
      <c r="B1990" s="15"/>
      <c r="C1990" s="15"/>
      <c r="D1990" s="15"/>
      <c r="F1990" s="18" t="str">
        <f aca="false">IF(B1990="","",IFERROR(INDEX(Materials!$B$2:$B$301,MATCH(B1990,Materials!$A$2:$A$301,0)),""))</f>
        <v/>
      </c>
      <c r="G1990" s="18" t="str">
        <f aca="true">IF(AND(A1990="",B1990=""),"",IF(A1990="","Missing product",IF(B1990="","Missing material",IF(COUNTIF(ProductList,A1990)=0,"Product not in Products list",IF(COUNTIF(MaterialList,B1990)=0,"Material not in Materials list","OK")))))</f>
        <v/>
      </c>
      <c r="H1990" s="18" t="str">
        <f aca="false">IF(F1990="Active",A1990&amp;"|"&amp;COUNTIFS(A$2:A1990,A1990,F$2:F1990,"Active"),"")</f>
        <v/>
      </c>
      <c r="I1990" s="18" t="str">
        <f aca="false">IF(B1990="","",IF(SUMPRODUCT(MAX((A$1:A1989=A1990)*(B$1:B1989=B1990)*ROW(A$1:A1989)))=0,C1990&amp;"",IF(C1990="",INDEX(I$1:I1989,SUMPRODUCT(MAX((A$1:A1989=A1990)*(B$1:B1989=B1990)*ROW(A$1:A1989)))),IF(INDEX(I$1:I1989,SUMPRODUCT(MAX((A$1:A1989=A1990)*(B$1:B1989=B1990)*ROW(A$1:A1989))))="",C1990&amp;"",INDEX(I$1:I1989,SUMPRODUCT(MAX((A$1:A1989=A1990)*(B$1:B1989=B1990)*ROW(A$1:A1989))))&amp;"; "&amp;C1990))))</f>
        <v/>
      </c>
      <c r="J1990" s="18" t="str">
        <f aca="false">IF(A1990="","",A1990&amp;"|"&amp;COUNTIF(A$2:A1990,A1990))</f>
        <v/>
      </c>
      <c r="K1990" s="18" t="n">
        <f aca="false">IF(OR(A1990="",B1990=""),0,IF(COUNTIFS(A$2:A1990,A1990,B$2:B1990,B1990)=1,1,0))</f>
        <v>0</v>
      </c>
    </row>
    <row r="1991" customFormat="false" ht="15" hidden="false" customHeight="false" outlineLevel="0" collapsed="false">
      <c r="A1991" s="15"/>
      <c r="B1991" s="15"/>
      <c r="C1991" s="15"/>
      <c r="D1991" s="15"/>
      <c r="F1991" s="18" t="str">
        <f aca="false">IF(B1991="","",IFERROR(INDEX(Materials!$B$2:$B$301,MATCH(B1991,Materials!$A$2:$A$301,0)),""))</f>
        <v/>
      </c>
      <c r="G1991" s="18" t="str">
        <f aca="true">IF(AND(A1991="",B1991=""),"",IF(A1991="","Missing product",IF(B1991="","Missing material",IF(COUNTIF(ProductList,A1991)=0,"Product not in Products list",IF(COUNTIF(MaterialList,B1991)=0,"Material not in Materials list","OK")))))</f>
        <v/>
      </c>
      <c r="H1991" s="18" t="str">
        <f aca="false">IF(F1991="Active",A1991&amp;"|"&amp;COUNTIFS(A$2:A1991,A1991,F$2:F1991,"Active"),"")</f>
        <v/>
      </c>
      <c r="I1991" s="18" t="str">
        <f aca="false">IF(B1991="","",IF(SUMPRODUCT(MAX((A$1:A1990=A1991)*(B$1:B1990=B1991)*ROW(A$1:A1990)))=0,C1991&amp;"",IF(C1991="",INDEX(I$1:I1990,SUMPRODUCT(MAX((A$1:A1990=A1991)*(B$1:B1990=B1991)*ROW(A$1:A1990)))),IF(INDEX(I$1:I1990,SUMPRODUCT(MAX((A$1:A1990=A1991)*(B$1:B1990=B1991)*ROW(A$1:A1990))))="",C1991&amp;"",INDEX(I$1:I1990,SUMPRODUCT(MAX((A$1:A1990=A1991)*(B$1:B1990=B1991)*ROW(A$1:A1990))))&amp;"; "&amp;C1991))))</f>
        <v/>
      </c>
      <c r="J1991" s="18" t="str">
        <f aca="false">IF(A1991="","",A1991&amp;"|"&amp;COUNTIF(A$2:A1991,A1991))</f>
        <v/>
      </c>
      <c r="K1991" s="18" t="n">
        <f aca="false">IF(OR(A1991="",B1991=""),0,IF(COUNTIFS(A$2:A1991,A1991,B$2:B1991,B1991)=1,1,0))</f>
        <v>0</v>
      </c>
    </row>
    <row r="1992" customFormat="false" ht="15" hidden="false" customHeight="false" outlineLevel="0" collapsed="false">
      <c r="A1992" s="15"/>
      <c r="B1992" s="15"/>
      <c r="C1992" s="15"/>
      <c r="D1992" s="15"/>
      <c r="F1992" s="18" t="str">
        <f aca="false">IF(B1992="","",IFERROR(INDEX(Materials!$B$2:$B$301,MATCH(B1992,Materials!$A$2:$A$301,0)),""))</f>
        <v/>
      </c>
      <c r="G1992" s="18" t="str">
        <f aca="true">IF(AND(A1992="",B1992=""),"",IF(A1992="","Missing product",IF(B1992="","Missing material",IF(COUNTIF(ProductList,A1992)=0,"Product not in Products list",IF(COUNTIF(MaterialList,B1992)=0,"Material not in Materials list","OK")))))</f>
        <v/>
      </c>
      <c r="H1992" s="18" t="str">
        <f aca="false">IF(F1992="Active",A1992&amp;"|"&amp;COUNTIFS(A$2:A1992,A1992,F$2:F1992,"Active"),"")</f>
        <v/>
      </c>
      <c r="I1992" s="18" t="str">
        <f aca="false">IF(B1992="","",IF(SUMPRODUCT(MAX((A$1:A1991=A1992)*(B$1:B1991=B1992)*ROW(A$1:A1991)))=0,C1992&amp;"",IF(C1992="",INDEX(I$1:I1991,SUMPRODUCT(MAX((A$1:A1991=A1992)*(B$1:B1991=B1992)*ROW(A$1:A1991)))),IF(INDEX(I$1:I1991,SUMPRODUCT(MAX((A$1:A1991=A1992)*(B$1:B1991=B1992)*ROW(A$1:A1991))))="",C1992&amp;"",INDEX(I$1:I1991,SUMPRODUCT(MAX((A$1:A1991=A1992)*(B$1:B1991=B1992)*ROW(A$1:A1991))))&amp;"; "&amp;C1992))))</f>
        <v/>
      </c>
      <c r="J1992" s="18" t="str">
        <f aca="false">IF(A1992="","",A1992&amp;"|"&amp;COUNTIF(A$2:A1992,A1992))</f>
        <v/>
      </c>
      <c r="K1992" s="18" t="n">
        <f aca="false">IF(OR(A1992="",B1992=""),0,IF(COUNTIFS(A$2:A1992,A1992,B$2:B1992,B1992)=1,1,0))</f>
        <v>0</v>
      </c>
    </row>
    <row r="1993" customFormat="false" ht="15" hidden="false" customHeight="false" outlineLevel="0" collapsed="false">
      <c r="A1993" s="15"/>
      <c r="B1993" s="15"/>
      <c r="C1993" s="15"/>
      <c r="D1993" s="15"/>
      <c r="F1993" s="18" t="str">
        <f aca="false">IF(B1993="","",IFERROR(INDEX(Materials!$B$2:$B$301,MATCH(B1993,Materials!$A$2:$A$301,0)),""))</f>
        <v/>
      </c>
      <c r="G1993" s="18" t="str">
        <f aca="true">IF(AND(A1993="",B1993=""),"",IF(A1993="","Missing product",IF(B1993="","Missing material",IF(COUNTIF(ProductList,A1993)=0,"Product not in Products list",IF(COUNTIF(MaterialList,B1993)=0,"Material not in Materials list","OK")))))</f>
        <v/>
      </c>
      <c r="H1993" s="18" t="str">
        <f aca="false">IF(F1993="Active",A1993&amp;"|"&amp;COUNTIFS(A$2:A1993,A1993,F$2:F1993,"Active"),"")</f>
        <v/>
      </c>
      <c r="I1993" s="18" t="str">
        <f aca="false">IF(B1993="","",IF(SUMPRODUCT(MAX((A$1:A1992=A1993)*(B$1:B1992=B1993)*ROW(A$1:A1992)))=0,C1993&amp;"",IF(C1993="",INDEX(I$1:I1992,SUMPRODUCT(MAX((A$1:A1992=A1993)*(B$1:B1992=B1993)*ROW(A$1:A1992)))),IF(INDEX(I$1:I1992,SUMPRODUCT(MAX((A$1:A1992=A1993)*(B$1:B1992=B1993)*ROW(A$1:A1992))))="",C1993&amp;"",INDEX(I$1:I1992,SUMPRODUCT(MAX((A$1:A1992=A1993)*(B$1:B1992=B1993)*ROW(A$1:A1992))))&amp;"; "&amp;C1993))))</f>
        <v/>
      </c>
      <c r="J1993" s="18" t="str">
        <f aca="false">IF(A1993="","",A1993&amp;"|"&amp;COUNTIF(A$2:A1993,A1993))</f>
        <v/>
      </c>
      <c r="K1993" s="18" t="n">
        <f aca="false">IF(OR(A1993="",B1993=""),0,IF(COUNTIFS(A$2:A1993,A1993,B$2:B1993,B1993)=1,1,0))</f>
        <v>0</v>
      </c>
    </row>
    <row r="1994" customFormat="false" ht="15" hidden="false" customHeight="false" outlineLevel="0" collapsed="false">
      <c r="A1994" s="15"/>
      <c r="B1994" s="15"/>
      <c r="C1994" s="15"/>
      <c r="D1994" s="15"/>
      <c r="F1994" s="18" t="str">
        <f aca="false">IF(B1994="","",IFERROR(INDEX(Materials!$B$2:$B$301,MATCH(B1994,Materials!$A$2:$A$301,0)),""))</f>
        <v/>
      </c>
      <c r="G1994" s="18" t="str">
        <f aca="true">IF(AND(A1994="",B1994=""),"",IF(A1994="","Missing product",IF(B1994="","Missing material",IF(COUNTIF(ProductList,A1994)=0,"Product not in Products list",IF(COUNTIF(MaterialList,B1994)=0,"Material not in Materials list","OK")))))</f>
        <v/>
      </c>
      <c r="H1994" s="18" t="str">
        <f aca="false">IF(F1994="Active",A1994&amp;"|"&amp;COUNTIFS(A$2:A1994,A1994,F$2:F1994,"Active"),"")</f>
        <v/>
      </c>
      <c r="I1994" s="18" t="str">
        <f aca="false">IF(B1994="","",IF(SUMPRODUCT(MAX((A$1:A1993=A1994)*(B$1:B1993=B1994)*ROW(A$1:A1993)))=0,C1994&amp;"",IF(C1994="",INDEX(I$1:I1993,SUMPRODUCT(MAX((A$1:A1993=A1994)*(B$1:B1993=B1994)*ROW(A$1:A1993)))),IF(INDEX(I$1:I1993,SUMPRODUCT(MAX((A$1:A1993=A1994)*(B$1:B1993=B1994)*ROW(A$1:A1993))))="",C1994&amp;"",INDEX(I$1:I1993,SUMPRODUCT(MAX((A$1:A1993=A1994)*(B$1:B1993=B1994)*ROW(A$1:A1993))))&amp;"; "&amp;C1994))))</f>
        <v/>
      </c>
      <c r="J1994" s="18" t="str">
        <f aca="false">IF(A1994="","",A1994&amp;"|"&amp;COUNTIF(A$2:A1994,A1994))</f>
        <v/>
      </c>
      <c r="K1994" s="18" t="n">
        <f aca="false">IF(OR(A1994="",B1994=""),0,IF(COUNTIFS(A$2:A1994,A1994,B$2:B1994,B1994)=1,1,0))</f>
        <v>0</v>
      </c>
    </row>
    <row r="1995" customFormat="false" ht="15" hidden="false" customHeight="false" outlineLevel="0" collapsed="false">
      <c r="A1995" s="15"/>
      <c r="B1995" s="15"/>
      <c r="C1995" s="15"/>
      <c r="D1995" s="15"/>
      <c r="F1995" s="18" t="str">
        <f aca="false">IF(B1995="","",IFERROR(INDEX(Materials!$B$2:$B$301,MATCH(B1995,Materials!$A$2:$A$301,0)),""))</f>
        <v/>
      </c>
      <c r="G1995" s="18" t="str">
        <f aca="true">IF(AND(A1995="",B1995=""),"",IF(A1995="","Missing product",IF(B1995="","Missing material",IF(COUNTIF(ProductList,A1995)=0,"Product not in Products list",IF(COUNTIF(MaterialList,B1995)=0,"Material not in Materials list","OK")))))</f>
        <v/>
      </c>
      <c r="H1995" s="18" t="str">
        <f aca="false">IF(F1995="Active",A1995&amp;"|"&amp;COUNTIFS(A$2:A1995,A1995,F$2:F1995,"Active"),"")</f>
        <v/>
      </c>
      <c r="I1995" s="18" t="str">
        <f aca="false">IF(B1995="","",IF(SUMPRODUCT(MAX((A$1:A1994=A1995)*(B$1:B1994=B1995)*ROW(A$1:A1994)))=0,C1995&amp;"",IF(C1995="",INDEX(I$1:I1994,SUMPRODUCT(MAX((A$1:A1994=A1995)*(B$1:B1994=B1995)*ROW(A$1:A1994)))),IF(INDEX(I$1:I1994,SUMPRODUCT(MAX((A$1:A1994=A1995)*(B$1:B1994=B1995)*ROW(A$1:A1994))))="",C1995&amp;"",INDEX(I$1:I1994,SUMPRODUCT(MAX((A$1:A1994=A1995)*(B$1:B1994=B1995)*ROW(A$1:A1994))))&amp;"; "&amp;C1995))))</f>
        <v/>
      </c>
      <c r="J1995" s="18" t="str">
        <f aca="false">IF(A1995="","",A1995&amp;"|"&amp;COUNTIF(A$2:A1995,A1995))</f>
        <v/>
      </c>
      <c r="K1995" s="18" t="n">
        <f aca="false">IF(OR(A1995="",B1995=""),0,IF(COUNTIFS(A$2:A1995,A1995,B$2:B1995,B1995)=1,1,0))</f>
        <v>0</v>
      </c>
    </row>
    <row r="1996" customFormat="false" ht="15" hidden="false" customHeight="false" outlineLevel="0" collapsed="false">
      <c r="A1996" s="15"/>
      <c r="B1996" s="15"/>
      <c r="C1996" s="15"/>
      <c r="D1996" s="15"/>
      <c r="F1996" s="18" t="str">
        <f aca="false">IF(B1996="","",IFERROR(INDEX(Materials!$B$2:$B$301,MATCH(B1996,Materials!$A$2:$A$301,0)),""))</f>
        <v/>
      </c>
      <c r="G1996" s="18" t="str">
        <f aca="true">IF(AND(A1996="",B1996=""),"",IF(A1996="","Missing product",IF(B1996="","Missing material",IF(COUNTIF(ProductList,A1996)=0,"Product not in Products list",IF(COUNTIF(MaterialList,B1996)=0,"Material not in Materials list","OK")))))</f>
        <v/>
      </c>
      <c r="H1996" s="18" t="str">
        <f aca="false">IF(F1996="Active",A1996&amp;"|"&amp;COUNTIFS(A$2:A1996,A1996,F$2:F1996,"Active"),"")</f>
        <v/>
      </c>
      <c r="I1996" s="18" t="str">
        <f aca="false">IF(B1996="","",IF(SUMPRODUCT(MAX((A$1:A1995=A1996)*(B$1:B1995=B1996)*ROW(A$1:A1995)))=0,C1996&amp;"",IF(C1996="",INDEX(I$1:I1995,SUMPRODUCT(MAX((A$1:A1995=A1996)*(B$1:B1995=B1996)*ROW(A$1:A1995)))),IF(INDEX(I$1:I1995,SUMPRODUCT(MAX((A$1:A1995=A1996)*(B$1:B1995=B1996)*ROW(A$1:A1995))))="",C1996&amp;"",INDEX(I$1:I1995,SUMPRODUCT(MAX((A$1:A1995=A1996)*(B$1:B1995=B1996)*ROW(A$1:A1995))))&amp;"; "&amp;C1996))))</f>
        <v/>
      </c>
      <c r="J1996" s="18" t="str">
        <f aca="false">IF(A1996="","",A1996&amp;"|"&amp;COUNTIF(A$2:A1996,A1996))</f>
        <v/>
      </c>
      <c r="K1996" s="18" t="n">
        <f aca="false">IF(OR(A1996="",B1996=""),0,IF(COUNTIFS(A$2:A1996,A1996,B$2:B1996,B1996)=1,1,0))</f>
        <v>0</v>
      </c>
    </row>
    <row r="1997" customFormat="false" ht="15" hidden="false" customHeight="false" outlineLevel="0" collapsed="false">
      <c r="A1997" s="15"/>
      <c r="B1997" s="15"/>
      <c r="C1997" s="15"/>
      <c r="D1997" s="15"/>
      <c r="F1997" s="18" t="str">
        <f aca="false">IF(B1997="","",IFERROR(INDEX(Materials!$B$2:$B$301,MATCH(B1997,Materials!$A$2:$A$301,0)),""))</f>
        <v/>
      </c>
      <c r="G1997" s="18" t="str">
        <f aca="true">IF(AND(A1997="",B1997=""),"",IF(A1997="","Missing product",IF(B1997="","Missing material",IF(COUNTIF(ProductList,A1997)=0,"Product not in Products list",IF(COUNTIF(MaterialList,B1997)=0,"Material not in Materials list","OK")))))</f>
        <v/>
      </c>
      <c r="H1997" s="18" t="str">
        <f aca="false">IF(F1997="Active",A1997&amp;"|"&amp;COUNTIFS(A$2:A1997,A1997,F$2:F1997,"Active"),"")</f>
        <v/>
      </c>
      <c r="I1997" s="18" t="str">
        <f aca="false">IF(B1997="","",IF(SUMPRODUCT(MAX((A$1:A1996=A1997)*(B$1:B1996=B1997)*ROW(A$1:A1996)))=0,C1997&amp;"",IF(C1997="",INDEX(I$1:I1996,SUMPRODUCT(MAX((A$1:A1996=A1997)*(B$1:B1996=B1997)*ROW(A$1:A1996)))),IF(INDEX(I$1:I1996,SUMPRODUCT(MAX((A$1:A1996=A1997)*(B$1:B1996=B1997)*ROW(A$1:A1996))))="",C1997&amp;"",INDEX(I$1:I1996,SUMPRODUCT(MAX((A$1:A1996=A1997)*(B$1:B1996=B1997)*ROW(A$1:A1996))))&amp;"; "&amp;C1997))))</f>
        <v/>
      </c>
      <c r="J1997" s="18" t="str">
        <f aca="false">IF(A1997="","",A1997&amp;"|"&amp;COUNTIF(A$2:A1997,A1997))</f>
        <v/>
      </c>
      <c r="K1997" s="18" t="n">
        <f aca="false">IF(OR(A1997="",B1997=""),0,IF(COUNTIFS(A$2:A1997,A1997,B$2:B1997,B1997)=1,1,0))</f>
        <v>0</v>
      </c>
    </row>
    <row r="1998" customFormat="false" ht="15" hidden="false" customHeight="false" outlineLevel="0" collapsed="false">
      <c r="A1998" s="15"/>
      <c r="B1998" s="15"/>
      <c r="C1998" s="15"/>
      <c r="D1998" s="15"/>
      <c r="F1998" s="18" t="str">
        <f aca="false">IF(B1998="","",IFERROR(INDEX(Materials!$B$2:$B$301,MATCH(B1998,Materials!$A$2:$A$301,0)),""))</f>
        <v/>
      </c>
      <c r="G1998" s="18" t="str">
        <f aca="true">IF(AND(A1998="",B1998=""),"",IF(A1998="","Missing product",IF(B1998="","Missing material",IF(COUNTIF(ProductList,A1998)=0,"Product not in Products list",IF(COUNTIF(MaterialList,B1998)=0,"Material not in Materials list","OK")))))</f>
        <v/>
      </c>
      <c r="H1998" s="18" t="str">
        <f aca="false">IF(F1998="Active",A1998&amp;"|"&amp;COUNTIFS(A$2:A1998,A1998,F$2:F1998,"Active"),"")</f>
        <v/>
      </c>
      <c r="I1998" s="18" t="str">
        <f aca="false">IF(B1998="","",IF(SUMPRODUCT(MAX((A$1:A1997=A1998)*(B$1:B1997=B1998)*ROW(A$1:A1997)))=0,C1998&amp;"",IF(C1998="",INDEX(I$1:I1997,SUMPRODUCT(MAX((A$1:A1997=A1998)*(B$1:B1997=B1998)*ROW(A$1:A1997)))),IF(INDEX(I$1:I1997,SUMPRODUCT(MAX((A$1:A1997=A1998)*(B$1:B1997=B1998)*ROW(A$1:A1997))))="",C1998&amp;"",INDEX(I$1:I1997,SUMPRODUCT(MAX((A$1:A1997=A1998)*(B$1:B1997=B1998)*ROW(A$1:A1997))))&amp;"; "&amp;C1998))))</f>
        <v/>
      </c>
      <c r="J1998" s="18" t="str">
        <f aca="false">IF(A1998="","",A1998&amp;"|"&amp;COUNTIF(A$2:A1998,A1998))</f>
        <v/>
      </c>
      <c r="K1998" s="18" t="n">
        <f aca="false">IF(OR(A1998="",B1998=""),0,IF(COUNTIFS(A$2:A1998,A1998,B$2:B1998,B1998)=1,1,0))</f>
        <v>0</v>
      </c>
    </row>
    <row r="1999" customFormat="false" ht="15" hidden="false" customHeight="false" outlineLevel="0" collapsed="false">
      <c r="A1999" s="15"/>
      <c r="B1999" s="15"/>
      <c r="C1999" s="15"/>
      <c r="D1999" s="15"/>
      <c r="F1999" s="18" t="str">
        <f aca="false">IF(B1999="","",IFERROR(INDEX(Materials!$B$2:$B$301,MATCH(B1999,Materials!$A$2:$A$301,0)),""))</f>
        <v/>
      </c>
      <c r="G1999" s="18" t="str">
        <f aca="true">IF(AND(A1999="",B1999=""),"",IF(A1999="","Missing product",IF(B1999="","Missing material",IF(COUNTIF(ProductList,A1999)=0,"Product not in Products list",IF(COUNTIF(MaterialList,B1999)=0,"Material not in Materials list","OK")))))</f>
        <v/>
      </c>
      <c r="H1999" s="18" t="str">
        <f aca="false">IF(F1999="Active",A1999&amp;"|"&amp;COUNTIFS(A$2:A1999,A1999,F$2:F1999,"Active"),"")</f>
        <v/>
      </c>
      <c r="I1999" s="18" t="str">
        <f aca="false">IF(B1999="","",IF(SUMPRODUCT(MAX((A$1:A1998=A1999)*(B$1:B1998=B1999)*ROW(A$1:A1998)))=0,C1999&amp;"",IF(C1999="",INDEX(I$1:I1998,SUMPRODUCT(MAX((A$1:A1998=A1999)*(B$1:B1998=B1999)*ROW(A$1:A1998)))),IF(INDEX(I$1:I1998,SUMPRODUCT(MAX((A$1:A1998=A1999)*(B$1:B1998=B1999)*ROW(A$1:A1998))))="",C1999&amp;"",INDEX(I$1:I1998,SUMPRODUCT(MAX((A$1:A1998=A1999)*(B$1:B1998=B1999)*ROW(A$1:A1998))))&amp;"; "&amp;C1999))))</f>
        <v/>
      </c>
      <c r="J1999" s="18" t="str">
        <f aca="false">IF(A1999="","",A1999&amp;"|"&amp;COUNTIF(A$2:A1999,A1999))</f>
        <v/>
      </c>
      <c r="K1999" s="18" t="n">
        <f aca="false">IF(OR(A1999="",B1999=""),0,IF(COUNTIFS(A$2:A1999,A1999,B$2:B1999,B1999)=1,1,0))</f>
        <v>0</v>
      </c>
    </row>
    <row r="2000" customFormat="false" ht="15" hidden="false" customHeight="false" outlineLevel="0" collapsed="false">
      <c r="A2000" s="15"/>
      <c r="B2000" s="15"/>
      <c r="C2000" s="15"/>
      <c r="D2000" s="15"/>
      <c r="F2000" s="18" t="str">
        <f aca="false">IF(B2000="","",IFERROR(INDEX(Materials!$B$2:$B$301,MATCH(B2000,Materials!$A$2:$A$301,0)),""))</f>
        <v/>
      </c>
      <c r="G2000" s="18" t="str">
        <f aca="true">IF(AND(A2000="",B2000=""),"",IF(A2000="","Missing product",IF(B2000="","Missing material",IF(COUNTIF(ProductList,A2000)=0,"Product not in Products list",IF(COUNTIF(MaterialList,B2000)=0,"Material not in Materials list","OK")))))</f>
        <v/>
      </c>
      <c r="H2000" s="18" t="str">
        <f aca="false">IF(F2000="Active",A2000&amp;"|"&amp;COUNTIFS(A$2:A2000,A2000,F$2:F2000,"Active"),"")</f>
        <v/>
      </c>
      <c r="I2000" s="18" t="str">
        <f aca="false">IF(B2000="","",IF(SUMPRODUCT(MAX((A$1:A1999=A2000)*(B$1:B1999=B2000)*ROW(A$1:A1999)))=0,C2000&amp;"",IF(C2000="",INDEX(I$1:I1999,SUMPRODUCT(MAX((A$1:A1999=A2000)*(B$1:B1999=B2000)*ROW(A$1:A1999)))),IF(INDEX(I$1:I1999,SUMPRODUCT(MAX((A$1:A1999=A2000)*(B$1:B1999=B2000)*ROW(A$1:A1999))))="",C2000&amp;"",INDEX(I$1:I1999,SUMPRODUCT(MAX((A$1:A1999=A2000)*(B$1:B1999=B2000)*ROW(A$1:A1999))))&amp;"; "&amp;C2000))))</f>
        <v/>
      </c>
      <c r="J2000" s="18" t="str">
        <f aca="false">IF(A2000="","",A2000&amp;"|"&amp;COUNTIF(A$2:A2000,A2000))</f>
        <v/>
      </c>
      <c r="K2000" s="18" t="n">
        <f aca="false">IF(OR(A2000="",B2000=""),0,IF(COUNTIFS(A$2:A2000,A2000,B$2:B2000,B2000)=1,1,0))</f>
        <v>0</v>
      </c>
    </row>
    <row r="2001" customFormat="false" ht="15" hidden="false" customHeight="false" outlineLevel="0" collapsed="false">
      <c r="A2001" s="15"/>
      <c r="B2001" s="15"/>
      <c r="C2001" s="15"/>
      <c r="D2001" s="15"/>
      <c r="F2001" s="18" t="str">
        <f aca="false">IF(B2001="","",IFERROR(INDEX(Materials!$B$2:$B$301,MATCH(B2001,Materials!$A$2:$A$301,0)),""))</f>
        <v/>
      </c>
      <c r="G2001" s="18" t="str">
        <f aca="true">IF(AND(A2001="",B2001=""),"",IF(A2001="","Missing product",IF(B2001="","Missing material",IF(COUNTIF(ProductList,A2001)=0,"Product not in Products list",IF(COUNTIF(MaterialList,B2001)=0,"Material not in Materials list","OK")))))</f>
        <v/>
      </c>
      <c r="H2001" s="18" t="str">
        <f aca="false">IF(F2001="Active",A2001&amp;"|"&amp;COUNTIFS(A$2:A2001,A2001,F$2:F2001,"Active"),"")</f>
        <v/>
      </c>
      <c r="I2001" s="18" t="str">
        <f aca="false">IF(B2001="","",IF(SUMPRODUCT(MAX((A$1:A2000=A2001)*(B$1:B2000=B2001)*ROW(A$1:A2000)))=0,C2001&amp;"",IF(C2001="",INDEX(I$1:I2000,SUMPRODUCT(MAX((A$1:A2000=A2001)*(B$1:B2000=B2001)*ROW(A$1:A2000)))),IF(INDEX(I$1:I2000,SUMPRODUCT(MAX((A$1:A2000=A2001)*(B$1:B2000=B2001)*ROW(A$1:A2000))))="",C2001&amp;"",INDEX(I$1:I2000,SUMPRODUCT(MAX((A$1:A2000=A2001)*(B$1:B2000=B2001)*ROW(A$1:A2000))))&amp;"; "&amp;C2001))))</f>
        <v/>
      </c>
      <c r="J2001" s="18" t="str">
        <f aca="false">IF(A2001="","",A2001&amp;"|"&amp;COUNTIF(A$2:A2001,A2001))</f>
        <v/>
      </c>
      <c r="K2001" s="18" t="n">
        <f aca="false">IF(OR(A2001="",B2001=""),0,IF(COUNTIFS(A$2:A2001,A2001,B$2:B2001,B2001)=1,1,0))</f>
        <v>0</v>
      </c>
    </row>
    <row r="2002" customFormat="false" ht="15" hidden="false" customHeight="false" outlineLevel="0" collapsed="false">
      <c r="A2002" s="15"/>
      <c r="B2002" s="15"/>
      <c r="C2002" s="15"/>
      <c r="D2002" s="15"/>
      <c r="F2002" s="18" t="str">
        <f aca="false">IF(B2002="","",IFERROR(INDEX(Materials!$B$2:$B$301,MATCH(B2002,Materials!$A$2:$A$301,0)),""))</f>
        <v/>
      </c>
      <c r="G2002" s="18" t="str">
        <f aca="true">IF(AND(A2002="",B2002=""),"",IF(A2002="","Missing product",IF(B2002="","Missing material",IF(COUNTIF(ProductList,A2002)=0,"Product not in Products list",IF(COUNTIF(MaterialList,B2002)=0,"Material not in Materials list","OK")))))</f>
        <v/>
      </c>
      <c r="H2002" s="18" t="str">
        <f aca="false">IF(F2002="Active",A2002&amp;"|"&amp;COUNTIFS(A$2:A2002,A2002,F$2:F2002,"Active"),"")</f>
        <v/>
      </c>
      <c r="I2002" s="18" t="str">
        <f aca="false">IF(B2002="","",IF(SUMPRODUCT(MAX((A$1:A2001=A2002)*(B$1:B2001=B2002)*ROW(A$1:A2001)))=0,C2002&amp;"",IF(C2002="",INDEX(I$1:I2001,SUMPRODUCT(MAX((A$1:A2001=A2002)*(B$1:B2001=B2002)*ROW(A$1:A2001)))),IF(INDEX(I$1:I2001,SUMPRODUCT(MAX((A$1:A2001=A2002)*(B$1:B2001=B2002)*ROW(A$1:A2001))))="",C2002&amp;"",INDEX(I$1:I2001,SUMPRODUCT(MAX((A$1:A2001=A2002)*(B$1:B2001=B2002)*ROW(A$1:A2001))))&amp;"; "&amp;C2002))))</f>
        <v/>
      </c>
      <c r="J2002" s="18" t="str">
        <f aca="false">IF(A2002="","",A2002&amp;"|"&amp;COUNTIF(A$2:A2002,A2002))</f>
        <v/>
      </c>
      <c r="K2002" s="18" t="n">
        <f aca="false">IF(OR(A2002="",B2002=""),0,IF(COUNTIFS(A$2:A2002,A2002,B$2:B2002,B2002)=1,1,0))</f>
        <v>0</v>
      </c>
    </row>
    <row r="2003" customFormat="false" ht="15" hidden="false" customHeight="false" outlineLevel="0" collapsed="false">
      <c r="A2003" s="15"/>
      <c r="B2003" s="15"/>
      <c r="C2003" s="15"/>
      <c r="D2003" s="15"/>
      <c r="F2003" s="18" t="str">
        <f aca="false">IF(B2003="","",IFERROR(INDEX(Materials!$B$2:$B$301,MATCH(B2003,Materials!$A$2:$A$301,0)),""))</f>
        <v/>
      </c>
      <c r="G2003" s="18" t="str">
        <f aca="true">IF(AND(A2003="",B2003=""),"",IF(A2003="","Missing product",IF(B2003="","Missing material",IF(COUNTIF(ProductList,A2003)=0,"Product not in Products list",IF(COUNTIF(MaterialList,B2003)=0,"Material not in Materials list","OK")))))</f>
        <v/>
      </c>
      <c r="H2003" s="18" t="str">
        <f aca="false">IF(F2003="Active",A2003&amp;"|"&amp;COUNTIFS(A$2:A2003,A2003,F$2:F2003,"Active"),"")</f>
        <v/>
      </c>
      <c r="I2003" s="18" t="str">
        <f aca="false">IF(B2003="","",IF(SUMPRODUCT(MAX((A$1:A2002=A2003)*(B$1:B2002=B2003)*ROW(A$1:A2002)))=0,C2003&amp;"",IF(C2003="",INDEX(I$1:I2002,SUMPRODUCT(MAX((A$1:A2002=A2003)*(B$1:B2002=B2003)*ROW(A$1:A2002)))),IF(INDEX(I$1:I2002,SUMPRODUCT(MAX((A$1:A2002=A2003)*(B$1:B2002=B2003)*ROW(A$1:A2002))))="",C2003&amp;"",INDEX(I$1:I2002,SUMPRODUCT(MAX((A$1:A2002=A2003)*(B$1:B2002=B2003)*ROW(A$1:A2002))))&amp;"; "&amp;C2003))))</f>
        <v/>
      </c>
      <c r="J2003" s="18" t="str">
        <f aca="false">IF(A2003="","",A2003&amp;"|"&amp;COUNTIF(A$2:A2003,A2003))</f>
        <v/>
      </c>
      <c r="K2003" s="18" t="n">
        <f aca="false">IF(OR(A2003="",B2003=""),0,IF(COUNTIFS(A$2:A2003,A2003,B$2:B2003,B2003)=1,1,0))</f>
        <v>0</v>
      </c>
    </row>
    <row r="2004" customFormat="false" ht="15" hidden="false" customHeight="false" outlineLevel="0" collapsed="false">
      <c r="A2004" s="15"/>
      <c r="B2004" s="15"/>
      <c r="C2004" s="15"/>
      <c r="D2004" s="15"/>
      <c r="F2004" s="18" t="str">
        <f aca="false">IF(B2004="","",IFERROR(INDEX(Materials!$B$2:$B$301,MATCH(B2004,Materials!$A$2:$A$301,0)),""))</f>
        <v/>
      </c>
      <c r="G2004" s="18" t="str">
        <f aca="true">IF(AND(A2004="",B2004=""),"",IF(A2004="","Missing product",IF(B2004="","Missing material",IF(COUNTIF(ProductList,A2004)=0,"Product not in Products list",IF(COUNTIF(MaterialList,B2004)=0,"Material not in Materials list","OK")))))</f>
        <v/>
      </c>
      <c r="H2004" s="18" t="str">
        <f aca="false">IF(F2004="Active",A2004&amp;"|"&amp;COUNTIFS(A$2:A2004,A2004,F$2:F2004,"Active"),"")</f>
        <v/>
      </c>
      <c r="I2004" s="18" t="str">
        <f aca="false">IF(B2004="","",IF(SUMPRODUCT(MAX((A$1:A2003=A2004)*(B$1:B2003=B2004)*ROW(A$1:A2003)))=0,C2004&amp;"",IF(C2004="",INDEX(I$1:I2003,SUMPRODUCT(MAX((A$1:A2003=A2004)*(B$1:B2003=B2004)*ROW(A$1:A2003)))),IF(INDEX(I$1:I2003,SUMPRODUCT(MAX((A$1:A2003=A2004)*(B$1:B2003=B2004)*ROW(A$1:A2003))))="",C2004&amp;"",INDEX(I$1:I2003,SUMPRODUCT(MAX((A$1:A2003=A2004)*(B$1:B2003=B2004)*ROW(A$1:A2003))))&amp;"; "&amp;C2004))))</f>
        <v/>
      </c>
      <c r="J2004" s="18" t="str">
        <f aca="false">IF(A2004="","",A2004&amp;"|"&amp;COUNTIF(A$2:A2004,A2004))</f>
        <v/>
      </c>
      <c r="K2004" s="18" t="n">
        <f aca="false">IF(OR(A2004="",B2004=""),0,IF(COUNTIFS(A$2:A2004,A2004,B$2:B2004,B2004)=1,1,0))</f>
        <v>0</v>
      </c>
    </row>
    <row r="2005" customFormat="false" ht="15" hidden="false" customHeight="false" outlineLevel="0" collapsed="false">
      <c r="A2005" s="15"/>
      <c r="B2005" s="15"/>
      <c r="C2005" s="15"/>
      <c r="D2005" s="15"/>
      <c r="F2005" s="18" t="str">
        <f aca="false">IF(B2005="","",IFERROR(INDEX(Materials!$B$2:$B$301,MATCH(B2005,Materials!$A$2:$A$301,0)),""))</f>
        <v/>
      </c>
      <c r="G2005" s="18" t="str">
        <f aca="true">IF(AND(A2005="",B2005=""),"",IF(A2005="","Missing product",IF(B2005="","Missing material",IF(COUNTIF(ProductList,A2005)=0,"Product not in Products list",IF(COUNTIF(MaterialList,B2005)=0,"Material not in Materials list","OK")))))</f>
        <v/>
      </c>
      <c r="H2005" s="18" t="str">
        <f aca="false">IF(F2005="Active",A2005&amp;"|"&amp;COUNTIFS(A$2:A2005,A2005,F$2:F2005,"Active"),"")</f>
        <v/>
      </c>
      <c r="I2005" s="18" t="str">
        <f aca="false">IF(B2005="","",IF(SUMPRODUCT(MAX((A$1:A2004=A2005)*(B$1:B2004=B2005)*ROW(A$1:A2004)))=0,C2005&amp;"",IF(C2005="",INDEX(I$1:I2004,SUMPRODUCT(MAX((A$1:A2004=A2005)*(B$1:B2004=B2005)*ROW(A$1:A2004)))),IF(INDEX(I$1:I2004,SUMPRODUCT(MAX((A$1:A2004=A2005)*(B$1:B2004=B2005)*ROW(A$1:A2004))))="",C2005&amp;"",INDEX(I$1:I2004,SUMPRODUCT(MAX((A$1:A2004=A2005)*(B$1:B2004=B2005)*ROW(A$1:A2004))))&amp;"; "&amp;C2005))))</f>
        <v/>
      </c>
      <c r="J2005" s="18" t="str">
        <f aca="false">IF(A2005="","",A2005&amp;"|"&amp;COUNTIF(A$2:A2005,A2005))</f>
        <v/>
      </c>
      <c r="K2005" s="18" t="n">
        <f aca="false">IF(OR(A2005="",B2005=""),0,IF(COUNTIFS(A$2:A2005,A2005,B$2:B2005,B2005)=1,1,0))</f>
        <v>0</v>
      </c>
    </row>
    <row r="2006" customFormat="false" ht="15" hidden="false" customHeight="false" outlineLevel="0" collapsed="false">
      <c r="A2006" s="15"/>
      <c r="B2006" s="15"/>
      <c r="C2006" s="15"/>
      <c r="D2006" s="15"/>
      <c r="F2006" s="18" t="str">
        <f aca="false">IF(B2006="","",IFERROR(INDEX(Materials!$B$2:$B$301,MATCH(B2006,Materials!$A$2:$A$301,0)),""))</f>
        <v/>
      </c>
      <c r="G2006" s="18" t="str">
        <f aca="true">IF(AND(A2006="",B2006=""),"",IF(A2006="","Missing product",IF(B2006="","Missing material",IF(COUNTIF(ProductList,A2006)=0,"Product not in Products list",IF(COUNTIF(MaterialList,B2006)=0,"Material not in Materials list","OK")))))</f>
        <v/>
      </c>
      <c r="H2006" s="18" t="str">
        <f aca="false">IF(F2006="Active",A2006&amp;"|"&amp;COUNTIFS(A$2:A2006,A2006,F$2:F2006,"Active"),"")</f>
        <v/>
      </c>
      <c r="I2006" s="18" t="str">
        <f aca="false">IF(B2006="","",IF(SUMPRODUCT(MAX((A$1:A2005=A2006)*(B$1:B2005=B2006)*ROW(A$1:A2005)))=0,C2006&amp;"",IF(C2006="",INDEX(I$1:I2005,SUMPRODUCT(MAX((A$1:A2005=A2006)*(B$1:B2005=B2006)*ROW(A$1:A2005)))),IF(INDEX(I$1:I2005,SUMPRODUCT(MAX((A$1:A2005=A2006)*(B$1:B2005=B2006)*ROW(A$1:A2005))))="",C2006&amp;"",INDEX(I$1:I2005,SUMPRODUCT(MAX((A$1:A2005=A2006)*(B$1:B2005=B2006)*ROW(A$1:A2005))))&amp;"; "&amp;C2006))))</f>
        <v/>
      </c>
      <c r="J2006" s="18" t="str">
        <f aca="false">IF(A2006="","",A2006&amp;"|"&amp;COUNTIF(A$2:A2006,A2006))</f>
        <v/>
      </c>
      <c r="K2006" s="18" t="n">
        <f aca="false">IF(OR(A2006="",B2006=""),0,IF(COUNTIFS(A$2:A2006,A2006,B$2:B2006,B2006)=1,1,0))</f>
        <v>0</v>
      </c>
    </row>
    <row r="2007" customFormat="false" ht="15" hidden="false" customHeight="false" outlineLevel="0" collapsed="false">
      <c r="A2007" s="15"/>
      <c r="B2007" s="15"/>
      <c r="C2007" s="15"/>
      <c r="D2007" s="15"/>
      <c r="F2007" s="18" t="str">
        <f aca="false">IF(B2007="","",IFERROR(INDEX(Materials!$B$2:$B$301,MATCH(B2007,Materials!$A$2:$A$301,0)),""))</f>
        <v/>
      </c>
      <c r="G2007" s="18" t="str">
        <f aca="true">IF(AND(A2007="",B2007=""),"",IF(A2007="","Missing product",IF(B2007="","Missing material",IF(COUNTIF(ProductList,A2007)=0,"Product not in Products list",IF(COUNTIF(MaterialList,B2007)=0,"Material not in Materials list","OK")))))</f>
        <v/>
      </c>
      <c r="H2007" s="18" t="str">
        <f aca="false">IF(F2007="Active",A2007&amp;"|"&amp;COUNTIFS(A$2:A2007,A2007,F$2:F2007,"Active"),"")</f>
        <v/>
      </c>
      <c r="I2007" s="18" t="str">
        <f aca="false">IF(B2007="","",IF(SUMPRODUCT(MAX((A$1:A2006=A2007)*(B$1:B2006=B2007)*ROW(A$1:A2006)))=0,C2007&amp;"",IF(C2007="",INDEX(I$1:I2006,SUMPRODUCT(MAX((A$1:A2006=A2007)*(B$1:B2006=B2007)*ROW(A$1:A2006)))),IF(INDEX(I$1:I2006,SUMPRODUCT(MAX((A$1:A2006=A2007)*(B$1:B2006=B2007)*ROW(A$1:A2006))))="",C2007&amp;"",INDEX(I$1:I2006,SUMPRODUCT(MAX((A$1:A2006=A2007)*(B$1:B2006=B2007)*ROW(A$1:A2006))))&amp;"; "&amp;C2007))))</f>
        <v/>
      </c>
      <c r="J2007" s="18" t="str">
        <f aca="false">IF(A2007="","",A2007&amp;"|"&amp;COUNTIF(A$2:A2007,A2007))</f>
        <v/>
      </c>
      <c r="K2007" s="18" t="n">
        <f aca="false">IF(OR(A2007="",B2007=""),0,IF(COUNTIFS(A$2:A2007,A2007,B$2:B2007,B2007)=1,1,0))</f>
        <v>0</v>
      </c>
    </row>
    <row r="2008" customFormat="false" ht="15" hidden="false" customHeight="false" outlineLevel="0" collapsed="false">
      <c r="A2008" s="15"/>
      <c r="B2008" s="15"/>
      <c r="C2008" s="15"/>
      <c r="D2008" s="15"/>
      <c r="F2008" s="18" t="str">
        <f aca="false">IF(B2008="","",IFERROR(INDEX(Materials!$B$2:$B$301,MATCH(B2008,Materials!$A$2:$A$301,0)),""))</f>
        <v/>
      </c>
      <c r="G2008" s="18" t="str">
        <f aca="true">IF(AND(A2008="",B2008=""),"",IF(A2008="","Missing product",IF(B2008="","Missing material",IF(COUNTIF(ProductList,A2008)=0,"Product not in Products list",IF(COUNTIF(MaterialList,B2008)=0,"Material not in Materials list","OK")))))</f>
        <v/>
      </c>
      <c r="H2008" s="18" t="str">
        <f aca="false">IF(F2008="Active",A2008&amp;"|"&amp;COUNTIFS(A$2:A2008,A2008,F$2:F2008,"Active"),"")</f>
        <v/>
      </c>
      <c r="I2008" s="18" t="str">
        <f aca="false">IF(B2008="","",IF(SUMPRODUCT(MAX((A$1:A2007=A2008)*(B$1:B2007=B2008)*ROW(A$1:A2007)))=0,C2008&amp;"",IF(C2008="",INDEX(I$1:I2007,SUMPRODUCT(MAX((A$1:A2007=A2008)*(B$1:B2007=B2008)*ROW(A$1:A2007)))),IF(INDEX(I$1:I2007,SUMPRODUCT(MAX((A$1:A2007=A2008)*(B$1:B2007=B2008)*ROW(A$1:A2007))))="",C2008&amp;"",INDEX(I$1:I2007,SUMPRODUCT(MAX((A$1:A2007=A2008)*(B$1:B2007=B2008)*ROW(A$1:A2007))))&amp;"; "&amp;C2008))))</f>
        <v/>
      </c>
      <c r="J2008" s="18" t="str">
        <f aca="false">IF(A2008="","",A2008&amp;"|"&amp;COUNTIF(A$2:A2008,A2008))</f>
        <v/>
      </c>
      <c r="K2008" s="18" t="n">
        <f aca="false">IF(OR(A2008="",B2008=""),0,IF(COUNTIFS(A$2:A2008,A2008,B$2:B2008,B2008)=1,1,0))</f>
        <v>0</v>
      </c>
    </row>
    <row r="2009" customFormat="false" ht="15" hidden="false" customHeight="false" outlineLevel="0" collapsed="false">
      <c r="A2009" s="15"/>
      <c r="B2009" s="15"/>
      <c r="C2009" s="15"/>
      <c r="D2009" s="15"/>
      <c r="F2009" s="18" t="str">
        <f aca="false">IF(B2009="","",IFERROR(INDEX(Materials!$B$2:$B$301,MATCH(B2009,Materials!$A$2:$A$301,0)),""))</f>
        <v/>
      </c>
      <c r="G2009" s="18" t="str">
        <f aca="true">IF(AND(A2009="",B2009=""),"",IF(A2009="","Missing product",IF(B2009="","Missing material",IF(COUNTIF(ProductList,A2009)=0,"Product not in Products list",IF(COUNTIF(MaterialList,B2009)=0,"Material not in Materials list","OK")))))</f>
        <v/>
      </c>
      <c r="H2009" s="18" t="str">
        <f aca="false">IF(F2009="Active",A2009&amp;"|"&amp;COUNTIFS(A$2:A2009,A2009,F$2:F2009,"Active"),"")</f>
        <v/>
      </c>
      <c r="I2009" s="18" t="str">
        <f aca="false">IF(B2009="","",IF(SUMPRODUCT(MAX((A$1:A2008=A2009)*(B$1:B2008=B2009)*ROW(A$1:A2008)))=0,C2009&amp;"",IF(C2009="",INDEX(I$1:I2008,SUMPRODUCT(MAX((A$1:A2008=A2009)*(B$1:B2008=B2009)*ROW(A$1:A2008)))),IF(INDEX(I$1:I2008,SUMPRODUCT(MAX((A$1:A2008=A2009)*(B$1:B2008=B2009)*ROW(A$1:A2008))))="",C2009&amp;"",INDEX(I$1:I2008,SUMPRODUCT(MAX((A$1:A2008=A2009)*(B$1:B2008=B2009)*ROW(A$1:A2008))))&amp;"; "&amp;C2009))))</f>
        <v/>
      </c>
      <c r="J2009" s="18" t="str">
        <f aca="false">IF(A2009="","",A2009&amp;"|"&amp;COUNTIF(A$2:A2009,A2009))</f>
        <v/>
      </c>
      <c r="K2009" s="18" t="n">
        <f aca="false">IF(OR(A2009="",B2009=""),0,IF(COUNTIFS(A$2:A2009,A2009,B$2:B2009,B2009)=1,1,0))</f>
        <v>0</v>
      </c>
    </row>
    <row r="2010" customFormat="false" ht="15" hidden="false" customHeight="false" outlineLevel="0" collapsed="false">
      <c r="A2010" s="15"/>
      <c r="B2010" s="15"/>
      <c r="C2010" s="15"/>
      <c r="D2010" s="15"/>
      <c r="F2010" s="18" t="str">
        <f aca="false">IF(B2010="","",IFERROR(INDEX(Materials!$B$2:$B$301,MATCH(B2010,Materials!$A$2:$A$301,0)),""))</f>
        <v/>
      </c>
      <c r="G2010" s="18" t="str">
        <f aca="true">IF(AND(A2010="",B2010=""),"",IF(A2010="","Missing product",IF(B2010="","Missing material",IF(COUNTIF(ProductList,A2010)=0,"Product not in Products list",IF(COUNTIF(MaterialList,B2010)=0,"Material not in Materials list","OK")))))</f>
        <v/>
      </c>
      <c r="H2010" s="18" t="str">
        <f aca="false">IF(F2010="Active",A2010&amp;"|"&amp;COUNTIFS(A$2:A2010,A2010,F$2:F2010,"Active"),"")</f>
        <v/>
      </c>
      <c r="I2010" s="18" t="str">
        <f aca="false">IF(B2010="","",IF(SUMPRODUCT(MAX((A$1:A2009=A2010)*(B$1:B2009=B2010)*ROW(A$1:A2009)))=0,C2010&amp;"",IF(C2010="",INDEX(I$1:I2009,SUMPRODUCT(MAX((A$1:A2009=A2010)*(B$1:B2009=B2010)*ROW(A$1:A2009)))),IF(INDEX(I$1:I2009,SUMPRODUCT(MAX((A$1:A2009=A2010)*(B$1:B2009=B2010)*ROW(A$1:A2009))))="",C2010&amp;"",INDEX(I$1:I2009,SUMPRODUCT(MAX((A$1:A2009=A2010)*(B$1:B2009=B2010)*ROW(A$1:A2009))))&amp;"; "&amp;C2010))))</f>
        <v/>
      </c>
      <c r="J2010" s="18" t="str">
        <f aca="false">IF(A2010="","",A2010&amp;"|"&amp;COUNTIF(A$2:A2010,A2010))</f>
        <v/>
      </c>
      <c r="K2010" s="18" t="n">
        <f aca="false">IF(OR(A2010="",B2010=""),0,IF(COUNTIFS(A$2:A2010,A2010,B$2:B2010,B2010)=1,1,0))</f>
        <v>0</v>
      </c>
    </row>
    <row r="2011" customFormat="false" ht="15" hidden="false" customHeight="false" outlineLevel="0" collapsed="false">
      <c r="A2011" s="15"/>
      <c r="B2011" s="15"/>
      <c r="C2011" s="15"/>
      <c r="D2011" s="15"/>
      <c r="F2011" s="18" t="str">
        <f aca="false">IF(B2011="","",IFERROR(INDEX(Materials!$B$2:$B$301,MATCH(B2011,Materials!$A$2:$A$301,0)),""))</f>
        <v/>
      </c>
      <c r="G2011" s="18" t="str">
        <f aca="true">IF(AND(A2011="",B2011=""),"",IF(A2011="","Missing product",IF(B2011="","Missing material",IF(COUNTIF(ProductList,A2011)=0,"Product not in Products list",IF(COUNTIF(MaterialList,B2011)=0,"Material not in Materials list","OK")))))</f>
        <v/>
      </c>
      <c r="H2011" s="18" t="str">
        <f aca="false">IF(F2011="Active",A2011&amp;"|"&amp;COUNTIFS(A$2:A2011,A2011,F$2:F2011,"Active"),"")</f>
        <v/>
      </c>
      <c r="I2011" s="18" t="str">
        <f aca="false">IF(B2011="","",IF(SUMPRODUCT(MAX((A$1:A2010=A2011)*(B$1:B2010=B2011)*ROW(A$1:A2010)))=0,C2011&amp;"",IF(C2011="",INDEX(I$1:I2010,SUMPRODUCT(MAX((A$1:A2010=A2011)*(B$1:B2010=B2011)*ROW(A$1:A2010)))),IF(INDEX(I$1:I2010,SUMPRODUCT(MAX((A$1:A2010=A2011)*(B$1:B2010=B2011)*ROW(A$1:A2010))))="",C2011&amp;"",INDEX(I$1:I2010,SUMPRODUCT(MAX((A$1:A2010=A2011)*(B$1:B2010=B2011)*ROW(A$1:A2010))))&amp;"; "&amp;C2011))))</f>
        <v/>
      </c>
      <c r="J2011" s="18" t="str">
        <f aca="false">IF(A2011="","",A2011&amp;"|"&amp;COUNTIF(A$2:A2011,A2011))</f>
        <v/>
      </c>
      <c r="K2011" s="18" t="n">
        <f aca="false">IF(OR(A2011="",B2011=""),0,IF(COUNTIFS(A$2:A2011,A2011,B$2:B2011,B2011)=1,1,0))</f>
        <v>0</v>
      </c>
    </row>
    <row r="2012" customFormat="false" ht="15" hidden="false" customHeight="false" outlineLevel="0" collapsed="false">
      <c r="A2012" s="15"/>
      <c r="B2012" s="15"/>
      <c r="C2012" s="15"/>
      <c r="D2012" s="15"/>
      <c r="F2012" s="18" t="str">
        <f aca="false">IF(B2012="","",IFERROR(INDEX(Materials!$B$2:$B$301,MATCH(B2012,Materials!$A$2:$A$301,0)),""))</f>
        <v/>
      </c>
      <c r="G2012" s="18" t="str">
        <f aca="true">IF(AND(A2012="",B2012=""),"",IF(A2012="","Missing product",IF(B2012="","Missing material",IF(COUNTIF(ProductList,A2012)=0,"Product not in Products list",IF(COUNTIF(MaterialList,B2012)=0,"Material not in Materials list","OK")))))</f>
        <v/>
      </c>
      <c r="H2012" s="18" t="str">
        <f aca="false">IF(F2012="Active",A2012&amp;"|"&amp;COUNTIFS(A$2:A2012,A2012,F$2:F2012,"Active"),"")</f>
        <v/>
      </c>
      <c r="I2012" s="18" t="str">
        <f aca="false">IF(B2012="","",IF(SUMPRODUCT(MAX((A$1:A2011=A2012)*(B$1:B2011=B2012)*ROW(A$1:A2011)))=0,C2012&amp;"",IF(C2012="",INDEX(I$1:I2011,SUMPRODUCT(MAX((A$1:A2011=A2012)*(B$1:B2011=B2012)*ROW(A$1:A2011)))),IF(INDEX(I$1:I2011,SUMPRODUCT(MAX((A$1:A2011=A2012)*(B$1:B2011=B2012)*ROW(A$1:A2011))))="",C2012&amp;"",INDEX(I$1:I2011,SUMPRODUCT(MAX((A$1:A2011=A2012)*(B$1:B2011=B2012)*ROW(A$1:A2011))))&amp;"; "&amp;C2012))))</f>
        <v/>
      </c>
      <c r="J2012" s="18" t="str">
        <f aca="false">IF(A2012="","",A2012&amp;"|"&amp;COUNTIF(A$2:A2012,A2012))</f>
        <v/>
      </c>
      <c r="K2012" s="18" t="n">
        <f aca="false">IF(OR(A2012="",B2012=""),0,IF(COUNTIFS(A$2:A2012,A2012,B$2:B2012,B2012)=1,1,0))</f>
        <v>0</v>
      </c>
    </row>
    <row r="2013" customFormat="false" ht="15" hidden="false" customHeight="false" outlineLevel="0" collapsed="false">
      <c r="A2013" s="15"/>
      <c r="B2013" s="15"/>
      <c r="C2013" s="15"/>
      <c r="D2013" s="15"/>
      <c r="F2013" s="18" t="str">
        <f aca="false">IF(B2013="","",IFERROR(INDEX(Materials!$B$2:$B$301,MATCH(B2013,Materials!$A$2:$A$301,0)),""))</f>
        <v/>
      </c>
      <c r="G2013" s="18" t="str">
        <f aca="true">IF(AND(A2013="",B2013=""),"",IF(A2013="","Missing product",IF(B2013="","Missing material",IF(COUNTIF(ProductList,A2013)=0,"Product not in Products list",IF(COUNTIF(MaterialList,B2013)=0,"Material not in Materials list","OK")))))</f>
        <v/>
      </c>
      <c r="H2013" s="18" t="str">
        <f aca="false">IF(F2013="Active",A2013&amp;"|"&amp;COUNTIFS(A$2:A2013,A2013,F$2:F2013,"Active"),"")</f>
        <v/>
      </c>
      <c r="I2013" s="18" t="str">
        <f aca="false">IF(B2013="","",IF(SUMPRODUCT(MAX((A$1:A2012=A2013)*(B$1:B2012=B2013)*ROW(A$1:A2012)))=0,C2013&amp;"",IF(C2013="",INDEX(I$1:I2012,SUMPRODUCT(MAX((A$1:A2012=A2013)*(B$1:B2012=B2013)*ROW(A$1:A2012)))),IF(INDEX(I$1:I2012,SUMPRODUCT(MAX((A$1:A2012=A2013)*(B$1:B2012=B2013)*ROW(A$1:A2012))))="",C2013&amp;"",INDEX(I$1:I2012,SUMPRODUCT(MAX((A$1:A2012=A2013)*(B$1:B2012=B2013)*ROW(A$1:A2012))))&amp;"; "&amp;C2013))))</f>
        <v/>
      </c>
      <c r="J2013" s="18" t="str">
        <f aca="false">IF(A2013="","",A2013&amp;"|"&amp;COUNTIF(A$2:A2013,A2013))</f>
        <v/>
      </c>
      <c r="K2013" s="18" t="n">
        <f aca="false">IF(OR(A2013="",B2013=""),0,IF(COUNTIFS(A$2:A2013,A2013,B$2:B2013,B2013)=1,1,0))</f>
        <v>0</v>
      </c>
    </row>
    <row r="2014" customFormat="false" ht="15" hidden="false" customHeight="false" outlineLevel="0" collapsed="false">
      <c r="A2014" s="15"/>
      <c r="B2014" s="15"/>
      <c r="C2014" s="15"/>
      <c r="D2014" s="15"/>
      <c r="F2014" s="18" t="str">
        <f aca="false">IF(B2014="","",IFERROR(INDEX(Materials!$B$2:$B$301,MATCH(B2014,Materials!$A$2:$A$301,0)),""))</f>
        <v/>
      </c>
      <c r="G2014" s="18" t="str">
        <f aca="true">IF(AND(A2014="",B2014=""),"",IF(A2014="","Missing product",IF(B2014="","Missing material",IF(COUNTIF(ProductList,A2014)=0,"Product not in Products list",IF(COUNTIF(MaterialList,B2014)=0,"Material not in Materials list","OK")))))</f>
        <v/>
      </c>
      <c r="H2014" s="18" t="str">
        <f aca="false">IF(F2014="Active",A2014&amp;"|"&amp;COUNTIFS(A$2:A2014,A2014,F$2:F2014,"Active"),"")</f>
        <v/>
      </c>
      <c r="I2014" s="18" t="str">
        <f aca="false">IF(B2014="","",IF(SUMPRODUCT(MAX((A$1:A2013=A2014)*(B$1:B2013=B2014)*ROW(A$1:A2013)))=0,C2014&amp;"",IF(C2014="",INDEX(I$1:I2013,SUMPRODUCT(MAX((A$1:A2013=A2014)*(B$1:B2013=B2014)*ROW(A$1:A2013)))),IF(INDEX(I$1:I2013,SUMPRODUCT(MAX((A$1:A2013=A2014)*(B$1:B2013=B2014)*ROW(A$1:A2013))))="",C2014&amp;"",INDEX(I$1:I2013,SUMPRODUCT(MAX((A$1:A2013=A2014)*(B$1:B2013=B2014)*ROW(A$1:A2013))))&amp;"; "&amp;C2014))))</f>
        <v/>
      </c>
      <c r="J2014" s="18" t="str">
        <f aca="false">IF(A2014="","",A2014&amp;"|"&amp;COUNTIF(A$2:A2014,A2014))</f>
        <v/>
      </c>
      <c r="K2014" s="18" t="n">
        <f aca="false">IF(OR(A2014="",B2014=""),0,IF(COUNTIFS(A$2:A2014,A2014,B$2:B2014,B2014)=1,1,0))</f>
        <v>0</v>
      </c>
    </row>
    <row r="2015" customFormat="false" ht="15" hidden="false" customHeight="false" outlineLevel="0" collapsed="false">
      <c r="A2015" s="15"/>
      <c r="B2015" s="15"/>
      <c r="C2015" s="15"/>
      <c r="D2015" s="15"/>
      <c r="F2015" s="18" t="str">
        <f aca="false">IF(B2015="","",IFERROR(INDEX(Materials!$B$2:$B$301,MATCH(B2015,Materials!$A$2:$A$301,0)),""))</f>
        <v/>
      </c>
      <c r="G2015" s="18" t="str">
        <f aca="true">IF(AND(A2015="",B2015=""),"",IF(A2015="","Missing product",IF(B2015="","Missing material",IF(COUNTIF(ProductList,A2015)=0,"Product not in Products list",IF(COUNTIF(MaterialList,B2015)=0,"Material not in Materials list","OK")))))</f>
        <v/>
      </c>
      <c r="H2015" s="18" t="str">
        <f aca="false">IF(F2015="Active",A2015&amp;"|"&amp;COUNTIFS(A$2:A2015,A2015,F$2:F2015,"Active"),"")</f>
        <v/>
      </c>
      <c r="I2015" s="18" t="str">
        <f aca="false">IF(B2015="","",IF(SUMPRODUCT(MAX((A$1:A2014=A2015)*(B$1:B2014=B2015)*ROW(A$1:A2014)))=0,C2015&amp;"",IF(C2015="",INDEX(I$1:I2014,SUMPRODUCT(MAX((A$1:A2014=A2015)*(B$1:B2014=B2015)*ROW(A$1:A2014)))),IF(INDEX(I$1:I2014,SUMPRODUCT(MAX((A$1:A2014=A2015)*(B$1:B2014=B2015)*ROW(A$1:A2014))))="",C2015&amp;"",INDEX(I$1:I2014,SUMPRODUCT(MAX((A$1:A2014=A2015)*(B$1:B2014=B2015)*ROW(A$1:A2014))))&amp;"; "&amp;C2015))))</f>
        <v/>
      </c>
      <c r="J2015" s="18" t="str">
        <f aca="false">IF(A2015="","",A2015&amp;"|"&amp;COUNTIF(A$2:A2015,A2015))</f>
        <v/>
      </c>
      <c r="K2015" s="18" t="n">
        <f aca="false">IF(OR(A2015="",B2015=""),0,IF(COUNTIFS(A$2:A2015,A2015,B$2:B2015,B2015)=1,1,0))</f>
        <v>0</v>
      </c>
    </row>
    <row r="2016" customFormat="false" ht="15" hidden="false" customHeight="false" outlineLevel="0" collapsed="false">
      <c r="A2016" s="15"/>
      <c r="B2016" s="15"/>
      <c r="C2016" s="15"/>
      <c r="D2016" s="15"/>
      <c r="F2016" s="18" t="str">
        <f aca="false">IF(B2016="","",IFERROR(INDEX(Materials!$B$2:$B$301,MATCH(B2016,Materials!$A$2:$A$301,0)),""))</f>
        <v/>
      </c>
      <c r="G2016" s="18" t="str">
        <f aca="true">IF(AND(A2016="",B2016=""),"",IF(A2016="","Missing product",IF(B2016="","Missing material",IF(COUNTIF(ProductList,A2016)=0,"Product not in Products list",IF(COUNTIF(MaterialList,B2016)=0,"Material not in Materials list","OK")))))</f>
        <v/>
      </c>
      <c r="H2016" s="18" t="str">
        <f aca="false">IF(F2016="Active",A2016&amp;"|"&amp;COUNTIFS(A$2:A2016,A2016,F$2:F2016,"Active"),"")</f>
        <v/>
      </c>
      <c r="I2016" s="18" t="str">
        <f aca="false">IF(B2016="","",IF(SUMPRODUCT(MAX((A$1:A2015=A2016)*(B$1:B2015=B2016)*ROW(A$1:A2015)))=0,C2016&amp;"",IF(C2016="",INDEX(I$1:I2015,SUMPRODUCT(MAX((A$1:A2015=A2016)*(B$1:B2015=B2016)*ROW(A$1:A2015)))),IF(INDEX(I$1:I2015,SUMPRODUCT(MAX((A$1:A2015=A2016)*(B$1:B2015=B2016)*ROW(A$1:A2015))))="",C2016&amp;"",INDEX(I$1:I2015,SUMPRODUCT(MAX((A$1:A2015=A2016)*(B$1:B2015=B2016)*ROW(A$1:A2015))))&amp;"; "&amp;C2016))))</f>
        <v/>
      </c>
      <c r="J2016" s="18" t="str">
        <f aca="false">IF(A2016="","",A2016&amp;"|"&amp;COUNTIF(A$2:A2016,A2016))</f>
        <v/>
      </c>
      <c r="K2016" s="18" t="n">
        <f aca="false">IF(OR(A2016="",B2016=""),0,IF(COUNTIFS(A$2:A2016,A2016,B$2:B2016,B2016)=1,1,0))</f>
        <v>0</v>
      </c>
    </row>
    <row r="2017" customFormat="false" ht="15" hidden="false" customHeight="false" outlineLevel="0" collapsed="false">
      <c r="A2017" s="15"/>
      <c r="B2017" s="15"/>
      <c r="C2017" s="15"/>
      <c r="D2017" s="15"/>
      <c r="F2017" s="18" t="str">
        <f aca="false">IF(B2017="","",IFERROR(INDEX(Materials!$B$2:$B$301,MATCH(B2017,Materials!$A$2:$A$301,0)),""))</f>
        <v/>
      </c>
      <c r="G2017" s="18" t="str">
        <f aca="true">IF(AND(A2017="",B2017=""),"",IF(A2017="","Missing product",IF(B2017="","Missing material",IF(COUNTIF(ProductList,A2017)=0,"Product not in Products list",IF(COUNTIF(MaterialList,B2017)=0,"Material not in Materials list","OK")))))</f>
        <v/>
      </c>
      <c r="H2017" s="18" t="str">
        <f aca="false">IF(F2017="Active",A2017&amp;"|"&amp;COUNTIFS(A$2:A2017,A2017,F$2:F2017,"Active"),"")</f>
        <v/>
      </c>
      <c r="I2017" s="18" t="str">
        <f aca="false">IF(B2017="","",IF(SUMPRODUCT(MAX((A$1:A2016=A2017)*(B$1:B2016=B2017)*ROW(A$1:A2016)))=0,C2017&amp;"",IF(C2017="",INDEX(I$1:I2016,SUMPRODUCT(MAX((A$1:A2016=A2017)*(B$1:B2016=B2017)*ROW(A$1:A2016)))),IF(INDEX(I$1:I2016,SUMPRODUCT(MAX((A$1:A2016=A2017)*(B$1:B2016=B2017)*ROW(A$1:A2016))))="",C2017&amp;"",INDEX(I$1:I2016,SUMPRODUCT(MAX((A$1:A2016=A2017)*(B$1:B2016=B2017)*ROW(A$1:A2016))))&amp;"; "&amp;C2017))))</f>
        <v/>
      </c>
      <c r="J2017" s="18" t="str">
        <f aca="false">IF(A2017="","",A2017&amp;"|"&amp;COUNTIF(A$2:A2017,A2017))</f>
        <v/>
      </c>
      <c r="K2017" s="18" t="n">
        <f aca="false">IF(OR(A2017="",B2017=""),0,IF(COUNTIFS(A$2:A2017,A2017,B$2:B2017,B2017)=1,1,0))</f>
        <v>0</v>
      </c>
    </row>
    <row r="2018" customFormat="false" ht="15" hidden="false" customHeight="false" outlineLevel="0" collapsed="false">
      <c r="A2018" s="15"/>
      <c r="B2018" s="15"/>
      <c r="C2018" s="15"/>
      <c r="D2018" s="15"/>
      <c r="F2018" s="18" t="str">
        <f aca="false">IF(B2018="","",IFERROR(INDEX(Materials!$B$2:$B$301,MATCH(B2018,Materials!$A$2:$A$301,0)),""))</f>
        <v/>
      </c>
      <c r="G2018" s="18" t="str">
        <f aca="true">IF(AND(A2018="",B2018=""),"",IF(A2018="","Missing product",IF(B2018="","Missing material",IF(COUNTIF(ProductList,A2018)=0,"Product not in Products list",IF(COUNTIF(MaterialList,B2018)=0,"Material not in Materials list","OK")))))</f>
        <v/>
      </c>
      <c r="H2018" s="18" t="str">
        <f aca="false">IF(F2018="Active",A2018&amp;"|"&amp;COUNTIFS(A$2:A2018,A2018,F$2:F2018,"Active"),"")</f>
        <v/>
      </c>
      <c r="I2018" s="18" t="str">
        <f aca="false">IF(B2018="","",IF(SUMPRODUCT(MAX((A$1:A2017=A2018)*(B$1:B2017=B2018)*ROW(A$1:A2017)))=0,C2018&amp;"",IF(C2018="",INDEX(I$1:I2017,SUMPRODUCT(MAX((A$1:A2017=A2018)*(B$1:B2017=B2018)*ROW(A$1:A2017)))),IF(INDEX(I$1:I2017,SUMPRODUCT(MAX((A$1:A2017=A2018)*(B$1:B2017=B2018)*ROW(A$1:A2017))))="",C2018&amp;"",INDEX(I$1:I2017,SUMPRODUCT(MAX((A$1:A2017=A2018)*(B$1:B2017=B2018)*ROW(A$1:A2017))))&amp;"; "&amp;C2018))))</f>
        <v/>
      </c>
      <c r="J2018" s="18" t="str">
        <f aca="false">IF(A2018="","",A2018&amp;"|"&amp;COUNTIF(A$2:A2018,A2018))</f>
        <v/>
      </c>
      <c r="K2018" s="18" t="n">
        <f aca="false">IF(OR(A2018="",B2018=""),0,IF(COUNTIFS(A$2:A2018,A2018,B$2:B2018,B2018)=1,1,0))</f>
        <v>0</v>
      </c>
    </row>
    <row r="2019" customFormat="false" ht="15" hidden="false" customHeight="false" outlineLevel="0" collapsed="false">
      <c r="A2019" s="15"/>
      <c r="B2019" s="15"/>
      <c r="C2019" s="15"/>
      <c r="D2019" s="15"/>
      <c r="F2019" s="18" t="str">
        <f aca="false">IF(B2019="","",IFERROR(INDEX(Materials!$B$2:$B$301,MATCH(B2019,Materials!$A$2:$A$301,0)),""))</f>
        <v/>
      </c>
      <c r="G2019" s="18" t="str">
        <f aca="true">IF(AND(A2019="",B2019=""),"",IF(A2019="","Missing product",IF(B2019="","Missing material",IF(COUNTIF(ProductList,A2019)=0,"Product not in Products list",IF(COUNTIF(MaterialList,B2019)=0,"Material not in Materials list","OK")))))</f>
        <v/>
      </c>
      <c r="H2019" s="18" t="str">
        <f aca="false">IF(F2019="Active",A2019&amp;"|"&amp;COUNTIFS(A$2:A2019,A2019,F$2:F2019,"Active"),"")</f>
        <v/>
      </c>
      <c r="I2019" s="18" t="str">
        <f aca="false">IF(B2019="","",IF(SUMPRODUCT(MAX((A$1:A2018=A2019)*(B$1:B2018=B2019)*ROW(A$1:A2018)))=0,C2019&amp;"",IF(C2019="",INDEX(I$1:I2018,SUMPRODUCT(MAX((A$1:A2018=A2019)*(B$1:B2018=B2019)*ROW(A$1:A2018)))),IF(INDEX(I$1:I2018,SUMPRODUCT(MAX((A$1:A2018=A2019)*(B$1:B2018=B2019)*ROW(A$1:A2018))))="",C2019&amp;"",INDEX(I$1:I2018,SUMPRODUCT(MAX((A$1:A2018=A2019)*(B$1:B2018=B2019)*ROW(A$1:A2018))))&amp;"; "&amp;C2019))))</f>
        <v/>
      </c>
      <c r="J2019" s="18" t="str">
        <f aca="false">IF(A2019="","",A2019&amp;"|"&amp;COUNTIF(A$2:A2019,A2019))</f>
        <v/>
      </c>
      <c r="K2019" s="18" t="n">
        <f aca="false">IF(OR(A2019="",B2019=""),0,IF(COUNTIFS(A$2:A2019,A2019,B$2:B2019,B2019)=1,1,0))</f>
        <v>0</v>
      </c>
    </row>
    <row r="2020" customFormat="false" ht="15" hidden="false" customHeight="false" outlineLevel="0" collapsed="false">
      <c r="A2020" s="15"/>
      <c r="B2020" s="15"/>
      <c r="C2020" s="15"/>
      <c r="D2020" s="15"/>
      <c r="F2020" s="18" t="str">
        <f aca="false">IF(B2020="","",IFERROR(INDEX(Materials!$B$2:$B$301,MATCH(B2020,Materials!$A$2:$A$301,0)),""))</f>
        <v/>
      </c>
      <c r="G2020" s="18" t="str">
        <f aca="true">IF(AND(A2020="",B2020=""),"",IF(A2020="","Missing product",IF(B2020="","Missing material",IF(COUNTIF(ProductList,A2020)=0,"Product not in Products list",IF(COUNTIF(MaterialList,B2020)=0,"Material not in Materials list","OK")))))</f>
        <v/>
      </c>
      <c r="H2020" s="18" t="str">
        <f aca="false">IF(F2020="Active",A2020&amp;"|"&amp;COUNTIFS(A$2:A2020,A2020,F$2:F2020,"Active"),"")</f>
        <v/>
      </c>
      <c r="I2020" s="18" t="str">
        <f aca="false">IF(B2020="","",IF(SUMPRODUCT(MAX((A$1:A2019=A2020)*(B$1:B2019=B2020)*ROW(A$1:A2019)))=0,C2020&amp;"",IF(C2020="",INDEX(I$1:I2019,SUMPRODUCT(MAX((A$1:A2019=A2020)*(B$1:B2019=B2020)*ROW(A$1:A2019)))),IF(INDEX(I$1:I2019,SUMPRODUCT(MAX((A$1:A2019=A2020)*(B$1:B2019=B2020)*ROW(A$1:A2019))))="",C2020&amp;"",INDEX(I$1:I2019,SUMPRODUCT(MAX((A$1:A2019=A2020)*(B$1:B2019=B2020)*ROW(A$1:A2019))))&amp;"; "&amp;C2020))))</f>
        <v/>
      </c>
      <c r="J2020" s="18" t="str">
        <f aca="false">IF(A2020="","",A2020&amp;"|"&amp;COUNTIF(A$2:A2020,A2020))</f>
        <v/>
      </c>
      <c r="K2020" s="18" t="n">
        <f aca="false">IF(OR(A2020="",B2020=""),0,IF(COUNTIFS(A$2:A2020,A2020,B$2:B2020,B2020)=1,1,0))</f>
        <v>0</v>
      </c>
    </row>
    <row r="2021" customFormat="false" ht="15" hidden="false" customHeight="false" outlineLevel="0" collapsed="false">
      <c r="A2021" s="15"/>
      <c r="B2021" s="15"/>
      <c r="C2021" s="15"/>
      <c r="D2021" s="15"/>
      <c r="F2021" s="18" t="str">
        <f aca="false">IF(B2021="","",IFERROR(INDEX(Materials!$B$2:$B$301,MATCH(B2021,Materials!$A$2:$A$301,0)),""))</f>
        <v/>
      </c>
      <c r="G2021" s="18" t="str">
        <f aca="true">IF(AND(A2021="",B2021=""),"",IF(A2021="","Missing product",IF(B2021="","Missing material",IF(COUNTIF(ProductList,A2021)=0,"Product not in Products list",IF(COUNTIF(MaterialList,B2021)=0,"Material not in Materials list","OK")))))</f>
        <v/>
      </c>
      <c r="H2021" s="18" t="str">
        <f aca="false">IF(F2021="Active",A2021&amp;"|"&amp;COUNTIFS(A$2:A2021,A2021,F$2:F2021,"Active"),"")</f>
        <v/>
      </c>
      <c r="I2021" s="18" t="str">
        <f aca="false">IF(B2021="","",IF(SUMPRODUCT(MAX((A$1:A2020=A2021)*(B$1:B2020=B2021)*ROW(A$1:A2020)))=0,C2021&amp;"",IF(C2021="",INDEX(I$1:I2020,SUMPRODUCT(MAX((A$1:A2020=A2021)*(B$1:B2020=B2021)*ROW(A$1:A2020)))),IF(INDEX(I$1:I2020,SUMPRODUCT(MAX((A$1:A2020=A2021)*(B$1:B2020=B2021)*ROW(A$1:A2020))))="",C2021&amp;"",INDEX(I$1:I2020,SUMPRODUCT(MAX((A$1:A2020=A2021)*(B$1:B2020=B2021)*ROW(A$1:A2020))))&amp;"; "&amp;C2021))))</f>
        <v/>
      </c>
      <c r="J2021" s="18" t="str">
        <f aca="false">IF(A2021="","",A2021&amp;"|"&amp;COUNTIF(A$2:A2021,A2021))</f>
        <v/>
      </c>
      <c r="K2021" s="18" t="n">
        <f aca="false">IF(OR(A2021="",B2021=""),0,IF(COUNTIFS(A$2:A2021,A2021,B$2:B2021,B2021)=1,1,0))</f>
        <v>0</v>
      </c>
    </row>
    <row r="2022" customFormat="false" ht="15" hidden="false" customHeight="false" outlineLevel="0" collapsed="false">
      <c r="A2022" s="15"/>
      <c r="B2022" s="15"/>
      <c r="C2022" s="15"/>
      <c r="D2022" s="15"/>
      <c r="F2022" s="18" t="str">
        <f aca="false">IF(B2022="","",IFERROR(INDEX(Materials!$B$2:$B$301,MATCH(B2022,Materials!$A$2:$A$301,0)),""))</f>
        <v/>
      </c>
      <c r="G2022" s="18" t="str">
        <f aca="true">IF(AND(A2022="",B2022=""),"",IF(A2022="","Missing product",IF(B2022="","Missing material",IF(COUNTIF(ProductList,A2022)=0,"Product not in Products list",IF(COUNTIF(MaterialList,B2022)=0,"Material not in Materials list","OK")))))</f>
        <v/>
      </c>
      <c r="H2022" s="18" t="str">
        <f aca="false">IF(F2022="Active",A2022&amp;"|"&amp;COUNTIFS(A$2:A2022,A2022,F$2:F2022,"Active"),"")</f>
        <v/>
      </c>
      <c r="I2022" s="18" t="str">
        <f aca="false">IF(B2022="","",IF(SUMPRODUCT(MAX((A$1:A2021=A2022)*(B$1:B2021=B2022)*ROW(A$1:A2021)))=0,C2022&amp;"",IF(C2022="",INDEX(I$1:I2021,SUMPRODUCT(MAX((A$1:A2021=A2022)*(B$1:B2021=B2022)*ROW(A$1:A2021)))),IF(INDEX(I$1:I2021,SUMPRODUCT(MAX((A$1:A2021=A2022)*(B$1:B2021=B2022)*ROW(A$1:A2021))))="",C2022&amp;"",INDEX(I$1:I2021,SUMPRODUCT(MAX((A$1:A2021=A2022)*(B$1:B2021=B2022)*ROW(A$1:A2021))))&amp;"; "&amp;C2022))))</f>
        <v/>
      </c>
      <c r="J2022" s="18" t="str">
        <f aca="false">IF(A2022="","",A2022&amp;"|"&amp;COUNTIF(A$2:A2022,A2022))</f>
        <v/>
      </c>
      <c r="K2022" s="18" t="n">
        <f aca="false">IF(OR(A2022="",B2022=""),0,IF(COUNTIFS(A$2:A2022,A2022,B$2:B2022,B2022)=1,1,0))</f>
        <v>0</v>
      </c>
    </row>
    <row r="2023" customFormat="false" ht="15" hidden="false" customHeight="false" outlineLevel="0" collapsed="false">
      <c r="A2023" s="15"/>
      <c r="B2023" s="15"/>
      <c r="C2023" s="15"/>
      <c r="D2023" s="15"/>
      <c r="F2023" s="18" t="str">
        <f aca="false">IF(B2023="","",IFERROR(INDEX(Materials!$B$2:$B$301,MATCH(B2023,Materials!$A$2:$A$301,0)),""))</f>
        <v/>
      </c>
      <c r="G2023" s="18" t="str">
        <f aca="true">IF(AND(A2023="",B2023=""),"",IF(A2023="","Missing product",IF(B2023="","Missing material",IF(COUNTIF(ProductList,A2023)=0,"Product not in Products list",IF(COUNTIF(MaterialList,B2023)=0,"Material not in Materials list","OK")))))</f>
        <v/>
      </c>
      <c r="H2023" s="18" t="str">
        <f aca="false">IF(F2023="Active",A2023&amp;"|"&amp;COUNTIFS(A$2:A2023,A2023,F$2:F2023,"Active"),"")</f>
        <v/>
      </c>
      <c r="I2023" s="18" t="str">
        <f aca="false">IF(B2023="","",IF(SUMPRODUCT(MAX((A$1:A2022=A2023)*(B$1:B2022=B2023)*ROW(A$1:A2022)))=0,C2023&amp;"",IF(C2023="",INDEX(I$1:I2022,SUMPRODUCT(MAX((A$1:A2022=A2023)*(B$1:B2022=B2023)*ROW(A$1:A2022)))),IF(INDEX(I$1:I2022,SUMPRODUCT(MAX((A$1:A2022=A2023)*(B$1:B2022=B2023)*ROW(A$1:A2022))))="",C2023&amp;"",INDEX(I$1:I2022,SUMPRODUCT(MAX((A$1:A2022=A2023)*(B$1:B2022=B2023)*ROW(A$1:A2022))))&amp;"; "&amp;C2023))))</f>
        <v/>
      </c>
      <c r="J2023" s="18" t="str">
        <f aca="false">IF(A2023="","",A2023&amp;"|"&amp;COUNTIF(A$2:A2023,A2023))</f>
        <v/>
      </c>
      <c r="K2023" s="18" t="n">
        <f aca="false">IF(OR(A2023="",B2023=""),0,IF(COUNTIFS(A$2:A2023,A2023,B$2:B2023,B2023)=1,1,0))</f>
        <v>0</v>
      </c>
    </row>
    <row r="2024" customFormat="false" ht="15" hidden="false" customHeight="false" outlineLevel="0" collapsed="false">
      <c r="A2024" s="15"/>
      <c r="B2024" s="15"/>
      <c r="C2024" s="15"/>
      <c r="D2024" s="15"/>
      <c r="F2024" s="18" t="str">
        <f aca="false">IF(B2024="","",IFERROR(INDEX(Materials!$B$2:$B$301,MATCH(B2024,Materials!$A$2:$A$301,0)),""))</f>
        <v/>
      </c>
      <c r="G2024" s="18" t="str">
        <f aca="true">IF(AND(A2024="",B2024=""),"",IF(A2024="","Missing product",IF(B2024="","Missing material",IF(COUNTIF(ProductList,A2024)=0,"Product not in Products list",IF(COUNTIF(MaterialList,B2024)=0,"Material not in Materials list","OK")))))</f>
        <v/>
      </c>
      <c r="H2024" s="18" t="str">
        <f aca="false">IF(F2024="Active",A2024&amp;"|"&amp;COUNTIFS(A$2:A2024,A2024,F$2:F2024,"Active"),"")</f>
        <v/>
      </c>
      <c r="I2024" s="18" t="str">
        <f aca="false">IF(B2024="","",IF(SUMPRODUCT(MAX((A$1:A2023=A2024)*(B$1:B2023=B2024)*ROW(A$1:A2023)))=0,C2024&amp;"",IF(C2024="",INDEX(I$1:I2023,SUMPRODUCT(MAX((A$1:A2023=A2024)*(B$1:B2023=B2024)*ROW(A$1:A2023)))),IF(INDEX(I$1:I2023,SUMPRODUCT(MAX((A$1:A2023=A2024)*(B$1:B2023=B2024)*ROW(A$1:A2023))))="",C2024&amp;"",INDEX(I$1:I2023,SUMPRODUCT(MAX((A$1:A2023=A2024)*(B$1:B2023=B2024)*ROW(A$1:A2023))))&amp;"; "&amp;C2024))))</f>
        <v/>
      </c>
      <c r="J2024" s="18" t="str">
        <f aca="false">IF(A2024="","",A2024&amp;"|"&amp;COUNTIF(A$2:A2024,A2024))</f>
        <v/>
      </c>
      <c r="K2024" s="18" t="n">
        <f aca="false">IF(OR(A2024="",B2024=""),0,IF(COUNTIFS(A$2:A2024,A2024,B$2:B2024,B2024)=1,1,0))</f>
        <v>0</v>
      </c>
    </row>
    <row r="2025" customFormat="false" ht="15" hidden="false" customHeight="false" outlineLevel="0" collapsed="false">
      <c r="A2025" s="15"/>
      <c r="B2025" s="15"/>
      <c r="C2025" s="15"/>
      <c r="D2025" s="15"/>
      <c r="F2025" s="18" t="str">
        <f aca="false">IF(B2025="","",IFERROR(INDEX(Materials!$B$2:$B$301,MATCH(B2025,Materials!$A$2:$A$301,0)),""))</f>
        <v/>
      </c>
      <c r="G2025" s="18" t="str">
        <f aca="true">IF(AND(A2025="",B2025=""),"",IF(A2025="","Missing product",IF(B2025="","Missing material",IF(COUNTIF(ProductList,A2025)=0,"Product not in Products list",IF(COUNTIF(MaterialList,B2025)=0,"Material not in Materials list","OK")))))</f>
        <v/>
      </c>
      <c r="H2025" s="18" t="str">
        <f aca="false">IF(F2025="Active",A2025&amp;"|"&amp;COUNTIFS(A$2:A2025,A2025,F$2:F2025,"Active"),"")</f>
        <v/>
      </c>
      <c r="I2025" s="18" t="str">
        <f aca="false">IF(B2025="","",IF(SUMPRODUCT(MAX((A$1:A2024=A2025)*(B$1:B2024=B2025)*ROW(A$1:A2024)))=0,C2025&amp;"",IF(C2025="",INDEX(I$1:I2024,SUMPRODUCT(MAX((A$1:A2024=A2025)*(B$1:B2024=B2025)*ROW(A$1:A2024)))),IF(INDEX(I$1:I2024,SUMPRODUCT(MAX((A$1:A2024=A2025)*(B$1:B2024=B2025)*ROW(A$1:A2024))))="",C2025&amp;"",INDEX(I$1:I2024,SUMPRODUCT(MAX((A$1:A2024=A2025)*(B$1:B2024=B2025)*ROW(A$1:A2024))))&amp;"; "&amp;C2025))))</f>
        <v/>
      </c>
      <c r="J2025" s="18" t="str">
        <f aca="false">IF(A2025="","",A2025&amp;"|"&amp;COUNTIF(A$2:A2025,A2025))</f>
        <v/>
      </c>
      <c r="K2025" s="18" t="n">
        <f aca="false">IF(OR(A2025="",B2025=""),0,IF(COUNTIFS(A$2:A2025,A2025,B$2:B2025,B2025)=1,1,0))</f>
        <v>0</v>
      </c>
    </row>
    <row r="2026" customFormat="false" ht="15" hidden="false" customHeight="false" outlineLevel="0" collapsed="false">
      <c r="A2026" s="15"/>
      <c r="B2026" s="15"/>
      <c r="C2026" s="15"/>
      <c r="D2026" s="15"/>
      <c r="F2026" s="18" t="str">
        <f aca="false">IF(B2026="","",IFERROR(INDEX(Materials!$B$2:$B$301,MATCH(B2026,Materials!$A$2:$A$301,0)),""))</f>
        <v/>
      </c>
      <c r="G2026" s="18" t="str">
        <f aca="true">IF(AND(A2026="",B2026=""),"",IF(A2026="","Missing product",IF(B2026="","Missing material",IF(COUNTIF(ProductList,A2026)=0,"Product not in Products list",IF(COUNTIF(MaterialList,B2026)=0,"Material not in Materials list","OK")))))</f>
        <v/>
      </c>
      <c r="H2026" s="18" t="str">
        <f aca="false">IF(F2026="Active",A2026&amp;"|"&amp;COUNTIFS(A$2:A2026,A2026,F$2:F2026,"Active"),"")</f>
        <v/>
      </c>
      <c r="I2026" s="18" t="str">
        <f aca="false">IF(B2026="","",IF(SUMPRODUCT(MAX((A$1:A2025=A2026)*(B$1:B2025=B2026)*ROW(A$1:A2025)))=0,C2026&amp;"",IF(C2026="",INDEX(I$1:I2025,SUMPRODUCT(MAX((A$1:A2025=A2026)*(B$1:B2025=B2026)*ROW(A$1:A2025)))),IF(INDEX(I$1:I2025,SUMPRODUCT(MAX((A$1:A2025=A2026)*(B$1:B2025=B2026)*ROW(A$1:A2025))))="",C2026&amp;"",INDEX(I$1:I2025,SUMPRODUCT(MAX((A$1:A2025=A2026)*(B$1:B2025=B2026)*ROW(A$1:A2025))))&amp;"; "&amp;C2026))))</f>
        <v/>
      </c>
      <c r="J2026" s="18" t="str">
        <f aca="false">IF(A2026="","",A2026&amp;"|"&amp;COUNTIF(A$2:A2026,A2026))</f>
        <v/>
      </c>
      <c r="K2026" s="18" t="n">
        <f aca="false">IF(OR(A2026="",B2026=""),0,IF(COUNTIFS(A$2:A2026,A2026,B$2:B2026,B2026)=1,1,0))</f>
        <v>0</v>
      </c>
    </row>
    <row r="2027" customFormat="false" ht="15" hidden="false" customHeight="false" outlineLevel="0" collapsed="false">
      <c r="A2027" s="15"/>
      <c r="B2027" s="15"/>
      <c r="C2027" s="15"/>
      <c r="D2027" s="15"/>
      <c r="F2027" s="18" t="str">
        <f aca="false">IF(B2027="","",IFERROR(INDEX(Materials!$B$2:$B$301,MATCH(B2027,Materials!$A$2:$A$301,0)),""))</f>
        <v/>
      </c>
      <c r="G2027" s="18" t="str">
        <f aca="true">IF(AND(A2027="",B2027=""),"",IF(A2027="","Missing product",IF(B2027="","Missing material",IF(COUNTIF(ProductList,A2027)=0,"Product not in Products list",IF(COUNTIF(MaterialList,B2027)=0,"Material not in Materials list","OK")))))</f>
        <v/>
      </c>
      <c r="H2027" s="18" t="str">
        <f aca="false">IF(F2027="Active",A2027&amp;"|"&amp;COUNTIFS(A$2:A2027,A2027,F$2:F2027,"Active"),"")</f>
        <v/>
      </c>
      <c r="I2027" s="18" t="str">
        <f aca="false">IF(B2027="","",IF(SUMPRODUCT(MAX((A$1:A2026=A2027)*(B$1:B2026=B2027)*ROW(A$1:A2026)))=0,C2027&amp;"",IF(C2027="",INDEX(I$1:I2026,SUMPRODUCT(MAX((A$1:A2026=A2027)*(B$1:B2026=B2027)*ROW(A$1:A2026)))),IF(INDEX(I$1:I2026,SUMPRODUCT(MAX((A$1:A2026=A2027)*(B$1:B2026=B2027)*ROW(A$1:A2026))))="",C2027&amp;"",INDEX(I$1:I2026,SUMPRODUCT(MAX((A$1:A2026=A2027)*(B$1:B2026=B2027)*ROW(A$1:A2026))))&amp;"; "&amp;C2027))))</f>
        <v/>
      </c>
      <c r="J2027" s="18" t="str">
        <f aca="false">IF(A2027="","",A2027&amp;"|"&amp;COUNTIF(A$2:A2027,A2027))</f>
        <v/>
      </c>
      <c r="K2027" s="18" t="n">
        <f aca="false">IF(OR(A2027="",B2027=""),0,IF(COUNTIFS(A$2:A2027,A2027,B$2:B2027,B2027)=1,1,0))</f>
        <v>0</v>
      </c>
    </row>
    <row r="2028" customFormat="false" ht="15" hidden="false" customHeight="false" outlineLevel="0" collapsed="false">
      <c r="A2028" s="15"/>
      <c r="B2028" s="15"/>
      <c r="C2028" s="15"/>
      <c r="D2028" s="15"/>
      <c r="F2028" s="18" t="str">
        <f aca="false">IF(B2028="","",IFERROR(INDEX(Materials!$B$2:$B$301,MATCH(B2028,Materials!$A$2:$A$301,0)),""))</f>
        <v/>
      </c>
      <c r="G2028" s="18" t="str">
        <f aca="true">IF(AND(A2028="",B2028=""),"",IF(A2028="","Missing product",IF(B2028="","Missing material",IF(COUNTIF(ProductList,A2028)=0,"Product not in Products list",IF(COUNTIF(MaterialList,B2028)=0,"Material not in Materials list","OK")))))</f>
        <v/>
      </c>
      <c r="H2028" s="18" t="str">
        <f aca="false">IF(F2028="Active",A2028&amp;"|"&amp;COUNTIFS(A$2:A2028,A2028,F$2:F2028,"Active"),"")</f>
        <v/>
      </c>
      <c r="I2028" s="18" t="str">
        <f aca="false">IF(B2028="","",IF(SUMPRODUCT(MAX((A$1:A2027=A2028)*(B$1:B2027=B2028)*ROW(A$1:A2027)))=0,C2028&amp;"",IF(C2028="",INDEX(I$1:I2027,SUMPRODUCT(MAX((A$1:A2027=A2028)*(B$1:B2027=B2028)*ROW(A$1:A2027)))),IF(INDEX(I$1:I2027,SUMPRODUCT(MAX((A$1:A2027=A2028)*(B$1:B2027=B2028)*ROW(A$1:A2027))))="",C2028&amp;"",INDEX(I$1:I2027,SUMPRODUCT(MAX((A$1:A2027=A2028)*(B$1:B2027=B2028)*ROW(A$1:A2027))))&amp;"; "&amp;C2028))))</f>
        <v/>
      </c>
      <c r="J2028" s="18" t="str">
        <f aca="false">IF(A2028="","",A2028&amp;"|"&amp;COUNTIF(A$2:A2028,A2028))</f>
        <v/>
      </c>
      <c r="K2028" s="18" t="n">
        <f aca="false">IF(OR(A2028="",B2028=""),0,IF(COUNTIFS(A$2:A2028,A2028,B$2:B2028,B2028)=1,1,0))</f>
        <v>0</v>
      </c>
    </row>
    <row r="2029" customFormat="false" ht="15" hidden="false" customHeight="false" outlineLevel="0" collapsed="false">
      <c r="A2029" s="15"/>
      <c r="B2029" s="15"/>
      <c r="C2029" s="15"/>
      <c r="D2029" s="15"/>
      <c r="F2029" s="18" t="str">
        <f aca="false">IF(B2029="","",IFERROR(INDEX(Materials!$B$2:$B$301,MATCH(B2029,Materials!$A$2:$A$301,0)),""))</f>
        <v/>
      </c>
      <c r="G2029" s="18" t="str">
        <f aca="true">IF(AND(A2029="",B2029=""),"",IF(A2029="","Missing product",IF(B2029="","Missing material",IF(COUNTIF(ProductList,A2029)=0,"Product not in Products list",IF(COUNTIF(MaterialList,B2029)=0,"Material not in Materials list","OK")))))</f>
        <v/>
      </c>
      <c r="H2029" s="18" t="str">
        <f aca="false">IF(F2029="Active",A2029&amp;"|"&amp;COUNTIFS(A$2:A2029,A2029,F$2:F2029,"Active"),"")</f>
        <v/>
      </c>
      <c r="I2029" s="18" t="str">
        <f aca="false">IF(B2029="","",IF(SUMPRODUCT(MAX((A$1:A2028=A2029)*(B$1:B2028=B2029)*ROW(A$1:A2028)))=0,C2029&amp;"",IF(C2029="",INDEX(I$1:I2028,SUMPRODUCT(MAX((A$1:A2028=A2029)*(B$1:B2028=B2029)*ROW(A$1:A2028)))),IF(INDEX(I$1:I2028,SUMPRODUCT(MAX((A$1:A2028=A2029)*(B$1:B2028=B2029)*ROW(A$1:A2028))))="",C2029&amp;"",INDEX(I$1:I2028,SUMPRODUCT(MAX((A$1:A2028=A2029)*(B$1:B2028=B2029)*ROW(A$1:A2028))))&amp;"; "&amp;C2029))))</f>
        <v/>
      </c>
      <c r="J2029" s="18" t="str">
        <f aca="false">IF(A2029="","",A2029&amp;"|"&amp;COUNTIF(A$2:A2029,A2029))</f>
        <v/>
      </c>
      <c r="K2029" s="18" t="n">
        <f aca="false">IF(OR(A2029="",B2029=""),0,IF(COUNTIFS(A$2:A2029,A2029,B$2:B2029,B2029)=1,1,0))</f>
        <v>0</v>
      </c>
    </row>
    <row r="2030" customFormat="false" ht="15" hidden="false" customHeight="false" outlineLevel="0" collapsed="false">
      <c r="A2030" s="15"/>
      <c r="B2030" s="15"/>
      <c r="C2030" s="15"/>
      <c r="D2030" s="15"/>
      <c r="F2030" s="18" t="str">
        <f aca="false">IF(B2030="","",IFERROR(INDEX(Materials!$B$2:$B$301,MATCH(B2030,Materials!$A$2:$A$301,0)),""))</f>
        <v/>
      </c>
      <c r="G2030" s="18" t="str">
        <f aca="true">IF(AND(A2030="",B2030=""),"",IF(A2030="","Missing product",IF(B2030="","Missing material",IF(COUNTIF(ProductList,A2030)=0,"Product not in Products list",IF(COUNTIF(MaterialList,B2030)=0,"Material not in Materials list","OK")))))</f>
        <v/>
      </c>
      <c r="H2030" s="18" t="str">
        <f aca="false">IF(F2030="Active",A2030&amp;"|"&amp;COUNTIFS(A$2:A2030,A2030,F$2:F2030,"Active"),"")</f>
        <v/>
      </c>
      <c r="I2030" s="18" t="str">
        <f aca="false">IF(B2030="","",IF(SUMPRODUCT(MAX((A$1:A2029=A2030)*(B$1:B2029=B2030)*ROW(A$1:A2029)))=0,C2030&amp;"",IF(C2030="",INDEX(I$1:I2029,SUMPRODUCT(MAX((A$1:A2029=A2030)*(B$1:B2029=B2030)*ROW(A$1:A2029)))),IF(INDEX(I$1:I2029,SUMPRODUCT(MAX((A$1:A2029=A2030)*(B$1:B2029=B2030)*ROW(A$1:A2029))))="",C2030&amp;"",INDEX(I$1:I2029,SUMPRODUCT(MAX((A$1:A2029=A2030)*(B$1:B2029=B2030)*ROW(A$1:A2029))))&amp;"; "&amp;C2030))))</f>
        <v/>
      </c>
      <c r="J2030" s="18" t="str">
        <f aca="false">IF(A2030="","",A2030&amp;"|"&amp;COUNTIF(A$2:A2030,A2030))</f>
        <v/>
      </c>
      <c r="K2030" s="18" t="n">
        <f aca="false">IF(OR(A2030="",B2030=""),0,IF(COUNTIFS(A$2:A2030,A2030,B$2:B2030,B2030)=1,1,0))</f>
        <v>0</v>
      </c>
    </row>
    <row r="2031" customFormat="false" ht="15" hidden="false" customHeight="false" outlineLevel="0" collapsed="false">
      <c r="A2031" s="15"/>
      <c r="B2031" s="15"/>
      <c r="C2031" s="15"/>
      <c r="D2031" s="15"/>
      <c r="F2031" s="18" t="str">
        <f aca="false">IF(B2031="","",IFERROR(INDEX(Materials!$B$2:$B$301,MATCH(B2031,Materials!$A$2:$A$301,0)),""))</f>
        <v/>
      </c>
      <c r="G2031" s="18" t="str">
        <f aca="true">IF(AND(A2031="",B2031=""),"",IF(A2031="","Missing product",IF(B2031="","Missing material",IF(COUNTIF(ProductList,A2031)=0,"Product not in Products list",IF(COUNTIF(MaterialList,B2031)=0,"Material not in Materials list","OK")))))</f>
        <v/>
      </c>
      <c r="H2031" s="18" t="str">
        <f aca="false">IF(F2031="Active",A2031&amp;"|"&amp;COUNTIFS(A$2:A2031,A2031,F$2:F2031,"Active"),"")</f>
        <v/>
      </c>
      <c r="I2031" s="18" t="str">
        <f aca="false">IF(B2031="","",IF(SUMPRODUCT(MAX((A$1:A2030=A2031)*(B$1:B2030=B2031)*ROW(A$1:A2030)))=0,C2031&amp;"",IF(C2031="",INDEX(I$1:I2030,SUMPRODUCT(MAX((A$1:A2030=A2031)*(B$1:B2030=B2031)*ROW(A$1:A2030)))),IF(INDEX(I$1:I2030,SUMPRODUCT(MAX((A$1:A2030=A2031)*(B$1:B2030=B2031)*ROW(A$1:A2030))))="",C2031&amp;"",INDEX(I$1:I2030,SUMPRODUCT(MAX((A$1:A2030=A2031)*(B$1:B2030=B2031)*ROW(A$1:A2030))))&amp;"; "&amp;C2031))))</f>
        <v/>
      </c>
      <c r="J2031" s="18" t="str">
        <f aca="false">IF(A2031="","",A2031&amp;"|"&amp;COUNTIF(A$2:A2031,A2031))</f>
        <v/>
      </c>
      <c r="K2031" s="18" t="n">
        <f aca="false">IF(OR(A2031="",B2031=""),0,IF(COUNTIFS(A$2:A2031,A2031,B$2:B2031,B2031)=1,1,0))</f>
        <v>0</v>
      </c>
    </row>
    <row r="2032" customFormat="false" ht="15" hidden="false" customHeight="false" outlineLevel="0" collapsed="false">
      <c r="A2032" s="15"/>
      <c r="B2032" s="15"/>
      <c r="C2032" s="15"/>
      <c r="D2032" s="15"/>
      <c r="F2032" s="18" t="str">
        <f aca="false">IF(B2032="","",IFERROR(INDEX(Materials!$B$2:$B$301,MATCH(B2032,Materials!$A$2:$A$301,0)),""))</f>
        <v/>
      </c>
      <c r="G2032" s="18" t="str">
        <f aca="true">IF(AND(A2032="",B2032=""),"",IF(A2032="","Missing product",IF(B2032="","Missing material",IF(COUNTIF(ProductList,A2032)=0,"Product not in Products list",IF(COUNTIF(MaterialList,B2032)=0,"Material not in Materials list","OK")))))</f>
        <v/>
      </c>
      <c r="H2032" s="18" t="str">
        <f aca="false">IF(F2032="Active",A2032&amp;"|"&amp;COUNTIFS(A$2:A2032,A2032,F$2:F2032,"Active"),"")</f>
        <v/>
      </c>
      <c r="I2032" s="18" t="str">
        <f aca="false">IF(B2032="","",IF(SUMPRODUCT(MAX((A$1:A2031=A2032)*(B$1:B2031=B2032)*ROW(A$1:A2031)))=0,C2032&amp;"",IF(C2032="",INDEX(I$1:I2031,SUMPRODUCT(MAX((A$1:A2031=A2032)*(B$1:B2031=B2032)*ROW(A$1:A2031)))),IF(INDEX(I$1:I2031,SUMPRODUCT(MAX((A$1:A2031=A2032)*(B$1:B2031=B2032)*ROW(A$1:A2031))))="",C2032&amp;"",INDEX(I$1:I2031,SUMPRODUCT(MAX((A$1:A2031=A2032)*(B$1:B2031=B2032)*ROW(A$1:A2031))))&amp;"; "&amp;C2032))))</f>
        <v/>
      </c>
      <c r="J2032" s="18" t="str">
        <f aca="false">IF(A2032="","",A2032&amp;"|"&amp;COUNTIF(A$2:A2032,A2032))</f>
        <v/>
      </c>
      <c r="K2032" s="18" t="n">
        <f aca="false">IF(OR(A2032="",B2032=""),0,IF(COUNTIFS(A$2:A2032,A2032,B$2:B2032,B2032)=1,1,0))</f>
        <v>0</v>
      </c>
    </row>
    <row r="2033" customFormat="false" ht="15" hidden="false" customHeight="false" outlineLevel="0" collapsed="false">
      <c r="A2033" s="15"/>
      <c r="B2033" s="15"/>
      <c r="C2033" s="15"/>
      <c r="D2033" s="15"/>
      <c r="F2033" s="18" t="str">
        <f aca="false">IF(B2033="","",IFERROR(INDEX(Materials!$B$2:$B$301,MATCH(B2033,Materials!$A$2:$A$301,0)),""))</f>
        <v/>
      </c>
      <c r="G2033" s="18" t="str">
        <f aca="true">IF(AND(A2033="",B2033=""),"",IF(A2033="","Missing product",IF(B2033="","Missing material",IF(COUNTIF(ProductList,A2033)=0,"Product not in Products list",IF(COUNTIF(MaterialList,B2033)=0,"Material not in Materials list","OK")))))</f>
        <v/>
      </c>
      <c r="H2033" s="18" t="str">
        <f aca="false">IF(F2033="Active",A2033&amp;"|"&amp;COUNTIFS(A$2:A2033,A2033,F$2:F2033,"Active"),"")</f>
        <v/>
      </c>
      <c r="I2033" s="18" t="str">
        <f aca="false">IF(B2033="","",IF(SUMPRODUCT(MAX((A$1:A2032=A2033)*(B$1:B2032=B2033)*ROW(A$1:A2032)))=0,C2033&amp;"",IF(C2033="",INDEX(I$1:I2032,SUMPRODUCT(MAX((A$1:A2032=A2033)*(B$1:B2032=B2033)*ROW(A$1:A2032)))),IF(INDEX(I$1:I2032,SUMPRODUCT(MAX((A$1:A2032=A2033)*(B$1:B2032=B2033)*ROW(A$1:A2032))))="",C2033&amp;"",INDEX(I$1:I2032,SUMPRODUCT(MAX((A$1:A2032=A2033)*(B$1:B2032=B2033)*ROW(A$1:A2032))))&amp;"; "&amp;C2033))))</f>
        <v/>
      </c>
      <c r="J2033" s="18" t="str">
        <f aca="false">IF(A2033="","",A2033&amp;"|"&amp;COUNTIF(A$2:A2033,A2033))</f>
        <v/>
      </c>
      <c r="K2033" s="18" t="n">
        <f aca="false">IF(OR(A2033="",B2033=""),0,IF(COUNTIFS(A$2:A2033,A2033,B$2:B2033,B2033)=1,1,0))</f>
        <v>0</v>
      </c>
    </row>
    <row r="2034" customFormat="false" ht="15" hidden="false" customHeight="false" outlineLevel="0" collapsed="false">
      <c r="A2034" s="15"/>
      <c r="B2034" s="15"/>
      <c r="C2034" s="15"/>
      <c r="D2034" s="15"/>
      <c r="F2034" s="18" t="str">
        <f aca="false">IF(B2034="","",IFERROR(INDEX(Materials!$B$2:$B$301,MATCH(B2034,Materials!$A$2:$A$301,0)),""))</f>
        <v/>
      </c>
      <c r="G2034" s="18" t="str">
        <f aca="true">IF(AND(A2034="",B2034=""),"",IF(A2034="","Missing product",IF(B2034="","Missing material",IF(COUNTIF(ProductList,A2034)=0,"Product not in Products list",IF(COUNTIF(MaterialList,B2034)=0,"Material not in Materials list","OK")))))</f>
        <v/>
      </c>
      <c r="H2034" s="18" t="str">
        <f aca="false">IF(F2034="Active",A2034&amp;"|"&amp;COUNTIFS(A$2:A2034,A2034,F$2:F2034,"Active"),"")</f>
        <v/>
      </c>
      <c r="I2034" s="18" t="str">
        <f aca="false">IF(B2034="","",IF(SUMPRODUCT(MAX((A$1:A2033=A2034)*(B$1:B2033=B2034)*ROW(A$1:A2033)))=0,C2034&amp;"",IF(C2034="",INDEX(I$1:I2033,SUMPRODUCT(MAX((A$1:A2033=A2034)*(B$1:B2033=B2034)*ROW(A$1:A2033)))),IF(INDEX(I$1:I2033,SUMPRODUCT(MAX((A$1:A2033=A2034)*(B$1:B2033=B2034)*ROW(A$1:A2033))))="",C2034&amp;"",INDEX(I$1:I2033,SUMPRODUCT(MAX((A$1:A2033=A2034)*(B$1:B2033=B2034)*ROW(A$1:A2033))))&amp;"; "&amp;C2034))))</f>
        <v/>
      </c>
      <c r="J2034" s="18" t="str">
        <f aca="false">IF(A2034="","",A2034&amp;"|"&amp;COUNTIF(A$2:A2034,A2034))</f>
        <v/>
      </c>
      <c r="K2034" s="18" t="n">
        <f aca="false">IF(OR(A2034="",B2034=""),0,IF(COUNTIFS(A$2:A2034,A2034,B$2:B2034,B2034)=1,1,0))</f>
        <v>0</v>
      </c>
    </row>
    <row r="2035" customFormat="false" ht="15" hidden="false" customHeight="false" outlineLevel="0" collapsed="false">
      <c r="A2035" s="15"/>
      <c r="B2035" s="15"/>
      <c r="C2035" s="15"/>
      <c r="D2035" s="15"/>
      <c r="F2035" s="18" t="str">
        <f aca="false">IF(B2035="","",IFERROR(INDEX(Materials!$B$2:$B$301,MATCH(B2035,Materials!$A$2:$A$301,0)),""))</f>
        <v/>
      </c>
      <c r="G2035" s="18" t="str">
        <f aca="true">IF(AND(A2035="",B2035=""),"",IF(A2035="","Missing product",IF(B2035="","Missing material",IF(COUNTIF(ProductList,A2035)=0,"Product not in Products list",IF(COUNTIF(MaterialList,B2035)=0,"Material not in Materials list","OK")))))</f>
        <v/>
      </c>
      <c r="H2035" s="18" t="str">
        <f aca="false">IF(F2035="Active",A2035&amp;"|"&amp;COUNTIFS(A$2:A2035,A2035,F$2:F2035,"Active"),"")</f>
        <v/>
      </c>
      <c r="I2035" s="18" t="str">
        <f aca="false">IF(B2035="","",IF(SUMPRODUCT(MAX((A$1:A2034=A2035)*(B$1:B2034=B2035)*ROW(A$1:A2034)))=0,C2035&amp;"",IF(C2035="",INDEX(I$1:I2034,SUMPRODUCT(MAX((A$1:A2034=A2035)*(B$1:B2034=B2035)*ROW(A$1:A2034)))),IF(INDEX(I$1:I2034,SUMPRODUCT(MAX((A$1:A2034=A2035)*(B$1:B2034=B2035)*ROW(A$1:A2034))))="",C2035&amp;"",INDEX(I$1:I2034,SUMPRODUCT(MAX((A$1:A2034=A2035)*(B$1:B2034=B2035)*ROW(A$1:A2034))))&amp;"; "&amp;C2035))))</f>
        <v/>
      </c>
      <c r="J2035" s="18" t="str">
        <f aca="false">IF(A2035="","",A2035&amp;"|"&amp;COUNTIF(A$2:A2035,A2035))</f>
        <v/>
      </c>
      <c r="K2035" s="18" t="n">
        <f aca="false">IF(OR(A2035="",B2035=""),0,IF(COUNTIFS(A$2:A2035,A2035,B$2:B2035,B2035)=1,1,0))</f>
        <v>0</v>
      </c>
    </row>
    <row r="2036" customFormat="false" ht="15" hidden="false" customHeight="false" outlineLevel="0" collapsed="false">
      <c r="A2036" s="15"/>
      <c r="B2036" s="15"/>
      <c r="C2036" s="15"/>
      <c r="D2036" s="15"/>
      <c r="F2036" s="18" t="str">
        <f aca="false">IF(B2036="","",IFERROR(INDEX(Materials!$B$2:$B$301,MATCH(B2036,Materials!$A$2:$A$301,0)),""))</f>
        <v/>
      </c>
      <c r="G2036" s="18" t="str">
        <f aca="true">IF(AND(A2036="",B2036=""),"",IF(A2036="","Missing product",IF(B2036="","Missing material",IF(COUNTIF(ProductList,A2036)=0,"Product not in Products list",IF(COUNTIF(MaterialList,B2036)=0,"Material not in Materials list","OK")))))</f>
        <v/>
      </c>
      <c r="H2036" s="18" t="str">
        <f aca="false">IF(F2036="Active",A2036&amp;"|"&amp;COUNTIFS(A$2:A2036,A2036,F$2:F2036,"Active"),"")</f>
        <v/>
      </c>
      <c r="I2036" s="18" t="str">
        <f aca="false">IF(B2036="","",IF(SUMPRODUCT(MAX((A$1:A2035=A2036)*(B$1:B2035=B2036)*ROW(A$1:A2035)))=0,C2036&amp;"",IF(C2036="",INDEX(I$1:I2035,SUMPRODUCT(MAX((A$1:A2035=A2036)*(B$1:B2035=B2036)*ROW(A$1:A2035)))),IF(INDEX(I$1:I2035,SUMPRODUCT(MAX((A$1:A2035=A2036)*(B$1:B2035=B2036)*ROW(A$1:A2035))))="",C2036&amp;"",INDEX(I$1:I2035,SUMPRODUCT(MAX((A$1:A2035=A2036)*(B$1:B2035=B2036)*ROW(A$1:A2035))))&amp;"; "&amp;C2036))))</f>
        <v/>
      </c>
      <c r="J2036" s="18" t="str">
        <f aca="false">IF(A2036="","",A2036&amp;"|"&amp;COUNTIF(A$2:A2036,A2036))</f>
        <v/>
      </c>
      <c r="K2036" s="18" t="n">
        <f aca="false">IF(OR(A2036="",B2036=""),0,IF(COUNTIFS(A$2:A2036,A2036,B$2:B2036,B2036)=1,1,0))</f>
        <v>0</v>
      </c>
    </row>
    <row r="2037" customFormat="false" ht="15" hidden="false" customHeight="false" outlineLevel="0" collapsed="false">
      <c r="A2037" s="15"/>
      <c r="B2037" s="15"/>
      <c r="C2037" s="15"/>
      <c r="D2037" s="15"/>
      <c r="F2037" s="18" t="str">
        <f aca="false">IF(B2037="","",IFERROR(INDEX(Materials!$B$2:$B$301,MATCH(B2037,Materials!$A$2:$A$301,0)),""))</f>
        <v/>
      </c>
      <c r="G2037" s="18" t="str">
        <f aca="true">IF(AND(A2037="",B2037=""),"",IF(A2037="","Missing product",IF(B2037="","Missing material",IF(COUNTIF(ProductList,A2037)=0,"Product not in Products list",IF(COUNTIF(MaterialList,B2037)=0,"Material not in Materials list","OK")))))</f>
        <v/>
      </c>
      <c r="H2037" s="18" t="str">
        <f aca="false">IF(F2037="Active",A2037&amp;"|"&amp;COUNTIFS(A$2:A2037,A2037,F$2:F2037,"Active"),"")</f>
        <v/>
      </c>
      <c r="I2037" s="18" t="str">
        <f aca="false">IF(B2037="","",IF(SUMPRODUCT(MAX((A$1:A2036=A2037)*(B$1:B2036=B2037)*ROW(A$1:A2036)))=0,C2037&amp;"",IF(C2037="",INDEX(I$1:I2036,SUMPRODUCT(MAX((A$1:A2036=A2037)*(B$1:B2036=B2037)*ROW(A$1:A2036)))),IF(INDEX(I$1:I2036,SUMPRODUCT(MAX((A$1:A2036=A2037)*(B$1:B2036=B2037)*ROW(A$1:A2036))))="",C2037&amp;"",INDEX(I$1:I2036,SUMPRODUCT(MAX((A$1:A2036=A2037)*(B$1:B2036=B2037)*ROW(A$1:A2036))))&amp;"; "&amp;C2037))))</f>
        <v/>
      </c>
      <c r="J2037" s="18" t="str">
        <f aca="false">IF(A2037="","",A2037&amp;"|"&amp;COUNTIF(A$2:A2037,A2037))</f>
        <v/>
      </c>
      <c r="K2037" s="18" t="n">
        <f aca="false">IF(OR(A2037="",B2037=""),0,IF(COUNTIFS(A$2:A2037,A2037,B$2:B2037,B2037)=1,1,0))</f>
        <v>0</v>
      </c>
    </row>
    <row r="2038" customFormat="false" ht="15" hidden="false" customHeight="false" outlineLevel="0" collapsed="false">
      <c r="A2038" s="15"/>
      <c r="B2038" s="15"/>
      <c r="C2038" s="15"/>
      <c r="D2038" s="15"/>
      <c r="F2038" s="18" t="str">
        <f aca="false">IF(B2038="","",IFERROR(INDEX(Materials!$B$2:$B$301,MATCH(B2038,Materials!$A$2:$A$301,0)),""))</f>
        <v/>
      </c>
      <c r="G2038" s="18" t="str">
        <f aca="true">IF(AND(A2038="",B2038=""),"",IF(A2038="","Missing product",IF(B2038="","Missing material",IF(COUNTIF(ProductList,A2038)=0,"Product not in Products list",IF(COUNTIF(MaterialList,B2038)=0,"Material not in Materials list","OK")))))</f>
        <v/>
      </c>
      <c r="H2038" s="18" t="str">
        <f aca="false">IF(F2038="Active",A2038&amp;"|"&amp;COUNTIFS(A$2:A2038,A2038,F$2:F2038,"Active"),"")</f>
        <v/>
      </c>
      <c r="I2038" s="18" t="str">
        <f aca="false">IF(B2038="","",IF(SUMPRODUCT(MAX((A$1:A2037=A2038)*(B$1:B2037=B2038)*ROW(A$1:A2037)))=0,C2038&amp;"",IF(C2038="",INDEX(I$1:I2037,SUMPRODUCT(MAX((A$1:A2037=A2038)*(B$1:B2037=B2038)*ROW(A$1:A2037)))),IF(INDEX(I$1:I2037,SUMPRODUCT(MAX((A$1:A2037=A2038)*(B$1:B2037=B2038)*ROW(A$1:A2037))))="",C2038&amp;"",INDEX(I$1:I2037,SUMPRODUCT(MAX((A$1:A2037=A2038)*(B$1:B2037=B2038)*ROW(A$1:A2037))))&amp;"; "&amp;C2038))))</f>
        <v/>
      </c>
      <c r="J2038" s="18" t="str">
        <f aca="false">IF(A2038="","",A2038&amp;"|"&amp;COUNTIF(A$2:A2038,A2038))</f>
        <v/>
      </c>
      <c r="K2038" s="18" t="n">
        <f aca="false">IF(OR(A2038="",B2038=""),0,IF(COUNTIFS(A$2:A2038,A2038,B$2:B2038,B2038)=1,1,0))</f>
        <v>0</v>
      </c>
    </row>
    <row r="2039" customFormat="false" ht="15" hidden="false" customHeight="false" outlineLevel="0" collapsed="false">
      <c r="A2039" s="15"/>
      <c r="B2039" s="15"/>
      <c r="C2039" s="15"/>
      <c r="D2039" s="15"/>
      <c r="F2039" s="18" t="str">
        <f aca="false">IF(B2039="","",IFERROR(INDEX(Materials!$B$2:$B$301,MATCH(B2039,Materials!$A$2:$A$301,0)),""))</f>
        <v/>
      </c>
      <c r="G2039" s="18" t="str">
        <f aca="true">IF(AND(A2039="",B2039=""),"",IF(A2039="","Missing product",IF(B2039="","Missing material",IF(COUNTIF(ProductList,A2039)=0,"Product not in Products list",IF(COUNTIF(MaterialList,B2039)=0,"Material not in Materials list","OK")))))</f>
        <v/>
      </c>
      <c r="H2039" s="18" t="str">
        <f aca="false">IF(F2039="Active",A2039&amp;"|"&amp;COUNTIFS(A$2:A2039,A2039,F$2:F2039,"Active"),"")</f>
        <v/>
      </c>
      <c r="I2039" s="18" t="str">
        <f aca="false">IF(B2039="","",IF(SUMPRODUCT(MAX((A$1:A2038=A2039)*(B$1:B2038=B2039)*ROW(A$1:A2038)))=0,C2039&amp;"",IF(C2039="",INDEX(I$1:I2038,SUMPRODUCT(MAX((A$1:A2038=A2039)*(B$1:B2038=B2039)*ROW(A$1:A2038)))),IF(INDEX(I$1:I2038,SUMPRODUCT(MAX((A$1:A2038=A2039)*(B$1:B2038=B2039)*ROW(A$1:A2038))))="",C2039&amp;"",INDEX(I$1:I2038,SUMPRODUCT(MAX((A$1:A2038=A2039)*(B$1:B2038=B2039)*ROW(A$1:A2038))))&amp;"; "&amp;C2039))))</f>
        <v/>
      </c>
      <c r="J2039" s="18" t="str">
        <f aca="false">IF(A2039="","",A2039&amp;"|"&amp;COUNTIF(A$2:A2039,A2039))</f>
        <v/>
      </c>
      <c r="K2039" s="18" t="n">
        <f aca="false">IF(OR(A2039="",B2039=""),0,IF(COUNTIFS(A$2:A2039,A2039,B$2:B2039,B2039)=1,1,0))</f>
        <v>0</v>
      </c>
    </row>
    <row r="2040" customFormat="false" ht="15" hidden="false" customHeight="false" outlineLevel="0" collapsed="false">
      <c r="A2040" s="15"/>
      <c r="B2040" s="15"/>
      <c r="C2040" s="15"/>
      <c r="D2040" s="15"/>
      <c r="F2040" s="18" t="str">
        <f aca="false">IF(B2040="","",IFERROR(INDEX(Materials!$B$2:$B$301,MATCH(B2040,Materials!$A$2:$A$301,0)),""))</f>
        <v/>
      </c>
      <c r="G2040" s="18" t="str">
        <f aca="true">IF(AND(A2040="",B2040=""),"",IF(A2040="","Missing product",IF(B2040="","Missing material",IF(COUNTIF(ProductList,A2040)=0,"Product not in Products list",IF(COUNTIF(MaterialList,B2040)=0,"Material not in Materials list","OK")))))</f>
        <v/>
      </c>
      <c r="H2040" s="18" t="str">
        <f aca="false">IF(F2040="Active",A2040&amp;"|"&amp;COUNTIFS(A$2:A2040,A2040,F$2:F2040,"Active"),"")</f>
        <v/>
      </c>
      <c r="I2040" s="18" t="str">
        <f aca="false">IF(B2040="","",IF(SUMPRODUCT(MAX((A$1:A2039=A2040)*(B$1:B2039=B2040)*ROW(A$1:A2039)))=0,C2040&amp;"",IF(C2040="",INDEX(I$1:I2039,SUMPRODUCT(MAX((A$1:A2039=A2040)*(B$1:B2039=B2040)*ROW(A$1:A2039)))),IF(INDEX(I$1:I2039,SUMPRODUCT(MAX((A$1:A2039=A2040)*(B$1:B2039=B2040)*ROW(A$1:A2039))))="",C2040&amp;"",INDEX(I$1:I2039,SUMPRODUCT(MAX((A$1:A2039=A2040)*(B$1:B2039=B2040)*ROW(A$1:A2039))))&amp;"; "&amp;C2040))))</f>
        <v/>
      </c>
      <c r="J2040" s="18" t="str">
        <f aca="false">IF(A2040="","",A2040&amp;"|"&amp;COUNTIF(A$2:A2040,A2040))</f>
        <v/>
      </c>
      <c r="K2040" s="18" t="n">
        <f aca="false">IF(OR(A2040="",B2040=""),0,IF(COUNTIFS(A$2:A2040,A2040,B$2:B2040,B2040)=1,1,0))</f>
        <v>0</v>
      </c>
    </row>
    <row r="2041" customFormat="false" ht="15" hidden="false" customHeight="false" outlineLevel="0" collapsed="false">
      <c r="A2041" s="15"/>
      <c r="B2041" s="15"/>
      <c r="C2041" s="15"/>
      <c r="D2041" s="15"/>
      <c r="F2041" s="18" t="str">
        <f aca="false">IF(B2041="","",IFERROR(INDEX(Materials!$B$2:$B$301,MATCH(B2041,Materials!$A$2:$A$301,0)),""))</f>
        <v/>
      </c>
      <c r="G2041" s="18" t="str">
        <f aca="true">IF(AND(A2041="",B2041=""),"",IF(A2041="","Missing product",IF(B2041="","Missing material",IF(COUNTIF(ProductList,A2041)=0,"Product not in Products list",IF(COUNTIF(MaterialList,B2041)=0,"Material not in Materials list","OK")))))</f>
        <v/>
      </c>
      <c r="H2041" s="18" t="str">
        <f aca="false">IF(F2041="Active",A2041&amp;"|"&amp;COUNTIFS(A$2:A2041,A2041,F$2:F2041,"Active"),"")</f>
        <v/>
      </c>
      <c r="I2041" s="18" t="str">
        <f aca="false">IF(B2041="","",IF(SUMPRODUCT(MAX((A$1:A2040=A2041)*(B$1:B2040=B2041)*ROW(A$1:A2040)))=0,C2041&amp;"",IF(C2041="",INDEX(I$1:I2040,SUMPRODUCT(MAX((A$1:A2040=A2041)*(B$1:B2040=B2041)*ROW(A$1:A2040)))),IF(INDEX(I$1:I2040,SUMPRODUCT(MAX((A$1:A2040=A2041)*(B$1:B2040=B2041)*ROW(A$1:A2040))))="",C2041&amp;"",INDEX(I$1:I2040,SUMPRODUCT(MAX((A$1:A2040=A2041)*(B$1:B2040=B2041)*ROW(A$1:A2040))))&amp;"; "&amp;C2041))))</f>
        <v/>
      </c>
      <c r="J2041" s="18" t="str">
        <f aca="false">IF(A2041="","",A2041&amp;"|"&amp;COUNTIF(A$2:A2041,A2041))</f>
        <v/>
      </c>
      <c r="K2041" s="18" t="n">
        <f aca="false">IF(OR(A2041="",B2041=""),0,IF(COUNTIFS(A$2:A2041,A2041,B$2:B2041,B2041)=1,1,0))</f>
        <v>0</v>
      </c>
    </row>
    <row r="2042" customFormat="false" ht="15" hidden="false" customHeight="false" outlineLevel="0" collapsed="false">
      <c r="A2042" s="15"/>
      <c r="B2042" s="15"/>
      <c r="C2042" s="15"/>
      <c r="D2042" s="15"/>
      <c r="F2042" s="18" t="str">
        <f aca="false">IF(B2042="","",IFERROR(INDEX(Materials!$B$2:$B$301,MATCH(B2042,Materials!$A$2:$A$301,0)),""))</f>
        <v/>
      </c>
      <c r="G2042" s="18" t="str">
        <f aca="true">IF(AND(A2042="",B2042=""),"",IF(A2042="","Missing product",IF(B2042="","Missing material",IF(COUNTIF(ProductList,A2042)=0,"Product not in Products list",IF(COUNTIF(MaterialList,B2042)=0,"Material not in Materials list","OK")))))</f>
        <v/>
      </c>
      <c r="H2042" s="18" t="str">
        <f aca="false">IF(F2042="Active",A2042&amp;"|"&amp;COUNTIFS(A$2:A2042,A2042,F$2:F2042,"Active"),"")</f>
        <v/>
      </c>
      <c r="I2042" s="18" t="str">
        <f aca="false">IF(B2042="","",IF(SUMPRODUCT(MAX((A$1:A2041=A2042)*(B$1:B2041=B2042)*ROW(A$1:A2041)))=0,C2042&amp;"",IF(C2042="",INDEX(I$1:I2041,SUMPRODUCT(MAX((A$1:A2041=A2042)*(B$1:B2041=B2042)*ROW(A$1:A2041)))),IF(INDEX(I$1:I2041,SUMPRODUCT(MAX((A$1:A2041=A2042)*(B$1:B2041=B2042)*ROW(A$1:A2041))))="",C2042&amp;"",INDEX(I$1:I2041,SUMPRODUCT(MAX((A$1:A2041=A2042)*(B$1:B2041=B2042)*ROW(A$1:A2041))))&amp;"; "&amp;C2042))))</f>
        <v/>
      </c>
      <c r="J2042" s="18" t="str">
        <f aca="false">IF(A2042="","",A2042&amp;"|"&amp;COUNTIF(A$2:A2042,A2042))</f>
        <v/>
      </c>
      <c r="K2042" s="18" t="n">
        <f aca="false">IF(OR(A2042="",B2042=""),0,IF(COUNTIFS(A$2:A2042,A2042,B$2:B2042,B2042)=1,1,0))</f>
        <v>0</v>
      </c>
    </row>
    <row r="2043" customFormat="false" ht="15" hidden="false" customHeight="false" outlineLevel="0" collapsed="false">
      <c r="A2043" s="15"/>
      <c r="B2043" s="15"/>
      <c r="C2043" s="15"/>
      <c r="D2043" s="15"/>
      <c r="F2043" s="18" t="str">
        <f aca="false">IF(B2043="","",IFERROR(INDEX(Materials!$B$2:$B$301,MATCH(B2043,Materials!$A$2:$A$301,0)),""))</f>
        <v/>
      </c>
      <c r="G2043" s="18" t="str">
        <f aca="true">IF(AND(A2043="",B2043=""),"",IF(A2043="","Missing product",IF(B2043="","Missing material",IF(COUNTIF(ProductList,A2043)=0,"Product not in Products list",IF(COUNTIF(MaterialList,B2043)=0,"Material not in Materials list","OK")))))</f>
        <v/>
      </c>
      <c r="H2043" s="18" t="str">
        <f aca="false">IF(F2043="Active",A2043&amp;"|"&amp;COUNTIFS(A$2:A2043,A2043,F$2:F2043,"Active"),"")</f>
        <v/>
      </c>
      <c r="I2043" s="18" t="str">
        <f aca="false">IF(B2043="","",IF(SUMPRODUCT(MAX((A$1:A2042=A2043)*(B$1:B2042=B2043)*ROW(A$1:A2042)))=0,C2043&amp;"",IF(C2043="",INDEX(I$1:I2042,SUMPRODUCT(MAX((A$1:A2042=A2043)*(B$1:B2042=B2043)*ROW(A$1:A2042)))),IF(INDEX(I$1:I2042,SUMPRODUCT(MAX((A$1:A2042=A2043)*(B$1:B2042=B2043)*ROW(A$1:A2042))))="",C2043&amp;"",INDEX(I$1:I2042,SUMPRODUCT(MAX((A$1:A2042=A2043)*(B$1:B2042=B2043)*ROW(A$1:A2042))))&amp;"; "&amp;C2043))))</f>
        <v/>
      </c>
      <c r="J2043" s="18" t="str">
        <f aca="false">IF(A2043="","",A2043&amp;"|"&amp;COUNTIF(A$2:A2043,A2043))</f>
        <v/>
      </c>
      <c r="K2043" s="18" t="n">
        <f aca="false">IF(OR(A2043="",B2043=""),0,IF(COUNTIFS(A$2:A2043,A2043,B$2:B2043,B2043)=1,1,0))</f>
        <v>0</v>
      </c>
    </row>
    <row r="2044" customFormat="false" ht="15" hidden="false" customHeight="false" outlineLevel="0" collapsed="false">
      <c r="A2044" s="15"/>
      <c r="B2044" s="15"/>
      <c r="C2044" s="15"/>
      <c r="D2044" s="15"/>
      <c r="F2044" s="18" t="str">
        <f aca="false">IF(B2044="","",IFERROR(INDEX(Materials!$B$2:$B$301,MATCH(B2044,Materials!$A$2:$A$301,0)),""))</f>
        <v/>
      </c>
      <c r="G2044" s="18" t="str">
        <f aca="true">IF(AND(A2044="",B2044=""),"",IF(A2044="","Missing product",IF(B2044="","Missing material",IF(COUNTIF(ProductList,A2044)=0,"Product not in Products list",IF(COUNTIF(MaterialList,B2044)=0,"Material not in Materials list","OK")))))</f>
        <v/>
      </c>
      <c r="H2044" s="18" t="str">
        <f aca="false">IF(F2044="Active",A2044&amp;"|"&amp;COUNTIFS(A$2:A2044,A2044,F$2:F2044,"Active"),"")</f>
        <v/>
      </c>
      <c r="I2044" s="18" t="str">
        <f aca="false">IF(B2044="","",IF(SUMPRODUCT(MAX((A$1:A2043=A2044)*(B$1:B2043=B2044)*ROW(A$1:A2043)))=0,C2044&amp;"",IF(C2044="",INDEX(I$1:I2043,SUMPRODUCT(MAX((A$1:A2043=A2044)*(B$1:B2043=B2044)*ROW(A$1:A2043)))),IF(INDEX(I$1:I2043,SUMPRODUCT(MAX((A$1:A2043=A2044)*(B$1:B2043=B2044)*ROW(A$1:A2043))))="",C2044&amp;"",INDEX(I$1:I2043,SUMPRODUCT(MAX((A$1:A2043=A2044)*(B$1:B2043=B2044)*ROW(A$1:A2043))))&amp;"; "&amp;C2044))))</f>
        <v/>
      </c>
      <c r="J2044" s="18" t="str">
        <f aca="false">IF(A2044="","",A2044&amp;"|"&amp;COUNTIF(A$2:A2044,A2044))</f>
        <v/>
      </c>
      <c r="K2044" s="18" t="n">
        <f aca="false">IF(OR(A2044="",B2044=""),0,IF(COUNTIFS(A$2:A2044,A2044,B$2:B2044,B2044)=1,1,0))</f>
        <v>0</v>
      </c>
    </row>
    <row r="2045" customFormat="false" ht="15" hidden="false" customHeight="false" outlineLevel="0" collapsed="false">
      <c r="A2045" s="15"/>
      <c r="B2045" s="15"/>
      <c r="C2045" s="15"/>
      <c r="D2045" s="15"/>
      <c r="F2045" s="18" t="str">
        <f aca="false">IF(B2045="","",IFERROR(INDEX(Materials!$B$2:$B$301,MATCH(B2045,Materials!$A$2:$A$301,0)),""))</f>
        <v/>
      </c>
      <c r="G2045" s="18" t="str">
        <f aca="true">IF(AND(A2045="",B2045=""),"",IF(A2045="","Missing product",IF(B2045="","Missing material",IF(COUNTIF(ProductList,A2045)=0,"Product not in Products list",IF(COUNTIF(MaterialList,B2045)=0,"Material not in Materials list","OK")))))</f>
        <v/>
      </c>
      <c r="H2045" s="18" t="str">
        <f aca="false">IF(F2045="Active",A2045&amp;"|"&amp;COUNTIFS(A$2:A2045,A2045,F$2:F2045,"Active"),"")</f>
        <v/>
      </c>
      <c r="I2045" s="18" t="str">
        <f aca="false">IF(B2045="","",IF(SUMPRODUCT(MAX((A$1:A2044=A2045)*(B$1:B2044=B2045)*ROW(A$1:A2044)))=0,C2045&amp;"",IF(C2045="",INDEX(I$1:I2044,SUMPRODUCT(MAX((A$1:A2044=A2045)*(B$1:B2044=B2045)*ROW(A$1:A2044)))),IF(INDEX(I$1:I2044,SUMPRODUCT(MAX((A$1:A2044=A2045)*(B$1:B2044=B2045)*ROW(A$1:A2044))))="",C2045&amp;"",INDEX(I$1:I2044,SUMPRODUCT(MAX((A$1:A2044=A2045)*(B$1:B2044=B2045)*ROW(A$1:A2044))))&amp;"; "&amp;C2045))))</f>
        <v/>
      </c>
      <c r="J2045" s="18" t="str">
        <f aca="false">IF(A2045="","",A2045&amp;"|"&amp;COUNTIF(A$2:A2045,A2045))</f>
        <v/>
      </c>
      <c r="K2045" s="18" t="n">
        <f aca="false">IF(OR(A2045="",B2045=""),0,IF(COUNTIFS(A$2:A2045,A2045,B$2:B2045,B2045)=1,1,0))</f>
        <v>0</v>
      </c>
    </row>
    <row r="2046" customFormat="false" ht="15" hidden="false" customHeight="false" outlineLevel="0" collapsed="false">
      <c r="A2046" s="15"/>
      <c r="B2046" s="15"/>
      <c r="C2046" s="15"/>
      <c r="D2046" s="15"/>
      <c r="F2046" s="18" t="str">
        <f aca="false">IF(B2046="","",IFERROR(INDEX(Materials!$B$2:$B$301,MATCH(B2046,Materials!$A$2:$A$301,0)),""))</f>
        <v/>
      </c>
      <c r="G2046" s="18" t="str">
        <f aca="true">IF(AND(A2046="",B2046=""),"",IF(A2046="","Missing product",IF(B2046="","Missing material",IF(COUNTIF(ProductList,A2046)=0,"Product not in Products list",IF(COUNTIF(MaterialList,B2046)=0,"Material not in Materials list","OK")))))</f>
        <v/>
      </c>
      <c r="H2046" s="18" t="str">
        <f aca="false">IF(F2046="Active",A2046&amp;"|"&amp;COUNTIFS(A$2:A2046,A2046,F$2:F2046,"Active"),"")</f>
        <v/>
      </c>
      <c r="I2046" s="18" t="str">
        <f aca="false">IF(B2046="","",IF(SUMPRODUCT(MAX((A$1:A2045=A2046)*(B$1:B2045=B2046)*ROW(A$1:A2045)))=0,C2046&amp;"",IF(C2046="",INDEX(I$1:I2045,SUMPRODUCT(MAX((A$1:A2045=A2046)*(B$1:B2045=B2046)*ROW(A$1:A2045)))),IF(INDEX(I$1:I2045,SUMPRODUCT(MAX((A$1:A2045=A2046)*(B$1:B2045=B2046)*ROW(A$1:A2045))))="",C2046&amp;"",INDEX(I$1:I2045,SUMPRODUCT(MAX((A$1:A2045=A2046)*(B$1:B2045=B2046)*ROW(A$1:A2045))))&amp;"; "&amp;C2046))))</f>
        <v/>
      </c>
      <c r="J2046" s="18" t="str">
        <f aca="false">IF(A2046="","",A2046&amp;"|"&amp;COUNTIF(A$2:A2046,A2046))</f>
        <v/>
      </c>
      <c r="K2046" s="18" t="n">
        <f aca="false">IF(OR(A2046="",B2046=""),0,IF(COUNTIFS(A$2:A2046,A2046,B$2:B2046,B2046)=1,1,0))</f>
        <v>0</v>
      </c>
    </row>
    <row r="2047" customFormat="false" ht="15" hidden="false" customHeight="false" outlineLevel="0" collapsed="false">
      <c r="A2047" s="15"/>
      <c r="B2047" s="15"/>
      <c r="C2047" s="15"/>
      <c r="D2047" s="15"/>
      <c r="F2047" s="18" t="str">
        <f aca="false">IF(B2047="","",IFERROR(INDEX(Materials!$B$2:$B$301,MATCH(B2047,Materials!$A$2:$A$301,0)),""))</f>
        <v/>
      </c>
      <c r="G2047" s="18" t="str">
        <f aca="true">IF(AND(A2047="",B2047=""),"",IF(A2047="","Missing product",IF(B2047="","Missing material",IF(COUNTIF(ProductList,A2047)=0,"Product not in Products list",IF(COUNTIF(MaterialList,B2047)=0,"Material not in Materials list","OK")))))</f>
        <v/>
      </c>
      <c r="H2047" s="18" t="str">
        <f aca="false">IF(F2047="Active",A2047&amp;"|"&amp;COUNTIFS(A$2:A2047,A2047,F$2:F2047,"Active"),"")</f>
        <v/>
      </c>
      <c r="I2047" s="18" t="str">
        <f aca="false">IF(B2047="","",IF(SUMPRODUCT(MAX((A$1:A2046=A2047)*(B$1:B2046=B2047)*ROW(A$1:A2046)))=0,C2047&amp;"",IF(C2047="",INDEX(I$1:I2046,SUMPRODUCT(MAX((A$1:A2046=A2047)*(B$1:B2046=B2047)*ROW(A$1:A2046)))),IF(INDEX(I$1:I2046,SUMPRODUCT(MAX((A$1:A2046=A2047)*(B$1:B2046=B2047)*ROW(A$1:A2046))))="",C2047&amp;"",INDEX(I$1:I2046,SUMPRODUCT(MAX((A$1:A2046=A2047)*(B$1:B2046=B2047)*ROW(A$1:A2046))))&amp;"; "&amp;C2047))))</f>
        <v/>
      </c>
      <c r="J2047" s="18" t="str">
        <f aca="false">IF(A2047="","",A2047&amp;"|"&amp;COUNTIF(A$2:A2047,A2047))</f>
        <v/>
      </c>
      <c r="K2047" s="18" t="n">
        <f aca="false">IF(OR(A2047="",B2047=""),0,IF(COUNTIFS(A$2:A2047,A2047,B$2:B2047,B2047)=1,1,0))</f>
        <v>0</v>
      </c>
    </row>
    <row r="2048" customFormat="false" ht="15" hidden="false" customHeight="false" outlineLevel="0" collapsed="false">
      <c r="A2048" s="15"/>
      <c r="B2048" s="15"/>
      <c r="C2048" s="15"/>
      <c r="D2048" s="15"/>
      <c r="F2048" s="18" t="str">
        <f aca="false">IF(B2048="","",IFERROR(INDEX(Materials!$B$2:$B$301,MATCH(B2048,Materials!$A$2:$A$301,0)),""))</f>
        <v/>
      </c>
      <c r="G2048" s="18" t="str">
        <f aca="true">IF(AND(A2048="",B2048=""),"",IF(A2048="","Missing product",IF(B2048="","Missing material",IF(COUNTIF(ProductList,A2048)=0,"Product not in Products list",IF(COUNTIF(MaterialList,B2048)=0,"Material not in Materials list","OK")))))</f>
        <v/>
      </c>
      <c r="H2048" s="18" t="str">
        <f aca="false">IF(F2048="Active",A2048&amp;"|"&amp;COUNTIFS(A$2:A2048,A2048,F$2:F2048,"Active"),"")</f>
        <v/>
      </c>
      <c r="I2048" s="18" t="str">
        <f aca="false">IF(B2048="","",IF(SUMPRODUCT(MAX((A$1:A2047=A2048)*(B$1:B2047=B2048)*ROW(A$1:A2047)))=0,C2048&amp;"",IF(C2048="",INDEX(I$1:I2047,SUMPRODUCT(MAX((A$1:A2047=A2048)*(B$1:B2047=B2048)*ROW(A$1:A2047)))),IF(INDEX(I$1:I2047,SUMPRODUCT(MAX((A$1:A2047=A2048)*(B$1:B2047=B2048)*ROW(A$1:A2047))))="",C2048&amp;"",INDEX(I$1:I2047,SUMPRODUCT(MAX((A$1:A2047=A2048)*(B$1:B2047=B2048)*ROW(A$1:A2047))))&amp;"; "&amp;C2048))))</f>
        <v/>
      </c>
      <c r="J2048" s="18" t="str">
        <f aca="false">IF(A2048="","",A2048&amp;"|"&amp;COUNTIF(A$2:A2048,A2048))</f>
        <v/>
      </c>
      <c r="K2048" s="18" t="n">
        <f aca="false">IF(OR(A2048="",B2048=""),0,IF(COUNTIFS(A$2:A2048,A2048,B$2:B2048,B2048)=1,1,0))</f>
        <v>0</v>
      </c>
    </row>
    <row r="2049" customFormat="false" ht="15" hidden="false" customHeight="false" outlineLevel="0" collapsed="false">
      <c r="A2049" s="15"/>
      <c r="B2049" s="15"/>
      <c r="C2049" s="15"/>
      <c r="D2049" s="15"/>
      <c r="F2049" s="18" t="str">
        <f aca="false">IF(B2049="","",IFERROR(INDEX(Materials!$B$2:$B$301,MATCH(B2049,Materials!$A$2:$A$301,0)),""))</f>
        <v/>
      </c>
      <c r="G2049" s="18" t="str">
        <f aca="true">IF(AND(A2049="",B2049=""),"",IF(A2049="","Missing product",IF(B2049="","Missing material",IF(COUNTIF(ProductList,A2049)=0,"Product not in Products list",IF(COUNTIF(MaterialList,B2049)=0,"Material not in Materials list","OK")))))</f>
        <v/>
      </c>
      <c r="H2049" s="18" t="str">
        <f aca="false">IF(F2049="Active",A2049&amp;"|"&amp;COUNTIFS(A$2:A2049,A2049,F$2:F2049,"Active"),"")</f>
        <v/>
      </c>
      <c r="I2049" s="18" t="str">
        <f aca="false">IF(B2049="","",IF(SUMPRODUCT(MAX((A$1:A2048=A2049)*(B$1:B2048=B2049)*ROW(A$1:A2048)))=0,C2049&amp;"",IF(C2049="",INDEX(I$1:I2048,SUMPRODUCT(MAX((A$1:A2048=A2049)*(B$1:B2048=B2049)*ROW(A$1:A2048)))),IF(INDEX(I$1:I2048,SUMPRODUCT(MAX((A$1:A2048=A2049)*(B$1:B2048=B2049)*ROW(A$1:A2048))))="",C2049&amp;"",INDEX(I$1:I2048,SUMPRODUCT(MAX((A$1:A2048=A2049)*(B$1:B2048=B2049)*ROW(A$1:A2048))))&amp;"; "&amp;C2049))))</f>
        <v/>
      </c>
      <c r="J2049" s="18" t="str">
        <f aca="false">IF(A2049="","",A2049&amp;"|"&amp;COUNTIF(A$2:A2049,A2049))</f>
        <v/>
      </c>
      <c r="K2049" s="18" t="n">
        <f aca="false">IF(OR(A2049="",B2049=""),0,IF(COUNTIFS(A$2:A2049,A2049,B$2:B2049,B2049)=1,1,0))</f>
        <v>0</v>
      </c>
    </row>
    <row r="2050" customFormat="false" ht="15" hidden="false" customHeight="false" outlineLevel="0" collapsed="false">
      <c r="A2050" s="15"/>
      <c r="B2050" s="15"/>
      <c r="C2050" s="15"/>
      <c r="D2050" s="15"/>
      <c r="F2050" s="18" t="str">
        <f aca="false">IF(B2050="","",IFERROR(INDEX(Materials!$B$2:$B$301,MATCH(B2050,Materials!$A$2:$A$301,0)),""))</f>
        <v/>
      </c>
      <c r="G2050" s="18" t="str">
        <f aca="true">IF(AND(A2050="",B2050=""),"",IF(A2050="","Missing product",IF(B2050="","Missing material",IF(COUNTIF(ProductList,A2050)=0,"Product not in Products list",IF(COUNTIF(MaterialList,B2050)=0,"Material not in Materials list","OK")))))</f>
        <v/>
      </c>
      <c r="H2050" s="18" t="str">
        <f aca="false">IF(F2050="Active",A2050&amp;"|"&amp;COUNTIFS(A$2:A2050,A2050,F$2:F2050,"Active"),"")</f>
        <v/>
      </c>
      <c r="I2050" s="18" t="str">
        <f aca="false">IF(B2050="","",IF(SUMPRODUCT(MAX((A$1:A2049=A2050)*(B$1:B2049=B2050)*ROW(A$1:A2049)))=0,C2050&amp;"",IF(C2050="",INDEX(I$1:I2049,SUMPRODUCT(MAX((A$1:A2049=A2050)*(B$1:B2049=B2050)*ROW(A$1:A2049)))),IF(INDEX(I$1:I2049,SUMPRODUCT(MAX((A$1:A2049=A2050)*(B$1:B2049=B2050)*ROW(A$1:A2049))))="",C2050&amp;"",INDEX(I$1:I2049,SUMPRODUCT(MAX((A$1:A2049=A2050)*(B$1:B2049=B2050)*ROW(A$1:A2049))))&amp;"; "&amp;C2050))))</f>
        <v/>
      </c>
      <c r="J2050" s="18" t="str">
        <f aca="false">IF(A2050="","",A2050&amp;"|"&amp;COUNTIF(A$2:A2050,A2050))</f>
        <v/>
      </c>
      <c r="K2050" s="18" t="n">
        <f aca="false">IF(OR(A2050="",B2050=""),0,IF(COUNTIFS(A$2:A2050,A2050,B$2:B2050,B2050)=1,1,0))</f>
        <v>0</v>
      </c>
    </row>
    <row r="2051" customFormat="false" ht="15" hidden="false" customHeight="false" outlineLevel="0" collapsed="false">
      <c r="A2051" s="15"/>
      <c r="B2051" s="15"/>
      <c r="C2051" s="15"/>
      <c r="D2051" s="15"/>
      <c r="F2051" s="18" t="str">
        <f aca="false">IF(B2051="","",IFERROR(INDEX(Materials!$B$2:$B$301,MATCH(B2051,Materials!$A$2:$A$301,0)),""))</f>
        <v/>
      </c>
      <c r="G2051" s="18" t="str">
        <f aca="true">IF(AND(A2051="",B2051=""),"",IF(A2051="","Missing product",IF(B2051="","Missing material",IF(COUNTIF(ProductList,A2051)=0,"Product not in Products list",IF(COUNTIF(MaterialList,B2051)=0,"Material not in Materials list","OK")))))</f>
        <v/>
      </c>
      <c r="H2051" s="18" t="str">
        <f aca="false">IF(F2051="Active",A2051&amp;"|"&amp;COUNTIFS(A$2:A2051,A2051,F$2:F2051,"Active"),"")</f>
        <v/>
      </c>
      <c r="I2051" s="18" t="str">
        <f aca="false">IF(B2051="","",IF(SUMPRODUCT(MAX((A$1:A2050=A2051)*(B$1:B2050=B2051)*ROW(A$1:A2050)))=0,C2051&amp;"",IF(C2051="",INDEX(I$1:I2050,SUMPRODUCT(MAX((A$1:A2050=A2051)*(B$1:B2050=B2051)*ROW(A$1:A2050)))),IF(INDEX(I$1:I2050,SUMPRODUCT(MAX((A$1:A2050=A2051)*(B$1:B2050=B2051)*ROW(A$1:A2050))))="",C2051&amp;"",INDEX(I$1:I2050,SUMPRODUCT(MAX((A$1:A2050=A2051)*(B$1:B2050=B2051)*ROW(A$1:A2050))))&amp;"; "&amp;C2051))))</f>
        <v/>
      </c>
      <c r="J2051" s="18" t="str">
        <f aca="false">IF(A2051="","",A2051&amp;"|"&amp;COUNTIF(A$2:A2051,A2051))</f>
        <v/>
      </c>
      <c r="K2051" s="18" t="n">
        <f aca="false">IF(OR(A2051="",B2051=""),0,IF(COUNTIFS(A$2:A2051,A2051,B$2:B2051,B2051)=1,1,0))</f>
        <v>0</v>
      </c>
    </row>
    <row r="2052" customFormat="false" ht="15" hidden="false" customHeight="false" outlineLevel="0" collapsed="false">
      <c r="A2052" s="15"/>
      <c r="B2052" s="15"/>
      <c r="C2052" s="15"/>
      <c r="D2052" s="15"/>
      <c r="F2052" s="18" t="str">
        <f aca="false">IF(B2052="","",IFERROR(INDEX(Materials!$B$2:$B$301,MATCH(B2052,Materials!$A$2:$A$301,0)),""))</f>
        <v/>
      </c>
      <c r="G2052" s="18" t="str">
        <f aca="true">IF(AND(A2052="",B2052=""),"",IF(A2052="","Missing product",IF(B2052="","Missing material",IF(COUNTIF(ProductList,A2052)=0,"Product not in Products list",IF(COUNTIF(MaterialList,B2052)=0,"Material not in Materials list","OK")))))</f>
        <v/>
      </c>
      <c r="H2052" s="18" t="str">
        <f aca="false">IF(F2052="Active",A2052&amp;"|"&amp;COUNTIFS(A$2:A2052,A2052,F$2:F2052,"Active"),"")</f>
        <v/>
      </c>
      <c r="I2052" s="18" t="str">
        <f aca="false">IF(B2052="","",IF(SUMPRODUCT(MAX((A$1:A2051=A2052)*(B$1:B2051=B2052)*ROW(A$1:A2051)))=0,C2052&amp;"",IF(C2052="",INDEX(I$1:I2051,SUMPRODUCT(MAX((A$1:A2051=A2052)*(B$1:B2051=B2052)*ROW(A$1:A2051)))),IF(INDEX(I$1:I2051,SUMPRODUCT(MAX((A$1:A2051=A2052)*(B$1:B2051=B2052)*ROW(A$1:A2051))))="",C2052&amp;"",INDEX(I$1:I2051,SUMPRODUCT(MAX((A$1:A2051=A2052)*(B$1:B2051=B2052)*ROW(A$1:A2051))))&amp;"; "&amp;C2052))))</f>
        <v/>
      </c>
      <c r="J2052" s="18" t="str">
        <f aca="false">IF(A2052="","",A2052&amp;"|"&amp;COUNTIF(A$2:A2052,A2052))</f>
        <v/>
      </c>
      <c r="K2052" s="18" t="n">
        <f aca="false">IF(OR(A2052="",B2052=""),0,IF(COUNTIFS(A$2:A2052,A2052,B$2:B2052,B2052)=1,1,0))</f>
        <v>0</v>
      </c>
    </row>
    <row r="2053" customFormat="false" ht="15" hidden="false" customHeight="false" outlineLevel="0" collapsed="false">
      <c r="A2053" s="15"/>
      <c r="B2053" s="15"/>
      <c r="C2053" s="15"/>
      <c r="D2053" s="15"/>
      <c r="F2053" s="18" t="str">
        <f aca="false">IF(B2053="","",IFERROR(INDEX(Materials!$B$2:$B$301,MATCH(B2053,Materials!$A$2:$A$301,0)),""))</f>
        <v/>
      </c>
      <c r="G2053" s="18" t="str">
        <f aca="true">IF(AND(A2053="",B2053=""),"",IF(A2053="","Missing product",IF(B2053="","Missing material",IF(COUNTIF(ProductList,A2053)=0,"Product not in Products list",IF(COUNTIF(MaterialList,B2053)=0,"Material not in Materials list","OK")))))</f>
        <v/>
      </c>
      <c r="H2053" s="18" t="str">
        <f aca="false">IF(F2053="Active",A2053&amp;"|"&amp;COUNTIFS(A$2:A2053,A2053,F$2:F2053,"Active"),"")</f>
        <v/>
      </c>
      <c r="I2053" s="18" t="str">
        <f aca="false">IF(B2053="","",IF(SUMPRODUCT(MAX((A$1:A2052=A2053)*(B$1:B2052=B2053)*ROW(A$1:A2052)))=0,C2053&amp;"",IF(C2053="",INDEX(I$1:I2052,SUMPRODUCT(MAX((A$1:A2052=A2053)*(B$1:B2052=B2053)*ROW(A$1:A2052)))),IF(INDEX(I$1:I2052,SUMPRODUCT(MAX((A$1:A2052=A2053)*(B$1:B2052=B2053)*ROW(A$1:A2052))))="",C2053&amp;"",INDEX(I$1:I2052,SUMPRODUCT(MAX((A$1:A2052=A2053)*(B$1:B2052=B2053)*ROW(A$1:A2052))))&amp;"; "&amp;C2053))))</f>
        <v/>
      </c>
      <c r="J2053" s="18" t="str">
        <f aca="false">IF(A2053="","",A2053&amp;"|"&amp;COUNTIF(A$2:A2053,A2053))</f>
        <v/>
      </c>
      <c r="K2053" s="18" t="n">
        <f aca="false">IF(OR(A2053="",B2053=""),0,IF(COUNTIFS(A$2:A2053,A2053,B$2:B2053,B2053)=1,1,0))</f>
        <v>0</v>
      </c>
    </row>
    <row r="2054" customFormat="false" ht="15" hidden="false" customHeight="false" outlineLevel="0" collapsed="false">
      <c r="A2054" s="15"/>
      <c r="B2054" s="15"/>
      <c r="C2054" s="15"/>
      <c r="D2054" s="15"/>
      <c r="F2054" s="18" t="str">
        <f aca="false">IF(B2054="","",IFERROR(INDEX(Materials!$B$2:$B$301,MATCH(B2054,Materials!$A$2:$A$301,0)),""))</f>
        <v/>
      </c>
      <c r="G2054" s="18" t="str">
        <f aca="true">IF(AND(A2054="",B2054=""),"",IF(A2054="","Missing product",IF(B2054="","Missing material",IF(COUNTIF(ProductList,A2054)=0,"Product not in Products list",IF(COUNTIF(MaterialList,B2054)=0,"Material not in Materials list","OK")))))</f>
        <v/>
      </c>
      <c r="H2054" s="18" t="str">
        <f aca="false">IF(F2054="Active",A2054&amp;"|"&amp;COUNTIFS(A$2:A2054,A2054,F$2:F2054,"Active"),"")</f>
        <v/>
      </c>
      <c r="I2054" s="18" t="str">
        <f aca="false">IF(B2054="","",IF(SUMPRODUCT(MAX((A$1:A2053=A2054)*(B$1:B2053=B2054)*ROW(A$1:A2053)))=0,C2054&amp;"",IF(C2054="",INDEX(I$1:I2053,SUMPRODUCT(MAX((A$1:A2053=A2054)*(B$1:B2053=B2054)*ROW(A$1:A2053)))),IF(INDEX(I$1:I2053,SUMPRODUCT(MAX((A$1:A2053=A2054)*(B$1:B2053=B2054)*ROW(A$1:A2053))))="",C2054&amp;"",INDEX(I$1:I2053,SUMPRODUCT(MAX((A$1:A2053=A2054)*(B$1:B2053=B2054)*ROW(A$1:A2053))))&amp;"; "&amp;C2054))))</f>
        <v/>
      </c>
      <c r="J2054" s="18" t="str">
        <f aca="false">IF(A2054="","",A2054&amp;"|"&amp;COUNTIF(A$2:A2054,A2054))</f>
        <v/>
      </c>
      <c r="K2054" s="18" t="n">
        <f aca="false">IF(OR(A2054="",B2054=""),0,IF(COUNTIFS(A$2:A2054,A2054,B$2:B2054,B2054)=1,1,0))</f>
        <v>0</v>
      </c>
    </row>
    <row r="2055" customFormat="false" ht="15" hidden="false" customHeight="false" outlineLevel="0" collapsed="false">
      <c r="A2055" s="15"/>
      <c r="B2055" s="15"/>
      <c r="C2055" s="15"/>
      <c r="D2055" s="15"/>
      <c r="F2055" s="18" t="str">
        <f aca="false">IF(B2055="","",IFERROR(INDEX(Materials!$B$2:$B$301,MATCH(B2055,Materials!$A$2:$A$301,0)),""))</f>
        <v/>
      </c>
      <c r="G2055" s="18" t="str">
        <f aca="true">IF(AND(A2055="",B2055=""),"",IF(A2055="","Missing product",IF(B2055="","Missing material",IF(COUNTIF(ProductList,A2055)=0,"Product not in Products list",IF(COUNTIF(MaterialList,B2055)=0,"Material not in Materials list","OK")))))</f>
        <v/>
      </c>
      <c r="H2055" s="18" t="str">
        <f aca="false">IF(F2055="Active",A2055&amp;"|"&amp;COUNTIFS(A$2:A2055,A2055,F$2:F2055,"Active"),"")</f>
        <v/>
      </c>
      <c r="I2055" s="18" t="str">
        <f aca="false">IF(B2055="","",IF(SUMPRODUCT(MAX((A$1:A2054=A2055)*(B$1:B2054=B2055)*ROW(A$1:A2054)))=0,C2055&amp;"",IF(C2055="",INDEX(I$1:I2054,SUMPRODUCT(MAX((A$1:A2054=A2055)*(B$1:B2054=B2055)*ROW(A$1:A2054)))),IF(INDEX(I$1:I2054,SUMPRODUCT(MAX((A$1:A2054=A2055)*(B$1:B2054=B2055)*ROW(A$1:A2054))))="",C2055&amp;"",INDEX(I$1:I2054,SUMPRODUCT(MAX((A$1:A2054=A2055)*(B$1:B2054=B2055)*ROW(A$1:A2054))))&amp;"; "&amp;C2055))))</f>
        <v/>
      </c>
      <c r="J2055" s="18" t="str">
        <f aca="false">IF(A2055="","",A2055&amp;"|"&amp;COUNTIF(A$2:A2055,A2055))</f>
        <v/>
      </c>
      <c r="K2055" s="18" t="n">
        <f aca="false">IF(OR(A2055="",B2055=""),0,IF(COUNTIFS(A$2:A2055,A2055,B$2:B2055,B2055)=1,1,0))</f>
        <v>0</v>
      </c>
    </row>
    <row r="2056" customFormat="false" ht="15" hidden="false" customHeight="false" outlineLevel="0" collapsed="false">
      <c r="A2056" s="15"/>
      <c r="B2056" s="15"/>
      <c r="C2056" s="15"/>
      <c r="D2056" s="15"/>
      <c r="F2056" s="18" t="str">
        <f aca="false">IF(B2056="","",IFERROR(INDEX(Materials!$B$2:$B$301,MATCH(B2056,Materials!$A$2:$A$301,0)),""))</f>
        <v/>
      </c>
      <c r="G2056" s="18" t="str">
        <f aca="true">IF(AND(A2056="",B2056=""),"",IF(A2056="","Missing product",IF(B2056="","Missing material",IF(COUNTIF(ProductList,A2056)=0,"Product not in Products list",IF(COUNTIF(MaterialList,B2056)=0,"Material not in Materials list","OK")))))</f>
        <v/>
      </c>
      <c r="H2056" s="18" t="str">
        <f aca="false">IF(F2056="Active",A2056&amp;"|"&amp;COUNTIFS(A$2:A2056,A2056,F$2:F2056,"Active"),"")</f>
        <v/>
      </c>
      <c r="I2056" s="18" t="str">
        <f aca="false">IF(B2056="","",IF(SUMPRODUCT(MAX((A$1:A2055=A2056)*(B$1:B2055=B2056)*ROW(A$1:A2055)))=0,C2056&amp;"",IF(C2056="",INDEX(I$1:I2055,SUMPRODUCT(MAX((A$1:A2055=A2056)*(B$1:B2055=B2056)*ROW(A$1:A2055)))),IF(INDEX(I$1:I2055,SUMPRODUCT(MAX((A$1:A2055=A2056)*(B$1:B2055=B2056)*ROW(A$1:A2055))))="",C2056&amp;"",INDEX(I$1:I2055,SUMPRODUCT(MAX((A$1:A2055=A2056)*(B$1:B2055=B2056)*ROW(A$1:A2055))))&amp;"; "&amp;C2056))))</f>
        <v/>
      </c>
      <c r="J2056" s="18" t="str">
        <f aca="false">IF(A2056="","",A2056&amp;"|"&amp;COUNTIF(A$2:A2056,A2056))</f>
        <v/>
      </c>
      <c r="K2056" s="18" t="n">
        <f aca="false">IF(OR(A2056="",B2056=""),0,IF(COUNTIFS(A$2:A2056,A2056,B$2:B2056,B2056)=1,1,0))</f>
        <v>0</v>
      </c>
    </row>
    <row r="2057" customFormat="false" ht="15" hidden="false" customHeight="false" outlineLevel="0" collapsed="false">
      <c r="A2057" s="15"/>
      <c r="B2057" s="15"/>
      <c r="C2057" s="15"/>
      <c r="D2057" s="15"/>
      <c r="F2057" s="18" t="str">
        <f aca="false">IF(B2057="","",IFERROR(INDEX(Materials!$B$2:$B$301,MATCH(B2057,Materials!$A$2:$A$301,0)),""))</f>
        <v/>
      </c>
      <c r="G2057" s="18" t="str">
        <f aca="true">IF(AND(A2057="",B2057=""),"",IF(A2057="","Missing product",IF(B2057="","Missing material",IF(COUNTIF(ProductList,A2057)=0,"Product not in Products list",IF(COUNTIF(MaterialList,B2057)=0,"Material not in Materials list","OK")))))</f>
        <v/>
      </c>
      <c r="H2057" s="18" t="str">
        <f aca="false">IF(F2057="Active",A2057&amp;"|"&amp;COUNTIFS(A$2:A2057,A2057,F$2:F2057,"Active"),"")</f>
        <v/>
      </c>
      <c r="I2057" s="18" t="str">
        <f aca="false">IF(B2057="","",IF(SUMPRODUCT(MAX((A$1:A2056=A2057)*(B$1:B2056=B2057)*ROW(A$1:A2056)))=0,C2057&amp;"",IF(C2057="",INDEX(I$1:I2056,SUMPRODUCT(MAX((A$1:A2056=A2057)*(B$1:B2056=B2057)*ROW(A$1:A2056)))),IF(INDEX(I$1:I2056,SUMPRODUCT(MAX((A$1:A2056=A2057)*(B$1:B2056=B2057)*ROW(A$1:A2056))))="",C2057&amp;"",INDEX(I$1:I2056,SUMPRODUCT(MAX((A$1:A2056=A2057)*(B$1:B2056=B2057)*ROW(A$1:A2056))))&amp;"; "&amp;C2057))))</f>
        <v/>
      </c>
      <c r="J2057" s="18" t="str">
        <f aca="false">IF(A2057="","",A2057&amp;"|"&amp;COUNTIF(A$2:A2057,A2057))</f>
        <v/>
      </c>
      <c r="K2057" s="18" t="n">
        <f aca="false">IF(OR(A2057="",B2057=""),0,IF(COUNTIFS(A$2:A2057,A2057,B$2:B2057,B2057)=1,1,0))</f>
        <v>0</v>
      </c>
    </row>
    <row r="2058" customFormat="false" ht="15" hidden="false" customHeight="false" outlineLevel="0" collapsed="false">
      <c r="A2058" s="15"/>
      <c r="B2058" s="15"/>
      <c r="C2058" s="15"/>
      <c r="D2058" s="15"/>
      <c r="F2058" s="18" t="str">
        <f aca="false">IF(B2058="","",IFERROR(INDEX(Materials!$B$2:$B$301,MATCH(B2058,Materials!$A$2:$A$301,0)),""))</f>
        <v/>
      </c>
      <c r="G2058" s="18" t="str">
        <f aca="true">IF(AND(A2058="",B2058=""),"",IF(A2058="","Missing product",IF(B2058="","Missing material",IF(COUNTIF(ProductList,A2058)=0,"Product not in Products list",IF(COUNTIF(MaterialList,B2058)=0,"Material not in Materials list","OK")))))</f>
        <v/>
      </c>
      <c r="H2058" s="18" t="str">
        <f aca="false">IF(F2058="Active",A2058&amp;"|"&amp;COUNTIFS(A$2:A2058,A2058,F$2:F2058,"Active"),"")</f>
        <v/>
      </c>
      <c r="I2058" s="18" t="str">
        <f aca="false">IF(B2058="","",IF(SUMPRODUCT(MAX((A$1:A2057=A2058)*(B$1:B2057=B2058)*ROW(A$1:A2057)))=0,C2058&amp;"",IF(C2058="",INDEX(I$1:I2057,SUMPRODUCT(MAX((A$1:A2057=A2058)*(B$1:B2057=B2058)*ROW(A$1:A2057)))),IF(INDEX(I$1:I2057,SUMPRODUCT(MAX((A$1:A2057=A2058)*(B$1:B2057=B2058)*ROW(A$1:A2057))))="",C2058&amp;"",INDEX(I$1:I2057,SUMPRODUCT(MAX((A$1:A2057=A2058)*(B$1:B2057=B2058)*ROW(A$1:A2057))))&amp;"; "&amp;C2058))))</f>
        <v/>
      </c>
      <c r="J2058" s="18" t="str">
        <f aca="false">IF(A2058="","",A2058&amp;"|"&amp;COUNTIF(A$2:A2058,A2058))</f>
        <v/>
      </c>
      <c r="K2058" s="18" t="n">
        <f aca="false">IF(OR(A2058="",B2058=""),0,IF(COUNTIFS(A$2:A2058,A2058,B$2:B2058,B2058)=1,1,0))</f>
        <v>0</v>
      </c>
    </row>
    <row r="2059" customFormat="false" ht="15" hidden="false" customHeight="false" outlineLevel="0" collapsed="false">
      <c r="A2059" s="15"/>
      <c r="B2059" s="15"/>
      <c r="C2059" s="15"/>
      <c r="D2059" s="15"/>
      <c r="F2059" s="18" t="str">
        <f aca="false">IF(B2059="","",IFERROR(INDEX(Materials!$B$2:$B$301,MATCH(B2059,Materials!$A$2:$A$301,0)),""))</f>
        <v/>
      </c>
      <c r="G2059" s="18" t="str">
        <f aca="true">IF(AND(A2059="",B2059=""),"",IF(A2059="","Missing product",IF(B2059="","Missing material",IF(COUNTIF(ProductList,A2059)=0,"Product not in Products list",IF(COUNTIF(MaterialList,B2059)=0,"Material not in Materials list","OK")))))</f>
        <v/>
      </c>
      <c r="H2059" s="18" t="str">
        <f aca="false">IF(F2059="Active",A2059&amp;"|"&amp;COUNTIFS(A$2:A2059,A2059,F$2:F2059,"Active"),"")</f>
        <v/>
      </c>
      <c r="I2059" s="18" t="str">
        <f aca="false">IF(B2059="","",IF(SUMPRODUCT(MAX((A$1:A2058=A2059)*(B$1:B2058=B2059)*ROW(A$1:A2058)))=0,C2059&amp;"",IF(C2059="",INDEX(I$1:I2058,SUMPRODUCT(MAX((A$1:A2058=A2059)*(B$1:B2058=B2059)*ROW(A$1:A2058)))),IF(INDEX(I$1:I2058,SUMPRODUCT(MAX((A$1:A2058=A2059)*(B$1:B2058=B2059)*ROW(A$1:A2058))))="",C2059&amp;"",INDEX(I$1:I2058,SUMPRODUCT(MAX((A$1:A2058=A2059)*(B$1:B2058=B2059)*ROW(A$1:A2058))))&amp;"; "&amp;C2059))))</f>
        <v/>
      </c>
      <c r="J2059" s="18" t="str">
        <f aca="false">IF(A2059="","",A2059&amp;"|"&amp;COUNTIF(A$2:A2059,A2059))</f>
        <v/>
      </c>
      <c r="K2059" s="18" t="n">
        <f aca="false">IF(OR(A2059="",B2059=""),0,IF(COUNTIFS(A$2:A2059,A2059,B$2:B2059,B2059)=1,1,0))</f>
        <v>0</v>
      </c>
    </row>
    <row r="2060" customFormat="false" ht="15" hidden="false" customHeight="false" outlineLevel="0" collapsed="false">
      <c r="A2060" s="15"/>
      <c r="B2060" s="15"/>
      <c r="C2060" s="15"/>
      <c r="D2060" s="15"/>
      <c r="F2060" s="18" t="str">
        <f aca="false">IF(B2060="","",IFERROR(INDEX(Materials!$B$2:$B$301,MATCH(B2060,Materials!$A$2:$A$301,0)),""))</f>
        <v/>
      </c>
      <c r="G2060" s="18" t="str">
        <f aca="true">IF(AND(A2060="",B2060=""),"",IF(A2060="","Missing product",IF(B2060="","Missing material",IF(COUNTIF(ProductList,A2060)=0,"Product not in Products list",IF(COUNTIF(MaterialList,B2060)=0,"Material not in Materials list","OK")))))</f>
        <v/>
      </c>
      <c r="H2060" s="18" t="str">
        <f aca="false">IF(F2060="Active",A2060&amp;"|"&amp;COUNTIFS(A$2:A2060,A2060,F$2:F2060,"Active"),"")</f>
        <v/>
      </c>
      <c r="I2060" s="18" t="str">
        <f aca="false">IF(B2060="","",IF(SUMPRODUCT(MAX((A$1:A2059=A2060)*(B$1:B2059=B2060)*ROW(A$1:A2059)))=0,C2060&amp;"",IF(C2060="",INDEX(I$1:I2059,SUMPRODUCT(MAX((A$1:A2059=A2060)*(B$1:B2059=B2060)*ROW(A$1:A2059)))),IF(INDEX(I$1:I2059,SUMPRODUCT(MAX((A$1:A2059=A2060)*(B$1:B2059=B2060)*ROW(A$1:A2059))))="",C2060&amp;"",INDEX(I$1:I2059,SUMPRODUCT(MAX((A$1:A2059=A2060)*(B$1:B2059=B2060)*ROW(A$1:A2059))))&amp;"; "&amp;C2060))))</f>
        <v/>
      </c>
      <c r="J2060" s="18" t="str">
        <f aca="false">IF(A2060="","",A2060&amp;"|"&amp;COUNTIF(A$2:A2060,A2060))</f>
        <v/>
      </c>
      <c r="K2060" s="18" t="n">
        <f aca="false">IF(OR(A2060="",B2060=""),0,IF(COUNTIFS(A$2:A2060,A2060,B$2:B2060,B2060)=1,1,0))</f>
        <v>0</v>
      </c>
    </row>
    <row r="2061" customFormat="false" ht="15" hidden="false" customHeight="false" outlineLevel="0" collapsed="false">
      <c r="A2061" s="15"/>
      <c r="B2061" s="15"/>
      <c r="C2061" s="15"/>
      <c r="D2061" s="15"/>
      <c r="F2061" s="18" t="str">
        <f aca="false">IF(B2061="","",IFERROR(INDEX(Materials!$B$2:$B$301,MATCH(B2061,Materials!$A$2:$A$301,0)),""))</f>
        <v/>
      </c>
      <c r="G2061" s="18" t="str">
        <f aca="true">IF(AND(A2061="",B2061=""),"",IF(A2061="","Missing product",IF(B2061="","Missing material",IF(COUNTIF(ProductList,A2061)=0,"Product not in Products list",IF(COUNTIF(MaterialList,B2061)=0,"Material not in Materials list","OK")))))</f>
        <v/>
      </c>
      <c r="H2061" s="18" t="str">
        <f aca="false">IF(F2061="Active",A2061&amp;"|"&amp;COUNTIFS(A$2:A2061,A2061,F$2:F2061,"Active"),"")</f>
        <v/>
      </c>
      <c r="I2061" s="18" t="str">
        <f aca="false">IF(B2061="","",IF(SUMPRODUCT(MAX((A$1:A2060=A2061)*(B$1:B2060=B2061)*ROW(A$1:A2060)))=0,C2061&amp;"",IF(C2061="",INDEX(I$1:I2060,SUMPRODUCT(MAX((A$1:A2060=A2061)*(B$1:B2060=B2061)*ROW(A$1:A2060)))),IF(INDEX(I$1:I2060,SUMPRODUCT(MAX((A$1:A2060=A2061)*(B$1:B2060=B2061)*ROW(A$1:A2060))))="",C2061&amp;"",INDEX(I$1:I2060,SUMPRODUCT(MAX((A$1:A2060=A2061)*(B$1:B2060=B2061)*ROW(A$1:A2060))))&amp;"; "&amp;C2061))))</f>
        <v/>
      </c>
      <c r="J2061" s="18" t="str">
        <f aca="false">IF(A2061="","",A2061&amp;"|"&amp;COUNTIF(A$2:A2061,A2061))</f>
        <v/>
      </c>
      <c r="K2061" s="18" t="n">
        <f aca="false">IF(OR(A2061="",B2061=""),0,IF(COUNTIFS(A$2:A2061,A2061,B$2:B2061,B2061)=1,1,0))</f>
        <v>0</v>
      </c>
    </row>
    <row r="2062" customFormat="false" ht="15" hidden="false" customHeight="false" outlineLevel="0" collapsed="false">
      <c r="A2062" s="15"/>
      <c r="B2062" s="15"/>
      <c r="C2062" s="15"/>
      <c r="D2062" s="15"/>
      <c r="F2062" s="18" t="str">
        <f aca="false">IF(B2062="","",IFERROR(INDEX(Materials!$B$2:$B$301,MATCH(B2062,Materials!$A$2:$A$301,0)),""))</f>
        <v/>
      </c>
      <c r="G2062" s="18" t="str">
        <f aca="true">IF(AND(A2062="",B2062=""),"",IF(A2062="","Missing product",IF(B2062="","Missing material",IF(COUNTIF(ProductList,A2062)=0,"Product not in Products list",IF(COUNTIF(MaterialList,B2062)=0,"Material not in Materials list","OK")))))</f>
        <v/>
      </c>
      <c r="H2062" s="18" t="str">
        <f aca="false">IF(F2062="Active",A2062&amp;"|"&amp;COUNTIFS(A$2:A2062,A2062,F$2:F2062,"Active"),"")</f>
        <v/>
      </c>
      <c r="I2062" s="18" t="str">
        <f aca="false">IF(B2062="","",IF(SUMPRODUCT(MAX((A$1:A2061=A2062)*(B$1:B2061=B2062)*ROW(A$1:A2061)))=0,C2062&amp;"",IF(C2062="",INDEX(I$1:I2061,SUMPRODUCT(MAX((A$1:A2061=A2062)*(B$1:B2061=B2062)*ROW(A$1:A2061)))),IF(INDEX(I$1:I2061,SUMPRODUCT(MAX((A$1:A2061=A2062)*(B$1:B2061=B2062)*ROW(A$1:A2061))))="",C2062&amp;"",INDEX(I$1:I2061,SUMPRODUCT(MAX((A$1:A2061=A2062)*(B$1:B2061=B2062)*ROW(A$1:A2061))))&amp;"; "&amp;C2062))))</f>
        <v/>
      </c>
      <c r="J2062" s="18" t="str">
        <f aca="false">IF(A2062="","",A2062&amp;"|"&amp;COUNTIF(A$2:A2062,A2062))</f>
        <v/>
      </c>
      <c r="K2062" s="18" t="n">
        <f aca="false">IF(OR(A2062="",B2062=""),0,IF(COUNTIFS(A$2:A2062,A2062,B$2:B2062,B2062)=1,1,0))</f>
        <v>0</v>
      </c>
    </row>
    <row r="2063" customFormat="false" ht="15" hidden="false" customHeight="false" outlineLevel="0" collapsed="false">
      <c r="A2063" s="15"/>
      <c r="B2063" s="15"/>
      <c r="C2063" s="15"/>
      <c r="D2063" s="15"/>
      <c r="F2063" s="18" t="str">
        <f aca="false">IF(B2063="","",IFERROR(INDEX(Materials!$B$2:$B$301,MATCH(B2063,Materials!$A$2:$A$301,0)),""))</f>
        <v/>
      </c>
      <c r="G2063" s="18" t="str">
        <f aca="true">IF(AND(A2063="",B2063=""),"",IF(A2063="","Missing product",IF(B2063="","Missing material",IF(COUNTIF(ProductList,A2063)=0,"Product not in Products list",IF(COUNTIF(MaterialList,B2063)=0,"Material not in Materials list","OK")))))</f>
        <v/>
      </c>
      <c r="H2063" s="18" t="str">
        <f aca="false">IF(F2063="Active",A2063&amp;"|"&amp;COUNTIFS(A$2:A2063,A2063,F$2:F2063,"Active"),"")</f>
        <v/>
      </c>
      <c r="I2063" s="18" t="str">
        <f aca="false">IF(B2063="","",IF(SUMPRODUCT(MAX((A$1:A2062=A2063)*(B$1:B2062=B2063)*ROW(A$1:A2062)))=0,C2063&amp;"",IF(C2063="",INDEX(I$1:I2062,SUMPRODUCT(MAX((A$1:A2062=A2063)*(B$1:B2062=B2063)*ROW(A$1:A2062)))),IF(INDEX(I$1:I2062,SUMPRODUCT(MAX((A$1:A2062=A2063)*(B$1:B2062=B2063)*ROW(A$1:A2062))))="",C2063&amp;"",INDEX(I$1:I2062,SUMPRODUCT(MAX((A$1:A2062=A2063)*(B$1:B2062=B2063)*ROW(A$1:A2062))))&amp;"; "&amp;C2063))))</f>
        <v/>
      </c>
      <c r="J2063" s="18" t="str">
        <f aca="false">IF(A2063="","",A2063&amp;"|"&amp;COUNTIF(A$2:A2063,A2063))</f>
        <v/>
      </c>
      <c r="K2063" s="18" t="n">
        <f aca="false">IF(OR(A2063="",B2063=""),0,IF(COUNTIFS(A$2:A2063,A2063,B$2:B2063,B2063)=1,1,0))</f>
        <v>0</v>
      </c>
    </row>
    <row r="2064" customFormat="false" ht="15" hidden="false" customHeight="false" outlineLevel="0" collapsed="false">
      <c r="A2064" s="15"/>
      <c r="B2064" s="15"/>
      <c r="C2064" s="15"/>
      <c r="D2064" s="15"/>
      <c r="F2064" s="18" t="str">
        <f aca="false">IF(B2064="","",IFERROR(INDEX(Materials!$B$2:$B$301,MATCH(B2064,Materials!$A$2:$A$301,0)),""))</f>
        <v/>
      </c>
      <c r="G2064" s="18" t="str">
        <f aca="true">IF(AND(A2064="",B2064=""),"",IF(A2064="","Missing product",IF(B2064="","Missing material",IF(COUNTIF(ProductList,A2064)=0,"Product not in Products list",IF(COUNTIF(MaterialList,B2064)=0,"Material not in Materials list","OK")))))</f>
        <v/>
      </c>
      <c r="H2064" s="18" t="str">
        <f aca="false">IF(F2064="Active",A2064&amp;"|"&amp;COUNTIFS(A$2:A2064,A2064,F$2:F2064,"Active"),"")</f>
        <v/>
      </c>
      <c r="I2064" s="18" t="str">
        <f aca="false">IF(B2064="","",IF(SUMPRODUCT(MAX((A$1:A2063=A2064)*(B$1:B2063=B2064)*ROW(A$1:A2063)))=0,C2064&amp;"",IF(C2064="",INDEX(I$1:I2063,SUMPRODUCT(MAX((A$1:A2063=A2064)*(B$1:B2063=B2064)*ROW(A$1:A2063)))),IF(INDEX(I$1:I2063,SUMPRODUCT(MAX((A$1:A2063=A2064)*(B$1:B2063=B2064)*ROW(A$1:A2063))))="",C2064&amp;"",INDEX(I$1:I2063,SUMPRODUCT(MAX((A$1:A2063=A2064)*(B$1:B2063=B2064)*ROW(A$1:A2063))))&amp;"; "&amp;C2064))))</f>
        <v/>
      </c>
      <c r="J2064" s="18" t="str">
        <f aca="false">IF(A2064="","",A2064&amp;"|"&amp;COUNTIF(A$2:A2064,A2064))</f>
        <v/>
      </c>
      <c r="K2064" s="18" t="n">
        <f aca="false">IF(OR(A2064="",B2064=""),0,IF(COUNTIFS(A$2:A2064,A2064,B$2:B2064,B2064)=1,1,0))</f>
        <v>0</v>
      </c>
    </row>
    <row r="2065" customFormat="false" ht="15" hidden="false" customHeight="false" outlineLevel="0" collapsed="false">
      <c r="A2065" s="15"/>
      <c r="B2065" s="15"/>
      <c r="C2065" s="15"/>
      <c r="D2065" s="15"/>
      <c r="F2065" s="18" t="str">
        <f aca="false">IF(B2065="","",IFERROR(INDEX(Materials!$B$2:$B$301,MATCH(B2065,Materials!$A$2:$A$301,0)),""))</f>
        <v/>
      </c>
      <c r="G2065" s="18" t="str">
        <f aca="true">IF(AND(A2065="",B2065=""),"",IF(A2065="","Missing product",IF(B2065="","Missing material",IF(COUNTIF(ProductList,A2065)=0,"Product not in Products list",IF(COUNTIF(MaterialList,B2065)=0,"Material not in Materials list","OK")))))</f>
        <v/>
      </c>
      <c r="H2065" s="18" t="str">
        <f aca="false">IF(F2065="Active",A2065&amp;"|"&amp;COUNTIFS(A$2:A2065,A2065,F$2:F2065,"Active"),"")</f>
        <v/>
      </c>
      <c r="I2065" s="18" t="str">
        <f aca="false">IF(B2065="","",IF(SUMPRODUCT(MAX((A$1:A2064=A2065)*(B$1:B2064=B2065)*ROW(A$1:A2064)))=0,C2065&amp;"",IF(C2065="",INDEX(I$1:I2064,SUMPRODUCT(MAX((A$1:A2064=A2065)*(B$1:B2064=B2065)*ROW(A$1:A2064)))),IF(INDEX(I$1:I2064,SUMPRODUCT(MAX((A$1:A2064=A2065)*(B$1:B2064=B2065)*ROW(A$1:A2064))))="",C2065&amp;"",INDEX(I$1:I2064,SUMPRODUCT(MAX((A$1:A2064=A2065)*(B$1:B2064=B2065)*ROW(A$1:A2064))))&amp;"; "&amp;C2065))))</f>
        <v/>
      </c>
      <c r="J2065" s="18" t="str">
        <f aca="false">IF(A2065="","",A2065&amp;"|"&amp;COUNTIF(A$2:A2065,A2065))</f>
        <v/>
      </c>
      <c r="K2065" s="18" t="n">
        <f aca="false">IF(OR(A2065="",B2065=""),0,IF(COUNTIFS(A$2:A2065,A2065,B$2:B2065,B2065)=1,1,0))</f>
        <v>0</v>
      </c>
    </row>
    <row r="2066" customFormat="false" ht="15" hidden="false" customHeight="false" outlineLevel="0" collapsed="false">
      <c r="A2066" s="15"/>
      <c r="B2066" s="15"/>
      <c r="C2066" s="15"/>
      <c r="D2066" s="15"/>
      <c r="F2066" s="18" t="str">
        <f aca="false">IF(B2066="","",IFERROR(INDEX(Materials!$B$2:$B$301,MATCH(B2066,Materials!$A$2:$A$301,0)),""))</f>
        <v/>
      </c>
      <c r="G2066" s="18" t="str">
        <f aca="true">IF(AND(A2066="",B2066=""),"",IF(A2066="","Missing product",IF(B2066="","Missing material",IF(COUNTIF(ProductList,A2066)=0,"Product not in Products list",IF(COUNTIF(MaterialList,B2066)=0,"Material not in Materials list","OK")))))</f>
        <v/>
      </c>
      <c r="H2066" s="18" t="str">
        <f aca="false">IF(F2066="Active",A2066&amp;"|"&amp;COUNTIFS(A$2:A2066,A2066,F$2:F2066,"Active"),"")</f>
        <v/>
      </c>
      <c r="I2066" s="18" t="str">
        <f aca="false">IF(B2066="","",IF(SUMPRODUCT(MAX((A$1:A2065=A2066)*(B$1:B2065=B2066)*ROW(A$1:A2065)))=0,C2066&amp;"",IF(C2066="",INDEX(I$1:I2065,SUMPRODUCT(MAX((A$1:A2065=A2066)*(B$1:B2065=B2066)*ROW(A$1:A2065)))),IF(INDEX(I$1:I2065,SUMPRODUCT(MAX((A$1:A2065=A2066)*(B$1:B2065=B2066)*ROW(A$1:A2065))))="",C2066&amp;"",INDEX(I$1:I2065,SUMPRODUCT(MAX((A$1:A2065=A2066)*(B$1:B2065=B2066)*ROW(A$1:A2065))))&amp;"; "&amp;C2066))))</f>
        <v/>
      </c>
      <c r="J2066" s="18" t="str">
        <f aca="false">IF(A2066="","",A2066&amp;"|"&amp;COUNTIF(A$2:A2066,A2066))</f>
        <v/>
      </c>
      <c r="K2066" s="18" t="n">
        <f aca="false">IF(OR(A2066="",B2066=""),0,IF(COUNTIFS(A$2:A2066,A2066,B$2:B2066,B2066)=1,1,0))</f>
        <v>0</v>
      </c>
    </row>
    <row r="2067" customFormat="false" ht="15" hidden="false" customHeight="false" outlineLevel="0" collapsed="false">
      <c r="A2067" s="15"/>
      <c r="B2067" s="15"/>
      <c r="C2067" s="15"/>
      <c r="D2067" s="15"/>
      <c r="F2067" s="18" t="str">
        <f aca="false">IF(B2067="","",IFERROR(INDEX(Materials!$B$2:$B$301,MATCH(B2067,Materials!$A$2:$A$301,0)),""))</f>
        <v/>
      </c>
      <c r="G2067" s="18" t="str">
        <f aca="true">IF(AND(A2067="",B2067=""),"",IF(A2067="","Missing product",IF(B2067="","Missing material",IF(COUNTIF(ProductList,A2067)=0,"Product not in Products list",IF(COUNTIF(MaterialList,B2067)=0,"Material not in Materials list","OK")))))</f>
        <v/>
      </c>
      <c r="H2067" s="18" t="str">
        <f aca="false">IF(F2067="Active",A2067&amp;"|"&amp;COUNTIFS(A$2:A2067,A2067,F$2:F2067,"Active"),"")</f>
        <v/>
      </c>
      <c r="I2067" s="18" t="str">
        <f aca="false">IF(B2067="","",IF(SUMPRODUCT(MAX((A$1:A2066=A2067)*(B$1:B2066=B2067)*ROW(A$1:A2066)))=0,C2067&amp;"",IF(C2067="",INDEX(I$1:I2066,SUMPRODUCT(MAX((A$1:A2066=A2067)*(B$1:B2066=B2067)*ROW(A$1:A2066)))),IF(INDEX(I$1:I2066,SUMPRODUCT(MAX((A$1:A2066=A2067)*(B$1:B2066=B2067)*ROW(A$1:A2066))))="",C2067&amp;"",INDEX(I$1:I2066,SUMPRODUCT(MAX((A$1:A2066=A2067)*(B$1:B2066=B2067)*ROW(A$1:A2066))))&amp;"; "&amp;C2067))))</f>
        <v/>
      </c>
      <c r="J2067" s="18" t="str">
        <f aca="false">IF(A2067="","",A2067&amp;"|"&amp;COUNTIF(A$2:A2067,A2067))</f>
        <v/>
      </c>
      <c r="K2067" s="18" t="n">
        <f aca="false">IF(OR(A2067="",B2067=""),0,IF(COUNTIFS(A$2:A2067,A2067,B$2:B2067,B2067)=1,1,0))</f>
        <v>0</v>
      </c>
    </row>
    <row r="2068" customFormat="false" ht="15" hidden="false" customHeight="false" outlineLevel="0" collapsed="false">
      <c r="A2068" s="15"/>
      <c r="B2068" s="15"/>
      <c r="C2068" s="15"/>
      <c r="D2068" s="15"/>
      <c r="F2068" s="18" t="str">
        <f aca="false">IF(B2068="","",IFERROR(INDEX(Materials!$B$2:$B$301,MATCH(B2068,Materials!$A$2:$A$301,0)),""))</f>
        <v/>
      </c>
      <c r="G2068" s="18" t="str">
        <f aca="true">IF(AND(A2068="",B2068=""),"",IF(A2068="","Missing product",IF(B2068="","Missing material",IF(COUNTIF(ProductList,A2068)=0,"Product not in Products list",IF(COUNTIF(MaterialList,B2068)=0,"Material not in Materials list","OK")))))</f>
        <v/>
      </c>
      <c r="H2068" s="18" t="str">
        <f aca="false">IF(F2068="Active",A2068&amp;"|"&amp;COUNTIFS(A$2:A2068,A2068,F$2:F2068,"Active"),"")</f>
        <v/>
      </c>
      <c r="I2068" s="18" t="str">
        <f aca="false">IF(B2068="","",IF(SUMPRODUCT(MAX((A$1:A2067=A2068)*(B$1:B2067=B2068)*ROW(A$1:A2067)))=0,C2068&amp;"",IF(C2068="",INDEX(I$1:I2067,SUMPRODUCT(MAX((A$1:A2067=A2068)*(B$1:B2067=B2068)*ROW(A$1:A2067)))),IF(INDEX(I$1:I2067,SUMPRODUCT(MAX((A$1:A2067=A2068)*(B$1:B2067=B2068)*ROW(A$1:A2067))))="",C2068&amp;"",INDEX(I$1:I2067,SUMPRODUCT(MAX((A$1:A2067=A2068)*(B$1:B2067=B2068)*ROW(A$1:A2067))))&amp;"; "&amp;C2068))))</f>
        <v/>
      </c>
      <c r="J2068" s="18" t="str">
        <f aca="false">IF(A2068="","",A2068&amp;"|"&amp;COUNTIF(A$2:A2068,A2068))</f>
        <v/>
      </c>
      <c r="K2068" s="18" t="n">
        <f aca="false">IF(OR(A2068="",B2068=""),0,IF(COUNTIFS(A$2:A2068,A2068,B$2:B2068,B2068)=1,1,0))</f>
        <v>0</v>
      </c>
    </row>
    <row r="2069" customFormat="false" ht="15" hidden="false" customHeight="false" outlineLevel="0" collapsed="false">
      <c r="A2069" s="15"/>
      <c r="B2069" s="15"/>
      <c r="C2069" s="15"/>
      <c r="D2069" s="15"/>
      <c r="F2069" s="18" t="str">
        <f aca="false">IF(B2069="","",IFERROR(INDEX(Materials!$B$2:$B$301,MATCH(B2069,Materials!$A$2:$A$301,0)),""))</f>
        <v/>
      </c>
      <c r="G2069" s="18" t="str">
        <f aca="true">IF(AND(A2069="",B2069=""),"",IF(A2069="","Missing product",IF(B2069="","Missing material",IF(COUNTIF(ProductList,A2069)=0,"Product not in Products list",IF(COUNTIF(MaterialList,B2069)=0,"Material not in Materials list","OK")))))</f>
        <v/>
      </c>
      <c r="H2069" s="18" t="str">
        <f aca="false">IF(F2069="Active",A2069&amp;"|"&amp;COUNTIFS(A$2:A2069,A2069,F$2:F2069,"Active"),"")</f>
        <v/>
      </c>
      <c r="I2069" s="18" t="str">
        <f aca="false">IF(B2069="","",IF(SUMPRODUCT(MAX((A$1:A2068=A2069)*(B$1:B2068=B2069)*ROW(A$1:A2068)))=0,C2069&amp;"",IF(C2069="",INDEX(I$1:I2068,SUMPRODUCT(MAX((A$1:A2068=A2069)*(B$1:B2068=B2069)*ROW(A$1:A2068)))),IF(INDEX(I$1:I2068,SUMPRODUCT(MAX((A$1:A2068=A2069)*(B$1:B2068=B2069)*ROW(A$1:A2068))))="",C2069&amp;"",INDEX(I$1:I2068,SUMPRODUCT(MAX((A$1:A2068=A2069)*(B$1:B2068=B2069)*ROW(A$1:A2068))))&amp;"; "&amp;C2069))))</f>
        <v/>
      </c>
      <c r="J2069" s="18" t="str">
        <f aca="false">IF(A2069="","",A2069&amp;"|"&amp;COUNTIF(A$2:A2069,A2069))</f>
        <v/>
      </c>
      <c r="K2069" s="18" t="n">
        <f aca="false">IF(OR(A2069="",B2069=""),0,IF(COUNTIFS(A$2:A2069,A2069,B$2:B2069,B2069)=1,1,0))</f>
        <v>0</v>
      </c>
    </row>
    <row r="2070" customFormat="false" ht="15" hidden="false" customHeight="false" outlineLevel="0" collapsed="false">
      <c r="A2070" s="15"/>
      <c r="B2070" s="15"/>
      <c r="C2070" s="15"/>
      <c r="D2070" s="15"/>
      <c r="F2070" s="18" t="str">
        <f aca="false">IF(B2070="","",IFERROR(INDEX(Materials!$B$2:$B$301,MATCH(B2070,Materials!$A$2:$A$301,0)),""))</f>
        <v/>
      </c>
      <c r="G2070" s="18" t="str">
        <f aca="true">IF(AND(A2070="",B2070=""),"",IF(A2070="","Missing product",IF(B2070="","Missing material",IF(COUNTIF(ProductList,A2070)=0,"Product not in Products list",IF(COUNTIF(MaterialList,B2070)=0,"Material not in Materials list","OK")))))</f>
        <v/>
      </c>
      <c r="H2070" s="18" t="str">
        <f aca="false">IF(F2070="Active",A2070&amp;"|"&amp;COUNTIFS(A$2:A2070,A2070,F$2:F2070,"Active"),"")</f>
        <v/>
      </c>
      <c r="I2070" s="18" t="str">
        <f aca="false">IF(B2070="","",IF(SUMPRODUCT(MAX((A$1:A2069=A2070)*(B$1:B2069=B2070)*ROW(A$1:A2069)))=0,C2070&amp;"",IF(C2070="",INDEX(I$1:I2069,SUMPRODUCT(MAX((A$1:A2069=A2070)*(B$1:B2069=B2070)*ROW(A$1:A2069)))),IF(INDEX(I$1:I2069,SUMPRODUCT(MAX((A$1:A2069=A2070)*(B$1:B2069=B2070)*ROW(A$1:A2069))))="",C2070&amp;"",INDEX(I$1:I2069,SUMPRODUCT(MAX((A$1:A2069=A2070)*(B$1:B2069=B2070)*ROW(A$1:A2069))))&amp;"; "&amp;C2070))))</f>
        <v/>
      </c>
      <c r="J2070" s="18" t="str">
        <f aca="false">IF(A2070="","",A2070&amp;"|"&amp;COUNTIF(A$2:A2070,A2070))</f>
        <v/>
      </c>
      <c r="K2070" s="18" t="n">
        <f aca="false">IF(OR(A2070="",B2070=""),0,IF(COUNTIFS(A$2:A2070,A2070,B$2:B2070,B2070)=1,1,0))</f>
        <v>0</v>
      </c>
    </row>
    <row r="2071" customFormat="false" ht="15" hidden="false" customHeight="false" outlineLevel="0" collapsed="false">
      <c r="A2071" s="15"/>
      <c r="B2071" s="15"/>
      <c r="C2071" s="15"/>
      <c r="D2071" s="15"/>
      <c r="F2071" s="18" t="str">
        <f aca="false">IF(B2071="","",IFERROR(INDEX(Materials!$B$2:$B$301,MATCH(B2071,Materials!$A$2:$A$301,0)),""))</f>
        <v/>
      </c>
      <c r="G2071" s="18" t="str">
        <f aca="true">IF(AND(A2071="",B2071=""),"",IF(A2071="","Missing product",IF(B2071="","Missing material",IF(COUNTIF(ProductList,A2071)=0,"Product not in Products list",IF(COUNTIF(MaterialList,B2071)=0,"Material not in Materials list","OK")))))</f>
        <v/>
      </c>
      <c r="H2071" s="18" t="str">
        <f aca="false">IF(F2071="Active",A2071&amp;"|"&amp;COUNTIFS(A$2:A2071,A2071,F$2:F2071,"Active"),"")</f>
        <v/>
      </c>
      <c r="I2071" s="18" t="str">
        <f aca="false">IF(B2071="","",IF(SUMPRODUCT(MAX((A$1:A2070=A2071)*(B$1:B2070=B2071)*ROW(A$1:A2070)))=0,C2071&amp;"",IF(C2071="",INDEX(I$1:I2070,SUMPRODUCT(MAX((A$1:A2070=A2071)*(B$1:B2070=B2071)*ROW(A$1:A2070)))),IF(INDEX(I$1:I2070,SUMPRODUCT(MAX((A$1:A2070=A2071)*(B$1:B2070=B2071)*ROW(A$1:A2070))))="",C2071&amp;"",INDEX(I$1:I2070,SUMPRODUCT(MAX((A$1:A2070=A2071)*(B$1:B2070=B2071)*ROW(A$1:A2070))))&amp;"; "&amp;C2071))))</f>
        <v/>
      </c>
      <c r="J2071" s="18" t="str">
        <f aca="false">IF(A2071="","",A2071&amp;"|"&amp;COUNTIF(A$2:A2071,A2071))</f>
        <v/>
      </c>
      <c r="K2071" s="18" t="n">
        <f aca="false">IF(OR(A2071="",B2071=""),0,IF(COUNTIFS(A$2:A2071,A2071,B$2:B2071,B2071)=1,1,0))</f>
        <v>0</v>
      </c>
    </row>
    <row r="2072" customFormat="false" ht="15" hidden="false" customHeight="false" outlineLevel="0" collapsed="false">
      <c r="A2072" s="15"/>
      <c r="B2072" s="15"/>
      <c r="C2072" s="15"/>
      <c r="D2072" s="15"/>
      <c r="F2072" s="18" t="str">
        <f aca="false">IF(B2072="","",IFERROR(INDEX(Materials!$B$2:$B$301,MATCH(B2072,Materials!$A$2:$A$301,0)),""))</f>
        <v/>
      </c>
      <c r="G2072" s="18" t="str">
        <f aca="true">IF(AND(A2072="",B2072=""),"",IF(A2072="","Missing product",IF(B2072="","Missing material",IF(COUNTIF(ProductList,A2072)=0,"Product not in Products list",IF(COUNTIF(MaterialList,B2072)=0,"Material not in Materials list","OK")))))</f>
        <v/>
      </c>
      <c r="H2072" s="18" t="str">
        <f aca="false">IF(F2072="Active",A2072&amp;"|"&amp;COUNTIFS(A$2:A2072,A2072,F$2:F2072,"Active"),"")</f>
        <v/>
      </c>
      <c r="I2072" s="18" t="str">
        <f aca="false">IF(B2072="","",IF(SUMPRODUCT(MAX((A$1:A2071=A2072)*(B$1:B2071=B2072)*ROW(A$1:A2071)))=0,C2072&amp;"",IF(C2072="",INDEX(I$1:I2071,SUMPRODUCT(MAX((A$1:A2071=A2072)*(B$1:B2071=B2072)*ROW(A$1:A2071)))),IF(INDEX(I$1:I2071,SUMPRODUCT(MAX((A$1:A2071=A2072)*(B$1:B2071=B2072)*ROW(A$1:A2071))))="",C2072&amp;"",INDEX(I$1:I2071,SUMPRODUCT(MAX((A$1:A2071=A2072)*(B$1:B2071=B2072)*ROW(A$1:A2071))))&amp;"; "&amp;C2072))))</f>
        <v/>
      </c>
      <c r="J2072" s="18" t="str">
        <f aca="false">IF(A2072="","",A2072&amp;"|"&amp;COUNTIF(A$2:A2072,A2072))</f>
        <v/>
      </c>
      <c r="K2072" s="18" t="n">
        <f aca="false">IF(OR(A2072="",B2072=""),0,IF(COUNTIFS(A$2:A2072,A2072,B$2:B2072,B2072)=1,1,0))</f>
        <v>0</v>
      </c>
    </row>
    <row r="2073" customFormat="false" ht="15" hidden="false" customHeight="false" outlineLevel="0" collapsed="false">
      <c r="A2073" s="15"/>
      <c r="B2073" s="15"/>
      <c r="C2073" s="15"/>
      <c r="D2073" s="15"/>
      <c r="F2073" s="18" t="str">
        <f aca="false">IF(B2073="","",IFERROR(INDEX(Materials!$B$2:$B$301,MATCH(B2073,Materials!$A$2:$A$301,0)),""))</f>
        <v/>
      </c>
      <c r="G2073" s="18" t="str">
        <f aca="true">IF(AND(A2073="",B2073=""),"",IF(A2073="","Missing product",IF(B2073="","Missing material",IF(COUNTIF(ProductList,A2073)=0,"Product not in Products list",IF(COUNTIF(MaterialList,B2073)=0,"Material not in Materials list","OK")))))</f>
        <v/>
      </c>
      <c r="H2073" s="18" t="str">
        <f aca="false">IF(F2073="Active",A2073&amp;"|"&amp;COUNTIFS(A$2:A2073,A2073,F$2:F2073,"Active"),"")</f>
        <v/>
      </c>
      <c r="I2073" s="18" t="str">
        <f aca="false">IF(B2073="","",IF(SUMPRODUCT(MAX((A$1:A2072=A2073)*(B$1:B2072=B2073)*ROW(A$1:A2072)))=0,C2073&amp;"",IF(C2073="",INDEX(I$1:I2072,SUMPRODUCT(MAX((A$1:A2072=A2073)*(B$1:B2072=B2073)*ROW(A$1:A2072)))),IF(INDEX(I$1:I2072,SUMPRODUCT(MAX((A$1:A2072=A2073)*(B$1:B2072=B2073)*ROW(A$1:A2072))))="",C2073&amp;"",INDEX(I$1:I2072,SUMPRODUCT(MAX((A$1:A2072=A2073)*(B$1:B2072=B2073)*ROW(A$1:A2072))))&amp;"; "&amp;C2073))))</f>
        <v/>
      </c>
      <c r="J2073" s="18" t="str">
        <f aca="false">IF(A2073="","",A2073&amp;"|"&amp;COUNTIF(A$2:A2073,A2073))</f>
        <v/>
      </c>
      <c r="K2073" s="18" t="n">
        <f aca="false">IF(OR(A2073="",B2073=""),0,IF(COUNTIFS(A$2:A2073,A2073,B$2:B2073,B2073)=1,1,0))</f>
        <v>0</v>
      </c>
    </row>
    <row r="2074" customFormat="false" ht="15" hidden="false" customHeight="false" outlineLevel="0" collapsed="false">
      <c r="A2074" s="15"/>
      <c r="B2074" s="15"/>
      <c r="C2074" s="15"/>
      <c r="D2074" s="15"/>
      <c r="F2074" s="18" t="str">
        <f aca="false">IF(B2074="","",IFERROR(INDEX(Materials!$B$2:$B$301,MATCH(B2074,Materials!$A$2:$A$301,0)),""))</f>
        <v/>
      </c>
      <c r="G2074" s="18" t="str">
        <f aca="true">IF(AND(A2074="",B2074=""),"",IF(A2074="","Missing product",IF(B2074="","Missing material",IF(COUNTIF(ProductList,A2074)=0,"Product not in Products list",IF(COUNTIF(MaterialList,B2074)=0,"Material not in Materials list","OK")))))</f>
        <v/>
      </c>
      <c r="H2074" s="18" t="str">
        <f aca="false">IF(F2074="Active",A2074&amp;"|"&amp;COUNTIFS(A$2:A2074,A2074,F$2:F2074,"Active"),"")</f>
        <v/>
      </c>
      <c r="I2074" s="18" t="str">
        <f aca="false">IF(B2074="","",IF(SUMPRODUCT(MAX((A$1:A2073=A2074)*(B$1:B2073=B2074)*ROW(A$1:A2073)))=0,C2074&amp;"",IF(C2074="",INDEX(I$1:I2073,SUMPRODUCT(MAX((A$1:A2073=A2074)*(B$1:B2073=B2074)*ROW(A$1:A2073)))),IF(INDEX(I$1:I2073,SUMPRODUCT(MAX((A$1:A2073=A2074)*(B$1:B2073=B2074)*ROW(A$1:A2073))))="",C2074&amp;"",INDEX(I$1:I2073,SUMPRODUCT(MAX((A$1:A2073=A2074)*(B$1:B2073=B2074)*ROW(A$1:A2073))))&amp;"; "&amp;C2074))))</f>
        <v/>
      </c>
      <c r="J2074" s="18" t="str">
        <f aca="false">IF(A2074="","",A2074&amp;"|"&amp;COUNTIF(A$2:A2074,A2074))</f>
        <v/>
      </c>
      <c r="K2074" s="18" t="n">
        <f aca="false">IF(OR(A2074="",B2074=""),0,IF(COUNTIFS(A$2:A2074,A2074,B$2:B2074,B2074)=1,1,0))</f>
        <v>0</v>
      </c>
    </row>
    <row r="2075" customFormat="false" ht="15" hidden="false" customHeight="false" outlineLevel="0" collapsed="false">
      <c r="A2075" s="15"/>
      <c r="B2075" s="15"/>
      <c r="C2075" s="15"/>
      <c r="D2075" s="15"/>
      <c r="F2075" s="18" t="str">
        <f aca="false">IF(B2075="","",IFERROR(INDEX(Materials!$B$2:$B$301,MATCH(B2075,Materials!$A$2:$A$301,0)),""))</f>
        <v/>
      </c>
      <c r="G2075" s="18" t="str">
        <f aca="true">IF(AND(A2075="",B2075=""),"",IF(A2075="","Missing product",IF(B2075="","Missing material",IF(COUNTIF(ProductList,A2075)=0,"Product not in Products list",IF(COUNTIF(MaterialList,B2075)=0,"Material not in Materials list","OK")))))</f>
        <v/>
      </c>
      <c r="H2075" s="18" t="str">
        <f aca="false">IF(F2075="Active",A2075&amp;"|"&amp;COUNTIFS(A$2:A2075,A2075,F$2:F2075,"Active"),"")</f>
        <v/>
      </c>
      <c r="I2075" s="18" t="str">
        <f aca="false">IF(B2075="","",IF(SUMPRODUCT(MAX((A$1:A2074=A2075)*(B$1:B2074=B2075)*ROW(A$1:A2074)))=0,C2075&amp;"",IF(C2075="",INDEX(I$1:I2074,SUMPRODUCT(MAX((A$1:A2074=A2075)*(B$1:B2074=B2075)*ROW(A$1:A2074)))),IF(INDEX(I$1:I2074,SUMPRODUCT(MAX((A$1:A2074=A2075)*(B$1:B2074=B2075)*ROW(A$1:A2074))))="",C2075&amp;"",INDEX(I$1:I2074,SUMPRODUCT(MAX((A$1:A2074=A2075)*(B$1:B2074=B2075)*ROW(A$1:A2074))))&amp;"; "&amp;C2075))))</f>
        <v/>
      </c>
      <c r="J2075" s="18" t="str">
        <f aca="false">IF(A2075="","",A2075&amp;"|"&amp;COUNTIF(A$2:A2075,A2075))</f>
        <v/>
      </c>
      <c r="K2075" s="18" t="n">
        <f aca="false">IF(OR(A2075="",B2075=""),0,IF(COUNTIFS(A$2:A2075,A2075,B$2:B2075,B2075)=1,1,0))</f>
        <v>0</v>
      </c>
    </row>
    <row r="2076" customFormat="false" ht="15" hidden="false" customHeight="false" outlineLevel="0" collapsed="false">
      <c r="A2076" s="15"/>
      <c r="B2076" s="15"/>
      <c r="C2076" s="15"/>
      <c r="D2076" s="15"/>
      <c r="F2076" s="18" t="str">
        <f aca="false">IF(B2076="","",IFERROR(INDEX(Materials!$B$2:$B$301,MATCH(B2076,Materials!$A$2:$A$301,0)),""))</f>
        <v/>
      </c>
      <c r="G2076" s="18" t="str">
        <f aca="true">IF(AND(A2076="",B2076=""),"",IF(A2076="","Missing product",IF(B2076="","Missing material",IF(COUNTIF(ProductList,A2076)=0,"Product not in Products list",IF(COUNTIF(MaterialList,B2076)=0,"Material not in Materials list","OK")))))</f>
        <v/>
      </c>
      <c r="H2076" s="18" t="str">
        <f aca="false">IF(F2076="Active",A2076&amp;"|"&amp;COUNTIFS(A$2:A2076,A2076,F$2:F2076,"Active"),"")</f>
        <v/>
      </c>
      <c r="I2076" s="18" t="str">
        <f aca="false">IF(B2076="","",IF(SUMPRODUCT(MAX((A$1:A2075=A2076)*(B$1:B2075=B2076)*ROW(A$1:A2075)))=0,C2076&amp;"",IF(C2076="",INDEX(I$1:I2075,SUMPRODUCT(MAX((A$1:A2075=A2076)*(B$1:B2075=B2076)*ROW(A$1:A2075)))),IF(INDEX(I$1:I2075,SUMPRODUCT(MAX((A$1:A2075=A2076)*(B$1:B2075=B2076)*ROW(A$1:A2075))))="",C2076&amp;"",INDEX(I$1:I2075,SUMPRODUCT(MAX((A$1:A2075=A2076)*(B$1:B2075=B2076)*ROW(A$1:A2075))))&amp;"; "&amp;C2076))))</f>
        <v/>
      </c>
      <c r="J2076" s="18" t="str">
        <f aca="false">IF(A2076="","",A2076&amp;"|"&amp;COUNTIF(A$2:A2076,A2076))</f>
        <v/>
      </c>
      <c r="K2076" s="18" t="n">
        <f aca="false">IF(OR(A2076="",B2076=""),0,IF(COUNTIFS(A$2:A2076,A2076,B$2:B2076,B2076)=1,1,0))</f>
        <v>0</v>
      </c>
    </row>
    <row r="2077" customFormat="false" ht="15" hidden="false" customHeight="false" outlineLevel="0" collapsed="false">
      <c r="A2077" s="15"/>
      <c r="B2077" s="15"/>
      <c r="C2077" s="15"/>
      <c r="D2077" s="15"/>
      <c r="F2077" s="18" t="str">
        <f aca="false">IF(B2077="","",IFERROR(INDEX(Materials!$B$2:$B$301,MATCH(B2077,Materials!$A$2:$A$301,0)),""))</f>
        <v/>
      </c>
      <c r="G2077" s="18" t="str">
        <f aca="true">IF(AND(A2077="",B2077=""),"",IF(A2077="","Missing product",IF(B2077="","Missing material",IF(COUNTIF(ProductList,A2077)=0,"Product not in Products list",IF(COUNTIF(MaterialList,B2077)=0,"Material not in Materials list","OK")))))</f>
        <v/>
      </c>
      <c r="H2077" s="18" t="str">
        <f aca="false">IF(F2077="Active",A2077&amp;"|"&amp;COUNTIFS(A$2:A2077,A2077,F$2:F2077,"Active"),"")</f>
        <v/>
      </c>
      <c r="I2077" s="18" t="str">
        <f aca="false">IF(B2077="","",IF(SUMPRODUCT(MAX((A$1:A2076=A2077)*(B$1:B2076=B2077)*ROW(A$1:A2076)))=0,C2077&amp;"",IF(C2077="",INDEX(I$1:I2076,SUMPRODUCT(MAX((A$1:A2076=A2077)*(B$1:B2076=B2077)*ROW(A$1:A2076)))),IF(INDEX(I$1:I2076,SUMPRODUCT(MAX((A$1:A2076=A2077)*(B$1:B2076=B2077)*ROW(A$1:A2076))))="",C2077&amp;"",INDEX(I$1:I2076,SUMPRODUCT(MAX((A$1:A2076=A2077)*(B$1:B2076=B2077)*ROW(A$1:A2076))))&amp;"; "&amp;C2077))))</f>
        <v/>
      </c>
      <c r="J2077" s="18" t="str">
        <f aca="false">IF(A2077="","",A2077&amp;"|"&amp;COUNTIF(A$2:A2077,A2077))</f>
        <v/>
      </c>
      <c r="K2077" s="18" t="n">
        <f aca="false">IF(OR(A2077="",B2077=""),0,IF(COUNTIFS(A$2:A2077,A2077,B$2:B2077,B2077)=1,1,0))</f>
        <v>0</v>
      </c>
    </row>
    <row r="2078" customFormat="false" ht="15" hidden="false" customHeight="false" outlineLevel="0" collapsed="false">
      <c r="A2078" s="15"/>
      <c r="B2078" s="15"/>
      <c r="C2078" s="15"/>
      <c r="D2078" s="15"/>
      <c r="F2078" s="18" t="str">
        <f aca="false">IF(B2078="","",IFERROR(INDEX(Materials!$B$2:$B$301,MATCH(B2078,Materials!$A$2:$A$301,0)),""))</f>
        <v/>
      </c>
      <c r="G2078" s="18" t="str">
        <f aca="true">IF(AND(A2078="",B2078=""),"",IF(A2078="","Missing product",IF(B2078="","Missing material",IF(COUNTIF(ProductList,A2078)=0,"Product not in Products list",IF(COUNTIF(MaterialList,B2078)=0,"Material not in Materials list","OK")))))</f>
        <v/>
      </c>
      <c r="H2078" s="18" t="str">
        <f aca="false">IF(F2078="Active",A2078&amp;"|"&amp;COUNTIFS(A$2:A2078,A2078,F$2:F2078,"Active"),"")</f>
        <v/>
      </c>
      <c r="I2078" s="18" t="str">
        <f aca="false">IF(B2078="","",IF(SUMPRODUCT(MAX((A$1:A2077=A2078)*(B$1:B2077=B2078)*ROW(A$1:A2077)))=0,C2078&amp;"",IF(C2078="",INDEX(I$1:I2077,SUMPRODUCT(MAX((A$1:A2077=A2078)*(B$1:B2077=B2078)*ROW(A$1:A2077)))),IF(INDEX(I$1:I2077,SUMPRODUCT(MAX((A$1:A2077=A2078)*(B$1:B2077=B2078)*ROW(A$1:A2077))))="",C2078&amp;"",INDEX(I$1:I2077,SUMPRODUCT(MAX((A$1:A2077=A2078)*(B$1:B2077=B2078)*ROW(A$1:A2077))))&amp;"; "&amp;C2078))))</f>
        <v/>
      </c>
      <c r="J2078" s="18" t="str">
        <f aca="false">IF(A2078="","",A2078&amp;"|"&amp;COUNTIF(A$2:A2078,A2078))</f>
        <v/>
      </c>
      <c r="K2078" s="18" t="n">
        <f aca="false">IF(OR(A2078="",B2078=""),0,IF(COUNTIFS(A$2:A2078,A2078,B$2:B2078,B2078)=1,1,0))</f>
        <v>0</v>
      </c>
    </row>
    <row r="2079" customFormat="false" ht="15" hidden="false" customHeight="false" outlineLevel="0" collapsed="false">
      <c r="A2079" s="15"/>
      <c r="B2079" s="15"/>
      <c r="C2079" s="15"/>
      <c r="D2079" s="15"/>
      <c r="F2079" s="18" t="str">
        <f aca="false">IF(B2079="","",IFERROR(INDEX(Materials!$B$2:$B$301,MATCH(B2079,Materials!$A$2:$A$301,0)),""))</f>
        <v/>
      </c>
      <c r="G2079" s="18" t="str">
        <f aca="true">IF(AND(A2079="",B2079=""),"",IF(A2079="","Missing product",IF(B2079="","Missing material",IF(COUNTIF(ProductList,A2079)=0,"Product not in Products list",IF(COUNTIF(MaterialList,B2079)=0,"Material not in Materials list","OK")))))</f>
        <v/>
      </c>
      <c r="H2079" s="18" t="str">
        <f aca="false">IF(F2079="Active",A2079&amp;"|"&amp;COUNTIFS(A$2:A2079,A2079,F$2:F2079,"Active"),"")</f>
        <v/>
      </c>
      <c r="I2079" s="18" t="str">
        <f aca="false">IF(B2079="","",IF(SUMPRODUCT(MAX((A$1:A2078=A2079)*(B$1:B2078=B2079)*ROW(A$1:A2078)))=0,C2079&amp;"",IF(C2079="",INDEX(I$1:I2078,SUMPRODUCT(MAX((A$1:A2078=A2079)*(B$1:B2078=B2079)*ROW(A$1:A2078)))),IF(INDEX(I$1:I2078,SUMPRODUCT(MAX((A$1:A2078=A2079)*(B$1:B2078=B2079)*ROW(A$1:A2078))))="",C2079&amp;"",INDEX(I$1:I2078,SUMPRODUCT(MAX((A$1:A2078=A2079)*(B$1:B2078=B2079)*ROW(A$1:A2078))))&amp;"; "&amp;C2079))))</f>
        <v/>
      </c>
      <c r="J2079" s="18" t="str">
        <f aca="false">IF(A2079="","",A2079&amp;"|"&amp;COUNTIF(A$2:A2079,A2079))</f>
        <v/>
      </c>
      <c r="K2079" s="18" t="n">
        <f aca="false">IF(OR(A2079="",B2079=""),0,IF(COUNTIFS(A$2:A2079,A2079,B$2:B2079,B2079)=1,1,0))</f>
        <v>0</v>
      </c>
    </row>
    <row r="2080" customFormat="false" ht="15" hidden="false" customHeight="false" outlineLevel="0" collapsed="false">
      <c r="A2080" s="15"/>
      <c r="B2080" s="15"/>
      <c r="C2080" s="15"/>
      <c r="D2080" s="15"/>
      <c r="F2080" s="18" t="str">
        <f aca="false">IF(B2080="","",IFERROR(INDEX(Materials!$B$2:$B$301,MATCH(B2080,Materials!$A$2:$A$301,0)),""))</f>
        <v/>
      </c>
      <c r="G2080" s="18" t="str">
        <f aca="true">IF(AND(A2080="",B2080=""),"",IF(A2080="","Missing product",IF(B2080="","Missing material",IF(COUNTIF(ProductList,A2080)=0,"Product not in Products list",IF(COUNTIF(MaterialList,B2080)=0,"Material not in Materials list","OK")))))</f>
        <v/>
      </c>
      <c r="H2080" s="18" t="str">
        <f aca="false">IF(F2080="Active",A2080&amp;"|"&amp;COUNTIFS(A$2:A2080,A2080,F$2:F2080,"Active"),"")</f>
        <v/>
      </c>
      <c r="I2080" s="18" t="str">
        <f aca="false">IF(B2080="","",IF(SUMPRODUCT(MAX((A$1:A2079=A2080)*(B$1:B2079=B2080)*ROW(A$1:A2079)))=0,C2080&amp;"",IF(C2080="",INDEX(I$1:I2079,SUMPRODUCT(MAX((A$1:A2079=A2080)*(B$1:B2079=B2080)*ROW(A$1:A2079)))),IF(INDEX(I$1:I2079,SUMPRODUCT(MAX((A$1:A2079=A2080)*(B$1:B2079=B2080)*ROW(A$1:A2079))))="",C2080&amp;"",INDEX(I$1:I2079,SUMPRODUCT(MAX((A$1:A2079=A2080)*(B$1:B2079=B2080)*ROW(A$1:A2079))))&amp;"; "&amp;C2080))))</f>
        <v/>
      </c>
      <c r="J2080" s="18" t="str">
        <f aca="false">IF(A2080="","",A2080&amp;"|"&amp;COUNTIF(A$2:A2080,A2080))</f>
        <v/>
      </c>
      <c r="K2080" s="18" t="n">
        <f aca="false">IF(OR(A2080="",B2080=""),0,IF(COUNTIFS(A$2:A2080,A2080,B$2:B2080,B2080)=1,1,0))</f>
        <v>0</v>
      </c>
    </row>
    <row r="2081" customFormat="false" ht="15" hidden="false" customHeight="false" outlineLevel="0" collapsed="false">
      <c r="A2081" s="15"/>
      <c r="B2081" s="15"/>
      <c r="C2081" s="15"/>
      <c r="D2081" s="15"/>
      <c r="F2081" s="18" t="str">
        <f aca="false">IF(B2081="","",IFERROR(INDEX(Materials!$B$2:$B$301,MATCH(B2081,Materials!$A$2:$A$301,0)),""))</f>
        <v/>
      </c>
      <c r="G2081" s="18" t="str">
        <f aca="true">IF(AND(A2081="",B2081=""),"",IF(A2081="","Missing product",IF(B2081="","Missing material",IF(COUNTIF(ProductList,A2081)=0,"Product not in Products list",IF(COUNTIF(MaterialList,B2081)=0,"Material not in Materials list","OK")))))</f>
        <v/>
      </c>
      <c r="H2081" s="18" t="str">
        <f aca="false">IF(F2081="Active",A2081&amp;"|"&amp;COUNTIFS(A$2:A2081,A2081,F$2:F2081,"Active"),"")</f>
        <v/>
      </c>
      <c r="I2081" s="18" t="str">
        <f aca="false">IF(B2081="","",IF(SUMPRODUCT(MAX((A$1:A2080=A2081)*(B$1:B2080=B2081)*ROW(A$1:A2080)))=0,C2081&amp;"",IF(C2081="",INDEX(I$1:I2080,SUMPRODUCT(MAX((A$1:A2080=A2081)*(B$1:B2080=B2081)*ROW(A$1:A2080)))),IF(INDEX(I$1:I2080,SUMPRODUCT(MAX((A$1:A2080=A2081)*(B$1:B2080=B2081)*ROW(A$1:A2080))))="",C2081&amp;"",INDEX(I$1:I2080,SUMPRODUCT(MAX((A$1:A2080=A2081)*(B$1:B2080=B2081)*ROW(A$1:A2080))))&amp;"; "&amp;C2081))))</f>
        <v/>
      </c>
      <c r="J2081" s="18" t="str">
        <f aca="false">IF(A2081="","",A2081&amp;"|"&amp;COUNTIF(A$2:A2081,A2081))</f>
        <v/>
      </c>
      <c r="K2081" s="18" t="n">
        <f aca="false">IF(OR(A2081="",B2081=""),0,IF(COUNTIFS(A$2:A2081,A2081,B$2:B2081,B2081)=1,1,0))</f>
        <v>0</v>
      </c>
    </row>
    <row r="2082" customFormat="false" ht="15" hidden="false" customHeight="false" outlineLevel="0" collapsed="false">
      <c r="A2082" s="15"/>
      <c r="B2082" s="15"/>
      <c r="C2082" s="15"/>
      <c r="D2082" s="15"/>
      <c r="F2082" s="18" t="str">
        <f aca="false">IF(B2082="","",IFERROR(INDEX(Materials!$B$2:$B$301,MATCH(B2082,Materials!$A$2:$A$301,0)),""))</f>
        <v/>
      </c>
      <c r="G2082" s="18" t="str">
        <f aca="true">IF(AND(A2082="",B2082=""),"",IF(A2082="","Missing product",IF(B2082="","Missing material",IF(COUNTIF(ProductList,A2082)=0,"Product not in Products list",IF(COUNTIF(MaterialList,B2082)=0,"Material not in Materials list","OK")))))</f>
        <v/>
      </c>
      <c r="H2082" s="18" t="str">
        <f aca="false">IF(F2082="Active",A2082&amp;"|"&amp;COUNTIFS(A$2:A2082,A2082,F$2:F2082,"Active"),"")</f>
        <v/>
      </c>
      <c r="I2082" s="18" t="str">
        <f aca="false">IF(B2082="","",IF(SUMPRODUCT(MAX((A$1:A2081=A2082)*(B$1:B2081=B2082)*ROW(A$1:A2081)))=0,C2082&amp;"",IF(C2082="",INDEX(I$1:I2081,SUMPRODUCT(MAX((A$1:A2081=A2082)*(B$1:B2081=B2082)*ROW(A$1:A2081)))),IF(INDEX(I$1:I2081,SUMPRODUCT(MAX((A$1:A2081=A2082)*(B$1:B2081=B2082)*ROW(A$1:A2081))))="",C2082&amp;"",INDEX(I$1:I2081,SUMPRODUCT(MAX((A$1:A2081=A2082)*(B$1:B2081=B2082)*ROW(A$1:A2081))))&amp;"; "&amp;C2082))))</f>
        <v/>
      </c>
      <c r="J2082" s="18" t="str">
        <f aca="false">IF(A2082="","",A2082&amp;"|"&amp;COUNTIF(A$2:A2082,A2082))</f>
        <v/>
      </c>
      <c r="K2082" s="18" t="n">
        <f aca="false">IF(OR(A2082="",B2082=""),0,IF(COUNTIFS(A$2:A2082,A2082,B$2:B2082,B2082)=1,1,0))</f>
        <v>0</v>
      </c>
    </row>
    <row r="2083" customFormat="false" ht="15" hidden="false" customHeight="false" outlineLevel="0" collapsed="false">
      <c r="A2083" s="15"/>
      <c r="B2083" s="15"/>
      <c r="C2083" s="15"/>
      <c r="D2083" s="15"/>
      <c r="F2083" s="18" t="str">
        <f aca="false">IF(B2083="","",IFERROR(INDEX(Materials!$B$2:$B$301,MATCH(B2083,Materials!$A$2:$A$301,0)),""))</f>
        <v/>
      </c>
      <c r="G2083" s="18" t="str">
        <f aca="true">IF(AND(A2083="",B2083=""),"",IF(A2083="","Missing product",IF(B2083="","Missing material",IF(COUNTIF(ProductList,A2083)=0,"Product not in Products list",IF(COUNTIF(MaterialList,B2083)=0,"Material not in Materials list","OK")))))</f>
        <v/>
      </c>
      <c r="H2083" s="18" t="str">
        <f aca="false">IF(F2083="Active",A2083&amp;"|"&amp;COUNTIFS(A$2:A2083,A2083,F$2:F2083,"Active"),"")</f>
        <v/>
      </c>
      <c r="I2083" s="18" t="str">
        <f aca="false">IF(B2083="","",IF(SUMPRODUCT(MAX((A$1:A2082=A2083)*(B$1:B2082=B2083)*ROW(A$1:A2082)))=0,C2083&amp;"",IF(C2083="",INDEX(I$1:I2082,SUMPRODUCT(MAX((A$1:A2082=A2083)*(B$1:B2082=B2083)*ROW(A$1:A2082)))),IF(INDEX(I$1:I2082,SUMPRODUCT(MAX((A$1:A2082=A2083)*(B$1:B2082=B2083)*ROW(A$1:A2082))))="",C2083&amp;"",INDEX(I$1:I2082,SUMPRODUCT(MAX((A$1:A2082=A2083)*(B$1:B2082=B2083)*ROW(A$1:A2082))))&amp;"; "&amp;C2083))))</f>
        <v/>
      </c>
      <c r="J2083" s="18" t="str">
        <f aca="false">IF(A2083="","",A2083&amp;"|"&amp;COUNTIF(A$2:A2083,A2083))</f>
        <v/>
      </c>
      <c r="K2083" s="18" t="n">
        <f aca="false">IF(OR(A2083="",B2083=""),0,IF(COUNTIFS(A$2:A2083,A2083,B$2:B2083,B2083)=1,1,0))</f>
        <v>0</v>
      </c>
    </row>
    <row r="2084" customFormat="false" ht="15" hidden="false" customHeight="false" outlineLevel="0" collapsed="false">
      <c r="A2084" s="15"/>
      <c r="B2084" s="15"/>
      <c r="C2084" s="15"/>
      <c r="D2084" s="15"/>
      <c r="F2084" s="18" t="str">
        <f aca="false">IF(B2084="","",IFERROR(INDEX(Materials!$B$2:$B$301,MATCH(B2084,Materials!$A$2:$A$301,0)),""))</f>
        <v/>
      </c>
      <c r="G2084" s="18" t="str">
        <f aca="true">IF(AND(A2084="",B2084=""),"",IF(A2084="","Missing product",IF(B2084="","Missing material",IF(COUNTIF(ProductList,A2084)=0,"Product not in Products list",IF(COUNTIF(MaterialList,B2084)=0,"Material not in Materials list","OK")))))</f>
        <v/>
      </c>
      <c r="H2084" s="18" t="str">
        <f aca="false">IF(F2084="Active",A2084&amp;"|"&amp;COUNTIFS(A$2:A2084,A2084,F$2:F2084,"Active"),"")</f>
        <v/>
      </c>
      <c r="I2084" s="18" t="str">
        <f aca="false">IF(B2084="","",IF(SUMPRODUCT(MAX((A$1:A2083=A2084)*(B$1:B2083=B2084)*ROW(A$1:A2083)))=0,C2084&amp;"",IF(C2084="",INDEX(I$1:I2083,SUMPRODUCT(MAX((A$1:A2083=A2084)*(B$1:B2083=B2084)*ROW(A$1:A2083)))),IF(INDEX(I$1:I2083,SUMPRODUCT(MAX((A$1:A2083=A2084)*(B$1:B2083=B2084)*ROW(A$1:A2083))))="",C2084&amp;"",INDEX(I$1:I2083,SUMPRODUCT(MAX((A$1:A2083=A2084)*(B$1:B2083=B2084)*ROW(A$1:A2083))))&amp;"; "&amp;C2084))))</f>
        <v/>
      </c>
      <c r="J2084" s="18" t="str">
        <f aca="false">IF(A2084="","",A2084&amp;"|"&amp;COUNTIF(A$2:A2084,A2084))</f>
        <v/>
      </c>
      <c r="K2084" s="18" t="n">
        <f aca="false">IF(OR(A2084="",B2084=""),0,IF(COUNTIFS(A$2:A2084,A2084,B$2:B2084,B2084)=1,1,0))</f>
        <v>0</v>
      </c>
    </row>
    <row r="2085" customFormat="false" ht="15" hidden="false" customHeight="false" outlineLevel="0" collapsed="false">
      <c r="A2085" s="15"/>
      <c r="B2085" s="15"/>
      <c r="C2085" s="15"/>
      <c r="D2085" s="15"/>
      <c r="F2085" s="18" t="str">
        <f aca="false">IF(B2085="","",IFERROR(INDEX(Materials!$B$2:$B$301,MATCH(B2085,Materials!$A$2:$A$301,0)),""))</f>
        <v/>
      </c>
      <c r="G2085" s="18" t="str">
        <f aca="true">IF(AND(A2085="",B2085=""),"",IF(A2085="","Missing product",IF(B2085="","Missing material",IF(COUNTIF(ProductList,A2085)=0,"Product not in Products list",IF(COUNTIF(MaterialList,B2085)=0,"Material not in Materials list","OK")))))</f>
        <v/>
      </c>
      <c r="H2085" s="18" t="str">
        <f aca="false">IF(F2085="Active",A2085&amp;"|"&amp;COUNTIFS(A$2:A2085,A2085,F$2:F2085,"Active"),"")</f>
        <v/>
      </c>
      <c r="I2085" s="18" t="str">
        <f aca="false">IF(B2085="","",IF(SUMPRODUCT(MAX((A$1:A2084=A2085)*(B$1:B2084=B2085)*ROW(A$1:A2084)))=0,C2085&amp;"",IF(C2085="",INDEX(I$1:I2084,SUMPRODUCT(MAX((A$1:A2084=A2085)*(B$1:B2084=B2085)*ROW(A$1:A2084)))),IF(INDEX(I$1:I2084,SUMPRODUCT(MAX((A$1:A2084=A2085)*(B$1:B2084=B2085)*ROW(A$1:A2084))))="",C2085&amp;"",INDEX(I$1:I2084,SUMPRODUCT(MAX((A$1:A2084=A2085)*(B$1:B2084=B2085)*ROW(A$1:A2084))))&amp;"; "&amp;C2085))))</f>
        <v/>
      </c>
      <c r="J2085" s="18" t="str">
        <f aca="false">IF(A2085="","",A2085&amp;"|"&amp;COUNTIF(A$2:A2085,A2085))</f>
        <v/>
      </c>
      <c r="K2085" s="18" t="n">
        <f aca="false">IF(OR(A2085="",B2085=""),0,IF(COUNTIFS(A$2:A2085,A2085,B$2:B2085,B2085)=1,1,0))</f>
        <v>0</v>
      </c>
    </row>
    <row r="2086" customFormat="false" ht="15" hidden="false" customHeight="false" outlineLevel="0" collapsed="false">
      <c r="A2086" s="15"/>
      <c r="B2086" s="15"/>
      <c r="C2086" s="15"/>
      <c r="D2086" s="15"/>
      <c r="F2086" s="18" t="str">
        <f aca="false">IF(B2086="","",IFERROR(INDEX(Materials!$B$2:$B$301,MATCH(B2086,Materials!$A$2:$A$301,0)),""))</f>
        <v/>
      </c>
      <c r="G2086" s="18" t="str">
        <f aca="true">IF(AND(A2086="",B2086=""),"",IF(A2086="","Missing product",IF(B2086="","Missing material",IF(COUNTIF(ProductList,A2086)=0,"Product not in Products list",IF(COUNTIF(MaterialList,B2086)=0,"Material not in Materials list","OK")))))</f>
        <v/>
      </c>
      <c r="H2086" s="18" t="str">
        <f aca="false">IF(F2086="Active",A2086&amp;"|"&amp;COUNTIFS(A$2:A2086,A2086,F$2:F2086,"Active"),"")</f>
        <v/>
      </c>
      <c r="I2086" s="18" t="str">
        <f aca="false">IF(B2086="","",IF(SUMPRODUCT(MAX((A$1:A2085=A2086)*(B$1:B2085=B2086)*ROW(A$1:A2085)))=0,C2086&amp;"",IF(C2086="",INDEX(I$1:I2085,SUMPRODUCT(MAX((A$1:A2085=A2086)*(B$1:B2085=B2086)*ROW(A$1:A2085)))),IF(INDEX(I$1:I2085,SUMPRODUCT(MAX((A$1:A2085=A2086)*(B$1:B2085=B2086)*ROW(A$1:A2085))))="",C2086&amp;"",INDEX(I$1:I2085,SUMPRODUCT(MAX((A$1:A2085=A2086)*(B$1:B2085=B2086)*ROW(A$1:A2085))))&amp;"; "&amp;C2086))))</f>
        <v/>
      </c>
      <c r="J2086" s="18" t="str">
        <f aca="false">IF(A2086="","",A2086&amp;"|"&amp;COUNTIF(A$2:A2086,A2086))</f>
        <v/>
      </c>
      <c r="K2086" s="18" t="n">
        <f aca="false">IF(OR(A2086="",B2086=""),0,IF(COUNTIFS(A$2:A2086,A2086,B$2:B2086,B2086)=1,1,0))</f>
        <v>0</v>
      </c>
    </row>
    <row r="2087" customFormat="false" ht="15" hidden="false" customHeight="false" outlineLevel="0" collapsed="false">
      <c r="A2087" s="15"/>
      <c r="B2087" s="15"/>
      <c r="C2087" s="15"/>
      <c r="D2087" s="15"/>
      <c r="F2087" s="18" t="str">
        <f aca="false">IF(B2087="","",IFERROR(INDEX(Materials!$B$2:$B$301,MATCH(B2087,Materials!$A$2:$A$301,0)),""))</f>
        <v/>
      </c>
      <c r="G2087" s="18" t="str">
        <f aca="true">IF(AND(A2087="",B2087=""),"",IF(A2087="","Missing product",IF(B2087="","Missing material",IF(COUNTIF(ProductList,A2087)=0,"Product not in Products list",IF(COUNTIF(MaterialList,B2087)=0,"Material not in Materials list","OK")))))</f>
        <v/>
      </c>
      <c r="H2087" s="18" t="str">
        <f aca="false">IF(F2087="Active",A2087&amp;"|"&amp;COUNTIFS(A$2:A2087,A2087,F$2:F2087,"Active"),"")</f>
        <v/>
      </c>
      <c r="I2087" s="18" t="str">
        <f aca="false">IF(B2087="","",IF(SUMPRODUCT(MAX((A$1:A2086=A2087)*(B$1:B2086=B2087)*ROW(A$1:A2086)))=0,C2087&amp;"",IF(C2087="",INDEX(I$1:I2086,SUMPRODUCT(MAX((A$1:A2086=A2087)*(B$1:B2086=B2087)*ROW(A$1:A2086)))),IF(INDEX(I$1:I2086,SUMPRODUCT(MAX((A$1:A2086=A2087)*(B$1:B2086=B2087)*ROW(A$1:A2086))))="",C2087&amp;"",INDEX(I$1:I2086,SUMPRODUCT(MAX((A$1:A2086=A2087)*(B$1:B2086=B2087)*ROW(A$1:A2086))))&amp;"; "&amp;C2087))))</f>
        <v/>
      </c>
      <c r="J2087" s="18" t="str">
        <f aca="false">IF(A2087="","",A2087&amp;"|"&amp;COUNTIF(A$2:A2087,A2087))</f>
        <v/>
      </c>
      <c r="K2087" s="18" t="n">
        <f aca="false">IF(OR(A2087="",B2087=""),0,IF(COUNTIFS(A$2:A2087,A2087,B$2:B2087,B2087)=1,1,0))</f>
        <v>0</v>
      </c>
    </row>
    <row r="2088" customFormat="false" ht="15" hidden="false" customHeight="false" outlineLevel="0" collapsed="false">
      <c r="A2088" s="15"/>
      <c r="B2088" s="15"/>
      <c r="C2088" s="15"/>
      <c r="D2088" s="15"/>
      <c r="F2088" s="18" t="str">
        <f aca="false">IF(B2088="","",IFERROR(INDEX(Materials!$B$2:$B$301,MATCH(B2088,Materials!$A$2:$A$301,0)),""))</f>
        <v/>
      </c>
      <c r="G2088" s="18" t="str">
        <f aca="true">IF(AND(A2088="",B2088=""),"",IF(A2088="","Missing product",IF(B2088="","Missing material",IF(COUNTIF(ProductList,A2088)=0,"Product not in Products list",IF(COUNTIF(MaterialList,B2088)=0,"Material not in Materials list","OK")))))</f>
        <v/>
      </c>
      <c r="H2088" s="18" t="str">
        <f aca="false">IF(F2088="Active",A2088&amp;"|"&amp;COUNTIFS(A$2:A2088,A2088,F$2:F2088,"Active"),"")</f>
        <v/>
      </c>
      <c r="I2088" s="18" t="str">
        <f aca="false">IF(B2088="","",IF(SUMPRODUCT(MAX((A$1:A2087=A2088)*(B$1:B2087=B2088)*ROW(A$1:A2087)))=0,C2088&amp;"",IF(C2088="",INDEX(I$1:I2087,SUMPRODUCT(MAX((A$1:A2087=A2088)*(B$1:B2087=B2088)*ROW(A$1:A2087)))),IF(INDEX(I$1:I2087,SUMPRODUCT(MAX((A$1:A2087=A2088)*(B$1:B2087=B2088)*ROW(A$1:A2087))))="",C2088&amp;"",INDEX(I$1:I2087,SUMPRODUCT(MAX((A$1:A2087=A2088)*(B$1:B2087=B2088)*ROW(A$1:A2087))))&amp;"; "&amp;C2088))))</f>
        <v/>
      </c>
      <c r="J2088" s="18" t="str">
        <f aca="false">IF(A2088="","",A2088&amp;"|"&amp;COUNTIF(A$2:A2088,A2088))</f>
        <v/>
      </c>
      <c r="K2088" s="18" t="n">
        <f aca="false">IF(OR(A2088="",B2088=""),0,IF(COUNTIFS(A$2:A2088,A2088,B$2:B2088,B2088)=1,1,0))</f>
        <v>0</v>
      </c>
    </row>
    <row r="2089" customFormat="false" ht="15" hidden="false" customHeight="false" outlineLevel="0" collapsed="false">
      <c r="A2089" s="15"/>
      <c r="B2089" s="15"/>
      <c r="C2089" s="15"/>
      <c r="D2089" s="15"/>
      <c r="F2089" s="18" t="str">
        <f aca="false">IF(B2089="","",IFERROR(INDEX(Materials!$B$2:$B$301,MATCH(B2089,Materials!$A$2:$A$301,0)),""))</f>
        <v/>
      </c>
      <c r="G2089" s="18" t="str">
        <f aca="true">IF(AND(A2089="",B2089=""),"",IF(A2089="","Missing product",IF(B2089="","Missing material",IF(COUNTIF(ProductList,A2089)=0,"Product not in Products list",IF(COUNTIF(MaterialList,B2089)=0,"Material not in Materials list","OK")))))</f>
        <v/>
      </c>
      <c r="H2089" s="18" t="str">
        <f aca="false">IF(F2089="Active",A2089&amp;"|"&amp;COUNTIFS(A$2:A2089,A2089,F$2:F2089,"Active"),"")</f>
        <v/>
      </c>
      <c r="I2089" s="18" t="str">
        <f aca="false">IF(B2089="","",IF(SUMPRODUCT(MAX((A$1:A2088=A2089)*(B$1:B2088=B2089)*ROW(A$1:A2088)))=0,C2089&amp;"",IF(C2089="",INDEX(I$1:I2088,SUMPRODUCT(MAX((A$1:A2088=A2089)*(B$1:B2088=B2089)*ROW(A$1:A2088)))),IF(INDEX(I$1:I2088,SUMPRODUCT(MAX((A$1:A2088=A2089)*(B$1:B2088=B2089)*ROW(A$1:A2088))))="",C2089&amp;"",INDEX(I$1:I2088,SUMPRODUCT(MAX((A$1:A2088=A2089)*(B$1:B2088=B2089)*ROW(A$1:A2088))))&amp;"; "&amp;C2089))))</f>
        <v/>
      </c>
      <c r="J2089" s="18" t="str">
        <f aca="false">IF(A2089="","",A2089&amp;"|"&amp;COUNTIF(A$2:A2089,A2089))</f>
        <v/>
      </c>
      <c r="K2089" s="18" t="n">
        <f aca="false">IF(OR(A2089="",B2089=""),0,IF(COUNTIFS(A$2:A2089,A2089,B$2:B2089,B2089)=1,1,0))</f>
        <v>0</v>
      </c>
    </row>
    <row r="2090" customFormat="false" ht="15" hidden="false" customHeight="false" outlineLevel="0" collapsed="false">
      <c r="A2090" s="15"/>
      <c r="B2090" s="15"/>
      <c r="C2090" s="15"/>
      <c r="D2090" s="15"/>
      <c r="F2090" s="18" t="str">
        <f aca="false">IF(B2090="","",IFERROR(INDEX(Materials!$B$2:$B$301,MATCH(B2090,Materials!$A$2:$A$301,0)),""))</f>
        <v/>
      </c>
      <c r="G2090" s="18" t="str">
        <f aca="true">IF(AND(A2090="",B2090=""),"",IF(A2090="","Missing product",IF(B2090="","Missing material",IF(COUNTIF(ProductList,A2090)=0,"Product not in Products list",IF(COUNTIF(MaterialList,B2090)=0,"Material not in Materials list","OK")))))</f>
        <v/>
      </c>
      <c r="H2090" s="18" t="str">
        <f aca="false">IF(F2090="Active",A2090&amp;"|"&amp;COUNTIFS(A$2:A2090,A2090,F$2:F2090,"Active"),"")</f>
        <v/>
      </c>
      <c r="I2090" s="18" t="str">
        <f aca="false">IF(B2090="","",IF(SUMPRODUCT(MAX((A$1:A2089=A2090)*(B$1:B2089=B2090)*ROW(A$1:A2089)))=0,C2090&amp;"",IF(C2090="",INDEX(I$1:I2089,SUMPRODUCT(MAX((A$1:A2089=A2090)*(B$1:B2089=B2090)*ROW(A$1:A2089)))),IF(INDEX(I$1:I2089,SUMPRODUCT(MAX((A$1:A2089=A2090)*(B$1:B2089=B2090)*ROW(A$1:A2089))))="",C2090&amp;"",INDEX(I$1:I2089,SUMPRODUCT(MAX((A$1:A2089=A2090)*(B$1:B2089=B2090)*ROW(A$1:A2089))))&amp;"; "&amp;C2090))))</f>
        <v/>
      </c>
      <c r="J2090" s="18" t="str">
        <f aca="false">IF(A2090="","",A2090&amp;"|"&amp;COUNTIF(A$2:A2090,A2090))</f>
        <v/>
      </c>
      <c r="K2090" s="18" t="n">
        <f aca="false">IF(OR(A2090="",B2090=""),0,IF(COUNTIFS(A$2:A2090,A2090,B$2:B2090,B2090)=1,1,0))</f>
        <v>0</v>
      </c>
    </row>
    <row r="2091" customFormat="false" ht="15" hidden="false" customHeight="false" outlineLevel="0" collapsed="false">
      <c r="A2091" s="15"/>
      <c r="B2091" s="15"/>
      <c r="C2091" s="15"/>
      <c r="D2091" s="15"/>
      <c r="F2091" s="18" t="str">
        <f aca="false">IF(B2091="","",IFERROR(INDEX(Materials!$B$2:$B$301,MATCH(B2091,Materials!$A$2:$A$301,0)),""))</f>
        <v/>
      </c>
      <c r="G2091" s="18" t="str">
        <f aca="true">IF(AND(A2091="",B2091=""),"",IF(A2091="","Missing product",IF(B2091="","Missing material",IF(COUNTIF(ProductList,A2091)=0,"Product not in Products list",IF(COUNTIF(MaterialList,B2091)=0,"Material not in Materials list","OK")))))</f>
        <v/>
      </c>
      <c r="H2091" s="18" t="str">
        <f aca="false">IF(F2091="Active",A2091&amp;"|"&amp;COUNTIFS(A$2:A2091,A2091,F$2:F2091,"Active"),"")</f>
        <v/>
      </c>
      <c r="I2091" s="18" t="str">
        <f aca="false">IF(B2091="","",IF(SUMPRODUCT(MAX((A$1:A2090=A2091)*(B$1:B2090=B2091)*ROW(A$1:A2090)))=0,C2091&amp;"",IF(C2091="",INDEX(I$1:I2090,SUMPRODUCT(MAX((A$1:A2090=A2091)*(B$1:B2090=B2091)*ROW(A$1:A2090)))),IF(INDEX(I$1:I2090,SUMPRODUCT(MAX((A$1:A2090=A2091)*(B$1:B2090=B2091)*ROW(A$1:A2090))))="",C2091&amp;"",INDEX(I$1:I2090,SUMPRODUCT(MAX((A$1:A2090=A2091)*(B$1:B2090=B2091)*ROW(A$1:A2090))))&amp;"; "&amp;C2091))))</f>
        <v/>
      </c>
      <c r="J2091" s="18" t="str">
        <f aca="false">IF(A2091="","",A2091&amp;"|"&amp;COUNTIF(A$2:A2091,A2091))</f>
        <v/>
      </c>
      <c r="K2091" s="18" t="n">
        <f aca="false">IF(OR(A2091="",B2091=""),0,IF(COUNTIFS(A$2:A2091,A2091,B$2:B2091,B2091)=1,1,0))</f>
        <v>0</v>
      </c>
    </row>
    <row r="2092" customFormat="false" ht="15" hidden="false" customHeight="false" outlineLevel="0" collapsed="false">
      <c r="A2092" s="15"/>
      <c r="B2092" s="15"/>
      <c r="C2092" s="15"/>
      <c r="D2092" s="15"/>
      <c r="F2092" s="18" t="str">
        <f aca="false">IF(B2092="","",IFERROR(INDEX(Materials!$B$2:$B$301,MATCH(B2092,Materials!$A$2:$A$301,0)),""))</f>
        <v/>
      </c>
      <c r="G2092" s="18" t="str">
        <f aca="true">IF(AND(A2092="",B2092=""),"",IF(A2092="","Missing product",IF(B2092="","Missing material",IF(COUNTIF(ProductList,A2092)=0,"Product not in Products list",IF(COUNTIF(MaterialList,B2092)=0,"Material not in Materials list","OK")))))</f>
        <v/>
      </c>
      <c r="H2092" s="18" t="str">
        <f aca="false">IF(F2092="Active",A2092&amp;"|"&amp;COUNTIFS(A$2:A2092,A2092,F$2:F2092,"Active"),"")</f>
        <v/>
      </c>
      <c r="I2092" s="18" t="str">
        <f aca="false">IF(B2092="","",IF(SUMPRODUCT(MAX((A$1:A2091=A2092)*(B$1:B2091=B2092)*ROW(A$1:A2091)))=0,C2092&amp;"",IF(C2092="",INDEX(I$1:I2091,SUMPRODUCT(MAX((A$1:A2091=A2092)*(B$1:B2091=B2092)*ROW(A$1:A2091)))),IF(INDEX(I$1:I2091,SUMPRODUCT(MAX((A$1:A2091=A2092)*(B$1:B2091=B2092)*ROW(A$1:A2091))))="",C2092&amp;"",INDEX(I$1:I2091,SUMPRODUCT(MAX((A$1:A2091=A2092)*(B$1:B2091=B2092)*ROW(A$1:A2091))))&amp;"; "&amp;C2092))))</f>
        <v/>
      </c>
      <c r="J2092" s="18" t="str">
        <f aca="false">IF(A2092="","",A2092&amp;"|"&amp;COUNTIF(A$2:A2092,A2092))</f>
        <v/>
      </c>
      <c r="K2092" s="18" t="n">
        <f aca="false">IF(OR(A2092="",B2092=""),0,IF(COUNTIFS(A$2:A2092,A2092,B$2:B2092,B2092)=1,1,0))</f>
        <v>0</v>
      </c>
    </row>
    <row r="2093" customFormat="false" ht="15" hidden="false" customHeight="false" outlineLevel="0" collapsed="false">
      <c r="A2093" s="15"/>
      <c r="B2093" s="15"/>
      <c r="C2093" s="15"/>
      <c r="D2093" s="15"/>
      <c r="F2093" s="18" t="str">
        <f aca="false">IF(B2093="","",IFERROR(INDEX(Materials!$B$2:$B$301,MATCH(B2093,Materials!$A$2:$A$301,0)),""))</f>
        <v/>
      </c>
      <c r="G2093" s="18" t="str">
        <f aca="true">IF(AND(A2093="",B2093=""),"",IF(A2093="","Missing product",IF(B2093="","Missing material",IF(COUNTIF(ProductList,A2093)=0,"Product not in Products list",IF(COUNTIF(MaterialList,B2093)=0,"Material not in Materials list","OK")))))</f>
        <v/>
      </c>
      <c r="H2093" s="18" t="str">
        <f aca="false">IF(F2093="Active",A2093&amp;"|"&amp;COUNTIFS(A$2:A2093,A2093,F$2:F2093,"Active"),"")</f>
        <v/>
      </c>
      <c r="I2093" s="18" t="str">
        <f aca="false">IF(B2093="","",IF(SUMPRODUCT(MAX((A$1:A2092=A2093)*(B$1:B2092=B2093)*ROW(A$1:A2092)))=0,C2093&amp;"",IF(C2093="",INDEX(I$1:I2092,SUMPRODUCT(MAX((A$1:A2092=A2093)*(B$1:B2092=B2093)*ROW(A$1:A2092)))),IF(INDEX(I$1:I2092,SUMPRODUCT(MAX((A$1:A2092=A2093)*(B$1:B2092=B2093)*ROW(A$1:A2092))))="",C2093&amp;"",INDEX(I$1:I2092,SUMPRODUCT(MAX((A$1:A2092=A2093)*(B$1:B2092=B2093)*ROW(A$1:A2092))))&amp;"; "&amp;C2093))))</f>
        <v/>
      </c>
      <c r="J2093" s="18" t="str">
        <f aca="false">IF(A2093="","",A2093&amp;"|"&amp;COUNTIF(A$2:A2093,A2093))</f>
        <v/>
      </c>
      <c r="K2093" s="18" t="n">
        <f aca="false">IF(OR(A2093="",B2093=""),0,IF(COUNTIFS(A$2:A2093,A2093,B$2:B2093,B2093)=1,1,0))</f>
        <v>0</v>
      </c>
    </row>
    <row r="2094" customFormat="false" ht="15" hidden="false" customHeight="false" outlineLevel="0" collapsed="false">
      <c r="A2094" s="15"/>
      <c r="B2094" s="15"/>
      <c r="C2094" s="15"/>
      <c r="D2094" s="15"/>
      <c r="F2094" s="18" t="str">
        <f aca="false">IF(B2094="","",IFERROR(INDEX(Materials!$B$2:$B$301,MATCH(B2094,Materials!$A$2:$A$301,0)),""))</f>
        <v/>
      </c>
      <c r="G2094" s="18" t="str">
        <f aca="true">IF(AND(A2094="",B2094=""),"",IF(A2094="","Missing product",IF(B2094="","Missing material",IF(COUNTIF(ProductList,A2094)=0,"Product not in Products list",IF(COUNTIF(MaterialList,B2094)=0,"Material not in Materials list","OK")))))</f>
        <v/>
      </c>
      <c r="H2094" s="18" t="str">
        <f aca="false">IF(F2094="Active",A2094&amp;"|"&amp;COUNTIFS(A$2:A2094,A2094,F$2:F2094,"Active"),"")</f>
        <v/>
      </c>
      <c r="I2094" s="18" t="str">
        <f aca="false">IF(B2094="","",IF(SUMPRODUCT(MAX((A$1:A2093=A2094)*(B$1:B2093=B2094)*ROW(A$1:A2093)))=0,C2094&amp;"",IF(C2094="",INDEX(I$1:I2093,SUMPRODUCT(MAX((A$1:A2093=A2094)*(B$1:B2093=B2094)*ROW(A$1:A2093)))),IF(INDEX(I$1:I2093,SUMPRODUCT(MAX((A$1:A2093=A2094)*(B$1:B2093=B2094)*ROW(A$1:A2093))))="",C2094&amp;"",INDEX(I$1:I2093,SUMPRODUCT(MAX((A$1:A2093=A2094)*(B$1:B2093=B2094)*ROW(A$1:A2093))))&amp;"; "&amp;C2094))))</f>
        <v/>
      </c>
      <c r="J2094" s="18" t="str">
        <f aca="false">IF(A2094="","",A2094&amp;"|"&amp;COUNTIF(A$2:A2094,A2094))</f>
        <v/>
      </c>
      <c r="K2094" s="18" t="n">
        <f aca="false">IF(OR(A2094="",B2094=""),0,IF(COUNTIFS(A$2:A2094,A2094,B$2:B2094,B2094)=1,1,0))</f>
        <v>0</v>
      </c>
    </row>
    <row r="2095" customFormat="false" ht="15" hidden="false" customHeight="false" outlineLevel="0" collapsed="false">
      <c r="A2095" s="15"/>
      <c r="B2095" s="15"/>
      <c r="C2095" s="15"/>
      <c r="D2095" s="15"/>
      <c r="F2095" s="18" t="str">
        <f aca="false">IF(B2095="","",IFERROR(INDEX(Materials!$B$2:$B$301,MATCH(B2095,Materials!$A$2:$A$301,0)),""))</f>
        <v/>
      </c>
      <c r="G2095" s="18" t="str">
        <f aca="true">IF(AND(A2095="",B2095=""),"",IF(A2095="","Missing product",IF(B2095="","Missing material",IF(COUNTIF(ProductList,A2095)=0,"Product not in Products list",IF(COUNTIF(MaterialList,B2095)=0,"Material not in Materials list","OK")))))</f>
        <v/>
      </c>
      <c r="H2095" s="18" t="str">
        <f aca="false">IF(F2095="Active",A2095&amp;"|"&amp;COUNTIFS(A$2:A2095,A2095,F$2:F2095,"Active"),"")</f>
        <v/>
      </c>
      <c r="I2095" s="18" t="str">
        <f aca="false">IF(B2095="","",IF(SUMPRODUCT(MAX((A$1:A2094=A2095)*(B$1:B2094=B2095)*ROW(A$1:A2094)))=0,C2095&amp;"",IF(C2095="",INDEX(I$1:I2094,SUMPRODUCT(MAX((A$1:A2094=A2095)*(B$1:B2094=B2095)*ROW(A$1:A2094)))),IF(INDEX(I$1:I2094,SUMPRODUCT(MAX((A$1:A2094=A2095)*(B$1:B2094=B2095)*ROW(A$1:A2094))))="",C2095&amp;"",INDEX(I$1:I2094,SUMPRODUCT(MAX((A$1:A2094=A2095)*(B$1:B2094=B2095)*ROW(A$1:A2094))))&amp;"; "&amp;C2095))))</f>
        <v/>
      </c>
      <c r="J2095" s="18" t="str">
        <f aca="false">IF(A2095="","",A2095&amp;"|"&amp;COUNTIF(A$2:A2095,A2095))</f>
        <v/>
      </c>
      <c r="K2095" s="18" t="n">
        <f aca="false">IF(OR(A2095="",B2095=""),0,IF(COUNTIFS(A$2:A2095,A2095,B$2:B2095,B2095)=1,1,0))</f>
        <v>0</v>
      </c>
    </row>
    <row r="2096" customFormat="false" ht="15" hidden="false" customHeight="false" outlineLevel="0" collapsed="false">
      <c r="A2096" s="15"/>
      <c r="B2096" s="15"/>
      <c r="C2096" s="15"/>
      <c r="D2096" s="15"/>
      <c r="F2096" s="18" t="str">
        <f aca="false">IF(B2096="","",IFERROR(INDEX(Materials!$B$2:$B$301,MATCH(B2096,Materials!$A$2:$A$301,0)),""))</f>
        <v/>
      </c>
      <c r="G2096" s="18" t="str">
        <f aca="true">IF(AND(A2096="",B2096=""),"",IF(A2096="","Missing product",IF(B2096="","Missing material",IF(COUNTIF(ProductList,A2096)=0,"Product not in Products list",IF(COUNTIF(MaterialList,B2096)=0,"Material not in Materials list","OK")))))</f>
        <v/>
      </c>
      <c r="H2096" s="18" t="str">
        <f aca="false">IF(F2096="Active",A2096&amp;"|"&amp;COUNTIFS(A$2:A2096,A2096,F$2:F2096,"Active"),"")</f>
        <v/>
      </c>
      <c r="I2096" s="18" t="str">
        <f aca="false">IF(B2096="","",IF(SUMPRODUCT(MAX((A$1:A2095=A2096)*(B$1:B2095=B2096)*ROW(A$1:A2095)))=0,C2096&amp;"",IF(C2096="",INDEX(I$1:I2095,SUMPRODUCT(MAX((A$1:A2095=A2096)*(B$1:B2095=B2096)*ROW(A$1:A2095)))),IF(INDEX(I$1:I2095,SUMPRODUCT(MAX((A$1:A2095=A2096)*(B$1:B2095=B2096)*ROW(A$1:A2095))))="",C2096&amp;"",INDEX(I$1:I2095,SUMPRODUCT(MAX((A$1:A2095=A2096)*(B$1:B2095=B2096)*ROW(A$1:A2095))))&amp;"; "&amp;C2096))))</f>
        <v/>
      </c>
      <c r="J2096" s="18" t="str">
        <f aca="false">IF(A2096="","",A2096&amp;"|"&amp;COUNTIF(A$2:A2096,A2096))</f>
        <v/>
      </c>
      <c r="K2096" s="18" t="n">
        <f aca="false">IF(OR(A2096="",B2096=""),0,IF(COUNTIFS(A$2:A2096,A2096,B$2:B2096,B2096)=1,1,0))</f>
        <v>0</v>
      </c>
    </row>
    <row r="2097" customFormat="false" ht="15" hidden="false" customHeight="false" outlineLevel="0" collapsed="false">
      <c r="A2097" s="15"/>
      <c r="B2097" s="15"/>
      <c r="C2097" s="15"/>
      <c r="D2097" s="15"/>
      <c r="F2097" s="18" t="str">
        <f aca="false">IF(B2097="","",IFERROR(INDEX(Materials!$B$2:$B$301,MATCH(B2097,Materials!$A$2:$A$301,0)),""))</f>
        <v/>
      </c>
      <c r="G2097" s="18" t="str">
        <f aca="true">IF(AND(A2097="",B2097=""),"",IF(A2097="","Missing product",IF(B2097="","Missing material",IF(COUNTIF(ProductList,A2097)=0,"Product not in Products list",IF(COUNTIF(MaterialList,B2097)=0,"Material not in Materials list","OK")))))</f>
        <v/>
      </c>
      <c r="H2097" s="18" t="str">
        <f aca="false">IF(F2097="Active",A2097&amp;"|"&amp;COUNTIFS(A$2:A2097,A2097,F$2:F2097,"Active"),"")</f>
        <v/>
      </c>
      <c r="I2097" s="18" t="str">
        <f aca="false">IF(B2097="","",IF(SUMPRODUCT(MAX((A$1:A2096=A2097)*(B$1:B2096=B2097)*ROW(A$1:A2096)))=0,C2097&amp;"",IF(C2097="",INDEX(I$1:I2096,SUMPRODUCT(MAX((A$1:A2096=A2097)*(B$1:B2096=B2097)*ROW(A$1:A2096)))),IF(INDEX(I$1:I2096,SUMPRODUCT(MAX((A$1:A2096=A2097)*(B$1:B2096=B2097)*ROW(A$1:A2096))))="",C2097&amp;"",INDEX(I$1:I2096,SUMPRODUCT(MAX((A$1:A2096=A2097)*(B$1:B2096=B2097)*ROW(A$1:A2096))))&amp;"; "&amp;C2097))))</f>
        <v/>
      </c>
      <c r="J2097" s="18" t="str">
        <f aca="false">IF(A2097="","",A2097&amp;"|"&amp;COUNTIF(A$2:A2097,A2097))</f>
        <v/>
      </c>
      <c r="K2097" s="18" t="n">
        <f aca="false">IF(OR(A2097="",B2097=""),0,IF(COUNTIFS(A$2:A2097,A2097,B$2:B2097,B2097)=1,1,0))</f>
        <v>0</v>
      </c>
    </row>
    <row r="2098" customFormat="false" ht="15" hidden="false" customHeight="false" outlineLevel="0" collapsed="false">
      <c r="A2098" s="15"/>
      <c r="B2098" s="15"/>
      <c r="C2098" s="15"/>
      <c r="D2098" s="15"/>
      <c r="F2098" s="18" t="str">
        <f aca="false">IF(B2098="","",IFERROR(INDEX(Materials!$B$2:$B$301,MATCH(B2098,Materials!$A$2:$A$301,0)),""))</f>
        <v/>
      </c>
      <c r="G2098" s="18" t="str">
        <f aca="true">IF(AND(A2098="",B2098=""),"",IF(A2098="","Missing product",IF(B2098="","Missing material",IF(COUNTIF(ProductList,A2098)=0,"Product not in Products list",IF(COUNTIF(MaterialList,B2098)=0,"Material not in Materials list","OK")))))</f>
        <v/>
      </c>
      <c r="H2098" s="18" t="str">
        <f aca="false">IF(F2098="Active",A2098&amp;"|"&amp;COUNTIFS(A$2:A2098,A2098,F$2:F2098,"Active"),"")</f>
        <v/>
      </c>
      <c r="I2098" s="18" t="str">
        <f aca="false">IF(B2098="","",IF(SUMPRODUCT(MAX((A$1:A2097=A2098)*(B$1:B2097=B2098)*ROW(A$1:A2097)))=0,C2098&amp;"",IF(C2098="",INDEX(I$1:I2097,SUMPRODUCT(MAX((A$1:A2097=A2098)*(B$1:B2097=B2098)*ROW(A$1:A2097)))),IF(INDEX(I$1:I2097,SUMPRODUCT(MAX((A$1:A2097=A2098)*(B$1:B2097=B2098)*ROW(A$1:A2097))))="",C2098&amp;"",INDEX(I$1:I2097,SUMPRODUCT(MAX((A$1:A2097=A2098)*(B$1:B2097=B2098)*ROW(A$1:A2097))))&amp;"; "&amp;C2098))))</f>
        <v/>
      </c>
      <c r="J2098" s="18" t="str">
        <f aca="false">IF(A2098="","",A2098&amp;"|"&amp;COUNTIF(A$2:A2098,A2098))</f>
        <v/>
      </c>
      <c r="K2098" s="18" t="n">
        <f aca="false">IF(OR(A2098="",B2098=""),0,IF(COUNTIFS(A$2:A2098,A2098,B$2:B2098,B2098)=1,1,0))</f>
        <v>0</v>
      </c>
    </row>
    <row r="2099" customFormat="false" ht="15" hidden="false" customHeight="false" outlineLevel="0" collapsed="false">
      <c r="A2099" s="15"/>
      <c r="B2099" s="15"/>
      <c r="C2099" s="15"/>
      <c r="D2099" s="15"/>
      <c r="F2099" s="18" t="str">
        <f aca="false">IF(B2099="","",IFERROR(INDEX(Materials!$B$2:$B$301,MATCH(B2099,Materials!$A$2:$A$301,0)),""))</f>
        <v/>
      </c>
      <c r="G2099" s="18" t="str">
        <f aca="true">IF(AND(A2099="",B2099=""),"",IF(A2099="","Missing product",IF(B2099="","Missing material",IF(COUNTIF(ProductList,A2099)=0,"Product not in Products list",IF(COUNTIF(MaterialList,B2099)=0,"Material not in Materials list","OK")))))</f>
        <v/>
      </c>
      <c r="H2099" s="18" t="str">
        <f aca="false">IF(F2099="Active",A2099&amp;"|"&amp;COUNTIFS(A$2:A2099,A2099,F$2:F2099,"Active"),"")</f>
        <v/>
      </c>
      <c r="I2099" s="18" t="str">
        <f aca="false">IF(B2099="","",IF(SUMPRODUCT(MAX((A$1:A2098=A2099)*(B$1:B2098=B2099)*ROW(A$1:A2098)))=0,C2099&amp;"",IF(C2099="",INDEX(I$1:I2098,SUMPRODUCT(MAX((A$1:A2098=A2099)*(B$1:B2098=B2099)*ROW(A$1:A2098)))),IF(INDEX(I$1:I2098,SUMPRODUCT(MAX((A$1:A2098=A2099)*(B$1:B2098=B2099)*ROW(A$1:A2098))))="",C2099&amp;"",INDEX(I$1:I2098,SUMPRODUCT(MAX((A$1:A2098=A2099)*(B$1:B2098=B2099)*ROW(A$1:A2098))))&amp;"; "&amp;C2099))))</f>
        <v/>
      </c>
      <c r="J2099" s="18" t="str">
        <f aca="false">IF(A2099="","",A2099&amp;"|"&amp;COUNTIF(A$2:A2099,A2099))</f>
        <v/>
      </c>
      <c r="K2099" s="18" t="n">
        <f aca="false">IF(OR(A2099="",B2099=""),0,IF(COUNTIFS(A$2:A2099,A2099,B$2:B2099,B2099)=1,1,0))</f>
        <v>0</v>
      </c>
    </row>
    <row r="2100" customFormat="false" ht="15" hidden="false" customHeight="false" outlineLevel="0" collapsed="false">
      <c r="A2100" s="15"/>
      <c r="B2100" s="15"/>
      <c r="C2100" s="15"/>
      <c r="D2100" s="15"/>
      <c r="F2100" s="18" t="str">
        <f aca="false">IF(B2100="","",IFERROR(INDEX(Materials!$B$2:$B$301,MATCH(B2100,Materials!$A$2:$A$301,0)),""))</f>
        <v/>
      </c>
      <c r="G2100" s="18" t="str">
        <f aca="true">IF(AND(A2100="",B2100=""),"",IF(A2100="","Missing product",IF(B2100="","Missing material",IF(COUNTIF(ProductList,A2100)=0,"Product not in Products list",IF(COUNTIF(MaterialList,B2100)=0,"Material not in Materials list","OK")))))</f>
        <v/>
      </c>
      <c r="H2100" s="18" t="str">
        <f aca="false">IF(F2100="Active",A2100&amp;"|"&amp;COUNTIFS(A$2:A2100,A2100,F$2:F2100,"Active"),"")</f>
        <v/>
      </c>
      <c r="I2100" s="18" t="str">
        <f aca="false">IF(B2100="","",IF(SUMPRODUCT(MAX((A$1:A2099=A2100)*(B$1:B2099=B2100)*ROW(A$1:A2099)))=0,C2100&amp;"",IF(C2100="",INDEX(I$1:I2099,SUMPRODUCT(MAX((A$1:A2099=A2100)*(B$1:B2099=B2100)*ROW(A$1:A2099)))),IF(INDEX(I$1:I2099,SUMPRODUCT(MAX((A$1:A2099=A2100)*(B$1:B2099=B2100)*ROW(A$1:A2099))))="",C2100&amp;"",INDEX(I$1:I2099,SUMPRODUCT(MAX((A$1:A2099=A2100)*(B$1:B2099=B2100)*ROW(A$1:A2099))))&amp;"; "&amp;C2100))))</f>
        <v/>
      </c>
      <c r="J2100" s="18" t="str">
        <f aca="false">IF(A2100="","",A2100&amp;"|"&amp;COUNTIF(A$2:A2100,A2100))</f>
        <v/>
      </c>
      <c r="K2100" s="18" t="n">
        <f aca="false">IF(OR(A2100="",B2100=""),0,IF(COUNTIFS(A$2:A2100,A2100,B$2:B2100,B2100)=1,1,0))</f>
        <v>0</v>
      </c>
    </row>
    <row r="2101" customFormat="false" ht="15" hidden="false" customHeight="false" outlineLevel="0" collapsed="false">
      <c r="A2101" s="15"/>
      <c r="B2101" s="15"/>
      <c r="C2101" s="15"/>
      <c r="D2101" s="15"/>
      <c r="F2101" s="18" t="str">
        <f aca="false">IF(B2101="","",IFERROR(INDEX(Materials!$B$2:$B$301,MATCH(B2101,Materials!$A$2:$A$301,0)),""))</f>
        <v/>
      </c>
      <c r="G2101" s="18" t="str">
        <f aca="true">IF(AND(A2101="",B2101=""),"",IF(A2101="","Missing product",IF(B2101="","Missing material",IF(COUNTIF(ProductList,A2101)=0,"Product not in Products list",IF(COUNTIF(MaterialList,B2101)=0,"Material not in Materials list","OK")))))</f>
        <v/>
      </c>
      <c r="H2101" s="18" t="str">
        <f aca="false">IF(F2101="Active",A2101&amp;"|"&amp;COUNTIFS(A$2:A2101,A2101,F$2:F2101,"Active"),"")</f>
        <v/>
      </c>
      <c r="I2101" s="18" t="str">
        <f aca="false">IF(B2101="","",IF(SUMPRODUCT(MAX((A$1:A2100=A2101)*(B$1:B2100=B2101)*ROW(A$1:A2100)))=0,C2101&amp;"",IF(C2101="",INDEX(I$1:I2100,SUMPRODUCT(MAX((A$1:A2100=A2101)*(B$1:B2100=B2101)*ROW(A$1:A2100)))),IF(INDEX(I$1:I2100,SUMPRODUCT(MAX((A$1:A2100=A2101)*(B$1:B2100=B2101)*ROW(A$1:A2100))))="",C2101&amp;"",INDEX(I$1:I2100,SUMPRODUCT(MAX((A$1:A2100=A2101)*(B$1:B2100=B2101)*ROW(A$1:A2100))))&amp;"; "&amp;C2101))))</f>
        <v/>
      </c>
      <c r="J2101" s="18" t="str">
        <f aca="false">IF(A2101="","",A2101&amp;"|"&amp;COUNTIF(A$2:A2101,A2101))</f>
        <v/>
      </c>
      <c r="K2101" s="18" t="n">
        <f aca="false">IF(OR(A2101="",B2101=""),0,IF(COUNTIFS(A$2:A2101,A2101,B$2:B2101,B2101)=1,1,0))</f>
        <v>0</v>
      </c>
    </row>
    <row r="2102" customFormat="false" ht="15" hidden="false" customHeight="false" outlineLevel="0" collapsed="false">
      <c r="A2102" s="15"/>
      <c r="B2102" s="15"/>
      <c r="C2102" s="15"/>
      <c r="D2102" s="15"/>
      <c r="F2102" s="18" t="str">
        <f aca="false">IF(B2102="","",IFERROR(INDEX(Materials!$B$2:$B$301,MATCH(B2102,Materials!$A$2:$A$301,0)),""))</f>
        <v/>
      </c>
      <c r="G2102" s="18" t="str">
        <f aca="true">IF(AND(A2102="",B2102=""),"",IF(A2102="","Missing product",IF(B2102="","Missing material",IF(COUNTIF(ProductList,A2102)=0,"Product not in Products list",IF(COUNTIF(MaterialList,B2102)=0,"Material not in Materials list","OK")))))</f>
        <v/>
      </c>
      <c r="H2102" s="18" t="str">
        <f aca="false">IF(F2102="Active",A2102&amp;"|"&amp;COUNTIFS(A$2:A2102,A2102,F$2:F2102,"Active"),"")</f>
        <v/>
      </c>
      <c r="I2102" s="18" t="str">
        <f aca="false">IF(B2102="","",IF(SUMPRODUCT(MAX((A$1:A2101=A2102)*(B$1:B2101=B2102)*ROW(A$1:A2101)))=0,C2102&amp;"",IF(C2102="",INDEX(I$1:I2101,SUMPRODUCT(MAX((A$1:A2101=A2102)*(B$1:B2101=B2102)*ROW(A$1:A2101)))),IF(INDEX(I$1:I2101,SUMPRODUCT(MAX((A$1:A2101=A2102)*(B$1:B2101=B2102)*ROW(A$1:A2101))))="",C2102&amp;"",INDEX(I$1:I2101,SUMPRODUCT(MAX((A$1:A2101=A2102)*(B$1:B2101=B2102)*ROW(A$1:A2101))))&amp;"; "&amp;C2102))))</f>
        <v/>
      </c>
      <c r="J2102" s="18" t="str">
        <f aca="false">IF(A2102="","",A2102&amp;"|"&amp;COUNTIF(A$2:A2102,A2102))</f>
        <v/>
      </c>
      <c r="K2102" s="18" t="n">
        <f aca="false">IF(OR(A2102="",B2102=""),0,IF(COUNTIFS(A$2:A2102,A2102,B$2:B2102,B2102)=1,1,0))</f>
        <v>0</v>
      </c>
    </row>
    <row r="2103" customFormat="false" ht="15" hidden="false" customHeight="false" outlineLevel="0" collapsed="false">
      <c r="A2103" s="15"/>
      <c r="B2103" s="15"/>
      <c r="C2103" s="15"/>
      <c r="D2103" s="15"/>
      <c r="F2103" s="18" t="str">
        <f aca="false">IF(B2103="","",IFERROR(INDEX(Materials!$B$2:$B$301,MATCH(B2103,Materials!$A$2:$A$301,0)),""))</f>
        <v/>
      </c>
      <c r="G2103" s="18" t="str">
        <f aca="true">IF(AND(A2103="",B2103=""),"",IF(A2103="","Missing product",IF(B2103="","Missing material",IF(COUNTIF(ProductList,A2103)=0,"Product not in Products list",IF(COUNTIF(MaterialList,B2103)=0,"Material not in Materials list","OK")))))</f>
        <v/>
      </c>
      <c r="H2103" s="18" t="str">
        <f aca="false">IF(F2103="Active",A2103&amp;"|"&amp;COUNTIFS(A$2:A2103,A2103,F$2:F2103,"Active"),"")</f>
        <v/>
      </c>
      <c r="I2103" s="18" t="str">
        <f aca="false">IF(B2103="","",IF(SUMPRODUCT(MAX((A$1:A2102=A2103)*(B$1:B2102=B2103)*ROW(A$1:A2102)))=0,C2103&amp;"",IF(C2103="",INDEX(I$1:I2102,SUMPRODUCT(MAX((A$1:A2102=A2103)*(B$1:B2102=B2103)*ROW(A$1:A2102)))),IF(INDEX(I$1:I2102,SUMPRODUCT(MAX((A$1:A2102=A2103)*(B$1:B2102=B2103)*ROW(A$1:A2102))))="",C2103&amp;"",INDEX(I$1:I2102,SUMPRODUCT(MAX((A$1:A2102=A2103)*(B$1:B2102=B2103)*ROW(A$1:A2102))))&amp;"; "&amp;C2103))))</f>
        <v/>
      </c>
      <c r="J2103" s="18" t="str">
        <f aca="false">IF(A2103="","",A2103&amp;"|"&amp;COUNTIF(A$2:A2103,A2103))</f>
        <v/>
      </c>
      <c r="K2103" s="18" t="n">
        <f aca="false">IF(OR(A2103="",B2103=""),0,IF(COUNTIFS(A$2:A2103,A2103,B$2:B2103,B2103)=1,1,0))</f>
        <v>0</v>
      </c>
    </row>
    <row r="2104" customFormat="false" ht="15" hidden="false" customHeight="false" outlineLevel="0" collapsed="false">
      <c r="A2104" s="15"/>
      <c r="B2104" s="15"/>
      <c r="C2104" s="15"/>
      <c r="D2104" s="15"/>
      <c r="F2104" s="18" t="str">
        <f aca="false">IF(B2104="","",IFERROR(INDEX(Materials!$B$2:$B$301,MATCH(B2104,Materials!$A$2:$A$301,0)),""))</f>
        <v/>
      </c>
      <c r="G2104" s="18" t="str">
        <f aca="true">IF(AND(A2104="",B2104=""),"",IF(A2104="","Missing product",IF(B2104="","Missing material",IF(COUNTIF(ProductList,A2104)=0,"Product not in Products list",IF(COUNTIF(MaterialList,B2104)=0,"Material not in Materials list","OK")))))</f>
        <v/>
      </c>
      <c r="H2104" s="18" t="str">
        <f aca="false">IF(F2104="Active",A2104&amp;"|"&amp;COUNTIFS(A$2:A2104,A2104,F$2:F2104,"Active"),"")</f>
        <v/>
      </c>
      <c r="I2104" s="18" t="str">
        <f aca="false">IF(B2104="","",IF(SUMPRODUCT(MAX((A$1:A2103=A2104)*(B$1:B2103=B2104)*ROW(A$1:A2103)))=0,C2104&amp;"",IF(C2104="",INDEX(I$1:I2103,SUMPRODUCT(MAX((A$1:A2103=A2104)*(B$1:B2103=B2104)*ROW(A$1:A2103)))),IF(INDEX(I$1:I2103,SUMPRODUCT(MAX((A$1:A2103=A2104)*(B$1:B2103=B2104)*ROW(A$1:A2103))))="",C2104&amp;"",INDEX(I$1:I2103,SUMPRODUCT(MAX((A$1:A2103=A2104)*(B$1:B2103=B2104)*ROW(A$1:A2103))))&amp;"; "&amp;C2104))))</f>
        <v/>
      </c>
      <c r="J2104" s="18" t="str">
        <f aca="false">IF(A2104="","",A2104&amp;"|"&amp;COUNTIF(A$2:A2104,A2104))</f>
        <v/>
      </c>
      <c r="K2104" s="18" t="n">
        <f aca="false">IF(OR(A2104="",B2104=""),0,IF(COUNTIFS(A$2:A2104,A2104,B$2:B2104,B2104)=1,1,0))</f>
        <v>0</v>
      </c>
    </row>
    <row r="2105" customFormat="false" ht="15" hidden="false" customHeight="false" outlineLevel="0" collapsed="false">
      <c r="A2105" s="15"/>
      <c r="B2105" s="15"/>
      <c r="C2105" s="15"/>
      <c r="D2105" s="15"/>
      <c r="F2105" s="18" t="str">
        <f aca="false">IF(B2105="","",IFERROR(INDEX(Materials!$B$2:$B$301,MATCH(B2105,Materials!$A$2:$A$301,0)),""))</f>
        <v/>
      </c>
      <c r="G2105" s="18" t="str">
        <f aca="true">IF(AND(A2105="",B2105=""),"",IF(A2105="","Missing product",IF(B2105="","Missing material",IF(COUNTIF(ProductList,A2105)=0,"Product not in Products list",IF(COUNTIF(MaterialList,B2105)=0,"Material not in Materials list","OK")))))</f>
        <v/>
      </c>
      <c r="H2105" s="18" t="str">
        <f aca="false">IF(F2105="Active",A2105&amp;"|"&amp;COUNTIFS(A$2:A2105,A2105,F$2:F2105,"Active"),"")</f>
        <v/>
      </c>
      <c r="I2105" s="18" t="str">
        <f aca="false">IF(B2105="","",IF(SUMPRODUCT(MAX((A$1:A2104=A2105)*(B$1:B2104=B2105)*ROW(A$1:A2104)))=0,C2105&amp;"",IF(C2105="",INDEX(I$1:I2104,SUMPRODUCT(MAX((A$1:A2104=A2105)*(B$1:B2104=B2105)*ROW(A$1:A2104)))),IF(INDEX(I$1:I2104,SUMPRODUCT(MAX((A$1:A2104=A2105)*(B$1:B2104=B2105)*ROW(A$1:A2104))))="",C2105&amp;"",INDEX(I$1:I2104,SUMPRODUCT(MAX((A$1:A2104=A2105)*(B$1:B2104=B2105)*ROW(A$1:A2104))))&amp;"; "&amp;C2105))))</f>
        <v/>
      </c>
      <c r="J2105" s="18" t="str">
        <f aca="false">IF(A2105="","",A2105&amp;"|"&amp;COUNTIF(A$2:A2105,A2105))</f>
        <v/>
      </c>
      <c r="K2105" s="18" t="n">
        <f aca="false">IF(OR(A2105="",B2105=""),0,IF(COUNTIFS(A$2:A2105,A2105,B$2:B2105,B2105)=1,1,0))</f>
        <v>0</v>
      </c>
    </row>
    <row r="2106" customFormat="false" ht="15" hidden="false" customHeight="false" outlineLevel="0" collapsed="false">
      <c r="A2106" s="15"/>
      <c r="B2106" s="15"/>
      <c r="C2106" s="15"/>
      <c r="D2106" s="15"/>
      <c r="F2106" s="18" t="str">
        <f aca="false">IF(B2106="","",IFERROR(INDEX(Materials!$B$2:$B$301,MATCH(B2106,Materials!$A$2:$A$301,0)),""))</f>
        <v/>
      </c>
      <c r="G2106" s="18" t="str">
        <f aca="true">IF(AND(A2106="",B2106=""),"",IF(A2106="","Missing product",IF(B2106="","Missing material",IF(COUNTIF(ProductList,A2106)=0,"Product not in Products list",IF(COUNTIF(MaterialList,B2106)=0,"Material not in Materials list","OK")))))</f>
        <v/>
      </c>
      <c r="H2106" s="18" t="str">
        <f aca="false">IF(F2106="Active",A2106&amp;"|"&amp;COUNTIFS(A$2:A2106,A2106,F$2:F2106,"Active"),"")</f>
        <v/>
      </c>
      <c r="I2106" s="18" t="str">
        <f aca="false">IF(B2106="","",IF(SUMPRODUCT(MAX((A$1:A2105=A2106)*(B$1:B2105=B2106)*ROW(A$1:A2105)))=0,C2106&amp;"",IF(C2106="",INDEX(I$1:I2105,SUMPRODUCT(MAX((A$1:A2105=A2106)*(B$1:B2105=B2106)*ROW(A$1:A2105)))),IF(INDEX(I$1:I2105,SUMPRODUCT(MAX((A$1:A2105=A2106)*(B$1:B2105=B2106)*ROW(A$1:A2105))))="",C2106&amp;"",INDEX(I$1:I2105,SUMPRODUCT(MAX((A$1:A2105=A2106)*(B$1:B2105=B2106)*ROW(A$1:A2105))))&amp;"; "&amp;C2106))))</f>
        <v/>
      </c>
      <c r="J2106" s="18" t="str">
        <f aca="false">IF(A2106="","",A2106&amp;"|"&amp;COUNTIF(A$2:A2106,A2106))</f>
        <v/>
      </c>
      <c r="K2106" s="18" t="n">
        <f aca="false">IF(OR(A2106="",B2106=""),0,IF(COUNTIFS(A$2:A2106,A2106,B$2:B2106,B2106)=1,1,0))</f>
        <v>0</v>
      </c>
    </row>
    <row r="2107" customFormat="false" ht="15" hidden="false" customHeight="false" outlineLevel="0" collapsed="false">
      <c r="A2107" s="15"/>
      <c r="B2107" s="15"/>
      <c r="C2107" s="15"/>
      <c r="D2107" s="15"/>
      <c r="F2107" s="18" t="str">
        <f aca="false">IF(B2107="","",IFERROR(INDEX(Materials!$B$2:$B$301,MATCH(B2107,Materials!$A$2:$A$301,0)),""))</f>
        <v/>
      </c>
      <c r="G2107" s="18" t="str">
        <f aca="true">IF(AND(A2107="",B2107=""),"",IF(A2107="","Missing product",IF(B2107="","Missing material",IF(COUNTIF(ProductList,A2107)=0,"Product not in Products list",IF(COUNTIF(MaterialList,B2107)=0,"Material not in Materials list","OK")))))</f>
        <v/>
      </c>
      <c r="H2107" s="18" t="str">
        <f aca="false">IF(F2107="Active",A2107&amp;"|"&amp;COUNTIFS(A$2:A2107,A2107,F$2:F2107,"Active"),"")</f>
        <v/>
      </c>
      <c r="I2107" s="18" t="str">
        <f aca="false">IF(B2107="","",IF(SUMPRODUCT(MAX((A$1:A2106=A2107)*(B$1:B2106=B2107)*ROW(A$1:A2106)))=0,C2107&amp;"",IF(C2107="",INDEX(I$1:I2106,SUMPRODUCT(MAX((A$1:A2106=A2107)*(B$1:B2106=B2107)*ROW(A$1:A2106)))),IF(INDEX(I$1:I2106,SUMPRODUCT(MAX((A$1:A2106=A2107)*(B$1:B2106=B2107)*ROW(A$1:A2106))))="",C2107&amp;"",INDEX(I$1:I2106,SUMPRODUCT(MAX((A$1:A2106=A2107)*(B$1:B2106=B2107)*ROW(A$1:A2106))))&amp;"; "&amp;C2107))))</f>
        <v/>
      </c>
      <c r="J2107" s="18" t="str">
        <f aca="false">IF(A2107="","",A2107&amp;"|"&amp;COUNTIF(A$2:A2107,A2107))</f>
        <v/>
      </c>
      <c r="K2107" s="18" t="n">
        <f aca="false">IF(OR(A2107="",B2107=""),0,IF(COUNTIFS(A$2:A2107,A2107,B$2:B2107,B2107)=1,1,0))</f>
        <v>0</v>
      </c>
    </row>
    <row r="2108" customFormat="false" ht="15" hidden="false" customHeight="false" outlineLevel="0" collapsed="false">
      <c r="A2108" s="15"/>
      <c r="B2108" s="15"/>
      <c r="C2108" s="15"/>
      <c r="D2108" s="15"/>
      <c r="F2108" s="18" t="str">
        <f aca="false">IF(B2108="","",IFERROR(INDEX(Materials!$B$2:$B$301,MATCH(B2108,Materials!$A$2:$A$301,0)),""))</f>
        <v/>
      </c>
      <c r="G2108" s="18" t="str">
        <f aca="true">IF(AND(A2108="",B2108=""),"",IF(A2108="","Missing product",IF(B2108="","Missing material",IF(COUNTIF(ProductList,A2108)=0,"Product not in Products list",IF(COUNTIF(MaterialList,B2108)=0,"Material not in Materials list","OK")))))</f>
        <v/>
      </c>
      <c r="H2108" s="18" t="str">
        <f aca="false">IF(F2108="Active",A2108&amp;"|"&amp;COUNTIFS(A$2:A2108,A2108,F$2:F2108,"Active"),"")</f>
        <v/>
      </c>
      <c r="I2108" s="18" t="str">
        <f aca="false">IF(B2108="","",IF(SUMPRODUCT(MAX((A$1:A2107=A2108)*(B$1:B2107=B2108)*ROW(A$1:A2107)))=0,C2108&amp;"",IF(C2108="",INDEX(I$1:I2107,SUMPRODUCT(MAX((A$1:A2107=A2108)*(B$1:B2107=B2108)*ROW(A$1:A2107)))),IF(INDEX(I$1:I2107,SUMPRODUCT(MAX((A$1:A2107=A2108)*(B$1:B2107=B2108)*ROW(A$1:A2107))))="",C2108&amp;"",INDEX(I$1:I2107,SUMPRODUCT(MAX((A$1:A2107=A2108)*(B$1:B2107=B2108)*ROW(A$1:A2107))))&amp;"; "&amp;C2108))))</f>
        <v/>
      </c>
      <c r="J2108" s="18" t="str">
        <f aca="false">IF(A2108="","",A2108&amp;"|"&amp;COUNTIF(A$2:A2108,A2108))</f>
        <v/>
      </c>
      <c r="K2108" s="18" t="n">
        <f aca="false">IF(OR(A2108="",B2108=""),0,IF(COUNTIFS(A$2:A2108,A2108,B$2:B2108,B2108)=1,1,0))</f>
        <v>0</v>
      </c>
    </row>
    <row r="2109" customFormat="false" ht="15" hidden="false" customHeight="false" outlineLevel="0" collapsed="false">
      <c r="A2109" s="15"/>
      <c r="B2109" s="15"/>
      <c r="C2109" s="15"/>
      <c r="D2109" s="15"/>
      <c r="F2109" s="18" t="str">
        <f aca="false">IF(B2109="","",IFERROR(INDEX(Materials!$B$2:$B$301,MATCH(B2109,Materials!$A$2:$A$301,0)),""))</f>
        <v/>
      </c>
      <c r="G2109" s="18" t="str">
        <f aca="true">IF(AND(A2109="",B2109=""),"",IF(A2109="","Missing product",IF(B2109="","Missing material",IF(COUNTIF(ProductList,A2109)=0,"Product not in Products list",IF(COUNTIF(MaterialList,B2109)=0,"Material not in Materials list","OK")))))</f>
        <v/>
      </c>
      <c r="H2109" s="18" t="str">
        <f aca="false">IF(F2109="Active",A2109&amp;"|"&amp;COUNTIFS(A$2:A2109,A2109,F$2:F2109,"Active"),"")</f>
        <v/>
      </c>
      <c r="I2109" s="18" t="str">
        <f aca="false">IF(B2109="","",IF(SUMPRODUCT(MAX((A$1:A2108=A2109)*(B$1:B2108=B2109)*ROW(A$1:A2108)))=0,C2109&amp;"",IF(C2109="",INDEX(I$1:I2108,SUMPRODUCT(MAX((A$1:A2108=A2109)*(B$1:B2108=B2109)*ROW(A$1:A2108)))),IF(INDEX(I$1:I2108,SUMPRODUCT(MAX((A$1:A2108=A2109)*(B$1:B2108=B2109)*ROW(A$1:A2108))))="",C2109&amp;"",INDEX(I$1:I2108,SUMPRODUCT(MAX((A$1:A2108=A2109)*(B$1:B2108=B2109)*ROW(A$1:A2108))))&amp;"; "&amp;C2109))))</f>
        <v/>
      </c>
      <c r="J2109" s="18" t="str">
        <f aca="false">IF(A2109="","",A2109&amp;"|"&amp;COUNTIF(A$2:A2109,A2109))</f>
        <v/>
      </c>
      <c r="K2109" s="18" t="n">
        <f aca="false">IF(OR(A2109="",B2109=""),0,IF(COUNTIFS(A$2:A2109,A2109,B$2:B2109,B2109)=1,1,0))</f>
        <v>0</v>
      </c>
    </row>
    <row r="2110" customFormat="false" ht="15" hidden="false" customHeight="false" outlineLevel="0" collapsed="false">
      <c r="A2110" s="15"/>
      <c r="B2110" s="15"/>
      <c r="C2110" s="15"/>
      <c r="D2110" s="15"/>
      <c r="F2110" s="18" t="str">
        <f aca="false">IF(B2110="","",IFERROR(INDEX(Materials!$B$2:$B$301,MATCH(B2110,Materials!$A$2:$A$301,0)),""))</f>
        <v/>
      </c>
      <c r="G2110" s="18" t="str">
        <f aca="true">IF(AND(A2110="",B2110=""),"",IF(A2110="","Missing product",IF(B2110="","Missing material",IF(COUNTIF(ProductList,A2110)=0,"Product not in Products list",IF(COUNTIF(MaterialList,B2110)=0,"Material not in Materials list","OK")))))</f>
        <v/>
      </c>
      <c r="H2110" s="18" t="str">
        <f aca="false">IF(F2110="Active",A2110&amp;"|"&amp;COUNTIFS(A$2:A2110,A2110,F$2:F2110,"Active"),"")</f>
        <v/>
      </c>
      <c r="I2110" s="18" t="str">
        <f aca="false">IF(B2110="","",IF(SUMPRODUCT(MAX((A$1:A2109=A2110)*(B$1:B2109=B2110)*ROW(A$1:A2109)))=0,C2110&amp;"",IF(C2110="",INDEX(I$1:I2109,SUMPRODUCT(MAX((A$1:A2109=A2110)*(B$1:B2109=B2110)*ROW(A$1:A2109)))),IF(INDEX(I$1:I2109,SUMPRODUCT(MAX((A$1:A2109=A2110)*(B$1:B2109=B2110)*ROW(A$1:A2109))))="",C2110&amp;"",INDEX(I$1:I2109,SUMPRODUCT(MAX((A$1:A2109=A2110)*(B$1:B2109=B2110)*ROW(A$1:A2109))))&amp;"; "&amp;C2110))))</f>
        <v/>
      </c>
      <c r="J2110" s="18" t="str">
        <f aca="false">IF(A2110="","",A2110&amp;"|"&amp;COUNTIF(A$2:A2110,A2110))</f>
        <v/>
      </c>
      <c r="K2110" s="18" t="n">
        <f aca="false">IF(OR(A2110="",B2110=""),0,IF(COUNTIFS(A$2:A2110,A2110,B$2:B2110,B2110)=1,1,0))</f>
        <v>0</v>
      </c>
    </row>
    <row r="2111" customFormat="false" ht="15" hidden="false" customHeight="false" outlineLevel="0" collapsed="false">
      <c r="A2111" s="15"/>
      <c r="B2111" s="15"/>
      <c r="C2111" s="15"/>
      <c r="D2111" s="15"/>
      <c r="F2111" s="18" t="str">
        <f aca="false">IF(B2111="","",IFERROR(INDEX(Materials!$B$2:$B$301,MATCH(B2111,Materials!$A$2:$A$301,0)),""))</f>
        <v/>
      </c>
      <c r="G2111" s="18" t="str">
        <f aca="true">IF(AND(A2111="",B2111=""),"",IF(A2111="","Missing product",IF(B2111="","Missing material",IF(COUNTIF(ProductList,A2111)=0,"Product not in Products list",IF(COUNTIF(MaterialList,B2111)=0,"Material not in Materials list","OK")))))</f>
        <v/>
      </c>
      <c r="H2111" s="18" t="str">
        <f aca="false">IF(F2111="Active",A2111&amp;"|"&amp;COUNTIFS(A$2:A2111,A2111,F$2:F2111,"Active"),"")</f>
        <v/>
      </c>
      <c r="I2111" s="18" t="str">
        <f aca="false">IF(B2111="","",IF(SUMPRODUCT(MAX((A$1:A2110=A2111)*(B$1:B2110=B2111)*ROW(A$1:A2110)))=0,C2111&amp;"",IF(C2111="",INDEX(I$1:I2110,SUMPRODUCT(MAX((A$1:A2110=A2111)*(B$1:B2110=B2111)*ROW(A$1:A2110)))),IF(INDEX(I$1:I2110,SUMPRODUCT(MAX((A$1:A2110=A2111)*(B$1:B2110=B2111)*ROW(A$1:A2110))))="",C2111&amp;"",INDEX(I$1:I2110,SUMPRODUCT(MAX((A$1:A2110=A2111)*(B$1:B2110=B2111)*ROW(A$1:A2110))))&amp;"; "&amp;C2111))))</f>
        <v/>
      </c>
      <c r="J2111" s="18" t="str">
        <f aca="false">IF(A2111="","",A2111&amp;"|"&amp;COUNTIF(A$2:A2111,A2111))</f>
        <v/>
      </c>
      <c r="K2111" s="18" t="n">
        <f aca="false">IF(OR(A2111="",B2111=""),0,IF(COUNTIFS(A$2:A2111,A2111,B$2:B2111,B2111)=1,1,0))</f>
        <v>0</v>
      </c>
    </row>
    <row r="2112" customFormat="false" ht="15" hidden="false" customHeight="false" outlineLevel="0" collapsed="false">
      <c r="A2112" s="15"/>
      <c r="B2112" s="15"/>
      <c r="C2112" s="15"/>
      <c r="D2112" s="15"/>
      <c r="F2112" s="18" t="str">
        <f aca="false">IF(B2112="","",IFERROR(INDEX(Materials!$B$2:$B$301,MATCH(B2112,Materials!$A$2:$A$301,0)),""))</f>
        <v/>
      </c>
      <c r="G2112" s="18" t="str">
        <f aca="true">IF(AND(A2112="",B2112=""),"",IF(A2112="","Missing product",IF(B2112="","Missing material",IF(COUNTIF(ProductList,A2112)=0,"Product not in Products list",IF(COUNTIF(MaterialList,B2112)=0,"Material not in Materials list","OK")))))</f>
        <v/>
      </c>
      <c r="H2112" s="18" t="str">
        <f aca="false">IF(F2112="Active",A2112&amp;"|"&amp;COUNTIFS(A$2:A2112,A2112,F$2:F2112,"Active"),"")</f>
        <v/>
      </c>
      <c r="I2112" s="18" t="str">
        <f aca="false">IF(B2112="","",IF(SUMPRODUCT(MAX((A$1:A2111=A2112)*(B$1:B2111=B2112)*ROW(A$1:A2111)))=0,C2112&amp;"",IF(C2112="",INDEX(I$1:I2111,SUMPRODUCT(MAX((A$1:A2111=A2112)*(B$1:B2111=B2112)*ROW(A$1:A2111)))),IF(INDEX(I$1:I2111,SUMPRODUCT(MAX((A$1:A2111=A2112)*(B$1:B2111=B2112)*ROW(A$1:A2111))))="",C2112&amp;"",INDEX(I$1:I2111,SUMPRODUCT(MAX((A$1:A2111=A2112)*(B$1:B2111=B2112)*ROW(A$1:A2111))))&amp;"; "&amp;C2112))))</f>
        <v/>
      </c>
      <c r="J2112" s="18" t="str">
        <f aca="false">IF(A2112="","",A2112&amp;"|"&amp;COUNTIF(A$2:A2112,A2112))</f>
        <v/>
      </c>
      <c r="K2112" s="18" t="n">
        <f aca="false">IF(OR(A2112="",B2112=""),0,IF(COUNTIFS(A$2:A2112,A2112,B$2:B2112,B2112)=1,1,0))</f>
        <v>0</v>
      </c>
    </row>
    <row r="2113" customFormat="false" ht="15" hidden="false" customHeight="false" outlineLevel="0" collapsed="false">
      <c r="A2113" s="15"/>
      <c r="B2113" s="15"/>
      <c r="C2113" s="15"/>
      <c r="D2113" s="15"/>
      <c r="F2113" s="18" t="str">
        <f aca="false">IF(B2113="","",IFERROR(INDEX(Materials!$B$2:$B$301,MATCH(B2113,Materials!$A$2:$A$301,0)),""))</f>
        <v/>
      </c>
      <c r="G2113" s="18" t="str">
        <f aca="true">IF(AND(A2113="",B2113=""),"",IF(A2113="","Missing product",IF(B2113="","Missing material",IF(COUNTIF(ProductList,A2113)=0,"Product not in Products list",IF(COUNTIF(MaterialList,B2113)=0,"Material not in Materials list","OK")))))</f>
        <v/>
      </c>
      <c r="H2113" s="18" t="str">
        <f aca="false">IF(F2113="Active",A2113&amp;"|"&amp;COUNTIFS(A$2:A2113,A2113,F$2:F2113,"Active"),"")</f>
        <v/>
      </c>
      <c r="I2113" s="18" t="str">
        <f aca="false">IF(B2113="","",IF(SUMPRODUCT(MAX((A$1:A2112=A2113)*(B$1:B2112=B2113)*ROW(A$1:A2112)))=0,C2113&amp;"",IF(C2113="",INDEX(I$1:I2112,SUMPRODUCT(MAX((A$1:A2112=A2113)*(B$1:B2112=B2113)*ROW(A$1:A2112)))),IF(INDEX(I$1:I2112,SUMPRODUCT(MAX((A$1:A2112=A2113)*(B$1:B2112=B2113)*ROW(A$1:A2112))))="",C2113&amp;"",INDEX(I$1:I2112,SUMPRODUCT(MAX((A$1:A2112=A2113)*(B$1:B2112=B2113)*ROW(A$1:A2112))))&amp;"; "&amp;C2113))))</f>
        <v/>
      </c>
      <c r="J2113" s="18" t="str">
        <f aca="false">IF(A2113="","",A2113&amp;"|"&amp;COUNTIF(A$2:A2113,A2113))</f>
        <v/>
      </c>
      <c r="K2113" s="18" t="n">
        <f aca="false">IF(OR(A2113="",B2113=""),0,IF(COUNTIFS(A$2:A2113,A2113,B$2:B2113,B2113)=1,1,0))</f>
        <v>0</v>
      </c>
    </row>
    <row r="2114" customFormat="false" ht="15" hidden="false" customHeight="false" outlineLevel="0" collapsed="false">
      <c r="A2114" s="15"/>
      <c r="B2114" s="15"/>
      <c r="C2114" s="15"/>
      <c r="D2114" s="15"/>
      <c r="F2114" s="18" t="str">
        <f aca="false">IF(B2114="","",IFERROR(INDEX(Materials!$B$2:$B$301,MATCH(B2114,Materials!$A$2:$A$301,0)),""))</f>
        <v/>
      </c>
      <c r="G2114" s="18" t="str">
        <f aca="true">IF(AND(A2114="",B2114=""),"",IF(A2114="","Missing product",IF(B2114="","Missing material",IF(COUNTIF(ProductList,A2114)=0,"Product not in Products list",IF(COUNTIF(MaterialList,B2114)=0,"Material not in Materials list","OK")))))</f>
        <v/>
      </c>
      <c r="H2114" s="18" t="str">
        <f aca="false">IF(F2114="Active",A2114&amp;"|"&amp;COUNTIFS(A$2:A2114,A2114,F$2:F2114,"Active"),"")</f>
        <v/>
      </c>
      <c r="I2114" s="18" t="str">
        <f aca="false">IF(B2114="","",IF(SUMPRODUCT(MAX((A$1:A2113=A2114)*(B$1:B2113=B2114)*ROW(A$1:A2113)))=0,C2114&amp;"",IF(C2114="",INDEX(I$1:I2113,SUMPRODUCT(MAX((A$1:A2113=A2114)*(B$1:B2113=B2114)*ROW(A$1:A2113)))),IF(INDEX(I$1:I2113,SUMPRODUCT(MAX((A$1:A2113=A2114)*(B$1:B2113=B2114)*ROW(A$1:A2113))))="",C2114&amp;"",INDEX(I$1:I2113,SUMPRODUCT(MAX((A$1:A2113=A2114)*(B$1:B2113=B2114)*ROW(A$1:A2113))))&amp;"; "&amp;C2114))))</f>
        <v/>
      </c>
      <c r="J2114" s="18" t="str">
        <f aca="false">IF(A2114="","",A2114&amp;"|"&amp;COUNTIF(A$2:A2114,A2114))</f>
        <v/>
      </c>
      <c r="K2114" s="18" t="n">
        <f aca="false">IF(OR(A2114="",B2114=""),0,IF(COUNTIFS(A$2:A2114,A2114,B$2:B2114,B2114)=1,1,0))</f>
        <v>0</v>
      </c>
    </row>
    <row r="2115" customFormat="false" ht="15" hidden="false" customHeight="false" outlineLevel="0" collapsed="false">
      <c r="A2115" s="15"/>
      <c r="B2115" s="15"/>
      <c r="C2115" s="15"/>
      <c r="D2115" s="15"/>
      <c r="F2115" s="18" t="str">
        <f aca="false">IF(B2115="","",IFERROR(INDEX(Materials!$B$2:$B$301,MATCH(B2115,Materials!$A$2:$A$301,0)),""))</f>
        <v/>
      </c>
      <c r="G2115" s="18" t="str">
        <f aca="true">IF(AND(A2115="",B2115=""),"",IF(A2115="","Missing product",IF(B2115="","Missing material",IF(COUNTIF(ProductList,A2115)=0,"Product not in Products list",IF(COUNTIF(MaterialList,B2115)=0,"Material not in Materials list","OK")))))</f>
        <v/>
      </c>
      <c r="H2115" s="18" t="str">
        <f aca="false">IF(F2115="Active",A2115&amp;"|"&amp;COUNTIFS(A$2:A2115,A2115,F$2:F2115,"Active"),"")</f>
        <v/>
      </c>
      <c r="I2115" s="18" t="str">
        <f aca="false">IF(B2115="","",IF(SUMPRODUCT(MAX((A$1:A2114=A2115)*(B$1:B2114=B2115)*ROW(A$1:A2114)))=0,C2115&amp;"",IF(C2115="",INDEX(I$1:I2114,SUMPRODUCT(MAX((A$1:A2114=A2115)*(B$1:B2114=B2115)*ROW(A$1:A2114)))),IF(INDEX(I$1:I2114,SUMPRODUCT(MAX((A$1:A2114=A2115)*(B$1:B2114=B2115)*ROW(A$1:A2114))))="",C2115&amp;"",INDEX(I$1:I2114,SUMPRODUCT(MAX((A$1:A2114=A2115)*(B$1:B2114=B2115)*ROW(A$1:A2114))))&amp;"; "&amp;C2115))))</f>
        <v/>
      </c>
      <c r="J2115" s="18" t="str">
        <f aca="false">IF(A2115="","",A2115&amp;"|"&amp;COUNTIF(A$2:A2115,A2115))</f>
        <v/>
      </c>
      <c r="K2115" s="18" t="n">
        <f aca="false">IF(OR(A2115="",B2115=""),0,IF(COUNTIFS(A$2:A2115,A2115,B$2:B2115,B2115)=1,1,0))</f>
        <v>0</v>
      </c>
    </row>
    <row r="2116" customFormat="false" ht="15" hidden="false" customHeight="false" outlineLevel="0" collapsed="false">
      <c r="A2116" s="15"/>
      <c r="B2116" s="15"/>
      <c r="C2116" s="15"/>
      <c r="D2116" s="15"/>
      <c r="F2116" s="18" t="str">
        <f aca="false">IF(B2116="","",IFERROR(INDEX(Materials!$B$2:$B$301,MATCH(B2116,Materials!$A$2:$A$301,0)),""))</f>
        <v/>
      </c>
      <c r="G2116" s="18" t="str">
        <f aca="true">IF(AND(A2116="",B2116=""),"",IF(A2116="","Missing product",IF(B2116="","Missing material",IF(COUNTIF(ProductList,A2116)=0,"Product not in Products list",IF(COUNTIF(MaterialList,B2116)=0,"Material not in Materials list","OK")))))</f>
        <v/>
      </c>
      <c r="H2116" s="18" t="str">
        <f aca="false">IF(F2116="Active",A2116&amp;"|"&amp;COUNTIFS(A$2:A2116,A2116,F$2:F2116,"Active"),"")</f>
        <v/>
      </c>
      <c r="I2116" s="18" t="str">
        <f aca="false">IF(B2116="","",IF(SUMPRODUCT(MAX((A$1:A2115=A2116)*(B$1:B2115=B2116)*ROW(A$1:A2115)))=0,C2116&amp;"",IF(C2116="",INDEX(I$1:I2115,SUMPRODUCT(MAX((A$1:A2115=A2116)*(B$1:B2115=B2116)*ROW(A$1:A2115)))),IF(INDEX(I$1:I2115,SUMPRODUCT(MAX((A$1:A2115=A2116)*(B$1:B2115=B2116)*ROW(A$1:A2115))))="",C2116&amp;"",INDEX(I$1:I2115,SUMPRODUCT(MAX((A$1:A2115=A2116)*(B$1:B2115=B2116)*ROW(A$1:A2115))))&amp;"; "&amp;C2116))))</f>
        <v/>
      </c>
      <c r="J2116" s="18" t="str">
        <f aca="false">IF(A2116="","",A2116&amp;"|"&amp;COUNTIF(A$2:A2116,A2116))</f>
        <v/>
      </c>
      <c r="K2116" s="18" t="n">
        <f aca="false">IF(OR(A2116="",B2116=""),0,IF(COUNTIFS(A$2:A2116,A2116,B$2:B2116,B2116)=1,1,0))</f>
        <v>0</v>
      </c>
    </row>
    <row r="2117" customFormat="false" ht="15" hidden="false" customHeight="false" outlineLevel="0" collapsed="false">
      <c r="A2117" s="15"/>
      <c r="B2117" s="15"/>
      <c r="C2117" s="15"/>
      <c r="D2117" s="15"/>
      <c r="F2117" s="18" t="str">
        <f aca="false">IF(B2117="","",IFERROR(INDEX(Materials!$B$2:$B$301,MATCH(B2117,Materials!$A$2:$A$301,0)),""))</f>
        <v/>
      </c>
      <c r="G2117" s="18" t="str">
        <f aca="true">IF(AND(A2117="",B2117=""),"",IF(A2117="","Missing product",IF(B2117="","Missing material",IF(COUNTIF(ProductList,A2117)=0,"Product not in Products list",IF(COUNTIF(MaterialList,B2117)=0,"Material not in Materials list","OK")))))</f>
        <v/>
      </c>
      <c r="H2117" s="18" t="str">
        <f aca="false">IF(F2117="Active",A2117&amp;"|"&amp;COUNTIFS(A$2:A2117,A2117,F$2:F2117,"Active"),"")</f>
        <v/>
      </c>
      <c r="I2117" s="18" t="str">
        <f aca="false">IF(B2117="","",IF(SUMPRODUCT(MAX((A$1:A2116=A2117)*(B$1:B2116=B2117)*ROW(A$1:A2116)))=0,C2117&amp;"",IF(C2117="",INDEX(I$1:I2116,SUMPRODUCT(MAX((A$1:A2116=A2117)*(B$1:B2116=B2117)*ROW(A$1:A2116)))),IF(INDEX(I$1:I2116,SUMPRODUCT(MAX((A$1:A2116=A2117)*(B$1:B2116=B2117)*ROW(A$1:A2116))))="",C2117&amp;"",INDEX(I$1:I2116,SUMPRODUCT(MAX((A$1:A2116=A2117)*(B$1:B2116=B2117)*ROW(A$1:A2116))))&amp;"; "&amp;C2117))))</f>
        <v/>
      </c>
      <c r="J2117" s="18" t="str">
        <f aca="false">IF(A2117="","",A2117&amp;"|"&amp;COUNTIF(A$2:A2117,A2117))</f>
        <v/>
      </c>
      <c r="K2117" s="18" t="n">
        <f aca="false">IF(OR(A2117="",B2117=""),0,IF(COUNTIFS(A$2:A2117,A2117,B$2:B2117,B2117)=1,1,0))</f>
        <v>0</v>
      </c>
    </row>
    <row r="2118" customFormat="false" ht="15" hidden="false" customHeight="false" outlineLevel="0" collapsed="false">
      <c r="A2118" s="15"/>
      <c r="B2118" s="15"/>
      <c r="C2118" s="15"/>
      <c r="D2118" s="15"/>
      <c r="F2118" s="18" t="str">
        <f aca="false">IF(B2118="","",IFERROR(INDEX(Materials!$B$2:$B$301,MATCH(B2118,Materials!$A$2:$A$301,0)),""))</f>
        <v/>
      </c>
      <c r="G2118" s="18" t="str">
        <f aca="true">IF(AND(A2118="",B2118=""),"",IF(A2118="","Missing product",IF(B2118="","Missing material",IF(COUNTIF(ProductList,A2118)=0,"Product not in Products list",IF(COUNTIF(MaterialList,B2118)=0,"Material not in Materials list","OK")))))</f>
        <v/>
      </c>
      <c r="H2118" s="18" t="str">
        <f aca="false">IF(F2118="Active",A2118&amp;"|"&amp;COUNTIFS(A$2:A2118,A2118,F$2:F2118,"Active"),"")</f>
        <v/>
      </c>
      <c r="I2118" s="18" t="str">
        <f aca="false">IF(B2118="","",IF(SUMPRODUCT(MAX((A$1:A2117=A2118)*(B$1:B2117=B2118)*ROW(A$1:A2117)))=0,C2118&amp;"",IF(C2118="",INDEX(I$1:I2117,SUMPRODUCT(MAX((A$1:A2117=A2118)*(B$1:B2117=B2118)*ROW(A$1:A2117)))),IF(INDEX(I$1:I2117,SUMPRODUCT(MAX((A$1:A2117=A2118)*(B$1:B2117=B2118)*ROW(A$1:A2117))))="",C2118&amp;"",INDEX(I$1:I2117,SUMPRODUCT(MAX((A$1:A2117=A2118)*(B$1:B2117=B2118)*ROW(A$1:A2117))))&amp;"; "&amp;C2118))))</f>
        <v/>
      </c>
      <c r="J2118" s="18" t="str">
        <f aca="false">IF(A2118="","",A2118&amp;"|"&amp;COUNTIF(A$2:A2118,A2118))</f>
        <v/>
      </c>
      <c r="K2118" s="18" t="n">
        <f aca="false">IF(OR(A2118="",B2118=""),0,IF(COUNTIFS(A$2:A2118,A2118,B$2:B2118,B2118)=1,1,0))</f>
        <v>0</v>
      </c>
    </row>
    <row r="2119" customFormat="false" ht="15" hidden="false" customHeight="false" outlineLevel="0" collapsed="false">
      <c r="A2119" s="15"/>
      <c r="B2119" s="15"/>
      <c r="C2119" s="15"/>
      <c r="D2119" s="15"/>
      <c r="F2119" s="18" t="str">
        <f aca="false">IF(B2119="","",IFERROR(INDEX(Materials!$B$2:$B$301,MATCH(B2119,Materials!$A$2:$A$301,0)),""))</f>
        <v/>
      </c>
      <c r="G2119" s="18" t="str">
        <f aca="true">IF(AND(A2119="",B2119=""),"",IF(A2119="","Missing product",IF(B2119="","Missing material",IF(COUNTIF(ProductList,A2119)=0,"Product not in Products list",IF(COUNTIF(MaterialList,B2119)=0,"Material not in Materials list","OK")))))</f>
        <v/>
      </c>
      <c r="H2119" s="18" t="str">
        <f aca="false">IF(F2119="Active",A2119&amp;"|"&amp;COUNTIFS(A$2:A2119,A2119,F$2:F2119,"Active"),"")</f>
        <v/>
      </c>
      <c r="I2119" s="18" t="str">
        <f aca="false">IF(B2119="","",IF(SUMPRODUCT(MAX((A$1:A2118=A2119)*(B$1:B2118=B2119)*ROW(A$1:A2118)))=0,C2119&amp;"",IF(C2119="",INDEX(I$1:I2118,SUMPRODUCT(MAX((A$1:A2118=A2119)*(B$1:B2118=B2119)*ROW(A$1:A2118)))),IF(INDEX(I$1:I2118,SUMPRODUCT(MAX((A$1:A2118=A2119)*(B$1:B2118=B2119)*ROW(A$1:A2118))))="",C2119&amp;"",INDEX(I$1:I2118,SUMPRODUCT(MAX((A$1:A2118=A2119)*(B$1:B2118=B2119)*ROW(A$1:A2118))))&amp;"; "&amp;C2119))))</f>
        <v/>
      </c>
      <c r="J2119" s="18" t="str">
        <f aca="false">IF(A2119="","",A2119&amp;"|"&amp;COUNTIF(A$2:A2119,A2119))</f>
        <v/>
      </c>
      <c r="K2119" s="18" t="n">
        <f aca="false">IF(OR(A2119="",B2119=""),0,IF(COUNTIFS(A$2:A2119,A2119,B$2:B2119,B2119)=1,1,0))</f>
        <v>0</v>
      </c>
    </row>
    <row r="2120" customFormat="false" ht="15" hidden="false" customHeight="false" outlineLevel="0" collapsed="false">
      <c r="A2120" s="15"/>
      <c r="B2120" s="15"/>
      <c r="C2120" s="15"/>
      <c r="D2120" s="15"/>
      <c r="F2120" s="18" t="str">
        <f aca="false">IF(B2120="","",IFERROR(INDEX(Materials!$B$2:$B$301,MATCH(B2120,Materials!$A$2:$A$301,0)),""))</f>
        <v/>
      </c>
      <c r="G2120" s="18" t="str">
        <f aca="true">IF(AND(A2120="",B2120=""),"",IF(A2120="","Missing product",IF(B2120="","Missing material",IF(COUNTIF(ProductList,A2120)=0,"Product not in Products list",IF(COUNTIF(MaterialList,B2120)=0,"Material not in Materials list","OK")))))</f>
        <v/>
      </c>
      <c r="H2120" s="18" t="str">
        <f aca="false">IF(F2120="Active",A2120&amp;"|"&amp;COUNTIFS(A$2:A2120,A2120,F$2:F2120,"Active"),"")</f>
        <v/>
      </c>
      <c r="I2120" s="18" t="str">
        <f aca="false">IF(B2120="","",IF(SUMPRODUCT(MAX((A$1:A2119=A2120)*(B$1:B2119=B2120)*ROW(A$1:A2119)))=0,C2120&amp;"",IF(C2120="",INDEX(I$1:I2119,SUMPRODUCT(MAX((A$1:A2119=A2120)*(B$1:B2119=B2120)*ROW(A$1:A2119)))),IF(INDEX(I$1:I2119,SUMPRODUCT(MAX((A$1:A2119=A2120)*(B$1:B2119=B2120)*ROW(A$1:A2119))))="",C2120&amp;"",INDEX(I$1:I2119,SUMPRODUCT(MAX((A$1:A2119=A2120)*(B$1:B2119=B2120)*ROW(A$1:A2119))))&amp;"; "&amp;C2120))))</f>
        <v/>
      </c>
      <c r="J2120" s="18" t="str">
        <f aca="false">IF(A2120="","",A2120&amp;"|"&amp;COUNTIF(A$2:A2120,A2120))</f>
        <v/>
      </c>
      <c r="K2120" s="18" t="n">
        <f aca="false">IF(OR(A2120="",B2120=""),0,IF(COUNTIFS(A$2:A2120,A2120,B$2:B2120,B2120)=1,1,0))</f>
        <v>0</v>
      </c>
    </row>
    <row r="2121" customFormat="false" ht="15" hidden="false" customHeight="false" outlineLevel="0" collapsed="false">
      <c r="A2121" s="15"/>
      <c r="B2121" s="15"/>
      <c r="C2121" s="15"/>
      <c r="D2121" s="15"/>
      <c r="F2121" s="18" t="str">
        <f aca="false">IF(B2121="","",IFERROR(INDEX(Materials!$B$2:$B$301,MATCH(B2121,Materials!$A$2:$A$301,0)),""))</f>
        <v/>
      </c>
      <c r="G2121" s="18" t="str">
        <f aca="true">IF(AND(A2121="",B2121=""),"",IF(A2121="","Missing product",IF(B2121="","Missing material",IF(COUNTIF(ProductList,A2121)=0,"Product not in Products list",IF(COUNTIF(MaterialList,B2121)=0,"Material not in Materials list","OK")))))</f>
        <v/>
      </c>
      <c r="H2121" s="18" t="str">
        <f aca="false">IF(F2121="Active",A2121&amp;"|"&amp;COUNTIFS(A$2:A2121,A2121,F$2:F2121,"Active"),"")</f>
        <v/>
      </c>
      <c r="I2121" s="18" t="str">
        <f aca="false">IF(B2121="","",IF(SUMPRODUCT(MAX((A$1:A2120=A2121)*(B$1:B2120=B2121)*ROW(A$1:A2120)))=0,C2121&amp;"",IF(C2121="",INDEX(I$1:I2120,SUMPRODUCT(MAX((A$1:A2120=A2121)*(B$1:B2120=B2121)*ROW(A$1:A2120)))),IF(INDEX(I$1:I2120,SUMPRODUCT(MAX((A$1:A2120=A2121)*(B$1:B2120=B2121)*ROW(A$1:A2120))))="",C2121&amp;"",INDEX(I$1:I2120,SUMPRODUCT(MAX((A$1:A2120=A2121)*(B$1:B2120=B2121)*ROW(A$1:A2120))))&amp;"; "&amp;C2121))))</f>
        <v/>
      </c>
      <c r="J2121" s="18" t="str">
        <f aca="false">IF(A2121="","",A2121&amp;"|"&amp;COUNTIF(A$2:A2121,A2121))</f>
        <v/>
      </c>
      <c r="K2121" s="18" t="n">
        <f aca="false">IF(OR(A2121="",B2121=""),0,IF(COUNTIFS(A$2:A2121,A2121,B$2:B2121,B2121)=1,1,0))</f>
        <v>0</v>
      </c>
    </row>
    <row r="2122" customFormat="false" ht="15" hidden="false" customHeight="false" outlineLevel="0" collapsed="false">
      <c r="A2122" s="15"/>
      <c r="B2122" s="15"/>
      <c r="C2122" s="15"/>
      <c r="D2122" s="15"/>
      <c r="F2122" s="18" t="str">
        <f aca="false">IF(B2122="","",IFERROR(INDEX(Materials!$B$2:$B$301,MATCH(B2122,Materials!$A$2:$A$301,0)),""))</f>
        <v/>
      </c>
      <c r="G2122" s="18" t="str">
        <f aca="true">IF(AND(A2122="",B2122=""),"",IF(A2122="","Missing product",IF(B2122="","Missing material",IF(COUNTIF(ProductList,A2122)=0,"Product not in Products list",IF(COUNTIF(MaterialList,B2122)=0,"Material not in Materials list","OK")))))</f>
        <v/>
      </c>
      <c r="H2122" s="18" t="str">
        <f aca="false">IF(F2122="Active",A2122&amp;"|"&amp;COUNTIFS(A$2:A2122,A2122,F$2:F2122,"Active"),"")</f>
        <v/>
      </c>
      <c r="I2122" s="18" t="str">
        <f aca="false">IF(B2122="","",IF(SUMPRODUCT(MAX((A$1:A2121=A2122)*(B$1:B2121=B2122)*ROW(A$1:A2121)))=0,C2122&amp;"",IF(C2122="",INDEX(I$1:I2121,SUMPRODUCT(MAX((A$1:A2121=A2122)*(B$1:B2121=B2122)*ROW(A$1:A2121)))),IF(INDEX(I$1:I2121,SUMPRODUCT(MAX((A$1:A2121=A2122)*(B$1:B2121=B2122)*ROW(A$1:A2121))))="",C2122&amp;"",INDEX(I$1:I2121,SUMPRODUCT(MAX((A$1:A2121=A2122)*(B$1:B2121=B2122)*ROW(A$1:A2121))))&amp;"; "&amp;C2122))))</f>
        <v/>
      </c>
      <c r="J2122" s="18" t="str">
        <f aca="false">IF(A2122="","",A2122&amp;"|"&amp;COUNTIF(A$2:A2122,A2122))</f>
        <v/>
      </c>
      <c r="K2122" s="18" t="n">
        <f aca="false">IF(OR(A2122="",B2122=""),0,IF(COUNTIFS(A$2:A2122,A2122,B$2:B2122,B2122)=1,1,0))</f>
        <v>0</v>
      </c>
    </row>
    <row r="2123" customFormat="false" ht="15" hidden="false" customHeight="false" outlineLevel="0" collapsed="false">
      <c r="A2123" s="15"/>
      <c r="B2123" s="15"/>
      <c r="C2123" s="15"/>
      <c r="D2123" s="15"/>
      <c r="F2123" s="18" t="str">
        <f aca="false">IF(B2123="","",IFERROR(INDEX(Materials!$B$2:$B$301,MATCH(B2123,Materials!$A$2:$A$301,0)),""))</f>
        <v/>
      </c>
      <c r="G2123" s="18" t="str">
        <f aca="true">IF(AND(A2123="",B2123=""),"",IF(A2123="","Missing product",IF(B2123="","Missing material",IF(COUNTIF(ProductList,A2123)=0,"Product not in Products list",IF(COUNTIF(MaterialList,B2123)=0,"Material not in Materials list","OK")))))</f>
        <v/>
      </c>
      <c r="H2123" s="18" t="str">
        <f aca="false">IF(F2123="Active",A2123&amp;"|"&amp;COUNTIFS(A$2:A2123,A2123,F$2:F2123,"Active"),"")</f>
        <v/>
      </c>
      <c r="I2123" s="18" t="str">
        <f aca="false">IF(B2123="","",IF(SUMPRODUCT(MAX((A$1:A2122=A2123)*(B$1:B2122=B2123)*ROW(A$1:A2122)))=0,C2123&amp;"",IF(C2123="",INDEX(I$1:I2122,SUMPRODUCT(MAX((A$1:A2122=A2123)*(B$1:B2122=B2123)*ROW(A$1:A2122)))),IF(INDEX(I$1:I2122,SUMPRODUCT(MAX((A$1:A2122=A2123)*(B$1:B2122=B2123)*ROW(A$1:A2122))))="",C2123&amp;"",INDEX(I$1:I2122,SUMPRODUCT(MAX((A$1:A2122=A2123)*(B$1:B2122=B2123)*ROW(A$1:A2122))))&amp;"; "&amp;C2123))))</f>
        <v/>
      </c>
      <c r="J2123" s="18" t="str">
        <f aca="false">IF(A2123="","",A2123&amp;"|"&amp;COUNTIF(A$2:A2123,A2123))</f>
        <v/>
      </c>
      <c r="K2123" s="18" t="n">
        <f aca="false">IF(OR(A2123="",B2123=""),0,IF(COUNTIFS(A$2:A2123,A2123,B$2:B2123,B2123)=1,1,0))</f>
        <v>0</v>
      </c>
    </row>
    <row r="2124" customFormat="false" ht="15" hidden="false" customHeight="false" outlineLevel="0" collapsed="false">
      <c r="A2124" s="15"/>
      <c r="B2124" s="15"/>
      <c r="C2124" s="15"/>
      <c r="D2124" s="15"/>
      <c r="F2124" s="18" t="str">
        <f aca="false">IF(B2124="","",IFERROR(INDEX(Materials!$B$2:$B$301,MATCH(B2124,Materials!$A$2:$A$301,0)),""))</f>
        <v/>
      </c>
      <c r="G2124" s="18" t="str">
        <f aca="true">IF(AND(A2124="",B2124=""),"",IF(A2124="","Missing product",IF(B2124="","Missing material",IF(COUNTIF(ProductList,A2124)=0,"Product not in Products list",IF(COUNTIF(MaterialList,B2124)=0,"Material not in Materials list","OK")))))</f>
        <v/>
      </c>
      <c r="H2124" s="18" t="str">
        <f aca="false">IF(F2124="Active",A2124&amp;"|"&amp;COUNTIFS(A$2:A2124,A2124,F$2:F2124,"Active"),"")</f>
        <v/>
      </c>
      <c r="I2124" s="18" t="str">
        <f aca="false">IF(B2124="","",IF(SUMPRODUCT(MAX((A$1:A2123=A2124)*(B$1:B2123=B2124)*ROW(A$1:A2123)))=0,C2124&amp;"",IF(C2124="",INDEX(I$1:I2123,SUMPRODUCT(MAX((A$1:A2123=A2124)*(B$1:B2123=B2124)*ROW(A$1:A2123)))),IF(INDEX(I$1:I2123,SUMPRODUCT(MAX((A$1:A2123=A2124)*(B$1:B2123=B2124)*ROW(A$1:A2123))))="",C2124&amp;"",INDEX(I$1:I2123,SUMPRODUCT(MAX((A$1:A2123=A2124)*(B$1:B2123=B2124)*ROW(A$1:A2123))))&amp;"; "&amp;C2124))))</f>
        <v/>
      </c>
      <c r="J2124" s="18" t="str">
        <f aca="false">IF(A2124="","",A2124&amp;"|"&amp;COUNTIF(A$2:A2124,A2124))</f>
        <v/>
      </c>
      <c r="K2124" s="18" t="n">
        <f aca="false">IF(OR(A2124="",B2124=""),0,IF(COUNTIFS(A$2:A2124,A2124,B$2:B2124,B2124)=1,1,0))</f>
        <v>0</v>
      </c>
    </row>
    <row r="2125" customFormat="false" ht="15" hidden="false" customHeight="false" outlineLevel="0" collapsed="false">
      <c r="A2125" s="15"/>
      <c r="B2125" s="15"/>
      <c r="C2125" s="15"/>
      <c r="D2125" s="15"/>
      <c r="F2125" s="18" t="str">
        <f aca="false">IF(B2125="","",IFERROR(INDEX(Materials!$B$2:$B$301,MATCH(B2125,Materials!$A$2:$A$301,0)),""))</f>
        <v/>
      </c>
      <c r="G2125" s="18" t="str">
        <f aca="true">IF(AND(A2125="",B2125=""),"",IF(A2125="","Missing product",IF(B2125="","Missing material",IF(COUNTIF(ProductList,A2125)=0,"Product not in Products list",IF(COUNTIF(MaterialList,B2125)=0,"Material not in Materials list","OK")))))</f>
        <v/>
      </c>
      <c r="H2125" s="18" t="str">
        <f aca="false">IF(F2125="Active",A2125&amp;"|"&amp;COUNTIFS(A$2:A2125,A2125,F$2:F2125,"Active"),"")</f>
        <v/>
      </c>
      <c r="I2125" s="18" t="str">
        <f aca="false">IF(B2125="","",IF(SUMPRODUCT(MAX((A$1:A2124=A2125)*(B$1:B2124=B2125)*ROW(A$1:A2124)))=0,C2125&amp;"",IF(C2125="",INDEX(I$1:I2124,SUMPRODUCT(MAX((A$1:A2124=A2125)*(B$1:B2124=B2125)*ROW(A$1:A2124)))),IF(INDEX(I$1:I2124,SUMPRODUCT(MAX((A$1:A2124=A2125)*(B$1:B2124=B2125)*ROW(A$1:A2124))))="",C2125&amp;"",INDEX(I$1:I2124,SUMPRODUCT(MAX((A$1:A2124=A2125)*(B$1:B2124=B2125)*ROW(A$1:A2124))))&amp;"; "&amp;C2125))))</f>
        <v/>
      </c>
      <c r="J2125" s="18" t="str">
        <f aca="false">IF(A2125="","",A2125&amp;"|"&amp;COUNTIF(A$2:A2125,A2125))</f>
        <v/>
      </c>
      <c r="K2125" s="18" t="n">
        <f aca="false">IF(OR(A2125="",B2125=""),0,IF(COUNTIFS(A$2:A2125,A2125,B$2:B2125,B2125)=1,1,0))</f>
        <v>0</v>
      </c>
    </row>
    <row r="2126" customFormat="false" ht="15" hidden="false" customHeight="false" outlineLevel="0" collapsed="false">
      <c r="A2126" s="15"/>
      <c r="B2126" s="15"/>
      <c r="C2126" s="15"/>
      <c r="D2126" s="15"/>
      <c r="F2126" s="18" t="str">
        <f aca="false">IF(B2126="","",IFERROR(INDEX(Materials!$B$2:$B$301,MATCH(B2126,Materials!$A$2:$A$301,0)),""))</f>
        <v/>
      </c>
      <c r="G2126" s="18" t="str">
        <f aca="true">IF(AND(A2126="",B2126=""),"",IF(A2126="","Missing product",IF(B2126="","Missing material",IF(COUNTIF(ProductList,A2126)=0,"Product not in Products list",IF(COUNTIF(MaterialList,B2126)=0,"Material not in Materials list","OK")))))</f>
        <v/>
      </c>
      <c r="H2126" s="18" t="str">
        <f aca="false">IF(F2126="Active",A2126&amp;"|"&amp;COUNTIFS(A$2:A2126,A2126,F$2:F2126,"Active"),"")</f>
        <v/>
      </c>
      <c r="I2126" s="18" t="str">
        <f aca="false">IF(B2126="","",IF(SUMPRODUCT(MAX((A$1:A2125=A2126)*(B$1:B2125=B2126)*ROW(A$1:A2125)))=0,C2126&amp;"",IF(C2126="",INDEX(I$1:I2125,SUMPRODUCT(MAX((A$1:A2125=A2126)*(B$1:B2125=B2126)*ROW(A$1:A2125)))),IF(INDEX(I$1:I2125,SUMPRODUCT(MAX((A$1:A2125=A2126)*(B$1:B2125=B2126)*ROW(A$1:A2125))))="",C2126&amp;"",INDEX(I$1:I2125,SUMPRODUCT(MAX((A$1:A2125=A2126)*(B$1:B2125=B2126)*ROW(A$1:A2125))))&amp;"; "&amp;C2126))))</f>
        <v/>
      </c>
      <c r="J2126" s="18" t="str">
        <f aca="false">IF(A2126="","",A2126&amp;"|"&amp;COUNTIF(A$2:A2126,A2126))</f>
        <v/>
      </c>
      <c r="K2126" s="18" t="n">
        <f aca="false">IF(OR(A2126="",B2126=""),0,IF(COUNTIFS(A$2:A2126,A2126,B$2:B2126,B2126)=1,1,0))</f>
        <v>0</v>
      </c>
    </row>
    <row r="2127" customFormat="false" ht="15" hidden="false" customHeight="false" outlineLevel="0" collapsed="false">
      <c r="A2127" s="15"/>
      <c r="B2127" s="15"/>
      <c r="C2127" s="15"/>
      <c r="D2127" s="15"/>
      <c r="F2127" s="18" t="str">
        <f aca="false">IF(B2127="","",IFERROR(INDEX(Materials!$B$2:$B$301,MATCH(B2127,Materials!$A$2:$A$301,0)),""))</f>
        <v/>
      </c>
      <c r="G2127" s="18" t="str">
        <f aca="true">IF(AND(A2127="",B2127=""),"",IF(A2127="","Missing product",IF(B2127="","Missing material",IF(COUNTIF(ProductList,A2127)=0,"Product not in Products list",IF(COUNTIF(MaterialList,B2127)=0,"Material not in Materials list","OK")))))</f>
        <v/>
      </c>
      <c r="H2127" s="18" t="str">
        <f aca="false">IF(F2127="Active",A2127&amp;"|"&amp;COUNTIFS(A$2:A2127,A2127,F$2:F2127,"Active"),"")</f>
        <v/>
      </c>
      <c r="I2127" s="18" t="str">
        <f aca="false">IF(B2127="","",IF(SUMPRODUCT(MAX((A$1:A2126=A2127)*(B$1:B2126=B2127)*ROW(A$1:A2126)))=0,C2127&amp;"",IF(C2127="",INDEX(I$1:I2126,SUMPRODUCT(MAX((A$1:A2126=A2127)*(B$1:B2126=B2127)*ROW(A$1:A2126)))),IF(INDEX(I$1:I2126,SUMPRODUCT(MAX((A$1:A2126=A2127)*(B$1:B2126=B2127)*ROW(A$1:A2126))))="",C2127&amp;"",INDEX(I$1:I2126,SUMPRODUCT(MAX((A$1:A2126=A2127)*(B$1:B2126=B2127)*ROW(A$1:A2126))))&amp;"; "&amp;C2127))))</f>
        <v/>
      </c>
      <c r="J2127" s="18" t="str">
        <f aca="false">IF(A2127="","",A2127&amp;"|"&amp;COUNTIF(A$2:A2127,A2127))</f>
        <v/>
      </c>
      <c r="K2127" s="18" t="n">
        <f aca="false">IF(OR(A2127="",B2127=""),0,IF(COUNTIFS(A$2:A2127,A2127,B$2:B2127,B2127)=1,1,0))</f>
        <v>0</v>
      </c>
    </row>
    <row r="2128" customFormat="false" ht="15" hidden="false" customHeight="false" outlineLevel="0" collapsed="false">
      <c r="A2128" s="15"/>
      <c r="B2128" s="15"/>
      <c r="C2128" s="15"/>
      <c r="D2128" s="15"/>
      <c r="F2128" s="18" t="str">
        <f aca="false">IF(B2128="","",IFERROR(INDEX(Materials!$B$2:$B$301,MATCH(B2128,Materials!$A$2:$A$301,0)),""))</f>
        <v/>
      </c>
      <c r="G2128" s="18" t="str">
        <f aca="true">IF(AND(A2128="",B2128=""),"",IF(A2128="","Missing product",IF(B2128="","Missing material",IF(COUNTIF(ProductList,A2128)=0,"Product not in Products list",IF(COUNTIF(MaterialList,B2128)=0,"Material not in Materials list","OK")))))</f>
        <v/>
      </c>
      <c r="H2128" s="18" t="str">
        <f aca="false">IF(F2128="Active",A2128&amp;"|"&amp;COUNTIFS(A$2:A2128,A2128,F$2:F2128,"Active"),"")</f>
        <v/>
      </c>
      <c r="I2128" s="18" t="str">
        <f aca="false">IF(B2128="","",IF(SUMPRODUCT(MAX((A$1:A2127=A2128)*(B$1:B2127=B2128)*ROW(A$1:A2127)))=0,C2128&amp;"",IF(C2128="",INDEX(I$1:I2127,SUMPRODUCT(MAX((A$1:A2127=A2128)*(B$1:B2127=B2128)*ROW(A$1:A2127)))),IF(INDEX(I$1:I2127,SUMPRODUCT(MAX((A$1:A2127=A2128)*(B$1:B2127=B2128)*ROW(A$1:A2127))))="",C2128&amp;"",INDEX(I$1:I2127,SUMPRODUCT(MAX((A$1:A2127=A2128)*(B$1:B2127=B2128)*ROW(A$1:A2127))))&amp;"; "&amp;C2128))))</f>
        <v/>
      </c>
      <c r="J2128" s="18" t="str">
        <f aca="false">IF(A2128="","",A2128&amp;"|"&amp;COUNTIF(A$2:A2128,A2128))</f>
        <v/>
      </c>
      <c r="K2128" s="18" t="n">
        <f aca="false">IF(OR(A2128="",B2128=""),0,IF(COUNTIFS(A$2:A2128,A2128,B$2:B2128,B2128)=1,1,0))</f>
        <v>0</v>
      </c>
    </row>
    <row r="2129" customFormat="false" ht="15" hidden="false" customHeight="false" outlineLevel="0" collapsed="false">
      <c r="A2129" s="15"/>
      <c r="B2129" s="15"/>
      <c r="C2129" s="15"/>
      <c r="D2129" s="15"/>
      <c r="F2129" s="18" t="str">
        <f aca="false">IF(B2129="","",IFERROR(INDEX(Materials!$B$2:$B$301,MATCH(B2129,Materials!$A$2:$A$301,0)),""))</f>
        <v/>
      </c>
      <c r="G2129" s="18" t="str">
        <f aca="true">IF(AND(A2129="",B2129=""),"",IF(A2129="","Missing product",IF(B2129="","Missing material",IF(COUNTIF(ProductList,A2129)=0,"Product not in Products list",IF(COUNTIF(MaterialList,B2129)=0,"Material not in Materials list","OK")))))</f>
        <v/>
      </c>
      <c r="H2129" s="18" t="str">
        <f aca="false">IF(F2129="Active",A2129&amp;"|"&amp;COUNTIFS(A$2:A2129,A2129,F$2:F2129,"Active"),"")</f>
        <v/>
      </c>
      <c r="I2129" s="18" t="str">
        <f aca="false">IF(B2129="","",IF(SUMPRODUCT(MAX((A$1:A2128=A2129)*(B$1:B2128=B2129)*ROW(A$1:A2128)))=0,C2129&amp;"",IF(C2129="",INDEX(I$1:I2128,SUMPRODUCT(MAX((A$1:A2128=A2129)*(B$1:B2128=B2129)*ROW(A$1:A2128)))),IF(INDEX(I$1:I2128,SUMPRODUCT(MAX((A$1:A2128=A2129)*(B$1:B2128=B2129)*ROW(A$1:A2128))))="",C2129&amp;"",INDEX(I$1:I2128,SUMPRODUCT(MAX((A$1:A2128=A2129)*(B$1:B2128=B2129)*ROW(A$1:A2128))))&amp;"; "&amp;C2129))))</f>
        <v/>
      </c>
      <c r="J2129" s="18" t="str">
        <f aca="false">IF(A2129="","",A2129&amp;"|"&amp;COUNTIF(A$2:A2129,A2129))</f>
        <v/>
      </c>
      <c r="K2129" s="18" t="n">
        <f aca="false">IF(OR(A2129="",B2129=""),0,IF(COUNTIFS(A$2:A2129,A2129,B$2:B2129,B2129)=1,1,0))</f>
        <v>0</v>
      </c>
    </row>
    <row r="2130" customFormat="false" ht="15" hidden="false" customHeight="false" outlineLevel="0" collapsed="false">
      <c r="A2130" s="15"/>
      <c r="B2130" s="15"/>
      <c r="C2130" s="15"/>
      <c r="D2130" s="15"/>
      <c r="F2130" s="18" t="str">
        <f aca="false">IF(B2130="","",IFERROR(INDEX(Materials!$B$2:$B$301,MATCH(B2130,Materials!$A$2:$A$301,0)),""))</f>
        <v/>
      </c>
      <c r="G2130" s="18" t="str">
        <f aca="true">IF(AND(A2130="",B2130=""),"",IF(A2130="","Missing product",IF(B2130="","Missing material",IF(COUNTIF(ProductList,A2130)=0,"Product not in Products list",IF(COUNTIF(MaterialList,B2130)=0,"Material not in Materials list","OK")))))</f>
        <v/>
      </c>
      <c r="H2130" s="18" t="str">
        <f aca="false">IF(F2130="Active",A2130&amp;"|"&amp;COUNTIFS(A$2:A2130,A2130,F$2:F2130,"Active"),"")</f>
        <v/>
      </c>
      <c r="I2130" s="18" t="str">
        <f aca="false">IF(B2130="","",IF(SUMPRODUCT(MAX((A$1:A2129=A2130)*(B$1:B2129=B2130)*ROW(A$1:A2129)))=0,C2130&amp;"",IF(C2130="",INDEX(I$1:I2129,SUMPRODUCT(MAX((A$1:A2129=A2130)*(B$1:B2129=B2130)*ROW(A$1:A2129)))),IF(INDEX(I$1:I2129,SUMPRODUCT(MAX((A$1:A2129=A2130)*(B$1:B2129=B2130)*ROW(A$1:A2129))))="",C2130&amp;"",INDEX(I$1:I2129,SUMPRODUCT(MAX((A$1:A2129=A2130)*(B$1:B2129=B2130)*ROW(A$1:A2129))))&amp;"; "&amp;C2130))))</f>
        <v/>
      </c>
      <c r="J2130" s="18" t="str">
        <f aca="false">IF(A2130="","",A2130&amp;"|"&amp;COUNTIF(A$2:A2130,A2130))</f>
        <v/>
      </c>
      <c r="K2130" s="18" t="n">
        <f aca="false">IF(OR(A2130="",B2130=""),0,IF(COUNTIFS(A$2:A2130,A2130,B$2:B2130,B2130)=1,1,0))</f>
        <v>0</v>
      </c>
    </row>
    <row r="2131" customFormat="false" ht="15" hidden="false" customHeight="false" outlineLevel="0" collapsed="false">
      <c r="A2131" s="15"/>
      <c r="B2131" s="15"/>
      <c r="C2131" s="15"/>
      <c r="D2131" s="15"/>
      <c r="F2131" s="18" t="str">
        <f aca="false">IF(B2131="","",IFERROR(INDEX(Materials!$B$2:$B$301,MATCH(B2131,Materials!$A$2:$A$301,0)),""))</f>
        <v/>
      </c>
      <c r="G2131" s="18" t="str">
        <f aca="true">IF(AND(A2131="",B2131=""),"",IF(A2131="","Missing product",IF(B2131="","Missing material",IF(COUNTIF(ProductList,A2131)=0,"Product not in Products list",IF(COUNTIF(MaterialList,B2131)=0,"Material not in Materials list","OK")))))</f>
        <v/>
      </c>
      <c r="H2131" s="18" t="str">
        <f aca="false">IF(F2131="Active",A2131&amp;"|"&amp;COUNTIFS(A$2:A2131,A2131,F$2:F2131,"Active"),"")</f>
        <v/>
      </c>
      <c r="I2131" s="18" t="str">
        <f aca="false">IF(B2131="","",IF(SUMPRODUCT(MAX((A$1:A2130=A2131)*(B$1:B2130=B2131)*ROW(A$1:A2130)))=0,C2131&amp;"",IF(C2131="",INDEX(I$1:I2130,SUMPRODUCT(MAX((A$1:A2130=A2131)*(B$1:B2130=B2131)*ROW(A$1:A2130)))),IF(INDEX(I$1:I2130,SUMPRODUCT(MAX((A$1:A2130=A2131)*(B$1:B2130=B2131)*ROW(A$1:A2130))))="",C2131&amp;"",INDEX(I$1:I2130,SUMPRODUCT(MAX((A$1:A2130=A2131)*(B$1:B2130=B2131)*ROW(A$1:A2130))))&amp;"; "&amp;C2131))))</f>
        <v/>
      </c>
      <c r="J2131" s="18" t="str">
        <f aca="false">IF(A2131="","",A2131&amp;"|"&amp;COUNTIF(A$2:A2131,A2131))</f>
        <v/>
      </c>
      <c r="K2131" s="18" t="n">
        <f aca="false">IF(OR(A2131="",B2131=""),0,IF(COUNTIFS(A$2:A2131,A2131,B$2:B2131,B2131)=1,1,0))</f>
        <v>0</v>
      </c>
    </row>
    <row r="2132" customFormat="false" ht="15" hidden="false" customHeight="false" outlineLevel="0" collapsed="false">
      <c r="A2132" s="15"/>
      <c r="B2132" s="15"/>
      <c r="C2132" s="15"/>
      <c r="D2132" s="15"/>
      <c r="F2132" s="18" t="str">
        <f aca="false">IF(B2132="","",IFERROR(INDEX(Materials!$B$2:$B$301,MATCH(B2132,Materials!$A$2:$A$301,0)),""))</f>
        <v/>
      </c>
      <c r="G2132" s="18" t="str">
        <f aca="true">IF(AND(A2132="",B2132=""),"",IF(A2132="","Missing product",IF(B2132="","Missing material",IF(COUNTIF(ProductList,A2132)=0,"Product not in Products list",IF(COUNTIF(MaterialList,B2132)=0,"Material not in Materials list","OK")))))</f>
        <v/>
      </c>
      <c r="H2132" s="18" t="str">
        <f aca="false">IF(F2132="Active",A2132&amp;"|"&amp;COUNTIFS(A$2:A2132,A2132,F$2:F2132,"Active"),"")</f>
        <v/>
      </c>
      <c r="I2132" s="18" t="str">
        <f aca="false">IF(B2132="","",IF(SUMPRODUCT(MAX((A$1:A2131=A2132)*(B$1:B2131=B2132)*ROW(A$1:A2131)))=0,C2132&amp;"",IF(C2132="",INDEX(I$1:I2131,SUMPRODUCT(MAX((A$1:A2131=A2132)*(B$1:B2131=B2132)*ROW(A$1:A2131)))),IF(INDEX(I$1:I2131,SUMPRODUCT(MAX((A$1:A2131=A2132)*(B$1:B2131=B2132)*ROW(A$1:A2131))))="",C2132&amp;"",INDEX(I$1:I2131,SUMPRODUCT(MAX((A$1:A2131=A2132)*(B$1:B2131=B2132)*ROW(A$1:A2131))))&amp;"; "&amp;C2132))))</f>
        <v/>
      </c>
      <c r="J2132" s="18" t="str">
        <f aca="false">IF(A2132="","",A2132&amp;"|"&amp;COUNTIF(A$2:A2132,A2132))</f>
        <v/>
      </c>
      <c r="K2132" s="18" t="n">
        <f aca="false">IF(OR(A2132="",B2132=""),0,IF(COUNTIFS(A$2:A2132,A2132,B$2:B2132,B2132)=1,1,0))</f>
        <v>0</v>
      </c>
    </row>
    <row r="2133" customFormat="false" ht="15" hidden="false" customHeight="false" outlineLevel="0" collapsed="false">
      <c r="A2133" s="15"/>
      <c r="B2133" s="15"/>
      <c r="C2133" s="15"/>
      <c r="D2133" s="15"/>
      <c r="F2133" s="18" t="str">
        <f aca="false">IF(B2133="","",IFERROR(INDEX(Materials!$B$2:$B$301,MATCH(B2133,Materials!$A$2:$A$301,0)),""))</f>
        <v/>
      </c>
      <c r="G2133" s="18" t="str">
        <f aca="true">IF(AND(A2133="",B2133=""),"",IF(A2133="","Missing product",IF(B2133="","Missing material",IF(COUNTIF(ProductList,A2133)=0,"Product not in Products list",IF(COUNTIF(MaterialList,B2133)=0,"Material not in Materials list","OK")))))</f>
        <v/>
      </c>
      <c r="H2133" s="18" t="str">
        <f aca="false">IF(F2133="Active",A2133&amp;"|"&amp;COUNTIFS(A$2:A2133,A2133,F$2:F2133,"Active"),"")</f>
        <v/>
      </c>
      <c r="I2133" s="18" t="str">
        <f aca="false">IF(B2133="","",IF(SUMPRODUCT(MAX((A$1:A2132=A2133)*(B$1:B2132=B2133)*ROW(A$1:A2132)))=0,C2133&amp;"",IF(C2133="",INDEX(I$1:I2132,SUMPRODUCT(MAX((A$1:A2132=A2133)*(B$1:B2132=B2133)*ROW(A$1:A2132)))),IF(INDEX(I$1:I2132,SUMPRODUCT(MAX((A$1:A2132=A2133)*(B$1:B2132=B2133)*ROW(A$1:A2132))))="",C2133&amp;"",INDEX(I$1:I2132,SUMPRODUCT(MAX((A$1:A2132=A2133)*(B$1:B2132=B2133)*ROW(A$1:A2132))))&amp;"; "&amp;C2133))))</f>
        <v/>
      </c>
      <c r="J2133" s="18" t="str">
        <f aca="false">IF(A2133="","",A2133&amp;"|"&amp;COUNTIF(A$2:A2133,A2133))</f>
        <v/>
      </c>
      <c r="K2133" s="18" t="n">
        <f aca="false">IF(OR(A2133="",B2133=""),0,IF(COUNTIFS(A$2:A2133,A2133,B$2:B2133,B2133)=1,1,0))</f>
        <v>0</v>
      </c>
    </row>
    <row r="2134" customFormat="false" ht="15" hidden="false" customHeight="false" outlineLevel="0" collapsed="false">
      <c r="A2134" s="15"/>
      <c r="B2134" s="15"/>
      <c r="C2134" s="15"/>
      <c r="D2134" s="15"/>
      <c r="F2134" s="18" t="str">
        <f aca="false">IF(B2134="","",IFERROR(INDEX(Materials!$B$2:$B$301,MATCH(B2134,Materials!$A$2:$A$301,0)),""))</f>
        <v/>
      </c>
      <c r="G2134" s="18" t="str">
        <f aca="true">IF(AND(A2134="",B2134=""),"",IF(A2134="","Missing product",IF(B2134="","Missing material",IF(COUNTIF(ProductList,A2134)=0,"Product not in Products list",IF(COUNTIF(MaterialList,B2134)=0,"Material not in Materials list","OK")))))</f>
        <v/>
      </c>
      <c r="H2134" s="18" t="str">
        <f aca="false">IF(F2134="Active",A2134&amp;"|"&amp;COUNTIFS(A$2:A2134,A2134,F$2:F2134,"Active"),"")</f>
        <v/>
      </c>
      <c r="I2134" s="18" t="str">
        <f aca="false">IF(B2134="","",IF(SUMPRODUCT(MAX((A$1:A2133=A2134)*(B$1:B2133=B2134)*ROW(A$1:A2133)))=0,C2134&amp;"",IF(C2134="",INDEX(I$1:I2133,SUMPRODUCT(MAX((A$1:A2133=A2134)*(B$1:B2133=B2134)*ROW(A$1:A2133)))),IF(INDEX(I$1:I2133,SUMPRODUCT(MAX((A$1:A2133=A2134)*(B$1:B2133=B2134)*ROW(A$1:A2133))))="",C2134&amp;"",INDEX(I$1:I2133,SUMPRODUCT(MAX((A$1:A2133=A2134)*(B$1:B2133=B2134)*ROW(A$1:A2133))))&amp;"; "&amp;C2134))))</f>
        <v/>
      </c>
      <c r="J2134" s="18" t="str">
        <f aca="false">IF(A2134="","",A2134&amp;"|"&amp;COUNTIF(A$2:A2134,A2134))</f>
        <v/>
      </c>
      <c r="K2134" s="18" t="n">
        <f aca="false">IF(OR(A2134="",B2134=""),0,IF(COUNTIFS(A$2:A2134,A2134,B$2:B2134,B2134)=1,1,0))</f>
        <v>0</v>
      </c>
    </row>
    <row r="2135" customFormat="false" ht="15" hidden="false" customHeight="false" outlineLevel="0" collapsed="false">
      <c r="A2135" s="15"/>
      <c r="B2135" s="15"/>
      <c r="C2135" s="15"/>
      <c r="D2135" s="15"/>
      <c r="F2135" s="18" t="str">
        <f aca="false">IF(B2135="","",IFERROR(INDEX(Materials!$B$2:$B$301,MATCH(B2135,Materials!$A$2:$A$301,0)),""))</f>
        <v/>
      </c>
      <c r="G2135" s="18" t="str">
        <f aca="true">IF(AND(A2135="",B2135=""),"",IF(A2135="","Missing product",IF(B2135="","Missing material",IF(COUNTIF(ProductList,A2135)=0,"Product not in Products list",IF(COUNTIF(MaterialList,B2135)=0,"Material not in Materials list","OK")))))</f>
        <v/>
      </c>
      <c r="H2135" s="18" t="str">
        <f aca="false">IF(F2135="Active",A2135&amp;"|"&amp;COUNTIFS(A$2:A2135,A2135,F$2:F2135,"Active"),"")</f>
        <v/>
      </c>
      <c r="I2135" s="18" t="str">
        <f aca="false">IF(B2135="","",IF(SUMPRODUCT(MAX((A$1:A2134=A2135)*(B$1:B2134=B2135)*ROW(A$1:A2134)))=0,C2135&amp;"",IF(C2135="",INDEX(I$1:I2134,SUMPRODUCT(MAX((A$1:A2134=A2135)*(B$1:B2134=B2135)*ROW(A$1:A2134)))),IF(INDEX(I$1:I2134,SUMPRODUCT(MAX((A$1:A2134=A2135)*(B$1:B2134=B2135)*ROW(A$1:A2134))))="",C2135&amp;"",INDEX(I$1:I2134,SUMPRODUCT(MAX((A$1:A2134=A2135)*(B$1:B2134=B2135)*ROW(A$1:A2134))))&amp;"; "&amp;C2135))))</f>
        <v/>
      </c>
      <c r="J2135" s="18" t="str">
        <f aca="false">IF(A2135="","",A2135&amp;"|"&amp;COUNTIF(A$2:A2135,A2135))</f>
        <v/>
      </c>
      <c r="K2135" s="18" t="n">
        <f aca="false">IF(OR(A2135="",B2135=""),0,IF(COUNTIFS(A$2:A2135,A2135,B$2:B2135,B2135)=1,1,0))</f>
        <v>0</v>
      </c>
    </row>
    <row r="2136" customFormat="false" ht="15" hidden="false" customHeight="false" outlineLevel="0" collapsed="false">
      <c r="A2136" s="15"/>
      <c r="B2136" s="15"/>
      <c r="C2136" s="15"/>
      <c r="D2136" s="15"/>
      <c r="F2136" s="18" t="str">
        <f aca="false">IF(B2136="","",IFERROR(INDEX(Materials!$B$2:$B$301,MATCH(B2136,Materials!$A$2:$A$301,0)),""))</f>
        <v/>
      </c>
      <c r="G2136" s="18" t="str">
        <f aca="true">IF(AND(A2136="",B2136=""),"",IF(A2136="","Missing product",IF(B2136="","Missing material",IF(COUNTIF(ProductList,A2136)=0,"Product not in Products list",IF(COUNTIF(MaterialList,B2136)=0,"Material not in Materials list","OK")))))</f>
        <v/>
      </c>
      <c r="H2136" s="18" t="str">
        <f aca="false">IF(F2136="Active",A2136&amp;"|"&amp;COUNTIFS(A$2:A2136,A2136,F$2:F2136,"Active"),"")</f>
        <v/>
      </c>
      <c r="I2136" s="18" t="str">
        <f aca="false">IF(B2136="","",IF(SUMPRODUCT(MAX((A$1:A2135=A2136)*(B$1:B2135=B2136)*ROW(A$1:A2135)))=0,C2136&amp;"",IF(C2136="",INDEX(I$1:I2135,SUMPRODUCT(MAX((A$1:A2135=A2136)*(B$1:B2135=B2136)*ROW(A$1:A2135)))),IF(INDEX(I$1:I2135,SUMPRODUCT(MAX((A$1:A2135=A2136)*(B$1:B2135=B2136)*ROW(A$1:A2135))))="",C2136&amp;"",INDEX(I$1:I2135,SUMPRODUCT(MAX((A$1:A2135=A2136)*(B$1:B2135=B2136)*ROW(A$1:A2135))))&amp;"; "&amp;C2136))))</f>
        <v/>
      </c>
      <c r="J2136" s="18" t="str">
        <f aca="false">IF(A2136="","",A2136&amp;"|"&amp;COUNTIF(A$2:A2136,A2136))</f>
        <v/>
      </c>
      <c r="K2136" s="18" t="n">
        <f aca="false">IF(OR(A2136="",B2136=""),0,IF(COUNTIFS(A$2:A2136,A2136,B$2:B2136,B2136)=1,1,0))</f>
        <v>0</v>
      </c>
    </row>
    <row r="2137" customFormat="false" ht="15" hidden="false" customHeight="false" outlineLevel="0" collapsed="false">
      <c r="A2137" s="15"/>
      <c r="B2137" s="15"/>
      <c r="C2137" s="15"/>
      <c r="D2137" s="15"/>
      <c r="F2137" s="18" t="str">
        <f aca="false">IF(B2137="","",IFERROR(INDEX(Materials!$B$2:$B$301,MATCH(B2137,Materials!$A$2:$A$301,0)),""))</f>
        <v/>
      </c>
      <c r="G2137" s="18" t="str">
        <f aca="true">IF(AND(A2137="",B2137=""),"",IF(A2137="","Missing product",IF(B2137="","Missing material",IF(COUNTIF(ProductList,A2137)=0,"Product not in Products list",IF(COUNTIF(MaterialList,B2137)=0,"Material not in Materials list","OK")))))</f>
        <v/>
      </c>
      <c r="H2137" s="18" t="str">
        <f aca="false">IF(F2137="Active",A2137&amp;"|"&amp;COUNTIFS(A$2:A2137,A2137,F$2:F2137,"Active"),"")</f>
        <v/>
      </c>
      <c r="I2137" s="18" t="str">
        <f aca="false">IF(B2137="","",IF(SUMPRODUCT(MAX((A$1:A2136=A2137)*(B$1:B2136=B2137)*ROW(A$1:A2136)))=0,C2137&amp;"",IF(C2137="",INDEX(I$1:I2136,SUMPRODUCT(MAX((A$1:A2136=A2137)*(B$1:B2136=B2137)*ROW(A$1:A2136)))),IF(INDEX(I$1:I2136,SUMPRODUCT(MAX((A$1:A2136=A2137)*(B$1:B2136=B2137)*ROW(A$1:A2136))))="",C2137&amp;"",INDEX(I$1:I2136,SUMPRODUCT(MAX((A$1:A2136=A2137)*(B$1:B2136=B2137)*ROW(A$1:A2136))))&amp;"; "&amp;C2137))))</f>
        <v/>
      </c>
      <c r="J2137" s="18" t="str">
        <f aca="false">IF(A2137="","",A2137&amp;"|"&amp;COUNTIF(A$2:A2137,A2137))</f>
        <v/>
      </c>
      <c r="K2137" s="18" t="n">
        <f aca="false">IF(OR(A2137="",B2137=""),0,IF(COUNTIFS(A$2:A2137,A2137,B$2:B2137,B2137)=1,1,0))</f>
        <v>0</v>
      </c>
    </row>
    <row r="2138" customFormat="false" ht="15" hidden="false" customHeight="false" outlineLevel="0" collapsed="false">
      <c r="A2138" s="15"/>
      <c r="B2138" s="15"/>
      <c r="C2138" s="15"/>
      <c r="D2138" s="15"/>
      <c r="F2138" s="18" t="str">
        <f aca="false">IF(B2138="","",IFERROR(INDEX(Materials!$B$2:$B$301,MATCH(B2138,Materials!$A$2:$A$301,0)),""))</f>
        <v/>
      </c>
      <c r="G2138" s="18" t="str">
        <f aca="true">IF(AND(A2138="",B2138=""),"",IF(A2138="","Missing product",IF(B2138="","Missing material",IF(COUNTIF(ProductList,A2138)=0,"Product not in Products list",IF(COUNTIF(MaterialList,B2138)=0,"Material not in Materials list","OK")))))</f>
        <v/>
      </c>
      <c r="H2138" s="18" t="str">
        <f aca="false">IF(F2138="Active",A2138&amp;"|"&amp;COUNTIFS(A$2:A2138,A2138,F$2:F2138,"Active"),"")</f>
        <v/>
      </c>
      <c r="I2138" s="18" t="str">
        <f aca="false">IF(B2138="","",IF(SUMPRODUCT(MAX((A$1:A2137=A2138)*(B$1:B2137=B2138)*ROW(A$1:A2137)))=0,C2138&amp;"",IF(C2138="",INDEX(I$1:I2137,SUMPRODUCT(MAX((A$1:A2137=A2138)*(B$1:B2137=B2138)*ROW(A$1:A2137)))),IF(INDEX(I$1:I2137,SUMPRODUCT(MAX((A$1:A2137=A2138)*(B$1:B2137=B2138)*ROW(A$1:A2137))))="",C2138&amp;"",INDEX(I$1:I2137,SUMPRODUCT(MAX((A$1:A2137=A2138)*(B$1:B2137=B2138)*ROW(A$1:A2137))))&amp;"; "&amp;C2138))))</f>
        <v/>
      </c>
      <c r="J2138" s="18" t="str">
        <f aca="false">IF(A2138="","",A2138&amp;"|"&amp;COUNTIF(A$2:A2138,A2138))</f>
        <v/>
      </c>
      <c r="K2138" s="18" t="n">
        <f aca="false">IF(OR(A2138="",B2138=""),0,IF(COUNTIFS(A$2:A2138,A2138,B$2:B2138,B2138)=1,1,0))</f>
        <v>0</v>
      </c>
    </row>
    <row r="2139" customFormat="false" ht="15" hidden="false" customHeight="false" outlineLevel="0" collapsed="false">
      <c r="A2139" s="15"/>
      <c r="B2139" s="15"/>
      <c r="C2139" s="15"/>
      <c r="D2139" s="15"/>
      <c r="F2139" s="18" t="str">
        <f aca="false">IF(B2139="","",IFERROR(INDEX(Materials!$B$2:$B$301,MATCH(B2139,Materials!$A$2:$A$301,0)),""))</f>
        <v/>
      </c>
      <c r="G2139" s="18" t="str">
        <f aca="true">IF(AND(A2139="",B2139=""),"",IF(A2139="","Missing product",IF(B2139="","Missing material",IF(COUNTIF(ProductList,A2139)=0,"Product not in Products list",IF(COUNTIF(MaterialList,B2139)=0,"Material not in Materials list","OK")))))</f>
        <v/>
      </c>
      <c r="H2139" s="18" t="str">
        <f aca="false">IF(F2139="Active",A2139&amp;"|"&amp;COUNTIFS(A$2:A2139,A2139,F$2:F2139,"Active"),"")</f>
        <v/>
      </c>
      <c r="I2139" s="18" t="str">
        <f aca="false">IF(B2139="","",IF(SUMPRODUCT(MAX((A$1:A2138=A2139)*(B$1:B2138=B2139)*ROW(A$1:A2138)))=0,C2139&amp;"",IF(C2139="",INDEX(I$1:I2138,SUMPRODUCT(MAX((A$1:A2138=A2139)*(B$1:B2138=B2139)*ROW(A$1:A2138)))),IF(INDEX(I$1:I2138,SUMPRODUCT(MAX((A$1:A2138=A2139)*(B$1:B2138=B2139)*ROW(A$1:A2138))))="",C2139&amp;"",INDEX(I$1:I2138,SUMPRODUCT(MAX((A$1:A2138=A2139)*(B$1:B2138=B2139)*ROW(A$1:A2138))))&amp;"; "&amp;C2139))))</f>
        <v/>
      </c>
      <c r="J2139" s="18" t="str">
        <f aca="false">IF(A2139="","",A2139&amp;"|"&amp;COUNTIF(A$2:A2139,A2139))</f>
        <v/>
      </c>
      <c r="K2139" s="18" t="n">
        <f aca="false">IF(OR(A2139="",B2139=""),0,IF(COUNTIFS(A$2:A2139,A2139,B$2:B2139,B2139)=1,1,0))</f>
        <v>0</v>
      </c>
    </row>
    <row r="2140" customFormat="false" ht="15" hidden="false" customHeight="false" outlineLevel="0" collapsed="false">
      <c r="A2140" s="15"/>
      <c r="B2140" s="15"/>
      <c r="C2140" s="15"/>
      <c r="D2140" s="15"/>
      <c r="F2140" s="18" t="str">
        <f aca="false">IF(B2140="","",IFERROR(INDEX(Materials!$B$2:$B$301,MATCH(B2140,Materials!$A$2:$A$301,0)),""))</f>
        <v/>
      </c>
      <c r="G2140" s="18" t="str">
        <f aca="true">IF(AND(A2140="",B2140=""),"",IF(A2140="","Missing product",IF(B2140="","Missing material",IF(COUNTIF(ProductList,A2140)=0,"Product not in Products list",IF(COUNTIF(MaterialList,B2140)=0,"Material not in Materials list","OK")))))</f>
        <v/>
      </c>
      <c r="H2140" s="18" t="str">
        <f aca="false">IF(F2140="Active",A2140&amp;"|"&amp;COUNTIFS(A$2:A2140,A2140,F$2:F2140,"Active"),"")</f>
        <v/>
      </c>
      <c r="I2140" s="18" t="str">
        <f aca="false">IF(B2140="","",IF(SUMPRODUCT(MAX((A$1:A2139=A2140)*(B$1:B2139=B2140)*ROW(A$1:A2139)))=0,C2140&amp;"",IF(C2140="",INDEX(I$1:I2139,SUMPRODUCT(MAX((A$1:A2139=A2140)*(B$1:B2139=B2140)*ROW(A$1:A2139)))),IF(INDEX(I$1:I2139,SUMPRODUCT(MAX((A$1:A2139=A2140)*(B$1:B2139=B2140)*ROW(A$1:A2139))))="",C2140&amp;"",INDEX(I$1:I2139,SUMPRODUCT(MAX((A$1:A2139=A2140)*(B$1:B2139=B2140)*ROW(A$1:A2139))))&amp;"; "&amp;C2140))))</f>
        <v/>
      </c>
      <c r="J2140" s="18" t="str">
        <f aca="false">IF(A2140="","",A2140&amp;"|"&amp;COUNTIF(A$2:A2140,A2140))</f>
        <v/>
      </c>
      <c r="K2140" s="18" t="n">
        <f aca="false">IF(OR(A2140="",B2140=""),0,IF(COUNTIFS(A$2:A2140,A2140,B$2:B2140,B2140)=1,1,0))</f>
        <v>0</v>
      </c>
    </row>
    <row r="2141" customFormat="false" ht="15" hidden="false" customHeight="false" outlineLevel="0" collapsed="false">
      <c r="A2141" s="15"/>
      <c r="B2141" s="15"/>
      <c r="C2141" s="15"/>
      <c r="D2141" s="15"/>
      <c r="F2141" s="18" t="str">
        <f aca="false">IF(B2141="","",IFERROR(INDEX(Materials!$B$2:$B$301,MATCH(B2141,Materials!$A$2:$A$301,0)),""))</f>
        <v/>
      </c>
      <c r="G2141" s="18" t="str">
        <f aca="true">IF(AND(A2141="",B2141=""),"",IF(A2141="","Missing product",IF(B2141="","Missing material",IF(COUNTIF(ProductList,A2141)=0,"Product not in Products list",IF(COUNTIF(MaterialList,B2141)=0,"Material not in Materials list","OK")))))</f>
        <v/>
      </c>
      <c r="H2141" s="18" t="str">
        <f aca="false">IF(F2141="Active",A2141&amp;"|"&amp;COUNTIFS(A$2:A2141,A2141,F$2:F2141,"Active"),"")</f>
        <v/>
      </c>
      <c r="I2141" s="18" t="str">
        <f aca="false">IF(B2141="","",IF(SUMPRODUCT(MAX((A$1:A2140=A2141)*(B$1:B2140=B2141)*ROW(A$1:A2140)))=0,C2141&amp;"",IF(C2141="",INDEX(I$1:I2140,SUMPRODUCT(MAX((A$1:A2140=A2141)*(B$1:B2140=B2141)*ROW(A$1:A2140)))),IF(INDEX(I$1:I2140,SUMPRODUCT(MAX((A$1:A2140=A2141)*(B$1:B2140=B2141)*ROW(A$1:A2140))))="",C2141&amp;"",INDEX(I$1:I2140,SUMPRODUCT(MAX((A$1:A2140=A2141)*(B$1:B2140=B2141)*ROW(A$1:A2140))))&amp;"; "&amp;C2141))))</f>
        <v/>
      </c>
      <c r="J2141" s="18" t="str">
        <f aca="false">IF(A2141="","",A2141&amp;"|"&amp;COUNTIF(A$2:A2141,A2141))</f>
        <v/>
      </c>
      <c r="K2141" s="18" t="n">
        <f aca="false">IF(OR(A2141="",B2141=""),0,IF(COUNTIFS(A$2:A2141,A2141,B$2:B2141,B2141)=1,1,0))</f>
        <v>0</v>
      </c>
    </row>
    <row r="2142" customFormat="false" ht="15" hidden="false" customHeight="false" outlineLevel="0" collapsed="false">
      <c r="A2142" s="15"/>
      <c r="B2142" s="15"/>
      <c r="C2142" s="15"/>
      <c r="D2142" s="15"/>
      <c r="F2142" s="18" t="str">
        <f aca="false">IF(B2142="","",IFERROR(INDEX(Materials!$B$2:$B$301,MATCH(B2142,Materials!$A$2:$A$301,0)),""))</f>
        <v/>
      </c>
      <c r="G2142" s="18" t="str">
        <f aca="true">IF(AND(A2142="",B2142=""),"",IF(A2142="","Missing product",IF(B2142="","Missing material",IF(COUNTIF(ProductList,A2142)=0,"Product not in Products list",IF(COUNTIF(MaterialList,B2142)=0,"Material not in Materials list","OK")))))</f>
        <v/>
      </c>
      <c r="H2142" s="18" t="str">
        <f aca="false">IF(F2142="Active",A2142&amp;"|"&amp;COUNTIFS(A$2:A2142,A2142,F$2:F2142,"Active"),"")</f>
        <v/>
      </c>
      <c r="I2142" s="18" t="str">
        <f aca="false">IF(B2142="","",IF(SUMPRODUCT(MAX((A$1:A2141=A2142)*(B$1:B2141=B2142)*ROW(A$1:A2141)))=0,C2142&amp;"",IF(C2142="",INDEX(I$1:I2141,SUMPRODUCT(MAX((A$1:A2141=A2142)*(B$1:B2141=B2142)*ROW(A$1:A2141)))),IF(INDEX(I$1:I2141,SUMPRODUCT(MAX((A$1:A2141=A2142)*(B$1:B2141=B2142)*ROW(A$1:A2141))))="",C2142&amp;"",INDEX(I$1:I2141,SUMPRODUCT(MAX((A$1:A2141=A2142)*(B$1:B2141=B2142)*ROW(A$1:A2141))))&amp;"; "&amp;C2142))))</f>
        <v/>
      </c>
      <c r="J2142" s="18" t="str">
        <f aca="false">IF(A2142="","",A2142&amp;"|"&amp;COUNTIF(A$2:A2142,A2142))</f>
        <v/>
      </c>
      <c r="K2142" s="18" t="n">
        <f aca="false">IF(OR(A2142="",B2142=""),0,IF(COUNTIFS(A$2:A2142,A2142,B$2:B2142,B2142)=1,1,0))</f>
        <v>0</v>
      </c>
    </row>
    <row r="2143" customFormat="false" ht="15" hidden="false" customHeight="false" outlineLevel="0" collapsed="false">
      <c r="A2143" s="15"/>
      <c r="B2143" s="15"/>
      <c r="C2143" s="15"/>
      <c r="D2143" s="15"/>
      <c r="F2143" s="18" t="str">
        <f aca="false">IF(B2143="","",IFERROR(INDEX(Materials!$B$2:$B$301,MATCH(B2143,Materials!$A$2:$A$301,0)),""))</f>
        <v/>
      </c>
      <c r="G2143" s="18" t="str">
        <f aca="true">IF(AND(A2143="",B2143=""),"",IF(A2143="","Missing product",IF(B2143="","Missing material",IF(COUNTIF(ProductList,A2143)=0,"Product not in Products list",IF(COUNTIF(MaterialList,B2143)=0,"Material not in Materials list","OK")))))</f>
        <v/>
      </c>
      <c r="H2143" s="18" t="str">
        <f aca="false">IF(F2143="Active",A2143&amp;"|"&amp;COUNTIFS(A$2:A2143,A2143,F$2:F2143,"Active"),"")</f>
        <v/>
      </c>
      <c r="I2143" s="18" t="str">
        <f aca="false">IF(B2143="","",IF(SUMPRODUCT(MAX((A$1:A2142=A2143)*(B$1:B2142=B2143)*ROW(A$1:A2142)))=0,C2143&amp;"",IF(C2143="",INDEX(I$1:I2142,SUMPRODUCT(MAX((A$1:A2142=A2143)*(B$1:B2142=B2143)*ROW(A$1:A2142)))),IF(INDEX(I$1:I2142,SUMPRODUCT(MAX((A$1:A2142=A2143)*(B$1:B2142=B2143)*ROW(A$1:A2142))))="",C2143&amp;"",INDEX(I$1:I2142,SUMPRODUCT(MAX((A$1:A2142=A2143)*(B$1:B2142=B2143)*ROW(A$1:A2142))))&amp;"; "&amp;C2143))))</f>
        <v/>
      </c>
      <c r="J2143" s="18" t="str">
        <f aca="false">IF(A2143="","",A2143&amp;"|"&amp;COUNTIF(A$2:A2143,A2143))</f>
        <v/>
      </c>
      <c r="K2143" s="18" t="n">
        <f aca="false">IF(OR(A2143="",B2143=""),0,IF(COUNTIFS(A$2:A2143,A2143,B$2:B2143,B2143)=1,1,0))</f>
        <v>0</v>
      </c>
    </row>
    <row r="2144" customFormat="false" ht="15" hidden="false" customHeight="false" outlineLevel="0" collapsed="false">
      <c r="A2144" s="15"/>
      <c r="B2144" s="15"/>
      <c r="C2144" s="15"/>
      <c r="D2144" s="15"/>
      <c r="F2144" s="18" t="str">
        <f aca="false">IF(B2144="","",IFERROR(INDEX(Materials!$B$2:$B$301,MATCH(B2144,Materials!$A$2:$A$301,0)),""))</f>
        <v/>
      </c>
      <c r="G2144" s="18" t="str">
        <f aca="true">IF(AND(A2144="",B2144=""),"",IF(A2144="","Missing product",IF(B2144="","Missing material",IF(COUNTIF(ProductList,A2144)=0,"Product not in Products list",IF(COUNTIF(MaterialList,B2144)=0,"Material not in Materials list","OK")))))</f>
        <v/>
      </c>
      <c r="H2144" s="18" t="str">
        <f aca="false">IF(F2144="Active",A2144&amp;"|"&amp;COUNTIFS(A$2:A2144,A2144,F$2:F2144,"Active"),"")</f>
        <v/>
      </c>
      <c r="I2144" s="18" t="str">
        <f aca="false">IF(B2144="","",IF(SUMPRODUCT(MAX((A$1:A2143=A2144)*(B$1:B2143=B2144)*ROW(A$1:A2143)))=0,C2144&amp;"",IF(C2144="",INDEX(I$1:I2143,SUMPRODUCT(MAX((A$1:A2143=A2144)*(B$1:B2143=B2144)*ROW(A$1:A2143)))),IF(INDEX(I$1:I2143,SUMPRODUCT(MAX((A$1:A2143=A2144)*(B$1:B2143=B2144)*ROW(A$1:A2143))))="",C2144&amp;"",INDEX(I$1:I2143,SUMPRODUCT(MAX((A$1:A2143=A2144)*(B$1:B2143=B2144)*ROW(A$1:A2143))))&amp;"; "&amp;C2144))))</f>
        <v/>
      </c>
      <c r="J2144" s="18" t="str">
        <f aca="false">IF(A2144="","",A2144&amp;"|"&amp;COUNTIF(A$2:A2144,A2144))</f>
        <v/>
      </c>
      <c r="K2144" s="18" t="n">
        <f aca="false">IF(OR(A2144="",B2144=""),0,IF(COUNTIFS(A$2:A2144,A2144,B$2:B2144,B2144)=1,1,0))</f>
        <v>0</v>
      </c>
    </row>
    <row r="2145" customFormat="false" ht="15" hidden="false" customHeight="false" outlineLevel="0" collapsed="false">
      <c r="A2145" s="15"/>
      <c r="B2145" s="15"/>
      <c r="C2145" s="15"/>
      <c r="D2145" s="15"/>
      <c r="F2145" s="18" t="str">
        <f aca="false">IF(B2145="","",IFERROR(INDEX(Materials!$B$2:$B$301,MATCH(B2145,Materials!$A$2:$A$301,0)),""))</f>
        <v/>
      </c>
      <c r="G2145" s="18" t="str">
        <f aca="true">IF(AND(A2145="",B2145=""),"",IF(A2145="","Missing product",IF(B2145="","Missing material",IF(COUNTIF(ProductList,A2145)=0,"Product not in Products list",IF(COUNTIF(MaterialList,B2145)=0,"Material not in Materials list","OK")))))</f>
        <v/>
      </c>
      <c r="H2145" s="18" t="str">
        <f aca="false">IF(F2145="Active",A2145&amp;"|"&amp;COUNTIFS(A$2:A2145,A2145,F$2:F2145,"Active"),"")</f>
        <v/>
      </c>
      <c r="I2145" s="18" t="str">
        <f aca="false">IF(B2145="","",IF(SUMPRODUCT(MAX((A$1:A2144=A2145)*(B$1:B2144=B2145)*ROW(A$1:A2144)))=0,C2145&amp;"",IF(C2145="",INDEX(I$1:I2144,SUMPRODUCT(MAX((A$1:A2144=A2145)*(B$1:B2144=B2145)*ROW(A$1:A2144)))),IF(INDEX(I$1:I2144,SUMPRODUCT(MAX((A$1:A2144=A2145)*(B$1:B2144=B2145)*ROW(A$1:A2144))))="",C2145&amp;"",INDEX(I$1:I2144,SUMPRODUCT(MAX((A$1:A2144=A2145)*(B$1:B2144=B2145)*ROW(A$1:A2144))))&amp;"; "&amp;C2145))))</f>
        <v/>
      </c>
      <c r="J2145" s="18" t="str">
        <f aca="false">IF(A2145="","",A2145&amp;"|"&amp;COUNTIF(A$2:A2145,A2145))</f>
        <v/>
      </c>
      <c r="K2145" s="18" t="n">
        <f aca="false">IF(OR(A2145="",B2145=""),0,IF(COUNTIFS(A$2:A2145,A2145,B$2:B2145,B2145)=1,1,0))</f>
        <v>0</v>
      </c>
    </row>
    <row r="2146" customFormat="false" ht="15" hidden="false" customHeight="false" outlineLevel="0" collapsed="false">
      <c r="A2146" s="15"/>
      <c r="B2146" s="15"/>
      <c r="C2146" s="15"/>
      <c r="D2146" s="15"/>
      <c r="F2146" s="18" t="str">
        <f aca="false">IF(B2146="","",IFERROR(INDEX(Materials!$B$2:$B$301,MATCH(B2146,Materials!$A$2:$A$301,0)),""))</f>
        <v/>
      </c>
      <c r="G2146" s="18" t="str">
        <f aca="true">IF(AND(A2146="",B2146=""),"",IF(A2146="","Missing product",IF(B2146="","Missing material",IF(COUNTIF(ProductList,A2146)=0,"Product not in Products list",IF(COUNTIF(MaterialList,B2146)=0,"Material not in Materials list","OK")))))</f>
        <v/>
      </c>
      <c r="H2146" s="18" t="str">
        <f aca="false">IF(F2146="Active",A2146&amp;"|"&amp;COUNTIFS(A$2:A2146,A2146,F$2:F2146,"Active"),"")</f>
        <v/>
      </c>
      <c r="I2146" s="18" t="str">
        <f aca="false">IF(B2146="","",IF(SUMPRODUCT(MAX((A$1:A2145=A2146)*(B$1:B2145=B2146)*ROW(A$1:A2145)))=0,C2146&amp;"",IF(C2146="",INDEX(I$1:I2145,SUMPRODUCT(MAX((A$1:A2145=A2146)*(B$1:B2145=B2146)*ROW(A$1:A2145)))),IF(INDEX(I$1:I2145,SUMPRODUCT(MAX((A$1:A2145=A2146)*(B$1:B2145=B2146)*ROW(A$1:A2145))))="",C2146&amp;"",INDEX(I$1:I2145,SUMPRODUCT(MAX((A$1:A2145=A2146)*(B$1:B2145=B2146)*ROW(A$1:A2145))))&amp;"; "&amp;C2146))))</f>
        <v/>
      </c>
      <c r="J2146" s="18" t="str">
        <f aca="false">IF(A2146="","",A2146&amp;"|"&amp;COUNTIF(A$2:A2146,A2146))</f>
        <v/>
      </c>
      <c r="K2146" s="18" t="n">
        <f aca="false">IF(OR(A2146="",B2146=""),0,IF(COUNTIFS(A$2:A2146,A2146,B$2:B2146,B2146)=1,1,0))</f>
        <v>0</v>
      </c>
    </row>
    <row r="2147" customFormat="false" ht="15" hidden="false" customHeight="false" outlineLevel="0" collapsed="false">
      <c r="A2147" s="15"/>
      <c r="B2147" s="15"/>
      <c r="C2147" s="15"/>
      <c r="D2147" s="15"/>
      <c r="F2147" s="18" t="str">
        <f aca="false">IF(B2147="","",IFERROR(INDEX(Materials!$B$2:$B$301,MATCH(B2147,Materials!$A$2:$A$301,0)),""))</f>
        <v/>
      </c>
      <c r="G2147" s="18" t="str">
        <f aca="true">IF(AND(A2147="",B2147=""),"",IF(A2147="","Missing product",IF(B2147="","Missing material",IF(COUNTIF(ProductList,A2147)=0,"Product not in Products list",IF(COUNTIF(MaterialList,B2147)=0,"Material not in Materials list","OK")))))</f>
        <v/>
      </c>
      <c r="H2147" s="18" t="str">
        <f aca="false">IF(F2147="Active",A2147&amp;"|"&amp;COUNTIFS(A$2:A2147,A2147,F$2:F2147,"Active"),"")</f>
        <v/>
      </c>
      <c r="I2147" s="18" t="str">
        <f aca="false">IF(B2147="","",IF(SUMPRODUCT(MAX((A$1:A2146=A2147)*(B$1:B2146=B2147)*ROW(A$1:A2146)))=0,C2147&amp;"",IF(C2147="",INDEX(I$1:I2146,SUMPRODUCT(MAX((A$1:A2146=A2147)*(B$1:B2146=B2147)*ROW(A$1:A2146)))),IF(INDEX(I$1:I2146,SUMPRODUCT(MAX((A$1:A2146=A2147)*(B$1:B2146=B2147)*ROW(A$1:A2146))))="",C2147&amp;"",INDEX(I$1:I2146,SUMPRODUCT(MAX((A$1:A2146=A2147)*(B$1:B2146=B2147)*ROW(A$1:A2146))))&amp;"; "&amp;C2147))))</f>
        <v/>
      </c>
      <c r="J2147" s="18" t="str">
        <f aca="false">IF(A2147="","",A2147&amp;"|"&amp;COUNTIF(A$2:A2147,A2147))</f>
        <v/>
      </c>
      <c r="K2147" s="18" t="n">
        <f aca="false">IF(OR(A2147="",B2147=""),0,IF(COUNTIFS(A$2:A2147,A2147,B$2:B2147,B2147)=1,1,0))</f>
        <v>0</v>
      </c>
    </row>
    <row r="2148" customFormat="false" ht="15" hidden="false" customHeight="false" outlineLevel="0" collapsed="false">
      <c r="A2148" s="15"/>
      <c r="B2148" s="15"/>
      <c r="C2148" s="15"/>
      <c r="D2148" s="15"/>
      <c r="F2148" s="18" t="str">
        <f aca="false">IF(B2148="","",IFERROR(INDEX(Materials!$B$2:$B$301,MATCH(B2148,Materials!$A$2:$A$301,0)),""))</f>
        <v/>
      </c>
      <c r="G2148" s="18" t="str">
        <f aca="true">IF(AND(A2148="",B2148=""),"",IF(A2148="","Missing product",IF(B2148="","Missing material",IF(COUNTIF(ProductList,A2148)=0,"Product not in Products list",IF(COUNTIF(MaterialList,B2148)=0,"Material not in Materials list","OK")))))</f>
        <v/>
      </c>
      <c r="H2148" s="18" t="str">
        <f aca="false">IF(F2148="Active",A2148&amp;"|"&amp;COUNTIFS(A$2:A2148,A2148,F$2:F2148,"Active"),"")</f>
        <v/>
      </c>
      <c r="I2148" s="18" t="str">
        <f aca="false">IF(B2148="","",IF(SUMPRODUCT(MAX((A$1:A2147=A2148)*(B$1:B2147=B2148)*ROW(A$1:A2147)))=0,C2148&amp;"",IF(C2148="",INDEX(I$1:I2147,SUMPRODUCT(MAX((A$1:A2147=A2148)*(B$1:B2147=B2148)*ROW(A$1:A2147)))),IF(INDEX(I$1:I2147,SUMPRODUCT(MAX((A$1:A2147=A2148)*(B$1:B2147=B2148)*ROW(A$1:A2147))))="",C2148&amp;"",INDEX(I$1:I2147,SUMPRODUCT(MAX((A$1:A2147=A2148)*(B$1:B2147=B2148)*ROW(A$1:A2147))))&amp;"; "&amp;C2148))))</f>
        <v/>
      </c>
      <c r="J2148" s="18" t="str">
        <f aca="false">IF(A2148="","",A2148&amp;"|"&amp;COUNTIF(A$2:A2148,A2148))</f>
        <v/>
      </c>
      <c r="K2148" s="18" t="n">
        <f aca="false">IF(OR(A2148="",B2148=""),0,IF(COUNTIFS(A$2:A2148,A2148,B$2:B2148,B2148)=1,1,0))</f>
        <v>0</v>
      </c>
    </row>
    <row r="2149" customFormat="false" ht="15" hidden="false" customHeight="false" outlineLevel="0" collapsed="false">
      <c r="A2149" s="15"/>
      <c r="B2149" s="15"/>
      <c r="C2149" s="15"/>
      <c r="D2149" s="15"/>
      <c r="F2149" s="18" t="str">
        <f aca="false">IF(B2149="","",IFERROR(INDEX(Materials!$B$2:$B$301,MATCH(B2149,Materials!$A$2:$A$301,0)),""))</f>
        <v/>
      </c>
      <c r="G2149" s="18" t="str">
        <f aca="true">IF(AND(A2149="",B2149=""),"",IF(A2149="","Missing product",IF(B2149="","Missing material",IF(COUNTIF(ProductList,A2149)=0,"Product not in Products list",IF(COUNTIF(MaterialList,B2149)=0,"Material not in Materials list","OK")))))</f>
        <v/>
      </c>
      <c r="H2149" s="18" t="str">
        <f aca="false">IF(F2149="Active",A2149&amp;"|"&amp;COUNTIFS(A$2:A2149,A2149,F$2:F2149,"Active"),"")</f>
        <v/>
      </c>
      <c r="I2149" s="18" t="str">
        <f aca="false">IF(B2149="","",IF(SUMPRODUCT(MAX((A$1:A2148=A2149)*(B$1:B2148=B2149)*ROW(A$1:A2148)))=0,C2149&amp;"",IF(C2149="",INDEX(I$1:I2148,SUMPRODUCT(MAX((A$1:A2148=A2149)*(B$1:B2148=B2149)*ROW(A$1:A2148)))),IF(INDEX(I$1:I2148,SUMPRODUCT(MAX((A$1:A2148=A2149)*(B$1:B2148=B2149)*ROW(A$1:A2148))))="",C2149&amp;"",INDEX(I$1:I2148,SUMPRODUCT(MAX((A$1:A2148=A2149)*(B$1:B2148=B2149)*ROW(A$1:A2148))))&amp;"; "&amp;C2149))))</f>
        <v/>
      </c>
      <c r="J2149" s="18" t="str">
        <f aca="false">IF(A2149="","",A2149&amp;"|"&amp;COUNTIF(A$2:A2149,A2149))</f>
        <v/>
      </c>
      <c r="K2149" s="18" t="n">
        <f aca="false">IF(OR(A2149="",B2149=""),0,IF(COUNTIFS(A$2:A2149,A2149,B$2:B2149,B2149)=1,1,0))</f>
        <v>0</v>
      </c>
    </row>
    <row r="2150" customFormat="false" ht="15" hidden="false" customHeight="false" outlineLevel="0" collapsed="false">
      <c r="A2150" s="15"/>
      <c r="B2150" s="15"/>
      <c r="C2150" s="15"/>
      <c r="D2150" s="15"/>
      <c r="F2150" s="18" t="str">
        <f aca="false">IF(B2150="","",IFERROR(INDEX(Materials!$B$2:$B$301,MATCH(B2150,Materials!$A$2:$A$301,0)),""))</f>
        <v/>
      </c>
      <c r="G2150" s="18" t="str">
        <f aca="true">IF(AND(A2150="",B2150=""),"",IF(A2150="","Missing product",IF(B2150="","Missing material",IF(COUNTIF(ProductList,A2150)=0,"Product not in Products list",IF(COUNTIF(MaterialList,B2150)=0,"Material not in Materials list","OK")))))</f>
        <v/>
      </c>
      <c r="H2150" s="18" t="str">
        <f aca="false">IF(F2150="Active",A2150&amp;"|"&amp;COUNTIFS(A$2:A2150,A2150,F$2:F2150,"Active"),"")</f>
        <v/>
      </c>
      <c r="I2150" s="18" t="str">
        <f aca="false">IF(B2150="","",IF(SUMPRODUCT(MAX((A$1:A2149=A2150)*(B$1:B2149=B2150)*ROW(A$1:A2149)))=0,C2150&amp;"",IF(C2150="",INDEX(I$1:I2149,SUMPRODUCT(MAX((A$1:A2149=A2150)*(B$1:B2149=B2150)*ROW(A$1:A2149)))),IF(INDEX(I$1:I2149,SUMPRODUCT(MAX((A$1:A2149=A2150)*(B$1:B2149=B2150)*ROW(A$1:A2149))))="",C2150&amp;"",INDEX(I$1:I2149,SUMPRODUCT(MAX((A$1:A2149=A2150)*(B$1:B2149=B2150)*ROW(A$1:A2149))))&amp;"; "&amp;C2150))))</f>
        <v/>
      </c>
      <c r="J2150" s="18" t="str">
        <f aca="false">IF(A2150="","",A2150&amp;"|"&amp;COUNTIF(A$2:A2150,A2150))</f>
        <v/>
      </c>
      <c r="K2150" s="18" t="n">
        <f aca="false">IF(OR(A2150="",B2150=""),0,IF(COUNTIFS(A$2:A2150,A2150,B$2:B2150,B2150)=1,1,0))</f>
        <v>0</v>
      </c>
    </row>
    <row r="2151" customFormat="false" ht="15" hidden="false" customHeight="false" outlineLevel="0" collapsed="false">
      <c r="A2151" s="15"/>
      <c r="B2151" s="15"/>
      <c r="C2151" s="15"/>
      <c r="D2151" s="15"/>
      <c r="F2151" s="18" t="str">
        <f aca="false">IF(B2151="","",IFERROR(INDEX(Materials!$B$2:$B$301,MATCH(B2151,Materials!$A$2:$A$301,0)),""))</f>
        <v/>
      </c>
      <c r="G2151" s="18" t="str">
        <f aca="true">IF(AND(A2151="",B2151=""),"",IF(A2151="","Missing product",IF(B2151="","Missing material",IF(COUNTIF(ProductList,A2151)=0,"Product not in Products list",IF(COUNTIF(MaterialList,B2151)=0,"Material not in Materials list","OK")))))</f>
        <v/>
      </c>
      <c r="H2151" s="18" t="str">
        <f aca="false">IF(F2151="Active",A2151&amp;"|"&amp;COUNTIFS(A$2:A2151,A2151,F$2:F2151,"Active"),"")</f>
        <v/>
      </c>
      <c r="I2151" s="18" t="str">
        <f aca="false">IF(B2151="","",IF(SUMPRODUCT(MAX((A$1:A2150=A2151)*(B$1:B2150=B2151)*ROW(A$1:A2150)))=0,C2151&amp;"",IF(C2151="",INDEX(I$1:I2150,SUMPRODUCT(MAX((A$1:A2150=A2151)*(B$1:B2150=B2151)*ROW(A$1:A2150)))),IF(INDEX(I$1:I2150,SUMPRODUCT(MAX((A$1:A2150=A2151)*(B$1:B2150=B2151)*ROW(A$1:A2150))))="",C2151&amp;"",INDEX(I$1:I2150,SUMPRODUCT(MAX((A$1:A2150=A2151)*(B$1:B2150=B2151)*ROW(A$1:A2150))))&amp;"; "&amp;C2151))))</f>
        <v/>
      </c>
      <c r="J2151" s="18" t="str">
        <f aca="false">IF(A2151="","",A2151&amp;"|"&amp;COUNTIF(A$2:A2151,A2151))</f>
        <v/>
      </c>
      <c r="K2151" s="18" t="n">
        <f aca="false">IF(OR(A2151="",B2151=""),0,IF(COUNTIFS(A$2:A2151,A2151,B$2:B2151,B2151)=1,1,0))</f>
        <v>0</v>
      </c>
    </row>
    <row r="2152" customFormat="false" ht="15" hidden="false" customHeight="false" outlineLevel="0" collapsed="false">
      <c r="A2152" s="15"/>
      <c r="B2152" s="15"/>
      <c r="C2152" s="15"/>
      <c r="D2152" s="15"/>
      <c r="F2152" s="18" t="str">
        <f aca="false">IF(B2152="","",IFERROR(INDEX(Materials!$B$2:$B$301,MATCH(B2152,Materials!$A$2:$A$301,0)),""))</f>
        <v/>
      </c>
      <c r="G2152" s="18" t="str">
        <f aca="true">IF(AND(A2152="",B2152=""),"",IF(A2152="","Missing product",IF(B2152="","Missing material",IF(COUNTIF(ProductList,A2152)=0,"Product not in Products list",IF(COUNTIF(MaterialList,B2152)=0,"Material not in Materials list","OK")))))</f>
        <v/>
      </c>
      <c r="H2152" s="18" t="str">
        <f aca="false">IF(F2152="Active",A2152&amp;"|"&amp;COUNTIFS(A$2:A2152,A2152,F$2:F2152,"Active"),"")</f>
        <v/>
      </c>
      <c r="I2152" s="18" t="str">
        <f aca="false">IF(B2152="","",IF(SUMPRODUCT(MAX((A$1:A2151=A2152)*(B$1:B2151=B2152)*ROW(A$1:A2151)))=0,C2152&amp;"",IF(C2152="",INDEX(I$1:I2151,SUMPRODUCT(MAX((A$1:A2151=A2152)*(B$1:B2151=B2152)*ROW(A$1:A2151)))),IF(INDEX(I$1:I2151,SUMPRODUCT(MAX((A$1:A2151=A2152)*(B$1:B2151=B2152)*ROW(A$1:A2151))))="",C2152&amp;"",INDEX(I$1:I2151,SUMPRODUCT(MAX((A$1:A2151=A2152)*(B$1:B2151=B2152)*ROW(A$1:A2151))))&amp;"; "&amp;C2152))))</f>
        <v/>
      </c>
      <c r="J2152" s="18" t="str">
        <f aca="false">IF(A2152="","",A2152&amp;"|"&amp;COUNTIF(A$2:A2152,A2152))</f>
        <v/>
      </c>
      <c r="K2152" s="18" t="n">
        <f aca="false">IF(OR(A2152="",B2152=""),0,IF(COUNTIFS(A$2:A2152,A2152,B$2:B2152,B2152)=1,1,0))</f>
        <v>0</v>
      </c>
    </row>
    <row r="2153" customFormat="false" ht="15" hidden="false" customHeight="false" outlineLevel="0" collapsed="false">
      <c r="A2153" s="15"/>
      <c r="B2153" s="15"/>
      <c r="C2153" s="15"/>
      <c r="D2153" s="15"/>
      <c r="F2153" s="18" t="str">
        <f aca="false">IF(B2153="","",IFERROR(INDEX(Materials!$B$2:$B$301,MATCH(B2153,Materials!$A$2:$A$301,0)),""))</f>
        <v/>
      </c>
      <c r="G2153" s="18" t="str">
        <f aca="true">IF(AND(A2153="",B2153=""),"",IF(A2153="","Missing product",IF(B2153="","Missing material",IF(COUNTIF(ProductList,A2153)=0,"Product not in Products list",IF(COUNTIF(MaterialList,B2153)=0,"Material not in Materials list","OK")))))</f>
        <v/>
      </c>
      <c r="H2153" s="18" t="str">
        <f aca="false">IF(F2153="Active",A2153&amp;"|"&amp;COUNTIFS(A$2:A2153,A2153,F$2:F2153,"Active"),"")</f>
        <v/>
      </c>
      <c r="I2153" s="18" t="str">
        <f aca="false">IF(B2153="","",IF(SUMPRODUCT(MAX((A$1:A2152=A2153)*(B$1:B2152=B2153)*ROW(A$1:A2152)))=0,C2153&amp;"",IF(C2153="",INDEX(I$1:I2152,SUMPRODUCT(MAX((A$1:A2152=A2153)*(B$1:B2152=B2153)*ROW(A$1:A2152)))),IF(INDEX(I$1:I2152,SUMPRODUCT(MAX((A$1:A2152=A2153)*(B$1:B2152=B2153)*ROW(A$1:A2152))))="",C2153&amp;"",INDEX(I$1:I2152,SUMPRODUCT(MAX((A$1:A2152=A2153)*(B$1:B2152=B2153)*ROW(A$1:A2152))))&amp;"; "&amp;C2153))))</f>
        <v/>
      </c>
      <c r="J2153" s="18" t="str">
        <f aca="false">IF(A2153="","",A2153&amp;"|"&amp;COUNTIF(A$2:A2153,A2153))</f>
        <v/>
      </c>
      <c r="K2153" s="18" t="n">
        <f aca="false">IF(OR(A2153="",B2153=""),0,IF(COUNTIFS(A$2:A2153,A2153,B$2:B2153,B2153)=1,1,0))</f>
        <v>0</v>
      </c>
    </row>
    <row r="2154" customFormat="false" ht="15" hidden="false" customHeight="false" outlineLevel="0" collapsed="false">
      <c r="A2154" s="15"/>
      <c r="B2154" s="15"/>
      <c r="C2154" s="15"/>
      <c r="D2154" s="15"/>
      <c r="F2154" s="18" t="str">
        <f aca="false">IF(B2154="","",IFERROR(INDEX(Materials!$B$2:$B$301,MATCH(B2154,Materials!$A$2:$A$301,0)),""))</f>
        <v/>
      </c>
      <c r="G2154" s="18" t="str">
        <f aca="true">IF(AND(A2154="",B2154=""),"",IF(A2154="","Missing product",IF(B2154="","Missing material",IF(COUNTIF(ProductList,A2154)=0,"Product not in Products list",IF(COUNTIF(MaterialList,B2154)=0,"Material not in Materials list","OK")))))</f>
        <v/>
      </c>
      <c r="H2154" s="18" t="str">
        <f aca="false">IF(F2154="Active",A2154&amp;"|"&amp;COUNTIFS(A$2:A2154,A2154,F$2:F2154,"Active"),"")</f>
        <v/>
      </c>
      <c r="I2154" s="18" t="str">
        <f aca="false">IF(B2154="","",IF(SUMPRODUCT(MAX((A$1:A2153=A2154)*(B$1:B2153=B2154)*ROW(A$1:A2153)))=0,C2154&amp;"",IF(C2154="",INDEX(I$1:I2153,SUMPRODUCT(MAX((A$1:A2153=A2154)*(B$1:B2153=B2154)*ROW(A$1:A2153)))),IF(INDEX(I$1:I2153,SUMPRODUCT(MAX((A$1:A2153=A2154)*(B$1:B2153=B2154)*ROW(A$1:A2153))))="",C2154&amp;"",INDEX(I$1:I2153,SUMPRODUCT(MAX((A$1:A2153=A2154)*(B$1:B2153=B2154)*ROW(A$1:A2153))))&amp;"; "&amp;C2154))))</f>
        <v/>
      </c>
      <c r="J2154" s="18" t="str">
        <f aca="false">IF(A2154="","",A2154&amp;"|"&amp;COUNTIF(A$2:A2154,A2154))</f>
        <v/>
      </c>
      <c r="K2154" s="18" t="n">
        <f aca="false">IF(OR(A2154="",B2154=""),0,IF(COUNTIFS(A$2:A2154,A2154,B$2:B2154,B2154)=1,1,0))</f>
        <v>0</v>
      </c>
    </row>
    <row r="2155" customFormat="false" ht="15" hidden="false" customHeight="false" outlineLevel="0" collapsed="false">
      <c r="A2155" s="15"/>
      <c r="B2155" s="15"/>
      <c r="C2155" s="15"/>
      <c r="D2155" s="15"/>
      <c r="F2155" s="18" t="str">
        <f aca="false">IF(B2155="","",IFERROR(INDEX(Materials!$B$2:$B$301,MATCH(B2155,Materials!$A$2:$A$301,0)),""))</f>
        <v/>
      </c>
      <c r="G2155" s="18" t="str">
        <f aca="true">IF(AND(A2155="",B2155=""),"",IF(A2155="","Missing product",IF(B2155="","Missing material",IF(COUNTIF(ProductList,A2155)=0,"Product not in Products list",IF(COUNTIF(MaterialList,B2155)=0,"Material not in Materials list","OK")))))</f>
        <v/>
      </c>
      <c r="H2155" s="18" t="str">
        <f aca="false">IF(F2155="Active",A2155&amp;"|"&amp;COUNTIFS(A$2:A2155,A2155,F$2:F2155,"Active"),"")</f>
        <v/>
      </c>
      <c r="I2155" s="18" t="str">
        <f aca="false">IF(B2155="","",IF(SUMPRODUCT(MAX((A$1:A2154=A2155)*(B$1:B2154=B2155)*ROW(A$1:A2154)))=0,C2155&amp;"",IF(C2155="",INDEX(I$1:I2154,SUMPRODUCT(MAX((A$1:A2154=A2155)*(B$1:B2154=B2155)*ROW(A$1:A2154)))),IF(INDEX(I$1:I2154,SUMPRODUCT(MAX((A$1:A2154=A2155)*(B$1:B2154=B2155)*ROW(A$1:A2154))))="",C2155&amp;"",INDEX(I$1:I2154,SUMPRODUCT(MAX((A$1:A2154=A2155)*(B$1:B2154=B2155)*ROW(A$1:A2154))))&amp;"; "&amp;C2155))))</f>
        <v/>
      </c>
      <c r="J2155" s="18" t="str">
        <f aca="false">IF(A2155="","",A2155&amp;"|"&amp;COUNTIF(A$2:A2155,A2155))</f>
        <v/>
      </c>
      <c r="K2155" s="18" t="n">
        <f aca="false">IF(OR(A2155="",B2155=""),0,IF(COUNTIFS(A$2:A2155,A2155,B$2:B2155,B2155)=1,1,0))</f>
        <v>0</v>
      </c>
    </row>
    <row r="2156" customFormat="false" ht="15" hidden="false" customHeight="false" outlineLevel="0" collapsed="false">
      <c r="A2156" s="15"/>
      <c r="B2156" s="15"/>
      <c r="C2156" s="15"/>
      <c r="D2156" s="15"/>
      <c r="F2156" s="18" t="str">
        <f aca="false">IF(B2156="","",IFERROR(INDEX(Materials!$B$2:$B$301,MATCH(B2156,Materials!$A$2:$A$301,0)),""))</f>
        <v/>
      </c>
      <c r="G2156" s="18" t="str">
        <f aca="true">IF(AND(A2156="",B2156=""),"",IF(A2156="","Missing product",IF(B2156="","Missing material",IF(COUNTIF(ProductList,A2156)=0,"Product not in Products list",IF(COUNTIF(MaterialList,B2156)=0,"Material not in Materials list","OK")))))</f>
        <v/>
      </c>
      <c r="H2156" s="18" t="str">
        <f aca="false">IF(F2156="Active",A2156&amp;"|"&amp;COUNTIFS(A$2:A2156,A2156,F$2:F2156,"Active"),"")</f>
        <v/>
      </c>
      <c r="I2156" s="18" t="str">
        <f aca="false">IF(B2156="","",IF(SUMPRODUCT(MAX((A$1:A2155=A2156)*(B$1:B2155=B2156)*ROW(A$1:A2155)))=0,C2156&amp;"",IF(C2156="",INDEX(I$1:I2155,SUMPRODUCT(MAX((A$1:A2155=A2156)*(B$1:B2155=B2156)*ROW(A$1:A2155)))),IF(INDEX(I$1:I2155,SUMPRODUCT(MAX((A$1:A2155=A2156)*(B$1:B2155=B2156)*ROW(A$1:A2155))))="",C2156&amp;"",INDEX(I$1:I2155,SUMPRODUCT(MAX((A$1:A2155=A2156)*(B$1:B2155=B2156)*ROW(A$1:A2155))))&amp;"; "&amp;C2156))))</f>
        <v/>
      </c>
      <c r="J2156" s="18" t="str">
        <f aca="false">IF(A2156="","",A2156&amp;"|"&amp;COUNTIF(A$2:A2156,A2156))</f>
        <v/>
      </c>
      <c r="K2156" s="18" t="n">
        <f aca="false">IF(OR(A2156="",B2156=""),0,IF(COUNTIFS(A$2:A2156,A2156,B$2:B2156,B2156)=1,1,0))</f>
        <v>0</v>
      </c>
    </row>
    <row r="2157" customFormat="false" ht="15" hidden="false" customHeight="false" outlineLevel="0" collapsed="false">
      <c r="A2157" s="15"/>
      <c r="B2157" s="15"/>
      <c r="C2157" s="15"/>
      <c r="D2157" s="15"/>
      <c r="F2157" s="18" t="str">
        <f aca="false">IF(B2157="","",IFERROR(INDEX(Materials!$B$2:$B$301,MATCH(B2157,Materials!$A$2:$A$301,0)),""))</f>
        <v/>
      </c>
      <c r="G2157" s="18" t="str">
        <f aca="true">IF(AND(A2157="",B2157=""),"",IF(A2157="","Missing product",IF(B2157="","Missing material",IF(COUNTIF(ProductList,A2157)=0,"Product not in Products list",IF(COUNTIF(MaterialList,B2157)=0,"Material not in Materials list","OK")))))</f>
        <v/>
      </c>
      <c r="H2157" s="18" t="str">
        <f aca="false">IF(F2157="Active",A2157&amp;"|"&amp;COUNTIFS(A$2:A2157,A2157,F$2:F2157,"Active"),"")</f>
        <v/>
      </c>
      <c r="I2157" s="18" t="str">
        <f aca="false">IF(B2157="","",IF(SUMPRODUCT(MAX((A$1:A2156=A2157)*(B$1:B2156=B2157)*ROW(A$1:A2156)))=0,C2157&amp;"",IF(C2157="",INDEX(I$1:I2156,SUMPRODUCT(MAX((A$1:A2156=A2157)*(B$1:B2156=B2157)*ROW(A$1:A2156)))),IF(INDEX(I$1:I2156,SUMPRODUCT(MAX((A$1:A2156=A2157)*(B$1:B2156=B2157)*ROW(A$1:A2156))))="",C2157&amp;"",INDEX(I$1:I2156,SUMPRODUCT(MAX((A$1:A2156=A2157)*(B$1:B2156=B2157)*ROW(A$1:A2156))))&amp;"; "&amp;C2157))))</f>
        <v/>
      </c>
      <c r="J2157" s="18" t="str">
        <f aca="false">IF(A2157="","",A2157&amp;"|"&amp;COUNTIF(A$2:A2157,A2157))</f>
        <v/>
      </c>
      <c r="K2157" s="18" t="n">
        <f aca="false">IF(OR(A2157="",B2157=""),0,IF(COUNTIFS(A$2:A2157,A2157,B$2:B2157,B2157)=1,1,0))</f>
        <v>0</v>
      </c>
    </row>
    <row r="2158" customFormat="false" ht="15" hidden="false" customHeight="false" outlineLevel="0" collapsed="false">
      <c r="A2158" s="15"/>
      <c r="B2158" s="15"/>
      <c r="C2158" s="15"/>
      <c r="D2158" s="15"/>
      <c r="F2158" s="18" t="str">
        <f aca="false">IF(B2158="","",IFERROR(INDEX(Materials!$B$2:$B$301,MATCH(B2158,Materials!$A$2:$A$301,0)),""))</f>
        <v/>
      </c>
      <c r="G2158" s="18" t="str">
        <f aca="true">IF(AND(A2158="",B2158=""),"",IF(A2158="","Missing product",IF(B2158="","Missing material",IF(COUNTIF(ProductList,A2158)=0,"Product not in Products list",IF(COUNTIF(MaterialList,B2158)=0,"Material not in Materials list","OK")))))</f>
        <v/>
      </c>
      <c r="H2158" s="18" t="str">
        <f aca="false">IF(F2158="Active",A2158&amp;"|"&amp;COUNTIFS(A$2:A2158,A2158,F$2:F2158,"Active"),"")</f>
        <v/>
      </c>
      <c r="I2158" s="18" t="str">
        <f aca="false">IF(B2158="","",IF(SUMPRODUCT(MAX((A$1:A2157=A2158)*(B$1:B2157=B2158)*ROW(A$1:A2157)))=0,C2158&amp;"",IF(C2158="",INDEX(I$1:I2157,SUMPRODUCT(MAX((A$1:A2157=A2158)*(B$1:B2157=B2158)*ROW(A$1:A2157)))),IF(INDEX(I$1:I2157,SUMPRODUCT(MAX((A$1:A2157=A2158)*(B$1:B2157=B2158)*ROW(A$1:A2157))))="",C2158&amp;"",INDEX(I$1:I2157,SUMPRODUCT(MAX((A$1:A2157=A2158)*(B$1:B2157=B2158)*ROW(A$1:A2157))))&amp;"; "&amp;C2158))))</f>
        <v/>
      </c>
      <c r="J2158" s="18" t="str">
        <f aca="false">IF(A2158="","",A2158&amp;"|"&amp;COUNTIF(A$2:A2158,A2158))</f>
        <v/>
      </c>
      <c r="K2158" s="18" t="n">
        <f aca="false">IF(OR(A2158="",B2158=""),0,IF(COUNTIFS(A$2:A2158,A2158,B$2:B2158,B2158)=1,1,0))</f>
        <v>0</v>
      </c>
    </row>
    <row r="2159" customFormat="false" ht="15" hidden="false" customHeight="false" outlineLevel="0" collapsed="false">
      <c r="A2159" s="15"/>
      <c r="B2159" s="15"/>
      <c r="C2159" s="15"/>
      <c r="D2159" s="15"/>
      <c r="F2159" s="18" t="str">
        <f aca="false">IF(B2159="","",IFERROR(INDEX(Materials!$B$2:$B$301,MATCH(B2159,Materials!$A$2:$A$301,0)),""))</f>
        <v/>
      </c>
      <c r="G2159" s="18" t="str">
        <f aca="true">IF(AND(A2159="",B2159=""),"",IF(A2159="","Missing product",IF(B2159="","Missing material",IF(COUNTIF(ProductList,A2159)=0,"Product not in Products list",IF(COUNTIF(MaterialList,B2159)=0,"Material not in Materials list","OK")))))</f>
        <v/>
      </c>
      <c r="H2159" s="18" t="str">
        <f aca="false">IF(F2159="Active",A2159&amp;"|"&amp;COUNTIFS(A$2:A2159,A2159,F$2:F2159,"Active"),"")</f>
        <v/>
      </c>
      <c r="I2159" s="18" t="str">
        <f aca="false">IF(B2159="","",IF(SUMPRODUCT(MAX((A$1:A2158=A2159)*(B$1:B2158=B2159)*ROW(A$1:A2158)))=0,C2159&amp;"",IF(C2159="",INDEX(I$1:I2158,SUMPRODUCT(MAX((A$1:A2158=A2159)*(B$1:B2158=B2159)*ROW(A$1:A2158)))),IF(INDEX(I$1:I2158,SUMPRODUCT(MAX((A$1:A2158=A2159)*(B$1:B2158=B2159)*ROW(A$1:A2158))))="",C2159&amp;"",INDEX(I$1:I2158,SUMPRODUCT(MAX((A$1:A2158=A2159)*(B$1:B2158=B2159)*ROW(A$1:A2158))))&amp;"; "&amp;C2159))))</f>
        <v/>
      </c>
      <c r="J2159" s="18" t="str">
        <f aca="false">IF(A2159="","",A2159&amp;"|"&amp;COUNTIF(A$2:A2159,A2159))</f>
        <v/>
      </c>
      <c r="K2159" s="18" t="n">
        <f aca="false">IF(OR(A2159="",B2159=""),0,IF(COUNTIFS(A$2:A2159,A2159,B$2:B2159,B2159)=1,1,0))</f>
        <v>0</v>
      </c>
    </row>
    <row r="2160" customFormat="false" ht="15" hidden="false" customHeight="false" outlineLevel="0" collapsed="false">
      <c r="A2160" s="15"/>
      <c r="B2160" s="15"/>
      <c r="C2160" s="15"/>
      <c r="D2160" s="15"/>
      <c r="F2160" s="18" t="str">
        <f aca="false">IF(B2160="","",IFERROR(INDEX(Materials!$B$2:$B$301,MATCH(B2160,Materials!$A$2:$A$301,0)),""))</f>
        <v/>
      </c>
      <c r="G2160" s="18" t="str">
        <f aca="true">IF(AND(A2160="",B2160=""),"",IF(A2160="","Missing product",IF(B2160="","Missing material",IF(COUNTIF(ProductList,A2160)=0,"Product not in Products list",IF(COUNTIF(MaterialList,B2160)=0,"Material not in Materials list","OK")))))</f>
        <v/>
      </c>
      <c r="H2160" s="18" t="str">
        <f aca="false">IF(F2160="Active",A2160&amp;"|"&amp;COUNTIFS(A$2:A2160,A2160,F$2:F2160,"Active"),"")</f>
        <v/>
      </c>
      <c r="I2160" s="18" t="str">
        <f aca="false">IF(B2160="","",IF(SUMPRODUCT(MAX((A$1:A2159=A2160)*(B$1:B2159=B2160)*ROW(A$1:A2159)))=0,C2160&amp;"",IF(C2160="",INDEX(I$1:I2159,SUMPRODUCT(MAX((A$1:A2159=A2160)*(B$1:B2159=B2160)*ROW(A$1:A2159)))),IF(INDEX(I$1:I2159,SUMPRODUCT(MAX((A$1:A2159=A2160)*(B$1:B2159=B2160)*ROW(A$1:A2159))))="",C2160&amp;"",INDEX(I$1:I2159,SUMPRODUCT(MAX((A$1:A2159=A2160)*(B$1:B2159=B2160)*ROW(A$1:A2159))))&amp;"; "&amp;C2160))))</f>
        <v/>
      </c>
      <c r="J2160" s="18" t="str">
        <f aca="false">IF(A2160="","",A2160&amp;"|"&amp;COUNTIF(A$2:A2160,A2160))</f>
        <v/>
      </c>
      <c r="K2160" s="18" t="n">
        <f aca="false">IF(OR(A2160="",B2160=""),0,IF(COUNTIFS(A$2:A2160,A2160,B$2:B2160,B2160)=1,1,0))</f>
        <v>0</v>
      </c>
    </row>
    <row r="2161" customFormat="false" ht="15" hidden="false" customHeight="false" outlineLevel="0" collapsed="false">
      <c r="A2161" s="15"/>
      <c r="B2161" s="15"/>
      <c r="C2161" s="15"/>
      <c r="D2161" s="15"/>
      <c r="F2161" s="18" t="str">
        <f aca="false">IF(B2161="","",IFERROR(INDEX(Materials!$B$2:$B$301,MATCH(B2161,Materials!$A$2:$A$301,0)),""))</f>
        <v/>
      </c>
      <c r="G2161" s="18" t="str">
        <f aca="true">IF(AND(A2161="",B2161=""),"",IF(A2161="","Missing product",IF(B2161="","Missing material",IF(COUNTIF(ProductList,A2161)=0,"Product not in Products list",IF(COUNTIF(MaterialList,B2161)=0,"Material not in Materials list","OK")))))</f>
        <v/>
      </c>
      <c r="H2161" s="18" t="str">
        <f aca="false">IF(F2161="Active",A2161&amp;"|"&amp;COUNTIFS(A$2:A2161,A2161,F$2:F2161,"Active"),"")</f>
        <v/>
      </c>
      <c r="I2161" s="18" t="str">
        <f aca="false">IF(B2161="","",IF(SUMPRODUCT(MAX((A$1:A2160=A2161)*(B$1:B2160=B2161)*ROW(A$1:A2160)))=0,C2161&amp;"",IF(C2161="",INDEX(I$1:I2160,SUMPRODUCT(MAX((A$1:A2160=A2161)*(B$1:B2160=B2161)*ROW(A$1:A2160)))),IF(INDEX(I$1:I2160,SUMPRODUCT(MAX((A$1:A2160=A2161)*(B$1:B2160=B2161)*ROW(A$1:A2160))))="",C2161&amp;"",INDEX(I$1:I2160,SUMPRODUCT(MAX((A$1:A2160=A2161)*(B$1:B2160=B2161)*ROW(A$1:A2160))))&amp;"; "&amp;C2161))))</f>
        <v/>
      </c>
      <c r="J2161" s="18" t="str">
        <f aca="false">IF(A2161="","",A2161&amp;"|"&amp;COUNTIF(A$2:A2161,A2161))</f>
        <v/>
      </c>
      <c r="K2161" s="18" t="n">
        <f aca="false">IF(OR(A2161="",B2161=""),0,IF(COUNTIFS(A$2:A2161,A2161,B$2:B2161,B2161)=1,1,0))</f>
        <v>0</v>
      </c>
    </row>
    <row r="2162" customFormat="false" ht="15" hidden="false" customHeight="false" outlineLevel="0" collapsed="false">
      <c r="A2162" s="15"/>
      <c r="B2162" s="15"/>
      <c r="C2162" s="15"/>
      <c r="D2162" s="15"/>
      <c r="F2162" s="18" t="str">
        <f aca="false">IF(B2162="","",IFERROR(INDEX(Materials!$B$2:$B$301,MATCH(B2162,Materials!$A$2:$A$301,0)),""))</f>
        <v/>
      </c>
      <c r="G2162" s="18" t="str">
        <f aca="true">IF(AND(A2162="",B2162=""),"",IF(A2162="","Missing product",IF(B2162="","Missing material",IF(COUNTIF(ProductList,A2162)=0,"Product not in Products list",IF(COUNTIF(MaterialList,B2162)=0,"Material not in Materials list","OK")))))</f>
        <v/>
      </c>
      <c r="H2162" s="18" t="str">
        <f aca="false">IF(F2162="Active",A2162&amp;"|"&amp;COUNTIFS(A$2:A2162,A2162,F$2:F2162,"Active"),"")</f>
        <v/>
      </c>
      <c r="I2162" s="18" t="str">
        <f aca="false">IF(B2162="","",IF(SUMPRODUCT(MAX((A$1:A2161=A2162)*(B$1:B2161=B2162)*ROW(A$1:A2161)))=0,C2162&amp;"",IF(C2162="",INDEX(I$1:I2161,SUMPRODUCT(MAX((A$1:A2161=A2162)*(B$1:B2161=B2162)*ROW(A$1:A2161)))),IF(INDEX(I$1:I2161,SUMPRODUCT(MAX((A$1:A2161=A2162)*(B$1:B2161=B2162)*ROW(A$1:A2161))))="",C2162&amp;"",INDEX(I$1:I2161,SUMPRODUCT(MAX((A$1:A2161=A2162)*(B$1:B2161=B2162)*ROW(A$1:A2161))))&amp;"; "&amp;C2162))))</f>
        <v/>
      </c>
      <c r="J2162" s="18" t="str">
        <f aca="false">IF(A2162="","",A2162&amp;"|"&amp;COUNTIF(A$2:A2162,A2162))</f>
        <v/>
      </c>
      <c r="K2162" s="18" t="n">
        <f aca="false">IF(OR(A2162="",B2162=""),0,IF(COUNTIFS(A$2:A2162,A2162,B$2:B2162,B2162)=1,1,0))</f>
        <v>0</v>
      </c>
    </row>
    <row r="2163" customFormat="false" ht="15" hidden="false" customHeight="false" outlineLevel="0" collapsed="false">
      <c r="A2163" s="15"/>
      <c r="B2163" s="15"/>
      <c r="C2163" s="15"/>
      <c r="D2163" s="15"/>
      <c r="F2163" s="18" t="str">
        <f aca="false">IF(B2163="","",IFERROR(INDEX(Materials!$B$2:$B$301,MATCH(B2163,Materials!$A$2:$A$301,0)),""))</f>
        <v/>
      </c>
      <c r="G2163" s="18" t="str">
        <f aca="true">IF(AND(A2163="",B2163=""),"",IF(A2163="","Missing product",IF(B2163="","Missing material",IF(COUNTIF(ProductList,A2163)=0,"Product not in Products list",IF(COUNTIF(MaterialList,B2163)=0,"Material not in Materials list","OK")))))</f>
        <v/>
      </c>
      <c r="H2163" s="18" t="str">
        <f aca="false">IF(F2163="Active",A2163&amp;"|"&amp;COUNTIFS(A$2:A2163,A2163,F$2:F2163,"Active"),"")</f>
        <v/>
      </c>
      <c r="I2163" s="18" t="str">
        <f aca="false">IF(B2163="","",IF(SUMPRODUCT(MAX((A$1:A2162=A2163)*(B$1:B2162=B2163)*ROW(A$1:A2162)))=0,C2163&amp;"",IF(C2163="",INDEX(I$1:I2162,SUMPRODUCT(MAX((A$1:A2162=A2163)*(B$1:B2162=B2163)*ROW(A$1:A2162)))),IF(INDEX(I$1:I2162,SUMPRODUCT(MAX((A$1:A2162=A2163)*(B$1:B2162=B2163)*ROW(A$1:A2162))))="",C2163&amp;"",INDEX(I$1:I2162,SUMPRODUCT(MAX((A$1:A2162=A2163)*(B$1:B2162=B2163)*ROW(A$1:A2162))))&amp;"; "&amp;C2163))))</f>
        <v/>
      </c>
      <c r="J2163" s="18" t="str">
        <f aca="false">IF(A2163="","",A2163&amp;"|"&amp;COUNTIF(A$2:A2163,A2163))</f>
        <v/>
      </c>
      <c r="K2163" s="18" t="n">
        <f aca="false">IF(OR(A2163="",B2163=""),0,IF(COUNTIFS(A$2:A2163,A2163,B$2:B2163,B2163)=1,1,0))</f>
        <v>0</v>
      </c>
    </row>
    <row r="2164" customFormat="false" ht="15" hidden="false" customHeight="false" outlineLevel="0" collapsed="false">
      <c r="A2164" s="15"/>
      <c r="B2164" s="15"/>
      <c r="C2164" s="15"/>
      <c r="D2164" s="15"/>
      <c r="F2164" s="18" t="str">
        <f aca="false">IF(B2164="","",IFERROR(INDEX(Materials!$B$2:$B$301,MATCH(B2164,Materials!$A$2:$A$301,0)),""))</f>
        <v/>
      </c>
      <c r="G2164" s="18" t="str">
        <f aca="true">IF(AND(A2164="",B2164=""),"",IF(A2164="","Missing product",IF(B2164="","Missing material",IF(COUNTIF(ProductList,A2164)=0,"Product not in Products list",IF(COUNTIF(MaterialList,B2164)=0,"Material not in Materials list","OK")))))</f>
        <v/>
      </c>
      <c r="H2164" s="18" t="str">
        <f aca="false">IF(F2164="Active",A2164&amp;"|"&amp;COUNTIFS(A$2:A2164,A2164,F$2:F2164,"Active"),"")</f>
        <v/>
      </c>
      <c r="I2164" s="18" t="str">
        <f aca="false">IF(B2164="","",IF(SUMPRODUCT(MAX((A$1:A2163=A2164)*(B$1:B2163=B2164)*ROW(A$1:A2163)))=0,C2164&amp;"",IF(C2164="",INDEX(I$1:I2163,SUMPRODUCT(MAX((A$1:A2163=A2164)*(B$1:B2163=B2164)*ROW(A$1:A2163)))),IF(INDEX(I$1:I2163,SUMPRODUCT(MAX((A$1:A2163=A2164)*(B$1:B2163=B2164)*ROW(A$1:A2163))))="",C2164&amp;"",INDEX(I$1:I2163,SUMPRODUCT(MAX((A$1:A2163=A2164)*(B$1:B2163=B2164)*ROW(A$1:A2163))))&amp;"; "&amp;C2164))))</f>
        <v/>
      </c>
      <c r="J2164" s="18" t="str">
        <f aca="false">IF(A2164="","",A2164&amp;"|"&amp;COUNTIF(A$2:A2164,A2164))</f>
        <v/>
      </c>
      <c r="K2164" s="18" t="n">
        <f aca="false">IF(OR(A2164="",B2164=""),0,IF(COUNTIFS(A$2:A2164,A2164,B$2:B2164,B2164)=1,1,0))</f>
        <v>0</v>
      </c>
    </row>
    <row r="2165" customFormat="false" ht="15" hidden="false" customHeight="false" outlineLevel="0" collapsed="false">
      <c r="A2165" s="15"/>
      <c r="B2165" s="15"/>
      <c r="C2165" s="15"/>
      <c r="D2165" s="15"/>
      <c r="F2165" s="18" t="str">
        <f aca="false">IF(B2165="","",IFERROR(INDEX(Materials!$B$2:$B$301,MATCH(B2165,Materials!$A$2:$A$301,0)),""))</f>
        <v/>
      </c>
      <c r="G2165" s="18" t="str">
        <f aca="true">IF(AND(A2165="",B2165=""),"",IF(A2165="","Missing product",IF(B2165="","Missing material",IF(COUNTIF(ProductList,A2165)=0,"Product not in Products list",IF(COUNTIF(MaterialList,B2165)=0,"Material not in Materials list","OK")))))</f>
        <v/>
      </c>
      <c r="H2165" s="18" t="str">
        <f aca="false">IF(F2165="Active",A2165&amp;"|"&amp;COUNTIFS(A$2:A2165,A2165,F$2:F2165,"Active"),"")</f>
        <v/>
      </c>
      <c r="I2165" s="18" t="str">
        <f aca="false">IF(B2165="","",IF(SUMPRODUCT(MAX((A$1:A2164=A2165)*(B$1:B2164=B2165)*ROW(A$1:A2164)))=0,C2165&amp;"",IF(C2165="",INDEX(I$1:I2164,SUMPRODUCT(MAX((A$1:A2164=A2165)*(B$1:B2164=B2165)*ROW(A$1:A2164)))),IF(INDEX(I$1:I2164,SUMPRODUCT(MAX((A$1:A2164=A2165)*(B$1:B2164=B2165)*ROW(A$1:A2164))))="",C2165&amp;"",INDEX(I$1:I2164,SUMPRODUCT(MAX((A$1:A2164=A2165)*(B$1:B2164=B2165)*ROW(A$1:A2164))))&amp;"; "&amp;C2165))))</f>
        <v/>
      </c>
      <c r="J2165" s="18" t="str">
        <f aca="false">IF(A2165="","",A2165&amp;"|"&amp;COUNTIF(A$2:A2165,A2165))</f>
        <v/>
      </c>
      <c r="K2165" s="18" t="n">
        <f aca="false">IF(OR(A2165="",B2165=""),0,IF(COUNTIFS(A$2:A2165,A2165,B$2:B2165,B2165)=1,1,0))</f>
        <v>0</v>
      </c>
    </row>
    <row r="2166" customFormat="false" ht="15" hidden="false" customHeight="false" outlineLevel="0" collapsed="false">
      <c r="A2166" s="15"/>
      <c r="B2166" s="15"/>
      <c r="C2166" s="15"/>
      <c r="D2166" s="15"/>
      <c r="F2166" s="18" t="str">
        <f aca="false">IF(B2166="","",IFERROR(INDEX(Materials!$B$2:$B$301,MATCH(B2166,Materials!$A$2:$A$301,0)),""))</f>
        <v/>
      </c>
      <c r="G2166" s="18" t="str">
        <f aca="true">IF(AND(A2166="",B2166=""),"",IF(A2166="","Missing product",IF(B2166="","Missing material",IF(COUNTIF(ProductList,A2166)=0,"Product not in Products list",IF(COUNTIF(MaterialList,B2166)=0,"Material not in Materials list","OK")))))</f>
        <v/>
      </c>
      <c r="H2166" s="18" t="str">
        <f aca="false">IF(F2166="Active",A2166&amp;"|"&amp;COUNTIFS(A$2:A2166,A2166,F$2:F2166,"Active"),"")</f>
        <v/>
      </c>
      <c r="I2166" s="18" t="str">
        <f aca="false">IF(B2166="","",IF(SUMPRODUCT(MAX((A$1:A2165=A2166)*(B$1:B2165=B2166)*ROW(A$1:A2165)))=0,C2166&amp;"",IF(C2166="",INDEX(I$1:I2165,SUMPRODUCT(MAX((A$1:A2165=A2166)*(B$1:B2165=B2166)*ROW(A$1:A2165)))),IF(INDEX(I$1:I2165,SUMPRODUCT(MAX((A$1:A2165=A2166)*(B$1:B2165=B2166)*ROW(A$1:A2165))))="",C2166&amp;"",INDEX(I$1:I2165,SUMPRODUCT(MAX((A$1:A2165=A2166)*(B$1:B2165=B2166)*ROW(A$1:A2165))))&amp;"; "&amp;C2166))))</f>
        <v/>
      </c>
      <c r="J2166" s="18" t="str">
        <f aca="false">IF(A2166="","",A2166&amp;"|"&amp;COUNTIF(A$2:A2166,A2166))</f>
        <v/>
      </c>
      <c r="K2166" s="18" t="n">
        <f aca="false">IF(OR(A2166="",B2166=""),0,IF(COUNTIFS(A$2:A2166,A2166,B$2:B2166,B2166)=1,1,0))</f>
        <v>0</v>
      </c>
    </row>
    <row r="2167" customFormat="false" ht="15" hidden="false" customHeight="false" outlineLevel="0" collapsed="false">
      <c r="A2167" s="15"/>
      <c r="B2167" s="15"/>
      <c r="C2167" s="15"/>
      <c r="D2167" s="15"/>
      <c r="F2167" s="18" t="str">
        <f aca="false">IF(B2167="","",IFERROR(INDEX(Materials!$B$2:$B$301,MATCH(B2167,Materials!$A$2:$A$301,0)),""))</f>
        <v/>
      </c>
      <c r="G2167" s="18" t="str">
        <f aca="true">IF(AND(A2167="",B2167=""),"",IF(A2167="","Missing product",IF(B2167="","Missing material",IF(COUNTIF(ProductList,A2167)=0,"Product not in Products list",IF(COUNTIF(MaterialList,B2167)=0,"Material not in Materials list","OK")))))</f>
        <v/>
      </c>
      <c r="H2167" s="18" t="str">
        <f aca="false">IF(F2167="Active",A2167&amp;"|"&amp;COUNTIFS(A$2:A2167,A2167,F$2:F2167,"Active"),"")</f>
        <v/>
      </c>
      <c r="I2167" s="18" t="str">
        <f aca="false">IF(B2167="","",IF(SUMPRODUCT(MAX((A$1:A2166=A2167)*(B$1:B2166=B2167)*ROW(A$1:A2166)))=0,C2167&amp;"",IF(C2167="",INDEX(I$1:I2166,SUMPRODUCT(MAX((A$1:A2166=A2167)*(B$1:B2166=B2167)*ROW(A$1:A2166)))),IF(INDEX(I$1:I2166,SUMPRODUCT(MAX((A$1:A2166=A2167)*(B$1:B2166=B2167)*ROW(A$1:A2166))))="",C2167&amp;"",INDEX(I$1:I2166,SUMPRODUCT(MAX((A$1:A2166=A2167)*(B$1:B2166=B2167)*ROW(A$1:A2166))))&amp;"; "&amp;C2167))))</f>
        <v/>
      </c>
      <c r="J2167" s="18" t="str">
        <f aca="false">IF(A2167="","",A2167&amp;"|"&amp;COUNTIF(A$2:A2167,A2167))</f>
        <v/>
      </c>
      <c r="K2167" s="18" t="n">
        <f aca="false">IF(OR(A2167="",B2167=""),0,IF(COUNTIFS(A$2:A2167,A2167,B$2:B2167,B2167)=1,1,0))</f>
        <v>0</v>
      </c>
    </row>
    <row r="2168" customFormat="false" ht="15" hidden="false" customHeight="false" outlineLevel="0" collapsed="false">
      <c r="A2168" s="15"/>
      <c r="B2168" s="15"/>
      <c r="C2168" s="15"/>
      <c r="D2168" s="15"/>
      <c r="F2168" s="18" t="str">
        <f aca="false">IF(B2168="","",IFERROR(INDEX(Materials!$B$2:$B$301,MATCH(B2168,Materials!$A$2:$A$301,0)),""))</f>
        <v/>
      </c>
      <c r="G2168" s="18" t="str">
        <f aca="true">IF(AND(A2168="",B2168=""),"",IF(A2168="","Missing product",IF(B2168="","Missing material",IF(COUNTIF(ProductList,A2168)=0,"Product not in Products list",IF(COUNTIF(MaterialList,B2168)=0,"Material not in Materials list","OK")))))</f>
        <v/>
      </c>
      <c r="H2168" s="18" t="str">
        <f aca="false">IF(F2168="Active",A2168&amp;"|"&amp;COUNTIFS(A$2:A2168,A2168,F$2:F2168,"Active"),"")</f>
        <v/>
      </c>
      <c r="I2168" s="18" t="str">
        <f aca="false">IF(B2168="","",IF(SUMPRODUCT(MAX((A$1:A2167=A2168)*(B$1:B2167=B2168)*ROW(A$1:A2167)))=0,C2168&amp;"",IF(C2168="",INDEX(I$1:I2167,SUMPRODUCT(MAX((A$1:A2167=A2168)*(B$1:B2167=B2168)*ROW(A$1:A2167)))),IF(INDEX(I$1:I2167,SUMPRODUCT(MAX((A$1:A2167=A2168)*(B$1:B2167=B2168)*ROW(A$1:A2167))))="",C2168&amp;"",INDEX(I$1:I2167,SUMPRODUCT(MAX((A$1:A2167=A2168)*(B$1:B2167=B2168)*ROW(A$1:A2167))))&amp;"; "&amp;C2168))))</f>
        <v/>
      </c>
      <c r="J2168" s="18" t="str">
        <f aca="false">IF(A2168="","",A2168&amp;"|"&amp;COUNTIF(A$2:A2168,A2168))</f>
        <v/>
      </c>
      <c r="K2168" s="18" t="n">
        <f aca="false">IF(OR(A2168="",B2168=""),0,IF(COUNTIFS(A$2:A2168,A2168,B$2:B2168,B2168)=1,1,0))</f>
        <v>0</v>
      </c>
    </row>
    <row r="2169" customFormat="false" ht="15" hidden="false" customHeight="false" outlineLevel="0" collapsed="false">
      <c r="A2169" s="15"/>
      <c r="B2169" s="15"/>
      <c r="C2169" s="15"/>
      <c r="D2169" s="15"/>
      <c r="F2169" s="18" t="str">
        <f aca="false">IF(B2169="","",IFERROR(INDEX(Materials!$B$2:$B$301,MATCH(B2169,Materials!$A$2:$A$301,0)),""))</f>
        <v/>
      </c>
      <c r="G2169" s="18" t="str">
        <f aca="true">IF(AND(A2169="",B2169=""),"",IF(A2169="","Missing product",IF(B2169="","Missing material",IF(COUNTIF(ProductList,A2169)=0,"Product not in Products list",IF(COUNTIF(MaterialList,B2169)=0,"Material not in Materials list","OK")))))</f>
        <v/>
      </c>
      <c r="H2169" s="18" t="str">
        <f aca="false">IF(F2169="Active",A2169&amp;"|"&amp;COUNTIFS(A$2:A2169,A2169,F$2:F2169,"Active"),"")</f>
        <v/>
      </c>
      <c r="I2169" s="18" t="str">
        <f aca="false">IF(B2169="","",IF(SUMPRODUCT(MAX((A$1:A2168=A2169)*(B$1:B2168=B2169)*ROW(A$1:A2168)))=0,C2169&amp;"",IF(C2169="",INDEX(I$1:I2168,SUMPRODUCT(MAX((A$1:A2168=A2169)*(B$1:B2168=B2169)*ROW(A$1:A2168)))),IF(INDEX(I$1:I2168,SUMPRODUCT(MAX((A$1:A2168=A2169)*(B$1:B2168=B2169)*ROW(A$1:A2168))))="",C2169&amp;"",INDEX(I$1:I2168,SUMPRODUCT(MAX((A$1:A2168=A2169)*(B$1:B2168=B2169)*ROW(A$1:A2168))))&amp;"; "&amp;C2169))))</f>
        <v/>
      </c>
      <c r="J2169" s="18" t="str">
        <f aca="false">IF(A2169="","",A2169&amp;"|"&amp;COUNTIF(A$2:A2169,A2169))</f>
        <v/>
      </c>
      <c r="K2169" s="18" t="n">
        <f aca="false">IF(OR(A2169="",B2169=""),0,IF(COUNTIFS(A$2:A2169,A2169,B$2:B2169,B2169)=1,1,0))</f>
        <v>0</v>
      </c>
    </row>
    <row r="2170" customFormat="false" ht="15" hidden="false" customHeight="false" outlineLevel="0" collapsed="false">
      <c r="A2170" s="15"/>
      <c r="B2170" s="15"/>
      <c r="C2170" s="15"/>
      <c r="D2170" s="15"/>
      <c r="F2170" s="18" t="str">
        <f aca="false">IF(B2170="","",IFERROR(INDEX(Materials!$B$2:$B$301,MATCH(B2170,Materials!$A$2:$A$301,0)),""))</f>
        <v/>
      </c>
      <c r="G2170" s="18" t="str">
        <f aca="true">IF(AND(A2170="",B2170=""),"",IF(A2170="","Missing product",IF(B2170="","Missing material",IF(COUNTIF(ProductList,A2170)=0,"Product not in Products list",IF(COUNTIF(MaterialList,B2170)=0,"Material not in Materials list","OK")))))</f>
        <v/>
      </c>
      <c r="H2170" s="18" t="str">
        <f aca="false">IF(F2170="Active",A2170&amp;"|"&amp;COUNTIFS(A$2:A2170,A2170,F$2:F2170,"Active"),"")</f>
        <v/>
      </c>
      <c r="I2170" s="18" t="str">
        <f aca="false">IF(B2170="","",IF(SUMPRODUCT(MAX((A$1:A2169=A2170)*(B$1:B2169=B2170)*ROW(A$1:A2169)))=0,C2170&amp;"",IF(C2170="",INDEX(I$1:I2169,SUMPRODUCT(MAX((A$1:A2169=A2170)*(B$1:B2169=B2170)*ROW(A$1:A2169)))),IF(INDEX(I$1:I2169,SUMPRODUCT(MAX((A$1:A2169=A2170)*(B$1:B2169=B2170)*ROW(A$1:A2169))))="",C2170&amp;"",INDEX(I$1:I2169,SUMPRODUCT(MAX((A$1:A2169=A2170)*(B$1:B2169=B2170)*ROW(A$1:A2169))))&amp;"; "&amp;C2170))))</f>
        <v/>
      </c>
      <c r="J2170" s="18" t="str">
        <f aca="false">IF(A2170="","",A2170&amp;"|"&amp;COUNTIF(A$2:A2170,A2170))</f>
        <v/>
      </c>
      <c r="K2170" s="18" t="n">
        <f aca="false">IF(OR(A2170="",B2170=""),0,IF(COUNTIFS(A$2:A2170,A2170,B$2:B2170,B2170)=1,1,0))</f>
        <v>0</v>
      </c>
    </row>
    <row r="2171" customFormat="false" ht="15" hidden="false" customHeight="false" outlineLevel="0" collapsed="false">
      <c r="A2171" s="15"/>
      <c r="B2171" s="15"/>
      <c r="C2171" s="15"/>
      <c r="D2171" s="15"/>
      <c r="F2171" s="18" t="str">
        <f aca="false">IF(B2171="","",IFERROR(INDEX(Materials!$B$2:$B$301,MATCH(B2171,Materials!$A$2:$A$301,0)),""))</f>
        <v/>
      </c>
      <c r="G2171" s="18" t="str">
        <f aca="true">IF(AND(A2171="",B2171=""),"",IF(A2171="","Missing product",IF(B2171="","Missing material",IF(COUNTIF(ProductList,A2171)=0,"Product not in Products list",IF(COUNTIF(MaterialList,B2171)=0,"Material not in Materials list","OK")))))</f>
        <v/>
      </c>
      <c r="H2171" s="18" t="str">
        <f aca="false">IF(F2171="Active",A2171&amp;"|"&amp;COUNTIFS(A$2:A2171,A2171,F$2:F2171,"Active"),"")</f>
        <v/>
      </c>
      <c r="I2171" s="18" t="str">
        <f aca="false">IF(B2171="","",IF(SUMPRODUCT(MAX((A$1:A2170=A2171)*(B$1:B2170=B2171)*ROW(A$1:A2170)))=0,C2171&amp;"",IF(C2171="",INDEX(I$1:I2170,SUMPRODUCT(MAX((A$1:A2170=A2171)*(B$1:B2170=B2171)*ROW(A$1:A2170)))),IF(INDEX(I$1:I2170,SUMPRODUCT(MAX((A$1:A2170=A2171)*(B$1:B2170=B2171)*ROW(A$1:A2170))))="",C2171&amp;"",INDEX(I$1:I2170,SUMPRODUCT(MAX((A$1:A2170=A2171)*(B$1:B2170=B2171)*ROW(A$1:A2170))))&amp;"; "&amp;C2171))))</f>
        <v/>
      </c>
      <c r="J2171" s="18" t="str">
        <f aca="false">IF(A2171="","",A2171&amp;"|"&amp;COUNTIF(A$2:A2171,A2171))</f>
        <v/>
      </c>
      <c r="K2171" s="18" t="n">
        <f aca="false">IF(OR(A2171="",B2171=""),0,IF(COUNTIFS(A$2:A2171,A2171,B$2:B2171,B2171)=1,1,0))</f>
        <v>0</v>
      </c>
    </row>
    <row r="2172" customFormat="false" ht="15" hidden="false" customHeight="false" outlineLevel="0" collapsed="false">
      <c r="A2172" s="15"/>
      <c r="B2172" s="15"/>
      <c r="C2172" s="15"/>
      <c r="D2172" s="15"/>
      <c r="F2172" s="18" t="str">
        <f aca="false">IF(B2172="","",IFERROR(INDEX(Materials!$B$2:$B$301,MATCH(B2172,Materials!$A$2:$A$301,0)),""))</f>
        <v/>
      </c>
      <c r="G2172" s="18" t="str">
        <f aca="true">IF(AND(A2172="",B2172=""),"",IF(A2172="","Missing product",IF(B2172="","Missing material",IF(COUNTIF(ProductList,A2172)=0,"Product not in Products list",IF(COUNTIF(MaterialList,B2172)=0,"Material not in Materials list","OK")))))</f>
        <v/>
      </c>
      <c r="H2172" s="18" t="str">
        <f aca="false">IF(F2172="Active",A2172&amp;"|"&amp;COUNTIFS(A$2:A2172,A2172,F$2:F2172,"Active"),"")</f>
        <v/>
      </c>
      <c r="I2172" s="18" t="str">
        <f aca="false">IF(B2172="","",IF(SUMPRODUCT(MAX((A$1:A2171=A2172)*(B$1:B2171=B2172)*ROW(A$1:A2171)))=0,C2172&amp;"",IF(C2172="",INDEX(I$1:I2171,SUMPRODUCT(MAX((A$1:A2171=A2172)*(B$1:B2171=B2172)*ROW(A$1:A2171)))),IF(INDEX(I$1:I2171,SUMPRODUCT(MAX((A$1:A2171=A2172)*(B$1:B2171=B2172)*ROW(A$1:A2171))))="",C2172&amp;"",INDEX(I$1:I2171,SUMPRODUCT(MAX((A$1:A2171=A2172)*(B$1:B2171=B2172)*ROW(A$1:A2171))))&amp;"; "&amp;C2172))))</f>
        <v/>
      </c>
      <c r="J2172" s="18" t="str">
        <f aca="false">IF(A2172="","",A2172&amp;"|"&amp;COUNTIF(A$2:A2172,A2172))</f>
        <v/>
      </c>
      <c r="K2172" s="18" t="n">
        <f aca="false">IF(OR(A2172="",B2172=""),0,IF(COUNTIFS(A$2:A2172,A2172,B$2:B2172,B2172)=1,1,0))</f>
        <v>0</v>
      </c>
    </row>
    <row r="2173" customFormat="false" ht="15" hidden="false" customHeight="false" outlineLevel="0" collapsed="false">
      <c r="A2173" s="15"/>
      <c r="B2173" s="15"/>
      <c r="C2173" s="15"/>
      <c r="D2173" s="15"/>
      <c r="F2173" s="18" t="str">
        <f aca="false">IF(B2173="","",IFERROR(INDEX(Materials!$B$2:$B$301,MATCH(B2173,Materials!$A$2:$A$301,0)),""))</f>
        <v/>
      </c>
      <c r="G2173" s="18" t="str">
        <f aca="true">IF(AND(A2173="",B2173=""),"",IF(A2173="","Missing product",IF(B2173="","Missing material",IF(COUNTIF(ProductList,A2173)=0,"Product not in Products list",IF(COUNTIF(MaterialList,B2173)=0,"Material not in Materials list","OK")))))</f>
        <v/>
      </c>
      <c r="H2173" s="18" t="str">
        <f aca="false">IF(F2173="Active",A2173&amp;"|"&amp;COUNTIFS(A$2:A2173,A2173,F$2:F2173,"Active"),"")</f>
        <v/>
      </c>
      <c r="I2173" s="18" t="str">
        <f aca="false">IF(B2173="","",IF(SUMPRODUCT(MAX((A$1:A2172=A2173)*(B$1:B2172=B2173)*ROW(A$1:A2172)))=0,C2173&amp;"",IF(C2173="",INDEX(I$1:I2172,SUMPRODUCT(MAX((A$1:A2172=A2173)*(B$1:B2172=B2173)*ROW(A$1:A2172)))),IF(INDEX(I$1:I2172,SUMPRODUCT(MAX((A$1:A2172=A2173)*(B$1:B2172=B2173)*ROW(A$1:A2172))))="",C2173&amp;"",INDEX(I$1:I2172,SUMPRODUCT(MAX((A$1:A2172=A2173)*(B$1:B2172=B2173)*ROW(A$1:A2172))))&amp;"; "&amp;C2173))))</f>
        <v/>
      </c>
      <c r="J2173" s="18" t="str">
        <f aca="false">IF(A2173="","",A2173&amp;"|"&amp;COUNTIF(A$2:A2173,A2173))</f>
        <v/>
      </c>
      <c r="K2173" s="18" t="n">
        <f aca="false">IF(OR(A2173="",B2173=""),0,IF(COUNTIFS(A$2:A2173,A2173,B$2:B2173,B2173)=1,1,0))</f>
        <v>0</v>
      </c>
    </row>
    <row r="2174" customFormat="false" ht="15" hidden="false" customHeight="false" outlineLevel="0" collapsed="false">
      <c r="A2174" s="15"/>
      <c r="B2174" s="15"/>
      <c r="C2174" s="15"/>
      <c r="D2174" s="15"/>
      <c r="F2174" s="18" t="str">
        <f aca="false">IF(B2174="","",IFERROR(INDEX(Materials!$B$2:$B$301,MATCH(B2174,Materials!$A$2:$A$301,0)),""))</f>
        <v/>
      </c>
      <c r="G2174" s="18" t="str">
        <f aca="true">IF(AND(A2174="",B2174=""),"",IF(A2174="","Missing product",IF(B2174="","Missing material",IF(COUNTIF(ProductList,A2174)=0,"Product not in Products list",IF(COUNTIF(MaterialList,B2174)=0,"Material not in Materials list","OK")))))</f>
        <v/>
      </c>
      <c r="H2174" s="18" t="str">
        <f aca="false">IF(F2174="Active",A2174&amp;"|"&amp;COUNTIFS(A$2:A2174,A2174,F$2:F2174,"Active"),"")</f>
        <v/>
      </c>
      <c r="I2174" s="18" t="str">
        <f aca="false">IF(B2174="","",IF(SUMPRODUCT(MAX((A$1:A2173=A2174)*(B$1:B2173=B2174)*ROW(A$1:A2173)))=0,C2174&amp;"",IF(C2174="",INDEX(I$1:I2173,SUMPRODUCT(MAX((A$1:A2173=A2174)*(B$1:B2173=B2174)*ROW(A$1:A2173)))),IF(INDEX(I$1:I2173,SUMPRODUCT(MAX((A$1:A2173=A2174)*(B$1:B2173=B2174)*ROW(A$1:A2173))))="",C2174&amp;"",INDEX(I$1:I2173,SUMPRODUCT(MAX((A$1:A2173=A2174)*(B$1:B2173=B2174)*ROW(A$1:A2173))))&amp;"; "&amp;C2174))))</f>
        <v/>
      </c>
      <c r="J2174" s="18" t="str">
        <f aca="false">IF(A2174="","",A2174&amp;"|"&amp;COUNTIF(A$2:A2174,A2174))</f>
        <v/>
      </c>
      <c r="K2174" s="18" t="n">
        <f aca="false">IF(OR(A2174="",B2174=""),0,IF(COUNTIFS(A$2:A2174,A2174,B$2:B2174,B2174)=1,1,0))</f>
        <v>0</v>
      </c>
    </row>
    <row r="2175" customFormat="false" ht="15" hidden="false" customHeight="false" outlineLevel="0" collapsed="false">
      <c r="A2175" s="15"/>
      <c r="B2175" s="15"/>
      <c r="C2175" s="15"/>
      <c r="D2175" s="15"/>
      <c r="F2175" s="18" t="str">
        <f aca="false">IF(B2175="","",IFERROR(INDEX(Materials!$B$2:$B$301,MATCH(B2175,Materials!$A$2:$A$301,0)),""))</f>
        <v/>
      </c>
      <c r="G2175" s="18" t="str">
        <f aca="true">IF(AND(A2175="",B2175=""),"",IF(A2175="","Missing product",IF(B2175="","Missing material",IF(COUNTIF(ProductList,A2175)=0,"Product not in Products list",IF(COUNTIF(MaterialList,B2175)=0,"Material not in Materials list","OK")))))</f>
        <v/>
      </c>
      <c r="H2175" s="18" t="str">
        <f aca="false">IF(F2175="Active",A2175&amp;"|"&amp;COUNTIFS(A$2:A2175,A2175,F$2:F2175,"Active"),"")</f>
        <v/>
      </c>
      <c r="I2175" s="18" t="str">
        <f aca="false">IF(B2175="","",IF(SUMPRODUCT(MAX((A$1:A2174=A2175)*(B$1:B2174=B2175)*ROW(A$1:A2174)))=0,C2175&amp;"",IF(C2175="",INDEX(I$1:I2174,SUMPRODUCT(MAX((A$1:A2174=A2175)*(B$1:B2174=B2175)*ROW(A$1:A2174)))),IF(INDEX(I$1:I2174,SUMPRODUCT(MAX((A$1:A2174=A2175)*(B$1:B2174=B2175)*ROW(A$1:A2174))))="",C2175&amp;"",INDEX(I$1:I2174,SUMPRODUCT(MAX((A$1:A2174=A2175)*(B$1:B2174=B2175)*ROW(A$1:A2174))))&amp;"; "&amp;C2175))))</f>
        <v/>
      </c>
      <c r="J2175" s="18" t="str">
        <f aca="false">IF(A2175="","",A2175&amp;"|"&amp;COUNTIF(A$2:A2175,A2175))</f>
        <v/>
      </c>
      <c r="K2175" s="18" t="n">
        <f aca="false">IF(OR(A2175="",B2175=""),0,IF(COUNTIFS(A$2:A2175,A2175,B$2:B2175,B2175)=1,1,0))</f>
        <v>0</v>
      </c>
    </row>
    <row r="2176" customFormat="false" ht="15" hidden="false" customHeight="false" outlineLevel="0" collapsed="false">
      <c r="A2176" s="15"/>
      <c r="B2176" s="15"/>
      <c r="C2176" s="15"/>
      <c r="D2176" s="15"/>
      <c r="F2176" s="18" t="str">
        <f aca="false">IF(B2176="","",IFERROR(INDEX(Materials!$B$2:$B$301,MATCH(B2176,Materials!$A$2:$A$301,0)),""))</f>
        <v/>
      </c>
      <c r="G2176" s="18" t="str">
        <f aca="true">IF(AND(A2176="",B2176=""),"",IF(A2176="","Missing product",IF(B2176="","Missing material",IF(COUNTIF(ProductList,A2176)=0,"Product not in Products list",IF(COUNTIF(MaterialList,B2176)=0,"Material not in Materials list","OK")))))</f>
        <v/>
      </c>
      <c r="H2176" s="18" t="str">
        <f aca="false">IF(F2176="Active",A2176&amp;"|"&amp;COUNTIFS(A$2:A2176,A2176,F$2:F2176,"Active"),"")</f>
        <v/>
      </c>
      <c r="I2176" s="18" t="str">
        <f aca="false">IF(B2176="","",IF(SUMPRODUCT(MAX((A$1:A2175=A2176)*(B$1:B2175=B2176)*ROW(A$1:A2175)))=0,C2176&amp;"",IF(C2176="",INDEX(I$1:I2175,SUMPRODUCT(MAX((A$1:A2175=A2176)*(B$1:B2175=B2176)*ROW(A$1:A2175)))),IF(INDEX(I$1:I2175,SUMPRODUCT(MAX((A$1:A2175=A2176)*(B$1:B2175=B2176)*ROW(A$1:A2175))))="",C2176&amp;"",INDEX(I$1:I2175,SUMPRODUCT(MAX((A$1:A2175=A2176)*(B$1:B2175=B2176)*ROW(A$1:A2175))))&amp;"; "&amp;C2176))))</f>
        <v/>
      </c>
      <c r="J2176" s="18" t="str">
        <f aca="false">IF(A2176="","",A2176&amp;"|"&amp;COUNTIF(A$2:A2176,A2176))</f>
        <v/>
      </c>
      <c r="K2176" s="18" t="n">
        <f aca="false">IF(OR(A2176="",B2176=""),0,IF(COUNTIFS(A$2:A2176,A2176,B$2:B2176,B2176)=1,1,0))</f>
        <v>0</v>
      </c>
    </row>
    <row r="2177" customFormat="false" ht="15" hidden="false" customHeight="false" outlineLevel="0" collapsed="false">
      <c r="A2177" s="15"/>
      <c r="B2177" s="15"/>
      <c r="C2177" s="15"/>
      <c r="D2177" s="15"/>
      <c r="F2177" s="18" t="str">
        <f aca="false">IF(B2177="","",IFERROR(INDEX(Materials!$B$2:$B$301,MATCH(B2177,Materials!$A$2:$A$301,0)),""))</f>
        <v/>
      </c>
      <c r="G2177" s="18" t="str">
        <f aca="true">IF(AND(A2177="",B2177=""),"",IF(A2177="","Missing product",IF(B2177="","Missing material",IF(COUNTIF(ProductList,A2177)=0,"Product not in Products list",IF(COUNTIF(MaterialList,B2177)=0,"Material not in Materials list","OK")))))</f>
        <v/>
      </c>
      <c r="H2177" s="18" t="str">
        <f aca="false">IF(F2177="Active",A2177&amp;"|"&amp;COUNTIFS(A$2:A2177,A2177,F$2:F2177,"Active"),"")</f>
        <v/>
      </c>
      <c r="I2177" s="18" t="str">
        <f aca="false">IF(B2177="","",IF(SUMPRODUCT(MAX((A$1:A2176=A2177)*(B$1:B2176=B2177)*ROW(A$1:A2176)))=0,C2177&amp;"",IF(C2177="",INDEX(I$1:I2176,SUMPRODUCT(MAX((A$1:A2176=A2177)*(B$1:B2176=B2177)*ROW(A$1:A2176)))),IF(INDEX(I$1:I2176,SUMPRODUCT(MAX((A$1:A2176=A2177)*(B$1:B2176=B2177)*ROW(A$1:A2176))))="",C2177&amp;"",INDEX(I$1:I2176,SUMPRODUCT(MAX((A$1:A2176=A2177)*(B$1:B2176=B2177)*ROW(A$1:A2176))))&amp;"; "&amp;C2177))))</f>
        <v/>
      </c>
      <c r="J2177" s="18" t="str">
        <f aca="false">IF(A2177="","",A2177&amp;"|"&amp;COUNTIF(A$2:A2177,A2177))</f>
        <v/>
      </c>
      <c r="K2177" s="18" t="n">
        <f aca="false">IF(OR(A2177="",B2177=""),0,IF(COUNTIFS(A$2:A2177,A2177,B$2:B2177,B2177)=1,1,0))</f>
        <v>0</v>
      </c>
    </row>
    <row r="2178" customFormat="false" ht="15" hidden="false" customHeight="false" outlineLevel="0" collapsed="false">
      <c r="A2178" s="15"/>
      <c r="B2178" s="15"/>
      <c r="C2178" s="15"/>
      <c r="D2178" s="15"/>
      <c r="F2178" s="18" t="str">
        <f aca="false">IF(B2178="","",IFERROR(INDEX(Materials!$B$2:$B$301,MATCH(B2178,Materials!$A$2:$A$301,0)),""))</f>
        <v/>
      </c>
      <c r="G2178" s="18" t="str">
        <f aca="true">IF(AND(A2178="",B2178=""),"",IF(A2178="","Missing product",IF(B2178="","Missing material",IF(COUNTIF(ProductList,A2178)=0,"Product not in Products list",IF(COUNTIF(MaterialList,B2178)=0,"Material not in Materials list","OK")))))</f>
        <v/>
      </c>
      <c r="H2178" s="18" t="str">
        <f aca="false">IF(F2178="Active",A2178&amp;"|"&amp;COUNTIFS(A$2:A2178,A2178,F$2:F2178,"Active"),"")</f>
        <v/>
      </c>
      <c r="I2178" s="18" t="str">
        <f aca="false">IF(B2178="","",IF(SUMPRODUCT(MAX((A$1:A2177=A2178)*(B$1:B2177=B2178)*ROW(A$1:A2177)))=0,C2178&amp;"",IF(C2178="",INDEX(I$1:I2177,SUMPRODUCT(MAX((A$1:A2177=A2178)*(B$1:B2177=B2178)*ROW(A$1:A2177)))),IF(INDEX(I$1:I2177,SUMPRODUCT(MAX((A$1:A2177=A2178)*(B$1:B2177=B2178)*ROW(A$1:A2177))))="",C2178&amp;"",INDEX(I$1:I2177,SUMPRODUCT(MAX((A$1:A2177=A2178)*(B$1:B2177=B2178)*ROW(A$1:A2177))))&amp;"; "&amp;C2178))))</f>
        <v/>
      </c>
      <c r="J2178" s="18" t="str">
        <f aca="false">IF(A2178="","",A2178&amp;"|"&amp;COUNTIF(A$2:A2178,A2178))</f>
        <v/>
      </c>
      <c r="K2178" s="18" t="n">
        <f aca="false">IF(OR(A2178="",B2178=""),0,IF(COUNTIFS(A$2:A2178,A2178,B$2:B2178,B2178)=1,1,0))</f>
        <v>0</v>
      </c>
    </row>
    <row r="2179" customFormat="false" ht="15" hidden="false" customHeight="false" outlineLevel="0" collapsed="false">
      <c r="A2179" s="15"/>
      <c r="B2179" s="15"/>
      <c r="C2179" s="15"/>
      <c r="D2179" s="15"/>
      <c r="F2179" s="18" t="str">
        <f aca="false">IF(B2179="","",IFERROR(INDEX(Materials!$B$2:$B$301,MATCH(B2179,Materials!$A$2:$A$301,0)),""))</f>
        <v/>
      </c>
      <c r="G2179" s="18" t="str">
        <f aca="true">IF(AND(A2179="",B2179=""),"",IF(A2179="","Missing product",IF(B2179="","Missing material",IF(COUNTIF(ProductList,A2179)=0,"Product not in Products list",IF(COUNTIF(MaterialList,B2179)=0,"Material not in Materials list","OK")))))</f>
        <v/>
      </c>
      <c r="H2179" s="18" t="str">
        <f aca="false">IF(F2179="Active",A2179&amp;"|"&amp;COUNTIFS(A$2:A2179,A2179,F$2:F2179,"Active"),"")</f>
        <v/>
      </c>
      <c r="I2179" s="18" t="str">
        <f aca="false">IF(B2179="","",IF(SUMPRODUCT(MAX((A$1:A2178=A2179)*(B$1:B2178=B2179)*ROW(A$1:A2178)))=0,C2179&amp;"",IF(C2179="",INDEX(I$1:I2178,SUMPRODUCT(MAX((A$1:A2178=A2179)*(B$1:B2178=B2179)*ROW(A$1:A2178)))),IF(INDEX(I$1:I2178,SUMPRODUCT(MAX((A$1:A2178=A2179)*(B$1:B2178=B2179)*ROW(A$1:A2178))))="",C2179&amp;"",INDEX(I$1:I2178,SUMPRODUCT(MAX((A$1:A2178=A2179)*(B$1:B2178=B2179)*ROW(A$1:A2178))))&amp;"; "&amp;C2179))))</f>
        <v/>
      </c>
      <c r="J2179" s="18" t="str">
        <f aca="false">IF(A2179="","",A2179&amp;"|"&amp;COUNTIF(A$2:A2179,A2179))</f>
        <v/>
      </c>
      <c r="K2179" s="18" t="n">
        <f aca="false">IF(OR(A2179="",B2179=""),0,IF(COUNTIFS(A$2:A2179,A2179,B$2:B2179,B2179)=1,1,0))</f>
        <v>0</v>
      </c>
    </row>
    <row r="2180" customFormat="false" ht="15" hidden="false" customHeight="false" outlineLevel="0" collapsed="false">
      <c r="A2180" s="15"/>
      <c r="B2180" s="15"/>
      <c r="C2180" s="15"/>
      <c r="D2180" s="15"/>
      <c r="F2180" s="18" t="str">
        <f aca="false">IF(B2180="","",IFERROR(INDEX(Materials!$B$2:$B$301,MATCH(B2180,Materials!$A$2:$A$301,0)),""))</f>
        <v/>
      </c>
      <c r="G2180" s="18" t="str">
        <f aca="true">IF(AND(A2180="",B2180=""),"",IF(A2180="","Missing product",IF(B2180="","Missing material",IF(COUNTIF(ProductList,A2180)=0,"Product not in Products list",IF(COUNTIF(MaterialList,B2180)=0,"Material not in Materials list","OK")))))</f>
        <v/>
      </c>
      <c r="H2180" s="18" t="str">
        <f aca="false">IF(F2180="Active",A2180&amp;"|"&amp;COUNTIFS(A$2:A2180,A2180,F$2:F2180,"Active"),"")</f>
        <v/>
      </c>
      <c r="I2180" s="18" t="str">
        <f aca="false">IF(B2180="","",IF(SUMPRODUCT(MAX((A$1:A2179=A2180)*(B$1:B2179=B2180)*ROW(A$1:A2179)))=0,C2180&amp;"",IF(C2180="",INDEX(I$1:I2179,SUMPRODUCT(MAX((A$1:A2179=A2180)*(B$1:B2179=B2180)*ROW(A$1:A2179)))),IF(INDEX(I$1:I2179,SUMPRODUCT(MAX((A$1:A2179=A2180)*(B$1:B2179=B2180)*ROW(A$1:A2179))))="",C2180&amp;"",INDEX(I$1:I2179,SUMPRODUCT(MAX((A$1:A2179=A2180)*(B$1:B2179=B2180)*ROW(A$1:A2179))))&amp;"; "&amp;C2180))))</f>
        <v/>
      </c>
      <c r="J2180" s="18" t="str">
        <f aca="false">IF(A2180="","",A2180&amp;"|"&amp;COUNTIF(A$2:A2180,A2180))</f>
        <v/>
      </c>
      <c r="K2180" s="18" t="n">
        <f aca="false">IF(OR(A2180="",B2180=""),0,IF(COUNTIFS(A$2:A2180,A2180,B$2:B2180,B2180)=1,1,0))</f>
        <v>0</v>
      </c>
    </row>
    <row r="2181" customFormat="false" ht="15" hidden="false" customHeight="false" outlineLevel="0" collapsed="false">
      <c r="A2181" s="15"/>
      <c r="B2181" s="15"/>
      <c r="C2181" s="15"/>
      <c r="D2181" s="15"/>
      <c r="F2181" s="18" t="str">
        <f aca="false">IF(B2181="","",IFERROR(INDEX(Materials!$B$2:$B$301,MATCH(B2181,Materials!$A$2:$A$301,0)),""))</f>
        <v/>
      </c>
      <c r="G2181" s="18" t="str">
        <f aca="true">IF(AND(A2181="",B2181=""),"",IF(A2181="","Missing product",IF(B2181="","Missing material",IF(COUNTIF(ProductList,A2181)=0,"Product not in Products list",IF(COUNTIF(MaterialList,B2181)=0,"Material not in Materials list","OK")))))</f>
        <v/>
      </c>
      <c r="H2181" s="18" t="str">
        <f aca="false">IF(F2181="Active",A2181&amp;"|"&amp;COUNTIFS(A$2:A2181,A2181,F$2:F2181,"Active"),"")</f>
        <v/>
      </c>
      <c r="I2181" s="18" t="str">
        <f aca="false">IF(B2181="","",IF(SUMPRODUCT(MAX((A$1:A2180=A2181)*(B$1:B2180=B2181)*ROW(A$1:A2180)))=0,C2181&amp;"",IF(C2181="",INDEX(I$1:I2180,SUMPRODUCT(MAX((A$1:A2180=A2181)*(B$1:B2180=B2181)*ROW(A$1:A2180)))),IF(INDEX(I$1:I2180,SUMPRODUCT(MAX((A$1:A2180=A2181)*(B$1:B2180=B2181)*ROW(A$1:A2180))))="",C2181&amp;"",INDEX(I$1:I2180,SUMPRODUCT(MAX((A$1:A2180=A2181)*(B$1:B2180=B2181)*ROW(A$1:A2180))))&amp;"; "&amp;C2181))))</f>
        <v/>
      </c>
      <c r="J2181" s="18" t="str">
        <f aca="false">IF(A2181="","",A2181&amp;"|"&amp;COUNTIF(A$2:A2181,A2181))</f>
        <v/>
      </c>
      <c r="K2181" s="18" t="n">
        <f aca="false">IF(OR(A2181="",B2181=""),0,IF(COUNTIFS(A$2:A2181,A2181,B$2:B2181,B2181)=1,1,0))</f>
        <v>0</v>
      </c>
    </row>
    <row r="2182" customFormat="false" ht="15" hidden="false" customHeight="false" outlineLevel="0" collapsed="false">
      <c r="A2182" s="15"/>
      <c r="B2182" s="15"/>
      <c r="C2182" s="15"/>
      <c r="D2182" s="15"/>
      <c r="F2182" s="18" t="str">
        <f aca="false">IF(B2182="","",IFERROR(INDEX(Materials!$B$2:$B$301,MATCH(B2182,Materials!$A$2:$A$301,0)),""))</f>
        <v/>
      </c>
      <c r="G2182" s="18" t="str">
        <f aca="true">IF(AND(A2182="",B2182=""),"",IF(A2182="","Missing product",IF(B2182="","Missing material",IF(COUNTIF(ProductList,A2182)=0,"Product not in Products list",IF(COUNTIF(MaterialList,B2182)=0,"Material not in Materials list","OK")))))</f>
        <v/>
      </c>
      <c r="H2182" s="18" t="str">
        <f aca="false">IF(F2182="Active",A2182&amp;"|"&amp;COUNTIFS(A$2:A2182,A2182,F$2:F2182,"Active"),"")</f>
        <v/>
      </c>
      <c r="I2182" s="18" t="str">
        <f aca="false">IF(B2182="","",IF(SUMPRODUCT(MAX((A$1:A2181=A2182)*(B$1:B2181=B2182)*ROW(A$1:A2181)))=0,C2182&amp;"",IF(C2182="",INDEX(I$1:I2181,SUMPRODUCT(MAX((A$1:A2181=A2182)*(B$1:B2181=B2182)*ROW(A$1:A2181)))),IF(INDEX(I$1:I2181,SUMPRODUCT(MAX((A$1:A2181=A2182)*(B$1:B2181=B2182)*ROW(A$1:A2181))))="",C2182&amp;"",INDEX(I$1:I2181,SUMPRODUCT(MAX((A$1:A2181=A2182)*(B$1:B2181=B2182)*ROW(A$1:A2181))))&amp;"; "&amp;C2182))))</f>
        <v/>
      </c>
      <c r="J2182" s="18" t="str">
        <f aca="false">IF(A2182="","",A2182&amp;"|"&amp;COUNTIF(A$2:A2182,A2182))</f>
        <v/>
      </c>
      <c r="K2182" s="18" t="n">
        <f aca="false">IF(OR(A2182="",B2182=""),0,IF(COUNTIFS(A$2:A2182,A2182,B$2:B2182,B2182)=1,1,0))</f>
        <v>0</v>
      </c>
    </row>
    <row r="2183" customFormat="false" ht="15" hidden="false" customHeight="false" outlineLevel="0" collapsed="false">
      <c r="A2183" s="15"/>
      <c r="B2183" s="15"/>
      <c r="C2183" s="15"/>
      <c r="D2183" s="15"/>
      <c r="F2183" s="18" t="str">
        <f aca="false">IF(B2183="","",IFERROR(INDEX(Materials!$B$2:$B$301,MATCH(B2183,Materials!$A$2:$A$301,0)),""))</f>
        <v/>
      </c>
      <c r="G2183" s="18" t="str">
        <f aca="true">IF(AND(A2183="",B2183=""),"",IF(A2183="","Missing product",IF(B2183="","Missing material",IF(COUNTIF(ProductList,A2183)=0,"Product not in Products list",IF(COUNTIF(MaterialList,B2183)=0,"Material not in Materials list","OK")))))</f>
        <v/>
      </c>
      <c r="H2183" s="18" t="str">
        <f aca="false">IF(F2183="Active",A2183&amp;"|"&amp;COUNTIFS(A$2:A2183,A2183,F$2:F2183,"Active"),"")</f>
        <v/>
      </c>
      <c r="I2183" s="18" t="str">
        <f aca="false">IF(B2183="","",IF(SUMPRODUCT(MAX((A$1:A2182=A2183)*(B$1:B2182=B2183)*ROW(A$1:A2182)))=0,C2183&amp;"",IF(C2183="",INDEX(I$1:I2182,SUMPRODUCT(MAX((A$1:A2182=A2183)*(B$1:B2182=B2183)*ROW(A$1:A2182)))),IF(INDEX(I$1:I2182,SUMPRODUCT(MAX((A$1:A2182=A2183)*(B$1:B2182=B2183)*ROW(A$1:A2182))))="",C2183&amp;"",INDEX(I$1:I2182,SUMPRODUCT(MAX((A$1:A2182=A2183)*(B$1:B2182=B2183)*ROW(A$1:A2182))))&amp;"; "&amp;C2183))))</f>
        <v/>
      </c>
      <c r="J2183" s="18" t="str">
        <f aca="false">IF(A2183="","",A2183&amp;"|"&amp;COUNTIF(A$2:A2183,A2183))</f>
        <v/>
      </c>
      <c r="K2183" s="18" t="n">
        <f aca="false">IF(OR(A2183="",B2183=""),0,IF(COUNTIFS(A$2:A2183,A2183,B$2:B2183,B2183)=1,1,0))</f>
        <v>0</v>
      </c>
    </row>
    <row r="2184" customFormat="false" ht="15" hidden="false" customHeight="false" outlineLevel="0" collapsed="false">
      <c r="A2184" s="15"/>
      <c r="B2184" s="15"/>
      <c r="C2184" s="15"/>
      <c r="D2184" s="15"/>
      <c r="F2184" s="18" t="str">
        <f aca="false">IF(B2184="","",IFERROR(INDEX(Materials!$B$2:$B$301,MATCH(B2184,Materials!$A$2:$A$301,0)),""))</f>
        <v/>
      </c>
      <c r="G2184" s="18" t="str">
        <f aca="true">IF(AND(A2184="",B2184=""),"",IF(A2184="","Missing product",IF(B2184="","Missing material",IF(COUNTIF(ProductList,A2184)=0,"Product not in Products list",IF(COUNTIF(MaterialList,B2184)=0,"Material not in Materials list","OK")))))</f>
        <v/>
      </c>
      <c r="H2184" s="18" t="str">
        <f aca="false">IF(F2184="Active",A2184&amp;"|"&amp;COUNTIFS(A$2:A2184,A2184,F$2:F2184,"Active"),"")</f>
        <v/>
      </c>
      <c r="I2184" s="18" t="str">
        <f aca="false">IF(B2184="","",IF(SUMPRODUCT(MAX((A$1:A2183=A2184)*(B$1:B2183=B2184)*ROW(A$1:A2183)))=0,C2184&amp;"",IF(C2184="",INDEX(I$1:I2183,SUMPRODUCT(MAX((A$1:A2183=A2184)*(B$1:B2183=B2184)*ROW(A$1:A2183)))),IF(INDEX(I$1:I2183,SUMPRODUCT(MAX((A$1:A2183=A2184)*(B$1:B2183=B2184)*ROW(A$1:A2183))))="",C2184&amp;"",INDEX(I$1:I2183,SUMPRODUCT(MAX((A$1:A2183=A2184)*(B$1:B2183=B2184)*ROW(A$1:A2183))))&amp;"; "&amp;C2184))))</f>
        <v/>
      </c>
      <c r="J2184" s="18" t="str">
        <f aca="false">IF(A2184="","",A2184&amp;"|"&amp;COUNTIF(A$2:A2184,A2184))</f>
        <v/>
      </c>
      <c r="K2184" s="18" t="n">
        <f aca="false">IF(OR(A2184="",B2184=""),0,IF(COUNTIFS(A$2:A2184,A2184,B$2:B2184,B2184)=1,1,0))</f>
        <v>0</v>
      </c>
    </row>
    <row r="2185" customFormat="false" ht="15" hidden="false" customHeight="false" outlineLevel="0" collapsed="false">
      <c r="A2185" s="15"/>
      <c r="B2185" s="15"/>
      <c r="C2185" s="15"/>
      <c r="D2185" s="15"/>
      <c r="F2185" s="18" t="str">
        <f aca="false">IF(B2185="","",IFERROR(INDEX(Materials!$B$2:$B$301,MATCH(B2185,Materials!$A$2:$A$301,0)),""))</f>
        <v/>
      </c>
      <c r="G2185" s="18" t="str">
        <f aca="true">IF(AND(A2185="",B2185=""),"",IF(A2185="","Missing product",IF(B2185="","Missing material",IF(COUNTIF(ProductList,A2185)=0,"Product not in Products list",IF(COUNTIF(MaterialList,B2185)=0,"Material not in Materials list","OK")))))</f>
        <v/>
      </c>
      <c r="H2185" s="18" t="str">
        <f aca="false">IF(F2185="Active",A2185&amp;"|"&amp;COUNTIFS(A$2:A2185,A2185,F$2:F2185,"Active"),"")</f>
        <v/>
      </c>
      <c r="I2185" s="18" t="str">
        <f aca="false">IF(B2185="","",IF(SUMPRODUCT(MAX((A$1:A2184=A2185)*(B$1:B2184=B2185)*ROW(A$1:A2184)))=0,C2185&amp;"",IF(C2185="",INDEX(I$1:I2184,SUMPRODUCT(MAX((A$1:A2184=A2185)*(B$1:B2184=B2185)*ROW(A$1:A2184)))),IF(INDEX(I$1:I2184,SUMPRODUCT(MAX((A$1:A2184=A2185)*(B$1:B2184=B2185)*ROW(A$1:A2184))))="",C2185&amp;"",INDEX(I$1:I2184,SUMPRODUCT(MAX((A$1:A2184=A2185)*(B$1:B2184=B2185)*ROW(A$1:A2184))))&amp;"; "&amp;C2185))))</f>
        <v/>
      </c>
      <c r="J2185" s="18" t="str">
        <f aca="false">IF(A2185="","",A2185&amp;"|"&amp;COUNTIF(A$2:A2185,A2185))</f>
        <v/>
      </c>
      <c r="K2185" s="18" t="n">
        <f aca="false">IF(OR(A2185="",B2185=""),0,IF(COUNTIFS(A$2:A2185,A2185,B$2:B2185,B2185)=1,1,0))</f>
        <v>0</v>
      </c>
    </row>
    <row r="2186" customFormat="false" ht="15" hidden="false" customHeight="false" outlineLevel="0" collapsed="false">
      <c r="A2186" s="15"/>
      <c r="B2186" s="15"/>
      <c r="C2186" s="15"/>
      <c r="D2186" s="15"/>
      <c r="F2186" s="18" t="str">
        <f aca="false">IF(B2186="","",IFERROR(INDEX(Materials!$B$2:$B$301,MATCH(B2186,Materials!$A$2:$A$301,0)),""))</f>
        <v/>
      </c>
      <c r="G2186" s="18" t="str">
        <f aca="true">IF(AND(A2186="",B2186=""),"",IF(A2186="","Missing product",IF(B2186="","Missing material",IF(COUNTIF(ProductList,A2186)=0,"Product not in Products list",IF(COUNTIF(MaterialList,B2186)=0,"Material not in Materials list","OK")))))</f>
        <v/>
      </c>
      <c r="H2186" s="18" t="str">
        <f aca="false">IF(F2186="Active",A2186&amp;"|"&amp;COUNTIFS(A$2:A2186,A2186,F$2:F2186,"Active"),"")</f>
        <v/>
      </c>
      <c r="I2186" s="18" t="str">
        <f aca="false">IF(B2186="","",IF(SUMPRODUCT(MAX((A$1:A2185=A2186)*(B$1:B2185=B2186)*ROW(A$1:A2185)))=0,C2186&amp;"",IF(C2186="",INDEX(I$1:I2185,SUMPRODUCT(MAX((A$1:A2185=A2186)*(B$1:B2185=B2186)*ROW(A$1:A2185)))),IF(INDEX(I$1:I2185,SUMPRODUCT(MAX((A$1:A2185=A2186)*(B$1:B2185=B2186)*ROW(A$1:A2185))))="",C2186&amp;"",INDEX(I$1:I2185,SUMPRODUCT(MAX((A$1:A2185=A2186)*(B$1:B2185=B2186)*ROW(A$1:A2185))))&amp;"; "&amp;C2186))))</f>
        <v/>
      </c>
      <c r="J2186" s="18" t="str">
        <f aca="false">IF(A2186="","",A2186&amp;"|"&amp;COUNTIF(A$2:A2186,A2186))</f>
        <v/>
      </c>
      <c r="K2186" s="18" t="n">
        <f aca="false">IF(OR(A2186="",B2186=""),0,IF(COUNTIFS(A$2:A2186,A2186,B$2:B2186,B2186)=1,1,0))</f>
        <v>0</v>
      </c>
    </row>
    <row r="2187" customFormat="false" ht="15" hidden="false" customHeight="false" outlineLevel="0" collapsed="false">
      <c r="A2187" s="15"/>
      <c r="B2187" s="15"/>
      <c r="C2187" s="15"/>
      <c r="D2187" s="15"/>
      <c r="F2187" s="18" t="str">
        <f aca="false">IF(B2187="","",IFERROR(INDEX(Materials!$B$2:$B$301,MATCH(B2187,Materials!$A$2:$A$301,0)),""))</f>
        <v/>
      </c>
      <c r="G2187" s="18" t="str">
        <f aca="true">IF(AND(A2187="",B2187=""),"",IF(A2187="","Missing product",IF(B2187="","Missing material",IF(COUNTIF(ProductList,A2187)=0,"Product not in Products list",IF(COUNTIF(MaterialList,B2187)=0,"Material not in Materials list","OK")))))</f>
        <v/>
      </c>
      <c r="H2187" s="18" t="str">
        <f aca="false">IF(F2187="Active",A2187&amp;"|"&amp;COUNTIFS(A$2:A2187,A2187,F$2:F2187,"Active"),"")</f>
        <v/>
      </c>
      <c r="I2187" s="18" t="str">
        <f aca="false">IF(B2187="","",IF(SUMPRODUCT(MAX((A$1:A2186=A2187)*(B$1:B2186=B2187)*ROW(A$1:A2186)))=0,C2187&amp;"",IF(C2187="",INDEX(I$1:I2186,SUMPRODUCT(MAX((A$1:A2186=A2187)*(B$1:B2186=B2187)*ROW(A$1:A2186)))),IF(INDEX(I$1:I2186,SUMPRODUCT(MAX((A$1:A2186=A2187)*(B$1:B2186=B2187)*ROW(A$1:A2186))))="",C2187&amp;"",INDEX(I$1:I2186,SUMPRODUCT(MAX((A$1:A2186=A2187)*(B$1:B2186=B2187)*ROW(A$1:A2186))))&amp;"; "&amp;C2187))))</f>
        <v/>
      </c>
      <c r="J2187" s="18" t="str">
        <f aca="false">IF(A2187="","",A2187&amp;"|"&amp;COUNTIF(A$2:A2187,A2187))</f>
        <v/>
      </c>
      <c r="K2187" s="18" t="n">
        <f aca="false">IF(OR(A2187="",B2187=""),0,IF(COUNTIFS(A$2:A2187,A2187,B$2:B2187,B2187)=1,1,0))</f>
        <v>0</v>
      </c>
    </row>
    <row r="2188" customFormat="false" ht="15" hidden="false" customHeight="false" outlineLevel="0" collapsed="false">
      <c r="A2188" s="15"/>
      <c r="B2188" s="15"/>
      <c r="C2188" s="15"/>
      <c r="D2188" s="15"/>
      <c r="F2188" s="18" t="str">
        <f aca="false">IF(B2188="","",IFERROR(INDEX(Materials!$B$2:$B$301,MATCH(B2188,Materials!$A$2:$A$301,0)),""))</f>
        <v/>
      </c>
      <c r="G2188" s="18" t="str">
        <f aca="true">IF(AND(A2188="",B2188=""),"",IF(A2188="","Missing product",IF(B2188="","Missing material",IF(COUNTIF(ProductList,A2188)=0,"Product not in Products list",IF(COUNTIF(MaterialList,B2188)=0,"Material not in Materials list","OK")))))</f>
        <v/>
      </c>
      <c r="H2188" s="18" t="str">
        <f aca="false">IF(F2188="Active",A2188&amp;"|"&amp;COUNTIFS(A$2:A2188,A2188,F$2:F2188,"Active"),"")</f>
        <v/>
      </c>
      <c r="I2188" s="18" t="str">
        <f aca="false">IF(B2188="","",IF(SUMPRODUCT(MAX((A$1:A2187=A2188)*(B$1:B2187=B2188)*ROW(A$1:A2187)))=0,C2188&amp;"",IF(C2188="",INDEX(I$1:I2187,SUMPRODUCT(MAX((A$1:A2187=A2188)*(B$1:B2187=B2188)*ROW(A$1:A2187)))),IF(INDEX(I$1:I2187,SUMPRODUCT(MAX((A$1:A2187=A2188)*(B$1:B2187=B2188)*ROW(A$1:A2187))))="",C2188&amp;"",INDEX(I$1:I2187,SUMPRODUCT(MAX((A$1:A2187=A2188)*(B$1:B2187=B2188)*ROW(A$1:A2187))))&amp;"; "&amp;C2188))))</f>
        <v/>
      </c>
      <c r="J2188" s="18" t="str">
        <f aca="false">IF(A2188="","",A2188&amp;"|"&amp;COUNTIF(A$2:A2188,A2188))</f>
        <v/>
      </c>
      <c r="K2188" s="18" t="n">
        <f aca="false">IF(OR(A2188="",B2188=""),0,IF(COUNTIFS(A$2:A2188,A2188,B$2:B2188,B2188)=1,1,0))</f>
        <v>0</v>
      </c>
    </row>
    <row r="2189" customFormat="false" ht="15" hidden="false" customHeight="false" outlineLevel="0" collapsed="false">
      <c r="A2189" s="15"/>
      <c r="B2189" s="15"/>
      <c r="C2189" s="15"/>
      <c r="D2189" s="15"/>
      <c r="F2189" s="18" t="str">
        <f aca="false">IF(B2189="","",IFERROR(INDEX(Materials!$B$2:$B$301,MATCH(B2189,Materials!$A$2:$A$301,0)),""))</f>
        <v/>
      </c>
      <c r="G2189" s="18" t="str">
        <f aca="true">IF(AND(A2189="",B2189=""),"",IF(A2189="","Missing product",IF(B2189="","Missing material",IF(COUNTIF(ProductList,A2189)=0,"Product not in Products list",IF(COUNTIF(MaterialList,B2189)=0,"Material not in Materials list","OK")))))</f>
        <v/>
      </c>
      <c r="H2189" s="18" t="str">
        <f aca="false">IF(F2189="Active",A2189&amp;"|"&amp;COUNTIFS(A$2:A2189,A2189,F$2:F2189,"Active"),"")</f>
        <v/>
      </c>
      <c r="I2189" s="18" t="str">
        <f aca="false">IF(B2189="","",IF(SUMPRODUCT(MAX((A$1:A2188=A2189)*(B$1:B2188=B2189)*ROW(A$1:A2188)))=0,C2189&amp;"",IF(C2189="",INDEX(I$1:I2188,SUMPRODUCT(MAX((A$1:A2188=A2189)*(B$1:B2188=B2189)*ROW(A$1:A2188)))),IF(INDEX(I$1:I2188,SUMPRODUCT(MAX((A$1:A2188=A2189)*(B$1:B2188=B2189)*ROW(A$1:A2188))))="",C2189&amp;"",INDEX(I$1:I2188,SUMPRODUCT(MAX((A$1:A2188=A2189)*(B$1:B2188=B2189)*ROW(A$1:A2188))))&amp;"; "&amp;C2189))))</f>
        <v/>
      </c>
      <c r="J2189" s="18" t="str">
        <f aca="false">IF(A2189="","",A2189&amp;"|"&amp;COUNTIF(A$2:A2189,A2189))</f>
        <v/>
      </c>
      <c r="K2189" s="18" t="n">
        <f aca="false">IF(OR(A2189="",B2189=""),0,IF(COUNTIFS(A$2:A2189,A2189,B$2:B2189,B2189)=1,1,0))</f>
        <v>0</v>
      </c>
    </row>
    <row r="2190" customFormat="false" ht="15" hidden="false" customHeight="false" outlineLevel="0" collapsed="false">
      <c r="A2190" s="15"/>
      <c r="B2190" s="15"/>
      <c r="C2190" s="15"/>
      <c r="D2190" s="15"/>
      <c r="F2190" s="18" t="str">
        <f aca="false">IF(B2190="","",IFERROR(INDEX(Materials!$B$2:$B$301,MATCH(B2190,Materials!$A$2:$A$301,0)),""))</f>
        <v/>
      </c>
      <c r="G2190" s="18" t="str">
        <f aca="true">IF(AND(A2190="",B2190=""),"",IF(A2190="","Missing product",IF(B2190="","Missing material",IF(COUNTIF(ProductList,A2190)=0,"Product not in Products list",IF(COUNTIF(MaterialList,B2190)=0,"Material not in Materials list","OK")))))</f>
        <v/>
      </c>
      <c r="H2190" s="18" t="str">
        <f aca="false">IF(F2190="Active",A2190&amp;"|"&amp;COUNTIFS(A$2:A2190,A2190,F$2:F2190,"Active"),"")</f>
        <v/>
      </c>
      <c r="I2190" s="18" t="str">
        <f aca="false">IF(B2190="","",IF(SUMPRODUCT(MAX((A$1:A2189=A2190)*(B$1:B2189=B2190)*ROW(A$1:A2189)))=0,C2190&amp;"",IF(C2190="",INDEX(I$1:I2189,SUMPRODUCT(MAX((A$1:A2189=A2190)*(B$1:B2189=B2190)*ROW(A$1:A2189)))),IF(INDEX(I$1:I2189,SUMPRODUCT(MAX((A$1:A2189=A2190)*(B$1:B2189=B2190)*ROW(A$1:A2189))))="",C2190&amp;"",INDEX(I$1:I2189,SUMPRODUCT(MAX((A$1:A2189=A2190)*(B$1:B2189=B2190)*ROW(A$1:A2189))))&amp;"; "&amp;C2190))))</f>
        <v/>
      </c>
      <c r="J2190" s="18" t="str">
        <f aca="false">IF(A2190="","",A2190&amp;"|"&amp;COUNTIF(A$2:A2190,A2190))</f>
        <v/>
      </c>
      <c r="K2190" s="18" t="n">
        <f aca="false">IF(OR(A2190="",B2190=""),0,IF(COUNTIFS(A$2:A2190,A2190,B$2:B2190,B2190)=1,1,0))</f>
        <v>0</v>
      </c>
    </row>
    <row r="2191" customFormat="false" ht="15" hidden="false" customHeight="false" outlineLevel="0" collapsed="false">
      <c r="A2191" s="15"/>
      <c r="B2191" s="15"/>
      <c r="C2191" s="15"/>
      <c r="D2191" s="15"/>
      <c r="F2191" s="18" t="str">
        <f aca="false">IF(B2191="","",IFERROR(INDEX(Materials!$B$2:$B$301,MATCH(B2191,Materials!$A$2:$A$301,0)),""))</f>
        <v/>
      </c>
      <c r="G2191" s="18" t="str">
        <f aca="true">IF(AND(A2191="",B2191=""),"",IF(A2191="","Missing product",IF(B2191="","Missing material",IF(COUNTIF(ProductList,A2191)=0,"Product not in Products list",IF(COUNTIF(MaterialList,B2191)=0,"Material not in Materials list","OK")))))</f>
        <v/>
      </c>
      <c r="H2191" s="18" t="str">
        <f aca="false">IF(F2191="Active",A2191&amp;"|"&amp;COUNTIFS(A$2:A2191,A2191,F$2:F2191,"Active"),"")</f>
        <v/>
      </c>
      <c r="I2191" s="18" t="str">
        <f aca="false">IF(B2191="","",IF(SUMPRODUCT(MAX((A$1:A2190=A2191)*(B$1:B2190=B2191)*ROW(A$1:A2190)))=0,C2191&amp;"",IF(C2191="",INDEX(I$1:I2190,SUMPRODUCT(MAX((A$1:A2190=A2191)*(B$1:B2190=B2191)*ROW(A$1:A2190)))),IF(INDEX(I$1:I2190,SUMPRODUCT(MAX((A$1:A2190=A2191)*(B$1:B2190=B2191)*ROW(A$1:A2190))))="",C2191&amp;"",INDEX(I$1:I2190,SUMPRODUCT(MAX((A$1:A2190=A2191)*(B$1:B2190=B2191)*ROW(A$1:A2190))))&amp;"; "&amp;C2191))))</f>
        <v/>
      </c>
      <c r="J2191" s="18" t="str">
        <f aca="false">IF(A2191="","",A2191&amp;"|"&amp;COUNTIF(A$2:A2191,A2191))</f>
        <v/>
      </c>
      <c r="K2191" s="18" t="n">
        <f aca="false">IF(OR(A2191="",B2191=""),0,IF(COUNTIFS(A$2:A2191,A2191,B$2:B2191,B2191)=1,1,0))</f>
        <v>0</v>
      </c>
    </row>
    <row r="2192" customFormat="false" ht="15" hidden="false" customHeight="false" outlineLevel="0" collapsed="false">
      <c r="A2192" s="15"/>
      <c r="B2192" s="15"/>
      <c r="C2192" s="15"/>
      <c r="D2192" s="15"/>
      <c r="F2192" s="18" t="str">
        <f aca="false">IF(B2192="","",IFERROR(INDEX(Materials!$B$2:$B$301,MATCH(B2192,Materials!$A$2:$A$301,0)),""))</f>
        <v/>
      </c>
      <c r="G2192" s="18" t="str">
        <f aca="true">IF(AND(A2192="",B2192=""),"",IF(A2192="","Missing product",IF(B2192="","Missing material",IF(COUNTIF(ProductList,A2192)=0,"Product not in Products list",IF(COUNTIF(MaterialList,B2192)=0,"Material not in Materials list","OK")))))</f>
        <v/>
      </c>
      <c r="H2192" s="18" t="str">
        <f aca="false">IF(F2192="Active",A2192&amp;"|"&amp;COUNTIFS(A$2:A2192,A2192,F$2:F2192,"Active"),"")</f>
        <v/>
      </c>
      <c r="I2192" s="18" t="str">
        <f aca="false">IF(B2192="","",IF(SUMPRODUCT(MAX((A$1:A2191=A2192)*(B$1:B2191=B2192)*ROW(A$1:A2191)))=0,C2192&amp;"",IF(C2192="",INDEX(I$1:I2191,SUMPRODUCT(MAX((A$1:A2191=A2192)*(B$1:B2191=B2192)*ROW(A$1:A2191)))),IF(INDEX(I$1:I2191,SUMPRODUCT(MAX((A$1:A2191=A2192)*(B$1:B2191=B2192)*ROW(A$1:A2191))))="",C2192&amp;"",INDEX(I$1:I2191,SUMPRODUCT(MAX((A$1:A2191=A2192)*(B$1:B2191=B2192)*ROW(A$1:A2191))))&amp;"; "&amp;C2192))))</f>
        <v/>
      </c>
      <c r="J2192" s="18" t="str">
        <f aca="false">IF(A2192="","",A2192&amp;"|"&amp;COUNTIF(A$2:A2192,A2192))</f>
        <v/>
      </c>
      <c r="K2192" s="18" t="n">
        <f aca="false">IF(OR(A2192="",B2192=""),0,IF(COUNTIFS(A$2:A2192,A2192,B$2:B2192,B2192)=1,1,0))</f>
        <v>0</v>
      </c>
    </row>
    <row r="2193" customFormat="false" ht="15" hidden="false" customHeight="false" outlineLevel="0" collapsed="false">
      <c r="A2193" s="15"/>
      <c r="B2193" s="15"/>
      <c r="C2193" s="15"/>
      <c r="D2193" s="15"/>
      <c r="F2193" s="18" t="str">
        <f aca="false">IF(B2193="","",IFERROR(INDEX(Materials!$B$2:$B$301,MATCH(B2193,Materials!$A$2:$A$301,0)),""))</f>
        <v/>
      </c>
      <c r="G2193" s="18" t="str">
        <f aca="true">IF(AND(A2193="",B2193=""),"",IF(A2193="","Missing product",IF(B2193="","Missing material",IF(COUNTIF(ProductList,A2193)=0,"Product not in Products list",IF(COUNTIF(MaterialList,B2193)=0,"Material not in Materials list","OK")))))</f>
        <v/>
      </c>
      <c r="H2193" s="18" t="str">
        <f aca="false">IF(F2193="Active",A2193&amp;"|"&amp;COUNTIFS(A$2:A2193,A2193,F$2:F2193,"Active"),"")</f>
        <v/>
      </c>
      <c r="I2193" s="18" t="str">
        <f aca="false">IF(B2193="","",IF(SUMPRODUCT(MAX((A$1:A2192=A2193)*(B$1:B2192=B2193)*ROW(A$1:A2192)))=0,C2193&amp;"",IF(C2193="",INDEX(I$1:I2192,SUMPRODUCT(MAX((A$1:A2192=A2193)*(B$1:B2192=B2193)*ROW(A$1:A2192)))),IF(INDEX(I$1:I2192,SUMPRODUCT(MAX((A$1:A2192=A2193)*(B$1:B2192=B2193)*ROW(A$1:A2192))))="",C2193&amp;"",INDEX(I$1:I2192,SUMPRODUCT(MAX((A$1:A2192=A2193)*(B$1:B2192=B2193)*ROW(A$1:A2192))))&amp;"; "&amp;C2193))))</f>
        <v/>
      </c>
      <c r="J2193" s="18" t="str">
        <f aca="false">IF(A2193="","",A2193&amp;"|"&amp;COUNTIF(A$2:A2193,A2193))</f>
        <v/>
      </c>
      <c r="K2193" s="18" t="n">
        <f aca="false">IF(OR(A2193="",B2193=""),0,IF(COUNTIFS(A$2:A2193,A2193,B$2:B2193,B2193)=1,1,0))</f>
        <v>0</v>
      </c>
    </row>
    <row r="2194" customFormat="false" ht="15" hidden="false" customHeight="false" outlineLevel="0" collapsed="false">
      <c r="A2194" s="15"/>
      <c r="B2194" s="15"/>
      <c r="C2194" s="15"/>
      <c r="D2194" s="15"/>
      <c r="F2194" s="18" t="str">
        <f aca="false">IF(B2194="","",IFERROR(INDEX(Materials!$B$2:$B$301,MATCH(B2194,Materials!$A$2:$A$301,0)),""))</f>
        <v/>
      </c>
      <c r="G2194" s="18" t="str">
        <f aca="true">IF(AND(A2194="",B2194=""),"",IF(A2194="","Missing product",IF(B2194="","Missing material",IF(COUNTIF(ProductList,A2194)=0,"Product not in Products list",IF(COUNTIF(MaterialList,B2194)=0,"Material not in Materials list","OK")))))</f>
        <v/>
      </c>
      <c r="H2194" s="18" t="str">
        <f aca="false">IF(F2194="Active",A2194&amp;"|"&amp;COUNTIFS(A$2:A2194,A2194,F$2:F2194,"Active"),"")</f>
        <v/>
      </c>
      <c r="I2194" s="18" t="str">
        <f aca="false">IF(B2194="","",IF(SUMPRODUCT(MAX((A$1:A2193=A2194)*(B$1:B2193=B2194)*ROW(A$1:A2193)))=0,C2194&amp;"",IF(C2194="",INDEX(I$1:I2193,SUMPRODUCT(MAX((A$1:A2193=A2194)*(B$1:B2193=B2194)*ROW(A$1:A2193)))),IF(INDEX(I$1:I2193,SUMPRODUCT(MAX((A$1:A2193=A2194)*(B$1:B2193=B2194)*ROW(A$1:A2193))))="",C2194&amp;"",INDEX(I$1:I2193,SUMPRODUCT(MAX((A$1:A2193=A2194)*(B$1:B2193=B2194)*ROW(A$1:A2193))))&amp;"; "&amp;C2194))))</f>
        <v/>
      </c>
      <c r="J2194" s="18" t="str">
        <f aca="false">IF(A2194="","",A2194&amp;"|"&amp;COUNTIF(A$2:A2194,A2194))</f>
        <v/>
      </c>
      <c r="K2194" s="18" t="n">
        <f aca="false">IF(OR(A2194="",B2194=""),0,IF(COUNTIFS(A$2:A2194,A2194,B$2:B2194,B2194)=1,1,0))</f>
        <v>0</v>
      </c>
    </row>
    <row r="2195" customFormat="false" ht="15" hidden="false" customHeight="false" outlineLevel="0" collapsed="false">
      <c r="A2195" s="15"/>
      <c r="B2195" s="15"/>
      <c r="C2195" s="15"/>
      <c r="D2195" s="15"/>
      <c r="F2195" s="18" t="str">
        <f aca="false">IF(B2195="","",IFERROR(INDEX(Materials!$B$2:$B$301,MATCH(B2195,Materials!$A$2:$A$301,0)),""))</f>
        <v/>
      </c>
      <c r="G2195" s="18" t="str">
        <f aca="true">IF(AND(A2195="",B2195=""),"",IF(A2195="","Missing product",IF(B2195="","Missing material",IF(COUNTIF(ProductList,A2195)=0,"Product not in Products list",IF(COUNTIF(MaterialList,B2195)=0,"Material not in Materials list","OK")))))</f>
        <v/>
      </c>
      <c r="H2195" s="18" t="str">
        <f aca="false">IF(F2195="Active",A2195&amp;"|"&amp;COUNTIFS(A$2:A2195,A2195,F$2:F2195,"Active"),"")</f>
        <v/>
      </c>
      <c r="I2195" s="18" t="str">
        <f aca="false">IF(B2195="","",IF(SUMPRODUCT(MAX((A$1:A2194=A2195)*(B$1:B2194=B2195)*ROW(A$1:A2194)))=0,C2195&amp;"",IF(C2195="",INDEX(I$1:I2194,SUMPRODUCT(MAX((A$1:A2194=A2195)*(B$1:B2194=B2195)*ROW(A$1:A2194)))),IF(INDEX(I$1:I2194,SUMPRODUCT(MAX((A$1:A2194=A2195)*(B$1:B2194=B2195)*ROW(A$1:A2194))))="",C2195&amp;"",INDEX(I$1:I2194,SUMPRODUCT(MAX((A$1:A2194=A2195)*(B$1:B2194=B2195)*ROW(A$1:A2194))))&amp;"; "&amp;C2195))))</f>
        <v/>
      </c>
      <c r="J2195" s="18" t="str">
        <f aca="false">IF(A2195="","",A2195&amp;"|"&amp;COUNTIF(A$2:A2195,A2195))</f>
        <v/>
      </c>
      <c r="K2195" s="18" t="n">
        <f aca="false">IF(OR(A2195="",B2195=""),0,IF(COUNTIFS(A$2:A2195,A2195,B$2:B2195,B2195)=1,1,0))</f>
        <v>0</v>
      </c>
    </row>
    <row r="2196" customFormat="false" ht="15" hidden="false" customHeight="false" outlineLevel="0" collapsed="false">
      <c r="A2196" s="15"/>
      <c r="B2196" s="15"/>
      <c r="C2196" s="15"/>
      <c r="D2196" s="15"/>
      <c r="F2196" s="18" t="str">
        <f aca="false">IF(B2196="","",IFERROR(INDEX(Materials!$B$2:$B$301,MATCH(B2196,Materials!$A$2:$A$301,0)),""))</f>
        <v/>
      </c>
      <c r="G2196" s="18" t="str">
        <f aca="true">IF(AND(A2196="",B2196=""),"",IF(A2196="","Missing product",IF(B2196="","Missing material",IF(COUNTIF(ProductList,A2196)=0,"Product not in Products list",IF(COUNTIF(MaterialList,B2196)=0,"Material not in Materials list","OK")))))</f>
        <v/>
      </c>
      <c r="H2196" s="18" t="str">
        <f aca="false">IF(F2196="Active",A2196&amp;"|"&amp;COUNTIFS(A$2:A2196,A2196,F$2:F2196,"Active"),"")</f>
        <v/>
      </c>
      <c r="I2196" s="18" t="str">
        <f aca="false">IF(B2196="","",IF(SUMPRODUCT(MAX((A$1:A2195=A2196)*(B$1:B2195=B2196)*ROW(A$1:A2195)))=0,C2196&amp;"",IF(C2196="",INDEX(I$1:I2195,SUMPRODUCT(MAX((A$1:A2195=A2196)*(B$1:B2195=B2196)*ROW(A$1:A2195)))),IF(INDEX(I$1:I2195,SUMPRODUCT(MAX((A$1:A2195=A2196)*(B$1:B2195=B2196)*ROW(A$1:A2195))))="",C2196&amp;"",INDEX(I$1:I2195,SUMPRODUCT(MAX((A$1:A2195=A2196)*(B$1:B2195=B2196)*ROW(A$1:A2195))))&amp;"; "&amp;C2196))))</f>
        <v/>
      </c>
      <c r="J2196" s="18" t="str">
        <f aca="false">IF(A2196="","",A2196&amp;"|"&amp;COUNTIF(A$2:A2196,A2196))</f>
        <v/>
      </c>
      <c r="K2196" s="18" t="n">
        <f aca="false">IF(OR(A2196="",B2196=""),0,IF(COUNTIFS(A$2:A2196,A2196,B$2:B2196,B2196)=1,1,0))</f>
        <v>0</v>
      </c>
    </row>
    <row r="2197" customFormat="false" ht="15" hidden="false" customHeight="false" outlineLevel="0" collapsed="false">
      <c r="A2197" s="15"/>
      <c r="B2197" s="15"/>
      <c r="C2197" s="15"/>
      <c r="D2197" s="15"/>
      <c r="F2197" s="18" t="str">
        <f aca="false">IF(B2197="","",IFERROR(INDEX(Materials!$B$2:$B$301,MATCH(B2197,Materials!$A$2:$A$301,0)),""))</f>
        <v/>
      </c>
      <c r="G2197" s="18" t="str">
        <f aca="true">IF(AND(A2197="",B2197=""),"",IF(A2197="","Missing product",IF(B2197="","Missing material",IF(COUNTIF(ProductList,A2197)=0,"Product not in Products list",IF(COUNTIF(MaterialList,B2197)=0,"Material not in Materials list","OK")))))</f>
        <v/>
      </c>
      <c r="H2197" s="18" t="str">
        <f aca="false">IF(F2197="Active",A2197&amp;"|"&amp;COUNTIFS(A$2:A2197,A2197,F$2:F2197,"Active"),"")</f>
        <v/>
      </c>
      <c r="I2197" s="18" t="str">
        <f aca="false">IF(B2197="","",IF(SUMPRODUCT(MAX((A$1:A2196=A2197)*(B$1:B2196=B2197)*ROW(A$1:A2196)))=0,C2197&amp;"",IF(C2197="",INDEX(I$1:I2196,SUMPRODUCT(MAX((A$1:A2196=A2197)*(B$1:B2196=B2197)*ROW(A$1:A2196)))),IF(INDEX(I$1:I2196,SUMPRODUCT(MAX((A$1:A2196=A2197)*(B$1:B2196=B2197)*ROW(A$1:A2196))))="",C2197&amp;"",INDEX(I$1:I2196,SUMPRODUCT(MAX((A$1:A2196=A2197)*(B$1:B2196=B2197)*ROW(A$1:A2196))))&amp;"; "&amp;C2197))))</f>
        <v/>
      </c>
      <c r="J2197" s="18" t="str">
        <f aca="false">IF(A2197="","",A2197&amp;"|"&amp;COUNTIF(A$2:A2197,A2197))</f>
        <v/>
      </c>
      <c r="K2197" s="18" t="n">
        <f aca="false">IF(OR(A2197="",B2197=""),0,IF(COUNTIFS(A$2:A2197,A2197,B$2:B2197,B2197)=1,1,0))</f>
        <v>0</v>
      </c>
    </row>
    <row r="2198" customFormat="false" ht="15" hidden="false" customHeight="false" outlineLevel="0" collapsed="false">
      <c r="A2198" s="15"/>
      <c r="B2198" s="15"/>
      <c r="C2198" s="15"/>
      <c r="D2198" s="15"/>
      <c r="F2198" s="18" t="str">
        <f aca="false">IF(B2198="","",IFERROR(INDEX(Materials!$B$2:$B$301,MATCH(B2198,Materials!$A$2:$A$301,0)),""))</f>
        <v/>
      </c>
      <c r="G2198" s="18" t="str">
        <f aca="true">IF(AND(A2198="",B2198=""),"",IF(A2198="","Missing product",IF(B2198="","Missing material",IF(COUNTIF(ProductList,A2198)=0,"Product not in Products list",IF(COUNTIF(MaterialList,B2198)=0,"Material not in Materials list","OK")))))</f>
        <v/>
      </c>
      <c r="H2198" s="18" t="str">
        <f aca="false">IF(F2198="Active",A2198&amp;"|"&amp;COUNTIFS(A$2:A2198,A2198,F$2:F2198,"Active"),"")</f>
        <v/>
      </c>
      <c r="I2198" s="18" t="str">
        <f aca="false">IF(B2198="","",IF(SUMPRODUCT(MAX((A$1:A2197=A2198)*(B$1:B2197=B2198)*ROW(A$1:A2197)))=0,C2198&amp;"",IF(C2198="",INDEX(I$1:I2197,SUMPRODUCT(MAX((A$1:A2197=A2198)*(B$1:B2197=B2198)*ROW(A$1:A2197)))),IF(INDEX(I$1:I2197,SUMPRODUCT(MAX((A$1:A2197=A2198)*(B$1:B2197=B2198)*ROW(A$1:A2197))))="",C2198&amp;"",INDEX(I$1:I2197,SUMPRODUCT(MAX((A$1:A2197=A2198)*(B$1:B2197=B2198)*ROW(A$1:A2197))))&amp;"; "&amp;C2198))))</f>
        <v/>
      </c>
      <c r="J2198" s="18" t="str">
        <f aca="false">IF(A2198="","",A2198&amp;"|"&amp;COUNTIF(A$2:A2198,A2198))</f>
        <v/>
      </c>
      <c r="K2198" s="18" t="n">
        <f aca="false">IF(OR(A2198="",B2198=""),0,IF(COUNTIFS(A$2:A2198,A2198,B$2:B2198,B2198)=1,1,0))</f>
        <v>0</v>
      </c>
    </row>
    <row r="2199" customFormat="false" ht="15" hidden="false" customHeight="false" outlineLevel="0" collapsed="false">
      <c r="A2199" s="15"/>
      <c r="B2199" s="15"/>
      <c r="C2199" s="15"/>
      <c r="D2199" s="15"/>
      <c r="F2199" s="18" t="str">
        <f aca="false">IF(B2199="","",IFERROR(INDEX(Materials!$B$2:$B$301,MATCH(B2199,Materials!$A$2:$A$301,0)),""))</f>
        <v/>
      </c>
      <c r="G2199" s="18" t="str">
        <f aca="true">IF(AND(A2199="",B2199=""),"",IF(A2199="","Missing product",IF(B2199="","Missing material",IF(COUNTIF(ProductList,A2199)=0,"Product not in Products list",IF(COUNTIF(MaterialList,B2199)=0,"Material not in Materials list","OK")))))</f>
        <v/>
      </c>
      <c r="H2199" s="18" t="str">
        <f aca="false">IF(F2199="Active",A2199&amp;"|"&amp;COUNTIFS(A$2:A2199,A2199,F$2:F2199,"Active"),"")</f>
        <v/>
      </c>
      <c r="I2199" s="18" t="str">
        <f aca="false">IF(B2199="","",IF(SUMPRODUCT(MAX((A$1:A2198=A2199)*(B$1:B2198=B2199)*ROW(A$1:A2198)))=0,C2199&amp;"",IF(C2199="",INDEX(I$1:I2198,SUMPRODUCT(MAX((A$1:A2198=A2199)*(B$1:B2198=B2199)*ROW(A$1:A2198)))),IF(INDEX(I$1:I2198,SUMPRODUCT(MAX((A$1:A2198=A2199)*(B$1:B2198=B2199)*ROW(A$1:A2198))))="",C2199&amp;"",INDEX(I$1:I2198,SUMPRODUCT(MAX((A$1:A2198=A2199)*(B$1:B2198=B2199)*ROW(A$1:A2198))))&amp;"; "&amp;C2199))))</f>
        <v/>
      </c>
      <c r="J2199" s="18" t="str">
        <f aca="false">IF(A2199="","",A2199&amp;"|"&amp;COUNTIF(A$2:A2199,A2199))</f>
        <v/>
      </c>
      <c r="K2199" s="18" t="n">
        <f aca="false">IF(OR(A2199="",B2199=""),0,IF(COUNTIFS(A$2:A2199,A2199,B$2:B2199,B2199)=1,1,0))</f>
        <v>0</v>
      </c>
    </row>
    <row r="2200" customFormat="false" ht="15" hidden="false" customHeight="false" outlineLevel="0" collapsed="false">
      <c r="A2200" s="15"/>
      <c r="B2200" s="15"/>
      <c r="C2200" s="15"/>
      <c r="D2200" s="15"/>
      <c r="F2200" s="18" t="str">
        <f aca="false">IF(B2200="","",IFERROR(INDEX(Materials!$B$2:$B$301,MATCH(B2200,Materials!$A$2:$A$301,0)),""))</f>
        <v/>
      </c>
      <c r="G2200" s="18" t="str">
        <f aca="true">IF(AND(A2200="",B2200=""),"",IF(A2200="","Missing product",IF(B2200="","Missing material",IF(COUNTIF(ProductList,A2200)=0,"Product not in Products list",IF(COUNTIF(MaterialList,B2200)=0,"Material not in Materials list","OK")))))</f>
        <v/>
      </c>
      <c r="H2200" s="18" t="str">
        <f aca="false">IF(F2200="Active",A2200&amp;"|"&amp;COUNTIFS(A$2:A2200,A2200,F$2:F2200,"Active"),"")</f>
        <v/>
      </c>
      <c r="I2200" s="18" t="str">
        <f aca="false">IF(B2200="","",IF(SUMPRODUCT(MAX((A$1:A2199=A2200)*(B$1:B2199=B2200)*ROW(A$1:A2199)))=0,C2200&amp;"",IF(C2200="",INDEX(I$1:I2199,SUMPRODUCT(MAX((A$1:A2199=A2200)*(B$1:B2199=B2200)*ROW(A$1:A2199)))),IF(INDEX(I$1:I2199,SUMPRODUCT(MAX((A$1:A2199=A2200)*(B$1:B2199=B2200)*ROW(A$1:A2199))))="",C2200&amp;"",INDEX(I$1:I2199,SUMPRODUCT(MAX((A$1:A2199=A2200)*(B$1:B2199=B2200)*ROW(A$1:A2199))))&amp;"; "&amp;C2200))))</f>
        <v/>
      </c>
      <c r="J2200" s="18" t="str">
        <f aca="false">IF(A2200="","",A2200&amp;"|"&amp;COUNTIF(A$2:A2200,A2200))</f>
        <v/>
      </c>
      <c r="K2200" s="18" t="n">
        <f aca="false">IF(OR(A2200="",B2200=""),0,IF(COUNTIFS(A$2:A2200,A2200,B$2:B2200,B2200)=1,1,0))</f>
        <v>0</v>
      </c>
    </row>
    <row r="2201" customFormat="false" ht="15" hidden="false" customHeight="false" outlineLevel="0" collapsed="false">
      <c r="A2201" s="15"/>
      <c r="B2201" s="15"/>
      <c r="C2201" s="15"/>
      <c r="D2201" s="15"/>
      <c r="F2201" s="18" t="str">
        <f aca="false">IF(B2201="","",IFERROR(INDEX(Materials!$B$2:$B$301,MATCH(B2201,Materials!$A$2:$A$301,0)),""))</f>
        <v/>
      </c>
      <c r="G2201" s="18" t="str">
        <f aca="true">IF(AND(A2201="",B2201=""),"",IF(A2201="","Missing product",IF(B2201="","Missing material",IF(COUNTIF(ProductList,A2201)=0,"Product not in Products list",IF(COUNTIF(MaterialList,B2201)=0,"Material not in Materials list","OK")))))</f>
        <v/>
      </c>
      <c r="H2201" s="18" t="str">
        <f aca="false">IF(F2201="Active",A2201&amp;"|"&amp;COUNTIFS(A$2:A2201,A2201,F$2:F2201,"Active"),"")</f>
        <v/>
      </c>
      <c r="I2201" s="18" t="str">
        <f aca="false">IF(B2201="","",IF(SUMPRODUCT(MAX((A$1:A2200=A2201)*(B$1:B2200=B2201)*ROW(A$1:A2200)))=0,C2201&amp;"",IF(C2201="",INDEX(I$1:I2200,SUMPRODUCT(MAX((A$1:A2200=A2201)*(B$1:B2200=B2201)*ROW(A$1:A2200)))),IF(INDEX(I$1:I2200,SUMPRODUCT(MAX((A$1:A2200=A2201)*(B$1:B2200=B2201)*ROW(A$1:A2200))))="",C2201&amp;"",INDEX(I$1:I2200,SUMPRODUCT(MAX((A$1:A2200=A2201)*(B$1:B2200=B2201)*ROW(A$1:A2200))))&amp;"; "&amp;C2201))))</f>
        <v/>
      </c>
      <c r="J2201" s="18" t="str">
        <f aca="false">IF(A2201="","",A2201&amp;"|"&amp;COUNTIF(A$2:A2201,A2201))</f>
        <v/>
      </c>
      <c r="K2201" s="18" t="n">
        <f aca="false">IF(OR(A2201="",B2201=""),0,IF(COUNTIFS(A$2:A2201,A2201,B$2:B2201,B2201)=1,1,0))</f>
        <v>0</v>
      </c>
    </row>
    <row r="2202" customFormat="false" ht="15" hidden="false" customHeight="false" outlineLevel="0" collapsed="false">
      <c r="A2202" s="15"/>
      <c r="B2202" s="15"/>
      <c r="C2202" s="15"/>
      <c r="D2202" s="15"/>
      <c r="F2202" s="18" t="str">
        <f aca="false">IF(B2202="","",IFERROR(INDEX(Materials!$B$2:$B$301,MATCH(B2202,Materials!$A$2:$A$301,0)),""))</f>
        <v/>
      </c>
      <c r="G2202" s="18" t="str">
        <f aca="true">IF(AND(A2202="",B2202=""),"",IF(A2202="","Missing product",IF(B2202="","Missing material",IF(COUNTIF(ProductList,A2202)=0,"Product not in Products list",IF(COUNTIF(MaterialList,B2202)=0,"Material not in Materials list","OK")))))</f>
        <v/>
      </c>
      <c r="H2202" s="18" t="str">
        <f aca="false">IF(F2202="Active",A2202&amp;"|"&amp;COUNTIFS(A$2:A2202,A2202,F$2:F2202,"Active"),"")</f>
        <v/>
      </c>
      <c r="I2202" s="18" t="str">
        <f aca="false">IF(B2202="","",IF(SUMPRODUCT(MAX((A$1:A2201=A2202)*(B$1:B2201=B2202)*ROW(A$1:A2201)))=0,C2202&amp;"",IF(C2202="",INDEX(I$1:I2201,SUMPRODUCT(MAX((A$1:A2201=A2202)*(B$1:B2201=B2202)*ROW(A$1:A2201)))),IF(INDEX(I$1:I2201,SUMPRODUCT(MAX((A$1:A2201=A2202)*(B$1:B2201=B2202)*ROW(A$1:A2201))))="",C2202&amp;"",INDEX(I$1:I2201,SUMPRODUCT(MAX((A$1:A2201=A2202)*(B$1:B2201=B2202)*ROW(A$1:A2201))))&amp;"; "&amp;C2202))))</f>
        <v/>
      </c>
      <c r="J2202" s="18" t="str">
        <f aca="false">IF(A2202="","",A2202&amp;"|"&amp;COUNTIF(A$2:A2202,A2202))</f>
        <v/>
      </c>
      <c r="K2202" s="18" t="n">
        <f aca="false">IF(OR(A2202="",B2202=""),0,IF(COUNTIFS(A$2:A2202,A2202,B$2:B2202,B2202)=1,1,0))</f>
        <v>0</v>
      </c>
    </row>
    <row r="2203" customFormat="false" ht="15" hidden="false" customHeight="false" outlineLevel="0" collapsed="false">
      <c r="A2203" s="15"/>
      <c r="B2203" s="15"/>
      <c r="C2203" s="15"/>
      <c r="D2203" s="15"/>
      <c r="F2203" s="18" t="str">
        <f aca="false">IF(B2203="","",IFERROR(INDEX(Materials!$B$2:$B$301,MATCH(B2203,Materials!$A$2:$A$301,0)),""))</f>
        <v/>
      </c>
      <c r="G2203" s="18" t="str">
        <f aca="true">IF(AND(A2203="",B2203=""),"",IF(A2203="","Missing product",IF(B2203="","Missing material",IF(COUNTIF(ProductList,A2203)=0,"Product not in Products list",IF(COUNTIF(MaterialList,B2203)=0,"Material not in Materials list","OK")))))</f>
        <v/>
      </c>
      <c r="H2203" s="18" t="str">
        <f aca="false">IF(F2203="Active",A2203&amp;"|"&amp;COUNTIFS(A$2:A2203,A2203,F$2:F2203,"Active"),"")</f>
        <v/>
      </c>
      <c r="I2203" s="18" t="str">
        <f aca="false">IF(B2203="","",IF(SUMPRODUCT(MAX((A$1:A2202=A2203)*(B$1:B2202=B2203)*ROW(A$1:A2202)))=0,C2203&amp;"",IF(C2203="",INDEX(I$1:I2202,SUMPRODUCT(MAX((A$1:A2202=A2203)*(B$1:B2202=B2203)*ROW(A$1:A2202)))),IF(INDEX(I$1:I2202,SUMPRODUCT(MAX((A$1:A2202=A2203)*(B$1:B2202=B2203)*ROW(A$1:A2202))))="",C2203&amp;"",INDEX(I$1:I2202,SUMPRODUCT(MAX((A$1:A2202=A2203)*(B$1:B2202=B2203)*ROW(A$1:A2202))))&amp;"; "&amp;C2203))))</f>
        <v/>
      </c>
      <c r="J2203" s="18" t="str">
        <f aca="false">IF(A2203="","",A2203&amp;"|"&amp;COUNTIF(A$2:A2203,A2203))</f>
        <v/>
      </c>
      <c r="K2203" s="18" t="n">
        <f aca="false">IF(OR(A2203="",B2203=""),0,IF(COUNTIFS(A$2:A2203,A2203,B$2:B2203,B2203)=1,1,0))</f>
        <v>0</v>
      </c>
    </row>
    <row r="2204" customFormat="false" ht="15" hidden="false" customHeight="false" outlineLevel="0" collapsed="false">
      <c r="A2204" s="15"/>
      <c r="B2204" s="15"/>
      <c r="C2204" s="15"/>
      <c r="D2204" s="15"/>
      <c r="F2204" s="18" t="str">
        <f aca="false">IF(B2204="","",IFERROR(INDEX(Materials!$B$2:$B$301,MATCH(B2204,Materials!$A$2:$A$301,0)),""))</f>
        <v/>
      </c>
      <c r="G2204" s="18" t="str">
        <f aca="true">IF(AND(A2204="",B2204=""),"",IF(A2204="","Missing product",IF(B2204="","Missing material",IF(COUNTIF(ProductList,A2204)=0,"Product not in Products list",IF(COUNTIF(MaterialList,B2204)=0,"Material not in Materials list","OK")))))</f>
        <v/>
      </c>
      <c r="H2204" s="18" t="str">
        <f aca="false">IF(F2204="Active",A2204&amp;"|"&amp;COUNTIFS(A$2:A2204,A2204,F$2:F2204,"Active"),"")</f>
        <v/>
      </c>
      <c r="I2204" s="18" t="str">
        <f aca="false">IF(B2204="","",IF(SUMPRODUCT(MAX((A$1:A2203=A2204)*(B$1:B2203=B2204)*ROW(A$1:A2203)))=0,C2204&amp;"",IF(C2204="",INDEX(I$1:I2203,SUMPRODUCT(MAX((A$1:A2203=A2204)*(B$1:B2203=B2204)*ROW(A$1:A2203)))),IF(INDEX(I$1:I2203,SUMPRODUCT(MAX((A$1:A2203=A2204)*(B$1:B2203=B2204)*ROW(A$1:A2203))))="",C2204&amp;"",INDEX(I$1:I2203,SUMPRODUCT(MAX((A$1:A2203=A2204)*(B$1:B2203=B2204)*ROW(A$1:A2203))))&amp;"; "&amp;C2204))))</f>
        <v/>
      </c>
      <c r="J2204" s="18" t="str">
        <f aca="false">IF(A2204="","",A2204&amp;"|"&amp;COUNTIF(A$2:A2204,A2204))</f>
        <v/>
      </c>
      <c r="K2204" s="18" t="n">
        <f aca="false">IF(OR(A2204="",B2204=""),0,IF(COUNTIFS(A$2:A2204,A2204,B$2:B2204,B2204)=1,1,0))</f>
        <v>0</v>
      </c>
    </row>
    <row r="2205" customFormat="false" ht="15" hidden="false" customHeight="false" outlineLevel="0" collapsed="false">
      <c r="A2205" s="15"/>
      <c r="B2205" s="15"/>
      <c r="C2205" s="15"/>
      <c r="D2205" s="15"/>
      <c r="F2205" s="18" t="str">
        <f aca="false">IF(B2205="","",IFERROR(INDEX(Materials!$B$2:$B$301,MATCH(B2205,Materials!$A$2:$A$301,0)),""))</f>
        <v/>
      </c>
      <c r="G2205" s="18" t="str">
        <f aca="true">IF(AND(A2205="",B2205=""),"",IF(A2205="","Missing product",IF(B2205="","Missing material",IF(COUNTIF(ProductList,A2205)=0,"Product not in Products list",IF(COUNTIF(MaterialList,B2205)=0,"Material not in Materials list","OK")))))</f>
        <v/>
      </c>
      <c r="H2205" s="18" t="str">
        <f aca="false">IF(F2205="Active",A2205&amp;"|"&amp;COUNTIFS(A$2:A2205,A2205,F$2:F2205,"Active"),"")</f>
        <v/>
      </c>
      <c r="I2205" s="18" t="str">
        <f aca="false">IF(B2205="","",IF(SUMPRODUCT(MAX((A$1:A2204=A2205)*(B$1:B2204=B2205)*ROW(A$1:A2204)))=0,C2205&amp;"",IF(C2205="",INDEX(I$1:I2204,SUMPRODUCT(MAX((A$1:A2204=A2205)*(B$1:B2204=B2205)*ROW(A$1:A2204)))),IF(INDEX(I$1:I2204,SUMPRODUCT(MAX((A$1:A2204=A2205)*(B$1:B2204=B2205)*ROW(A$1:A2204))))="",C2205&amp;"",INDEX(I$1:I2204,SUMPRODUCT(MAX((A$1:A2204=A2205)*(B$1:B2204=B2205)*ROW(A$1:A2204))))&amp;"; "&amp;C2205))))</f>
        <v/>
      </c>
      <c r="J2205" s="18" t="str">
        <f aca="false">IF(A2205="","",A2205&amp;"|"&amp;COUNTIF(A$2:A2205,A2205))</f>
        <v/>
      </c>
      <c r="K2205" s="18" t="n">
        <f aca="false">IF(OR(A2205="",B2205=""),0,IF(COUNTIFS(A$2:A2205,A2205,B$2:B2205,B2205)=1,1,0))</f>
        <v>0</v>
      </c>
    </row>
    <row r="2206" customFormat="false" ht="15" hidden="false" customHeight="false" outlineLevel="0" collapsed="false">
      <c r="A2206" s="15"/>
      <c r="B2206" s="15"/>
      <c r="C2206" s="15"/>
      <c r="D2206" s="15"/>
      <c r="F2206" s="18" t="str">
        <f aca="false">IF(B2206="","",IFERROR(INDEX(Materials!$B$2:$B$301,MATCH(B2206,Materials!$A$2:$A$301,0)),""))</f>
        <v/>
      </c>
      <c r="G2206" s="18" t="str">
        <f aca="true">IF(AND(A2206="",B2206=""),"",IF(A2206="","Missing product",IF(B2206="","Missing material",IF(COUNTIF(ProductList,A2206)=0,"Product not in Products list",IF(COUNTIF(MaterialList,B2206)=0,"Material not in Materials list","OK")))))</f>
        <v/>
      </c>
      <c r="H2206" s="18" t="str">
        <f aca="false">IF(F2206="Active",A2206&amp;"|"&amp;COUNTIFS(A$2:A2206,A2206,F$2:F2206,"Active"),"")</f>
        <v/>
      </c>
      <c r="I2206" s="18" t="str">
        <f aca="false">IF(B2206="","",IF(SUMPRODUCT(MAX((A$1:A2205=A2206)*(B$1:B2205=B2206)*ROW(A$1:A2205)))=0,C2206&amp;"",IF(C2206="",INDEX(I$1:I2205,SUMPRODUCT(MAX((A$1:A2205=A2206)*(B$1:B2205=B2206)*ROW(A$1:A2205)))),IF(INDEX(I$1:I2205,SUMPRODUCT(MAX((A$1:A2205=A2206)*(B$1:B2205=B2206)*ROW(A$1:A2205))))="",C2206&amp;"",INDEX(I$1:I2205,SUMPRODUCT(MAX((A$1:A2205=A2206)*(B$1:B2205=B2206)*ROW(A$1:A2205))))&amp;"; "&amp;C2206))))</f>
        <v/>
      </c>
      <c r="J2206" s="18" t="str">
        <f aca="false">IF(A2206="","",A2206&amp;"|"&amp;COUNTIF(A$2:A2206,A2206))</f>
        <v/>
      </c>
      <c r="K2206" s="18" t="n">
        <f aca="false">IF(OR(A2206="",B2206=""),0,IF(COUNTIFS(A$2:A2206,A2206,B$2:B2206,B2206)=1,1,0))</f>
        <v>0</v>
      </c>
    </row>
    <row r="2207" customFormat="false" ht="15" hidden="false" customHeight="false" outlineLevel="0" collapsed="false">
      <c r="A2207" s="15"/>
      <c r="B2207" s="15"/>
      <c r="C2207" s="15"/>
      <c r="D2207" s="15"/>
      <c r="F2207" s="18" t="str">
        <f aca="false">IF(B2207="","",IFERROR(INDEX(Materials!$B$2:$B$301,MATCH(B2207,Materials!$A$2:$A$301,0)),""))</f>
        <v/>
      </c>
      <c r="G2207" s="18" t="str">
        <f aca="true">IF(AND(A2207="",B2207=""),"",IF(A2207="","Missing product",IF(B2207="","Missing material",IF(COUNTIF(ProductList,A2207)=0,"Product not in Products list",IF(COUNTIF(MaterialList,B2207)=0,"Material not in Materials list","OK")))))</f>
        <v/>
      </c>
      <c r="H2207" s="18" t="str">
        <f aca="false">IF(F2207="Active",A2207&amp;"|"&amp;COUNTIFS(A$2:A2207,A2207,F$2:F2207,"Active"),"")</f>
        <v/>
      </c>
      <c r="I2207" s="18" t="str">
        <f aca="false">IF(B2207="","",IF(SUMPRODUCT(MAX((A$1:A2206=A2207)*(B$1:B2206=B2207)*ROW(A$1:A2206)))=0,C2207&amp;"",IF(C2207="",INDEX(I$1:I2206,SUMPRODUCT(MAX((A$1:A2206=A2207)*(B$1:B2206=B2207)*ROW(A$1:A2206)))),IF(INDEX(I$1:I2206,SUMPRODUCT(MAX((A$1:A2206=A2207)*(B$1:B2206=B2207)*ROW(A$1:A2206))))="",C2207&amp;"",INDEX(I$1:I2206,SUMPRODUCT(MAX((A$1:A2206=A2207)*(B$1:B2206=B2207)*ROW(A$1:A2206))))&amp;"; "&amp;C2207))))</f>
        <v/>
      </c>
      <c r="J2207" s="18" t="str">
        <f aca="false">IF(A2207="","",A2207&amp;"|"&amp;COUNTIF(A$2:A2207,A2207))</f>
        <v/>
      </c>
      <c r="K2207" s="18" t="n">
        <f aca="false">IF(OR(A2207="",B2207=""),0,IF(COUNTIFS(A$2:A2207,A2207,B$2:B2207,B2207)=1,1,0))</f>
        <v>0</v>
      </c>
    </row>
    <row r="2208" customFormat="false" ht="15" hidden="false" customHeight="false" outlineLevel="0" collapsed="false">
      <c r="A2208" s="15"/>
      <c r="B2208" s="15"/>
      <c r="C2208" s="15"/>
      <c r="D2208" s="15"/>
      <c r="F2208" s="18" t="str">
        <f aca="false">IF(B2208="","",IFERROR(INDEX(Materials!$B$2:$B$301,MATCH(B2208,Materials!$A$2:$A$301,0)),""))</f>
        <v/>
      </c>
      <c r="G2208" s="18" t="str">
        <f aca="true">IF(AND(A2208="",B2208=""),"",IF(A2208="","Missing product",IF(B2208="","Missing material",IF(COUNTIF(ProductList,A2208)=0,"Product not in Products list",IF(COUNTIF(MaterialList,B2208)=0,"Material not in Materials list","OK")))))</f>
        <v/>
      </c>
      <c r="H2208" s="18" t="str">
        <f aca="false">IF(F2208="Active",A2208&amp;"|"&amp;COUNTIFS(A$2:A2208,A2208,F$2:F2208,"Active"),"")</f>
        <v/>
      </c>
      <c r="I2208" s="18" t="str">
        <f aca="false">IF(B2208="","",IF(SUMPRODUCT(MAX((A$1:A2207=A2208)*(B$1:B2207=B2208)*ROW(A$1:A2207)))=0,C2208&amp;"",IF(C2208="",INDEX(I$1:I2207,SUMPRODUCT(MAX((A$1:A2207=A2208)*(B$1:B2207=B2208)*ROW(A$1:A2207)))),IF(INDEX(I$1:I2207,SUMPRODUCT(MAX((A$1:A2207=A2208)*(B$1:B2207=B2208)*ROW(A$1:A2207))))="",C2208&amp;"",INDEX(I$1:I2207,SUMPRODUCT(MAX((A$1:A2207=A2208)*(B$1:B2207=B2208)*ROW(A$1:A2207))))&amp;"; "&amp;C2208))))</f>
        <v/>
      </c>
      <c r="J2208" s="18" t="str">
        <f aca="false">IF(A2208="","",A2208&amp;"|"&amp;COUNTIF(A$2:A2208,A2208))</f>
        <v/>
      </c>
      <c r="K2208" s="18" t="n">
        <f aca="false">IF(OR(A2208="",B2208=""),0,IF(COUNTIFS(A$2:A2208,A2208,B$2:B2208,B2208)=1,1,0))</f>
        <v>0</v>
      </c>
    </row>
    <row r="2209" customFormat="false" ht="15" hidden="false" customHeight="false" outlineLevel="0" collapsed="false">
      <c r="A2209" s="15"/>
      <c r="B2209" s="15"/>
      <c r="C2209" s="15"/>
      <c r="D2209" s="15"/>
      <c r="F2209" s="18" t="str">
        <f aca="false">IF(B2209="","",IFERROR(INDEX(Materials!$B$2:$B$301,MATCH(B2209,Materials!$A$2:$A$301,0)),""))</f>
        <v/>
      </c>
      <c r="G2209" s="18" t="str">
        <f aca="true">IF(AND(A2209="",B2209=""),"",IF(A2209="","Missing product",IF(B2209="","Missing material",IF(COUNTIF(ProductList,A2209)=0,"Product not in Products list",IF(COUNTIF(MaterialList,B2209)=0,"Material not in Materials list","OK")))))</f>
        <v/>
      </c>
      <c r="H2209" s="18" t="str">
        <f aca="false">IF(F2209="Active",A2209&amp;"|"&amp;COUNTIFS(A$2:A2209,A2209,F$2:F2209,"Active"),"")</f>
        <v/>
      </c>
      <c r="I2209" s="18" t="str">
        <f aca="false">IF(B2209="","",IF(SUMPRODUCT(MAX((A$1:A2208=A2209)*(B$1:B2208=B2209)*ROW(A$1:A2208)))=0,C2209&amp;"",IF(C2209="",INDEX(I$1:I2208,SUMPRODUCT(MAX((A$1:A2208=A2209)*(B$1:B2208=B2209)*ROW(A$1:A2208)))),IF(INDEX(I$1:I2208,SUMPRODUCT(MAX((A$1:A2208=A2209)*(B$1:B2208=B2209)*ROW(A$1:A2208))))="",C2209&amp;"",INDEX(I$1:I2208,SUMPRODUCT(MAX((A$1:A2208=A2209)*(B$1:B2208=B2209)*ROW(A$1:A2208))))&amp;"; "&amp;C2209))))</f>
        <v/>
      </c>
      <c r="J2209" s="18" t="str">
        <f aca="false">IF(A2209="","",A2209&amp;"|"&amp;COUNTIF(A$2:A2209,A2209))</f>
        <v/>
      </c>
      <c r="K2209" s="18" t="n">
        <f aca="false">IF(OR(A2209="",B2209=""),0,IF(COUNTIFS(A$2:A2209,A2209,B$2:B2209,B2209)=1,1,0))</f>
        <v>0</v>
      </c>
    </row>
    <row r="2210" customFormat="false" ht="15" hidden="false" customHeight="false" outlineLevel="0" collapsed="false">
      <c r="A2210" s="15"/>
      <c r="B2210" s="15"/>
      <c r="C2210" s="15"/>
      <c r="D2210" s="15"/>
      <c r="F2210" s="18" t="str">
        <f aca="false">IF(B2210="","",IFERROR(INDEX(Materials!$B$2:$B$301,MATCH(B2210,Materials!$A$2:$A$301,0)),""))</f>
        <v/>
      </c>
      <c r="G2210" s="18" t="str">
        <f aca="true">IF(AND(A2210="",B2210=""),"",IF(A2210="","Missing product",IF(B2210="","Missing material",IF(COUNTIF(ProductList,A2210)=0,"Product not in Products list",IF(COUNTIF(MaterialList,B2210)=0,"Material not in Materials list","OK")))))</f>
        <v/>
      </c>
      <c r="H2210" s="18" t="str">
        <f aca="false">IF(F2210="Active",A2210&amp;"|"&amp;COUNTIFS(A$2:A2210,A2210,F$2:F2210,"Active"),"")</f>
        <v/>
      </c>
      <c r="I2210" s="18" t="str">
        <f aca="false">IF(B2210="","",IF(SUMPRODUCT(MAX((A$1:A2209=A2210)*(B$1:B2209=B2210)*ROW(A$1:A2209)))=0,C2210&amp;"",IF(C2210="",INDEX(I$1:I2209,SUMPRODUCT(MAX((A$1:A2209=A2210)*(B$1:B2209=B2210)*ROW(A$1:A2209)))),IF(INDEX(I$1:I2209,SUMPRODUCT(MAX((A$1:A2209=A2210)*(B$1:B2209=B2210)*ROW(A$1:A2209))))="",C2210&amp;"",INDEX(I$1:I2209,SUMPRODUCT(MAX((A$1:A2209=A2210)*(B$1:B2209=B2210)*ROW(A$1:A2209))))&amp;"; "&amp;C2210))))</f>
        <v/>
      </c>
      <c r="J2210" s="18" t="str">
        <f aca="false">IF(A2210="","",A2210&amp;"|"&amp;COUNTIF(A$2:A2210,A2210))</f>
        <v/>
      </c>
      <c r="K2210" s="18" t="n">
        <f aca="false">IF(OR(A2210="",B2210=""),0,IF(COUNTIFS(A$2:A2210,A2210,B$2:B2210,B2210)=1,1,0))</f>
        <v>0</v>
      </c>
    </row>
    <row r="2211" customFormat="false" ht="15" hidden="false" customHeight="false" outlineLevel="0" collapsed="false">
      <c r="A2211" s="15"/>
      <c r="B2211" s="15"/>
      <c r="C2211" s="15"/>
      <c r="D2211" s="15"/>
      <c r="F2211" s="18" t="str">
        <f aca="false">IF(B2211="","",IFERROR(INDEX(Materials!$B$2:$B$301,MATCH(B2211,Materials!$A$2:$A$301,0)),""))</f>
        <v/>
      </c>
      <c r="G2211" s="18" t="str">
        <f aca="true">IF(AND(A2211="",B2211=""),"",IF(A2211="","Missing product",IF(B2211="","Missing material",IF(COUNTIF(ProductList,A2211)=0,"Product not in Products list",IF(COUNTIF(MaterialList,B2211)=0,"Material not in Materials list","OK")))))</f>
        <v/>
      </c>
      <c r="H2211" s="18" t="str">
        <f aca="false">IF(F2211="Active",A2211&amp;"|"&amp;COUNTIFS(A$2:A2211,A2211,F$2:F2211,"Active"),"")</f>
        <v/>
      </c>
      <c r="I2211" s="18" t="str">
        <f aca="false">IF(B2211="","",IF(SUMPRODUCT(MAX((A$1:A2210=A2211)*(B$1:B2210=B2211)*ROW(A$1:A2210)))=0,C2211&amp;"",IF(C2211="",INDEX(I$1:I2210,SUMPRODUCT(MAX((A$1:A2210=A2211)*(B$1:B2210=B2211)*ROW(A$1:A2210)))),IF(INDEX(I$1:I2210,SUMPRODUCT(MAX((A$1:A2210=A2211)*(B$1:B2210=B2211)*ROW(A$1:A2210))))="",C2211&amp;"",INDEX(I$1:I2210,SUMPRODUCT(MAX((A$1:A2210=A2211)*(B$1:B2210=B2211)*ROW(A$1:A2210))))&amp;"; "&amp;C2211))))</f>
        <v/>
      </c>
      <c r="J2211" s="18" t="str">
        <f aca="false">IF(A2211="","",A2211&amp;"|"&amp;COUNTIF(A$2:A2211,A2211))</f>
        <v/>
      </c>
      <c r="K2211" s="18" t="n">
        <f aca="false">IF(OR(A2211="",B2211=""),0,IF(COUNTIFS(A$2:A2211,A2211,B$2:B2211,B2211)=1,1,0))</f>
        <v>0</v>
      </c>
    </row>
    <row r="2212" customFormat="false" ht="15" hidden="false" customHeight="false" outlineLevel="0" collapsed="false">
      <c r="A2212" s="15"/>
      <c r="B2212" s="15"/>
      <c r="C2212" s="15"/>
      <c r="D2212" s="15"/>
      <c r="F2212" s="18" t="str">
        <f aca="false">IF(B2212="","",IFERROR(INDEX(Materials!$B$2:$B$301,MATCH(B2212,Materials!$A$2:$A$301,0)),""))</f>
        <v/>
      </c>
      <c r="G2212" s="18" t="str">
        <f aca="true">IF(AND(A2212="",B2212=""),"",IF(A2212="","Missing product",IF(B2212="","Missing material",IF(COUNTIF(ProductList,A2212)=0,"Product not in Products list",IF(COUNTIF(MaterialList,B2212)=0,"Material not in Materials list","OK")))))</f>
        <v/>
      </c>
      <c r="H2212" s="18" t="str">
        <f aca="false">IF(F2212="Active",A2212&amp;"|"&amp;COUNTIFS(A$2:A2212,A2212,F$2:F2212,"Active"),"")</f>
        <v/>
      </c>
      <c r="I2212" s="18" t="str">
        <f aca="false">IF(B2212="","",IF(SUMPRODUCT(MAX((A$1:A2211=A2212)*(B$1:B2211=B2212)*ROW(A$1:A2211)))=0,C2212&amp;"",IF(C2212="",INDEX(I$1:I2211,SUMPRODUCT(MAX((A$1:A2211=A2212)*(B$1:B2211=B2212)*ROW(A$1:A2211)))),IF(INDEX(I$1:I2211,SUMPRODUCT(MAX((A$1:A2211=A2212)*(B$1:B2211=B2212)*ROW(A$1:A2211))))="",C2212&amp;"",INDEX(I$1:I2211,SUMPRODUCT(MAX((A$1:A2211=A2212)*(B$1:B2211=B2212)*ROW(A$1:A2211))))&amp;"; "&amp;C2212))))</f>
        <v/>
      </c>
      <c r="J2212" s="18" t="str">
        <f aca="false">IF(A2212="","",A2212&amp;"|"&amp;COUNTIF(A$2:A2212,A2212))</f>
        <v/>
      </c>
      <c r="K2212" s="18" t="n">
        <f aca="false">IF(OR(A2212="",B2212=""),0,IF(COUNTIFS(A$2:A2212,A2212,B$2:B2212,B2212)=1,1,0))</f>
        <v>0</v>
      </c>
    </row>
    <row r="2213" customFormat="false" ht="15" hidden="false" customHeight="false" outlineLevel="0" collapsed="false">
      <c r="A2213" s="15"/>
      <c r="B2213" s="15"/>
      <c r="C2213" s="15"/>
      <c r="D2213" s="15"/>
      <c r="F2213" s="18" t="str">
        <f aca="false">IF(B2213="","",IFERROR(INDEX(Materials!$B$2:$B$301,MATCH(B2213,Materials!$A$2:$A$301,0)),""))</f>
        <v/>
      </c>
      <c r="G2213" s="18" t="str">
        <f aca="true">IF(AND(A2213="",B2213=""),"",IF(A2213="","Missing product",IF(B2213="","Missing material",IF(COUNTIF(ProductList,A2213)=0,"Product not in Products list",IF(COUNTIF(MaterialList,B2213)=0,"Material not in Materials list","OK")))))</f>
        <v/>
      </c>
      <c r="H2213" s="18" t="str">
        <f aca="false">IF(F2213="Active",A2213&amp;"|"&amp;COUNTIFS(A$2:A2213,A2213,F$2:F2213,"Active"),"")</f>
        <v/>
      </c>
      <c r="I2213" s="18" t="str">
        <f aca="false">IF(B2213="","",IF(SUMPRODUCT(MAX((A$1:A2212=A2213)*(B$1:B2212=B2213)*ROW(A$1:A2212)))=0,C2213&amp;"",IF(C2213="",INDEX(I$1:I2212,SUMPRODUCT(MAX((A$1:A2212=A2213)*(B$1:B2212=B2213)*ROW(A$1:A2212)))),IF(INDEX(I$1:I2212,SUMPRODUCT(MAX((A$1:A2212=A2213)*(B$1:B2212=B2213)*ROW(A$1:A2212))))="",C2213&amp;"",INDEX(I$1:I2212,SUMPRODUCT(MAX((A$1:A2212=A2213)*(B$1:B2212=B2213)*ROW(A$1:A2212))))&amp;"; "&amp;C2213))))</f>
        <v/>
      </c>
      <c r="J2213" s="18" t="str">
        <f aca="false">IF(A2213="","",A2213&amp;"|"&amp;COUNTIF(A$2:A2213,A2213))</f>
        <v/>
      </c>
      <c r="K2213" s="18" t="n">
        <f aca="false">IF(OR(A2213="",B2213=""),0,IF(COUNTIFS(A$2:A2213,A2213,B$2:B2213,B2213)=1,1,0))</f>
        <v>0</v>
      </c>
    </row>
    <row r="2214" customFormat="false" ht="15" hidden="false" customHeight="false" outlineLevel="0" collapsed="false">
      <c r="A2214" s="15"/>
      <c r="B2214" s="15"/>
      <c r="C2214" s="15"/>
      <c r="D2214" s="15"/>
      <c r="F2214" s="18" t="str">
        <f aca="false">IF(B2214="","",IFERROR(INDEX(Materials!$B$2:$B$301,MATCH(B2214,Materials!$A$2:$A$301,0)),""))</f>
        <v/>
      </c>
      <c r="G2214" s="18" t="str">
        <f aca="true">IF(AND(A2214="",B2214=""),"",IF(A2214="","Missing product",IF(B2214="","Missing material",IF(COUNTIF(ProductList,A2214)=0,"Product not in Products list",IF(COUNTIF(MaterialList,B2214)=0,"Material not in Materials list","OK")))))</f>
        <v/>
      </c>
      <c r="H2214" s="18" t="str">
        <f aca="false">IF(F2214="Active",A2214&amp;"|"&amp;COUNTIFS(A$2:A2214,A2214,F$2:F2214,"Active"),"")</f>
        <v/>
      </c>
      <c r="I2214" s="18" t="str">
        <f aca="false">IF(B2214="","",IF(SUMPRODUCT(MAX((A$1:A2213=A2214)*(B$1:B2213=B2214)*ROW(A$1:A2213)))=0,C2214&amp;"",IF(C2214="",INDEX(I$1:I2213,SUMPRODUCT(MAX((A$1:A2213=A2214)*(B$1:B2213=B2214)*ROW(A$1:A2213)))),IF(INDEX(I$1:I2213,SUMPRODUCT(MAX((A$1:A2213=A2214)*(B$1:B2213=B2214)*ROW(A$1:A2213))))="",C2214&amp;"",INDEX(I$1:I2213,SUMPRODUCT(MAX((A$1:A2213=A2214)*(B$1:B2213=B2214)*ROW(A$1:A2213))))&amp;"; "&amp;C2214))))</f>
        <v/>
      </c>
      <c r="J2214" s="18" t="str">
        <f aca="false">IF(A2214="","",A2214&amp;"|"&amp;COUNTIF(A$2:A2214,A2214))</f>
        <v/>
      </c>
      <c r="K2214" s="18" t="n">
        <f aca="false">IF(OR(A2214="",B2214=""),0,IF(COUNTIFS(A$2:A2214,A2214,B$2:B2214,B2214)=1,1,0))</f>
        <v>0</v>
      </c>
    </row>
    <row r="2215" customFormat="false" ht="15" hidden="false" customHeight="false" outlineLevel="0" collapsed="false">
      <c r="A2215" s="15"/>
      <c r="B2215" s="15"/>
      <c r="C2215" s="15"/>
      <c r="D2215" s="15"/>
      <c r="F2215" s="18" t="str">
        <f aca="false">IF(B2215="","",IFERROR(INDEX(Materials!$B$2:$B$301,MATCH(B2215,Materials!$A$2:$A$301,0)),""))</f>
        <v/>
      </c>
      <c r="G2215" s="18" t="str">
        <f aca="true">IF(AND(A2215="",B2215=""),"",IF(A2215="","Missing product",IF(B2215="","Missing material",IF(COUNTIF(ProductList,A2215)=0,"Product not in Products list",IF(COUNTIF(MaterialList,B2215)=0,"Material not in Materials list","OK")))))</f>
        <v/>
      </c>
      <c r="H2215" s="18" t="str">
        <f aca="false">IF(F2215="Active",A2215&amp;"|"&amp;COUNTIFS(A$2:A2215,A2215,F$2:F2215,"Active"),"")</f>
        <v/>
      </c>
      <c r="I2215" s="18" t="str">
        <f aca="false">IF(B2215="","",IF(SUMPRODUCT(MAX((A$1:A2214=A2215)*(B$1:B2214=B2215)*ROW(A$1:A2214)))=0,C2215&amp;"",IF(C2215="",INDEX(I$1:I2214,SUMPRODUCT(MAX((A$1:A2214=A2215)*(B$1:B2214=B2215)*ROW(A$1:A2214)))),IF(INDEX(I$1:I2214,SUMPRODUCT(MAX((A$1:A2214=A2215)*(B$1:B2214=B2215)*ROW(A$1:A2214))))="",C2215&amp;"",INDEX(I$1:I2214,SUMPRODUCT(MAX((A$1:A2214=A2215)*(B$1:B2214=B2215)*ROW(A$1:A2214))))&amp;"; "&amp;C2215))))</f>
        <v/>
      </c>
      <c r="J2215" s="18" t="str">
        <f aca="false">IF(A2215="","",A2215&amp;"|"&amp;COUNTIF(A$2:A2215,A2215))</f>
        <v/>
      </c>
      <c r="K2215" s="18" t="n">
        <f aca="false">IF(OR(A2215="",B2215=""),0,IF(COUNTIFS(A$2:A2215,A2215,B$2:B2215,B2215)=1,1,0))</f>
        <v>0</v>
      </c>
    </row>
    <row r="2216" customFormat="false" ht="15" hidden="false" customHeight="false" outlineLevel="0" collapsed="false">
      <c r="A2216" s="15"/>
      <c r="B2216" s="15"/>
      <c r="C2216" s="15"/>
      <c r="D2216" s="15"/>
      <c r="F2216" s="18" t="str">
        <f aca="false">IF(B2216="","",IFERROR(INDEX(Materials!$B$2:$B$301,MATCH(B2216,Materials!$A$2:$A$301,0)),""))</f>
        <v/>
      </c>
      <c r="G2216" s="18" t="str">
        <f aca="true">IF(AND(A2216="",B2216=""),"",IF(A2216="","Missing product",IF(B2216="","Missing material",IF(COUNTIF(ProductList,A2216)=0,"Product not in Products list",IF(COUNTIF(MaterialList,B2216)=0,"Material not in Materials list","OK")))))</f>
        <v/>
      </c>
      <c r="H2216" s="18" t="str">
        <f aca="false">IF(F2216="Active",A2216&amp;"|"&amp;COUNTIFS(A$2:A2216,A2216,F$2:F2216,"Active"),"")</f>
        <v/>
      </c>
      <c r="I2216" s="18" t="str">
        <f aca="false">IF(B2216="","",IF(SUMPRODUCT(MAX((A$1:A2215=A2216)*(B$1:B2215=B2216)*ROW(A$1:A2215)))=0,C2216&amp;"",IF(C2216="",INDEX(I$1:I2215,SUMPRODUCT(MAX((A$1:A2215=A2216)*(B$1:B2215=B2216)*ROW(A$1:A2215)))),IF(INDEX(I$1:I2215,SUMPRODUCT(MAX((A$1:A2215=A2216)*(B$1:B2215=B2216)*ROW(A$1:A2215))))="",C2216&amp;"",INDEX(I$1:I2215,SUMPRODUCT(MAX((A$1:A2215=A2216)*(B$1:B2215=B2216)*ROW(A$1:A2215))))&amp;"; "&amp;C2216))))</f>
        <v/>
      </c>
      <c r="J2216" s="18" t="str">
        <f aca="false">IF(A2216="","",A2216&amp;"|"&amp;COUNTIF(A$2:A2216,A2216))</f>
        <v/>
      </c>
      <c r="K2216" s="18" t="n">
        <f aca="false">IF(OR(A2216="",B2216=""),0,IF(COUNTIFS(A$2:A2216,A2216,B$2:B2216,B2216)=1,1,0))</f>
        <v>0</v>
      </c>
    </row>
    <row r="2217" customFormat="false" ht="15" hidden="false" customHeight="false" outlineLevel="0" collapsed="false">
      <c r="A2217" s="15"/>
      <c r="B2217" s="15"/>
      <c r="C2217" s="15"/>
      <c r="D2217" s="15"/>
      <c r="F2217" s="18" t="str">
        <f aca="false">IF(B2217="","",IFERROR(INDEX(Materials!$B$2:$B$301,MATCH(B2217,Materials!$A$2:$A$301,0)),""))</f>
        <v/>
      </c>
      <c r="G2217" s="18" t="str">
        <f aca="true">IF(AND(A2217="",B2217=""),"",IF(A2217="","Missing product",IF(B2217="","Missing material",IF(COUNTIF(ProductList,A2217)=0,"Product not in Products list",IF(COUNTIF(MaterialList,B2217)=0,"Material not in Materials list","OK")))))</f>
        <v/>
      </c>
      <c r="H2217" s="18" t="str">
        <f aca="false">IF(F2217="Active",A2217&amp;"|"&amp;COUNTIFS(A$2:A2217,A2217,F$2:F2217,"Active"),"")</f>
        <v/>
      </c>
      <c r="I2217" s="18" t="str">
        <f aca="false">IF(B2217="","",IF(SUMPRODUCT(MAX((A$1:A2216=A2217)*(B$1:B2216=B2217)*ROW(A$1:A2216)))=0,C2217&amp;"",IF(C2217="",INDEX(I$1:I2216,SUMPRODUCT(MAX((A$1:A2216=A2217)*(B$1:B2216=B2217)*ROW(A$1:A2216)))),IF(INDEX(I$1:I2216,SUMPRODUCT(MAX((A$1:A2216=A2217)*(B$1:B2216=B2217)*ROW(A$1:A2216))))="",C2217&amp;"",INDEX(I$1:I2216,SUMPRODUCT(MAX((A$1:A2216=A2217)*(B$1:B2216=B2217)*ROW(A$1:A2216))))&amp;"; "&amp;C2217))))</f>
        <v/>
      </c>
      <c r="J2217" s="18" t="str">
        <f aca="false">IF(A2217="","",A2217&amp;"|"&amp;COUNTIF(A$2:A2217,A2217))</f>
        <v/>
      </c>
      <c r="K2217" s="18" t="n">
        <f aca="false">IF(OR(A2217="",B2217=""),0,IF(COUNTIFS(A$2:A2217,A2217,B$2:B2217,B2217)=1,1,0))</f>
        <v>0</v>
      </c>
    </row>
    <row r="2218" customFormat="false" ht="15" hidden="false" customHeight="false" outlineLevel="0" collapsed="false">
      <c r="A2218" s="15"/>
      <c r="B2218" s="15"/>
      <c r="C2218" s="15"/>
      <c r="D2218" s="15"/>
      <c r="F2218" s="18" t="str">
        <f aca="false">IF(B2218="","",IFERROR(INDEX(Materials!$B$2:$B$301,MATCH(B2218,Materials!$A$2:$A$301,0)),""))</f>
        <v/>
      </c>
      <c r="G2218" s="18" t="str">
        <f aca="true">IF(AND(A2218="",B2218=""),"",IF(A2218="","Missing product",IF(B2218="","Missing material",IF(COUNTIF(ProductList,A2218)=0,"Product not in Products list",IF(COUNTIF(MaterialList,B2218)=0,"Material not in Materials list","OK")))))</f>
        <v/>
      </c>
      <c r="H2218" s="18" t="str">
        <f aca="false">IF(F2218="Active",A2218&amp;"|"&amp;COUNTIFS(A$2:A2218,A2218,F$2:F2218,"Active"),"")</f>
        <v/>
      </c>
      <c r="I2218" s="18" t="str">
        <f aca="false">IF(B2218="","",IF(SUMPRODUCT(MAX((A$1:A2217=A2218)*(B$1:B2217=B2218)*ROW(A$1:A2217)))=0,C2218&amp;"",IF(C2218="",INDEX(I$1:I2217,SUMPRODUCT(MAX((A$1:A2217=A2218)*(B$1:B2217=B2218)*ROW(A$1:A2217)))),IF(INDEX(I$1:I2217,SUMPRODUCT(MAX((A$1:A2217=A2218)*(B$1:B2217=B2218)*ROW(A$1:A2217))))="",C2218&amp;"",INDEX(I$1:I2217,SUMPRODUCT(MAX((A$1:A2217=A2218)*(B$1:B2217=B2218)*ROW(A$1:A2217))))&amp;"; "&amp;C2218))))</f>
        <v/>
      </c>
      <c r="J2218" s="18" t="str">
        <f aca="false">IF(A2218="","",A2218&amp;"|"&amp;COUNTIF(A$2:A2218,A2218))</f>
        <v/>
      </c>
      <c r="K2218" s="18" t="n">
        <f aca="false">IF(OR(A2218="",B2218=""),0,IF(COUNTIFS(A$2:A2218,A2218,B$2:B2218,B2218)=1,1,0))</f>
        <v>0</v>
      </c>
    </row>
    <row r="2219" customFormat="false" ht="15" hidden="false" customHeight="false" outlineLevel="0" collapsed="false">
      <c r="A2219" s="15"/>
      <c r="B2219" s="15"/>
      <c r="C2219" s="15"/>
      <c r="D2219" s="15"/>
      <c r="F2219" s="18" t="str">
        <f aca="false">IF(B2219="","",IFERROR(INDEX(Materials!$B$2:$B$301,MATCH(B2219,Materials!$A$2:$A$301,0)),""))</f>
        <v/>
      </c>
      <c r="G2219" s="18" t="str">
        <f aca="true">IF(AND(A2219="",B2219=""),"",IF(A2219="","Missing product",IF(B2219="","Missing material",IF(COUNTIF(ProductList,A2219)=0,"Product not in Products list",IF(COUNTIF(MaterialList,B2219)=0,"Material not in Materials list","OK")))))</f>
        <v/>
      </c>
      <c r="H2219" s="18" t="str">
        <f aca="false">IF(F2219="Active",A2219&amp;"|"&amp;COUNTIFS(A$2:A2219,A2219,F$2:F2219,"Active"),"")</f>
        <v/>
      </c>
      <c r="I2219" s="18" t="str">
        <f aca="false">IF(B2219="","",IF(SUMPRODUCT(MAX((A$1:A2218=A2219)*(B$1:B2218=B2219)*ROW(A$1:A2218)))=0,C2219&amp;"",IF(C2219="",INDEX(I$1:I2218,SUMPRODUCT(MAX((A$1:A2218=A2219)*(B$1:B2218=B2219)*ROW(A$1:A2218)))),IF(INDEX(I$1:I2218,SUMPRODUCT(MAX((A$1:A2218=A2219)*(B$1:B2218=B2219)*ROW(A$1:A2218))))="",C2219&amp;"",INDEX(I$1:I2218,SUMPRODUCT(MAX((A$1:A2218=A2219)*(B$1:B2218=B2219)*ROW(A$1:A2218))))&amp;"; "&amp;C2219))))</f>
        <v/>
      </c>
      <c r="J2219" s="18" t="str">
        <f aca="false">IF(A2219="","",A2219&amp;"|"&amp;COUNTIF(A$2:A2219,A2219))</f>
        <v/>
      </c>
      <c r="K2219" s="18" t="n">
        <f aca="false">IF(OR(A2219="",B2219=""),0,IF(COUNTIFS(A$2:A2219,A2219,B$2:B2219,B2219)=1,1,0))</f>
        <v>0</v>
      </c>
    </row>
    <row r="2220" customFormat="false" ht="15" hidden="false" customHeight="false" outlineLevel="0" collapsed="false">
      <c r="A2220" s="15"/>
      <c r="B2220" s="15"/>
      <c r="C2220" s="15"/>
      <c r="D2220" s="15"/>
      <c r="F2220" s="18" t="str">
        <f aca="false">IF(B2220="","",IFERROR(INDEX(Materials!$B$2:$B$301,MATCH(B2220,Materials!$A$2:$A$301,0)),""))</f>
        <v/>
      </c>
      <c r="G2220" s="18" t="str">
        <f aca="true">IF(AND(A2220="",B2220=""),"",IF(A2220="","Missing product",IF(B2220="","Missing material",IF(COUNTIF(ProductList,A2220)=0,"Product not in Products list",IF(COUNTIF(MaterialList,B2220)=0,"Material not in Materials list","OK")))))</f>
        <v/>
      </c>
      <c r="H2220" s="18" t="str">
        <f aca="false">IF(F2220="Active",A2220&amp;"|"&amp;COUNTIFS(A$2:A2220,A2220,F$2:F2220,"Active"),"")</f>
        <v/>
      </c>
      <c r="I2220" s="18" t="str">
        <f aca="false">IF(B2220="","",IF(SUMPRODUCT(MAX((A$1:A2219=A2220)*(B$1:B2219=B2220)*ROW(A$1:A2219)))=0,C2220&amp;"",IF(C2220="",INDEX(I$1:I2219,SUMPRODUCT(MAX((A$1:A2219=A2220)*(B$1:B2219=B2220)*ROW(A$1:A2219)))),IF(INDEX(I$1:I2219,SUMPRODUCT(MAX((A$1:A2219=A2220)*(B$1:B2219=B2220)*ROW(A$1:A2219))))="",C2220&amp;"",INDEX(I$1:I2219,SUMPRODUCT(MAX((A$1:A2219=A2220)*(B$1:B2219=B2220)*ROW(A$1:A2219))))&amp;"; "&amp;C2220))))</f>
        <v/>
      </c>
      <c r="J2220" s="18" t="str">
        <f aca="false">IF(A2220="","",A2220&amp;"|"&amp;COUNTIF(A$2:A2220,A2220))</f>
        <v/>
      </c>
      <c r="K2220" s="18" t="n">
        <f aca="false">IF(OR(A2220="",B2220=""),0,IF(COUNTIFS(A$2:A2220,A2220,B$2:B2220,B2220)=1,1,0))</f>
        <v>0</v>
      </c>
    </row>
    <row r="2221" customFormat="false" ht="15" hidden="false" customHeight="false" outlineLevel="0" collapsed="false">
      <c r="A2221" s="15"/>
      <c r="B2221" s="15"/>
      <c r="C2221" s="15"/>
      <c r="D2221" s="15"/>
      <c r="F2221" s="18" t="str">
        <f aca="false">IF(B2221="","",IFERROR(INDEX(Materials!$B$2:$B$301,MATCH(B2221,Materials!$A$2:$A$301,0)),""))</f>
        <v/>
      </c>
      <c r="G2221" s="18" t="str">
        <f aca="true">IF(AND(A2221="",B2221=""),"",IF(A2221="","Missing product",IF(B2221="","Missing material",IF(COUNTIF(ProductList,A2221)=0,"Product not in Products list",IF(COUNTIF(MaterialList,B2221)=0,"Material not in Materials list","OK")))))</f>
        <v/>
      </c>
      <c r="H2221" s="18" t="str">
        <f aca="false">IF(F2221="Active",A2221&amp;"|"&amp;COUNTIFS(A$2:A2221,A2221,F$2:F2221,"Active"),"")</f>
        <v/>
      </c>
      <c r="I2221" s="18" t="str">
        <f aca="false">IF(B2221="","",IF(SUMPRODUCT(MAX((A$1:A2220=A2221)*(B$1:B2220=B2221)*ROW(A$1:A2220)))=0,C2221&amp;"",IF(C2221="",INDEX(I$1:I2220,SUMPRODUCT(MAX((A$1:A2220=A2221)*(B$1:B2220=B2221)*ROW(A$1:A2220)))),IF(INDEX(I$1:I2220,SUMPRODUCT(MAX((A$1:A2220=A2221)*(B$1:B2220=B2221)*ROW(A$1:A2220))))="",C2221&amp;"",INDEX(I$1:I2220,SUMPRODUCT(MAX((A$1:A2220=A2221)*(B$1:B2220=B2221)*ROW(A$1:A2220))))&amp;"; "&amp;C2221))))</f>
        <v/>
      </c>
      <c r="J2221" s="18" t="str">
        <f aca="false">IF(A2221="","",A2221&amp;"|"&amp;COUNTIF(A$2:A2221,A2221))</f>
        <v/>
      </c>
      <c r="K2221" s="18" t="n">
        <f aca="false">IF(OR(A2221="",B2221=""),0,IF(COUNTIFS(A$2:A2221,A2221,B$2:B2221,B2221)=1,1,0))</f>
        <v>0</v>
      </c>
    </row>
    <row r="2222" customFormat="false" ht="15" hidden="false" customHeight="false" outlineLevel="0" collapsed="false">
      <c r="A2222" s="15"/>
      <c r="B2222" s="15"/>
      <c r="C2222" s="15"/>
      <c r="D2222" s="15"/>
      <c r="F2222" s="18" t="str">
        <f aca="false">IF(B2222="","",IFERROR(INDEX(Materials!$B$2:$B$301,MATCH(B2222,Materials!$A$2:$A$301,0)),""))</f>
        <v/>
      </c>
      <c r="G2222" s="18" t="str">
        <f aca="true">IF(AND(A2222="",B2222=""),"",IF(A2222="","Missing product",IF(B2222="","Missing material",IF(COUNTIF(ProductList,A2222)=0,"Product not in Products list",IF(COUNTIF(MaterialList,B2222)=0,"Material not in Materials list","OK")))))</f>
        <v/>
      </c>
      <c r="H2222" s="18" t="str">
        <f aca="false">IF(F2222="Active",A2222&amp;"|"&amp;COUNTIFS(A$2:A2222,A2222,F$2:F2222,"Active"),"")</f>
        <v/>
      </c>
      <c r="I2222" s="18" t="str">
        <f aca="false">IF(B2222="","",IF(SUMPRODUCT(MAX((A$1:A2221=A2222)*(B$1:B2221=B2222)*ROW(A$1:A2221)))=0,C2222&amp;"",IF(C2222="",INDEX(I$1:I2221,SUMPRODUCT(MAX((A$1:A2221=A2222)*(B$1:B2221=B2222)*ROW(A$1:A2221)))),IF(INDEX(I$1:I2221,SUMPRODUCT(MAX((A$1:A2221=A2222)*(B$1:B2221=B2222)*ROW(A$1:A2221))))="",C2222&amp;"",INDEX(I$1:I2221,SUMPRODUCT(MAX((A$1:A2221=A2222)*(B$1:B2221=B2222)*ROW(A$1:A2221))))&amp;"; "&amp;C2222))))</f>
        <v/>
      </c>
      <c r="J2222" s="18" t="str">
        <f aca="false">IF(A2222="","",A2222&amp;"|"&amp;COUNTIF(A$2:A2222,A2222))</f>
        <v/>
      </c>
      <c r="K2222" s="18" t="n">
        <f aca="false">IF(OR(A2222="",B2222=""),0,IF(COUNTIFS(A$2:A2222,A2222,B$2:B2222,B2222)=1,1,0))</f>
        <v>0</v>
      </c>
    </row>
    <row r="2223" customFormat="false" ht="15" hidden="false" customHeight="false" outlineLevel="0" collapsed="false">
      <c r="A2223" s="15"/>
      <c r="B2223" s="15"/>
      <c r="C2223" s="15"/>
      <c r="D2223" s="15"/>
      <c r="F2223" s="18" t="str">
        <f aca="false">IF(B2223="","",IFERROR(INDEX(Materials!$B$2:$B$301,MATCH(B2223,Materials!$A$2:$A$301,0)),""))</f>
        <v/>
      </c>
      <c r="G2223" s="18" t="str">
        <f aca="true">IF(AND(A2223="",B2223=""),"",IF(A2223="","Missing product",IF(B2223="","Missing material",IF(COUNTIF(ProductList,A2223)=0,"Product not in Products list",IF(COUNTIF(MaterialList,B2223)=0,"Material not in Materials list","OK")))))</f>
        <v/>
      </c>
      <c r="H2223" s="18" t="str">
        <f aca="false">IF(F2223="Active",A2223&amp;"|"&amp;COUNTIFS(A$2:A2223,A2223,F$2:F2223,"Active"),"")</f>
        <v/>
      </c>
      <c r="I2223" s="18" t="str">
        <f aca="false">IF(B2223="","",IF(SUMPRODUCT(MAX((A$1:A2222=A2223)*(B$1:B2222=B2223)*ROW(A$1:A2222)))=0,C2223&amp;"",IF(C2223="",INDEX(I$1:I2222,SUMPRODUCT(MAX((A$1:A2222=A2223)*(B$1:B2222=B2223)*ROW(A$1:A2222)))),IF(INDEX(I$1:I2222,SUMPRODUCT(MAX((A$1:A2222=A2223)*(B$1:B2222=B2223)*ROW(A$1:A2222))))="",C2223&amp;"",INDEX(I$1:I2222,SUMPRODUCT(MAX((A$1:A2222=A2223)*(B$1:B2222=B2223)*ROW(A$1:A2222))))&amp;"; "&amp;C2223))))</f>
        <v/>
      </c>
      <c r="J2223" s="18" t="str">
        <f aca="false">IF(A2223="","",A2223&amp;"|"&amp;COUNTIF(A$2:A2223,A2223))</f>
        <v/>
      </c>
      <c r="K2223" s="18" t="n">
        <f aca="false">IF(OR(A2223="",B2223=""),0,IF(COUNTIFS(A$2:A2223,A2223,B$2:B2223,B2223)=1,1,0))</f>
        <v>0</v>
      </c>
    </row>
    <row r="2224" customFormat="false" ht="15" hidden="false" customHeight="false" outlineLevel="0" collapsed="false">
      <c r="A2224" s="15"/>
      <c r="B2224" s="15"/>
      <c r="C2224" s="15"/>
      <c r="D2224" s="15"/>
      <c r="F2224" s="18" t="str">
        <f aca="false">IF(B2224="","",IFERROR(INDEX(Materials!$B$2:$B$301,MATCH(B2224,Materials!$A$2:$A$301,0)),""))</f>
        <v/>
      </c>
      <c r="G2224" s="18" t="str">
        <f aca="true">IF(AND(A2224="",B2224=""),"",IF(A2224="","Missing product",IF(B2224="","Missing material",IF(COUNTIF(ProductList,A2224)=0,"Product not in Products list",IF(COUNTIF(MaterialList,B2224)=0,"Material not in Materials list","OK")))))</f>
        <v/>
      </c>
      <c r="H2224" s="18" t="str">
        <f aca="false">IF(F2224="Active",A2224&amp;"|"&amp;COUNTIFS(A$2:A2224,A2224,F$2:F2224,"Active"),"")</f>
        <v/>
      </c>
      <c r="I2224" s="18" t="str">
        <f aca="false">IF(B2224="","",IF(SUMPRODUCT(MAX((A$1:A2223=A2224)*(B$1:B2223=B2224)*ROW(A$1:A2223)))=0,C2224&amp;"",IF(C2224="",INDEX(I$1:I2223,SUMPRODUCT(MAX((A$1:A2223=A2224)*(B$1:B2223=B2224)*ROW(A$1:A2223)))),IF(INDEX(I$1:I2223,SUMPRODUCT(MAX((A$1:A2223=A2224)*(B$1:B2223=B2224)*ROW(A$1:A2223))))="",C2224&amp;"",INDEX(I$1:I2223,SUMPRODUCT(MAX((A$1:A2223=A2224)*(B$1:B2223=B2224)*ROW(A$1:A2223))))&amp;"; "&amp;C2224))))</f>
        <v/>
      </c>
      <c r="J2224" s="18" t="str">
        <f aca="false">IF(A2224="","",A2224&amp;"|"&amp;COUNTIF(A$2:A2224,A2224))</f>
        <v/>
      </c>
      <c r="K2224" s="18" t="n">
        <f aca="false">IF(OR(A2224="",B2224=""),0,IF(COUNTIFS(A$2:A2224,A2224,B$2:B2224,B2224)=1,1,0))</f>
        <v>0</v>
      </c>
    </row>
    <row r="2225" customFormat="false" ht="15" hidden="false" customHeight="false" outlineLevel="0" collapsed="false">
      <c r="A2225" s="15"/>
      <c r="B2225" s="15"/>
      <c r="C2225" s="15"/>
      <c r="D2225" s="15"/>
      <c r="F2225" s="18" t="str">
        <f aca="false">IF(B2225="","",IFERROR(INDEX(Materials!$B$2:$B$301,MATCH(B2225,Materials!$A$2:$A$301,0)),""))</f>
        <v/>
      </c>
      <c r="G2225" s="18" t="str">
        <f aca="true">IF(AND(A2225="",B2225=""),"",IF(A2225="","Missing product",IF(B2225="","Missing material",IF(COUNTIF(ProductList,A2225)=0,"Product not in Products list",IF(COUNTIF(MaterialList,B2225)=0,"Material not in Materials list","OK")))))</f>
        <v/>
      </c>
      <c r="H2225" s="18" t="str">
        <f aca="false">IF(F2225="Active",A2225&amp;"|"&amp;COUNTIFS(A$2:A2225,A2225,F$2:F2225,"Active"),"")</f>
        <v/>
      </c>
      <c r="I2225" s="18" t="str">
        <f aca="false">IF(B2225="","",IF(SUMPRODUCT(MAX((A$1:A2224=A2225)*(B$1:B2224=B2225)*ROW(A$1:A2224)))=0,C2225&amp;"",IF(C2225="",INDEX(I$1:I2224,SUMPRODUCT(MAX((A$1:A2224=A2225)*(B$1:B2224=B2225)*ROW(A$1:A2224)))),IF(INDEX(I$1:I2224,SUMPRODUCT(MAX((A$1:A2224=A2225)*(B$1:B2224=B2225)*ROW(A$1:A2224))))="",C2225&amp;"",INDEX(I$1:I2224,SUMPRODUCT(MAX((A$1:A2224=A2225)*(B$1:B2224=B2225)*ROW(A$1:A2224))))&amp;"; "&amp;C2225))))</f>
        <v/>
      </c>
      <c r="J2225" s="18" t="str">
        <f aca="false">IF(A2225="","",A2225&amp;"|"&amp;COUNTIF(A$2:A2225,A2225))</f>
        <v/>
      </c>
      <c r="K2225" s="18" t="n">
        <f aca="false">IF(OR(A2225="",B2225=""),0,IF(COUNTIFS(A$2:A2225,A2225,B$2:B2225,B2225)=1,1,0))</f>
        <v>0</v>
      </c>
    </row>
    <row r="2226" customFormat="false" ht="15" hidden="false" customHeight="false" outlineLevel="0" collapsed="false">
      <c r="A2226" s="15"/>
      <c r="B2226" s="15"/>
      <c r="C2226" s="15"/>
      <c r="D2226" s="15"/>
      <c r="F2226" s="18" t="str">
        <f aca="false">IF(B2226="","",IFERROR(INDEX(Materials!$B$2:$B$301,MATCH(B2226,Materials!$A$2:$A$301,0)),""))</f>
        <v/>
      </c>
      <c r="G2226" s="18" t="str">
        <f aca="true">IF(AND(A2226="",B2226=""),"",IF(A2226="","Missing product",IF(B2226="","Missing material",IF(COUNTIF(ProductList,A2226)=0,"Product not in Products list",IF(COUNTIF(MaterialList,B2226)=0,"Material not in Materials list","OK")))))</f>
        <v/>
      </c>
      <c r="H2226" s="18" t="str">
        <f aca="false">IF(F2226="Active",A2226&amp;"|"&amp;COUNTIFS(A$2:A2226,A2226,F$2:F2226,"Active"),"")</f>
        <v/>
      </c>
      <c r="I2226" s="18" t="str">
        <f aca="false">IF(B2226="","",IF(SUMPRODUCT(MAX((A$1:A2225=A2226)*(B$1:B2225=B2226)*ROW(A$1:A2225)))=0,C2226&amp;"",IF(C2226="",INDEX(I$1:I2225,SUMPRODUCT(MAX((A$1:A2225=A2226)*(B$1:B2225=B2226)*ROW(A$1:A2225)))),IF(INDEX(I$1:I2225,SUMPRODUCT(MAX((A$1:A2225=A2226)*(B$1:B2225=B2226)*ROW(A$1:A2225))))="",C2226&amp;"",INDEX(I$1:I2225,SUMPRODUCT(MAX((A$1:A2225=A2226)*(B$1:B2225=B2226)*ROW(A$1:A2225))))&amp;"; "&amp;C2226))))</f>
        <v/>
      </c>
      <c r="J2226" s="18" t="str">
        <f aca="false">IF(A2226="","",A2226&amp;"|"&amp;COUNTIF(A$2:A2226,A2226))</f>
        <v/>
      </c>
      <c r="K2226" s="18" t="n">
        <f aca="false">IF(OR(A2226="",B2226=""),0,IF(COUNTIFS(A$2:A2226,A2226,B$2:B2226,B2226)=1,1,0))</f>
        <v>0</v>
      </c>
    </row>
    <row r="2227" customFormat="false" ht="15" hidden="false" customHeight="false" outlineLevel="0" collapsed="false">
      <c r="A2227" s="15"/>
      <c r="B2227" s="15"/>
      <c r="C2227" s="15"/>
      <c r="D2227" s="15"/>
      <c r="F2227" s="18" t="str">
        <f aca="false">IF(B2227="","",IFERROR(INDEX(Materials!$B$2:$B$301,MATCH(B2227,Materials!$A$2:$A$301,0)),""))</f>
        <v/>
      </c>
      <c r="G2227" s="18" t="str">
        <f aca="true">IF(AND(A2227="",B2227=""),"",IF(A2227="","Missing product",IF(B2227="","Missing material",IF(COUNTIF(ProductList,A2227)=0,"Product not in Products list",IF(COUNTIF(MaterialList,B2227)=0,"Material not in Materials list","OK")))))</f>
        <v/>
      </c>
      <c r="H2227" s="18" t="str">
        <f aca="false">IF(F2227="Active",A2227&amp;"|"&amp;COUNTIFS(A$2:A2227,A2227,F$2:F2227,"Active"),"")</f>
        <v/>
      </c>
      <c r="I2227" s="18" t="str">
        <f aca="false">IF(B2227="","",IF(SUMPRODUCT(MAX((A$1:A2226=A2227)*(B$1:B2226=B2227)*ROW(A$1:A2226)))=0,C2227&amp;"",IF(C2227="",INDEX(I$1:I2226,SUMPRODUCT(MAX((A$1:A2226=A2227)*(B$1:B2226=B2227)*ROW(A$1:A2226)))),IF(INDEX(I$1:I2226,SUMPRODUCT(MAX((A$1:A2226=A2227)*(B$1:B2226=B2227)*ROW(A$1:A2226))))="",C2227&amp;"",INDEX(I$1:I2226,SUMPRODUCT(MAX((A$1:A2226=A2227)*(B$1:B2226=B2227)*ROW(A$1:A2226))))&amp;"; "&amp;C2227))))</f>
        <v/>
      </c>
      <c r="J2227" s="18" t="str">
        <f aca="false">IF(A2227="","",A2227&amp;"|"&amp;COUNTIF(A$2:A2227,A2227))</f>
        <v/>
      </c>
      <c r="K2227" s="18" t="n">
        <f aca="false">IF(OR(A2227="",B2227=""),0,IF(COUNTIFS(A$2:A2227,A2227,B$2:B2227,B2227)=1,1,0))</f>
        <v>0</v>
      </c>
    </row>
    <row r="2228" customFormat="false" ht="15" hidden="false" customHeight="false" outlineLevel="0" collapsed="false">
      <c r="A2228" s="15"/>
      <c r="B2228" s="15"/>
      <c r="C2228" s="15"/>
      <c r="D2228" s="15"/>
      <c r="F2228" s="18" t="str">
        <f aca="false">IF(B2228="","",IFERROR(INDEX(Materials!$B$2:$B$301,MATCH(B2228,Materials!$A$2:$A$301,0)),""))</f>
        <v/>
      </c>
      <c r="G2228" s="18" t="str">
        <f aca="true">IF(AND(A2228="",B2228=""),"",IF(A2228="","Missing product",IF(B2228="","Missing material",IF(COUNTIF(ProductList,A2228)=0,"Product not in Products list",IF(COUNTIF(MaterialList,B2228)=0,"Material not in Materials list","OK")))))</f>
        <v/>
      </c>
      <c r="H2228" s="18" t="str">
        <f aca="false">IF(F2228="Active",A2228&amp;"|"&amp;COUNTIFS(A$2:A2228,A2228,F$2:F2228,"Active"),"")</f>
        <v/>
      </c>
      <c r="I2228" s="18" t="str">
        <f aca="false">IF(B2228="","",IF(SUMPRODUCT(MAX((A$1:A2227=A2228)*(B$1:B2227=B2228)*ROW(A$1:A2227)))=0,C2228&amp;"",IF(C2228="",INDEX(I$1:I2227,SUMPRODUCT(MAX((A$1:A2227=A2228)*(B$1:B2227=B2228)*ROW(A$1:A2227)))),IF(INDEX(I$1:I2227,SUMPRODUCT(MAX((A$1:A2227=A2228)*(B$1:B2227=B2228)*ROW(A$1:A2227))))="",C2228&amp;"",INDEX(I$1:I2227,SUMPRODUCT(MAX((A$1:A2227=A2228)*(B$1:B2227=B2228)*ROW(A$1:A2227))))&amp;"; "&amp;C2228))))</f>
        <v/>
      </c>
      <c r="J2228" s="18" t="str">
        <f aca="false">IF(A2228="","",A2228&amp;"|"&amp;COUNTIF(A$2:A2228,A2228))</f>
        <v/>
      </c>
      <c r="K2228" s="18" t="n">
        <f aca="false">IF(OR(A2228="",B2228=""),0,IF(COUNTIFS(A$2:A2228,A2228,B$2:B2228,B2228)=1,1,0))</f>
        <v>0</v>
      </c>
    </row>
    <row r="2229" customFormat="false" ht="15" hidden="false" customHeight="false" outlineLevel="0" collapsed="false">
      <c r="A2229" s="15"/>
      <c r="B2229" s="15"/>
      <c r="C2229" s="15"/>
      <c r="D2229" s="15"/>
      <c r="F2229" s="18" t="str">
        <f aca="false">IF(B2229="","",IFERROR(INDEX(Materials!$B$2:$B$301,MATCH(B2229,Materials!$A$2:$A$301,0)),""))</f>
        <v/>
      </c>
      <c r="G2229" s="18" t="str">
        <f aca="true">IF(AND(A2229="",B2229=""),"",IF(A2229="","Missing product",IF(B2229="","Missing material",IF(COUNTIF(ProductList,A2229)=0,"Product not in Products list",IF(COUNTIF(MaterialList,B2229)=0,"Material not in Materials list","OK")))))</f>
        <v/>
      </c>
      <c r="H2229" s="18" t="str">
        <f aca="false">IF(F2229="Active",A2229&amp;"|"&amp;COUNTIFS(A$2:A2229,A2229,F$2:F2229,"Active"),"")</f>
        <v/>
      </c>
      <c r="I2229" s="18" t="str">
        <f aca="false">IF(B2229="","",IF(SUMPRODUCT(MAX((A$1:A2228=A2229)*(B$1:B2228=B2229)*ROW(A$1:A2228)))=0,C2229&amp;"",IF(C2229="",INDEX(I$1:I2228,SUMPRODUCT(MAX((A$1:A2228=A2229)*(B$1:B2228=B2229)*ROW(A$1:A2228)))),IF(INDEX(I$1:I2228,SUMPRODUCT(MAX((A$1:A2228=A2229)*(B$1:B2228=B2229)*ROW(A$1:A2228))))="",C2229&amp;"",INDEX(I$1:I2228,SUMPRODUCT(MAX((A$1:A2228=A2229)*(B$1:B2228=B2229)*ROW(A$1:A2228))))&amp;"; "&amp;C2229))))</f>
        <v/>
      </c>
      <c r="J2229" s="18" t="str">
        <f aca="false">IF(A2229="","",A2229&amp;"|"&amp;COUNTIF(A$2:A2229,A2229))</f>
        <v/>
      </c>
      <c r="K2229" s="18" t="n">
        <f aca="false">IF(OR(A2229="",B2229=""),0,IF(COUNTIFS(A$2:A2229,A2229,B$2:B2229,B2229)=1,1,0))</f>
        <v>0</v>
      </c>
    </row>
    <row r="2230" customFormat="false" ht="15" hidden="false" customHeight="false" outlineLevel="0" collapsed="false">
      <c r="A2230" s="15"/>
      <c r="B2230" s="15"/>
      <c r="C2230" s="15"/>
      <c r="D2230" s="15"/>
      <c r="F2230" s="18" t="str">
        <f aca="false">IF(B2230="","",IFERROR(INDEX(Materials!$B$2:$B$301,MATCH(B2230,Materials!$A$2:$A$301,0)),""))</f>
        <v/>
      </c>
      <c r="G2230" s="18" t="str">
        <f aca="true">IF(AND(A2230="",B2230=""),"",IF(A2230="","Missing product",IF(B2230="","Missing material",IF(COUNTIF(ProductList,A2230)=0,"Product not in Products list",IF(COUNTIF(MaterialList,B2230)=0,"Material not in Materials list","OK")))))</f>
        <v/>
      </c>
      <c r="H2230" s="18" t="str">
        <f aca="false">IF(F2230="Active",A2230&amp;"|"&amp;COUNTIFS(A$2:A2230,A2230,F$2:F2230,"Active"),"")</f>
        <v/>
      </c>
      <c r="I2230" s="18" t="str">
        <f aca="false">IF(B2230="","",IF(SUMPRODUCT(MAX((A$1:A2229=A2230)*(B$1:B2229=B2230)*ROW(A$1:A2229)))=0,C2230&amp;"",IF(C2230="",INDEX(I$1:I2229,SUMPRODUCT(MAX((A$1:A2229=A2230)*(B$1:B2229=B2230)*ROW(A$1:A2229)))),IF(INDEX(I$1:I2229,SUMPRODUCT(MAX((A$1:A2229=A2230)*(B$1:B2229=B2230)*ROW(A$1:A2229))))="",C2230&amp;"",INDEX(I$1:I2229,SUMPRODUCT(MAX((A$1:A2229=A2230)*(B$1:B2229=B2230)*ROW(A$1:A2229))))&amp;"; "&amp;C2230))))</f>
        <v/>
      </c>
      <c r="J2230" s="18" t="str">
        <f aca="false">IF(A2230="","",A2230&amp;"|"&amp;COUNTIF(A$2:A2230,A2230))</f>
        <v/>
      </c>
      <c r="K2230" s="18" t="n">
        <f aca="false">IF(OR(A2230="",B2230=""),0,IF(COUNTIFS(A$2:A2230,A2230,B$2:B2230,B2230)=1,1,0))</f>
        <v>0</v>
      </c>
    </row>
    <row r="2231" customFormat="false" ht="15" hidden="false" customHeight="false" outlineLevel="0" collapsed="false">
      <c r="A2231" s="15"/>
      <c r="B2231" s="15"/>
      <c r="C2231" s="15"/>
      <c r="D2231" s="15"/>
      <c r="F2231" s="18" t="str">
        <f aca="false">IF(B2231="","",IFERROR(INDEX(Materials!$B$2:$B$301,MATCH(B2231,Materials!$A$2:$A$301,0)),""))</f>
        <v/>
      </c>
      <c r="G2231" s="18" t="str">
        <f aca="true">IF(AND(A2231="",B2231=""),"",IF(A2231="","Missing product",IF(B2231="","Missing material",IF(COUNTIF(ProductList,A2231)=0,"Product not in Products list",IF(COUNTIF(MaterialList,B2231)=0,"Material not in Materials list","OK")))))</f>
        <v/>
      </c>
      <c r="H2231" s="18" t="str">
        <f aca="false">IF(F2231="Active",A2231&amp;"|"&amp;COUNTIFS(A$2:A2231,A2231,F$2:F2231,"Active"),"")</f>
        <v/>
      </c>
      <c r="I2231" s="18" t="str">
        <f aca="false">IF(B2231="","",IF(SUMPRODUCT(MAX((A$1:A2230=A2231)*(B$1:B2230=B2231)*ROW(A$1:A2230)))=0,C2231&amp;"",IF(C2231="",INDEX(I$1:I2230,SUMPRODUCT(MAX((A$1:A2230=A2231)*(B$1:B2230=B2231)*ROW(A$1:A2230)))),IF(INDEX(I$1:I2230,SUMPRODUCT(MAX((A$1:A2230=A2231)*(B$1:B2230=B2231)*ROW(A$1:A2230))))="",C2231&amp;"",INDEX(I$1:I2230,SUMPRODUCT(MAX((A$1:A2230=A2231)*(B$1:B2230=B2231)*ROW(A$1:A2230))))&amp;"; "&amp;C2231))))</f>
        <v/>
      </c>
      <c r="J2231" s="18" t="str">
        <f aca="false">IF(A2231="","",A2231&amp;"|"&amp;COUNTIF(A$2:A2231,A2231))</f>
        <v/>
      </c>
      <c r="K2231" s="18" t="n">
        <f aca="false">IF(OR(A2231="",B2231=""),0,IF(COUNTIFS(A$2:A2231,A2231,B$2:B2231,B2231)=1,1,0))</f>
        <v>0</v>
      </c>
    </row>
    <row r="2232" customFormat="false" ht="15" hidden="false" customHeight="false" outlineLevel="0" collapsed="false">
      <c r="A2232" s="15"/>
      <c r="B2232" s="15"/>
      <c r="C2232" s="15"/>
      <c r="D2232" s="15"/>
      <c r="F2232" s="18" t="str">
        <f aca="false">IF(B2232="","",IFERROR(INDEX(Materials!$B$2:$B$301,MATCH(B2232,Materials!$A$2:$A$301,0)),""))</f>
        <v/>
      </c>
      <c r="G2232" s="18" t="str">
        <f aca="true">IF(AND(A2232="",B2232=""),"",IF(A2232="","Missing product",IF(B2232="","Missing material",IF(COUNTIF(ProductList,A2232)=0,"Product not in Products list",IF(COUNTIF(MaterialList,B2232)=0,"Material not in Materials list","OK")))))</f>
        <v/>
      </c>
      <c r="H2232" s="18" t="str">
        <f aca="false">IF(F2232="Active",A2232&amp;"|"&amp;COUNTIFS(A$2:A2232,A2232,F$2:F2232,"Active"),"")</f>
        <v/>
      </c>
      <c r="I2232" s="18" t="str">
        <f aca="false">IF(B2232="","",IF(SUMPRODUCT(MAX((A$1:A2231=A2232)*(B$1:B2231=B2232)*ROW(A$1:A2231)))=0,C2232&amp;"",IF(C2232="",INDEX(I$1:I2231,SUMPRODUCT(MAX((A$1:A2231=A2232)*(B$1:B2231=B2232)*ROW(A$1:A2231)))),IF(INDEX(I$1:I2231,SUMPRODUCT(MAX((A$1:A2231=A2232)*(B$1:B2231=B2232)*ROW(A$1:A2231))))="",C2232&amp;"",INDEX(I$1:I2231,SUMPRODUCT(MAX((A$1:A2231=A2232)*(B$1:B2231=B2232)*ROW(A$1:A2231))))&amp;"; "&amp;C2232))))</f>
        <v/>
      </c>
      <c r="J2232" s="18" t="str">
        <f aca="false">IF(A2232="","",A2232&amp;"|"&amp;COUNTIF(A$2:A2232,A2232))</f>
        <v/>
      </c>
      <c r="K2232" s="18" t="n">
        <f aca="false">IF(OR(A2232="",B2232=""),0,IF(COUNTIFS(A$2:A2232,A2232,B$2:B2232,B2232)=1,1,0))</f>
        <v>0</v>
      </c>
    </row>
    <row r="2233" customFormat="false" ht="15" hidden="false" customHeight="false" outlineLevel="0" collapsed="false">
      <c r="A2233" s="15"/>
      <c r="B2233" s="15"/>
      <c r="C2233" s="15"/>
      <c r="D2233" s="15"/>
      <c r="F2233" s="18" t="str">
        <f aca="false">IF(B2233="","",IFERROR(INDEX(Materials!$B$2:$B$301,MATCH(B2233,Materials!$A$2:$A$301,0)),""))</f>
        <v/>
      </c>
      <c r="G2233" s="18" t="str">
        <f aca="true">IF(AND(A2233="",B2233=""),"",IF(A2233="","Missing product",IF(B2233="","Missing material",IF(COUNTIF(ProductList,A2233)=0,"Product not in Products list",IF(COUNTIF(MaterialList,B2233)=0,"Material not in Materials list","OK")))))</f>
        <v/>
      </c>
      <c r="H2233" s="18" t="str">
        <f aca="false">IF(F2233="Active",A2233&amp;"|"&amp;COUNTIFS(A$2:A2233,A2233,F$2:F2233,"Active"),"")</f>
        <v/>
      </c>
      <c r="I2233" s="18" t="str">
        <f aca="false">IF(B2233="","",IF(SUMPRODUCT(MAX((A$1:A2232=A2233)*(B$1:B2232=B2233)*ROW(A$1:A2232)))=0,C2233&amp;"",IF(C2233="",INDEX(I$1:I2232,SUMPRODUCT(MAX((A$1:A2232=A2233)*(B$1:B2232=B2233)*ROW(A$1:A2232)))),IF(INDEX(I$1:I2232,SUMPRODUCT(MAX((A$1:A2232=A2233)*(B$1:B2232=B2233)*ROW(A$1:A2232))))="",C2233&amp;"",INDEX(I$1:I2232,SUMPRODUCT(MAX((A$1:A2232=A2233)*(B$1:B2232=B2233)*ROW(A$1:A2232))))&amp;"; "&amp;C2233))))</f>
        <v/>
      </c>
      <c r="J2233" s="18" t="str">
        <f aca="false">IF(A2233="","",A2233&amp;"|"&amp;COUNTIF(A$2:A2233,A2233))</f>
        <v/>
      </c>
      <c r="K2233" s="18" t="n">
        <f aca="false">IF(OR(A2233="",B2233=""),0,IF(COUNTIFS(A$2:A2233,A2233,B$2:B2233,B2233)=1,1,0))</f>
        <v>0</v>
      </c>
    </row>
    <row r="2234" customFormat="false" ht="15" hidden="false" customHeight="false" outlineLevel="0" collapsed="false">
      <c r="A2234" s="15"/>
      <c r="B2234" s="15"/>
      <c r="C2234" s="15"/>
      <c r="D2234" s="15"/>
      <c r="F2234" s="18" t="str">
        <f aca="false">IF(B2234="","",IFERROR(INDEX(Materials!$B$2:$B$301,MATCH(B2234,Materials!$A$2:$A$301,0)),""))</f>
        <v/>
      </c>
      <c r="G2234" s="18" t="str">
        <f aca="true">IF(AND(A2234="",B2234=""),"",IF(A2234="","Missing product",IF(B2234="","Missing material",IF(COUNTIF(ProductList,A2234)=0,"Product not in Products list",IF(COUNTIF(MaterialList,B2234)=0,"Material not in Materials list","OK")))))</f>
        <v/>
      </c>
      <c r="H2234" s="18" t="str">
        <f aca="false">IF(F2234="Active",A2234&amp;"|"&amp;COUNTIFS(A$2:A2234,A2234,F$2:F2234,"Active"),"")</f>
        <v/>
      </c>
      <c r="I2234" s="18" t="str">
        <f aca="false">IF(B2234="","",IF(SUMPRODUCT(MAX((A$1:A2233=A2234)*(B$1:B2233=B2234)*ROW(A$1:A2233)))=0,C2234&amp;"",IF(C2234="",INDEX(I$1:I2233,SUMPRODUCT(MAX((A$1:A2233=A2234)*(B$1:B2233=B2234)*ROW(A$1:A2233)))),IF(INDEX(I$1:I2233,SUMPRODUCT(MAX((A$1:A2233=A2234)*(B$1:B2233=B2234)*ROW(A$1:A2233))))="",C2234&amp;"",INDEX(I$1:I2233,SUMPRODUCT(MAX((A$1:A2233=A2234)*(B$1:B2233=B2234)*ROW(A$1:A2233))))&amp;"; "&amp;C2234))))</f>
        <v/>
      </c>
      <c r="J2234" s="18" t="str">
        <f aca="false">IF(A2234="","",A2234&amp;"|"&amp;COUNTIF(A$2:A2234,A2234))</f>
        <v/>
      </c>
      <c r="K2234" s="18" t="n">
        <f aca="false">IF(OR(A2234="",B2234=""),0,IF(COUNTIFS(A$2:A2234,A2234,B$2:B2234,B2234)=1,1,0))</f>
        <v>0</v>
      </c>
    </row>
    <row r="2235" customFormat="false" ht="15" hidden="false" customHeight="false" outlineLevel="0" collapsed="false">
      <c r="A2235" s="15"/>
      <c r="B2235" s="15"/>
      <c r="C2235" s="15"/>
      <c r="D2235" s="15"/>
      <c r="F2235" s="18" t="str">
        <f aca="false">IF(B2235="","",IFERROR(INDEX(Materials!$B$2:$B$301,MATCH(B2235,Materials!$A$2:$A$301,0)),""))</f>
        <v/>
      </c>
      <c r="G2235" s="18" t="str">
        <f aca="true">IF(AND(A2235="",B2235=""),"",IF(A2235="","Missing product",IF(B2235="","Missing material",IF(COUNTIF(ProductList,A2235)=0,"Product not in Products list",IF(COUNTIF(MaterialList,B2235)=0,"Material not in Materials list","OK")))))</f>
        <v/>
      </c>
      <c r="H2235" s="18" t="str">
        <f aca="false">IF(F2235="Active",A2235&amp;"|"&amp;COUNTIFS(A$2:A2235,A2235,F$2:F2235,"Active"),"")</f>
        <v/>
      </c>
      <c r="I2235" s="18" t="str">
        <f aca="false">IF(B2235="","",IF(SUMPRODUCT(MAX((A$1:A2234=A2235)*(B$1:B2234=B2235)*ROW(A$1:A2234)))=0,C2235&amp;"",IF(C2235="",INDEX(I$1:I2234,SUMPRODUCT(MAX((A$1:A2234=A2235)*(B$1:B2234=B2235)*ROW(A$1:A2234)))),IF(INDEX(I$1:I2234,SUMPRODUCT(MAX((A$1:A2234=A2235)*(B$1:B2234=B2235)*ROW(A$1:A2234))))="",C2235&amp;"",INDEX(I$1:I2234,SUMPRODUCT(MAX((A$1:A2234=A2235)*(B$1:B2234=B2235)*ROW(A$1:A2234))))&amp;"; "&amp;C2235))))</f>
        <v/>
      </c>
      <c r="J2235" s="18" t="str">
        <f aca="false">IF(A2235="","",A2235&amp;"|"&amp;COUNTIF(A$2:A2235,A2235))</f>
        <v/>
      </c>
      <c r="K2235" s="18" t="n">
        <f aca="false">IF(OR(A2235="",B2235=""),0,IF(COUNTIFS(A$2:A2235,A2235,B$2:B2235,B2235)=1,1,0))</f>
        <v>0</v>
      </c>
    </row>
    <row r="2236" customFormat="false" ht="15" hidden="false" customHeight="false" outlineLevel="0" collapsed="false">
      <c r="A2236" s="15"/>
      <c r="B2236" s="15"/>
      <c r="C2236" s="15"/>
      <c r="D2236" s="15"/>
      <c r="F2236" s="18" t="str">
        <f aca="false">IF(B2236="","",IFERROR(INDEX(Materials!$B$2:$B$301,MATCH(B2236,Materials!$A$2:$A$301,0)),""))</f>
        <v/>
      </c>
      <c r="G2236" s="18" t="str">
        <f aca="true">IF(AND(A2236="",B2236=""),"",IF(A2236="","Missing product",IF(B2236="","Missing material",IF(COUNTIF(ProductList,A2236)=0,"Product not in Products list",IF(COUNTIF(MaterialList,B2236)=0,"Material not in Materials list","OK")))))</f>
        <v/>
      </c>
      <c r="H2236" s="18" t="str">
        <f aca="false">IF(F2236="Active",A2236&amp;"|"&amp;COUNTIFS(A$2:A2236,A2236,F$2:F2236,"Active"),"")</f>
        <v/>
      </c>
      <c r="I2236" s="18" t="str">
        <f aca="false">IF(B2236="","",IF(SUMPRODUCT(MAX((A$1:A2235=A2236)*(B$1:B2235=B2236)*ROW(A$1:A2235)))=0,C2236&amp;"",IF(C2236="",INDEX(I$1:I2235,SUMPRODUCT(MAX((A$1:A2235=A2236)*(B$1:B2235=B2236)*ROW(A$1:A2235)))),IF(INDEX(I$1:I2235,SUMPRODUCT(MAX((A$1:A2235=A2236)*(B$1:B2235=B2236)*ROW(A$1:A2235))))="",C2236&amp;"",INDEX(I$1:I2235,SUMPRODUCT(MAX((A$1:A2235=A2236)*(B$1:B2235=B2236)*ROW(A$1:A2235))))&amp;"; "&amp;C2236))))</f>
        <v/>
      </c>
      <c r="J2236" s="18" t="str">
        <f aca="false">IF(A2236="","",A2236&amp;"|"&amp;COUNTIF(A$2:A2236,A2236))</f>
        <v/>
      </c>
      <c r="K2236" s="18" t="n">
        <f aca="false">IF(OR(A2236="",B2236=""),0,IF(COUNTIFS(A$2:A2236,A2236,B$2:B2236,B2236)=1,1,0))</f>
        <v>0</v>
      </c>
    </row>
    <row r="2237" customFormat="false" ht="15" hidden="false" customHeight="false" outlineLevel="0" collapsed="false">
      <c r="A2237" s="15"/>
      <c r="B2237" s="15"/>
      <c r="C2237" s="15"/>
      <c r="D2237" s="15"/>
      <c r="F2237" s="18" t="str">
        <f aca="false">IF(B2237="","",IFERROR(INDEX(Materials!$B$2:$B$301,MATCH(B2237,Materials!$A$2:$A$301,0)),""))</f>
        <v/>
      </c>
      <c r="G2237" s="18" t="str">
        <f aca="true">IF(AND(A2237="",B2237=""),"",IF(A2237="","Missing product",IF(B2237="","Missing material",IF(COUNTIF(ProductList,A2237)=0,"Product not in Products list",IF(COUNTIF(MaterialList,B2237)=0,"Material not in Materials list","OK")))))</f>
        <v/>
      </c>
      <c r="H2237" s="18" t="str">
        <f aca="false">IF(F2237="Active",A2237&amp;"|"&amp;COUNTIFS(A$2:A2237,A2237,F$2:F2237,"Active"),"")</f>
        <v/>
      </c>
      <c r="I2237" s="18" t="str">
        <f aca="false">IF(B2237="","",IF(SUMPRODUCT(MAX((A$1:A2236=A2237)*(B$1:B2236=B2237)*ROW(A$1:A2236)))=0,C2237&amp;"",IF(C2237="",INDEX(I$1:I2236,SUMPRODUCT(MAX((A$1:A2236=A2237)*(B$1:B2236=B2237)*ROW(A$1:A2236)))),IF(INDEX(I$1:I2236,SUMPRODUCT(MAX((A$1:A2236=A2237)*(B$1:B2236=B2237)*ROW(A$1:A2236))))="",C2237&amp;"",INDEX(I$1:I2236,SUMPRODUCT(MAX((A$1:A2236=A2237)*(B$1:B2236=B2237)*ROW(A$1:A2236))))&amp;"; "&amp;C2237))))</f>
        <v/>
      </c>
      <c r="J2237" s="18" t="str">
        <f aca="false">IF(A2237="","",A2237&amp;"|"&amp;COUNTIF(A$2:A2237,A2237))</f>
        <v/>
      </c>
      <c r="K2237" s="18" t="n">
        <f aca="false">IF(OR(A2237="",B2237=""),0,IF(COUNTIFS(A$2:A2237,A2237,B$2:B2237,B2237)=1,1,0))</f>
        <v>0</v>
      </c>
    </row>
    <row r="2238" customFormat="false" ht="15" hidden="false" customHeight="false" outlineLevel="0" collapsed="false">
      <c r="A2238" s="15"/>
      <c r="B2238" s="15"/>
      <c r="C2238" s="15"/>
      <c r="D2238" s="15"/>
      <c r="F2238" s="18" t="str">
        <f aca="false">IF(B2238="","",IFERROR(INDEX(Materials!$B$2:$B$301,MATCH(B2238,Materials!$A$2:$A$301,0)),""))</f>
        <v/>
      </c>
      <c r="G2238" s="18" t="str">
        <f aca="true">IF(AND(A2238="",B2238=""),"",IF(A2238="","Missing product",IF(B2238="","Missing material",IF(COUNTIF(ProductList,A2238)=0,"Product not in Products list",IF(COUNTIF(MaterialList,B2238)=0,"Material not in Materials list","OK")))))</f>
        <v/>
      </c>
      <c r="H2238" s="18" t="str">
        <f aca="false">IF(F2238="Active",A2238&amp;"|"&amp;COUNTIFS(A$2:A2238,A2238,F$2:F2238,"Active"),"")</f>
        <v/>
      </c>
      <c r="I2238" s="18" t="str">
        <f aca="false">IF(B2238="","",IF(SUMPRODUCT(MAX((A$1:A2237=A2238)*(B$1:B2237=B2238)*ROW(A$1:A2237)))=0,C2238&amp;"",IF(C2238="",INDEX(I$1:I2237,SUMPRODUCT(MAX((A$1:A2237=A2238)*(B$1:B2237=B2238)*ROW(A$1:A2237)))),IF(INDEX(I$1:I2237,SUMPRODUCT(MAX((A$1:A2237=A2238)*(B$1:B2237=B2238)*ROW(A$1:A2237))))="",C2238&amp;"",INDEX(I$1:I2237,SUMPRODUCT(MAX((A$1:A2237=A2238)*(B$1:B2237=B2238)*ROW(A$1:A2237))))&amp;"; "&amp;C2238))))</f>
        <v/>
      </c>
      <c r="J2238" s="18" t="str">
        <f aca="false">IF(A2238="","",A2238&amp;"|"&amp;COUNTIF(A$2:A2238,A2238))</f>
        <v/>
      </c>
      <c r="K2238" s="18" t="n">
        <f aca="false">IF(OR(A2238="",B2238=""),0,IF(COUNTIFS(A$2:A2238,A2238,B$2:B2238,B2238)=1,1,0))</f>
        <v>0</v>
      </c>
    </row>
    <row r="2239" customFormat="false" ht="15" hidden="false" customHeight="false" outlineLevel="0" collapsed="false">
      <c r="A2239" s="15"/>
      <c r="B2239" s="15"/>
      <c r="C2239" s="15"/>
      <c r="D2239" s="15"/>
      <c r="F2239" s="18" t="str">
        <f aca="false">IF(B2239="","",IFERROR(INDEX(Materials!$B$2:$B$301,MATCH(B2239,Materials!$A$2:$A$301,0)),""))</f>
        <v/>
      </c>
      <c r="G2239" s="18" t="str">
        <f aca="true">IF(AND(A2239="",B2239=""),"",IF(A2239="","Missing product",IF(B2239="","Missing material",IF(COUNTIF(ProductList,A2239)=0,"Product not in Products list",IF(COUNTIF(MaterialList,B2239)=0,"Material not in Materials list","OK")))))</f>
        <v/>
      </c>
      <c r="H2239" s="18" t="str">
        <f aca="false">IF(F2239="Active",A2239&amp;"|"&amp;COUNTIFS(A$2:A2239,A2239,F$2:F2239,"Active"),"")</f>
        <v/>
      </c>
      <c r="I2239" s="18" t="str">
        <f aca="false">IF(B2239="","",IF(SUMPRODUCT(MAX((A$1:A2238=A2239)*(B$1:B2238=B2239)*ROW(A$1:A2238)))=0,C2239&amp;"",IF(C2239="",INDEX(I$1:I2238,SUMPRODUCT(MAX((A$1:A2238=A2239)*(B$1:B2238=B2239)*ROW(A$1:A2238)))),IF(INDEX(I$1:I2238,SUMPRODUCT(MAX((A$1:A2238=A2239)*(B$1:B2238=B2239)*ROW(A$1:A2238))))="",C2239&amp;"",INDEX(I$1:I2238,SUMPRODUCT(MAX((A$1:A2238=A2239)*(B$1:B2238=B2239)*ROW(A$1:A2238))))&amp;"; "&amp;C2239))))</f>
        <v/>
      </c>
      <c r="J2239" s="18" t="str">
        <f aca="false">IF(A2239="","",A2239&amp;"|"&amp;COUNTIF(A$2:A2239,A2239))</f>
        <v/>
      </c>
      <c r="K2239" s="18" t="n">
        <f aca="false">IF(OR(A2239="",B2239=""),0,IF(COUNTIFS(A$2:A2239,A2239,B$2:B2239,B2239)=1,1,0))</f>
        <v>0</v>
      </c>
    </row>
    <row r="2240" customFormat="false" ht="15" hidden="false" customHeight="false" outlineLevel="0" collapsed="false">
      <c r="A2240" s="15"/>
      <c r="B2240" s="15"/>
      <c r="C2240" s="15"/>
      <c r="D2240" s="15"/>
      <c r="F2240" s="18" t="str">
        <f aca="false">IF(B2240="","",IFERROR(INDEX(Materials!$B$2:$B$301,MATCH(B2240,Materials!$A$2:$A$301,0)),""))</f>
        <v/>
      </c>
      <c r="G2240" s="18" t="str">
        <f aca="true">IF(AND(A2240="",B2240=""),"",IF(A2240="","Missing product",IF(B2240="","Missing material",IF(COUNTIF(ProductList,A2240)=0,"Product not in Products list",IF(COUNTIF(MaterialList,B2240)=0,"Material not in Materials list","OK")))))</f>
        <v/>
      </c>
      <c r="H2240" s="18" t="str">
        <f aca="false">IF(F2240="Active",A2240&amp;"|"&amp;COUNTIFS(A$2:A2240,A2240,F$2:F2240,"Active"),"")</f>
        <v/>
      </c>
      <c r="I2240" s="18" t="str">
        <f aca="false">IF(B2240="","",IF(SUMPRODUCT(MAX((A$1:A2239=A2240)*(B$1:B2239=B2240)*ROW(A$1:A2239)))=0,C2240&amp;"",IF(C2240="",INDEX(I$1:I2239,SUMPRODUCT(MAX((A$1:A2239=A2240)*(B$1:B2239=B2240)*ROW(A$1:A2239)))),IF(INDEX(I$1:I2239,SUMPRODUCT(MAX((A$1:A2239=A2240)*(B$1:B2239=B2240)*ROW(A$1:A2239))))="",C2240&amp;"",INDEX(I$1:I2239,SUMPRODUCT(MAX((A$1:A2239=A2240)*(B$1:B2239=B2240)*ROW(A$1:A2239))))&amp;"; "&amp;C2240))))</f>
        <v/>
      </c>
      <c r="J2240" s="18" t="str">
        <f aca="false">IF(A2240="","",A2240&amp;"|"&amp;COUNTIF(A$2:A2240,A2240))</f>
        <v/>
      </c>
      <c r="K2240" s="18" t="n">
        <f aca="false">IF(OR(A2240="",B2240=""),0,IF(COUNTIFS(A$2:A2240,A2240,B$2:B2240,B2240)=1,1,0))</f>
        <v>0</v>
      </c>
    </row>
    <row r="2241" customFormat="false" ht="15" hidden="false" customHeight="false" outlineLevel="0" collapsed="false">
      <c r="A2241" s="15"/>
      <c r="B2241" s="15"/>
      <c r="C2241" s="15"/>
      <c r="D2241" s="15"/>
      <c r="F2241" s="18" t="str">
        <f aca="false">IF(B2241="","",IFERROR(INDEX(Materials!$B$2:$B$301,MATCH(B2241,Materials!$A$2:$A$301,0)),""))</f>
        <v/>
      </c>
      <c r="G2241" s="18" t="str">
        <f aca="true">IF(AND(A2241="",B2241=""),"",IF(A2241="","Missing product",IF(B2241="","Missing material",IF(COUNTIF(ProductList,A2241)=0,"Product not in Products list",IF(COUNTIF(MaterialList,B2241)=0,"Material not in Materials list","OK")))))</f>
        <v/>
      </c>
      <c r="H2241" s="18" t="str">
        <f aca="false">IF(F2241="Active",A2241&amp;"|"&amp;COUNTIFS(A$2:A2241,A2241,F$2:F2241,"Active"),"")</f>
        <v/>
      </c>
      <c r="I2241" s="18" t="str">
        <f aca="false">IF(B2241="","",IF(SUMPRODUCT(MAX((A$1:A2240=A2241)*(B$1:B2240=B2241)*ROW(A$1:A2240)))=0,C2241&amp;"",IF(C2241="",INDEX(I$1:I2240,SUMPRODUCT(MAX((A$1:A2240=A2241)*(B$1:B2240=B2241)*ROW(A$1:A2240)))),IF(INDEX(I$1:I2240,SUMPRODUCT(MAX((A$1:A2240=A2241)*(B$1:B2240=B2241)*ROW(A$1:A2240))))="",C2241&amp;"",INDEX(I$1:I2240,SUMPRODUCT(MAX((A$1:A2240=A2241)*(B$1:B2240=B2241)*ROW(A$1:A2240))))&amp;"; "&amp;C2241))))</f>
        <v/>
      </c>
      <c r="J2241" s="18" t="str">
        <f aca="false">IF(A2241="","",A2241&amp;"|"&amp;COUNTIF(A$2:A2241,A2241))</f>
        <v/>
      </c>
      <c r="K2241" s="18" t="n">
        <f aca="false">IF(OR(A2241="",B2241=""),0,IF(COUNTIFS(A$2:A2241,A2241,B$2:B2241,B2241)=1,1,0))</f>
        <v>0</v>
      </c>
    </row>
    <row r="2242" customFormat="false" ht="15" hidden="false" customHeight="false" outlineLevel="0" collapsed="false">
      <c r="A2242" s="15"/>
      <c r="B2242" s="15"/>
      <c r="C2242" s="15"/>
      <c r="D2242" s="15"/>
      <c r="F2242" s="18" t="str">
        <f aca="false">IF(B2242="","",IFERROR(INDEX(Materials!$B$2:$B$301,MATCH(B2242,Materials!$A$2:$A$301,0)),""))</f>
        <v/>
      </c>
      <c r="G2242" s="18" t="str">
        <f aca="true">IF(AND(A2242="",B2242=""),"",IF(A2242="","Missing product",IF(B2242="","Missing material",IF(COUNTIF(ProductList,A2242)=0,"Product not in Products list",IF(COUNTIF(MaterialList,B2242)=0,"Material not in Materials list","OK")))))</f>
        <v/>
      </c>
      <c r="H2242" s="18" t="str">
        <f aca="false">IF(F2242="Active",A2242&amp;"|"&amp;COUNTIFS(A$2:A2242,A2242,F$2:F2242,"Active"),"")</f>
        <v/>
      </c>
      <c r="I2242" s="18" t="str">
        <f aca="false">IF(B2242="","",IF(SUMPRODUCT(MAX((A$1:A2241=A2242)*(B$1:B2241=B2242)*ROW(A$1:A2241)))=0,C2242&amp;"",IF(C2242="",INDEX(I$1:I2241,SUMPRODUCT(MAX((A$1:A2241=A2242)*(B$1:B2241=B2242)*ROW(A$1:A2241)))),IF(INDEX(I$1:I2241,SUMPRODUCT(MAX((A$1:A2241=A2242)*(B$1:B2241=B2242)*ROW(A$1:A2241))))="",C2242&amp;"",INDEX(I$1:I2241,SUMPRODUCT(MAX((A$1:A2241=A2242)*(B$1:B2241=B2242)*ROW(A$1:A2241))))&amp;"; "&amp;C2242))))</f>
        <v/>
      </c>
      <c r="J2242" s="18" t="str">
        <f aca="false">IF(A2242="","",A2242&amp;"|"&amp;COUNTIF(A$2:A2242,A2242))</f>
        <v/>
      </c>
      <c r="K2242" s="18" t="n">
        <f aca="false">IF(OR(A2242="",B2242=""),0,IF(COUNTIFS(A$2:A2242,A2242,B$2:B2242,B2242)=1,1,0))</f>
        <v>0</v>
      </c>
    </row>
    <row r="2243" customFormat="false" ht="15" hidden="false" customHeight="false" outlineLevel="0" collapsed="false">
      <c r="A2243" s="15"/>
      <c r="B2243" s="15"/>
      <c r="C2243" s="15"/>
      <c r="D2243" s="15"/>
      <c r="F2243" s="18" t="str">
        <f aca="false">IF(B2243="","",IFERROR(INDEX(Materials!$B$2:$B$301,MATCH(B2243,Materials!$A$2:$A$301,0)),""))</f>
        <v/>
      </c>
      <c r="G2243" s="18" t="str">
        <f aca="true">IF(AND(A2243="",B2243=""),"",IF(A2243="","Missing product",IF(B2243="","Missing material",IF(COUNTIF(ProductList,A2243)=0,"Product not in Products list",IF(COUNTIF(MaterialList,B2243)=0,"Material not in Materials list","OK")))))</f>
        <v/>
      </c>
      <c r="H2243" s="18" t="str">
        <f aca="false">IF(F2243="Active",A2243&amp;"|"&amp;COUNTIFS(A$2:A2243,A2243,F$2:F2243,"Active"),"")</f>
        <v/>
      </c>
      <c r="I2243" s="18" t="str">
        <f aca="false">IF(B2243="","",IF(SUMPRODUCT(MAX((A$1:A2242=A2243)*(B$1:B2242=B2243)*ROW(A$1:A2242)))=0,C2243&amp;"",IF(C2243="",INDEX(I$1:I2242,SUMPRODUCT(MAX((A$1:A2242=A2243)*(B$1:B2242=B2243)*ROW(A$1:A2242)))),IF(INDEX(I$1:I2242,SUMPRODUCT(MAX((A$1:A2242=A2243)*(B$1:B2242=B2243)*ROW(A$1:A2242))))="",C2243&amp;"",INDEX(I$1:I2242,SUMPRODUCT(MAX((A$1:A2242=A2243)*(B$1:B2242=B2243)*ROW(A$1:A2242))))&amp;"; "&amp;C2243))))</f>
        <v/>
      </c>
      <c r="J2243" s="18" t="str">
        <f aca="false">IF(A2243="","",A2243&amp;"|"&amp;COUNTIF(A$2:A2243,A2243))</f>
        <v/>
      </c>
      <c r="K2243" s="18" t="n">
        <f aca="false">IF(OR(A2243="",B2243=""),0,IF(COUNTIFS(A$2:A2243,A2243,B$2:B2243,B2243)=1,1,0))</f>
        <v>0</v>
      </c>
    </row>
    <row r="2244" customFormat="false" ht="15" hidden="false" customHeight="false" outlineLevel="0" collapsed="false">
      <c r="A2244" s="15"/>
      <c r="B2244" s="15"/>
      <c r="C2244" s="15"/>
      <c r="D2244" s="15"/>
      <c r="F2244" s="18" t="str">
        <f aca="false">IF(B2244="","",IFERROR(INDEX(Materials!$B$2:$B$301,MATCH(B2244,Materials!$A$2:$A$301,0)),""))</f>
        <v/>
      </c>
      <c r="G2244" s="18" t="str">
        <f aca="true">IF(AND(A2244="",B2244=""),"",IF(A2244="","Missing product",IF(B2244="","Missing material",IF(COUNTIF(ProductList,A2244)=0,"Product not in Products list",IF(COUNTIF(MaterialList,B2244)=0,"Material not in Materials list","OK")))))</f>
        <v/>
      </c>
      <c r="H2244" s="18" t="str">
        <f aca="false">IF(F2244="Active",A2244&amp;"|"&amp;COUNTIFS(A$2:A2244,A2244,F$2:F2244,"Active"),"")</f>
        <v/>
      </c>
      <c r="I2244" s="18" t="str">
        <f aca="false">IF(B2244="","",IF(SUMPRODUCT(MAX((A$1:A2243=A2244)*(B$1:B2243=B2244)*ROW(A$1:A2243)))=0,C2244&amp;"",IF(C2244="",INDEX(I$1:I2243,SUMPRODUCT(MAX((A$1:A2243=A2244)*(B$1:B2243=B2244)*ROW(A$1:A2243)))),IF(INDEX(I$1:I2243,SUMPRODUCT(MAX((A$1:A2243=A2244)*(B$1:B2243=B2244)*ROW(A$1:A2243))))="",C2244&amp;"",INDEX(I$1:I2243,SUMPRODUCT(MAX((A$1:A2243=A2244)*(B$1:B2243=B2244)*ROW(A$1:A2243))))&amp;"; "&amp;C2244))))</f>
        <v/>
      </c>
      <c r="J2244" s="18" t="str">
        <f aca="false">IF(A2244="","",A2244&amp;"|"&amp;COUNTIF(A$2:A2244,A2244))</f>
        <v/>
      </c>
      <c r="K2244" s="18" t="n">
        <f aca="false">IF(OR(A2244="",B2244=""),0,IF(COUNTIFS(A$2:A2244,A2244,B$2:B2244,B2244)=1,1,0))</f>
        <v>0</v>
      </c>
    </row>
    <row r="2245" customFormat="false" ht="15" hidden="false" customHeight="false" outlineLevel="0" collapsed="false">
      <c r="A2245" s="15"/>
      <c r="B2245" s="15"/>
      <c r="C2245" s="15"/>
      <c r="D2245" s="15"/>
      <c r="F2245" s="18" t="str">
        <f aca="false">IF(B2245="","",IFERROR(INDEX(Materials!$B$2:$B$301,MATCH(B2245,Materials!$A$2:$A$301,0)),""))</f>
        <v/>
      </c>
      <c r="G2245" s="18" t="str">
        <f aca="true">IF(AND(A2245="",B2245=""),"",IF(A2245="","Missing product",IF(B2245="","Missing material",IF(COUNTIF(ProductList,A2245)=0,"Product not in Products list",IF(COUNTIF(MaterialList,B2245)=0,"Material not in Materials list","OK")))))</f>
        <v/>
      </c>
      <c r="H2245" s="18" t="str">
        <f aca="false">IF(F2245="Active",A2245&amp;"|"&amp;COUNTIFS(A$2:A2245,A2245,F$2:F2245,"Active"),"")</f>
        <v/>
      </c>
      <c r="I2245" s="18" t="str">
        <f aca="false">IF(B2245="","",IF(SUMPRODUCT(MAX((A$1:A2244=A2245)*(B$1:B2244=B2245)*ROW(A$1:A2244)))=0,C2245&amp;"",IF(C2245="",INDEX(I$1:I2244,SUMPRODUCT(MAX((A$1:A2244=A2245)*(B$1:B2244=B2245)*ROW(A$1:A2244)))),IF(INDEX(I$1:I2244,SUMPRODUCT(MAX((A$1:A2244=A2245)*(B$1:B2244=B2245)*ROW(A$1:A2244))))="",C2245&amp;"",INDEX(I$1:I2244,SUMPRODUCT(MAX((A$1:A2244=A2245)*(B$1:B2244=B2245)*ROW(A$1:A2244))))&amp;"; "&amp;C2245))))</f>
        <v/>
      </c>
      <c r="J2245" s="18" t="str">
        <f aca="false">IF(A2245="","",A2245&amp;"|"&amp;COUNTIF(A$2:A2245,A2245))</f>
        <v/>
      </c>
      <c r="K2245" s="18" t="n">
        <f aca="false">IF(OR(A2245="",B2245=""),0,IF(COUNTIFS(A$2:A2245,A2245,B$2:B2245,B2245)=1,1,0))</f>
        <v>0</v>
      </c>
    </row>
    <row r="2246" customFormat="false" ht="15" hidden="false" customHeight="false" outlineLevel="0" collapsed="false">
      <c r="A2246" s="15"/>
      <c r="B2246" s="15"/>
      <c r="C2246" s="15"/>
      <c r="D2246" s="15"/>
      <c r="F2246" s="18" t="str">
        <f aca="false">IF(B2246="","",IFERROR(INDEX(Materials!$B$2:$B$301,MATCH(B2246,Materials!$A$2:$A$301,0)),""))</f>
        <v/>
      </c>
      <c r="G2246" s="18" t="str">
        <f aca="true">IF(AND(A2246="",B2246=""),"",IF(A2246="","Missing product",IF(B2246="","Missing material",IF(COUNTIF(ProductList,A2246)=0,"Product not in Products list",IF(COUNTIF(MaterialList,B2246)=0,"Material not in Materials list","OK")))))</f>
        <v/>
      </c>
      <c r="H2246" s="18" t="str">
        <f aca="false">IF(F2246="Active",A2246&amp;"|"&amp;COUNTIFS(A$2:A2246,A2246,F$2:F2246,"Active"),"")</f>
        <v/>
      </c>
      <c r="I2246" s="18" t="str">
        <f aca="false">IF(B2246="","",IF(SUMPRODUCT(MAX((A$1:A2245=A2246)*(B$1:B2245=B2246)*ROW(A$1:A2245)))=0,C2246&amp;"",IF(C2246="",INDEX(I$1:I2245,SUMPRODUCT(MAX((A$1:A2245=A2246)*(B$1:B2245=B2246)*ROW(A$1:A2245)))),IF(INDEX(I$1:I2245,SUMPRODUCT(MAX((A$1:A2245=A2246)*(B$1:B2245=B2246)*ROW(A$1:A2245))))="",C2246&amp;"",INDEX(I$1:I2245,SUMPRODUCT(MAX((A$1:A2245=A2246)*(B$1:B2245=B2246)*ROW(A$1:A2245))))&amp;"; "&amp;C2246))))</f>
        <v/>
      </c>
      <c r="J2246" s="18" t="str">
        <f aca="false">IF(A2246="","",A2246&amp;"|"&amp;COUNTIF(A$2:A2246,A2246))</f>
        <v/>
      </c>
      <c r="K2246" s="18" t="n">
        <f aca="false">IF(OR(A2246="",B2246=""),0,IF(COUNTIFS(A$2:A2246,A2246,B$2:B2246,B2246)=1,1,0))</f>
        <v>0</v>
      </c>
    </row>
    <row r="2247" customFormat="false" ht="15" hidden="false" customHeight="false" outlineLevel="0" collapsed="false">
      <c r="A2247" s="15"/>
      <c r="B2247" s="15"/>
      <c r="C2247" s="15"/>
      <c r="D2247" s="15"/>
      <c r="F2247" s="18" t="str">
        <f aca="false">IF(B2247="","",IFERROR(INDEX(Materials!$B$2:$B$301,MATCH(B2247,Materials!$A$2:$A$301,0)),""))</f>
        <v/>
      </c>
      <c r="G2247" s="18" t="str">
        <f aca="true">IF(AND(A2247="",B2247=""),"",IF(A2247="","Missing product",IF(B2247="","Missing material",IF(COUNTIF(ProductList,A2247)=0,"Product not in Products list",IF(COUNTIF(MaterialList,B2247)=0,"Material not in Materials list","OK")))))</f>
        <v/>
      </c>
      <c r="H2247" s="18" t="str">
        <f aca="false">IF(F2247="Active",A2247&amp;"|"&amp;COUNTIFS(A$2:A2247,A2247,F$2:F2247,"Active"),"")</f>
        <v/>
      </c>
      <c r="I2247" s="18" t="str">
        <f aca="false">IF(B2247="","",IF(SUMPRODUCT(MAX((A$1:A2246=A2247)*(B$1:B2246=B2247)*ROW(A$1:A2246)))=0,C2247&amp;"",IF(C2247="",INDEX(I$1:I2246,SUMPRODUCT(MAX((A$1:A2246=A2247)*(B$1:B2246=B2247)*ROW(A$1:A2246)))),IF(INDEX(I$1:I2246,SUMPRODUCT(MAX((A$1:A2246=A2247)*(B$1:B2246=B2247)*ROW(A$1:A2246))))="",C2247&amp;"",INDEX(I$1:I2246,SUMPRODUCT(MAX((A$1:A2246=A2247)*(B$1:B2246=B2247)*ROW(A$1:A2246))))&amp;"; "&amp;C2247))))</f>
        <v/>
      </c>
      <c r="J2247" s="18" t="str">
        <f aca="false">IF(A2247="","",A2247&amp;"|"&amp;COUNTIF(A$2:A2247,A2247))</f>
        <v/>
      </c>
      <c r="K2247" s="18" t="n">
        <f aca="false">IF(OR(A2247="",B2247=""),0,IF(COUNTIFS(A$2:A2247,A2247,B$2:B2247,B2247)=1,1,0))</f>
        <v>0</v>
      </c>
    </row>
    <row r="2248" customFormat="false" ht="15" hidden="false" customHeight="false" outlineLevel="0" collapsed="false">
      <c r="A2248" s="15"/>
      <c r="B2248" s="15"/>
      <c r="C2248" s="15"/>
      <c r="D2248" s="15"/>
      <c r="F2248" s="18" t="str">
        <f aca="false">IF(B2248="","",IFERROR(INDEX(Materials!$B$2:$B$301,MATCH(B2248,Materials!$A$2:$A$301,0)),""))</f>
        <v/>
      </c>
      <c r="G2248" s="18" t="str">
        <f aca="true">IF(AND(A2248="",B2248=""),"",IF(A2248="","Missing product",IF(B2248="","Missing material",IF(COUNTIF(ProductList,A2248)=0,"Product not in Products list",IF(COUNTIF(MaterialList,B2248)=0,"Material not in Materials list","OK")))))</f>
        <v/>
      </c>
      <c r="H2248" s="18" t="str">
        <f aca="false">IF(F2248="Active",A2248&amp;"|"&amp;COUNTIFS(A$2:A2248,A2248,F$2:F2248,"Active"),"")</f>
        <v/>
      </c>
      <c r="I2248" s="18" t="str">
        <f aca="false">IF(B2248="","",IF(SUMPRODUCT(MAX((A$1:A2247=A2248)*(B$1:B2247=B2248)*ROW(A$1:A2247)))=0,C2248&amp;"",IF(C2248="",INDEX(I$1:I2247,SUMPRODUCT(MAX((A$1:A2247=A2248)*(B$1:B2247=B2248)*ROW(A$1:A2247)))),IF(INDEX(I$1:I2247,SUMPRODUCT(MAX((A$1:A2247=A2248)*(B$1:B2247=B2248)*ROW(A$1:A2247))))="",C2248&amp;"",INDEX(I$1:I2247,SUMPRODUCT(MAX((A$1:A2247=A2248)*(B$1:B2247=B2248)*ROW(A$1:A2247))))&amp;"; "&amp;C2248))))</f>
        <v/>
      </c>
      <c r="J2248" s="18" t="str">
        <f aca="false">IF(A2248="","",A2248&amp;"|"&amp;COUNTIF(A$2:A2248,A2248))</f>
        <v/>
      </c>
      <c r="K2248" s="18" t="n">
        <f aca="false">IF(OR(A2248="",B2248=""),0,IF(COUNTIFS(A$2:A2248,A2248,B$2:B2248,B2248)=1,1,0))</f>
        <v>0</v>
      </c>
    </row>
    <row r="2249" customFormat="false" ht="15" hidden="false" customHeight="false" outlineLevel="0" collapsed="false">
      <c r="A2249" s="15"/>
      <c r="B2249" s="15"/>
      <c r="C2249" s="15"/>
      <c r="D2249" s="15"/>
      <c r="F2249" s="18" t="str">
        <f aca="false">IF(B2249="","",IFERROR(INDEX(Materials!$B$2:$B$301,MATCH(B2249,Materials!$A$2:$A$301,0)),""))</f>
        <v/>
      </c>
      <c r="G2249" s="18" t="str">
        <f aca="true">IF(AND(A2249="",B2249=""),"",IF(A2249="","Missing product",IF(B2249="","Missing material",IF(COUNTIF(ProductList,A2249)=0,"Product not in Products list",IF(COUNTIF(MaterialList,B2249)=0,"Material not in Materials list","OK")))))</f>
        <v/>
      </c>
      <c r="H2249" s="18" t="str">
        <f aca="false">IF(F2249="Active",A2249&amp;"|"&amp;COUNTIFS(A$2:A2249,A2249,F$2:F2249,"Active"),"")</f>
        <v/>
      </c>
      <c r="I2249" s="18" t="str">
        <f aca="false">IF(B2249="","",IF(SUMPRODUCT(MAX((A$1:A2248=A2249)*(B$1:B2248=B2249)*ROW(A$1:A2248)))=0,C2249&amp;"",IF(C2249="",INDEX(I$1:I2248,SUMPRODUCT(MAX((A$1:A2248=A2249)*(B$1:B2248=B2249)*ROW(A$1:A2248)))),IF(INDEX(I$1:I2248,SUMPRODUCT(MAX((A$1:A2248=A2249)*(B$1:B2248=B2249)*ROW(A$1:A2248))))="",C2249&amp;"",INDEX(I$1:I2248,SUMPRODUCT(MAX((A$1:A2248=A2249)*(B$1:B2248=B2249)*ROW(A$1:A2248))))&amp;"; "&amp;C2249))))</f>
        <v/>
      </c>
      <c r="J2249" s="18" t="str">
        <f aca="false">IF(A2249="","",A2249&amp;"|"&amp;COUNTIF(A$2:A2249,A2249))</f>
        <v/>
      </c>
      <c r="K2249" s="18" t="n">
        <f aca="false">IF(OR(A2249="",B2249=""),0,IF(COUNTIFS(A$2:A2249,A2249,B$2:B2249,B2249)=1,1,0))</f>
        <v>0</v>
      </c>
    </row>
    <row r="2250" customFormat="false" ht="15" hidden="false" customHeight="false" outlineLevel="0" collapsed="false">
      <c r="A2250" s="15"/>
      <c r="B2250" s="15"/>
      <c r="C2250" s="15"/>
      <c r="D2250" s="15"/>
      <c r="F2250" s="18" t="str">
        <f aca="false">IF(B2250="","",IFERROR(INDEX(Materials!$B$2:$B$301,MATCH(B2250,Materials!$A$2:$A$301,0)),""))</f>
        <v/>
      </c>
      <c r="G2250" s="18" t="str">
        <f aca="true">IF(AND(A2250="",B2250=""),"",IF(A2250="","Missing product",IF(B2250="","Missing material",IF(COUNTIF(ProductList,A2250)=0,"Product not in Products list",IF(COUNTIF(MaterialList,B2250)=0,"Material not in Materials list","OK")))))</f>
        <v/>
      </c>
      <c r="H2250" s="18" t="str">
        <f aca="false">IF(F2250="Active",A2250&amp;"|"&amp;COUNTIFS(A$2:A2250,A2250,F$2:F2250,"Active"),"")</f>
        <v/>
      </c>
      <c r="I2250" s="18" t="str">
        <f aca="false">IF(B2250="","",IF(SUMPRODUCT(MAX((A$1:A2249=A2250)*(B$1:B2249=B2250)*ROW(A$1:A2249)))=0,C2250&amp;"",IF(C2250="",INDEX(I$1:I2249,SUMPRODUCT(MAX((A$1:A2249=A2250)*(B$1:B2249=B2250)*ROW(A$1:A2249)))),IF(INDEX(I$1:I2249,SUMPRODUCT(MAX((A$1:A2249=A2250)*(B$1:B2249=B2250)*ROW(A$1:A2249))))="",C2250&amp;"",INDEX(I$1:I2249,SUMPRODUCT(MAX((A$1:A2249=A2250)*(B$1:B2249=B2250)*ROW(A$1:A2249))))&amp;"; "&amp;C2250))))</f>
        <v/>
      </c>
      <c r="J2250" s="18" t="str">
        <f aca="false">IF(A2250="","",A2250&amp;"|"&amp;COUNTIF(A$2:A2250,A2250))</f>
        <v/>
      </c>
      <c r="K2250" s="18" t="n">
        <f aca="false">IF(OR(A2250="",B2250=""),0,IF(COUNTIFS(A$2:A2250,A2250,B$2:B2250,B2250)=1,1,0))</f>
        <v>0</v>
      </c>
    </row>
    <row r="2251" customFormat="false" ht="15" hidden="false" customHeight="false" outlineLevel="0" collapsed="false">
      <c r="A2251" s="15"/>
      <c r="B2251" s="15"/>
      <c r="C2251" s="15"/>
      <c r="D2251" s="15"/>
      <c r="F2251" s="18" t="str">
        <f aca="false">IF(B2251="","",IFERROR(INDEX(Materials!$B$2:$B$301,MATCH(B2251,Materials!$A$2:$A$301,0)),""))</f>
        <v/>
      </c>
      <c r="G2251" s="18" t="str">
        <f aca="true">IF(AND(A2251="",B2251=""),"",IF(A2251="","Missing product",IF(B2251="","Missing material",IF(COUNTIF(ProductList,A2251)=0,"Product not in Products list",IF(COUNTIF(MaterialList,B2251)=0,"Material not in Materials list","OK")))))</f>
        <v/>
      </c>
      <c r="H2251" s="18" t="str">
        <f aca="false">IF(F2251="Active",A2251&amp;"|"&amp;COUNTIFS(A$2:A2251,A2251,F$2:F2251,"Active"),"")</f>
        <v/>
      </c>
      <c r="I2251" s="18" t="str">
        <f aca="false">IF(B2251="","",IF(SUMPRODUCT(MAX((A$1:A2250=A2251)*(B$1:B2250=B2251)*ROW(A$1:A2250)))=0,C2251&amp;"",IF(C2251="",INDEX(I$1:I2250,SUMPRODUCT(MAX((A$1:A2250=A2251)*(B$1:B2250=B2251)*ROW(A$1:A2250)))),IF(INDEX(I$1:I2250,SUMPRODUCT(MAX((A$1:A2250=A2251)*(B$1:B2250=B2251)*ROW(A$1:A2250))))="",C2251&amp;"",INDEX(I$1:I2250,SUMPRODUCT(MAX((A$1:A2250=A2251)*(B$1:B2250=B2251)*ROW(A$1:A2250))))&amp;"; "&amp;C2251))))</f>
        <v/>
      </c>
      <c r="J2251" s="18" t="str">
        <f aca="false">IF(A2251="","",A2251&amp;"|"&amp;COUNTIF(A$2:A2251,A2251))</f>
        <v/>
      </c>
      <c r="K2251" s="18" t="n">
        <f aca="false">IF(OR(A2251="",B2251=""),0,IF(COUNTIFS(A$2:A2251,A2251,B$2:B2251,B2251)=1,1,0))</f>
        <v>0</v>
      </c>
    </row>
    <row r="2252" customFormat="false" ht="15" hidden="false" customHeight="false" outlineLevel="0" collapsed="false">
      <c r="A2252" s="15"/>
      <c r="B2252" s="15"/>
      <c r="C2252" s="15"/>
      <c r="D2252" s="15"/>
      <c r="F2252" s="18" t="str">
        <f aca="false">IF(B2252="","",IFERROR(INDEX(Materials!$B$2:$B$301,MATCH(B2252,Materials!$A$2:$A$301,0)),""))</f>
        <v/>
      </c>
      <c r="G2252" s="18" t="str">
        <f aca="true">IF(AND(A2252="",B2252=""),"",IF(A2252="","Missing product",IF(B2252="","Missing material",IF(COUNTIF(ProductList,A2252)=0,"Product not in Products list",IF(COUNTIF(MaterialList,B2252)=0,"Material not in Materials list","OK")))))</f>
        <v/>
      </c>
      <c r="H2252" s="18" t="str">
        <f aca="false">IF(F2252="Active",A2252&amp;"|"&amp;COUNTIFS(A$2:A2252,A2252,F$2:F2252,"Active"),"")</f>
        <v/>
      </c>
      <c r="I2252" s="18" t="str">
        <f aca="false">IF(B2252="","",IF(SUMPRODUCT(MAX((A$1:A2251=A2252)*(B$1:B2251=B2252)*ROW(A$1:A2251)))=0,C2252&amp;"",IF(C2252="",INDEX(I$1:I2251,SUMPRODUCT(MAX((A$1:A2251=A2252)*(B$1:B2251=B2252)*ROW(A$1:A2251)))),IF(INDEX(I$1:I2251,SUMPRODUCT(MAX((A$1:A2251=A2252)*(B$1:B2251=B2252)*ROW(A$1:A2251))))="",C2252&amp;"",INDEX(I$1:I2251,SUMPRODUCT(MAX((A$1:A2251=A2252)*(B$1:B2251=B2252)*ROW(A$1:A2251))))&amp;"; "&amp;C2252))))</f>
        <v/>
      </c>
      <c r="J2252" s="18" t="str">
        <f aca="false">IF(A2252="","",A2252&amp;"|"&amp;COUNTIF(A$2:A2252,A2252))</f>
        <v/>
      </c>
      <c r="K2252" s="18" t="n">
        <f aca="false">IF(OR(A2252="",B2252=""),0,IF(COUNTIFS(A$2:A2252,A2252,B$2:B2252,B2252)=1,1,0))</f>
        <v>0</v>
      </c>
    </row>
    <row r="2253" customFormat="false" ht="15" hidden="false" customHeight="false" outlineLevel="0" collapsed="false">
      <c r="A2253" s="15"/>
      <c r="B2253" s="15"/>
      <c r="C2253" s="15"/>
      <c r="D2253" s="15"/>
      <c r="F2253" s="18" t="str">
        <f aca="false">IF(B2253="","",IFERROR(INDEX(Materials!$B$2:$B$301,MATCH(B2253,Materials!$A$2:$A$301,0)),""))</f>
        <v/>
      </c>
      <c r="G2253" s="18" t="str">
        <f aca="true">IF(AND(A2253="",B2253=""),"",IF(A2253="","Missing product",IF(B2253="","Missing material",IF(COUNTIF(ProductList,A2253)=0,"Product not in Products list",IF(COUNTIF(MaterialList,B2253)=0,"Material not in Materials list","OK")))))</f>
        <v/>
      </c>
      <c r="H2253" s="18" t="str">
        <f aca="false">IF(F2253="Active",A2253&amp;"|"&amp;COUNTIFS(A$2:A2253,A2253,F$2:F2253,"Active"),"")</f>
        <v/>
      </c>
      <c r="I2253" s="18" t="str">
        <f aca="false">IF(B2253="","",IF(SUMPRODUCT(MAX((A$1:A2252=A2253)*(B$1:B2252=B2253)*ROW(A$1:A2252)))=0,C2253&amp;"",IF(C2253="",INDEX(I$1:I2252,SUMPRODUCT(MAX((A$1:A2252=A2253)*(B$1:B2252=B2253)*ROW(A$1:A2252)))),IF(INDEX(I$1:I2252,SUMPRODUCT(MAX((A$1:A2252=A2253)*(B$1:B2252=B2253)*ROW(A$1:A2252))))="",C2253&amp;"",INDEX(I$1:I2252,SUMPRODUCT(MAX((A$1:A2252=A2253)*(B$1:B2252=B2253)*ROW(A$1:A2252))))&amp;"; "&amp;C2253))))</f>
        <v/>
      </c>
      <c r="J2253" s="18" t="str">
        <f aca="false">IF(A2253="","",A2253&amp;"|"&amp;COUNTIF(A$2:A2253,A2253))</f>
        <v/>
      </c>
      <c r="K2253" s="18" t="n">
        <f aca="false">IF(OR(A2253="",B2253=""),0,IF(COUNTIFS(A$2:A2253,A2253,B$2:B2253,B2253)=1,1,0))</f>
        <v>0</v>
      </c>
    </row>
    <row r="2254" customFormat="false" ht="15" hidden="false" customHeight="false" outlineLevel="0" collapsed="false">
      <c r="A2254" s="15"/>
      <c r="B2254" s="15"/>
      <c r="C2254" s="15"/>
      <c r="D2254" s="15"/>
      <c r="F2254" s="18" t="str">
        <f aca="false">IF(B2254="","",IFERROR(INDEX(Materials!$B$2:$B$301,MATCH(B2254,Materials!$A$2:$A$301,0)),""))</f>
        <v/>
      </c>
      <c r="G2254" s="18" t="str">
        <f aca="true">IF(AND(A2254="",B2254=""),"",IF(A2254="","Missing product",IF(B2254="","Missing material",IF(COUNTIF(ProductList,A2254)=0,"Product not in Products list",IF(COUNTIF(MaterialList,B2254)=0,"Material not in Materials list","OK")))))</f>
        <v/>
      </c>
      <c r="H2254" s="18" t="str">
        <f aca="false">IF(F2254="Active",A2254&amp;"|"&amp;COUNTIFS(A$2:A2254,A2254,F$2:F2254,"Active"),"")</f>
        <v/>
      </c>
      <c r="I2254" s="18" t="str">
        <f aca="false">IF(B2254="","",IF(SUMPRODUCT(MAX((A$1:A2253=A2254)*(B$1:B2253=B2254)*ROW(A$1:A2253)))=0,C2254&amp;"",IF(C2254="",INDEX(I$1:I2253,SUMPRODUCT(MAX((A$1:A2253=A2254)*(B$1:B2253=B2254)*ROW(A$1:A2253)))),IF(INDEX(I$1:I2253,SUMPRODUCT(MAX((A$1:A2253=A2254)*(B$1:B2253=B2254)*ROW(A$1:A2253))))="",C2254&amp;"",INDEX(I$1:I2253,SUMPRODUCT(MAX((A$1:A2253=A2254)*(B$1:B2253=B2254)*ROW(A$1:A2253))))&amp;"; "&amp;C2254))))</f>
        <v/>
      </c>
      <c r="J2254" s="18" t="str">
        <f aca="false">IF(A2254="","",A2254&amp;"|"&amp;COUNTIF(A$2:A2254,A2254))</f>
        <v/>
      </c>
      <c r="K2254" s="18" t="n">
        <f aca="false">IF(OR(A2254="",B2254=""),0,IF(COUNTIFS(A$2:A2254,A2254,B$2:B2254,B2254)=1,1,0))</f>
        <v>0</v>
      </c>
    </row>
    <row r="2255" customFormat="false" ht="15" hidden="false" customHeight="false" outlineLevel="0" collapsed="false">
      <c r="A2255" s="15"/>
      <c r="B2255" s="15"/>
      <c r="C2255" s="15"/>
      <c r="D2255" s="15"/>
      <c r="F2255" s="18" t="str">
        <f aca="false">IF(B2255="","",IFERROR(INDEX(Materials!$B$2:$B$301,MATCH(B2255,Materials!$A$2:$A$301,0)),""))</f>
        <v/>
      </c>
      <c r="G2255" s="18" t="str">
        <f aca="true">IF(AND(A2255="",B2255=""),"",IF(A2255="","Missing product",IF(B2255="","Missing material",IF(COUNTIF(ProductList,A2255)=0,"Product not in Products list",IF(COUNTIF(MaterialList,B2255)=0,"Material not in Materials list","OK")))))</f>
        <v/>
      </c>
      <c r="H2255" s="18" t="str">
        <f aca="false">IF(F2255="Active",A2255&amp;"|"&amp;COUNTIFS(A$2:A2255,A2255,F$2:F2255,"Active"),"")</f>
        <v/>
      </c>
      <c r="I2255" s="18" t="str">
        <f aca="false">IF(B2255="","",IF(SUMPRODUCT(MAX((A$1:A2254=A2255)*(B$1:B2254=B2255)*ROW(A$1:A2254)))=0,C2255&amp;"",IF(C2255="",INDEX(I$1:I2254,SUMPRODUCT(MAX((A$1:A2254=A2255)*(B$1:B2254=B2255)*ROW(A$1:A2254)))),IF(INDEX(I$1:I2254,SUMPRODUCT(MAX((A$1:A2254=A2255)*(B$1:B2254=B2255)*ROW(A$1:A2254))))="",C2255&amp;"",INDEX(I$1:I2254,SUMPRODUCT(MAX((A$1:A2254=A2255)*(B$1:B2254=B2255)*ROW(A$1:A2254))))&amp;"; "&amp;C2255))))</f>
        <v/>
      </c>
      <c r="J2255" s="18" t="str">
        <f aca="false">IF(A2255="","",A2255&amp;"|"&amp;COUNTIF(A$2:A2255,A2255))</f>
        <v/>
      </c>
      <c r="K2255" s="18" t="n">
        <f aca="false">IF(OR(A2255="",B2255=""),0,IF(COUNTIFS(A$2:A2255,A2255,B$2:B2255,B2255)=1,1,0))</f>
        <v>0</v>
      </c>
    </row>
    <row r="2256" customFormat="false" ht="15" hidden="false" customHeight="false" outlineLevel="0" collapsed="false">
      <c r="A2256" s="15"/>
      <c r="B2256" s="15"/>
      <c r="C2256" s="15"/>
      <c r="D2256" s="15"/>
      <c r="F2256" s="18" t="str">
        <f aca="false">IF(B2256="","",IFERROR(INDEX(Materials!$B$2:$B$301,MATCH(B2256,Materials!$A$2:$A$301,0)),""))</f>
        <v/>
      </c>
      <c r="G2256" s="18" t="str">
        <f aca="true">IF(AND(A2256="",B2256=""),"",IF(A2256="","Missing product",IF(B2256="","Missing material",IF(COUNTIF(ProductList,A2256)=0,"Product not in Products list",IF(COUNTIF(MaterialList,B2256)=0,"Material not in Materials list","OK")))))</f>
        <v/>
      </c>
      <c r="H2256" s="18" t="str">
        <f aca="false">IF(F2256="Active",A2256&amp;"|"&amp;COUNTIFS(A$2:A2256,A2256,F$2:F2256,"Active"),"")</f>
        <v/>
      </c>
      <c r="I2256" s="18" t="str">
        <f aca="false">IF(B2256="","",IF(SUMPRODUCT(MAX((A$1:A2255=A2256)*(B$1:B2255=B2256)*ROW(A$1:A2255)))=0,C2256&amp;"",IF(C2256="",INDEX(I$1:I2255,SUMPRODUCT(MAX((A$1:A2255=A2256)*(B$1:B2255=B2256)*ROW(A$1:A2255)))),IF(INDEX(I$1:I2255,SUMPRODUCT(MAX((A$1:A2255=A2256)*(B$1:B2255=B2256)*ROW(A$1:A2255))))="",C2256&amp;"",INDEX(I$1:I2255,SUMPRODUCT(MAX((A$1:A2255=A2256)*(B$1:B2255=B2256)*ROW(A$1:A2255))))&amp;"; "&amp;C2256))))</f>
        <v/>
      </c>
      <c r="J2256" s="18" t="str">
        <f aca="false">IF(A2256="","",A2256&amp;"|"&amp;COUNTIF(A$2:A2256,A2256))</f>
        <v/>
      </c>
      <c r="K2256" s="18" t="n">
        <f aca="false">IF(OR(A2256="",B2256=""),0,IF(COUNTIFS(A$2:A2256,A2256,B$2:B2256,B2256)=1,1,0))</f>
        <v>0</v>
      </c>
    </row>
    <row r="2257" customFormat="false" ht="15" hidden="false" customHeight="false" outlineLevel="0" collapsed="false">
      <c r="A2257" s="15"/>
      <c r="B2257" s="15"/>
      <c r="C2257" s="15"/>
      <c r="D2257" s="15"/>
      <c r="F2257" s="18" t="str">
        <f aca="false">IF(B2257="","",IFERROR(INDEX(Materials!$B$2:$B$301,MATCH(B2257,Materials!$A$2:$A$301,0)),""))</f>
        <v/>
      </c>
      <c r="G2257" s="18" t="str">
        <f aca="true">IF(AND(A2257="",B2257=""),"",IF(A2257="","Missing product",IF(B2257="","Missing material",IF(COUNTIF(ProductList,A2257)=0,"Product not in Products list",IF(COUNTIF(MaterialList,B2257)=0,"Material not in Materials list","OK")))))</f>
        <v/>
      </c>
      <c r="H2257" s="18" t="str">
        <f aca="false">IF(F2257="Active",A2257&amp;"|"&amp;COUNTIFS(A$2:A2257,A2257,F$2:F2257,"Active"),"")</f>
        <v/>
      </c>
      <c r="I2257" s="18" t="str">
        <f aca="false">IF(B2257="","",IF(SUMPRODUCT(MAX((A$1:A2256=A2257)*(B$1:B2256=B2257)*ROW(A$1:A2256)))=0,C2257&amp;"",IF(C2257="",INDEX(I$1:I2256,SUMPRODUCT(MAX((A$1:A2256=A2257)*(B$1:B2256=B2257)*ROW(A$1:A2256)))),IF(INDEX(I$1:I2256,SUMPRODUCT(MAX((A$1:A2256=A2257)*(B$1:B2256=B2257)*ROW(A$1:A2256))))="",C2257&amp;"",INDEX(I$1:I2256,SUMPRODUCT(MAX((A$1:A2256=A2257)*(B$1:B2256=B2257)*ROW(A$1:A2256))))&amp;"; "&amp;C2257))))</f>
        <v/>
      </c>
      <c r="J2257" s="18" t="str">
        <f aca="false">IF(A2257="","",A2257&amp;"|"&amp;COUNTIF(A$2:A2257,A2257))</f>
        <v/>
      </c>
      <c r="K2257" s="18" t="n">
        <f aca="false">IF(OR(A2257="",B2257=""),0,IF(COUNTIFS(A$2:A2257,A2257,B$2:B2257,B2257)=1,1,0))</f>
        <v>0</v>
      </c>
    </row>
    <row r="2258" customFormat="false" ht="15" hidden="false" customHeight="false" outlineLevel="0" collapsed="false">
      <c r="A2258" s="15"/>
      <c r="B2258" s="15"/>
      <c r="C2258" s="15"/>
      <c r="D2258" s="15"/>
      <c r="F2258" s="18" t="str">
        <f aca="false">IF(B2258="","",IFERROR(INDEX(Materials!$B$2:$B$301,MATCH(B2258,Materials!$A$2:$A$301,0)),""))</f>
        <v/>
      </c>
      <c r="G2258" s="18" t="str">
        <f aca="true">IF(AND(A2258="",B2258=""),"",IF(A2258="","Missing product",IF(B2258="","Missing material",IF(COUNTIF(ProductList,A2258)=0,"Product not in Products list",IF(COUNTIF(MaterialList,B2258)=0,"Material not in Materials list","OK")))))</f>
        <v/>
      </c>
      <c r="H2258" s="18" t="str">
        <f aca="false">IF(F2258="Active",A2258&amp;"|"&amp;COUNTIFS(A$2:A2258,A2258,F$2:F2258,"Active"),"")</f>
        <v/>
      </c>
      <c r="I2258" s="18" t="str">
        <f aca="false">IF(B2258="","",IF(SUMPRODUCT(MAX((A$1:A2257=A2258)*(B$1:B2257=B2258)*ROW(A$1:A2257)))=0,C2258&amp;"",IF(C2258="",INDEX(I$1:I2257,SUMPRODUCT(MAX((A$1:A2257=A2258)*(B$1:B2257=B2258)*ROW(A$1:A2257)))),IF(INDEX(I$1:I2257,SUMPRODUCT(MAX((A$1:A2257=A2258)*(B$1:B2257=B2258)*ROW(A$1:A2257))))="",C2258&amp;"",INDEX(I$1:I2257,SUMPRODUCT(MAX((A$1:A2257=A2258)*(B$1:B2257=B2258)*ROW(A$1:A2257))))&amp;"; "&amp;C2258))))</f>
        <v/>
      </c>
      <c r="J2258" s="18" t="str">
        <f aca="false">IF(A2258="","",A2258&amp;"|"&amp;COUNTIF(A$2:A2258,A2258))</f>
        <v/>
      </c>
      <c r="K2258" s="18" t="n">
        <f aca="false">IF(OR(A2258="",B2258=""),0,IF(COUNTIFS(A$2:A2258,A2258,B$2:B2258,B2258)=1,1,0))</f>
        <v>0</v>
      </c>
    </row>
    <row r="2259" customFormat="false" ht="15" hidden="false" customHeight="false" outlineLevel="0" collapsed="false">
      <c r="A2259" s="15"/>
      <c r="B2259" s="15"/>
      <c r="C2259" s="15"/>
      <c r="D2259" s="15"/>
      <c r="F2259" s="18" t="str">
        <f aca="false">IF(B2259="","",IFERROR(INDEX(Materials!$B$2:$B$301,MATCH(B2259,Materials!$A$2:$A$301,0)),""))</f>
        <v/>
      </c>
      <c r="G2259" s="18" t="str">
        <f aca="true">IF(AND(A2259="",B2259=""),"",IF(A2259="","Missing product",IF(B2259="","Missing material",IF(COUNTIF(ProductList,A2259)=0,"Product not in Products list",IF(COUNTIF(MaterialList,B2259)=0,"Material not in Materials list","OK")))))</f>
        <v/>
      </c>
      <c r="H2259" s="18" t="str">
        <f aca="false">IF(F2259="Active",A2259&amp;"|"&amp;COUNTIFS(A$2:A2259,A2259,F$2:F2259,"Active"),"")</f>
        <v/>
      </c>
      <c r="I2259" s="18" t="str">
        <f aca="false">IF(B2259="","",IF(SUMPRODUCT(MAX((A$1:A2258=A2259)*(B$1:B2258=B2259)*ROW(A$1:A2258)))=0,C2259&amp;"",IF(C2259="",INDEX(I$1:I2258,SUMPRODUCT(MAX((A$1:A2258=A2259)*(B$1:B2258=B2259)*ROW(A$1:A2258)))),IF(INDEX(I$1:I2258,SUMPRODUCT(MAX((A$1:A2258=A2259)*(B$1:B2258=B2259)*ROW(A$1:A2258))))="",C2259&amp;"",INDEX(I$1:I2258,SUMPRODUCT(MAX((A$1:A2258=A2259)*(B$1:B2258=B2259)*ROW(A$1:A2258))))&amp;"; "&amp;C2259))))</f>
        <v/>
      </c>
      <c r="J2259" s="18" t="str">
        <f aca="false">IF(A2259="","",A2259&amp;"|"&amp;COUNTIF(A$2:A2259,A2259))</f>
        <v/>
      </c>
      <c r="K2259" s="18" t="n">
        <f aca="false">IF(OR(A2259="",B2259=""),0,IF(COUNTIFS(A$2:A2259,A2259,B$2:B2259,B2259)=1,1,0))</f>
        <v>0</v>
      </c>
    </row>
    <row r="2260" customFormat="false" ht="15" hidden="false" customHeight="false" outlineLevel="0" collapsed="false">
      <c r="A2260" s="15"/>
      <c r="B2260" s="15"/>
      <c r="C2260" s="15"/>
      <c r="D2260" s="15"/>
      <c r="F2260" s="18" t="str">
        <f aca="false">IF(B2260="","",IFERROR(INDEX(Materials!$B$2:$B$301,MATCH(B2260,Materials!$A$2:$A$301,0)),""))</f>
        <v/>
      </c>
      <c r="G2260" s="18" t="str">
        <f aca="true">IF(AND(A2260="",B2260=""),"",IF(A2260="","Missing product",IF(B2260="","Missing material",IF(COUNTIF(ProductList,A2260)=0,"Product not in Products list",IF(COUNTIF(MaterialList,B2260)=0,"Material not in Materials list","OK")))))</f>
        <v/>
      </c>
      <c r="H2260" s="18" t="str">
        <f aca="false">IF(F2260="Active",A2260&amp;"|"&amp;COUNTIFS(A$2:A2260,A2260,F$2:F2260,"Active"),"")</f>
        <v/>
      </c>
      <c r="I2260" s="18" t="str">
        <f aca="false">IF(B2260="","",IF(SUMPRODUCT(MAX((A$1:A2259=A2260)*(B$1:B2259=B2260)*ROW(A$1:A2259)))=0,C2260&amp;"",IF(C2260="",INDEX(I$1:I2259,SUMPRODUCT(MAX((A$1:A2259=A2260)*(B$1:B2259=B2260)*ROW(A$1:A2259)))),IF(INDEX(I$1:I2259,SUMPRODUCT(MAX((A$1:A2259=A2260)*(B$1:B2259=B2260)*ROW(A$1:A2259))))="",C2260&amp;"",INDEX(I$1:I2259,SUMPRODUCT(MAX((A$1:A2259=A2260)*(B$1:B2259=B2260)*ROW(A$1:A2259))))&amp;"; "&amp;C2260))))</f>
        <v/>
      </c>
      <c r="J2260" s="18" t="str">
        <f aca="false">IF(A2260="","",A2260&amp;"|"&amp;COUNTIF(A$2:A2260,A2260))</f>
        <v/>
      </c>
      <c r="K2260" s="18" t="n">
        <f aca="false">IF(OR(A2260="",B2260=""),0,IF(COUNTIFS(A$2:A2260,A2260,B$2:B2260,B2260)=1,1,0))</f>
        <v>0</v>
      </c>
    </row>
    <row r="2261" customFormat="false" ht="15" hidden="false" customHeight="false" outlineLevel="0" collapsed="false">
      <c r="A2261" s="15"/>
      <c r="B2261" s="15"/>
      <c r="C2261" s="15"/>
      <c r="D2261" s="15"/>
      <c r="F2261" s="18" t="str">
        <f aca="false">IF(B2261="","",IFERROR(INDEX(Materials!$B$2:$B$301,MATCH(B2261,Materials!$A$2:$A$301,0)),""))</f>
        <v/>
      </c>
      <c r="G2261" s="18" t="str">
        <f aca="true">IF(AND(A2261="",B2261=""),"",IF(A2261="","Missing product",IF(B2261="","Missing material",IF(COUNTIF(ProductList,A2261)=0,"Product not in Products list",IF(COUNTIF(MaterialList,B2261)=0,"Material not in Materials list","OK")))))</f>
        <v/>
      </c>
      <c r="H2261" s="18" t="str">
        <f aca="false">IF(F2261="Active",A2261&amp;"|"&amp;COUNTIFS(A$2:A2261,A2261,F$2:F2261,"Active"),"")</f>
        <v/>
      </c>
      <c r="I2261" s="18" t="str">
        <f aca="false">IF(B2261="","",IF(SUMPRODUCT(MAX((A$1:A2260=A2261)*(B$1:B2260=B2261)*ROW(A$1:A2260)))=0,C2261&amp;"",IF(C2261="",INDEX(I$1:I2260,SUMPRODUCT(MAX((A$1:A2260=A2261)*(B$1:B2260=B2261)*ROW(A$1:A2260)))),IF(INDEX(I$1:I2260,SUMPRODUCT(MAX((A$1:A2260=A2261)*(B$1:B2260=B2261)*ROW(A$1:A2260))))="",C2261&amp;"",INDEX(I$1:I2260,SUMPRODUCT(MAX((A$1:A2260=A2261)*(B$1:B2260=B2261)*ROW(A$1:A2260))))&amp;"; "&amp;C2261))))</f>
        <v/>
      </c>
      <c r="J2261" s="18" t="str">
        <f aca="false">IF(A2261="","",A2261&amp;"|"&amp;COUNTIF(A$2:A2261,A2261))</f>
        <v/>
      </c>
      <c r="K2261" s="18" t="n">
        <f aca="false">IF(OR(A2261="",B2261=""),0,IF(COUNTIFS(A$2:A2261,A2261,B$2:B2261,B2261)=1,1,0))</f>
        <v>0</v>
      </c>
    </row>
    <row r="2262" customFormat="false" ht="15" hidden="false" customHeight="false" outlineLevel="0" collapsed="false">
      <c r="A2262" s="15"/>
      <c r="B2262" s="15"/>
      <c r="C2262" s="15"/>
      <c r="D2262" s="15"/>
      <c r="F2262" s="18" t="str">
        <f aca="false">IF(B2262="","",IFERROR(INDEX(Materials!$B$2:$B$301,MATCH(B2262,Materials!$A$2:$A$301,0)),""))</f>
        <v/>
      </c>
      <c r="G2262" s="18" t="str">
        <f aca="true">IF(AND(A2262="",B2262=""),"",IF(A2262="","Missing product",IF(B2262="","Missing material",IF(COUNTIF(ProductList,A2262)=0,"Product not in Products list",IF(COUNTIF(MaterialList,B2262)=0,"Material not in Materials list","OK")))))</f>
        <v/>
      </c>
      <c r="H2262" s="18" t="str">
        <f aca="false">IF(F2262="Active",A2262&amp;"|"&amp;COUNTIFS(A$2:A2262,A2262,F$2:F2262,"Active"),"")</f>
        <v/>
      </c>
      <c r="I2262" s="18" t="str">
        <f aca="false">IF(B2262="","",IF(SUMPRODUCT(MAX((A$1:A2261=A2262)*(B$1:B2261=B2262)*ROW(A$1:A2261)))=0,C2262&amp;"",IF(C2262="",INDEX(I$1:I2261,SUMPRODUCT(MAX((A$1:A2261=A2262)*(B$1:B2261=B2262)*ROW(A$1:A2261)))),IF(INDEX(I$1:I2261,SUMPRODUCT(MAX((A$1:A2261=A2262)*(B$1:B2261=B2262)*ROW(A$1:A2261))))="",C2262&amp;"",INDEX(I$1:I2261,SUMPRODUCT(MAX((A$1:A2261=A2262)*(B$1:B2261=B2262)*ROW(A$1:A2261))))&amp;"; "&amp;C2262))))</f>
        <v/>
      </c>
      <c r="J2262" s="18" t="str">
        <f aca="false">IF(A2262="","",A2262&amp;"|"&amp;COUNTIF(A$2:A2262,A2262))</f>
        <v/>
      </c>
      <c r="K2262" s="18" t="n">
        <f aca="false">IF(OR(A2262="",B2262=""),0,IF(COUNTIFS(A$2:A2262,A2262,B$2:B2262,B2262)=1,1,0))</f>
        <v>0</v>
      </c>
    </row>
    <row r="2263" customFormat="false" ht="15" hidden="false" customHeight="false" outlineLevel="0" collapsed="false">
      <c r="A2263" s="15"/>
      <c r="B2263" s="15"/>
      <c r="C2263" s="15"/>
      <c r="D2263" s="15"/>
      <c r="F2263" s="18" t="str">
        <f aca="false">IF(B2263="","",IFERROR(INDEX(Materials!$B$2:$B$301,MATCH(B2263,Materials!$A$2:$A$301,0)),""))</f>
        <v/>
      </c>
      <c r="G2263" s="18" t="str">
        <f aca="true">IF(AND(A2263="",B2263=""),"",IF(A2263="","Missing product",IF(B2263="","Missing material",IF(COUNTIF(ProductList,A2263)=0,"Product not in Products list",IF(COUNTIF(MaterialList,B2263)=0,"Material not in Materials list","OK")))))</f>
        <v/>
      </c>
      <c r="H2263" s="18" t="str">
        <f aca="false">IF(F2263="Active",A2263&amp;"|"&amp;COUNTIFS(A$2:A2263,A2263,F$2:F2263,"Active"),"")</f>
        <v/>
      </c>
      <c r="I2263" s="18" t="str">
        <f aca="false">IF(B2263="","",IF(SUMPRODUCT(MAX((A$1:A2262=A2263)*(B$1:B2262=B2263)*ROW(A$1:A2262)))=0,C2263&amp;"",IF(C2263="",INDEX(I$1:I2262,SUMPRODUCT(MAX((A$1:A2262=A2263)*(B$1:B2262=B2263)*ROW(A$1:A2262)))),IF(INDEX(I$1:I2262,SUMPRODUCT(MAX((A$1:A2262=A2263)*(B$1:B2262=B2263)*ROW(A$1:A2262))))="",C2263&amp;"",INDEX(I$1:I2262,SUMPRODUCT(MAX((A$1:A2262=A2263)*(B$1:B2262=B2263)*ROW(A$1:A2262))))&amp;"; "&amp;C2263))))</f>
        <v/>
      </c>
      <c r="J2263" s="18" t="str">
        <f aca="false">IF(A2263="","",A2263&amp;"|"&amp;COUNTIF(A$2:A2263,A2263))</f>
        <v/>
      </c>
      <c r="K2263" s="18" t="n">
        <f aca="false">IF(OR(A2263="",B2263=""),0,IF(COUNTIFS(A$2:A2263,A2263,B$2:B2263,B2263)=1,1,0))</f>
        <v>0</v>
      </c>
    </row>
    <row r="2264" customFormat="false" ht="15" hidden="false" customHeight="false" outlineLevel="0" collapsed="false">
      <c r="A2264" s="15"/>
      <c r="B2264" s="15"/>
      <c r="C2264" s="15"/>
      <c r="D2264" s="15"/>
      <c r="F2264" s="18" t="str">
        <f aca="false">IF(B2264="","",IFERROR(INDEX(Materials!$B$2:$B$301,MATCH(B2264,Materials!$A$2:$A$301,0)),""))</f>
        <v/>
      </c>
      <c r="G2264" s="18" t="str">
        <f aca="true">IF(AND(A2264="",B2264=""),"",IF(A2264="","Missing product",IF(B2264="","Missing material",IF(COUNTIF(ProductList,A2264)=0,"Product not in Products list",IF(COUNTIF(MaterialList,B2264)=0,"Material not in Materials list","OK")))))</f>
        <v/>
      </c>
      <c r="H2264" s="18" t="str">
        <f aca="false">IF(F2264="Active",A2264&amp;"|"&amp;COUNTIFS(A$2:A2264,A2264,F$2:F2264,"Active"),"")</f>
        <v/>
      </c>
      <c r="I2264" s="18" t="str">
        <f aca="false">IF(B2264="","",IF(SUMPRODUCT(MAX((A$1:A2263=A2264)*(B$1:B2263=B2264)*ROW(A$1:A2263)))=0,C2264&amp;"",IF(C2264="",INDEX(I$1:I2263,SUMPRODUCT(MAX((A$1:A2263=A2264)*(B$1:B2263=B2264)*ROW(A$1:A2263)))),IF(INDEX(I$1:I2263,SUMPRODUCT(MAX((A$1:A2263=A2264)*(B$1:B2263=B2264)*ROW(A$1:A2263))))="",C2264&amp;"",INDEX(I$1:I2263,SUMPRODUCT(MAX((A$1:A2263=A2264)*(B$1:B2263=B2264)*ROW(A$1:A2263))))&amp;"; "&amp;C2264))))</f>
        <v/>
      </c>
      <c r="J2264" s="18" t="str">
        <f aca="false">IF(A2264="","",A2264&amp;"|"&amp;COUNTIF(A$2:A2264,A2264))</f>
        <v/>
      </c>
      <c r="K2264" s="18" t="n">
        <f aca="false">IF(OR(A2264="",B2264=""),0,IF(COUNTIFS(A$2:A2264,A2264,B$2:B2264,B2264)=1,1,0))</f>
        <v>0</v>
      </c>
    </row>
    <row r="2265" customFormat="false" ht="15" hidden="false" customHeight="false" outlineLevel="0" collapsed="false">
      <c r="A2265" s="15"/>
      <c r="B2265" s="15"/>
      <c r="C2265" s="15"/>
      <c r="D2265" s="15"/>
      <c r="F2265" s="18" t="str">
        <f aca="false">IF(B2265="","",IFERROR(INDEX(Materials!$B$2:$B$301,MATCH(B2265,Materials!$A$2:$A$301,0)),""))</f>
        <v/>
      </c>
      <c r="G2265" s="18" t="str">
        <f aca="true">IF(AND(A2265="",B2265=""),"",IF(A2265="","Missing product",IF(B2265="","Missing material",IF(COUNTIF(ProductList,A2265)=0,"Product not in Products list",IF(COUNTIF(MaterialList,B2265)=0,"Material not in Materials list","OK")))))</f>
        <v/>
      </c>
      <c r="H2265" s="18" t="str">
        <f aca="false">IF(F2265="Active",A2265&amp;"|"&amp;COUNTIFS(A$2:A2265,A2265,F$2:F2265,"Active"),"")</f>
        <v/>
      </c>
      <c r="I2265" s="18" t="str">
        <f aca="false">IF(B2265="","",IF(SUMPRODUCT(MAX((A$1:A2264=A2265)*(B$1:B2264=B2265)*ROW(A$1:A2264)))=0,C2265&amp;"",IF(C2265="",INDEX(I$1:I2264,SUMPRODUCT(MAX((A$1:A2264=A2265)*(B$1:B2264=B2265)*ROW(A$1:A2264)))),IF(INDEX(I$1:I2264,SUMPRODUCT(MAX((A$1:A2264=A2265)*(B$1:B2264=B2265)*ROW(A$1:A2264))))="",C2265&amp;"",INDEX(I$1:I2264,SUMPRODUCT(MAX((A$1:A2264=A2265)*(B$1:B2264=B2265)*ROW(A$1:A2264))))&amp;"; "&amp;C2265))))</f>
        <v/>
      </c>
      <c r="J2265" s="18" t="str">
        <f aca="false">IF(A2265="","",A2265&amp;"|"&amp;COUNTIF(A$2:A2265,A2265))</f>
        <v/>
      </c>
      <c r="K2265" s="18" t="n">
        <f aca="false">IF(OR(A2265="",B2265=""),0,IF(COUNTIFS(A$2:A2265,A2265,B$2:B2265,B2265)=1,1,0))</f>
        <v>0</v>
      </c>
    </row>
    <row r="2266" customFormat="false" ht="15" hidden="false" customHeight="false" outlineLevel="0" collapsed="false">
      <c r="A2266" s="15"/>
      <c r="B2266" s="15"/>
      <c r="C2266" s="15"/>
      <c r="D2266" s="15"/>
      <c r="F2266" s="18" t="str">
        <f aca="false">IF(B2266="","",IFERROR(INDEX(Materials!$B$2:$B$301,MATCH(B2266,Materials!$A$2:$A$301,0)),""))</f>
        <v/>
      </c>
      <c r="G2266" s="18" t="str">
        <f aca="true">IF(AND(A2266="",B2266=""),"",IF(A2266="","Missing product",IF(B2266="","Missing material",IF(COUNTIF(ProductList,A2266)=0,"Product not in Products list",IF(COUNTIF(MaterialList,B2266)=0,"Material not in Materials list","OK")))))</f>
        <v/>
      </c>
      <c r="H2266" s="18" t="str">
        <f aca="false">IF(F2266="Active",A2266&amp;"|"&amp;COUNTIFS(A$2:A2266,A2266,F$2:F2266,"Active"),"")</f>
        <v/>
      </c>
      <c r="I2266" s="18" t="str">
        <f aca="false">IF(B2266="","",IF(SUMPRODUCT(MAX((A$1:A2265=A2266)*(B$1:B2265=B2266)*ROW(A$1:A2265)))=0,C2266&amp;"",IF(C2266="",INDEX(I$1:I2265,SUMPRODUCT(MAX((A$1:A2265=A2266)*(B$1:B2265=B2266)*ROW(A$1:A2265)))),IF(INDEX(I$1:I2265,SUMPRODUCT(MAX((A$1:A2265=A2266)*(B$1:B2265=B2266)*ROW(A$1:A2265))))="",C2266&amp;"",INDEX(I$1:I2265,SUMPRODUCT(MAX((A$1:A2265=A2266)*(B$1:B2265=B2266)*ROW(A$1:A2265))))&amp;"; "&amp;C2266))))</f>
        <v/>
      </c>
      <c r="J2266" s="18" t="str">
        <f aca="false">IF(A2266="","",A2266&amp;"|"&amp;COUNTIF(A$2:A2266,A2266))</f>
        <v/>
      </c>
      <c r="K2266" s="18" t="n">
        <f aca="false">IF(OR(A2266="",B2266=""),0,IF(COUNTIFS(A$2:A2266,A2266,B$2:B2266,B2266)=1,1,0))</f>
        <v>0</v>
      </c>
    </row>
    <row r="2267" customFormat="false" ht="15" hidden="false" customHeight="false" outlineLevel="0" collapsed="false">
      <c r="A2267" s="15"/>
      <c r="B2267" s="15"/>
      <c r="C2267" s="15"/>
      <c r="D2267" s="15"/>
      <c r="F2267" s="18" t="str">
        <f aca="false">IF(B2267="","",IFERROR(INDEX(Materials!$B$2:$B$301,MATCH(B2267,Materials!$A$2:$A$301,0)),""))</f>
        <v/>
      </c>
      <c r="G2267" s="18" t="str">
        <f aca="true">IF(AND(A2267="",B2267=""),"",IF(A2267="","Missing product",IF(B2267="","Missing material",IF(COUNTIF(ProductList,A2267)=0,"Product not in Products list",IF(COUNTIF(MaterialList,B2267)=0,"Material not in Materials list","OK")))))</f>
        <v/>
      </c>
      <c r="H2267" s="18" t="str">
        <f aca="false">IF(F2267="Active",A2267&amp;"|"&amp;COUNTIFS(A$2:A2267,A2267,F$2:F2267,"Active"),"")</f>
        <v/>
      </c>
      <c r="I2267" s="18" t="str">
        <f aca="false">IF(B2267="","",IF(SUMPRODUCT(MAX((A$1:A2266=A2267)*(B$1:B2266=B2267)*ROW(A$1:A2266)))=0,C2267&amp;"",IF(C2267="",INDEX(I$1:I2266,SUMPRODUCT(MAX((A$1:A2266=A2267)*(B$1:B2266=B2267)*ROW(A$1:A2266)))),IF(INDEX(I$1:I2266,SUMPRODUCT(MAX((A$1:A2266=A2267)*(B$1:B2266=B2267)*ROW(A$1:A2266))))="",C2267&amp;"",INDEX(I$1:I2266,SUMPRODUCT(MAX((A$1:A2266=A2267)*(B$1:B2266=B2267)*ROW(A$1:A2266))))&amp;"; "&amp;C2267))))</f>
        <v/>
      </c>
      <c r="J2267" s="18" t="str">
        <f aca="false">IF(A2267="","",A2267&amp;"|"&amp;COUNTIF(A$2:A2267,A2267))</f>
        <v/>
      </c>
      <c r="K2267" s="18" t="n">
        <f aca="false">IF(OR(A2267="",B2267=""),0,IF(COUNTIFS(A$2:A2267,A2267,B$2:B2267,B2267)=1,1,0))</f>
        <v>0</v>
      </c>
    </row>
    <row r="2268" customFormat="false" ht="15" hidden="false" customHeight="false" outlineLevel="0" collapsed="false">
      <c r="A2268" s="15"/>
      <c r="B2268" s="15"/>
      <c r="C2268" s="15"/>
      <c r="D2268" s="15"/>
      <c r="F2268" s="18" t="str">
        <f aca="false">IF(B2268="","",IFERROR(INDEX(Materials!$B$2:$B$301,MATCH(B2268,Materials!$A$2:$A$301,0)),""))</f>
        <v/>
      </c>
      <c r="G2268" s="18" t="str">
        <f aca="true">IF(AND(A2268="",B2268=""),"",IF(A2268="","Missing product",IF(B2268="","Missing material",IF(COUNTIF(ProductList,A2268)=0,"Product not in Products list",IF(COUNTIF(MaterialList,B2268)=0,"Material not in Materials list","OK")))))</f>
        <v/>
      </c>
      <c r="H2268" s="18" t="str">
        <f aca="false">IF(F2268="Active",A2268&amp;"|"&amp;COUNTIFS(A$2:A2268,A2268,F$2:F2268,"Active"),"")</f>
        <v/>
      </c>
      <c r="I2268" s="18" t="str">
        <f aca="false">IF(B2268="","",IF(SUMPRODUCT(MAX((A$1:A2267=A2268)*(B$1:B2267=B2268)*ROW(A$1:A2267)))=0,C2268&amp;"",IF(C2268="",INDEX(I$1:I2267,SUMPRODUCT(MAX((A$1:A2267=A2268)*(B$1:B2267=B2268)*ROW(A$1:A2267)))),IF(INDEX(I$1:I2267,SUMPRODUCT(MAX((A$1:A2267=A2268)*(B$1:B2267=B2268)*ROW(A$1:A2267))))="",C2268&amp;"",INDEX(I$1:I2267,SUMPRODUCT(MAX((A$1:A2267=A2268)*(B$1:B2267=B2268)*ROW(A$1:A2267))))&amp;"; "&amp;C2268))))</f>
        <v/>
      </c>
      <c r="J2268" s="18" t="str">
        <f aca="false">IF(A2268="","",A2268&amp;"|"&amp;COUNTIF(A$2:A2268,A2268))</f>
        <v/>
      </c>
      <c r="K2268" s="18" t="n">
        <f aca="false">IF(OR(A2268="",B2268=""),0,IF(COUNTIFS(A$2:A2268,A2268,B$2:B2268,B2268)=1,1,0))</f>
        <v>0</v>
      </c>
    </row>
    <row r="2269" customFormat="false" ht="15" hidden="false" customHeight="false" outlineLevel="0" collapsed="false">
      <c r="A2269" s="15"/>
      <c r="B2269" s="15"/>
      <c r="C2269" s="15"/>
      <c r="D2269" s="15"/>
      <c r="F2269" s="18" t="str">
        <f aca="false">IF(B2269="","",IFERROR(INDEX(Materials!$B$2:$B$301,MATCH(B2269,Materials!$A$2:$A$301,0)),""))</f>
        <v/>
      </c>
      <c r="G2269" s="18" t="str">
        <f aca="true">IF(AND(A2269="",B2269=""),"",IF(A2269="","Missing product",IF(B2269="","Missing material",IF(COUNTIF(ProductList,A2269)=0,"Product not in Products list",IF(COUNTIF(MaterialList,B2269)=0,"Material not in Materials list","OK")))))</f>
        <v/>
      </c>
      <c r="H2269" s="18" t="str">
        <f aca="false">IF(F2269="Active",A2269&amp;"|"&amp;COUNTIFS(A$2:A2269,A2269,F$2:F2269,"Active"),"")</f>
        <v/>
      </c>
      <c r="I2269" s="18" t="str">
        <f aca="false">IF(B2269="","",IF(SUMPRODUCT(MAX((A$1:A2268=A2269)*(B$1:B2268=B2269)*ROW(A$1:A2268)))=0,C2269&amp;"",IF(C2269="",INDEX(I$1:I2268,SUMPRODUCT(MAX((A$1:A2268=A2269)*(B$1:B2268=B2269)*ROW(A$1:A2268)))),IF(INDEX(I$1:I2268,SUMPRODUCT(MAX((A$1:A2268=A2269)*(B$1:B2268=B2269)*ROW(A$1:A2268))))="",C2269&amp;"",INDEX(I$1:I2268,SUMPRODUCT(MAX((A$1:A2268=A2269)*(B$1:B2268=B2269)*ROW(A$1:A2268))))&amp;"; "&amp;C2269))))</f>
        <v/>
      </c>
      <c r="J2269" s="18" t="str">
        <f aca="false">IF(A2269="","",A2269&amp;"|"&amp;COUNTIF(A$2:A2269,A2269))</f>
        <v/>
      </c>
      <c r="K2269" s="18" t="n">
        <f aca="false">IF(OR(A2269="",B2269=""),0,IF(COUNTIFS(A$2:A2269,A2269,B$2:B2269,B2269)=1,1,0))</f>
        <v>0</v>
      </c>
    </row>
    <row r="2270" customFormat="false" ht="15" hidden="false" customHeight="false" outlineLevel="0" collapsed="false">
      <c r="A2270" s="15"/>
      <c r="B2270" s="15"/>
      <c r="C2270" s="15"/>
      <c r="D2270" s="15"/>
      <c r="F2270" s="18" t="str">
        <f aca="false">IF(B2270="","",IFERROR(INDEX(Materials!$B$2:$B$301,MATCH(B2270,Materials!$A$2:$A$301,0)),""))</f>
        <v/>
      </c>
      <c r="G2270" s="18" t="str">
        <f aca="true">IF(AND(A2270="",B2270=""),"",IF(A2270="","Missing product",IF(B2270="","Missing material",IF(COUNTIF(ProductList,A2270)=0,"Product not in Products list",IF(COUNTIF(MaterialList,B2270)=0,"Material not in Materials list","OK")))))</f>
        <v/>
      </c>
      <c r="H2270" s="18" t="str">
        <f aca="false">IF(F2270="Active",A2270&amp;"|"&amp;COUNTIFS(A$2:A2270,A2270,F$2:F2270,"Active"),"")</f>
        <v/>
      </c>
      <c r="I2270" s="18" t="str">
        <f aca="false">IF(B2270="","",IF(SUMPRODUCT(MAX((A$1:A2269=A2270)*(B$1:B2269=B2270)*ROW(A$1:A2269)))=0,C2270&amp;"",IF(C2270="",INDEX(I$1:I2269,SUMPRODUCT(MAX((A$1:A2269=A2270)*(B$1:B2269=B2270)*ROW(A$1:A2269)))),IF(INDEX(I$1:I2269,SUMPRODUCT(MAX((A$1:A2269=A2270)*(B$1:B2269=B2270)*ROW(A$1:A2269))))="",C2270&amp;"",INDEX(I$1:I2269,SUMPRODUCT(MAX((A$1:A2269=A2270)*(B$1:B2269=B2270)*ROW(A$1:A2269))))&amp;"; "&amp;C2270))))</f>
        <v/>
      </c>
      <c r="J2270" s="18" t="str">
        <f aca="false">IF(A2270="","",A2270&amp;"|"&amp;COUNTIF(A$2:A2270,A2270))</f>
        <v/>
      </c>
      <c r="K2270" s="18" t="n">
        <f aca="false">IF(OR(A2270="",B2270=""),0,IF(COUNTIFS(A$2:A2270,A2270,B$2:B2270,B2270)=1,1,0))</f>
        <v>0</v>
      </c>
    </row>
    <row r="2271" customFormat="false" ht="15" hidden="false" customHeight="false" outlineLevel="0" collapsed="false">
      <c r="A2271" s="15"/>
      <c r="B2271" s="15"/>
      <c r="C2271" s="15"/>
      <c r="D2271" s="15"/>
      <c r="F2271" s="18" t="str">
        <f aca="false">IF(B2271="","",IFERROR(INDEX(Materials!$B$2:$B$301,MATCH(B2271,Materials!$A$2:$A$301,0)),""))</f>
        <v/>
      </c>
      <c r="G2271" s="18" t="str">
        <f aca="true">IF(AND(A2271="",B2271=""),"",IF(A2271="","Missing product",IF(B2271="","Missing material",IF(COUNTIF(ProductList,A2271)=0,"Product not in Products list",IF(COUNTIF(MaterialList,B2271)=0,"Material not in Materials list","OK")))))</f>
        <v/>
      </c>
      <c r="H2271" s="18" t="str">
        <f aca="false">IF(F2271="Active",A2271&amp;"|"&amp;COUNTIFS(A$2:A2271,A2271,F$2:F2271,"Active"),"")</f>
        <v/>
      </c>
      <c r="I2271" s="18" t="str">
        <f aca="false">IF(B2271="","",IF(SUMPRODUCT(MAX((A$1:A2270=A2271)*(B$1:B2270=B2271)*ROW(A$1:A2270)))=0,C2271&amp;"",IF(C2271="",INDEX(I$1:I2270,SUMPRODUCT(MAX((A$1:A2270=A2271)*(B$1:B2270=B2271)*ROW(A$1:A2270)))),IF(INDEX(I$1:I2270,SUMPRODUCT(MAX((A$1:A2270=A2271)*(B$1:B2270=B2271)*ROW(A$1:A2270))))="",C2271&amp;"",INDEX(I$1:I2270,SUMPRODUCT(MAX((A$1:A2270=A2271)*(B$1:B2270=B2271)*ROW(A$1:A2270))))&amp;"; "&amp;C2271))))</f>
        <v/>
      </c>
      <c r="J2271" s="18" t="str">
        <f aca="false">IF(A2271="","",A2271&amp;"|"&amp;COUNTIF(A$2:A2271,A2271))</f>
        <v/>
      </c>
      <c r="K2271" s="18" t="n">
        <f aca="false">IF(OR(A2271="",B2271=""),0,IF(COUNTIFS(A$2:A2271,A2271,B$2:B2271,B2271)=1,1,0))</f>
        <v>0</v>
      </c>
    </row>
    <row r="2272" customFormat="false" ht="15" hidden="false" customHeight="false" outlineLevel="0" collapsed="false">
      <c r="A2272" s="15"/>
      <c r="B2272" s="15"/>
      <c r="C2272" s="15"/>
      <c r="D2272" s="15"/>
      <c r="F2272" s="18" t="str">
        <f aca="false">IF(B2272="","",IFERROR(INDEX(Materials!$B$2:$B$301,MATCH(B2272,Materials!$A$2:$A$301,0)),""))</f>
        <v/>
      </c>
      <c r="G2272" s="18" t="str">
        <f aca="true">IF(AND(A2272="",B2272=""),"",IF(A2272="","Missing product",IF(B2272="","Missing material",IF(COUNTIF(ProductList,A2272)=0,"Product not in Products list",IF(COUNTIF(MaterialList,B2272)=0,"Material not in Materials list","OK")))))</f>
        <v/>
      </c>
      <c r="H2272" s="18" t="str">
        <f aca="false">IF(F2272="Active",A2272&amp;"|"&amp;COUNTIFS(A$2:A2272,A2272,F$2:F2272,"Active"),"")</f>
        <v/>
      </c>
      <c r="I2272" s="18" t="str">
        <f aca="false">IF(B2272="","",IF(SUMPRODUCT(MAX((A$1:A2271=A2272)*(B$1:B2271=B2272)*ROW(A$1:A2271)))=0,C2272&amp;"",IF(C2272="",INDEX(I$1:I2271,SUMPRODUCT(MAX((A$1:A2271=A2272)*(B$1:B2271=B2272)*ROW(A$1:A2271)))),IF(INDEX(I$1:I2271,SUMPRODUCT(MAX((A$1:A2271=A2272)*(B$1:B2271=B2272)*ROW(A$1:A2271))))="",C2272&amp;"",INDEX(I$1:I2271,SUMPRODUCT(MAX((A$1:A2271=A2272)*(B$1:B2271=B2272)*ROW(A$1:A2271))))&amp;"; "&amp;C2272))))</f>
        <v/>
      </c>
      <c r="J2272" s="18" t="str">
        <f aca="false">IF(A2272="","",A2272&amp;"|"&amp;COUNTIF(A$2:A2272,A2272))</f>
        <v/>
      </c>
      <c r="K2272" s="18" t="n">
        <f aca="false">IF(OR(A2272="",B2272=""),0,IF(COUNTIFS(A$2:A2272,A2272,B$2:B2272,B2272)=1,1,0))</f>
        <v>0</v>
      </c>
    </row>
    <row r="2273" customFormat="false" ht="15" hidden="false" customHeight="false" outlineLevel="0" collapsed="false">
      <c r="A2273" s="15"/>
      <c r="B2273" s="15"/>
      <c r="C2273" s="15"/>
      <c r="D2273" s="15"/>
      <c r="F2273" s="18" t="str">
        <f aca="false">IF(B2273="","",IFERROR(INDEX(Materials!$B$2:$B$301,MATCH(B2273,Materials!$A$2:$A$301,0)),""))</f>
        <v/>
      </c>
      <c r="G2273" s="18" t="str">
        <f aca="true">IF(AND(A2273="",B2273=""),"",IF(A2273="","Missing product",IF(B2273="","Missing material",IF(COUNTIF(ProductList,A2273)=0,"Product not in Products list",IF(COUNTIF(MaterialList,B2273)=0,"Material not in Materials list","OK")))))</f>
        <v/>
      </c>
      <c r="H2273" s="18" t="str">
        <f aca="false">IF(F2273="Active",A2273&amp;"|"&amp;COUNTIFS(A$2:A2273,A2273,F$2:F2273,"Active"),"")</f>
        <v/>
      </c>
      <c r="I2273" s="18" t="str">
        <f aca="false">IF(B2273="","",IF(SUMPRODUCT(MAX((A$1:A2272=A2273)*(B$1:B2272=B2273)*ROW(A$1:A2272)))=0,C2273&amp;"",IF(C2273="",INDEX(I$1:I2272,SUMPRODUCT(MAX((A$1:A2272=A2273)*(B$1:B2272=B2273)*ROW(A$1:A2272)))),IF(INDEX(I$1:I2272,SUMPRODUCT(MAX((A$1:A2272=A2273)*(B$1:B2272=B2273)*ROW(A$1:A2272))))="",C2273&amp;"",INDEX(I$1:I2272,SUMPRODUCT(MAX((A$1:A2272=A2273)*(B$1:B2272=B2273)*ROW(A$1:A2272))))&amp;"; "&amp;C2273))))</f>
        <v/>
      </c>
      <c r="J2273" s="18" t="str">
        <f aca="false">IF(A2273="","",A2273&amp;"|"&amp;COUNTIF(A$2:A2273,A2273))</f>
        <v/>
      </c>
      <c r="K2273" s="18" t="n">
        <f aca="false">IF(OR(A2273="",B2273=""),0,IF(COUNTIFS(A$2:A2273,A2273,B$2:B2273,B2273)=1,1,0))</f>
        <v>0</v>
      </c>
    </row>
    <row r="2274" customFormat="false" ht="15" hidden="false" customHeight="false" outlineLevel="0" collapsed="false">
      <c r="A2274" s="15"/>
      <c r="B2274" s="15"/>
      <c r="C2274" s="15"/>
      <c r="D2274" s="15"/>
      <c r="F2274" s="18" t="str">
        <f aca="false">IF(B2274="","",IFERROR(INDEX(Materials!$B$2:$B$301,MATCH(B2274,Materials!$A$2:$A$301,0)),""))</f>
        <v/>
      </c>
      <c r="G2274" s="18" t="str">
        <f aca="true">IF(AND(A2274="",B2274=""),"",IF(A2274="","Missing product",IF(B2274="","Missing material",IF(COUNTIF(ProductList,A2274)=0,"Product not in Products list",IF(COUNTIF(MaterialList,B2274)=0,"Material not in Materials list","OK")))))</f>
        <v/>
      </c>
      <c r="H2274" s="18" t="str">
        <f aca="false">IF(F2274="Active",A2274&amp;"|"&amp;COUNTIFS(A$2:A2274,A2274,F$2:F2274,"Active"),"")</f>
        <v/>
      </c>
      <c r="I2274" s="18" t="str">
        <f aca="false">IF(B2274="","",IF(SUMPRODUCT(MAX((A$1:A2273=A2274)*(B$1:B2273=B2274)*ROW(A$1:A2273)))=0,C2274&amp;"",IF(C2274="",INDEX(I$1:I2273,SUMPRODUCT(MAX((A$1:A2273=A2274)*(B$1:B2273=B2274)*ROW(A$1:A2273)))),IF(INDEX(I$1:I2273,SUMPRODUCT(MAX((A$1:A2273=A2274)*(B$1:B2273=B2274)*ROW(A$1:A2273))))="",C2274&amp;"",INDEX(I$1:I2273,SUMPRODUCT(MAX((A$1:A2273=A2274)*(B$1:B2273=B2274)*ROW(A$1:A2273))))&amp;"; "&amp;C2274))))</f>
        <v/>
      </c>
      <c r="J2274" s="18" t="str">
        <f aca="false">IF(A2274="","",A2274&amp;"|"&amp;COUNTIF(A$2:A2274,A2274))</f>
        <v/>
      </c>
      <c r="K2274" s="18" t="n">
        <f aca="false">IF(OR(A2274="",B2274=""),0,IF(COUNTIFS(A$2:A2274,A2274,B$2:B2274,B2274)=1,1,0))</f>
        <v>0</v>
      </c>
    </row>
    <row r="2275" customFormat="false" ht="15" hidden="false" customHeight="false" outlineLevel="0" collapsed="false">
      <c r="A2275" s="15"/>
      <c r="B2275" s="15"/>
      <c r="C2275" s="15"/>
      <c r="D2275" s="15"/>
      <c r="F2275" s="18" t="str">
        <f aca="false">IF(B2275="","",IFERROR(INDEX(Materials!$B$2:$B$301,MATCH(B2275,Materials!$A$2:$A$301,0)),""))</f>
        <v/>
      </c>
      <c r="G2275" s="18" t="str">
        <f aca="true">IF(AND(A2275="",B2275=""),"",IF(A2275="","Missing product",IF(B2275="","Missing material",IF(COUNTIF(ProductList,A2275)=0,"Product not in Products list",IF(COUNTIF(MaterialList,B2275)=0,"Material not in Materials list","OK")))))</f>
        <v/>
      </c>
      <c r="H2275" s="18" t="str">
        <f aca="false">IF(F2275="Active",A2275&amp;"|"&amp;COUNTIFS(A$2:A2275,A2275,F$2:F2275,"Active"),"")</f>
        <v/>
      </c>
      <c r="I2275" s="18" t="str">
        <f aca="false">IF(B2275="","",IF(SUMPRODUCT(MAX((A$1:A2274=A2275)*(B$1:B2274=B2275)*ROW(A$1:A2274)))=0,C2275&amp;"",IF(C2275="",INDEX(I$1:I2274,SUMPRODUCT(MAX((A$1:A2274=A2275)*(B$1:B2274=B2275)*ROW(A$1:A2274)))),IF(INDEX(I$1:I2274,SUMPRODUCT(MAX((A$1:A2274=A2275)*(B$1:B2274=B2275)*ROW(A$1:A2274))))="",C2275&amp;"",INDEX(I$1:I2274,SUMPRODUCT(MAX((A$1:A2274=A2275)*(B$1:B2274=B2275)*ROW(A$1:A2274))))&amp;"; "&amp;C2275))))</f>
        <v/>
      </c>
      <c r="J2275" s="18" t="str">
        <f aca="false">IF(A2275="","",A2275&amp;"|"&amp;COUNTIF(A$2:A2275,A2275))</f>
        <v/>
      </c>
      <c r="K2275" s="18" t="n">
        <f aca="false">IF(OR(A2275="",B2275=""),0,IF(COUNTIFS(A$2:A2275,A2275,B$2:B2275,B2275)=1,1,0))</f>
        <v>0</v>
      </c>
    </row>
    <row r="2276" customFormat="false" ht="15" hidden="false" customHeight="false" outlineLevel="0" collapsed="false">
      <c r="A2276" s="15"/>
      <c r="B2276" s="15"/>
      <c r="C2276" s="15"/>
      <c r="D2276" s="15"/>
      <c r="F2276" s="18" t="str">
        <f aca="false">IF(B2276="","",IFERROR(INDEX(Materials!$B$2:$B$301,MATCH(B2276,Materials!$A$2:$A$301,0)),""))</f>
        <v/>
      </c>
      <c r="G2276" s="18" t="str">
        <f aca="true">IF(AND(A2276="",B2276=""),"",IF(A2276="","Missing product",IF(B2276="","Missing material",IF(COUNTIF(ProductList,A2276)=0,"Product not in Products list",IF(COUNTIF(MaterialList,B2276)=0,"Material not in Materials list","OK")))))</f>
        <v/>
      </c>
      <c r="H2276" s="18" t="str">
        <f aca="false">IF(F2276="Active",A2276&amp;"|"&amp;COUNTIFS(A$2:A2276,A2276,F$2:F2276,"Active"),"")</f>
        <v/>
      </c>
      <c r="I2276" s="18" t="str">
        <f aca="false">IF(B2276="","",IF(SUMPRODUCT(MAX((A$1:A2275=A2276)*(B$1:B2275=B2276)*ROW(A$1:A2275)))=0,C2276&amp;"",IF(C2276="",INDEX(I$1:I2275,SUMPRODUCT(MAX((A$1:A2275=A2276)*(B$1:B2275=B2276)*ROW(A$1:A2275)))),IF(INDEX(I$1:I2275,SUMPRODUCT(MAX((A$1:A2275=A2276)*(B$1:B2275=B2276)*ROW(A$1:A2275))))="",C2276&amp;"",INDEX(I$1:I2275,SUMPRODUCT(MAX((A$1:A2275=A2276)*(B$1:B2275=B2276)*ROW(A$1:A2275))))&amp;"; "&amp;C2276))))</f>
        <v/>
      </c>
      <c r="J2276" s="18" t="str">
        <f aca="false">IF(A2276="","",A2276&amp;"|"&amp;COUNTIF(A$2:A2276,A2276))</f>
        <v/>
      </c>
      <c r="K2276" s="18" t="n">
        <f aca="false">IF(OR(A2276="",B2276=""),0,IF(COUNTIFS(A$2:A2276,A2276,B$2:B2276,B2276)=1,1,0))</f>
        <v>0</v>
      </c>
    </row>
    <row r="2277" customFormat="false" ht="15" hidden="false" customHeight="false" outlineLevel="0" collapsed="false">
      <c r="A2277" s="15"/>
      <c r="B2277" s="15"/>
      <c r="C2277" s="15"/>
      <c r="D2277" s="15"/>
      <c r="F2277" s="18" t="str">
        <f aca="false">IF(B2277="","",IFERROR(INDEX(Materials!$B$2:$B$301,MATCH(B2277,Materials!$A$2:$A$301,0)),""))</f>
        <v/>
      </c>
      <c r="G2277" s="18" t="str">
        <f aca="true">IF(AND(A2277="",B2277=""),"",IF(A2277="","Missing product",IF(B2277="","Missing material",IF(COUNTIF(ProductList,A2277)=0,"Product not in Products list",IF(COUNTIF(MaterialList,B2277)=0,"Material not in Materials list","OK")))))</f>
        <v/>
      </c>
      <c r="H2277" s="18" t="str">
        <f aca="false">IF(F2277="Active",A2277&amp;"|"&amp;COUNTIFS(A$2:A2277,A2277,F$2:F2277,"Active"),"")</f>
        <v/>
      </c>
      <c r="I2277" s="18" t="str">
        <f aca="false">IF(B2277="","",IF(SUMPRODUCT(MAX((A$1:A2276=A2277)*(B$1:B2276=B2277)*ROW(A$1:A2276)))=0,C2277&amp;"",IF(C2277="",INDEX(I$1:I2276,SUMPRODUCT(MAX((A$1:A2276=A2277)*(B$1:B2276=B2277)*ROW(A$1:A2276)))),IF(INDEX(I$1:I2276,SUMPRODUCT(MAX((A$1:A2276=A2277)*(B$1:B2276=B2277)*ROW(A$1:A2276))))="",C2277&amp;"",INDEX(I$1:I2276,SUMPRODUCT(MAX((A$1:A2276=A2277)*(B$1:B2276=B2277)*ROW(A$1:A2276))))&amp;"; "&amp;C2277))))</f>
        <v/>
      </c>
      <c r="J2277" s="18" t="str">
        <f aca="false">IF(A2277="","",A2277&amp;"|"&amp;COUNTIF(A$2:A2277,A2277))</f>
        <v/>
      </c>
      <c r="K2277" s="18" t="n">
        <f aca="false">IF(OR(A2277="",B2277=""),0,IF(COUNTIFS(A$2:A2277,A2277,B$2:B2277,B2277)=1,1,0))</f>
        <v>0</v>
      </c>
    </row>
    <row r="2278" customFormat="false" ht="15" hidden="false" customHeight="false" outlineLevel="0" collapsed="false">
      <c r="A2278" s="15"/>
      <c r="B2278" s="15"/>
      <c r="C2278" s="15"/>
      <c r="D2278" s="15"/>
      <c r="F2278" s="18" t="str">
        <f aca="false">IF(B2278="","",IFERROR(INDEX(Materials!$B$2:$B$301,MATCH(B2278,Materials!$A$2:$A$301,0)),""))</f>
        <v/>
      </c>
      <c r="G2278" s="18" t="str">
        <f aca="true">IF(AND(A2278="",B2278=""),"",IF(A2278="","Missing product",IF(B2278="","Missing material",IF(COUNTIF(ProductList,A2278)=0,"Product not in Products list",IF(COUNTIF(MaterialList,B2278)=0,"Material not in Materials list","OK")))))</f>
        <v/>
      </c>
      <c r="H2278" s="18" t="str">
        <f aca="false">IF(F2278="Active",A2278&amp;"|"&amp;COUNTIFS(A$2:A2278,A2278,F$2:F2278,"Active"),"")</f>
        <v/>
      </c>
      <c r="I2278" s="18" t="str">
        <f aca="false">IF(B2278="","",IF(SUMPRODUCT(MAX((A$1:A2277=A2278)*(B$1:B2277=B2278)*ROW(A$1:A2277)))=0,C2278&amp;"",IF(C2278="",INDEX(I$1:I2277,SUMPRODUCT(MAX((A$1:A2277=A2278)*(B$1:B2277=B2278)*ROW(A$1:A2277)))),IF(INDEX(I$1:I2277,SUMPRODUCT(MAX((A$1:A2277=A2278)*(B$1:B2277=B2278)*ROW(A$1:A2277))))="",C2278&amp;"",INDEX(I$1:I2277,SUMPRODUCT(MAX((A$1:A2277=A2278)*(B$1:B2277=B2278)*ROW(A$1:A2277))))&amp;"; "&amp;C2278))))</f>
        <v/>
      </c>
      <c r="J2278" s="18" t="str">
        <f aca="false">IF(A2278="","",A2278&amp;"|"&amp;COUNTIF(A$2:A2278,A2278))</f>
        <v/>
      </c>
      <c r="K2278" s="18" t="n">
        <f aca="false">IF(OR(A2278="",B2278=""),0,IF(COUNTIFS(A$2:A2278,A2278,B$2:B2278,B2278)=1,1,0))</f>
        <v>0</v>
      </c>
    </row>
    <row r="2279" customFormat="false" ht="15" hidden="false" customHeight="false" outlineLevel="0" collapsed="false">
      <c r="A2279" s="15"/>
      <c r="B2279" s="15"/>
      <c r="C2279" s="15"/>
      <c r="D2279" s="15"/>
      <c r="F2279" s="18" t="str">
        <f aca="false">IF(B2279="","",IFERROR(INDEX(Materials!$B$2:$B$301,MATCH(B2279,Materials!$A$2:$A$301,0)),""))</f>
        <v/>
      </c>
      <c r="G2279" s="18" t="str">
        <f aca="true">IF(AND(A2279="",B2279=""),"",IF(A2279="","Missing product",IF(B2279="","Missing material",IF(COUNTIF(ProductList,A2279)=0,"Product not in Products list",IF(COUNTIF(MaterialList,B2279)=0,"Material not in Materials list","OK")))))</f>
        <v/>
      </c>
      <c r="H2279" s="18" t="str">
        <f aca="false">IF(F2279="Active",A2279&amp;"|"&amp;COUNTIFS(A$2:A2279,A2279,F$2:F2279,"Active"),"")</f>
        <v/>
      </c>
      <c r="I2279" s="18" t="str">
        <f aca="false">IF(B2279="","",IF(SUMPRODUCT(MAX((A$1:A2278=A2279)*(B$1:B2278=B2279)*ROW(A$1:A2278)))=0,C2279&amp;"",IF(C2279="",INDEX(I$1:I2278,SUMPRODUCT(MAX((A$1:A2278=A2279)*(B$1:B2278=B2279)*ROW(A$1:A2278)))),IF(INDEX(I$1:I2278,SUMPRODUCT(MAX((A$1:A2278=A2279)*(B$1:B2278=B2279)*ROW(A$1:A2278))))="",C2279&amp;"",INDEX(I$1:I2278,SUMPRODUCT(MAX((A$1:A2278=A2279)*(B$1:B2278=B2279)*ROW(A$1:A2278))))&amp;"; "&amp;C2279))))</f>
        <v/>
      </c>
      <c r="J2279" s="18" t="str">
        <f aca="false">IF(A2279="","",A2279&amp;"|"&amp;COUNTIF(A$2:A2279,A2279))</f>
        <v/>
      </c>
      <c r="K2279" s="18" t="n">
        <f aca="false">IF(OR(A2279="",B2279=""),0,IF(COUNTIFS(A$2:A2279,A2279,B$2:B2279,B2279)=1,1,0))</f>
        <v>0</v>
      </c>
    </row>
    <row r="2280" customFormat="false" ht="15" hidden="false" customHeight="false" outlineLevel="0" collapsed="false">
      <c r="A2280" s="15"/>
      <c r="B2280" s="15"/>
      <c r="C2280" s="15"/>
      <c r="D2280" s="15"/>
      <c r="F2280" s="18" t="str">
        <f aca="false">IF(B2280="","",IFERROR(INDEX(Materials!$B$2:$B$301,MATCH(B2280,Materials!$A$2:$A$301,0)),""))</f>
        <v/>
      </c>
      <c r="G2280" s="18" t="str">
        <f aca="true">IF(AND(A2280="",B2280=""),"",IF(A2280="","Missing product",IF(B2280="","Missing material",IF(COUNTIF(ProductList,A2280)=0,"Product not in Products list",IF(COUNTIF(MaterialList,B2280)=0,"Material not in Materials list","OK")))))</f>
        <v/>
      </c>
      <c r="H2280" s="18" t="str">
        <f aca="false">IF(F2280="Active",A2280&amp;"|"&amp;COUNTIFS(A$2:A2280,A2280,F$2:F2280,"Active"),"")</f>
        <v/>
      </c>
      <c r="I2280" s="18" t="str">
        <f aca="false">IF(B2280="","",IF(SUMPRODUCT(MAX((A$1:A2279=A2280)*(B$1:B2279=B2280)*ROW(A$1:A2279)))=0,C2280&amp;"",IF(C2280="",INDEX(I$1:I2279,SUMPRODUCT(MAX((A$1:A2279=A2280)*(B$1:B2279=B2280)*ROW(A$1:A2279)))),IF(INDEX(I$1:I2279,SUMPRODUCT(MAX((A$1:A2279=A2280)*(B$1:B2279=B2280)*ROW(A$1:A2279))))="",C2280&amp;"",INDEX(I$1:I2279,SUMPRODUCT(MAX((A$1:A2279=A2280)*(B$1:B2279=B2280)*ROW(A$1:A2279))))&amp;"; "&amp;C2280))))</f>
        <v/>
      </c>
      <c r="J2280" s="18" t="str">
        <f aca="false">IF(A2280="","",A2280&amp;"|"&amp;COUNTIF(A$2:A2280,A2280))</f>
        <v/>
      </c>
      <c r="K2280" s="18" t="n">
        <f aca="false">IF(OR(A2280="",B2280=""),0,IF(COUNTIFS(A$2:A2280,A2280,B$2:B2280,B2280)=1,1,0))</f>
        <v>0</v>
      </c>
    </row>
    <row r="2281" customFormat="false" ht="15" hidden="false" customHeight="false" outlineLevel="0" collapsed="false">
      <c r="A2281" s="15"/>
      <c r="B2281" s="15"/>
      <c r="C2281" s="15"/>
      <c r="D2281" s="15"/>
      <c r="F2281" s="18" t="str">
        <f aca="false">IF(B2281="","",IFERROR(INDEX(Materials!$B$2:$B$301,MATCH(B2281,Materials!$A$2:$A$301,0)),""))</f>
        <v/>
      </c>
      <c r="G2281" s="18" t="str">
        <f aca="true">IF(AND(A2281="",B2281=""),"",IF(A2281="","Missing product",IF(B2281="","Missing material",IF(COUNTIF(ProductList,A2281)=0,"Product not in Products list",IF(COUNTIF(MaterialList,B2281)=0,"Material not in Materials list","OK")))))</f>
        <v/>
      </c>
      <c r="H2281" s="18" t="str">
        <f aca="false">IF(F2281="Active",A2281&amp;"|"&amp;COUNTIFS(A$2:A2281,A2281,F$2:F2281,"Active"),"")</f>
        <v/>
      </c>
      <c r="I2281" s="18" t="str">
        <f aca="false">IF(B2281="","",IF(SUMPRODUCT(MAX((A$1:A2280=A2281)*(B$1:B2280=B2281)*ROW(A$1:A2280)))=0,C2281&amp;"",IF(C2281="",INDEX(I$1:I2280,SUMPRODUCT(MAX((A$1:A2280=A2281)*(B$1:B2280=B2281)*ROW(A$1:A2280)))),IF(INDEX(I$1:I2280,SUMPRODUCT(MAX((A$1:A2280=A2281)*(B$1:B2280=B2281)*ROW(A$1:A2280))))="",C2281&amp;"",INDEX(I$1:I2280,SUMPRODUCT(MAX((A$1:A2280=A2281)*(B$1:B2280=B2281)*ROW(A$1:A2280))))&amp;"; "&amp;C2281))))</f>
        <v/>
      </c>
      <c r="J2281" s="18" t="str">
        <f aca="false">IF(A2281="","",A2281&amp;"|"&amp;COUNTIF(A$2:A2281,A2281))</f>
        <v/>
      </c>
      <c r="K2281" s="18" t="n">
        <f aca="false">IF(OR(A2281="",B2281=""),0,IF(COUNTIFS(A$2:A2281,A2281,B$2:B2281,B2281)=1,1,0))</f>
        <v>0</v>
      </c>
    </row>
    <row r="2282" customFormat="false" ht="15" hidden="false" customHeight="false" outlineLevel="0" collapsed="false">
      <c r="A2282" s="15"/>
      <c r="B2282" s="15"/>
      <c r="C2282" s="15"/>
      <c r="D2282" s="15"/>
      <c r="F2282" s="18" t="str">
        <f aca="false">IF(B2282="","",IFERROR(INDEX(Materials!$B$2:$B$301,MATCH(B2282,Materials!$A$2:$A$301,0)),""))</f>
        <v/>
      </c>
      <c r="G2282" s="18" t="str">
        <f aca="true">IF(AND(A2282="",B2282=""),"",IF(A2282="","Missing product",IF(B2282="","Missing material",IF(COUNTIF(ProductList,A2282)=0,"Product not in Products list",IF(COUNTIF(MaterialList,B2282)=0,"Material not in Materials list","OK")))))</f>
        <v/>
      </c>
      <c r="H2282" s="18" t="str">
        <f aca="false">IF(F2282="Active",A2282&amp;"|"&amp;COUNTIFS(A$2:A2282,A2282,F$2:F2282,"Active"),"")</f>
        <v/>
      </c>
      <c r="I2282" s="18" t="str">
        <f aca="false">IF(B2282="","",IF(SUMPRODUCT(MAX((A$1:A2281=A2282)*(B$1:B2281=B2282)*ROW(A$1:A2281)))=0,C2282&amp;"",IF(C2282="",INDEX(I$1:I2281,SUMPRODUCT(MAX((A$1:A2281=A2282)*(B$1:B2281=B2282)*ROW(A$1:A2281)))),IF(INDEX(I$1:I2281,SUMPRODUCT(MAX((A$1:A2281=A2282)*(B$1:B2281=B2282)*ROW(A$1:A2281))))="",C2282&amp;"",INDEX(I$1:I2281,SUMPRODUCT(MAX((A$1:A2281=A2282)*(B$1:B2281=B2282)*ROW(A$1:A2281))))&amp;"; "&amp;C2282))))</f>
        <v/>
      </c>
      <c r="J2282" s="18" t="str">
        <f aca="false">IF(A2282="","",A2282&amp;"|"&amp;COUNTIF(A$2:A2282,A2282))</f>
        <v/>
      </c>
      <c r="K2282" s="18" t="n">
        <f aca="false">IF(OR(A2282="",B2282=""),0,IF(COUNTIFS(A$2:A2282,A2282,B$2:B2282,B2282)=1,1,0))</f>
        <v>0</v>
      </c>
    </row>
    <row r="2283" customFormat="false" ht="15" hidden="false" customHeight="false" outlineLevel="0" collapsed="false">
      <c r="A2283" s="15"/>
      <c r="B2283" s="15"/>
      <c r="C2283" s="15"/>
      <c r="D2283" s="15"/>
      <c r="F2283" s="18" t="str">
        <f aca="false">IF(B2283="","",IFERROR(INDEX(Materials!$B$2:$B$301,MATCH(B2283,Materials!$A$2:$A$301,0)),""))</f>
        <v/>
      </c>
      <c r="G2283" s="18" t="str">
        <f aca="true">IF(AND(A2283="",B2283=""),"",IF(A2283="","Missing product",IF(B2283="","Missing material",IF(COUNTIF(ProductList,A2283)=0,"Product not in Products list",IF(COUNTIF(MaterialList,B2283)=0,"Material not in Materials list","OK")))))</f>
        <v/>
      </c>
      <c r="H2283" s="18" t="str">
        <f aca="false">IF(F2283="Active",A2283&amp;"|"&amp;COUNTIFS(A$2:A2283,A2283,F$2:F2283,"Active"),"")</f>
        <v/>
      </c>
      <c r="I2283" s="18" t="str">
        <f aca="false">IF(B2283="","",IF(SUMPRODUCT(MAX((A$1:A2282=A2283)*(B$1:B2282=B2283)*ROW(A$1:A2282)))=0,C2283&amp;"",IF(C2283="",INDEX(I$1:I2282,SUMPRODUCT(MAX((A$1:A2282=A2283)*(B$1:B2282=B2283)*ROW(A$1:A2282)))),IF(INDEX(I$1:I2282,SUMPRODUCT(MAX((A$1:A2282=A2283)*(B$1:B2282=B2283)*ROW(A$1:A2282))))="",C2283&amp;"",INDEX(I$1:I2282,SUMPRODUCT(MAX((A$1:A2282=A2283)*(B$1:B2282=B2283)*ROW(A$1:A2282))))&amp;"; "&amp;C2283))))</f>
        <v/>
      </c>
      <c r="J2283" s="18" t="str">
        <f aca="false">IF(A2283="","",A2283&amp;"|"&amp;COUNTIF(A$2:A2283,A2283))</f>
        <v/>
      </c>
      <c r="K2283" s="18" t="n">
        <f aca="false">IF(OR(A2283="",B2283=""),0,IF(COUNTIFS(A$2:A2283,A2283,B$2:B2283,B2283)=1,1,0))</f>
        <v>0</v>
      </c>
    </row>
    <row r="2284" customFormat="false" ht="15" hidden="false" customHeight="false" outlineLevel="0" collapsed="false">
      <c r="A2284" s="15"/>
      <c r="B2284" s="15"/>
      <c r="C2284" s="15"/>
      <c r="D2284" s="15"/>
      <c r="F2284" s="18" t="str">
        <f aca="false">IF(B2284="","",IFERROR(INDEX(Materials!$B$2:$B$301,MATCH(B2284,Materials!$A$2:$A$301,0)),""))</f>
        <v/>
      </c>
      <c r="G2284" s="18" t="str">
        <f aca="true">IF(AND(A2284="",B2284=""),"",IF(A2284="","Missing product",IF(B2284="","Missing material",IF(COUNTIF(ProductList,A2284)=0,"Product not in Products list",IF(COUNTIF(MaterialList,B2284)=0,"Material not in Materials list","OK")))))</f>
        <v/>
      </c>
      <c r="H2284" s="18" t="str">
        <f aca="false">IF(F2284="Active",A2284&amp;"|"&amp;COUNTIFS(A$2:A2284,A2284,F$2:F2284,"Active"),"")</f>
        <v/>
      </c>
      <c r="I2284" s="18" t="str">
        <f aca="false">IF(B2284="","",IF(SUMPRODUCT(MAX((A$1:A2283=A2284)*(B$1:B2283=B2284)*ROW(A$1:A2283)))=0,C2284&amp;"",IF(C2284="",INDEX(I$1:I2283,SUMPRODUCT(MAX((A$1:A2283=A2284)*(B$1:B2283=B2284)*ROW(A$1:A2283)))),IF(INDEX(I$1:I2283,SUMPRODUCT(MAX((A$1:A2283=A2284)*(B$1:B2283=B2284)*ROW(A$1:A2283))))="",C2284&amp;"",INDEX(I$1:I2283,SUMPRODUCT(MAX((A$1:A2283=A2284)*(B$1:B2283=B2284)*ROW(A$1:A2283))))&amp;"; "&amp;C2284))))</f>
        <v/>
      </c>
      <c r="J2284" s="18" t="str">
        <f aca="false">IF(A2284="","",A2284&amp;"|"&amp;COUNTIF(A$2:A2284,A2284))</f>
        <v/>
      </c>
      <c r="K2284" s="18" t="n">
        <f aca="false">IF(OR(A2284="",B2284=""),0,IF(COUNTIFS(A$2:A2284,A2284,B$2:B2284,B2284)=1,1,0))</f>
        <v>0</v>
      </c>
    </row>
    <row r="2285" customFormat="false" ht="15" hidden="false" customHeight="false" outlineLevel="0" collapsed="false">
      <c r="A2285" s="15"/>
      <c r="B2285" s="15"/>
      <c r="C2285" s="15"/>
      <c r="D2285" s="15"/>
      <c r="F2285" s="18" t="str">
        <f aca="false">IF(B2285="","",IFERROR(INDEX(Materials!$B$2:$B$301,MATCH(B2285,Materials!$A$2:$A$301,0)),""))</f>
        <v/>
      </c>
      <c r="G2285" s="18" t="str">
        <f aca="true">IF(AND(A2285="",B2285=""),"",IF(A2285="","Missing product",IF(B2285="","Missing material",IF(COUNTIF(ProductList,A2285)=0,"Product not in Products list",IF(COUNTIF(MaterialList,B2285)=0,"Material not in Materials list","OK")))))</f>
        <v/>
      </c>
      <c r="H2285" s="18" t="str">
        <f aca="false">IF(F2285="Active",A2285&amp;"|"&amp;COUNTIFS(A$2:A2285,A2285,F$2:F2285,"Active"),"")</f>
        <v/>
      </c>
      <c r="I2285" s="18" t="str">
        <f aca="false">IF(B2285="","",IF(SUMPRODUCT(MAX((A$1:A2284=A2285)*(B$1:B2284=B2285)*ROW(A$1:A2284)))=0,C2285&amp;"",IF(C2285="",INDEX(I$1:I2284,SUMPRODUCT(MAX((A$1:A2284=A2285)*(B$1:B2284=B2285)*ROW(A$1:A2284)))),IF(INDEX(I$1:I2284,SUMPRODUCT(MAX((A$1:A2284=A2285)*(B$1:B2284=B2285)*ROW(A$1:A2284))))="",C2285&amp;"",INDEX(I$1:I2284,SUMPRODUCT(MAX((A$1:A2284=A2285)*(B$1:B2284=B2285)*ROW(A$1:A2284))))&amp;"; "&amp;C2285))))</f>
        <v/>
      </c>
      <c r="J2285" s="18" t="str">
        <f aca="false">IF(A2285="","",A2285&amp;"|"&amp;COUNTIF(A$2:A2285,A2285))</f>
        <v/>
      </c>
      <c r="K2285" s="18" t="n">
        <f aca="false">IF(OR(A2285="",B2285=""),0,IF(COUNTIFS(A$2:A2285,A2285,B$2:B2285,B2285)=1,1,0))</f>
        <v>0</v>
      </c>
    </row>
    <row r="2286" customFormat="false" ht="15" hidden="false" customHeight="false" outlineLevel="0" collapsed="false">
      <c r="A2286" s="15"/>
      <c r="B2286" s="15"/>
      <c r="C2286" s="15"/>
      <c r="D2286" s="15"/>
      <c r="F2286" s="18" t="str">
        <f aca="false">IF(B2286="","",IFERROR(INDEX(Materials!$B$2:$B$301,MATCH(B2286,Materials!$A$2:$A$301,0)),""))</f>
        <v/>
      </c>
      <c r="G2286" s="18" t="str">
        <f aca="true">IF(AND(A2286="",B2286=""),"",IF(A2286="","Missing product",IF(B2286="","Missing material",IF(COUNTIF(ProductList,A2286)=0,"Product not in Products list",IF(COUNTIF(MaterialList,B2286)=0,"Material not in Materials list","OK")))))</f>
        <v/>
      </c>
      <c r="H2286" s="18" t="str">
        <f aca="false">IF(F2286="Active",A2286&amp;"|"&amp;COUNTIFS(A$2:A2286,A2286,F$2:F2286,"Active"),"")</f>
        <v/>
      </c>
      <c r="I2286" s="18" t="str">
        <f aca="false">IF(B2286="","",IF(SUMPRODUCT(MAX((A$1:A2285=A2286)*(B$1:B2285=B2286)*ROW(A$1:A2285)))=0,C2286&amp;"",IF(C2286="",INDEX(I$1:I2285,SUMPRODUCT(MAX((A$1:A2285=A2286)*(B$1:B2285=B2286)*ROW(A$1:A2285)))),IF(INDEX(I$1:I2285,SUMPRODUCT(MAX((A$1:A2285=A2286)*(B$1:B2285=B2286)*ROW(A$1:A2285))))="",C2286&amp;"",INDEX(I$1:I2285,SUMPRODUCT(MAX((A$1:A2285=A2286)*(B$1:B2285=B2286)*ROW(A$1:A2285))))&amp;"; "&amp;C2286))))</f>
        <v/>
      </c>
      <c r="J2286" s="18" t="str">
        <f aca="false">IF(A2286="","",A2286&amp;"|"&amp;COUNTIF(A$2:A2286,A2286))</f>
        <v/>
      </c>
      <c r="K2286" s="18" t="n">
        <f aca="false">IF(OR(A2286="",B2286=""),0,IF(COUNTIFS(A$2:A2286,A2286,B$2:B2286,B2286)=1,1,0))</f>
        <v>0</v>
      </c>
    </row>
    <row r="2287" customFormat="false" ht="15" hidden="false" customHeight="false" outlineLevel="0" collapsed="false">
      <c r="A2287" s="15"/>
      <c r="B2287" s="15"/>
      <c r="C2287" s="15"/>
      <c r="D2287" s="15"/>
      <c r="F2287" s="18" t="str">
        <f aca="false">IF(B2287="","",IFERROR(INDEX(Materials!$B$2:$B$301,MATCH(B2287,Materials!$A$2:$A$301,0)),""))</f>
        <v/>
      </c>
      <c r="G2287" s="18" t="str">
        <f aca="true">IF(AND(A2287="",B2287=""),"",IF(A2287="","Missing product",IF(B2287="","Missing material",IF(COUNTIF(ProductList,A2287)=0,"Product not in Products list",IF(COUNTIF(MaterialList,B2287)=0,"Material not in Materials list","OK")))))</f>
        <v/>
      </c>
      <c r="H2287" s="18" t="str">
        <f aca="false">IF(F2287="Active",A2287&amp;"|"&amp;COUNTIFS(A$2:A2287,A2287,F$2:F2287,"Active"),"")</f>
        <v/>
      </c>
      <c r="I2287" s="18" t="str">
        <f aca="false">IF(B2287="","",IF(SUMPRODUCT(MAX((A$1:A2286=A2287)*(B$1:B2286=B2287)*ROW(A$1:A2286)))=0,C2287&amp;"",IF(C2287="",INDEX(I$1:I2286,SUMPRODUCT(MAX((A$1:A2286=A2287)*(B$1:B2286=B2287)*ROW(A$1:A2286)))),IF(INDEX(I$1:I2286,SUMPRODUCT(MAX((A$1:A2286=A2287)*(B$1:B2286=B2287)*ROW(A$1:A2286))))="",C2287&amp;"",INDEX(I$1:I2286,SUMPRODUCT(MAX((A$1:A2286=A2287)*(B$1:B2286=B2287)*ROW(A$1:A2286))))&amp;"; "&amp;C2287))))</f>
        <v/>
      </c>
      <c r="J2287" s="18" t="str">
        <f aca="false">IF(A2287="","",A2287&amp;"|"&amp;COUNTIF(A$2:A2287,A2287))</f>
        <v/>
      </c>
      <c r="K2287" s="18" t="n">
        <f aca="false">IF(OR(A2287="",B2287=""),0,IF(COUNTIFS(A$2:A2287,A2287,B$2:B2287,B2287)=1,1,0))</f>
        <v>0</v>
      </c>
    </row>
    <row r="2288" customFormat="false" ht="15" hidden="false" customHeight="false" outlineLevel="0" collapsed="false">
      <c r="A2288" s="15"/>
      <c r="B2288" s="15"/>
      <c r="C2288" s="15"/>
      <c r="D2288" s="15"/>
      <c r="F2288" s="18" t="str">
        <f aca="false">IF(B2288="","",IFERROR(INDEX(Materials!$B$2:$B$301,MATCH(B2288,Materials!$A$2:$A$301,0)),""))</f>
        <v/>
      </c>
      <c r="G2288" s="18" t="str">
        <f aca="true">IF(AND(A2288="",B2288=""),"",IF(A2288="","Missing product",IF(B2288="","Missing material",IF(COUNTIF(ProductList,A2288)=0,"Product not in Products list",IF(COUNTIF(MaterialList,B2288)=0,"Material not in Materials list","OK")))))</f>
        <v/>
      </c>
      <c r="H2288" s="18" t="str">
        <f aca="false">IF(F2288="Active",A2288&amp;"|"&amp;COUNTIFS(A$2:A2288,A2288,F$2:F2288,"Active"),"")</f>
        <v/>
      </c>
      <c r="I2288" s="18" t="str">
        <f aca="false">IF(B2288="","",IF(SUMPRODUCT(MAX((A$1:A2287=A2288)*(B$1:B2287=B2288)*ROW(A$1:A2287)))=0,C2288&amp;"",IF(C2288="",INDEX(I$1:I2287,SUMPRODUCT(MAX((A$1:A2287=A2288)*(B$1:B2287=B2288)*ROW(A$1:A2287)))),IF(INDEX(I$1:I2287,SUMPRODUCT(MAX((A$1:A2287=A2288)*(B$1:B2287=B2288)*ROW(A$1:A2287))))="",C2288&amp;"",INDEX(I$1:I2287,SUMPRODUCT(MAX((A$1:A2287=A2288)*(B$1:B2287=B2288)*ROW(A$1:A2287))))&amp;"; "&amp;C2288))))</f>
        <v/>
      </c>
      <c r="J2288" s="18" t="str">
        <f aca="false">IF(A2288="","",A2288&amp;"|"&amp;COUNTIF(A$2:A2288,A2288))</f>
        <v/>
      </c>
      <c r="K2288" s="18" t="n">
        <f aca="false">IF(OR(A2288="",B2288=""),0,IF(COUNTIFS(A$2:A2288,A2288,B$2:B2288,B2288)=1,1,0))</f>
        <v>0</v>
      </c>
    </row>
    <row r="2289" customFormat="false" ht="15" hidden="false" customHeight="false" outlineLevel="0" collapsed="false">
      <c r="A2289" s="15"/>
      <c r="B2289" s="15"/>
      <c r="C2289" s="15"/>
      <c r="D2289" s="15"/>
      <c r="F2289" s="18" t="str">
        <f aca="false">IF(B2289="","",IFERROR(INDEX(Materials!$B$2:$B$301,MATCH(B2289,Materials!$A$2:$A$301,0)),""))</f>
        <v/>
      </c>
      <c r="G2289" s="18" t="str">
        <f aca="true">IF(AND(A2289="",B2289=""),"",IF(A2289="","Missing product",IF(B2289="","Missing material",IF(COUNTIF(ProductList,A2289)=0,"Product not in Products list",IF(COUNTIF(MaterialList,B2289)=0,"Material not in Materials list","OK")))))</f>
        <v/>
      </c>
      <c r="H2289" s="18" t="str">
        <f aca="false">IF(F2289="Active",A2289&amp;"|"&amp;COUNTIFS(A$2:A2289,A2289,F$2:F2289,"Active"),"")</f>
        <v/>
      </c>
      <c r="I2289" s="18" t="str">
        <f aca="false">IF(B2289="","",IF(SUMPRODUCT(MAX((A$1:A2288=A2289)*(B$1:B2288=B2289)*ROW(A$1:A2288)))=0,C2289&amp;"",IF(C2289="",INDEX(I$1:I2288,SUMPRODUCT(MAX((A$1:A2288=A2289)*(B$1:B2288=B2289)*ROW(A$1:A2288)))),IF(INDEX(I$1:I2288,SUMPRODUCT(MAX((A$1:A2288=A2289)*(B$1:B2288=B2289)*ROW(A$1:A2288))))="",C2289&amp;"",INDEX(I$1:I2288,SUMPRODUCT(MAX((A$1:A2288=A2289)*(B$1:B2288=B2289)*ROW(A$1:A2288))))&amp;"; "&amp;C2289))))</f>
        <v/>
      </c>
      <c r="J2289" s="18" t="str">
        <f aca="false">IF(A2289="","",A2289&amp;"|"&amp;COUNTIF(A$2:A2289,A2289))</f>
        <v/>
      </c>
      <c r="K2289" s="18" t="n">
        <f aca="false">IF(OR(A2289="",B2289=""),0,IF(COUNTIFS(A$2:A2289,A2289,B$2:B2289,B2289)=1,1,0))</f>
        <v>0</v>
      </c>
    </row>
    <row r="2290" customFormat="false" ht="15" hidden="false" customHeight="false" outlineLevel="0" collapsed="false">
      <c r="A2290" s="15"/>
      <c r="B2290" s="15"/>
      <c r="C2290" s="15"/>
      <c r="D2290" s="15"/>
      <c r="F2290" s="18" t="str">
        <f aca="false">IF(B2290="","",IFERROR(INDEX(Materials!$B$2:$B$301,MATCH(B2290,Materials!$A$2:$A$301,0)),""))</f>
        <v/>
      </c>
      <c r="G2290" s="18" t="str">
        <f aca="true">IF(AND(A2290="",B2290=""),"",IF(A2290="","Missing product",IF(B2290="","Missing material",IF(COUNTIF(ProductList,A2290)=0,"Product not in Products list",IF(COUNTIF(MaterialList,B2290)=0,"Material not in Materials list","OK")))))</f>
        <v/>
      </c>
      <c r="H2290" s="18" t="str">
        <f aca="false">IF(F2290="Active",A2290&amp;"|"&amp;COUNTIFS(A$2:A2290,A2290,F$2:F2290,"Active"),"")</f>
        <v/>
      </c>
      <c r="I2290" s="18" t="str">
        <f aca="false">IF(B2290="","",IF(SUMPRODUCT(MAX((A$1:A2289=A2290)*(B$1:B2289=B2290)*ROW(A$1:A2289)))=0,C2290&amp;"",IF(C2290="",INDEX(I$1:I2289,SUMPRODUCT(MAX((A$1:A2289=A2290)*(B$1:B2289=B2290)*ROW(A$1:A2289)))),IF(INDEX(I$1:I2289,SUMPRODUCT(MAX((A$1:A2289=A2290)*(B$1:B2289=B2290)*ROW(A$1:A2289))))="",C2290&amp;"",INDEX(I$1:I2289,SUMPRODUCT(MAX((A$1:A2289=A2290)*(B$1:B2289=B2290)*ROW(A$1:A2289))))&amp;"; "&amp;C2290))))</f>
        <v/>
      </c>
      <c r="J2290" s="18" t="str">
        <f aca="false">IF(A2290="","",A2290&amp;"|"&amp;COUNTIF(A$2:A2290,A2290))</f>
        <v/>
      </c>
      <c r="K2290" s="18" t="n">
        <f aca="false">IF(OR(A2290="",B2290=""),0,IF(COUNTIFS(A$2:A2290,A2290,B$2:B2290,B2290)=1,1,0))</f>
        <v>0</v>
      </c>
    </row>
    <row r="2291" customFormat="false" ht="15" hidden="false" customHeight="false" outlineLevel="0" collapsed="false">
      <c r="A2291" s="15"/>
      <c r="B2291" s="15"/>
      <c r="C2291" s="15"/>
      <c r="D2291" s="15"/>
      <c r="F2291" s="18" t="str">
        <f aca="false">IF(B2291="","",IFERROR(INDEX(Materials!$B$2:$B$301,MATCH(B2291,Materials!$A$2:$A$301,0)),""))</f>
        <v/>
      </c>
      <c r="G2291" s="18" t="str">
        <f aca="true">IF(AND(A2291="",B2291=""),"",IF(A2291="","Missing product",IF(B2291="","Missing material",IF(COUNTIF(ProductList,A2291)=0,"Product not in Products list",IF(COUNTIF(MaterialList,B2291)=0,"Material not in Materials list","OK")))))</f>
        <v/>
      </c>
      <c r="H2291" s="18" t="str">
        <f aca="false">IF(F2291="Active",A2291&amp;"|"&amp;COUNTIFS(A$2:A2291,A2291,F$2:F2291,"Active"),"")</f>
        <v/>
      </c>
      <c r="I2291" s="18" t="str">
        <f aca="false">IF(B2291="","",IF(SUMPRODUCT(MAX((A$1:A2290=A2291)*(B$1:B2290=B2291)*ROW(A$1:A2290)))=0,C2291&amp;"",IF(C2291="",INDEX(I$1:I2290,SUMPRODUCT(MAX((A$1:A2290=A2291)*(B$1:B2290=B2291)*ROW(A$1:A2290)))),IF(INDEX(I$1:I2290,SUMPRODUCT(MAX((A$1:A2290=A2291)*(B$1:B2290=B2291)*ROW(A$1:A2290))))="",C2291&amp;"",INDEX(I$1:I2290,SUMPRODUCT(MAX((A$1:A2290=A2291)*(B$1:B2290=B2291)*ROW(A$1:A2290))))&amp;"; "&amp;C2291))))</f>
        <v/>
      </c>
      <c r="J2291" s="18" t="str">
        <f aca="false">IF(A2291="","",A2291&amp;"|"&amp;COUNTIF(A$2:A2291,A2291))</f>
        <v/>
      </c>
      <c r="K2291" s="18" t="n">
        <f aca="false">IF(OR(A2291="",B2291=""),0,IF(COUNTIFS(A$2:A2291,A2291,B$2:B2291,B2291)=1,1,0))</f>
        <v>0</v>
      </c>
    </row>
    <row r="2292" customFormat="false" ht="15" hidden="false" customHeight="false" outlineLevel="0" collapsed="false">
      <c r="A2292" s="15"/>
      <c r="B2292" s="15"/>
      <c r="C2292" s="15"/>
      <c r="D2292" s="15"/>
      <c r="F2292" s="18" t="str">
        <f aca="false">IF(B2292="","",IFERROR(INDEX(Materials!$B$2:$B$301,MATCH(B2292,Materials!$A$2:$A$301,0)),""))</f>
        <v/>
      </c>
      <c r="G2292" s="18" t="str">
        <f aca="true">IF(AND(A2292="",B2292=""),"",IF(A2292="","Missing product",IF(B2292="","Missing material",IF(COUNTIF(ProductList,A2292)=0,"Product not in Products list",IF(COUNTIF(MaterialList,B2292)=0,"Material not in Materials list","OK")))))</f>
        <v/>
      </c>
      <c r="H2292" s="18" t="str">
        <f aca="false">IF(F2292="Active",A2292&amp;"|"&amp;COUNTIFS(A$2:A2292,A2292,F$2:F2292,"Active"),"")</f>
        <v/>
      </c>
      <c r="I2292" s="18" t="str">
        <f aca="false">IF(B2292="","",IF(SUMPRODUCT(MAX((A$1:A2291=A2292)*(B$1:B2291=B2292)*ROW(A$1:A2291)))=0,C2292&amp;"",IF(C2292="",INDEX(I$1:I2291,SUMPRODUCT(MAX((A$1:A2291=A2292)*(B$1:B2291=B2292)*ROW(A$1:A2291)))),IF(INDEX(I$1:I2291,SUMPRODUCT(MAX((A$1:A2291=A2292)*(B$1:B2291=B2292)*ROW(A$1:A2291))))="",C2292&amp;"",INDEX(I$1:I2291,SUMPRODUCT(MAX((A$1:A2291=A2292)*(B$1:B2291=B2292)*ROW(A$1:A2291))))&amp;"; "&amp;C2292))))</f>
        <v/>
      </c>
      <c r="J2292" s="18" t="str">
        <f aca="false">IF(A2292="","",A2292&amp;"|"&amp;COUNTIF(A$2:A2292,A2292))</f>
        <v/>
      </c>
      <c r="K2292" s="18" t="n">
        <f aca="false">IF(OR(A2292="",B2292=""),0,IF(COUNTIFS(A$2:A2292,A2292,B$2:B2292,B2292)=1,1,0))</f>
        <v>0</v>
      </c>
    </row>
    <row r="2293" customFormat="false" ht="15" hidden="false" customHeight="false" outlineLevel="0" collapsed="false">
      <c r="A2293" s="15"/>
      <c r="B2293" s="15"/>
      <c r="C2293" s="15"/>
      <c r="D2293" s="15"/>
      <c r="F2293" s="18" t="str">
        <f aca="false">IF(B2293="","",IFERROR(INDEX(Materials!$B$2:$B$301,MATCH(B2293,Materials!$A$2:$A$301,0)),""))</f>
        <v/>
      </c>
      <c r="G2293" s="18" t="str">
        <f aca="true">IF(AND(A2293="",B2293=""),"",IF(A2293="","Missing product",IF(B2293="","Missing material",IF(COUNTIF(ProductList,A2293)=0,"Product not in Products list",IF(COUNTIF(MaterialList,B2293)=0,"Material not in Materials list","OK")))))</f>
        <v/>
      </c>
      <c r="H2293" s="18" t="str">
        <f aca="false">IF(F2293="Active",A2293&amp;"|"&amp;COUNTIFS(A$2:A2293,A2293,F$2:F2293,"Active"),"")</f>
        <v/>
      </c>
      <c r="I2293" s="18" t="str">
        <f aca="false">IF(B2293="","",IF(SUMPRODUCT(MAX((A$1:A2292=A2293)*(B$1:B2292=B2293)*ROW(A$1:A2292)))=0,C2293&amp;"",IF(C2293="",INDEX(I$1:I2292,SUMPRODUCT(MAX((A$1:A2292=A2293)*(B$1:B2292=B2293)*ROW(A$1:A2292)))),IF(INDEX(I$1:I2292,SUMPRODUCT(MAX((A$1:A2292=A2293)*(B$1:B2292=B2293)*ROW(A$1:A2292))))="",C2293&amp;"",INDEX(I$1:I2292,SUMPRODUCT(MAX((A$1:A2292=A2293)*(B$1:B2292=B2293)*ROW(A$1:A2292))))&amp;"; "&amp;C2293))))</f>
        <v/>
      </c>
      <c r="J2293" s="18" t="str">
        <f aca="false">IF(A2293="","",A2293&amp;"|"&amp;COUNTIF(A$2:A2293,A2293))</f>
        <v/>
      </c>
      <c r="K2293" s="18" t="n">
        <f aca="false">IF(OR(A2293="",B2293=""),0,IF(COUNTIFS(A$2:A2293,A2293,B$2:B2293,B2293)=1,1,0))</f>
        <v>0</v>
      </c>
    </row>
    <row r="2294" customFormat="false" ht="15" hidden="false" customHeight="false" outlineLevel="0" collapsed="false">
      <c r="A2294" s="15"/>
      <c r="B2294" s="15"/>
      <c r="C2294" s="15"/>
      <c r="D2294" s="15"/>
      <c r="F2294" s="18" t="str">
        <f aca="false">IF(B2294="","",IFERROR(INDEX(Materials!$B$2:$B$301,MATCH(B2294,Materials!$A$2:$A$301,0)),""))</f>
        <v/>
      </c>
      <c r="G2294" s="18" t="str">
        <f aca="true">IF(AND(A2294="",B2294=""),"",IF(A2294="","Missing product",IF(B2294="","Missing material",IF(COUNTIF(ProductList,A2294)=0,"Product not in Products list",IF(COUNTIF(MaterialList,B2294)=0,"Material not in Materials list","OK")))))</f>
        <v/>
      </c>
      <c r="H2294" s="18" t="str">
        <f aca="false">IF(F2294="Active",A2294&amp;"|"&amp;COUNTIFS(A$2:A2294,A2294,F$2:F2294,"Active"),"")</f>
        <v/>
      </c>
      <c r="I2294" s="18" t="str">
        <f aca="false">IF(B2294="","",IF(SUMPRODUCT(MAX((A$1:A2293=A2294)*(B$1:B2293=B2294)*ROW(A$1:A2293)))=0,C2294&amp;"",IF(C2294="",INDEX(I$1:I2293,SUMPRODUCT(MAX((A$1:A2293=A2294)*(B$1:B2293=B2294)*ROW(A$1:A2293)))),IF(INDEX(I$1:I2293,SUMPRODUCT(MAX((A$1:A2293=A2294)*(B$1:B2293=B2294)*ROW(A$1:A2293))))="",C2294&amp;"",INDEX(I$1:I2293,SUMPRODUCT(MAX((A$1:A2293=A2294)*(B$1:B2293=B2294)*ROW(A$1:A2293))))&amp;"; "&amp;C2294))))</f>
        <v/>
      </c>
      <c r="J2294" s="18" t="str">
        <f aca="false">IF(A2294="","",A2294&amp;"|"&amp;COUNTIF(A$2:A2294,A2294))</f>
        <v/>
      </c>
      <c r="K2294" s="18" t="n">
        <f aca="false">IF(OR(A2294="",B2294=""),0,IF(COUNTIFS(A$2:A2294,A2294,B$2:B2294,B2294)=1,1,0))</f>
        <v>0</v>
      </c>
    </row>
    <row r="2295" customFormat="false" ht="15" hidden="false" customHeight="false" outlineLevel="0" collapsed="false">
      <c r="A2295" s="15"/>
      <c r="B2295" s="15"/>
      <c r="C2295" s="15"/>
      <c r="D2295" s="15"/>
      <c r="F2295" s="18" t="str">
        <f aca="false">IF(B2295="","",IFERROR(INDEX(Materials!$B$2:$B$301,MATCH(B2295,Materials!$A$2:$A$301,0)),""))</f>
        <v/>
      </c>
      <c r="G2295" s="18" t="str">
        <f aca="true">IF(AND(A2295="",B2295=""),"",IF(A2295="","Missing product",IF(B2295="","Missing material",IF(COUNTIF(ProductList,A2295)=0,"Product not in Products list",IF(COUNTIF(MaterialList,B2295)=0,"Material not in Materials list","OK")))))</f>
        <v/>
      </c>
      <c r="H2295" s="18" t="str">
        <f aca="false">IF(F2295="Active",A2295&amp;"|"&amp;COUNTIFS(A$2:A2295,A2295,F$2:F2295,"Active"),"")</f>
        <v/>
      </c>
      <c r="I2295" s="18" t="str">
        <f aca="false">IF(B2295="","",IF(SUMPRODUCT(MAX((A$1:A2294=A2295)*(B$1:B2294=B2295)*ROW(A$1:A2294)))=0,C2295&amp;"",IF(C2295="",INDEX(I$1:I2294,SUMPRODUCT(MAX((A$1:A2294=A2295)*(B$1:B2294=B2295)*ROW(A$1:A2294)))),IF(INDEX(I$1:I2294,SUMPRODUCT(MAX((A$1:A2294=A2295)*(B$1:B2294=B2295)*ROW(A$1:A2294))))="",C2295&amp;"",INDEX(I$1:I2294,SUMPRODUCT(MAX((A$1:A2294=A2295)*(B$1:B2294=B2295)*ROW(A$1:A2294))))&amp;"; "&amp;C2295))))</f>
        <v/>
      </c>
      <c r="J2295" s="18" t="str">
        <f aca="false">IF(A2295="","",A2295&amp;"|"&amp;COUNTIF(A$2:A2295,A2295))</f>
        <v/>
      </c>
      <c r="K2295" s="18" t="n">
        <f aca="false">IF(OR(A2295="",B2295=""),0,IF(COUNTIFS(A$2:A2295,A2295,B$2:B2295,B2295)=1,1,0))</f>
        <v>0</v>
      </c>
    </row>
    <row r="2296" customFormat="false" ht="15" hidden="false" customHeight="false" outlineLevel="0" collapsed="false">
      <c r="A2296" s="15"/>
      <c r="B2296" s="15"/>
      <c r="C2296" s="15"/>
      <c r="D2296" s="15"/>
      <c r="F2296" s="18" t="str">
        <f aca="false">IF(B2296="","",IFERROR(INDEX(Materials!$B$2:$B$301,MATCH(B2296,Materials!$A$2:$A$301,0)),""))</f>
        <v/>
      </c>
      <c r="G2296" s="18" t="str">
        <f aca="true">IF(AND(A2296="",B2296=""),"",IF(A2296="","Missing product",IF(B2296="","Missing material",IF(COUNTIF(ProductList,A2296)=0,"Product not in Products list",IF(COUNTIF(MaterialList,B2296)=0,"Material not in Materials list","OK")))))</f>
        <v/>
      </c>
      <c r="H2296" s="18" t="str">
        <f aca="false">IF(F2296="Active",A2296&amp;"|"&amp;COUNTIFS(A$2:A2296,A2296,F$2:F2296,"Active"),"")</f>
        <v/>
      </c>
      <c r="I2296" s="18" t="str">
        <f aca="false">IF(B2296="","",IF(SUMPRODUCT(MAX((A$1:A2295=A2296)*(B$1:B2295=B2296)*ROW(A$1:A2295)))=0,C2296&amp;"",IF(C2296="",INDEX(I$1:I2295,SUMPRODUCT(MAX((A$1:A2295=A2296)*(B$1:B2295=B2296)*ROW(A$1:A2295)))),IF(INDEX(I$1:I2295,SUMPRODUCT(MAX((A$1:A2295=A2296)*(B$1:B2295=B2296)*ROW(A$1:A2295))))="",C2296&amp;"",INDEX(I$1:I2295,SUMPRODUCT(MAX((A$1:A2295=A2296)*(B$1:B2295=B2296)*ROW(A$1:A2295))))&amp;"; "&amp;C2296))))</f>
        <v/>
      </c>
      <c r="J2296" s="18" t="str">
        <f aca="false">IF(A2296="","",A2296&amp;"|"&amp;COUNTIF(A$2:A2296,A2296))</f>
        <v/>
      </c>
      <c r="K2296" s="18" t="n">
        <f aca="false">IF(OR(A2296="",B2296=""),0,IF(COUNTIFS(A$2:A2296,A2296,B$2:B2296,B2296)=1,1,0))</f>
        <v>0</v>
      </c>
    </row>
    <row r="2297" customFormat="false" ht="15" hidden="false" customHeight="false" outlineLevel="0" collapsed="false">
      <c r="A2297" s="15"/>
      <c r="B2297" s="15"/>
      <c r="C2297" s="15"/>
      <c r="D2297" s="15"/>
      <c r="F2297" s="18" t="str">
        <f aca="false">IF(B2297="","",IFERROR(INDEX(Materials!$B$2:$B$301,MATCH(B2297,Materials!$A$2:$A$301,0)),""))</f>
        <v/>
      </c>
      <c r="G2297" s="18" t="str">
        <f aca="true">IF(AND(A2297="",B2297=""),"",IF(A2297="","Missing product",IF(B2297="","Missing material",IF(COUNTIF(ProductList,A2297)=0,"Product not in Products list",IF(COUNTIF(MaterialList,B2297)=0,"Material not in Materials list","OK")))))</f>
        <v/>
      </c>
      <c r="H2297" s="18" t="str">
        <f aca="false">IF(F2297="Active",A2297&amp;"|"&amp;COUNTIFS(A$2:A2297,A2297,F$2:F2297,"Active"),"")</f>
        <v/>
      </c>
      <c r="I2297" s="18" t="str">
        <f aca="false">IF(B2297="","",IF(SUMPRODUCT(MAX((A$1:A2296=A2297)*(B$1:B2296=B2297)*ROW(A$1:A2296)))=0,C2297&amp;"",IF(C2297="",INDEX(I$1:I2296,SUMPRODUCT(MAX((A$1:A2296=A2297)*(B$1:B2296=B2297)*ROW(A$1:A2296)))),IF(INDEX(I$1:I2296,SUMPRODUCT(MAX((A$1:A2296=A2297)*(B$1:B2296=B2297)*ROW(A$1:A2296))))="",C2297&amp;"",INDEX(I$1:I2296,SUMPRODUCT(MAX((A$1:A2296=A2297)*(B$1:B2296=B2297)*ROW(A$1:A2296))))&amp;"; "&amp;C2297))))</f>
        <v/>
      </c>
      <c r="J2297" s="18" t="str">
        <f aca="false">IF(A2297="","",A2297&amp;"|"&amp;COUNTIF(A$2:A2297,A2297))</f>
        <v/>
      </c>
      <c r="K2297" s="18" t="n">
        <f aca="false">IF(OR(A2297="",B2297=""),0,IF(COUNTIFS(A$2:A2297,A2297,B$2:B2297,B2297)=1,1,0))</f>
        <v>0</v>
      </c>
    </row>
    <row r="2298" customFormat="false" ht="15" hidden="false" customHeight="false" outlineLevel="0" collapsed="false">
      <c r="A2298" s="15"/>
      <c r="B2298" s="15"/>
      <c r="C2298" s="15"/>
      <c r="D2298" s="15"/>
      <c r="F2298" s="18" t="str">
        <f aca="false">IF(B2298="","",IFERROR(INDEX(Materials!$B$2:$B$301,MATCH(B2298,Materials!$A$2:$A$301,0)),""))</f>
        <v/>
      </c>
      <c r="G2298" s="18" t="str">
        <f aca="true">IF(AND(A2298="",B2298=""),"",IF(A2298="","Missing product",IF(B2298="","Missing material",IF(COUNTIF(ProductList,A2298)=0,"Product not in Products list",IF(COUNTIF(MaterialList,B2298)=0,"Material not in Materials list","OK")))))</f>
        <v/>
      </c>
      <c r="H2298" s="18" t="str">
        <f aca="false">IF(F2298="Active",A2298&amp;"|"&amp;COUNTIFS(A$2:A2298,A2298,F$2:F2298,"Active"),"")</f>
        <v/>
      </c>
      <c r="I2298" s="18" t="str">
        <f aca="false">IF(B2298="","",IF(SUMPRODUCT(MAX((A$1:A2297=A2298)*(B$1:B2297=B2298)*ROW(A$1:A2297)))=0,C2298&amp;"",IF(C2298="",INDEX(I$1:I2297,SUMPRODUCT(MAX((A$1:A2297=A2298)*(B$1:B2297=B2298)*ROW(A$1:A2297)))),IF(INDEX(I$1:I2297,SUMPRODUCT(MAX((A$1:A2297=A2298)*(B$1:B2297=B2298)*ROW(A$1:A2297))))="",C2298&amp;"",INDEX(I$1:I2297,SUMPRODUCT(MAX((A$1:A2297=A2298)*(B$1:B2297=B2298)*ROW(A$1:A2297))))&amp;"; "&amp;C2298))))</f>
        <v/>
      </c>
      <c r="J2298" s="18" t="str">
        <f aca="false">IF(A2298="","",A2298&amp;"|"&amp;COUNTIF(A$2:A2298,A2298))</f>
        <v/>
      </c>
      <c r="K2298" s="18" t="n">
        <f aca="false">IF(OR(A2298="",B2298=""),0,IF(COUNTIFS(A$2:A2298,A2298,B$2:B2298,B2298)=1,1,0))</f>
        <v>0</v>
      </c>
    </row>
    <row r="2299" customFormat="false" ht="15" hidden="false" customHeight="false" outlineLevel="0" collapsed="false">
      <c r="A2299" s="15"/>
      <c r="B2299" s="15"/>
      <c r="C2299" s="15"/>
      <c r="D2299" s="15"/>
      <c r="F2299" s="18" t="str">
        <f aca="false">IF(B2299="","",IFERROR(INDEX(Materials!$B$2:$B$301,MATCH(B2299,Materials!$A$2:$A$301,0)),""))</f>
        <v/>
      </c>
      <c r="G2299" s="18" t="str">
        <f aca="true">IF(AND(A2299="",B2299=""),"",IF(A2299="","Missing product",IF(B2299="","Missing material",IF(COUNTIF(ProductList,A2299)=0,"Product not in Products list",IF(COUNTIF(MaterialList,B2299)=0,"Material not in Materials list","OK")))))</f>
        <v/>
      </c>
      <c r="H2299" s="18" t="str">
        <f aca="false">IF(F2299="Active",A2299&amp;"|"&amp;COUNTIFS(A$2:A2299,A2299,F$2:F2299,"Active"),"")</f>
        <v/>
      </c>
      <c r="I2299" s="18" t="str">
        <f aca="false">IF(B2299="","",IF(SUMPRODUCT(MAX((A$1:A2298=A2299)*(B$1:B2298=B2299)*ROW(A$1:A2298)))=0,C2299&amp;"",IF(C2299="",INDEX(I$1:I2298,SUMPRODUCT(MAX((A$1:A2298=A2299)*(B$1:B2298=B2299)*ROW(A$1:A2298)))),IF(INDEX(I$1:I2298,SUMPRODUCT(MAX((A$1:A2298=A2299)*(B$1:B2298=B2299)*ROW(A$1:A2298))))="",C2299&amp;"",INDEX(I$1:I2298,SUMPRODUCT(MAX((A$1:A2298=A2299)*(B$1:B2298=B2299)*ROW(A$1:A2298))))&amp;"; "&amp;C2299))))</f>
        <v/>
      </c>
      <c r="J2299" s="18" t="str">
        <f aca="false">IF(A2299="","",A2299&amp;"|"&amp;COUNTIF(A$2:A2299,A2299))</f>
        <v/>
      </c>
      <c r="K2299" s="18" t="n">
        <f aca="false">IF(OR(A2299="",B2299=""),0,IF(COUNTIFS(A$2:A2299,A2299,B$2:B2299,B2299)=1,1,0))</f>
        <v>0</v>
      </c>
    </row>
    <row r="2300" customFormat="false" ht="15" hidden="false" customHeight="false" outlineLevel="0" collapsed="false">
      <c r="A2300" s="15"/>
      <c r="B2300" s="15"/>
      <c r="C2300" s="15"/>
      <c r="D2300" s="15"/>
      <c r="F2300" s="18" t="str">
        <f aca="false">IF(B2300="","",IFERROR(INDEX(Materials!$B$2:$B$301,MATCH(B2300,Materials!$A$2:$A$301,0)),""))</f>
        <v/>
      </c>
      <c r="G2300" s="18" t="str">
        <f aca="true">IF(AND(A2300="",B2300=""),"",IF(A2300="","Missing product",IF(B2300="","Missing material",IF(COUNTIF(ProductList,A2300)=0,"Product not in Products list",IF(COUNTIF(MaterialList,B2300)=0,"Material not in Materials list","OK")))))</f>
        <v/>
      </c>
      <c r="H2300" s="18" t="str">
        <f aca="false">IF(F2300="Active",A2300&amp;"|"&amp;COUNTIFS(A$2:A2300,A2300,F$2:F2300,"Active"),"")</f>
        <v/>
      </c>
      <c r="I2300" s="18" t="str">
        <f aca="false">IF(B2300="","",IF(SUMPRODUCT(MAX((A$1:A2299=A2300)*(B$1:B2299=B2300)*ROW(A$1:A2299)))=0,C2300&amp;"",IF(C2300="",INDEX(I$1:I2299,SUMPRODUCT(MAX((A$1:A2299=A2300)*(B$1:B2299=B2300)*ROW(A$1:A2299)))),IF(INDEX(I$1:I2299,SUMPRODUCT(MAX((A$1:A2299=A2300)*(B$1:B2299=B2300)*ROW(A$1:A2299))))="",C2300&amp;"",INDEX(I$1:I2299,SUMPRODUCT(MAX((A$1:A2299=A2300)*(B$1:B2299=B2300)*ROW(A$1:A2299))))&amp;"; "&amp;C2300))))</f>
        <v/>
      </c>
      <c r="J2300" s="18" t="str">
        <f aca="false">IF(A2300="","",A2300&amp;"|"&amp;COUNTIF(A$2:A2300,A2300))</f>
        <v/>
      </c>
      <c r="K2300" s="18" t="n">
        <f aca="false">IF(OR(A2300="",B2300=""),0,IF(COUNTIFS(A$2:A2300,A2300,B$2:B2300,B2300)=1,1,0))</f>
        <v>0</v>
      </c>
    </row>
    <row r="2301" customFormat="false" ht="15" hidden="false" customHeight="false" outlineLevel="0" collapsed="false">
      <c r="A2301" s="15"/>
      <c r="B2301" s="15"/>
      <c r="C2301" s="15"/>
      <c r="D2301" s="15"/>
      <c r="F2301" s="18" t="str">
        <f aca="false">IF(B2301="","",IFERROR(INDEX(Materials!$B$2:$B$301,MATCH(B2301,Materials!$A$2:$A$301,0)),""))</f>
        <v/>
      </c>
      <c r="G2301" s="18" t="str">
        <f aca="true">IF(AND(A2301="",B2301=""),"",IF(A2301="","Missing product",IF(B2301="","Missing material",IF(COUNTIF(ProductList,A2301)=0,"Product not in Products list",IF(COUNTIF(MaterialList,B2301)=0,"Material not in Materials list","OK")))))</f>
        <v/>
      </c>
      <c r="H2301" s="18" t="str">
        <f aca="false">IF(F2301="Active",A2301&amp;"|"&amp;COUNTIFS(A$2:A2301,A2301,F$2:F2301,"Active"),"")</f>
        <v/>
      </c>
      <c r="I2301" s="18" t="str">
        <f aca="false">IF(B2301="","",IF(SUMPRODUCT(MAX((A$1:A2300=A2301)*(B$1:B2300=B2301)*ROW(A$1:A2300)))=0,C2301&amp;"",IF(C2301="",INDEX(I$1:I2300,SUMPRODUCT(MAX((A$1:A2300=A2301)*(B$1:B2300=B2301)*ROW(A$1:A2300)))),IF(INDEX(I$1:I2300,SUMPRODUCT(MAX((A$1:A2300=A2301)*(B$1:B2300=B2301)*ROW(A$1:A2300))))="",C2301&amp;"",INDEX(I$1:I2300,SUMPRODUCT(MAX((A$1:A2300=A2301)*(B$1:B2300=B2301)*ROW(A$1:A2300))))&amp;"; "&amp;C2301))))</f>
        <v/>
      </c>
      <c r="J2301" s="18" t="str">
        <f aca="false">IF(A2301="","",A2301&amp;"|"&amp;COUNTIF(A$2:A2301,A2301))</f>
        <v/>
      </c>
      <c r="K2301" s="18" t="n">
        <f aca="false">IF(OR(A2301="",B2301=""),0,IF(COUNTIFS(A$2:A2301,A2301,B$2:B2301,B2301)=1,1,0))</f>
        <v>0</v>
      </c>
    </row>
    <row r="2302" customFormat="false" ht="15" hidden="false" customHeight="false" outlineLevel="0" collapsed="false">
      <c r="A2302" s="15"/>
      <c r="B2302" s="15"/>
      <c r="C2302" s="15"/>
      <c r="D2302" s="15"/>
      <c r="F2302" s="18" t="str">
        <f aca="false">IF(B2302="","",IFERROR(INDEX(Materials!$B$2:$B$301,MATCH(B2302,Materials!$A$2:$A$301,0)),""))</f>
        <v/>
      </c>
      <c r="G2302" s="18" t="str">
        <f aca="true">IF(AND(A2302="",B2302=""),"",IF(A2302="","Missing product",IF(B2302="","Missing material",IF(COUNTIF(ProductList,A2302)=0,"Product not in Products list",IF(COUNTIF(MaterialList,B2302)=0,"Material not in Materials list","OK")))))</f>
        <v/>
      </c>
      <c r="H2302" s="18" t="str">
        <f aca="false">IF(F2302="Active",A2302&amp;"|"&amp;COUNTIFS(A$2:A2302,A2302,F$2:F2302,"Active"),"")</f>
        <v/>
      </c>
      <c r="I2302" s="18" t="str">
        <f aca="false">IF(B2302="","",IF(SUMPRODUCT(MAX((A$1:A2301=A2302)*(B$1:B2301=B2302)*ROW(A$1:A2301)))=0,C2302&amp;"",IF(C2302="",INDEX(I$1:I2301,SUMPRODUCT(MAX((A$1:A2301=A2302)*(B$1:B2301=B2302)*ROW(A$1:A2301)))),IF(INDEX(I$1:I2301,SUMPRODUCT(MAX((A$1:A2301=A2302)*(B$1:B2301=B2302)*ROW(A$1:A2301))))="",C2302&amp;"",INDEX(I$1:I2301,SUMPRODUCT(MAX((A$1:A2301=A2302)*(B$1:B2301=B2302)*ROW(A$1:A2301))))&amp;"; "&amp;C2302))))</f>
        <v/>
      </c>
      <c r="J2302" s="18" t="str">
        <f aca="false">IF(A2302="","",A2302&amp;"|"&amp;COUNTIF(A$2:A2302,A2302))</f>
        <v/>
      </c>
      <c r="K2302" s="18" t="n">
        <f aca="false">IF(OR(A2302="",B2302=""),0,IF(COUNTIFS(A$2:A2302,A2302,B$2:B2302,B2302)=1,1,0))</f>
        <v>0</v>
      </c>
    </row>
    <row r="2303" customFormat="false" ht="15" hidden="false" customHeight="false" outlineLevel="0" collapsed="false">
      <c r="A2303" s="15"/>
      <c r="B2303" s="15"/>
      <c r="C2303" s="15"/>
      <c r="D2303" s="15"/>
      <c r="F2303" s="18" t="str">
        <f aca="false">IF(B2303="","",IFERROR(INDEX(Materials!$B$2:$B$301,MATCH(B2303,Materials!$A$2:$A$301,0)),""))</f>
        <v/>
      </c>
      <c r="G2303" s="18" t="str">
        <f aca="true">IF(AND(A2303="",B2303=""),"",IF(A2303="","Missing product",IF(B2303="","Missing material",IF(COUNTIF(ProductList,A2303)=0,"Product not in Products list",IF(COUNTIF(MaterialList,B2303)=0,"Material not in Materials list","OK")))))</f>
        <v/>
      </c>
      <c r="H2303" s="18" t="str">
        <f aca="false">IF(F2303="Active",A2303&amp;"|"&amp;COUNTIFS(A$2:A2303,A2303,F$2:F2303,"Active"),"")</f>
        <v/>
      </c>
      <c r="I2303" s="18" t="str">
        <f aca="false">IF(B2303="","",IF(SUMPRODUCT(MAX((A$1:A2302=A2303)*(B$1:B2302=B2303)*ROW(A$1:A2302)))=0,C2303&amp;"",IF(C2303="",INDEX(I$1:I2302,SUMPRODUCT(MAX((A$1:A2302=A2303)*(B$1:B2302=B2303)*ROW(A$1:A2302)))),IF(INDEX(I$1:I2302,SUMPRODUCT(MAX((A$1:A2302=A2303)*(B$1:B2302=B2303)*ROW(A$1:A2302))))="",C2303&amp;"",INDEX(I$1:I2302,SUMPRODUCT(MAX((A$1:A2302=A2303)*(B$1:B2302=B2303)*ROW(A$1:A2302))))&amp;"; "&amp;C2303))))</f>
        <v/>
      </c>
      <c r="J2303" s="18" t="str">
        <f aca="false">IF(A2303="","",A2303&amp;"|"&amp;COUNTIF(A$2:A2303,A2303))</f>
        <v/>
      </c>
      <c r="K2303" s="18" t="n">
        <f aca="false">IF(OR(A2303="",B2303=""),0,IF(COUNTIFS(A$2:A2303,A2303,B$2:B2303,B2303)=1,1,0))</f>
        <v>0</v>
      </c>
    </row>
    <row r="2304" customFormat="false" ht="15" hidden="false" customHeight="false" outlineLevel="0" collapsed="false">
      <c r="A2304" s="15"/>
      <c r="B2304" s="15"/>
      <c r="C2304" s="15"/>
      <c r="D2304" s="15"/>
      <c r="F2304" s="18" t="str">
        <f aca="false">IF(B2304="","",IFERROR(INDEX(Materials!$B$2:$B$301,MATCH(B2304,Materials!$A$2:$A$301,0)),""))</f>
        <v/>
      </c>
      <c r="G2304" s="18" t="str">
        <f aca="true">IF(AND(A2304="",B2304=""),"",IF(A2304="","Missing product",IF(B2304="","Missing material",IF(COUNTIF(ProductList,A2304)=0,"Product not in Products list",IF(COUNTIF(MaterialList,B2304)=0,"Material not in Materials list","OK")))))</f>
        <v/>
      </c>
      <c r="H2304" s="18" t="str">
        <f aca="false">IF(F2304="Active",A2304&amp;"|"&amp;COUNTIFS(A$2:A2304,A2304,F$2:F2304,"Active"),"")</f>
        <v/>
      </c>
      <c r="I2304" s="18" t="str">
        <f aca="false">IF(B2304="","",IF(SUMPRODUCT(MAX((A$1:A2303=A2304)*(B$1:B2303=B2304)*ROW(A$1:A2303)))=0,C2304&amp;"",IF(C2304="",INDEX(I$1:I2303,SUMPRODUCT(MAX((A$1:A2303=A2304)*(B$1:B2303=B2304)*ROW(A$1:A2303)))),IF(INDEX(I$1:I2303,SUMPRODUCT(MAX((A$1:A2303=A2304)*(B$1:B2303=B2304)*ROW(A$1:A2303))))="",C2304&amp;"",INDEX(I$1:I2303,SUMPRODUCT(MAX((A$1:A2303=A2304)*(B$1:B2303=B2304)*ROW(A$1:A2303))))&amp;"; "&amp;C2304))))</f>
        <v/>
      </c>
      <c r="J2304" s="18" t="str">
        <f aca="false">IF(A2304="","",A2304&amp;"|"&amp;COUNTIF(A$2:A2304,A2304))</f>
        <v/>
      </c>
      <c r="K2304" s="18" t="n">
        <f aca="false">IF(OR(A2304="",B2304=""),0,IF(COUNTIFS(A$2:A2304,A2304,B$2:B2304,B2304)=1,1,0))</f>
        <v>0</v>
      </c>
    </row>
    <row r="2305" customFormat="false" ht="15" hidden="false" customHeight="false" outlineLevel="0" collapsed="false">
      <c r="A2305" s="15"/>
      <c r="B2305" s="15"/>
      <c r="C2305" s="15"/>
      <c r="D2305" s="15"/>
      <c r="F2305" s="18" t="str">
        <f aca="false">IF(B2305="","",IFERROR(INDEX(Materials!$B$2:$B$301,MATCH(B2305,Materials!$A$2:$A$301,0)),""))</f>
        <v/>
      </c>
      <c r="G2305" s="18" t="str">
        <f aca="true">IF(AND(A2305="",B2305=""),"",IF(A2305="","Missing product",IF(B2305="","Missing material",IF(COUNTIF(ProductList,A2305)=0,"Product not in Products list",IF(COUNTIF(MaterialList,B2305)=0,"Material not in Materials list","OK")))))</f>
        <v/>
      </c>
      <c r="H2305" s="18" t="str">
        <f aca="false">IF(F2305="Active",A2305&amp;"|"&amp;COUNTIFS(A$2:A2305,A2305,F$2:F2305,"Active"),"")</f>
        <v/>
      </c>
      <c r="I2305" s="18" t="str">
        <f aca="false">IF(B2305="","",IF(SUMPRODUCT(MAX((A$1:A2304=A2305)*(B$1:B2304=B2305)*ROW(A$1:A2304)))=0,C2305&amp;"",IF(C2305="",INDEX(I$1:I2304,SUMPRODUCT(MAX((A$1:A2304=A2305)*(B$1:B2304=B2305)*ROW(A$1:A2304)))),IF(INDEX(I$1:I2304,SUMPRODUCT(MAX((A$1:A2304=A2305)*(B$1:B2304=B2305)*ROW(A$1:A2304))))="",C2305&amp;"",INDEX(I$1:I2304,SUMPRODUCT(MAX((A$1:A2304=A2305)*(B$1:B2304=B2305)*ROW(A$1:A2304))))&amp;"; "&amp;C2305))))</f>
        <v/>
      </c>
      <c r="J2305" s="18" t="str">
        <f aca="false">IF(A2305="","",A2305&amp;"|"&amp;COUNTIF(A$2:A2305,A2305))</f>
        <v/>
      </c>
      <c r="K2305" s="18" t="n">
        <f aca="false">IF(OR(A2305="",B2305=""),0,IF(COUNTIFS(A$2:A2305,A2305,B$2:B2305,B2305)=1,1,0))</f>
        <v>0</v>
      </c>
    </row>
    <row r="2306" customFormat="false" ht="15" hidden="false" customHeight="false" outlineLevel="0" collapsed="false">
      <c r="A2306" s="15"/>
      <c r="B2306" s="15"/>
      <c r="C2306" s="15"/>
      <c r="D2306" s="15"/>
      <c r="F2306" s="18" t="str">
        <f aca="false">IF(B2306="","",IFERROR(INDEX(Materials!$B$2:$B$301,MATCH(B2306,Materials!$A$2:$A$301,0)),""))</f>
        <v/>
      </c>
      <c r="G2306" s="18" t="str">
        <f aca="true">IF(AND(A2306="",B2306=""),"",IF(A2306="","Missing product",IF(B2306="","Missing material",IF(COUNTIF(ProductList,A2306)=0,"Product not in Products list",IF(COUNTIF(MaterialList,B2306)=0,"Material not in Materials list","OK")))))</f>
        <v/>
      </c>
      <c r="H2306" s="18" t="str">
        <f aca="false">IF(F2306="Active",A2306&amp;"|"&amp;COUNTIFS(A$2:A2306,A2306,F$2:F2306,"Active"),"")</f>
        <v/>
      </c>
      <c r="I2306" s="18" t="str">
        <f aca="false">IF(B2306="","",IF(SUMPRODUCT(MAX((A$1:A2305=A2306)*(B$1:B2305=B2306)*ROW(A$1:A2305)))=0,C2306&amp;"",IF(C2306="",INDEX(I$1:I2305,SUMPRODUCT(MAX((A$1:A2305=A2306)*(B$1:B2305=B2306)*ROW(A$1:A2305)))),IF(INDEX(I$1:I2305,SUMPRODUCT(MAX((A$1:A2305=A2306)*(B$1:B2305=B2306)*ROW(A$1:A2305))))="",C2306&amp;"",INDEX(I$1:I2305,SUMPRODUCT(MAX((A$1:A2305=A2306)*(B$1:B2305=B2306)*ROW(A$1:A2305))))&amp;"; "&amp;C2306))))</f>
        <v/>
      </c>
      <c r="J2306" s="18" t="str">
        <f aca="false">IF(A2306="","",A2306&amp;"|"&amp;COUNTIF(A$2:A2306,A2306))</f>
        <v/>
      </c>
      <c r="K2306" s="18" t="n">
        <f aca="false">IF(OR(A2306="",B2306=""),0,IF(COUNTIFS(A$2:A2306,A2306,B$2:B2306,B2306)=1,1,0))</f>
        <v>0</v>
      </c>
    </row>
    <row r="2307" customFormat="false" ht="15" hidden="false" customHeight="false" outlineLevel="0" collapsed="false">
      <c r="A2307" s="15"/>
      <c r="B2307" s="15"/>
      <c r="C2307" s="15"/>
      <c r="D2307" s="15"/>
      <c r="F2307" s="18" t="str">
        <f aca="false">IF(B2307="","",IFERROR(INDEX(Materials!$B$2:$B$301,MATCH(B2307,Materials!$A$2:$A$301,0)),""))</f>
        <v/>
      </c>
      <c r="G2307" s="18" t="str">
        <f aca="true">IF(AND(A2307="",B2307=""),"",IF(A2307="","Missing product",IF(B2307="","Missing material",IF(COUNTIF(ProductList,A2307)=0,"Product not in Products list",IF(COUNTIF(MaterialList,B2307)=0,"Material not in Materials list","OK")))))</f>
        <v/>
      </c>
      <c r="H2307" s="18" t="str">
        <f aca="false">IF(F2307="Active",A2307&amp;"|"&amp;COUNTIFS(A$2:A2307,A2307,F$2:F2307,"Active"),"")</f>
        <v/>
      </c>
      <c r="I2307" s="18" t="str">
        <f aca="false">IF(B2307="","",IF(SUMPRODUCT(MAX((A$1:A2306=A2307)*(B$1:B2306=B2307)*ROW(A$1:A2306)))=0,C2307&amp;"",IF(C2307="",INDEX(I$1:I2306,SUMPRODUCT(MAX((A$1:A2306=A2307)*(B$1:B2306=B2307)*ROW(A$1:A2306)))),IF(INDEX(I$1:I2306,SUMPRODUCT(MAX((A$1:A2306=A2307)*(B$1:B2306=B2307)*ROW(A$1:A2306))))="",C2307&amp;"",INDEX(I$1:I2306,SUMPRODUCT(MAX((A$1:A2306=A2307)*(B$1:B2306=B2307)*ROW(A$1:A2306))))&amp;"; "&amp;C2307))))</f>
        <v/>
      </c>
      <c r="J2307" s="18" t="str">
        <f aca="false">IF(A2307="","",A2307&amp;"|"&amp;COUNTIF(A$2:A2307,A2307))</f>
        <v/>
      </c>
      <c r="K2307" s="18" t="n">
        <f aca="false">IF(OR(A2307="",B2307=""),0,IF(COUNTIFS(A$2:A2307,A2307,B$2:B2307,B2307)=1,1,0))</f>
        <v>0</v>
      </c>
    </row>
    <row r="2308" customFormat="false" ht="15" hidden="false" customHeight="false" outlineLevel="0" collapsed="false">
      <c r="A2308" s="15"/>
      <c r="B2308" s="15"/>
      <c r="C2308" s="15"/>
      <c r="D2308" s="15"/>
      <c r="F2308" s="18" t="str">
        <f aca="false">IF(B2308="","",IFERROR(INDEX(Materials!$B$2:$B$301,MATCH(B2308,Materials!$A$2:$A$301,0)),""))</f>
        <v/>
      </c>
      <c r="G2308" s="18" t="str">
        <f aca="true">IF(AND(A2308="",B2308=""),"",IF(A2308="","Missing product",IF(B2308="","Missing material",IF(COUNTIF(ProductList,A2308)=0,"Product not in Products list",IF(COUNTIF(MaterialList,B2308)=0,"Material not in Materials list","OK")))))</f>
        <v/>
      </c>
      <c r="H2308" s="18" t="str">
        <f aca="false">IF(F2308="Active",A2308&amp;"|"&amp;COUNTIFS(A$2:A2308,A2308,F$2:F2308,"Active"),"")</f>
        <v/>
      </c>
      <c r="I2308" s="18" t="str">
        <f aca="false">IF(B2308="","",IF(SUMPRODUCT(MAX((A$1:A2307=A2308)*(B$1:B2307=B2308)*ROW(A$1:A2307)))=0,C2308&amp;"",IF(C2308="",INDEX(I$1:I2307,SUMPRODUCT(MAX((A$1:A2307=A2308)*(B$1:B2307=B2308)*ROW(A$1:A2307)))),IF(INDEX(I$1:I2307,SUMPRODUCT(MAX((A$1:A2307=A2308)*(B$1:B2307=B2308)*ROW(A$1:A2307))))="",C2308&amp;"",INDEX(I$1:I2307,SUMPRODUCT(MAX((A$1:A2307=A2308)*(B$1:B2307=B2308)*ROW(A$1:A2307))))&amp;"; "&amp;C2308))))</f>
        <v/>
      </c>
      <c r="J2308" s="18" t="str">
        <f aca="false">IF(A2308="","",A2308&amp;"|"&amp;COUNTIF(A$2:A2308,A2308))</f>
        <v/>
      </c>
      <c r="K2308" s="18" t="n">
        <f aca="false">IF(OR(A2308="",B2308=""),0,IF(COUNTIFS(A$2:A2308,A2308,B$2:B2308,B2308)=1,1,0))</f>
        <v>0</v>
      </c>
    </row>
    <row r="2309" customFormat="false" ht="15" hidden="false" customHeight="false" outlineLevel="0" collapsed="false">
      <c r="A2309" s="15"/>
      <c r="B2309" s="15"/>
      <c r="C2309" s="15"/>
      <c r="D2309" s="15"/>
      <c r="F2309" s="18" t="str">
        <f aca="false">IF(B2309="","",IFERROR(INDEX(Materials!$B$2:$B$301,MATCH(B2309,Materials!$A$2:$A$301,0)),""))</f>
        <v/>
      </c>
      <c r="G2309" s="18" t="str">
        <f aca="true">IF(AND(A2309="",B2309=""),"",IF(A2309="","Missing product",IF(B2309="","Missing material",IF(COUNTIF(ProductList,A2309)=0,"Product not in Products list",IF(COUNTIF(MaterialList,B2309)=0,"Material not in Materials list","OK")))))</f>
        <v/>
      </c>
      <c r="H2309" s="18" t="str">
        <f aca="false">IF(F2309="Active",A2309&amp;"|"&amp;COUNTIFS(A$2:A2309,A2309,F$2:F2309,"Active"),"")</f>
        <v/>
      </c>
      <c r="I2309" s="18" t="str">
        <f aca="false">IF(B2309="","",IF(SUMPRODUCT(MAX((A$1:A2308=A2309)*(B$1:B2308=B2309)*ROW(A$1:A2308)))=0,C2309&amp;"",IF(C2309="",INDEX(I$1:I2308,SUMPRODUCT(MAX((A$1:A2308=A2309)*(B$1:B2308=B2309)*ROW(A$1:A2308)))),IF(INDEX(I$1:I2308,SUMPRODUCT(MAX((A$1:A2308=A2309)*(B$1:B2308=B2309)*ROW(A$1:A2308))))="",C2309&amp;"",INDEX(I$1:I2308,SUMPRODUCT(MAX((A$1:A2308=A2309)*(B$1:B2308=B2309)*ROW(A$1:A2308))))&amp;"; "&amp;C2309))))</f>
        <v/>
      </c>
      <c r="J2309" s="18" t="str">
        <f aca="false">IF(A2309="","",A2309&amp;"|"&amp;COUNTIF(A$2:A2309,A2309))</f>
        <v/>
      </c>
      <c r="K2309" s="18" t="n">
        <f aca="false">IF(OR(A2309="",B2309=""),0,IF(COUNTIFS(A$2:A2309,A2309,B$2:B2309,B2309)=1,1,0))</f>
        <v>0</v>
      </c>
    </row>
    <row r="2310" customFormat="false" ht="15" hidden="false" customHeight="false" outlineLevel="0" collapsed="false">
      <c r="A2310" s="15"/>
      <c r="B2310" s="15"/>
      <c r="C2310" s="15"/>
      <c r="D2310" s="15"/>
      <c r="F2310" s="18" t="str">
        <f aca="false">IF(B2310="","",IFERROR(INDEX(Materials!$B$2:$B$301,MATCH(B2310,Materials!$A$2:$A$301,0)),""))</f>
        <v/>
      </c>
      <c r="G2310" s="18" t="str">
        <f aca="true">IF(AND(A2310="",B2310=""),"",IF(A2310="","Missing product",IF(B2310="","Missing material",IF(COUNTIF(ProductList,A2310)=0,"Product not in Products list",IF(COUNTIF(MaterialList,B2310)=0,"Material not in Materials list","OK")))))</f>
        <v/>
      </c>
      <c r="H2310" s="18" t="str">
        <f aca="false">IF(F2310="Active",A2310&amp;"|"&amp;COUNTIFS(A$2:A2310,A2310,F$2:F2310,"Active"),"")</f>
        <v/>
      </c>
      <c r="I2310" s="18" t="str">
        <f aca="false">IF(B2310="","",IF(SUMPRODUCT(MAX((A$1:A2309=A2310)*(B$1:B2309=B2310)*ROW(A$1:A2309)))=0,C2310&amp;"",IF(C2310="",INDEX(I$1:I2309,SUMPRODUCT(MAX((A$1:A2309=A2310)*(B$1:B2309=B2310)*ROW(A$1:A2309)))),IF(INDEX(I$1:I2309,SUMPRODUCT(MAX((A$1:A2309=A2310)*(B$1:B2309=B2310)*ROW(A$1:A2309))))="",C2310&amp;"",INDEX(I$1:I2309,SUMPRODUCT(MAX((A$1:A2309=A2310)*(B$1:B2309=B2310)*ROW(A$1:A2309))))&amp;"; "&amp;C2310))))</f>
        <v/>
      </c>
      <c r="J2310" s="18" t="str">
        <f aca="false">IF(A2310="","",A2310&amp;"|"&amp;COUNTIF(A$2:A2310,A2310))</f>
        <v/>
      </c>
      <c r="K2310" s="18" t="n">
        <f aca="false">IF(OR(A2310="",B2310=""),0,IF(COUNTIFS(A$2:A2310,A2310,B$2:B2310,B2310)=1,1,0))</f>
        <v>0</v>
      </c>
    </row>
    <row r="2311" customFormat="false" ht="15" hidden="false" customHeight="false" outlineLevel="0" collapsed="false">
      <c r="A2311" s="15"/>
      <c r="B2311" s="15"/>
      <c r="C2311" s="15"/>
      <c r="D2311" s="15"/>
      <c r="F2311" s="18" t="str">
        <f aca="false">IF(B2311="","",IFERROR(INDEX(Materials!$B$2:$B$301,MATCH(B2311,Materials!$A$2:$A$301,0)),""))</f>
        <v/>
      </c>
      <c r="G2311" s="18" t="str">
        <f aca="true">IF(AND(A2311="",B2311=""),"",IF(A2311="","Missing product",IF(B2311="","Missing material",IF(COUNTIF(ProductList,A2311)=0,"Product not in Products list",IF(COUNTIF(MaterialList,B2311)=0,"Material not in Materials list","OK")))))</f>
        <v/>
      </c>
      <c r="H2311" s="18" t="str">
        <f aca="false">IF(F2311="Active",A2311&amp;"|"&amp;COUNTIFS(A$2:A2311,A2311,F$2:F2311,"Active"),"")</f>
        <v/>
      </c>
      <c r="I2311" s="18" t="str">
        <f aca="false">IF(B2311="","",IF(SUMPRODUCT(MAX((A$1:A2310=A2311)*(B$1:B2310=B2311)*ROW(A$1:A2310)))=0,C2311&amp;"",IF(C2311="",INDEX(I$1:I2310,SUMPRODUCT(MAX((A$1:A2310=A2311)*(B$1:B2310=B2311)*ROW(A$1:A2310)))),IF(INDEX(I$1:I2310,SUMPRODUCT(MAX((A$1:A2310=A2311)*(B$1:B2310=B2311)*ROW(A$1:A2310))))="",C2311&amp;"",INDEX(I$1:I2310,SUMPRODUCT(MAX((A$1:A2310=A2311)*(B$1:B2310=B2311)*ROW(A$1:A2310))))&amp;"; "&amp;C2311))))</f>
        <v/>
      </c>
      <c r="J2311" s="18" t="str">
        <f aca="false">IF(A2311="","",A2311&amp;"|"&amp;COUNTIF(A$2:A2311,A2311))</f>
        <v/>
      </c>
      <c r="K2311" s="18" t="n">
        <f aca="false">IF(OR(A2311="",B2311=""),0,IF(COUNTIFS(A$2:A2311,A2311,B$2:B2311,B2311)=1,1,0))</f>
        <v>0</v>
      </c>
    </row>
    <row r="2312" customFormat="false" ht="15" hidden="false" customHeight="false" outlineLevel="0" collapsed="false">
      <c r="A2312" s="15"/>
      <c r="B2312" s="15"/>
      <c r="C2312" s="15"/>
      <c r="D2312" s="15"/>
      <c r="F2312" s="18" t="str">
        <f aca="false">IF(B2312="","",IFERROR(INDEX(Materials!$B$2:$B$301,MATCH(B2312,Materials!$A$2:$A$301,0)),""))</f>
        <v/>
      </c>
      <c r="G2312" s="18" t="str">
        <f aca="true">IF(AND(A2312="",B2312=""),"",IF(A2312="","Missing product",IF(B2312="","Missing material",IF(COUNTIF(ProductList,A2312)=0,"Product not in Products list",IF(COUNTIF(MaterialList,B2312)=0,"Material not in Materials list","OK")))))</f>
        <v/>
      </c>
      <c r="H2312" s="18" t="str">
        <f aca="false">IF(F2312="Active",A2312&amp;"|"&amp;COUNTIFS(A$2:A2312,A2312,F$2:F2312,"Active"),"")</f>
        <v/>
      </c>
      <c r="I2312" s="18" t="str">
        <f aca="false">IF(B2312="","",IF(SUMPRODUCT(MAX((A$1:A2311=A2312)*(B$1:B2311=B2312)*ROW(A$1:A2311)))=0,C2312&amp;"",IF(C2312="",INDEX(I$1:I2311,SUMPRODUCT(MAX((A$1:A2311=A2312)*(B$1:B2311=B2312)*ROW(A$1:A2311)))),IF(INDEX(I$1:I2311,SUMPRODUCT(MAX((A$1:A2311=A2312)*(B$1:B2311=B2312)*ROW(A$1:A2311))))="",C2312&amp;"",INDEX(I$1:I2311,SUMPRODUCT(MAX((A$1:A2311=A2312)*(B$1:B2311=B2312)*ROW(A$1:A2311))))&amp;"; "&amp;C2312))))</f>
        <v/>
      </c>
      <c r="J2312" s="18" t="str">
        <f aca="false">IF(A2312="","",A2312&amp;"|"&amp;COUNTIF(A$2:A2312,A2312))</f>
        <v/>
      </c>
      <c r="K2312" s="18" t="n">
        <f aca="false">IF(OR(A2312="",B2312=""),0,IF(COUNTIFS(A$2:A2312,A2312,B$2:B2312,B2312)=1,1,0))</f>
        <v>0</v>
      </c>
    </row>
    <row r="2313" customFormat="false" ht="15" hidden="false" customHeight="false" outlineLevel="0" collapsed="false">
      <c r="A2313" s="15"/>
      <c r="B2313" s="15"/>
      <c r="C2313" s="15"/>
      <c r="D2313" s="15"/>
      <c r="F2313" s="18" t="str">
        <f aca="false">IF(B2313="","",IFERROR(INDEX(Materials!$B$2:$B$301,MATCH(B2313,Materials!$A$2:$A$301,0)),""))</f>
        <v/>
      </c>
      <c r="G2313" s="18" t="str">
        <f aca="true">IF(AND(A2313="",B2313=""),"",IF(A2313="","Missing product",IF(B2313="","Missing material",IF(COUNTIF(ProductList,A2313)=0,"Product not in Products list",IF(COUNTIF(MaterialList,B2313)=0,"Material not in Materials list","OK")))))</f>
        <v/>
      </c>
      <c r="H2313" s="18" t="str">
        <f aca="false">IF(F2313="Active",A2313&amp;"|"&amp;COUNTIFS(A$2:A2313,A2313,F$2:F2313,"Active"),"")</f>
        <v/>
      </c>
      <c r="I2313" s="18" t="str">
        <f aca="false">IF(B2313="","",IF(SUMPRODUCT(MAX((A$1:A2312=A2313)*(B$1:B2312=B2313)*ROW(A$1:A2312)))=0,C2313&amp;"",IF(C2313="",INDEX(I$1:I2312,SUMPRODUCT(MAX((A$1:A2312=A2313)*(B$1:B2312=B2313)*ROW(A$1:A2312)))),IF(INDEX(I$1:I2312,SUMPRODUCT(MAX((A$1:A2312=A2313)*(B$1:B2312=B2313)*ROW(A$1:A2312))))="",C2313&amp;"",INDEX(I$1:I2312,SUMPRODUCT(MAX((A$1:A2312=A2313)*(B$1:B2312=B2313)*ROW(A$1:A2312))))&amp;"; "&amp;C2313))))</f>
        <v/>
      </c>
      <c r="J2313" s="18" t="str">
        <f aca="false">IF(A2313="","",A2313&amp;"|"&amp;COUNTIF(A$2:A2313,A2313))</f>
        <v/>
      </c>
      <c r="K2313" s="18" t="n">
        <f aca="false">IF(OR(A2313="",B2313=""),0,IF(COUNTIFS(A$2:A2313,A2313,B$2:B2313,B2313)=1,1,0))</f>
        <v>0</v>
      </c>
    </row>
    <row r="2314" customFormat="false" ht="15" hidden="false" customHeight="false" outlineLevel="0" collapsed="false">
      <c r="A2314" s="15"/>
      <c r="B2314" s="15"/>
      <c r="C2314" s="15"/>
      <c r="D2314" s="15"/>
      <c r="F2314" s="18" t="str">
        <f aca="false">IF(B2314="","",IFERROR(INDEX(Materials!$B$2:$B$301,MATCH(B2314,Materials!$A$2:$A$301,0)),""))</f>
        <v/>
      </c>
      <c r="G2314" s="18" t="str">
        <f aca="true">IF(AND(A2314="",B2314=""),"",IF(A2314="","Missing product",IF(B2314="","Missing material",IF(COUNTIF(ProductList,A2314)=0,"Product not in Products list",IF(COUNTIF(MaterialList,B2314)=0,"Material not in Materials list","OK")))))</f>
        <v/>
      </c>
      <c r="H2314" s="18" t="str">
        <f aca="false">IF(F2314="Active",A2314&amp;"|"&amp;COUNTIFS(A$2:A2314,A2314,F$2:F2314,"Active"),"")</f>
        <v/>
      </c>
      <c r="I2314" s="18" t="str">
        <f aca="false">IF(B2314="","",IF(SUMPRODUCT(MAX((A$1:A2313=A2314)*(B$1:B2313=B2314)*ROW(A$1:A2313)))=0,C2314&amp;"",IF(C2314="",INDEX(I$1:I2313,SUMPRODUCT(MAX((A$1:A2313=A2314)*(B$1:B2313=B2314)*ROW(A$1:A2313)))),IF(INDEX(I$1:I2313,SUMPRODUCT(MAX((A$1:A2313=A2314)*(B$1:B2313=B2314)*ROW(A$1:A2313))))="",C2314&amp;"",INDEX(I$1:I2313,SUMPRODUCT(MAX((A$1:A2313=A2314)*(B$1:B2313=B2314)*ROW(A$1:A2313))))&amp;"; "&amp;C2314))))</f>
        <v/>
      </c>
      <c r="J2314" s="18" t="str">
        <f aca="false">IF(A2314="","",A2314&amp;"|"&amp;COUNTIF(A$2:A2314,A2314))</f>
        <v/>
      </c>
      <c r="K2314" s="18" t="n">
        <f aca="false">IF(OR(A2314="",B2314=""),0,IF(COUNTIFS(A$2:A2314,A2314,B$2:B2314,B2314)=1,1,0))</f>
        <v>0</v>
      </c>
    </row>
    <row r="2315" customFormat="false" ht="15" hidden="false" customHeight="false" outlineLevel="0" collapsed="false">
      <c r="A2315" s="15"/>
      <c r="B2315" s="15"/>
      <c r="C2315" s="15"/>
      <c r="D2315" s="15"/>
      <c r="F2315" s="18" t="str">
        <f aca="false">IF(B2315="","",IFERROR(INDEX(Materials!$B$2:$B$301,MATCH(B2315,Materials!$A$2:$A$301,0)),""))</f>
        <v/>
      </c>
      <c r="G2315" s="18" t="str">
        <f aca="true">IF(AND(A2315="",B2315=""),"",IF(A2315="","Missing product",IF(B2315="","Missing material",IF(COUNTIF(ProductList,A2315)=0,"Product not in Products list",IF(COUNTIF(MaterialList,B2315)=0,"Material not in Materials list","OK")))))</f>
        <v/>
      </c>
      <c r="H2315" s="18" t="str">
        <f aca="false">IF(F2315="Active",A2315&amp;"|"&amp;COUNTIFS(A$2:A2315,A2315,F$2:F2315,"Active"),"")</f>
        <v/>
      </c>
      <c r="I2315" s="18" t="str">
        <f aca="false">IF(B2315="","",IF(SUMPRODUCT(MAX((A$1:A2314=A2315)*(B$1:B2314=B2315)*ROW(A$1:A2314)))=0,C2315&amp;"",IF(C2315="",INDEX(I$1:I2314,SUMPRODUCT(MAX((A$1:A2314=A2315)*(B$1:B2314=B2315)*ROW(A$1:A2314)))),IF(INDEX(I$1:I2314,SUMPRODUCT(MAX((A$1:A2314=A2315)*(B$1:B2314=B2315)*ROW(A$1:A2314))))="",C2315&amp;"",INDEX(I$1:I2314,SUMPRODUCT(MAX((A$1:A2314=A2315)*(B$1:B2314=B2315)*ROW(A$1:A2314))))&amp;"; "&amp;C2315))))</f>
        <v/>
      </c>
      <c r="J2315" s="18" t="str">
        <f aca="false">IF(A2315="","",A2315&amp;"|"&amp;COUNTIF(A$2:A2315,A2315))</f>
        <v/>
      </c>
      <c r="K2315" s="18" t="n">
        <f aca="false">IF(OR(A2315="",B2315=""),0,IF(COUNTIFS(A$2:A2315,A2315,B$2:B2315,B2315)=1,1,0))</f>
        <v>0</v>
      </c>
    </row>
    <row r="2316" customFormat="false" ht="15" hidden="false" customHeight="false" outlineLevel="0" collapsed="false">
      <c r="A2316" s="15"/>
      <c r="B2316" s="15"/>
      <c r="C2316" s="15"/>
      <c r="D2316" s="15"/>
      <c r="F2316" s="18" t="str">
        <f aca="false">IF(B2316="","",IFERROR(INDEX(Materials!$B$2:$B$301,MATCH(B2316,Materials!$A$2:$A$301,0)),""))</f>
        <v/>
      </c>
      <c r="G2316" s="18" t="str">
        <f aca="true">IF(AND(A2316="",B2316=""),"",IF(A2316="","Missing product",IF(B2316="","Missing material",IF(COUNTIF(ProductList,A2316)=0,"Product not in Products list",IF(COUNTIF(MaterialList,B2316)=0,"Material not in Materials list","OK")))))</f>
        <v/>
      </c>
      <c r="H2316" s="18" t="str">
        <f aca="false">IF(F2316="Active",A2316&amp;"|"&amp;COUNTIFS(A$2:A2316,A2316,F$2:F2316,"Active"),"")</f>
        <v/>
      </c>
      <c r="I2316" s="18" t="str">
        <f aca="false">IF(B2316="","",IF(SUMPRODUCT(MAX((A$1:A2315=A2316)*(B$1:B2315=B2316)*ROW(A$1:A2315)))=0,C2316&amp;"",IF(C2316="",INDEX(I$1:I2315,SUMPRODUCT(MAX((A$1:A2315=A2316)*(B$1:B2315=B2316)*ROW(A$1:A2315)))),IF(INDEX(I$1:I2315,SUMPRODUCT(MAX((A$1:A2315=A2316)*(B$1:B2315=B2316)*ROW(A$1:A2315))))="",C2316&amp;"",INDEX(I$1:I2315,SUMPRODUCT(MAX((A$1:A2315=A2316)*(B$1:B2315=B2316)*ROW(A$1:A2315))))&amp;"; "&amp;C2316))))</f>
        <v/>
      </c>
      <c r="J2316" s="18" t="str">
        <f aca="false">IF(A2316="","",A2316&amp;"|"&amp;COUNTIF(A$2:A2316,A2316))</f>
        <v/>
      </c>
      <c r="K2316" s="18" t="n">
        <f aca="false">IF(OR(A2316="",B2316=""),0,IF(COUNTIFS(A$2:A2316,A2316,B$2:B2316,B2316)=1,1,0))</f>
        <v>0</v>
      </c>
    </row>
    <row r="2317" customFormat="false" ht="15" hidden="false" customHeight="false" outlineLevel="0" collapsed="false">
      <c r="A2317" s="15"/>
      <c r="B2317" s="15"/>
      <c r="C2317" s="15"/>
      <c r="D2317" s="15"/>
      <c r="F2317" s="18" t="str">
        <f aca="false">IF(B2317="","",IFERROR(INDEX(Materials!$B$2:$B$301,MATCH(B2317,Materials!$A$2:$A$301,0)),""))</f>
        <v/>
      </c>
      <c r="G2317" s="18" t="str">
        <f aca="true">IF(AND(A2317="",B2317=""),"",IF(A2317="","Missing product",IF(B2317="","Missing material",IF(COUNTIF(ProductList,A2317)=0,"Product not in Products list",IF(COUNTIF(MaterialList,B2317)=0,"Material not in Materials list","OK")))))</f>
        <v/>
      </c>
      <c r="H2317" s="18" t="str">
        <f aca="false">IF(F2317="Active",A2317&amp;"|"&amp;COUNTIFS(A$2:A2317,A2317,F$2:F2317,"Active"),"")</f>
        <v/>
      </c>
      <c r="I2317" s="18" t="str">
        <f aca="false">IF(B2317="","",IF(SUMPRODUCT(MAX((A$1:A2316=A2317)*(B$1:B2316=B2317)*ROW(A$1:A2316)))=0,C2317&amp;"",IF(C2317="",INDEX(I$1:I2316,SUMPRODUCT(MAX((A$1:A2316=A2317)*(B$1:B2316=B2317)*ROW(A$1:A2316)))),IF(INDEX(I$1:I2316,SUMPRODUCT(MAX((A$1:A2316=A2317)*(B$1:B2316=B2317)*ROW(A$1:A2316))))="",C2317&amp;"",INDEX(I$1:I2316,SUMPRODUCT(MAX((A$1:A2316=A2317)*(B$1:B2316=B2317)*ROW(A$1:A2316))))&amp;"; "&amp;C2317))))</f>
        <v/>
      </c>
      <c r="J2317" s="18" t="str">
        <f aca="false">IF(A2317="","",A2317&amp;"|"&amp;COUNTIF(A$2:A2317,A2317))</f>
        <v/>
      </c>
      <c r="K2317" s="18" t="n">
        <f aca="false">IF(OR(A2317="",B2317=""),0,IF(COUNTIFS(A$2:A2317,A2317,B$2:B2317,B2317)=1,1,0))</f>
        <v>0</v>
      </c>
    </row>
    <row r="2318" customFormat="false" ht="15" hidden="false" customHeight="false" outlineLevel="0" collapsed="false">
      <c r="A2318" s="15"/>
      <c r="B2318" s="15"/>
      <c r="C2318" s="15"/>
      <c r="D2318" s="15"/>
      <c r="F2318" s="18" t="str">
        <f aca="false">IF(B2318="","",IFERROR(INDEX(Materials!$B$2:$B$301,MATCH(B2318,Materials!$A$2:$A$301,0)),""))</f>
        <v/>
      </c>
      <c r="G2318" s="18" t="str">
        <f aca="true">IF(AND(A2318="",B2318=""),"",IF(A2318="","Missing product",IF(B2318="","Missing material",IF(COUNTIF(ProductList,A2318)=0,"Product not in Products list",IF(COUNTIF(MaterialList,B2318)=0,"Material not in Materials list","OK")))))</f>
        <v/>
      </c>
      <c r="H2318" s="18" t="str">
        <f aca="false">IF(F2318="Active",A2318&amp;"|"&amp;COUNTIFS(A$2:A2318,A2318,F$2:F2318,"Active"),"")</f>
        <v/>
      </c>
      <c r="I2318" s="18" t="str">
        <f aca="false">IF(B2318="","",IF(SUMPRODUCT(MAX((A$1:A2317=A2318)*(B$1:B2317=B2318)*ROW(A$1:A2317)))=0,C2318&amp;"",IF(C2318="",INDEX(I$1:I2317,SUMPRODUCT(MAX((A$1:A2317=A2318)*(B$1:B2317=B2318)*ROW(A$1:A2317)))),IF(INDEX(I$1:I2317,SUMPRODUCT(MAX((A$1:A2317=A2318)*(B$1:B2317=B2318)*ROW(A$1:A2317))))="",C2318&amp;"",INDEX(I$1:I2317,SUMPRODUCT(MAX((A$1:A2317=A2318)*(B$1:B2317=B2318)*ROW(A$1:A2317))))&amp;"; "&amp;C2318))))</f>
        <v/>
      </c>
      <c r="J2318" s="18" t="str">
        <f aca="false">IF(A2318="","",A2318&amp;"|"&amp;COUNTIF(A$2:A2318,A2318))</f>
        <v/>
      </c>
      <c r="K2318" s="18" t="n">
        <f aca="false">IF(OR(A2318="",B2318=""),0,IF(COUNTIFS(A$2:A2318,A2318,B$2:B2318,B2318)=1,1,0))</f>
        <v>0</v>
      </c>
    </row>
    <row r="2319" customFormat="false" ht="15" hidden="false" customHeight="false" outlineLevel="0" collapsed="false">
      <c r="A2319" s="15"/>
      <c r="B2319" s="15"/>
      <c r="C2319" s="15"/>
      <c r="D2319" s="15"/>
      <c r="F2319" s="18" t="str">
        <f aca="false">IF(B2319="","",IFERROR(INDEX(Materials!$B$2:$B$301,MATCH(B2319,Materials!$A$2:$A$301,0)),""))</f>
        <v/>
      </c>
      <c r="G2319" s="18" t="str">
        <f aca="true">IF(AND(A2319="",B2319=""),"",IF(A2319="","Missing product",IF(B2319="","Missing material",IF(COUNTIF(ProductList,A2319)=0,"Product not in Products list",IF(COUNTIF(MaterialList,B2319)=0,"Material not in Materials list","OK")))))</f>
        <v/>
      </c>
      <c r="H2319" s="18" t="str">
        <f aca="false">IF(F2319="Active",A2319&amp;"|"&amp;COUNTIFS(A$2:A2319,A2319,F$2:F2319,"Active"),"")</f>
        <v/>
      </c>
      <c r="I2319" s="18" t="str">
        <f aca="false">IF(B2319="","",IF(SUMPRODUCT(MAX((A$1:A2318=A2319)*(B$1:B2318=B2319)*ROW(A$1:A2318)))=0,C2319&amp;"",IF(C2319="",INDEX(I$1:I2318,SUMPRODUCT(MAX((A$1:A2318=A2319)*(B$1:B2318=B2319)*ROW(A$1:A2318)))),IF(INDEX(I$1:I2318,SUMPRODUCT(MAX((A$1:A2318=A2319)*(B$1:B2318=B2319)*ROW(A$1:A2318))))="",C2319&amp;"",INDEX(I$1:I2318,SUMPRODUCT(MAX((A$1:A2318=A2319)*(B$1:B2318=B2319)*ROW(A$1:A2318))))&amp;"; "&amp;C2319))))</f>
        <v/>
      </c>
      <c r="J2319" s="18" t="str">
        <f aca="false">IF(A2319="","",A2319&amp;"|"&amp;COUNTIF(A$2:A2319,A2319))</f>
        <v/>
      </c>
      <c r="K2319" s="18" t="n">
        <f aca="false">IF(OR(A2319="",B2319=""),0,IF(COUNTIFS(A$2:A2319,A2319,B$2:B2319,B2319)=1,1,0))</f>
        <v>0</v>
      </c>
    </row>
    <row r="2320" customFormat="false" ht="15" hidden="false" customHeight="false" outlineLevel="0" collapsed="false">
      <c r="A2320" s="15"/>
      <c r="B2320" s="15"/>
      <c r="C2320" s="15"/>
      <c r="D2320" s="15"/>
      <c r="F2320" s="18" t="str">
        <f aca="false">IF(B2320="","",IFERROR(INDEX(Materials!$B$2:$B$301,MATCH(B2320,Materials!$A$2:$A$301,0)),""))</f>
        <v/>
      </c>
      <c r="G2320" s="18" t="str">
        <f aca="true">IF(AND(A2320="",B2320=""),"",IF(A2320="","Missing product",IF(B2320="","Missing material",IF(COUNTIF(ProductList,A2320)=0,"Product not in Products list",IF(COUNTIF(MaterialList,B2320)=0,"Material not in Materials list","OK")))))</f>
        <v/>
      </c>
      <c r="H2320" s="18" t="str">
        <f aca="false">IF(F2320="Active",A2320&amp;"|"&amp;COUNTIFS(A$2:A2320,A2320,F$2:F2320,"Active"),"")</f>
        <v/>
      </c>
      <c r="I2320" s="18" t="str">
        <f aca="false">IF(B2320="","",IF(SUMPRODUCT(MAX((A$1:A2319=A2320)*(B$1:B2319=B2320)*ROW(A$1:A2319)))=0,C2320&amp;"",IF(C2320="",INDEX(I$1:I2319,SUMPRODUCT(MAX((A$1:A2319=A2320)*(B$1:B2319=B2320)*ROW(A$1:A2319)))),IF(INDEX(I$1:I2319,SUMPRODUCT(MAX((A$1:A2319=A2320)*(B$1:B2319=B2320)*ROW(A$1:A2319))))="",C2320&amp;"",INDEX(I$1:I2319,SUMPRODUCT(MAX((A$1:A2319=A2320)*(B$1:B2319=B2320)*ROW(A$1:A2319))))&amp;"; "&amp;C2320))))</f>
        <v/>
      </c>
      <c r="J2320" s="18" t="str">
        <f aca="false">IF(A2320="","",A2320&amp;"|"&amp;COUNTIF(A$2:A2320,A2320))</f>
        <v/>
      </c>
      <c r="K2320" s="18" t="n">
        <f aca="false">IF(OR(A2320="",B2320=""),0,IF(COUNTIFS(A$2:A2320,A2320,B$2:B2320,B2320)=1,1,0))</f>
        <v>0</v>
      </c>
    </row>
    <row r="2321" customFormat="false" ht="15" hidden="false" customHeight="false" outlineLevel="0" collapsed="false">
      <c r="A2321" s="15"/>
      <c r="B2321" s="15"/>
      <c r="C2321" s="15"/>
      <c r="D2321" s="15"/>
      <c r="F2321" s="18" t="str">
        <f aca="false">IF(B2321="","",IFERROR(INDEX(Materials!$B$2:$B$301,MATCH(B2321,Materials!$A$2:$A$301,0)),""))</f>
        <v/>
      </c>
      <c r="G2321" s="18" t="str">
        <f aca="true">IF(AND(A2321="",B2321=""),"",IF(A2321="","Missing product",IF(B2321="","Missing material",IF(COUNTIF(ProductList,A2321)=0,"Product not in Products list",IF(COUNTIF(MaterialList,B2321)=0,"Material not in Materials list","OK")))))</f>
        <v/>
      </c>
      <c r="H2321" s="18" t="str">
        <f aca="false">IF(F2321="Active",A2321&amp;"|"&amp;COUNTIFS(A$2:A2321,A2321,F$2:F2321,"Active"),"")</f>
        <v/>
      </c>
      <c r="I2321" s="18" t="str">
        <f aca="false">IF(B2321="","",IF(SUMPRODUCT(MAX((A$1:A2320=A2321)*(B$1:B2320=B2321)*ROW(A$1:A2320)))=0,C2321&amp;"",IF(C2321="",INDEX(I$1:I2320,SUMPRODUCT(MAX((A$1:A2320=A2321)*(B$1:B2320=B2321)*ROW(A$1:A2320)))),IF(INDEX(I$1:I2320,SUMPRODUCT(MAX((A$1:A2320=A2321)*(B$1:B2320=B2321)*ROW(A$1:A2320))))="",C2321&amp;"",INDEX(I$1:I2320,SUMPRODUCT(MAX((A$1:A2320=A2321)*(B$1:B2320=B2321)*ROW(A$1:A2320))))&amp;"; "&amp;C2321))))</f>
        <v/>
      </c>
      <c r="J2321" s="18" t="str">
        <f aca="false">IF(A2321="","",A2321&amp;"|"&amp;COUNTIF(A$2:A2321,A2321))</f>
        <v/>
      </c>
      <c r="K2321" s="18" t="n">
        <f aca="false">IF(OR(A2321="",B2321=""),0,IF(COUNTIFS(A$2:A2321,A2321,B$2:B2321,B2321)=1,1,0))</f>
        <v>0</v>
      </c>
    </row>
    <row r="2322" customFormat="false" ht="15" hidden="false" customHeight="false" outlineLevel="0" collapsed="false">
      <c r="A2322" s="15"/>
      <c r="B2322" s="15"/>
      <c r="C2322" s="15"/>
      <c r="D2322" s="15"/>
      <c r="F2322" s="18" t="str">
        <f aca="false">IF(B2322="","",IFERROR(INDEX(Materials!$B$2:$B$301,MATCH(B2322,Materials!$A$2:$A$301,0)),""))</f>
        <v/>
      </c>
      <c r="G2322" s="18" t="str">
        <f aca="true">IF(AND(A2322="",B2322=""),"",IF(A2322="","Missing product",IF(B2322="","Missing material",IF(COUNTIF(ProductList,A2322)=0,"Product not in Products list",IF(COUNTIF(MaterialList,B2322)=0,"Material not in Materials list","OK")))))</f>
        <v/>
      </c>
      <c r="H2322" s="18" t="str">
        <f aca="false">IF(F2322="Active",A2322&amp;"|"&amp;COUNTIFS(A$2:A2322,A2322,F$2:F2322,"Active"),"")</f>
        <v/>
      </c>
      <c r="I2322" s="18" t="str">
        <f aca="false">IF(B2322="","",IF(SUMPRODUCT(MAX((A$1:A2321=A2322)*(B$1:B2321=B2322)*ROW(A$1:A2321)))=0,C2322&amp;"",IF(C2322="",INDEX(I$1:I2321,SUMPRODUCT(MAX((A$1:A2321=A2322)*(B$1:B2321=B2322)*ROW(A$1:A2321)))),IF(INDEX(I$1:I2321,SUMPRODUCT(MAX((A$1:A2321=A2322)*(B$1:B2321=B2322)*ROW(A$1:A2321))))="",C2322&amp;"",INDEX(I$1:I2321,SUMPRODUCT(MAX((A$1:A2321=A2322)*(B$1:B2321=B2322)*ROW(A$1:A2321))))&amp;"; "&amp;C2322))))</f>
        <v/>
      </c>
      <c r="J2322" s="18" t="str">
        <f aca="false">IF(A2322="","",A2322&amp;"|"&amp;COUNTIF(A$2:A2322,A2322))</f>
        <v/>
      </c>
      <c r="K2322" s="18" t="n">
        <f aca="false">IF(OR(A2322="",B2322=""),0,IF(COUNTIFS(A$2:A2322,A2322,B$2:B2322,B2322)=1,1,0))</f>
        <v>0</v>
      </c>
    </row>
    <row r="2323" customFormat="false" ht="15" hidden="false" customHeight="false" outlineLevel="0" collapsed="false">
      <c r="A2323" s="15"/>
      <c r="B2323" s="15"/>
      <c r="C2323" s="15"/>
      <c r="D2323" s="15"/>
      <c r="F2323" s="18" t="str">
        <f aca="false">IF(B2323="","",IFERROR(INDEX(Materials!$B$2:$B$301,MATCH(B2323,Materials!$A$2:$A$301,0)),""))</f>
        <v/>
      </c>
      <c r="G2323" s="18" t="str">
        <f aca="true">IF(AND(A2323="",B2323=""),"",IF(A2323="","Missing product",IF(B2323="","Missing material",IF(COUNTIF(ProductList,A2323)=0,"Product not in Products list",IF(COUNTIF(MaterialList,B2323)=0,"Material not in Materials list","OK")))))</f>
        <v/>
      </c>
      <c r="H2323" s="18" t="str">
        <f aca="false">IF(F2323="Active",A2323&amp;"|"&amp;COUNTIFS(A$2:A2323,A2323,F$2:F2323,"Active"),"")</f>
        <v/>
      </c>
      <c r="I2323" s="18" t="str">
        <f aca="false">IF(B2323="","",IF(SUMPRODUCT(MAX((A$1:A2322=A2323)*(B$1:B2322=B2323)*ROW(A$1:A2322)))=0,C2323&amp;"",IF(C2323="",INDEX(I$1:I2322,SUMPRODUCT(MAX((A$1:A2322=A2323)*(B$1:B2322=B2323)*ROW(A$1:A2322)))),IF(INDEX(I$1:I2322,SUMPRODUCT(MAX((A$1:A2322=A2323)*(B$1:B2322=B2323)*ROW(A$1:A2322))))="",C2323&amp;"",INDEX(I$1:I2322,SUMPRODUCT(MAX((A$1:A2322=A2323)*(B$1:B2322=B2323)*ROW(A$1:A2322))))&amp;"; "&amp;C2323))))</f>
        <v/>
      </c>
      <c r="J2323" s="18" t="str">
        <f aca="false">IF(A2323="","",A2323&amp;"|"&amp;COUNTIF(A$2:A2323,A2323))</f>
        <v/>
      </c>
      <c r="K2323" s="18" t="n">
        <f aca="false">IF(OR(A2323="",B2323=""),0,IF(COUNTIFS(A$2:A2323,A2323,B$2:B2323,B2323)=1,1,0))</f>
        <v>0</v>
      </c>
    </row>
    <row r="2324" customFormat="false" ht="15" hidden="false" customHeight="false" outlineLevel="0" collapsed="false">
      <c r="A2324" s="15"/>
      <c r="B2324" s="15"/>
      <c r="C2324" s="15"/>
      <c r="D2324" s="15"/>
      <c r="F2324" s="18" t="str">
        <f aca="false">IF(B2324="","",IFERROR(INDEX(Materials!$B$2:$B$301,MATCH(B2324,Materials!$A$2:$A$301,0)),""))</f>
        <v/>
      </c>
      <c r="G2324" s="18" t="str">
        <f aca="true">IF(AND(A2324="",B2324=""),"",IF(A2324="","Missing product",IF(B2324="","Missing material",IF(COUNTIF(ProductList,A2324)=0,"Product not in Products list",IF(COUNTIF(MaterialList,B2324)=0,"Material not in Materials list","OK")))))</f>
        <v/>
      </c>
      <c r="H2324" s="18" t="str">
        <f aca="false">IF(F2324="Active",A2324&amp;"|"&amp;COUNTIFS(A$2:A2324,A2324,F$2:F2324,"Active"),"")</f>
        <v/>
      </c>
      <c r="I2324" s="18" t="str">
        <f aca="false">IF(B2324="","",IF(SUMPRODUCT(MAX((A$1:A2323=A2324)*(B$1:B2323=B2324)*ROW(A$1:A2323)))=0,C2324&amp;"",IF(C2324="",INDEX(I$1:I2323,SUMPRODUCT(MAX((A$1:A2323=A2324)*(B$1:B2323=B2324)*ROW(A$1:A2323)))),IF(INDEX(I$1:I2323,SUMPRODUCT(MAX((A$1:A2323=A2324)*(B$1:B2323=B2324)*ROW(A$1:A2323))))="",C2324&amp;"",INDEX(I$1:I2323,SUMPRODUCT(MAX((A$1:A2323=A2324)*(B$1:B2323=B2324)*ROW(A$1:A2323))))&amp;"; "&amp;C2324))))</f>
        <v/>
      </c>
      <c r="J2324" s="18" t="str">
        <f aca="false">IF(A2324="","",A2324&amp;"|"&amp;COUNTIF(A$2:A2324,A2324))</f>
        <v/>
      </c>
      <c r="K2324" s="18" t="n">
        <f aca="false">IF(OR(A2324="",B2324=""),0,IF(COUNTIFS(A$2:A2324,A2324,B$2:B2324,B2324)=1,1,0))</f>
        <v>0</v>
      </c>
    </row>
    <row r="2325" customFormat="false" ht="15" hidden="false" customHeight="false" outlineLevel="0" collapsed="false">
      <c r="A2325" s="15"/>
      <c r="B2325" s="15"/>
      <c r="C2325" s="15"/>
      <c r="D2325" s="15"/>
      <c r="F2325" s="18" t="str">
        <f aca="false">IF(B2325="","",IFERROR(INDEX(Materials!$B$2:$B$301,MATCH(B2325,Materials!$A$2:$A$301,0)),""))</f>
        <v/>
      </c>
      <c r="G2325" s="18" t="str">
        <f aca="true">IF(AND(A2325="",B2325=""),"",IF(A2325="","Missing product",IF(B2325="","Missing material",IF(COUNTIF(ProductList,A2325)=0,"Product not in Products list",IF(COUNTIF(MaterialList,B2325)=0,"Material not in Materials list","OK")))))</f>
        <v/>
      </c>
      <c r="H2325" s="18" t="str">
        <f aca="false">IF(F2325="Active",A2325&amp;"|"&amp;COUNTIFS(A$2:A2325,A2325,F$2:F2325,"Active"),"")</f>
        <v/>
      </c>
      <c r="I2325" s="18" t="str">
        <f aca="false">IF(B2325="","",IF(SUMPRODUCT(MAX((A$1:A2324=A2325)*(B$1:B2324=B2325)*ROW(A$1:A2324)))=0,C2325&amp;"",IF(C2325="",INDEX(I$1:I2324,SUMPRODUCT(MAX((A$1:A2324=A2325)*(B$1:B2324=B2325)*ROW(A$1:A2324)))),IF(INDEX(I$1:I2324,SUMPRODUCT(MAX((A$1:A2324=A2325)*(B$1:B2324=B2325)*ROW(A$1:A2324))))="",C2325&amp;"",INDEX(I$1:I2324,SUMPRODUCT(MAX((A$1:A2324=A2325)*(B$1:B2324=B2325)*ROW(A$1:A2324))))&amp;"; "&amp;C2325))))</f>
        <v/>
      </c>
      <c r="J2325" s="18" t="str">
        <f aca="false">IF(A2325="","",A2325&amp;"|"&amp;COUNTIF(A$2:A2325,A2325))</f>
        <v/>
      </c>
      <c r="K2325" s="18" t="n">
        <f aca="false">IF(OR(A2325="",B2325=""),0,IF(COUNTIFS(A$2:A2325,A2325,B$2:B2325,B2325)=1,1,0))</f>
        <v>0</v>
      </c>
    </row>
    <row r="2326" customFormat="false" ht="15" hidden="false" customHeight="false" outlineLevel="0" collapsed="false">
      <c r="A2326" s="15"/>
      <c r="B2326" s="15"/>
      <c r="C2326" s="15"/>
      <c r="D2326" s="15"/>
      <c r="F2326" s="18" t="str">
        <f aca="false">IF(B2326="","",IFERROR(INDEX(Materials!$B$2:$B$301,MATCH(B2326,Materials!$A$2:$A$301,0)),""))</f>
        <v/>
      </c>
      <c r="G2326" s="18" t="str">
        <f aca="true">IF(AND(A2326="",B2326=""),"",IF(A2326="","Missing product",IF(B2326="","Missing material",IF(COUNTIF(ProductList,A2326)=0,"Product not in Products list",IF(COUNTIF(MaterialList,B2326)=0,"Material not in Materials list","OK")))))</f>
        <v/>
      </c>
      <c r="H2326" s="18" t="str">
        <f aca="false">IF(F2326="Active",A2326&amp;"|"&amp;COUNTIFS(A$2:A2326,A2326,F$2:F2326,"Active"),"")</f>
        <v/>
      </c>
      <c r="I2326" s="18" t="str">
        <f aca="false">IF(B2326="","",IF(SUMPRODUCT(MAX((A$1:A2325=A2326)*(B$1:B2325=B2326)*ROW(A$1:A2325)))=0,C2326&amp;"",IF(C2326="",INDEX(I$1:I2325,SUMPRODUCT(MAX((A$1:A2325=A2326)*(B$1:B2325=B2326)*ROW(A$1:A2325)))),IF(INDEX(I$1:I2325,SUMPRODUCT(MAX((A$1:A2325=A2326)*(B$1:B2325=B2326)*ROW(A$1:A2325))))="",C2326&amp;"",INDEX(I$1:I2325,SUMPRODUCT(MAX((A$1:A2325=A2326)*(B$1:B2325=B2326)*ROW(A$1:A2325))))&amp;"; "&amp;C2326))))</f>
        <v/>
      </c>
      <c r="J2326" s="18" t="str">
        <f aca="false">IF(A2326="","",A2326&amp;"|"&amp;COUNTIF(A$2:A2326,A2326))</f>
        <v/>
      </c>
      <c r="K2326" s="18" t="n">
        <f aca="false">IF(OR(A2326="",B2326=""),0,IF(COUNTIFS(A$2:A2326,A2326,B$2:B2326,B2326)=1,1,0))</f>
        <v>0</v>
      </c>
    </row>
    <row r="2327" customFormat="false" ht="15" hidden="false" customHeight="false" outlineLevel="0" collapsed="false">
      <c r="A2327" s="15"/>
      <c r="B2327" s="15"/>
      <c r="C2327" s="15"/>
      <c r="D2327" s="15"/>
      <c r="F2327" s="18" t="str">
        <f aca="false">IF(B2327="","",IFERROR(INDEX(Materials!$B$2:$B$301,MATCH(B2327,Materials!$A$2:$A$301,0)),""))</f>
        <v/>
      </c>
      <c r="G2327" s="18" t="str">
        <f aca="true">IF(AND(A2327="",B2327=""),"",IF(A2327="","Missing product",IF(B2327="","Missing material",IF(COUNTIF(ProductList,A2327)=0,"Product not in Products list",IF(COUNTIF(MaterialList,B2327)=0,"Material not in Materials list","OK")))))</f>
        <v/>
      </c>
      <c r="H2327" s="18" t="str">
        <f aca="false">IF(F2327="Active",A2327&amp;"|"&amp;COUNTIFS(A$2:A2327,A2327,F$2:F2327,"Active"),"")</f>
        <v/>
      </c>
      <c r="I2327" s="18" t="str">
        <f aca="false">IF(B2327="","",IF(SUMPRODUCT(MAX((A$1:A2326=A2327)*(B$1:B2326=B2327)*ROW(A$1:A2326)))=0,C2327&amp;"",IF(C2327="",INDEX(I$1:I2326,SUMPRODUCT(MAX((A$1:A2326=A2327)*(B$1:B2326=B2327)*ROW(A$1:A2326)))),IF(INDEX(I$1:I2326,SUMPRODUCT(MAX((A$1:A2326=A2327)*(B$1:B2326=B2327)*ROW(A$1:A2326))))="",C2327&amp;"",INDEX(I$1:I2326,SUMPRODUCT(MAX((A$1:A2326=A2327)*(B$1:B2326=B2327)*ROW(A$1:A2326))))&amp;"; "&amp;C2327))))</f>
        <v/>
      </c>
      <c r="J2327" s="18" t="str">
        <f aca="false">IF(A2327="","",A2327&amp;"|"&amp;COUNTIF(A$2:A2327,A2327))</f>
        <v/>
      </c>
      <c r="K2327" s="18" t="n">
        <f aca="false">IF(OR(A2327="",B2327=""),0,IF(COUNTIFS(A$2:A2327,A2327,B$2:B2327,B2327)=1,1,0))</f>
        <v>0</v>
      </c>
    </row>
    <row r="2328" customFormat="false" ht="15" hidden="false" customHeight="false" outlineLevel="0" collapsed="false">
      <c r="A2328" s="15"/>
      <c r="B2328" s="15"/>
      <c r="C2328" s="15"/>
      <c r="D2328" s="15"/>
      <c r="F2328" s="18" t="str">
        <f aca="false">IF(B2328="","",IFERROR(INDEX(Materials!$B$2:$B$301,MATCH(B2328,Materials!$A$2:$A$301,0)),""))</f>
        <v/>
      </c>
      <c r="G2328" s="18" t="str">
        <f aca="true">IF(AND(A2328="",B2328=""),"",IF(A2328="","Missing product",IF(B2328="","Missing material",IF(COUNTIF(ProductList,A2328)=0,"Product not in Products list",IF(COUNTIF(MaterialList,B2328)=0,"Material not in Materials list","OK")))))</f>
        <v/>
      </c>
      <c r="H2328" s="18" t="str">
        <f aca="false">IF(F2328="Active",A2328&amp;"|"&amp;COUNTIFS(A$2:A2328,A2328,F$2:F2328,"Active"),"")</f>
        <v/>
      </c>
      <c r="I2328" s="18" t="str">
        <f aca="false">IF(B2328="","",IF(SUMPRODUCT(MAX((A$1:A2327=A2328)*(B$1:B2327=B2328)*ROW(A$1:A2327)))=0,C2328&amp;"",IF(C2328="",INDEX(I$1:I2327,SUMPRODUCT(MAX((A$1:A2327=A2328)*(B$1:B2327=B2328)*ROW(A$1:A2327)))),IF(INDEX(I$1:I2327,SUMPRODUCT(MAX((A$1:A2327=A2328)*(B$1:B2327=B2328)*ROW(A$1:A2327))))="",C2328&amp;"",INDEX(I$1:I2327,SUMPRODUCT(MAX((A$1:A2327=A2328)*(B$1:B2327=B2328)*ROW(A$1:A2327))))&amp;"; "&amp;C2328))))</f>
        <v/>
      </c>
      <c r="J2328" s="18" t="str">
        <f aca="false">IF(A2328="","",A2328&amp;"|"&amp;COUNTIF(A$2:A2328,A2328))</f>
        <v/>
      </c>
      <c r="K2328" s="18" t="n">
        <f aca="false">IF(OR(A2328="",B2328=""),0,IF(COUNTIFS(A$2:A2328,A2328,B$2:B2328,B2328)=1,1,0))</f>
        <v>0</v>
      </c>
    </row>
    <row r="2329" customFormat="false" ht="15" hidden="false" customHeight="false" outlineLevel="0" collapsed="false">
      <c r="A2329" s="15"/>
      <c r="B2329" s="15"/>
      <c r="C2329" s="15"/>
      <c r="D2329" s="15"/>
      <c r="F2329" s="18" t="str">
        <f aca="false">IF(B2329="","",IFERROR(INDEX(Materials!$B$2:$B$301,MATCH(B2329,Materials!$A$2:$A$301,0)),""))</f>
        <v/>
      </c>
      <c r="G2329" s="18" t="str">
        <f aca="true">IF(AND(A2329="",B2329=""),"",IF(A2329="","Missing product",IF(B2329="","Missing material",IF(COUNTIF(ProductList,A2329)=0,"Product not in Products list",IF(COUNTIF(MaterialList,B2329)=0,"Material not in Materials list","OK")))))</f>
        <v/>
      </c>
      <c r="H2329" s="18" t="str">
        <f aca="false">IF(F2329="Active",A2329&amp;"|"&amp;COUNTIFS(A$2:A2329,A2329,F$2:F2329,"Active"),"")</f>
        <v/>
      </c>
      <c r="I2329" s="18" t="str">
        <f aca="false">IF(B2329="","",IF(SUMPRODUCT(MAX((A$1:A2328=A2329)*(B$1:B2328=B2329)*ROW(A$1:A2328)))=0,C2329&amp;"",IF(C2329="",INDEX(I$1:I2328,SUMPRODUCT(MAX((A$1:A2328=A2329)*(B$1:B2328=B2329)*ROW(A$1:A2328)))),IF(INDEX(I$1:I2328,SUMPRODUCT(MAX((A$1:A2328=A2329)*(B$1:B2328=B2329)*ROW(A$1:A2328))))="",C2329&amp;"",INDEX(I$1:I2328,SUMPRODUCT(MAX((A$1:A2328=A2329)*(B$1:B2328=B2329)*ROW(A$1:A2328))))&amp;"; "&amp;C2329))))</f>
        <v/>
      </c>
      <c r="J2329" s="18" t="str">
        <f aca="false">IF(A2329="","",A2329&amp;"|"&amp;COUNTIF(A$2:A2329,A2329))</f>
        <v/>
      </c>
      <c r="K2329" s="18" t="n">
        <f aca="false">IF(OR(A2329="",B2329=""),0,IF(COUNTIFS(A$2:A2329,A2329,B$2:B2329,B2329)=1,1,0))</f>
        <v>0</v>
      </c>
    </row>
    <row r="2330" customFormat="false" ht="15" hidden="false" customHeight="false" outlineLevel="0" collapsed="false">
      <c r="A2330" s="15"/>
      <c r="B2330" s="15"/>
      <c r="C2330" s="15"/>
      <c r="D2330" s="15"/>
      <c r="F2330" s="18" t="str">
        <f aca="false">IF(B2330="","",IFERROR(INDEX(Materials!$B$2:$B$301,MATCH(B2330,Materials!$A$2:$A$301,0)),""))</f>
        <v/>
      </c>
      <c r="G2330" s="18" t="str">
        <f aca="true">IF(AND(A2330="",B2330=""),"",IF(A2330="","Missing product",IF(B2330="","Missing material",IF(COUNTIF(ProductList,A2330)=0,"Product not in Products list",IF(COUNTIF(MaterialList,B2330)=0,"Material not in Materials list","OK")))))</f>
        <v/>
      </c>
      <c r="H2330" s="18" t="str">
        <f aca="false">IF(F2330="Active",A2330&amp;"|"&amp;COUNTIFS(A$2:A2330,A2330,F$2:F2330,"Active"),"")</f>
        <v/>
      </c>
      <c r="I2330" s="18" t="str">
        <f aca="false">IF(B2330="","",IF(SUMPRODUCT(MAX((A$1:A2329=A2330)*(B$1:B2329=B2330)*ROW(A$1:A2329)))=0,C2330&amp;"",IF(C2330="",INDEX(I$1:I2329,SUMPRODUCT(MAX((A$1:A2329=A2330)*(B$1:B2329=B2330)*ROW(A$1:A2329)))),IF(INDEX(I$1:I2329,SUMPRODUCT(MAX((A$1:A2329=A2330)*(B$1:B2329=B2330)*ROW(A$1:A2329))))="",C2330&amp;"",INDEX(I$1:I2329,SUMPRODUCT(MAX((A$1:A2329=A2330)*(B$1:B2329=B2330)*ROW(A$1:A2329))))&amp;"; "&amp;C2330))))</f>
        <v/>
      </c>
      <c r="J2330" s="18" t="str">
        <f aca="false">IF(A2330="","",A2330&amp;"|"&amp;COUNTIF(A$2:A2330,A2330))</f>
        <v/>
      </c>
      <c r="K2330" s="18" t="n">
        <f aca="false">IF(OR(A2330="",B2330=""),0,IF(COUNTIFS(A$2:A2330,A2330,B$2:B2330,B2330)=1,1,0))</f>
        <v>0</v>
      </c>
    </row>
    <row r="2331" customFormat="false" ht="15" hidden="false" customHeight="false" outlineLevel="0" collapsed="false">
      <c r="A2331" s="15"/>
      <c r="B2331" s="15"/>
      <c r="C2331" s="15"/>
      <c r="D2331" s="15"/>
      <c r="F2331" s="18" t="str">
        <f aca="false">IF(B2331="","",IFERROR(INDEX(Materials!$B$2:$B$301,MATCH(B2331,Materials!$A$2:$A$301,0)),""))</f>
        <v/>
      </c>
      <c r="G2331" s="18" t="str">
        <f aca="true">IF(AND(A2331="",B2331=""),"",IF(A2331="","Missing product",IF(B2331="","Missing material",IF(COUNTIF(ProductList,A2331)=0,"Product not in Products list",IF(COUNTIF(MaterialList,B2331)=0,"Material not in Materials list","OK")))))</f>
        <v/>
      </c>
      <c r="H2331" s="18" t="str">
        <f aca="false">IF(F2331="Active",A2331&amp;"|"&amp;COUNTIFS(A$2:A2331,A2331,F$2:F2331,"Active"),"")</f>
        <v/>
      </c>
      <c r="I2331" s="18" t="str">
        <f aca="false">IF(B2331="","",IF(SUMPRODUCT(MAX((A$1:A2330=A2331)*(B$1:B2330=B2331)*ROW(A$1:A2330)))=0,C2331&amp;"",IF(C2331="",INDEX(I$1:I2330,SUMPRODUCT(MAX((A$1:A2330=A2331)*(B$1:B2330=B2331)*ROW(A$1:A2330)))),IF(INDEX(I$1:I2330,SUMPRODUCT(MAX((A$1:A2330=A2331)*(B$1:B2330=B2331)*ROW(A$1:A2330))))="",C2331&amp;"",INDEX(I$1:I2330,SUMPRODUCT(MAX((A$1:A2330=A2331)*(B$1:B2330=B2331)*ROW(A$1:A2330))))&amp;"; "&amp;C2331))))</f>
        <v/>
      </c>
      <c r="J2331" s="18" t="str">
        <f aca="false">IF(A2331="","",A2331&amp;"|"&amp;COUNTIF(A$2:A2331,A2331))</f>
        <v/>
      </c>
      <c r="K2331" s="18" t="n">
        <f aca="false">IF(OR(A2331="",B2331=""),0,IF(COUNTIFS(A$2:A2331,A2331,B$2:B2331,B2331)=1,1,0))</f>
        <v>0</v>
      </c>
    </row>
    <row r="2332" customFormat="false" ht="15" hidden="false" customHeight="false" outlineLevel="0" collapsed="false">
      <c r="A2332" s="15"/>
      <c r="B2332" s="15"/>
      <c r="C2332" s="15"/>
      <c r="D2332" s="15"/>
      <c r="F2332" s="18" t="str">
        <f aca="false">IF(B2332="","",IFERROR(INDEX(Materials!$B$2:$B$301,MATCH(B2332,Materials!$A$2:$A$301,0)),""))</f>
        <v/>
      </c>
      <c r="G2332" s="18" t="str">
        <f aca="true">IF(AND(A2332="",B2332=""),"",IF(A2332="","Missing product",IF(B2332="","Missing material",IF(COUNTIF(ProductList,A2332)=0,"Product not in Products list",IF(COUNTIF(MaterialList,B2332)=0,"Material not in Materials list","OK")))))</f>
        <v/>
      </c>
      <c r="H2332" s="18" t="str">
        <f aca="false">IF(F2332="Active",A2332&amp;"|"&amp;COUNTIFS(A$2:A2332,A2332,F$2:F2332,"Active"),"")</f>
        <v/>
      </c>
      <c r="I2332" s="18" t="str">
        <f aca="false">IF(B2332="","",IF(SUMPRODUCT(MAX((A$1:A2331=A2332)*(B$1:B2331=B2332)*ROW(A$1:A2331)))=0,C2332&amp;"",IF(C2332="",INDEX(I$1:I2331,SUMPRODUCT(MAX((A$1:A2331=A2332)*(B$1:B2331=B2332)*ROW(A$1:A2331)))),IF(INDEX(I$1:I2331,SUMPRODUCT(MAX((A$1:A2331=A2332)*(B$1:B2331=B2332)*ROW(A$1:A2331))))="",C2332&amp;"",INDEX(I$1:I2331,SUMPRODUCT(MAX((A$1:A2331=A2332)*(B$1:B2331=B2332)*ROW(A$1:A2331))))&amp;"; "&amp;C2332))))</f>
        <v/>
      </c>
      <c r="J2332" s="18" t="str">
        <f aca="false">IF(A2332="","",A2332&amp;"|"&amp;COUNTIF(A$2:A2332,A2332))</f>
        <v/>
      </c>
      <c r="K2332" s="18" t="n">
        <f aca="false">IF(OR(A2332="",B2332=""),0,IF(COUNTIFS(A$2:A2332,A2332,B$2:B2332,B2332)=1,1,0))</f>
        <v>0</v>
      </c>
    </row>
    <row r="2333" customFormat="false" ht="15" hidden="false" customHeight="false" outlineLevel="0" collapsed="false">
      <c r="A2333" s="15"/>
      <c r="B2333" s="15"/>
      <c r="C2333" s="15"/>
      <c r="D2333" s="15"/>
      <c r="F2333" s="18" t="str">
        <f aca="false">IF(B2333="","",IFERROR(INDEX(Materials!$B$2:$B$301,MATCH(B2333,Materials!$A$2:$A$301,0)),""))</f>
        <v/>
      </c>
      <c r="G2333" s="18" t="str">
        <f aca="true">IF(AND(A2333="",B2333=""),"",IF(A2333="","Missing product",IF(B2333="","Missing material",IF(COUNTIF(ProductList,A2333)=0,"Product not in Products list",IF(COUNTIF(MaterialList,B2333)=0,"Material not in Materials list","OK")))))</f>
        <v/>
      </c>
      <c r="H2333" s="18" t="str">
        <f aca="false">IF(F2333="Active",A2333&amp;"|"&amp;COUNTIFS(A$2:A2333,A2333,F$2:F2333,"Active"),"")</f>
        <v/>
      </c>
      <c r="I2333" s="18" t="str">
        <f aca="false">IF(B2333="","",IF(SUMPRODUCT(MAX((A$1:A2332=A2333)*(B$1:B2332=B2333)*ROW(A$1:A2332)))=0,C2333&amp;"",IF(C2333="",INDEX(I$1:I2332,SUMPRODUCT(MAX((A$1:A2332=A2333)*(B$1:B2332=B2333)*ROW(A$1:A2332)))),IF(INDEX(I$1:I2332,SUMPRODUCT(MAX((A$1:A2332=A2333)*(B$1:B2332=B2333)*ROW(A$1:A2332))))="",C2333&amp;"",INDEX(I$1:I2332,SUMPRODUCT(MAX((A$1:A2332=A2333)*(B$1:B2332=B2333)*ROW(A$1:A2332))))&amp;"; "&amp;C2333))))</f>
        <v/>
      </c>
      <c r="J2333" s="18" t="str">
        <f aca="false">IF(A2333="","",A2333&amp;"|"&amp;COUNTIF(A$2:A2333,A2333))</f>
        <v/>
      </c>
      <c r="K2333" s="18" t="n">
        <f aca="false">IF(OR(A2333="",B2333=""),0,IF(COUNTIFS(A$2:A2333,A2333,B$2:B2333,B2333)=1,1,0))</f>
        <v>0</v>
      </c>
    </row>
    <row r="2334" customFormat="false" ht="15" hidden="false" customHeight="false" outlineLevel="0" collapsed="false">
      <c r="A2334" s="15"/>
      <c r="B2334" s="15"/>
      <c r="C2334" s="15"/>
      <c r="D2334" s="15"/>
      <c r="F2334" s="18" t="str">
        <f aca="false">IF(B2334="","",IFERROR(INDEX(Materials!$B$2:$B$301,MATCH(B2334,Materials!$A$2:$A$301,0)),""))</f>
        <v/>
      </c>
      <c r="G2334" s="18" t="str">
        <f aca="true">IF(AND(A2334="",B2334=""),"",IF(A2334="","Missing product",IF(B2334="","Missing material",IF(COUNTIF(ProductList,A2334)=0,"Product not in Products list",IF(COUNTIF(MaterialList,B2334)=0,"Material not in Materials list","OK")))))</f>
        <v/>
      </c>
      <c r="H2334" s="18" t="str">
        <f aca="false">IF(F2334="Active",A2334&amp;"|"&amp;COUNTIFS(A$2:A2334,A2334,F$2:F2334,"Active"),"")</f>
        <v/>
      </c>
      <c r="I2334" s="18" t="str">
        <f aca="false">IF(B2334="","",IF(SUMPRODUCT(MAX((A$1:A2333=A2334)*(B$1:B2333=B2334)*ROW(A$1:A2333)))=0,C2334&amp;"",IF(C2334="",INDEX(I$1:I2333,SUMPRODUCT(MAX((A$1:A2333=A2334)*(B$1:B2333=B2334)*ROW(A$1:A2333)))),IF(INDEX(I$1:I2333,SUMPRODUCT(MAX((A$1:A2333=A2334)*(B$1:B2333=B2334)*ROW(A$1:A2333))))="",C2334&amp;"",INDEX(I$1:I2333,SUMPRODUCT(MAX((A$1:A2333=A2334)*(B$1:B2333=B2334)*ROW(A$1:A2333))))&amp;"; "&amp;C2334))))</f>
        <v/>
      </c>
      <c r="J2334" s="18" t="str">
        <f aca="false">IF(A2334="","",A2334&amp;"|"&amp;COUNTIF(A$2:A2334,A2334))</f>
        <v/>
      </c>
      <c r="K2334" s="18" t="n">
        <f aca="false">IF(OR(A2334="",B2334=""),0,IF(COUNTIFS(A$2:A2334,A2334,B$2:B2334,B2334)=1,1,0))</f>
        <v>0</v>
      </c>
    </row>
    <row r="2335" customFormat="false" ht="15" hidden="false" customHeight="false" outlineLevel="0" collapsed="false">
      <c r="A2335" s="15"/>
      <c r="B2335" s="15"/>
      <c r="C2335" s="15"/>
      <c r="D2335" s="15"/>
      <c r="F2335" s="18" t="str">
        <f aca="false">IF(B2335="","",IFERROR(INDEX(Materials!$B$2:$B$301,MATCH(B2335,Materials!$A$2:$A$301,0)),""))</f>
        <v/>
      </c>
      <c r="G2335" s="18" t="str">
        <f aca="true">IF(AND(A2335="",B2335=""),"",IF(A2335="","Missing product",IF(B2335="","Missing material",IF(COUNTIF(ProductList,A2335)=0,"Product not in Products list",IF(COUNTIF(MaterialList,B2335)=0,"Material not in Materials list","OK")))))</f>
        <v/>
      </c>
      <c r="H2335" s="18" t="str">
        <f aca="false">IF(F2335="Active",A2335&amp;"|"&amp;COUNTIFS(A$2:A2335,A2335,F$2:F2335,"Active"),"")</f>
        <v/>
      </c>
      <c r="I2335" s="18" t="str">
        <f aca="false">IF(B2335="","",IF(SUMPRODUCT(MAX((A$1:A2334=A2335)*(B$1:B2334=B2335)*ROW(A$1:A2334)))=0,C2335&amp;"",IF(C2335="",INDEX(I$1:I2334,SUMPRODUCT(MAX((A$1:A2334=A2335)*(B$1:B2334=B2335)*ROW(A$1:A2334)))),IF(INDEX(I$1:I2334,SUMPRODUCT(MAX((A$1:A2334=A2335)*(B$1:B2334=B2335)*ROW(A$1:A2334))))="",C2335&amp;"",INDEX(I$1:I2334,SUMPRODUCT(MAX((A$1:A2334=A2335)*(B$1:B2334=B2335)*ROW(A$1:A2334))))&amp;"; "&amp;C2335))))</f>
        <v/>
      </c>
      <c r="J2335" s="18" t="str">
        <f aca="false">IF(A2335="","",A2335&amp;"|"&amp;COUNTIF(A$2:A2335,A2335))</f>
        <v/>
      </c>
      <c r="K2335" s="18" t="n">
        <f aca="false">IF(OR(A2335="",B2335=""),0,IF(COUNTIFS(A$2:A2335,A2335,B$2:B2335,B2335)=1,1,0))</f>
        <v>0</v>
      </c>
    </row>
    <row r="2336" customFormat="false" ht="15" hidden="false" customHeight="false" outlineLevel="0" collapsed="false">
      <c r="A2336" s="15"/>
      <c r="B2336" s="15"/>
      <c r="C2336" s="15"/>
      <c r="D2336" s="15"/>
      <c r="F2336" s="18" t="str">
        <f aca="false">IF(B2336="","",IFERROR(INDEX(Materials!$B$2:$B$301,MATCH(B2336,Materials!$A$2:$A$301,0)),""))</f>
        <v/>
      </c>
      <c r="G2336" s="18" t="str">
        <f aca="true">IF(AND(A2336="",B2336=""),"",IF(A2336="","Missing product",IF(B2336="","Missing material",IF(COUNTIF(ProductList,A2336)=0,"Product not in Products list",IF(COUNTIF(MaterialList,B2336)=0,"Material not in Materials list","OK")))))</f>
        <v/>
      </c>
      <c r="H2336" s="18" t="str">
        <f aca="false">IF(F2336="Active",A2336&amp;"|"&amp;COUNTIFS(A$2:A2336,A2336,F$2:F2336,"Active"),"")</f>
        <v/>
      </c>
      <c r="I2336" s="18" t="str">
        <f aca="false">IF(B2336="","",IF(SUMPRODUCT(MAX((A$1:A2335=A2336)*(B$1:B2335=B2336)*ROW(A$1:A2335)))=0,C2336&amp;"",IF(C2336="",INDEX(I$1:I2335,SUMPRODUCT(MAX((A$1:A2335=A2336)*(B$1:B2335=B2336)*ROW(A$1:A2335)))),IF(INDEX(I$1:I2335,SUMPRODUCT(MAX((A$1:A2335=A2336)*(B$1:B2335=B2336)*ROW(A$1:A2335))))="",C2336&amp;"",INDEX(I$1:I2335,SUMPRODUCT(MAX((A$1:A2335=A2336)*(B$1:B2335=B2336)*ROW(A$1:A2335))))&amp;"; "&amp;C2336))))</f>
        <v/>
      </c>
      <c r="J2336" s="18" t="str">
        <f aca="false">IF(A2336="","",A2336&amp;"|"&amp;COUNTIF(A$2:A2336,A2336))</f>
        <v/>
      </c>
      <c r="K2336" s="18" t="n">
        <f aca="false">IF(OR(A2336="",B2336=""),0,IF(COUNTIFS(A$2:A2336,A2336,B$2:B2336,B2336)=1,1,0))</f>
        <v>0</v>
      </c>
    </row>
    <row r="2337" customFormat="false" ht="15" hidden="false" customHeight="false" outlineLevel="0" collapsed="false">
      <c r="A2337" s="15"/>
      <c r="B2337" s="15"/>
      <c r="C2337" s="15"/>
      <c r="D2337" s="15"/>
      <c r="F2337" s="18" t="str">
        <f aca="false">IF(B2337="","",IFERROR(INDEX(Materials!$B$2:$B$301,MATCH(B2337,Materials!$A$2:$A$301,0)),""))</f>
        <v/>
      </c>
      <c r="G2337" s="18" t="str">
        <f aca="true">IF(AND(A2337="",B2337=""),"",IF(A2337="","Missing product",IF(B2337="","Missing material",IF(COUNTIF(ProductList,A2337)=0,"Product not in Products list",IF(COUNTIF(MaterialList,B2337)=0,"Material not in Materials list","OK")))))</f>
        <v/>
      </c>
      <c r="H2337" s="18" t="str">
        <f aca="false">IF(F2337="Active",A2337&amp;"|"&amp;COUNTIFS(A$2:A2337,A2337,F$2:F2337,"Active"),"")</f>
        <v/>
      </c>
      <c r="I2337" s="18" t="str">
        <f aca="false">IF(B2337="","",IF(SUMPRODUCT(MAX((A$1:A2336=A2337)*(B$1:B2336=B2337)*ROW(A$1:A2336)))=0,C2337&amp;"",IF(C2337="",INDEX(I$1:I2336,SUMPRODUCT(MAX((A$1:A2336=A2337)*(B$1:B2336=B2337)*ROW(A$1:A2336)))),IF(INDEX(I$1:I2336,SUMPRODUCT(MAX((A$1:A2336=A2337)*(B$1:B2336=B2337)*ROW(A$1:A2336))))="",C2337&amp;"",INDEX(I$1:I2336,SUMPRODUCT(MAX((A$1:A2336=A2337)*(B$1:B2336=B2337)*ROW(A$1:A2336))))&amp;"; "&amp;C2337))))</f>
        <v/>
      </c>
      <c r="J2337" s="18" t="str">
        <f aca="false">IF(A2337="","",A2337&amp;"|"&amp;COUNTIF(A$2:A2337,A2337))</f>
        <v/>
      </c>
      <c r="K2337" s="18" t="n">
        <f aca="false">IF(OR(A2337="",B2337=""),0,IF(COUNTIFS(A$2:A2337,A2337,B$2:B2337,B2337)=1,1,0))</f>
        <v>0</v>
      </c>
    </row>
    <row r="2338" customFormat="false" ht="15" hidden="false" customHeight="false" outlineLevel="0" collapsed="false">
      <c r="A2338" s="15"/>
      <c r="B2338" s="15"/>
      <c r="C2338" s="15"/>
      <c r="D2338" s="15"/>
      <c r="F2338" s="18" t="str">
        <f aca="false">IF(B2338="","",IFERROR(INDEX(Materials!$B$2:$B$301,MATCH(B2338,Materials!$A$2:$A$301,0)),""))</f>
        <v/>
      </c>
      <c r="G2338" s="18" t="str">
        <f aca="true">IF(AND(A2338="",B2338=""),"",IF(A2338="","Missing product",IF(B2338="","Missing material",IF(COUNTIF(ProductList,A2338)=0,"Product not in Products list",IF(COUNTIF(MaterialList,B2338)=0,"Material not in Materials list","OK")))))</f>
        <v/>
      </c>
      <c r="H2338" s="18" t="str">
        <f aca="false">IF(F2338="Active",A2338&amp;"|"&amp;COUNTIFS(A$2:A2338,A2338,F$2:F2338,"Active"),"")</f>
        <v/>
      </c>
      <c r="I2338" s="18" t="str">
        <f aca="false">IF(B2338="","",IF(SUMPRODUCT(MAX((A$1:A2337=A2338)*(B$1:B2337=B2338)*ROW(A$1:A2337)))=0,C2338&amp;"",IF(C2338="",INDEX(I$1:I2337,SUMPRODUCT(MAX((A$1:A2337=A2338)*(B$1:B2337=B2338)*ROW(A$1:A2337)))),IF(INDEX(I$1:I2337,SUMPRODUCT(MAX((A$1:A2337=A2338)*(B$1:B2337=B2338)*ROW(A$1:A2337))))="",C2338&amp;"",INDEX(I$1:I2337,SUMPRODUCT(MAX((A$1:A2337=A2338)*(B$1:B2337=B2338)*ROW(A$1:A2337))))&amp;"; "&amp;C2338))))</f>
        <v/>
      </c>
      <c r="J2338" s="18" t="str">
        <f aca="false">IF(A2338="","",A2338&amp;"|"&amp;COUNTIF(A$2:A2338,A2338))</f>
        <v/>
      </c>
      <c r="K2338" s="18" t="n">
        <f aca="false">IF(OR(A2338="",B2338=""),0,IF(COUNTIFS(A$2:A2338,A2338,B$2:B2338,B2338)=1,1,0))</f>
        <v>0</v>
      </c>
    </row>
    <row r="2339" customFormat="false" ht="15" hidden="false" customHeight="false" outlineLevel="0" collapsed="false">
      <c r="A2339" s="15"/>
      <c r="B2339" s="15"/>
      <c r="C2339" s="15"/>
      <c r="D2339" s="15"/>
      <c r="F2339" s="18" t="str">
        <f aca="false">IF(B2339="","",IFERROR(INDEX(Materials!$B$2:$B$301,MATCH(B2339,Materials!$A$2:$A$301,0)),""))</f>
        <v/>
      </c>
      <c r="G2339" s="18" t="str">
        <f aca="true">IF(AND(A2339="",B2339=""),"",IF(A2339="","Missing product",IF(B2339="","Missing material",IF(COUNTIF(ProductList,A2339)=0,"Product not in Products list",IF(COUNTIF(MaterialList,B2339)=0,"Material not in Materials list","OK")))))</f>
        <v/>
      </c>
      <c r="H2339" s="18" t="str">
        <f aca="false">IF(F2339="Active",A2339&amp;"|"&amp;COUNTIFS(A$2:A2339,A2339,F$2:F2339,"Active"),"")</f>
        <v/>
      </c>
      <c r="I2339" s="18" t="str">
        <f aca="false">IF(B2339="","",IF(SUMPRODUCT(MAX((A$1:A2338=A2339)*(B$1:B2338=B2339)*ROW(A$1:A2338)))=0,C2339&amp;"",IF(C2339="",INDEX(I$1:I2338,SUMPRODUCT(MAX((A$1:A2338=A2339)*(B$1:B2338=B2339)*ROW(A$1:A2338)))),IF(INDEX(I$1:I2338,SUMPRODUCT(MAX((A$1:A2338=A2339)*(B$1:B2338=B2339)*ROW(A$1:A2338))))="",C2339&amp;"",INDEX(I$1:I2338,SUMPRODUCT(MAX((A$1:A2338=A2339)*(B$1:B2338=B2339)*ROW(A$1:A2338))))&amp;"; "&amp;C2339))))</f>
        <v/>
      </c>
      <c r="J2339" s="18" t="str">
        <f aca="false">IF(A2339="","",A2339&amp;"|"&amp;COUNTIF(A$2:A2339,A2339))</f>
        <v/>
      </c>
      <c r="K2339" s="18" t="n">
        <f aca="false">IF(OR(A2339="",B2339=""),0,IF(COUNTIFS(A$2:A2339,A2339,B$2:B2339,B2339)=1,1,0))</f>
        <v>0</v>
      </c>
    </row>
    <row r="2340" customFormat="false" ht="15" hidden="false" customHeight="false" outlineLevel="0" collapsed="false">
      <c r="A2340" s="15"/>
      <c r="B2340" s="15"/>
      <c r="C2340" s="15"/>
      <c r="D2340" s="15"/>
      <c r="F2340" s="18" t="str">
        <f aca="false">IF(B2340="","",IFERROR(INDEX(Materials!$B$2:$B$301,MATCH(B2340,Materials!$A$2:$A$301,0)),""))</f>
        <v/>
      </c>
      <c r="G2340" s="18" t="str">
        <f aca="true">IF(AND(A2340="",B2340=""),"",IF(A2340="","Missing product",IF(B2340="","Missing material",IF(COUNTIF(ProductList,A2340)=0,"Product not in Products list",IF(COUNTIF(MaterialList,B2340)=0,"Material not in Materials list","OK")))))</f>
        <v/>
      </c>
      <c r="H2340" s="18" t="str">
        <f aca="false">IF(F2340="Active",A2340&amp;"|"&amp;COUNTIFS(A$2:A2340,A2340,F$2:F2340,"Active"),"")</f>
        <v/>
      </c>
      <c r="I2340" s="18" t="str">
        <f aca="false">IF(B2340="","",IF(SUMPRODUCT(MAX((A$1:A2339=A2340)*(B$1:B2339=B2340)*ROW(A$1:A2339)))=0,C2340&amp;"",IF(C2340="",INDEX(I$1:I2339,SUMPRODUCT(MAX((A$1:A2339=A2340)*(B$1:B2339=B2340)*ROW(A$1:A2339)))),IF(INDEX(I$1:I2339,SUMPRODUCT(MAX((A$1:A2339=A2340)*(B$1:B2339=B2340)*ROW(A$1:A2339))))="",C2340&amp;"",INDEX(I$1:I2339,SUMPRODUCT(MAX((A$1:A2339=A2340)*(B$1:B2339=B2340)*ROW(A$1:A2339))))&amp;"; "&amp;C2340))))</f>
        <v/>
      </c>
      <c r="J2340" s="18" t="str">
        <f aca="false">IF(A2340="","",A2340&amp;"|"&amp;COUNTIF(A$2:A2340,A2340))</f>
        <v/>
      </c>
      <c r="K2340" s="18" t="n">
        <f aca="false">IF(OR(A2340="",B2340=""),0,IF(COUNTIFS(A$2:A2340,A2340,B$2:B2340,B2340)=1,1,0))</f>
        <v>0</v>
      </c>
    </row>
    <row r="2341" customFormat="false" ht="15" hidden="false" customHeight="false" outlineLevel="0" collapsed="false">
      <c r="A2341" s="15"/>
      <c r="B2341" s="15"/>
      <c r="C2341" s="15"/>
      <c r="D2341" s="15"/>
      <c r="F2341" s="18" t="str">
        <f aca="false">IF(B2341="","",IFERROR(INDEX(Materials!$B$2:$B$301,MATCH(B2341,Materials!$A$2:$A$301,0)),""))</f>
        <v/>
      </c>
      <c r="G2341" s="18" t="str">
        <f aca="true">IF(AND(A2341="",B2341=""),"",IF(A2341="","Missing product",IF(B2341="","Missing material",IF(COUNTIF(ProductList,A2341)=0,"Product not in Products list",IF(COUNTIF(MaterialList,B2341)=0,"Material not in Materials list","OK")))))</f>
        <v/>
      </c>
      <c r="H2341" s="18" t="str">
        <f aca="false">IF(F2341="Active",A2341&amp;"|"&amp;COUNTIFS(A$2:A2341,A2341,F$2:F2341,"Active"),"")</f>
        <v/>
      </c>
      <c r="I2341" s="18" t="str">
        <f aca="false">IF(B2341="","",IF(SUMPRODUCT(MAX((A$1:A2340=A2341)*(B$1:B2340=B2341)*ROW(A$1:A2340)))=0,C2341&amp;"",IF(C2341="",INDEX(I$1:I2340,SUMPRODUCT(MAX((A$1:A2340=A2341)*(B$1:B2340=B2341)*ROW(A$1:A2340)))),IF(INDEX(I$1:I2340,SUMPRODUCT(MAX((A$1:A2340=A2341)*(B$1:B2340=B2341)*ROW(A$1:A2340))))="",C2341&amp;"",INDEX(I$1:I2340,SUMPRODUCT(MAX((A$1:A2340=A2341)*(B$1:B2340=B2341)*ROW(A$1:A2340))))&amp;"; "&amp;C2341))))</f>
        <v/>
      </c>
      <c r="J2341" s="18" t="str">
        <f aca="false">IF(A2341="","",A2341&amp;"|"&amp;COUNTIF(A$2:A2341,A2341))</f>
        <v/>
      </c>
      <c r="K2341" s="18" t="n">
        <f aca="false">IF(OR(A2341="",B2341=""),0,IF(COUNTIFS(A$2:A2341,A2341,B$2:B2341,B2341)=1,1,0))</f>
        <v>0</v>
      </c>
    </row>
    <row r="2342" customFormat="false" ht="15" hidden="false" customHeight="false" outlineLevel="0" collapsed="false">
      <c r="A2342" s="15"/>
      <c r="B2342" s="15"/>
      <c r="C2342" s="15"/>
      <c r="D2342" s="15"/>
      <c r="F2342" s="18" t="str">
        <f aca="false">IF(B2342="","",IFERROR(INDEX(Materials!$B$2:$B$301,MATCH(B2342,Materials!$A$2:$A$301,0)),""))</f>
        <v/>
      </c>
      <c r="G2342" s="18" t="str">
        <f aca="true">IF(AND(A2342="",B2342=""),"",IF(A2342="","Missing product",IF(B2342="","Missing material",IF(COUNTIF(ProductList,A2342)=0,"Product not in Products list",IF(COUNTIF(MaterialList,B2342)=0,"Material not in Materials list","OK")))))</f>
        <v/>
      </c>
      <c r="H2342" s="18" t="str">
        <f aca="false">IF(F2342="Active",A2342&amp;"|"&amp;COUNTIFS(A$2:A2342,A2342,F$2:F2342,"Active"),"")</f>
        <v/>
      </c>
      <c r="I2342" s="18" t="str">
        <f aca="false">IF(B2342="","",IF(SUMPRODUCT(MAX((A$1:A2341=A2342)*(B$1:B2341=B2342)*ROW(A$1:A2341)))=0,C2342&amp;"",IF(C2342="",INDEX(I$1:I2341,SUMPRODUCT(MAX((A$1:A2341=A2342)*(B$1:B2341=B2342)*ROW(A$1:A2341)))),IF(INDEX(I$1:I2341,SUMPRODUCT(MAX((A$1:A2341=A2342)*(B$1:B2341=B2342)*ROW(A$1:A2341))))="",C2342&amp;"",INDEX(I$1:I2341,SUMPRODUCT(MAX((A$1:A2341=A2342)*(B$1:B2341=B2342)*ROW(A$1:A2341))))&amp;"; "&amp;C2342))))</f>
        <v/>
      </c>
      <c r="J2342" s="18" t="str">
        <f aca="false">IF(A2342="","",A2342&amp;"|"&amp;COUNTIF(A$2:A2342,A2342))</f>
        <v/>
      </c>
      <c r="K2342" s="18" t="n">
        <f aca="false">IF(OR(A2342="",B2342=""),0,IF(COUNTIFS(A$2:A2342,A2342,B$2:B2342,B2342)=1,1,0))</f>
        <v>0</v>
      </c>
    </row>
    <row r="2343" customFormat="false" ht="15" hidden="false" customHeight="false" outlineLevel="0" collapsed="false">
      <c r="A2343" s="15"/>
      <c r="B2343" s="15"/>
      <c r="C2343" s="15"/>
      <c r="D2343" s="15"/>
      <c r="F2343" s="18" t="str">
        <f aca="false">IF(B2343="","",IFERROR(INDEX(Materials!$B$2:$B$301,MATCH(B2343,Materials!$A$2:$A$301,0)),""))</f>
        <v/>
      </c>
      <c r="G2343" s="18" t="str">
        <f aca="true">IF(AND(A2343="",B2343=""),"",IF(A2343="","Missing product",IF(B2343="","Missing material",IF(COUNTIF(ProductList,A2343)=0,"Product not in Products list",IF(COUNTIF(MaterialList,B2343)=0,"Material not in Materials list","OK")))))</f>
        <v/>
      </c>
      <c r="H2343" s="18" t="str">
        <f aca="false">IF(F2343="Active",A2343&amp;"|"&amp;COUNTIFS(A$2:A2343,A2343,F$2:F2343,"Active"),"")</f>
        <v/>
      </c>
      <c r="I2343" s="18" t="str">
        <f aca="false">IF(B2343="","",IF(SUMPRODUCT(MAX((A$1:A2342=A2343)*(B$1:B2342=B2343)*ROW(A$1:A2342)))=0,C2343&amp;"",IF(C2343="",INDEX(I$1:I2342,SUMPRODUCT(MAX((A$1:A2342=A2343)*(B$1:B2342=B2343)*ROW(A$1:A2342)))),IF(INDEX(I$1:I2342,SUMPRODUCT(MAX((A$1:A2342=A2343)*(B$1:B2342=B2343)*ROW(A$1:A2342))))="",C2343&amp;"",INDEX(I$1:I2342,SUMPRODUCT(MAX((A$1:A2342=A2343)*(B$1:B2342=B2343)*ROW(A$1:A2342))))&amp;"; "&amp;C2343))))</f>
        <v/>
      </c>
      <c r="J2343" s="18" t="str">
        <f aca="false">IF(A2343="","",A2343&amp;"|"&amp;COUNTIF(A$2:A2343,A2343))</f>
        <v/>
      </c>
      <c r="K2343" s="18" t="n">
        <f aca="false">IF(OR(A2343="",B2343=""),0,IF(COUNTIFS(A$2:A2343,A2343,B$2:B2343,B2343)=1,1,0))</f>
        <v>0</v>
      </c>
    </row>
    <row r="2344" customFormat="false" ht="15" hidden="false" customHeight="false" outlineLevel="0" collapsed="false">
      <c r="A2344" s="15"/>
      <c r="B2344" s="15"/>
      <c r="C2344" s="15"/>
      <c r="D2344" s="15"/>
      <c r="F2344" s="18" t="str">
        <f aca="false">IF(B2344="","",IFERROR(INDEX(Materials!$B$2:$B$301,MATCH(B2344,Materials!$A$2:$A$301,0)),""))</f>
        <v/>
      </c>
      <c r="G2344" s="18" t="str">
        <f aca="true">IF(AND(A2344="",B2344=""),"",IF(A2344="","Missing product",IF(B2344="","Missing material",IF(COUNTIF(ProductList,A2344)=0,"Product not in Products list",IF(COUNTIF(MaterialList,B2344)=0,"Material not in Materials list","OK")))))</f>
        <v/>
      </c>
      <c r="H2344" s="18" t="str">
        <f aca="false">IF(F2344="Active",A2344&amp;"|"&amp;COUNTIFS(A$2:A2344,A2344,F$2:F2344,"Active"),"")</f>
        <v/>
      </c>
      <c r="I2344" s="18" t="str">
        <f aca="false">IF(B2344="","",IF(SUMPRODUCT(MAX((A$1:A2343=A2344)*(B$1:B2343=B2344)*ROW(A$1:A2343)))=0,C2344&amp;"",IF(C2344="",INDEX(I$1:I2343,SUMPRODUCT(MAX((A$1:A2343=A2344)*(B$1:B2343=B2344)*ROW(A$1:A2343)))),IF(INDEX(I$1:I2343,SUMPRODUCT(MAX((A$1:A2343=A2344)*(B$1:B2343=B2344)*ROW(A$1:A2343))))="",C2344&amp;"",INDEX(I$1:I2343,SUMPRODUCT(MAX((A$1:A2343=A2344)*(B$1:B2343=B2344)*ROW(A$1:A2343))))&amp;"; "&amp;C2344))))</f>
        <v/>
      </c>
      <c r="J2344" s="18" t="str">
        <f aca="false">IF(A2344="","",A2344&amp;"|"&amp;COUNTIF(A$2:A2344,A2344))</f>
        <v/>
      </c>
      <c r="K2344" s="18" t="n">
        <f aca="false">IF(OR(A2344="",B2344=""),0,IF(COUNTIFS(A$2:A2344,A2344,B$2:B2344,B2344)=1,1,0))</f>
        <v>0</v>
      </c>
    </row>
    <row r="2345" customFormat="false" ht="15" hidden="false" customHeight="false" outlineLevel="0" collapsed="false">
      <c r="A2345" s="15"/>
      <c r="B2345" s="15"/>
      <c r="C2345" s="15"/>
      <c r="D2345" s="15"/>
      <c r="F2345" s="18" t="str">
        <f aca="false">IF(B2345="","",IFERROR(INDEX(Materials!$B$2:$B$301,MATCH(B2345,Materials!$A$2:$A$301,0)),""))</f>
        <v/>
      </c>
      <c r="G2345" s="18" t="str">
        <f aca="true">IF(AND(A2345="",B2345=""),"",IF(A2345="","Missing product",IF(B2345="","Missing material",IF(COUNTIF(ProductList,A2345)=0,"Product not in Products list",IF(COUNTIF(MaterialList,B2345)=0,"Material not in Materials list","OK")))))</f>
        <v/>
      </c>
      <c r="H2345" s="18" t="str">
        <f aca="false">IF(F2345="Active",A2345&amp;"|"&amp;COUNTIFS(A$2:A2345,A2345,F$2:F2345,"Active"),"")</f>
        <v/>
      </c>
      <c r="I2345" s="18" t="str">
        <f aca="false">IF(B2345="","",IF(SUMPRODUCT(MAX((A$1:A2344=A2345)*(B$1:B2344=B2345)*ROW(A$1:A2344)))=0,C2345&amp;"",IF(C2345="",INDEX(I$1:I2344,SUMPRODUCT(MAX((A$1:A2344=A2345)*(B$1:B2344=B2345)*ROW(A$1:A2344)))),IF(INDEX(I$1:I2344,SUMPRODUCT(MAX((A$1:A2344=A2345)*(B$1:B2344=B2345)*ROW(A$1:A2344))))="",C2345&amp;"",INDEX(I$1:I2344,SUMPRODUCT(MAX((A$1:A2344=A2345)*(B$1:B2344=B2345)*ROW(A$1:A2344))))&amp;"; "&amp;C2345))))</f>
        <v/>
      </c>
      <c r="J2345" s="18" t="str">
        <f aca="false">IF(A2345="","",A2345&amp;"|"&amp;COUNTIF(A$2:A2345,A2345))</f>
        <v/>
      </c>
      <c r="K2345" s="18" t="n">
        <f aca="false">IF(OR(A2345="",B2345=""),0,IF(COUNTIFS(A$2:A2345,A2345,B$2:B2345,B2345)=1,1,0))</f>
        <v>0</v>
      </c>
    </row>
    <row r="2346" customFormat="false" ht="15" hidden="false" customHeight="false" outlineLevel="0" collapsed="false">
      <c r="A2346" s="15"/>
      <c r="B2346" s="15"/>
      <c r="C2346" s="15"/>
      <c r="D2346" s="15"/>
      <c r="F2346" s="18" t="str">
        <f aca="false">IF(B2346="","",IFERROR(INDEX(Materials!$B$2:$B$301,MATCH(B2346,Materials!$A$2:$A$301,0)),""))</f>
        <v/>
      </c>
      <c r="G2346" s="18" t="str">
        <f aca="true">IF(AND(A2346="",B2346=""),"",IF(A2346="","Missing product",IF(B2346="","Missing material",IF(COUNTIF(ProductList,A2346)=0,"Product not in Products list",IF(COUNTIF(MaterialList,B2346)=0,"Material not in Materials list","OK")))))</f>
        <v/>
      </c>
      <c r="H2346" s="18" t="str">
        <f aca="false">IF(F2346="Active",A2346&amp;"|"&amp;COUNTIFS(A$2:A2346,A2346,F$2:F2346,"Active"),"")</f>
        <v/>
      </c>
      <c r="I2346" s="18" t="str">
        <f aca="false">IF(B2346="","",IF(SUMPRODUCT(MAX((A$1:A2345=A2346)*(B$1:B2345=B2346)*ROW(A$1:A2345)))=0,C2346&amp;"",IF(C2346="",INDEX(I$1:I2345,SUMPRODUCT(MAX((A$1:A2345=A2346)*(B$1:B2345=B2346)*ROW(A$1:A2345)))),IF(INDEX(I$1:I2345,SUMPRODUCT(MAX((A$1:A2345=A2346)*(B$1:B2345=B2346)*ROW(A$1:A2345))))="",C2346&amp;"",INDEX(I$1:I2345,SUMPRODUCT(MAX((A$1:A2345=A2346)*(B$1:B2345=B2346)*ROW(A$1:A2345))))&amp;"; "&amp;C2346))))</f>
        <v/>
      </c>
      <c r="J2346" s="18" t="str">
        <f aca="false">IF(A2346="","",A2346&amp;"|"&amp;COUNTIF(A$2:A2346,A2346))</f>
        <v/>
      </c>
      <c r="K2346" s="18" t="n">
        <f aca="false">IF(OR(A2346="",B2346=""),0,IF(COUNTIFS(A$2:A2346,A2346,B$2:B2346,B2346)=1,1,0))</f>
        <v>0</v>
      </c>
    </row>
    <row r="2347" customFormat="false" ht="15" hidden="false" customHeight="false" outlineLevel="0" collapsed="false">
      <c r="A2347" s="15"/>
      <c r="B2347" s="15"/>
      <c r="C2347" s="15"/>
      <c r="D2347" s="15"/>
      <c r="F2347" s="18" t="str">
        <f aca="false">IF(B2347="","",IFERROR(INDEX(Materials!$B$2:$B$301,MATCH(B2347,Materials!$A$2:$A$301,0)),""))</f>
        <v/>
      </c>
      <c r="G2347" s="18" t="str">
        <f aca="true">IF(AND(A2347="",B2347=""),"",IF(A2347="","Missing product",IF(B2347="","Missing material",IF(COUNTIF(ProductList,A2347)=0,"Product not in Products list",IF(COUNTIF(MaterialList,B2347)=0,"Material not in Materials list","OK")))))</f>
        <v/>
      </c>
      <c r="H2347" s="18" t="str">
        <f aca="false">IF(F2347="Active",A2347&amp;"|"&amp;COUNTIFS(A$2:A2347,A2347,F$2:F2347,"Active"),"")</f>
        <v/>
      </c>
      <c r="I2347" s="18" t="str">
        <f aca="false">IF(B2347="","",IF(SUMPRODUCT(MAX((A$1:A2346=A2347)*(B$1:B2346=B2347)*ROW(A$1:A2346)))=0,C2347&amp;"",IF(C2347="",INDEX(I$1:I2346,SUMPRODUCT(MAX((A$1:A2346=A2347)*(B$1:B2346=B2347)*ROW(A$1:A2346)))),IF(INDEX(I$1:I2346,SUMPRODUCT(MAX((A$1:A2346=A2347)*(B$1:B2346=B2347)*ROW(A$1:A2346))))="",C2347&amp;"",INDEX(I$1:I2346,SUMPRODUCT(MAX((A$1:A2346=A2347)*(B$1:B2346=B2347)*ROW(A$1:A2346))))&amp;"; "&amp;C2347))))</f>
        <v/>
      </c>
      <c r="J2347" s="18" t="str">
        <f aca="false">IF(A2347="","",A2347&amp;"|"&amp;COUNTIF(A$2:A2347,A2347))</f>
        <v/>
      </c>
      <c r="K2347" s="18" t="n">
        <f aca="false">IF(OR(A2347="",B2347=""),0,IF(COUNTIFS(A$2:A2347,A2347,B$2:B2347,B2347)=1,1,0))</f>
        <v>0</v>
      </c>
    </row>
    <row r="2348" customFormat="false" ht="15" hidden="false" customHeight="false" outlineLevel="0" collapsed="false">
      <c r="A2348" s="15"/>
      <c r="B2348" s="15"/>
      <c r="C2348" s="15"/>
      <c r="D2348" s="15"/>
      <c r="F2348" s="18" t="str">
        <f aca="false">IF(B2348="","",IFERROR(INDEX(Materials!$B$2:$B$301,MATCH(B2348,Materials!$A$2:$A$301,0)),""))</f>
        <v/>
      </c>
      <c r="G2348" s="18" t="str">
        <f aca="true">IF(AND(A2348="",B2348=""),"",IF(A2348="","Missing product",IF(B2348="","Missing material",IF(COUNTIF(ProductList,A2348)=0,"Product not in Products list",IF(COUNTIF(MaterialList,B2348)=0,"Material not in Materials list","OK")))))</f>
        <v/>
      </c>
      <c r="H2348" s="18" t="str">
        <f aca="false">IF(F2348="Active",A2348&amp;"|"&amp;COUNTIFS(A$2:A2348,A2348,F$2:F2348,"Active"),"")</f>
        <v/>
      </c>
      <c r="I2348" s="18" t="str">
        <f aca="false">IF(B2348="","",IF(SUMPRODUCT(MAX((A$1:A2347=A2348)*(B$1:B2347=B2348)*ROW(A$1:A2347)))=0,C2348&amp;"",IF(C2348="",INDEX(I$1:I2347,SUMPRODUCT(MAX((A$1:A2347=A2348)*(B$1:B2347=B2348)*ROW(A$1:A2347)))),IF(INDEX(I$1:I2347,SUMPRODUCT(MAX((A$1:A2347=A2348)*(B$1:B2347=B2348)*ROW(A$1:A2347))))="",C2348&amp;"",INDEX(I$1:I2347,SUMPRODUCT(MAX((A$1:A2347=A2348)*(B$1:B2347=B2348)*ROW(A$1:A2347))))&amp;"; "&amp;C2348))))</f>
        <v/>
      </c>
      <c r="J2348" s="18" t="str">
        <f aca="false">IF(A2348="","",A2348&amp;"|"&amp;COUNTIF(A$2:A2348,A2348))</f>
        <v/>
      </c>
      <c r="K2348" s="18" t="n">
        <f aca="false">IF(OR(A2348="",B2348=""),0,IF(COUNTIFS(A$2:A2348,A2348,B$2:B2348,B2348)=1,1,0))</f>
        <v>0</v>
      </c>
    </row>
    <row r="2349" customFormat="false" ht="15" hidden="false" customHeight="false" outlineLevel="0" collapsed="false">
      <c r="A2349" s="15"/>
      <c r="B2349" s="15"/>
      <c r="C2349" s="15"/>
      <c r="D2349" s="15"/>
      <c r="F2349" s="18" t="str">
        <f aca="false">IF(B2349="","",IFERROR(INDEX(Materials!$B$2:$B$301,MATCH(B2349,Materials!$A$2:$A$301,0)),""))</f>
        <v/>
      </c>
      <c r="G2349" s="18" t="str">
        <f aca="true">IF(AND(A2349="",B2349=""),"",IF(A2349="","Missing product",IF(B2349="","Missing material",IF(COUNTIF(ProductList,A2349)=0,"Product not in Products list",IF(COUNTIF(MaterialList,B2349)=0,"Material not in Materials list","OK")))))</f>
        <v/>
      </c>
      <c r="H2349" s="18" t="str">
        <f aca="false">IF(F2349="Active",A2349&amp;"|"&amp;COUNTIFS(A$2:A2349,A2349,F$2:F2349,"Active"),"")</f>
        <v/>
      </c>
      <c r="I2349" s="18" t="str">
        <f aca="false">IF(B2349="","",IF(SUMPRODUCT(MAX((A$1:A2348=A2349)*(B$1:B2348=B2349)*ROW(A$1:A2348)))=0,C2349&amp;"",IF(C2349="",INDEX(I$1:I2348,SUMPRODUCT(MAX((A$1:A2348=A2349)*(B$1:B2348=B2349)*ROW(A$1:A2348)))),IF(INDEX(I$1:I2348,SUMPRODUCT(MAX((A$1:A2348=A2349)*(B$1:B2348=B2349)*ROW(A$1:A2348))))="",C2349&amp;"",INDEX(I$1:I2348,SUMPRODUCT(MAX((A$1:A2348=A2349)*(B$1:B2348=B2349)*ROW(A$1:A2348))))&amp;"; "&amp;C2349))))</f>
        <v/>
      </c>
      <c r="J2349" s="18" t="str">
        <f aca="false">IF(A2349="","",A2349&amp;"|"&amp;COUNTIF(A$2:A2349,A2349))</f>
        <v/>
      </c>
      <c r="K2349" s="18" t="n">
        <f aca="false">IF(OR(A2349="",B2349=""),0,IF(COUNTIFS(A$2:A2349,A2349,B$2:B2349,B2349)=1,1,0))</f>
        <v>0</v>
      </c>
    </row>
    <row r="2350" customFormat="false" ht="15" hidden="false" customHeight="false" outlineLevel="0" collapsed="false">
      <c r="A2350" s="15"/>
      <c r="B2350" s="15"/>
      <c r="C2350" s="15"/>
      <c r="D2350" s="15"/>
      <c r="F2350" s="18" t="str">
        <f aca="false">IF(B2350="","",IFERROR(INDEX(Materials!$B$2:$B$301,MATCH(B2350,Materials!$A$2:$A$301,0)),""))</f>
        <v/>
      </c>
      <c r="G2350" s="18" t="str">
        <f aca="true">IF(AND(A2350="",B2350=""),"",IF(A2350="","Missing product",IF(B2350="","Missing material",IF(COUNTIF(ProductList,A2350)=0,"Product not in Products list",IF(COUNTIF(MaterialList,B2350)=0,"Material not in Materials list","OK")))))</f>
        <v/>
      </c>
      <c r="H2350" s="18" t="str">
        <f aca="false">IF(F2350="Active",A2350&amp;"|"&amp;COUNTIFS(A$2:A2350,A2350,F$2:F2350,"Active"),"")</f>
        <v/>
      </c>
      <c r="I2350" s="18" t="str">
        <f aca="false">IF(B2350="","",IF(SUMPRODUCT(MAX((A$1:A2349=A2350)*(B$1:B2349=B2350)*ROW(A$1:A2349)))=0,C2350&amp;"",IF(C2350="",INDEX(I$1:I2349,SUMPRODUCT(MAX((A$1:A2349=A2350)*(B$1:B2349=B2350)*ROW(A$1:A2349)))),IF(INDEX(I$1:I2349,SUMPRODUCT(MAX((A$1:A2349=A2350)*(B$1:B2349=B2350)*ROW(A$1:A2349))))="",C2350&amp;"",INDEX(I$1:I2349,SUMPRODUCT(MAX((A$1:A2349=A2350)*(B$1:B2349=B2350)*ROW(A$1:A2349))))&amp;"; "&amp;C2350))))</f>
        <v/>
      </c>
      <c r="J2350" s="18" t="str">
        <f aca="false">IF(A2350="","",A2350&amp;"|"&amp;COUNTIF(A$2:A2350,A2350))</f>
        <v/>
      </c>
      <c r="K2350" s="18" t="n">
        <f aca="false">IF(OR(A2350="",B2350=""),0,IF(COUNTIFS(A$2:A2350,A2350,B$2:B2350,B2350)=1,1,0))</f>
        <v>0</v>
      </c>
    </row>
    <row r="2351" customFormat="false" ht="15" hidden="false" customHeight="false" outlineLevel="0" collapsed="false">
      <c r="A2351" s="15"/>
      <c r="B2351" s="15"/>
      <c r="C2351" s="15"/>
      <c r="D2351" s="15"/>
      <c r="F2351" s="18" t="str">
        <f aca="false">IF(B2351="","",IFERROR(INDEX(Materials!$B$2:$B$301,MATCH(B2351,Materials!$A$2:$A$301,0)),""))</f>
        <v/>
      </c>
      <c r="G2351" s="18" t="str">
        <f aca="true">IF(AND(A2351="",B2351=""),"",IF(A2351="","Missing product",IF(B2351="","Missing material",IF(COUNTIF(ProductList,A2351)=0,"Product not in Products list",IF(COUNTIF(MaterialList,B2351)=0,"Material not in Materials list","OK")))))</f>
        <v/>
      </c>
      <c r="H2351" s="18" t="str">
        <f aca="false">IF(F2351="Active",A2351&amp;"|"&amp;COUNTIFS(A$2:A2351,A2351,F$2:F2351,"Active"),"")</f>
        <v/>
      </c>
      <c r="I2351" s="18" t="str">
        <f aca="false">IF(B2351="","",IF(SUMPRODUCT(MAX((A$1:A2350=A2351)*(B$1:B2350=B2351)*ROW(A$1:A2350)))=0,C2351&amp;"",IF(C2351="",INDEX(I$1:I2350,SUMPRODUCT(MAX((A$1:A2350=A2351)*(B$1:B2350=B2351)*ROW(A$1:A2350)))),IF(INDEX(I$1:I2350,SUMPRODUCT(MAX((A$1:A2350=A2351)*(B$1:B2350=B2351)*ROW(A$1:A2350))))="",C2351&amp;"",INDEX(I$1:I2350,SUMPRODUCT(MAX((A$1:A2350=A2351)*(B$1:B2350=B2351)*ROW(A$1:A2350))))&amp;"; "&amp;C2351))))</f>
        <v/>
      </c>
      <c r="J2351" s="18" t="str">
        <f aca="false">IF(A2351="","",A2351&amp;"|"&amp;COUNTIF(A$2:A2351,A2351))</f>
        <v/>
      </c>
      <c r="K2351" s="18" t="n">
        <f aca="false">IF(OR(A2351="",B2351=""),0,IF(COUNTIFS(A$2:A2351,A2351,B$2:B2351,B2351)=1,1,0))</f>
        <v>0</v>
      </c>
    </row>
    <row r="2352" customFormat="false" ht="15" hidden="false" customHeight="false" outlineLevel="0" collapsed="false">
      <c r="A2352" s="15"/>
      <c r="B2352" s="15"/>
      <c r="C2352" s="15"/>
      <c r="D2352" s="15"/>
      <c r="F2352" s="18" t="str">
        <f aca="false">IF(B2352="","",IFERROR(INDEX(Materials!$B$2:$B$301,MATCH(B2352,Materials!$A$2:$A$301,0)),""))</f>
        <v/>
      </c>
      <c r="G2352" s="18" t="str">
        <f aca="true">IF(AND(A2352="",B2352=""),"",IF(A2352="","Missing product",IF(B2352="","Missing material",IF(COUNTIF(ProductList,A2352)=0,"Product not in Products list",IF(COUNTIF(MaterialList,B2352)=0,"Material not in Materials list","OK")))))</f>
        <v/>
      </c>
      <c r="H2352" s="18" t="str">
        <f aca="false">IF(F2352="Active",A2352&amp;"|"&amp;COUNTIFS(A$2:A2352,A2352,F$2:F2352,"Active"),"")</f>
        <v/>
      </c>
      <c r="I2352" s="18" t="str">
        <f aca="false">IF(B2352="","",IF(SUMPRODUCT(MAX((A$1:A2351=A2352)*(B$1:B2351=B2352)*ROW(A$1:A2351)))=0,C2352&amp;"",IF(C2352="",INDEX(I$1:I2351,SUMPRODUCT(MAX((A$1:A2351=A2352)*(B$1:B2351=B2352)*ROW(A$1:A2351)))),IF(INDEX(I$1:I2351,SUMPRODUCT(MAX((A$1:A2351=A2352)*(B$1:B2351=B2352)*ROW(A$1:A2351))))="",C2352&amp;"",INDEX(I$1:I2351,SUMPRODUCT(MAX((A$1:A2351=A2352)*(B$1:B2351=B2352)*ROW(A$1:A2351))))&amp;"; "&amp;C2352))))</f>
        <v/>
      </c>
      <c r="J2352" s="18" t="str">
        <f aca="false">IF(A2352="","",A2352&amp;"|"&amp;COUNTIF(A$2:A2352,A2352))</f>
        <v/>
      </c>
      <c r="K2352" s="18" t="n">
        <f aca="false">IF(OR(A2352="",B2352=""),0,IF(COUNTIFS(A$2:A2352,A2352,B$2:B2352,B2352)=1,1,0))</f>
        <v>0</v>
      </c>
    </row>
    <row r="2353" customFormat="false" ht="15" hidden="false" customHeight="false" outlineLevel="0" collapsed="false">
      <c r="A2353" s="15"/>
      <c r="B2353" s="15"/>
      <c r="C2353" s="15"/>
      <c r="D2353" s="15"/>
      <c r="F2353" s="18" t="str">
        <f aca="false">IF(B2353="","",IFERROR(INDEX(Materials!$B$2:$B$301,MATCH(B2353,Materials!$A$2:$A$301,0)),""))</f>
        <v/>
      </c>
      <c r="G2353" s="18" t="str">
        <f aca="true">IF(AND(A2353="",B2353=""),"",IF(A2353="","Missing product",IF(B2353="","Missing material",IF(COUNTIF(ProductList,A2353)=0,"Product not in Products list",IF(COUNTIF(MaterialList,B2353)=0,"Material not in Materials list","OK")))))</f>
        <v/>
      </c>
      <c r="H2353" s="18" t="str">
        <f aca="false">IF(F2353="Active",A2353&amp;"|"&amp;COUNTIFS(A$2:A2353,A2353,F$2:F2353,"Active"),"")</f>
        <v/>
      </c>
      <c r="I2353" s="18" t="str">
        <f aca="false">IF(B2353="","",IF(SUMPRODUCT(MAX((A$1:A2352=A2353)*(B$1:B2352=B2353)*ROW(A$1:A2352)))=0,C2353&amp;"",IF(C2353="",INDEX(I$1:I2352,SUMPRODUCT(MAX((A$1:A2352=A2353)*(B$1:B2352=B2353)*ROW(A$1:A2352)))),IF(INDEX(I$1:I2352,SUMPRODUCT(MAX((A$1:A2352=A2353)*(B$1:B2352=B2353)*ROW(A$1:A2352))))="",C2353&amp;"",INDEX(I$1:I2352,SUMPRODUCT(MAX((A$1:A2352=A2353)*(B$1:B2352=B2353)*ROW(A$1:A2352))))&amp;"; "&amp;C2353))))</f>
        <v/>
      </c>
      <c r="J2353" s="18" t="str">
        <f aca="false">IF(A2353="","",A2353&amp;"|"&amp;COUNTIF(A$2:A2353,A2353))</f>
        <v/>
      </c>
      <c r="K2353" s="18" t="n">
        <f aca="false">IF(OR(A2353="",B2353=""),0,IF(COUNTIFS(A$2:A2353,A2353,B$2:B2353,B2353)=1,1,0))</f>
        <v>0</v>
      </c>
    </row>
    <row r="2354" customFormat="false" ht="15" hidden="false" customHeight="false" outlineLevel="0" collapsed="false">
      <c r="A2354" s="15"/>
      <c r="B2354" s="15"/>
      <c r="C2354" s="15"/>
      <c r="D2354" s="15"/>
      <c r="F2354" s="18" t="str">
        <f aca="false">IF(B2354="","",IFERROR(INDEX(Materials!$B$2:$B$301,MATCH(B2354,Materials!$A$2:$A$301,0)),""))</f>
        <v/>
      </c>
      <c r="G2354" s="18" t="str">
        <f aca="true">IF(AND(A2354="",B2354=""),"",IF(A2354="","Missing product",IF(B2354="","Missing material",IF(COUNTIF(ProductList,A2354)=0,"Product not in Products list",IF(COUNTIF(MaterialList,B2354)=0,"Material not in Materials list","OK")))))</f>
        <v/>
      </c>
      <c r="H2354" s="18" t="str">
        <f aca="false">IF(F2354="Active",A2354&amp;"|"&amp;COUNTIFS(A$2:A2354,A2354,F$2:F2354,"Active"),"")</f>
        <v/>
      </c>
      <c r="I2354" s="18" t="str">
        <f aca="false">IF(B2354="","",IF(SUMPRODUCT(MAX((A$1:A2353=A2354)*(B$1:B2353=B2354)*ROW(A$1:A2353)))=0,C2354&amp;"",IF(C2354="",INDEX(I$1:I2353,SUMPRODUCT(MAX((A$1:A2353=A2354)*(B$1:B2353=B2354)*ROW(A$1:A2353)))),IF(INDEX(I$1:I2353,SUMPRODUCT(MAX((A$1:A2353=A2354)*(B$1:B2353=B2354)*ROW(A$1:A2353))))="",C2354&amp;"",INDEX(I$1:I2353,SUMPRODUCT(MAX((A$1:A2353=A2354)*(B$1:B2353=B2354)*ROW(A$1:A2353))))&amp;"; "&amp;C2354))))</f>
        <v/>
      </c>
      <c r="J2354" s="18" t="str">
        <f aca="false">IF(A2354="","",A2354&amp;"|"&amp;COUNTIF(A$2:A2354,A2354))</f>
        <v/>
      </c>
      <c r="K2354" s="18" t="n">
        <f aca="false">IF(OR(A2354="",B2354=""),0,IF(COUNTIFS(A$2:A2354,A2354,B$2:B2354,B2354)=1,1,0))</f>
        <v>0</v>
      </c>
    </row>
    <row r="2355" customFormat="false" ht="15" hidden="false" customHeight="false" outlineLevel="0" collapsed="false">
      <c r="A2355" s="15"/>
      <c r="B2355" s="15"/>
      <c r="C2355" s="15"/>
      <c r="D2355" s="15"/>
      <c r="F2355" s="18" t="str">
        <f aca="false">IF(B2355="","",IFERROR(INDEX(Materials!$B$2:$B$301,MATCH(B2355,Materials!$A$2:$A$301,0)),""))</f>
        <v/>
      </c>
      <c r="G2355" s="18" t="str">
        <f aca="true">IF(AND(A2355="",B2355=""),"",IF(A2355="","Missing product",IF(B2355="","Missing material",IF(COUNTIF(ProductList,A2355)=0,"Product not in Products list",IF(COUNTIF(MaterialList,B2355)=0,"Material not in Materials list","OK")))))</f>
        <v/>
      </c>
      <c r="H2355" s="18" t="str">
        <f aca="false">IF(F2355="Active",A2355&amp;"|"&amp;COUNTIFS(A$2:A2355,A2355,F$2:F2355,"Active"),"")</f>
        <v/>
      </c>
      <c r="I2355" s="18" t="str">
        <f aca="false">IF(B2355="","",IF(SUMPRODUCT(MAX((A$1:A2354=A2355)*(B$1:B2354=B2355)*ROW(A$1:A2354)))=0,C2355&amp;"",IF(C2355="",INDEX(I$1:I2354,SUMPRODUCT(MAX((A$1:A2354=A2355)*(B$1:B2354=B2355)*ROW(A$1:A2354)))),IF(INDEX(I$1:I2354,SUMPRODUCT(MAX((A$1:A2354=A2355)*(B$1:B2354=B2355)*ROW(A$1:A2354))))="",C2355&amp;"",INDEX(I$1:I2354,SUMPRODUCT(MAX((A$1:A2354=A2355)*(B$1:B2354=B2355)*ROW(A$1:A2354))))&amp;"; "&amp;C2355))))</f>
        <v/>
      </c>
      <c r="J2355" s="18" t="str">
        <f aca="false">IF(A2355="","",A2355&amp;"|"&amp;COUNTIF(A$2:A2355,A2355))</f>
        <v/>
      </c>
      <c r="K2355" s="18" t="n">
        <f aca="false">IF(OR(A2355="",B2355=""),0,IF(COUNTIFS(A$2:A2355,A2355,B$2:B2355,B2355)=1,1,0))</f>
        <v>0</v>
      </c>
    </row>
    <row r="2356" customFormat="false" ht="15" hidden="false" customHeight="false" outlineLevel="0" collapsed="false">
      <c r="A2356" s="15"/>
      <c r="B2356" s="15"/>
      <c r="C2356" s="15"/>
      <c r="D2356" s="15"/>
      <c r="F2356" s="18" t="str">
        <f aca="false">IF(B2356="","",IFERROR(INDEX(Materials!$B$2:$B$301,MATCH(B2356,Materials!$A$2:$A$301,0)),""))</f>
        <v/>
      </c>
      <c r="G2356" s="18" t="str">
        <f aca="true">IF(AND(A2356="",B2356=""),"",IF(A2356="","Missing product",IF(B2356="","Missing material",IF(COUNTIF(ProductList,A2356)=0,"Product not in Products list",IF(COUNTIF(MaterialList,B2356)=0,"Material not in Materials list","OK")))))</f>
        <v/>
      </c>
      <c r="H2356" s="18" t="str">
        <f aca="false">IF(F2356="Active",A2356&amp;"|"&amp;COUNTIFS(A$2:A2356,A2356,F$2:F2356,"Active"),"")</f>
        <v/>
      </c>
      <c r="I2356" s="18" t="str">
        <f aca="false">IF(B2356="","",IF(SUMPRODUCT(MAX((A$1:A2355=A2356)*(B$1:B2355=B2356)*ROW(A$1:A2355)))=0,C2356&amp;"",IF(C2356="",INDEX(I$1:I2355,SUMPRODUCT(MAX((A$1:A2355=A2356)*(B$1:B2355=B2356)*ROW(A$1:A2355)))),IF(INDEX(I$1:I2355,SUMPRODUCT(MAX((A$1:A2355=A2356)*(B$1:B2355=B2356)*ROW(A$1:A2355))))="",C2356&amp;"",INDEX(I$1:I2355,SUMPRODUCT(MAX((A$1:A2355=A2356)*(B$1:B2355=B2356)*ROW(A$1:A2355))))&amp;"; "&amp;C2356))))</f>
        <v/>
      </c>
      <c r="J2356" s="18" t="str">
        <f aca="false">IF(A2356="","",A2356&amp;"|"&amp;COUNTIF(A$2:A2356,A2356))</f>
        <v/>
      </c>
      <c r="K2356" s="18" t="n">
        <f aca="false">IF(OR(A2356="",B2356=""),0,IF(COUNTIFS(A$2:A2356,A2356,B$2:B2356,B2356)=1,1,0))</f>
        <v>0</v>
      </c>
    </row>
    <row r="2357" customFormat="false" ht="15" hidden="false" customHeight="false" outlineLevel="0" collapsed="false">
      <c r="A2357" s="15"/>
      <c r="B2357" s="15"/>
      <c r="C2357" s="15"/>
      <c r="D2357" s="15"/>
      <c r="F2357" s="18" t="str">
        <f aca="false">IF(B2357="","",IFERROR(INDEX(Materials!$B$2:$B$301,MATCH(B2357,Materials!$A$2:$A$301,0)),""))</f>
        <v/>
      </c>
      <c r="G2357" s="18" t="str">
        <f aca="true">IF(AND(A2357="",B2357=""),"",IF(A2357="","Missing product",IF(B2357="","Missing material",IF(COUNTIF(ProductList,A2357)=0,"Product not in Products list",IF(COUNTIF(MaterialList,B2357)=0,"Material not in Materials list","OK")))))</f>
        <v/>
      </c>
      <c r="H2357" s="18" t="str">
        <f aca="false">IF(F2357="Active",A2357&amp;"|"&amp;COUNTIFS(A$2:A2357,A2357,F$2:F2357,"Active"),"")</f>
        <v/>
      </c>
      <c r="I2357" s="18" t="str">
        <f aca="false">IF(B2357="","",IF(SUMPRODUCT(MAX((A$1:A2356=A2357)*(B$1:B2356=B2357)*ROW(A$1:A2356)))=0,C2357&amp;"",IF(C2357="",INDEX(I$1:I2356,SUMPRODUCT(MAX((A$1:A2356=A2357)*(B$1:B2356=B2357)*ROW(A$1:A2356)))),IF(INDEX(I$1:I2356,SUMPRODUCT(MAX((A$1:A2356=A2357)*(B$1:B2356=B2357)*ROW(A$1:A2356))))="",C2357&amp;"",INDEX(I$1:I2356,SUMPRODUCT(MAX((A$1:A2356=A2357)*(B$1:B2356=B2357)*ROW(A$1:A2356))))&amp;"; "&amp;C2357))))</f>
        <v/>
      </c>
      <c r="J2357" s="18" t="str">
        <f aca="false">IF(A2357="","",A2357&amp;"|"&amp;COUNTIF(A$2:A2357,A2357))</f>
        <v/>
      </c>
      <c r="K2357" s="18" t="n">
        <f aca="false">IF(OR(A2357="",B2357=""),0,IF(COUNTIFS(A$2:A2357,A2357,B$2:B2357,B2357)=1,1,0))</f>
        <v>0</v>
      </c>
    </row>
    <row r="2358" customFormat="false" ht="15" hidden="false" customHeight="false" outlineLevel="0" collapsed="false">
      <c r="A2358" s="15"/>
      <c r="B2358" s="15"/>
      <c r="C2358" s="15"/>
      <c r="D2358" s="15"/>
      <c r="F2358" s="18" t="str">
        <f aca="false">IF(B2358="","",IFERROR(INDEX(Materials!$B$2:$B$301,MATCH(B2358,Materials!$A$2:$A$301,0)),""))</f>
        <v/>
      </c>
      <c r="G2358" s="18" t="str">
        <f aca="true">IF(AND(A2358="",B2358=""),"",IF(A2358="","Missing product",IF(B2358="","Missing material",IF(COUNTIF(ProductList,A2358)=0,"Product not in Products list",IF(COUNTIF(MaterialList,B2358)=0,"Material not in Materials list","OK")))))</f>
        <v/>
      </c>
      <c r="H2358" s="18" t="str">
        <f aca="false">IF(F2358="Active",A2358&amp;"|"&amp;COUNTIFS(A$2:A2358,A2358,F$2:F2358,"Active"),"")</f>
        <v/>
      </c>
      <c r="I2358" s="18" t="str">
        <f aca="false">IF(B2358="","",IF(SUMPRODUCT(MAX((A$1:A2357=A2358)*(B$1:B2357=B2358)*ROW(A$1:A2357)))=0,C2358&amp;"",IF(C2358="",INDEX(I$1:I2357,SUMPRODUCT(MAX((A$1:A2357=A2358)*(B$1:B2357=B2358)*ROW(A$1:A2357)))),IF(INDEX(I$1:I2357,SUMPRODUCT(MAX((A$1:A2357=A2358)*(B$1:B2357=B2358)*ROW(A$1:A2357))))="",C2358&amp;"",INDEX(I$1:I2357,SUMPRODUCT(MAX((A$1:A2357=A2358)*(B$1:B2357=B2358)*ROW(A$1:A2357))))&amp;"; "&amp;C2358))))</f>
        <v/>
      </c>
      <c r="J2358" s="18" t="str">
        <f aca="false">IF(A2358="","",A2358&amp;"|"&amp;COUNTIF(A$2:A2358,A2358))</f>
        <v/>
      </c>
      <c r="K2358" s="18" t="n">
        <f aca="false">IF(OR(A2358="",B2358=""),0,IF(COUNTIFS(A$2:A2358,A2358,B$2:B2358,B2358)=1,1,0))</f>
        <v>0</v>
      </c>
    </row>
    <row r="2359" customFormat="false" ht="15" hidden="false" customHeight="false" outlineLevel="0" collapsed="false">
      <c r="A2359" s="15"/>
      <c r="B2359" s="15"/>
      <c r="C2359" s="15"/>
      <c r="D2359" s="15"/>
      <c r="F2359" s="18" t="str">
        <f aca="false">IF(B2359="","",IFERROR(INDEX(Materials!$B$2:$B$301,MATCH(B2359,Materials!$A$2:$A$301,0)),""))</f>
        <v/>
      </c>
      <c r="G2359" s="18" t="str">
        <f aca="true">IF(AND(A2359="",B2359=""),"",IF(A2359="","Missing product",IF(B2359="","Missing material",IF(COUNTIF(ProductList,A2359)=0,"Product not in Products list",IF(COUNTIF(MaterialList,B2359)=0,"Material not in Materials list","OK")))))</f>
        <v/>
      </c>
      <c r="H2359" s="18" t="str">
        <f aca="false">IF(F2359="Active",A2359&amp;"|"&amp;COUNTIFS(A$2:A2359,A2359,F$2:F2359,"Active"),"")</f>
        <v/>
      </c>
      <c r="I2359" s="18" t="str">
        <f aca="false">IF(B2359="","",IF(SUMPRODUCT(MAX((A$1:A2358=A2359)*(B$1:B2358=B2359)*ROW(A$1:A2358)))=0,C2359&amp;"",IF(C2359="",INDEX(I$1:I2358,SUMPRODUCT(MAX((A$1:A2358=A2359)*(B$1:B2358=B2359)*ROW(A$1:A2358)))),IF(INDEX(I$1:I2358,SUMPRODUCT(MAX((A$1:A2358=A2359)*(B$1:B2358=B2359)*ROW(A$1:A2358))))="",C2359&amp;"",INDEX(I$1:I2358,SUMPRODUCT(MAX((A$1:A2358=A2359)*(B$1:B2358=B2359)*ROW(A$1:A2358))))&amp;"; "&amp;C2359))))</f>
        <v/>
      </c>
      <c r="J2359" s="18" t="str">
        <f aca="false">IF(A2359="","",A2359&amp;"|"&amp;COUNTIF(A$2:A2359,A2359))</f>
        <v/>
      </c>
      <c r="K2359" s="18" t="n">
        <f aca="false">IF(OR(A2359="",B2359=""),0,IF(COUNTIFS(A$2:A2359,A2359,B$2:B2359,B2359)=1,1,0))</f>
        <v>0</v>
      </c>
    </row>
    <row r="2360" customFormat="false" ht="15" hidden="false" customHeight="false" outlineLevel="0" collapsed="false">
      <c r="A2360" s="15"/>
      <c r="B2360" s="15"/>
      <c r="C2360" s="15"/>
      <c r="D2360" s="15"/>
      <c r="F2360" s="18" t="str">
        <f aca="false">IF(B2360="","",IFERROR(INDEX(Materials!$B$2:$B$301,MATCH(B2360,Materials!$A$2:$A$301,0)),""))</f>
        <v/>
      </c>
      <c r="G2360" s="18" t="str">
        <f aca="true">IF(AND(A2360="",B2360=""),"",IF(A2360="","Missing product",IF(B2360="","Missing material",IF(COUNTIF(ProductList,A2360)=0,"Product not in Products list",IF(COUNTIF(MaterialList,B2360)=0,"Material not in Materials list","OK")))))</f>
        <v/>
      </c>
      <c r="H2360" s="18" t="str">
        <f aca="false">IF(F2360="Active",A2360&amp;"|"&amp;COUNTIFS(A$2:A2360,A2360,F$2:F2360,"Active"),"")</f>
        <v/>
      </c>
      <c r="I2360" s="18" t="str">
        <f aca="false">IF(B2360="","",IF(SUMPRODUCT(MAX((A$1:A2359=A2360)*(B$1:B2359=B2360)*ROW(A$1:A2359)))=0,C2360&amp;"",IF(C2360="",INDEX(I$1:I2359,SUMPRODUCT(MAX((A$1:A2359=A2360)*(B$1:B2359=B2360)*ROW(A$1:A2359)))),IF(INDEX(I$1:I2359,SUMPRODUCT(MAX((A$1:A2359=A2360)*(B$1:B2359=B2360)*ROW(A$1:A2359))))="",C2360&amp;"",INDEX(I$1:I2359,SUMPRODUCT(MAX((A$1:A2359=A2360)*(B$1:B2359=B2360)*ROW(A$1:A2359))))&amp;"; "&amp;C2360))))</f>
        <v/>
      </c>
      <c r="J2360" s="18" t="str">
        <f aca="false">IF(A2360="","",A2360&amp;"|"&amp;COUNTIF(A$2:A2360,A2360))</f>
        <v/>
      </c>
      <c r="K2360" s="18" t="n">
        <f aca="false">IF(OR(A2360="",B2360=""),0,IF(COUNTIFS(A$2:A2360,A2360,B$2:B2360,B2360)=1,1,0))</f>
        <v>0</v>
      </c>
    </row>
    <row r="2361" customFormat="false" ht="15" hidden="false" customHeight="false" outlineLevel="0" collapsed="false">
      <c r="A2361" s="15"/>
      <c r="B2361" s="15"/>
      <c r="C2361" s="15"/>
      <c r="D2361" s="15"/>
      <c r="F2361" s="18" t="str">
        <f aca="false">IF(B2361="","",IFERROR(INDEX(Materials!$B$2:$B$301,MATCH(B2361,Materials!$A$2:$A$301,0)),""))</f>
        <v/>
      </c>
      <c r="G2361" s="18" t="str">
        <f aca="true">IF(AND(A2361="",B2361=""),"",IF(A2361="","Missing product",IF(B2361="","Missing material",IF(COUNTIF(ProductList,A2361)=0,"Product not in Products list",IF(COUNTIF(MaterialList,B2361)=0,"Material not in Materials list","OK")))))</f>
        <v/>
      </c>
      <c r="H2361" s="18" t="str">
        <f aca="false">IF(F2361="Active",A2361&amp;"|"&amp;COUNTIFS(A$2:A2361,A2361,F$2:F2361,"Active"),"")</f>
        <v/>
      </c>
      <c r="I2361" s="18" t="str">
        <f aca="false">IF(B2361="","",IF(SUMPRODUCT(MAX((A$1:A2360=A2361)*(B$1:B2360=B2361)*ROW(A$1:A2360)))=0,C2361&amp;"",IF(C2361="",INDEX(I$1:I2360,SUMPRODUCT(MAX((A$1:A2360=A2361)*(B$1:B2360=B2361)*ROW(A$1:A2360)))),IF(INDEX(I$1:I2360,SUMPRODUCT(MAX((A$1:A2360=A2361)*(B$1:B2360=B2361)*ROW(A$1:A2360))))="",C2361&amp;"",INDEX(I$1:I2360,SUMPRODUCT(MAX((A$1:A2360=A2361)*(B$1:B2360=B2361)*ROW(A$1:A2360))))&amp;"; "&amp;C2361))))</f>
        <v/>
      </c>
      <c r="J2361" s="18" t="str">
        <f aca="false">IF(A2361="","",A2361&amp;"|"&amp;COUNTIF(A$2:A2361,A2361))</f>
        <v/>
      </c>
      <c r="K2361" s="18" t="n">
        <f aca="false">IF(OR(A2361="",B2361=""),0,IF(COUNTIFS(A$2:A2361,A2361,B$2:B2361,B2361)=1,1,0))</f>
        <v>0</v>
      </c>
    </row>
    <row r="2362" customFormat="false" ht="15" hidden="false" customHeight="false" outlineLevel="0" collapsed="false">
      <c r="A2362" s="15"/>
      <c r="B2362" s="15"/>
      <c r="C2362" s="15"/>
      <c r="D2362" s="15"/>
      <c r="F2362" s="18" t="str">
        <f aca="false">IF(B2362="","",IFERROR(INDEX(Materials!$B$2:$B$301,MATCH(B2362,Materials!$A$2:$A$301,0)),""))</f>
        <v/>
      </c>
      <c r="G2362" s="18" t="str">
        <f aca="true">IF(AND(A2362="",B2362=""),"",IF(A2362="","Missing product",IF(B2362="","Missing material",IF(COUNTIF(ProductList,A2362)=0,"Product not in Products list",IF(COUNTIF(MaterialList,B2362)=0,"Material not in Materials list","OK")))))</f>
        <v/>
      </c>
      <c r="H2362" s="18" t="str">
        <f aca="false">IF(F2362="Active",A2362&amp;"|"&amp;COUNTIFS(A$2:A2362,A2362,F$2:F2362,"Active"),"")</f>
        <v/>
      </c>
      <c r="I2362" s="18" t="str">
        <f aca="false">IF(B2362="","",IF(SUMPRODUCT(MAX((A$1:A2361=A2362)*(B$1:B2361=B2362)*ROW(A$1:A2361)))=0,C2362&amp;"",IF(C2362="",INDEX(I$1:I2361,SUMPRODUCT(MAX((A$1:A2361=A2362)*(B$1:B2361=B2362)*ROW(A$1:A2361)))),IF(INDEX(I$1:I2361,SUMPRODUCT(MAX((A$1:A2361=A2362)*(B$1:B2361=B2362)*ROW(A$1:A2361))))="",C2362&amp;"",INDEX(I$1:I2361,SUMPRODUCT(MAX((A$1:A2361=A2362)*(B$1:B2361=B2362)*ROW(A$1:A2361))))&amp;"; "&amp;C2362))))</f>
        <v/>
      </c>
      <c r="J2362" s="18" t="str">
        <f aca="false">IF(A2362="","",A2362&amp;"|"&amp;COUNTIF(A$2:A2362,A2362))</f>
        <v/>
      </c>
      <c r="K2362" s="18" t="n">
        <f aca="false">IF(OR(A2362="",B2362=""),0,IF(COUNTIFS(A$2:A2362,A2362,B$2:B2362,B2362)=1,1,0))</f>
        <v>0</v>
      </c>
    </row>
    <row r="2363" customFormat="false" ht="15" hidden="false" customHeight="false" outlineLevel="0" collapsed="false">
      <c r="A2363" s="15"/>
      <c r="B2363" s="15"/>
      <c r="C2363" s="15"/>
      <c r="D2363" s="15"/>
      <c r="F2363" s="18" t="str">
        <f aca="false">IF(B2363="","",IFERROR(INDEX(Materials!$B$2:$B$301,MATCH(B2363,Materials!$A$2:$A$301,0)),""))</f>
        <v/>
      </c>
      <c r="G2363" s="18" t="str">
        <f aca="true">IF(AND(A2363="",B2363=""),"",IF(A2363="","Missing product",IF(B2363="","Missing material",IF(COUNTIF(ProductList,A2363)=0,"Product not in Products list",IF(COUNTIF(MaterialList,B2363)=0,"Material not in Materials list","OK")))))</f>
        <v/>
      </c>
      <c r="H2363" s="18" t="str">
        <f aca="false">IF(F2363="Active",A2363&amp;"|"&amp;COUNTIFS(A$2:A2363,A2363,F$2:F2363,"Active"),"")</f>
        <v/>
      </c>
      <c r="I2363" s="18" t="str">
        <f aca="false">IF(B2363="","",IF(SUMPRODUCT(MAX((A$1:A2362=A2363)*(B$1:B2362=B2363)*ROW(A$1:A2362)))=0,C2363&amp;"",IF(C2363="",INDEX(I$1:I2362,SUMPRODUCT(MAX((A$1:A2362=A2363)*(B$1:B2362=B2363)*ROW(A$1:A2362)))),IF(INDEX(I$1:I2362,SUMPRODUCT(MAX((A$1:A2362=A2363)*(B$1:B2362=B2363)*ROW(A$1:A2362))))="",C2363&amp;"",INDEX(I$1:I2362,SUMPRODUCT(MAX((A$1:A2362=A2363)*(B$1:B2362=B2363)*ROW(A$1:A2362))))&amp;"; "&amp;C2363))))</f>
        <v/>
      </c>
      <c r="J2363" s="18" t="str">
        <f aca="false">IF(A2363="","",A2363&amp;"|"&amp;COUNTIF(A$2:A2363,A2363))</f>
        <v/>
      </c>
      <c r="K2363" s="18" t="n">
        <f aca="false">IF(OR(A2363="",B2363=""),0,IF(COUNTIFS(A$2:A2363,A2363,B$2:B2363,B2363)=1,1,0))</f>
        <v>0</v>
      </c>
    </row>
    <row r="2364" customFormat="false" ht="15" hidden="false" customHeight="false" outlineLevel="0" collapsed="false">
      <c r="A2364" s="15"/>
      <c r="B2364" s="15"/>
      <c r="C2364" s="15"/>
      <c r="D2364" s="15"/>
      <c r="F2364" s="18" t="str">
        <f aca="false">IF(B2364="","",IFERROR(INDEX(Materials!$B$2:$B$301,MATCH(B2364,Materials!$A$2:$A$301,0)),""))</f>
        <v/>
      </c>
      <c r="G2364" s="18" t="str">
        <f aca="true">IF(AND(A2364="",B2364=""),"",IF(A2364="","Missing product",IF(B2364="","Missing material",IF(COUNTIF(ProductList,A2364)=0,"Product not in Products list",IF(COUNTIF(MaterialList,B2364)=0,"Material not in Materials list","OK")))))</f>
        <v/>
      </c>
      <c r="H2364" s="18" t="str">
        <f aca="false">IF(F2364="Active",A2364&amp;"|"&amp;COUNTIFS(A$2:A2364,A2364,F$2:F2364,"Active"),"")</f>
        <v/>
      </c>
      <c r="I2364" s="18" t="str">
        <f aca="false">IF(B2364="","",IF(SUMPRODUCT(MAX((A$1:A2363=A2364)*(B$1:B2363=B2364)*ROW(A$1:A2363)))=0,C2364&amp;"",IF(C2364="",INDEX(I$1:I2363,SUMPRODUCT(MAX((A$1:A2363=A2364)*(B$1:B2363=B2364)*ROW(A$1:A2363)))),IF(INDEX(I$1:I2363,SUMPRODUCT(MAX((A$1:A2363=A2364)*(B$1:B2363=B2364)*ROW(A$1:A2363))))="",C2364&amp;"",INDEX(I$1:I2363,SUMPRODUCT(MAX((A$1:A2363=A2364)*(B$1:B2363=B2364)*ROW(A$1:A2363))))&amp;"; "&amp;C2364))))</f>
        <v/>
      </c>
      <c r="J2364" s="18" t="str">
        <f aca="false">IF(A2364="","",A2364&amp;"|"&amp;COUNTIF(A$2:A2364,A2364))</f>
        <v/>
      </c>
      <c r="K2364" s="18" t="n">
        <f aca="false">IF(OR(A2364="",B2364=""),0,IF(COUNTIFS(A$2:A2364,A2364,B$2:B2364,B2364)=1,1,0))</f>
        <v>0</v>
      </c>
    </row>
    <row r="2365" customFormat="false" ht="15" hidden="false" customHeight="false" outlineLevel="0" collapsed="false">
      <c r="A2365" s="15"/>
      <c r="B2365" s="15"/>
      <c r="C2365" s="15"/>
      <c r="D2365" s="15"/>
      <c r="F2365" s="18" t="str">
        <f aca="false">IF(B2365="","",IFERROR(INDEX(Materials!$B$2:$B$301,MATCH(B2365,Materials!$A$2:$A$301,0)),""))</f>
        <v/>
      </c>
      <c r="G2365" s="18" t="str">
        <f aca="true">IF(AND(A2365="",B2365=""),"",IF(A2365="","Missing product",IF(B2365="","Missing material",IF(COUNTIF(ProductList,A2365)=0,"Product not in Products list",IF(COUNTIF(MaterialList,B2365)=0,"Material not in Materials list","OK")))))</f>
        <v/>
      </c>
      <c r="H2365" s="18" t="str">
        <f aca="false">IF(F2365="Active",A2365&amp;"|"&amp;COUNTIFS(A$2:A2365,A2365,F$2:F2365,"Active"),"")</f>
        <v/>
      </c>
      <c r="I2365" s="18" t="str">
        <f aca="false">IF(B2365="","",IF(SUMPRODUCT(MAX((A$1:A2364=A2365)*(B$1:B2364=B2365)*ROW(A$1:A2364)))=0,C2365&amp;"",IF(C2365="",INDEX(I$1:I2364,SUMPRODUCT(MAX((A$1:A2364=A2365)*(B$1:B2364=B2365)*ROW(A$1:A2364)))),IF(INDEX(I$1:I2364,SUMPRODUCT(MAX((A$1:A2364=A2365)*(B$1:B2364=B2365)*ROW(A$1:A2364))))="",C2365&amp;"",INDEX(I$1:I2364,SUMPRODUCT(MAX((A$1:A2364=A2365)*(B$1:B2364=B2365)*ROW(A$1:A2364))))&amp;"; "&amp;C2365))))</f>
        <v/>
      </c>
      <c r="J2365" s="18" t="str">
        <f aca="false">IF(A2365="","",A2365&amp;"|"&amp;COUNTIF(A$2:A2365,A2365))</f>
        <v/>
      </c>
      <c r="K2365" s="18" t="n">
        <f aca="false">IF(OR(A2365="",B2365=""),0,IF(COUNTIFS(A$2:A2365,A2365,B$2:B2365,B2365)=1,1,0))</f>
        <v>0</v>
      </c>
    </row>
    <row r="2366" customFormat="false" ht="15" hidden="false" customHeight="false" outlineLevel="0" collapsed="false">
      <c r="A2366" s="15"/>
      <c r="B2366" s="15"/>
      <c r="C2366" s="15"/>
      <c r="D2366" s="15"/>
      <c r="F2366" s="18" t="str">
        <f aca="false">IF(B2366="","",IFERROR(INDEX(Materials!$B$2:$B$301,MATCH(B2366,Materials!$A$2:$A$301,0)),""))</f>
        <v/>
      </c>
      <c r="G2366" s="18" t="str">
        <f aca="true">IF(AND(A2366="",B2366=""),"",IF(A2366="","Missing product",IF(B2366="","Missing material",IF(COUNTIF(ProductList,A2366)=0,"Product not in Products list",IF(COUNTIF(MaterialList,B2366)=0,"Material not in Materials list","OK")))))</f>
        <v/>
      </c>
      <c r="H2366" s="18" t="str">
        <f aca="false">IF(F2366="Active",A2366&amp;"|"&amp;COUNTIFS(A$2:A2366,A2366,F$2:F2366,"Active"),"")</f>
        <v/>
      </c>
      <c r="I2366" s="18" t="str">
        <f aca="false">IF(B2366="","",IF(SUMPRODUCT(MAX((A$1:A2365=A2366)*(B$1:B2365=B2366)*ROW(A$1:A2365)))=0,C2366&amp;"",IF(C2366="",INDEX(I$1:I2365,SUMPRODUCT(MAX((A$1:A2365=A2366)*(B$1:B2365=B2366)*ROW(A$1:A2365)))),IF(INDEX(I$1:I2365,SUMPRODUCT(MAX((A$1:A2365=A2366)*(B$1:B2365=B2366)*ROW(A$1:A2365))))="",C2366&amp;"",INDEX(I$1:I2365,SUMPRODUCT(MAX((A$1:A2365=A2366)*(B$1:B2365=B2366)*ROW(A$1:A2365))))&amp;"; "&amp;C2366))))</f>
        <v/>
      </c>
      <c r="J2366" s="18" t="str">
        <f aca="false">IF(A2366="","",A2366&amp;"|"&amp;COUNTIF(A$2:A2366,A2366))</f>
        <v/>
      </c>
      <c r="K2366" s="18" t="n">
        <f aca="false">IF(OR(A2366="",B2366=""),0,IF(COUNTIFS(A$2:A2366,A2366,B$2:B2366,B2366)=1,1,0))</f>
        <v>0</v>
      </c>
    </row>
    <row r="2367" customFormat="false" ht="15" hidden="false" customHeight="false" outlineLevel="0" collapsed="false">
      <c r="A2367" s="15"/>
      <c r="B2367" s="15"/>
      <c r="C2367" s="15"/>
      <c r="D2367" s="15"/>
      <c r="F2367" s="18" t="str">
        <f aca="false">IF(B2367="","",IFERROR(INDEX(Materials!$B$2:$B$301,MATCH(B2367,Materials!$A$2:$A$301,0)),""))</f>
        <v/>
      </c>
      <c r="G2367" s="18" t="str">
        <f aca="true">IF(AND(A2367="",B2367=""),"",IF(A2367="","Missing product",IF(B2367="","Missing material",IF(COUNTIF(ProductList,A2367)=0,"Product not in Products list",IF(COUNTIF(MaterialList,B2367)=0,"Material not in Materials list","OK")))))</f>
        <v/>
      </c>
      <c r="H2367" s="18" t="str">
        <f aca="false">IF(F2367="Active",A2367&amp;"|"&amp;COUNTIFS(A$2:A2367,A2367,F$2:F2367,"Active"),"")</f>
        <v/>
      </c>
      <c r="I2367" s="18" t="str">
        <f aca="false">IF(B2367="","",IF(SUMPRODUCT(MAX((A$1:A2366=A2367)*(B$1:B2366=B2367)*ROW(A$1:A2366)))=0,C2367&amp;"",IF(C2367="",INDEX(I$1:I2366,SUMPRODUCT(MAX((A$1:A2366=A2367)*(B$1:B2366=B2367)*ROW(A$1:A2366)))),IF(INDEX(I$1:I2366,SUMPRODUCT(MAX((A$1:A2366=A2367)*(B$1:B2366=B2367)*ROW(A$1:A2366))))="",C2367&amp;"",INDEX(I$1:I2366,SUMPRODUCT(MAX((A$1:A2366=A2367)*(B$1:B2366=B2367)*ROW(A$1:A2366))))&amp;"; "&amp;C2367))))</f>
        <v/>
      </c>
      <c r="J2367" s="18" t="str">
        <f aca="false">IF(A2367="","",A2367&amp;"|"&amp;COUNTIF(A$2:A2367,A2367))</f>
        <v/>
      </c>
      <c r="K2367" s="18" t="n">
        <f aca="false">IF(OR(A2367="",B2367=""),0,IF(COUNTIFS(A$2:A2367,A2367,B$2:B2367,B2367)=1,1,0))</f>
        <v>0</v>
      </c>
    </row>
    <row r="2368" customFormat="false" ht="15" hidden="false" customHeight="false" outlineLevel="0" collapsed="false">
      <c r="A2368" s="15"/>
      <c r="B2368" s="15"/>
      <c r="C2368" s="15"/>
      <c r="D2368" s="15"/>
      <c r="F2368" s="18" t="str">
        <f aca="false">IF(B2368="","",IFERROR(INDEX(Materials!$B$2:$B$301,MATCH(B2368,Materials!$A$2:$A$301,0)),""))</f>
        <v/>
      </c>
      <c r="G2368" s="18" t="str">
        <f aca="true">IF(AND(A2368="",B2368=""),"",IF(A2368="","Missing product",IF(B2368="","Missing material",IF(COUNTIF(ProductList,A2368)=0,"Product not in Products list",IF(COUNTIF(MaterialList,B2368)=0,"Material not in Materials list","OK")))))</f>
        <v/>
      </c>
      <c r="H2368" s="18" t="str">
        <f aca="false">IF(F2368="Active",A2368&amp;"|"&amp;COUNTIFS(A$2:A2368,A2368,F$2:F2368,"Active"),"")</f>
        <v/>
      </c>
      <c r="I2368" s="18" t="str">
        <f aca="false">IF(B2368="","",IF(SUMPRODUCT(MAX((A$1:A2367=A2368)*(B$1:B2367=B2368)*ROW(A$1:A2367)))=0,C2368&amp;"",IF(C2368="",INDEX(I$1:I2367,SUMPRODUCT(MAX((A$1:A2367=A2368)*(B$1:B2367=B2368)*ROW(A$1:A2367)))),IF(INDEX(I$1:I2367,SUMPRODUCT(MAX((A$1:A2367=A2368)*(B$1:B2367=B2368)*ROW(A$1:A2367))))="",C2368&amp;"",INDEX(I$1:I2367,SUMPRODUCT(MAX((A$1:A2367=A2368)*(B$1:B2367=B2368)*ROW(A$1:A2367))))&amp;"; "&amp;C2368))))</f>
        <v/>
      </c>
      <c r="J2368" s="18" t="str">
        <f aca="false">IF(A2368="","",A2368&amp;"|"&amp;COUNTIF(A$2:A2368,A2368))</f>
        <v/>
      </c>
      <c r="K2368" s="18" t="n">
        <f aca="false">IF(OR(A2368="",B2368=""),0,IF(COUNTIFS(A$2:A2368,A2368,B$2:B2368,B2368)=1,1,0))</f>
        <v>0</v>
      </c>
    </row>
    <row r="2369" customFormat="false" ht="15" hidden="false" customHeight="false" outlineLevel="0" collapsed="false">
      <c r="A2369" s="15"/>
      <c r="B2369" s="15"/>
      <c r="C2369" s="15"/>
      <c r="D2369" s="15"/>
      <c r="F2369" s="18" t="str">
        <f aca="false">IF(B2369="","",IFERROR(INDEX(Materials!$B$2:$B$301,MATCH(B2369,Materials!$A$2:$A$301,0)),""))</f>
        <v/>
      </c>
      <c r="G2369" s="18" t="str">
        <f aca="true">IF(AND(A2369="",B2369=""),"",IF(A2369="","Missing product",IF(B2369="","Missing material",IF(COUNTIF(ProductList,A2369)=0,"Product not in Products list",IF(COUNTIF(MaterialList,B2369)=0,"Material not in Materials list","OK")))))</f>
        <v/>
      </c>
      <c r="H2369" s="18" t="str">
        <f aca="false">IF(F2369="Active",A2369&amp;"|"&amp;COUNTIFS(A$2:A2369,A2369,F$2:F2369,"Active"),"")</f>
        <v/>
      </c>
      <c r="I2369" s="18" t="str">
        <f aca="false">IF(B2369="","",IF(SUMPRODUCT(MAX((A$1:A2368=A2369)*(B$1:B2368=B2369)*ROW(A$1:A2368)))=0,C2369&amp;"",IF(C2369="",INDEX(I$1:I2368,SUMPRODUCT(MAX((A$1:A2368=A2369)*(B$1:B2368=B2369)*ROW(A$1:A2368)))),IF(INDEX(I$1:I2368,SUMPRODUCT(MAX((A$1:A2368=A2369)*(B$1:B2368=B2369)*ROW(A$1:A2368))))="",C2369&amp;"",INDEX(I$1:I2368,SUMPRODUCT(MAX((A$1:A2368=A2369)*(B$1:B2368=B2369)*ROW(A$1:A2368))))&amp;"; "&amp;C2369))))</f>
        <v/>
      </c>
      <c r="J2369" s="18" t="str">
        <f aca="false">IF(A2369="","",A2369&amp;"|"&amp;COUNTIF(A$2:A2369,A2369))</f>
        <v/>
      </c>
      <c r="K2369" s="18" t="n">
        <f aca="false">IF(OR(A2369="",B2369=""),0,IF(COUNTIFS(A$2:A2369,A2369,B$2:B2369,B2369)=1,1,0))</f>
        <v>0</v>
      </c>
    </row>
    <row r="2370" customFormat="false" ht="15" hidden="false" customHeight="false" outlineLevel="0" collapsed="false">
      <c r="A2370" s="15"/>
      <c r="B2370" s="15"/>
      <c r="C2370" s="15"/>
      <c r="D2370" s="15"/>
      <c r="F2370" s="18" t="str">
        <f aca="false">IF(B2370="","",IFERROR(INDEX(Materials!$B$2:$B$301,MATCH(B2370,Materials!$A$2:$A$301,0)),""))</f>
        <v/>
      </c>
      <c r="G2370" s="18" t="str">
        <f aca="true">IF(AND(A2370="",B2370=""),"",IF(A2370="","Missing product",IF(B2370="","Missing material",IF(COUNTIF(ProductList,A2370)=0,"Product not in Products list",IF(COUNTIF(MaterialList,B2370)=0,"Material not in Materials list","OK")))))</f>
        <v/>
      </c>
      <c r="H2370" s="18" t="str">
        <f aca="false">IF(F2370="Active",A2370&amp;"|"&amp;COUNTIFS(A$2:A2370,A2370,F$2:F2370,"Active"),"")</f>
        <v/>
      </c>
      <c r="I2370" s="18" t="str">
        <f aca="false">IF(B2370="","",IF(SUMPRODUCT(MAX((A$1:A2369=A2370)*(B$1:B2369=B2370)*ROW(A$1:A2369)))=0,C2370&amp;"",IF(C2370="",INDEX(I$1:I2369,SUMPRODUCT(MAX((A$1:A2369=A2370)*(B$1:B2369=B2370)*ROW(A$1:A2369)))),IF(INDEX(I$1:I2369,SUMPRODUCT(MAX((A$1:A2369=A2370)*(B$1:B2369=B2370)*ROW(A$1:A2369))))="",C2370&amp;"",INDEX(I$1:I2369,SUMPRODUCT(MAX((A$1:A2369=A2370)*(B$1:B2369=B2370)*ROW(A$1:A2369))))&amp;"; "&amp;C2370))))</f>
        <v/>
      </c>
      <c r="J2370" s="18" t="str">
        <f aca="false">IF(A2370="","",A2370&amp;"|"&amp;COUNTIF(A$2:A2370,A2370))</f>
        <v/>
      </c>
      <c r="K2370" s="18" t="n">
        <f aca="false">IF(OR(A2370="",B2370=""),0,IF(COUNTIFS(A$2:A2370,A2370,B$2:B2370,B2370)=1,1,0))</f>
        <v>0</v>
      </c>
    </row>
    <row r="2371" customFormat="false" ht="15" hidden="false" customHeight="false" outlineLevel="0" collapsed="false">
      <c r="A2371" s="15"/>
      <c r="B2371" s="15"/>
      <c r="C2371" s="15"/>
      <c r="D2371" s="15"/>
      <c r="F2371" s="18" t="str">
        <f aca="false">IF(B2371="","",IFERROR(INDEX(Materials!$B$2:$B$301,MATCH(B2371,Materials!$A$2:$A$301,0)),""))</f>
        <v/>
      </c>
      <c r="G2371" s="18" t="str">
        <f aca="true">IF(AND(A2371="",B2371=""),"",IF(A2371="","Missing product",IF(B2371="","Missing material",IF(COUNTIF(ProductList,A2371)=0,"Product not in Products list",IF(COUNTIF(MaterialList,B2371)=0,"Material not in Materials list","OK")))))</f>
        <v/>
      </c>
      <c r="H2371" s="18" t="str">
        <f aca="false">IF(F2371="Active",A2371&amp;"|"&amp;COUNTIFS(A$2:A2371,A2371,F$2:F2371,"Active"),"")</f>
        <v/>
      </c>
      <c r="I2371" s="18" t="str">
        <f aca="false">IF(B2371="","",IF(SUMPRODUCT(MAX((A$1:A2370=A2371)*(B$1:B2370=B2371)*ROW(A$1:A2370)))=0,C2371&amp;"",IF(C2371="",INDEX(I$1:I2370,SUMPRODUCT(MAX((A$1:A2370=A2371)*(B$1:B2370=B2371)*ROW(A$1:A2370)))),IF(INDEX(I$1:I2370,SUMPRODUCT(MAX((A$1:A2370=A2371)*(B$1:B2370=B2371)*ROW(A$1:A2370))))="",C2371&amp;"",INDEX(I$1:I2370,SUMPRODUCT(MAX((A$1:A2370=A2371)*(B$1:B2370=B2371)*ROW(A$1:A2370))))&amp;"; "&amp;C2371))))</f>
        <v/>
      </c>
      <c r="J2371" s="18" t="str">
        <f aca="false">IF(A2371="","",A2371&amp;"|"&amp;COUNTIF(A$2:A2371,A2371))</f>
        <v/>
      </c>
      <c r="K2371" s="18" t="n">
        <f aca="false">IF(OR(A2371="",B2371=""),0,IF(COUNTIFS(A$2:A2371,A2371,B$2:B2371,B2371)=1,1,0))</f>
        <v>0</v>
      </c>
    </row>
    <row r="2372" customFormat="false" ht="15" hidden="false" customHeight="false" outlineLevel="0" collapsed="false">
      <c r="A2372" s="15"/>
      <c r="B2372" s="15"/>
      <c r="C2372" s="15"/>
      <c r="D2372" s="15"/>
      <c r="F2372" s="18" t="str">
        <f aca="false">IF(B2372="","",IFERROR(INDEX(Materials!$B$2:$B$301,MATCH(B2372,Materials!$A$2:$A$301,0)),""))</f>
        <v/>
      </c>
      <c r="G2372" s="18" t="str">
        <f aca="true">IF(AND(A2372="",B2372=""),"",IF(A2372="","Missing product",IF(B2372="","Missing material",IF(COUNTIF(ProductList,A2372)=0,"Product not in Products list",IF(COUNTIF(MaterialList,B2372)=0,"Material not in Materials list","OK")))))</f>
        <v/>
      </c>
      <c r="H2372" s="18" t="str">
        <f aca="false">IF(F2372="Active",A2372&amp;"|"&amp;COUNTIFS(A$2:A2372,A2372,F$2:F2372,"Active"),"")</f>
        <v/>
      </c>
      <c r="I2372" s="18" t="str">
        <f aca="false">IF(B2372="","",IF(SUMPRODUCT(MAX((A$1:A2371=A2372)*(B$1:B2371=B2372)*ROW(A$1:A2371)))=0,C2372&amp;"",IF(C2372="",INDEX(I$1:I2371,SUMPRODUCT(MAX((A$1:A2371=A2372)*(B$1:B2371=B2372)*ROW(A$1:A2371)))),IF(INDEX(I$1:I2371,SUMPRODUCT(MAX((A$1:A2371=A2372)*(B$1:B2371=B2372)*ROW(A$1:A2371))))="",C2372&amp;"",INDEX(I$1:I2371,SUMPRODUCT(MAX((A$1:A2371=A2372)*(B$1:B2371=B2372)*ROW(A$1:A2371))))&amp;"; "&amp;C2372))))</f>
        <v/>
      </c>
      <c r="J2372" s="18" t="str">
        <f aca="false">IF(A2372="","",A2372&amp;"|"&amp;COUNTIF(A$2:A2372,A2372))</f>
        <v/>
      </c>
      <c r="K2372" s="18" t="n">
        <f aca="false">IF(OR(A2372="",B2372=""),0,IF(COUNTIFS(A$2:A2372,A2372,B$2:B2372,B2372)=1,1,0))</f>
        <v>0</v>
      </c>
    </row>
    <row r="2373" customFormat="false" ht="15" hidden="false" customHeight="false" outlineLevel="0" collapsed="false">
      <c r="A2373" s="15"/>
      <c r="B2373" s="15"/>
      <c r="C2373" s="15"/>
      <c r="D2373" s="15"/>
      <c r="F2373" s="18" t="str">
        <f aca="false">IF(B2373="","",IFERROR(INDEX(Materials!$B$2:$B$301,MATCH(B2373,Materials!$A$2:$A$301,0)),""))</f>
        <v/>
      </c>
      <c r="G2373" s="18" t="str">
        <f aca="true">IF(AND(A2373="",B2373=""),"",IF(A2373="","Missing product",IF(B2373="","Missing material",IF(COUNTIF(ProductList,A2373)=0,"Product not in Products list",IF(COUNTIF(MaterialList,B2373)=0,"Material not in Materials list","OK")))))</f>
        <v/>
      </c>
      <c r="H2373" s="18" t="str">
        <f aca="false">IF(F2373="Active",A2373&amp;"|"&amp;COUNTIFS(A$2:A2373,A2373,F$2:F2373,"Active"),"")</f>
        <v/>
      </c>
      <c r="I2373" s="18" t="str">
        <f aca="false">IF(B2373="","",IF(SUMPRODUCT(MAX((A$1:A2372=A2373)*(B$1:B2372=B2373)*ROW(A$1:A2372)))=0,C2373&amp;"",IF(C2373="",INDEX(I$1:I2372,SUMPRODUCT(MAX((A$1:A2372=A2373)*(B$1:B2372=B2373)*ROW(A$1:A2372)))),IF(INDEX(I$1:I2372,SUMPRODUCT(MAX((A$1:A2372=A2373)*(B$1:B2372=B2373)*ROW(A$1:A2372))))="",C2373&amp;"",INDEX(I$1:I2372,SUMPRODUCT(MAX((A$1:A2372=A2373)*(B$1:B2372=B2373)*ROW(A$1:A2372))))&amp;"; "&amp;C2373))))</f>
        <v/>
      </c>
      <c r="J2373" s="18" t="str">
        <f aca="false">IF(A2373="","",A2373&amp;"|"&amp;COUNTIF(A$2:A2373,A2373))</f>
        <v/>
      </c>
      <c r="K2373" s="18" t="n">
        <f aca="false">IF(OR(A2373="",B2373=""),0,IF(COUNTIFS(A$2:A2373,A2373,B$2:B2373,B2373)=1,1,0))</f>
        <v>0</v>
      </c>
    </row>
    <row r="2374" customFormat="false" ht="15" hidden="false" customHeight="false" outlineLevel="0" collapsed="false">
      <c r="A2374" s="15"/>
      <c r="B2374" s="15"/>
      <c r="C2374" s="15"/>
      <c r="D2374" s="15"/>
      <c r="F2374" s="18" t="str">
        <f aca="false">IF(B2374="","",IFERROR(INDEX(Materials!$B$2:$B$301,MATCH(B2374,Materials!$A$2:$A$301,0)),""))</f>
        <v/>
      </c>
      <c r="G2374" s="18" t="str">
        <f aca="true">IF(AND(A2374="",B2374=""),"",IF(A2374="","Missing product",IF(B2374="","Missing material",IF(COUNTIF(ProductList,A2374)=0,"Product not in Products list",IF(COUNTIF(MaterialList,B2374)=0,"Material not in Materials list","OK")))))</f>
        <v/>
      </c>
      <c r="H2374" s="18" t="str">
        <f aca="false">IF(F2374="Active",A2374&amp;"|"&amp;COUNTIFS(A$2:A2374,A2374,F$2:F2374,"Active"),"")</f>
        <v/>
      </c>
      <c r="I2374" s="18" t="str">
        <f aca="false">IF(B2374="","",IF(SUMPRODUCT(MAX((A$1:A2373=A2374)*(B$1:B2373=B2374)*ROW(A$1:A2373)))=0,C2374&amp;"",IF(C2374="",INDEX(I$1:I2373,SUMPRODUCT(MAX((A$1:A2373=A2374)*(B$1:B2373=B2374)*ROW(A$1:A2373)))),IF(INDEX(I$1:I2373,SUMPRODUCT(MAX((A$1:A2373=A2374)*(B$1:B2373=B2374)*ROW(A$1:A2373))))="",C2374&amp;"",INDEX(I$1:I2373,SUMPRODUCT(MAX((A$1:A2373=A2374)*(B$1:B2373=B2374)*ROW(A$1:A2373))))&amp;"; "&amp;C2374))))</f>
        <v/>
      </c>
      <c r="J2374" s="18" t="str">
        <f aca="false">IF(A2374="","",A2374&amp;"|"&amp;COUNTIF(A$2:A2374,A2374))</f>
        <v/>
      </c>
      <c r="K2374" s="18" t="n">
        <f aca="false">IF(OR(A2374="",B2374=""),0,IF(COUNTIFS(A$2:A2374,A2374,B$2:B2374,B2374)=1,1,0))</f>
        <v>0</v>
      </c>
    </row>
    <row r="2375" customFormat="false" ht="15" hidden="false" customHeight="false" outlineLevel="0" collapsed="false">
      <c r="A2375" s="15"/>
      <c r="B2375" s="15"/>
      <c r="C2375" s="15"/>
      <c r="D2375" s="15"/>
      <c r="F2375" s="18" t="str">
        <f aca="false">IF(B2375="","",IFERROR(INDEX(Materials!$B$2:$B$301,MATCH(B2375,Materials!$A$2:$A$301,0)),""))</f>
        <v/>
      </c>
      <c r="G2375" s="18" t="str">
        <f aca="true">IF(AND(A2375="",B2375=""),"",IF(A2375="","Missing product",IF(B2375="","Missing material",IF(COUNTIF(ProductList,A2375)=0,"Product not in Products list",IF(COUNTIF(MaterialList,B2375)=0,"Material not in Materials list","OK")))))</f>
        <v/>
      </c>
      <c r="H2375" s="18" t="str">
        <f aca="false">IF(F2375="Active",A2375&amp;"|"&amp;COUNTIFS(A$2:A2375,A2375,F$2:F2375,"Active"),"")</f>
        <v/>
      </c>
      <c r="I2375" s="18" t="str">
        <f aca="false">IF(B2375="","",IF(SUMPRODUCT(MAX((A$1:A2374=A2375)*(B$1:B2374=B2375)*ROW(A$1:A2374)))=0,C2375&amp;"",IF(C2375="",INDEX(I$1:I2374,SUMPRODUCT(MAX((A$1:A2374=A2375)*(B$1:B2374=B2375)*ROW(A$1:A2374)))),IF(INDEX(I$1:I2374,SUMPRODUCT(MAX((A$1:A2374=A2375)*(B$1:B2374=B2375)*ROW(A$1:A2374))))="",C2375&amp;"",INDEX(I$1:I2374,SUMPRODUCT(MAX((A$1:A2374=A2375)*(B$1:B2374=B2375)*ROW(A$1:A2374))))&amp;"; "&amp;C2375))))</f>
        <v/>
      </c>
      <c r="J2375" s="18" t="str">
        <f aca="false">IF(A2375="","",A2375&amp;"|"&amp;COUNTIF(A$2:A2375,A2375))</f>
        <v/>
      </c>
      <c r="K2375" s="18" t="n">
        <f aca="false">IF(OR(A2375="",B2375=""),0,IF(COUNTIFS(A$2:A2375,A2375,B$2:B2375,B2375)=1,1,0))</f>
        <v>0</v>
      </c>
    </row>
    <row r="2376" customFormat="false" ht="15" hidden="false" customHeight="false" outlineLevel="0" collapsed="false">
      <c r="A2376" s="15"/>
      <c r="B2376" s="15"/>
      <c r="C2376" s="15"/>
      <c r="D2376" s="15"/>
      <c r="F2376" s="18" t="str">
        <f aca="false">IF(B2376="","",IFERROR(INDEX(Materials!$B$2:$B$301,MATCH(B2376,Materials!$A$2:$A$301,0)),""))</f>
        <v/>
      </c>
      <c r="G2376" s="18" t="str">
        <f aca="true">IF(AND(A2376="",B2376=""),"",IF(A2376="","Missing product",IF(B2376="","Missing material",IF(COUNTIF(ProductList,A2376)=0,"Product not in Products list",IF(COUNTIF(MaterialList,B2376)=0,"Material not in Materials list","OK")))))</f>
        <v/>
      </c>
      <c r="H2376" s="18" t="str">
        <f aca="false">IF(F2376="Active",A2376&amp;"|"&amp;COUNTIFS(A$2:A2376,A2376,F$2:F2376,"Active"),"")</f>
        <v/>
      </c>
      <c r="I2376" s="18" t="str">
        <f aca="false">IF(B2376="","",IF(SUMPRODUCT(MAX((A$1:A2375=A2376)*(B$1:B2375=B2376)*ROW(A$1:A2375)))=0,C2376&amp;"",IF(C2376="",INDEX(I$1:I2375,SUMPRODUCT(MAX((A$1:A2375=A2376)*(B$1:B2375=B2376)*ROW(A$1:A2375)))),IF(INDEX(I$1:I2375,SUMPRODUCT(MAX((A$1:A2375=A2376)*(B$1:B2375=B2376)*ROW(A$1:A2375))))="",C2376&amp;"",INDEX(I$1:I2375,SUMPRODUCT(MAX((A$1:A2375=A2376)*(B$1:B2375=B2376)*ROW(A$1:A2375))))&amp;"; "&amp;C2376))))</f>
        <v/>
      </c>
      <c r="J2376" s="18" t="str">
        <f aca="false">IF(A2376="","",A2376&amp;"|"&amp;COUNTIF(A$2:A2376,A2376))</f>
        <v/>
      </c>
      <c r="K2376" s="18" t="n">
        <f aca="false">IF(OR(A2376="",B2376=""),0,IF(COUNTIFS(A$2:A2376,A2376,B$2:B2376,B2376)=1,1,0))</f>
        <v>0</v>
      </c>
    </row>
    <row r="2377" customFormat="false" ht="15" hidden="false" customHeight="false" outlineLevel="0" collapsed="false">
      <c r="A2377" s="15"/>
      <c r="B2377" s="15"/>
      <c r="C2377" s="15"/>
      <c r="D2377" s="15"/>
      <c r="F2377" s="18" t="str">
        <f aca="false">IF(B2377="","",IFERROR(INDEX(Materials!$B$2:$B$301,MATCH(B2377,Materials!$A$2:$A$301,0)),""))</f>
        <v/>
      </c>
      <c r="G2377" s="18" t="str">
        <f aca="true">IF(AND(A2377="",B2377=""),"",IF(A2377="","Missing product",IF(B2377="","Missing material",IF(COUNTIF(ProductList,A2377)=0,"Product not in Products list",IF(COUNTIF(MaterialList,B2377)=0,"Material not in Materials list","OK")))))</f>
        <v/>
      </c>
      <c r="H2377" s="18" t="str">
        <f aca="false">IF(F2377="Active",A2377&amp;"|"&amp;COUNTIFS(A$2:A2377,A2377,F$2:F2377,"Active"),"")</f>
        <v/>
      </c>
      <c r="I2377" s="18" t="str">
        <f aca="false">IF(B2377="","",IF(SUMPRODUCT(MAX((A$1:A2376=A2377)*(B$1:B2376=B2377)*ROW(A$1:A2376)))=0,C2377&amp;"",IF(C2377="",INDEX(I$1:I2376,SUMPRODUCT(MAX((A$1:A2376=A2377)*(B$1:B2376=B2377)*ROW(A$1:A2376)))),IF(INDEX(I$1:I2376,SUMPRODUCT(MAX((A$1:A2376=A2377)*(B$1:B2376=B2377)*ROW(A$1:A2376))))="",C2377&amp;"",INDEX(I$1:I2376,SUMPRODUCT(MAX((A$1:A2376=A2377)*(B$1:B2376=B2377)*ROW(A$1:A2376))))&amp;"; "&amp;C2377))))</f>
        <v/>
      </c>
      <c r="J2377" s="18" t="str">
        <f aca="false">IF(A2377="","",A2377&amp;"|"&amp;COUNTIF(A$2:A2377,A2377))</f>
        <v/>
      </c>
      <c r="K2377" s="18" t="n">
        <f aca="false">IF(OR(A2377="",B2377=""),0,IF(COUNTIFS(A$2:A2377,A2377,B$2:B2377,B2377)=1,1,0))</f>
        <v>0</v>
      </c>
    </row>
    <row r="2378" customFormat="false" ht="15" hidden="false" customHeight="false" outlineLevel="0" collapsed="false">
      <c r="A2378" s="15"/>
      <c r="B2378" s="15"/>
      <c r="C2378" s="15"/>
      <c r="D2378" s="15"/>
      <c r="F2378" s="18" t="str">
        <f aca="false">IF(B2378="","",IFERROR(INDEX(Materials!$B$2:$B$301,MATCH(B2378,Materials!$A$2:$A$301,0)),""))</f>
        <v/>
      </c>
      <c r="G2378" s="18" t="str">
        <f aca="true">IF(AND(A2378="",B2378=""),"",IF(A2378="","Missing product",IF(B2378="","Missing material",IF(COUNTIF(ProductList,A2378)=0,"Product not in Products list",IF(COUNTIF(MaterialList,B2378)=0,"Material not in Materials list","OK")))))</f>
        <v/>
      </c>
      <c r="H2378" s="18" t="str">
        <f aca="false">IF(F2378="Active",A2378&amp;"|"&amp;COUNTIFS(A$2:A2378,A2378,F$2:F2378,"Active"),"")</f>
        <v/>
      </c>
      <c r="I2378" s="18" t="str">
        <f aca="false">IF(B2378="","",IF(SUMPRODUCT(MAX((A$1:A2377=A2378)*(B$1:B2377=B2378)*ROW(A$1:A2377)))=0,C2378&amp;"",IF(C2378="",INDEX(I$1:I2377,SUMPRODUCT(MAX((A$1:A2377=A2378)*(B$1:B2377=B2378)*ROW(A$1:A2377)))),IF(INDEX(I$1:I2377,SUMPRODUCT(MAX((A$1:A2377=A2378)*(B$1:B2377=B2378)*ROW(A$1:A2377))))="",C2378&amp;"",INDEX(I$1:I2377,SUMPRODUCT(MAX((A$1:A2377=A2378)*(B$1:B2377=B2378)*ROW(A$1:A2377))))&amp;"; "&amp;C2378))))</f>
        <v/>
      </c>
      <c r="J2378" s="18" t="str">
        <f aca="false">IF(A2378="","",A2378&amp;"|"&amp;COUNTIF(A$2:A2378,A2378))</f>
        <v/>
      </c>
      <c r="K2378" s="18" t="n">
        <f aca="false">IF(OR(A2378="",B2378=""),0,IF(COUNTIFS(A$2:A2378,A2378,B$2:B2378,B2378)=1,1,0))</f>
        <v>0</v>
      </c>
    </row>
    <row r="2379" customFormat="false" ht="15" hidden="false" customHeight="false" outlineLevel="0" collapsed="false">
      <c r="A2379" s="15"/>
      <c r="B2379" s="15"/>
      <c r="C2379" s="15"/>
      <c r="D2379" s="15"/>
      <c r="F2379" s="18" t="str">
        <f aca="false">IF(B2379="","",IFERROR(INDEX(Materials!$B$2:$B$301,MATCH(B2379,Materials!$A$2:$A$301,0)),""))</f>
        <v/>
      </c>
      <c r="G2379" s="18" t="str">
        <f aca="true">IF(AND(A2379="",B2379=""),"",IF(A2379="","Missing product",IF(B2379="","Missing material",IF(COUNTIF(ProductList,A2379)=0,"Product not in Products list",IF(COUNTIF(MaterialList,B2379)=0,"Material not in Materials list","OK")))))</f>
        <v/>
      </c>
      <c r="H2379" s="18" t="str">
        <f aca="false">IF(F2379="Active",A2379&amp;"|"&amp;COUNTIFS(A$2:A2379,A2379,F$2:F2379,"Active"),"")</f>
        <v/>
      </c>
      <c r="I2379" s="18" t="str">
        <f aca="false">IF(B2379="","",IF(SUMPRODUCT(MAX((A$1:A2378=A2379)*(B$1:B2378=B2379)*ROW(A$1:A2378)))=0,C2379&amp;"",IF(C2379="",INDEX(I$1:I2378,SUMPRODUCT(MAX((A$1:A2378=A2379)*(B$1:B2378=B2379)*ROW(A$1:A2378)))),IF(INDEX(I$1:I2378,SUMPRODUCT(MAX((A$1:A2378=A2379)*(B$1:B2378=B2379)*ROW(A$1:A2378))))="",C2379&amp;"",INDEX(I$1:I2378,SUMPRODUCT(MAX((A$1:A2378=A2379)*(B$1:B2378=B2379)*ROW(A$1:A2378))))&amp;"; "&amp;C2379))))</f>
        <v/>
      </c>
      <c r="J2379" s="18" t="str">
        <f aca="false">IF(A2379="","",A2379&amp;"|"&amp;COUNTIF(A$2:A2379,A2379))</f>
        <v/>
      </c>
      <c r="K2379" s="18" t="n">
        <f aca="false">IF(OR(A2379="",B2379=""),0,IF(COUNTIFS(A$2:A2379,A2379,B$2:B2379,B2379)=1,1,0))</f>
        <v>0</v>
      </c>
    </row>
    <row r="2380" customFormat="false" ht="15" hidden="false" customHeight="false" outlineLevel="0" collapsed="false">
      <c r="A2380" s="15"/>
      <c r="B2380" s="15"/>
      <c r="C2380" s="15"/>
      <c r="D2380" s="15"/>
      <c r="F2380" s="18" t="str">
        <f aca="false">IF(B2380="","",IFERROR(INDEX(Materials!$B$2:$B$301,MATCH(B2380,Materials!$A$2:$A$301,0)),""))</f>
        <v/>
      </c>
      <c r="G2380" s="18" t="str">
        <f aca="true">IF(AND(A2380="",B2380=""),"",IF(A2380="","Missing product",IF(B2380="","Missing material",IF(COUNTIF(ProductList,A2380)=0,"Product not in Products list",IF(COUNTIF(MaterialList,B2380)=0,"Material not in Materials list","OK")))))</f>
        <v/>
      </c>
      <c r="H2380" s="18" t="str">
        <f aca="false">IF(F2380="Active",A2380&amp;"|"&amp;COUNTIFS(A$2:A2380,A2380,F$2:F2380,"Active"),"")</f>
        <v/>
      </c>
      <c r="I2380" s="18" t="str">
        <f aca="false">IF(B2380="","",IF(SUMPRODUCT(MAX((A$1:A2379=A2380)*(B$1:B2379=B2380)*ROW(A$1:A2379)))=0,C2380&amp;"",IF(C2380="",INDEX(I$1:I2379,SUMPRODUCT(MAX((A$1:A2379=A2380)*(B$1:B2379=B2380)*ROW(A$1:A2379)))),IF(INDEX(I$1:I2379,SUMPRODUCT(MAX((A$1:A2379=A2380)*(B$1:B2379=B2380)*ROW(A$1:A2379))))="",C2380&amp;"",INDEX(I$1:I2379,SUMPRODUCT(MAX((A$1:A2379=A2380)*(B$1:B2379=B2380)*ROW(A$1:A2379))))&amp;"; "&amp;C2380))))</f>
        <v/>
      </c>
      <c r="J2380" s="18" t="str">
        <f aca="false">IF(A2380="","",A2380&amp;"|"&amp;COUNTIF(A$2:A2380,A2380))</f>
        <v/>
      </c>
      <c r="K2380" s="18" t="n">
        <f aca="false">IF(OR(A2380="",B2380=""),0,IF(COUNTIFS(A$2:A2380,A2380,B$2:B2380,B2380)=1,1,0))</f>
        <v>0</v>
      </c>
    </row>
    <row r="2381" customFormat="false" ht="15" hidden="false" customHeight="false" outlineLevel="0" collapsed="false">
      <c r="A2381" s="15"/>
      <c r="B2381" s="15"/>
      <c r="C2381" s="15"/>
      <c r="D2381" s="15"/>
      <c r="F2381" s="18" t="str">
        <f aca="false">IF(B2381="","",IFERROR(INDEX(Materials!$B$2:$B$301,MATCH(B2381,Materials!$A$2:$A$301,0)),""))</f>
        <v/>
      </c>
      <c r="G2381" s="18" t="str">
        <f aca="true">IF(AND(A2381="",B2381=""),"",IF(A2381="","Missing product",IF(B2381="","Missing material",IF(COUNTIF(ProductList,A2381)=0,"Product not in Products list",IF(COUNTIF(MaterialList,B2381)=0,"Material not in Materials list","OK")))))</f>
        <v/>
      </c>
      <c r="H2381" s="18" t="str">
        <f aca="false">IF(F2381="Active",A2381&amp;"|"&amp;COUNTIFS(A$2:A2381,A2381,F$2:F2381,"Active"),"")</f>
        <v/>
      </c>
      <c r="I2381" s="18" t="str">
        <f aca="false">IF(B2381="","",IF(SUMPRODUCT(MAX((A$1:A2380=A2381)*(B$1:B2380=B2381)*ROW(A$1:A2380)))=0,C2381&amp;"",IF(C2381="",INDEX(I$1:I2380,SUMPRODUCT(MAX((A$1:A2380=A2381)*(B$1:B2380=B2381)*ROW(A$1:A2380)))),IF(INDEX(I$1:I2380,SUMPRODUCT(MAX((A$1:A2380=A2381)*(B$1:B2380=B2381)*ROW(A$1:A2380))))="",C2381&amp;"",INDEX(I$1:I2380,SUMPRODUCT(MAX((A$1:A2380=A2381)*(B$1:B2380=B2381)*ROW(A$1:A2380))))&amp;"; "&amp;C2381))))</f>
        <v/>
      </c>
      <c r="J2381" s="18" t="str">
        <f aca="false">IF(A2381="","",A2381&amp;"|"&amp;COUNTIF(A$2:A2381,A2381))</f>
        <v/>
      </c>
      <c r="K2381" s="18" t="n">
        <f aca="false">IF(OR(A2381="",B2381=""),0,IF(COUNTIFS(A$2:A2381,A2381,B$2:B2381,B2381)=1,1,0))</f>
        <v>0</v>
      </c>
    </row>
    <row r="2382" customFormat="false" ht="15" hidden="false" customHeight="false" outlineLevel="0" collapsed="false">
      <c r="A2382" s="15"/>
      <c r="B2382" s="15"/>
      <c r="C2382" s="15"/>
      <c r="D2382" s="15"/>
      <c r="F2382" s="18" t="str">
        <f aca="false">IF(B2382="","",IFERROR(INDEX(Materials!$B$2:$B$301,MATCH(B2382,Materials!$A$2:$A$301,0)),""))</f>
        <v/>
      </c>
      <c r="G2382" s="18" t="str">
        <f aca="true">IF(AND(A2382="",B2382=""),"",IF(A2382="","Missing product",IF(B2382="","Missing material",IF(COUNTIF(ProductList,A2382)=0,"Product not in Products list",IF(COUNTIF(MaterialList,B2382)=0,"Material not in Materials list","OK")))))</f>
        <v/>
      </c>
      <c r="H2382" s="18" t="str">
        <f aca="false">IF(F2382="Active",A2382&amp;"|"&amp;COUNTIFS(A$2:A2382,A2382,F$2:F2382,"Active"),"")</f>
        <v/>
      </c>
      <c r="I2382" s="18" t="str">
        <f aca="false">IF(B2382="","",IF(SUMPRODUCT(MAX((A$1:A2381=A2382)*(B$1:B2381=B2382)*ROW(A$1:A2381)))=0,C2382&amp;"",IF(C2382="",INDEX(I$1:I2381,SUMPRODUCT(MAX((A$1:A2381=A2382)*(B$1:B2381=B2382)*ROW(A$1:A2381)))),IF(INDEX(I$1:I2381,SUMPRODUCT(MAX((A$1:A2381=A2382)*(B$1:B2381=B2382)*ROW(A$1:A2381))))="",C2382&amp;"",INDEX(I$1:I2381,SUMPRODUCT(MAX((A$1:A2381=A2382)*(B$1:B2381=B2382)*ROW(A$1:A2381))))&amp;"; "&amp;C2382))))</f>
        <v/>
      </c>
      <c r="J2382" s="18" t="str">
        <f aca="false">IF(A2382="","",A2382&amp;"|"&amp;COUNTIF(A$2:A2382,A2382))</f>
        <v/>
      </c>
      <c r="K2382" s="18" t="n">
        <f aca="false">IF(OR(A2382="",B2382=""),0,IF(COUNTIFS(A$2:A2382,A2382,B$2:B2382,B2382)=1,1,0))</f>
        <v>0</v>
      </c>
    </row>
    <row r="2383" customFormat="false" ht="15" hidden="false" customHeight="false" outlineLevel="0" collapsed="false">
      <c r="A2383" s="15"/>
      <c r="B2383" s="15"/>
      <c r="C2383" s="15"/>
      <c r="D2383" s="15"/>
      <c r="F2383" s="18" t="str">
        <f aca="false">IF(B2383="","",IFERROR(INDEX(Materials!$B$2:$B$301,MATCH(B2383,Materials!$A$2:$A$301,0)),""))</f>
        <v/>
      </c>
      <c r="G2383" s="18" t="str">
        <f aca="true">IF(AND(A2383="",B2383=""),"",IF(A2383="","Missing product",IF(B2383="","Missing material",IF(COUNTIF(ProductList,A2383)=0,"Product not in Products list",IF(COUNTIF(MaterialList,B2383)=0,"Material not in Materials list","OK")))))</f>
        <v/>
      </c>
      <c r="H2383" s="18" t="str">
        <f aca="false">IF(F2383="Active",A2383&amp;"|"&amp;COUNTIFS(A$2:A2383,A2383,F$2:F2383,"Active"),"")</f>
        <v/>
      </c>
      <c r="I2383" s="18" t="str">
        <f aca="false">IF(B2383="","",IF(SUMPRODUCT(MAX((A$1:A2382=A2383)*(B$1:B2382=B2383)*ROW(A$1:A2382)))=0,C2383&amp;"",IF(C2383="",INDEX(I$1:I2382,SUMPRODUCT(MAX((A$1:A2382=A2383)*(B$1:B2382=B2383)*ROW(A$1:A2382)))),IF(INDEX(I$1:I2382,SUMPRODUCT(MAX((A$1:A2382=A2383)*(B$1:B2382=B2383)*ROW(A$1:A2382))))="",C2383&amp;"",INDEX(I$1:I2382,SUMPRODUCT(MAX((A$1:A2382=A2383)*(B$1:B2382=B2383)*ROW(A$1:A2382))))&amp;"; "&amp;C2383))))</f>
        <v/>
      </c>
      <c r="J2383" s="18" t="str">
        <f aca="false">IF(A2383="","",A2383&amp;"|"&amp;COUNTIF(A$2:A2383,A2383))</f>
        <v/>
      </c>
      <c r="K2383" s="18" t="n">
        <f aca="false">IF(OR(A2383="",B2383=""),0,IF(COUNTIFS(A$2:A2383,A2383,B$2:B2383,B2383)=1,1,0))</f>
        <v>0</v>
      </c>
    </row>
    <row r="2384" customFormat="false" ht="15" hidden="false" customHeight="false" outlineLevel="0" collapsed="false">
      <c r="A2384" s="15"/>
      <c r="B2384" s="15"/>
      <c r="C2384" s="15"/>
      <c r="D2384" s="15"/>
      <c r="F2384" s="18" t="str">
        <f aca="false">IF(B2384="","",IFERROR(INDEX(Materials!$B$2:$B$301,MATCH(B2384,Materials!$A$2:$A$301,0)),""))</f>
        <v/>
      </c>
      <c r="G2384" s="18" t="str">
        <f aca="true">IF(AND(A2384="",B2384=""),"",IF(A2384="","Missing product",IF(B2384="","Missing material",IF(COUNTIF(ProductList,A2384)=0,"Product not in Products list",IF(COUNTIF(MaterialList,B2384)=0,"Material not in Materials list","OK")))))</f>
        <v/>
      </c>
      <c r="H2384" s="18" t="str">
        <f aca="false">IF(F2384="Active",A2384&amp;"|"&amp;COUNTIFS(A$2:A2384,A2384,F$2:F2384,"Active"),"")</f>
        <v/>
      </c>
      <c r="I2384" s="18" t="str">
        <f aca="false">IF(B2384="","",IF(SUMPRODUCT(MAX((A$1:A2383=A2384)*(B$1:B2383=B2384)*ROW(A$1:A2383)))=0,C2384&amp;"",IF(C2384="",INDEX(I$1:I2383,SUMPRODUCT(MAX((A$1:A2383=A2384)*(B$1:B2383=B2384)*ROW(A$1:A2383)))),IF(INDEX(I$1:I2383,SUMPRODUCT(MAX((A$1:A2383=A2384)*(B$1:B2383=B2384)*ROW(A$1:A2383))))="",C2384&amp;"",INDEX(I$1:I2383,SUMPRODUCT(MAX((A$1:A2383=A2384)*(B$1:B2383=B2384)*ROW(A$1:A2383))))&amp;"; "&amp;C2384))))</f>
        <v/>
      </c>
      <c r="J2384" s="18" t="str">
        <f aca="false">IF(A2384="","",A2384&amp;"|"&amp;COUNTIF(A$2:A2384,A2384))</f>
        <v/>
      </c>
      <c r="K2384" s="18" t="n">
        <f aca="false">IF(OR(A2384="",B2384=""),0,IF(COUNTIFS(A$2:A2384,A2384,B$2:B2384,B2384)=1,1,0))</f>
        <v>0</v>
      </c>
    </row>
    <row r="2385" customFormat="false" ht="15" hidden="false" customHeight="false" outlineLevel="0" collapsed="false">
      <c r="A2385" s="15"/>
      <c r="B2385" s="15"/>
      <c r="C2385" s="15"/>
      <c r="D2385" s="15"/>
      <c r="F2385" s="18" t="str">
        <f aca="false">IF(B2385="","",IFERROR(INDEX(Materials!$B$2:$B$301,MATCH(B2385,Materials!$A$2:$A$301,0)),""))</f>
        <v/>
      </c>
      <c r="G2385" s="18" t="str">
        <f aca="true">IF(AND(A2385="",B2385=""),"",IF(A2385="","Missing product",IF(B2385="","Missing material",IF(COUNTIF(ProductList,A2385)=0,"Product not in Products list",IF(COUNTIF(MaterialList,B2385)=0,"Material not in Materials list","OK")))))</f>
        <v/>
      </c>
      <c r="H2385" s="18" t="str">
        <f aca="false">IF(F2385="Active",A2385&amp;"|"&amp;COUNTIFS(A$2:A2385,A2385,F$2:F2385,"Active"),"")</f>
        <v/>
      </c>
      <c r="I2385" s="18" t="str">
        <f aca="false">IF(B2385="","",IF(SUMPRODUCT(MAX((A$1:A2384=A2385)*(B$1:B2384=B2385)*ROW(A$1:A2384)))=0,C2385&amp;"",IF(C2385="",INDEX(I$1:I2384,SUMPRODUCT(MAX((A$1:A2384=A2385)*(B$1:B2384=B2385)*ROW(A$1:A2384)))),IF(INDEX(I$1:I2384,SUMPRODUCT(MAX((A$1:A2384=A2385)*(B$1:B2384=B2385)*ROW(A$1:A2384))))="",C2385&amp;"",INDEX(I$1:I2384,SUMPRODUCT(MAX((A$1:A2384=A2385)*(B$1:B2384=B2385)*ROW(A$1:A2384))))&amp;"; "&amp;C2385))))</f>
        <v/>
      </c>
      <c r="J2385" s="18" t="str">
        <f aca="false">IF(A2385="","",A2385&amp;"|"&amp;COUNTIF(A$2:A2385,A2385))</f>
        <v/>
      </c>
      <c r="K2385" s="18" t="n">
        <f aca="false">IF(OR(A2385="",B2385=""),0,IF(COUNTIFS(A$2:A2385,A2385,B$2:B2385,B2385)=1,1,0))</f>
        <v>0</v>
      </c>
    </row>
    <row r="2386" customFormat="false" ht="15" hidden="false" customHeight="false" outlineLevel="0" collapsed="false">
      <c r="A2386" s="15"/>
      <c r="B2386" s="15"/>
      <c r="C2386" s="15"/>
      <c r="D2386" s="15"/>
      <c r="F2386" s="18" t="str">
        <f aca="false">IF(B2386="","",IFERROR(INDEX(Materials!$B$2:$B$301,MATCH(B2386,Materials!$A$2:$A$301,0)),""))</f>
        <v/>
      </c>
      <c r="G2386" s="18" t="str">
        <f aca="true">IF(AND(A2386="",B2386=""),"",IF(A2386="","Missing product",IF(B2386="","Missing material",IF(COUNTIF(ProductList,A2386)=0,"Product not in Products list",IF(COUNTIF(MaterialList,B2386)=0,"Material not in Materials list","OK")))))</f>
        <v/>
      </c>
      <c r="H2386" s="18" t="str">
        <f aca="false">IF(F2386="Active",A2386&amp;"|"&amp;COUNTIFS(A$2:A2386,A2386,F$2:F2386,"Active"),"")</f>
        <v/>
      </c>
      <c r="I2386" s="18" t="str">
        <f aca="false">IF(B2386="","",IF(SUMPRODUCT(MAX((A$1:A2385=A2386)*(B$1:B2385=B2386)*ROW(A$1:A2385)))=0,C2386&amp;"",IF(C2386="",INDEX(I$1:I2385,SUMPRODUCT(MAX((A$1:A2385=A2386)*(B$1:B2385=B2386)*ROW(A$1:A2385)))),IF(INDEX(I$1:I2385,SUMPRODUCT(MAX((A$1:A2385=A2386)*(B$1:B2385=B2386)*ROW(A$1:A2385))))="",C2386&amp;"",INDEX(I$1:I2385,SUMPRODUCT(MAX((A$1:A2385=A2386)*(B$1:B2385=B2386)*ROW(A$1:A2385))))&amp;"; "&amp;C2386))))</f>
        <v/>
      </c>
      <c r="J2386" s="18" t="str">
        <f aca="false">IF(A2386="","",A2386&amp;"|"&amp;COUNTIF(A$2:A2386,A2386))</f>
        <v/>
      </c>
      <c r="K2386" s="18" t="n">
        <f aca="false">IF(OR(A2386="",B2386=""),0,IF(COUNTIFS(A$2:A2386,A2386,B$2:B2386,B2386)=1,1,0))</f>
        <v>0</v>
      </c>
    </row>
    <row r="2387" customFormat="false" ht="15" hidden="false" customHeight="false" outlineLevel="0" collapsed="false">
      <c r="A2387" s="15"/>
      <c r="B2387" s="15"/>
      <c r="C2387" s="15"/>
      <c r="D2387" s="15"/>
      <c r="F2387" s="18" t="str">
        <f aca="false">IF(B2387="","",IFERROR(INDEX(Materials!$B$2:$B$301,MATCH(B2387,Materials!$A$2:$A$301,0)),""))</f>
        <v/>
      </c>
      <c r="G2387" s="18" t="str">
        <f aca="true">IF(AND(A2387="",B2387=""),"",IF(A2387="","Missing product",IF(B2387="","Missing material",IF(COUNTIF(ProductList,A2387)=0,"Product not in Products list",IF(COUNTIF(MaterialList,B2387)=0,"Material not in Materials list","OK")))))</f>
        <v/>
      </c>
      <c r="H2387" s="18" t="str">
        <f aca="false">IF(F2387="Active",A2387&amp;"|"&amp;COUNTIFS(A$2:A2387,A2387,F$2:F2387,"Active"),"")</f>
        <v/>
      </c>
      <c r="I2387" s="18" t="str">
        <f aca="false">IF(B2387="","",IF(SUMPRODUCT(MAX((A$1:A2386=A2387)*(B$1:B2386=B2387)*ROW(A$1:A2386)))=0,C2387&amp;"",IF(C2387="",INDEX(I$1:I2386,SUMPRODUCT(MAX((A$1:A2386=A2387)*(B$1:B2386=B2387)*ROW(A$1:A2386)))),IF(INDEX(I$1:I2386,SUMPRODUCT(MAX((A$1:A2386=A2387)*(B$1:B2386=B2387)*ROW(A$1:A2386))))="",C2387&amp;"",INDEX(I$1:I2386,SUMPRODUCT(MAX((A$1:A2386=A2387)*(B$1:B2386=B2387)*ROW(A$1:A2386))))&amp;"; "&amp;C2387))))</f>
        <v/>
      </c>
      <c r="J2387" s="18" t="str">
        <f aca="false">IF(A2387="","",A2387&amp;"|"&amp;COUNTIF(A$2:A2387,A2387))</f>
        <v/>
      </c>
      <c r="K2387" s="18" t="n">
        <f aca="false">IF(OR(A2387="",B2387=""),0,IF(COUNTIFS(A$2:A2387,A2387,B$2:B2387,B2387)=1,1,0))</f>
        <v>0</v>
      </c>
    </row>
    <row r="2388" customFormat="false" ht="15" hidden="false" customHeight="false" outlineLevel="0" collapsed="false">
      <c r="A2388" s="15"/>
      <c r="B2388" s="15"/>
      <c r="C2388" s="15"/>
      <c r="D2388" s="15"/>
      <c r="F2388" s="18" t="str">
        <f aca="false">IF(B2388="","",IFERROR(INDEX(Materials!$B$2:$B$301,MATCH(B2388,Materials!$A$2:$A$301,0)),""))</f>
        <v/>
      </c>
      <c r="G2388" s="18" t="str">
        <f aca="true">IF(AND(A2388="",B2388=""),"",IF(A2388="","Missing product",IF(B2388="","Missing material",IF(COUNTIF(ProductList,A2388)=0,"Product not in Products list",IF(COUNTIF(MaterialList,B2388)=0,"Material not in Materials list","OK")))))</f>
        <v/>
      </c>
      <c r="H2388" s="18" t="str">
        <f aca="false">IF(F2388="Active",A2388&amp;"|"&amp;COUNTIFS(A$2:A2388,A2388,F$2:F2388,"Active"),"")</f>
        <v/>
      </c>
      <c r="I2388" s="18" t="str">
        <f aca="false">IF(B2388="","",IF(SUMPRODUCT(MAX((A$1:A2387=A2388)*(B$1:B2387=B2388)*ROW(A$1:A2387)))=0,C2388&amp;"",IF(C2388="",INDEX(I$1:I2387,SUMPRODUCT(MAX((A$1:A2387=A2388)*(B$1:B2387=B2388)*ROW(A$1:A2387)))),IF(INDEX(I$1:I2387,SUMPRODUCT(MAX((A$1:A2387=A2388)*(B$1:B2387=B2388)*ROW(A$1:A2387))))="",C2388&amp;"",INDEX(I$1:I2387,SUMPRODUCT(MAX((A$1:A2387=A2388)*(B$1:B2387=B2388)*ROW(A$1:A2387))))&amp;"; "&amp;C2388))))</f>
        <v/>
      </c>
      <c r="J2388" s="18" t="str">
        <f aca="false">IF(A2388="","",A2388&amp;"|"&amp;COUNTIF(A$2:A2388,A2388))</f>
        <v/>
      </c>
      <c r="K2388" s="18" t="n">
        <f aca="false">IF(OR(A2388="",B2388=""),0,IF(COUNTIFS(A$2:A2388,A2388,B$2:B2388,B2388)=1,1,0))</f>
        <v>0</v>
      </c>
    </row>
    <row r="2389" customFormat="false" ht="15" hidden="false" customHeight="false" outlineLevel="0" collapsed="false">
      <c r="A2389" s="15"/>
      <c r="B2389" s="15"/>
      <c r="C2389" s="15"/>
      <c r="D2389" s="15"/>
      <c r="F2389" s="18" t="str">
        <f aca="false">IF(B2389="","",IFERROR(INDEX(Materials!$B$2:$B$301,MATCH(B2389,Materials!$A$2:$A$301,0)),""))</f>
        <v/>
      </c>
      <c r="G2389" s="18" t="str">
        <f aca="true">IF(AND(A2389="",B2389=""),"",IF(A2389="","Missing product",IF(B2389="","Missing material",IF(COUNTIF(ProductList,A2389)=0,"Product not in Products list",IF(COUNTIF(MaterialList,B2389)=0,"Material not in Materials list","OK")))))</f>
        <v/>
      </c>
      <c r="H2389" s="18" t="str">
        <f aca="false">IF(F2389="Active",A2389&amp;"|"&amp;COUNTIFS(A$2:A2389,A2389,F$2:F2389,"Active"),"")</f>
        <v/>
      </c>
      <c r="I2389" s="18" t="str">
        <f aca="false">IF(B2389="","",IF(SUMPRODUCT(MAX((A$1:A2388=A2389)*(B$1:B2388=B2389)*ROW(A$1:A2388)))=0,C2389&amp;"",IF(C2389="",INDEX(I$1:I2388,SUMPRODUCT(MAX((A$1:A2388=A2389)*(B$1:B2388=B2389)*ROW(A$1:A2388)))),IF(INDEX(I$1:I2388,SUMPRODUCT(MAX((A$1:A2388=A2389)*(B$1:B2388=B2389)*ROW(A$1:A2388))))="",C2389&amp;"",INDEX(I$1:I2388,SUMPRODUCT(MAX((A$1:A2388=A2389)*(B$1:B2388=B2389)*ROW(A$1:A2388))))&amp;"; "&amp;C2389))))</f>
        <v/>
      </c>
      <c r="J2389" s="18" t="str">
        <f aca="false">IF(A2389="","",A2389&amp;"|"&amp;COUNTIF(A$2:A2389,A2389))</f>
        <v/>
      </c>
      <c r="K2389" s="18" t="n">
        <f aca="false">IF(OR(A2389="",B2389=""),0,IF(COUNTIFS(A$2:A2389,A2389,B$2:B2389,B2389)=1,1,0))</f>
        <v>0</v>
      </c>
    </row>
    <row r="2390" customFormat="false" ht="15" hidden="false" customHeight="false" outlineLevel="0" collapsed="false">
      <c r="A2390" s="15"/>
      <c r="B2390" s="15"/>
      <c r="C2390" s="15"/>
      <c r="D2390" s="15"/>
      <c r="F2390" s="18" t="str">
        <f aca="false">IF(B2390="","",IFERROR(INDEX(Materials!$B$2:$B$301,MATCH(B2390,Materials!$A$2:$A$301,0)),""))</f>
        <v/>
      </c>
      <c r="G2390" s="18" t="str">
        <f aca="true">IF(AND(A2390="",B2390=""),"",IF(A2390="","Missing product",IF(B2390="","Missing material",IF(COUNTIF(ProductList,A2390)=0,"Product not in Products list",IF(COUNTIF(MaterialList,B2390)=0,"Material not in Materials list","OK")))))</f>
        <v/>
      </c>
      <c r="H2390" s="18" t="str">
        <f aca="false">IF(F2390="Active",A2390&amp;"|"&amp;COUNTIFS(A$2:A2390,A2390,F$2:F2390,"Active"),"")</f>
        <v/>
      </c>
      <c r="I2390" s="18" t="str">
        <f aca="false">IF(B2390="","",IF(SUMPRODUCT(MAX((A$1:A2389=A2390)*(B$1:B2389=B2390)*ROW(A$1:A2389)))=0,C2390&amp;"",IF(C2390="",INDEX(I$1:I2389,SUMPRODUCT(MAX((A$1:A2389=A2390)*(B$1:B2389=B2390)*ROW(A$1:A2389)))),IF(INDEX(I$1:I2389,SUMPRODUCT(MAX((A$1:A2389=A2390)*(B$1:B2389=B2390)*ROW(A$1:A2389))))="",C2390&amp;"",INDEX(I$1:I2389,SUMPRODUCT(MAX((A$1:A2389=A2390)*(B$1:B2389=B2390)*ROW(A$1:A2389))))&amp;"; "&amp;C2390))))</f>
        <v/>
      </c>
      <c r="J2390" s="18" t="str">
        <f aca="false">IF(A2390="","",A2390&amp;"|"&amp;COUNTIF(A$2:A2390,A2390))</f>
        <v/>
      </c>
      <c r="K2390" s="18" t="n">
        <f aca="false">IF(OR(A2390="",B2390=""),0,IF(COUNTIFS(A$2:A2390,A2390,B$2:B2390,B2390)=1,1,0))</f>
        <v>0</v>
      </c>
    </row>
    <row r="2391" customFormat="false" ht="15" hidden="false" customHeight="false" outlineLevel="0" collapsed="false">
      <c r="A2391" s="15"/>
      <c r="B2391" s="15"/>
      <c r="C2391" s="15"/>
      <c r="D2391" s="15"/>
      <c r="F2391" s="18" t="str">
        <f aca="false">IF(B2391="","",IFERROR(INDEX(Materials!$B$2:$B$301,MATCH(B2391,Materials!$A$2:$A$301,0)),""))</f>
        <v/>
      </c>
      <c r="G2391" s="18" t="str">
        <f aca="true">IF(AND(A2391="",B2391=""),"",IF(A2391="","Missing product",IF(B2391="","Missing material",IF(COUNTIF(ProductList,A2391)=0,"Product not in Products list",IF(COUNTIF(MaterialList,B2391)=0,"Material not in Materials list","OK")))))</f>
        <v/>
      </c>
      <c r="H2391" s="18" t="str">
        <f aca="false">IF(F2391="Active",A2391&amp;"|"&amp;COUNTIFS(A$2:A2391,A2391,F$2:F2391,"Active"),"")</f>
        <v/>
      </c>
      <c r="I2391" s="18" t="str">
        <f aca="false">IF(B2391="","",IF(SUMPRODUCT(MAX((A$1:A2390=A2391)*(B$1:B2390=B2391)*ROW(A$1:A2390)))=0,C2391&amp;"",IF(C2391="",INDEX(I$1:I2390,SUMPRODUCT(MAX((A$1:A2390=A2391)*(B$1:B2390=B2391)*ROW(A$1:A2390)))),IF(INDEX(I$1:I2390,SUMPRODUCT(MAX((A$1:A2390=A2391)*(B$1:B2390=B2391)*ROW(A$1:A2390))))="",C2391&amp;"",INDEX(I$1:I2390,SUMPRODUCT(MAX((A$1:A2390=A2391)*(B$1:B2390=B2391)*ROW(A$1:A2390))))&amp;"; "&amp;C2391))))</f>
        <v/>
      </c>
      <c r="J2391" s="18" t="str">
        <f aca="false">IF(A2391="","",A2391&amp;"|"&amp;COUNTIF(A$2:A2391,A2391))</f>
        <v/>
      </c>
      <c r="K2391" s="18" t="n">
        <f aca="false">IF(OR(A2391="",B2391=""),0,IF(COUNTIFS(A$2:A2391,A2391,B$2:B2391,B2391)=1,1,0))</f>
        <v>0</v>
      </c>
    </row>
    <row r="2392" customFormat="false" ht="15" hidden="false" customHeight="false" outlineLevel="0" collapsed="false">
      <c r="A2392" s="15"/>
      <c r="B2392" s="15"/>
      <c r="C2392" s="15"/>
      <c r="D2392" s="15"/>
      <c r="F2392" s="18" t="str">
        <f aca="false">IF(B2392="","",IFERROR(INDEX(Materials!$B$2:$B$301,MATCH(B2392,Materials!$A$2:$A$301,0)),""))</f>
        <v/>
      </c>
      <c r="G2392" s="18" t="str">
        <f aca="true">IF(AND(A2392="",B2392=""),"",IF(A2392="","Missing product",IF(B2392="","Missing material",IF(COUNTIF(ProductList,A2392)=0,"Product not in Products list",IF(COUNTIF(MaterialList,B2392)=0,"Material not in Materials list","OK")))))</f>
        <v/>
      </c>
      <c r="H2392" s="18" t="str">
        <f aca="false">IF(F2392="Active",A2392&amp;"|"&amp;COUNTIFS(A$2:A2392,A2392,F$2:F2392,"Active"),"")</f>
        <v/>
      </c>
      <c r="I2392" s="18" t="str">
        <f aca="false">IF(B2392="","",IF(SUMPRODUCT(MAX((A$1:A2391=A2392)*(B$1:B2391=B2392)*ROW(A$1:A2391)))=0,C2392&amp;"",IF(C2392="",INDEX(I$1:I2391,SUMPRODUCT(MAX((A$1:A2391=A2392)*(B$1:B2391=B2392)*ROW(A$1:A2391)))),IF(INDEX(I$1:I2391,SUMPRODUCT(MAX((A$1:A2391=A2392)*(B$1:B2391=B2392)*ROW(A$1:A2391))))="",C2392&amp;"",INDEX(I$1:I2391,SUMPRODUCT(MAX((A$1:A2391=A2392)*(B$1:B2391=B2392)*ROW(A$1:A2391))))&amp;"; "&amp;C2392))))</f>
        <v/>
      </c>
      <c r="J2392" s="18" t="str">
        <f aca="false">IF(A2392="","",A2392&amp;"|"&amp;COUNTIF(A$2:A2392,A2392))</f>
        <v/>
      </c>
      <c r="K2392" s="18" t="n">
        <f aca="false">IF(OR(A2392="",B2392=""),0,IF(COUNTIFS(A$2:A2392,A2392,B$2:B2392,B2392)=1,1,0))</f>
        <v>0</v>
      </c>
    </row>
    <row r="2393" customFormat="false" ht="15" hidden="false" customHeight="false" outlineLevel="0" collapsed="false">
      <c r="A2393" s="15"/>
      <c r="B2393" s="15"/>
      <c r="C2393" s="15"/>
      <c r="D2393" s="15"/>
      <c r="F2393" s="18" t="str">
        <f aca="false">IF(B2393="","",IFERROR(INDEX(Materials!$B$2:$B$301,MATCH(B2393,Materials!$A$2:$A$301,0)),""))</f>
        <v/>
      </c>
      <c r="G2393" s="18" t="str">
        <f aca="true">IF(AND(A2393="",B2393=""),"",IF(A2393="","Missing product",IF(B2393="","Missing material",IF(COUNTIF(ProductList,A2393)=0,"Product not in Products list",IF(COUNTIF(MaterialList,B2393)=0,"Material not in Materials list","OK")))))</f>
        <v/>
      </c>
      <c r="H2393" s="18" t="str">
        <f aca="false">IF(F2393="Active",A2393&amp;"|"&amp;COUNTIFS(A$2:A2393,A2393,F$2:F2393,"Active"),"")</f>
        <v/>
      </c>
      <c r="I2393" s="18" t="str">
        <f aca="false">IF(B2393="","",IF(SUMPRODUCT(MAX((A$1:A2392=A2393)*(B$1:B2392=B2393)*ROW(A$1:A2392)))=0,C2393&amp;"",IF(C2393="",INDEX(I$1:I2392,SUMPRODUCT(MAX((A$1:A2392=A2393)*(B$1:B2392=B2393)*ROW(A$1:A2392)))),IF(INDEX(I$1:I2392,SUMPRODUCT(MAX((A$1:A2392=A2393)*(B$1:B2392=B2393)*ROW(A$1:A2392))))="",C2393&amp;"",INDEX(I$1:I2392,SUMPRODUCT(MAX((A$1:A2392=A2393)*(B$1:B2392=B2393)*ROW(A$1:A2392))))&amp;"; "&amp;C2393))))</f>
        <v/>
      </c>
      <c r="J2393" s="18" t="str">
        <f aca="false">IF(A2393="","",A2393&amp;"|"&amp;COUNTIF(A$2:A2393,A2393))</f>
        <v/>
      </c>
      <c r="K2393" s="18" t="n">
        <f aca="false">IF(OR(A2393="",B2393=""),0,IF(COUNTIFS(A$2:A2393,A2393,B$2:B2393,B2393)=1,1,0))</f>
        <v>0</v>
      </c>
    </row>
    <row r="2394" customFormat="false" ht="15" hidden="false" customHeight="false" outlineLevel="0" collapsed="false">
      <c r="A2394" s="15"/>
      <c r="B2394" s="15"/>
      <c r="C2394" s="15"/>
      <c r="D2394" s="15"/>
      <c r="F2394" s="18" t="str">
        <f aca="false">IF(B2394="","",IFERROR(INDEX(Materials!$B$2:$B$301,MATCH(B2394,Materials!$A$2:$A$301,0)),""))</f>
        <v/>
      </c>
      <c r="G2394" s="18" t="str">
        <f aca="true">IF(AND(A2394="",B2394=""),"",IF(A2394="","Missing product",IF(B2394="","Missing material",IF(COUNTIF(ProductList,A2394)=0,"Product not in Products list",IF(COUNTIF(MaterialList,B2394)=0,"Material not in Materials list","OK")))))</f>
        <v/>
      </c>
      <c r="H2394" s="18" t="str">
        <f aca="false">IF(F2394="Active",A2394&amp;"|"&amp;COUNTIFS(A$2:A2394,A2394,F$2:F2394,"Active"),"")</f>
        <v/>
      </c>
      <c r="I2394" s="18" t="str">
        <f aca="false">IF(B2394="","",IF(SUMPRODUCT(MAX((A$1:A2393=A2394)*(B$1:B2393=B2394)*ROW(A$1:A2393)))=0,C2394&amp;"",IF(C2394="",INDEX(I$1:I2393,SUMPRODUCT(MAX((A$1:A2393=A2394)*(B$1:B2393=B2394)*ROW(A$1:A2393)))),IF(INDEX(I$1:I2393,SUMPRODUCT(MAX((A$1:A2393=A2394)*(B$1:B2393=B2394)*ROW(A$1:A2393))))="",C2394&amp;"",INDEX(I$1:I2393,SUMPRODUCT(MAX((A$1:A2393=A2394)*(B$1:B2393=B2394)*ROW(A$1:A2393))))&amp;"; "&amp;C2394))))</f>
        <v/>
      </c>
      <c r="J2394" s="18" t="str">
        <f aca="false">IF(A2394="","",A2394&amp;"|"&amp;COUNTIF(A$2:A2394,A2394))</f>
        <v/>
      </c>
      <c r="K2394" s="18" t="n">
        <f aca="false">IF(OR(A2394="",B2394=""),0,IF(COUNTIFS(A$2:A2394,A2394,B$2:B2394,B2394)=1,1,0))</f>
        <v>0</v>
      </c>
    </row>
    <row r="2395" customFormat="false" ht="15" hidden="false" customHeight="false" outlineLevel="0" collapsed="false">
      <c r="A2395" s="15"/>
      <c r="B2395" s="15"/>
      <c r="C2395" s="15"/>
      <c r="D2395" s="15"/>
      <c r="F2395" s="18" t="str">
        <f aca="false">IF(B2395="","",IFERROR(INDEX(Materials!$B$2:$B$301,MATCH(B2395,Materials!$A$2:$A$301,0)),""))</f>
        <v/>
      </c>
      <c r="G2395" s="18" t="str">
        <f aca="true">IF(AND(A2395="",B2395=""),"",IF(A2395="","Missing product",IF(B2395="","Missing material",IF(COUNTIF(ProductList,A2395)=0,"Product not in Products list",IF(COUNTIF(MaterialList,B2395)=0,"Material not in Materials list","OK")))))</f>
        <v/>
      </c>
      <c r="H2395" s="18" t="str">
        <f aca="false">IF(F2395="Active",A2395&amp;"|"&amp;COUNTIFS(A$2:A2395,A2395,F$2:F2395,"Active"),"")</f>
        <v/>
      </c>
      <c r="I2395" s="18" t="str">
        <f aca="false">IF(B2395="","",IF(SUMPRODUCT(MAX((A$1:A2394=A2395)*(B$1:B2394=B2395)*ROW(A$1:A2394)))=0,C2395&amp;"",IF(C2395="",INDEX(I$1:I2394,SUMPRODUCT(MAX((A$1:A2394=A2395)*(B$1:B2394=B2395)*ROW(A$1:A2394)))),IF(INDEX(I$1:I2394,SUMPRODUCT(MAX((A$1:A2394=A2395)*(B$1:B2394=B2395)*ROW(A$1:A2394))))="",C2395&amp;"",INDEX(I$1:I2394,SUMPRODUCT(MAX((A$1:A2394=A2395)*(B$1:B2394=B2395)*ROW(A$1:A2394))))&amp;"; "&amp;C2395))))</f>
        <v/>
      </c>
      <c r="J2395" s="18" t="str">
        <f aca="false">IF(A2395="","",A2395&amp;"|"&amp;COUNTIF(A$2:A2395,A2395))</f>
        <v/>
      </c>
      <c r="K2395" s="18" t="n">
        <f aca="false">IF(OR(A2395="",B2395=""),0,IF(COUNTIFS(A$2:A2395,A2395,B$2:B2395,B2395)=1,1,0))</f>
        <v>0</v>
      </c>
    </row>
    <row r="2396" customFormat="false" ht="15" hidden="false" customHeight="false" outlineLevel="0" collapsed="false">
      <c r="A2396" s="15"/>
      <c r="B2396" s="15"/>
      <c r="C2396" s="15"/>
      <c r="D2396" s="15"/>
      <c r="F2396" s="18" t="str">
        <f aca="false">IF(B2396="","",IFERROR(INDEX(Materials!$B$2:$B$301,MATCH(B2396,Materials!$A$2:$A$301,0)),""))</f>
        <v/>
      </c>
      <c r="G2396" s="18" t="str">
        <f aca="true">IF(AND(A2396="",B2396=""),"",IF(A2396="","Missing product",IF(B2396="","Missing material",IF(COUNTIF(ProductList,A2396)=0,"Product not in Products list",IF(COUNTIF(MaterialList,B2396)=0,"Material not in Materials list","OK")))))</f>
        <v/>
      </c>
      <c r="H2396" s="18" t="str">
        <f aca="false">IF(F2396="Active",A2396&amp;"|"&amp;COUNTIFS(A$2:A2396,A2396,F$2:F2396,"Active"),"")</f>
        <v/>
      </c>
      <c r="I2396" s="18" t="str">
        <f aca="false">IF(B2396="","",IF(SUMPRODUCT(MAX((A$1:A2395=A2396)*(B$1:B2395=B2396)*ROW(A$1:A2395)))=0,C2396&amp;"",IF(C2396="",INDEX(I$1:I2395,SUMPRODUCT(MAX((A$1:A2395=A2396)*(B$1:B2395=B2396)*ROW(A$1:A2395)))),IF(INDEX(I$1:I2395,SUMPRODUCT(MAX((A$1:A2395=A2396)*(B$1:B2395=B2396)*ROW(A$1:A2395))))="",C2396&amp;"",INDEX(I$1:I2395,SUMPRODUCT(MAX((A$1:A2395=A2396)*(B$1:B2395=B2396)*ROW(A$1:A2395))))&amp;"; "&amp;C2396))))</f>
        <v/>
      </c>
      <c r="J2396" s="18" t="str">
        <f aca="false">IF(A2396="","",A2396&amp;"|"&amp;COUNTIF(A$2:A2396,A2396))</f>
        <v/>
      </c>
      <c r="K2396" s="18" t="n">
        <f aca="false">IF(OR(A2396="",B2396=""),0,IF(COUNTIFS(A$2:A2396,A2396,B$2:B2396,B2396)=1,1,0))</f>
        <v>0</v>
      </c>
    </row>
    <row r="2397" customFormat="false" ht="15" hidden="false" customHeight="false" outlineLevel="0" collapsed="false">
      <c r="A2397" s="15"/>
      <c r="B2397" s="15"/>
      <c r="C2397" s="15"/>
      <c r="D2397" s="15"/>
      <c r="F2397" s="18" t="str">
        <f aca="false">IF(B2397="","",IFERROR(INDEX(Materials!$B$2:$B$301,MATCH(B2397,Materials!$A$2:$A$301,0)),""))</f>
        <v/>
      </c>
      <c r="G2397" s="18" t="str">
        <f aca="true">IF(AND(A2397="",B2397=""),"",IF(A2397="","Missing product",IF(B2397="","Missing material",IF(COUNTIF(ProductList,A2397)=0,"Product not in Products list",IF(COUNTIF(MaterialList,B2397)=0,"Material not in Materials list","OK")))))</f>
        <v/>
      </c>
      <c r="H2397" s="18" t="str">
        <f aca="false">IF(F2397="Active",A2397&amp;"|"&amp;COUNTIFS(A$2:A2397,A2397,F$2:F2397,"Active"),"")</f>
        <v/>
      </c>
      <c r="I2397" s="18" t="str">
        <f aca="false">IF(B2397="","",IF(SUMPRODUCT(MAX((A$1:A2396=A2397)*(B$1:B2396=B2397)*ROW(A$1:A2396)))=0,C2397&amp;"",IF(C2397="",INDEX(I$1:I2396,SUMPRODUCT(MAX((A$1:A2396=A2397)*(B$1:B2396=B2397)*ROW(A$1:A2396)))),IF(INDEX(I$1:I2396,SUMPRODUCT(MAX((A$1:A2396=A2397)*(B$1:B2396=B2397)*ROW(A$1:A2396))))="",C2397&amp;"",INDEX(I$1:I2396,SUMPRODUCT(MAX((A$1:A2396=A2397)*(B$1:B2396=B2397)*ROW(A$1:A2396))))&amp;"; "&amp;C2397))))</f>
        <v/>
      </c>
      <c r="J2397" s="18" t="str">
        <f aca="false">IF(A2397="","",A2397&amp;"|"&amp;COUNTIF(A$2:A2397,A2397))</f>
        <v/>
      </c>
      <c r="K2397" s="18" t="n">
        <f aca="false">IF(OR(A2397="",B2397=""),0,IF(COUNTIFS(A$2:A2397,A2397,B$2:B2397,B2397)=1,1,0))</f>
        <v>0</v>
      </c>
    </row>
    <row r="2398" customFormat="false" ht="15" hidden="false" customHeight="false" outlineLevel="0" collapsed="false">
      <c r="A2398" s="15"/>
      <c r="B2398" s="15"/>
      <c r="C2398" s="15"/>
      <c r="D2398" s="15"/>
      <c r="F2398" s="18" t="str">
        <f aca="false">IF(B2398="","",IFERROR(INDEX(Materials!$B$2:$B$301,MATCH(B2398,Materials!$A$2:$A$301,0)),""))</f>
        <v/>
      </c>
      <c r="G2398" s="18" t="str">
        <f aca="true">IF(AND(A2398="",B2398=""),"",IF(A2398="","Missing product",IF(B2398="","Missing material",IF(COUNTIF(ProductList,A2398)=0,"Product not in Products list",IF(COUNTIF(MaterialList,B2398)=0,"Material not in Materials list","OK")))))</f>
        <v/>
      </c>
      <c r="H2398" s="18" t="str">
        <f aca="false">IF(F2398="Active",A2398&amp;"|"&amp;COUNTIFS(A$2:A2398,A2398,F$2:F2398,"Active"),"")</f>
        <v/>
      </c>
      <c r="I2398" s="18" t="str">
        <f aca="false">IF(B2398="","",IF(SUMPRODUCT(MAX((A$1:A2397=A2398)*(B$1:B2397=B2398)*ROW(A$1:A2397)))=0,C2398&amp;"",IF(C2398="",INDEX(I$1:I2397,SUMPRODUCT(MAX((A$1:A2397=A2398)*(B$1:B2397=B2398)*ROW(A$1:A2397)))),IF(INDEX(I$1:I2397,SUMPRODUCT(MAX((A$1:A2397=A2398)*(B$1:B2397=B2398)*ROW(A$1:A2397))))="",C2398&amp;"",INDEX(I$1:I2397,SUMPRODUCT(MAX((A$1:A2397=A2398)*(B$1:B2397=B2398)*ROW(A$1:A2397))))&amp;"; "&amp;C2398))))</f>
        <v/>
      </c>
      <c r="J2398" s="18" t="str">
        <f aca="false">IF(A2398="","",A2398&amp;"|"&amp;COUNTIF(A$2:A2398,A2398))</f>
        <v/>
      </c>
      <c r="K2398" s="18" t="n">
        <f aca="false">IF(OR(A2398="",B2398=""),0,IF(COUNTIFS(A$2:A2398,A2398,B$2:B2398,B2398)=1,1,0))</f>
        <v>0</v>
      </c>
    </row>
    <row r="2399" customFormat="false" ht="15" hidden="false" customHeight="false" outlineLevel="0" collapsed="false">
      <c r="A2399" s="15"/>
      <c r="B2399" s="15"/>
      <c r="C2399" s="15"/>
      <c r="D2399" s="15"/>
      <c r="F2399" s="18" t="str">
        <f aca="false">IF(B2399="","",IFERROR(INDEX(Materials!$B$2:$B$301,MATCH(B2399,Materials!$A$2:$A$301,0)),""))</f>
        <v/>
      </c>
      <c r="G2399" s="18" t="str">
        <f aca="true">IF(AND(A2399="",B2399=""),"",IF(A2399="","Missing product",IF(B2399="","Missing material",IF(COUNTIF(ProductList,A2399)=0,"Product not in Products list",IF(COUNTIF(MaterialList,B2399)=0,"Material not in Materials list","OK")))))</f>
        <v/>
      </c>
      <c r="H2399" s="18" t="str">
        <f aca="false">IF(F2399="Active",A2399&amp;"|"&amp;COUNTIFS(A$2:A2399,A2399,F$2:F2399,"Active"),"")</f>
        <v/>
      </c>
      <c r="I2399" s="18" t="str">
        <f aca="false">IF(B2399="","",IF(SUMPRODUCT(MAX((A$1:A2398=A2399)*(B$1:B2398=B2399)*ROW(A$1:A2398)))=0,C2399&amp;"",IF(C2399="",INDEX(I$1:I2398,SUMPRODUCT(MAX((A$1:A2398=A2399)*(B$1:B2398=B2399)*ROW(A$1:A2398)))),IF(INDEX(I$1:I2398,SUMPRODUCT(MAX((A$1:A2398=A2399)*(B$1:B2398=B2399)*ROW(A$1:A2398))))="",C2399&amp;"",INDEX(I$1:I2398,SUMPRODUCT(MAX((A$1:A2398=A2399)*(B$1:B2398=B2399)*ROW(A$1:A2398))))&amp;"; "&amp;C2399))))</f>
        <v/>
      </c>
      <c r="J2399" s="18" t="str">
        <f aca="false">IF(A2399="","",A2399&amp;"|"&amp;COUNTIF(A$2:A2399,A2399))</f>
        <v/>
      </c>
      <c r="K2399" s="18" t="n">
        <f aca="false">IF(OR(A2399="",B2399=""),0,IF(COUNTIFS(A$2:A2399,A2399,B$2:B2399,B2399)=1,1,0))</f>
        <v>0</v>
      </c>
    </row>
    <row r="2400" customFormat="false" ht="15" hidden="false" customHeight="false" outlineLevel="0" collapsed="false">
      <c r="A2400" s="15"/>
      <c r="B2400" s="15"/>
      <c r="C2400" s="15"/>
      <c r="D2400" s="15"/>
      <c r="F2400" s="18" t="str">
        <f aca="false">IF(B2400="","",IFERROR(INDEX(Materials!$B$2:$B$301,MATCH(B2400,Materials!$A$2:$A$301,0)),""))</f>
        <v/>
      </c>
      <c r="G2400" s="18" t="str">
        <f aca="true">IF(AND(A2400="",B2400=""),"",IF(A2400="","Missing product",IF(B2400="","Missing material",IF(COUNTIF(ProductList,A2400)=0,"Product not in Products list",IF(COUNTIF(MaterialList,B2400)=0,"Material not in Materials list","OK")))))</f>
        <v/>
      </c>
      <c r="H2400" s="18" t="str">
        <f aca="false">IF(F2400="Active",A2400&amp;"|"&amp;COUNTIFS(A$2:A2400,A2400,F$2:F2400,"Active"),"")</f>
        <v/>
      </c>
      <c r="I2400" s="18" t="str">
        <f aca="false">IF(B2400="","",IF(SUMPRODUCT(MAX((A$1:A2399=A2400)*(B$1:B2399=B2400)*ROW(A$1:A2399)))=0,C2400&amp;"",IF(C2400="",INDEX(I$1:I2399,SUMPRODUCT(MAX((A$1:A2399=A2400)*(B$1:B2399=B2400)*ROW(A$1:A2399)))),IF(INDEX(I$1:I2399,SUMPRODUCT(MAX((A$1:A2399=A2400)*(B$1:B2399=B2400)*ROW(A$1:A2399))))="",C2400&amp;"",INDEX(I$1:I2399,SUMPRODUCT(MAX((A$1:A2399=A2400)*(B$1:B2399=B2400)*ROW(A$1:A2399))))&amp;"; "&amp;C2400))))</f>
        <v/>
      </c>
      <c r="J2400" s="18" t="str">
        <f aca="false">IF(A2400="","",A2400&amp;"|"&amp;COUNTIF(A$2:A2400,A2400))</f>
        <v/>
      </c>
      <c r="K2400" s="18" t="n">
        <f aca="false">IF(OR(A2400="",B2400=""),0,IF(COUNTIFS(A$2:A2400,A2400,B$2:B2400,B2400)=1,1,0))</f>
        <v>0</v>
      </c>
    </row>
    <row r="2401" customFormat="false" ht="15" hidden="false" customHeight="false" outlineLevel="0" collapsed="false">
      <c r="A2401" s="15"/>
      <c r="B2401" s="15"/>
      <c r="C2401" s="15"/>
      <c r="D2401" s="15"/>
      <c r="F2401" s="18" t="str">
        <f aca="false">IF(B2401="","",IFERROR(INDEX(Materials!$B$2:$B$301,MATCH(B2401,Materials!$A$2:$A$301,0)),""))</f>
        <v/>
      </c>
      <c r="G2401" s="18" t="str">
        <f aca="true">IF(AND(A2401="",B2401=""),"",IF(A2401="","Missing product",IF(B2401="","Missing material",IF(COUNTIF(ProductList,A2401)=0,"Product not in Products list",IF(COUNTIF(MaterialList,B2401)=0,"Material not in Materials list","OK")))))</f>
        <v/>
      </c>
      <c r="H2401" s="18" t="str">
        <f aca="false">IF(F2401="Active",A2401&amp;"|"&amp;COUNTIFS(A$2:A2401,A2401,F$2:F2401,"Active"),"")</f>
        <v/>
      </c>
      <c r="I2401" s="18" t="str">
        <f aca="false">IF(B2401="","",IF(SUMPRODUCT(MAX((A$1:A2400=A2401)*(B$1:B2400=B2401)*ROW(A$1:A2400)))=0,C2401&amp;"",IF(C2401="",INDEX(I$1:I2400,SUMPRODUCT(MAX((A$1:A2400=A2401)*(B$1:B2400=B2401)*ROW(A$1:A2400)))),IF(INDEX(I$1:I2400,SUMPRODUCT(MAX((A$1:A2400=A2401)*(B$1:B2400=B2401)*ROW(A$1:A2400))))="",C2401&amp;"",INDEX(I$1:I2400,SUMPRODUCT(MAX((A$1:A2400=A2401)*(B$1:B2400=B2401)*ROW(A$1:A2400))))&amp;"; "&amp;C2401))))</f>
        <v/>
      </c>
      <c r="J2401" s="18" t="str">
        <f aca="false">IF(A2401="","",A2401&amp;"|"&amp;COUNTIF(A$2:A2401,A2401))</f>
        <v/>
      </c>
      <c r="K2401" s="18" t="n">
        <f aca="false">IF(OR(A2401="",B2401=""),0,IF(COUNTIFS(A$2:A2401,A2401,B$2:B2401,B2401)=1,1,0))</f>
        <v>0</v>
      </c>
    </row>
    <row r="2402" customFormat="false" ht="15" hidden="false" customHeight="false" outlineLevel="0" collapsed="false">
      <c r="A2402" s="15"/>
      <c r="B2402" s="15"/>
      <c r="C2402" s="15"/>
      <c r="D2402" s="15"/>
      <c r="F2402" s="18" t="str">
        <f aca="false">IF(B2402="","",IFERROR(INDEX(Materials!$B$2:$B$301,MATCH(B2402,Materials!$A$2:$A$301,0)),""))</f>
        <v/>
      </c>
      <c r="G2402" s="18" t="str">
        <f aca="true">IF(AND(A2402="",B2402=""),"",IF(A2402="","Missing product",IF(B2402="","Missing material",IF(COUNTIF(ProductList,A2402)=0,"Product not in Products list",IF(COUNTIF(MaterialList,B2402)=0,"Material not in Materials list","OK")))))</f>
        <v/>
      </c>
      <c r="H2402" s="18" t="str">
        <f aca="false">IF(F2402="Active",A2402&amp;"|"&amp;COUNTIFS(A$2:A2402,A2402,F$2:F2402,"Active"),"")</f>
        <v/>
      </c>
      <c r="I2402" s="18" t="str">
        <f aca="false">IF(B2402="","",IF(SUMPRODUCT(MAX((A$1:A2401=A2402)*(B$1:B2401=B2402)*ROW(A$1:A2401)))=0,C2402&amp;"",IF(C2402="",INDEX(I$1:I2401,SUMPRODUCT(MAX((A$1:A2401=A2402)*(B$1:B2401=B2402)*ROW(A$1:A2401)))),IF(INDEX(I$1:I2401,SUMPRODUCT(MAX((A$1:A2401=A2402)*(B$1:B2401=B2402)*ROW(A$1:A2401))))="",C2402&amp;"",INDEX(I$1:I2401,SUMPRODUCT(MAX((A$1:A2401=A2402)*(B$1:B2401=B2402)*ROW(A$1:A2401))))&amp;"; "&amp;C2402))))</f>
        <v/>
      </c>
      <c r="J2402" s="18" t="str">
        <f aca="false">IF(A2402="","",A2402&amp;"|"&amp;COUNTIF(A$2:A2402,A2402))</f>
        <v/>
      </c>
      <c r="K2402" s="18" t="n">
        <f aca="false">IF(OR(A2402="",B2402=""),0,IF(COUNTIFS(A$2:A2402,A2402,B$2:B2402,B2402)=1,1,0))</f>
        <v>0</v>
      </c>
    </row>
    <row r="2403" customFormat="false" ht="15" hidden="false" customHeight="false" outlineLevel="0" collapsed="false">
      <c r="A2403" s="15"/>
      <c r="B2403" s="15"/>
      <c r="C2403" s="15"/>
      <c r="D2403" s="15"/>
      <c r="F2403" s="18" t="str">
        <f aca="false">IF(B2403="","",IFERROR(INDEX(Materials!$B$2:$B$301,MATCH(B2403,Materials!$A$2:$A$301,0)),""))</f>
        <v/>
      </c>
      <c r="G2403" s="18" t="str">
        <f aca="true">IF(AND(A2403="",B2403=""),"",IF(A2403="","Missing product",IF(B2403="","Missing material",IF(COUNTIF(ProductList,A2403)=0,"Product not in Products list",IF(COUNTIF(MaterialList,B2403)=0,"Material not in Materials list","OK")))))</f>
        <v/>
      </c>
      <c r="H2403" s="18" t="str">
        <f aca="false">IF(F2403="Active",A2403&amp;"|"&amp;COUNTIFS(A$2:A2403,A2403,F$2:F2403,"Active"),"")</f>
        <v/>
      </c>
      <c r="I2403" s="18" t="str">
        <f aca="false">IF(B2403="","",IF(SUMPRODUCT(MAX((A$1:A2402=A2403)*(B$1:B2402=B2403)*ROW(A$1:A2402)))=0,C2403&amp;"",IF(C2403="",INDEX(I$1:I2402,SUMPRODUCT(MAX((A$1:A2402=A2403)*(B$1:B2402=B2403)*ROW(A$1:A2402)))),IF(INDEX(I$1:I2402,SUMPRODUCT(MAX((A$1:A2402=A2403)*(B$1:B2402=B2403)*ROW(A$1:A2402))))="",C2403&amp;"",INDEX(I$1:I2402,SUMPRODUCT(MAX((A$1:A2402=A2403)*(B$1:B2402=B2403)*ROW(A$1:A2402))))&amp;"; "&amp;C2403))))</f>
        <v/>
      </c>
      <c r="J2403" s="18" t="str">
        <f aca="false">IF(A2403="","",A2403&amp;"|"&amp;COUNTIF(A$2:A2403,A2403))</f>
        <v/>
      </c>
      <c r="K2403" s="18" t="n">
        <f aca="false">IF(OR(A2403="",B2403=""),0,IF(COUNTIFS(A$2:A2403,A2403,B$2:B2403,B2403)=1,1,0))</f>
        <v>0</v>
      </c>
    </row>
    <row r="2404" customFormat="false" ht="15" hidden="false" customHeight="false" outlineLevel="0" collapsed="false">
      <c r="A2404" s="15"/>
      <c r="B2404" s="15"/>
      <c r="C2404" s="15"/>
      <c r="D2404" s="15"/>
      <c r="F2404" s="18" t="str">
        <f aca="false">IF(B2404="","",IFERROR(INDEX(Materials!$B$2:$B$301,MATCH(B2404,Materials!$A$2:$A$301,0)),""))</f>
        <v/>
      </c>
      <c r="G2404" s="18" t="str">
        <f aca="true">IF(AND(A2404="",B2404=""),"",IF(A2404="","Missing product",IF(B2404="","Missing material",IF(COUNTIF(ProductList,A2404)=0,"Product not in Products list",IF(COUNTIF(MaterialList,B2404)=0,"Material not in Materials list","OK")))))</f>
        <v/>
      </c>
      <c r="H2404" s="18" t="str">
        <f aca="false">IF(F2404="Active",A2404&amp;"|"&amp;COUNTIFS(A$2:A2404,A2404,F$2:F2404,"Active"),"")</f>
        <v/>
      </c>
      <c r="I2404" s="18" t="str">
        <f aca="false">IF(B2404="","",IF(SUMPRODUCT(MAX((A$1:A2403=A2404)*(B$1:B2403=B2404)*ROW(A$1:A2403)))=0,C2404&amp;"",IF(C2404="",INDEX(I$1:I2403,SUMPRODUCT(MAX((A$1:A2403=A2404)*(B$1:B2403=B2404)*ROW(A$1:A2403)))),IF(INDEX(I$1:I2403,SUMPRODUCT(MAX((A$1:A2403=A2404)*(B$1:B2403=B2404)*ROW(A$1:A2403))))="",C2404&amp;"",INDEX(I$1:I2403,SUMPRODUCT(MAX((A$1:A2403=A2404)*(B$1:B2403=B2404)*ROW(A$1:A2403))))&amp;"; "&amp;C2404))))</f>
        <v/>
      </c>
      <c r="J2404" s="18" t="str">
        <f aca="false">IF(A2404="","",A2404&amp;"|"&amp;COUNTIF(A$2:A2404,A2404))</f>
        <v/>
      </c>
      <c r="K2404" s="18" t="n">
        <f aca="false">IF(OR(A2404="",B2404=""),0,IF(COUNTIFS(A$2:A2404,A2404,B$2:B2404,B2404)=1,1,0))</f>
        <v>0</v>
      </c>
    </row>
    <row r="2405" customFormat="false" ht="15" hidden="false" customHeight="false" outlineLevel="0" collapsed="false">
      <c r="A2405" s="15"/>
      <c r="B2405" s="15"/>
      <c r="C2405" s="15"/>
      <c r="D2405" s="15"/>
      <c r="F2405" s="18" t="str">
        <f aca="false">IF(B2405="","",IFERROR(INDEX(Materials!$B$2:$B$301,MATCH(B2405,Materials!$A$2:$A$301,0)),""))</f>
        <v/>
      </c>
      <c r="G2405" s="18" t="str">
        <f aca="true">IF(AND(A2405="",B2405=""),"",IF(A2405="","Missing product",IF(B2405="","Missing material",IF(COUNTIF(ProductList,A2405)=0,"Product not in Products list",IF(COUNTIF(MaterialList,B2405)=0,"Material not in Materials list","OK")))))</f>
        <v/>
      </c>
      <c r="H2405" s="18" t="str">
        <f aca="false">IF(F2405="Active",A2405&amp;"|"&amp;COUNTIFS(A$2:A2405,A2405,F$2:F2405,"Active"),"")</f>
        <v/>
      </c>
      <c r="I2405" s="18" t="str">
        <f aca="false">IF(B2405="","",IF(SUMPRODUCT(MAX((A$1:A2404=A2405)*(B$1:B2404=B2405)*ROW(A$1:A2404)))=0,C2405&amp;"",IF(C2405="",INDEX(I$1:I2404,SUMPRODUCT(MAX((A$1:A2404=A2405)*(B$1:B2404=B2405)*ROW(A$1:A2404)))),IF(INDEX(I$1:I2404,SUMPRODUCT(MAX((A$1:A2404=A2405)*(B$1:B2404=B2405)*ROW(A$1:A2404))))="",C2405&amp;"",INDEX(I$1:I2404,SUMPRODUCT(MAX((A$1:A2404=A2405)*(B$1:B2404=B2405)*ROW(A$1:A2404))))&amp;"; "&amp;C2405))))</f>
        <v/>
      </c>
      <c r="J2405" s="18" t="str">
        <f aca="false">IF(A2405="","",A2405&amp;"|"&amp;COUNTIF(A$2:A2405,A2405))</f>
        <v/>
      </c>
      <c r="K2405" s="18" t="n">
        <f aca="false">IF(OR(A2405="",B2405=""),0,IF(COUNTIFS(A$2:A2405,A2405,B$2:B2405,B2405)=1,1,0))</f>
        <v>0</v>
      </c>
    </row>
    <row r="2406" customFormat="false" ht="15" hidden="false" customHeight="false" outlineLevel="0" collapsed="false">
      <c r="A2406" s="15"/>
      <c r="B2406" s="15"/>
      <c r="C2406" s="15"/>
      <c r="D2406" s="15"/>
      <c r="F2406" s="18" t="str">
        <f aca="false">IF(B2406="","",IFERROR(INDEX(Materials!$B$2:$B$301,MATCH(B2406,Materials!$A$2:$A$301,0)),""))</f>
        <v/>
      </c>
      <c r="G2406" s="18" t="str">
        <f aca="true">IF(AND(A2406="",B2406=""),"",IF(A2406="","Missing product",IF(B2406="","Missing material",IF(COUNTIF(ProductList,A2406)=0,"Product not in Products list",IF(COUNTIF(MaterialList,B2406)=0,"Material not in Materials list","OK")))))</f>
        <v/>
      </c>
      <c r="H2406" s="18" t="str">
        <f aca="false">IF(F2406="Active",A2406&amp;"|"&amp;COUNTIFS(A$2:A2406,A2406,F$2:F2406,"Active"),"")</f>
        <v/>
      </c>
      <c r="I2406" s="18" t="str">
        <f aca="false">IF(B2406="","",IF(SUMPRODUCT(MAX((A$1:A2405=A2406)*(B$1:B2405=B2406)*ROW(A$1:A2405)))=0,C2406&amp;"",IF(C2406="",INDEX(I$1:I2405,SUMPRODUCT(MAX((A$1:A2405=A2406)*(B$1:B2405=B2406)*ROW(A$1:A2405)))),IF(INDEX(I$1:I2405,SUMPRODUCT(MAX((A$1:A2405=A2406)*(B$1:B2405=B2406)*ROW(A$1:A2405))))="",C2406&amp;"",INDEX(I$1:I2405,SUMPRODUCT(MAX((A$1:A2405=A2406)*(B$1:B2405=B2406)*ROW(A$1:A2405))))&amp;"; "&amp;C2406))))</f>
        <v/>
      </c>
      <c r="J2406" s="18" t="str">
        <f aca="false">IF(A2406="","",A2406&amp;"|"&amp;COUNTIF(A$2:A2406,A2406))</f>
        <v/>
      </c>
      <c r="K2406" s="18" t="n">
        <f aca="false">IF(OR(A2406="",B2406=""),0,IF(COUNTIFS(A$2:A2406,A2406,B$2:B2406,B2406)=1,1,0))</f>
        <v>0</v>
      </c>
    </row>
    <row r="2407" customFormat="false" ht="15" hidden="false" customHeight="false" outlineLevel="0" collapsed="false">
      <c r="A2407" s="15"/>
      <c r="B2407" s="15"/>
      <c r="C2407" s="15"/>
      <c r="D2407" s="15"/>
      <c r="F2407" s="18" t="str">
        <f aca="false">IF(B2407="","",IFERROR(INDEX(Materials!$B$2:$B$301,MATCH(B2407,Materials!$A$2:$A$301,0)),""))</f>
        <v/>
      </c>
      <c r="G2407" s="18" t="str">
        <f aca="true">IF(AND(A2407="",B2407=""),"",IF(A2407="","Missing product",IF(B2407="","Missing material",IF(COUNTIF(ProductList,A2407)=0,"Product not in Products list",IF(COUNTIF(MaterialList,B2407)=0,"Material not in Materials list","OK")))))</f>
        <v/>
      </c>
      <c r="H2407" s="18" t="str">
        <f aca="false">IF(F2407="Active",A2407&amp;"|"&amp;COUNTIFS(A$2:A2407,A2407,F$2:F2407,"Active"),"")</f>
        <v/>
      </c>
      <c r="I2407" s="18" t="str">
        <f aca="false">IF(B2407="","",IF(SUMPRODUCT(MAX((A$1:A2406=A2407)*(B$1:B2406=B2407)*ROW(A$1:A2406)))=0,C2407&amp;"",IF(C2407="",INDEX(I$1:I2406,SUMPRODUCT(MAX((A$1:A2406=A2407)*(B$1:B2406=B2407)*ROW(A$1:A2406)))),IF(INDEX(I$1:I2406,SUMPRODUCT(MAX((A$1:A2406=A2407)*(B$1:B2406=B2407)*ROW(A$1:A2406))))="",C2407&amp;"",INDEX(I$1:I2406,SUMPRODUCT(MAX((A$1:A2406=A2407)*(B$1:B2406=B2407)*ROW(A$1:A2406))))&amp;"; "&amp;C2407))))</f>
        <v/>
      </c>
      <c r="J2407" s="18" t="str">
        <f aca="false">IF(A2407="","",A2407&amp;"|"&amp;COUNTIF(A$2:A2407,A2407))</f>
        <v/>
      </c>
      <c r="K2407" s="18" t="n">
        <f aca="false">IF(OR(A2407="",B2407=""),0,IF(COUNTIFS(A$2:A2407,A2407,B$2:B2407,B2407)=1,1,0))</f>
        <v>0</v>
      </c>
    </row>
    <row r="2408" customFormat="false" ht="15" hidden="false" customHeight="false" outlineLevel="0" collapsed="false">
      <c r="A2408" s="15"/>
      <c r="B2408" s="15"/>
      <c r="C2408" s="15"/>
      <c r="D2408" s="15"/>
      <c r="F2408" s="18" t="str">
        <f aca="false">IF(B2408="","",IFERROR(INDEX(Materials!$B$2:$B$301,MATCH(B2408,Materials!$A$2:$A$301,0)),""))</f>
        <v/>
      </c>
      <c r="G2408" s="18" t="str">
        <f aca="true">IF(AND(A2408="",B2408=""),"",IF(A2408="","Missing product",IF(B2408="","Missing material",IF(COUNTIF(ProductList,A2408)=0,"Product not in Products list",IF(COUNTIF(MaterialList,B2408)=0,"Material not in Materials list","OK")))))</f>
        <v/>
      </c>
      <c r="H2408" s="18" t="str">
        <f aca="false">IF(F2408="Active",A2408&amp;"|"&amp;COUNTIFS(A$2:A2408,A2408,F$2:F2408,"Active"),"")</f>
        <v/>
      </c>
      <c r="I2408" s="18" t="str">
        <f aca="false">IF(B2408="","",IF(SUMPRODUCT(MAX((A$1:A2407=A2408)*(B$1:B2407=B2408)*ROW(A$1:A2407)))=0,C2408&amp;"",IF(C2408="",INDEX(I$1:I2407,SUMPRODUCT(MAX((A$1:A2407=A2408)*(B$1:B2407=B2408)*ROW(A$1:A2407)))),IF(INDEX(I$1:I2407,SUMPRODUCT(MAX((A$1:A2407=A2408)*(B$1:B2407=B2408)*ROW(A$1:A2407))))="",C2408&amp;"",INDEX(I$1:I2407,SUMPRODUCT(MAX((A$1:A2407=A2408)*(B$1:B2407=B2408)*ROW(A$1:A2407))))&amp;"; "&amp;C2408))))</f>
        <v/>
      </c>
      <c r="J2408" s="18" t="str">
        <f aca="false">IF(A2408="","",A2408&amp;"|"&amp;COUNTIF(A$2:A2408,A2408))</f>
        <v/>
      </c>
      <c r="K2408" s="18" t="n">
        <f aca="false">IF(OR(A2408="",B2408=""),0,IF(COUNTIFS(A$2:A2408,A2408,B$2:B2408,B2408)=1,1,0))</f>
        <v>0</v>
      </c>
    </row>
    <row r="2409" customFormat="false" ht="15" hidden="false" customHeight="false" outlineLevel="0" collapsed="false">
      <c r="A2409" s="15"/>
      <c r="B2409" s="15"/>
      <c r="C2409" s="15"/>
      <c r="D2409" s="15"/>
      <c r="F2409" s="18" t="str">
        <f aca="false">IF(B2409="","",IFERROR(INDEX(Materials!$B$2:$B$301,MATCH(B2409,Materials!$A$2:$A$301,0)),""))</f>
        <v/>
      </c>
      <c r="G2409" s="18" t="str">
        <f aca="true">IF(AND(A2409="",B2409=""),"",IF(A2409="","Missing product",IF(B2409="","Missing material",IF(COUNTIF(ProductList,A2409)=0,"Product not in Products list",IF(COUNTIF(MaterialList,B2409)=0,"Material not in Materials list","OK")))))</f>
        <v/>
      </c>
      <c r="H2409" s="18" t="str">
        <f aca="false">IF(F2409="Active",A2409&amp;"|"&amp;COUNTIFS(A$2:A2409,A2409,F$2:F2409,"Active"),"")</f>
        <v/>
      </c>
      <c r="I2409" s="18" t="str">
        <f aca="false">IF(B2409="","",IF(SUMPRODUCT(MAX((A$1:A2408=A2409)*(B$1:B2408=B2409)*ROW(A$1:A2408)))=0,C2409&amp;"",IF(C2409="",INDEX(I$1:I2408,SUMPRODUCT(MAX((A$1:A2408=A2409)*(B$1:B2408=B2409)*ROW(A$1:A2408)))),IF(INDEX(I$1:I2408,SUMPRODUCT(MAX((A$1:A2408=A2409)*(B$1:B2408=B2409)*ROW(A$1:A2408))))="",C2409&amp;"",INDEX(I$1:I2408,SUMPRODUCT(MAX((A$1:A2408=A2409)*(B$1:B2408=B2409)*ROW(A$1:A2408))))&amp;"; "&amp;C2409))))</f>
        <v/>
      </c>
      <c r="J2409" s="18" t="str">
        <f aca="false">IF(A2409="","",A2409&amp;"|"&amp;COUNTIF(A$2:A2409,A2409))</f>
        <v/>
      </c>
      <c r="K2409" s="18" t="n">
        <f aca="false">IF(OR(A2409="",B2409=""),0,IF(COUNTIFS(A$2:A2409,A2409,B$2:B2409,B2409)=1,1,0))</f>
        <v>0</v>
      </c>
    </row>
    <row r="2410" customFormat="false" ht="15" hidden="false" customHeight="false" outlineLevel="0" collapsed="false">
      <c r="A2410" s="15"/>
      <c r="B2410" s="15"/>
      <c r="C2410" s="15"/>
      <c r="D2410" s="15"/>
      <c r="F2410" s="18" t="str">
        <f aca="false">IF(B2410="","",IFERROR(INDEX(Materials!$B$2:$B$301,MATCH(B2410,Materials!$A$2:$A$301,0)),""))</f>
        <v/>
      </c>
      <c r="G2410" s="18" t="str">
        <f aca="true">IF(AND(A2410="",B2410=""),"",IF(A2410="","Missing product",IF(B2410="","Missing material",IF(COUNTIF(ProductList,A2410)=0,"Product not in Products list",IF(COUNTIF(MaterialList,B2410)=0,"Material not in Materials list","OK")))))</f>
        <v/>
      </c>
      <c r="H2410" s="18" t="str">
        <f aca="false">IF(F2410="Active",A2410&amp;"|"&amp;COUNTIFS(A$2:A2410,A2410,F$2:F2410,"Active"),"")</f>
        <v/>
      </c>
      <c r="I2410" s="18" t="str">
        <f aca="false">IF(B2410="","",IF(SUMPRODUCT(MAX((A$1:A2409=A2410)*(B$1:B2409=B2410)*ROW(A$1:A2409)))=0,C2410&amp;"",IF(C2410="",INDEX(I$1:I2409,SUMPRODUCT(MAX((A$1:A2409=A2410)*(B$1:B2409=B2410)*ROW(A$1:A2409)))),IF(INDEX(I$1:I2409,SUMPRODUCT(MAX((A$1:A2409=A2410)*(B$1:B2409=B2410)*ROW(A$1:A2409))))="",C2410&amp;"",INDEX(I$1:I2409,SUMPRODUCT(MAX((A$1:A2409=A2410)*(B$1:B2409=B2410)*ROW(A$1:A2409))))&amp;"; "&amp;C2410))))</f>
        <v/>
      </c>
      <c r="J2410" s="18" t="str">
        <f aca="false">IF(A2410="","",A2410&amp;"|"&amp;COUNTIF(A$2:A2410,A2410))</f>
        <v/>
      </c>
      <c r="K2410" s="18" t="n">
        <f aca="false">IF(OR(A2410="",B2410=""),0,IF(COUNTIFS(A$2:A2410,A2410,B$2:B2410,B2410)=1,1,0))</f>
        <v>0</v>
      </c>
    </row>
    <row r="2411" customFormat="false" ht="15" hidden="false" customHeight="false" outlineLevel="0" collapsed="false">
      <c r="A2411" s="15"/>
      <c r="B2411" s="15"/>
      <c r="C2411" s="15"/>
      <c r="D2411" s="15"/>
      <c r="F2411" s="18" t="str">
        <f aca="false">IF(B2411="","",IFERROR(INDEX(Materials!$B$2:$B$301,MATCH(B2411,Materials!$A$2:$A$301,0)),""))</f>
        <v/>
      </c>
      <c r="G2411" s="18" t="str">
        <f aca="true">IF(AND(A2411="",B2411=""),"",IF(A2411="","Missing product",IF(B2411="","Missing material",IF(COUNTIF(ProductList,A2411)=0,"Product not in Products list",IF(COUNTIF(MaterialList,B2411)=0,"Material not in Materials list","OK")))))</f>
        <v/>
      </c>
      <c r="H2411" s="18" t="str">
        <f aca="false">IF(F2411="Active",A2411&amp;"|"&amp;COUNTIFS(A$2:A2411,A2411,F$2:F2411,"Active"),"")</f>
        <v/>
      </c>
      <c r="I2411" s="18" t="str">
        <f aca="false">IF(B2411="","",IF(SUMPRODUCT(MAX((A$1:A2410=A2411)*(B$1:B2410=B2411)*ROW(A$1:A2410)))=0,C2411&amp;"",IF(C2411="",INDEX(I$1:I2410,SUMPRODUCT(MAX((A$1:A2410=A2411)*(B$1:B2410=B2411)*ROW(A$1:A2410)))),IF(INDEX(I$1:I2410,SUMPRODUCT(MAX((A$1:A2410=A2411)*(B$1:B2410=B2411)*ROW(A$1:A2410))))="",C2411&amp;"",INDEX(I$1:I2410,SUMPRODUCT(MAX((A$1:A2410=A2411)*(B$1:B2410=B2411)*ROW(A$1:A2410))))&amp;"; "&amp;C2411))))</f>
        <v/>
      </c>
      <c r="J2411" s="18" t="str">
        <f aca="false">IF(A2411="","",A2411&amp;"|"&amp;COUNTIF(A$2:A2411,A2411))</f>
        <v/>
      </c>
      <c r="K2411" s="18" t="n">
        <f aca="false">IF(OR(A2411="",B2411=""),0,IF(COUNTIFS(A$2:A2411,A2411,B$2:B2411,B2411)=1,1,0))</f>
        <v>0</v>
      </c>
    </row>
    <row r="2412" customFormat="false" ht="15" hidden="false" customHeight="false" outlineLevel="0" collapsed="false">
      <c r="A2412" s="15"/>
      <c r="B2412" s="15"/>
      <c r="C2412" s="15"/>
      <c r="D2412" s="15"/>
      <c r="F2412" s="18" t="str">
        <f aca="false">IF(B2412="","",IFERROR(INDEX(Materials!$B$2:$B$301,MATCH(B2412,Materials!$A$2:$A$301,0)),""))</f>
        <v/>
      </c>
      <c r="G2412" s="18" t="str">
        <f aca="true">IF(AND(A2412="",B2412=""),"",IF(A2412="","Missing product",IF(B2412="","Missing material",IF(COUNTIF(ProductList,A2412)=0,"Product not in Products list",IF(COUNTIF(MaterialList,B2412)=0,"Material not in Materials list","OK")))))</f>
        <v/>
      </c>
      <c r="H2412" s="18" t="str">
        <f aca="false">IF(F2412="Active",A2412&amp;"|"&amp;COUNTIFS(A$2:A2412,A2412,F$2:F2412,"Active"),"")</f>
        <v/>
      </c>
      <c r="I2412" s="18" t="str">
        <f aca="false">IF(B2412="","",IF(SUMPRODUCT(MAX((A$1:A2411=A2412)*(B$1:B2411=B2412)*ROW(A$1:A2411)))=0,C2412&amp;"",IF(C2412="",INDEX(I$1:I2411,SUMPRODUCT(MAX((A$1:A2411=A2412)*(B$1:B2411=B2412)*ROW(A$1:A2411)))),IF(INDEX(I$1:I2411,SUMPRODUCT(MAX((A$1:A2411=A2412)*(B$1:B2411=B2412)*ROW(A$1:A2411))))="",C2412&amp;"",INDEX(I$1:I2411,SUMPRODUCT(MAX((A$1:A2411=A2412)*(B$1:B2411=B2412)*ROW(A$1:A2411))))&amp;"; "&amp;C2412))))</f>
        <v/>
      </c>
      <c r="J2412" s="18" t="str">
        <f aca="false">IF(A2412="","",A2412&amp;"|"&amp;COUNTIF(A$2:A2412,A2412))</f>
        <v/>
      </c>
      <c r="K2412" s="18" t="n">
        <f aca="false">IF(OR(A2412="",B2412=""),0,IF(COUNTIFS(A$2:A2412,A2412,B$2:B2412,B2412)=1,1,0))</f>
        <v>0</v>
      </c>
    </row>
    <row r="2413" customFormat="false" ht="15" hidden="false" customHeight="false" outlineLevel="0" collapsed="false">
      <c r="A2413" s="15"/>
      <c r="B2413" s="15"/>
      <c r="C2413" s="15"/>
      <c r="D2413" s="15"/>
      <c r="F2413" s="18" t="str">
        <f aca="false">IF(B2413="","",IFERROR(INDEX(Materials!$B$2:$B$301,MATCH(B2413,Materials!$A$2:$A$301,0)),""))</f>
        <v/>
      </c>
      <c r="G2413" s="18" t="str">
        <f aca="true">IF(AND(A2413="",B2413=""),"",IF(A2413="","Missing product",IF(B2413="","Missing material",IF(COUNTIF(ProductList,A2413)=0,"Product not in Products list",IF(COUNTIF(MaterialList,B2413)=0,"Material not in Materials list","OK")))))</f>
        <v/>
      </c>
      <c r="H2413" s="18" t="str">
        <f aca="false">IF(F2413="Active",A2413&amp;"|"&amp;COUNTIFS(A$2:A2413,A2413,F$2:F2413,"Active"),"")</f>
        <v/>
      </c>
      <c r="I2413" s="18" t="str">
        <f aca="false">IF(B2413="","",IF(SUMPRODUCT(MAX((A$1:A2412=A2413)*(B$1:B2412=B2413)*ROW(A$1:A2412)))=0,C2413&amp;"",IF(C2413="",INDEX(I$1:I2412,SUMPRODUCT(MAX((A$1:A2412=A2413)*(B$1:B2412=B2413)*ROW(A$1:A2412)))),IF(INDEX(I$1:I2412,SUMPRODUCT(MAX((A$1:A2412=A2413)*(B$1:B2412=B2413)*ROW(A$1:A2412))))="",C2413&amp;"",INDEX(I$1:I2412,SUMPRODUCT(MAX((A$1:A2412=A2413)*(B$1:B2412=B2413)*ROW(A$1:A2412))))&amp;"; "&amp;C2413))))</f>
        <v/>
      </c>
      <c r="J2413" s="18" t="str">
        <f aca="false">IF(A2413="","",A2413&amp;"|"&amp;COUNTIF(A$2:A2413,A2413))</f>
        <v/>
      </c>
      <c r="K2413" s="18" t="n">
        <f aca="false">IF(OR(A2413="",B2413=""),0,IF(COUNTIFS(A$2:A2413,A2413,B$2:B2413,B2413)=1,1,0))</f>
        <v>0</v>
      </c>
    </row>
    <row r="2414" customFormat="false" ht="15" hidden="false" customHeight="false" outlineLevel="0" collapsed="false">
      <c r="A2414" s="15"/>
      <c r="B2414" s="15"/>
      <c r="C2414" s="15"/>
      <c r="D2414" s="15"/>
      <c r="F2414" s="18" t="str">
        <f aca="false">IF(B2414="","",IFERROR(INDEX(Materials!$B$2:$B$301,MATCH(B2414,Materials!$A$2:$A$301,0)),""))</f>
        <v/>
      </c>
      <c r="G2414" s="18" t="str">
        <f aca="true">IF(AND(A2414="",B2414=""),"",IF(A2414="","Missing product",IF(B2414="","Missing material",IF(COUNTIF(ProductList,A2414)=0,"Product not in Products list",IF(COUNTIF(MaterialList,B2414)=0,"Material not in Materials list","OK")))))</f>
        <v/>
      </c>
      <c r="H2414" s="18" t="str">
        <f aca="false">IF(F2414="Active",A2414&amp;"|"&amp;COUNTIFS(A$2:A2414,A2414,F$2:F2414,"Active"),"")</f>
        <v/>
      </c>
      <c r="I2414" s="18" t="str">
        <f aca="false">IF(B2414="","",IF(SUMPRODUCT(MAX((A$1:A2413=A2414)*(B$1:B2413=B2414)*ROW(A$1:A2413)))=0,C2414&amp;"",IF(C2414="",INDEX(I$1:I2413,SUMPRODUCT(MAX((A$1:A2413=A2414)*(B$1:B2413=B2414)*ROW(A$1:A2413)))),IF(INDEX(I$1:I2413,SUMPRODUCT(MAX((A$1:A2413=A2414)*(B$1:B2413=B2414)*ROW(A$1:A2413))))="",C2414&amp;"",INDEX(I$1:I2413,SUMPRODUCT(MAX((A$1:A2413=A2414)*(B$1:B2413=B2414)*ROW(A$1:A2413))))&amp;"; "&amp;C2414))))</f>
        <v/>
      </c>
      <c r="J2414" s="18" t="str">
        <f aca="false">IF(A2414="","",A2414&amp;"|"&amp;COUNTIF(A$2:A2414,A2414))</f>
        <v/>
      </c>
      <c r="K2414" s="18" t="n">
        <f aca="false">IF(OR(A2414="",B2414=""),0,IF(COUNTIFS(A$2:A2414,A2414,B$2:B2414,B2414)=1,1,0))</f>
        <v>0</v>
      </c>
    </row>
    <row r="2415" customFormat="false" ht="15" hidden="false" customHeight="false" outlineLevel="0" collapsed="false">
      <c r="A2415" s="15"/>
      <c r="B2415" s="15"/>
      <c r="C2415" s="15"/>
      <c r="D2415" s="15"/>
      <c r="F2415" s="18" t="str">
        <f aca="false">IF(B2415="","",IFERROR(INDEX(Materials!$B$2:$B$301,MATCH(B2415,Materials!$A$2:$A$301,0)),""))</f>
        <v/>
      </c>
      <c r="G2415" s="18" t="str">
        <f aca="true">IF(AND(A2415="",B2415=""),"",IF(A2415="","Missing product",IF(B2415="","Missing material",IF(COUNTIF(ProductList,A2415)=0,"Product not in Products list",IF(COUNTIF(MaterialList,B2415)=0,"Material not in Materials list","OK")))))</f>
        <v/>
      </c>
      <c r="H2415" s="18" t="str">
        <f aca="false">IF(F2415="Active",A2415&amp;"|"&amp;COUNTIFS(A$2:A2415,A2415,F$2:F2415,"Active"),"")</f>
        <v/>
      </c>
      <c r="I2415" s="18" t="str">
        <f aca="false">IF(B2415="","",IF(SUMPRODUCT(MAX((A$1:A2414=A2415)*(B$1:B2414=B2415)*ROW(A$1:A2414)))=0,C2415&amp;"",IF(C2415="",INDEX(I$1:I2414,SUMPRODUCT(MAX((A$1:A2414=A2415)*(B$1:B2414=B2415)*ROW(A$1:A2414)))),IF(INDEX(I$1:I2414,SUMPRODUCT(MAX((A$1:A2414=A2415)*(B$1:B2414=B2415)*ROW(A$1:A2414))))="",C2415&amp;"",INDEX(I$1:I2414,SUMPRODUCT(MAX((A$1:A2414=A2415)*(B$1:B2414=B2415)*ROW(A$1:A2414))))&amp;"; "&amp;C2415))))</f>
        <v/>
      </c>
      <c r="J2415" s="18" t="str">
        <f aca="false">IF(A2415="","",A2415&amp;"|"&amp;COUNTIF(A$2:A2415,A2415))</f>
        <v/>
      </c>
      <c r="K2415" s="18" t="n">
        <f aca="false">IF(OR(A2415="",B2415=""),0,IF(COUNTIFS(A$2:A2415,A2415,B$2:B2415,B2415)=1,1,0))</f>
        <v>0</v>
      </c>
    </row>
    <row r="2416" customFormat="false" ht="15" hidden="false" customHeight="false" outlineLevel="0" collapsed="false">
      <c r="A2416" s="15"/>
      <c r="B2416" s="15"/>
      <c r="C2416" s="15"/>
      <c r="D2416" s="15"/>
      <c r="F2416" s="18" t="str">
        <f aca="false">IF(B2416="","",IFERROR(INDEX(Materials!$B$2:$B$301,MATCH(B2416,Materials!$A$2:$A$301,0)),""))</f>
        <v/>
      </c>
      <c r="G2416" s="18" t="str">
        <f aca="true">IF(AND(A2416="",B2416=""),"",IF(A2416="","Missing product",IF(B2416="","Missing material",IF(COUNTIF(ProductList,A2416)=0,"Product not in Products list",IF(COUNTIF(MaterialList,B2416)=0,"Material not in Materials list","OK")))))</f>
        <v/>
      </c>
      <c r="H2416" s="18" t="str">
        <f aca="false">IF(F2416="Active",A2416&amp;"|"&amp;COUNTIFS(A$2:A2416,A2416,F$2:F2416,"Active"),"")</f>
        <v/>
      </c>
      <c r="I2416" s="18" t="str">
        <f aca="false">IF(B2416="","",IF(SUMPRODUCT(MAX((A$1:A2415=A2416)*(B$1:B2415=B2416)*ROW(A$1:A2415)))=0,C2416&amp;"",IF(C2416="",INDEX(I$1:I2415,SUMPRODUCT(MAX((A$1:A2415=A2416)*(B$1:B2415=B2416)*ROW(A$1:A2415)))),IF(INDEX(I$1:I2415,SUMPRODUCT(MAX((A$1:A2415=A2416)*(B$1:B2415=B2416)*ROW(A$1:A2415))))="",C2416&amp;"",INDEX(I$1:I2415,SUMPRODUCT(MAX((A$1:A2415=A2416)*(B$1:B2415=B2416)*ROW(A$1:A2415))))&amp;"; "&amp;C2416))))</f>
        <v/>
      </c>
      <c r="J2416" s="18" t="str">
        <f aca="false">IF(A2416="","",A2416&amp;"|"&amp;COUNTIF(A$2:A2416,A2416))</f>
        <v/>
      </c>
      <c r="K2416" s="18" t="n">
        <f aca="false">IF(OR(A2416="",B2416=""),0,IF(COUNTIFS(A$2:A2416,A2416,B$2:B2416,B2416)=1,1,0))</f>
        <v>0</v>
      </c>
    </row>
    <row r="2417" customFormat="false" ht="15" hidden="false" customHeight="false" outlineLevel="0" collapsed="false">
      <c r="A2417" s="15"/>
      <c r="B2417" s="15"/>
      <c r="C2417" s="15"/>
      <c r="D2417" s="15"/>
      <c r="F2417" s="18" t="str">
        <f aca="false">IF(B2417="","",IFERROR(INDEX(Materials!$B$2:$B$301,MATCH(B2417,Materials!$A$2:$A$301,0)),""))</f>
        <v/>
      </c>
      <c r="G2417" s="18" t="str">
        <f aca="true">IF(AND(A2417="",B2417=""),"",IF(A2417="","Missing product",IF(B2417="","Missing material",IF(COUNTIF(ProductList,A2417)=0,"Product not in Products list",IF(COUNTIF(MaterialList,B2417)=0,"Material not in Materials list","OK")))))</f>
        <v/>
      </c>
      <c r="H2417" s="18" t="str">
        <f aca="false">IF(F2417="Active",A2417&amp;"|"&amp;COUNTIFS(A$2:A2417,A2417,F$2:F2417,"Active"),"")</f>
        <v/>
      </c>
      <c r="I2417" s="18" t="str">
        <f aca="false">IF(B2417="","",IF(SUMPRODUCT(MAX((A$1:A2416=A2417)*(B$1:B2416=B2417)*ROW(A$1:A2416)))=0,C2417&amp;"",IF(C2417="",INDEX(I$1:I2416,SUMPRODUCT(MAX((A$1:A2416=A2417)*(B$1:B2416=B2417)*ROW(A$1:A2416)))),IF(INDEX(I$1:I2416,SUMPRODUCT(MAX((A$1:A2416=A2417)*(B$1:B2416=B2417)*ROW(A$1:A2416))))="",C2417&amp;"",INDEX(I$1:I2416,SUMPRODUCT(MAX((A$1:A2416=A2417)*(B$1:B2416=B2417)*ROW(A$1:A2416))))&amp;"; "&amp;C2417))))</f>
        <v/>
      </c>
      <c r="J2417" s="18" t="str">
        <f aca="false">IF(A2417="","",A2417&amp;"|"&amp;COUNTIF(A$2:A2417,A2417))</f>
        <v/>
      </c>
      <c r="K2417" s="18" t="n">
        <f aca="false">IF(OR(A2417="",B2417=""),0,IF(COUNTIFS(A$2:A2417,A2417,B$2:B2417,B2417)=1,1,0))</f>
        <v>0</v>
      </c>
    </row>
    <row r="2418" customFormat="false" ht="15" hidden="false" customHeight="false" outlineLevel="0" collapsed="false">
      <c r="A2418" s="15"/>
      <c r="B2418" s="15"/>
      <c r="C2418" s="15"/>
      <c r="D2418" s="15"/>
      <c r="F2418" s="18" t="str">
        <f aca="false">IF(B2418="","",IFERROR(INDEX(Materials!$B$2:$B$301,MATCH(B2418,Materials!$A$2:$A$301,0)),""))</f>
        <v/>
      </c>
      <c r="G2418" s="18" t="str">
        <f aca="true">IF(AND(A2418="",B2418=""),"",IF(A2418="","Missing product",IF(B2418="","Missing material",IF(COUNTIF(ProductList,A2418)=0,"Product not in Products list",IF(COUNTIF(MaterialList,B2418)=0,"Material not in Materials list","OK")))))</f>
        <v/>
      </c>
      <c r="H2418" s="18" t="str">
        <f aca="false">IF(F2418="Active",A2418&amp;"|"&amp;COUNTIFS(A$2:A2418,A2418,F$2:F2418,"Active"),"")</f>
        <v/>
      </c>
      <c r="I2418" s="18" t="str">
        <f aca="false">IF(B2418="","",IF(SUMPRODUCT(MAX((A$1:A2417=A2418)*(B$1:B2417=B2418)*ROW(A$1:A2417)))=0,C2418&amp;"",IF(C2418="",INDEX(I$1:I2417,SUMPRODUCT(MAX((A$1:A2417=A2418)*(B$1:B2417=B2418)*ROW(A$1:A2417)))),IF(INDEX(I$1:I2417,SUMPRODUCT(MAX((A$1:A2417=A2418)*(B$1:B2417=B2418)*ROW(A$1:A2417))))="",C2418&amp;"",INDEX(I$1:I2417,SUMPRODUCT(MAX((A$1:A2417=A2418)*(B$1:B2417=B2418)*ROW(A$1:A2417))))&amp;"; "&amp;C2418))))</f>
        <v/>
      </c>
      <c r="J2418" s="18" t="str">
        <f aca="false">IF(A2418="","",A2418&amp;"|"&amp;COUNTIF(A$2:A2418,A2418))</f>
        <v/>
      </c>
      <c r="K2418" s="18" t="n">
        <f aca="false">IF(OR(A2418="",B2418=""),0,IF(COUNTIFS(A$2:A2418,A2418,B$2:B2418,B2418)=1,1,0))</f>
        <v>0</v>
      </c>
    </row>
    <row r="2419" customFormat="false" ht="15" hidden="false" customHeight="false" outlineLevel="0" collapsed="false">
      <c r="A2419" s="15"/>
      <c r="B2419" s="15"/>
      <c r="C2419" s="15"/>
      <c r="D2419" s="15"/>
      <c r="F2419" s="18" t="str">
        <f aca="false">IF(B2419="","",IFERROR(INDEX(Materials!$B$2:$B$301,MATCH(B2419,Materials!$A$2:$A$301,0)),""))</f>
        <v/>
      </c>
      <c r="G2419" s="18" t="str">
        <f aca="true">IF(AND(A2419="",B2419=""),"",IF(A2419="","Missing product",IF(B2419="","Missing material",IF(COUNTIF(ProductList,A2419)=0,"Product not in Products list",IF(COUNTIF(MaterialList,B2419)=0,"Material not in Materials list","OK")))))</f>
        <v/>
      </c>
      <c r="H2419" s="18" t="str">
        <f aca="false">IF(F2419="Active",A2419&amp;"|"&amp;COUNTIFS(A$2:A2419,A2419,F$2:F2419,"Active"),"")</f>
        <v/>
      </c>
      <c r="I2419" s="18" t="str">
        <f aca="false">IF(B2419="","",IF(SUMPRODUCT(MAX((A$1:A2418=A2419)*(B$1:B2418=B2419)*ROW(A$1:A2418)))=0,C2419&amp;"",IF(C2419="",INDEX(I$1:I2418,SUMPRODUCT(MAX((A$1:A2418=A2419)*(B$1:B2418=B2419)*ROW(A$1:A2418)))),IF(INDEX(I$1:I2418,SUMPRODUCT(MAX((A$1:A2418=A2419)*(B$1:B2418=B2419)*ROW(A$1:A2418))))="",C2419&amp;"",INDEX(I$1:I2418,SUMPRODUCT(MAX((A$1:A2418=A2419)*(B$1:B2418=B2419)*ROW(A$1:A2418))))&amp;"; "&amp;C2419))))</f>
        <v/>
      </c>
      <c r="J2419" s="18" t="str">
        <f aca="false">IF(A2419="","",A2419&amp;"|"&amp;COUNTIF(A$2:A2419,A2419))</f>
        <v/>
      </c>
      <c r="K2419" s="18" t="n">
        <f aca="false">IF(OR(A2419="",B2419=""),0,IF(COUNTIFS(A$2:A2419,A2419,B$2:B2419,B2419)=1,1,0))</f>
        <v>0</v>
      </c>
    </row>
    <row r="2420" customFormat="false" ht="15" hidden="false" customHeight="false" outlineLevel="0" collapsed="false">
      <c r="A2420" s="15"/>
      <c r="B2420" s="15"/>
      <c r="C2420" s="15"/>
      <c r="D2420" s="15"/>
      <c r="F2420" s="18" t="str">
        <f aca="false">IF(B2420="","",IFERROR(INDEX(Materials!$B$2:$B$301,MATCH(B2420,Materials!$A$2:$A$301,0)),""))</f>
        <v/>
      </c>
      <c r="G2420" s="18" t="str">
        <f aca="true">IF(AND(A2420="",B2420=""),"",IF(A2420="","Missing product",IF(B2420="","Missing material",IF(COUNTIF(ProductList,A2420)=0,"Product not in Products list",IF(COUNTIF(MaterialList,B2420)=0,"Material not in Materials list","OK")))))</f>
        <v/>
      </c>
      <c r="H2420" s="18" t="str">
        <f aca="false">IF(F2420="Active",A2420&amp;"|"&amp;COUNTIFS(A$2:A2420,A2420,F$2:F2420,"Active"),"")</f>
        <v/>
      </c>
      <c r="I2420" s="18" t="str">
        <f aca="false">IF(B2420="","",IF(SUMPRODUCT(MAX((A$1:A2419=A2420)*(B$1:B2419=B2420)*ROW(A$1:A2419)))=0,C2420&amp;"",IF(C2420="",INDEX(I$1:I2419,SUMPRODUCT(MAX((A$1:A2419=A2420)*(B$1:B2419=B2420)*ROW(A$1:A2419)))),IF(INDEX(I$1:I2419,SUMPRODUCT(MAX((A$1:A2419=A2420)*(B$1:B2419=B2420)*ROW(A$1:A2419))))="",C2420&amp;"",INDEX(I$1:I2419,SUMPRODUCT(MAX((A$1:A2419=A2420)*(B$1:B2419=B2420)*ROW(A$1:A2419))))&amp;"; "&amp;C2420))))</f>
        <v/>
      </c>
      <c r="J2420" s="18" t="str">
        <f aca="false">IF(A2420="","",A2420&amp;"|"&amp;COUNTIF(A$2:A2420,A2420))</f>
        <v/>
      </c>
      <c r="K2420" s="18" t="n">
        <f aca="false">IF(OR(A2420="",B2420=""),0,IF(COUNTIFS(A$2:A2420,A2420,B$2:B2420,B2420)=1,1,0))</f>
        <v>0</v>
      </c>
    </row>
    <row r="2421" customFormat="false" ht="15" hidden="false" customHeight="false" outlineLevel="0" collapsed="false">
      <c r="A2421" s="15"/>
      <c r="B2421" s="15"/>
      <c r="C2421" s="15"/>
      <c r="D2421" s="15"/>
      <c r="F2421" s="18" t="str">
        <f aca="false">IF(B2421="","",IFERROR(INDEX(Materials!$B$2:$B$301,MATCH(B2421,Materials!$A$2:$A$301,0)),""))</f>
        <v/>
      </c>
      <c r="G2421" s="18" t="str">
        <f aca="true">IF(AND(A2421="",B2421=""),"",IF(A2421="","Missing product",IF(B2421="","Missing material",IF(COUNTIF(ProductList,A2421)=0,"Product not in Products list",IF(COUNTIF(MaterialList,B2421)=0,"Material not in Materials list","OK")))))</f>
        <v/>
      </c>
      <c r="H2421" s="18" t="str">
        <f aca="false">IF(F2421="Active",A2421&amp;"|"&amp;COUNTIFS(A$2:A2421,A2421,F$2:F2421,"Active"),"")</f>
        <v/>
      </c>
      <c r="I2421" s="18" t="str">
        <f aca="false">IF(B2421="","",IF(SUMPRODUCT(MAX((A$1:A2420=A2421)*(B$1:B2420=B2421)*ROW(A$1:A2420)))=0,C2421&amp;"",IF(C2421="",INDEX(I$1:I2420,SUMPRODUCT(MAX((A$1:A2420=A2421)*(B$1:B2420=B2421)*ROW(A$1:A2420)))),IF(INDEX(I$1:I2420,SUMPRODUCT(MAX((A$1:A2420=A2421)*(B$1:B2420=B2421)*ROW(A$1:A2420))))="",C2421&amp;"",INDEX(I$1:I2420,SUMPRODUCT(MAX((A$1:A2420=A2421)*(B$1:B2420=B2421)*ROW(A$1:A2420))))&amp;"; "&amp;C2421))))</f>
        <v/>
      </c>
      <c r="J2421" s="18" t="str">
        <f aca="false">IF(A2421="","",A2421&amp;"|"&amp;COUNTIF(A$2:A2421,A2421))</f>
        <v/>
      </c>
      <c r="K2421" s="18" t="n">
        <f aca="false">IF(OR(A2421="",B2421=""),0,IF(COUNTIFS(A$2:A2421,A2421,B$2:B2421,B2421)=1,1,0))</f>
        <v>0</v>
      </c>
    </row>
    <row r="2422" customFormat="false" ht="15" hidden="false" customHeight="false" outlineLevel="0" collapsed="false">
      <c r="A2422" s="15"/>
      <c r="B2422" s="15"/>
      <c r="C2422" s="15"/>
      <c r="D2422" s="15"/>
      <c r="F2422" s="18" t="str">
        <f aca="false">IF(B2422="","",IFERROR(INDEX(Materials!$B$2:$B$301,MATCH(B2422,Materials!$A$2:$A$301,0)),""))</f>
        <v/>
      </c>
      <c r="G2422" s="18" t="str">
        <f aca="true">IF(AND(A2422="",B2422=""),"",IF(A2422="","Missing product",IF(B2422="","Missing material",IF(COUNTIF(ProductList,A2422)=0,"Product not in Products list",IF(COUNTIF(MaterialList,B2422)=0,"Material not in Materials list","OK")))))</f>
        <v/>
      </c>
      <c r="H2422" s="18" t="str">
        <f aca="false">IF(F2422="Active",A2422&amp;"|"&amp;COUNTIFS(A$2:A2422,A2422,F$2:F2422,"Active"),"")</f>
        <v/>
      </c>
      <c r="I2422" s="18" t="str">
        <f aca="false">IF(B2422="","",IF(SUMPRODUCT(MAX((A$1:A2421=A2422)*(B$1:B2421=B2422)*ROW(A$1:A2421)))=0,C2422&amp;"",IF(C2422="",INDEX(I$1:I2421,SUMPRODUCT(MAX((A$1:A2421=A2422)*(B$1:B2421=B2422)*ROW(A$1:A2421)))),IF(INDEX(I$1:I2421,SUMPRODUCT(MAX((A$1:A2421=A2422)*(B$1:B2421=B2422)*ROW(A$1:A2421))))="",C2422&amp;"",INDEX(I$1:I2421,SUMPRODUCT(MAX((A$1:A2421=A2422)*(B$1:B2421=B2422)*ROW(A$1:A2421))))&amp;"; "&amp;C2422))))</f>
        <v/>
      </c>
      <c r="J2422" s="18" t="str">
        <f aca="false">IF(A2422="","",A2422&amp;"|"&amp;COUNTIF(A$2:A2422,A2422))</f>
        <v/>
      </c>
      <c r="K2422" s="18" t="n">
        <f aca="false">IF(OR(A2422="",B2422=""),0,IF(COUNTIFS(A$2:A2422,A2422,B$2:B2422,B2422)=1,1,0))</f>
        <v>0</v>
      </c>
    </row>
    <row r="2423" customFormat="false" ht="15" hidden="false" customHeight="false" outlineLevel="0" collapsed="false">
      <c r="A2423" s="15"/>
      <c r="B2423" s="15"/>
      <c r="C2423" s="15"/>
      <c r="D2423" s="15"/>
      <c r="F2423" s="18" t="str">
        <f aca="false">IF(B2423="","",IFERROR(INDEX(Materials!$B$2:$B$301,MATCH(B2423,Materials!$A$2:$A$301,0)),""))</f>
        <v/>
      </c>
      <c r="G2423" s="18" t="str">
        <f aca="true">IF(AND(A2423="",B2423=""),"",IF(A2423="","Missing product",IF(B2423="","Missing material",IF(COUNTIF(ProductList,A2423)=0,"Product not in Products list",IF(COUNTIF(MaterialList,B2423)=0,"Material not in Materials list","OK")))))</f>
        <v/>
      </c>
      <c r="H2423" s="18" t="str">
        <f aca="false">IF(F2423="Active",A2423&amp;"|"&amp;COUNTIFS(A$2:A2423,A2423,F$2:F2423,"Active"),"")</f>
        <v/>
      </c>
      <c r="I2423" s="18" t="str">
        <f aca="false">IF(B2423="","",IF(SUMPRODUCT(MAX((A$1:A2422=A2423)*(B$1:B2422=B2423)*ROW(A$1:A2422)))=0,C2423&amp;"",IF(C2423="",INDEX(I$1:I2422,SUMPRODUCT(MAX((A$1:A2422=A2423)*(B$1:B2422=B2423)*ROW(A$1:A2422)))),IF(INDEX(I$1:I2422,SUMPRODUCT(MAX((A$1:A2422=A2423)*(B$1:B2422=B2423)*ROW(A$1:A2422))))="",C2423&amp;"",INDEX(I$1:I2422,SUMPRODUCT(MAX((A$1:A2422=A2423)*(B$1:B2422=B2423)*ROW(A$1:A2422))))&amp;"; "&amp;C2423))))</f>
        <v/>
      </c>
      <c r="J2423" s="18" t="str">
        <f aca="false">IF(A2423="","",A2423&amp;"|"&amp;COUNTIF(A$2:A2423,A2423))</f>
        <v/>
      </c>
      <c r="K2423" s="18" t="n">
        <f aca="false">IF(OR(A2423="",B2423=""),0,IF(COUNTIFS(A$2:A2423,A2423,B$2:B2423,B2423)=1,1,0))</f>
        <v>0</v>
      </c>
    </row>
    <row r="2424" customFormat="false" ht="15" hidden="false" customHeight="false" outlineLevel="0" collapsed="false">
      <c r="A2424" s="15"/>
      <c r="B2424" s="15"/>
      <c r="C2424" s="15"/>
      <c r="D2424" s="15"/>
      <c r="F2424" s="18" t="str">
        <f aca="false">IF(B2424="","",IFERROR(INDEX(Materials!$B$2:$B$301,MATCH(B2424,Materials!$A$2:$A$301,0)),""))</f>
        <v/>
      </c>
      <c r="G2424" s="18" t="str">
        <f aca="true">IF(AND(A2424="",B2424=""),"",IF(A2424="","Missing product",IF(B2424="","Missing material",IF(COUNTIF(ProductList,A2424)=0,"Product not in Products list",IF(COUNTIF(MaterialList,B2424)=0,"Material not in Materials list","OK")))))</f>
        <v/>
      </c>
      <c r="H2424" s="18" t="str">
        <f aca="false">IF(F2424="Active",A2424&amp;"|"&amp;COUNTIFS(A$2:A2424,A2424,F$2:F2424,"Active"),"")</f>
        <v/>
      </c>
      <c r="I2424" s="18" t="str">
        <f aca="false">IF(B2424="","",IF(SUMPRODUCT(MAX((A$1:A2423=A2424)*(B$1:B2423=B2424)*ROW(A$1:A2423)))=0,C2424&amp;"",IF(C2424="",INDEX(I$1:I2423,SUMPRODUCT(MAX((A$1:A2423=A2424)*(B$1:B2423=B2424)*ROW(A$1:A2423)))),IF(INDEX(I$1:I2423,SUMPRODUCT(MAX((A$1:A2423=A2424)*(B$1:B2423=B2424)*ROW(A$1:A2423))))="",C2424&amp;"",INDEX(I$1:I2423,SUMPRODUCT(MAX((A$1:A2423=A2424)*(B$1:B2423=B2424)*ROW(A$1:A2423))))&amp;"; "&amp;C2424))))</f>
        <v/>
      </c>
      <c r="J2424" s="18" t="str">
        <f aca="false">IF(A2424="","",A2424&amp;"|"&amp;COUNTIF(A$2:A2424,A2424))</f>
        <v/>
      </c>
      <c r="K2424" s="18" t="n">
        <f aca="false">IF(OR(A2424="",B2424=""),0,IF(COUNTIFS(A$2:A2424,A2424,B$2:B2424,B2424)=1,1,0))</f>
        <v>0</v>
      </c>
    </row>
    <row r="2425" customFormat="false" ht="15" hidden="false" customHeight="false" outlineLevel="0" collapsed="false">
      <c r="A2425" s="15"/>
      <c r="B2425" s="15"/>
      <c r="C2425" s="15"/>
      <c r="D2425" s="15"/>
      <c r="F2425" s="18" t="str">
        <f aca="false">IF(B2425="","",IFERROR(INDEX(Materials!$B$2:$B$301,MATCH(B2425,Materials!$A$2:$A$301,0)),""))</f>
        <v/>
      </c>
      <c r="G2425" s="18" t="str">
        <f aca="true">IF(AND(A2425="",B2425=""),"",IF(A2425="","Missing product",IF(B2425="","Missing material",IF(COUNTIF(ProductList,A2425)=0,"Product not in Products list",IF(COUNTIF(MaterialList,B2425)=0,"Material not in Materials list","OK")))))</f>
        <v/>
      </c>
      <c r="H2425" s="18" t="str">
        <f aca="false">IF(F2425="Active",A2425&amp;"|"&amp;COUNTIFS(A$2:A2425,A2425,F$2:F2425,"Active"),"")</f>
        <v/>
      </c>
      <c r="I2425" s="18" t="str">
        <f aca="false">IF(B2425="","",IF(SUMPRODUCT(MAX((A$1:A2424=A2425)*(B$1:B2424=B2425)*ROW(A$1:A2424)))=0,C2425&amp;"",IF(C2425="",INDEX(I$1:I2424,SUMPRODUCT(MAX((A$1:A2424=A2425)*(B$1:B2424=B2425)*ROW(A$1:A2424)))),IF(INDEX(I$1:I2424,SUMPRODUCT(MAX((A$1:A2424=A2425)*(B$1:B2424=B2425)*ROW(A$1:A2424))))="",C2425&amp;"",INDEX(I$1:I2424,SUMPRODUCT(MAX((A$1:A2424=A2425)*(B$1:B2424=B2425)*ROW(A$1:A2424))))&amp;"; "&amp;C2425))))</f>
        <v/>
      </c>
      <c r="J2425" s="18" t="str">
        <f aca="false">IF(A2425="","",A2425&amp;"|"&amp;COUNTIF(A$2:A2425,A2425))</f>
        <v/>
      </c>
      <c r="K2425" s="18" t="n">
        <f aca="false">IF(OR(A2425="",B2425=""),0,IF(COUNTIFS(A$2:A2425,A2425,B$2:B2425,B2425)=1,1,0))</f>
        <v>0</v>
      </c>
    </row>
    <row r="2426" customFormat="false" ht="15" hidden="false" customHeight="false" outlineLevel="0" collapsed="false">
      <c r="A2426" s="15"/>
      <c r="B2426" s="15"/>
      <c r="C2426" s="15"/>
      <c r="D2426" s="15"/>
      <c r="F2426" s="18" t="str">
        <f aca="false">IF(B2426="","",IFERROR(INDEX(Materials!$B$2:$B$301,MATCH(B2426,Materials!$A$2:$A$301,0)),""))</f>
        <v/>
      </c>
      <c r="G2426" s="18" t="str">
        <f aca="true">IF(AND(A2426="",B2426=""),"",IF(A2426="","Missing product",IF(B2426="","Missing material",IF(COUNTIF(ProductList,A2426)=0,"Product not in Products list",IF(COUNTIF(MaterialList,B2426)=0,"Material not in Materials list","OK")))))</f>
        <v/>
      </c>
      <c r="H2426" s="18" t="str">
        <f aca="false">IF(F2426="Active",A2426&amp;"|"&amp;COUNTIFS(A$2:A2426,A2426,F$2:F2426,"Active"),"")</f>
        <v/>
      </c>
      <c r="I2426" s="18" t="str">
        <f aca="false">IF(B2426="","",IF(SUMPRODUCT(MAX((A$1:A2425=A2426)*(B$1:B2425=B2426)*ROW(A$1:A2425)))=0,C2426&amp;"",IF(C2426="",INDEX(I$1:I2425,SUMPRODUCT(MAX((A$1:A2425=A2426)*(B$1:B2425=B2426)*ROW(A$1:A2425)))),IF(INDEX(I$1:I2425,SUMPRODUCT(MAX((A$1:A2425=A2426)*(B$1:B2425=B2426)*ROW(A$1:A2425))))="",C2426&amp;"",INDEX(I$1:I2425,SUMPRODUCT(MAX((A$1:A2425=A2426)*(B$1:B2425=B2426)*ROW(A$1:A2425))))&amp;"; "&amp;C2426))))</f>
        <v/>
      </c>
      <c r="J2426" s="18" t="str">
        <f aca="false">IF(A2426="","",A2426&amp;"|"&amp;COUNTIF(A$2:A2426,A2426))</f>
        <v/>
      </c>
      <c r="K2426" s="18" t="n">
        <f aca="false">IF(OR(A2426="",B2426=""),0,IF(COUNTIFS(A$2:A2426,A2426,B$2:B2426,B2426)=1,1,0))</f>
        <v>0</v>
      </c>
    </row>
    <row r="2427" customFormat="false" ht="15" hidden="false" customHeight="false" outlineLevel="0" collapsed="false">
      <c r="A2427" s="15"/>
      <c r="B2427" s="15"/>
      <c r="C2427" s="15"/>
      <c r="D2427" s="15"/>
      <c r="F2427" s="18" t="str">
        <f aca="false">IF(B2427="","",IFERROR(INDEX(Materials!$B$2:$B$301,MATCH(B2427,Materials!$A$2:$A$301,0)),""))</f>
        <v/>
      </c>
      <c r="G2427" s="18" t="str">
        <f aca="true">IF(AND(A2427="",B2427=""),"",IF(A2427="","Missing product",IF(B2427="","Missing material",IF(COUNTIF(ProductList,A2427)=0,"Product not in Products list",IF(COUNTIF(MaterialList,B2427)=0,"Material not in Materials list","OK")))))</f>
        <v/>
      </c>
      <c r="H2427" s="18" t="str">
        <f aca="false">IF(F2427="Active",A2427&amp;"|"&amp;COUNTIFS(A$2:A2427,A2427,F$2:F2427,"Active"),"")</f>
        <v/>
      </c>
      <c r="I2427" s="18" t="str">
        <f aca="false">IF(B2427="","",IF(SUMPRODUCT(MAX((A$1:A2426=A2427)*(B$1:B2426=B2427)*ROW(A$1:A2426)))=0,C2427&amp;"",IF(C2427="",INDEX(I$1:I2426,SUMPRODUCT(MAX((A$1:A2426=A2427)*(B$1:B2426=B2427)*ROW(A$1:A2426)))),IF(INDEX(I$1:I2426,SUMPRODUCT(MAX((A$1:A2426=A2427)*(B$1:B2426=B2427)*ROW(A$1:A2426))))="",C2427&amp;"",INDEX(I$1:I2426,SUMPRODUCT(MAX((A$1:A2426=A2427)*(B$1:B2426=B2427)*ROW(A$1:A2426))))&amp;"; "&amp;C2427))))</f>
        <v/>
      </c>
      <c r="J2427" s="18" t="str">
        <f aca="false">IF(A2427="","",A2427&amp;"|"&amp;COUNTIF(A$2:A2427,A2427))</f>
        <v/>
      </c>
      <c r="K2427" s="18" t="n">
        <f aca="false">IF(OR(A2427="",B2427=""),0,IF(COUNTIFS(A$2:A2427,A2427,B$2:B2427,B2427)=1,1,0))</f>
        <v>0</v>
      </c>
    </row>
    <row r="2428" customFormat="false" ht="15" hidden="false" customHeight="false" outlineLevel="0" collapsed="false">
      <c r="A2428" s="15"/>
      <c r="B2428" s="15"/>
      <c r="C2428" s="15"/>
      <c r="D2428" s="15"/>
      <c r="F2428" s="18" t="str">
        <f aca="false">IF(B2428="","",IFERROR(INDEX(Materials!$B$2:$B$301,MATCH(B2428,Materials!$A$2:$A$301,0)),""))</f>
        <v/>
      </c>
      <c r="G2428" s="18" t="str">
        <f aca="true">IF(AND(A2428="",B2428=""),"",IF(A2428="","Missing product",IF(B2428="","Missing material",IF(COUNTIF(ProductList,A2428)=0,"Product not in Products list",IF(COUNTIF(MaterialList,B2428)=0,"Material not in Materials list","OK")))))</f>
        <v/>
      </c>
      <c r="H2428" s="18" t="str">
        <f aca="false">IF(F2428="Active",A2428&amp;"|"&amp;COUNTIFS(A$2:A2428,A2428,F$2:F2428,"Active"),"")</f>
        <v/>
      </c>
      <c r="I2428" s="18" t="str">
        <f aca="false">IF(B2428="","",IF(SUMPRODUCT(MAX((A$1:A2427=A2428)*(B$1:B2427=B2428)*ROW(A$1:A2427)))=0,C2428&amp;"",IF(C2428="",INDEX(I$1:I2427,SUMPRODUCT(MAX((A$1:A2427=A2428)*(B$1:B2427=B2428)*ROW(A$1:A2427)))),IF(INDEX(I$1:I2427,SUMPRODUCT(MAX((A$1:A2427=A2428)*(B$1:B2427=B2428)*ROW(A$1:A2427))))="",C2428&amp;"",INDEX(I$1:I2427,SUMPRODUCT(MAX((A$1:A2427=A2428)*(B$1:B2427=B2428)*ROW(A$1:A2427))))&amp;"; "&amp;C2428))))</f>
        <v/>
      </c>
      <c r="J2428" s="18" t="str">
        <f aca="false">IF(A2428="","",A2428&amp;"|"&amp;COUNTIF(A$2:A2428,A2428))</f>
        <v/>
      </c>
      <c r="K2428" s="18" t="n">
        <f aca="false">IF(OR(A2428="",B2428=""),0,IF(COUNTIFS(A$2:A2428,A2428,B$2:B2428,B2428)=1,1,0))</f>
        <v>0</v>
      </c>
    </row>
    <row r="2429" customFormat="false" ht="15" hidden="false" customHeight="false" outlineLevel="0" collapsed="false">
      <c r="A2429" s="15"/>
      <c r="B2429" s="15"/>
      <c r="C2429" s="15"/>
      <c r="D2429" s="15"/>
      <c r="F2429" s="18" t="str">
        <f aca="false">IF(B2429="","",IFERROR(INDEX(Materials!$B$2:$B$301,MATCH(B2429,Materials!$A$2:$A$301,0)),""))</f>
        <v/>
      </c>
      <c r="G2429" s="18" t="str">
        <f aca="true">IF(AND(A2429="",B2429=""),"",IF(A2429="","Missing product",IF(B2429="","Missing material",IF(COUNTIF(ProductList,A2429)=0,"Product not in Products list",IF(COUNTIF(MaterialList,B2429)=0,"Material not in Materials list","OK")))))</f>
        <v/>
      </c>
      <c r="H2429" s="18" t="str">
        <f aca="false">IF(F2429="Active",A2429&amp;"|"&amp;COUNTIFS(A$2:A2429,A2429,F$2:F2429,"Active"),"")</f>
        <v/>
      </c>
      <c r="I2429" s="18" t="str">
        <f aca="false">IF(B2429="","",IF(SUMPRODUCT(MAX((A$1:A2428=A2429)*(B$1:B2428=B2429)*ROW(A$1:A2428)))=0,C2429&amp;"",IF(C2429="",INDEX(I$1:I2428,SUMPRODUCT(MAX((A$1:A2428=A2429)*(B$1:B2428=B2429)*ROW(A$1:A2428)))),IF(INDEX(I$1:I2428,SUMPRODUCT(MAX((A$1:A2428=A2429)*(B$1:B2428=B2429)*ROW(A$1:A2428))))="",C2429&amp;"",INDEX(I$1:I2428,SUMPRODUCT(MAX((A$1:A2428=A2429)*(B$1:B2428=B2429)*ROW(A$1:A2428))))&amp;"; "&amp;C2429))))</f>
        <v/>
      </c>
      <c r="J2429" s="18" t="str">
        <f aca="false">IF(A2429="","",A2429&amp;"|"&amp;COUNTIF(A$2:A2429,A2429))</f>
        <v/>
      </c>
      <c r="K2429" s="18" t="n">
        <f aca="false">IF(OR(A2429="",B2429=""),0,IF(COUNTIFS(A$2:A2429,A2429,B$2:B2429,B2429)=1,1,0))</f>
        <v>0</v>
      </c>
    </row>
    <row r="2430" customFormat="false" ht="15" hidden="false" customHeight="false" outlineLevel="0" collapsed="false">
      <c r="A2430" s="15"/>
      <c r="B2430" s="15"/>
      <c r="C2430" s="15"/>
      <c r="D2430" s="15"/>
      <c r="F2430" s="18" t="str">
        <f aca="false">IF(B2430="","",IFERROR(INDEX(Materials!$B$2:$B$301,MATCH(B2430,Materials!$A$2:$A$301,0)),""))</f>
        <v/>
      </c>
      <c r="G2430" s="18" t="str">
        <f aca="true">IF(AND(A2430="",B2430=""),"",IF(A2430="","Missing product",IF(B2430="","Missing material",IF(COUNTIF(ProductList,A2430)=0,"Product not in Products list",IF(COUNTIF(MaterialList,B2430)=0,"Material not in Materials list","OK")))))</f>
        <v/>
      </c>
      <c r="H2430" s="18" t="str">
        <f aca="false">IF(F2430="Active",A2430&amp;"|"&amp;COUNTIFS(A$2:A2430,A2430,F$2:F2430,"Active"),"")</f>
        <v/>
      </c>
      <c r="I2430" s="18" t="str">
        <f aca="false">IF(B2430="","",IF(SUMPRODUCT(MAX((A$1:A2429=A2430)*(B$1:B2429=B2430)*ROW(A$1:A2429)))=0,C2430&amp;"",IF(C2430="",INDEX(I$1:I2429,SUMPRODUCT(MAX((A$1:A2429=A2430)*(B$1:B2429=B2430)*ROW(A$1:A2429)))),IF(INDEX(I$1:I2429,SUMPRODUCT(MAX((A$1:A2429=A2430)*(B$1:B2429=B2430)*ROW(A$1:A2429))))="",C2430&amp;"",INDEX(I$1:I2429,SUMPRODUCT(MAX((A$1:A2429=A2430)*(B$1:B2429=B2430)*ROW(A$1:A2429))))&amp;"; "&amp;C2430))))</f>
        <v/>
      </c>
      <c r="J2430" s="18" t="str">
        <f aca="false">IF(A2430="","",A2430&amp;"|"&amp;COUNTIF(A$2:A2430,A2430))</f>
        <v/>
      </c>
      <c r="K2430" s="18" t="n">
        <f aca="false">IF(OR(A2430="",B2430=""),0,IF(COUNTIFS(A$2:A2430,A2430,B$2:B2430,B2430)=1,1,0))</f>
        <v>0</v>
      </c>
    </row>
    <row r="2431" customFormat="false" ht="15" hidden="false" customHeight="false" outlineLevel="0" collapsed="false">
      <c r="A2431" s="15"/>
      <c r="B2431" s="15"/>
      <c r="C2431" s="15"/>
      <c r="D2431" s="15"/>
      <c r="F2431" s="18" t="str">
        <f aca="false">IF(B2431="","",IFERROR(INDEX(Materials!$B$2:$B$301,MATCH(B2431,Materials!$A$2:$A$301,0)),""))</f>
        <v/>
      </c>
      <c r="G2431" s="18" t="str">
        <f aca="true">IF(AND(A2431="",B2431=""),"",IF(A2431="","Missing product",IF(B2431="","Missing material",IF(COUNTIF(ProductList,A2431)=0,"Product not in Products list",IF(COUNTIF(MaterialList,B2431)=0,"Material not in Materials list","OK")))))</f>
        <v/>
      </c>
      <c r="H2431" s="18" t="str">
        <f aca="false">IF(F2431="Active",A2431&amp;"|"&amp;COUNTIFS(A$2:A2431,A2431,F$2:F2431,"Active"),"")</f>
        <v/>
      </c>
      <c r="I2431" s="18" t="str">
        <f aca="false">IF(B2431="","",IF(SUMPRODUCT(MAX((A$1:A2430=A2431)*(B$1:B2430=B2431)*ROW(A$1:A2430)))=0,C2431&amp;"",IF(C2431="",INDEX(I$1:I2430,SUMPRODUCT(MAX((A$1:A2430=A2431)*(B$1:B2430=B2431)*ROW(A$1:A2430)))),IF(INDEX(I$1:I2430,SUMPRODUCT(MAX((A$1:A2430=A2431)*(B$1:B2430=B2431)*ROW(A$1:A2430))))="",C2431&amp;"",INDEX(I$1:I2430,SUMPRODUCT(MAX((A$1:A2430=A2431)*(B$1:B2430=B2431)*ROW(A$1:A2430))))&amp;"; "&amp;C2431))))</f>
        <v/>
      </c>
      <c r="J2431" s="18" t="str">
        <f aca="false">IF(A2431="","",A2431&amp;"|"&amp;COUNTIF(A$2:A2431,A2431))</f>
        <v/>
      </c>
      <c r="K2431" s="18" t="n">
        <f aca="false">IF(OR(A2431="",B2431=""),0,IF(COUNTIFS(A$2:A2431,A2431,B$2:B2431,B2431)=1,1,0))</f>
        <v>0</v>
      </c>
    </row>
    <row r="2432" customFormat="false" ht="15" hidden="false" customHeight="false" outlineLevel="0" collapsed="false">
      <c r="A2432" s="15"/>
      <c r="B2432" s="15"/>
      <c r="C2432" s="15"/>
      <c r="D2432" s="15"/>
      <c r="F2432" s="18" t="str">
        <f aca="false">IF(B2432="","",IFERROR(INDEX(Materials!$B$2:$B$301,MATCH(B2432,Materials!$A$2:$A$301,0)),""))</f>
        <v/>
      </c>
      <c r="G2432" s="18" t="str">
        <f aca="true">IF(AND(A2432="",B2432=""),"",IF(A2432="","Missing product",IF(B2432="","Missing material",IF(COUNTIF(ProductList,A2432)=0,"Product not in Products list",IF(COUNTIF(MaterialList,B2432)=0,"Material not in Materials list","OK")))))</f>
        <v/>
      </c>
      <c r="H2432" s="18" t="str">
        <f aca="false">IF(F2432="Active",A2432&amp;"|"&amp;COUNTIFS(A$2:A2432,A2432,F$2:F2432,"Active"),"")</f>
        <v/>
      </c>
      <c r="I2432" s="18" t="str">
        <f aca="false">IF(B2432="","",IF(SUMPRODUCT(MAX((A$1:A2431=A2432)*(B$1:B2431=B2432)*ROW(A$1:A2431)))=0,C2432&amp;"",IF(C2432="",INDEX(I$1:I2431,SUMPRODUCT(MAX((A$1:A2431=A2432)*(B$1:B2431=B2432)*ROW(A$1:A2431)))),IF(INDEX(I$1:I2431,SUMPRODUCT(MAX((A$1:A2431=A2432)*(B$1:B2431=B2432)*ROW(A$1:A2431))))="",C2432&amp;"",INDEX(I$1:I2431,SUMPRODUCT(MAX((A$1:A2431=A2432)*(B$1:B2431=B2432)*ROW(A$1:A2431))))&amp;"; "&amp;C2432))))</f>
        <v/>
      </c>
      <c r="J2432" s="18" t="str">
        <f aca="false">IF(A2432="","",A2432&amp;"|"&amp;COUNTIF(A$2:A2432,A2432))</f>
        <v/>
      </c>
      <c r="K2432" s="18" t="n">
        <f aca="false">IF(OR(A2432="",B2432=""),0,IF(COUNTIFS(A$2:A2432,A2432,B$2:B2432,B2432)=1,1,0))</f>
        <v>0</v>
      </c>
    </row>
    <row r="2433" customFormat="false" ht="15" hidden="false" customHeight="false" outlineLevel="0" collapsed="false">
      <c r="A2433" s="15"/>
      <c r="B2433" s="15"/>
      <c r="C2433" s="15"/>
      <c r="D2433" s="15"/>
      <c r="F2433" s="18" t="str">
        <f aca="false">IF(B2433="","",IFERROR(INDEX(Materials!$B$2:$B$301,MATCH(B2433,Materials!$A$2:$A$301,0)),""))</f>
        <v/>
      </c>
      <c r="G2433" s="18" t="str">
        <f aca="true">IF(AND(A2433="",B2433=""),"",IF(A2433="","Missing product",IF(B2433="","Missing material",IF(COUNTIF(ProductList,A2433)=0,"Product not in Products list",IF(COUNTIF(MaterialList,B2433)=0,"Material not in Materials list","OK")))))</f>
        <v/>
      </c>
      <c r="H2433" s="18" t="str">
        <f aca="false">IF(F2433="Active",A2433&amp;"|"&amp;COUNTIFS(A$2:A2433,A2433,F$2:F2433,"Active"),"")</f>
        <v/>
      </c>
      <c r="I2433" s="18" t="str">
        <f aca="false">IF(B2433="","",IF(SUMPRODUCT(MAX((A$1:A2432=A2433)*(B$1:B2432=B2433)*ROW(A$1:A2432)))=0,C2433&amp;"",IF(C2433="",INDEX(I$1:I2432,SUMPRODUCT(MAX((A$1:A2432=A2433)*(B$1:B2432=B2433)*ROW(A$1:A2432)))),IF(INDEX(I$1:I2432,SUMPRODUCT(MAX((A$1:A2432=A2433)*(B$1:B2432=B2433)*ROW(A$1:A2432))))="",C2433&amp;"",INDEX(I$1:I2432,SUMPRODUCT(MAX((A$1:A2432=A2433)*(B$1:B2432=B2433)*ROW(A$1:A2432))))&amp;"; "&amp;C2433))))</f>
        <v/>
      </c>
      <c r="J2433" s="18" t="str">
        <f aca="false">IF(A2433="","",A2433&amp;"|"&amp;COUNTIF(A$2:A2433,A2433))</f>
        <v/>
      </c>
      <c r="K2433" s="18" t="n">
        <f aca="false">IF(OR(A2433="",B2433=""),0,IF(COUNTIFS(A$2:A2433,A2433,B$2:B2433,B2433)=1,1,0))</f>
        <v>0</v>
      </c>
    </row>
    <row r="2434" customFormat="false" ht="15" hidden="false" customHeight="false" outlineLevel="0" collapsed="false">
      <c r="A2434" s="15"/>
      <c r="B2434" s="15"/>
      <c r="C2434" s="15"/>
      <c r="D2434" s="15"/>
      <c r="F2434" s="18" t="str">
        <f aca="false">IF(B2434="","",IFERROR(INDEX(Materials!$B$2:$B$301,MATCH(B2434,Materials!$A$2:$A$301,0)),""))</f>
        <v/>
      </c>
      <c r="G2434" s="18" t="str">
        <f aca="true">IF(AND(A2434="",B2434=""),"",IF(A2434="","Missing product",IF(B2434="","Missing material",IF(COUNTIF(ProductList,A2434)=0,"Product not in Products list",IF(COUNTIF(MaterialList,B2434)=0,"Material not in Materials list","OK")))))</f>
        <v/>
      </c>
      <c r="H2434" s="18" t="str">
        <f aca="false">IF(F2434="Active",A2434&amp;"|"&amp;COUNTIFS(A$2:A2434,A2434,F$2:F2434,"Active"),"")</f>
        <v/>
      </c>
      <c r="I2434" s="18" t="str">
        <f aca="false">IF(B2434="","",IF(SUMPRODUCT(MAX((A$1:A2433=A2434)*(B$1:B2433=B2434)*ROW(A$1:A2433)))=0,C2434&amp;"",IF(C2434="",INDEX(I$1:I2433,SUMPRODUCT(MAX((A$1:A2433=A2434)*(B$1:B2433=B2434)*ROW(A$1:A2433)))),IF(INDEX(I$1:I2433,SUMPRODUCT(MAX((A$1:A2433=A2434)*(B$1:B2433=B2434)*ROW(A$1:A2433))))="",C2434&amp;"",INDEX(I$1:I2433,SUMPRODUCT(MAX((A$1:A2433=A2434)*(B$1:B2433=B2434)*ROW(A$1:A2433))))&amp;"; "&amp;C2434))))</f>
        <v/>
      </c>
      <c r="J2434" s="18" t="str">
        <f aca="false">IF(A2434="","",A2434&amp;"|"&amp;COUNTIF(A$2:A2434,A2434))</f>
        <v/>
      </c>
      <c r="K2434" s="18" t="n">
        <f aca="false">IF(OR(A2434="",B2434=""),0,IF(COUNTIFS(A$2:A2434,A2434,B$2:B2434,B2434)=1,1,0))</f>
        <v>0</v>
      </c>
    </row>
    <row r="2435" customFormat="false" ht="15" hidden="false" customHeight="false" outlineLevel="0" collapsed="false">
      <c r="A2435" s="15"/>
      <c r="B2435" s="15"/>
      <c r="C2435" s="15"/>
      <c r="D2435" s="15"/>
      <c r="F2435" s="18" t="str">
        <f aca="false">IF(B2435="","",IFERROR(INDEX(Materials!$B$2:$B$301,MATCH(B2435,Materials!$A$2:$A$301,0)),""))</f>
        <v/>
      </c>
      <c r="G2435" s="18" t="str">
        <f aca="true">IF(AND(A2435="",B2435=""),"",IF(A2435="","Missing product",IF(B2435="","Missing material",IF(COUNTIF(ProductList,A2435)=0,"Product not in Products list",IF(COUNTIF(MaterialList,B2435)=0,"Material not in Materials list","OK")))))</f>
        <v/>
      </c>
      <c r="H2435" s="18" t="str">
        <f aca="false">IF(F2435="Active",A2435&amp;"|"&amp;COUNTIFS(A$2:A2435,A2435,F$2:F2435,"Active"),"")</f>
        <v/>
      </c>
      <c r="I2435" s="18" t="str">
        <f aca="false">IF(B2435="","",IF(SUMPRODUCT(MAX((A$1:A2434=A2435)*(B$1:B2434=B2435)*ROW(A$1:A2434)))=0,C2435&amp;"",IF(C2435="",INDEX(I$1:I2434,SUMPRODUCT(MAX((A$1:A2434=A2435)*(B$1:B2434=B2435)*ROW(A$1:A2434)))),IF(INDEX(I$1:I2434,SUMPRODUCT(MAX((A$1:A2434=A2435)*(B$1:B2434=B2435)*ROW(A$1:A2434))))="",C2435&amp;"",INDEX(I$1:I2434,SUMPRODUCT(MAX((A$1:A2434=A2435)*(B$1:B2434=B2435)*ROW(A$1:A2434))))&amp;"; "&amp;C2435))))</f>
        <v/>
      </c>
      <c r="J2435" s="18" t="str">
        <f aca="false">IF(A2435="","",A2435&amp;"|"&amp;COUNTIF(A$2:A2435,A2435))</f>
        <v/>
      </c>
      <c r="K2435" s="18" t="n">
        <f aca="false">IF(OR(A2435="",B2435=""),0,IF(COUNTIFS(A$2:A2435,A2435,B$2:B2435,B2435)=1,1,0))</f>
        <v>0</v>
      </c>
    </row>
    <row r="2436" customFormat="false" ht="15" hidden="false" customHeight="false" outlineLevel="0" collapsed="false">
      <c r="A2436" s="15"/>
      <c r="B2436" s="15"/>
      <c r="C2436" s="15"/>
      <c r="D2436" s="15"/>
      <c r="F2436" s="18" t="str">
        <f aca="false">IF(B2436="","",IFERROR(INDEX(Materials!$B$2:$B$301,MATCH(B2436,Materials!$A$2:$A$301,0)),""))</f>
        <v/>
      </c>
      <c r="G2436" s="18" t="str">
        <f aca="true">IF(AND(A2436="",B2436=""),"",IF(A2436="","Missing product",IF(B2436="","Missing material",IF(COUNTIF(ProductList,A2436)=0,"Product not in Products list",IF(COUNTIF(MaterialList,B2436)=0,"Material not in Materials list","OK")))))</f>
        <v/>
      </c>
      <c r="H2436" s="18" t="str">
        <f aca="false">IF(F2436="Active",A2436&amp;"|"&amp;COUNTIFS(A$2:A2436,A2436,F$2:F2436,"Active"),"")</f>
        <v/>
      </c>
      <c r="I2436" s="18" t="str">
        <f aca="false">IF(B2436="","",IF(SUMPRODUCT(MAX((A$1:A2435=A2436)*(B$1:B2435=B2436)*ROW(A$1:A2435)))=0,C2436&amp;"",IF(C2436="",INDEX(I$1:I2435,SUMPRODUCT(MAX((A$1:A2435=A2436)*(B$1:B2435=B2436)*ROW(A$1:A2435)))),IF(INDEX(I$1:I2435,SUMPRODUCT(MAX((A$1:A2435=A2436)*(B$1:B2435=B2436)*ROW(A$1:A2435))))="",C2436&amp;"",INDEX(I$1:I2435,SUMPRODUCT(MAX((A$1:A2435=A2436)*(B$1:B2435=B2436)*ROW(A$1:A2435))))&amp;"; "&amp;C2436))))</f>
        <v/>
      </c>
      <c r="J2436" s="18" t="str">
        <f aca="false">IF(A2436="","",A2436&amp;"|"&amp;COUNTIF(A$2:A2436,A2436))</f>
        <v/>
      </c>
      <c r="K2436" s="18" t="n">
        <f aca="false">IF(OR(A2436="",B2436=""),0,IF(COUNTIFS(A$2:A2436,A2436,B$2:B2436,B2436)=1,1,0))</f>
        <v>0</v>
      </c>
    </row>
    <row r="2437" customFormat="false" ht="15" hidden="false" customHeight="false" outlineLevel="0" collapsed="false">
      <c r="A2437" s="15"/>
      <c r="B2437" s="15"/>
      <c r="C2437" s="15"/>
      <c r="D2437" s="15"/>
      <c r="F2437" s="18" t="str">
        <f aca="false">IF(B2437="","",IFERROR(INDEX(Materials!$B$2:$B$301,MATCH(B2437,Materials!$A$2:$A$301,0)),""))</f>
        <v/>
      </c>
      <c r="G2437" s="18" t="str">
        <f aca="true">IF(AND(A2437="",B2437=""),"",IF(A2437="","Missing product",IF(B2437="","Missing material",IF(COUNTIF(ProductList,A2437)=0,"Product not in Products list",IF(COUNTIF(MaterialList,B2437)=0,"Material not in Materials list","OK")))))</f>
        <v/>
      </c>
      <c r="H2437" s="18" t="str">
        <f aca="false">IF(F2437="Active",A2437&amp;"|"&amp;COUNTIFS(A$2:A2437,A2437,F$2:F2437,"Active"),"")</f>
        <v/>
      </c>
      <c r="I2437" s="18" t="str">
        <f aca="false">IF(B2437="","",IF(SUMPRODUCT(MAX((A$1:A2436=A2437)*(B$1:B2436=B2437)*ROW(A$1:A2436)))=0,C2437&amp;"",IF(C2437="",INDEX(I$1:I2436,SUMPRODUCT(MAX((A$1:A2436=A2437)*(B$1:B2436=B2437)*ROW(A$1:A2436)))),IF(INDEX(I$1:I2436,SUMPRODUCT(MAX((A$1:A2436=A2437)*(B$1:B2436=B2437)*ROW(A$1:A2436))))="",C2437&amp;"",INDEX(I$1:I2436,SUMPRODUCT(MAX((A$1:A2436=A2437)*(B$1:B2436=B2437)*ROW(A$1:A2436))))&amp;"; "&amp;C2437))))</f>
        <v/>
      </c>
      <c r="J2437" s="18" t="str">
        <f aca="false">IF(A2437="","",A2437&amp;"|"&amp;COUNTIF(A$2:A2437,A2437))</f>
        <v/>
      </c>
      <c r="K2437" s="18" t="n">
        <f aca="false">IF(OR(A2437="",B2437=""),0,IF(COUNTIFS(A$2:A2437,A2437,B$2:B2437,B2437)=1,1,0))</f>
        <v>0</v>
      </c>
    </row>
    <row r="2438" customFormat="false" ht="15" hidden="false" customHeight="false" outlineLevel="0" collapsed="false">
      <c r="A2438" s="15"/>
      <c r="B2438" s="15"/>
      <c r="C2438" s="15"/>
      <c r="D2438" s="15"/>
      <c r="F2438" s="18" t="str">
        <f aca="false">IF(B2438="","",IFERROR(INDEX(Materials!$B$2:$B$301,MATCH(B2438,Materials!$A$2:$A$301,0)),""))</f>
        <v/>
      </c>
      <c r="G2438" s="18" t="str">
        <f aca="true">IF(AND(A2438="",B2438=""),"",IF(A2438="","Missing product",IF(B2438="","Missing material",IF(COUNTIF(ProductList,A2438)=0,"Product not in Products list",IF(COUNTIF(MaterialList,B2438)=0,"Material not in Materials list","OK")))))</f>
        <v/>
      </c>
      <c r="H2438" s="18" t="str">
        <f aca="false">IF(F2438="Active",A2438&amp;"|"&amp;COUNTIFS(A$2:A2438,A2438,F$2:F2438,"Active"),"")</f>
        <v/>
      </c>
      <c r="I2438" s="18" t="str">
        <f aca="false">IF(B2438="","",IF(SUMPRODUCT(MAX((A$1:A2437=A2438)*(B$1:B2437=B2438)*ROW(A$1:A2437)))=0,C2438&amp;"",IF(C2438="",INDEX(I$1:I2437,SUMPRODUCT(MAX((A$1:A2437=A2438)*(B$1:B2437=B2438)*ROW(A$1:A2437)))),IF(INDEX(I$1:I2437,SUMPRODUCT(MAX((A$1:A2437=A2438)*(B$1:B2437=B2438)*ROW(A$1:A2437))))="",C2438&amp;"",INDEX(I$1:I2437,SUMPRODUCT(MAX((A$1:A2437=A2438)*(B$1:B2437=B2438)*ROW(A$1:A2437))))&amp;"; "&amp;C2438))))</f>
        <v/>
      </c>
      <c r="J2438" s="18" t="str">
        <f aca="false">IF(A2438="","",A2438&amp;"|"&amp;COUNTIF(A$2:A2438,A2438))</f>
        <v/>
      </c>
      <c r="K2438" s="18" t="n">
        <f aca="false">IF(OR(A2438="",B2438=""),0,IF(COUNTIFS(A$2:A2438,A2438,B$2:B2438,B2438)=1,1,0))</f>
        <v>0</v>
      </c>
    </row>
    <row r="2439" customFormat="false" ht="15" hidden="false" customHeight="false" outlineLevel="0" collapsed="false">
      <c r="A2439" s="15"/>
      <c r="B2439" s="15"/>
      <c r="C2439" s="15"/>
      <c r="D2439" s="15"/>
      <c r="F2439" s="18" t="str">
        <f aca="false">IF(B2439="","",IFERROR(INDEX(Materials!$B$2:$B$301,MATCH(B2439,Materials!$A$2:$A$301,0)),""))</f>
        <v/>
      </c>
      <c r="G2439" s="18" t="str">
        <f aca="true">IF(AND(A2439="",B2439=""),"",IF(A2439="","Missing product",IF(B2439="","Missing material",IF(COUNTIF(ProductList,A2439)=0,"Product not in Products list",IF(COUNTIF(MaterialList,B2439)=0,"Material not in Materials list","OK")))))</f>
        <v/>
      </c>
      <c r="H2439" s="18" t="str">
        <f aca="false">IF(F2439="Active",A2439&amp;"|"&amp;COUNTIFS(A$2:A2439,A2439,F$2:F2439,"Active"),"")</f>
        <v/>
      </c>
      <c r="I2439" s="18" t="str">
        <f aca="false">IF(B2439="","",IF(SUMPRODUCT(MAX((A$1:A2438=A2439)*(B$1:B2438=B2439)*ROW(A$1:A2438)))=0,C2439&amp;"",IF(C2439="",INDEX(I$1:I2438,SUMPRODUCT(MAX((A$1:A2438=A2439)*(B$1:B2438=B2439)*ROW(A$1:A2438)))),IF(INDEX(I$1:I2438,SUMPRODUCT(MAX((A$1:A2438=A2439)*(B$1:B2438=B2439)*ROW(A$1:A2438))))="",C2439&amp;"",INDEX(I$1:I2438,SUMPRODUCT(MAX((A$1:A2438=A2439)*(B$1:B2438=B2439)*ROW(A$1:A2438))))&amp;"; "&amp;C2439))))</f>
        <v/>
      </c>
      <c r="J2439" s="18" t="str">
        <f aca="false">IF(A2439="","",A2439&amp;"|"&amp;COUNTIF(A$2:A2439,A2439))</f>
        <v/>
      </c>
      <c r="K2439" s="18" t="n">
        <f aca="false">IF(OR(A2439="",B2439=""),0,IF(COUNTIFS(A$2:A2439,A2439,B$2:B2439,B2439)=1,1,0))</f>
        <v>0</v>
      </c>
    </row>
    <row r="2440" customFormat="false" ht="15" hidden="false" customHeight="false" outlineLevel="0" collapsed="false">
      <c r="A2440" s="15"/>
      <c r="B2440" s="15"/>
      <c r="C2440" s="15"/>
      <c r="D2440" s="15"/>
      <c r="F2440" s="18" t="str">
        <f aca="false">IF(B2440="","",IFERROR(INDEX(Materials!$B$2:$B$301,MATCH(B2440,Materials!$A$2:$A$301,0)),""))</f>
        <v/>
      </c>
      <c r="G2440" s="18" t="str">
        <f aca="true">IF(AND(A2440="",B2440=""),"",IF(A2440="","Missing product",IF(B2440="","Missing material",IF(COUNTIF(ProductList,A2440)=0,"Product not in Products list",IF(COUNTIF(MaterialList,B2440)=0,"Material not in Materials list","OK")))))</f>
        <v/>
      </c>
      <c r="H2440" s="18" t="str">
        <f aca="false">IF(F2440="Active",A2440&amp;"|"&amp;COUNTIFS(A$2:A2440,A2440,F$2:F2440,"Active"),"")</f>
        <v/>
      </c>
      <c r="I2440" s="18" t="str">
        <f aca="false">IF(B2440="","",IF(SUMPRODUCT(MAX((A$1:A2439=A2440)*(B$1:B2439=B2440)*ROW(A$1:A2439)))=0,C2440&amp;"",IF(C2440="",INDEX(I$1:I2439,SUMPRODUCT(MAX((A$1:A2439=A2440)*(B$1:B2439=B2440)*ROW(A$1:A2439)))),IF(INDEX(I$1:I2439,SUMPRODUCT(MAX((A$1:A2439=A2440)*(B$1:B2439=B2440)*ROW(A$1:A2439))))="",C2440&amp;"",INDEX(I$1:I2439,SUMPRODUCT(MAX((A$1:A2439=A2440)*(B$1:B2439=B2440)*ROW(A$1:A2439))))&amp;"; "&amp;C2440))))</f>
        <v/>
      </c>
      <c r="J2440" s="18" t="str">
        <f aca="false">IF(A2440="","",A2440&amp;"|"&amp;COUNTIF(A$2:A2440,A2440))</f>
        <v/>
      </c>
      <c r="K2440" s="18" t="n">
        <f aca="false">IF(OR(A2440="",B2440=""),0,IF(COUNTIFS(A$2:A2440,A2440,B$2:B2440,B2440)=1,1,0))</f>
        <v>0</v>
      </c>
    </row>
    <row r="2441" customFormat="false" ht="15" hidden="false" customHeight="false" outlineLevel="0" collapsed="false">
      <c r="A2441" s="15"/>
      <c r="B2441" s="15"/>
      <c r="C2441" s="15"/>
      <c r="D2441" s="15"/>
      <c r="F2441" s="18" t="str">
        <f aca="false">IF(B2441="","",IFERROR(INDEX(Materials!$B$2:$B$301,MATCH(B2441,Materials!$A$2:$A$301,0)),""))</f>
        <v/>
      </c>
      <c r="G2441" s="18" t="str">
        <f aca="true">IF(AND(A2441="",B2441=""),"",IF(A2441="","Missing product",IF(B2441="","Missing material",IF(COUNTIF(ProductList,A2441)=0,"Product not in Products list",IF(COUNTIF(MaterialList,B2441)=0,"Material not in Materials list","OK")))))</f>
        <v/>
      </c>
      <c r="H2441" s="18" t="str">
        <f aca="false">IF(F2441="Active",A2441&amp;"|"&amp;COUNTIFS(A$2:A2441,A2441,F$2:F2441,"Active"),"")</f>
        <v/>
      </c>
      <c r="I2441" s="18" t="str">
        <f aca="false">IF(B2441="","",IF(SUMPRODUCT(MAX((A$1:A2440=A2441)*(B$1:B2440=B2441)*ROW(A$1:A2440)))=0,C2441&amp;"",IF(C2441="",INDEX(I$1:I2440,SUMPRODUCT(MAX((A$1:A2440=A2441)*(B$1:B2440=B2441)*ROW(A$1:A2440)))),IF(INDEX(I$1:I2440,SUMPRODUCT(MAX((A$1:A2440=A2441)*(B$1:B2440=B2441)*ROW(A$1:A2440))))="",C2441&amp;"",INDEX(I$1:I2440,SUMPRODUCT(MAX((A$1:A2440=A2441)*(B$1:B2440=B2441)*ROW(A$1:A2440))))&amp;"; "&amp;C2441))))</f>
        <v/>
      </c>
      <c r="J2441" s="18" t="str">
        <f aca="false">IF(A2441="","",A2441&amp;"|"&amp;COUNTIF(A$2:A2441,A2441))</f>
        <v/>
      </c>
      <c r="K2441" s="18" t="n">
        <f aca="false">IF(OR(A2441="",B2441=""),0,IF(COUNTIFS(A$2:A2441,A2441,B$2:B2441,B2441)=1,1,0))</f>
        <v>0</v>
      </c>
    </row>
    <row r="2442" customFormat="false" ht="15" hidden="false" customHeight="false" outlineLevel="0" collapsed="false">
      <c r="A2442" s="15"/>
      <c r="B2442" s="15"/>
      <c r="C2442" s="15"/>
      <c r="D2442" s="15"/>
      <c r="F2442" s="18" t="str">
        <f aca="false">IF(B2442="","",IFERROR(INDEX(Materials!$B$2:$B$301,MATCH(B2442,Materials!$A$2:$A$301,0)),""))</f>
        <v/>
      </c>
      <c r="G2442" s="18" t="str">
        <f aca="true">IF(AND(A2442="",B2442=""),"",IF(A2442="","Missing product",IF(B2442="","Missing material",IF(COUNTIF(ProductList,A2442)=0,"Product not in Products list",IF(COUNTIF(MaterialList,B2442)=0,"Material not in Materials list","OK")))))</f>
        <v/>
      </c>
      <c r="H2442" s="18" t="str">
        <f aca="false">IF(F2442="Active",A2442&amp;"|"&amp;COUNTIFS(A$2:A2442,A2442,F$2:F2442,"Active"),"")</f>
        <v/>
      </c>
      <c r="I2442" s="18" t="str">
        <f aca="false">IF(B2442="","",IF(SUMPRODUCT(MAX((A$1:A2441=A2442)*(B$1:B2441=B2442)*ROW(A$1:A2441)))=0,C2442&amp;"",IF(C2442="",INDEX(I$1:I2441,SUMPRODUCT(MAX((A$1:A2441=A2442)*(B$1:B2441=B2442)*ROW(A$1:A2441)))),IF(INDEX(I$1:I2441,SUMPRODUCT(MAX((A$1:A2441=A2442)*(B$1:B2441=B2442)*ROW(A$1:A2441))))="",C2442&amp;"",INDEX(I$1:I2441,SUMPRODUCT(MAX((A$1:A2441=A2442)*(B$1:B2441=B2442)*ROW(A$1:A2441))))&amp;"; "&amp;C2442))))</f>
        <v/>
      </c>
      <c r="J2442" s="18" t="str">
        <f aca="false">IF(A2442="","",A2442&amp;"|"&amp;COUNTIF(A$2:A2442,A2442))</f>
        <v/>
      </c>
      <c r="K2442" s="18" t="n">
        <f aca="false">IF(OR(A2442="",B2442=""),0,IF(COUNTIFS(A$2:A2442,A2442,B$2:B2442,B2442)=1,1,0))</f>
        <v>0</v>
      </c>
    </row>
    <row r="2443" customFormat="false" ht="15" hidden="false" customHeight="false" outlineLevel="0" collapsed="false">
      <c r="A2443" s="15"/>
      <c r="B2443" s="15"/>
      <c r="C2443" s="15"/>
      <c r="D2443" s="15"/>
      <c r="F2443" s="18" t="str">
        <f aca="false">IF(B2443="","",IFERROR(INDEX(Materials!$B$2:$B$301,MATCH(B2443,Materials!$A$2:$A$301,0)),""))</f>
        <v/>
      </c>
      <c r="G2443" s="18" t="str">
        <f aca="true">IF(AND(A2443="",B2443=""),"",IF(A2443="","Missing product",IF(B2443="","Missing material",IF(COUNTIF(ProductList,A2443)=0,"Product not in Products list",IF(COUNTIF(MaterialList,B2443)=0,"Material not in Materials list","OK")))))</f>
        <v/>
      </c>
      <c r="H2443" s="18" t="str">
        <f aca="false">IF(F2443="Active",A2443&amp;"|"&amp;COUNTIFS(A$2:A2443,A2443,F$2:F2443,"Active"),"")</f>
        <v/>
      </c>
      <c r="I2443" s="18" t="str">
        <f aca="false">IF(B2443="","",IF(SUMPRODUCT(MAX((A$1:A2442=A2443)*(B$1:B2442=B2443)*ROW(A$1:A2442)))=0,C2443&amp;"",IF(C2443="",INDEX(I$1:I2442,SUMPRODUCT(MAX((A$1:A2442=A2443)*(B$1:B2442=B2443)*ROW(A$1:A2442)))),IF(INDEX(I$1:I2442,SUMPRODUCT(MAX((A$1:A2442=A2443)*(B$1:B2442=B2443)*ROW(A$1:A2442))))="",C2443&amp;"",INDEX(I$1:I2442,SUMPRODUCT(MAX((A$1:A2442=A2443)*(B$1:B2442=B2443)*ROW(A$1:A2442))))&amp;"; "&amp;C2443))))</f>
        <v/>
      </c>
      <c r="J2443" s="18" t="str">
        <f aca="false">IF(A2443="","",A2443&amp;"|"&amp;COUNTIF(A$2:A2443,A2443))</f>
        <v/>
      </c>
      <c r="K2443" s="18" t="n">
        <f aca="false">IF(OR(A2443="",B2443=""),0,IF(COUNTIFS(A$2:A2443,A2443,B$2:B2443,B2443)=1,1,0))</f>
        <v>0</v>
      </c>
    </row>
    <row r="2444" customFormat="false" ht="15" hidden="false" customHeight="false" outlineLevel="0" collapsed="false">
      <c r="A2444" s="15"/>
      <c r="B2444" s="15"/>
      <c r="C2444" s="15"/>
      <c r="D2444" s="15"/>
      <c r="F2444" s="18" t="str">
        <f aca="false">IF(B2444="","",IFERROR(INDEX(Materials!$B$2:$B$301,MATCH(B2444,Materials!$A$2:$A$301,0)),""))</f>
        <v/>
      </c>
      <c r="G2444" s="18" t="str">
        <f aca="true">IF(AND(A2444="",B2444=""),"",IF(A2444="","Missing product",IF(B2444="","Missing material",IF(COUNTIF(ProductList,A2444)=0,"Product not in Products list",IF(COUNTIF(MaterialList,B2444)=0,"Material not in Materials list","OK")))))</f>
        <v/>
      </c>
      <c r="H2444" s="18" t="str">
        <f aca="false">IF(F2444="Active",A2444&amp;"|"&amp;COUNTIFS(A$2:A2444,A2444,F$2:F2444,"Active"),"")</f>
        <v/>
      </c>
      <c r="I2444" s="18" t="str">
        <f aca="false">IF(B2444="","",IF(SUMPRODUCT(MAX((A$1:A2443=A2444)*(B$1:B2443=B2444)*ROW(A$1:A2443)))=0,C2444&amp;"",IF(C2444="",INDEX(I$1:I2443,SUMPRODUCT(MAX((A$1:A2443=A2444)*(B$1:B2443=B2444)*ROW(A$1:A2443)))),IF(INDEX(I$1:I2443,SUMPRODUCT(MAX((A$1:A2443=A2444)*(B$1:B2443=B2444)*ROW(A$1:A2443))))="",C2444&amp;"",INDEX(I$1:I2443,SUMPRODUCT(MAX((A$1:A2443=A2444)*(B$1:B2443=B2444)*ROW(A$1:A2443))))&amp;"; "&amp;C2444))))</f>
        <v/>
      </c>
      <c r="J2444" s="18" t="str">
        <f aca="false">IF(A2444="","",A2444&amp;"|"&amp;COUNTIF(A$2:A2444,A2444))</f>
        <v/>
      </c>
      <c r="K2444" s="18" t="n">
        <f aca="false">IF(OR(A2444="",B2444=""),0,IF(COUNTIFS(A$2:A2444,A2444,B$2:B2444,B2444)=1,1,0))</f>
        <v>0</v>
      </c>
    </row>
    <row r="2445" customFormat="false" ht="15" hidden="false" customHeight="false" outlineLevel="0" collapsed="false">
      <c r="A2445" s="15"/>
      <c r="B2445" s="15"/>
      <c r="C2445" s="15"/>
      <c r="D2445" s="15"/>
      <c r="F2445" s="18" t="str">
        <f aca="false">IF(B2445="","",IFERROR(INDEX(Materials!$B$2:$B$301,MATCH(B2445,Materials!$A$2:$A$301,0)),""))</f>
        <v/>
      </c>
      <c r="G2445" s="18" t="str">
        <f aca="true">IF(AND(A2445="",B2445=""),"",IF(A2445="","Missing product",IF(B2445="","Missing material",IF(COUNTIF(ProductList,A2445)=0,"Product not in Products list",IF(COUNTIF(MaterialList,B2445)=0,"Material not in Materials list","OK")))))</f>
        <v/>
      </c>
      <c r="H2445" s="18" t="str">
        <f aca="false">IF(F2445="Active",A2445&amp;"|"&amp;COUNTIFS(A$2:A2445,A2445,F$2:F2445,"Active"),"")</f>
        <v/>
      </c>
      <c r="I2445" s="18" t="str">
        <f aca="false">IF(B2445="","",IF(SUMPRODUCT(MAX((A$1:A2444=A2445)*(B$1:B2444=B2445)*ROW(A$1:A2444)))=0,C2445&amp;"",IF(C2445="",INDEX(I$1:I2444,SUMPRODUCT(MAX((A$1:A2444=A2445)*(B$1:B2444=B2445)*ROW(A$1:A2444)))),IF(INDEX(I$1:I2444,SUMPRODUCT(MAX((A$1:A2444=A2445)*(B$1:B2444=B2445)*ROW(A$1:A2444))))="",C2445&amp;"",INDEX(I$1:I2444,SUMPRODUCT(MAX((A$1:A2444=A2445)*(B$1:B2444=B2445)*ROW(A$1:A2444))))&amp;"; "&amp;C2445))))</f>
        <v/>
      </c>
      <c r="J2445" s="18" t="str">
        <f aca="false">IF(A2445="","",A2445&amp;"|"&amp;COUNTIF(A$2:A2445,A2445))</f>
        <v/>
      </c>
      <c r="K2445" s="18" t="n">
        <f aca="false">IF(OR(A2445="",B2445=""),0,IF(COUNTIFS(A$2:A2445,A2445,B$2:B2445,B2445)=1,1,0))</f>
        <v>0</v>
      </c>
    </row>
    <row r="2446" customFormat="false" ht="15" hidden="false" customHeight="false" outlineLevel="0" collapsed="false">
      <c r="A2446" s="15"/>
      <c r="B2446" s="15"/>
      <c r="C2446" s="15"/>
      <c r="D2446" s="15"/>
      <c r="F2446" s="18" t="str">
        <f aca="false">IF(B2446="","",IFERROR(INDEX(Materials!$B$2:$B$301,MATCH(B2446,Materials!$A$2:$A$301,0)),""))</f>
        <v/>
      </c>
      <c r="G2446" s="18" t="str">
        <f aca="true">IF(AND(A2446="",B2446=""),"",IF(A2446="","Missing product",IF(B2446="","Missing material",IF(COUNTIF(ProductList,A2446)=0,"Product not in Products list",IF(COUNTIF(MaterialList,B2446)=0,"Material not in Materials list","OK")))))</f>
        <v/>
      </c>
      <c r="H2446" s="18" t="str">
        <f aca="false">IF(F2446="Active",A2446&amp;"|"&amp;COUNTIFS(A$2:A2446,A2446,F$2:F2446,"Active"),"")</f>
        <v/>
      </c>
      <c r="I2446" s="18" t="str">
        <f aca="false">IF(B2446="","",IF(SUMPRODUCT(MAX((A$1:A2445=A2446)*(B$1:B2445=B2446)*ROW(A$1:A2445)))=0,C2446&amp;"",IF(C2446="",INDEX(I$1:I2445,SUMPRODUCT(MAX((A$1:A2445=A2446)*(B$1:B2445=B2446)*ROW(A$1:A2445)))),IF(INDEX(I$1:I2445,SUMPRODUCT(MAX((A$1:A2445=A2446)*(B$1:B2445=B2446)*ROW(A$1:A2445))))="",C2446&amp;"",INDEX(I$1:I2445,SUMPRODUCT(MAX((A$1:A2445=A2446)*(B$1:B2445=B2446)*ROW(A$1:A2445))))&amp;"; "&amp;C2446))))</f>
        <v/>
      </c>
      <c r="J2446" s="18" t="str">
        <f aca="false">IF(A2446="","",A2446&amp;"|"&amp;COUNTIF(A$2:A2446,A2446))</f>
        <v/>
      </c>
      <c r="K2446" s="18" t="n">
        <f aca="false">IF(OR(A2446="",B2446=""),0,IF(COUNTIFS(A$2:A2446,A2446,B$2:B2446,B2446)=1,1,0))</f>
        <v>0</v>
      </c>
    </row>
    <row r="2447" customFormat="false" ht="15" hidden="false" customHeight="false" outlineLevel="0" collapsed="false">
      <c r="A2447" s="15"/>
      <c r="B2447" s="15"/>
      <c r="C2447" s="15"/>
      <c r="D2447" s="15"/>
      <c r="F2447" s="18" t="str">
        <f aca="false">IF(B2447="","",IFERROR(INDEX(Materials!$B$2:$B$301,MATCH(B2447,Materials!$A$2:$A$301,0)),""))</f>
        <v/>
      </c>
      <c r="G2447" s="18" t="str">
        <f aca="true">IF(AND(A2447="",B2447=""),"",IF(A2447="","Missing product",IF(B2447="","Missing material",IF(COUNTIF(ProductList,A2447)=0,"Product not in Products list",IF(COUNTIF(MaterialList,B2447)=0,"Material not in Materials list","OK")))))</f>
        <v/>
      </c>
      <c r="H2447" s="18" t="str">
        <f aca="false">IF(F2447="Active",A2447&amp;"|"&amp;COUNTIFS(A$2:A2447,A2447,F$2:F2447,"Active"),"")</f>
        <v/>
      </c>
      <c r="I2447" s="18" t="str">
        <f aca="false">IF(B2447="","",IF(SUMPRODUCT(MAX((A$1:A2446=A2447)*(B$1:B2446=B2447)*ROW(A$1:A2446)))=0,C2447&amp;"",IF(C2447="",INDEX(I$1:I2446,SUMPRODUCT(MAX((A$1:A2446=A2447)*(B$1:B2446=B2447)*ROW(A$1:A2446)))),IF(INDEX(I$1:I2446,SUMPRODUCT(MAX((A$1:A2446=A2447)*(B$1:B2446=B2447)*ROW(A$1:A2446))))="",C2447&amp;"",INDEX(I$1:I2446,SUMPRODUCT(MAX((A$1:A2446=A2447)*(B$1:B2446=B2447)*ROW(A$1:A2446))))&amp;"; "&amp;C2447))))</f>
        <v/>
      </c>
      <c r="J2447" s="18" t="str">
        <f aca="false">IF(A2447="","",A2447&amp;"|"&amp;COUNTIF(A$2:A2447,A2447))</f>
        <v/>
      </c>
      <c r="K2447" s="18" t="n">
        <f aca="false">IF(OR(A2447="",B2447=""),0,IF(COUNTIFS(A$2:A2447,A2447,B$2:B2447,B2447)=1,1,0))</f>
        <v>0</v>
      </c>
    </row>
    <row r="2448" customFormat="false" ht="15" hidden="false" customHeight="false" outlineLevel="0" collapsed="false">
      <c r="A2448" s="15"/>
      <c r="B2448" s="15"/>
      <c r="C2448" s="15"/>
      <c r="D2448" s="15"/>
      <c r="F2448" s="18" t="str">
        <f aca="false">IF(B2448="","",IFERROR(INDEX(Materials!$B$2:$B$301,MATCH(B2448,Materials!$A$2:$A$301,0)),""))</f>
        <v/>
      </c>
      <c r="G2448" s="18" t="str">
        <f aca="true">IF(AND(A2448="",B2448=""),"",IF(A2448="","Missing product",IF(B2448="","Missing material",IF(COUNTIF(ProductList,A2448)=0,"Product not in Products list",IF(COUNTIF(MaterialList,B2448)=0,"Material not in Materials list","OK")))))</f>
        <v/>
      </c>
      <c r="H2448" s="18" t="str">
        <f aca="false">IF(F2448="Active",A2448&amp;"|"&amp;COUNTIFS(A$2:A2448,A2448,F$2:F2448,"Active"),"")</f>
        <v/>
      </c>
      <c r="I2448" s="18" t="str">
        <f aca="false">IF(B2448="","",IF(SUMPRODUCT(MAX((A$1:A2447=A2448)*(B$1:B2447=B2448)*ROW(A$1:A2447)))=0,C2448&amp;"",IF(C2448="",INDEX(I$1:I2447,SUMPRODUCT(MAX((A$1:A2447=A2448)*(B$1:B2447=B2448)*ROW(A$1:A2447)))),IF(INDEX(I$1:I2447,SUMPRODUCT(MAX((A$1:A2447=A2448)*(B$1:B2447=B2448)*ROW(A$1:A2447))))="",C2448&amp;"",INDEX(I$1:I2447,SUMPRODUCT(MAX((A$1:A2447=A2448)*(B$1:B2447=B2448)*ROW(A$1:A2447))))&amp;"; "&amp;C2448))))</f>
        <v/>
      </c>
      <c r="J2448" s="18" t="str">
        <f aca="false">IF(A2448="","",A2448&amp;"|"&amp;COUNTIF(A$2:A2448,A2448))</f>
        <v/>
      </c>
      <c r="K2448" s="18" t="n">
        <f aca="false">IF(OR(A2448="",B2448=""),0,IF(COUNTIFS(A$2:A2448,A2448,B$2:B2448,B2448)=1,1,0))</f>
        <v>0</v>
      </c>
    </row>
    <row r="2449" customFormat="false" ht="15" hidden="false" customHeight="false" outlineLevel="0" collapsed="false">
      <c r="A2449" s="15"/>
      <c r="B2449" s="15"/>
      <c r="C2449" s="15"/>
      <c r="D2449" s="15"/>
      <c r="F2449" s="18" t="str">
        <f aca="false">IF(B2449="","",IFERROR(INDEX(Materials!$B$2:$B$301,MATCH(B2449,Materials!$A$2:$A$301,0)),""))</f>
        <v/>
      </c>
      <c r="G2449" s="18" t="str">
        <f aca="true">IF(AND(A2449="",B2449=""),"",IF(A2449="","Missing product",IF(B2449="","Missing material",IF(COUNTIF(ProductList,A2449)=0,"Product not in Products list",IF(COUNTIF(MaterialList,B2449)=0,"Material not in Materials list","OK")))))</f>
        <v/>
      </c>
      <c r="H2449" s="18" t="str">
        <f aca="false">IF(F2449="Active",A2449&amp;"|"&amp;COUNTIFS(A$2:A2449,A2449,F$2:F2449,"Active"),"")</f>
        <v/>
      </c>
      <c r="I2449" s="18" t="str">
        <f aca="false">IF(B2449="","",IF(SUMPRODUCT(MAX((A$1:A2448=A2449)*(B$1:B2448=B2449)*ROW(A$1:A2448)))=0,C2449&amp;"",IF(C2449="",INDEX(I$1:I2448,SUMPRODUCT(MAX((A$1:A2448=A2449)*(B$1:B2448=B2449)*ROW(A$1:A2448)))),IF(INDEX(I$1:I2448,SUMPRODUCT(MAX((A$1:A2448=A2449)*(B$1:B2448=B2449)*ROW(A$1:A2448))))="",C2449&amp;"",INDEX(I$1:I2448,SUMPRODUCT(MAX((A$1:A2448=A2449)*(B$1:B2448=B2449)*ROW(A$1:A2448))))&amp;"; "&amp;C2449))))</f>
        <v/>
      </c>
      <c r="J2449" s="18" t="str">
        <f aca="false">IF(A2449="","",A2449&amp;"|"&amp;COUNTIF(A$2:A2449,A2449))</f>
        <v/>
      </c>
      <c r="K2449" s="18" t="n">
        <f aca="false">IF(OR(A2449="",B2449=""),0,IF(COUNTIFS(A$2:A2449,A2449,B$2:B2449,B2449)=1,1,0))</f>
        <v>0</v>
      </c>
    </row>
    <row r="2450" customFormat="false" ht="15" hidden="false" customHeight="false" outlineLevel="0" collapsed="false">
      <c r="A2450" s="15"/>
      <c r="B2450" s="15"/>
      <c r="C2450" s="15"/>
      <c r="D2450" s="15"/>
      <c r="F2450" s="18" t="str">
        <f aca="false">IF(B2450="","",IFERROR(INDEX(Materials!$B$2:$B$301,MATCH(B2450,Materials!$A$2:$A$301,0)),""))</f>
        <v/>
      </c>
      <c r="G2450" s="18" t="str">
        <f aca="true">IF(AND(A2450="",B2450=""),"",IF(A2450="","Missing product",IF(B2450="","Missing material",IF(COUNTIF(ProductList,A2450)=0,"Product not in Products list",IF(COUNTIF(MaterialList,B2450)=0,"Material not in Materials list","OK")))))</f>
        <v/>
      </c>
      <c r="H2450" s="18" t="str">
        <f aca="false">IF(F2450="Active",A2450&amp;"|"&amp;COUNTIFS(A$2:A2450,A2450,F$2:F2450,"Active"),"")</f>
        <v/>
      </c>
      <c r="I2450" s="18" t="str">
        <f aca="false">IF(B2450="","",IF(SUMPRODUCT(MAX((A$1:A2449=A2450)*(B$1:B2449=B2450)*ROW(A$1:A2449)))=0,C2450&amp;"",IF(C2450="",INDEX(I$1:I2449,SUMPRODUCT(MAX((A$1:A2449=A2450)*(B$1:B2449=B2450)*ROW(A$1:A2449)))),IF(INDEX(I$1:I2449,SUMPRODUCT(MAX((A$1:A2449=A2450)*(B$1:B2449=B2450)*ROW(A$1:A2449))))="",C2450&amp;"",INDEX(I$1:I2449,SUMPRODUCT(MAX((A$1:A2449=A2450)*(B$1:B2449=B2450)*ROW(A$1:A2449))))&amp;"; "&amp;C2450))))</f>
        <v/>
      </c>
      <c r="J2450" s="18" t="str">
        <f aca="false">IF(A2450="","",A2450&amp;"|"&amp;COUNTIF(A$2:A2450,A2450))</f>
        <v/>
      </c>
      <c r="K2450" s="18" t="n">
        <f aca="false">IF(OR(A2450="",B2450=""),0,IF(COUNTIFS(A$2:A2450,A2450,B$2:B2450,B2450)=1,1,0))</f>
        <v>0</v>
      </c>
    </row>
    <row r="2451" customFormat="false" ht="15" hidden="false" customHeight="false" outlineLevel="0" collapsed="false">
      <c r="A2451" s="15"/>
      <c r="B2451" s="15"/>
      <c r="C2451" s="15"/>
      <c r="D2451" s="15"/>
      <c r="F2451" s="18" t="str">
        <f aca="false">IF(B2451="","",IFERROR(INDEX(Materials!$B$2:$B$301,MATCH(B2451,Materials!$A$2:$A$301,0)),""))</f>
        <v/>
      </c>
      <c r="G2451" s="18" t="str">
        <f aca="true">IF(AND(A2451="",B2451=""),"",IF(A2451="","Missing product",IF(B2451="","Missing material",IF(COUNTIF(ProductList,A2451)=0,"Product not in Products list",IF(COUNTIF(MaterialList,B2451)=0,"Material not in Materials list","OK")))))</f>
        <v/>
      </c>
      <c r="H2451" s="18" t="str">
        <f aca="false">IF(F2451="Active",A2451&amp;"|"&amp;COUNTIFS(A$2:A2451,A2451,F$2:F2451,"Active"),"")</f>
        <v/>
      </c>
      <c r="I2451" s="18" t="str">
        <f aca="false">IF(B2451="","",IF(SUMPRODUCT(MAX((A$1:A2450=A2451)*(B$1:B2450=B2451)*ROW(A$1:A2450)))=0,C2451&amp;"",IF(C2451="",INDEX(I$1:I2450,SUMPRODUCT(MAX((A$1:A2450=A2451)*(B$1:B2450=B2451)*ROW(A$1:A2450)))),IF(INDEX(I$1:I2450,SUMPRODUCT(MAX((A$1:A2450=A2451)*(B$1:B2450=B2451)*ROW(A$1:A2450))))="",C2451&amp;"",INDEX(I$1:I2450,SUMPRODUCT(MAX((A$1:A2450=A2451)*(B$1:B2450=B2451)*ROW(A$1:A2450))))&amp;"; "&amp;C2451))))</f>
        <v/>
      </c>
      <c r="J2451" s="18" t="str">
        <f aca="false">IF(A2451="","",A2451&amp;"|"&amp;COUNTIF(A$2:A2451,A2451))</f>
        <v/>
      </c>
      <c r="K2451" s="18" t="n">
        <f aca="false">IF(OR(A2451="",B2451=""),0,IF(COUNTIFS(A$2:A2451,A2451,B$2:B2451,B2451)=1,1,0))</f>
        <v>0</v>
      </c>
    </row>
    <row r="2452" customFormat="false" ht="15" hidden="false" customHeight="false" outlineLevel="0" collapsed="false">
      <c r="A2452" s="15"/>
      <c r="B2452" s="15"/>
      <c r="C2452" s="15"/>
      <c r="D2452" s="15"/>
      <c r="F2452" s="18" t="str">
        <f aca="false">IF(B2452="","",IFERROR(INDEX(Materials!$B$2:$B$301,MATCH(B2452,Materials!$A$2:$A$301,0)),""))</f>
        <v/>
      </c>
      <c r="G2452" s="18" t="str">
        <f aca="true">IF(AND(A2452="",B2452=""),"",IF(A2452="","Missing product",IF(B2452="","Missing material",IF(COUNTIF(ProductList,A2452)=0,"Product not in Products list",IF(COUNTIF(MaterialList,B2452)=0,"Material not in Materials list","OK")))))</f>
        <v/>
      </c>
      <c r="H2452" s="18" t="str">
        <f aca="false">IF(F2452="Active",A2452&amp;"|"&amp;COUNTIFS(A$2:A2452,A2452,F$2:F2452,"Active"),"")</f>
        <v/>
      </c>
      <c r="I2452" s="18" t="str">
        <f aca="false">IF(B2452="","",IF(SUMPRODUCT(MAX((A$1:A2451=A2452)*(B$1:B2451=B2452)*ROW(A$1:A2451)))=0,C2452&amp;"",IF(C2452="",INDEX(I$1:I2451,SUMPRODUCT(MAX((A$1:A2451=A2452)*(B$1:B2451=B2452)*ROW(A$1:A2451)))),IF(INDEX(I$1:I2451,SUMPRODUCT(MAX((A$1:A2451=A2452)*(B$1:B2451=B2452)*ROW(A$1:A2451))))="",C2452&amp;"",INDEX(I$1:I2451,SUMPRODUCT(MAX((A$1:A2451=A2452)*(B$1:B2451=B2452)*ROW(A$1:A2451))))&amp;"; "&amp;C2452))))</f>
        <v/>
      </c>
      <c r="J2452" s="18" t="str">
        <f aca="false">IF(A2452="","",A2452&amp;"|"&amp;COUNTIF(A$2:A2452,A2452))</f>
        <v/>
      </c>
      <c r="K2452" s="18" t="n">
        <f aca="false">IF(OR(A2452="",B2452=""),0,IF(COUNTIFS(A$2:A2452,A2452,B$2:B2452,B2452)=1,1,0))</f>
        <v>0</v>
      </c>
    </row>
    <row r="2453" customFormat="false" ht="15" hidden="false" customHeight="false" outlineLevel="0" collapsed="false">
      <c r="A2453" s="15"/>
      <c r="B2453" s="15"/>
      <c r="C2453" s="15"/>
      <c r="D2453" s="15"/>
      <c r="F2453" s="18" t="str">
        <f aca="false">IF(B2453="","",IFERROR(INDEX(Materials!$B$2:$B$301,MATCH(B2453,Materials!$A$2:$A$301,0)),""))</f>
        <v/>
      </c>
      <c r="G2453" s="18" t="str">
        <f aca="true">IF(AND(A2453="",B2453=""),"",IF(A2453="","Missing product",IF(B2453="","Missing material",IF(COUNTIF(ProductList,A2453)=0,"Product not in Products list",IF(COUNTIF(MaterialList,B2453)=0,"Material not in Materials list","OK")))))</f>
        <v/>
      </c>
      <c r="H2453" s="18" t="str">
        <f aca="false">IF(F2453="Active",A2453&amp;"|"&amp;COUNTIFS(A$2:A2453,A2453,F$2:F2453,"Active"),"")</f>
        <v/>
      </c>
      <c r="I2453" s="18" t="str">
        <f aca="false">IF(B2453="","",IF(SUMPRODUCT(MAX((A$1:A2452=A2453)*(B$1:B2452=B2453)*ROW(A$1:A2452)))=0,C2453&amp;"",IF(C2453="",INDEX(I$1:I2452,SUMPRODUCT(MAX((A$1:A2452=A2453)*(B$1:B2452=B2453)*ROW(A$1:A2452)))),IF(INDEX(I$1:I2452,SUMPRODUCT(MAX((A$1:A2452=A2453)*(B$1:B2452=B2453)*ROW(A$1:A2452))))="",C2453&amp;"",INDEX(I$1:I2452,SUMPRODUCT(MAX((A$1:A2452=A2453)*(B$1:B2452=B2453)*ROW(A$1:A2452))))&amp;"; "&amp;C2453))))</f>
        <v/>
      </c>
      <c r="J2453" s="18" t="str">
        <f aca="false">IF(A2453="","",A2453&amp;"|"&amp;COUNTIF(A$2:A2453,A2453))</f>
        <v/>
      </c>
      <c r="K2453" s="18" t="n">
        <f aca="false">IF(OR(A2453="",B2453=""),0,IF(COUNTIFS(A$2:A2453,A2453,B$2:B2453,B2453)=1,1,0))</f>
        <v>0</v>
      </c>
    </row>
    <row r="2454" customFormat="false" ht="15" hidden="false" customHeight="false" outlineLevel="0" collapsed="false">
      <c r="A2454" s="15"/>
      <c r="B2454" s="15"/>
      <c r="C2454" s="15"/>
      <c r="D2454" s="15"/>
      <c r="F2454" s="18" t="str">
        <f aca="false">IF(B2454="","",IFERROR(INDEX(Materials!$B$2:$B$301,MATCH(B2454,Materials!$A$2:$A$301,0)),""))</f>
        <v/>
      </c>
      <c r="G2454" s="18" t="str">
        <f aca="true">IF(AND(A2454="",B2454=""),"",IF(A2454="","Missing product",IF(B2454="","Missing material",IF(COUNTIF(ProductList,A2454)=0,"Product not in Products list",IF(COUNTIF(MaterialList,B2454)=0,"Material not in Materials list","OK")))))</f>
        <v/>
      </c>
      <c r="H2454" s="18" t="str">
        <f aca="false">IF(F2454="Active",A2454&amp;"|"&amp;COUNTIFS(A$2:A2454,A2454,F$2:F2454,"Active"),"")</f>
        <v/>
      </c>
      <c r="I2454" s="18" t="str">
        <f aca="false">IF(B2454="","",IF(SUMPRODUCT(MAX((A$1:A2453=A2454)*(B$1:B2453=B2454)*ROW(A$1:A2453)))=0,C2454&amp;"",IF(C2454="",INDEX(I$1:I2453,SUMPRODUCT(MAX((A$1:A2453=A2454)*(B$1:B2453=B2454)*ROW(A$1:A2453)))),IF(INDEX(I$1:I2453,SUMPRODUCT(MAX((A$1:A2453=A2454)*(B$1:B2453=B2454)*ROW(A$1:A2453))))="",C2454&amp;"",INDEX(I$1:I2453,SUMPRODUCT(MAX((A$1:A2453=A2454)*(B$1:B2453=B2454)*ROW(A$1:A2453))))&amp;"; "&amp;C2454))))</f>
        <v/>
      </c>
      <c r="J2454" s="18" t="str">
        <f aca="false">IF(A2454="","",A2454&amp;"|"&amp;COUNTIF(A$2:A2454,A2454))</f>
        <v/>
      </c>
      <c r="K2454" s="18" t="n">
        <f aca="false">IF(OR(A2454="",B2454=""),0,IF(COUNTIFS(A$2:A2454,A2454,B$2:B2454,B2454)=1,1,0))</f>
        <v>0</v>
      </c>
    </row>
    <row r="2455" customFormat="false" ht="15" hidden="false" customHeight="false" outlineLevel="0" collapsed="false">
      <c r="A2455" s="15"/>
      <c r="B2455" s="15"/>
      <c r="C2455" s="15"/>
      <c r="D2455" s="15"/>
      <c r="F2455" s="18" t="str">
        <f aca="false">IF(B2455="","",IFERROR(INDEX(Materials!$B$2:$B$301,MATCH(B2455,Materials!$A$2:$A$301,0)),""))</f>
        <v/>
      </c>
      <c r="G2455" s="18" t="str">
        <f aca="true">IF(AND(A2455="",B2455=""),"",IF(A2455="","Missing product",IF(B2455="","Missing material",IF(COUNTIF(ProductList,A2455)=0,"Product not in Products list",IF(COUNTIF(MaterialList,B2455)=0,"Material not in Materials list","OK")))))</f>
        <v/>
      </c>
      <c r="H2455" s="18" t="str">
        <f aca="false">IF(F2455="Active",A2455&amp;"|"&amp;COUNTIFS(A$2:A2455,A2455,F$2:F2455,"Active"),"")</f>
        <v/>
      </c>
      <c r="I2455" s="18" t="str">
        <f aca="false">IF(B2455="","",IF(SUMPRODUCT(MAX((A$1:A2454=A2455)*(B$1:B2454=B2455)*ROW(A$1:A2454)))=0,C2455&amp;"",IF(C2455="",INDEX(I$1:I2454,SUMPRODUCT(MAX((A$1:A2454=A2455)*(B$1:B2454=B2455)*ROW(A$1:A2454)))),IF(INDEX(I$1:I2454,SUMPRODUCT(MAX((A$1:A2454=A2455)*(B$1:B2454=B2455)*ROW(A$1:A2454))))="",C2455&amp;"",INDEX(I$1:I2454,SUMPRODUCT(MAX((A$1:A2454=A2455)*(B$1:B2454=B2455)*ROW(A$1:A2454))))&amp;"; "&amp;C2455))))</f>
        <v/>
      </c>
      <c r="J2455" s="18" t="str">
        <f aca="false">IF(A2455="","",A2455&amp;"|"&amp;COUNTIF(A$2:A2455,A2455))</f>
        <v/>
      </c>
      <c r="K2455" s="18" t="n">
        <f aca="false">IF(OR(A2455="",B2455=""),0,IF(COUNTIFS(A$2:A2455,A2455,B$2:B2455,B2455)=1,1,0))</f>
        <v>0</v>
      </c>
    </row>
    <row r="2456" customFormat="false" ht="15" hidden="false" customHeight="false" outlineLevel="0" collapsed="false">
      <c r="A2456" s="15"/>
      <c r="B2456" s="15"/>
      <c r="C2456" s="15"/>
      <c r="D2456" s="15"/>
      <c r="F2456" s="18" t="str">
        <f aca="false">IF(B2456="","",IFERROR(INDEX(Materials!$B$2:$B$301,MATCH(B2456,Materials!$A$2:$A$301,0)),""))</f>
        <v/>
      </c>
      <c r="G2456" s="18" t="str">
        <f aca="true">IF(AND(A2456="",B2456=""),"",IF(A2456="","Missing product",IF(B2456="","Missing material",IF(COUNTIF(ProductList,A2456)=0,"Product not in Products list",IF(COUNTIF(MaterialList,B2456)=0,"Material not in Materials list","OK")))))</f>
        <v/>
      </c>
      <c r="H2456" s="18" t="str">
        <f aca="false">IF(F2456="Active",A2456&amp;"|"&amp;COUNTIFS(A$2:A2456,A2456,F$2:F2456,"Active"),"")</f>
        <v/>
      </c>
      <c r="I2456" s="18" t="str">
        <f aca="false">IF(B2456="","",IF(SUMPRODUCT(MAX((A$1:A2455=A2456)*(B$1:B2455=B2456)*ROW(A$1:A2455)))=0,C2456&amp;"",IF(C2456="",INDEX(I$1:I2455,SUMPRODUCT(MAX((A$1:A2455=A2456)*(B$1:B2455=B2456)*ROW(A$1:A2455)))),IF(INDEX(I$1:I2455,SUMPRODUCT(MAX((A$1:A2455=A2456)*(B$1:B2455=B2456)*ROW(A$1:A2455))))="",C2456&amp;"",INDEX(I$1:I2455,SUMPRODUCT(MAX((A$1:A2455=A2456)*(B$1:B2455=B2456)*ROW(A$1:A2455))))&amp;"; "&amp;C2456))))</f>
        <v/>
      </c>
      <c r="J2456" s="18" t="str">
        <f aca="false">IF(A2456="","",A2456&amp;"|"&amp;COUNTIF(A$2:A2456,A2456))</f>
        <v/>
      </c>
      <c r="K2456" s="18" t="n">
        <f aca="false">IF(OR(A2456="",B2456=""),0,IF(COUNTIFS(A$2:A2456,A2456,B$2:B2456,B2456)=1,1,0))</f>
        <v>0</v>
      </c>
    </row>
    <row r="2457" customFormat="false" ht="15" hidden="false" customHeight="false" outlineLevel="0" collapsed="false">
      <c r="A2457" s="15"/>
      <c r="B2457" s="15"/>
      <c r="C2457" s="15"/>
      <c r="D2457" s="15"/>
      <c r="F2457" s="18" t="str">
        <f aca="false">IF(B2457="","",IFERROR(INDEX(Materials!$B$2:$B$301,MATCH(B2457,Materials!$A$2:$A$301,0)),""))</f>
        <v/>
      </c>
      <c r="G2457" s="18" t="str">
        <f aca="true">IF(AND(A2457="",B2457=""),"",IF(A2457="","Missing product",IF(B2457="","Missing material",IF(COUNTIF(ProductList,A2457)=0,"Product not in Products list",IF(COUNTIF(MaterialList,B2457)=0,"Material not in Materials list","OK")))))</f>
        <v/>
      </c>
      <c r="H2457" s="18" t="str">
        <f aca="false">IF(F2457="Active",A2457&amp;"|"&amp;COUNTIFS(A$2:A2457,A2457,F$2:F2457,"Active"),"")</f>
        <v/>
      </c>
      <c r="I2457" s="18" t="str">
        <f aca="false">IF(B2457="","",IF(SUMPRODUCT(MAX((A$1:A2456=A2457)*(B$1:B2456=B2457)*ROW(A$1:A2456)))=0,C2457&amp;"",IF(C2457="",INDEX(I$1:I2456,SUMPRODUCT(MAX((A$1:A2456=A2457)*(B$1:B2456=B2457)*ROW(A$1:A2456)))),IF(INDEX(I$1:I2456,SUMPRODUCT(MAX((A$1:A2456=A2457)*(B$1:B2456=B2457)*ROW(A$1:A2456))))="",C2457&amp;"",INDEX(I$1:I2456,SUMPRODUCT(MAX((A$1:A2456=A2457)*(B$1:B2456=B2457)*ROW(A$1:A2456))))&amp;"; "&amp;C2457))))</f>
        <v/>
      </c>
      <c r="J2457" s="18" t="str">
        <f aca="false">IF(A2457="","",A2457&amp;"|"&amp;COUNTIF(A$2:A2457,A2457))</f>
        <v/>
      </c>
      <c r="K2457" s="18" t="n">
        <f aca="false">IF(OR(A2457="",B2457=""),0,IF(COUNTIFS(A$2:A2457,A2457,B$2:B2457,B2457)=1,1,0))</f>
        <v>0</v>
      </c>
    </row>
    <row r="2458" customFormat="false" ht="15" hidden="false" customHeight="false" outlineLevel="0" collapsed="false">
      <c r="A2458" s="15"/>
      <c r="B2458" s="15"/>
      <c r="C2458" s="15"/>
      <c r="D2458" s="15"/>
      <c r="F2458" s="18" t="str">
        <f aca="false">IF(B2458="","",IFERROR(INDEX(Materials!$B$2:$B$301,MATCH(B2458,Materials!$A$2:$A$301,0)),""))</f>
        <v/>
      </c>
      <c r="G2458" s="18" t="str">
        <f aca="true">IF(AND(A2458="",B2458=""),"",IF(A2458="","Missing product",IF(B2458="","Missing material",IF(COUNTIF(ProductList,A2458)=0,"Product not in Products list",IF(COUNTIF(MaterialList,B2458)=0,"Material not in Materials list","OK")))))</f>
        <v/>
      </c>
      <c r="H2458" s="18" t="str">
        <f aca="false">IF(F2458="Active",A2458&amp;"|"&amp;COUNTIFS(A$2:A2458,A2458,F$2:F2458,"Active"),"")</f>
        <v/>
      </c>
      <c r="I2458" s="18" t="str">
        <f aca="false">IF(B2458="","",IF(SUMPRODUCT(MAX((A$1:A2457=A2458)*(B$1:B2457=B2458)*ROW(A$1:A2457)))=0,C2458&amp;"",IF(C2458="",INDEX(I$1:I2457,SUMPRODUCT(MAX((A$1:A2457=A2458)*(B$1:B2457=B2458)*ROW(A$1:A2457)))),IF(INDEX(I$1:I2457,SUMPRODUCT(MAX((A$1:A2457=A2458)*(B$1:B2457=B2458)*ROW(A$1:A2457))))="",C2458&amp;"",INDEX(I$1:I2457,SUMPRODUCT(MAX((A$1:A2457=A2458)*(B$1:B2457=B2458)*ROW(A$1:A2457))))&amp;"; "&amp;C2458))))</f>
        <v/>
      </c>
      <c r="J2458" s="18" t="str">
        <f aca="false">IF(A2458="","",A2458&amp;"|"&amp;COUNTIF(A$2:A2458,A2458))</f>
        <v/>
      </c>
      <c r="K2458" s="18" t="n">
        <f aca="false">IF(OR(A2458="",B2458=""),0,IF(COUNTIFS(A$2:A2458,A2458,B$2:B2458,B2458)=1,1,0))</f>
        <v>0</v>
      </c>
    </row>
    <row r="2459" customFormat="false" ht="15" hidden="false" customHeight="false" outlineLevel="0" collapsed="false">
      <c r="A2459" s="15"/>
      <c r="B2459" s="15"/>
      <c r="C2459" s="15"/>
      <c r="D2459" s="15"/>
      <c r="F2459" s="18" t="str">
        <f aca="false">IF(B2459="","",IFERROR(INDEX(Materials!$B$2:$B$301,MATCH(B2459,Materials!$A$2:$A$301,0)),""))</f>
        <v/>
      </c>
      <c r="G2459" s="18" t="str">
        <f aca="true">IF(AND(A2459="",B2459=""),"",IF(A2459="","Missing product",IF(B2459="","Missing material",IF(COUNTIF(ProductList,A2459)=0,"Product not in Products list",IF(COUNTIF(MaterialList,B2459)=0,"Material not in Materials list","OK")))))</f>
        <v/>
      </c>
      <c r="H2459" s="18" t="str">
        <f aca="false">IF(F2459="Active",A2459&amp;"|"&amp;COUNTIFS(A$2:A2459,A2459,F$2:F2459,"Active"),"")</f>
        <v/>
      </c>
      <c r="I2459" s="18" t="str">
        <f aca="false">IF(B2459="","",IF(SUMPRODUCT(MAX((A$1:A2458=A2459)*(B$1:B2458=B2459)*ROW(A$1:A2458)))=0,C2459&amp;"",IF(C2459="",INDEX(I$1:I2458,SUMPRODUCT(MAX((A$1:A2458=A2459)*(B$1:B2458=B2459)*ROW(A$1:A2458)))),IF(INDEX(I$1:I2458,SUMPRODUCT(MAX((A$1:A2458=A2459)*(B$1:B2458=B2459)*ROW(A$1:A2458))))="",C2459&amp;"",INDEX(I$1:I2458,SUMPRODUCT(MAX((A$1:A2458=A2459)*(B$1:B2458=B2459)*ROW(A$1:A2458))))&amp;"; "&amp;C2459))))</f>
        <v/>
      </c>
      <c r="J2459" s="18" t="str">
        <f aca="false">IF(A2459="","",A2459&amp;"|"&amp;COUNTIF(A$2:A2459,A2459))</f>
        <v/>
      </c>
      <c r="K2459" s="18" t="n">
        <f aca="false">IF(OR(A2459="",B2459=""),0,IF(COUNTIFS(A$2:A2459,A2459,B$2:B2459,B2459)=1,1,0))</f>
        <v>0</v>
      </c>
    </row>
    <row r="2460" customFormat="false" ht="15" hidden="false" customHeight="false" outlineLevel="0" collapsed="false">
      <c r="A2460" s="15"/>
      <c r="B2460" s="15"/>
      <c r="C2460" s="15"/>
      <c r="D2460" s="15"/>
      <c r="F2460" s="18" t="str">
        <f aca="false">IF(B2460="","",IFERROR(INDEX(Materials!$B$2:$B$301,MATCH(B2460,Materials!$A$2:$A$301,0)),""))</f>
        <v/>
      </c>
      <c r="G2460" s="18" t="str">
        <f aca="true">IF(AND(A2460="",B2460=""),"",IF(A2460="","Missing product",IF(B2460="","Missing material",IF(COUNTIF(ProductList,A2460)=0,"Product not in Products list",IF(COUNTIF(MaterialList,B2460)=0,"Material not in Materials list","OK")))))</f>
        <v/>
      </c>
      <c r="H2460" s="18" t="str">
        <f aca="false">IF(F2460="Active",A2460&amp;"|"&amp;COUNTIFS(A$2:A2460,A2460,F$2:F2460,"Active"),"")</f>
        <v/>
      </c>
      <c r="I2460" s="18" t="str">
        <f aca="false">IF(B2460="","",IF(SUMPRODUCT(MAX((A$1:A2459=A2460)*(B$1:B2459=B2460)*ROW(A$1:A2459)))=0,C2460&amp;"",IF(C2460="",INDEX(I$1:I2459,SUMPRODUCT(MAX((A$1:A2459=A2460)*(B$1:B2459=B2460)*ROW(A$1:A2459)))),IF(INDEX(I$1:I2459,SUMPRODUCT(MAX((A$1:A2459=A2460)*(B$1:B2459=B2460)*ROW(A$1:A2459))))="",C2460&amp;"",INDEX(I$1:I2459,SUMPRODUCT(MAX((A$1:A2459=A2460)*(B$1:B2459=B2460)*ROW(A$1:A2459))))&amp;"; "&amp;C2460))))</f>
        <v/>
      </c>
      <c r="J2460" s="18" t="str">
        <f aca="false">IF(A2460="","",A2460&amp;"|"&amp;COUNTIF(A$2:A2460,A2460))</f>
        <v/>
      </c>
      <c r="K2460" s="18" t="n">
        <f aca="false">IF(OR(A2460="",B2460=""),0,IF(COUNTIFS(A$2:A2460,A2460,B$2:B2460,B2460)=1,1,0))</f>
        <v>0</v>
      </c>
    </row>
    <row r="2461" customFormat="false" ht="15" hidden="false" customHeight="false" outlineLevel="0" collapsed="false">
      <c r="A2461" s="15"/>
      <c r="B2461" s="15"/>
      <c r="C2461" s="15"/>
      <c r="D2461" s="15"/>
      <c r="F2461" s="18" t="str">
        <f aca="false">IF(B2461="","",IFERROR(INDEX(Materials!$B$2:$B$301,MATCH(B2461,Materials!$A$2:$A$301,0)),""))</f>
        <v/>
      </c>
      <c r="G2461" s="18" t="str">
        <f aca="true">IF(AND(A2461="",B2461=""),"",IF(A2461="","Missing product",IF(B2461="","Missing material",IF(COUNTIF(ProductList,A2461)=0,"Product not in Products list",IF(COUNTIF(MaterialList,B2461)=0,"Material not in Materials list","OK")))))</f>
        <v/>
      </c>
      <c r="H2461" s="18" t="str">
        <f aca="false">IF(F2461="Active",A2461&amp;"|"&amp;COUNTIFS(A$2:A2461,A2461,F$2:F2461,"Active"),"")</f>
        <v/>
      </c>
      <c r="I2461" s="18" t="str">
        <f aca="false">IF(B2461="","",IF(SUMPRODUCT(MAX((A$1:A2460=A2461)*(B$1:B2460=B2461)*ROW(A$1:A2460)))=0,C2461&amp;"",IF(C2461="",INDEX(I$1:I2460,SUMPRODUCT(MAX((A$1:A2460=A2461)*(B$1:B2460=B2461)*ROW(A$1:A2460)))),IF(INDEX(I$1:I2460,SUMPRODUCT(MAX((A$1:A2460=A2461)*(B$1:B2460=B2461)*ROW(A$1:A2460))))="",C2461&amp;"",INDEX(I$1:I2460,SUMPRODUCT(MAX((A$1:A2460=A2461)*(B$1:B2460=B2461)*ROW(A$1:A2460))))&amp;"; "&amp;C2461))))</f>
        <v/>
      </c>
      <c r="J2461" s="18" t="str">
        <f aca="false">IF(A2461="","",A2461&amp;"|"&amp;COUNTIF(A$2:A2461,A2461))</f>
        <v/>
      </c>
      <c r="K2461" s="18" t="n">
        <f aca="false">IF(OR(A2461="",B2461=""),0,IF(COUNTIFS(A$2:A2461,A2461,B$2:B2461,B2461)=1,1,0))</f>
        <v>0</v>
      </c>
    </row>
    <row r="2462" customFormat="false" ht="15" hidden="false" customHeight="false" outlineLevel="0" collapsed="false">
      <c r="A2462" s="15"/>
      <c r="B2462" s="15"/>
      <c r="C2462" s="15"/>
      <c r="D2462" s="15"/>
      <c r="F2462" s="18" t="str">
        <f aca="false">IF(B2462="","",IFERROR(INDEX(Materials!$B$2:$B$301,MATCH(B2462,Materials!$A$2:$A$301,0)),""))</f>
        <v/>
      </c>
      <c r="G2462" s="18" t="str">
        <f aca="true">IF(AND(A2462="",B2462=""),"",IF(A2462="","Missing product",IF(B2462="","Missing material",IF(COUNTIF(ProductList,A2462)=0,"Product not in Products list",IF(COUNTIF(MaterialList,B2462)=0,"Material not in Materials list","OK")))))</f>
        <v/>
      </c>
      <c r="H2462" s="18" t="str">
        <f aca="false">IF(F2462="Active",A2462&amp;"|"&amp;COUNTIFS(A$2:A2462,A2462,F$2:F2462,"Active"),"")</f>
        <v/>
      </c>
      <c r="I2462" s="18" t="str">
        <f aca="false">IF(B2462="","",IF(SUMPRODUCT(MAX((A$1:A2461=A2462)*(B$1:B2461=B2462)*ROW(A$1:A2461)))=0,C2462&amp;"",IF(C2462="",INDEX(I$1:I2461,SUMPRODUCT(MAX((A$1:A2461=A2462)*(B$1:B2461=B2462)*ROW(A$1:A2461)))),IF(INDEX(I$1:I2461,SUMPRODUCT(MAX((A$1:A2461=A2462)*(B$1:B2461=B2462)*ROW(A$1:A2461))))="",C2462&amp;"",INDEX(I$1:I2461,SUMPRODUCT(MAX((A$1:A2461=A2462)*(B$1:B2461=B2462)*ROW(A$1:A2461))))&amp;"; "&amp;C2462))))</f>
        <v/>
      </c>
      <c r="J2462" s="18" t="str">
        <f aca="false">IF(A2462="","",A2462&amp;"|"&amp;COUNTIF(A$2:A2462,A2462))</f>
        <v/>
      </c>
      <c r="K2462" s="18" t="n">
        <f aca="false">IF(OR(A2462="",B2462=""),0,IF(COUNTIFS(A$2:A2462,A2462,B$2:B2462,B2462)=1,1,0))</f>
        <v>0</v>
      </c>
    </row>
    <row r="2463" customFormat="false" ht="15" hidden="false" customHeight="false" outlineLevel="0" collapsed="false">
      <c r="A2463" s="15"/>
      <c r="B2463" s="15"/>
      <c r="C2463" s="15"/>
      <c r="D2463" s="15"/>
      <c r="F2463" s="18" t="str">
        <f aca="false">IF(B2463="","",IFERROR(INDEX(Materials!$B$2:$B$301,MATCH(B2463,Materials!$A$2:$A$301,0)),""))</f>
        <v/>
      </c>
      <c r="G2463" s="18" t="str">
        <f aca="true">IF(AND(A2463="",B2463=""),"",IF(A2463="","Missing product",IF(B2463="","Missing material",IF(COUNTIF(ProductList,A2463)=0,"Product not in Products list",IF(COUNTIF(MaterialList,B2463)=0,"Material not in Materials list","OK")))))</f>
        <v/>
      </c>
      <c r="H2463" s="18" t="str">
        <f aca="false">IF(F2463="Active",A2463&amp;"|"&amp;COUNTIFS(A$2:A2463,A2463,F$2:F2463,"Active"),"")</f>
        <v/>
      </c>
      <c r="I2463" s="18" t="str">
        <f aca="false">IF(B2463="","",IF(SUMPRODUCT(MAX((A$1:A2462=A2463)*(B$1:B2462=B2463)*ROW(A$1:A2462)))=0,C2463&amp;"",IF(C2463="",INDEX(I$1:I2462,SUMPRODUCT(MAX((A$1:A2462=A2463)*(B$1:B2462=B2463)*ROW(A$1:A2462)))),IF(INDEX(I$1:I2462,SUMPRODUCT(MAX((A$1:A2462=A2463)*(B$1:B2462=B2463)*ROW(A$1:A2462))))="",C2463&amp;"",INDEX(I$1:I2462,SUMPRODUCT(MAX((A$1:A2462=A2463)*(B$1:B2462=B2463)*ROW(A$1:A2462))))&amp;"; "&amp;C2463))))</f>
        <v/>
      </c>
      <c r="J2463" s="18" t="str">
        <f aca="false">IF(A2463="","",A2463&amp;"|"&amp;COUNTIF(A$2:A2463,A2463))</f>
        <v/>
      </c>
      <c r="K2463" s="18" t="n">
        <f aca="false">IF(OR(A2463="",B2463=""),0,IF(COUNTIFS(A$2:A2463,A2463,B$2:B2463,B2463)=1,1,0))</f>
        <v>0</v>
      </c>
    </row>
    <row r="2464" customFormat="false" ht="15" hidden="false" customHeight="false" outlineLevel="0" collapsed="false">
      <c r="A2464" s="15"/>
      <c r="B2464" s="15"/>
      <c r="C2464" s="15"/>
      <c r="D2464" s="15"/>
      <c r="F2464" s="18" t="str">
        <f aca="false">IF(B2464="","",IFERROR(INDEX(Materials!$B$2:$B$301,MATCH(B2464,Materials!$A$2:$A$301,0)),""))</f>
        <v/>
      </c>
      <c r="G2464" s="18" t="str">
        <f aca="true">IF(AND(A2464="",B2464=""),"",IF(A2464="","Missing product",IF(B2464="","Missing material",IF(COUNTIF(ProductList,A2464)=0,"Product not in Products list",IF(COUNTIF(MaterialList,B2464)=0,"Material not in Materials list","OK")))))</f>
        <v/>
      </c>
      <c r="H2464" s="18" t="str">
        <f aca="false">IF(F2464="Active",A2464&amp;"|"&amp;COUNTIFS(A$2:A2464,A2464,F$2:F2464,"Active"),"")</f>
        <v/>
      </c>
      <c r="I2464" s="18" t="str">
        <f aca="false">IF(B2464="","",IF(SUMPRODUCT(MAX((A$1:A2463=A2464)*(B$1:B2463=B2464)*ROW(A$1:A2463)))=0,C2464&amp;"",IF(C2464="",INDEX(I$1:I2463,SUMPRODUCT(MAX((A$1:A2463=A2464)*(B$1:B2463=B2464)*ROW(A$1:A2463)))),IF(INDEX(I$1:I2463,SUMPRODUCT(MAX((A$1:A2463=A2464)*(B$1:B2463=B2464)*ROW(A$1:A2463))))="",C2464&amp;"",INDEX(I$1:I2463,SUMPRODUCT(MAX((A$1:A2463=A2464)*(B$1:B2463=B2464)*ROW(A$1:A2463))))&amp;"; "&amp;C2464))))</f>
        <v/>
      </c>
      <c r="J2464" s="18" t="str">
        <f aca="false">IF(A2464="","",A2464&amp;"|"&amp;COUNTIF(A$2:A2464,A2464))</f>
        <v/>
      </c>
      <c r="K2464" s="18" t="n">
        <f aca="false">IF(OR(A2464="",B2464=""),0,IF(COUNTIFS(A$2:A2464,A2464,B$2:B2464,B2464)=1,1,0))</f>
        <v>0</v>
      </c>
    </row>
    <row r="2465" customFormat="false" ht="15" hidden="false" customHeight="false" outlineLevel="0" collapsed="false">
      <c r="A2465" s="15"/>
      <c r="B2465" s="15"/>
      <c r="C2465" s="15"/>
      <c r="D2465" s="15"/>
      <c r="F2465" s="18" t="str">
        <f aca="false">IF(B2465="","",IFERROR(INDEX(Materials!$B$2:$B$301,MATCH(B2465,Materials!$A$2:$A$301,0)),""))</f>
        <v/>
      </c>
      <c r="G2465" s="18" t="str">
        <f aca="true">IF(AND(A2465="",B2465=""),"",IF(A2465="","Missing product",IF(B2465="","Missing material",IF(COUNTIF(ProductList,A2465)=0,"Product not in Products list",IF(COUNTIF(MaterialList,B2465)=0,"Material not in Materials list","OK")))))</f>
        <v/>
      </c>
      <c r="H2465" s="18" t="str">
        <f aca="false">IF(F2465="Active",A2465&amp;"|"&amp;COUNTIFS(A$2:A2465,A2465,F$2:F2465,"Active"),"")</f>
        <v/>
      </c>
      <c r="I2465" s="18" t="str">
        <f aca="false">IF(B2465="","",IF(SUMPRODUCT(MAX((A$1:A2464=A2465)*(B$1:B2464=B2465)*ROW(A$1:A2464)))=0,C2465&amp;"",IF(C2465="",INDEX(I$1:I2464,SUMPRODUCT(MAX((A$1:A2464=A2465)*(B$1:B2464=B2465)*ROW(A$1:A2464)))),IF(INDEX(I$1:I2464,SUMPRODUCT(MAX((A$1:A2464=A2465)*(B$1:B2464=B2465)*ROW(A$1:A2464))))="",C2465&amp;"",INDEX(I$1:I2464,SUMPRODUCT(MAX((A$1:A2464=A2465)*(B$1:B2464=B2465)*ROW(A$1:A2464))))&amp;"; "&amp;C2465))))</f>
        <v/>
      </c>
      <c r="J2465" s="18" t="str">
        <f aca="false">IF(A2465="","",A2465&amp;"|"&amp;COUNTIF(A$2:A2465,A2465))</f>
        <v/>
      </c>
      <c r="K2465" s="18" t="n">
        <f aca="false">IF(OR(A2465="",B2465=""),0,IF(COUNTIFS(A$2:A2465,A2465,B$2:B2465,B2465)=1,1,0))</f>
        <v>0</v>
      </c>
    </row>
    <row r="2466" customFormat="false" ht="15" hidden="false" customHeight="false" outlineLevel="0" collapsed="false">
      <c r="A2466" s="15"/>
      <c r="B2466" s="15"/>
      <c r="C2466" s="15"/>
      <c r="D2466" s="15"/>
      <c r="F2466" s="18" t="str">
        <f aca="false">IF(B2466="","",IFERROR(INDEX(Materials!$B$2:$B$301,MATCH(B2466,Materials!$A$2:$A$301,0)),""))</f>
        <v/>
      </c>
      <c r="G2466" s="18" t="str">
        <f aca="true">IF(AND(A2466="",B2466=""),"",IF(A2466="","Missing product",IF(B2466="","Missing material",IF(COUNTIF(ProductList,A2466)=0,"Product not in Products list",IF(COUNTIF(MaterialList,B2466)=0,"Material not in Materials list","OK")))))</f>
        <v/>
      </c>
      <c r="H2466" s="18" t="str">
        <f aca="false">IF(F2466="Active",A2466&amp;"|"&amp;COUNTIFS(A$2:A2466,A2466,F$2:F2466,"Active"),"")</f>
        <v/>
      </c>
      <c r="I2466" s="18" t="str">
        <f aca="false">IF(B2466="","",IF(SUMPRODUCT(MAX((A$1:A2465=A2466)*(B$1:B2465=B2466)*ROW(A$1:A2465)))=0,C2466&amp;"",IF(C2466="",INDEX(I$1:I2465,SUMPRODUCT(MAX((A$1:A2465=A2466)*(B$1:B2465=B2466)*ROW(A$1:A2465)))),IF(INDEX(I$1:I2465,SUMPRODUCT(MAX((A$1:A2465=A2466)*(B$1:B2465=B2466)*ROW(A$1:A2465))))="",C2466&amp;"",INDEX(I$1:I2465,SUMPRODUCT(MAX((A$1:A2465=A2466)*(B$1:B2465=B2466)*ROW(A$1:A2465))))&amp;"; "&amp;C2466))))</f>
        <v/>
      </c>
      <c r="J2466" s="18" t="str">
        <f aca="false">IF(A2466="","",A2466&amp;"|"&amp;COUNTIF(A$2:A2466,A2466))</f>
        <v/>
      </c>
      <c r="K2466" s="18" t="n">
        <f aca="false">IF(OR(A2466="",B2466=""),0,IF(COUNTIFS(A$2:A2466,A2466,B$2:B2466,B2466)=1,1,0))</f>
        <v>0</v>
      </c>
    </row>
    <row r="2467" customFormat="false" ht="15" hidden="false" customHeight="false" outlineLevel="0" collapsed="false">
      <c r="A2467" s="15"/>
      <c r="B2467" s="15"/>
      <c r="C2467" s="15"/>
      <c r="D2467" s="15"/>
      <c r="F2467" s="18" t="str">
        <f aca="false">IF(B2467="","",IFERROR(INDEX(Materials!$B$2:$B$301,MATCH(B2467,Materials!$A$2:$A$301,0)),""))</f>
        <v/>
      </c>
      <c r="G2467" s="18" t="str">
        <f aca="true">IF(AND(A2467="",B2467=""),"",IF(A2467="","Missing product",IF(B2467="","Missing material",IF(COUNTIF(ProductList,A2467)=0,"Product not in Products list",IF(COUNTIF(MaterialList,B2467)=0,"Material not in Materials list","OK")))))</f>
        <v/>
      </c>
      <c r="H2467" s="18" t="str">
        <f aca="false">IF(F2467="Active",A2467&amp;"|"&amp;COUNTIFS(A$2:A2467,A2467,F$2:F2467,"Active"),"")</f>
        <v/>
      </c>
      <c r="I2467" s="18" t="str">
        <f aca="false">IF(B2467="","",IF(SUMPRODUCT(MAX((A$1:A2466=A2467)*(B$1:B2466=B2467)*ROW(A$1:A2466)))=0,C2467&amp;"",IF(C2467="",INDEX(I$1:I2466,SUMPRODUCT(MAX((A$1:A2466=A2467)*(B$1:B2466=B2467)*ROW(A$1:A2466)))),IF(INDEX(I$1:I2466,SUMPRODUCT(MAX((A$1:A2466=A2467)*(B$1:B2466=B2467)*ROW(A$1:A2466))))="",C2467&amp;"",INDEX(I$1:I2466,SUMPRODUCT(MAX((A$1:A2466=A2467)*(B$1:B2466=B2467)*ROW(A$1:A2466))))&amp;"; "&amp;C2467))))</f>
        <v/>
      </c>
      <c r="J2467" s="18" t="str">
        <f aca="false">IF(A2467="","",A2467&amp;"|"&amp;COUNTIF(A$2:A2467,A2467))</f>
        <v/>
      </c>
      <c r="K2467" s="18" t="n">
        <f aca="false">IF(OR(A2467="",B2467=""),0,IF(COUNTIFS(A$2:A2467,A2467,B$2:B2467,B2467)=1,1,0))</f>
        <v>0</v>
      </c>
    </row>
    <row r="2468" customFormat="false" ht="15" hidden="false" customHeight="false" outlineLevel="0" collapsed="false">
      <c r="A2468" s="15"/>
      <c r="B2468" s="15"/>
      <c r="C2468" s="15"/>
      <c r="D2468" s="15"/>
      <c r="F2468" s="18" t="str">
        <f aca="false">IF(B2468="","",IFERROR(INDEX(Materials!$B$2:$B$301,MATCH(B2468,Materials!$A$2:$A$301,0)),""))</f>
        <v/>
      </c>
      <c r="G2468" s="18" t="str">
        <f aca="true">IF(AND(A2468="",B2468=""),"",IF(A2468="","Missing product",IF(B2468="","Missing material",IF(COUNTIF(ProductList,A2468)=0,"Product not in Products list",IF(COUNTIF(MaterialList,B2468)=0,"Material not in Materials list","OK")))))</f>
        <v/>
      </c>
      <c r="H2468" s="18" t="str">
        <f aca="false">IF(F2468="Active",A2468&amp;"|"&amp;COUNTIFS(A$2:A2468,A2468,F$2:F2468,"Active"),"")</f>
        <v/>
      </c>
      <c r="I2468" s="18" t="str">
        <f aca="false">IF(B2468="","",IF(SUMPRODUCT(MAX((A$1:A2467=A2468)*(B$1:B2467=B2468)*ROW(A$1:A2467)))=0,C2468&amp;"",IF(C2468="",INDEX(I$1:I2467,SUMPRODUCT(MAX((A$1:A2467=A2468)*(B$1:B2467=B2468)*ROW(A$1:A2467)))),IF(INDEX(I$1:I2467,SUMPRODUCT(MAX((A$1:A2467=A2468)*(B$1:B2467=B2468)*ROW(A$1:A2467))))="",C2468&amp;"",INDEX(I$1:I2467,SUMPRODUCT(MAX((A$1:A2467=A2468)*(B$1:B2467=B2468)*ROW(A$1:A2467))))&amp;"; "&amp;C2468))))</f>
        <v/>
      </c>
      <c r="J2468" s="18" t="str">
        <f aca="false">IF(A2468="","",A2468&amp;"|"&amp;COUNTIF(A$2:A2468,A2468))</f>
        <v/>
      </c>
      <c r="K2468" s="18" t="n">
        <f aca="false">IF(OR(A2468="",B2468=""),0,IF(COUNTIFS(A$2:A2468,A2468,B$2:B2468,B2468)=1,1,0))</f>
        <v>0</v>
      </c>
    </row>
    <row r="2469" customFormat="false" ht="15" hidden="false" customHeight="false" outlineLevel="0" collapsed="false">
      <c r="A2469" s="15"/>
      <c r="B2469" s="15"/>
      <c r="C2469" s="15"/>
      <c r="D2469" s="15"/>
      <c r="F2469" s="18" t="str">
        <f aca="false">IF(B2469="","",IFERROR(INDEX(Materials!$B$2:$B$301,MATCH(B2469,Materials!$A$2:$A$301,0)),""))</f>
        <v/>
      </c>
      <c r="G2469" s="18" t="str">
        <f aca="true">IF(AND(A2469="",B2469=""),"",IF(A2469="","Missing product",IF(B2469="","Missing material",IF(COUNTIF(ProductList,A2469)=0,"Product not in Products list",IF(COUNTIF(MaterialList,B2469)=0,"Material not in Materials list","OK")))))</f>
        <v/>
      </c>
      <c r="H2469" s="18" t="str">
        <f aca="false">IF(F2469="Active",A2469&amp;"|"&amp;COUNTIFS(A$2:A2469,A2469,F$2:F2469,"Active"),"")</f>
        <v/>
      </c>
      <c r="I2469" s="18" t="str">
        <f aca="false">IF(B2469="","",IF(SUMPRODUCT(MAX((A$1:A2468=A2469)*(B$1:B2468=B2469)*ROW(A$1:A2468)))=0,C2469&amp;"",IF(C2469="",INDEX(I$1:I2468,SUMPRODUCT(MAX((A$1:A2468=A2469)*(B$1:B2468=B2469)*ROW(A$1:A2468)))),IF(INDEX(I$1:I2468,SUMPRODUCT(MAX((A$1:A2468=A2469)*(B$1:B2468=B2469)*ROW(A$1:A2468))))="",C2469&amp;"",INDEX(I$1:I2468,SUMPRODUCT(MAX((A$1:A2468=A2469)*(B$1:B2468=B2469)*ROW(A$1:A2468))))&amp;"; "&amp;C2469))))</f>
        <v/>
      </c>
      <c r="J2469" s="18" t="str">
        <f aca="false">IF(A2469="","",A2469&amp;"|"&amp;COUNTIF(A$2:A2469,A2469))</f>
        <v/>
      </c>
      <c r="K2469" s="18" t="n">
        <f aca="false">IF(OR(A2469="",B2469=""),0,IF(COUNTIFS(A$2:A2469,A2469,B$2:B2469,B2469)=1,1,0))</f>
        <v>0</v>
      </c>
    </row>
    <row r="2470" customFormat="false" ht="15" hidden="false" customHeight="false" outlineLevel="0" collapsed="false">
      <c r="A2470" s="15"/>
      <c r="B2470" s="15"/>
      <c r="C2470" s="15"/>
      <c r="D2470" s="15"/>
      <c r="F2470" s="18" t="str">
        <f aca="false">IF(B2470="","",IFERROR(INDEX(Materials!$B$2:$B$301,MATCH(B2470,Materials!$A$2:$A$301,0)),""))</f>
        <v/>
      </c>
      <c r="G2470" s="18" t="str">
        <f aca="true">IF(AND(A2470="",B2470=""),"",IF(A2470="","Missing product",IF(B2470="","Missing material",IF(COUNTIF(ProductList,A2470)=0,"Product not in Products list",IF(COUNTIF(MaterialList,B2470)=0,"Material not in Materials list","OK")))))</f>
        <v/>
      </c>
      <c r="H2470" s="18" t="str">
        <f aca="false">IF(F2470="Active",A2470&amp;"|"&amp;COUNTIFS(A$2:A2470,A2470,F$2:F2470,"Active"),"")</f>
        <v/>
      </c>
      <c r="I2470" s="18" t="str">
        <f aca="false">IF(B2470="","",IF(SUMPRODUCT(MAX((A$1:A2469=A2470)*(B$1:B2469=B2470)*ROW(A$1:A2469)))=0,C2470&amp;"",IF(C2470="",INDEX(I$1:I2469,SUMPRODUCT(MAX((A$1:A2469=A2470)*(B$1:B2469=B2470)*ROW(A$1:A2469)))),IF(INDEX(I$1:I2469,SUMPRODUCT(MAX((A$1:A2469=A2470)*(B$1:B2469=B2470)*ROW(A$1:A2469))))="",C2470&amp;"",INDEX(I$1:I2469,SUMPRODUCT(MAX((A$1:A2469=A2470)*(B$1:B2469=B2470)*ROW(A$1:A2469))))&amp;"; "&amp;C2470))))</f>
        <v/>
      </c>
      <c r="J2470" s="18" t="str">
        <f aca="false">IF(A2470="","",A2470&amp;"|"&amp;COUNTIF(A$2:A2470,A2470))</f>
        <v/>
      </c>
      <c r="K2470" s="18" t="n">
        <f aca="false">IF(OR(A2470="",B2470=""),0,IF(COUNTIFS(A$2:A2470,A2470,B$2:B2470,B2470)=1,1,0))</f>
        <v>0</v>
      </c>
    </row>
    <row r="2471" customFormat="false" ht="15" hidden="false" customHeight="false" outlineLevel="0" collapsed="false">
      <c r="A2471" s="15"/>
      <c r="B2471" s="15"/>
      <c r="C2471" s="15"/>
      <c r="D2471" s="15"/>
      <c r="F2471" s="18" t="str">
        <f aca="false">IF(B2471="","",IFERROR(INDEX(Materials!$B$2:$B$301,MATCH(B2471,Materials!$A$2:$A$301,0)),""))</f>
        <v/>
      </c>
      <c r="G2471" s="18" t="str">
        <f aca="true">IF(AND(A2471="",B2471=""),"",IF(A2471="","Missing product",IF(B2471="","Missing material",IF(COUNTIF(ProductList,A2471)=0,"Product not in Products list",IF(COUNTIF(MaterialList,B2471)=0,"Material not in Materials list","OK")))))</f>
        <v/>
      </c>
      <c r="H2471" s="18" t="str">
        <f aca="false">IF(F2471="Active",A2471&amp;"|"&amp;COUNTIFS(A$2:A2471,A2471,F$2:F2471,"Active"),"")</f>
        <v/>
      </c>
      <c r="I2471" s="18" t="str">
        <f aca="false">IF(B2471="","",IF(SUMPRODUCT(MAX((A$1:A2470=A2471)*(B$1:B2470=B2471)*ROW(A$1:A2470)))=0,C2471&amp;"",IF(C2471="",INDEX(I$1:I2470,SUMPRODUCT(MAX((A$1:A2470=A2471)*(B$1:B2470=B2471)*ROW(A$1:A2470)))),IF(INDEX(I$1:I2470,SUMPRODUCT(MAX((A$1:A2470=A2471)*(B$1:B2470=B2471)*ROW(A$1:A2470))))="",C2471&amp;"",INDEX(I$1:I2470,SUMPRODUCT(MAX((A$1:A2470=A2471)*(B$1:B2470=B2471)*ROW(A$1:A2470))))&amp;"; "&amp;C2471))))</f>
        <v/>
      </c>
      <c r="J2471" s="18" t="str">
        <f aca="false">IF(A2471="","",A2471&amp;"|"&amp;COUNTIF(A$2:A2471,A2471))</f>
        <v/>
      </c>
      <c r="K2471" s="18" t="n">
        <f aca="false">IF(OR(A2471="",B2471=""),0,IF(COUNTIFS(A$2:A2471,A2471,B$2:B2471,B2471)=1,1,0))</f>
        <v>0</v>
      </c>
    </row>
    <row r="2472" customFormat="false" ht="15" hidden="false" customHeight="false" outlineLevel="0" collapsed="false">
      <c r="A2472" s="15"/>
      <c r="B2472" s="15"/>
      <c r="C2472" s="15"/>
      <c r="D2472" s="15"/>
      <c r="F2472" s="18" t="str">
        <f aca="false">IF(B2472="","",IFERROR(INDEX(Materials!$B$2:$B$301,MATCH(B2472,Materials!$A$2:$A$301,0)),""))</f>
        <v/>
      </c>
      <c r="G2472" s="18" t="str">
        <f aca="true">IF(AND(A2472="",B2472=""),"",IF(A2472="","Missing product",IF(B2472="","Missing material",IF(COUNTIF(ProductList,A2472)=0,"Product not in Products list",IF(COUNTIF(MaterialList,B2472)=0,"Material not in Materials list","OK")))))</f>
        <v/>
      </c>
      <c r="H2472" s="18" t="str">
        <f aca="false">IF(F2472="Active",A2472&amp;"|"&amp;COUNTIFS(A$2:A2472,A2472,F$2:F2472,"Active"),"")</f>
        <v/>
      </c>
      <c r="I2472" s="18" t="str">
        <f aca="false">IF(B2472="","",IF(SUMPRODUCT(MAX((A$1:A2471=A2472)*(B$1:B2471=B2472)*ROW(A$1:A2471)))=0,C2472&amp;"",IF(C2472="",INDEX(I$1:I2471,SUMPRODUCT(MAX((A$1:A2471=A2472)*(B$1:B2471=B2472)*ROW(A$1:A2471)))),IF(INDEX(I$1:I2471,SUMPRODUCT(MAX((A$1:A2471=A2472)*(B$1:B2471=B2472)*ROW(A$1:A2471))))="",C2472&amp;"",INDEX(I$1:I2471,SUMPRODUCT(MAX((A$1:A2471=A2472)*(B$1:B2471=B2472)*ROW(A$1:A2471))))&amp;"; "&amp;C2472))))</f>
        <v/>
      </c>
      <c r="J2472" s="18" t="str">
        <f aca="false">IF(A2472="","",A2472&amp;"|"&amp;COUNTIF(A$2:A2472,A2472))</f>
        <v/>
      </c>
      <c r="K2472" s="18" t="n">
        <f aca="false">IF(OR(A2472="",B2472=""),0,IF(COUNTIFS(A$2:A2472,A2472,B$2:B2472,B2472)=1,1,0))</f>
        <v>0</v>
      </c>
    </row>
    <row r="2473" customFormat="false" ht="15" hidden="false" customHeight="false" outlineLevel="0" collapsed="false">
      <c r="A2473" s="15"/>
      <c r="B2473" s="15"/>
      <c r="C2473" s="15"/>
      <c r="D2473" s="15"/>
      <c r="F2473" s="18" t="str">
        <f aca="false">IF(B2473="","",IFERROR(INDEX(Materials!$B$2:$B$301,MATCH(B2473,Materials!$A$2:$A$301,0)),""))</f>
        <v/>
      </c>
      <c r="G2473" s="18" t="str">
        <f aca="true">IF(AND(A2473="",B2473=""),"",IF(A2473="","Missing product",IF(B2473="","Missing material",IF(COUNTIF(ProductList,A2473)=0,"Product not in Products list",IF(COUNTIF(MaterialList,B2473)=0,"Material not in Materials list","OK")))))</f>
        <v/>
      </c>
      <c r="H2473" s="18" t="str">
        <f aca="false">IF(F2473="Active",A2473&amp;"|"&amp;COUNTIFS(A$2:A2473,A2473,F$2:F2473,"Active"),"")</f>
        <v/>
      </c>
      <c r="I2473" s="18" t="str">
        <f aca="false">IF(B2473="","",IF(SUMPRODUCT(MAX((A$1:A2472=A2473)*(B$1:B2472=B2473)*ROW(A$1:A2472)))=0,C2473&amp;"",IF(C2473="",INDEX(I$1:I2472,SUMPRODUCT(MAX((A$1:A2472=A2473)*(B$1:B2472=B2473)*ROW(A$1:A2472)))),IF(INDEX(I$1:I2472,SUMPRODUCT(MAX((A$1:A2472=A2473)*(B$1:B2472=B2473)*ROW(A$1:A2472))))="",C2473&amp;"",INDEX(I$1:I2472,SUMPRODUCT(MAX((A$1:A2472=A2473)*(B$1:B2472=B2473)*ROW(A$1:A2472))))&amp;"; "&amp;C2473))))</f>
        <v/>
      </c>
      <c r="J2473" s="18" t="str">
        <f aca="false">IF(A2473="","",A2473&amp;"|"&amp;COUNTIF(A$2:A2473,A2473))</f>
        <v/>
      </c>
      <c r="K2473" s="18" t="n">
        <f aca="false">IF(OR(A2473="",B2473=""),0,IF(COUNTIFS(A$2:A2473,A2473,B$2:B2473,B2473)=1,1,0))</f>
        <v>0</v>
      </c>
    </row>
    <row r="2474" customFormat="false" ht="15" hidden="false" customHeight="false" outlineLevel="0" collapsed="false">
      <c r="A2474" s="15"/>
      <c r="B2474" s="15"/>
      <c r="C2474" s="15"/>
      <c r="D2474" s="15"/>
      <c r="F2474" s="18" t="str">
        <f aca="false">IF(B2474="","",IFERROR(INDEX(Materials!$B$2:$B$301,MATCH(B2474,Materials!$A$2:$A$301,0)),""))</f>
        <v/>
      </c>
      <c r="G2474" s="18" t="str">
        <f aca="true">IF(AND(A2474="",B2474=""),"",IF(A2474="","Missing product",IF(B2474="","Missing material",IF(COUNTIF(ProductList,A2474)=0,"Product not in Products list",IF(COUNTIF(MaterialList,B2474)=0,"Material not in Materials list","OK")))))</f>
        <v/>
      </c>
      <c r="H2474" s="18" t="str">
        <f aca="false">IF(F2474="Active",A2474&amp;"|"&amp;COUNTIFS(A$2:A2474,A2474,F$2:F2474,"Active"),"")</f>
        <v/>
      </c>
      <c r="I2474" s="18" t="str">
        <f aca="false">IF(B2474="","",IF(SUMPRODUCT(MAX((A$1:A2473=A2474)*(B$1:B2473=B2474)*ROW(A$1:A2473)))=0,C2474&amp;"",IF(C2474="",INDEX(I$1:I2473,SUMPRODUCT(MAX((A$1:A2473=A2474)*(B$1:B2473=B2474)*ROW(A$1:A2473)))),IF(INDEX(I$1:I2473,SUMPRODUCT(MAX((A$1:A2473=A2474)*(B$1:B2473=B2474)*ROW(A$1:A2473))))="",C2474&amp;"",INDEX(I$1:I2473,SUMPRODUCT(MAX((A$1:A2473=A2474)*(B$1:B2473=B2474)*ROW(A$1:A2473))))&amp;"; "&amp;C2474))))</f>
        <v/>
      </c>
      <c r="J2474" s="18" t="str">
        <f aca="false">IF(A2474="","",A2474&amp;"|"&amp;COUNTIF(A$2:A2474,A2474))</f>
        <v/>
      </c>
      <c r="K2474" s="18" t="n">
        <f aca="false">IF(OR(A2474="",B2474=""),0,IF(COUNTIFS(A$2:A2474,A2474,B$2:B2474,B2474)=1,1,0))</f>
        <v>0</v>
      </c>
    </row>
    <row r="2475" customFormat="false" ht="15" hidden="false" customHeight="false" outlineLevel="0" collapsed="false">
      <c r="A2475" s="15"/>
      <c r="B2475" s="15"/>
      <c r="C2475" s="15"/>
      <c r="D2475" s="15"/>
      <c r="F2475" s="18" t="str">
        <f aca="false">IF(B2475="","",IFERROR(INDEX(Materials!$B$2:$B$301,MATCH(B2475,Materials!$A$2:$A$301,0)),""))</f>
        <v/>
      </c>
      <c r="G2475" s="18" t="str">
        <f aca="true">IF(AND(A2475="",B2475=""),"",IF(A2475="","Missing product",IF(B2475="","Missing material",IF(COUNTIF(ProductList,A2475)=0,"Product not in Products list",IF(COUNTIF(MaterialList,B2475)=0,"Material not in Materials list","OK")))))</f>
        <v/>
      </c>
      <c r="H2475" s="18" t="str">
        <f aca="false">IF(F2475="Active",A2475&amp;"|"&amp;COUNTIFS(A$2:A2475,A2475,F$2:F2475,"Active"),"")</f>
        <v/>
      </c>
      <c r="I2475" s="18" t="str">
        <f aca="false">IF(B2475="","",IF(SUMPRODUCT(MAX((A$1:A2474=A2475)*(B$1:B2474=B2475)*ROW(A$1:A2474)))=0,C2475&amp;"",IF(C2475="",INDEX(I$1:I2474,SUMPRODUCT(MAX((A$1:A2474=A2475)*(B$1:B2474=B2475)*ROW(A$1:A2474)))),IF(INDEX(I$1:I2474,SUMPRODUCT(MAX((A$1:A2474=A2475)*(B$1:B2474=B2475)*ROW(A$1:A2474))))="",C2475&amp;"",INDEX(I$1:I2474,SUMPRODUCT(MAX((A$1:A2474=A2475)*(B$1:B2474=B2475)*ROW(A$1:A2474))))&amp;"; "&amp;C2475))))</f>
        <v/>
      </c>
      <c r="J2475" s="18" t="str">
        <f aca="false">IF(A2475="","",A2475&amp;"|"&amp;COUNTIF(A$2:A2475,A2475))</f>
        <v/>
      </c>
      <c r="K2475" s="18" t="n">
        <f aca="false">IF(OR(A2475="",B2475=""),0,IF(COUNTIFS(A$2:A2475,A2475,B$2:B2475,B2475)=1,1,0))</f>
        <v>0</v>
      </c>
    </row>
    <row r="2476" customFormat="false" ht="15" hidden="false" customHeight="false" outlineLevel="0" collapsed="false">
      <c r="A2476" s="15"/>
      <c r="B2476" s="15"/>
      <c r="C2476" s="15"/>
      <c r="D2476" s="15"/>
      <c r="F2476" s="18" t="str">
        <f aca="false">IF(B2476="","",IFERROR(INDEX(Materials!$B$2:$B$301,MATCH(B2476,Materials!$A$2:$A$301,0)),""))</f>
        <v/>
      </c>
      <c r="G2476" s="18" t="str">
        <f aca="true">IF(AND(A2476="",B2476=""),"",IF(A2476="","Missing product",IF(B2476="","Missing material",IF(COUNTIF(ProductList,A2476)=0,"Product not in Products list",IF(COUNTIF(MaterialList,B2476)=0,"Material not in Materials list","OK")))))</f>
        <v/>
      </c>
      <c r="H2476" s="18" t="str">
        <f aca="false">IF(F2476="Active",A2476&amp;"|"&amp;COUNTIFS(A$2:A2476,A2476,F$2:F2476,"Active"),"")</f>
        <v/>
      </c>
      <c r="I2476" s="18" t="str">
        <f aca="false">IF(B2476="","",IF(SUMPRODUCT(MAX((A$1:A2475=A2476)*(B$1:B2475=B2476)*ROW(A$1:A2475)))=0,C2476&amp;"",IF(C2476="",INDEX(I$1:I2475,SUMPRODUCT(MAX((A$1:A2475=A2476)*(B$1:B2475=B2476)*ROW(A$1:A2475)))),IF(INDEX(I$1:I2475,SUMPRODUCT(MAX((A$1:A2475=A2476)*(B$1:B2475=B2476)*ROW(A$1:A2475))))="",C2476&amp;"",INDEX(I$1:I2475,SUMPRODUCT(MAX((A$1:A2475=A2476)*(B$1:B2475=B2476)*ROW(A$1:A2475))))&amp;"; "&amp;C2476))))</f>
        <v/>
      </c>
      <c r="J2476" s="18" t="str">
        <f aca="false">IF(A2476="","",A2476&amp;"|"&amp;COUNTIF(A$2:A2476,A2476))</f>
        <v/>
      </c>
      <c r="K2476" s="18" t="n">
        <f aca="false">IF(OR(A2476="",B2476=""),0,IF(COUNTIFS(A$2:A2476,A2476,B$2:B2476,B2476)=1,1,0))</f>
        <v>0</v>
      </c>
    </row>
    <row r="2477" customFormat="false" ht="15" hidden="false" customHeight="false" outlineLevel="0" collapsed="false">
      <c r="A2477" s="15"/>
      <c r="B2477" s="15"/>
      <c r="C2477" s="15"/>
      <c r="D2477" s="15"/>
      <c r="F2477" s="18" t="str">
        <f aca="false">IF(B2477="","",IFERROR(INDEX(Materials!$B$2:$B$301,MATCH(B2477,Materials!$A$2:$A$301,0)),""))</f>
        <v/>
      </c>
      <c r="G2477" s="18" t="str">
        <f aca="true">IF(AND(A2477="",B2477=""),"",IF(A2477="","Missing product",IF(B2477="","Missing material",IF(COUNTIF(ProductList,A2477)=0,"Product not in Products list",IF(COUNTIF(MaterialList,B2477)=0,"Material not in Materials list","OK")))))</f>
        <v/>
      </c>
      <c r="H2477" s="18" t="str">
        <f aca="false">IF(F2477="Active",A2477&amp;"|"&amp;COUNTIFS(A$2:A2477,A2477,F$2:F2477,"Active"),"")</f>
        <v/>
      </c>
      <c r="I2477" s="18" t="str">
        <f aca="false">IF(B2477="","",IF(SUMPRODUCT(MAX((A$1:A2476=A2477)*(B$1:B2476=B2477)*ROW(A$1:A2476)))=0,C2477&amp;"",IF(C2477="",INDEX(I$1:I2476,SUMPRODUCT(MAX((A$1:A2476=A2477)*(B$1:B2476=B2477)*ROW(A$1:A2476)))),IF(INDEX(I$1:I2476,SUMPRODUCT(MAX((A$1:A2476=A2477)*(B$1:B2476=B2477)*ROW(A$1:A2476))))="",C2477&amp;"",INDEX(I$1:I2476,SUMPRODUCT(MAX((A$1:A2476=A2477)*(B$1:B2476=B2477)*ROW(A$1:A2476))))&amp;"; "&amp;C2477))))</f>
        <v/>
      </c>
      <c r="J2477" s="18" t="str">
        <f aca="false">IF(A2477="","",A2477&amp;"|"&amp;COUNTIF(A$2:A2477,A2477))</f>
        <v/>
      </c>
      <c r="K2477" s="18" t="n">
        <f aca="false">IF(OR(A2477="",B2477=""),0,IF(COUNTIFS(A$2:A2477,A2477,B$2:B2477,B2477)=1,1,0))</f>
        <v>0</v>
      </c>
    </row>
    <row r="2478" customFormat="false" ht="15" hidden="false" customHeight="false" outlineLevel="0" collapsed="false">
      <c r="A2478" s="15"/>
      <c r="B2478" s="15"/>
      <c r="C2478" s="15"/>
      <c r="D2478" s="15"/>
      <c r="F2478" s="18" t="str">
        <f aca="false">IF(B2478="","",IFERROR(INDEX(Materials!$B$2:$B$301,MATCH(B2478,Materials!$A$2:$A$301,0)),""))</f>
        <v/>
      </c>
      <c r="G2478" s="18" t="str">
        <f aca="true">IF(AND(A2478="",B2478=""),"",IF(A2478="","Missing product",IF(B2478="","Missing material",IF(COUNTIF(ProductList,A2478)=0,"Product not in Products list",IF(COUNTIF(MaterialList,B2478)=0,"Material not in Materials list","OK")))))</f>
        <v/>
      </c>
      <c r="H2478" s="18" t="str">
        <f aca="false">IF(F2478="Active",A2478&amp;"|"&amp;COUNTIFS(A$2:A2478,A2478,F$2:F2478,"Active"),"")</f>
        <v/>
      </c>
      <c r="I2478" s="18" t="str">
        <f aca="false">IF(B2478="","",IF(SUMPRODUCT(MAX((A$1:A2477=A2478)*(B$1:B2477=B2478)*ROW(A$1:A2477)))=0,C2478&amp;"",IF(C2478="",INDEX(I$1:I2477,SUMPRODUCT(MAX((A$1:A2477=A2478)*(B$1:B2477=B2478)*ROW(A$1:A2477)))),IF(INDEX(I$1:I2477,SUMPRODUCT(MAX((A$1:A2477=A2478)*(B$1:B2477=B2478)*ROW(A$1:A2477))))="",C2478&amp;"",INDEX(I$1:I2477,SUMPRODUCT(MAX((A$1:A2477=A2478)*(B$1:B2477=B2478)*ROW(A$1:A2477))))&amp;"; "&amp;C2478))))</f>
        <v/>
      </c>
      <c r="J2478" s="18" t="str">
        <f aca="false">IF(A2478="","",A2478&amp;"|"&amp;COUNTIF(A$2:A2478,A2478))</f>
        <v/>
      </c>
      <c r="K2478" s="18" t="n">
        <f aca="false">IF(OR(A2478="",B2478=""),0,IF(COUNTIFS(A$2:A2478,A2478,B$2:B2478,B2478)=1,1,0))</f>
        <v>0</v>
      </c>
    </row>
    <row r="2479" customFormat="false" ht="15" hidden="false" customHeight="false" outlineLevel="0" collapsed="false">
      <c r="A2479" s="15"/>
      <c r="B2479" s="15"/>
      <c r="C2479" s="15"/>
      <c r="D2479" s="15"/>
      <c r="F2479" s="18" t="str">
        <f aca="false">IF(B2479="","",IFERROR(INDEX(Materials!$B$2:$B$301,MATCH(B2479,Materials!$A$2:$A$301,0)),""))</f>
        <v/>
      </c>
      <c r="G2479" s="18" t="str">
        <f aca="true">IF(AND(A2479="",B2479=""),"",IF(A2479="","Missing product",IF(B2479="","Missing material",IF(COUNTIF(ProductList,A2479)=0,"Product not in Products list",IF(COUNTIF(MaterialList,B2479)=0,"Material not in Materials list","OK")))))</f>
        <v/>
      </c>
      <c r="H2479" s="18" t="str">
        <f aca="false">IF(F2479="Active",A2479&amp;"|"&amp;COUNTIFS(A$2:A2479,A2479,F$2:F2479,"Active"),"")</f>
        <v/>
      </c>
      <c r="I2479" s="18" t="str">
        <f aca="false">IF(B2479="","",IF(SUMPRODUCT(MAX((A$1:A2478=A2479)*(B$1:B2478=B2479)*ROW(A$1:A2478)))=0,C2479&amp;"",IF(C2479="",INDEX(I$1:I2478,SUMPRODUCT(MAX((A$1:A2478=A2479)*(B$1:B2478=B2479)*ROW(A$1:A2478)))),IF(INDEX(I$1:I2478,SUMPRODUCT(MAX((A$1:A2478=A2479)*(B$1:B2478=B2479)*ROW(A$1:A2478))))="",C2479&amp;"",INDEX(I$1:I2478,SUMPRODUCT(MAX((A$1:A2478=A2479)*(B$1:B2478=B2479)*ROW(A$1:A2478))))&amp;"; "&amp;C2479))))</f>
        <v/>
      </c>
      <c r="J2479" s="18" t="str">
        <f aca="false">IF(A2479="","",A2479&amp;"|"&amp;COUNTIF(A$2:A2479,A2479))</f>
        <v/>
      </c>
      <c r="K2479" s="18" t="n">
        <f aca="false">IF(OR(A2479="",B2479=""),0,IF(COUNTIFS(A$2:A2479,A2479,B$2:B2479,B2479)=1,1,0))</f>
        <v>0</v>
      </c>
    </row>
    <row r="2480" customFormat="false" ht="15" hidden="false" customHeight="false" outlineLevel="0" collapsed="false">
      <c r="A2480" s="15"/>
      <c r="B2480" s="15"/>
      <c r="C2480" s="15"/>
      <c r="D2480" s="15"/>
      <c r="F2480" s="18" t="str">
        <f aca="false">IF(B2480="","",IFERROR(INDEX(Materials!$B$2:$B$301,MATCH(B2480,Materials!$A$2:$A$301,0)),""))</f>
        <v/>
      </c>
      <c r="G2480" s="18" t="str">
        <f aca="true">IF(AND(A2480="",B2480=""),"",IF(A2480="","Missing product",IF(B2480="","Missing material",IF(COUNTIF(ProductList,A2480)=0,"Product not in Products list",IF(COUNTIF(MaterialList,B2480)=0,"Material not in Materials list","OK")))))</f>
        <v/>
      </c>
      <c r="H2480" s="18" t="str">
        <f aca="false">IF(F2480="Active",A2480&amp;"|"&amp;COUNTIFS(A$2:A2480,A2480,F$2:F2480,"Active"),"")</f>
        <v/>
      </c>
      <c r="I2480" s="18" t="str">
        <f aca="false">IF(B2480="","",IF(SUMPRODUCT(MAX((A$1:A2479=A2480)*(B$1:B2479=B2480)*ROW(A$1:A2479)))=0,C2480&amp;"",IF(C2480="",INDEX(I$1:I2479,SUMPRODUCT(MAX((A$1:A2479=A2480)*(B$1:B2479=B2480)*ROW(A$1:A2479)))),IF(INDEX(I$1:I2479,SUMPRODUCT(MAX((A$1:A2479=A2480)*(B$1:B2479=B2480)*ROW(A$1:A2479))))="",C2480&amp;"",INDEX(I$1:I2479,SUMPRODUCT(MAX((A$1:A2479=A2480)*(B$1:B2479=B2480)*ROW(A$1:A2479))))&amp;"; "&amp;C2480))))</f>
        <v/>
      </c>
      <c r="J2480" s="18" t="str">
        <f aca="false">IF(A2480="","",A2480&amp;"|"&amp;COUNTIF(A$2:A2480,A2480))</f>
        <v/>
      </c>
      <c r="K2480" s="18" t="n">
        <f aca="false">IF(OR(A2480="",B2480=""),0,IF(COUNTIFS(A$2:A2480,A2480,B$2:B2480,B2480)=1,1,0))</f>
        <v>0</v>
      </c>
    </row>
    <row r="2481" customFormat="false" ht="15" hidden="false" customHeight="false" outlineLevel="0" collapsed="false">
      <c r="A2481" s="15"/>
      <c r="B2481" s="15"/>
      <c r="C2481" s="15"/>
      <c r="D2481" s="15"/>
      <c r="F2481" s="18" t="str">
        <f aca="false">IF(B2481="","",IFERROR(INDEX(Materials!$B$2:$B$301,MATCH(B2481,Materials!$A$2:$A$301,0)),""))</f>
        <v/>
      </c>
      <c r="G2481" s="18" t="str">
        <f aca="true">IF(AND(A2481="",B2481=""),"",IF(A2481="","Missing product",IF(B2481="","Missing material",IF(COUNTIF(ProductList,A2481)=0,"Product not in Products list",IF(COUNTIF(MaterialList,B2481)=0,"Material not in Materials list","OK")))))</f>
        <v/>
      </c>
      <c r="H2481" s="18" t="str">
        <f aca="false">IF(F2481="Active",A2481&amp;"|"&amp;COUNTIFS(A$2:A2481,A2481,F$2:F2481,"Active"),"")</f>
        <v/>
      </c>
      <c r="I2481" s="18" t="str">
        <f aca="false">IF(B2481="","",IF(SUMPRODUCT(MAX((A$1:A2480=A2481)*(B$1:B2480=B2481)*ROW(A$1:A2480)))=0,C2481&amp;"",IF(C2481="",INDEX(I$1:I2480,SUMPRODUCT(MAX((A$1:A2480=A2481)*(B$1:B2480=B2481)*ROW(A$1:A2480)))),IF(INDEX(I$1:I2480,SUMPRODUCT(MAX((A$1:A2480=A2481)*(B$1:B2480=B2481)*ROW(A$1:A2480))))="",C2481&amp;"",INDEX(I$1:I2480,SUMPRODUCT(MAX((A$1:A2480=A2481)*(B$1:B2480=B2481)*ROW(A$1:A2480))))&amp;"; "&amp;C2481))))</f>
        <v/>
      </c>
      <c r="J2481" s="18" t="str">
        <f aca="false">IF(A2481="","",A2481&amp;"|"&amp;COUNTIF(A$2:A2481,A2481))</f>
        <v/>
      </c>
      <c r="K2481" s="18" t="n">
        <f aca="false">IF(OR(A2481="",B2481=""),0,IF(COUNTIFS(A$2:A2481,A2481,B$2:B2481,B2481)=1,1,0))</f>
        <v>0</v>
      </c>
    </row>
    <row r="2482" customFormat="false" ht="15" hidden="false" customHeight="false" outlineLevel="0" collapsed="false">
      <c r="A2482" s="15"/>
      <c r="B2482" s="15"/>
      <c r="C2482" s="15"/>
      <c r="D2482" s="15"/>
      <c r="F2482" s="18" t="str">
        <f aca="false">IF(B2482="","",IFERROR(INDEX(Materials!$B$2:$B$301,MATCH(B2482,Materials!$A$2:$A$301,0)),""))</f>
        <v/>
      </c>
      <c r="G2482" s="18" t="str">
        <f aca="true">IF(AND(A2482="",B2482=""),"",IF(A2482="","Missing product",IF(B2482="","Missing material",IF(COUNTIF(ProductList,A2482)=0,"Product not in Products list",IF(COUNTIF(MaterialList,B2482)=0,"Material not in Materials list","OK")))))</f>
        <v/>
      </c>
      <c r="H2482" s="18" t="str">
        <f aca="false">IF(F2482="Active",A2482&amp;"|"&amp;COUNTIFS(A$2:A2482,A2482,F$2:F2482,"Active"),"")</f>
        <v/>
      </c>
      <c r="I2482" s="18" t="str">
        <f aca="false">IF(B2482="","",IF(SUMPRODUCT(MAX((A$1:A2481=A2482)*(B$1:B2481=B2482)*ROW(A$1:A2481)))=0,C2482&amp;"",IF(C2482="",INDEX(I$1:I2481,SUMPRODUCT(MAX((A$1:A2481=A2482)*(B$1:B2481=B2482)*ROW(A$1:A2481)))),IF(INDEX(I$1:I2481,SUMPRODUCT(MAX((A$1:A2481=A2482)*(B$1:B2481=B2482)*ROW(A$1:A2481))))="",C2482&amp;"",INDEX(I$1:I2481,SUMPRODUCT(MAX((A$1:A2481=A2482)*(B$1:B2481=B2482)*ROW(A$1:A2481))))&amp;"; "&amp;C2482))))</f>
        <v/>
      </c>
      <c r="J2482" s="18" t="str">
        <f aca="false">IF(A2482="","",A2482&amp;"|"&amp;COUNTIF(A$2:A2482,A2482))</f>
        <v/>
      </c>
      <c r="K2482" s="18" t="n">
        <f aca="false">IF(OR(A2482="",B2482=""),0,IF(COUNTIFS(A$2:A2482,A2482,B$2:B2482,B2482)=1,1,0))</f>
        <v>0</v>
      </c>
    </row>
    <row r="2483" customFormat="false" ht="15" hidden="false" customHeight="false" outlineLevel="0" collapsed="false">
      <c r="A2483" s="15"/>
      <c r="B2483" s="15"/>
      <c r="C2483" s="15"/>
      <c r="D2483" s="15"/>
      <c r="F2483" s="18" t="str">
        <f aca="false">IF(B2483="","",IFERROR(INDEX(Materials!$B$2:$B$301,MATCH(B2483,Materials!$A$2:$A$301,0)),""))</f>
        <v/>
      </c>
      <c r="G2483" s="18" t="str">
        <f aca="true">IF(AND(A2483="",B2483=""),"",IF(A2483="","Missing product",IF(B2483="","Missing material",IF(COUNTIF(ProductList,A2483)=0,"Product not in Products list",IF(COUNTIF(MaterialList,B2483)=0,"Material not in Materials list","OK")))))</f>
        <v/>
      </c>
      <c r="H2483" s="18" t="str">
        <f aca="false">IF(F2483="Active",A2483&amp;"|"&amp;COUNTIFS(A$2:A2483,A2483,F$2:F2483,"Active"),"")</f>
        <v/>
      </c>
      <c r="I2483" s="18" t="str">
        <f aca="false">IF(B2483="","",IF(SUMPRODUCT(MAX((A$1:A2482=A2483)*(B$1:B2482=B2483)*ROW(A$1:A2482)))=0,C2483&amp;"",IF(C2483="",INDEX(I$1:I2482,SUMPRODUCT(MAX((A$1:A2482=A2483)*(B$1:B2482=B2483)*ROW(A$1:A2482)))),IF(INDEX(I$1:I2482,SUMPRODUCT(MAX((A$1:A2482=A2483)*(B$1:B2482=B2483)*ROW(A$1:A2482))))="",C2483&amp;"",INDEX(I$1:I2482,SUMPRODUCT(MAX((A$1:A2482=A2483)*(B$1:B2482=B2483)*ROW(A$1:A2482))))&amp;"; "&amp;C2483))))</f>
        <v/>
      </c>
      <c r="J2483" s="18" t="str">
        <f aca="false">IF(A2483="","",A2483&amp;"|"&amp;COUNTIF(A$2:A2483,A2483))</f>
        <v/>
      </c>
      <c r="K2483" s="18" t="n">
        <f aca="false">IF(OR(A2483="",B2483=""),0,IF(COUNTIFS(A$2:A2483,A2483,B$2:B2483,B2483)=1,1,0))</f>
        <v>0</v>
      </c>
    </row>
    <row r="2484" customFormat="false" ht="15" hidden="false" customHeight="false" outlineLevel="0" collapsed="false">
      <c r="A2484" s="15"/>
      <c r="B2484" s="15"/>
      <c r="C2484" s="15"/>
      <c r="D2484" s="15"/>
      <c r="F2484" s="18" t="str">
        <f aca="false">IF(B2484="","",IFERROR(INDEX(Materials!$B$2:$B$301,MATCH(B2484,Materials!$A$2:$A$301,0)),""))</f>
        <v/>
      </c>
      <c r="G2484" s="18" t="str">
        <f aca="true">IF(AND(A2484="",B2484=""),"",IF(A2484="","Missing product",IF(B2484="","Missing material",IF(COUNTIF(ProductList,A2484)=0,"Product not in Products list",IF(COUNTIF(MaterialList,B2484)=0,"Material not in Materials list","OK")))))</f>
        <v/>
      </c>
      <c r="H2484" s="18" t="str">
        <f aca="false">IF(F2484="Active",A2484&amp;"|"&amp;COUNTIFS(A$2:A2484,A2484,F$2:F2484,"Active"),"")</f>
        <v/>
      </c>
      <c r="I2484" s="18" t="str">
        <f aca="false">IF(B2484="","",IF(SUMPRODUCT(MAX((A$1:A2483=A2484)*(B$1:B2483=B2484)*ROW(A$1:A2483)))=0,C2484&amp;"",IF(C2484="",INDEX(I$1:I2483,SUMPRODUCT(MAX((A$1:A2483=A2484)*(B$1:B2483=B2484)*ROW(A$1:A2483)))),IF(INDEX(I$1:I2483,SUMPRODUCT(MAX((A$1:A2483=A2484)*(B$1:B2483=B2484)*ROW(A$1:A2483))))="",C2484&amp;"",INDEX(I$1:I2483,SUMPRODUCT(MAX((A$1:A2483=A2484)*(B$1:B2483=B2484)*ROW(A$1:A2483))))&amp;"; "&amp;C2484))))</f>
        <v/>
      </c>
      <c r="J2484" s="18" t="str">
        <f aca="false">IF(A2484="","",A2484&amp;"|"&amp;COUNTIF(A$2:A2484,A2484))</f>
        <v/>
      </c>
      <c r="K2484" s="18" t="n">
        <f aca="false">IF(OR(A2484="",B2484=""),0,IF(COUNTIFS(A$2:A2484,A2484,B$2:B2484,B2484)=1,1,0))</f>
        <v>0</v>
      </c>
    </row>
    <row r="2485" customFormat="false" ht="15" hidden="false" customHeight="false" outlineLevel="0" collapsed="false">
      <c r="A2485" s="15"/>
      <c r="B2485" s="15"/>
      <c r="C2485" s="15"/>
      <c r="D2485" s="15"/>
      <c r="F2485" s="18" t="str">
        <f aca="false">IF(B2485="","",IFERROR(INDEX(Materials!$B$2:$B$301,MATCH(B2485,Materials!$A$2:$A$301,0)),""))</f>
        <v/>
      </c>
      <c r="G2485" s="18" t="str">
        <f aca="true">IF(AND(A2485="",B2485=""),"",IF(A2485="","Missing product",IF(B2485="","Missing material",IF(COUNTIF(ProductList,A2485)=0,"Product not in Products list",IF(COUNTIF(MaterialList,B2485)=0,"Material not in Materials list","OK")))))</f>
        <v/>
      </c>
      <c r="H2485" s="18" t="str">
        <f aca="false">IF(F2485="Active",A2485&amp;"|"&amp;COUNTIFS(A$2:A2485,A2485,F$2:F2485,"Active"),"")</f>
        <v/>
      </c>
      <c r="I2485" s="18" t="str">
        <f aca="false">IF(B2485="","",IF(SUMPRODUCT(MAX((A$1:A2484=A2485)*(B$1:B2484=B2485)*ROW(A$1:A2484)))=0,C2485&amp;"",IF(C2485="",INDEX(I$1:I2484,SUMPRODUCT(MAX((A$1:A2484=A2485)*(B$1:B2484=B2485)*ROW(A$1:A2484)))),IF(INDEX(I$1:I2484,SUMPRODUCT(MAX((A$1:A2484=A2485)*(B$1:B2484=B2485)*ROW(A$1:A2484))))="",C2485&amp;"",INDEX(I$1:I2484,SUMPRODUCT(MAX((A$1:A2484=A2485)*(B$1:B2484=B2485)*ROW(A$1:A2484))))&amp;"; "&amp;C2485))))</f>
        <v/>
      </c>
      <c r="J2485" s="18" t="str">
        <f aca="false">IF(A2485="","",A2485&amp;"|"&amp;COUNTIF(A$2:A2485,A2485))</f>
        <v/>
      </c>
      <c r="K2485" s="18" t="n">
        <f aca="false">IF(OR(A2485="",B2485=""),0,IF(COUNTIFS(A$2:A2485,A2485,B$2:B2485,B2485)=1,1,0))</f>
        <v>0</v>
      </c>
    </row>
    <row r="2486" customFormat="false" ht="15" hidden="false" customHeight="false" outlineLevel="0" collapsed="false">
      <c r="A2486" s="15"/>
      <c r="B2486" s="15"/>
      <c r="C2486" s="15"/>
      <c r="D2486" s="15"/>
      <c r="F2486" s="18" t="str">
        <f aca="false">IF(B2486="","",IFERROR(INDEX(Materials!$B$2:$B$301,MATCH(B2486,Materials!$A$2:$A$301,0)),""))</f>
        <v/>
      </c>
      <c r="G2486" s="18" t="str">
        <f aca="true">IF(AND(A2486="",B2486=""),"",IF(A2486="","Missing product",IF(B2486="","Missing material",IF(COUNTIF(ProductList,A2486)=0,"Product not in Products list",IF(COUNTIF(MaterialList,B2486)=0,"Material not in Materials list","OK")))))</f>
        <v/>
      </c>
      <c r="H2486" s="18" t="str">
        <f aca="false">IF(F2486="Active",A2486&amp;"|"&amp;COUNTIFS(A$2:A2486,A2486,F$2:F2486,"Active"),"")</f>
        <v/>
      </c>
      <c r="I2486" s="18" t="str">
        <f aca="false">IF(B2486="","",IF(SUMPRODUCT(MAX((A$1:A2485=A2486)*(B$1:B2485=B2486)*ROW(A$1:A2485)))=0,C2486&amp;"",IF(C2486="",INDEX(I$1:I2485,SUMPRODUCT(MAX((A$1:A2485=A2486)*(B$1:B2485=B2486)*ROW(A$1:A2485)))),IF(INDEX(I$1:I2485,SUMPRODUCT(MAX((A$1:A2485=A2486)*(B$1:B2485=B2486)*ROW(A$1:A2485))))="",C2486&amp;"",INDEX(I$1:I2485,SUMPRODUCT(MAX((A$1:A2485=A2486)*(B$1:B2485=B2486)*ROW(A$1:A2485))))&amp;"; "&amp;C2486))))</f>
        <v/>
      </c>
      <c r="J2486" s="18" t="str">
        <f aca="false">IF(A2486="","",A2486&amp;"|"&amp;COUNTIF(A$2:A2486,A2486))</f>
        <v/>
      </c>
      <c r="K2486" s="18" t="n">
        <f aca="false">IF(OR(A2486="",B2486=""),0,IF(COUNTIFS(A$2:A2486,A2486,B$2:B2486,B2486)=1,1,0))</f>
        <v>0</v>
      </c>
    </row>
    <row r="2487" customFormat="false" ht="15" hidden="false" customHeight="false" outlineLevel="0" collapsed="false">
      <c r="A2487" s="15"/>
      <c r="B2487" s="15"/>
      <c r="C2487" s="15"/>
      <c r="D2487" s="15"/>
      <c r="F2487" s="18" t="str">
        <f aca="false">IF(B2487="","",IFERROR(INDEX(Materials!$B$2:$B$301,MATCH(B2487,Materials!$A$2:$A$301,0)),""))</f>
        <v/>
      </c>
      <c r="G2487" s="18" t="str">
        <f aca="true">IF(AND(A2487="",B2487=""),"",IF(A2487="","Missing product",IF(B2487="","Missing material",IF(COUNTIF(ProductList,A2487)=0,"Product not in Products list",IF(COUNTIF(MaterialList,B2487)=0,"Material not in Materials list","OK")))))</f>
        <v/>
      </c>
      <c r="H2487" s="18" t="str">
        <f aca="false">IF(F2487="Active",A2487&amp;"|"&amp;COUNTIFS(A$2:A2487,A2487,F$2:F2487,"Active"),"")</f>
        <v/>
      </c>
      <c r="I2487" s="18" t="str">
        <f aca="false">IF(B2487="","",IF(SUMPRODUCT(MAX((A$1:A2486=A2487)*(B$1:B2486=B2487)*ROW(A$1:A2486)))=0,C2487&amp;"",IF(C2487="",INDEX(I$1:I2486,SUMPRODUCT(MAX((A$1:A2486=A2487)*(B$1:B2486=B2487)*ROW(A$1:A2486)))),IF(INDEX(I$1:I2486,SUMPRODUCT(MAX((A$1:A2486=A2487)*(B$1:B2486=B2487)*ROW(A$1:A2486))))="",C2487&amp;"",INDEX(I$1:I2486,SUMPRODUCT(MAX((A$1:A2486=A2487)*(B$1:B2486=B2487)*ROW(A$1:A2486))))&amp;"; "&amp;C2487))))</f>
        <v/>
      </c>
      <c r="J2487" s="18" t="str">
        <f aca="false">IF(A2487="","",A2487&amp;"|"&amp;COUNTIF(A$2:A2487,A2487))</f>
        <v/>
      </c>
      <c r="K2487" s="18" t="n">
        <f aca="false">IF(OR(A2487="",B2487=""),0,IF(COUNTIFS(A$2:A2487,A2487,B$2:B2487,B2487)=1,1,0))</f>
        <v>0</v>
      </c>
    </row>
    <row r="2488" customFormat="false" ht="15" hidden="false" customHeight="false" outlineLevel="0" collapsed="false">
      <c r="A2488" s="15"/>
      <c r="B2488" s="15"/>
      <c r="C2488" s="15"/>
      <c r="D2488" s="15"/>
      <c r="F2488" s="18" t="str">
        <f aca="false">IF(B2488="","",IFERROR(INDEX(Materials!$B$2:$B$301,MATCH(B2488,Materials!$A$2:$A$301,0)),""))</f>
        <v/>
      </c>
      <c r="G2488" s="18" t="str">
        <f aca="true">IF(AND(A2488="",B2488=""),"",IF(A2488="","Missing product",IF(B2488="","Missing material",IF(COUNTIF(ProductList,A2488)=0,"Product not in Products list",IF(COUNTIF(MaterialList,B2488)=0,"Material not in Materials list","OK")))))</f>
        <v/>
      </c>
      <c r="H2488" s="18" t="str">
        <f aca="false">IF(F2488="Active",A2488&amp;"|"&amp;COUNTIFS(A$2:A2488,A2488,F$2:F2488,"Active"),"")</f>
        <v/>
      </c>
      <c r="I2488" s="18" t="str">
        <f aca="false">IF(B2488="","",IF(SUMPRODUCT(MAX((A$1:A2487=A2488)*(B$1:B2487=B2488)*ROW(A$1:A2487)))=0,C2488&amp;"",IF(C2488="",INDEX(I$1:I2487,SUMPRODUCT(MAX((A$1:A2487=A2488)*(B$1:B2487=B2488)*ROW(A$1:A2487)))),IF(INDEX(I$1:I2487,SUMPRODUCT(MAX((A$1:A2487=A2488)*(B$1:B2487=B2488)*ROW(A$1:A2487))))="",C2488&amp;"",INDEX(I$1:I2487,SUMPRODUCT(MAX((A$1:A2487=A2488)*(B$1:B2487=B2488)*ROW(A$1:A2487))))&amp;"; "&amp;C2488))))</f>
        <v/>
      </c>
      <c r="J2488" s="18" t="str">
        <f aca="false">IF(A2488="","",A2488&amp;"|"&amp;COUNTIF(A$2:A2488,A2488))</f>
        <v/>
      </c>
      <c r="K2488" s="18" t="n">
        <f aca="false">IF(OR(A2488="",B2488=""),0,IF(COUNTIFS(A$2:A2488,A2488,B$2:B2488,B2488)=1,1,0))</f>
        <v>0</v>
      </c>
    </row>
    <row r="2489" customFormat="false" ht="15" hidden="false" customHeight="false" outlineLevel="0" collapsed="false">
      <c r="A2489" s="15"/>
      <c r="B2489" s="15"/>
      <c r="C2489" s="15"/>
      <c r="D2489" s="15"/>
      <c r="F2489" s="18" t="str">
        <f aca="false">IF(B2489="","",IFERROR(INDEX(Materials!$B$2:$B$301,MATCH(B2489,Materials!$A$2:$A$301,0)),""))</f>
        <v/>
      </c>
      <c r="G2489" s="18" t="str">
        <f aca="true">IF(AND(A2489="",B2489=""),"",IF(A2489="","Missing product",IF(B2489="","Missing material",IF(COUNTIF(ProductList,A2489)=0,"Product not in Products list",IF(COUNTIF(MaterialList,B2489)=0,"Material not in Materials list","OK")))))</f>
        <v/>
      </c>
      <c r="H2489" s="18" t="str">
        <f aca="false">IF(F2489="Active",A2489&amp;"|"&amp;COUNTIFS(A$2:A2489,A2489,F$2:F2489,"Active"),"")</f>
        <v/>
      </c>
      <c r="I2489" s="18" t="str">
        <f aca="false">IF(B2489="","",IF(SUMPRODUCT(MAX((A$1:A2488=A2489)*(B$1:B2488=B2489)*ROW(A$1:A2488)))=0,C2489&amp;"",IF(C2489="",INDEX(I$1:I2488,SUMPRODUCT(MAX((A$1:A2488=A2489)*(B$1:B2488=B2489)*ROW(A$1:A2488)))),IF(INDEX(I$1:I2488,SUMPRODUCT(MAX((A$1:A2488=A2489)*(B$1:B2488=B2489)*ROW(A$1:A2488))))="",C2489&amp;"",INDEX(I$1:I2488,SUMPRODUCT(MAX((A$1:A2488=A2489)*(B$1:B2488=B2489)*ROW(A$1:A2488))))&amp;"; "&amp;C2489))))</f>
        <v/>
      </c>
      <c r="J2489" s="18" t="str">
        <f aca="false">IF(A2489="","",A2489&amp;"|"&amp;COUNTIF(A$2:A2489,A2489))</f>
        <v/>
      </c>
      <c r="K2489" s="18" t="n">
        <f aca="false">IF(OR(A2489="",B2489=""),0,IF(COUNTIFS(A$2:A2489,A2489,B$2:B2489,B2489)=1,1,0))</f>
        <v>0</v>
      </c>
    </row>
    <row r="2490" customFormat="false" ht="15" hidden="false" customHeight="false" outlineLevel="0" collapsed="false">
      <c r="A2490" s="15"/>
      <c r="B2490" s="15"/>
      <c r="C2490" s="15"/>
      <c r="D2490" s="15"/>
      <c r="F2490" s="18" t="str">
        <f aca="false">IF(B2490="","",IFERROR(INDEX(Materials!$B$2:$B$301,MATCH(B2490,Materials!$A$2:$A$301,0)),""))</f>
        <v/>
      </c>
      <c r="G2490" s="18" t="str">
        <f aca="true">IF(AND(A2490="",B2490=""),"",IF(A2490="","Missing product",IF(B2490="","Missing material",IF(COUNTIF(ProductList,A2490)=0,"Product not in Products list",IF(COUNTIF(MaterialList,B2490)=0,"Material not in Materials list","OK")))))</f>
        <v/>
      </c>
      <c r="H2490" s="18" t="str">
        <f aca="false">IF(F2490="Active",A2490&amp;"|"&amp;COUNTIFS(A$2:A2490,A2490,F$2:F2490,"Active"),"")</f>
        <v/>
      </c>
      <c r="I2490" s="18" t="str">
        <f aca="false">IF(B2490="","",IF(SUMPRODUCT(MAX((A$1:A2489=A2490)*(B$1:B2489=B2490)*ROW(A$1:A2489)))=0,C2490&amp;"",IF(C2490="",INDEX(I$1:I2489,SUMPRODUCT(MAX((A$1:A2489=A2490)*(B$1:B2489=B2490)*ROW(A$1:A2489)))),IF(INDEX(I$1:I2489,SUMPRODUCT(MAX((A$1:A2489=A2490)*(B$1:B2489=B2490)*ROW(A$1:A2489))))="",C2490&amp;"",INDEX(I$1:I2489,SUMPRODUCT(MAX((A$1:A2489=A2490)*(B$1:B2489=B2490)*ROW(A$1:A2489))))&amp;"; "&amp;C2490))))</f>
        <v/>
      </c>
      <c r="J2490" s="18" t="str">
        <f aca="false">IF(A2490="","",A2490&amp;"|"&amp;COUNTIF(A$2:A2490,A2490))</f>
        <v/>
      </c>
      <c r="K2490" s="18" t="n">
        <f aca="false">IF(OR(A2490="",B2490=""),0,IF(COUNTIFS(A$2:A2490,A2490,B$2:B2490,B2490)=1,1,0))</f>
        <v>0</v>
      </c>
    </row>
    <row r="2491" customFormat="false" ht="15" hidden="false" customHeight="false" outlineLevel="0" collapsed="false">
      <c r="A2491" s="15"/>
      <c r="B2491" s="15"/>
      <c r="C2491" s="15"/>
      <c r="D2491" s="15"/>
      <c r="F2491" s="18" t="str">
        <f aca="false">IF(B2491="","",IFERROR(INDEX(Materials!$B$2:$B$301,MATCH(B2491,Materials!$A$2:$A$301,0)),""))</f>
        <v/>
      </c>
      <c r="G2491" s="18" t="str">
        <f aca="true">IF(AND(A2491="",B2491=""),"",IF(A2491="","Missing product",IF(B2491="","Missing material",IF(COUNTIF(ProductList,A2491)=0,"Product not in Products list",IF(COUNTIF(MaterialList,B2491)=0,"Material not in Materials list","OK")))))</f>
        <v/>
      </c>
      <c r="H2491" s="18" t="str">
        <f aca="false">IF(F2491="Active",A2491&amp;"|"&amp;COUNTIFS(A$2:A2491,A2491,F$2:F2491,"Active"),"")</f>
        <v/>
      </c>
      <c r="I2491" s="18" t="str">
        <f aca="false">IF(B2491="","",IF(SUMPRODUCT(MAX((A$1:A2490=A2491)*(B$1:B2490=B2491)*ROW(A$1:A2490)))=0,C2491&amp;"",IF(C2491="",INDEX(I$1:I2490,SUMPRODUCT(MAX((A$1:A2490=A2491)*(B$1:B2490=B2491)*ROW(A$1:A2490)))),IF(INDEX(I$1:I2490,SUMPRODUCT(MAX((A$1:A2490=A2491)*(B$1:B2490=B2491)*ROW(A$1:A2490))))="",C2491&amp;"",INDEX(I$1:I2490,SUMPRODUCT(MAX((A$1:A2490=A2491)*(B$1:B2490=B2491)*ROW(A$1:A2490))))&amp;"; "&amp;C2491))))</f>
        <v/>
      </c>
      <c r="J2491" s="18" t="str">
        <f aca="false">IF(A2491="","",A2491&amp;"|"&amp;COUNTIF(A$2:A2491,A2491))</f>
        <v/>
      </c>
      <c r="K2491" s="18" t="n">
        <f aca="false">IF(OR(A2491="",B2491=""),0,IF(COUNTIFS(A$2:A2491,A2491,B$2:B2491,B2491)=1,1,0))</f>
        <v>0</v>
      </c>
    </row>
    <row r="2492" customFormat="false" ht="15" hidden="false" customHeight="false" outlineLevel="0" collapsed="false">
      <c r="A2492" s="15"/>
      <c r="B2492" s="15"/>
      <c r="C2492" s="15"/>
      <c r="D2492" s="15"/>
      <c r="F2492" s="18" t="str">
        <f aca="false">IF(B2492="","",IFERROR(INDEX(Materials!$B$2:$B$301,MATCH(B2492,Materials!$A$2:$A$301,0)),""))</f>
        <v/>
      </c>
      <c r="G2492" s="18" t="str">
        <f aca="true">IF(AND(A2492="",B2492=""),"",IF(A2492="","Missing product",IF(B2492="","Missing material",IF(COUNTIF(ProductList,A2492)=0,"Product not in Products list",IF(COUNTIF(MaterialList,B2492)=0,"Material not in Materials list","OK")))))</f>
        <v/>
      </c>
      <c r="H2492" s="18" t="str">
        <f aca="false">IF(F2492="Active",A2492&amp;"|"&amp;COUNTIFS(A$2:A2492,A2492,F$2:F2492,"Active"),"")</f>
        <v/>
      </c>
      <c r="I2492" s="18" t="str">
        <f aca="false">IF(B2492="","",IF(SUMPRODUCT(MAX((A$1:A2491=A2492)*(B$1:B2491=B2492)*ROW(A$1:A2491)))=0,C2492&amp;"",IF(C2492="",INDEX(I$1:I2491,SUMPRODUCT(MAX((A$1:A2491=A2492)*(B$1:B2491=B2492)*ROW(A$1:A2491)))),IF(INDEX(I$1:I2491,SUMPRODUCT(MAX((A$1:A2491=A2492)*(B$1:B2491=B2492)*ROW(A$1:A2491))))="",C2492&amp;"",INDEX(I$1:I2491,SUMPRODUCT(MAX((A$1:A2491=A2492)*(B$1:B2491=B2492)*ROW(A$1:A2491))))&amp;"; "&amp;C2492))))</f>
        <v/>
      </c>
      <c r="J2492" s="18" t="str">
        <f aca="false">IF(A2492="","",A2492&amp;"|"&amp;COUNTIF(A$2:A2492,A2492))</f>
        <v/>
      </c>
      <c r="K2492" s="18" t="n">
        <f aca="false">IF(OR(A2492="",B2492=""),0,IF(COUNTIFS(A$2:A2492,A2492,B$2:B2492,B2492)=1,1,0))</f>
        <v>0</v>
      </c>
    </row>
    <row r="2493" customFormat="false" ht="15" hidden="false" customHeight="false" outlineLevel="0" collapsed="false">
      <c r="A2493" s="15"/>
      <c r="B2493" s="15"/>
      <c r="C2493" s="15"/>
      <c r="D2493" s="15"/>
      <c r="F2493" s="18" t="str">
        <f aca="false">IF(B2493="","",IFERROR(INDEX(Materials!$B$2:$B$301,MATCH(B2493,Materials!$A$2:$A$301,0)),""))</f>
        <v/>
      </c>
      <c r="G2493" s="18" t="str">
        <f aca="true">IF(AND(A2493="",B2493=""),"",IF(A2493="","Missing product",IF(B2493="","Missing material",IF(COUNTIF(ProductList,A2493)=0,"Product not in Products list",IF(COUNTIF(MaterialList,B2493)=0,"Material not in Materials list","OK")))))</f>
        <v/>
      </c>
      <c r="H2493" s="18" t="str">
        <f aca="false">IF(F2493="Active",A2493&amp;"|"&amp;COUNTIFS(A$2:A2493,A2493,F$2:F2493,"Active"),"")</f>
        <v/>
      </c>
      <c r="I2493" s="18" t="str">
        <f aca="false">IF(B2493="","",IF(SUMPRODUCT(MAX((A$1:A2492=A2493)*(B$1:B2492=B2493)*ROW(A$1:A2492)))=0,C2493&amp;"",IF(C2493="",INDEX(I$1:I2492,SUMPRODUCT(MAX((A$1:A2492=A2493)*(B$1:B2492=B2493)*ROW(A$1:A2492)))),IF(INDEX(I$1:I2492,SUMPRODUCT(MAX((A$1:A2492=A2493)*(B$1:B2492=B2493)*ROW(A$1:A2492))))="",C2493&amp;"",INDEX(I$1:I2492,SUMPRODUCT(MAX((A$1:A2492=A2493)*(B$1:B2492=B2493)*ROW(A$1:A2492))))&amp;"; "&amp;C2493))))</f>
        <v/>
      </c>
      <c r="J2493" s="18" t="str">
        <f aca="false">IF(A2493="","",A2493&amp;"|"&amp;COUNTIF(A$2:A2493,A2493))</f>
        <v/>
      </c>
      <c r="K2493" s="18" t="n">
        <f aca="false">IF(OR(A2493="",B2493=""),0,IF(COUNTIFS(A$2:A2493,A2493,B$2:B2493,B2493)=1,1,0))</f>
        <v>0</v>
      </c>
    </row>
    <row r="2494" customFormat="false" ht="15" hidden="false" customHeight="false" outlineLevel="0" collapsed="false">
      <c r="A2494" s="15"/>
      <c r="B2494" s="15"/>
      <c r="C2494" s="15"/>
      <c r="D2494" s="15"/>
      <c r="F2494" s="18" t="str">
        <f aca="false">IF(B2494="","",IFERROR(INDEX(Materials!$B$2:$B$301,MATCH(B2494,Materials!$A$2:$A$301,0)),""))</f>
        <v/>
      </c>
      <c r="G2494" s="18" t="str">
        <f aca="true">IF(AND(A2494="",B2494=""),"",IF(A2494="","Missing product",IF(B2494="","Missing material",IF(COUNTIF(ProductList,A2494)=0,"Product not in Products list",IF(COUNTIF(MaterialList,B2494)=0,"Material not in Materials list","OK")))))</f>
        <v/>
      </c>
      <c r="H2494" s="18" t="str">
        <f aca="false">IF(F2494="Active",A2494&amp;"|"&amp;COUNTIFS(A$2:A2494,A2494,F$2:F2494,"Active"),"")</f>
        <v/>
      </c>
      <c r="I2494" s="18" t="str">
        <f aca="false">IF(B2494="","",IF(SUMPRODUCT(MAX((A$1:A2493=A2494)*(B$1:B2493=B2494)*ROW(A$1:A2493)))=0,C2494&amp;"",IF(C2494="",INDEX(I$1:I2493,SUMPRODUCT(MAX((A$1:A2493=A2494)*(B$1:B2493=B2494)*ROW(A$1:A2493)))),IF(INDEX(I$1:I2493,SUMPRODUCT(MAX((A$1:A2493=A2494)*(B$1:B2493=B2494)*ROW(A$1:A2493))))="",C2494&amp;"",INDEX(I$1:I2493,SUMPRODUCT(MAX((A$1:A2493=A2494)*(B$1:B2493=B2494)*ROW(A$1:A2493))))&amp;"; "&amp;C2494))))</f>
        <v/>
      </c>
      <c r="J2494" s="18" t="str">
        <f aca="false">IF(A2494="","",A2494&amp;"|"&amp;COUNTIF(A$2:A2494,A2494))</f>
        <v/>
      </c>
      <c r="K2494" s="18" t="n">
        <f aca="false">IF(OR(A2494="",B2494=""),0,IF(COUNTIFS(A$2:A2494,A2494,B$2:B2494,B2494)=1,1,0))</f>
        <v>0</v>
      </c>
    </row>
    <row r="2495" customFormat="false" ht="15" hidden="false" customHeight="false" outlineLevel="0" collapsed="false">
      <c r="A2495" s="15"/>
      <c r="B2495" s="15"/>
      <c r="C2495" s="15"/>
      <c r="D2495" s="15"/>
      <c r="F2495" s="18" t="str">
        <f aca="false">IF(B2495="","",IFERROR(INDEX(Materials!$B$2:$B$301,MATCH(B2495,Materials!$A$2:$A$301,0)),""))</f>
        <v/>
      </c>
      <c r="G2495" s="18" t="str">
        <f aca="true">IF(AND(A2495="",B2495=""),"",IF(A2495="","Missing product",IF(B2495="","Missing material",IF(COUNTIF(ProductList,A2495)=0,"Product not in Products list",IF(COUNTIF(MaterialList,B2495)=0,"Material not in Materials list","OK")))))</f>
        <v/>
      </c>
      <c r="H2495" s="18" t="str">
        <f aca="false">IF(F2495="Active",A2495&amp;"|"&amp;COUNTIFS(A$2:A2495,A2495,F$2:F2495,"Active"),"")</f>
        <v/>
      </c>
      <c r="I2495" s="18" t="str">
        <f aca="false">IF(B2495="","",IF(SUMPRODUCT(MAX((A$1:A2494=A2495)*(B$1:B2494=B2495)*ROW(A$1:A2494)))=0,C2495&amp;"",IF(C2495="",INDEX(I$1:I2494,SUMPRODUCT(MAX((A$1:A2494=A2495)*(B$1:B2494=B2495)*ROW(A$1:A2494)))),IF(INDEX(I$1:I2494,SUMPRODUCT(MAX((A$1:A2494=A2495)*(B$1:B2494=B2495)*ROW(A$1:A2494))))="",C2495&amp;"",INDEX(I$1:I2494,SUMPRODUCT(MAX((A$1:A2494=A2495)*(B$1:B2494=B2495)*ROW(A$1:A2494))))&amp;"; "&amp;C2495))))</f>
        <v/>
      </c>
      <c r="J2495" s="18" t="str">
        <f aca="false">IF(A2495="","",A2495&amp;"|"&amp;COUNTIF(A$2:A2495,A2495))</f>
        <v/>
      </c>
      <c r="K2495" s="18" t="n">
        <f aca="false">IF(OR(A2495="",B2495=""),0,IF(COUNTIFS(A$2:A2495,A2495,B$2:B2495,B2495)=1,1,0))</f>
        <v>0</v>
      </c>
    </row>
    <row r="2496" customFormat="false" ht="15" hidden="false" customHeight="false" outlineLevel="0" collapsed="false">
      <c r="A2496" s="15"/>
      <c r="B2496" s="15"/>
      <c r="C2496" s="15"/>
      <c r="D2496" s="15"/>
      <c r="F2496" s="18" t="str">
        <f aca="false">IF(B2496="","",IFERROR(INDEX(Materials!$B$2:$B$301,MATCH(B2496,Materials!$A$2:$A$301,0)),""))</f>
        <v/>
      </c>
      <c r="G2496" s="18" t="str">
        <f aca="true">IF(AND(A2496="",B2496=""),"",IF(A2496="","Missing product",IF(B2496="","Missing material",IF(COUNTIF(ProductList,A2496)=0,"Product not in Products list",IF(COUNTIF(MaterialList,B2496)=0,"Material not in Materials list","OK")))))</f>
        <v/>
      </c>
      <c r="H2496" s="18" t="str">
        <f aca="false">IF(F2496="Active",A2496&amp;"|"&amp;COUNTIFS(A$2:A2496,A2496,F$2:F2496,"Active"),"")</f>
        <v/>
      </c>
      <c r="I2496" s="18" t="str">
        <f aca="false">IF(B2496="","",IF(SUMPRODUCT(MAX((A$1:A2495=A2496)*(B$1:B2495=B2496)*ROW(A$1:A2495)))=0,C2496&amp;"",IF(C2496="",INDEX(I$1:I2495,SUMPRODUCT(MAX((A$1:A2495=A2496)*(B$1:B2495=B2496)*ROW(A$1:A2495)))),IF(INDEX(I$1:I2495,SUMPRODUCT(MAX((A$1:A2495=A2496)*(B$1:B2495=B2496)*ROW(A$1:A2495))))="",C2496&amp;"",INDEX(I$1:I2495,SUMPRODUCT(MAX((A$1:A2495=A2496)*(B$1:B2495=B2496)*ROW(A$1:A2495))))&amp;"; "&amp;C2496))))</f>
        <v/>
      </c>
      <c r="J2496" s="18" t="str">
        <f aca="false">IF(A2496="","",A2496&amp;"|"&amp;COUNTIF(A$2:A2496,A2496))</f>
        <v/>
      </c>
      <c r="K2496" s="18" t="n">
        <f aca="false">IF(OR(A2496="",B2496=""),0,IF(COUNTIFS(A$2:A2496,A2496,B$2:B2496,B2496)=1,1,0))</f>
        <v>0</v>
      </c>
    </row>
    <row r="2497" customFormat="false" ht="15" hidden="false" customHeight="false" outlineLevel="0" collapsed="false">
      <c r="A2497" s="15"/>
      <c r="B2497" s="15"/>
      <c r="C2497" s="15"/>
      <c r="D2497" s="15"/>
      <c r="F2497" s="18" t="str">
        <f aca="false">IF(B2497="","",IFERROR(INDEX(Materials!$B$2:$B$301,MATCH(B2497,Materials!$A$2:$A$301,0)),""))</f>
        <v/>
      </c>
      <c r="G2497" s="18" t="str">
        <f aca="true">IF(AND(A2497="",B2497=""),"",IF(A2497="","Missing product",IF(B2497="","Missing material",IF(COUNTIF(ProductList,A2497)=0,"Product not in Products list",IF(COUNTIF(MaterialList,B2497)=0,"Material not in Materials list","OK")))))</f>
        <v/>
      </c>
      <c r="H2497" s="18" t="str">
        <f aca="false">IF(F2497="Active",A2497&amp;"|"&amp;COUNTIFS(A$2:A2497,A2497,F$2:F2497,"Active"),"")</f>
        <v/>
      </c>
      <c r="I2497" s="18" t="str">
        <f aca="false">IF(B2497="","",IF(SUMPRODUCT(MAX((A$1:A2496=A2497)*(B$1:B2496=B2497)*ROW(A$1:A2496)))=0,C2497&amp;"",IF(C2497="",INDEX(I$1:I2496,SUMPRODUCT(MAX((A$1:A2496=A2497)*(B$1:B2496=B2497)*ROW(A$1:A2496)))),IF(INDEX(I$1:I2496,SUMPRODUCT(MAX((A$1:A2496=A2497)*(B$1:B2496=B2497)*ROW(A$1:A2496))))="",C2497&amp;"",INDEX(I$1:I2496,SUMPRODUCT(MAX((A$1:A2496=A2497)*(B$1:B2496=B2497)*ROW(A$1:A2496))))&amp;"; "&amp;C2497))))</f>
        <v/>
      </c>
      <c r="J2497" s="18" t="str">
        <f aca="false">IF(A2497="","",A2497&amp;"|"&amp;COUNTIF(A$2:A2497,A2497))</f>
        <v/>
      </c>
      <c r="K2497" s="18" t="n">
        <f aca="false">IF(OR(A2497="",B2497=""),0,IF(COUNTIFS(A$2:A2497,A2497,B$2:B2497,B2497)=1,1,0))</f>
        <v>0</v>
      </c>
    </row>
    <row r="2498" customFormat="false" ht="15" hidden="false" customHeight="false" outlineLevel="0" collapsed="false">
      <c r="A2498" s="15"/>
      <c r="B2498" s="15"/>
      <c r="C2498" s="15"/>
      <c r="D2498" s="15"/>
      <c r="F2498" s="18" t="str">
        <f aca="false">IF(B2498="","",IFERROR(INDEX(Materials!$B$2:$B$301,MATCH(B2498,Materials!$A$2:$A$301,0)),""))</f>
        <v/>
      </c>
      <c r="G2498" s="18" t="str">
        <f aca="true">IF(AND(A2498="",B2498=""),"",IF(A2498="","Missing product",IF(B2498="","Missing material",IF(COUNTIF(ProductList,A2498)=0,"Product not in Products list",IF(COUNTIF(MaterialList,B2498)=0,"Material not in Materials list","OK")))))</f>
        <v/>
      </c>
      <c r="H2498" s="18" t="str">
        <f aca="false">IF(F2498="Active",A2498&amp;"|"&amp;COUNTIFS(A$2:A2498,A2498,F$2:F2498,"Active"),"")</f>
        <v/>
      </c>
      <c r="I2498" s="18" t="str">
        <f aca="false">IF(B2498="","",IF(SUMPRODUCT(MAX((A$1:A2497=A2498)*(B$1:B2497=B2498)*ROW(A$1:A2497)))=0,C2498&amp;"",IF(C2498="",INDEX(I$1:I2497,SUMPRODUCT(MAX((A$1:A2497=A2498)*(B$1:B2497=B2498)*ROW(A$1:A2497)))),IF(INDEX(I$1:I2497,SUMPRODUCT(MAX((A$1:A2497=A2498)*(B$1:B2497=B2498)*ROW(A$1:A2497))))="",C2498&amp;"",INDEX(I$1:I2497,SUMPRODUCT(MAX((A$1:A2497=A2498)*(B$1:B2497=B2498)*ROW(A$1:A2497))))&amp;"; "&amp;C2498))))</f>
        <v/>
      </c>
      <c r="J2498" s="18" t="str">
        <f aca="false">IF(A2498="","",A2498&amp;"|"&amp;COUNTIF(A$2:A2498,A2498))</f>
        <v/>
      </c>
      <c r="K2498" s="18" t="n">
        <f aca="false">IF(OR(A2498="",B2498=""),0,IF(COUNTIFS(A$2:A2498,A2498,B$2:B2498,B2498)=1,1,0))</f>
        <v>0</v>
      </c>
    </row>
    <row r="2499" customFormat="false" ht="15" hidden="false" customHeight="false" outlineLevel="0" collapsed="false">
      <c r="A2499" s="15"/>
      <c r="B2499" s="15"/>
      <c r="C2499" s="15"/>
      <c r="D2499" s="15"/>
      <c r="F2499" s="18" t="str">
        <f aca="false">IF(B2499="","",IFERROR(INDEX(Materials!$B$2:$B$301,MATCH(B2499,Materials!$A$2:$A$301,0)),""))</f>
        <v/>
      </c>
      <c r="G2499" s="18" t="str">
        <f aca="true">IF(AND(A2499="",B2499=""),"",IF(A2499="","Missing product",IF(B2499="","Missing material",IF(COUNTIF(ProductList,A2499)=0,"Product not in Products list",IF(COUNTIF(MaterialList,B2499)=0,"Material not in Materials list","OK")))))</f>
        <v/>
      </c>
      <c r="H2499" s="18" t="str">
        <f aca="false">IF(F2499="Active",A2499&amp;"|"&amp;COUNTIFS(A$2:A2499,A2499,F$2:F2499,"Active"),"")</f>
        <v/>
      </c>
      <c r="I2499" s="18" t="str">
        <f aca="false">IF(B2499="","",IF(SUMPRODUCT(MAX((A$1:A2498=A2499)*(B$1:B2498=B2499)*ROW(A$1:A2498)))=0,C2499&amp;"",IF(C2499="",INDEX(I$1:I2498,SUMPRODUCT(MAX((A$1:A2498=A2499)*(B$1:B2498=B2499)*ROW(A$1:A2498)))),IF(INDEX(I$1:I2498,SUMPRODUCT(MAX((A$1:A2498=A2499)*(B$1:B2498=B2499)*ROW(A$1:A2498))))="",C2499&amp;"",INDEX(I$1:I2498,SUMPRODUCT(MAX((A$1:A2498=A2499)*(B$1:B2498=B2499)*ROW(A$1:A2498))))&amp;"; "&amp;C2499))))</f>
        <v/>
      </c>
      <c r="J2499" s="18" t="str">
        <f aca="false">IF(A2499="","",A2499&amp;"|"&amp;COUNTIF(A$2:A2499,A2499))</f>
        <v/>
      </c>
      <c r="K2499" s="18" t="n">
        <f aca="false">IF(OR(A2499="",B2499=""),0,IF(COUNTIFS(A$2:A2499,A2499,B$2:B2499,B2499)=1,1,0))</f>
        <v>0</v>
      </c>
    </row>
    <row r="2500" customFormat="false" ht="15" hidden="false" customHeight="false" outlineLevel="0" collapsed="false">
      <c r="A2500" s="15"/>
      <c r="B2500" s="15"/>
      <c r="C2500" s="15"/>
      <c r="D2500" s="15"/>
      <c r="F2500" s="18" t="str">
        <f aca="false">IF(B2500="","",IFERROR(INDEX(Materials!$B$2:$B$301,MATCH(B2500,Materials!$A$2:$A$301,0)),""))</f>
        <v/>
      </c>
      <c r="G2500" s="18" t="str">
        <f aca="true">IF(AND(A2500="",B2500=""),"",IF(A2500="","Missing product",IF(B2500="","Missing material",IF(COUNTIF(ProductList,A2500)=0,"Product not in Products list",IF(COUNTIF(MaterialList,B2500)=0,"Material not in Materials list","OK")))))</f>
        <v/>
      </c>
      <c r="H2500" s="18" t="str">
        <f aca="false">IF(F2500="Active",A2500&amp;"|"&amp;COUNTIFS(A$2:A2500,A2500,F$2:F2500,"Active"),"")</f>
        <v/>
      </c>
      <c r="I2500" s="18" t="str">
        <f aca="false">IF(B2500="","",IF(SUMPRODUCT(MAX((A$1:A2499=A2500)*(B$1:B2499=B2500)*ROW(A$1:A2499)))=0,C2500&amp;"",IF(C2500="",INDEX(I$1:I2499,SUMPRODUCT(MAX((A$1:A2499=A2500)*(B$1:B2499=B2500)*ROW(A$1:A2499)))),IF(INDEX(I$1:I2499,SUMPRODUCT(MAX((A$1:A2499=A2500)*(B$1:B2499=B2500)*ROW(A$1:A2499))))="",C2500&amp;"",INDEX(I$1:I2499,SUMPRODUCT(MAX((A$1:A2499=A2500)*(B$1:B2499=B2500)*ROW(A$1:A2499))))&amp;"; "&amp;C2500))))</f>
        <v/>
      </c>
      <c r="J2500" s="18" t="str">
        <f aca="false">IF(A2500="","",A2500&amp;"|"&amp;COUNTIF(A$2:A2500,A2500))</f>
        <v/>
      </c>
      <c r="K2500" s="18" t="n">
        <f aca="false">IF(OR(A2500="",B2500=""),0,IF(COUNTIFS(A$2:A2500,A2500,B$2:B2500,B2500)=1,1,0))</f>
        <v>0</v>
      </c>
    </row>
    <row r="2501" customFormat="false" ht="15" hidden="false" customHeight="false" outlineLevel="0" collapsed="false">
      <c r="A2501" s="15"/>
      <c r="B2501" s="15"/>
      <c r="C2501" s="15"/>
      <c r="D2501" s="15"/>
      <c r="F2501" s="18" t="str">
        <f aca="false">IF(B2501="","",IFERROR(INDEX(Materials!$B$2:$B$301,MATCH(B2501,Materials!$A$2:$A$301,0)),""))</f>
        <v/>
      </c>
      <c r="G2501" s="18" t="str">
        <f aca="true">IF(AND(A2501="",B2501=""),"",IF(A2501="","Missing product",IF(B2501="","Missing material",IF(COUNTIF(ProductList,A2501)=0,"Product not in Products list",IF(COUNTIF(MaterialList,B2501)=0,"Material not in Materials list","OK")))))</f>
        <v/>
      </c>
      <c r="H2501" s="18" t="str">
        <f aca="false">IF(F2501="Active",A2501&amp;"|"&amp;COUNTIFS(A$2:A2501,A2501,F$2:F2501,"Active"),"")</f>
        <v/>
      </c>
      <c r="I2501" s="18" t="str">
        <f aca="false">IF(B2501="","",IF(SUMPRODUCT(MAX((A$1:A2500=A2501)*(B$1:B2500=B2501)*ROW(A$1:A2500)))=0,C2501&amp;"",IF(C2501="",INDEX(I$1:I2500,SUMPRODUCT(MAX((A$1:A2500=A2501)*(B$1:B2500=B2501)*ROW(A$1:A2500)))),IF(INDEX(I$1:I2500,SUMPRODUCT(MAX((A$1:A2500=A2501)*(B$1:B2500=B2501)*ROW(A$1:A2500))))="",C2501&amp;"",INDEX(I$1:I2500,SUMPRODUCT(MAX((A$1:A2500=A2501)*(B$1:B2500=B2501)*ROW(A$1:A2500))))&amp;"; "&amp;C2501))))</f>
        <v/>
      </c>
      <c r="J2501" s="18" t="str">
        <f aca="false">IF(A2501="","",A2501&amp;"|"&amp;COUNTIF(A$2:A2501,A2501))</f>
        <v/>
      </c>
      <c r="K2501" s="18" t="n">
        <f aca="false">IF(OR(A2501="",B2501=""),0,IF(COUNTIFS(A$2:A2501,A2501,B$2:B2501,B2501)=1,1,0))</f>
        <v>0</v>
      </c>
    </row>
    <row r="2502" customFormat="false" ht="15" hidden="false" customHeight="false" outlineLevel="0" collapsed="false">
      <c r="A2502" s="15"/>
      <c r="B2502" s="15"/>
      <c r="C2502" s="15"/>
      <c r="D2502" s="15"/>
      <c r="F2502" s="18" t="str">
        <f aca="false">IF(B2502="","",IFERROR(INDEX(Materials!$B$2:$B$301,MATCH(B2502,Materials!$A$2:$A$301,0)),""))</f>
        <v/>
      </c>
      <c r="G2502" s="18" t="str">
        <f aca="true">IF(AND(A2502="",B2502=""),"",IF(A2502="","Missing product",IF(B2502="","Missing material",IF(COUNTIF(ProductList,A2502)=0,"Product not in Products list",IF(COUNTIF(MaterialList,B2502)=0,"Material not in Materials list","OK")))))</f>
        <v/>
      </c>
      <c r="H2502" s="18" t="str">
        <f aca="false">IF(F2502="Active",A2502&amp;"|"&amp;COUNTIFS(A$2:A2502,A2502,F$2:F2502,"Active"),"")</f>
        <v/>
      </c>
      <c r="I2502" s="18" t="str">
        <f aca="false">IF(B2502="","",IF(SUMPRODUCT(MAX((A$1:A2501=A2502)*(B$1:B2501=B2502)*ROW(A$1:A2501)))=0,C2502&amp;"",IF(C2502="",INDEX(I$1:I2501,SUMPRODUCT(MAX((A$1:A2501=A2502)*(B$1:B2501=B2502)*ROW(A$1:A2501)))),IF(INDEX(I$1:I2501,SUMPRODUCT(MAX((A$1:A2501=A2502)*(B$1:B2501=B2502)*ROW(A$1:A2501))))="",C2502&amp;"",INDEX(I$1:I2501,SUMPRODUCT(MAX((A$1:A2501=A2502)*(B$1:B2501=B2502)*ROW(A$1:A2501))))&amp;"; "&amp;C2502))))</f>
        <v/>
      </c>
      <c r="J2502" s="18" t="str">
        <f aca="false">IF(A2502="","",A2502&amp;"|"&amp;COUNTIF(A$2:A2502,A2502))</f>
        <v/>
      </c>
      <c r="K2502" s="18" t="n">
        <f aca="false">IF(OR(A2502="",B2502=""),0,IF(COUNTIFS(A$2:A2502,A2502,B$2:B2502,B2502)=1,1,0))</f>
        <v>0</v>
      </c>
    </row>
    <row r="2503" customFormat="false" ht="15" hidden="false" customHeight="false" outlineLevel="0" collapsed="false">
      <c r="A2503" s="15"/>
      <c r="B2503" s="15"/>
      <c r="C2503" s="15"/>
      <c r="D2503" s="15"/>
      <c r="F2503" s="18" t="str">
        <f aca="false">IF(B2503="","",IFERROR(INDEX(Materials!$B$2:$B$301,MATCH(B2503,Materials!$A$2:$A$301,0)),""))</f>
        <v/>
      </c>
      <c r="G2503" s="18" t="str">
        <f aca="true">IF(AND(A2503="",B2503=""),"",IF(A2503="","Missing product",IF(B2503="","Missing material",IF(COUNTIF(ProductList,A2503)=0,"Product not in Products list",IF(COUNTIF(MaterialList,B2503)=0,"Material not in Materials list","OK")))))</f>
        <v/>
      </c>
      <c r="H2503" s="18" t="str">
        <f aca="false">IF(F2503="Active",A2503&amp;"|"&amp;COUNTIFS(A$2:A2503,A2503,F$2:F2503,"Active"),"")</f>
        <v/>
      </c>
      <c r="I2503" s="18" t="str">
        <f aca="false">IF(B2503="","",IF(SUMPRODUCT(MAX((A$1:A2502=A2503)*(B$1:B2502=B2503)*ROW(A$1:A2502)))=0,C2503&amp;"",IF(C2503="",INDEX(I$1:I2502,SUMPRODUCT(MAX((A$1:A2502=A2503)*(B$1:B2502=B2503)*ROW(A$1:A2502)))),IF(INDEX(I$1:I2502,SUMPRODUCT(MAX((A$1:A2502=A2503)*(B$1:B2502=B2503)*ROW(A$1:A2502))))="",C2503&amp;"",INDEX(I$1:I2502,SUMPRODUCT(MAX((A$1:A2502=A2503)*(B$1:B2502=B2503)*ROW(A$1:A2502))))&amp;"; "&amp;C2503))))</f>
        <v/>
      </c>
      <c r="J2503" s="18" t="str">
        <f aca="false">IF(A2503="","",A2503&amp;"|"&amp;COUNTIF(A$2:A2503,A2503))</f>
        <v/>
      </c>
      <c r="K2503" s="18" t="n">
        <f aca="false">IF(OR(A2503="",B2503=""),0,IF(COUNTIFS(A$2:A2503,A2503,B$2:B2503,B2503)=1,1,0))</f>
        <v>0</v>
      </c>
    </row>
    <row r="2504" customFormat="false" ht="15" hidden="false" customHeight="false" outlineLevel="0" collapsed="false">
      <c r="A2504" s="15"/>
      <c r="B2504" s="15"/>
      <c r="C2504" s="15"/>
      <c r="D2504" s="15"/>
      <c r="F2504" s="18" t="str">
        <f aca="false">IF(B2504="","",IFERROR(INDEX(Materials!$B$2:$B$301,MATCH(B2504,Materials!$A$2:$A$301,0)),""))</f>
        <v/>
      </c>
      <c r="G2504" s="18" t="str">
        <f aca="true">IF(AND(A2504="",B2504=""),"",IF(A2504="","Missing product",IF(B2504="","Missing material",IF(COUNTIF(ProductList,A2504)=0,"Product not in Products list",IF(COUNTIF(MaterialList,B2504)=0,"Material not in Materials list","OK")))))</f>
        <v/>
      </c>
      <c r="H2504" s="18" t="str">
        <f aca="false">IF(F2504="Active",A2504&amp;"|"&amp;COUNTIFS(A$2:A2504,A2504,F$2:F2504,"Active"),"")</f>
        <v/>
      </c>
      <c r="I2504" s="18" t="str">
        <f aca="false">IF(B2504="","",IF(SUMPRODUCT(MAX((A$1:A2503=A2504)*(B$1:B2503=B2504)*ROW(A$1:A2503)))=0,C2504&amp;"",IF(C2504="",INDEX(I$1:I2503,SUMPRODUCT(MAX((A$1:A2503=A2504)*(B$1:B2503=B2504)*ROW(A$1:A2503)))),IF(INDEX(I$1:I2503,SUMPRODUCT(MAX((A$1:A2503=A2504)*(B$1:B2503=B2504)*ROW(A$1:A2503))))="",C2504&amp;"",INDEX(I$1:I2503,SUMPRODUCT(MAX((A$1:A2503=A2504)*(B$1:B2503=B2504)*ROW(A$1:A2503))))&amp;"; "&amp;C2504))))</f>
        <v/>
      </c>
      <c r="J2504" s="18" t="str">
        <f aca="false">IF(A2504="","",A2504&amp;"|"&amp;COUNTIF(A$2:A2504,A2504))</f>
        <v/>
      </c>
      <c r="K2504" s="18" t="n">
        <f aca="false">IF(OR(A2504="",B2504=""),0,IF(COUNTIFS(A$2:A2504,A2504,B$2:B2504,B2504)=1,1,0))</f>
        <v>0</v>
      </c>
    </row>
    <row r="2505" customFormat="false" ht="15" hidden="false" customHeight="false" outlineLevel="0" collapsed="false">
      <c r="A2505" s="15"/>
      <c r="B2505" s="15"/>
      <c r="C2505" s="15"/>
      <c r="D2505" s="15"/>
      <c r="F2505" s="18" t="str">
        <f aca="false">IF(B2505="","",IFERROR(INDEX(Materials!$B$2:$B$301,MATCH(B2505,Materials!$A$2:$A$301,0)),""))</f>
        <v/>
      </c>
      <c r="G2505" s="18" t="str">
        <f aca="true">IF(AND(A2505="",B2505=""),"",IF(A2505="","Missing product",IF(B2505="","Missing material",IF(COUNTIF(ProductList,A2505)=0,"Product not in Products list",IF(COUNTIF(MaterialList,B2505)=0,"Material not in Materials list","OK")))))</f>
        <v/>
      </c>
      <c r="H2505" s="18" t="str">
        <f aca="false">IF(F2505="Active",A2505&amp;"|"&amp;COUNTIFS(A$2:A2505,A2505,F$2:F2505,"Active"),"")</f>
        <v/>
      </c>
      <c r="I2505" s="18" t="str">
        <f aca="false">IF(B2505="","",IF(SUMPRODUCT(MAX((A$1:A2504=A2505)*(B$1:B2504=B2505)*ROW(A$1:A2504)))=0,C2505&amp;"",IF(C2505="",INDEX(I$1:I2504,SUMPRODUCT(MAX((A$1:A2504=A2505)*(B$1:B2504=B2505)*ROW(A$1:A2504)))),IF(INDEX(I$1:I2504,SUMPRODUCT(MAX((A$1:A2504=A2505)*(B$1:B2504=B2505)*ROW(A$1:A2504))))="",C2505&amp;"",INDEX(I$1:I2504,SUMPRODUCT(MAX((A$1:A2504=A2505)*(B$1:B2504=B2505)*ROW(A$1:A2504))))&amp;"; "&amp;C2505))))</f>
        <v/>
      </c>
      <c r="J2505" s="18" t="str">
        <f aca="false">IF(A2505="","",A2505&amp;"|"&amp;COUNTIF(A$2:A2505,A2505))</f>
        <v/>
      </c>
      <c r="K2505" s="18" t="n">
        <f aca="false">IF(OR(A2505="",B2505=""),0,IF(COUNTIFS(A$2:A2505,A2505,B$2:B2505,B2505)=1,1,0))</f>
        <v>0</v>
      </c>
    </row>
    <row r="2506" customFormat="false" ht="15" hidden="false" customHeight="false" outlineLevel="0" collapsed="false">
      <c r="A2506" s="15"/>
      <c r="B2506" s="15"/>
      <c r="C2506" s="15"/>
      <c r="D2506" s="15"/>
      <c r="F2506" s="18" t="str">
        <f aca="false">IF(B2506="","",IFERROR(INDEX(Materials!$B$2:$B$301,MATCH(B2506,Materials!$A$2:$A$301,0)),""))</f>
        <v/>
      </c>
      <c r="G2506" s="18" t="str">
        <f aca="true">IF(AND(A2506="",B2506=""),"",IF(A2506="","Missing product",IF(B2506="","Missing material",IF(COUNTIF(ProductList,A2506)=0,"Product not in Products list",IF(COUNTIF(MaterialList,B2506)=0,"Material not in Materials list","OK")))))</f>
        <v/>
      </c>
      <c r="H2506" s="18" t="str">
        <f aca="false">IF(F2506="Active",A2506&amp;"|"&amp;COUNTIFS(A$2:A2506,A2506,F$2:F2506,"Active"),"")</f>
        <v/>
      </c>
      <c r="I2506" s="18" t="str">
        <f aca="false">IF(B2506="","",IF(SUMPRODUCT(MAX((A$1:A2505=A2506)*(B$1:B2505=B2506)*ROW(A$1:A2505)))=0,C2506&amp;"",IF(C2506="",INDEX(I$1:I2505,SUMPRODUCT(MAX((A$1:A2505=A2506)*(B$1:B2505=B2506)*ROW(A$1:A2505)))),IF(INDEX(I$1:I2505,SUMPRODUCT(MAX((A$1:A2505=A2506)*(B$1:B2505=B2506)*ROW(A$1:A2505))))="",C2506&amp;"",INDEX(I$1:I2505,SUMPRODUCT(MAX((A$1:A2505=A2506)*(B$1:B2505=B2506)*ROW(A$1:A2505))))&amp;"; "&amp;C2506))))</f>
        <v/>
      </c>
      <c r="J2506" s="18" t="str">
        <f aca="false">IF(A2506="","",A2506&amp;"|"&amp;COUNTIF(A$2:A2506,A2506))</f>
        <v/>
      </c>
      <c r="K2506" s="18" t="n">
        <f aca="false">IF(OR(A2506="",B2506=""),0,IF(COUNTIFS(A$2:A2506,A2506,B$2:B2506,B2506)=1,1,0))</f>
        <v>0</v>
      </c>
    </row>
    <row r="2507" customFormat="false" ht="15" hidden="false" customHeight="false" outlineLevel="0" collapsed="false">
      <c r="A2507" s="15"/>
      <c r="B2507" s="15"/>
      <c r="C2507" s="15"/>
      <c r="D2507" s="15"/>
      <c r="F2507" s="18" t="str">
        <f aca="false">IF(B2507="","",IFERROR(INDEX(Materials!$B$2:$B$301,MATCH(B2507,Materials!$A$2:$A$301,0)),""))</f>
        <v/>
      </c>
      <c r="G2507" s="18" t="str">
        <f aca="true">IF(AND(A2507="",B2507=""),"",IF(A2507="","Missing product",IF(B2507="","Missing material",IF(COUNTIF(ProductList,A2507)=0,"Product not in Products list",IF(COUNTIF(MaterialList,B2507)=0,"Material not in Materials list","OK")))))</f>
        <v/>
      </c>
      <c r="H2507" s="18" t="str">
        <f aca="false">IF(F2507="Active",A2507&amp;"|"&amp;COUNTIFS(A$2:A2507,A2507,F$2:F2507,"Active"),"")</f>
        <v/>
      </c>
      <c r="I2507" s="18" t="str">
        <f aca="false">IF(B2507="","",IF(SUMPRODUCT(MAX((A$1:A2506=A2507)*(B$1:B2506=B2507)*ROW(A$1:A2506)))=0,C2507&amp;"",IF(C2507="",INDEX(I$1:I2506,SUMPRODUCT(MAX((A$1:A2506=A2507)*(B$1:B2506=B2507)*ROW(A$1:A2506)))),IF(INDEX(I$1:I2506,SUMPRODUCT(MAX((A$1:A2506=A2507)*(B$1:B2506=B2507)*ROW(A$1:A2506))))="",C2507&amp;"",INDEX(I$1:I2506,SUMPRODUCT(MAX((A$1:A2506=A2507)*(B$1:B2506=B2507)*ROW(A$1:A2506))))&amp;"; "&amp;C2507))))</f>
        <v/>
      </c>
      <c r="J2507" s="18" t="str">
        <f aca="false">IF(A2507="","",A2507&amp;"|"&amp;COUNTIF(A$2:A2507,A2507))</f>
        <v/>
      </c>
      <c r="K2507" s="18" t="n">
        <f aca="false">IF(OR(A2507="",B2507=""),0,IF(COUNTIFS(A$2:A2507,A2507,B$2:B2507,B2507)=1,1,0))</f>
        <v>0</v>
      </c>
    </row>
    <row r="2508" customFormat="false" ht="15" hidden="false" customHeight="false" outlineLevel="0" collapsed="false">
      <c r="A2508" s="15"/>
      <c r="B2508" s="15"/>
      <c r="C2508" s="15"/>
      <c r="D2508" s="15"/>
      <c r="F2508" s="18" t="str">
        <f aca="false">IF(B2508="","",IFERROR(INDEX(Materials!$B$2:$B$301,MATCH(B2508,Materials!$A$2:$A$301,0)),""))</f>
        <v/>
      </c>
      <c r="G2508" s="18" t="str">
        <f aca="true">IF(AND(A2508="",B2508=""),"",IF(A2508="","Missing product",IF(B2508="","Missing material",IF(COUNTIF(ProductList,A2508)=0,"Product not in Products list",IF(COUNTIF(MaterialList,B2508)=0,"Material not in Materials list","OK")))))</f>
        <v/>
      </c>
      <c r="H2508" s="18" t="str">
        <f aca="false">IF(F2508="Active",A2508&amp;"|"&amp;COUNTIFS(A$2:A2508,A2508,F$2:F2508,"Active"),"")</f>
        <v/>
      </c>
      <c r="I2508" s="18" t="str">
        <f aca="false">IF(B2508="","",IF(SUMPRODUCT(MAX((A$1:A2507=A2508)*(B$1:B2507=B2508)*ROW(A$1:A2507)))=0,C2508&amp;"",IF(C2508="",INDEX(I$1:I2507,SUMPRODUCT(MAX((A$1:A2507=A2508)*(B$1:B2507=B2508)*ROW(A$1:A2507)))),IF(INDEX(I$1:I2507,SUMPRODUCT(MAX((A$1:A2507=A2508)*(B$1:B2507=B2508)*ROW(A$1:A2507))))="",C2508&amp;"",INDEX(I$1:I2507,SUMPRODUCT(MAX((A$1:A2507=A2508)*(B$1:B2507=B2508)*ROW(A$1:A2507))))&amp;"; "&amp;C2508))))</f>
        <v/>
      </c>
      <c r="J2508" s="18" t="str">
        <f aca="false">IF(A2508="","",A2508&amp;"|"&amp;COUNTIF(A$2:A2508,A2508))</f>
        <v/>
      </c>
      <c r="K2508" s="18" t="n">
        <f aca="false">IF(OR(A2508="",B2508=""),0,IF(COUNTIFS(A$2:A2508,A2508,B$2:B2508,B2508)=1,1,0))</f>
        <v>0</v>
      </c>
    </row>
    <row r="2509" customFormat="false" ht="15" hidden="false" customHeight="false" outlineLevel="0" collapsed="false">
      <c r="A2509" s="15"/>
      <c r="B2509" s="15"/>
      <c r="C2509" s="15"/>
      <c r="D2509" s="15"/>
      <c r="F2509" s="18" t="str">
        <f aca="false">IF(B2509="","",IFERROR(INDEX(Materials!$B$2:$B$301,MATCH(B2509,Materials!$A$2:$A$301,0)),""))</f>
        <v/>
      </c>
      <c r="G2509" s="18" t="str">
        <f aca="true">IF(AND(A2509="",B2509=""),"",IF(A2509="","Missing product",IF(B2509="","Missing material",IF(COUNTIF(ProductList,A2509)=0,"Product not in Products list",IF(COUNTIF(MaterialList,B2509)=0,"Material not in Materials list","OK")))))</f>
        <v/>
      </c>
      <c r="H2509" s="18" t="str">
        <f aca="false">IF(F2509="Active",A2509&amp;"|"&amp;COUNTIFS(A$2:A2509,A2509,F$2:F2509,"Active"),"")</f>
        <v/>
      </c>
      <c r="I2509" s="18" t="str">
        <f aca="false">IF(B2509="","",IF(SUMPRODUCT(MAX((A$1:A2508=A2509)*(B$1:B2508=B2509)*ROW(A$1:A2508)))=0,C2509&amp;"",IF(C2509="",INDEX(I$1:I2508,SUMPRODUCT(MAX((A$1:A2508=A2509)*(B$1:B2508=B2509)*ROW(A$1:A2508)))),IF(INDEX(I$1:I2508,SUMPRODUCT(MAX((A$1:A2508=A2509)*(B$1:B2508=B2509)*ROW(A$1:A2508))))="",C2509&amp;"",INDEX(I$1:I2508,SUMPRODUCT(MAX((A$1:A2508=A2509)*(B$1:B2508=B2509)*ROW(A$1:A2508))))&amp;"; "&amp;C2509))))</f>
        <v/>
      </c>
      <c r="J2509" s="18" t="str">
        <f aca="false">IF(A2509="","",A2509&amp;"|"&amp;COUNTIF(A$2:A2509,A2509))</f>
        <v/>
      </c>
      <c r="K2509" s="18" t="n">
        <f aca="false">IF(OR(A2509="",B2509=""),0,IF(COUNTIFS(A$2:A2509,A2509,B$2:B2509,B2509)=1,1,0))</f>
        <v>0</v>
      </c>
    </row>
    <row r="2510" customFormat="false" ht="15" hidden="false" customHeight="false" outlineLevel="0" collapsed="false">
      <c r="A2510" s="15"/>
      <c r="B2510" s="15"/>
      <c r="C2510" s="15"/>
      <c r="D2510" s="15"/>
      <c r="F2510" s="18" t="str">
        <f aca="false">IF(B2510="","",IFERROR(INDEX(Materials!$B$2:$B$301,MATCH(B2510,Materials!$A$2:$A$301,0)),""))</f>
        <v/>
      </c>
      <c r="G2510" s="18" t="str">
        <f aca="true">IF(AND(A2510="",B2510=""),"",IF(A2510="","Missing product",IF(B2510="","Missing material",IF(COUNTIF(ProductList,A2510)=0,"Product not in Products list",IF(COUNTIF(MaterialList,B2510)=0,"Material not in Materials list","OK")))))</f>
        <v/>
      </c>
      <c r="H2510" s="18" t="str">
        <f aca="false">IF(F2510="Active",A2510&amp;"|"&amp;COUNTIFS(A$2:A2510,A2510,F$2:F2510,"Active"),"")</f>
        <v/>
      </c>
      <c r="I2510" s="18" t="str">
        <f aca="false">IF(B2510="","",IF(SUMPRODUCT(MAX((A$1:A2509=A2510)*(B$1:B2509=B2510)*ROW(A$1:A2509)))=0,C2510&amp;"",IF(C2510="",INDEX(I$1:I2509,SUMPRODUCT(MAX((A$1:A2509=A2510)*(B$1:B2509=B2510)*ROW(A$1:A2509)))),IF(INDEX(I$1:I2509,SUMPRODUCT(MAX((A$1:A2509=A2510)*(B$1:B2509=B2510)*ROW(A$1:A2509))))="",C2510&amp;"",INDEX(I$1:I2509,SUMPRODUCT(MAX((A$1:A2509=A2510)*(B$1:B2509=B2510)*ROW(A$1:A2509))))&amp;"; "&amp;C2510))))</f>
        <v/>
      </c>
      <c r="J2510" s="18" t="str">
        <f aca="false">IF(A2510="","",A2510&amp;"|"&amp;COUNTIF(A$2:A2510,A2510))</f>
        <v/>
      </c>
      <c r="K2510" s="18" t="n">
        <f aca="false">IF(OR(A2510="",B2510=""),0,IF(COUNTIFS(A$2:A2510,A2510,B$2:B2510,B2510)=1,1,0))</f>
        <v>0</v>
      </c>
    </row>
    <row r="2511" customFormat="false" ht="15" hidden="false" customHeight="false" outlineLevel="0" collapsed="false">
      <c r="A2511" s="15"/>
      <c r="B2511" s="15"/>
      <c r="C2511" s="15"/>
      <c r="D2511" s="15"/>
      <c r="F2511" s="18" t="str">
        <f aca="false">IF(B2511="","",IFERROR(INDEX(Materials!$B$2:$B$301,MATCH(B2511,Materials!$A$2:$A$301,0)),""))</f>
        <v/>
      </c>
      <c r="G2511" s="18" t="str">
        <f aca="true">IF(AND(A2511="",B2511=""),"",IF(A2511="","Missing product",IF(B2511="","Missing material",IF(COUNTIF(ProductList,A2511)=0,"Product not in Products list",IF(COUNTIF(MaterialList,B2511)=0,"Material not in Materials list","OK")))))</f>
        <v/>
      </c>
      <c r="H2511" s="18" t="str">
        <f aca="false">IF(F2511="Active",A2511&amp;"|"&amp;COUNTIFS(A$2:A2511,A2511,F$2:F2511,"Active"),"")</f>
        <v/>
      </c>
      <c r="I2511" s="18" t="str">
        <f aca="false">IF(B2511="","",IF(SUMPRODUCT(MAX((A$1:A2510=A2511)*(B$1:B2510=B2511)*ROW(A$1:A2510)))=0,C2511&amp;"",IF(C2511="",INDEX(I$1:I2510,SUMPRODUCT(MAX((A$1:A2510=A2511)*(B$1:B2510=B2511)*ROW(A$1:A2510)))),IF(INDEX(I$1:I2510,SUMPRODUCT(MAX((A$1:A2510=A2511)*(B$1:B2510=B2511)*ROW(A$1:A2510))))="",C2511&amp;"",INDEX(I$1:I2510,SUMPRODUCT(MAX((A$1:A2510=A2511)*(B$1:B2510=B2511)*ROW(A$1:A2510))))&amp;"; "&amp;C2511))))</f>
        <v/>
      </c>
      <c r="J2511" s="18" t="str">
        <f aca="false">IF(A2511="","",A2511&amp;"|"&amp;COUNTIF(A$2:A2511,A2511))</f>
        <v/>
      </c>
      <c r="K2511" s="18" t="n">
        <f aca="false">IF(OR(A2511="",B2511=""),0,IF(COUNTIFS(A$2:A2511,A2511,B$2:B2511,B2511)=1,1,0))</f>
        <v>0</v>
      </c>
    </row>
    <row r="2512" customFormat="false" ht="15" hidden="false" customHeight="false" outlineLevel="0" collapsed="false">
      <c r="A2512" s="15"/>
      <c r="B2512" s="15"/>
      <c r="C2512" s="15"/>
      <c r="D2512" s="15"/>
      <c r="F2512" s="18" t="str">
        <f aca="false">IF(B2512="","",IFERROR(INDEX(Materials!$B$2:$B$301,MATCH(B2512,Materials!$A$2:$A$301,0)),""))</f>
        <v/>
      </c>
      <c r="G2512" s="18" t="str">
        <f aca="true">IF(AND(A2512="",B2512=""),"",IF(A2512="","Missing product",IF(B2512="","Missing material",IF(COUNTIF(ProductList,A2512)=0,"Product not in Products list",IF(COUNTIF(MaterialList,B2512)=0,"Material not in Materials list","OK")))))</f>
        <v/>
      </c>
      <c r="H2512" s="18" t="str">
        <f aca="false">IF(F2512="Active",A2512&amp;"|"&amp;COUNTIFS(A$2:A2512,A2512,F$2:F2512,"Active"),"")</f>
        <v/>
      </c>
      <c r="I2512" s="18" t="str">
        <f aca="false">IF(B2512="","",IF(SUMPRODUCT(MAX((A$1:A2511=A2512)*(B$1:B2511=B2512)*ROW(A$1:A2511)))=0,C2512&amp;"",IF(C2512="",INDEX(I$1:I2511,SUMPRODUCT(MAX((A$1:A2511=A2512)*(B$1:B2511=B2512)*ROW(A$1:A2511)))),IF(INDEX(I$1:I2511,SUMPRODUCT(MAX((A$1:A2511=A2512)*(B$1:B2511=B2512)*ROW(A$1:A2511))))="",C2512&amp;"",INDEX(I$1:I2511,SUMPRODUCT(MAX((A$1:A2511=A2512)*(B$1:B2511=B2512)*ROW(A$1:A2511))))&amp;"; "&amp;C2512))))</f>
        <v/>
      </c>
      <c r="J2512" s="18" t="str">
        <f aca="false">IF(A2512="","",A2512&amp;"|"&amp;COUNTIF(A$2:A2512,A2512))</f>
        <v/>
      </c>
      <c r="K2512" s="18" t="n">
        <f aca="false">IF(OR(A2512="",B2512=""),0,IF(COUNTIFS(A$2:A2512,A2512,B$2:B2512,B2512)=1,1,0))</f>
        <v>0</v>
      </c>
    </row>
    <row r="2513" customFormat="false" ht="15" hidden="false" customHeight="false" outlineLevel="0" collapsed="false">
      <c r="A2513" s="15"/>
      <c r="B2513" s="15"/>
      <c r="C2513" s="15"/>
      <c r="D2513" s="15"/>
      <c r="F2513" s="18" t="str">
        <f aca="false">IF(B2513="","",IFERROR(INDEX(Materials!$B$2:$B$301,MATCH(B2513,Materials!$A$2:$A$301,0)),""))</f>
        <v/>
      </c>
      <c r="G2513" s="18" t="str">
        <f aca="true">IF(AND(A2513="",B2513=""),"",IF(A2513="","Missing product",IF(B2513="","Missing material",IF(COUNTIF(ProductList,A2513)=0,"Product not in Products list",IF(COUNTIF(MaterialList,B2513)=0,"Material not in Materials list","OK")))))</f>
        <v/>
      </c>
      <c r="H2513" s="18" t="str">
        <f aca="false">IF(F2513="Active",A2513&amp;"|"&amp;COUNTIFS(A$2:A2513,A2513,F$2:F2513,"Active"),"")</f>
        <v/>
      </c>
      <c r="I2513" s="18" t="str">
        <f aca="false">IF(B2513="","",IF(SUMPRODUCT(MAX((A$1:A2512=A2513)*(B$1:B2512=B2513)*ROW(A$1:A2512)))=0,C2513&amp;"",IF(C2513="",INDEX(I$1:I2512,SUMPRODUCT(MAX((A$1:A2512=A2513)*(B$1:B2512=B2513)*ROW(A$1:A2512)))),IF(INDEX(I$1:I2512,SUMPRODUCT(MAX((A$1:A2512=A2513)*(B$1:B2512=B2513)*ROW(A$1:A2512))))="",C2513&amp;"",INDEX(I$1:I2512,SUMPRODUCT(MAX((A$1:A2512=A2513)*(B$1:B2512=B2513)*ROW(A$1:A2512))))&amp;"; "&amp;C2513))))</f>
        <v/>
      </c>
      <c r="J2513" s="18" t="str">
        <f aca="false">IF(A2513="","",A2513&amp;"|"&amp;COUNTIF(A$2:A2513,A2513))</f>
        <v/>
      </c>
      <c r="K2513" s="18" t="n">
        <f aca="false">IF(OR(A2513="",B2513=""),0,IF(COUNTIFS(A$2:A2513,A2513,B$2:B2513,B2513)=1,1,0))</f>
        <v>0</v>
      </c>
    </row>
    <row r="2514" customFormat="false" ht="15" hidden="false" customHeight="false" outlineLevel="0" collapsed="false">
      <c r="A2514" s="15"/>
      <c r="B2514" s="15"/>
      <c r="C2514" s="15"/>
      <c r="D2514" s="15"/>
      <c r="F2514" s="18" t="str">
        <f aca="false">IF(B2514="","",IFERROR(INDEX(Materials!$B$2:$B$301,MATCH(B2514,Materials!$A$2:$A$301,0)),""))</f>
        <v/>
      </c>
      <c r="G2514" s="18" t="str">
        <f aca="true">IF(AND(A2514="",B2514=""),"",IF(A2514="","Missing product",IF(B2514="","Missing material",IF(COUNTIF(ProductList,A2514)=0,"Product not in Products list",IF(COUNTIF(MaterialList,B2514)=0,"Material not in Materials list","OK")))))</f>
        <v/>
      </c>
      <c r="H2514" s="18" t="str">
        <f aca="false">IF(F2514="Active",A2514&amp;"|"&amp;COUNTIFS(A$2:A2514,A2514,F$2:F2514,"Active"),"")</f>
        <v/>
      </c>
      <c r="I2514" s="18" t="str">
        <f aca="false">IF(B2514="","",IF(SUMPRODUCT(MAX((A$1:A2513=A2514)*(B$1:B2513=B2514)*ROW(A$1:A2513)))=0,C2514&amp;"",IF(C2514="",INDEX(I$1:I2513,SUMPRODUCT(MAX((A$1:A2513=A2514)*(B$1:B2513=B2514)*ROW(A$1:A2513)))),IF(INDEX(I$1:I2513,SUMPRODUCT(MAX((A$1:A2513=A2514)*(B$1:B2513=B2514)*ROW(A$1:A2513))))="",C2514&amp;"",INDEX(I$1:I2513,SUMPRODUCT(MAX((A$1:A2513=A2514)*(B$1:B2513=B2514)*ROW(A$1:A2513))))&amp;"; "&amp;C2514))))</f>
        <v/>
      </c>
      <c r="J2514" s="18" t="str">
        <f aca="false">IF(A2514="","",A2514&amp;"|"&amp;COUNTIF(A$2:A2514,A2514))</f>
        <v/>
      </c>
      <c r="K2514" s="18" t="n">
        <f aca="false">IF(OR(A2514="",B2514=""),0,IF(COUNTIFS(A$2:A2514,A2514,B$2:B2514,B2514)=1,1,0))</f>
        <v>0</v>
      </c>
    </row>
    <row r="2515" customFormat="false" ht="15" hidden="false" customHeight="false" outlineLevel="0" collapsed="false">
      <c r="A2515" s="15"/>
      <c r="B2515" s="15"/>
      <c r="C2515" s="15"/>
      <c r="D2515" s="15"/>
      <c r="F2515" s="18" t="str">
        <f aca="false">IF(B2515="","",IFERROR(INDEX(Materials!$B$2:$B$301,MATCH(B2515,Materials!$A$2:$A$301,0)),""))</f>
        <v/>
      </c>
      <c r="G2515" s="18" t="str">
        <f aca="true">IF(AND(A2515="",B2515=""),"",IF(A2515="","Missing product",IF(B2515="","Missing material",IF(COUNTIF(ProductList,A2515)=0,"Product not in Products list",IF(COUNTIF(MaterialList,B2515)=0,"Material not in Materials list","OK")))))</f>
        <v/>
      </c>
      <c r="H2515" s="18" t="str">
        <f aca="false">IF(F2515="Active",A2515&amp;"|"&amp;COUNTIFS(A$2:A2515,A2515,F$2:F2515,"Active"),"")</f>
        <v/>
      </c>
      <c r="I2515" s="18" t="str">
        <f aca="false">IF(B2515="","",IF(SUMPRODUCT(MAX((A$1:A2514=A2515)*(B$1:B2514=B2515)*ROW(A$1:A2514)))=0,C2515&amp;"",IF(C2515="",INDEX(I$1:I2514,SUMPRODUCT(MAX((A$1:A2514=A2515)*(B$1:B2514=B2515)*ROW(A$1:A2514)))),IF(INDEX(I$1:I2514,SUMPRODUCT(MAX((A$1:A2514=A2515)*(B$1:B2514=B2515)*ROW(A$1:A2514))))="",C2515&amp;"",INDEX(I$1:I2514,SUMPRODUCT(MAX((A$1:A2514=A2515)*(B$1:B2514=B2515)*ROW(A$1:A2514))))&amp;"; "&amp;C2515))))</f>
        <v/>
      </c>
      <c r="J2515" s="18" t="str">
        <f aca="false">IF(A2515="","",A2515&amp;"|"&amp;COUNTIF(A$2:A2515,A2515))</f>
        <v/>
      </c>
      <c r="K2515" s="18" t="n">
        <f aca="false">IF(OR(A2515="",B2515=""),0,IF(COUNTIFS(A$2:A2515,A2515,B$2:B2515,B2515)=1,1,0))</f>
        <v>0</v>
      </c>
    </row>
    <row r="2516" customFormat="false" ht="15" hidden="false" customHeight="false" outlineLevel="0" collapsed="false">
      <c r="A2516" s="15"/>
      <c r="B2516" s="15"/>
      <c r="C2516" s="15"/>
      <c r="D2516" s="15"/>
      <c r="F2516" s="18" t="str">
        <f aca="false">IF(B2516="","",IFERROR(INDEX(Materials!$B$2:$B$301,MATCH(B2516,Materials!$A$2:$A$301,0)),""))</f>
        <v/>
      </c>
      <c r="G2516" s="18" t="str">
        <f aca="true">IF(AND(A2516="",B2516=""),"",IF(A2516="","Missing product",IF(B2516="","Missing material",IF(COUNTIF(ProductList,A2516)=0,"Product not in Products list",IF(COUNTIF(MaterialList,B2516)=0,"Material not in Materials list","OK")))))</f>
        <v/>
      </c>
      <c r="H2516" s="18" t="str">
        <f aca="false">IF(F2516="Active",A2516&amp;"|"&amp;COUNTIFS(A$2:A2516,A2516,F$2:F2516,"Active"),"")</f>
        <v/>
      </c>
      <c r="I2516" s="18" t="str">
        <f aca="false">IF(B2516="","",IF(SUMPRODUCT(MAX((A$1:A2515=A2516)*(B$1:B2515=B2516)*ROW(A$1:A2515)))=0,C2516&amp;"",IF(C2516="",INDEX(I$1:I2515,SUMPRODUCT(MAX((A$1:A2515=A2516)*(B$1:B2515=B2516)*ROW(A$1:A2515)))),IF(INDEX(I$1:I2515,SUMPRODUCT(MAX((A$1:A2515=A2516)*(B$1:B2515=B2516)*ROW(A$1:A2515))))="",C2516&amp;"",INDEX(I$1:I2515,SUMPRODUCT(MAX((A$1:A2515=A2516)*(B$1:B2515=B2516)*ROW(A$1:A2515))))&amp;"; "&amp;C2516))))</f>
        <v/>
      </c>
      <c r="J2516" s="18" t="str">
        <f aca="false">IF(A2516="","",A2516&amp;"|"&amp;COUNTIF(A$2:A2516,A2516))</f>
        <v/>
      </c>
      <c r="K2516" s="18" t="n">
        <f aca="false">IF(OR(A2516="",B2516=""),0,IF(COUNTIFS(A$2:A2516,A2516,B$2:B2516,B2516)=1,1,0))</f>
        <v>0</v>
      </c>
    </row>
    <row r="2517" customFormat="false" ht="15" hidden="false" customHeight="false" outlineLevel="0" collapsed="false">
      <c r="A2517" s="15"/>
      <c r="B2517" s="15"/>
      <c r="C2517" s="15"/>
      <c r="D2517" s="15"/>
      <c r="F2517" s="18" t="str">
        <f aca="false">IF(B2517="","",IFERROR(INDEX(Materials!$B$2:$B$301,MATCH(B2517,Materials!$A$2:$A$301,0)),""))</f>
        <v/>
      </c>
      <c r="G2517" s="18" t="str">
        <f aca="true">IF(AND(A2517="",B2517=""),"",IF(A2517="","Missing product",IF(B2517="","Missing material",IF(COUNTIF(ProductList,A2517)=0,"Product not in Products list",IF(COUNTIF(MaterialList,B2517)=0,"Material not in Materials list","OK")))))</f>
        <v/>
      </c>
      <c r="H2517" s="18" t="str">
        <f aca="false">IF(F2517="Active",A2517&amp;"|"&amp;COUNTIFS(A$2:A2517,A2517,F$2:F2517,"Active"),"")</f>
        <v/>
      </c>
      <c r="I2517" s="18" t="str">
        <f aca="false">IF(B2517="","",IF(SUMPRODUCT(MAX((A$1:A2516=A2517)*(B$1:B2516=B2517)*ROW(A$1:A2516)))=0,C2517&amp;"",IF(C2517="",INDEX(I$1:I2516,SUMPRODUCT(MAX((A$1:A2516=A2517)*(B$1:B2516=B2517)*ROW(A$1:A2516)))),IF(INDEX(I$1:I2516,SUMPRODUCT(MAX((A$1:A2516=A2517)*(B$1:B2516=B2517)*ROW(A$1:A2516))))="",C2517&amp;"",INDEX(I$1:I2516,SUMPRODUCT(MAX((A$1:A2516=A2517)*(B$1:B2516=B2517)*ROW(A$1:A2516))))&amp;"; "&amp;C2517))))</f>
        <v/>
      </c>
      <c r="J2517" s="18" t="str">
        <f aca="false">IF(A2517="","",A2517&amp;"|"&amp;COUNTIF(A$2:A2517,A2517))</f>
        <v/>
      </c>
      <c r="K2517" s="18" t="n">
        <f aca="false">IF(OR(A2517="",B2517=""),0,IF(COUNTIFS(A$2:A2517,A2517,B$2:B2517,B2517)=1,1,0))</f>
        <v>0</v>
      </c>
    </row>
    <row r="2518" customFormat="false" ht="15" hidden="false" customHeight="false" outlineLevel="0" collapsed="false">
      <c r="A2518" s="15"/>
      <c r="B2518" s="15"/>
      <c r="C2518" s="15"/>
      <c r="D2518" s="15"/>
      <c r="F2518" s="18" t="str">
        <f aca="false">IF(B2518="","",IFERROR(INDEX(Materials!$B$2:$B$301,MATCH(B2518,Materials!$A$2:$A$301,0)),""))</f>
        <v/>
      </c>
      <c r="G2518" s="18" t="str">
        <f aca="true">IF(AND(A2518="",B2518=""),"",IF(A2518="","Missing product",IF(B2518="","Missing material",IF(COUNTIF(ProductList,A2518)=0,"Product not in Products list",IF(COUNTIF(MaterialList,B2518)=0,"Material not in Materials list","OK")))))</f>
        <v/>
      </c>
      <c r="H2518" s="18" t="str">
        <f aca="false">IF(F2518="Active",A2518&amp;"|"&amp;COUNTIFS(A$2:A2518,A2518,F$2:F2518,"Active"),"")</f>
        <v/>
      </c>
      <c r="I2518" s="18" t="str">
        <f aca="false">IF(B2518="","",IF(SUMPRODUCT(MAX((A$1:A2517=A2518)*(B$1:B2517=B2518)*ROW(A$1:A2517)))=0,C2518&amp;"",IF(C2518="",INDEX(I$1:I2517,SUMPRODUCT(MAX((A$1:A2517=A2518)*(B$1:B2517=B2518)*ROW(A$1:A2517)))),IF(INDEX(I$1:I2517,SUMPRODUCT(MAX((A$1:A2517=A2518)*(B$1:B2517=B2518)*ROW(A$1:A2517))))="",C2518&amp;"",INDEX(I$1:I2517,SUMPRODUCT(MAX((A$1:A2517=A2518)*(B$1:B2517=B2518)*ROW(A$1:A2517))))&amp;"; "&amp;C2518))))</f>
        <v/>
      </c>
      <c r="J2518" s="18" t="str">
        <f aca="false">IF(A2518="","",A2518&amp;"|"&amp;COUNTIF(A$2:A2518,A2518))</f>
        <v/>
      </c>
      <c r="K2518" s="18" t="n">
        <f aca="false">IF(OR(A2518="",B2518=""),0,IF(COUNTIFS(A$2:A2518,A2518,B$2:B2518,B2518)=1,1,0))</f>
        <v>0</v>
      </c>
    </row>
    <row r="2519" customFormat="false" ht="15" hidden="false" customHeight="false" outlineLevel="0" collapsed="false">
      <c r="A2519" s="15"/>
      <c r="B2519" s="15"/>
      <c r="C2519" s="15"/>
      <c r="D2519" s="15"/>
      <c r="F2519" s="18" t="str">
        <f aca="false">IF(B2519="","",IFERROR(INDEX(Materials!$B$2:$B$301,MATCH(B2519,Materials!$A$2:$A$301,0)),""))</f>
        <v/>
      </c>
      <c r="G2519" s="18" t="str">
        <f aca="true">IF(AND(A2519="",B2519=""),"",IF(A2519="","Missing product",IF(B2519="","Missing material",IF(COUNTIF(ProductList,A2519)=0,"Product not in Products list",IF(COUNTIF(MaterialList,B2519)=0,"Material not in Materials list","OK")))))</f>
        <v/>
      </c>
      <c r="H2519" s="18" t="str">
        <f aca="false">IF(F2519="Active",A2519&amp;"|"&amp;COUNTIFS(A$2:A2519,A2519,F$2:F2519,"Active"),"")</f>
        <v/>
      </c>
      <c r="I2519" s="18" t="str">
        <f aca="false">IF(B2519="","",IF(SUMPRODUCT(MAX((A$1:A2518=A2519)*(B$1:B2518=B2519)*ROW(A$1:A2518)))=0,C2519&amp;"",IF(C2519="",INDEX(I$1:I2518,SUMPRODUCT(MAX((A$1:A2518=A2519)*(B$1:B2518=B2519)*ROW(A$1:A2518)))),IF(INDEX(I$1:I2518,SUMPRODUCT(MAX((A$1:A2518=A2519)*(B$1:B2518=B2519)*ROW(A$1:A2518))))="",C2519&amp;"",INDEX(I$1:I2518,SUMPRODUCT(MAX((A$1:A2518=A2519)*(B$1:B2518=B2519)*ROW(A$1:A2518))))&amp;"; "&amp;C2519))))</f>
        <v/>
      </c>
      <c r="J2519" s="18" t="str">
        <f aca="false">IF(A2519="","",A2519&amp;"|"&amp;COUNTIF(A$2:A2519,A2519))</f>
        <v/>
      </c>
      <c r="K2519" s="18" t="n">
        <f aca="false">IF(OR(A2519="",B2519=""),0,IF(COUNTIFS(A$2:A2519,A2519,B$2:B2519,B2519)=1,1,0))</f>
        <v>0</v>
      </c>
    </row>
    <row r="2520" customFormat="false" ht="15" hidden="false" customHeight="false" outlineLevel="0" collapsed="false">
      <c r="A2520" s="15"/>
      <c r="B2520" s="15"/>
      <c r="C2520" s="15"/>
      <c r="D2520" s="15"/>
      <c r="F2520" s="18" t="str">
        <f aca="false">IF(B2520="","",IFERROR(INDEX(Materials!$B$2:$B$301,MATCH(B2520,Materials!$A$2:$A$301,0)),""))</f>
        <v/>
      </c>
      <c r="G2520" s="18" t="str">
        <f aca="true">IF(AND(A2520="",B2520=""),"",IF(A2520="","Missing product",IF(B2520="","Missing material",IF(COUNTIF(ProductList,A2520)=0,"Product not in Products list",IF(COUNTIF(MaterialList,B2520)=0,"Material not in Materials list","OK")))))</f>
        <v/>
      </c>
      <c r="H2520" s="18" t="str">
        <f aca="false">IF(F2520="Active",A2520&amp;"|"&amp;COUNTIFS(A$2:A2520,A2520,F$2:F2520,"Active"),"")</f>
        <v/>
      </c>
      <c r="I2520" s="18" t="str">
        <f aca="false">IF(B2520="","",IF(SUMPRODUCT(MAX((A$1:A2519=A2520)*(B$1:B2519=B2520)*ROW(A$1:A2519)))=0,C2520&amp;"",IF(C2520="",INDEX(I$1:I2519,SUMPRODUCT(MAX((A$1:A2519=A2520)*(B$1:B2519=B2520)*ROW(A$1:A2519)))),IF(INDEX(I$1:I2519,SUMPRODUCT(MAX((A$1:A2519=A2520)*(B$1:B2519=B2520)*ROW(A$1:A2519))))="",C2520&amp;"",INDEX(I$1:I2519,SUMPRODUCT(MAX((A$1:A2519=A2520)*(B$1:B2519=B2520)*ROW(A$1:A2519))))&amp;"; "&amp;C2520))))</f>
        <v/>
      </c>
      <c r="J2520" s="18" t="str">
        <f aca="false">IF(A2520="","",A2520&amp;"|"&amp;COUNTIF(A$2:A2520,A2520))</f>
        <v/>
      </c>
      <c r="K2520" s="18" t="n">
        <f aca="false">IF(OR(A2520="",B2520=""),0,IF(COUNTIFS(A$2:A2520,A2520,B$2:B2520,B2520)=1,1,0))</f>
        <v>0</v>
      </c>
    </row>
    <row r="2521" customFormat="false" ht="15" hidden="false" customHeight="false" outlineLevel="0" collapsed="false">
      <c r="A2521" s="15"/>
      <c r="B2521" s="15"/>
      <c r="C2521" s="15"/>
      <c r="D2521" s="15"/>
      <c r="F2521" s="18" t="str">
        <f aca="false">IF(B2521="","",IFERROR(INDEX(Materials!$B$2:$B$301,MATCH(B2521,Materials!$A$2:$A$301,0)),""))</f>
        <v/>
      </c>
      <c r="G2521" s="18" t="str">
        <f aca="true">IF(AND(A2521="",B2521=""),"",IF(A2521="","Missing product",IF(B2521="","Missing material",IF(COUNTIF(ProductList,A2521)=0,"Product not in Products list",IF(COUNTIF(MaterialList,B2521)=0,"Material not in Materials list","OK")))))</f>
        <v/>
      </c>
      <c r="H2521" s="18" t="str">
        <f aca="false">IF(F2521="Active",A2521&amp;"|"&amp;COUNTIFS(A$2:A2521,A2521,F$2:F2521,"Active"),"")</f>
        <v/>
      </c>
      <c r="I2521" s="18" t="str">
        <f aca="false">IF(B2521="","",IF(SUMPRODUCT(MAX((A$1:A2520=A2521)*(B$1:B2520=B2521)*ROW(A$1:A2520)))=0,C2521&amp;"",IF(C2521="",INDEX(I$1:I2520,SUMPRODUCT(MAX((A$1:A2520=A2521)*(B$1:B2520=B2521)*ROW(A$1:A2520)))),IF(INDEX(I$1:I2520,SUMPRODUCT(MAX((A$1:A2520=A2521)*(B$1:B2520=B2521)*ROW(A$1:A2520))))="",C2521&amp;"",INDEX(I$1:I2520,SUMPRODUCT(MAX((A$1:A2520=A2521)*(B$1:B2520=B2521)*ROW(A$1:A2520))))&amp;"; "&amp;C2521))))</f>
        <v/>
      </c>
      <c r="J2521" s="18" t="str">
        <f aca="false">IF(A2521="","",A2521&amp;"|"&amp;COUNTIF(A$2:A2521,A2521))</f>
        <v/>
      </c>
      <c r="K2521" s="18" t="n">
        <f aca="false">IF(OR(A2521="",B2521=""),0,IF(COUNTIFS(A$2:A2521,A2521,B$2:B2521,B2521)=1,1,0))</f>
        <v>0</v>
      </c>
    </row>
    <row r="2522" customFormat="false" ht="15" hidden="false" customHeight="false" outlineLevel="0" collapsed="false">
      <c r="A2522" s="15"/>
      <c r="B2522" s="15"/>
      <c r="C2522" s="15"/>
      <c r="D2522" s="15"/>
      <c r="F2522" s="18" t="str">
        <f aca="false">IF(B2522="","",IFERROR(INDEX(Materials!$B$2:$B$301,MATCH(B2522,Materials!$A$2:$A$301,0)),""))</f>
        <v/>
      </c>
      <c r="G2522" s="18" t="str">
        <f aca="true">IF(AND(A2522="",B2522=""),"",IF(A2522="","Missing product",IF(B2522="","Missing material",IF(COUNTIF(ProductList,A2522)=0,"Product not in Products list",IF(COUNTIF(MaterialList,B2522)=0,"Material not in Materials list","OK")))))</f>
        <v/>
      </c>
      <c r="H2522" s="18" t="str">
        <f aca="false">IF(F2522="Active",A2522&amp;"|"&amp;COUNTIFS(A$2:A2522,A2522,F$2:F2522,"Active"),"")</f>
        <v/>
      </c>
      <c r="I2522" s="18" t="str">
        <f aca="false">IF(B2522="","",IF(SUMPRODUCT(MAX((A$1:A2521=A2522)*(B$1:B2521=B2522)*ROW(A$1:A2521)))=0,C2522&amp;"",IF(C2522="",INDEX(I$1:I2521,SUMPRODUCT(MAX((A$1:A2521=A2522)*(B$1:B2521=B2522)*ROW(A$1:A2521)))),IF(INDEX(I$1:I2521,SUMPRODUCT(MAX((A$1:A2521=A2522)*(B$1:B2521=B2522)*ROW(A$1:A2521))))="",C2522&amp;"",INDEX(I$1:I2521,SUMPRODUCT(MAX((A$1:A2521=A2522)*(B$1:B2521=B2522)*ROW(A$1:A2521))))&amp;"; "&amp;C2522))))</f>
        <v/>
      </c>
      <c r="J2522" s="18" t="str">
        <f aca="false">IF(A2522="","",A2522&amp;"|"&amp;COUNTIF(A$2:A2522,A2522))</f>
        <v/>
      </c>
      <c r="K2522" s="18" t="n">
        <f aca="false">IF(OR(A2522="",B2522=""),0,IF(COUNTIFS(A$2:A2522,A2522,B$2:B2522,B2522)=1,1,0))</f>
        <v>0</v>
      </c>
    </row>
    <row r="2523" customFormat="false" ht="15" hidden="false" customHeight="false" outlineLevel="0" collapsed="false">
      <c r="A2523" s="15"/>
      <c r="B2523" s="15"/>
      <c r="C2523" s="15"/>
      <c r="D2523" s="15"/>
      <c r="F2523" s="18" t="str">
        <f aca="false">IF(B2523="","",IFERROR(INDEX(Materials!$B$2:$B$301,MATCH(B2523,Materials!$A$2:$A$301,0)),""))</f>
        <v/>
      </c>
      <c r="G2523" s="18" t="str">
        <f aca="true">IF(AND(A2523="",B2523=""),"",IF(A2523="","Missing product",IF(B2523="","Missing material",IF(COUNTIF(ProductList,A2523)=0,"Product not in Products list",IF(COUNTIF(MaterialList,B2523)=0,"Material not in Materials list","OK")))))</f>
        <v/>
      </c>
      <c r="H2523" s="18" t="str">
        <f aca="false">IF(F2523="Active",A2523&amp;"|"&amp;COUNTIFS(A$2:A2523,A2523,F$2:F2523,"Active"),"")</f>
        <v/>
      </c>
      <c r="I2523" s="18" t="str">
        <f aca="false">IF(B2523="","",IF(SUMPRODUCT(MAX((A$1:A2522=A2523)*(B$1:B2522=B2523)*ROW(A$1:A2522)))=0,C2523&amp;"",IF(C2523="",INDEX(I$1:I2522,SUMPRODUCT(MAX((A$1:A2522=A2523)*(B$1:B2522=B2523)*ROW(A$1:A2522)))),IF(INDEX(I$1:I2522,SUMPRODUCT(MAX((A$1:A2522=A2523)*(B$1:B2522=B2523)*ROW(A$1:A2522))))="",C2523&amp;"",INDEX(I$1:I2522,SUMPRODUCT(MAX((A$1:A2522=A2523)*(B$1:B2522=B2523)*ROW(A$1:A2522))))&amp;"; "&amp;C2523))))</f>
        <v/>
      </c>
      <c r="J2523" s="18" t="str">
        <f aca="false">IF(A2523="","",A2523&amp;"|"&amp;COUNTIF(A$2:A2523,A2523))</f>
        <v/>
      </c>
      <c r="K2523" s="18" t="n">
        <f aca="false">IF(OR(A2523="",B2523=""),0,IF(COUNTIFS(A$2:A2523,A2523,B$2:B2523,B2523)=1,1,0))</f>
        <v>0</v>
      </c>
    </row>
    <row r="2524" customFormat="false" ht="15" hidden="false" customHeight="false" outlineLevel="0" collapsed="false">
      <c r="A2524" s="15"/>
      <c r="B2524" s="15"/>
      <c r="C2524" s="15"/>
      <c r="D2524" s="15"/>
      <c r="F2524" s="18" t="str">
        <f aca="false">IF(B2524="","",IFERROR(INDEX(Materials!$B$2:$B$301,MATCH(B2524,Materials!$A$2:$A$301,0)),""))</f>
        <v/>
      </c>
      <c r="G2524" s="18" t="str">
        <f aca="true">IF(AND(A2524="",B2524=""),"",IF(A2524="","Missing product",IF(B2524="","Missing material",IF(COUNTIF(ProductList,A2524)=0,"Product not in Products list",IF(COUNTIF(MaterialList,B2524)=0,"Material not in Materials list","OK")))))</f>
        <v/>
      </c>
      <c r="H2524" s="18" t="str">
        <f aca="false">IF(F2524="Active",A2524&amp;"|"&amp;COUNTIFS(A$2:A2524,A2524,F$2:F2524,"Active"),"")</f>
        <v/>
      </c>
      <c r="I2524" s="18" t="str">
        <f aca="false">IF(B2524="","",IF(SUMPRODUCT(MAX((A$1:A2523=A2524)*(B$1:B2523=B2524)*ROW(A$1:A2523)))=0,C2524&amp;"",IF(C2524="",INDEX(I$1:I2523,SUMPRODUCT(MAX((A$1:A2523=A2524)*(B$1:B2523=B2524)*ROW(A$1:A2523)))),IF(INDEX(I$1:I2523,SUMPRODUCT(MAX((A$1:A2523=A2524)*(B$1:B2523=B2524)*ROW(A$1:A2523))))="",C2524&amp;"",INDEX(I$1:I2523,SUMPRODUCT(MAX((A$1:A2523=A2524)*(B$1:B2523=B2524)*ROW(A$1:A2523))))&amp;"; "&amp;C2524))))</f>
        <v/>
      </c>
      <c r="J2524" s="18" t="str">
        <f aca="false">IF(A2524="","",A2524&amp;"|"&amp;COUNTIF(A$2:A2524,A2524))</f>
        <v/>
      </c>
      <c r="K2524" s="18" t="n">
        <f aca="false">IF(OR(A2524="",B2524=""),0,IF(COUNTIFS(A$2:A2524,A2524,B$2:B2524,B2524)=1,1,0))</f>
        <v>0</v>
      </c>
    </row>
    <row r="2525" customFormat="false" ht="15" hidden="false" customHeight="false" outlineLevel="0" collapsed="false">
      <c r="A2525" s="15"/>
      <c r="B2525" s="15"/>
      <c r="C2525" s="15"/>
      <c r="D2525" s="15"/>
      <c r="F2525" s="18" t="str">
        <f aca="false">IF(B2525="","",IFERROR(INDEX(Materials!$B$2:$B$301,MATCH(B2525,Materials!$A$2:$A$301,0)),""))</f>
        <v/>
      </c>
      <c r="G2525" s="18" t="str">
        <f aca="true">IF(AND(A2525="",B2525=""),"",IF(A2525="","Missing product",IF(B2525="","Missing material",IF(COUNTIF(ProductList,A2525)=0,"Product not in Products list",IF(COUNTIF(MaterialList,B2525)=0,"Material not in Materials list","OK")))))</f>
        <v/>
      </c>
      <c r="H2525" s="18" t="str">
        <f aca="false">IF(F2525="Active",A2525&amp;"|"&amp;COUNTIFS(A$2:A2525,A2525,F$2:F2525,"Active"),"")</f>
        <v/>
      </c>
      <c r="I2525" s="18" t="str">
        <f aca="false">IF(B2525="","",IF(SUMPRODUCT(MAX((A$1:A2524=A2525)*(B$1:B2524=B2525)*ROW(A$1:A2524)))=0,C2525&amp;"",IF(C2525="",INDEX(I$1:I2524,SUMPRODUCT(MAX((A$1:A2524=A2525)*(B$1:B2524=B2525)*ROW(A$1:A2524)))),IF(INDEX(I$1:I2524,SUMPRODUCT(MAX((A$1:A2524=A2525)*(B$1:B2524=B2525)*ROW(A$1:A2524))))="",C2525&amp;"",INDEX(I$1:I2524,SUMPRODUCT(MAX((A$1:A2524=A2525)*(B$1:B2524=B2525)*ROW(A$1:A2524))))&amp;"; "&amp;C2525))))</f>
        <v/>
      </c>
      <c r="J2525" s="18" t="str">
        <f aca="false">IF(A2525="","",A2525&amp;"|"&amp;COUNTIF(A$2:A2525,A2525))</f>
        <v/>
      </c>
      <c r="K2525" s="18" t="n">
        <f aca="false">IF(OR(A2525="",B2525=""),0,IF(COUNTIFS(A$2:A2525,A2525,B$2:B2525,B2525)=1,1,0))</f>
        <v>0</v>
      </c>
    </row>
    <row r="2526" customFormat="false" ht="15" hidden="false" customHeight="false" outlineLevel="0" collapsed="false">
      <c r="A2526" s="15"/>
      <c r="B2526" s="15"/>
      <c r="C2526" s="15"/>
      <c r="D2526" s="15"/>
      <c r="F2526" s="18" t="str">
        <f aca="false">IF(B2526="","",IFERROR(INDEX(Materials!$B$2:$B$301,MATCH(B2526,Materials!$A$2:$A$301,0)),""))</f>
        <v/>
      </c>
      <c r="G2526" s="18" t="str">
        <f aca="true">IF(AND(A2526="",B2526=""),"",IF(A2526="","Missing product",IF(B2526="","Missing material",IF(COUNTIF(ProductList,A2526)=0,"Product not in Products list",IF(COUNTIF(MaterialList,B2526)=0,"Material not in Materials list","OK")))))</f>
        <v/>
      </c>
      <c r="H2526" s="18" t="str">
        <f aca="false">IF(F2526="Active",A2526&amp;"|"&amp;COUNTIFS(A$2:A2526,A2526,F$2:F2526,"Active"),"")</f>
        <v/>
      </c>
      <c r="I2526" s="18" t="str">
        <f aca="false">IF(B2526="","",IF(SUMPRODUCT(MAX((A$1:A2525=A2526)*(B$1:B2525=B2526)*ROW(A$1:A2525)))=0,C2526&amp;"",IF(C2526="",INDEX(I$1:I2525,SUMPRODUCT(MAX((A$1:A2525=A2526)*(B$1:B2525=B2526)*ROW(A$1:A2525)))),IF(INDEX(I$1:I2525,SUMPRODUCT(MAX((A$1:A2525=A2526)*(B$1:B2525=B2526)*ROW(A$1:A2525))))="",C2526&amp;"",INDEX(I$1:I2525,SUMPRODUCT(MAX((A$1:A2525=A2526)*(B$1:B2525=B2526)*ROW(A$1:A2525))))&amp;"; "&amp;C2526))))</f>
        <v/>
      </c>
      <c r="J2526" s="18" t="str">
        <f aca="false">IF(A2526="","",A2526&amp;"|"&amp;COUNTIF(A$2:A2526,A2526))</f>
        <v/>
      </c>
      <c r="K2526" s="18" t="n">
        <f aca="false">IF(OR(A2526="",B2526=""),0,IF(COUNTIFS(A$2:A2526,A2526,B$2:B2526,B2526)=1,1,0))</f>
        <v>0</v>
      </c>
    </row>
    <row r="2527" customFormat="false" ht="15" hidden="false" customHeight="false" outlineLevel="0" collapsed="false">
      <c r="A2527" s="15"/>
      <c r="B2527" s="15"/>
      <c r="C2527" s="15"/>
      <c r="D2527" s="15"/>
      <c r="F2527" s="18" t="str">
        <f aca="false">IF(B2527="","",IFERROR(INDEX(Materials!$B$2:$B$301,MATCH(B2527,Materials!$A$2:$A$301,0)),""))</f>
        <v/>
      </c>
      <c r="G2527" s="18" t="str">
        <f aca="true">IF(AND(A2527="",B2527=""),"",IF(A2527="","Missing product",IF(B2527="","Missing material",IF(COUNTIF(ProductList,A2527)=0,"Product not in Products list",IF(COUNTIF(MaterialList,B2527)=0,"Material not in Materials list","OK")))))</f>
        <v/>
      </c>
      <c r="H2527" s="18" t="str">
        <f aca="false">IF(F2527="Active",A2527&amp;"|"&amp;COUNTIFS(A$2:A2527,A2527,F$2:F2527,"Active"),"")</f>
        <v/>
      </c>
      <c r="I2527" s="18" t="str">
        <f aca="false">IF(B2527="","",IF(SUMPRODUCT(MAX((A$1:A2526=A2527)*(B$1:B2526=B2527)*ROW(A$1:A2526)))=0,C2527&amp;"",IF(C2527="",INDEX(I$1:I2526,SUMPRODUCT(MAX((A$1:A2526=A2527)*(B$1:B2526=B2527)*ROW(A$1:A2526)))),IF(INDEX(I$1:I2526,SUMPRODUCT(MAX((A$1:A2526=A2527)*(B$1:B2526=B2527)*ROW(A$1:A2526))))="",C2527&amp;"",INDEX(I$1:I2526,SUMPRODUCT(MAX((A$1:A2526=A2527)*(B$1:B2526=B2527)*ROW(A$1:A2526))))&amp;"; "&amp;C2527))))</f>
        <v/>
      </c>
      <c r="J2527" s="18" t="str">
        <f aca="false">IF(A2527="","",A2527&amp;"|"&amp;COUNTIF(A$2:A2527,A2527))</f>
        <v/>
      </c>
      <c r="K2527" s="18" t="n">
        <f aca="false">IF(OR(A2527="",B2527=""),0,IF(COUNTIFS(A$2:A2527,A2527,B$2:B2527,B2527)=1,1,0))</f>
        <v>0</v>
      </c>
    </row>
    <row r="2528" customFormat="false" ht="15" hidden="false" customHeight="false" outlineLevel="0" collapsed="false">
      <c r="A2528" s="15"/>
      <c r="B2528" s="15"/>
      <c r="C2528" s="15"/>
      <c r="D2528" s="15"/>
      <c r="F2528" s="18" t="str">
        <f aca="false">IF(B2528="","",IFERROR(INDEX(Materials!$B$2:$B$301,MATCH(B2528,Materials!$A$2:$A$301,0)),""))</f>
        <v/>
      </c>
      <c r="G2528" s="18" t="str">
        <f aca="true">IF(AND(A2528="",B2528=""),"",IF(A2528="","Missing product",IF(B2528="","Missing material",IF(COUNTIF(ProductList,A2528)=0,"Product not in Products list",IF(COUNTIF(MaterialList,B2528)=0,"Material not in Materials list","OK")))))</f>
        <v/>
      </c>
      <c r="H2528" s="18" t="str">
        <f aca="false">IF(F2528="Active",A2528&amp;"|"&amp;COUNTIFS(A$2:A2528,A2528,F$2:F2528,"Active"),"")</f>
        <v/>
      </c>
      <c r="I2528" s="18" t="str">
        <f aca="false">IF(B2528="","",IF(SUMPRODUCT(MAX((A$1:A2527=A2528)*(B$1:B2527=B2528)*ROW(A$1:A2527)))=0,C2528&amp;"",IF(C2528="",INDEX(I$1:I2527,SUMPRODUCT(MAX((A$1:A2527=A2528)*(B$1:B2527=B2528)*ROW(A$1:A2527)))),IF(INDEX(I$1:I2527,SUMPRODUCT(MAX((A$1:A2527=A2528)*(B$1:B2527=B2528)*ROW(A$1:A2527))))="",C2528&amp;"",INDEX(I$1:I2527,SUMPRODUCT(MAX((A$1:A2527=A2528)*(B$1:B2527=B2528)*ROW(A$1:A2527))))&amp;"; "&amp;C2528))))</f>
        <v/>
      </c>
      <c r="J2528" s="18" t="str">
        <f aca="false">IF(A2528="","",A2528&amp;"|"&amp;COUNTIF(A$2:A2528,A2528))</f>
        <v/>
      </c>
      <c r="K2528" s="18" t="n">
        <f aca="false">IF(OR(A2528="",B2528=""),0,IF(COUNTIFS(A$2:A2528,A2528,B$2:B2528,B2528)=1,1,0))</f>
        <v>0</v>
      </c>
    </row>
    <row r="2529" customFormat="false" ht="15" hidden="false" customHeight="false" outlineLevel="0" collapsed="false">
      <c r="A2529" s="15"/>
      <c r="B2529" s="15"/>
      <c r="C2529" s="15"/>
      <c r="D2529" s="15"/>
      <c r="F2529" s="18" t="str">
        <f aca="false">IF(B2529="","",IFERROR(INDEX(Materials!$B$2:$B$301,MATCH(B2529,Materials!$A$2:$A$301,0)),""))</f>
        <v/>
      </c>
      <c r="G2529" s="18" t="str">
        <f aca="true">IF(AND(A2529="",B2529=""),"",IF(A2529="","Missing product",IF(B2529="","Missing material",IF(COUNTIF(ProductList,A2529)=0,"Product not in Products list",IF(COUNTIF(MaterialList,B2529)=0,"Material not in Materials list","OK")))))</f>
        <v/>
      </c>
      <c r="H2529" s="18" t="str">
        <f aca="false">IF(F2529="Active",A2529&amp;"|"&amp;COUNTIFS(A$2:A2529,A2529,F$2:F2529,"Active"),"")</f>
        <v/>
      </c>
      <c r="I2529" s="18" t="str">
        <f aca="false">IF(B2529="","",IF(SUMPRODUCT(MAX((A$1:A2528=A2529)*(B$1:B2528=B2529)*ROW(A$1:A2528)))=0,C2529&amp;"",IF(C2529="",INDEX(I$1:I2528,SUMPRODUCT(MAX((A$1:A2528=A2529)*(B$1:B2528=B2529)*ROW(A$1:A2528)))),IF(INDEX(I$1:I2528,SUMPRODUCT(MAX((A$1:A2528=A2529)*(B$1:B2528=B2529)*ROW(A$1:A2528))))="",C2529&amp;"",INDEX(I$1:I2528,SUMPRODUCT(MAX((A$1:A2528=A2529)*(B$1:B2528=B2529)*ROW(A$1:A2528))))&amp;"; "&amp;C2529))))</f>
        <v/>
      </c>
      <c r="J2529" s="18" t="str">
        <f aca="false">IF(A2529="","",A2529&amp;"|"&amp;COUNTIF(A$2:A2529,A2529))</f>
        <v/>
      </c>
      <c r="K2529" s="18" t="n">
        <f aca="false">IF(OR(A2529="",B2529=""),0,IF(COUNTIFS(A$2:A2529,A2529,B$2:B2529,B2529)=1,1,0))</f>
        <v>0</v>
      </c>
    </row>
    <row r="2530" customFormat="false" ht="15" hidden="false" customHeight="false" outlineLevel="0" collapsed="false">
      <c r="A2530" s="15"/>
      <c r="B2530" s="15"/>
      <c r="C2530" s="15"/>
      <c r="D2530" s="15"/>
      <c r="F2530" s="18" t="str">
        <f aca="false">IF(B2530="","",IFERROR(INDEX(Materials!$B$2:$B$301,MATCH(B2530,Materials!$A$2:$A$301,0)),""))</f>
        <v/>
      </c>
      <c r="G2530" s="18" t="str">
        <f aca="true">IF(AND(A2530="",B2530=""),"",IF(A2530="","Missing product",IF(B2530="","Missing material",IF(COUNTIF(ProductList,A2530)=0,"Product not in Products list",IF(COUNTIF(MaterialList,B2530)=0,"Material not in Materials list","OK")))))</f>
        <v/>
      </c>
      <c r="H2530" s="18" t="str">
        <f aca="false">IF(F2530="Active",A2530&amp;"|"&amp;COUNTIFS(A$2:A2530,A2530,F$2:F2530,"Active"),"")</f>
        <v/>
      </c>
      <c r="I2530" s="18" t="str">
        <f aca="false">IF(B2530="","",IF(SUMPRODUCT(MAX((A$1:A2529=A2530)*(B$1:B2529=B2530)*ROW(A$1:A2529)))=0,C2530&amp;"",IF(C2530="",INDEX(I$1:I2529,SUMPRODUCT(MAX((A$1:A2529=A2530)*(B$1:B2529=B2530)*ROW(A$1:A2529)))),IF(INDEX(I$1:I2529,SUMPRODUCT(MAX((A$1:A2529=A2530)*(B$1:B2529=B2530)*ROW(A$1:A2529))))="",C2530&amp;"",INDEX(I$1:I2529,SUMPRODUCT(MAX((A$1:A2529=A2530)*(B$1:B2529=B2530)*ROW(A$1:A2529))))&amp;"; "&amp;C2530))))</f>
        <v/>
      </c>
      <c r="J2530" s="18" t="str">
        <f aca="false">IF(A2530="","",A2530&amp;"|"&amp;COUNTIF(A$2:A2530,A2530))</f>
        <v/>
      </c>
      <c r="K2530" s="18" t="n">
        <f aca="false">IF(OR(A2530="",B2530=""),0,IF(COUNTIFS(A$2:A2530,A2530,B$2:B2530,B2530)=1,1,0))</f>
        <v>0</v>
      </c>
    </row>
    <row r="2531" customFormat="false" ht="15" hidden="false" customHeight="false" outlineLevel="0" collapsed="false">
      <c r="A2531" s="15"/>
      <c r="B2531" s="15"/>
      <c r="C2531" s="15"/>
      <c r="D2531" s="15"/>
      <c r="F2531" s="18" t="str">
        <f aca="false">IF(B2531="","",IFERROR(INDEX(Materials!$B$2:$B$301,MATCH(B2531,Materials!$A$2:$A$301,0)),""))</f>
        <v/>
      </c>
      <c r="G2531" s="18" t="str">
        <f aca="true">IF(AND(A2531="",B2531=""),"",IF(A2531="","Missing product",IF(B2531="","Missing material",IF(COUNTIF(ProductList,A2531)=0,"Product not in Products list",IF(COUNTIF(MaterialList,B2531)=0,"Material not in Materials list","OK")))))</f>
        <v/>
      </c>
      <c r="H2531" s="18" t="str">
        <f aca="false">IF(F2531="Active",A2531&amp;"|"&amp;COUNTIFS(A$2:A2531,A2531,F$2:F2531,"Active"),"")</f>
        <v/>
      </c>
      <c r="I2531" s="18" t="str">
        <f aca="false">IF(B2531="","",IF(SUMPRODUCT(MAX((A$1:A2530=A2531)*(B$1:B2530=B2531)*ROW(A$1:A2530)))=0,C2531&amp;"",IF(C2531="",INDEX(I$1:I2530,SUMPRODUCT(MAX((A$1:A2530=A2531)*(B$1:B2530=B2531)*ROW(A$1:A2530)))),IF(INDEX(I$1:I2530,SUMPRODUCT(MAX((A$1:A2530=A2531)*(B$1:B2530=B2531)*ROW(A$1:A2530))))="",C2531&amp;"",INDEX(I$1:I2530,SUMPRODUCT(MAX((A$1:A2530=A2531)*(B$1:B2530=B2531)*ROW(A$1:A2530))))&amp;"; "&amp;C2531))))</f>
        <v/>
      </c>
      <c r="J2531" s="18" t="str">
        <f aca="false">IF(A2531="","",A2531&amp;"|"&amp;COUNTIF(A$2:A2531,A2531))</f>
        <v/>
      </c>
      <c r="K2531" s="18" t="n">
        <f aca="false">IF(OR(A2531="",B2531=""),0,IF(COUNTIFS(A$2:A2531,A2531,B$2:B2531,B2531)=1,1,0))</f>
        <v>0</v>
      </c>
    </row>
    <row r="2532" customFormat="false" ht="15" hidden="false" customHeight="false" outlineLevel="0" collapsed="false">
      <c r="A2532" s="15"/>
      <c r="B2532" s="15"/>
      <c r="C2532" s="15"/>
      <c r="D2532" s="15"/>
      <c r="F2532" s="18" t="str">
        <f aca="false">IF(B2532="","",IFERROR(INDEX(Materials!$B$2:$B$301,MATCH(B2532,Materials!$A$2:$A$301,0)),""))</f>
        <v/>
      </c>
      <c r="G2532" s="18" t="str">
        <f aca="true">IF(AND(A2532="",B2532=""),"",IF(A2532="","Missing product",IF(B2532="","Missing material",IF(COUNTIF(ProductList,A2532)=0,"Product not in Products list",IF(COUNTIF(MaterialList,B2532)=0,"Material not in Materials list","OK")))))</f>
        <v/>
      </c>
      <c r="H2532" s="18" t="str">
        <f aca="false">IF(F2532="Active",A2532&amp;"|"&amp;COUNTIFS(A$2:A2532,A2532,F$2:F2532,"Active"),"")</f>
        <v/>
      </c>
      <c r="I2532" s="18" t="str">
        <f aca="false">IF(B2532="","",IF(SUMPRODUCT(MAX((A$1:A2531=A2532)*(B$1:B2531=B2532)*ROW(A$1:A2531)))=0,C2532&amp;"",IF(C2532="",INDEX(I$1:I2531,SUMPRODUCT(MAX((A$1:A2531=A2532)*(B$1:B2531=B2532)*ROW(A$1:A2531)))),IF(INDEX(I$1:I2531,SUMPRODUCT(MAX((A$1:A2531=A2532)*(B$1:B2531=B2532)*ROW(A$1:A2531))))="",C2532&amp;"",INDEX(I$1:I2531,SUMPRODUCT(MAX((A$1:A2531=A2532)*(B$1:B2531=B2532)*ROW(A$1:A2531))))&amp;"; "&amp;C2532))))</f>
        <v/>
      </c>
      <c r="J2532" s="18" t="str">
        <f aca="false">IF(A2532="","",A2532&amp;"|"&amp;COUNTIF(A$2:A2532,A2532))</f>
        <v/>
      </c>
      <c r="K2532" s="18" t="n">
        <f aca="false">IF(OR(A2532="",B2532=""),0,IF(COUNTIFS(A$2:A2532,A2532,B$2:B2532,B2532)=1,1,0))</f>
        <v>0</v>
      </c>
    </row>
    <row r="2533" customFormat="false" ht="15" hidden="false" customHeight="false" outlineLevel="0" collapsed="false">
      <c r="A2533" s="15"/>
      <c r="B2533" s="15"/>
      <c r="C2533" s="15"/>
      <c r="D2533" s="15"/>
      <c r="F2533" s="18" t="str">
        <f aca="false">IF(B2533="","",IFERROR(INDEX(Materials!$B$2:$B$301,MATCH(B2533,Materials!$A$2:$A$301,0)),""))</f>
        <v/>
      </c>
      <c r="G2533" s="18" t="str">
        <f aca="true">IF(AND(A2533="",B2533=""),"",IF(A2533="","Missing product",IF(B2533="","Missing material",IF(COUNTIF(ProductList,A2533)=0,"Product not in Products list",IF(COUNTIF(MaterialList,B2533)=0,"Material not in Materials list","OK")))))</f>
        <v/>
      </c>
      <c r="H2533" s="18" t="str">
        <f aca="false">IF(F2533="Active",A2533&amp;"|"&amp;COUNTIFS(A$2:A2533,A2533,F$2:F2533,"Active"),"")</f>
        <v/>
      </c>
      <c r="I2533" s="18" t="str">
        <f aca="false">IF(B2533="","",IF(SUMPRODUCT(MAX((A$1:A2532=A2533)*(B$1:B2532=B2533)*ROW(A$1:A2532)))=0,C2533&amp;"",IF(C2533="",INDEX(I$1:I2532,SUMPRODUCT(MAX((A$1:A2532=A2533)*(B$1:B2532=B2533)*ROW(A$1:A2532)))),IF(INDEX(I$1:I2532,SUMPRODUCT(MAX((A$1:A2532=A2533)*(B$1:B2532=B2533)*ROW(A$1:A2532))))="",C2533&amp;"",INDEX(I$1:I2532,SUMPRODUCT(MAX((A$1:A2532=A2533)*(B$1:B2532=B2533)*ROW(A$1:A2532))))&amp;"; "&amp;C2533))))</f>
        <v/>
      </c>
      <c r="J2533" s="18" t="str">
        <f aca="false">IF(A2533="","",A2533&amp;"|"&amp;COUNTIF(A$2:A2533,A2533))</f>
        <v/>
      </c>
      <c r="K2533" s="18" t="n">
        <f aca="false">IF(OR(A2533="",B2533=""),0,IF(COUNTIFS(A$2:A2533,A2533,B$2:B2533,B2533)=1,1,0))</f>
        <v>0</v>
      </c>
    </row>
    <row r="2534" customFormat="false" ht="15" hidden="false" customHeight="false" outlineLevel="0" collapsed="false">
      <c r="A2534" s="15"/>
      <c r="B2534" s="15"/>
      <c r="C2534" s="15"/>
      <c r="D2534" s="15"/>
      <c r="F2534" s="18" t="str">
        <f aca="false">IF(B2534="","",IFERROR(INDEX(Materials!$B$2:$B$301,MATCH(B2534,Materials!$A$2:$A$301,0)),""))</f>
        <v/>
      </c>
      <c r="G2534" s="18" t="str">
        <f aca="true">IF(AND(A2534="",B2534=""),"",IF(A2534="","Missing product",IF(B2534="","Missing material",IF(COUNTIF(ProductList,A2534)=0,"Product not in Products list",IF(COUNTIF(MaterialList,B2534)=0,"Material not in Materials list","OK")))))</f>
        <v/>
      </c>
      <c r="H2534" s="18" t="str">
        <f aca="false">IF(F2534="Active",A2534&amp;"|"&amp;COUNTIFS(A$2:A2534,A2534,F$2:F2534,"Active"),"")</f>
        <v/>
      </c>
      <c r="I2534" s="18" t="str">
        <f aca="false">IF(B2534="","",IF(SUMPRODUCT(MAX((A$1:A2533=A2534)*(B$1:B2533=B2534)*ROW(A$1:A2533)))=0,C2534&amp;"",IF(C2534="",INDEX(I$1:I2533,SUMPRODUCT(MAX((A$1:A2533=A2534)*(B$1:B2533=B2534)*ROW(A$1:A2533)))),IF(INDEX(I$1:I2533,SUMPRODUCT(MAX((A$1:A2533=A2534)*(B$1:B2533=B2534)*ROW(A$1:A2533))))="",C2534&amp;"",INDEX(I$1:I2533,SUMPRODUCT(MAX((A$1:A2533=A2534)*(B$1:B2533=B2534)*ROW(A$1:A2533))))&amp;"; "&amp;C2534))))</f>
        <v/>
      </c>
      <c r="J2534" s="18" t="str">
        <f aca="false">IF(A2534="","",A2534&amp;"|"&amp;COUNTIF(A$2:A2534,A2534))</f>
        <v/>
      </c>
      <c r="K2534" s="18" t="n">
        <f aca="false">IF(OR(A2534="",B2534=""),0,IF(COUNTIFS(A$2:A2534,A2534,B$2:B2534,B2534)=1,1,0))</f>
        <v>0</v>
      </c>
    </row>
    <row r="2535" customFormat="false" ht="15" hidden="false" customHeight="false" outlineLevel="0" collapsed="false">
      <c r="A2535" s="15"/>
      <c r="B2535" s="15"/>
      <c r="C2535" s="15"/>
      <c r="D2535" s="15"/>
      <c r="F2535" s="18" t="str">
        <f aca="false">IF(B2535="","",IFERROR(INDEX(Materials!$B$2:$B$301,MATCH(B2535,Materials!$A$2:$A$301,0)),""))</f>
        <v/>
      </c>
      <c r="G2535" s="18" t="str">
        <f aca="true">IF(AND(A2535="",B2535=""),"",IF(A2535="","Missing product",IF(B2535="","Missing material",IF(COUNTIF(ProductList,A2535)=0,"Product not in Products list",IF(COUNTIF(MaterialList,B2535)=0,"Material not in Materials list","OK")))))</f>
        <v/>
      </c>
      <c r="H2535" s="18" t="str">
        <f aca="false">IF(F2535="Active",A2535&amp;"|"&amp;COUNTIFS(A$2:A2535,A2535,F$2:F2535,"Active"),"")</f>
        <v/>
      </c>
      <c r="I2535" s="18" t="str">
        <f aca="false">IF(B2535="","",IF(SUMPRODUCT(MAX((A$1:A2534=A2535)*(B$1:B2534=B2535)*ROW(A$1:A2534)))=0,C2535&amp;"",IF(C2535="",INDEX(I$1:I2534,SUMPRODUCT(MAX((A$1:A2534=A2535)*(B$1:B2534=B2535)*ROW(A$1:A2534)))),IF(INDEX(I$1:I2534,SUMPRODUCT(MAX((A$1:A2534=A2535)*(B$1:B2534=B2535)*ROW(A$1:A2534))))="",C2535&amp;"",INDEX(I$1:I2534,SUMPRODUCT(MAX((A$1:A2534=A2535)*(B$1:B2534=B2535)*ROW(A$1:A2534))))&amp;"; "&amp;C2535))))</f>
        <v/>
      </c>
      <c r="J2535" s="18" t="str">
        <f aca="false">IF(A2535="","",A2535&amp;"|"&amp;COUNTIF(A$2:A2535,A2535))</f>
        <v/>
      </c>
      <c r="K2535" s="18" t="n">
        <f aca="false">IF(OR(A2535="",B2535=""),0,IF(COUNTIFS(A$2:A2535,A2535,B$2:B2535,B2535)=1,1,0))</f>
        <v>0</v>
      </c>
    </row>
    <row r="2536" customFormat="false" ht="15" hidden="false" customHeight="false" outlineLevel="0" collapsed="false">
      <c r="A2536" s="15"/>
      <c r="B2536" s="15"/>
      <c r="C2536" s="15"/>
      <c r="D2536" s="15"/>
      <c r="F2536" s="18" t="str">
        <f aca="false">IF(B2536="","",IFERROR(INDEX(Materials!$B$2:$B$301,MATCH(B2536,Materials!$A$2:$A$301,0)),""))</f>
        <v/>
      </c>
      <c r="G2536" s="18" t="str">
        <f aca="true">IF(AND(A2536="",B2536=""),"",IF(A2536="","Missing product",IF(B2536="","Missing material",IF(COUNTIF(ProductList,A2536)=0,"Product not in Products list",IF(COUNTIF(MaterialList,B2536)=0,"Material not in Materials list","OK")))))</f>
        <v/>
      </c>
      <c r="H2536" s="18" t="str">
        <f aca="false">IF(F2536="Active",A2536&amp;"|"&amp;COUNTIFS(A$2:A2536,A2536,F$2:F2536,"Active"),"")</f>
        <v/>
      </c>
      <c r="I2536" s="18" t="str">
        <f aca="false">IF(B2536="","",IF(SUMPRODUCT(MAX((A$1:A2535=A2536)*(B$1:B2535=B2536)*ROW(A$1:A2535)))=0,C2536&amp;"",IF(C2536="",INDEX(I$1:I2535,SUMPRODUCT(MAX((A$1:A2535=A2536)*(B$1:B2535=B2536)*ROW(A$1:A2535)))),IF(INDEX(I$1:I2535,SUMPRODUCT(MAX((A$1:A2535=A2536)*(B$1:B2535=B2536)*ROW(A$1:A2535))))="",C2536&amp;"",INDEX(I$1:I2535,SUMPRODUCT(MAX((A$1:A2535=A2536)*(B$1:B2535=B2536)*ROW(A$1:A2535))))&amp;"; "&amp;C2536))))</f>
        <v/>
      </c>
      <c r="J2536" s="18" t="str">
        <f aca="false">IF(A2536="","",A2536&amp;"|"&amp;COUNTIF(A$2:A2536,A2536))</f>
        <v/>
      </c>
      <c r="K2536" s="18" t="n">
        <f aca="false">IF(OR(A2536="",B2536=""),0,IF(COUNTIFS(A$2:A2536,A2536,B$2:B2536,B2536)=1,1,0))</f>
        <v>0</v>
      </c>
    </row>
    <row r="2537" customFormat="false" ht="15" hidden="false" customHeight="false" outlineLevel="0" collapsed="false">
      <c r="A2537" s="15"/>
      <c r="B2537" s="15"/>
      <c r="C2537" s="15"/>
      <c r="D2537" s="15"/>
      <c r="F2537" s="18" t="str">
        <f aca="false">IF(B2537="","",IFERROR(INDEX(Materials!$B$2:$B$301,MATCH(B2537,Materials!$A$2:$A$301,0)),""))</f>
        <v/>
      </c>
      <c r="G2537" s="18" t="str">
        <f aca="true">IF(AND(A2537="",B2537=""),"",IF(A2537="","Missing product",IF(B2537="","Missing material",IF(COUNTIF(ProductList,A2537)=0,"Product not in Products list",IF(COUNTIF(MaterialList,B2537)=0,"Material not in Materials list","OK")))))</f>
        <v/>
      </c>
      <c r="H2537" s="18" t="str">
        <f aca="false">IF(F2537="Active",A2537&amp;"|"&amp;COUNTIFS(A$2:A2537,A2537,F$2:F2537,"Active"),"")</f>
        <v/>
      </c>
      <c r="I2537" s="18" t="str">
        <f aca="false">IF(B2537="","",IF(SUMPRODUCT(MAX((A$1:A2536=A2537)*(B$1:B2536=B2537)*ROW(A$1:A2536)))=0,C2537&amp;"",IF(C2537="",INDEX(I$1:I2536,SUMPRODUCT(MAX((A$1:A2536=A2537)*(B$1:B2536=B2537)*ROW(A$1:A2536)))),IF(INDEX(I$1:I2536,SUMPRODUCT(MAX((A$1:A2536=A2537)*(B$1:B2536=B2537)*ROW(A$1:A2536))))="",C2537&amp;"",INDEX(I$1:I2536,SUMPRODUCT(MAX((A$1:A2536=A2537)*(B$1:B2536=B2537)*ROW(A$1:A2536))))&amp;"; "&amp;C2537))))</f>
        <v/>
      </c>
      <c r="J2537" s="18" t="str">
        <f aca="false">IF(A2537="","",A2537&amp;"|"&amp;COUNTIF(A$2:A2537,A2537))</f>
        <v/>
      </c>
      <c r="K2537" s="18" t="n">
        <f aca="false">IF(OR(A2537="",B2537=""),0,IF(COUNTIFS(A$2:A2537,A2537,B$2:B2537,B2537)=1,1,0))</f>
        <v>0</v>
      </c>
    </row>
    <row r="2538" customFormat="false" ht="15" hidden="false" customHeight="false" outlineLevel="0" collapsed="false">
      <c r="A2538" s="15"/>
      <c r="B2538" s="15"/>
      <c r="C2538" s="15"/>
      <c r="D2538" s="15"/>
      <c r="F2538" s="18" t="str">
        <f aca="false">IF(B2538="","",IFERROR(INDEX(Materials!$B$2:$B$301,MATCH(B2538,Materials!$A$2:$A$301,0)),""))</f>
        <v/>
      </c>
      <c r="G2538" s="18" t="str">
        <f aca="true">IF(AND(A2538="",B2538=""),"",IF(A2538="","Missing product",IF(B2538="","Missing material",IF(COUNTIF(ProductList,A2538)=0,"Product not in Products list",IF(COUNTIF(MaterialList,B2538)=0,"Material not in Materials list","OK")))))</f>
        <v/>
      </c>
      <c r="H2538" s="18" t="str">
        <f aca="false">IF(F2538="Active",A2538&amp;"|"&amp;COUNTIFS(A$2:A2538,A2538,F$2:F2538,"Active"),"")</f>
        <v/>
      </c>
      <c r="I2538" s="18" t="str">
        <f aca="false">IF(B2538="","",IF(SUMPRODUCT(MAX((A$1:A2537=A2538)*(B$1:B2537=B2538)*ROW(A$1:A2537)))=0,C2538&amp;"",IF(C2538="",INDEX(I$1:I2537,SUMPRODUCT(MAX((A$1:A2537=A2538)*(B$1:B2537=B2538)*ROW(A$1:A2537)))),IF(INDEX(I$1:I2537,SUMPRODUCT(MAX((A$1:A2537=A2538)*(B$1:B2537=B2538)*ROW(A$1:A2537))))="",C2538&amp;"",INDEX(I$1:I2537,SUMPRODUCT(MAX((A$1:A2537=A2538)*(B$1:B2537=B2538)*ROW(A$1:A2537))))&amp;"; "&amp;C2538))))</f>
        <v/>
      </c>
      <c r="J2538" s="18" t="str">
        <f aca="false">IF(A2538="","",A2538&amp;"|"&amp;COUNTIF(A$2:A2538,A2538))</f>
        <v/>
      </c>
      <c r="K2538" s="18" t="n">
        <f aca="false">IF(OR(A2538="",B2538=""),0,IF(COUNTIFS(A$2:A2538,A2538,B$2:B2538,B2538)=1,1,0))</f>
        <v>0</v>
      </c>
    </row>
    <row r="2539" customFormat="false" ht="15" hidden="false" customHeight="false" outlineLevel="0" collapsed="false">
      <c r="A2539" s="15"/>
      <c r="B2539" s="15"/>
      <c r="C2539" s="15"/>
      <c r="D2539" s="15"/>
      <c r="F2539" s="18" t="str">
        <f aca="false">IF(B2539="","",IFERROR(INDEX(Materials!$B$2:$B$301,MATCH(B2539,Materials!$A$2:$A$301,0)),""))</f>
        <v/>
      </c>
      <c r="G2539" s="18" t="str">
        <f aca="true">IF(AND(A2539="",B2539=""),"",IF(A2539="","Missing product",IF(B2539="","Missing material",IF(COUNTIF(ProductList,A2539)=0,"Product not in Products list",IF(COUNTIF(MaterialList,B2539)=0,"Material not in Materials list","OK")))))</f>
        <v/>
      </c>
      <c r="H2539" s="18" t="str">
        <f aca="false">IF(F2539="Active",A2539&amp;"|"&amp;COUNTIFS(A$2:A2539,A2539,F$2:F2539,"Active"),"")</f>
        <v/>
      </c>
      <c r="I2539" s="18" t="str">
        <f aca="false">IF(B2539="","",IF(SUMPRODUCT(MAX((A$1:A2538=A2539)*(B$1:B2538=B2539)*ROW(A$1:A2538)))=0,C2539&amp;"",IF(C2539="",INDEX(I$1:I2538,SUMPRODUCT(MAX((A$1:A2538=A2539)*(B$1:B2538=B2539)*ROW(A$1:A2538)))),IF(INDEX(I$1:I2538,SUMPRODUCT(MAX((A$1:A2538=A2539)*(B$1:B2538=B2539)*ROW(A$1:A2538))))="",C2539&amp;"",INDEX(I$1:I2538,SUMPRODUCT(MAX((A$1:A2538=A2539)*(B$1:B2538=B2539)*ROW(A$1:A2538))))&amp;"; "&amp;C2539))))</f>
        <v/>
      </c>
      <c r="J2539" s="18" t="str">
        <f aca="false">IF(A2539="","",A2539&amp;"|"&amp;COUNTIF(A$2:A2539,A2539))</f>
        <v/>
      </c>
      <c r="K2539" s="18" t="n">
        <f aca="false">IF(OR(A2539="",B2539=""),0,IF(COUNTIFS(A$2:A2539,A2539,B$2:B2539,B2539)=1,1,0))</f>
        <v>0</v>
      </c>
    </row>
    <row r="2540" customFormat="false" ht="15" hidden="false" customHeight="false" outlineLevel="0" collapsed="false">
      <c r="A2540" s="15"/>
      <c r="B2540" s="15"/>
      <c r="C2540" s="15"/>
      <c r="D2540" s="15"/>
      <c r="F2540" s="18" t="str">
        <f aca="false">IF(B2540="","",IFERROR(INDEX(Materials!$B$2:$B$301,MATCH(B2540,Materials!$A$2:$A$301,0)),""))</f>
        <v/>
      </c>
      <c r="G2540" s="18" t="str">
        <f aca="true">IF(AND(A2540="",B2540=""),"",IF(A2540="","Missing product",IF(B2540="","Missing material",IF(COUNTIF(ProductList,A2540)=0,"Product not in Products list",IF(COUNTIF(MaterialList,B2540)=0,"Material not in Materials list","OK")))))</f>
        <v/>
      </c>
      <c r="H2540" s="18" t="str">
        <f aca="false">IF(F2540="Active",A2540&amp;"|"&amp;COUNTIFS(A$2:A2540,A2540,F$2:F2540,"Active"),"")</f>
        <v/>
      </c>
      <c r="I2540" s="18" t="str">
        <f aca="false">IF(B2540="","",IF(SUMPRODUCT(MAX((A$1:A2539=A2540)*(B$1:B2539=B2540)*ROW(A$1:A2539)))=0,C2540&amp;"",IF(C2540="",INDEX(I$1:I2539,SUMPRODUCT(MAX((A$1:A2539=A2540)*(B$1:B2539=B2540)*ROW(A$1:A2539)))),IF(INDEX(I$1:I2539,SUMPRODUCT(MAX((A$1:A2539=A2540)*(B$1:B2539=B2540)*ROW(A$1:A2539))))="",C2540&amp;"",INDEX(I$1:I2539,SUMPRODUCT(MAX((A$1:A2539=A2540)*(B$1:B2539=B2540)*ROW(A$1:A2539))))&amp;"; "&amp;C2540))))</f>
        <v/>
      </c>
      <c r="J2540" s="18" t="str">
        <f aca="false">IF(A2540="","",A2540&amp;"|"&amp;COUNTIF(A$2:A2540,A2540))</f>
        <v/>
      </c>
      <c r="K2540" s="18" t="n">
        <f aca="false">IF(OR(A2540="",B2540=""),0,IF(COUNTIFS(A$2:A2540,A2540,B$2:B2540,B2540)=1,1,0))</f>
        <v>0</v>
      </c>
    </row>
    <row r="2541" customFormat="false" ht="15" hidden="false" customHeight="false" outlineLevel="0" collapsed="false">
      <c r="A2541" s="15"/>
      <c r="B2541" s="15"/>
      <c r="C2541" s="15"/>
      <c r="D2541" s="15"/>
      <c r="F2541" s="18" t="str">
        <f aca="false">IF(B2541="","",IFERROR(INDEX(Materials!$B$2:$B$301,MATCH(B2541,Materials!$A$2:$A$301,0)),""))</f>
        <v/>
      </c>
      <c r="G2541" s="18" t="str">
        <f aca="true">IF(AND(A2541="",B2541=""),"",IF(A2541="","Missing product",IF(B2541="","Missing material",IF(COUNTIF(ProductList,A2541)=0,"Product not in Products list",IF(COUNTIF(MaterialList,B2541)=0,"Material not in Materials list","OK")))))</f>
        <v/>
      </c>
      <c r="H2541" s="18" t="str">
        <f aca="false">IF(F2541="Active",A2541&amp;"|"&amp;COUNTIFS(A$2:A2541,A2541,F$2:F2541,"Active"),"")</f>
        <v/>
      </c>
      <c r="I2541" s="18" t="str">
        <f aca="false">IF(B2541="","",IF(SUMPRODUCT(MAX((A$1:A2540=A2541)*(B$1:B2540=B2541)*ROW(A$1:A2540)))=0,C2541&amp;"",IF(C2541="",INDEX(I$1:I2540,SUMPRODUCT(MAX((A$1:A2540=A2541)*(B$1:B2540=B2541)*ROW(A$1:A2540)))),IF(INDEX(I$1:I2540,SUMPRODUCT(MAX((A$1:A2540=A2541)*(B$1:B2540=B2541)*ROW(A$1:A2540))))="",C2541&amp;"",INDEX(I$1:I2540,SUMPRODUCT(MAX((A$1:A2540=A2541)*(B$1:B2540=B2541)*ROW(A$1:A2540))))&amp;"; "&amp;C2541))))</f>
        <v/>
      </c>
      <c r="J2541" s="18" t="str">
        <f aca="false">IF(A2541="","",A2541&amp;"|"&amp;COUNTIF(A$2:A2541,A2541))</f>
        <v/>
      </c>
      <c r="K2541" s="18" t="n">
        <f aca="false">IF(OR(A2541="",B2541=""),0,IF(COUNTIFS(A$2:A2541,A2541,B$2:B2541,B2541)=1,1,0))</f>
        <v>0</v>
      </c>
    </row>
    <row r="2542" customFormat="false" ht="15" hidden="false" customHeight="false" outlineLevel="0" collapsed="false">
      <c r="A2542" s="15"/>
      <c r="B2542" s="15"/>
      <c r="C2542" s="15"/>
      <c r="D2542" s="15"/>
      <c r="F2542" s="18" t="str">
        <f aca="false">IF(B2542="","",IFERROR(INDEX(Materials!$B$2:$B$301,MATCH(B2542,Materials!$A$2:$A$301,0)),""))</f>
        <v/>
      </c>
      <c r="G2542" s="18" t="str">
        <f aca="true">IF(AND(A2542="",B2542=""),"",IF(A2542="","Missing product",IF(B2542="","Missing material",IF(COUNTIF(ProductList,A2542)=0,"Product not in Products list",IF(COUNTIF(MaterialList,B2542)=0,"Material not in Materials list","OK")))))</f>
        <v/>
      </c>
      <c r="H2542" s="18" t="str">
        <f aca="false">IF(F2542="Active",A2542&amp;"|"&amp;COUNTIFS(A$2:A2542,A2542,F$2:F2542,"Active"),"")</f>
        <v/>
      </c>
      <c r="I2542" s="18" t="str">
        <f aca="false">IF(B2542="","",IF(SUMPRODUCT(MAX((A$1:A2541=A2542)*(B$1:B2541=B2542)*ROW(A$1:A2541)))=0,C2542&amp;"",IF(C2542="",INDEX(I$1:I2541,SUMPRODUCT(MAX((A$1:A2541=A2542)*(B$1:B2541=B2542)*ROW(A$1:A2541)))),IF(INDEX(I$1:I2541,SUMPRODUCT(MAX((A$1:A2541=A2542)*(B$1:B2541=B2542)*ROW(A$1:A2541))))="",C2542&amp;"",INDEX(I$1:I2541,SUMPRODUCT(MAX((A$1:A2541=A2542)*(B$1:B2541=B2542)*ROW(A$1:A2541))))&amp;"; "&amp;C2542))))</f>
        <v/>
      </c>
      <c r="J2542" s="18" t="str">
        <f aca="false">IF(A2542="","",A2542&amp;"|"&amp;COUNTIF(A$2:A2542,A2542))</f>
        <v/>
      </c>
      <c r="K2542" s="18" t="n">
        <f aca="false">IF(OR(A2542="",B2542=""),0,IF(COUNTIFS(A$2:A2542,A2542,B$2:B2542,B2542)=1,1,0))</f>
        <v>0</v>
      </c>
    </row>
    <row r="2543" customFormat="false" ht="15" hidden="false" customHeight="false" outlineLevel="0" collapsed="false">
      <c r="A2543" s="15"/>
      <c r="B2543" s="15"/>
      <c r="C2543" s="15"/>
      <c r="D2543" s="15"/>
      <c r="F2543" s="18" t="str">
        <f aca="false">IF(B2543="","",IFERROR(INDEX(Materials!$B$2:$B$301,MATCH(B2543,Materials!$A$2:$A$301,0)),""))</f>
        <v/>
      </c>
      <c r="G2543" s="18" t="str">
        <f aca="true">IF(AND(A2543="",B2543=""),"",IF(A2543="","Missing product",IF(B2543="","Missing material",IF(COUNTIF(ProductList,A2543)=0,"Product not in Products list",IF(COUNTIF(MaterialList,B2543)=0,"Material not in Materials list","OK")))))</f>
        <v/>
      </c>
      <c r="H2543" s="18" t="str">
        <f aca="false">IF(F2543="Active",A2543&amp;"|"&amp;COUNTIFS(A$2:A2543,A2543,F$2:F2543,"Active"),"")</f>
        <v/>
      </c>
      <c r="I2543" s="18" t="str">
        <f aca="false">IF(B2543="","",IF(SUMPRODUCT(MAX((A$1:A2542=A2543)*(B$1:B2542=B2543)*ROW(A$1:A2542)))=0,C2543&amp;"",IF(C2543="",INDEX(I$1:I2542,SUMPRODUCT(MAX((A$1:A2542=A2543)*(B$1:B2542=B2543)*ROW(A$1:A2542)))),IF(INDEX(I$1:I2542,SUMPRODUCT(MAX((A$1:A2542=A2543)*(B$1:B2542=B2543)*ROW(A$1:A2542))))="",C2543&amp;"",INDEX(I$1:I2542,SUMPRODUCT(MAX((A$1:A2542=A2543)*(B$1:B2542=B2543)*ROW(A$1:A2542))))&amp;"; "&amp;C2543))))</f>
        <v/>
      </c>
      <c r="J2543" s="18" t="str">
        <f aca="false">IF(A2543="","",A2543&amp;"|"&amp;COUNTIF(A$2:A2543,A2543))</f>
        <v/>
      </c>
      <c r="K2543" s="18" t="n">
        <f aca="false">IF(OR(A2543="",B2543=""),0,IF(COUNTIFS(A$2:A2543,A2543,B$2:B2543,B2543)=1,1,0))</f>
        <v>0</v>
      </c>
    </row>
    <row r="2544" customFormat="false" ht="15" hidden="false" customHeight="false" outlineLevel="0" collapsed="false">
      <c r="A2544" s="15"/>
      <c r="B2544" s="15"/>
      <c r="C2544" s="15"/>
      <c r="D2544" s="15"/>
      <c r="F2544" s="18" t="str">
        <f aca="false">IF(B2544="","",IFERROR(INDEX(Materials!$B$2:$B$301,MATCH(B2544,Materials!$A$2:$A$301,0)),""))</f>
        <v/>
      </c>
      <c r="G2544" s="18" t="str">
        <f aca="true">IF(AND(A2544="",B2544=""),"",IF(A2544="","Missing product",IF(B2544="","Missing material",IF(COUNTIF(ProductList,A2544)=0,"Product not in Products list",IF(COUNTIF(MaterialList,B2544)=0,"Material not in Materials list","OK")))))</f>
        <v/>
      </c>
      <c r="H2544" s="18" t="str">
        <f aca="false">IF(F2544="Active",A2544&amp;"|"&amp;COUNTIFS(A$2:A2544,A2544,F$2:F2544,"Active"),"")</f>
        <v/>
      </c>
      <c r="I2544" s="18" t="str">
        <f aca="false">IF(B2544="","",IF(SUMPRODUCT(MAX((A$1:A2543=A2544)*(B$1:B2543=B2544)*ROW(A$1:A2543)))=0,C2544&amp;"",IF(C2544="",INDEX(I$1:I2543,SUMPRODUCT(MAX((A$1:A2543=A2544)*(B$1:B2543=B2544)*ROW(A$1:A2543)))),IF(INDEX(I$1:I2543,SUMPRODUCT(MAX((A$1:A2543=A2544)*(B$1:B2543=B2544)*ROW(A$1:A2543))))="",C2544&amp;"",INDEX(I$1:I2543,SUMPRODUCT(MAX((A$1:A2543=A2544)*(B$1:B2543=B2544)*ROW(A$1:A2543))))&amp;"; "&amp;C2544))))</f>
        <v/>
      </c>
      <c r="J2544" s="18" t="str">
        <f aca="false">IF(A2544="","",A2544&amp;"|"&amp;COUNTIF(A$2:A2544,A2544))</f>
        <v/>
      </c>
      <c r="K2544" s="18" t="n">
        <f aca="false">IF(OR(A2544="",B2544=""),0,IF(COUNTIFS(A$2:A2544,A2544,B$2:B2544,B2544)=1,1,0))</f>
        <v>0</v>
      </c>
    </row>
    <row r="2545" customFormat="false" ht="15" hidden="false" customHeight="false" outlineLevel="0" collapsed="false">
      <c r="A2545" s="15"/>
      <c r="B2545" s="15"/>
      <c r="C2545" s="15"/>
      <c r="D2545" s="15"/>
      <c r="F2545" s="18" t="str">
        <f aca="false">IF(B2545="","",IFERROR(INDEX(Materials!$B$2:$B$301,MATCH(B2545,Materials!$A$2:$A$301,0)),""))</f>
        <v/>
      </c>
      <c r="G2545" s="18" t="str">
        <f aca="true">IF(AND(A2545="",B2545=""),"",IF(A2545="","Missing product",IF(B2545="","Missing material",IF(COUNTIF(ProductList,A2545)=0,"Product not in Products list",IF(COUNTIF(MaterialList,B2545)=0,"Material not in Materials list","OK")))))</f>
        <v/>
      </c>
      <c r="H2545" s="18" t="str">
        <f aca="false">IF(F2545="Active",A2545&amp;"|"&amp;COUNTIFS(A$2:A2545,A2545,F$2:F2545,"Active"),"")</f>
        <v/>
      </c>
      <c r="I2545" s="18" t="str">
        <f aca="false">IF(B2545="","",IF(SUMPRODUCT(MAX((A$1:A2544=A2545)*(B$1:B2544=B2545)*ROW(A$1:A2544)))=0,C2545&amp;"",IF(C2545="",INDEX(I$1:I2544,SUMPRODUCT(MAX((A$1:A2544=A2545)*(B$1:B2544=B2545)*ROW(A$1:A2544)))),IF(INDEX(I$1:I2544,SUMPRODUCT(MAX((A$1:A2544=A2545)*(B$1:B2544=B2545)*ROW(A$1:A2544))))="",C2545&amp;"",INDEX(I$1:I2544,SUMPRODUCT(MAX((A$1:A2544=A2545)*(B$1:B2544=B2545)*ROW(A$1:A2544))))&amp;"; "&amp;C2545))))</f>
        <v/>
      </c>
      <c r="J2545" s="18" t="str">
        <f aca="false">IF(A2545="","",A2545&amp;"|"&amp;COUNTIF(A$2:A2545,A2545))</f>
        <v/>
      </c>
      <c r="K2545" s="18" t="n">
        <f aca="false">IF(OR(A2545="",B2545=""),0,IF(COUNTIFS(A$2:A2545,A2545,B$2:B2545,B2545)=1,1,0))</f>
        <v>0</v>
      </c>
    </row>
    <row r="2546" customFormat="false" ht="15" hidden="false" customHeight="false" outlineLevel="0" collapsed="false">
      <c r="A2546" s="15"/>
      <c r="B2546" s="15"/>
      <c r="C2546" s="15"/>
      <c r="D2546" s="15"/>
      <c r="F2546" s="18" t="str">
        <f aca="false">IF(B2546="","",IFERROR(INDEX(Materials!$B$2:$B$301,MATCH(B2546,Materials!$A$2:$A$301,0)),""))</f>
        <v/>
      </c>
      <c r="G2546" s="18" t="str">
        <f aca="true">IF(AND(A2546="",B2546=""),"",IF(A2546="","Missing product",IF(B2546="","Missing material",IF(COUNTIF(ProductList,A2546)=0,"Product not in Products list",IF(COUNTIF(MaterialList,B2546)=0,"Material not in Materials list","OK")))))</f>
        <v/>
      </c>
      <c r="H2546" s="18" t="str">
        <f aca="false">IF(F2546="Active",A2546&amp;"|"&amp;COUNTIFS(A$2:A2546,A2546,F$2:F2546,"Active"),"")</f>
        <v/>
      </c>
      <c r="I2546" s="18" t="str">
        <f aca="false">IF(B2546="","",IF(SUMPRODUCT(MAX((A$1:A2545=A2546)*(B$1:B2545=B2546)*ROW(A$1:A2545)))=0,C2546&amp;"",IF(C2546="",INDEX(I$1:I2545,SUMPRODUCT(MAX((A$1:A2545=A2546)*(B$1:B2545=B2546)*ROW(A$1:A2545)))),IF(INDEX(I$1:I2545,SUMPRODUCT(MAX((A$1:A2545=A2546)*(B$1:B2545=B2546)*ROW(A$1:A2545))))="",C2546&amp;"",INDEX(I$1:I2545,SUMPRODUCT(MAX((A$1:A2545=A2546)*(B$1:B2545=B2546)*ROW(A$1:A2545))))&amp;"; "&amp;C2546))))</f>
        <v/>
      </c>
      <c r="J2546" s="18" t="str">
        <f aca="false">IF(A2546="","",A2546&amp;"|"&amp;COUNTIF(A$2:A2546,A2546))</f>
        <v/>
      </c>
      <c r="K2546" s="18" t="n">
        <f aca="false">IF(OR(A2546="",B2546=""),0,IF(COUNTIFS(A$2:A2546,A2546,B$2:B2546,B2546)=1,1,0))</f>
        <v>0</v>
      </c>
    </row>
    <row r="2547" customFormat="false" ht="15" hidden="false" customHeight="false" outlineLevel="0" collapsed="false">
      <c r="A2547" s="15"/>
      <c r="B2547" s="15"/>
      <c r="C2547" s="15"/>
      <c r="D2547" s="15"/>
      <c r="F2547" s="18" t="str">
        <f aca="false">IF(B2547="","",IFERROR(INDEX(Materials!$B$2:$B$301,MATCH(B2547,Materials!$A$2:$A$301,0)),""))</f>
        <v/>
      </c>
      <c r="G2547" s="18" t="str">
        <f aca="true">IF(AND(A2547="",B2547=""),"",IF(A2547="","Missing product",IF(B2547="","Missing material",IF(COUNTIF(ProductList,A2547)=0,"Product not in Products list",IF(COUNTIF(MaterialList,B2547)=0,"Material not in Materials list","OK")))))</f>
        <v/>
      </c>
      <c r="H2547" s="18" t="str">
        <f aca="false">IF(F2547="Active",A2547&amp;"|"&amp;COUNTIFS(A$2:A2547,A2547,F$2:F2547,"Active"),"")</f>
        <v/>
      </c>
      <c r="I2547" s="18" t="str">
        <f aca="false">IF(B2547="","",IF(SUMPRODUCT(MAX((A$1:A2546=A2547)*(B$1:B2546=B2547)*ROW(A$1:A2546)))=0,C2547&amp;"",IF(C2547="",INDEX(I$1:I2546,SUMPRODUCT(MAX((A$1:A2546=A2547)*(B$1:B2546=B2547)*ROW(A$1:A2546)))),IF(INDEX(I$1:I2546,SUMPRODUCT(MAX((A$1:A2546=A2547)*(B$1:B2546=B2547)*ROW(A$1:A2546))))="",C2547&amp;"",INDEX(I$1:I2546,SUMPRODUCT(MAX((A$1:A2546=A2547)*(B$1:B2546=B2547)*ROW(A$1:A2546))))&amp;"; "&amp;C2547))))</f>
        <v/>
      </c>
      <c r="J2547" s="18" t="str">
        <f aca="false">IF(A2547="","",A2547&amp;"|"&amp;COUNTIF(A$2:A2547,A2547))</f>
        <v/>
      </c>
      <c r="K2547" s="18" t="n">
        <f aca="false">IF(OR(A2547="",B2547=""),0,IF(COUNTIFS(A$2:A2547,A2547,B$2:B2547,B2547)=1,1,0))</f>
        <v>0</v>
      </c>
    </row>
    <row r="2548" customFormat="false" ht="15" hidden="false" customHeight="false" outlineLevel="0" collapsed="false">
      <c r="A2548" s="15"/>
      <c r="B2548" s="15"/>
      <c r="C2548" s="15"/>
      <c r="D2548" s="15"/>
      <c r="F2548" s="18" t="str">
        <f aca="false">IF(B2548="","",IFERROR(INDEX(Materials!$B$2:$B$301,MATCH(B2548,Materials!$A$2:$A$301,0)),""))</f>
        <v/>
      </c>
      <c r="G2548" s="18" t="str">
        <f aca="true">IF(AND(A2548="",B2548=""),"",IF(A2548="","Missing product",IF(B2548="","Missing material",IF(COUNTIF(ProductList,A2548)=0,"Product not in Products list",IF(COUNTIF(MaterialList,B2548)=0,"Material not in Materials list","OK")))))</f>
        <v/>
      </c>
      <c r="H2548" s="18" t="str">
        <f aca="false">IF(F2548="Active",A2548&amp;"|"&amp;COUNTIFS(A$2:A2548,A2548,F$2:F2548,"Active"),"")</f>
        <v/>
      </c>
      <c r="I2548" s="18" t="str">
        <f aca="false">IF(B2548="","",IF(SUMPRODUCT(MAX((A$1:A2547=A2548)*(B$1:B2547=B2548)*ROW(A$1:A2547)))=0,C2548&amp;"",IF(C2548="",INDEX(I$1:I2547,SUMPRODUCT(MAX((A$1:A2547=A2548)*(B$1:B2547=B2548)*ROW(A$1:A2547)))),IF(INDEX(I$1:I2547,SUMPRODUCT(MAX((A$1:A2547=A2548)*(B$1:B2547=B2548)*ROW(A$1:A2547))))="",C2548&amp;"",INDEX(I$1:I2547,SUMPRODUCT(MAX((A$1:A2547=A2548)*(B$1:B2547=B2548)*ROW(A$1:A2547))))&amp;"; "&amp;C2548))))</f>
        <v/>
      </c>
      <c r="J2548" s="18" t="str">
        <f aca="false">IF(A2548="","",A2548&amp;"|"&amp;COUNTIF(A$2:A2548,A2548))</f>
        <v/>
      </c>
      <c r="K2548" s="18" t="n">
        <f aca="false">IF(OR(A2548="",B2548=""),0,IF(COUNTIFS(A$2:A2548,A2548,B$2:B2548,B2548)=1,1,0))</f>
        <v>0</v>
      </c>
    </row>
    <row r="2549" customFormat="false" ht="15" hidden="false" customHeight="false" outlineLevel="0" collapsed="false">
      <c r="A2549" s="15"/>
      <c r="B2549" s="15"/>
      <c r="C2549" s="15"/>
      <c r="D2549" s="15"/>
      <c r="F2549" s="18" t="str">
        <f aca="false">IF(B2549="","",IFERROR(INDEX(Materials!$B$2:$B$301,MATCH(B2549,Materials!$A$2:$A$301,0)),""))</f>
        <v/>
      </c>
      <c r="G2549" s="18" t="str">
        <f aca="true">IF(AND(A2549="",B2549=""),"",IF(A2549="","Missing product",IF(B2549="","Missing material",IF(COUNTIF(ProductList,A2549)=0,"Product not in Products list",IF(COUNTIF(MaterialList,B2549)=0,"Material not in Materials list","OK")))))</f>
        <v/>
      </c>
      <c r="H2549" s="18" t="str">
        <f aca="false">IF(F2549="Active",A2549&amp;"|"&amp;COUNTIFS(A$2:A2549,A2549,F$2:F2549,"Active"),"")</f>
        <v/>
      </c>
      <c r="I2549" s="18" t="str">
        <f aca="false">IF(B2549="","",IF(SUMPRODUCT(MAX((A$1:A2548=A2549)*(B$1:B2548=B2549)*ROW(A$1:A2548)))=0,C2549&amp;"",IF(C2549="",INDEX(I$1:I2548,SUMPRODUCT(MAX((A$1:A2548=A2549)*(B$1:B2548=B2549)*ROW(A$1:A2548)))),IF(INDEX(I$1:I2548,SUMPRODUCT(MAX((A$1:A2548=A2549)*(B$1:B2548=B2549)*ROW(A$1:A2548))))="",C2549&amp;"",INDEX(I$1:I2548,SUMPRODUCT(MAX((A$1:A2548=A2549)*(B$1:B2548=B2549)*ROW(A$1:A2548))))&amp;"; "&amp;C2549))))</f>
        <v/>
      </c>
      <c r="J2549" s="18" t="str">
        <f aca="false">IF(A2549="","",A2549&amp;"|"&amp;COUNTIF(A$2:A2549,A2549))</f>
        <v/>
      </c>
      <c r="K2549" s="18" t="n">
        <f aca="false">IF(OR(A2549="",B2549=""),0,IF(COUNTIFS(A$2:A2549,A2549,B$2:B2549,B2549)=1,1,0))</f>
        <v>0</v>
      </c>
    </row>
    <row r="2550" customFormat="false" ht="15" hidden="false" customHeight="false" outlineLevel="0" collapsed="false">
      <c r="A2550" s="15"/>
      <c r="B2550" s="15"/>
      <c r="C2550" s="15"/>
      <c r="D2550" s="15"/>
      <c r="F2550" s="18" t="str">
        <f aca="false">IF(B2550="","",IFERROR(INDEX(Materials!$B$2:$B$301,MATCH(B2550,Materials!$A$2:$A$301,0)),""))</f>
        <v/>
      </c>
      <c r="G2550" s="18" t="str">
        <f aca="true">IF(AND(A2550="",B2550=""),"",IF(A2550="","Missing product",IF(B2550="","Missing material",IF(COUNTIF(ProductList,A2550)=0,"Product not in Products list",IF(COUNTIF(MaterialList,B2550)=0,"Material not in Materials list","OK")))))</f>
        <v/>
      </c>
      <c r="H2550" s="18" t="str">
        <f aca="false">IF(F2550="Active",A2550&amp;"|"&amp;COUNTIFS(A$2:A2550,A2550,F$2:F2550,"Active"),"")</f>
        <v/>
      </c>
      <c r="I2550" s="18" t="str">
        <f aca="false">IF(B2550="","",IF(SUMPRODUCT(MAX((A$1:A2549=A2550)*(B$1:B2549=B2550)*ROW(A$1:A2549)))=0,C2550&amp;"",IF(C2550="",INDEX(I$1:I2549,SUMPRODUCT(MAX((A$1:A2549=A2550)*(B$1:B2549=B2550)*ROW(A$1:A2549)))),IF(INDEX(I$1:I2549,SUMPRODUCT(MAX((A$1:A2549=A2550)*(B$1:B2549=B2550)*ROW(A$1:A2549))))="",C2550&amp;"",INDEX(I$1:I2549,SUMPRODUCT(MAX((A$1:A2549=A2550)*(B$1:B2549=B2550)*ROW(A$1:A2549))))&amp;"; "&amp;C2550))))</f>
        <v/>
      </c>
      <c r="J2550" s="18" t="str">
        <f aca="false">IF(A2550="","",A2550&amp;"|"&amp;COUNTIF(A$2:A2550,A2550))</f>
        <v/>
      </c>
      <c r="K2550" s="18" t="n">
        <f aca="false">IF(OR(A2550="",B2550=""),0,IF(COUNTIFS(A$2:A2550,A2550,B$2:B2550,B2550)=1,1,0))</f>
        <v>0</v>
      </c>
    </row>
    <row r="2551" customFormat="false" ht="15" hidden="false" customHeight="false" outlineLevel="0" collapsed="false">
      <c r="A2551" s="15"/>
      <c r="B2551" s="15"/>
      <c r="C2551" s="15"/>
      <c r="D2551" s="15"/>
      <c r="F2551" s="18" t="str">
        <f aca="false">IF(B2551="","",IFERROR(INDEX(Materials!$B$2:$B$301,MATCH(B2551,Materials!$A$2:$A$301,0)),""))</f>
        <v/>
      </c>
      <c r="G2551" s="18" t="str">
        <f aca="true">IF(AND(A2551="",B2551=""),"",IF(A2551="","Missing product",IF(B2551="","Missing material",IF(COUNTIF(ProductList,A2551)=0,"Product not in Products list",IF(COUNTIF(MaterialList,B2551)=0,"Material not in Materials list","OK")))))</f>
        <v/>
      </c>
      <c r="H2551" s="18" t="str">
        <f aca="false">IF(F2551="Active",A2551&amp;"|"&amp;COUNTIFS(A$2:A2551,A2551,F$2:F2551,"Active"),"")</f>
        <v/>
      </c>
      <c r="I2551" s="18" t="str">
        <f aca="false">IF(B2551="","",IF(SUMPRODUCT(MAX((A$1:A2550=A2551)*(B$1:B2550=B2551)*ROW(A$1:A2550)))=0,C2551&amp;"",IF(C2551="",INDEX(I$1:I2550,SUMPRODUCT(MAX((A$1:A2550=A2551)*(B$1:B2550=B2551)*ROW(A$1:A2550)))),IF(INDEX(I$1:I2550,SUMPRODUCT(MAX((A$1:A2550=A2551)*(B$1:B2550=B2551)*ROW(A$1:A2550))))="",C2551&amp;"",INDEX(I$1:I2550,SUMPRODUCT(MAX((A$1:A2550=A2551)*(B$1:B2550=B2551)*ROW(A$1:A2550))))&amp;"; "&amp;C2551))))</f>
        <v/>
      </c>
      <c r="J2551" s="18" t="str">
        <f aca="false">IF(A2551="","",A2551&amp;"|"&amp;COUNTIF(A$2:A2551,A2551))</f>
        <v/>
      </c>
      <c r="K2551" s="18" t="n">
        <f aca="false">IF(OR(A2551="",B2551=""),0,IF(COUNTIFS(A$2:A2551,A2551,B$2:B2551,B2551)=1,1,0))</f>
        <v>0</v>
      </c>
    </row>
    <row r="2552" customFormat="false" ht="15" hidden="false" customHeight="false" outlineLevel="0" collapsed="false">
      <c r="A2552" s="15"/>
      <c r="B2552" s="15"/>
      <c r="C2552" s="15"/>
      <c r="D2552" s="15"/>
      <c r="F2552" s="18" t="str">
        <f aca="false">IF(B2552="","",IFERROR(INDEX(Materials!$B$2:$B$301,MATCH(B2552,Materials!$A$2:$A$301,0)),""))</f>
        <v/>
      </c>
      <c r="G2552" s="18" t="str">
        <f aca="true">IF(AND(A2552="",B2552=""),"",IF(A2552="","Missing product",IF(B2552="","Missing material",IF(COUNTIF(ProductList,A2552)=0,"Product not in Products list",IF(COUNTIF(MaterialList,B2552)=0,"Material not in Materials list","OK")))))</f>
        <v/>
      </c>
      <c r="H2552" s="18" t="str">
        <f aca="false">IF(F2552="Active",A2552&amp;"|"&amp;COUNTIFS(A$2:A2552,A2552,F$2:F2552,"Active"),"")</f>
        <v/>
      </c>
      <c r="I2552" s="18" t="str">
        <f aca="false">IF(B2552="","",IF(SUMPRODUCT(MAX((A$1:A2551=A2552)*(B$1:B2551=B2552)*ROW(A$1:A2551)))=0,C2552&amp;"",IF(C2552="",INDEX(I$1:I2551,SUMPRODUCT(MAX((A$1:A2551=A2552)*(B$1:B2551=B2552)*ROW(A$1:A2551)))),IF(INDEX(I$1:I2551,SUMPRODUCT(MAX((A$1:A2551=A2552)*(B$1:B2551=B2552)*ROW(A$1:A2551))))="",C2552&amp;"",INDEX(I$1:I2551,SUMPRODUCT(MAX((A$1:A2551=A2552)*(B$1:B2551=B2552)*ROW(A$1:A2551))))&amp;"; "&amp;C2552))))</f>
        <v/>
      </c>
      <c r="J2552" s="18" t="str">
        <f aca="false">IF(A2552="","",A2552&amp;"|"&amp;COUNTIF(A$2:A2552,A2552))</f>
        <v/>
      </c>
      <c r="K2552" s="18" t="n">
        <f aca="false">IF(OR(A2552="",B2552=""),0,IF(COUNTIFS(A$2:A2552,A2552,B$2:B2552,B2552)=1,1,0))</f>
        <v>0</v>
      </c>
    </row>
    <row r="2553" customFormat="false" ht="15" hidden="false" customHeight="false" outlineLevel="0" collapsed="false">
      <c r="A2553" s="15"/>
      <c r="B2553" s="15"/>
      <c r="C2553" s="15"/>
      <c r="D2553" s="15"/>
      <c r="F2553" s="18" t="str">
        <f aca="false">IF(B2553="","",IFERROR(INDEX(Materials!$B$2:$B$301,MATCH(B2553,Materials!$A$2:$A$301,0)),""))</f>
        <v/>
      </c>
      <c r="G2553" s="18" t="str">
        <f aca="true">IF(AND(A2553="",B2553=""),"",IF(A2553="","Missing product",IF(B2553="","Missing material",IF(COUNTIF(ProductList,A2553)=0,"Product not in Products list",IF(COUNTIF(MaterialList,B2553)=0,"Material not in Materials list","OK")))))</f>
        <v/>
      </c>
      <c r="H2553" s="18" t="str">
        <f aca="false">IF(F2553="Active",A2553&amp;"|"&amp;COUNTIFS(A$2:A2553,A2553,F$2:F2553,"Active"),"")</f>
        <v/>
      </c>
      <c r="I2553" s="18" t="str">
        <f aca="false">IF(B2553="","",IF(SUMPRODUCT(MAX((A$1:A2552=A2553)*(B$1:B2552=B2553)*ROW(A$1:A2552)))=0,C2553&amp;"",IF(C2553="",INDEX(I$1:I2552,SUMPRODUCT(MAX((A$1:A2552=A2553)*(B$1:B2552=B2553)*ROW(A$1:A2552)))),IF(INDEX(I$1:I2552,SUMPRODUCT(MAX((A$1:A2552=A2553)*(B$1:B2552=B2553)*ROW(A$1:A2552))))="",C2553&amp;"",INDEX(I$1:I2552,SUMPRODUCT(MAX((A$1:A2552=A2553)*(B$1:B2552=B2553)*ROW(A$1:A2552))))&amp;"; "&amp;C2553))))</f>
        <v/>
      </c>
      <c r="J2553" s="18" t="str">
        <f aca="false">IF(A2553="","",A2553&amp;"|"&amp;COUNTIF(A$2:A2553,A2553))</f>
        <v/>
      </c>
      <c r="K2553" s="18" t="n">
        <f aca="false">IF(OR(A2553="",B2553=""),0,IF(COUNTIFS(A$2:A2553,A2553,B$2:B2553,B2553)=1,1,0))</f>
        <v>0</v>
      </c>
    </row>
    <row r="2554" customFormat="false" ht="15" hidden="false" customHeight="false" outlineLevel="0" collapsed="false">
      <c r="A2554" s="15"/>
      <c r="B2554" s="15"/>
      <c r="C2554" s="15"/>
      <c r="D2554" s="15"/>
      <c r="F2554" s="18" t="str">
        <f aca="false">IF(B2554="","",IFERROR(INDEX(Materials!$B$2:$B$301,MATCH(B2554,Materials!$A$2:$A$301,0)),""))</f>
        <v/>
      </c>
      <c r="G2554" s="18" t="str">
        <f aca="true">IF(AND(A2554="",B2554=""),"",IF(A2554="","Missing product",IF(B2554="","Missing material",IF(COUNTIF(ProductList,A2554)=0,"Product not in Products list",IF(COUNTIF(MaterialList,B2554)=0,"Material not in Materials list","OK")))))</f>
        <v/>
      </c>
      <c r="H2554" s="18" t="str">
        <f aca="false">IF(F2554="Active",A2554&amp;"|"&amp;COUNTIFS(A$2:A2554,A2554,F$2:F2554,"Active"),"")</f>
        <v/>
      </c>
      <c r="I2554" s="18" t="str">
        <f aca="false">IF(B2554="","",IF(SUMPRODUCT(MAX((A$1:A2553=A2554)*(B$1:B2553=B2554)*ROW(A$1:A2553)))=0,C2554&amp;"",IF(C2554="",INDEX(I$1:I2553,SUMPRODUCT(MAX((A$1:A2553=A2554)*(B$1:B2553=B2554)*ROW(A$1:A2553)))),IF(INDEX(I$1:I2553,SUMPRODUCT(MAX((A$1:A2553=A2554)*(B$1:B2553=B2554)*ROW(A$1:A2553))))="",C2554&amp;"",INDEX(I$1:I2553,SUMPRODUCT(MAX((A$1:A2553=A2554)*(B$1:B2553=B2554)*ROW(A$1:A2553))))&amp;"; "&amp;C2554))))</f>
        <v/>
      </c>
      <c r="J2554" s="18" t="str">
        <f aca="false">IF(A2554="","",A2554&amp;"|"&amp;COUNTIF(A$2:A2554,A2554))</f>
        <v/>
      </c>
      <c r="K2554" s="18" t="n">
        <f aca="false">IF(OR(A2554="",B2554=""),0,IF(COUNTIFS(A$2:A2554,A2554,B$2:B2554,B2554)=1,1,0))</f>
        <v>0</v>
      </c>
    </row>
    <row r="2555" customFormat="false" ht="15" hidden="false" customHeight="false" outlineLevel="0" collapsed="false">
      <c r="A2555" s="15"/>
      <c r="B2555" s="15"/>
      <c r="C2555" s="15"/>
      <c r="D2555" s="15"/>
      <c r="F2555" s="18" t="str">
        <f aca="false">IF(B2555="","",IFERROR(INDEX(Materials!$B$2:$B$301,MATCH(B2555,Materials!$A$2:$A$301,0)),""))</f>
        <v/>
      </c>
      <c r="G2555" s="18" t="str">
        <f aca="true">IF(AND(A2555="",B2555=""),"",IF(A2555="","Missing product",IF(B2555="","Missing material",IF(COUNTIF(ProductList,A2555)=0,"Product not in Products list",IF(COUNTIF(MaterialList,B2555)=0,"Material not in Materials list","OK")))))</f>
        <v/>
      </c>
      <c r="H2555" s="18" t="str">
        <f aca="false">IF(F2555="Active",A2555&amp;"|"&amp;COUNTIFS(A$2:A2555,A2555,F$2:F2555,"Active"),"")</f>
        <v/>
      </c>
      <c r="I2555" s="18" t="str">
        <f aca="false">IF(B2555="","",IF(SUMPRODUCT(MAX((A$1:A2554=A2555)*(B$1:B2554=B2555)*ROW(A$1:A2554)))=0,C2555&amp;"",IF(C2555="",INDEX(I$1:I2554,SUMPRODUCT(MAX((A$1:A2554=A2555)*(B$1:B2554=B2555)*ROW(A$1:A2554)))),IF(INDEX(I$1:I2554,SUMPRODUCT(MAX((A$1:A2554=A2555)*(B$1:B2554=B2555)*ROW(A$1:A2554))))="",C2555&amp;"",INDEX(I$1:I2554,SUMPRODUCT(MAX((A$1:A2554=A2555)*(B$1:B2554=B2555)*ROW(A$1:A2554))))&amp;"; "&amp;C2555))))</f>
        <v/>
      </c>
      <c r="J2555" s="18" t="str">
        <f aca="false">IF(A2555="","",A2555&amp;"|"&amp;COUNTIF(A$2:A2555,A2555))</f>
        <v/>
      </c>
      <c r="K2555" s="18" t="n">
        <f aca="false">IF(OR(A2555="",B2555=""),0,IF(COUNTIFS(A$2:A2555,A2555,B$2:B2555,B2555)=1,1,0))</f>
        <v>0</v>
      </c>
    </row>
    <row r="2556" customFormat="false" ht="15" hidden="false" customHeight="false" outlineLevel="0" collapsed="false">
      <c r="A2556" s="15"/>
      <c r="B2556" s="15"/>
      <c r="C2556" s="15"/>
      <c r="D2556" s="15"/>
      <c r="F2556" s="18" t="str">
        <f aca="false">IF(B2556="","",IFERROR(INDEX(Materials!$B$2:$B$301,MATCH(B2556,Materials!$A$2:$A$301,0)),""))</f>
        <v/>
      </c>
      <c r="G2556" s="18" t="str">
        <f aca="true">IF(AND(A2556="",B2556=""),"",IF(A2556="","Missing product",IF(B2556="","Missing material",IF(COUNTIF(ProductList,A2556)=0,"Product not in Products list",IF(COUNTIF(MaterialList,B2556)=0,"Material not in Materials list","OK")))))</f>
        <v/>
      </c>
      <c r="H2556" s="18" t="str">
        <f aca="false">IF(F2556="Active",A2556&amp;"|"&amp;COUNTIFS(A$2:A2556,A2556,F$2:F2556,"Active"),"")</f>
        <v/>
      </c>
      <c r="I2556" s="18" t="str">
        <f aca="false">IF(B2556="","",IF(SUMPRODUCT(MAX((A$1:A2555=A2556)*(B$1:B2555=B2556)*ROW(A$1:A2555)))=0,C2556&amp;"",IF(C2556="",INDEX(I$1:I2555,SUMPRODUCT(MAX((A$1:A2555=A2556)*(B$1:B2555=B2556)*ROW(A$1:A2555)))),IF(INDEX(I$1:I2555,SUMPRODUCT(MAX((A$1:A2555=A2556)*(B$1:B2555=B2556)*ROW(A$1:A2555))))="",C2556&amp;"",INDEX(I$1:I2555,SUMPRODUCT(MAX((A$1:A2555=A2556)*(B$1:B2555=B2556)*ROW(A$1:A2555))))&amp;"; "&amp;C2556))))</f>
        <v/>
      </c>
      <c r="J2556" s="18" t="str">
        <f aca="false">IF(A2556="","",A2556&amp;"|"&amp;COUNTIF(A$2:A2556,A2556))</f>
        <v/>
      </c>
      <c r="K2556" s="18" t="n">
        <f aca="false">IF(OR(A2556="",B2556=""),0,IF(COUNTIFS(A$2:A2556,A2556,B$2:B2556,B2556)=1,1,0))</f>
        <v>0</v>
      </c>
    </row>
    <row r="2557" customFormat="false" ht="15" hidden="false" customHeight="false" outlineLevel="0" collapsed="false">
      <c r="A2557" s="15"/>
      <c r="B2557" s="15"/>
      <c r="C2557" s="15"/>
      <c r="D2557" s="15"/>
      <c r="F2557" s="18" t="str">
        <f aca="false">IF(B2557="","",IFERROR(INDEX(Materials!$B$2:$B$301,MATCH(B2557,Materials!$A$2:$A$301,0)),""))</f>
        <v/>
      </c>
      <c r="G2557" s="18" t="str">
        <f aca="true">IF(AND(A2557="",B2557=""),"",IF(A2557="","Missing product",IF(B2557="","Missing material",IF(COUNTIF(ProductList,A2557)=0,"Product not in Products list",IF(COUNTIF(MaterialList,B2557)=0,"Material not in Materials list","OK")))))</f>
        <v/>
      </c>
      <c r="H2557" s="18" t="str">
        <f aca="false">IF(F2557="Active",A2557&amp;"|"&amp;COUNTIFS(A$2:A2557,A2557,F$2:F2557,"Active"),"")</f>
        <v/>
      </c>
      <c r="I2557" s="18" t="str">
        <f aca="false">IF(B2557="","",IF(SUMPRODUCT(MAX((A$1:A2556=A2557)*(B$1:B2556=B2557)*ROW(A$1:A2556)))=0,C2557&amp;"",IF(C2557="",INDEX(I$1:I2556,SUMPRODUCT(MAX((A$1:A2556=A2557)*(B$1:B2556=B2557)*ROW(A$1:A2556)))),IF(INDEX(I$1:I2556,SUMPRODUCT(MAX((A$1:A2556=A2557)*(B$1:B2556=B2557)*ROW(A$1:A2556))))="",C2557&amp;"",INDEX(I$1:I2556,SUMPRODUCT(MAX((A$1:A2556=A2557)*(B$1:B2556=B2557)*ROW(A$1:A2556))))&amp;"; "&amp;C2557))))</f>
        <v/>
      </c>
      <c r="J2557" s="18" t="str">
        <f aca="false">IF(A2557="","",A2557&amp;"|"&amp;COUNTIF(A$2:A2557,A2557))</f>
        <v/>
      </c>
      <c r="K2557" s="18" t="n">
        <f aca="false">IF(OR(A2557="",B2557=""),0,IF(COUNTIFS(A$2:A2557,A2557,B$2:B2557,B2557)=1,1,0))</f>
        <v>0</v>
      </c>
    </row>
    <row r="2558" customFormat="false" ht="15" hidden="false" customHeight="false" outlineLevel="0" collapsed="false">
      <c r="A2558" s="15"/>
      <c r="B2558" s="15"/>
      <c r="C2558" s="15"/>
      <c r="D2558" s="15"/>
      <c r="F2558" s="18" t="str">
        <f aca="false">IF(B2558="","",IFERROR(INDEX(Materials!$B$2:$B$301,MATCH(B2558,Materials!$A$2:$A$301,0)),""))</f>
        <v/>
      </c>
      <c r="G2558" s="18" t="str">
        <f aca="true">IF(AND(A2558="",B2558=""),"",IF(A2558="","Missing product",IF(B2558="","Missing material",IF(COUNTIF(ProductList,A2558)=0,"Product not in Products list",IF(COUNTIF(MaterialList,B2558)=0,"Material not in Materials list","OK")))))</f>
        <v/>
      </c>
      <c r="H2558" s="18" t="str">
        <f aca="false">IF(F2558="Active",A2558&amp;"|"&amp;COUNTIFS(A$2:A2558,A2558,F$2:F2558,"Active"),"")</f>
        <v/>
      </c>
      <c r="I2558" s="18" t="str">
        <f aca="false">IF(B2558="","",IF(SUMPRODUCT(MAX((A$1:A2557=A2558)*(B$1:B2557=B2558)*ROW(A$1:A2557)))=0,C2558&amp;"",IF(C2558="",INDEX(I$1:I2557,SUMPRODUCT(MAX((A$1:A2557=A2558)*(B$1:B2557=B2558)*ROW(A$1:A2557)))),IF(INDEX(I$1:I2557,SUMPRODUCT(MAX((A$1:A2557=A2558)*(B$1:B2557=B2558)*ROW(A$1:A2557))))="",C2558&amp;"",INDEX(I$1:I2557,SUMPRODUCT(MAX((A$1:A2557=A2558)*(B$1:B2557=B2558)*ROW(A$1:A2557))))&amp;"; "&amp;C2558))))</f>
        <v/>
      </c>
      <c r="J2558" s="18" t="str">
        <f aca="false">IF(A2558="","",A2558&amp;"|"&amp;COUNTIF(A$2:A2558,A2558))</f>
        <v/>
      </c>
      <c r="K2558" s="18" t="n">
        <f aca="false">IF(OR(A2558="",B2558=""),0,IF(COUNTIFS(A$2:A2558,A2558,B$2:B2558,B2558)=1,1,0))</f>
        <v>0</v>
      </c>
    </row>
    <row r="2559" customFormat="false" ht="15" hidden="false" customHeight="false" outlineLevel="0" collapsed="false">
      <c r="A2559" s="15"/>
      <c r="B2559" s="15"/>
      <c r="C2559" s="15"/>
      <c r="D2559" s="15"/>
      <c r="F2559" s="18" t="str">
        <f aca="false">IF(B2559="","",IFERROR(INDEX(Materials!$B$2:$B$301,MATCH(B2559,Materials!$A$2:$A$301,0)),""))</f>
        <v/>
      </c>
      <c r="G2559" s="18" t="str">
        <f aca="true">IF(AND(A2559="",B2559=""),"",IF(A2559="","Missing product",IF(B2559="","Missing material",IF(COUNTIF(ProductList,A2559)=0,"Product not in Products list",IF(COUNTIF(MaterialList,B2559)=0,"Material not in Materials list","OK")))))</f>
        <v/>
      </c>
      <c r="H2559" s="18" t="str">
        <f aca="false">IF(F2559="Active",A2559&amp;"|"&amp;COUNTIFS(A$2:A2559,A2559,F$2:F2559,"Active"),"")</f>
        <v/>
      </c>
      <c r="I2559" s="18" t="str">
        <f aca="false">IF(B2559="","",IF(SUMPRODUCT(MAX((A$1:A2558=A2559)*(B$1:B2558=B2559)*ROW(A$1:A2558)))=0,C2559&amp;"",IF(C2559="",INDEX(I$1:I2558,SUMPRODUCT(MAX((A$1:A2558=A2559)*(B$1:B2558=B2559)*ROW(A$1:A2558)))),IF(INDEX(I$1:I2558,SUMPRODUCT(MAX((A$1:A2558=A2559)*(B$1:B2558=B2559)*ROW(A$1:A2558))))="",C2559&amp;"",INDEX(I$1:I2558,SUMPRODUCT(MAX((A$1:A2558=A2559)*(B$1:B2558=B2559)*ROW(A$1:A2558))))&amp;"; "&amp;C2559))))</f>
        <v/>
      </c>
      <c r="J2559" s="18" t="str">
        <f aca="false">IF(A2559="","",A2559&amp;"|"&amp;COUNTIF(A$2:A2559,A2559))</f>
        <v/>
      </c>
      <c r="K2559" s="18" t="n">
        <f aca="false">IF(OR(A2559="",B2559=""),0,IF(COUNTIFS(A$2:A2559,A2559,B$2:B2559,B2559)=1,1,0))</f>
        <v>0</v>
      </c>
    </row>
    <row r="2560" customFormat="false" ht="15" hidden="false" customHeight="false" outlineLevel="0" collapsed="false">
      <c r="A2560" s="15"/>
      <c r="B2560" s="15"/>
      <c r="C2560" s="15"/>
      <c r="D2560" s="15"/>
      <c r="F2560" s="18" t="str">
        <f aca="false">IF(B2560="","",IFERROR(INDEX(Materials!$B$2:$B$301,MATCH(B2560,Materials!$A$2:$A$301,0)),""))</f>
        <v/>
      </c>
      <c r="G2560" s="18" t="str">
        <f aca="true">IF(AND(A2560="",B2560=""),"",IF(A2560="","Missing product",IF(B2560="","Missing material",IF(COUNTIF(ProductList,A2560)=0,"Product not in Products list",IF(COUNTIF(MaterialList,B2560)=0,"Material not in Materials list","OK")))))</f>
        <v/>
      </c>
      <c r="H2560" s="18" t="str">
        <f aca="false">IF(F2560="Active",A2560&amp;"|"&amp;COUNTIFS(A$2:A2560,A2560,F$2:F2560,"Active"),"")</f>
        <v/>
      </c>
      <c r="I2560" s="18" t="str">
        <f aca="false">IF(B2560="","",IF(SUMPRODUCT(MAX((A$1:A2559=A2560)*(B$1:B2559=B2560)*ROW(A$1:A2559)))=0,C2560&amp;"",IF(C2560="",INDEX(I$1:I2559,SUMPRODUCT(MAX((A$1:A2559=A2560)*(B$1:B2559=B2560)*ROW(A$1:A2559)))),IF(INDEX(I$1:I2559,SUMPRODUCT(MAX((A$1:A2559=A2560)*(B$1:B2559=B2560)*ROW(A$1:A2559))))="",C2560&amp;"",INDEX(I$1:I2559,SUMPRODUCT(MAX((A$1:A2559=A2560)*(B$1:B2559=B2560)*ROW(A$1:A2559))))&amp;"; "&amp;C2560))))</f>
        <v/>
      </c>
      <c r="J2560" s="18" t="str">
        <f aca="false">IF(A2560="","",A2560&amp;"|"&amp;COUNTIF(A$2:A2560,A2560))</f>
        <v/>
      </c>
      <c r="K2560" s="18" t="n">
        <f aca="false">IF(OR(A2560="",B2560=""),0,IF(COUNTIFS(A$2:A2560,A2560,B$2:B2560,B2560)=1,1,0))</f>
        <v>0</v>
      </c>
    </row>
    <row r="2561" customFormat="false" ht="15" hidden="false" customHeight="false" outlineLevel="0" collapsed="false">
      <c r="A2561" s="15"/>
      <c r="B2561" s="15"/>
      <c r="C2561" s="15"/>
      <c r="D2561" s="15"/>
      <c r="F2561" s="18" t="str">
        <f aca="false">IF(B2561="","",IFERROR(INDEX(Materials!$B$2:$B$301,MATCH(B2561,Materials!$A$2:$A$301,0)),""))</f>
        <v/>
      </c>
      <c r="G2561" s="18" t="str">
        <f aca="true">IF(AND(A2561="",B2561=""),"",IF(A2561="","Missing product",IF(B2561="","Missing material",IF(COUNTIF(ProductList,A2561)=0,"Product not in Products list",IF(COUNTIF(MaterialList,B2561)=0,"Material not in Materials list","OK")))))</f>
        <v/>
      </c>
      <c r="H2561" s="18" t="str">
        <f aca="false">IF(F2561="Active",A2561&amp;"|"&amp;COUNTIFS(A$2:A2561,A2561,F$2:F2561,"Active"),"")</f>
        <v/>
      </c>
      <c r="I2561" s="18" t="str">
        <f aca="false">IF(B2561="","",IF(SUMPRODUCT(MAX((A$1:A2560=A2561)*(B$1:B2560=B2561)*ROW(A$1:A2560)))=0,C2561&amp;"",IF(C2561="",INDEX(I$1:I2560,SUMPRODUCT(MAX((A$1:A2560=A2561)*(B$1:B2560=B2561)*ROW(A$1:A2560)))),IF(INDEX(I$1:I2560,SUMPRODUCT(MAX((A$1:A2560=A2561)*(B$1:B2560=B2561)*ROW(A$1:A2560))))="",C2561&amp;"",INDEX(I$1:I2560,SUMPRODUCT(MAX((A$1:A2560=A2561)*(B$1:B2560=B2561)*ROW(A$1:A2560))))&amp;"; "&amp;C2561))))</f>
        <v/>
      </c>
      <c r="J2561" s="18" t="str">
        <f aca="false">IF(A2561="","",A2561&amp;"|"&amp;COUNTIF(A$2:A2561,A2561))</f>
        <v/>
      </c>
      <c r="K2561" s="18" t="n">
        <f aca="false">IF(OR(A2561="",B2561=""),0,IF(COUNTIFS(A$2:A2561,A2561,B$2:B2561,B2561)=1,1,0))</f>
        <v>0</v>
      </c>
    </row>
    <row r="2562" customFormat="false" ht="15" hidden="false" customHeight="false" outlineLevel="0" collapsed="false">
      <c r="A2562" s="15"/>
      <c r="B2562" s="15"/>
      <c r="C2562" s="15"/>
      <c r="D2562" s="15"/>
      <c r="F2562" s="18" t="str">
        <f aca="false">IF(B2562="","",IFERROR(INDEX(Materials!$B$2:$B$301,MATCH(B2562,Materials!$A$2:$A$301,0)),""))</f>
        <v/>
      </c>
      <c r="G2562" s="18" t="str">
        <f aca="true">IF(AND(A2562="",B2562=""),"",IF(A2562="","Missing product",IF(B2562="","Missing material",IF(COUNTIF(ProductList,A2562)=0,"Product not in Products list",IF(COUNTIF(MaterialList,B2562)=0,"Material not in Materials list","OK")))))</f>
        <v/>
      </c>
      <c r="H2562" s="18" t="str">
        <f aca="false">IF(F2562="Active",A2562&amp;"|"&amp;COUNTIFS(A$2:A2562,A2562,F$2:F2562,"Active"),"")</f>
        <v/>
      </c>
      <c r="I2562" s="18" t="str">
        <f aca="false">IF(B2562="","",IF(SUMPRODUCT(MAX((A$1:A2561=A2562)*(B$1:B2561=B2562)*ROW(A$1:A2561)))=0,C2562&amp;"",IF(C2562="",INDEX(I$1:I2561,SUMPRODUCT(MAX((A$1:A2561=A2562)*(B$1:B2561=B2562)*ROW(A$1:A2561)))),IF(INDEX(I$1:I2561,SUMPRODUCT(MAX((A$1:A2561=A2562)*(B$1:B2561=B2562)*ROW(A$1:A2561))))="",C2562&amp;"",INDEX(I$1:I2561,SUMPRODUCT(MAX((A$1:A2561=A2562)*(B$1:B2561=B2562)*ROW(A$1:A2561))))&amp;"; "&amp;C2562))))</f>
        <v/>
      </c>
      <c r="J2562" s="18" t="str">
        <f aca="false">IF(A2562="","",A2562&amp;"|"&amp;COUNTIF(A$2:A2562,A2562))</f>
        <v/>
      </c>
      <c r="K2562" s="18" t="n">
        <f aca="false">IF(OR(A2562="",B2562=""),0,IF(COUNTIFS(A$2:A2562,A2562,B$2:B2562,B2562)=1,1,0))</f>
        <v>0</v>
      </c>
    </row>
    <row r="2563" customFormat="false" ht="15" hidden="false" customHeight="false" outlineLevel="0" collapsed="false">
      <c r="A2563" s="15"/>
      <c r="B2563" s="15"/>
      <c r="C2563" s="15"/>
      <c r="D2563" s="15"/>
      <c r="F2563" s="18" t="str">
        <f aca="false">IF(B2563="","",IFERROR(INDEX(Materials!$B$2:$B$301,MATCH(B2563,Materials!$A$2:$A$301,0)),""))</f>
        <v/>
      </c>
      <c r="G2563" s="18" t="str">
        <f aca="true">IF(AND(A2563="",B2563=""),"",IF(A2563="","Missing product",IF(B2563="","Missing material",IF(COUNTIF(ProductList,A2563)=0,"Product not in Products list",IF(COUNTIF(MaterialList,B2563)=0,"Material not in Materials list","OK")))))</f>
        <v/>
      </c>
      <c r="H2563" s="18" t="str">
        <f aca="false">IF(F2563="Active",A2563&amp;"|"&amp;COUNTIFS(A$2:A2563,A2563,F$2:F2563,"Active"),"")</f>
        <v/>
      </c>
      <c r="I2563" s="18" t="str">
        <f aca="false">IF(B2563="","",IF(SUMPRODUCT(MAX((A$1:A2562=A2563)*(B$1:B2562=B2563)*ROW(A$1:A2562)))=0,C2563&amp;"",IF(C2563="",INDEX(I$1:I2562,SUMPRODUCT(MAX((A$1:A2562=A2563)*(B$1:B2562=B2563)*ROW(A$1:A2562)))),IF(INDEX(I$1:I2562,SUMPRODUCT(MAX((A$1:A2562=A2563)*(B$1:B2562=B2563)*ROW(A$1:A2562))))="",C2563&amp;"",INDEX(I$1:I2562,SUMPRODUCT(MAX((A$1:A2562=A2563)*(B$1:B2562=B2563)*ROW(A$1:A2562))))&amp;"; "&amp;C2563))))</f>
        <v/>
      </c>
      <c r="J2563" s="18" t="str">
        <f aca="false">IF(A2563="","",A2563&amp;"|"&amp;COUNTIF(A$2:A2563,A2563))</f>
        <v/>
      </c>
      <c r="K2563" s="18" t="n">
        <f aca="false">IF(OR(A2563="",B2563=""),0,IF(COUNTIFS(A$2:A2563,A2563,B$2:B2563,B2563)=1,1,0))</f>
        <v>0</v>
      </c>
    </row>
    <row r="2564" customFormat="false" ht="15" hidden="false" customHeight="false" outlineLevel="0" collapsed="false">
      <c r="A2564" s="15"/>
      <c r="B2564" s="15"/>
      <c r="C2564" s="15"/>
      <c r="D2564" s="15"/>
      <c r="F2564" s="18" t="str">
        <f aca="false">IF(B2564="","",IFERROR(INDEX(Materials!$B$2:$B$301,MATCH(B2564,Materials!$A$2:$A$301,0)),""))</f>
        <v/>
      </c>
      <c r="G2564" s="18" t="str">
        <f aca="true">IF(AND(A2564="",B2564=""),"",IF(A2564="","Missing product",IF(B2564="","Missing material",IF(COUNTIF(ProductList,A2564)=0,"Product not in Products list",IF(COUNTIF(MaterialList,B2564)=0,"Material not in Materials list","OK")))))</f>
        <v/>
      </c>
      <c r="H2564" s="18" t="str">
        <f aca="false">IF(F2564="Active",A2564&amp;"|"&amp;COUNTIFS(A$2:A2564,A2564,F$2:F2564,"Active"),"")</f>
        <v/>
      </c>
      <c r="I2564" s="18" t="str">
        <f aca="false">IF(B2564="","",IF(SUMPRODUCT(MAX((A$1:A2563=A2564)*(B$1:B2563=B2564)*ROW(A$1:A2563)))=0,C2564&amp;"",IF(C2564="",INDEX(I$1:I2563,SUMPRODUCT(MAX((A$1:A2563=A2564)*(B$1:B2563=B2564)*ROW(A$1:A2563)))),IF(INDEX(I$1:I2563,SUMPRODUCT(MAX((A$1:A2563=A2564)*(B$1:B2563=B2564)*ROW(A$1:A2563))))="",C2564&amp;"",INDEX(I$1:I2563,SUMPRODUCT(MAX((A$1:A2563=A2564)*(B$1:B2563=B2564)*ROW(A$1:A2563))))&amp;"; "&amp;C2564))))</f>
        <v/>
      </c>
      <c r="J2564" s="18" t="str">
        <f aca="false">IF(A2564="","",A2564&amp;"|"&amp;COUNTIF(A$2:A2564,A2564))</f>
        <v/>
      </c>
      <c r="K2564" s="18" t="n">
        <f aca="false">IF(OR(A2564="",B2564=""),0,IF(COUNTIFS(A$2:A2564,A2564,B$2:B2564,B2564)=1,1,0))</f>
        <v>0</v>
      </c>
    </row>
    <row r="2565" customFormat="false" ht="15" hidden="false" customHeight="false" outlineLevel="0" collapsed="false">
      <c r="A2565" s="15"/>
      <c r="B2565" s="15"/>
      <c r="C2565" s="15"/>
      <c r="D2565" s="15"/>
      <c r="F2565" s="18" t="str">
        <f aca="false">IF(B2565="","",IFERROR(INDEX(Materials!$B$2:$B$301,MATCH(B2565,Materials!$A$2:$A$301,0)),""))</f>
        <v/>
      </c>
      <c r="G2565" s="18" t="str">
        <f aca="true">IF(AND(A2565="",B2565=""),"",IF(A2565="","Missing product",IF(B2565="","Missing material",IF(COUNTIF(ProductList,A2565)=0,"Product not in Products list",IF(COUNTIF(MaterialList,B2565)=0,"Material not in Materials list","OK")))))</f>
        <v/>
      </c>
      <c r="H2565" s="18" t="str">
        <f aca="false">IF(F2565="Active",A2565&amp;"|"&amp;COUNTIFS(A$2:A2565,A2565,F$2:F2565,"Active"),"")</f>
        <v/>
      </c>
      <c r="I2565" s="18" t="str">
        <f aca="false">IF(B2565="","",IF(SUMPRODUCT(MAX((A$1:A2564=A2565)*(B$1:B2564=B2565)*ROW(A$1:A2564)))=0,C2565&amp;"",IF(C2565="",INDEX(I$1:I2564,SUMPRODUCT(MAX((A$1:A2564=A2565)*(B$1:B2564=B2565)*ROW(A$1:A2564)))),IF(INDEX(I$1:I2564,SUMPRODUCT(MAX((A$1:A2564=A2565)*(B$1:B2564=B2565)*ROW(A$1:A2564))))="",C2565&amp;"",INDEX(I$1:I2564,SUMPRODUCT(MAX((A$1:A2564=A2565)*(B$1:B2564=B2565)*ROW(A$1:A2564))))&amp;"; "&amp;C2565))))</f>
        <v/>
      </c>
      <c r="J2565" s="18" t="str">
        <f aca="false">IF(A2565="","",A2565&amp;"|"&amp;COUNTIF(A$2:A2565,A2565))</f>
        <v/>
      </c>
      <c r="K2565" s="18" t="n">
        <f aca="false">IF(OR(A2565="",B2565=""),0,IF(COUNTIFS(A$2:A2565,A2565,B$2:B2565,B2565)=1,1,0))</f>
        <v>0</v>
      </c>
    </row>
    <row r="2566" customFormat="false" ht="15" hidden="false" customHeight="false" outlineLevel="0" collapsed="false">
      <c r="A2566" s="15"/>
      <c r="B2566" s="15"/>
      <c r="C2566" s="15"/>
      <c r="D2566" s="15"/>
      <c r="F2566" s="18" t="str">
        <f aca="false">IF(B2566="","",IFERROR(INDEX(Materials!$B$2:$B$301,MATCH(B2566,Materials!$A$2:$A$301,0)),""))</f>
        <v/>
      </c>
      <c r="G2566" s="18" t="str">
        <f aca="true">IF(AND(A2566="",B2566=""),"",IF(A2566="","Missing product",IF(B2566="","Missing material",IF(COUNTIF(ProductList,A2566)=0,"Product not in Products list",IF(COUNTIF(MaterialList,B2566)=0,"Material not in Materials list","OK")))))</f>
        <v/>
      </c>
      <c r="H2566" s="18" t="str">
        <f aca="false">IF(F2566="Active",A2566&amp;"|"&amp;COUNTIFS(A$2:A2566,A2566,F$2:F2566,"Active"),"")</f>
        <v/>
      </c>
      <c r="I2566" s="18" t="str">
        <f aca="false">IF(B2566="","",IF(SUMPRODUCT(MAX((A$1:A2565=A2566)*(B$1:B2565=B2566)*ROW(A$1:A2565)))=0,C2566&amp;"",IF(C2566="",INDEX(I$1:I2565,SUMPRODUCT(MAX((A$1:A2565=A2566)*(B$1:B2565=B2566)*ROW(A$1:A2565)))),IF(INDEX(I$1:I2565,SUMPRODUCT(MAX((A$1:A2565=A2566)*(B$1:B2565=B2566)*ROW(A$1:A2565))))="",C2566&amp;"",INDEX(I$1:I2565,SUMPRODUCT(MAX((A$1:A2565=A2566)*(B$1:B2565=B2566)*ROW(A$1:A2565))))&amp;"; "&amp;C2566))))</f>
        <v/>
      </c>
      <c r="J2566" s="18" t="str">
        <f aca="false">IF(A2566="","",A2566&amp;"|"&amp;COUNTIF(A$2:A2566,A2566))</f>
        <v/>
      </c>
      <c r="K2566" s="18" t="n">
        <f aca="false">IF(OR(A2566="",B2566=""),0,IF(COUNTIFS(A$2:A2566,A2566,B$2:B2566,B2566)=1,1,0))</f>
        <v>0</v>
      </c>
    </row>
    <row r="2567" customFormat="false" ht="15" hidden="false" customHeight="false" outlineLevel="0" collapsed="false">
      <c r="A2567" s="15"/>
      <c r="B2567" s="15"/>
      <c r="C2567" s="15"/>
      <c r="D2567" s="15"/>
      <c r="F2567" s="18" t="str">
        <f aca="false">IF(B2567="","",IFERROR(INDEX(Materials!$B$2:$B$301,MATCH(B2567,Materials!$A$2:$A$301,0)),""))</f>
        <v/>
      </c>
      <c r="G2567" s="18" t="str">
        <f aca="true">IF(AND(A2567="",B2567=""),"",IF(A2567="","Missing product",IF(B2567="","Missing material",IF(COUNTIF(ProductList,A2567)=0,"Product not in Products list",IF(COUNTIF(MaterialList,B2567)=0,"Material not in Materials list","OK")))))</f>
        <v/>
      </c>
      <c r="H2567" s="18" t="str">
        <f aca="false">IF(F2567="Active",A2567&amp;"|"&amp;COUNTIFS(A$2:A2567,A2567,F$2:F2567,"Active"),"")</f>
        <v/>
      </c>
      <c r="I2567" s="18" t="str">
        <f aca="false">IF(B2567="","",IF(SUMPRODUCT(MAX((A$1:A2566=A2567)*(B$1:B2566=B2567)*ROW(A$1:A2566)))=0,C2567&amp;"",IF(C2567="",INDEX(I$1:I2566,SUMPRODUCT(MAX((A$1:A2566=A2567)*(B$1:B2566=B2567)*ROW(A$1:A2566)))),IF(INDEX(I$1:I2566,SUMPRODUCT(MAX((A$1:A2566=A2567)*(B$1:B2566=B2567)*ROW(A$1:A2566))))="",C2567&amp;"",INDEX(I$1:I2566,SUMPRODUCT(MAX((A$1:A2566=A2567)*(B$1:B2566=B2567)*ROW(A$1:A2566))))&amp;"; "&amp;C2567))))</f>
        <v/>
      </c>
      <c r="J2567" s="18" t="str">
        <f aca="false">IF(A2567="","",A2567&amp;"|"&amp;COUNTIF(A$2:A2567,A2567))</f>
        <v/>
      </c>
      <c r="K2567" s="18" t="n">
        <f aca="false">IF(OR(A2567="",B2567=""),0,IF(COUNTIFS(A$2:A2567,A2567,B$2:B2567,B2567)=1,1,0))</f>
        <v>0</v>
      </c>
    </row>
    <row r="2568" customFormat="false" ht="15" hidden="false" customHeight="false" outlineLevel="0" collapsed="false">
      <c r="A2568" s="15"/>
      <c r="B2568" s="15"/>
      <c r="C2568" s="15"/>
      <c r="D2568" s="15"/>
      <c r="F2568" s="18" t="str">
        <f aca="false">IF(B2568="","",IFERROR(INDEX(Materials!$B$2:$B$301,MATCH(B2568,Materials!$A$2:$A$301,0)),""))</f>
        <v/>
      </c>
      <c r="G2568" s="18" t="str">
        <f aca="true">IF(AND(A2568="",B2568=""),"",IF(A2568="","Missing product",IF(B2568="","Missing material",IF(COUNTIF(ProductList,A2568)=0,"Product not in Products list",IF(COUNTIF(MaterialList,B2568)=0,"Material not in Materials list","OK")))))</f>
        <v/>
      </c>
      <c r="H2568" s="18" t="str">
        <f aca="false">IF(F2568="Active",A2568&amp;"|"&amp;COUNTIFS(A$2:A2568,A2568,F$2:F2568,"Active"),"")</f>
        <v/>
      </c>
      <c r="I2568" s="18" t="str">
        <f aca="false">IF(B2568="","",IF(SUMPRODUCT(MAX((A$1:A2567=A2568)*(B$1:B2567=B2568)*ROW(A$1:A2567)))=0,C2568&amp;"",IF(C2568="",INDEX(I$1:I2567,SUMPRODUCT(MAX((A$1:A2567=A2568)*(B$1:B2567=B2568)*ROW(A$1:A2567)))),IF(INDEX(I$1:I2567,SUMPRODUCT(MAX((A$1:A2567=A2568)*(B$1:B2567=B2568)*ROW(A$1:A2567))))="",C2568&amp;"",INDEX(I$1:I2567,SUMPRODUCT(MAX((A$1:A2567=A2568)*(B$1:B2567=B2568)*ROW(A$1:A2567))))&amp;"; "&amp;C2568))))</f>
        <v/>
      </c>
      <c r="J2568" s="18" t="str">
        <f aca="false">IF(A2568="","",A2568&amp;"|"&amp;COUNTIF(A$2:A2568,A2568))</f>
        <v/>
      </c>
      <c r="K2568" s="18" t="n">
        <f aca="false">IF(OR(A2568="",B2568=""),0,IF(COUNTIFS(A$2:A2568,A2568,B$2:B2568,B2568)=1,1,0))</f>
        <v>0</v>
      </c>
    </row>
    <row r="2569" customFormat="false" ht="15" hidden="false" customHeight="false" outlineLevel="0" collapsed="false">
      <c r="A2569" s="15"/>
      <c r="B2569" s="15"/>
      <c r="C2569" s="15"/>
      <c r="D2569" s="15"/>
      <c r="F2569" s="18" t="str">
        <f aca="false">IF(B2569="","",IFERROR(INDEX(Materials!$B$2:$B$301,MATCH(B2569,Materials!$A$2:$A$301,0)),""))</f>
        <v/>
      </c>
      <c r="G2569" s="18" t="str">
        <f aca="true">IF(AND(A2569="",B2569=""),"",IF(A2569="","Missing product",IF(B2569="","Missing material",IF(COUNTIF(ProductList,A2569)=0,"Product not in Products list",IF(COUNTIF(MaterialList,B2569)=0,"Material not in Materials list","OK")))))</f>
        <v/>
      </c>
      <c r="H2569" s="18" t="str">
        <f aca="false">IF(F2569="Active",A2569&amp;"|"&amp;COUNTIFS(A$2:A2569,A2569,F$2:F2569,"Active"),"")</f>
        <v/>
      </c>
      <c r="I2569" s="18" t="str">
        <f aca="false">IF(B2569="","",IF(SUMPRODUCT(MAX((A$1:A2568=A2569)*(B$1:B2568=B2569)*ROW(A$1:A2568)))=0,C2569&amp;"",IF(C2569="",INDEX(I$1:I2568,SUMPRODUCT(MAX((A$1:A2568=A2569)*(B$1:B2568=B2569)*ROW(A$1:A2568)))),IF(INDEX(I$1:I2568,SUMPRODUCT(MAX((A$1:A2568=A2569)*(B$1:B2568=B2569)*ROW(A$1:A2568))))="",C2569&amp;"",INDEX(I$1:I2568,SUMPRODUCT(MAX((A$1:A2568=A2569)*(B$1:B2568=B2569)*ROW(A$1:A2568))))&amp;"; "&amp;C2569))))</f>
        <v/>
      </c>
      <c r="J2569" s="18" t="str">
        <f aca="false">IF(A2569="","",A2569&amp;"|"&amp;COUNTIF(A$2:A2569,A2569))</f>
        <v/>
      </c>
      <c r="K2569" s="18" t="n">
        <f aca="false">IF(OR(A2569="",B2569=""),0,IF(COUNTIFS(A$2:A2569,A2569,B$2:B2569,B2569)=1,1,0))</f>
        <v>0</v>
      </c>
    </row>
    <row r="2570" customFormat="false" ht="15" hidden="false" customHeight="false" outlineLevel="0" collapsed="false">
      <c r="A2570" s="15"/>
      <c r="B2570" s="15"/>
      <c r="C2570" s="15"/>
      <c r="D2570" s="15"/>
      <c r="F2570" s="18" t="str">
        <f aca="false">IF(B2570="","",IFERROR(INDEX(Materials!$B$2:$B$301,MATCH(B2570,Materials!$A$2:$A$301,0)),""))</f>
        <v/>
      </c>
      <c r="G2570" s="18" t="str">
        <f aca="true">IF(AND(A2570="",B2570=""),"",IF(A2570="","Missing product",IF(B2570="","Missing material",IF(COUNTIF(ProductList,A2570)=0,"Product not in Products list",IF(COUNTIF(MaterialList,B2570)=0,"Material not in Materials list","OK")))))</f>
        <v/>
      </c>
      <c r="H2570" s="18" t="str">
        <f aca="false">IF(F2570="Active",A2570&amp;"|"&amp;COUNTIFS(A$2:A2570,A2570,F$2:F2570,"Active"),"")</f>
        <v/>
      </c>
      <c r="I2570" s="18" t="str">
        <f aca="false">IF(B2570="","",IF(SUMPRODUCT(MAX((A$1:A2569=A2570)*(B$1:B2569=B2570)*ROW(A$1:A2569)))=0,C2570&amp;"",IF(C2570="",INDEX(I$1:I2569,SUMPRODUCT(MAX((A$1:A2569=A2570)*(B$1:B2569=B2570)*ROW(A$1:A2569)))),IF(INDEX(I$1:I2569,SUMPRODUCT(MAX((A$1:A2569=A2570)*(B$1:B2569=B2570)*ROW(A$1:A2569))))="",C2570&amp;"",INDEX(I$1:I2569,SUMPRODUCT(MAX((A$1:A2569=A2570)*(B$1:B2569=B2570)*ROW(A$1:A2569))))&amp;"; "&amp;C2570))))</f>
        <v/>
      </c>
      <c r="J2570" s="18" t="str">
        <f aca="false">IF(A2570="","",A2570&amp;"|"&amp;COUNTIF(A$2:A2570,A2570))</f>
        <v/>
      </c>
      <c r="K2570" s="18" t="n">
        <f aca="false">IF(OR(A2570="",B2570=""),0,IF(COUNTIFS(A$2:A2570,A2570,B$2:B2570,B2570)=1,1,0))</f>
        <v>0</v>
      </c>
    </row>
    <row r="2571" customFormat="false" ht="15" hidden="false" customHeight="false" outlineLevel="0" collapsed="false">
      <c r="A2571" s="15"/>
      <c r="B2571" s="15"/>
      <c r="C2571" s="15"/>
      <c r="D2571" s="15"/>
      <c r="F2571" s="18" t="str">
        <f aca="false">IF(B2571="","",IFERROR(INDEX(Materials!$B$2:$B$301,MATCH(B2571,Materials!$A$2:$A$301,0)),""))</f>
        <v/>
      </c>
      <c r="G2571" s="18" t="str">
        <f aca="true">IF(AND(A2571="",B2571=""),"",IF(A2571="","Missing product",IF(B2571="","Missing material",IF(COUNTIF(ProductList,A2571)=0,"Product not in Products list",IF(COUNTIF(MaterialList,B2571)=0,"Material not in Materials list","OK")))))</f>
        <v/>
      </c>
      <c r="H2571" s="18" t="str">
        <f aca="false">IF(F2571="Active",A2571&amp;"|"&amp;COUNTIFS(A$2:A2571,A2571,F$2:F2571,"Active"),"")</f>
        <v/>
      </c>
      <c r="I2571" s="18" t="str">
        <f aca="false">IF(B2571="","",IF(SUMPRODUCT(MAX((A$1:A2570=A2571)*(B$1:B2570=B2571)*ROW(A$1:A2570)))=0,C2571&amp;"",IF(C2571="",INDEX(I$1:I2570,SUMPRODUCT(MAX((A$1:A2570=A2571)*(B$1:B2570=B2571)*ROW(A$1:A2570)))),IF(INDEX(I$1:I2570,SUMPRODUCT(MAX((A$1:A2570=A2571)*(B$1:B2570=B2571)*ROW(A$1:A2570))))="",C2571&amp;"",INDEX(I$1:I2570,SUMPRODUCT(MAX((A$1:A2570=A2571)*(B$1:B2570=B2571)*ROW(A$1:A2570))))&amp;"; "&amp;C2571))))</f>
        <v/>
      </c>
      <c r="J2571" s="18" t="str">
        <f aca="false">IF(A2571="","",A2571&amp;"|"&amp;COUNTIF(A$2:A2571,A2571))</f>
        <v/>
      </c>
      <c r="K2571" s="18" t="n">
        <f aca="false">IF(OR(A2571="",B2571=""),0,IF(COUNTIFS(A$2:A2571,A2571,B$2:B2571,B2571)=1,1,0))</f>
        <v>0</v>
      </c>
    </row>
    <row r="2572" customFormat="false" ht="15" hidden="false" customHeight="false" outlineLevel="0" collapsed="false">
      <c r="A2572" s="15"/>
      <c r="B2572" s="15"/>
      <c r="C2572" s="15"/>
      <c r="D2572" s="15"/>
      <c r="F2572" s="18" t="str">
        <f aca="false">IF(B2572="","",IFERROR(INDEX(Materials!$B$2:$B$301,MATCH(B2572,Materials!$A$2:$A$301,0)),""))</f>
        <v/>
      </c>
      <c r="G2572" s="18" t="str">
        <f aca="true">IF(AND(A2572="",B2572=""),"",IF(A2572="","Missing product",IF(B2572="","Missing material",IF(COUNTIF(ProductList,A2572)=0,"Product not in Products list",IF(COUNTIF(MaterialList,B2572)=0,"Material not in Materials list","OK")))))</f>
        <v/>
      </c>
      <c r="H2572" s="18" t="str">
        <f aca="false">IF(F2572="Active",A2572&amp;"|"&amp;COUNTIFS(A$2:A2572,A2572,F$2:F2572,"Active"),"")</f>
        <v/>
      </c>
      <c r="I2572" s="18" t="str">
        <f aca="false">IF(B2572="","",IF(SUMPRODUCT(MAX((A$1:A2571=A2572)*(B$1:B2571=B2572)*ROW(A$1:A2571)))=0,C2572&amp;"",IF(C2572="",INDEX(I$1:I2571,SUMPRODUCT(MAX((A$1:A2571=A2572)*(B$1:B2571=B2572)*ROW(A$1:A2571)))),IF(INDEX(I$1:I2571,SUMPRODUCT(MAX((A$1:A2571=A2572)*(B$1:B2571=B2572)*ROW(A$1:A2571))))="",C2572&amp;"",INDEX(I$1:I2571,SUMPRODUCT(MAX((A$1:A2571=A2572)*(B$1:B2571=B2572)*ROW(A$1:A2571))))&amp;"; "&amp;C2572))))</f>
        <v/>
      </c>
      <c r="J2572" s="18" t="str">
        <f aca="false">IF(A2572="","",A2572&amp;"|"&amp;COUNTIF(A$2:A2572,A2572))</f>
        <v/>
      </c>
      <c r="K2572" s="18" t="n">
        <f aca="false">IF(OR(A2572="",B2572=""),0,IF(COUNTIFS(A$2:A2572,A2572,B$2:B2572,B2572)=1,1,0))</f>
        <v>0</v>
      </c>
    </row>
    <row r="2573" customFormat="false" ht="15" hidden="false" customHeight="false" outlineLevel="0" collapsed="false">
      <c r="A2573" s="15"/>
      <c r="B2573" s="15"/>
      <c r="C2573" s="15"/>
      <c r="D2573" s="15"/>
      <c r="F2573" s="18" t="str">
        <f aca="false">IF(B2573="","",IFERROR(INDEX(Materials!$B$2:$B$301,MATCH(B2573,Materials!$A$2:$A$301,0)),""))</f>
        <v/>
      </c>
      <c r="G2573" s="18" t="str">
        <f aca="true">IF(AND(A2573="",B2573=""),"",IF(A2573="","Missing product",IF(B2573="","Missing material",IF(COUNTIF(ProductList,A2573)=0,"Product not in Products list",IF(COUNTIF(MaterialList,B2573)=0,"Material not in Materials list","OK")))))</f>
        <v/>
      </c>
      <c r="H2573" s="18" t="str">
        <f aca="false">IF(F2573="Active",A2573&amp;"|"&amp;COUNTIFS(A$2:A2573,A2573,F$2:F2573,"Active"),"")</f>
        <v/>
      </c>
      <c r="I2573" s="18" t="str">
        <f aca="false">IF(B2573="","",IF(SUMPRODUCT(MAX((A$1:A2572=A2573)*(B$1:B2572=B2573)*ROW(A$1:A2572)))=0,C2573&amp;"",IF(C2573="",INDEX(I$1:I2572,SUMPRODUCT(MAX((A$1:A2572=A2573)*(B$1:B2572=B2573)*ROW(A$1:A2572)))),IF(INDEX(I$1:I2572,SUMPRODUCT(MAX((A$1:A2572=A2573)*(B$1:B2572=B2573)*ROW(A$1:A2572))))="",C2573&amp;"",INDEX(I$1:I2572,SUMPRODUCT(MAX((A$1:A2572=A2573)*(B$1:B2572=B2573)*ROW(A$1:A2572))))&amp;"; "&amp;C2573))))</f>
        <v/>
      </c>
      <c r="J2573" s="18" t="str">
        <f aca="false">IF(A2573="","",A2573&amp;"|"&amp;COUNTIF(A$2:A2573,A2573))</f>
        <v/>
      </c>
      <c r="K2573" s="18" t="n">
        <f aca="false">IF(OR(A2573="",B2573=""),0,IF(COUNTIFS(A$2:A2573,A2573,B$2:B2573,B2573)=1,1,0))</f>
        <v>0</v>
      </c>
    </row>
    <row r="2574" customFormat="false" ht="15" hidden="false" customHeight="false" outlineLevel="0" collapsed="false">
      <c r="A2574" s="15"/>
      <c r="B2574" s="15"/>
      <c r="C2574" s="15"/>
      <c r="D2574" s="15"/>
      <c r="F2574" s="18" t="str">
        <f aca="false">IF(B2574="","",IFERROR(INDEX(Materials!$B$2:$B$301,MATCH(B2574,Materials!$A$2:$A$301,0)),""))</f>
        <v/>
      </c>
      <c r="G2574" s="18" t="str">
        <f aca="true">IF(AND(A2574="",B2574=""),"",IF(A2574="","Missing product",IF(B2574="","Missing material",IF(COUNTIF(ProductList,A2574)=0,"Product not in Products list",IF(COUNTIF(MaterialList,B2574)=0,"Material not in Materials list","OK")))))</f>
        <v/>
      </c>
      <c r="H2574" s="18" t="str">
        <f aca="false">IF(F2574="Active",A2574&amp;"|"&amp;COUNTIFS(A$2:A2574,A2574,F$2:F2574,"Active"),"")</f>
        <v/>
      </c>
      <c r="I2574" s="18" t="str">
        <f aca="false">IF(B2574="","",IF(SUMPRODUCT(MAX((A$1:A2573=A2574)*(B$1:B2573=B2574)*ROW(A$1:A2573)))=0,C2574&amp;"",IF(C2574="",INDEX(I$1:I2573,SUMPRODUCT(MAX((A$1:A2573=A2574)*(B$1:B2573=B2574)*ROW(A$1:A2573)))),IF(INDEX(I$1:I2573,SUMPRODUCT(MAX((A$1:A2573=A2574)*(B$1:B2573=B2574)*ROW(A$1:A2573))))="",C2574&amp;"",INDEX(I$1:I2573,SUMPRODUCT(MAX((A$1:A2573=A2574)*(B$1:B2573=B2574)*ROW(A$1:A2573))))&amp;"; "&amp;C2574))))</f>
        <v/>
      </c>
      <c r="J2574" s="18" t="str">
        <f aca="false">IF(A2574="","",A2574&amp;"|"&amp;COUNTIF(A$2:A2574,A2574))</f>
        <v/>
      </c>
      <c r="K2574" s="18" t="n">
        <f aca="false">IF(OR(A2574="",B2574=""),0,IF(COUNTIFS(A$2:A2574,A2574,B$2:B2574,B2574)=1,1,0))</f>
        <v>0</v>
      </c>
    </row>
    <row r="2575" customFormat="false" ht="15" hidden="false" customHeight="false" outlineLevel="0" collapsed="false">
      <c r="A2575" s="15"/>
      <c r="B2575" s="15"/>
      <c r="C2575" s="15"/>
      <c r="D2575" s="15"/>
      <c r="F2575" s="18" t="str">
        <f aca="false">IF(B2575="","",IFERROR(INDEX(Materials!$B$2:$B$301,MATCH(B2575,Materials!$A$2:$A$301,0)),""))</f>
        <v/>
      </c>
      <c r="G2575" s="18" t="str">
        <f aca="true">IF(AND(A2575="",B2575=""),"",IF(A2575="","Missing product",IF(B2575="","Missing material",IF(COUNTIF(ProductList,A2575)=0,"Product not in Products list",IF(COUNTIF(MaterialList,B2575)=0,"Material not in Materials list","OK")))))</f>
        <v/>
      </c>
      <c r="H2575" s="18" t="str">
        <f aca="false">IF(F2575="Active",A2575&amp;"|"&amp;COUNTIFS(A$2:A2575,A2575,F$2:F2575,"Active"),"")</f>
        <v/>
      </c>
      <c r="I2575" s="18" t="str">
        <f aca="false">IF(B2575="","",IF(SUMPRODUCT(MAX((A$1:A2574=A2575)*(B$1:B2574=B2575)*ROW(A$1:A2574)))=0,C2575&amp;"",IF(C2575="",INDEX(I$1:I2574,SUMPRODUCT(MAX((A$1:A2574=A2575)*(B$1:B2574=B2575)*ROW(A$1:A2574)))),IF(INDEX(I$1:I2574,SUMPRODUCT(MAX((A$1:A2574=A2575)*(B$1:B2574=B2575)*ROW(A$1:A2574))))="",C2575&amp;"",INDEX(I$1:I2574,SUMPRODUCT(MAX((A$1:A2574=A2575)*(B$1:B2574=B2575)*ROW(A$1:A2574))))&amp;"; "&amp;C2575))))</f>
        <v/>
      </c>
      <c r="J2575" s="18" t="str">
        <f aca="false">IF(A2575="","",A2575&amp;"|"&amp;COUNTIF(A$2:A2575,A2575))</f>
        <v/>
      </c>
      <c r="K2575" s="18" t="n">
        <f aca="false">IF(OR(A2575="",B2575=""),0,IF(COUNTIFS(A$2:A2575,A2575,B$2:B2575,B2575)=1,1,0))</f>
        <v>0</v>
      </c>
    </row>
    <row r="2576" customFormat="false" ht="15" hidden="false" customHeight="false" outlineLevel="0" collapsed="false">
      <c r="A2576" s="15"/>
      <c r="B2576" s="15"/>
      <c r="C2576" s="15"/>
      <c r="D2576" s="15"/>
      <c r="F2576" s="18" t="str">
        <f aca="false">IF(B2576="","",IFERROR(INDEX(Materials!$B$2:$B$301,MATCH(B2576,Materials!$A$2:$A$301,0)),""))</f>
        <v/>
      </c>
      <c r="G2576" s="18" t="str">
        <f aca="true">IF(AND(A2576="",B2576=""),"",IF(A2576="","Missing product",IF(B2576="","Missing material",IF(COUNTIF(ProductList,A2576)=0,"Product not in Products list",IF(COUNTIF(MaterialList,B2576)=0,"Material not in Materials list","OK")))))</f>
        <v/>
      </c>
      <c r="H2576" s="18" t="str">
        <f aca="false">IF(F2576="Active",A2576&amp;"|"&amp;COUNTIFS(A$2:A2576,A2576,F$2:F2576,"Active"),"")</f>
        <v/>
      </c>
      <c r="I2576" s="18" t="str">
        <f aca="false">IF(B2576="","",IF(SUMPRODUCT(MAX((A$1:A2575=A2576)*(B$1:B2575=B2576)*ROW(A$1:A2575)))=0,C2576&amp;"",IF(C2576="",INDEX(I$1:I2575,SUMPRODUCT(MAX((A$1:A2575=A2576)*(B$1:B2575=B2576)*ROW(A$1:A2575)))),IF(INDEX(I$1:I2575,SUMPRODUCT(MAX((A$1:A2575=A2576)*(B$1:B2575=B2576)*ROW(A$1:A2575))))="",C2576&amp;"",INDEX(I$1:I2575,SUMPRODUCT(MAX((A$1:A2575=A2576)*(B$1:B2575=B2576)*ROW(A$1:A2575))))&amp;"; "&amp;C2576))))</f>
        <v/>
      </c>
      <c r="J2576" s="18" t="str">
        <f aca="false">IF(A2576="","",A2576&amp;"|"&amp;COUNTIF(A$2:A2576,A2576))</f>
        <v/>
      </c>
      <c r="K2576" s="18" t="n">
        <f aca="false">IF(OR(A2576="",B2576=""),0,IF(COUNTIFS(A$2:A2576,A2576,B$2:B2576,B2576)=1,1,0))</f>
        <v>0</v>
      </c>
    </row>
    <row r="2577" customFormat="false" ht="15" hidden="false" customHeight="false" outlineLevel="0" collapsed="false">
      <c r="A2577" s="15"/>
      <c r="B2577" s="15"/>
      <c r="C2577" s="15"/>
      <c r="D2577" s="15"/>
      <c r="F2577" s="18" t="str">
        <f aca="false">IF(B2577="","",IFERROR(INDEX(Materials!$B$2:$B$301,MATCH(B2577,Materials!$A$2:$A$301,0)),""))</f>
        <v/>
      </c>
      <c r="G2577" s="18" t="str">
        <f aca="true">IF(AND(A2577="",B2577=""),"",IF(A2577="","Missing product",IF(B2577="","Missing material",IF(COUNTIF(ProductList,A2577)=0,"Product not in Products list",IF(COUNTIF(MaterialList,B2577)=0,"Material not in Materials list","OK")))))</f>
        <v/>
      </c>
      <c r="H2577" s="18" t="str">
        <f aca="false">IF(F2577="Active",A2577&amp;"|"&amp;COUNTIFS(A$2:A2577,A2577,F$2:F2577,"Active"),"")</f>
        <v/>
      </c>
      <c r="I2577" s="18" t="str">
        <f aca="false">IF(B2577="","",IF(SUMPRODUCT(MAX((A$1:A2576=A2577)*(B$1:B2576=B2577)*ROW(A$1:A2576)))=0,C2577&amp;"",IF(C2577="",INDEX(I$1:I2576,SUMPRODUCT(MAX((A$1:A2576=A2577)*(B$1:B2576=B2577)*ROW(A$1:A2576)))),IF(INDEX(I$1:I2576,SUMPRODUCT(MAX((A$1:A2576=A2577)*(B$1:B2576=B2577)*ROW(A$1:A2576))))="",C2577&amp;"",INDEX(I$1:I2576,SUMPRODUCT(MAX((A$1:A2576=A2577)*(B$1:B2576=B2577)*ROW(A$1:A2576))))&amp;"; "&amp;C2577))))</f>
        <v/>
      </c>
      <c r="J2577" s="18" t="str">
        <f aca="false">IF(A2577="","",A2577&amp;"|"&amp;COUNTIF(A$2:A2577,A2577))</f>
        <v/>
      </c>
      <c r="K2577" s="18" t="n">
        <f aca="false">IF(OR(A2577="",B2577=""),0,IF(COUNTIFS(A$2:A2577,A2577,B$2:B2577,B2577)=1,1,0))</f>
        <v>0</v>
      </c>
    </row>
    <row r="2578" customFormat="false" ht="15" hidden="false" customHeight="false" outlineLevel="0" collapsed="false">
      <c r="A2578" s="15"/>
      <c r="B2578" s="15"/>
      <c r="C2578" s="15"/>
      <c r="D2578" s="15"/>
      <c r="F2578" s="18" t="str">
        <f aca="false">IF(B2578="","",IFERROR(INDEX(Materials!$B$2:$B$301,MATCH(B2578,Materials!$A$2:$A$301,0)),""))</f>
        <v/>
      </c>
      <c r="G2578" s="18" t="str">
        <f aca="true">IF(AND(A2578="",B2578=""),"",IF(A2578="","Missing product",IF(B2578="","Missing material",IF(COUNTIF(ProductList,A2578)=0,"Product not in Products list",IF(COUNTIF(MaterialList,B2578)=0,"Material not in Materials list","OK")))))</f>
        <v/>
      </c>
      <c r="H2578" s="18" t="str">
        <f aca="false">IF(F2578="Active",A2578&amp;"|"&amp;COUNTIFS(A$2:A2578,A2578,F$2:F2578,"Active"),"")</f>
        <v/>
      </c>
      <c r="I2578" s="18" t="str">
        <f aca="false">IF(B2578="","",IF(SUMPRODUCT(MAX((A$1:A2577=A2578)*(B$1:B2577=B2578)*ROW(A$1:A2577)))=0,C2578&amp;"",IF(C2578="",INDEX(I$1:I2577,SUMPRODUCT(MAX((A$1:A2577=A2578)*(B$1:B2577=B2578)*ROW(A$1:A2577)))),IF(INDEX(I$1:I2577,SUMPRODUCT(MAX((A$1:A2577=A2578)*(B$1:B2577=B2578)*ROW(A$1:A2577))))="",C2578&amp;"",INDEX(I$1:I2577,SUMPRODUCT(MAX((A$1:A2577=A2578)*(B$1:B2577=B2578)*ROW(A$1:A2577))))&amp;"; "&amp;C2578))))</f>
        <v/>
      </c>
      <c r="J2578" s="18" t="str">
        <f aca="false">IF(A2578="","",A2578&amp;"|"&amp;COUNTIF(A$2:A2578,A2578))</f>
        <v/>
      </c>
      <c r="K2578" s="18" t="n">
        <f aca="false">IF(OR(A2578="",B2578=""),0,IF(COUNTIFS(A$2:A2578,A2578,B$2:B2578,B2578)=1,1,0))</f>
        <v>0</v>
      </c>
    </row>
    <row r="2579" customFormat="false" ht="15" hidden="false" customHeight="false" outlineLevel="0" collapsed="false">
      <c r="A2579" s="15"/>
      <c r="B2579" s="15"/>
      <c r="C2579" s="15"/>
      <c r="D2579" s="15"/>
      <c r="F2579" s="18" t="str">
        <f aca="false">IF(B2579="","",IFERROR(INDEX(Materials!$B$2:$B$301,MATCH(B2579,Materials!$A$2:$A$301,0)),""))</f>
        <v/>
      </c>
      <c r="G2579" s="18" t="str">
        <f aca="true">IF(AND(A2579="",B2579=""),"",IF(A2579="","Missing product",IF(B2579="","Missing material",IF(COUNTIF(ProductList,A2579)=0,"Product not in Products list",IF(COUNTIF(MaterialList,B2579)=0,"Material not in Materials list","OK")))))</f>
        <v/>
      </c>
      <c r="H2579" s="18" t="str">
        <f aca="false">IF(F2579="Active",A2579&amp;"|"&amp;COUNTIFS(A$2:A2579,A2579,F$2:F2579,"Active"),"")</f>
        <v/>
      </c>
      <c r="I2579" s="18" t="str">
        <f aca="false">IF(B2579="","",IF(SUMPRODUCT(MAX((A$1:A2578=A2579)*(B$1:B2578=B2579)*ROW(A$1:A2578)))=0,C2579&amp;"",IF(C2579="",INDEX(I$1:I2578,SUMPRODUCT(MAX((A$1:A2578=A2579)*(B$1:B2578=B2579)*ROW(A$1:A2578)))),IF(INDEX(I$1:I2578,SUMPRODUCT(MAX((A$1:A2578=A2579)*(B$1:B2578=B2579)*ROW(A$1:A2578))))="",C2579&amp;"",INDEX(I$1:I2578,SUMPRODUCT(MAX((A$1:A2578=A2579)*(B$1:B2578=B2579)*ROW(A$1:A2578))))&amp;"; "&amp;C2579))))</f>
        <v/>
      </c>
      <c r="J2579" s="18" t="str">
        <f aca="false">IF(A2579="","",A2579&amp;"|"&amp;COUNTIF(A$2:A2579,A2579))</f>
        <v/>
      </c>
      <c r="K2579" s="18" t="n">
        <f aca="false">IF(OR(A2579="",B2579=""),0,IF(COUNTIFS(A$2:A2579,A2579,B$2:B2579,B2579)=1,1,0))</f>
        <v>0</v>
      </c>
    </row>
    <row r="2580" customFormat="false" ht="15" hidden="false" customHeight="false" outlineLevel="0" collapsed="false">
      <c r="A2580" s="15"/>
      <c r="B2580" s="15"/>
      <c r="C2580" s="15"/>
      <c r="D2580" s="15"/>
      <c r="F2580" s="18" t="str">
        <f aca="false">IF(B2580="","",IFERROR(INDEX(Materials!$B$2:$B$301,MATCH(B2580,Materials!$A$2:$A$301,0)),""))</f>
        <v/>
      </c>
      <c r="G2580" s="18" t="str">
        <f aca="true">IF(AND(A2580="",B2580=""),"",IF(A2580="","Missing product",IF(B2580="","Missing material",IF(COUNTIF(ProductList,A2580)=0,"Product not in Products list",IF(COUNTIF(MaterialList,B2580)=0,"Material not in Materials list","OK")))))</f>
        <v/>
      </c>
      <c r="H2580" s="18" t="str">
        <f aca="false">IF(F2580="Active",A2580&amp;"|"&amp;COUNTIFS(A$2:A2580,A2580,F$2:F2580,"Active"),"")</f>
        <v/>
      </c>
      <c r="I2580" s="18" t="str">
        <f aca="false">IF(B2580="","",IF(SUMPRODUCT(MAX((A$1:A2579=A2580)*(B$1:B2579=B2580)*ROW(A$1:A2579)))=0,C2580&amp;"",IF(C2580="",INDEX(I$1:I2579,SUMPRODUCT(MAX((A$1:A2579=A2580)*(B$1:B2579=B2580)*ROW(A$1:A2579)))),IF(INDEX(I$1:I2579,SUMPRODUCT(MAX((A$1:A2579=A2580)*(B$1:B2579=B2580)*ROW(A$1:A2579))))="",C2580&amp;"",INDEX(I$1:I2579,SUMPRODUCT(MAX((A$1:A2579=A2580)*(B$1:B2579=B2580)*ROW(A$1:A2579))))&amp;"; "&amp;C2580))))</f>
        <v/>
      </c>
      <c r="J2580" s="18" t="str">
        <f aca="false">IF(A2580="","",A2580&amp;"|"&amp;COUNTIF(A$2:A2580,A2580))</f>
        <v/>
      </c>
      <c r="K2580" s="18" t="n">
        <f aca="false">IF(OR(A2580="",B2580=""),0,IF(COUNTIFS(A$2:A2580,A2580,B$2:B2580,B2580)=1,1,0))</f>
        <v>0</v>
      </c>
    </row>
    <row r="2581" customFormat="false" ht="15" hidden="false" customHeight="false" outlineLevel="0" collapsed="false">
      <c r="A2581" s="15"/>
      <c r="B2581" s="15"/>
      <c r="C2581" s="15"/>
      <c r="D2581" s="15"/>
      <c r="F2581" s="18" t="str">
        <f aca="false">IF(B2581="","",IFERROR(INDEX(Materials!$B$2:$B$301,MATCH(B2581,Materials!$A$2:$A$301,0)),""))</f>
        <v/>
      </c>
      <c r="G2581" s="18" t="str">
        <f aca="true">IF(AND(A2581="",B2581=""),"",IF(A2581="","Missing product",IF(B2581="","Missing material",IF(COUNTIF(ProductList,A2581)=0,"Product not in Products list",IF(COUNTIF(MaterialList,B2581)=0,"Material not in Materials list","OK")))))</f>
        <v/>
      </c>
      <c r="H2581" s="18" t="str">
        <f aca="false">IF(F2581="Active",A2581&amp;"|"&amp;COUNTIFS(A$2:A2581,A2581,F$2:F2581,"Active"),"")</f>
        <v/>
      </c>
      <c r="I2581" s="18" t="str">
        <f aca="false">IF(B2581="","",IF(SUMPRODUCT(MAX((A$1:A2580=A2581)*(B$1:B2580=B2581)*ROW(A$1:A2580)))=0,C2581&amp;"",IF(C2581="",INDEX(I$1:I2580,SUMPRODUCT(MAX((A$1:A2580=A2581)*(B$1:B2580=B2581)*ROW(A$1:A2580)))),IF(INDEX(I$1:I2580,SUMPRODUCT(MAX((A$1:A2580=A2581)*(B$1:B2580=B2581)*ROW(A$1:A2580))))="",C2581&amp;"",INDEX(I$1:I2580,SUMPRODUCT(MAX((A$1:A2580=A2581)*(B$1:B2580=B2581)*ROW(A$1:A2580))))&amp;"; "&amp;C2581))))</f>
        <v/>
      </c>
      <c r="J2581" s="18" t="str">
        <f aca="false">IF(A2581="","",A2581&amp;"|"&amp;COUNTIF(A$2:A2581,A2581))</f>
        <v/>
      </c>
      <c r="K2581" s="18" t="n">
        <f aca="false">IF(OR(A2581="",B2581=""),0,IF(COUNTIFS(A$2:A2581,A2581,B$2:B2581,B2581)=1,1,0))</f>
        <v>0</v>
      </c>
    </row>
    <row r="2582" customFormat="false" ht="15" hidden="false" customHeight="false" outlineLevel="0" collapsed="false">
      <c r="A2582" s="15"/>
      <c r="B2582" s="15"/>
      <c r="C2582" s="15"/>
      <c r="D2582" s="15"/>
      <c r="F2582" s="18" t="str">
        <f aca="false">IF(B2582="","",IFERROR(INDEX(Materials!$B$2:$B$301,MATCH(B2582,Materials!$A$2:$A$301,0)),""))</f>
        <v/>
      </c>
      <c r="G2582" s="18" t="str">
        <f aca="true">IF(AND(A2582="",B2582=""),"",IF(A2582="","Missing product",IF(B2582="","Missing material",IF(COUNTIF(ProductList,A2582)=0,"Product not in Products list",IF(COUNTIF(MaterialList,B2582)=0,"Material not in Materials list","OK")))))</f>
        <v/>
      </c>
      <c r="H2582" s="18" t="str">
        <f aca="false">IF(F2582="Active",A2582&amp;"|"&amp;COUNTIFS(A$2:A2582,A2582,F$2:F2582,"Active"),"")</f>
        <v/>
      </c>
      <c r="I2582" s="18" t="str">
        <f aca="false">IF(B2582="","",IF(SUMPRODUCT(MAX((A$1:A2581=A2582)*(B$1:B2581=B2582)*ROW(A$1:A2581)))=0,C2582&amp;"",IF(C2582="",INDEX(I$1:I2581,SUMPRODUCT(MAX((A$1:A2581=A2582)*(B$1:B2581=B2582)*ROW(A$1:A2581)))),IF(INDEX(I$1:I2581,SUMPRODUCT(MAX((A$1:A2581=A2582)*(B$1:B2581=B2582)*ROW(A$1:A2581))))="",C2582&amp;"",INDEX(I$1:I2581,SUMPRODUCT(MAX((A$1:A2581=A2582)*(B$1:B2581=B2582)*ROW(A$1:A2581))))&amp;"; "&amp;C2582))))</f>
        <v/>
      </c>
      <c r="J2582" s="18" t="str">
        <f aca="false">IF(A2582="","",A2582&amp;"|"&amp;COUNTIF(A$2:A2582,A2582))</f>
        <v/>
      </c>
      <c r="K2582" s="18" t="n">
        <f aca="false">IF(OR(A2582="",B2582=""),0,IF(COUNTIFS(A$2:A2582,A2582,B$2:B2582,B2582)=1,1,0))</f>
        <v>0</v>
      </c>
    </row>
    <row r="2583" customFormat="false" ht="15" hidden="false" customHeight="false" outlineLevel="0" collapsed="false">
      <c r="A2583" s="15"/>
      <c r="B2583" s="15"/>
      <c r="C2583" s="15"/>
      <c r="D2583" s="15"/>
      <c r="F2583" s="18" t="str">
        <f aca="false">IF(B2583="","",IFERROR(INDEX(Materials!$B$2:$B$301,MATCH(B2583,Materials!$A$2:$A$301,0)),""))</f>
        <v/>
      </c>
      <c r="G2583" s="18" t="str">
        <f aca="true">IF(AND(A2583="",B2583=""),"",IF(A2583="","Missing product",IF(B2583="","Missing material",IF(COUNTIF(ProductList,A2583)=0,"Product not in Products list",IF(COUNTIF(MaterialList,B2583)=0,"Material not in Materials list","OK")))))</f>
        <v/>
      </c>
      <c r="H2583" s="18" t="str">
        <f aca="false">IF(F2583="Active",A2583&amp;"|"&amp;COUNTIFS(A$2:A2583,A2583,F$2:F2583,"Active"),"")</f>
        <v/>
      </c>
      <c r="I2583" s="18" t="str">
        <f aca="false">IF(B2583="","",IF(SUMPRODUCT(MAX((A$1:A2582=A2583)*(B$1:B2582=B2583)*ROW(A$1:A2582)))=0,C2583&amp;"",IF(C2583="",INDEX(I$1:I2582,SUMPRODUCT(MAX((A$1:A2582=A2583)*(B$1:B2582=B2583)*ROW(A$1:A2582)))),IF(INDEX(I$1:I2582,SUMPRODUCT(MAX((A$1:A2582=A2583)*(B$1:B2582=B2583)*ROW(A$1:A2582))))="",C2583&amp;"",INDEX(I$1:I2582,SUMPRODUCT(MAX((A$1:A2582=A2583)*(B$1:B2582=B2583)*ROW(A$1:A2582))))&amp;"; "&amp;C2583))))</f>
        <v/>
      </c>
      <c r="J2583" s="18" t="str">
        <f aca="false">IF(A2583="","",A2583&amp;"|"&amp;COUNTIF(A$2:A2583,A2583))</f>
        <v/>
      </c>
      <c r="K2583" s="18" t="n">
        <f aca="false">IF(OR(A2583="",B2583=""),0,IF(COUNTIFS(A$2:A2583,A2583,B$2:B2583,B2583)=1,1,0))</f>
        <v>0</v>
      </c>
    </row>
    <row r="2584" customFormat="false" ht="15" hidden="false" customHeight="false" outlineLevel="0" collapsed="false">
      <c r="A2584" s="15"/>
      <c r="B2584" s="15"/>
      <c r="C2584" s="15"/>
      <c r="D2584" s="15"/>
      <c r="F2584" s="18" t="str">
        <f aca="false">IF(B2584="","",IFERROR(INDEX(Materials!$B$2:$B$301,MATCH(B2584,Materials!$A$2:$A$301,0)),""))</f>
        <v/>
      </c>
      <c r="G2584" s="18" t="str">
        <f aca="true">IF(AND(A2584="",B2584=""),"",IF(A2584="","Missing product",IF(B2584="","Missing material",IF(COUNTIF(ProductList,A2584)=0,"Product not in Products list",IF(COUNTIF(MaterialList,B2584)=0,"Material not in Materials list","OK")))))</f>
        <v/>
      </c>
      <c r="H2584" s="18" t="str">
        <f aca="false">IF(F2584="Active",A2584&amp;"|"&amp;COUNTIFS(A$2:A2584,A2584,F$2:F2584,"Active"),"")</f>
        <v/>
      </c>
      <c r="I2584" s="18" t="str">
        <f aca="false">IF(B2584="","",IF(SUMPRODUCT(MAX((A$1:A2583=A2584)*(B$1:B2583=B2584)*ROW(A$1:A2583)))=0,C2584&amp;"",IF(C2584="",INDEX(I$1:I2583,SUMPRODUCT(MAX((A$1:A2583=A2584)*(B$1:B2583=B2584)*ROW(A$1:A2583)))),IF(INDEX(I$1:I2583,SUMPRODUCT(MAX((A$1:A2583=A2584)*(B$1:B2583=B2584)*ROW(A$1:A2583))))="",C2584&amp;"",INDEX(I$1:I2583,SUMPRODUCT(MAX((A$1:A2583=A2584)*(B$1:B2583=B2584)*ROW(A$1:A2583))))&amp;"; "&amp;C2584))))</f>
        <v/>
      </c>
      <c r="J2584" s="18" t="str">
        <f aca="false">IF(A2584="","",A2584&amp;"|"&amp;COUNTIF(A$2:A2584,A2584))</f>
        <v/>
      </c>
      <c r="K2584" s="18" t="n">
        <f aca="false">IF(OR(A2584="",B2584=""),0,IF(COUNTIFS(A$2:A2584,A2584,B$2:B2584,B2584)=1,1,0))</f>
        <v>0</v>
      </c>
    </row>
    <row r="2585" customFormat="false" ht="15" hidden="false" customHeight="false" outlineLevel="0" collapsed="false">
      <c r="A2585" s="15"/>
      <c r="B2585" s="15"/>
      <c r="C2585" s="15"/>
      <c r="D2585" s="15"/>
      <c r="F2585" s="18" t="str">
        <f aca="false">IF(B2585="","",IFERROR(INDEX(Materials!$B$2:$B$301,MATCH(B2585,Materials!$A$2:$A$301,0)),""))</f>
        <v/>
      </c>
      <c r="G2585" s="18" t="str">
        <f aca="true">IF(AND(A2585="",B2585=""),"",IF(A2585="","Missing product",IF(B2585="","Missing material",IF(COUNTIF(ProductList,A2585)=0,"Product not in Products list",IF(COUNTIF(MaterialList,B2585)=0,"Material not in Materials list","OK")))))</f>
        <v/>
      </c>
      <c r="H2585" s="18" t="str">
        <f aca="false">IF(F2585="Active",A2585&amp;"|"&amp;COUNTIFS(A$2:A2585,A2585,F$2:F2585,"Active"),"")</f>
        <v/>
      </c>
      <c r="I2585" s="18" t="str">
        <f aca="false">IF(B2585="","",IF(SUMPRODUCT(MAX((A$1:A2584=A2585)*(B$1:B2584=B2585)*ROW(A$1:A2584)))=0,C2585&amp;"",IF(C2585="",INDEX(I$1:I2584,SUMPRODUCT(MAX((A$1:A2584=A2585)*(B$1:B2584=B2585)*ROW(A$1:A2584)))),IF(INDEX(I$1:I2584,SUMPRODUCT(MAX((A$1:A2584=A2585)*(B$1:B2584=B2585)*ROW(A$1:A2584))))="",C2585&amp;"",INDEX(I$1:I2584,SUMPRODUCT(MAX((A$1:A2584=A2585)*(B$1:B2584=B2585)*ROW(A$1:A2584))))&amp;"; "&amp;C2585))))</f>
        <v/>
      </c>
      <c r="J2585" s="18" t="str">
        <f aca="false">IF(A2585="","",A2585&amp;"|"&amp;COUNTIF(A$2:A2585,A2585))</f>
        <v/>
      </c>
      <c r="K2585" s="18" t="n">
        <f aca="false">IF(OR(A2585="",B2585=""),0,IF(COUNTIFS(A$2:A2585,A2585,B$2:B2585,B2585)=1,1,0))</f>
        <v>0</v>
      </c>
    </row>
    <row r="2586" customFormat="false" ht="15" hidden="false" customHeight="false" outlineLevel="0" collapsed="false">
      <c r="A2586" s="15"/>
      <c r="B2586" s="15"/>
      <c r="C2586" s="15"/>
      <c r="D2586" s="15"/>
      <c r="F2586" s="18" t="str">
        <f aca="false">IF(B2586="","",IFERROR(INDEX(Materials!$B$2:$B$301,MATCH(B2586,Materials!$A$2:$A$301,0)),""))</f>
        <v/>
      </c>
      <c r="G2586" s="18" t="str">
        <f aca="true">IF(AND(A2586="",B2586=""),"",IF(A2586="","Missing product",IF(B2586="","Missing material",IF(COUNTIF(ProductList,A2586)=0,"Product not in Products list",IF(COUNTIF(MaterialList,B2586)=0,"Material not in Materials list","OK")))))</f>
        <v/>
      </c>
      <c r="H2586" s="18" t="str">
        <f aca="false">IF(F2586="Active",A2586&amp;"|"&amp;COUNTIFS(A$2:A2586,A2586,F$2:F2586,"Active"),"")</f>
        <v/>
      </c>
      <c r="I2586" s="18" t="str">
        <f aca="false">IF(B2586="","",IF(SUMPRODUCT(MAX((A$1:A2585=A2586)*(B$1:B2585=B2586)*ROW(A$1:A2585)))=0,C2586&amp;"",IF(C2586="",INDEX(I$1:I2585,SUMPRODUCT(MAX((A$1:A2585=A2586)*(B$1:B2585=B2586)*ROW(A$1:A2585)))),IF(INDEX(I$1:I2585,SUMPRODUCT(MAX((A$1:A2585=A2586)*(B$1:B2585=B2586)*ROW(A$1:A2585))))="",C2586&amp;"",INDEX(I$1:I2585,SUMPRODUCT(MAX((A$1:A2585=A2586)*(B$1:B2585=B2586)*ROW(A$1:A2585))))&amp;"; "&amp;C2586))))</f>
        <v/>
      </c>
      <c r="J2586" s="18" t="str">
        <f aca="false">IF(A2586="","",A2586&amp;"|"&amp;COUNTIF(A$2:A2586,A2586))</f>
        <v/>
      </c>
      <c r="K2586" s="18" t="n">
        <f aca="false">IF(OR(A2586="",B2586=""),0,IF(COUNTIFS(A$2:A2586,A2586,B$2:B2586,B2586)=1,1,0))</f>
        <v>0</v>
      </c>
    </row>
    <row r="2587" customFormat="false" ht="15" hidden="false" customHeight="false" outlineLevel="0" collapsed="false">
      <c r="A2587" s="15"/>
      <c r="B2587" s="15"/>
      <c r="C2587" s="15"/>
      <c r="D2587" s="15"/>
      <c r="F2587" s="18" t="str">
        <f aca="false">IF(B2587="","",IFERROR(INDEX(Materials!$B$2:$B$301,MATCH(B2587,Materials!$A$2:$A$301,0)),""))</f>
        <v/>
      </c>
      <c r="G2587" s="18" t="str">
        <f aca="true">IF(AND(A2587="",B2587=""),"",IF(A2587="","Missing product",IF(B2587="","Missing material",IF(COUNTIF(ProductList,A2587)=0,"Product not in Products list",IF(COUNTIF(MaterialList,B2587)=0,"Material not in Materials list","OK")))))</f>
        <v/>
      </c>
      <c r="H2587" s="18" t="str">
        <f aca="false">IF(F2587="Active",A2587&amp;"|"&amp;COUNTIFS(A$2:A2587,A2587,F$2:F2587,"Active"),"")</f>
        <v/>
      </c>
      <c r="I2587" s="18" t="str">
        <f aca="false">IF(B2587="","",IF(SUMPRODUCT(MAX((A$1:A2586=A2587)*(B$1:B2586=B2587)*ROW(A$1:A2586)))=0,C2587&amp;"",IF(C2587="",INDEX(I$1:I2586,SUMPRODUCT(MAX((A$1:A2586=A2587)*(B$1:B2586=B2587)*ROW(A$1:A2586)))),IF(INDEX(I$1:I2586,SUMPRODUCT(MAX((A$1:A2586=A2587)*(B$1:B2586=B2587)*ROW(A$1:A2586))))="",C2587&amp;"",INDEX(I$1:I2586,SUMPRODUCT(MAX((A$1:A2586=A2587)*(B$1:B2586=B2587)*ROW(A$1:A2586))))&amp;"; "&amp;C2587))))</f>
        <v/>
      </c>
      <c r="J2587" s="18" t="str">
        <f aca="false">IF(A2587="","",A2587&amp;"|"&amp;COUNTIF(A$2:A2587,A2587))</f>
        <v/>
      </c>
      <c r="K2587" s="18" t="n">
        <f aca="false">IF(OR(A2587="",B2587=""),0,IF(COUNTIFS(A$2:A2587,A2587,B$2:B2587,B2587)=1,1,0))</f>
        <v>0</v>
      </c>
    </row>
    <row r="2588" customFormat="false" ht="15" hidden="false" customHeight="false" outlineLevel="0" collapsed="false">
      <c r="A2588" s="15"/>
      <c r="B2588" s="15"/>
      <c r="C2588" s="15"/>
      <c r="D2588" s="15"/>
      <c r="F2588" s="18" t="str">
        <f aca="false">IF(B2588="","",IFERROR(INDEX(Materials!$B$2:$B$301,MATCH(B2588,Materials!$A$2:$A$301,0)),""))</f>
        <v/>
      </c>
      <c r="G2588" s="18" t="str">
        <f aca="true">IF(AND(A2588="",B2588=""),"",IF(A2588="","Missing product",IF(B2588="","Missing material",IF(COUNTIF(ProductList,A2588)=0,"Product not in Products list",IF(COUNTIF(MaterialList,B2588)=0,"Material not in Materials list","OK")))))</f>
        <v/>
      </c>
      <c r="H2588" s="18" t="str">
        <f aca="false">IF(F2588="Active",A2588&amp;"|"&amp;COUNTIFS(A$2:A2588,A2588,F$2:F2588,"Active"),"")</f>
        <v/>
      </c>
      <c r="I2588" s="18" t="str">
        <f aca="false">IF(B2588="","",IF(SUMPRODUCT(MAX((A$1:A2587=A2588)*(B$1:B2587=B2588)*ROW(A$1:A2587)))=0,C2588&amp;"",IF(C2588="",INDEX(I$1:I2587,SUMPRODUCT(MAX((A$1:A2587=A2588)*(B$1:B2587=B2588)*ROW(A$1:A2587)))),IF(INDEX(I$1:I2587,SUMPRODUCT(MAX((A$1:A2587=A2588)*(B$1:B2587=B2588)*ROW(A$1:A2587))))="",C2588&amp;"",INDEX(I$1:I2587,SUMPRODUCT(MAX((A$1:A2587=A2588)*(B$1:B2587=B2588)*ROW(A$1:A2587))))&amp;"; "&amp;C2588))))</f>
        <v/>
      </c>
      <c r="J2588" s="18" t="str">
        <f aca="false">IF(A2588="","",A2588&amp;"|"&amp;COUNTIF(A$2:A2588,A2588))</f>
        <v/>
      </c>
      <c r="K2588" s="18" t="n">
        <f aca="false">IF(OR(A2588="",B2588=""),0,IF(COUNTIFS(A$2:A2588,A2588,B$2:B2588,B2588)=1,1,0))</f>
        <v>0</v>
      </c>
    </row>
    <row r="2589" customFormat="false" ht="15" hidden="false" customHeight="false" outlineLevel="0" collapsed="false">
      <c r="A2589" s="15"/>
      <c r="B2589" s="15"/>
      <c r="C2589" s="15"/>
      <c r="D2589" s="15"/>
      <c r="F2589" s="18" t="str">
        <f aca="false">IF(B2589="","",IFERROR(INDEX(Materials!$B$2:$B$301,MATCH(B2589,Materials!$A$2:$A$301,0)),""))</f>
        <v/>
      </c>
      <c r="G2589" s="18" t="str">
        <f aca="true">IF(AND(A2589="",B2589=""),"",IF(A2589="","Missing product",IF(B2589="","Missing material",IF(COUNTIF(ProductList,A2589)=0,"Product not in Products list",IF(COUNTIF(MaterialList,B2589)=0,"Material not in Materials list","OK")))))</f>
        <v/>
      </c>
      <c r="H2589" s="18" t="str">
        <f aca="false">IF(F2589="Active",A2589&amp;"|"&amp;COUNTIFS(A$2:A2589,A2589,F$2:F2589,"Active"),"")</f>
        <v/>
      </c>
      <c r="I2589" s="18" t="str">
        <f aca="false">IF(B2589="","",IF(SUMPRODUCT(MAX((A$1:A2588=A2589)*(B$1:B2588=B2589)*ROW(A$1:A2588)))=0,C2589&amp;"",IF(C2589="",INDEX(I$1:I2588,SUMPRODUCT(MAX((A$1:A2588=A2589)*(B$1:B2588=B2589)*ROW(A$1:A2588)))),IF(INDEX(I$1:I2588,SUMPRODUCT(MAX((A$1:A2588=A2589)*(B$1:B2588=B2589)*ROW(A$1:A2588))))="",C2589&amp;"",INDEX(I$1:I2588,SUMPRODUCT(MAX((A$1:A2588=A2589)*(B$1:B2588=B2589)*ROW(A$1:A2588))))&amp;"; "&amp;C2589))))</f>
        <v/>
      </c>
      <c r="J2589" s="18" t="str">
        <f aca="false">IF(A2589="","",A2589&amp;"|"&amp;COUNTIF(A$2:A2589,A2589))</f>
        <v/>
      </c>
      <c r="K2589" s="18" t="n">
        <f aca="false">IF(OR(A2589="",B2589=""),0,IF(COUNTIFS(A$2:A2589,A2589,B$2:B2589,B2589)=1,1,0))</f>
        <v>0</v>
      </c>
    </row>
    <row r="2590" customFormat="false" ht="15" hidden="false" customHeight="false" outlineLevel="0" collapsed="false">
      <c r="A2590" s="15"/>
      <c r="B2590" s="15"/>
      <c r="C2590" s="15"/>
      <c r="D2590" s="15"/>
      <c r="F2590" s="18" t="str">
        <f aca="false">IF(B2590="","",IFERROR(INDEX(Materials!$B$2:$B$301,MATCH(B2590,Materials!$A$2:$A$301,0)),""))</f>
        <v/>
      </c>
      <c r="G2590" s="18" t="str">
        <f aca="true">IF(AND(A2590="",B2590=""),"",IF(A2590="","Missing product",IF(B2590="","Missing material",IF(COUNTIF(ProductList,A2590)=0,"Product not in Products list",IF(COUNTIF(MaterialList,B2590)=0,"Material not in Materials list","OK")))))</f>
        <v/>
      </c>
      <c r="H2590" s="18" t="str">
        <f aca="false">IF(F2590="Active",A2590&amp;"|"&amp;COUNTIFS(A$2:A2590,A2590,F$2:F2590,"Active"),"")</f>
        <v/>
      </c>
      <c r="I2590" s="18" t="str">
        <f aca="false">IF(B2590="","",IF(SUMPRODUCT(MAX((A$1:A2589=A2590)*(B$1:B2589=B2590)*ROW(A$1:A2589)))=0,C2590&amp;"",IF(C2590="",INDEX(I$1:I2589,SUMPRODUCT(MAX((A$1:A2589=A2590)*(B$1:B2589=B2590)*ROW(A$1:A2589)))),IF(INDEX(I$1:I2589,SUMPRODUCT(MAX((A$1:A2589=A2590)*(B$1:B2589=B2590)*ROW(A$1:A2589))))="",C2590&amp;"",INDEX(I$1:I2589,SUMPRODUCT(MAX((A$1:A2589=A2590)*(B$1:B2589=B2590)*ROW(A$1:A2589))))&amp;"; "&amp;C2590))))</f>
        <v/>
      </c>
      <c r="J2590" s="18" t="str">
        <f aca="false">IF(A2590="","",A2590&amp;"|"&amp;COUNTIF(A$2:A2590,A2590))</f>
        <v/>
      </c>
      <c r="K2590" s="18" t="n">
        <f aca="false">IF(OR(A2590="",B2590=""),0,IF(COUNTIFS(A$2:A2590,A2590,B$2:B2590,B2590)=1,1,0))</f>
        <v>0</v>
      </c>
    </row>
    <row r="2591" customFormat="false" ht="15" hidden="false" customHeight="false" outlineLevel="0" collapsed="false">
      <c r="A2591" s="15"/>
      <c r="B2591" s="15"/>
      <c r="C2591" s="15"/>
      <c r="D2591" s="15"/>
      <c r="F2591" s="18" t="str">
        <f aca="false">IF(B2591="","",IFERROR(INDEX(Materials!$B$2:$B$301,MATCH(B2591,Materials!$A$2:$A$301,0)),""))</f>
        <v/>
      </c>
      <c r="G2591" s="18" t="str">
        <f aca="true">IF(AND(A2591="",B2591=""),"",IF(A2591="","Missing product",IF(B2591="","Missing material",IF(COUNTIF(ProductList,A2591)=0,"Product not in Products list",IF(COUNTIF(MaterialList,B2591)=0,"Material not in Materials list","OK")))))</f>
        <v/>
      </c>
      <c r="H2591" s="18" t="str">
        <f aca="false">IF(F2591="Active",A2591&amp;"|"&amp;COUNTIFS(A$2:A2591,A2591,F$2:F2591,"Active"),"")</f>
        <v/>
      </c>
      <c r="I2591" s="18" t="str">
        <f aca="false">IF(B2591="","",IF(SUMPRODUCT(MAX((A$1:A2590=A2591)*(B$1:B2590=B2591)*ROW(A$1:A2590)))=0,C2591&amp;"",IF(C2591="",INDEX(I$1:I2590,SUMPRODUCT(MAX((A$1:A2590=A2591)*(B$1:B2590=B2591)*ROW(A$1:A2590)))),IF(INDEX(I$1:I2590,SUMPRODUCT(MAX((A$1:A2590=A2591)*(B$1:B2590=B2591)*ROW(A$1:A2590))))="",C2591&amp;"",INDEX(I$1:I2590,SUMPRODUCT(MAX((A$1:A2590=A2591)*(B$1:B2590=B2591)*ROW(A$1:A2590))))&amp;"; "&amp;C2591))))</f>
        <v/>
      </c>
      <c r="J2591" s="18" t="str">
        <f aca="false">IF(A2591="","",A2591&amp;"|"&amp;COUNTIF(A$2:A2591,A2591))</f>
        <v/>
      </c>
      <c r="K2591" s="18" t="n">
        <f aca="false">IF(OR(A2591="",B2591=""),0,IF(COUNTIFS(A$2:A2591,A2591,B$2:B2591,B2591)=1,1,0))</f>
        <v>0</v>
      </c>
    </row>
    <row r="2592" customFormat="false" ht="15" hidden="false" customHeight="false" outlineLevel="0" collapsed="false">
      <c r="A2592" s="15"/>
      <c r="B2592" s="15"/>
      <c r="C2592" s="15"/>
      <c r="D2592" s="15"/>
      <c r="F2592" s="18" t="str">
        <f aca="false">IF(B2592="","",IFERROR(INDEX(Materials!$B$2:$B$301,MATCH(B2592,Materials!$A$2:$A$301,0)),""))</f>
        <v/>
      </c>
      <c r="G2592" s="18" t="str">
        <f aca="true">IF(AND(A2592="",B2592=""),"",IF(A2592="","Missing product",IF(B2592="","Missing material",IF(COUNTIF(ProductList,A2592)=0,"Product not in Products list",IF(COUNTIF(MaterialList,B2592)=0,"Material not in Materials list","OK")))))</f>
        <v/>
      </c>
      <c r="H2592" s="18" t="str">
        <f aca="false">IF(F2592="Active",A2592&amp;"|"&amp;COUNTIFS(A$2:A2592,A2592,F$2:F2592,"Active"),"")</f>
        <v/>
      </c>
      <c r="I2592" s="18" t="str">
        <f aca="false">IF(B2592="","",IF(SUMPRODUCT(MAX((A$1:A2591=A2592)*(B$1:B2591=B2592)*ROW(A$1:A2591)))=0,C2592&amp;"",IF(C2592="",INDEX(I$1:I2591,SUMPRODUCT(MAX((A$1:A2591=A2592)*(B$1:B2591=B2592)*ROW(A$1:A2591)))),IF(INDEX(I$1:I2591,SUMPRODUCT(MAX((A$1:A2591=A2592)*(B$1:B2591=B2592)*ROW(A$1:A2591))))="",C2592&amp;"",INDEX(I$1:I2591,SUMPRODUCT(MAX((A$1:A2591=A2592)*(B$1:B2591=B2592)*ROW(A$1:A2591))))&amp;"; "&amp;C2592))))</f>
        <v/>
      </c>
      <c r="J2592" s="18" t="str">
        <f aca="false">IF(A2592="","",A2592&amp;"|"&amp;COUNTIF(A$2:A2592,A2592))</f>
        <v/>
      </c>
      <c r="K2592" s="18" t="n">
        <f aca="false">IF(OR(A2592="",B2592=""),0,IF(COUNTIFS(A$2:A2592,A2592,B$2:B2592,B2592)=1,1,0))</f>
        <v>0</v>
      </c>
    </row>
    <row r="2593" customFormat="false" ht="15" hidden="false" customHeight="false" outlineLevel="0" collapsed="false">
      <c r="A2593" s="15"/>
      <c r="B2593" s="15"/>
      <c r="C2593" s="15"/>
      <c r="D2593" s="15"/>
      <c r="F2593" s="18" t="str">
        <f aca="false">IF(B2593="","",IFERROR(INDEX(Materials!$B$2:$B$301,MATCH(B2593,Materials!$A$2:$A$301,0)),""))</f>
        <v/>
      </c>
      <c r="G2593" s="18" t="str">
        <f aca="true">IF(AND(A2593="",B2593=""),"",IF(A2593="","Missing product",IF(B2593="","Missing material",IF(COUNTIF(ProductList,A2593)=0,"Product not in Products list",IF(COUNTIF(MaterialList,B2593)=0,"Material not in Materials list","OK")))))</f>
        <v/>
      </c>
      <c r="H2593" s="18" t="str">
        <f aca="false">IF(F2593="Active",A2593&amp;"|"&amp;COUNTIFS(A$2:A2593,A2593,F$2:F2593,"Active"),"")</f>
        <v/>
      </c>
      <c r="I2593" s="18" t="str">
        <f aca="false">IF(B2593="","",IF(SUMPRODUCT(MAX((A$1:A2592=A2593)*(B$1:B2592=B2593)*ROW(A$1:A2592)))=0,C2593&amp;"",IF(C2593="",INDEX(I$1:I2592,SUMPRODUCT(MAX((A$1:A2592=A2593)*(B$1:B2592=B2593)*ROW(A$1:A2592)))),IF(INDEX(I$1:I2592,SUMPRODUCT(MAX((A$1:A2592=A2593)*(B$1:B2592=B2593)*ROW(A$1:A2592))))="",C2593&amp;"",INDEX(I$1:I2592,SUMPRODUCT(MAX((A$1:A2592=A2593)*(B$1:B2592=B2593)*ROW(A$1:A2592))))&amp;"; "&amp;C2593))))</f>
        <v/>
      </c>
      <c r="J2593" s="18" t="str">
        <f aca="false">IF(A2593="","",A2593&amp;"|"&amp;COUNTIF(A$2:A2593,A2593))</f>
        <v/>
      </c>
      <c r="K2593" s="18" t="n">
        <f aca="false">IF(OR(A2593="",B2593=""),0,IF(COUNTIFS(A$2:A2593,A2593,B$2:B2593,B2593)=1,1,0))</f>
        <v>0</v>
      </c>
    </row>
    <row r="2594" customFormat="false" ht="15" hidden="false" customHeight="false" outlineLevel="0" collapsed="false">
      <c r="A2594" s="15"/>
      <c r="B2594" s="15"/>
      <c r="C2594" s="15"/>
      <c r="D2594" s="15"/>
      <c r="F2594" s="18" t="str">
        <f aca="false">IF(B2594="","",IFERROR(INDEX(Materials!$B$2:$B$301,MATCH(B2594,Materials!$A$2:$A$301,0)),""))</f>
        <v/>
      </c>
      <c r="G2594" s="18" t="str">
        <f aca="true">IF(AND(A2594="",B2594=""),"",IF(A2594="","Missing product",IF(B2594="","Missing material",IF(COUNTIF(ProductList,A2594)=0,"Product not in Products list",IF(COUNTIF(MaterialList,B2594)=0,"Material not in Materials list","OK")))))</f>
        <v/>
      </c>
      <c r="H2594" s="18" t="str">
        <f aca="false">IF(F2594="Active",A2594&amp;"|"&amp;COUNTIFS(A$2:A2594,A2594,F$2:F2594,"Active"),"")</f>
        <v/>
      </c>
      <c r="I2594" s="18" t="str">
        <f aca="false">IF(B2594="","",IF(SUMPRODUCT(MAX((A$1:A2593=A2594)*(B$1:B2593=B2594)*ROW(A$1:A2593)))=0,C2594&amp;"",IF(C2594="",INDEX(I$1:I2593,SUMPRODUCT(MAX((A$1:A2593=A2594)*(B$1:B2593=B2594)*ROW(A$1:A2593)))),IF(INDEX(I$1:I2593,SUMPRODUCT(MAX((A$1:A2593=A2594)*(B$1:B2593=B2594)*ROW(A$1:A2593))))="",C2594&amp;"",INDEX(I$1:I2593,SUMPRODUCT(MAX((A$1:A2593=A2594)*(B$1:B2593=B2594)*ROW(A$1:A2593))))&amp;"; "&amp;C2594))))</f>
        <v/>
      </c>
      <c r="J2594" s="18" t="str">
        <f aca="false">IF(A2594="","",A2594&amp;"|"&amp;COUNTIF(A$2:A2594,A2594))</f>
        <v/>
      </c>
      <c r="K2594" s="18" t="n">
        <f aca="false">IF(OR(A2594="",B2594=""),0,IF(COUNTIFS(A$2:A2594,A2594,B$2:B2594,B2594)=1,1,0))</f>
        <v>0</v>
      </c>
    </row>
    <row r="2595" customFormat="false" ht="15" hidden="false" customHeight="false" outlineLevel="0" collapsed="false">
      <c r="A2595" s="15"/>
      <c r="B2595" s="15"/>
      <c r="C2595" s="15"/>
      <c r="D2595" s="15"/>
      <c r="F2595" s="18" t="str">
        <f aca="false">IF(B2595="","",IFERROR(INDEX(Materials!$B$2:$B$301,MATCH(B2595,Materials!$A$2:$A$301,0)),""))</f>
        <v/>
      </c>
      <c r="G2595" s="18" t="str">
        <f aca="true">IF(AND(A2595="",B2595=""),"",IF(A2595="","Missing product",IF(B2595="","Missing material",IF(COUNTIF(ProductList,A2595)=0,"Product not in Products list",IF(COUNTIF(MaterialList,B2595)=0,"Material not in Materials list","OK")))))</f>
        <v/>
      </c>
      <c r="H2595" s="18" t="str">
        <f aca="false">IF(F2595="Active",A2595&amp;"|"&amp;COUNTIFS(A$2:A2595,A2595,F$2:F2595,"Active"),"")</f>
        <v/>
      </c>
      <c r="I2595" s="18" t="str">
        <f aca="false">IF(B2595="","",IF(SUMPRODUCT(MAX((A$1:A2594=A2595)*(B$1:B2594=B2595)*ROW(A$1:A2594)))=0,C2595&amp;"",IF(C2595="",INDEX(I$1:I2594,SUMPRODUCT(MAX((A$1:A2594=A2595)*(B$1:B2594=B2595)*ROW(A$1:A2594)))),IF(INDEX(I$1:I2594,SUMPRODUCT(MAX((A$1:A2594=A2595)*(B$1:B2594=B2595)*ROW(A$1:A2594))))="",C2595&amp;"",INDEX(I$1:I2594,SUMPRODUCT(MAX((A$1:A2594=A2595)*(B$1:B2594=B2595)*ROW(A$1:A2594))))&amp;"; "&amp;C2595))))</f>
        <v/>
      </c>
      <c r="J2595" s="18" t="str">
        <f aca="false">IF(A2595="","",A2595&amp;"|"&amp;COUNTIF(A$2:A2595,A2595))</f>
        <v/>
      </c>
      <c r="K2595" s="18" t="n">
        <f aca="false">IF(OR(A2595="",B2595=""),0,IF(COUNTIFS(A$2:A2595,A2595,B$2:B2595,B2595)=1,1,0))</f>
        <v>0</v>
      </c>
    </row>
    <row r="2596" customFormat="false" ht="15" hidden="false" customHeight="false" outlineLevel="0" collapsed="false">
      <c r="A2596" s="15"/>
      <c r="B2596" s="15"/>
      <c r="C2596" s="15"/>
      <c r="D2596" s="15"/>
      <c r="F2596" s="18" t="str">
        <f aca="false">IF(B2596="","",IFERROR(INDEX(Materials!$B$2:$B$301,MATCH(B2596,Materials!$A$2:$A$301,0)),""))</f>
        <v/>
      </c>
      <c r="G2596" s="18" t="str">
        <f aca="true">IF(AND(A2596="",B2596=""),"",IF(A2596="","Missing product",IF(B2596="","Missing material",IF(COUNTIF(ProductList,A2596)=0,"Product not in Products list",IF(COUNTIF(MaterialList,B2596)=0,"Material not in Materials list","OK")))))</f>
        <v/>
      </c>
      <c r="H2596" s="18" t="str">
        <f aca="false">IF(F2596="Active",A2596&amp;"|"&amp;COUNTIFS(A$2:A2596,A2596,F$2:F2596,"Active"),"")</f>
        <v/>
      </c>
      <c r="I2596" s="18" t="str">
        <f aca="false">IF(B2596="","",IF(SUMPRODUCT(MAX((A$1:A2595=A2596)*(B$1:B2595=B2596)*ROW(A$1:A2595)))=0,C2596&amp;"",IF(C2596="",INDEX(I$1:I2595,SUMPRODUCT(MAX((A$1:A2595=A2596)*(B$1:B2595=B2596)*ROW(A$1:A2595)))),IF(INDEX(I$1:I2595,SUMPRODUCT(MAX((A$1:A2595=A2596)*(B$1:B2595=B2596)*ROW(A$1:A2595))))="",C2596&amp;"",INDEX(I$1:I2595,SUMPRODUCT(MAX((A$1:A2595=A2596)*(B$1:B2595=B2596)*ROW(A$1:A2595))))&amp;"; "&amp;C2596))))</f>
        <v/>
      </c>
      <c r="J2596" s="18" t="str">
        <f aca="false">IF(A2596="","",A2596&amp;"|"&amp;COUNTIF(A$2:A2596,A2596))</f>
        <v/>
      </c>
      <c r="K2596" s="18" t="n">
        <f aca="false">IF(OR(A2596="",B2596=""),0,IF(COUNTIFS(A$2:A2596,A2596,B$2:B2596,B2596)=1,1,0))</f>
        <v>0</v>
      </c>
    </row>
    <row r="2597" customFormat="false" ht="15" hidden="false" customHeight="false" outlineLevel="0" collapsed="false">
      <c r="A2597" s="15"/>
      <c r="B2597" s="15"/>
      <c r="C2597" s="15"/>
      <c r="D2597" s="15"/>
      <c r="F2597" s="18" t="str">
        <f aca="false">IF(B2597="","",IFERROR(INDEX(Materials!$B$2:$B$301,MATCH(B2597,Materials!$A$2:$A$301,0)),""))</f>
        <v/>
      </c>
      <c r="G2597" s="18" t="str">
        <f aca="true">IF(AND(A2597="",B2597=""),"",IF(A2597="","Missing product",IF(B2597="","Missing material",IF(COUNTIF(ProductList,A2597)=0,"Product not in Products list",IF(COUNTIF(MaterialList,B2597)=0,"Material not in Materials list","OK")))))</f>
        <v/>
      </c>
      <c r="H2597" s="18" t="str">
        <f aca="false">IF(F2597="Active",A2597&amp;"|"&amp;COUNTIFS(A$2:A2597,A2597,F$2:F2597,"Active"),"")</f>
        <v/>
      </c>
      <c r="I2597" s="18" t="str">
        <f aca="false">IF(B2597="","",IF(SUMPRODUCT(MAX((A$1:A2596=A2597)*(B$1:B2596=B2597)*ROW(A$1:A2596)))=0,C2597&amp;"",IF(C2597="",INDEX(I$1:I2596,SUMPRODUCT(MAX((A$1:A2596=A2597)*(B$1:B2596=B2597)*ROW(A$1:A2596)))),IF(INDEX(I$1:I2596,SUMPRODUCT(MAX((A$1:A2596=A2597)*(B$1:B2596=B2597)*ROW(A$1:A2596))))="",C2597&amp;"",INDEX(I$1:I2596,SUMPRODUCT(MAX((A$1:A2596=A2597)*(B$1:B2596=B2597)*ROW(A$1:A2596))))&amp;"; "&amp;C2597))))</f>
        <v/>
      </c>
      <c r="J2597" s="18" t="str">
        <f aca="false">IF(A2597="","",A2597&amp;"|"&amp;COUNTIF(A$2:A2597,A2597))</f>
        <v/>
      </c>
      <c r="K2597" s="18" t="n">
        <f aca="false">IF(OR(A2597="",B2597=""),0,IF(COUNTIFS(A$2:A2597,A2597,B$2:B2597,B2597)=1,1,0))</f>
        <v>0</v>
      </c>
    </row>
    <row r="2598" customFormat="false" ht="15" hidden="false" customHeight="false" outlineLevel="0" collapsed="false">
      <c r="A2598" s="15"/>
      <c r="B2598" s="15"/>
      <c r="C2598" s="15"/>
      <c r="D2598" s="15"/>
      <c r="F2598" s="18" t="str">
        <f aca="false">IF(B2598="","",IFERROR(INDEX(Materials!$B$2:$B$301,MATCH(B2598,Materials!$A$2:$A$301,0)),""))</f>
        <v/>
      </c>
      <c r="G2598" s="18" t="str">
        <f aca="true">IF(AND(A2598="",B2598=""),"",IF(A2598="","Missing product",IF(B2598="","Missing material",IF(COUNTIF(ProductList,A2598)=0,"Product not in Products list",IF(COUNTIF(MaterialList,B2598)=0,"Material not in Materials list","OK")))))</f>
        <v/>
      </c>
      <c r="H2598" s="18" t="str">
        <f aca="false">IF(F2598="Active",A2598&amp;"|"&amp;COUNTIFS(A$2:A2598,A2598,F$2:F2598,"Active"),"")</f>
        <v/>
      </c>
      <c r="I2598" s="18" t="str">
        <f aca="false">IF(B2598="","",IF(SUMPRODUCT(MAX((A$1:A2597=A2598)*(B$1:B2597=B2598)*ROW(A$1:A2597)))=0,C2598&amp;"",IF(C2598="",INDEX(I$1:I2597,SUMPRODUCT(MAX((A$1:A2597=A2598)*(B$1:B2597=B2598)*ROW(A$1:A2597)))),IF(INDEX(I$1:I2597,SUMPRODUCT(MAX((A$1:A2597=A2598)*(B$1:B2597=B2598)*ROW(A$1:A2597))))="",C2598&amp;"",INDEX(I$1:I2597,SUMPRODUCT(MAX((A$1:A2597=A2598)*(B$1:B2597=B2598)*ROW(A$1:A2597))))&amp;"; "&amp;C2598))))</f>
        <v/>
      </c>
      <c r="J2598" s="18" t="str">
        <f aca="false">IF(A2598="","",A2598&amp;"|"&amp;COUNTIF(A$2:A2598,A2598))</f>
        <v/>
      </c>
      <c r="K2598" s="18" t="n">
        <f aca="false">IF(OR(A2598="",B2598=""),0,IF(COUNTIFS(A$2:A2598,A2598,B$2:B2598,B2598)=1,1,0))</f>
        <v>0</v>
      </c>
    </row>
    <row r="2599" customFormat="false" ht="15" hidden="false" customHeight="false" outlineLevel="0" collapsed="false">
      <c r="A2599" s="15"/>
      <c r="B2599" s="15"/>
      <c r="C2599" s="15"/>
      <c r="D2599" s="15"/>
      <c r="F2599" s="18" t="str">
        <f aca="false">IF(B2599="","",IFERROR(INDEX(Materials!$B$2:$B$301,MATCH(B2599,Materials!$A$2:$A$301,0)),""))</f>
        <v/>
      </c>
      <c r="G2599" s="18" t="str">
        <f aca="true">IF(AND(A2599="",B2599=""),"",IF(A2599="","Missing product",IF(B2599="","Missing material",IF(COUNTIF(ProductList,A2599)=0,"Product not in Products list",IF(COUNTIF(MaterialList,B2599)=0,"Material not in Materials list","OK")))))</f>
        <v/>
      </c>
      <c r="H2599" s="18" t="str">
        <f aca="false">IF(F2599="Active",A2599&amp;"|"&amp;COUNTIFS(A$2:A2599,A2599,F$2:F2599,"Active"),"")</f>
        <v/>
      </c>
      <c r="I2599" s="18" t="str">
        <f aca="false">IF(B2599="","",IF(SUMPRODUCT(MAX((A$1:A2598=A2599)*(B$1:B2598=B2599)*ROW(A$1:A2598)))=0,C2599&amp;"",IF(C2599="",INDEX(I$1:I2598,SUMPRODUCT(MAX((A$1:A2598=A2599)*(B$1:B2598=B2599)*ROW(A$1:A2598)))),IF(INDEX(I$1:I2598,SUMPRODUCT(MAX((A$1:A2598=A2599)*(B$1:B2598=B2599)*ROW(A$1:A2598))))="",C2599&amp;"",INDEX(I$1:I2598,SUMPRODUCT(MAX((A$1:A2598=A2599)*(B$1:B2598=B2599)*ROW(A$1:A2598))))&amp;"; "&amp;C2599))))</f>
        <v/>
      </c>
      <c r="J2599" s="18" t="str">
        <f aca="false">IF(A2599="","",A2599&amp;"|"&amp;COUNTIF(A$2:A2599,A2599))</f>
        <v/>
      </c>
      <c r="K2599" s="18" t="n">
        <f aca="false">IF(OR(A2599="",B2599=""),0,IF(COUNTIFS(A$2:A2599,A2599,B$2:B2599,B2599)=1,1,0))</f>
        <v>0</v>
      </c>
    </row>
    <row r="2600" customFormat="false" ht="15" hidden="false" customHeight="false" outlineLevel="0" collapsed="false">
      <c r="A2600" s="15"/>
      <c r="B2600" s="15"/>
      <c r="C2600" s="15"/>
      <c r="D2600" s="15"/>
      <c r="F2600" s="18" t="str">
        <f aca="false">IF(B2600="","",IFERROR(INDEX(Materials!$B$2:$B$301,MATCH(B2600,Materials!$A$2:$A$301,0)),""))</f>
        <v/>
      </c>
      <c r="G2600" s="18" t="str">
        <f aca="true">IF(AND(A2600="",B2600=""),"",IF(A2600="","Missing product",IF(B2600="","Missing material",IF(COUNTIF(ProductList,A2600)=0,"Product not in Products list",IF(COUNTIF(MaterialList,B2600)=0,"Material not in Materials list","OK")))))</f>
        <v/>
      </c>
      <c r="H2600" s="18" t="str">
        <f aca="false">IF(F2600="Active",A2600&amp;"|"&amp;COUNTIFS(A$2:A2600,A2600,F$2:F2600,"Active"),"")</f>
        <v/>
      </c>
      <c r="I2600" s="18" t="str">
        <f aca="false">IF(B2600="","",IF(SUMPRODUCT(MAX((A$1:A2599=A2600)*(B$1:B2599=B2600)*ROW(A$1:A2599)))=0,C2600&amp;"",IF(C2600="",INDEX(I$1:I2599,SUMPRODUCT(MAX((A$1:A2599=A2600)*(B$1:B2599=B2600)*ROW(A$1:A2599)))),IF(INDEX(I$1:I2599,SUMPRODUCT(MAX((A$1:A2599=A2600)*(B$1:B2599=B2600)*ROW(A$1:A2599))))="",C2600&amp;"",INDEX(I$1:I2599,SUMPRODUCT(MAX((A$1:A2599=A2600)*(B$1:B2599=B2600)*ROW(A$1:A2599))))&amp;"; "&amp;C2600))))</f>
        <v/>
      </c>
      <c r="J2600" s="18" t="str">
        <f aca="false">IF(A2600="","",A2600&amp;"|"&amp;COUNTIF(A$2:A2600,A2600))</f>
        <v/>
      </c>
      <c r="K2600" s="18" t="n">
        <f aca="false">IF(OR(A2600="",B2600=""),0,IF(COUNTIFS(A$2:A2600,A2600,B$2:B2600,B2600)=1,1,0))</f>
        <v>0</v>
      </c>
    </row>
    <row r="2601" customFormat="false" ht="15" hidden="false" customHeight="false" outlineLevel="0" collapsed="false">
      <c r="A2601" s="15"/>
      <c r="B2601" s="15"/>
      <c r="C2601" s="15"/>
      <c r="D2601" s="15"/>
      <c r="F2601" s="18" t="str">
        <f aca="false">IF(B2601="","",IFERROR(INDEX(Materials!$B$2:$B$301,MATCH(B2601,Materials!$A$2:$A$301,0)),""))</f>
        <v/>
      </c>
      <c r="G2601" s="18" t="str">
        <f aca="true">IF(AND(A2601="",B2601=""),"",IF(A2601="","Missing product",IF(B2601="","Missing material",IF(COUNTIF(ProductList,A2601)=0,"Product not in Products list",IF(COUNTIF(MaterialList,B2601)=0,"Material not in Materials list","OK")))))</f>
        <v/>
      </c>
      <c r="H2601" s="18" t="str">
        <f aca="false">IF(F2601="Active",A2601&amp;"|"&amp;COUNTIFS(A$2:A2601,A2601,F$2:F2601,"Active"),"")</f>
        <v/>
      </c>
      <c r="I2601" s="18" t="str">
        <f aca="false">IF(B2601="","",IF(SUMPRODUCT(MAX((A$1:A2600=A2601)*(B$1:B2600=B2601)*ROW(A$1:A2600)))=0,C2601&amp;"",IF(C2601="",INDEX(I$1:I2600,SUMPRODUCT(MAX((A$1:A2600=A2601)*(B$1:B2600=B2601)*ROW(A$1:A2600)))),IF(INDEX(I$1:I2600,SUMPRODUCT(MAX((A$1:A2600=A2601)*(B$1:B2600=B2601)*ROW(A$1:A2600))))="",C2601&amp;"",INDEX(I$1:I2600,SUMPRODUCT(MAX((A$1:A2600=A2601)*(B$1:B2600=B2601)*ROW(A$1:A2600))))&amp;"; "&amp;C2601))))</f>
        <v/>
      </c>
      <c r="J2601" s="18" t="str">
        <f aca="false">IF(A2601="","",A2601&amp;"|"&amp;COUNTIF(A$2:A2601,A2601))</f>
        <v/>
      </c>
      <c r="K2601" s="18" t="n">
        <f aca="false">IF(OR(A2601="",B2601=""),0,IF(COUNTIFS(A$2:A2601,A2601,B$2:B2601,B2601)=1,1,0))</f>
        <v>0</v>
      </c>
    </row>
    <row r="2602" customFormat="false" ht="15" hidden="false" customHeight="false" outlineLevel="0" collapsed="false">
      <c r="A2602" s="15"/>
      <c r="B2602" s="15"/>
      <c r="C2602" s="15"/>
      <c r="D2602" s="15"/>
      <c r="F2602" s="18" t="str">
        <f aca="false">IF(B2602="","",IFERROR(INDEX(Materials!$B$2:$B$301,MATCH(B2602,Materials!$A$2:$A$301,0)),""))</f>
        <v/>
      </c>
      <c r="G2602" s="18" t="str">
        <f aca="true">IF(AND(A2602="",B2602=""),"",IF(A2602="","Missing product",IF(B2602="","Missing material",IF(COUNTIF(ProductList,A2602)=0,"Product not in Products list",IF(COUNTIF(MaterialList,B2602)=0,"Material not in Materials list","OK")))))</f>
        <v/>
      </c>
      <c r="H2602" s="18" t="str">
        <f aca="false">IF(F2602="Active",A2602&amp;"|"&amp;COUNTIFS(A$2:A2602,A2602,F$2:F2602,"Active"),"")</f>
        <v/>
      </c>
      <c r="I2602" s="18" t="str">
        <f aca="false">IF(B2602="","",IF(SUMPRODUCT(MAX((A$1:A2601=A2602)*(B$1:B2601=B2602)*ROW(A$1:A2601)))=0,C2602&amp;"",IF(C2602="",INDEX(I$1:I2601,SUMPRODUCT(MAX((A$1:A2601=A2602)*(B$1:B2601=B2602)*ROW(A$1:A2601)))),IF(INDEX(I$1:I2601,SUMPRODUCT(MAX((A$1:A2601=A2602)*(B$1:B2601=B2602)*ROW(A$1:A2601))))="",C2602&amp;"",INDEX(I$1:I2601,SUMPRODUCT(MAX((A$1:A2601=A2602)*(B$1:B2601=B2602)*ROW(A$1:A2601))))&amp;"; "&amp;C2602))))</f>
        <v/>
      </c>
      <c r="J2602" s="18" t="str">
        <f aca="false">IF(A2602="","",A2602&amp;"|"&amp;COUNTIF(A$2:A2602,A2602))</f>
        <v/>
      </c>
      <c r="K2602" s="18" t="n">
        <f aca="false">IF(OR(A2602="",B2602=""),0,IF(COUNTIFS(A$2:A2602,A2602,B$2:B2602,B2602)=1,1,0))</f>
        <v>0</v>
      </c>
    </row>
    <row r="2603" customFormat="false" ht="15" hidden="false" customHeight="false" outlineLevel="0" collapsed="false">
      <c r="A2603" s="15"/>
      <c r="B2603" s="15"/>
      <c r="C2603" s="15"/>
      <c r="D2603" s="15"/>
      <c r="F2603" s="18" t="str">
        <f aca="false">IF(B2603="","",IFERROR(INDEX(Materials!$B$2:$B$301,MATCH(B2603,Materials!$A$2:$A$301,0)),""))</f>
        <v/>
      </c>
      <c r="G2603" s="18" t="str">
        <f aca="true">IF(AND(A2603="",B2603=""),"",IF(A2603="","Missing product",IF(B2603="","Missing material",IF(COUNTIF(ProductList,A2603)=0,"Product not in Products list",IF(COUNTIF(MaterialList,B2603)=0,"Material not in Materials list","OK")))))</f>
        <v/>
      </c>
      <c r="H2603" s="18" t="str">
        <f aca="false">IF(F2603="Active",A2603&amp;"|"&amp;COUNTIFS(A$2:A2603,A2603,F$2:F2603,"Active"),"")</f>
        <v/>
      </c>
      <c r="I2603" s="18" t="str">
        <f aca="false">IF(B2603="","",IF(SUMPRODUCT(MAX((A$1:A2602=A2603)*(B$1:B2602=B2603)*ROW(A$1:A2602)))=0,C2603&amp;"",IF(C2603="",INDEX(I$1:I2602,SUMPRODUCT(MAX((A$1:A2602=A2603)*(B$1:B2602=B2603)*ROW(A$1:A2602)))),IF(INDEX(I$1:I2602,SUMPRODUCT(MAX((A$1:A2602=A2603)*(B$1:B2602=B2603)*ROW(A$1:A2602))))="",C2603&amp;"",INDEX(I$1:I2602,SUMPRODUCT(MAX((A$1:A2602=A2603)*(B$1:B2602=B2603)*ROW(A$1:A2602))))&amp;"; "&amp;C2603))))</f>
        <v/>
      </c>
      <c r="J2603" s="18" t="str">
        <f aca="false">IF(A2603="","",A2603&amp;"|"&amp;COUNTIF(A$2:A2603,A2603))</f>
        <v/>
      </c>
      <c r="K2603" s="18" t="n">
        <f aca="false">IF(OR(A2603="",B2603=""),0,IF(COUNTIFS(A$2:A2603,A2603,B$2:B2603,B2603)=1,1,0))</f>
        <v>0</v>
      </c>
    </row>
    <row r="2604" customFormat="false" ht="15" hidden="false" customHeight="false" outlineLevel="0" collapsed="false">
      <c r="A2604" s="15"/>
      <c r="B2604" s="15"/>
      <c r="C2604" s="15"/>
      <c r="D2604" s="15"/>
      <c r="F2604" s="18" t="str">
        <f aca="false">IF(B2604="","",IFERROR(INDEX(Materials!$B$2:$B$301,MATCH(B2604,Materials!$A$2:$A$301,0)),""))</f>
        <v/>
      </c>
      <c r="G2604" s="18" t="str">
        <f aca="true">IF(AND(A2604="",B2604=""),"",IF(A2604="","Missing product",IF(B2604="","Missing material",IF(COUNTIF(ProductList,A2604)=0,"Product not in Products list",IF(COUNTIF(MaterialList,B2604)=0,"Material not in Materials list","OK")))))</f>
        <v/>
      </c>
      <c r="H2604" s="18" t="str">
        <f aca="false">IF(F2604="Active",A2604&amp;"|"&amp;COUNTIFS(A$2:A2604,A2604,F$2:F2604,"Active"),"")</f>
        <v/>
      </c>
      <c r="I2604" s="18" t="str">
        <f aca="false">IF(B2604="","",IF(SUMPRODUCT(MAX((A$1:A2603=A2604)*(B$1:B2603=B2604)*ROW(A$1:A2603)))=0,C2604&amp;"",IF(C2604="",INDEX(I$1:I2603,SUMPRODUCT(MAX((A$1:A2603=A2604)*(B$1:B2603=B2604)*ROW(A$1:A2603)))),IF(INDEX(I$1:I2603,SUMPRODUCT(MAX((A$1:A2603=A2604)*(B$1:B2603=B2604)*ROW(A$1:A2603))))="",C2604&amp;"",INDEX(I$1:I2603,SUMPRODUCT(MAX((A$1:A2603=A2604)*(B$1:B2603=B2604)*ROW(A$1:A2603))))&amp;"; "&amp;C2604))))</f>
        <v/>
      </c>
      <c r="J2604" s="18" t="str">
        <f aca="false">IF(A2604="","",A2604&amp;"|"&amp;COUNTIF(A$2:A2604,A2604))</f>
        <v/>
      </c>
      <c r="K2604" s="18" t="n">
        <f aca="false">IF(OR(A2604="",B2604=""),0,IF(COUNTIFS(A$2:A2604,A2604,B$2:B2604,B2604)=1,1,0))</f>
        <v>0</v>
      </c>
    </row>
    <row r="2605" customFormat="false" ht="15" hidden="false" customHeight="false" outlineLevel="0" collapsed="false">
      <c r="A2605" s="15"/>
      <c r="B2605" s="15"/>
      <c r="C2605" s="15"/>
      <c r="D2605" s="15"/>
      <c r="F2605" s="18" t="str">
        <f aca="false">IF(B2605="","",IFERROR(INDEX(Materials!$B$2:$B$301,MATCH(B2605,Materials!$A$2:$A$301,0)),""))</f>
        <v/>
      </c>
      <c r="G2605" s="18" t="str">
        <f aca="true">IF(AND(A2605="",B2605=""),"",IF(A2605="","Missing product",IF(B2605="","Missing material",IF(COUNTIF(ProductList,A2605)=0,"Product not in Products list",IF(COUNTIF(MaterialList,B2605)=0,"Material not in Materials list","OK")))))</f>
        <v/>
      </c>
      <c r="H2605" s="18" t="str">
        <f aca="false">IF(F2605="Active",A2605&amp;"|"&amp;COUNTIFS(A$2:A2605,A2605,F$2:F2605,"Active"),"")</f>
        <v/>
      </c>
      <c r="I2605" s="18" t="str">
        <f aca="false">IF(B2605="","",IF(SUMPRODUCT(MAX((A$1:A2604=A2605)*(B$1:B2604=B2605)*ROW(A$1:A2604)))=0,C2605&amp;"",IF(C2605="",INDEX(I$1:I2604,SUMPRODUCT(MAX((A$1:A2604=A2605)*(B$1:B2604=B2605)*ROW(A$1:A2604)))),IF(INDEX(I$1:I2604,SUMPRODUCT(MAX((A$1:A2604=A2605)*(B$1:B2604=B2605)*ROW(A$1:A2604))))="",C2605&amp;"",INDEX(I$1:I2604,SUMPRODUCT(MAX((A$1:A2604=A2605)*(B$1:B2604=B2605)*ROW(A$1:A2604))))&amp;"; "&amp;C2605))))</f>
        <v/>
      </c>
      <c r="J2605" s="18" t="str">
        <f aca="false">IF(A2605="","",A2605&amp;"|"&amp;COUNTIF(A$2:A2605,A2605))</f>
        <v/>
      </c>
      <c r="K2605" s="18" t="n">
        <f aca="false">IF(OR(A2605="",B2605=""),0,IF(COUNTIFS(A$2:A2605,A2605,B$2:B2605,B2605)=1,1,0))</f>
        <v>0</v>
      </c>
    </row>
    <row r="2606" customFormat="false" ht="15" hidden="false" customHeight="false" outlineLevel="0" collapsed="false">
      <c r="A2606" s="15"/>
      <c r="B2606" s="15"/>
      <c r="C2606" s="15"/>
      <c r="D2606" s="15"/>
      <c r="F2606" s="18" t="str">
        <f aca="false">IF(B2606="","",IFERROR(INDEX(Materials!$B$2:$B$301,MATCH(B2606,Materials!$A$2:$A$301,0)),""))</f>
        <v/>
      </c>
      <c r="G2606" s="18" t="str">
        <f aca="true">IF(AND(A2606="",B2606=""),"",IF(A2606="","Missing product",IF(B2606="","Missing material",IF(COUNTIF(ProductList,A2606)=0,"Product not in Products list",IF(COUNTIF(MaterialList,B2606)=0,"Material not in Materials list","OK")))))</f>
        <v/>
      </c>
      <c r="H2606" s="18" t="str">
        <f aca="false">IF(F2606="Active",A2606&amp;"|"&amp;COUNTIFS(A$2:A2606,A2606,F$2:F2606,"Active"),"")</f>
        <v/>
      </c>
      <c r="I2606" s="18" t="str">
        <f aca="false">IF(B2606="","",IF(SUMPRODUCT(MAX((A$1:A2605=A2606)*(B$1:B2605=B2606)*ROW(A$1:A2605)))=0,C2606&amp;"",IF(C2606="",INDEX(I$1:I2605,SUMPRODUCT(MAX((A$1:A2605=A2606)*(B$1:B2605=B2606)*ROW(A$1:A2605)))),IF(INDEX(I$1:I2605,SUMPRODUCT(MAX((A$1:A2605=A2606)*(B$1:B2605=B2606)*ROW(A$1:A2605))))="",C2606&amp;"",INDEX(I$1:I2605,SUMPRODUCT(MAX((A$1:A2605=A2606)*(B$1:B2605=B2606)*ROW(A$1:A2605))))&amp;"; "&amp;C2606))))</f>
        <v/>
      </c>
      <c r="J2606" s="18" t="str">
        <f aca="false">IF(A2606="","",A2606&amp;"|"&amp;COUNTIF(A$2:A2606,A2606))</f>
        <v/>
      </c>
      <c r="K2606" s="18" t="n">
        <f aca="false">IF(OR(A2606="",B2606=""),0,IF(COUNTIFS(A$2:A2606,A2606,B$2:B2606,B2606)=1,1,0))</f>
        <v>0</v>
      </c>
    </row>
    <row r="2607" customFormat="false" ht="15" hidden="false" customHeight="false" outlineLevel="0" collapsed="false">
      <c r="A2607" s="15"/>
      <c r="B2607" s="15"/>
      <c r="C2607" s="15"/>
      <c r="D2607" s="15"/>
      <c r="F2607" s="18" t="str">
        <f aca="false">IF(B2607="","",IFERROR(INDEX(Materials!$B$2:$B$301,MATCH(B2607,Materials!$A$2:$A$301,0)),""))</f>
        <v/>
      </c>
      <c r="G2607" s="18" t="str">
        <f aca="true">IF(AND(A2607="",B2607=""),"",IF(A2607="","Missing product",IF(B2607="","Missing material",IF(COUNTIF(ProductList,A2607)=0,"Product not in Products list",IF(COUNTIF(MaterialList,B2607)=0,"Material not in Materials list","OK")))))</f>
        <v/>
      </c>
      <c r="H2607" s="18" t="str">
        <f aca="false">IF(F2607="Active",A2607&amp;"|"&amp;COUNTIFS(A$2:A2607,A2607,F$2:F2607,"Active"),"")</f>
        <v/>
      </c>
      <c r="I2607" s="18" t="str">
        <f aca="false">IF(B2607="","",IF(SUMPRODUCT(MAX((A$1:A2606=A2607)*(B$1:B2606=B2607)*ROW(A$1:A2606)))=0,C2607&amp;"",IF(C2607="",INDEX(I$1:I2606,SUMPRODUCT(MAX((A$1:A2606=A2607)*(B$1:B2606=B2607)*ROW(A$1:A2606)))),IF(INDEX(I$1:I2606,SUMPRODUCT(MAX((A$1:A2606=A2607)*(B$1:B2606=B2607)*ROW(A$1:A2606))))="",C2607&amp;"",INDEX(I$1:I2606,SUMPRODUCT(MAX((A$1:A2606=A2607)*(B$1:B2606=B2607)*ROW(A$1:A2606))))&amp;"; "&amp;C2607))))</f>
        <v/>
      </c>
      <c r="J2607" s="18" t="str">
        <f aca="false">IF(A2607="","",A2607&amp;"|"&amp;COUNTIF(A$2:A2607,A2607))</f>
        <v/>
      </c>
      <c r="K2607" s="18" t="n">
        <f aca="false">IF(OR(A2607="",B2607=""),0,IF(COUNTIFS(A$2:A2607,A2607,B$2:B2607,B2607)=1,1,0))</f>
        <v>0</v>
      </c>
    </row>
    <row r="2608" customFormat="false" ht="15" hidden="false" customHeight="false" outlineLevel="0" collapsed="false">
      <c r="A2608" s="15"/>
      <c r="B2608" s="15"/>
      <c r="C2608" s="15"/>
      <c r="D2608" s="15"/>
      <c r="F2608" s="18" t="str">
        <f aca="false">IF(B2608="","",IFERROR(INDEX(Materials!$B$2:$B$301,MATCH(B2608,Materials!$A$2:$A$301,0)),""))</f>
        <v/>
      </c>
      <c r="G2608" s="18" t="str">
        <f aca="true">IF(AND(A2608="",B2608=""),"",IF(A2608="","Missing product",IF(B2608="","Missing material",IF(COUNTIF(ProductList,A2608)=0,"Product not in Products list",IF(COUNTIF(MaterialList,B2608)=0,"Material not in Materials list","OK")))))</f>
        <v/>
      </c>
      <c r="H2608" s="18" t="str">
        <f aca="false">IF(F2608="Active",A2608&amp;"|"&amp;COUNTIFS(A$2:A2608,A2608,F$2:F2608,"Active"),"")</f>
        <v/>
      </c>
      <c r="I2608" s="18" t="str">
        <f aca="false">IF(B2608="","",IF(SUMPRODUCT(MAX((A$1:A2607=A2608)*(B$1:B2607=B2608)*ROW(A$1:A2607)))=0,C2608&amp;"",IF(C2608="",INDEX(I$1:I2607,SUMPRODUCT(MAX((A$1:A2607=A2608)*(B$1:B2607=B2608)*ROW(A$1:A2607)))),IF(INDEX(I$1:I2607,SUMPRODUCT(MAX((A$1:A2607=A2608)*(B$1:B2607=B2608)*ROW(A$1:A2607))))="",C2608&amp;"",INDEX(I$1:I2607,SUMPRODUCT(MAX((A$1:A2607=A2608)*(B$1:B2607=B2608)*ROW(A$1:A2607))))&amp;"; "&amp;C2608))))</f>
        <v/>
      </c>
      <c r="J2608" s="18" t="str">
        <f aca="false">IF(A2608="","",A2608&amp;"|"&amp;COUNTIF(A$2:A2608,A2608))</f>
        <v/>
      </c>
      <c r="K2608" s="18" t="n">
        <f aca="false">IF(OR(A2608="",B2608=""),0,IF(COUNTIFS(A$2:A2608,A2608,B$2:B2608,B2608)=1,1,0))</f>
        <v>0</v>
      </c>
    </row>
    <row r="2609" customFormat="false" ht="15" hidden="false" customHeight="false" outlineLevel="0" collapsed="false">
      <c r="A2609" s="15"/>
      <c r="B2609" s="15"/>
      <c r="C2609" s="15"/>
      <c r="D2609" s="15"/>
      <c r="F2609" s="18" t="str">
        <f aca="false">IF(B2609="","",IFERROR(INDEX(Materials!$B$2:$B$301,MATCH(B2609,Materials!$A$2:$A$301,0)),""))</f>
        <v/>
      </c>
      <c r="G2609" s="18" t="str">
        <f aca="true">IF(AND(A2609="",B2609=""),"",IF(A2609="","Missing product",IF(B2609="","Missing material",IF(COUNTIF(ProductList,A2609)=0,"Product not in Products list",IF(COUNTIF(MaterialList,B2609)=0,"Material not in Materials list","OK")))))</f>
        <v/>
      </c>
      <c r="H2609" s="18" t="str">
        <f aca="false">IF(F2609="Active",A2609&amp;"|"&amp;COUNTIFS(A$2:A2609,A2609,F$2:F2609,"Active"),"")</f>
        <v/>
      </c>
      <c r="I2609" s="18" t="str">
        <f aca="false">IF(B2609="","",IF(SUMPRODUCT(MAX((A$1:A2608=A2609)*(B$1:B2608=B2609)*ROW(A$1:A2608)))=0,C2609&amp;"",IF(C2609="",INDEX(I$1:I2608,SUMPRODUCT(MAX((A$1:A2608=A2609)*(B$1:B2608=B2609)*ROW(A$1:A2608)))),IF(INDEX(I$1:I2608,SUMPRODUCT(MAX((A$1:A2608=A2609)*(B$1:B2608=B2609)*ROW(A$1:A2608))))="",C2609&amp;"",INDEX(I$1:I2608,SUMPRODUCT(MAX((A$1:A2608=A2609)*(B$1:B2608=B2609)*ROW(A$1:A2608))))&amp;"; "&amp;C2609))))</f>
        <v/>
      </c>
      <c r="J2609" s="18" t="str">
        <f aca="false">IF(A2609="","",A2609&amp;"|"&amp;COUNTIF(A$2:A2609,A2609))</f>
        <v/>
      </c>
      <c r="K2609" s="18" t="n">
        <f aca="false">IF(OR(A2609="",B2609=""),0,IF(COUNTIFS(A$2:A2609,A2609,B$2:B2609,B2609)=1,1,0))</f>
        <v>0</v>
      </c>
    </row>
    <row r="2610" customFormat="false" ht="15" hidden="false" customHeight="false" outlineLevel="0" collapsed="false">
      <c r="A2610" s="15"/>
      <c r="B2610" s="15"/>
      <c r="C2610" s="15"/>
      <c r="D2610" s="15"/>
      <c r="F2610" s="18" t="str">
        <f aca="false">IF(B2610="","",IFERROR(INDEX(Materials!$B$2:$B$301,MATCH(B2610,Materials!$A$2:$A$301,0)),""))</f>
        <v/>
      </c>
      <c r="G2610" s="18" t="str">
        <f aca="true">IF(AND(A2610="",B2610=""),"",IF(A2610="","Missing product",IF(B2610="","Missing material",IF(COUNTIF(ProductList,A2610)=0,"Product not in Products list",IF(COUNTIF(MaterialList,B2610)=0,"Material not in Materials list","OK")))))</f>
        <v/>
      </c>
      <c r="H2610" s="18" t="str">
        <f aca="false">IF(F2610="Active",A2610&amp;"|"&amp;COUNTIFS(A$2:A2610,A2610,F$2:F2610,"Active"),"")</f>
        <v/>
      </c>
      <c r="I2610" s="18" t="str">
        <f aca="false">IF(B2610="","",IF(SUMPRODUCT(MAX((A$1:A2609=A2610)*(B$1:B2609=B2610)*ROW(A$1:A2609)))=0,C2610&amp;"",IF(C2610="",INDEX(I$1:I2609,SUMPRODUCT(MAX((A$1:A2609=A2610)*(B$1:B2609=B2610)*ROW(A$1:A2609)))),IF(INDEX(I$1:I2609,SUMPRODUCT(MAX((A$1:A2609=A2610)*(B$1:B2609=B2610)*ROW(A$1:A2609))))="",C2610&amp;"",INDEX(I$1:I2609,SUMPRODUCT(MAX((A$1:A2609=A2610)*(B$1:B2609=B2610)*ROW(A$1:A2609))))&amp;"; "&amp;C2610))))</f>
        <v/>
      </c>
      <c r="J2610" s="18" t="str">
        <f aca="false">IF(A2610="","",A2610&amp;"|"&amp;COUNTIF(A$2:A2610,A2610))</f>
        <v/>
      </c>
      <c r="K2610" s="18" t="n">
        <f aca="false">IF(OR(A2610="",B2610=""),0,IF(COUNTIFS(A$2:A2610,A2610,B$2:B2610,B2610)=1,1,0))</f>
        <v>0</v>
      </c>
    </row>
    <row r="2611" customFormat="false" ht="15" hidden="false" customHeight="false" outlineLevel="0" collapsed="false">
      <c r="A2611" s="15"/>
      <c r="B2611" s="15"/>
      <c r="C2611" s="15"/>
      <c r="D2611" s="15"/>
      <c r="F2611" s="18" t="str">
        <f aca="false">IF(B2611="","",IFERROR(INDEX(Materials!$B$2:$B$301,MATCH(B2611,Materials!$A$2:$A$301,0)),""))</f>
        <v/>
      </c>
      <c r="G2611" s="18" t="str">
        <f aca="true">IF(AND(A2611="",B2611=""),"",IF(A2611="","Missing product",IF(B2611="","Missing material",IF(COUNTIF(ProductList,A2611)=0,"Product not in Products list",IF(COUNTIF(MaterialList,B2611)=0,"Material not in Materials list","OK")))))</f>
        <v/>
      </c>
      <c r="H2611" s="18" t="str">
        <f aca="false">IF(F2611="Active",A2611&amp;"|"&amp;COUNTIFS(A$2:A2611,A2611,F$2:F2611,"Active"),"")</f>
        <v/>
      </c>
      <c r="I2611" s="18" t="str">
        <f aca="false">IF(B2611="","",IF(SUMPRODUCT(MAX((A$1:A2610=A2611)*(B$1:B2610=B2611)*ROW(A$1:A2610)))=0,C2611&amp;"",IF(C2611="",INDEX(I$1:I2610,SUMPRODUCT(MAX((A$1:A2610=A2611)*(B$1:B2610=B2611)*ROW(A$1:A2610)))),IF(INDEX(I$1:I2610,SUMPRODUCT(MAX((A$1:A2610=A2611)*(B$1:B2610=B2611)*ROW(A$1:A2610))))="",C2611&amp;"",INDEX(I$1:I2610,SUMPRODUCT(MAX((A$1:A2610=A2611)*(B$1:B2610=B2611)*ROW(A$1:A2610))))&amp;"; "&amp;C2611))))</f>
        <v/>
      </c>
      <c r="J2611" s="18" t="str">
        <f aca="false">IF(A2611="","",A2611&amp;"|"&amp;COUNTIF(A$2:A2611,A2611))</f>
        <v/>
      </c>
      <c r="K2611" s="18" t="n">
        <f aca="false">IF(OR(A2611="",B2611=""),0,IF(COUNTIFS(A$2:A2611,A2611,B$2:B2611,B2611)=1,1,0))</f>
        <v>0</v>
      </c>
    </row>
    <row r="2612" customFormat="false" ht="15" hidden="false" customHeight="false" outlineLevel="0" collapsed="false">
      <c r="A2612" s="15"/>
      <c r="B2612" s="15"/>
      <c r="C2612" s="15"/>
      <c r="D2612" s="15"/>
      <c r="F2612" s="18" t="str">
        <f aca="false">IF(B2612="","",IFERROR(INDEX(Materials!$B$2:$B$301,MATCH(B2612,Materials!$A$2:$A$301,0)),""))</f>
        <v/>
      </c>
      <c r="G2612" s="18" t="str">
        <f aca="true">IF(AND(A2612="",B2612=""),"",IF(A2612="","Missing product",IF(B2612="","Missing material",IF(COUNTIF(ProductList,A2612)=0,"Product not in Products list",IF(COUNTIF(MaterialList,B2612)=0,"Material not in Materials list","OK")))))</f>
        <v/>
      </c>
      <c r="H2612" s="18" t="str">
        <f aca="false">IF(F2612="Active",A2612&amp;"|"&amp;COUNTIFS(A$2:A2612,A2612,F$2:F2612,"Active"),"")</f>
        <v/>
      </c>
      <c r="I2612" s="18" t="str">
        <f aca="false">IF(B2612="","",IF(SUMPRODUCT(MAX((A$1:A2611=A2612)*(B$1:B2611=B2612)*ROW(A$1:A2611)))=0,C2612&amp;"",IF(C2612="",INDEX(I$1:I2611,SUMPRODUCT(MAX((A$1:A2611=A2612)*(B$1:B2611=B2612)*ROW(A$1:A2611)))),IF(INDEX(I$1:I2611,SUMPRODUCT(MAX((A$1:A2611=A2612)*(B$1:B2611=B2612)*ROW(A$1:A2611))))="",C2612&amp;"",INDEX(I$1:I2611,SUMPRODUCT(MAX((A$1:A2611=A2612)*(B$1:B2611=B2612)*ROW(A$1:A2611))))&amp;"; "&amp;C2612))))</f>
        <v/>
      </c>
      <c r="J2612" s="18" t="str">
        <f aca="false">IF(A2612="","",A2612&amp;"|"&amp;COUNTIF(A$2:A2612,A2612))</f>
        <v/>
      </c>
      <c r="K2612" s="18" t="n">
        <f aca="false">IF(OR(A2612="",B2612=""),0,IF(COUNTIFS(A$2:A2612,A2612,B$2:B2612,B2612)=1,1,0))</f>
        <v>0</v>
      </c>
    </row>
    <row r="2613" customFormat="false" ht="15" hidden="false" customHeight="false" outlineLevel="0" collapsed="false">
      <c r="A2613" s="15"/>
      <c r="B2613" s="15"/>
      <c r="C2613" s="15"/>
      <c r="D2613" s="15"/>
      <c r="F2613" s="18" t="str">
        <f aca="false">IF(B2613="","",IFERROR(INDEX(Materials!$B$2:$B$301,MATCH(B2613,Materials!$A$2:$A$301,0)),""))</f>
        <v/>
      </c>
      <c r="G2613" s="18" t="str">
        <f aca="true">IF(AND(A2613="",B2613=""),"",IF(A2613="","Missing product",IF(B2613="","Missing material",IF(COUNTIF(ProductList,A2613)=0,"Product not in Products list",IF(COUNTIF(MaterialList,B2613)=0,"Material not in Materials list","OK")))))</f>
        <v/>
      </c>
      <c r="H2613" s="18" t="str">
        <f aca="false">IF(F2613="Active",A2613&amp;"|"&amp;COUNTIFS(A$2:A2613,A2613,F$2:F2613,"Active"),"")</f>
        <v/>
      </c>
      <c r="I2613" s="18" t="str">
        <f aca="false">IF(B2613="","",IF(SUMPRODUCT(MAX((A$1:A2612=A2613)*(B$1:B2612=B2613)*ROW(A$1:A2612)))=0,C2613&amp;"",IF(C2613="",INDEX(I$1:I2612,SUMPRODUCT(MAX((A$1:A2612=A2613)*(B$1:B2612=B2613)*ROW(A$1:A2612)))),IF(INDEX(I$1:I2612,SUMPRODUCT(MAX((A$1:A2612=A2613)*(B$1:B2612=B2613)*ROW(A$1:A2612))))="",C2613&amp;"",INDEX(I$1:I2612,SUMPRODUCT(MAX((A$1:A2612=A2613)*(B$1:B2612=B2613)*ROW(A$1:A2612))))&amp;"; "&amp;C2613))))</f>
        <v/>
      </c>
      <c r="J2613" s="18" t="str">
        <f aca="false">IF(A2613="","",A2613&amp;"|"&amp;COUNTIF(A$2:A2613,A2613))</f>
        <v/>
      </c>
      <c r="K2613" s="18" t="n">
        <f aca="false">IF(OR(A2613="",B2613=""),0,IF(COUNTIFS(A$2:A2613,A2613,B$2:B2613,B2613)=1,1,0))</f>
        <v>0</v>
      </c>
    </row>
    <row r="2614" customFormat="false" ht="15" hidden="false" customHeight="false" outlineLevel="0" collapsed="false">
      <c r="A2614" s="15"/>
      <c r="B2614" s="15"/>
      <c r="C2614" s="15"/>
      <c r="D2614" s="15"/>
      <c r="F2614" s="18" t="str">
        <f aca="false">IF(B2614="","",IFERROR(INDEX(Materials!$B$2:$B$301,MATCH(B2614,Materials!$A$2:$A$301,0)),""))</f>
        <v/>
      </c>
      <c r="G2614" s="18" t="str">
        <f aca="true">IF(AND(A2614="",B2614=""),"",IF(A2614="","Missing product",IF(B2614="","Missing material",IF(COUNTIF(ProductList,A2614)=0,"Product not in Products list",IF(COUNTIF(MaterialList,B2614)=0,"Material not in Materials list","OK")))))</f>
        <v/>
      </c>
      <c r="H2614" s="18" t="str">
        <f aca="false">IF(F2614="Active",A2614&amp;"|"&amp;COUNTIFS(A$2:A2614,A2614,F$2:F2614,"Active"),"")</f>
        <v/>
      </c>
      <c r="I2614" s="18" t="str">
        <f aca="false">IF(B2614="","",IF(SUMPRODUCT(MAX((A$1:A2613=A2614)*(B$1:B2613=B2614)*ROW(A$1:A2613)))=0,C2614&amp;"",IF(C2614="",INDEX(I$1:I2613,SUMPRODUCT(MAX((A$1:A2613=A2614)*(B$1:B2613=B2614)*ROW(A$1:A2613)))),IF(INDEX(I$1:I2613,SUMPRODUCT(MAX((A$1:A2613=A2614)*(B$1:B2613=B2614)*ROW(A$1:A2613))))="",C2614&amp;"",INDEX(I$1:I2613,SUMPRODUCT(MAX((A$1:A2613=A2614)*(B$1:B2613=B2614)*ROW(A$1:A2613))))&amp;"; "&amp;C2614))))</f>
        <v/>
      </c>
      <c r="J2614" s="18" t="str">
        <f aca="false">IF(A2614="","",A2614&amp;"|"&amp;COUNTIF(A$2:A2614,A2614))</f>
        <v/>
      </c>
      <c r="K2614" s="18" t="n">
        <f aca="false">IF(OR(A2614="",B2614=""),0,IF(COUNTIFS(A$2:A2614,A2614,B$2:B2614,B2614)=1,1,0))</f>
        <v>0</v>
      </c>
    </row>
    <row r="2615" customFormat="false" ht="15" hidden="false" customHeight="false" outlineLevel="0" collapsed="false">
      <c r="A2615" s="15"/>
      <c r="B2615" s="15"/>
      <c r="C2615" s="15"/>
      <c r="D2615" s="15"/>
      <c r="F2615" s="18" t="str">
        <f aca="false">IF(B2615="","",IFERROR(INDEX(Materials!$B$2:$B$301,MATCH(B2615,Materials!$A$2:$A$301,0)),""))</f>
        <v/>
      </c>
      <c r="G2615" s="18" t="str">
        <f aca="true">IF(AND(A2615="",B2615=""),"",IF(A2615="","Missing product",IF(B2615="","Missing material",IF(COUNTIF(ProductList,A2615)=0,"Product not in Products list",IF(COUNTIF(MaterialList,B2615)=0,"Material not in Materials list","OK")))))</f>
        <v/>
      </c>
      <c r="H2615" s="18" t="str">
        <f aca="false">IF(F2615="Active",A2615&amp;"|"&amp;COUNTIFS(A$2:A2615,A2615,F$2:F2615,"Active"),"")</f>
        <v/>
      </c>
      <c r="I2615" s="18" t="str">
        <f aca="false">IF(B2615="","",IF(SUMPRODUCT(MAX((A$1:A2614=A2615)*(B$1:B2614=B2615)*ROW(A$1:A2614)))=0,C2615&amp;"",IF(C2615="",INDEX(I$1:I2614,SUMPRODUCT(MAX((A$1:A2614=A2615)*(B$1:B2614=B2615)*ROW(A$1:A2614)))),IF(INDEX(I$1:I2614,SUMPRODUCT(MAX((A$1:A2614=A2615)*(B$1:B2614=B2615)*ROW(A$1:A2614))))="",C2615&amp;"",INDEX(I$1:I2614,SUMPRODUCT(MAX((A$1:A2614=A2615)*(B$1:B2614=B2615)*ROW(A$1:A2614))))&amp;"; "&amp;C2615))))</f>
        <v/>
      </c>
      <c r="J2615" s="18" t="str">
        <f aca="false">IF(A2615="","",A2615&amp;"|"&amp;COUNTIF(A$2:A2615,A2615))</f>
        <v/>
      </c>
      <c r="K2615" s="18" t="n">
        <f aca="false">IF(OR(A2615="",B2615=""),0,IF(COUNTIFS(A$2:A2615,A2615,B$2:B2615,B2615)=1,1,0))</f>
        <v>0</v>
      </c>
    </row>
    <row r="2616" customFormat="false" ht="15" hidden="false" customHeight="false" outlineLevel="0" collapsed="false">
      <c r="A2616" s="15"/>
      <c r="B2616" s="15"/>
      <c r="C2616" s="15"/>
      <c r="D2616" s="15"/>
      <c r="F2616" s="18" t="str">
        <f aca="false">IF(B2616="","",IFERROR(INDEX(Materials!$B$2:$B$301,MATCH(B2616,Materials!$A$2:$A$301,0)),""))</f>
        <v/>
      </c>
      <c r="G2616" s="18" t="str">
        <f aca="true">IF(AND(A2616="",B2616=""),"",IF(A2616="","Missing product",IF(B2616="","Missing material",IF(COUNTIF(ProductList,A2616)=0,"Product not in Products list",IF(COUNTIF(MaterialList,B2616)=0,"Material not in Materials list","OK")))))</f>
        <v/>
      </c>
      <c r="H2616" s="18" t="str">
        <f aca="false">IF(F2616="Active",A2616&amp;"|"&amp;COUNTIFS(A$2:A2616,A2616,F$2:F2616,"Active"),"")</f>
        <v/>
      </c>
      <c r="I2616" s="18" t="str">
        <f aca="false">IF(B2616="","",IF(SUMPRODUCT(MAX((A$1:A2615=A2616)*(B$1:B2615=B2616)*ROW(A$1:A2615)))=0,C2616&amp;"",IF(C2616="",INDEX(I$1:I2615,SUMPRODUCT(MAX((A$1:A2615=A2616)*(B$1:B2615=B2616)*ROW(A$1:A2615)))),IF(INDEX(I$1:I2615,SUMPRODUCT(MAX((A$1:A2615=A2616)*(B$1:B2615=B2616)*ROW(A$1:A2615))))="",C2616&amp;"",INDEX(I$1:I2615,SUMPRODUCT(MAX((A$1:A2615=A2616)*(B$1:B2615=B2616)*ROW(A$1:A2615))))&amp;"; "&amp;C2616))))</f>
        <v/>
      </c>
      <c r="J2616" s="18" t="str">
        <f aca="false">IF(A2616="","",A2616&amp;"|"&amp;COUNTIF(A$2:A2616,A2616))</f>
        <v/>
      </c>
      <c r="K2616" s="18" t="n">
        <f aca="false">IF(OR(A2616="",B2616=""),0,IF(COUNTIFS(A$2:A2616,A2616,B$2:B2616,B2616)=1,1,0))</f>
        <v>0</v>
      </c>
    </row>
    <row r="2617" customFormat="false" ht="15" hidden="false" customHeight="false" outlineLevel="0" collapsed="false">
      <c r="A2617" s="15"/>
      <c r="B2617" s="15"/>
      <c r="C2617" s="15"/>
      <c r="D2617" s="15"/>
      <c r="F2617" s="18" t="str">
        <f aca="false">IF(B2617="","",IFERROR(INDEX(Materials!$B$2:$B$301,MATCH(B2617,Materials!$A$2:$A$301,0)),""))</f>
        <v/>
      </c>
      <c r="G2617" s="18" t="str">
        <f aca="true">IF(AND(A2617="",B2617=""),"",IF(A2617="","Missing product",IF(B2617="","Missing material",IF(COUNTIF(ProductList,A2617)=0,"Product not in Products list",IF(COUNTIF(MaterialList,B2617)=0,"Material not in Materials list","OK")))))</f>
        <v/>
      </c>
      <c r="H2617" s="18" t="str">
        <f aca="false">IF(F2617="Active",A2617&amp;"|"&amp;COUNTIFS(A$2:A2617,A2617,F$2:F2617,"Active"),"")</f>
        <v/>
      </c>
      <c r="I2617" s="18" t="str">
        <f aca="false">IF(B2617="","",IF(SUMPRODUCT(MAX((A$1:A2616=A2617)*(B$1:B2616=B2617)*ROW(A$1:A2616)))=0,C2617&amp;"",IF(C2617="",INDEX(I$1:I2616,SUMPRODUCT(MAX((A$1:A2616=A2617)*(B$1:B2616=B2617)*ROW(A$1:A2616)))),IF(INDEX(I$1:I2616,SUMPRODUCT(MAX((A$1:A2616=A2617)*(B$1:B2616=B2617)*ROW(A$1:A2616))))="",C2617&amp;"",INDEX(I$1:I2616,SUMPRODUCT(MAX((A$1:A2616=A2617)*(B$1:B2616=B2617)*ROW(A$1:A2616))))&amp;"; "&amp;C2617))))</f>
        <v/>
      </c>
      <c r="J2617" s="18" t="str">
        <f aca="false">IF(A2617="","",A2617&amp;"|"&amp;COUNTIF(A$2:A2617,A2617))</f>
        <v/>
      </c>
      <c r="K2617" s="18" t="n">
        <f aca="false">IF(OR(A2617="",B2617=""),0,IF(COUNTIFS(A$2:A2617,A2617,B$2:B2617,B2617)=1,1,0))</f>
        <v>0</v>
      </c>
    </row>
    <row r="2618" customFormat="false" ht="15" hidden="false" customHeight="false" outlineLevel="0" collapsed="false">
      <c r="A2618" s="15"/>
      <c r="B2618" s="15"/>
      <c r="C2618" s="15"/>
      <c r="D2618" s="15"/>
      <c r="F2618" s="18" t="str">
        <f aca="false">IF(B2618="","",IFERROR(INDEX(Materials!$B$2:$B$301,MATCH(B2618,Materials!$A$2:$A$301,0)),""))</f>
        <v/>
      </c>
      <c r="G2618" s="18" t="str">
        <f aca="true">IF(AND(A2618="",B2618=""),"",IF(A2618="","Missing product",IF(B2618="","Missing material",IF(COUNTIF(ProductList,A2618)=0,"Product not in Products list",IF(COUNTIF(MaterialList,B2618)=0,"Material not in Materials list","OK")))))</f>
        <v/>
      </c>
      <c r="H2618" s="18" t="str">
        <f aca="false">IF(F2618="Active",A2618&amp;"|"&amp;COUNTIFS(A$2:A2618,A2618,F$2:F2618,"Active"),"")</f>
        <v/>
      </c>
      <c r="I2618" s="18" t="str">
        <f aca="false">IF(B2618="","",IF(SUMPRODUCT(MAX((A$1:A2617=A2618)*(B$1:B2617=B2618)*ROW(A$1:A2617)))=0,C2618&amp;"",IF(C2618="",INDEX(I$1:I2617,SUMPRODUCT(MAX((A$1:A2617=A2618)*(B$1:B2617=B2618)*ROW(A$1:A2617)))),IF(INDEX(I$1:I2617,SUMPRODUCT(MAX((A$1:A2617=A2618)*(B$1:B2617=B2618)*ROW(A$1:A2617))))="",C2618&amp;"",INDEX(I$1:I2617,SUMPRODUCT(MAX((A$1:A2617=A2618)*(B$1:B2617=B2618)*ROW(A$1:A2617))))&amp;"; "&amp;C2618))))</f>
        <v/>
      </c>
      <c r="J2618" s="18" t="str">
        <f aca="false">IF(A2618="","",A2618&amp;"|"&amp;COUNTIF(A$2:A2618,A2618))</f>
        <v/>
      </c>
      <c r="K2618" s="18" t="n">
        <f aca="false">IF(OR(A2618="",B2618=""),0,IF(COUNTIFS(A$2:A2618,A2618,B$2:B2618,B2618)=1,1,0))</f>
        <v>0</v>
      </c>
    </row>
    <row r="2619" customFormat="false" ht="15" hidden="false" customHeight="false" outlineLevel="0" collapsed="false">
      <c r="A2619" s="15"/>
      <c r="B2619" s="15"/>
      <c r="C2619" s="15"/>
      <c r="D2619" s="15"/>
      <c r="F2619" s="18" t="str">
        <f aca="false">IF(B2619="","",IFERROR(INDEX(Materials!$B$2:$B$301,MATCH(B2619,Materials!$A$2:$A$301,0)),""))</f>
        <v/>
      </c>
      <c r="G2619" s="18" t="str">
        <f aca="true">IF(AND(A2619="",B2619=""),"",IF(A2619="","Missing product",IF(B2619="","Missing material",IF(COUNTIF(ProductList,A2619)=0,"Product not in Products list",IF(COUNTIF(MaterialList,B2619)=0,"Material not in Materials list","OK")))))</f>
        <v/>
      </c>
      <c r="H2619" s="18" t="str">
        <f aca="false">IF(F2619="Active",A2619&amp;"|"&amp;COUNTIFS(A$2:A2619,A2619,F$2:F2619,"Active"),"")</f>
        <v/>
      </c>
      <c r="I2619" s="18" t="str">
        <f aca="false">IF(B2619="","",IF(SUMPRODUCT(MAX((A$1:A2618=A2619)*(B$1:B2618=B2619)*ROW(A$1:A2618)))=0,C2619&amp;"",IF(C2619="",INDEX(I$1:I2618,SUMPRODUCT(MAX((A$1:A2618=A2619)*(B$1:B2618=B2619)*ROW(A$1:A2618)))),IF(INDEX(I$1:I2618,SUMPRODUCT(MAX((A$1:A2618=A2619)*(B$1:B2618=B2619)*ROW(A$1:A2618))))="",C2619&amp;"",INDEX(I$1:I2618,SUMPRODUCT(MAX((A$1:A2618=A2619)*(B$1:B2618=B2619)*ROW(A$1:A2618))))&amp;"; "&amp;C2619))))</f>
        <v/>
      </c>
      <c r="J2619" s="18" t="str">
        <f aca="false">IF(A2619="","",A2619&amp;"|"&amp;COUNTIF(A$2:A2619,A2619))</f>
        <v/>
      </c>
      <c r="K2619" s="18" t="n">
        <f aca="false">IF(OR(A2619="",B2619=""),0,IF(COUNTIFS(A$2:A2619,A2619,B$2:B2619,B2619)=1,1,0))</f>
        <v>0</v>
      </c>
    </row>
    <row r="2620" customFormat="false" ht="15" hidden="false" customHeight="false" outlineLevel="0" collapsed="false">
      <c r="A2620" s="15"/>
      <c r="B2620" s="15"/>
      <c r="C2620" s="15"/>
      <c r="D2620" s="15"/>
      <c r="F2620" s="18" t="str">
        <f aca="false">IF(B2620="","",IFERROR(INDEX(Materials!$B$2:$B$301,MATCH(B2620,Materials!$A$2:$A$301,0)),""))</f>
        <v/>
      </c>
      <c r="G2620" s="18" t="str">
        <f aca="true">IF(AND(A2620="",B2620=""),"",IF(A2620="","Missing product",IF(B2620="","Missing material",IF(COUNTIF(ProductList,A2620)=0,"Product not in Products list",IF(COUNTIF(MaterialList,B2620)=0,"Material not in Materials list","OK")))))</f>
        <v/>
      </c>
      <c r="H2620" s="18" t="str">
        <f aca="false">IF(F2620="Active",A2620&amp;"|"&amp;COUNTIFS(A$2:A2620,A2620,F$2:F2620,"Active"),"")</f>
        <v/>
      </c>
      <c r="I2620" s="18" t="str">
        <f aca="false">IF(B2620="","",IF(SUMPRODUCT(MAX((A$1:A2619=A2620)*(B$1:B2619=B2620)*ROW(A$1:A2619)))=0,C2620&amp;"",IF(C2620="",INDEX(I$1:I2619,SUMPRODUCT(MAX((A$1:A2619=A2620)*(B$1:B2619=B2620)*ROW(A$1:A2619)))),IF(INDEX(I$1:I2619,SUMPRODUCT(MAX((A$1:A2619=A2620)*(B$1:B2619=B2620)*ROW(A$1:A2619))))="",C2620&amp;"",INDEX(I$1:I2619,SUMPRODUCT(MAX((A$1:A2619=A2620)*(B$1:B2619=B2620)*ROW(A$1:A2619))))&amp;"; "&amp;C2620))))</f>
        <v/>
      </c>
      <c r="J2620" s="18" t="str">
        <f aca="false">IF(A2620="","",A2620&amp;"|"&amp;COUNTIF(A$2:A2620,A2620))</f>
        <v/>
      </c>
      <c r="K2620" s="18" t="n">
        <f aca="false">IF(OR(A2620="",B2620=""),0,IF(COUNTIFS(A$2:A2620,A2620,B$2:B2620,B2620)=1,1,0))</f>
        <v>0</v>
      </c>
    </row>
    <row r="2621" customFormat="false" ht="15" hidden="false" customHeight="false" outlineLevel="0" collapsed="false">
      <c r="A2621" s="15"/>
      <c r="B2621" s="15"/>
      <c r="C2621" s="15"/>
      <c r="D2621" s="15"/>
      <c r="F2621" s="18" t="str">
        <f aca="false">IF(B2621="","",IFERROR(INDEX(Materials!$B$2:$B$301,MATCH(B2621,Materials!$A$2:$A$301,0)),""))</f>
        <v/>
      </c>
      <c r="G2621" s="18" t="str">
        <f aca="true">IF(AND(A2621="",B2621=""),"",IF(A2621="","Missing product",IF(B2621="","Missing material",IF(COUNTIF(ProductList,A2621)=0,"Product not in Products list",IF(COUNTIF(MaterialList,B2621)=0,"Material not in Materials list","OK")))))</f>
        <v/>
      </c>
      <c r="H2621" s="18" t="str">
        <f aca="false">IF(F2621="Active",A2621&amp;"|"&amp;COUNTIFS(A$2:A2621,A2621,F$2:F2621,"Active"),"")</f>
        <v/>
      </c>
      <c r="I2621" s="18" t="str">
        <f aca="false">IF(B2621="","",IF(SUMPRODUCT(MAX((A$1:A2620=A2621)*(B$1:B2620=B2621)*ROW(A$1:A2620)))=0,C2621&amp;"",IF(C2621="",INDEX(I$1:I2620,SUMPRODUCT(MAX((A$1:A2620=A2621)*(B$1:B2620=B2621)*ROW(A$1:A2620)))),IF(INDEX(I$1:I2620,SUMPRODUCT(MAX((A$1:A2620=A2621)*(B$1:B2620=B2621)*ROW(A$1:A2620))))="",C2621&amp;"",INDEX(I$1:I2620,SUMPRODUCT(MAX((A$1:A2620=A2621)*(B$1:B2620=B2621)*ROW(A$1:A2620))))&amp;"; "&amp;C2621))))</f>
        <v/>
      </c>
      <c r="J2621" s="18" t="str">
        <f aca="false">IF(A2621="","",A2621&amp;"|"&amp;COUNTIF(A$2:A2621,A2621))</f>
        <v/>
      </c>
      <c r="K2621" s="18" t="n">
        <f aca="false">IF(OR(A2621="",B2621=""),0,IF(COUNTIFS(A$2:A2621,A2621,B$2:B2621,B2621)=1,1,0))</f>
        <v>0</v>
      </c>
    </row>
    <row r="2622" customFormat="false" ht="15" hidden="false" customHeight="false" outlineLevel="0" collapsed="false">
      <c r="A2622" s="15"/>
      <c r="B2622" s="15"/>
      <c r="C2622" s="15"/>
      <c r="D2622" s="15"/>
      <c r="F2622" s="18" t="str">
        <f aca="false">IF(B2622="","",IFERROR(INDEX(Materials!$B$2:$B$301,MATCH(B2622,Materials!$A$2:$A$301,0)),""))</f>
        <v/>
      </c>
      <c r="G2622" s="18" t="str">
        <f aca="true">IF(AND(A2622="",B2622=""),"",IF(A2622="","Missing product",IF(B2622="","Missing material",IF(COUNTIF(ProductList,A2622)=0,"Product not in Products list",IF(COUNTIF(MaterialList,B2622)=0,"Material not in Materials list","OK")))))</f>
        <v/>
      </c>
      <c r="H2622" s="18" t="str">
        <f aca="false">IF(F2622="Active",A2622&amp;"|"&amp;COUNTIFS(A$2:A2622,A2622,F$2:F2622,"Active"),"")</f>
        <v/>
      </c>
      <c r="I2622" s="18" t="str">
        <f aca="false">IF(B2622="","",IF(SUMPRODUCT(MAX((A$1:A2621=A2622)*(B$1:B2621=B2622)*ROW(A$1:A2621)))=0,C2622&amp;"",IF(C2622="",INDEX(I$1:I2621,SUMPRODUCT(MAX((A$1:A2621=A2622)*(B$1:B2621=B2622)*ROW(A$1:A2621)))),IF(INDEX(I$1:I2621,SUMPRODUCT(MAX((A$1:A2621=A2622)*(B$1:B2621=B2622)*ROW(A$1:A2621))))="",C2622&amp;"",INDEX(I$1:I2621,SUMPRODUCT(MAX((A$1:A2621=A2622)*(B$1:B2621=B2622)*ROW(A$1:A2621))))&amp;"; "&amp;C2622))))</f>
        <v/>
      </c>
      <c r="J2622" s="18" t="str">
        <f aca="false">IF(A2622="","",A2622&amp;"|"&amp;COUNTIF(A$2:A2622,A2622))</f>
        <v/>
      </c>
      <c r="K2622" s="18" t="n">
        <f aca="false">IF(OR(A2622="",B2622=""),0,IF(COUNTIFS(A$2:A2622,A2622,B$2:B2622,B2622)=1,1,0))</f>
        <v>0</v>
      </c>
    </row>
    <row r="2623" customFormat="false" ht="15" hidden="false" customHeight="false" outlineLevel="0" collapsed="false">
      <c r="A2623" s="15"/>
      <c r="B2623" s="15"/>
      <c r="C2623" s="15"/>
      <c r="D2623" s="15"/>
      <c r="F2623" s="18" t="str">
        <f aca="false">IF(B2623="","",IFERROR(INDEX(Materials!$B$2:$B$301,MATCH(B2623,Materials!$A$2:$A$301,0)),""))</f>
        <v/>
      </c>
      <c r="G2623" s="18" t="str">
        <f aca="true">IF(AND(A2623="",B2623=""),"",IF(A2623="","Missing product",IF(B2623="","Missing material",IF(COUNTIF(ProductList,A2623)=0,"Product not in Products list",IF(COUNTIF(MaterialList,B2623)=0,"Material not in Materials list","OK")))))</f>
        <v/>
      </c>
      <c r="H2623" s="18" t="str">
        <f aca="false">IF(F2623="Active",A2623&amp;"|"&amp;COUNTIFS(A$2:A2623,A2623,F$2:F2623,"Active"),"")</f>
        <v/>
      </c>
      <c r="I2623" s="18" t="str">
        <f aca="false">IF(B2623="","",IF(SUMPRODUCT(MAX((A$1:A2622=A2623)*(B$1:B2622=B2623)*ROW(A$1:A2622)))=0,C2623&amp;"",IF(C2623="",INDEX(I$1:I2622,SUMPRODUCT(MAX((A$1:A2622=A2623)*(B$1:B2622=B2623)*ROW(A$1:A2622)))),IF(INDEX(I$1:I2622,SUMPRODUCT(MAX((A$1:A2622=A2623)*(B$1:B2622=B2623)*ROW(A$1:A2622))))="",C2623&amp;"",INDEX(I$1:I2622,SUMPRODUCT(MAX((A$1:A2622=A2623)*(B$1:B2622=B2623)*ROW(A$1:A2622))))&amp;"; "&amp;C2623))))</f>
        <v/>
      </c>
      <c r="J2623" s="18" t="str">
        <f aca="false">IF(A2623="","",A2623&amp;"|"&amp;COUNTIF(A$2:A2623,A2623))</f>
        <v/>
      </c>
      <c r="K2623" s="18" t="n">
        <f aca="false">IF(OR(A2623="",B2623=""),0,IF(COUNTIFS(A$2:A2623,A2623,B$2:B2623,B2623)=1,1,0))</f>
        <v>0</v>
      </c>
    </row>
    <row r="2624" customFormat="false" ht="15" hidden="false" customHeight="false" outlineLevel="0" collapsed="false">
      <c r="A2624" s="15"/>
      <c r="B2624" s="15"/>
      <c r="C2624" s="15"/>
      <c r="D2624" s="15"/>
      <c r="F2624" s="18" t="str">
        <f aca="false">IF(B2624="","",IFERROR(INDEX(Materials!$B$2:$B$301,MATCH(B2624,Materials!$A$2:$A$301,0)),""))</f>
        <v/>
      </c>
      <c r="G2624" s="18" t="str">
        <f aca="true">IF(AND(A2624="",B2624=""),"",IF(A2624="","Missing product",IF(B2624="","Missing material",IF(COUNTIF(ProductList,A2624)=0,"Product not in Products list",IF(COUNTIF(MaterialList,B2624)=0,"Material not in Materials list","OK")))))</f>
        <v/>
      </c>
      <c r="H2624" s="18" t="str">
        <f aca="false">IF(F2624="Active",A2624&amp;"|"&amp;COUNTIFS(A$2:A2624,A2624,F$2:F2624,"Active"),"")</f>
        <v/>
      </c>
      <c r="I2624" s="18" t="str">
        <f aca="false">IF(B2624="","",IF(SUMPRODUCT(MAX((A$1:A2623=A2624)*(B$1:B2623=B2624)*ROW(A$1:A2623)))=0,C2624&amp;"",IF(C2624="",INDEX(I$1:I2623,SUMPRODUCT(MAX((A$1:A2623=A2624)*(B$1:B2623=B2624)*ROW(A$1:A2623)))),IF(INDEX(I$1:I2623,SUMPRODUCT(MAX((A$1:A2623=A2624)*(B$1:B2623=B2624)*ROW(A$1:A2623))))="",C2624&amp;"",INDEX(I$1:I2623,SUMPRODUCT(MAX((A$1:A2623=A2624)*(B$1:B2623=B2624)*ROW(A$1:A2623))))&amp;"; "&amp;C2624))))</f>
        <v/>
      </c>
      <c r="J2624" s="18" t="str">
        <f aca="false">IF(A2624="","",A2624&amp;"|"&amp;COUNTIF(A$2:A2624,A2624))</f>
        <v/>
      </c>
      <c r="K2624" s="18" t="n">
        <f aca="false">IF(OR(A2624="",B2624=""),0,IF(COUNTIFS(A$2:A2624,A2624,B$2:B2624,B2624)=1,1,0))</f>
        <v>0</v>
      </c>
    </row>
    <row r="2625" customFormat="false" ht="15" hidden="false" customHeight="false" outlineLevel="0" collapsed="false">
      <c r="A2625" s="15"/>
      <c r="B2625" s="15"/>
      <c r="C2625" s="15"/>
      <c r="D2625" s="15"/>
      <c r="F2625" s="18" t="str">
        <f aca="false">IF(B2625="","",IFERROR(INDEX(Materials!$B$2:$B$301,MATCH(B2625,Materials!$A$2:$A$301,0)),""))</f>
        <v/>
      </c>
      <c r="G2625" s="18" t="str">
        <f aca="true">IF(AND(A2625="",B2625=""),"",IF(A2625="","Missing product",IF(B2625="","Missing material",IF(COUNTIF(ProductList,A2625)=0,"Product not in Products list",IF(COUNTIF(MaterialList,B2625)=0,"Material not in Materials list","OK")))))</f>
        <v/>
      </c>
      <c r="H2625" s="18" t="str">
        <f aca="false">IF(F2625="Active",A2625&amp;"|"&amp;COUNTIFS(A$2:A2625,A2625,F$2:F2625,"Active"),"")</f>
        <v/>
      </c>
      <c r="I2625" s="18" t="str">
        <f aca="false">IF(B2625="","",IF(SUMPRODUCT(MAX((A$1:A2624=A2625)*(B$1:B2624=B2625)*ROW(A$1:A2624)))=0,C2625&amp;"",IF(C2625="",INDEX(I$1:I2624,SUMPRODUCT(MAX((A$1:A2624=A2625)*(B$1:B2624=B2625)*ROW(A$1:A2624)))),IF(INDEX(I$1:I2624,SUMPRODUCT(MAX((A$1:A2624=A2625)*(B$1:B2624=B2625)*ROW(A$1:A2624))))="",C2625&amp;"",INDEX(I$1:I2624,SUMPRODUCT(MAX((A$1:A2624=A2625)*(B$1:B2624=B2625)*ROW(A$1:A2624))))&amp;"; "&amp;C2625))))</f>
        <v/>
      </c>
      <c r="J2625" s="18" t="str">
        <f aca="false">IF(A2625="","",A2625&amp;"|"&amp;COUNTIF(A$2:A2625,A2625))</f>
        <v/>
      </c>
      <c r="K2625" s="18" t="n">
        <f aca="false">IF(OR(A2625="",B2625=""),0,IF(COUNTIFS(A$2:A2625,A2625,B$2:B2625,B2625)=1,1,0))</f>
        <v>0</v>
      </c>
    </row>
    <row r="2626" customFormat="false" ht="15" hidden="false" customHeight="false" outlineLevel="0" collapsed="false">
      <c r="A2626" s="15"/>
      <c r="B2626" s="15"/>
      <c r="C2626" s="15"/>
      <c r="D2626" s="15"/>
      <c r="F2626" s="18" t="str">
        <f aca="false">IF(B2626="","",IFERROR(INDEX(Materials!$B$2:$B$301,MATCH(B2626,Materials!$A$2:$A$301,0)),""))</f>
        <v/>
      </c>
      <c r="G2626" s="18" t="str">
        <f aca="true">IF(AND(A2626="",B2626=""),"",IF(A2626="","Missing product",IF(B2626="","Missing material",IF(COUNTIF(ProductList,A2626)=0,"Product not in Products list",IF(COUNTIF(MaterialList,B2626)=0,"Material not in Materials list","OK")))))</f>
        <v/>
      </c>
      <c r="H2626" s="18" t="str">
        <f aca="false">IF(F2626="Active",A2626&amp;"|"&amp;COUNTIFS(A$2:A2626,A2626,F$2:F2626,"Active"),"")</f>
        <v/>
      </c>
      <c r="I2626" s="18" t="str">
        <f aca="false">IF(B2626="","",IF(SUMPRODUCT(MAX((A$1:A2625=A2626)*(B$1:B2625=B2626)*ROW(A$1:A2625)))=0,C2626&amp;"",IF(C2626="",INDEX(I$1:I2625,SUMPRODUCT(MAX((A$1:A2625=A2626)*(B$1:B2625=B2626)*ROW(A$1:A2625)))),IF(INDEX(I$1:I2625,SUMPRODUCT(MAX((A$1:A2625=A2626)*(B$1:B2625=B2626)*ROW(A$1:A2625))))="",C2626&amp;"",INDEX(I$1:I2625,SUMPRODUCT(MAX((A$1:A2625=A2626)*(B$1:B2625=B2626)*ROW(A$1:A2625))))&amp;"; "&amp;C2626))))</f>
        <v/>
      </c>
      <c r="J2626" s="18" t="str">
        <f aca="false">IF(A2626="","",A2626&amp;"|"&amp;COUNTIF(A$2:A2626,A2626))</f>
        <v/>
      </c>
      <c r="K2626" s="18" t="n">
        <f aca="false">IF(OR(A2626="",B2626=""),0,IF(COUNTIFS(A$2:A2626,A2626,B$2:B2626,B2626)=1,1,0))</f>
        <v>0</v>
      </c>
    </row>
    <row r="2627" customFormat="false" ht="15" hidden="false" customHeight="false" outlineLevel="0" collapsed="false">
      <c r="A2627" s="15"/>
      <c r="B2627" s="15"/>
      <c r="C2627" s="15"/>
      <c r="D2627" s="15"/>
      <c r="F2627" s="18" t="str">
        <f aca="false">IF(B2627="","",IFERROR(INDEX(Materials!$B$2:$B$301,MATCH(B2627,Materials!$A$2:$A$301,0)),""))</f>
        <v/>
      </c>
      <c r="G2627" s="18" t="str">
        <f aca="true">IF(AND(A2627="",B2627=""),"",IF(A2627="","Missing product",IF(B2627="","Missing material",IF(COUNTIF(ProductList,A2627)=0,"Product not in Products list",IF(COUNTIF(MaterialList,B2627)=0,"Material not in Materials list","OK")))))</f>
        <v/>
      </c>
      <c r="H2627" s="18" t="str">
        <f aca="false">IF(F2627="Active",A2627&amp;"|"&amp;COUNTIFS(A$2:A2627,A2627,F$2:F2627,"Active"),"")</f>
        <v/>
      </c>
      <c r="I2627" s="18" t="str">
        <f aca="false">IF(B2627="","",IF(SUMPRODUCT(MAX((A$1:A2626=A2627)*(B$1:B2626=B2627)*ROW(A$1:A2626)))=0,C2627&amp;"",IF(C2627="",INDEX(I$1:I2626,SUMPRODUCT(MAX((A$1:A2626=A2627)*(B$1:B2626=B2627)*ROW(A$1:A2626)))),IF(INDEX(I$1:I2626,SUMPRODUCT(MAX((A$1:A2626=A2627)*(B$1:B2626=B2627)*ROW(A$1:A2626))))="",C2627&amp;"",INDEX(I$1:I2626,SUMPRODUCT(MAX((A$1:A2626=A2627)*(B$1:B2626=B2627)*ROW(A$1:A2626))))&amp;"; "&amp;C2627))))</f>
        <v/>
      </c>
      <c r="J2627" s="18" t="str">
        <f aca="false">IF(A2627="","",A2627&amp;"|"&amp;COUNTIF(A$2:A2627,A2627))</f>
        <v/>
      </c>
      <c r="K2627" s="18" t="n">
        <f aca="false">IF(OR(A2627="",B2627=""),0,IF(COUNTIFS(A$2:A2627,A2627,B$2:B2627,B2627)=1,1,0))</f>
        <v>0</v>
      </c>
    </row>
    <row r="2628" customFormat="false" ht="15" hidden="false" customHeight="false" outlineLevel="0" collapsed="false">
      <c r="A2628" s="15"/>
      <c r="B2628" s="15"/>
      <c r="C2628" s="15"/>
      <c r="D2628" s="15"/>
      <c r="F2628" s="18" t="str">
        <f aca="false">IF(B2628="","",IFERROR(INDEX(Materials!$B$2:$B$301,MATCH(B2628,Materials!$A$2:$A$301,0)),""))</f>
        <v/>
      </c>
      <c r="G2628" s="18" t="str">
        <f aca="true">IF(AND(A2628="",B2628=""),"",IF(A2628="","Missing product",IF(B2628="","Missing material",IF(COUNTIF(ProductList,A2628)=0,"Product not in Products list",IF(COUNTIF(MaterialList,B2628)=0,"Material not in Materials list","OK")))))</f>
        <v/>
      </c>
      <c r="H2628" s="18" t="str">
        <f aca="false">IF(F2628="Active",A2628&amp;"|"&amp;COUNTIFS(A$2:A2628,A2628,F$2:F2628,"Active"),"")</f>
        <v/>
      </c>
      <c r="I2628" s="18" t="str">
        <f aca="false">IF(B2628="","",IF(SUMPRODUCT(MAX((A$1:A2627=A2628)*(B$1:B2627=B2628)*ROW(A$1:A2627)))=0,C2628&amp;"",IF(C2628="",INDEX(I$1:I2627,SUMPRODUCT(MAX((A$1:A2627=A2628)*(B$1:B2627=B2628)*ROW(A$1:A2627)))),IF(INDEX(I$1:I2627,SUMPRODUCT(MAX((A$1:A2627=A2628)*(B$1:B2627=B2628)*ROW(A$1:A2627))))="",C2628&amp;"",INDEX(I$1:I2627,SUMPRODUCT(MAX((A$1:A2627=A2628)*(B$1:B2627=B2628)*ROW(A$1:A2627))))&amp;"; "&amp;C2628))))</f>
        <v/>
      </c>
      <c r="J2628" s="18" t="str">
        <f aca="false">IF(A2628="","",A2628&amp;"|"&amp;COUNTIF(A$2:A2628,A2628))</f>
        <v/>
      </c>
      <c r="K2628" s="18" t="n">
        <f aca="false">IF(OR(A2628="",B2628=""),0,IF(COUNTIFS(A$2:A2628,A2628,B$2:B2628,B2628)=1,1,0))</f>
        <v>0</v>
      </c>
    </row>
    <row r="2629" customFormat="false" ht="15" hidden="false" customHeight="false" outlineLevel="0" collapsed="false">
      <c r="A2629" s="15"/>
      <c r="B2629" s="15"/>
      <c r="C2629" s="15"/>
      <c r="D2629" s="15"/>
      <c r="F2629" s="18" t="str">
        <f aca="false">IF(B2629="","",IFERROR(INDEX(Materials!$B$2:$B$301,MATCH(B2629,Materials!$A$2:$A$301,0)),""))</f>
        <v/>
      </c>
      <c r="G2629" s="18" t="str">
        <f aca="true">IF(AND(A2629="",B2629=""),"",IF(A2629="","Missing product",IF(B2629="","Missing material",IF(COUNTIF(ProductList,A2629)=0,"Product not in Products list",IF(COUNTIF(MaterialList,B2629)=0,"Material not in Materials list","OK")))))</f>
        <v/>
      </c>
      <c r="H2629" s="18" t="str">
        <f aca="false">IF(F2629="Active",A2629&amp;"|"&amp;COUNTIFS(A$2:A2629,A2629,F$2:F2629,"Active"),"")</f>
        <v/>
      </c>
      <c r="I2629" s="18" t="str">
        <f aca="false">IF(B2629="","",IF(SUMPRODUCT(MAX((A$1:A2628=A2629)*(B$1:B2628=B2629)*ROW(A$1:A2628)))=0,C2629&amp;"",IF(C2629="",INDEX(I$1:I2628,SUMPRODUCT(MAX((A$1:A2628=A2629)*(B$1:B2628=B2629)*ROW(A$1:A2628)))),IF(INDEX(I$1:I2628,SUMPRODUCT(MAX((A$1:A2628=A2629)*(B$1:B2628=B2629)*ROW(A$1:A2628))))="",C2629&amp;"",INDEX(I$1:I2628,SUMPRODUCT(MAX((A$1:A2628=A2629)*(B$1:B2628=B2629)*ROW(A$1:A2628))))&amp;"; "&amp;C2629))))</f>
        <v/>
      </c>
      <c r="J2629" s="18" t="str">
        <f aca="false">IF(A2629="","",A2629&amp;"|"&amp;COUNTIF(A$2:A2629,A2629))</f>
        <v/>
      </c>
      <c r="K2629" s="18" t="n">
        <f aca="false">IF(OR(A2629="",B2629=""),0,IF(COUNTIFS(A$2:A2629,A2629,B$2:B2629,B2629)=1,1,0))</f>
        <v>0</v>
      </c>
    </row>
    <row r="2630" customFormat="false" ht="15" hidden="false" customHeight="false" outlineLevel="0" collapsed="false">
      <c r="A2630" s="15"/>
      <c r="B2630" s="15"/>
      <c r="C2630" s="15"/>
      <c r="D2630" s="15"/>
      <c r="F2630" s="18" t="str">
        <f aca="false">IF(B2630="","",IFERROR(INDEX(Materials!$B$2:$B$301,MATCH(B2630,Materials!$A$2:$A$301,0)),""))</f>
        <v/>
      </c>
      <c r="G2630" s="18" t="str">
        <f aca="true">IF(AND(A2630="",B2630=""),"",IF(A2630="","Missing product",IF(B2630="","Missing material",IF(COUNTIF(ProductList,A2630)=0,"Product not in Products list",IF(COUNTIF(MaterialList,B2630)=0,"Material not in Materials list","OK")))))</f>
        <v/>
      </c>
      <c r="H2630" s="18" t="str">
        <f aca="false">IF(F2630="Active",A2630&amp;"|"&amp;COUNTIFS(A$2:A2630,A2630,F$2:F2630,"Active"),"")</f>
        <v/>
      </c>
      <c r="I2630" s="18" t="str">
        <f aca="false">IF(B2630="","",IF(SUMPRODUCT(MAX((A$1:A2629=A2630)*(B$1:B2629=B2630)*ROW(A$1:A2629)))=0,C2630&amp;"",IF(C2630="",INDEX(I$1:I2629,SUMPRODUCT(MAX((A$1:A2629=A2630)*(B$1:B2629=B2630)*ROW(A$1:A2629)))),IF(INDEX(I$1:I2629,SUMPRODUCT(MAX((A$1:A2629=A2630)*(B$1:B2629=B2630)*ROW(A$1:A2629))))="",C2630&amp;"",INDEX(I$1:I2629,SUMPRODUCT(MAX((A$1:A2629=A2630)*(B$1:B2629=B2630)*ROW(A$1:A2629))))&amp;"; "&amp;C2630))))</f>
        <v/>
      </c>
      <c r="J2630" s="18" t="str">
        <f aca="false">IF(A2630="","",A2630&amp;"|"&amp;COUNTIF(A$2:A2630,A2630))</f>
        <v/>
      </c>
      <c r="K2630" s="18" t="n">
        <f aca="false">IF(OR(A2630="",B2630=""),0,IF(COUNTIFS(A$2:A2630,A2630,B$2:B2630,B2630)=1,1,0))</f>
        <v>0</v>
      </c>
    </row>
    <row r="2631" customFormat="false" ht="15" hidden="false" customHeight="false" outlineLevel="0" collapsed="false">
      <c r="A2631" s="15"/>
      <c r="B2631" s="15"/>
      <c r="C2631" s="15"/>
      <c r="D2631" s="15"/>
      <c r="F2631" s="18" t="str">
        <f aca="false">IF(B2631="","",IFERROR(INDEX(Materials!$B$2:$B$301,MATCH(B2631,Materials!$A$2:$A$301,0)),""))</f>
        <v/>
      </c>
      <c r="G2631" s="18" t="str">
        <f aca="true">IF(AND(A2631="",B2631=""),"",IF(A2631="","Missing product",IF(B2631="","Missing material",IF(COUNTIF(ProductList,A2631)=0,"Product not in Products list",IF(COUNTIF(MaterialList,B2631)=0,"Material not in Materials list","OK")))))</f>
        <v/>
      </c>
      <c r="H2631" s="18" t="str">
        <f aca="false">IF(F2631="Active",A2631&amp;"|"&amp;COUNTIFS(A$2:A2631,A2631,F$2:F2631,"Active"),"")</f>
        <v/>
      </c>
      <c r="I2631" s="18" t="str">
        <f aca="false">IF(B2631="","",IF(SUMPRODUCT(MAX((A$1:A2630=A2631)*(B$1:B2630=B2631)*ROW(A$1:A2630)))=0,C2631&amp;"",IF(C2631="",INDEX(I$1:I2630,SUMPRODUCT(MAX((A$1:A2630=A2631)*(B$1:B2630=B2631)*ROW(A$1:A2630)))),IF(INDEX(I$1:I2630,SUMPRODUCT(MAX((A$1:A2630=A2631)*(B$1:B2630=B2631)*ROW(A$1:A2630))))="",C2631&amp;"",INDEX(I$1:I2630,SUMPRODUCT(MAX((A$1:A2630=A2631)*(B$1:B2630=B2631)*ROW(A$1:A2630))))&amp;"; "&amp;C2631))))</f>
        <v/>
      </c>
      <c r="J2631" s="18" t="str">
        <f aca="false">IF(A2631="","",A2631&amp;"|"&amp;COUNTIF(A$2:A2631,A2631))</f>
        <v/>
      </c>
      <c r="K2631" s="18" t="n">
        <f aca="false">IF(OR(A2631="",B2631=""),0,IF(COUNTIFS(A$2:A2631,A2631,B$2:B2631,B2631)=1,1,0))</f>
        <v>0</v>
      </c>
    </row>
    <row r="2632" customFormat="false" ht="15" hidden="false" customHeight="false" outlineLevel="0" collapsed="false">
      <c r="A2632" s="15"/>
      <c r="B2632" s="15"/>
      <c r="C2632" s="15"/>
      <c r="D2632" s="15"/>
      <c r="F2632" s="18" t="str">
        <f aca="false">IF(B2632="","",IFERROR(INDEX(Materials!$B$2:$B$301,MATCH(B2632,Materials!$A$2:$A$301,0)),""))</f>
        <v/>
      </c>
      <c r="G2632" s="18" t="str">
        <f aca="true">IF(AND(A2632="",B2632=""),"",IF(A2632="","Missing product",IF(B2632="","Missing material",IF(COUNTIF(ProductList,A2632)=0,"Product not in Products list",IF(COUNTIF(MaterialList,B2632)=0,"Material not in Materials list","OK")))))</f>
        <v/>
      </c>
      <c r="H2632" s="18" t="str">
        <f aca="false">IF(F2632="Active",A2632&amp;"|"&amp;COUNTIFS(A$2:A2632,A2632,F$2:F2632,"Active"),"")</f>
        <v/>
      </c>
      <c r="I2632" s="18" t="str">
        <f aca="false">IF(B2632="","",IF(SUMPRODUCT(MAX((A$1:A2631=A2632)*(B$1:B2631=B2632)*ROW(A$1:A2631)))=0,C2632&amp;"",IF(C2632="",INDEX(I$1:I2631,SUMPRODUCT(MAX((A$1:A2631=A2632)*(B$1:B2631=B2632)*ROW(A$1:A2631)))),IF(INDEX(I$1:I2631,SUMPRODUCT(MAX((A$1:A2631=A2632)*(B$1:B2631=B2632)*ROW(A$1:A2631))))="",C2632&amp;"",INDEX(I$1:I2631,SUMPRODUCT(MAX((A$1:A2631=A2632)*(B$1:B2631=B2632)*ROW(A$1:A2631))))&amp;"; "&amp;C2632))))</f>
        <v/>
      </c>
      <c r="J2632" s="18" t="str">
        <f aca="false">IF(A2632="","",A2632&amp;"|"&amp;COUNTIF(A$2:A2632,A2632))</f>
        <v/>
      </c>
      <c r="K2632" s="18" t="n">
        <f aca="false">IF(OR(A2632="",B2632=""),0,IF(COUNTIFS(A$2:A2632,A2632,B$2:B2632,B2632)=1,1,0))</f>
        <v>0</v>
      </c>
    </row>
    <row r="2633" customFormat="false" ht="15" hidden="false" customHeight="false" outlineLevel="0" collapsed="false">
      <c r="A2633" s="15"/>
      <c r="B2633" s="15"/>
      <c r="C2633" s="15"/>
      <c r="D2633" s="15"/>
      <c r="F2633" s="18" t="str">
        <f aca="false">IF(B2633="","",IFERROR(INDEX(Materials!$B$2:$B$301,MATCH(B2633,Materials!$A$2:$A$301,0)),""))</f>
        <v/>
      </c>
      <c r="G2633" s="18" t="str">
        <f aca="true">IF(AND(A2633="",B2633=""),"",IF(A2633="","Missing product",IF(B2633="","Missing material",IF(COUNTIF(ProductList,A2633)=0,"Product not in Products list",IF(COUNTIF(MaterialList,B2633)=0,"Material not in Materials list","OK")))))</f>
        <v/>
      </c>
      <c r="H2633" s="18" t="str">
        <f aca="false">IF(F2633="Active",A2633&amp;"|"&amp;COUNTIFS(A$2:A2633,A2633,F$2:F2633,"Active"),"")</f>
        <v/>
      </c>
      <c r="I2633" s="18" t="str">
        <f aca="false">IF(B2633="","",IF(SUMPRODUCT(MAX((A$1:A2632=A2633)*(B$1:B2632=B2633)*ROW(A$1:A2632)))=0,C2633&amp;"",IF(C2633="",INDEX(I$1:I2632,SUMPRODUCT(MAX((A$1:A2632=A2633)*(B$1:B2632=B2633)*ROW(A$1:A2632)))),IF(INDEX(I$1:I2632,SUMPRODUCT(MAX((A$1:A2632=A2633)*(B$1:B2632=B2633)*ROW(A$1:A2632))))="",C2633&amp;"",INDEX(I$1:I2632,SUMPRODUCT(MAX((A$1:A2632=A2633)*(B$1:B2632=B2633)*ROW(A$1:A2632))))&amp;"; "&amp;C2633))))</f>
        <v/>
      </c>
      <c r="J2633" s="18" t="str">
        <f aca="false">IF(A2633="","",A2633&amp;"|"&amp;COUNTIF(A$2:A2633,A2633))</f>
        <v/>
      </c>
      <c r="K2633" s="18" t="n">
        <f aca="false">IF(OR(A2633="",B2633=""),0,IF(COUNTIFS(A$2:A2633,A2633,B$2:B2633,B2633)=1,1,0))</f>
        <v>0</v>
      </c>
    </row>
    <row r="2634" customFormat="false" ht="15" hidden="false" customHeight="false" outlineLevel="0" collapsed="false">
      <c r="A2634" s="15"/>
      <c r="B2634" s="15"/>
      <c r="C2634" s="15"/>
      <c r="D2634" s="15"/>
      <c r="F2634" s="18" t="str">
        <f aca="false">IF(B2634="","",IFERROR(INDEX(Materials!$B$2:$B$301,MATCH(B2634,Materials!$A$2:$A$301,0)),""))</f>
        <v/>
      </c>
      <c r="G2634" s="18" t="str">
        <f aca="true">IF(AND(A2634="",B2634=""),"",IF(A2634="","Missing product",IF(B2634="","Missing material",IF(COUNTIF(ProductList,A2634)=0,"Product not in Products list",IF(COUNTIF(MaterialList,B2634)=0,"Material not in Materials list","OK")))))</f>
        <v/>
      </c>
      <c r="H2634" s="18" t="str">
        <f aca="false">IF(F2634="Active",A2634&amp;"|"&amp;COUNTIFS(A$2:A2634,A2634,F$2:F2634,"Active"),"")</f>
        <v/>
      </c>
      <c r="I2634" s="18" t="str">
        <f aca="false">IF(B2634="","",IF(SUMPRODUCT(MAX((A$1:A2633=A2634)*(B$1:B2633=B2634)*ROW(A$1:A2633)))=0,C2634&amp;"",IF(C2634="",INDEX(I$1:I2633,SUMPRODUCT(MAX((A$1:A2633=A2634)*(B$1:B2633=B2634)*ROW(A$1:A2633)))),IF(INDEX(I$1:I2633,SUMPRODUCT(MAX((A$1:A2633=A2634)*(B$1:B2633=B2634)*ROW(A$1:A2633))))="",C2634&amp;"",INDEX(I$1:I2633,SUMPRODUCT(MAX((A$1:A2633=A2634)*(B$1:B2633=B2634)*ROW(A$1:A2633))))&amp;"; "&amp;C2634))))</f>
        <v/>
      </c>
      <c r="J2634" s="18" t="str">
        <f aca="false">IF(A2634="","",A2634&amp;"|"&amp;COUNTIF(A$2:A2634,A2634))</f>
        <v/>
      </c>
      <c r="K2634" s="18" t="n">
        <f aca="false">IF(OR(A2634="",B2634=""),0,IF(COUNTIFS(A$2:A2634,A2634,B$2:B2634,B2634)=1,1,0))</f>
        <v>0</v>
      </c>
    </row>
    <row r="2635" customFormat="false" ht="15" hidden="false" customHeight="false" outlineLevel="0" collapsed="false">
      <c r="A2635" s="15"/>
      <c r="B2635" s="15"/>
      <c r="C2635" s="15"/>
      <c r="D2635" s="15"/>
      <c r="F2635" s="18" t="str">
        <f aca="false">IF(B2635="","",IFERROR(INDEX(Materials!$B$2:$B$301,MATCH(B2635,Materials!$A$2:$A$301,0)),""))</f>
        <v/>
      </c>
      <c r="G2635" s="18" t="str">
        <f aca="true">IF(AND(A2635="",B2635=""),"",IF(A2635="","Missing product",IF(B2635="","Missing material",IF(COUNTIF(ProductList,A2635)=0,"Product not in Products list",IF(COUNTIF(MaterialList,B2635)=0,"Material not in Materials list","OK")))))</f>
        <v/>
      </c>
      <c r="H2635" s="18" t="str">
        <f aca="false">IF(F2635="Active",A2635&amp;"|"&amp;COUNTIFS(A$2:A2635,A2635,F$2:F2635,"Active"),"")</f>
        <v/>
      </c>
      <c r="I2635" s="18" t="str">
        <f aca="false">IF(B2635="","",IF(SUMPRODUCT(MAX((A$1:A2634=A2635)*(B$1:B2634=B2635)*ROW(A$1:A2634)))=0,C2635&amp;"",IF(C2635="",INDEX(I$1:I2634,SUMPRODUCT(MAX((A$1:A2634=A2635)*(B$1:B2634=B2635)*ROW(A$1:A2634)))),IF(INDEX(I$1:I2634,SUMPRODUCT(MAX((A$1:A2634=A2635)*(B$1:B2634=B2635)*ROW(A$1:A2634))))="",C2635&amp;"",INDEX(I$1:I2634,SUMPRODUCT(MAX((A$1:A2634=A2635)*(B$1:B2634=B2635)*ROW(A$1:A2634))))&amp;"; "&amp;C2635))))</f>
        <v/>
      </c>
      <c r="J2635" s="18" t="str">
        <f aca="false">IF(A2635="","",A2635&amp;"|"&amp;COUNTIF(A$2:A2635,A2635))</f>
        <v/>
      </c>
      <c r="K2635" s="18" t="n">
        <f aca="false">IF(OR(A2635="",B2635=""),0,IF(COUNTIFS(A$2:A2635,A2635,B$2:B2635,B2635)=1,1,0))</f>
        <v>0</v>
      </c>
    </row>
    <row r="2636" customFormat="false" ht="15" hidden="false" customHeight="false" outlineLevel="0" collapsed="false">
      <c r="A2636" s="15"/>
      <c r="B2636" s="15"/>
      <c r="C2636" s="15"/>
      <c r="D2636" s="15"/>
      <c r="F2636" s="18" t="str">
        <f aca="false">IF(B2636="","",IFERROR(INDEX(Materials!$B$2:$B$301,MATCH(B2636,Materials!$A$2:$A$301,0)),""))</f>
        <v/>
      </c>
      <c r="G2636" s="18" t="str">
        <f aca="true">IF(AND(A2636="",B2636=""),"",IF(A2636="","Missing product",IF(B2636="","Missing material",IF(COUNTIF(ProductList,A2636)=0,"Product not in Products list",IF(COUNTIF(MaterialList,B2636)=0,"Material not in Materials list","OK")))))</f>
        <v/>
      </c>
      <c r="H2636" s="18" t="str">
        <f aca="false">IF(F2636="Active",A2636&amp;"|"&amp;COUNTIFS(A$2:A2636,A2636,F$2:F2636,"Active"),"")</f>
        <v/>
      </c>
      <c r="I2636" s="18" t="str">
        <f aca="false">IF(B2636="","",IF(SUMPRODUCT(MAX((A$1:A2635=A2636)*(B$1:B2635=B2636)*ROW(A$1:A2635)))=0,C2636&amp;"",IF(C2636="",INDEX(I$1:I2635,SUMPRODUCT(MAX((A$1:A2635=A2636)*(B$1:B2635=B2636)*ROW(A$1:A2635)))),IF(INDEX(I$1:I2635,SUMPRODUCT(MAX((A$1:A2635=A2636)*(B$1:B2635=B2636)*ROW(A$1:A2635))))="",C2636&amp;"",INDEX(I$1:I2635,SUMPRODUCT(MAX((A$1:A2635=A2636)*(B$1:B2635=B2636)*ROW(A$1:A2635))))&amp;"; "&amp;C2636))))</f>
        <v/>
      </c>
      <c r="J2636" s="18" t="str">
        <f aca="false">IF(A2636="","",A2636&amp;"|"&amp;COUNTIF(A$2:A2636,A2636))</f>
        <v/>
      </c>
      <c r="K2636" s="18" t="n">
        <f aca="false">IF(OR(A2636="",B2636=""),0,IF(COUNTIFS(A$2:A2636,A2636,B$2:B2636,B2636)=1,1,0))</f>
        <v>0</v>
      </c>
    </row>
    <row r="2637" customFormat="false" ht="15" hidden="false" customHeight="false" outlineLevel="0" collapsed="false">
      <c r="A2637" s="15"/>
      <c r="B2637" s="15"/>
      <c r="C2637" s="15"/>
      <c r="D2637" s="15"/>
      <c r="F2637" s="18" t="str">
        <f aca="false">IF(B2637="","",IFERROR(INDEX(Materials!$B$2:$B$301,MATCH(B2637,Materials!$A$2:$A$301,0)),""))</f>
        <v/>
      </c>
      <c r="G2637" s="18" t="str">
        <f aca="true">IF(AND(A2637="",B2637=""),"",IF(A2637="","Missing product",IF(B2637="","Missing material",IF(COUNTIF(ProductList,A2637)=0,"Product not in Products list",IF(COUNTIF(MaterialList,B2637)=0,"Material not in Materials list","OK")))))</f>
        <v/>
      </c>
      <c r="H2637" s="18" t="str">
        <f aca="false">IF(F2637="Active",A2637&amp;"|"&amp;COUNTIFS(A$2:A2637,A2637,F$2:F2637,"Active"),"")</f>
        <v/>
      </c>
      <c r="I2637" s="18" t="str">
        <f aca="false">IF(B2637="","",IF(SUMPRODUCT(MAX((A$1:A2636=A2637)*(B$1:B2636=B2637)*ROW(A$1:A2636)))=0,C2637&amp;"",IF(C2637="",INDEX(I$1:I2636,SUMPRODUCT(MAX((A$1:A2636=A2637)*(B$1:B2636=B2637)*ROW(A$1:A2636)))),IF(INDEX(I$1:I2636,SUMPRODUCT(MAX((A$1:A2636=A2637)*(B$1:B2636=B2637)*ROW(A$1:A2636))))="",C2637&amp;"",INDEX(I$1:I2636,SUMPRODUCT(MAX((A$1:A2636=A2637)*(B$1:B2636=B2637)*ROW(A$1:A2636))))&amp;"; "&amp;C2637))))</f>
        <v/>
      </c>
      <c r="J2637" s="18" t="str">
        <f aca="false">IF(A2637="","",A2637&amp;"|"&amp;COUNTIF(A$2:A2637,A2637))</f>
        <v/>
      </c>
      <c r="K2637" s="18" t="n">
        <f aca="false">IF(OR(A2637="",B2637=""),0,IF(COUNTIFS(A$2:A2637,A2637,B$2:B2637,B2637)=1,1,0))</f>
        <v>0</v>
      </c>
    </row>
    <row r="2638" customFormat="false" ht="15" hidden="false" customHeight="false" outlineLevel="0" collapsed="false">
      <c r="A2638" s="15"/>
      <c r="B2638" s="15"/>
      <c r="C2638" s="15"/>
      <c r="D2638" s="15"/>
      <c r="F2638" s="18" t="str">
        <f aca="false">IF(B2638="","",IFERROR(INDEX(Materials!$B$2:$B$301,MATCH(B2638,Materials!$A$2:$A$301,0)),""))</f>
        <v/>
      </c>
      <c r="G2638" s="18" t="str">
        <f aca="true">IF(AND(A2638="",B2638=""),"",IF(A2638="","Missing product",IF(B2638="","Missing material",IF(COUNTIF(ProductList,A2638)=0,"Product not in Products list",IF(COUNTIF(MaterialList,B2638)=0,"Material not in Materials list","OK")))))</f>
        <v/>
      </c>
      <c r="H2638" s="18" t="str">
        <f aca="false">IF(F2638="Active",A2638&amp;"|"&amp;COUNTIFS(A$2:A2638,A2638,F$2:F2638,"Active"),"")</f>
        <v/>
      </c>
      <c r="I2638" s="18" t="str">
        <f aca="false">IF(B2638="","",IF(SUMPRODUCT(MAX((A$1:A2637=A2638)*(B$1:B2637=B2638)*ROW(A$1:A2637)))=0,C2638&amp;"",IF(C2638="",INDEX(I$1:I2637,SUMPRODUCT(MAX((A$1:A2637=A2638)*(B$1:B2637=B2638)*ROW(A$1:A2637)))),IF(INDEX(I$1:I2637,SUMPRODUCT(MAX((A$1:A2637=A2638)*(B$1:B2637=B2638)*ROW(A$1:A2637))))="",C2638&amp;"",INDEX(I$1:I2637,SUMPRODUCT(MAX((A$1:A2637=A2638)*(B$1:B2637=B2638)*ROW(A$1:A2637))))&amp;"; "&amp;C2638))))</f>
        <v/>
      </c>
      <c r="J2638" s="18" t="str">
        <f aca="false">IF(A2638="","",A2638&amp;"|"&amp;COUNTIF(A$2:A2638,A2638))</f>
        <v/>
      </c>
      <c r="K2638" s="18" t="n">
        <f aca="false">IF(OR(A2638="",B2638=""),0,IF(COUNTIFS(A$2:A2638,A2638,B$2:B2638,B2638)=1,1,0))</f>
        <v>0</v>
      </c>
    </row>
    <row r="2639" customFormat="false" ht="15" hidden="false" customHeight="false" outlineLevel="0" collapsed="false">
      <c r="A2639" s="15"/>
      <c r="B2639" s="15"/>
      <c r="C2639" s="15"/>
      <c r="D2639" s="15"/>
      <c r="F2639" s="18" t="str">
        <f aca="false">IF(B2639="","",IFERROR(INDEX(Materials!$B$2:$B$301,MATCH(B2639,Materials!$A$2:$A$301,0)),""))</f>
        <v/>
      </c>
      <c r="G2639" s="18" t="str">
        <f aca="true">IF(AND(A2639="",B2639=""),"",IF(A2639="","Missing product",IF(B2639="","Missing material",IF(COUNTIF(ProductList,A2639)=0,"Product not in Products list",IF(COUNTIF(MaterialList,B2639)=0,"Material not in Materials list","OK")))))</f>
        <v/>
      </c>
      <c r="H2639" s="18" t="str">
        <f aca="false">IF(F2639="Active",A2639&amp;"|"&amp;COUNTIFS(A$2:A2639,A2639,F$2:F2639,"Active"),"")</f>
        <v/>
      </c>
      <c r="I2639" s="18" t="str">
        <f aca="false">IF(B2639="","",IF(SUMPRODUCT(MAX((A$1:A2638=A2639)*(B$1:B2638=B2639)*ROW(A$1:A2638)))=0,C2639&amp;"",IF(C2639="",INDEX(I$1:I2638,SUMPRODUCT(MAX((A$1:A2638=A2639)*(B$1:B2638=B2639)*ROW(A$1:A2638)))),IF(INDEX(I$1:I2638,SUMPRODUCT(MAX((A$1:A2638=A2639)*(B$1:B2638=B2639)*ROW(A$1:A2638))))="",C2639&amp;"",INDEX(I$1:I2638,SUMPRODUCT(MAX((A$1:A2638=A2639)*(B$1:B2638=B2639)*ROW(A$1:A2638))))&amp;"; "&amp;C2639))))</f>
        <v/>
      </c>
      <c r="J2639" s="18" t="str">
        <f aca="false">IF(A2639="","",A2639&amp;"|"&amp;COUNTIF(A$2:A2639,A2639))</f>
        <v/>
      </c>
      <c r="K2639" s="18" t="n">
        <f aca="false">IF(OR(A2639="",B2639=""),0,IF(COUNTIFS(A$2:A2639,A2639,B$2:B2639,B2639)=1,1,0))</f>
        <v>0</v>
      </c>
    </row>
    <row r="2640" customFormat="false" ht="15" hidden="false" customHeight="false" outlineLevel="0" collapsed="false">
      <c r="A2640" s="15"/>
      <c r="B2640" s="15"/>
      <c r="C2640" s="15"/>
      <c r="D2640" s="15"/>
      <c r="F2640" s="18" t="str">
        <f aca="false">IF(B2640="","",IFERROR(INDEX(Materials!$B$2:$B$301,MATCH(B2640,Materials!$A$2:$A$301,0)),""))</f>
        <v/>
      </c>
      <c r="G2640" s="18" t="str">
        <f aca="true">IF(AND(A2640="",B2640=""),"",IF(A2640="","Missing product",IF(B2640="","Missing material",IF(COUNTIF(ProductList,A2640)=0,"Product not in Products list",IF(COUNTIF(MaterialList,B2640)=0,"Material not in Materials list","OK")))))</f>
        <v/>
      </c>
      <c r="H2640" s="18" t="str">
        <f aca="false">IF(F2640="Active",A2640&amp;"|"&amp;COUNTIFS(A$2:A2640,A2640,F$2:F2640,"Active"),"")</f>
        <v/>
      </c>
      <c r="I2640" s="18" t="str">
        <f aca="false">IF(B2640="","",IF(SUMPRODUCT(MAX((A$1:A2639=A2640)*(B$1:B2639=B2640)*ROW(A$1:A2639)))=0,C2640&amp;"",IF(C2640="",INDEX(I$1:I2639,SUMPRODUCT(MAX((A$1:A2639=A2640)*(B$1:B2639=B2640)*ROW(A$1:A2639)))),IF(INDEX(I$1:I2639,SUMPRODUCT(MAX((A$1:A2639=A2640)*(B$1:B2639=B2640)*ROW(A$1:A2639))))="",C2640&amp;"",INDEX(I$1:I2639,SUMPRODUCT(MAX((A$1:A2639=A2640)*(B$1:B2639=B2640)*ROW(A$1:A2639))))&amp;"; "&amp;C2640))))</f>
        <v/>
      </c>
      <c r="J2640" s="18" t="str">
        <f aca="false">IF(A2640="","",A2640&amp;"|"&amp;COUNTIF(A$2:A2640,A2640))</f>
        <v/>
      </c>
      <c r="K2640" s="18" t="n">
        <f aca="false">IF(OR(A2640="",B2640=""),0,IF(COUNTIFS(A$2:A2640,A2640,B$2:B2640,B2640)=1,1,0))</f>
        <v>0</v>
      </c>
    </row>
    <row r="2641" customFormat="false" ht="15" hidden="false" customHeight="false" outlineLevel="0" collapsed="false">
      <c r="A2641" s="15"/>
      <c r="B2641" s="15"/>
      <c r="C2641" s="15"/>
      <c r="D2641" s="15"/>
      <c r="F2641" s="18" t="str">
        <f aca="false">IF(B2641="","",IFERROR(INDEX(Materials!$B$2:$B$301,MATCH(B2641,Materials!$A$2:$A$301,0)),""))</f>
        <v/>
      </c>
      <c r="G2641" s="18" t="str">
        <f aca="true">IF(AND(A2641="",B2641=""),"",IF(A2641="","Missing product",IF(B2641="","Missing material",IF(COUNTIF(ProductList,A2641)=0,"Product not in Products list",IF(COUNTIF(MaterialList,B2641)=0,"Material not in Materials list","OK")))))</f>
        <v/>
      </c>
      <c r="H2641" s="18" t="str">
        <f aca="false">IF(F2641="Active",A2641&amp;"|"&amp;COUNTIFS(A$2:A2641,A2641,F$2:F2641,"Active"),"")</f>
        <v/>
      </c>
      <c r="I2641" s="18" t="str">
        <f aca="false">IF(B2641="","",IF(SUMPRODUCT(MAX((A$1:A2640=A2641)*(B$1:B2640=B2641)*ROW(A$1:A2640)))=0,C2641&amp;"",IF(C2641="",INDEX(I$1:I2640,SUMPRODUCT(MAX((A$1:A2640=A2641)*(B$1:B2640=B2641)*ROW(A$1:A2640)))),IF(INDEX(I$1:I2640,SUMPRODUCT(MAX((A$1:A2640=A2641)*(B$1:B2640=B2641)*ROW(A$1:A2640))))="",C2641&amp;"",INDEX(I$1:I2640,SUMPRODUCT(MAX((A$1:A2640=A2641)*(B$1:B2640=B2641)*ROW(A$1:A2640))))&amp;"; "&amp;C2641))))</f>
        <v/>
      </c>
      <c r="J2641" s="18" t="str">
        <f aca="false">IF(A2641="","",A2641&amp;"|"&amp;COUNTIF(A$2:A2641,A2641))</f>
        <v/>
      </c>
      <c r="K2641" s="18" t="n">
        <f aca="false">IF(OR(A2641="",B2641=""),0,IF(COUNTIFS(A$2:A2641,A2641,B$2:B2641,B2641)=1,1,0))</f>
        <v>0</v>
      </c>
    </row>
    <row r="2642" customFormat="false" ht="15" hidden="false" customHeight="false" outlineLevel="0" collapsed="false">
      <c r="A2642" s="15"/>
      <c r="B2642" s="15"/>
      <c r="C2642" s="15"/>
      <c r="D2642" s="15"/>
      <c r="F2642" s="18" t="str">
        <f aca="false">IF(B2642="","",IFERROR(INDEX(Materials!$B$2:$B$301,MATCH(B2642,Materials!$A$2:$A$301,0)),""))</f>
        <v/>
      </c>
      <c r="G2642" s="18" t="str">
        <f aca="true">IF(AND(A2642="",B2642=""),"",IF(A2642="","Missing product",IF(B2642="","Missing material",IF(COUNTIF(ProductList,A2642)=0,"Product not in Products list",IF(COUNTIF(MaterialList,B2642)=0,"Material not in Materials list","OK")))))</f>
        <v/>
      </c>
      <c r="H2642" s="18" t="str">
        <f aca="false">IF(F2642="Active",A2642&amp;"|"&amp;COUNTIFS(A$2:A2642,A2642,F$2:F2642,"Active"),"")</f>
        <v/>
      </c>
      <c r="I2642" s="18" t="str">
        <f aca="false">IF(B2642="","",IF(SUMPRODUCT(MAX((A$1:A2641=A2642)*(B$1:B2641=B2642)*ROW(A$1:A2641)))=0,C2642&amp;"",IF(C2642="",INDEX(I$1:I2641,SUMPRODUCT(MAX((A$1:A2641=A2642)*(B$1:B2641=B2642)*ROW(A$1:A2641)))),IF(INDEX(I$1:I2641,SUMPRODUCT(MAX((A$1:A2641=A2642)*(B$1:B2641=B2642)*ROW(A$1:A2641))))="",C2642&amp;"",INDEX(I$1:I2641,SUMPRODUCT(MAX((A$1:A2641=A2642)*(B$1:B2641=B2642)*ROW(A$1:A2641))))&amp;"; "&amp;C2642))))</f>
        <v/>
      </c>
      <c r="J2642" s="18" t="str">
        <f aca="false">IF(A2642="","",A2642&amp;"|"&amp;COUNTIF(A$2:A2642,A2642))</f>
        <v/>
      </c>
      <c r="K2642" s="18" t="n">
        <f aca="false">IF(OR(A2642="",B2642=""),0,IF(COUNTIFS(A$2:A2642,A2642,B$2:B2642,B2642)=1,1,0))</f>
        <v>0</v>
      </c>
    </row>
    <row r="2643" customFormat="false" ht="15" hidden="false" customHeight="false" outlineLevel="0" collapsed="false">
      <c r="A2643" s="15"/>
      <c r="B2643" s="15"/>
      <c r="C2643" s="15"/>
      <c r="D2643" s="15"/>
      <c r="F2643" s="18" t="str">
        <f aca="false">IF(B2643="","",IFERROR(INDEX(Materials!$B$2:$B$301,MATCH(B2643,Materials!$A$2:$A$301,0)),""))</f>
        <v/>
      </c>
      <c r="G2643" s="18" t="str">
        <f aca="true">IF(AND(A2643="",B2643=""),"",IF(A2643="","Missing product",IF(B2643="","Missing material",IF(COUNTIF(ProductList,A2643)=0,"Product not in Products list",IF(COUNTIF(MaterialList,B2643)=0,"Material not in Materials list","OK")))))</f>
        <v/>
      </c>
      <c r="H2643" s="18" t="str">
        <f aca="false">IF(F2643="Active",A2643&amp;"|"&amp;COUNTIFS(A$2:A2643,A2643,F$2:F2643,"Active"),"")</f>
        <v/>
      </c>
      <c r="I2643" s="18" t="str">
        <f aca="false">IF(B2643="","",IF(SUMPRODUCT(MAX((A$1:A2642=A2643)*(B$1:B2642=B2643)*ROW(A$1:A2642)))=0,C2643&amp;"",IF(C2643="",INDEX(I$1:I2642,SUMPRODUCT(MAX((A$1:A2642=A2643)*(B$1:B2642=B2643)*ROW(A$1:A2642)))),IF(INDEX(I$1:I2642,SUMPRODUCT(MAX((A$1:A2642=A2643)*(B$1:B2642=B2643)*ROW(A$1:A2642))))="",C2643&amp;"",INDEX(I$1:I2642,SUMPRODUCT(MAX((A$1:A2642=A2643)*(B$1:B2642=B2643)*ROW(A$1:A2642))))&amp;"; "&amp;C2643))))</f>
        <v/>
      </c>
      <c r="J2643" s="18" t="str">
        <f aca="false">IF(A2643="","",A2643&amp;"|"&amp;COUNTIF(A$2:A2643,A2643))</f>
        <v/>
      </c>
      <c r="K2643" s="18" t="n">
        <f aca="false">IF(OR(A2643="",B2643=""),0,IF(COUNTIFS(A$2:A2643,A2643,B$2:B2643,B2643)=1,1,0))</f>
        <v>0</v>
      </c>
    </row>
    <row r="2644" customFormat="false" ht="15" hidden="false" customHeight="false" outlineLevel="0" collapsed="false">
      <c r="A2644" s="15"/>
      <c r="B2644" s="15"/>
      <c r="C2644" s="15"/>
      <c r="D2644" s="15"/>
      <c r="F2644" s="18" t="str">
        <f aca="false">IF(B2644="","",IFERROR(INDEX(Materials!$B$2:$B$301,MATCH(B2644,Materials!$A$2:$A$301,0)),""))</f>
        <v/>
      </c>
      <c r="G2644" s="18" t="str">
        <f aca="true">IF(AND(A2644="",B2644=""),"",IF(A2644="","Missing product",IF(B2644="","Missing material",IF(COUNTIF(ProductList,A2644)=0,"Product not in Products list",IF(COUNTIF(MaterialList,B2644)=0,"Material not in Materials list","OK")))))</f>
        <v/>
      </c>
      <c r="H2644" s="18" t="str">
        <f aca="false">IF(F2644="Active",A2644&amp;"|"&amp;COUNTIFS(A$2:A2644,A2644,F$2:F2644,"Active"),"")</f>
        <v/>
      </c>
      <c r="I2644" s="18" t="str">
        <f aca="false">IF(B2644="","",IF(SUMPRODUCT(MAX((A$1:A2643=A2644)*(B$1:B2643=B2644)*ROW(A$1:A2643)))=0,C2644&amp;"",IF(C2644="",INDEX(I$1:I2643,SUMPRODUCT(MAX((A$1:A2643=A2644)*(B$1:B2643=B2644)*ROW(A$1:A2643)))),IF(INDEX(I$1:I2643,SUMPRODUCT(MAX((A$1:A2643=A2644)*(B$1:B2643=B2644)*ROW(A$1:A2643))))="",C2644&amp;"",INDEX(I$1:I2643,SUMPRODUCT(MAX((A$1:A2643=A2644)*(B$1:B2643=B2644)*ROW(A$1:A2643))))&amp;"; "&amp;C2644))))</f>
        <v/>
      </c>
      <c r="J2644" s="18" t="str">
        <f aca="false">IF(A2644="","",A2644&amp;"|"&amp;COUNTIF(A$2:A2644,A2644))</f>
        <v/>
      </c>
      <c r="K2644" s="18" t="n">
        <f aca="false">IF(OR(A2644="",B2644=""),0,IF(COUNTIFS(A$2:A2644,A2644,B$2:B2644,B2644)=1,1,0))</f>
        <v>0</v>
      </c>
    </row>
    <row r="2645" customFormat="false" ht="15" hidden="false" customHeight="false" outlineLevel="0" collapsed="false">
      <c r="A2645" s="15"/>
      <c r="B2645" s="15"/>
      <c r="C2645" s="15"/>
      <c r="D2645" s="15"/>
      <c r="F2645" s="18" t="str">
        <f aca="false">IF(B2645="","",IFERROR(INDEX(Materials!$B$2:$B$301,MATCH(B2645,Materials!$A$2:$A$301,0)),""))</f>
        <v/>
      </c>
      <c r="G2645" s="18" t="str">
        <f aca="true">IF(AND(A2645="",B2645=""),"",IF(A2645="","Missing product",IF(B2645="","Missing material",IF(COUNTIF(ProductList,A2645)=0,"Product not in Products list",IF(COUNTIF(MaterialList,B2645)=0,"Material not in Materials list","OK")))))</f>
        <v/>
      </c>
      <c r="H2645" s="18" t="str">
        <f aca="false">IF(F2645="Active",A2645&amp;"|"&amp;COUNTIFS(A$2:A2645,A2645,F$2:F2645,"Active"),"")</f>
        <v/>
      </c>
      <c r="I2645" s="18" t="str">
        <f aca="false">IF(B2645="","",IF(SUMPRODUCT(MAX((A$1:A2644=A2645)*(B$1:B2644=B2645)*ROW(A$1:A2644)))=0,C2645&amp;"",IF(C2645="",INDEX(I$1:I2644,SUMPRODUCT(MAX((A$1:A2644=A2645)*(B$1:B2644=B2645)*ROW(A$1:A2644)))),IF(INDEX(I$1:I2644,SUMPRODUCT(MAX((A$1:A2644=A2645)*(B$1:B2644=B2645)*ROW(A$1:A2644))))="",C2645&amp;"",INDEX(I$1:I2644,SUMPRODUCT(MAX((A$1:A2644=A2645)*(B$1:B2644=B2645)*ROW(A$1:A2644))))&amp;"; "&amp;C2645))))</f>
        <v/>
      </c>
      <c r="J2645" s="18" t="str">
        <f aca="false">IF(A2645="","",A2645&amp;"|"&amp;COUNTIF(A$2:A2645,A2645))</f>
        <v/>
      </c>
      <c r="K2645" s="18" t="n">
        <f aca="false">IF(OR(A2645="",B2645=""),0,IF(COUNTIFS(A$2:A2645,A2645,B$2:B2645,B2645)=1,1,0))</f>
        <v>0</v>
      </c>
    </row>
    <row r="2646" customFormat="false" ht="15" hidden="false" customHeight="false" outlineLevel="0" collapsed="false">
      <c r="A2646" s="15"/>
      <c r="B2646" s="15"/>
      <c r="C2646" s="15"/>
      <c r="D2646" s="15"/>
      <c r="F2646" s="18" t="str">
        <f aca="false">IF(B2646="","",IFERROR(INDEX(Materials!$B$2:$B$301,MATCH(B2646,Materials!$A$2:$A$301,0)),""))</f>
        <v/>
      </c>
      <c r="G2646" s="18" t="str">
        <f aca="true">IF(AND(A2646="",B2646=""),"",IF(A2646="","Missing product",IF(B2646="","Missing material",IF(COUNTIF(ProductList,A2646)=0,"Product not in Products list",IF(COUNTIF(MaterialList,B2646)=0,"Material not in Materials list","OK")))))</f>
        <v/>
      </c>
      <c r="H2646" s="18" t="str">
        <f aca="false">IF(F2646="Active",A2646&amp;"|"&amp;COUNTIFS(A$2:A2646,A2646,F$2:F2646,"Active"),"")</f>
        <v/>
      </c>
      <c r="I2646" s="18" t="str">
        <f aca="false">IF(B2646="","",IF(SUMPRODUCT(MAX((A$1:A2645=A2646)*(B$1:B2645=B2646)*ROW(A$1:A2645)))=0,C2646&amp;"",IF(C2646="",INDEX(I$1:I2645,SUMPRODUCT(MAX((A$1:A2645=A2646)*(B$1:B2645=B2646)*ROW(A$1:A2645)))),IF(INDEX(I$1:I2645,SUMPRODUCT(MAX((A$1:A2645=A2646)*(B$1:B2645=B2646)*ROW(A$1:A2645))))="",C2646&amp;"",INDEX(I$1:I2645,SUMPRODUCT(MAX((A$1:A2645=A2646)*(B$1:B2645=B2646)*ROW(A$1:A2645))))&amp;"; "&amp;C2646))))</f>
        <v/>
      </c>
      <c r="J2646" s="18" t="str">
        <f aca="false">IF(A2646="","",A2646&amp;"|"&amp;COUNTIF(A$2:A2646,A2646))</f>
        <v/>
      </c>
      <c r="K2646" s="18" t="n">
        <f aca="false">IF(OR(A2646="",B2646=""),0,IF(COUNTIFS(A$2:A2646,A2646,B$2:B2646,B2646)=1,1,0))</f>
        <v>0</v>
      </c>
    </row>
    <row r="2647" customFormat="false" ht="15" hidden="false" customHeight="false" outlineLevel="0" collapsed="false">
      <c r="A2647" s="15"/>
      <c r="B2647" s="15"/>
      <c r="C2647" s="15"/>
      <c r="D2647" s="15"/>
      <c r="F2647" s="18" t="str">
        <f aca="false">IF(B2647="","",IFERROR(INDEX(Materials!$B$2:$B$301,MATCH(B2647,Materials!$A$2:$A$301,0)),""))</f>
        <v/>
      </c>
      <c r="G2647" s="18" t="str">
        <f aca="true">IF(AND(A2647="",B2647=""),"",IF(A2647="","Missing product",IF(B2647="","Missing material",IF(COUNTIF(ProductList,A2647)=0,"Product not in Products list",IF(COUNTIF(MaterialList,B2647)=0,"Material not in Materials list","OK")))))</f>
        <v/>
      </c>
      <c r="H2647" s="18" t="str">
        <f aca="false">IF(F2647="Active",A2647&amp;"|"&amp;COUNTIFS(A$2:A2647,A2647,F$2:F2647,"Active"),"")</f>
        <v/>
      </c>
      <c r="I2647" s="18" t="str">
        <f aca="false">IF(B2647="","",IF(SUMPRODUCT(MAX((A$1:A2646=A2647)*(B$1:B2646=B2647)*ROW(A$1:A2646)))=0,C2647&amp;"",IF(C2647="",INDEX(I$1:I2646,SUMPRODUCT(MAX((A$1:A2646=A2647)*(B$1:B2646=B2647)*ROW(A$1:A2646)))),IF(INDEX(I$1:I2646,SUMPRODUCT(MAX((A$1:A2646=A2647)*(B$1:B2646=B2647)*ROW(A$1:A2646))))="",C2647&amp;"",INDEX(I$1:I2646,SUMPRODUCT(MAX((A$1:A2646=A2647)*(B$1:B2646=B2647)*ROW(A$1:A2646))))&amp;"; "&amp;C2647))))</f>
        <v/>
      </c>
      <c r="J2647" s="18" t="str">
        <f aca="false">IF(A2647="","",A2647&amp;"|"&amp;COUNTIF(A$2:A2647,A2647))</f>
        <v/>
      </c>
      <c r="K2647" s="18" t="n">
        <f aca="false">IF(OR(A2647="",B2647=""),0,IF(COUNTIFS(A$2:A2647,A2647,B$2:B2647,B2647)=1,1,0))</f>
        <v>0</v>
      </c>
    </row>
    <row r="2648" customFormat="false" ht="15" hidden="false" customHeight="false" outlineLevel="0" collapsed="false">
      <c r="A2648" s="15"/>
      <c r="B2648" s="15"/>
      <c r="C2648" s="15"/>
      <c r="D2648" s="15"/>
      <c r="F2648" s="18" t="str">
        <f aca="false">IF(B2648="","",IFERROR(INDEX(Materials!$B$2:$B$301,MATCH(B2648,Materials!$A$2:$A$301,0)),""))</f>
        <v/>
      </c>
      <c r="G2648" s="18" t="str">
        <f aca="true">IF(AND(A2648="",B2648=""),"",IF(A2648="","Missing product",IF(B2648="","Missing material",IF(COUNTIF(ProductList,A2648)=0,"Product not in Products list",IF(COUNTIF(MaterialList,B2648)=0,"Material not in Materials list","OK")))))</f>
        <v/>
      </c>
      <c r="H2648" s="18" t="str">
        <f aca="false">IF(F2648="Active",A2648&amp;"|"&amp;COUNTIFS(A$2:A2648,A2648,F$2:F2648,"Active"),"")</f>
        <v/>
      </c>
      <c r="I2648" s="18" t="str">
        <f aca="false">IF(B2648="","",IF(SUMPRODUCT(MAX((A$1:A2647=A2648)*(B$1:B2647=B2648)*ROW(A$1:A2647)))=0,C2648&amp;"",IF(C2648="",INDEX(I$1:I2647,SUMPRODUCT(MAX((A$1:A2647=A2648)*(B$1:B2647=B2648)*ROW(A$1:A2647)))),IF(INDEX(I$1:I2647,SUMPRODUCT(MAX((A$1:A2647=A2648)*(B$1:B2647=B2648)*ROW(A$1:A2647))))="",C2648&amp;"",INDEX(I$1:I2647,SUMPRODUCT(MAX((A$1:A2647=A2648)*(B$1:B2647=B2648)*ROW(A$1:A2647))))&amp;"; "&amp;C2648))))</f>
        <v/>
      </c>
      <c r="J2648" s="18" t="str">
        <f aca="false">IF(A2648="","",A2648&amp;"|"&amp;COUNTIF(A$2:A2648,A2648))</f>
        <v/>
      </c>
      <c r="K2648" s="18" t="n">
        <f aca="false">IF(OR(A2648="",B2648=""),0,IF(COUNTIFS(A$2:A2648,A2648,B$2:B2648,B2648)=1,1,0))</f>
        <v>0</v>
      </c>
    </row>
    <row r="2649" customFormat="false" ht="15" hidden="false" customHeight="false" outlineLevel="0" collapsed="false">
      <c r="A2649" s="15"/>
      <c r="B2649" s="15"/>
      <c r="C2649" s="15"/>
      <c r="D2649" s="15"/>
      <c r="F2649" s="18" t="str">
        <f aca="false">IF(B2649="","",IFERROR(INDEX(Materials!$B$2:$B$301,MATCH(B2649,Materials!$A$2:$A$301,0)),""))</f>
        <v/>
      </c>
      <c r="G2649" s="18" t="str">
        <f aca="true">IF(AND(A2649="",B2649=""),"",IF(A2649="","Missing product",IF(B2649="","Missing material",IF(COUNTIF(ProductList,A2649)=0,"Product not in Products list",IF(COUNTIF(MaterialList,B2649)=0,"Material not in Materials list","OK")))))</f>
        <v/>
      </c>
      <c r="H2649" s="18" t="str">
        <f aca="false">IF(F2649="Active",A2649&amp;"|"&amp;COUNTIFS(A$2:A2649,A2649,F$2:F2649,"Active"),"")</f>
        <v/>
      </c>
      <c r="I2649" s="18" t="str">
        <f aca="false">IF(B2649="","",IF(SUMPRODUCT(MAX((A$1:A2648=A2649)*(B$1:B2648=B2649)*ROW(A$1:A2648)))=0,C2649&amp;"",IF(C2649="",INDEX(I$1:I2648,SUMPRODUCT(MAX((A$1:A2648=A2649)*(B$1:B2648=B2649)*ROW(A$1:A2648)))),IF(INDEX(I$1:I2648,SUMPRODUCT(MAX((A$1:A2648=A2649)*(B$1:B2648=B2649)*ROW(A$1:A2648))))="",C2649&amp;"",INDEX(I$1:I2648,SUMPRODUCT(MAX((A$1:A2648=A2649)*(B$1:B2648=B2649)*ROW(A$1:A2648))))&amp;"; "&amp;C2649))))</f>
        <v/>
      </c>
      <c r="J2649" s="18" t="str">
        <f aca="false">IF(A2649="","",A2649&amp;"|"&amp;COUNTIF(A$2:A2649,A2649))</f>
        <v/>
      </c>
      <c r="K2649" s="18" t="n">
        <f aca="false">IF(OR(A2649="",B2649=""),0,IF(COUNTIFS(A$2:A2649,A2649,B$2:B2649,B2649)=1,1,0))</f>
        <v>0</v>
      </c>
    </row>
    <row r="2650" customFormat="false" ht="15" hidden="false" customHeight="false" outlineLevel="0" collapsed="false">
      <c r="A2650" s="15"/>
      <c r="B2650" s="15"/>
      <c r="C2650" s="15"/>
      <c r="D2650" s="15"/>
      <c r="F2650" s="18" t="str">
        <f aca="false">IF(B2650="","",IFERROR(INDEX(Materials!$B$2:$B$301,MATCH(B2650,Materials!$A$2:$A$301,0)),""))</f>
        <v/>
      </c>
      <c r="G2650" s="18" t="str">
        <f aca="true">IF(AND(A2650="",B2650=""),"",IF(A2650="","Missing product",IF(B2650="","Missing material",IF(COUNTIF(ProductList,A2650)=0,"Product not in Products list",IF(COUNTIF(MaterialList,B2650)=0,"Material not in Materials list","OK")))))</f>
        <v/>
      </c>
      <c r="H2650" s="18" t="str">
        <f aca="false">IF(F2650="Active",A2650&amp;"|"&amp;COUNTIFS(A$2:A2650,A2650,F$2:F2650,"Active"),"")</f>
        <v/>
      </c>
      <c r="I2650" s="18" t="str">
        <f aca="false">IF(B2650="","",IF(SUMPRODUCT(MAX((A$1:A2649=A2650)*(B$1:B2649=B2650)*ROW(A$1:A2649)))=0,C2650&amp;"",IF(C2650="",INDEX(I$1:I2649,SUMPRODUCT(MAX((A$1:A2649=A2650)*(B$1:B2649=B2650)*ROW(A$1:A2649)))),IF(INDEX(I$1:I2649,SUMPRODUCT(MAX((A$1:A2649=A2650)*(B$1:B2649=B2650)*ROW(A$1:A2649))))="",C2650&amp;"",INDEX(I$1:I2649,SUMPRODUCT(MAX((A$1:A2649=A2650)*(B$1:B2649=B2650)*ROW(A$1:A2649))))&amp;"; "&amp;C2650))))</f>
        <v/>
      </c>
      <c r="J2650" s="18" t="str">
        <f aca="false">IF(A2650="","",A2650&amp;"|"&amp;COUNTIF(A$2:A2650,A2650))</f>
        <v/>
      </c>
      <c r="K2650" s="18" t="n">
        <f aca="false">IF(OR(A2650="",B2650=""),0,IF(COUNTIFS(A$2:A2650,A2650,B$2:B2650,B2650)=1,1,0))</f>
        <v>0</v>
      </c>
    </row>
    <row r="2651" customFormat="false" ht="15" hidden="false" customHeight="false" outlineLevel="0" collapsed="false">
      <c r="A2651" s="15"/>
      <c r="B2651" s="15"/>
      <c r="C2651" s="15"/>
      <c r="D2651" s="15"/>
      <c r="F2651" s="18" t="str">
        <f aca="false">IF(B2651="","",IFERROR(INDEX(Materials!$B$2:$B$301,MATCH(B2651,Materials!$A$2:$A$301,0)),""))</f>
        <v/>
      </c>
      <c r="G2651" s="18" t="str">
        <f aca="true">IF(AND(A2651="",B2651=""),"",IF(A2651="","Missing product",IF(B2651="","Missing material",IF(COUNTIF(ProductList,A2651)=0,"Product not in Products list",IF(COUNTIF(MaterialList,B2651)=0,"Material not in Materials list","OK")))))</f>
        <v/>
      </c>
      <c r="H2651" s="18" t="str">
        <f aca="false">IF(F2651="Active",A2651&amp;"|"&amp;COUNTIFS(A$2:A2651,A2651,F$2:F2651,"Active"),"")</f>
        <v/>
      </c>
      <c r="I2651" s="18" t="str">
        <f aca="false">IF(B2651="","",IF(SUMPRODUCT(MAX((A$1:A2650=A2651)*(B$1:B2650=B2651)*ROW(A$1:A2650)))=0,C2651&amp;"",IF(C2651="",INDEX(I$1:I2650,SUMPRODUCT(MAX((A$1:A2650=A2651)*(B$1:B2650=B2651)*ROW(A$1:A2650)))),IF(INDEX(I$1:I2650,SUMPRODUCT(MAX((A$1:A2650=A2651)*(B$1:B2650=B2651)*ROW(A$1:A2650))))="",C2651&amp;"",INDEX(I$1:I2650,SUMPRODUCT(MAX((A$1:A2650=A2651)*(B$1:B2650=B2651)*ROW(A$1:A2650))))&amp;"; "&amp;C2651))))</f>
        <v/>
      </c>
      <c r="J2651" s="18" t="str">
        <f aca="false">IF(A2651="","",A2651&amp;"|"&amp;COUNTIF(A$2:A2651,A2651))</f>
        <v/>
      </c>
      <c r="K2651" s="18" t="n">
        <f aca="false">IF(OR(A2651="",B2651=""),0,IF(COUNTIFS(A$2:A2651,A2651,B$2:B2651,B2651)=1,1,0))</f>
        <v>0</v>
      </c>
    </row>
    <row r="2652" customFormat="false" ht="15" hidden="false" customHeight="false" outlineLevel="0" collapsed="false">
      <c r="A2652" s="15"/>
      <c r="B2652" s="15"/>
      <c r="C2652" s="15"/>
      <c r="D2652" s="15"/>
      <c r="F2652" s="18" t="str">
        <f aca="false">IF(B2652="","",IFERROR(INDEX(Materials!$B$2:$B$301,MATCH(B2652,Materials!$A$2:$A$301,0)),""))</f>
        <v/>
      </c>
      <c r="G2652" s="18" t="str">
        <f aca="true">IF(AND(A2652="",B2652=""),"",IF(A2652="","Missing product",IF(B2652="","Missing material",IF(COUNTIF(ProductList,A2652)=0,"Product not in Products list",IF(COUNTIF(MaterialList,B2652)=0,"Material not in Materials list","OK")))))</f>
        <v/>
      </c>
      <c r="H2652" s="18" t="str">
        <f aca="false">IF(F2652="Active",A2652&amp;"|"&amp;COUNTIFS(A$2:A2652,A2652,F$2:F2652,"Active"),"")</f>
        <v/>
      </c>
      <c r="I2652" s="18" t="str">
        <f aca="false">IF(B2652="","",IF(SUMPRODUCT(MAX((A$1:A2651=A2652)*(B$1:B2651=B2652)*ROW(A$1:A2651)))=0,C2652&amp;"",IF(C2652="",INDEX(I$1:I2651,SUMPRODUCT(MAX((A$1:A2651=A2652)*(B$1:B2651=B2652)*ROW(A$1:A2651)))),IF(INDEX(I$1:I2651,SUMPRODUCT(MAX((A$1:A2651=A2652)*(B$1:B2651=B2652)*ROW(A$1:A2651))))="",C2652&amp;"",INDEX(I$1:I2651,SUMPRODUCT(MAX((A$1:A2651=A2652)*(B$1:B2651=B2652)*ROW(A$1:A2651))))&amp;"; "&amp;C2652))))</f>
        <v/>
      </c>
      <c r="J2652" s="18" t="str">
        <f aca="false">IF(A2652="","",A2652&amp;"|"&amp;COUNTIF(A$2:A2652,A2652))</f>
        <v/>
      </c>
      <c r="K2652" s="18" t="n">
        <f aca="false">IF(OR(A2652="",B2652=""),0,IF(COUNTIFS(A$2:A2652,A2652,B$2:B2652,B2652)=1,1,0))</f>
        <v>0</v>
      </c>
    </row>
    <row r="2653" customFormat="false" ht="15" hidden="false" customHeight="false" outlineLevel="0" collapsed="false">
      <c r="A2653" s="15"/>
      <c r="B2653" s="15"/>
      <c r="C2653" s="15"/>
      <c r="D2653" s="15"/>
      <c r="F2653" s="18" t="str">
        <f aca="false">IF(B2653="","",IFERROR(INDEX(Materials!$B$2:$B$301,MATCH(B2653,Materials!$A$2:$A$301,0)),""))</f>
        <v/>
      </c>
      <c r="G2653" s="18" t="str">
        <f aca="true">IF(AND(A2653="",B2653=""),"",IF(A2653="","Missing product",IF(B2653="","Missing material",IF(COUNTIF(ProductList,A2653)=0,"Product not in Products list",IF(COUNTIF(MaterialList,B2653)=0,"Material not in Materials list","OK")))))</f>
        <v/>
      </c>
      <c r="H2653" s="18" t="str">
        <f aca="false">IF(F2653="Active",A2653&amp;"|"&amp;COUNTIFS(A$2:A2653,A2653,F$2:F2653,"Active"),"")</f>
        <v/>
      </c>
      <c r="I2653" s="18" t="str">
        <f aca="false">IF(B2653="","",IF(SUMPRODUCT(MAX((A$1:A2652=A2653)*(B$1:B2652=B2653)*ROW(A$1:A2652)))=0,C2653&amp;"",IF(C2653="",INDEX(I$1:I2652,SUMPRODUCT(MAX((A$1:A2652=A2653)*(B$1:B2652=B2653)*ROW(A$1:A2652)))),IF(INDEX(I$1:I2652,SUMPRODUCT(MAX((A$1:A2652=A2653)*(B$1:B2652=B2653)*ROW(A$1:A2652))))="",C2653&amp;"",INDEX(I$1:I2652,SUMPRODUCT(MAX((A$1:A2652=A2653)*(B$1:B2652=B2653)*ROW(A$1:A2652))))&amp;"; "&amp;C2653))))</f>
        <v/>
      </c>
      <c r="J2653" s="18" t="str">
        <f aca="false">IF(A2653="","",A2653&amp;"|"&amp;COUNTIF(A$2:A2653,A2653))</f>
        <v/>
      </c>
      <c r="K2653" s="18" t="n">
        <f aca="false">IF(OR(A2653="",B2653=""),0,IF(COUNTIFS(A$2:A2653,A2653,B$2:B2653,B2653)=1,1,0))</f>
        <v>0</v>
      </c>
    </row>
    <row r="2654" customFormat="false" ht="15" hidden="false" customHeight="false" outlineLevel="0" collapsed="false">
      <c r="A2654" s="15"/>
      <c r="B2654" s="15"/>
      <c r="C2654" s="15"/>
      <c r="D2654" s="15"/>
      <c r="F2654" s="18" t="str">
        <f aca="false">IF(B2654="","",IFERROR(INDEX(Materials!$B$2:$B$301,MATCH(B2654,Materials!$A$2:$A$301,0)),""))</f>
        <v/>
      </c>
      <c r="G2654" s="18" t="str">
        <f aca="true">IF(AND(A2654="",B2654=""),"",IF(A2654="","Missing product",IF(B2654="","Missing material",IF(COUNTIF(ProductList,A2654)=0,"Product not in Products list",IF(COUNTIF(MaterialList,B2654)=0,"Material not in Materials list","OK")))))</f>
        <v/>
      </c>
      <c r="H2654" s="18" t="str">
        <f aca="false">IF(F2654="Active",A2654&amp;"|"&amp;COUNTIFS(A$2:A2654,A2654,F$2:F2654,"Active"),"")</f>
        <v/>
      </c>
      <c r="I2654" s="18" t="str">
        <f aca="false">IF(B2654="","",IF(SUMPRODUCT(MAX((A$1:A2653=A2654)*(B$1:B2653=B2654)*ROW(A$1:A2653)))=0,C2654&amp;"",IF(C2654="",INDEX(I$1:I2653,SUMPRODUCT(MAX((A$1:A2653=A2654)*(B$1:B2653=B2654)*ROW(A$1:A2653)))),IF(INDEX(I$1:I2653,SUMPRODUCT(MAX((A$1:A2653=A2654)*(B$1:B2653=B2654)*ROW(A$1:A2653))))="",C2654&amp;"",INDEX(I$1:I2653,SUMPRODUCT(MAX((A$1:A2653=A2654)*(B$1:B2653=B2654)*ROW(A$1:A2653))))&amp;"; "&amp;C2654))))</f>
        <v/>
      </c>
      <c r="J2654" s="18" t="str">
        <f aca="false">IF(A2654="","",A2654&amp;"|"&amp;COUNTIF(A$2:A2654,A2654))</f>
        <v/>
      </c>
      <c r="K2654" s="18" t="n">
        <f aca="false">IF(OR(A2654="",B2654=""),0,IF(COUNTIFS(A$2:A2654,A2654,B$2:B2654,B2654)=1,1,0))</f>
        <v>0</v>
      </c>
    </row>
    <row r="2655" customFormat="false" ht="15" hidden="false" customHeight="false" outlineLevel="0" collapsed="false">
      <c r="A2655" s="15"/>
      <c r="B2655" s="15"/>
      <c r="C2655" s="15"/>
      <c r="D2655" s="15"/>
      <c r="F2655" s="18" t="str">
        <f aca="false">IF(B2655="","",IFERROR(INDEX(Materials!$B$2:$B$301,MATCH(B2655,Materials!$A$2:$A$301,0)),""))</f>
        <v/>
      </c>
      <c r="G2655" s="18" t="str">
        <f aca="true">IF(AND(A2655="",B2655=""),"",IF(A2655="","Missing product",IF(B2655="","Missing material",IF(COUNTIF(ProductList,A2655)=0,"Product not in Products list",IF(COUNTIF(MaterialList,B2655)=0,"Material not in Materials list","OK")))))</f>
        <v/>
      </c>
      <c r="H2655" s="18" t="str">
        <f aca="false">IF(F2655="Active",A2655&amp;"|"&amp;COUNTIFS(A$2:A2655,A2655,F$2:F2655,"Active"),"")</f>
        <v/>
      </c>
      <c r="I2655" s="18" t="str">
        <f aca="false">IF(B2655="","",IF(SUMPRODUCT(MAX((A$1:A2654=A2655)*(B$1:B2654=B2655)*ROW(A$1:A2654)))=0,C2655&amp;"",IF(C2655="",INDEX(I$1:I2654,SUMPRODUCT(MAX((A$1:A2654=A2655)*(B$1:B2654=B2655)*ROW(A$1:A2654)))),IF(INDEX(I$1:I2654,SUMPRODUCT(MAX((A$1:A2654=A2655)*(B$1:B2654=B2655)*ROW(A$1:A2654))))="",C2655&amp;"",INDEX(I$1:I2654,SUMPRODUCT(MAX((A$1:A2654=A2655)*(B$1:B2654=B2655)*ROW(A$1:A2654))))&amp;"; "&amp;C2655))))</f>
        <v/>
      </c>
      <c r="J2655" s="18" t="str">
        <f aca="false">IF(A2655="","",A2655&amp;"|"&amp;COUNTIF(A$2:A2655,A2655))</f>
        <v/>
      </c>
      <c r="K2655" s="18" t="n">
        <f aca="false">IF(OR(A2655="",B2655=""),0,IF(COUNTIFS(A$2:A2655,A2655,B$2:B2655,B2655)=1,1,0))</f>
        <v>0</v>
      </c>
    </row>
    <row r="2656" customFormat="false" ht="15" hidden="false" customHeight="false" outlineLevel="0" collapsed="false">
      <c r="A2656" s="15"/>
      <c r="B2656" s="15"/>
      <c r="C2656" s="15"/>
      <c r="D2656" s="15"/>
      <c r="F2656" s="18" t="str">
        <f aca="false">IF(B2656="","",IFERROR(INDEX(Materials!$B$2:$B$301,MATCH(B2656,Materials!$A$2:$A$301,0)),""))</f>
        <v/>
      </c>
      <c r="G2656" s="18" t="str">
        <f aca="true">IF(AND(A2656="",B2656=""),"",IF(A2656="","Missing product",IF(B2656="","Missing material",IF(COUNTIF(ProductList,A2656)=0,"Product not in Products list",IF(COUNTIF(MaterialList,B2656)=0,"Material not in Materials list","OK")))))</f>
        <v/>
      </c>
      <c r="H2656" s="18" t="str">
        <f aca="false">IF(F2656="Active",A2656&amp;"|"&amp;COUNTIFS(A$2:A2656,A2656,F$2:F2656,"Active"),"")</f>
        <v/>
      </c>
      <c r="I2656" s="18" t="str">
        <f aca="false">IF(B2656="","",IF(SUMPRODUCT(MAX((A$1:A2655=A2656)*(B$1:B2655=B2656)*ROW(A$1:A2655)))=0,C2656&amp;"",IF(C2656="",INDEX(I$1:I2655,SUMPRODUCT(MAX((A$1:A2655=A2656)*(B$1:B2655=B2656)*ROW(A$1:A2655)))),IF(INDEX(I$1:I2655,SUMPRODUCT(MAX((A$1:A2655=A2656)*(B$1:B2655=B2656)*ROW(A$1:A2655))))="",C2656&amp;"",INDEX(I$1:I2655,SUMPRODUCT(MAX((A$1:A2655=A2656)*(B$1:B2655=B2656)*ROW(A$1:A2655))))&amp;"; "&amp;C2656))))</f>
        <v/>
      </c>
      <c r="J2656" s="18" t="str">
        <f aca="false">IF(A2656="","",A2656&amp;"|"&amp;COUNTIF(A$2:A2656,A2656))</f>
        <v/>
      </c>
      <c r="K2656" s="18" t="n">
        <f aca="false">IF(OR(A2656="",B2656=""),0,IF(COUNTIFS(A$2:A2656,A2656,B$2:B2656,B2656)=1,1,0))</f>
        <v>0</v>
      </c>
    </row>
    <row r="2657" customFormat="false" ht="15" hidden="false" customHeight="false" outlineLevel="0" collapsed="false">
      <c r="A2657" s="15"/>
      <c r="B2657" s="15"/>
      <c r="C2657" s="15"/>
      <c r="D2657" s="15"/>
      <c r="F2657" s="18" t="str">
        <f aca="false">IF(B2657="","",IFERROR(INDEX(Materials!$B$2:$B$301,MATCH(B2657,Materials!$A$2:$A$301,0)),""))</f>
        <v/>
      </c>
      <c r="G2657" s="18" t="str">
        <f aca="true">IF(AND(A2657="",B2657=""),"",IF(A2657="","Missing product",IF(B2657="","Missing material",IF(COUNTIF(ProductList,A2657)=0,"Product not in Products list",IF(COUNTIF(MaterialList,B2657)=0,"Material not in Materials list","OK")))))</f>
        <v/>
      </c>
      <c r="H2657" s="18" t="str">
        <f aca="false">IF(F2657="Active",A2657&amp;"|"&amp;COUNTIFS(A$2:A2657,A2657,F$2:F2657,"Active"),"")</f>
        <v/>
      </c>
      <c r="I2657" s="18" t="str">
        <f aca="false">IF(B2657="","",IF(SUMPRODUCT(MAX((A$1:A2656=A2657)*(B$1:B2656=B2657)*ROW(A$1:A2656)))=0,C2657&amp;"",IF(C2657="",INDEX(I$1:I2656,SUMPRODUCT(MAX((A$1:A2656=A2657)*(B$1:B2656=B2657)*ROW(A$1:A2656)))),IF(INDEX(I$1:I2656,SUMPRODUCT(MAX((A$1:A2656=A2657)*(B$1:B2656=B2657)*ROW(A$1:A2656))))="",C2657&amp;"",INDEX(I$1:I2656,SUMPRODUCT(MAX((A$1:A2656=A2657)*(B$1:B2656=B2657)*ROW(A$1:A2656))))&amp;"; "&amp;C2657))))</f>
        <v/>
      </c>
      <c r="J2657" s="18" t="str">
        <f aca="false">IF(A2657="","",A2657&amp;"|"&amp;COUNTIF(A$2:A2657,A2657))</f>
        <v/>
      </c>
      <c r="K2657" s="18" t="n">
        <f aca="false">IF(OR(A2657="",B2657=""),0,IF(COUNTIFS(A$2:A2657,A2657,B$2:B2657,B2657)=1,1,0))</f>
        <v>0</v>
      </c>
    </row>
    <row r="2658" customFormat="false" ht="15" hidden="false" customHeight="false" outlineLevel="0" collapsed="false">
      <c r="A2658" s="15"/>
      <c r="B2658" s="15"/>
      <c r="C2658" s="15"/>
      <c r="D2658" s="15"/>
      <c r="F2658" s="18" t="str">
        <f aca="false">IF(B2658="","",IFERROR(INDEX(Materials!$B$2:$B$301,MATCH(B2658,Materials!$A$2:$A$301,0)),""))</f>
        <v/>
      </c>
      <c r="G2658" s="18" t="str">
        <f aca="true">IF(AND(A2658="",B2658=""),"",IF(A2658="","Missing product",IF(B2658="","Missing material",IF(COUNTIF(ProductList,A2658)=0,"Product not in Products list",IF(COUNTIF(MaterialList,B2658)=0,"Material not in Materials list","OK")))))</f>
        <v/>
      </c>
      <c r="H2658" s="18" t="str">
        <f aca="false">IF(F2658="Active",A2658&amp;"|"&amp;COUNTIFS(A$2:A2658,A2658,F$2:F2658,"Active"),"")</f>
        <v/>
      </c>
      <c r="I2658" s="18" t="str">
        <f aca="false">IF(B2658="","",IF(SUMPRODUCT(MAX((A$1:A2657=A2658)*(B$1:B2657=B2658)*ROW(A$1:A2657)))=0,C2658&amp;"",IF(C2658="",INDEX(I$1:I2657,SUMPRODUCT(MAX((A$1:A2657=A2658)*(B$1:B2657=B2658)*ROW(A$1:A2657)))),IF(INDEX(I$1:I2657,SUMPRODUCT(MAX((A$1:A2657=A2658)*(B$1:B2657=B2658)*ROW(A$1:A2657))))="",C2658&amp;"",INDEX(I$1:I2657,SUMPRODUCT(MAX((A$1:A2657=A2658)*(B$1:B2657=B2658)*ROW(A$1:A2657))))&amp;"; "&amp;C2658))))</f>
        <v/>
      </c>
      <c r="J2658" s="18" t="str">
        <f aca="false">IF(A2658="","",A2658&amp;"|"&amp;COUNTIF(A$2:A2658,A2658))</f>
        <v/>
      </c>
      <c r="K2658" s="18" t="n">
        <f aca="false">IF(OR(A2658="",B2658=""),0,IF(COUNTIFS(A$2:A2658,A2658,B$2:B2658,B2658)=1,1,0))</f>
        <v>0</v>
      </c>
    </row>
    <row r="2659" customFormat="false" ht="15" hidden="false" customHeight="false" outlineLevel="0" collapsed="false">
      <c r="A2659" s="15"/>
      <c r="B2659" s="15"/>
      <c r="C2659" s="15"/>
      <c r="D2659" s="15"/>
      <c r="F2659" s="18" t="str">
        <f aca="false">IF(B2659="","",IFERROR(INDEX(Materials!$B$2:$B$301,MATCH(B2659,Materials!$A$2:$A$301,0)),""))</f>
        <v/>
      </c>
      <c r="G2659" s="18" t="str">
        <f aca="true">IF(AND(A2659="",B2659=""),"",IF(A2659="","Missing product",IF(B2659="","Missing material",IF(COUNTIF(ProductList,A2659)=0,"Product not in Products list",IF(COUNTIF(MaterialList,B2659)=0,"Material not in Materials list","OK")))))</f>
        <v/>
      </c>
      <c r="H2659" s="18" t="str">
        <f aca="false">IF(F2659="Active",A2659&amp;"|"&amp;COUNTIFS(A$2:A2659,A2659,F$2:F2659,"Active"),"")</f>
        <v/>
      </c>
      <c r="I2659" s="18" t="str">
        <f aca="false">IF(B2659="","",IF(SUMPRODUCT(MAX((A$1:A2658=A2659)*(B$1:B2658=B2659)*ROW(A$1:A2658)))=0,C2659&amp;"",IF(C2659="",INDEX(I$1:I2658,SUMPRODUCT(MAX((A$1:A2658=A2659)*(B$1:B2658=B2659)*ROW(A$1:A2658)))),IF(INDEX(I$1:I2658,SUMPRODUCT(MAX((A$1:A2658=A2659)*(B$1:B2658=B2659)*ROW(A$1:A2658))))="",C2659&amp;"",INDEX(I$1:I2658,SUMPRODUCT(MAX((A$1:A2658=A2659)*(B$1:B2658=B2659)*ROW(A$1:A2658))))&amp;"; "&amp;C2659))))</f>
        <v/>
      </c>
      <c r="J2659" s="18" t="str">
        <f aca="false">IF(A2659="","",A2659&amp;"|"&amp;COUNTIF(A$2:A2659,A2659))</f>
        <v/>
      </c>
      <c r="K2659" s="18" t="n">
        <f aca="false">IF(OR(A2659="",B2659=""),0,IF(COUNTIFS(A$2:A2659,A2659,B$2:B2659,B2659)=1,1,0))</f>
        <v>0</v>
      </c>
    </row>
    <row r="2660" customFormat="false" ht="15" hidden="false" customHeight="false" outlineLevel="0" collapsed="false">
      <c r="A2660" s="15"/>
      <c r="B2660" s="15"/>
      <c r="C2660" s="15"/>
      <c r="D2660" s="15"/>
      <c r="F2660" s="18" t="str">
        <f aca="false">IF(B2660="","",IFERROR(INDEX(Materials!$B$2:$B$301,MATCH(B2660,Materials!$A$2:$A$301,0)),""))</f>
        <v/>
      </c>
      <c r="G2660" s="18" t="str">
        <f aca="true">IF(AND(A2660="",B2660=""),"",IF(A2660="","Missing product",IF(B2660="","Missing material",IF(COUNTIF(ProductList,A2660)=0,"Product not in Products list",IF(COUNTIF(MaterialList,B2660)=0,"Material not in Materials list","OK")))))</f>
        <v/>
      </c>
      <c r="H2660" s="18" t="str">
        <f aca="false">IF(F2660="Active",A2660&amp;"|"&amp;COUNTIFS(A$2:A2660,A2660,F$2:F2660,"Active"),"")</f>
        <v/>
      </c>
      <c r="I2660" s="18" t="str">
        <f aca="false">IF(B2660="","",IF(SUMPRODUCT(MAX((A$1:A2659=A2660)*(B$1:B2659=B2660)*ROW(A$1:A2659)))=0,C2660&amp;"",IF(C2660="",INDEX(I$1:I2659,SUMPRODUCT(MAX((A$1:A2659=A2660)*(B$1:B2659=B2660)*ROW(A$1:A2659)))),IF(INDEX(I$1:I2659,SUMPRODUCT(MAX((A$1:A2659=A2660)*(B$1:B2659=B2660)*ROW(A$1:A2659))))="",C2660&amp;"",INDEX(I$1:I2659,SUMPRODUCT(MAX((A$1:A2659=A2660)*(B$1:B2659=B2660)*ROW(A$1:A2659))))&amp;"; "&amp;C2660))))</f>
        <v/>
      </c>
      <c r="J2660" s="18" t="str">
        <f aca="false">IF(A2660="","",A2660&amp;"|"&amp;COUNTIF(A$2:A2660,A2660))</f>
        <v/>
      </c>
      <c r="K2660" s="18" t="n">
        <f aca="false">IF(OR(A2660="",B2660=""),0,IF(COUNTIFS(A$2:A2660,A2660,B$2:B2660,B2660)=1,1,0))</f>
        <v>0</v>
      </c>
    </row>
    <row r="2661" customFormat="false" ht="15" hidden="false" customHeight="false" outlineLevel="0" collapsed="false">
      <c r="A2661" s="15"/>
      <c r="B2661" s="15"/>
      <c r="C2661" s="15"/>
      <c r="D2661" s="15"/>
      <c r="F2661" s="18" t="str">
        <f aca="false">IF(B2661="","",IFERROR(INDEX(Materials!$B$2:$B$301,MATCH(B2661,Materials!$A$2:$A$301,0)),""))</f>
        <v/>
      </c>
      <c r="G2661" s="18" t="str">
        <f aca="true">IF(AND(A2661="",B2661=""),"",IF(A2661="","Missing product",IF(B2661="","Missing material",IF(COUNTIF(ProductList,A2661)=0,"Product not in Products list",IF(COUNTIF(MaterialList,B2661)=0,"Material not in Materials list","OK")))))</f>
        <v/>
      </c>
      <c r="H2661" s="18" t="str">
        <f aca="false">IF(F2661="Active",A2661&amp;"|"&amp;COUNTIFS(A$2:A2661,A2661,F$2:F2661,"Active"),"")</f>
        <v/>
      </c>
      <c r="I2661" s="18" t="str">
        <f aca="false">IF(B2661="","",IF(SUMPRODUCT(MAX((A$1:A2660=A2661)*(B$1:B2660=B2661)*ROW(A$1:A2660)))=0,C2661&amp;"",IF(C2661="",INDEX(I$1:I2660,SUMPRODUCT(MAX((A$1:A2660=A2661)*(B$1:B2660=B2661)*ROW(A$1:A2660)))),IF(INDEX(I$1:I2660,SUMPRODUCT(MAX((A$1:A2660=A2661)*(B$1:B2660=B2661)*ROW(A$1:A2660))))="",C2661&amp;"",INDEX(I$1:I2660,SUMPRODUCT(MAX((A$1:A2660=A2661)*(B$1:B2660=B2661)*ROW(A$1:A2660))))&amp;"; "&amp;C2661))))</f>
        <v/>
      </c>
      <c r="J2661" s="18" t="str">
        <f aca="false">IF(A2661="","",A2661&amp;"|"&amp;COUNTIF(A$2:A2661,A2661))</f>
        <v/>
      </c>
      <c r="K2661" s="18" t="n">
        <f aca="false">IF(OR(A2661="",B2661=""),0,IF(COUNTIFS(A$2:A2661,A2661,B$2:B2661,B2661)=1,1,0))</f>
        <v>0</v>
      </c>
    </row>
    <row r="2662" customFormat="false" ht="15" hidden="false" customHeight="false" outlineLevel="0" collapsed="false">
      <c r="A2662" s="15"/>
      <c r="B2662" s="15"/>
      <c r="C2662" s="15"/>
      <c r="D2662" s="15"/>
      <c r="F2662" s="18" t="str">
        <f aca="false">IF(B2662="","",IFERROR(INDEX(Materials!$B$2:$B$301,MATCH(B2662,Materials!$A$2:$A$301,0)),""))</f>
        <v/>
      </c>
      <c r="G2662" s="18" t="str">
        <f aca="true">IF(AND(A2662="",B2662=""),"",IF(A2662="","Missing product",IF(B2662="","Missing material",IF(COUNTIF(ProductList,A2662)=0,"Product not in Products list",IF(COUNTIF(MaterialList,B2662)=0,"Material not in Materials list","OK")))))</f>
        <v/>
      </c>
      <c r="H2662" s="18" t="str">
        <f aca="false">IF(F2662="Active",A2662&amp;"|"&amp;COUNTIFS(A$2:A2662,A2662,F$2:F2662,"Active"),"")</f>
        <v/>
      </c>
      <c r="I2662" s="18" t="str">
        <f aca="false">IF(B2662="","",IF(SUMPRODUCT(MAX((A$1:A2661=A2662)*(B$1:B2661=B2662)*ROW(A$1:A2661)))=0,C2662&amp;"",IF(C2662="",INDEX(I$1:I2661,SUMPRODUCT(MAX((A$1:A2661=A2662)*(B$1:B2661=B2662)*ROW(A$1:A2661)))),IF(INDEX(I$1:I2661,SUMPRODUCT(MAX((A$1:A2661=A2662)*(B$1:B2661=B2662)*ROW(A$1:A2661))))="",C2662&amp;"",INDEX(I$1:I2661,SUMPRODUCT(MAX((A$1:A2661=A2662)*(B$1:B2661=B2662)*ROW(A$1:A2661))))&amp;"; "&amp;C2662))))</f>
        <v/>
      </c>
      <c r="J2662" s="18" t="str">
        <f aca="false">IF(A2662="","",A2662&amp;"|"&amp;COUNTIF(A$2:A2662,A2662))</f>
        <v/>
      </c>
      <c r="K2662" s="18" t="n">
        <f aca="false">IF(OR(A2662="",B2662=""),0,IF(COUNTIFS(A$2:A2662,A2662,B$2:B2662,B2662)=1,1,0))</f>
        <v>0</v>
      </c>
    </row>
    <row r="2663" customFormat="false" ht="15" hidden="false" customHeight="false" outlineLevel="0" collapsed="false">
      <c r="A2663" s="15"/>
      <c r="B2663" s="15"/>
      <c r="C2663" s="15"/>
      <c r="D2663" s="15"/>
      <c r="F2663" s="18" t="str">
        <f aca="false">IF(B2663="","",IFERROR(INDEX(Materials!$B$2:$B$301,MATCH(B2663,Materials!$A$2:$A$301,0)),""))</f>
        <v/>
      </c>
      <c r="G2663" s="18" t="str">
        <f aca="true">IF(AND(A2663="",B2663=""),"",IF(A2663="","Missing product",IF(B2663="","Missing material",IF(COUNTIF(ProductList,A2663)=0,"Product not in Products list",IF(COUNTIF(MaterialList,B2663)=0,"Material not in Materials list","OK")))))</f>
        <v/>
      </c>
      <c r="H2663" s="18" t="str">
        <f aca="false">IF(F2663="Active",A2663&amp;"|"&amp;COUNTIFS(A$2:A2663,A2663,F$2:F2663,"Active"),"")</f>
        <v/>
      </c>
      <c r="I2663" s="18" t="str">
        <f aca="false">IF(B2663="","",IF(SUMPRODUCT(MAX((A$1:A2662=A2663)*(B$1:B2662=B2663)*ROW(A$1:A2662)))=0,C2663&amp;"",IF(C2663="",INDEX(I$1:I2662,SUMPRODUCT(MAX((A$1:A2662=A2663)*(B$1:B2662=B2663)*ROW(A$1:A2662)))),IF(INDEX(I$1:I2662,SUMPRODUCT(MAX((A$1:A2662=A2663)*(B$1:B2662=B2663)*ROW(A$1:A2662))))="",C2663&amp;"",INDEX(I$1:I2662,SUMPRODUCT(MAX((A$1:A2662=A2663)*(B$1:B2662=B2663)*ROW(A$1:A2662))))&amp;"; "&amp;C2663))))</f>
        <v/>
      </c>
      <c r="J2663" s="18" t="str">
        <f aca="false">IF(A2663="","",A2663&amp;"|"&amp;COUNTIF(A$2:A2663,A2663))</f>
        <v/>
      </c>
      <c r="K2663" s="18" t="n">
        <f aca="false">IF(OR(A2663="",B2663=""),0,IF(COUNTIFS(A$2:A2663,A2663,B$2:B2663,B2663)=1,1,0))</f>
        <v>0</v>
      </c>
    </row>
    <row r="2664" customFormat="false" ht="15" hidden="false" customHeight="false" outlineLevel="0" collapsed="false">
      <c r="A2664" s="15"/>
      <c r="B2664" s="15"/>
      <c r="C2664" s="15"/>
      <c r="D2664" s="15"/>
      <c r="F2664" s="18" t="str">
        <f aca="false">IF(B2664="","",IFERROR(INDEX(Materials!$B$2:$B$301,MATCH(B2664,Materials!$A$2:$A$301,0)),""))</f>
        <v/>
      </c>
      <c r="G2664" s="18" t="str">
        <f aca="true">IF(AND(A2664="",B2664=""),"",IF(A2664="","Missing product",IF(B2664="","Missing material",IF(COUNTIF(ProductList,A2664)=0,"Product not in Products list",IF(COUNTIF(MaterialList,B2664)=0,"Material not in Materials list","OK")))))</f>
        <v/>
      </c>
      <c r="H2664" s="18" t="str">
        <f aca="false">IF(F2664="Active",A2664&amp;"|"&amp;COUNTIFS(A$2:A2664,A2664,F$2:F2664,"Active"),"")</f>
        <v/>
      </c>
      <c r="I2664" s="18" t="str">
        <f aca="false">IF(B2664="","",IF(SUMPRODUCT(MAX((A$1:A2663=A2664)*(B$1:B2663=B2664)*ROW(A$1:A2663)))=0,C2664&amp;"",IF(C2664="",INDEX(I$1:I2663,SUMPRODUCT(MAX((A$1:A2663=A2664)*(B$1:B2663=B2664)*ROW(A$1:A2663)))),IF(INDEX(I$1:I2663,SUMPRODUCT(MAX((A$1:A2663=A2664)*(B$1:B2663=B2664)*ROW(A$1:A2663))))="",C2664&amp;"",INDEX(I$1:I2663,SUMPRODUCT(MAX((A$1:A2663=A2664)*(B$1:B2663=B2664)*ROW(A$1:A2663))))&amp;"; "&amp;C2664))))</f>
        <v/>
      </c>
      <c r="J2664" s="18" t="str">
        <f aca="false">IF(A2664="","",A2664&amp;"|"&amp;COUNTIF(A$2:A2664,A2664))</f>
        <v/>
      </c>
      <c r="K2664" s="18" t="n">
        <f aca="false">IF(OR(A2664="",B2664=""),0,IF(COUNTIFS(A$2:A2664,A2664,B$2:B2664,B2664)=1,1,0))</f>
        <v>0</v>
      </c>
    </row>
    <row r="2665" customFormat="false" ht="15" hidden="false" customHeight="false" outlineLevel="0" collapsed="false">
      <c r="A2665" s="15"/>
      <c r="B2665" s="15"/>
      <c r="C2665" s="15"/>
      <c r="D2665" s="15"/>
      <c r="F2665" s="18" t="str">
        <f aca="false">IF(B2665="","",IFERROR(INDEX(Materials!$B$2:$B$301,MATCH(B2665,Materials!$A$2:$A$301,0)),""))</f>
        <v/>
      </c>
      <c r="G2665" s="18" t="str">
        <f aca="true">IF(AND(A2665="",B2665=""),"",IF(A2665="","Missing product",IF(B2665="","Missing material",IF(COUNTIF(ProductList,A2665)=0,"Product not in Products list",IF(COUNTIF(MaterialList,B2665)=0,"Material not in Materials list","OK")))))</f>
        <v/>
      </c>
      <c r="H2665" s="18" t="str">
        <f aca="false">IF(F2665="Active",A2665&amp;"|"&amp;COUNTIFS(A$2:A2665,A2665,F$2:F2665,"Active"),"")</f>
        <v/>
      </c>
      <c r="I2665" s="18" t="str">
        <f aca="false">IF(B2665="","",IF(SUMPRODUCT(MAX((A$1:A2664=A2665)*(B$1:B2664=B2665)*ROW(A$1:A2664)))=0,C2665&amp;"",IF(C2665="",INDEX(I$1:I2664,SUMPRODUCT(MAX((A$1:A2664=A2665)*(B$1:B2664=B2665)*ROW(A$1:A2664)))),IF(INDEX(I$1:I2664,SUMPRODUCT(MAX((A$1:A2664=A2665)*(B$1:B2664=B2665)*ROW(A$1:A2664))))="",C2665&amp;"",INDEX(I$1:I2664,SUMPRODUCT(MAX((A$1:A2664=A2665)*(B$1:B2664=B2665)*ROW(A$1:A2664))))&amp;"; "&amp;C2665))))</f>
        <v/>
      </c>
      <c r="J2665" s="18" t="str">
        <f aca="false">IF(A2665="","",A2665&amp;"|"&amp;COUNTIF(A$2:A2665,A2665))</f>
        <v/>
      </c>
      <c r="K2665" s="18" t="n">
        <f aca="false">IF(OR(A2665="",B2665=""),0,IF(COUNTIFS(A$2:A2665,A2665,B$2:B2665,B2665)=1,1,0))</f>
        <v>0</v>
      </c>
    </row>
    <row r="2666" customFormat="false" ht="15" hidden="false" customHeight="false" outlineLevel="0" collapsed="false">
      <c r="A2666" s="15"/>
      <c r="B2666" s="15"/>
      <c r="C2666" s="15"/>
      <c r="D2666" s="15"/>
      <c r="F2666" s="18" t="str">
        <f aca="false">IF(B2666="","",IFERROR(INDEX(Materials!$B$2:$B$301,MATCH(B2666,Materials!$A$2:$A$301,0)),""))</f>
        <v/>
      </c>
      <c r="G2666" s="18" t="str">
        <f aca="true">IF(AND(A2666="",B2666=""),"",IF(A2666="","Missing product",IF(B2666="","Missing material",IF(COUNTIF(ProductList,A2666)=0,"Product not in Products list",IF(COUNTIF(MaterialList,B2666)=0,"Material not in Materials list","OK")))))</f>
        <v/>
      </c>
      <c r="H2666" s="18" t="str">
        <f aca="false">IF(F2666="Active",A2666&amp;"|"&amp;COUNTIFS(A$2:A2666,A2666,F$2:F2666,"Active"),"")</f>
        <v/>
      </c>
      <c r="I2666" s="18" t="str">
        <f aca="false">IF(B2666="","",IF(SUMPRODUCT(MAX((A$1:A2665=A2666)*(B$1:B2665=B2666)*ROW(A$1:A2665)))=0,C2666&amp;"",IF(C2666="",INDEX(I$1:I2665,SUMPRODUCT(MAX((A$1:A2665=A2666)*(B$1:B2665=B2666)*ROW(A$1:A2665)))),IF(INDEX(I$1:I2665,SUMPRODUCT(MAX((A$1:A2665=A2666)*(B$1:B2665=B2666)*ROW(A$1:A2665))))="",C2666&amp;"",INDEX(I$1:I2665,SUMPRODUCT(MAX((A$1:A2665=A2666)*(B$1:B2665=B2666)*ROW(A$1:A2665))))&amp;"; "&amp;C2666))))</f>
        <v/>
      </c>
      <c r="J2666" s="18" t="str">
        <f aca="false">IF(A2666="","",A2666&amp;"|"&amp;COUNTIF(A$2:A2666,A2666))</f>
        <v/>
      </c>
      <c r="K2666" s="18" t="n">
        <f aca="false">IF(OR(A2666="",B2666=""),0,IF(COUNTIFS(A$2:A2666,A2666,B$2:B2666,B2666)=1,1,0))</f>
        <v>0</v>
      </c>
    </row>
    <row r="2667" customFormat="false" ht="15" hidden="false" customHeight="false" outlineLevel="0" collapsed="false">
      <c r="A2667" s="15"/>
      <c r="B2667" s="15"/>
      <c r="C2667" s="15"/>
      <c r="D2667" s="15"/>
      <c r="F2667" s="18" t="str">
        <f aca="false">IF(B2667="","",IFERROR(INDEX(Materials!$B$2:$B$301,MATCH(B2667,Materials!$A$2:$A$301,0)),""))</f>
        <v/>
      </c>
      <c r="G2667" s="18" t="str">
        <f aca="true">IF(AND(A2667="",B2667=""),"",IF(A2667="","Missing product",IF(B2667="","Missing material",IF(COUNTIF(ProductList,A2667)=0,"Product not in Products list",IF(COUNTIF(MaterialList,B2667)=0,"Material not in Materials list","OK")))))</f>
        <v/>
      </c>
      <c r="H2667" s="18" t="str">
        <f aca="false">IF(F2667="Active",A2667&amp;"|"&amp;COUNTIFS(A$2:A2667,A2667,F$2:F2667,"Active"),"")</f>
        <v/>
      </c>
      <c r="I2667" s="18" t="str">
        <f aca="false">IF(B2667="","",IF(SUMPRODUCT(MAX((A$1:A2666=A2667)*(B$1:B2666=B2667)*ROW(A$1:A2666)))=0,C2667&amp;"",IF(C2667="",INDEX(I$1:I2666,SUMPRODUCT(MAX((A$1:A2666=A2667)*(B$1:B2666=B2667)*ROW(A$1:A2666)))),IF(INDEX(I$1:I2666,SUMPRODUCT(MAX((A$1:A2666=A2667)*(B$1:B2666=B2667)*ROW(A$1:A2666))))="",C2667&amp;"",INDEX(I$1:I2666,SUMPRODUCT(MAX((A$1:A2666=A2667)*(B$1:B2666=B2667)*ROW(A$1:A2666))))&amp;"; "&amp;C2667))))</f>
        <v/>
      </c>
      <c r="J2667" s="18" t="str">
        <f aca="false">IF(A2667="","",A2667&amp;"|"&amp;COUNTIF(A$2:A2667,A2667))</f>
        <v/>
      </c>
      <c r="K2667" s="18" t="n">
        <f aca="false">IF(OR(A2667="",B2667=""),0,IF(COUNTIFS(A$2:A2667,A2667,B$2:B2667,B2667)=1,1,0))</f>
        <v>0</v>
      </c>
    </row>
    <row r="2668" customFormat="false" ht="15" hidden="false" customHeight="false" outlineLevel="0" collapsed="false">
      <c r="A2668" s="15"/>
      <c r="B2668" s="15"/>
      <c r="C2668" s="15"/>
      <c r="D2668" s="15"/>
      <c r="F2668" s="18" t="str">
        <f aca="false">IF(B2668="","",IFERROR(INDEX(Materials!$B$2:$B$301,MATCH(B2668,Materials!$A$2:$A$301,0)),""))</f>
        <v/>
      </c>
      <c r="G2668" s="18" t="str">
        <f aca="true">IF(AND(A2668="",B2668=""),"",IF(A2668="","Missing product",IF(B2668="","Missing material",IF(COUNTIF(ProductList,A2668)=0,"Product not in Products list",IF(COUNTIF(MaterialList,B2668)=0,"Material not in Materials list","OK")))))</f>
        <v/>
      </c>
      <c r="H2668" s="18" t="str">
        <f aca="false">IF(F2668="Active",A2668&amp;"|"&amp;COUNTIFS(A$2:A2668,A2668,F$2:F2668,"Active"),"")</f>
        <v/>
      </c>
      <c r="I2668" s="18" t="str">
        <f aca="false">IF(B2668="","",IF(SUMPRODUCT(MAX((A$1:A2667=A2668)*(B$1:B2667=B2668)*ROW(A$1:A2667)))=0,C2668&amp;"",IF(C2668="",INDEX(I$1:I2667,SUMPRODUCT(MAX((A$1:A2667=A2668)*(B$1:B2667=B2668)*ROW(A$1:A2667)))),IF(INDEX(I$1:I2667,SUMPRODUCT(MAX((A$1:A2667=A2668)*(B$1:B2667=B2668)*ROW(A$1:A2667))))="",C2668&amp;"",INDEX(I$1:I2667,SUMPRODUCT(MAX((A$1:A2667=A2668)*(B$1:B2667=B2668)*ROW(A$1:A2667))))&amp;"; "&amp;C2668))))</f>
        <v/>
      </c>
      <c r="J2668" s="18" t="str">
        <f aca="false">IF(A2668="","",A2668&amp;"|"&amp;COUNTIF(A$2:A2668,A2668))</f>
        <v/>
      </c>
      <c r="K2668" s="18" t="n">
        <f aca="false">IF(OR(A2668="",B2668=""),0,IF(COUNTIFS(A$2:A2668,A2668,B$2:B2668,B2668)=1,1,0))</f>
        <v>0</v>
      </c>
    </row>
    <row r="2669" customFormat="false" ht="15" hidden="false" customHeight="false" outlineLevel="0" collapsed="false">
      <c r="A2669" s="15"/>
      <c r="B2669" s="15"/>
      <c r="C2669" s="15"/>
      <c r="D2669" s="15"/>
      <c r="F2669" s="18" t="str">
        <f aca="false">IF(B2669="","",IFERROR(INDEX(Materials!$B$2:$B$301,MATCH(B2669,Materials!$A$2:$A$301,0)),""))</f>
        <v/>
      </c>
      <c r="G2669" s="18" t="str">
        <f aca="true">IF(AND(A2669="",B2669=""),"",IF(A2669="","Missing product",IF(B2669="","Missing material",IF(COUNTIF(ProductList,A2669)=0,"Product not in Products list",IF(COUNTIF(MaterialList,B2669)=0,"Material not in Materials list","OK")))))</f>
        <v/>
      </c>
      <c r="H2669" s="18" t="str">
        <f aca="false">IF(F2669="Active",A2669&amp;"|"&amp;COUNTIFS(A$2:A2669,A2669,F$2:F2669,"Active"),"")</f>
        <v/>
      </c>
      <c r="I2669" s="18" t="str">
        <f aca="false">IF(B2669="","",IF(SUMPRODUCT(MAX((A$1:A2668=A2669)*(B$1:B2668=B2669)*ROW(A$1:A2668)))=0,C2669&amp;"",IF(C2669="",INDEX(I$1:I2668,SUMPRODUCT(MAX((A$1:A2668=A2669)*(B$1:B2668=B2669)*ROW(A$1:A2668)))),IF(INDEX(I$1:I2668,SUMPRODUCT(MAX((A$1:A2668=A2669)*(B$1:B2668=B2669)*ROW(A$1:A2668))))="",C2669&amp;"",INDEX(I$1:I2668,SUMPRODUCT(MAX((A$1:A2668=A2669)*(B$1:B2668=B2669)*ROW(A$1:A2668))))&amp;"; "&amp;C2669))))</f>
        <v/>
      </c>
      <c r="J2669" s="18" t="str">
        <f aca="false">IF(A2669="","",A2669&amp;"|"&amp;COUNTIF(A$2:A2669,A2669))</f>
        <v/>
      </c>
      <c r="K2669" s="18" t="n">
        <f aca="false">IF(OR(A2669="",B2669=""),0,IF(COUNTIFS(A$2:A2669,A2669,B$2:B2669,B2669)=1,1,0))</f>
        <v>0</v>
      </c>
    </row>
    <row r="2670" customFormat="false" ht="15" hidden="false" customHeight="false" outlineLevel="0" collapsed="false">
      <c r="A2670" s="15"/>
      <c r="B2670" s="15"/>
      <c r="C2670" s="15"/>
      <c r="D2670" s="15"/>
      <c r="F2670" s="18" t="str">
        <f aca="false">IF(B2670="","",IFERROR(INDEX(Materials!$B$2:$B$301,MATCH(B2670,Materials!$A$2:$A$301,0)),""))</f>
        <v/>
      </c>
      <c r="G2670" s="18" t="str">
        <f aca="true">IF(AND(A2670="",B2670=""),"",IF(A2670="","Missing product",IF(B2670="","Missing material",IF(COUNTIF(ProductList,A2670)=0,"Product not in Products list",IF(COUNTIF(MaterialList,B2670)=0,"Material not in Materials list","OK")))))</f>
        <v/>
      </c>
      <c r="H2670" s="18" t="str">
        <f aca="false">IF(F2670="Active",A2670&amp;"|"&amp;COUNTIFS(A$2:A2670,A2670,F$2:F2670,"Active"),"")</f>
        <v/>
      </c>
      <c r="I2670" s="18" t="str">
        <f aca="false">IF(B2670="","",IF(SUMPRODUCT(MAX((A$1:A2669=A2670)*(B$1:B2669=B2670)*ROW(A$1:A2669)))=0,C2670&amp;"",IF(C2670="",INDEX(I$1:I2669,SUMPRODUCT(MAX((A$1:A2669=A2670)*(B$1:B2669=B2670)*ROW(A$1:A2669)))),IF(INDEX(I$1:I2669,SUMPRODUCT(MAX((A$1:A2669=A2670)*(B$1:B2669=B2670)*ROW(A$1:A2669))))="",C2670&amp;"",INDEX(I$1:I2669,SUMPRODUCT(MAX((A$1:A2669=A2670)*(B$1:B2669=B2670)*ROW(A$1:A2669))))&amp;"; "&amp;C2670))))</f>
        <v/>
      </c>
      <c r="J2670" s="18" t="str">
        <f aca="false">IF(A2670="","",A2670&amp;"|"&amp;COUNTIF(A$2:A2670,A2670))</f>
        <v/>
      </c>
      <c r="K2670" s="18" t="n">
        <f aca="false">IF(OR(A2670="",B2670=""),0,IF(COUNTIFS(A$2:A2670,A2670,B$2:B2670,B2670)=1,1,0))</f>
        <v>0</v>
      </c>
    </row>
    <row r="2671" customFormat="false" ht="15" hidden="false" customHeight="false" outlineLevel="0" collapsed="false">
      <c r="A2671" s="15"/>
      <c r="B2671" s="15"/>
      <c r="C2671" s="15"/>
      <c r="D2671" s="15"/>
      <c r="F2671" s="18" t="str">
        <f aca="false">IF(B2671="","",IFERROR(INDEX(Materials!$B$2:$B$301,MATCH(B2671,Materials!$A$2:$A$301,0)),""))</f>
        <v/>
      </c>
      <c r="G2671" s="18" t="str">
        <f aca="true">IF(AND(A2671="",B2671=""),"",IF(A2671="","Missing product",IF(B2671="","Missing material",IF(COUNTIF(ProductList,A2671)=0,"Product not in Products list",IF(COUNTIF(MaterialList,B2671)=0,"Material not in Materials list","OK")))))</f>
        <v/>
      </c>
      <c r="H2671" s="18" t="str">
        <f aca="false">IF(F2671="Active",A2671&amp;"|"&amp;COUNTIFS(A$2:A2671,A2671,F$2:F2671,"Active"),"")</f>
        <v/>
      </c>
      <c r="I2671" s="18" t="str">
        <f aca="false">IF(B2671="","",IF(SUMPRODUCT(MAX((A$1:A2670=A2671)*(B$1:B2670=B2671)*ROW(A$1:A2670)))=0,C2671&amp;"",IF(C2671="",INDEX(I$1:I2670,SUMPRODUCT(MAX((A$1:A2670=A2671)*(B$1:B2670=B2671)*ROW(A$1:A2670)))),IF(INDEX(I$1:I2670,SUMPRODUCT(MAX((A$1:A2670=A2671)*(B$1:B2670=B2671)*ROW(A$1:A2670))))="",C2671&amp;"",INDEX(I$1:I2670,SUMPRODUCT(MAX((A$1:A2670=A2671)*(B$1:B2670=B2671)*ROW(A$1:A2670))))&amp;"; "&amp;C2671))))</f>
        <v/>
      </c>
      <c r="J2671" s="18" t="str">
        <f aca="false">IF(A2671="","",A2671&amp;"|"&amp;COUNTIF(A$2:A2671,A2671))</f>
        <v/>
      </c>
      <c r="K2671" s="18" t="n">
        <f aca="false">IF(OR(A2671="",B2671=""),0,IF(COUNTIFS(A$2:A2671,A2671,B$2:B2671,B2671)=1,1,0))</f>
        <v>0</v>
      </c>
    </row>
    <row r="2672" customFormat="false" ht="15" hidden="false" customHeight="false" outlineLevel="0" collapsed="false">
      <c r="A2672" s="15"/>
      <c r="B2672" s="15"/>
      <c r="C2672" s="15"/>
      <c r="D2672" s="15"/>
      <c r="F2672" s="18" t="str">
        <f aca="false">IF(B2672="","",IFERROR(INDEX(Materials!$B$2:$B$301,MATCH(B2672,Materials!$A$2:$A$301,0)),""))</f>
        <v/>
      </c>
      <c r="G2672" s="18" t="str">
        <f aca="true">IF(AND(A2672="",B2672=""),"",IF(A2672="","Missing product",IF(B2672="","Missing material",IF(COUNTIF(ProductList,A2672)=0,"Product not in Products list",IF(COUNTIF(MaterialList,B2672)=0,"Material not in Materials list","OK")))))</f>
        <v/>
      </c>
      <c r="H2672" s="18" t="str">
        <f aca="false">IF(F2672="Active",A2672&amp;"|"&amp;COUNTIFS(A$2:A2672,A2672,F$2:F2672,"Active"),"")</f>
        <v/>
      </c>
      <c r="I2672" s="18" t="str">
        <f aca="false">IF(B2672="","",IF(SUMPRODUCT(MAX((A$1:A2671=A2672)*(B$1:B2671=B2672)*ROW(A$1:A2671)))=0,C2672&amp;"",IF(C2672="",INDEX(I$1:I2671,SUMPRODUCT(MAX((A$1:A2671=A2672)*(B$1:B2671=B2672)*ROW(A$1:A2671)))),IF(INDEX(I$1:I2671,SUMPRODUCT(MAX((A$1:A2671=A2672)*(B$1:B2671=B2672)*ROW(A$1:A2671))))="",C2672&amp;"",INDEX(I$1:I2671,SUMPRODUCT(MAX((A$1:A2671=A2672)*(B$1:B2671=B2672)*ROW(A$1:A2671))))&amp;"; "&amp;C2672))))</f>
        <v/>
      </c>
      <c r="J2672" s="18" t="str">
        <f aca="false">IF(A2672="","",A2672&amp;"|"&amp;COUNTIF(A$2:A2672,A2672))</f>
        <v/>
      </c>
      <c r="K2672" s="18" t="n">
        <f aca="false">IF(OR(A2672="",B2672=""),0,IF(COUNTIFS(A$2:A2672,A2672,B$2:B2672,B2672)=1,1,0))</f>
        <v>0</v>
      </c>
    </row>
    <row r="2673" customFormat="false" ht="15" hidden="false" customHeight="false" outlineLevel="0" collapsed="false">
      <c r="A2673" s="15"/>
      <c r="B2673" s="15"/>
      <c r="C2673" s="15"/>
      <c r="D2673" s="15"/>
      <c r="F2673" s="18" t="str">
        <f aca="false">IF(B2673="","",IFERROR(INDEX(Materials!$B$2:$B$301,MATCH(B2673,Materials!$A$2:$A$301,0)),""))</f>
        <v/>
      </c>
      <c r="G2673" s="18" t="str">
        <f aca="true">IF(AND(A2673="",B2673=""),"",IF(A2673="","Missing product",IF(B2673="","Missing material",IF(COUNTIF(ProductList,A2673)=0,"Product not in Products list",IF(COUNTIF(MaterialList,B2673)=0,"Material not in Materials list","OK")))))</f>
        <v/>
      </c>
      <c r="H2673" s="18" t="str">
        <f aca="false">IF(F2673="Active",A2673&amp;"|"&amp;COUNTIFS(A$2:A2673,A2673,F$2:F2673,"Active"),"")</f>
        <v/>
      </c>
      <c r="I2673" s="18" t="str">
        <f aca="false">IF(B2673="","",IF(SUMPRODUCT(MAX((A$1:A2672=A2673)*(B$1:B2672=B2673)*ROW(A$1:A2672)))=0,C2673&amp;"",IF(C2673="",INDEX(I$1:I2672,SUMPRODUCT(MAX((A$1:A2672=A2673)*(B$1:B2672=B2673)*ROW(A$1:A2672)))),IF(INDEX(I$1:I2672,SUMPRODUCT(MAX((A$1:A2672=A2673)*(B$1:B2672=B2673)*ROW(A$1:A2672))))="",C2673&amp;"",INDEX(I$1:I2672,SUMPRODUCT(MAX((A$1:A2672=A2673)*(B$1:B2672=B2673)*ROW(A$1:A2672))))&amp;"; "&amp;C2673))))</f>
        <v/>
      </c>
      <c r="J2673" s="18" t="str">
        <f aca="false">IF(A2673="","",A2673&amp;"|"&amp;COUNTIF(A$2:A2673,A2673))</f>
        <v/>
      </c>
      <c r="K2673" s="18" t="n">
        <f aca="false">IF(OR(A2673="",B2673=""),0,IF(COUNTIFS(A$2:A2673,A2673,B$2:B2673,B2673)=1,1,0))</f>
        <v>0</v>
      </c>
    </row>
    <row r="2674" customFormat="false" ht="15" hidden="false" customHeight="false" outlineLevel="0" collapsed="false">
      <c r="A2674" s="15"/>
      <c r="B2674" s="15"/>
      <c r="C2674" s="15"/>
      <c r="D2674" s="15"/>
      <c r="F2674" s="18" t="str">
        <f aca="false">IF(B2674="","",IFERROR(INDEX(Materials!$B$2:$B$301,MATCH(B2674,Materials!$A$2:$A$301,0)),""))</f>
        <v/>
      </c>
      <c r="G2674" s="18" t="str">
        <f aca="true">IF(AND(A2674="",B2674=""),"",IF(A2674="","Missing product",IF(B2674="","Missing material",IF(COUNTIF(ProductList,A2674)=0,"Product not in Products list",IF(COUNTIF(MaterialList,B2674)=0,"Material not in Materials list","OK")))))</f>
        <v/>
      </c>
      <c r="H2674" s="18" t="str">
        <f aca="false">IF(F2674="Active",A2674&amp;"|"&amp;COUNTIFS(A$2:A2674,A2674,F$2:F2674,"Active"),"")</f>
        <v/>
      </c>
      <c r="I2674" s="18" t="str">
        <f aca="false">IF(B2674="","",IF(SUMPRODUCT(MAX((A$1:A2673=A2674)*(B$1:B2673=B2674)*ROW(A$1:A2673)))=0,C2674&amp;"",IF(C2674="",INDEX(I$1:I2673,SUMPRODUCT(MAX((A$1:A2673=A2674)*(B$1:B2673=B2674)*ROW(A$1:A2673)))),IF(INDEX(I$1:I2673,SUMPRODUCT(MAX((A$1:A2673=A2674)*(B$1:B2673=B2674)*ROW(A$1:A2673))))="",C2674&amp;"",INDEX(I$1:I2673,SUMPRODUCT(MAX((A$1:A2673=A2674)*(B$1:B2673=B2674)*ROW(A$1:A2673))))&amp;"; "&amp;C2674))))</f>
        <v/>
      </c>
      <c r="J2674" s="18" t="str">
        <f aca="false">IF(A2674="","",A2674&amp;"|"&amp;COUNTIF(A$2:A2674,A2674))</f>
        <v/>
      </c>
      <c r="K2674" s="18" t="n">
        <f aca="false">IF(OR(A2674="",B2674=""),0,IF(COUNTIFS(A$2:A2674,A2674,B$2:B2674,B2674)=1,1,0))</f>
        <v>0</v>
      </c>
    </row>
    <row r="2675" customFormat="false" ht="15" hidden="false" customHeight="false" outlineLevel="0" collapsed="false">
      <c r="A2675" s="15"/>
      <c r="B2675" s="15"/>
      <c r="C2675" s="15"/>
      <c r="D2675" s="15"/>
      <c r="F2675" s="18" t="str">
        <f aca="false">IF(B2675="","",IFERROR(INDEX(Materials!$B$2:$B$301,MATCH(B2675,Materials!$A$2:$A$301,0)),""))</f>
        <v/>
      </c>
      <c r="G2675" s="18" t="str">
        <f aca="true">IF(AND(A2675="",B2675=""),"",IF(A2675="","Missing product",IF(B2675="","Missing material",IF(COUNTIF(ProductList,A2675)=0,"Product not in Products list",IF(COUNTIF(MaterialList,B2675)=0,"Material not in Materials list","OK")))))</f>
        <v/>
      </c>
      <c r="H2675" s="18" t="str">
        <f aca="false">IF(F2675="Active",A2675&amp;"|"&amp;COUNTIFS(A$2:A2675,A2675,F$2:F2675,"Active"),"")</f>
        <v/>
      </c>
      <c r="I2675" s="18" t="str">
        <f aca="false">IF(B2675="","",IF(SUMPRODUCT(MAX((A$1:A2674=A2675)*(B$1:B2674=B2675)*ROW(A$1:A2674)))=0,C2675&amp;"",IF(C2675="",INDEX(I$1:I2674,SUMPRODUCT(MAX((A$1:A2674=A2675)*(B$1:B2674=B2675)*ROW(A$1:A2674)))),IF(INDEX(I$1:I2674,SUMPRODUCT(MAX((A$1:A2674=A2675)*(B$1:B2674=B2675)*ROW(A$1:A2674))))="",C2675&amp;"",INDEX(I$1:I2674,SUMPRODUCT(MAX((A$1:A2674=A2675)*(B$1:B2674=B2675)*ROW(A$1:A2674))))&amp;"; "&amp;C2675))))</f>
        <v/>
      </c>
      <c r="J2675" s="18" t="str">
        <f aca="false">IF(A2675="","",A2675&amp;"|"&amp;COUNTIF(A$2:A2675,A2675))</f>
        <v/>
      </c>
      <c r="K2675" s="18" t="n">
        <f aca="false">IF(OR(A2675="",B2675=""),0,IF(COUNTIFS(A$2:A2675,A2675,B$2:B2675,B2675)=1,1,0))</f>
        <v>0</v>
      </c>
    </row>
    <row r="2676" customFormat="false" ht="15" hidden="false" customHeight="false" outlineLevel="0" collapsed="false">
      <c r="A2676" s="15"/>
      <c r="B2676" s="15"/>
      <c r="C2676" s="15"/>
      <c r="D2676" s="15"/>
      <c r="F2676" s="18" t="str">
        <f aca="false">IF(B2676="","",IFERROR(INDEX(Materials!$B$2:$B$301,MATCH(B2676,Materials!$A$2:$A$301,0)),""))</f>
        <v/>
      </c>
      <c r="G2676" s="18" t="str">
        <f aca="true">IF(AND(A2676="",B2676=""),"",IF(A2676="","Missing product",IF(B2676="","Missing material",IF(COUNTIF(ProductList,A2676)=0,"Product not in Products list",IF(COUNTIF(MaterialList,B2676)=0,"Material not in Materials list","OK")))))</f>
        <v/>
      </c>
      <c r="H2676" s="18" t="str">
        <f aca="false">IF(F2676="Active",A2676&amp;"|"&amp;COUNTIFS(A$2:A2676,A2676,F$2:F2676,"Active"),"")</f>
        <v/>
      </c>
      <c r="I2676" s="18" t="str">
        <f aca="false">IF(B2676="","",IF(SUMPRODUCT(MAX((A$1:A2675=A2676)*(B$1:B2675=B2676)*ROW(A$1:A2675)))=0,C2676&amp;"",IF(C2676="",INDEX(I$1:I2675,SUMPRODUCT(MAX((A$1:A2675=A2676)*(B$1:B2675=B2676)*ROW(A$1:A2675)))),IF(INDEX(I$1:I2675,SUMPRODUCT(MAX((A$1:A2675=A2676)*(B$1:B2675=B2676)*ROW(A$1:A2675))))="",C2676&amp;"",INDEX(I$1:I2675,SUMPRODUCT(MAX((A$1:A2675=A2676)*(B$1:B2675=B2676)*ROW(A$1:A2675))))&amp;"; "&amp;C2676))))</f>
        <v/>
      </c>
      <c r="J2676" s="18" t="str">
        <f aca="false">IF(A2676="","",A2676&amp;"|"&amp;COUNTIF(A$2:A2676,A2676))</f>
        <v/>
      </c>
      <c r="K2676" s="18" t="n">
        <f aca="false">IF(OR(A2676="",B2676=""),0,IF(COUNTIFS(A$2:A2676,A2676,B$2:B2676,B2676)=1,1,0))</f>
        <v>0</v>
      </c>
    </row>
    <row r="2677" customFormat="false" ht="15" hidden="false" customHeight="false" outlineLevel="0" collapsed="false">
      <c r="A2677" s="15"/>
      <c r="B2677" s="15"/>
      <c r="C2677" s="15"/>
      <c r="D2677" s="15"/>
      <c r="F2677" s="18" t="str">
        <f aca="false">IF(B2677="","",IFERROR(INDEX(Materials!$B$2:$B$301,MATCH(B2677,Materials!$A$2:$A$301,0)),""))</f>
        <v/>
      </c>
      <c r="G2677" s="18" t="str">
        <f aca="true">IF(AND(A2677="",B2677=""),"",IF(A2677="","Missing product",IF(B2677="","Missing material",IF(COUNTIF(ProductList,A2677)=0,"Product not in Products list",IF(COUNTIF(MaterialList,B2677)=0,"Material not in Materials list","OK")))))</f>
        <v/>
      </c>
      <c r="H2677" s="18" t="str">
        <f aca="false">IF(F2677="Active",A2677&amp;"|"&amp;COUNTIFS(A$2:A2677,A2677,F$2:F2677,"Active"),"")</f>
        <v/>
      </c>
      <c r="I2677" s="18" t="str">
        <f aca="false">IF(B2677="","",IF(SUMPRODUCT(MAX((A$1:A2676=A2677)*(B$1:B2676=B2677)*ROW(A$1:A2676)))=0,C2677&amp;"",IF(C2677="",INDEX(I$1:I2676,SUMPRODUCT(MAX((A$1:A2676=A2677)*(B$1:B2676=B2677)*ROW(A$1:A2676)))),IF(INDEX(I$1:I2676,SUMPRODUCT(MAX((A$1:A2676=A2677)*(B$1:B2676=B2677)*ROW(A$1:A2676))))="",C2677&amp;"",INDEX(I$1:I2676,SUMPRODUCT(MAX((A$1:A2676=A2677)*(B$1:B2676=B2677)*ROW(A$1:A2676))))&amp;"; "&amp;C2677))))</f>
        <v/>
      </c>
      <c r="J2677" s="18" t="str">
        <f aca="false">IF(A2677="","",A2677&amp;"|"&amp;COUNTIF(A$2:A2677,A2677))</f>
        <v/>
      </c>
      <c r="K2677" s="18" t="n">
        <f aca="false">IF(OR(A2677="",B2677=""),0,IF(COUNTIFS(A$2:A2677,A2677,B$2:B2677,B2677)=1,1,0))</f>
        <v>0</v>
      </c>
    </row>
    <row r="2678" customFormat="false" ht="15" hidden="false" customHeight="false" outlineLevel="0" collapsed="false">
      <c r="A2678" s="15"/>
      <c r="B2678" s="15"/>
      <c r="C2678" s="15"/>
      <c r="D2678" s="15"/>
      <c r="F2678" s="18" t="str">
        <f aca="false">IF(B2678="","",IFERROR(INDEX(Materials!$B$2:$B$301,MATCH(B2678,Materials!$A$2:$A$301,0)),""))</f>
        <v/>
      </c>
      <c r="G2678" s="18" t="str">
        <f aca="true">IF(AND(A2678="",B2678=""),"",IF(A2678="","Missing product",IF(B2678="","Missing material",IF(COUNTIF(ProductList,A2678)=0,"Product not in Products list",IF(COUNTIF(MaterialList,B2678)=0,"Material not in Materials list","OK")))))</f>
        <v/>
      </c>
      <c r="H2678" s="18" t="str">
        <f aca="false">IF(F2678="Active",A2678&amp;"|"&amp;COUNTIFS(A$2:A2678,A2678,F$2:F2678,"Active"),"")</f>
        <v/>
      </c>
      <c r="I2678" s="18" t="str">
        <f aca="false">IF(B2678="","",IF(SUMPRODUCT(MAX((A$1:A2677=A2678)*(B$1:B2677=B2678)*ROW(A$1:A2677)))=0,C2678&amp;"",IF(C2678="",INDEX(I$1:I2677,SUMPRODUCT(MAX((A$1:A2677=A2678)*(B$1:B2677=B2678)*ROW(A$1:A2677)))),IF(INDEX(I$1:I2677,SUMPRODUCT(MAX((A$1:A2677=A2678)*(B$1:B2677=B2678)*ROW(A$1:A2677))))="",C2678&amp;"",INDEX(I$1:I2677,SUMPRODUCT(MAX((A$1:A2677=A2678)*(B$1:B2677=B2678)*ROW(A$1:A2677))))&amp;"; "&amp;C2678))))</f>
        <v/>
      </c>
      <c r="J2678" s="18" t="str">
        <f aca="false">IF(A2678="","",A2678&amp;"|"&amp;COUNTIF(A$2:A2678,A2678))</f>
        <v/>
      </c>
      <c r="K2678" s="18" t="n">
        <f aca="false">IF(OR(A2678="",B2678=""),0,IF(COUNTIFS(A$2:A2678,A2678,B$2:B2678,B2678)=1,1,0))</f>
        <v>0</v>
      </c>
    </row>
    <row r="2679" customFormat="false" ht="15" hidden="false" customHeight="false" outlineLevel="0" collapsed="false">
      <c r="A2679" s="15"/>
      <c r="B2679" s="15"/>
      <c r="C2679" s="15"/>
      <c r="D2679" s="15"/>
      <c r="F2679" s="18" t="str">
        <f aca="false">IF(B2679="","",IFERROR(INDEX(Materials!$B$2:$B$301,MATCH(B2679,Materials!$A$2:$A$301,0)),""))</f>
        <v/>
      </c>
      <c r="G2679" s="18" t="str">
        <f aca="true">IF(AND(A2679="",B2679=""),"",IF(A2679="","Missing product",IF(B2679="","Missing material",IF(COUNTIF(ProductList,A2679)=0,"Product not in Products list",IF(COUNTIF(MaterialList,B2679)=0,"Material not in Materials list","OK")))))</f>
        <v/>
      </c>
      <c r="H2679" s="18" t="str">
        <f aca="false">IF(F2679="Active",A2679&amp;"|"&amp;COUNTIFS(A$2:A2679,A2679,F$2:F2679,"Active"),"")</f>
        <v/>
      </c>
      <c r="I2679" s="18" t="str">
        <f aca="false">IF(B2679="","",IF(SUMPRODUCT(MAX((A$1:A2678=A2679)*(B$1:B2678=B2679)*ROW(A$1:A2678)))=0,C2679&amp;"",IF(C2679="",INDEX(I$1:I2678,SUMPRODUCT(MAX((A$1:A2678=A2679)*(B$1:B2678=B2679)*ROW(A$1:A2678)))),IF(INDEX(I$1:I2678,SUMPRODUCT(MAX((A$1:A2678=A2679)*(B$1:B2678=B2679)*ROW(A$1:A2678))))="",C2679&amp;"",INDEX(I$1:I2678,SUMPRODUCT(MAX((A$1:A2678=A2679)*(B$1:B2678=B2679)*ROW(A$1:A2678))))&amp;"; "&amp;C2679))))</f>
        <v/>
      </c>
      <c r="J2679" s="18" t="str">
        <f aca="false">IF(A2679="","",A2679&amp;"|"&amp;COUNTIF(A$2:A2679,A2679))</f>
        <v/>
      </c>
      <c r="K2679" s="18" t="n">
        <f aca="false">IF(OR(A2679="",B2679=""),0,IF(COUNTIFS(A$2:A2679,A2679,B$2:B2679,B2679)=1,1,0))</f>
        <v>0</v>
      </c>
    </row>
    <row r="2680" customFormat="false" ht="15" hidden="false" customHeight="false" outlineLevel="0" collapsed="false">
      <c r="A2680" s="15"/>
      <c r="B2680" s="15"/>
      <c r="C2680" s="15"/>
      <c r="D2680" s="15"/>
      <c r="F2680" s="18" t="str">
        <f aca="false">IF(B2680="","",IFERROR(INDEX(Materials!$B$2:$B$301,MATCH(B2680,Materials!$A$2:$A$301,0)),""))</f>
        <v/>
      </c>
      <c r="G2680" s="18" t="str">
        <f aca="true">IF(AND(A2680="",B2680=""),"",IF(A2680="","Missing product",IF(B2680="","Missing material",IF(COUNTIF(ProductList,A2680)=0,"Product not in Products list",IF(COUNTIF(MaterialList,B2680)=0,"Material not in Materials list","OK")))))</f>
        <v/>
      </c>
      <c r="H2680" s="18" t="str">
        <f aca="false">IF(F2680="Active",A2680&amp;"|"&amp;COUNTIFS(A$2:A2680,A2680,F$2:F2680,"Active"),"")</f>
        <v/>
      </c>
      <c r="I2680" s="18" t="str">
        <f aca="false">IF(B2680="","",IF(SUMPRODUCT(MAX((A$1:A2679=A2680)*(B$1:B2679=B2680)*ROW(A$1:A2679)))=0,C2680&amp;"",IF(C2680="",INDEX(I$1:I2679,SUMPRODUCT(MAX((A$1:A2679=A2680)*(B$1:B2679=B2680)*ROW(A$1:A2679)))),IF(INDEX(I$1:I2679,SUMPRODUCT(MAX((A$1:A2679=A2680)*(B$1:B2679=B2680)*ROW(A$1:A2679))))="",C2680&amp;"",INDEX(I$1:I2679,SUMPRODUCT(MAX((A$1:A2679=A2680)*(B$1:B2679=B2680)*ROW(A$1:A2679))))&amp;"; "&amp;C2680))))</f>
        <v/>
      </c>
      <c r="J2680" s="18" t="str">
        <f aca="false">IF(A2680="","",A2680&amp;"|"&amp;COUNTIF(A$2:A2680,A2680))</f>
        <v/>
      </c>
      <c r="K2680" s="18" t="n">
        <f aca="false">IF(OR(A2680="",B2680=""),0,IF(COUNTIFS(A$2:A2680,A2680,B$2:B2680,B2680)=1,1,0))</f>
        <v>0</v>
      </c>
    </row>
    <row r="2681" customFormat="false" ht="15" hidden="false" customHeight="false" outlineLevel="0" collapsed="false">
      <c r="A2681" s="15"/>
      <c r="B2681" s="15"/>
      <c r="C2681" s="15"/>
      <c r="D2681" s="15"/>
      <c r="F2681" s="18" t="str">
        <f aca="false">IF(B2681="","",IFERROR(INDEX(Materials!$B$2:$B$301,MATCH(B2681,Materials!$A$2:$A$301,0)),""))</f>
        <v/>
      </c>
      <c r="G2681" s="18" t="str">
        <f aca="true">IF(AND(A2681="",B2681=""),"",IF(A2681="","Missing product",IF(B2681="","Missing material",IF(COUNTIF(ProductList,A2681)=0,"Product not in Products list",IF(COUNTIF(MaterialList,B2681)=0,"Material not in Materials list","OK")))))</f>
        <v/>
      </c>
      <c r="H2681" s="18" t="str">
        <f aca="false">IF(F2681="Active",A2681&amp;"|"&amp;COUNTIFS(A$2:A2681,A2681,F$2:F2681,"Active"),"")</f>
        <v/>
      </c>
      <c r="I2681" s="18" t="str">
        <f aca="false">IF(B2681="","",IF(SUMPRODUCT(MAX((A$1:A2680=A2681)*(B$1:B2680=B2681)*ROW(A$1:A2680)))=0,C2681&amp;"",IF(C2681="",INDEX(I$1:I2680,SUMPRODUCT(MAX((A$1:A2680=A2681)*(B$1:B2680=B2681)*ROW(A$1:A2680)))),IF(INDEX(I$1:I2680,SUMPRODUCT(MAX((A$1:A2680=A2681)*(B$1:B2680=B2681)*ROW(A$1:A2680))))="",C2681&amp;"",INDEX(I$1:I2680,SUMPRODUCT(MAX((A$1:A2680=A2681)*(B$1:B2680=B2681)*ROW(A$1:A2680))))&amp;"; "&amp;C2681))))</f>
        <v/>
      </c>
      <c r="J2681" s="18" t="str">
        <f aca="false">IF(A2681="","",A2681&amp;"|"&amp;COUNTIF(A$2:A2681,A2681))</f>
        <v/>
      </c>
      <c r="K2681" s="18" t="n">
        <f aca="false">IF(OR(A2681="",B2681=""),0,IF(COUNTIFS(A$2:A2681,A2681,B$2:B2681,B2681)=1,1,0))</f>
        <v>0</v>
      </c>
    </row>
    <row r="2682" customFormat="false" ht="15" hidden="false" customHeight="false" outlineLevel="0" collapsed="false">
      <c r="A2682" s="15"/>
      <c r="B2682" s="15"/>
      <c r="C2682" s="15"/>
      <c r="D2682" s="15"/>
      <c r="F2682" s="18" t="str">
        <f aca="false">IF(B2682="","",IFERROR(INDEX(Materials!$B$2:$B$301,MATCH(B2682,Materials!$A$2:$A$301,0)),""))</f>
        <v/>
      </c>
      <c r="G2682" s="18" t="str">
        <f aca="true">IF(AND(A2682="",B2682=""),"",IF(A2682="","Missing product",IF(B2682="","Missing material",IF(COUNTIF(ProductList,A2682)=0,"Product not in Products list",IF(COUNTIF(MaterialList,B2682)=0,"Material not in Materials list","OK")))))</f>
        <v/>
      </c>
      <c r="H2682" s="18" t="str">
        <f aca="false">IF(F2682="Active",A2682&amp;"|"&amp;COUNTIFS(A$2:A2682,A2682,F$2:F2682,"Active"),"")</f>
        <v/>
      </c>
      <c r="I2682" s="18" t="str">
        <f aca="false">IF(B2682="","",IF(SUMPRODUCT(MAX((A$1:A2681=A2682)*(B$1:B2681=B2682)*ROW(A$1:A2681)))=0,C2682&amp;"",IF(C2682="",INDEX(I$1:I2681,SUMPRODUCT(MAX((A$1:A2681=A2682)*(B$1:B2681=B2682)*ROW(A$1:A2681)))),IF(INDEX(I$1:I2681,SUMPRODUCT(MAX((A$1:A2681=A2682)*(B$1:B2681=B2682)*ROW(A$1:A2681))))="",C2682&amp;"",INDEX(I$1:I2681,SUMPRODUCT(MAX((A$1:A2681=A2682)*(B$1:B2681=B2682)*ROW(A$1:A2681))))&amp;"; "&amp;C2682))))</f>
        <v/>
      </c>
      <c r="J2682" s="18" t="str">
        <f aca="false">IF(A2682="","",A2682&amp;"|"&amp;COUNTIF(A$2:A2682,A2682))</f>
        <v/>
      </c>
      <c r="K2682" s="18" t="n">
        <f aca="false">IF(OR(A2682="",B2682=""),0,IF(COUNTIFS(A$2:A2682,A2682,B$2:B2682,B2682)=1,1,0))</f>
        <v>0</v>
      </c>
    </row>
    <row r="2683" customFormat="false" ht="15" hidden="false" customHeight="false" outlineLevel="0" collapsed="false">
      <c r="A2683" s="15"/>
      <c r="B2683" s="15"/>
      <c r="C2683" s="15"/>
      <c r="D2683" s="15"/>
      <c r="F2683" s="18" t="str">
        <f aca="false">IF(B2683="","",IFERROR(INDEX(Materials!$B$2:$B$301,MATCH(B2683,Materials!$A$2:$A$301,0)),""))</f>
        <v/>
      </c>
      <c r="G2683" s="18" t="str">
        <f aca="true">IF(AND(A2683="",B2683=""),"",IF(A2683="","Missing product",IF(B2683="","Missing material",IF(COUNTIF(ProductList,A2683)=0,"Product not in Products list",IF(COUNTIF(MaterialList,B2683)=0,"Material not in Materials list","OK")))))</f>
        <v/>
      </c>
      <c r="H2683" s="18" t="str">
        <f aca="false">IF(F2683="Active",A2683&amp;"|"&amp;COUNTIFS(A$2:A2683,A2683,F$2:F2683,"Active"),"")</f>
        <v/>
      </c>
      <c r="I2683" s="18" t="str">
        <f aca="false">IF(B2683="","",IF(SUMPRODUCT(MAX((A$1:A2682=A2683)*(B$1:B2682=B2683)*ROW(A$1:A2682)))=0,C2683&amp;"",IF(C2683="",INDEX(I$1:I2682,SUMPRODUCT(MAX((A$1:A2682=A2683)*(B$1:B2682=B2683)*ROW(A$1:A2682)))),IF(INDEX(I$1:I2682,SUMPRODUCT(MAX((A$1:A2682=A2683)*(B$1:B2682=B2683)*ROW(A$1:A2682))))="",C2683&amp;"",INDEX(I$1:I2682,SUMPRODUCT(MAX((A$1:A2682=A2683)*(B$1:B2682=B2683)*ROW(A$1:A2682))))&amp;"; "&amp;C2683))))</f>
        <v/>
      </c>
      <c r="J2683" s="18" t="str">
        <f aca="false">IF(A2683="","",A2683&amp;"|"&amp;COUNTIF(A$2:A2683,A2683))</f>
        <v/>
      </c>
      <c r="K2683" s="18" t="n">
        <f aca="false">IF(OR(A2683="",B2683=""),0,IF(COUNTIFS(A$2:A2683,A2683,B$2:B2683,B2683)=1,1,0))</f>
        <v>0</v>
      </c>
    </row>
    <row r="2684" customFormat="false" ht="15" hidden="false" customHeight="false" outlineLevel="0" collapsed="false">
      <c r="A2684" s="15"/>
      <c r="B2684" s="15"/>
      <c r="C2684" s="15"/>
      <c r="D2684" s="15"/>
      <c r="F2684" s="18" t="str">
        <f aca="false">IF(B2684="","",IFERROR(INDEX(Materials!$B$2:$B$301,MATCH(B2684,Materials!$A$2:$A$301,0)),""))</f>
        <v/>
      </c>
      <c r="G2684" s="18" t="str">
        <f aca="true">IF(AND(A2684="",B2684=""),"",IF(A2684="","Missing product",IF(B2684="","Missing material",IF(COUNTIF(ProductList,A2684)=0,"Product not in Products list",IF(COUNTIF(MaterialList,B2684)=0,"Material not in Materials list","OK")))))</f>
        <v/>
      </c>
      <c r="H2684" s="18" t="str">
        <f aca="false">IF(F2684="Active",A2684&amp;"|"&amp;COUNTIFS(A$2:A2684,A2684,F$2:F2684,"Active"),"")</f>
        <v/>
      </c>
      <c r="I2684" s="18" t="str">
        <f aca="false">IF(B2684="","",IF(SUMPRODUCT(MAX((A$1:A2683=A2684)*(B$1:B2683=B2684)*ROW(A$1:A2683)))=0,C2684&amp;"",IF(C2684="",INDEX(I$1:I2683,SUMPRODUCT(MAX((A$1:A2683=A2684)*(B$1:B2683=B2684)*ROW(A$1:A2683)))),IF(INDEX(I$1:I2683,SUMPRODUCT(MAX((A$1:A2683=A2684)*(B$1:B2683=B2684)*ROW(A$1:A2683))))="",C2684&amp;"",INDEX(I$1:I2683,SUMPRODUCT(MAX((A$1:A2683=A2684)*(B$1:B2683=B2684)*ROW(A$1:A2683))))&amp;"; "&amp;C2684))))</f>
        <v/>
      </c>
      <c r="J2684" s="18" t="str">
        <f aca="false">IF(A2684="","",A2684&amp;"|"&amp;COUNTIF(A$2:A2684,A2684))</f>
        <v/>
      </c>
      <c r="K2684" s="18" t="n">
        <f aca="false">IF(OR(A2684="",B2684=""),0,IF(COUNTIFS(A$2:A2684,A2684,B$2:B2684,B2684)=1,1,0))</f>
        <v>0</v>
      </c>
    </row>
    <row r="2685" customFormat="false" ht="15" hidden="false" customHeight="false" outlineLevel="0" collapsed="false">
      <c r="A2685" s="15"/>
      <c r="B2685" s="15"/>
      <c r="C2685" s="15"/>
      <c r="D2685" s="15"/>
      <c r="F2685" s="18" t="str">
        <f aca="false">IF(B2685="","",IFERROR(INDEX(Materials!$B$2:$B$301,MATCH(B2685,Materials!$A$2:$A$301,0)),""))</f>
        <v/>
      </c>
      <c r="G2685" s="18" t="str">
        <f aca="true">IF(AND(A2685="",B2685=""),"",IF(A2685="","Missing product",IF(B2685="","Missing material",IF(COUNTIF(ProductList,A2685)=0,"Product not in Products list",IF(COUNTIF(MaterialList,B2685)=0,"Material not in Materials list","OK")))))</f>
        <v/>
      </c>
      <c r="H2685" s="18" t="str">
        <f aca="false">IF(F2685="Active",A2685&amp;"|"&amp;COUNTIFS(A$2:A2685,A2685,F$2:F2685,"Active"),"")</f>
        <v/>
      </c>
      <c r="I2685" s="18" t="str">
        <f aca="false">IF(B2685="","",IF(SUMPRODUCT(MAX((A$1:A2684=A2685)*(B$1:B2684=B2685)*ROW(A$1:A2684)))=0,C2685&amp;"",IF(C2685="",INDEX(I$1:I2684,SUMPRODUCT(MAX((A$1:A2684=A2685)*(B$1:B2684=B2685)*ROW(A$1:A2684)))),IF(INDEX(I$1:I2684,SUMPRODUCT(MAX((A$1:A2684=A2685)*(B$1:B2684=B2685)*ROW(A$1:A2684))))="",C2685&amp;"",INDEX(I$1:I2684,SUMPRODUCT(MAX((A$1:A2684=A2685)*(B$1:B2684=B2685)*ROW(A$1:A2684))))&amp;"; "&amp;C2685))))</f>
        <v/>
      </c>
      <c r="J2685" s="18" t="str">
        <f aca="false">IF(A2685="","",A2685&amp;"|"&amp;COUNTIF(A$2:A2685,A2685))</f>
        <v/>
      </c>
      <c r="K2685" s="18" t="n">
        <f aca="false">IF(OR(A2685="",B2685=""),0,IF(COUNTIFS(A$2:A2685,A2685,B$2:B2685,B2685)=1,1,0))</f>
        <v>0</v>
      </c>
    </row>
    <row r="2686" customFormat="false" ht="15" hidden="false" customHeight="false" outlineLevel="0" collapsed="false">
      <c r="A2686" s="15"/>
      <c r="B2686" s="15"/>
      <c r="C2686" s="15"/>
      <c r="D2686" s="15"/>
      <c r="F2686" s="18" t="str">
        <f aca="false">IF(B2686="","",IFERROR(INDEX(Materials!$B$2:$B$301,MATCH(B2686,Materials!$A$2:$A$301,0)),""))</f>
        <v/>
      </c>
      <c r="G2686" s="18" t="str">
        <f aca="true">IF(AND(A2686="",B2686=""),"",IF(A2686="","Missing product",IF(B2686="","Missing material",IF(COUNTIF(ProductList,A2686)=0,"Product not in Products list",IF(COUNTIF(MaterialList,B2686)=0,"Material not in Materials list","OK")))))</f>
        <v/>
      </c>
      <c r="H2686" s="18" t="str">
        <f aca="false">IF(F2686="Active",A2686&amp;"|"&amp;COUNTIFS(A$2:A2686,A2686,F$2:F2686,"Active"),"")</f>
        <v/>
      </c>
      <c r="I2686" s="18" t="str">
        <f aca="false">IF(B2686="","",IF(SUMPRODUCT(MAX((A$1:A2685=A2686)*(B$1:B2685=B2686)*ROW(A$1:A2685)))=0,C2686&amp;"",IF(C2686="",INDEX(I$1:I2685,SUMPRODUCT(MAX((A$1:A2685=A2686)*(B$1:B2685=B2686)*ROW(A$1:A2685)))),IF(INDEX(I$1:I2685,SUMPRODUCT(MAX((A$1:A2685=A2686)*(B$1:B2685=B2686)*ROW(A$1:A2685))))="",C2686&amp;"",INDEX(I$1:I2685,SUMPRODUCT(MAX((A$1:A2685=A2686)*(B$1:B2685=B2686)*ROW(A$1:A2685))))&amp;"; "&amp;C2686))))</f>
        <v/>
      </c>
      <c r="J2686" s="18" t="str">
        <f aca="false">IF(A2686="","",A2686&amp;"|"&amp;COUNTIF(A$2:A2686,A2686))</f>
        <v/>
      </c>
      <c r="K2686" s="18" t="n">
        <f aca="false">IF(OR(A2686="",B2686=""),0,IF(COUNTIFS(A$2:A2686,A2686,B$2:B2686,B2686)=1,1,0))</f>
        <v>0</v>
      </c>
    </row>
    <row r="2687" customFormat="false" ht="15" hidden="false" customHeight="false" outlineLevel="0" collapsed="false">
      <c r="A2687" s="15"/>
      <c r="B2687" s="15"/>
      <c r="C2687" s="15"/>
      <c r="D2687" s="15"/>
      <c r="F2687" s="18" t="str">
        <f aca="false">IF(B2687="","",IFERROR(INDEX(Materials!$B$2:$B$301,MATCH(B2687,Materials!$A$2:$A$301,0)),""))</f>
        <v/>
      </c>
      <c r="G2687" s="18" t="str">
        <f aca="true">IF(AND(A2687="",B2687=""),"",IF(A2687="","Missing product",IF(B2687="","Missing material",IF(COUNTIF(ProductList,A2687)=0,"Product not in Products list",IF(COUNTIF(MaterialList,B2687)=0,"Material not in Materials list","OK")))))</f>
        <v/>
      </c>
      <c r="H2687" s="18" t="str">
        <f aca="false">IF(F2687="Active",A2687&amp;"|"&amp;COUNTIFS(A$2:A2687,A2687,F$2:F2687,"Active"),"")</f>
        <v/>
      </c>
      <c r="I2687" s="18" t="str">
        <f aca="false">IF(B2687="","",IF(SUMPRODUCT(MAX((A$1:A2686=A2687)*(B$1:B2686=B2687)*ROW(A$1:A2686)))=0,C2687&amp;"",IF(C2687="",INDEX(I$1:I2686,SUMPRODUCT(MAX((A$1:A2686=A2687)*(B$1:B2686=B2687)*ROW(A$1:A2686)))),IF(INDEX(I$1:I2686,SUMPRODUCT(MAX((A$1:A2686=A2687)*(B$1:B2686=B2687)*ROW(A$1:A2686))))="",C2687&amp;"",INDEX(I$1:I2686,SUMPRODUCT(MAX((A$1:A2686=A2687)*(B$1:B2686=B2687)*ROW(A$1:A2686))))&amp;"; "&amp;C2687))))</f>
        <v/>
      </c>
      <c r="J2687" s="18" t="str">
        <f aca="false">IF(A2687="","",A2687&amp;"|"&amp;COUNTIF(A$2:A2687,A2687))</f>
        <v/>
      </c>
      <c r="K2687" s="18" t="n">
        <f aca="false">IF(OR(A2687="",B2687=""),0,IF(COUNTIFS(A$2:A2687,A2687,B$2:B2687,B2687)=1,1,0))</f>
        <v>0</v>
      </c>
    </row>
    <row r="2688" customFormat="false" ht="15" hidden="false" customHeight="false" outlineLevel="0" collapsed="false">
      <c r="A2688" s="15"/>
      <c r="B2688" s="15"/>
      <c r="C2688" s="15"/>
      <c r="D2688" s="15"/>
      <c r="F2688" s="18" t="str">
        <f aca="false">IF(B2688="","",IFERROR(INDEX(Materials!$B$2:$B$301,MATCH(B2688,Materials!$A$2:$A$301,0)),""))</f>
        <v/>
      </c>
      <c r="G2688" s="18" t="str">
        <f aca="true">IF(AND(A2688="",B2688=""),"",IF(A2688="","Missing product",IF(B2688="","Missing material",IF(COUNTIF(ProductList,A2688)=0,"Product not in Products list",IF(COUNTIF(MaterialList,B2688)=0,"Material not in Materials list","OK")))))</f>
        <v/>
      </c>
      <c r="H2688" s="18" t="str">
        <f aca="false">IF(F2688="Active",A2688&amp;"|"&amp;COUNTIFS(A$2:A2688,A2688,F$2:F2688,"Active"),"")</f>
        <v/>
      </c>
      <c r="I2688" s="18" t="str">
        <f aca="false">IF(B2688="","",IF(SUMPRODUCT(MAX((A$1:A2687=A2688)*(B$1:B2687=B2688)*ROW(A$1:A2687)))=0,C2688&amp;"",IF(C2688="",INDEX(I$1:I2687,SUMPRODUCT(MAX((A$1:A2687=A2688)*(B$1:B2687=B2688)*ROW(A$1:A2687)))),IF(INDEX(I$1:I2687,SUMPRODUCT(MAX((A$1:A2687=A2688)*(B$1:B2687=B2688)*ROW(A$1:A2687))))="",C2688&amp;"",INDEX(I$1:I2687,SUMPRODUCT(MAX((A$1:A2687=A2688)*(B$1:B2687=B2688)*ROW(A$1:A2687))))&amp;"; "&amp;C2688))))</f>
        <v/>
      </c>
      <c r="J2688" s="18" t="str">
        <f aca="false">IF(A2688="","",A2688&amp;"|"&amp;COUNTIF(A$2:A2688,A2688))</f>
        <v/>
      </c>
      <c r="K2688" s="18" t="n">
        <f aca="false">IF(OR(A2688="",B2688=""),0,IF(COUNTIFS(A$2:A2688,A2688,B$2:B2688,B2688)=1,1,0))</f>
        <v>0</v>
      </c>
    </row>
    <row r="2689" customFormat="false" ht="15" hidden="false" customHeight="false" outlineLevel="0" collapsed="false">
      <c r="A2689" s="15"/>
      <c r="B2689" s="15"/>
      <c r="C2689" s="15"/>
      <c r="D2689" s="15"/>
      <c r="F2689" s="18" t="str">
        <f aca="false">IF(B2689="","",IFERROR(INDEX(Materials!$B$2:$B$301,MATCH(B2689,Materials!$A$2:$A$301,0)),""))</f>
        <v/>
      </c>
      <c r="G2689" s="18" t="str">
        <f aca="true">IF(AND(A2689="",B2689=""),"",IF(A2689="","Missing product",IF(B2689="","Missing material",IF(COUNTIF(ProductList,A2689)=0,"Product not in Products list",IF(COUNTIF(MaterialList,B2689)=0,"Material not in Materials list","OK")))))</f>
        <v/>
      </c>
      <c r="H2689" s="18" t="str">
        <f aca="false">IF(F2689="Active",A2689&amp;"|"&amp;COUNTIFS(A$2:A2689,A2689,F$2:F2689,"Active"),"")</f>
        <v/>
      </c>
      <c r="I2689" s="18" t="str">
        <f aca="false">IF(B2689="","",IF(SUMPRODUCT(MAX((A$1:A2688=A2689)*(B$1:B2688=B2689)*ROW(A$1:A2688)))=0,C2689&amp;"",IF(C2689="",INDEX(I$1:I2688,SUMPRODUCT(MAX((A$1:A2688=A2689)*(B$1:B2688=B2689)*ROW(A$1:A2688)))),IF(INDEX(I$1:I2688,SUMPRODUCT(MAX((A$1:A2688=A2689)*(B$1:B2688=B2689)*ROW(A$1:A2688))))="",C2689&amp;"",INDEX(I$1:I2688,SUMPRODUCT(MAX((A$1:A2688=A2689)*(B$1:B2688=B2689)*ROW(A$1:A2688))))&amp;"; "&amp;C2689))))</f>
        <v/>
      </c>
      <c r="J2689" s="18" t="str">
        <f aca="false">IF(A2689="","",A2689&amp;"|"&amp;COUNTIF(A$2:A2689,A2689))</f>
        <v/>
      </c>
      <c r="K2689" s="18" t="n">
        <f aca="false">IF(OR(A2689="",B2689=""),0,IF(COUNTIFS(A$2:A2689,A2689,B$2:B2689,B2689)=1,1,0))</f>
        <v>0</v>
      </c>
    </row>
    <row r="2690" customFormat="false" ht="15" hidden="false" customHeight="false" outlineLevel="0" collapsed="false">
      <c r="A2690" s="15"/>
      <c r="B2690" s="15"/>
      <c r="C2690" s="15"/>
      <c r="D2690" s="15"/>
      <c r="F2690" s="18" t="str">
        <f aca="false">IF(B2690="","",IFERROR(INDEX(Materials!$B$2:$B$301,MATCH(B2690,Materials!$A$2:$A$301,0)),""))</f>
        <v/>
      </c>
      <c r="G2690" s="18" t="str">
        <f aca="true">IF(AND(A2690="",B2690=""),"",IF(A2690="","Missing product",IF(B2690="","Missing material",IF(COUNTIF(ProductList,A2690)=0,"Product not in Products list",IF(COUNTIF(MaterialList,B2690)=0,"Material not in Materials list","OK")))))</f>
        <v/>
      </c>
      <c r="H2690" s="18" t="str">
        <f aca="false">IF(F2690="Active",A2690&amp;"|"&amp;COUNTIFS(A$2:A2690,A2690,F$2:F2690,"Active"),"")</f>
        <v/>
      </c>
      <c r="I2690" s="18" t="str">
        <f aca="false">IF(B2690="","",IF(SUMPRODUCT(MAX((A$1:A2689=A2690)*(B$1:B2689=B2690)*ROW(A$1:A2689)))=0,C2690&amp;"",IF(C2690="",INDEX(I$1:I2689,SUMPRODUCT(MAX((A$1:A2689=A2690)*(B$1:B2689=B2690)*ROW(A$1:A2689)))),IF(INDEX(I$1:I2689,SUMPRODUCT(MAX((A$1:A2689=A2690)*(B$1:B2689=B2690)*ROW(A$1:A2689))))="",C2690&amp;"",INDEX(I$1:I2689,SUMPRODUCT(MAX((A$1:A2689=A2690)*(B$1:B2689=B2690)*ROW(A$1:A2689))))&amp;"; "&amp;C2690))))</f>
        <v/>
      </c>
      <c r="J2690" s="18" t="str">
        <f aca="false">IF(A2690="","",A2690&amp;"|"&amp;COUNTIF(A$2:A2690,A2690))</f>
        <v/>
      </c>
      <c r="K2690" s="18" t="n">
        <f aca="false">IF(OR(A2690="",B2690=""),0,IF(COUNTIFS(A$2:A2690,A2690,B$2:B2690,B2690)=1,1,0))</f>
        <v>0</v>
      </c>
    </row>
    <row r="2691" customFormat="false" ht="15" hidden="false" customHeight="false" outlineLevel="0" collapsed="false">
      <c r="A2691" s="15"/>
      <c r="B2691" s="15"/>
      <c r="C2691" s="15"/>
      <c r="D2691" s="15"/>
      <c r="F2691" s="18" t="str">
        <f aca="false">IF(B2691="","",IFERROR(INDEX(Materials!$B$2:$B$301,MATCH(B2691,Materials!$A$2:$A$301,0)),""))</f>
        <v/>
      </c>
      <c r="G2691" s="18" t="str">
        <f aca="true">IF(AND(A2691="",B2691=""),"",IF(A2691="","Missing product",IF(B2691="","Missing material",IF(COUNTIF(ProductList,A2691)=0,"Product not in Products list",IF(COUNTIF(MaterialList,B2691)=0,"Material not in Materials list","OK")))))</f>
        <v/>
      </c>
      <c r="H2691" s="18" t="str">
        <f aca="false">IF(F2691="Active",A2691&amp;"|"&amp;COUNTIFS(A$2:A2691,A2691,F$2:F2691,"Active"),"")</f>
        <v/>
      </c>
      <c r="I2691" s="18" t="str">
        <f aca="false">IF(B2691="","",IF(SUMPRODUCT(MAX((A$1:A2690=A2691)*(B$1:B2690=B2691)*ROW(A$1:A2690)))=0,C2691&amp;"",IF(C2691="",INDEX(I$1:I2690,SUMPRODUCT(MAX((A$1:A2690=A2691)*(B$1:B2690=B2691)*ROW(A$1:A2690)))),IF(INDEX(I$1:I2690,SUMPRODUCT(MAX((A$1:A2690=A2691)*(B$1:B2690=B2691)*ROW(A$1:A2690))))="",C2691&amp;"",INDEX(I$1:I2690,SUMPRODUCT(MAX((A$1:A2690=A2691)*(B$1:B2690=B2691)*ROW(A$1:A2690))))&amp;"; "&amp;C2691))))</f>
        <v/>
      </c>
      <c r="J2691" s="18" t="str">
        <f aca="false">IF(A2691="","",A2691&amp;"|"&amp;COUNTIF(A$2:A2691,A2691))</f>
        <v/>
      </c>
      <c r="K2691" s="18" t="n">
        <f aca="false">IF(OR(A2691="",B2691=""),0,IF(COUNTIFS(A$2:A2691,A2691,B$2:B2691,B2691)=1,1,0))</f>
        <v>0</v>
      </c>
    </row>
    <row r="2692" customFormat="false" ht="15" hidden="false" customHeight="false" outlineLevel="0" collapsed="false">
      <c r="A2692" s="15"/>
      <c r="B2692" s="15"/>
      <c r="C2692" s="15"/>
      <c r="D2692" s="15"/>
      <c r="F2692" s="18" t="str">
        <f aca="false">IF(B2692="","",IFERROR(INDEX(Materials!$B$2:$B$301,MATCH(B2692,Materials!$A$2:$A$301,0)),""))</f>
        <v/>
      </c>
      <c r="G2692" s="18" t="str">
        <f aca="true">IF(AND(A2692="",B2692=""),"",IF(A2692="","Missing product",IF(B2692="","Missing material",IF(COUNTIF(ProductList,A2692)=0,"Product not in Products list",IF(COUNTIF(MaterialList,B2692)=0,"Material not in Materials list","OK")))))</f>
        <v/>
      </c>
      <c r="H2692" s="18" t="str">
        <f aca="false">IF(F2692="Active",A2692&amp;"|"&amp;COUNTIFS(A$2:A2692,A2692,F$2:F2692,"Active"),"")</f>
        <v/>
      </c>
      <c r="I2692" s="18" t="str">
        <f aca="false">IF(B2692="","",IF(SUMPRODUCT(MAX((A$1:A2691=A2692)*(B$1:B2691=B2692)*ROW(A$1:A2691)))=0,C2692&amp;"",IF(C2692="",INDEX(I$1:I2691,SUMPRODUCT(MAX((A$1:A2691=A2692)*(B$1:B2691=B2692)*ROW(A$1:A2691)))),IF(INDEX(I$1:I2691,SUMPRODUCT(MAX((A$1:A2691=A2692)*(B$1:B2691=B2692)*ROW(A$1:A2691))))="",C2692&amp;"",INDEX(I$1:I2691,SUMPRODUCT(MAX((A$1:A2691=A2692)*(B$1:B2691=B2692)*ROW(A$1:A2691))))&amp;"; "&amp;C2692))))</f>
        <v/>
      </c>
      <c r="J2692" s="18" t="str">
        <f aca="false">IF(A2692="","",A2692&amp;"|"&amp;COUNTIF(A$2:A2692,A2692))</f>
        <v/>
      </c>
      <c r="K2692" s="18" t="n">
        <f aca="false">IF(OR(A2692="",B2692=""),0,IF(COUNTIFS(A$2:A2692,A2692,B$2:B2692,B2692)=1,1,0))</f>
        <v>0</v>
      </c>
    </row>
    <row r="2693" customFormat="false" ht="15" hidden="false" customHeight="false" outlineLevel="0" collapsed="false">
      <c r="A2693" s="15"/>
      <c r="B2693" s="15"/>
      <c r="C2693" s="15"/>
      <c r="D2693" s="15"/>
      <c r="F2693" s="18" t="str">
        <f aca="false">IF(B2693="","",IFERROR(INDEX(Materials!$B$2:$B$301,MATCH(B2693,Materials!$A$2:$A$301,0)),""))</f>
        <v/>
      </c>
      <c r="G2693" s="18" t="str">
        <f aca="true">IF(AND(A2693="",B2693=""),"",IF(A2693="","Missing product",IF(B2693="","Missing material",IF(COUNTIF(ProductList,A2693)=0,"Product not in Products list",IF(COUNTIF(MaterialList,B2693)=0,"Material not in Materials list","OK")))))</f>
        <v/>
      </c>
      <c r="H2693" s="18" t="str">
        <f aca="false">IF(F2693="Active",A2693&amp;"|"&amp;COUNTIFS(A$2:A2693,A2693,F$2:F2693,"Active"),"")</f>
        <v/>
      </c>
      <c r="I2693" s="18" t="str">
        <f aca="false">IF(B2693="","",IF(SUMPRODUCT(MAX((A$1:A2692=A2693)*(B$1:B2692=B2693)*ROW(A$1:A2692)))=0,C2693&amp;"",IF(C2693="",INDEX(I$1:I2692,SUMPRODUCT(MAX((A$1:A2692=A2693)*(B$1:B2692=B2693)*ROW(A$1:A2692)))),IF(INDEX(I$1:I2692,SUMPRODUCT(MAX((A$1:A2692=A2693)*(B$1:B2692=B2693)*ROW(A$1:A2692))))="",C2693&amp;"",INDEX(I$1:I2692,SUMPRODUCT(MAX((A$1:A2692=A2693)*(B$1:B2692=B2693)*ROW(A$1:A2692))))&amp;"; "&amp;C2693))))</f>
        <v/>
      </c>
      <c r="J2693" s="18" t="str">
        <f aca="false">IF(A2693="","",A2693&amp;"|"&amp;COUNTIF(A$2:A2693,A2693))</f>
        <v/>
      </c>
      <c r="K2693" s="18" t="n">
        <f aca="false">IF(OR(A2693="",B2693=""),0,IF(COUNTIFS(A$2:A2693,A2693,B$2:B2693,B2693)=1,1,0))</f>
        <v>0</v>
      </c>
    </row>
    <row r="2694" customFormat="false" ht="15" hidden="false" customHeight="false" outlineLevel="0" collapsed="false">
      <c r="A2694" s="15"/>
      <c r="B2694" s="15"/>
      <c r="C2694" s="15"/>
      <c r="D2694" s="15"/>
      <c r="F2694" s="18" t="str">
        <f aca="false">IF(B2694="","",IFERROR(INDEX(Materials!$B$2:$B$301,MATCH(B2694,Materials!$A$2:$A$301,0)),""))</f>
        <v/>
      </c>
      <c r="G2694" s="18" t="str">
        <f aca="true">IF(AND(A2694="",B2694=""),"",IF(A2694="","Missing product",IF(B2694="","Missing material",IF(COUNTIF(ProductList,A2694)=0,"Product not in Products list",IF(COUNTIF(MaterialList,B2694)=0,"Material not in Materials list","OK")))))</f>
        <v/>
      </c>
      <c r="H2694" s="18" t="str">
        <f aca="false">IF(F2694="Active",A2694&amp;"|"&amp;COUNTIFS(A$2:A2694,A2694,F$2:F2694,"Active"),"")</f>
        <v/>
      </c>
      <c r="I2694" s="18" t="str">
        <f aca="false">IF(B2694="","",IF(SUMPRODUCT(MAX((A$1:A2693=A2694)*(B$1:B2693=B2694)*ROW(A$1:A2693)))=0,C2694&amp;"",IF(C2694="",INDEX(I$1:I2693,SUMPRODUCT(MAX((A$1:A2693=A2694)*(B$1:B2693=B2694)*ROW(A$1:A2693)))),IF(INDEX(I$1:I2693,SUMPRODUCT(MAX((A$1:A2693=A2694)*(B$1:B2693=B2694)*ROW(A$1:A2693))))="",C2694&amp;"",INDEX(I$1:I2693,SUMPRODUCT(MAX((A$1:A2693=A2694)*(B$1:B2693=B2694)*ROW(A$1:A2693))))&amp;"; "&amp;C2694))))</f>
        <v/>
      </c>
      <c r="J2694" s="18" t="str">
        <f aca="false">IF(A2694="","",A2694&amp;"|"&amp;COUNTIF(A$2:A2694,A2694))</f>
        <v/>
      </c>
      <c r="K2694" s="18" t="n">
        <f aca="false">IF(OR(A2694="",B2694=""),0,IF(COUNTIFS(A$2:A2694,A2694,B$2:B2694,B2694)=1,1,0))</f>
        <v>0</v>
      </c>
    </row>
    <row r="2695" customFormat="false" ht="15" hidden="false" customHeight="false" outlineLevel="0" collapsed="false">
      <c r="A2695" s="15"/>
      <c r="B2695" s="15"/>
      <c r="C2695" s="15"/>
      <c r="D2695" s="15"/>
      <c r="F2695" s="18" t="str">
        <f aca="false">IF(B2695="","",IFERROR(INDEX(Materials!$B$2:$B$301,MATCH(B2695,Materials!$A$2:$A$301,0)),""))</f>
        <v/>
      </c>
      <c r="G2695" s="18" t="str">
        <f aca="true">IF(AND(A2695="",B2695=""),"",IF(A2695="","Missing product",IF(B2695="","Missing material",IF(COUNTIF(ProductList,A2695)=0,"Product not in Products list",IF(COUNTIF(MaterialList,B2695)=0,"Material not in Materials list","OK")))))</f>
        <v/>
      </c>
      <c r="H2695" s="18" t="str">
        <f aca="false">IF(F2695="Active",A2695&amp;"|"&amp;COUNTIFS(A$2:A2695,A2695,F$2:F2695,"Active"),"")</f>
        <v/>
      </c>
      <c r="I2695" s="18" t="str">
        <f aca="false">IF(B2695="","",IF(SUMPRODUCT(MAX((A$1:A2694=A2695)*(B$1:B2694=B2695)*ROW(A$1:A2694)))=0,C2695&amp;"",IF(C2695="",INDEX(I$1:I2694,SUMPRODUCT(MAX((A$1:A2694=A2695)*(B$1:B2694=B2695)*ROW(A$1:A2694)))),IF(INDEX(I$1:I2694,SUMPRODUCT(MAX((A$1:A2694=A2695)*(B$1:B2694=B2695)*ROW(A$1:A2694))))="",C2695&amp;"",INDEX(I$1:I2694,SUMPRODUCT(MAX((A$1:A2694=A2695)*(B$1:B2694=B2695)*ROW(A$1:A2694))))&amp;"; "&amp;C2695))))</f>
        <v/>
      </c>
      <c r="J2695" s="18" t="str">
        <f aca="false">IF(A2695="","",A2695&amp;"|"&amp;COUNTIF(A$2:A2695,A2695))</f>
        <v/>
      </c>
      <c r="K2695" s="18" t="n">
        <f aca="false">IF(OR(A2695="",B2695=""),0,IF(COUNTIFS(A$2:A2695,A2695,B$2:B2695,B2695)=1,1,0))</f>
        <v>0</v>
      </c>
    </row>
    <row r="2696" customFormat="false" ht="15" hidden="false" customHeight="false" outlineLevel="0" collapsed="false">
      <c r="A2696" s="15"/>
      <c r="B2696" s="15"/>
      <c r="C2696" s="15"/>
      <c r="D2696" s="15"/>
      <c r="F2696" s="18" t="str">
        <f aca="false">IF(B2696="","",IFERROR(INDEX(Materials!$B$2:$B$301,MATCH(B2696,Materials!$A$2:$A$301,0)),""))</f>
        <v/>
      </c>
      <c r="G2696" s="18" t="str">
        <f aca="true">IF(AND(A2696="",B2696=""),"",IF(A2696="","Missing product",IF(B2696="","Missing material",IF(COUNTIF(ProductList,A2696)=0,"Product not in Products list",IF(COUNTIF(MaterialList,B2696)=0,"Material not in Materials list","OK")))))</f>
        <v/>
      </c>
      <c r="H2696" s="18" t="str">
        <f aca="false">IF(F2696="Active",A2696&amp;"|"&amp;COUNTIFS(A$2:A2696,A2696,F$2:F2696,"Active"),"")</f>
        <v/>
      </c>
      <c r="I2696" s="18" t="str">
        <f aca="false">IF(B2696="","",IF(SUMPRODUCT(MAX((A$1:A2695=A2696)*(B$1:B2695=B2696)*ROW(A$1:A2695)))=0,C2696&amp;"",IF(C2696="",INDEX(I$1:I2695,SUMPRODUCT(MAX((A$1:A2695=A2696)*(B$1:B2695=B2696)*ROW(A$1:A2695)))),IF(INDEX(I$1:I2695,SUMPRODUCT(MAX((A$1:A2695=A2696)*(B$1:B2695=B2696)*ROW(A$1:A2695))))="",C2696&amp;"",INDEX(I$1:I2695,SUMPRODUCT(MAX((A$1:A2695=A2696)*(B$1:B2695=B2696)*ROW(A$1:A2695))))&amp;"; "&amp;C2696))))</f>
        <v/>
      </c>
      <c r="J2696" s="18" t="str">
        <f aca="false">IF(A2696="","",A2696&amp;"|"&amp;COUNTIF(A$2:A2696,A2696))</f>
        <v/>
      </c>
      <c r="K2696" s="18" t="n">
        <f aca="false">IF(OR(A2696="",B2696=""),0,IF(COUNTIFS(A$2:A2696,A2696,B$2:B2696,B2696)=1,1,0))</f>
        <v>0</v>
      </c>
    </row>
    <row r="2697" customFormat="false" ht="15" hidden="false" customHeight="false" outlineLevel="0" collapsed="false">
      <c r="A2697" s="15"/>
      <c r="B2697" s="15"/>
      <c r="C2697" s="15"/>
      <c r="D2697" s="15"/>
      <c r="F2697" s="18" t="str">
        <f aca="false">IF(B2697="","",IFERROR(INDEX(Materials!$B$2:$B$301,MATCH(B2697,Materials!$A$2:$A$301,0)),""))</f>
        <v/>
      </c>
      <c r="G2697" s="18" t="str">
        <f aca="true">IF(AND(A2697="",B2697=""),"",IF(A2697="","Missing product",IF(B2697="","Missing material",IF(COUNTIF(ProductList,A2697)=0,"Product not in Products list",IF(COUNTIF(MaterialList,B2697)=0,"Material not in Materials list","OK")))))</f>
        <v/>
      </c>
      <c r="H2697" s="18" t="str">
        <f aca="false">IF(F2697="Active",A2697&amp;"|"&amp;COUNTIFS(A$2:A2697,A2697,F$2:F2697,"Active"),"")</f>
        <v/>
      </c>
      <c r="I2697" s="18" t="str">
        <f aca="false">IF(B2697="","",IF(SUMPRODUCT(MAX((A$1:A2696=A2697)*(B$1:B2696=B2697)*ROW(A$1:A2696)))=0,C2697&amp;"",IF(C2697="",INDEX(I$1:I2696,SUMPRODUCT(MAX((A$1:A2696=A2697)*(B$1:B2696=B2697)*ROW(A$1:A2696)))),IF(INDEX(I$1:I2696,SUMPRODUCT(MAX((A$1:A2696=A2697)*(B$1:B2696=B2697)*ROW(A$1:A2696))))="",C2697&amp;"",INDEX(I$1:I2696,SUMPRODUCT(MAX((A$1:A2696=A2697)*(B$1:B2696=B2697)*ROW(A$1:A2696))))&amp;"; "&amp;C2697))))</f>
        <v/>
      </c>
      <c r="J2697" s="18" t="str">
        <f aca="false">IF(A2697="","",A2697&amp;"|"&amp;COUNTIF(A$2:A2697,A2697))</f>
        <v/>
      </c>
      <c r="K2697" s="18" t="n">
        <f aca="false">IF(OR(A2697="",B2697=""),0,IF(COUNTIFS(A$2:A2697,A2697,B$2:B2697,B2697)=1,1,0))</f>
        <v>0</v>
      </c>
    </row>
    <row r="2698" customFormat="false" ht="15" hidden="false" customHeight="false" outlineLevel="0" collapsed="false">
      <c r="A2698" s="15"/>
      <c r="B2698" s="15"/>
      <c r="C2698" s="15"/>
      <c r="D2698" s="15"/>
      <c r="F2698" s="18" t="str">
        <f aca="false">IF(B2698="","",IFERROR(INDEX(Materials!$B$2:$B$301,MATCH(B2698,Materials!$A$2:$A$301,0)),""))</f>
        <v/>
      </c>
      <c r="G2698" s="18" t="str">
        <f aca="true">IF(AND(A2698="",B2698=""),"",IF(A2698="","Missing product",IF(B2698="","Missing material",IF(COUNTIF(ProductList,A2698)=0,"Product not in Products list",IF(COUNTIF(MaterialList,B2698)=0,"Material not in Materials list","OK")))))</f>
        <v/>
      </c>
      <c r="H2698" s="18" t="str">
        <f aca="false">IF(F2698="Active",A2698&amp;"|"&amp;COUNTIFS(A$2:A2698,A2698,F$2:F2698,"Active"),"")</f>
        <v/>
      </c>
      <c r="I2698" s="18" t="str">
        <f aca="false">IF(B2698="","",IF(SUMPRODUCT(MAX((A$1:A2697=A2698)*(B$1:B2697=B2698)*ROW(A$1:A2697)))=0,C2698&amp;"",IF(C2698="",INDEX(I$1:I2697,SUMPRODUCT(MAX((A$1:A2697=A2698)*(B$1:B2697=B2698)*ROW(A$1:A2697)))),IF(INDEX(I$1:I2697,SUMPRODUCT(MAX((A$1:A2697=A2698)*(B$1:B2697=B2698)*ROW(A$1:A2697))))="",C2698&amp;"",INDEX(I$1:I2697,SUMPRODUCT(MAX((A$1:A2697=A2698)*(B$1:B2697=B2698)*ROW(A$1:A2697))))&amp;"; "&amp;C2698))))</f>
        <v/>
      </c>
      <c r="J2698" s="18" t="str">
        <f aca="false">IF(A2698="","",A2698&amp;"|"&amp;COUNTIF(A$2:A2698,A2698))</f>
        <v/>
      </c>
      <c r="K2698" s="18" t="n">
        <f aca="false">IF(OR(A2698="",B2698=""),0,IF(COUNTIFS(A$2:A2698,A2698,B$2:B2698,B2698)=1,1,0))</f>
        <v>0</v>
      </c>
    </row>
    <row r="2699" customFormat="false" ht="15" hidden="false" customHeight="false" outlineLevel="0" collapsed="false">
      <c r="A2699" s="15"/>
      <c r="B2699" s="15"/>
      <c r="C2699" s="15"/>
      <c r="D2699" s="15"/>
      <c r="F2699" s="18" t="str">
        <f aca="false">IF(B2699="","",IFERROR(INDEX(Materials!$B$2:$B$301,MATCH(B2699,Materials!$A$2:$A$301,0)),""))</f>
        <v/>
      </c>
      <c r="G2699" s="18" t="str">
        <f aca="true">IF(AND(A2699="",B2699=""),"",IF(A2699="","Missing product",IF(B2699="","Missing material",IF(COUNTIF(ProductList,A2699)=0,"Product not in Products list",IF(COUNTIF(MaterialList,B2699)=0,"Material not in Materials list","OK")))))</f>
        <v/>
      </c>
      <c r="H2699" s="18" t="str">
        <f aca="false">IF(F2699="Active",A2699&amp;"|"&amp;COUNTIFS(A$2:A2699,A2699,F$2:F2699,"Active"),"")</f>
        <v/>
      </c>
      <c r="I2699" s="18" t="str">
        <f aca="false">IF(B2699="","",IF(SUMPRODUCT(MAX((A$1:A2698=A2699)*(B$1:B2698=B2699)*ROW(A$1:A2698)))=0,C2699&amp;"",IF(C2699="",INDEX(I$1:I2698,SUMPRODUCT(MAX((A$1:A2698=A2699)*(B$1:B2698=B2699)*ROW(A$1:A2698)))),IF(INDEX(I$1:I2698,SUMPRODUCT(MAX((A$1:A2698=A2699)*(B$1:B2698=B2699)*ROW(A$1:A2698))))="",C2699&amp;"",INDEX(I$1:I2698,SUMPRODUCT(MAX((A$1:A2698=A2699)*(B$1:B2698=B2699)*ROW(A$1:A2698))))&amp;"; "&amp;C2699))))</f>
        <v/>
      </c>
      <c r="J2699" s="18" t="str">
        <f aca="false">IF(A2699="","",A2699&amp;"|"&amp;COUNTIF(A$2:A2699,A2699))</f>
        <v/>
      </c>
      <c r="K2699" s="18" t="n">
        <f aca="false">IF(OR(A2699="",B2699=""),0,IF(COUNTIFS(A$2:A2699,A2699,B$2:B2699,B2699)=1,1,0))</f>
        <v>0</v>
      </c>
    </row>
    <row r="2700" customFormat="false" ht="15" hidden="false" customHeight="false" outlineLevel="0" collapsed="false">
      <c r="A2700" s="15"/>
      <c r="B2700" s="15"/>
      <c r="C2700" s="15"/>
      <c r="D2700" s="15"/>
      <c r="F2700" s="18" t="str">
        <f aca="false">IF(B2700="","",IFERROR(INDEX(Materials!$B$2:$B$301,MATCH(B2700,Materials!$A$2:$A$301,0)),""))</f>
        <v/>
      </c>
      <c r="G2700" s="18" t="str">
        <f aca="true">IF(AND(A2700="",B2700=""),"",IF(A2700="","Missing product",IF(B2700="","Missing material",IF(COUNTIF(ProductList,A2700)=0,"Product not in Products list",IF(COUNTIF(MaterialList,B2700)=0,"Material not in Materials list","OK")))))</f>
        <v/>
      </c>
      <c r="H2700" s="18" t="str">
        <f aca="false">IF(F2700="Active",A2700&amp;"|"&amp;COUNTIFS(A$2:A2700,A2700,F$2:F2700,"Active"),"")</f>
        <v/>
      </c>
      <c r="I2700" s="18" t="str">
        <f aca="false">IF(B2700="","",IF(SUMPRODUCT(MAX((A$1:A2699=A2700)*(B$1:B2699=B2700)*ROW(A$1:A2699)))=0,C2700&amp;"",IF(C2700="",INDEX(I$1:I2699,SUMPRODUCT(MAX((A$1:A2699=A2700)*(B$1:B2699=B2700)*ROW(A$1:A2699)))),IF(INDEX(I$1:I2699,SUMPRODUCT(MAX((A$1:A2699=A2700)*(B$1:B2699=B2700)*ROW(A$1:A2699))))="",C2700&amp;"",INDEX(I$1:I2699,SUMPRODUCT(MAX((A$1:A2699=A2700)*(B$1:B2699=B2700)*ROW(A$1:A2699))))&amp;"; "&amp;C2700))))</f>
        <v/>
      </c>
      <c r="J2700" s="18" t="str">
        <f aca="false">IF(A2700="","",A2700&amp;"|"&amp;COUNTIF(A$2:A2700,A2700))</f>
        <v/>
      </c>
      <c r="K2700" s="18" t="n">
        <f aca="false">IF(OR(A2700="",B2700=""),0,IF(COUNTIFS(A$2:A2700,A2700,B$2:B2700,B2700)=1,1,0))</f>
        <v>0</v>
      </c>
    </row>
    <row r="2701" customFormat="false" ht="15" hidden="false" customHeight="false" outlineLevel="0" collapsed="false">
      <c r="A2701" s="15"/>
      <c r="B2701" s="15"/>
      <c r="C2701" s="15"/>
      <c r="D2701" s="15"/>
      <c r="F2701" s="18" t="str">
        <f aca="false">IF(B2701="","",IFERROR(INDEX(Materials!$B$2:$B$301,MATCH(B2701,Materials!$A$2:$A$301,0)),""))</f>
        <v/>
      </c>
      <c r="G2701" s="18" t="str">
        <f aca="true">IF(AND(A2701="",B2701=""),"",IF(A2701="","Missing product",IF(B2701="","Missing material",IF(COUNTIF(ProductList,A2701)=0,"Product not in Products list",IF(COUNTIF(MaterialList,B2701)=0,"Material not in Materials list","OK")))))</f>
        <v/>
      </c>
      <c r="H2701" s="18" t="str">
        <f aca="false">IF(F2701="Active",A2701&amp;"|"&amp;COUNTIFS(A$2:A2701,A2701,F$2:F2701,"Active"),"")</f>
        <v/>
      </c>
      <c r="I2701" s="18" t="str">
        <f aca="false">IF(B2701="","",IF(SUMPRODUCT(MAX((A$1:A2700=A2701)*(B$1:B2700=B2701)*ROW(A$1:A2700)))=0,C2701&amp;"",IF(C2701="",INDEX(I$1:I2700,SUMPRODUCT(MAX((A$1:A2700=A2701)*(B$1:B2700=B2701)*ROW(A$1:A2700)))),IF(INDEX(I$1:I2700,SUMPRODUCT(MAX((A$1:A2700=A2701)*(B$1:B2700=B2701)*ROW(A$1:A2700))))="",C2701&amp;"",INDEX(I$1:I2700,SUMPRODUCT(MAX((A$1:A2700=A2701)*(B$1:B2700=B2701)*ROW(A$1:A2700))))&amp;"; "&amp;C2701))))</f>
        <v/>
      </c>
      <c r="J2701" s="18" t="str">
        <f aca="false">IF(A2701="","",A2701&amp;"|"&amp;COUNTIF(A$2:A2701,A2701))</f>
        <v/>
      </c>
      <c r="K2701" s="18" t="n">
        <f aca="false">IF(OR(A2701="",B2701=""),0,IF(COUNTIFS(A$2:A2701,A2701,B$2:B2701,B2701)=1,1,0))</f>
        <v>0</v>
      </c>
    </row>
    <row r="2702" customFormat="false" ht="15" hidden="false" customHeight="false" outlineLevel="0" collapsed="false">
      <c r="A2702" s="15"/>
      <c r="B2702" s="15"/>
      <c r="C2702" s="15"/>
      <c r="D2702" s="15"/>
      <c r="F2702" s="18" t="str">
        <f aca="false">IF(B2702="","",IFERROR(INDEX(Materials!$B$2:$B$301,MATCH(B2702,Materials!$A$2:$A$301,0)),""))</f>
        <v/>
      </c>
      <c r="G2702" s="18" t="str">
        <f aca="true">IF(AND(A2702="",B2702=""),"",IF(A2702="","Missing product",IF(B2702="","Missing material",IF(COUNTIF(ProductList,A2702)=0,"Product not in Products list",IF(COUNTIF(MaterialList,B2702)=0,"Material not in Materials list","OK")))))</f>
        <v/>
      </c>
      <c r="H2702" s="18" t="str">
        <f aca="false">IF(F2702="Active",A2702&amp;"|"&amp;COUNTIFS(A$2:A2702,A2702,F$2:F2702,"Active"),"")</f>
        <v/>
      </c>
      <c r="I2702" s="18" t="str">
        <f aca="false">IF(B2702="","",IF(SUMPRODUCT(MAX((A$1:A2701=A2702)*(B$1:B2701=B2702)*ROW(A$1:A2701)))=0,C2702&amp;"",IF(C2702="",INDEX(I$1:I2701,SUMPRODUCT(MAX((A$1:A2701=A2702)*(B$1:B2701=B2702)*ROW(A$1:A2701)))),IF(INDEX(I$1:I2701,SUMPRODUCT(MAX((A$1:A2701=A2702)*(B$1:B2701=B2702)*ROW(A$1:A2701))))="",C2702&amp;"",INDEX(I$1:I2701,SUMPRODUCT(MAX((A$1:A2701=A2702)*(B$1:B2701=B2702)*ROW(A$1:A2701))))&amp;"; "&amp;C2702))))</f>
        <v/>
      </c>
      <c r="J2702" s="18" t="str">
        <f aca="false">IF(A2702="","",A2702&amp;"|"&amp;COUNTIF(A$2:A2702,A2702))</f>
        <v/>
      </c>
      <c r="K2702" s="18" t="n">
        <f aca="false">IF(OR(A2702="",B2702=""),0,IF(COUNTIFS(A$2:A2702,A2702,B$2:B2702,B2702)=1,1,0))</f>
        <v>0</v>
      </c>
    </row>
    <row r="2703" customFormat="false" ht="15" hidden="false" customHeight="false" outlineLevel="0" collapsed="false">
      <c r="A2703" s="15"/>
      <c r="B2703" s="15"/>
      <c r="C2703" s="15"/>
      <c r="D2703" s="15"/>
      <c r="F2703" s="18" t="str">
        <f aca="false">IF(B2703="","",IFERROR(INDEX(Materials!$B$2:$B$301,MATCH(B2703,Materials!$A$2:$A$301,0)),""))</f>
        <v/>
      </c>
      <c r="G2703" s="18" t="str">
        <f aca="true">IF(AND(A2703="",B2703=""),"",IF(A2703="","Missing product",IF(B2703="","Missing material",IF(COUNTIF(ProductList,A2703)=0,"Product not in Products list",IF(COUNTIF(MaterialList,B2703)=0,"Material not in Materials list","OK")))))</f>
        <v/>
      </c>
      <c r="H2703" s="18" t="str">
        <f aca="false">IF(F2703="Active",A2703&amp;"|"&amp;COUNTIFS(A$2:A2703,A2703,F$2:F2703,"Active"),"")</f>
        <v/>
      </c>
      <c r="I2703" s="18" t="str">
        <f aca="false">IF(B2703="","",IF(SUMPRODUCT(MAX((A$1:A2702=A2703)*(B$1:B2702=B2703)*ROW(A$1:A2702)))=0,C2703&amp;"",IF(C2703="",INDEX(I$1:I2702,SUMPRODUCT(MAX((A$1:A2702=A2703)*(B$1:B2702=B2703)*ROW(A$1:A2702)))),IF(INDEX(I$1:I2702,SUMPRODUCT(MAX((A$1:A2702=A2703)*(B$1:B2702=B2703)*ROW(A$1:A2702))))="",C2703&amp;"",INDEX(I$1:I2702,SUMPRODUCT(MAX((A$1:A2702=A2703)*(B$1:B2702=B2703)*ROW(A$1:A2702))))&amp;"; "&amp;C2703))))</f>
        <v/>
      </c>
      <c r="J2703" s="18" t="str">
        <f aca="false">IF(A2703="","",A2703&amp;"|"&amp;COUNTIF(A$2:A2703,A2703))</f>
        <v/>
      </c>
      <c r="K2703" s="18" t="n">
        <f aca="false">IF(OR(A2703="",B2703=""),0,IF(COUNTIFS(A$2:A2703,A2703,B$2:B2703,B2703)=1,1,0))</f>
        <v>0</v>
      </c>
    </row>
    <row r="2704" customFormat="false" ht="15" hidden="false" customHeight="false" outlineLevel="0" collapsed="false">
      <c r="A2704" s="15"/>
      <c r="B2704" s="15"/>
      <c r="C2704" s="15"/>
      <c r="D2704" s="15"/>
      <c r="F2704" s="18" t="str">
        <f aca="false">IF(B2704="","",IFERROR(INDEX(Materials!$B$2:$B$301,MATCH(B2704,Materials!$A$2:$A$301,0)),""))</f>
        <v/>
      </c>
      <c r="G2704" s="18" t="str">
        <f aca="true">IF(AND(A2704="",B2704=""),"",IF(A2704="","Missing product",IF(B2704="","Missing material",IF(COUNTIF(ProductList,A2704)=0,"Product not in Products list",IF(COUNTIF(MaterialList,B2704)=0,"Material not in Materials list","OK")))))</f>
        <v/>
      </c>
      <c r="H2704" s="18" t="str">
        <f aca="false">IF(F2704="Active",A2704&amp;"|"&amp;COUNTIFS(A$2:A2704,A2704,F$2:F2704,"Active"),"")</f>
        <v/>
      </c>
      <c r="I2704" s="18" t="str">
        <f aca="false">IF(B2704="","",IF(SUMPRODUCT(MAX((A$1:A2703=A2704)*(B$1:B2703=B2704)*ROW(A$1:A2703)))=0,C2704&amp;"",IF(C2704="",INDEX(I$1:I2703,SUMPRODUCT(MAX((A$1:A2703=A2704)*(B$1:B2703=B2704)*ROW(A$1:A2703)))),IF(INDEX(I$1:I2703,SUMPRODUCT(MAX((A$1:A2703=A2704)*(B$1:B2703=B2704)*ROW(A$1:A2703))))="",C2704&amp;"",INDEX(I$1:I2703,SUMPRODUCT(MAX((A$1:A2703=A2704)*(B$1:B2703=B2704)*ROW(A$1:A2703))))&amp;"; "&amp;C2704))))</f>
        <v/>
      </c>
      <c r="J2704" s="18" t="str">
        <f aca="false">IF(A2704="","",A2704&amp;"|"&amp;COUNTIF(A$2:A2704,A2704))</f>
        <v/>
      </c>
      <c r="K2704" s="18" t="n">
        <f aca="false">IF(OR(A2704="",B2704=""),0,IF(COUNTIFS(A$2:A2704,A2704,B$2:B2704,B2704)=1,1,0))</f>
        <v>0</v>
      </c>
    </row>
    <row r="2705" customFormat="false" ht="15" hidden="false" customHeight="false" outlineLevel="0" collapsed="false">
      <c r="A2705" s="15"/>
      <c r="B2705" s="15"/>
      <c r="C2705" s="15"/>
      <c r="D2705" s="15"/>
      <c r="F2705" s="18" t="str">
        <f aca="false">IF(B2705="","",IFERROR(INDEX(Materials!$B$2:$B$301,MATCH(B2705,Materials!$A$2:$A$301,0)),""))</f>
        <v/>
      </c>
      <c r="G2705" s="18" t="str">
        <f aca="true">IF(AND(A2705="",B2705=""),"",IF(A2705="","Missing product",IF(B2705="","Missing material",IF(COUNTIF(ProductList,A2705)=0,"Product not in Products list",IF(COUNTIF(MaterialList,B2705)=0,"Material not in Materials list","OK")))))</f>
        <v/>
      </c>
      <c r="H2705" s="18" t="str">
        <f aca="false">IF(F2705="Active",A2705&amp;"|"&amp;COUNTIFS(A$2:A2705,A2705,F$2:F2705,"Active"),"")</f>
        <v/>
      </c>
      <c r="I2705" s="18" t="str">
        <f aca="false">IF(B2705="","",IF(SUMPRODUCT(MAX((A$1:A2704=A2705)*(B$1:B2704=B2705)*ROW(A$1:A2704)))=0,C2705&amp;"",IF(C2705="",INDEX(I$1:I2704,SUMPRODUCT(MAX((A$1:A2704=A2705)*(B$1:B2704=B2705)*ROW(A$1:A2704)))),IF(INDEX(I$1:I2704,SUMPRODUCT(MAX((A$1:A2704=A2705)*(B$1:B2704=B2705)*ROW(A$1:A2704))))="",C2705&amp;"",INDEX(I$1:I2704,SUMPRODUCT(MAX((A$1:A2704=A2705)*(B$1:B2704=B2705)*ROW(A$1:A2704))))&amp;"; "&amp;C2705))))</f>
        <v/>
      </c>
      <c r="J2705" s="18" t="str">
        <f aca="false">IF(A2705="","",A2705&amp;"|"&amp;COUNTIF(A$2:A2705,A2705))</f>
        <v/>
      </c>
      <c r="K2705" s="18" t="n">
        <f aca="false">IF(OR(A2705="",B2705=""),0,IF(COUNTIFS(A$2:A2705,A2705,B$2:B2705,B2705)=1,1,0))</f>
        <v>0</v>
      </c>
    </row>
    <row r="2706" customFormat="false" ht="15" hidden="false" customHeight="false" outlineLevel="0" collapsed="false">
      <c r="A2706" s="15"/>
      <c r="B2706" s="15"/>
      <c r="C2706" s="15"/>
      <c r="D2706" s="15"/>
      <c r="F2706" s="18" t="str">
        <f aca="false">IF(B2706="","",IFERROR(INDEX(Materials!$B$2:$B$301,MATCH(B2706,Materials!$A$2:$A$301,0)),""))</f>
        <v/>
      </c>
      <c r="G2706" s="18" t="str">
        <f aca="true">IF(AND(A2706="",B2706=""),"",IF(A2706="","Missing product",IF(B2706="","Missing material",IF(COUNTIF(ProductList,A2706)=0,"Product not in Products list",IF(COUNTIF(MaterialList,B2706)=0,"Material not in Materials list","OK")))))</f>
        <v/>
      </c>
      <c r="H2706" s="18" t="str">
        <f aca="false">IF(F2706="Active",A2706&amp;"|"&amp;COUNTIFS(A$2:A2706,A2706,F$2:F2706,"Active"),"")</f>
        <v/>
      </c>
      <c r="I2706" s="18" t="str">
        <f aca="false">IF(B2706="","",IF(SUMPRODUCT(MAX((A$1:A2705=A2706)*(B$1:B2705=B2706)*ROW(A$1:A2705)))=0,C2706&amp;"",IF(C2706="",INDEX(I$1:I2705,SUMPRODUCT(MAX((A$1:A2705=A2706)*(B$1:B2705=B2706)*ROW(A$1:A2705)))),IF(INDEX(I$1:I2705,SUMPRODUCT(MAX((A$1:A2705=A2706)*(B$1:B2705=B2706)*ROW(A$1:A2705))))="",C2706&amp;"",INDEX(I$1:I2705,SUMPRODUCT(MAX((A$1:A2705=A2706)*(B$1:B2705=B2706)*ROW(A$1:A2705))))&amp;"; "&amp;C2706))))</f>
        <v/>
      </c>
      <c r="J2706" s="18" t="str">
        <f aca="false">IF(A2706="","",A2706&amp;"|"&amp;COUNTIF(A$2:A2706,A2706))</f>
        <v/>
      </c>
      <c r="K2706" s="18" t="n">
        <f aca="false">IF(OR(A2706="",B2706=""),0,IF(COUNTIFS(A$2:A2706,A2706,B$2:B2706,B2706)=1,1,0))</f>
        <v>0</v>
      </c>
    </row>
    <row r="2707" customFormat="false" ht="15" hidden="false" customHeight="false" outlineLevel="0" collapsed="false">
      <c r="A2707" s="15"/>
      <c r="B2707" s="15"/>
      <c r="C2707" s="15"/>
      <c r="D2707" s="15"/>
      <c r="F2707" s="18" t="str">
        <f aca="false">IF(B2707="","",IFERROR(INDEX(Materials!$B$2:$B$301,MATCH(B2707,Materials!$A$2:$A$301,0)),""))</f>
        <v/>
      </c>
      <c r="G2707" s="18" t="str">
        <f aca="true">IF(AND(A2707="",B2707=""),"",IF(A2707="","Missing product",IF(B2707="","Missing material",IF(COUNTIF(ProductList,A2707)=0,"Product not in Products list",IF(COUNTIF(MaterialList,B2707)=0,"Material not in Materials list","OK")))))</f>
        <v/>
      </c>
      <c r="H2707" s="18" t="str">
        <f aca="false">IF(F2707="Active",A2707&amp;"|"&amp;COUNTIFS(A$2:A2707,A2707,F$2:F2707,"Active"),"")</f>
        <v/>
      </c>
      <c r="I2707" s="18" t="str">
        <f aca="false">IF(B2707="","",IF(SUMPRODUCT(MAX((A$1:A2706=A2707)*(B$1:B2706=B2707)*ROW(A$1:A2706)))=0,C2707&amp;"",IF(C2707="",INDEX(I$1:I2706,SUMPRODUCT(MAX((A$1:A2706=A2707)*(B$1:B2706=B2707)*ROW(A$1:A2706)))),IF(INDEX(I$1:I2706,SUMPRODUCT(MAX((A$1:A2706=A2707)*(B$1:B2706=B2707)*ROW(A$1:A2706))))="",C2707&amp;"",INDEX(I$1:I2706,SUMPRODUCT(MAX((A$1:A2706=A2707)*(B$1:B2706=B2707)*ROW(A$1:A2706))))&amp;"; "&amp;C2707))))</f>
        <v/>
      </c>
      <c r="J2707" s="18" t="str">
        <f aca="false">IF(A2707="","",A2707&amp;"|"&amp;COUNTIF(A$2:A2707,A2707))</f>
        <v/>
      </c>
      <c r="K2707" s="18" t="n">
        <f aca="false">IF(OR(A2707="",B2707=""),0,IF(COUNTIFS(A$2:A2707,A2707,B$2:B2707,B2707)=1,1,0))</f>
        <v>0</v>
      </c>
    </row>
    <row r="2708" customFormat="false" ht="15" hidden="false" customHeight="false" outlineLevel="0" collapsed="false">
      <c r="A2708" s="15"/>
      <c r="B2708" s="15"/>
      <c r="C2708" s="15"/>
      <c r="D2708" s="15"/>
      <c r="F2708" s="18" t="str">
        <f aca="false">IF(B2708="","",IFERROR(INDEX(Materials!$B$2:$B$301,MATCH(B2708,Materials!$A$2:$A$301,0)),""))</f>
        <v/>
      </c>
      <c r="G2708" s="18" t="str">
        <f aca="true">IF(AND(A2708="",B2708=""),"",IF(A2708="","Missing product",IF(B2708="","Missing material",IF(COUNTIF(ProductList,A2708)=0,"Product not in Products list",IF(COUNTIF(MaterialList,B2708)=0,"Material not in Materials list","OK")))))</f>
        <v/>
      </c>
      <c r="H2708" s="18" t="str">
        <f aca="false">IF(F2708="Active",A2708&amp;"|"&amp;COUNTIFS(A$2:A2708,A2708,F$2:F2708,"Active"),"")</f>
        <v/>
      </c>
      <c r="I2708" s="18" t="str">
        <f aca="false">IF(B2708="","",IF(SUMPRODUCT(MAX((A$1:A2707=A2708)*(B$1:B2707=B2708)*ROW(A$1:A2707)))=0,C2708&amp;"",IF(C2708="",INDEX(I$1:I2707,SUMPRODUCT(MAX((A$1:A2707=A2708)*(B$1:B2707=B2708)*ROW(A$1:A2707)))),IF(INDEX(I$1:I2707,SUMPRODUCT(MAX((A$1:A2707=A2708)*(B$1:B2707=B2708)*ROW(A$1:A2707))))="",C2708&amp;"",INDEX(I$1:I2707,SUMPRODUCT(MAX((A$1:A2707=A2708)*(B$1:B2707=B2708)*ROW(A$1:A2707))))&amp;"; "&amp;C2708))))</f>
        <v/>
      </c>
      <c r="J2708" s="18" t="str">
        <f aca="false">IF(A2708="","",A2708&amp;"|"&amp;COUNTIF(A$2:A2708,A2708))</f>
        <v/>
      </c>
      <c r="K2708" s="18" t="n">
        <f aca="false">IF(OR(A2708="",B2708=""),0,IF(COUNTIFS(A$2:A2708,A2708,B$2:B2708,B2708)=1,1,0))</f>
        <v>0</v>
      </c>
    </row>
    <row r="2709" customFormat="false" ht="15" hidden="false" customHeight="false" outlineLevel="0" collapsed="false">
      <c r="A2709" s="15"/>
      <c r="B2709" s="15"/>
      <c r="C2709" s="15"/>
      <c r="D2709" s="15"/>
      <c r="F2709" s="18" t="str">
        <f aca="false">IF(B2709="","",IFERROR(INDEX(Materials!$B$2:$B$301,MATCH(B2709,Materials!$A$2:$A$301,0)),""))</f>
        <v/>
      </c>
      <c r="G2709" s="18" t="str">
        <f aca="true">IF(AND(A2709="",B2709=""),"",IF(A2709="","Missing product",IF(B2709="","Missing material",IF(COUNTIF(ProductList,A2709)=0,"Product not in Products list",IF(COUNTIF(MaterialList,B2709)=0,"Material not in Materials list","OK")))))</f>
        <v/>
      </c>
      <c r="H2709" s="18" t="str">
        <f aca="false">IF(F2709="Active",A2709&amp;"|"&amp;COUNTIFS(A$2:A2709,A2709,F$2:F2709,"Active"),"")</f>
        <v/>
      </c>
      <c r="I2709" s="18" t="str">
        <f aca="false">IF(B2709="","",IF(SUMPRODUCT(MAX((A$1:A2708=A2709)*(B$1:B2708=B2709)*ROW(A$1:A2708)))=0,C2709&amp;"",IF(C2709="",INDEX(I$1:I2708,SUMPRODUCT(MAX((A$1:A2708=A2709)*(B$1:B2708=B2709)*ROW(A$1:A2708)))),IF(INDEX(I$1:I2708,SUMPRODUCT(MAX((A$1:A2708=A2709)*(B$1:B2708=B2709)*ROW(A$1:A2708))))="",C2709&amp;"",INDEX(I$1:I2708,SUMPRODUCT(MAX((A$1:A2708=A2709)*(B$1:B2708=B2709)*ROW(A$1:A2708))))&amp;"; "&amp;C2709))))</f>
        <v/>
      </c>
      <c r="J2709" s="18" t="str">
        <f aca="false">IF(A2709="","",A2709&amp;"|"&amp;COUNTIF(A$2:A2709,A2709))</f>
        <v/>
      </c>
      <c r="K2709" s="18" t="n">
        <f aca="false">IF(OR(A2709="",B2709=""),0,IF(COUNTIFS(A$2:A2709,A2709,B$2:B2709,B2709)=1,1,0))</f>
        <v>0</v>
      </c>
    </row>
    <row r="2710" customFormat="false" ht="15" hidden="false" customHeight="false" outlineLevel="0" collapsed="false">
      <c r="A2710" s="15"/>
      <c r="B2710" s="15"/>
      <c r="C2710" s="15"/>
      <c r="D2710" s="15"/>
      <c r="F2710" s="18" t="str">
        <f aca="false">IF(B2710="","",IFERROR(INDEX(Materials!$B$2:$B$301,MATCH(B2710,Materials!$A$2:$A$301,0)),""))</f>
        <v/>
      </c>
      <c r="G2710" s="18" t="str">
        <f aca="true">IF(AND(A2710="",B2710=""),"",IF(A2710="","Missing product",IF(B2710="","Missing material",IF(COUNTIF(ProductList,A2710)=0,"Product not in Products list",IF(COUNTIF(MaterialList,B2710)=0,"Material not in Materials list","OK")))))</f>
        <v/>
      </c>
      <c r="H2710" s="18" t="str">
        <f aca="false">IF(F2710="Active",A2710&amp;"|"&amp;COUNTIFS(A$2:A2710,A2710,F$2:F2710,"Active"),"")</f>
        <v/>
      </c>
      <c r="I2710" s="18" t="str">
        <f aca="false">IF(B2710="","",IF(SUMPRODUCT(MAX((A$1:A2709=A2710)*(B$1:B2709=B2710)*ROW(A$1:A2709)))=0,C2710&amp;"",IF(C2710="",INDEX(I$1:I2709,SUMPRODUCT(MAX((A$1:A2709=A2710)*(B$1:B2709=B2710)*ROW(A$1:A2709)))),IF(INDEX(I$1:I2709,SUMPRODUCT(MAX((A$1:A2709=A2710)*(B$1:B2709=B2710)*ROW(A$1:A2709))))="",C2710&amp;"",INDEX(I$1:I2709,SUMPRODUCT(MAX((A$1:A2709=A2710)*(B$1:B2709=B2710)*ROW(A$1:A2709))))&amp;"; "&amp;C2710))))</f>
        <v/>
      </c>
      <c r="J2710" s="18" t="str">
        <f aca="false">IF(A2710="","",A2710&amp;"|"&amp;COUNTIF(A$2:A2710,A2710))</f>
        <v/>
      </c>
      <c r="K2710" s="18" t="n">
        <f aca="false">IF(OR(A2710="",B2710=""),0,IF(COUNTIFS(A$2:A2710,A2710,B$2:B2710,B2710)=1,1,0))</f>
        <v>0</v>
      </c>
    </row>
    <row r="2711" customFormat="false" ht="15" hidden="false" customHeight="false" outlineLevel="0" collapsed="false">
      <c r="A2711" s="15"/>
      <c r="B2711" s="15"/>
      <c r="C2711" s="15"/>
      <c r="D2711" s="15"/>
      <c r="F2711" s="18" t="str">
        <f aca="false">IF(B2711="","",IFERROR(INDEX(Materials!$B$2:$B$301,MATCH(B2711,Materials!$A$2:$A$301,0)),""))</f>
        <v/>
      </c>
      <c r="G2711" s="18" t="str">
        <f aca="true">IF(AND(A2711="",B2711=""),"",IF(A2711="","Missing product",IF(B2711="","Missing material",IF(COUNTIF(ProductList,A2711)=0,"Product not in Products list",IF(COUNTIF(MaterialList,B2711)=0,"Material not in Materials list","OK")))))</f>
        <v/>
      </c>
      <c r="H2711" s="18" t="str">
        <f aca="false">IF(F2711="Active",A2711&amp;"|"&amp;COUNTIFS(A$2:A2711,A2711,F$2:F2711,"Active"),"")</f>
        <v/>
      </c>
      <c r="I2711" s="18" t="str">
        <f aca="false">IF(B2711="","",IF(SUMPRODUCT(MAX((A$1:A2710=A2711)*(B$1:B2710=B2711)*ROW(A$1:A2710)))=0,C2711&amp;"",IF(C2711="",INDEX(I$1:I2710,SUMPRODUCT(MAX((A$1:A2710=A2711)*(B$1:B2710=B2711)*ROW(A$1:A2710)))),IF(INDEX(I$1:I2710,SUMPRODUCT(MAX((A$1:A2710=A2711)*(B$1:B2710=B2711)*ROW(A$1:A2710))))="",C2711&amp;"",INDEX(I$1:I2710,SUMPRODUCT(MAX((A$1:A2710=A2711)*(B$1:B2710=B2711)*ROW(A$1:A2710))))&amp;"; "&amp;C2711))))</f>
        <v/>
      </c>
      <c r="J2711" s="18" t="str">
        <f aca="false">IF(A2711="","",A2711&amp;"|"&amp;COUNTIF(A$2:A2711,A2711))</f>
        <v/>
      </c>
      <c r="K2711" s="18" t="n">
        <f aca="false">IF(OR(A2711="",B2711=""),0,IF(COUNTIFS(A$2:A2711,A2711,B$2:B2711,B2711)=1,1,0))</f>
        <v>0</v>
      </c>
    </row>
    <row r="2712" customFormat="false" ht="15" hidden="false" customHeight="false" outlineLevel="0" collapsed="false">
      <c r="A2712" s="15"/>
      <c r="B2712" s="15"/>
      <c r="C2712" s="15"/>
      <c r="D2712" s="15"/>
      <c r="F2712" s="18" t="str">
        <f aca="false">IF(B2712="","",IFERROR(INDEX(Materials!$B$2:$B$301,MATCH(B2712,Materials!$A$2:$A$301,0)),""))</f>
        <v/>
      </c>
      <c r="G2712" s="18" t="str">
        <f aca="true">IF(AND(A2712="",B2712=""),"",IF(A2712="","Missing product",IF(B2712="","Missing material",IF(COUNTIF(ProductList,A2712)=0,"Product not in Products list",IF(COUNTIF(MaterialList,B2712)=0,"Material not in Materials list","OK")))))</f>
        <v/>
      </c>
      <c r="H2712" s="18" t="str">
        <f aca="false">IF(F2712="Active",A2712&amp;"|"&amp;COUNTIFS(A$2:A2712,A2712,F$2:F2712,"Active"),"")</f>
        <v/>
      </c>
      <c r="I2712" s="18" t="str">
        <f aca="false">IF(B2712="","",IF(SUMPRODUCT(MAX((A$1:A2711=A2712)*(B$1:B2711=B2712)*ROW(A$1:A2711)))=0,C2712&amp;"",IF(C2712="",INDEX(I$1:I2711,SUMPRODUCT(MAX((A$1:A2711=A2712)*(B$1:B2711=B2712)*ROW(A$1:A2711)))),IF(INDEX(I$1:I2711,SUMPRODUCT(MAX((A$1:A2711=A2712)*(B$1:B2711=B2712)*ROW(A$1:A2711))))="",C2712&amp;"",INDEX(I$1:I2711,SUMPRODUCT(MAX((A$1:A2711=A2712)*(B$1:B2711=B2712)*ROW(A$1:A2711))))&amp;"; "&amp;C2712))))</f>
        <v/>
      </c>
      <c r="J2712" s="18" t="str">
        <f aca="false">IF(A2712="","",A2712&amp;"|"&amp;COUNTIF(A$2:A2712,A2712))</f>
        <v/>
      </c>
      <c r="K2712" s="18" t="n">
        <f aca="false">IF(OR(A2712="",B2712=""),0,IF(COUNTIFS(A$2:A2712,A2712,B$2:B2712,B2712)=1,1,0))</f>
        <v>0</v>
      </c>
    </row>
    <row r="2713" customFormat="false" ht="15" hidden="false" customHeight="false" outlineLevel="0" collapsed="false">
      <c r="A2713" s="15"/>
      <c r="B2713" s="15"/>
      <c r="C2713" s="15"/>
      <c r="D2713" s="15"/>
      <c r="F2713" s="18" t="str">
        <f aca="false">IF(B2713="","",IFERROR(INDEX(Materials!$B$2:$B$301,MATCH(B2713,Materials!$A$2:$A$301,0)),""))</f>
        <v/>
      </c>
      <c r="G2713" s="18" t="str">
        <f aca="true">IF(AND(A2713="",B2713=""),"",IF(A2713="","Missing product",IF(B2713="","Missing material",IF(COUNTIF(ProductList,A2713)=0,"Product not in Products list",IF(COUNTIF(MaterialList,B2713)=0,"Material not in Materials list","OK")))))</f>
        <v/>
      </c>
      <c r="H2713" s="18" t="str">
        <f aca="false">IF(F2713="Active",A2713&amp;"|"&amp;COUNTIFS(A$2:A2713,A2713,F$2:F2713,"Active"),"")</f>
        <v/>
      </c>
      <c r="I2713" s="18" t="str">
        <f aca="false">IF(B2713="","",IF(SUMPRODUCT(MAX((A$1:A2712=A2713)*(B$1:B2712=B2713)*ROW(A$1:A2712)))=0,C2713&amp;"",IF(C2713="",INDEX(I$1:I2712,SUMPRODUCT(MAX((A$1:A2712=A2713)*(B$1:B2712=B2713)*ROW(A$1:A2712)))),IF(INDEX(I$1:I2712,SUMPRODUCT(MAX((A$1:A2712=A2713)*(B$1:B2712=B2713)*ROW(A$1:A2712))))="",C2713&amp;"",INDEX(I$1:I2712,SUMPRODUCT(MAX((A$1:A2712=A2713)*(B$1:B2712=B2713)*ROW(A$1:A2712))))&amp;"; "&amp;C2713))))</f>
        <v/>
      </c>
      <c r="J2713" s="18" t="str">
        <f aca="false">IF(A2713="","",A2713&amp;"|"&amp;COUNTIF(A$2:A2713,A2713))</f>
        <v/>
      </c>
      <c r="K2713" s="18" t="n">
        <f aca="false">IF(OR(A2713="",B2713=""),0,IF(COUNTIFS(A$2:A2713,A2713,B$2:B2713,B2713)=1,1,0))</f>
        <v>0</v>
      </c>
    </row>
    <row r="2714" customFormat="false" ht="15" hidden="false" customHeight="false" outlineLevel="0" collapsed="false">
      <c r="A2714" s="15"/>
      <c r="B2714" s="15"/>
      <c r="C2714" s="15"/>
      <c r="D2714" s="15"/>
      <c r="F2714" s="18" t="str">
        <f aca="false">IF(B2714="","",IFERROR(INDEX(Materials!$B$2:$B$301,MATCH(B2714,Materials!$A$2:$A$301,0)),""))</f>
        <v/>
      </c>
      <c r="G2714" s="18" t="str">
        <f aca="true">IF(AND(A2714="",B2714=""),"",IF(A2714="","Missing product",IF(B2714="","Missing material",IF(COUNTIF(ProductList,A2714)=0,"Product not in Products list",IF(COUNTIF(MaterialList,B2714)=0,"Material not in Materials list","OK")))))</f>
        <v/>
      </c>
      <c r="H2714" s="18" t="str">
        <f aca="false">IF(F2714="Active",A2714&amp;"|"&amp;COUNTIFS(A$2:A2714,A2714,F$2:F2714,"Active"),"")</f>
        <v/>
      </c>
      <c r="I2714" s="18" t="str">
        <f aca="false">IF(B2714="","",IF(SUMPRODUCT(MAX((A$1:A2713=A2714)*(B$1:B2713=B2714)*ROW(A$1:A2713)))=0,C2714&amp;"",IF(C2714="",INDEX(I$1:I2713,SUMPRODUCT(MAX((A$1:A2713=A2714)*(B$1:B2713=B2714)*ROW(A$1:A2713)))),IF(INDEX(I$1:I2713,SUMPRODUCT(MAX((A$1:A2713=A2714)*(B$1:B2713=B2714)*ROW(A$1:A2713))))="",C2714&amp;"",INDEX(I$1:I2713,SUMPRODUCT(MAX((A$1:A2713=A2714)*(B$1:B2713=B2714)*ROW(A$1:A2713))))&amp;"; "&amp;C2714))))</f>
        <v/>
      </c>
      <c r="J2714" s="18" t="str">
        <f aca="false">IF(A2714="","",A2714&amp;"|"&amp;COUNTIF(A$2:A2714,A2714))</f>
        <v/>
      </c>
      <c r="K2714" s="18" t="n">
        <f aca="false">IF(OR(A2714="",B2714=""),0,IF(COUNTIFS(A$2:A2714,A2714,B$2:B2714,B2714)=1,1,0))</f>
        <v>0</v>
      </c>
    </row>
    <row r="2715" customFormat="false" ht="15" hidden="false" customHeight="false" outlineLevel="0" collapsed="false">
      <c r="A2715" s="15"/>
      <c r="B2715" s="15"/>
      <c r="C2715" s="15"/>
      <c r="D2715" s="15"/>
      <c r="F2715" s="18" t="str">
        <f aca="false">IF(B2715="","",IFERROR(INDEX(Materials!$B$2:$B$301,MATCH(B2715,Materials!$A$2:$A$301,0)),""))</f>
        <v/>
      </c>
      <c r="G2715" s="18" t="str">
        <f aca="true">IF(AND(A2715="",B2715=""),"",IF(A2715="","Missing product",IF(B2715="","Missing material",IF(COUNTIF(ProductList,A2715)=0,"Product not in Products list",IF(COUNTIF(MaterialList,B2715)=0,"Material not in Materials list","OK")))))</f>
        <v/>
      </c>
      <c r="H2715" s="18" t="str">
        <f aca="false">IF(F2715="Active",A2715&amp;"|"&amp;COUNTIFS(A$2:A2715,A2715,F$2:F2715,"Active"),"")</f>
        <v/>
      </c>
      <c r="I2715" s="18" t="str">
        <f aca="false">IF(B2715="","",IF(SUMPRODUCT(MAX((A$1:A2714=A2715)*(B$1:B2714=B2715)*ROW(A$1:A2714)))=0,C2715&amp;"",IF(C2715="",INDEX(I$1:I2714,SUMPRODUCT(MAX((A$1:A2714=A2715)*(B$1:B2714=B2715)*ROW(A$1:A2714)))),IF(INDEX(I$1:I2714,SUMPRODUCT(MAX((A$1:A2714=A2715)*(B$1:B2714=B2715)*ROW(A$1:A2714))))="",C2715&amp;"",INDEX(I$1:I2714,SUMPRODUCT(MAX((A$1:A2714=A2715)*(B$1:B2714=B2715)*ROW(A$1:A2714))))&amp;"; "&amp;C2715))))</f>
        <v/>
      </c>
      <c r="J2715" s="18" t="str">
        <f aca="false">IF(A2715="","",A2715&amp;"|"&amp;COUNTIF(A$2:A2715,A2715))</f>
        <v/>
      </c>
      <c r="K2715" s="18" t="n">
        <f aca="false">IF(OR(A2715="",B2715=""),0,IF(COUNTIFS(A$2:A2715,A2715,B$2:B2715,B2715)=1,1,0))</f>
        <v>0</v>
      </c>
    </row>
    <row r="2716" customFormat="false" ht="15" hidden="false" customHeight="false" outlineLevel="0" collapsed="false">
      <c r="A2716" s="15"/>
      <c r="B2716" s="15"/>
      <c r="C2716" s="15"/>
      <c r="D2716" s="15"/>
      <c r="F2716" s="18" t="str">
        <f aca="false">IF(B2716="","",IFERROR(INDEX(Materials!$B$2:$B$301,MATCH(B2716,Materials!$A$2:$A$301,0)),""))</f>
        <v/>
      </c>
      <c r="G2716" s="18" t="str">
        <f aca="true">IF(AND(A2716="",B2716=""),"",IF(A2716="","Missing product",IF(B2716="","Missing material",IF(COUNTIF(ProductList,A2716)=0,"Product not in Products list",IF(COUNTIF(MaterialList,B2716)=0,"Material not in Materials list","OK")))))</f>
        <v/>
      </c>
      <c r="H2716" s="18" t="str">
        <f aca="false">IF(F2716="Active",A2716&amp;"|"&amp;COUNTIFS(A$2:A2716,A2716,F$2:F2716,"Active"),"")</f>
        <v/>
      </c>
      <c r="I2716" s="18" t="str">
        <f aca="false">IF(B2716="","",IF(SUMPRODUCT(MAX((A$1:A2715=A2716)*(B$1:B2715=B2716)*ROW(A$1:A2715)))=0,C2716&amp;"",IF(C2716="",INDEX(I$1:I2715,SUMPRODUCT(MAX((A$1:A2715=A2716)*(B$1:B2715=B2716)*ROW(A$1:A2715)))),IF(INDEX(I$1:I2715,SUMPRODUCT(MAX((A$1:A2715=A2716)*(B$1:B2715=B2716)*ROW(A$1:A2715))))="",C2716&amp;"",INDEX(I$1:I2715,SUMPRODUCT(MAX((A$1:A2715=A2716)*(B$1:B2715=B2716)*ROW(A$1:A2715))))&amp;"; "&amp;C2716))))</f>
        <v/>
      </c>
      <c r="J2716" s="18" t="str">
        <f aca="false">IF(A2716="","",A2716&amp;"|"&amp;COUNTIF(A$2:A2716,A2716))</f>
        <v/>
      </c>
      <c r="K2716" s="18" t="n">
        <f aca="false">IF(OR(A2716="",B2716=""),0,IF(COUNTIFS(A$2:A2716,A2716,B$2:B2716,B2716)=1,1,0))</f>
        <v>0</v>
      </c>
    </row>
    <row r="2717" customFormat="false" ht="15" hidden="false" customHeight="false" outlineLevel="0" collapsed="false">
      <c r="A2717" s="15"/>
      <c r="B2717" s="15"/>
      <c r="C2717" s="15"/>
      <c r="D2717" s="15"/>
      <c r="F2717" s="18" t="str">
        <f aca="false">IF(B2717="","",IFERROR(INDEX(Materials!$B$2:$B$301,MATCH(B2717,Materials!$A$2:$A$301,0)),""))</f>
        <v/>
      </c>
      <c r="G2717" s="18" t="str">
        <f aca="true">IF(AND(A2717="",B2717=""),"",IF(A2717="","Missing product",IF(B2717="","Missing material",IF(COUNTIF(ProductList,A2717)=0,"Product not in Products list",IF(COUNTIF(MaterialList,B2717)=0,"Material not in Materials list","OK")))))</f>
        <v/>
      </c>
      <c r="H2717" s="18" t="str">
        <f aca="false">IF(F2717="Active",A2717&amp;"|"&amp;COUNTIFS(A$2:A2717,A2717,F$2:F2717,"Active"),"")</f>
        <v/>
      </c>
      <c r="I2717" s="18" t="str">
        <f aca="false">IF(B2717="","",IF(SUMPRODUCT(MAX((A$1:A2716=A2717)*(B$1:B2716=B2717)*ROW(A$1:A2716)))=0,C2717&amp;"",IF(C2717="",INDEX(I$1:I2716,SUMPRODUCT(MAX((A$1:A2716=A2717)*(B$1:B2716=B2717)*ROW(A$1:A2716)))),IF(INDEX(I$1:I2716,SUMPRODUCT(MAX((A$1:A2716=A2717)*(B$1:B2716=B2717)*ROW(A$1:A2716))))="",C2717&amp;"",INDEX(I$1:I2716,SUMPRODUCT(MAX((A$1:A2716=A2717)*(B$1:B2716=B2717)*ROW(A$1:A2716))))&amp;"; "&amp;C2717))))</f>
        <v/>
      </c>
      <c r="J2717" s="18" t="str">
        <f aca="false">IF(A2717="","",A2717&amp;"|"&amp;COUNTIF(A$2:A2717,A2717))</f>
        <v/>
      </c>
      <c r="K2717" s="18" t="n">
        <f aca="false">IF(OR(A2717="",B2717=""),0,IF(COUNTIFS(A$2:A2717,A2717,B$2:B2717,B2717)=1,1,0))</f>
        <v>0</v>
      </c>
    </row>
    <row r="2718" customFormat="false" ht="15" hidden="false" customHeight="false" outlineLevel="0" collapsed="false">
      <c r="A2718" s="15"/>
      <c r="B2718" s="15"/>
      <c r="C2718" s="15"/>
      <c r="D2718" s="15"/>
      <c r="F2718" s="18" t="str">
        <f aca="false">IF(B2718="","",IFERROR(INDEX(Materials!$B$2:$B$301,MATCH(B2718,Materials!$A$2:$A$301,0)),""))</f>
        <v/>
      </c>
      <c r="G2718" s="18" t="str">
        <f aca="true">IF(AND(A2718="",B2718=""),"",IF(A2718="","Missing product",IF(B2718="","Missing material",IF(COUNTIF(ProductList,A2718)=0,"Product not in Products list",IF(COUNTIF(MaterialList,B2718)=0,"Material not in Materials list","OK")))))</f>
        <v/>
      </c>
      <c r="H2718" s="18" t="str">
        <f aca="false">IF(F2718="Active",A2718&amp;"|"&amp;COUNTIFS(A$2:A2718,A2718,F$2:F2718,"Active"),"")</f>
        <v/>
      </c>
      <c r="I2718" s="18" t="str">
        <f aca="false">IF(B2718="","",IF(SUMPRODUCT(MAX((A$1:A2717=A2718)*(B$1:B2717=B2718)*ROW(A$1:A2717)))=0,C2718&amp;"",IF(C2718="",INDEX(I$1:I2717,SUMPRODUCT(MAX((A$1:A2717=A2718)*(B$1:B2717=B2718)*ROW(A$1:A2717)))),IF(INDEX(I$1:I2717,SUMPRODUCT(MAX((A$1:A2717=A2718)*(B$1:B2717=B2718)*ROW(A$1:A2717))))="",C2718&amp;"",INDEX(I$1:I2717,SUMPRODUCT(MAX((A$1:A2717=A2718)*(B$1:B2717=B2718)*ROW(A$1:A2717))))&amp;"; "&amp;C2718))))</f>
        <v/>
      </c>
      <c r="J2718" s="18" t="str">
        <f aca="false">IF(A2718="","",A2718&amp;"|"&amp;COUNTIF(A$2:A2718,A2718))</f>
        <v/>
      </c>
      <c r="K2718" s="18" t="n">
        <f aca="false">IF(OR(A2718="",B2718=""),0,IF(COUNTIFS(A$2:A2718,A2718,B$2:B2718,B2718)=1,1,0))</f>
        <v>0</v>
      </c>
    </row>
    <row r="2719" customFormat="false" ht="15" hidden="false" customHeight="false" outlineLevel="0" collapsed="false">
      <c r="A2719" s="15"/>
      <c r="B2719" s="15"/>
      <c r="C2719" s="15"/>
      <c r="D2719" s="15"/>
      <c r="F2719" s="18" t="str">
        <f aca="false">IF(B2719="","",IFERROR(INDEX(Materials!$B$2:$B$301,MATCH(B2719,Materials!$A$2:$A$301,0)),""))</f>
        <v/>
      </c>
      <c r="G2719" s="18" t="str">
        <f aca="true">IF(AND(A2719="",B2719=""),"",IF(A2719="","Missing product",IF(B2719="","Missing material",IF(COUNTIF(ProductList,A2719)=0,"Product not in Products list",IF(COUNTIF(MaterialList,B2719)=0,"Material not in Materials list","OK")))))</f>
        <v/>
      </c>
      <c r="H2719" s="18" t="str">
        <f aca="false">IF(F2719="Active",A2719&amp;"|"&amp;COUNTIFS(A$2:A2719,A2719,F$2:F2719,"Active"),"")</f>
        <v/>
      </c>
      <c r="I2719" s="18" t="str">
        <f aca="false">IF(B2719="","",IF(SUMPRODUCT(MAX((A$1:A2718=A2719)*(B$1:B2718=B2719)*ROW(A$1:A2718)))=0,C2719&amp;"",IF(C2719="",INDEX(I$1:I2718,SUMPRODUCT(MAX((A$1:A2718=A2719)*(B$1:B2718=B2719)*ROW(A$1:A2718)))),IF(INDEX(I$1:I2718,SUMPRODUCT(MAX((A$1:A2718=A2719)*(B$1:B2718=B2719)*ROW(A$1:A2718))))="",C2719&amp;"",INDEX(I$1:I2718,SUMPRODUCT(MAX((A$1:A2718=A2719)*(B$1:B2718=B2719)*ROW(A$1:A2718))))&amp;"; "&amp;C2719))))</f>
        <v/>
      </c>
      <c r="J2719" s="18" t="str">
        <f aca="false">IF(A2719="","",A2719&amp;"|"&amp;COUNTIF(A$2:A2719,A2719))</f>
        <v/>
      </c>
      <c r="K2719" s="18" t="n">
        <f aca="false">IF(OR(A2719="",B2719=""),0,IF(COUNTIFS(A$2:A2719,A2719,B$2:B2719,B2719)=1,1,0))</f>
        <v>0</v>
      </c>
    </row>
    <row r="2720" customFormat="false" ht="15" hidden="false" customHeight="false" outlineLevel="0" collapsed="false">
      <c r="A2720" s="15"/>
      <c r="B2720" s="15"/>
      <c r="C2720" s="15"/>
      <c r="D2720" s="15"/>
      <c r="F2720" s="18" t="str">
        <f aca="false">IF(B2720="","",IFERROR(INDEX(Materials!$B$2:$B$301,MATCH(B2720,Materials!$A$2:$A$301,0)),""))</f>
        <v/>
      </c>
      <c r="G2720" s="18" t="str">
        <f aca="true">IF(AND(A2720="",B2720=""),"",IF(A2720="","Missing product",IF(B2720="","Missing material",IF(COUNTIF(ProductList,A2720)=0,"Product not in Products list",IF(COUNTIF(MaterialList,B2720)=0,"Material not in Materials list","OK")))))</f>
        <v/>
      </c>
      <c r="H2720" s="18" t="str">
        <f aca="false">IF(F2720="Active",A2720&amp;"|"&amp;COUNTIFS(A$2:A2720,A2720,F$2:F2720,"Active"),"")</f>
        <v/>
      </c>
      <c r="I2720" s="18" t="str">
        <f aca="false">IF(B2720="","",IF(SUMPRODUCT(MAX((A$1:A2719=A2720)*(B$1:B2719=B2720)*ROW(A$1:A2719)))=0,C2720&amp;"",IF(C2720="",INDEX(I$1:I2719,SUMPRODUCT(MAX((A$1:A2719=A2720)*(B$1:B2719=B2720)*ROW(A$1:A2719)))),IF(INDEX(I$1:I2719,SUMPRODUCT(MAX((A$1:A2719=A2720)*(B$1:B2719=B2720)*ROW(A$1:A2719))))="",C2720&amp;"",INDEX(I$1:I2719,SUMPRODUCT(MAX((A$1:A2719=A2720)*(B$1:B2719=B2720)*ROW(A$1:A2719))))&amp;"; "&amp;C2720))))</f>
        <v/>
      </c>
      <c r="J2720" s="18" t="str">
        <f aca="false">IF(A2720="","",A2720&amp;"|"&amp;COUNTIF(A$2:A2720,A2720))</f>
        <v/>
      </c>
      <c r="K2720" s="18" t="n">
        <f aca="false">IF(OR(A2720="",B2720=""),0,IF(COUNTIFS(A$2:A2720,A2720,B$2:B2720,B2720)=1,1,0))</f>
        <v>0</v>
      </c>
    </row>
    <row r="2721" customFormat="false" ht="15" hidden="false" customHeight="false" outlineLevel="0" collapsed="false">
      <c r="A2721" s="15"/>
      <c r="B2721" s="15"/>
      <c r="C2721" s="15"/>
      <c r="D2721" s="15"/>
      <c r="F2721" s="18" t="str">
        <f aca="false">IF(B2721="","",IFERROR(INDEX(Materials!$B$2:$B$301,MATCH(B2721,Materials!$A$2:$A$301,0)),""))</f>
        <v/>
      </c>
      <c r="G2721" s="18" t="str">
        <f aca="true">IF(AND(A2721="",B2721=""),"",IF(A2721="","Missing product",IF(B2721="","Missing material",IF(COUNTIF(ProductList,A2721)=0,"Product not in Products list",IF(COUNTIF(MaterialList,B2721)=0,"Material not in Materials list","OK")))))</f>
        <v/>
      </c>
      <c r="H2721" s="18" t="str">
        <f aca="false">IF(F2721="Active",A2721&amp;"|"&amp;COUNTIFS(A$2:A2721,A2721,F$2:F2721,"Active"),"")</f>
        <v/>
      </c>
      <c r="I2721" s="18" t="str">
        <f aca="false">IF(B2721="","",IF(SUMPRODUCT(MAX((A$1:A2720=A2721)*(B$1:B2720=B2721)*ROW(A$1:A2720)))=0,C2721&amp;"",IF(C2721="",INDEX(I$1:I2720,SUMPRODUCT(MAX((A$1:A2720=A2721)*(B$1:B2720=B2721)*ROW(A$1:A2720)))),IF(INDEX(I$1:I2720,SUMPRODUCT(MAX((A$1:A2720=A2721)*(B$1:B2720=B2721)*ROW(A$1:A2720))))="",C2721&amp;"",INDEX(I$1:I2720,SUMPRODUCT(MAX((A$1:A2720=A2721)*(B$1:B2720=B2721)*ROW(A$1:A2720))))&amp;"; "&amp;C2721))))</f>
        <v/>
      </c>
      <c r="J2721" s="18" t="str">
        <f aca="false">IF(A2721="","",A2721&amp;"|"&amp;COUNTIF(A$2:A2721,A2721))</f>
        <v/>
      </c>
      <c r="K2721" s="18" t="n">
        <f aca="false">IF(OR(A2721="",B2721=""),0,IF(COUNTIFS(A$2:A2721,A2721,B$2:B2721,B2721)=1,1,0))</f>
        <v>0</v>
      </c>
    </row>
    <row r="2722" customFormat="false" ht="15" hidden="false" customHeight="false" outlineLevel="0" collapsed="false">
      <c r="A2722" s="15"/>
      <c r="B2722" s="15"/>
      <c r="C2722" s="15"/>
      <c r="D2722" s="15"/>
      <c r="F2722" s="18" t="str">
        <f aca="false">IF(B2722="","",IFERROR(INDEX(Materials!$B$2:$B$301,MATCH(B2722,Materials!$A$2:$A$301,0)),""))</f>
        <v/>
      </c>
      <c r="G2722" s="18" t="str">
        <f aca="true">IF(AND(A2722="",B2722=""),"",IF(A2722="","Missing product",IF(B2722="","Missing material",IF(COUNTIF(ProductList,A2722)=0,"Product not in Products list",IF(COUNTIF(MaterialList,B2722)=0,"Material not in Materials list","OK")))))</f>
        <v/>
      </c>
      <c r="H2722" s="18" t="str">
        <f aca="false">IF(F2722="Active",A2722&amp;"|"&amp;COUNTIFS(A$2:A2722,A2722,F$2:F2722,"Active"),"")</f>
        <v/>
      </c>
      <c r="I2722" s="18" t="str">
        <f aca="false">IF(B2722="","",IF(SUMPRODUCT(MAX((A$1:A2721=A2722)*(B$1:B2721=B2722)*ROW(A$1:A2721)))=0,C2722&amp;"",IF(C2722="",INDEX(I$1:I2721,SUMPRODUCT(MAX((A$1:A2721=A2722)*(B$1:B2721=B2722)*ROW(A$1:A2721)))),IF(INDEX(I$1:I2721,SUMPRODUCT(MAX((A$1:A2721=A2722)*(B$1:B2721=B2722)*ROW(A$1:A2721))))="",C2722&amp;"",INDEX(I$1:I2721,SUMPRODUCT(MAX((A$1:A2721=A2722)*(B$1:B2721=B2722)*ROW(A$1:A2721))))&amp;"; "&amp;C2722))))</f>
        <v/>
      </c>
      <c r="J2722" s="18" t="str">
        <f aca="false">IF(A2722="","",A2722&amp;"|"&amp;COUNTIF(A$2:A2722,A2722))</f>
        <v/>
      </c>
      <c r="K2722" s="18" t="n">
        <f aca="false">IF(OR(A2722="",B2722=""),0,IF(COUNTIFS(A$2:A2722,A2722,B$2:B2722,B2722)=1,1,0))</f>
        <v>0</v>
      </c>
    </row>
    <row r="2723" customFormat="false" ht="15" hidden="false" customHeight="false" outlineLevel="0" collapsed="false">
      <c r="A2723" s="15"/>
      <c r="B2723" s="15"/>
      <c r="C2723" s="15"/>
      <c r="D2723" s="15"/>
      <c r="F2723" s="18" t="str">
        <f aca="false">IF(B2723="","",IFERROR(INDEX(Materials!$B$2:$B$301,MATCH(B2723,Materials!$A$2:$A$301,0)),""))</f>
        <v/>
      </c>
      <c r="G2723" s="18" t="str">
        <f aca="true">IF(AND(A2723="",B2723=""),"",IF(A2723="","Missing product",IF(B2723="","Missing material",IF(COUNTIF(ProductList,A2723)=0,"Product not in Products list",IF(COUNTIF(MaterialList,B2723)=0,"Material not in Materials list","OK")))))</f>
        <v/>
      </c>
      <c r="H2723" s="18" t="str">
        <f aca="false">IF(F2723="Active",A2723&amp;"|"&amp;COUNTIFS(A$2:A2723,A2723,F$2:F2723,"Active"),"")</f>
        <v/>
      </c>
      <c r="I2723" s="18" t="str">
        <f aca="false">IF(B2723="","",IF(SUMPRODUCT(MAX((A$1:A2722=A2723)*(B$1:B2722=B2723)*ROW(A$1:A2722)))=0,C2723&amp;"",IF(C2723="",INDEX(I$1:I2722,SUMPRODUCT(MAX((A$1:A2722=A2723)*(B$1:B2722=B2723)*ROW(A$1:A2722)))),IF(INDEX(I$1:I2722,SUMPRODUCT(MAX((A$1:A2722=A2723)*(B$1:B2722=B2723)*ROW(A$1:A2722))))="",C2723&amp;"",INDEX(I$1:I2722,SUMPRODUCT(MAX((A$1:A2722=A2723)*(B$1:B2722=B2723)*ROW(A$1:A2722))))&amp;"; "&amp;C2723))))</f>
        <v/>
      </c>
      <c r="J2723" s="18" t="str">
        <f aca="false">IF(A2723="","",A2723&amp;"|"&amp;COUNTIF(A$2:A2723,A2723))</f>
        <v/>
      </c>
      <c r="K2723" s="18" t="n">
        <f aca="false">IF(OR(A2723="",B2723=""),0,IF(COUNTIFS(A$2:A2723,A2723,B$2:B2723,B2723)=1,1,0))</f>
        <v>0</v>
      </c>
    </row>
    <row r="2724" customFormat="false" ht="15" hidden="false" customHeight="false" outlineLevel="0" collapsed="false">
      <c r="A2724" s="15"/>
      <c r="B2724" s="15"/>
      <c r="C2724" s="15"/>
      <c r="D2724" s="15"/>
      <c r="F2724" s="18" t="str">
        <f aca="false">IF(B2724="","",IFERROR(INDEX(Materials!$B$2:$B$301,MATCH(B2724,Materials!$A$2:$A$301,0)),""))</f>
        <v/>
      </c>
      <c r="G2724" s="18" t="str">
        <f aca="true">IF(AND(A2724="",B2724=""),"",IF(A2724="","Missing product",IF(B2724="","Missing material",IF(COUNTIF(ProductList,A2724)=0,"Product not in Products list",IF(COUNTIF(MaterialList,B2724)=0,"Material not in Materials list","OK")))))</f>
        <v/>
      </c>
      <c r="H2724" s="18" t="str">
        <f aca="false">IF(F2724="Active",A2724&amp;"|"&amp;COUNTIFS(A$2:A2724,A2724,F$2:F2724,"Active"),"")</f>
        <v/>
      </c>
      <c r="I2724" s="18" t="str">
        <f aca="false">IF(B2724="","",IF(SUMPRODUCT(MAX((A$1:A2723=A2724)*(B$1:B2723=B2724)*ROW(A$1:A2723)))=0,C2724&amp;"",IF(C2724="",INDEX(I$1:I2723,SUMPRODUCT(MAX((A$1:A2723=A2724)*(B$1:B2723=B2724)*ROW(A$1:A2723)))),IF(INDEX(I$1:I2723,SUMPRODUCT(MAX((A$1:A2723=A2724)*(B$1:B2723=B2724)*ROW(A$1:A2723))))="",C2724&amp;"",INDEX(I$1:I2723,SUMPRODUCT(MAX((A$1:A2723=A2724)*(B$1:B2723=B2724)*ROW(A$1:A2723))))&amp;"; "&amp;C2724))))</f>
        <v/>
      </c>
      <c r="J2724" s="18" t="str">
        <f aca="false">IF(A2724="","",A2724&amp;"|"&amp;COUNTIF(A$2:A2724,A2724))</f>
        <v/>
      </c>
      <c r="K2724" s="18" t="n">
        <f aca="false">IF(OR(A2724="",B2724=""),0,IF(COUNTIFS(A$2:A2724,A2724,B$2:B2724,B2724)=1,1,0))</f>
        <v>0</v>
      </c>
    </row>
    <row r="2725" customFormat="false" ht="15" hidden="false" customHeight="false" outlineLevel="0" collapsed="false">
      <c r="A2725" s="15"/>
      <c r="B2725" s="15"/>
      <c r="C2725" s="15"/>
      <c r="D2725" s="15"/>
      <c r="F2725" s="18" t="str">
        <f aca="false">IF(B2725="","",IFERROR(INDEX(Materials!$B$2:$B$301,MATCH(B2725,Materials!$A$2:$A$301,0)),""))</f>
        <v/>
      </c>
      <c r="G2725" s="18" t="str">
        <f aca="true">IF(AND(A2725="",B2725=""),"",IF(A2725="","Missing product",IF(B2725="","Missing material",IF(COUNTIF(ProductList,A2725)=0,"Product not in Products list",IF(COUNTIF(MaterialList,B2725)=0,"Material not in Materials list","OK")))))</f>
        <v/>
      </c>
      <c r="H2725" s="18" t="str">
        <f aca="false">IF(F2725="Active",A2725&amp;"|"&amp;COUNTIFS(A$2:A2725,A2725,F$2:F2725,"Active"),"")</f>
        <v/>
      </c>
      <c r="I2725" s="18" t="str">
        <f aca="false">IF(B2725="","",IF(SUMPRODUCT(MAX((A$1:A2724=A2725)*(B$1:B2724=B2725)*ROW(A$1:A2724)))=0,C2725&amp;"",IF(C2725="",INDEX(I$1:I2724,SUMPRODUCT(MAX((A$1:A2724=A2725)*(B$1:B2724=B2725)*ROW(A$1:A2724)))),IF(INDEX(I$1:I2724,SUMPRODUCT(MAX((A$1:A2724=A2725)*(B$1:B2724=B2725)*ROW(A$1:A2724))))="",C2725&amp;"",INDEX(I$1:I2724,SUMPRODUCT(MAX((A$1:A2724=A2725)*(B$1:B2724=B2725)*ROW(A$1:A2724))))&amp;"; "&amp;C2725))))</f>
        <v/>
      </c>
      <c r="J2725" s="18" t="str">
        <f aca="false">IF(A2725="","",A2725&amp;"|"&amp;COUNTIF(A$2:A2725,A2725))</f>
        <v/>
      </c>
      <c r="K2725" s="18" t="n">
        <f aca="false">IF(OR(A2725="",B2725=""),0,IF(COUNTIFS(A$2:A2725,A2725,B$2:B2725,B2725)=1,1,0))</f>
        <v>0</v>
      </c>
    </row>
    <row r="2726" customFormat="false" ht="15" hidden="false" customHeight="false" outlineLevel="0" collapsed="false">
      <c r="A2726" s="15"/>
      <c r="B2726" s="15"/>
      <c r="C2726" s="15"/>
      <c r="D2726" s="15"/>
      <c r="F2726" s="18" t="str">
        <f aca="false">IF(B2726="","",IFERROR(INDEX(Materials!$B$2:$B$301,MATCH(B2726,Materials!$A$2:$A$301,0)),""))</f>
        <v/>
      </c>
      <c r="G2726" s="18" t="str">
        <f aca="true">IF(AND(A2726="",B2726=""),"",IF(A2726="","Missing product",IF(B2726="","Missing material",IF(COUNTIF(ProductList,A2726)=0,"Product not in Products list",IF(COUNTIF(MaterialList,B2726)=0,"Material not in Materials list","OK")))))</f>
        <v/>
      </c>
      <c r="H2726" s="18" t="str">
        <f aca="false">IF(F2726="Active",A2726&amp;"|"&amp;COUNTIFS(A$2:A2726,A2726,F$2:F2726,"Active"),"")</f>
        <v/>
      </c>
      <c r="I2726" s="18" t="str">
        <f aca="false">IF(B2726="","",IF(SUMPRODUCT(MAX((A$1:A2725=A2726)*(B$1:B2725=B2726)*ROW(A$1:A2725)))=0,C2726&amp;"",IF(C2726="",INDEX(I$1:I2725,SUMPRODUCT(MAX((A$1:A2725=A2726)*(B$1:B2725=B2726)*ROW(A$1:A2725)))),IF(INDEX(I$1:I2725,SUMPRODUCT(MAX((A$1:A2725=A2726)*(B$1:B2725=B2726)*ROW(A$1:A2725))))="",C2726&amp;"",INDEX(I$1:I2725,SUMPRODUCT(MAX((A$1:A2725=A2726)*(B$1:B2725=B2726)*ROW(A$1:A2725))))&amp;"; "&amp;C2726))))</f>
        <v/>
      </c>
      <c r="J2726" s="18" t="str">
        <f aca="false">IF(A2726="","",A2726&amp;"|"&amp;COUNTIF(A$2:A2726,A2726))</f>
        <v/>
      </c>
      <c r="K2726" s="18" t="n">
        <f aca="false">IF(OR(A2726="",B2726=""),0,IF(COUNTIFS(A$2:A2726,A2726,B$2:B2726,B2726)=1,1,0))</f>
        <v>0</v>
      </c>
    </row>
    <row r="2727" customFormat="false" ht="15" hidden="false" customHeight="false" outlineLevel="0" collapsed="false">
      <c r="A2727" s="15"/>
      <c r="B2727" s="15"/>
      <c r="C2727" s="15"/>
      <c r="D2727" s="15"/>
      <c r="F2727" s="18" t="str">
        <f aca="false">IF(B2727="","",IFERROR(INDEX(Materials!$B$2:$B$301,MATCH(B2727,Materials!$A$2:$A$301,0)),""))</f>
        <v/>
      </c>
      <c r="G2727" s="18" t="str">
        <f aca="true">IF(AND(A2727="",B2727=""),"",IF(A2727="","Missing product",IF(B2727="","Missing material",IF(COUNTIF(ProductList,A2727)=0,"Product not in Products list",IF(COUNTIF(MaterialList,B2727)=0,"Material not in Materials list","OK")))))</f>
        <v/>
      </c>
      <c r="H2727" s="18" t="str">
        <f aca="false">IF(F2727="Active",A2727&amp;"|"&amp;COUNTIFS(A$2:A2727,A2727,F$2:F2727,"Active"),"")</f>
        <v/>
      </c>
      <c r="I2727" s="18" t="str">
        <f aca="false">IF(B2727="","",IF(SUMPRODUCT(MAX((A$1:A2726=A2727)*(B$1:B2726=B2727)*ROW(A$1:A2726)))=0,C2727&amp;"",IF(C2727="",INDEX(I$1:I2726,SUMPRODUCT(MAX((A$1:A2726=A2727)*(B$1:B2726=B2727)*ROW(A$1:A2726)))),IF(INDEX(I$1:I2726,SUMPRODUCT(MAX((A$1:A2726=A2727)*(B$1:B2726=B2727)*ROW(A$1:A2726))))="",C2727&amp;"",INDEX(I$1:I2726,SUMPRODUCT(MAX((A$1:A2726=A2727)*(B$1:B2726=B2727)*ROW(A$1:A2726))))&amp;"; "&amp;C2727))))</f>
        <v/>
      </c>
      <c r="J2727" s="18" t="str">
        <f aca="false">IF(A2727="","",A2727&amp;"|"&amp;COUNTIF(A$2:A2727,A2727))</f>
        <v/>
      </c>
      <c r="K2727" s="18" t="n">
        <f aca="false">IF(OR(A2727="",B2727=""),0,IF(COUNTIFS(A$2:A2727,A2727,B$2:B2727,B2727)=1,1,0))</f>
        <v>0</v>
      </c>
    </row>
    <row r="2728" customFormat="false" ht="15" hidden="false" customHeight="false" outlineLevel="0" collapsed="false">
      <c r="A2728" s="15"/>
      <c r="B2728" s="15"/>
      <c r="C2728" s="15"/>
      <c r="D2728" s="15"/>
      <c r="F2728" s="18" t="str">
        <f aca="false">IF(B2728="","",IFERROR(INDEX(Materials!$B$2:$B$301,MATCH(B2728,Materials!$A$2:$A$301,0)),""))</f>
        <v/>
      </c>
      <c r="G2728" s="18" t="str">
        <f aca="true">IF(AND(A2728="",B2728=""),"",IF(A2728="","Missing product",IF(B2728="","Missing material",IF(COUNTIF(ProductList,A2728)=0,"Product not in Products list",IF(COUNTIF(MaterialList,B2728)=0,"Material not in Materials list","OK")))))</f>
        <v/>
      </c>
      <c r="H2728" s="18" t="str">
        <f aca="false">IF(F2728="Active",A2728&amp;"|"&amp;COUNTIFS(A$2:A2728,A2728,F$2:F2728,"Active"),"")</f>
        <v/>
      </c>
      <c r="I2728" s="18" t="str">
        <f aca="false">IF(B2728="","",IF(SUMPRODUCT(MAX((A$1:A2727=A2728)*(B$1:B2727=B2728)*ROW(A$1:A2727)))=0,C2728&amp;"",IF(C2728="",INDEX(I$1:I2727,SUMPRODUCT(MAX((A$1:A2727=A2728)*(B$1:B2727=B2728)*ROW(A$1:A2727)))),IF(INDEX(I$1:I2727,SUMPRODUCT(MAX((A$1:A2727=A2728)*(B$1:B2727=B2728)*ROW(A$1:A2727))))="",C2728&amp;"",INDEX(I$1:I2727,SUMPRODUCT(MAX((A$1:A2727=A2728)*(B$1:B2727=B2728)*ROW(A$1:A2727))))&amp;"; "&amp;C2728))))</f>
        <v/>
      </c>
      <c r="J2728" s="18" t="str">
        <f aca="false">IF(A2728="","",A2728&amp;"|"&amp;COUNTIF(A$2:A2728,A2728))</f>
        <v/>
      </c>
      <c r="K2728" s="18" t="n">
        <f aca="false">IF(OR(A2728="",B2728=""),0,IF(COUNTIFS(A$2:A2728,A2728,B$2:B2728,B2728)=1,1,0))</f>
        <v>0</v>
      </c>
    </row>
    <row r="2729" customFormat="false" ht="15" hidden="false" customHeight="false" outlineLevel="0" collapsed="false">
      <c r="A2729" s="15"/>
      <c r="B2729" s="15"/>
      <c r="C2729" s="15"/>
      <c r="D2729" s="15"/>
      <c r="F2729" s="18" t="str">
        <f aca="false">IF(B2729="","",IFERROR(INDEX(Materials!$B$2:$B$301,MATCH(B2729,Materials!$A$2:$A$301,0)),""))</f>
        <v/>
      </c>
      <c r="G2729" s="18" t="str">
        <f aca="true">IF(AND(A2729="",B2729=""),"",IF(A2729="","Missing product",IF(B2729="","Missing material",IF(COUNTIF(ProductList,A2729)=0,"Product not in Products list",IF(COUNTIF(MaterialList,B2729)=0,"Material not in Materials list","OK")))))</f>
        <v/>
      </c>
      <c r="H2729" s="18" t="str">
        <f aca="false">IF(F2729="Active",A2729&amp;"|"&amp;COUNTIFS(A$2:A2729,A2729,F$2:F2729,"Active"),"")</f>
        <v/>
      </c>
      <c r="I2729" s="18" t="str">
        <f aca="false">IF(B2729="","",IF(SUMPRODUCT(MAX((A$1:A2728=A2729)*(B$1:B2728=B2729)*ROW(A$1:A2728)))=0,C2729&amp;"",IF(C2729="",INDEX(I$1:I2728,SUMPRODUCT(MAX((A$1:A2728=A2729)*(B$1:B2728=B2729)*ROW(A$1:A2728)))),IF(INDEX(I$1:I2728,SUMPRODUCT(MAX((A$1:A2728=A2729)*(B$1:B2728=B2729)*ROW(A$1:A2728))))="",C2729&amp;"",INDEX(I$1:I2728,SUMPRODUCT(MAX((A$1:A2728=A2729)*(B$1:B2728=B2729)*ROW(A$1:A2728))))&amp;"; "&amp;C2729))))</f>
        <v/>
      </c>
      <c r="J2729" s="18" t="str">
        <f aca="false">IF(A2729="","",A2729&amp;"|"&amp;COUNTIF(A$2:A2729,A2729))</f>
        <v/>
      </c>
      <c r="K2729" s="18" t="n">
        <f aca="false">IF(OR(A2729="",B2729=""),0,IF(COUNTIFS(A$2:A2729,A2729,B$2:B2729,B2729)=1,1,0))</f>
        <v>0</v>
      </c>
    </row>
    <row r="2730" customFormat="false" ht="15" hidden="false" customHeight="false" outlineLevel="0" collapsed="false">
      <c r="A2730" s="15"/>
      <c r="B2730" s="15"/>
      <c r="C2730" s="15"/>
      <c r="D2730" s="15"/>
      <c r="F2730" s="18" t="str">
        <f aca="false">IF(B2730="","",IFERROR(INDEX(Materials!$B$2:$B$301,MATCH(B2730,Materials!$A$2:$A$301,0)),""))</f>
        <v/>
      </c>
      <c r="G2730" s="18" t="str">
        <f aca="true">IF(AND(A2730="",B2730=""),"",IF(A2730="","Missing product",IF(B2730="","Missing material",IF(COUNTIF(ProductList,A2730)=0,"Product not in Products list",IF(COUNTIF(MaterialList,B2730)=0,"Material not in Materials list","OK")))))</f>
        <v/>
      </c>
      <c r="H2730" s="18" t="str">
        <f aca="false">IF(F2730="Active",A2730&amp;"|"&amp;COUNTIFS(A$2:A2730,A2730,F$2:F2730,"Active"),"")</f>
        <v/>
      </c>
      <c r="I2730" s="18" t="str">
        <f aca="false">IF(B2730="","",IF(SUMPRODUCT(MAX((A$1:A2729=A2730)*(B$1:B2729=B2730)*ROW(A$1:A2729)))=0,C2730&amp;"",IF(C2730="",INDEX(I$1:I2729,SUMPRODUCT(MAX((A$1:A2729=A2730)*(B$1:B2729=B2730)*ROW(A$1:A2729)))),IF(INDEX(I$1:I2729,SUMPRODUCT(MAX((A$1:A2729=A2730)*(B$1:B2729=B2730)*ROW(A$1:A2729))))="",C2730&amp;"",INDEX(I$1:I2729,SUMPRODUCT(MAX((A$1:A2729=A2730)*(B$1:B2729=B2730)*ROW(A$1:A2729))))&amp;"; "&amp;C2730))))</f>
        <v/>
      </c>
      <c r="J2730" s="18" t="str">
        <f aca="false">IF(A2730="","",A2730&amp;"|"&amp;COUNTIF(A$2:A2730,A2730))</f>
        <v/>
      </c>
      <c r="K2730" s="18" t="n">
        <f aca="false">IF(OR(A2730="",B2730=""),0,IF(COUNTIFS(A$2:A2730,A2730,B$2:B2730,B2730)=1,1,0))</f>
        <v>0</v>
      </c>
    </row>
    <row r="2731" customFormat="false" ht="15" hidden="false" customHeight="false" outlineLevel="0" collapsed="false">
      <c r="A2731" s="15"/>
      <c r="B2731" s="15"/>
      <c r="C2731" s="15"/>
      <c r="D2731" s="15"/>
      <c r="F2731" s="18" t="str">
        <f aca="false">IF(B2731="","",IFERROR(INDEX(Materials!$B$2:$B$301,MATCH(B2731,Materials!$A$2:$A$301,0)),""))</f>
        <v/>
      </c>
      <c r="G2731" s="18" t="str">
        <f aca="true">IF(AND(A2731="",B2731=""),"",IF(A2731="","Missing product",IF(B2731="","Missing material",IF(COUNTIF(ProductList,A2731)=0,"Product not in Products list",IF(COUNTIF(MaterialList,B2731)=0,"Material not in Materials list","OK")))))</f>
        <v/>
      </c>
      <c r="H2731" s="18" t="str">
        <f aca="false">IF(F2731="Active",A2731&amp;"|"&amp;COUNTIFS(A$2:A2731,A2731,F$2:F2731,"Active"),"")</f>
        <v/>
      </c>
      <c r="I2731" s="18" t="str">
        <f aca="false">IF(B2731="","",IF(SUMPRODUCT(MAX((A$1:A2730=A2731)*(B$1:B2730=B2731)*ROW(A$1:A2730)))=0,C2731&amp;"",IF(C2731="",INDEX(I$1:I2730,SUMPRODUCT(MAX((A$1:A2730=A2731)*(B$1:B2730=B2731)*ROW(A$1:A2730)))),IF(INDEX(I$1:I2730,SUMPRODUCT(MAX((A$1:A2730=A2731)*(B$1:B2730=B2731)*ROW(A$1:A2730))))="",C2731&amp;"",INDEX(I$1:I2730,SUMPRODUCT(MAX((A$1:A2730=A2731)*(B$1:B2730=B2731)*ROW(A$1:A2730))))&amp;"; "&amp;C2731))))</f>
        <v/>
      </c>
      <c r="J2731" s="18" t="str">
        <f aca="false">IF(A2731="","",A2731&amp;"|"&amp;COUNTIF(A$2:A2731,A2731))</f>
        <v/>
      </c>
      <c r="K2731" s="18" t="n">
        <f aca="false">IF(OR(A2731="",B2731=""),0,IF(COUNTIFS(A$2:A2731,A2731,B$2:B2731,B2731)=1,1,0))</f>
        <v>0</v>
      </c>
    </row>
    <row r="2732" customFormat="false" ht="15" hidden="false" customHeight="false" outlineLevel="0" collapsed="false">
      <c r="A2732" s="15"/>
      <c r="B2732" s="15"/>
      <c r="C2732" s="15"/>
      <c r="D2732" s="15"/>
      <c r="F2732" s="18" t="str">
        <f aca="false">IF(B2732="","",IFERROR(INDEX(Materials!$B$2:$B$301,MATCH(B2732,Materials!$A$2:$A$301,0)),""))</f>
        <v/>
      </c>
      <c r="G2732" s="18" t="str">
        <f aca="true">IF(AND(A2732="",B2732=""),"",IF(A2732="","Missing product",IF(B2732="","Missing material",IF(COUNTIF(ProductList,A2732)=0,"Product not in Products list",IF(COUNTIF(MaterialList,B2732)=0,"Material not in Materials list","OK")))))</f>
        <v/>
      </c>
      <c r="H2732" s="18" t="str">
        <f aca="false">IF(F2732="Active",A2732&amp;"|"&amp;COUNTIFS(A$2:A2732,A2732,F$2:F2732,"Active"),"")</f>
        <v/>
      </c>
      <c r="I2732" s="18" t="str">
        <f aca="false">IF(B2732="","",IF(SUMPRODUCT(MAX((A$1:A2731=A2732)*(B$1:B2731=B2732)*ROW(A$1:A2731)))=0,C2732&amp;"",IF(C2732="",INDEX(I$1:I2731,SUMPRODUCT(MAX((A$1:A2731=A2732)*(B$1:B2731=B2732)*ROW(A$1:A2731)))),IF(INDEX(I$1:I2731,SUMPRODUCT(MAX((A$1:A2731=A2732)*(B$1:B2731=B2732)*ROW(A$1:A2731))))="",C2732&amp;"",INDEX(I$1:I2731,SUMPRODUCT(MAX((A$1:A2731=A2732)*(B$1:B2731=B2732)*ROW(A$1:A2731))))&amp;"; "&amp;C2732))))</f>
        <v/>
      </c>
      <c r="J2732" s="18" t="str">
        <f aca="false">IF(A2732="","",A2732&amp;"|"&amp;COUNTIF(A$2:A2732,A2732))</f>
        <v/>
      </c>
      <c r="K2732" s="18" t="n">
        <f aca="false">IF(OR(A2732="",B2732=""),0,IF(COUNTIFS(A$2:A2732,A2732,B$2:B2732,B2732)=1,1,0))</f>
        <v>0</v>
      </c>
    </row>
    <row r="2733" customFormat="false" ht="15" hidden="false" customHeight="false" outlineLevel="0" collapsed="false">
      <c r="A2733" s="15"/>
      <c r="B2733" s="15"/>
      <c r="C2733" s="15"/>
      <c r="D2733" s="15"/>
      <c r="F2733" s="18" t="str">
        <f aca="false">IF(B2733="","",IFERROR(INDEX(Materials!$B$2:$B$301,MATCH(B2733,Materials!$A$2:$A$301,0)),""))</f>
        <v/>
      </c>
      <c r="G2733" s="18" t="str">
        <f aca="true">IF(AND(A2733="",B2733=""),"",IF(A2733="","Missing product",IF(B2733="","Missing material",IF(COUNTIF(ProductList,A2733)=0,"Product not in Products list",IF(COUNTIF(MaterialList,B2733)=0,"Material not in Materials list","OK")))))</f>
        <v/>
      </c>
      <c r="H2733" s="18" t="str">
        <f aca="false">IF(F2733="Active",A2733&amp;"|"&amp;COUNTIFS(A$2:A2733,A2733,F$2:F2733,"Active"),"")</f>
        <v/>
      </c>
      <c r="I2733" s="18" t="str">
        <f aca="false">IF(B2733="","",IF(SUMPRODUCT(MAX((A$1:A2732=A2733)*(B$1:B2732=B2733)*ROW(A$1:A2732)))=0,C2733&amp;"",IF(C2733="",INDEX(I$1:I2732,SUMPRODUCT(MAX((A$1:A2732=A2733)*(B$1:B2732=B2733)*ROW(A$1:A2732)))),IF(INDEX(I$1:I2732,SUMPRODUCT(MAX((A$1:A2732=A2733)*(B$1:B2732=B2733)*ROW(A$1:A2732))))="",C2733&amp;"",INDEX(I$1:I2732,SUMPRODUCT(MAX((A$1:A2732=A2733)*(B$1:B2732=B2733)*ROW(A$1:A2732))))&amp;"; "&amp;C2733))))</f>
        <v/>
      </c>
      <c r="J2733" s="18" t="str">
        <f aca="false">IF(A2733="","",A2733&amp;"|"&amp;COUNTIF(A$2:A2733,A2733))</f>
        <v/>
      </c>
      <c r="K2733" s="18" t="n">
        <f aca="false">IF(OR(A2733="",B2733=""),0,IF(COUNTIFS(A$2:A2733,A2733,B$2:B2733,B2733)=1,1,0))</f>
        <v>0</v>
      </c>
    </row>
    <row r="2734" customFormat="false" ht="15" hidden="false" customHeight="false" outlineLevel="0" collapsed="false">
      <c r="A2734" s="15"/>
      <c r="B2734" s="15"/>
      <c r="C2734" s="15"/>
      <c r="D2734" s="15"/>
      <c r="F2734" s="18" t="str">
        <f aca="false">IF(B2734="","",IFERROR(INDEX(Materials!$B$2:$B$301,MATCH(B2734,Materials!$A$2:$A$301,0)),""))</f>
        <v/>
      </c>
      <c r="G2734" s="18" t="str">
        <f aca="true">IF(AND(A2734="",B2734=""),"",IF(A2734="","Missing product",IF(B2734="","Missing material",IF(COUNTIF(ProductList,A2734)=0,"Product not in Products list",IF(COUNTIF(MaterialList,B2734)=0,"Material not in Materials list","OK")))))</f>
        <v/>
      </c>
      <c r="H2734" s="18" t="str">
        <f aca="false">IF(F2734="Active",A2734&amp;"|"&amp;COUNTIFS(A$2:A2734,A2734,F$2:F2734,"Active"),"")</f>
        <v/>
      </c>
      <c r="I2734" s="18" t="str">
        <f aca="false">IF(B2734="","",IF(SUMPRODUCT(MAX((A$1:A2733=A2734)*(B$1:B2733=B2734)*ROW(A$1:A2733)))=0,C2734&amp;"",IF(C2734="",INDEX(I$1:I2733,SUMPRODUCT(MAX((A$1:A2733=A2734)*(B$1:B2733=B2734)*ROW(A$1:A2733)))),IF(INDEX(I$1:I2733,SUMPRODUCT(MAX((A$1:A2733=A2734)*(B$1:B2733=B2734)*ROW(A$1:A2733))))="",C2734&amp;"",INDEX(I$1:I2733,SUMPRODUCT(MAX((A$1:A2733=A2734)*(B$1:B2733=B2734)*ROW(A$1:A2733))))&amp;"; "&amp;C2734))))</f>
        <v/>
      </c>
      <c r="J2734" s="18" t="str">
        <f aca="false">IF(A2734="","",A2734&amp;"|"&amp;COUNTIF(A$2:A2734,A2734))</f>
        <v/>
      </c>
      <c r="K2734" s="18" t="n">
        <f aca="false">IF(OR(A2734="",B2734=""),0,IF(COUNTIFS(A$2:A2734,A2734,B$2:B2734,B2734)=1,1,0))</f>
        <v>0</v>
      </c>
    </row>
    <row r="2735" customFormat="false" ht="15" hidden="false" customHeight="false" outlineLevel="0" collapsed="false">
      <c r="A2735" s="15"/>
      <c r="B2735" s="15"/>
      <c r="C2735" s="15"/>
      <c r="D2735" s="15"/>
      <c r="F2735" s="18" t="str">
        <f aca="false">IF(B2735="","",IFERROR(INDEX(Materials!$B$2:$B$301,MATCH(B2735,Materials!$A$2:$A$301,0)),""))</f>
        <v/>
      </c>
      <c r="G2735" s="18" t="str">
        <f aca="true">IF(AND(A2735="",B2735=""),"",IF(A2735="","Missing product",IF(B2735="","Missing material",IF(COUNTIF(ProductList,A2735)=0,"Product not in Products list",IF(COUNTIF(MaterialList,B2735)=0,"Material not in Materials list","OK")))))</f>
        <v/>
      </c>
      <c r="H2735" s="18" t="str">
        <f aca="false">IF(F2735="Active",A2735&amp;"|"&amp;COUNTIFS(A$2:A2735,A2735,F$2:F2735,"Active"),"")</f>
        <v/>
      </c>
      <c r="I2735" s="18" t="str">
        <f aca="false">IF(B2735="","",IF(SUMPRODUCT(MAX((A$1:A2734=A2735)*(B$1:B2734=B2735)*ROW(A$1:A2734)))=0,C2735&amp;"",IF(C2735="",INDEX(I$1:I2734,SUMPRODUCT(MAX((A$1:A2734=A2735)*(B$1:B2734=B2735)*ROW(A$1:A2734)))),IF(INDEX(I$1:I2734,SUMPRODUCT(MAX((A$1:A2734=A2735)*(B$1:B2734=B2735)*ROW(A$1:A2734))))="",C2735&amp;"",INDEX(I$1:I2734,SUMPRODUCT(MAX((A$1:A2734=A2735)*(B$1:B2734=B2735)*ROW(A$1:A2734))))&amp;"; "&amp;C2735))))</f>
        <v/>
      </c>
      <c r="J2735" s="18" t="str">
        <f aca="false">IF(A2735="","",A2735&amp;"|"&amp;COUNTIF(A$2:A2735,A2735))</f>
        <v/>
      </c>
      <c r="K2735" s="18" t="n">
        <f aca="false">IF(OR(A2735="",B2735=""),0,IF(COUNTIFS(A$2:A2735,A2735,B$2:B2735,B2735)=1,1,0))</f>
        <v>0</v>
      </c>
    </row>
    <row r="2736" customFormat="false" ht="15" hidden="false" customHeight="false" outlineLevel="0" collapsed="false">
      <c r="A2736" s="15"/>
      <c r="B2736" s="15"/>
      <c r="C2736" s="15"/>
      <c r="D2736" s="15"/>
      <c r="F2736" s="18" t="str">
        <f aca="false">IF(B2736="","",IFERROR(INDEX(Materials!$B$2:$B$301,MATCH(B2736,Materials!$A$2:$A$301,0)),""))</f>
        <v/>
      </c>
      <c r="G2736" s="18" t="str">
        <f aca="true">IF(AND(A2736="",B2736=""),"",IF(A2736="","Missing product",IF(B2736="","Missing material",IF(COUNTIF(ProductList,A2736)=0,"Product not in Products list",IF(COUNTIF(MaterialList,B2736)=0,"Material not in Materials list","OK")))))</f>
        <v/>
      </c>
      <c r="H2736" s="18" t="str">
        <f aca="false">IF(F2736="Active",A2736&amp;"|"&amp;COUNTIFS(A$2:A2736,A2736,F$2:F2736,"Active"),"")</f>
        <v/>
      </c>
      <c r="I2736" s="18" t="str">
        <f aca="false">IF(B2736="","",IF(SUMPRODUCT(MAX((A$1:A2735=A2736)*(B$1:B2735=B2736)*ROW(A$1:A2735)))=0,C2736&amp;"",IF(C2736="",INDEX(I$1:I2735,SUMPRODUCT(MAX((A$1:A2735=A2736)*(B$1:B2735=B2736)*ROW(A$1:A2735)))),IF(INDEX(I$1:I2735,SUMPRODUCT(MAX((A$1:A2735=A2736)*(B$1:B2735=B2736)*ROW(A$1:A2735))))="",C2736&amp;"",INDEX(I$1:I2735,SUMPRODUCT(MAX((A$1:A2735=A2736)*(B$1:B2735=B2736)*ROW(A$1:A2735))))&amp;"; "&amp;C2736))))</f>
        <v/>
      </c>
      <c r="J2736" s="18" t="str">
        <f aca="false">IF(A2736="","",A2736&amp;"|"&amp;COUNTIF(A$2:A2736,A2736))</f>
        <v/>
      </c>
      <c r="K2736" s="18" t="n">
        <f aca="false">IF(OR(A2736="",B2736=""),0,IF(COUNTIFS(A$2:A2736,A2736,B$2:B2736,B2736)=1,1,0))</f>
        <v>0</v>
      </c>
    </row>
    <row r="2737" customFormat="false" ht="15" hidden="false" customHeight="false" outlineLevel="0" collapsed="false">
      <c r="A2737" s="15"/>
      <c r="B2737" s="15"/>
      <c r="C2737" s="15"/>
      <c r="D2737" s="15"/>
      <c r="F2737" s="18" t="str">
        <f aca="false">IF(B2737="","",IFERROR(INDEX(Materials!$B$2:$B$301,MATCH(B2737,Materials!$A$2:$A$301,0)),""))</f>
        <v/>
      </c>
      <c r="G2737" s="18" t="str">
        <f aca="true">IF(AND(A2737="",B2737=""),"",IF(A2737="","Missing product",IF(B2737="","Missing material",IF(COUNTIF(ProductList,A2737)=0,"Product not in Products list",IF(COUNTIF(MaterialList,B2737)=0,"Material not in Materials list","OK")))))</f>
        <v/>
      </c>
      <c r="H2737" s="18" t="str">
        <f aca="false">IF(F2737="Active",A2737&amp;"|"&amp;COUNTIFS(A$2:A2737,A2737,F$2:F2737,"Active"),"")</f>
        <v/>
      </c>
      <c r="I2737" s="18" t="str">
        <f aca="false">IF(B2737="","",IF(SUMPRODUCT(MAX((A$1:A2736=A2737)*(B$1:B2736=B2737)*ROW(A$1:A2736)))=0,C2737&amp;"",IF(C2737="",INDEX(I$1:I2736,SUMPRODUCT(MAX((A$1:A2736=A2737)*(B$1:B2736=B2737)*ROW(A$1:A2736)))),IF(INDEX(I$1:I2736,SUMPRODUCT(MAX((A$1:A2736=A2737)*(B$1:B2736=B2737)*ROW(A$1:A2736))))="",C2737&amp;"",INDEX(I$1:I2736,SUMPRODUCT(MAX((A$1:A2736=A2737)*(B$1:B2736=B2737)*ROW(A$1:A2736))))&amp;"; "&amp;C2737))))</f>
        <v/>
      </c>
      <c r="J2737" s="18" t="str">
        <f aca="false">IF(A2737="","",A2737&amp;"|"&amp;COUNTIF(A$2:A2737,A2737))</f>
        <v/>
      </c>
      <c r="K2737" s="18" t="n">
        <f aca="false">IF(OR(A2737="",B2737=""),0,IF(COUNTIFS(A$2:A2737,A2737,B$2:B2737,B2737)=1,1,0))</f>
        <v>0</v>
      </c>
    </row>
    <row r="2738" customFormat="false" ht="15" hidden="false" customHeight="false" outlineLevel="0" collapsed="false">
      <c r="A2738" s="15"/>
      <c r="B2738" s="15"/>
      <c r="C2738" s="15"/>
      <c r="D2738" s="15"/>
      <c r="F2738" s="18" t="str">
        <f aca="false">IF(B2738="","",IFERROR(INDEX(Materials!$B$2:$B$301,MATCH(B2738,Materials!$A$2:$A$301,0)),""))</f>
        <v/>
      </c>
      <c r="G2738" s="18" t="str">
        <f aca="true">IF(AND(A2738="",B2738=""),"",IF(A2738="","Missing product",IF(B2738="","Missing material",IF(COUNTIF(ProductList,A2738)=0,"Product not in Products list",IF(COUNTIF(MaterialList,B2738)=0,"Material not in Materials list","OK")))))</f>
        <v/>
      </c>
      <c r="H2738" s="18" t="str">
        <f aca="false">IF(F2738="Active",A2738&amp;"|"&amp;COUNTIFS(A$2:A2738,A2738,F$2:F2738,"Active"),"")</f>
        <v/>
      </c>
      <c r="I2738" s="18" t="str">
        <f aca="false">IF(B2738="","",IF(SUMPRODUCT(MAX((A$1:A2737=A2738)*(B$1:B2737=B2738)*ROW(A$1:A2737)))=0,C2738&amp;"",IF(C2738="",INDEX(I$1:I2737,SUMPRODUCT(MAX((A$1:A2737=A2738)*(B$1:B2737=B2738)*ROW(A$1:A2737)))),IF(INDEX(I$1:I2737,SUMPRODUCT(MAX((A$1:A2737=A2738)*(B$1:B2737=B2738)*ROW(A$1:A2737))))="",C2738&amp;"",INDEX(I$1:I2737,SUMPRODUCT(MAX((A$1:A2737=A2738)*(B$1:B2737=B2738)*ROW(A$1:A2737))))&amp;"; "&amp;C2738))))</f>
        <v/>
      </c>
      <c r="J2738" s="18" t="str">
        <f aca="false">IF(A2738="","",A2738&amp;"|"&amp;COUNTIF(A$2:A2738,A2738))</f>
        <v/>
      </c>
      <c r="K2738" s="18" t="n">
        <f aca="false">IF(OR(A2738="",B2738=""),0,IF(COUNTIFS(A$2:A2738,A2738,B$2:B2738,B2738)=1,1,0))</f>
        <v>0</v>
      </c>
    </row>
    <row r="2739" customFormat="false" ht="15" hidden="false" customHeight="false" outlineLevel="0" collapsed="false">
      <c r="A2739" s="15"/>
      <c r="B2739" s="15"/>
      <c r="C2739" s="15"/>
      <c r="D2739" s="15"/>
      <c r="F2739" s="18" t="str">
        <f aca="false">IF(B2739="","",IFERROR(INDEX(Materials!$B$2:$B$301,MATCH(B2739,Materials!$A$2:$A$301,0)),""))</f>
        <v/>
      </c>
      <c r="G2739" s="18" t="str">
        <f aca="true">IF(AND(A2739="",B2739=""),"",IF(A2739="","Missing product",IF(B2739="","Missing material",IF(COUNTIF(ProductList,A2739)=0,"Product not in Products list",IF(COUNTIF(MaterialList,B2739)=0,"Material not in Materials list","OK")))))</f>
        <v/>
      </c>
      <c r="H2739" s="18" t="str">
        <f aca="false">IF(F2739="Active",A2739&amp;"|"&amp;COUNTIFS(A$2:A2739,A2739,F$2:F2739,"Active"),"")</f>
        <v/>
      </c>
      <c r="I2739" s="18" t="str">
        <f aca="false">IF(B2739="","",IF(SUMPRODUCT(MAX((A$1:A2738=A2739)*(B$1:B2738=B2739)*ROW(A$1:A2738)))=0,C2739&amp;"",IF(C2739="",INDEX(I$1:I2738,SUMPRODUCT(MAX((A$1:A2738=A2739)*(B$1:B2738=B2739)*ROW(A$1:A2738)))),IF(INDEX(I$1:I2738,SUMPRODUCT(MAX((A$1:A2738=A2739)*(B$1:B2738=B2739)*ROW(A$1:A2738))))="",C2739&amp;"",INDEX(I$1:I2738,SUMPRODUCT(MAX((A$1:A2738=A2739)*(B$1:B2738=B2739)*ROW(A$1:A2738))))&amp;"; "&amp;C2739))))</f>
        <v/>
      </c>
      <c r="J2739" s="18" t="str">
        <f aca="false">IF(A2739="","",A2739&amp;"|"&amp;COUNTIF(A$2:A2739,A2739))</f>
        <v/>
      </c>
      <c r="K2739" s="18" t="n">
        <f aca="false">IF(OR(A2739="",B2739=""),0,IF(COUNTIFS(A$2:A2739,A2739,B$2:B2739,B2739)=1,1,0))</f>
        <v>0</v>
      </c>
    </row>
    <row r="2740" customFormat="false" ht="15" hidden="false" customHeight="false" outlineLevel="0" collapsed="false">
      <c r="A2740" s="15"/>
      <c r="B2740" s="15"/>
      <c r="C2740" s="15"/>
      <c r="D2740" s="15"/>
      <c r="F2740" s="18" t="str">
        <f aca="false">IF(B2740="","",IFERROR(INDEX(Materials!$B$2:$B$301,MATCH(B2740,Materials!$A$2:$A$301,0)),""))</f>
        <v/>
      </c>
      <c r="G2740" s="18" t="str">
        <f aca="true">IF(AND(A2740="",B2740=""),"",IF(A2740="","Missing product",IF(B2740="","Missing material",IF(COUNTIF(ProductList,A2740)=0,"Product not in Products list",IF(COUNTIF(MaterialList,B2740)=0,"Material not in Materials list","OK")))))</f>
        <v/>
      </c>
      <c r="H2740" s="18" t="str">
        <f aca="false">IF(F2740="Active",A2740&amp;"|"&amp;COUNTIFS(A$2:A2740,A2740,F$2:F2740,"Active"),"")</f>
        <v/>
      </c>
      <c r="I2740" s="18" t="str">
        <f aca="false">IF(B2740="","",IF(SUMPRODUCT(MAX((A$1:A2739=A2740)*(B$1:B2739=B2740)*ROW(A$1:A2739)))=0,C2740&amp;"",IF(C2740="",INDEX(I$1:I2739,SUMPRODUCT(MAX((A$1:A2739=A2740)*(B$1:B2739=B2740)*ROW(A$1:A2739)))),IF(INDEX(I$1:I2739,SUMPRODUCT(MAX((A$1:A2739=A2740)*(B$1:B2739=B2740)*ROW(A$1:A2739))))="",C2740&amp;"",INDEX(I$1:I2739,SUMPRODUCT(MAX((A$1:A2739=A2740)*(B$1:B2739=B2740)*ROW(A$1:A2739))))&amp;"; "&amp;C2740))))</f>
        <v/>
      </c>
      <c r="J2740" s="18" t="str">
        <f aca="false">IF(A2740="","",A2740&amp;"|"&amp;COUNTIF(A$2:A2740,A2740))</f>
        <v/>
      </c>
      <c r="K2740" s="18" t="n">
        <f aca="false">IF(OR(A2740="",B2740=""),0,IF(COUNTIFS(A$2:A2740,A2740,B$2:B2740,B2740)=1,1,0))</f>
        <v>0</v>
      </c>
    </row>
    <row r="2741" customFormat="false" ht="15" hidden="false" customHeight="false" outlineLevel="0" collapsed="false">
      <c r="A2741" s="15"/>
      <c r="B2741" s="15"/>
      <c r="C2741" s="15"/>
      <c r="D2741" s="15"/>
      <c r="F2741" s="18" t="str">
        <f aca="false">IF(B2741="","",IFERROR(INDEX(Materials!$B$2:$B$301,MATCH(B2741,Materials!$A$2:$A$301,0)),""))</f>
        <v/>
      </c>
      <c r="G2741" s="18" t="str">
        <f aca="true">IF(AND(A2741="",B2741=""),"",IF(A2741="","Missing product",IF(B2741="","Missing material",IF(COUNTIF(ProductList,A2741)=0,"Product not in Products list",IF(COUNTIF(MaterialList,B2741)=0,"Material not in Materials list","OK")))))</f>
        <v/>
      </c>
      <c r="H2741" s="18" t="str">
        <f aca="false">IF(F2741="Active",A2741&amp;"|"&amp;COUNTIFS(A$2:A2741,A2741,F$2:F2741,"Active"),"")</f>
        <v/>
      </c>
      <c r="I2741" s="18" t="str">
        <f aca="false">IF(B2741="","",IF(SUMPRODUCT(MAX((A$1:A2740=A2741)*(B$1:B2740=B2741)*ROW(A$1:A2740)))=0,C2741&amp;"",IF(C2741="",INDEX(I$1:I2740,SUMPRODUCT(MAX((A$1:A2740=A2741)*(B$1:B2740=B2741)*ROW(A$1:A2740)))),IF(INDEX(I$1:I2740,SUMPRODUCT(MAX((A$1:A2740=A2741)*(B$1:B2740=B2741)*ROW(A$1:A2740))))="",C2741&amp;"",INDEX(I$1:I2740,SUMPRODUCT(MAX((A$1:A2740=A2741)*(B$1:B2740=B2741)*ROW(A$1:A2740))))&amp;"; "&amp;C2741))))</f>
        <v/>
      </c>
      <c r="J2741" s="18" t="str">
        <f aca="false">IF(A2741="","",A2741&amp;"|"&amp;COUNTIF(A$2:A2741,A2741))</f>
        <v/>
      </c>
      <c r="K2741" s="18" t="n">
        <f aca="false">IF(OR(A2741="",B2741=""),0,IF(COUNTIFS(A$2:A2741,A2741,B$2:B2741,B2741)=1,1,0))</f>
        <v>0</v>
      </c>
    </row>
    <row r="2742" customFormat="false" ht="15" hidden="false" customHeight="false" outlineLevel="0" collapsed="false">
      <c r="A2742" s="15"/>
      <c r="B2742" s="15"/>
      <c r="C2742" s="15"/>
      <c r="D2742" s="15"/>
      <c r="F2742" s="18" t="str">
        <f aca="false">IF(B2742="","",IFERROR(INDEX(Materials!$B$2:$B$301,MATCH(B2742,Materials!$A$2:$A$301,0)),""))</f>
        <v/>
      </c>
      <c r="G2742" s="18" t="str">
        <f aca="true">IF(AND(A2742="",B2742=""),"",IF(A2742="","Missing product",IF(B2742="","Missing material",IF(COUNTIF(ProductList,A2742)=0,"Product not in Products list",IF(COUNTIF(MaterialList,B2742)=0,"Material not in Materials list","OK")))))</f>
        <v/>
      </c>
      <c r="H2742" s="18" t="str">
        <f aca="false">IF(F2742="Active",A2742&amp;"|"&amp;COUNTIFS(A$2:A2742,A2742,F$2:F2742,"Active"),"")</f>
        <v/>
      </c>
      <c r="I2742" s="18" t="str">
        <f aca="false">IF(B2742="","",IF(SUMPRODUCT(MAX((A$1:A2741=A2742)*(B$1:B2741=B2742)*ROW(A$1:A2741)))=0,C2742&amp;"",IF(C2742="",INDEX(I$1:I2741,SUMPRODUCT(MAX((A$1:A2741=A2742)*(B$1:B2741=B2742)*ROW(A$1:A2741)))),IF(INDEX(I$1:I2741,SUMPRODUCT(MAX((A$1:A2741=A2742)*(B$1:B2741=B2742)*ROW(A$1:A2741))))="",C2742&amp;"",INDEX(I$1:I2741,SUMPRODUCT(MAX((A$1:A2741=A2742)*(B$1:B2741=B2742)*ROW(A$1:A2741))))&amp;"; "&amp;C2742))))</f>
        <v/>
      </c>
      <c r="J2742" s="18" t="str">
        <f aca="false">IF(A2742="","",A2742&amp;"|"&amp;COUNTIF(A$2:A2742,A2742))</f>
        <v/>
      </c>
      <c r="K2742" s="18" t="n">
        <f aca="false">IF(OR(A2742="",B2742=""),0,IF(COUNTIFS(A$2:A2742,A2742,B$2:B2742,B2742)=1,1,0))</f>
        <v>0</v>
      </c>
    </row>
    <row r="2743" customFormat="false" ht="15" hidden="false" customHeight="false" outlineLevel="0" collapsed="false">
      <c r="A2743" s="15"/>
      <c r="B2743" s="15"/>
      <c r="C2743" s="15"/>
      <c r="D2743" s="15"/>
      <c r="F2743" s="18" t="str">
        <f aca="false">IF(B2743="","",IFERROR(INDEX(Materials!$B$2:$B$301,MATCH(B2743,Materials!$A$2:$A$301,0)),""))</f>
        <v/>
      </c>
      <c r="G2743" s="18" t="str">
        <f aca="true">IF(AND(A2743="",B2743=""),"",IF(A2743="","Missing product",IF(B2743="","Missing material",IF(COUNTIF(ProductList,A2743)=0,"Product not in Products list",IF(COUNTIF(MaterialList,B2743)=0,"Material not in Materials list","OK")))))</f>
        <v/>
      </c>
      <c r="H2743" s="18" t="str">
        <f aca="false">IF(F2743="Active",A2743&amp;"|"&amp;COUNTIFS(A$2:A2743,A2743,F$2:F2743,"Active"),"")</f>
        <v/>
      </c>
      <c r="I2743" s="18" t="str">
        <f aca="false">IF(B2743="","",IF(SUMPRODUCT(MAX((A$1:A2742=A2743)*(B$1:B2742=B2743)*ROW(A$1:A2742)))=0,C2743&amp;"",IF(C2743="",INDEX(I$1:I2742,SUMPRODUCT(MAX((A$1:A2742=A2743)*(B$1:B2742=B2743)*ROW(A$1:A2742)))),IF(INDEX(I$1:I2742,SUMPRODUCT(MAX((A$1:A2742=A2743)*(B$1:B2742=B2743)*ROW(A$1:A2742))))="",C2743&amp;"",INDEX(I$1:I2742,SUMPRODUCT(MAX((A$1:A2742=A2743)*(B$1:B2742=B2743)*ROW(A$1:A2742))))&amp;"; "&amp;C2743))))</f>
        <v/>
      </c>
      <c r="J2743" s="18" t="str">
        <f aca="false">IF(A2743="","",A2743&amp;"|"&amp;COUNTIF(A$2:A2743,A2743))</f>
        <v/>
      </c>
      <c r="K2743" s="18" t="n">
        <f aca="false">IF(OR(A2743="",B2743=""),0,IF(COUNTIFS(A$2:A2743,A2743,B$2:B2743,B2743)=1,1,0))</f>
        <v>0</v>
      </c>
    </row>
    <row r="2744" customFormat="false" ht="15" hidden="false" customHeight="false" outlineLevel="0" collapsed="false">
      <c r="A2744" s="15"/>
      <c r="B2744" s="15"/>
      <c r="C2744" s="15"/>
      <c r="D2744" s="15"/>
      <c r="F2744" s="18" t="str">
        <f aca="false">IF(B2744="","",IFERROR(INDEX(Materials!$B$2:$B$301,MATCH(B2744,Materials!$A$2:$A$301,0)),""))</f>
        <v/>
      </c>
      <c r="G2744" s="18" t="str">
        <f aca="true">IF(AND(A2744="",B2744=""),"",IF(A2744="","Missing product",IF(B2744="","Missing material",IF(COUNTIF(ProductList,A2744)=0,"Product not in Products list",IF(COUNTIF(MaterialList,B2744)=0,"Material not in Materials list","OK")))))</f>
        <v/>
      </c>
      <c r="H2744" s="18" t="str">
        <f aca="false">IF(F2744="Active",A2744&amp;"|"&amp;COUNTIFS(A$2:A2744,A2744,F$2:F2744,"Active"),"")</f>
        <v/>
      </c>
      <c r="I2744" s="18" t="str">
        <f aca="false">IF(B2744="","",IF(SUMPRODUCT(MAX((A$1:A2743=A2744)*(B$1:B2743=B2744)*ROW(A$1:A2743)))=0,C2744&amp;"",IF(C2744="",INDEX(I$1:I2743,SUMPRODUCT(MAX((A$1:A2743=A2744)*(B$1:B2743=B2744)*ROW(A$1:A2743)))),IF(INDEX(I$1:I2743,SUMPRODUCT(MAX((A$1:A2743=A2744)*(B$1:B2743=B2744)*ROW(A$1:A2743))))="",C2744&amp;"",INDEX(I$1:I2743,SUMPRODUCT(MAX((A$1:A2743=A2744)*(B$1:B2743=B2744)*ROW(A$1:A2743))))&amp;"; "&amp;C2744))))</f>
        <v/>
      </c>
      <c r="J2744" s="18" t="str">
        <f aca="false">IF(A2744="","",A2744&amp;"|"&amp;COUNTIF(A$2:A2744,A2744))</f>
        <v/>
      </c>
      <c r="K2744" s="18" t="n">
        <f aca="false">IF(OR(A2744="",B2744=""),0,IF(COUNTIFS(A$2:A2744,A2744,B$2:B2744,B2744)=1,1,0))</f>
        <v>0</v>
      </c>
    </row>
    <row r="2745" customFormat="false" ht="15" hidden="false" customHeight="false" outlineLevel="0" collapsed="false">
      <c r="A2745" s="15"/>
      <c r="B2745" s="15"/>
      <c r="C2745" s="15"/>
      <c r="D2745" s="15"/>
      <c r="F2745" s="18" t="str">
        <f aca="false">IF(B2745="","",IFERROR(INDEX(Materials!$B$2:$B$301,MATCH(B2745,Materials!$A$2:$A$301,0)),""))</f>
        <v/>
      </c>
      <c r="G2745" s="18" t="str">
        <f aca="true">IF(AND(A2745="",B2745=""),"",IF(A2745="","Missing product",IF(B2745="","Missing material",IF(COUNTIF(ProductList,A2745)=0,"Product not in Products list",IF(COUNTIF(MaterialList,B2745)=0,"Material not in Materials list","OK")))))</f>
        <v/>
      </c>
      <c r="H2745" s="18" t="str">
        <f aca="false">IF(F2745="Active",A2745&amp;"|"&amp;COUNTIFS(A$2:A2745,A2745,F$2:F2745,"Active"),"")</f>
        <v/>
      </c>
      <c r="I2745" s="18" t="str">
        <f aca="false">IF(B2745="","",IF(SUMPRODUCT(MAX((A$1:A2744=A2745)*(B$1:B2744=B2745)*ROW(A$1:A2744)))=0,C2745&amp;"",IF(C2745="",INDEX(I$1:I2744,SUMPRODUCT(MAX((A$1:A2744=A2745)*(B$1:B2744=B2745)*ROW(A$1:A2744)))),IF(INDEX(I$1:I2744,SUMPRODUCT(MAX((A$1:A2744=A2745)*(B$1:B2744=B2745)*ROW(A$1:A2744))))="",C2745&amp;"",INDEX(I$1:I2744,SUMPRODUCT(MAX((A$1:A2744=A2745)*(B$1:B2744=B2745)*ROW(A$1:A2744))))&amp;"; "&amp;C2745))))</f>
        <v/>
      </c>
      <c r="J2745" s="18" t="str">
        <f aca="false">IF(A2745="","",A2745&amp;"|"&amp;COUNTIF(A$2:A2745,A2745))</f>
        <v/>
      </c>
      <c r="K2745" s="18" t="n">
        <f aca="false">IF(OR(A2745="",B2745=""),0,IF(COUNTIFS(A$2:A2745,A2745,B$2:B2745,B2745)=1,1,0))</f>
        <v>0</v>
      </c>
    </row>
    <row r="2746" customFormat="false" ht="15" hidden="false" customHeight="false" outlineLevel="0" collapsed="false">
      <c r="A2746" s="15"/>
      <c r="B2746" s="15"/>
      <c r="C2746" s="15"/>
      <c r="D2746" s="15"/>
      <c r="F2746" s="18" t="str">
        <f aca="false">IF(B2746="","",IFERROR(INDEX(Materials!$B$2:$B$301,MATCH(B2746,Materials!$A$2:$A$301,0)),""))</f>
        <v/>
      </c>
      <c r="G2746" s="18" t="str">
        <f aca="true">IF(AND(A2746="",B2746=""),"",IF(A2746="","Missing product",IF(B2746="","Missing material",IF(COUNTIF(ProductList,A2746)=0,"Product not in Products list",IF(COUNTIF(MaterialList,B2746)=0,"Material not in Materials list","OK")))))</f>
        <v/>
      </c>
      <c r="H2746" s="18" t="str">
        <f aca="false">IF(F2746="Active",A2746&amp;"|"&amp;COUNTIFS(A$2:A2746,A2746,F$2:F2746,"Active"),"")</f>
        <v/>
      </c>
      <c r="I2746" s="18" t="str">
        <f aca="false">IF(B2746="","",IF(SUMPRODUCT(MAX((A$1:A2745=A2746)*(B$1:B2745=B2746)*ROW(A$1:A2745)))=0,C2746&amp;"",IF(C2746="",INDEX(I$1:I2745,SUMPRODUCT(MAX((A$1:A2745=A2746)*(B$1:B2745=B2746)*ROW(A$1:A2745)))),IF(INDEX(I$1:I2745,SUMPRODUCT(MAX((A$1:A2745=A2746)*(B$1:B2745=B2746)*ROW(A$1:A2745))))="",C2746&amp;"",INDEX(I$1:I2745,SUMPRODUCT(MAX((A$1:A2745=A2746)*(B$1:B2745=B2746)*ROW(A$1:A2745))))&amp;"; "&amp;C2746))))</f>
        <v/>
      </c>
      <c r="J2746" s="18" t="str">
        <f aca="false">IF(A2746="","",A2746&amp;"|"&amp;COUNTIF(A$2:A2746,A2746))</f>
        <v/>
      </c>
      <c r="K2746" s="18" t="n">
        <f aca="false">IF(OR(A2746="",B2746=""),0,IF(COUNTIFS(A$2:A2746,A2746,B$2:B2746,B2746)=1,1,0))</f>
        <v>0</v>
      </c>
    </row>
    <row r="2747" customFormat="false" ht="15" hidden="false" customHeight="false" outlineLevel="0" collapsed="false">
      <c r="A2747" s="15"/>
      <c r="B2747" s="15"/>
      <c r="C2747" s="15"/>
      <c r="D2747" s="15"/>
      <c r="F2747" s="18" t="str">
        <f aca="false">IF(B2747="","",IFERROR(INDEX(Materials!$B$2:$B$301,MATCH(B2747,Materials!$A$2:$A$301,0)),""))</f>
        <v/>
      </c>
      <c r="G2747" s="18" t="str">
        <f aca="true">IF(AND(A2747="",B2747=""),"",IF(A2747="","Missing product",IF(B2747="","Missing material",IF(COUNTIF(ProductList,A2747)=0,"Product not in Products list",IF(COUNTIF(MaterialList,B2747)=0,"Material not in Materials list","OK")))))</f>
        <v/>
      </c>
      <c r="H2747" s="18" t="str">
        <f aca="false">IF(F2747="Active",A2747&amp;"|"&amp;COUNTIFS(A$2:A2747,A2747,F$2:F2747,"Active"),"")</f>
        <v/>
      </c>
      <c r="I2747" s="18" t="str">
        <f aca="false">IF(B2747="","",IF(SUMPRODUCT(MAX((A$1:A2746=A2747)*(B$1:B2746=B2747)*ROW(A$1:A2746)))=0,C2747&amp;"",IF(C2747="",INDEX(I$1:I2746,SUMPRODUCT(MAX((A$1:A2746=A2747)*(B$1:B2746=B2747)*ROW(A$1:A2746)))),IF(INDEX(I$1:I2746,SUMPRODUCT(MAX((A$1:A2746=A2747)*(B$1:B2746=B2747)*ROW(A$1:A2746))))="",C2747&amp;"",INDEX(I$1:I2746,SUMPRODUCT(MAX((A$1:A2746=A2747)*(B$1:B2746=B2747)*ROW(A$1:A2746))))&amp;"; "&amp;C2747))))</f>
        <v/>
      </c>
      <c r="J2747" s="18" t="str">
        <f aca="false">IF(A2747="","",A2747&amp;"|"&amp;COUNTIF(A$2:A2747,A2747))</f>
        <v/>
      </c>
      <c r="K2747" s="18" t="n">
        <f aca="false">IF(OR(A2747="",B2747=""),0,IF(COUNTIFS(A$2:A2747,A2747,B$2:B2747,B2747)=1,1,0))</f>
        <v>0</v>
      </c>
    </row>
    <row r="2748" customFormat="false" ht="15" hidden="false" customHeight="false" outlineLevel="0" collapsed="false">
      <c r="A2748" s="15"/>
      <c r="B2748" s="15"/>
      <c r="C2748" s="15"/>
      <c r="D2748" s="15"/>
      <c r="F2748" s="18" t="str">
        <f aca="false">IF(B2748="","",IFERROR(INDEX(Materials!$B$2:$B$301,MATCH(B2748,Materials!$A$2:$A$301,0)),""))</f>
        <v/>
      </c>
      <c r="G2748" s="18" t="str">
        <f aca="true">IF(AND(A2748="",B2748=""),"",IF(A2748="","Missing product",IF(B2748="","Missing material",IF(COUNTIF(ProductList,A2748)=0,"Product not in Products list",IF(COUNTIF(MaterialList,B2748)=0,"Material not in Materials list","OK")))))</f>
        <v/>
      </c>
      <c r="H2748" s="18" t="str">
        <f aca="false">IF(F2748="Active",A2748&amp;"|"&amp;COUNTIFS(A$2:A2748,A2748,F$2:F2748,"Active"),"")</f>
        <v/>
      </c>
      <c r="I2748" s="18" t="str">
        <f aca="false">IF(B2748="","",IF(SUMPRODUCT(MAX((A$1:A2747=A2748)*(B$1:B2747=B2748)*ROW(A$1:A2747)))=0,C2748&amp;"",IF(C2748="",INDEX(I$1:I2747,SUMPRODUCT(MAX((A$1:A2747=A2748)*(B$1:B2747=B2748)*ROW(A$1:A2747)))),IF(INDEX(I$1:I2747,SUMPRODUCT(MAX((A$1:A2747=A2748)*(B$1:B2747=B2748)*ROW(A$1:A2747))))="",C2748&amp;"",INDEX(I$1:I2747,SUMPRODUCT(MAX((A$1:A2747=A2748)*(B$1:B2747=B2748)*ROW(A$1:A2747))))&amp;"; "&amp;C2748))))</f>
        <v/>
      </c>
      <c r="J2748" s="18" t="str">
        <f aca="false">IF(A2748="","",A2748&amp;"|"&amp;COUNTIF(A$2:A2748,A2748))</f>
        <v/>
      </c>
      <c r="K2748" s="18" t="n">
        <f aca="false">IF(OR(A2748="",B2748=""),0,IF(COUNTIFS(A$2:A2748,A2748,B$2:B2748,B2748)=1,1,0))</f>
        <v>0</v>
      </c>
    </row>
    <row r="2749" customFormat="false" ht="15" hidden="false" customHeight="false" outlineLevel="0" collapsed="false">
      <c r="A2749" s="15"/>
      <c r="B2749" s="15"/>
      <c r="C2749" s="15"/>
      <c r="D2749" s="15"/>
      <c r="F2749" s="18" t="str">
        <f aca="false">IF(B2749="","",IFERROR(INDEX(Materials!$B$2:$B$301,MATCH(B2749,Materials!$A$2:$A$301,0)),""))</f>
        <v/>
      </c>
      <c r="G2749" s="18" t="str">
        <f aca="true">IF(AND(A2749="",B2749=""),"",IF(A2749="","Missing product",IF(B2749="","Missing material",IF(COUNTIF(ProductList,A2749)=0,"Product not in Products list",IF(COUNTIF(MaterialList,B2749)=0,"Material not in Materials list","OK")))))</f>
        <v/>
      </c>
      <c r="H2749" s="18" t="str">
        <f aca="false">IF(F2749="Active",A2749&amp;"|"&amp;COUNTIFS(A$2:A2749,A2749,F$2:F2749,"Active"),"")</f>
        <v/>
      </c>
      <c r="I2749" s="18" t="str">
        <f aca="false">IF(B2749="","",IF(SUMPRODUCT(MAX((A$1:A2748=A2749)*(B$1:B2748=B2749)*ROW(A$1:A2748)))=0,C2749&amp;"",IF(C2749="",INDEX(I$1:I2748,SUMPRODUCT(MAX((A$1:A2748=A2749)*(B$1:B2748=B2749)*ROW(A$1:A2748)))),IF(INDEX(I$1:I2748,SUMPRODUCT(MAX((A$1:A2748=A2749)*(B$1:B2748=B2749)*ROW(A$1:A2748))))="",C2749&amp;"",INDEX(I$1:I2748,SUMPRODUCT(MAX((A$1:A2748=A2749)*(B$1:B2748=B2749)*ROW(A$1:A2748))))&amp;"; "&amp;C2749))))</f>
        <v/>
      </c>
      <c r="J2749" s="18" t="str">
        <f aca="false">IF(A2749="","",A2749&amp;"|"&amp;COUNTIF(A$2:A2749,A2749))</f>
        <v/>
      </c>
      <c r="K2749" s="18" t="n">
        <f aca="false">IF(OR(A2749="",B2749=""),0,IF(COUNTIFS(A$2:A2749,A2749,B$2:B2749,B2749)=1,1,0))</f>
        <v>0</v>
      </c>
    </row>
    <row r="2750" customFormat="false" ht="15" hidden="false" customHeight="false" outlineLevel="0" collapsed="false">
      <c r="A2750" s="15"/>
      <c r="B2750" s="15"/>
      <c r="C2750" s="15"/>
      <c r="D2750" s="15"/>
      <c r="F2750" s="18" t="str">
        <f aca="false">IF(B2750="","",IFERROR(INDEX(Materials!$B$2:$B$301,MATCH(B2750,Materials!$A$2:$A$301,0)),""))</f>
        <v/>
      </c>
      <c r="G2750" s="18" t="str">
        <f aca="true">IF(AND(A2750="",B2750=""),"",IF(A2750="","Missing product",IF(B2750="","Missing material",IF(COUNTIF(ProductList,A2750)=0,"Product not in Products list",IF(COUNTIF(MaterialList,B2750)=0,"Material not in Materials list","OK")))))</f>
        <v/>
      </c>
      <c r="H2750" s="18" t="str">
        <f aca="false">IF(F2750="Active",A2750&amp;"|"&amp;COUNTIFS(A$2:A2750,A2750,F$2:F2750,"Active"),"")</f>
        <v/>
      </c>
      <c r="I2750" s="18" t="str">
        <f aca="false">IF(B2750="","",IF(SUMPRODUCT(MAX((A$1:A2749=A2750)*(B$1:B2749=B2750)*ROW(A$1:A2749)))=0,C2750&amp;"",IF(C2750="",INDEX(I$1:I2749,SUMPRODUCT(MAX((A$1:A2749=A2750)*(B$1:B2749=B2750)*ROW(A$1:A2749)))),IF(INDEX(I$1:I2749,SUMPRODUCT(MAX((A$1:A2749=A2750)*(B$1:B2749=B2750)*ROW(A$1:A2749))))="",C2750&amp;"",INDEX(I$1:I2749,SUMPRODUCT(MAX((A$1:A2749=A2750)*(B$1:B2749=B2750)*ROW(A$1:A2749))))&amp;"; "&amp;C2750))))</f>
        <v/>
      </c>
      <c r="J2750" s="18" t="str">
        <f aca="false">IF(A2750="","",A2750&amp;"|"&amp;COUNTIF(A$2:A2750,A2750))</f>
        <v/>
      </c>
      <c r="K2750" s="18" t="n">
        <f aca="false">IF(OR(A2750="",B2750=""),0,IF(COUNTIFS(A$2:A2750,A2750,B$2:B2750,B2750)=1,1,0))</f>
        <v>0</v>
      </c>
    </row>
    <row r="2751" customFormat="false" ht="15" hidden="false" customHeight="false" outlineLevel="0" collapsed="false">
      <c r="A2751" s="15"/>
      <c r="B2751" s="15"/>
      <c r="C2751" s="15"/>
      <c r="D2751" s="15"/>
      <c r="F2751" s="18" t="str">
        <f aca="false">IF(B2751="","",IFERROR(INDEX(Materials!$B$2:$B$301,MATCH(B2751,Materials!$A$2:$A$301,0)),""))</f>
        <v/>
      </c>
      <c r="G2751" s="18" t="str">
        <f aca="true">IF(AND(A2751="",B2751=""),"",IF(A2751="","Missing product",IF(B2751="","Missing material",IF(COUNTIF(ProductList,A2751)=0,"Product not in Products list",IF(COUNTIF(MaterialList,B2751)=0,"Material not in Materials list","OK")))))</f>
        <v/>
      </c>
      <c r="H2751" s="18" t="str">
        <f aca="false">IF(F2751="Active",A2751&amp;"|"&amp;COUNTIFS(A$2:A2751,A2751,F$2:F2751,"Active"),"")</f>
        <v/>
      </c>
      <c r="I2751" s="18" t="str">
        <f aca="false">IF(B2751="","",IF(SUMPRODUCT(MAX((A$1:A2750=A2751)*(B$1:B2750=B2751)*ROW(A$1:A2750)))=0,C2751&amp;"",IF(C2751="",INDEX(I$1:I2750,SUMPRODUCT(MAX((A$1:A2750=A2751)*(B$1:B2750=B2751)*ROW(A$1:A2750)))),IF(INDEX(I$1:I2750,SUMPRODUCT(MAX((A$1:A2750=A2751)*(B$1:B2750=B2751)*ROW(A$1:A2750))))="",C2751&amp;"",INDEX(I$1:I2750,SUMPRODUCT(MAX((A$1:A2750=A2751)*(B$1:B2750=B2751)*ROW(A$1:A2750))))&amp;"; "&amp;C2751))))</f>
        <v/>
      </c>
      <c r="J2751" s="18" t="str">
        <f aca="false">IF(A2751="","",A2751&amp;"|"&amp;COUNTIF(A$2:A2751,A2751))</f>
        <v/>
      </c>
      <c r="K2751" s="18" t="n">
        <f aca="false">IF(OR(A2751="",B2751=""),0,IF(COUNTIFS(A$2:A2751,A2751,B$2:B2751,B2751)=1,1,0))</f>
        <v>0</v>
      </c>
    </row>
    <row r="2752" customFormat="false" ht="15" hidden="false" customHeight="false" outlineLevel="0" collapsed="false">
      <c r="A2752" s="15"/>
      <c r="B2752" s="15"/>
      <c r="C2752" s="15"/>
      <c r="D2752" s="15"/>
      <c r="F2752" s="18" t="str">
        <f aca="false">IF(B2752="","",IFERROR(INDEX(Materials!$B$2:$B$301,MATCH(B2752,Materials!$A$2:$A$301,0)),""))</f>
        <v/>
      </c>
      <c r="G2752" s="18" t="str">
        <f aca="true">IF(AND(A2752="",B2752=""),"",IF(A2752="","Missing product",IF(B2752="","Missing material",IF(COUNTIF(ProductList,A2752)=0,"Product not in Products list",IF(COUNTIF(MaterialList,B2752)=0,"Material not in Materials list","OK")))))</f>
        <v/>
      </c>
      <c r="H2752" s="18" t="str">
        <f aca="false">IF(F2752="Active",A2752&amp;"|"&amp;COUNTIFS(A$2:A2752,A2752,F$2:F2752,"Active"),"")</f>
        <v/>
      </c>
      <c r="I2752" s="18" t="str">
        <f aca="false">IF(B2752="","",IF(SUMPRODUCT(MAX((A$1:A2751=A2752)*(B$1:B2751=B2752)*ROW(A$1:A2751)))=0,C2752&amp;"",IF(C2752="",INDEX(I$1:I2751,SUMPRODUCT(MAX((A$1:A2751=A2752)*(B$1:B2751=B2752)*ROW(A$1:A2751)))),IF(INDEX(I$1:I2751,SUMPRODUCT(MAX((A$1:A2751=A2752)*(B$1:B2751=B2752)*ROW(A$1:A2751))))="",C2752&amp;"",INDEX(I$1:I2751,SUMPRODUCT(MAX((A$1:A2751=A2752)*(B$1:B2751=B2752)*ROW(A$1:A2751))))&amp;"; "&amp;C2752))))</f>
        <v/>
      </c>
      <c r="J2752" s="18" t="str">
        <f aca="false">IF(A2752="","",A2752&amp;"|"&amp;COUNTIF(A$2:A2752,A2752))</f>
        <v/>
      </c>
      <c r="K2752" s="18" t="n">
        <f aca="false">IF(OR(A2752="",B2752=""),0,IF(COUNTIFS(A$2:A2752,A2752,B$2:B2752,B2752)=1,1,0))</f>
        <v>0</v>
      </c>
    </row>
    <row r="2753" customFormat="false" ht="15" hidden="false" customHeight="false" outlineLevel="0" collapsed="false">
      <c r="A2753" s="15"/>
      <c r="B2753" s="15"/>
      <c r="C2753" s="15"/>
      <c r="D2753" s="15"/>
      <c r="F2753" s="18" t="str">
        <f aca="false">IF(B2753="","",IFERROR(INDEX(Materials!$B$2:$B$301,MATCH(B2753,Materials!$A$2:$A$301,0)),""))</f>
        <v/>
      </c>
      <c r="G2753" s="18" t="str">
        <f aca="true">IF(AND(A2753="",B2753=""),"",IF(A2753="","Missing product",IF(B2753="","Missing material",IF(COUNTIF(ProductList,A2753)=0,"Product not in Products list",IF(COUNTIF(MaterialList,B2753)=0,"Material not in Materials list","OK")))))</f>
        <v/>
      </c>
      <c r="H2753" s="18" t="str">
        <f aca="false">IF(F2753="Active",A2753&amp;"|"&amp;COUNTIFS(A$2:A2753,A2753,F$2:F2753,"Active"),"")</f>
        <v/>
      </c>
      <c r="I2753" s="18" t="str">
        <f aca="false">IF(B2753="","",IF(SUMPRODUCT(MAX((A$1:A2752=A2753)*(B$1:B2752=B2753)*ROW(A$1:A2752)))=0,C2753&amp;"",IF(C2753="",INDEX(I$1:I2752,SUMPRODUCT(MAX((A$1:A2752=A2753)*(B$1:B2752=B2753)*ROW(A$1:A2752)))),IF(INDEX(I$1:I2752,SUMPRODUCT(MAX((A$1:A2752=A2753)*(B$1:B2752=B2753)*ROW(A$1:A2752))))="",C2753&amp;"",INDEX(I$1:I2752,SUMPRODUCT(MAX((A$1:A2752=A2753)*(B$1:B2752=B2753)*ROW(A$1:A2752))))&amp;"; "&amp;C2753))))</f>
        <v/>
      </c>
      <c r="J2753" s="18" t="str">
        <f aca="false">IF(A2753="","",A2753&amp;"|"&amp;COUNTIF(A$2:A2753,A2753))</f>
        <v/>
      </c>
      <c r="K2753" s="18" t="n">
        <f aca="false">IF(OR(A2753="",B2753=""),0,IF(COUNTIFS(A$2:A2753,A2753,B$2:B2753,B2753)=1,1,0))</f>
        <v>0</v>
      </c>
    </row>
    <row r="2754" customFormat="false" ht="15" hidden="false" customHeight="false" outlineLevel="0" collapsed="false">
      <c r="A2754" s="15"/>
      <c r="B2754" s="15"/>
      <c r="C2754" s="15"/>
      <c r="D2754" s="15"/>
      <c r="F2754" s="18" t="str">
        <f aca="false">IF(B2754="","",IFERROR(INDEX(Materials!$B$2:$B$301,MATCH(B2754,Materials!$A$2:$A$301,0)),""))</f>
        <v/>
      </c>
      <c r="G2754" s="18" t="str">
        <f aca="true">IF(AND(A2754="",B2754=""),"",IF(A2754="","Missing product",IF(B2754="","Missing material",IF(COUNTIF(ProductList,A2754)=0,"Product not in Products list",IF(COUNTIF(MaterialList,B2754)=0,"Material not in Materials list","OK")))))</f>
        <v/>
      </c>
      <c r="H2754" s="18" t="str">
        <f aca="false">IF(F2754="Active",A2754&amp;"|"&amp;COUNTIFS(A$2:A2754,A2754,F$2:F2754,"Active"),"")</f>
        <v/>
      </c>
      <c r="I2754" s="18" t="str">
        <f aca="false">IF(B2754="","",IF(SUMPRODUCT(MAX((A$1:A2753=A2754)*(B$1:B2753=B2754)*ROW(A$1:A2753)))=0,C2754&amp;"",IF(C2754="",INDEX(I$1:I2753,SUMPRODUCT(MAX((A$1:A2753=A2754)*(B$1:B2753=B2754)*ROW(A$1:A2753)))),IF(INDEX(I$1:I2753,SUMPRODUCT(MAX((A$1:A2753=A2754)*(B$1:B2753=B2754)*ROW(A$1:A2753))))="",C2754&amp;"",INDEX(I$1:I2753,SUMPRODUCT(MAX((A$1:A2753=A2754)*(B$1:B2753=B2754)*ROW(A$1:A2753))))&amp;"; "&amp;C2754))))</f>
        <v/>
      </c>
      <c r="J2754" s="18" t="str">
        <f aca="false">IF(A2754="","",A2754&amp;"|"&amp;COUNTIF(A$2:A2754,A2754))</f>
        <v/>
      </c>
      <c r="K2754" s="18" t="n">
        <f aca="false">IF(OR(A2754="",B2754=""),0,IF(COUNTIFS(A$2:A2754,A2754,B$2:B2754,B2754)=1,1,0))</f>
        <v>0</v>
      </c>
    </row>
    <row r="2755" customFormat="false" ht="15" hidden="false" customHeight="false" outlineLevel="0" collapsed="false">
      <c r="A2755" s="15"/>
      <c r="B2755" s="15"/>
      <c r="C2755" s="15"/>
      <c r="D2755" s="15"/>
      <c r="F2755" s="18" t="str">
        <f aca="false">IF(B2755="","",IFERROR(INDEX(Materials!$B$2:$B$301,MATCH(B2755,Materials!$A$2:$A$301,0)),""))</f>
        <v/>
      </c>
      <c r="G2755" s="18" t="str">
        <f aca="true">IF(AND(A2755="",B2755=""),"",IF(A2755="","Missing product",IF(B2755="","Missing material",IF(COUNTIF(ProductList,A2755)=0,"Product not in Products list",IF(COUNTIF(MaterialList,B2755)=0,"Material not in Materials list","OK")))))</f>
        <v/>
      </c>
      <c r="H2755" s="18" t="str">
        <f aca="false">IF(F2755="Active",A2755&amp;"|"&amp;COUNTIFS(A$2:A2755,A2755,F$2:F2755,"Active"),"")</f>
        <v/>
      </c>
      <c r="I2755" s="18" t="str">
        <f aca="false">IF(B2755="","",IF(SUMPRODUCT(MAX((A$1:A2754=A2755)*(B$1:B2754=B2755)*ROW(A$1:A2754)))=0,C2755&amp;"",IF(C2755="",INDEX(I$1:I2754,SUMPRODUCT(MAX((A$1:A2754=A2755)*(B$1:B2754=B2755)*ROW(A$1:A2754)))),IF(INDEX(I$1:I2754,SUMPRODUCT(MAX((A$1:A2754=A2755)*(B$1:B2754=B2755)*ROW(A$1:A2754))))="",C2755&amp;"",INDEX(I$1:I2754,SUMPRODUCT(MAX((A$1:A2754=A2755)*(B$1:B2754=B2755)*ROW(A$1:A2754))))&amp;"; "&amp;C2755))))</f>
        <v/>
      </c>
      <c r="J2755" s="18" t="str">
        <f aca="false">IF(A2755="","",A2755&amp;"|"&amp;COUNTIF(A$2:A2755,A2755))</f>
        <v/>
      </c>
      <c r="K2755" s="18" t="n">
        <f aca="false">IF(OR(A2755="",B2755=""),0,IF(COUNTIFS(A$2:A2755,A2755,B$2:B2755,B2755)=1,1,0))</f>
        <v>0</v>
      </c>
    </row>
    <row r="2756" customFormat="false" ht="15" hidden="false" customHeight="false" outlineLevel="0" collapsed="false">
      <c r="A2756" s="15"/>
      <c r="B2756" s="15"/>
      <c r="C2756" s="15"/>
      <c r="D2756" s="15"/>
      <c r="F2756" s="18" t="str">
        <f aca="false">IF(B2756="","",IFERROR(INDEX(Materials!$B$2:$B$301,MATCH(B2756,Materials!$A$2:$A$301,0)),""))</f>
        <v/>
      </c>
      <c r="G2756" s="18" t="str">
        <f aca="true">IF(AND(A2756="",B2756=""),"",IF(A2756="","Missing product",IF(B2756="","Missing material",IF(COUNTIF(ProductList,A2756)=0,"Product not in Products list",IF(COUNTIF(MaterialList,B2756)=0,"Material not in Materials list","OK")))))</f>
        <v/>
      </c>
      <c r="H2756" s="18" t="str">
        <f aca="false">IF(F2756="Active",A2756&amp;"|"&amp;COUNTIFS(A$2:A2756,A2756,F$2:F2756,"Active"),"")</f>
        <v/>
      </c>
      <c r="I2756" s="18" t="str">
        <f aca="false">IF(B2756="","",IF(SUMPRODUCT(MAX((A$1:A2755=A2756)*(B$1:B2755=B2756)*ROW(A$1:A2755)))=0,C2756&amp;"",IF(C2756="",INDEX(I$1:I2755,SUMPRODUCT(MAX((A$1:A2755=A2756)*(B$1:B2755=B2756)*ROW(A$1:A2755)))),IF(INDEX(I$1:I2755,SUMPRODUCT(MAX((A$1:A2755=A2756)*(B$1:B2755=B2756)*ROW(A$1:A2755))))="",C2756&amp;"",INDEX(I$1:I2755,SUMPRODUCT(MAX((A$1:A2755=A2756)*(B$1:B2755=B2756)*ROW(A$1:A2755))))&amp;"; "&amp;C2756))))</f>
        <v/>
      </c>
      <c r="J2756" s="18" t="str">
        <f aca="false">IF(A2756="","",A2756&amp;"|"&amp;COUNTIF(A$2:A2756,A2756))</f>
        <v/>
      </c>
      <c r="K2756" s="18" t="n">
        <f aca="false">IF(OR(A2756="",B2756=""),0,IF(COUNTIFS(A$2:A2756,A2756,B$2:B2756,B2756)=1,1,0))</f>
        <v>0</v>
      </c>
    </row>
    <row r="2757" customFormat="false" ht="15" hidden="false" customHeight="false" outlineLevel="0" collapsed="false">
      <c r="A2757" s="15"/>
      <c r="B2757" s="15"/>
      <c r="C2757" s="15"/>
      <c r="D2757" s="15"/>
      <c r="F2757" s="18" t="str">
        <f aca="false">IF(B2757="","",IFERROR(INDEX(Materials!$B$2:$B$301,MATCH(B2757,Materials!$A$2:$A$301,0)),""))</f>
        <v/>
      </c>
      <c r="G2757" s="18" t="str">
        <f aca="true">IF(AND(A2757="",B2757=""),"",IF(A2757="","Missing product",IF(B2757="","Missing material",IF(COUNTIF(ProductList,A2757)=0,"Product not in Products list",IF(COUNTIF(MaterialList,B2757)=0,"Material not in Materials list","OK")))))</f>
        <v/>
      </c>
      <c r="H2757" s="18" t="str">
        <f aca="false">IF(F2757="Active",A2757&amp;"|"&amp;COUNTIFS(A$2:A2757,A2757,F$2:F2757,"Active"),"")</f>
        <v/>
      </c>
      <c r="I2757" s="18" t="str">
        <f aca="false">IF(B2757="","",IF(SUMPRODUCT(MAX((A$1:A2756=A2757)*(B$1:B2756=B2757)*ROW(A$1:A2756)))=0,C2757&amp;"",IF(C2757="",INDEX(I$1:I2756,SUMPRODUCT(MAX((A$1:A2756=A2757)*(B$1:B2756=B2757)*ROW(A$1:A2756)))),IF(INDEX(I$1:I2756,SUMPRODUCT(MAX((A$1:A2756=A2757)*(B$1:B2756=B2757)*ROW(A$1:A2756))))="",C2757&amp;"",INDEX(I$1:I2756,SUMPRODUCT(MAX((A$1:A2756=A2757)*(B$1:B2756=B2757)*ROW(A$1:A2756))))&amp;"; "&amp;C2757))))</f>
        <v/>
      </c>
      <c r="J2757" s="18" t="str">
        <f aca="false">IF(A2757="","",A2757&amp;"|"&amp;COUNTIF(A$2:A2757,A2757))</f>
        <v/>
      </c>
      <c r="K2757" s="18" t="n">
        <f aca="false">IF(OR(A2757="",B2757=""),0,IF(COUNTIFS(A$2:A2757,A2757,B$2:B2757,B2757)=1,1,0))</f>
        <v>0</v>
      </c>
    </row>
    <row r="2758" customFormat="false" ht="15" hidden="false" customHeight="false" outlineLevel="0" collapsed="false">
      <c r="A2758" s="15"/>
      <c r="B2758" s="15"/>
      <c r="C2758" s="15"/>
      <c r="D2758" s="15"/>
      <c r="F2758" s="18" t="str">
        <f aca="false">IF(B2758="","",IFERROR(INDEX(Materials!$B$2:$B$301,MATCH(B2758,Materials!$A$2:$A$301,0)),""))</f>
        <v/>
      </c>
      <c r="G2758" s="18" t="str">
        <f aca="true">IF(AND(A2758="",B2758=""),"",IF(A2758="","Missing product",IF(B2758="","Missing material",IF(COUNTIF(ProductList,A2758)=0,"Product not in Products list",IF(COUNTIF(MaterialList,B2758)=0,"Material not in Materials list","OK")))))</f>
        <v/>
      </c>
      <c r="H2758" s="18" t="str">
        <f aca="false">IF(F2758="Active",A2758&amp;"|"&amp;COUNTIFS(A$2:A2758,A2758,F$2:F2758,"Active"),"")</f>
        <v/>
      </c>
      <c r="I2758" s="18" t="str">
        <f aca="false">IF(B2758="","",IF(SUMPRODUCT(MAX((A$1:A2757=A2758)*(B$1:B2757=B2758)*ROW(A$1:A2757)))=0,C2758&amp;"",IF(C2758="",INDEX(I$1:I2757,SUMPRODUCT(MAX((A$1:A2757=A2758)*(B$1:B2757=B2758)*ROW(A$1:A2757)))),IF(INDEX(I$1:I2757,SUMPRODUCT(MAX((A$1:A2757=A2758)*(B$1:B2757=B2758)*ROW(A$1:A2757))))="",C2758&amp;"",INDEX(I$1:I2757,SUMPRODUCT(MAX((A$1:A2757=A2758)*(B$1:B2757=B2758)*ROW(A$1:A2757))))&amp;"; "&amp;C2758))))</f>
        <v/>
      </c>
      <c r="J2758" s="18" t="str">
        <f aca="false">IF(A2758="","",A2758&amp;"|"&amp;COUNTIF(A$2:A2758,A2758))</f>
        <v/>
      </c>
      <c r="K2758" s="18" t="n">
        <f aca="false">IF(OR(A2758="",B2758=""),0,IF(COUNTIFS(A$2:A2758,A2758,B$2:B2758,B2758)=1,1,0))</f>
        <v>0</v>
      </c>
    </row>
    <row r="2759" customFormat="false" ht="15" hidden="false" customHeight="false" outlineLevel="0" collapsed="false">
      <c r="A2759" s="15"/>
      <c r="B2759" s="15"/>
      <c r="C2759" s="15"/>
      <c r="D2759" s="15"/>
      <c r="F2759" s="18" t="str">
        <f aca="false">IF(B2759="","",IFERROR(INDEX(Materials!$B$2:$B$301,MATCH(B2759,Materials!$A$2:$A$301,0)),""))</f>
        <v/>
      </c>
      <c r="G2759" s="18" t="str">
        <f aca="true">IF(AND(A2759="",B2759=""),"",IF(A2759="","Missing product",IF(B2759="","Missing material",IF(COUNTIF(ProductList,A2759)=0,"Product not in Products list",IF(COUNTIF(MaterialList,B2759)=0,"Material not in Materials list","OK")))))</f>
        <v/>
      </c>
      <c r="H2759" s="18" t="str">
        <f aca="false">IF(F2759="Active",A2759&amp;"|"&amp;COUNTIFS(A$2:A2759,A2759,F$2:F2759,"Active"),"")</f>
        <v/>
      </c>
      <c r="I2759" s="18" t="str">
        <f aca="false">IF(B2759="","",IF(SUMPRODUCT(MAX((A$1:A2758=A2759)*(B$1:B2758=B2759)*ROW(A$1:A2758)))=0,C2759&amp;"",IF(C2759="",INDEX(I$1:I2758,SUMPRODUCT(MAX((A$1:A2758=A2759)*(B$1:B2758=B2759)*ROW(A$1:A2758)))),IF(INDEX(I$1:I2758,SUMPRODUCT(MAX((A$1:A2758=A2759)*(B$1:B2758=B2759)*ROW(A$1:A2758))))="",C2759&amp;"",INDEX(I$1:I2758,SUMPRODUCT(MAX((A$1:A2758=A2759)*(B$1:B2758=B2759)*ROW(A$1:A2758))))&amp;"; "&amp;C2759))))</f>
        <v/>
      </c>
      <c r="J2759" s="18" t="str">
        <f aca="false">IF(A2759="","",A2759&amp;"|"&amp;COUNTIF(A$2:A2759,A2759))</f>
        <v/>
      </c>
      <c r="K2759" s="18" t="n">
        <f aca="false">IF(OR(A2759="",B2759=""),0,IF(COUNTIFS(A$2:A2759,A2759,B$2:B2759,B2759)=1,1,0))</f>
        <v>0</v>
      </c>
    </row>
    <row r="2760" customFormat="false" ht="15" hidden="false" customHeight="false" outlineLevel="0" collapsed="false">
      <c r="A2760" s="15"/>
      <c r="B2760" s="15"/>
      <c r="C2760" s="15"/>
      <c r="D2760" s="15"/>
      <c r="F2760" s="18" t="str">
        <f aca="false">IF(B2760="","",IFERROR(INDEX(Materials!$B$2:$B$301,MATCH(B2760,Materials!$A$2:$A$301,0)),""))</f>
        <v/>
      </c>
      <c r="G2760" s="18" t="str">
        <f aca="true">IF(AND(A2760="",B2760=""),"",IF(A2760="","Missing product",IF(B2760="","Missing material",IF(COUNTIF(ProductList,A2760)=0,"Product not in Products list",IF(COUNTIF(MaterialList,B2760)=0,"Material not in Materials list","OK")))))</f>
        <v/>
      </c>
      <c r="H2760" s="18" t="str">
        <f aca="false">IF(F2760="Active",A2760&amp;"|"&amp;COUNTIFS(A$2:A2760,A2760,F$2:F2760,"Active"),"")</f>
        <v/>
      </c>
      <c r="I2760" s="18" t="str">
        <f aca="false">IF(B2760="","",IF(SUMPRODUCT(MAX((A$1:A2759=A2760)*(B$1:B2759=B2760)*ROW(A$1:A2759)))=0,C2760&amp;"",IF(C2760="",INDEX(I$1:I2759,SUMPRODUCT(MAX((A$1:A2759=A2760)*(B$1:B2759=B2760)*ROW(A$1:A2759)))),IF(INDEX(I$1:I2759,SUMPRODUCT(MAX((A$1:A2759=A2760)*(B$1:B2759=B2760)*ROW(A$1:A2759))))="",C2760&amp;"",INDEX(I$1:I2759,SUMPRODUCT(MAX((A$1:A2759=A2760)*(B$1:B2759=B2760)*ROW(A$1:A2759))))&amp;"; "&amp;C2760))))</f>
        <v/>
      </c>
      <c r="J2760" s="18" t="str">
        <f aca="false">IF(A2760="","",A2760&amp;"|"&amp;COUNTIF(A$2:A2760,A2760))</f>
        <v/>
      </c>
      <c r="K2760" s="18" t="n">
        <f aca="false">IF(OR(A2760="",B2760=""),0,IF(COUNTIFS(A$2:A2760,A2760,B$2:B2760,B2760)=1,1,0))</f>
        <v>0</v>
      </c>
    </row>
    <row r="2761" customFormat="false" ht="15" hidden="false" customHeight="false" outlineLevel="0" collapsed="false">
      <c r="A2761" s="15"/>
      <c r="B2761" s="15"/>
      <c r="C2761" s="15"/>
      <c r="D2761" s="15"/>
      <c r="F2761" s="18" t="str">
        <f aca="false">IF(B2761="","",IFERROR(INDEX(Materials!$B$2:$B$301,MATCH(B2761,Materials!$A$2:$A$301,0)),""))</f>
        <v/>
      </c>
      <c r="G2761" s="18" t="str">
        <f aca="true">IF(AND(A2761="",B2761=""),"",IF(A2761="","Missing product",IF(B2761="","Missing material",IF(COUNTIF(ProductList,A2761)=0,"Product not in Products list",IF(COUNTIF(MaterialList,B2761)=0,"Material not in Materials list","OK")))))</f>
        <v/>
      </c>
      <c r="H2761" s="18" t="str">
        <f aca="false">IF(F2761="Active",A2761&amp;"|"&amp;COUNTIFS(A$2:A2761,A2761,F$2:F2761,"Active"),"")</f>
        <v/>
      </c>
      <c r="I2761" s="18" t="str">
        <f aca="false">IF(B2761="","",IF(SUMPRODUCT(MAX((A$1:A2760=A2761)*(B$1:B2760=B2761)*ROW(A$1:A2760)))=0,C2761&amp;"",IF(C2761="",INDEX(I$1:I2760,SUMPRODUCT(MAX((A$1:A2760=A2761)*(B$1:B2760=B2761)*ROW(A$1:A2760)))),IF(INDEX(I$1:I2760,SUMPRODUCT(MAX((A$1:A2760=A2761)*(B$1:B2760=B2761)*ROW(A$1:A2760))))="",C2761&amp;"",INDEX(I$1:I2760,SUMPRODUCT(MAX((A$1:A2760=A2761)*(B$1:B2760=B2761)*ROW(A$1:A2760))))&amp;"; "&amp;C2761))))</f>
        <v/>
      </c>
      <c r="J2761" s="18" t="str">
        <f aca="false">IF(A2761="","",A2761&amp;"|"&amp;COUNTIF(A$2:A2761,A2761))</f>
        <v/>
      </c>
      <c r="K2761" s="18" t="n">
        <f aca="false">IF(OR(A2761="",B2761=""),0,IF(COUNTIFS(A$2:A2761,A2761,B$2:B2761,B2761)=1,1,0))</f>
        <v>0</v>
      </c>
    </row>
    <row r="2762" customFormat="false" ht="15" hidden="false" customHeight="false" outlineLevel="0" collapsed="false">
      <c r="A2762" s="15"/>
      <c r="B2762" s="15"/>
      <c r="C2762" s="15"/>
      <c r="D2762" s="15"/>
      <c r="F2762" s="18" t="str">
        <f aca="false">IF(B2762="","",IFERROR(INDEX(Materials!$B$2:$B$301,MATCH(B2762,Materials!$A$2:$A$301,0)),""))</f>
        <v/>
      </c>
      <c r="G2762" s="18" t="str">
        <f aca="true">IF(AND(A2762="",B2762=""),"",IF(A2762="","Missing product",IF(B2762="","Missing material",IF(COUNTIF(ProductList,A2762)=0,"Product not in Products list",IF(COUNTIF(MaterialList,B2762)=0,"Material not in Materials list","OK")))))</f>
        <v/>
      </c>
      <c r="H2762" s="18" t="str">
        <f aca="false">IF(F2762="Active",A2762&amp;"|"&amp;COUNTIFS(A$2:A2762,A2762,F$2:F2762,"Active"),"")</f>
        <v/>
      </c>
      <c r="I2762" s="18" t="str">
        <f aca="false">IF(B2762="","",IF(SUMPRODUCT(MAX((A$1:A2761=A2762)*(B$1:B2761=B2762)*ROW(A$1:A2761)))=0,C2762&amp;"",IF(C2762="",INDEX(I$1:I2761,SUMPRODUCT(MAX((A$1:A2761=A2762)*(B$1:B2761=B2762)*ROW(A$1:A2761)))),IF(INDEX(I$1:I2761,SUMPRODUCT(MAX((A$1:A2761=A2762)*(B$1:B2761=B2762)*ROW(A$1:A2761))))="",C2762&amp;"",INDEX(I$1:I2761,SUMPRODUCT(MAX((A$1:A2761=A2762)*(B$1:B2761=B2762)*ROW(A$1:A2761))))&amp;"; "&amp;C2762))))</f>
        <v/>
      </c>
      <c r="J2762" s="18" t="str">
        <f aca="false">IF(A2762="","",A2762&amp;"|"&amp;COUNTIF(A$2:A2762,A2762))</f>
        <v/>
      </c>
      <c r="K2762" s="18" t="n">
        <f aca="false">IF(OR(A2762="",B2762=""),0,IF(COUNTIFS(A$2:A2762,A2762,B$2:B2762,B2762)=1,1,0))</f>
        <v>0</v>
      </c>
    </row>
    <row r="2763" customFormat="false" ht="15" hidden="false" customHeight="false" outlineLevel="0" collapsed="false">
      <c r="A2763" s="15"/>
      <c r="B2763" s="15"/>
      <c r="C2763" s="15"/>
      <c r="D2763" s="15"/>
      <c r="F2763" s="18" t="str">
        <f aca="false">IF(B2763="","",IFERROR(INDEX(Materials!$B$2:$B$301,MATCH(B2763,Materials!$A$2:$A$301,0)),""))</f>
        <v/>
      </c>
      <c r="G2763" s="18" t="str">
        <f aca="true">IF(AND(A2763="",B2763=""),"",IF(A2763="","Missing product",IF(B2763="","Missing material",IF(COUNTIF(ProductList,A2763)=0,"Product not in Products list",IF(COUNTIF(MaterialList,B2763)=0,"Material not in Materials list","OK")))))</f>
        <v/>
      </c>
      <c r="H2763" s="18" t="str">
        <f aca="false">IF(F2763="Active",A2763&amp;"|"&amp;COUNTIFS(A$2:A2763,A2763,F$2:F2763,"Active"),"")</f>
        <v/>
      </c>
      <c r="I2763" s="18" t="str">
        <f aca="false">IF(B2763="","",IF(SUMPRODUCT(MAX((A$1:A2762=A2763)*(B$1:B2762=B2763)*ROW(A$1:A2762)))=0,C2763&amp;"",IF(C2763="",INDEX(I$1:I2762,SUMPRODUCT(MAX((A$1:A2762=A2763)*(B$1:B2762=B2763)*ROW(A$1:A2762)))),IF(INDEX(I$1:I2762,SUMPRODUCT(MAX((A$1:A2762=A2763)*(B$1:B2762=B2763)*ROW(A$1:A2762))))="",C2763&amp;"",INDEX(I$1:I2762,SUMPRODUCT(MAX((A$1:A2762=A2763)*(B$1:B2762=B2763)*ROW(A$1:A2762))))&amp;"; "&amp;C2763))))</f>
        <v/>
      </c>
      <c r="J2763" s="18" t="str">
        <f aca="false">IF(A2763="","",A2763&amp;"|"&amp;COUNTIF(A$2:A2763,A2763))</f>
        <v/>
      </c>
      <c r="K2763" s="18" t="n">
        <f aca="false">IF(OR(A2763="",B2763=""),0,IF(COUNTIFS(A$2:A2763,A2763,B$2:B2763,B2763)=1,1,0))</f>
        <v>0</v>
      </c>
    </row>
    <row r="2764" customFormat="false" ht="15" hidden="false" customHeight="false" outlineLevel="0" collapsed="false">
      <c r="A2764" s="15"/>
      <c r="B2764" s="15"/>
      <c r="C2764" s="15"/>
      <c r="D2764" s="15"/>
      <c r="F2764" s="18" t="str">
        <f aca="false">IF(B2764="","",IFERROR(INDEX(Materials!$B$2:$B$301,MATCH(B2764,Materials!$A$2:$A$301,0)),""))</f>
        <v/>
      </c>
      <c r="G2764" s="18" t="str">
        <f aca="true">IF(AND(A2764="",B2764=""),"",IF(A2764="","Missing product",IF(B2764="","Missing material",IF(COUNTIF(ProductList,A2764)=0,"Product not in Products list",IF(COUNTIF(MaterialList,B2764)=0,"Material not in Materials list","OK")))))</f>
        <v/>
      </c>
      <c r="H2764" s="18" t="str">
        <f aca="false">IF(F2764="Active",A2764&amp;"|"&amp;COUNTIFS(A$2:A2764,A2764,F$2:F2764,"Active"),"")</f>
        <v/>
      </c>
      <c r="I2764" s="18" t="str">
        <f aca="false">IF(B2764="","",IF(SUMPRODUCT(MAX((A$1:A2763=A2764)*(B$1:B2763=B2764)*ROW(A$1:A2763)))=0,C2764&amp;"",IF(C2764="",INDEX(I$1:I2763,SUMPRODUCT(MAX((A$1:A2763=A2764)*(B$1:B2763=B2764)*ROW(A$1:A2763)))),IF(INDEX(I$1:I2763,SUMPRODUCT(MAX((A$1:A2763=A2764)*(B$1:B2763=B2764)*ROW(A$1:A2763))))="",C2764&amp;"",INDEX(I$1:I2763,SUMPRODUCT(MAX((A$1:A2763=A2764)*(B$1:B2763=B2764)*ROW(A$1:A2763))))&amp;"; "&amp;C2764))))</f>
        <v/>
      </c>
      <c r="J2764" s="18" t="str">
        <f aca="false">IF(A2764="","",A2764&amp;"|"&amp;COUNTIF(A$2:A2764,A2764))</f>
        <v/>
      </c>
      <c r="K2764" s="18" t="n">
        <f aca="false">IF(OR(A2764="",B2764=""),0,IF(COUNTIFS(A$2:A2764,A2764,B$2:B2764,B2764)=1,1,0))</f>
        <v>0</v>
      </c>
    </row>
    <row r="2765" customFormat="false" ht="15" hidden="false" customHeight="false" outlineLevel="0" collapsed="false">
      <c r="A2765" s="15"/>
      <c r="B2765" s="15"/>
      <c r="C2765" s="15"/>
      <c r="D2765" s="15"/>
      <c r="F2765" s="18" t="str">
        <f aca="false">IF(B2765="","",IFERROR(INDEX(Materials!$B$2:$B$301,MATCH(B2765,Materials!$A$2:$A$301,0)),""))</f>
        <v/>
      </c>
      <c r="G2765" s="18" t="str">
        <f aca="true">IF(AND(A2765="",B2765=""),"",IF(A2765="","Missing product",IF(B2765="","Missing material",IF(COUNTIF(ProductList,A2765)=0,"Product not in Products list",IF(COUNTIF(MaterialList,B2765)=0,"Material not in Materials list","OK")))))</f>
        <v/>
      </c>
      <c r="H2765" s="18" t="str">
        <f aca="false">IF(F2765="Active",A2765&amp;"|"&amp;COUNTIFS(A$2:A2765,A2765,F$2:F2765,"Active"),"")</f>
        <v/>
      </c>
      <c r="I2765" s="18" t="str">
        <f aca="false">IF(B2765="","",IF(SUMPRODUCT(MAX((A$1:A2764=A2765)*(B$1:B2764=B2765)*ROW(A$1:A2764)))=0,C2765&amp;"",IF(C2765="",INDEX(I$1:I2764,SUMPRODUCT(MAX((A$1:A2764=A2765)*(B$1:B2764=B2765)*ROW(A$1:A2764)))),IF(INDEX(I$1:I2764,SUMPRODUCT(MAX((A$1:A2764=A2765)*(B$1:B2764=B2765)*ROW(A$1:A2764))))="",C2765&amp;"",INDEX(I$1:I2764,SUMPRODUCT(MAX((A$1:A2764=A2765)*(B$1:B2764=B2765)*ROW(A$1:A2764))))&amp;"; "&amp;C2765))))</f>
        <v/>
      </c>
      <c r="J2765" s="18" t="str">
        <f aca="false">IF(A2765="","",A2765&amp;"|"&amp;COUNTIF(A$2:A2765,A2765))</f>
        <v/>
      </c>
      <c r="K2765" s="18" t="n">
        <f aca="false">IF(OR(A2765="",B2765=""),0,IF(COUNTIFS(A$2:A2765,A2765,B$2:B2765,B2765)=1,1,0))</f>
        <v>0</v>
      </c>
    </row>
    <row r="2766" customFormat="false" ht="15" hidden="false" customHeight="false" outlineLevel="0" collapsed="false">
      <c r="A2766" s="15"/>
      <c r="B2766" s="15"/>
      <c r="C2766" s="15"/>
      <c r="D2766" s="15"/>
      <c r="F2766" s="18" t="str">
        <f aca="false">IF(B2766="","",IFERROR(INDEX(Materials!$B$2:$B$301,MATCH(B2766,Materials!$A$2:$A$301,0)),""))</f>
        <v/>
      </c>
      <c r="G2766" s="18" t="str">
        <f aca="true">IF(AND(A2766="",B2766=""),"",IF(A2766="","Missing product",IF(B2766="","Missing material",IF(COUNTIF(ProductList,A2766)=0,"Product not in Products list",IF(COUNTIF(MaterialList,B2766)=0,"Material not in Materials list","OK")))))</f>
        <v/>
      </c>
      <c r="H2766" s="18" t="str">
        <f aca="false">IF(F2766="Active",A2766&amp;"|"&amp;COUNTIFS(A$2:A2766,A2766,F$2:F2766,"Active"),"")</f>
        <v/>
      </c>
      <c r="I2766" s="18" t="str">
        <f aca="false">IF(B2766="","",IF(SUMPRODUCT(MAX((A$1:A2765=A2766)*(B$1:B2765=B2766)*ROW(A$1:A2765)))=0,C2766&amp;"",IF(C2766="",INDEX(I$1:I2765,SUMPRODUCT(MAX((A$1:A2765=A2766)*(B$1:B2765=B2766)*ROW(A$1:A2765)))),IF(INDEX(I$1:I2765,SUMPRODUCT(MAX((A$1:A2765=A2766)*(B$1:B2765=B2766)*ROW(A$1:A2765))))="",C2766&amp;"",INDEX(I$1:I2765,SUMPRODUCT(MAX((A$1:A2765=A2766)*(B$1:B2765=B2766)*ROW(A$1:A2765))))&amp;"; "&amp;C2766))))</f>
        <v/>
      </c>
      <c r="J2766" s="18" t="str">
        <f aca="false">IF(A2766="","",A2766&amp;"|"&amp;COUNTIF(A$2:A2766,A2766))</f>
        <v/>
      </c>
      <c r="K2766" s="18" t="n">
        <f aca="false">IF(OR(A2766="",B2766=""),0,IF(COUNTIFS(A$2:A2766,A2766,B$2:B2766,B2766)=1,1,0))</f>
        <v>0</v>
      </c>
    </row>
    <row r="2767" customFormat="false" ht="15" hidden="false" customHeight="false" outlineLevel="0" collapsed="false">
      <c r="A2767" s="15"/>
      <c r="B2767" s="15"/>
      <c r="C2767" s="15"/>
      <c r="D2767" s="15"/>
      <c r="F2767" s="18" t="str">
        <f aca="false">IF(B2767="","",IFERROR(INDEX(Materials!$B$2:$B$301,MATCH(B2767,Materials!$A$2:$A$301,0)),""))</f>
        <v/>
      </c>
      <c r="G2767" s="18" t="str">
        <f aca="true">IF(AND(A2767="",B2767=""),"",IF(A2767="","Missing product",IF(B2767="","Missing material",IF(COUNTIF(ProductList,A2767)=0,"Product not in Products list",IF(COUNTIF(MaterialList,B2767)=0,"Material not in Materials list","OK")))))</f>
        <v/>
      </c>
      <c r="H2767" s="18" t="str">
        <f aca="false">IF(F2767="Active",A2767&amp;"|"&amp;COUNTIFS(A$2:A2767,A2767,F$2:F2767,"Active"),"")</f>
        <v/>
      </c>
      <c r="I2767" s="18" t="str">
        <f aca="false">IF(B2767="","",IF(SUMPRODUCT(MAX((A$1:A2766=A2767)*(B$1:B2766=B2767)*ROW(A$1:A2766)))=0,C2767&amp;"",IF(C2767="",INDEX(I$1:I2766,SUMPRODUCT(MAX((A$1:A2766=A2767)*(B$1:B2766=B2767)*ROW(A$1:A2766)))),IF(INDEX(I$1:I2766,SUMPRODUCT(MAX((A$1:A2766=A2767)*(B$1:B2766=B2767)*ROW(A$1:A2766))))="",C2767&amp;"",INDEX(I$1:I2766,SUMPRODUCT(MAX((A$1:A2766=A2767)*(B$1:B2766=B2767)*ROW(A$1:A2766))))&amp;"; "&amp;C2767))))</f>
        <v/>
      </c>
      <c r="J2767" s="18" t="str">
        <f aca="false">IF(A2767="","",A2767&amp;"|"&amp;COUNTIF(A$2:A2767,A2767))</f>
        <v/>
      </c>
      <c r="K2767" s="18" t="n">
        <f aca="false">IF(OR(A2767="",B2767=""),0,IF(COUNTIFS(A$2:A2767,A2767,B$2:B2767,B2767)=1,1,0))</f>
        <v>0</v>
      </c>
    </row>
    <row r="2768" customFormat="false" ht="15" hidden="false" customHeight="false" outlineLevel="0" collapsed="false">
      <c r="A2768" s="15"/>
      <c r="B2768" s="15"/>
      <c r="C2768" s="15"/>
      <c r="D2768" s="15"/>
      <c r="F2768" s="18" t="str">
        <f aca="false">IF(B2768="","",IFERROR(INDEX(Materials!$B$2:$B$301,MATCH(B2768,Materials!$A$2:$A$301,0)),""))</f>
        <v/>
      </c>
      <c r="G2768" s="18" t="str">
        <f aca="true">IF(AND(A2768="",B2768=""),"",IF(A2768="","Missing product",IF(B2768="","Missing material",IF(COUNTIF(ProductList,A2768)=0,"Product not in Products list",IF(COUNTIF(MaterialList,B2768)=0,"Material not in Materials list","OK")))))</f>
        <v/>
      </c>
      <c r="H2768" s="18" t="str">
        <f aca="false">IF(F2768="Active",A2768&amp;"|"&amp;COUNTIFS(A$2:A2768,A2768,F$2:F2768,"Active"),"")</f>
        <v/>
      </c>
      <c r="I2768" s="18" t="str">
        <f aca="false">IF(B2768="","",IF(SUMPRODUCT(MAX((A$1:A2767=A2768)*(B$1:B2767=B2768)*ROW(A$1:A2767)))=0,C2768&amp;"",IF(C2768="",INDEX(I$1:I2767,SUMPRODUCT(MAX((A$1:A2767=A2768)*(B$1:B2767=B2768)*ROW(A$1:A2767)))),IF(INDEX(I$1:I2767,SUMPRODUCT(MAX((A$1:A2767=A2768)*(B$1:B2767=B2768)*ROW(A$1:A2767))))="",C2768&amp;"",INDEX(I$1:I2767,SUMPRODUCT(MAX((A$1:A2767=A2768)*(B$1:B2767=B2768)*ROW(A$1:A2767))))&amp;"; "&amp;C2768))))</f>
        <v/>
      </c>
      <c r="J2768" s="18" t="str">
        <f aca="false">IF(A2768="","",A2768&amp;"|"&amp;COUNTIF(A$2:A2768,A2768))</f>
        <v/>
      </c>
      <c r="K2768" s="18" t="n">
        <f aca="false">IF(OR(A2768="",B2768=""),0,IF(COUNTIFS(A$2:A2768,A2768,B$2:B2768,B2768)=1,1,0))</f>
        <v>0</v>
      </c>
    </row>
    <row r="2769" customFormat="false" ht="15" hidden="false" customHeight="false" outlineLevel="0" collapsed="false">
      <c r="A2769" s="15"/>
      <c r="B2769" s="15"/>
      <c r="C2769" s="15"/>
      <c r="D2769" s="15"/>
      <c r="F2769" s="18" t="str">
        <f aca="false">IF(B2769="","",IFERROR(INDEX(Materials!$B$2:$B$301,MATCH(B2769,Materials!$A$2:$A$301,0)),""))</f>
        <v/>
      </c>
      <c r="G2769" s="18" t="str">
        <f aca="true">IF(AND(A2769="",B2769=""),"",IF(A2769="","Missing product",IF(B2769="","Missing material",IF(COUNTIF(ProductList,A2769)=0,"Product not in Products list",IF(COUNTIF(MaterialList,B2769)=0,"Material not in Materials list","OK")))))</f>
        <v/>
      </c>
      <c r="H2769" s="18" t="str">
        <f aca="false">IF(F2769="Active",A2769&amp;"|"&amp;COUNTIFS(A$2:A2769,A2769,F$2:F2769,"Active"),"")</f>
        <v/>
      </c>
      <c r="I2769" s="18" t="str">
        <f aca="false">IF(B2769="","",IF(SUMPRODUCT(MAX((A$1:A2768=A2769)*(B$1:B2768=B2769)*ROW(A$1:A2768)))=0,C2769&amp;"",IF(C2769="",INDEX(I$1:I2768,SUMPRODUCT(MAX((A$1:A2768=A2769)*(B$1:B2768=B2769)*ROW(A$1:A2768)))),IF(INDEX(I$1:I2768,SUMPRODUCT(MAX((A$1:A2768=A2769)*(B$1:B2768=B2769)*ROW(A$1:A2768))))="",C2769&amp;"",INDEX(I$1:I2768,SUMPRODUCT(MAX((A$1:A2768=A2769)*(B$1:B2768=B2769)*ROW(A$1:A2768))))&amp;"; "&amp;C2769))))</f>
        <v/>
      </c>
      <c r="J2769" s="18" t="str">
        <f aca="false">IF(A2769="","",A2769&amp;"|"&amp;COUNTIF(A$2:A2769,A2769))</f>
        <v/>
      </c>
      <c r="K2769" s="18" t="n">
        <f aca="false">IF(OR(A2769="",B2769=""),0,IF(COUNTIFS(A$2:A2769,A2769,B$2:B2769,B2769)=1,1,0))</f>
        <v>0</v>
      </c>
    </row>
    <row r="2770" customFormat="false" ht="15" hidden="false" customHeight="false" outlineLevel="0" collapsed="false">
      <c r="A2770" s="15"/>
      <c r="B2770" s="15"/>
      <c r="C2770" s="15"/>
      <c r="D2770" s="15"/>
      <c r="F2770" s="18" t="str">
        <f aca="false">IF(B2770="","",IFERROR(INDEX(Materials!$B$2:$B$301,MATCH(B2770,Materials!$A$2:$A$301,0)),""))</f>
        <v/>
      </c>
      <c r="G2770" s="18" t="str">
        <f aca="true">IF(AND(A2770="",B2770=""),"",IF(A2770="","Missing product",IF(B2770="","Missing material",IF(COUNTIF(ProductList,A2770)=0,"Product not in Products list",IF(COUNTIF(MaterialList,B2770)=0,"Material not in Materials list","OK")))))</f>
        <v/>
      </c>
      <c r="H2770" s="18" t="str">
        <f aca="false">IF(F2770="Active",A2770&amp;"|"&amp;COUNTIFS(A$2:A2770,A2770,F$2:F2770,"Active"),"")</f>
        <v/>
      </c>
      <c r="I2770" s="18" t="str">
        <f aca="false">IF(B2770="","",IF(SUMPRODUCT(MAX((A$1:A2769=A2770)*(B$1:B2769=B2770)*ROW(A$1:A2769)))=0,C2770&amp;"",IF(C2770="",INDEX(I$1:I2769,SUMPRODUCT(MAX((A$1:A2769=A2770)*(B$1:B2769=B2770)*ROW(A$1:A2769)))),IF(INDEX(I$1:I2769,SUMPRODUCT(MAX((A$1:A2769=A2770)*(B$1:B2769=B2770)*ROW(A$1:A2769))))="",C2770&amp;"",INDEX(I$1:I2769,SUMPRODUCT(MAX((A$1:A2769=A2770)*(B$1:B2769=B2770)*ROW(A$1:A2769))))&amp;"; "&amp;C2770))))</f>
        <v/>
      </c>
      <c r="J2770" s="18" t="str">
        <f aca="false">IF(A2770="","",A2770&amp;"|"&amp;COUNTIF(A$2:A2770,A2770))</f>
        <v/>
      </c>
      <c r="K2770" s="18" t="n">
        <f aca="false">IF(OR(A2770="",B2770=""),0,IF(COUNTIFS(A$2:A2770,A2770,B$2:B2770,B2770)=1,1,0))</f>
        <v>0</v>
      </c>
    </row>
    <row r="2771" customFormat="false" ht="15" hidden="false" customHeight="false" outlineLevel="0" collapsed="false">
      <c r="A2771" s="15"/>
      <c r="B2771" s="15"/>
      <c r="C2771" s="15"/>
      <c r="D2771" s="15"/>
      <c r="F2771" s="18" t="str">
        <f aca="false">IF(B2771="","",IFERROR(INDEX(Materials!$B$2:$B$301,MATCH(B2771,Materials!$A$2:$A$301,0)),""))</f>
        <v/>
      </c>
      <c r="G2771" s="18" t="str">
        <f aca="true">IF(AND(A2771="",B2771=""),"",IF(A2771="","Missing product",IF(B2771="","Missing material",IF(COUNTIF(ProductList,A2771)=0,"Product not in Products list",IF(COUNTIF(MaterialList,B2771)=0,"Material not in Materials list","OK")))))</f>
        <v/>
      </c>
      <c r="H2771" s="18" t="str">
        <f aca="false">IF(F2771="Active",A2771&amp;"|"&amp;COUNTIFS(A$2:A2771,A2771,F$2:F2771,"Active"),"")</f>
        <v/>
      </c>
      <c r="I2771" s="18" t="str">
        <f aca="false">IF(B2771="","",IF(SUMPRODUCT(MAX((A$1:A2770=A2771)*(B$1:B2770=B2771)*ROW(A$1:A2770)))=0,C2771&amp;"",IF(C2771="",INDEX(I$1:I2770,SUMPRODUCT(MAX((A$1:A2770=A2771)*(B$1:B2770=B2771)*ROW(A$1:A2770)))),IF(INDEX(I$1:I2770,SUMPRODUCT(MAX((A$1:A2770=A2771)*(B$1:B2770=B2771)*ROW(A$1:A2770))))="",C2771&amp;"",INDEX(I$1:I2770,SUMPRODUCT(MAX((A$1:A2770=A2771)*(B$1:B2770=B2771)*ROW(A$1:A2770))))&amp;"; "&amp;C2771))))</f>
        <v/>
      </c>
      <c r="J2771" s="18" t="str">
        <f aca="false">IF(A2771="","",A2771&amp;"|"&amp;COUNTIF(A$2:A2771,A2771))</f>
        <v/>
      </c>
      <c r="K2771" s="18" t="n">
        <f aca="false">IF(OR(A2771="",B2771=""),0,IF(COUNTIFS(A$2:A2771,A2771,B$2:B2771,B2771)=1,1,0))</f>
        <v>0</v>
      </c>
    </row>
    <row r="2772" customFormat="false" ht="15" hidden="false" customHeight="false" outlineLevel="0" collapsed="false">
      <c r="A2772" s="15"/>
      <c r="B2772" s="15"/>
      <c r="C2772" s="15"/>
      <c r="D2772" s="15"/>
      <c r="F2772" s="18" t="str">
        <f aca="false">IF(B2772="","",IFERROR(INDEX(Materials!$B$2:$B$301,MATCH(B2772,Materials!$A$2:$A$301,0)),""))</f>
        <v/>
      </c>
      <c r="G2772" s="18" t="str">
        <f aca="true">IF(AND(A2772="",B2772=""),"",IF(A2772="","Missing product",IF(B2772="","Missing material",IF(COUNTIF(ProductList,A2772)=0,"Product not in Products list",IF(COUNTIF(MaterialList,B2772)=0,"Material not in Materials list","OK")))))</f>
        <v/>
      </c>
      <c r="H2772" s="18" t="str">
        <f aca="false">IF(F2772="Active",A2772&amp;"|"&amp;COUNTIFS(A$2:A2772,A2772,F$2:F2772,"Active"),"")</f>
        <v/>
      </c>
      <c r="I2772" s="18" t="str">
        <f aca="false">IF(B2772="","",IF(SUMPRODUCT(MAX((A$1:A2771=A2772)*(B$1:B2771=B2772)*ROW(A$1:A2771)))=0,C2772&amp;"",IF(C2772="",INDEX(I$1:I2771,SUMPRODUCT(MAX((A$1:A2771=A2772)*(B$1:B2771=B2772)*ROW(A$1:A2771)))),IF(INDEX(I$1:I2771,SUMPRODUCT(MAX((A$1:A2771=A2772)*(B$1:B2771=B2772)*ROW(A$1:A2771))))="",C2772&amp;"",INDEX(I$1:I2771,SUMPRODUCT(MAX((A$1:A2771=A2772)*(B$1:B2771=B2772)*ROW(A$1:A2771))))&amp;"; "&amp;C2772))))</f>
        <v/>
      </c>
      <c r="J2772" s="18" t="str">
        <f aca="false">IF(A2772="","",A2772&amp;"|"&amp;COUNTIF(A$2:A2772,A2772))</f>
        <v/>
      </c>
      <c r="K2772" s="18" t="n">
        <f aca="false">IF(OR(A2772="",B2772=""),0,IF(COUNTIFS(A$2:A2772,A2772,B$2:B2772,B2772)=1,1,0))</f>
        <v>0</v>
      </c>
    </row>
    <row r="2773" customFormat="false" ht="15" hidden="false" customHeight="false" outlineLevel="0" collapsed="false">
      <c r="A2773" s="15"/>
      <c r="B2773" s="15"/>
      <c r="C2773" s="15"/>
      <c r="D2773" s="15"/>
      <c r="F2773" s="18" t="str">
        <f aca="false">IF(B2773="","",IFERROR(INDEX(Materials!$B$2:$B$301,MATCH(B2773,Materials!$A$2:$A$301,0)),""))</f>
        <v/>
      </c>
      <c r="G2773" s="18" t="str">
        <f aca="true">IF(AND(A2773="",B2773=""),"",IF(A2773="","Missing product",IF(B2773="","Missing material",IF(COUNTIF(ProductList,A2773)=0,"Product not in Products list",IF(COUNTIF(MaterialList,B2773)=0,"Material not in Materials list","OK")))))</f>
        <v/>
      </c>
      <c r="H2773" s="18" t="str">
        <f aca="false">IF(F2773="Active",A2773&amp;"|"&amp;COUNTIFS(A$2:A2773,A2773,F$2:F2773,"Active"),"")</f>
        <v/>
      </c>
      <c r="I2773" s="18" t="str">
        <f aca="false">IF(B2773="","",IF(SUMPRODUCT(MAX((A$1:A2772=A2773)*(B$1:B2772=B2773)*ROW(A$1:A2772)))=0,C2773&amp;"",IF(C2773="",INDEX(I$1:I2772,SUMPRODUCT(MAX((A$1:A2772=A2773)*(B$1:B2772=B2773)*ROW(A$1:A2772)))),IF(INDEX(I$1:I2772,SUMPRODUCT(MAX((A$1:A2772=A2773)*(B$1:B2772=B2773)*ROW(A$1:A2772))))="",C2773&amp;"",INDEX(I$1:I2772,SUMPRODUCT(MAX((A$1:A2772=A2773)*(B$1:B2772=B2773)*ROW(A$1:A2772))))&amp;"; "&amp;C2773))))</f>
        <v/>
      </c>
      <c r="J2773" s="18" t="str">
        <f aca="false">IF(A2773="","",A2773&amp;"|"&amp;COUNTIF(A$2:A2773,A2773))</f>
        <v/>
      </c>
      <c r="K2773" s="18" t="n">
        <f aca="false">IF(OR(A2773="",B2773=""),0,IF(COUNTIFS(A$2:A2773,A2773,B$2:B2773,B2773)=1,1,0))</f>
        <v>0</v>
      </c>
    </row>
    <row r="2774" customFormat="false" ht="15" hidden="false" customHeight="false" outlineLevel="0" collapsed="false">
      <c r="A2774" s="15"/>
      <c r="B2774" s="15"/>
      <c r="C2774" s="15"/>
      <c r="D2774" s="15"/>
      <c r="F2774" s="18" t="str">
        <f aca="false">IF(B2774="","",IFERROR(INDEX(Materials!$B$2:$B$301,MATCH(B2774,Materials!$A$2:$A$301,0)),""))</f>
        <v/>
      </c>
      <c r="G2774" s="18" t="str">
        <f aca="true">IF(AND(A2774="",B2774=""),"",IF(A2774="","Missing product",IF(B2774="","Missing material",IF(COUNTIF(ProductList,A2774)=0,"Product not in Products list",IF(COUNTIF(MaterialList,B2774)=0,"Material not in Materials list","OK")))))</f>
        <v/>
      </c>
      <c r="H2774" s="18" t="str">
        <f aca="false">IF(F2774="Active",A2774&amp;"|"&amp;COUNTIFS(A$2:A2774,A2774,F$2:F2774,"Active"),"")</f>
        <v/>
      </c>
      <c r="I2774" s="18" t="str">
        <f aca="false">IF(B2774="","",IF(SUMPRODUCT(MAX((A$1:A2773=A2774)*(B$1:B2773=B2774)*ROW(A$1:A2773)))=0,C2774&amp;"",IF(C2774="",INDEX(I$1:I2773,SUMPRODUCT(MAX((A$1:A2773=A2774)*(B$1:B2773=B2774)*ROW(A$1:A2773)))),IF(INDEX(I$1:I2773,SUMPRODUCT(MAX((A$1:A2773=A2774)*(B$1:B2773=B2774)*ROW(A$1:A2773))))="",C2774&amp;"",INDEX(I$1:I2773,SUMPRODUCT(MAX((A$1:A2773=A2774)*(B$1:B2773=B2774)*ROW(A$1:A2773))))&amp;"; "&amp;C2774))))</f>
        <v/>
      </c>
      <c r="J2774" s="18" t="str">
        <f aca="false">IF(A2774="","",A2774&amp;"|"&amp;COUNTIF(A$2:A2774,A2774))</f>
        <v/>
      </c>
      <c r="K2774" s="18" t="n">
        <f aca="false">IF(OR(A2774="",B2774=""),0,IF(COUNTIFS(A$2:A2774,A2774,B$2:B2774,B2774)=1,1,0))</f>
        <v>0</v>
      </c>
    </row>
    <row r="2775" customFormat="false" ht="15" hidden="false" customHeight="false" outlineLevel="0" collapsed="false">
      <c r="A2775" s="15"/>
      <c r="B2775" s="15"/>
      <c r="C2775" s="15"/>
      <c r="D2775" s="15"/>
      <c r="F2775" s="18" t="str">
        <f aca="false">IF(B2775="","",IFERROR(INDEX(Materials!$B$2:$B$301,MATCH(B2775,Materials!$A$2:$A$301,0)),""))</f>
        <v/>
      </c>
      <c r="G2775" s="18" t="str">
        <f aca="true">IF(AND(A2775="",B2775=""),"",IF(A2775="","Missing product",IF(B2775="","Missing material",IF(COUNTIF(ProductList,A2775)=0,"Product not in Products list",IF(COUNTIF(MaterialList,B2775)=0,"Material not in Materials list","OK")))))</f>
        <v/>
      </c>
      <c r="H2775" s="18" t="str">
        <f aca="false">IF(F2775="Active",A2775&amp;"|"&amp;COUNTIFS(A$2:A2775,A2775,F$2:F2775,"Active"),"")</f>
        <v/>
      </c>
      <c r="I2775" s="18" t="str">
        <f aca="false">IF(B2775="","",IF(SUMPRODUCT(MAX((A$1:A2774=A2775)*(B$1:B2774=B2775)*ROW(A$1:A2774)))=0,C2775&amp;"",IF(C2775="",INDEX(I$1:I2774,SUMPRODUCT(MAX((A$1:A2774=A2775)*(B$1:B2774=B2775)*ROW(A$1:A2774)))),IF(INDEX(I$1:I2774,SUMPRODUCT(MAX((A$1:A2774=A2775)*(B$1:B2774=B2775)*ROW(A$1:A2774))))="",C2775&amp;"",INDEX(I$1:I2774,SUMPRODUCT(MAX((A$1:A2774=A2775)*(B$1:B2774=B2775)*ROW(A$1:A2774))))&amp;"; "&amp;C2775))))</f>
        <v/>
      </c>
      <c r="J2775" s="18" t="str">
        <f aca="false">IF(A2775="","",A2775&amp;"|"&amp;COUNTIF(A$2:A2775,A2775))</f>
        <v/>
      </c>
      <c r="K2775" s="18" t="n">
        <f aca="false">IF(OR(A2775="",B2775=""),0,IF(COUNTIFS(A$2:A2775,A2775,B$2:B2775,B2775)=1,1,0))</f>
        <v>0</v>
      </c>
    </row>
    <row r="2776" customFormat="false" ht="15" hidden="false" customHeight="false" outlineLevel="0" collapsed="false">
      <c r="A2776" s="15"/>
      <c r="B2776" s="15"/>
      <c r="C2776" s="15"/>
      <c r="D2776" s="15"/>
      <c r="F2776" s="18" t="str">
        <f aca="false">IF(B2776="","",IFERROR(INDEX(Materials!$B$2:$B$301,MATCH(B2776,Materials!$A$2:$A$301,0)),""))</f>
        <v/>
      </c>
      <c r="G2776" s="18" t="str">
        <f aca="true">IF(AND(A2776="",B2776=""),"",IF(A2776="","Missing product",IF(B2776="","Missing material",IF(COUNTIF(ProductList,A2776)=0,"Product not in Products list",IF(COUNTIF(MaterialList,B2776)=0,"Material not in Materials list","OK")))))</f>
        <v/>
      </c>
      <c r="H2776" s="18" t="str">
        <f aca="false">IF(F2776="Active",A2776&amp;"|"&amp;COUNTIFS(A$2:A2776,A2776,F$2:F2776,"Active"),"")</f>
        <v/>
      </c>
      <c r="I2776" s="18" t="str">
        <f aca="false">IF(B2776="","",IF(SUMPRODUCT(MAX((A$1:A2775=A2776)*(B$1:B2775=B2776)*ROW(A$1:A2775)))=0,C2776&amp;"",IF(C2776="",INDEX(I$1:I2775,SUMPRODUCT(MAX((A$1:A2775=A2776)*(B$1:B2775=B2776)*ROW(A$1:A2775)))),IF(INDEX(I$1:I2775,SUMPRODUCT(MAX((A$1:A2775=A2776)*(B$1:B2775=B2776)*ROW(A$1:A2775))))="",C2776&amp;"",INDEX(I$1:I2775,SUMPRODUCT(MAX((A$1:A2775=A2776)*(B$1:B2775=B2776)*ROW(A$1:A2775))))&amp;"; "&amp;C2776))))</f>
        <v/>
      </c>
      <c r="J2776" s="18" t="str">
        <f aca="false">IF(A2776="","",A2776&amp;"|"&amp;COUNTIF(A$2:A2776,A2776))</f>
        <v/>
      </c>
      <c r="K2776" s="18" t="n">
        <f aca="false">IF(OR(A2776="",B2776=""),0,IF(COUNTIFS(A$2:A2776,A2776,B$2:B2776,B2776)=1,1,0))</f>
        <v>0</v>
      </c>
    </row>
    <row r="2777" customFormat="false" ht="15" hidden="false" customHeight="false" outlineLevel="0" collapsed="false">
      <c r="A2777" s="15"/>
      <c r="B2777" s="15"/>
      <c r="C2777" s="15"/>
      <c r="D2777" s="15"/>
      <c r="F2777" s="18" t="str">
        <f aca="false">IF(B2777="","",IFERROR(INDEX(Materials!$B$2:$B$301,MATCH(B2777,Materials!$A$2:$A$301,0)),""))</f>
        <v/>
      </c>
      <c r="G2777" s="18" t="str">
        <f aca="true">IF(AND(A2777="",B2777=""),"",IF(A2777="","Missing product",IF(B2777="","Missing material",IF(COUNTIF(ProductList,A2777)=0,"Product not in Products list",IF(COUNTIF(MaterialList,B2777)=0,"Material not in Materials list","OK")))))</f>
        <v/>
      </c>
      <c r="H2777" s="18" t="str">
        <f aca="false">IF(F2777="Active",A2777&amp;"|"&amp;COUNTIFS(A$2:A2777,A2777,F$2:F2777,"Active"),"")</f>
        <v/>
      </c>
      <c r="I2777" s="18" t="str">
        <f aca="false">IF(B2777="","",IF(SUMPRODUCT(MAX((A$1:A2776=A2777)*(B$1:B2776=B2777)*ROW(A$1:A2776)))=0,C2777&amp;"",IF(C2777="",INDEX(I$1:I2776,SUMPRODUCT(MAX((A$1:A2776=A2777)*(B$1:B2776=B2777)*ROW(A$1:A2776)))),IF(INDEX(I$1:I2776,SUMPRODUCT(MAX((A$1:A2776=A2777)*(B$1:B2776=B2777)*ROW(A$1:A2776))))="",C2777&amp;"",INDEX(I$1:I2776,SUMPRODUCT(MAX((A$1:A2776=A2777)*(B$1:B2776=B2777)*ROW(A$1:A2776))))&amp;"; "&amp;C2777))))</f>
        <v/>
      </c>
      <c r="J2777" s="18" t="str">
        <f aca="false">IF(A2777="","",A2777&amp;"|"&amp;COUNTIF(A$2:A2777,A2777))</f>
        <v/>
      </c>
      <c r="K2777" s="18" t="n">
        <f aca="false">IF(OR(A2777="",B2777=""),0,IF(COUNTIFS(A$2:A2777,A2777,B$2:B2777,B2777)=1,1,0))</f>
        <v>0</v>
      </c>
    </row>
    <row r="2778" customFormat="false" ht="15" hidden="false" customHeight="false" outlineLevel="0" collapsed="false">
      <c r="A2778" s="15"/>
      <c r="B2778" s="15"/>
      <c r="C2778" s="15"/>
      <c r="D2778" s="15"/>
      <c r="F2778" s="18" t="str">
        <f aca="false">IF(B2778="","",IFERROR(INDEX(Materials!$B$2:$B$301,MATCH(B2778,Materials!$A$2:$A$301,0)),""))</f>
        <v/>
      </c>
      <c r="G2778" s="18" t="str">
        <f aca="true">IF(AND(A2778="",B2778=""),"",IF(A2778="","Missing product",IF(B2778="","Missing material",IF(COUNTIF(ProductList,A2778)=0,"Product not in Products list",IF(COUNTIF(MaterialList,B2778)=0,"Material not in Materials list","OK")))))</f>
        <v/>
      </c>
      <c r="H2778" s="18" t="str">
        <f aca="false">IF(F2778="Active",A2778&amp;"|"&amp;COUNTIFS(A$2:A2778,A2778,F$2:F2778,"Active"),"")</f>
        <v/>
      </c>
      <c r="I2778" s="18" t="str">
        <f aca="false">IF(B2778="","",IF(SUMPRODUCT(MAX((A$1:A2777=A2778)*(B$1:B2777=B2778)*ROW(A$1:A2777)))=0,C2778&amp;"",IF(C2778="",INDEX(I$1:I2777,SUMPRODUCT(MAX((A$1:A2777=A2778)*(B$1:B2777=B2778)*ROW(A$1:A2777)))),IF(INDEX(I$1:I2777,SUMPRODUCT(MAX((A$1:A2777=A2778)*(B$1:B2777=B2778)*ROW(A$1:A2777))))="",C2778&amp;"",INDEX(I$1:I2777,SUMPRODUCT(MAX((A$1:A2777=A2778)*(B$1:B2777=B2778)*ROW(A$1:A2777))))&amp;"; "&amp;C2778))))</f>
        <v/>
      </c>
      <c r="J2778" s="18" t="str">
        <f aca="false">IF(A2778="","",A2778&amp;"|"&amp;COUNTIF(A$2:A2778,A2778))</f>
        <v/>
      </c>
      <c r="K2778" s="18" t="n">
        <f aca="false">IF(OR(A2778="",B2778=""),0,IF(COUNTIFS(A$2:A2778,A2778,B$2:B2778,B2778)=1,1,0))</f>
        <v>0</v>
      </c>
    </row>
    <row r="2779" customFormat="false" ht="15" hidden="false" customHeight="false" outlineLevel="0" collapsed="false">
      <c r="A2779" s="15"/>
      <c r="B2779" s="15"/>
      <c r="C2779" s="15"/>
      <c r="D2779" s="15"/>
      <c r="F2779" s="18" t="str">
        <f aca="false">IF(B2779="","",IFERROR(INDEX(Materials!$B$2:$B$301,MATCH(B2779,Materials!$A$2:$A$301,0)),""))</f>
        <v/>
      </c>
      <c r="G2779" s="18" t="str">
        <f aca="true">IF(AND(A2779="",B2779=""),"",IF(A2779="","Missing product",IF(B2779="","Missing material",IF(COUNTIF(ProductList,A2779)=0,"Product not in Products list",IF(COUNTIF(MaterialList,B2779)=0,"Material not in Materials list","OK")))))</f>
        <v/>
      </c>
      <c r="H2779" s="18" t="str">
        <f aca="false">IF(F2779="Active",A2779&amp;"|"&amp;COUNTIFS(A$2:A2779,A2779,F$2:F2779,"Active"),"")</f>
        <v/>
      </c>
      <c r="I2779" s="18" t="str">
        <f aca="false">IF(B2779="","",IF(SUMPRODUCT(MAX((A$1:A2778=A2779)*(B$1:B2778=B2779)*ROW(A$1:A2778)))=0,C2779&amp;"",IF(C2779="",INDEX(I$1:I2778,SUMPRODUCT(MAX((A$1:A2778=A2779)*(B$1:B2778=B2779)*ROW(A$1:A2778)))),IF(INDEX(I$1:I2778,SUMPRODUCT(MAX((A$1:A2778=A2779)*(B$1:B2778=B2779)*ROW(A$1:A2778))))="",C2779&amp;"",INDEX(I$1:I2778,SUMPRODUCT(MAX((A$1:A2778=A2779)*(B$1:B2778=B2779)*ROW(A$1:A2778))))&amp;"; "&amp;C2779))))</f>
        <v/>
      </c>
      <c r="J2779" s="18" t="str">
        <f aca="false">IF(A2779="","",A2779&amp;"|"&amp;COUNTIF(A$2:A2779,A2779))</f>
        <v/>
      </c>
      <c r="K2779" s="18" t="n">
        <f aca="false">IF(OR(A2779="",B2779=""),0,IF(COUNTIFS(A$2:A2779,A2779,B$2:B2779,B2779)=1,1,0))</f>
        <v>0</v>
      </c>
    </row>
    <row r="2780" customFormat="false" ht="15" hidden="false" customHeight="false" outlineLevel="0" collapsed="false">
      <c r="A2780" s="15"/>
      <c r="B2780" s="15"/>
      <c r="C2780" s="15"/>
      <c r="D2780" s="15"/>
      <c r="F2780" s="18" t="str">
        <f aca="false">IF(B2780="","",IFERROR(INDEX(Materials!$B$2:$B$301,MATCH(B2780,Materials!$A$2:$A$301,0)),""))</f>
        <v/>
      </c>
      <c r="G2780" s="18" t="str">
        <f aca="true">IF(AND(A2780="",B2780=""),"",IF(A2780="","Missing product",IF(B2780="","Missing material",IF(COUNTIF(ProductList,A2780)=0,"Product not in Products list",IF(COUNTIF(MaterialList,B2780)=0,"Material not in Materials list","OK")))))</f>
        <v/>
      </c>
      <c r="H2780" s="18" t="str">
        <f aca="false">IF(F2780="Active",A2780&amp;"|"&amp;COUNTIFS(A$2:A2780,A2780,F$2:F2780,"Active"),"")</f>
        <v/>
      </c>
      <c r="I2780" s="18" t="str">
        <f aca="false">IF(B2780="","",IF(SUMPRODUCT(MAX((A$1:A2779=A2780)*(B$1:B2779=B2780)*ROW(A$1:A2779)))=0,C2780&amp;"",IF(C2780="",INDEX(I$1:I2779,SUMPRODUCT(MAX((A$1:A2779=A2780)*(B$1:B2779=B2780)*ROW(A$1:A2779)))),IF(INDEX(I$1:I2779,SUMPRODUCT(MAX((A$1:A2779=A2780)*(B$1:B2779=B2780)*ROW(A$1:A2779))))="",C2780&amp;"",INDEX(I$1:I2779,SUMPRODUCT(MAX((A$1:A2779=A2780)*(B$1:B2779=B2780)*ROW(A$1:A2779))))&amp;"; "&amp;C2780))))</f>
        <v/>
      </c>
      <c r="J2780" s="18" t="str">
        <f aca="false">IF(A2780="","",A2780&amp;"|"&amp;COUNTIF(A$2:A2780,A2780))</f>
        <v/>
      </c>
      <c r="K2780" s="18" t="n">
        <f aca="false">IF(OR(A2780="",B2780=""),0,IF(COUNTIFS(A$2:A2780,A2780,B$2:B2780,B2780)=1,1,0))</f>
        <v>0</v>
      </c>
    </row>
    <row r="2781" customFormat="false" ht="15" hidden="false" customHeight="false" outlineLevel="0" collapsed="false">
      <c r="A2781" s="15"/>
      <c r="B2781" s="15"/>
      <c r="C2781" s="15"/>
      <c r="D2781" s="15"/>
      <c r="F2781" s="18" t="str">
        <f aca="false">IF(B2781="","",IFERROR(INDEX(Materials!$B$2:$B$301,MATCH(B2781,Materials!$A$2:$A$301,0)),""))</f>
        <v/>
      </c>
      <c r="G2781" s="18" t="str">
        <f aca="true">IF(AND(A2781="",B2781=""),"",IF(A2781="","Missing product",IF(B2781="","Missing material",IF(COUNTIF(ProductList,A2781)=0,"Product not in Products list",IF(COUNTIF(MaterialList,B2781)=0,"Material not in Materials list","OK")))))</f>
        <v/>
      </c>
      <c r="H2781" s="18" t="str">
        <f aca="false">IF(F2781="Active",A2781&amp;"|"&amp;COUNTIFS(A$2:A2781,A2781,F$2:F2781,"Active"),"")</f>
        <v/>
      </c>
      <c r="I2781" s="18" t="str">
        <f aca="false">IF(B2781="","",IF(SUMPRODUCT(MAX((A$1:A2780=A2781)*(B$1:B2780=B2781)*ROW(A$1:A2780)))=0,C2781&amp;"",IF(C2781="",INDEX(I$1:I2780,SUMPRODUCT(MAX((A$1:A2780=A2781)*(B$1:B2780=B2781)*ROW(A$1:A2780)))),IF(INDEX(I$1:I2780,SUMPRODUCT(MAX((A$1:A2780=A2781)*(B$1:B2780=B2781)*ROW(A$1:A2780))))="",C2781&amp;"",INDEX(I$1:I2780,SUMPRODUCT(MAX((A$1:A2780=A2781)*(B$1:B2780=B2781)*ROW(A$1:A2780))))&amp;"; "&amp;C2781))))</f>
        <v/>
      </c>
      <c r="J2781" s="18" t="str">
        <f aca="false">IF(A2781="","",A2781&amp;"|"&amp;COUNTIF(A$2:A2781,A2781))</f>
        <v/>
      </c>
      <c r="K2781" s="18" t="n">
        <f aca="false">IF(OR(A2781="",B2781=""),0,IF(COUNTIFS(A$2:A2781,A2781,B$2:B2781,B2781)=1,1,0))</f>
        <v>0</v>
      </c>
    </row>
    <row r="2782" customFormat="false" ht="15" hidden="false" customHeight="false" outlineLevel="0" collapsed="false">
      <c r="A2782" s="15"/>
      <c r="B2782" s="15"/>
      <c r="C2782" s="15"/>
      <c r="D2782" s="15"/>
      <c r="F2782" s="18" t="str">
        <f aca="false">IF(B2782="","",IFERROR(INDEX(Materials!$B$2:$B$301,MATCH(B2782,Materials!$A$2:$A$301,0)),""))</f>
        <v/>
      </c>
      <c r="G2782" s="18" t="str">
        <f aca="true">IF(AND(A2782="",B2782=""),"",IF(A2782="","Missing product",IF(B2782="","Missing material",IF(COUNTIF(ProductList,A2782)=0,"Product not in Products list",IF(COUNTIF(MaterialList,B2782)=0,"Material not in Materials list","OK")))))</f>
        <v/>
      </c>
      <c r="H2782" s="18" t="str">
        <f aca="false">IF(F2782="Active",A2782&amp;"|"&amp;COUNTIFS(A$2:A2782,A2782,F$2:F2782,"Active"),"")</f>
        <v/>
      </c>
      <c r="I2782" s="18" t="str">
        <f aca="false">IF(B2782="","",IF(SUMPRODUCT(MAX((A$1:A2781=A2782)*(B$1:B2781=B2782)*ROW(A$1:A2781)))=0,C2782&amp;"",IF(C2782="",INDEX(I$1:I2781,SUMPRODUCT(MAX((A$1:A2781=A2782)*(B$1:B2781=B2782)*ROW(A$1:A2781)))),IF(INDEX(I$1:I2781,SUMPRODUCT(MAX((A$1:A2781=A2782)*(B$1:B2781=B2782)*ROW(A$1:A2781))))="",C2782&amp;"",INDEX(I$1:I2781,SUMPRODUCT(MAX((A$1:A2781=A2782)*(B$1:B2781=B2782)*ROW(A$1:A2781))))&amp;"; "&amp;C2782))))</f>
        <v/>
      </c>
      <c r="J2782" s="18" t="str">
        <f aca="false">IF(A2782="","",A2782&amp;"|"&amp;COUNTIF(A$2:A2782,A2782))</f>
        <v/>
      </c>
      <c r="K2782" s="18" t="n">
        <f aca="false">IF(OR(A2782="",B2782=""),0,IF(COUNTIFS(A$2:A2782,A2782,B$2:B2782,B2782)=1,1,0))</f>
        <v>0</v>
      </c>
    </row>
    <row r="2783" customFormat="false" ht="15" hidden="false" customHeight="false" outlineLevel="0" collapsed="false">
      <c r="A2783" s="15"/>
      <c r="B2783" s="15"/>
      <c r="C2783" s="15"/>
      <c r="D2783" s="15"/>
      <c r="F2783" s="18" t="str">
        <f aca="false">IF(B2783="","",IFERROR(INDEX(Materials!$B$2:$B$301,MATCH(B2783,Materials!$A$2:$A$301,0)),""))</f>
        <v/>
      </c>
      <c r="G2783" s="18" t="str">
        <f aca="true">IF(AND(A2783="",B2783=""),"",IF(A2783="","Missing product",IF(B2783="","Missing material",IF(COUNTIF(ProductList,A2783)=0,"Product not in Products list",IF(COUNTIF(MaterialList,B2783)=0,"Material not in Materials list","OK")))))</f>
        <v/>
      </c>
      <c r="H2783" s="18" t="str">
        <f aca="false">IF(F2783="Active",A2783&amp;"|"&amp;COUNTIFS(A$2:A2783,A2783,F$2:F2783,"Active"),"")</f>
        <v/>
      </c>
      <c r="I2783" s="18" t="str">
        <f aca="false">IF(B2783="","",IF(SUMPRODUCT(MAX((A$1:A2782=A2783)*(B$1:B2782=B2783)*ROW(A$1:A2782)))=0,C2783&amp;"",IF(C2783="",INDEX(I$1:I2782,SUMPRODUCT(MAX((A$1:A2782=A2783)*(B$1:B2782=B2783)*ROW(A$1:A2782)))),IF(INDEX(I$1:I2782,SUMPRODUCT(MAX((A$1:A2782=A2783)*(B$1:B2782=B2783)*ROW(A$1:A2782))))="",C2783&amp;"",INDEX(I$1:I2782,SUMPRODUCT(MAX((A$1:A2782=A2783)*(B$1:B2782=B2783)*ROW(A$1:A2782))))&amp;"; "&amp;C2783))))</f>
        <v/>
      </c>
      <c r="J2783" s="18" t="str">
        <f aca="false">IF(A2783="","",A2783&amp;"|"&amp;COUNTIF(A$2:A2783,A2783))</f>
        <v/>
      </c>
      <c r="K2783" s="18" t="n">
        <f aca="false">IF(OR(A2783="",B2783=""),0,IF(COUNTIFS(A$2:A2783,A2783,B$2:B2783,B2783)=1,1,0))</f>
        <v>0</v>
      </c>
    </row>
    <row r="2784" customFormat="false" ht="15" hidden="false" customHeight="false" outlineLevel="0" collapsed="false">
      <c r="A2784" s="15"/>
      <c r="B2784" s="15"/>
      <c r="C2784" s="15"/>
      <c r="D2784" s="15"/>
      <c r="F2784" s="18" t="str">
        <f aca="false">IF(B2784="","",IFERROR(INDEX(Materials!$B$2:$B$301,MATCH(B2784,Materials!$A$2:$A$301,0)),""))</f>
        <v/>
      </c>
      <c r="G2784" s="18" t="str">
        <f aca="true">IF(AND(A2784="",B2784=""),"",IF(A2784="","Missing product",IF(B2784="","Missing material",IF(COUNTIF(ProductList,A2784)=0,"Product not in Products list",IF(COUNTIF(MaterialList,B2784)=0,"Material not in Materials list","OK")))))</f>
        <v/>
      </c>
      <c r="H2784" s="18" t="str">
        <f aca="false">IF(F2784="Active",A2784&amp;"|"&amp;COUNTIFS(A$2:A2784,A2784,F$2:F2784,"Active"),"")</f>
        <v/>
      </c>
      <c r="I2784" s="18" t="str">
        <f aca="false">IF(B2784="","",IF(SUMPRODUCT(MAX((A$1:A2783=A2784)*(B$1:B2783=B2784)*ROW(A$1:A2783)))=0,C2784&amp;"",IF(C2784="",INDEX(I$1:I2783,SUMPRODUCT(MAX((A$1:A2783=A2784)*(B$1:B2783=B2784)*ROW(A$1:A2783)))),IF(INDEX(I$1:I2783,SUMPRODUCT(MAX((A$1:A2783=A2784)*(B$1:B2783=B2784)*ROW(A$1:A2783))))="",C2784&amp;"",INDEX(I$1:I2783,SUMPRODUCT(MAX((A$1:A2783=A2784)*(B$1:B2783=B2784)*ROW(A$1:A2783))))&amp;"; "&amp;C2784))))</f>
        <v/>
      </c>
      <c r="J2784" s="18" t="str">
        <f aca="false">IF(A2784="","",A2784&amp;"|"&amp;COUNTIF(A$2:A2784,A2784))</f>
        <v/>
      </c>
      <c r="K2784" s="18" t="n">
        <f aca="false">IF(OR(A2784="",B2784=""),0,IF(COUNTIFS(A$2:A2784,A2784,B$2:B2784,B2784)=1,1,0))</f>
        <v>0</v>
      </c>
    </row>
    <row r="2785" customFormat="false" ht="15" hidden="false" customHeight="false" outlineLevel="0" collapsed="false">
      <c r="A2785" s="15"/>
      <c r="B2785" s="15"/>
      <c r="C2785" s="15"/>
      <c r="D2785" s="15"/>
      <c r="F2785" s="18" t="str">
        <f aca="false">IF(B2785="","",IFERROR(INDEX(Materials!$B$2:$B$301,MATCH(B2785,Materials!$A$2:$A$301,0)),""))</f>
        <v/>
      </c>
      <c r="G2785" s="18" t="str">
        <f aca="true">IF(AND(A2785="",B2785=""),"",IF(A2785="","Missing product",IF(B2785="","Missing material",IF(COUNTIF(ProductList,A2785)=0,"Product not in Products list",IF(COUNTIF(MaterialList,B2785)=0,"Material not in Materials list","OK")))))</f>
        <v/>
      </c>
      <c r="H2785" s="18" t="str">
        <f aca="false">IF(F2785="Active",A2785&amp;"|"&amp;COUNTIFS(A$2:A2785,A2785,F$2:F2785,"Active"),"")</f>
        <v/>
      </c>
      <c r="I2785" s="18" t="str">
        <f aca="false">IF(B2785="","",IF(SUMPRODUCT(MAX((A$1:A2784=A2785)*(B$1:B2784=B2785)*ROW(A$1:A2784)))=0,C2785&amp;"",IF(C2785="",INDEX(I$1:I2784,SUMPRODUCT(MAX((A$1:A2784=A2785)*(B$1:B2784=B2785)*ROW(A$1:A2784)))),IF(INDEX(I$1:I2784,SUMPRODUCT(MAX((A$1:A2784=A2785)*(B$1:B2784=B2785)*ROW(A$1:A2784))))="",C2785&amp;"",INDEX(I$1:I2784,SUMPRODUCT(MAX((A$1:A2784=A2785)*(B$1:B2784=B2785)*ROW(A$1:A2784))))&amp;"; "&amp;C2785))))</f>
        <v/>
      </c>
      <c r="J2785" s="18" t="str">
        <f aca="false">IF(A2785="","",A2785&amp;"|"&amp;COUNTIF(A$2:A2785,A2785))</f>
        <v/>
      </c>
      <c r="K2785" s="18" t="n">
        <f aca="false">IF(OR(A2785="",B2785=""),0,IF(COUNTIFS(A$2:A2785,A2785,B$2:B2785,B2785)=1,1,0))</f>
        <v>0</v>
      </c>
    </row>
    <row r="2786" customFormat="false" ht="15" hidden="false" customHeight="false" outlineLevel="0" collapsed="false">
      <c r="A2786" s="15"/>
      <c r="B2786" s="15"/>
      <c r="C2786" s="15"/>
      <c r="D2786" s="15"/>
      <c r="F2786" s="18" t="str">
        <f aca="false">IF(B2786="","",IFERROR(INDEX(Materials!$B$2:$B$301,MATCH(B2786,Materials!$A$2:$A$301,0)),""))</f>
        <v/>
      </c>
      <c r="G2786" s="18" t="str">
        <f aca="true">IF(AND(A2786="",B2786=""),"",IF(A2786="","Missing product",IF(B2786="","Missing material",IF(COUNTIF(ProductList,A2786)=0,"Product not in Products list",IF(COUNTIF(MaterialList,B2786)=0,"Material not in Materials list","OK")))))</f>
        <v/>
      </c>
      <c r="H2786" s="18" t="str">
        <f aca="false">IF(F2786="Active",A2786&amp;"|"&amp;COUNTIFS(A$2:A2786,A2786,F$2:F2786,"Active"),"")</f>
        <v/>
      </c>
      <c r="I2786" s="18" t="str">
        <f aca="false">IF(B2786="","",IF(SUMPRODUCT(MAX((A$1:A2785=A2786)*(B$1:B2785=B2786)*ROW(A$1:A2785)))=0,C2786&amp;"",IF(C2786="",INDEX(I$1:I2785,SUMPRODUCT(MAX((A$1:A2785=A2786)*(B$1:B2785=B2786)*ROW(A$1:A2785)))),IF(INDEX(I$1:I2785,SUMPRODUCT(MAX((A$1:A2785=A2786)*(B$1:B2785=B2786)*ROW(A$1:A2785))))="",C2786&amp;"",INDEX(I$1:I2785,SUMPRODUCT(MAX((A$1:A2785=A2786)*(B$1:B2785=B2786)*ROW(A$1:A2785))))&amp;"; "&amp;C2786))))</f>
        <v/>
      </c>
      <c r="J2786" s="18" t="str">
        <f aca="false">IF(A2786="","",A2786&amp;"|"&amp;COUNTIF(A$2:A2786,A2786))</f>
        <v/>
      </c>
      <c r="K2786" s="18" t="n">
        <f aca="false">IF(OR(A2786="",B2786=""),0,IF(COUNTIFS(A$2:A2786,A2786,B$2:B2786,B2786)=1,1,0))</f>
        <v>0</v>
      </c>
    </row>
    <row r="2787" customFormat="false" ht="15" hidden="false" customHeight="false" outlineLevel="0" collapsed="false">
      <c r="A2787" s="15"/>
      <c r="B2787" s="15"/>
      <c r="C2787" s="15"/>
      <c r="D2787" s="15"/>
      <c r="F2787" s="18" t="str">
        <f aca="false">IF(B2787="","",IFERROR(INDEX(Materials!$B$2:$B$301,MATCH(B2787,Materials!$A$2:$A$301,0)),""))</f>
        <v/>
      </c>
      <c r="G2787" s="18" t="str">
        <f aca="true">IF(AND(A2787="",B2787=""),"",IF(A2787="","Missing product",IF(B2787="","Missing material",IF(COUNTIF(ProductList,A2787)=0,"Product not in Products list",IF(COUNTIF(MaterialList,B2787)=0,"Material not in Materials list","OK")))))</f>
        <v/>
      </c>
      <c r="H2787" s="18" t="str">
        <f aca="false">IF(F2787="Active",A2787&amp;"|"&amp;COUNTIFS(A$2:A2787,A2787,F$2:F2787,"Active"),"")</f>
        <v/>
      </c>
      <c r="I2787" s="18" t="str">
        <f aca="false">IF(B2787="","",IF(SUMPRODUCT(MAX((A$1:A2786=A2787)*(B$1:B2786=B2787)*ROW(A$1:A2786)))=0,C2787&amp;"",IF(C2787="",INDEX(I$1:I2786,SUMPRODUCT(MAX((A$1:A2786=A2787)*(B$1:B2786=B2787)*ROW(A$1:A2786)))),IF(INDEX(I$1:I2786,SUMPRODUCT(MAX((A$1:A2786=A2787)*(B$1:B2786=B2787)*ROW(A$1:A2786))))="",C2787&amp;"",INDEX(I$1:I2786,SUMPRODUCT(MAX((A$1:A2786=A2787)*(B$1:B2786=B2787)*ROW(A$1:A2786))))&amp;"; "&amp;C2787))))</f>
        <v/>
      </c>
      <c r="J2787" s="18" t="str">
        <f aca="false">IF(A2787="","",A2787&amp;"|"&amp;COUNTIF(A$2:A2787,A2787))</f>
        <v/>
      </c>
      <c r="K2787" s="18" t="n">
        <f aca="false">IF(OR(A2787="",B2787=""),0,IF(COUNTIFS(A$2:A2787,A2787,B$2:B2787,B2787)=1,1,0))</f>
        <v>0</v>
      </c>
    </row>
    <row r="2788" customFormat="false" ht="15" hidden="false" customHeight="false" outlineLevel="0" collapsed="false">
      <c r="A2788" s="15"/>
      <c r="B2788" s="15"/>
      <c r="C2788" s="15"/>
      <c r="D2788" s="15"/>
      <c r="F2788" s="18" t="str">
        <f aca="false">IF(B2788="","",IFERROR(INDEX(Materials!$B$2:$B$301,MATCH(B2788,Materials!$A$2:$A$301,0)),""))</f>
        <v/>
      </c>
      <c r="G2788" s="18" t="str">
        <f aca="true">IF(AND(A2788="",B2788=""),"",IF(A2788="","Missing product",IF(B2788="","Missing material",IF(COUNTIF(ProductList,A2788)=0,"Product not in Products list",IF(COUNTIF(MaterialList,B2788)=0,"Material not in Materials list","OK")))))</f>
        <v/>
      </c>
      <c r="H2788" s="18" t="str">
        <f aca="false">IF(F2788="Active",A2788&amp;"|"&amp;COUNTIFS(A$2:A2788,A2788,F$2:F2788,"Active"),"")</f>
        <v/>
      </c>
      <c r="I2788" s="18" t="str">
        <f aca="false">IF(B2788="","",IF(SUMPRODUCT(MAX((A$1:A2787=A2788)*(B$1:B2787=B2788)*ROW(A$1:A2787)))=0,C2788&amp;"",IF(C2788="",INDEX(I$1:I2787,SUMPRODUCT(MAX((A$1:A2787=A2788)*(B$1:B2787=B2788)*ROW(A$1:A2787)))),IF(INDEX(I$1:I2787,SUMPRODUCT(MAX((A$1:A2787=A2788)*(B$1:B2787=B2788)*ROW(A$1:A2787))))="",C2788&amp;"",INDEX(I$1:I2787,SUMPRODUCT(MAX((A$1:A2787=A2788)*(B$1:B2787=B2788)*ROW(A$1:A2787))))&amp;"; "&amp;C2788))))</f>
        <v/>
      </c>
      <c r="J2788" s="18" t="str">
        <f aca="false">IF(A2788="","",A2788&amp;"|"&amp;COUNTIF(A$2:A2788,A2788))</f>
        <v/>
      </c>
      <c r="K2788" s="18" t="n">
        <f aca="false">IF(OR(A2788="",B2788=""),0,IF(COUNTIFS(A$2:A2788,A2788,B$2:B2788,B2788)=1,1,0))</f>
        <v>0</v>
      </c>
    </row>
    <row r="2789" customFormat="false" ht="15" hidden="false" customHeight="false" outlineLevel="0" collapsed="false">
      <c r="A2789" s="15"/>
      <c r="B2789" s="15"/>
      <c r="C2789" s="15"/>
      <c r="D2789" s="15"/>
      <c r="F2789" s="18" t="str">
        <f aca="false">IF(B2789="","",IFERROR(INDEX(Materials!$B$2:$B$301,MATCH(B2789,Materials!$A$2:$A$301,0)),""))</f>
        <v/>
      </c>
      <c r="G2789" s="18" t="str">
        <f aca="true">IF(AND(A2789="",B2789=""),"",IF(A2789="","Missing product",IF(B2789="","Missing material",IF(COUNTIF(ProductList,A2789)=0,"Product not in Products list",IF(COUNTIF(MaterialList,B2789)=0,"Material not in Materials list","OK")))))</f>
        <v/>
      </c>
      <c r="H2789" s="18" t="str">
        <f aca="false">IF(F2789="Active",A2789&amp;"|"&amp;COUNTIFS(A$2:A2789,A2789,F$2:F2789,"Active"),"")</f>
        <v/>
      </c>
      <c r="I2789" s="18" t="str">
        <f aca="false">IF(B2789="","",IF(SUMPRODUCT(MAX((A$1:A2788=A2789)*(B$1:B2788=B2789)*ROW(A$1:A2788)))=0,C2789&amp;"",IF(C2789="",INDEX(I$1:I2788,SUMPRODUCT(MAX((A$1:A2788=A2789)*(B$1:B2788=B2789)*ROW(A$1:A2788)))),IF(INDEX(I$1:I2788,SUMPRODUCT(MAX((A$1:A2788=A2789)*(B$1:B2788=B2789)*ROW(A$1:A2788))))="",C2789&amp;"",INDEX(I$1:I2788,SUMPRODUCT(MAX((A$1:A2788=A2789)*(B$1:B2788=B2789)*ROW(A$1:A2788))))&amp;"; "&amp;C2789))))</f>
        <v/>
      </c>
      <c r="J2789" s="18" t="str">
        <f aca="false">IF(A2789="","",A2789&amp;"|"&amp;COUNTIF(A$2:A2789,A2789))</f>
        <v/>
      </c>
      <c r="K2789" s="18" t="n">
        <f aca="false">IF(OR(A2789="",B2789=""),0,IF(COUNTIFS(A$2:A2789,A2789,B$2:B2789,B2789)=1,1,0))</f>
        <v>0</v>
      </c>
    </row>
    <row r="2790" customFormat="false" ht="15" hidden="false" customHeight="false" outlineLevel="0" collapsed="false">
      <c r="A2790" s="15"/>
      <c r="B2790" s="15"/>
      <c r="C2790" s="15"/>
      <c r="D2790" s="15"/>
      <c r="F2790" s="18" t="str">
        <f aca="false">IF(B2790="","",IFERROR(INDEX(Materials!$B$2:$B$301,MATCH(B2790,Materials!$A$2:$A$301,0)),""))</f>
        <v/>
      </c>
      <c r="G2790" s="18" t="str">
        <f aca="true">IF(AND(A2790="",B2790=""),"",IF(A2790="","Missing product",IF(B2790="","Missing material",IF(COUNTIF(ProductList,A2790)=0,"Product not in Products list",IF(COUNTIF(MaterialList,B2790)=0,"Material not in Materials list","OK")))))</f>
        <v/>
      </c>
      <c r="H2790" s="18" t="str">
        <f aca="false">IF(F2790="Active",A2790&amp;"|"&amp;COUNTIFS(A$2:A2790,A2790,F$2:F2790,"Active"),"")</f>
        <v/>
      </c>
      <c r="I2790" s="18" t="str">
        <f aca="false">IF(B2790="","",IF(SUMPRODUCT(MAX((A$1:A2789=A2790)*(B$1:B2789=B2790)*ROW(A$1:A2789)))=0,C2790&amp;"",IF(C2790="",INDEX(I$1:I2789,SUMPRODUCT(MAX((A$1:A2789=A2790)*(B$1:B2789=B2790)*ROW(A$1:A2789)))),IF(INDEX(I$1:I2789,SUMPRODUCT(MAX((A$1:A2789=A2790)*(B$1:B2789=B2790)*ROW(A$1:A2789))))="",C2790&amp;"",INDEX(I$1:I2789,SUMPRODUCT(MAX((A$1:A2789=A2790)*(B$1:B2789=B2790)*ROW(A$1:A2789))))&amp;"; "&amp;C2790))))</f>
        <v/>
      </c>
      <c r="J2790" s="18" t="str">
        <f aca="false">IF(A2790="","",A2790&amp;"|"&amp;COUNTIF(A$2:A2790,A2790))</f>
        <v/>
      </c>
      <c r="K2790" s="18" t="n">
        <f aca="false">IF(OR(A2790="",B2790=""),0,IF(COUNTIFS(A$2:A2790,A2790,B$2:B2790,B2790)=1,1,0))</f>
        <v>0</v>
      </c>
    </row>
    <row r="2791" customFormat="false" ht="15" hidden="false" customHeight="false" outlineLevel="0" collapsed="false">
      <c r="A2791" s="15"/>
      <c r="B2791" s="15"/>
      <c r="C2791" s="15"/>
      <c r="D2791" s="15"/>
      <c r="F2791" s="18" t="str">
        <f aca="false">IF(B2791="","",IFERROR(INDEX(Materials!$B$2:$B$301,MATCH(B2791,Materials!$A$2:$A$301,0)),""))</f>
        <v/>
      </c>
      <c r="G2791" s="18" t="str">
        <f aca="true">IF(AND(A2791="",B2791=""),"",IF(A2791="","Missing product",IF(B2791="","Missing material",IF(COUNTIF(ProductList,A2791)=0,"Product not in Products list",IF(COUNTIF(MaterialList,B2791)=0,"Material not in Materials list","OK")))))</f>
        <v/>
      </c>
      <c r="H2791" s="18" t="str">
        <f aca="false">IF(F2791="Active",A2791&amp;"|"&amp;COUNTIFS(A$2:A2791,A2791,F$2:F2791,"Active"),"")</f>
        <v/>
      </c>
      <c r="I2791" s="18" t="str">
        <f aca="false">IF(B2791="","",IF(SUMPRODUCT(MAX((A$1:A2790=A2791)*(B$1:B2790=B2791)*ROW(A$1:A2790)))=0,C2791&amp;"",IF(C2791="",INDEX(I$1:I2790,SUMPRODUCT(MAX((A$1:A2790=A2791)*(B$1:B2790=B2791)*ROW(A$1:A2790)))),IF(INDEX(I$1:I2790,SUMPRODUCT(MAX((A$1:A2790=A2791)*(B$1:B2790=B2791)*ROW(A$1:A2790))))="",C2791&amp;"",INDEX(I$1:I2790,SUMPRODUCT(MAX((A$1:A2790=A2791)*(B$1:B2790=B2791)*ROW(A$1:A2790))))&amp;"; "&amp;C2791))))</f>
        <v/>
      </c>
      <c r="J2791" s="18" t="str">
        <f aca="false">IF(A2791="","",A2791&amp;"|"&amp;COUNTIF(A$2:A2791,A2791))</f>
        <v/>
      </c>
      <c r="K2791" s="18" t="n">
        <f aca="false">IF(OR(A2791="",B2791=""),0,IF(COUNTIFS(A$2:A2791,A2791,B$2:B2791,B2791)=1,1,0))</f>
        <v>0</v>
      </c>
    </row>
    <row r="2792" customFormat="false" ht="15" hidden="false" customHeight="false" outlineLevel="0" collapsed="false">
      <c r="A2792" s="15"/>
      <c r="B2792" s="15"/>
      <c r="C2792" s="15"/>
      <c r="D2792" s="15"/>
      <c r="F2792" s="18" t="str">
        <f aca="false">IF(B2792="","",IFERROR(INDEX(Materials!$B$2:$B$301,MATCH(B2792,Materials!$A$2:$A$301,0)),""))</f>
        <v/>
      </c>
      <c r="G2792" s="18" t="str">
        <f aca="true">IF(AND(A2792="",B2792=""),"",IF(A2792="","Missing product",IF(B2792="","Missing material",IF(COUNTIF(ProductList,A2792)=0,"Product not in Products list",IF(COUNTIF(MaterialList,B2792)=0,"Material not in Materials list","OK")))))</f>
        <v/>
      </c>
      <c r="H2792" s="18" t="str">
        <f aca="false">IF(F2792="Active",A2792&amp;"|"&amp;COUNTIFS(A$2:A2792,A2792,F$2:F2792,"Active"),"")</f>
        <v/>
      </c>
      <c r="I2792" s="18" t="str">
        <f aca="false">IF(B2792="","",IF(SUMPRODUCT(MAX((A$1:A2791=A2792)*(B$1:B2791=B2792)*ROW(A$1:A2791)))=0,C2792&amp;"",IF(C2792="",INDEX(I$1:I2791,SUMPRODUCT(MAX((A$1:A2791=A2792)*(B$1:B2791=B2792)*ROW(A$1:A2791)))),IF(INDEX(I$1:I2791,SUMPRODUCT(MAX((A$1:A2791=A2792)*(B$1:B2791=B2792)*ROW(A$1:A2791))))="",C2792&amp;"",INDEX(I$1:I2791,SUMPRODUCT(MAX((A$1:A2791=A2792)*(B$1:B2791=B2792)*ROW(A$1:A2791))))&amp;"; "&amp;C2792))))</f>
        <v/>
      </c>
      <c r="J2792" s="18" t="str">
        <f aca="false">IF(A2792="","",A2792&amp;"|"&amp;COUNTIF(A$2:A2792,A2792))</f>
        <v/>
      </c>
      <c r="K2792" s="18" t="n">
        <f aca="false">IF(OR(A2792="",B2792=""),0,IF(COUNTIFS(A$2:A2792,A2792,B$2:B2792,B2792)=1,1,0))</f>
        <v>0</v>
      </c>
    </row>
    <row r="2793" customFormat="false" ht="15" hidden="false" customHeight="false" outlineLevel="0" collapsed="false">
      <c r="A2793" s="15"/>
      <c r="B2793" s="15"/>
      <c r="C2793" s="15"/>
      <c r="D2793" s="15"/>
      <c r="F2793" s="18" t="str">
        <f aca="false">IF(B2793="","",IFERROR(INDEX(Materials!$B$2:$B$301,MATCH(B2793,Materials!$A$2:$A$301,0)),""))</f>
        <v/>
      </c>
      <c r="G2793" s="18" t="str">
        <f aca="true">IF(AND(A2793="",B2793=""),"",IF(A2793="","Missing product",IF(B2793="","Missing material",IF(COUNTIF(ProductList,A2793)=0,"Product not in Products list",IF(COUNTIF(MaterialList,B2793)=0,"Material not in Materials list","OK")))))</f>
        <v/>
      </c>
      <c r="H2793" s="18" t="str">
        <f aca="false">IF(F2793="Active",A2793&amp;"|"&amp;COUNTIFS(A$2:A2793,A2793,F$2:F2793,"Active"),"")</f>
        <v/>
      </c>
      <c r="I2793" s="18" t="str">
        <f aca="false">IF(B2793="","",IF(SUMPRODUCT(MAX((A$1:A2792=A2793)*(B$1:B2792=B2793)*ROW(A$1:A2792)))=0,C2793&amp;"",IF(C2793="",INDEX(I$1:I2792,SUMPRODUCT(MAX((A$1:A2792=A2793)*(B$1:B2792=B2793)*ROW(A$1:A2792)))),IF(INDEX(I$1:I2792,SUMPRODUCT(MAX((A$1:A2792=A2793)*(B$1:B2792=B2793)*ROW(A$1:A2792))))="",C2793&amp;"",INDEX(I$1:I2792,SUMPRODUCT(MAX((A$1:A2792=A2793)*(B$1:B2792=B2793)*ROW(A$1:A2792))))&amp;"; "&amp;C2793))))</f>
        <v/>
      </c>
      <c r="J2793" s="18" t="str">
        <f aca="false">IF(A2793="","",A2793&amp;"|"&amp;COUNTIF(A$2:A2793,A2793))</f>
        <v/>
      </c>
      <c r="K2793" s="18" t="n">
        <f aca="false">IF(OR(A2793="",B2793=""),0,IF(COUNTIFS(A$2:A2793,A2793,B$2:B2793,B2793)=1,1,0))</f>
        <v>0</v>
      </c>
    </row>
    <row r="2794" customFormat="false" ht="15" hidden="false" customHeight="false" outlineLevel="0" collapsed="false">
      <c r="A2794" s="15"/>
      <c r="B2794" s="15"/>
      <c r="C2794" s="15"/>
      <c r="D2794" s="15"/>
      <c r="F2794" s="18" t="str">
        <f aca="false">IF(B2794="","",IFERROR(INDEX(Materials!$B$2:$B$301,MATCH(B2794,Materials!$A$2:$A$301,0)),""))</f>
        <v/>
      </c>
      <c r="G2794" s="18" t="str">
        <f aca="true">IF(AND(A2794="",B2794=""),"",IF(A2794="","Missing product",IF(B2794="","Missing material",IF(COUNTIF(ProductList,A2794)=0,"Product not in Products list",IF(COUNTIF(MaterialList,B2794)=0,"Material not in Materials list","OK")))))</f>
        <v/>
      </c>
      <c r="H2794" s="18" t="str">
        <f aca="false">IF(F2794="Active",A2794&amp;"|"&amp;COUNTIFS(A$2:A2794,A2794,F$2:F2794,"Active"),"")</f>
        <v/>
      </c>
      <c r="I2794" s="18" t="str">
        <f aca="false">IF(B2794="","",IF(SUMPRODUCT(MAX((A$1:A2793=A2794)*(B$1:B2793=B2794)*ROW(A$1:A2793)))=0,C2794&amp;"",IF(C2794="",INDEX(I$1:I2793,SUMPRODUCT(MAX((A$1:A2793=A2794)*(B$1:B2793=B2794)*ROW(A$1:A2793)))),IF(INDEX(I$1:I2793,SUMPRODUCT(MAX((A$1:A2793=A2794)*(B$1:B2793=B2794)*ROW(A$1:A2793))))="",C2794&amp;"",INDEX(I$1:I2793,SUMPRODUCT(MAX((A$1:A2793=A2794)*(B$1:B2793=B2794)*ROW(A$1:A2793))))&amp;"; "&amp;C2794))))</f>
        <v/>
      </c>
      <c r="J2794" s="18" t="str">
        <f aca="false">IF(A2794="","",A2794&amp;"|"&amp;COUNTIF(A$2:A2794,A2794))</f>
        <v/>
      </c>
      <c r="K2794" s="18" t="n">
        <f aca="false">IF(OR(A2794="",B2794=""),0,IF(COUNTIFS(A$2:A2794,A2794,B$2:B2794,B2794)=1,1,0))</f>
        <v>0</v>
      </c>
    </row>
    <row r="2795" customFormat="false" ht="15" hidden="false" customHeight="false" outlineLevel="0" collapsed="false">
      <c r="A2795" s="15"/>
      <c r="B2795" s="15"/>
      <c r="C2795" s="15"/>
      <c r="D2795" s="15"/>
      <c r="F2795" s="18" t="str">
        <f aca="false">IF(B2795="","",IFERROR(INDEX(Materials!$B$2:$B$301,MATCH(B2795,Materials!$A$2:$A$301,0)),""))</f>
        <v/>
      </c>
      <c r="G2795" s="18" t="str">
        <f aca="true">IF(AND(A2795="",B2795=""),"",IF(A2795="","Missing product",IF(B2795="","Missing material",IF(COUNTIF(ProductList,A2795)=0,"Product not in Products list",IF(COUNTIF(MaterialList,B2795)=0,"Material not in Materials list","OK")))))</f>
        <v/>
      </c>
      <c r="H2795" s="18" t="str">
        <f aca="false">IF(F2795="Active",A2795&amp;"|"&amp;COUNTIFS(A$2:A2795,A2795,F$2:F2795,"Active"),"")</f>
        <v/>
      </c>
      <c r="I2795" s="18" t="str">
        <f aca="false">IF(B2795="","",IF(SUMPRODUCT(MAX((A$1:A2794=A2795)*(B$1:B2794=B2795)*ROW(A$1:A2794)))=0,C2795&amp;"",IF(C2795="",INDEX(I$1:I2794,SUMPRODUCT(MAX((A$1:A2794=A2795)*(B$1:B2794=B2795)*ROW(A$1:A2794)))),IF(INDEX(I$1:I2794,SUMPRODUCT(MAX((A$1:A2794=A2795)*(B$1:B2794=B2795)*ROW(A$1:A2794))))="",C2795&amp;"",INDEX(I$1:I2794,SUMPRODUCT(MAX((A$1:A2794=A2795)*(B$1:B2794=B2795)*ROW(A$1:A2794))))&amp;"; "&amp;C2795))))</f>
        <v/>
      </c>
      <c r="J2795" s="18" t="str">
        <f aca="false">IF(A2795="","",A2795&amp;"|"&amp;COUNTIF(A$2:A2795,A2795))</f>
        <v/>
      </c>
      <c r="K2795" s="18" t="n">
        <f aca="false">IF(OR(A2795="",B2795=""),0,IF(COUNTIFS(A$2:A2795,A2795,B$2:B2795,B2795)=1,1,0))</f>
        <v>0</v>
      </c>
    </row>
    <row r="2796" customFormat="false" ht="15" hidden="false" customHeight="false" outlineLevel="0" collapsed="false">
      <c r="A2796" s="15"/>
      <c r="B2796" s="15"/>
      <c r="C2796" s="15"/>
      <c r="D2796" s="15"/>
      <c r="F2796" s="18" t="str">
        <f aca="false">IF(B2796="","",IFERROR(INDEX(Materials!$B$2:$B$301,MATCH(B2796,Materials!$A$2:$A$301,0)),""))</f>
        <v/>
      </c>
      <c r="G2796" s="18" t="str">
        <f aca="true">IF(AND(A2796="",B2796=""),"",IF(A2796="","Missing product",IF(B2796="","Missing material",IF(COUNTIF(ProductList,A2796)=0,"Product not in Products list",IF(COUNTIF(MaterialList,B2796)=0,"Material not in Materials list","OK")))))</f>
        <v/>
      </c>
      <c r="H2796" s="18" t="str">
        <f aca="false">IF(F2796="Active",A2796&amp;"|"&amp;COUNTIFS(A$2:A2796,A2796,F$2:F2796,"Active"),"")</f>
        <v/>
      </c>
      <c r="I2796" s="18" t="str">
        <f aca="false">IF(B2796="","",IF(SUMPRODUCT(MAX((A$1:A2795=A2796)*(B$1:B2795=B2796)*ROW(A$1:A2795)))=0,C2796&amp;"",IF(C2796="",INDEX(I$1:I2795,SUMPRODUCT(MAX((A$1:A2795=A2796)*(B$1:B2795=B2796)*ROW(A$1:A2795)))),IF(INDEX(I$1:I2795,SUMPRODUCT(MAX((A$1:A2795=A2796)*(B$1:B2795=B2796)*ROW(A$1:A2795))))="",C2796&amp;"",INDEX(I$1:I2795,SUMPRODUCT(MAX((A$1:A2795=A2796)*(B$1:B2795=B2796)*ROW(A$1:A2795))))&amp;"; "&amp;C2796))))</f>
        <v/>
      </c>
      <c r="J2796" s="18" t="str">
        <f aca="false">IF(A2796="","",A2796&amp;"|"&amp;COUNTIF(A$2:A2796,A2796))</f>
        <v/>
      </c>
      <c r="K2796" s="18" t="n">
        <f aca="false">IF(OR(A2796="",B2796=""),0,IF(COUNTIFS(A$2:A2796,A2796,B$2:B2796,B2796)=1,1,0))</f>
        <v>0</v>
      </c>
    </row>
    <row r="2797" customFormat="false" ht="15" hidden="false" customHeight="false" outlineLevel="0" collapsed="false">
      <c r="A2797" s="15"/>
      <c r="B2797" s="15"/>
      <c r="C2797" s="15"/>
      <c r="D2797" s="15"/>
      <c r="F2797" s="18" t="str">
        <f aca="false">IF(B2797="","",IFERROR(INDEX(Materials!$B$2:$B$301,MATCH(B2797,Materials!$A$2:$A$301,0)),""))</f>
        <v/>
      </c>
      <c r="G2797" s="18" t="str">
        <f aca="true">IF(AND(A2797="",B2797=""),"",IF(A2797="","Missing product",IF(B2797="","Missing material",IF(COUNTIF(ProductList,A2797)=0,"Product not in Products list",IF(COUNTIF(MaterialList,B2797)=0,"Material not in Materials list","OK")))))</f>
        <v/>
      </c>
      <c r="H2797" s="18" t="str">
        <f aca="false">IF(F2797="Active",A2797&amp;"|"&amp;COUNTIFS(A$2:A2797,A2797,F$2:F2797,"Active"),"")</f>
        <v/>
      </c>
      <c r="I2797" s="18" t="str">
        <f aca="false">IF(B2797="","",IF(SUMPRODUCT(MAX((A$1:A2796=A2797)*(B$1:B2796=B2797)*ROW(A$1:A2796)))=0,C2797&amp;"",IF(C2797="",INDEX(I$1:I2796,SUMPRODUCT(MAX((A$1:A2796=A2797)*(B$1:B2796=B2797)*ROW(A$1:A2796)))),IF(INDEX(I$1:I2796,SUMPRODUCT(MAX((A$1:A2796=A2797)*(B$1:B2796=B2797)*ROW(A$1:A2796))))="",C2797&amp;"",INDEX(I$1:I2796,SUMPRODUCT(MAX((A$1:A2796=A2797)*(B$1:B2796=B2797)*ROW(A$1:A2796))))&amp;"; "&amp;C2797))))</f>
        <v/>
      </c>
      <c r="J2797" s="18" t="str">
        <f aca="false">IF(A2797="","",A2797&amp;"|"&amp;COUNTIF(A$2:A2797,A2797))</f>
        <v/>
      </c>
      <c r="K2797" s="18" t="n">
        <f aca="false">IF(OR(A2797="",B2797=""),0,IF(COUNTIFS(A$2:A2797,A2797,B$2:B2797,B2797)=1,1,0))</f>
        <v>0</v>
      </c>
    </row>
    <row r="2798" customFormat="false" ht="15" hidden="false" customHeight="false" outlineLevel="0" collapsed="false">
      <c r="A2798" s="15"/>
      <c r="B2798" s="15"/>
      <c r="C2798" s="15"/>
      <c r="D2798" s="15"/>
      <c r="F2798" s="18" t="str">
        <f aca="false">IF(B2798="","",IFERROR(INDEX(Materials!$B$2:$B$301,MATCH(B2798,Materials!$A$2:$A$301,0)),""))</f>
        <v/>
      </c>
      <c r="G2798" s="18" t="str">
        <f aca="true">IF(AND(A2798="",B2798=""),"",IF(A2798="","Missing product",IF(B2798="","Missing material",IF(COUNTIF(ProductList,A2798)=0,"Product not in Products list",IF(COUNTIF(MaterialList,B2798)=0,"Material not in Materials list","OK")))))</f>
        <v/>
      </c>
      <c r="H2798" s="18" t="str">
        <f aca="false">IF(F2798="Active",A2798&amp;"|"&amp;COUNTIFS(A$2:A2798,A2798,F$2:F2798,"Active"),"")</f>
        <v/>
      </c>
      <c r="I2798" s="18" t="str">
        <f aca="false">IF(B2798="","",IF(SUMPRODUCT(MAX((A$1:A2797=A2798)*(B$1:B2797=B2798)*ROW(A$1:A2797)))=0,C2798&amp;"",IF(C2798="",INDEX(I$1:I2797,SUMPRODUCT(MAX((A$1:A2797=A2798)*(B$1:B2797=B2798)*ROW(A$1:A2797)))),IF(INDEX(I$1:I2797,SUMPRODUCT(MAX((A$1:A2797=A2798)*(B$1:B2797=B2798)*ROW(A$1:A2797))))="",C2798&amp;"",INDEX(I$1:I2797,SUMPRODUCT(MAX((A$1:A2797=A2798)*(B$1:B2797=B2798)*ROW(A$1:A2797))))&amp;"; "&amp;C2798))))</f>
        <v/>
      </c>
      <c r="J2798" s="18" t="str">
        <f aca="false">IF(A2798="","",A2798&amp;"|"&amp;COUNTIF(A$2:A2798,A2798))</f>
        <v/>
      </c>
      <c r="K2798" s="18" t="n">
        <f aca="false">IF(OR(A2798="",B2798=""),0,IF(COUNTIFS(A$2:A2798,A2798,B$2:B2798,B2798)=1,1,0))</f>
        <v>0</v>
      </c>
    </row>
    <row r="2799" customFormat="false" ht="15" hidden="false" customHeight="false" outlineLevel="0" collapsed="false">
      <c r="A2799" s="15"/>
      <c r="B2799" s="15"/>
      <c r="C2799" s="15"/>
      <c r="D2799" s="15"/>
      <c r="F2799" s="18" t="str">
        <f aca="false">IF(B2799="","",IFERROR(INDEX(Materials!$B$2:$B$301,MATCH(B2799,Materials!$A$2:$A$301,0)),""))</f>
        <v/>
      </c>
      <c r="G2799" s="18" t="str">
        <f aca="true">IF(AND(A2799="",B2799=""),"",IF(A2799="","Missing product",IF(B2799="","Missing material",IF(COUNTIF(ProductList,A2799)=0,"Product not in Products list",IF(COUNTIF(MaterialList,B2799)=0,"Material not in Materials list","OK")))))</f>
        <v/>
      </c>
      <c r="H2799" s="18" t="str">
        <f aca="false">IF(F2799="Active",A2799&amp;"|"&amp;COUNTIFS(A$2:A2799,A2799,F$2:F2799,"Active"),"")</f>
        <v/>
      </c>
      <c r="I2799" s="18" t="str">
        <f aca="false">IF(B2799="","",IF(SUMPRODUCT(MAX((A$1:A2798=A2799)*(B$1:B2798=B2799)*ROW(A$1:A2798)))=0,C2799&amp;"",IF(C2799="",INDEX(I$1:I2798,SUMPRODUCT(MAX((A$1:A2798=A2799)*(B$1:B2798=B2799)*ROW(A$1:A2798)))),IF(INDEX(I$1:I2798,SUMPRODUCT(MAX((A$1:A2798=A2799)*(B$1:B2798=B2799)*ROW(A$1:A2798))))="",C2799&amp;"",INDEX(I$1:I2798,SUMPRODUCT(MAX((A$1:A2798=A2799)*(B$1:B2798=B2799)*ROW(A$1:A2798))))&amp;"; "&amp;C2799))))</f>
        <v/>
      </c>
      <c r="J2799" s="18" t="str">
        <f aca="false">IF(A2799="","",A2799&amp;"|"&amp;COUNTIF(A$2:A2799,A2799))</f>
        <v/>
      </c>
      <c r="K2799" s="18" t="n">
        <f aca="false">IF(OR(A2799="",B2799=""),0,IF(COUNTIFS(A$2:A2799,A2799,B$2:B2799,B2799)=1,1,0))</f>
        <v>0</v>
      </c>
    </row>
    <row r="2800" customFormat="false" ht="15" hidden="false" customHeight="false" outlineLevel="0" collapsed="false">
      <c r="A2800" s="15"/>
      <c r="B2800" s="15"/>
      <c r="C2800" s="15"/>
      <c r="D2800" s="15"/>
      <c r="F2800" s="18" t="str">
        <f aca="false">IF(B2800="","",IFERROR(INDEX(Materials!$B$2:$B$301,MATCH(B2800,Materials!$A$2:$A$301,0)),""))</f>
        <v/>
      </c>
      <c r="G2800" s="18" t="str">
        <f aca="true">IF(AND(A2800="",B2800=""),"",IF(A2800="","Missing product",IF(B2800="","Missing material",IF(COUNTIF(ProductList,A2800)=0,"Product not in Products list",IF(COUNTIF(MaterialList,B2800)=0,"Material not in Materials list","OK")))))</f>
        <v/>
      </c>
      <c r="H2800" s="18" t="str">
        <f aca="false">IF(F2800="Active",A2800&amp;"|"&amp;COUNTIFS(A$2:A2800,A2800,F$2:F2800,"Active"),"")</f>
        <v/>
      </c>
      <c r="I2800" s="18" t="str">
        <f aca="false">IF(B2800="","",IF(SUMPRODUCT(MAX((A$1:A2799=A2800)*(B$1:B2799=B2800)*ROW(A$1:A2799)))=0,C2800&amp;"",IF(C2800="",INDEX(I$1:I2799,SUMPRODUCT(MAX((A$1:A2799=A2800)*(B$1:B2799=B2800)*ROW(A$1:A2799)))),IF(INDEX(I$1:I2799,SUMPRODUCT(MAX((A$1:A2799=A2800)*(B$1:B2799=B2800)*ROW(A$1:A2799))))="",C2800&amp;"",INDEX(I$1:I2799,SUMPRODUCT(MAX((A$1:A2799=A2800)*(B$1:B2799=B2800)*ROW(A$1:A2799))))&amp;"; "&amp;C2800))))</f>
        <v/>
      </c>
      <c r="J2800" s="18" t="str">
        <f aca="false">IF(A2800="","",A2800&amp;"|"&amp;COUNTIF(A$2:A2800,A2800))</f>
        <v/>
      </c>
      <c r="K2800" s="18" t="n">
        <f aca="false">IF(OR(A2800="",B2800=""),0,IF(COUNTIFS(A$2:A2800,A2800,B$2:B2800,B2800)=1,1,0))</f>
        <v>0</v>
      </c>
    </row>
    <row r="2801" customFormat="false" ht="15" hidden="false" customHeight="false" outlineLevel="0" collapsed="false">
      <c r="A2801" s="15"/>
      <c r="B2801" s="15"/>
      <c r="C2801" s="15"/>
      <c r="D2801" s="15"/>
      <c r="F2801" s="18" t="str">
        <f aca="false">IF(B2801="","",IFERROR(INDEX(Materials!$B$2:$B$301,MATCH(B2801,Materials!$A$2:$A$301,0)),""))</f>
        <v/>
      </c>
      <c r="G2801" s="18" t="str">
        <f aca="true">IF(AND(A2801="",B2801=""),"",IF(A2801="","Missing product",IF(B2801="","Missing material",IF(COUNTIF(ProductList,A2801)=0,"Product not in Products list",IF(COUNTIF(MaterialList,B2801)=0,"Material not in Materials list","OK")))))</f>
        <v/>
      </c>
      <c r="H2801" s="18" t="str">
        <f aca="false">IF(F2801="Active",A2801&amp;"|"&amp;COUNTIFS(A$2:A2801,A2801,F$2:F2801,"Active"),"")</f>
        <v/>
      </c>
      <c r="I2801" s="18" t="str">
        <f aca="false">IF(B2801="","",IF(SUMPRODUCT(MAX((A$1:A2800=A2801)*(B$1:B2800=B2801)*ROW(A$1:A2800)))=0,C2801&amp;"",IF(C2801="",INDEX(I$1:I2800,SUMPRODUCT(MAX((A$1:A2800=A2801)*(B$1:B2800=B2801)*ROW(A$1:A2800)))),IF(INDEX(I$1:I2800,SUMPRODUCT(MAX((A$1:A2800=A2801)*(B$1:B2800=B2801)*ROW(A$1:A2800))))="",C2801&amp;"",INDEX(I$1:I2800,SUMPRODUCT(MAX((A$1:A2800=A2801)*(B$1:B2800=B2801)*ROW(A$1:A2800))))&amp;"; "&amp;C2801))))</f>
        <v/>
      </c>
      <c r="J2801" s="18" t="str">
        <f aca="false">IF(A2801="","",A2801&amp;"|"&amp;COUNTIF(A$2:A2801,A2801))</f>
        <v/>
      </c>
      <c r="K2801" s="18" t="n">
        <f aca="false">IF(OR(A2801="",B2801=""),0,IF(COUNTIFS(A$2:A2801,A2801,B$2:B2801,B2801)=1,1,0))</f>
        <v>0</v>
      </c>
    </row>
    <row r="2802" customFormat="false" ht="15" hidden="false" customHeight="false" outlineLevel="0" collapsed="false">
      <c r="A2802" s="15"/>
      <c r="B2802" s="15"/>
      <c r="C2802" s="15"/>
      <c r="D2802" s="15"/>
      <c r="F2802" s="18" t="str">
        <f aca="false">IF(B2802="","",IFERROR(INDEX(Materials!$B$2:$B$301,MATCH(B2802,Materials!$A$2:$A$301,0)),""))</f>
        <v/>
      </c>
      <c r="G2802" s="18" t="str">
        <f aca="true">IF(AND(A2802="",B2802=""),"",IF(A2802="","Missing product",IF(B2802="","Missing material",IF(COUNTIF(ProductList,A2802)=0,"Product not in Products list",IF(COUNTIF(MaterialList,B2802)=0,"Material not in Materials list","OK")))))</f>
        <v/>
      </c>
      <c r="H2802" s="18" t="str">
        <f aca="false">IF(F2802="Active",A2802&amp;"|"&amp;COUNTIFS(A$2:A2802,A2802,F$2:F2802,"Active"),"")</f>
        <v/>
      </c>
      <c r="I2802" s="18" t="str">
        <f aca="false">IF(B2802="","",IF(SUMPRODUCT(MAX((A$1:A2801=A2802)*(B$1:B2801=B2802)*ROW(A$1:A2801)))=0,C2802&amp;"",IF(C2802="",INDEX(I$1:I2801,SUMPRODUCT(MAX((A$1:A2801=A2802)*(B$1:B2801=B2802)*ROW(A$1:A2801)))),IF(INDEX(I$1:I2801,SUMPRODUCT(MAX((A$1:A2801=A2802)*(B$1:B2801=B2802)*ROW(A$1:A2801))))="",C2802&amp;"",INDEX(I$1:I2801,SUMPRODUCT(MAX((A$1:A2801=A2802)*(B$1:B2801=B2802)*ROW(A$1:A2801))))&amp;"; "&amp;C2802))))</f>
        <v/>
      </c>
      <c r="J2802" s="18" t="str">
        <f aca="false">IF(A2802="","",A2802&amp;"|"&amp;COUNTIF(A$2:A2802,A2802))</f>
        <v/>
      </c>
      <c r="K2802" s="18" t="n">
        <f aca="false">IF(OR(A2802="",B2802=""),0,IF(COUNTIFS(A$2:A2802,A2802,B$2:B2802,B2802)=1,1,0))</f>
        <v>0</v>
      </c>
    </row>
    <row r="2803" customFormat="false" ht="15" hidden="false" customHeight="false" outlineLevel="0" collapsed="false">
      <c r="A2803" s="15"/>
      <c r="B2803" s="15"/>
      <c r="C2803" s="15"/>
      <c r="D2803" s="15"/>
      <c r="F2803" s="18" t="str">
        <f aca="false">IF(B2803="","",IFERROR(INDEX(Materials!$B$2:$B$301,MATCH(B2803,Materials!$A$2:$A$301,0)),""))</f>
        <v/>
      </c>
      <c r="G2803" s="18" t="str">
        <f aca="true">IF(AND(A2803="",B2803=""),"",IF(A2803="","Missing product",IF(B2803="","Missing material",IF(COUNTIF(ProductList,A2803)=0,"Product not in Products list",IF(COUNTIF(MaterialList,B2803)=0,"Material not in Materials list","OK")))))</f>
        <v/>
      </c>
      <c r="H2803" s="18" t="str">
        <f aca="false">IF(F2803="Active",A2803&amp;"|"&amp;COUNTIFS(A$2:A2803,A2803,F$2:F2803,"Active"),"")</f>
        <v/>
      </c>
      <c r="I2803" s="18" t="str">
        <f aca="false">IF(B2803="","",IF(SUMPRODUCT(MAX((A$1:A2802=A2803)*(B$1:B2802=B2803)*ROW(A$1:A2802)))=0,C2803&amp;"",IF(C2803="",INDEX(I$1:I2802,SUMPRODUCT(MAX((A$1:A2802=A2803)*(B$1:B2802=B2803)*ROW(A$1:A2802)))),IF(INDEX(I$1:I2802,SUMPRODUCT(MAX((A$1:A2802=A2803)*(B$1:B2802=B2803)*ROW(A$1:A2802))))="",C2803&amp;"",INDEX(I$1:I2802,SUMPRODUCT(MAX((A$1:A2802=A2803)*(B$1:B2802=B2803)*ROW(A$1:A2802))))&amp;"; "&amp;C2803))))</f>
        <v/>
      </c>
      <c r="J2803" s="18" t="str">
        <f aca="false">IF(A2803="","",A2803&amp;"|"&amp;COUNTIF(A$2:A2803,A2803))</f>
        <v/>
      </c>
      <c r="K2803" s="18" t="n">
        <f aca="false">IF(OR(A2803="",B2803=""),0,IF(COUNTIFS(A$2:A2803,A2803,B$2:B2803,B2803)=1,1,0))</f>
        <v>0</v>
      </c>
    </row>
    <row r="2804" customFormat="false" ht="15" hidden="false" customHeight="false" outlineLevel="0" collapsed="false">
      <c r="A2804" s="15"/>
      <c r="B2804" s="15"/>
      <c r="C2804" s="15"/>
      <c r="D2804" s="15"/>
      <c r="F2804" s="18" t="str">
        <f aca="false">IF(B2804="","",IFERROR(INDEX(Materials!$B$2:$B$301,MATCH(B2804,Materials!$A$2:$A$301,0)),""))</f>
        <v/>
      </c>
      <c r="G2804" s="18" t="str">
        <f aca="true">IF(AND(A2804="",B2804=""),"",IF(A2804="","Missing product",IF(B2804="","Missing material",IF(COUNTIF(ProductList,A2804)=0,"Product not in Products list",IF(COUNTIF(MaterialList,B2804)=0,"Material not in Materials list","OK")))))</f>
        <v/>
      </c>
      <c r="H2804" s="18" t="str">
        <f aca="false">IF(F2804="Active",A2804&amp;"|"&amp;COUNTIFS(A$2:A2804,A2804,F$2:F2804,"Active"),"")</f>
        <v/>
      </c>
      <c r="I2804" s="18" t="str">
        <f aca="false">IF(B2804="","",IF(SUMPRODUCT(MAX((A$1:A2803=A2804)*(B$1:B2803=B2804)*ROW(A$1:A2803)))=0,C2804&amp;"",IF(C2804="",INDEX(I$1:I2803,SUMPRODUCT(MAX((A$1:A2803=A2804)*(B$1:B2803=B2804)*ROW(A$1:A2803)))),IF(INDEX(I$1:I2803,SUMPRODUCT(MAX((A$1:A2803=A2804)*(B$1:B2803=B2804)*ROW(A$1:A2803))))="",C2804&amp;"",INDEX(I$1:I2803,SUMPRODUCT(MAX((A$1:A2803=A2804)*(B$1:B2803=B2804)*ROW(A$1:A2803))))&amp;"; "&amp;C2804))))</f>
        <v/>
      </c>
      <c r="J2804" s="18" t="str">
        <f aca="false">IF(A2804="","",A2804&amp;"|"&amp;COUNTIF(A$2:A2804,A2804))</f>
        <v/>
      </c>
      <c r="K2804" s="18" t="n">
        <f aca="false">IF(OR(A2804="",B2804=""),0,IF(COUNTIFS(A$2:A2804,A2804,B$2:B2804,B2804)=1,1,0))</f>
        <v>0</v>
      </c>
    </row>
    <row r="2805" customFormat="false" ht="15" hidden="false" customHeight="false" outlineLevel="0" collapsed="false">
      <c r="A2805" s="15"/>
      <c r="B2805" s="15"/>
      <c r="C2805" s="15"/>
      <c r="D2805" s="15"/>
      <c r="F2805" s="18" t="str">
        <f aca="false">IF(B2805="","",IFERROR(INDEX(Materials!$B$2:$B$301,MATCH(B2805,Materials!$A$2:$A$301,0)),""))</f>
        <v/>
      </c>
      <c r="G2805" s="18" t="str">
        <f aca="true">IF(AND(A2805="",B2805=""),"",IF(A2805="","Missing product",IF(B2805="","Missing material",IF(COUNTIF(ProductList,A2805)=0,"Product not in Products list",IF(COUNTIF(MaterialList,B2805)=0,"Material not in Materials list","OK")))))</f>
        <v/>
      </c>
      <c r="H2805" s="18" t="str">
        <f aca="false">IF(F2805="Active",A2805&amp;"|"&amp;COUNTIFS(A$2:A2805,A2805,F$2:F2805,"Active"),"")</f>
        <v/>
      </c>
      <c r="I2805" s="18" t="str">
        <f aca="false">IF(B2805="","",IF(SUMPRODUCT(MAX((A$1:A2804=A2805)*(B$1:B2804=B2805)*ROW(A$1:A2804)))=0,C2805&amp;"",IF(C2805="",INDEX(I$1:I2804,SUMPRODUCT(MAX((A$1:A2804=A2805)*(B$1:B2804=B2805)*ROW(A$1:A2804)))),IF(INDEX(I$1:I2804,SUMPRODUCT(MAX((A$1:A2804=A2805)*(B$1:B2804=B2805)*ROW(A$1:A2804))))="",C2805&amp;"",INDEX(I$1:I2804,SUMPRODUCT(MAX((A$1:A2804=A2805)*(B$1:B2804=B2805)*ROW(A$1:A2804))))&amp;"; "&amp;C2805))))</f>
        <v/>
      </c>
      <c r="J2805" s="18" t="str">
        <f aca="false">IF(A2805="","",A2805&amp;"|"&amp;COUNTIF(A$2:A2805,A2805))</f>
        <v/>
      </c>
      <c r="K2805" s="18" t="n">
        <f aca="false">IF(OR(A2805="",B2805=""),0,IF(COUNTIFS(A$2:A2805,A2805,B$2:B2805,B2805)=1,1,0))</f>
        <v>0</v>
      </c>
    </row>
    <row r="2806" customFormat="false" ht="15" hidden="false" customHeight="false" outlineLevel="0" collapsed="false">
      <c r="A2806" s="15"/>
      <c r="B2806" s="15"/>
      <c r="C2806" s="15"/>
      <c r="D2806" s="15"/>
      <c r="F2806" s="18" t="str">
        <f aca="false">IF(B2806="","",IFERROR(INDEX(Materials!$B$2:$B$301,MATCH(B2806,Materials!$A$2:$A$301,0)),""))</f>
        <v/>
      </c>
      <c r="G2806" s="18" t="str">
        <f aca="true">IF(AND(A2806="",B2806=""),"",IF(A2806="","Missing product",IF(B2806="","Missing material",IF(COUNTIF(ProductList,A2806)=0,"Product not in Products list",IF(COUNTIF(MaterialList,B2806)=0,"Material not in Materials list","OK")))))</f>
        <v/>
      </c>
      <c r="H2806" s="18" t="str">
        <f aca="false">IF(F2806="Active",A2806&amp;"|"&amp;COUNTIFS(A$2:A2806,A2806,F$2:F2806,"Active"),"")</f>
        <v/>
      </c>
      <c r="I2806" s="18" t="str">
        <f aca="false">IF(B2806="","",IF(SUMPRODUCT(MAX((A$1:A2805=A2806)*(B$1:B2805=B2806)*ROW(A$1:A2805)))=0,C2806&amp;"",IF(C2806="",INDEX(I$1:I2805,SUMPRODUCT(MAX((A$1:A2805=A2806)*(B$1:B2805=B2806)*ROW(A$1:A2805)))),IF(INDEX(I$1:I2805,SUMPRODUCT(MAX((A$1:A2805=A2806)*(B$1:B2805=B2806)*ROW(A$1:A2805))))="",C2806&amp;"",INDEX(I$1:I2805,SUMPRODUCT(MAX((A$1:A2805=A2806)*(B$1:B2805=B2806)*ROW(A$1:A2805))))&amp;"; "&amp;C2806))))</f>
        <v/>
      </c>
      <c r="J2806" s="18" t="str">
        <f aca="false">IF(A2806="","",A2806&amp;"|"&amp;COUNTIF(A$2:A2806,A2806))</f>
        <v/>
      </c>
      <c r="K2806" s="18" t="n">
        <f aca="false">IF(OR(A2806="",B2806=""),0,IF(COUNTIFS(A$2:A2806,A2806,B$2:B2806,B2806)=1,1,0))</f>
        <v>0</v>
      </c>
    </row>
    <row r="2807" customFormat="false" ht="15" hidden="false" customHeight="false" outlineLevel="0" collapsed="false">
      <c r="A2807" s="15"/>
      <c r="B2807" s="15"/>
      <c r="C2807" s="15"/>
      <c r="D2807" s="15"/>
      <c r="F2807" s="18" t="str">
        <f aca="false">IF(B2807="","",IFERROR(INDEX(Materials!$B$2:$B$301,MATCH(B2807,Materials!$A$2:$A$301,0)),""))</f>
        <v/>
      </c>
      <c r="G2807" s="18" t="str">
        <f aca="true">IF(AND(A2807="",B2807=""),"",IF(A2807="","Missing product",IF(B2807="","Missing material",IF(COUNTIF(ProductList,A2807)=0,"Product not in Products list",IF(COUNTIF(MaterialList,B2807)=0,"Material not in Materials list","OK")))))</f>
        <v/>
      </c>
      <c r="H2807" s="18" t="str">
        <f aca="false">IF(F2807="Active",A2807&amp;"|"&amp;COUNTIFS(A$2:A2807,A2807,F$2:F2807,"Active"),"")</f>
        <v/>
      </c>
      <c r="I2807" s="18" t="str">
        <f aca="false">IF(B2807="","",IF(SUMPRODUCT(MAX((A$1:A2806=A2807)*(B$1:B2806=B2807)*ROW(A$1:A2806)))=0,C2807&amp;"",IF(C2807="",INDEX(I$1:I2806,SUMPRODUCT(MAX((A$1:A2806=A2807)*(B$1:B2806=B2807)*ROW(A$1:A2806)))),IF(INDEX(I$1:I2806,SUMPRODUCT(MAX((A$1:A2806=A2807)*(B$1:B2806=B2807)*ROW(A$1:A2806))))="",C2807&amp;"",INDEX(I$1:I2806,SUMPRODUCT(MAX((A$1:A2806=A2807)*(B$1:B2806=B2807)*ROW(A$1:A2806))))&amp;"; "&amp;C2807))))</f>
        <v/>
      </c>
      <c r="J2807" s="18" t="str">
        <f aca="false">IF(A2807="","",A2807&amp;"|"&amp;COUNTIF(A$2:A2807,A2807))</f>
        <v/>
      </c>
      <c r="K2807" s="18" t="n">
        <f aca="false">IF(OR(A2807="",B2807=""),0,IF(COUNTIFS(A$2:A2807,A2807,B$2:B2807,B2807)=1,1,0))</f>
        <v>0</v>
      </c>
    </row>
    <row r="2808" customFormat="false" ht="15" hidden="false" customHeight="false" outlineLevel="0" collapsed="false">
      <c r="A2808" s="15"/>
      <c r="B2808" s="15"/>
      <c r="C2808" s="15"/>
      <c r="D2808" s="15"/>
      <c r="F2808" s="18" t="str">
        <f aca="false">IF(B2808="","",IFERROR(INDEX(Materials!$B$2:$B$301,MATCH(B2808,Materials!$A$2:$A$301,0)),""))</f>
        <v/>
      </c>
      <c r="G2808" s="18" t="str">
        <f aca="true">IF(AND(A2808="",B2808=""),"",IF(A2808="","Missing product",IF(B2808="","Missing material",IF(COUNTIF(ProductList,A2808)=0,"Product not in Products list",IF(COUNTIF(MaterialList,B2808)=0,"Material not in Materials list","OK")))))</f>
        <v/>
      </c>
      <c r="H2808" s="18" t="str">
        <f aca="false">IF(F2808="Active",A2808&amp;"|"&amp;COUNTIFS(A$2:A2808,A2808,F$2:F2808,"Active"),"")</f>
        <v/>
      </c>
      <c r="I2808" s="18" t="str">
        <f aca="false">IF(B2808="","",IF(SUMPRODUCT(MAX((A$1:A2807=A2808)*(B$1:B2807=B2808)*ROW(A$1:A2807)))=0,C2808&amp;"",IF(C2808="",INDEX(I$1:I2807,SUMPRODUCT(MAX((A$1:A2807=A2808)*(B$1:B2807=B2808)*ROW(A$1:A2807)))),IF(INDEX(I$1:I2807,SUMPRODUCT(MAX((A$1:A2807=A2808)*(B$1:B2807=B2808)*ROW(A$1:A2807))))="",C2808&amp;"",INDEX(I$1:I2807,SUMPRODUCT(MAX((A$1:A2807=A2808)*(B$1:B2807=B2808)*ROW(A$1:A2807))))&amp;"; "&amp;C2808))))</f>
        <v/>
      </c>
      <c r="J2808" s="18" t="str">
        <f aca="false">IF(A2808="","",A2808&amp;"|"&amp;COUNTIF(A$2:A2808,A2808))</f>
        <v/>
      </c>
      <c r="K2808" s="18" t="n">
        <f aca="false">IF(OR(A2808="",B2808=""),0,IF(COUNTIFS(A$2:A2808,A2808,B$2:B2808,B2808)=1,1,0))</f>
        <v>0</v>
      </c>
    </row>
    <row r="2809" customFormat="false" ht="15" hidden="false" customHeight="false" outlineLevel="0" collapsed="false">
      <c r="A2809" s="15"/>
      <c r="B2809" s="15"/>
      <c r="C2809" s="15"/>
      <c r="D2809" s="15"/>
      <c r="F2809" s="18" t="str">
        <f aca="false">IF(B2809="","",IFERROR(INDEX(Materials!$B$2:$B$301,MATCH(B2809,Materials!$A$2:$A$301,0)),""))</f>
        <v/>
      </c>
      <c r="G2809" s="18" t="str">
        <f aca="true">IF(AND(A2809="",B2809=""),"",IF(A2809="","Missing product",IF(B2809="","Missing material",IF(COUNTIF(ProductList,A2809)=0,"Product not in Products list",IF(COUNTIF(MaterialList,B2809)=0,"Material not in Materials list","OK")))))</f>
        <v/>
      </c>
      <c r="H2809" s="18" t="str">
        <f aca="false">IF(F2809="Active",A2809&amp;"|"&amp;COUNTIFS(A$2:A2809,A2809,F$2:F2809,"Active"),"")</f>
        <v/>
      </c>
      <c r="I2809" s="18" t="str">
        <f aca="false">IF(B2809="","",IF(SUMPRODUCT(MAX((A$1:A2808=A2809)*(B$1:B2808=B2809)*ROW(A$1:A2808)))=0,C2809&amp;"",IF(C2809="",INDEX(I$1:I2808,SUMPRODUCT(MAX((A$1:A2808=A2809)*(B$1:B2808=B2809)*ROW(A$1:A2808)))),IF(INDEX(I$1:I2808,SUMPRODUCT(MAX((A$1:A2808=A2809)*(B$1:B2808=B2809)*ROW(A$1:A2808))))="",C2809&amp;"",INDEX(I$1:I2808,SUMPRODUCT(MAX((A$1:A2808=A2809)*(B$1:B2808=B2809)*ROW(A$1:A2808))))&amp;"; "&amp;C2809))))</f>
        <v/>
      </c>
      <c r="J2809" s="18" t="str">
        <f aca="false">IF(A2809="","",A2809&amp;"|"&amp;COUNTIF(A$2:A2809,A2809))</f>
        <v/>
      </c>
      <c r="K2809" s="18" t="n">
        <f aca="false">IF(OR(A2809="",B2809=""),0,IF(COUNTIFS(A$2:A2809,A2809,B$2:B2809,B2809)=1,1,0))</f>
        <v>0</v>
      </c>
    </row>
    <row r="2810" customFormat="false" ht="15" hidden="false" customHeight="false" outlineLevel="0" collapsed="false">
      <c r="A2810" s="15"/>
      <c r="B2810" s="15"/>
      <c r="C2810" s="15"/>
      <c r="D2810" s="15"/>
      <c r="F2810" s="18" t="str">
        <f aca="false">IF(B2810="","",IFERROR(INDEX(Materials!$B$2:$B$301,MATCH(B2810,Materials!$A$2:$A$301,0)),""))</f>
        <v/>
      </c>
      <c r="G2810" s="18" t="str">
        <f aca="true">IF(AND(A2810="",B2810=""),"",IF(A2810="","Missing product",IF(B2810="","Missing material",IF(COUNTIF(ProductList,A2810)=0,"Product not in Products list",IF(COUNTIF(MaterialList,B2810)=0,"Material not in Materials list","OK")))))</f>
        <v/>
      </c>
      <c r="H2810" s="18" t="str">
        <f aca="false">IF(F2810="Active",A2810&amp;"|"&amp;COUNTIFS(A$2:A2810,A2810,F$2:F2810,"Active"),"")</f>
        <v/>
      </c>
      <c r="I2810" s="18" t="str">
        <f aca="false">IF(B2810="","",IF(SUMPRODUCT(MAX((A$1:A2809=A2810)*(B$1:B2809=B2810)*ROW(A$1:A2809)))=0,C2810&amp;"",IF(C2810="",INDEX(I$1:I2809,SUMPRODUCT(MAX((A$1:A2809=A2810)*(B$1:B2809=B2810)*ROW(A$1:A2809)))),IF(INDEX(I$1:I2809,SUMPRODUCT(MAX((A$1:A2809=A2810)*(B$1:B2809=B2810)*ROW(A$1:A2809))))="",C2810&amp;"",INDEX(I$1:I2809,SUMPRODUCT(MAX((A$1:A2809=A2810)*(B$1:B2809=B2810)*ROW(A$1:A2809))))&amp;"; "&amp;C2810))))</f>
        <v/>
      </c>
      <c r="J2810" s="18" t="str">
        <f aca="false">IF(A2810="","",A2810&amp;"|"&amp;COUNTIF(A$2:A2810,A2810))</f>
        <v/>
      </c>
      <c r="K2810" s="18" t="n">
        <f aca="false">IF(OR(A2810="",B2810=""),0,IF(COUNTIFS(A$2:A2810,A2810,B$2:B2810,B2810)=1,1,0))</f>
        <v>0</v>
      </c>
    </row>
    <row r="2811" customFormat="false" ht="15" hidden="false" customHeight="false" outlineLevel="0" collapsed="false">
      <c r="A2811" s="15"/>
      <c r="B2811" s="15"/>
      <c r="C2811" s="15"/>
      <c r="D2811" s="15"/>
      <c r="F2811" s="18" t="str">
        <f aca="false">IF(B2811="","",IFERROR(INDEX(Materials!$B$2:$B$301,MATCH(B2811,Materials!$A$2:$A$301,0)),""))</f>
        <v/>
      </c>
      <c r="G2811" s="18" t="str">
        <f aca="true">IF(AND(A2811="",B2811=""),"",IF(A2811="","Missing product",IF(B2811="","Missing material",IF(COUNTIF(ProductList,A2811)=0,"Product not in Products list",IF(COUNTIF(MaterialList,B2811)=0,"Material not in Materials list","OK")))))</f>
        <v/>
      </c>
      <c r="H2811" s="18" t="str">
        <f aca="false">IF(F2811="Active",A2811&amp;"|"&amp;COUNTIFS(A$2:A2811,A2811,F$2:F2811,"Active"),"")</f>
        <v/>
      </c>
      <c r="I2811" s="18" t="str">
        <f aca="false">IF(B2811="","",IF(SUMPRODUCT(MAX((A$1:A2810=A2811)*(B$1:B2810=B2811)*ROW(A$1:A2810)))=0,C2811&amp;"",IF(C2811="",INDEX(I$1:I2810,SUMPRODUCT(MAX((A$1:A2810=A2811)*(B$1:B2810=B2811)*ROW(A$1:A2810)))),IF(INDEX(I$1:I2810,SUMPRODUCT(MAX((A$1:A2810=A2811)*(B$1:B2810=B2811)*ROW(A$1:A2810))))="",C2811&amp;"",INDEX(I$1:I2810,SUMPRODUCT(MAX((A$1:A2810=A2811)*(B$1:B2810=B2811)*ROW(A$1:A2810))))&amp;"; "&amp;C2811))))</f>
        <v/>
      </c>
      <c r="J2811" s="18" t="str">
        <f aca="false">IF(A2811="","",A2811&amp;"|"&amp;COUNTIF(A$2:A2811,A2811))</f>
        <v/>
      </c>
      <c r="K2811" s="18" t="n">
        <f aca="false">IF(OR(A2811="",B2811=""),0,IF(COUNTIFS(A$2:A2811,A2811,B$2:B2811,B2811)=1,1,0))</f>
        <v>0</v>
      </c>
    </row>
    <row r="2812" customFormat="false" ht="15" hidden="false" customHeight="false" outlineLevel="0" collapsed="false">
      <c r="A2812" s="15"/>
      <c r="B2812" s="15"/>
      <c r="C2812" s="15"/>
      <c r="D2812" s="15"/>
      <c r="F2812" s="18" t="str">
        <f aca="false">IF(B2812="","",IFERROR(INDEX(Materials!$B$2:$B$301,MATCH(B2812,Materials!$A$2:$A$301,0)),""))</f>
        <v/>
      </c>
      <c r="G2812" s="18" t="str">
        <f aca="true">IF(AND(A2812="",B2812=""),"",IF(A2812="","Missing product",IF(B2812="","Missing material",IF(COUNTIF(ProductList,A2812)=0,"Product not in Products list",IF(COUNTIF(MaterialList,B2812)=0,"Material not in Materials list","OK")))))</f>
        <v/>
      </c>
      <c r="H2812" s="18" t="str">
        <f aca="false">IF(F2812="Active",A2812&amp;"|"&amp;COUNTIFS(A$2:A2812,A2812,F$2:F2812,"Active"),"")</f>
        <v/>
      </c>
      <c r="I2812" s="18" t="str">
        <f aca="false">IF(B2812="","",IF(SUMPRODUCT(MAX((A$1:A2811=A2812)*(B$1:B2811=B2812)*ROW(A$1:A2811)))=0,C2812&amp;"",IF(C2812="",INDEX(I$1:I2811,SUMPRODUCT(MAX((A$1:A2811=A2812)*(B$1:B2811=B2812)*ROW(A$1:A2811)))),IF(INDEX(I$1:I2811,SUMPRODUCT(MAX((A$1:A2811=A2812)*(B$1:B2811=B2812)*ROW(A$1:A2811))))="",C2812&amp;"",INDEX(I$1:I2811,SUMPRODUCT(MAX((A$1:A2811=A2812)*(B$1:B2811=B2812)*ROW(A$1:A2811))))&amp;"; "&amp;C2812))))</f>
        <v/>
      </c>
      <c r="J2812" s="18" t="str">
        <f aca="false">IF(A2812="","",A2812&amp;"|"&amp;COUNTIF(A$2:A2812,A2812))</f>
        <v/>
      </c>
      <c r="K2812" s="18" t="n">
        <f aca="false">IF(OR(A2812="",B2812=""),0,IF(COUNTIFS(A$2:A2812,A2812,B$2:B2812,B2812)=1,1,0))</f>
        <v>0</v>
      </c>
    </row>
    <row r="2813" customFormat="false" ht="15" hidden="false" customHeight="false" outlineLevel="0" collapsed="false">
      <c r="A2813" s="15"/>
      <c r="B2813" s="15"/>
      <c r="C2813" s="15"/>
      <c r="D2813" s="15"/>
      <c r="F2813" s="18" t="str">
        <f aca="false">IF(B2813="","",IFERROR(INDEX(Materials!$B$2:$B$301,MATCH(B2813,Materials!$A$2:$A$301,0)),""))</f>
        <v/>
      </c>
      <c r="G2813" s="18" t="str">
        <f aca="true">IF(AND(A2813="",B2813=""),"",IF(A2813="","Missing product",IF(B2813="","Missing material",IF(COUNTIF(ProductList,A2813)=0,"Product not in Products list",IF(COUNTIF(MaterialList,B2813)=0,"Material not in Materials list","OK")))))</f>
        <v/>
      </c>
      <c r="H2813" s="18" t="str">
        <f aca="false">IF(F2813="Active",A2813&amp;"|"&amp;COUNTIFS(A$2:A2813,A2813,F$2:F2813,"Active"),"")</f>
        <v/>
      </c>
      <c r="I2813" s="18" t="str">
        <f aca="false">IF(B2813="","",IF(SUMPRODUCT(MAX((A$1:A2812=A2813)*(B$1:B2812=B2813)*ROW(A$1:A2812)))=0,C2813&amp;"",IF(C2813="",INDEX(I$1:I2812,SUMPRODUCT(MAX((A$1:A2812=A2813)*(B$1:B2812=B2813)*ROW(A$1:A2812)))),IF(INDEX(I$1:I2812,SUMPRODUCT(MAX((A$1:A2812=A2813)*(B$1:B2812=B2813)*ROW(A$1:A2812))))="",C2813&amp;"",INDEX(I$1:I2812,SUMPRODUCT(MAX((A$1:A2812=A2813)*(B$1:B2812=B2813)*ROW(A$1:A2812))))&amp;"; "&amp;C2813))))</f>
        <v/>
      </c>
      <c r="J2813" s="18" t="str">
        <f aca="false">IF(A2813="","",A2813&amp;"|"&amp;COUNTIF(A$2:A2813,A2813))</f>
        <v/>
      </c>
      <c r="K2813" s="18" t="n">
        <f aca="false">IF(OR(A2813="",B2813=""),0,IF(COUNTIFS(A$2:A2813,A2813,B$2:B2813,B2813)=1,1,0))</f>
        <v>0</v>
      </c>
    </row>
    <row r="2814" customFormat="false" ht="15" hidden="false" customHeight="false" outlineLevel="0" collapsed="false">
      <c r="A2814" s="15"/>
      <c r="B2814" s="15"/>
      <c r="C2814" s="15"/>
      <c r="D2814" s="15"/>
      <c r="F2814" s="18" t="str">
        <f aca="false">IF(B2814="","",IFERROR(INDEX(Materials!$B$2:$B$301,MATCH(B2814,Materials!$A$2:$A$301,0)),""))</f>
        <v/>
      </c>
      <c r="G2814" s="18" t="str">
        <f aca="true">IF(AND(A2814="",B2814=""),"",IF(A2814="","Missing product",IF(B2814="","Missing material",IF(COUNTIF(ProductList,A2814)=0,"Product not in Products list",IF(COUNTIF(MaterialList,B2814)=0,"Material not in Materials list","OK")))))</f>
        <v/>
      </c>
      <c r="H2814" s="18" t="str">
        <f aca="false">IF(F2814="Active",A2814&amp;"|"&amp;COUNTIFS(A$2:A2814,A2814,F$2:F2814,"Active"),"")</f>
        <v/>
      </c>
      <c r="I2814" s="18" t="str">
        <f aca="false">IF(B2814="","",IF(SUMPRODUCT(MAX((A$1:A2813=A2814)*(B$1:B2813=B2814)*ROW(A$1:A2813)))=0,C2814&amp;"",IF(C2814="",INDEX(I$1:I2813,SUMPRODUCT(MAX((A$1:A2813=A2814)*(B$1:B2813=B2814)*ROW(A$1:A2813)))),IF(INDEX(I$1:I2813,SUMPRODUCT(MAX((A$1:A2813=A2814)*(B$1:B2813=B2814)*ROW(A$1:A2813))))="",C2814&amp;"",INDEX(I$1:I2813,SUMPRODUCT(MAX((A$1:A2813=A2814)*(B$1:B2813=B2814)*ROW(A$1:A2813))))&amp;"; "&amp;C2814))))</f>
        <v/>
      </c>
      <c r="J2814" s="18" t="str">
        <f aca="false">IF(A2814="","",A2814&amp;"|"&amp;COUNTIF(A$2:A2814,A2814))</f>
        <v/>
      </c>
      <c r="K2814" s="18" t="n">
        <f aca="false">IF(OR(A2814="",B2814=""),0,IF(COUNTIFS(A$2:A2814,A2814,B$2:B2814,B2814)=1,1,0))</f>
        <v>0</v>
      </c>
    </row>
    <row r="2815" customFormat="false" ht="15" hidden="false" customHeight="false" outlineLevel="0" collapsed="false">
      <c r="A2815" s="15"/>
      <c r="B2815" s="15"/>
      <c r="C2815" s="15"/>
      <c r="D2815" s="15"/>
      <c r="F2815" s="18" t="str">
        <f aca="false">IF(B2815="","",IFERROR(INDEX(Materials!$B$2:$B$301,MATCH(B2815,Materials!$A$2:$A$301,0)),""))</f>
        <v/>
      </c>
      <c r="G2815" s="18" t="str">
        <f aca="true">IF(AND(A2815="",B2815=""),"",IF(A2815="","Missing product",IF(B2815="","Missing material",IF(COUNTIF(ProductList,A2815)=0,"Product not in Products list",IF(COUNTIF(MaterialList,B2815)=0,"Material not in Materials list","OK")))))</f>
        <v/>
      </c>
      <c r="H2815" s="18" t="str">
        <f aca="false">IF(F2815="Active",A2815&amp;"|"&amp;COUNTIFS(A$2:A2815,A2815,F$2:F2815,"Active"),"")</f>
        <v/>
      </c>
      <c r="I2815" s="18" t="str">
        <f aca="false">IF(B2815="","",IF(SUMPRODUCT(MAX((A$1:A2814=A2815)*(B$1:B2814=B2815)*ROW(A$1:A2814)))=0,C2815&amp;"",IF(C2815="",INDEX(I$1:I2814,SUMPRODUCT(MAX((A$1:A2814=A2815)*(B$1:B2814=B2815)*ROW(A$1:A2814)))),IF(INDEX(I$1:I2814,SUMPRODUCT(MAX((A$1:A2814=A2815)*(B$1:B2814=B2815)*ROW(A$1:A2814))))="",C2815&amp;"",INDEX(I$1:I2814,SUMPRODUCT(MAX((A$1:A2814=A2815)*(B$1:B2814=B2815)*ROW(A$1:A2814))))&amp;"; "&amp;C2815))))</f>
        <v/>
      </c>
      <c r="J2815" s="18" t="str">
        <f aca="false">IF(A2815="","",A2815&amp;"|"&amp;COUNTIF(A$2:A2815,A2815))</f>
        <v/>
      </c>
      <c r="K2815" s="18" t="n">
        <f aca="false">IF(OR(A2815="",B2815=""),0,IF(COUNTIFS(A$2:A2815,A2815,B$2:B2815,B2815)=1,1,0))</f>
        <v>0</v>
      </c>
    </row>
    <row r="2816" customFormat="false" ht="15" hidden="false" customHeight="false" outlineLevel="0" collapsed="false">
      <c r="A2816" s="15"/>
      <c r="B2816" s="15"/>
      <c r="C2816" s="15"/>
      <c r="D2816" s="15"/>
      <c r="F2816" s="18" t="str">
        <f aca="false">IF(B2816="","",IFERROR(INDEX(Materials!$B$2:$B$301,MATCH(B2816,Materials!$A$2:$A$301,0)),""))</f>
        <v/>
      </c>
      <c r="G2816" s="18" t="str">
        <f aca="true">IF(AND(A2816="",B2816=""),"",IF(A2816="","Missing product",IF(B2816="","Missing material",IF(COUNTIF(ProductList,A2816)=0,"Product not in Products list",IF(COUNTIF(MaterialList,B2816)=0,"Material not in Materials list","OK")))))</f>
        <v/>
      </c>
      <c r="H2816" s="18" t="str">
        <f aca="false">IF(F2816="Active",A2816&amp;"|"&amp;COUNTIFS(A$2:A2816,A2816,F$2:F2816,"Active"),"")</f>
        <v/>
      </c>
      <c r="I2816" s="18" t="str">
        <f aca="false">IF(B2816="","",IF(SUMPRODUCT(MAX((A$1:A2815=A2816)*(B$1:B2815=B2816)*ROW(A$1:A2815)))=0,C2816&amp;"",IF(C2816="",INDEX(I$1:I2815,SUMPRODUCT(MAX((A$1:A2815=A2816)*(B$1:B2815=B2816)*ROW(A$1:A2815)))),IF(INDEX(I$1:I2815,SUMPRODUCT(MAX((A$1:A2815=A2816)*(B$1:B2815=B2816)*ROW(A$1:A2815))))="",C2816&amp;"",INDEX(I$1:I2815,SUMPRODUCT(MAX((A$1:A2815=A2816)*(B$1:B2815=B2816)*ROW(A$1:A2815))))&amp;"; "&amp;C2816))))</f>
        <v/>
      </c>
      <c r="J2816" s="18" t="str">
        <f aca="false">IF(A2816="","",A2816&amp;"|"&amp;COUNTIF(A$2:A2816,A2816))</f>
        <v/>
      </c>
      <c r="K2816" s="18" t="n">
        <f aca="false">IF(OR(A2816="",B2816=""),0,IF(COUNTIFS(A$2:A2816,A2816,B$2:B2816,B2816)=1,1,0))</f>
        <v>0</v>
      </c>
    </row>
    <row r="2817" customFormat="false" ht="15" hidden="false" customHeight="false" outlineLevel="0" collapsed="false">
      <c r="A2817" s="15"/>
      <c r="B2817" s="15"/>
      <c r="C2817" s="15"/>
      <c r="D2817" s="15"/>
      <c r="F2817" s="18" t="str">
        <f aca="false">IF(B2817="","",IFERROR(INDEX(Materials!$B$2:$B$301,MATCH(B2817,Materials!$A$2:$A$301,0)),""))</f>
        <v/>
      </c>
      <c r="G2817" s="18" t="str">
        <f aca="true">IF(AND(A2817="",B2817=""),"",IF(A2817="","Missing product",IF(B2817="","Missing material",IF(COUNTIF(ProductList,A2817)=0,"Product not in Products list",IF(COUNTIF(MaterialList,B2817)=0,"Material not in Materials list","OK")))))</f>
        <v/>
      </c>
      <c r="H2817" s="18" t="str">
        <f aca="false">IF(F2817="Active",A2817&amp;"|"&amp;COUNTIFS(A$2:A2817,A2817,F$2:F2817,"Active"),"")</f>
        <v/>
      </c>
      <c r="I2817" s="18" t="str">
        <f aca="false">IF(B2817="","",IF(SUMPRODUCT(MAX((A$1:A2816=A2817)*(B$1:B2816=B2817)*ROW(A$1:A2816)))=0,C2817&amp;"",IF(C2817="",INDEX(I$1:I2816,SUMPRODUCT(MAX((A$1:A2816=A2817)*(B$1:B2816=B2817)*ROW(A$1:A2816)))),IF(INDEX(I$1:I2816,SUMPRODUCT(MAX((A$1:A2816=A2817)*(B$1:B2816=B2817)*ROW(A$1:A2816))))="",C2817&amp;"",INDEX(I$1:I2816,SUMPRODUCT(MAX((A$1:A2816=A2817)*(B$1:B2816=B2817)*ROW(A$1:A2816))))&amp;"; "&amp;C2817))))</f>
        <v/>
      </c>
      <c r="J2817" s="18" t="str">
        <f aca="false">IF(A2817="","",A2817&amp;"|"&amp;COUNTIF(A$2:A2817,A2817))</f>
        <v/>
      </c>
      <c r="K2817" s="18" t="n">
        <f aca="false">IF(OR(A2817="",B2817=""),0,IF(COUNTIFS(A$2:A2817,A2817,B$2:B2817,B2817)=1,1,0))</f>
        <v>0</v>
      </c>
    </row>
    <row r="2818" customFormat="false" ht="15" hidden="false" customHeight="false" outlineLevel="0" collapsed="false">
      <c r="A2818" s="15"/>
      <c r="B2818" s="15"/>
      <c r="C2818" s="15"/>
      <c r="D2818" s="15"/>
      <c r="F2818" s="18" t="str">
        <f aca="false">IF(B2818="","",IFERROR(INDEX(Materials!$B$2:$B$301,MATCH(B2818,Materials!$A$2:$A$301,0)),""))</f>
        <v/>
      </c>
      <c r="G2818" s="18" t="str">
        <f aca="true">IF(AND(A2818="",B2818=""),"",IF(A2818="","Missing product",IF(B2818="","Missing material",IF(COUNTIF(ProductList,A2818)=0,"Product not in Products list",IF(COUNTIF(MaterialList,B2818)=0,"Material not in Materials list","OK")))))</f>
        <v/>
      </c>
      <c r="H2818" s="18" t="str">
        <f aca="false">IF(F2818="Active",A2818&amp;"|"&amp;COUNTIFS(A$2:A2818,A2818,F$2:F2818,"Active"),"")</f>
        <v/>
      </c>
      <c r="I2818" s="18" t="str">
        <f aca="false">IF(B2818="","",IF(SUMPRODUCT(MAX((A$1:A2817=A2818)*(B$1:B2817=B2818)*ROW(A$1:A2817)))=0,C2818&amp;"",IF(C2818="",INDEX(I$1:I2817,SUMPRODUCT(MAX((A$1:A2817=A2818)*(B$1:B2817=B2818)*ROW(A$1:A2817)))),IF(INDEX(I$1:I2817,SUMPRODUCT(MAX((A$1:A2817=A2818)*(B$1:B2817=B2818)*ROW(A$1:A2817))))="",C2818&amp;"",INDEX(I$1:I2817,SUMPRODUCT(MAX((A$1:A2817=A2818)*(B$1:B2817=B2818)*ROW(A$1:A2817))))&amp;"; "&amp;C2818))))</f>
        <v/>
      </c>
      <c r="J2818" s="18" t="str">
        <f aca="false">IF(A2818="","",A2818&amp;"|"&amp;COUNTIF(A$2:A2818,A2818))</f>
        <v/>
      </c>
      <c r="K2818" s="18" t="n">
        <f aca="false">IF(OR(A2818="",B2818=""),0,IF(COUNTIFS(A$2:A2818,A2818,B$2:B2818,B2818)=1,1,0))</f>
        <v>0</v>
      </c>
    </row>
    <row r="2819" customFormat="false" ht="15" hidden="false" customHeight="false" outlineLevel="0" collapsed="false">
      <c r="A2819" s="15"/>
      <c r="B2819" s="15"/>
      <c r="C2819" s="15"/>
      <c r="D2819" s="15"/>
      <c r="F2819" s="18" t="str">
        <f aca="false">IF(B2819="","",IFERROR(INDEX(Materials!$B$2:$B$301,MATCH(B2819,Materials!$A$2:$A$301,0)),""))</f>
        <v/>
      </c>
      <c r="G2819" s="18" t="str">
        <f aca="true">IF(AND(A2819="",B2819=""),"",IF(A2819="","Missing product",IF(B2819="","Missing material",IF(COUNTIF(ProductList,A2819)=0,"Product not in Products list",IF(COUNTIF(MaterialList,B2819)=0,"Material not in Materials list","OK")))))</f>
        <v/>
      </c>
      <c r="H2819" s="18" t="str">
        <f aca="false">IF(F2819="Active",A2819&amp;"|"&amp;COUNTIFS(A$2:A2819,A2819,F$2:F2819,"Active"),"")</f>
        <v/>
      </c>
      <c r="I2819" s="18" t="str">
        <f aca="false">IF(B2819="","",IF(SUMPRODUCT(MAX((A$1:A2818=A2819)*(B$1:B2818=B2819)*ROW(A$1:A2818)))=0,C2819&amp;"",IF(C2819="",INDEX(I$1:I2818,SUMPRODUCT(MAX((A$1:A2818=A2819)*(B$1:B2818=B2819)*ROW(A$1:A2818)))),IF(INDEX(I$1:I2818,SUMPRODUCT(MAX((A$1:A2818=A2819)*(B$1:B2818=B2819)*ROW(A$1:A2818))))="",C2819&amp;"",INDEX(I$1:I2818,SUMPRODUCT(MAX((A$1:A2818=A2819)*(B$1:B2818=B2819)*ROW(A$1:A2818))))&amp;"; "&amp;C2819))))</f>
        <v/>
      </c>
      <c r="J2819" s="18" t="str">
        <f aca="false">IF(A2819="","",A2819&amp;"|"&amp;COUNTIF(A$2:A2819,A2819))</f>
        <v/>
      </c>
      <c r="K2819" s="18" t="n">
        <f aca="false">IF(OR(A2819="",B2819=""),0,IF(COUNTIFS(A$2:A2819,A2819,B$2:B2819,B2819)=1,1,0))</f>
        <v>0</v>
      </c>
    </row>
    <row r="2820" customFormat="false" ht="15" hidden="false" customHeight="false" outlineLevel="0" collapsed="false">
      <c r="A2820" s="15"/>
      <c r="B2820" s="15"/>
      <c r="C2820" s="15"/>
      <c r="D2820" s="15"/>
      <c r="F2820" s="18" t="str">
        <f aca="false">IF(B2820="","",IFERROR(INDEX(Materials!$B$2:$B$301,MATCH(B2820,Materials!$A$2:$A$301,0)),""))</f>
        <v/>
      </c>
      <c r="G2820" s="18" t="str">
        <f aca="true">IF(AND(A2820="",B2820=""),"",IF(A2820="","Missing product",IF(B2820="","Missing material",IF(COUNTIF(ProductList,A2820)=0,"Product not in Products list",IF(COUNTIF(MaterialList,B2820)=0,"Material not in Materials list","OK")))))</f>
        <v/>
      </c>
      <c r="H2820" s="18" t="str">
        <f aca="false">IF(F2820="Active",A2820&amp;"|"&amp;COUNTIFS(A$2:A2820,A2820,F$2:F2820,"Active"),"")</f>
        <v/>
      </c>
      <c r="I2820" s="18" t="str">
        <f aca="false">IF(B2820="","",IF(SUMPRODUCT(MAX((A$1:A2819=A2820)*(B$1:B2819=B2820)*ROW(A$1:A2819)))=0,C2820&amp;"",IF(C2820="",INDEX(I$1:I2819,SUMPRODUCT(MAX((A$1:A2819=A2820)*(B$1:B2819=B2820)*ROW(A$1:A2819)))),IF(INDEX(I$1:I2819,SUMPRODUCT(MAX((A$1:A2819=A2820)*(B$1:B2819=B2820)*ROW(A$1:A2819))))="",C2820&amp;"",INDEX(I$1:I2819,SUMPRODUCT(MAX((A$1:A2819=A2820)*(B$1:B2819=B2820)*ROW(A$1:A2819))))&amp;"; "&amp;C2820))))</f>
        <v/>
      </c>
      <c r="J2820" s="18" t="str">
        <f aca="false">IF(A2820="","",A2820&amp;"|"&amp;COUNTIF(A$2:A2820,A2820))</f>
        <v/>
      </c>
      <c r="K2820" s="18" t="n">
        <f aca="false">IF(OR(A2820="",B2820=""),0,IF(COUNTIFS(A$2:A2820,A2820,B$2:B2820,B2820)=1,1,0))</f>
        <v>0</v>
      </c>
    </row>
    <row r="2821" customFormat="false" ht="15" hidden="false" customHeight="false" outlineLevel="0" collapsed="false">
      <c r="A2821" s="15"/>
      <c r="B2821" s="15"/>
      <c r="C2821" s="15"/>
      <c r="D2821" s="15"/>
      <c r="F2821" s="18" t="str">
        <f aca="false">IF(B2821="","",IFERROR(INDEX(Materials!$B$2:$B$301,MATCH(B2821,Materials!$A$2:$A$301,0)),""))</f>
        <v/>
      </c>
      <c r="G2821" s="18" t="str">
        <f aca="true">IF(AND(A2821="",B2821=""),"",IF(A2821="","Missing product",IF(B2821="","Missing material",IF(COUNTIF(ProductList,A2821)=0,"Product not in Products list",IF(COUNTIF(MaterialList,B2821)=0,"Material not in Materials list","OK")))))</f>
        <v/>
      </c>
      <c r="H2821" s="18" t="str">
        <f aca="false">IF(F2821="Active",A2821&amp;"|"&amp;COUNTIFS(A$2:A2821,A2821,F$2:F2821,"Active"),"")</f>
        <v/>
      </c>
      <c r="I2821" s="18" t="str">
        <f aca="false">IF(B2821="","",IF(SUMPRODUCT(MAX((A$1:A2820=A2821)*(B$1:B2820=B2821)*ROW(A$1:A2820)))=0,C2821&amp;"",IF(C2821="",INDEX(I$1:I2820,SUMPRODUCT(MAX((A$1:A2820=A2821)*(B$1:B2820=B2821)*ROW(A$1:A2820)))),IF(INDEX(I$1:I2820,SUMPRODUCT(MAX((A$1:A2820=A2821)*(B$1:B2820=B2821)*ROW(A$1:A2820))))="",C2821&amp;"",INDEX(I$1:I2820,SUMPRODUCT(MAX((A$1:A2820=A2821)*(B$1:B2820=B2821)*ROW(A$1:A2820))))&amp;"; "&amp;C2821))))</f>
        <v/>
      </c>
      <c r="J2821" s="18" t="str">
        <f aca="false">IF(A2821="","",A2821&amp;"|"&amp;COUNTIF(A$2:A2821,A2821))</f>
        <v/>
      </c>
      <c r="K2821" s="18" t="n">
        <f aca="false">IF(OR(A2821="",B2821=""),0,IF(COUNTIFS(A$2:A2821,A2821,B$2:B2821,B2821)=1,1,0))</f>
        <v>0</v>
      </c>
    </row>
    <row r="2822" customFormat="false" ht="15" hidden="false" customHeight="false" outlineLevel="0" collapsed="false">
      <c r="A2822" s="15"/>
      <c r="B2822" s="15"/>
      <c r="C2822" s="15"/>
      <c r="D2822" s="15"/>
      <c r="F2822" s="18" t="str">
        <f aca="false">IF(B2822="","",IFERROR(INDEX(Materials!$B$2:$B$301,MATCH(B2822,Materials!$A$2:$A$301,0)),""))</f>
        <v/>
      </c>
      <c r="G2822" s="18" t="str">
        <f aca="true">IF(AND(A2822="",B2822=""),"",IF(A2822="","Missing product",IF(B2822="","Missing material",IF(COUNTIF(ProductList,A2822)=0,"Product not in Products list",IF(COUNTIF(MaterialList,B2822)=0,"Material not in Materials list","OK")))))</f>
        <v/>
      </c>
      <c r="H2822" s="18" t="str">
        <f aca="false">IF(F2822="Active",A2822&amp;"|"&amp;COUNTIFS(A$2:A2822,A2822,F$2:F2822,"Active"),"")</f>
        <v/>
      </c>
      <c r="I2822" s="18" t="str">
        <f aca="false">IF(B2822="","",IF(SUMPRODUCT(MAX((A$1:A2821=A2822)*(B$1:B2821=B2822)*ROW(A$1:A2821)))=0,C2822&amp;"",IF(C2822="",INDEX(I$1:I2821,SUMPRODUCT(MAX((A$1:A2821=A2822)*(B$1:B2821=B2822)*ROW(A$1:A2821)))),IF(INDEX(I$1:I2821,SUMPRODUCT(MAX((A$1:A2821=A2822)*(B$1:B2821=B2822)*ROW(A$1:A2821))))="",C2822&amp;"",INDEX(I$1:I2821,SUMPRODUCT(MAX((A$1:A2821=A2822)*(B$1:B2821=B2822)*ROW(A$1:A2821))))&amp;"; "&amp;C2822))))</f>
        <v/>
      </c>
      <c r="J2822" s="18" t="str">
        <f aca="false">IF(A2822="","",A2822&amp;"|"&amp;COUNTIF(A$2:A2822,A2822))</f>
        <v/>
      </c>
      <c r="K2822" s="18" t="n">
        <f aca="false">IF(OR(A2822="",B2822=""),0,IF(COUNTIFS(A$2:A2822,A2822,B$2:B2822,B2822)=1,1,0))</f>
        <v>0</v>
      </c>
    </row>
    <row r="2823" customFormat="false" ht="15" hidden="false" customHeight="false" outlineLevel="0" collapsed="false">
      <c r="A2823" s="15"/>
      <c r="B2823" s="15"/>
      <c r="C2823" s="15"/>
      <c r="D2823" s="15"/>
      <c r="F2823" s="18" t="str">
        <f aca="false">IF(B2823="","",IFERROR(INDEX(Materials!$B$2:$B$301,MATCH(B2823,Materials!$A$2:$A$301,0)),""))</f>
        <v/>
      </c>
      <c r="G2823" s="18" t="str">
        <f aca="true">IF(AND(A2823="",B2823=""),"",IF(A2823="","Missing product",IF(B2823="","Missing material",IF(COUNTIF(ProductList,A2823)=0,"Product not in Products list",IF(COUNTIF(MaterialList,B2823)=0,"Material not in Materials list","OK")))))</f>
        <v/>
      </c>
      <c r="H2823" s="18" t="str">
        <f aca="false">IF(F2823="Active",A2823&amp;"|"&amp;COUNTIFS(A$2:A2823,A2823,F$2:F2823,"Active"),"")</f>
        <v/>
      </c>
      <c r="I2823" s="18" t="str">
        <f aca="false">IF(B2823="","",IF(SUMPRODUCT(MAX((A$1:A2822=A2823)*(B$1:B2822=B2823)*ROW(A$1:A2822)))=0,C2823&amp;"",IF(C2823="",INDEX(I$1:I2822,SUMPRODUCT(MAX((A$1:A2822=A2823)*(B$1:B2822=B2823)*ROW(A$1:A2822)))),IF(INDEX(I$1:I2822,SUMPRODUCT(MAX((A$1:A2822=A2823)*(B$1:B2822=B2823)*ROW(A$1:A2822))))="",C2823&amp;"",INDEX(I$1:I2822,SUMPRODUCT(MAX((A$1:A2822=A2823)*(B$1:B2822=B2823)*ROW(A$1:A2822))))&amp;"; "&amp;C2823))))</f>
        <v/>
      </c>
      <c r="J2823" s="18" t="str">
        <f aca="false">IF(A2823="","",A2823&amp;"|"&amp;COUNTIF(A$2:A2823,A2823))</f>
        <v/>
      </c>
      <c r="K2823" s="18" t="n">
        <f aca="false">IF(OR(A2823="",B2823=""),0,IF(COUNTIFS(A$2:A2823,A2823,B$2:B2823,B2823)=1,1,0))</f>
        <v>0</v>
      </c>
    </row>
    <row r="2824" customFormat="false" ht="15" hidden="false" customHeight="false" outlineLevel="0" collapsed="false">
      <c r="A2824" s="15"/>
      <c r="B2824" s="15"/>
      <c r="C2824" s="15"/>
      <c r="D2824" s="15"/>
      <c r="F2824" s="18" t="str">
        <f aca="false">IF(B2824="","",IFERROR(INDEX(Materials!$B$2:$B$301,MATCH(B2824,Materials!$A$2:$A$301,0)),""))</f>
        <v/>
      </c>
      <c r="G2824" s="18" t="str">
        <f aca="true">IF(AND(A2824="",B2824=""),"",IF(A2824="","Missing product",IF(B2824="","Missing material",IF(COUNTIF(ProductList,A2824)=0,"Product not in Products list",IF(COUNTIF(MaterialList,B2824)=0,"Material not in Materials list","OK")))))</f>
        <v/>
      </c>
      <c r="H2824" s="18" t="str">
        <f aca="false">IF(F2824="Active",A2824&amp;"|"&amp;COUNTIFS(A$2:A2824,A2824,F$2:F2824,"Active"),"")</f>
        <v/>
      </c>
      <c r="I2824" s="18" t="str">
        <f aca="false">IF(B2824="","",IF(SUMPRODUCT(MAX((A$1:A2823=A2824)*(B$1:B2823=B2824)*ROW(A$1:A2823)))=0,C2824&amp;"",IF(C2824="",INDEX(I$1:I2823,SUMPRODUCT(MAX((A$1:A2823=A2824)*(B$1:B2823=B2824)*ROW(A$1:A2823)))),IF(INDEX(I$1:I2823,SUMPRODUCT(MAX((A$1:A2823=A2824)*(B$1:B2823=B2824)*ROW(A$1:A2823))))="",C2824&amp;"",INDEX(I$1:I2823,SUMPRODUCT(MAX((A$1:A2823=A2824)*(B$1:B2823=B2824)*ROW(A$1:A2823))))&amp;"; "&amp;C2824))))</f>
        <v/>
      </c>
      <c r="J2824" s="18" t="str">
        <f aca="false">IF(A2824="","",A2824&amp;"|"&amp;COUNTIF(A$2:A2824,A2824))</f>
        <v/>
      </c>
      <c r="K2824" s="18" t="n">
        <f aca="false">IF(OR(A2824="",B2824=""),0,IF(COUNTIFS(A$2:A2824,A2824,B$2:B2824,B2824)=1,1,0))</f>
        <v>0</v>
      </c>
    </row>
    <row r="2825" customFormat="false" ht="15" hidden="false" customHeight="false" outlineLevel="0" collapsed="false">
      <c r="A2825" s="15"/>
      <c r="B2825" s="15"/>
      <c r="C2825" s="15"/>
      <c r="D2825" s="15"/>
      <c r="F2825" s="18" t="str">
        <f aca="false">IF(B2825="","",IFERROR(INDEX(Materials!$B$2:$B$301,MATCH(B2825,Materials!$A$2:$A$301,0)),""))</f>
        <v/>
      </c>
      <c r="G2825" s="18" t="str">
        <f aca="true">IF(AND(A2825="",B2825=""),"",IF(A2825="","Missing product",IF(B2825="","Missing material",IF(COUNTIF(ProductList,A2825)=0,"Product not in Products list",IF(COUNTIF(MaterialList,B2825)=0,"Material not in Materials list","OK")))))</f>
        <v/>
      </c>
      <c r="H2825" s="18" t="str">
        <f aca="false">IF(F2825="Active",A2825&amp;"|"&amp;COUNTIFS(A$2:A2825,A2825,F$2:F2825,"Active"),"")</f>
        <v/>
      </c>
      <c r="I2825" s="18" t="str">
        <f aca="false">IF(B2825="","",IF(SUMPRODUCT(MAX((A$1:A2824=A2825)*(B$1:B2824=B2825)*ROW(A$1:A2824)))=0,C2825&amp;"",IF(C2825="",INDEX(I$1:I2824,SUMPRODUCT(MAX((A$1:A2824=A2825)*(B$1:B2824=B2825)*ROW(A$1:A2824)))),IF(INDEX(I$1:I2824,SUMPRODUCT(MAX((A$1:A2824=A2825)*(B$1:B2824=B2825)*ROW(A$1:A2824))))="",C2825&amp;"",INDEX(I$1:I2824,SUMPRODUCT(MAX((A$1:A2824=A2825)*(B$1:B2824=B2825)*ROW(A$1:A2824))))&amp;"; "&amp;C2825))))</f>
        <v/>
      </c>
      <c r="J2825" s="18" t="str">
        <f aca="false">IF(A2825="","",A2825&amp;"|"&amp;COUNTIF(A$2:A2825,A2825))</f>
        <v/>
      </c>
      <c r="K2825" s="18" t="n">
        <f aca="false">IF(OR(A2825="",B2825=""),0,IF(COUNTIFS(A$2:A2825,A2825,B$2:B2825,B2825)=1,1,0))</f>
        <v>0</v>
      </c>
    </row>
    <row r="2826" customFormat="false" ht="15" hidden="false" customHeight="false" outlineLevel="0" collapsed="false">
      <c r="A2826" s="15"/>
      <c r="B2826" s="15"/>
      <c r="C2826" s="15"/>
      <c r="D2826" s="15"/>
      <c r="F2826" s="18" t="str">
        <f aca="false">IF(B2826="","",IFERROR(INDEX(Materials!$B$2:$B$301,MATCH(B2826,Materials!$A$2:$A$301,0)),""))</f>
        <v/>
      </c>
      <c r="G2826" s="18" t="str">
        <f aca="true">IF(AND(A2826="",B2826=""),"",IF(A2826="","Missing product",IF(B2826="","Missing material",IF(COUNTIF(ProductList,A2826)=0,"Product not in Products list",IF(COUNTIF(MaterialList,B2826)=0,"Material not in Materials list","OK")))))</f>
        <v/>
      </c>
      <c r="H2826" s="18" t="str">
        <f aca="false">IF(F2826="Active",A2826&amp;"|"&amp;COUNTIFS(A$2:A2826,A2826,F$2:F2826,"Active"),"")</f>
        <v/>
      </c>
      <c r="I2826" s="18" t="str">
        <f aca="false">IF(B2826="","",IF(SUMPRODUCT(MAX((A$1:A2825=A2826)*(B$1:B2825=B2826)*ROW(A$1:A2825)))=0,C2826&amp;"",IF(C2826="",INDEX(I$1:I2825,SUMPRODUCT(MAX((A$1:A2825=A2826)*(B$1:B2825=B2826)*ROW(A$1:A2825)))),IF(INDEX(I$1:I2825,SUMPRODUCT(MAX((A$1:A2825=A2826)*(B$1:B2825=B2826)*ROW(A$1:A2825))))="",C2826&amp;"",INDEX(I$1:I2825,SUMPRODUCT(MAX((A$1:A2825=A2826)*(B$1:B2825=B2826)*ROW(A$1:A2825))))&amp;"; "&amp;C2826))))</f>
        <v/>
      </c>
      <c r="J2826" s="18" t="str">
        <f aca="false">IF(A2826="","",A2826&amp;"|"&amp;COUNTIF(A$2:A2826,A2826))</f>
        <v/>
      </c>
      <c r="K2826" s="18" t="n">
        <f aca="false">IF(OR(A2826="",B2826=""),0,IF(COUNTIFS(A$2:A2826,A2826,B$2:B2826,B2826)=1,1,0))</f>
        <v>0</v>
      </c>
    </row>
    <row r="2827" customFormat="false" ht="15" hidden="false" customHeight="false" outlineLevel="0" collapsed="false">
      <c r="A2827" s="15"/>
      <c r="B2827" s="15"/>
      <c r="C2827" s="15"/>
      <c r="D2827" s="15"/>
      <c r="F2827" s="18" t="str">
        <f aca="false">IF(B2827="","",IFERROR(INDEX(Materials!$B$2:$B$301,MATCH(B2827,Materials!$A$2:$A$301,0)),""))</f>
        <v/>
      </c>
      <c r="G2827" s="18" t="str">
        <f aca="true">IF(AND(A2827="",B2827=""),"",IF(A2827="","Missing product",IF(B2827="","Missing material",IF(COUNTIF(ProductList,A2827)=0,"Product not in Products list",IF(COUNTIF(MaterialList,B2827)=0,"Material not in Materials list","OK")))))</f>
        <v/>
      </c>
      <c r="H2827" s="18" t="str">
        <f aca="false">IF(F2827="Active",A2827&amp;"|"&amp;COUNTIFS(A$2:A2827,A2827,F$2:F2827,"Active"),"")</f>
        <v/>
      </c>
      <c r="I2827" s="18" t="str">
        <f aca="false">IF(B2827="","",IF(SUMPRODUCT(MAX((A$1:A2826=A2827)*(B$1:B2826=B2827)*ROW(A$1:A2826)))=0,C2827&amp;"",IF(C2827="",INDEX(I$1:I2826,SUMPRODUCT(MAX((A$1:A2826=A2827)*(B$1:B2826=B2827)*ROW(A$1:A2826)))),IF(INDEX(I$1:I2826,SUMPRODUCT(MAX((A$1:A2826=A2827)*(B$1:B2826=B2827)*ROW(A$1:A2826))))="",C2827&amp;"",INDEX(I$1:I2826,SUMPRODUCT(MAX((A$1:A2826=A2827)*(B$1:B2826=B2827)*ROW(A$1:A2826))))&amp;"; "&amp;C2827))))</f>
        <v/>
      </c>
      <c r="J2827" s="18" t="str">
        <f aca="false">IF(A2827="","",A2827&amp;"|"&amp;COUNTIF(A$2:A2827,A2827))</f>
        <v/>
      </c>
      <c r="K2827" s="18" t="n">
        <f aca="false">IF(OR(A2827="",B2827=""),0,IF(COUNTIFS(A$2:A2827,A2827,B$2:B2827,B2827)=1,1,0))</f>
        <v>0</v>
      </c>
    </row>
    <row r="2828" customFormat="false" ht="15" hidden="false" customHeight="false" outlineLevel="0" collapsed="false">
      <c r="A2828" s="15"/>
      <c r="B2828" s="15"/>
      <c r="C2828" s="15"/>
      <c r="D2828" s="15"/>
      <c r="F2828" s="18" t="str">
        <f aca="false">IF(B2828="","",IFERROR(INDEX(Materials!$B$2:$B$301,MATCH(B2828,Materials!$A$2:$A$301,0)),""))</f>
        <v/>
      </c>
      <c r="G2828" s="18" t="str">
        <f aca="true">IF(AND(A2828="",B2828=""),"",IF(A2828="","Missing product",IF(B2828="","Missing material",IF(COUNTIF(ProductList,A2828)=0,"Product not in Products list",IF(COUNTIF(MaterialList,B2828)=0,"Material not in Materials list","OK")))))</f>
        <v/>
      </c>
      <c r="H2828" s="18" t="str">
        <f aca="false">IF(F2828="Active",A2828&amp;"|"&amp;COUNTIFS(A$2:A2828,A2828,F$2:F2828,"Active"),"")</f>
        <v/>
      </c>
      <c r="I2828" s="18" t="str">
        <f aca="false">IF(B2828="","",IF(SUMPRODUCT(MAX((A$1:A2827=A2828)*(B$1:B2827=B2828)*ROW(A$1:A2827)))=0,C2828&amp;"",IF(C2828="",INDEX(I$1:I2827,SUMPRODUCT(MAX((A$1:A2827=A2828)*(B$1:B2827=B2828)*ROW(A$1:A2827)))),IF(INDEX(I$1:I2827,SUMPRODUCT(MAX((A$1:A2827=A2828)*(B$1:B2827=B2828)*ROW(A$1:A2827))))="",C2828&amp;"",INDEX(I$1:I2827,SUMPRODUCT(MAX((A$1:A2827=A2828)*(B$1:B2827=B2828)*ROW(A$1:A2827))))&amp;"; "&amp;C2828))))</f>
        <v/>
      </c>
      <c r="J2828" s="18" t="str">
        <f aca="false">IF(A2828="","",A2828&amp;"|"&amp;COUNTIF(A$2:A2828,A2828))</f>
        <v/>
      </c>
      <c r="K2828" s="18" t="n">
        <f aca="false">IF(OR(A2828="",B2828=""),0,IF(COUNTIFS(A$2:A2828,A2828,B$2:B2828,B2828)=1,1,0))</f>
        <v>0</v>
      </c>
    </row>
    <row r="2829" customFormat="false" ht="15" hidden="false" customHeight="false" outlineLevel="0" collapsed="false">
      <c r="A2829" s="15"/>
      <c r="B2829" s="15"/>
      <c r="C2829" s="15"/>
      <c r="D2829" s="15"/>
      <c r="F2829" s="18" t="str">
        <f aca="false">IF(B2829="","",IFERROR(INDEX(Materials!$B$2:$B$301,MATCH(B2829,Materials!$A$2:$A$301,0)),""))</f>
        <v/>
      </c>
      <c r="G2829" s="18" t="str">
        <f aca="true">IF(AND(A2829="",B2829=""),"",IF(A2829="","Missing product",IF(B2829="","Missing material",IF(COUNTIF(ProductList,A2829)=0,"Product not in Products list",IF(COUNTIF(MaterialList,B2829)=0,"Material not in Materials list","OK")))))</f>
        <v/>
      </c>
      <c r="H2829" s="18" t="str">
        <f aca="false">IF(F2829="Active",A2829&amp;"|"&amp;COUNTIFS(A$2:A2829,A2829,F$2:F2829,"Active"),"")</f>
        <v/>
      </c>
      <c r="I2829" s="18" t="str">
        <f aca="false">IF(B2829="","",IF(SUMPRODUCT(MAX((A$1:A2828=A2829)*(B$1:B2828=B2829)*ROW(A$1:A2828)))=0,C2829&amp;"",IF(C2829="",INDEX(I$1:I2828,SUMPRODUCT(MAX((A$1:A2828=A2829)*(B$1:B2828=B2829)*ROW(A$1:A2828)))),IF(INDEX(I$1:I2828,SUMPRODUCT(MAX((A$1:A2828=A2829)*(B$1:B2828=B2829)*ROW(A$1:A2828))))="",C2829&amp;"",INDEX(I$1:I2828,SUMPRODUCT(MAX((A$1:A2828=A2829)*(B$1:B2828=B2829)*ROW(A$1:A2828))))&amp;"; "&amp;C2829))))</f>
        <v/>
      </c>
      <c r="J2829" s="18" t="str">
        <f aca="false">IF(A2829="","",A2829&amp;"|"&amp;COUNTIF(A$2:A2829,A2829))</f>
        <v/>
      </c>
      <c r="K2829" s="18" t="n">
        <f aca="false">IF(OR(A2829="",B2829=""),0,IF(COUNTIFS(A$2:A2829,A2829,B$2:B2829,B2829)=1,1,0))</f>
        <v>0</v>
      </c>
    </row>
    <row r="2830" customFormat="false" ht="15" hidden="false" customHeight="false" outlineLevel="0" collapsed="false">
      <c r="A2830" s="15"/>
      <c r="B2830" s="15"/>
      <c r="C2830" s="15"/>
      <c r="D2830" s="15"/>
      <c r="F2830" s="18" t="str">
        <f aca="false">IF(B2830="","",IFERROR(INDEX(Materials!$B$2:$B$301,MATCH(B2830,Materials!$A$2:$A$301,0)),""))</f>
        <v/>
      </c>
      <c r="G2830" s="18" t="str">
        <f aca="true">IF(AND(A2830="",B2830=""),"",IF(A2830="","Missing product",IF(B2830="","Missing material",IF(COUNTIF(ProductList,A2830)=0,"Product not in Products list",IF(COUNTIF(MaterialList,B2830)=0,"Material not in Materials list","OK")))))</f>
        <v/>
      </c>
      <c r="H2830" s="18" t="str">
        <f aca="false">IF(F2830="Active",A2830&amp;"|"&amp;COUNTIFS(A$2:A2830,A2830,F$2:F2830,"Active"),"")</f>
        <v/>
      </c>
      <c r="I2830" s="18" t="str">
        <f aca="false">IF(B2830="","",IF(SUMPRODUCT(MAX((A$1:A2829=A2830)*(B$1:B2829=B2830)*ROW(A$1:A2829)))=0,C2830&amp;"",IF(C2830="",INDEX(I$1:I2829,SUMPRODUCT(MAX((A$1:A2829=A2830)*(B$1:B2829=B2830)*ROW(A$1:A2829)))),IF(INDEX(I$1:I2829,SUMPRODUCT(MAX((A$1:A2829=A2830)*(B$1:B2829=B2830)*ROW(A$1:A2829))))="",C2830&amp;"",INDEX(I$1:I2829,SUMPRODUCT(MAX((A$1:A2829=A2830)*(B$1:B2829=B2830)*ROW(A$1:A2829))))&amp;"; "&amp;C2830))))</f>
        <v/>
      </c>
      <c r="J2830" s="18" t="str">
        <f aca="false">IF(A2830="","",A2830&amp;"|"&amp;COUNTIF(A$2:A2830,A2830))</f>
        <v/>
      </c>
      <c r="K2830" s="18" t="n">
        <f aca="false">IF(OR(A2830="",B2830=""),0,IF(COUNTIFS(A$2:A2830,A2830,B$2:B2830,B2830)=1,1,0))</f>
        <v>0</v>
      </c>
    </row>
    <row r="2831" customFormat="false" ht="15" hidden="false" customHeight="false" outlineLevel="0" collapsed="false">
      <c r="A2831" s="15"/>
      <c r="B2831" s="15"/>
      <c r="C2831" s="15"/>
      <c r="D2831" s="15"/>
      <c r="F2831" s="18" t="str">
        <f aca="false">IF(B2831="","",IFERROR(INDEX(Materials!$B$2:$B$301,MATCH(B2831,Materials!$A$2:$A$301,0)),""))</f>
        <v/>
      </c>
      <c r="G2831" s="18" t="str">
        <f aca="true">IF(AND(A2831="",B2831=""),"",IF(A2831="","Missing product",IF(B2831="","Missing material",IF(COUNTIF(ProductList,A2831)=0,"Product not in Products list",IF(COUNTIF(MaterialList,B2831)=0,"Material not in Materials list","OK")))))</f>
        <v/>
      </c>
      <c r="H2831" s="18" t="str">
        <f aca="false">IF(F2831="Active",A2831&amp;"|"&amp;COUNTIFS(A$2:A2831,A2831,F$2:F2831,"Active"),"")</f>
        <v/>
      </c>
      <c r="I2831" s="18" t="str">
        <f aca="false">IF(B2831="","",IF(SUMPRODUCT(MAX((A$1:A2830=A2831)*(B$1:B2830=B2831)*ROW(A$1:A2830)))=0,C2831&amp;"",IF(C2831="",INDEX(I$1:I2830,SUMPRODUCT(MAX((A$1:A2830=A2831)*(B$1:B2830=B2831)*ROW(A$1:A2830)))),IF(INDEX(I$1:I2830,SUMPRODUCT(MAX((A$1:A2830=A2831)*(B$1:B2830=B2831)*ROW(A$1:A2830))))="",C2831&amp;"",INDEX(I$1:I2830,SUMPRODUCT(MAX((A$1:A2830=A2831)*(B$1:B2830=B2831)*ROW(A$1:A2830))))&amp;"; "&amp;C2831))))</f>
        <v/>
      </c>
      <c r="J2831" s="18" t="str">
        <f aca="false">IF(A2831="","",A2831&amp;"|"&amp;COUNTIF(A$2:A2831,A2831))</f>
        <v/>
      </c>
      <c r="K2831" s="18" t="n">
        <f aca="false">IF(OR(A2831="",B2831=""),0,IF(COUNTIFS(A$2:A2831,A2831,B$2:B2831,B2831)=1,1,0))</f>
        <v>0</v>
      </c>
    </row>
    <row r="2832" customFormat="false" ht="15" hidden="false" customHeight="false" outlineLevel="0" collapsed="false">
      <c r="A2832" s="15"/>
      <c r="B2832" s="15"/>
      <c r="C2832" s="15"/>
      <c r="D2832" s="15"/>
      <c r="F2832" s="18" t="str">
        <f aca="false">IF(B2832="","",IFERROR(INDEX(Materials!$B$2:$B$301,MATCH(B2832,Materials!$A$2:$A$301,0)),""))</f>
        <v/>
      </c>
      <c r="G2832" s="18" t="str">
        <f aca="true">IF(AND(A2832="",B2832=""),"",IF(A2832="","Missing product",IF(B2832="","Missing material",IF(COUNTIF(ProductList,A2832)=0,"Product not in Products list",IF(COUNTIF(MaterialList,B2832)=0,"Material not in Materials list","OK")))))</f>
        <v/>
      </c>
      <c r="H2832" s="18" t="str">
        <f aca="false">IF(F2832="Active",A2832&amp;"|"&amp;COUNTIFS(A$2:A2832,A2832,F$2:F2832,"Active"),"")</f>
        <v/>
      </c>
      <c r="I2832" s="18" t="str">
        <f aca="false">IF(B2832="","",IF(SUMPRODUCT(MAX((A$1:A2831=A2832)*(B$1:B2831=B2832)*ROW(A$1:A2831)))=0,C2832&amp;"",IF(C2832="",INDEX(I$1:I2831,SUMPRODUCT(MAX((A$1:A2831=A2832)*(B$1:B2831=B2832)*ROW(A$1:A2831)))),IF(INDEX(I$1:I2831,SUMPRODUCT(MAX((A$1:A2831=A2832)*(B$1:B2831=B2832)*ROW(A$1:A2831))))="",C2832&amp;"",INDEX(I$1:I2831,SUMPRODUCT(MAX((A$1:A2831=A2832)*(B$1:B2831=B2832)*ROW(A$1:A2831))))&amp;"; "&amp;C2832))))</f>
        <v/>
      </c>
      <c r="J2832" s="18" t="str">
        <f aca="false">IF(A2832="","",A2832&amp;"|"&amp;COUNTIF(A$2:A2832,A2832))</f>
        <v/>
      </c>
      <c r="K2832" s="18" t="n">
        <f aca="false">IF(OR(A2832="",B2832=""),0,IF(COUNTIFS(A$2:A2832,A2832,B$2:B2832,B2832)=1,1,0))</f>
        <v>0</v>
      </c>
    </row>
    <row r="2833" customFormat="false" ht="15" hidden="false" customHeight="false" outlineLevel="0" collapsed="false">
      <c r="A2833" s="15"/>
      <c r="B2833" s="15"/>
      <c r="C2833" s="15"/>
      <c r="D2833" s="15"/>
      <c r="F2833" s="18" t="str">
        <f aca="false">IF(B2833="","",IFERROR(INDEX(Materials!$B$2:$B$301,MATCH(B2833,Materials!$A$2:$A$301,0)),""))</f>
        <v/>
      </c>
      <c r="G2833" s="18" t="str">
        <f aca="true">IF(AND(A2833="",B2833=""),"",IF(A2833="","Missing product",IF(B2833="","Missing material",IF(COUNTIF(ProductList,A2833)=0,"Product not in Products list",IF(COUNTIF(MaterialList,B2833)=0,"Material not in Materials list","OK")))))</f>
        <v/>
      </c>
      <c r="H2833" s="18" t="str">
        <f aca="false">IF(F2833="Active",A2833&amp;"|"&amp;COUNTIFS(A$2:A2833,A2833,F$2:F2833,"Active"),"")</f>
        <v/>
      </c>
      <c r="I2833" s="18" t="str">
        <f aca="false">IF(B2833="","",IF(SUMPRODUCT(MAX((A$1:A2832=A2833)*(B$1:B2832=B2833)*ROW(A$1:A2832)))=0,C2833&amp;"",IF(C2833="",INDEX(I$1:I2832,SUMPRODUCT(MAX((A$1:A2832=A2833)*(B$1:B2832=B2833)*ROW(A$1:A2832)))),IF(INDEX(I$1:I2832,SUMPRODUCT(MAX((A$1:A2832=A2833)*(B$1:B2832=B2833)*ROW(A$1:A2832))))="",C2833&amp;"",INDEX(I$1:I2832,SUMPRODUCT(MAX((A$1:A2832=A2833)*(B$1:B2832=B2833)*ROW(A$1:A2832))))&amp;"; "&amp;C2833))))</f>
        <v/>
      </c>
      <c r="J2833" s="18" t="str">
        <f aca="false">IF(A2833="","",A2833&amp;"|"&amp;COUNTIF(A$2:A2833,A2833))</f>
        <v/>
      </c>
      <c r="K2833" s="18" t="n">
        <f aca="false">IF(OR(A2833="",B2833=""),0,IF(COUNTIFS(A$2:A2833,A2833,B$2:B2833,B2833)=1,1,0))</f>
        <v>0</v>
      </c>
    </row>
    <row r="2834" customFormat="false" ht="15" hidden="false" customHeight="false" outlineLevel="0" collapsed="false">
      <c r="A2834" s="15"/>
      <c r="B2834" s="15"/>
      <c r="C2834" s="15"/>
      <c r="D2834" s="15"/>
      <c r="F2834" s="18" t="str">
        <f aca="false">IF(B2834="","",IFERROR(INDEX(Materials!$B$2:$B$301,MATCH(B2834,Materials!$A$2:$A$301,0)),""))</f>
        <v/>
      </c>
      <c r="G2834" s="18" t="str">
        <f aca="true">IF(AND(A2834="",B2834=""),"",IF(A2834="","Missing product",IF(B2834="","Missing material",IF(COUNTIF(ProductList,A2834)=0,"Product not in Products list",IF(COUNTIF(MaterialList,B2834)=0,"Material not in Materials list","OK")))))</f>
        <v/>
      </c>
      <c r="H2834" s="18" t="str">
        <f aca="false">IF(F2834="Active",A2834&amp;"|"&amp;COUNTIFS(A$2:A2834,A2834,F$2:F2834,"Active"),"")</f>
        <v/>
      </c>
      <c r="I2834" s="18" t="str">
        <f aca="false">IF(B2834="","",IF(SUMPRODUCT(MAX((A$1:A2833=A2834)*(B$1:B2833=B2834)*ROW(A$1:A2833)))=0,C2834&amp;"",IF(C2834="",INDEX(I$1:I2833,SUMPRODUCT(MAX((A$1:A2833=A2834)*(B$1:B2833=B2834)*ROW(A$1:A2833)))),IF(INDEX(I$1:I2833,SUMPRODUCT(MAX((A$1:A2833=A2834)*(B$1:B2833=B2834)*ROW(A$1:A2833))))="",C2834&amp;"",INDEX(I$1:I2833,SUMPRODUCT(MAX((A$1:A2833=A2834)*(B$1:B2833=B2834)*ROW(A$1:A2833))))&amp;"; "&amp;C2834))))</f>
        <v/>
      </c>
      <c r="J2834" s="18" t="str">
        <f aca="false">IF(A2834="","",A2834&amp;"|"&amp;COUNTIF(A$2:A2834,A2834))</f>
        <v/>
      </c>
      <c r="K2834" s="18" t="n">
        <f aca="false">IF(OR(A2834="",B2834=""),0,IF(COUNTIFS(A$2:A2834,A2834,B$2:B2834,B2834)=1,1,0))</f>
        <v>0</v>
      </c>
    </row>
    <row r="2835" customFormat="false" ht="15" hidden="false" customHeight="false" outlineLevel="0" collapsed="false">
      <c r="A2835" s="15"/>
      <c r="B2835" s="15"/>
      <c r="C2835" s="15"/>
      <c r="D2835" s="15"/>
      <c r="F2835" s="18" t="str">
        <f aca="false">IF(B2835="","",IFERROR(INDEX(Materials!$B$2:$B$301,MATCH(B2835,Materials!$A$2:$A$301,0)),""))</f>
        <v/>
      </c>
      <c r="G2835" s="18" t="str">
        <f aca="true">IF(AND(A2835="",B2835=""),"",IF(A2835="","Missing product",IF(B2835="","Missing material",IF(COUNTIF(ProductList,A2835)=0,"Product not in Products list",IF(COUNTIF(MaterialList,B2835)=0,"Material not in Materials list","OK")))))</f>
        <v/>
      </c>
      <c r="H2835" s="18" t="str">
        <f aca="false">IF(F2835="Active",A2835&amp;"|"&amp;COUNTIFS(A$2:A2835,A2835,F$2:F2835,"Active"),"")</f>
        <v/>
      </c>
      <c r="I2835" s="18" t="str">
        <f aca="false">IF(B2835="","",IF(SUMPRODUCT(MAX((A$1:A2834=A2835)*(B$1:B2834=B2835)*ROW(A$1:A2834)))=0,C2835&amp;"",IF(C2835="",INDEX(I$1:I2834,SUMPRODUCT(MAX((A$1:A2834=A2835)*(B$1:B2834=B2835)*ROW(A$1:A2834)))),IF(INDEX(I$1:I2834,SUMPRODUCT(MAX((A$1:A2834=A2835)*(B$1:B2834=B2835)*ROW(A$1:A2834))))="",C2835&amp;"",INDEX(I$1:I2834,SUMPRODUCT(MAX((A$1:A2834=A2835)*(B$1:B2834=B2835)*ROW(A$1:A2834))))&amp;"; "&amp;C2835))))</f>
        <v/>
      </c>
      <c r="J2835" s="18" t="str">
        <f aca="false">IF(A2835="","",A2835&amp;"|"&amp;COUNTIF(A$2:A2835,A2835))</f>
        <v/>
      </c>
      <c r="K2835" s="18" t="n">
        <f aca="false">IF(OR(A2835="",B2835=""),0,IF(COUNTIFS(A$2:A2835,A2835,B$2:B2835,B2835)=1,1,0))</f>
        <v>0</v>
      </c>
    </row>
    <row r="2836" customFormat="false" ht="15" hidden="false" customHeight="false" outlineLevel="0" collapsed="false">
      <c r="A2836" s="15"/>
      <c r="B2836" s="15"/>
      <c r="C2836" s="15"/>
      <c r="D2836" s="15"/>
      <c r="F2836" s="18" t="str">
        <f aca="false">IF(B2836="","",IFERROR(INDEX(Materials!$B$2:$B$301,MATCH(B2836,Materials!$A$2:$A$301,0)),""))</f>
        <v/>
      </c>
      <c r="G2836" s="18" t="str">
        <f aca="true">IF(AND(A2836="",B2836=""),"",IF(A2836="","Missing product",IF(B2836="","Missing material",IF(COUNTIF(ProductList,A2836)=0,"Product not in Products list",IF(COUNTIF(MaterialList,B2836)=0,"Material not in Materials list","OK")))))</f>
        <v/>
      </c>
      <c r="H2836" s="18" t="str">
        <f aca="false">IF(F2836="Active",A2836&amp;"|"&amp;COUNTIFS(A$2:A2836,A2836,F$2:F2836,"Active"),"")</f>
        <v/>
      </c>
      <c r="I2836" s="18" t="str">
        <f aca="false">IF(B2836="","",IF(SUMPRODUCT(MAX((A$1:A2835=A2836)*(B$1:B2835=B2836)*ROW(A$1:A2835)))=0,C2836&amp;"",IF(C2836="",INDEX(I$1:I2835,SUMPRODUCT(MAX((A$1:A2835=A2836)*(B$1:B2835=B2836)*ROW(A$1:A2835)))),IF(INDEX(I$1:I2835,SUMPRODUCT(MAX((A$1:A2835=A2836)*(B$1:B2835=B2836)*ROW(A$1:A2835))))="",C2836&amp;"",INDEX(I$1:I2835,SUMPRODUCT(MAX((A$1:A2835=A2836)*(B$1:B2835=B2836)*ROW(A$1:A2835))))&amp;"; "&amp;C2836))))</f>
        <v/>
      </c>
      <c r="J2836" s="18" t="str">
        <f aca="false">IF(A2836="","",A2836&amp;"|"&amp;COUNTIF(A$2:A2836,A2836))</f>
        <v/>
      </c>
      <c r="K2836" s="18" t="n">
        <f aca="false">IF(OR(A2836="",B2836=""),0,IF(COUNTIFS(A$2:A2836,A2836,B$2:B2836,B2836)=1,1,0))</f>
        <v>0</v>
      </c>
    </row>
    <row r="2837" customFormat="false" ht="15" hidden="false" customHeight="false" outlineLevel="0" collapsed="false">
      <c r="A2837" s="15"/>
      <c r="B2837" s="15"/>
      <c r="C2837" s="15"/>
      <c r="D2837" s="15"/>
      <c r="F2837" s="18" t="str">
        <f aca="false">IF(B2837="","",IFERROR(INDEX(Materials!$B$2:$B$301,MATCH(B2837,Materials!$A$2:$A$301,0)),""))</f>
        <v/>
      </c>
      <c r="G2837" s="18" t="str">
        <f aca="true">IF(AND(A2837="",B2837=""),"",IF(A2837="","Missing product",IF(B2837="","Missing material",IF(COUNTIF(ProductList,A2837)=0,"Product not in Products list",IF(COUNTIF(MaterialList,B2837)=0,"Material not in Materials list","OK")))))</f>
        <v/>
      </c>
      <c r="H2837" s="18" t="str">
        <f aca="false">IF(F2837="Active",A2837&amp;"|"&amp;COUNTIFS(A$2:A2837,A2837,F$2:F2837,"Active"),"")</f>
        <v/>
      </c>
      <c r="I2837" s="18" t="str">
        <f aca="false">IF(B2837="","",IF(SUMPRODUCT(MAX((A$1:A2836=A2837)*(B$1:B2836=B2837)*ROW(A$1:A2836)))=0,C2837&amp;"",IF(C2837="",INDEX(I$1:I2836,SUMPRODUCT(MAX((A$1:A2836=A2837)*(B$1:B2836=B2837)*ROW(A$1:A2836)))),IF(INDEX(I$1:I2836,SUMPRODUCT(MAX((A$1:A2836=A2837)*(B$1:B2836=B2837)*ROW(A$1:A2836))))="",C2837&amp;"",INDEX(I$1:I2836,SUMPRODUCT(MAX((A$1:A2836=A2837)*(B$1:B2836=B2837)*ROW(A$1:A2836))))&amp;"; "&amp;C2837))))</f>
        <v/>
      </c>
      <c r="J2837" s="18" t="str">
        <f aca="false">IF(A2837="","",A2837&amp;"|"&amp;COUNTIF(A$2:A2837,A2837))</f>
        <v/>
      </c>
      <c r="K2837" s="18" t="n">
        <f aca="false">IF(OR(A2837="",B2837=""),0,IF(COUNTIFS(A$2:A2837,A2837,B$2:B2837,B2837)=1,1,0))</f>
        <v>0</v>
      </c>
    </row>
    <row r="2838" customFormat="false" ht="15" hidden="false" customHeight="false" outlineLevel="0" collapsed="false">
      <c r="A2838" s="15"/>
      <c r="B2838" s="15"/>
      <c r="C2838" s="15"/>
      <c r="D2838" s="15"/>
      <c r="F2838" s="18" t="str">
        <f aca="false">IF(B2838="","",IFERROR(INDEX(Materials!$B$2:$B$301,MATCH(B2838,Materials!$A$2:$A$301,0)),""))</f>
        <v/>
      </c>
      <c r="G2838" s="18" t="str">
        <f aca="true">IF(AND(A2838="",B2838=""),"",IF(A2838="","Missing product",IF(B2838="","Missing material",IF(COUNTIF(ProductList,A2838)=0,"Product not in Products list",IF(COUNTIF(MaterialList,B2838)=0,"Material not in Materials list","OK")))))</f>
        <v/>
      </c>
      <c r="H2838" s="18" t="str">
        <f aca="false">IF(F2838="Active",A2838&amp;"|"&amp;COUNTIFS(A$2:A2838,A2838,F$2:F2838,"Active"),"")</f>
        <v/>
      </c>
      <c r="I2838" s="18" t="str">
        <f aca="false">IF(B2838="","",IF(SUMPRODUCT(MAX((A$1:A2837=A2838)*(B$1:B2837=B2838)*ROW(A$1:A2837)))=0,C2838&amp;"",IF(C2838="",INDEX(I$1:I2837,SUMPRODUCT(MAX((A$1:A2837=A2838)*(B$1:B2837=B2838)*ROW(A$1:A2837)))),IF(INDEX(I$1:I2837,SUMPRODUCT(MAX((A$1:A2837=A2838)*(B$1:B2837=B2838)*ROW(A$1:A2837))))="",C2838&amp;"",INDEX(I$1:I2837,SUMPRODUCT(MAX((A$1:A2837=A2838)*(B$1:B2837=B2838)*ROW(A$1:A2837))))&amp;"; "&amp;C2838))))</f>
        <v/>
      </c>
      <c r="J2838" s="18" t="str">
        <f aca="false">IF(A2838="","",A2838&amp;"|"&amp;COUNTIF(A$2:A2838,A2838))</f>
        <v/>
      </c>
      <c r="K2838" s="18" t="n">
        <f aca="false">IF(OR(A2838="",B2838=""),0,IF(COUNTIFS(A$2:A2838,A2838,B$2:B2838,B2838)=1,1,0))</f>
        <v>0</v>
      </c>
    </row>
    <row r="2839" customFormat="false" ht="15" hidden="false" customHeight="false" outlineLevel="0" collapsed="false">
      <c r="A2839" s="15"/>
      <c r="B2839" s="15"/>
      <c r="C2839" s="15"/>
      <c r="D2839" s="15"/>
      <c r="F2839" s="18" t="str">
        <f aca="false">IF(B2839="","",IFERROR(INDEX(Materials!$B$2:$B$301,MATCH(B2839,Materials!$A$2:$A$301,0)),""))</f>
        <v/>
      </c>
      <c r="G2839" s="18" t="str">
        <f aca="true">IF(AND(A2839="",B2839=""),"",IF(A2839="","Missing product",IF(B2839="","Missing material",IF(COUNTIF(ProductList,A2839)=0,"Product not in Products list",IF(COUNTIF(MaterialList,B2839)=0,"Material not in Materials list","OK")))))</f>
        <v/>
      </c>
      <c r="H2839" s="18" t="str">
        <f aca="false">IF(F2839="Active",A2839&amp;"|"&amp;COUNTIFS(A$2:A2839,A2839,F$2:F2839,"Active"),"")</f>
        <v/>
      </c>
      <c r="I2839" s="18" t="str">
        <f aca="false">IF(B2839="","",IF(SUMPRODUCT(MAX((A$1:A2838=A2839)*(B$1:B2838=B2839)*ROW(A$1:A2838)))=0,C2839&amp;"",IF(C2839="",INDEX(I$1:I2838,SUMPRODUCT(MAX((A$1:A2838=A2839)*(B$1:B2838=B2839)*ROW(A$1:A2838)))),IF(INDEX(I$1:I2838,SUMPRODUCT(MAX((A$1:A2838=A2839)*(B$1:B2838=B2839)*ROW(A$1:A2838))))="",C2839&amp;"",INDEX(I$1:I2838,SUMPRODUCT(MAX((A$1:A2838=A2839)*(B$1:B2838=B2839)*ROW(A$1:A2838))))&amp;"; "&amp;C2839))))</f>
        <v/>
      </c>
      <c r="J2839" s="18" t="str">
        <f aca="false">IF(A2839="","",A2839&amp;"|"&amp;COUNTIF(A$2:A2839,A2839))</f>
        <v/>
      </c>
      <c r="K2839" s="18" t="n">
        <f aca="false">IF(OR(A2839="",B2839=""),0,IF(COUNTIFS(A$2:A2839,A2839,B$2:B2839,B2839)=1,1,0))</f>
        <v>0</v>
      </c>
    </row>
    <row r="2840" customFormat="false" ht="15" hidden="false" customHeight="false" outlineLevel="0" collapsed="false">
      <c r="A2840" s="15"/>
      <c r="B2840" s="15"/>
      <c r="C2840" s="15"/>
      <c r="D2840" s="15"/>
      <c r="F2840" s="18" t="str">
        <f aca="false">IF(B2840="","",IFERROR(INDEX(Materials!$B$2:$B$301,MATCH(B2840,Materials!$A$2:$A$301,0)),""))</f>
        <v/>
      </c>
      <c r="G2840" s="18" t="str">
        <f aca="true">IF(AND(A2840="",B2840=""),"",IF(A2840="","Missing product",IF(B2840="","Missing material",IF(COUNTIF(ProductList,A2840)=0,"Product not in Products list",IF(COUNTIF(MaterialList,B2840)=0,"Material not in Materials list","OK")))))</f>
        <v/>
      </c>
      <c r="H2840" s="18" t="str">
        <f aca="false">IF(F2840="Active",A2840&amp;"|"&amp;COUNTIFS(A$2:A2840,A2840,F$2:F2840,"Active"),"")</f>
        <v/>
      </c>
      <c r="I2840" s="18" t="str">
        <f aca="false">IF(B2840="","",IF(SUMPRODUCT(MAX((A$1:A2839=A2840)*(B$1:B2839=B2840)*ROW(A$1:A2839)))=0,C2840&amp;"",IF(C2840="",INDEX(I$1:I2839,SUMPRODUCT(MAX((A$1:A2839=A2840)*(B$1:B2839=B2840)*ROW(A$1:A2839)))),IF(INDEX(I$1:I2839,SUMPRODUCT(MAX((A$1:A2839=A2840)*(B$1:B2839=B2840)*ROW(A$1:A2839))))="",C2840&amp;"",INDEX(I$1:I2839,SUMPRODUCT(MAX((A$1:A2839=A2840)*(B$1:B2839=B2840)*ROW(A$1:A2839))))&amp;"; "&amp;C2840))))</f>
        <v/>
      </c>
      <c r="J2840" s="18" t="str">
        <f aca="false">IF(A2840="","",A2840&amp;"|"&amp;COUNTIF(A$2:A2840,A2840))</f>
        <v/>
      </c>
      <c r="K2840" s="18" t="n">
        <f aca="false">IF(OR(A2840="",B2840=""),0,IF(COUNTIFS(A$2:A2840,A2840,B$2:B2840,B2840)=1,1,0))</f>
        <v>0</v>
      </c>
    </row>
    <row r="2841" customFormat="false" ht="15" hidden="false" customHeight="false" outlineLevel="0" collapsed="false">
      <c r="A2841" s="15"/>
      <c r="B2841" s="15"/>
      <c r="C2841" s="15"/>
      <c r="D2841" s="15"/>
      <c r="F2841" s="18" t="str">
        <f aca="false">IF(B2841="","",IFERROR(INDEX(Materials!$B$2:$B$301,MATCH(B2841,Materials!$A$2:$A$301,0)),""))</f>
        <v/>
      </c>
      <c r="G2841" s="18" t="str">
        <f aca="true">IF(AND(A2841="",B2841=""),"",IF(A2841="","Missing product",IF(B2841="","Missing material",IF(COUNTIF(ProductList,A2841)=0,"Product not in Products list",IF(COUNTIF(MaterialList,B2841)=0,"Material not in Materials list","OK")))))</f>
        <v/>
      </c>
      <c r="H2841" s="18" t="str">
        <f aca="false">IF(F2841="Active",A2841&amp;"|"&amp;COUNTIFS(A$2:A2841,A2841,F$2:F2841,"Active"),"")</f>
        <v/>
      </c>
      <c r="I2841" s="18" t="str">
        <f aca="false">IF(B2841="","",IF(SUMPRODUCT(MAX((A$1:A2840=A2841)*(B$1:B2840=B2841)*ROW(A$1:A2840)))=0,C2841&amp;"",IF(C2841="",INDEX(I$1:I2840,SUMPRODUCT(MAX((A$1:A2840=A2841)*(B$1:B2840=B2841)*ROW(A$1:A2840)))),IF(INDEX(I$1:I2840,SUMPRODUCT(MAX((A$1:A2840=A2841)*(B$1:B2840=B2841)*ROW(A$1:A2840))))="",C2841&amp;"",INDEX(I$1:I2840,SUMPRODUCT(MAX((A$1:A2840=A2841)*(B$1:B2840=B2841)*ROW(A$1:A2840))))&amp;"; "&amp;C2841))))</f>
        <v/>
      </c>
      <c r="J2841" s="18" t="str">
        <f aca="false">IF(A2841="","",A2841&amp;"|"&amp;COUNTIF(A$2:A2841,A2841))</f>
        <v/>
      </c>
      <c r="K2841" s="18" t="n">
        <f aca="false">IF(OR(A2841="",B2841=""),0,IF(COUNTIFS(A$2:A2841,A2841,B$2:B2841,B2841)=1,1,0))</f>
        <v>0</v>
      </c>
    </row>
    <row r="2842" customFormat="false" ht="15" hidden="false" customHeight="false" outlineLevel="0" collapsed="false">
      <c r="A2842" s="15"/>
      <c r="B2842" s="15"/>
      <c r="C2842" s="15"/>
      <c r="D2842" s="15"/>
      <c r="F2842" s="18" t="str">
        <f aca="false">IF(B2842="","",IFERROR(INDEX(Materials!$B$2:$B$301,MATCH(B2842,Materials!$A$2:$A$301,0)),""))</f>
        <v/>
      </c>
      <c r="G2842" s="18" t="str">
        <f aca="true">IF(AND(A2842="",B2842=""),"",IF(A2842="","Missing product",IF(B2842="","Missing material",IF(COUNTIF(ProductList,A2842)=0,"Product not in Products list",IF(COUNTIF(MaterialList,B2842)=0,"Material not in Materials list","OK")))))</f>
        <v/>
      </c>
      <c r="H2842" s="18" t="str">
        <f aca="false">IF(F2842="Active",A2842&amp;"|"&amp;COUNTIFS(A$2:A2842,A2842,F$2:F2842,"Active"),"")</f>
        <v/>
      </c>
      <c r="I2842" s="18" t="str">
        <f aca="false">IF(B2842="","",IF(SUMPRODUCT(MAX((A$1:A2841=A2842)*(B$1:B2841=B2842)*ROW(A$1:A2841)))=0,C2842&amp;"",IF(C2842="",INDEX(I$1:I2841,SUMPRODUCT(MAX((A$1:A2841=A2842)*(B$1:B2841=B2842)*ROW(A$1:A2841)))),IF(INDEX(I$1:I2841,SUMPRODUCT(MAX((A$1:A2841=A2842)*(B$1:B2841=B2842)*ROW(A$1:A2841))))="",C2842&amp;"",INDEX(I$1:I2841,SUMPRODUCT(MAX((A$1:A2841=A2842)*(B$1:B2841=B2842)*ROW(A$1:A2841))))&amp;"; "&amp;C2842))))</f>
        <v/>
      </c>
      <c r="J2842" s="18" t="str">
        <f aca="false">IF(A2842="","",A2842&amp;"|"&amp;COUNTIF(A$2:A2842,A2842))</f>
        <v/>
      </c>
      <c r="K2842" s="18" t="n">
        <f aca="false">IF(OR(A2842="",B2842=""),0,IF(COUNTIFS(A$2:A2842,A2842,B$2:B2842,B2842)=1,1,0))</f>
        <v>0</v>
      </c>
    </row>
    <row r="2843" customFormat="false" ht="15" hidden="false" customHeight="false" outlineLevel="0" collapsed="false">
      <c r="A2843" s="15"/>
      <c r="B2843" s="15"/>
      <c r="C2843" s="15"/>
      <c r="D2843" s="15"/>
      <c r="F2843" s="18" t="str">
        <f aca="false">IF(B2843="","",IFERROR(INDEX(Materials!$B$2:$B$301,MATCH(B2843,Materials!$A$2:$A$301,0)),""))</f>
        <v/>
      </c>
      <c r="G2843" s="18" t="str">
        <f aca="true">IF(AND(A2843="",B2843=""),"",IF(A2843="","Missing product",IF(B2843="","Missing material",IF(COUNTIF(ProductList,A2843)=0,"Product not in Products list",IF(COUNTIF(MaterialList,B2843)=0,"Material not in Materials list","OK")))))</f>
        <v/>
      </c>
      <c r="H2843" s="18" t="str">
        <f aca="false">IF(F2843="Active",A2843&amp;"|"&amp;COUNTIFS(A$2:A2843,A2843,F$2:F2843,"Active"),"")</f>
        <v/>
      </c>
      <c r="I2843" s="18" t="str">
        <f aca="false">IF(B2843="","",IF(SUMPRODUCT(MAX((A$1:A2842=A2843)*(B$1:B2842=B2843)*ROW(A$1:A2842)))=0,C2843&amp;"",IF(C2843="",INDEX(I$1:I2842,SUMPRODUCT(MAX((A$1:A2842=A2843)*(B$1:B2842=B2843)*ROW(A$1:A2842)))),IF(INDEX(I$1:I2842,SUMPRODUCT(MAX((A$1:A2842=A2843)*(B$1:B2842=B2843)*ROW(A$1:A2842))))="",C2843&amp;"",INDEX(I$1:I2842,SUMPRODUCT(MAX((A$1:A2842=A2843)*(B$1:B2842=B2843)*ROW(A$1:A2842))))&amp;"; "&amp;C2843))))</f>
        <v/>
      </c>
      <c r="J2843" s="18" t="str">
        <f aca="false">IF(A2843="","",A2843&amp;"|"&amp;COUNTIF(A$2:A2843,A2843))</f>
        <v/>
      </c>
      <c r="K2843" s="18" t="n">
        <f aca="false">IF(OR(A2843="",B2843=""),0,IF(COUNTIFS(A$2:A2843,A2843,B$2:B2843,B2843)=1,1,0))</f>
        <v>0</v>
      </c>
    </row>
    <row r="2844" customFormat="false" ht="15" hidden="false" customHeight="false" outlineLevel="0" collapsed="false">
      <c r="A2844" s="15"/>
      <c r="B2844" s="15"/>
      <c r="C2844" s="15"/>
      <c r="D2844" s="15"/>
      <c r="F2844" s="18" t="str">
        <f aca="false">IF(B2844="","",IFERROR(INDEX(Materials!$B$2:$B$301,MATCH(B2844,Materials!$A$2:$A$301,0)),""))</f>
        <v/>
      </c>
      <c r="G2844" s="18" t="str">
        <f aca="true">IF(AND(A2844="",B2844=""),"",IF(A2844="","Missing product",IF(B2844="","Missing material",IF(COUNTIF(ProductList,A2844)=0,"Product not in Products list",IF(COUNTIF(MaterialList,B2844)=0,"Material not in Materials list","OK")))))</f>
        <v/>
      </c>
      <c r="H2844" s="18" t="str">
        <f aca="false">IF(F2844="Active",A2844&amp;"|"&amp;COUNTIFS(A$2:A2844,A2844,F$2:F2844,"Active"),"")</f>
        <v/>
      </c>
      <c r="I2844" s="18" t="str">
        <f aca="false">IF(B2844="","",IF(SUMPRODUCT(MAX((A$1:A2843=A2844)*(B$1:B2843=B2844)*ROW(A$1:A2843)))=0,C2844&amp;"",IF(C2844="",INDEX(I$1:I2843,SUMPRODUCT(MAX((A$1:A2843=A2844)*(B$1:B2843=B2844)*ROW(A$1:A2843)))),IF(INDEX(I$1:I2843,SUMPRODUCT(MAX((A$1:A2843=A2844)*(B$1:B2843=B2844)*ROW(A$1:A2843))))="",C2844&amp;"",INDEX(I$1:I2843,SUMPRODUCT(MAX((A$1:A2843=A2844)*(B$1:B2843=B2844)*ROW(A$1:A2843))))&amp;"; "&amp;C2844))))</f>
        <v/>
      </c>
      <c r="J2844" s="18" t="str">
        <f aca="false">IF(A2844="","",A2844&amp;"|"&amp;COUNTIF(A$2:A2844,A2844))</f>
        <v/>
      </c>
      <c r="K2844" s="18" t="n">
        <f aca="false">IF(OR(A2844="",B2844=""),0,IF(COUNTIFS(A$2:A2844,A2844,B$2:B2844,B2844)=1,1,0))</f>
        <v>0</v>
      </c>
    </row>
    <row r="2845" customFormat="false" ht="15" hidden="false" customHeight="false" outlineLevel="0" collapsed="false">
      <c r="A2845" s="15"/>
      <c r="B2845" s="15"/>
      <c r="C2845" s="15"/>
      <c r="D2845" s="15"/>
      <c r="F2845" s="18" t="str">
        <f aca="false">IF(B2845="","",IFERROR(INDEX(Materials!$B$2:$B$301,MATCH(B2845,Materials!$A$2:$A$301,0)),""))</f>
        <v/>
      </c>
      <c r="G2845" s="18" t="str">
        <f aca="true">IF(AND(A2845="",B2845=""),"",IF(A2845="","Missing product",IF(B2845="","Missing material",IF(COUNTIF(ProductList,A2845)=0,"Product not in Products list",IF(COUNTIF(MaterialList,B2845)=0,"Material not in Materials list","OK")))))</f>
        <v/>
      </c>
      <c r="H2845" s="18" t="str">
        <f aca="false">IF(F2845="Active",A2845&amp;"|"&amp;COUNTIFS(A$2:A2845,A2845,F$2:F2845,"Active"),"")</f>
        <v/>
      </c>
      <c r="I2845" s="18" t="str">
        <f aca="false">IF(B2845="","",IF(SUMPRODUCT(MAX((A$1:A2844=A2845)*(B$1:B2844=B2845)*ROW(A$1:A2844)))=0,C2845&amp;"",IF(C2845="",INDEX(I$1:I2844,SUMPRODUCT(MAX((A$1:A2844=A2845)*(B$1:B2844=B2845)*ROW(A$1:A2844)))),IF(INDEX(I$1:I2844,SUMPRODUCT(MAX((A$1:A2844=A2845)*(B$1:B2844=B2845)*ROW(A$1:A2844))))="",C2845&amp;"",INDEX(I$1:I2844,SUMPRODUCT(MAX((A$1:A2844=A2845)*(B$1:B2844=B2845)*ROW(A$1:A2844))))&amp;"; "&amp;C2845))))</f>
        <v/>
      </c>
      <c r="J2845" s="18" t="str">
        <f aca="false">IF(A2845="","",A2845&amp;"|"&amp;COUNTIF(A$2:A2845,A2845))</f>
        <v/>
      </c>
      <c r="K2845" s="18" t="n">
        <f aca="false">IF(OR(A2845="",B2845=""),0,IF(COUNTIFS(A$2:A2845,A2845,B$2:B2845,B2845)=1,1,0))</f>
        <v>0</v>
      </c>
    </row>
    <row r="2846" customFormat="false" ht="15" hidden="false" customHeight="false" outlineLevel="0" collapsed="false">
      <c r="A2846" s="15"/>
      <c r="B2846" s="15"/>
      <c r="C2846" s="15"/>
      <c r="D2846" s="15"/>
      <c r="F2846" s="18" t="str">
        <f aca="false">IF(B2846="","",IFERROR(INDEX(Materials!$B$2:$B$301,MATCH(B2846,Materials!$A$2:$A$301,0)),""))</f>
        <v/>
      </c>
      <c r="G2846" s="18" t="str">
        <f aca="true">IF(AND(A2846="",B2846=""),"",IF(A2846="","Missing product",IF(B2846="","Missing material",IF(COUNTIF(ProductList,A2846)=0,"Product not in Products list",IF(COUNTIF(MaterialList,B2846)=0,"Material not in Materials list","OK")))))</f>
        <v/>
      </c>
      <c r="H2846" s="18" t="str">
        <f aca="false">IF(F2846="Active",A2846&amp;"|"&amp;COUNTIFS(A$2:A2846,A2846,F$2:F2846,"Active"),"")</f>
        <v/>
      </c>
      <c r="I2846" s="18" t="str">
        <f aca="false">IF(B2846="","",IF(SUMPRODUCT(MAX((A$1:A2845=A2846)*(B$1:B2845=B2846)*ROW(A$1:A2845)))=0,C2846&amp;"",IF(C2846="",INDEX(I$1:I2845,SUMPRODUCT(MAX((A$1:A2845=A2846)*(B$1:B2845=B2846)*ROW(A$1:A2845)))),IF(INDEX(I$1:I2845,SUMPRODUCT(MAX((A$1:A2845=A2846)*(B$1:B2845=B2846)*ROW(A$1:A2845))))="",C2846&amp;"",INDEX(I$1:I2845,SUMPRODUCT(MAX((A$1:A2845=A2846)*(B$1:B2845=B2846)*ROW(A$1:A2845))))&amp;"; "&amp;C2846))))</f>
        <v/>
      </c>
      <c r="J2846" s="18" t="str">
        <f aca="false">IF(A2846="","",A2846&amp;"|"&amp;COUNTIF(A$2:A2846,A2846))</f>
        <v/>
      </c>
      <c r="K2846" s="18" t="n">
        <f aca="false">IF(OR(A2846="",B2846=""),0,IF(COUNTIFS(A$2:A2846,A2846,B$2:B2846,B2846)=1,1,0))</f>
        <v>0</v>
      </c>
    </row>
    <row r="2847" customFormat="false" ht="15" hidden="false" customHeight="false" outlineLevel="0" collapsed="false">
      <c r="A2847" s="15"/>
      <c r="B2847" s="15"/>
      <c r="C2847" s="15"/>
      <c r="D2847" s="15"/>
      <c r="F2847" s="18" t="str">
        <f aca="false">IF(B2847="","",IFERROR(INDEX(Materials!$B$2:$B$301,MATCH(B2847,Materials!$A$2:$A$301,0)),""))</f>
        <v/>
      </c>
      <c r="G2847" s="18" t="str">
        <f aca="true">IF(AND(A2847="",B2847=""),"",IF(A2847="","Missing product",IF(B2847="","Missing material",IF(COUNTIF(ProductList,A2847)=0,"Product not in Products list",IF(COUNTIF(MaterialList,B2847)=0,"Material not in Materials list","OK")))))</f>
        <v/>
      </c>
      <c r="H2847" s="18" t="str">
        <f aca="false">IF(F2847="Active",A2847&amp;"|"&amp;COUNTIFS(A$2:A2847,A2847,F$2:F2847,"Active"),"")</f>
        <v/>
      </c>
      <c r="I2847" s="18" t="str">
        <f aca="false">IF(B2847="","",IF(SUMPRODUCT(MAX((A$1:A2846=A2847)*(B$1:B2846=B2847)*ROW(A$1:A2846)))=0,C2847&amp;"",IF(C2847="",INDEX(I$1:I2846,SUMPRODUCT(MAX((A$1:A2846=A2847)*(B$1:B2846=B2847)*ROW(A$1:A2846)))),IF(INDEX(I$1:I2846,SUMPRODUCT(MAX((A$1:A2846=A2847)*(B$1:B2846=B2847)*ROW(A$1:A2846))))="",C2847&amp;"",INDEX(I$1:I2846,SUMPRODUCT(MAX((A$1:A2846=A2847)*(B$1:B2846=B2847)*ROW(A$1:A2846))))&amp;"; "&amp;C2847))))</f>
        <v/>
      </c>
      <c r="J2847" s="18" t="str">
        <f aca="false">IF(A2847="","",A2847&amp;"|"&amp;COUNTIF(A$2:A2847,A2847))</f>
        <v/>
      </c>
      <c r="K2847" s="18" t="n">
        <f aca="false">IF(OR(A2847="",B2847=""),0,IF(COUNTIFS(A$2:A2847,A2847,B$2:B2847,B2847)=1,1,0))</f>
        <v>0</v>
      </c>
    </row>
    <row r="2848" customFormat="false" ht="15" hidden="false" customHeight="false" outlineLevel="0" collapsed="false">
      <c r="A2848" s="15"/>
      <c r="B2848" s="15"/>
      <c r="C2848" s="15"/>
      <c r="D2848" s="15"/>
      <c r="F2848" s="18" t="str">
        <f aca="false">IF(B2848="","",IFERROR(INDEX(Materials!$B$2:$B$301,MATCH(B2848,Materials!$A$2:$A$301,0)),""))</f>
        <v/>
      </c>
      <c r="G2848" s="18" t="str">
        <f aca="true">IF(AND(A2848="",B2848=""),"",IF(A2848="","Missing product",IF(B2848="","Missing material",IF(COUNTIF(ProductList,A2848)=0,"Product not in Products list",IF(COUNTIF(MaterialList,B2848)=0,"Material not in Materials list","OK")))))</f>
        <v/>
      </c>
      <c r="H2848" s="18" t="str">
        <f aca="false">IF(F2848="Active",A2848&amp;"|"&amp;COUNTIFS(A$2:A2848,A2848,F$2:F2848,"Active"),"")</f>
        <v/>
      </c>
      <c r="I2848" s="18" t="str">
        <f aca="false">IF(B2848="","",IF(SUMPRODUCT(MAX((A$1:A2847=A2848)*(B$1:B2847=B2848)*ROW(A$1:A2847)))=0,C2848&amp;"",IF(C2848="",INDEX(I$1:I2847,SUMPRODUCT(MAX((A$1:A2847=A2848)*(B$1:B2847=B2848)*ROW(A$1:A2847)))),IF(INDEX(I$1:I2847,SUMPRODUCT(MAX((A$1:A2847=A2848)*(B$1:B2847=B2848)*ROW(A$1:A2847))))="",C2848&amp;"",INDEX(I$1:I2847,SUMPRODUCT(MAX((A$1:A2847=A2848)*(B$1:B2847=B2848)*ROW(A$1:A2847))))&amp;"; "&amp;C2848))))</f>
        <v/>
      </c>
      <c r="J2848" s="18" t="str">
        <f aca="false">IF(A2848="","",A2848&amp;"|"&amp;COUNTIF(A$2:A2848,A2848))</f>
        <v/>
      </c>
      <c r="K2848" s="18" t="n">
        <f aca="false">IF(OR(A2848="",B2848=""),0,IF(COUNTIFS(A$2:A2848,A2848,B$2:B2848,B2848)=1,1,0))</f>
        <v>0</v>
      </c>
    </row>
    <row r="2849" customFormat="false" ht="15" hidden="false" customHeight="false" outlineLevel="0" collapsed="false">
      <c r="A2849" s="15"/>
      <c r="B2849" s="15"/>
      <c r="C2849" s="15"/>
      <c r="D2849" s="15"/>
      <c r="F2849" s="18" t="str">
        <f aca="false">IF(B2849="","",IFERROR(INDEX(Materials!$B$2:$B$301,MATCH(B2849,Materials!$A$2:$A$301,0)),""))</f>
        <v/>
      </c>
      <c r="G2849" s="18" t="str">
        <f aca="true">IF(AND(A2849="",B2849=""),"",IF(A2849="","Missing product",IF(B2849="","Missing material",IF(COUNTIF(ProductList,A2849)=0,"Product not in Products list",IF(COUNTIF(MaterialList,B2849)=0,"Material not in Materials list","OK")))))</f>
        <v/>
      </c>
      <c r="H2849" s="18" t="str">
        <f aca="false">IF(F2849="Active",A2849&amp;"|"&amp;COUNTIFS(A$2:A2849,A2849,F$2:F2849,"Active"),"")</f>
        <v/>
      </c>
      <c r="I2849" s="18" t="str">
        <f aca="false">IF(B2849="","",IF(SUMPRODUCT(MAX((A$1:A2848=A2849)*(B$1:B2848=B2849)*ROW(A$1:A2848)))=0,C2849&amp;"",IF(C2849="",INDEX(I$1:I2848,SUMPRODUCT(MAX((A$1:A2848=A2849)*(B$1:B2848=B2849)*ROW(A$1:A2848)))),IF(INDEX(I$1:I2848,SUMPRODUCT(MAX((A$1:A2848=A2849)*(B$1:B2848=B2849)*ROW(A$1:A2848))))="",C2849&amp;"",INDEX(I$1:I2848,SUMPRODUCT(MAX((A$1:A2848=A2849)*(B$1:B2848=B2849)*ROW(A$1:A2848))))&amp;"; "&amp;C2849))))</f>
        <v/>
      </c>
      <c r="J2849" s="18" t="str">
        <f aca="false">IF(A2849="","",A2849&amp;"|"&amp;COUNTIF(A$2:A2849,A2849))</f>
        <v/>
      </c>
      <c r="K2849" s="18" t="n">
        <f aca="false">IF(OR(A2849="",B2849=""),0,IF(COUNTIFS(A$2:A2849,A2849,B$2:B2849,B2849)=1,1,0))</f>
        <v>0</v>
      </c>
    </row>
    <row r="2850" customFormat="false" ht="15" hidden="false" customHeight="false" outlineLevel="0" collapsed="false">
      <c r="A2850" s="15"/>
      <c r="B2850" s="15"/>
      <c r="C2850" s="15"/>
      <c r="D2850" s="15"/>
      <c r="F2850" s="18" t="str">
        <f aca="false">IF(B2850="","",IFERROR(INDEX(Materials!$B$2:$B$301,MATCH(B2850,Materials!$A$2:$A$301,0)),""))</f>
        <v/>
      </c>
      <c r="G2850" s="18" t="str">
        <f aca="true">IF(AND(A2850="",B2850=""),"",IF(A2850="","Missing product",IF(B2850="","Missing material",IF(COUNTIF(ProductList,A2850)=0,"Product not in Products list",IF(COUNTIF(MaterialList,B2850)=0,"Material not in Materials list","OK")))))</f>
        <v/>
      </c>
      <c r="H2850" s="18" t="str">
        <f aca="false">IF(F2850="Active",A2850&amp;"|"&amp;COUNTIFS(A$2:A2850,A2850,F$2:F2850,"Active"),"")</f>
        <v/>
      </c>
      <c r="I2850" s="18" t="str">
        <f aca="false">IF(B2850="","",IF(SUMPRODUCT(MAX((A$1:A2849=A2850)*(B$1:B2849=B2850)*ROW(A$1:A2849)))=0,C2850&amp;"",IF(C2850="",INDEX(I$1:I2849,SUMPRODUCT(MAX((A$1:A2849=A2850)*(B$1:B2849=B2850)*ROW(A$1:A2849)))),IF(INDEX(I$1:I2849,SUMPRODUCT(MAX((A$1:A2849=A2850)*(B$1:B2849=B2850)*ROW(A$1:A2849))))="",C2850&amp;"",INDEX(I$1:I2849,SUMPRODUCT(MAX((A$1:A2849=A2850)*(B$1:B2849=B2850)*ROW(A$1:A2849))))&amp;"; "&amp;C2850))))</f>
        <v/>
      </c>
      <c r="J2850" s="18" t="str">
        <f aca="false">IF(A2850="","",A2850&amp;"|"&amp;COUNTIF(A$2:A2850,A2850))</f>
        <v/>
      </c>
      <c r="K2850" s="18" t="n">
        <f aca="false">IF(OR(A2850="",B2850=""),0,IF(COUNTIFS(A$2:A2850,A2850,B$2:B2850,B2850)=1,1,0))</f>
        <v>0</v>
      </c>
    </row>
    <row r="2851" customFormat="false" ht="15" hidden="false" customHeight="false" outlineLevel="0" collapsed="false">
      <c r="A2851" s="15"/>
      <c r="B2851" s="15"/>
      <c r="C2851" s="15"/>
      <c r="D2851" s="15"/>
      <c r="F2851" s="18" t="str">
        <f aca="false">IF(B2851="","",IFERROR(INDEX(Materials!$B$2:$B$301,MATCH(B2851,Materials!$A$2:$A$301,0)),""))</f>
        <v/>
      </c>
      <c r="G2851" s="18" t="str">
        <f aca="true">IF(AND(A2851="",B2851=""),"",IF(A2851="","Missing product",IF(B2851="","Missing material",IF(COUNTIF(ProductList,A2851)=0,"Product not in Products list",IF(COUNTIF(MaterialList,B2851)=0,"Material not in Materials list","OK")))))</f>
        <v/>
      </c>
      <c r="H2851" s="18" t="str">
        <f aca="false">IF(F2851="Active",A2851&amp;"|"&amp;COUNTIFS(A$2:A2851,A2851,F$2:F2851,"Active"),"")</f>
        <v/>
      </c>
      <c r="I2851" s="18" t="str">
        <f aca="false">IF(B2851="","",IF(SUMPRODUCT(MAX((A$1:A2850=A2851)*(B$1:B2850=B2851)*ROW(A$1:A2850)))=0,C2851&amp;"",IF(C2851="",INDEX(I$1:I2850,SUMPRODUCT(MAX((A$1:A2850=A2851)*(B$1:B2850=B2851)*ROW(A$1:A2850)))),IF(INDEX(I$1:I2850,SUMPRODUCT(MAX((A$1:A2850=A2851)*(B$1:B2850=B2851)*ROW(A$1:A2850))))="",C2851&amp;"",INDEX(I$1:I2850,SUMPRODUCT(MAX((A$1:A2850=A2851)*(B$1:B2850=B2851)*ROW(A$1:A2850))))&amp;"; "&amp;C2851))))</f>
        <v/>
      </c>
      <c r="J2851" s="18" t="str">
        <f aca="false">IF(A2851="","",A2851&amp;"|"&amp;COUNTIF(A$2:A2851,A2851))</f>
        <v/>
      </c>
      <c r="K2851" s="18" t="n">
        <f aca="false">IF(OR(A2851="",B2851=""),0,IF(COUNTIFS(A$2:A2851,A2851,B$2:B2851,B2851)=1,1,0))</f>
        <v>0</v>
      </c>
    </row>
    <row r="2852" customFormat="false" ht="15" hidden="false" customHeight="false" outlineLevel="0" collapsed="false">
      <c r="A2852" s="15"/>
      <c r="B2852" s="15"/>
      <c r="C2852" s="15"/>
      <c r="D2852" s="15"/>
      <c r="F2852" s="18" t="str">
        <f aca="false">IF(B2852="","",IFERROR(INDEX(Materials!$B$2:$B$301,MATCH(B2852,Materials!$A$2:$A$301,0)),""))</f>
        <v/>
      </c>
      <c r="G2852" s="18" t="str">
        <f aca="true">IF(AND(A2852="",B2852=""),"",IF(A2852="","Missing product",IF(B2852="","Missing material",IF(COUNTIF(ProductList,A2852)=0,"Product not in Products list",IF(COUNTIF(MaterialList,B2852)=0,"Material not in Materials list","OK")))))</f>
        <v/>
      </c>
      <c r="H2852" s="18" t="str">
        <f aca="false">IF(F2852="Active",A2852&amp;"|"&amp;COUNTIFS(A$2:A2852,A2852,F$2:F2852,"Active"),"")</f>
        <v/>
      </c>
      <c r="I2852" s="18" t="str">
        <f aca="false">IF(B2852="","",IF(SUMPRODUCT(MAX((A$1:A2851=A2852)*(B$1:B2851=B2852)*ROW(A$1:A2851)))=0,C2852&amp;"",IF(C2852="",INDEX(I$1:I2851,SUMPRODUCT(MAX((A$1:A2851=A2852)*(B$1:B2851=B2852)*ROW(A$1:A2851)))),IF(INDEX(I$1:I2851,SUMPRODUCT(MAX((A$1:A2851=A2852)*(B$1:B2851=B2852)*ROW(A$1:A2851))))="",C2852&amp;"",INDEX(I$1:I2851,SUMPRODUCT(MAX((A$1:A2851=A2852)*(B$1:B2851=B2852)*ROW(A$1:A2851))))&amp;"; "&amp;C2852))))</f>
        <v/>
      </c>
      <c r="J2852" s="18" t="str">
        <f aca="false">IF(A2852="","",A2852&amp;"|"&amp;COUNTIF(A$2:A2852,A2852))</f>
        <v/>
      </c>
      <c r="K2852" s="18" t="n">
        <f aca="false">IF(OR(A2852="",B2852=""),0,IF(COUNTIFS(A$2:A2852,A2852,B$2:B2852,B2852)=1,1,0))</f>
        <v>0</v>
      </c>
    </row>
    <row r="2853" customFormat="false" ht="15" hidden="false" customHeight="false" outlineLevel="0" collapsed="false">
      <c r="A2853" s="15"/>
      <c r="B2853" s="15"/>
      <c r="C2853" s="15"/>
      <c r="D2853" s="15"/>
      <c r="F2853" s="18" t="str">
        <f aca="false">IF(B2853="","",IFERROR(INDEX(Materials!$B$2:$B$301,MATCH(B2853,Materials!$A$2:$A$301,0)),""))</f>
        <v/>
      </c>
      <c r="G2853" s="18" t="str">
        <f aca="true">IF(AND(A2853="",B2853=""),"",IF(A2853="","Missing product",IF(B2853="","Missing material",IF(COUNTIF(ProductList,A2853)=0,"Product not in Products list",IF(COUNTIF(MaterialList,B2853)=0,"Material not in Materials list","OK")))))</f>
        <v/>
      </c>
      <c r="H2853" s="18" t="str">
        <f aca="false">IF(F2853="Active",A2853&amp;"|"&amp;COUNTIFS(A$2:A2853,A2853,F$2:F2853,"Active"),"")</f>
        <v/>
      </c>
      <c r="I2853" s="18" t="str">
        <f aca="false">IF(B2853="","",IF(SUMPRODUCT(MAX((A$1:A2852=A2853)*(B$1:B2852=B2853)*ROW(A$1:A2852)))=0,C2853&amp;"",IF(C2853="",INDEX(I$1:I2852,SUMPRODUCT(MAX((A$1:A2852=A2853)*(B$1:B2852=B2853)*ROW(A$1:A2852)))),IF(INDEX(I$1:I2852,SUMPRODUCT(MAX((A$1:A2852=A2853)*(B$1:B2852=B2853)*ROW(A$1:A2852))))="",C2853&amp;"",INDEX(I$1:I2852,SUMPRODUCT(MAX((A$1:A2852=A2853)*(B$1:B2852=B2853)*ROW(A$1:A2852))))&amp;"; "&amp;C2853))))</f>
        <v/>
      </c>
      <c r="J2853" s="18" t="str">
        <f aca="false">IF(A2853="","",A2853&amp;"|"&amp;COUNTIF(A$2:A2853,A2853))</f>
        <v/>
      </c>
      <c r="K2853" s="18" t="n">
        <f aca="false">IF(OR(A2853="",B2853=""),0,IF(COUNTIFS(A$2:A2853,A2853,B$2:B2853,B2853)=1,1,0))</f>
        <v>0</v>
      </c>
    </row>
    <row r="2854" customFormat="false" ht="15" hidden="false" customHeight="false" outlineLevel="0" collapsed="false">
      <c r="A2854" s="15"/>
      <c r="B2854" s="15"/>
      <c r="C2854" s="15"/>
      <c r="D2854" s="15"/>
      <c r="F2854" s="18" t="str">
        <f aca="false">IF(B2854="","",IFERROR(INDEX(Materials!$B$2:$B$301,MATCH(B2854,Materials!$A$2:$A$301,0)),""))</f>
        <v/>
      </c>
      <c r="G2854" s="18" t="str">
        <f aca="true">IF(AND(A2854="",B2854=""),"",IF(A2854="","Missing product",IF(B2854="","Missing material",IF(COUNTIF(ProductList,A2854)=0,"Product not in Products list",IF(COUNTIF(MaterialList,B2854)=0,"Material not in Materials list","OK")))))</f>
        <v/>
      </c>
      <c r="H2854" s="18" t="str">
        <f aca="false">IF(F2854="Active",A2854&amp;"|"&amp;COUNTIFS(A$2:A2854,A2854,F$2:F2854,"Active"),"")</f>
        <v/>
      </c>
      <c r="I2854" s="18" t="str">
        <f aca="false">IF(B2854="","",IF(SUMPRODUCT(MAX((A$1:A2853=A2854)*(B$1:B2853=B2854)*ROW(A$1:A2853)))=0,C2854&amp;"",IF(C2854="",INDEX(I$1:I2853,SUMPRODUCT(MAX((A$1:A2853=A2854)*(B$1:B2853=B2854)*ROW(A$1:A2853)))),IF(INDEX(I$1:I2853,SUMPRODUCT(MAX((A$1:A2853=A2854)*(B$1:B2853=B2854)*ROW(A$1:A2853))))="",C2854&amp;"",INDEX(I$1:I2853,SUMPRODUCT(MAX((A$1:A2853=A2854)*(B$1:B2853=B2854)*ROW(A$1:A2853))))&amp;"; "&amp;C2854))))</f>
        <v/>
      </c>
      <c r="J2854" s="18" t="str">
        <f aca="false">IF(A2854="","",A2854&amp;"|"&amp;COUNTIF(A$2:A2854,A2854))</f>
        <v/>
      </c>
      <c r="K2854" s="18" t="n">
        <f aca="false">IF(OR(A2854="",B2854=""),0,IF(COUNTIFS(A$2:A2854,A2854,B$2:B2854,B2854)=1,1,0))</f>
        <v>0</v>
      </c>
    </row>
    <row r="2855" customFormat="false" ht="15" hidden="false" customHeight="false" outlineLevel="0" collapsed="false">
      <c r="A2855" s="15"/>
      <c r="B2855" s="15"/>
      <c r="C2855" s="15"/>
      <c r="D2855" s="15"/>
      <c r="F2855" s="18" t="str">
        <f aca="false">IF(B2855="","",IFERROR(INDEX(Materials!$B$2:$B$301,MATCH(B2855,Materials!$A$2:$A$301,0)),""))</f>
        <v/>
      </c>
      <c r="G2855" s="18" t="str">
        <f aca="true">IF(AND(A2855="",B2855=""),"",IF(A2855="","Missing product",IF(B2855="","Missing material",IF(COUNTIF(ProductList,A2855)=0,"Product not in Products list",IF(COUNTIF(MaterialList,B2855)=0,"Material not in Materials list","OK")))))</f>
        <v/>
      </c>
      <c r="H2855" s="18" t="str">
        <f aca="false">IF(F2855="Active",A2855&amp;"|"&amp;COUNTIFS(A$2:A2855,A2855,F$2:F2855,"Active"),"")</f>
        <v/>
      </c>
      <c r="I2855" s="18" t="str">
        <f aca="false">IF(B2855="","",IF(SUMPRODUCT(MAX((A$1:A2854=A2855)*(B$1:B2854=B2855)*ROW(A$1:A2854)))=0,C2855&amp;"",IF(C2855="",INDEX(I$1:I2854,SUMPRODUCT(MAX((A$1:A2854=A2855)*(B$1:B2854=B2855)*ROW(A$1:A2854)))),IF(INDEX(I$1:I2854,SUMPRODUCT(MAX((A$1:A2854=A2855)*(B$1:B2854=B2855)*ROW(A$1:A2854))))="",C2855&amp;"",INDEX(I$1:I2854,SUMPRODUCT(MAX((A$1:A2854=A2855)*(B$1:B2854=B2855)*ROW(A$1:A2854))))&amp;"; "&amp;C2855))))</f>
        <v/>
      </c>
      <c r="J2855" s="18" t="str">
        <f aca="false">IF(A2855="","",A2855&amp;"|"&amp;COUNTIF(A$2:A2855,A2855))</f>
        <v/>
      </c>
      <c r="K2855" s="18" t="n">
        <f aca="false">IF(OR(A2855="",B2855=""),0,IF(COUNTIFS(A$2:A2855,A2855,B$2:B2855,B2855)=1,1,0))</f>
        <v>0</v>
      </c>
    </row>
    <row r="2856" customFormat="false" ht="15" hidden="false" customHeight="false" outlineLevel="0" collapsed="false">
      <c r="A2856" s="15"/>
      <c r="B2856" s="15"/>
      <c r="C2856" s="15"/>
      <c r="D2856" s="15"/>
      <c r="F2856" s="18" t="str">
        <f aca="false">IF(B2856="","",IFERROR(INDEX(Materials!$B$2:$B$301,MATCH(B2856,Materials!$A$2:$A$301,0)),""))</f>
        <v/>
      </c>
      <c r="G2856" s="18" t="str">
        <f aca="true">IF(AND(A2856="",B2856=""),"",IF(A2856="","Missing product",IF(B2856="","Missing material",IF(COUNTIF(ProductList,A2856)=0,"Product not in Products list",IF(COUNTIF(MaterialList,B2856)=0,"Material not in Materials list","OK")))))</f>
        <v/>
      </c>
      <c r="H2856" s="18" t="str">
        <f aca="false">IF(F2856="Active",A2856&amp;"|"&amp;COUNTIFS(A$2:A2856,A2856,F$2:F2856,"Active"),"")</f>
        <v/>
      </c>
      <c r="I2856" s="18" t="str">
        <f aca="false">IF(B2856="","",IF(SUMPRODUCT(MAX((A$1:A2855=A2856)*(B$1:B2855=B2856)*ROW(A$1:A2855)))=0,C2856&amp;"",IF(C2856="",INDEX(I$1:I2855,SUMPRODUCT(MAX((A$1:A2855=A2856)*(B$1:B2855=B2856)*ROW(A$1:A2855)))),IF(INDEX(I$1:I2855,SUMPRODUCT(MAX((A$1:A2855=A2856)*(B$1:B2855=B2856)*ROW(A$1:A2855))))="",C2856&amp;"",INDEX(I$1:I2855,SUMPRODUCT(MAX((A$1:A2855=A2856)*(B$1:B2855=B2856)*ROW(A$1:A2855))))&amp;"; "&amp;C2856))))</f>
        <v/>
      </c>
      <c r="J2856" s="18" t="str">
        <f aca="false">IF(A2856="","",A2856&amp;"|"&amp;COUNTIF(A$2:A2856,A2856))</f>
        <v/>
      </c>
      <c r="K2856" s="18" t="n">
        <f aca="false">IF(OR(A2856="",B2856=""),0,IF(COUNTIFS(A$2:A2856,A2856,B$2:B2856,B2856)=1,1,0))</f>
        <v>0</v>
      </c>
    </row>
    <row r="2857" customFormat="false" ht="15" hidden="false" customHeight="false" outlineLevel="0" collapsed="false">
      <c r="A2857" s="15"/>
      <c r="B2857" s="15"/>
      <c r="C2857" s="15"/>
      <c r="D2857" s="15"/>
      <c r="F2857" s="18" t="str">
        <f aca="false">IF(B2857="","",IFERROR(INDEX(Materials!$B$2:$B$301,MATCH(B2857,Materials!$A$2:$A$301,0)),""))</f>
        <v/>
      </c>
      <c r="G2857" s="18" t="str">
        <f aca="true">IF(AND(A2857="",B2857=""),"",IF(A2857="","Missing product",IF(B2857="","Missing material",IF(COUNTIF(ProductList,A2857)=0,"Product not in Products list",IF(COUNTIF(MaterialList,B2857)=0,"Material not in Materials list","OK")))))</f>
        <v/>
      </c>
      <c r="H2857" s="18" t="str">
        <f aca="false">IF(F2857="Active",A2857&amp;"|"&amp;COUNTIFS(A$2:A2857,A2857,F$2:F2857,"Active"),"")</f>
        <v/>
      </c>
      <c r="I2857" s="18" t="str">
        <f aca="false">IF(B2857="","",IF(SUMPRODUCT(MAX((A$1:A2856=A2857)*(B$1:B2856=B2857)*ROW(A$1:A2856)))=0,C2857&amp;"",IF(C2857="",INDEX(I$1:I2856,SUMPRODUCT(MAX((A$1:A2856=A2857)*(B$1:B2856=B2857)*ROW(A$1:A2856)))),IF(INDEX(I$1:I2856,SUMPRODUCT(MAX((A$1:A2856=A2857)*(B$1:B2856=B2857)*ROW(A$1:A2856))))="",C2857&amp;"",INDEX(I$1:I2856,SUMPRODUCT(MAX((A$1:A2856=A2857)*(B$1:B2856=B2857)*ROW(A$1:A2856))))&amp;"; "&amp;C2857))))</f>
        <v/>
      </c>
      <c r="J2857" s="18" t="str">
        <f aca="false">IF(A2857="","",A2857&amp;"|"&amp;COUNTIF(A$2:A2857,A2857))</f>
        <v/>
      </c>
      <c r="K2857" s="18" t="n">
        <f aca="false">IF(OR(A2857="",B2857=""),0,IF(COUNTIFS(A$2:A2857,A2857,B$2:B2857,B2857)=1,1,0))</f>
        <v>0</v>
      </c>
    </row>
    <row r="2858" customFormat="false" ht="15" hidden="false" customHeight="false" outlineLevel="0" collapsed="false">
      <c r="A2858" s="15"/>
      <c r="B2858" s="15"/>
      <c r="C2858" s="15"/>
      <c r="D2858" s="15"/>
      <c r="F2858" s="18" t="str">
        <f aca="false">IF(B2858="","",IFERROR(INDEX(Materials!$B$2:$B$301,MATCH(B2858,Materials!$A$2:$A$301,0)),""))</f>
        <v/>
      </c>
      <c r="G2858" s="18" t="str">
        <f aca="true">IF(AND(A2858="",B2858=""),"",IF(A2858="","Missing product",IF(B2858="","Missing material",IF(COUNTIF(ProductList,A2858)=0,"Product not in Products list",IF(COUNTIF(MaterialList,B2858)=0,"Material not in Materials list","OK")))))</f>
        <v/>
      </c>
      <c r="H2858" s="18" t="str">
        <f aca="false">IF(F2858="Active",A2858&amp;"|"&amp;COUNTIFS(A$2:A2858,A2858,F$2:F2858,"Active"),"")</f>
        <v/>
      </c>
      <c r="I2858" s="18" t="str">
        <f aca="false">IF(B2858="","",IF(SUMPRODUCT(MAX((A$1:A2857=A2858)*(B$1:B2857=B2858)*ROW(A$1:A2857)))=0,C2858&amp;"",IF(C2858="",INDEX(I$1:I2857,SUMPRODUCT(MAX((A$1:A2857=A2858)*(B$1:B2857=B2858)*ROW(A$1:A2857)))),IF(INDEX(I$1:I2857,SUMPRODUCT(MAX((A$1:A2857=A2858)*(B$1:B2857=B2858)*ROW(A$1:A2857))))="",C2858&amp;"",INDEX(I$1:I2857,SUMPRODUCT(MAX((A$1:A2857=A2858)*(B$1:B2857=B2858)*ROW(A$1:A2857))))&amp;"; "&amp;C2858))))</f>
        <v/>
      </c>
      <c r="J2858" s="18" t="str">
        <f aca="false">IF(A2858="","",A2858&amp;"|"&amp;COUNTIF(A$2:A2858,A2858))</f>
        <v/>
      </c>
      <c r="K2858" s="18" t="n">
        <f aca="false">IF(OR(A2858="",B2858=""),0,IF(COUNTIFS(A$2:A2858,A2858,B$2:B2858,B2858)=1,1,0))</f>
        <v>0</v>
      </c>
    </row>
    <row r="2859" customFormat="false" ht="15" hidden="false" customHeight="false" outlineLevel="0" collapsed="false">
      <c r="A2859" s="15"/>
      <c r="B2859" s="15"/>
      <c r="C2859" s="15"/>
      <c r="D2859" s="15"/>
      <c r="F2859" s="18" t="str">
        <f aca="false">IF(B2859="","",IFERROR(INDEX(Materials!$B$2:$B$301,MATCH(B2859,Materials!$A$2:$A$301,0)),""))</f>
        <v/>
      </c>
      <c r="G2859" s="18" t="str">
        <f aca="true">IF(AND(A2859="",B2859=""),"",IF(A2859="","Missing product",IF(B2859="","Missing material",IF(COUNTIF(ProductList,A2859)=0,"Product not in Products list",IF(COUNTIF(MaterialList,B2859)=0,"Material not in Materials list","OK")))))</f>
        <v/>
      </c>
      <c r="H2859" s="18" t="str">
        <f aca="false">IF(F2859="Active",A2859&amp;"|"&amp;COUNTIFS(A$2:A2859,A2859,F$2:F2859,"Active"),"")</f>
        <v/>
      </c>
      <c r="I2859" s="18" t="str">
        <f aca="false">IF(B2859="","",IF(SUMPRODUCT(MAX((A$1:A2858=A2859)*(B$1:B2858=B2859)*ROW(A$1:A2858)))=0,C2859&amp;"",IF(C2859="",INDEX(I$1:I2858,SUMPRODUCT(MAX((A$1:A2858=A2859)*(B$1:B2858=B2859)*ROW(A$1:A2858)))),IF(INDEX(I$1:I2858,SUMPRODUCT(MAX((A$1:A2858=A2859)*(B$1:B2858=B2859)*ROW(A$1:A2858))))="",C2859&amp;"",INDEX(I$1:I2858,SUMPRODUCT(MAX((A$1:A2858=A2859)*(B$1:B2858=B2859)*ROW(A$1:A2858))))&amp;"; "&amp;C2859))))</f>
        <v/>
      </c>
      <c r="J2859" s="18" t="str">
        <f aca="false">IF(A2859="","",A2859&amp;"|"&amp;COUNTIF(A$2:A2859,A2859))</f>
        <v/>
      </c>
      <c r="K2859" s="18" t="n">
        <f aca="false">IF(OR(A2859="",B2859=""),0,IF(COUNTIFS(A$2:A2859,A2859,B$2:B2859,B2859)=1,1,0))</f>
        <v>0</v>
      </c>
    </row>
    <row r="2860" customFormat="false" ht="15" hidden="false" customHeight="false" outlineLevel="0" collapsed="false">
      <c r="A2860" s="15"/>
      <c r="B2860" s="15"/>
      <c r="C2860" s="15"/>
      <c r="D2860" s="15"/>
      <c r="F2860" s="18" t="str">
        <f aca="false">IF(B2860="","",IFERROR(INDEX(Materials!$B$2:$B$301,MATCH(B2860,Materials!$A$2:$A$301,0)),""))</f>
        <v/>
      </c>
      <c r="G2860" s="18" t="str">
        <f aca="true">IF(AND(A2860="",B2860=""),"",IF(A2860="","Missing product",IF(B2860="","Missing material",IF(COUNTIF(ProductList,A2860)=0,"Product not in Products list",IF(COUNTIF(MaterialList,B2860)=0,"Material not in Materials list","OK")))))</f>
        <v/>
      </c>
      <c r="H2860" s="18" t="str">
        <f aca="false">IF(F2860="Active",A2860&amp;"|"&amp;COUNTIFS(A$2:A2860,A2860,F$2:F2860,"Active"),"")</f>
        <v/>
      </c>
      <c r="I2860" s="18" t="str">
        <f aca="false">IF(B2860="","",IF(SUMPRODUCT(MAX((A$1:A2859=A2860)*(B$1:B2859=B2860)*ROW(A$1:A2859)))=0,C2860&amp;"",IF(C2860="",INDEX(I$1:I2859,SUMPRODUCT(MAX((A$1:A2859=A2860)*(B$1:B2859=B2860)*ROW(A$1:A2859)))),IF(INDEX(I$1:I2859,SUMPRODUCT(MAX((A$1:A2859=A2860)*(B$1:B2859=B2860)*ROW(A$1:A2859))))="",C2860&amp;"",INDEX(I$1:I2859,SUMPRODUCT(MAX((A$1:A2859=A2860)*(B$1:B2859=B2860)*ROW(A$1:A2859))))&amp;"; "&amp;C2860))))</f>
        <v/>
      </c>
      <c r="J2860" s="18" t="str">
        <f aca="false">IF(A2860="","",A2860&amp;"|"&amp;COUNTIF(A$2:A2860,A2860))</f>
        <v/>
      </c>
      <c r="K2860" s="18" t="n">
        <f aca="false">IF(OR(A2860="",B2860=""),0,IF(COUNTIFS(A$2:A2860,A2860,B$2:B2860,B2860)=1,1,0))</f>
        <v>0</v>
      </c>
    </row>
    <row r="2861" customFormat="false" ht="15" hidden="false" customHeight="false" outlineLevel="0" collapsed="false">
      <c r="A2861" s="15"/>
      <c r="B2861" s="15"/>
      <c r="C2861" s="15"/>
      <c r="D2861" s="15"/>
      <c r="F2861" s="18" t="str">
        <f aca="false">IF(B2861="","",IFERROR(INDEX(Materials!$B$2:$B$301,MATCH(B2861,Materials!$A$2:$A$301,0)),""))</f>
        <v/>
      </c>
      <c r="G2861" s="18" t="str">
        <f aca="true">IF(AND(A2861="",B2861=""),"",IF(A2861="","Missing product",IF(B2861="","Missing material",IF(COUNTIF(ProductList,A2861)=0,"Product not in Products list",IF(COUNTIF(MaterialList,B2861)=0,"Material not in Materials list","OK")))))</f>
        <v/>
      </c>
      <c r="H2861" s="18" t="str">
        <f aca="false">IF(F2861="Active",A2861&amp;"|"&amp;COUNTIFS(A$2:A2861,A2861,F$2:F2861,"Active"),"")</f>
        <v/>
      </c>
      <c r="I2861" s="18" t="str">
        <f aca="false">IF(B2861="","",IF(SUMPRODUCT(MAX((A$1:A2860=A2861)*(B$1:B2860=B2861)*ROW(A$1:A2860)))=0,C2861&amp;"",IF(C2861="",INDEX(I$1:I2860,SUMPRODUCT(MAX((A$1:A2860=A2861)*(B$1:B2860=B2861)*ROW(A$1:A2860)))),IF(INDEX(I$1:I2860,SUMPRODUCT(MAX((A$1:A2860=A2861)*(B$1:B2860=B2861)*ROW(A$1:A2860))))="",C2861&amp;"",INDEX(I$1:I2860,SUMPRODUCT(MAX((A$1:A2860=A2861)*(B$1:B2860=B2861)*ROW(A$1:A2860))))&amp;"; "&amp;C2861))))</f>
        <v/>
      </c>
      <c r="J2861" s="18" t="str">
        <f aca="false">IF(A2861="","",A2861&amp;"|"&amp;COUNTIF(A$2:A2861,A2861))</f>
        <v/>
      </c>
      <c r="K2861" s="18" t="n">
        <f aca="false">IF(OR(A2861="",B2861=""),0,IF(COUNTIFS(A$2:A2861,A2861,B$2:B2861,B2861)=1,1,0))</f>
        <v>0</v>
      </c>
    </row>
    <row r="2862" customFormat="false" ht="15" hidden="false" customHeight="false" outlineLevel="0" collapsed="false">
      <c r="A2862" s="15"/>
      <c r="B2862" s="15"/>
      <c r="C2862" s="15"/>
      <c r="D2862" s="15"/>
      <c r="F2862" s="18" t="str">
        <f aca="false">IF(B2862="","",IFERROR(INDEX(Materials!$B$2:$B$301,MATCH(B2862,Materials!$A$2:$A$301,0)),""))</f>
        <v/>
      </c>
      <c r="G2862" s="18" t="str">
        <f aca="true">IF(AND(A2862="",B2862=""),"",IF(A2862="","Missing product",IF(B2862="","Missing material",IF(COUNTIF(ProductList,A2862)=0,"Product not in Products list",IF(COUNTIF(MaterialList,B2862)=0,"Material not in Materials list","OK")))))</f>
        <v/>
      </c>
      <c r="H2862" s="18" t="str">
        <f aca="false">IF(F2862="Active",A2862&amp;"|"&amp;COUNTIFS(A$2:A2862,A2862,F$2:F2862,"Active"),"")</f>
        <v/>
      </c>
      <c r="I2862" s="18" t="str">
        <f aca="false">IF(B2862="","",IF(SUMPRODUCT(MAX((A$1:A2861=A2862)*(B$1:B2861=B2862)*ROW(A$1:A2861)))=0,C2862&amp;"",IF(C2862="",INDEX(I$1:I2861,SUMPRODUCT(MAX((A$1:A2861=A2862)*(B$1:B2861=B2862)*ROW(A$1:A2861)))),IF(INDEX(I$1:I2861,SUMPRODUCT(MAX((A$1:A2861=A2862)*(B$1:B2861=B2862)*ROW(A$1:A2861))))="",C2862&amp;"",INDEX(I$1:I2861,SUMPRODUCT(MAX((A$1:A2861=A2862)*(B$1:B2861=B2862)*ROW(A$1:A2861))))&amp;"; "&amp;C2862))))</f>
        <v/>
      </c>
      <c r="J2862" s="18" t="str">
        <f aca="false">IF(A2862="","",A2862&amp;"|"&amp;COUNTIF(A$2:A2862,A2862))</f>
        <v/>
      </c>
      <c r="K2862" s="18" t="n">
        <f aca="false">IF(OR(A2862="",B2862=""),0,IF(COUNTIFS(A$2:A2862,A2862,B$2:B2862,B2862)=1,1,0))</f>
        <v>0</v>
      </c>
    </row>
    <row r="2863" customFormat="false" ht="15" hidden="false" customHeight="false" outlineLevel="0" collapsed="false">
      <c r="A2863" s="15"/>
      <c r="B2863" s="15"/>
      <c r="C2863" s="15"/>
      <c r="D2863" s="15"/>
      <c r="F2863" s="18" t="str">
        <f aca="false">IF(B2863="","",IFERROR(INDEX(Materials!$B$2:$B$301,MATCH(B2863,Materials!$A$2:$A$301,0)),""))</f>
        <v/>
      </c>
      <c r="G2863" s="18" t="str">
        <f aca="true">IF(AND(A2863="",B2863=""),"",IF(A2863="","Missing product",IF(B2863="","Missing material",IF(COUNTIF(ProductList,A2863)=0,"Product not in Products list",IF(COUNTIF(MaterialList,B2863)=0,"Material not in Materials list","OK")))))</f>
        <v/>
      </c>
      <c r="H2863" s="18" t="str">
        <f aca="false">IF(F2863="Active",A2863&amp;"|"&amp;COUNTIFS(A$2:A2863,A2863,F$2:F2863,"Active"),"")</f>
        <v/>
      </c>
      <c r="I2863" s="18" t="str">
        <f aca="false">IF(B2863="","",IF(SUMPRODUCT(MAX((A$1:A2862=A2863)*(B$1:B2862=B2863)*ROW(A$1:A2862)))=0,C2863&amp;"",IF(C2863="",INDEX(I$1:I2862,SUMPRODUCT(MAX((A$1:A2862=A2863)*(B$1:B2862=B2863)*ROW(A$1:A2862)))),IF(INDEX(I$1:I2862,SUMPRODUCT(MAX((A$1:A2862=A2863)*(B$1:B2862=B2863)*ROW(A$1:A2862))))="",C2863&amp;"",INDEX(I$1:I2862,SUMPRODUCT(MAX((A$1:A2862=A2863)*(B$1:B2862=B2863)*ROW(A$1:A2862))))&amp;"; "&amp;C2863))))</f>
        <v/>
      </c>
      <c r="J2863" s="18" t="str">
        <f aca="false">IF(A2863="","",A2863&amp;"|"&amp;COUNTIF(A$2:A2863,A2863))</f>
        <v/>
      </c>
      <c r="K2863" s="18" t="n">
        <f aca="false">IF(OR(A2863="",B2863=""),0,IF(COUNTIFS(A$2:A2863,A2863,B$2:B2863,B2863)=1,1,0))</f>
        <v>0</v>
      </c>
    </row>
    <row r="2864" customFormat="false" ht="15" hidden="false" customHeight="false" outlineLevel="0" collapsed="false">
      <c r="A2864" s="15"/>
      <c r="B2864" s="15"/>
      <c r="C2864" s="15"/>
      <c r="D2864" s="15"/>
      <c r="F2864" s="18" t="str">
        <f aca="false">IF(B2864="","",IFERROR(INDEX(Materials!$B$2:$B$301,MATCH(B2864,Materials!$A$2:$A$301,0)),""))</f>
        <v/>
      </c>
      <c r="G2864" s="18" t="str">
        <f aca="true">IF(AND(A2864="",B2864=""),"",IF(A2864="","Missing product",IF(B2864="","Missing material",IF(COUNTIF(ProductList,A2864)=0,"Product not in Products list",IF(COUNTIF(MaterialList,B2864)=0,"Material not in Materials list","OK")))))</f>
        <v/>
      </c>
      <c r="H2864" s="18" t="str">
        <f aca="false">IF(F2864="Active",A2864&amp;"|"&amp;COUNTIFS(A$2:A2864,A2864,F$2:F2864,"Active"),"")</f>
        <v/>
      </c>
      <c r="I2864" s="18" t="str">
        <f aca="false">IF(B2864="","",IF(SUMPRODUCT(MAX((A$1:A2863=A2864)*(B$1:B2863=B2864)*ROW(A$1:A2863)))=0,C2864&amp;"",IF(C2864="",INDEX(I$1:I2863,SUMPRODUCT(MAX((A$1:A2863=A2864)*(B$1:B2863=B2864)*ROW(A$1:A2863)))),IF(INDEX(I$1:I2863,SUMPRODUCT(MAX((A$1:A2863=A2864)*(B$1:B2863=B2864)*ROW(A$1:A2863))))="",C2864&amp;"",INDEX(I$1:I2863,SUMPRODUCT(MAX((A$1:A2863=A2864)*(B$1:B2863=B2864)*ROW(A$1:A2863))))&amp;"; "&amp;C2864))))</f>
        <v/>
      </c>
      <c r="J2864" s="18" t="str">
        <f aca="false">IF(A2864="","",A2864&amp;"|"&amp;COUNTIF(A$2:A2864,A2864))</f>
        <v/>
      </c>
      <c r="K2864" s="18" t="n">
        <f aca="false">IF(OR(A2864="",B2864=""),0,IF(COUNTIFS(A$2:A2864,A2864,B$2:B2864,B2864)=1,1,0))</f>
        <v>0</v>
      </c>
    </row>
    <row r="2865" customFormat="false" ht="15" hidden="false" customHeight="false" outlineLevel="0" collapsed="false">
      <c r="A2865" s="15"/>
      <c r="B2865" s="15"/>
      <c r="C2865" s="15"/>
      <c r="D2865" s="15"/>
      <c r="F2865" s="18" t="str">
        <f aca="false">IF(B2865="","",IFERROR(INDEX(Materials!$B$2:$B$301,MATCH(B2865,Materials!$A$2:$A$301,0)),""))</f>
        <v/>
      </c>
      <c r="G2865" s="18" t="str">
        <f aca="true">IF(AND(A2865="",B2865=""),"",IF(A2865="","Missing product",IF(B2865="","Missing material",IF(COUNTIF(ProductList,A2865)=0,"Product not in Products list",IF(COUNTIF(MaterialList,B2865)=0,"Material not in Materials list","OK")))))</f>
        <v/>
      </c>
      <c r="H2865" s="18" t="str">
        <f aca="false">IF(F2865="Active",A2865&amp;"|"&amp;COUNTIFS(A$2:A2865,A2865,F$2:F2865,"Active"),"")</f>
        <v/>
      </c>
      <c r="I2865" s="18" t="str">
        <f aca="false">IF(B2865="","",IF(SUMPRODUCT(MAX((A$1:A2864=A2865)*(B$1:B2864=B2865)*ROW(A$1:A2864)))=0,C2865&amp;"",IF(C2865="",INDEX(I$1:I2864,SUMPRODUCT(MAX((A$1:A2864=A2865)*(B$1:B2864=B2865)*ROW(A$1:A2864)))),IF(INDEX(I$1:I2864,SUMPRODUCT(MAX((A$1:A2864=A2865)*(B$1:B2864=B2865)*ROW(A$1:A2864))))="",C2865&amp;"",INDEX(I$1:I2864,SUMPRODUCT(MAX((A$1:A2864=A2865)*(B$1:B2864=B2865)*ROW(A$1:A2864))))&amp;"; "&amp;C2865))))</f>
        <v/>
      </c>
      <c r="J2865" s="18" t="str">
        <f aca="false">IF(A2865="","",A2865&amp;"|"&amp;COUNTIF(A$2:A2865,A2865))</f>
        <v/>
      </c>
      <c r="K2865" s="18" t="n">
        <f aca="false">IF(OR(A2865="",B2865=""),0,IF(COUNTIFS(A$2:A2865,A2865,B$2:B2865,B2865)=1,1,0))</f>
        <v>0</v>
      </c>
    </row>
    <row r="2866" customFormat="false" ht="15" hidden="false" customHeight="false" outlineLevel="0" collapsed="false">
      <c r="A2866" s="15"/>
      <c r="B2866" s="15"/>
      <c r="C2866" s="15"/>
      <c r="D2866" s="15"/>
      <c r="F2866" s="18" t="str">
        <f aca="false">IF(B2866="","",IFERROR(INDEX(Materials!$B$2:$B$301,MATCH(B2866,Materials!$A$2:$A$301,0)),""))</f>
        <v/>
      </c>
      <c r="G2866" s="18" t="str">
        <f aca="true">IF(AND(A2866="",B2866=""),"",IF(A2866="","Missing product",IF(B2866="","Missing material",IF(COUNTIF(ProductList,A2866)=0,"Product not in Products list",IF(COUNTIF(MaterialList,B2866)=0,"Material not in Materials list","OK")))))</f>
        <v/>
      </c>
      <c r="H2866" s="18" t="str">
        <f aca="false">IF(F2866="Active",A2866&amp;"|"&amp;COUNTIFS(A$2:A2866,A2866,F$2:F2866,"Active"),"")</f>
        <v/>
      </c>
      <c r="I2866" s="18" t="str">
        <f aca="false">IF(B2866="","",IF(SUMPRODUCT(MAX((A$1:A2865=A2866)*(B$1:B2865=B2866)*ROW(A$1:A2865)))=0,C2866&amp;"",IF(C2866="",INDEX(I$1:I2865,SUMPRODUCT(MAX((A$1:A2865=A2866)*(B$1:B2865=B2866)*ROW(A$1:A2865)))),IF(INDEX(I$1:I2865,SUMPRODUCT(MAX((A$1:A2865=A2866)*(B$1:B2865=B2866)*ROW(A$1:A2865))))="",C2866&amp;"",INDEX(I$1:I2865,SUMPRODUCT(MAX((A$1:A2865=A2866)*(B$1:B2865=B2866)*ROW(A$1:A2865))))&amp;"; "&amp;C2866))))</f>
        <v/>
      </c>
      <c r="J2866" s="18" t="str">
        <f aca="false">IF(A2866="","",A2866&amp;"|"&amp;COUNTIF(A$2:A2866,A2866))</f>
        <v/>
      </c>
      <c r="K2866" s="18" t="n">
        <f aca="false">IF(OR(A2866="",B2866=""),0,IF(COUNTIFS(A$2:A2866,A2866,B$2:B2866,B2866)=1,1,0))</f>
        <v>0</v>
      </c>
    </row>
    <row r="2867" customFormat="false" ht="15" hidden="false" customHeight="false" outlineLevel="0" collapsed="false">
      <c r="A2867" s="15"/>
      <c r="B2867" s="15"/>
      <c r="C2867" s="15"/>
      <c r="D2867" s="15"/>
      <c r="F2867" s="18" t="str">
        <f aca="false">IF(B2867="","",IFERROR(INDEX(Materials!$B$2:$B$301,MATCH(B2867,Materials!$A$2:$A$301,0)),""))</f>
        <v/>
      </c>
      <c r="G2867" s="18" t="str">
        <f aca="true">IF(AND(A2867="",B2867=""),"",IF(A2867="","Missing product",IF(B2867="","Missing material",IF(COUNTIF(ProductList,A2867)=0,"Product not in Products list",IF(COUNTIF(MaterialList,B2867)=0,"Material not in Materials list","OK")))))</f>
        <v/>
      </c>
      <c r="H2867" s="18" t="str">
        <f aca="false">IF(F2867="Active",A2867&amp;"|"&amp;COUNTIFS(A$2:A2867,A2867,F$2:F2867,"Active"),"")</f>
        <v/>
      </c>
      <c r="I2867" s="18" t="str">
        <f aca="false">IF(B2867="","",IF(SUMPRODUCT(MAX((A$1:A2866=A2867)*(B$1:B2866=B2867)*ROW(A$1:A2866)))=0,C2867&amp;"",IF(C2867="",INDEX(I$1:I2866,SUMPRODUCT(MAX((A$1:A2866=A2867)*(B$1:B2866=B2867)*ROW(A$1:A2866)))),IF(INDEX(I$1:I2866,SUMPRODUCT(MAX((A$1:A2866=A2867)*(B$1:B2866=B2867)*ROW(A$1:A2866))))="",C2867&amp;"",INDEX(I$1:I2866,SUMPRODUCT(MAX((A$1:A2866=A2867)*(B$1:B2866=B2867)*ROW(A$1:A2866))))&amp;"; "&amp;C2867))))</f>
        <v/>
      </c>
      <c r="J2867" s="18" t="str">
        <f aca="false">IF(A2867="","",A2867&amp;"|"&amp;COUNTIF(A$2:A2867,A2867))</f>
        <v/>
      </c>
      <c r="K2867" s="18" t="n">
        <f aca="false">IF(OR(A2867="",B2867=""),0,IF(COUNTIFS(A$2:A2867,A2867,B$2:B2867,B2867)=1,1,0))</f>
        <v>0</v>
      </c>
    </row>
    <row r="2868" customFormat="false" ht="15" hidden="false" customHeight="false" outlineLevel="0" collapsed="false">
      <c r="A2868" s="15"/>
      <c r="B2868" s="15"/>
      <c r="C2868" s="15"/>
      <c r="D2868" s="15"/>
      <c r="F2868" s="18" t="str">
        <f aca="false">IF(B2868="","",IFERROR(INDEX(Materials!$B$2:$B$301,MATCH(B2868,Materials!$A$2:$A$301,0)),""))</f>
        <v/>
      </c>
      <c r="G2868" s="18" t="str">
        <f aca="true">IF(AND(A2868="",B2868=""),"",IF(A2868="","Missing product",IF(B2868="","Missing material",IF(COUNTIF(ProductList,A2868)=0,"Product not in Products list",IF(COUNTIF(MaterialList,B2868)=0,"Material not in Materials list","OK")))))</f>
        <v/>
      </c>
      <c r="H2868" s="18" t="str">
        <f aca="false">IF(F2868="Active",A2868&amp;"|"&amp;COUNTIFS(A$2:A2868,A2868,F$2:F2868,"Active"),"")</f>
        <v/>
      </c>
      <c r="I2868" s="18" t="str">
        <f aca="false">IF(B2868="","",IF(SUMPRODUCT(MAX((A$1:A2867=A2868)*(B$1:B2867=B2868)*ROW(A$1:A2867)))=0,C2868&amp;"",IF(C2868="",INDEX(I$1:I2867,SUMPRODUCT(MAX((A$1:A2867=A2868)*(B$1:B2867=B2868)*ROW(A$1:A2867)))),IF(INDEX(I$1:I2867,SUMPRODUCT(MAX((A$1:A2867=A2868)*(B$1:B2867=B2868)*ROW(A$1:A2867))))="",C2868&amp;"",INDEX(I$1:I2867,SUMPRODUCT(MAX((A$1:A2867=A2868)*(B$1:B2867=B2868)*ROW(A$1:A2867))))&amp;"; "&amp;C2868))))</f>
        <v/>
      </c>
      <c r="J2868" s="18" t="str">
        <f aca="false">IF(A2868="","",A2868&amp;"|"&amp;COUNTIF(A$2:A2868,A2868))</f>
        <v/>
      </c>
      <c r="K2868" s="18" t="n">
        <f aca="false">IF(OR(A2868="",B2868=""),0,IF(COUNTIFS(A$2:A2868,A2868,B$2:B2868,B2868)=1,1,0))</f>
        <v>0</v>
      </c>
    </row>
    <row r="2869" customFormat="false" ht="15" hidden="false" customHeight="false" outlineLevel="0" collapsed="false">
      <c r="A2869" s="15"/>
      <c r="B2869" s="15"/>
      <c r="C2869" s="15"/>
      <c r="D2869" s="15"/>
      <c r="F2869" s="18" t="str">
        <f aca="false">IF(B2869="","",IFERROR(INDEX(Materials!$B$2:$B$301,MATCH(B2869,Materials!$A$2:$A$301,0)),""))</f>
        <v/>
      </c>
      <c r="G2869" s="18" t="str">
        <f aca="true">IF(AND(A2869="",B2869=""),"",IF(A2869="","Missing product",IF(B2869="","Missing material",IF(COUNTIF(ProductList,A2869)=0,"Product not in Products list",IF(COUNTIF(MaterialList,B2869)=0,"Material not in Materials list","OK")))))</f>
        <v/>
      </c>
      <c r="H2869" s="18" t="str">
        <f aca="false">IF(F2869="Active",A2869&amp;"|"&amp;COUNTIFS(A$2:A2869,A2869,F$2:F2869,"Active"),"")</f>
        <v/>
      </c>
      <c r="I2869" s="18" t="str">
        <f aca="false">IF(B2869="","",IF(SUMPRODUCT(MAX((A$1:A2868=A2869)*(B$1:B2868=B2869)*ROW(A$1:A2868)))=0,C2869&amp;"",IF(C2869="",INDEX(I$1:I2868,SUMPRODUCT(MAX((A$1:A2868=A2869)*(B$1:B2868=B2869)*ROW(A$1:A2868)))),IF(INDEX(I$1:I2868,SUMPRODUCT(MAX((A$1:A2868=A2869)*(B$1:B2868=B2869)*ROW(A$1:A2868))))="",C2869&amp;"",INDEX(I$1:I2868,SUMPRODUCT(MAX((A$1:A2868=A2869)*(B$1:B2868=B2869)*ROW(A$1:A2868))))&amp;"; "&amp;C2869))))</f>
        <v/>
      </c>
      <c r="J2869" s="18" t="str">
        <f aca="false">IF(A2869="","",A2869&amp;"|"&amp;COUNTIF(A$2:A2869,A2869))</f>
        <v/>
      </c>
      <c r="K2869" s="18" t="n">
        <f aca="false">IF(OR(A2869="",B2869=""),0,IF(COUNTIFS(A$2:A2869,A2869,B$2:B2869,B2869)=1,1,0))</f>
        <v>0</v>
      </c>
    </row>
    <row r="2870" customFormat="false" ht="15" hidden="false" customHeight="false" outlineLevel="0" collapsed="false">
      <c r="A2870" s="15"/>
      <c r="B2870" s="15"/>
      <c r="C2870" s="15"/>
      <c r="D2870" s="15"/>
      <c r="F2870" s="18" t="str">
        <f aca="false">IF(B2870="","",IFERROR(INDEX(Materials!$B$2:$B$301,MATCH(B2870,Materials!$A$2:$A$301,0)),""))</f>
        <v/>
      </c>
      <c r="G2870" s="18" t="str">
        <f aca="true">IF(AND(A2870="",B2870=""),"",IF(A2870="","Missing product",IF(B2870="","Missing material",IF(COUNTIF(ProductList,A2870)=0,"Product not in Products list",IF(COUNTIF(MaterialList,B2870)=0,"Material not in Materials list","OK")))))</f>
        <v/>
      </c>
      <c r="H2870" s="18" t="str">
        <f aca="false">IF(F2870="Active",A2870&amp;"|"&amp;COUNTIFS(A$2:A2870,A2870,F$2:F2870,"Active"),"")</f>
        <v/>
      </c>
      <c r="I2870" s="18" t="str">
        <f aca="false">IF(B2870="","",IF(SUMPRODUCT(MAX((A$1:A2869=A2870)*(B$1:B2869=B2870)*ROW(A$1:A2869)))=0,C2870&amp;"",IF(C2870="",INDEX(I$1:I2869,SUMPRODUCT(MAX((A$1:A2869=A2870)*(B$1:B2869=B2870)*ROW(A$1:A2869)))),IF(INDEX(I$1:I2869,SUMPRODUCT(MAX((A$1:A2869=A2870)*(B$1:B2869=B2870)*ROW(A$1:A2869))))="",C2870&amp;"",INDEX(I$1:I2869,SUMPRODUCT(MAX((A$1:A2869=A2870)*(B$1:B2869=B2870)*ROW(A$1:A2869))))&amp;"; "&amp;C2870))))</f>
        <v/>
      </c>
      <c r="J2870" s="18" t="str">
        <f aca="false">IF(A2870="","",A2870&amp;"|"&amp;COUNTIF(A$2:A2870,A2870))</f>
        <v/>
      </c>
      <c r="K2870" s="18" t="n">
        <f aca="false">IF(OR(A2870="",B2870=""),0,IF(COUNTIFS(A$2:A2870,A2870,B$2:B2870,B2870)=1,1,0))</f>
        <v>0</v>
      </c>
    </row>
    <row r="2871" customFormat="false" ht="15" hidden="false" customHeight="false" outlineLevel="0" collapsed="false">
      <c r="A2871" s="15"/>
      <c r="B2871" s="15"/>
      <c r="C2871" s="15"/>
      <c r="D2871" s="15"/>
      <c r="F2871" s="18" t="str">
        <f aca="false">IF(B2871="","",IFERROR(INDEX(Materials!$B$2:$B$301,MATCH(B2871,Materials!$A$2:$A$301,0)),""))</f>
        <v/>
      </c>
      <c r="G2871" s="18" t="str">
        <f aca="true">IF(AND(A2871="",B2871=""),"",IF(A2871="","Missing product",IF(B2871="","Missing material",IF(COUNTIF(ProductList,A2871)=0,"Product not in Products list",IF(COUNTIF(MaterialList,B2871)=0,"Material not in Materials list","OK")))))</f>
        <v/>
      </c>
      <c r="H2871" s="18" t="str">
        <f aca="false">IF(F2871="Active",A2871&amp;"|"&amp;COUNTIFS(A$2:A2871,A2871,F$2:F2871,"Active"),"")</f>
        <v/>
      </c>
      <c r="I2871" s="18" t="str">
        <f aca="false">IF(B2871="","",IF(SUMPRODUCT(MAX((A$1:A2870=A2871)*(B$1:B2870=B2871)*ROW(A$1:A2870)))=0,C2871&amp;"",IF(C2871="",INDEX(I$1:I2870,SUMPRODUCT(MAX((A$1:A2870=A2871)*(B$1:B2870=B2871)*ROW(A$1:A2870)))),IF(INDEX(I$1:I2870,SUMPRODUCT(MAX((A$1:A2870=A2871)*(B$1:B2870=B2871)*ROW(A$1:A2870))))="",C2871&amp;"",INDEX(I$1:I2870,SUMPRODUCT(MAX((A$1:A2870=A2871)*(B$1:B2870=B2871)*ROW(A$1:A2870))))&amp;"; "&amp;C2871))))</f>
        <v/>
      </c>
      <c r="J2871" s="18" t="str">
        <f aca="false">IF(A2871="","",A2871&amp;"|"&amp;COUNTIF(A$2:A2871,A2871))</f>
        <v/>
      </c>
      <c r="K2871" s="18" t="n">
        <f aca="false">IF(OR(A2871="",B2871=""),0,IF(COUNTIFS(A$2:A2871,A2871,B$2:B2871,B2871)=1,1,0))</f>
        <v>0</v>
      </c>
    </row>
    <row r="2872" customFormat="false" ht="15" hidden="false" customHeight="false" outlineLevel="0" collapsed="false">
      <c r="A2872" s="15"/>
      <c r="B2872" s="15"/>
      <c r="C2872" s="15"/>
      <c r="D2872" s="15"/>
      <c r="F2872" s="18" t="str">
        <f aca="false">IF(B2872="","",IFERROR(INDEX(Materials!$B$2:$B$301,MATCH(B2872,Materials!$A$2:$A$301,0)),""))</f>
        <v/>
      </c>
      <c r="G2872" s="18" t="str">
        <f aca="true">IF(AND(A2872="",B2872=""),"",IF(A2872="","Missing product",IF(B2872="","Missing material",IF(COUNTIF(ProductList,A2872)=0,"Product not in Products list",IF(COUNTIF(MaterialList,B2872)=0,"Material not in Materials list","OK")))))</f>
        <v/>
      </c>
      <c r="H2872" s="18" t="str">
        <f aca="false">IF(F2872="Active",A2872&amp;"|"&amp;COUNTIFS(A$2:A2872,A2872,F$2:F2872,"Active"),"")</f>
        <v/>
      </c>
      <c r="I2872" s="18" t="str">
        <f aca="false">IF(B2872="","",IF(SUMPRODUCT(MAX((A$1:A2871=A2872)*(B$1:B2871=B2872)*ROW(A$1:A2871)))=0,C2872&amp;"",IF(C2872="",INDEX(I$1:I2871,SUMPRODUCT(MAX((A$1:A2871=A2872)*(B$1:B2871=B2872)*ROW(A$1:A2871)))),IF(INDEX(I$1:I2871,SUMPRODUCT(MAX((A$1:A2871=A2872)*(B$1:B2871=B2872)*ROW(A$1:A2871))))="",C2872&amp;"",INDEX(I$1:I2871,SUMPRODUCT(MAX((A$1:A2871=A2872)*(B$1:B2871=B2872)*ROW(A$1:A2871))))&amp;"; "&amp;C2872))))</f>
        <v/>
      </c>
      <c r="J2872" s="18" t="str">
        <f aca="false">IF(A2872="","",A2872&amp;"|"&amp;COUNTIF(A$2:A2872,A2872))</f>
        <v/>
      </c>
      <c r="K2872" s="18" t="n">
        <f aca="false">IF(OR(A2872="",B2872=""),0,IF(COUNTIFS(A$2:A2872,A2872,B$2:B2872,B2872)=1,1,0))</f>
        <v>0</v>
      </c>
    </row>
    <row r="2873" customFormat="false" ht="15" hidden="false" customHeight="false" outlineLevel="0" collapsed="false">
      <c r="A2873" s="15"/>
      <c r="B2873" s="15"/>
      <c r="C2873" s="15"/>
      <c r="D2873" s="15"/>
      <c r="F2873" s="18" t="str">
        <f aca="false">IF(B2873="","",IFERROR(INDEX(Materials!$B$2:$B$301,MATCH(B2873,Materials!$A$2:$A$301,0)),""))</f>
        <v/>
      </c>
      <c r="G2873" s="18" t="str">
        <f aca="true">IF(AND(A2873="",B2873=""),"",IF(A2873="","Missing product",IF(B2873="","Missing material",IF(COUNTIF(ProductList,A2873)=0,"Product not in Products list",IF(COUNTIF(MaterialList,B2873)=0,"Material not in Materials list","OK")))))</f>
        <v/>
      </c>
      <c r="H2873" s="18" t="str">
        <f aca="false">IF(F2873="Active",A2873&amp;"|"&amp;COUNTIFS(A$2:A2873,A2873,F$2:F2873,"Active"),"")</f>
        <v/>
      </c>
      <c r="I2873" s="18" t="str">
        <f aca="false">IF(B2873="","",IF(SUMPRODUCT(MAX((A$1:A2872=A2873)*(B$1:B2872=B2873)*ROW(A$1:A2872)))=0,C2873&amp;"",IF(C2873="",INDEX(I$1:I2872,SUMPRODUCT(MAX((A$1:A2872=A2873)*(B$1:B2872=B2873)*ROW(A$1:A2872)))),IF(INDEX(I$1:I2872,SUMPRODUCT(MAX((A$1:A2872=A2873)*(B$1:B2872=B2873)*ROW(A$1:A2872))))="",C2873&amp;"",INDEX(I$1:I2872,SUMPRODUCT(MAX((A$1:A2872=A2873)*(B$1:B2872=B2873)*ROW(A$1:A2872))))&amp;"; "&amp;C2873))))</f>
        <v/>
      </c>
      <c r="J2873" s="18" t="str">
        <f aca="false">IF(A2873="","",A2873&amp;"|"&amp;COUNTIF(A$2:A2873,A2873))</f>
        <v/>
      </c>
      <c r="K2873" s="18" t="n">
        <f aca="false">IF(OR(A2873="",B2873=""),0,IF(COUNTIFS(A$2:A2873,A2873,B$2:B2873,B2873)=1,1,0))</f>
        <v>0</v>
      </c>
    </row>
    <row r="2874" customFormat="false" ht="15" hidden="false" customHeight="false" outlineLevel="0" collapsed="false">
      <c r="A2874" s="15"/>
      <c r="B2874" s="15"/>
      <c r="C2874" s="15"/>
      <c r="D2874" s="15"/>
      <c r="F2874" s="18" t="str">
        <f aca="false">IF(B2874="","",IFERROR(INDEX(Materials!$B$2:$B$301,MATCH(B2874,Materials!$A$2:$A$301,0)),""))</f>
        <v/>
      </c>
      <c r="G2874" s="18" t="str">
        <f aca="true">IF(AND(A2874="",B2874=""),"",IF(A2874="","Missing product",IF(B2874="","Missing material",IF(COUNTIF(ProductList,A2874)=0,"Product not in Products list",IF(COUNTIF(MaterialList,B2874)=0,"Material not in Materials list","OK")))))</f>
        <v/>
      </c>
      <c r="H2874" s="18" t="str">
        <f aca="false">IF(F2874="Active",A2874&amp;"|"&amp;COUNTIFS(A$2:A2874,A2874,F$2:F2874,"Active"),"")</f>
        <v/>
      </c>
      <c r="I2874" s="18" t="str">
        <f aca="false">IF(B2874="","",IF(SUMPRODUCT(MAX((A$1:A2873=A2874)*(B$1:B2873=B2874)*ROW(A$1:A2873)))=0,C2874&amp;"",IF(C2874="",INDEX(I$1:I2873,SUMPRODUCT(MAX((A$1:A2873=A2874)*(B$1:B2873=B2874)*ROW(A$1:A2873)))),IF(INDEX(I$1:I2873,SUMPRODUCT(MAX((A$1:A2873=A2874)*(B$1:B2873=B2874)*ROW(A$1:A2873))))="",C2874&amp;"",INDEX(I$1:I2873,SUMPRODUCT(MAX((A$1:A2873=A2874)*(B$1:B2873=B2874)*ROW(A$1:A2873))))&amp;"; "&amp;C2874))))</f>
        <v/>
      </c>
      <c r="J2874" s="18" t="str">
        <f aca="false">IF(A2874="","",A2874&amp;"|"&amp;COUNTIF(A$2:A2874,A2874))</f>
        <v/>
      </c>
      <c r="K2874" s="18" t="n">
        <f aca="false">IF(OR(A2874="",B2874=""),0,IF(COUNTIFS(A$2:A2874,A2874,B$2:B2874,B2874)=1,1,0))</f>
        <v>0</v>
      </c>
    </row>
    <row r="2875" customFormat="false" ht="15" hidden="false" customHeight="false" outlineLevel="0" collapsed="false">
      <c r="A2875" s="15"/>
      <c r="B2875" s="15"/>
      <c r="C2875" s="15"/>
      <c r="D2875" s="15"/>
      <c r="F2875" s="18" t="str">
        <f aca="false">IF(B2875="","",IFERROR(INDEX(Materials!$B$2:$B$301,MATCH(B2875,Materials!$A$2:$A$301,0)),""))</f>
        <v/>
      </c>
      <c r="G2875" s="18" t="str">
        <f aca="true">IF(AND(A2875="",B2875=""),"",IF(A2875="","Missing product",IF(B2875="","Missing material",IF(COUNTIF(ProductList,A2875)=0,"Product not in Products list",IF(COUNTIF(MaterialList,B2875)=0,"Material not in Materials list","OK")))))</f>
        <v/>
      </c>
      <c r="H2875" s="18" t="str">
        <f aca="false">IF(F2875="Active",A2875&amp;"|"&amp;COUNTIFS(A$2:A2875,A2875,F$2:F2875,"Active"),"")</f>
        <v/>
      </c>
      <c r="I2875" s="18" t="str">
        <f aca="false">IF(B2875="","",IF(SUMPRODUCT(MAX((A$1:A2874=A2875)*(B$1:B2874=B2875)*ROW(A$1:A2874)))=0,C2875&amp;"",IF(C2875="",INDEX(I$1:I2874,SUMPRODUCT(MAX((A$1:A2874=A2875)*(B$1:B2874=B2875)*ROW(A$1:A2874)))),IF(INDEX(I$1:I2874,SUMPRODUCT(MAX((A$1:A2874=A2875)*(B$1:B2874=B2875)*ROW(A$1:A2874))))="",C2875&amp;"",INDEX(I$1:I2874,SUMPRODUCT(MAX((A$1:A2874=A2875)*(B$1:B2874=B2875)*ROW(A$1:A2874))))&amp;"; "&amp;C2875))))</f>
        <v/>
      </c>
      <c r="J2875" s="18" t="str">
        <f aca="false">IF(A2875="","",A2875&amp;"|"&amp;COUNTIF(A$2:A2875,A2875))</f>
        <v/>
      </c>
      <c r="K2875" s="18" t="n">
        <f aca="false">IF(OR(A2875="",B2875=""),0,IF(COUNTIFS(A$2:A2875,A2875,B$2:B2875,B2875)=1,1,0))</f>
        <v>0</v>
      </c>
    </row>
    <row r="2876" customFormat="false" ht="15" hidden="false" customHeight="false" outlineLevel="0" collapsed="false">
      <c r="A2876" s="15"/>
      <c r="B2876" s="15"/>
      <c r="C2876" s="15"/>
      <c r="D2876" s="15"/>
      <c r="F2876" s="18" t="str">
        <f aca="false">IF(B2876="","",IFERROR(INDEX(Materials!$B$2:$B$301,MATCH(B2876,Materials!$A$2:$A$301,0)),""))</f>
        <v/>
      </c>
      <c r="G2876" s="18" t="str">
        <f aca="true">IF(AND(A2876="",B2876=""),"",IF(A2876="","Missing product",IF(B2876="","Missing material",IF(COUNTIF(ProductList,A2876)=0,"Product not in Products list",IF(COUNTIF(MaterialList,B2876)=0,"Material not in Materials list","OK")))))</f>
        <v/>
      </c>
      <c r="H2876" s="18" t="str">
        <f aca="false">IF(F2876="Active",A2876&amp;"|"&amp;COUNTIFS(A$2:A2876,A2876,F$2:F2876,"Active"),"")</f>
        <v/>
      </c>
      <c r="I2876" s="18" t="str">
        <f aca="false">IF(B2876="","",IF(SUMPRODUCT(MAX((A$1:A2875=A2876)*(B$1:B2875=B2876)*ROW(A$1:A2875)))=0,C2876&amp;"",IF(C2876="",INDEX(I$1:I2875,SUMPRODUCT(MAX((A$1:A2875=A2876)*(B$1:B2875=B2876)*ROW(A$1:A2875)))),IF(INDEX(I$1:I2875,SUMPRODUCT(MAX((A$1:A2875=A2876)*(B$1:B2875=B2876)*ROW(A$1:A2875))))="",C2876&amp;"",INDEX(I$1:I2875,SUMPRODUCT(MAX((A$1:A2875=A2876)*(B$1:B2875=B2876)*ROW(A$1:A2875))))&amp;"; "&amp;C2876))))</f>
        <v/>
      </c>
      <c r="J2876" s="18" t="str">
        <f aca="false">IF(A2876="","",A2876&amp;"|"&amp;COUNTIF(A$2:A2876,A2876))</f>
        <v/>
      </c>
      <c r="K2876" s="18" t="n">
        <f aca="false">IF(OR(A2876="",B2876=""),0,IF(COUNTIFS(A$2:A2876,A2876,B$2:B2876,B2876)=1,1,0))</f>
        <v>0</v>
      </c>
    </row>
    <row r="2877" customFormat="false" ht="15" hidden="false" customHeight="false" outlineLevel="0" collapsed="false">
      <c r="A2877" s="15"/>
      <c r="B2877" s="15"/>
      <c r="C2877" s="15"/>
      <c r="D2877" s="15"/>
      <c r="F2877" s="18" t="str">
        <f aca="false">IF(B2877="","",IFERROR(INDEX(Materials!$B$2:$B$301,MATCH(B2877,Materials!$A$2:$A$301,0)),""))</f>
        <v/>
      </c>
      <c r="G2877" s="18" t="str">
        <f aca="true">IF(AND(A2877="",B2877=""),"",IF(A2877="","Missing product",IF(B2877="","Missing material",IF(COUNTIF(ProductList,A2877)=0,"Product not in Products list",IF(COUNTIF(MaterialList,B2877)=0,"Material not in Materials list","OK")))))</f>
        <v/>
      </c>
      <c r="H2877" s="18" t="str">
        <f aca="false">IF(F2877="Active",A2877&amp;"|"&amp;COUNTIFS(A$2:A2877,A2877,F$2:F2877,"Active"),"")</f>
        <v/>
      </c>
      <c r="I2877" s="18" t="str">
        <f aca="false">IF(B2877="","",IF(SUMPRODUCT(MAX((A$1:A2876=A2877)*(B$1:B2876=B2877)*ROW(A$1:A2876)))=0,C2877&amp;"",IF(C2877="",INDEX(I$1:I2876,SUMPRODUCT(MAX((A$1:A2876=A2877)*(B$1:B2876=B2877)*ROW(A$1:A2876)))),IF(INDEX(I$1:I2876,SUMPRODUCT(MAX((A$1:A2876=A2877)*(B$1:B2876=B2877)*ROW(A$1:A2876))))="",C2877&amp;"",INDEX(I$1:I2876,SUMPRODUCT(MAX((A$1:A2876=A2877)*(B$1:B2876=B2877)*ROW(A$1:A2876))))&amp;"; "&amp;C2877))))</f>
        <v/>
      </c>
      <c r="J2877" s="18" t="str">
        <f aca="false">IF(A2877="","",A2877&amp;"|"&amp;COUNTIF(A$2:A2877,A2877))</f>
        <v/>
      </c>
      <c r="K2877" s="18" t="n">
        <f aca="false">IF(OR(A2877="",B2877=""),0,IF(COUNTIFS(A$2:A2877,A2877,B$2:B2877,B2877)=1,1,0))</f>
        <v>0</v>
      </c>
    </row>
    <row r="2878" customFormat="false" ht="15" hidden="false" customHeight="false" outlineLevel="0" collapsed="false">
      <c r="A2878" s="15"/>
      <c r="B2878" s="15"/>
      <c r="C2878" s="15"/>
      <c r="D2878" s="15"/>
      <c r="F2878" s="18" t="str">
        <f aca="false">IF(B2878="","",IFERROR(INDEX(Materials!$B$2:$B$301,MATCH(B2878,Materials!$A$2:$A$301,0)),""))</f>
        <v/>
      </c>
      <c r="G2878" s="18" t="str">
        <f aca="true">IF(AND(A2878="",B2878=""),"",IF(A2878="","Missing product",IF(B2878="","Missing material",IF(COUNTIF(ProductList,A2878)=0,"Product not in Products list",IF(COUNTIF(MaterialList,B2878)=0,"Material not in Materials list","OK")))))</f>
        <v/>
      </c>
      <c r="H2878" s="18" t="str">
        <f aca="false">IF(F2878="Active",A2878&amp;"|"&amp;COUNTIFS(A$2:A2878,A2878,F$2:F2878,"Active"),"")</f>
        <v/>
      </c>
      <c r="I2878" s="18" t="str">
        <f aca="false">IF(B2878="","",IF(SUMPRODUCT(MAX((A$1:A2877=A2878)*(B$1:B2877=B2878)*ROW(A$1:A2877)))=0,C2878&amp;"",IF(C2878="",INDEX(I$1:I2877,SUMPRODUCT(MAX((A$1:A2877=A2878)*(B$1:B2877=B2878)*ROW(A$1:A2877)))),IF(INDEX(I$1:I2877,SUMPRODUCT(MAX((A$1:A2877=A2878)*(B$1:B2877=B2878)*ROW(A$1:A2877))))="",C2878&amp;"",INDEX(I$1:I2877,SUMPRODUCT(MAX((A$1:A2877=A2878)*(B$1:B2877=B2878)*ROW(A$1:A2877))))&amp;"; "&amp;C2878))))</f>
        <v/>
      </c>
      <c r="J2878" s="18" t="str">
        <f aca="false">IF(A2878="","",A2878&amp;"|"&amp;COUNTIF(A$2:A2878,A2878))</f>
        <v/>
      </c>
      <c r="K2878" s="18" t="n">
        <f aca="false">IF(OR(A2878="",B2878=""),0,IF(COUNTIFS(A$2:A2878,A2878,B$2:B2878,B2878)=1,1,0))</f>
        <v>0</v>
      </c>
    </row>
    <row r="2879" customFormat="false" ht="15" hidden="false" customHeight="false" outlineLevel="0" collapsed="false">
      <c r="A2879" s="15"/>
      <c r="B2879" s="15"/>
      <c r="C2879" s="15"/>
      <c r="D2879" s="15"/>
      <c r="F2879" s="18" t="str">
        <f aca="false">IF(B2879="","",IFERROR(INDEX(Materials!$B$2:$B$301,MATCH(B2879,Materials!$A$2:$A$301,0)),""))</f>
        <v/>
      </c>
      <c r="G2879" s="18" t="str">
        <f aca="true">IF(AND(A2879="",B2879=""),"",IF(A2879="","Missing product",IF(B2879="","Missing material",IF(COUNTIF(ProductList,A2879)=0,"Product not in Products list",IF(COUNTIF(MaterialList,B2879)=0,"Material not in Materials list","OK")))))</f>
        <v/>
      </c>
      <c r="H2879" s="18" t="str">
        <f aca="false">IF(F2879="Active",A2879&amp;"|"&amp;COUNTIFS(A$2:A2879,A2879,F$2:F2879,"Active"),"")</f>
        <v/>
      </c>
      <c r="I2879" s="18" t="str">
        <f aca="false">IF(B2879="","",IF(SUMPRODUCT(MAX((A$1:A2878=A2879)*(B$1:B2878=B2879)*ROW(A$1:A2878)))=0,C2879&amp;"",IF(C2879="",INDEX(I$1:I2878,SUMPRODUCT(MAX((A$1:A2878=A2879)*(B$1:B2878=B2879)*ROW(A$1:A2878)))),IF(INDEX(I$1:I2878,SUMPRODUCT(MAX((A$1:A2878=A2879)*(B$1:B2878=B2879)*ROW(A$1:A2878))))="",C2879&amp;"",INDEX(I$1:I2878,SUMPRODUCT(MAX((A$1:A2878=A2879)*(B$1:B2878=B2879)*ROW(A$1:A2878))))&amp;"; "&amp;C2879))))</f>
        <v/>
      </c>
      <c r="J2879" s="18" t="str">
        <f aca="false">IF(A2879="","",A2879&amp;"|"&amp;COUNTIF(A$2:A2879,A2879))</f>
        <v/>
      </c>
      <c r="K2879" s="18" t="n">
        <f aca="false">IF(OR(A2879="",B2879=""),0,IF(COUNTIFS(A$2:A2879,A2879,B$2:B2879,B2879)=1,1,0))</f>
        <v>0</v>
      </c>
    </row>
    <row r="2880" customFormat="false" ht="15" hidden="false" customHeight="false" outlineLevel="0" collapsed="false">
      <c r="A2880" s="15"/>
      <c r="B2880" s="15"/>
      <c r="C2880" s="15"/>
      <c r="D2880" s="15"/>
      <c r="F2880" s="18" t="str">
        <f aca="false">IF(B2880="","",IFERROR(INDEX(Materials!$B$2:$B$301,MATCH(B2880,Materials!$A$2:$A$301,0)),""))</f>
        <v/>
      </c>
      <c r="G2880" s="18" t="str">
        <f aca="true">IF(AND(A2880="",B2880=""),"",IF(A2880="","Missing product",IF(B2880="","Missing material",IF(COUNTIF(ProductList,A2880)=0,"Product not in Products list",IF(COUNTIF(MaterialList,B2880)=0,"Material not in Materials list","OK")))))</f>
        <v/>
      </c>
      <c r="H2880" s="18" t="str">
        <f aca="false">IF(F2880="Active",A2880&amp;"|"&amp;COUNTIFS(A$2:A2880,A2880,F$2:F2880,"Active"),"")</f>
        <v/>
      </c>
      <c r="I2880" s="18" t="str">
        <f aca="false">IF(B2880="","",IF(SUMPRODUCT(MAX((A$1:A2879=A2880)*(B$1:B2879=B2880)*ROW(A$1:A2879)))=0,C2880&amp;"",IF(C2880="",INDEX(I$1:I2879,SUMPRODUCT(MAX((A$1:A2879=A2880)*(B$1:B2879=B2880)*ROW(A$1:A2879)))),IF(INDEX(I$1:I2879,SUMPRODUCT(MAX((A$1:A2879=A2880)*(B$1:B2879=B2880)*ROW(A$1:A2879))))="",C2880&amp;"",INDEX(I$1:I2879,SUMPRODUCT(MAX((A$1:A2879=A2880)*(B$1:B2879=B2880)*ROW(A$1:A2879))))&amp;"; "&amp;C2880))))</f>
        <v/>
      </c>
      <c r="J2880" s="18" t="str">
        <f aca="false">IF(A2880="","",A2880&amp;"|"&amp;COUNTIF(A$2:A2880,A2880))</f>
        <v/>
      </c>
      <c r="K2880" s="18" t="n">
        <f aca="false">IF(OR(A2880="",B2880=""),0,IF(COUNTIFS(A$2:A2880,A2880,B$2:B2880,B2880)=1,1,0))</f>
        <v>0</v>
      </c>
    </row>
    <row r="2881" customFormat="false" ht="15" hidden="false" customHeight="false" outlineLevel="0" collapsed="false">
      <c r="A2881" s="15"/>
      <c r="B2881" s="15"/>
      <c r="C2881" s="15"/>
      <c r="D2881" s="15"/>
      <c r="F2881" s="18" t="str">
        <f aca="false">IF(B2881="","",IFERROR(INDEX(Materials!$B$2:$B$301,MATCH(B2881,Materials!$A$2:$A$301,0)),""))</f>
        <v/>
      </c>
      <c r="G2881" s="18" t="str">
        <f aca="true">IF(AND(A2881="",B2881=""),"",IF(A2881="","Missing product",IF(B2881="","Missing material",IF(COUNTIF(ProductList,A2881)=0,"Product not in Products list",IF(COUNTIF(MaterialList,B2881)=0,"Material not in Materials list","OK")))))</f>
        <v/>
      </c>
      <c r="H2881" s="18" t="str">
        <f aca="false">IF(F2881="Active",A2881&amp;"|"&amp;COUNTIFS(A$2:A2881,A2881,F$2:F2881,"Active"),"")</f>
        <v/>
      </c>
      <c r="I2881" s="18" t="str">
        <f aca="false">IF(B2881="","",IF(SUMPRODUCT(MAX((A$1:A2880=A2881)*(B$1:B2880=B2881)*ROW(A$1:A2880)))=0,C2881&amp;"",IF(C2881="",INDEX(I$1:I2880,SUMPRODUCT(MAX((A$1:A2880=A2881)*(B$1:B2880=B2881)*ROW(A$1:A2880)))),IF(INDEX(I$1:I2880,SUMPRODUCT(MAX((A$1:A2880=A2881)*(B$1:B2880=B2881)*ROW(A$1:A2880))))="",C2881&amp;"",INDEX(I$1:I2880,SUMPRODUCT(MAX((A$1:A2880=A2881)*(B$1:B2880=B2881)*ROW(A$1:A2880))))&amp;"; "&amp;C2881))))</f>
        <v/>
      </c>
      <c r="J2881" s="18" t="str">
        <f aca="false">IF(A2881="","",A2881&amp;"|"&amp;COUNTIF(A$2:A2881,A2881))</f>
        <v/>
      </c>
      <c r="K2881" s="18" t="n">
        <f aca="false">IF(OR(A2881="",B2881=""),0,IF(COUNTIFS(A$2:A2881,A2881,B$2:B2881,B2881)=1,1,0))</f>
        <v>0</v>
      </c>
    </row>
    <row r="2882" customFormat="false" ht="15" hidden="false" customHeight="false" outlineLevel="0" collapsed="false">
      <c r="A2882" s="15"/>
      <c r="B2882" s="15"/>
      <c r="C2882" s="15"/>
      <c r="D2882" s="15"/>
      <c r="F2882" s="18" t="str">
        <f aca="false">IF(B2882="","",IFERROR(INDEX(Materials!$B$2:$B$301,MATCH(B2882,Materials!$A$2:$A$301,0)),""))</f>
        <v/>
      </c>
      <c r="G2882" s="18" t="str">
        <f aca="true">IF(AND(A2882="",B2882=""),"",IF(A2882="","Missing product",IF(B2882="","Missing material",IF(COUNTIF(ProductList,A2882)=0,"Product not in Products list",IF(COUNTIF(MaterialList,B2882)=0,"Material not in Materials list","OK")))))</f>
        <v/>
      </c>
      <c r="H2882" s="18" t="str">
        <f aca="false">IF(F2882="Active",A2882&amp;"|"&amp;COUNTIFS(A$2:A2882,A2882,F$2:F2882,"Active"),"")</f>
        <v/>
      </c>
      <c r="I2882" s="18" t="str">
        <f aca="false">IF(B2882="","",IF(SUMPRODUCT(MAX((A$1:A2881=A2882)*(B$1:B2881=B2882)*ROW(A$1:A2881)))=0,C2882&amp;"",IF(C2882="",INDEX(I$1:I2881,SUMPRODUCT(MAX((A$1:A2881=A2882)*(B$1:B2881=B2882)*ROW(A$1:A2881)))),IF(INDEX(I$1:I2881,SUMPRODUCT(MAX((A$1:A2881=A2882)*(B$1:B2881=B2882)*ROW(A$1:A2881))))="",C2882&amp;"",INDEX(I$1:I2881,SUMPRODUCT(MAX((A$1:A2881=A2882)*(B$1:B2881=B2882)*ROW(A$1:A2881))))&amp;"; "&amp;C2882))))</f>
        <v/>
      </c>
      <c r="J2882" s="18" t="str">
        <f aca="false">IF(A2882="","",A2882&amp;"|"&amp;COUNTIF(A$2:A2882,A2882))</f>
        <v/>
      </c>
      <c r="K2882" s="18" t="n">
        <f aca="false">IF(OR(A2882="",B2882=""),0,IF(COUNTIFS(A$2:A2882,A2882,B$2:B2882,B2882)=1,1,0))</f>
        <v>0</v>
      </c>
    </row>
    <row r="2883" customFormat="false" ht="15" hidden="false" customHeight="false" outlineLevel="0" collapsed="false">
      <c r="A2883" s="15"/>
      <c r="B2883" s="15"/>
      <c r="C2883" s="15"/>
      <c r="D2883" s="15"/>
      <c r="F2883" s="18" t="str">
        <f aca="false">IF(B2883="","",IFERROR(INDEX(Materials!$B$2:$B$301,MATCH(B2883,Materials!$A$2:$A$301,0)),""))</f>
        <v/>
      </c>
      <c r="G2883" s="18" t="str">
        <f aca="true">IF(AND(A2883="",B2883=""),"",IF(A2883="","Missing product",IF(B2883="","Missing material",IF(COUNTIF(ProductList,A2883)=0,"Product not in Products list",IF(COUNTIF(MaterialList,B2883)=0,"Material not in Materials list","OK")))))</f>
        <v/>
      </c>
      <c r="H2883" s="18" t="str">
        <f aca="false">IF(F2883="Active",A2883&amp;"|"&amp;COUNTIFS(A$2:A2883,A2883,F$2:F2883,"Active"),"")</f>
        <v/>
      </c>
      <c r="I2883" s="18" t="str">
        <f aca="false">IF(B2883="","",IF(SUMPRODUCT(MAX((A$1:A2882=A2883)*(B$1:B2882=B2883)*ROW(A$1:A2882)))=0,C2883&amp;"",IF(C2883="",INDEX(I$1:I2882,SUMPRODUCT(MAX((A$1:A2882=A2883)*(B$1:B2882=B2883)*ROW(A$1:A2882)))),IF(INDEX(I$1:I2882,SUMPRODUCT(MAX((A$1:A2882=A2883)*(B$1:B2882=B2883)*ROW(A$1:A2882))))="",C2883&amp;"",INDEX(I$1:I2882,SUMPRODUCT(MAX((A$1:A2882=A2883)*(B$1:B2882=B2883)*ROW(A$1:A2882))))&amp;"; "&amp;C2883))))</f>
        <v/>
      </c>
      <c r="J2883" s="18" t="str">
        <f aca="false">IF(A2883="","",A2883&amp;"|"&amp;COUNTIF(A$2:A2883,A2883))</f>
        <v/>
      </c>
      <c r="K2883" s="18" t="n">
        <f aca="false">IF(OR(A2883="",B2883=""),0,IF(COUNTIFS(A$2:A2883,A2883,B$2:B2883,B2883)=1,1,0))</f>
        <v>0</v>
      </c>
    </row>
    <row r="2884" customFormat="false" ht="15" hidden="false" customHeight="false" outlineLevel="0" collapsed="false">
      <c r="A2884" s="15"/>
      <c r="B2884" s="15"/>
      <c r="C2884" s="15"/>
      <c r="D2884" s="15"/>
      <c r="F2884" s="18" t="str">
        <f aca="false">IF(B2884="","",IFERROR(INDEX(Materials!$B$2:$B$301,MATCH(B2884,Materials!$A$2:$A$301,0)),""))</f>
        <v/>
      </c>
      <c r="G2884" s="18" t="str">
        <f aca="true">IF(AND(A2884="",B2884=""),"",IF(A2884="","Missing product",IF(B2884="","Missing material",IF(COUNTIF(ProductList,A2884)=0,"Product not in Products list",IF(COUNTIF(MaterialList,B2884)=0,"Material not in Materials list","OK")))))</f>
        <v/>
      </c>
      <c r="H2884" s="18" t="str">
        <f aca="false">IF(F2884="Active",A2884&amp;"|"&amp;COUNTIFS(A$2:A2884,A2884,F$2:F2884,"Active"),"")</f>
        <v/>
      </c>
      <c r="I2884" s="18" t="str">
        <f aca="false">IF(B2884="","",IF(SUMPRODUCT(MAX((A$1:A2883=A2884)*(B$1:B2883=B2884)*ROW(A$1:A2883)))=0,C2884&amp;"",IF(C2884="",INDEX(I$1:I2883,SUMPRODUCT(MAX((A$1:A2883=A2884)*(B$1:B2883=B2884)*ROW(A$1:A2883)))),IF(INDEX(I$1:I2883,SUMPRODUCT(MAX((A$1:A2883=A2884)*(B$1:B2883=B2884)*ROW(A$1:A2883))))="",C2884&amp;"",INDEX(I$1:I2883,SUMPRODUCT(MAX((A$1:A2883=A2884)*(B$1:B2883=B2884)*ROW(A$1:A2883))))&amp;"; "&amp;C2884))))</f>
        <v/>
      </c>
      <c r="J2884" s="18" t="str">
        <f aca="false">IF(A2884="","",A2884&amp;"|"&amp;COUNTIF(A$2:A2884,A2884))</f>
        <v/>
      </c>
      <c r="K2884" s="18" t="n">
        <f aca="false">IF(OR(A2884="",B2884=""),0,IF(COUNTIFS(A$2:A2884,A2884,B$2:B2884,B2884)=1,1,0))</f>
        <v>0</v>
      </c>
    </row>
    <row r="2885" customFormat="false" ht="15" hidden="false" customHeight="false" outlineLevel="0" collapsed="false">
      <c r="A2885" s="15"/>
      <c r="B2885" s="15"/>
      <c r="C2885" s="15"/>
      <c r="D2885" s="15"/>
      <c r="F2885" s="18" t="str">
        <f aca="false">IF(B2885="","",IFERROR(INDEX(Materials!$B$2:$B$301,MATCH(B2885,Materials!$A$2:$A$301,0)),""))</f>
        <v/>
      </c>
      <c r="G2885" s="18" t="str">
        <f aca="true">IF(AND(A2885="",B2885=""),"",IF(A2885="","Missing product",IF(B2885="","Missing material",IF(COUNTIF(ProductList,A2885)=0,"Product not in Products list",IF(COUNTIF(MaterialList,B2885)=0,"Material not in Materials list","OK")))))</f>
        <v/>
      </c>
      <c r="H2885" s="18" t="str">
        <f aca="false">IF(F2885="Active",A2885&amp;"|"&amp;COUNTIFS(A$2:A2885,A2885,F$2:F2885,"Active"),"")</f>
        <v/>
      </c>
      <c r="I2885" s="18" t="str">
        <f aca="false">IF(B2885="","",IF(SUMPRODUCT(MAX((A$1:A2884=A2885)*(B$1:B2884=B2885)*ROW(A$1:A2884)))=0,C2885&amp;"",IF(C2885="",INDEX(I$1:I2884,SUMPRODUCT(MAX((A$1:A2884=A2885)*(B$1:B2884=B2885)*ROW(A$1:A2884)))),IF(INDEX(I$1:I2884,SUMPRODUCT(MAX((A$1:A2884=A2885)*(B$1:B2884=B2885)*ROW(A$1:A2884))))="",C2885&amp;"",INDEX(I$1:I2884,SUMPRODUCT(MAX((A$1:A2884=A2885)*(B$1:B2884=B2885)*ROW(A$1:A2884))))&amp;"; "&amp;C2885))))</f>
        <v/>
      </c>
      <c r="J2885" s="18" t="str">
        <f aca="false">IF(A2885="","",A2885&amp;"|"&amp;COUNTIF(A$2:A2885,A2885))</f>
        <v/>
      </c>
      <c r="K2885" s="18" t="n">
        <f aca="false">IF(OR(A2885="",B2885=""),0,IF(COUNTIFS(A$2:A2885,A2885,B$2:B2885,B2885)=1,1,0))</f>
        <v>0</v>
      </c>
    </row>
    <row r="2886" customFormat="false" ht="15" hidden="false" customHeight="false" outlineLevel="0" collapsed="false">
      <c r="A2886" s="15"/>
      <c r="B2886" s="15"/>
      <c r="C2886" s="15"/>
      <c r="D2886" s="15"/>
      <c r="F2886" s="18" t="str">
        <f aca="false">IF(B2886="","",IFERROR(INDEX(Materials!$B$2:$B$301,MATCH(B2886,Materials!$A$2:$A$301,0)),""))</f>
        <v/>
      </c>
      <c r="G2886" s="18" t="str">
        <f aca="true">IF(AND(A2886="",B2886=""),"",IF(A2886="","Missing product",IF(B2886="","Missing material",IF(COUNTIF(ProductList,A2886)=0,"Product not in Products list",IF(COUNTIF(MaterialList,B2886)=0,"Material not in Materials list","OK")))))</f>
        <v/>
      </c>
      <c r="H2886" s="18" t="str">
        <f aca="false">IF(F2886="Active",A2886&amp;"|"&amp;COUNTIFS(A$2:A2886,A2886,F$2:F2886,"Active"),"")</f>
        <v/>
      </c>
      <c r="I2886" s="18" t="str">
        <f aca="false">IF(B2886="","",IF(SUMPRODUCT(MAX((A$1:A2885=A2886)*(B$1:B2885=B2886)*ROW(A$1:A2885)))=0,C2886&amp;"",IF(C2886="",INDEX(I$1:I2885,SUMPRODUCT(MAX((A$1:A2885=A2886)*(B$1:B2885=B2886)*ROW(A$1:A2885)))),IF(INDEX(I$1:I2885,SUMPRODUCT(MAX((A$1:A2885=A2886)*(B$1:B2885=B2886)*ROW(A$1:A2885))))="",C2886&amp;"",INDEX(I$1:I2885,SUMPRODUCT(MAX((A$1:A2885=A2886)*(B$1:B2885=B2886)*ROW(A$1:A2885))))&amp;"; "&amp;C2886))))</f>
        <v/>
      </c>
      <c r="J2886" s="18" t="str">
        <f aca="false">IF(A2886="","",A2886&amp;"|"&amp;COUNTIF(A$2:A2886,A2886))</f>
        <v/>
      </c>
      <c r="K2886" s="18" t="n">
        <f aca="false">IF(OR(A2886="",B2886=""),0,IF(COUNTIFS(A$2:A2886,A2886,B$2:B2886,B2886)=1,1,0))</f>
        <v>0</v>
      </c>
    </row>
    <row r="2887" customFormat="false" ht="15" hidden="false" customHeight="false" outlineLevel="0" collapsed="false">
      <c r="A2887" s="15"/>
      <c r="B2887" s="15"/>
      <c r="C2887" s="15"/>
      <c r="D2887" s="15"/>
      <c r="F2887" s="18" t="str">
        <f aca="false">IF(B2887="","",IFERROR(INDEX(Materials!$B$2:$B$301,MATCH(B2887,Materials!$A$2:$A$301,0)),""))</f>
        <v/>
      </c>
      <c r="G2887" s="18" t="str">
        <f aca="true">IF(AND(A2887="",B2887=""),"",IF(A2887="","Missing product",IF(B2887="","Missing material",IF(COUNTIF(ProductList,A2887)=0,"Product not in Products list",IF(COUNTIF(MaterialList,B2887)=0,"Material not in Materials list","OK")))))</f>
        <v/>
      </c>
      <c r="H2887" s="18" t="str">
        <f aca="false">IF(F2887="Active",A2887&amp;"|"&amp;COUNTIFS(A$2:A2887,A2887,F$2:F2887,"Active"),"")</f>
        <v/>
      </c>
      <c r="I2887" s="18" t="str">
        <f aca="false">IF(B2887="","",IF(SUMPRODUCT(MAX((A$1:A2886=A2887)*(B$1:B2886=B2887)*ROW(A$1:A2886)))=0,C2887&amp;"",IF(C2887="",INDEX(I$1:I2886,SUMPRODUCT(MAX((A$1:A2886=A2887)*(B$1:B2886=B2887)*ROW(A$1:A2886)))),IF(INDEX(I$1:I2886,SUMPRODUCT(MAX((A$1:A2886=A2887)*(B$1:B2886=B2887)*ROW(A$1:A2886))))="",C2887&amp;"",INDEX(I$1:I2886,SUMPRODUCT(MAX((A$1:A2886=A2887)*(B$1:B2886=B2887)*ROW(A$1:A2886))))&amp;"; "&amp;C2887))))</f>
        <v/>
      </c>
      <c r="J2887" s="18" t="str">
        <f aca="false">IF(A2887="","",A2887&amp;"|"&amp;COUNTIF(A$2:A2887,A2887))</f>
        <v/>
      </c>
      <c r="K2887" s="18" t="n">
        <f aca="false">IF(OR(A2887="",B2887=""),0,IF(COUNTIFS(A$2:A2887,A2887,B$2:B2887,B2887)=1,1,0))</f>
        <v>0</v>
      </c>
    </row>
    <row r="2888" customFormat="false" ht="15" hidden="false" customHeight="false" outlineLevel="0" collapsed="false">
      <c r="A2888" s="15"/>
      <c r="B2888" s="15"/>
      <c r="C2888" s="15"/>
      <c r="D2888" s="15"/>
      <c r="F2888" s="18" t="str">
        <f aca="false">IF(B2888="","",IFERROR(INDEX(Materials!$B$2:$B$301,MATCH(B2888,Materials!$A$2:$A$301,0)),""))</f>
        <v/>
      </c>
      <c r="G2888" s="18" t="str">
        <f aca="true">IF(AND(A2888="",B2888=""),"",IF(A2888="","Missing product",IF(B2888="","Missing material",IF(COUNTIF(ProductList,A2888)=0,"Product not in Products list",IF(COUNTIF(MaterialList,B2888)=0,"Material not in Materials list","OK")))))</f>
        <v/>
      </c>
      <c r="H2888" s="18" t="str">
        <f aca="false">IF(F2888="Active",A2888&amp;"|"&amp;COUNTIFS(A$2:A2888,A2888,F$2:F2888,"Active"),"")</f>
        <v/>
      </c>
      <c r="I2888" s="18" t="str">
        <f aca="false">IF(B2888="","",IF(SUMPRODUCT(MAX((A$1:A2887=A2888)*(B$1:B2887=B2888)*ROW(A$1:A2887)))=0,C2888&amp;"",IF(C2888="",INDEX(I$1:I2887,SUMPRODUCT(MAX((A$1:A2887=A2888)*(B$1:B2887=B2888)*ROW(A$1:A2887)))),IF(INDEX(I$1:I2887,SUMPRODUCT(MAX((A$1:A2887=A2888)*(B$1:B2887=B2888)*ROW(A$1:A2887))))="",C2888&amp;"",INDEX(I$1:I2887,SUMPRODUCT(MAX((A$1:A2887=A2888)*(B$1:B2887=B2888)*ROW(A$1:A2887))))&amp;"; "&amp;C2888))))</f>
        <v/>
      </c>
      <c r="J2888" s="18" t="str">
        <f aca="false">IF(A2888="","",A2888&amp;"|"&amp;COUNTIF(A$2:A2888,A2888))</f>
        <v/>
      </c>
      <c r="K2888" s="18" t="n">
        <f aca="false">IF(OR(A2888="",B2888=""),0,IF(COUNTIFS(A$2:A2888,A2888,B$2:B2888,B2888)=1,1,0))</f>
        <v>0</v>
      </c>
    </row>
    <row r="2889" customFormat="false" ht="15" hidden="false" customHeight="false" outlineLevel="0" collapsed="false">
      <c r="A2889" s="15"/>
      <c r="B2889" s="15"/>
      <c r="C2889" s="15"/>
      <c r="D2889" s="15"/>
      <c r="F2889" s="18" t="str">
        <f aca="false">IF(B2889="","",IFERROR(INDEX(Materials!$B$2:$B$301,MATCH(B2889,Materials!$A$2:$A$301,0)),""))</f>
        <v/>
      </c>
      <c r="G2889" s="18" t="str">
        <f aca="true">IF(AND(A2889="",B2889=""),"",IF(A2889="","Missing product",IF(B2889="","Missing material",IF(COUNTIF(ProductList,A2889)=0,"Product not in Products list",IF(COUNTIF(MaterialList,B2889)=0,"Material not in Materials list","OK")))))</f>
        <v/>
      </c>
      <c r="H2889" s="18" t="str">
        <f aca="false">IF(F2889="Active",A2889&amp;"|"&amp;COUNTIFS(A$2:A2889,A2889,F$2:F2889,"Active"),"")</f>
        <v/>
      </c>
      <c r="I2889" s="18" t="str">
        <f aca="false">IF(B2889="","",IF(SUMPRODUCT(MAX((A$1:A2888=A2889)*(B$1:B2888=B2889)*ROW(A$1:A2888)))=0,C2889&amp;"",IF(C2889="",INDEX(I$1:I2888,SUMPRODUCT(MAX((A$1:A2888=A2889)*(B$1:B2888=B2889)*ROW(A$1:A2888)))),IF(INDEX(I$1:I2888,SUMPRODUCT(MAX((A$1:A2888=A2889)*(B$1:B2888=B2889)*ROW(A$1:A2888))))="",C2889&amp;"",INDEX(I$1:I2888,SUMPRODUCT(MAX((A$1:A2888=A2889)*(B$1:B2888=B2889)*ROW(A$1:A2888))))&amp;"; "&amp;C2889))))</f>
        <v/>
      </c>
      <c r="J2889" s="18" t="str">
        <f aca="false">IF(A2889="","",A2889&amp;"|"&amp;COUNTIF(A$2:A2889,A2889))</f>
        <v/>
      </c>
      <c r="K2889" s="18" t="n">
        <f aca="false">IF(OR(A2889="",B2889=""),0,IF(COUNTIFS(A$2:A2889,A2889,B$2:B2889,B2889)=1,1,0))</f>
        <v>0</v>
      </c>
    </row>
    <row r="2890" customFormat="false" ht="15" hidden="false" customHeight="false" outlineLevel="0" collapsed="false">
      <c r="A2890" s="15"/>
      <c r="B2890" s="15"/>
      <c r="C2890" s="15"/>
      <c r="D2890" s="15"/>
      <c r="F2890" s="18" t="str">
        <f aca="false">IF(B2890="","",IFERROR(INDEX(Materials!$B$2:$B$301,MATCH(B2890,Materials!$A$2:$A$301,0)),""))</f>
        <v/>
      </c>
      <c r="G2890" s="18" t="str">
        <f aca="true">IF(AND(A2890="",B2890=""),"",IF(A2890="","Missing product",IF(B2890="","Missing material",IF(COUNTIF(ProductList,A2890)=0,"Product not in Products list",IF(COUNTIF(MaterialList,B2890)=0,"Material not in Materials list","OK")))))</f>
        <v/>
      </c>
      <c r="H2890" s="18" t="str">
        <f aca="false">IF(F2890="Active",A2890&amp;"|"&amp;COUNTIFS(A$2:A2890,A2890,F$2:F2890,"Active"),"")</f>
        <v/>
      </c>
      <c r="I2890" s="18" t="str">
        <f aca="false">IF(B2890="","",IF(SUMPRODUCT(MAX((A$1:A2889=A2890)*(B$1:B2889=B2890)*ROW(A$1:A2889)))=0,C2890&amp;"",IF(C2890="",INDEX(I$1:I2889,SUMPRODUCT(MAX((A$1:A2889=A2890)*(B$1:B2889=B2890)*ROW(A$1:A2889)))),IF(INDEX(I$1:I2889,SUMPRODUCT(MAX((A$1:A2889=A2890)*(B$1:B2889=B2890)*ROW(A$1:A2889))))="",C2890&amp;"",INDEX(I$1:I2889,SUMPRODUCT(MAX((A$1:A2889=A2890)*(B$1:B2889=B2890)*ROW(A$1:A2889))))&amp;"; "&amp;C2890))))</f>
        <v/>
      </c>
      <c r="J2890" s="18" t="str">
        <f aca="false">IF(A2890="","",A2890&amp;"|"&amp;COUNTIF(A$2:A2890,A2890))</f>
        <v/>
      </c>
      <c r="K2890" s="18" t="n">
        <f aca="false">IF(OR(A2890="",B2890=""),0,IF(COUNTIFS(A$2:A2890,A2890,B$2:B2890,B2890)=1,1,0))</f>
        <v>0</v>
      </c>
    </row>
    <row r="2891" customFormat="false" ht="15" hidden="false" customHeight="false" outlineLevel="0" collapsed="false">
      <c r="A2891" s="15"/>
      <c r="B2891" s="15"/>
      <c r="C2891" s="15"/>
      <c r="D2891" s="15"/>
      <c r="F2891" s="18" t="str">
        <f aca="false">IF(B2891="","",IFERROR(INDEX(Materials!$B$2:$B$301,MATCH(B2891,Materials!$A$2:$A$301,0)),""))</f>
        <v/>
      </c>
      <c r="G2891" s="18" t="str">
        <f aca="true">IF(AND(A2891="",B2891=""),"",IF(A2891="","Missing product",IF(B2891="","Missing material",IF(COUNTIF(ProductList,A2891)=0,"Product not in Products list",IF(COUNTIF(MaterialList,B2891)=0,"Material not in Materials list","OK")))))</f>
        <v/>
      </c>
      <c r="H2891" s="18" t="str">
        <f aca="false">IF(F2891="Active",A2891&amp;"|"&amp;COUNTIFS(A$2:A2891,A2891,F$2:F2891,"Active"),"")</f>
        <v/>
      </c>
      <c r="I2891" s="18" t="str">
        <f aca="false">IF(B2891="","",IF(SUMPRODUCT(MAX((A$1:A2890=A2891)*(B$1:B2890=B2891)*ROW(A$1:A2890)))=0,C2891&amp;"",IF(C2891="",INDEX(I$1:I2890,SUMPRODUCT(MAX((A$1:A2890=A2891)*(B$1:B2890=B2891)*ROW(A$1:A2890)))),IF(INDEX(I$1:I2890,SUMPRODUCT(MAX((A$1:A2890=A2891)*(B$1:B2890=B2891)*ROW(A$1:A2890))))="",C2891&amp;"",INDEX(I$1:I2890,SUMPRODUCT(MAX((A$1:A2890=A2891)*(B$1:B2890=B2891)*ROW(A$1:A2890))))&amp;"; "&amp;C2891))))</f>
        <v/>
      </c>
      <c r="J2891" s="18" t="str">
        <f aca="false">IF(A2891="","",A2891&amp;"|"&amp;COUNTIF(A$2:A2891,A2891))</f>
        <v/>
      </c>
      <c r="K2891" s="18" t="n">
        <f aca="false">IF(OR(A2891="",B2891=""),0,IF(COUNTIFS(A$2:A2891,A2891,B$2:B2891,B2891)=1,1,0))</f>
        <v>0</v>
      </c>
    </row>
    <row r="2892" customFormat="false" ht="15" hidden="false" customHeight="false" outlineLevel="0" collapsed="false">
      <c r="A2892" s="15"/>
      <c r="B2892" s="15"/>
      <c r="C2892" s="15"/>
      <c r="D2892" s="15"/>
      <c r="F2892" s="18" t="str">
        <f aca="false">IF(B2892="","",IFERROR(INDEX(Materials!$B$2:$B$301,MATCH(B2892,Materials!$A$2:$A$301,0)),""))</f>
        <v/>
      </c>
      <c r="G2892" s="18" t="str">
        <f aca="true">IF(AND(A2892="",B2892=""),"",IF(A2892="","Missing product",IF(B2892="","Missing material",IF(COUNTIF(ProductList,A2892)=0,"Product not in Products list",IF(COUNTIF(MaterialList,B2892)=0,"Material not in Materials list","OK")))))</f>
        <v/>
      </c>
      <c r="H2892" s="18" t="str">
        <f aca="false">IF(F2892="Active",A2892&amp;"|"&amp;COUNTIFS(A$2:A2892,A2892,F$2:F2892,"Active"),"")</f>
        <v/>
      </c>
      <c r="I2892" s="18" t="str">
        <f aca="false">IF(B2892="","",IF(SUMPRODUCT(MAX((A$1:A2891=A2892)*(B$1:B2891=B2892)*ROW(A$1:A2891)))=0,C2892&amp;"",IF(C2892="",INDEX(I$1:I2891,SUMPRODUCT(MAX((A$1:A2891=A2892)*(B$1:B2891=B2892)*ROW(A$1:A2891)))),IF(INDEX(I$1:I2891,SUMPRODUCT(MAX((A$1:A2891=A2892)*(B$1:B2891=B2892)*ROW(A$1:A2891))))="",C2892&amp;"",INDEX(I$1:I2891,SUMPRODUCT(MAX((A$1:A2891=A2892)*(B$1:B2891=B2892)*ROW(A$1:A2891))))&amp;"; "&amp;C2892))))</f>
        <v/>
      </c>
      <c r="J2892" s="18" t="str">
        <f aca="false">IF(A2892="","",A2892&amp;"|"&amp;COUNTIF(A$2:A2892,A2892))</f>
        <v/>
      </c>
      <c r="K2892" s="18" t="n">
        <f aca="false">IF(OR(A2892="",B2892=""),0,IF(COUNTIFS(A$2:A2892,A2892,B$2:B2892,B2892)=1,1,0))</f>
        <v>0</v>
      </c>
    </row>
    <row r="2893" customFormat="false" ht="15" hidden="false" customHeight="false" outlineLevel="0" collapsed="false">
      <c r="A2893" s="15"/>
      <c r="B2893" s="15"/>
      <c r="C2893" s="15"/>
      <c r="D2893" s="15"/>
      <c r="F2893" s="18" t="str">
        <f aca="false">IF(B2893="","",IFERROR(INDEX(Materials!$B$2:$B$301,MATCH(B2893,Materials!$A$2:$A$301,0)),""))</f>
        <v/>
      </c>
      <c r="G2893" s="18" t="str">
        <f aca="true">IF(AND(A2893="",B2893=""),"",IF(A2893="","Missing product",IF(B2893="","Missing material",IF(COUNTIF(ProductList,A2893)=0,"Product not in Products list",IF(COUNTIF(MaterialList,B2893)=0,"Material not in Materials list","OK")))))</f>
        <v/>
      </c>
      <c r="H2893" s="18" t="str">
        <f aca="false">IF(F2893="Active",A2893&amp;"|"&amp;COUNTIFS(A$2:A2893,A2893,F$2:F2893,"Active"),"")</f>
        <v/>
      </c>
      <c r="I2893" s="18" t="str">
        <f aca="false">IF(B2893="","",IF(SUMPRODUCT(MAX((A$1:A2892=A2893)*(B$1:B2892=B2893)*ROW(A$1:A2892)))=0,C2893&amp;"",IF(C2893="",INDEX(I$1:I2892,SUMPRODUCT(MAX((A$1:A2892=A2893)*(B$1:B2892=B2893)*ROW(A$1:A2892)))),IF(INDEX(I$1:I2892,SUMPRODUCT(MAX((A$1:A2892=A2893)*(B$1:B2892=B2893)*ROW(A$1:A2892))))="",C2893&amp;"",INDEX(I$1:I2892,SUMPRODUCT(MAX((A$1:A2892=A2893)*(B$1:B2892=B2893)*ROW(A$1:A2892))))&amp;"; "&amp;C2893))))</f>
        <v/>
      </c>
      <c r="J2893" s="18" t="str">
        <f aca="false">IF(A2893="","",A2893&amp;"|"&amp;COUNTIF(A$2:A2893,A2893))</f>
        <v/>
      </c>
      <c r="K2893" s="18" t="n">
        <f aca="false">IF(OR(A2893="",B2893=""),0,IF(COUNTIFS(A$2:A2893,A2893,B$2:B2893,B2893)=1,1,0))</f>
        <v>0</v>
      </c>
    </row>
    <row r="2894" customFormat="false" ht="15" hidden="false" customHeight="false" outlineLevel="0" collapsed="false">
      <c r="A2894" s="15"/>
      <c r="B2894" s="15"/>
      <c r="C2894" s="15"/>
      <c r="D2894" s="15"/>
      <c r="F2894" s="18" t="str">
        <f aca="false">IF(B2894="","",IFERROR(INDEX(Materials!$B$2:$B$301,MATCH(B2894,Materials!$A$2:$A$301,0)),""))</f>
        <v/>
      </c>
      <c r="G2894" s="18" t="str">
        <f aca="true">IF(AND(A2894="",B2894=""),"",IF(A2894="","Missing product",IF(B2894="","Missing material",IF(COUNTIF(ProductList,A2894)=0,"Product not in Products list",IF(COUNTIF(MaterialList,B2894)=0,"Material not in Materials list","OK")))))</f>
        <v/>
      </c>
      <c r="H2894" s="18" t="str">
        <f aca="false">IF(F2894="Active",A2894&amp;"|"&amp;COUNTIFS(A$2:A2894,A2894,F$2:F2894,"Active"),"")</f>
        <v/>
      </c>
      <c r="I2894" s="18" t="str">
        <f aca="false">IF(B2894="","",IF(SUMPRODUCT(MAX((A$1:A2893=A2894)*(B$1:B2893=B2894)*ROW(A$1:A2893)))=0,C2894&amp;"",IF(C2894="",INDEX(I$1:I2893,SUMPRODUCT(MAX((A$1:A2893=A2894)*(B$1:B2893=B2894)*ROW(A$1:A2893)))),IF(INDEX(I$1:I2893,SUMPRODUCT(MAX((A$1:A2893=A2894)*(B$1:B2893=B2894)*ROW(A$1:A2893))))="",C2894&amp;"",INDEX(I$1:I2893,SUMPRODUCT(MAX((A$1:A2893=A2894)*(B$1:B2893=B2894)*ROW(A$1:A2893))))&amp;"; "&amp;C2894))))</f>
        <v/>
      </c>
      <c r="J2894" s="18" t="str">
        <f aca="false">IF(A2894="","",A2894&amp;"|"&amp;COUNTIF(A$2:A2894,A2894))</f>
        <v/>
      </c>
      <c r="K2894" s="18" t="n">
        <f aca="false">IF(OR(A2894="",B2894=""),0,IF(COUNTIFS(A$2:A2894,A2894,B$2:B2894,B2894)=1,1,0))</f>
        <v>0</v>
      </c>
    </row>
    <row r="2895" customFormat="false" ht="15" hidden="false" customHeight="false" outlineLevel="0" collapsed="false">
      <c r="A2895" s="15"/>
      <c r="B2895" s="15"/>
      <c r="C2895" s="15"/>
      <c r="D2895" s="15"/>
      <c r="F2895" s="18" t="str">
        <f aca="false">IF(B2895="","",IFERROR(INDEX(Materials!$B$2:$B$301,MATCH(B2895,Materials!$A$2:$A$301,0)),""))</f>
        <v/>
      </c>
      <c r="G2895" s="18" t="str">
        <f aca="true">IF(AND(A2895="",B2895=""),"",IF(A2895="","Missing product",IF(B2895="","Missing material",IF(COUNTIF(ProductList,A2895)=0,"Product not in Products list",IF(COUNTIF(MaterialList,B2895)=0,"Material not in Materials list","OK")))))</f>
        <v/>
      </c>
      <c r="H2895" s="18" t="str">
        <f aca="false">IF(F2895="Active",A2895&amp;"|"&amp;COUNTIFS(A$2:A2895,A2895,F$2:F2895,"Active"),"")</f>
        <v/>
      </c>
      <c r="I2895" s="18" t="str">
        <f aca="false">IF(B2895="","",IF(SUMPRODUCT(MAX((A$1:A2894=A2895)*(B$1:B2894=B2895)*ROW(A$1:A2894)))=0,C2895&amp;"",IF(C2895="",INDEX(I$1:I2894,SUMPRODUCT(MAX((A$1:A2894=A2895)*(B$1:B2894=B2895)*ROW(A$1:A2894)))),IF(INDEX(I$1:I2894,SUMPRODUCT(MAX((A$1:A2894=A2895)*(B$1:B2894=B2895)*ROW(A$1:A2894))))="",C2895&amp;"",INDEX(I$1:I2894,SUMPRODUCT(MAX((A$1:A2894=A2895)*(B$1:B2894=B2895)*ROW(A$1:A2894))))&amp;"; "&amp;C2895))))</f>
        <v/>
      </c>
      <c r="J2895" s="18" t="str">
        <f aca="false">IF(A2895="","",A2895&amp;"|"&amp;COUNTIF(A$2:A2895,A2895))</f>
        <v/>
      </c>
      <c r="K2895" s="18" t="n">
        <f aca="false">IF(OR(A2895="",B2895=""),0,IF(COUNTIFS(A$2:A2895,A2895,B$2:B2895,B2895)=1,1,0))</f>
        <v>0</v>
      </c>
    </row>
    <row r="2896" customFormat="false" ht="15" hidden="false" customHeight="false" outlineLevel="0" collapsed="false">
      <c r="A2896" s="15"/>
      <c r="B2896" s="15"/>
      <c r="C2896" s="15"/>
      <c r="D2896" s="15"/>
      <c r="F2896" s="18" t="str">
        <f aca="false">IF(B2896="","",IFERROR(INDEX(Materials!$B$2:$B$301,MATCH(B2896,Materials!$A$2:$A$301,0)),""))</f>
        <v/>
      </c>
      <c r="G2896" s="18" t="str">
        <f aca="true">IF(AND(A2896="",B2896=""),"",IF(A2896="","Missing product",IF(B2896="","Missing material",IF(COUNTIF(ProductList,A2896)=0,"Product not in Products list",IF(COUNTIF(MaterialList,B2896)=0,"Material not in Materials list","OK")))))</f>
        <v/>
      </c>
      <c r="H2896" s="18" t="str">
        <f aca="false">IF(F2896="Active",A2896&amp;"|"&amp;COUNTIFS(A$2:A2896,A2896,F$2:F2896,"Active"),"")</f>
        <v/>
      </c>
      <c r="I2896" s="18" t="str">
        <f aca="false">IF(B2896="","",IF(SUMPRODUCT(MAX((A$1:A2895=A2896)*(B$1:B2895=B2896)*ROW(A$1:A2895)))=0,C2896&amp;"",IF(C2896="",INDEX(I$1:I2895,SUMPRODUCT(MAX((A$1:A2895=A2896)*(B$1:B2895=B2896)*ROW(A$1:A2895)))),IF(INDEX(I$1:I2895,SUMPRODUCT(MAX((A$1:A2895=A2896)*(B$1:B2895=B2896)*ROW(A$1:A2895))))="",C2896&amp;"",INDEX(I$1:I2895,SUMPRODUCT(MAX((A$1:A2895=A2896)*(B$1:B2895=B2896)*ROW(A$1:A2895))))&amp;"; "&amp;C2896))))</f>
        <v/>
      </c>
      <c r="J2896" s="18" t="str">
        <f aca="false">IF(A2896="","",A2896&amp;"|"&amp;COUNTIF(A$2:A2896,A2896))</f>
        <v/>
      </c>
      <c r="K2896" s="18" t="n">
        <f aca="false">IF(OR(A2896="",B2896=""),0,IF(COUNTIFS(A$2:A2896,A2896,B$2:B2896,B2896)=1,1,0))</f>
        <v>0</v>
      </c>
    </row>
    <row r="2897" customFormat="false" ht="15" hidden="false" customHeight="false" outlineLevel="0" collapsed="false">
      <c r="A2897" s="15"/>
      <c r="B2897" s="15"/>
      <c r="C2897" s="15"/>
      <c r="D2897" s="15"/>
      <c r="F2897" s="18" t="str">
        <f aca="false">IF(B2897="","",IFERROR(INDEX(Materials!$B$2:$B$301,MATCH(B2897,Materials!$A$2:$A$301,0)),""))</f>
        <v/>
      </c>
      <c r="G2897" s="18" t="str">
        <f aca="true">IF(AND(A2897="",B2897=""),"",IF(A2897="","Missing product",IF(B2897="","Missing material",IF(COUNTIF(ProductList,A2897)=0,"Product not in Products list",IF(COUNTIF(MaterialList,B2897)=0,"Material not in Materials list","OK")))))</f>
        <v/>
      </c>
      <c r="H2897" s="18" t="str">
        <f aca="false">IF(F2897="Active",A2897&amp;"|"&amp;COUNTIFS(A$2:A2897,A2897,F$2:F2897,"Active"),"")</f>
        <v/>
      </c>
      <c r="I2897" s="18" t="str">
        <f aca="false">IF(B2897="","",IF(SUMPRODUCT(MAX((A$1:A2896=A2897)*(B$1:B2896=B2897)*ROW(A$1:A2896)))=0,C2897&amp;"",IF(C2897="",INDEX(I$1:I2896,SUMPRODUCT(MAX((A$1:A2896=A2897)*(B$1:B2896=B2897)*ROW(A$1:A2896)))),IF(INDEX(I$1:I2896,SUMPRODUCT(MAX((A$1:A2896=A2897)*(B$1:B2896=B2897)*ROW(A$1:A2896))))="",C2897&amp;"",INDEX(I$1:I2896,SUMPRODUCT(MAX((A$1:A2896=A2897)*(B$1:B2896=B2897)*ROW(A$1:A2896))))&amp;"; "&amp;C2897))))</f>
        <v/>
      </c>
      <c r="J2897" s="18" t="str">
        <f aca="false">IF(A2897="","",A2897&amp;"|"&amp;COUNTIF(A$2:A2897,A2897))</f>
        <v/>
      </c>
      <c r="K2897" s="18" t="n">
        <f aca="false">IF(OR(A2897="",B2897=""),0,IF(COUNTIFS(A$2:A2897,A2897,B$2:B2897,B2897)=1,1,0))</f>
        <v>0</v>
      </c>
    </row>
    <row r="2898" customFormat="false" ht="15" hidden="false" customHeight="false" outlineLevel="0" collapsed="false">
      <c r="A2898" s="15"/>
      <c r="B2898" s="15"/>
      <c r="C2898" s="15"/>
      <c r="D2898" s="15"/>
      <c r="F2898" s="18" t="str">
        <f aca="false">IF(B2898="","",IFERROR(INDEX(Materials!$B$2:$B$301,MATCH(B2898,Materials!$A$2:$A$301,0)),""))</f>
        <v/>
      </c>
      <c r="G2898" s="18" t="str">
        <f aca="true">IF(AND(A2898="",B2898=""),"",IF(A2898="","Missing product",IF(B2898="","Missing material",IF(COUNTIF(ProductList,A2898)=0,"Product not in Products list",IF(COUNTIF(MaterialList,B2898)=0,"Material not in Materials list","OK")))))</f>
        <v/>
      </c>
      <c r="H2898" s="18" t="str">
        <f aca="false">IF(F2898="Active",A2898&amp;"|"&amp;COUNTIFS(A$2:A2898,A2898,F$2:F2898,"Active"),"")</f>
        <v/>
      </c>
      <c r="I2898" s="18" t="str">
        <f aca="false">IF(B2898="","",IF(SUMPRODUCT(MAX((A$1:A2897=A2898)*(B$1:B2897=B2898)*ROW(A$1:A2897)))=0,C2898&amp;"",IF(C2898="",INDEX(I$1:I2897,SUMPRODUCT(MAX((A$1:A2897=A2898)*(B$1:B2897=B2898)*ROW(A$1:A2897)))),IF(INDEX(I$1:I2897,SUMPRODUCT(MAX((A$1:A2897=A2898)*(B$1:B2897=B2898)*ROW(A$1:A2897))))="",C2898&amp;"",INDEX(I$1:I2897,SUMPRODUCT(MAX((A$1:A2897=A2898)*(B$1:B2897=B2898)*ROW(A$1:A2897))))&amp;"; "&amp;C2898))))</f>
        <v/>
      </c>
      <c r="J2898" s="18" t="str">
        <f aca="false">IF(A2898="","",A2898&amp;"|"&amp;COUNTIF(A$2:A2898,A2898))</f>
        <v/>
      </c>
      <c r="K2898" s="18" t="n">
        <f aca="false">IF(OR(A2898="",B2898=""),0,IF(COUNTIFS(A$2:A2898,A2898,B$2:B2898,B2898)=1,1,0))</f>
        <v>0</v>
      </c>
    </row>
    <row r="2899" customFormat="false" ht="15" hidden="false" customHeight="false" outlineLevel="0" collapsed="false">
      <c r="A2899" s="15"/>
      <c r="B2899" s="15"/>
      <c r="C2899" s="15"/>
      <c r="D2899" s="15"/>
      <c r="F2899" s="18" t="str">
        <f aca="false">IF(B2899="","",IFERROR(INDEX(Materials!$B$2:$B$301,MATCH(B2899,Materials!$A$2:$A$301,0)),""))</f>
        <v/>
      </c>
      <c r="G2899" s="18" t="str">
        <f aca="true">IF(AND(A2899="",B2899=""),"",IF(A2899="","Missing product",IF(B2899="","Missing material",IF(COUNTIF(ProductList,A2899)=0,"Product not in Products list",IF(COUNTIF(MaterialList,B2899)=0,"Material not in Materials list","OK")))))</f>
        <v/>
      </c>
      <c r="H2899" s="18" t="str">
        <f aca="false">IF(F2899="Active",A2899&amp;"|"&amp;COUNTIFS(A$2:A2899,A2899,F$2:F2899,"Active"),"")</f>
        <v/>
      </c>
      <c r="I2899" s="18" t="str">
        <f aca="false">IF(B2899="","",IF(SUMPRODUCT(MAX((A$1:A2898=A2899)*(B$1:B2898=B2899)*ROW(A$1:A2898)))=0,C2899&amp;"",IF(C2899="",INDEX(I$1:I2898,SUMPRODUCT(MAX((A$1:A2898=A2899)*(B$1:B2898=B2899)*ROW(A$1:A2898)))),IF(INDEX(I$1:I2898,SUMPRODUCT(MAX((A$1:A2898=A2899)*(B$1:B2898=B2899)*ROW(A$1:A2898))))="",C2899&amp;"",INDEX(I$1:I2898,SUMPRODUCT(MAX((A$1:A2898=A2899)*(B$1:B2898=B2899)*ROW(A$1:A2898))))&amp;"; "&amp;C2899))))</f>
        <v/>
      </c>
      <c r="J2899" s="18" t="str">
        <f aca="false">IF(A2899="","",A2899&amp;"|"&amp;COUNTIF(A$2:A2899,A2899))</f>
        <v/>
      </c>
      <c r="K2899" s="18" t="n">
        <f aca="false">IF(OR(A2899="",B2899=""),0,IF(COUNTIFS(A$2:A2899,A2899,B$2:B2899,B2899)=1,1,0))</f>
        <v>0</v>
      </c>
    </row>
    <row r="2900" customFormat="false" ht="15" hidden="false" customHeight="false" outlineLevel="0" collapsed="false">
      <c r="A2900" s="15"/>
      <c r="B2900" s="15"/>
      <c r="C2900" s="15"/>
      <c r="D2900" s="15"/>
      <c r="F2900" s="18" t="str">
        <f aca="false">IF(B2900="","",IFERROR(INDEX(Materials!$B$2:$B$301,MATCH(B2900,Materials!$A$2:$A$301,0)),""))</f>
        <v/>
      </c>
      <c r="G2900" s="18" t="str">
        <f aca="true">IF(AND(A2900="",B2900=""),"",IF(A2900="","Missing product",IF(B2900="","Missing material",IF(COUNTIF(ProductList,A2900)=0,"Product not in Products list",IF(COUNTIF(MaterialList,B2900)=0,"Material not in Materials list","OK")))))</f>
        <v/>
      </c>
      <c r="H2900" s="18" t="str">
        <f aca="false">IF(F2900="Active",A2900&amp;"|"&amp;COUNTIFS(A$2:A2900,A2900,F$2:F2900,"Active"),"")</f>
        <v/>
      </c>
      <c r="I2900" s="18" t="str">
        <f aca="false">IF(B2900="","",IF(SUMPRODUCT(MAX((A$1:A2899=A2900)*(B$1:B2899=B2900)*ROW(A$1:A2899)))=0,C2900&amp;"",IF(C2900="",INDEX(I$1:I2899,SUMPRODUCT(MAX((A$1:A2899=A2900)*(B$1:B2899=B2900)*ROW(A$1:A2899)))),IF(INDEX(I$1:I2899,SUMPRODUCT(MAX((A$1:A2899=A2900)*(B$1:B2899=B2900)*ROW(A$1:A2899))))="",C2900&amp;"",INDEX(I$1:I2899,SUMPRODUCT(MAX((A$1:A2899=A2900)*(B$1:B2899=B2900)*ROW(A$1:A2899))))&amp;"; "&amp;C2900))))</f>
        <v/>
      </c>
      <c r="J2900" s="18" t="str">
        <f aca="false">IF(A2900="","",A2900&amp;"|"&amp;COUNTIF(A$2:A2900,A2900))</f>
        <v/>
      </c>
      <c r="K2900" s="18" t="n">
        <f aca="false">IF(OR(A2900="",B2900=""),0,IF(COUNTIFS(A$2:A2900,A2900,B$2:B2900,B2900)=1,1,0))</f>
        <v>0</v>
      </c>
    </row>
    <row r="2901" customFormat="false" ht="15" hidden="false" customHeight="false" outlineLevel="0" collapsed="false">
      <c r="A2901" s="15"/>
      <c r="B2901" s="15"/>
      <c r="C2901" s="15"/>
      <c r="D2901" s="15"/>
      <c r="F2901" s="18" t="str">
        <f aca="false">IF(B2901="","",IFERROR(INDEX(Materials!$B$2:$B$301,MATCH(B2901,Materials!$A$2:$A$301,0)),""))</f>
        <v/>
      </c>
      <c r="G2901" s="18" t="str">
        <f aca="true">IF(AND(A2901="",B2901=""),"",IF(A2901="","Missing product",IF(B2901="","Missing material",IF(COUNTIF(ProductList,A2901)=0,"Product not in Products list",IF(COUNTIF(MaterialList,B2901)=0,"Material not in Materials list","OK")))))</f>
        <v/>
      </c>
      <c r="H2901" s="18" t="str">
        <f aca="false">IF(F2901="Active",A2901&amp;"|"&amp;COUNTIFS(A$2:A2901,A2901,F$2:F2901,"Active"),"")</f>
        <v/>
      </c>
      <c r="I2901" s="18" t="str">
        <f aca="false">IF(B2901="","",IF(SUMPRODUCT(MAX((A$1:A2900=A2901)*(B$1:B2900=B2901)*ROW(A$1:A2900)))=0,C2901&amp;"",IF(C2901="",INDEX(I$1:I2900,SUMPRODUCT(MAX((A$1:A2900=A2901)*(B$1:B2900=B2901)*ROW(A$1:A2900)))),IF(INDEX(I$1:I2900,SUMPRODUCT(MAX((A$1:A2900=A2901)*(B$1:B2900=B2901)*ROW(A$1:A2900))))="",C2901&amp;"",INDEX(I$1:I2900,SUMPRODUCT(MAX((A$1:A2900=A2901)*(B$1:B2900=B2901)*ROW(A$1:A2900))))&amp;"; "&amp;C2901))))</f>
        <v/>
      </c>
      <c r="J2901" s="18" t="str">
        <f aca="false">IF(A2901="","",A2901&amp;"|"&amp;COUNTIF(A$2:A2901,A2901))</f>
        <v/>
      </c>
      <c r="K2901" s="18" t="n">
        <f aca="false">IF(OR(A2901="",B2901=""),0,IF(COUNTIFS(A$2:A2901,A2901,B$2:B2901,B2901)=1,1,0))</f>
        <v>0</v>
      </c>
    </row>
    <row r="2902" customFormat="false" ht="15" hidden="false" customHeight="false" outlineLevel="0" collapsed="false">
      <c r="A2902" s="15"/>
      <c r="B2902" s="15"/>
      <c r="C2902" s="15"/>
      <c r="D2902" s="15"/>
      <c r="F2902" s="18" t="str">
        <f aca="false">IF(B2902="","",IFERROR(INDEX(Materials!$B$2:$B$301,MATCH(B2902,Materials!$A$2:$A$301,0)),""))</f>
        <v/>
      </c>
      <c r="G2902" s="18" t="str">
        <f aca="true">IF(AND(A2902="",B2902=""),"",IF(A2902="","Missing product",IF(B2902="","Missing material",IF(COUNTIF(ProductList,A2902)=0,"Product not in Products list",IF(COUNTIF(MaterialList,B2902)=0,"Material not in Materials list","OK")))))</f>
        <v/>
      </c>
      <c r="H2902" s="18" t="str">
        <f aca="false">IF(F2902="Active",A2902&amp;"|"&amp;COUNTIFS(A$2:A2902,A2902,F$2:F2902,"Active"),"")</f>
        <v/>
      </c>
      <c r="I2902" s="18" t="str">
        <f aca="false">IF(B2902="","",IF(SUMPRODUCT(MAX((A$1:A2901=A2902)*(B$1:B2901=B2902)*ROW(A$1:A2901)))=0,C2902&amp;"",IF(C2902="",INDEX(I$1:I2901,SUMPRODUCT(MAX((A$1:A2901=A2902)*(B$1:B2901=B2902)*ROW(A$1:A2901)))),IF(INDEX(I$1:I2901,SUMPRODUCT(MAX((A$1:A2901=A2902)*(B$1:B2901=B2902)*ROW(A$1:A2901))))="",C2902&amp;"",INDEX(I$1:I2901,SUMPRODUCT(MAX((A$1:A2901=A2902)*(B$1:B2901=B2902)*ROW(A$1:A2901))))&amp;"; "&amp;C2902))))</f>
        <v/>
      </c>
      <c r="J2902" s="18" t="str">
        <f aca="false">IF(A2902="","",A2902&amp;"|"&amp;COUNTIF(A$2:A2902,A2902))</f>
        <v/>
      </c>
      <c r="K2902" s="18" t="n">
        <f aca="false">IF(OR(A2902="",B2902=""),0,IF(COUNTIFS(A$2:A2902,A2902,B$2:B2902,B2902)=1,1,0))</f>
        <v>0</v>
      </c>
    </row>
    <row r="2903" customFormat="false" ht="15" hidden="false" customHeight="false" outlineLevel="0" collapsed="false">
      <c r="A2903" s="15"/>
      <c r="B2903" s="15"/>
      <c r="C2903" s="15"/>
      <c r="D2903" s="15"/>
      <c r="F2903" s="18" t="str">
        <f aca="false">IF(B2903="","",IFERROR(INDEX(Materials!$B$2:$B$301,MATCH(B2903,Materials!$A$2:$A$301,0)),""))</f>
        <v/>
      </c>
      <c r="G2903" s="18" t="str">
        <f aca="true">IF(AND(A2903="",B2903=""),"",IF(A2903="","Missing product",IF(B2903="","Missing material",IF(COUNTIF(ProductList,A2903)=0,"Product not in Products list",IF(COUNTIF(MaterialList,B2903)=0,"Material not in Materials list","OK")))))</f>
        <v/>
      </c>
      <c r="H2903" s="18" t="str">
        <f aca="false">IF(F2903="Active",A2903&amp;"|"&amp;COUNTIFS(A$2:A2903,A2903,F$2:F2903,"Active"),"")</f>
        <v/>
      </c>
      <c r="I2903" s="18" t="str">
        <f aca="false">IF(B2903="","",IF(SUMPRODUCT(MAX((A$1:A2902=A2903)*(B$1:B2902=B2903)*ROW(A$1:A2902)))=0,C2903&amp;"",IF(C2903="",INDEX(I$1:I2902,SUMPRODUCT(MAX((A$1:A2902=A2903)*(B$1:B2902=B2903)*ROW(A$1:A2902)))),IF(INDEX(I$1:I2902,SUMPRODUCT(MAX((A$1:A2902=A2903)*(B$1:B2902=B2903)*ROW(A$1:A2902))))="",C2903&amp;"",INDEX(I$1:I2902,SUMPRODUCT(MAX((A$1:A2902=A2903)*(B$1:B2902=B2903)*ROW(A$1:A2902))))&amp;"; "&amp;C2903))))</f>
        <v/>
      </c>
      <c r="J2903" s="18" t="str">
        <f aca="false">IF(A2903="","",A2903&amp;"|"&amp;COUNTIF(A$2:A2903,A2903))</f>
        <v/>
      </c>
      <c r="K2903" s="18" t="n">
        <f aca="false">IF(OR(A2903="",B2903=""),0,IF(COUNTIFS(A$2:A2903,A2903,B$2:B2903,B2903)=1,1,0))</f>
        <v>0</v>
      </c>
    </row>
    <row r="2904" customFormat="false" ht="15" hidden="false" customHeight="false" outlineLevel="0" collapsed="false">
      <c r="A2904" s="15"/>
      <c r="B2904" s="15"/>
      <c r="C2904" s="15"/>
      <c r="D2904" s="15"/>
      <c r="F2904" s="18" t="str">
        <f aca="false">IF(B2904="","",IFERROR(INDEX(Materials!$B$2:$B$301,MATCH(B2904,Materials!$A$2:$A$301,0)),""))</f>
        <v/>
      </c>
      <c r="G2904" s="18" t="str">
        <f aca="true">IF(AND(A2904="",B2904=""),"",IF(A2904="","Missing product",IF(B2904="","Missing material",IF(COUNTIF(ProductList,A2904)=0,"Product not in Products list",IF(COUNTIF(MaterialList,B2904)=0,"Material not in Materials list","OK")))))</f>
        <v/>
      </c>
      <c r="H2904" s="18" t="str">
        <f aca="false">IF(F2904="Active",A2904&amp;"|"&amp;COUNTIFS(A$2:A2904,A2904,F$2:F2904,"Active"),"")</f>
        <v/>
      </c>
      <c r="I2904" s="18" t="str">
        <f aca="false">IF(B2904="","",IF(SUMPRODUCT(MAX((A$1:A2903=A2904)*(B$1:B2903=B2904)*ROW(A$1:A2903)))=0,C2904&amp;"",IF(C2904="",INDEX(I$1:I2903,SUMPRODUCT(MAX((A$1:A2903=A2904)*(B$1:B2903=B2904)*ROW(A$1:A2903)))),IF(INDEX(I$1:I2903,SUMPRODUCT(MAX((A$1:A2903=A2904)*(B$1:B2903=B2904)*ROW(A$1:A2903))))="",C2904&amp;"",INDEX(I$1:I2903,SUMPRODUCT(MAX((A$1:A2903=A2904)*(B$1:B2903=B2904)*ROW(A$1:A2903))))&amp;"; "&amp;C2904))))</f>
        <v/>
      </c>
      <c r="J2904" s="18" t="str">
        <f aca="false">IF(A2904="","",A2904&amp;"|"&amp;COUNTIF(A$2:A2904,A2904))</f>
        <v/>
      </c>
      <c r="K2904" s="18" t="n">
        <f aca="false">IF(OR(A2904="",B2904=""),0,IF(COUNTIFS(A$2:A2904,A2904,B$2:B2904,B2904)=1,1,0))</f>
        <v>0</v>
      </c>
    </row>
    <row r="2905" customFormat="false" ht="15" hidden="false" customHeight="false" outlineLevel="0" collapsed="false">
      <c r="A2905" s="15"/>
      <c r="B2905" s="15"/>
      <c r="C2905" s="15"/>
      <c r="D2905" s="15"/>
      <c r="F2905" s="18" t="str">
        <f aca="false">IF(B2905="","",IFERROR(INDEX(Materials!$B$2:$B$301,MATCH(B2905,Materials!$A$2:$A$301,0)),""))</f>
        <v/>
      </c>
      <c r="G2905" s="18" t="str">
        <f aca="true">IF(AND(A2905="",B2905=""),"",IF(A2905="","Missing product",IF(B2905="","Missing material",IF(COUNTIF(ProductList,A2905)=0,"Product not in Products list",IF(COUNTIF(MaterialList,B2905)=0,"Material not in Materials list","OK")))))</f>
        <v/>
      </c>
      <c r="H2905" s="18" t="str">
        <f aca="false">IF(F2905="Active",A2905&amp;"|"&amp;COUNTIFS(A$2:A2905,A2905,F$2:F2905,"Active"),"")</f>
        <v/>
      </c>
      <c r="I2905" s="18" t="str">
        <f aca="false">IF(B2905="","",IF(SUMPRODUCT(MAX((A$1:A2904=A2905)*(B$1:B2904=B2905)*ROW(A$1:A2904)))=0,C2905&amp;"",IF(C2905="",INDEX(I$1:I2904,SUMPRODUCT(MAX((A$1:A2904=A2905)*(B$1:B2904=B2905)*ROW(A$1:A2904)))),IF(INDEX(I$1:I2904,SUMPRODUCT(MAX((A$1:A2904=A2905)*(B$1:B2904=B2905)*ROW(A$1:A2904))))="",C2905&amp;"",INDEX(I$1:I2904,SUMPRODUCT(MAX((A$1:A2904=A2905)*(B$1:B2904=B2905)*ROW(A$1:A2904))))&amp;"; "&amp;C2905))))</f>
        <v/>
      </c>
      <c r="J2905" s="18" t="str">
        <f aca="false">IF(A2905="","",A2905&amp;"|"&amp;COUNTIF(A$2:A2905,A2905))</f>
        <v/>
      </c>
      <c r="K2905" s="18" t="n">
        <f aca="false">IF(OR(A2905="",B2905=""),0,IF(COUNTIFS(A$2:A2905,A2905,B$2:B2905,B2905)=1,1,0))</f>
        <v>0</v>
      </c>
    </row>
    <row r="2906" customFormat="false" ht="15" hidden="false" customHeight="false" outlineLevel="0" collapsed="false">
      <c r="A2906" s="15"/>
      <c r="B2906" s="15"/>
      <c r="C2906" s="15"/>
      <c r="D2906" s="15"/>
      <c r="F2906" s="18" t="str">
        <f aca="false">IF(B2906="","",IFERROR(INDEX(Materials!$B$2:$B$301,MATCH(B2906,Materials!$A$2:$A$301,0)),""))</f>
        <v/>
      </c>
      <c r="G2906" s="18" t="str">
        <f aca="true">IF(AND(A2906="",B2906=""),"",IF(A2906="","Missing product",IF(B2906="","Missing material",IF(COUNTIF(ProductList,A2906)=0,"Product not in Products list",IF(COUNTIF(MaterialList,B2906)=0,"Material not in Materials list","OK")))))</f>
        <v/>
      </c>
      <c r="H2906" s="18" t="str">
        <f aca="false">IF(F2906="Active",A2906&amp;"|"&amp;COUNTIFS(A$2:A2906,A2906,F$2:F2906,"Active"),"")</f>
        <v/>
      </c>
      <c r="I2906" s="18" t="str">
        <f aca="false">IF(B2906="","",IF(SUMPRODUCT(MAX((A$1:A2905=A2906)*(B$1:B2905=B2906)*ROW(A$1:A2905)))=0,C2906&amp;"",IF(C2906="",INDEX(I$1:I2905,SUMPRODUCT(MAX((A$1:A2905=A2906)*(B$1:B2905=B2906)*ROW(A$1:A2905)))),IF(INDEX(I$1:I2905,SUMPRODUCT(MAX((A$1:A2905=A2906)*(B$1:B2905=B2906)*ROW(A$1:A2905))))="",C2906&amp;"",INDEX(I$1:I2905,SUMPRODUCT(MAX((A$1:A2905=A2906)*(B$1:B2905=B2906)*ROW(A$1:A2905))))&amp;"; "&amp;C2906))))</f>
        <v/>
      </c>
      <c r="J2906" s="18" t="str">
        <f aca="false">IF(A2906="","",A2906&amp;"|"&amp;COUNTIF(A$2:A2906,A2906))</f>
        <v/>
      </c>
      <c r="K2906" s="18" t="n">
        <f aca="false">IF(OR(A2906="",B2906=""),0,IF(COUNTIFS(A$2:A2906,A2906,B$2:B2906,B2906)=1,1,0))</f>
        <v>0</v>
      </c>
    </row>
    <row r="2907" customFormat="false" ht="15" hidden="false" customHeight="false" outlineLevel="0" collapsed="false">
      <c r="A2907" s="15"/>
      <c r="B2907" s="15"/>
      <c r="C2907" s="15"/>
      <c r="D2907" s="15"/>
      <c r="F2907" s="18" t="str">
        <f aca="false">IF(B2907="","",IFERROR(INDEX(Materials!$B$2:$B$301,MATCH(B2907,Materials!$A$2:$A$301,0)),""))</f>
        <v/>
      </c>
      <c r="G2907" s="18" t="str">
        <f aca="true">IF(AND(A2907="",B2907=""),"",IF(A2907="","Missing product",IF(B2907="","Missing material",IF(COUNTIF(ProductList,A2907)=0,"Product not in Products list",IF(COUNTIF(MaterialList,B2907)=0,"Material not in Materials list","OK")))))</f>
        <v/>
      </c>
      <c r="H2907" s="18" t="str">
        <f aca="false">IF(F2907="Active",A2907&amp;"|"&amp;COUNTIFS(A$2:A2907,A2907,F$2:F2907,"Active"),"")</f>
        <v/>
      </c>
      <c r="I2907" s="18" t="str">
        <f aca="false">IF(B2907="","",IF(SUMPRODUCT(MAX((A$1:A2906=A2907)*(B$1:B2906=B2907)*ROW(A$1:A2906)))=0,C2907&amp;"",IF(C2907="",INDEX(I$1:I2906,SUMPRODUCT(MAX((A$1:A2906=A2907)*(B$1:B2906=B2907)*ROW(A$1:A2906)))),IF(INDEX(I$1:I2906,SUMPRODUCT(MAX((A$1:A2906=A2907)*(B$1:B2906=B2907)*ROW(A$1:A2906))))="",C2907&amp;"",INDEX(I$1:I2906,SUMPRODUCT(MAX((A$1:A2906=A2907)*(B$1:B2906=B2907)*ROW(A$1:A2906))))&amp;"; "&amp;C2907))))</f>
        <v/>
      </c>
      <c r="J2907" s="18" t="str">
        <f aca="false">IF(A2907="","",A2907&amp;"|"&amp;COUNTIF(A$2:A2907,A2907))</f>
        <v/>
      </c>
      <c r="K2907" s="18" t="n">
        <f aca="false">IF(OR(A2907="",B2907=""),0,IF(COUNTIFS(A$2:A2907,A2907,B$2:B2907,B2907)=1,1,0))</f>
        <v>0</v>
      </c>
    </row>
    <row r="2908" customFormat="false" ht="15" hidden="false" customHeight="false" outlineLevel="0" collapsed="false">
      <c r="A2908" s="15"/>
      <c r="B2908" s="15"/>
      <c r="C2908" s="15"/>
      <c r="D2908" s="15"/>
      <c r="F2908" s="18" t="str">
        <f aca="false">IF(B2908="","",IFERROR(INDEX(Materials!$B$2:$B$301,MATCH(B2908,Materials!$A$2:$A$301,0)),""))</f>
        <v/>
      </c>
      <c r="G2908" s="18" t="str">
        <f aca="true">IF(AND(A2908="",B2908=""),"",IF(A2908="","Missing product",IF(B2908="","Missing material",IF(COUNTIF(ProductList,A2908)=0,"Product not in Products list",IF(COUNTIF(MaterialList,B2908)=0,"Material not in Materials list","OK")))))</f>
        <v/>
      </c>
      <c r="H2908" s="18" t="str">
        <f aca="false">IF(F2908="Active",A2908&amp;"|"&amp;COUNTIFS(A$2:A2908,A2908,F$2:F2908,"Active"),"")</f>
        <v/>
      </c>
      <c r="I2908" s="18" t="str">
        <f aca="false">IF(B2908="","",IF(SUMPRODUCT(MAX((A$1:A2907=A2908)*(B$1:B2907=B2908)*ROW(A$1:A2907)))=0,C2908&amp;"",IF(C2908="",INDEX(I$1:I2907,SUMPRODUCT(MAX((A$1:A2907=A2908)*(B$1:B2907=B2908)*ROW(A$1:A2907)))),IF(INDEX(I$1:I2907,SUMPRODUCT(MAX((A$1:A2907=A2908)*(B$1:B2907=B2908)*ROW(A$1:A2907))))="",C2908&amp;"",INDEX(I$1:I2907,SUMPRODUCT(MAX((A$1:A2907=A2908)*(B$1:B2907=B2908)*ROW(A$1:A2907))))&amp;"; "&amp;C2908))))</f>
        <v/>
      </c>
      <c r="J2908" s="18" t="str">
        <f aca="false">IF(A2908="","",A2908&amp;"|"&amp;COUNTIF(A$2:A2908,A2908))</f>
        <v/>
      </c>
      <c r="K2908" s="18" t="n">
        <f aca="false">IF(OR(A2908="",B2908=""),0,IF(COUNTIFS(A$2:A2908,A2908,B$2:B2908,B2908)=1,1,0))</f>
        <v>0</v>
      </c>
    </row>
    <row r="2909" customFormat="false" ht="15" hidden="false" customHeight="false" outlineLevel="0" collapsed="false">
      <c r="A2909" s="15"/>
      <c r="B2909" s="15"/>
      <c r="C2909" s="15"/>
      <c r="D2909" s="15"/>
      <c r="F2909" s="18" t="str">
        <f aca="false">IF(B2909="","",IFERROR(INDEX(Materials!$B$2:$B$301,MATCH(B2909,Materials!$A$2:$A$301,0)),""))</f>
        <v/>
      </c>
      <c r="G2909" s="18" t="str">
        <f aca="true">IF(AND(A2909="",B2909=""),"",IF(A2909="","Missing product",IF(B2909="","Missing material",IF(COUNTIF(ProductList,A2909)=0,"Product not in Products list",IF(COUNTIF(MaterialList,B2909)=0,"Material not in Materials list","OK")))))</f>
        <v/>
      </c>
      <c r="H2909" s="18" t="str">
        <f aca="false">IF(F2909="Active",A2909&amp;"|"&amp;COUNTIFS(A$2:A2909,A2909,F$2:F2909,"Active"),"")</f>
        <v/>
      </c>
      <c r="I2909" s="18" t="str">
        <f aca="false">IF(B2909="","",IF(SUMPRODUCT(MAX((A$1:A2908=A2909)*(B$1:B2908=B2909)*ROW(A$1:A2908)))=0,C2909&amp;"",IF(C2909="",INDEX(I$1:I2908,SUMPRODUCT(MAX((A$1:A2908=A2909)*(B$1:B2908=B2909)*ROW(A$1:A2908)))),IF(INDEX(I$1:I2908,SUMPRODUCT(MAX((A$1:A2908=A2909)*(B$1:B2908=B2909)*ROW(A$1:A2908))))="",C2909&amp;"",INDEX(I$1:I2908,SUMPRODUCT(MAX((A$1:A2908=A2909)*(B$1:B2908=B2909)*ROW(A$1:A2908))))&amp;"; "&amp;C2909))))</f>
        <v/>
      </c>
      <c r="J2909" s="18" t="str">
        <f aca="false">IF(A2909="","",A2909&amp;"|"&amp;COUNTIF(A$2:A2909,A2909))</f>
        <v/>
      </c>
      <c r="K2909" s="18" t="n">
        <f aca="false">IF(OR(A2909="",B2909=""),0,IF(COUNTIFS(A$2:A2909,A2909,B$2:B2909,B2909)=1,1,0))</f>
        <v>0</v>
      </c>
    </row>
    <row r="2910" customFormat="false" ht="15" hidden="false" customHeight="false" outlineLevel="0" collapsed="false">
      <c r="A2910" s="15"/>
      <c r="B2910" s="15"/>
      <c r="C2910" s="15"/>
      <c r="D2910" s="15"/>
      <c r="F2910" s="18" t="str">
        <f aca="false">IF(B2910="","",IFERROR(INDEX(Materials!$B$2:$B$301,MATCH(B2910,Materials!$A$2:$A$301,0)),""))</f>
        <v/>
      </c>
      <c r="G2910" s="18" t="str">
        <f aca="true">IF(AND(A2910="",B2910=""),"",IF(A2910="","Missing product",IF(B2910="","Missing material",IF(COUNTIF(ProductList,A2910)=0,"Product not in Products list",IF(COUNTIF(MaterialList,B2910)=0,"Material not in Materials list","OK")))))</f>
        <v/>
      </c>
      <c r="H2910" s="18" t="str">
        <f aca="false">IF(F2910="Active",A2910&amp;"|"&amp;COUNTIFS(A$2:A2910,A2910,F$2:F2910,"Active"),"")</f>
        <v/>
      </c>
      <c r="I2910" s="18" t="str">
        <f aca="false">IF(B2910="","",IF(SUMPRODUCT(MAX((A$1:A2909=A2910)*(B$1:B2909=B2910)*ROW(A$1:A2909)))=0,C2910&amp;"",IF(C2910="",INDEX(I$1:I2909,SUMPRODUCT(MAX((A$1:A2909=A2910)*(B$1:B2909=B2910)*ROW(A$1:A2909)))),IF(INDEX(I$1:I2909,SUMPRODUCT(MAX((A$1:A2909=A2910)*(B$1:B2909=B2910)*ROW(A$1:A2909))))="",C2910&amp;"",INDEX(I$1:I2909,SUMPRODUCT(MAX((A$1:A2909=A2910)*(B$1:B2909=B2910)*ROW(A$1:A2909))))&amp;"; "&amp;C2910))))</f>
        <v/>
      </c>
      <c r="J2910" s="18" t="str">
        <f aca="false">IF(A2910="","",A2910&amp;"|"&amp;COUNTIF(A$2:A2910,A2910))</f>
        <v/>
      </c>
      <c r="K2910" s="18" t="n">
        <f aca="false">IF(OR(A2910="",B2910=""),0,IF(COUNTIFS(A$2:A2910,A2910,B$2:B2910,B2910)=1,1,0))</f>
        <v>0</v>
      </c>
    </row>
    <row r="2911" customFormat="false" ht="15" hidden="false" customHeight="false" outlineLevel="0" collapsed="false">
      <c r="A2911" s="15"/>
      <c r="B2911" s="15"/>
      <c r="C2911" s="15"/>
      <c r="D2911" s="15"/>
      <c r="F2911" s="18" t="str">
        <f aca="false">IF(B2911="","",IFERROR(INDEX(Materials!$B$2:$B$301,MATCH(B2911,Materials!$A$2:$A$301,0)),""))</f>
        <v/>
      </c>
      <c r="G2911" s="18" t="str">
        <f aca="true">IF(AND(A2911="",B2911=""),"",IF(A2911="","Missing product",IF(B2911="","Missing material",IF(COUNTIF(ProductList,A2911)=0,"Product not in Products list",IF(COUNTIF(MaterialList,B2911)=0,"Material not in Materials list","OK")))))</f>
        <v/>
      </c>
      <c r="H2911" s="18" t="str">
        <f aca="false">IF(F2911="Active",A2911&amp;"|"&amp;COUNTIFS(A$2:A2911,A2911,F$2:F2911,"Active"),"")</f>
        <v/>
      </c>
      <c r="I2911" s="18" t="str">
        <f aca="false">IF(B2911="","",IF(SUMPRODUCT(MAX((A$1:A2910=A2911)*(B$1:B2910=B2911)*ROW(A$1:A2910)))=0,C2911&amp;"",IF(C2911="",INDEX(I$1:I2910,SUMPRODUCT(MAX((A$1:A2910=A2911)*(B$1:B2910=B2911)*ROW(A$1:A2910)))),IF(INDEX(I$1:I2910,SUMPRODUCT(MAX((A$1:A2910=A2911)*(B$1:B2910=B2911)*ROW(A$1:A2910))))="",C2911&amp;"",INDEX(I$1:I2910,SUMPRODUCT(MAX((A$1:A2910=A2911)*(B$1:B2910=B2911)*ROW(A$1:A2910))))&amp;"; "&amp;C2911))))</f>
        <v/>
      </c>
      <c r="J2911" s="18" t="str">
        <f aca="false">IF(A2911="","",A2911&amp;"|"&amp;COUNTIF(A$2:A2911,A2911))</f>
        <v/>
      </c>
      <c r="K2911" s="18" t="n">
        <f aca="false">IF(OR(A2911="",B2911=""),0,IF(COUNTIFS(A$2:A2911,A2911,B$2:B2911,B2911)=1,1,0))</f>
        <v>0</v>
      </c>
    </row>
    <row r="2912" customFormat="false" ht="15" hidden="false" customHeight="false" outlineLevel="0" collapsed="false">
      <c r="A2912" s="15"/>
      <c r="B2912" s="15"/>
      <c r="C2912" s="15"/>
      <c r="D2912" s="15"/>
      <c r="F2912" s="18" t="str">
        <f aca="false">IF(B2912="","",IFERROR(INDEX(Materials!$B$2:$B$301,MATCH(B2912,Materials!$A$2:$A$301,0)),""))</f>
        <v/>
      </c>
      <c r="G2912" s="18" t="str">
        <f aca="true">IF(AND(A2912="",B2912=""),"",IF(A2912="","Missing product",IF(B2912="","Missing material",IF(COUNTIF(ProductList,A2912)=0,"Product not in Products list",IF(COUNTIF(MaterialList,B2912)=0,"Material not in Materials list","OK")))))</f>
        <v/>
      </c>
      <c r="H2912" s="18" t="str">
        <f aca="false">IF(F2912="Active",A2912&amp;"|"&amp;COUNTIFS(A$2:A2912,A2912,F$2:F2912,"Active"),"")</f>
        <v/>
      </c>
      <c r="I2912" s="18" t="str">
        <f aca="false">IF(B2912="","",IF(SUMPRODUCT(MAX((A$1:A2911=A2912)*(B$1:B2911=B2912)*ROW(A$1:A2911)))=0,C2912&amp;"",IF(C2912="",INDEX(I$1:I2911,SUMPRODUCT(MAX((A$1:A2911=A2912)*(B$1:B2911=B2912)*ROW(A$1:A2911)))),IF(INDEX(I$1:I2911,SUMPRODUCT(MAX((A$1:A2911=A2912)*(B$1:B2911=B2912)*ROW(A$1:A2911))))="",C2912&amp;"",INDEX(I$1:I2911,SUMPRODUCT(MAX((A$1:A2911=A2912)*(B$1:B2911=B2912)*ROW(A$1:A2911))))&amp;"; "&amp;C2912))))</f>
        <v/>
      </c>
      <c r="J2912" s="18" t="str">
        <f aca="false">IF(A2912="","",A2912&amp;"|"&amp;COUNTIF(A$2:A2912,A2912))</f>
        <v/>
      </c>
      <c r="K2912" s="18" t="n">
        <f aca="false">IF(OR(A2912="",B2912=""),0,IF(COUNTIFS(A$2:A2912,A2912,B$2:B2912,B2912)=1,1,0))</f>
        <v>0</v>
      </c>
    </row>
    <row r="2913" customFormat="false" ht="15" hidden="false" customHeight="false" outlineLevel="0" collapsed="false">
      <c r="A2913" s="15"/>
      <c r="B2913" s="15"/>
      <c r="C2913" s="15"/>
      <c r="D2913" s="15"/>
      <c r="F2913" s="18" t="str">
        <f aca="false">IF(B2913="","",IFERROR(INDEX(Materials!$B$2:$B$301,MATCH(B2913,Materials!$A$2:$A$301,0)),""))</f>
        <v/>
      </c>
      <c r="G2913" s="18" t="str">
        <f aca="true">IF(AND(A2913="",B2913=""),"",IF(A2913="","Missing product",IF(B2913="","Missing material",IF(COUNTIF(ProductList,A2913)=0,"Product not in Products list",IF(COUNTIF(MaterialList,B2913)=0,"Material not in Materials list","OK")))))</f>
        <v/>
      </c>
      <c r="H2913" s="18" t="str">
        <f aca="false">IF(F2913="Active",A2913&amp;"|"&amp;COUNTIFS(A$2:A2913,A2913,F$2:F2913,"Active"),"")</f>
        <v/>
      </c>
      <c r="I2913" s="18" t="str">
        <f aca="false">IF(B2913="","",IF(SUMPRODUCT(MAX((A$1:A2912=A2913)*(B$1:B2912=B2913)*ROW(A$1:A2912)))=0,C2913&amp;"",IF(C2913="",INDEX(I$1:I2912,SUMPRODUCT(MAX((A$1:A2912=A2913)*(B$1:B2912=B2913)*ROW(A$1:A2912)))),IF(INDEX(I$1:I2912,SUMPRODUCT(MAX((A$1:A2912=A2913)*(B$1:B2912=B2913)*ROW(A$1:A2912))))="",C2913&amp;"",INDEX(I$1:I2912,SUMPRODUCT(MAX((A$1:A2912=A2913)*(B$1:B2912=B2913)*ROW(A$1:A2912))))&amp;"; "&amp;C2913))))</f>
        <v/>
      </c>
      <c r="J2913" s="18" t="str">
        <f aca="false">IF(A2913="","",A2913&amp;"|"&amp;COUNTIF(A$2:A2913,A2913))</f>
        <v/>
      </c>
      <c r="K2913" s="18" t="n">
        <f aca="false">IF(OR(A2913="",B2913=""),0,IF(COUNTIFS(A$2:A2913,A2913,B$2:B2913,B2913)=1,1,0))</f>
        <v>0</v>
      </c>
    </row>
    <row r="2914" customFormat="false" ht="15" hidden="false" customHeight="false" outlineLevel="0" collapsed="false">
      <c r="A2914" s="15"/>
      <c r="B2914" s="15"/>
      <c r="C2914" s="15"/>
      <c r="D2914" s="15"/>
      <c r="F2914" s="18" t="str">
        <f aca="false">IF(B2914="","",IFERROR(INDEX(Materials!$B$2:$B$301,MATCH(B2914,Materials!$A$2:$A$301,0)),""))</f>
        <v/>
      </c>
      <c r="G2914" s="18" t="str">
        <f aca="true">IF(AND(A2914="",B2914=""),"",IF(A2914="","Missing product",IF(B2914="","Missing material",IF(COUNTIF(ProductList,A2914)=0,"Product not in Products list",IF(COUNTIF(MaterialList,B2914)=0,"Material not in Materials list","OK")))))</f>
        <v/>
      </c>
      <c r="H2914" s="18" t="str">
        <f aca="false">IF(F2914="Active",A2914&amp;"|"&amp;COUNTIFS(A$2:A2914,A2914,F$2:F2914,"Active"),"")</f>
        <v/>
      </c>
      <c r="I2914" s="18" t="str">
        <f aca="false">IF(B2914="","",IF(SUMPRODUCT(MAX((A$1:A2913=A2914)*(B$1:B2913=B2914)*ROW(A$1:A2913)))=0,C2914&amp;"",IF(C2914="",INDEX(I$1:I2913,SUMPRODUCT(MAX((A$1:A2913=A2914)*(B$1:B2913=B2914)*ROW(A$1:A2913)))),IF(INDEX(I$1:I2913,SUMPRODUCT(MAX((A$1:A2913=A2914)*(B$1:B2913=B2914)*ROW(A$1:A2913))))="",C2914&amp;"",INDEX(I$1:I2913,SUMPRODUCT(MAX((A$1:A2913=A2914)*(B$1:B2913=B2914)*ROW(A$1:A2913))))&amp;"; "&amp;C2914))))</f>
        <v/>
      </c>
      <c r="J2914" s="18" t="str">
        <f aca="false">IF(A2914="","",A2914&amp;"|"&amp;COUNTIF(A$2:A2914,A2914))</f>
        <v/>
      </c>
      <c r="K2914" s="18" t="n">
        <f aca="false">IF(OR(A2914="",B2914=""),0,IF(COUNTIFS(A$2:A2914,A2914,B$2:B2914,B2914)=1,1,0))</f>
        <v>0</v>
      </c>
    </row>
    <row r="2915" customFormat="false" ht="15" hidden="false" customHeight="false" outlineLevel="0" collapsed="false">
      <c r="A2915" s="15"/>
      <c r="B2915" s="15"/>
      <c r="C2915" s="15"/>
      <c r="D2915" s="15"/>
      <c r="F2915" s="18" t="str">
        <f aca="false">IF(B2915="","",IFERROR(INDEX(Materials!$B$2:$B$301,MATCH(B2915,Materials!$A$2:$A$301,0)),""))</f>
        <v/>
      </c>
      <c r="G2915" s="18" t="str">
        <f aca="true">IF(AND(A2915="",B2915=""),"",IF(A2915="","Missing product",IF(B2915="","Missing material",IF(COUNTIF(ProductList,A2915)=0,"Product not in Products list",IF(COUNTIF(MaterialList,B2915)=0,"Material not in Materials list","OK")))))</f>
        <v/>
      </c>
      <c r="H2915" s="18" t="str">
        <f aca="false">IF(F2915="Active",A2915&amp;"|"&amp;COUNTIFS(A$2:A2915,A2915,F$2:F2915,"Active"),"")</f>
        <v/>
      </c>
      <c r="I2915" s="18" t="str">
        <f aca="false">IF(B2915="","",IF(SUMPRODUCT(MAX((A$1:A2914=A2915)*(B$1:B2914=B2915)*ROW(A$1:A2914)))=0,C2915&amp;"",IF(C2915="",INDEX(I$1:I2914,SUMPRODUCT(MAX((A$1:A2914=A2915)*(B$1:B2914=B2915)*ROW(A$1:A2914)))),IF(INDEX(I$1:I2914,SUMPRODUCT(MAX((A$1:A2914=A2915)*(B$1:B2914=B2915)*ROW(A$1:A2914))))="",C2915&amp;"",INDEX(I$1:I2914,SUMPRODUCT(MAX((A$1:A2914=A2915)*(B$1:B2914=B2915)*ROW(A$1:A2914))))&amp;"; "&amp;C2915))))</f>
        <v/>
      </c>
      <c r="J2915" s="18" t="str">
        <f aca="false">IF(A2915="","",A2915&amp;"|"&amp;COUNTIF(A$2:A2915,A2915))</f>
        <v/>
      </c>
      <c r="K2915" s="18" t="n">
        <f aca="false">IF(OR(A2915="",B2915=""),0,IF(COUNTIFS(A$2:A2915,A2915,B$2:B2915,B2915)=1,1,0))</f>
        <v>0</v>
      </c>
    </row>
    <row r="2916" customFormat="false" ht="15" hidden="false" customHeight="false" outlineLevel="0" collapsed="false">
      <c r="A2916" s="15"/>
      <c r="B2916" s="15"/>
      <c r="C2916" s="15"/>
      <c r="D2916" s="15"/>
      <c r="F2916" s="18" t="str">
        <f aca="false">IF(B2916="","",IFERROR(INDEX(Materials!$B$2:$B$301,MATCH(B2916,Materials!$A$2:$A$301,0)),""))</f>
        <v/>
      </c>
      <c r="G2916" s="18" t="str">
        <f aca="true">IF(AND(A2916="",B2916=""),"",IF(A2916="","Missing product",IF(B2916="","Missing material",IF(COUNTIF(ProductList,A2916)=0,"Product not in Products list",IF(COUNTIF(MaterialList,B2916)=0,"Material not in Materials list","OK")))))</f>
        <v/>
      </c>
      <c r="H2916" s="18" t="str">
        <f aca="false">IF(F2916="Active",A2916&amp;"|"&amp;COUNTIFS(A$2:A2916,A2916,F$2:F2916,"Active"),"")</f>
        <v/>
      </c>
      <c r="I2916" s="18" t="str">
        <f aca="false">IF(B2916="","",IF(SUMPRODUCT(MAX((A$1:A2915=A2916)*(B$1:B2915=B2916)*ROW(A$1:A2915)))=0,C2916&amp;"",IF(C2916="",INDEX(I$1:I2915,SUMPRODUCT(MAX((A$1:A2915=A2916)*(B$1:B2915=B2916)*ROW(A$1:A2915)))),IF(INDEX(I$1:I2915,SUMPRODUCT(MAX((A$1:A2915=A2916)*(B$1:B2915=B2916)*ROW(A$1:A2915))))="",C2916&amp;"",INDEX(I$1:I2915,SUMPRODUCT(MAX((A$1:A2915=A2916)*(B$1:B2915=B2916)*ROW(A$1:A2915))))&amp;"; "&amp;C2916))))</f>
        <v/>
      </c>
      <c r="J2916" s="18" t="str">
        <f aca="false">IF(A2916="","",A2916&amp;"|"&amp;COUNTIF(A$2:A2916,A2916))</f>
        <v/>
      </c>
      <c r="K2916" s="18" t="n">
        <f aca="false">IF(OR(A2916="",B2916=""),0,IF(COUNTIFS(A$2:A2916,A2916,B$2:B2916,B2916)=1,1,0))</f>
        <v>0</v>
      </c>
    </row>
    <row r="2917" customFormat="false" ht="15" hidden="false" customHeight="false" outlineLevel="0" collapsed="false">
      <c r="A2917" s="15"/>
      <c r="B2917" s="15"/>
      <c r="C2917" s="15"/>
      <c r="D2917" s="15"/>
      <c r="F2917" s="18" t="str">
        <f aca="false">IF(B2917="","",IFERROR(INDEX(Materials!$B$2:$B$301,MATCH(B2917,Materials!$A$2:$A$301,0)),""))</f>
        <v/>
      </c>
      <c r="G2917" s="18" t="str">
        <f aca="true">IF(AND(A2917="",B2917=""),"",IF(A2917="","Missing product",IF(B2917="","Missing material",IF(COUNTIF(ProductList,A2917)=0,"Product not in Products list",IF(COUNTIF(MaterialList,B2917)=0,"Material not in Materials list","OK")))))</f>
        <v/>
      </c>
      <c r="H2917" s="18" t="str">
        <f aca="false">IF(F2917="Active",A2917&amp;"|"&amp;COUNTIFS(A$2:A2917,A2917,F$2:F2917,"Active"),"")</f>
        <v/>
      </c>
      <c r="I2917" s="18" t="str">
        <f aca="false">IF(B2917="","",IF(SUMPRODUCT(MAX((A$1:A2916=A2917)*(B$1:B2916=B2917)*ROW(A$1:A2916)))=0,C2917&amp;"",IF(C2917="",INDEX(I$1:I2916,SUMPRODUCT(MAX((A$1:A2916=A2917)*(B$1:B2916=B2917)*ROW(A$1:A2916)))),IF(INDEX(I$1:I2916,SUMPRODUCT(MAX((A$1:A2916=A2917)*(B$1:B2916=B2917)*ROW(A$1:A2916))))="",C2917&amp;"",INDEX(I$1:I2916,SUMPRODUCT(MAX((A$1:A2916=A2917)*(B$1:B2916=B2917)*ROW(A$1:A2916))))&amp;"; "&amp;C2917))))</f>
        <v/>
      </c>
      <c r="J2917" s="18" t="str">
        <f aca="false">IF(A2917="","",A2917&amp;"|"&amp;COUNTIF(A$2:A2917,A2917))</f>
        <v/>
      </c>
      <c r="K2917" s="18" t="n">
        <f aca="false">IF(OR(A2917="",B2917=""),0,IF(COUNTIFS(A$2:A2917,A2917,B$2:B2917,B2917)=1,1,0))</f>
        <v>0</v>
      </c>
    </row>
    <row r="2918" customFormat="false" ht="15" hidden="false" customHeight="false" outlineLevel="0" collapsed="false">
      <c r="A2918" s="15"/>
      <c r="B2918" s="15"/>
      <c r="C2918" s="15"/>
      <c r="D2918" s="15"/>
      <c r="F2918" s="18" t="str">
        <f aca="false">IF(B2918="","",IFERROR(INDEX(Materials!$B$2:$B$301,MATCH(B2918,Materials!$A$2:$A$301,0)),""))</f>
        <v/>
      </c>
      <c r="G2918" s="18" t="str">
        <f aca="true">IF(AND(A2918="",B2918=""),"",IF(A2918="","Missing product",IF(B2918="","Missing material",IF(COUNTIF(ProductList,A2918)=0,"Product not in Products list",IF(COUNTIF(MaterialList,B2918)=0,"Material not in Materials list","OK")))))</f>
        <v/>
      </c>
      <c r="H2918" s="18" t="str">
        <f aca="false">IF(F2918="Active",A2918&amp;"|"&amp;COUNTIFS(A$2:A2918,A2918,F$2:F2918,"Active"),"")</f>
        <v/>
      </c>
      <c r="I2918" s="18" t="str">
        <f aca="false">IF(B2918="","",IF(SUMPRODUCT(MAX((A$1:A2917=A2918)*(B$1:B2917=B2918)*ROW(A$1:A2917)))=0,C2918&amp;"",IF(C2918="",INDEX(I$1:I2917,SUMPRODUCT(MAX((A$1:A2917=A2918)*(B$1:B2917=B2918)*ROW(A$1:A2917)))),IF(INDEX(I$1:I2917,SUMPRODUCT(MAX((A$1:A2917=A2918)*(B$1:B2917=B2918)*ROW(A$1:A2917))))="",C2918&amp;"",INDEX(I$1:I2917,SUMPRODUCT(MAX((A$1:A2917=A2918)*(B$1:B2917=B2918)*ROW(A$1:A2917))))&amp;"; "&amp;C2918))))</f>
        <v/>
      </c>
      <c r="J2918" s="18" t="str">
        <f aca="false">IF(A2918="","",A2918&amp;"|"&amp;COUNTIF(A$2:A2918,A2918))</f>
        <v/>
      </c>
      <c r="K2918" s="18" t="n">
        <f aca="false">IF(OR(A2918="",B2918=""),0,IF(COUNTIFS(A$2:A2918,A2918,B$2:B2918,B2918)=1,1,0))</f>
        <v>0</v>
      </c>
    </row>
    <row r="2919" customFormat="false" ht="15" hidden="false" customHeight="false" outlineLevel="0" collapsed="false">
      <c r="A2919" s="15"/>
      <c r="B2919" s="15"/>
      <c r="C2919" s="15"/>
      <c r="D2919" s="15"/>
      <c r="F2919" s="18" t="str">
        <f aca="false">IF(B2919="","",IFERROR(INDEX(Materials!$B$2:$B$301,MATCH(B2919,Materials!$A$2:$A$301,0)),""))</f>
        <v/>
      </c>
      <c r="G2919" s="18" t="str">
        <f aca="true">IF(AND(A2919="",B2919=""),"",IF(A2919="","Missing product",IF(B2919="","Missing material",IF(COUNTIF(ProductList,A2919)=0,"Product not in Products list",IF(COUNTIF(MaterialList,B2919)=0,"Material not in Materials list","OK")))))</f>
        <v/>
      </c>
      <c r="H2919" s="18" t="str">
        <f aca="false">IF(F2919="Active",A2919&amp;"|"&amp;COUNTIFS(A$2:A2919,A2919,F$2:F2919,"Active"),"")</f>
        <v/>
      </c>
      <c r="I2919" s="18" t="str">
        <f aca="false">IF(B2919="","",IF(SUMPRODUCT(MAX((A$1:A2918=A2919)*(B$1:B2918=B2919)*ROW(A$1:A2918)))=0,C2919&amp;"",IF(C2919="",INDEX(I$1:I2918,SUMPRODUCT(MAX((A$1:A2918=A2919)*(B$1:B2918=B2919)*ROW(A$1:A2918)))),IF(INDEX(I$1:I2918,SUMPRODUCT(MAX((A$1:A2918=A2919)*(B$1:B2918=B2919)*ROW(A$1:A2918))))="",C2919&amp;"",INDEX(I$1:I2918,SUMPRODUCT(MAX((A$1:A2918=A2919)*(B$1:B2918=B2919)*ROW(A$1:A2918))))&amp;"; "&amp;C2919))))</f>
        <v/>
      </c>
      <c r="J2919" s="18" t="str">
        <f aca="false">IF(A2919="","",A2919&amp;"|"&amp;COUNTIF(A$2:A2919,A2919))</f>
        <v/>
      </c>
      <c r="K2919" s="18" t="n">
        <f aca="false">IF(OR(A2919="",B2919=""),0,IF(COUNTIFS(A$2:A2919,A2919,B$2:B2919,B2919)=1,1,0))</f>
        <v>0</v>
      </c>
    </row>
    <row r="2920" customFormat="false" ht="15" hidden="false" customHeight="false" outlineLevel="0" collapsed="false">
      <c r="A2920" s="15"/>
      <c r="B2920" s="15"/>
      <c r="C2920" s="15"/>
      <c r="D2920" s="15"/>
      <c r="F2920" s="18" t="str">
        <f aca="false">IF(B2920="","",IFERROR(INDEX(Materials!$B$2:$B$301,MATCH(B2920,Materials!$A$2:$A$301,0)),""))</f>
        <v/>
      </c>
      <c r="G2920" s="18" t="str">
        <f aca="true">IF(AND(A2920="",B2920=""),"",IF(A2920="","Missing product",IF(B2920="","Missing material",IF(COUNTIF(ProductList,A2920)=0,"Product not in Products list",IF(COUNTIF(MaterialList,B2920)=0,"Material not in Materials list","OK")))))</f>
        <v/>
      </c>
      <c r="H2920" s="18" t="str">
        <f aca="false">IF(F2920="Active",A2920&amp;"|"&amp;COUNTIFS(A$2:A2920,A2920,F$2:F2920,"Active"),"")</f>
        <v/>
      </c>
      <c r="I2920" s="18" t="str">
        <f aca="false">IF(B2920="","",IF(SUMPRODUCT(MAX((A$1:A2919=A2920)*(B$1:B2919=B2920)*ROW(A$1:A2919)))=0,C2920&amp;"",IF(C2920="",INDEX(I$1:I2919,SUMPRODUCT(MAX((A$1:A2919=A2920)*(B$1:B2919=B2920)*ROW(A$1:A2919)))),IF(INDEX(I$1:I2919,SUMPRODUCT(MAX((A$1:A2919=A2920)*(B$1:B2919=B2920)*ROW(A$1:A2919))))="",C2920&amp;"",INDEX(I$1:I2919,SUMPRODUCT(MAX((A$1:A2919=A2920)*(B$1:B2919=B2920)*ROW(A$1:A2919))))&amp;"; "&amp;C2920))))</f>
        <v/>
      </c>
      <c r="J2920" s="18" t="str">
        <f aca="false">IF(A2920="","",A2920&amp;"|"&amp;COUNTIF(A$2:A2920,A2920))</f>
        <v/>
      </c>
      <c r="K2920" s="18" t="n">
        <f aca="false">IF(OR(A2920="",B2920=""),0,IF(COUNTIFS(A$2:A2920,A2920,B$2:B2920,B2920)=1,1,0))</f>
        <v>0</v>
      </c>
    </row>
    <row r="2921" customFormat="false" ht="15" hidden="false" customHeight="false" outlineLevel="0" collapsed="false">
      <c r="A2921" s="15"/>
      <c r="B2921" s="15"/>
      <c r="C2921" s="15"/>
      <c r="D2921" s="15"/>
      <c r="F2921" s="18" t="str">
        <f aca="false">IF(B2921="","",IFERROR(INDEX(Materials!$B$2:$B$301,MATCH(B2921,Materials!$A$2:$A$301,0)),""))</f>
        <v/>
      </c>
      <c r="G2921" s="18" t="str">
        <f aca="true">IF(AND(A2921="",B2921=""),"",IF(A2921="","Missing product",IF(B2921="","Missing material",IF(COUNTIF(ProductList,A2921)=0,"Product not in Products list",IF(COUNTIF(MaterialList,B2921)=0,"Material not in Materials list","OK")))))</f>
        <v/>
      </c>
      <c r="H2921" s="18" t="str">
        <f aca="false">IF(F2921="Active",A2921&amp;"|"&amp;COUNTIFS(A$2:A2921,A2921,F$2:F2921,"Active"),"")</f>
        <v/>
      </c>
      <c r="I2921" s="18" t="str">
        <f aca="false">IF(B2921="","",IF(SUMPRODUCT(MAX((A$1:A2920=A2921)*(B$1:B2920=B2921)*ROW(A$1:A2920)))=0,C2921&amp;"",IF(C2921="",INDEX(I$1:I2920,SUMPRODUCT(MAX((A$1:A2920=A2921)*(B$1:B2920=B2921)*ROW(A$1:A2920)))),IF(INDEX(I$1:I2920,SUMPRODUCT(MAX((A$1:A2920=A2921)*(B$1:B2920=B2921)*ROW(A$1:A2920))))="",C2921&amp;"",INDEX(I$1:I2920,SUMPRODUCT(MAX((A$1:A2920=A2921)*(B$1:B2920=B2921)*ROW(A$1:A2920))))&amp;"; "&amp;C2921))))</f>
        <v/>
      </c>
      <c r="J2921" s="18" t="str">
        <f aca="false">IF(A2921="","",A2921&amp;"|"&amp;COUNTIF(A$2:A2921,A2921))</f>
        <v/>
      </c>
      <c r="K2921" s="18" t="n">
        <f aca="false">IF(OR(A2921="",B2921=""),0,IF(COUNTIFS(A$2:A2921,A2921,B$2:B2921,B2921)=1,1,0))</f>
        <v>0</v>
      </c>
    </row>
    <row r="2922" customFormat="false" ht="15" hidden="false" customHeight="false" outlineLevel="0" collapsed="false">
      <c r="A2922" s="15"/>
      <c r="B2922" s="15"/>
      <c r="C2922" s="15"/>
      <c r="D2922" s="15"/>
      <c r="F2922" s="18" t="str">
        <f aca="false">IF(B2922="","",IFERROR(INDEX(Materials!$B$2:$B$301,MATCH(B2922,Materials!$A$2:$A$301,0)),""))</f>
        <v/>
      </c>
      <c r="G2922" s="18" t="str">
        <f aca="true">IF(AND(A2922="",B2922=""),"",IF(A2922="","Missing product",IF(B2922="","Missing material",IF(COUNTIF(ProductList,A2922)=0,"Product not in Products list",IF(COUNTIF(MaterialList,B2922)=0,"Material not in Materials list","OK")))))</f>
        <v/>
      </c>
      <c r="H2922" s="18" t="str">
        <f aca="false">IF(F2922="Active",A2922&amp;"|"&amp;COUNTIFS(A$2:A2922,A2922,F$2:F2922,"Active"),"")</f>
        <v/>
      </c>
      <c r="I2922" s="18" t="str">
        <f aca="false">IF(B2922="","",IF(SUMPRODUCT(MAX((A$1:A2921=A2922)*(B$1:B2921=B2922)*ROW(A$1:A2921)))=0,C2922&amp;"",IF(C2922="",INDEX(I$1:I2921,SUMPRODUCT(MAX((A$1:A2921=A2922)*(B$1:B2921=B2922)*ROW(A$1:A2921)))),IF(INDEX(I$1:I2921,SUMPRODUCT(MAX((A$1:A2921=A2922)*(B$1:B2921=B2922)*ROW(A$1:A2921))))="",C2922&amp;"",INDEX(I$1:I2921,SUMPRODUCT(MAX((A$1:A2921=A2922)*(B$1:B2921=B2922)*ROW(A$1:A2921))))&amp;"; "&amp;C2922))))</f>
        <v/>
      </c>
      <c r="J2922" s="18" t="str">
        <f aca="false">IF(A2922="","",A2922&amp;"|"&amp;COUNTIF(A$2:A2922,A2922))</f>
        <v/>
      </c>
      <c r="K2922" s="18" t="n">
        <f aca="false">IF(OR(A2922="",B2922=""),0,IF(COUNTIFS(A$2:A2922,A2922,B$2:B2922,B2922)=1,1,0))</f>
        <v>0</v>
      </c>
    </row>
    <row r="2923" customFormat="false" ht="15" hidden="false" customHeight="false" outlineLevel="0" collapsed="false">
      <c r="A2923" s="15"/>
      <c r="B2923" s="15"/>
      <c r="C2923" s="15"/>
      <c r="D2923" s="15"/>
      <c r="F2923" s="18" t="str">
        <f aca="false">IF(B2923="","",IFERROR(INDEX(Materials!$B$2:$B$301,MATCH(B2923,Materials!$A$2:$A$301,0)),""))</f>
        <v/>
      </c>
      <c r="G2923" s="18" t="str">
        <f aca="true">IF(AND(A2923="",B2923=""),"",IF(A2923="","Missing product",IF(B2923="","Missing material",IF(COUNTIF(ProductList,A2923)=0,"Product not in Products list",IF(COUNTIF(MaterialList,B2923)=0,"Material not in Materials list","OK")))))</f>
        <v/>
      </c>
      <c r="H2923" s="18" t="str">
        <f aca="false">IF(F2923="Active",A2923&amp;"|"&amp;COUNTIFS(A$2:A2923,A2923,F$2:F2923,"Active"),"")</f>
        <v/>
      </c>
      <c r="I2923" s="18" t="str">
        <f aca="false">IF(B2923="","",IF(SUMPRODUCT(MAX((A$1:A2922=A2923)*(B$1:B2922=B2923)*ROW(A$1:A2922)))=0,C2923&amp;"",IF(C2923="",INDEX(I$1:I2922,SUMPRODUCT(MAX((A$1:A2922=A2923)*(B$1:B2922=B2923)*ROW(A$1:A2922)))),IF(INDEX(I$1:I2922,SUMPRODUCT(MAX((A$1:A2922=A2923)*(B$1:B2922=B2923)*ROW(A$1:A2922))))="",C2923&amp;"",INDEX(I$1:I2922,SUMPRODUCT(MAX((A$1:A2922=A2923)*(B$1:B2922=B2923)*ROW(A$1:A2922))))&amp;"; "&amp;C2923))))</f>
        <v/>
      </c>
      <c r="J2923" s="18" t="str">
        <f aca="false">IF(A2923="","",A2923&amp;"|"&amp;COUNTIF(A$2:A2923,A2923))</f>
        <v/>
      </c>
      <c r="K2923" s="18" t="n">
        <f aca="false">IF(OR(A2923="",B2923=""),0,IF(COUNTIFS(A$2:A2923,A2923,B$2:B2923,B2923)=1,1,0))</f>
        <v>0</v>
      </c>
    </row>
    <row r="2924" customFormat="false" ht="15" hidden="false" customHeight="false" outlineLevel="0" collapsed="false">
      <c r="A2924" s="15"/>
      <c r="B2924" s="15"/>
      <c r="C2924" s="15"/>
      <c r="D2924" s="15"/>
      <c r="F2924" s="18" t="str">
        <f aca="false">IF(B2924="","",IFERROR(INDEX(Materials!$B$2:$B$301,MATCH(B2924,Materials!$A$2:$A$301,0)),""))</f>
        <v/>
      </c>
      <c r="G2924" s="18" t="str">
        <f aca="true">IF(AND(A2924="",B2924=""),"",IF(A2924="","Missing product",IF(B2924="","Missing material",IF(COUNTIF(ProductList,A2924)=0,"Product not in Products list",IF(COUNTIF(MaterialList,B2924)=0,"Material not in Materials list","OK")))))</f>
        <v/>
      </c>
      <c r="H2924" s="18" t="str">
        <f aca="false">IF(F2924="Active",A2924&amp;"|"&amp;COUNTIFS(A$2:A2924,A2924,F$2:F2924,"Active"),"")</f>
        <v/>
      </c>
      <c r="I2924" s="18" t="str">
        <f aca="false">IF(B2924="","",IF(SUMPRODUCT(MAX((A$1:A2923=A2924)*(B$1:B2923=B2924)*ROW(A$1:A2923)))=0,C2924&amp;"",IF(C2924="",INDEX(I$1:I2923,SUMPRODUCT(MAX((A$1:A2923=A2924)*(B$1:B2923=B2924)*ROW(A$1:A2923)))),IF(INDEX(I$1:I2923,SUMPRODUCT(MAX((A$1:A2923=A2924)*(B$1:B2923=B2924)*ROW(A$1:A2923))))="",C2924&amp;"",INDEX(I$1:I2923,SUMPRODUCT(MAX((A$1:A2923=A2924)*(B$1:B2923=B2924)*ROW(A$1:A2923))))&amp;"; "&amp;C2924))))</f>
        <v/>
      </c>
      <c r="J2924" s="18" t="str">
        <f aca="false">IF(A2924="","",A2924&amp;"|"&amp;COUNTIF(A$2:A2924,A2924))</f>
        <v/>
      </c>
      <c r="K2924" s="18" t="n">
        <f aca="false">IF(OR(A2924="",B2924=""),0,IF(COUNTIFS(A$2:A2924,A2924,B$2:B2924,B2924)=1,1,0))</f>
        <v>0</v>
      </c>
    </row>
    <row r="2925" customFormat="false" ht="15" hidden="false" customHeight="false" outlineLevel="0" collapsed="false">
      <c r="A2925" s="15"/>
      <c r="B2925" s="15"/>
      <c r="C2925" s="15"/>
      <c r="D2925" s="15"/>
      <c r="F2925" s="18" t="str">
        <f aca="false">IF(B2925="","",IFERROR(INDEX(Materials!$B$2:$B$301,MATCH(B2925,Materials!$A$2:$A$301,0)),""))</f>
        <v/>
      </c>
      <c r="G2925" s="18" t="str">
        <f aca="true">IF(AND(A2925="",B2925=""),"",IF(A2925="","Missing product",IF(B2925="","Missing material",IF(COUNTIF(ProductList,A2925)=0,"Product not in Products list",IF(COUNTIF(MaterialList,B2925)=0,"Material not in Materials list","OK")))))</f>
        <v/>
      </c>
      <c r="H2925" s="18" t="str">
        <f aca="false">IF(F2925="Active",A2925&amp;"|"&amp;COUNTIFS(A$2:A2925,A2925,F$2:F2925,"Active"),"")</f>
        <v/>
      </c>
      <c r="I2925" s="18" t="str">
        <f aca="false">IF(B2925="","",IF(SUMPRODUCT(MAX((A$1:A2924=A2925)*(B$1:B2924=B2925)*ROW(A$1:A2924)))=0,C2925&amp;"",IF(C2925="",INDEX(I$1:I2924,SUMPRODUCT(MAX((A$1:A2924=A2925)*(B$1:B2924=B2925)*ROW(A$1:A2924)))),IF(INDEX(I$1:I2924,SUMPRODUCT(MAX((A$1:A2924=A2925)*(B$1:B2924=B2925)*ROW(A$1:A2924))))="",C2925&amp;"",INDEX(I$1:I2924,SUMPRODUCT(MAX((A$1:A2924=A2925)*(B$1:B2924=B2925)*ROW(A$1:A2924))))&amp;"; "&amp;C2925))))</f>
        <v/>
      </c>
      <c r="J2925" s="18" t="str">
        <f aca="false">IF(A2925="","",A2925&amp;"|"&amp;COUNTIF(A$2:A2925,A2925))</f>
        <v/>
      </c>
      <c r="K2925" s="18" t="n">
        <f aca="false">IF(OR(A2925="",B2925=""),0,IF(COUNTIFS(A$2:A2925,A2925,B$2:B2925,B2925)=1,1,0))</f>
        <v>0</v>
      </c>
    </row>
    <row r="2926" customFormat="false" ht="15" hidden="false" customHeight="false" outlineLevel="0" collapsed="false">
      <c r="A2926" s="15"/>
      <c r="B2926" s="15"/>
      <c r="C2926" s="15"/>
      <c r="D2926" s="15"/>
      <c r="F2926" s="18" t="str">
        <f aca="false">IF(B2926="","",IFERROR(INDEX(Materials!$B$2:$B$301,MATCH(B2926,Materials!$A$2:$A$301,0)),""))</f>
        <v/>
      </c>
      <c r="G2926" s="18" t="str">
        <f aca="true">IF(AND(A2926="",B2926=""),"",IF(A2926="","Missing product",IF(B2926="","Missing material",IF(COUNTIF(ProductList,A2926)=0,"Product not in Products list",IF(COUNTIF(MaterialList,B2926)=0,"Material not in Materials list","OK")))))</f>
        <v/>
      </c>
      <c r="H2926" s="18" t="str">
        <f aca="false">IF(F2926="Active",A2926&amp;"|"&amp;COUNTIFS(A$2:A2926,A2926,F$2:F2926,"Active"),"")</f>
        <v/>
      </c>
      <c r="I2926" s="18" t="str">
        <f aca="false">IF(B2926="","",IF(SUMPRODUCT(MAX((A$1:A2925=A2926)*(B$1:B2925=B2926)*ROW(A$1:A2925)))=0,C2926&amp;"",IF(C2926="",INDEX(I$1:I2925,SUMPRODUCT(MAX((A$1:A2925=A2926)*(B$1:B2925=B2926)*ROW(A$1:A2925)))),IF(INDEX(I$1:I2925,SUMPRODUCT(MAX((A$1:A2925=A2926)*(B$1:B2925=B2926)*ROW(A$1:A2925))))="",C2926&amp;"",INDEX(I$1:I2925,SUMPRODUCT(MAX((A$1:A2925=A2926)*(B$1:B2925=B2926)*ROW(A$1:A2925))))&amp;"; "&amp;C2926))))</f>
        <v/>
      </c>
      <c r="J2926" s="18" t="str">
        <f aca="false">IF(A2926="","",A2926&amp;"|"&amp;COUNTIF(A$2:A2926,A2926))</f>
        <v/>
      </c>
      <c r="K2926" s="18" t="n">
        <f aca="false">IF(OR(A2926="",B2926=""),0,IF(COUNTIFS(A$2:A2926,A2926,B$2:B2926,B2926)=1,1,0))</f>
        <v>0</v>
      </c>
    </row>
    <row r="2927" customFormat="false" ht="15" hidden="false" customHeight="false" outlineLevel="0" collapsed="false">
      <c r="A2927" s="15"/>
      <c r="B2927" s="15"/>
      <c r="C2927" s="15"/>
      <c r="D2927" s="15"/>
      <c r="F2927" s="18" t="str">
        <f aca="false">IF(B2927="","",IFERROR(INDEX(Materials!$B$2:$B$301,MATCH(B2927,Materials!$A$2:$A$301,0)),""))</f>
        <v/>
      </c>
      <c r="G2927" s="18" t="str">
        <f aca="true">IF(AND(A2927="",B2927=""),"",IF(A2927="","Missing product",IF(B2927="","Missing material",IF(COUNTIF(ProductList,A2927)=0,"Product not in Products list",IF(COUNTIF(MaterialList,B2927)=0,"Material not in Materials list","OK")))))</f>
        <v/>
      </c>
      <c r="H2927" s="18" t="str">
        <f aca="false">IF(F2927="Active",A2927&amp;"|"&amp;COUNTIFS(A$2:A2927,A2927,F$2:F2927,"Active"),"")</f>
        <v/>
      </c>
      <c r="I2927" s="18" t="str">
        <f aca="false">IF(B2927="","",IF(SUMPRODUCT(MAX((A$1:A2926=A2927)*(B$1:B2926=B2927)*ROW(A$1:A2926)))=0,C2927&amp;"",IF(C2927="",INDEX(I$1:I2926,SUMPRODUCT(MAX((A$1:A2926=A2927)*(B$1:B2926=B2927)*ROW(A$1:A2926)))),IF(INDEX(I$1:I2926,SUMPRODUCT(MAX((A$1:A2926=A2927)*(B$1:B2926=B2927)*ROW(A$1:A2926))))="",C2927&amp;"",INDEX(I$1:I2926,SUMPRODUCT(MAX((A$1:A2926=A2927)*(B$1:B2926=B2927)*ROW(A$1:A2926))))&amp;"; "&amp;C2927))))</f>
        <v/>
      </c>
      <c r="J2927" s="18" t="str">
        <f aca="false">IF(A2927="","",A2927&amp;"|"&amp;COUNTIF(A$2:A2927,A2927))</f>
        <v/>
      </c>
      <c r="K2927" s="18" t="n">
        <f aca="false">IF(OR(A2927="",B2927=""),0,IF(COUNTIFS(A$2:A2927,A2927,B$2:B2927,B2927)=1,1,0))</f>
        <v>0</v>
      </c>
    </row>
    <row r="2928" customFormat="false" ht="15" hidden="false" customHeight="false" outlineLevel="0" collapsed="false">
      <c r="A2928" s="15"/>
      <c r="B2928" s="15"/>
      <c r="C2928" s="15"/>
      <c r="D2928" s="15"/>
      <c r="F2928" s="18" t="str">
        <f aca="false">IF(B2928="","",IFERROR(INDEX(Materials!$B$2:$B$301,MATCH(B2928,Materials!$A$2:$A$301,0)),""))</f>
        <v/>
      </c>
      <c r="G2928" s="18" t="str">
        <f aca="true">IF(AND(A2928="",B2928=""),"",IF(A2928="","Missing product",IF(B2928="","Missing material",IF(COUNTIF(ProductList,A2928)=0,"Product not in Products list",IF(COUNTIF(MaterialList,B2928)=0,"Material not in Materials list","OK")))))</f>
        <v/>
      </c>
      <c r="H2928" s="18" t="str">
        <f aca="false">IF(F2928="Active",A2928&amp;"|"&amp;COUNTIFS(A$2:A2928,A2928,F$2:F2928,"Active"),"")</f>
        <v/>
      </c>
      <c r="I2928" s="18" t="str">
        <f aca="false">IF(B2928="","",IF(SUMPRODUCT(MAX((A$1:A2927=A2928)*(B$1:B2927=B2928)*ROW(A$1:A2927)))=0,C2928&amp;"",IF(C2928="",INDEX(I$1:I2927,SUMPRODUCT(MAX((A$1:A2927=A2928)*(B$1:B2927=B2928)*ROW(A$1:A2927)))),IF(INDEX(I$1:I2927,SUMPRODUCT(MAX((A$1:A2927=A2928)*(B$1:B2927=B2928)*ROW(A$1:A2927))))="",C2928&amp;"",INDEX(I$1:I2927,SUMPRODUCT(MAX((A$1:A2927=A2928)*(B$1:B2927=B2928)*ROW(A$1:A2927))))&amp;"; "&amp;C2928))))</f>
        <v/>
      </c>
      <c r="J2928" s="18" t="str">
        <f aca="false">IF(A2928="","",A2928&amp;"|"&amp;COUNTIF(A$2:A2928,A2928))</f>
        <v/>
      </c>
      <c r="K2928" s="18" t="n">
        <f aca="false">IF(OR(A2928="",B2928=""),0,IF(COUNTIFS(A$2:A2928,A2928,B$2:B2928,B2928)=1,1,0))</f>
        <v>0</v>
      </c>
    </row>
    <row r="2929" customFormat="false" ht="15" hidden="false" customHeight="false" outlineLevel="0" collapsed="false">
      <c r="A2929" s="15"/>
      <c r="B2929" s="15"/>
      <c r="C2929" s="15"/>
      <c r="D2929" s="15"/>
      <c r="F2929" s="18" t="str">
        <f aca="false">IF(B2929="","",IFERROR(INDEX(Materials!$B$2:$B$301,MATCH(B2929,Materials!$A$2:$A$301,0)),""))</f>
        <v/>
      </c>
      <c r="G2929" s="18" t="str">
        <f aca="true">IF(AND(A2929="",B2929=""),"",IF(A2929="","Missing product",IF(B2929="","Missing material",IF(COUNTIF(ProductList,A2929)=0,"Product not in Products list",IF(COUNTIF(MaterialList,B2929)=0,"Material not in Materials list","OK")))))</f>
        <v/>
      </c>
      <c r="H2929" s="18" t="str">
        <f aca="false">IF(F2929="Active",A2929&amp;"|"&amp;COUNTIFS(A$2:A2929,A2929,F$2:F2929,"Active"),"")</f>
        <v/>
      </c>
      <c r="I2929" s="18" t="str">
        <f aca="false">IF(B2929="","",IF(SUMPRODUCT(MAX((A$1:A2928=A2929)*(B$1:B2928=B2929)*ROW(A$1:A2928)))=0,C2929&amp;"",IF(C2929="",INDEX(I$1:I2928,SUMPRODUCT(MAX((A$1:A2928=A2929)*(B$1:B2928=B2929)*ROW(A$1:A2928)))),IF(INDEX(I$1:I2928,SUMPRODUCT(MAX((A$1:A2928=A2929)*(B$1:B2928=B2929)*ROW(A$1:A2928))))="",C2929&amp;"",INDEX(I$1:I2928,SUMPRODUCT(MAX((A$1:A2928=A2929)*(B$1:B2928=B2929)*ROW(A$1:A2928))))&amp;"; "&amp;C2929))))</f>
        <v/>
      </c>
      <c r="J2929" s="18" t="str">
        <f aca="false">IF(A2929="","",A2929&amp;"|"&amp;COUNTIF(A$2:A2929,A2929))</f>
        <v/>
      </c>
      <c r="K2929" s="18" t="n">
        <f aca="false">IF(OR(A2929="",B2929=""),0,IF(COUNTIFS(A$2:A2929,A2929,B$2:B2929,B2929)=1,1,0))</f>
        <v>0</v>
      </c>
    </row>
    <row r="2930" customFormat="false" ht="15" hidden="false" customHeight="false" outlineLevel="0" collapsed="false">
      <c r="A2930" s="15"/>
      <c r="B2930" s="15"/>
      <c r="C2930" s="15"/>
      <c r="D2930" s="15"/>
      <c r="F2930" s="18" t="str">
        <f aca="false">IF(B2930="","",IFERROR(INDEX(Materials!$B$2:$B$301,MATCH(B2930,Materials!$A$2:$A$301,0)),""))</f>
        <v/>
      </c>
      <c r="G2930" s="18" t="str">
        <f aca="true">IF(AND(A2930="",B2930=""),"",IF(A2930="","Missing product",IF(B2930="","Missing material",IF(COUNTIF(ProductList,A2930)=0,"Product not in Products list",IF(COUNTIF(MaterialList,B2930)=0,"Material not in Materials list","OK")))))</f>
        <v/>
      </c>
      <c r="H2930" s="18" t="str">
        <f aca="false">IF(F2930="Active",A2930&amp;"|"&amp;COUNTIFS(A$2:A2930,A2930,F$2:F2930,"Active"),"")</f>
        <v/>
      </c>
      <c r="I2930" s="18" t="str">
        <f aca="false">IF(B2930="","",IF(SUMPRODUCT(MAX((A$1:A2929=A2930)*(B$1:B2929=B2930)*ROW(A$1:A2929)))=0,C2930&amp;"",IF(C2930="",INDEX(I$1:I2929,SUMPRODUCT(MAX((A$1:A2929=A2930)*(B$1:B2929=B2930)*ROW(A$1:A2929)))),IF(INDEX(I$1:I2929,SUMPRODUCT(MAX((A$1:A2929=A2930)*(B$1:B2929=B2930)*ROW(A$1:A2929))))="",C2930&amp;"",INDEX(I$1:I2929,SUMPRODUCT(MAX((A$1:A2929=A2930)*(B$1:B2929=B2930)*ROW(A$1:A2929))))&amp;"; "&amp;C2930))))</f>
        <v/>
      </c>
      <c r="J2930" s="18" t="str">
        <f aca="false">IF(A2930="","",A2930&amp;"|"&amp;COUNTIF(A$2:A2930,A2930))</f>
        <v/>
      </c>
      <c r="K2930" s="18" t="n">
        <f aca="false">IF(OR(A2930="",B2930=""),0,IF(COUNTIFS(A$2:A2930,A2930,B$2:B2930,B2930)=1,1,0))</f>
        <v>0</v>
      </c>
    </row>
    <row r="2931" customFormat="false" ht="15" hidden="false" customHeight="false" outlineLevel="0" collapsed="false">
      <c r="A2931" s="15"/>
      <c r="B2931" s="15"/>
      <c r="C2931" s="15"/>
      <c r="D2931" s="15"/>
      <c r="F2931" s="18" t="str">
        <f aca="false">IF(B2931="","",IFERROR(INDEX(Materials!$B$2:$B$301,MATCH(B2931,Materials!$A$2:$A$301,0)),""))</f>
        <v/>
      </c>
      <c r="G2931" s="18" t="str">
        <f aca="true">IF(AND(A2931="",B2931=""),"",IF(A2931="","Missing product",IF(B2931="","Missing material",IF(COUNTIF(ProductList,A2931)=0,"Product not in Products list",IF(COUNTIF(MaterialList,B2931)=0,"Material not in Materials list","OK")))))</f>
        <v/>
      </c>
      <c r="H2931" s="18" t="str">
        <f aca="false">IF(F2931="Active",A2931&amp;"|"&amp;COUNTIFS(A$2:A2931,A2931,F$2:F2931,"Active"),"")</f>
        <v/>
      </c>
      <c r="I2931" s="18" t="str">
        <f aca="false">IF(B2931="","",IF(SUMPRODUCT(MAX((A$1:A2930=A2931)*(B$1:B2930=B2931)*ROW(A$1:A2930)))=0,C2931&amp;"",IF(C2931="",INDEX(I$1:I2930,SUMPRODUCT(MAX((A$1:A2930=A2931)*(B$1:B2930=B2931)*ROW(A$1:A2930)))),IF(INDEX(I$1:I2930,SUMPRODUCT(MAX((A$1:A2930=A2931)*(B$1:B2930=B2931)*ROW(A$1:A2930))))="",C2931&amp;"",INDEX(I$1:I2930,SUMPRODUCT(MAX((A$1:A2930=A2931)*(B$1:B2930=B2931)*ROW(A$1:A2930))))&amp;"; "&amp;C2931))))</f>
        <v/>
      </c>
      <c r="J2931" s="18" t="str">
        <f aca="false">IF(A2931="","",A2931&amp;"|"&amp;COUNTIF(A$2:A2931,A2931))</f>
        <v/>
      </c>
      <c r="K2931" s="18" t="n">
        <f aca="false">IF(OR(A2931="",B2931=""),0,IF(COUNTIFS(A$2:A2931,A2931,B$2:B2931,B2931)=1,1,0))</f>
        <v>0</v>
      </c>
    </row>
    <row r="2932" customFormat="false" ht="15" hidden="false" customHeight="false" outlineLevel="0" collapsed="false">
      <c r="A2932" s="15"/>
      <c r="B2932" s="15"/>
      <c r="C2932" s="15"/>
      <c r="D2932" s="15"/>
      <c r="F2932" s="18" t="str">
        <f aca="false">IF(B2932="","",IFERROR(INDEX(Materials!$B$2:$B$301,MATCH(B2932,Materials!$A$2:$A$301,0)),""))</f>
        <v/>
      </c>
      <c r="G2932" s="18" t="str">
        <f aca="true">IF(AND(A2932="",B2932=""),"",IF(A2932="","Missing product",IF(B2932="","Missing material",IF(COUNTIF(ProductList,A2932)=0,"Product not in Products list",IF(COUNTIF(MaterialList,B2932)=0,"Material not in Materials list","OK")))))</f>
        <v/>
      </c>
      <c r="H2932" s="18" t="str">
        <f aca="false">IF(F2932="Active",A2932&amp;"|"&amp;COUNTIFS(A$2:A2932,A2932,F$2:F2932,"Active"),"")</f>
        <v/>
      </c>
      <c r="I2932" s="18" t="str">
        <f aca="false">IF(B2932="","",IF(SUMPRODUCT(MAX((A$1:A2931=A2932)*(B$1:B2931=B2932)*ROW(A$1:A2931)))=0,C2932&amp;"",IF(C2932="",INDEX(I$1:I2931,SUMPRODUCT(MAX((A$1:A2931=A2932)*(B$1:B2931=B2932)*ROW(A$1:A2931)))),IF(INDEX(I$1:I2931,SUMPRODUCT(MAX((A$1:A2931=A2932)*(B$1:B2931=B2932)*ROW(A$1:A2931))))="",C2932&amp;"",INDEX(I$1:I2931,SUMPRODUCT(MAX((A$1:A2931=A2932)*(B$1:B2931=B2932)*ROW(A$1:A2931))))&amp;"; "&amp;C2932))))</f>
        <v/>
      </c>
      <c r="J2932" s="18" t="str">
        <f aca="false">IF(A2932="","",A2932&amp;"|"&amp;COUNTIF(A$2:A2932,A2932))</f>
        <v/>
      </c>
      <c r="K2932" s="18" t="n">
        <f aca="false">IF(OR(A2932="",B2932=""),0,IF(COUNTIFS(A$2:A2932,A2932,B$2:B2932,B2932)=1,1,0))</f>
        <v>0</v>
      </c>
    </row>
    <row r="2933" customFormat="false" ht="15" hidden="false" customHeight="false" outlineLevel="0" collapsed="false">
      <c r="A2933" s="15"/>
      <c r="B2933" s="15"/>
      <c r="C2933" s="15"/>
      <c r="D2933" s="15"/>
      <c r="F2933" s="18" t="str">
        <f aca="false">IF(B2933="","",IFERROR(INDEX(Materials!$B$2:$B$301,MATCH(B2933,Materials!$A$2:$A$301,0)),""))</f>
        <v/>
      </c>
      <c r="G2933" s="18" t="str">
        <f aca="true">IF(AND(A2933="",B2933=""),"",IF(A2933="","Missing product",IF(B2933="","Missing material",IF(COUNTIF(ProductList,A2933)=0,"Product not in Products list",IF(COUNTIF(MaterialList,B2933)=0,"Material not in Materials list","OK")))))</f>
        <v/>
      </c>
      <c r="H2933" s="18" t="str">
        <f aca="false">IF(F2933="Active",A2933&amp;"|"&amp;COUNTIFS(A$2:A2933,A2933,F$2:F2933,"Active"),"")</f>
        <v/>
      </c>
      <c r="I2933" s="18" t="str">
        <f aca="false">IF(B2933="","",IF(SUMPRODUCT(MAX((A$1:A2932=A2933)*(B$1:B2932=B2933)*ROW(A$1:A2932)))=0,C2933&amp;"",IF(C2933="",INDEX(I$1:I2932,SUMPRODUCT(MAX((A$1:A2932=A2933)*(B$1:B2932=B2933)*ROW(A$1:A2932)))),IF(INDEX(I$1:I2932,SUMPRODUCT(MAX((A$1:A2932=A2933)*(B$1:B2932=B2933)*ROW(A$1:A2932))))="",C2933&amp;"",INDEX(I$1:I2932,SUMPRODUCT(MAX((A$1:A2932=A2933)*(B$1:B2932=B2933)*ROW(A$1:A2932))))&amp;"; "&amp;C2933))))</f>
        <v/>
      </c>
      <c r="J2933" s="18" t="str">
        <f aca="false">IF(A2933="","",A2933&amp;"|"&amp;COUNTIF(A$2:A2933,A2933))</f>
        <v/>
      </c>
      <c r="K2933" s="18" t="n">
        <f aca="false">IF(OR(A2933="",B2933=""),0,IF(COUNTIFS(A$2:A2933,A2933,B$2:B2933,B2933)=1,1,0))</f>
        <v>0</v>
      </c>
    </row>
    <row r="2934" customFormat="false" ht="15" hidden="false" customHeight="false" outlineLevel="0" collapsed="false">
      <c r="A2934" s="15"/>
      <c r="B2934" s="15"/>
      <c r="C2934" s="15"/>
      <c r="D2934" s="15"/>
      <c r="F2934" s="18" t="str">
        <f aca="false">IF(B2934="","",IFERROR(INDEX(Materials!$B$2:$B$301,MATCH(B2934,Materials!$A$2:$A$301,0)),""))</f>
        <v/>
      </c>
      <c r="G2934" s="18" t="str">
        <f aca="true">IF(AND(A2934="",B2934=""),"",IF(A2934="","Missing product",IF(B2934="","Missing material",IF(COUNTIF(ProductList,A2934)=0,"Product not in Products list",IF(COUNTIF(MaterialList,B2934)=0,"Material not in Materials list","OK")))))</f>
        <v/>
      </c>
      <c r="H2934" s="18" t="str">
        <f aca="false">IF(F2934="Active",A2934&amp;"|"&amp;COUNTIFS(A$2:A2934,A2934,F$2:F2934,"Active"),"")</f>
        <v/>
      </c>
      <c r="I2934" s="18" t="str">
        <f aca="false">IF(B2934="","",IF(SUMPRODUCT(MAX((A$1:A2933=A2934)*(B$1:B2933=B2934)*ROW(A$1:A2933)))=0,C2934&amp;"",IF(C2934="",INDEX(I$1:I2933,SUMPRODUCT(MAX((A$1:A2933=A2934)*(B$1:B2933=B2934)*ROW(A$1:A2933)))),IF(INDEX(I$1:I2933,SUMPRODUCT(MAX((A$1:A2933=A2934)*(B$1:B2933=B2934)*ROW(A$1:A2933))))="",C2934&amp;"",INDEX(I$1:I2933,SUMPRODUCT(MAX((A$1:A2933=A2934)*(B$1:B2933=B2934)*ROW(A$1:A2933))))&amp;"; "&amp;C2934))))</f>
        <v/>
      </c>
      <c r="J2934" s="18" t="str">
        <f aca="false">IF(A2934="","",A2934&amp;"|"&amp;COUNTIF(A$2:A2934,A2934))</f>
        <v/>
      </c>
      <c r="K2934" s="18" t="n">
        <f aca="false">IF(OR(A2934="",B2934=""),0,IF(COUNTIFS(A$2:A2934,A2934,B$2:B2934,B2934)=1,1,0))</f>
        <v>0</v>
      </c>
    </row>
    <row r="2935" customFormat="false" ht="15" hidden="false" customHeight="false" outlineLevel="0" collapsed="false">
      <c r="A2935" s="15"/>
      <c r="B2935" s="15"/>
      <c r="C2935" s="15"/>
      <c r="D2935" s="15"/>
      <c r="F2935" s="18" t="str">
        <f aca="false">IF(B2935="","",IFERROR(INDEX(Materials!$B$2:$B$301,MATCH(B2935,Materials!$A$2:$A$301,0)),""))</f>
        <v/>
      </c>
      <c r="G2935" s="18" t="str">
        <f aca="true">IF(AND(A2935="",B2935=""),"",IF(A2935="","Missing product",IF(B2935="","Missing material",IF(COUNTIF(ProductList,A2935)=0,"Product not in Products list",IF(COUNTIF(MaterialList,B2935)=0,"Material not in Materials list","OK")))))</f>
        <v/>
      </c>
      <c r="H2935" s="18" t="str">
        <f aca="false">IF(F2935="Active",A2935&amp;"|"&amp;COUNTIFS(A$2:A2935,A2935,F$2:F2935,"Active"),"")</f>
        <v/>
      </c>
      <c r="I2935" s="18" t="str">
        <f aca="false">IF(B2935="","",IF(SUMPRODUCT(MAX((A$1:A2934=A2935)*(B$1:B2934=B2935)*ROW(A$1:A2934)))=0,C2935&amp;"",IF(C2935="",INDEX(I$1:I2934,SUMPRODUCT(MAX((A$1:A2934=A2935)*(B$1:B2934=B2935)*ROW(A$1:A2934)))),IF(INDEX(I$1:I2934,SUMPRODUCT(MAX((A$1:A2934=A2935)*(B$1:B2934=B2935)*ROW(A$1:A2934))))="",C2935&amp;"",INDEX(I$1:I2934,SUMPRODUCT(MAX((A$1:A2934=A2935)*(B$1:B2934=B2935)*ROW(A$1:A2934))))&amp;"; "&amp;C2935))))</f>
        <v/>
      </c>
      <c r="J2935" s="18" t="str">
        <f aca="false">IF(A2935="","",A2935&amp;"|"&amp;COUNTIF(A$2:A2935,A2935))</f>
        <v/>
      </c>
      <c r="K2935" s="18" t="n">
        <f aca="false">IF(OR(A2935="",B2935=""),0,IF(COUNTIFS(A$2:A2935,A2935,B$2:B2935,B2935)=1,1,0))</f>
        <v>0</v>
      </c>
    </row>
    <row r="2936" customFormat="false" ht="15" hidden="false" customHeight="false" outlineLevel="0" collapsed="false">
      <c r="A2936" s="15"/>
      <c r="B2936" s="15"/>
      <c r="C2936" s="15"/>
      <c r="D2936" s="15"/>
      <c r="F2936" s="18" t="str">
        <f aca="false">IF(B2936="","",IFERROR(INDEX(Materials!$B$2:$B$301,MATCH(B2936,Materials!$A$2:$A$301,0)),""))</f>
        <v/>
      </c>
      <c r="G2936" s="18" t="str">
        <f aca="true">IF(AND(A2936="",B2936=""),"",IF(A2936="","Missing product",IF(B2936="","Missing material",IF(COUNTIF(ProductList,A2936)=0,"Product not in Products list",IF(COUNTIF(MaterialList,B2936)=0,"Material not in Materials list","OK")))))</f>
        <v/>
      </c>
      <c r="H2936" s="18" t="str">
        <f aca="false">IF(F2936="Active",A2936&amp;"|"&amp;COUNTIFS(A$2:A2936,A2936,F$2:F2936,"Active"),"")</f>
        <v/>
      </c>
      <c r="I2936" s="18" t="str">
        <f aca="false">IF(B2936="","",IF(SUMPRODUCT(MAX((A$1:A2935=A2936)*(B$1:B2935=B2936)*ROW(A$1:A2935)))=0,C2936&amp;"",IF(C2936="",INDEX(I$1:I2935,SUMPRODUCT(MAX((A$1:A2935=A2936)*(B$1:B2935=B2936)*ROW(A$1:A2935)))),IF(INDEX(I$1:I2935,SUMPRODUCT(MAX((A$1:A2935=A2936)*(B$1:B2935=B2936)*ROW(A$1:A2935))))="",C2936&amp;"",INDEX(I$1:I2935,SUMPRODUCT(MAX((A$1:A2935=A2936)*(B$1:B2935=B2936)*ROW(A$1:A2935))))&amp;"; "&amp;C2936))))</f>
        <v/>
      </c>
      <c r="J2936" s="18" t="str">
        <f aca="false">IF(A2936="","",A2936&amp;"|"&amp;COUNTIF(A$2:A2936,A2936))</f>
        <v/>
      </c>
      <c r="K2936" s="18" t="n">
        <f aca="false">IF(OR(A2936="",B2936=""),0,IF(COUNTIFS(A$2:A2936,A2936,B$2:B2936,B2936)=1,1,0))</f>
        <v>0</v>
      </c>
    </row>
    <row r="2937" customFormat="false" ht="15" hidden="false" customHeight="false" outlineLevel="0" collapsed="false">
      <c r="A2937" s="15"/>
      <c r="B2937" s="15"/>
      <c r="C2937" s="15"/>
      <c r="D2937" s="15"/>
      <c r="F2937" s="18" t="str">
        <f aca="false">IF(B2937="","",IFERROR(INDEX(Materials!$B$2:$B$301,MATCH(B2937,Materials!$A$2:$A$301,0)),""))</f>
        <v/>
      </c>
      <c r="G2937" s="18" t="str">
        <f aca="true">IF(AND(A2937="",B2937=""),"",IF(A2937="","Missing product",IF(B2937="","Missing material",IF(COUNTIF(ProductList,A2937)=0,"Product not in Products list",IF(COUNTIF(MaterialList,B2937)=0,"Material not in Materials list","OK")))))</f>
        <v/>
      </c>
      <c r="H2937" s="18" t="str">
        <f aca="false">IF(F2937="Active",A2937&amp;"|"&amp;COUNTIFS(A$2:A2937,A2937,F$2:F2937,"Active"),"")</f>
        <v/>
      </c>
      <c r="I2937" s="18" t="str">
        <f aca="false">IF(B2937="","",IF(SUMPRODUCT(MAX((A$1:A2936=A2937)*(B$1:B2936=B2937)*ROW(A$1:A2936)))=0,C2937&amp;"",IF(C2937="",INDEX(I$1:I2936,SUMPRODUCT(MAX((A$1:A2936=A2937)*(B$1:B2936=B2937)*ROW(A$1:A2936)))),IF(INDEX(I$1:I2936,SUMPRODUCT(MAX((A$1:A2936=A2937)*(B$1:B2936=B2937)*ROW(A$1:A2936))))="",C2937&amp;"",INDEX(I$1:I2936,SUMPRODUCT(MAX((A$1:A2936=A2937)*(B$1:B2936=B2937)*ROW(A$1:A2936))))&amp;"; "&amp;C2937))))</f>
        <v/>
      </c>
      <c r="J2937" s="18" t="str">
        <f aca="false">IF(A2937="","",A2937&amp;"|"&amp;COUNTIF(A$2:A2937,A2937))</f>
        <v/>
      </c>
      <c r="K2937" s="18" t="n">
        <f aca="false">IF(OR(A2937="",B2937=""),0,IF(COUNTIFS(A$2:A2937,A2937,B$2:B2937,B2937)=1,1,0))</f>
        <v>0</v>
      </c>
    </row>
    <row r="2938" customFormat="false" ht="15" hidden="false" customHeight="false" outlineLevel="0" collapsed="false">
      <c r="A2938" s="15"/>
      <c r="B2938" s="15"/>
      <c r="C2938" s="15"/>
      <c r="D2938" s="15"/>
      <c r="F2938" s="18" t="str">
        <f aca="false">IF(B2938="","",IFERROR(INDEX(Materials!$B$2:$B$301,MATCH(B2938,Materials!$A$2:$A$301,0)),""))</f>
        <v/>
      </c>
      <c r="G2938" s="18" t="str">
        <f aca="true">IF(AND(A2938="",B2938=""),"",IF(A2938="","Missing product",IF(B2938="","Missing material",IF(COUNTIF(ProductList,A2938)=0,"Product not in Products list",IF(COUNTIF(MaterialList,B2938)=0,"Material not in Materials list","OK")))))</f>
        <v/>
      </c>
      <c r="H2938" s="18" t="str">
        <f aca="false">IF(F2938="Active",A2938&amp;"|"&amp;COUNTIFS(A$2:A2938,A2938,F$2:F2938,"Active"),"")</f>
        <v/>
      </c>
      <c r="I2938" s="18" t="str">
        <f aca="false">IF(B2938="","",IF(SUMPRODUCT(MAX((A$1:A2937=A2938)*(B$1:B2937=B2938)*ROW(A$1:A2937)))=0,C2938&amp;"",IF(C2938="",INDEX(I$1:I2937,SUMPRODUCT(MAX((A$1:A2937=A2938)*(B$1:B2937=B2938)*ROW(A$1:A2937)))),IF(INDEX(I$1:I2937,SUMPRODUCT(MAX((A$1:A2937=A2938)*(B$1:B2937=B2938)*ROW(A$1:A2937))))="",C2938&amp;"",INDEX(I$1:I2937,SUMPRODUCT(MAX((A$1:A2937=A2938)*(B$1:B2937=B2938)*ROW(A$1:A2937))))&amp;"; "&amp;C2938))))</f>
        <v/>
      </c>
      <c r="J2938" s="18" t="str">
        <f aca="false">IF(A2938="","",A2938&amp;"|"&amp;COUNTIF(A$2:A2938,A2938))</f>
        <v/>
      </c>
      <c r="K2938" s="18" t="n">
        <f aca="false">IF(OR(A2938="",B2938=""),0,IF(COUNTIFS(A$2:A2938,A2938,B$2:B2938,B2938)=1,1,0))</f>
        <v>0</v>
      </c>
    </row>
    <row r="2939" customFormat="false" ht="15" hidden="false" customHeight="false" outlineLevel="0" collapsed="false">
      <c r="A2939" s="15"/>
      <c r="B2939" s="15"/>
      <c r="C2939" s="15"/>
      <c r="D2939" s="15"/>
      <c r="F2939" s="18" t="str">
        <f aca="false">IF(B2939="","",IFERROR(INDEX(Materials!$B$2:$B$301,MATCH(B2939,Materials!$A$2:$A$301,0)),""))</f>
        <v/>
      </c>
      <c r="G2939" s="18" t="str">
        <f aca="true">IF(AND(A2939="",B2939=""),"",IF(A2939="","Missing product",IF(B2939="","Missing material",IF(COUNTIF(ProductList,A2939)=0,"Product not in Products list",IF(COUNTIF(MaterialList,B2939)=0,"Material not in Materials list","OK")))))</f>
        <v/>
      </c>
      <c r="H2939" s="18" t="str">
        <f aca="false">IF(F2939="Active",A2939&amp;"|"&amp;COUNTIFS(A$2:A2939,A2939,F$2:F2939,"Active"),"")</f>
        <v/>
      </c>
      <c r="I2939" s="18" t="str">
        <f aca="false">IF(B2939="","",IF(SUMPRODUCT(MAX((A$1:A2938=A2939)*(B$1:B2938=B2939)*ROW(A$1:A2938)))=0,C2939&amp;"",IF(C2939="",INDEX(I$1:I2938,SUMPRODUCT(MAX((A$1:A2938=A2939)*(B$1:B2938=B2939)*ROW(A$1:A2938)))),IF(INDEX(I$1:I2938,SUMPRODUCT(MAX((A$1:A2938=A2939)*(B$1:B2938=B2939)*ROW(A$1:A2938))))="",C2939&amp;"",INDEX(I$1:I2938,SUMPRODUCT(MAX((A$1:A2938=A2939)*(B$1:B2938=B2939)*ROW(A$1:A2938))))&amp;"; "&amp;C2939))))</f>
        <v/>
      </c>
      <c r="J2939" s="18" t="str">
        <f aca="false">IF(A2939="","",A2939&amp;"|"&amp;COUNTIF(A$2:A2939,A2939))</f>
        <v/>
      </c>
      <c r="K2939" s="18" t="n">
        <f aca="false">IF(OR(A2939="",B2939=""),0,IF(COUNTIFS(A$2:A2939,A2939,B$2:B2939,B2939)=1,1,0))</f>
        <v>0</v>
      </c>
    </row>
    <row r="2940" customFormat="false" ht="15" hidden="false" customHeight="false" outlineLevel="0" collapsed="false">
      <c r="A2940" s="15"/>
      <c r="B2940" s="15"/>
      <c r="C2940" s="15"/>
      <c r="D2940" s="15"/>
      <c r="F2940" s="18" t="str">
        <f aca="false">IF(B2940="","",IFERROR(INDEX(Materials!$B$2:$B$301,MATCH(B2940,Materials!$A$2:$A$301,0)),""))</f>
        <v/>
      </c>
      <c r="G2940" s="18" t="str">
        <f aca="true">IF(AND(A2940="",B2940=""),"",IF(A2940="","Missing product",IF(B2940="","Missing material",IF(COUNTIF(ProductList,A2940)=0,"Product not in Products list",IF(COUNTIF(MaterialList,B2940)=0,"Material not in Materials list","OK")))))</f>
        <v/>
      </c>
      <c r="H2940" s="18" t="str">
        <f aca="false">IF(F2940="Active",A2940&amp;"|"&amp;COUNTIFS(A$2:A2940,A2940,F$2:F2940,"Active"),"")</f>
        <v/>
      </c>
      <c r="I2940" s="18" t="str">
        <f aca="false">IF(B2940="","",IF(SUMPRODUCT(MAX((A$1:A2939=A2940)*(B$1:B2939=B2940)*ROW(A$1:A2939)))=0,C2940&amp;"",IF(C2940="",INDEX(I$1:I2939,SUMPRODUCT(MAX((A$1:A2939=A2940)*(B$1:B2939=B2940)*ROW(A$1:A2939)))),IF(INDEX(I$1:I2939,SUMPRODUCT(MAX((A$1:A2939=A2940)*(B$1:B2939=B2940)*ROW(A$1:A2939))))="",C2940&amp;"",INDEX(I$1:I2939,SUMPRODUCT(MAX((A$1:A2939=A2940)*(B$1:B2939=B2940)*ROW(A$1:A2939))))&amp;"; "&amp;C2940))))</f>
        <v/>
      </c>
      <c r="J2940" s="18" t="str">
        <f aca="false">IF(A2940="","",A2940&amp;"|"&amp;COUNTIF(A$2:A2940,A2940))</f>
        <v/>
      </c>
      <c r="K2940" s="18" t="n">
        <f aca="false">IF(OR(A2940="",B2940=""),0,IF(COUNTIFS(A$2:A2940,A2940,B$2:B2940,B2940)=1,1,0))</f>
        <v>0</v>
      </c>
    </row>
    <row r="2941" customFormat="false" ht="15" hidden="false" customHeight="false" outlineLevel="0" collapsed="false">
      <c r="A2941" s="15"/>
      <c r="B2941" s="15"/>
      <c r="C2941" s="15"/>
      <c r="D2941" s="15"/>
      <c r="F2941" s="18" t="str">
        <f aca="false">IF(B2941="","",IFERROR(INDEX(Materials!$B$2:$B$301,MATCH(B2941,Materials!$A$2:$A$301,0)),""))</f>
        <v/>
      </c>
      <c r="G2941" s="18" t="str">
        <f aca="true">IF(AND(A2941="",B2941=""),"",IF(A2941="","Missing product",IF(B2941="","Missing material",IF(COUNTIF(ProductList,A2941)=0,"Product not in Products list",IF(COUNTIF(MaterialList,B2941)=0,"Material not in Materials list","OK")))))</f>
        <v/>
      </c>
      <c r="H2941" s="18" t="str">
        <f aca="false">IF(F2941="Active",A2941&amp;"|"&amp;COUNTIFS(A$2:A2941,A2941,F$2:F2941,"Active"),"")</f>
        <v/>
      </c>
      <c r="I2941" s="18" t="str">
        <f aca="false">IF(B2941="","",IF(SUMPRODUCT(MAX((A$1:A2940=A2941)*(B$1:B2940=B2941)*ROW(A$1:A2940)))=0,C2941&amp;"",IF(C2941="",INDEX(I$1:I2940,SUMPRODUCT(MAX((A$1:A2940=A2941)*(B$1:B2940=B2941)*ROW(A$1:A2940)))),IF(INDEX(I$1:I2940,SUMPRODUCT(MAX((A$1:A2940=A2941)*(B$1:B2940=B2941)*ROW(A$1:A2940))))="",C2941&amp;"",INDEX(I$1:I2940,SUMPRODUCT(MAX((A$1:A2940=A2941)*(B$1:B2940=B2941)*ROW(A$1:A2940))))&amp;"; "&amp;C2941))))</f>
        <v/>
      </c>
      <c r="J2941" s="18" t="str">
        <f aca="false">IF(A2941="","",A2941&amp;"|"&amp;COUNTIF(A$2:A2941,A2941))</f>
        <v/>
      </c>
      <c r="K2941" s="18" t="n">
        <f aca="false">IF(OR(A2941="",B2941=""),0,IF(COUNTIFS(A$2:A2941,A2941,B$2:B2941,B2941)=1,1,0))</f>
        <v>0</v>
      </c>
    </row>
    <row r="2942" customFormat="false" ht="15" hidden="false" customHeight="false" outlineLevel="0" collapsed="false">
      <c r="A2942" s="15"/>
      <c r="B2942" s="15"/>
      <c r="C2942" s="15"/>
      <c r="D2942" s="15"/>
      <c r="F2942" s="18" t="str">
        <f aca="false">IF(B2942="","",IFERROR(INDEX(Materials!$B$2:$B$301,MATCH(B2942,Materials!$A$2:$A$301,0)),""))</f>
        <v/>
      </c>
      <c r="G2942" s="18" t="str">
        <f aca="true">IF(AND(A2942="",B2942=""),"",IF(A2942="","Missing product",IF(B2942="","Missing material",IF(COUNTIF(ProductList,A2942)=0,"Product not in Products list",IF(COUNTIF(MaterialList,B2942)=0,"Material not in Materials list","OK")))))</f>
        <v/>
      </c>
      <c r="H2942" s="18" t="str">
        <f aca="false">IF(F2942="Active",A2942&amp;"|"&amp;COUNTIFS(A$2:A2942,A2942,F$2:F2942,"Active"),"")</f>
        <v/>
      </c>
      <c r="I2942" s="18" t="str">
        <f aca="false">IF(B2942="","",IF(SUMPRODUCT(MAX((A$1:A2941=A2942)*(B$1:B2941=B2942)*ROW(A$1:A2941)))=0,C2942&amp;"",IF(C2942="",INDEX(I$1:I2941,SUMPRODUCT(MAX((A$1:A2941=A2942)*(B$1:B2941=B2942)*ROW(A$1:A2941)))),IF(INDEX(I$1:I2941,SUMPRODUCT(MAX((A$1:A2941=A2942)*(B$1:B2941=B2942)*ROW(A$1:A2941))))="",C2942&amp;"",INDEX(I$1:I2941,SUMPRODUCT(MAX((A$1:A2941=A2942)*(B$1:B2941=B2942)*ROW(A$1:A2941))))&amp;"; "&amp;C2942))))</f>
        <v/>
      </c>
      <c r="J2942" s="18" t="str">
        <f aca="false">IF(A2942="","",A2942&amp;"|"&amp;COUNTIF(A$2:A2942,A2942))</f>
        <v/>
      </c>
      <c r="K2942" s="18" t="n">
        <f aca="false">IF(OR(A2942="",B2942=""),0,IF(COUNTIFS(A$2:A2942,A2942,B$2:B2942,B2942)=1,1,0))</f>
        <v>0</v>
      </c>
    </row>
    <row r="2943" customFormat="false" ht="15" hidden="false" customHeight="false" outlineLevel="0" collapsed="false">
      <c r="A2943" s="15"/>
      <c r="B2943" s="15"/>
      <c r="C2943" s="15"/>
      <c r="D2943" s="15"/>
      <c r="F2943" s="18" t="str">
        <f aca="false">IF(B2943="","",IFERROR(INDEX(Materials!$B$2:$B$301,MATCH(B2943,Materials!$A$2:$A$301,0)),""))</f>
        <v/>
      </c>
      <c r="G2943" s="18" t="str">
        <f aca="true">IF(AND(A2943="",B2943=""),"",IF(A2943="","Missing product",IF(B2943="","Missing material",IF(COUNTIF(ProductList,A2943)=0,"Product not in Products list",IF(COUNTIF(MaterialList,B2943)=0,"Material not in Materials list","OK")))))</f>
        <v/>
      </c>
      <c r="H2943" s="18" t="str">
        <f aca="false">IF(F2943="Active",A2943&amp;"|"&amp;COUNTIFS(A$2:A2943,A2943,F$2:F2943,"Active"),"")</f>
        <v/>
      </c>
      <c r="I2943" s="18" t="str">
        <f aca="false">IF(B2943="","",IF(SUMPRODUCT(MAX((A$1:A2942=A2943)*(B$1:B2942=B2943)*ROW(A$1:A2942)))=0,C2943&amp;"",IF(C2943="",INDEX(I$1:I2942,SUMPRODUCT(MAX((A$1:A2942=A2943)*(B$1:B2942=B2943)*ROW(A$1:A2942)))),IF(INDEX(I$1:I2942,SUMPRODUCT(MAX((A$1:A2942=A2943)*(B$1:B2942=B2943)*ROW(A$1:A2942))))="",C2943&amp;"",INDEX(I$1:I2942,SUMPRODUCT(MAX((A$1:A2942=A2943)*(B$1:B2942=B2943)*ROW(A$1:A2942))))&amp;"; "&amp;C2943))))</f>
        <v/>
      </c>
      <c r="J2943" s="18" t="str">
        <f aca="false">IF(A2943="","",A2943&amp;"|"&amp;COUNTIF(A$2:A2943,A2943))</f>
        <v/>
      </c>
      <c r="K2943" s="18" t="n">
        <f aca="false">IF(OR(A2943="",B2943=""),0,IF(COUNTIFS(A$2:A2943,A2943,B$2:B2943,B2943)=1,1,0))</f>
        <v>0</v>
      </c>
    </row>
    <row r="2944" customFormat="false" ht="15" hidden="false" customHeight="false" outlineLevel="0" collapsed="false">
      <c r="A2944" s="15"/>
      <c r="B2944" s="15"/>
      <c r="C2944" s="15"/>
      <c r="D2944" s="15"/>
      <c r="F2944" s="18" t="str">
        <f aca="false">IF(B2944="","",IFERROR(INDEX(Materials!$B$2:$B$301,MATCH(B2944,Materials!$A$2:$A$301,0)),""))</f>
        <v/>
      </c>
      <c r="G2944" s="18" t="str">
        <f aca="true">IF(AND(A2944="",B2944=""),"",IF(A2944="","Missing product",IF(B2944="","Missing material",IF(COUNTIF(ProductList,A2944)=0,"Product not in Products list",IF(COUNTIF(MaterialList,B2944)=0,"Material not in Materials list","OK")))))</f>
        <v/>
      </c>
      <c r="H2944" s="18" t="str">
        <f aca="false">IF(F2944="Active",A2944&amp;"|"&amp;COUNTIFS(A$2:A2944,A2944,F$2:F2944,"Active"),"")</f>
        <v/>
      </c>
      <c r="I2944" s="18" t="str">
        <f aca="false">IF(B2944="","",IF(SUMPRODUCT(MAX((A$1:A2943=A2944)*(B$1:B2943=B2944)*ROW(A$1:A2943)))=0,C2944&amp;"",IF(C2944="",INDEX(I$1:I2943,SUMPRODUCT(MAX((A$1:A2943=A2944)*(B$1:B2943=B2944)*ROW(A$1:A2943)))),IF(INDEX(I$1:I2943,SUMPRODUCT(MAX((A$1:A2943=A2944)*(B$1:B2943=B2944)*ROW(A$1:A2943))))="",C2944&amp;"",INDEX(I$1:I2943,SUMPRODUCT(MAX((A$1:A2943=A2944)*(B$1:B2943=B2944)*ROW(A$1:A2943))))&amp;"; "&amp;C2944))))</f>
        <v/>
      </c>
      <c r="J2944" s="18" t="str">
        <f aca="false">IF(A2944="","",A2944&amp;"|"&amp;COUNTIF(A$2:A2944,A2944))</f>
        <v/>
      </c>
      <c r="K2944" s="18" t="n">
        <f aca="false">IF(OR(A2944="",B2944=""),0,IF(COUNTIFS(A$2:A2944,A2944,B$2:B2944,B2944)=1,1,0))</f>
        <v>0</v>
      </c>
    </row>
    <row r="2945" customFormat="false" ht="15" hidden="false" customHeight="false" outlineLevel="0" collapsed="false">
      <c r="A2945" s="15"/>
      <c r="B2945" s="15"/>
      <c r="C2945" s="15"/>
      <c r="D2945" s="15"/>
      <c r="F2945" s="18" t="str">
        <f aca="false">IF(B2945="","",IFERROR(INDEX(Materials!$B$2:$B$301,MATCH(B2945,Materials!$A$2:$A$301,0)),""))</f>
        <v/>
      </c>
      <c r="G2945" s="18" t="str">
        <f aca="true">IF(AND(A2945="",B2945=""),"",IF(A2945="","Missing product",IF(B2945="","Missing material",IF(COUNTIF(ProductList,A2945)=0,"Product not in Products list",IF(COUNTIF(MaterialList,B2945)=0,"Material not in Materials list","OK")))))</f>
        <v/>
      </c>
      <c r="H2945" s="18" t="str">
        <f aca="false">IF(F2945="Active",A2945&amp;"|"&amp;COUNTIFS(A$2:A2945,A2945,F$2:F2945,"Active"),"")</f>
        <v/>
      </c>
      <c r="I2945" s="18" t="str">
        <f aca="false">IF(B2945="","",IF(SUMPRODUCT(MAX((A$1:A2944=A2945)*(B$1:B2944=B2945)*ROW(A$1:A2944)))=0,C2945&amp;"",IF(C2945="",INDEX(I$1:I2944,SUMPRODUCT(MAX((A$1:A2944=A2945)*(B$1:B2944=B2945)*ROW(A$1:A2944)))),IF(INDEX(I$1:I2944,SUMPRODUCT(MAX((A$1:A2944=A2945)*(B$1:B2944=B2945)*ROW(A$1:A2944))))="",C2945&amp;"",INDEX(I$1:I2944,SUMPRODUCT(MAX((A$1:A2944=A2945)*(B$1:B2944=B2945)*ROW(A$1:A2944))))&amp;"; "&amp;C2945))))</f>
        <v/>
      </c>
      <c r="J2945" s="18" t="str">
        <f aca="false">IF(A2945="","",A2945&amp;"|"&amp;COUNTIF(A$2:A2945,A2945))</f>
        <v/>
      </c>
      <c r="K2945" s="18" t="n">
        <f aca="false">IF(OR(A2945="",B2945=""),0,IF(COUNTIFS(A$2:A2945,A2945,B$2:B2945,B2945)=1,1,0))</f>
        <v>0</v>
      </c>
    </row>
    <row r="2946" customFormat="false" ht="15" hidden="false" customHeight="false" outlineLevel="0" collapsed="false">
      <c r="A2946" s="15"/>
      <c r="B2946" s="15"/>
      <c r="C2946" s="15"/>
      <c r="D2946" s="15"/>
      <c r="F2946" s="18" t="str">
        <f aca="false">IF(B2946="","",IFERROR(INDEX(Materials!$B$2:$B$301,MATCH(B2946,Materials!$A$2:$A$301,0)),""))</f>
        <v/>
      </c>
      <c r="G2946" s="18" t="str">
        <f aca="true">IF(AND(A2946="",B2946=""),"",IF(A2946="","Missing product",IF(B2946="","Missing material",IF(COUNTIF(ProductList,A2946)=0,"Product not in Products list",IF(COUNTIF(MaterialList,B2946)=0,"Material not in Materials list","OK")))))</f>
        <v/>
      </c>
      <c r="H2946" s="18" t="str">
        <f aca="false">IF(F2946="Active",A2946&amp;"|"&amp;COUNTIFS(A$2:A2946,A2946,F$2:F2946,"Active"),"")</f>
        <v/>
      </c>
      <c r="I2946" s="18" t="str">
        <f aca="false">IF(B2946="","",IF(SUMPRODUCT(MAX((A$1:A2945=A2946)*(B$1:B2945=B2946)*ROW(A$1:A2945)))=0,C2946&amp;"",IF(C2946="",INDEX(I$1:I2945,SUMPRODUCT(MAX((A$1:A2945=A2946)*(B$1:B2945=B2946)*ROW(A$1:A2945)))),IF(INDEX(I$1:I2945,SUMPRODUCT(MAX((A$1:A2945=A2946)*(B$1:B2945=B2946)*ROW(A$1:A2945))))="",C2946&amp;"",INDEX(I$1:I2945,SUMPRODUCT(MAX((A$1:A2945=A2946)*(B$1:B2945=B2946)*ROW(A$1:A2945))))&amp;"; "&amp;C2946))))</f>
        <v/>
      </c>
      <c r="J2946" s="18" t="str">
        <f aca="false">IF(A2946="","",A2946&amp;"|"&amp;COUNTIF(A$2:A2946,A2946))</f>
        <v/>
      </c>
      <c r="K2946" s="18" t="n">
        <f aca="false">IF(OR(A2946="",B2946=""),0,IF(COUNTIFS(A$2:A2946,A2946,B$2:B2946,B2946)=1,1,0))</f>
        <v>0</v>
      </c>
    </row>
    <row r="2947" customFormat="false" ht="15" hidden="false" customHeight="false" outlineLevel="0" collapsed="false">
      <c r="A2947" s="15"/>
      <c r="B2947" s="15"/>
      <c r="C2947" s="15"/>
      <c r="D2947" s="15"/>
      <c r="F2947" s="18" t="str">
        <f aca="false">IF(B2947="","",IFERROR(INDEX(Materials!$B$2:$B$301,MATCH(B2947,Materials!$A$2:$A$301,0)),""))</f>
        <v/>
      </c>
      <c r="G2947" s="18" t="str">
        <f aca="true">IF(AND(A2947="",B2947=""),"",IF(A2947="","Missing product",IF(B2947="","Missing material",IF(COUNTIF(ProductList,A2947)=0,"Product not in Products list",IF(COUNTIF(MaterialList,B2947)=0,"Material not in Materials list","OK")))))</f>
        <v/>
      </c>
      <c r="H2947" s="18" t="str">
        <f aca="false">IF(F2947="Active",A2947&amp;"|"&amp;COUNTIFS(A$2:A2947,A2947,F$2:F2947,"Active"),"")</f>
        <v/>
      </c>
      <c r="I2947" s="18" t="str">
        <f aca="false">IF(B2947="","",IF(SUMPRODUCT(MAX((A$1:A2946=A2947)*(B$1:B2946=B2947)*ROW(A$1:A2946)))=0,C2947&amp;"",IF(C2947="",INDEX(I$1:I2946,SUMPRODUCT(MAX((A$1:A2946=A2947)*(B$1:B2946=B2947)*ROW(A$1:A2946)))),IF(INDEX(I$1:I2946,SUMPRODUCT(MAX((A$1:A2946=A2947)*(B$1:B2946=B2947)*ROW(A$1:A2946))))="",C2947&amp;"",INDEX(I$1:I2946,SUMPRODUCT(MAX((A$1:A2946=A2947)*(B$1:B2946=B2947)*ROW(A$1:A2946))))&amp;"; "&amp;C2947))))</f>
        <v/>
      </c>
      <c r="J2947" s="18" t="str">
        <f aca="false">IF(A2947="","",A2947&amp;"|"&amp;COUNTIF(A$2:A2947,A2947))</f>
        <v/>
      </c>
      <c r="K2947" s="18" t="n">
        <f aca="false">IF(OR(A2947="",B2947=""),0,IF(COUNTIFS(A$2:A2947,A2947,B$2:B2947,B2947)=1,1,0))</f>
        <v>0</v>
      </c>
    </row>
    <row r="2948" customFormat="false" ht="15" hidden="false" customHeight="false" outlineLevel="0" collapsed="false">
      <c r="A2948" s="15"/>
      <c r="B2948" s="15"/>
      <c r="C2948" s="15"/>
      <c r="D2948" s="15"/>
      <c r="F2948" s="18" t="str">
        <f aca="false">IF(B2948="","",IFERROR(INDEX(Materials!$B$2:$B$301,MATCH(B2948,Materials!$A$2:$A$301,0)),""))</f>
        <v/>
      </c>
      <c r="G2948" s="18" t="str">
        <f aca="true">IF(AND(A2948="",B2948=""),"",IF(A2948="","Missing product",IF(B2948="","Missing material",IF(COUNTIF(ProductList,A2948)=0,"Product not in Products list",IF(COUNTIF(MaterialList,B2948)=0,"Material not in Materials list","OK")))))</f>
        <v/>
      </c>
      <c r="H2948" s="18" t="str">
        <f aca="false">IF(F2948="Active",A2948&amp;"|"&amp;COUNTIFS(A$2:A2948,A2948,F$2:F2948,"Active"),"")</f>
        <v/>
      </c>
      <c r="I2948" s="18" t="str">
        <f aca="false">IF(B2948="","",IF(SUMPRODUCT(MAX((A$1:A2947=A2948)*(B$1:B2947=B2948)*ROW(A$1:A2947)))=0,C2948&amp;"",IF(C2948="",INDEX(I$1:I2947,SUMPRODUCT(MAX((A$1:A2947=A2948)*(B$1:B2947=B2948)*ROW(A$1:A2947)))),IF(INDEX(I$1:I2947,SUMPRODUCT(MAX((A$1:A2947=A2948)*(B$1:B2947=B2948)*ROW(A$1:A2947))))="",C2948&amp;"",INDEX(I$1:I2947,SUMPRODUCT(MAX((A$1:A2947=A2948)*(B$1:B2947=B2948)*ROW(A$1:A2947))))&amp;"; "&amp;C2948))))</f>
        <v/>
      </c>
      <c r="J2948" s="18" t="str">
        <f aca="false">IF(A2948="","",A2948&amp;"|"&amp;COUNTIF(A$2:A2948,A2948))</f>
        <v/>
      </c>
      <c r="K2948" s="18" t="n">
        <f aca="false">IF(OR(A2948="",B2948=""),0,IF(COUNTIFS(A$2:A2948,A2948,B$2:B2948,B2948)=1,1,0))</f>
        <v>0</v>
      </c>
    </row>
    <row r="2949" customFormat="false" ht="15" hidden="false" customHeight="false" outlineLevel="0" collapsed="false">
      <c r="A2949" s="15"/>
      <c r="B2949" s="15"/>
      <c r="C2949" s="15"/>
      <c r="D2949" s="15"/>
      <c r="F2949" s="18" t="str">
        <f aca="false">IF(B2949="","",IFERROR(INDEX(Materials!$B$2:$B$301,MATCH(B2949,Materials!$A$2:$A$301,0)),""))</f>
        <v/>
      </c>
      <c r="G2949" s="18" t="str">
        <f aca="true">IF(AND(A2949="",B2949=""),"",IF(A2949="","Missing product",IF(B2949="","Missing material",IF(COUNTIF(ProductList,A2949)=0,"Product not in Products list",IF(COUNTIF(MaterialList,B2949)=0,"Material not in Materials list","OK")))))</f>
        <v/>
      </c>
      <c r="H2949" s="18" t="str">
        <f aca="false">IF(F2949="Active",A2949&amp;"|"&amp;COUNTIFS(A$2:A2949,A2949,F$2:F2949,"Active"),"")</f>
        <v/>
      </c>
      <c r="I2949" s="18" t="str">
        <f aca="false">IF(B2949="","",IF(SUMPRODUCT(MAX((A$1:A2948=A2949)*(B$1:B2948=B2949)*ROW(A$1:A2948)))=0,C2949&amp;"",IF(C2949="",INDEX(I$1:I2948,SUMPRODUCT(MAX((A$1:A2948=A2949)*(B$1:B2948=B2949)*ROW(A$1:A2948)))),IF(INDEX(I$1:I2948,SUMPRODUCT(MAX((A$1:A2948=A2949)*(B$1:B2948=B2949)*ROW(A$1:A2948))))="",C2949&amp;"",INDEX(I$1:I2948,SUMPRODUCT(MAX((A$1:A2948=A2949)*(B$1:B2948=B2949)*ROW(A$1:A2948))))&amp;"; "&amp;C2949))))</f>
        <v/>
      </c>
      <c r="J2949" s="18" t="str">
        <f aca="false">IF(A2949="","",A2949&amp;"|"&amp;COUNTIF(A$2:A2949,A2949))</f>
        <v/>
      </c>
      <c r="K2949" s="18" t="n">
        <f aca="false">IF(OR(A2949="",B2949=""),0,IF(COUNTIFS(A$2:A2949,A2949,B$2:B2949,B2949)=1,1,0))</f>
        <v>0</v>
      </c>
    </row>
    <row r="2950" customFormat="false" ht="15" hidden="false" customHeight="false" outlineLevel="0" collapsed="false">
      <c r="A2950" s="15"/>
      <c r="B2950" s="15"/>
      <c r="C2950" s="15"/>
      <c r="D2950" s="15"/>
      <c r="F2950" s="18" t="str">
        <f aca="false">IF(B2950="","",IFERROR(INDEX(Materials!$B$2:$B$301,MATCH(B2950,Materials!$A$2:$A$301,0)),""))</f>
        <v/>
      </c>
      <c r="G2950" s="18" t="str">
        <f aca="true">IF(AND(A2950="",B2950=""),"",IF(A2950="","Missing product",IF(B2950="","Missing material",IF(COUNTIF(ProductList,A2950)=0,"Product not in Products list",IF(COUNTIF(MaterialList,B2950)=0,"Material not in Materials list","OK")))))</f>
        <v/>
      </c>
      <c r="H2950" s="18" t="str">
        <f aca="false">IF(F2950="Active",A2950&amp;"|"&amp;COUNTIFS(A$2:A2950,A2950,F$2:F2950,"Active"),"")</f>
        <v/>
      </c>
      <c r="I2950" s="18" t="str">
        <f aca="false">IF(B2950="","",IF(SUMPRODUCT(MAX((A$1:A2949=A2950)*(B$1:B2949=B2950)*ROW(A$1:A2949)))=0,C2950&amp;"",IF(C2950="",INDEX(I$1:I2949,SUMPRODUCT(MAX((A$1:A2949=A2950)*(B$1:B2949=B2950)*ROW(A$1:A2949)))),IF(INDEX(I$1:I2949,SUMPRODUCT(MAX((A$1:A2949=A2950)*(B$1:B2949=B2950)*ROW(A$1:A2949))))="",C2950&amp;"",INDEX(I$1:I2949,SUMPRODUCT(MAX((A$1:A2949=A2950)*(B$1:B2949=B2950)*ROW(A$1:A2949))))&amp;"; "&amp;C2950))))</f>
        <v/>
      </c>
      <c r="J2950" s="18" t="str">
        <f aca="false">IF(A2950="","",A2950&amp;"|"&amp;COUNTIF(A$2:A2950,A2950))</f>
        <v/>
      </c>
      <c r="K2950" s="18" t="n">
        <f aca="false">IF(OR(A2950="",B2950=""),0,IF(COUNTIFS(A$2:A2950,A2950,B$2:B2950,B2950)=1,1,0))</f>
        <v>0</v>
      </c>
    </row>
    <row r="2951" customFormat="false" ht="15" hidden="false" customHeight="false" outlineLevel="0" collapsed="false">
      <c r="A2951" s="15"/>
      <c r="B2951" s="15"/>
      <c r="C2951" s="15"/>
      <c r="D2951" s="15"/>
      <c r="F2951" s="18" t="str">
        <f aca="false">IF(B2951="","",IFERROR(INDEX(Materials!$B$2:$B$301,MATCH(B2951,Materials!$A$2:$A$301,0)),""))</f>
        <v/>
      </c>
      <c r="G2951" s="18" t="str">
        <f aca="true">IF(AND(A2951="",B2951=""),"",IF(A2951="","Missing product",IF(B2951="","Missing material",IF(COUNTIF(ProductList,A2951)=0,"Product not in Products list",IF(COUNTIF(MaterialList,B2951)=0,"Material not in Materials list","OK")))))</f>
        <v/>
      </c>
      <c r="H2951" s="18" t="str">
        <f aca="false">IF(F2951="Active",A2951&amp;"|"&amp;COUNTIFS(A$2:A2951,A2951,F$2:F2951,"Active"),"")</f>
        <v/>
      </c>
      <c r="I2951" s="18" t="str">
        <f aca="false">IF(B2951="","",IF(SUMPRODUCT(MAX((A$1:A2950=A2951)*(B$1:B2950=B2951)*ROW(A$1:A2950)))=0,C2951&amp;"",IF(C2951="",INDEX(I$1:I2950,SUMPRODUCT(MAX((A$1:A2950=A2951)*(B$1:B2950=B2951)*ROW(A$1:A2950)))),IF(INDEX(I$1:I2950,SUMPRODUCT(MAX((A$1:A2950=A2951)*(B$1:B2950=B2951)*ROW(A$1:A2950))))="",C2951&amp;"",INDEX(I$1:I2950,SUMPRODUCT(MAX((A$1:A2950=A2951)*(B$1:B2950=B2951)*ROW(A$1:A2950))))&amp;"; "&amp;C2951))))</f>
        <v/>
      </c>
      <c r="J2951" s="18" t="str">
        <f aca="false">IF(A2951="","",A2951&amp;"|"&amp;COUNTIF(A$2:A2951,A2951))</f>
        <v/>
      </c>
      <c r="K2951" s="18" t="n">
        <f aca="false">IF(OR(A2951="",B2951=""),0,IF(COUNTIFS(A$2:A2951,A2951,B$2:B2951,B2951)=1,1,0))</f>
        <v>0</v>
      </c>
    </row>
    <row r="2952" customFormat="false" ht="15" hidden="false" customHeight="false" outlineLevel="0" collapsed="false">
      <c r="A2952" s="15"/>
      <c r="B2952" s="15"/>
      <c r="C2952" s="15"/>
      <c r="D2952" s="15"/>
      <c r="F2952" s="18" t="str">
        <f aca="false">IF(B2952="","",IFERROR(INDEX(Materials!$B$2:$B$301,MATCH(B2952,Materials!$A$2:$A$301,0)),""))</f>
        <v/>
      </c>
      <c r="G2952" s="18" t="str">
        <f aca="true">IF(AND(A2952="",B2952=""),"",IF(A2952="","Missing product",IF(B2952="","Missing material",IF(COUNTIF(ProductList,A2952)=0,"Product not in Products list",IF(COUNTIF(MaterialList,B2952)=0,"Material not in Materials list","OK")))))</f>
        <v/>
      </c>
      <c r="H2952" s="18" t="str">
        <f aca="false">IF(F2952="Active",A2952&amp;"|"&amp;COUNTIFS(A$2:A2952,A2952,F$2:F2952,"Active"),"")</f>
        <v/>
      </c>
      <c r="I2952" s="18" t="str">
        <f aca="false">IF(B2952="","",IF(SUMPRODUCT(MAX((A$1:A2951=A2952)*(B$1:B2951=B2952)*ROW(A$1:A2951)))=0,C2952&amp;"",IF(C2952="",INDEX(I$1:I2951,SUMPRODUCT(MAX((A$1:A2951=A2952)*(B$1:B2951=B2952)*ROW(A$1:A2951)))),IF(INDEX(I$1:I2951,SUMPRODUCT(MAX((A$1:A2951=A2952)*(B$1:B2951=B2952)*ROW(A$1:A2951))))="",C2952&amp;"",INDEX(I$1:I2951,SUMPRODUCT(MAX((A$1:A2951=A2952)*(B$1:B2951=B2952)*ROW(A$1:A2951))))&amp;"; "&amp;C2952))))</f>
        <v/>
      </c>
      <c r="J2952" s="18" t="str">
        <f aca="false">IF(A2952="","",A2952&amp;"|"&amp;COUNTIF(A$2:A2952,A2952))</f>
        <v/>
      </c>
      <c r="K2952" s="18" t="n">
        <f aca="false">IF(OR(A2952="",B2952=""),0,IF(COUNTIFS(A$2:A2952,A2952,B$2:B2952,B2952)=1,1,0))</f>
        <v>0</v>
      </c>
    </row>
    <row r="2953" customFormat="false" ht="15" hidden="false" customHeight="false" outlineLevel="0" collapsed="false">
      <c r="A2953" s="15"/>
      <c r="B2953" s="15"/>
      <c r="C2953" s="15"/>
      <c r="D2953" s="15"/>
      <c r="F2953" s="18" t="str">
        <f aca="false">IF(B2953="","",IFERROR(INDEX(Materials!$B$2:$B$301,MATCH(B2953,Materials!$A$2:$A$301,0)),""))</f>
        <v/>
      </c>
      <c r="G2953" s="18" t="str">
        <f aca="true">IF(AND(A2953="",B2953=""),"",IF(A2953="","Missing product",IF(B2953="","Missing material",IF(COUNTIF(ProductList,A2953)=0,"Product not in Products list",IF(COUNTIF(MaterialList,B2953)=0,"Material not in Materials list","OK")))))</f>
        <v/>
      </c>
      <c r="H2953" s="18" t="str">
        <f aca="false">IF(F2953="Active",A2953&amp;"|"&amp;COUNTIFS(A$2:A2953,A2953,F$2:F2953,"Active"),"")</f>
        <v/>
      </c>
      <c r="I2953" s="18" t="str">
        <f aca="false">IF(B2953="","",IF(SUMPRODUCT(MAX((A$1:A2952=A2953)*(B$1:B2952=B2953)*ROW(A$1:A2952)))=0,C2953&amp;"",IF(C2953="",INDEX(I$1:I2952,SUMPRODUCT(MAX((A$1:A2952=A2953)*(B$1:B2952=B2953)*ROW(A$1:A2952)))),IF(INDEX(I$1:I2952,SUMPRODUCT(MAX((A$1:A2952=A2953)*(B$1:B2952=B2953)*ROW(A$1:A2952))))="",C2953&amp;"",INDEX(I$1:I2952,SUMPRODUCT(MAX((A$1:A2952=A2953)*(B$1:B2952=B2953)*ROW(A$1:A2952))))&amp;"; "&amp;C2953))))</f>
        <v/>
      </c>
      <c r="J2953" s="18" t="str">
        <f aca="false">IF(A2953="","",A2953&amp;"|"&amp;COUNTIF(A$2:A2953,A2953))</f>
        <v/>
      </c>
      <c r="K2953" s="18" t="n">
        <f aca="false">IF(OR(A2953="",B2953=""),0,IF(COUNTIFS(A$2:A2953,A2953,B$2:B2953,B2953)=1,1,0))</f>
        <v>0</v>
      </c>
    </row>
    <row r="2954" customFormat="false" ht="15" hidden="false" customHeight="false" outlineLevel="0" collapsed="false">
      <c r="A2954" s="15"/>
      <c r="B2954" s="15"/>
      <c r="C2954" s="15"/>
      <c r="D2954" s="15"/>
      <c r="F2954" s="18" t="str">
        <f aca="false">IF(B2954="","",IFERROR(INDEX(Materials!$B$2:$B$301,MATCH(B2954,Materials!$A$2:$A$301,0)),""))</f>
        <v/>
      </c>
      <c r="G2954" s="18" t="str">
        <f aca="true">IF(AND(A2954="",B2954=""),"",IF(A2954="","Missing product",IF(B2954="","Missing material",IF(COUNTIF(ProductList,A2954)=0,"Product not in Products list",IF(COUNTIF(MaterialList,B2954)=0,"Material not in Materials list","OK")))))</f>
        <v/>
      </c>
      <c r="H2954" s="18" t="str">
        <f aca="false">IF(F2954="Active",A2954&amp;"|"&amp;COUNTIFS(A$2:A2954,A2954,F$2:F2954,"Active"),"")</f>
        <v/>
      </c>
      <c r="I2954" s="18" t="str">
        <f aca="false">IF(B2954="","",IF(SUMPRODUCT(MAX((A$1:A2953=A2954)*(B$1:B2953=B2954)*ROW(A$1:A2953)))=0,C2954&amp;"",IF(C2954="",INDEX(I$1:I2953,SUMPRODUCT(MAX((A$1:A2953=A2954)*(B$1:B2953=B2954)*ROW(A$1:A2953)))),IF(INDEX(I$1:I2953,SUMPRODUCT(MAX((A$1:A2953=A2954)*(B$1:B2953=B2954)*ROW(A$1:A2953))))="",C2954&amp;"",INDEX(I$1:I2953,SUMPRODUCT(MAX((A$1:A2953=A2954)*(B$1:B2953=B2954)*ROW(A$1:A2953))))&amp;"; "&amp;C2954))))</f>
        <v/>
      </c>
      <c r="J2954" s="18" t="str">
        <f aca="false">IF(A2954="","",A2954&amp;"|"&amp;COUNTIF(A$2:A2954,A2954))</f>
        <v/>
      </c>
      <c r="K2954" s="18" t="n">
        <f aca="false">IF(OR(A2954="",B2954=""),0,IF(COUNTIFS(A$2:A2954,A2954,B$2:B2954,B2954)=1,1,0))</f>
        <v>0</v>
      </c>
    </row>
    <row r="2955" customFormat="false" ht="15" hidden="false" customHeight="false" outlineLevel="0" collapsed="false">
      <c r="A2955" s="15"/>
      <c r="B2955" s="15"/>
      <c r="C2955" s="15"/>
      <c r="D2955" s="15"/>
      <c r="F2955" s="18" t="str">
        <f aca="false">IF(B2955="","",IFERROR(INDEX(Materials!$B$2:$B$301,MATCH(B2955,Materials!$A$2:$A$301,0)),""))</f>
        <v/>
      </c>
      <c r="G2955" s="18" t="str">
        <f aca="true">IF(AND(A2955="",B2955=""),"",IF(A2955="","Missing product",IF(B2955="","Missing material",IF(COUNTIF(ProductList,A2955)=0,"Product not in Products list",IF(COUNTIF(MaterialList,B2955)=0,"Material not in Materials list","OK")))))</f>
        <v/>
      </c>
      <c r="H2955" s="18" t="str">
        <f aca="false">IF(F2955="Active",A2955&amp;"|"&amp;COUNTIFS(A$2:A2955,A2955,F$2:F2955,"Active"),"")</f>
        <v/>
      </c>
      <c r="I2955" s="18" t="str">
        <f aca="false">IF(B2955="","",IF(SUMPRODUCT(MAX((A$1:A2954=A2955)*(B$1:B2954=B2955)*ROW(A$1:A2954)))=0,C2955&amp;"",IF(C2955="",INDEX(I$1:I2954,SUMPRODUCT(MAX((A$1:A2954=A2955)*(B$1:B2954=B2955)*ROW(A$1:A2954)))),IF(INDEX(I$1:I2954,SUMPRODUCT(MAX((A$1:A2954=A2955)*(B$1:B2954=B2955)*ROW(A$1:A2954))))="",C2955&amp;"",INDEX(I$1:I2954,SUMPRODUCT(MAX((A$1:A2954=A2955)*(B$1:B2954=B2955)*ROW(A$1:A2954))))&amp;"; "&amp;C2955))))</f>
        <v/>
      </c>
      <c r="J2955" s="18" t="str">
        <f aca="false">IF(A2955="","",A2955&amp;"|"&amp;COUNTIF(A$2:A2955,A2955))</f>
        <v/>
      </c>
      <c r="K2955" s="18" t="n">
        <f aca="false">IF(OR(A2955="",B2955=""),0,IF(COUNTIFS(A$2:A2955,A2955,B$2:B2955,B2955)=1,1,0))</f>
        <v>0</v>
      </c>
    </row>
    <row r="2956" customFormat="false" ht="15" hidden="false" customHeight="false" outlineLevel="0" collapsed="false">
      <c r="A2956" s="15"/>
      <c r="B2956" s="15"/>
      <c r="C2956" s="15"/>
      <c r="D2956" s="15"/>
      <c r="F2956" s="18" t="str">
        <f aca="false">IF(B2956="","",IFERROR(INDEX(Materials!$B$2:$B$301,MATCH(B2956,Materials!$A$2:$A$301,0)),""))</f>
        <v/>
      </c>
      <c r="G2956" s="18" t="str">
        <f aca="true">IF(AND(A2956="",B2956=""),"",IF(A2956="","Missing product",IF(B2956="","Missing material",IF(COUNTIF(ProductList,A2956)=0,"Product not in Products list",IF(COUNTIF(MaterialList,B2956)=0,"Material not in Materials list","OK")))))</f>
        <v/>
      </c>
      <c r="H2956" s="18" t="str">
        <f aca="false">IF(F2956="Active",A2956&amp;"|"&amp;COUNTIFS(A$2:A2956,A2956,F$2:F2956,"Active"),"")</f>
        <v/>
      </c>
      <c r="I2956" s="18" t="str">
        <f aca="false">IF(B2956="","",IF(SUMPRODUCT(MAX((A$1:A2955=A2956)*(B$1:B2955=B2956)*ROW(A$1:A2955)))=0,C2956&amp;"",IF(C2956="",INDEX(I$1:I2955,SUMPRODUCT(MAX((A$1:A2955=A2956)*(B$1:B2955=B2956)*ROW(A$1:A2955)))),IF(INDEX(I$1:I2955,SUMPRODUCT(MAX((A$1:A2955=A2956)*(B$1:B2955=B2956)*ROW(A$1:A2955))))="",C2956&amp;"",INDEX(I$1:I2955,SUMPRODUCT(MAX((A$1:A2955=A2956)*(B$1:B2955=B2956)*ROW(A$1:A2955))))&amp;"; "&amp;C2956))))</f>
        <v/>
      </c>
      <c r="J2956" s="18" t="str">
        <f aca="false">IF(A2956="","",A2956&amp;"|"&amp;COUNTIF(A$2:A2956,A2956))</f>
        <v/>
      </c>
      <c r="K2956" s="18" t="n">
        <f aca="false">IF(OR(A2956="",B2956=""),0,IF(COUNTIFS(A$2:A2956,A2956,B$2:B2956,B2956)=1,1,0))</f>
        <v>0</v>
      </c>
    </row>
    <row r="2957" customFormat="false" ht="15" hidden="false" customHeight="false" outlineLevel="0" collapsed="false">
      <c r="A2957" s="15"/>
      <c r="B2957" s="15"/>
      <c r="C2957" s="15"/>
      <c r="D2957" s="15"/>
      <c r="F2957" s="18" t="str">
        <f aca="false">IF(B2957="","",IFERROR(INDEX(Materials!$B$2:$B$301,MATCH(B2957,Materials!$A$2:$A$301,0)),""))</f>
        <v/>
      </c>
      <c r="G2957" s="18" t="str">
        <f aca="true">IF(AND(A2957="",B2957=""),"",IF(A2957="","Missing product",IF(B2957="","Missing material",IF(COUNTIF(ProductList,A2957)=0,"Product not in Products list",IF(COUNTIF(MaterialList,B2957)=0,"Material not in Materials list","OK")))))</f>
        <v/>
      </c>
      <c r="H2957" s="18" t="str">
        <f aca="false">IF(F2957="Active",A2957&amp;"|"&amp;COUNTIFS(A$2:A2957,A2957,F$2:F2957,"Active"),"")</f>
        <v/>
      </c>
      <c r="I2957" s="18" t="str">
        <f aca="false">IF(B2957="","",IF(SUMPRODUCT(MAX((A$1:A2956=A2957)*(B$1:B2956=B2957)*ROW(A$1:A2956)))=0,C2957&amp;"",IF(C2957="",INDEX(I$1:I2956,SUMPRODUCT(MAX((A$1:A2956=A2957)*(B$1:B2956=B2957)*ROW(A$1:A2956)))),IF(INDEX(I$1:I2956,SUMPRODUCT(MAX((A$1:A2956=A2957)*(B$1:B2956=B2957)*ROW(A$1:A2956))))="",C2957&amp;"",INDEX(I$1:I2956,SUMPRODUCT(MAX((A$1:A2956=A2957)*(B$1:B2956=B2957)*ROW(A$1:A2956))))&amp;"; "&amp;C2957))))</f>
        <v/>
      </c>
      <c r="J2957" s="18" t="str">
        <f aca="false">IF(A2957="","",A2957&amp;"|"&amp;COUNTIF(A$2:A2957,A2957))</f>
        <v/>
      </c>
      <c r="K2957" s="18" t="n">
        <f aca="false">IF(OR(A2957="",B2957=""),0,IF(COUNTIFS(A$2:A2957,A2957,B$2:B2957,B2957)=1,1,0))</f>
        <v>0</v>
      </c>
    </row>
    <row r="2958" customFormat="false" ht="15" hidden="false" customHeight="false" outlineLevel="0" collapsed="false">
      <c r="A2958" s="15"/>
      <c r="B2958" s="15"/>
      <c r="C2958" s="15"/>
      <c r="D2958" s="15"/>
      <c r="F2958" s="18" t="str">
        <f aca="false">IF(B2958="","",IFERROR(INDEX(Materials!$B$2:$B$301,MATCH(B2958,Materials!$A$2:$A$301,0)),""))</f>
        <v/>
      </c>
      <c r="G2958" s="18" t="str">
        <f aca="true">IF(AND(A2958="",B2958=""),"",IF(A2958="","Missing product",IF(B2958="","Missing material",IF(COUNTIF(ProductList,A2958)=0,"Product not in Products list",IF(COUNTIF(MaterialList,B2958)=0,"Material not in Materials list","OK")))))</f>
        <v/>
      </c>
      <c r="H2958" s="18" t="str">
        <f aca="false">IF(F2958="Active",A2958&amp;"|"&amp;COUNTIFS(A$2:A2958,A2958,F$2:F2958,"Active"),"")</f>
        <v/>
      </c>
      <c r="I2958" s="18" t="str">
        <f aca="false">IF(B2958="","",IF(SUMPRODUCT(MAX((A$1:A2957=A2958)*(B$1:B2957=B2958)*ROW(A$1:A2957)))=0,C2958&amp;"",IF(C2958="",INDEX(I$1:I2957,SUMPRODUCT(MAX((A$1:A2957=A2958)*(B$1:B2957=B2958)*ROW(A$1:A2957)))),IF(INDEX(I$1:I2957,SUMPRODUCT(MAX((A$1:A2957=A2958)*(B$1:B2957=B2958)*ROW(A$1:A2957))))="",C2958&amp;"",INDEX(I$1:I2957,SUMPRODUCT(MAX((A$1:A2957=A2958)*(B$1:B2957=B2958)*ROW(A$1:A2957))))&amp;"; "&amp;C2958))))</f>
        <v/>
      </c>
      <c r="J2958" s="18" t="str">
        <f aca="false">IF(A2958="","",A2958&amp;"|"&amp;COUNTIF(A$2:A2958,A2958))</f>
        <v/>
      </c>
      <c r="K2958" s="18" t="n">
        <f aca="false">IF(OR(A2958="",B2958=""),0,IF(COUNTIFS(A$2:A2958,A2958,B$2:B2958,B2958)=1,1,0))</f>
        <v>0</v>
      </c>
    </row>
    <row r="2959" customFormat="false" ht="15" hidden="false" customHeight="false" outlineLevel="0" collapsed="false">
      <c r="A2959" s="15"/>
      <c r="B2959" s="15"/>
      <c r="C2959" s="15"/>
      <c r="D2959" s="15"/>
      <c r="F2959" s="18" t="str">
        <f aca="false">IF(B2959="","",IFERROR(INDEX(Materials!$B$2:$B$301,MATCH(B2959,Materials!$A$2:$A$301,0)),""))</f>
        <v/>
      </c>
      <c r="G2959" s="18" t="str">
        <f aca="true">IF(AND(A2959="",B2959=""),"",IF(A2959="","Missing product",IF(B2959="","Missing material",IF(COUNTIF(ProductList,A2959)=0,"Product not in Products list",IF(COUNTIF(MaterialList,B2959)=0,"Material not in Materials list","OK")))))</f>
        <v/>
      </c>
      <c r="H2959" s="18" t="str">
        <f aca="false">IF(F2959="Active",A2959&amp;"|"&amp;COUNTIFS(A$2:A2959,A2959,F$2:F2959,"Active"),"")</f>
        <v/>
      </c>
      <c r="I2959" s="18" t="str">
        <f aca="false">IF(B2959="","",IF(SUMPRODUCT(MAX((A$1:A2958=A2959)*(B$1:B2958=B2959)*ROW(A$1:A2958)))=0,C2959&amp;"",IF(C2959="",INDEX(I$1:I2958,SUMPRODUCT(MAX((A$1:A2958=A2959)*(B$1:B2958=B2959)*ROW(A$1:A2958)))),IF(INDEX(I$1:I2958,SUMPRODUCT(MAX((A$1:A2958=A2959)*(B$1:B2958=B2959)*ROW(A$1:A2958))))="",C2959&amp;"",INDEX(I$1:I2958,SUMPRODUCT(MAX((A$1:A2958=A2959)*(B$1:B2958=B2959)*ROW(A$1:A2958))))&amp;"; "&amp;C2959))))</f>
        <v/>
      </c>
      <c r="J2959" s="18" t="str">
        <f aca="false">IF(A2959="","",A2959&amp;"|"&amp;COUNTIF(A$2:A2959,A2959))</f>
        <v/>
      </c>
      <c r="K2959" s="18" t="n">
        <f aca="false">IF(OR(A2959="",B2959=""),0,IF(COUNTIFS(A$2:A2959,A2959,B$2:B2959,B2959)=1,1,0))</f>
        <v>0</v>
      </c>
    </row>
    <row r="2960" customFormat="false" ht="15" hidden="false" customHeight="false" outlineLevel="0" collapsed="false">
      <c r="A2960" s="15"/>
      <c r="B2960" s="15"/>
      <c r="C2960" s="15"/>
      <c r="D2960" s="15"/>
      <c r="F2960" s="18" t="str">
        <f aca="false">IF(B2960="","",IFERROR(INDEX(Materials!$B$2:$B$301,MATCH(B2960,Materials!$A$2:$A$301,0)),""))</f>
        <v/>
      </c>
      <c r="G2960" s="18" t="str">
        <f aca="true">IF(AND(A2960="",B2960=""),"",IF(A2960="","Missing product",IF(B2960="","Missing material",IF(COUNTIF(ProductList,A2960)=0,"Product not in Products list",IF(COUNTIF(MaterialList,B2960)=0,"Material not in Materials list","OK")))))</f>
        <v/>
      </c>
      <c r="H2960" s="18" t="str">
        <f aca="false">IF(F2960="Active",A2960&amp;"|"&amp;COUNTIFS(A$2:A2960,A2960,F$2:F2960,"Active"),"")</f>
        <v/>
      </c>
      <c r="I2960" s="18" t="str">
        <f aca="false">IF(B2960="","",IF(SUMPRODUCT(MAX((A$1:A2959=A2960)*(B$1:B2959=B2960)*ROW(A$1:A2959)))=0,C2960&amp;"",IF(C2960="",INDEX(I$1:I2959,SUMPRODUCT(MAX((A$1:A2959=A2960)*(B$1:B2959=B2960)*ROW(A$1:A2959)))),IF(INDEX(I$1:I2959,SUMPRODUCT(MAX((A$1:A2959=A2960)*(B$1:B2959=B2960)*ROW(A$1:A2959))))="",C2960&amp;"",INDEX(I$1:I2959,SUMPRODUCT(MAX((A$1:A2959=A2960)*(B$1:B2959=B2960)*ROW(A$1:A2959))))&amp;"; "&amp;C2960))))</f>
        <v/>
      </c>
      <c r="J2960" s="18" t="str">
        <f aca="false">IF(A2960="","",A2960&amp;"|"&amp;COUNTIF(A$2:A2960,A2960))</f>
        <v/>
      </c>
      <c r="K2960" s="18" t="n">
        <f aca="false">IF(OR(A2960="",B2960=""),0,IF(COUNTIFS(A$2:A2960,A2960,B$2:B2960,B2960)=1,1,0))</f>
        <v>0</v>
      </c>
    </row>
    <row r="2961" customFormat="false" ht="15" hidden="false" customHeight="false" outlineLevel="0" collapsed="false">
      <c r="A2961" s="15"/>
      <c r="B2961" s="15"/>
      <c r="C2961" s="15"/>
      <c r="D2961" s="15"/>
      <c r="F2961" s="18" t="str">
        <f aca="false">IF(B2961="","",IFERROR(INDEX(Materials!$B$2:$B$301,MATCH(B2961,Materials!$A$2:$A$301,0)),""))</f>
        <v/>
      </c>
      <c r="G2961" s="18" t="str">
        <f aca="true">IF(AND(A2961="",B2961=""),"",IF(A2961="","Missing product",IF(B2961="","Missing material",IF(COUNTIF(ProductList,A2961)=0,"Product not in Products list",IF(COUNTIF(MaterialList,B2961)=0,"Material not in Materials list","OK")))))</f>
        <v/>
      </c>
      <c r="H2961" s="18" t="str">
        <f aca="false">IF(F2961="Active",A2961&amp;"|"&amp;COUNTIFS(A$2:A2961,A2961,F$2:F2961,"Active"),"")</f>
        <v/>
      </c>
      <c r="I2961" s="18" t="str">
        <f aca="false">IF(B2961="","",IF(SUMPRODUCT(MAX((A$1:A2960=A2961)*(B$1:B2960=B2961)*ROW(A$1:A2960)))=0,C2961&amp;"",IF(C2961="",INDEX(I$1:I2960,SUMPRODUCT(MAX((A$1:A2960=A2961)*(B$1:B2960=B2961)*ROW(A$1:A2960)))),IF(INDEX(I$1:I2960,SUMPRODUCT(MAX((A$1:A2960=A2961)*(B$1:B2960=B2961)*ROW(A$1:A2960))))="",C2961&amp;"",INDEX(I$1:I2960,SUMPRODUCT(MAX((A$1:A2960=A2961)*(B$1:B2960=B2961)*ROW(A$1:A2960))))&amp;"; "&amp;C2961))))</f>
        <v/>
      </c>
      <c r="J2961" s="18" t="str">
        <f aca="false">IF(A2961="","",A2961&amp;"|"&amp;COUNTIF(A$2:A2961,A2961))</f>
        <v/>
      </c>
      <c r="K2961" s="18" t="n">
        <f aca="false">IF(OR(A2961="",B2961=""),0,IF(COUNTIFS(A$2:A2961,A2961,B$2:B2961,B2961)=1,1,0))</f>
        <v>0</v>
      </c>
    </row>
    <row r="2962" customFormat="false" ht="15" hidden="false" customHeight="false" outlineLevel="0" collapsed="false">
      <c r="A2962" s="15"/>
      <c r="B2962" s="15"/>
      <c r="C2962" s="15"/>
      <c r="D2962" s="15"/>
      <c r="F2962" s="18" t="str">
        <f aca="false">IF(B2962="","",IFERROR(INDEX(Materials!$B$2:$B$301,MATCH(B2962,Materials!$A$2:$A$301,0)),""))</f>
        <v/>
      </c>
      <c r="G2962" s="18" t="str">
        <f aca="true">IF(AND(A2962="",B2962=""),"",IF(A2962="","Missing product",IF(B2962="","Missing material",IF(COUNTIF(ProductList,A2962)=0,"Product not in Products list",IF(COUNTIF(MaterialList,B2962)=0,"Material not in Materials list","OK")))))</f>
        <v/>
      </c>
      <c r="H2962" s="18" t="str">
        <f aca="false">IF(F2962="Active",A2962&amp;"|"&amp;COUNTIFS(A$2:A2962,A2962,F$2:F2962,"Active"),"")</f>
        <v/>
      </c>
      <c r="I2962" s="18" t="str">
        <f aca="false">IF(B2962="","",IF(SUMPRODUCT(MAX((A$1:A2961=A2962)*(B$1:B2961=B2962)*ROW(A$1:A2961)))=0,C2962&amp;"",IF(C2962="",INDEX(I$1:I2961,SUMPRODUCT(MAX((A$1:A2961=A2962)*(B$1:B2961=B2962)*ROW(A$1:A2961)))),IF(INDEX(I$1:I2961,SUMPRODUCT(MAX((A$1:A2961=A2962)*(B$1:B2961=B2962)*ROW(A$1:A2961))))="",C2962&amp;"",INDEX(I$1:I2961,SUMPRODUCT(MAX((A$1:A2961=A2962)*(B$1:B2961=B2962)*ROW(A$1:A2961))))&amp;"; "&amp;C2962))))</f>
        <v/>
      </c>
      <c r="J2962" s="18" t="str">
        <f aca="false">IF(A2962="","",A2962&amp;"|"&amp;COUNTIF(A$2:A2962,A2962))</f>
        <v/>
      </c>
      <c r="K2962" s="18" t="n">
        <f aca="false">IF(OR(A2962="",B2962=""),0,IF(COUNTIFS(A$2:A2962,A2962,B$2:B2962,B2962)=1,1,0))</f>
        <v>0</v>
      </c>
    </row>
    <row r="2963" customFormat="false" ht="15" hidden="false" customHeight="false" outlineLevel="0" collapsed="false">
      <c r="A2963" s="15"/>
      <c r="B2963" s="15"/>
      <c r="C2963" s="15"/>
      <c r="D2963" s="15"/>
      <c r="F2963" s="18" t="str">
        <f aca="false">IF(B2963="","",IFERROR(INDEX(Materials!$B$2:$B$301,MATCH(B2963,Materials!$A$2:$A$301,0)),""))</f>
        <v/>
      </c>
      <c r="G2963" s="18" t="str">
        <f aca="true">IF(AND(A2963="",B2963=""),"",IF(A2963="","Missing product",IF(B2963="","Missing material",IF(COUNTIF(ProductList,A2963)=0,"Product not in Products list",IF(COUNTIF(MaterialList,B2963)=0,"Material not in Materials list","OK")))))</f>
        <v/>
      </c>
      <c r="H2963" s="18" t="str">
        <f aca="false">IF(F2963="Active",A2963&amp;"|"&amp;COUNTIFS(A$2:A2963,A2963,F$2:F2963,"Active"),"")</f>
        <v/>
      </c>
      <c r="I2963" s="18" t="str">
        <f aca="false">IF(B2963="","",IF(SUMPRODUCT(MAX((A$1:A2962=A2963)*(B$1:B2962=B2963)*ROW(A$1:A2962)))=0,C2963&amp;"",IF(C2963="",INDEX(I$1:I2962,SUMPRODUCT(MAX((A$1:A2962=A2963)*(B$1:B2962=B2963)*ROW(A$1:A2962)))),IF(INDEX(I$1:I2962,SUMPRODUCT(MAX((A$1:A2962=A2963)*(B$1:B2962=B2963)*ROW(A$1:A2962))))="",C2963&amp;"",INDEX(I$1:I2962,SUMPRODUCT(MAX((A$1:A2962=A2963)*(B$1:B2962=B2963)*ROW(A$1:A2962))))&amp;"; "&amp;C2963))))</f>
        <v/>
      </c>
      <c r="J2963" s="18" t="str">
        <f aca="false">IF(A2963="","",A2963&amp;"|"&amp;COUNTIF(A$2:A2963,A2963))</f>
        <v/>
      </c>
      <c r="K2963" s="18" t="n">
        <f aca="false">IF(OR(A2963="",B2963=""),0,IF(COUNTIFS(A$2:A2963,A2963,B$2:B2963,B2963)=1,1,0))</f>
        <v>0</v>
      </c>
    </row>
    <row r="2964" customFormat="false" ht="15" hidden="false" customHeight="false" outlineLevel="0" collapsed="false">
      <c r="A2964" s="15"/>
      <c r="B2964" s="15"/>
      <c r="C2964" s="15"/>
      <c r="D2964" s="15"/>
      <c r="F2964" s="18" t="str">
        <f aca="false">IF(B2964="","",IFERROR(INDEX(Materials!$B$2:$B$301,MATCH(B2964,Materials!$A$2:$A$301,0)),""))</f>
        <v/>
      </c>
      <c r="G2964" s="18" t="str">
        <f aca="true">IF(AND(A2964="",B2964=""),"",IF(A2964="","Missing product",IF(B2964="","Missing material",IF(COUNTIF(ProductList,A2964)=0,"Product not in Products list",IF(COUNTIF(MaterialList,B2964)=0,"Material not in Materials list","OK")))))</f>
        <v/>
      </c>
      <c r="H2964" s="18" t="str">
        <f aca="false">IF(F2964="Active",A2964&amp;"|"&amp;COUNTIFS(A$2:A2964,A2964,F$2:F2964,"Active"),"")</f>
        <v/>
      </c>
      <c r="I2964" s="18" t="str">
        <f aca="false">IF(B2964="","",IF(SUMPRODUCT(MAX((A$1:A2963=A2964)*(B$1:B2963=B2964)*ROW(A$1:A2963)))=0,C2964&amp;"",IF(C2964="",INDEX(I$1:I2963,SUMPRODUCT(MAX((A$1:A2963=A2964)*(B$1:B2963=B2964)*ROW(A$1:A2963)))),IF(INDEX(I$1:I2963,SUMPRODUCT(MAX((A$1:A2963=A2964)*(B$1:B2963=B2964)*ROW(A$1:A2963))))="",C2964&amp;"",INDEX(I$1:I2963,SUMPRODUCT(MAX((A$1:A2963=A2964)*(B$1:B2963=B2964)*ROW(A$1:A2963))))&amp;"; "&amp;C2964))))</f>
        <v/>
      </c>
      <c r="J2964" s="18" t="str">
        <f aca="false">IF(A2964="","",A2964&amp;"|"&amp;COUNTIF(A$2:A2964,A2964))</f>
        <v/>
      </c>
      <c r="K2964" s="18" t="n">
        <f aca="false">IF(OR(A2964="",B2964=""),0,IF(COUNTIFS(A$2:A2964,A2964,B$2:B2964,B2964)=1,1,0))</f>
        <v>0</v>
      </c>
    </row>
    <row r="2965" customFormat="false" ht="15" hidden="false" customHeight="false" outlineLevel="0" collapsed="false">
      <c r="A2965" s="15"/>
      <c r="B2965" s="15"/>
      <c r="C2965" s="15"/>
      <c r="D2965" s="15"/>
      <c r="F2965" s="18" t="str">
        <f aca="false">IF(B2965="","",IFERROR(INDEX(Materials!$B$2:$B$301,MATCH(B2965,Materials!$A$2:$A$301,0)),""))</f>
        <v/>
      </c>
      <c r="G2965" s="18" t="str">
        <f aca="true">IF(AND(A2965="",B2965=""),"",IF(A2965="","Missing product",IF(B2965="","Missing material",IF(COUNTIF(ProductList,A2965)=0,"Product not in Products list",IF(COUNTIF(MaterialList,B2965)=0,"Material not in Materials list","OK")))))</f>
        <v/>
      </c>
      <c r="H2965" s="18" t="str">
        <f aca="false">IF(F2965="Active",A2965&amp;"|"&amp;COUNTIFS(A$2:A2965,A2965,F$2:F2965,"Active"),"")</f>
        <v/>
      </c>
      <c r="I2965" s="18" t="str">
        <f aca="false">IF(B2965="","",IF(SUMPRODUCT(MAX((A$1:A2964=A2965)*(B$1:B2964=B2965)*ROW(A$1:A2964)))=0,C2965&amp;"",IF(C2965="",INDEX(I$1:I2964,SUMPRODUCT(MAX((A$1:A2964=A2965)*(B$1:B2964=B2965)*ROW(A$1:A2964)))),IF(INDEX(I$1:I2964,SUMPRODUCT(MAX((A$1:A2964=A2965)*(B$1:B2964=B2965)*ROW(A$1:A2964))))="",C2965&amp;"",INDEX(I$1:I2964,SUMPRODUCT(MAX((A$1:A2964=A2965)*(B$1:B2964=B2965)*ROW(A$1:A2964))))&amp;"; "&amp;C2965))))</f>
        <v/>
      </c>
      <c r="J2965" s="18" t="str">
        <f aca="false">IF(A2965="","",A2965&amp;"|"&amp;COUNTIF(A$2:A2965,A2965))</f>
        <v/>
      </c>
      <c r="K2965" s="18" t="n">
        <f aca="false">IF(OR(A2965="",B2965=""),0,IF(COUNTIFS(A$2:A2965,A2965,B$2:B2965,B2965)=1,1,0))</f>
        <v>0</v>
      </c>
    </row>
    <row r="2966" customFormat="false" ht="15" hidden="false" customHeight="false" outlineLevel="0" collapsed="false">
      <c r="A2966" s="15"/>
      <c r="B2966" s="15"/>
      <c r="C2966" s="15"/>
      <c r="D2966" s="15"/>
      <c r="F2966" s="18" t="str">
        <f aca="false">IF(B2966="","",IFERROR(INDEX(Materials!$B$2:$B$301,MATCH(B2966,Materials!$A$2:$A$301,0)),""))</f>
        <v/>
      </c>
      <c r="G2966" s="18" t="str">
        <f aca="true">IF(AND(A2966="",B2966=""),"",IF(A2966="","Missing product",IF(B2966="","Missing material",IF(COUNTIF(ProductList,A2966)=0,"Product not in Products list",IF(COUNTIF(MaterialList,B2966)=0,"Material not in Materials list","OK")))))</f>
        <v/>
      </c>
      <c r="H2966" s="18" t="str">
        <f aca="false">IF(F2966="Active",A2966&amp;"|"&amp;COUNTIFS(A$2:A2966,A2966,F$2:F2966,"Active"),"")</f>
        <v/>
      </c>
      <c r="I2966" s="18" t="str">
        <f aca="false">IF(B2966="","",IF(SUMPRODUCT(MAX((A$1:A2965=A2966)*(B$1:B2965=B2966)*ROW(A$1:A2965)))=0,C2966&amp;"",IF(C2966="",INDEX(I$1:I2965,SUMPRODUCT(MAX((A$1:A2965=A2966)*(B$1:B2965=B2966)*ROW(A$1:A2965)))),IF(INDEX(I$1:I2965,SUMPRODUCT(MAX((A$1:A2965=A2966)*(B$1:B2965=B2966)*ROW(A$1:A2965))))="",C2966&amp;"",INDEX(I$1:I2965,SUMPRODUCT(MAX((A$1:A2965=A2966)*(B$1:B2965=B2966)*ROW(A$1:A2965))))&amp;"; "&amp;C2966))))</f>
        <v/>
      </c>
      <c r="J2966" s="18" t="str">
        <f aca="false">IF(A2966="","",A2966&amp;"|"&amp;COUNTIF(A$2:A2966,A2966))</f>
        <v/>
      </c>
      <c r="K2966" s="18" t="n">
        <f aca="false">IF(OR(A2966="",B2966=""),0,IF(COUNTIFS(A$2:A2966,A2966,B$2:B2966,B2966)=1,1,0))</f>
        <v>0</v>
      </c>
    </row>
    <row r="2967" customFormat="false" ht="15" hidden="false" customHeight="false" outlineLevel="0" collapsed="false">
      <c r="A2967" s="15"/>
      <c r="B2967" s="15"/>
      <c r="C2967" s="15"/>
      <c r="D2967" s="15"/>
      <c r="F2967" s="18" t="str">
        <f aca="false">IF(B2967="","",IFERROR(INDEX(Materials!$B$2:$B$301,MATCH(B2967,Materials!$A$2:$A$301,0)),""))</f>
        <v/>
      </c>
      <c r="G2967" s="18" t="str">
        <f aca="true">IF(AND(A2967="",B2967=""),"",IF(A2967="","Missing product",IF(B2967="","Missing material",IF(COUNTIF(ProductList,A2967)=0,"Product not in Products list",IF(COUNTIF(MaterialList,B2967)=0,"Material not in Materials list","OK")))))</f>
        <v/>
      </c>
      <c r="H2967" s="18" t="str">
        <f aca="false">IF(F2967="Active",A2967&amp;"|"&amp;COUNTIFS(A$2:A2967,A2967,F$2:F2967,"Active"),"")</f>
        <v/>
      </c>
      <c r="I2967" s="18" t="str">
        <f aca="false">IF(B2967="","",IF(SUMPRODUCT(MAX((A$1:A2966=A2967)*(B$1:B2966=B2967)*ROW(A$1:A2966)))=0,C2967&amp;"",IF(C2967="",INDEX(I$1:I2966,SUMPRODUCT(MAX((A$1:A2966=A2967)*(B$1:B2966=B2967)*ROW(A$1:A2966)))),IF(INDEX(I$1:I2966,SUMPRODUCT(MAX((A$1:A2966=A2967)*(B$1:B2966=B2967)*ROW(A$1:A2966))))="",C2967&amp;"",INDEX(I$1:I2966,SUMPRODUCT(MAX((A$1:A2966=A2967)*(B$1:B2966=B2967)*ROW(A$1:A2966))))&amp;"; "&amp;C2967))))</f>
        <v/>
      </c>
      <c r="J2967" s="18" t="str">
        <f aca="false">IF(A2967="","",A2967&amp;"|"&amp;COUNTIF(A$2:A2967,A2967))</f>
        <v/>
      </c>
      <c r="K2967" s="18" t="n">
        <f aca="false">IF(OR(A2967="",B2967=""),0,IF(COUNTIFS(A$2:A2967,A2967,B$2:B2967,B2967)=1,1,0))</f>
        <v>0</v>
      </c>
    </row>
    <row r="2968" customFormat="false" ht="15" hidden="false" customHeight="false" outlineLevel="0" collapsed="false">
      <c r="A2968" s="15"/>
      <c r="B2968" s="15"/>
      <c r="C2968" s="15"/>
      <c r="D2968" s="15"/>
      <c r="F2968" s="18" t="str">
        <f aca="false">IF(B2968="","",IFERROR(INDEX(Materials!$B$2:$B$301,MATCH(B2968,Materials!$A$2:$A$301,0)),""))</f>
        <v/>
      </c>
      <c r="G2968" s="18" t="str">
        <f aca="true">IF(AND(A2968="",B2968=""),"",IF(A2968="","Missing product",IF(B2968="","Missing material",IF(COUNTIF(ProductList,A2968)=0,"Product not in Products list",IF(COUNTIF(MaterialList,B2968)=0,"Material not in Materials list","OK")))))</f>
        <v/>
      </c>
      <c r="H2968" s="18" t="str">
        <f aca="false">IF(F2968="Active",A2968&amp;"|"&amp;COUNTIFS(A$2:A2968,A2968,F$2:F2968,"Active"),"")</f>
        <v/>
      </c>
      <c r="I2968" s="18" t="str">
        <f aca="false">IF(B2968="","",IF(SUMPRODUCT(MAX((A$1:A2967=A2968)*(B$1:B2967=B2968)*ROW(A$1:A2967)))=0,C2968&amp;"",IF(C2968="",INDEX(I$1:I2967,SUMPRODUCT(MAX((A$1:A2967=A2968)*(B$1:B2967=B2968)*ROW(A$1:A2967)))),IF(INDEX(I$1:I2967,SUMPRODUCT(MAX((A$1:A2967=A2968)*(B$1:B2967=B2968)*ROW(A$1:A2967))))="",C2968&amp;"",INDEX(I$1:I2967,SUMPRODUCT(MAX((A$1:A2967=A2968)*(B$1:B2967=B2968)*ROW(A$1:A2967))))&amp;"; "&amp;C2968))))</f>
        <v/>
      </c>
      <c r="J2968" s="18" t="str">
        <f aca="false">IF(A2968="","",A2968&amp;"|"&amp;COUNTIF(A$2:A2968,A2968))</f>
        <v/>
      </c>
      <c r="K2968" s="18" t="n">
        <f aca="false">IF(OR(A2968="",B2968=""),0,IF(COUNTIFS(A$2:A2968,A2968,B$2:B2968,B2968)=1,1,0))</f>
        <v>0</v>
      </c>
    </row>
    <row r="2969" customFormat="false" ht="15" hidden="false" customHeight="false" outlineLevel="0" collapsed="false">
      <c r="A2969" s="15"/>
      <c r="B2969" s="15"/>
      <c r="C2969" s="15"/>
      <c r="D2969" s="15"/>
      <c r="F2969" s="18" t="str">
        <f aca="false">IF(B2969="","",IFERROR(INDEX(Materials!$B$2:$B$301,MATCH(B2969,Materials!$A$2:$A$301,0)),""))</f>
        <v/>
      </c>
      <c r="G2969" s="18" t="str">
        <f aca="true">IF(AND(A2969="",B2969=""),"",IF(A2969="","Missing product",IF(B2969="","Missing material",IF(COUNTIF(ProductList,A2969)=0,"Product not in Products list",IF(COUNTIF(MaterialList,B2969)=0,"Material not in Materials list","OK")))))</f>
        <v/>
      </c>
      <c r="H2969" s="18" t="str">
        <f aca="false">IF(F2969="Active",A2969&amp;"|"&amp;COUNTIFS(A$2:A2969,A2969,F$2:F2969,"Active"),"")</f>
        <v/>
      </c>
      <c r="I2969" s="18" t="str">
        <f aca="false">IF(B2969="","",IF(SUMPRODUCT(MAX((A$1:A2968=A2969)*(B$1:B2968=B2969)*ROW(A$1:A2968)))=0,C2969&amp;"",IF(C2969="",INDEX(I$1:I2968,SUMPRODUCT(MAX((A$1:A2968=A2969)*(B$1:B2968=B2969)*ROW(A$1:A2968)))),IF(INDEX(I$1:I2968,SUMPRODUCT(MAX((A$1:A2968=A2969)*(B$1:B2968=B2969)*ROW(A$1:A2968))))="",C2969&amp;"",INDEX(I$1:I2968,SUMPRODUCT(MAX((A$1:A2968=A2969)*(B$1:B2968=B2969)*ROW(A$1:A2968))))&amp;"; "&amp;C2969))))</f>
        <v/>
      </c>
      <c r="J2969" s="18" t="str">
        <f aca="false">IF(A2969="","",A2969&amp;"|"&amp;COUNTIF(A$2:A2969,A2969))</f>
        <v/>
      </c>
      <c r="K2969" s="18" t="n">
        <f aca="false">IF(OR(A2969="",B2969=""),0,IF(COUNTIFS(A$2:A2969,A2969,B$2:B2969,B2969)=1,1,0))</f>
        <v>0</v>
      </c>
    </row>
    <row r="2970" customFormat="false" ht="15" hidden="false" customHeight="false" outlineLevel="0" collapsed="false">
      <c r="A2970" s="15"/>
      <c r="B2970" s="15"/>
      <c r="C2970" s="15"/>
      <c r="D2970" s="15"/>
      <c r="F2970" s="18" t="str">
        <f aca="false">IF(B2970="","",IFERROR(INDEX(Materials!$B$2:$B$301,MATCH(B2970,Materials!$A$2:$A$301,0)),""))</f>
        <v/>
      </c>
      <c r="G2970" s="18" t="str">
        <f aca="true">IF(AND(A2970="",B2970=""),"",IF(A2970="","Missing product",IF(B2970="","Missing material",IF(COUNTIF(ProductList,A2970)=0,"Product not in Products list",IF(COUNTIF(MaterialList,B2970)=0,"Material not in Materials list","OK")))))</f>
        <v/>
      </c>
      <c r="H2970" s="18" t="str">
        <f aca="false">IF(F2970="Active",A2970&amp;"|"&amp;COUNTIFS(A$2:A2970,A2970,F$2:F2970,"Active"),"")</f>
        <v/>
      </c>
      <c r="I2970" s="18" t="str">
        <f aca="false">IF(B2970="","",IF(SUMPRODUCT(MAX((A$1:A2969=A2970)*(B$1:B2969=B2970)*ROW(A$1:A2969)))=0,C2970&amp;"",IF(C2970="",INDEX(I$1:I2969,SUMPRODUCT(MAX((A$1:A2969=A2970)*(B$1:B2969=B2970)*ROW(A$1:A2969)))),IF(INDEX(I$1:I2969,SUMPRODUCT(MAX((A$1:A2969=A2970)*(B$1:B2969=B2970)*ROW(A$1:A2969))))="",C2970&amp;"",INDEX(I$1:I2969,SUMPRODUCT(MAX((A$1:A2969=A2970)*(B$1:B2969=B2970)*ROW(A$1:A2969))))&amp;"; "&amp;C2970))))</f>
        <v/>
      </c>
      <c r="J2970" s="18" t="str">
        <f aca="false">IF(A2970="","",A2970&amp;"|"&amp;COUNTIF(A$2:A2970,A2970))</f>
        <v/>
      </c>
      <c r="K2970" s="18" t="n">
        <f aca="false">IF(OR(A2970="",B2970=""),0,IF(COUNTIFS(A$2:A2970,A2970,B$2:B2970,B2970)=1,1,0))</f>
        <v>0</v>
      </c>
    </row>
    <row r="2971" customFormat="false" ht="15" hidden="false" customHeight="false" outlineLevel="0" collapsed="false">
      <c r="A2971" s="15"/>
      <c r="B2971" s="15"/>
      <c r="C2971" s="15"/>
      <c r="D2971" s="15"/>
      <c r="F2971" s="18" t="str">
        <f aca="false">IF(B2971="","",IFERROR(INDEX(Materials!$B$2:$B$301,MATCH(B2971,Materials!$A$2:$A$301,0)),""))</f>
        <v/>
      </c>
      <c r="G2971" s="18" t="str">
        <f aca="true">IF(AND(A2971="",B2971=""),"",IF(A2971="","Missing product",IF(B2971="","Missing material",IF(COUNTIF(ProductList,A2971)=0,"Product not in Products list",IF(COUNTIF(MaterialList,B2971)=0,"Material not in Materials list","OK")))))</f>
        <v/>
      </c>
      <c r="H2971" s="18" t="str">
        <f aca="false">IF(F2971="Active",A2971&amp;"|"&amp;COUNTIFS(A$2:A2971,A2971,F$2:F2971,"Active"),"")</f>
        <v/>
      </c>
      <c r="I2971" s="18" t="str">
        <f aca="false">IF(B2971="","",IF(SUMPRODUCT(MAX((A$1:A2970=A2971)*(B$1:B2970=B2971)*ROW(A$1:A2970)))=0,C2971&amp;"",IF(C2971="",INDEX(I$1:I2970,SUMPRODUCT(MAX((A$1:A2970=A2971)*(B$1:B2970=B2971)*ROW(A$1:A2970)))),IF(INDEX(I$1:I2970,SUMPRODUCT(MAX((A$1:A2970=A2971)*(B$1:B2970=B2971)*ROW(A$1:A2970))))="",C2971&amp;"",INDEX(I$1:I2970,SUMPRODUCT(MAX((A$1:A2970=A2971)*(B$1:B2970=B2971)*ROW(A$1:A2970))))&amp;"; "&amp;C2971))))</f>
        <v/>
      </c>
      <c r="J2971" s="18" t="str">
        <f aca="false">IF(A2971="","",A2971&amp;"|"&amp;COUNTIF(A$2:A2971,A2971))</f>
        <v/>
      </c>
      <c r="K2971" s="18" t="n">
        <f aca="false">IF(OR(A2971="",B2971=""),0,IF(COUNTIFS(A$2:A2971,A2971,B$2:B2971,B2971)=1,1,0))</f>
        <v>0</v>
      </c>
    </row>
    <row r="2972" customFormat="false" ht="15" hidden="false" customHeight="false" outlineLevel="0" collapsed="false">
      <c r="A2972" s="15"/>
      <c r="B2972" s="15"/>
      <c r="C2972" s="15"/>
      <c r="D2972" s="15"/>
      <c r="F2972" s="18" t="str">
        <f aca="false">IF(B2972="","",IFERROR(INDEX(Materials!$B$2:$B$301,MATCH(B2972,Materials!$A$2:$A$301,0)),""))</f>
        <v/>
      </c>
      <c r="G2972" s="18" t="str">
        <f aca="true">IF(AND(A2972="",B2972=""),"",IF(A2972="","Missing product",IF(B2972="","Missing material",IF(COUNTIF(ProductList,A2972)=0,"Product not in Products list",IF(COUNTIF(MaterialList,B2972)=0,"Material not in Materials list","OK")))))</f>
        <v/>
      </c>
      <c r="H2972" s="18" t="str">
        <f aca="false">IF(F2972="Active",A2972&amp;"|"&amp;COUNTIFS(A$2:A2972,A2972,F$2:F2972,"Active"),"")</f>
        <v/>
      </c>
      <c r="I2972" s="18" t="str">
        <f aca="false">IF(B2972="","",IF(SUMPRODUCT(MAX((A$1:A2971=A2972)*(B$1:B2971=B2972)*ROW(A$1:A2971)))=0,C2972&amp;"",IF(C2972="",INDEX(I$1:I2971,SUMPRODUCT(MAX((A$1:A2971=A2972)*(B$1:B2971=B2972)*ROW(A$1:A2971)))),IF(INDEX(I$1:I2971,SUMPRODUCT(MAX((A$1:A2971=A2972)*(B$1:B2971=B2972)*ROW(A$1:A2971))))="",C2972&amp;"",INDEX(I$1:I2971,SUMPRODUCT(MAX((A$1:A2971=A2972)*(B$1:B2971=B2972)*ROW(A$1:A2971))))&amp;"; "&amp;C2972))))</f>
        <v/>
      </c>
      <c r="J2972" s="18" t="str">
        <f aca="false">IF(A2972="","",A2972&amp;"|"&amp;COUNTIF(A$2:A2972,A2972))</f>
        <v/>
      </c>
      <c r="K2972" s="18" t="n">
        <f aca="false">IF(OR(A2972="",B2972=""),0,IF(COUNTIFS(A$2:A2972,A2972,B$2:B2972,B2972)=1,1,0))</f>
        <v>0</v>
      </c>
    </row>
    <row r="2973" customFormat="false" ht="15" hidden="false" customHeight="false" outlineLevel="0" collapsed="false">
      <c r="A2973" s="15"/>
      <c r="B2973" s="15"/>
      <c r="C2973" s="15"/>
      <c r="D2973" s="15"/>
      <c r="F2973" s="18" t="str">
        <f aca="false">IF(B2973="","",IFERROR(INDEX(Materials!$B$2:$B$301,MATCH(B2973,Materials!$A$2:$A$301,0)),""))</f>
        <v/>
      </c>
      <c r="G2973" s="18" t="str">
        <f aca="true">IF(AND(A2973="",B2973=""),"",IF(A2973="","Missing product",IF(B2973="","Missing material",IF(COUNTIF(ProductList,A2973)=0,"Product not in Products list",IF(COUNTIF(MaterialList,B2973)=0,"Material not in Materials list","OK")))))</f>
        <v/>
      </c>
      <c r="H2973" s="18" t="str">
        <f aca="false">IF(F2973="Active",A2973&amp;"|"&amp;COUNTIFS(A$2:A2973,A2973,F$2:F2973,"Active"),"")</f>
        <v/>
      </c>
      <c r="I2973" s="18" t="str">
        <f aca="false">IF(B2973="","",IF(SUMPRODUCT(MAX((A$1:A2972=A2973)*(B$1:B2972=B2973)*ROW(A$1:A2972)))=0,C2973&amp;"",IF(C2973="",INDEX(I$1:I2972,SUMPRODUCT(MAX((A$1:A2972=A2973)*(B$1:B2972=B2973)*ROW(A$1:A2972)))),IF(INDEX(I$1:I2972,SUMPRODUCT(MAX((A$1:A2972=A2973)*(B$1:B2972=B2973)*ROW(A$1:A2972))))="",C2973&amp;"",INDEX(I$1:I2972,SUMPRODUCT(MAX((A$1:A2972=A2973)*(B$1:B2972=B2973)*ROW(A$1:A2972))))&amp;"; "&amp;C2973))))</f>
        <v/>
      </c>
      <c r="J2973" s="18" t="str">
        <f aca="false">IF(A2973="","",A2973&amp;"|"&amp;COUNTIF(A$2:A2973,A2973))</f>
        <v/>
      </c>
      <c r="K2973" s="18" t="n">
        <f aca="false">IF(OR(A2973="",B2973=""),0,IF(COUNTIFS(A$2:A2973,A2973,B$2:B2973,B2973)=1,1,0))</f>
        <v>0</v>
      </c>
    </row>
    <row r="2974" customFormat="false" ht="15" hidden="false" customHeight="false" outlineLevel="0" collapsed="false">
      <c r="A2974" s="15"/>
      <c r="B2974" s="15"/>
      <c r="C2974" s="15"/>
      <c r="D2974" s="15"/>
      <c r="F2974" s="18" t="str">
        <f aca="false">IF(B2974="","",IFERROR(INDEX(Materials!$B$2:$B$301,MATCH(B2974,Materials!$A$2:$A$301,0)),""))</f>
        <v/>
      </c>
      <c r="G2974" s="18" t="str">
        <f aca="true">IF(AND(A2974="",B2974=""),"",IF(A2974="","Missing product",IF(B2974="","Missing material",IF(COUNTIF(ProductList,A2974)=0,"Product not in Products list",IF(COUNTIF(MaterialList,B2974)=0,"Material not in Materials list","OK")))))</f>
        <v/>
      </c>
      <c r="H2974" s="18" t="str">
        <f aca="false">IF(F2974="Active",A2974&amp;"|"&amp;COUNTIFS(A$2:A2974,A2974,F$2:F2974,"Active"),"")</f>
        <v/>
      </c>
      <c r="I2974" s="18" t="str">
        <f aca="false">IF(B2974="","",IF(SUMPRODUCT(MAX((A$1:A2973=A2974)*(B$1:B2973=B2974)*ROW(A$1:A2973)))=0,C2974&amp;"",IF(C2974="",INDEX(I$1:I2973,SUMPRODUCT(MAX((A$1:A2973=A2974)*(B$1:B2973=B2974)*ROW(A$1:A2973)))),IF(INDEX(I$1:I2973,SUMPRODUCT(MAX((A$1:A2973=A2974)*(B$1:B2973=B2974)*ROW(A$1:A2973))))="",C2974&amp;"",INDEX(I$1:I2973,SUMPRODUCT(MAX((A$1:A2973=A2974)*(B$1:B2973=B2974)*ROW(A$1:A2973))))&amp;"; "&amp;C2974))))</f>
        <v/>
      </c>
      <c r="J2974" s="18" t="str">
        <f aca="false">IF(A2974="","",A2974&amp;"|"&amp;COUNTIF(A$2:A2974,A2974))</f>
        <v/>
      </c>
      <c r="K2974" s="18" t="n">
        <f aca="false">IF(OR(A2974="",B2974=""),0,IF(COUNTIFS(A$2:A2974,A2974,B$2:B2974,B2974)=1,1,0))</f>
        <v>0</v>
      </c>
    </row>
    <row r="2975" customFormat="false" ht="15" hidden="false" customHeight="false" outlineLevel="0" collapsed="false">
      <c r="A2975" s="15"/>
      <c r="B2975" s="15"/>
      <c r="C2975" s="15"/>
      <c r="D2975" s="15"/>
      <c r="F2975" s="18" t="str">
        <f aca="false">IF(B2975="","",IFERROR(INDEX(Materials!$B$2:$B$301,MATCH(B2975,Materials!$A$2:$A$301,0)),""))</f>
        <v/>
      </c>
      <c r="G2975" s="18" t="str">
        <f aca="true">IF(AND(A2975="",B2975=""),"",IF(A2975="","Missing product",IF(B2975="","Missing material",IF(COUNTIF(ProductList,A2975)=0,"Product not in Products list",IF(COUNTIF(MaterialList,B2975)=0,"Material not in Materials list","OK")))))</f>
        <v/>
      </c>
      <c r="H2975" s="18" t="str">
        <f aca="false">IF(F2975="Active",A2975&amp;"|"&amp;COUNTIFS(A$2:A2975,A2975,F$2:F2975,"Active"),"")</f>
        <v/>
      </c>
      <c r="I2975" s="18" t="str">
        <f aca="false">IF(B2975="","",IF(SUMPRODUCT(MAX((A$1:A2974=A2975)*(B$1:B2974=B2975)*ROW(A$1:A2974)))=0,C2975&amp;"",IF(C2975="",INDEX(I$1:I2974,SUMPRODUCT(MAX((A$1:A2974=A2975)*(B$1:B2974=B2975)*ROW(A$1:A2974)))),IF(INDEX(I$1:I2974,SUMPRODUCT(MAX((A$1:A2974=A2975)*(B$1:B2974=B2975)*ROW(A$1:A2974))))="",C2975&amp;"",INDEX(I$1:I2974,SUMPRODUCT(MAX((A$1:A2974=A2975)*(B$1:B2974=B2975)*ROW(A$1:A2974))))&amp;"; "&amp;C2975))))</f>
        <v/>
      </c>
      <c r="J2975" s="18" t="str">
        <f aca="false">IF(A2975="","",A2975&amp;"|"&amp;COUNTIF(A$2:A2975,A2975))</f>
        <v/>
      </c>
      <c r="K2975" s="18" t="n">
        <f aca="false">IF(OR(A2975="",B2975=""),0,IF(COUNTIFS(A$2:A2975,A2975,B$2:B2975,B2975)=1,1,0))</f>
        <v>0</v>
      </c>
    </row>
    <row r="2976" customFormat="false" ht="15" hidden="false" customHeight="false" outlineLevel="0" collapsed="false">
      <c r="A2976" s="15"/>
      <c r="B2976" s="15"/>
      <c r="C2976" s="15"/>
      <c r="D2976" s="15"/>
      <c r="F2976" s="18" t="str">
        <f aca="false">IF(B2976="","",IFERROR(INDEX(Materials!$B$2:$B$301,MATCH(B2976,Materials!$A$2:$A$301,0)),""))</f>
        <v/>
      </c>
      <c r="G2976" s="18" t="str">
        <f aca="true">IF(AND(A2976="",B2976=""),"",IF(A2976="","Missing product",IF(B2976="","Missing material",IF(COUNTIF(ProductList,A2976)=0,"Product not in Products list",IF(COUNTIF(MaterialList,B2976)=0,"Material not in Materials list","OK")))))</f>
        <v/>
      </c>
      <c r="H2976" s="18" t="str">
        <f aca="false">IF(F2976="Active",A2976&amp;"|"&amp;COUNTIFS(A$2:A2976,A2976,F$2:F2976,"Active"),"")</f>
        <v/>
      </c>
      <c r="I2976" s="18" t="str">
        <f aca="false">IF(B2976="","",IF(SUMPRODUCT(MAX((A$1:A2975=A2976)*(B$1:B2975=B2976)*ROW(A$1:A2975)))=0,C2976&amp;"",IF(C2976="",INDEX(I$1:I2975,SUMPRODUCT(MAX((A$1:A2975=A2976)*(B$1:B2975=B2976)*ROW(A$1:A2975)))),IF(INDEX(I$1:I2975,SUMPRODUCT(MAX((A$1:A2975=A2976)*(B$1:B2975=B2976)*ROW(A$1:A2975))))="",C2976&amp;"",INDEX(I$1:I2975,SUMPRODUCT(MAX((A$1:A2975=A2976)*(B$1:B2975=B2976)*ROW(A$1:A2975))))&amp;"; "&amp;C2976))))</f>
        <v/>
      </c>
      <c r="J2976" s="18" t="str">
        <f aca="false">IF(A2976="","",A2976&amp;"|"&amp;COUNTIF(A$2:A2976,A2976))</f>
        <v/>
      </c>
      <c r="K2976" s="18" t="n">
        <f aca="false">IF(OR(A2976="",B2976=""),0,IF(COUNTIFS(A$2:A2976,A2976,B$2:B2976,B2976)=1,1,0))</f>
        <v>0</v>
      </c>
    </row>
    <row r="2977" customFormat="false" ht="15" hidden="false" customHeight="false" outlineLevel="0" collapsed="false">
      <c r="A2977" s="15"/>
      <c r="B2977" s="15"/>
      <c r="C2977" s="15"/>
      <c r="D2977" s="15"/>
      <c r="F2977" s="18" t="str">
        <f aca="false">IF(B2977="","",IFERROR(INDEX(Materials!$B$2:$B$301,MATCH(B2977,Materials!$A$2:$A$301,0)),""))</f>
        <v/>
      </c>
      <c r="G2977" s="18" t="str">
        <f aca="true">IF(AND(A2977="",B2977=""),"",IF(A2977="","Missing product",IF(B2977="","Missing material",IF(COUNTIF(ProductList,A2977)=0,"Product not in Products list",IF(COUNTIF(MaterialList,B2977)=0,"Material not in Materials list","OK")))))</f>
        <v/>
      </c>
      <c r="H2977" s="18" t="str">
        <f aca="false">IF(F2977="Active",A2977&amp;"|"&amp;COUNTIFS(A$2:A2977,A2977,F$2:F2977,"Active"),"")</f>
        <v/>
      </c>
      <c r="I2977" s="18" t="str">
        <f aca="false">IF(B2977="","",IF(SUMPRODUCT(MAX((A$1:A2976=A2977)*(B$1:B2976=B2977)*ROW(A$1:A2976)))=0,C2977&amp;"",IF(C2977="",INDEX(I$1:I2976,SUMPRODUCT(MAX((A$1:A2976=A2977)*(B$1:B2976=B2977)*ROW(A$1:A2976)))),IF(INDEX(I$1:I2976,SUMPRODUCT(MAX((A$1:A2976=A2977)*(B$1:B2976=B2977)*ROW(A$1:A2976))))="",C2977&amp;"",INDEX(I$1:I2976,SUMPRODUCT(MAX((A$1:A2976=A2977)*(B$1:B2976=B2977)*ROW(A$1:A2976))))&amp;"; "&amp;C2977))))</f>
        <v/>
      </c>
      <c r="J2977" s="18" t="str">
        <f aca="false">IF(A2977="","",A2977&amp;"|"&amp;COUNTIF(A$2:A2977,A2977))</f>
        <v/>
      </c>
      <c r="K2977" s="18" t="n">
        <f aca="false">IF(OR(A2977="",B2977=""),0,IF(COUNTIFS(A$2:A2977,A2977,B$2:B2977,B2977)=1,1,0))</f>
        <v>0</v>
      </c>
    </row>
    <row r="2978" customFormat="false" ht="15" hidden="false" customHeight="false" outlineLevel="0" collapsed="false">
      <c r="A2978" s="15"/>
      <c r="B2978" s="15"/>
      <c r="C2978" s="15"/>
      <c r="D2978" s="15"/>
      <c r="F2978" s="18" t="str">
        <f aca="false">IF(B2978="","",IFERROR(INDEX(Materials!$B$2:$B$301,MATCH(B2978,Materials!$A$2:$A$301,0)),""))</f>
        <v/>
      </c>
      <c r="G2978" s="18" t="str">
        <f aca="true">IF(AND(A2978="",B2978=""),"",IF(A2978="","Missing product",IF(B2978="","Missing material",IF(COUNTIF(ProductList,A2978)=0,"Product not in Products list",IF(COUNTIF(MaterialList,B2978)=0,"Material not in Materials list","OK")))))</f>
        <v/>
      </c>
      <c r="H2978" s="18" t="str">
        <f aca="false">IF(F2978="Active",A2978&amp;"|"&amp;COUNTIFS(A$2:A2978,A2978,F$2:F2978,"Active"),"")</f>
        <v/>
      </c>
      <c r="I2978" s="18" t="str">
        <f aca="false">IF(B2978="","",IF(SUMPRODUCT(MAX((A$1:A2977=A2978)*(B$1:B2977=B2978)*ROW(A$1:A2977)))=0,C2978&amp;"",IF(C2978="",INDEX(I$1:I2977,SUMPRODUCT(MAX((A$1:A2977=A2978)*(B$1:B2977=B2978)*ROW(A$1:A2977)))),IF(INDEX(I$1:I2977,SUMPRODUCT(MAX((A$1:A2977=A2978)*(B$1:B2977=B2978)*ROW(A$1:A2977))))="",C2978&amp;"",INDEX(I$1:I2977,SUMPRODUCT(MAX((A$1:A2977=A2978)*(B$1:B2977=B2978)*ROW(A$1:A2977))))&amp;"; "&amp;C2978))))</f>
        <v/>
      </c>
      <c r="J2978" s="18" t="str">
        <f aca="false">IF(A2978="","",A2978&amp;"|"&amp;COUNTIF(A$2:A2978,A2978))</f>
        <v/>
      </c>
      <c r="K2978" s="18" t="n">
        <f aca="false">IF(OR(A2978="",B2978=""),0,IF(COUNTIFS(A$2:A2978,A2978,B$2:B2978,B2978)=1,1,0))</f>
        <v>0</v>
      </c>
    </row>
    <row r="2979" customFormat="false" ht="15" hidden="false" customHeight="false" outlineLevel="0" collapsed="false">
      <c r="A2979" s="15"/>
      <c r="B2979" s="15"/>
      <c r="C2979" s="15"/>
      <c r="D2979" s="15"/>
      <c r="F2979" s="18" t="str">
        <f aca="false">IF(B2979="","",IFERROR(INDEX(Materials!$B$2:$B$301,MATCH(B2979,Materials!$A$2:$A$301,0)),""))</f>
        <v/>
      </c>
      <c r="G2979" s="18" t="str">
        <f aca="true">IF(AND(A2979="",B2979=""),"",IF(A2979="","Missing product",IF(B2979="","Missing material",IF(COUNTIF(ProductList,A2979)=0,"Product not in Products list",IF(COUNTIF(MaterialList,B2979)=0,"Material not in Materials list","OK")))))</f>
        <v/>
      </c>
      <c r="H2979" s="18" t="str">
        <f aca="false">IF(F2979="Active",A2979&amp;"|"&amp;COUNTIFS(A$2:A2979,A2979,F$2:F2979,"Active"),"")</f>
        <v/>
      </c>
      <c r="I2979" s="18" t="str">
        <f aca="false">IF(B2979="","",IF(SUMPRODUCT(MAX((A$1:A2978=A2979)*(B$1:B2978=B2979)*ROW(A$1:A2978)))=0,C2979&amp;"",IF(C2979="",INDEX(I$1:I2978,SUMPRODUCT(MAX((A$1:A2978=A2979)*(B$1:B2978=B2979)*ROW(A$1:A2978)))),IF(INDEX(I$1:I2978,SUMPRODUCT(MAX((A$1:A2978=A2979)*(B$1:B2978=B2979)*ROW(A$1:A2978))))="",C2979&amp;"",INDEX(I$1:I2978,SUMPRODUCT(MAX((A$1:A2978=A2979)*(B$1:B2978=B2979)*ROW(A$1:A2978))))&amp;"; "&amp;C2979))))</f>
        <v/>
      </c>
      <c r="J2979" s="18" t="str">
        <f aca="false">IF(A2979="","",A2979&amp;"|"&amp;COUNTIF(A$2:A2979,A2979))</f>
        <v/>
      </c>
      <c r="K2979" s="18" t="n">
        <f aca="false">IF(OR(A2979="",B2979=""),0,IF(COUNTIFS(A$2:A2979,A2979,B$2:B2979,B2979)=1,1,0))</f>
        <v>0</v>
      </c>
    </row>
    <row r="2980" customFormat="false" ht="15" hidden="false" customHeight="false" outlineLevel="0" collapsed="false">
      <c r="A2980" s="15"/>
      <c r="B2980" s="15"/>
      <c r="C2980" s="15"/>
      <c r="D2980" s="15"/>
      <c r="F2980" s="18" t="str">
        <f aca="false">IF(B2980="","",IFERROR(INDEX(Materials!$B$2:$B$301,MATCH(B2980,Materials!$A$2:$A$301,0)),""))</f>
        <v/>
      </c>
      <c r="G2980" s="18" t="str">
        <f aca="true">IF(AND(A2980="",B2980=""),"",IF(A2980="","Missing product",IF(B2980="","Missing material",IF(COUNTIF(ProductList,A2980)=0,"Product not in Products list",IF(COUNTIF(MaterialList,B2980)=0,"Material not in Materials list","OK")))))</f>
        <v/>
      </c>
      <c r="H2980" s="18" t="str">
        <f aca="false">IF(F2980="Active",A2980&amp;"|"&amp;COUNTIFS(A$2:A2980,A2980,F$2:F2980,"Active"),"")</f>
        <v/>
      </c>
      <c r="I2980" s="18" t="str">
        <f aca="false">IF(B2980="","",IF(SUMPRODUCT(MAX((A$1:A2979=A2980)*(B$1:B2979=B2980)*ROW(A$1:A2979)))=0,C2980&amp;"",IF(C2980="",INDEX(I$1:I2979,SUMPRODUCT(MAX((A$1:A2979=A2980)*(B$1:B2979=B2980)*ROW(A$1:A2979)))),IF(INDEX(I$1:I2979,SUMPRODUCT(MAX((A$1:A2979=A2980)*(B$1:B2979=B2980)*ROW(A$1:A2979))))="",C2980&amp;"",INDEX(I$1:I2979,SUMPRODUCT(MAX((A$1:A2979=A2980)*(B$1:B2979=B2980)*ROW(A$1:A2979))))&amp;"; "&amp;C2980))))</f>
        <v/>
      </c>
      <c r="J2980" s="18" t="str">
        <f aca="false">IF(A2980="","",A2980&amp;"|"&amp;COUNTIF(A$2:A2980,A2980))</f>
        <v/>
      </c>
      <c r="K2980" s="18" t="n">
        <f aca="false">IF(OR(A2980="",B2980=""),0,IF(COUNTIFS(A$2:A2980,A2980,B$2:B2980,B2980)=1,1,0))</f>
        <v>0</v>
      </c>
    </row>
    <row r="2981" customFormat="false" ht="15" hidden="false" customHeight="false" outlineLevel="0" collapsed="false">
      <c r="A2981" s="15"/>
      <c r="B2981" s="15"/>
      <c r="C2981" s="15"/>
      <c r="D2981" s="15"/>
      <c r="F2981" s="18" t="str">
        <f aca="false">IF(B2981="","",IFERROR(INDEX(Materials!$B$2:$B$301,MATCH(B2981,Materials!$A$2:$A$301,0)),""))</f>
        <v/>
      </c>
      <c r="G2981" s="18" t="str">
        <f aca="true">IF(AND(A2981="",B2981=""),"",IF(A2981="","Missing product",IF(B2981="","Missing material",IF(COUNTIF(ProductList,A2981)=0,"Product not in Products list",IF(COUNTIF(MaterialList,B2981)=0,"Material not in Materials list","OK")))))</f>
        <v/>
      </c>
      <c r="H2981" s="18" t="str">
        <f aca="false">IF(F2981="Active",A2981&amp;"|"&amp;COUNTIFS(A$2:A2981,A2981,F$2:F2981,"Active"),"")</f>
        <v/>
      </c>
      <c r="I2981" s="18" t="str">
        <f aca="false">IF(B2981="","",IF(SUMPRODUCT(MAX((A$1:A2980=A2981)*(B$1:B2980=B2981)*ROW(A$1:A2980)))=0,C2981&amp;"",IF(C2981="",INDEX(I$1:I2980,SUMPRODUCT(MAX((A$1:A2980=A2981)*(B$1:B2980=B2981)*ROW(A$1:A2980)))),IF(INDEX(I$1:I2980,SUMPRODUCT(MAX((A$1:A2980=A2981)*(B$1:B2980=B2981)*ROW(A$1:A2980))))="",C2981&amp;"",INDEX(I$1:I2980,SUMPRODUCT(MAX((A$1:A2980=A2981)*(B$1:B2980=B2981)*ROW(A$1:A2980))))&amp;"; "&amp;C2981))))</f>
        <v/>
      </c>
      <c r="J2981" s="18" t="str">
        <f aca="false">IF(A2981="","",A2981&amp;"|"&amp;COUNTIF(A$2:A2981,A2981))</f>
        <v/>
      </c>
      <c r="K2981" s="18" t="n">
        <f aca="false">IF(OR(A2981="",B2981=""),0,IF(COUNTIFS(A$2:A2981,A2981,B$2:B2981,B2981)=1,1,0))</f>
        <v>0</v>
      </c>
    </row>
    <row r="2982" customFormat="false" ht="15" hidden="false" customHeight="false" outlineLevel="0" collapsed="false">
      <c r="A2982" s="15"/>
      <c r="B2982" s="15"/>
      <c r="C2982" s="15"/>
      <c r="D2982" s="15"/>
      <c r="F2982" s="18" t="str">
        <f aca="false">IF(B2982="","",IFERROR(INDEX(Materials!$B$2:$B$301,MATCH(B2982,Materials!$A$2:$A$301,0)),""))</f>
        <v/>
      </c>
      <c r="G2982" s="18" t="str">
        <f aca="true">IF(AND(A2982="",B2982=""),"",IF(A2982="","Missing product",IF(B2982="","Missing material",IF(COUNTIF(ProductList,A2982)=0,"Product not in Products list",IF(COUNTIF(MaterialList,B2982)=0,"Material not in Materials list","OK")))))</f>
        <v/>
      </c>
      <c r="H2982" s="18" t="str">
        <f aca="false">IF(F2982="Active",A2982&amp;"|"&amp;COUNTIFS(A$2:A2982,A2982,F$2:F2982,"Active"),"")</f>
        <v/>
      </c>
      <c r="I2982" s="18" t="str">
        <f aca="false">IF(B2982="","",IF(SUMPRODUCT(MAX((A$1:A2981=A2982)*(B$1:B2981=B2982)*ROW(A$1:A2981)))=0,C2982&amp;"",IF(C2982="",INDEX(I$1:I2981,SUMPRODUCT(MAX((A$1:A2981=A2982)*(B$1:B2981=B2982)*ROW(A$1:A2981)))),IF(INDEX(I$1:I2981,SUMPRODUCT(MAX((A$1:A2981=A2982)*(B$1:B2981=B2982)*ROW(A$1:A2981))))="",C2982&amp;"",INDEX(I$1:I2981,SUMPRODUCT(MAX((A$1:A2981=A2982)*(B$1:B2981=B2982)*ROW(A$1:A2981))))&amp;"; "&amp;C2982))))</f>
        <v/>
      </c>
      <c r="J2982" s="18" t="str">
        <f aca="false">IF(A2982="","",A2982&amp;"|"&amp;COUNTIF(A$2:A2982,A2982))</f>
        <v/>
      </c>
      <c r="K2982" s="18" t="n">
        <f aca="false">IF(OR(A2982="",B2982=""),0,IF(COUNTIFS(A$2:A2982,A2982,B$2:B2982,B2982)=1,1,0))</f>
        <v>0</v>
      </c>
    </row>
    <row r="2983" customFormat="false" ht="15" hidden="false" customHeight="false" outlineLevel="0" collapsed="false">
      <c r="A2983" s="15"/>
      <c r="B2983" s="15"/>
      <c r="C2983" s="15"/>
      <c r="D2983" s="15"/>
      <c r="F2983" s="18" t="str">
        <f aca="false">IF(B2983="","",IFERROR(INDEX(Materials!$B$2:$B$301,MATCH(B2983,Materials!$A$2:$A$301,0)),""))</f>
        <v/>
      </c>
      <c r="G2983" s="18" t="str">
        <f aca="true">IF(AND(A2983="",B2983=""),"",IF(A2983="","Missing product",IF(B2983="","Missing material",IF(COUNTIF(ProductList,A2983)=0,"Product not in Products list",IF(COUNTIF(MaterialList,B2983)=0,"Material not in Materials list","OK")))))</f>
        <v/>
      </c>
      <c r="H2983" s="18" t="str">
        <f aca="false">IF(F2983="Active",A2983&amp;"|"&amp;COUNTIFS(A$2:A2983,A2983,F$2:F2983,"Active"),"")</f>
        <v/>
      </c>
      <c r="I2983" s="18" t="str">
        <f aca="false">IF(B2983="","",IF(SUMPRODUCT(MAX((A$1:A2982=A2983)*(B$1:B2982=B2983)*ROW(A$1:A2982)))=0,C2983&amp;"",IF(C2983="",INDEX(I$1:I2982,SUMPRODUCT(MAX((A$1:A2982=A2983)*(B$1:B2982=B2983)*ROW(A$1:A2982)))),IF(INDEX(I$1:I2982,SUMPRODUCT(MAX((A$1:A2982=A2983)*(B$1:B2982=B2983)*ROW(A$1:A2982))))="",C2983&amp;"",INDEX(I$1:I2982,SUMPRODUCT(MAX((A$1:A2982=A2983)*(B$1:B2982=B2983)*ROW(A$1:A2982))))&amp;"; "&amp;C2983))))</f>
        <v/>
      </c>
      <c r="J2983" s="18" t="str">
        <f aca="false">IF(A2983="","",A2983&amp;"|"&amp;COUNTIF(A$2:A2983,A2983))</f>
        <v/>
      </c>
      <c r="K2983" s="18" t="n">
        <f aca="false">IF(OR(A2983="",B2983=""),0,IF(COUNTIFS(A$2:A2983,A2983,B$2:B2983,B2983)=1,1,0))</f>
        <v>0</v>
      </c>
    </row>
    <row r="2984" customFormat="false" ht="15" hidden="false" customHeight="false" outlineLevel="0" collapsed="false">
      <c r="A2984" s="15"/>
      <c r="B2984" s="15"/>
      <c r="C2984" s="15"/>
      <c r="D2984" s="15"/>
      <c r="F2984" s="18" t="str">
        <f aca="false">IF(B2984="","",IFERROR(INDEX(Materials!$B$2:$B$301,MATCH(B2984,Materials!$A$2:$A$301,0)),""))</f>
        <v/>
      </c>
      <c r="G2984" s="18" t="str">
        <f aca="true">IF(AND(A2984="",B2984=""),"",IF(A2984="","Missing product",IF(B2984="","Missing material",IF(COUNTIF(ProductList,A2984)=0,"Product not in Products list",IF(COUNTIF(MaterialList,B2984)=0,"Material not in Materials list","OK")))))</f>
        <v/>
      </c>
      <c r="H2984" s="18" t="str">
        <f aca="false">IF(F2984="Active",A2984&amp;"|"&amp;COUNTIFS(A$2:A2984,A2984,F$2:F2984,"Active"),"")</f>
        <v/>
      </c>
      <c r="I2984" s="18" t="str">
        <f aca="false">IF(B2984="","",IF(SUMPRODUCT(MAX((A$1:A2983=A2984)*(B$1:B2983=B2984)*ROW(A$1:A2983)))=0,C2984&amp;"",IF(C2984="",INDEX(I$1:I2983,SUMPRODUCT(MAX((A$1:A2983=A2984)*(B$1:B2983=B2984)*ROW(A$1:A2983)))),IF(INDEX(I$1:I2983,SUMPRODUCT(MAX((A$1:A2983=A2984)*(B$1:B2983=B2984)*ROW(A$1:A2983))))="",C2984&amp;"",INDEX(I$1:I2983,SUMPRODUCT(MAX((A$1:A2983=A2984)*(B$1:B2983=B2984)*ROW(A$1:A2983))))&amp;"; "&amp;C2984))))</f>
        <v/>
      </c>
      <c r="J2984" s="18" t="str">
        <f aca="false">IF(A2984="","",A2984&amp;"|"&amp;COUNTIF(A$2:A2984,A2984))</f>
        <v/>
      </c>
      <c r="K2984" s="18" t="n">
        <f aca="false">IF(OR(A2984="",B2984=""),0,IF(COUNTIFS(A$2:A2984,A2984,B$2:B2984,B2984)=1,1,0))</f>
        <v>0</v>
      </c>
    </row>
    <row r="2985" customFormat="false" ht="15" hidden="false" customHeight="false" outlineLevel="0" collapsed="false">
      <c r="A2985" s="15"/>
      <c r="B2985" s="15"/>
      <c r="C2985" s="15"/>
      <c r="D2985" s="15"/>
      <c r="F2985" s="18" t="str">
        <f aca="false">IF(B2985="","",IFERROR(INDEX(Materials!$B$2:$B$301,MATCH(B2985,Materials!$A$2:$A$301,0)),""))</f>
        <v/>
      </c>
      <c r="G2985" s="18" t="str">
        <f aca="true">IF(AND(A2985="",B2985=""),"",IF(A2985="","Missing product",IF(B2985="","Missing material",IF(COUNTIF(ProductList,A2985)=0,"Product not in Products list",IF(COUNTIF(MaterialList,B2985)=0,"Material not in Materials list","OK")))))</f>
        <v/>
      </c>
      <c r="H2985" s="18" t="str">
        <f aca="false">IF(F2985="Active",A2985&amp;"|"&amp;COUNTIFS(A$2:A2985,A2985,F$2:F2985,"Active"),"")</f>
        <v/>
      </c>
      <c r="I2985" s="18" t="str">
        <f aca="false">IF(B2985="","",IF(SUMPRODUCT(MAX((A$1:A2984=A2985)*(B$1:B2984=B2985)*ROW(A$1:A2984)))=0,C2985&amp;"",IF(C2985="",INDEX(I$1:I2984,SUMPRODUCT(MAX((A$1:A2984=A2985)*(B$1:B2984=B2985)*ROW(A$1:A2984)))),IF(INDEX(I$1:I2984,SUMPRODUCT(MAX((A$1:A2984=A2985)*(B$1:B2984=B2985)*ROW(A$1:A2984))))="",C2985&amp;"",INDEX(I$1:I2984,SUMPRODUCT(MAX((A$1:A2984=A2985)*(B$1:B2984=B2985)*ROW(A$1:A2984))))&amp;"; "&amp;C2985))))</f>
        <v/>
      </c>
      <c r="J2985" s="18" t="str">
        <f aca="false">IF(A2985="","",A2985&amp;"|"&amp;COUNTIF(A$2:A2985,A2985))</f>
        <v/>
      </c>
      <c r="K2985" s="18" t="n">
        <f aca="false">IF(OR(A2985="",B2985=""),0,IF(COUNTIFS(A$2:A2985,A2985,B$2:B2985,B2985)=1,1,0))</f>
        <v>0</v>
      </c>
    </row>
    <row r="2986" customFormat="false" ht="15" hidden="false" customHeight="false" outlineLevel="0" collapsed="false">
      <c r="A2986" s="15"/>
      <c r="B2986" s="15"/>
      <c r="C2986" s="15"/>
      <c r="D2986" s="15"/>
      <c r="F2986" s="18" t="str">
        <f aca="false">IF(B2986="","",IFERROR(INDEX(Materials!$B$2:$B$301,MATCH(B2986,Materials!$A$2:$A$301,0)),""))</f>
        <v/>
      </c>
      <c r="G2986" s="18" t="str">
        <f aca="true">IF(AND(A2986="",B2986=""),"",IF(A2986="","Missing product",IF(B2986="","Missing material",IF(COUNTIF(ProductList,A2986)=0,"Product not in Products list",IF(COUNTIF(MaterialList,B2986)=0,"Material not in Materials list","OK")))))</f>
        <v/>
      </c>
      <c r="H2986" s="18" t="str">
        <f aca="false">IF(F2986="Active",A2986&amp;"|"&amp;COUNTIFS(A$2:A2986,A2986,F$2:F2986,"Active"),"")</f>
        <v/>
      </c>
      <c r="I2986" s="18" t="str">
        <f aca="false">IF(B2986="","",IF(SUMPRODUCT(MAX((A$1:A2985=A2986)*(B$1:B2985=B2986)*ROW(A$1:A2985)))=0,C2986&amp;"",IF(C2986="",INDEX(I$1:I2985,SUMPRODUCT(MAX((A$1:A2985=A2986)*(B$1:B2985=B2986)*ROW(A$1:A2985)))),IF(INDEX(I$1:I2985,SUMPRODUCT(MAX((A$1:A2985=A2986)*(B$1:B2985=B2986)*ROW(A$1:A2985))))="",C2986&amp;"",INDEX(I$1:I2985,SUMPRODUCT(MAX((A$1:A2985=A2986)*(B$1:B2985=B2986)*ROW(A$1:A2985))))&amp;"; "&amp;C2986))))</f>
        <v/>
      </c>
      <c r="J2986" s="18" t="str">
        <f aca="false">IF(A2986="","",A2986&amp;"|"&amp;COUNTIF(A$2:A2986,A2986))</f>
        <v/>
      </c>
      <c r="K2986" s="18" t="n">
        <f aca="false">IF(OR(A2986="",B2986=""),0,IF(COUNTIFS(A$2:A2986,A2986,B$2:B2986,B2986)=1,1,0))</f>
        <v>0</v>
      </c>
    </row>
    <row r="2987" customFormat="false" ht="15" hidden="false" customHeight="false" outlineLevel="0" collapsed="false">
      <c r="A2987" s="15"/>
      <c r="B2987" s="15"/>
      <c r="C2987" s="15"/>
      <c r="D2987" s="15"/>
      <c r="F2987" s="18" t="str">
        <f aca="false">IF(B2987="","",IFERROR(INDEX(Materials!$B$2:$B$301,MATCH(B2987,Materials!$A$2:$A$301,0)),""))</f>
        <v/>
      </c>
      <c r="G2987" s="18" t="str">
        <f aca="true">IF(AND(A2987="",B2987=""),"",IF(A2987="","Missing product",IF(B2987="","Missing material",IF(COUNTIF(ProductList,A2987)=0,"Product not in Products list",IF(COUNTIF(MaterialList,B2987)=0,"Material not in Materials list","OK")))))</f>
        <v/>
      </c>
      <c r="H2987" s="18" t="str">
        <f aca="false">IF(F2987="Active",A2987&amp;"|"&amp;COUNTIFS(A$2:A2987,A2987,F$2:F2987,"Active"),"")</f>
        <v/>
      </c>
      <c r="I2987" s="18" t="str">
        <f aca="false">IF(B2987="","",IF(SUMPRODUCT(MAX((A$1:A2986=A2987)*(B$1:B2986=B2987)*ROW(A$1:A2986)))=0,C2987&amp;"",IF(C2987="",INDEX(I$1:I2986,SUMPRODUCT(MAX((A$1:A2986=A2987)*(B$1:B2986=B2987)*ROW(A$1:A2986)))),IF(INDEX(I$1:I2986,SUMPRODUCT(MAX((A$1:A2986=A2987)*(B$1:B2986=B2987)*ROW(A$1:A2986))))="",C2987&amp;"",INDEX(I$1:I2986,SUMPRODUCT(MAX((A$1:A2986=A2987)*(B$1:B2986=B2987)*ROW(A$1:A2986))))&amp;"; "&amp;C2987))))</f>
        <v/>
      </c>
      <c r="J2987" s="18" t="str">
        <f aca="false">IF(A2987="","",A2987&amp;"|"&amp;COUNTIF(A$2:A2987,A2987))</f>
        <v/>
      </c>
      <c r="K2987" s="18" t="n">
        <f aca="false">IF(OR(A2987="",B2987=""),0,IF(COUNTIFS(A$2:A2987,A2987,B$2:B2987,B2987)=1,1,0))</f>
        <v>0</v>
      </c>
    </row>
    <row r="2988" customFormat="false" ht="15" hidden="false" customHeight="false" outlineLevel="0" collapsed="false">
      <c r="A2988" s="15"/>
      <c r="B2988" s="15"/>
      <c r="C2988" s="15"/>
      <c r="D2988" s="15"/>
      <c r="F2988" s="18" t="str">
        <f aca="false">IF(B2988="","",IFERROR(INDEX(Materials!$B$2:$B$301,MATCH(B2988,Materials!$A$2:$A$301,0)),""))</f>
        <v/>
      </c>
      <c r="G2988" s="18" t="str">
        <f aca="true">IF(AND(A2988="",B2988=""),"",IF(A2988="","Missing product",IF(B2988="","Missing material",IF(COUNTIF(ProductList,A2988)=0,"Product not in Products list",IF(COUNTIF(MaterialList,B2988)=0,"Material not in Materials list","OK")))))</f>
        <v/>
      </c>
      <c r="H2988" s="18" t="str">
        <f aca="false">IF(F2988="Active",A2988&amp;"|"&amp;COUNTIFS(A$2:A2988,A2988,F$2:F2988,"Active"),"")</f>
        <v/>
      </c>
      <c r="I2988" s="18" t="str">
        <f aca="false">IF(B2988="","",IF(SUMPRODUCT(MAX((A$1:A2987=A2988)*(B$1:B2987=B2988)*ROW(A$1:A2987)))=0,C2988&amp;"",IF(C2988="",INDEX(I$1:I2987,SUMPRODUCT(MAX((A$1:A2987=A2988)*(B$1:B2987=B2988)*ROW(A$1:A2987)))),IF(INDEX(I$1:I2987,SUMPRODUCT(MAX((A$1:A2987=A2988)*(B$1:B2987=B2988)*ROW(A$1:A2987))))="",C2988&amp;"",INDEX(I$1:I2987,SUMPRODUCT(MAX((A$1:A2987=A2988)*(B$1:B2987=B2988)*ROW(A$1:A2987))))&amp;"; "&amp;C2988))))</f>
        <v/>
      </c>
      <c r="J2988" s="18" t="str">
        <f aca="false">IF(A2988="","",A2988&amp;"|"&amp;COUNTIF(A$2:A2988,A2988))</f>
        <v/>
      </c>
      <c r="K2988" s="18" t="n">
        <f aca="false">IF(OR(A2988="",B2988=""),0,IF(COUNTIFS(A$2:A2988,A2988,B$2:B2988,B2988)=1,1,0))</f>
        <v>0</v>
      </c>
    </row>
    <row r="2989" customFormat="false" ht="15" hidden="false" customHeight="false" outlineLevel="0" collapsed="false">
      <c r="A2989" s="15"/>
      <c r="B2989" s="15"/>
      <c r="C2989" s="15"/>
      <c r="D2989" s="15"/>
      <c r="F2989" s="18" t="str">
        <f aca="false">IF(B2989="","",IFERROR(INDEX(Materials!$B$2:$B$301,MATCH(B2989,Materials!$A$2:$A$301,0)),""))</f>
        <v/>
      </c>
      <c r="G2989" s="18" t="str">
        <f aca="true">IF(AND(A2989="",B2989=""),"",IF(A2989="","Missing product",IF(B2989="","Missing material",IF(COUNTIF(ProductList,A2989)=0,"Product not in Products list",IF(COUNTIF(MaterialList,B2989)=0,"Material not in Materials list","OK")))))</f>
        <v/>
      </c>
      <c r="H2989" s="18" t="str">
        <f aca="false">IF(F2989="Active",A2989&amp;"|"&amp;COUNTIFS(A$2:A2989,A2989,F$2:F2989,"Active"),"")</f>
        <v/>
      </c>
      <c r="I2989" s="18" t="str">
        <f aca="false">IF(B2989="","",IF(SUMPRODUCT(MAX((A$1:A2988=A2989)*(B$1:B2988=B2989)*ROW(A$1:A2988)))=0,C2989&amp;"",IF(C2989="",INDEX(I$1:I2988,SUMPRODUCT(MAX((A$1:A2988=A2989)*(B$1:B2988=B2989)*ROW(A$1:A2988)))),IF(INDEX(I$1:I2988,SUMPRODUCT(MAX((A$1:A2988=A2989)*(B$1:B2988=B2989)*ROW(A$1:A2988))))="",C2989&amp;"",INDEX(I$1:I2988,SUMPRODUCT(MAX((A$1:A2988=A2989)*(B$1:B2988=B2989)*ROW(A$1:A2988))))&amp;"; "&amp;C2989))))</f>
        <v/>
      </c>
      <c r="J2989" s="18" t="str">
        <f aca="false">IF(A2989="","",A2989&amp;"|"&amp;COUNTIF(A$2:A2989,A2989))</f>
        <v/>
      </c>
      <c r="K2989" s="18" t="n">
        <f aca="false">IF(OR(A2989="",B2989=""),0,IF(COUNTIFS(A$2:A2989,A2989,B$2:B2989,B2989)=1,1,0))</f>
        <v>0</v>
      </c>
    </row>
    <row r="2990" customFormat="false" ht="15" hidden="false" customHeight="false" outlineLevel="0" collapsed="false">
      <c r="A2990" s="15"/>
      <c r="B2990" s="15"/>
      <c r="C2990" s="15"/>
      <c r="D2990" s="15"/>
      <c r="F2990" s="18" t="str">
        <f aca="false">IF(B2990="","",IFERROR(INDEX(Materials!$B$2:$B$301,MATCH(B2990,Materials!$A$2:$A$301,0)),""))</f>
        <v/>
      </c>
      <c r="G2990" s="18" t="str">
        <f aca="true">IF(AND(A2990="",B2990=""),"",IF(A2990="","Missing product",IF(B2990="","Missing material",IF(COUNTIF(ProductList,A2990)=0,"Product not in Products list",IF(COUNTIF(MaterialList,B2990)=0,"Material not in Materials list","OK")))))</f>
        <v/>
      </c>
      <c r="H2990" s="18" t="str">
        <f aca="false">IF(F2990="Active",A2990&amp;"|"&amp;COUNTIFS(A$2:A2990,A2990,F$2:F2990,"Active"),"")</f>
        <v/>
      </c>
      <c r="I2990" s="18" t="str">
        <f aca="false">IF(B2990="","",IF(SUMPRODUCT(MAX((A$1:A2989=A2990)*(B$1:B2989=B2990)*ROW(A$1:A2989)))=0,C2990&amp;"",IF(C2990="",INDEX(I$1:I2989,SUMPRODUCT(MAX((A$1:A2989=A2990)*(B$1:B2989=B2990)*ROW(A$1:A2989)))),IF(INDEX(I$1:I2989,SUMPRODUCT(MAX((A$1:A2989=A2990)*(B$1:B2989=B2990)*ROW(A$1:A2989))))="",C2990&amp;"",INDEX(I$1:I2989,SUMPRODUCT(MAX((A$1:A2989=A2990)*(B$1:B2989=B2990)*ROW(A$1:A2989))))&amp;"; "&amp;C2990))))</f>
        <v/>
      </c>
      <c r="J2990" s="18" t="str">
        <f aca="false">IF(A2990="","",A2990&amp;"|"&amp;COUNTIF(A$2:A2990,A2990))</f>
        <v/>
      </c>
      <c r="K2990" s="18" t="n">
        <f aca="false">IF(OR(A2990="",B2990=""),0,IF(COUNTIFS(A$2:A2990,A2990,B$2:B2990,B2990)=1,1,0))</f>
        <v>0</v>
      </c>
    </row>
    <row r="2991" customFormat="false" ht="15" hidden="false" customHeight="false" outlineLevel="0" collapsed="false">
      <c r="A2991" s="15"/>
      <c r="B2991" s="15"/>
      <c r="C2991" s="15"/>
      <c r="D2991" s="15"/>
      <c r="F2991" s="18" t="str">
        <f aca="false">IF(B2991="","",IFERROR(INDEX(Materials!$B$2:$B$301,MATCH(B2991,Materials!$A$2:$A$301,0)),""))</f>
        <v/>
      </c>
      <c r="G2991" s="18" t="str">
        <f aca="true">IF(AND(A2991="",B2991=""),"",IF(A2991="","Missing product",IF(B2991="","Missing material",IF(COUNTIF(ProductList,A2991)=0,"Product not in Products list",IF(COUNTIF(MaterialList,B2991)=0,"Material not in Materials list","OK")))))</f>
        <v/>
      </c>
      <c r="H2991" s="18" t="str">
        <f aca="false">IF(F2991="Active",A2991&amp;"|"&amp;COUNTIFS(A$2:A2991,A2991,F$2:F2991,"Active"),"")</f>
        <v/>
      </c>
      <c r="I2991" s="18" t="str">
        <f aca="false">IF(B2991="","",IF(SUMPRODUCT(MAX((A$1:A2990=A2991)*(B$1:B2990=B2991)*ROW(A$1:A2990)))=0,C2991&amp;"",IF(C2991="",INDEX(I$1:I2990,SUMPRODUCT(MAX((A$1:A2990=A2991)*(B$1:B2990=B2991)*ROW(A$1:A2990)))),IF(INDEX(I$1:I2990,SUMPRODUCT(MAX((A$1:A2990=A2991)*(B$1:B2990=B2991)*ROW(A$1:A2990))))="",C2991&amp;"",INDEX(I$1:I2990,SUMPRODUCT(MAX((A$1:A2990=A2991)*(B$1:B2990=B2991)*ROW(A$1:A2990))))&amp;"; "&amp;C2991))))</f>
        <v/>
      </c>
      <c r="J2991" s="18" t="str">
        <f aca="false">IF(A2991="","",A2991&amp;"|"&amp;COUNTIF(A$2:A2991,A2991))</f>
        <v/>
      </c>
      <c r="K2991" s="18" t="n">
        <f aca="false">IF(OR(A2991="",B2991=""),0,IF(COUNTIFS(A$2:A2991,A2991,B$2:B2991,B2991)=1,1,0))</f>
        <v>0</v>
      </c>
    </row>
    <row r="2992" customFormat="false" ht="15" hidden="false" customHeight="false" outlineLevel="0" collapsed="false">
      <c r="A2992" s="15"/>
      <c r="B2992" s="15"/>
      <c r="C2992" s="15"/>
      <c r="D2992" s="15"/>
      <c r="F2992" s="18" t="str">
        <f aca="false">IF(B2992="","",IFERROR(INDEX(Materials!$B$2:$B$301,MATCH(B2992,Materials!$A$2:$A$301,0)),""))</f>
        <v/>
      </c>
      <c r="G2992" s="18" t="str">
        <f aca="true">IF(AND(A2992="",B2992=""),"",IF(A2992="","Missing product",IF(B2992="","Missing material",IF(COUNTIF(ProductList,A2992)=0,"Product not in Products list",IF(COUNTIF(MaterialList,B2992)=0,"Material not in Materials list","OK")))))</f>
        <v/>
      </c>
      <c r="H2992" s="18" t="str">
        <f aca="false">IF(F2992="Active",A2992&amp;"|"&amp;COUNTIFS(A$2:A2992,A2992,F$2:F2992,"Active"),"")</f>
        <v/>
      </c>
      <c r="I2992" s="18" t="str">
        <f aca="false">IF(B2992="","",IF(SUMPRODUCT(MAX((A$1:A2991=A2992)*(B$1:B2991=B2992)*ROW(A$1:A2991)))=0,C2992&amp;"",IF(C2992="",INDEX(I$1:I2991,SUMPRODUCT(MAX((A$1:A2991=A2992)*(B$1:B2991=B2992)*ROW(A$1:A2991)))),IF(INDEX(I$1:I2991,SUMPRODUCT(MAX((A$1:A2991=A2992)*(B$1:B2991=B2992)*ROW(A$1:A2991))))="",C2992&amp;"",INDEX(I$1:I2991,SUMPRODUCT(MAX((A$1:A2991=A2992)*(B$1:B2991=B2992)*ROW(A$1:A2991))))&amp;"; "&amp;C2992))))</f>
        <v/>
      </c>
      <c r="J2992" s="18" t="str">
        <f aca="false">IF(A2992="","",A2992&amp;"|"&amp;COUNTIF(A$2:A2992,A2992))</f>
        <v/>
      </c>
      <c r="K2992" s="18" t="n">
        <f aca="false">IF(OR(A2992="",B2992=""),0,IF(COUNTIFS(A$2:A2992,A2992,B$2:B2992,B2992)=1,1,0))</f>
        <v>0</v>
      </c>
    </row>
    <row r="2993" customFormat="false" ht="15" hidden="false" customHeight="false" outlineLevel="0" collapsed="false">
      <c r="A2993" s="15"/>
      <c r="B2993" s="15"/>
      <c r="C2993" s="15"/>
      <c r="D2993" s="15"/>
      <c r="F2993" s="18" t="str">
        <f aca="false">IF(B2993="","",IFERROR(INDEX(Materials!$B$2:$B$301,MATCH(B2993,Materials!$A$2:$A$301,0)),""))</f>
        <v/>
      </c>
      <c r="G2993" s="18" t="str">
        <f aca="true">IF(AND(A2993="",B2993=""),"",IF(A2993="","Missing product",IF(B2993="","Missing material",IF(COUNTIF(ProductList,A2993)=0,"Product not in Products list",IF(COUNTIF(MaterialList,B2993)=0,"Material not in Materials list","OK")))))</f>
        <v/>
      </c>
      <c r="H2993" s="18" t="str">
        <f aca="false">IF(F2993="Active",A2993&amp;"|"&amp;COUNTIFS(A$2:A2993,A2993,F$2:F2993,"Active"),"")</f>
        <v/>
      </c>
      <c r="I2993" s="18" t="str">
        <f aca="false">IF(B2993="","",IF(SUMPRODUCT(MAX((A$1:A2992=A2993)*(B$1:B2992=B2993)*ROW(A$1:A2992)))=0,C2993&amp;"",IF(C2993="",INDEX(I$1:I2992,SUMPRODUCT(MAX((A$1:A2992=A2993)*(B$1:B2992=B2993)*ROW(A$1:A2992)))),IF(INDEX(I$1:I2992,SUMPRODUCT(MAX((A$1:A2992=A2993)*(B$1:B2992=B2993)*ROW(A$1:A2992))))="",C2993&amp;"",INDEX(I$1:I2992,SUMPRODUCT(MAX((A$1:A2992=A2993)*(B$1:B2992=B2993)*ROW(A$1:A2992))))&amp;"; "&amp;C2993))))</f>
        <v/>
      </c>
      <c r="J2993" s="18" t="str">
        <f aca="false">IF(A2993="","",A2993&amp;"|"&amp;COUNTIF(A$2:A2993,A2993))</f>
        <v/>
      </c>
      <c r="K2993" s="18" t="n">
        <f aca="false">IF(OR(A2993="",B2993=""),0,IF(COUNTIFS(A$2:A2993,A2993,B$2:B2993,B2993)=1,1,0))</f>
        <v>0</v>
      </c>
    </row>
    <row r="2994" customFormat="false" ht="15" hidden="false" customHeight="false" outlineLevel="0" collapsed="false">
      <c r="A2994" s="15"/>
      <c r="B2994" s="15"/>
      <c r="C2994" s="15"/>
      <c r="D2994" s="15"/>
      <c r="F2994" s="18" t="str">
        <f aca="false">IF(B2994="","",IFERROR(INDEX(Materials!$B$2:$B$301,MATCH(B2994,Materials!$A$2:$A$301,0)),""))</f>
        <v/>
      </c>
      <c r="G2994" s="18" t="str">
        <f aca="true">IF(AND(A2994="",B2994=""),"",IF(A2994="","Missing product",IF(B2994="","Missing material",IF(COUNTIF(ProductList,A2994)=0,"Product not in Products list",IF(COUNTIF(MaterialList,B2994)=0,"Material not in Materials list","OK")))))</f>
        <v/>
      </c>
      <c r="H2994" s="18" t="str">
        <f aca="false">IF(F2994="Active",A2994&amp;"|"&amp;COUNTIFS(A$2:A2994,A2994,F$2:F2994,"Active"),"")</f>
        <v/>
      </c>
      <c r="I2994" s="18" t="str">
        <f aca="false">IF(B2994="","",IF(SUMPRODUCT(MAX((A$1:A2993=A2994)*(B$1:B2993=B2994)*ROW(A$1:A2993)))=0,C2994&amp;"",IF(C2994="",INDEX(I$1:I2993,SUMPRODUCT(MAX((A$1:A2993=A2994)*(B$1:B2993=B2994)*ROW(A$1:A2993)))),IF(INDEX(I$1:I2993,SUMPRODUCT(MAX((A$1:A2993=A2994)*(B$1:B2993=B2994)*ROW(A$1:A2993))))="",C2994&amp;"",INDEX(I$1:I2993,SUMPRODUCT(MAX((A$1:A2993=A2994)*(B$1:B2993=B2994)*ROW(A$1:A2993))))&amp;"; "&amp;C2994))))</f>
        <v/>
      </c>
      <c r="J2994" s="18" t="str">
        <f aca="false">IF(A2994="","",A2994&amp;"|"&amp;COUNTIF(A$2:A2994,A2994))</f>
        <v/>
      </c>
      <c r="K2994" s="18" t="n">
        <f aca="false">IF(OR(A2994="",B2994=""),0,IF(COUNTIFS(A$2:A2994,A2994,B$2:B2994,B2994)=1,1,0))</f>
        <v>0</v>
      </c>
    </row>
    <row r="2995" customFormat="false" ht="15" hidden="false" customHeight="false" outlineLevel="0" collapsed="false">
      <c r="A2995" s="15"/>
      <c r="B2995" s="15"/>
      <c r="C2995" s="15"/>
      <c r="D2995" s="15"/>
      <c r="F2995" s="18" t="str">
        <f aca="false">IF(B2995="","",IFERROR(INDEX(Materials!$B$2:$B$301,MATCH(B2995,Materials!$A$2:$A$301,0)),""))</f>
        <v/>
      </c>
      <c r="G2995" s="18" t="str">
        <f aca="true">IF(AND(A2995="",B2995=""),"",IF(A2995="","Missing product",IF(B2995="","Missing material",IF(COUNTIF(ProductList,A2995)=0,"Product not in Products list",IF(COUNTIF(MaterialList,B2995)=0,"Material not in Materials list","OK")))))</f>
        <v/>
      </c>
      <c r="H2995" s="18" t="str">
        <f aca="false">IF(F2995="Active",A2995&amp;"|"&amp;COUNTIFS(A$2:A2995,A2995,F$2:F2995,"Active"),"")</f>
        <v/>
      </c>
      <c r="I2995" s="18" t="str">
        <f aca="false">IF(B2995="","",IF(SUMPRODUCT(MAX((A$1:A2994=A2995)*(B$1:B2994=B2995)*ROW(A$1:A2994)))=0,C2995&amp;"",IF(C2995="",INDEX(I$1:I2994,SUMPRODUCT(MAX((A$1:A2994=A2995)*(B$1:B2994=B2995)*ROW(A$1:A2994)))),IF(INDEX(I$1:I2994,SUMPRODUCT(MAX((A$1:A2994=A2995)*(B$1:B2994=B2995)*ROW(A$1:A2994))))="",C2995&amp;"",INDEX(I$1:I2994,SUMPRODUCT(MAX((A$1:A2994=A2995)*(B$1:B2994=B2995)*ROW(A$1:A2994))))&amp;"; "&amp;C2995))))</f>
        <v/>
      </c>
      <c r="J2995" s="18" t="str">
        <f aca="false">IF(A2995="","",A2995&amp;"|"&amp;COUNTIF(A$2:A2995,A2995))</f>
        <v/>
      </c>
      <c r="K2995" s="18" t="n">
        <f aca="false">IF(OR(A2995="",B2995=""),0,IF(COUNTIFS(A$2:A2995,A2995,B$2:B2995,B2995)=1,1,0))</f>
        <v>0</v>
      </c>
    </row>
    <row r="2996" customFormat="false" ht="15" hidden="false" customHeight="false" outlineLevel="0" collapsed="false">
      <c r="A2996" s="15"/>
      <c r="B2996" s="15"/>
      <c r="C2996" s="15"/>
      <c r="D2996" s="15"/>
      <c r="F2996" s="18" t="str">
        <f aca="false">IF(B2996="","",IFERROR(INDEX(Materials!$B$2:$B$301,MATCH(B2996,Materials!$A$2:$A$301,0)),""))</f>
        <v/>
      </c>
      <c r="G2996" s="18" t="str">
        <f aca="true">IF(AND(A2996="",B2996=""),"",IF(A2996="","Missing product",IF(B2996="","Missing material",IF(COUNTIF(ProductList,A2996)=0,"Product not in Products list",IF(COUNTIF(MaterialList,B2996)=0,"Material not in Materials list","OK")))))</f>
        <v/>
      </c>
      <c r="H2996" s="18" t="str">
        <f aca="false">IF(F2996="Active",A2996&amp;"|"&amp;COUNTIFS(A$2:A2996,A2996,F$2:F2996,"Active"),"")</f>
        <v/>
      </c>
      <c r="I2996" s="18" t="str">
        <f aca="false">IF(B2996="","",IF(SUMPRODUCT(MAX((A$1:A2995=A2996)*(B$1:B2995=B2996)*ROW(A$1:A2995)))=0,C2996&amp;"",IF(C2996="",INDEX(I$1:I2995,SUMPRODUCT(MAX((A$1:A2995=A2996)*(B$1:B2995=B2996)*ROW(A$1:A2995)))),IF(INDEX(I$1:I2995,SUMPRODUCT(MAX((A$1:A2995=A2996)*(B$1:B2995=B2996)*ROW(A$1:A2995))))="",C2996&amp;"",INDEX(I$1:I2995,SUMPRODUCT(MAX((A$1:A2995=A2996)*(B$1:B2995=B2996)*ROW(A$1:A2995))))&amp;"; "&amp;C2996))))</f>
        <v/>
      </c>
      <c r="J2996" s="18" t="str">
        <f aca="false">IF(A2996="","",A2996&amp;"|"&amp;COUNTIF(A$2:A2996,A2996))</f>
        <v/>
      </c>
      <c r="K2996" s="18" t="n">
        <f aca="false">IF(OR(A2996="",B2996=""),0,IF(COUNTIFS(A$2:A2996,A2996,B$2:B2996,B2996)=1,1,0))</f>
        <v>0</v>
      </c>
    </row>
    <row r="2997" customFormat="false" ht="15" hidden="false" customHeight="false" outlineLevel="0" collapsed="false">
      <c r="A2997" s="15"/>
      <c r="B2997" s="15"/>
      <c r="C2997" s="15"/>
      <c r="D2997" s="15"/>
      <c r="F2997" s="18" t="str">
        <f aca="false">IF(B2997="","",IFERROR(INDEX(Materials!$B$2:$B$301,MATCH(B2997,Materials!$A$2:$A$301,0)),""))</f>
        <v/>
      </c>
      <c r="G2997" s="18" t="str">
        <f aca="true">IF(AND(A2997="",B2997=""),"",IF(A2997="","Missing product",IF(B2997="","Missing material",IF(COUNTIF(ProductList,A2997)=0,"Product not in Products list",IF(COUNTIF(MaterialList,B2997)=0,"Material not in Materials list","OK")))))</f>
        <v/>
      </c>
      <c r="H2997" s="18" t="str">
        <f aca="false">IF(F2997="Active",A2997&amp;"|"&amp;COUNTIFS(A$2:A2997,A2997,F$2:F2997,"Active"),"")</f>
        <v/>
      </c>
      <c r="I2997" s="18" t="str">
        <f aca="false">IF(B2997="","",IF(SUMPRODUCT(MAX((A$1:A2996=A2997)*(B$1:B2996=B2997)*ROW(A$1:A2996)))=0,C2997&amp;"",IF(C2997="",INDEX(I$1:I2996,SUMPRODUCT(MAX((A$1:A2996=A2997)*(B$1:B2996=B2997)*ROW(A$1:A2996)))),IF(INDEX(I$1:I2996,SUMPRODUCT(MAX((A$1:A2996=A2997)*(B$1:B2996=B2997)*ROW(A$1:A2996))))="",C2997&amp;"",INDEX(I$1:I2996,SUMPRODUCT(MAX((A$1:A2996=A2997)*(B$1:B2996=B2997)*ROW(A$1:A2996))))&amp;"; "&amp;C2997))))</f>
        <v/>
      </c>
      <c r="J2997" s="18" t="str">
        <f aca="false">IF(A2997="","",A2997&amp;"|"&amp;COUNTIF(A$2:A2997,A2997))</f>
        <v/>
      </c>
      <c r="K2997" s="18" t="n">
        <f aca="false">IF(OR(A2997="",B2997=""),0,IF(COUNTIFS(A$2:A2997,A2997,B$2:B2997,B2997)=1,1,0))</f>
        <v>0</v>
      </c>
    </row>
    <row r="2998" customFormat="false" ht="15" hidden="false" customHeight="false" outlineLevel="0" collapsed="false">
      <c r="A2998" s="15"/>
      <c r="B2998" s="15"/>
      <c r="C2998" s="15"/>
      <c r="D2998" s="15"/>
      <c r="F2998" s="18" t="str">
        <f aca="false">IF(B2998="","",IFERROR(INDEX(Materials!$B$2:$B$301,MATCH(B2998,Materials!$A$2:$A$301,0)),""))</f>
        <v/>
      </c>
      <c r="G2998" s="18" t="str">
        <f aca="true">IF(AND(A2998="",B2998=""),"",IF(A2998="","Missing product",IF(B2998="","Missing material",IF(COUNTIF(ProductList,A2998)=0,"Product not in Products list",IF(COUNTIF(MaterialList,B2998)=0,"Material not in Materials list","OK")))))</f>
        <v/>
      </c>
      <c r="H2998" s="18" t="str">
        <f aca="false">IF(F2998="Active",A2998&amp;"|"&amp;COUNTIFS(A$2:A2998,A2998,F$2:F2998,"Active"),"")</f>
        <v/>
      </c>
      <c r="I2998" s="18" t="str">
        <f aca="false">IF(B2998="","",IF(SUMPRODUCT(MAX((A$1:A2997=A2998)*(B$1:B2997=B2998)*ROW(A$1:A2997)))=0,C2998&amp;"",IF(C2998="",INDEX(I$1:I2997,SUMPRODUCT(MAX((A$1:A2997=A2998)*(B$1:B2997=B2998)*ROW(A$1:A2997)))),IF(INDEX(I$1:I2997,SUMPRODUCT(MAX((A$1:A2997=A2998)*(B$1:B2997=B2998)*ROW(A$1:A2997))))="",C2998&amp;"",INDEX(I$1:I2997,SUMPRODUCT(MAX((A$1:A2997=A2998)*(B$1:B2997=B2998)*ROW(A$1:A2997))))&amp;"; "&amp;C2998))))</f>
        <v/>
      </c>
      <c r="J2998" s="18" t="str">
        <f aca="false">IF(A2998="","",A2998&amp;"|"&amp;COUNTIF(A$2:A2998,A2998))</f>
        <v/>
      </c>
      <c r="K2998" s="18" t="n">
        <f aca="false">IF(OR(A2998="",B2998=""),0,IF(COUNTIFS(A$2:A2998,A2998,B$2:B2998,B2998)=1,1,0))</f>
        <v>0</v>
      </c>
    </row>
    <row r="2999" customFormat="false" ht="15" hidden="false" customHeight="false" outlineLevel="0" collapsed="false">
      <c r="A2999" s="15"/>
      <c r="B2999" s="15"/>
      <c r="C2999" s="15"/>
      <c r="D2999" s="15"/>
      <c r="F2999" s="18" t="str">
        <f aca="false">IF(B2999="","",IFERROR(INDEX(Materials!$B$2:$B$301,MATCH(B2999,Materials!$A$2:$A$301,0)),""))</f>
        <v/>
      </c>
      <c r="G2999" s="18" t="str">
        <f aca="true">IF(AND(A2999="",B2999=""),"",IF(A2999="","Missing product",IF(B2999="","Missing material",IF(COUNTIF(ProductList,A2999)=0,"Product not in Products list",IF(COUNTIF(MaterialList,B2999)=0,"Material not in Materials list","OK")))))</f>
        <v/>
      </c>
      <c r="H2999" s="18" t="str">
        <f aca="false">IF(F2999="Active",A2999&amp;"|"&amp;COUNTIFS(A$2:A2999,A2999,F$2:F2999,"Active"),"")</f>
        <v/>
      </c>
      <c r="I2999" s="18" t="str">
        <f aca="false">IF(B2999="","",IF(SUMPRODUCT(MAX((A$1:A2998=A2999)*(B$1:B2998=B2999)*ROW(A$1:A2998)))=0,C2999&amp;"",IF(C2999="",INDEX(I$1:I2998,SUMPRODUCT(MAX((A$1:A2998=A2999)*(B$1:B2998=B2999)*ROW(A$1:A2998)))),IF(INDEX(I$1:I2998,SUMPRODUCT(MAX((A$1:A2998=A2999)*(B$1:B2998=B2999)*ROW(A$1:A2998))))="",C2999&amp;"",INDEX(I$1:I2998,SUMPRODUCT(MAX((A$1:A2998=A2999)*(B$1:B2998=B2999)*ROW(A$1:A2998))))&amp;"; "&amp;C2999))))</f>
        <v/>
      </c>
      <c r="J2999" s="18" t="str">
        <f aca="false">IF(A2999="","",A2999&amp;"|"&amp;COUNTIF(A$2:A2999,A2999))</f>
        <v/>
      </c>
      <c r="K2999" s="18" t="n">
        <f aca="false">IF(OR(A2999="",B2999=""),0,IF(COUNTIFS(A$2:A2999,A2999,B$2:B2999,B2999)=1,1,0))</f>
        <v>0</v>
      </c>
    </row>
    <row r="3000" customFormat="false" ht="15" hidden="false" customHeight="false" outlineLevel="0" collapsed="false">
      <c r="A3000" s="15"/>
      <c r="B3000" s="15"/>
      <c r="C3000" s="15"/>
      <c r="D3000" s="15"/>
      <c r="F3000" s="18" t="str">
        <f aca="false">IF(B3000="","",IFERROR(INDEX(Materials!$B$2:$B$301,MATCH(B3000,Materials!$A$2:$A$301,0)),""))</f>
        <v/>
      </c>
      <c r="G3000" s="18" t="str">
        <f aca="true">IF(AND(A3000="",B3000=""),"",IF(A3000="","Missing product",IF(B3000="","Missing material",IF(COUNTIF(ProductList,A3000)=0,"Product not in Products list",IF(COUNTIF(MaterialList,B3000)=0,"Material not in Materials list","OK")))))</f>
        <v/>
      </c>
      <c r="H3000" s="18" t="str">
        <f aca="false">IF(F3000="Active",A3000&amp;"|"&amp;COUNTIFS(A$2:A3000,A3000,F$2:F3000,"Active"),"")</f>
        <v/>
      </c>
      <c r="I3000" s="18" t="str">
        <f aca="false">IF(B3000="","",IF(SUMPRODUCT(MAX((A$1:A2999=A3000)*(B$1:B2999=B3000)*ROW(A$1:A2999)))=0,C3000&amp;"",IF(C3000="",INDEX(I$1:I2999,SUMPRODUCT(MAX((A$1:A2999=A3000)*(B$1:B2999=B3000)*ROW(A$1:A2999)))),IF(INDEX(I$1:I2999,SUMPRODUCT(MAX((A$1:A2999=A3000)*(B$1:B2999=B3000)*ROW(A$1:A2999))))="",C3000&amp;"",INDEX(I$1:I2999,SUMPRODUCT(MAX((A$1:A2999=A3000)*(B$1:B2999=B3000)*ROW(A$1:A2999))))&amp;"; "&amp;C3000))))</f>
        <v/>
      </c>
      <c r="J3000" s="18" t="str">
        <f aca="false">IF(A3000="","",A3000&amp;"|"&amp;COUNTIF(A$2:A3000,A3000))</f>
        <v/>
      </c>
      <c r="K3000" s="18" t="n">
        <f aca="false">IF(OR(A3000="",B3000=""),0,IF(COUNTIFS(A$2:A3000,A3000,B$2:B3000,B3000)=1,1,0))</f>
        <v>0</v>
      </c>
    </row>
    <row r="3001" customFormat="false" ht="15" hidden="false" customHeight="false" outlineLevel="0" collapsed="false">
      <c r="A3001" s="15"/>
      <c r="B3001" s="15"/>
      <c r="C3001" s="15"/>
      <c r="D3001" s="15"/>
      <c r="F3001" s="18" t="str">
        <f aca="false">IF(B3001="","",IFERROR(INDEX(Materials!$B$2:$B$301,MATCH(B3001,Materials!$A$2:$A$301,0)),""))</f>
        <v/>
      </c>
      <c r="G3001" s="18" t="str">
        <f aca="true">IF(AND(A3001="",B3001=""),"",IF(A3001="","Missing product",IF(B3001="","Missing material",IF(COUNTIF(ProductList,A3001)=0,"Product not in Products list",IF(COUNTIF(MaterialList,B3001)=0,"Material not in Materials list","OK")))))</f>
        <v/>
      </c>
      <c r="H3001" s="18" t="str">
        <f aca="false">IF(F3001="Active",A3001&amp;"|"&amp;COUNTIFS(A$2:A3001,A3001,F$2:F3001,"Active"),"")</f>
        <v/>
      </c>
      <c r="I3001" s="18" t="str">
        <f aca="false">IF(B3001="","",IF(SUMPRODUCT(MAX((A$1:A3000=A3001)*(B$1:B3000=B3001)*ROW(A$1:A3000)))=0,C3001&amp;"",IF(C3001="",INDEX(I$1:I3000,SUMPRODUCT(MAX((A$1:A3000=A3001)*(B$1:B3000=B3001)*ROW(A$1:A3000)))),IF(INDEX(I$1:I3000,SUMPRODUCT(MAX((A$1:A3000=A3001)*(B$1:B3000=B3001)*ROW(A$1:A3000))))="",C3001&amp;"",INDEX(I$1:I3000,SUMPRODUCT(MAX((A$1:A3000=A3001)*(B$1:B3000=B3001)*ROW(A$1:A3000))))&amp;"; "&amp;C3001))))</f>
        <v/>
      </c>
      <c r="J3001" s="18" t="str">
        <f aca="false">IF(A3001="","",A3001&amp;"|"&amp;COUNTIF(A$2:A3001,A3001))</f>
        <v/>
      </c>
      <c r="K3001" s="18" t="n">
        <f aca="false">IF(OR(A3001="",B3001=""),0,IF(COUNTIFS(A$2:A3001,A3001,B$2:B3001,B3001)=1,1,0))</f>
        <v>0</v>
      </c>
    </row>
  </sheetData>
  <autoFilter ref="A1:D3001"/>
  <conditionalFormatting sqref="G2:G3001">
    <cfRule type="expression" priority="2" aboveAverage="0" equalAverage="0" bottom="0" percent="0" rank="0" text="" dxfId="8">
      <formula>AND(G2&lt;&gt;"",G2&lt;&gt;"OK")</formula>
    </cfRule>
  </conditionalFormatting>
  <dataValidations count="3">
    <dataValidation allowBlank="true" error="Add it first to the Products / Materials sheet, then pick it from the list." errorStyle="stop" errorTitle="Not in master list" operator="between" showDropDown="false" showErrorMessage="true" showInputMessage="false" sqref="A2:A3001" type="list">
      <formula1>ProductList</formula1>
      <formula2>0</formula2>
    </dataValidation>
    <dataValidation allowBlank="true" error="Add it first to the Products / Materials sheet, then pick it from the list." errorStyle="stop" errorTitle="Not in master list" operator="between" showDropDown="false" showErrorMessage="true" showInputMessage="false" sqref="B2:B3001" type="list">
      <formula1>MaterialList</formula1>
      <formula2>0</formula2>
    </dataValidation>
    <dataValidation allowBlank="true" errorStyle="stop" operator="between" showDropDown="false" showErrorMessage="false" showInputMessage="false" sqref="C2:C3001" type="list">
      <formula1>StageList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V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152" min="3" style="0" width="4.5"/>
  </cols>
  <sheetData>
    <row r="1" customFormat="false" ht="17.35" hidden="false" customHeight="false" outlineLevel="0" collapsed="false">
      <c r="A1" s="1" t="s">
        <v>527</v>
      </c>
    </row>
    <row r="3" customFormat="false" ht="15" hidden="false" customHeight="false" outlineLevel="0" collapsed="false">
      <c r="A3" s="6" t="s">
        <v>528</v>
      </c>
      <c r="C3" s="19" t="n">
        <f aca="false">IF(C4="","",COUNTIF(C5:C304,"&gt;0"))</f>
        <v>16</v>
      </c>
      <c r="D3" s="19" t="n">
        <f aca="false">IF(D4="","",COUNTIF(D5:D304,"&gt;0"))</f>
        <v>17</v>
      </c>
      <c r="E3" s="19" t="n">
        <f aca="false">IF(E4="","",COUNTIF(E5:E304,"&gt;0"))</f>
        <v>16</v>
      </c>
      <c r="F3" s="19" t="n">
        <f aca="false">IF(F4="","",COUNTIF(F5:F304,"&gt;0"))</f>
        <v>15</v>
      </c>
      <c r="G3" s="19" t="n">
        <f aca="false">IF(G4="","",COUNTIF(G5:G304,"&gt;0"))</f>
        <v>15</v>
      </c>
      <c r="H3" s="19" t="n">
        <f aca="false">IF(H4="","",COUNTIF(H5:H304,"&gt;0"))</f>
        <v>15</v>
      </c>
      <c r="I3" s="19" t="n">
        <f aca="false">IF(I4="","",COUNTIF(I5:I304,"&gt;0"))</f>
        <v>14</v>
      </c>
      <c r="J3" s="19" t="n">
        <f aca="false">IF(J4="","",COUNTIF(J5:J304,"&gt;0"))</f>
        <v>14</v>
      </c>
      <c r="K3" s="19" t="n">
        <f aca="false">IF(K4="","",COUNTIF(K5:K304,"&gt;0"))</f>
        <v>13</v>
      </c>
      <c r="L3" s="19" t="n">
        <f aca="false">IF(L4="","",COUNTIF(L5:L304,"&gt;0"))</f>
        <v>13</v>
      </c>
      <c r="M3" s="19" t="n">
        <f aca="false">IF(M4="","",COUNTIF(M5:M304,"&gt;0"))</f>
        <v>13</v>
      </c>
      <c r="N3" s="19" t="n">
        <f aca="false">IF(N4="","",COUNTIF(N5:N304,"&gt;0"))</f>
        <v>16</v>
      </c>
      <c r="O3" s="19" t="n">
        <f aca="false">IF(O4="","",COUNTIF(O5:O304,"&gt;0"))</f>
        <v>16</v>
      </c>
      <c r="P3" s="19" t="n">
        <f aca="false">IF(P4="","",COUNTIF(P5:P304,"&gt;0"))</f>
        <v>16</v>
      </c>
      <c r="Q3" s="19" t="n">
        <f aca="false">IF(Q4="","",COUNTIF(Q5:Q304,"&gt;0"))</f>
        <v>16</v>
      </c>
      <c r="R3" s="19" t="n">
        <f aca="false">IF(R4="","",COUNTIF(R5:R304,"&gt;0"))</f>
        <v>16</v>
      </c>
      <c r="S3" s="19" t="n">
        <f aca="false">IF(S4="","",COUNTIF(S5:S304,"&gt;0"))</f>
        <v>16</v>
      </c>
      <c r="T3" s="19" t="n">
        <f aca="false">IF(T4="","",COUNTIF(T5:T304,"&gt;0"))</f>
        <v>16</v>
      </c>
      <c r="U3" s="19" t="n">
        <f aca="false">IF(U4="","",COUNTIF(U5:U304,"&gt;0"))</f>
        <v>1</v>
      </c>
      <c r="V3" s="19" t="n">
        <f aca="false">IF(V4="","",COUNTIF(V5:V304,"&gt;0"))</f>
        <v>1</v>
      </c>
      <c r="W3" s="19" t="n">
        <f aca="false">IF(W4="","",COUNTIF(W5:W304,"&gt;0"))</f>
        <v>11</v>
      </c>
      <c r="X3" s="19" t="n">
        <f aca="false">IF(X4="","",COUNTIF(X5:X304,"&gt;0"))</f>
        <v>13</v>
      </c>
      <c r="Y3" s="19" t="n">
        <f aca="false">IF(Y4="","",COUNTIF(Y5:Y304,"&gt;0"))</f>
        <v>15</v>
      </c>
      <c r="Z3" s="19" t="n">
        <f aca="false">IF(Z4="","",COUNTIF(Z5:Z304,"&gt;0"))</f>
        <v>12</v>
      </c>
      <c r="AA3" s="19" t="n">
        <f aca="false">IF(AA4="","",COUNTIF(AA5:AA304,"&gt;0"))</f>
        <v>18</v>
      </c>
      <c r="AB3" s="19" t="n">
        <f aca="false">IF(AB4="","",COUNTIF(AB5:AB304,"&gt;0"))</f>
        <v>10</v>
      </c>
      <c r="AC3" s="19" t="n">
        <f aca="false">IF(AC4="","",COUNTIF(AC5:AC304,"&gt;0"))</f>
        <v>6</v>
      </c>
      <c r="AD3" s="19" t="n">
        <f aca="false">IF(AD4="","",COUNTIF(AD5:AD304,"&gt;0"))</f>
        <v>10</v>
      </c>
      <c r="AE3" s="19" t="n">
        <f aca="false">IF(AE4="","",COUNTIF(AE5:AE304,"&gt;0"))</f>
        <v>12</v>
      </c>
      <c r="AF3" s="19" t="n">
        <f aca="false">IF(AF4="","",COUNTIF(AF5:AF304,"&gt;0"))</f>
        <v>12</v>
      </c>
      <c r="AG3" s="19" t="n">
        <f aca="false">IF(AG4="","",COUNTIF(AG5:AG304,"&gt;0"))</f>
        <v>12</v>
      </c>
      <c r="AH3" s="19" t="n">
        <f aca="false">IF(AH4="","",COUNTIF(AH5:AH304,"&gt;0"))</f>
        <v>14</v>
      </c>
      <c r="AI3" s="19" t="n">
        <f aca="false">IF(AI4="","",COUNTIF(AI5:AI304,"&gt;0"))</f>
        <v>12</v>
      </c>
      <c r="AJ3" s="19" t="n">
        <f aca="false">IF(AJ4="","",COUNTIF(AJ5:AJ304,"&gt;0"))</f>
        <v>12</v>
      </c>
      <c r="AK3" s="19" t="n">
        <f aca="false">IF(AK4="","",COUNTIF(AK5:AK304,"&gt;0"))</f>
        <v>18</v>
      </c>
      <c r="AL3" s="19" t="n">
        <f aca="false">IF(AL4="","",COUNTIF(AL5:AL304,"&gt;0"))</f>
        <v>18</v>
      </c>
      <c r="AM3" s="19" t="n">
        <f aca="false">IF(AM4="","",COUNTIF(AM5:AM304,"&gt;0"))</f>
        <v>7</v>
      </c>
      <c r="AN3" s="19" t="n">
        <f aca="false">IF(AN4="","",COUNTIF(AN5:AN304,"&gt;0"))</f>
        <v>7</v>
      </c>
      <c r="AO3" s="19" t="n">
        <f aca="false">IF(AO4="","",COUNTIF(AO5:AO304,"&gt;0"))</f>
        <v>14</v>
      </c>
      <c r="AP3" s="19" t="n">
        <f aca="false">IF(AP4="","",COUNTIF(AP5:AP304,"&gt;0"))</f>
        <v>13</v>
      </c>
      <c r="AQ3" s="19" t="n">
        <f aca="false">IF(AQ4="","",COUNTIF(AQ5:AQ304,"&gt;0"))</f>
        <v>15</v>
      </c>
      <c r="AR3" s="19" t="n">
        <f aca="false">IF(AR4="","",COUNTIF(AR5:AR304,"&gt;0"))</f>
        <v>14</v>
      </c>
      <c r="AS3" s="19" t="n">
        <f aca="false">IF(AS4="","",COUNTIF(AS5:AS304,"&gt;0"))</f>
        <v>13</v>
      </c>
      <c r="AT3" s="19" t="n">
        <f aca="false">IF(AT4="","",COUNTIF(AT5:AT304,"&gt;0"))</f>
        <v>12</v>
      </c>
      <c r="AU3" s="19" t="n">
        <f aca="false">IF(AU4="","",COUNTIF(AU5:AU304,"&gt;0"))</f>
        <v>0</v>
      </c>
      <c r="AV3" s="19" t="n">
        <f aca="false">IF(AV4="","",COUNTIF(AV5:AV304,"&gt;0"))</f>
        <v>12</v>
      </c>
      <c r="AW3" s="19" t="n">
        <f aca="false">IF(AW4="","",COUNTIF(AW5:AW304,"&gt;0"))</f>
        <v>13</v>
      </c>
      <c r="AX3" s="19" t="n">
        <f aca="false">IF(AX4="","",COUNTIF(AX5:AX304,"&gt;0"))</f>
        <v>15</v>
      </c>
      <c r="AY3" s="19" t="n">
        <f aca="false">IF(AY4="","",COUNTIF(AY5:AY304,"&gt;0"))</f>
        <v>15</v>
      </c>
      <c r="AZ3" s="19" t="n">
        <f aca="false">IF(AZ4="","",COUNTIF(AZ5:AZ304,"&gt;0"))</f>
        <v>13</v>
      </c>
      <c r="BA3" s="19" t="n">
        <f aca="false">IF(BA4="","",COUNTIF(BA5:BA304,"&gt;0"))</f>
        <v>14</v>
      </c>
      <c r="BB3" s="19" t="n">
        <f aca="false">IF(BB4="","",COUNTIF(BB5:BB304,"&gt;0"))</f>
        <v>17</v>
      </c>
      <c r="BC3" s="19" t="n">
        <f aca="false">IF(BC4="","",COUNTIF(BC5:BC304,"&gt;0"))</f>
        <v>16</v>
      </c>
      <c r="BD3" s="19" t="n">
        <f aca="false">IF(BD4="","",COUNTIF(BD5:BD304,"&gt;0"))</f>
        <v>16</v>
      </c>
      <c r="BE3" s="19" t="n">
        <f aca="false">IF(BE4="","",COUNTIF(BE5:BE304,"&gt;0"))</f>
        <v>16</v>
      </c>
      <c r="BF3" s="19" t="n">
        <f aca="false">IF(BF4="","",COUNTIF(BF5:BF304,"&gt;0"))</f>
        <v>18</v>
      </c>
      <c r="BG3" s="19" t="n">
        <f aca="false">IF(BG4="","",COUNTIF(BG5:BG304,"&gt;0"))</f>
        <v>19</v>
      </c>
      <c r="BH3" s="19" t="n">
        <f aca="false">IF(BH4="","",COUNTIF(BH5:BH304,"&gt;0"))</f>
        <v>18</v>
      </c>
      <c r="BI3" s="19" t="n">
        <f aca="false">IF(BI4="","",COUNTIF(BI5:BI304,"&gt;0"))</f>
        <v>18</v>
      </c>
      <c r="BJ3" s="19" t="n">
        <f aca="false">IF(BJ4="","",COUNTIF(BJ5:BJ304,"&gt;0"))</f>
        <v>0</v>
      </c>
      <c r="BK3" s="19" t="n">
        <f aca="false">IF(BK4="","",COUNTIF(BK5:BK304,"&gt;0"))</f>
        <v>16</v>
      </c>
      <c r="BL3" s="19" t="n">
        <f aca="false">IF(BL4="","",COUNTIF(BL5:BL304,"&gt;0"))</f>
        <v>17</v>
      </c>
      <c r="BM3" s="19" t="n">
        <f aca="false">IF(BM4="","",COUNTIF(BM5:BM304,"&gt;0"))</f>
        <v>16</v>
      </c>
      <c r="BN3" s="19" t="n">
        <f aca="false">IF(BN4="","",COUNTIF(BN5:BN304,"&gt;0"))</f>
        <v>13</v>
      </c>
      <c r="BO3" s="19" t="n">
        <f aca="false">IF(BO4="","",COUNTIF(BO5:BO304,"&gt;0"))</f>
        <v>5</v>
      </c>
      <c r="BP3" s="19" t="n">
        <f aca="false">IF(BP4="","",COUNTIF(BP5:BP304,"&gt;0"))</f>
        <v>12</v>
      </c>
      <c r="BQ3" s="19" t="n">
        <f aca="false">IF(BQ4="","",COUNTIF(BQ5:BQ304,"&gt;0"))</f>
        <v>12</v>
      </c>
      <c r="BR3" s="19" t="n">
        <f aca="false">IF(BR4="","",COUNTIF(BR5:BR304,"&gt;0"))</f>
        <v>13</v>
      </c>
      <c r="BS3" s="19" t="n">
        <f aca="false">IF(BS4="","",COUNTIF(BS5:BS304,"&gt;0"))</f>
        <v>13</v>
      </c>
      <c r="BT3" s="19" t="n">
        <f aca="false">IF(BT4="","",COUNTIF(BT5:BT304,"&gt;0"))</f>
        <v>16</v>
      </c>
      <c r="BU3" s="19" t="n">
        <f aca="false">IF(BU4="","",COUNTIF(BU5:BU304,"&gt;0"))</f>
        <v>16</v>
      </c>
      <c r="BV3" s="19" t="n">
        <f aca="false">IF(BV4="","",COUNTIF(BV5:BV304,"&gt;0"))</f>
        <v>8</v>
      </c>
      <c r="BW3" s="19" t="n">
        <f aca="false">IF(BW4="","",COUNTIF(BW5:BW304,"&gt;0"))</f>
        <v>11</v>
      </c>
      <c r="BX3" s="19" t="n">
        <f aca="false">IF(BX4="","",COUNTIF(BX5:BX304,"&gt;0"))</f>
        <v>0</v>
      </c>
      <c r="BY3" s="19" t="n">
        <f aca="false">IF(BY4="","",COUNTIF(BY5:BY304,"&gt;0"))</f>
        <v>9</v>
      </c>
      <c r="BZ3" s="19" t="n">
        <f aca="false">IF(BZ4="","",COUNTIF(BZ5:BZ304,"&gt;0"))</f>
        <v>7</v>
      </c>
      <c r="CA3" s="19" t="n">
        <f aca="false">IF(CA4="","",COUNTIF(CA5:CA304,"&gt;0"))</f>
        <v>10</v>
      </c>
      <c r="CB3" s="19" t="n">
        <f aca="false">IF(CB4="","",COUNTIF(CB5:CB304,"&gt;0"))</f>
        <v>0</v>
      </c>
      <c r="CC3" s="19" t="n">
        <f aca="false">IF(CC4="","",COUNTIF(CC5:CC304,"&gt;0"))</f>
        <v>0</v>
      </c>
      <c r="CD3" s="19" t="n">
        <f aca="false">IF(CD4="","",COUNTIF(CD5:CD304,"&gt;0"))</f>
        <v>15</v>
      </c>
      <c r="CE3" s="19" t="n">
        <f aca="false">IF(CE4="","",COUNTIF(CE5:CE304,"&gt;0"))</f>
        <v>17</v>
      </c>
      <c r="CF3" s="19" t="n">
        <f aca="false">IF(CF4="","",COUNTIF(CF5:CF304,"&gt;0"))</f>
        <v>6</v>
      </c>
      <c r="CG3" s="19" t="n">
        <f aca="false">IF(CG4="","",COUNTIF(CG5:CG304,"&gt;0"))</f>
        <v>12</v>
      </c>
      <c r="CH3" s="19" t="n">
        <f aca="false">IF(CH4="","",COUNTIF(CH5:CH304,"&gt;0"))</f>
        <v>8</v>
      </c>
      <c r="CI3" s="19" t="n">
        <f aca="false">IF(CI4="","",COUNTIF(CI5:CI304,"&gt;0"))</f>
        <v>18</v>
      </c>
      <c r="CJ3" s="19" t="n">
        <f aca="false">IF(CJ4="","",COUNTIF(CJ5:CJ304,"&gt;0"))</f>
        <v>10</v>
      </c>
      <c r="CK3" s="19" t="n">
        <f aca="false">IF(CK4="","",COUNTIF(CK5:CK304,"&gt;0"))</f>
        <v>17</v>
      </c>
      <c r="CL3" s="19" t="n">
        <f aca="false">IF(CL4="","",COUNTIF(CL5:CL304,"&gt;0"))</f>
        <v>15</v>
      </c>
      <c r="CM3" s="19" t="n">
        <f aca="false">IF(CM4="","",COUNTIF(CM5:CM304,"&gt;0"))</f>
        <v>20</v>
      </c>
      <c r="CN3" s="19" t="n">
        <f aca="false">IF(CN4="","",COUNTIF(CN5:CN304,"&gt;0"))</f>
        <v>14</v>
      </c>
      <c r="CO3" s="19" t="n">
        <f aca="false">IF(CO4="","",COUNTIF(CO5:CO304,"&gt;0"))</f>
        <v>15</v>
      </c>
      <c r="CP3" s="19" t="n">
        <f aca="false">IF(CP4="","",COUNTIF(CP5:CP304,"&gt;0"))</f>
        <v>19</v>
      </c>
      <c r="CQ3" s="19" t="n">
        <f aca="false">IF(CQ4="","",COUNTIF(CQ5:CQ304,"&gt;0"))</f>
        <v>19</v>
      </c>
      <c r="CR3" s="19" t="n">
        <f aca="false">IF(CR4="","",COUNTIF(CR5:CR304,"&gt;0"))</f>
        <v>16</v>
      </c>
      <c r="CS3" s="19" t="n">
        <f aca="false">IF(CS4="","",COUNTIF(CS5:CS304,"&gt;0"))</f>
        <v>37</v>
      </c>
      <c r="CT3" s="19" t="n">
        <f aca="false">IF(CT4="","",COUNTIF(CT5:CT304,"&gt;0"))</f>
        <v>37</v>
      </c>
      <c r="CU3" s="19" t="n">
        <f aca="false">IF(CU4="","",COUNTIF(CU5:CU304,"&gt;0"))</f>
        <v>28</v>
      </c>
      <c r="CV3" s="19" t="n">
        <f aca="false">IF(CV4="","",COUNTIF(CV5:CV304,"&gt;0"))</f>
        <v>27</v>
      </c>
      <c r="CW3" s="19" t="n">
        <f aca="false">IF(CW4="","",COUNTIF(CW5:CW304,"&gt;0"))</f>
        <v>27</v>
      </c>
      <c r="CX3" s="19" t="n">
        <f aca="false">IF(CX4="","",COUNTIF(CX5:CX304,"&gt;0"))</f>
        <v>23</v>
      </c>
      <c r="CY3" s="19" t="n">
        <f aca="false">IF(CY4="","",COUNTIF(CY5:CY304,"&gt;0"))</f>
        <v>23</v>
      </c>
      <c r="CZ3" s="19" t="n">
        <f aca="false">IF(CZ4="","",COUNTIF(CZ5:CZ304,"&gt;0"))</f>
        <v>0</v>
      </c>
      <c r="DA3" s="19" t="n">
        <f aca="false">IF(DA4="","",COUNTIF(DA5:DA304,"&gt;0"))</f>
        <v>15</v>
      </c>
      <c r="DB3" s="19" t="n">
        <f aca="false">IF(DB4="","",COUNTIF(DB5:DB304,"&gt;0"))</f>
        <v>0</v>
      </c>
      <c r="DC3" s="19" t="n">
        <f aca="false">IF(DC4="","",COUNTIF(DC5:DC304,"&gt;0"))</f>
        <v>0</v>
      </c>
      <c r="DD3" s="19" t="n">
        <f aca="false">IF(DD4="","",COUNTIF(DD5:DD304,"&gt;0"))</f>
        <v>17</v>
      </c>
      <c r="DE3" s="19" t="str">
        <f aca="false">IF(DE4="","",COUNTIF(DE5:DE304,"&gt;0"))</f>
        <v/>
      </c>
      <c r="DF3" s="19" t="str">
        <f aca="false">IF(DF4="","",COUNTIF(DF5:DF304,"&gt;0"))</f>
        <v/>
      </c>
      <c r="DG3" s="19" t="str">
        <f aca="false">IF(DG4="","",COUNTIF(DG5:DG304,"&gt;0"))</f>
        <v/>
      </c>
      <c r="DH3" s="19" t="str">
        <f aca="false">IF(DH4="","",COUNTIF(DH5:DH304,"&gt;0"))</f>
        <v/>
      </c>
      <c r="DI3" s="19" t="str">
        <f aca="false">IF(DI4="","",COUNTIF(DI5:DI304,"&gt;0"))</f>
        <v/>
      </c>
      <c r="DJ3" s="19" t="str">
        <f aca="false">IF(DJ4="","",COUNTIF(DJ5:DJ304,"&gt;0"))</f>
        <v/>
      </c>
      <c r="DK3" s="19" t="str">
        <f aca="false">IF(DK4="","",COUNTIF(DK5:DK304,"&gt;0"))</f>
        <v/>
      </c>
      <c r="DL3" s="19" t="str">
        <f aca="false">IF(DL4="","",COUNTIF(DL5:DL304,"&gt;0"))</f>
        <v/>
      </c>
      <c r="DM3" s="19" t="str">
        <f aca="false">IF(DM4="","",COUNTIF(DM5:DM304,"&gt;0"))</f>
        <v/>
      </c>
      <c r="DN3" s="19" t="str">
        <f aca="false">IF(DN4="","",COUNTIF(DN5:DN304,"&gt;0"))</f>
        <v/>
      </c>
      <c r="DO3" s="19" t="str">
        <f aca="false">IF(DO4="","",COUNTIF(DO5:DO304,"&gt;0"))</f>
        <v/>
      </c>
      <c r="DP3" s="19" t="str">
        <f aca="false">IF(DP4="","",COUNTIF(DP5:DP304,"&gt;0"))</f>
        <v/>
      </c>
      <c r="DQ3" s="19" t="str">
        <f aca="false">IF(DQ4="","",COUNTIF(DQ5:DQ304,"&gt;0"))</f>
        <v/>
      </c>
      <c r="DR3" s="19" t="str">
        <f aca="false">IF(DR4="","",COUNTIF(DR5:DR304,"&gt;0"))</f>
        <v/>
      </c>
      <c r="DS3" s="19" t="str">
        <f aca="false">IF(DS4="","",COUNTIF(DS5:DS304,"&gt;0"))</f>
        <v/>
      </c>
      <c r="DT3" s="19" t="str">
        <f aca="false">IF(DT4="","",COUNTIF(DT5:DT304,"&gt;0"))</f>
        <v/>
      </c>
      <c r="DU3" s="19" t="str">
        <f aca="false">IF(DU4="","",COUNTIF(DU5:DU304,"&gt;0"))</f>
        <v/>
      </c>
      <c r="DV3" s="19" t="str">
        <f aca="false">IF(DV4="","",COUNTIF(DV5:DV304,"&gt;0"))</f>
        <v/>
      </c>
      <c r="DW3" s="19" t="str">
        <f aca="false">IF(DW4="","",COUNTIF(DW5:DW304,"&gt;0"))</f>
        <v/>
      </c>
      <c r="DX3" s="19" t="str">
        <f aca="false">IF(DX4="","",COUNTIF(DX5:DX304,"&gt;0"))</f>
        <v/>
      </c>
      <c r="DY3" s="19" t="str">
        <f aca="false">IF(DY4="","",COUNTIF(DY5:DY304,"&gt;0"))</f>
        <v/>
      </c>
      <c r="DZ3" s="19" t="str">
        <f aca="false">IF(DZ4="","",COUNTIF(DZ5:DZ304,"&gt;0"))</f>
        <v/>
      </c>
      <c r="EA3" s="19" t="str">
        <f aca="false">IF(EA4="","",COUNTIF(EA5:EA304,"&gt;0"))</f>
        <v/>
      </c>
      <c r="EB3" s="19" t="str">
        <f aca="false">IF(EB4="","",COUNTIF(EB5:EB304,"&gt;0"))</f>
        <v/>
      </c>
      <c r="EC3" s="19" t="str">
        <f aca="false">IF(EC4="","",COUNTIF(EC5:EC304,"&gt;0"))</f>
        <v/>
      </c>
      <c r="ED3" s="19" t="str">
        <f aca="false">IF(ED4="","",COUNTIF(ED5:ED304,"&gt;0"))</f>
        <v/>
      </c>
      <c r="EE3" s="19" t="str">
        <f aca="false">IF(EE4="","",COUNTIF(EE5:EE304,"&gt;0"))</f>
        <v/>
      </c>
      <c r="EF3" s="19" t="str">
        <f aca="false">IF(EF4="","",COUNTIF(EF5:EF304,"&gt;0"))</f>
        <v/>
      </c>
      <c r="EG3" s="19" t="str">
        <f aca="false">IF(EG4="","",COUNTIF(EG5:EG304,"&gt;0"))</f>
        <v/>
      </c>
      <c r="EH3" s="19" t="str">
        <f aca="false">IF(EH4="","",COUNTIF(EH5:EH304,"&gt;0"))</f>
        <v/>
      </c>
      <c r="EI3" s="19" t="str">
        <f aca="false">IF(EI4="","",COUNTIF(EI5:EI304,"&gt;0"))</f>
        <v/>
      </c>
      <c r="EJ3" s="19" t="str">
        <f aca="false">IF(EJ4="","",COUNTIF(EJ5:EJ304,"&gt;0"))</f>
        <v/>
      </c>
      <c r="EK3" s="19" t="str">
        <f aca="false">IF(EK4="","",COUNTIF(EK5:EK304,"&gt;0"))</f>
        <v/>
      </c>
      <c r="EL3" s="19" t="str">
        <f aca="false">IF(EL4="","",COUNTIF(EL5:EL304,"&gt;0"))</f>
        <v/>
      </c>
      <c r="EM3" s="19" t="str">
        <f aca="false">IF(EM4="","",COUNTIF(EM5:EM304,"&gt;0"))</f>
        <v/>
      </c>
      <c r="EN3" s="19" t="str">
        <f aca="false">IF(EN4="","",COUNTIF(EN5:EN304,"&gt;0"))</f>
        <v/>
      </c>
      <c r="EO3" s="19" t="str">
        <f aca="false">IF(EO4="","",COUNTIF(EO5:EO304,"&gt;0"))</f>
        <v/>
      </c>
      <c r="EP3" s="19" t="str">
        <f aca="false">IF(EP4="","",COUNTIF(EP5:EP304,"&gt;0"))</f>
        <v/>
      </c>
      <c r="EQ3" s="19" t="str">
        <f aca="false">IF(EQ4="","",COUNTIF(EQ5:EQ304,"&gt;0"))</f>
        <v/>
      </c>
      <c r="ER3" s="19" t="str">
        <f aca="false">IF(ER4="","",COUNTIF(ER5:ER304,"&gt;0"))</f>
        <v/>
      </c>
      <c r="ES3" s="19" t="str">
        <f aca="false">IF(ES4="","",COUNTIF(ES5:ES304,"&gt;0"))</f>
        <v/>
      </c>
      <c r="ET3" s="19" t="str">
        <f aca="false">IF(ET4="","",COUNTIF(ET5:ET304,"&gt;0"))</f>
        <v/>
      </c>
      <c r="EU3" s="19" t="str">
        <f aca="false">IF(EU4="","",COUNTIF(EU5:EU304,"&gt;0"))</f>
        <v/>
      </c>
      <c r="EV3" s="19" t="str">
        <f aca="false">IF(EV4="","",COUNTIF(EV5:EV304,"&gt;0"))</f>
        <v/>
      </c>
    </row>
    <row r="4" customFormat="false" ht="90" hidden="false" customHeight="true" outlineLevel="0" collapsed="false">
      <c r="A4" s="10" t="s">
        <v>55</v>
      </c>
      <c r="B4" s="10" t="s">
        <v>529</v>
      </c>
      <c r="C4" s="20" t="str">
        <f aca="false">IF(INDEX(Products!$A$2:$A$151,1)="","",INDEX(Products!$A$2:$A$151,1))</f>
        <v>Ezetimibe-Rosuvastatin 10-10</v>
      </c>
      <c r="D4" s="20" t="str">
        <f aca="false">IF(INDEX(Products!$A$2:$A$151,2)="","",INDEX(Products!$A$2:$A$151,2))</f>
        <v>Ezetimibe-Rosuvastatin 10-20</v>
      </c>
      <c r="E4" s="20" t="str">
        <f aca="false">IF(INDEX(Products!$A$2:$A$151,3)="","",INDEX(Products!$A$2:$A$151,3))</f>
        <v>Ezetimibe-Rosuvastatin 10-40</v>
      </c>
      <c r="F4" s="20" t="str">
        <f aca="false">IF(INDEX(Products!$A$2:$A$151,4)="","",INDEX(Products!$A$2:$A$151,4))</f>
        <v>Resmitrom (Resffera) 60</v>
      </c>
      <c r="G4" s="20" t="str">
        <f aca="false">IF(INDEX(Products!$A$2:$A$151,5)="","",INDEX(Products!$A$2:$A$151,5))</f>
        <v>Resmitrom (Resffera) 80</v>
      </c>
      <c r="H4" s="20" t="str">
        <f aca="false">IF(INDEX(Products!$A$2:$A$151,6)="","",INDEX(Products!$A$2:$A$151,6))</f>
        <v>Resmitrom (Resffera) 100</v>
      </c>
      <c r="I4" s="20" t="str">
        <f aca="false">IF(INDEX(Products!$A$2:$A$151,7)="","",INDEX(Products!$A$2:$A$151,7))</f>
        <v>Finerodyd 10</v>
      </c>
      <c r="J4" s="20" t="str">
        <f aca="false">IF(INDEX(Products!$A$2:$A$151,8)="","",INDEX(Products!$A$2:$A$151,8))</f>
        <v>Finerodyd 20</v>
      </c>
      <c r="K4" s="20" t="str">
        <f aca="false">IF(INDEX(Products!$A$2:$A$151,9)="","",INDEX(Products!$A$2:$A$151,9))</f>
        <v>Cardyd 20</v>
      </c>
      <c r="L4" s="20" t="str">
        <f aca="false">IF(INDEX(Products!$A$2:$A$151,10)="","",INDEX(Products!$A$2:$A$151,10))</f>
        <v>Cardyd 40</v>
      </c>
      <c r="M4" s="20" t="str">
        <f aca="false">IF(INDEX(Products!$A$2:$A$151,11)="","",INDEX(Products!$A$2:$A$151,11))</f>
        <v>Cardyd 80</v>
      </c>
      <c r="N4" s="20" t="str">
        <f aca="false">IF(INDEX(Products!$A$2:$A$151,12)="","",INDEX(Products!$A$2:$A$151,12))</f>
        <v>Cardyd-AM 80/5</v>
      </c>
      <c r="O4" s="20" t="str">
        <f aca="false">IF(INDEX(Products!$A$2:$A$151,13)="","",INDEX(Products!$A$2:$A$151,13))</f>
        <v>Cardyd-AM 80/10</v>
      </c>
      <c r="P4" s="20" t="str">
        <f aca="false">IF(INDEX(Products!$A$2:$A$151,14)="","",INDEX(Products!$A$2:$A$151,14))</f>
        <v>Cardyd-AM 40/5</v>
      </c>
      <c r="Q4" s="20" t="str">
        <f aca="false">IF(INDEX(Products!$A$2:$A$151,15)="","",INDEX(Products!$A$2:$A$151,15))</f>
        <v>Cardyd-AM 40/10</v>
      </c>
      <c r="R4" s="20" t="str">
        <f aca="false">IF(INDEX(Products!$A$2:$A$151,16)="","",INDEX(Products!$A$2:$A$151,16))</f>
        <v>Cardyd-H 40/12.5</v>
      </c>
      <c r="S4" s="20" t="str">
        <f aca="false">IF(INDEX(Products!$A$2:$A$151,17)="","",INDEX(Products!$A$2:$A$151,17))</f>
        <v>Cardyd-H 80/12.5</v>
      </c>
      <c r="T4" s="20" t="str">
        <f aca="false">IF(INDEX(Products!$A$2:$A$151,18)="","",INDEX(Products!$A$2:$A$151,18))</f>
        <v>Cardyd-H 80/25</v>
      </c>
      <c r="U4" s="20" t="str">
        <f aca="false">IF(INDEX(Products!$A$2:$A$151,19)="","",INDEX(Products!$A$2:$A$151,19))</f>
        <v>Dexlansoprazole 60</v>
      </c>
      <c r="V4" s="20" t="str">
        <f aca="false">IF(INDEX(Products!$A$2:$A$151,20)="","",INDEX(Products!$A$2:$A$151,20))</f>
        <v>Dexlansoprazole 30</v>
      </c>
      <c r="W4" s="20" t="str">
        <f aca="false">IF(INDEX(Products!$A$2:$A$151,21)="","",INDEX(Products!$A$2:$A$151,21))</f>
        <v>Prucalopride 1</v>
      </c>
      <c r="X4" s="20" t="str">
        <f aca="false">IF(INDEX(Products!$A$2:$A$151,22)="","",INDEX(Products!$A$2:$A$151,22))</f>
        <v>Prucalopride 2</v>
      </c>
      <c r="Y4" s="20" t="str">
        <f aca="false">IF(INDEX(Products!$A$2:$A$151,23)="","",INDEX(Products!$A$2:$A$151,23))</f>
        <v>Ranulo 500</v>
      </c>
      <c r="Z4" s="20" t="str">
        <f aca="false">IF(INDEX(Products!$A$2:$A$151,24)="","",INDEX(Products!$A$2:$A$151,24))</f>
        <v>Bempedoic Acid 180</v>
      </c>
      <c r="AA4" s="20" t="str">
        <f aca="false">IF(INDEX(Products!$A$2:$A$151,25)="","",INDEX(Products!$A$2:$A$151,25))</f>
        <v>Bempedoic Ezetimibe 180/10</v>
      </c>
      <c r="AB4" s="20" t="str">
        <f aca="false">IF(INDEX(Products!$A$2:$A$151,26)="","",INDEX(Products!$A$2:$A$151,26))</f>
        <v>loperamide 2</v>
      </c>
      <c r="AC4" s="20" t="str">
        <f aca="false">IF(INDEX(Products!$A$2:$A$151,27)="","",INDEX(Products!$A$2:$A$151,27))</f>
        <v>Naproxen 750</v>
      </c>
      <c r="AD4" s="20" t="str">
        <f aca="false">IF(INDEX(Products!$A$2:$A$151,28)="","",INDEX(Products!$A$2:$A$151,28))</f>
        <v>Azelastin+Fluticasone (Nasal Spray)</v>
      </c>
      <c r="AE4" s="20" t="str">
        <f aca="false">IF(INDEX(Products!$A$2:$A$151,29)="","",INDEX(Products!$A$2:$A$151,29))</f>
        <v>Scadia 50</v>
      </c>
      <c r="AF4" s="20" t="str">
        <f aca="false">IF(INDEX(Products!$A$2:$A$151,30)="","",INDEX(Products!$A$2:$A$151,30))</f>
        <v>Scadia 100</v>
      </c>
      <c r="AG4" s="20" t="str">
        <f aca="false">IF(INDEX(Products!$A$2:$A$151,31)="","",INDEX(Products!$A$2:$A$151,31))</f>
        <v>Scadia 200</v>
      </c>
      <c r="AH4" s="20" t="str">
        <f aca="false">IF(INDEX(Products!$A$2:$A$151,32)="","",INDEX(Products!$A$2:$A$151,32))</f>
        <v>Taglida 5</v>
      </c>
      <c r="AI4" s="20" t="str">
        <f aca="false">IF(INDEX(Products!$A$2:$A$151,33)="","",INDEX(Products!$A$2:$A$151,33))</f>
        <v>Dapaglose 10</v>
      </c>
      <c r="AJ4" s="20" t="str">
        <f aca="false">IF(INDEX(Products!$A$2:$A$151,34)="","",INDEX(Products!$A$2:$A$151,34))</f>
        <v>Dapaglose 5</v>
      </c>
      <c r="AK4" s="20" t="str">
        <f aca="false">IF(INDEX(Products!$A$2:$A$151,35)="","",INDEX(Products!$A$2:$A$151,35))</f>
        <v>Taglida Duo 2.5/1000</v>
      </c>
      <c r="AL4" s="20" t="str">
        <f aca="false">IF(INDEX(Products!$A$2:$A$151,36)="","",INDEX(Products!$A$2:$A$151,36))</f>
        <v>Taglida Duo 2.5/500</v>
      </c>
      <c r="AM4" s="20" t="str">
        <f aca="false">IF(INDEX(Products!$A$2:$A$151,37)="","",INDEX(Products!$A$2:$A$151,37))</f>
        <v>Ozanimod 0.23/0.46</v>
      </c>
      <c r="AN4" s="20" t="str">
        <f aca="false">IF(INDEX(Products!$A$2:$A$151,38)="","",INDEX(Products!$A$2:$A$151,38))</f>
        <v>Ozanimod 0.92 mg</v>
      </c>
      <c r="AO4" s="20" t="str">
        <f aca="false">IF(INDEX(Products!$A$2:$A$151,39)="","",INDEX(Products!$A$2:$A$151,39))</f>
        <v>Flusip Cold and cough-Day</v>
      </c>
      <c r="AP4" s="20" t="str">
        <f aca="false">IF(INDEX(Products!$A$2:$A$151,40)="","",INDEX(Products!$A$2:$A$151,40))</f>
        <v>Flusip Cold and Cough-Day (Sugar Free)</v>
      </c>
      <c r="AQ4" s="20" t="str">
        <f aca="false">IF(INDEX(Products!$A$2:$A$151,41)="","",INDEX(Products!$A$2:$A$151,41))</f>
        <v>Flusip Cold and Cough-Night</v>
      </c>
      <c r="AR4" s="20" t="str">
        <f aca="false">IF(INDEX(Products!$A$2:$A$151,42)="","",INDEX(Products!$A$2:$A$151,42))</f>
        <v>Flusip Cold &amp; Cough Night (Sugar Free)</v>
      </c>
      <c r="AS4" s="20" t="str">
        <f aca="false">IF(INDEX(Products!$A$2:$A$151,43)="","",INDEX(Products!$A$2:$A$151,43))</f>
        <v>Flusip Cold and Flu</v>
      </c>
      <c r="AT4" s="20" t="str">
        <f aca="false">IF(INDEX(Products!$A$2:$A$151,44)="","",INDEX(Products!$A$2:$A$151,44))</f>
        <v>Flusip Cold and Flu (Sugar Free)</v>
      </c>
      <c r="AU4" s="20" t="str">
        <f aca="false">IF(INDEX(Products!$A$2:$A$151,45)="","",INDEX(Products!$A$2:$A$151,45))</f>
        <v>Flusip-C</v>
      </c>
      <c r="AV4" s="20" t="str">
        <f aca="false">IF(INDEX(Products!$A$2:$A$151,46)="","",INDEX(Products!$A$2:$A$151,46))</f>
        <v>Empagliflozin 10 mg</v>
      </c>
      <c r="AW4" s="20" t="str">
        <f aca="false">IF(INDEX(Products!$A$2:$A$151,47)="","",INDEX(Products!$A$2:$A$151,47))</f>
        <v>Empaglose 25</v>
      </c>
      <c r="AX4" s="20" t="str">
        <f aca="false">IF(INDEX(Products!$A$2:$A$151,48)="","",INDEX(Products!$A$2:$A$151,48))</f>
        <v>Lixiban 2.5</v>
      </c>
      <c r="AY4" s="20" t="str">
        <f aca="false">IF(INDEX(Products!$A$2:$A$151,49)="","",INDEX(Products!$A$2:$A$151,49))</f>
        <v>Lixiban 5</v>
      </c>
      <c r="AZ4" s="20" t="str">
        <f aca="false">IF(INDEX(Products!$A$2:$A$151,50)="","",INDEX(Products!$A$2:$A$151,50))</f>
        <v>Glose-lin 10/5</v>
      </c>
      <c r="BA4" s="20" t="str">
        <f aca="false">IF(INDEX(Products!$A$2:$A$151,51)="","",INDEX(Products!$A$2:$A$151,51))</f>
        <v>Glose-lin 25/5</v>
      </c>
      <c r="BB4" s="20" t="str">
        <f aca="false">IF(INDEX(Products!$A$2:$A$151,52)="","",INDEX(Products!$A$2:$A$151,52))</f>
        <v>TRILEMO ER 5-2.5-1000</v>
      </c>
      <c r="BC4" s="20" t="str">
        <f aca="false">IF(INDEX(Products!$A$2:$A$151,53)="","",INDEX(Products!$A$2:$A$151,53))</f>
        <v>TRILEMO ER 10-5-1000</v>
      </c>
      <c r="BD4" s="20" t="str">
        <f aca="false">IF(INDEX(Products!$A$2:$A$151,54)="","",INDEX(Products!$A$2:$A$151,54))</f>
        <v>TRILEMO ER 12.5-2.5-1000</v>
      </c>
      <c r="BE4" s="20" t="str">
        <f aca="false">IF(INDEX(Products!$A$2:$A$151,55)="","",INDEX(Products!$A$2:$A$151,55))</f>
        <v>TRILEMO ER 25-5-1000</v>
      </c>
      <c r="BF4" s="20" t="str">
        <f aca="false">IF(INDEX(Products!$A$2:$A$151,56)="","",INDEX(Products!$A$2:$A$151,56))</f>
        <v>Emet-Duo 5/1000 ER</v>
      </c>
      <c r="BG4" s="20" t="str">
        <f aca="false">IF(INDEX(Products!$A$2:$A$151,57)="","",INDEX(Products!$A$2:$A$151,57))</f>
        <v>Emet-Duo 10/1000 ER</v>
      </c>
      <c r="BH4" s="20" t="str">
        <f aca="false">IF(INDEX(Products!$A$2:$A$151,58)="","",INDEX(Products!$A$2:$A$151,58))</f>
        <v>Emet-Duo 12.5/1000 ER</v>
      </c>
      <c r="BI4" s="20" t="str">
        <f aca="false">IF(INDEX(Products!$A$2:$A$151,59)="","",INDEX(Products!$A$2:$A$151,59))</f>
        <v>Emet-Duo 25/1000 ER</v>
      </c>
      <c r="BJ4" s="20" t="str">
        <f aca="false">IF(INDEX(Products!$A$2:$A$151,60)="","",INDEX(Products!$A$2:$A$151,60))</f>
        <v>Emet-Duo 12.5/1000</v>
      </c>
      <c r="BK4" s="20" t="str">
        <f aca="false">IF(INDEX(Products!$A$2:$A$151,61)="","",INDEX(Products!$A$2:$A$151,61))</f>
        <v>Emet-Duo 5/1000</v>
      </c>
      <c r="BL4" s="20" t="str">
        <f aca="false">IF(INDEX(Products!$A$2:$A$151,62)="","",INDEX(Products!$A$2:$A$151,62))</f>
        <v>Emet-Duo 12.5/500</v>
      </c>
      <c r="BM4" s="20" t="str">
        <f aca="false">IF(INDEX(Products!$A$2:$A$151,63)="","",INDEX(Products!$A$2:$A$151,63))</f>
        <v>Emet-Duo 5/500</v>
      </c>
      <c r="BN4" s="20" t="str">
        <f aca="false">IF(INDEX(Products!$A$2:$A$151,64)="","",INDEX(Products!$A$2:$A$151,64))</f>
        <v>Citicoline 500</v>
      </c>
      <c r="BO4" s="20" t="str">
        <f aca="false">IF(INDEX(Products!$A$2:$A$151,65)="","",INDEX(Products!$A$2:$A$151,65))</f>
        <v>NMN</v>
      </c>
      <c r="BP4" s="20" t="str">
        <f aca="false">IF(INDEX(Products!$A$2:$A$151,66)="","",INDEX(Products!$A$2:$A$151,66))</f>
        <v>L-Arginine 1000</v>
      </c>
      <c r="BQ4" s="20" t="str">
        <f aca="false">IF(INDEX(Products!$A$2:$A$151,67)="","",INDEX(Products!$A$2:$A$151,67))</f>
        <v>L-Arginine 2000</v>
      </c>
      <c r="BR4" s="20" t="str">
        <f aca="false">IF(INDEX(Products!$A$2:$A$151,68)="","",INDEX(Products!$A$2:$A$151,68))</f>
        <v>L-Carnitine 1000/10</v>
      </c>
      <c r="BS4" s="20" t="str">
        <f aca="false">IF(INDEX(Products!$A$2:$A$151,69)="","",INDEX(Products!$A$2:$A$151,69))</f>
        <v>L-Carnitine 2000/10</v>
      </c>
      <c r="BT4" s="20" t="str">
        <f aca="false">IF(INDEX(Products!$A$2:$A$151,70)="","",INDEX(Products!$A$2:$A$151,70))</f>
        <v>L-Carnitine Caffeine</v>
      </c>
      <c r="BU4" s="20" t="str">
        <f aca="false">IF(INDEX(Products!$A$2:$A$151,71)="","",INDEX(Products!$A$2:$A$151,71))</f>
        <v>B-Complex</v>
      </c>
      <c r="BV4" s="20" t="str">
        <f aca="false">IF(INDEX(Products!$A$2:$A$151,72)="","",INDEX(Products!$A$2:$A$151,72))</f>
        <v>Sachet Vitamin B12</v>
      </c>
      <c r="BW4" s="20" t="str">
        <f aca="false">IF(INDEX(Products!$A$2:$A$151,73)="","",INDEX(Products!$A$2:$A$151,73))</f>
        <v>Ca+k+D3</v>
      </c>
      <c r="BX4" s="20" t="str">
        <f aca="false">IF(INDEX(Products!$A$2:$A$151,74)="","",INDEX(Products!$A$2:$A$151,74))</f>
        <v>Zinc+Vitamin C</v>
      </c>
      <c r="BY4" s="20" t="str">
        <f aca="false">IF(INDEX(Products!$A$2:$A$151,75)="","",INDEX(Products!$A$2:$A$151,75))</f>
        <v>Vitamin C 1000 mg</v>
      </c>
      <c r="BZ4" s="20" t="str">
        <f aca="false">IF(INDEX(Products!$A$2:$A$151,76)="","",INDEX(Products!$A$2:$A$151,76))</f>
        <v>Magnesium Oxide</v>
      </c>
      <c r="CA4" s="20" t="str">
        <f aca="false">IF(INDEX(Products!$A$2:$A$151,77)="","",INDEX(Products!$A$2:$A$151,77))</f>
        <v>Magni D</v>
      </c>
      <c r="CB4" s="20" t="str">
        <f aca="false">IF(INDEX(Products!$A$2:$A$151,78)="","",INDEX(Products!$A$2:$A$151,78))</f>
        <v>Sweet Sleep</v>
      </c>
      <c r="CC4" s="20" t="str">
        <f aca="false">IF(INDEX(Products!$A$2:$A$151,79)="","",INDEX(Products!$A$2:$A$151,79))</f>
        <v>Ferrikid</v>
      </c>
      <c r="CD4" s="20" t="str">
        <f aca="false">IF(INDEX(Products!$A$2:$A$151,80)="","",INDEX(Products!$A$2:$A$151,80))</f>
        <v>Painlys</v>
      </c>
      <c r="CE4" s="20" t="str">
        <f aca="false">IF(INDEX(Products!$A$2:$A$151,81)="","",INDEX(Products!$A$2:$A$151,81))</f>
        <v>Feroral Premium</v>
      </c>
      <c r="CF4" s="20" t="str">
        <f aca="false">IF(INDEX(Products!$A$2:$A$151,82)="","",INDEX(Products!$A$2:$A$151,82))</f>
        <v>Ginc Active</v>
      </c>
      <c r="CG4" s="20" t="str">
        <f aca="false">IF(INDEX(Products!$A$2:$A$151,83)="","",INDEX(Products!$A$2:$A$151,83))</f>
        <v>URomax</v>
      </c>
      <c r="CH4" s="20" t="str">
        <f aca="false">IF(INDEX(Products!$A$2:$A$151,84)="","",INDEX(Products!$A$2:$A$151,84))</f>
        <v>Uromax Sachet</v>
      </c>
      <c r="CI4" s="20" t="str">
        <f aca="false">IF(INDEX(Products!$A$2:$A$151,85)="","",INDEX(Products!$A$2:$A$151,85))</f>
        <v>Healthy Liver</v>
      </c>
      <c r="CJ4" s="20" t="str">
        <f aca="false">IF(INDEX(Products!$A$2:$A$151,86)="","",INDEX(Products!$A$2:$A$151,86))</f>
        <v>Kamasotra premium</v>
      </c>
      <c r="CK4" s="20" t="str">
        <f aca="false">IF(INDEX(Products!$A$2:$A$151,87)="","",INDEX(Products!$A$2:$A$151,87))</f>
        <v>Prostica</v>
      </c>
      <c r="CL4" s="20" t="str">
        <f aca="false">IF(INDEX(Products!$A$2:$A$151,88)="","",INDEX(Products!$A$2:$A$151,88))</f>
        <v>Vitacal Forte</v>
      </c>
      <c r="CM4" s="20" t="str">
        <f aca="false">IF(INDEX(Products!$A$2:$A$151,89)="","",INDEX(Products!$A$2:$A$151,89))</f>
        <v>Burning Fat</v>
      </c>
      <c r="CN4" s="20" t="str">
        <f aca="false">IF(INDEX(Products!$A$2:$A$151,90)="","",INDEX(Products!$A$2:$A$151,90))</f>
        <v>Co-Enzyme Q10 (30mg)</v>
      </c>
      <c r="CO4" s="20" t="str">
        <f aca="false">IF(INDEX(Products!$A$2:$A$151,91)="","",INDEX(Products!$A$2:$A$151,91))</f>
        <v>Co-Enzyme Q10 (100mg)</v>
      </c>
      <c r="CP4" s="20" t="str">
        <f aca="false">IF(INDEX(Products!$A$2:$A$151,92)="","",INDEX(Products!$A$2:$A$151,92))</f>
        <v>Digestive Aid (30)</v>
      </c>
      <c r="CQ4" s="20" t="str">
        <f aca="false">IF(INDEX(Products!$A$2:$A$151,93)="","",INDEX(Products!$A$2:$A$151,93))</f>
        <v>Digestive Aid (60)</v>
      </c>
      <c r="CR4" s="20" t="str">
        <f aca="false">IF(INDEX(Products!$A$2:$A$151,94)="","",INDEX(Products!$A$2:$A$151,94))</f>
        <v>Celer-X Forte</v>
      </c>
      <c r="CS4" s="20" t="str">
        <f aca="false">IF(INDEX(Products!$A$2:$A$151,95)="","",INDEX(Products!$A$2:$A$151,95))</f>
        <v>Opti Woman 30 Cap</v>
      </c>
      <c r="CT4" s="20" t="str">
        <f aca="false">IF(INDEX(Products!$A$2:$A$151,96)="","",INDEX(Products!$A$2:$A$151,96))</f>
        <v>Opti Woman 60 Cap</v>
      </c>
      <c r="CU4" s="20" t="str">
        <f aca="false">IF(INDEX(Products!$A$2:$A$151,97)="","",INDEX(Products!$A$2:$A$151,97))</f>
        <v>Pregnalife</v>
      </c>
      <c r="CV4" s="20" t="str">
        <f aca="false">IF(INDEX(Products!$A$2:$A$151,98)="","",INDEX(Products!$A$2:$A$151,98))</f>
        <v>Immune AID</v>
      </c>
      <c r="CW4" s="20" t="str">
        <f aca="false">IF(INDEX(Products!$A$2:$A$151,99)="","",INDEX(Products!$A$2:$A$151,99))</f>
        <v>Immune AID Direct</v>
      </c>
      <c r="CX4" s="20" t="str">
        <f aca="false">IF(INDEX(Products!$A$2:$A$151,100)="","",INDEX(Products!$A$2:$A$151,100))</f>
        <v>X-Ade (Blister 15 pcs)</v>
      </c>
      <c r="CY4" s="20" t="str">
        <f aca="false">IF(INDEX(Products!$A$2:$A$151,101)="","",INDEX(Products!$A$2:$A$151,101))</f>
        <v>X-Ade (Bottle 30 pcs)</v>
      </c>
      <c r="CZ4" s="20" t="str">
        <f aca="false">IF(INDEX(Products!$A$2:$A$151,102)="","",INDEX(Products!$A$2:$A$151,102))</f>
        <v>Energe-X</v>
      </c>
      <c r="DA4" s="20" t="str">
        <f aca="false">IF(INDEX(Products!$A$2:$A$151,103)="","",INDEX(Products!$A$2:$A$151,103))</f>
        <v>Dermo bella Permium 30 Cap</v>
      </c>
      <c r="DB4" s="20" t="str">
        <f aca="false">IF(INDEX(Products!$A$2:$A$151,104)="","",INDEX(Products!$A$2:$A$151,104))</f>
        <v>Zylicut 180</v>
      </c>
      <c r="DC4" s="20" t="str">
        <f aca="false">IF(INDEX(Products!$A$2:$A$151,105)="","",INDEX(Products!$A$2:$A$151,105))</f>
        <v>Zylicut-Duo 180/10</v>
      </c>
      <c r="DD4" s="20" t="str">
        <f aca="false">IF(INDEX(Products!$A$2:$A$151,106)="","",INDEX(Products!$A$2:$A$151,106))</f>
        <v>Hair and Skin</v>
      </c>
      <c r="DE4" s="20" t="str">
        <f aca="false">IF(INDEX(Products!$A$2:$A$151,107)="","",INDEX(Products!$A$2:$A$151,107))</f>
        <v/>
      </c>
      <c r="DF4" s="20" t="str">
        <f aca="false">IF(INDEX(Products!$A$2:$A$151,108)="","",INDEX(Products!$A$2:$A$151,108))</f>
        <v/>
      </c>
      <c r="DG4" s="20" t="str">
        <f aca="false">IF(INDEX(Products!$A$2:$A$151,109)="","",INDEX(Products!$A$2:$A$151,109))</f>
        <v/>
      </c>
      <c r="DH4" s="20" t="str">
        <f aca="false">IF(INDEX(Products!$A$2:$A$151,110)="","",INDEX(Products!$A$2:$A$151,110))</f>
        <v/>
      </c>
      <c r="DI4" s="20" t="str">
        <f aca="false">IF(INDEX(Products!$A$2:$A$151,111)="","",INDEX(Products!$A$2:$A$151,111))</f>
        <v/>
      </c>
      <c r="DJ4" s="20" t="str">
        <f aca="false">IF(INDEX(Products!$A$2:$A$151,112)="","",INDEX(Products!$A$2:$A$151,112))</f>
        <v/>
      </c>
      <c r="DK4" s="20" t="str">
        <f aca="false">IF(INDEX(Products!$A$2:$A$151,113)="","",INDEX(Products!$A$2:$A$151,113))</f>
        <v/>
      </c>
      <c r="DL4" s="20" t="str">
        <f aca="false">IF(INDEX(Products!$A$2:$A$151,114)="","",INDEX(Products!$A$2:$A$151,114))</f>
        <v/>
      </c>
      <c r="DM4" s="20" t="str">
        <f aca="false">IF(INDEX(Products!$A$2:$A$151,115)="","",INDEX(Products!$A$2:$A$151,115))</f>
        <v/>
      </c>
      <c r="DN4" s="20" t="str">
        <f aca="false">IF(INDEX(Products!$A$2:$A$151,116)="","",INDEX(Products!$A$2:$A$151,116))</f>
        <v/>
      </c>
      <c r="DO4" s="20" t="str">
        <f aca="false">IF(INDEX(Products!$A$2:$A$151,117)="","",INDEX(Products!$A$2:$A$151,117))</f>
        <v/>
      </c>
      <c r="DP4" s="20" t="str">
        <f aca="false">IF(INDEX(Products!$A$2:$A$151,118)="","",INDEX(Products!$A$2:$A$151,118))</f>
        <v/>
      </c>
      <c r="DQ4" s="20" t="str">
        <f aca="false">IF(INDEX(Products!$A$2:$A$151,119)="","",INDEX(Products!$A$2:$A$151,119))</f>
        <v/>
      </c>
      <c r="DR4" s="20" t="str">
        <f aca="false">IF(INDEX(Products!$A$2:$A$151,120)="","",INDEX(Products!$A$2:$A$151,120))</f>
        <v/>
      </c>
      <c r="DS4" s="20" t="str">
        <f aca="false">IF(INDEX(Products!$A$2:$A$151,121)="","",INDEX(Products!$A$2:$A$151,121))</f>
        <v/>
      </c>
      <c r="DT4" s="20" t="str">
        <f aca="false">IF(INDEX(Products!$A$2:$A$151,122)="","",INDEX(Products!$A$2:$A$151,122))</f>
        <v/>
      </c>
      <c r="DU4" s="20" t="str">
        <f aca="false">IF(INDEX(Products!$A$2:$A$151,123)="","",INDEX(Products!$A$2:$A$151,123))</f>
        <v/>
      </c>
      <c r="DV4" s="20" t="str">
        <f aca="false">IF(INDEX(Products!$A$2:$A$151,124)="","",INDEX(Products!$A$2:$A$151,124))</f>
        <v/>
      </c>
      <c r="DW4" s="20" t="str">
        <f aca="false">IF(INDEX(Products!$A$2:$A$151,125)="","",INDEX(Products!$A$2:$A$151,125))</f>
        <v/>
      </c>
      <c r="DX4" s="20" t="str">
        <f aca="false">IF(INDEX(Products!$A$2:$A$151,126)="","",INDEX(Products!$A$2:$A$151,126))</f>
        <v/>
      </c>
      <c r="DY4" s="20" t="str">
        <f aca="false">IF(INDEX(Products!$A$2:$A$151,127)="","",INDEX(Products!$A$2:$A$151,127))</f>
        <v/>
      </c>
      <c r="DZ4" s="20" t="str">
        <f aca="false">IF(INDEX(Products!$A$2:$A$151,128)="","",INDEX(Products!$A$2:$A$151,128))</f>
        <v/>
      </c>
      <c r="EA4" s="20" t="str">
        <f aca="false">IF(INDEX(Products!$A$2:$A$151,129)="","",INDEX(Products!$A$2:$A$151,129))</f>
        <v/>
      </c>
      <c r="EB4" s="20" t="str">
        <f aca="false">IF(INDEX(Products!$A$2:$A$151,130)="","",INDEX(Products!$A$2:$A$151,130))</f>
        <v/>
      </c>
      <c r="EC4" s="20" t="str">
        <f aca="false">IF(INDEX(Products!$A$2:$A$151,131)="","",INDEX(Products!$A$2:$A$151,131))</f>
        <v/>
      </c>
      <c r="ED4" s="20" t="str">
        <f aca="false">IF(INDEX(Products!$A$2:$A$151,132)="","",INDEX(Products!$A$2:$A$151,132))</f>
        <v/>
      </c>
      <c r="EE4" s="20" t="str">
        <f aca="false">IF(INDEX(Products!$A$2:$A$151,133)="","",INDEX(Products!$A$2:$A$151,133))</f>
        <v/>
      </c>
      <c r="EF4" s="20" t="str">
        <f aca="false">IF(INDEX(Products!$A$2:$A$151,134)="","",INDEX(Products!$A$2:$A$151,134))</f>
        <v/>
      </c>
      <c r="EG4" s="20" t="str">
        <f aca="false">IF(INDEX(Products!$A$2:$A$151,135)="","",INDEX(Products!$A$2:$A$151,135))</f>
        <v/>
      </c>
      <c r="EH4" s="20" t="str">
        <f aca="false">IF(INDEX(Products!$A$2:$A$151,136)="","",INDEX(Products!$A$2:$A$151,136))</f>
        <v/>
      </c>
      <c r="EI4" s="20" t="str">
        <f aca="false">IF(INDEX(Products!$A$2:$A$151,137)="","",INDEX(Products!$A$2:$A$151,137))</f>
        <v/>
      </c>
      <c r="EJ4" s="20" t="str">
        <f aca="false">IF(INDEX(Products!$A$2:$A$151,138)="","",INDEX(Products!$A$2:$A$151,138))</f>
        <v/>
      </c>
      <c r="EK4" s="20" t="str">
        <f aca="false">IF(INDEX(Products!$A$2:$A$151,139)="","",INDEX(Products!$A$2:$A$151,139))</f>
        <v/>
      </c>
      <c r="EL4" s="20" t="str">
        <f aca="false">IF(INDEX(Products!$A$2:$A$151,140)="","",INDEX(Products!$A$2:$A$151,140))</f>
        <v/>
      </c>
      <c r="EM4" s="20" t="str">
        <f aca="false">IF(INDEX(Products!$A$2:$A$151,141)="","",INDEX(Products!$A$2:$A$151,141))</f>
        <v/>
      </c>
      <c r="EN4" s="20" t="str">
        <f aca="false">IF(INDEX(Products!$A$2:$A$151,142)="","",INDEX(Products!$A$2:$A$151,142))</f>
        <v/>
      </c>
      <c r="EO4" s="20" t="str">
        <f aca="false">IF(INDEX(Products!$A$2:$A$151,143)="","",INDEX(Products!$A$2:$A$151,143))</f>
        <v/>
      </c>
      <c r="EP4" s="20" t="str">
        <f aca="false">IF(INDEX(Products!$A$2:$A$151,144)="","",INDEX(Products!$A$2:$A$151,144))</f>
        <v/>
      </c>
      <c r="EQ4" s="20" t="str">
        <f aca="false">IF(INDEX(Products!$A$2:$A$151,145)="","",INDEX(Products!$A$2:$A$151,145))</f>
        <v/>
      </c>
      <c r="ER4" s="20" t="str">
        <f aca="false">IF(INDEX(Products!$A$2:$A$151,146)="","",INDEX(Products!$A$2:$A$151,146))</f>
        <v/>
      </c>
      <c r="ES4" s="20" t="str">
        <f aca="false">IF(INDEX(Products!$A$2:$A$151,147)="","",INDEX(Products!$A$2:$A$151,147))</f>
        <v/>
      </c>
      <c r="ET4" s="20" t="str">
        <f aca="false">IF(INDEX(Products!$A$2:$A$151,148)="","",INDEX(Products!$A$2:$A$151,148))</f>
        <v/>
      </c>
      <c r="EU4" s="20" t="str">
        <f aca="false">IF(INDEX(Products!$A$2:$A$151,149)="","",INDEX(Products!$A$2:$A$151,149))</f>
        <v/>
      </c>
      <c r="EV4" s="20" t="str">
        <f aca="false">IF(INDEX(Products!$A$2:$A$151,150)="","",INDEX(Products!$A$2:$A$151,150))</f>
        <v/>
      </c>
    </row>
    <row r="5" customFormat="false" ht="15" hidden="false" customHeight="false" outlineLevel="0" collapsed="false">
      <c r="A5" s="13" t="str">
        <f aca="false">IF(INDEX(Materials!$A$2:$A$301,1)="","",INDEX(Materials!$A$2:$A$301,1))</f>
        <v>Acetaminophen</v>
      </c>
      <c r="B5" s="19" t="n">
        <f aca="false">IF(A5="","",COUNTIF(C5:EV5,"&gt;0"))</f>
        <v>6</v>
      </c>
      <c r="C5" s="21" t="n">
        <f aca="false">IF(OR($A5="",C$4=""),0,COUNTIFS(Formulas!$A$2:$A$3001,C$4,Formulas!$B$2:$B$3001,$A5))</f>
        <v>0</v>
      </c>
      <c r="D5" s="21" t="n">
        <f aca="false">IF(OR($A5="",D$4=""),0,COUNTIFS(Formulas!$A$2:$A$3001,D$4,Formulas!$B$2:$B$3001,$A5))</f>
        <v>0</v>
      </c>
      <c r="E5" s="21" t="n">
        <f aca="false">IF(OR($A5="",E$4=""),0,COUNTIFS(Formulas!$A$2:$A$3001,E$4,Formulas!$B$2:$B$3001,$A5))</f>
        <v>0</v>
      </c>
      <c r="F5" s="21" t="n">
        <f aca="false">IF(OR($A5="",F$4=""),0,COUNTIFS(Formulas!$A$2:$A$3001,F$4,Formulas!$B$2:$B$3001,$A5))</f>
        <v>0</v>
      </c>
      <c r="G5" s="21" t="n">
        <f aca="false">IF(OR($A5="",G$4=""),0,COUNTIFS(Formulas!$A$2:$A$3001,G$4,Formulas!$B$2:$B$3001,$A5))</f>
        <v>0</v>
      </c>
      <c r="H5" s="21" t="n">
        <f aca="false">IF(OR($A5="",H$4=""),0,COUNTIFS(Formulas!$A$2:$A$3001,H$4,Formulas!$B$2:$B$3001,$A5))</f>
        <v>0</v>
      </c>
      <c r="I5" s="21" t="n">
        <f aca="false">IF(OR($A5="",I$4=""),0,COUNTIFS(Formulas!$A$2:$A$3001,I$4,Formulas!$B$2:$B$3001,$A5))</f>
        <v>0</v>
      </c>
      <c r="J5" s="21" t="n">
        <f aca="false">IF(OR($A5="",J$4=""),0,COUNTIFS(Formulas!$A$2:$A$3001,J$4,Formulas!$B$2:$B$3001,$A5))</f>
        <v>0</v>
      </c>
      <c r="K5" s="21" t="n">
        <f aca="false">IF(OR($A5="",K$4=""),0,COUNTIFS(Formulas!$A$2:$A$3001,K$4,Formulas!$B$2:$B$3001,$A5))</f>
        <v>0</v>
      </c>
      <c r="L5" s="21" t="n">
        <f aca="false">IF(OR($A5="",L$4=""),0,COUNTIFS(Formulas!$A$2:$A$3001,L$4,Formulas!$B$2:$B$3001,$A5))</f>
        <v>0</v>
      </c>
      <c r="M5" s="21" t="n">
        <f aca="false">IF(OR($A5="",M$4=""),0,COUNTIFS(Formulas!$A$2:$A$3001,M$4,Formulas!$B$2:$B$3001,$A5))</f>
        <v>0</v>
      </c>
      <c r="N5" s="21" t="n">
        <f aca="false">IF(OR($A5="",N$4=""),0,COUNTIFS(Formulas!$A$2:$A$3001,N$4,Formulas!$B$2:$B$3001,$A5))</f>
        <v>0</v>
      </c>
      <c r="O5" s="21" t="n">
        <f aca="false">IF(OR($A5="",O$4=""),0,COUNTIFS(Formulas!$A$2:$A$3001,O$4,Formulas!$B$2:$B$3001,$A5))</f>
        <v>0</v>
      </c>
      <c r="P5" s="21" t="n">
        <f aca="false">IF(OR($A5="",P$4=""),0,COUNTIFS(Formulas!$A$2:$A$3001,P$4,Formulas!$B$2:$B$3001,$A5))</f>
        <v>0</v>
      </c>
      <c r="Q5" s="21" t="n">
        <f aca="false">IF(OR($A5="",Q$4=""),0,COUNTIFS(Formulas!$A$2:$A$3001,Q$4,Formulas!$B$2:$B$3001,$A5))</f>
        <v>0</v>
      </c>
      <c r="R5" s="21" t="n">
        <f aca="false">IF(OR($A5="",R$4=""),0,COUNTIFS(Formulas!$A$2:$A$3001,R$4,Formulas!$B$2:$B$3001,$A5))</f>
        <v>0</v>
      </c>
      <c r="S5" s="21" t="n">
        <f aca="false">IF(OR($A5="",S$4=""),0,COUNTIFS(Formulas!$A$2:$A$3001,S$4,Formulas!$B$2:$B$3001,$A5))</f>
        <v>0</v>
      </c>
      <c r="T5" s="21" t="n">
        <f aca="false">IF(OR($A5="",T$4=""),0,COUNTIFS(Formulas!$A$2:$A$3001,T$4,Formulas!$B$2:$B$3001,$A5))</f>
        <v>0</v>
      </c>
      <c r="U5" s="21" t="n">
        <f aca="false">IF(OR($A5="",U$4=""),0,COUNTIFS(Formulas!$A$2:$A$3001,U$4,Formulas!$B$2:$B$3001,$A5))</f>
        <v>0</v>
      </c>
      <c r="V5" s="21" t="n">
        <f aca="false">IF(OR($A5="",V$4=""),0,COUNTIFS(Formulas!$A$2:$A$3001,V$4,Formulas!$B$2:$B$3001,$A5))</f>
        <v>0</v>
      </c>
      <c r="W5" s="21" t="n">
        <f aca="false">IF(OR($A5="",W$4=""),0,COUNTIFS(Formulas!$A$2:$A$3001,W$4,Formulas!$B$2:$B$3001,$A5))</f>
        <v>0</v>
      </c>
      <c r="X5" s="21" t="n">
        <f aca="false">IF(OR($A5="",X$4=""),0,COUNTIFS(Formulas!$A$2:$A$3001,X$4,Formulas!$B$2:$B$3001,$A5))</f>
        <v>0</v>
      </c>
      <c r="Y5" s="21" t="n">
        <f aca="false">IF(OR($A5="",Y$4=""),0,COUNTIFS(Formulas!$A$2:$A$3001,Y$4,Formulas!$B$2:$B$3001,$A5))</f>
        <v>0</v>
      </c>
      <c r="Z5" s="21" t="n">
        <f aca="false">IF(OR($A5="",Z$4=""),0,COUNTIFS(Formulas!$A$2:$A$3001,Z$4,Formulas!$B$2:$B$3001,$A5))</f>
        <v>0</v>
      </c>
      <c r="AA5" s="21" t="n">
        <f aca="false">IF(OR($A5="",AA$4=""),0,COUNTIFS(Formulas!$A$2:$A$3001,AA$4,Formulas!$B$2:$B$3001,$A5))</f>
        <v>0</v>
      </c>
      <c r="AB5" s="21" t="n">
        <f aca="false">IF(OR($A5="",AB$4=""),0,COUNTIFS(Formulas!$A$2:$A$3001,AB$4,Formulas!$B$2:$B$3001,$A5))</f>
        <v>0</v>
      </c>
      <c r="AC5" s="21" t="n">
        <f aca="false">IF(OR($A5="",AC$4=""),0,COUNTIFS(Formulas!$A$2:$A$3001,AC$4,Formulas!$B$2:$B$3001,$A5))</f>
        <v>0</v>
      </c>
      <c r="AD5" s="21" t="n">
        <f aca="false">IF(OR($A5="",AD$4=""),0,COUNTIFS(Formulas!$A$2:$A$3001,AD$4,Formulas!$B$2:$B$3001,$A5))</f>
        <v>0</v>
      </c>
      <c r="AE5" s="21" t="n">
        <f aca="false">IF(OR($A5="",AE$4=""),0,COUNTIFS(Formulas!$A$2:$A$3001,AE$4,Formulas!$B$2:$B$3001,$A5))</f>
        <v>0</v>
      </c>
      <c r="AF5" s="21" t="n">
        <f aca="false">IF(OR($A5="",AF$4=""),0,COUNTIFS(Formulas!$A$2:$A$3001,AF$4,Formulas!$B$2:$B$3001,$A5))</f>
        <v>0</v>
      </c>
      <c r="AG5" s="21" t="n">
        <f aca="false">IF(OR($A5="",AG$4=""),0,COUNTIFS(Formulas!$A$2:$A$3001,AG$4,Formulas!$B$2:$B$3001,$A5))</f>
        <v>0</v>
      </c>
      <c r="AH5" s="21" t="n">
        <f aca="false">IF(OR($A5="",AH$4=""),0,COUNTIFS(Formulas!$A$2:$A$3001,AH$4,Formulas!$B$2:$B$3001,$A5))</f>
        <v>0</v>
      </c>
      <c r="AI5" s="21" t="n">
        <f aca="false">IF(OR($A5="",AI$4=""),0,COUNTIFS(Formulas!$A$2:$A$3001,AI$4,Formulas!$B$2:$B$3001,$A5))</f>
        <v>0</v>
      </c>
      <c r="AJ5" s="21" t="n">
        <f aca="false">IF(OR($A5="",AJ$4=""),0,COUNTIFS(Formulas!$A$2:$A$3001,AJ$4,Formulas!$B$2:$B$3001,$A5))</f>
        <v>0</v>
      </c>
      <c r="AK5" s="21" t="n">
        <f aca="false">IF(OR($A5="",AK$4=""),0,COUNTIFS(Formulas!$A$2:$A$3001,AK$4,Formulas!$B$2:$B$3001,$A5))</f>
        <v>0</v>
      </c>
      <c r="AL5" s="21" t="n">
        <f aca="false">IF(OR($A5="",AL$4=""),0,COUNTIFS(Formulas!$A$2:$A$3001,AL$4,Formulas!$B$2:$B$3001,$A5))</f>
        <v>0</v>
      </c>
      <c r="AM5" s="21" t="n">
        <f aca="false">IF(OR($A5="",AM$4=""),0,COUNTIFS(Formulas!$A$2:$A$3001,AM$4,Formulas!$B$2:$B$3001,$A5))</f>
        <v>0</v>
      </c>
      <c r="AN5" s="21" t="n">
        <f aca="false">IF(OR($A5="",AN$4=""),0,COUNTIFS(Formulas!$A$2:$A$3001,AN$4,Formulas!$B$2:$B$3001,$A5))</f>
        <v>0</v>
      </c>
      <c r="AO5" s="21" t="n">
        <f aca="false">IF(OR($A5="",AO$4=""),0,COUNTIFS(Formulas!$A$2:$A$3001,AO$4,Formulas!$B$2:$B$3001,$A5))</f>
        <v>1</v>
      </c>
      <c r="AP5" s="21" t="n">
        <f aca="false">IF(OR($A5="",AP$4=""),0,COUNTIFS(Formulas!$A$2:$A$3001,AP$4,Formulas!$B$2:$B$3001,$A5))</f>
        <v>1</v>
      </c>
      <c r="AQ5" s="21" t="n">
        <f aca="false">IF(OR($A5="",AQ$4=""),0,COUNTIFS(Formulas!$A$2:$A$3001,AQ$4,Formulas!$B$2:$B$3001,$A5))</f>
        <v>1</v>
      </c>
      <c r="AR5" s="21" t="n">
        <f aca="false">IF(OR($A5="",AR$4=""),0,COUNTIFS(Formulas!$A$2:$A$3001,AR$4,Formulas!$B$2:$B$3001,$A5))</f>
        <v>1</v>
      </c>
      <c r="AS5" s="21" t="n">
        <f aca="false">IF(OR($A5="",AS$4=""),0,COUNTIFS(Formulas!$A$2:$A$3001,AS$4,Formulas!$B$2:$B$3001,$A5))</f>
        <v>1</v>
      </c>
      <c r="AT5" s="21" t="n">
        <f aca="false">IF(OR($A5="",AT$4=""),0,COUNTIFS(Formulas!$A$2:$A$3001,AT$4,Formulas!$B$2:$B$3001,$A5))</f>
        <v>1</v>
      </c>
      <c r="AU5" s="21" t="n">
        <f aca="false">IF(OR($A5="",AU$4=""),0,COUNTIFS(Formulas!$A$2:$A$3001,AU$4,Formulas!$B$2:$B$3001,$A5))</f>
        <v>0</v>
      </c>
      <c r="AV5" s="21" t="n">
        <f aca="false">IF(OR($A5="",AV$4=""),0,COUNTIFS(Formulas!$A$2:$A$3001,AV$4,Formulas!$B$2:$B$3001,$A5))</f>
        <v>0</v>
      </c>
      <c r="AW5" s="21" t="n">
        <f aca="false">IF(OR($A5="",AW$4=""),0,COUNTIFS(Formulas!$A$2:$A$3001,AW$4,Formulas!$B$2:$B$3001,$A5))</f>
        <v>0</v>
      </c>
      <c r="AX5" s="21" t="n">
        <f aca="false">IF(OR($A5="",AX$4=""),0,COUNTIFS(Formulas!$A$2:$A$3001,AX$4,Formulas!$B$2:$B$3001,$A5))</f>
        <v>0</v>
      </c>
      <c r="AY5" s="21" t="n">
        <f aca="false">IF(OR($A5="",AY$4=""),0,COUNTIFS(Formulas!$A$2:$A$3001,AY$4,Formulas!$B$2:$B$3001,$A5))</f>
        <v>0</v>
      </c>
      <c r="AZ5" s="21" t="n">
        <f aca="false">IF(OR($A5="",AZ$4=""),0,COUNTIFS(Formulas!$A$2:$A$3001,AZ$4,Formulas!$B$2:$B$3001,$A5))</f>
        <v>0</v>
      </c>
      <c r="BA5" s="21" t="n">
        <f aca="false">IF(OR($A5="",BA$4=""),0,COUNTIFS(Formulas!$A$2:$A$3001,BA$4,Formulas!$B$2:$B$3001,$A5))</f>
        <v>0</v>
      </c>
      <c r="BB5" s="21" t="n">
        <f aca="false">IF(OR($A5="",BB$4=""),0,COUNTIFS(Formulas!$A$2:$A$3001,BB$4,Formulas!$B$2:$B$3001,$A5))</f>
        <v>0</v>
      </c>
      <c r="BC5" s="21" t="n">
        <f aca="false">IF(OR($A5="",BC$4=""),0,COUNTIFS(Formulas!$A$2:$A$3001,BC$4,Formulas!$B$2:$B$3001,$A5))</f>
        <v>0</v>
      </c>
      <c r="BD5" s="21" t="n">
        <f aca="false">IF(OR($A5="",BD$4=""),0,COUNTIFS(Formulas!$A$2:$A$3001,BD$4,Formulas!$B$2:$B$3001,$A5))</f>
        <v>0</v>
      </c>
      <c r="BE5" s="21" t="n">
        <f aca="false">IF(OR($A5="",BE$4=""),0,COUNTIFS(Formulas!$A$2:$A$3001,BE$4,Formulas!$B$2:$B$3001,$A5))</f>
        <v>0</v>
      </c>
      <c r="BF5" s="21" t="n">
        <f aca="false">IF(OR($A5="",BF$4=""),0,COUNTIFS(Formulas!$A$2:$A$3001,BF$4,Formulas!$B$2:$B$3001,$A5))</f>
        <v>0</v>
      </c>
      <c r="BG5" s="21" t="n">
        <f aca="false">IF(OR($A5="",BG$4=""),0,COUNTIFS(Formulas!$A$2:$A$3001,BG$4,Formulas!$B$2:$B$3001,$A5))</f>
        <v>0</v>
      </c>
      <c r="BH5" s="21" t="n">
        <f aca="false">IF(OR($A5="",BH$4=""),0,COUNTIFS(Formulas!$A$2:$A$3001,BH$4,Formulas!$B$2:$B$3001,$A5))</f>
        <v>0</v>
      </c>
      <c r="BI5" s="21" t="n">
        <f aca="false">IF(OR($A5="",BI$4=""),0,COUNTIFS(Formulas!$A$2:$A$3001,BI$4,Formulas!$B$2:$B$3001,$A5))</f>
        <v>0</v>
      </c>
      <c r="BJ5" s="21" t="n">
        <f aca="false">IF(OR($A5="",BJ$4=""),0,COUNTIFS(Formulas!$A$2:$A$3001,BJ$4,Formulas!$B$2:$B$3001,$A5))</f>
        <v>0</v>
      </c>
      <c r="BK5" s="21" t="n">
        <f aca="false">IF(OR($A5="",BK$4=""),0,COUNTIFS(Formulas!$A$2:$A$3001,BK$4,Formulas!$B$2:$B$3001,$A5))</f>
        <v>0</v>
      </c>
      <c r="BL5" s="21" t="n">
        <f aca="false">IF(OR($A5="",BL$4=""),0,COUNTIFS(Formulas!$A$2:$A$3001,BL$4,Formulas!$B$2:$B$3001,$A5))</f>
        <v>0</v>
      </c>
      <c r="BM5" s="21" t="n">
        <f aca="false">IF(OR($A5="",BM$4=""),0,COUNTIFS(Formulas!$A$2:$A$3001,BM$4,Formulas!$B$2:$B$3001,$A5))</f>
        <v>0</v>
      </c>
      <c r="BN5" s="21" t="n">
        <f aca="false">IF(OR($A5="",BN$4=""),0,COUNTIFS(Formulas!$A$2:$A$3001,BN$4,Formulas!$B$2:$B$3001,$A5))</f>
        <v>0</v>
      </c>
      <c r="BO5" s="21" t="n">
        <f aca="false">IF(OR($A5="",BO$4=""),0,COUNTIFS(Formulas!$A$2:$A$3001,BO$4,Formulas!$B$2:$B$3001,$A5))</f>
        <v>0</v>
      </c>
      <c r="BP5" s="21" t="n">
        <f aca="false">IF(OR($A5="",BP$4=""),0,COUNTIFS(Formulas!$A$2:$A$3001,BP$4,Formulas!$B$2:$B$3001,$A5))</f>
        <v>0</v>
      </c>
      <c r="BQ5" s="21" t="n">
        <f aca="false">IF(OR($A5="",BQ$4=""),0,COUNTIFS(Formulas!$A$2:$A$3001,BQ$4,Formulas!$B$2:$B$3001,$A5))</f>
        <v>0</v>
      </c>
      <c r="BR5" s="21" t="n">
        <f aca="false">IF(OR($A5="",BR$4=""),0,COUNTIFS(Formulas!$A$2:$A$3001,BR$4,Formulas!$B$2:$B$3001,$A5))</f>
        <v>0</v>
      </c>
      <c r="BS5" s="21" t="n">
        <f aca="false">IF(OR($A5="",BS$4=""),0,COUNTIFS(Formulas!$A$2:$A$3001,BS$4,Formulas!$B$2:$B$3001,$A5))</f>
        <v>0</v>
      </c>
      <c r="BT5" s="21" t="n">
        <f aca="false">IF(OR($A5="",BT$4=""),0,COUNTIFS(Formulas!$A$2:$A$3001,BT$4,Formulas!$B$2:$B$3001,$A5))</f>
        <v>0</v>
      </c>
      <c r="BU5" s="21" t="n">
        <f aca="false">IF(OR($A5="",BU$4=""),0,COUNTIFS(Formulas!$A$2:$A$3001,BU$4,Formulas!$B$2:$B$3001,$A5))</f>
        <v>0</v>
      </c>
      <c r="BV5" s="21" t="n">
        <f aca="false">IF(OR($A5="",BV$4=""),0,COUNTIFS(Formulas!$A$2:$A$3001,BV$4,Formulas!$B$2:$B$3001,$A5))</f>
        <v>0</v>
      </c>
      <c r="BW5" s="21" t="n">
        <f aca="false">IF(OR($A5="",BW$4=""),0,COUNTIFS(Formulas!$A$2:$A$3001,BW$4,Formulas!$B$2:$B$3001,$A5))</f>
        <v>0</v>
      </c>
      <c r="BX5" s="21" t="n">
        <f aca="false">IF(OR($A5="",BX$4=""),0,COUNTIFS(Formulas!$A$2:$A$3001,BX$4,Formulas!$B$2:$B$3001,$A5))</f>
        <v>0</v>
      </c>
      <c r="BY5" s="21" t="n">
        <f aca="false">IF(OR($A5="",BY$4=""),0,COUNTIFS(Formulas!$A$2:$A$3001,BY$4,Formulas!$B$2:$B$3001,$A5))</f>
        <v>0</v>
      </c>
      <c r="BZ5" s="21" t="n">
        <f aca="false">IF(OR($A5="",BZ$4=""),0,COUNTIFS(Formulas!$A$2:$A$3001,BZ$4,Formulas!$B$2:$B$3001,$A5))</f>
        <v>0</v>
      </c>
      <c r="CA5" s="21" t="n">
        <f aca="false">IF(OR($A5="",CA$4=""),0,COUNTIFS(Formulas!$A$2:$A$3001,CA$4,Formulas!$B$2:$B$3001,$A5))</f>
        <v>0</v>
      </c>
      <c r="CB5" s="21" t="n">
        <f aca="false">IF(OR($A5="",CB$4=""),0,COUNTIFS(Formulas!$A$2:$A$3001,CB$4,Formulas!$B$2:$B$3001,$A5))</f>
        <v>0</v>
      </c>
      <c r="CC5" s="21" t="n">
        <f aca="false">IF(OR($A5="",CC$4=""),0,COUNTIFS(Formulas!$A$2:$A$3001,CC$4,Formulas!$B$2:$B$3001,$A5))</f>
        <v>0</v>
      </c>
      <c r="CD5" s="21" t="n">
        <f aca="false">IF(OR($A5="",CD$4=""),0,COUNTIFS(Formulas!$A$2:$A$3001,CD$4,Formulas!$B$2:$B$3001,$A5))</f>
        <v>0</v>
      </c>
      <c r="CE5" s="21" t="n">
        <f aca="false">IF(OR($A5="",CE$4=""),0,COUNTIFS(Formulas!$A$2:$A$3001,CE$4,Formulas!$B$2:$B$3001,$A5))</f>
        <v>0</v>
      </c>
      <c r="CF5" s="21" t="n">
        <f aca="false">IF(OR($A5="",CF$4=""),0,COUNTIFS(Formulas!$A$2:$A$3001,CF$4,Formulas!$B$2:$B$3001,$A5))</f>
        <v>0</v>
      </c>
      <c r="CG5" s="21" t="n">
        <f aca="false">IF(OR($A5="",CG$4=""),0,COUNTIFS(Formulas!$A$2:$A$3001,CG$4,Formulas!$B$2:$B$3001,$A5))</f>
        <v>0</v>
      </c>
      <c r="CH5" s="21" t="n">
        <f aca="false">IF(OR($A5="",CH$4=""),0,COUNTIFS(Formulas!$A$2:$A$3001,CH$4,Formulas!$B$2:$B$3001,$A5))</f>
        <v>0</v>
      </c>
      <c r="CI5" s="21" t="n">
        <f aca="false">IF(OR($A5="",CI$4=""),0,COUNTIFS(Formulas!$A$2:$A$3001,CI$4,Formulas!$B$2:$B$3001,$A5))</f>
        <v>0</v>
      </c>
      <c r="CJ5" s="21" t="n">
        <f aca="false">IF(OR($A5="",CJ$4=""),0,COUNTIFS(Formulas!$A$2:$A$3001,CJ$4,Formulas!$B$2:$B$3001,$A5))</f>
        <v>0</v>
      </c>
      <c r="CK5" s="21" t="n">
        <f aca="false">IF(OR($A5="",CK$4=""),0,COUNTIFS(Formulas!$A$2:$A$3001,CK$4,Formulas!$B$2:$B$3001,$A5))</f>
        <v>0</v>
      </c>
      <c r="CL5" s="21" t="n">
        <f aca="false">IF(OR($A5="",CL$4=""),0,COUNTIFS(Formulas!$A$2:$A$3001,CL$4,Formulas!$B$2:$B$3001,$A5))</f>
        <v>0</v>
      </c>
      <c r="CM5" s="21" t="n">
        <f aca="false">IF(OR($A5="",CM$4=""),0,COUNTIFS(Formulas!$A$2:$A$3001,CM$4,Formulas!$B$2:$B$3001,$A5))</f>
        <v>0</v>
      </c>
      <c r="CN5" s="21" t="n">
        <f aca="false">IF(OR($A5="",CN$4=""),0,COUNTIFS(Formulas!$A$2:$A$3001,CN$4,Formulas!$B$2:$B$3001,$A5))</f>
        <v>0</v>
      </c>
      <c r="CO5" s="21" t="n">
        <f aca="false">IF(OR($A5="",CO$4=""),0,COUNTIFS(Formulas!$A$2:$A$3001,CO$4,Formulas!$B$2:$B$3001,$A5))</f>
        <v>0</v>
      </c>
      <c r="CP5" s="21" t="n">
        <f aca="false">IF(OR($A5="",CP$4=""),0,COUNTIFS(Formulas!$A$2:$A$3001,CP$4,Formulas!$B$2:$B$3001,$A5))</f>
        <v>0</v>
      </c>
      <c r="CQ5" s="21" t="n">
        <f aca="false">IF(OR($A5="",CQ$4=""),0,COUNTIFS(Formulas!$A$2:$A$3001,CQ$4,Formulas!$B$2:$B$3001,$A5))</f>
        <v>0</v>
      </c>
      <c r="CR5" s="21" t="n">
        <f aca="false">IF(OR($A5="",CR$4=""),0,COUNTIFS(Formulas!$A$2:$A$3001,CR$4,Formulas!$B$2:$B$3001,$A5))</f>
        <v>0</v>
      </c>
      <c r="CS5" s="21" t="n">
        <f aca="false">IF(OR($A5="",CS$4=""),0,COUNTIFS(Formulas!$A$2:$A$3001,CS$4,Formulas!$B$2:$B$3001,$A5))</f>
        <v>0</v>
      </c>
      <c r="CT5" s="21" t="n">
        <f aca="false">IF(OR($A5="",CT$4=""),0,COUNTIFS(Formulas!$A$2:$A$3001,CT$4,Formulas!$B$2:$B$3001,$A5))</f>
        <v>0</v>
      </c>
      <c r="CU5" s="21" t="n">
        <f aca="false">IF(OR($A5="",CU$4=""),0,COUNTIFS(Formulas!$A$2:$A$3001,CU$4,Formulas!$B$2:$B$3001,$A5))</f>
        <v>0</v>
      </c>
      <c r="CV5" s="21" t="n">
        <f aca="false">IF(OR($A5="",CV$4=""),0,COUNTIFS(Formulas!$A$2:$A$3001,CV$4,Formulas!$B$2:$B$3001,$A5))</f>
        <v>0</v>
      </c>
      <c r="CW5" s="21" t="n">
        <f aca="false">IF(OR($A5="",CW$4=""),0,COUNTIFS(Formulas!$A$2:$A$3001,CW$4,Formulas!$B$2:$B$3001,$A5))</f>
        <v>0</v>
      </c>
      <c r="CX5" s="21" t="n">
        <f aca="false">IF(OR($A5="",CX$4=""),0,COUNTIFS(Formulas!$A$2:$A$3001,CX$4,Formulas!$B$2:$B$3001,$A5))</f>
        <v>0</v>
      </c>
      <c r="CY5" s="21" t="n">
        <f aca="false">IF(OR($A5="",CY$4=""),0,COUNTIFS(Formulas!$A$2:$A$3001,CY$4,Formulas!$B$2:$B$3001,$A5))</f>
        <v>0</v>
      </c>
      <c r="CZ5" s="21" t="n">
        <f aca="false">IF(OR($A5="",CZ$4=""),0,COUNTIFS(Formulas!$A$2:$A$3001,CZ$4,Formulas!$B$2:$B$3001,$A5))</f>
        <v>0</v>
      </c>
      <c r="DA5" s="21" t="n">
        <f aca="false">IF(OR($A5="",DA$4=""),0,COUNTIFS(Formulas!$A$2:$A$3001,DA$4,Formulas!$B$2:$B$3001,$A5))</f>
        <v>0</v>
      </c>
      <c r="DB5" s="21" t="n">
        <f aca="false">IF(OR($A5="",DB$4=""),0,COUNTIFS(Formulas!$A$2:$A$3001,DB$4,Formulas!$B$2:$B$3001,$A5))</f>
        <v>0</v>
      </c>
      <c r="DC5" s="21" t="n">
        <f aca="false">IF(OR($A5="",DC$4=""),0,COUNTIFS(Formulas!$A$2:$A$3001,DC$4,Formulas!$B$2:$B$3001,$A5))</f>
        <v>0</v>
      </c>
      <c r="DD5" s="21" t="n">
        <f aca="false">IF(OR($A5="",DD$4=""),0,COUNTIFS(Formulas!$A$2:$A$3001,DD$4,Formulas!$B$2:$B$3001,$A5))</f>
        <v>0</v>
      </c>
      <c r="DE5" s="21" t="n">
        <f aca="false">IF(OR($A5="",DE$4=""),0,COUNTIFS(Formulas!$A$2:$A$3001,DE$4,Formulas!$B$2:$B$3001,$A5))</f>
        <v>0</v>
      </c>
      <c r="DF5" s="21" t="n">
        <f aca="false">IF(OR($A5="",DF$4=""),0,COUNTIFS(Formulas!$A$2:$A$3001,DF$4,Formulas!$B$2:$B$3001,$A5))</f>
        <v>0</v>
      </c>
      <c r="DG5" s="21" t="n">
        <f aca="false">IF(OR($A5="",DG$4=""),0,COUNTIFS(Formulas!$A$2:$A$3001,DG$4,Formulas!$B$2:$B$3001,$A5))</f>
        <v>0</v>
      </c>
      <c r="DH5" s="21" t="n">
        <f aca="false">IF(OR($A5="",DH$4=""),0,COUNTIFS(Formulas!$A$2:$A$3001,DH$4,Formulas!$B$2:$B$3001,$A5))</f>
        <v>0</v>
      </c>
      <c r="DI5" s="21" t="n">
        <f aca="false">IF(OR($A5="",DI$4=""),0,COUNTIFS(Formulas!$A$2:$A$3001,DI$4,Formulas!$B$2:$B$3001,$A5))</f>
        <v>0</v>
      </c>
      <c r="DJ5" s="21" t="n">
        <f aca="false">IF(OR($A5="",DJ$4=""),0,COUNTIFS(Formulas!$A$2:$A$3001,DJ$4,Formulas!$B$2:$B$3001,$A5))</f>
        <v>0</v>
      </c>
      <c r="DK5" s="21" t="n">
        <f aca="false">IF(OR($A5="",DK$4=""),0,COUNTIFS(Formulas!$A$2:$A$3001,DK$4,Formulas!$B$2:$B$3001,$A5))</f>
        <v>0</v>
      </c>
      <c r="DL5" s="21" t="n">
        <f aca="false">IF(OR($A5="",DL$4=""),0,COUNTIFS(Formulas!$A$2:$A$3001,DL$4,Formulas!$B$2:$B$3001,$A5))</f>
        <v>0</v>
      </c>
      <c r="DM5" s="21" t="n">
        <f aca="false">IF(OR($A5="",DM$4=""),0,COUNTIFS(Formulas!$A$2:$A$3001,DM$4,Formulas!$B$2:$B$3001,$A5))</f>
        <v>0</v>
      </c>
      <c r="DN5" s="21" t="n">
        <f aca="false">IF(OR($A5="",DN$4=""),0,COUNTIFS(Formulas!$A$2:$A$3001,DN$4,Formulas!$B$2:$B$3001,$A5))</f>
        <v>0</v>
      </c>
      <c r="DO5" s="21" t="n">
        <f aca="false">IF(OR($A5="",DO$4=""),0,COUNTIFS(Formulas!$A$2:$A$3001,DO$4,Formulas!$B$2:$B$3001,$A5))</f>
        <v>0</v>
      </c>
      <c r="DP5" s="21" t="n">
        <f aca="false">IF(OR($A5="",DP$4=""),0,COUNTIFS(Formulas!$A$2:$A$3001,DP$4,Formulas!$B$2:$B$3001,$A5))</f>
        <v>0</v>
      </c>
      <c r="DQ5" s="21" t="n">
        <f aca="false">IF(OR($A5="",DQ$4=""),0,COUNTIFS(Formulas!$A$2:$A$3001,DQ$4,Formulas!$B$2:$B$3001,$A5))</f>
        <v>0</v>
      </c>
      <c r="DR5" s="21" t="n">
        <f aca="false">IF(OR($A5="",DR$4=""),0,COUNTIFS(Formulas!$A$2:$A$3001,DR$4,Formulas!$B$2:$B$3001,$A5))</f>
        <v>0</v>
      </c>
      <c r="DS5" s="21" t="n">
        <f aca="false">IF(OR($A5="",DS$4=""),0,COUNTIFS(Formulas!$A$2:$A$3001,DS$4,Formulas!$B$2:$B$3001,$A5))</f>
        <v>0</v>
      </c>
      <c r="DT5" s="21" t="n">
        <f aca="false">IF(OR($A5="",DT$4=""),0,COUNTIFS(Formulas!$A$2:$A$3001,DT$4,Formulas!$B$2:$B$3001,$A5))</f>
        <v>0</v>
      </c>
      <c r="DU5" s="21" t="n">
        <f aca="false">IF(OR($A5="",DU$4=""),0,COUNTIFS(Formulas!$A$2:$A$3001,DU$4,Formulas!$B$2:$B$3001,$A5))</f>
        <v>0</v>
      </c>
      <c r="DV5" s="21" t="n">
        <f aca="false">IF(OR($A5="",DV$4=""),0,COUNTIFS(Formulas!$A$2:$A$3001,DV$4,Formulas!$B$2:$B$3001,$A5))</f>
        <v>0</v>
      </c>
      <c r="DW5" s="21" t="n">
        <f aca="false">IF(OR($A5="",DW$4=""),0,COUNTIFS(Formulas!$A$2:$A$3001,DW$4,Formulas!$B$2:$B$3001,$A5))</f>
        <v>0</v>
      </c>
      <c r="DX5" s="21" t="n">
        <f aca="false">IF(OR($A5="",DX$4=""),0,COUNTIFS(Formulas!$A$2:$A$3001,DX$4,Formulas!$B$2:$B$3001,$A5))</f>
        <v>0</v>
      </c>
      <c r="DY5" s="21" t="n">
        <f aca="false">IF(OR($A5="",DY$4=""),0,COUNTIFS(Formulas!$A$2:$A$3001,DY$4,Formulas!$B$2:$B$3001,$A5))</f>
        <v>0</v>
      </c>
      <c r="DZ5" s="21" t="n">
        <f aca="false">IF(OR($A5="",DZ$4=""),0,COUNTIFS(Formulas!$A$2:$A$3001,DZ$4,Formulas!$B$2:$B$3001,$A5))</f>
        <v>0</v>
      </c>
      <c r="EA5" s="21" t="n">
        <f aca="false">IF(OR($A5="",EA$4=""),0,COUNTIFS(Formulas!$A$2:$A$3001,EA$4,Formulas!$B$2:$B$3001,$A5))</f>
        <v>0</v>
      </c>
      <c r="EB5" s="21" t="n">
        <f aca="false">IF(OR($A5="",EB$4=""),0,COUNTIFS(Formulas!$A$2:$A$3001,EB$4,Formulas!$B$2:$B$3001,$A5))</f>
        <v>0</v>
      </c>
      <c r="EC5" s="21" t="n">
        <f aca="false">IF(OR($A5="",EC$4=""),0,COUNTIFS(Formulas!$A$2:$A$3001,EC$4,Formulas!$B$2:$B$3001,$A5))</f>
        <v>0</v>
      </c>
      <c r="ED5" s="21" t="n">
        <f aca="false">IF(OR($A5="",ED$4=""),0,COUNTIFS(Formulas!$A$2:$A$3001,ED$4,Formulas!$B$2:$B$3001,$A5))</f>
        <v>0</v>
      </c>
      <c r="EE5" s="21" t="n">
        <f aca="false">IF(OR($A5="",EE$4=""),0,COUNTIFS(Formulas!$A$2:$A$3001,EE$4,Formulas!$B$2:$B$3001,$A5))</f>
        <v>0</v>
      </c>
      <c r="EF5" s="21" t="n">
        <f aca="false">IF(OR($A5="",EF$4=""),0,COUNTIFS(Formulas!$A$2:$A$3001,EF$4,Formulas!$B$2:$B$3001,$A5))</f>
        <v>0</v>
      </c>
      <c r="EG5" s="21" t="n">
        <f aca="false">IF(OR($A5="",EG$4=""),0,COUNTIFS(Formulas!$A$2:$A$3001,EG$4,Formulas!$B$2:$B$3001,$A5))</f>
        <v>0</v>
      </c>
      <c r="EH5" s="21" t="n">
        <f aca="false">IF(OR($A5="",EH$4=""),0,COUNTIFS(Formulas!$A$2:$A$3001,EH$4,Formulas!$B$2:$B$3001,$A5))</f>
        <v>0</v>
      </c>
      <c r="EI5" s="21" t="n">
        <f aca="false">IF(OR($A5="",EI$4=""),0,COUNTIFS(Formulas!$A$2:$A$3001,EI$4,Formulas!$B$2:$B$3001,$A5))</f>
        <v>0</v>
      </c>
      <c r="EJ5" s="21" t="n">
        <f aca="false">IF(OR($A5="",EJ$4=""),0,COUNTIFS(Formulas!$A$2:$A$3001,EJ$4,Formulas!$B$2:$B$3001,$A5))</f>
        <v>0</v>
      </c>
      <c r="EK5" s="21" t="n">
        <f aca="false">IF(OR($A5="",EK$4=""),0,COUNTIFS(Formulas!$A$2:$A$3001,EK$4,Formulas!$B$2:$B$3001,$A5))</f>
        <v>0</v>
      </c>
      <c r="EL5" s="21" t="n">
        <f aca="false">IF(OR($A5="",EL$4=""),0,COUNTIFS(Formulas!$A$2:$A$3001,EL$4,Formulas!$B$2:$B$3001,$A5))</f>
        <v>0</v>
      </c>
      <c r="EM5" s="21" t="n">
        <f aca="false">IF(OR($A5="",EM$4=""),0,COUNTIFS(Formulas!$A$2:$A$3001,EM$4,Formulas!$B$2:$B$3001,$A5))</f>
        <v>0</v>
      </c>
      <c r="EN5" s="21" t="n">
        <f aca="false">IF(OR($A5="",EN$4=""),0,COUNTIFS(Formulas!$A$2:$A$3001,EN$4,Formulas!$B$2:$B$3001,$A5))</f>
        <v>0</v>
      </c>
      <c r="EO5" s="21" t="n">
        <f aca="false">IF(OR($A5="",EO$4=""),0,COUNTIFS(Formulas!$A$2:$A$3001,EO$4,Formulas!$B$2:$B$3001,$A5))</f>
        <v>0</v>
      </c>
      <c r="EP5" s="21" t="n">
        <f aca="false">IF(OR($A5="",EP$4=""),0,COUNTIFS(Formulas!$A$2:$A$3001,EP$4,Formulas!$B$2:$B$3001,$A5))</f>
        <v>0</v>
      </c>
      <c r="EQ5" s="21" t="n">
        <f aca="false">IF(OR($A5="",EQ$4=""),0,COUNTIFS(Formulas!$A$2:$A$3001,EQ$4,Formulas!$B$2:$B$3001,$A5))</f>
        <v>0</v>
      </c>
      <c r="ER5" s="21" t="n">
        <f aca="false">IF(OR($A5="",ER$4=""),0,COUNTIFS(Formulas!$A$2:$A$3001,ER$4,Formulas!$B$2:$B$3001,$A5))</f>
        <v>0</v>
      </c>
      <c r="ES5" s="21" t="n">
        <f aca="false">IF(OR($A5="",ES$4=""),0,COUNTIFS(Formulas!$A$2:$A$3001,ES$4,Formulas!$B$2:$B$3001,$A5))</f>
        <v>0</v>
      </c>
      <c r="ET5" s="21" t="n">
        <f aca="false">IF(OR($A5="",ET$4=""),0,COUNTIFS(Formulas!$A$2:$A$3001,ET$4,Formulas!$B$2:$B$3001,$A5))</f>
        <v>0</v>
      </c>
      <c r="EU5" s="21" t="n">
        <f aca="false">IF(OR($A5="",EU$4=""),0,COUNTIFS(Formulas!$A$2:$A$3001,EU$4,Formulas!$B$2:$B$3001,$A5))</f>
        <v>0</v>
      </c>
      <c r="EV5" s="21" t="n">
        <f aca="false">IF(OR($A5="",EV$4=""),0,COUNTIFS(Formulas!$A$2:$A$3001,EV$4,Formulas!$B$2:$B$3001,$A5))</f>
        <v>0</v>
      </c>
    </row>
    <row r="6" customFormat="false" ht="15" hidden="false" customHeight="false" outlineLevel="0" collapsed="false">
      <c r="A6" s="13" t="str">
        <f aca="false">IF(INDEX(Materials!$A$2:$A$301,2)="","",INDEX(Materials!$A$2:$A$301,2))</f>
        <v>Amlodipine Besylate</v>
      </c>
      <c r="B6" s="19" t="n">
        <f aca="false">IF(A6="","",COUNTIF(C6:EV6,"&gt;0"))</f>
        <v>4</v>
      </c>
      <c r="C6" s="21" t="n">
        <f aca="false">IF(OR($A6="",C$4=""),0,COUNTIFS(Formulas!$A$2:$A$3001,C$4,Formulas!$B$2:$B$3001,$A6))</f>
        <v>0</v>
      </c>
      <c r="D6" s="21" t="n">
        <f aca="false">IF(OR($A6="",D$4=""),0,COUNTIFS(Formulas!$A$2:$A$3001,D$4,Formulas!$B$2:$B$3001,$A6))</f>
        <v>0</v>
      </c>
      <c r="E6" s="21" t="n">
        <f aca="false">IF(OR($A6="",E$4=""),0,COUNTIFS(Formulas!$A$2:$A$3001,E$4,Formulas!$B$2:$B$3001,$A6))</f>
        <v>0</v>
      </c>
      <c r="F6" s="21" t="n">
        <f aca="false">IF(OR($A6="",F$4=""),0,COUNTIFS(Formulas!$A$2:$A$3001,F$4,Formulas!$B$2:$B$3001,$A6))</f>
        <v>0</v>
      </c>
      <c r="G6" s="21" t="n">
        <f aca="false">IF(OR($A6="",G$4=""),0,COUNTIFS(Formulas!$A$2:$A$3001,G$4,Formulas!$B$2:$B$3001,$A6))</f>
        <v>0</v>
      </c>
      <c r="H6" s="21" t="n">
        <f aca="false">IF(OR($A6="",H$4=""),0,COUNTIFS(Formulas!$A$2:$A$3001,H$4,Formulas!$B$2:$B$3001,$A6))</f>
        <v>0</v>
      </c>
      <c r="I6" s="21" t="n">
        <f aca="false">IF(OR($A6="",I$4=""),0,COUNTIFS(Formulas!$A$2:$A$3001,I$4,Formulas!$B$2:$B$3001,$A6))</f>
        <v>0</v>
      </c>
      <c r="J6" s="21" t="n">
        <f aca="false">IF(OR($A6="",J$4=""),0,COUNTIFS(Formulas!$A$2:$A$3001,J$4,Formulas!$B$2:$B$3001,$A6))</f>
        <v>0</v>
      </c>
      <c r="K6" s="21" t="n">
        <f aca="false">IF(OR($A6="",K$4=""),0,COUNTIFS(Formulas!$A$2:$A$3001,K$4,Formulas!$B$2:$B$3001,$A6))</f>
        <v>0</v>
      </c>
      <c r="L6" s="21" t="n">
        <f aca="false">IF(OR($A6="",L$4=""),0,COUNTIFS(Formulas!$A$2:$A$3001,L$4,Formulas!$B$2:$B$3001,$A6))</f>
        <v>0</v>
      </c>
      <c r="M6" s="21" t="n">
        <f aca="false">IF(OR($A6="",M$4=""),0,COUNTIFS(Formulas!$A$2:$A$3001,M$4,Formulas!$B$2:$B$3001,$A6))</f>
        <v>0</v>
      </c>
      <c r="N6" s="21" t="n">
        <f aca="false">IF(OR($A6="",N$4=""),0,COUNTIFS(Formulas!$A$2:$A$3001,N$4,Formulas!$B$2:$B$3001,$A6))</f>
        <v>1</v>
      </c>
      <c r="O6" s="21" t="n">
        <f aca="false">IF(OR($A6="",O$4=""),0,COUNTIFS(Formulas!$A$2:$A$3001,O$4,Formulas!$B$2:$B$3001,$A6))</f>
        <v>1</v>
      </c>
      <c r="P6" s="21" t="n">
        <f aca="false">IF(OR($A6="",P$4=""),0,COUNTIFS(Formulas!$A$2:$A$3001,P$4,Formulas!$B$2:$B$3001,$A6))</f>
        <v>1</v>
      </c>
      <c r="Q6" s="21" t="n">
        <f aca="false">IF(OR($A6="",Q$4=""),0,COUNTIFS(Formulas!$A$2:$A$3001,Q$4,Formulas!$B$2:$B$3001,$A6))</f>
        <v>1</v>
      </c>
      <c r="R6" s="21" t="n">
        <f aca="false">IF(OR($A6="",R$4=""),0,COUNTIFS(Formulas!$A$2:$A$3001,R$4,Formulas!$B$2:$B$3001,$A6))</f>
        <v>0</v>
      </c>
      <c r="S6" s="21" t="n">
        <f aca="false">IF(OR($A6="",S$4=""),0,COUNTIFS(Formulas!$A$2:$A$3001,S$4,Formulas!$B$2:$B$3001,$A6))</f>
        <v>0</v>
      </c>
      <c r="T6" s="21" t="n">
        <f aca="false">IF(OR($A6="",T$4=""),0,COUNTIFS(Formulas!$A$2:$A$3001,T$4,Formulas!$B$2:$B$3001,$A6))</f>
        <v>0</v>
      </c>
      <c r="U6" s="21" t="n">
        <f aca="false">IF(OR($A6="",U$4=""),0,COUNTIFS(Formulas!$A$2:$A$3001,U$4,Formulas!$B$2:$B$3001,$A6))</f>
        <v>0</v>
      </c>
      <c r="V6" s="21" t="n">
        <f aca="false">IF(OR($A6="",V$4=""),0,COUNTIFS(Formulas!$A$2:$A$3001,V$4,Formulas!$B$2:$B$3001,$A6))</f>
        <v>0</v>
      </c>
      <c r="W6" s="21" t="n">
        <f aca="false">IF(OR($A6="",W$4=""),0,COUNTIFS(Formulas!$A$2:$A$3001,W$4,Formulas!$B$2:$B$3001,$A6))</f>
        <v>0</v>
      </c>
      <c r="X6" s="21" t="n">
        <f aca="false">IF(OR($A6="",X$4=""),0,COUNTIFS(Formulas!$A$2:$A$3001,X$4,Formulas!$B$2:$B$3001,$A6))</f>
        <v>0</v>
      </c>
      <c r="Y6" s="21" t="n">
        <f aca="false">IF(OR($A6="",Y$4=""),0,COUNTIFS(Formulas!$A$2:$A$3001,Y$4,Formulas!$B$2:$B$3001,$A6))</f>
        <v>0</v>
      </c>
      <c r="Z6" s="21" t="n">
        <f aca="false">IF(OR($A6="",Z$4=""),0,COUNTIFS(Formulas!$A$2:$A$3001,Z$4,Formulas!$B$2:$B$3001,$A6))</f>
        <v>0</v>
      </c>
      <c r="AA6" s="21" t="n">
        <f aca="false">IF(OR($A6="",AA$4=""),0,COUNTIFS(Formulas!$A$2:$A$3001,AA$4,Formulas!$B$2:$B$3001,$A6))</f>
        <v>0</v>
      </c>
      <c r="AB6" s="21" t="n">
        <f aca="false">IF(OR($A6="",AB$4=""),0,COUNTIFS(Formulas!$A$2:$A$3001,AB$4,Formulas!$B$2:$B$3001,$A6))</f>
        <v>0</v>
      </c>
      <c r="AC6" s="21" t="n">
        <f aca="false">IF(OR($A6="",AC$4=""),0,COUNTIFS(Formulas!$A$2:$A$3001,AC$4,Formulas!$B$2:$B$3001,$A6))</f>
        <v>0</v>
      </c>
      <c r="AD6" s="21" t="n">
        <f aca="false">IF(OR($A6="",AD$4=""),0,COUNTIFS(Formulas!$A$2:$A$3001,AD$4,Formulas!$B$2:$B$3001,$A6))</f>
        <v>0</v>
      </c>
      <c r="AE6" s="21" t="n">
        <f aca="false">IF(OR($A6="",AE$4=""),0,COUNTIFS(Formulas!$A$2:$A$3001,AE$4,Formulas!$B$2:$B$3001,$A6))</f>
        <v>0</v>
      </c>
      <c r="AF6" s="21" t="n">
        <f aca="false">IF(OR($A6="",AF$4=""),0,COUNTIFS(Formulas!$A$2:$A$3001,AF$4,Formulas!$B$2:$B$3001,$A6))</f>
        <v>0</v>
      </c>
      <c r="AG6" s="21" t="n">
        <f aca="false">IF(OR($A6="",AG$4=""),0,COUNTIFS(Formulas!$A$2:$A$3001,AG$4,Formulas!$B$2:$B$3001,$A6))</f>
        <v>0</v>
      </c>
      <c r="AH6" s="21" t="n">
        <f aca="false">IF(OR($A6="",AH$4=""),0,COUNTIFS(Formulas!$A$2:$A$3001,AH$4,Formulas!$B$2:$B$3001,$A6))</f>
        <v>0</v>
      </c>
      <c r="AI6" s="21" t="n">
        <f aca="false">IF(OR($A6="",AI$4=""),0,COUNTIFS(Formulas!$A$2:$A$3001,AI$4,Formulas!$B$2:$B$3001,$A6))</f>
        <v>0</v>
      </c>
      <c r="AJ6" s="21" t="n">
        <f aca="false">IF(OR($A6="",AJ$4=""),0,COUNTIFS(Formulas!$A$2:$A$3001,AJ$4,Formulas!$B$2:$B$3001,$A6))</f>
        <v>0</v>
      </c>
      <c r="AK6" s="21" t="n">
        <f aca="false">IF(OR($A6="",AK$4=""),0,COUNTIFS(Formulas!$A$2:$A$3001,AK$4,Formulas!$B$2:$B$3001,$A6))</f>
        <v>0</v>
      </c>
      <c r="AL6" s="21" t="n">
        <f aca="false">IF(OR($A6="",AL$4=""),0,COUNTIFS(Formulas!$A$2:$A$3001,AL$4,Formulas!$B$2:$B$3001,$A6))</f>
        <v>0</v>
      </c>
      <c r="AM6" s="21" t="n">
        <f aca="false">IF(OR($A6="",AM$4=""),0,COUNTIFS(Formulas!$A$2:$A$3001,AM$4,Formulas!$B$2:$B$3001,$A6))</f>
        <v>0</v>
      </c>
      <c r="AN6" s="21" t="n">
        <f aca="false">IF(OR($A6="",AN$4=""),0,COUNTIFS(Formulas!$A$2:$A$3001,AN$4,Formulas!$B$2:$B$3001,$A6))</f>
        <v>0</v>
      </c>
      <c r="AO6" s="21" t="n">
        <f aca="false">IF(OR($A6="",AO$4=""),0,COUNTIFS(Formulas!$A$2:$A$3001,AO$4,Formulas!$B$2:$B$3001,$A6))</f>
        <v>0</v>
      </c>
      <c r="AP6" s="21" t="n">
        <f aca="false">IF(OR($A6="",AP$4=""),0,COUNTIFS(Formulas!$A$2:$A$3001,AP$4,Formulas!$B$2:$B$3001,$A6))</f>
        <v>0</v>
      </c>
      <c r="AQ6" s="21" t="n">
        <f aca="false">IF(OR($A6="",AQ$4=""),0,COUNTIFS(Formulas!$A$2:$A$3001,AQ$4,Formulas!$B$2:$B$3001,$A6))</f>
        <v>0</v>
      </c>
      <c r="AR6" s="21" t="n">
        <f aca="false">IF(OR($A6="",AR$4=""),0,COUNTIFS(Formulas!$A$2:$A$3001,AR$4,Formulas!$B$2:$B$3001,$A6))</f>
        <v>0</v>
      </c>
      <c r="AS6" s="21" t="n">
        <f aca="false">IF(OR($A6="",AS$4=""),0,COUNTIFS(Formulas!$A$2:$A$3001,AS$4,Formulas!$B$2:$B$3001,$A6))</f>
        <v>0</v>
      </c>
      <c r="AT6" s="21" t="n">
        <f aca="false">IF(OR($A6="",AT$4=""),0,COUNTIFS(Formulas!$A$2:$A$3001,AT$4,Formulas!$B$2:$B$3001,$A6))</f>
        <v>0</v>
      </c>
      <c r="AU6" s="21" t="n">
        <f aca="false">IF(OR($A6="",AU$4=""),0,COUNTIFS(Formulas!$A$2:$A$3001,AU$4,Formulas!$B$2:$B$3001,$A6))</f>
        <v>0</v>
      </c>
      <c r="AV6" s="21" t="n">
        <f aca="false">IF(OR($A6="",AV$4=""),0,COUNTIFS(Formulas!$A$2:$A$3001,AV$4,Formulas!$B$2:$B$3001,$A6))</f>
        <v>0</v>
      </c>
      <c r="AW6" s="21" t="n">
        <f aca="false">IF(OR($A6="",AW$4=""),0,COUNTIFS(Formulas!$A$2:$A$3001,AW$4,Formulas!$B$2:$B$3001,$A6))</f>
        <v>0</v>
      </c>
      <c r="AX6" s="21" t="n">
        <f aca="false">IF(OR($A6="",AX$4=""),0,COUNTIFS(Formulas!$A$2:$A$3001,AX$4,Formulas!$B$2:$B$3001,$A6))</f>
        <v>0</v>
      </c>
      <c r="AY6" s="21" t="n">
        <f aca="false">IF(OR($A6="",AY$4=""),0,COUNTIFS(Formulas!$A$2:$A$3001,AY$4,Formulas!$B$2:$B$3001,$A6))</f>
        <v>0</v>
      </c>
      <c r="AZ6" s="21" t="n">
        <f aca="false">IF(OR($A6="",AZ$4=""),0,COUNTIFS(Formulas!$A$2:$A$3001,AZ$4,Formulas!$B$2:$B$3001,$A6))</f>
        <v>0</v>
      </c>
      <c r="BA6" s="21" t="n">
        <f aca="false">IF(OR($A6="",BA$4=""),0,COUNTIFS(Formulas!$A$2:$A$3001,BA$4,Formulas!$B$2:$B$3001,$A6))</f>
        <v>0</v>
      </c>
      <c r="BB6" s="21" t="n">
        <f aca="false">IF(OR($A6="",BB$4=""),0,COUNTIFS(Formulas!$A$2:$A$3001,BB$4,Formulas!$B$2:$B$3001,$A6))</f>
        <v>0</v>
      </c>
      <c r="BC6" s="21" t="n">
        <f aca="false">IF(OR($A6="",BC$4=""),0,COUNTIFS(Formulas!$A$2:$A$3001,BC$4,Formulas!$B$2:$B$3001,$A6))</f>
        <v>0</v>
      </c>
      <c r="BD6" s="21" t="n">
        <f aca="false">IF(OR($A6="",BD$4=""),0,COUNTIFS(Formulas!$A$2:$A$3001,BD$4,Formulas!$B$2:$B$3001,$A6))</f>
        <v>0</v>
      </c>
      <c r="BE6" s="21" t="n">
        <f aca="false">IF(OR($A6="",BE$4=""),0,COUNTIFS(Formulas!$A$2:$A$3001,BE$4,Formulas!$B$2:$B$3001,$A6))</f>
        <v>0</v>
      </c>
      <c r="BF6" s="21" t="n">
        <f aca="false">IF(OR($A6="",BF$4=""),0,COUNTIFS(Formulas!$A$2:$A$3001,BF$4,Formulas!$B$2:$B$3001,$A6))</f>
        <v>0</v>
      </c>
      <c r="BG6" s="21" t="n">
        <f aca="false">IF(OR($A6="",BG$4=""),0,COUNTIFS(Formulas!$A$2:$A$3001,BG$4,Formulas!$B$2:$B$3001,$A6))</f>
        <v>0</v>
      </c>
      <c r="BH6" s="21" t="n">
        <f aca="false">IF(OR($A6="",BH$4=""),0,COUNTIFS(Formulas!$A$2:$A$3001,BH$4,Formulas!$B$2:$B$3001,$A6))</f>
        <v>0</v>
      </c>
      <c r="BI6" s="21" t="n">
        <f aca="false">IF(OR($A6="",BI$4=""),0,COUNTIFS(Formulas!$A$2:$A$3001,BI$4,Formulas!$B$2:$B$3001,$A6))</f>
        <v>0</v>
      </c>
      <c r="BJ6" s="21" t="n">
        <f aca="false">IF(OR($A6="",BJ$4=""),0,COUNTIFS(Formulas!$A$2:$A$3001,BJ$4,Formulas!$B$2:$B$3001,$A6))</f>
        <v>0</v>
      </c>
      <c r="BK6" s="21" t="n">
        <f aca="false">IF(OR($A6="",BK$4=""),0,COUNTIFS(Formulas!$A$2:$A$3001,BK$4,Formulas!$B$2:$B$3001,$A6))</f>
        <v>0</v>
      </c>
      <c r="BL6" s="21" t="n">
        <f aca="false">IF(OR($A6="",BL$4=""),0,COUNTIFS(Formulas!$A$2:$A$3001,BL$4,Formulas!$B$2:$B$3001,$A6))</f>
        <v>0</v>
      </c>
      <c r="BM6" s="21" t="n">
        <f aca="false">IF(OR($A6="",BM$4=""),0,COUNTIFS(Formulas!$A$2:$A$3001,BM$4,Formulas!$B$2:$B$3001,$A6))</f>
        <v>0</v>
      </c>
      <c r="BN6" s="21" t="n">
        <f aca="false">IF(OR($A6="",BN$4=""),0,COUNTIFS(Formulas!$A$2:$A$3001,BN$4,Formulas!$B$2:$B$3001,$A6))</f>
        <v>0</v>
      </c>
      <c r="BO6" s="21" t="n">
        <f aca="false">IF(OR($A6="",BO$4=""),0,COUNTIFS(Formulas!$A$2:$A$3001,BO$4,Formulas!$B$2:$B$3001,$A6))</f>
        <v>0</v>
      </c>
      <c r="BP6" s="21" t="n">
        <f aca="false">IF(OR($A6="",BP$4=""),0,COUNTIFS(Formulas!$A$2:$A$3001,BP$4,Formulas!$B$2:$B$3001,$A6))</f>
        <v>0</v>
      </c>
      <c r="BQ6" s="21" t="n">
        <f aca="false">IF(OR($A6="",BQ$4=""),0,COUNTIFS(Formulas!$A$2:$A$3001,BQ$4,Formulas!$B$2:$B$3001,$A6))</f>
        <v>0</v>
      </c>
      <c r="BR6" s="21" t="n">
        <f aca="false">IF(OR($A6="",BR$4=""),0,COUNTIFS(Formulas!$A$2:$A$3001,BR$4,Formulas!$B$2:$B$3001,$A6))</f>
        <v>0</v>
      </c>
      <c r="BS6" s="21" t="n">
        <f aca="false">IF(OR($A6="",BS$4=""),0,COUNTIFS(Formulas!$A$2:$A$3001,BS$4,Formulas!$B$2:$B$3001,$A6))</f>
        <v>0</v>
      </c>
      <c r="BT6" s="21" t="n">
        <f aca="false">IF(OR($A6="",BT$4=""),0,COUNTIFS(Formulas!$A$2:$A$3001,BT$4,Formulas!$B$2:$B$3001,$A6))</f>
        <v>0</v>
      </c>
      <c r="BU6" s="21" t="n">
        <f aca="false">IF(OR($A6="",BU$4=""),0,COUNTIFS(Formulas!$A$2:$A$3001,BU$4,Formulas!$B$2:$B$3001,$A6))</f>
        <v>0</v>
      </c>
      <c r="BV6" s="21" t="n">
        <f aca="false">IF(OR($A6="",BV$4=""),0,COUNTIFS(Formulas!$A$2:$A$3001,BV$4,Formulas!$B$2:$B$3001,$A6))</f>
        <v>0</v>
      </c>
      <c r="BW6" s="21" t="n">
        <f aca="false">IF(OR($A6="",BW$4=""),0,COUNTIFS(Formulas!$A$2:$A$3001,BW$4,Formulas!$B$2:$B$3001,$A6))</f>
        <v>0</v>
      </c>
      <c r="BX6" s="21" t="n">
        <f aca="false">IF(OR($A6="",BX$4=""),0,COUNTIFS(Formulas!$A$2:$A$3001,BX$4,Formulas!$B$2:$B$3001,$A6))</f>
        <v>0</v>
      </c>
      <c r="BY6" s="21" t="n">
        <f aca="false">IF(OR($A6="",BY$4=""),0,COUNTIFS(Formulas!$A$2:$A$3001,BY$4,Formulas!$B$2:$B$3001,$A6))</f>
        <v>0</v>
      </c>
      <c r="BZ6" s="21" t="n">
        <f aca="false">IF(OR($A6="",BZ$4=""),0,COUNTIFS(Formulas!$A$2:$A$3001,BZ$4,Formulas!$B$2:$B$3001,$A6))</f>
        <v>0</v>
      </c>
      <c r="CA6" s="21" t="n">
        <f aca="false">IF(OR($A6="",CA$4=""),0,COUNTIFS(Formulas!$A$2:$A$3001,CA$4,Formulas!$B$2:$B$3001,$A6))</f>
        <v>0</v>
      </c>
      <c r="CB6" s="21" t="n">
        <f aca="false">IF(OR($A6="",CB$4=""),0,COUNTIFS(Formulas!$A$2:$A$3001,CB$4,Formulas!$B$2:$B$3001,$A6))</f>
        <v>0</v>
      </c>
      <c r="CC6" s="21" t="n">
        <f aca="false">IF(OR($A6="",CC$4=""),0,COUNTIFS(Formulas!$A$2:$A$3001,CC$4,Formulas!$B$2:$B$3001,$A6))</f>
        <v>0</v>
      </c>
      <c r="CD6" s="21" t="n">
        <f aca="false">IF(OR($A6="",CD$4=""),0,COUNTIFS(Formulas!$A$2:$A$3001,CD$4,Formulas!$B$2:$B$3001,$A6))</f>
        <v>0</v>
      </c>
      <c r="CE6" s="21" t="n">
        <f aca="false">IF(OR($A6="",CE$4=""),0,COUNTIFS(Formulas!$A$2:$A$3001,CE$4,Formulas!$B$2:$B$3001,$A6))</f>
        <v>0</v>
      </c>
      <c r="CF6" s="21" t="n">
        <f aca="false">IF(OR($A6="",CF$4=""),0,COUNTIFS(Formulas!$A$2:$A$3001,CF$4,Formulas!$B$2:$B$3001,$A6))</f>
        <v>0</v>
      </c>
      <c r="CG6" s="21" t="n">
        <f aca="false">IF(OR($A6="",CG$4=""),0,COUNTIFS(Formulas!$A$2:$A$3001,CG$4,Formulas!$B$2:$B$3001,$A6))</f>
        <v>0</v>
      </c>
      <c r="CH6" s="21" t="n">
        <f aca="false">IF(OR($A6="",CH$4=""),0,COUNTIFS(Formulas!$A$2:$A$3001,CH$4,Formulas!$B$2:$B$3001,$A6))</f>
        <v>0</v>
      </c>
      <c r="CI6" s="21" t="n">
        <f aca="false">IF(OR($A6="",CI$4=""),0,COUNTIFS(Formulas!$A$2:$A$3001,CI$4,Formulas!$B$2:$B$3001,$A6))</f>
        <v>0</v>
      </c>
      <c r="CJ6" s="21" t="n">
        <f aca="false">IF(OR($A6="",CJ$4=""),0,COUNTIFS(Formulas!$A$2:$A$3001,CJ$4,Formulas!$B$2:$B$3001,$A6))</f>
        <v>0</v>
      </c>
      <c r="CK6" s="21" t="n">
        <f aca="false">IF(OR($A6="",CK$4=""),0,COUNTIFS(Formulas!$A$2:$A$3001,CK$4,Formulas!$B$2:$B$3001,$A6))</f>
        <v>0</v>
      </c>
      <c r="CL6" s="21" t="n">
        <f aca="false">IF(OR($A6="",CL$4=""),0,COUNTIFS(Formulas!$A$2:$A$3001,CL$4,Formulas!$B$2:$B$3001,$A6))</f>
        <v>0</v>
      </c>
      <c r="CM6" s="21" t="n">
        <f aca="false">IF(OR($A6="",CM$4=""),0,COUNTIFS(Formulas!$A$2:$A$3001,CM$4,Formulas!$B$2:$B$3001,$A6))</f>
        <v>0</v>
      </c>
      <c r="CN6" s="21" t="n">
        <f aca="false">IF(OR($A6="",CN$4=""),0,COUNTIFS(Formulas!$A$2:$A$3001,CN$4,Formulas!$B$2:$B$3001,$A6))</f>
        <v>0</v>
      </c>
      <c r="CO6" s="21" t="n">
        <f aca="false">IF(OR($A6="",CO$4=""),0,COUNTIFS(Formulas!$A$2:$A$3001,CO$4,Formulas!$B$2:$B$3001,$A6))</f>
        <v>0</v>
      </c>
      <c r="CP6" s="21" t="n">
        <f aca="false">IF(OR($A6="",CP$4=""),0,COUNTIFS(Formulas!$A$2:$A$3001,CP$4,Formulas!$B$2:$B$3001,$A6))</f>
        <v>0</v>
      </c>
      <c r="CQ6" s="21" t="n">
        <f aca="false">IF(OR($A6="",CQ$4=""),0,COUNTIFS(Formulas!$A$2:$A$3001,CQ$4,Formulas!$B$2:$B$3001,$A6))</f>
        <v>0</v>
      </c>
      <c r="CR6" s="21" t="n">
        <f aca="false">IF(OR($A6="",CR$4=""),0,COUNTIFS(Formulas!$A$2:$A$3001,CR$4,Formulas!$B$2:$B$3001,$A6))</f>
        <v>0</v>
      </c>
      <c r="CS6" s="21" t="n">
        <f aca="false">IF(OR($A6="",CS$4=""),0,COUNTIFS(Formulas!$A$2:$A$3001,CS$4,Formulas!$B$2:$B$3001,$A6))</f>
        <v>0</v>
      </c>
      <c r="CT6" s="21" t="n">
        <f aca="false">IF(OR($A6="",CT$4=""),0,COUNTIFS(Formulas!$A$2:$A$3001,CT$4,Formulas!$B$2:$B$3001,$A6))</f>
        <v>0</v>
      </c>
      <c r="CU6" s="21" t="n">
        <f aca="false">IF(OR($A6="",CU$4=""),0,COUNTIFS(Formulas!$A$2:$A$3001,CU$4,Formulas!$B$2:$B$3001,$A6))</f>
        <v>0</v>
      </c>
      <c r="CV6" s="21" t="n">
        <f aca="false">IF(OR($A6="",CV$4=""),0,COUNTIFS(Formulas!$A$2:$A$3001,CV$4,Formulas!$B$2:$B$3001,$A6))</f>
        <v>0</v>
      </c>
      <c r="CW6" s="21" t="n">
        <f aca="false">IF(OR($A6="",CW$4=""),0,COUNTIFS(Formulas!$A$2:$A$3001,CW$4,Formulas!$B$2:$B$3001,$A6))</f>
        <v>0</v>
      </c>
      <c r="CX6" s="21" t="n">
        <f aca="false">IF(OR($A6="",CX$4=""),0,COUNTIFS(Formulas!$A$2:$A$3001,CX$4,Formulas!$B$2:$B$3001,$A6))</f>
        <v>0</v>
      </c>
      <c r="CY6" s="21" t="n">
        <f aca="false">IF(OR($A6="",CY$4=""),0,COUNTIFS(Formulas!$A$2:$A$3001,CY$4,Formulas!$B$2:$B$3001,$A6))</f>
        <v>0</v>
      </c>
      <c r="CZ6" s="21" t="n">
        <f aca="false">IF(OR($A6="",CZ$4=""),0,COUNTIFS(Formulas!$A$2:$A$3001,CZ$4,Formulas!$B$2:$B$3001,$A6))</f>
        <v>0</v>
      </c>
      <c r="DA6" s="21" t="n">
        <f aca="false">IF(OR($A6="",DA$4=""),0,COUNTIFS(Formulas!$A$2:$A$3001,DA$4,Formulas!$B$2:$B$3001,$A6))</f>
        <v>0</v>
      </c>
      <c r="DB6" s="21" t="n">
        <f aca="false">IF(OR($A6="",DB$4=""),0,COUNTIFS(Formulas!$A$2:$A$3001,DB$4,Formulas!$B$2:$B$3001,$A6))</f>
        <v>0</v>
      </c>
      <c r="DC6" s="21" t="n">
        <f aca="false">IF(OR($A6="",DC$4=""),0,COUNTIFS(Formulas!$A$2:$A$3001,DC$4,Formulas!$B$2:$B$3001,$A6))</f>
        <v>0</v>
      </c>
      <c r="DD6" s="21" t="n">
        <f aca="false">IF(OR($A6="",DD$4=""),0,COUNTIFS(Formulas!$A$2:$A$3001,DD$4,Formulas!$B$2:$B$3001,$A6))</f>
        <v>0</v>
      </c>
      <c r="DE6" s="21" t="n">
        <f aca="false">IF(OR($A6="",DE$4=""),0,COUNTIFS(Formulas!$A$2:$A$3001,DE$4,Formulas!$B$2:$B$3001,$A6))</f>
        <v>0</v>
      </c>
      <c r="DF6" s="21" t="n">
        <f aca="false">IF(OR($A6="",DF$4=""),0,COUNTIFS(Formulas!$A$2:$A$3001,DF$4,Formulas!$B$2:$B$3001,$A6))</f>
        <v>0</v>
      </c>
      <c r="DG6" s="21" t="n">
        <f aca="false">IF(OR($A6="",DG$4=""),0,COUNTIFS(Formulas!$A$2:$A$3001,DG$4,Formulas!$B$2:$B$3001,$A6))</f>
        <v>0</v>
      </c>
      <c r="DH6" s="21" t="n">
        <f aca="false">IF(OR($A6="",DH$4=""),0,COUNTIFS(Formulas!$A$2:$A$3001,DH$4,Formulas!$B$2:$B$3001,$A6))</f>
        <v>0</v>
      </c>
      <c r="DI6" s="21" t="n">
        <f aca="false">IF(OR($A6="",DI$4=""),0,COUNTIFS(Formulas!$A$2:$A$3001,DI$4,Formulas!$B$2:$B$3001,$A6))</f>
        <v>0</v>
      </c>
      <c r="DJ6" s="21" t="n">
        <f aca="false">IF(OR($A6="",DJ$4=""),0,COUNTIFS(Formulas!$A$2:$A$3001,DJ$4,Formulas!$B$2:$B$3001,$A6))</f>
        <v>0</v>
      </c>
      <c r="DK6" s="21" t="n">
        <f aca="false">IF(OR($A6="",DK$4=""),0,COUNTIFS(Formulas!$A$2:$A$3001,DK$4,Formulas!$B$2:$B$3001,$A6))</f>
        <v>0</v>
      </c>
      <c r="DL6" s="21" t="n">
        <f aca="false">IF(OR($A6="",DL$4=""),0,COUNTIFS(Formulas!$A$2:$A$3001,DL$4,Formulas!$B$2:$B$3001,$A6))</f>
        <v>0</v>
      </c>
      <c r="DM6" s="21" t="n">
        <f aca="false">IF(OR($A6="",DM$4=""),0,COUNTIFS(Formulas!$A$2:$A$3001,DM$4,Formulas!$B$2:$B$3001,$A6))</f>
        <v>0</v>
      </c>
      <c r="DN6" s="21" t="n">
        <f aca="false">IF(OR($A6="",DN$4=""),0,COUNTIFS(Formulas!$A$2:$A$3001,DN$4,Formulas!$B$2:$B$3001,$A6))</f>
        <v>0</v>
      </c>
      <c r="DO6" s="21" t="n">
        <f aca="false">IF(OR($A6="",DO$4=""),0,COUNTIFS(Formulas!$A$2:$A$3001,DO$4,Formulas!$B$2:$B$3001,$A6))</f>
        <v>0</v>
      </c>
      <c r="DP6" s="21" t="n">
        <f aca="false">IF(OR($A6="",DP$4=""),0,COUNTIFS(Formulas!$A$2:$A$3001,DP$4,Formulas!$B$2:$B$3001,$A6))</f>
        <v>0</v>
      </c>
      <c r="DQ6" s="21" t="n">
        <f aca="false">IF(OR($A6="",DQ$4=""),0,COUNTIFS(Formulas!$A$2:$A$3001,DQ$4,Formulas!$B$2:$B$3001,$A6))</f>
        <v>0</v>
      </c>
      <c r="DR6" s="21" t="n">
        <f aca="false">IF(OR($A6="",DR$4=""),0,COUNTIFS(Formulas!$A$2:$A$3001,DR$4,Formulas!$B$2:$B$3001,$A6))</f>
        <v>0</v>
      </c>
      <c r="DS6" s="21" t="n">
        <f aca="false">IF(OR($A6="",DS$4=""),0,COUNTIFS(Formulas!$A$2:$A$3001,DS$4,Formulas!$B$2:$B$3001,$A6))</f>
        <v>0</v>
      </c>
      <c r="DT6" s="21" t="n">
        <f aca="false">IF(OR($A6="",DT$4=""),0,COUNTIFS(Formulas!$A$2:$A$3001,DT$4,Formulas!$B$2:$B$3001,$A6))</f>
        <v>0</v>
      </c>
      <c r="DU6" s="21" t="n">
        <f aca="false">IF(OR($A6="",DU$4=""),0,COUNTIFS(Formulas!$A$2:$A$3001,DU$4,Formulas!$B$2:$B$3001,$A6))</f>
        <v>0</v>
      </c>
      <c r="DV6" s="21" t="n">
        <f aca="false">IF(OR($A6="",DV$4=""),0,COUNTIFS(Formulas!$A$2:$A$3001,DV$4,Formulas!$B$2:$B$3001,$A6))</f>
        <v>0</v>
      </c>
      <c r="DW6" s="21" t="n">
        <f aca="false">IF(OR($A6="",DW$4=""),0,COUNTIFS(Formulas!$A$2:$A$3001,DW$4,Formulas!$B$2:$B$3001,$A6))</f>
        <v>0</v>
      </c>
      <c r="DX6" s="21" t="n">
        <f aca="false">IF(OR($A6="",DX$4=""),0,COUNTIFS(Formulas!$A$2:$A$3001,DX$4,Formulas!$B$2:$B$3001,$A6))</f>
        <v>0</v>
      </c>
      <c r="DY6" s="21" t="n">
        <f aca="false">IF(OR($A6="",DY$4=""),0,COUNTIFS(Formulas!$A$2:$A$3001,DY$4,Formulas!$B$2:$B$3001,$A6))</f>
        <v>0</v>
      </c>
      <c r="DZ6" s="21" t="n">
        <f aca="false">IF(OR($A6="",DZ$4=""),0,COUNTIFS(Formulas!$A$2:$A$3001,DZ$4,Formulas!$B$2:$B$3001,$A6))</f>
        <v>0</v>
      </c>
      <c r="EA6" s="21" t="n">
        <f aca="false">IF(OR($A6="",EA$4=""),0,COUNTIFS(Formulas!$A$2:$A$3001,EA$4,Formulas!$B$2:$B$3001,$A6))</f>
        <v>0</v>
      </c>
      <c r="EB6" s="21" t="n">
        <f aca="false">IF(OR($A6="",EB$4=""),0,COUNTIFS(Formulas!$A$2:$A$3001,EB$4,Formulas!$B$2:$B$3001,$A6))</f>
        <v>0</v>
      </c>
      <c r="EC6" s="21" t="n">
        <f aca="false">IF(OR($A6="",EC$4=""),0,COUNTIFS(Formulas!$A$2:$A$3001,EC$4,Formulas!$B$2:$B$3001,$A6))</f>
        <v>0</v>
      </c>
      <c r="ED6" s="21" t="n">
        <f aca="false">IF(OR($A6="",ED$4=""),0,COUNTIFS(Formulas!$A$2:$A$3001,ED$4,Formulas!$B$2:$B$3001,$A6))</f>
        <v>0</v>
      </c>
      <c r="EE6" s="21" t="n">
        <f aca="false">IF(OR($A6="",EE$4=""),0,COUNTIFS(Formulas!$A$2:$A$3001,EE$4,Formulas!$B$2:$B$3001,$A6))</f>
        <v>0</v>
      </c>
      <c r="EF6" s="21" t="n">
        <f aca="false">IF(OR($A6="",EF$4=""),0,COUNTIFS(Formulas!$A$2:$A$3001,EF$4,Formulas!$B$2:$B$3001,$A6))</f>
        <v>0</v>
      </c>
      <c r="EG6" s="21" t="n">
        <f aca="false">IF(OR($A6="",EG$4=""),0,COUNTIFS(Formulas!$A$2:$A$3001,EG$4,Formulas!$B$2:$B$3001,$A6))</f>
        <v>0</v>
      </c>
      <c r="EH6" s="21" t="n">
        <f aca="false">IF(OR($A6="",EH$4=""),0,COUNTIFS(Formulas!$A$2:$A$3001,EH$4,Formulas!$B$2:$B$3001,$A6))</f>
        <v>0</v>
      </c>
      <c r="EI6" s="21" t="n">
        <f aca="false">IF(OR($A6="",EI$4=""),0,COUNTIFS(Formulas!$A$2:$A$3001,EI$4,Formulas!$B$2:$B$3001,$A6))</f>
        <v>0</v>
      </c>
      <c r="EJ6" s="21" t="n">
        <f aca="false">IF(OR($A6="",EJ$4=""),0,COUNTIFS(Formulas!$A$2:$A$3001,EJ$4,Formulas!$B$2:$B$3001,$A6))</f>
        <v>0</v>
      </c>
      <c r="EK6" s="21" t="n">
        <f aca="false">IF(OR($A6="",EK$4=""),0,COUNTIFS(Formulas!$A$2:$A$3001,EK$4,Formulas!$B$2:$B$3001,$A6))</f>
        <v>0</v>
      </c>
      <c r="EL6" s="21" t="n">
        <f aca="false">IF(OR($A6="",EL$4=""),0,COUNTIFS(Formulas!$A$2:$A$3001,EL$4,Formulas!$B$2:$B$3001,$A6))</f>
        <v>0</v>
      </c>
      <c r="EM6" s="21" t="n">
        <f aca="false">IF(OR($A6="",EM$4=""),0,COUNTIFS(Formulas!$A$2:$A$3001,EM$4,Formulas!$B$2:$B$3001,$A6))</f>
        <v>0</v>
      </c>
      <c r="EN6" s="21" t="n">
        <f aca="false">IF(OR($A6="",EN$4=""),0,COUNTIFS(Formulas!$A$2:$A$3001,EN$4,Formulas!$B$2:$B$3001,$A6))</f>
        <v>0</v>
      </c>
      <c r="EO6" s="21" t="n">
        <f aca="false">IF(OR($A6="",EO$4=""),0,COUNTIFS(Formulas!$A$2:$A$3001,EO$4,Formulas!$B$2:$B$3001,$A6))</f>
        <v>0</v>
      </c>
      <c r="EP6" s="21" t="n">
        <f aca="false">IF(OR($A6="",EP$4=""),0,COUNTIFS(Formulas!$A$2:$A$3001,EP$4,Formulas!$B$2:$B$3001,$A6))</f>
        <v>0</v>
      </c>
      <c r="EQ6" s="21" t="n">
        <f aca="false">IF(OR($A6="",EQ$4=""),0,COUNTIFS(Formulas!$A$2:$A$3001,EQ$4,Formulas!$B$2:$B$3001,$A6))</f>
        <v>0</v>
      </c>
      <c r="ER6" s="21" t="n">
        <f aca="false">IF(OR($A6="",ER$4=""),0,COUNTIFS(Formulas!$A$2:$A$3001,ER$4,Formulas!$B$2:$B$3001,$A6))</f>
        <v>0</v>
      </c>
      <c r="ES6" s="21" t="n">
        <f aca="false">IF(OR($A6="",ES$4=""),0,COUNTIFS(Formulas!$A$2:$A$3001,ES$4,Formulas!$B$2:$B$3001,$A6))</f>
        <v>0</v>
      </c>
      <c r="ET6" s="21" t="n">
        <f aca="false">IF(OR($A6="",ET$4=""),0,COUNTIFS(Formulas!$A$2:$A$3001,ET$4,Formulas!$B$2:$B$3001,$A6))</f>
        <v>0</v>
      </c>
      <c r="EU6" s="21" t="n">
        <f aca="false">IF(OR($A6="",EU$4=""),0,COUNTIFS(Formulas!$A$2:$A$3001,EU$4,Formulas!$B$2:$B$3001,$A6))</f>
        <v>0</v>
      </c>
      <c r="EV6" s="21" t="n">
        <f aca="false">IF(OR($A6="",EV$4=""),0,COUNTIFS(Formulas!$A$2:$A$3001,EV$4,Formulas!$B$2:$B$3001,$A6))</f>
        <v>0</v>
      </c>
    </row>
    <row r="7" customFormat="false" ht="15" hidden="false" customHeight="false" outlineLevel="0" collapsed="false">
      <c r="A7" s="13" t="str">
        <f aca="false">IF(INDEX(Materials!$A$2:$A$301,3)="","",INDEX(Materials!$A$2:$A$301,3))</f>
        <v>Apium Graveolens Seed Dry Extract 6:1</v>
      </c>
      <c r="B7" s="19" t="n">
        <f aca="false">IF(A7="","",COUNTIF(C7:EV7,"&gt;0"))</f>
        <v>1</v>
      </c>
      <c r="C7" s="21" t="n">
        <f aca="false">IF(OR($A7="",C$4=""),0,COUNTIFS(Formulas!$A$2:$A$3001,C$4,Formulas!$B$2:$B$3001,$A7))</f>
        <v>0</v>
      </c>
      <c r="D7" s="21" t="n">
        <f aca="false">IF(OR($A7="",D$4=""),0,COUNTIFS(Formulas!$A$2:$A$3001,D$4,Formulas!$B$2:$B$3001,$A7))</f>
        <v>0</v>
      </c>
      <c r="E7" s="21" t="n">
        <f aca="false">IF(OR($A7="",E$4=""),0,COUNTIFS(Formulas!$A$2:$A$3001,E$4,Formulas!$B$2:$B$3001,$A7))</f>
        <v>0</v>
      </c>
      <c r="F7" s="21" t="n">
        <f aca="false">IF(OR($A7="",F$4=""),0,COUNTIFS(Formulas!$A$2:$A$3001,F$4,Formulas!$B$2:$B$3001,$A7))</f>
        <v>0</v>
      </c>
      <c r="G7" s="21" t="n">
        <f aca="false">IF(OR($A7="",G$4=""),0,COUNTIFS(Formulas!$A$2:$A$3001,G$4,Formulas!$B$2:$B$3001,$A7))</f>
        <v>0</v>
      </c>
      <c r="H7" s="21" t="n">
        <f aca="false">IF(OR($A7="",H$4=""),0,COUNTIFS(Formulas!$A$2:$A$3001,H$4,Formulas!$B$2:$B$3001,$A7))</f>
        <v>0</v>
      </c>
      <c r="I7" s="21" t="n">
        <f aca="false">IF(OR($A7="",I$4=""),0,COUNTIFS(Formulas!$A$2:$A$3001,I$4,Formulas!$B$2:$B$3001,$A7))</f>
        <v>0</v>
      </c>
      <c r="J7" s="21" t="n">
        <f aca="false">IF(OR($A7="",J$4=""),0,COUNTIFS(Formulas!$A$2:$A$3001,J$4,Formulas!$B$2:$B$3001,$A7))</f>
        <v>0</v>
      </c>
      <c r="K7" s="21" t="n">
        <f aca="false">IF(OR($A7="",K$4=""),0,COUNTIFS(Formulas!$A$2:$A$3001,K$4,Formulas!$B$2:$B$3001,$A7))</f>
        <v>0</v>
      </c>
      <c r="L7" s="21" t="n">
        <f aca="false">IF(OR($A7="",L$4=""),0,COUNTIFS(Formulas!$A$2:$A$3001,L$4,Formulas!$B$2:$B$3001,$A7))</f>
        <v>0</v>
      </c>
      <c r="M7" s="21" t="n">
        <f aca="false">IF(OR($A7="",M$4=""),0,COUNTIFS(Formulas!$A$2:$A$3001,M$4,Formulas!$B$2:$B$3001,$A7))</f>
        <v>0</v>
      </c>
      <c r="N7" s="21" t="n">
        <f aca="false">IF(OR($A7="",N$4=""),0,COUNTIFS(Formulas!$A$2:$A$3001,N$4,Formulas!$B$2:$B$3001,$A7))</f>
        <v>0</v>
      </c>
      <c r="O7" s="21" t="n">
        <f aca="false">IF(OR($A7="",O$4=""),0,COUNTIFS(Formulas!$A$2:$A$3001,O$4,Formulas!$B$2:$B$3001,$A7))</f>
        <v>0</v>
      </c>
      <c r="P7" s="21" t="n">
        <f aca="false">IF(OR($A7="",P$4=""),0,COUNTIFS(Formulas!$A$2:$A$3001,P$4,Formulas!$B$2:$B$3001,$A7))</f>
        <v>0</v>
      </c>
      <c r="Q7" s="21" t="n">
        <f aca="false">IF(OR($A7="",Q$4=""),0,COUNTIFS(Formulas!$A$2:$A$3001,Q$4,Formulas!$B$2:$B$3001,$A7))</f>
        <v>0</v>
      </c>
      <c r="R7" s="21" t="n">
        <f aca="false">IF(OR($A7="",R$4=""),0,COUNTIFS(Formulas!$A$2:$A$3001,R$4,Formulas!$B$2:$B$3001,$A7))</f>
        <v>0</v>
      </c>
      <c r="S7" s="21" t="n">
        <f aca="false">IF(OR($A7="",S$4=""),0,COUNTIFS(Formulas!$A$2:$A$3001,S$4,Formulas!$B$2:$B$3001,$A7))</f>
        <v>0</v>
      </c>
      <c r="T7" s="21" t="n">
        <f aca="false">IF(OR($A7="",T$4=""),0,COUNTIFS(Formulas!$A$2:$A$3001,T$4,Formulas!$B$2:$B$3001,$A7))</f>
        <v>0</v>
      </c>
      <c r="U7" s="21" t="n">
        <f aca="false">IF(OR($A7="",U$4=""),0,COUNTIFS(Formulas!$A$2:$A$3001,U$4,Formulas!$B$2:$B$3001,$A7))</f>
        <v>0</v>
      </c>
      <c r="V7" s="21" t="n">
        <f aca="false">IF(OR($A7="",V$4=""),0,COUNTIFS(Formulas!$A$2:$A$3001,V$4,Formulas!$B$2:$B$3001,$A7))</f>
        <v>0</v>
      </c>
      <c r="W7" s="21" t="n">
        <f aca="false">IF(OR($A7="",W$4=""),0,COUNTIFS(Formulas!$A$2:$A$3001,W$4,Formulas!$B$2:$B$3001,$A7))</f>
        <v>0</v>
      </c>
      <c r="X7" s="21" t="n">
        <f aca="false">IF(OR($A7="",X$4=""),0,COUNTIFS(Formulas!$A$2:$A$3001,X$4,Formulas!$B$2:$B$3001,$A7))</f>
        <v>0</v>
      </c>
      <c r="Y7" s="21" t="n">
        <f aca="false">IF(OR($A7="",Y$4=""),0,COUNTIFS(Formulas!$A$2:$A$3001,Y$4,Formulas!$B$2:$B$3001,$A7))</f>
        <v>0</v>
      </c>
      <c r="Z7" s="21" t="n">
        <f aca="false">IF(OR($A7="",Z$4=""),0,COUNTIFS(Formulas!$A$2:$A$3001,Z$4,Formulas!$B$2:$B$3001,$A7))</f>
        <v>0</v>
      </c>
      <c r="AA7" s="21" t="n">
        <f aca="false">IF(OR($A7="",AA$4=""),0,COUNTIFS(Formulas!$A$2:$A$3001,AA$4,Formulas!$B$2:$B$3001,$A7))</f>
        <v>0</v>
      </c>
      <c r="AB7" s="21" t="n">
        <f aca="false">IF(OR($A7="",AB$4=""),0,COUNTIFS(Formulas!$A$2:$A$3001,AB$4,Formulas!$B$2:$B$3001,$A7))</f>
        <v>0</v>
      </c>
      <c r="AC7" s="21" t="n">
        <f aca="false">IF(OR($A7="",AC$4=""),0,COUNTIFS(Formulas!$A$2:$A$3001,AC$4,Formulas!$B$2:$B$3001,$A7))</f>
        <v>0</v>
      </c>
      <c r="AD7" s="21" t="n">
        <f aca="false">IF(OR($A7="",AD$4=""),0,COUNTIFS(Formulas!$A$2:$A$3001,AD$4,Formulas!$B$2:$B$3001,$A7))</f>
        <v>0</v>
      </c>
      <c r="AE7" s="21" t="n">
        <f aca="false">IF(OR($A7="",AE$4=""),0,COUNTIFS(Formulas!$A$2:$A$3001,AE$4,Formulas!$B$2:$B$3001,$A7))</f>
        <v>0</v>
      </c>
      <c r="AF7" s="21" t="n">
        <f aca="false">IF(OR($A7="",AF$4=""),0,COUNTIFS(Formulas!$A$2:$A$3001,AF$4,Formulas!$B$2:$B$3001,$A7))</f>
        <v>0</v>
      </c>
      <c r="AG7" s="21" t="n">
        <f aca="false">IF(OR($A7="",AG$4=""),0,COUNTIFS(Formulas!$A$2:$A$3001,AG$4,Formulas!$B$2:$B$3001,$A7))</f>
        <v>0</v>
      </c>
      <c r="AH7" s="21" t="n">
        <f aca="false">IF(OR($A7="",AH$4=""),0,COUNTIFS(Formulas!$A$2:$A$3001,AH$4,Formulas!$B$2:$B$3001,$A7))</f>
        <v>0</v>
      </c>
      <c r="AI7" s="21" t="n">
        <f aca="false">IF(OR($A7="",AI$4=""),0,COUNTIFS(Formulas!$A$2:$A$3001,AI$4,Formulas!$B$2:$B$3001,$A7))</f>
        <v>0</v>
      </c>
      <c r="AJ7" s="21" t="n">
        <f aca="false">IF(OR($A7="",AJ$4=""),0,COUNTIFS(Formulas!$A$2:$A$3001,AJ$4,Formulas!$B$2:$B$3001,$A7))</f>
        <v>0</v>
      </c>
      <c r="AK7" s="21" t="n">
        <f aca="false">IF(OR($A7="",AK$4=""),0,COUNTIFS(Formulas!$A$2:$A$3001,AK$4,Formulas!$B$2:$B$3001,$A7))</f>
        <v>0</v>
      </c>
      <c r="AL7" s="21" t="n">
        <f aca="false">IF(OR($A7="",AL$4=""),0,COUNTIFS(Formulas!$A$2:$A$3001,AL$4,Formulas!$B$2:$B$3001,$A7))</f>
        <v>0</v>
      </c>
      <c r="AM7" s="21" t="n">
        <f aca="false">IF(OR($A7="",AM$4=""),0,COUNTIFS(Formulas!$A$2:$A$3001,AM$4,Formulas!$B$2:$B$3001,$A7))</f>
        <v>0</v>
      </c>
      <c r="AN7" s="21" t="n">
        <f aca="false">IF(OR($A7="",AN$4=""),0,COUNTIFS(Formulas!$A$2:$A$3001,AN$4,Formulas!$B$2:$B$3001,$A7))</f>
        <v>0</v>
      </c>
      <c r="AO7" s="21" t="n">
        <f aca="false">IF(OR($A7="",AO$4=""),0,COUNTIFS(Formulas!$A$2:$A$3001,AO$4,Formulas!$B$2:$B$3001,$A7))</f>
        <v>0</v>
      </c>
      <c r="AP7" s="21" t="n">
        <f aca="false">IF(OR($A7="",AP$4=""),0,COUNTIFS(Formulas!$A$2:$A$3001,AP$4,Formulas!$B$2:$B$3001,$A7))</f>
        <v>0</v>
      </c>
      <c r="AQ7" s="21" t="n">
        <f aca="false">IF(OR($A7="",AQ$4=""),0,COUNTIFS(Formulas!$A$2:$A$3001,AQ$4,Formulas!$B$2:$B$3001,$A7))</f>
        <v>0</v>
      </c>
      <c r="AR7" s="21" t="n">
        <f aca="false">IF(OR($A7="",AR$4=""),0,COUNTIFS(Formulas!$A$2:$A$3001,AR$4,Formulas!$B$2:$B$3001,$A7))</f>
        <v>0</v>
      </c>
      <c r="AS7" s="21" t="n">
        <f aca="false">IF(OR($A7="",AS$4=""),0,COUNTIFS(Formulas!$A$2:$A$3001,AS$4,Formulas!$B$2:$B$3001,$A7))</f>
        <v>0</v>
      </c>
      <c r="AT7" s="21" t="n">
        <f aca="false">IF(OR($A7="",AT$4=""),0,COUNTIFS(Formulas!$A$2:$A$3001,AT$4,Formulas!$B$2:$B$3001,$A7))</f>
        <v>0</v>
      </c>
      <c r="AU7" s="21" t="n">
        <f aca="false">IF(OR($A7="",AU$4=""),0,COUNTIFS(Formulas!$A$2:$A$3001,AU$4,Formulas!$B$2:$B$3001,$A7))</f>
        <v>0</v>
      </c>
      <c r="AV7" s="21" t="n">
        <f aca="false">IF(OR($A7="",AV$4=""),0,COUNTIFS(Formulas!$A$2:$A$3001,AV$4,Formulas!$B$2:$B$3001,$A7))</f>
        <v>0</v>
      </c>
      <c r="AW7" s="21" t="n">
        <f aca="false">IF(OR($A7="",AW$4=""),0,COUNTIFS(Formulas!$A$2:$A$3001,AW$4,Formulas!$B$2:$B$3001,$A7))</f>
        <v>0</v>
      </c>
      <c r="AX7" s="21" t="n">
        <f aca="false">IF(OR($A7="",AX$4=""),0,COUNTIFS(Formulas!$A$2:$A$3001,AX$4,Formulas!$B$2:$B$3001,$A7))</f>
        <v>0</v>
      </c>
      <c r="AY7" s="21" t="n">
        <f aca="false">IF(OR($A7="",AY$4=""),0,COUNTIFS(Formulas!$A$2:$A$3001,AY$4,Formulas!$B$2:$B$3001,$A7))</f>
        <v>0</v>
      </c>
      <c r="AZ7" s="21" t="n">
        <f aca="false">IF(OR($A7="",AZ$4=""),0,COUNTIFS(Formulas!$A$2:$A$3001,AZ$4,Formulas!$B$2:$B$3001,$A7))</f>
        <v>0</v>
      </c>
      <c r="BA7" s="21" t="n">
        <f aca="false">IF(OR($A7="",BA$4=""),0,COUNTIFS(Formulas!$A$2:$A$3001,BA$4,Formulas!$B$2:$B$3001,$A7))</f>
        <v>0</v>
      </c>
      <c r="BB7" s="21" t="n">
        <f aca="false">IF(OR($A7="",BB$4=""),0,COUNTIFS(Formulas!$A$2:$A$3001,BB$4,Formulas!$B$2:$B$3001,$A7))</f>
        <v>0</v>
      </c>
      <c r="BC7" s="21" t="n">
        <f aca="false">IF(OR($A7="",BC$4=""),0,COUNTIFS(Formulas!$A$2:$A$3001,BC$4,Formulas!$B$2:$B$3001,$A7))</f>
        <v>0</v>
      </c>
      <c r="BD7" s="21" t="n">
        <f aca="false">IF(OR($A7="",BD$4=""),0,COUNTIFS(Formulas!$A$2:$A$3001,BD$4,Formulas!$B$2:$B$3001,$A7))</f>
        <v>0</v>
      </c>
      <c r="BE7" s="21" t="n">
        <f aca="false">IF(OR($A7="",BE$4=""),0,COUNTIFS(Formulas!$A$2:$A$3001,BE$4,Formulas!$B$2:$B$3001,$A7))</f>
        <v>0</v>
      </c>
      <c r="BF7" s="21" t="n">
        <f aca="false">IF(OR($A7="",BF$4=""),0,COUNTIFS(Formulas!$A$2:$A$3001,BF$4,Formulas!$B$2:$B$3001,$A7))</f>
        <v>0</v>
      </c>
      <c r="BG7" s="21" t="n">
        <f aca="false">IF(OR($A7="",BG$4=""),0,COUNTIFS(Formulas!$A$2:$A$3001,BG$4,Formulas!$B$2:$B$3001,$A7))</f>
        <v>0</v>
      </c>
      <c r="BH7" s="21" t="n">
        <f aca="false">IF(OR($A7="",BH$4=""),0,COUNTIFS(Formulas!$A$2:$A$3001,BH$4,Formulas!$B$2:$B$3001,$A7))</f>
        <v>0</v>
      </c>
      <c r="BI7" s="21" t="n">
        <f aca="false">IF(OR($A7="",BI$4=""),0,COUNTIFS(Formulas!$A$2:$A$3001,BI$4,Formulas!$B$2:$B$3001,$A7))</f>
        <v>0</v>
      </c>
      <c r="BJ7" s="21" t="n">
        <f aca="false">IF(OR($A7="",BJ$4=""),0,COUNTIFS(Formulas!$A$2:$A$3001,BJ$4,Formulas!$B$2:$B$3001,$A7))</f>
        <v>0</v>
      </c>
      <c r="BK7" s="21" t="n">
        <f aca="false">IF(OR($A7="",BK$4=""),0,COUNTIFS(Formulas!$A$2:$A$3001,BK$4,Formulas!$B$2:$B$3001,$A7))</f>
        <v>0</v>
      </c>
      <c r="BL7" s="21" t="n">
        <f aca="false">IF(OR($A7="",BL$4=""),0,COUNTIFS(Formulas!$A$2:$A$3001,BL$4,Formulas!$B$2:$B$3001,$A7))</f>
        <v>0</v>
      </c>
      <c r="BM7" s="21" t="n">
        <f aca="false">IF(OR($A7="",BM$4=""),0,COUNTIFS(Formulas!$A$2:$A$3001,BM$4,Formulas!$B$2:$B$3001,$A7))</f>
        <v>0</v>
      </c>
      <c r="BN7" s="21" t="n">
        <f aca="false">IF(OR($A7="",BN$4=""),0,COUNTIFS(Formulas!$A$2:$A$3001,BN$4,Formulas!$B$2:$B$3001,$A7))</f>
        <v>0</v>
      </c>
      <c r="BO7" s="21" t="n">
        <f aca="false">IF(OR($A7="",BO$4=""),0,COUNTIFS(Formulas!$A$2:$A$3001,BO$4,Formulas!$B$2:$B$3001,$A7))</f>
        <v>0</v>
      </c>
      <c r="BP7" s="21" t="n">
        <f aca="false">IF(OR($A7="",BP$4=""),0,COUNTIFS(Formulas!$A$2:$A$3001,BP$4,Formulas!$B$2:$B$3001,$A7))</f>
        <v>0</v>
      </c>
      <c r="BQ7" s="21" t="n">
        <f aca="false">IF(OR($A7="",BQ$4=""),0,COUNTIFS(Formulas!$A$2:$A$3001,BQ$4,Formulas!$B$2:$B$3001,$A7))</f>
        <v>0</v>
      </c>
      <c r="BR7" s="21" t="n">
        <f aca="false">IF(OR($A7="",BR$4=""),0,COUNTIFS(Formulas!$A$2:$A$3001,BR$4,Formulas!$B$2:$B$3001,$A7))</f>
        <v>0</v>
      </c>
      <c r="BS7" s="21" t="n">
        <f aca="false">IF(OR($A7="",BS$4=""),0,COUNTIFS(Formulas!$A$2:$A$3001,BS$4,Formulas!$B$2:$B$3001,$A7))</f>
        <v>0</v>
      </c>
      <c r="BT7" s="21" t="n">
        <f aca="false">IF(OR($A7="",BT$4=""),0,COUNTIFS(Formulas!$A$2:$A$3001,BT$4,Formulas!$B$2:$B$3001,$A7))</f>
        <v>0</v>
      </c>
      <c r="BU7" s="21" t="n">
        <f aca="false">IF(OR($A7="",BU$4=""),0,COUNTIFS(Formulas!$A$2:$A$3001,BU$4,Formulas!$B$2:$B$3001,$A7))</f>
        <v>0</v>
      </c>
      <c r="BV7" s="21" t="n">
        <f aca="false">IF(OR($A7="",BV$4=""),0,COUNTIFS(Formulas!$A$2:$A$3001,BV$4,Formulas!$B$2:$B$3001,$A7))</f>
        <v>0</v>
      </c>
      <c r="BW7" s="21" t="n">
        <f aca="false">IF(OR($A7="",BW$4=""),0,COUNTIFS(Formulas!$A$2:$A$3001,BW$4,Formulas!$B$2:$B$3001,$A7))</f>
        <v>0</v>
      </c>
      <c r="BX7" s="21" t="n">
        <f aca="false">IF(OR($A7="",BX$4=""),0,COUNTIFS(Formulas!$A$2:$A$3001,BX$4,Formulas!$B$2:$B$3001,$A7))</f>
        <v>0</v>
      </c>
      <c r="BY7" s="21" t="n">
        <f aca="false">IF(OR($A7="",BY$4=""),0,COUNTIFS(Formulas!$A$2:$A$3001,BY$4,Formulas!$B$2:$B$3001,$A7))</f>
        <v>0</v>
      </c>
      <c r="BZ7" s="21" t="n">
        <f aca="false">IF(OR($A7="",BZ$4=""),0,COUNTIFS(Formulas!$A$2:$A$3001,BZ$4,Formulas!$B$2:$B$3001,$A7))</f>
        <v>0</v>
      </c>
      <c r="CA7" s="21" t="n">
        <f aca="false">IF(OR($A7="",CA$4=""),0,COUNTIFS(Formulas!$A$2:$A$3001,CA$4,Formulas!$B$2:$B$3001,$A7))</f>
        <v>0</v>
      </c>
      <c r="CB7" s="21" t="n">
        <f aca="false">IF(OR($A7="",CB$4=""),0,COUNTIFS(Formulas!$A$2:$A$3001,CB$4,Formulas!$B$2:$B$3001,$A7))</f>
        <v>0</v>
      </c>
      <c r="CC7" s="21" t="n">
        <f aca="false">IF(OR($A7="",CC$4=""),0,COUNTIFS(Formulas!$A$2:$A$3001,CC$4,Formulas!$B$2:$B$3001,$A7))</f>
        <v>0</v>
      </c>
      <c r="CD7" s="21" t="n">
        <f aca="false">IF(OR($A7="",CD$4=""),0,COUNTIFS(Formulas!$A$2:$A$3001,CD$4,Formulas!$B$2:$B$3001,$A7))</f>
        <v>0</v>
      </c>
      <c r="CE7" s="21" t="n">
        <f aca="false">IF(OR($A7="",CE$4=""),0,COUNTIFS(Formulas!$A$2:$A$3001,CE$4,Formulas!$B$2:$B$3001,$A7))</f>
        <v>0</v>
      </c>
      <c r="CF7" s="21" t="n">
        <f aca="false">IF(OR($A7="",CF$4=""),0,COUNTIFS(Formulas!$A$2:$A$3001,CF$4,Formulas!$B$2:$B$3001,$A7))</f>
        <v>0</v>
      </c>
      <c r="CG7" s="21" t="n">
        <f aca="false">IF(OR($A7="",CG$4=""),0,COUNTIFS(Formulas!$A$2:$A$3001,CG$4,Formulas!$B$2:$B$3001,$A7))</f>
        <v>0</v>
      </c>
      <c r="CH7" s="21" t="n">
        <f aca="false">IF(OR($A7="",CH$4=""),0,COUNTIFS(Formulas!$A$2:$A$3001,CH$4,Formulas!$B$2:$B$3001,$A7))</f>
        <v>0</v>
      </c>
      <c r="CI7" s="21" t="n">
        <f aca="false">IF(OR($A7="",CI$4=""),0,COUNTIFS(Formulas!$A$2:$A$3001,CI$4,Formulas!$B$2:$B$3001,$A7))</f>
        <v>0</v>
      </c>
      <c r="CJ7" s="21" t="n">
        <f aca="false">IF(OR($A7="",CJ$4=""),0,COUNTIFS(Formulas!$A$2:$A$3001,CJ$4,Formulas!$B$2:$B$3001,$A7))</f>
        <v>0</v>
      </c>
      <c r="CK7" s="21" t="n">
        <f aca="false">IF(OR($A7="",CK$4=""),0,COUNTIFS(Formulas!$A$2:$A$3001,CK$4,Formulas!$B$2:$B$3001,$A7))</f>
        <v>0</v>
      </c>
      <c r="CL7" s="21" t="n">
        <f aca="false">IF(OR($A7="",CL$4=""),0,COUNTIFS(Formulas!$A$2:$A$3001,CL$4,Formulas!$B$2:$B$3001,$A7))</f>
        <v>0</v>
      </c>
      <c r="CM7" s="21" t="n">
        <f aca="false">IF(OR($A7="",CM$4=""),0,COUNTIFS(Formulas!$A$2:$A$3001,CM$4,Formulas!$B$2:$B$3001,$A7))</f>
        <v>0</v>
      </c>
      <c r="CN7" s="21" t="n">
        <f aca="false">IF(OR($A7="",CN$4=""),0,COUNTIFS(Formulas!$A$2:$A$3001,CN$4,Formulas!$B$2:$B$3001,$A7))</f>
        <v>0</v>
      </c>
      <c r="CO7" s="21" t="n">
        <f aca="false">IF(OR($A7="",CO$4=""),0,COUNTIFS(Formulas!$A$2:$A$3001,CO$4,Formulas!$B$2:$B$3001,$A7))</f>
        <v>0</v>
      </c>
      <c r="CP7" s="21" t="n">
        <f aca="false">IF(OR($A7="",CP$4=""),0,COUNTIFS(Formulas!$A$2:$A$3001,CP$4,Formulas!$B$2:$B$3001,$A7))</f>
        <v>0</v>
      </c>
      <c r="CQ7" s="21" t="n">
        <f aca="false">IF(OR($A7="",CQ$4=""),0,COUNTIFS(Formulas!$A$2:$A$3001,CQ$4,Formulas!$B$2:$B$3001,$A7))</f>
        <v>0</v>
      </c>
      <c r="CR7" s="21" t="n">
        <f aca="false">IF(OR($A7="",CR$4=""),0,COUNTIFS(Formulas!$A$2:$A$3001,CR$4,Formulas!$B$2:$B$3001,$A7))</f>
        <v>1</v>
      </c>
      <c r="CS7" s="21" t="n">
        <f aca="false">IF(OR($A7="",CS$4=""),0,COUNTIFS(Formulas!$A$2:$A$3001,CS$4,Formulas!$B$2:$B$3001,$A7))</f>
        <v>0</v>
      </c>
      <c r="CT7" s="21" t="n">
        <f aca="false">IF(OR($A7="",CT$4=""),0,COUNTIFS(Formulas!$A$2:$A$3001,CT$4,Formulas!$B$2:$B$3001,$A7))</f>
        <v>0</v>
      </c>
      <c r="CU7" s="21" t="n">
        <f aca="false">IF(OR($A7="",CU$4=""),0,COUNTIFS(Formulas!$A$2:$A$3001,CU$4,Formulas!$B$2:$B$3001,$A7))</f>
        <v>0</v>
      </c>
      <c r="CV7" s="21" t="n">
        <f aca="false">IF(OR($A7="",CV$4=""),0,COUNTIFS(Formulas!$A$2:$A$3001,CV$4,Formulas!$B$2:$B$3001,$A7))</f>
        <v>0</v>
      </c>
      <c r="CW7" s="21" t="n">
        <f aca="false">IF(OR($A7="",CW$4=""),0,COUNTIFS(Formulas!$A$2:$A$3001,CW$4,Formulas!$B$2:$B$3001,$A7))</f>
        <v>0</v>
      </c>
      <c r="CX7" s="21" t="n">
        <f aca="false">IF(OR($A7="",CX$4=""),0,COUNTIFS(Formulas!$A$2:$A$3001,CX$4,Formulas!$B$2:$B$3001,$A7))</f>
        <v>0</v>
      </c>
      <c r="CY7" s="21" t="n">
        <f aca="false">IF(OR($A7="",CY$4=""),0,COUNTIFS(Formulas!$A$2:$A$3001,CY$4,Formulas!$B$2:$B$3001,$A7))</f>
        <v>0</v>
      </c>
      <c r="CZ7" s="21" t="n">
        <f aca="false">IF(OR($A7="",CZ$4=""),0,COUNTIFS(Formulas!$A$2:$A$3001,CZ$4,Formulas!$B$2:$B$3001,$A7))</f>
        <v>0</v>
      </c>
      <c r="DA7" s="21" t="n">
        <f aca="false">IF(OR($A7="",DA$4=""),0,COUNTIFS(Formulas!$A$2:$A$3001,DA$4,Formulas!$B$2:$B$3001,$A7))</f>
        <v>0</v>
      </c>
      <c r="DB7" s="21" t="n">
        <f aca="false">IF(OR($A7="",DB$4=""),0,COUNTIFS(Formulas!$A$2:$A$3001,DB$4,Formulas!$B$2:$B$3001,$A7))</f>
        <v>0</v>
      </c>
      <c r="DC7" s="21" t="n">
        <f aca="false">IF(OR($A7="",DC$4=""),0,COUNTIFS(Formulas!$A$2:$A$3001,DC$4,Formulas!$B$2:$B$3001,$A7))</f>
        <v>0</v>
      </c>
      <c r="DD7" s="21" t="n">
        <f aca="false">IF(OR($A7="",DD$4=""),0,COUNTIFS(Formulas!$A$2:$A$3001,DD$4,Formulas!$B$2:$B$3001,$A7))</f>
        <v>0</v>
      </c>
      <c r="DE7" s="21" t="n">
        <f aca="false">IF(OR($A7="",DE$4=""),0,COUNTIFS(Formulas!$A$2:$A$3001,DE$4,Formulas!$B$2:$B$3001,$A7))</f>
        <v>0</v>
      </c>
      <c r="DF7" s="21" t="n">
        <f aca="false">IF(OR($A7="",DF$4=""),0,COUNTIFS(Formulas!$A$2:$A$3001,DF$4,Formulas!$B$2:$B$3001,$A7))</f>
        <v>0</v>
      </c>
      <c r="DG7" s="21" t="n">
        <f aca="false">IF(OR($A7="",DG$4=""),0,COUNTIFS(Formulas!$A$2:$A$3001,DG$4,Formulas!$B$2:$B$3001,$A7))</f>
        <v>0</v>
      </c>
      <c r="DH7" s="21" t="n">
        <f aca="false">IF(OR($A7="",DH$4=""),0,COUNTIFS(Formulas!$A$2:$A$3001,DH$4,Formulas!$B$2:$B$3001,$A7))</f>
        <v>0</v>
      </c>
      <c r="DI7" s="21" t="n">
        <f aca="false">IF(OR($A7="",DI$4=""),0,COUNTIFS(Formulas!$A$2:$A$3001,DI$4,Formulas!$B$2:$B$3001,$A7))</f>
        <v>0</v>
      </c>
      <c r="DJ7" s="21" t="n">
        <f aca="false">IF(OR($A7="",DJ$4=""),0,COUNTIFS(Formulas!$A$2:$A$3001,DJ$4,Formulas!$B$2:$B$3001,$A7))</f>
        <v>0</v>
      </c>
      <c r="DK7" s="21" t="n">
        <f aca="false">IF(OR($A7="",DK$4=""),0,COUNTIFS(Formulas!$A$2:$A$3001,DK$4,Formulas!$B$2:$B$3001,$A7))</f>
        <v>0</v>
      </c>
      <c r="DL7" s="21" t="n">
        <f aca="false">IF(OR($A7="",DL$4=""),0,COUNTIFS(Formulas!$A$2:$A$3001,DL$4,Formulas!$B$2:$B$3001,$A7))</f>
        <v>0</v>
      </c>
      <c r="DM7" s="21" t="n">
        <f aca="false">IF(OR($A7="",DM$4=""),0,COUNTIFS(Formulas!$A$2:$A$3001,DM$4,Formulas!$B$2:$B$3001,$A7))</f>
        <v>0</v>
      </c>
      <c r="DN7" s="21" t="n">
        <f aca="false">IF(OR($A7="",DN$4=""),0,COUNTIFS(Formulas!$A$2:$A$3001,DN$4,Formulas!$B$2:$B$3001,$A7))</f>
        <v>0</v>
      </c>
      <c r="DO7" s="21" t="n">
        <f aca="false">IF(OR($A7="",DO$4=""),0,COUNTIFS(Formulas!$A$2:$A$3001,DO$4,Formulas!$B$2:$B$3001,$A7))</f>
        <v>0</v>
      </c>
      <c r="DP7" s="21" t="n">
        <f aca="false">IF(OR($A7="",DP$4=""),0,COUNTIFS(Formulas!$A$2:$A$3001,DP$4,Formulas!$B$2:$B$3001,$A7))</f>
        <v>0</v>
      </c>
      <c r="DQ7" s="21" t="n">
        <f aca="false">IF(OR($A7="",DQ$4=""),0,COUNTIFS(Formulas!$A$2:$A$3001,DQ$4,Formulas!$B$2:$B$3001,$A7))</f>
        <v>0</v>
      </c>
      <c r="DR7" s="21" t="n">
        <f aca="false">IF(OR($A7="",DR$4=""),0,COUNTIFS(Formulas!$A$2:$A$3001,DR$4,Formulas!$B$2:$B$3001,$A7))</f>
        <v>0</v>
      </c>
      <c r="DS7" s="21" t="n">
        <f aca="false">IF(OR($A7="",DS$4=""),0,COUNTIFS(Formulas!$A$2:$A$3001,DS$4,Formulas!$B$2:$B$3001,$A7))</f>
        <v>0</v>
      </c>
      <c r="DT7" s="21" t="n">
        <f aca="false">IF(OR($A7="",DT$4=""),0,COUNTIFS(Formulas!$A$2:$A$3001,DT$4,Formulas!$B$2:$B$3001,$A7))</f>
        <v>0</v>
      </c>
      <c r="DU7" s="21" t="n">
        <f aca="false">IF(OR($A7="",DU$4=""),0,COUNTIFS(Formulas!$A$2:$A$3001,DU$4,Formulas!$B$2:$B$3001,$A7))</f>
        <v>0</v>
      </c>
      <c r="DV7" s="21" t="n">
        <f aca="false">IF(OR($A7="",DV$4=""),0,COUNTIFS(Formulas!$A$2:$A$3001,DV$4,Formulas!$B$2:$B$3001,$A7))</f>
        <v>0</v>
      </c>
      <c r="DW7" s="21" t="n">
        <f aca="false">IF(OR($A7="",DW$4=""),0,COUNTIFS(Formulas!$A$2:$A$3001,DW$4,Formulas!$B$2:$B$3001,$A7))</f>
        <v>0</v>
      </c>
      <c r="DX7" s="21" t="n">
        <f aca="false">IF(OR($A7="",DX$4=""),0,COUNTIFS(Formulas!$A$2:$A$3001,DX$4,Formulas!$B$2:$B$3001,$A7))</f>
        <v>0</v>
      </c>
      <c r="DY7" s="21" t="n">
        <f aca="false">IF(OR($A7="",DY$4=""),0,COUNTIFS(Formulas!$A$2:$A$3001,DY$4,Formulas!$B$2:$B$3001,$A7))</f>
        <v>0</v>
      </c>
      <c r="DZ7" s="21" t="n">
        <f aca="false">IF(OR($A7="",DZ$4=""),0,COUNTIFS(Formulas!$A$2:$A$3001,DZ$4,Formulas!$B$2:$B$3001,$A7))</f>
        <v>0</v>
      </c>
      <c r="EA7" s="21" t="n">
        <f aca="false">IF(OR($A7="",EA$4=""),0,COUNTIFS(Formulas!$A$2:$A$3001,EA$4,Formulas!$B$2:$B$3001,$A7))</f>
        <v>0</v>
      </c>
      <c r="EB7" s="21" t="n">
        <f aca="false">IF(OR($A7="",EB$4=""),0,COUNTIFS(Formulas!$A$2:$A$3001,EB$4,Formulas!$B$2:$B$3001,$A7))</f>
        <v>0</v>
      </c>
      <c r="EC7" s="21" t="n">
        <f aca="false">IF(OR($A7="",EC$4=""),0,COUNTIFS(Formulas!$A$2:$A$3001,EC$4,Formulas!$B$2:$B$3001,$A7))</f>
        <v>0</v>
      </c>
      <c r="ED7" s="21" t="n">
        <f aca="false">IF(OR($A7="",ED$4=""),0,COUNTIFS(Formulas!$A$2:$A$3001,ED$4,Formulas!$B$2:$B$3001,$A7))</f>
        <v>0</v>
      </c>
      <c r="EE7" s="21" t="n">
        <f aca="false">IF(OR($A7="",EE$4=""),0,COUNTIFS(Formulas!$A$2:$A$3001,EE$4,Formulas!$B$2:$B$3001,$A7))</f>
        <v>0</v>
      </c>
      <c r="EF7" s="21" t="n">
        <f aca="false">IF(OR($A7="",EF$4=""),0,COUNTIFS(Formulas!$A$2:$A$3001,EF$4,Formulas!$B$2:$B$3001,$A7))</f>
        <v>0</v>
      </c>
      <c r="EG7" s="21" t="n">
        <f aca="false">IF(OR($A7="",EG$4=""),0,COUNTIFS(Formulas!$A$2:$A$3001,EG$4,Formulas!$B$2:$B$3001,$A7))</f>
        <v>0</v>
      </c>
      <c r="EH7" s="21" t="n">
        <f aca="false">IF(OR($A7="",EH$4=""),0,COUNTIFS(Formulas!$A$2:$A$3001,EH$4,Formulas!$B$2:$B$3001,$A7))</f>
        <v>0</v>
      </c>
      <c r="EI7" s="21" t="n">
        <f aca="false">IF(OR($A7="",EI$4=""),0,COUNTIFS(Formulas!$A$2:$A$3001,EI$4,Formulas!$B$2:$B$3001,$A7))</f>
        <v>0</v>
      </c>
      <c r="EJ7" s="21" t="n">
        <f aca="false">IF(OR($A7="",EJ$4=""),0,COUNTIFS(Formulas!$A$2:$A$3001,EJ$4,Formulas!$B$2:$B$3001,$A7))</f>
        <v>0</v>
      </c>
      <c r="EK7" s="21" t="n">
        <f aca="false">IF(OR($A7="",EK$4=""),0,COUNTIFS(Formulas!$A$2:$A$3001,EK$4,Formulas!$B$2:$B$3001,$A7))</f>
        <v>0</v>
      </c>
      <c r="EL7" s="21" t="n">
        <f aca="false">IF(OR($A7="",EL$4=""),0,COUNTIFS(Formulas!$A$2:$A$3001,EL$4,Formulas!$B$2:$B$3001,$A7))</f>
        <v>0</v>
      </c>
      <c r="EM7" s="21" t="n">
        <f aca="false">IF(OR($A7="",EM$4=""),0,COUNTIFS(Formulas!$A$2:$A$3001,EM$4,Formulas!$B$2:$B$3001,$A7))</f>
        <v>0</v>
      </c>
      <c r="EN7" s="21" t="n">
        <f aca="false">IF(OR($A7="",EN$4=""),0,COUNTIFS(Formulas!$A$2:$A$3001,EN$4,Formulas!$B$2:$B$3001,$A7))</f>
        <v>0</v>
      </c>
      <c r="EO7" s="21" t="n">
        <f aca="false">IF(OR($A7="",EO$4=""),0,COUNTIFS(Formulas!$A$2:$A$3001,EO$4,Formulas!$B$2:$B$3001,$A7))</f>
        <v>0</v>
      </c>
      <c r="EP7" s="21" t="n">
        <f aca="false">IF(OR($A7="",EP$4=""),0,COUNTIFS(Formulas!$A$2:$A$3001,EP$4,Formulas!$B$2:$B$3001,$A7))</f>
        <v>0</v>
      </c>
      <c r="EQ7" s="21" t="n">
        <f aca="false">IF(OR($A7="",EQ$4=""),0,COUNTIFS(Formulas!$A$2:$A$3001,EQ$4,Formulas!$B$2:$B$3001,$A7))</f>
        <v>0</v>
      </c>
      <c r="ER7" s="21" t="n">
        <f aca="false">IF(OR($A7="",ER$4=""),0,COUNTIFS(Formulas!$A$2:$A$3001,ER$4,Formulas!$B$2:$B$3001,$A7))</f>
        <v>0</v>
      </c>
      <c r="ES7" s="21" t="n">
        <f aca="false">IF(OR($A7="",ES$4=""),0,COUNTIFS(Formulas!$A$2:$A$3001,ES$4,Formulas!$B$2:$B$3001,$A7))</f>
        <v>0</v>
      </c>
      <c r="ET7" s="21" t="n">
        <f aca="false">IF(OR($A7="",ET$4=""),0,COUNTIFS(Formulas!$A$2:$A$3001,ET$4,Formulas!$B$2:$B$3001,$A7))</f>
        <v>0</v>
      </c>
      <c r="EU7" s="21" t="n">
        <f aca="false">IF(OR($A7="",EU$4=""),0,COUNTIFS(Formulas!$A$2:$A$3001,EU$4,Formulas!$B$2:$B$3001,$A7))</f>
        <v>0</v>
      </c>
      <c r="EV7" s="21" t="n">
        <f aca="false">IF(OR($A7="",EV$4=""),0,COUNTIFS(Formulas!$A$2:$A$3001,EV$4,Formulas!$B$2:$B$3001,$A7))</f>
        <v>0</v>
      </c>
    </row>
    <row r="8" customFormat="false" ht="15" hidden="false" customHeight="false" outlineLevel="0" collapsed="false">
      <c r="A8" s="13" t="str">
        <f aca="false">IF(INDEX(Materials!$A$2:$A$301,4)="","",INDEX(Materials!$A$2:$A$301,4))</f>
        <v>Apixaban</v>
      </c>
      <c r="B8" s="19" t="n">
        <f aca="false">IF(A8="","",COUNTIF(C8:EV8,"&gt;0"))</f>
        <v>2</v>
      </c>
      <c r="C8" s="21" t="n">
        <f aca="false">IF(OR($A8="",C$4=""),0,COUNTIFS(Formulas!$A$2:$A$3001,C$4,Formulas!$B$2:$B$3001,$A8))</f>
        <v>0</v>
      </c>
      <c r="D8" s="21" t="n">
        <f aca="false">IF(OR($A8="",D$4=""),0,COUNTIFS(Formulas!$A$2:$A$3001,D$4,Formulas!$B$2:$B$3001,$A8))</f>
        <v>0</v>
      </c>
      <c r="E8" s="21" t="n">
        <f aca="false">IF(OR($A8="",E$4=""),0,COUNTIFS(Formulas!$A$2:$A$3001,E$4,Formulas!$B$2:$B$3001,$A8))</f>
        <v>0</v>
      </c>
      <c r="F8" s="21" t="n">
        <f aca="false">IF(OR($A8="",F$4=""),0,COUNTIFS(Formulas!$A$2:$A$3001,F$4,Formulas!$B$2:$B$3001,$A8))</f>
        <v>0</v>
      </c>
      <c r="G8" s="21" t="n">
        <f aca="false">IF(OR($A8="",G$4=""),0,COUNTIFS(Formulas!$A$2:$A$3001,G$4,Formulas!$B$2:$B$3001,$A8))</f>
        <v>0</v>
      </c>
      <c r="H8" s="21" t="n">
        <f aca="false">IF(OR($A8="",H$4=""),0,COUNTIFS(Formulas!$A$2:$A$3001,H$4,Formulas!$B$2:$B$3001,$A8))</f>
        <v>0</v>
      </c>
      <c r="I8" s="21" t="n">
        <f aca="false">IF(OR($A8="",I$4=""),0,COUNTIFS(Formulas!$A$2:$A$3001,I$4,Formulas!$B$2:$B$3001,$A8))</f>
        <v>0</v>
      </c>
      <c r="J8" s="21" t="n">
        <f aca="false">IF(OR($A8="",J$4=""),0,COUNTIFS(Formulas!$A$2:$A$3001,J$4,Formulas!$B$2:$B$3001,$A8))</f>
        <v>0</v>
      </c>
      <c r="K8" s="21" t="n">
        <f aca="false">IF(OR($A8="",K$4=""),0,COUNTIFS(Formulas!$A$2:$A$3001,K$4,Formulas!$B$2:$B$3001,$A8))</f>
        <v>0</v>
      </c>
      <c r="L8" s="21" t="n">
        <f aca="false">IF(OR($A8="",L$4=""),0,COUNTIFS(Formulas!$A$2:$A$3001,L$4,Formulas!$B$2:$B$3001,$A8))</f>
        <v>0</v>
      </c>
      <c r="M8" s="21" t="n">
        <f aca="false">IF(OR($A8="",M$4=""),0,COUNTIFS(Formulas!$A$2:$A$3001,M$4,Formulas!$B$2:$B$3001,$A8))</f>
        <v>0</v>
      </c>
      <c r="N8" s="21" t="n">
        <f aca="false">IF(OR($A8="",N$4=""),0,COUNTIFS(Formulas!$A$2:$A$3001,N$4,Formulas!$B$2:$B$3001,$A8))</f>
        <v>0</v>
      </c>
      <c r="O8" s="21" t="n">
        <f aca="false">IF(OR($A8="",O$4=""),0,COUNTIFS(Formulas!$A$2:$A$3001,O$4,Formulas!$B$2:$B$3001,$A8))</f>
        <v>0</v>
      </c>
      <c r="P8" s="21" t="n">
        <f aca="false">IF(OR($A8="",P$4=""),0,COUNTIFS(Formulas!$A$2:$A$3001,P$4,Formulas!$B$2:$B$3001,$A8))</f>
        <v>0</v>
      </c>
      <c r="Q8" s="21" t="n">
        <f aca="false">IF(OR($A8="",Q$4=""),0,COUNTIFS(Formulas!$A$2:$A$3001,Q$4,Formulas!$B$2:$B$3001,$A8))</f>
        <v>0</v>
      </c>
      <c r="R8" s="21" t="n">
        <f aca="false">IF(OR($A8="",R$4=""),0,COUNTIFS(Formulas!$A$2:$A$3001,R$4,Formulas!$B$2:$B$3001,$A8))</f>
        <v>0</v>
      </c>
      <c r="S8" s="21" t="n">
        <f aca="false">IF(OR($A8="",S$4=""),0,COUNTIFS(Formulas!$A$2:$A$3001,S$4,Formulas!$B$2:$B$3001,$A8))</f>
        <v>0</v>
      </c>
      <c r="T8" s="21" t="n">
        <f aca="false">IF(OR($A8="",T$4=""),0,COUNTIFS(Formulas!$A$2:$A$3001,T$4,Formulas!$B$2:$B$3001,$A8))</f>
        <v>0</v>
      </c>
      <c r="U8" s="21" t="n">
        <f aca="false">IF(OR($A8="",U$4=""),0,COUNTIFS(Formulas!$A$2:$A$3001,U$4,Formulas!$B$2:$B$3001,$A8))</f>
        <v>0</v>
      </c>
      <c r="V8" s="21" t="n">
        <f aca="false">IF(OR($A8="",V$4=""),0,COUNTIFS(Formulas!$A$2:$A$3001,V$4,Formulas!$B$2:$B$3001,$A8))</f>
        <v>0</v>
      </c>
      <c r="W8" s="21" t="n">
        <f aca="false">IF(OR($A8="",W$4=""),0,COUNTIFS(Formulas!$A$2:$A$3001,W$4,Formulas!$B$2:$B$3001,$A8))</f>
        <v>0</v>
      </c>
      <c r="X8" s="21" t="n">
        <f aca="false">IF(OR($A8="",X$4=""),0,COUNTIFS(Formulas!$A$2:$A$3001,X$4,Formulas!$B$2:$B$3001,$A8))</f>
        <v>0</v>
      </c>
      <c r="Y8" s="21" t="n">
        <f aca="false">IF(OR($A8="",Y$4=""),0,COUNTIFS(Formulas!$A$2:$A$3001,Y$4,Formulas!$B$2:$B$3001,$A8))</f>
        <v>0</v>
      </c>
      <c r="Z8" s="21" t="n">
        <f aca="false">IF(OR($A8="",Z$4=""),0,COUNTIFS(Formulas!$A$2:$A$3001,Z$4,Formulas!$B$2:$B$3001,$A8))</f>
        <v>0</v>
      </c>
      <c r="AA8" s="21" t="n">
        <f aca="false">IF(OR($A8="",AA$4=""),0,COUNTIFS(Formulas!$A$2:$A$3001,AA$4,Formulas!$B$2:$B$3001,$A8))</f>
        <v>0</v>
      </c>
      <c r="AB8" s="21" t="n">
        <f aca="false">IF(OR($A8="",AB$4=""),0,COUNTIFS(Formulas!$A$2:$A$3001,AB$4,Formulas!$B$2:$B$3001,$A8))</f>
        <v>0</v>
      </c>
      <c r="AC8" s="21" t="n">
        <f aca="false">IF(OR($A8="",AC$4=""),0,COUNTIFS(Formulas!$A$2:$A$3001,AC$4,Formulas!$B$2:$B$3001,$A8))</f>
        <v>0</v>
      </c>
      <c r="AD8" s="21" t="n">
        <f aca="false">IF(OR($A8="",AD$4=""),0,COUNTIFS(Formulas!$A$2:$A$3001,AD$4,Formulas!$B$2:$B$3001,$A8))</f>
        <v>0</v>
      </c>
      <c r="AE8" s="21" t="n">
        <f aca="false">IF(OR($A8="",AE$4=""),0,COUNTIFS(Formulas!$A$2:$A$3001,AE$4,Formulas!$B$2:$B$3001,$A8))</f>
        <v>0</v>
      </c>
      <c r="AF8" s="21" t="n">
        <f aca="false">IF(OR($A8="",AF$4=""),0,COUNTIFS(Formulas!$A$2:$A$3001,AF$4,Formulas!$B$2:$B$3001,$A8))</f>
        <v>0</v>
      </c>
      <c r="AG8" s="21" t="n">
        <f aca="false">IF(OR($A8="",AG$4=""),0,COUNTIFS(Formulas!$A$2:$A$3001,AG$4,Formulas!$B$2:$B$3001,$A8))</f>
        <v>0</v>
      </c>
      <c r="AH8" s="21" t="n">
        <f aca="false">IF(OR($A8="",AH$4=""),0,COUNTIFS(Formulas!$A$2:$A$3001,AH$4,Formulas!$B$2:$B$3001,$A8))</f>
        <v>0</v>
      </c>
      <c r="AI8" s="21" t="n">
        <f aca="false">IF(OR($A8="",AI$4=""),0,COUNTIFS(Formulas!$A$2:$A$3001,AI$4,Formulas!$B$2:$B$3001,$A8))</f>
        <v>0</v>
      </c>
      <c r="AJ8" s="21" t="n">
        <f aca="false">IF(OR($A8="",AJ$4=""),0,COUNTIFS(Formulas!$A$2:$A$3001,AJ$4,Formulas!$B$2:$B$3001,$A8))</f>
        <v>0</v>
      </c>
      <c r="AK8" s="21" t="n">
        <f aca="false">IF(OR($A8="",AK$4=""),0,COUNTIFS(Formulas!$A$2:$A$3001,AK$4,Formulas!$B$2:$B$3001,$A8))</f>
        <v>0</v>
      </c>
      <c r="AL8" s="21" t="n">
        <f aca="false">IF(OR($A8="",AL$4=""),0,COUNTIFS(Formulas!$A$2:$A$3001,AL$4,Formulas!$B$2:$B$3001,$A8))</f>
        <v>0</v>
      </c>
      <c r="AM8" s="21" t="n">
        <f aca="false">IF(OR($A8="",AM$4=""),0,COUNTIFS(Formulas!$A$2:$A$3001,AM$4,Formulas!$B$2:$B$3001,$A8))</f>
        <v>0</v>
      </c>
      <c r="AN8" s="21" t="n">
        <f aca="false">IF(OR($A8="",AN$4=""),0,COUNTIFS(Formulas!$A$2:$A$3001,AN$4,Formulas!$B$2:$B$3001,$A8))</f>
        <v>0</v>
      </c>
      <c r="AO8" s="21" t="n">
        <f aca="false">IF(OR($A8="",AO$4=""),0,COUNTIFS(Formulas!$A$2:$A$3001,AO$4,Formulas!$B$2:$B$3001,$A8))</f>
        <v>0</v>
      </c>
      <c r="AP8" s="21" t="n">
        <f aca="false">IF(OR($A8="",AP$4=""),0,COUNTIFS(Formulas!$A$2:$A$3001,AP$4,Formulas!$B$2:$B$3001,$A8))</f>
        <v>0</v>
      </c>
      <c r="AQ8" s="21" t="n">
        <f aca="false">IF(OR($A8="",AQ$4=""),0,COUNTIFS(Formulas!$A$2:$A$3001,AQ$4,Formulas!$B$2:$B$3001,$A8))</f>
        <v>0</v>
      </c>
      <c r="AR8" s="21" t="n">
        <f aca="false">IF(OR($A8="",AR$4=""),0,COUNTIFS(Formulas!$A$2:$A$3001,AR$4,Formulas!$B$2:$B$3001,$A8))</f>
        <v>0</v>
      </c>
      <c r="AS8" s="21" t="n">
        <f aca="false">IF(OR($A8="",AS$4=""),0,COUNTIFS(Formulas!$A$2:$A$3001,AS$4,Formulas!$B$2:$B$3001,$A8))</f>
        <v>0</v>
      </c>
      <c r="AT8" s="21" t="n">
        <f aca="false">IF(OR($A8="",AT$4=""),0,COUNTIFS(Formulas!$A$2:$A$3001,AT$4,Formulas!$B$2:$B$3001,$A8))</f>
        <v>0</v>
      </c>
      <c r="AU8" s="21" t="n">
        <f aca="false">IF(OR($A8="",AU$4=""),0,COUNTIFS(Formulas!$A$2:$A$3001,AU$4,Formulas!$B$2:$B$3001,$A8))</f>
        <v>0</v>
      </c>
      <c r="AV8" s="21" t="n">
        <f aca="false">IF(OR($A8="",AV$4=""),0,COUNTIFS(Formulas!$A$2:$A$3001,AV$4,Formulas!$B$2:$B$3001,$A8))</f>
        <v>0</v>
      </c>
      <c r="AW8" s="21" t="n">
        <f aca="false">IF(OR($A8="",AW$4=""),0,COUNTIFS(Formulas!$A$2:$A$3001,AW$4,Formulas!$B$2:$B$3001,$A8))</f>
        <v>0</v>
      </c>
      <c r="AX8" s="21" t="n">
        <f aca="false">IF(OR($A8="",AX$4=""),0,COUNTIFS(Formulas!$A$2:$A$3001,AX$4,Formulas!$B$2:$B$3001,$A8))</f>
        <v>1</v>
      </c>
      <c r="AY8" s="21" t="n">
        <f aca="false">IF(OR($A8="",AY$4=""),0,COUNTIFS(Formulas!$A$2:$A$3001,AY$4,Formulas!$B$2:$B$3001,$A8))</f>
        <v>1</v>
      </c>
      <c r="AZ8" s="21" t="n">
        <f aca="false">IF(OR($A8="",AZ$4=""),0,COUNTIFS(Formulas!$A$2:$A$3001,AZ$4,Formulas!$B$2:$B$3001,$A8))</f>
        <v>0</v>
      </c>
      <c r="BA8" s="21" t="n">
        <f aca="false">IF(OR($A8="",BA$4=""),0,COUNTIFS(Formulas!$A$2:$A$3001,BA$4,Formulas!$B$2:$B$3001,$A8))</f>
        <v>0</v>
      </c>
      <c r="BB8" s="21" t="n">
        <f aca="false">IF(OR($A8="",BB$4=""),0,COUNTIFS(Formulas!$A$2:$A$3001,BB$4,Formulas!$B$2:$B$3001,$A8))</f>
        <v>0</v>
      </c>
      <c r="BC8" s="21" t="n">
        <f aca="false">IF(OR($A8="",BC$4=""),0,COUNTIFS(Formulas!$A$2:$A$3001,BC$4,Formulas!$B$2:$B$3001,$A8))</f>
        <v>0</v>
      </c>
      <c r="BD8" s="21" t="n">
        <f aca="false">IF(OR($A8="",BD$4=""),0,COUNTIFS(Formulas!$A$2:$A$3001,BD$4,Formulas!$B$2:$B$3001,$A8))</f>
        <v>0</v>
      </c>
      <c r="BE8" s="21" t="n">
        <f aca="false">IF(OR($A8="",BE$4=""),0,COUNTIFS(Formulas!$A$2:$A$3001,BE$4,Formulas!$B$2:$B$3001,$A8))</f>
        <v>0</v>
      </c>
      <c r="BF8" s="21" t="n">
        <f aca="false">IF(OR($A8="",BF$4=""),0,COUNTIFS(Formulas!$A$2:$A$3001,BF$4,Formulas!$B$2:$B$3001,$A8))</f>
        <v>0</v>
      </c>
      <c r="BG8" s="21" t="n">
        <f aca="false">IF(OR($A8="",BG$4=""),0,COUNTIFS(Formulas!$A$2:$A$3001,BG$4,Formulas!$B$2:$B$3001,$A8))</f>
        <v>0</v>
      </c>
      <c r="BH8" s="21" t="n">
        <f aca="false">IF(OR($A8="",BH$4=""),0,COUNTIFS(Formulas!$A$2:$A$3001,BH$4,Formulas!$B$2:$B$3001,$A8))</f>
        <v>0</v>
      </c>
      <c r="BI8" s="21" t="n">
        <f aca="false">IF(OR($A8="",BI$4=""),0,COUNTIFS(Formulas!$A$2:$A$3001,BI$4,Formulas!$B$2:$B$3001,$A8))</f>
        <v>0</v>
      </c>
      <c r="BJ8" s="21" t="n">
        <f aca="false">IF(OR($A8="",BJ$4=""),0,COUNTIFS(Formulas!$A$2:$A$3001,BJ$4,Formulas!$B$2:$B$3001,$A8))</f>
        <v>0</v>
      </c>
      <c r="BK8" s="21" t="n">
        <f aca="false">IF(OR($A8="",BK$4=""),0,COUNTIFS(Formulas!$A$2:$A$3001,BK$4,Formulas!$B$2:$B$3001,$A8))</f>
        <v>0</v>
      </c>
      <c r="BL8" s="21" t="n">
        <f aca="false">IF(OR($A8="",BL$4=""),0,COUNTIFS(Formulas!$A$2:$A$3001,BL$4,Formulas!$B$2:$B$3001,$A8))</f>
        <v>0</v>
      </c>
      <c r="BM8" s="21" t="n">
        <f aca="false">IF(OR($A8="",BM$4=""),0,COUNTIFS(Formulas!$A$2:$A$3001,BM$4,Formulas!$B$2:$B$3001,$A8))</f>
        <v>0</v>
      </c>
      <c r="BN8" s="21" t="n">
        <f aca="false">IF(OR($A8="",BN$4=""),0,COUNTIFS(Formulas!$A$2:$A$3001,BN$4,Formulas!$B$2:$B$3001,$A8))</f>
        <v>0</v>
      </c>
      <c r="BO8" s="21" t="n">
        <f aca="false">IF(OR($A8="",BO$4=""),0,COUNTIFS(Formulas!$A$2:$A$3001,BO$4,Formulas!$B$2:$B$3001,$A8))</f>
        <v>0</v>
      </c>
      <c r="BP8" s="21" t="n">
        <f aca="false">IF(OR($A8="",BP$4=""),0,COUNTIFS(Formulas!$A$2:$A$3001,BP$4,Formulas!$B$2:$B$3001,$A8))</f>
        <v>0</v>
      </c>
      <c r="BQ8" s="21" t="n">
        <f aca="false">IF(OR($A8="",BQ$4=""),0,COUNTIFS(Formulas!$A$2:$A$3001,BQ$4,Formulas!$B$2:$B$3001,$A8))</f>
        <v>0</v>
      </c>
      <c r="BR8" s="21" t="n">
        <f aca="false">IF(OR($A8="",BR$4=""),0,COUNTIFS(Formulas!$A$2:$A$3001,BR$4,Formulas!$B$2:$B$3001,$A8))</f>
        <v>0</v>
      </c>
      <c r="BS8" s="21" t="n">
        <f aca="false">IF(OR($A8="",BS$4=""),0,COUNTIFS(Formulas!$A$2:$A$3001,BS$4,Formulas!$B$2:$B$3001,$A8))</f>
        <v>0</v>
      </c>
      <c r="BT8" s="21" t="n">
        <f aca="false">IF(OR($A8="",BT$4=""),0,COUNTIFS(Formulas!$A$2:$A$3001,BT$4,Formulas!$B$2:$B$3001,$A8))</f>
        <v>0</v>
      </c>
      <c r="BU8" s="21" t="n">
        <f aca="false">IF(OR($A8="",BU$4=""),0,COUNTIFS(Formulas!$A$2:$A$3001,BU$4,Formulas!$B$2:$B$3001,$A8))</f>
        <v>0</v>
      </c>
      <c r="BV8" s="21" t="n">
        <f aca="false">IF(OR($A8="",BV$4=""),0,COUNTIFS(Formulas!$A$2:$A$3001,BV$4,Formulas!$B$2:$B$3001,$A8))</f>
        <v>0</v>
      </c>
      <c r="BW8" s="21" t="n">
        <f aca="false">IF(OR($A8="",BW$4=""),0,COUNTIFS(Formulas!$A$2:$A$3001,BW$4,Formulas!$B$2:$B$3001,$A8))</f>
        <v>0</v>
      </c>
      <c r="BX8" s="21" t="n">
        <f aca="false">IF(OR($A8="",BX$4=""),0,COUNTIFS(Formulas!$A$2:$A$3001,BX$4,Formulas!$B$2:$B$3001,$A8))</f>
        <v>0</v>
      </c>
      <c r="BY8" s="21" t="n">
        <f aca="false">IF(OR($A8="",BY$4=""),0,COUNTIFS(Formulas!$A$2:$A$3001,BY$4,Formulas!$B$2:$B$3001,$A8))</f>
        <v>0</v>
      </c>
      <c r="BZ8" s="21" t="n">
        <f aca="false">IF(OR($A8="",BZ$4=""),0,COUNTIFS(Formulas!$A$2:$A$3001,BZ$4,Formulas!$B$2:$B$3001,$A8))</f>
        <v>0</v>
      </c>
      <c r="CA8" s="21" t="n">
        <f aca="false">IF(OR($A8="",CA$4=""),0,COUNTIFS(Formulas!$A$2:$A$3001,CA$4,Formulas!$B$2:$B$3001,$A8))</f>
        <v>0</v>
      </c>
      <c r="CB8" s="21" t="n">
        <f aca="false">IF(OR($A8="",CB$4=""),0,COUNTIFS(Formulas!$A$2:$A$3001,CB$4,Formulas!$B$2:$B$3001,$A8))</f>
        <v>0</v>
      </c>
      <c r="CC8" s="21" t="n">
        <f aca="false">IF(OR($A8="",CC$4=""),0,COUNTIFS(Formulas!$A$2:$A$3001,CC$4,Formulas!$B$2:$B$3001,$A8))</f>
        <v>0</v>
      </c>
      <c r="CD8" s="21" t="n">
        <f aca="false">IF(OR($A8="",CD$4=""),0,COUNTIFS(Formulas!$A$2:$A$3001,CD$4,Formulas!$B$2:$B$3001,$A8))</f>
        <v>0</v>
      </c>
      <c r="CE8" s="21" t="n">
        <f aca="false">IF(OR($A8="",CE$4=""),0,COUNTIFS(Formulas!$A$2:$A$3001,CE$4,Formulas!$B$2:$B$3001,$A8))</f>
        <v>0</v>
      </c>
      <c r="CF8" s="21" t="n">
        <f aca="false">IF(OR($A8="",CF$4=""),0,COUNTIFS(Formulas!$A$2:$A$3001,CF$4,Formulas!$B$2:$B$3001,$A8))</f>
        <v>0</v>
      </c>
      <c r="CG8" s="21" t="n">
        <f aca="false">IF(OR($A8="",CG$4=""),0,COUNTIFS(Formulas!$A$2:$A$3001,CG$4,Formulas!$B$2:$B$3001,$A8))</f>
        <v>0</v>
      </c>
      <c r="CH8" s="21" t="n">
        <f aca="false">IF(OR($A8="",CH$4=""),0,COUNTIFS(Formulas!$A$2:$A$3001,CH$4,Formulas!$B$2:$B$3001,$A8))</f>
        <v>0</v>
      </c>
      <c r="CI8" s="21" t="n">
        <f aca="false">IF(OR($A8="",CI$4=""),0,COUNTIFS(Formulas!$A$2:$A$3001,CI$4,Formulas!$B$2:$B$3001,$A8))</f>
        <v>0</v>
      </c>
      <c r="CJ8" s="21" t="n">
        <f aca="false">IF(OR($A8="",CJ$4=""),0,COUNTIFS(Formulas!$A$2:$A$3001,CJ$4,Formulas!$B$2:$B$3001,$A8))</f>
        <v>0</v>
      </c>
      <c r="CK8" s="21" t="n">
        <f aca="false">IF(OR($A8="",CK$4=""),0,COUNTIFS(Formulas!$A$2:$A$3001,CK$4,Formulas!$B$2:$B$3001,$A8))</f>
        <v>0</v>
      </c>
      <c r="CL8" s="21" t="n">
        <f aca="false">IF(OR($A8="",CL$4=""),0,COUNTIFS(Formulas!$A$2:$A$3001,CL$4,Formulas!$B$2:$B$3001,$A8))</f>
        <v>0</v>
      </c>
      <c r="CM8" s="21" t="n">
        <f aca="false">IF(OR($A8="",CM$4=""),0,COUNTIFS(Formulas!$A$2:$A$3001,CM$4,Formulas!$B$2:$B$3001,$A8))</f>
        <v>0</v>
      </c>
      <c r="CN8" s="21" t="n">
        <f aca="false">IF(OR($A8="",CN$4=""),0,COUNTIFS(Formulas!$A$2:$A$3001,CN$4,Formulas!$B$2:$B$3001,$A8))</f>
        <v>0</v>
      </c>
      <c r="CO8" s="21" t="n">
        <f aca="false">IF(OR($A8="",CO$4=""),0,COUNTIFS(Formulas!$A$2:$A$3001,CO$4,Formulas!$B$2:$B$3001,$A8))</f>
        <v>0</v>
      </c>
      <c r="CP8" s="21" t="n">
        <f aca="false">IF(OR($A8="",CP$4=""),0,COUNTIFS(Formulas!$A$2:$A$3001,CP$4,Formulas!$B$2:$B$3001,$A8))</f>
        <v>0</v>
      </c>
      <c r="CQ8" s="21" t="n">
        <f aca="false">IF(OR($A8="",CQ$4=""),0,COUNTIFS(Formulas!$A$2:$A$3001,CQ$4,Formulas!$B$2:$B$3001,$A8))</f>
        <v>0</v>
      </c>
      <c r="CR8" s="21" t="n">
        <f aca="false">IF(OR($A8="",CR$4=""),0,COUNTIFS(Formulas!$A$2:$A$3001,CR$4,Formulas!$B$2:$B$3001,$A8))</f>
        <v>0</v>
      </c>
      <c r="CS8" s="21" t="n">
        <f aca="false">IF(OR($A8="",CS$4=""),0,COUNTIFS(Formulas!$A$2:$A$3001,CS$4,Formulas!$B$2:$B$3001,$A8))</f>
        <v>0</v>
      </c>
      <c r="CT8" s="21" t="n">
        <f aca="false">IF(OR($A8="",CT$4=""),0,COUNTIFS(Formulas!$A$2:$A$3001,CT$4,Formulas!$B$2:$B$3001,$A8))</f>
        <v>0</v>
      </c>
      <c r="CU8" s="21" t="n">
        <f aca="false">IF(OR($A8="",CU$4=""),0,COUNTIFS(Formulas!$A$2:$A$3001,CU$4,Formulas!$B$2:$B$3001,$A8))</f>
        <v>0</v>
      </c>
      <c r="CV8" s="21" t="n">
        <f aca="false">IF(OR($A8="",CV$4=""),0,COUNTIFS(Formulas!$A$2:$A$3001,CV$4,Formulas!$B$2:$B$3001,$A8))</f>
        <v>0</v>
      </c>
      <c r="CW8" s="21" t="n">
        <f aca="false">IF(OR($A8="",CW$4=""),0,COUNTIFS(Formulas!$A$2:$A$3001,CW$4,Formulas!$B$2:$B$3001,$A8))</f>
        <v>0</v>
      </c>
      <c r="CX8" s="21" t="n">
        <f aca="false">IF(OR($A8="",CX$4=""),0,COUNTIFS(Formulas!$A$2:$A$3001,CX$4,Formulas!$B$2:$B$3001,$A8))</f>
        <v>0</v>
      </c>
      <c r="CY8" s="21" t="n">
        <f aca="false">IF(OR($A8="",CY$4=""),0,COUNTIFS(Formulas!$A$2:$A$3001,CY$4,Formulas!$B$2:$B$3001,$A8))</f>
        <v>0</v>
      </c>
      <c r="CZ8" s="21" t="n">
        <f aca="false">IF(OR($A8="",CZ$4=""),0,COUNTIFS(Formulas!$A$2:$A$3001,CZ$4,Formulas!$B$2:$B$3001,$A8))</f>
        <v>0</v>
      </c>
      <c r="DA8" s="21" t="n">
        <f aca="false">IF(OR($A8="",DA$4=""),0,COUNTIFS(Formulas!$A$2:$A$3001,DA$4,Formulas!$B$2:$B$3001,$A8))</f>
        <v>0</v>
      </c>
      <c r="DB8" s="21" t="n">
        <f aca="false">IF(OR($A8="",DB$4=""),0,COUNTIFS(Formulas!$A$2:$A$3001,DB$4,Formulas!$B$2:$B$3001,$A8))</f>
        <v>0</v>
      </c>
      <c r="DC8" s="21" t="n">
        <f aca="false">IF(OR($A8="",DC$4=""),0,COUNTIFS(Formulas!$A$2:$A$3001,DC$4,Formulas!$B$2:$B$3001,$A8))</f>
        <v>0</v>
      </c>
      <c r="DD8" s="21" t="n">
        <f aca="false">IF(OR($A8="",DD$4=""),0,COUNTIFS(Formulas!$A$2:$A$3001,DD$4,Formulas!$B$2:$B$3001,$A8))</f>
        <v>0</v>
      </c>
      <c r="DE8" s="21" t="n">
        <f aca="false">IF(OR($A8="",DE$4=""),0,COUNTIFS(Formulas!$A$2:$A$3001,DE$4,Formulas!$B$2:$B$3001,$A8))</f>
        <v>0</v>
      </c>
      <c r="DF8" s="21" t="n">
        <f aca="false">IF(OR($A8="",DF$4=""),0,COUNTIFS(Formulas!$A$2:$A$3001,DF$4,Formulas!$B$2:$B$3001,$A8))</f>
        <v>0</v>
      </c>
      <c r="DG8" s="21" t="n">
        <f aca="false">IF(OR($A8="",DG$4=""),0,COUNTIFS(Formulas!$A$2:$A$3001,DG$4,Formulas!$B$2:$B$3001,$A8))</f>
        <v>0</v>
      </c>
      <c r="DH8" s="21" t="n">
        <f aca="false">IF(OR($A8="",DH$4=""),0,COUNTIFS(Formulas!$A$2:$A$3001,DH$4,Formulas!$B$2:$B$3001,$A8))</f>
        <v>0</v>
      </c>
      <c r="DI8" s="21" t="n">
        <f aca="false">IF(OR($A8="",DI$4=""),0,COUNTIFS(Formulas!$A$2:$A$3001,DI$4,Formulas!$B$2:$B$3001,$A8))</f>
        <v>0</v>
      </c>
      <c r="DJ8" s="21" t="n">
        <f aca="false">IF(OR($A8="",DJ$4=""),0,COUNTIFS(Formulas!$A$2:$A$3001,DJ$4,Formulas!$B$2:$B$3001,$A8))</f>
        <v>0</v>
      </c>
      <c r="DK8" s="21" t="n">
        <f aca="false">IF(OR($A8="",DK$4=""),0,COUNTIFS(Formulas!$A$2:$A$3001,DK$4,Formulas!$B$2:$B$3001,$A8))</f>
        <v>0</v>
      </c>
      <c r="DL8" s="21" t="n">
        <f aca="false">IF(OR($A8="",DL$4=""),0,COUNTIFS(Formulas!$A$2:$A$3001,DL$4,Formulas!$B$2:$B$3001,$A8))</f>
        <v>0</v>
      </c>
      <c r="DM8" s="21" t="n">
        <f aca="false">IF(OR($A8="",DM$4=""),0,COUNTIFS(Formulas!$A$2:$A$3001,DM$4,Formulas!$B$2:$B$3001,$A8))</f>
        <v>0</v>
      </c>
      <c r="DN8" s="21" t="n">
        <f aca="false">IF(OR($A8="",DN$4=""),0,COUNTIFS(Formulas!$A$2:$A$3001,DN$4,Formulas!$B$2:$B$3001,$A8))</f>
        <v>0</v>
      </c>
      <c r="DO8" s="21" t="n">
        <f aca="false">IF(OR($A8="",DO$4=""),0,COUNTIFS(Formulas!$A$2:$A$3001,DO$4,Formulas!$B$2:$B$3001,$A8))</f>
        <v>0</v>
      </c>
      <c r="DP8" s="21" t="n">
        <f aca="false">IF(OR($A8="",DP$4=""),0,COUNTIFS(Formulas!$A$2:$A$3001,DP$4,Formulas!$B$2:$B$3001,$A8))</f>
        <v>0</v>
      </c>
      <c r="DQ8" s="21" t="n">
        <f aca="false">IF(OR($A8="",DQ$4=""),0,COUNTIFS(Formulas!$A$2:$A$3001,DQ$4,Formulas!$B$2:$B$3001,$A8))</f>
        <v>0</v>
      </c>
      <c r="DR8" s="21" t="n">
        <f aca="false">IF(OR($A8="",DR$4=""),0,COUNTIFS(Formulas!$A$2:$A$3001,DR$4,Formulas!$B$2:$B$3001,$A8))</f>
        <v>0</v>
      </c>
      <c r="DS8" s="21" t="n">
        <f aca="false">IF(OR($A8="",DS$4=""),0,COUNTIFS(Formulas!$A$2:$A$3001,DS$4,Formulas!$B$2:$B$3001,$A8))</f>
        <v>0</v>
      </c>
      <c r="DT8" s="21" t="n">
        <f aca="false">IF(OR($A8="",DT$4=""),0,COUNTIFS(Formulas!$A$2:$A$3001,DT$4,Formulas!$B$2:$B$3001,$A8))</f>
        <v>0</v>
      </c>
      <c r="DU8" s="21" t="n">
        <f aca="false">IF(OR($A8="",DU$4=""),0,COUNTIFS(Formulas!$A$2:$A$3001,DU$4,Formulas!$B$2:$B$3001,$A8))</f>
        <v>0</v>
      </c>
      <c r="DV8" s="21" t="n">
        <f aca="false">IF(OR($A8="",DV$4=""),0,COUNTIFS(Formulas!$A$2:$A$3001,DV$4,Formulas!$B$2:$B$3001,$A8))</f>
        <v>0</v>
      </c>
      <c r="DW8" s="21" t="n">
        <f aca="false">IF(OR($A8="",DW$4=""),0,COUNTIFS(Formulas!$A$2:$A$3001,DW$4,Formulas!$B$2:$B$3001,$A8))</f>
        <v>0</v>
      </c>
      <c r="DX8" s="21" t="n">
        <f aca="false">IF(OR($A8="",DX$4=""),0,COUNTIFS(Formulas!$A$2:$A$3001,DX$4,Formulas!$B$2:$B$3001,$A8))</f>
        <v>0</v>
      </c>
      <c r="DY8" s="21" t="n">
        <f aca="false">IF(OR($A8="",DY$4=""),0,COUNTIFS(Formulas!$A$2:$A$3001,DY$4,Formulas!$B$2:$B$3001,$A8))</f>
        <v>0</v>
      </c>
      <c r="DZ8" s="21" t="n">
        <f aca="false">IF(OR($A8="",DZ$4=""),0,COUNTIFS(Formulas!$A$2:$A$3001,DZ$4,Formulas!$B$2:$B$3001,$A8))</f>
        <v>0</v>
      </c>
      <c r="EA8" s="21" t="n">
        <f aca="false">IF(OR($A8="",EA$4=""),0,COUNTIFS(Formulas!$A$2:$A$3001,EA$4,Formulas!$B$2:$B$3001,$A8))</f>
        <v>0</v>
      </c>
      <c r="EB8" s="21" t="n">
        <f aca="false">IF(OR($A8="",EB$4=""),0,COUNTIFS(Formulas!$A$2:$A$3001,EB$4,Formulas!$B$2:$B$3001,$A8))</f>
        <v>0</v>
      </c>
      <c r="EC8" s="21" t="n">
        <f aca="false">IF(OR($A8="",EC$4=""),0,COUNTIFS(Formulas!$A$2:$A$3001,EC$4,Formulas!$B$2:$B$3001,$A8))</f>
        <v>0</v>
      </c>
      <c r="ED8" s="21" t="n">
        <f aca="false">IF(OR($A8="",ED$4=""),0,COUNTIFS(Formulas!$A$2:$A$3001,ED$4,Formulas!$B$2:$B$3001,$A8))</f>
        <v>0</v>
      </c>
      <c r="EE8" s="21" t="n">
        <f aca="false">IF(OR($A8="",EE$4=""),0,COUNTIFS(Formulas!$A$2:$A$3001,EE$4,Formulas!$B$2:$B$3001,$A8))</f>
        <v>0</v>
      </c>
      <c r="EF8" s="21" t="n">
        <f aca="false">IF(OR($A8="",EF$4=""),0,COUNTIFS(Formulas!$A$2:$A$3001,EF$4,Formulas!$B$2:$B$3001,$A8))</f>
        <v>0</v>
      </c>
      <c r="EG8" s="21" t="n">
        <f aca="false">IF(OR($A8="",EG$4=""),0,COUNTIFS(Formulas!$A$2:$A$3001,EG$4,Formulas!$B$2:$B$3001,$A8))</f>
        <v>0</v>
      </c>
      <c r="EH8" s="21" t="n">
        <f aca="false">IF(OR($A8="",EH$4=""),0,COUNTIFS(Formulas!$A$2:$A$3001,EH$4,Formulas!$B$2:$B$3001,$A8))</f>
        <v>0</v>
      </c>
      <c r="EI8" s="21" t="n">
        <f aca="false">IF(OR($A8="",EI$4=""),0,COUNTIFS(Formulas!$A$2:$A$3001,EI$4,Formulas!$B$2:$B$3001,$A8))</f>
        <v>0</v>
      </c>
      <c r="EJ8" s="21" t="n">
        <f aca="false">IF(OR($A8="",EJ$4=""),0,COUNTIFS(Formulas!$A$2:$A$3001,EJ$4,Formulas!$B$2:$B$3001,$A8))</f>
        <v>0</v>
      </c>
      <c r="EK8" s="21" t="n">
        <f aca="false">IF(OR($A8="",EK$4=""),0,COUNTIFS(Formulas!$A$2:$A$3001,EK$4,Formulas!$B$2:$B$3001,$A8))</f>
        <v>0</v>
      </c>
      <c r="EL8" s="21" t="n">
        <f aca="false">IF(OR($A8="",EL$4=""),0,COUNTIFS(Formulas!$A$2:$A$3001,EL$4,Formulas!$B$2:$B$3001,$A8))</f>
        <v>0</v>
      </c>
      <c r="EM8" s="21" t="n">
        <f aca="false">IF(OR($A8="",EM$4=""),0,COUNTIFS(Formulas!$A$2:$A$3001,EM$4,Formulas!$B$2:$B$3001,$A8))</f>
        <v>0</v>
      </c>
      <c r="EN8" s="21" t="n">
        <f aca="false">IF(OR($A8="",EN$4=""),0,COUNTIFS(Formulas!$A$2:$A$3001,EN$4,Formulas!$B$2:$B$3001,$A8))</f>
        <v>0</v>
      </c>
      <c r="EO8" s="21" t="n">
        <f aca="false">IF(OR($A8="",EO$4=""),0,COUNTIFS(Formulas!$A$2:$A$3001,EO$4,Formulas!$B$2:$B$3001,$A8))</f>
        <v>0</v>
      </c>
      <c r="EP8" s="21" t="n">
        <f aca="false">IF(OR($A8="",EP$4=""),0,COUNTIFS(Formulas!$A$2:$A$3001,EP$4,Formulas!$B$2:$B$3001,$A8))</f>
        <v>0</v>
      </c>
      <c r="EQ8" s="21" t="n">
        <f aca="false">IF(OR($A8="",EQ$4=""),0,COUNTIFS(Formulas!$A$2:$A$3001,EQ$4,Formulas!$B$2:$B$3001,$A8))</f>
        <v>0</v>
      </c>
      <c r="ER8" s="21" t="n">
        <f aca="false">IF(OR($A8="",ER$4=""),0,COUNTIFS(Formulas!$A$2:$A$3001,ER$4,Formulas!$B$2:$B$3001,$A8))</f>
        <v>0</v>
      </c>
      <c r="ES8" s="21" t="n">
        <f aca="false">IF(OR($A8="",ES$4=""),0,COUNTIFS(Formulas!$A$2:$A$3001,ES$4,Formulas!$B$2:$B$3001,$A8))</f>
        <v>0</v>
      </c>
      <c r="ET8" s="21" t="n">
        <f aca="false">IF(OR($A8="",ET$4=""),0,COUNTIFS(Formulas!$A$2:$A$3001,ET$4,Formulas!$B$2:$B$3001,$A8))</f>
        <v>0</v>
      </c>
      <c r="EU8" s="21" t="n">
        <f aca="false">IF(OR($A8="",EU$4=""),0,COUNTIFS(Formulas!$A$2:$A$3001,EU$4,Formulas!$B$2:$B$3001,$A8))</f>
        <v>0</v>
      </c>
      <c r="EV8" s="21" t="n">
        <f aca="false">IF(OR($A8="",EV$4=""),0,COUNTIFS(Formulas!$A$2:$A$3001,EV$4,Formulas!$B$2:$B$3001,$A8))</f>
        <v>0</v>
      </c>
    </row>
    <row r="9" customFormat="false" ht="15" hidden="false" customHeight="false" outlineLevel="0" collapsed="false">
      <c r="A9" s="13" t="str">
        <f aca="false">IF(INDEX(Materials!$A$2:$A$301,5)="","",INDEX(Materials!$A$2:$A$301,5))</f>
        <v>Artichoke Dry Extract 25:1</v>
      </c>
      <c r="B9" s="19" t="n">
        <f aca="false">IF(A9="","",COUNTIF(C9:EV9,"&gt;0"))</f>
        <v>1</v>
      </c>
      <c r="C9" s="21" t="n">
        <f aca="false">IF(OR($A9="",C$4=""),0,COUNTIFS(Formulas!$A$2:$A$3001,C$4,Formulas!$B$2:$B$3001,$A9))</f>
        <v>0</v>
      </c>
      <c r="D9" s="21" t="n">
        <f aca="false">IF(OR($A9="",D$4=""),0,COUNTIFS(Formulas!$A$2:$A$3001,D$4,Formulas!$B$2:$B$3001,$A9))</f>
        <v>0</v>
      </c>
      <c r="E9" s="21" t="n">
        <f aca="false">IF(OR($A9="",E$4=""),0,COUNTIFS(Formulas!$A$2:$A$3001,E$4,Formulas!$B$2:$B$3001,$A9))</f>
        <v>0</v>
      </c>
      <c r="F9" s="21" t="n">
        <f aca="false">IF(OR($A9="",F$4=""),0,COUNTIFS(Formulas!$A$2:$A$3001,F$4,Formulas!$B$2:$B$3001,$A9))</f>
        <v>0</v>
      </c>
      <c r="G9" s="21" t="n">
        <f aca="false">IF(OR($A9="",G$4=""),0,COUNTIFS(Formulas!$A$2:$A$3001,G$4,Formulas!$B$2:$B$3001,$A9))</f>
        <v>0</v>
      </c>
      <c r="H9" s="21" t="n">
        <f aca="false">IF(OR($A9="",H$4=""),0,COUNTIFS(Formulas!$A$2:$A$3001,H$4,Formulas!$B$2:$B$3001,$A9))</f>
        <v>0</v>
      </c>
      <c r="I9" s="21" t="n">
        <f aca="false">IF(OR($A9="",I$4=""),0,COUNTIFS(Formulas!$A$2:$A$3001,I$4,Formulas!$B$2:$B$3001,$A9))</f>
        <v>0</v>
      </c>
      <c r="J9" s="21" t="n">
        <f aca="false">IF(OR($A9="",J$4=""),0,COUNTIFS(Formulas!$A$2:$A$3001,J$4,Formulas!$B$2:$B$3001,$A9))</f>
        <v>0</v>
      </c>
      <c r="K9" s="21" t="n">
        <f aca="false">IF(OR($A9="",K$4=""),0,COUNTIFS(Formulas!$A$2:$A$3001,K$4,Formulas!$B$2:$B$3001,$A9))</f>
        <v>0</v>
      </c>
      <c r="L9" s="21" t="n">
        <f aca="false">IF(OR($A9="",L$4=""),0,COUNTIFS(Formulas!$A$2:$A$3001,L$4,Formulas!$B$2:$B$3001,$A9))</f>
        <v>0</v>
      </c>
      <c r="M9" s="21" t="n">
        <f aca="false">IF(OR($A9="",M$4=""),0,COUNTIFS(Formulas!$A$2:$A$3001,M$4,Formulas!$B$2:$B$3001,$A9))</f>
        <v>0</v>
      </c>
      <c r="N9" s="21" t="n">
        <f aca="false">IF(OR($A9="",N$4=""),0,COUNTIFS(Formulas!$A$2:$A$3001,N$4,Formulas!$B$2:$B$3001,$A9))</f>
        <v>0</v>
      </c>
      <c r="O9" s="21" t="n">
        <f aca="false">IF(OR($A9="",O$4=""),0,COUNTIFS(Formulas!$A$2:$A$3001,O$4,Formulas!$B$2:$B$3001,$A9))</f>
        <v>0</v>
      </c>
      <c r="P9" s="21" t="n">
        <f aca="false">IF(OR($A9="",P$4=""),0,COUNTIFS(Formulas!$A$2:$A$3001,P$4,Formulas!$B$2:$B$3001,$A9))</f>
        <v>0</v>
      </c>
      <c r="Q9" s="21" t="n">
        <f aca="false">IF(OR($A9="",Q$4=""),0,COUNTIFS(Formulas!$A$2:$A$3001,Q$4,Formulas!$B$2:$B$3001,$A9))</f>
        <v>0</v>
      </c>
      <c r="R9" s="21" t="n">
        <f aca="false">IF(OR($A9="",R$4=""),0,COUNTIFS(Formulas!$A$2:$A$3001,R$4,Formulas!$B$2:$B$3001,$A9))</f>
        <v>0</v>
      </c>
      <c r="S9" s="21" t="n">
        <f aca="false">IF(OR($A9="",S$4=""),0,COUNTIFS(Formulas!$A$2:$A$3001,S$4,Formulas!$B$2:$B$3001,$A9))</f>
        <v>0</v>
      </c>
      <c r="T9" s="21" t="n">
        <f aca="false">IF(OR($A9="",T$4=""),0,COUNTIFS(Formulas!$A$2:$A$3001,T$4,Formulas!$B$2:$B$3001,$A9))</f>
        <v>0</v>
      </c>
      <c r="U9" s="21" t="n">
        <f aca="false">IF(OR($A9="",U$4=""),0,COUNTIFS(Formulas!$A$2:$A$3001,U$4,Formulas!$B$2:$B$3001,$A9))</f>
        <v>0</v>
      </c>
      <c r="V9" s="21" t="n">
        <f aca="false">IF(OR($A9="",V$4=""),0,COUNTIFS(Formulas!$A$2:$A$3001,V$4,Formulas!$B$2:$B$3001,$A9))</f>
        <v>0</v>
      </c>
      <c r="W9" s="21" t="n">
        <f aca="false">IF(OR($A9="",W$4=""),0,COUNTIFS(Formulas!$A$2:$A$3001,W$4,Formulas!$B$2:$B$3001,$A9))</f>
        <v>0</v>
      </c>
      <c r="X9" s="21" t="n">
        <f aca="false">IF(OR($A9="",X$4=""),0,COUNTIFS(Formulas!$A$2:$A$3001,X$4,Formulas!$B$2:$B$3001,$A9))</f>
        <v>0</v>
      </c>
      <c r="Y9" s="21" t="n">
        <f aca="false">IF(OR($A9="",Y$4=""),0,COUNTIFS(Formulas!$A$2:$A$3001,Y$4,Formulas!$B$2:$B$3001,$A9))</f>
        <v>0</v>
      </c>
      <c r="Z9" s="21" t="n">
        <f aca="false">IF(OR($A9="",Z$4=""),0,COUNTIFS(Formulas!$A$2:$A$3001,Z$4,Formulas!$B$2:$B$3001,$A9))</f>
        <v>0</v>
      </c>
      <c r="AA9" s="21" t="n">
        <f aca="false">IF(OR($A9="",AA$4=""),0,COUNTIFS(Formulas!$A$2:$A$3001,AA$4,Formulas!$B$2:$B$3001,$A9))</f>
        <v>0</v>
      </c>
      <c r="AB9" s="21" t="n">
        <f aca="false">IF(OR($A9="",AB$4=""),0,COUNTIFS(Formulas!$A$2:$A$3001,AB$4,Formulas!$B$2:$B$3001,$A9))</f>
        <v>0</v>
      </c>
      <c r="AC9" s="21" t="n">
        <f aca="false">IF(OR($A9="",AC$4=""),0,COUNTIFS(Formulas!$A$2:$A$3001,AC$4,Formulas!$B$2:$B$3001,$A9))</f>
        <v>0</v>
      </c>
      <c r="AD9" s="21" t="n">
        <f aca="false">IF(OR($A9="",AD$4=""),0,COUNTIFS(Formulas!$A$2:$A$3001,AD$4,Formulas!$B$2:$B$3001,$A9))</f>
        <v>0</v>
      </c>
      <c r="AE9" s="21" t="n">
        <f aca="false">IF(OR($A9="",AE$4=""),0,COUNTIFS(Formulas!$A$2:$A$3001,AE$4,Formulas!$B$2:$B$3001,$A9))</f>
        <v>0</v>
      </c>
      <c r="AF9" s="21" t="n">
        <f aca="false">IF(OR($A9="",AF$4=""),0,COUNTIFS(Formulas!$A$2:$A$3001,AF$4,Formulas!$B$2:$B$3001,$A9))</f>
        <v>0</v>
      </c>
      <c r="AG9" s="21" t="n">
        <f aca="false">IF(OR($A9="",AG$4=""),0,COUNTIFS(Formulas!$A$2:$A$3001,AG$4,Formulas!$B$2:$B$3001,$A9))</f>
        <v>0</v>
      </c>
      <c r="AH9" s="21" t="n">
        <f aca="false">IF(OR($A9="",AH$4=""),0,COUNTIFS(Formulas!$A$2:$A$3001,AH$4,Formulas!$B$2:$B$3001,$A9))</f>
        <v>0</v>
      </c>
      <c r="AI9" s="21" t="n">
        <f aca="false">IF(OR($A9="",AI$4=""),0,COUNTIFS(Formulas!$A$2:$A$3001,AI$4,Formulas!$B$2:$B$3001,$A9))</f>
        <v>0</v>
      </c>
      <c r="AJ9" s="21" t="n">
        <f aca="false">IF(OR($A9="",AJ$4=""),0,COUNTIFS(Formulas!$A$2:$A$3001,AJ$4,Formulas!$B$2:$B$3001,$A9))</f>
        <v>0</v>
      </c>
      <c r="AK9" s="21" t="n">
        <f aca="false">IF(OR($A9="",AK$4=""),0,COUNTIFS(Formulas!$A$2:$A$3001,AK$4,Formulas!$B$2:$B$3001,$A9))</f>
        <v>0</v>
      </c>
      <c r="AL9" s="21" t="n">
        <f aca="false">IF(OR($A9="",AL$4=""),0,COUNTIFS(Formulas!$A$2:$A$3001,AL$4,Formulas!$B$2:$B$3001,$A9))</f>
        <v>0</v>
      </c>
      <c r="AM9" s="21" t="n">
        <f aca="false">IF(OR($A9="",AM$4=""),0,COUNTIFS(Formulas!$A$2:$A$3001,AM$4,Formulas!$B$2:$B$3001,$A9))</f>
        <v>0</v>
      </c>
      <c r="AN9" s="21" t="n">
        <f aca="false">IF(OR($A9="",AN$4=""),0,COUNTIFS(Formulas!$A$2:$A$3001,AN$4,Formulas!$B$2:$B$3001,$A9))</f>
        <v>0</v>
      </c>
      <c r="AO9" s="21" t="n">
        <f aca="false">IF(OR($A9="",AO$4=""),0,COUNTIFS(Formulas!$A$2:$A$3001,AO$4,Formulas!$B$2:$B$3001,$A9))</f>
        <v>0</v>
      </c>
      <c r="AP9" s="21" t="n">
        <f aca="false">IF(OR($A9="",AP$4=""),0,COUNTIFS(Formulas!$A$2:$A$3001,AP$4,Formulas!$B$2:$B$3001,$A9))</f>
        <v>0</v>
      </c>
      <c r="AQ9" s="21" t="n">
        <f aca="false">IF(OR($A9="",AQ$4=""),0,COUNTIFS(Formulas!$A$2:$A$3001,AQ$4,Formulas!$B$2:$B$3001,$A9))</f>
        <v>0</v>
      </c>
      <c r="AR9" s="21" t="n">
        <f aca="false">IF(OR($A9="",AR$4=""),0,COUNTIFS(Formulas!$A$2:$A$3001,AR$4,Formulas!$B$2:$B$3001,$A9))</f>
        <v>0</v>
      </c>
      <c r="AS9" s="21" t="n">
        <f aca="false">IF(OR($A9="",AS$4=""),0,COUNTIFS(Formulas!$A$2:$A$3001,AS$4,Formulas!$B$2:$B$3001,$A9))</f>
        <v>0</v>
      </c>
      <c r="AT9" s="21" t="n">
        <f aca="false">IF(OR($A9="",AT$4=""),0,COUNTIFS(Formulas!$A$2:$A$3001,AT$4,Formulas!$B$2:$B$3001,$A9))</f>
        <v>0</v>
      </c>
      <c r="AU9" s="21" t="n">
        <f aca="false">IF(OR($A9="",AU$4=""),0,COUNTIFS(Formulas!$A$2:$A$3001,AU$4,Formulas!$B$2:$B$3001,$A9))</f>
        <v>0</v>
      </c>
      <c r="AV9" s="21" t="n">
        <f aca="false">IF(OR($A9="",AV$4=""),0,COUNTIFS(Formulas!$A$2:$A$3001,AV$4,Formulas!$B$2:$B$3001,$A9))</f>
        <v>0</v>
      </c>
      <c r="AW9" s="21" t="n">
        <f aca="false">IF(OR($A9="",AW$4=""),0,COUNTIFS(Formulas!$A$2:$A$3001,AW$4,Formulas!$B$2:$B$3001,$A9))</f>
        <v>0</v>
      </c>
      <c r="AX9" s="21" t="n">
        <f aca="false">IF(OR($A9="",AX$4=""),0,COUNTIFS(Formulas!$A$2:$A$3001,AX$4,Formulas!$B$2:$B$3001,$A9))</f>
        <v>0</v>
      </c>
      <c r="AY9" s="21" t="n">
        <f aca="false">IF(OR($A9="",AY$4=""),0,COUNTIFS(Formulas!$A$2:$A$3001,AY$4,Formulas!$B$2:$B$3001,$A9))</f>
        <v>0</v>
      </c>
      <c r="AZ9" s="21" t="n">
        <f aca="false">IF(OR($A9="",AZ$4=""),0,COUNTIFS(Formulas!$A$2:$A$3001,AZ$4,Formulas!$B$2:$B$3001,$A9))</f>
        <v>0</v>
      </c>
      <c r="BA9" s="21" t="n">
        <f aca="false">IF(OR($A9="",BA$4=""),0,COUNTIFS(Formulas!$A$2:$A$3001,BA$4,Formulas!$B$2:$B$3001,$A9))</f>
        <v>0</v>
      </c>
      <c r="BB9" s="21" t="n">
        <f aca="false">IF(OR($A9="",BB$4=""),0,COUNTIFS(Formulas!$A$2:$A$3001,BB$4,Formulas!$B$2:$B$3001,$A9))</f>
        <v>0</v>
      </c>
      <c r="BC9" s="21" t="n">
        <f aca="false">IF(OR($A9="",BC$4=""),0,COUNTIFS(Formulas!$A$2:$A$3001,BC$4,Formulas!$B$2:$B$3001,$A9))</f>
        <v>0</v>
      </c>
      <c r="BD9" s="21" t="n">
        <f aca="false">IF(OR($A9="",BD$4=""),0,COUNTIFS(Formulas!$A$2:$A$3001,BD$4,Formulas!$B$2:$B$3001,$A9))</f>
        <v>0</v>
      </c>
      <c r="BE9" s="21" t="n">
        <f aca="false">IF(OR($A9="",BE$4=""),0,COUNTIFS(Formulas!$A$2:$A$3001,BE$4,Formulas!$B$2:$B$3001,$A9))</f>
        <v>0</v>
      </c>
      <c r="BF9" s="21" t="n">
        <f aca="false">IF(OR($A9="",BF$4=""),0,COUNTIFS(Formulas!$A$2:$A$3001,BF$4,Formulas!$B$2:$B$3001,$A9))</f>
        <v>0</v>
      </c>
      <c r="BG9" s="21" t="n">
        <f aca="false">IF(OR($A9="",BG$4=""),0,COUNTIFS(Formulas!$A$2:$A$3001,BG$4,Formulas!$B$2:$B$3001,$A9))</f>
        <v>0</v>
      </c>
      <c r="BH9" s="21" t="n">
        <f aca="false">IF(OR($A9="",BH$4=""),0,COUNTIFS(Formulas!$A$2:$A$3001,BH$4,Formulas!$B$2:$B$3001,$A9))</f>
        <v>0</v>
      </c>
      <c r="BI9" s="21" t="n">
        <f aca="false">IF(OR($A9="",BI$4=""),0,COUNTIFS(Formulas!$A$2:$A$3001,BI$4,Formulas!$B$2:$B$3001,$A9))</f>
        <v>0</v>
      </c>
      <c r="BJ9" s="21" t="n">
        <f aca="false">IF(OR($A9="",BJ$4=""),0,COUNTIFS(Formulas!$A$2:$A$3001,BJ$4,Formulas!$B$2:$B$3001,$A9))</f>
        <v>0</v>
      </c>
      <c r="BK9" s="21" t="n">
        <f aca="false">IF(OR($A9="",BK$4=""),0,COUNTIFS(Formulas!$A$2:$A$3001,BK$4,Formulas!$B$2:$B$3001,$A9))</f>
        <v>0</v>
      </c>
      <c r="BL9" s="21" t="n">
        <f aca="false">IF(OR($A9="",BL$4=""),0,COUNTIFS(Formulas!$A$2:$A$3001,BL$4,Formulas!$B$2:$B$3001,$A9))</f>
        <v>0</v>
      </c>
      <c r="BM9" s="21" t="n">
        <f aca="false">IF(OR($A9="",BM$4=""),0,COUNTIFS(Formulas!$A$2:$A$3001,BM$4,Formulas!$B$2:$B$3001,$A9))</f>
        <v>0</v>
      </c>
      <c r="BN9" s="21" t="n">
        <f aca="false">IF(OR($A9="",BN$4=""),0,COUNTIFS(Formulas!$A$2:$A$3001,BN$4,Formulas!$B$2:$B$3001,$A9))</f>
        <v>0</v>
      </c>
      <c r="BO9" s="21" t="n">
        <f aca="false">IF(OR($A9="",BO$4=""),0,COUNTIFS(Formulas!$A$2:$A$3001,BO$4,Formulas!$B$2:$B$3001,$A9))</f>
        <v>0</v>
      </c>
      <c r="BP9" s="21" t="n">
        <f aca="false">IF(OR($A9="",BP$4=""),0,COUNTIFS(Formulas!$A$2:$A$3001,BP$4,Formulas!$B$2:$B$3001,$A9))</f>
        <v>0</v>
      </c>
      <c r="BQ9" s="21" t="n">
        <f aca="false">IF(OR($A9="",BQ$4=""),0,COUNTIFS(Formulas!$A$2:$A$3001,BQ$4,Formulas!$B$2:$B$3001,$A9))</f>
        <v>0</v>
      </c>
      <c r="BR9" s="21" t="n">
        <f aca="false">IF(OR($A9="",BR$4=""),0,COUNTIFS(Formulas!$A$2:$A$3001,BR$4,Formulas!$B$2:$B$3001,$A9))</f>
        <v>0</v>
      </c>
      <c r="BS9" s="21" t="n">
        <f aca="false">IF(OR($A9="",BS$4=""),0,COUNTIFS(Formulas!$A$2:$A$3001,BS$4,Formulas!$B$2:$B$3001,$A9))</f>
        <v>0</v>
      </c>
      <c r="BT9" s="21" t="n">
        <f aca="false">IF(OR($A9="",BT$4=""),0,COUNTIFS(Formulas!$A$2:$A$3001,BT$4,Formulas!$B$2:$B$3001,$A9))</f>
        <v>0</v>
      </c>
      <c r="BU9" s="21" t="n">
        <f aca="false">IF(OR($A9="",BU$4=""),0,COUNTIFS(Formulas!$A$2:$A$3001,BU$4,Formulas!$B$2:$B$3001,$A9))</f>
        <v>0</v>
      </c>
      <c r="BV9" s="21" t="n">
        <f aca="false">IF(OR($A9="",BV$4=""),0,COUNTIFS(Formulas!$A$2:$A$3001,BV$4,Formulas!$B$2:$B$3001,$A9))</f>
        <v>0</v>
      </c>
      <c r="BW9" s="21" t="n">
        <f aca="false">IF(OR($A9="",BW$4=""),0,COUNTIFS(Formulas!$A$2:$A$3001,BW$4,Formulas!$B$2:$B$3001,$A9))</f>
        <v>0</v>
      </c>
      <c r="BX9" s="21" t="n">
        <f aca="false">IF(OR($A9="",BX$4=""),0,COUNTIFS(Formulas!$A$2:$A$3001,BX$4,Formulas!$B$2:$B$3001,$A9))</f>
        <v>0</v>
      </c>
      <c r="BY9" s="21" t="n">
        <f aca="false">IF(OR($A9="",BY$4=""),0,COUNTIFS(Formulas!$A$2:$A$3001,BY$4,Formulas!$B$2:$B$3001,$A9))</f>
        <v>0</v>
      </c>
      <c r="BZ9" s="21" t="n">
        <f aca="false">IF(OR($A9="",BZ$4=""),0,COUNTIFS(Formulas!$A$2:$A$3001,BZ$4,Formulas!$B$2:$B$3001,$A9))</f>
        <v>0</v>
      </c>
      <c r="CA9" s="21" t="n">
        <f aca="false">IF(OR($A9="",CA$4=""),0,COUNTIFS(Formulas!$A$2:$A$3001,CA$4,Formulas!$B$2:$B$3001,$A9))</f>
        <v>0</v>
      </c>
      <c r="CB9" s="21" t="n">
        <f aca="false">IF(OR($A9="",CB$4=""),0,COUNTIFS(Formulas!$A$2:$A$3001,CB$4,Formulas!$B$2:$B$3001,$A9))</f>
        <v>0</v>
      </c>
      <c r="CC9" s="21" t="n">
        <f aca="false">IF(OR($A9="",CC$4=""),0,COUNTIFS(Formulas!$A$2:$A$3001,CC$4,Formulas!$B$2:$B$3001,$A9))</f>
        <v>0</v>
      </c>
      <c r="CD9" s="21" t="n">
        <f aca="false">IF(OR($A9="",CD$4=""),0,COUNTIFS(Formulas!$A$2:$A$3001,CD$4,Formulas!$B$2:$B$3001,$A9))</f>
        <v>0</v>
      </c>
      <c r="CE9" s="21" t="n">
        <f aca="false">IF(OR($A9="",CE$4=""),0,COUNTIFS(Formulas!$A$2:$A$3001,CE$4,Formulas!$B$2:$B$3001,$A9))</f>
        <v>0</v>
      </c>
      <c r="CF9" s="21" t="n">
        <f aca="false">IF(OR($A9="",CF$4=""),0,COUNTIFS(Formulas!$A$2:$A$3001,CF$4,Formulas!$B$2:$B$3001,$A9))</f>
        <v>0</v>
      </c>
      <c r="CG9" s="21" t="n">
        <f aca="false">IF(OR($A9="",CG$4=""),0,COUNTIFS(Formulas!$A$2:$A$3001,CG$4,Formulas!$B$2:$B$3001,$A9))</f>
        <v>0</v>
      </c>
      <c r="CH9" s="21" t="n">
        <f aca="false">IF(OR($A9="",CH$4=""),0,COUNTIFS(Formulas!$A$2:$A$3001,CH$4,Formulas!$B$2:$B$3001,$A9))</f>
        <v>0</v>
      </c>
      <c r="CI9" s="21" t="n">
        <f aca="false">IF(OR($A9="",CI$4=""),0,COUNTIFS(Formulas!$A$2:$A$3001,CI$4,Formulas!$B$2:$B$3001,$A9))</f>
        <v>1</v>
      </c>
      <c r="CJ9" s="21" t="n">
        <f aca="false">IF(OR($A9="",CJ$4=""),0,COUNTIFS(Formulas!$A$2:$A$3001,CJ$4,Formulas!$B$2:$B$3001,$A9))</f>
        <v>0</v>
      </c>
      <c r="CK9" s="21" t="n">
        <f aca="false">IF(OR($A9="",CK$4=""),0,COUNTIFS(Formulas!$A$2:$A$3001,CK$4,Formulas!$B$2:$B$3001,$A9))</f>
        <v>0</v>
      </c>
      <c r="CL9" s="21" t="n">
        <f aca="false">IF(OR($A9="",CL$4=""),0,COUNTIFS(Formulas!$A$2:$A$3001,CL$4,Formulas!$B$2:$B$3001,$A9))</f>
        <v>0</v>
      </c>
      <c r="CM9" s="21" t="n">
        <f aca="false">IF(OR($A9="",CM$4=""),0,COUNTIFS(Formulas!$A$2:$A$3001,CM$4,Formulas!$B$2:$B$3001,$A9))</f>
        <v>0</v>
      </c>
      <c r="CN9" s="21" t="n">
        <f aca="false">IF(OR($A9="",CN$4=""),0,COUNTIFS(Formulas!$A$2:$A$3001,CN$4,Formulas!$B$2:$B$3001,$A9))</f>
        <v>0</v>
      </c>
      <c r="CO9" s="21" t="n">
        <f aca="false">IF(OR($A9="",CO$4=""),0,COUNTIFS(Formulas!$A$2:$A$3001,CO$4,Formulas!$B$2:$B$3001,$A9))</f>
        <v>0</v>
      </c>
      <c r="CP9" s="21" t="n">
        <f aca="false">IF(OR($A9="",CP$4=""),0,COUNTIFS(Formulas!$A$2:$A$3001,CP$4,Formulas!$B$2:$B$3001,$A9))</f>
        <v>0</v>
      </c>
      <c r="CQ9" s="21" t="n">
        <f aca="false">IF(OR($A9="",CQ$4=""),0,COUNTIFS(Formulas!$A$2:$A$3001,CQ$4,Formulas!$B$2:$B$3001,$A9))</f>
        <v>0</v>
      </c>
      <c r="CR9" s="21" t="n">
        <f aca="false">IF(OR($A9="",CR$4=""),0,COUNTIFS(Formulas!$A$2:$A$3001,CR$4,Formulas!$B$2:$B$3001,$A9))</f>
        <v>0</v>
      </c>
      <c r="CS9" s="21" t="n">
        <f aca="false">IF(OR($A9="",CS$4=""),0,COUNTIFS(Formulas!$A$2:$A$3001,CS$4,Formulas!$B$2:$B$3001,$A9))</f>
        <v>0</v>
      </c>
      <c r="CT9" s="21" t="n">
        <f aca="false">IF(OR($A9="",CT$4=""),0,COUNTIFS(Formulas!$A$2:$A$3001,CT$4,Formulas!$B$2:$B$3001,$A9))</f>
        <v>0</v>
      </c>
      <c r="CU9" s="21" t="n">
        <f aca="false">IF(OR($A9="",CU$4=""),0,COUNTIFS(Formulas!$A$2:$A$3001,CU$4,Formulas!$B$2:$B$3001,$A9))</f>
        <v>0</v>
      </c>
      <c r="CV9" s="21" t="n">
        <f aca="false">IF(OR($A9="",CV$4=""),0,COUNTIFS(Formulas!$A$2:$A$3001,CV$4,Formulas!$B$2:$B$3001,$A9))</f>
        <v>0</v>
      </c>
      <c r="CW9" s="21" t="n">
        <f aca="false">IF(OR($A9="",CW$4=""),0,COUNTIFS(Formulas!$A$2:$A$3001,CW$4,Formulas!$B$2:$B$3001,$A9))</f>
        <v>0</v>
      </c>
      <c r="CX9" s="21" t="n">
        <f aca="false">IF(OR($A9="",CX$4=""),0,COUNTIFS(Formulas!$A$2:$A$3001,CX$4,Formulas!$B$2:$B$3001,$A9))</f>
        <v>0</v>
      </c>
      <c r="CY9" s="21" t="n">
        <f aca="false">IF(OR($A9="",CY$4=""),0,COUNTIFS(Formulas!$A$2:$A$3001,CY$4,Formulas!$B$2:$B$3001,$A9))</f>
        <v>0</v>
      </c>
      <c r="CZ9" s="21" t="n">
        <f aca="false">IF(OR($A9="",CZ$4=""),0,COUNTIFS(Formulas!$A$2:$A$3001,CZ$4,Formulas!$B$2:$B$3001,$A9))</f>
        <v>0</v>
      </c>
      <c r="DA9" s="21" t="n">
        <f aca="false">IF(OR($A9="",DA$4=""),0,COUNTIFS(Formulas!$A$2:$A$3001,DA$4,Formulas!$B$2:$B$3001,$A9))</f>
        <v>0</v>
      </c>
      <c r="DB9" s="21" t="n">
        <f aca="false">IF(OR($A9="",DB$4=""),0,COUNTIFS(Formulas!$A$2:$A$3001,DB$4,Formulas!$B$2:$B$3001,$A9))</f>
        <v>0</v>
      </c>
      <c r="DC9" s="21" t="n">
        <f aca="false">IF(OR($A9="",DC$4=""),0,COUNTIFS(Formulas!$A$2:$A$3001,DC$4,Formulas!$B$2:$B$3001,$A9))</f>
        <v>0</v>
      </c>
      <c r="DD9" s="21" t="n">
        <f aca="false">IF(OR($A9="",DD$4=""),0,COUNTIFS(Formulas!$A$2:$A$3001,DD$4,Formulas!$B$2:$B$3001,$A9))</f>
        <v>0</v>
      </c>
      <c r="DE9" s="21" t="n">
        <f aca="false">IF(OR($A9="",DE$4=""),0,COUNTIFS(Formulas!$A$2:$A$3001,DE$4,Formulas!$B$2:$B$3001,$A9))</f>
        <v>0</v>
      </c>
      <c r="DF9" s="21" t="n">
        <f aca="false">IF(OR($A9="",DF$4=""),0,COUNTIFS(Formulas!$A$2:$A$3001,DF$4,Formulas!$B$2:$B$3001,$A9))</f>
        <v>0</v>
      </c>
      <c r="DG9" s="21" t="n">
        <f aca="false">IF(OR($A9="",DG$4=""),0,COUNTIFS(Formulas!$A$2:$A$3001,DG$4,Formulas!$B$2:$B$3001,$A9))</f>
        <v>0</v>
      </c>
      <c r="DH9" s="21" t="n">
        <f aca="false">IF(OR($A9="",DH$4=""),0,COUNTIFS(Formulas!$A$2:$A$3001,DH$4,Formulas!$B$2:$B$3001,$A9))</f>
        <v>0</v>
      </c>
      <c r="DI9" s="21" t="n">
        <f aca="false">IF(OR($A9="",DI$4=""),0,COUNTIFS(Formulas!$A$2:$A$3001,DI$4,Formulas!$B$2:$B$3001,$A9))</f>
        <v>0</v>
      </c>
      <c r="DJ9" s="21" t="n">
        <f aca="false">IF(OR($A9="",DJ$4=""),0,COUNTIFS(Formulas!$A$2:$A$3001,DJ$4,Formulas!$B$2:$B$3001,$A9))</f>
        <v>0</v>
      </c>
      <c r="DK9" s="21" t="n">
        <f aca="false">IF(OR($A9="",DK$4=""),0,COUNTIFS(Formulas!$A$2:$A$3001,DK$4,Formulas!$B$2:$B$3001,$A9))</f>
        <v>0</v>
      </c>
      <c r="DL9" s="21" t="n">
        <f aca="false">IF(OR($A9="",DL$4=""),0,COUNTIFS(Formulas!$A$2:$A$3001,DL$4,Formulas!$B$2:$B$3001,$A9))</f>
        <v>0</v>
      </c>
      <c r="DM9" s="21" t="n">
        <f aca="false">IF(OR($A9="",DM$4=""),0,COUNTIFS(Formulas!$A$2:$A$3001,DM$4,Formulas!$B$2:$B$3001,$A9))</f>
        <v>0</v>
      </c>
      <c r="DN9" s="21" t="n">
        <f aca="false">IF(OR($A9="",DN$4=""),0,COUNTIFS(Formulas!$A$2:$A$3001,DN$4,Formulas!$B$2:$B$3001,$A9))</f>
        <v>0</v>
      </c>
      <c r="DO9" s="21" t="n">
        <f aca="false">IF(OR($A9="",DO$4=""),0,COUNTIFS(Formulas!$A$2:$A$3001,DO$4,Formulas!$B$2:$B$3001,$A9))</f>
        <v>0</v>
      </c>
      <c r="DP9" s="21" t="n">
        <f aca="false">IF(OR($A9="",DP$4=""),0,COUNTIFS(Formulas!$A$2:$A$3001,DP$4,Formulas!$B$2:$B$3001,$A9))</f>
        <v>0</v>
      </c>
      <c r="DQ9" s="21" t="n">
        <f aca="false">IF(OR($A9="",DQ$4=""),0,COUNTIFS(Formulas!$A$2:$A$3001,DQ$4,Formulas!$B$2:$B$3001,$A9))</f>
        <v>0</v>
      </c>
      <c r="DR9" s="21" t="n">
        <f aca="false">IF(OR($A9="",DR$4=""),0,COUNTIFS(Formulas!$A$2:$A$3001,DR$4,Formulas!$B$2:$B$3001,$A9))</f>
        <v>0</v>
      </c>
      <c r="DS9" s="21" t="n">
        <f aca="false">IF(OR($A9="",DS$4=""),0,COUNTIFS(Formulas!$A$2:$A$3001,DS$4,Formulas!$B$2:$B$3001,$A9))</f>
        <v>0</v>
      </c>
      <c r="DT9" s="21" t="n">
        <f aca="false">IF(OR($A9="",DT$4=""),0,COUNTIFS(Formulas!$A$2:$A$3001,DT$4,Formulas!$B$2:$B$3001,$A9))</f>
        <v>0</v>
      </c>
      <c r="DU9" s="21" t="n">
        <f aca="false">IF(OR($A9="",DU$4=""),0,COUNTIFS(Formulas!$A$2:$A$3001,DU$4,Formulas!$B$2:$B$3001,$A9))</f>
        <v>0</v>
      </c>
      <c r="DV9" s="21" t="n">
        <f aca="false">IF(OR($A9="",DV$4=""),0,COUNTIFS(Formulas!$A$2:$A$3001,DV$4,Formulas!$B$2:$B$3001,$A9))</f>
        <v>0</v>
      </c>
      <c r="DW9" s="21" t="n">
        <f aca="false">IF(OR($A9="",DW$4=""),0,COUNTIFS(Formulas!$A$2:$A$3001,DW$4,Formulas!$B$2:$B$3001,$A9))</f>
        <v>0</v>
      </c>
      <c r="DX9" s="21" t="n">
        <f aca="false">IF(OR($A9="",DX$4=""),0,COUNTIFS(Formulas!$A$2:$A$3001,DX$4,Formulas!$B$2:$B$3001,$A9))</f>
        <v>0</v>
      </c>
      <c r="DY9" s="21" t="n">
        <f aca="false">IF(OR($A9="",DY$4=""),0,COUNTIFS(Formulas!$A$2:$A$3001,DY$4,Formulas!$B$2:$B$3001,$A9))</f>
        <v>0</v>
      </c>
      <c r="DZ9" s="21" t="n">
        <f aca="false">IF(OR($A9="",DZ$4=""),0,COUNTIFS(Formulas!$A$2:$A$3001,DZ$4,Formulas!$B$2:$B$3001,$A9))</f>
        <v>0</v>
      </c>
      <c r="EA9" s="21" t="n">
        <f aca="false">IF(OR($A9="",EA$4=""),0,COUNTIFS(Formulas!$A$2:$A$3001,EA$4,Formulas!$B$2:$B$3001,$A9))</f>
        <v>0</v>
      </c>
      <c r="EB9" s="21" t="n">
        <f aca="false">IF(OR($A9="",EB$4=""),0,COUNTIFS(Formulas!$A$2:$A$3001,EB$4,Formulas!$B$2:$B$3001,$A9))</f>
        <v>0</v>
      </c>
      <c r="EC9" s="21" t="n">
        <f aca="false">IF(OR($A9="",EC$4=""),0,COUNTIFS(Formulas!$A$2:$A$3001,EC$4,Formulas!$B$2:$B$3001,$A9))</f>
        <v>0</v>
      </c>
      <c r="ED9" s="21" t="n">
        <f aca="false">IF(OR($A9="",ED$4=""),0,COUNTIFS(Formulas!$A$2:$A$3001,ED$4,Formulas!$B$2:$B$3001,$A9))</f>
        <v>0</v>
      </c>
      <c r="EE9" s="21" t="n">
        <f aca="false">IF(OR($A9="",EE$4=""),0,COUNTIFS(Formulas!$A$2:$A$3001,EE$4,Formulas!$B$2:$B$3001,$A9))</f>
        <v>0</v>
      </c>
      <c r="EF9" s="21" t="n">
        <f aca="false">IF(OR($A9="",EF$4=""),0,COUNTIFS(Formulas!$A$2:$A$3001,EF$4,Formulas!$B$2:$B$3001,$A9))</f>
        <v>0</v>
      </c>
      <c r="EG9" s="21" t="n">
        <f aca="false">IF(OR($A9="",EG$4=""),0,COUNTIFS(Formulas!$A$2:$A$3001,EG$4,Formulas!$B$2:$B$3001,$A9))</f>
        <v>0</v>
      </c>
      <c r="EH9" s="21" t="n">
        <f aca="false">IF(OR($A9="",EH$4=""),0,COUNTIFS(Formulas!$A$2:$A$3001,EH$4,Formulas!$B$2:$B$3001,$A9))</f>
        <v>0</v>
      </c>
      <c r="EI9" s="21" t="n">
        <f aca="false">IF(OR($A9="",EI$4=""),0,COUNTIFS(Formulas!$A$2:$A$3001,EI$4,Formulas!$B$2:$B$3001,$A9))</f>
        <v>0</v>
      </c>
      <c r="EJ9" s="21" t="n">
        <f aca="false">IF(OR($A9="",EJ$4=""),0,COUNTIFS(Formulas!$A$2:$A$3001,EJ$4,Formulas!$B$2:$B$3001,$A9))</f>
        <v>0</v>
      </c>
      <c r="EK9" s="21" t="n">
        <f aca="false">IF(OR($A9="",EK$4=""),0,COUNTIFS(Formulas!$A$2:$A$3001,EK$4,Formulas!$B$2:$B$3001,$A9))</f>
        <v>0</v>
      </c>
      <c r="EL9" s="21" t="n">
        <f aca="false">IF(OR($A9="",EL$4=""),0,COUNTIFS(Formulas!$A$2:$A$3001,EL$4,Formulas!$B$2:$B$3001,$A9))</f>
        <v>0</v>
      </c>
      <c r="EM9" s="21" t="n">
        <f aca="false">IF(OR($A9="",EM$4=""),0,COUNTIFS(Formulas!$A$2:$A$3001,EM$4,Formulas!$B$2:$B$3001,$A9))</f>
        <v>0</v>
      </c>
      <c r="EN9" s="21" t="n">
        <f aca="false">IF(OR($A9="",EN$4=""),0,COUNTIFS(Formulas!$A$2:$A$3001,EN$4,Formulas!$B$2:$B$3001,$A9))</f>
        <v>0</v>
      </c>
      <c r="EO9" s="21" t="n">
        <f aca="false">IF(OR($A9="",EO$4=""),0,COUNTIFS(Formulas!$A$2:$A$3001,EO$4,Formulas!$B$2:$B$3001,$A9))</f>
        <v>0</v>
      </c>
      <c r="EP9" s="21" t="n">
        <f aca="false">IF(OR($A9="",EP$4=""),0,COUNTIFS(Formulas!$A$2:$A$3001,EP$4,Formulas!$B$2:$B$3001,$A9))</f>
        <v>0</v>
      </c>
      <c r="EQ9" s="21" t="n">
        <f aca="false">IF(OR($A9="",EQ$4=""),0,COUNTIFS(Formulas!$A$2:$A$3001,EQ$4,Formulas!$B$2:$B$3001,$A9))</f>
        <v>0</v>
      </c>
      <c r="ER9" s="21" t="n">
        <f aca="false">IF(OR($A9="",ER$4=""),0,COUNTIFS(Formulas!$A$2:$A$3001,ER$4,Formulas!$B$2:$B$3001,$A9))</f>
        <v>0</v>
      </c>
      <c r="ES9" s="21" t="n">
        <f aca="false">IF(OR($A9="",ES$4=""),0,COUNTIFS(Formulas!$A$2:$A$3001,ES$4,Formulas!$B$2:$B$3001,$A9))</f>
        <v>0</v>
      </c>
      <c r="ET9" s="21" t="n">
        <f aca="false">IF(OR($A9="",ET$4=""),0,COUNTIFS(Formulas!$A$2:$A$3001,ET$4,Formulas!$B$2:$B$3001,$A9))</f>
        <v>0</v>
      </c>
      <c r="EU9" s="21" t="n">
        <f aca="false">IF(OR($A9="",EU$4=""),0,COUNTIFS(Formulas!$A$2:$A$3001,EU$4,Formulas!$B$2:$B$3001,$A9))</f>
        <v>0</v>
      </c>
      <c r="EV9" s="21" t="n">
        <f aca="false">IF(OR($A9="",EV$4=""),0,COUNTIFS(Formulas!$A$2:$A$3001,EV$4,Formulas!$B$2:$B$3001,$A9))</f>
        <v>0</v>
      </c>
    </row>
    <row r="10" customFormat="false" ht="15" hidden="false" customHeight="false" outlineLevel="0" collapsed="false">
      <c r="A10" s="13" t="str">
        <f aca="false">IF(INDEX(Materials!$A$2:$A$301,6)="","",INDEX(Materials!$A$2:$A$301,6))</f>
        <v>Ascorbic Acid (Vitamin C)</v>
      </c>
      <c r="B10" s="19" t="n">
        <f aca="false">IF(A10="","",COUNTIF(C10:EV10,"&gt;0"))</f>
        <v>2</v>
      </c>
      <c r="C10" s="21" t="n">
        <f aca="false">IF(OR($A10="",C$4=""),0,COUNTIFS(Formulas!$A$2:$A$3001,C$4,Formulas!$B$2:$B$3001,$A10))</f>
        <v>0</v>
      </c>
      <c r="D10" s="21" t="n">
        <f aca="false">IF(OR($A10="",D$4=""),0,COUNTIFS(Formulas!$A$2:$A$3001,D$4,Formulas!$B$2:$B$3001,$A10))</f>
        <v>0</v>
      </c>
      <c r="E10" s="21" t="n">
        <f aca="false">IF(OR($A10="",E$4=""),0,COUNTIFS(Formulas!$A$2:$A$3001,E$4,Formulas!$B$2:$B$3001,$A10))</f>
        <v>0</v>
      </c>
      <c r="F10" s="21" t="n">
        <f aca="false">IF(OR($A10="",F$4=""),0,COUNTIFS(Formulas!$A$2:$A$3001,F$4,Formulas!$B$2:$B$3001,$A10))</f>
        <v>0</v>
      </c>
      <c r="G10" s="21" t="n">
        <f aca="false">IF(OR($A10="",G$4=""),0,COUNTIFS(Formulas!$A$2:$A$3001,G$4,Formulas!$B$2:$B$3001,$A10))</f>
        <v>0</v>
      </c>
      <c r="H10" s="21" t="n">
        <f aca="false">IF(OR($A10="",H$4=""),0,COUNTIFS(Formulas!$A$2:$A$3001,H$4,Formulas!$B$2:$B$3001,$A10))</f>
        <v>0</v>
      </c>
      <c r="I10" s="21" t="n">
        <f aca="false">IF(OR($A10="",I$4=""),0,COUNTIFS(Formulas!$A$2:$A$3001,I$4,Formulas!$B$2:$B$3001,$A10))</f>
        <v>0</v>
      </c>
      <c r="J10" s="21" t="n">
        <f aca="false">IF(OR($A10="",J$4=""),0,COUNTIFS(Formulas!$A$2:$A$3001,J$4,Formulas!$B$2:$B$3001,$A10))</f>
        <v>0</v>
      </c>
      <c r="K10" s="21" t="n">
        <f aca="false">IF(OR($A10="",K$4=""),0,COUNTIFS(Formulas!$A$2:$A$3001,K$4,Formulas!$B$2:$B$3001,$A10))</f>
        <v>0</v>
      </c>
      <c r="L10" s="21" t="n">
        <f aca="false">IF(OR($A10="",L$4=""),0,COUNTIFS(Formulas!$A$2:$A$3001,L$4,Formulas!$B$2:$B$3001,$A10))</f>
        <v>0</v>
      </c>
      <c r="M10" s="21" t="n">
        <f aca="false">IF(OR($A10="",M$4=""),0,COUNTIFS(Formulas!$A$2:$A$3001,M$4,Formulas!$B$2:$B$3001,$A10))</f>
        <v>0</v>
      </c>
      <c r="N10" s="21" t="n">
        <f aca="false">IF(OR($A10="",N$4=""),0,COUNTIFS(Formulas!$A$2:$A$3001,N$4,Formulas!$B$2:$B$3001,$A10))</f>
        <v>0</v>
      </c>
      <c r="O10" s="21" t="n">
        <f aca="false">IF(OR($A10="",O$4=""),0,COUNTIFS(Formulas!$A$2:$A$3001,O$4,Formulas!$B$2:$B$3001,$A10))</f>
        <v>0</v>
      </c>
      <c r="P10" s="21" t="n">
        <f aca="false">IF(OR($A10="",P$4=""),0,COUNTIFS(Formulas!$A$2:$A$3001,P$4,Formulas!$B$2:$B$3001,$A10))</f>
        <v>0</v>
      </c>
      <c r="Q10" s="21" t="n">
        <f aca="false">IF(OR($A10="",Q$4=""),0,COUNTIFS(Formulas!$A$2:$A$3001,Q$4,Formulas!$B$2:$B$3001,$A10))</f>
        <v>0</v>
      </c>
      <c r="R10" s="21" t="n">
        <f aca="false">IF(OR($A10="",R$4=""),0,COUNTIFS(Formulas!$A$2:$A$3001,R$4,Formulas!$B$2:$B$3001,$A10))</f>
        <v>0</v>
      </c>
      <c r="S10" s="21" t="n">
        <f aca="false">IF(OR($A10="",S$4=""),0,COUNTIFS(Formulas!$A$2:$A$3001,S$4,Formulas!$B$2:$B$3001,$A10))</f>
        <v>0</v>
      </c>
      <c r="T10" s="21" t="n">
        <f aca="false">IF(OR($A10="",T$4=""),0,COUNTIFS(Formulas!$A$2:$A$3001,T$4,Formulas!$B$2:$B$3001,$A10))</f>
        <v>0</v>
      </c>
      <c r="U10" s="21" t="n">
        <f aca="false">IF(OR($A10="",U$4=""),0,COUNTIFS(Formulas!$A$2:$A$3001,U$4,Formulas!$B$2:$B$3001,$A10))</f>
        <v>0</v>
      </c>
      <c r="V10" s="21" t="n">
        <f aca="false">IF(OR($A10="",V$4=""),0,COUNTIFS(Formulas!$A$2:$A$3001,V$4,Formulas!$B$2:$B$3001,$A10))</f>
        <v>0</v>
      </c>
      <c r="W10" s="21" t="n">
        <f aca="false">IF(OR($A10="",W$4=""),0,COUNTIFS(Formulas!$A$2:$A$3001,W$4,Formulas!$B$2:$B$3001,$A10))</f>
        <v>0</v>
      </c>
      <c r="X10" s="21" t="n">
        <f aca="false">IF(OR($A10="",X$4=""),0,COUNTIFS(Formulas!$A$2:$A$3001,X$4,Formulas!$B$2:$B$3001,$A10))</f>
        <v>0</v>
      </c>
      <c r="Y10" s="21" t="n">
        <f aca="false">IF(OR($A10="",Y$4=""),0,COUNTIFS(Formulas!$A$2:$A$3001,Y$4,Formulas!$B$2:$B$3001,$A10))</f>
        <v>0</v>
      </c>
      <c r="Z10" s="21" t="n">
        <f aca="false">IF(OR($A10="",Z$4=""),0,COUNTIFS(Formulas!$A$2:$A$3001,Z$4,Formulas!$B$2:$B$3001,$A10))</f>
        <v>0</v>
      </c>
      <c r="AA10" s="21" t="n">
        <f aca="false">IF(OR($A10="",AA$4=""),0,COUNTIFS(Formulas!$A$2:$A$3001,AA$4,Formulas!$B$2:$B$3001,$A10))</f>
        <v>0</v>
      </c>
      <c r="AB10" s="21" t="n">
        <f aca="false">IF(OR($A10="",AB$4=""),0,COUNTIFS(Formulas!$A$2:$A$3001,AB$4,Formulas!$B$2:$B$3001,$A10))</f>
        <v>0</v>
      </c>
      <c r="AC10" s="21" t="n">
        <f aca="false">IF(OR($A10="",AC$4=""),0,COUNTIFS(Formulas!$A$2:$A$3001,AC$4,Formulas!$B$2:$B$3001,$A10))</f>
        <v>0</v>
      </c>
      <c r="AD10" s="21" t="n">
        <f aca="false">IF(OR($A10="",AD$4=""),0,COUNTIFS(Formulas!$A$2:$A$3001,AD$4,Formulas!$B$2:$B$3001,$A10))</f>
        <v>0</v>
      </c>
      <c r="AE10" s="21" t="n">
        <f aca="false">IF(OR($A10="",AE$4=""),0,COUNTIFS(Formulas!$A$2:$A$3001,AE$4,Formulas!$B$2:$B$3001,$A10))</f>
        <v>0</v>
      </c>
      <c r="AF10" s="21" t="n">
        <f aca="false">IF(OR($A10="",AF$4=""),0,COUNTIFS(Formulas!$A$2:$A$3001,AF$4,Formulas!$B$2:$B$3001,$A10))</f>
        <v>0</v>
      </c>
      <c r="AG10" s="21" t="n">
        <f aca="false">IF(OR($A10="",AG$4=""),0,COUNTIFS(Formulas!$A$2:$A$3001,AG$4,Formulas!$B$2:$B$3001,$A10))</f>
        <v>0</v>
      </c>
      <c r="AH10" s="21" t="n">
        <f aca="false">IF(OR($A10="",AH$4=""),0,COUNTIFS(Formulas!$A$2:$A$3001,AH$4,Formulas!$B$2:$B$3001,$A10))</f>
        <v>0</v>
      </c>
      <c r="AI10" s="21" t="n">
        <f aca="false">IF(OR($A10="",AI$4=""),0,COUNTIFS(Formulas!$A$2:$A$3001,AI$4,Formulas!$B$2:$B$3001,$A10))</f>
        <v>0</v>
      </c>
      <c r="AJ10" s="21" t="n">
        <f aca="false">IF(OR($A10="",AJ$4=""),0,COUNTIFS(Formulas!$A$2:$A$3001,AJ$4,Formulas!$B$2:$B$3001,$A10))</f>
        <v>0</v>
      </c>
      <c r="AK10" s="21" t="n">
        <f aca="false">IF(OR($A10="",AK$4=""),0,COUNTIFS(Formulas!$A$2:$A$3001,AK$4,Formulas!$B$2:$B$3001,$A10))</f>
        <v>0</v>
      </c>
      <c r="AL10" s="21" t="n">
        <f aca="false">IF(OR($A10="",AL$4=""),0,COUNTIFS(Formulas!$A$2:$A$3001,AL$4,Formulas!$B$2:$B$3001,$A10))</f>
        <v>0</v>
      </c>
      <c r="AM10" s="21" t="n">
        <f aca="false">IF(OR($A10="",AM$4=""),0,COUNTIFS(Formulas!$A$2:$A$3001,AM$4,Formulas!$B$2:$B$3001,$A10))</f>
        <v>0</v>
      </c>
      <c r="AN10" s="21" t="n">
        <f aca="false">IF(OR($A10="",AN$4=""),0,COUNTIFS(Formulas!$A$2:$A$3001,AN$4,Formulas!$B$2:$B$3001,$A10))</f>
        <v>0</v>
      </c>
      <c r="AO10" s="21" t="n">
        <f aca="false">IF(OR($A10="",AO$4=""),0,COUNTIFS(Formulas!$A$2:$A$3001,AO$4,Formulas!$B$2:$B$3001,$A10))</f>
        <v>0</v>
      </c>
      <c r="AP10" s="21" t="n">
        <f aca="false">IF(OR($A10="",AP$4=""),0,COUNTIFS(Formulas!$A$2:$A$3001,AP$4,Formulas!$B$2:$B$3001,$A10))</f>
        <v>0</v>
      </c>
      <c r="AQ10" s="21" t="n">
        <f aca="false">IF(OR($A10="",AQ$4=""),0,COUNTIFS(Formulas!$A$2:$A$3001,AQ$4,Formulas!$B$2:$B$3001,$A10))</f>
        <v>0</v>
      </c>
      <c r="AR10" s="21" t="n">
        <f aca="false">IF(OR($A10="",AR$4=""),0,COUNTIFS(Formulas!$A$2:$A$3001,AR$4,Formulas!$B$2:$B$3001,$A10))</f>
        <v>0</v>
      </c>
      <c r="AS10" s="21" t="n">
        <f aca="false">IF(OR($A10="",AS$4=""),0,COUNTIFS(Formulas!$A$2:$A$3001,AS$4,Formulas!$B$2:$B$3001,$A10))</f>
        <v>0</v>
      </c>
      <c r="AT10" s="21" t="n">
        <f aca="false">IF(OR($A10="",AT$4=""),0,COUNTIFS(Formulas!$A$2:$A$3001,AT$4,Formulas!$B$2:$B$3001,$A10))</f>
        <v>0</v>
      </c>
      <c r="AU10" s="21" t="n">
        <f aca="false">IF(OR($A10="",AU$4=""),0,COUNTIFS(Formulas!$A$2:$A$3001,AU$4,Formulas!$B$2:$B$3001,$A10))</f>
        <v>0</v>
      </c>
      <c r="AV10" s="21" t="n">
        <f aca="false">IF(OR($A10="",AV$4=""),0,COUNTIFS(Formulas!$A$2:$A$3001,AV$4,Formulas!$B$2:$B$3001,$A10))</f>
        <v>0</v>
      </c>
      <c r="AW10" s="21" t="n">
        <f aca="false">IF(OR($A10="",AW$4=""),0,COUNTIFS(Formulas!$A$2:$A$3001,AW$4,Formulas!$B$2:$B$3001,$A10))</f>
        <v>0</v>
      </c>
      <c r="AX10" s="21" t="n">
        <f aca="false">IF(OR($A10="",AX$4=""),0,COUNTIFS(Formulas!$A$2:$A$3001,AX$4,Formulas!$B$2:$B$3001,$A10))</f>
        <v>0</v>
      </c>
      <c r="AY10" s="21" t="n">
        <f aca="false">IF(OR($A10="",AY$4=""),0,COUNTIFS(Formulas!$A$2:$A$3001,AY$4,Formulas!$B$2:$B$3001,$A10))</f>
        <v>0</v>
      </c>
      <c r="AZ10" s="21" t="n">
        <f aca="false">IF(OR($A10="",AZ$4=""),0,COUNTIFS(Formulas!$A$2:$A$3001,AZ$4,Formulas!$B$2:$B$3001,$A10))</f>
        <v>0</v>
      </c>
      <c r="BA10" s="21" t="n">
        <f aca="false">IF(OR($A10="",BA$4=""),0,COUNTIFS(Formulas!$A$2:$A$3001,BA$4,Formulas!$B$2:$B$3001,$A10))</f>
        <v>0</v>
      </c>
      <c r="BB10" s="21" t="n">
        <f aca="false">IF(OR($A10="",BB$4=""),0,COUNTIFS(Formulas!$A$2:$A$3001,BB$4,Formulas!$B$2:$B$3001,$A10))</f>
        <v>0</v>
      </c>
      <c r="BC10" s="21" t="n">
        <f aca="false">IF(OR($A10="",BC$4=""),0,COUNTIFS(Formulas!$A$2:$A$3001,BC$4,Formulas!$B$2:$B$3001,$A10))</f>
        <v>0</v>
      </c>
      <c r="BD10" s="21" t="n">
        <f aca="false">IF(OR($A10="",BD$4=""),0,COUNTIFS(Formulas!$A$2:$A$3001,BD$4,Formulas!$B$2:$B$3001,$A10))</f>
        <v>0</v>
      </c>
      <c r="BE10" s="21" t="n">
        <f aca="false">IF(OR($A10="",BE$4=""),0,COUNTIFS(Formulas!$A$2:$A$3001,BE$4,Formulas!$B$2:$B$3001,$A10))</f>
        <v>0</v>
      </c>
      <c r="BF10" s="21" t="n">
        <f aca="false">IF(OR($A10="",BF$4=""),0,COUNTIFS(Formulas!$A$2:$A$3001,BF$4,Formulas!$B$2:$B$3001,$A10))</f>
        <v>0</v>
      </c>
      <c r="BG10" s="21" t="n">
        <f aca="false">IF(OR($A10="",BG$4=""),0,COUNTIFS(Formulas!$A$2:$A$3001,BG$4,Formulas!$B$2:$B$3001,$A10))</f>
        <v>0</v>
      </c>
      <c r="BH10" s="21" t="n">
        <f aca="false">IF(OR($A10="",BH$4=""),0,COUNTIFS(Formulas!$A$2:$A$3001,BH$4,Formulas!$B$2:$B$3001,$A10))</f>
        <v>0</v>
      </c>
      <c r="BI10" s="21" t="n">
        <f aca="false">IF(OR($A10="",BI$4=""),0,COUNTIFS(Formulas!$A$2:$A$3001,BI$4,Formulas!$B$2:$B$3001,$A10))</f>
        <v>0</v>
      </c>
      <c r="BJ10" s="21" t="n">
        <f aca="false">IF(OR($A10="",BJ$4=""),0,COUNTIFS(Formulas!$A$2:$A$3001,BJ$4,Formulas!$B$2:$B$3001,$A10))</f>
        <v>0</v>
      </c>
      <c r="BK10" s="21" t="n">
        <f aca="false">IF(OR($A10="",BK$4=""),0,COUNTIFS(Formulas!$A$2:$A$3001,BK$4,Formulas!$B$2:$B$3001,$A10))</f>
        <v>0</v>
      </c>
      <c r="BL10" s="21" t="n">
        <f aca="false">IF(OR($A10="",BL$4=""),0,COUNTIFS(Formulas!$A$2:$A$3001,BL$4,Formulas!$B$2:$B$3001,$A10))</f>
        <v>0</v>
      </c>
      <c r="BM10" s="21" t="n">
        <f aca="false">IF(OR($A10="",BM$4=""),0,COUNTIFS(Formulas!$A$2:$A$3001,BM$4,Formulas!$B$2:$B$3001,$A10))</f>
        <v>0</v>
      </c>
      <c r="BN10" s="21" t="n">
        <f aca="false">IF(OR($A10="",BN$4=""),0,COUNTIFS(Formulas!$A$2:$A$3001,BN$4,Formulas!$B$2:$B$3001,$A10))</f>
        <v>0</v>
      </c>
      <c r="BO10" s="21" t="n">
        <f aca="false">IF(OR($A10="",BO$4=""),0,COUNTIFS(Formulas!$A$2:$A$3001,BO$4,Formulas!$B$2:$B$3001,$A10))</f>
        <v>0</v>
      </c>
      <c r="BP10" s="21" t="n">
        <f aca="false">IF(OR($A10="",BP$4=""),0,COUNTIFS(Formulas!$A$2:$A$3001,BP$4,Formulas!$B$2:$B$3001,$A10))</f>
        <v>0</v>
      </c>
      <c r="BQ10" s="21" t="n">
        <f aca="false">IF(OR($A10="",BQ$4=""),0,COUNTIFS(Formulas!$A$2:$A$3001,BQ$4,Formulas!$B$2:$B$3001,$A10))</f>
        <v>0</v>
      </c>
      <c r="BR10" s="21" t="n">
        <f aca="false">IF(OR($A10="",BR$4=""),0,COUNTIFS(Formulas!$A$2:$A$3001,BR$4,Formulas!$B$2:$B$3001,$A10))</f>
        <v>0</v>
      </c>
      <c r="BS10" s="21" t="n">
        <f aca="false">IF(OR($A10="",BS$4=""),0,COUNTIFS(Formulas!$A$2:$A$3001,BS$4,Formulas!$B$2:$B$3001,$A10))</f>
        <v>0</v>
      </c>
      <c r="BT10" s="21" t="n">
        <f aca="false">IF(OR($A10="",BT$4=""),0,COUNTIFS(Formulas!$A$2:$A$3001,BT$4,Formulas!$B$2:$B$3001,$A10))</f>
        <v>0</v>
      </c>
      <c r="BU10" s="21" t="n">
        <f aca="false">IF(OR($A10="",BU$4=""),0,COUNTIFS(Formulas!$A$2:$A$3001,BU$4,Formulas!$B$2:$B$3001,$A10))</f>
        <v>0</v>
      </c>
      <c r="BV10" s="21" t="n">
        <f aca="false">IF(OR($A10="",BV$4=""),0,COUNTIFS(Formulas!$A$2:$A$3001,BV$4,Formulas!$B$2:$B$3001,$A10))</f>
        <v>0</v>
      </c>
      <c r="BW10" s="21" t="n">
        <f aca="false">IF(OR($A10="",BW$4=""),0,COUNTIFS(Formulas!$A$2:$A$3001,BW$4,Formulas!$B$2:$B$3001,$A10))</f>
        <v>0</v>
      </c>
      <c r="BX10" s="21" t="n">
        <f aca="false">IF(OR($A10="",BX$4=""),0,COUNTIFS(Formulas!$A$2:$A$3001,BX$4,Formulas!$B$2:$B$3001,$A10))</f>
        <v>0</v>
      </c>
      <c r="BY10" s="21" t="n">
        <f aca="false">IF(OR($A10="",BY$4=""),0,COUNTIFS(Formulas!$A$2:$A$3001,BY$4,Formulas!$B$2:$B$3001,$A10))</f>
        <v>0</v>
      </c>
      <c r="BZ10" s="21" t="n">
        <f aca="false">IF(OR($A10="",BZ$4=""),0,COUNTIFS(Formulas!$A$2:$A$3001,BZ$4,Formulas!$B$2:$B$3001,$A10))</f>
        <v>0</v>
      </c>
      <c r="CA10" s="21" t="n">
        <f aca="false">IF(OR($A10="",CA$4=""),0,COUNTIFS(Formulas!$A$2:$A$3001,CA$4,Formulas!$B$2:$B$3001,$A10))</f>
        <v>0</v>
      </c>
      <c r="CB10" s="21" t="n">
        <f aca="false">IF(OR($A10="",CB$4=""),0,COUNTIFS(Formulas!$A$2:$A$3001,CB$4,Formulas!$B$2:$B$3001,$A10))</f>
        <v>0</v>
      </c>
      <c r="CC10" s="21" t="n">
        <f aca="false">IF(OR($A10="",CC$4=""),0,COUNTIFS(Formulas!$A$2:$A$3001,CC$4,Formulas!$B$2:$B$3001,$A10))</f>
        <v>0</v>
      </c>
      <c r="CD10" s="21" t="n">
        <f aca="false">IF(OR($A10="",CD$4=""),0,COUNTIFS(Formulas!$A$2:$A$3001,CD$4,Formulas!$B$2:$B$3001,$A10))</f>
        <v>0</v>
      </c>
      <c r="CE10" s="21" t="n">
        <f aca="false">IF(OR($A10="",CE$4=""),0,COUNTIFS(Formulas!$A$2:$A$3001,CE$4,Formulas!$B$2:$B$3001,$A10))</f>
        <v>0</v>
      </c>
      <c r="CF10" s="21" t="n">
        <f aca="false">IF(OR($A10="",CF$4=""),0,COUNTIFS(Formulas!$A$2:$A$3001,CF$4,Formulas!$B$2:$B$3001,$A10))</f>
        <v>0</v>
      </c>
      <c r="CG10" s="21" t="n">
        <f aca="false">IF(OR($A10="",CG$4=""),0,COUNTIFS(Formulas!$A$2:$A$3001,CG$4,Formulas!$B$2:$B$3001,$A10))</f>
        <v>0</v>
      </c>
      <c r="CH10" s="21" t="n">
        <f aca="false">IF(OR($A10="",CH$4=""),0,COUNTIFS(Formulas!$A$2:$A$3001,CH$4,Formulas!$B$2:$B$3001,$A10))</f>
        <v>0</v>
      </c>
      <c r="CI10" s="21" t="n">
        <f aca="false">IF(OR($A10="",CI$4=""),0,COUNTIFS(Formulas!$A$2:$A$3001,CI$4,Formulas!$B$2:$B$3001,$A10))</f>
        <v>0</v>
      </c>
      <c r="CJ10" s="21" t="n">
        <f aca="false">IF(OR($A10="",CJ$4=""),0,COUNTIFS(Formulas!$A$2:$A$3001,CJ$4,Formulas!$B$2:$B$3001,$A10))</f>
        <v>0</v>
      </c>
      <c r="CK10" s="21" t="n">
        <f aca="false">IF(OR($A10="",CK$4=""),0,COUNTIFS(Formulas!$A$2:$A$3001,CK$4,Formulas!$B$2:$B$3001,$A10))</f>
        <v>0</v>
      </c>
      <c r="CL10" s="21" t="n">
        <f aca="false">IF(OR($A10="",CL$4=""),0,COUNTIFS(Formulas!$A$2:$A$3001,CL$4,Formulas!$B$2:$B$3001,$A10))</f>
        <v>0</v>
      </c>
      <c r="CM10" s="21" t="n">
        <f aca="false">IF(OR($A10="",CM$4=""),0,COUNTIFS(Formulas!$A$2:$A$3001,CM$4,Formulas!$B$2:$B$3001,$A10))</f>
        <v>0</v>
      </c>
      <c r="CN10" s="21" t="n">
        <f aca="false">IF(OR($A10="",CN$4=""),0,COUNTIFS(Formulas!$A$2:$A$3001,CN$4,Formulas!$B$2:$B$3001,$A10))</f>
        <v>0</v>
      </c>
      <c r="CO10" s="21" t="n">
        <f aca="false">IF(OR($A10="",CO$4=""),0,COUNTIFS(Formulas!$A$2:$A$3001,CO$4,Formulas!$B$2:$B$3001,$A10))</f>
        <v>0</v>
      </c>
      <c r="CP10" s="21" t="n">
        <f aca="false">IF(OR($A10="",CP$4=""),0,COUNTIFS(Formulas!$A$2:$A$3001,CP$4,Formulas!$B$2:$B$3001,$A10))</f>
        <v>0</v>
      </c>
      <c r="CQ10" s="21" t="n">
        <f aca="false">IF(OR($A10="",CQ$4=""),0,COUNTIFS(Formulas!$A$2:$A$3001,CQ$4,Formulas!$B$2:$B$3001,$A10))</f>
        <v>0</v>
      </c>
      <c r="CR10" s="21" t="n">
        <f aca="false">IF(OR($A10="",CR$4=""),0,COUNTIFS(Formulas!$A$2:$A$3001,CR$4,Formulas!$B$2:$B$3001,$A10))</f>
        <v>0</v>
      </c>
      <c r="CS10" s="21" t="n">
        <f aca="false">IF(OR($A10="",CS$4=""),0,COUNTIFS(Formulas!$A$2:$A$3001,CS$4,Formulas!$B$2:$B$3001,$A10))</f>
        <v>0</v>
      </c>
      <c r="CT10" s="21" t="n">
        <f aca="false">IF(OR($A10="",CT$4=""),0,COUNTIFS(Formulas!$A$2:$A$3001,CT$4,Formulas!$B$2:$B$3001,$A10))</f>
        <v>0</v>
      </c>
      <c r="CU10" s="21" t="n">
        <f aca="false">IF(OR($A10="",CU$4=""),0,COUNTIFS(Formulas!$A$2:$A$3001,CU$4,Formulas!$B$2:$B$3001,$A10))</f>
        <v>1</v>
      </c>
      <c r="CV10" s="21" t="n">
        <f aca="false">IF(OR($A10="",CV$4=""),0,COUNTIFS(Formulas!$A$2:$A$3001,CV$4,Formulas!$B$2:$B$3001,$A10))</f>
        <v>0</v>
      </c>
      <c r="CW10" s="21" t="n">
        <f aca="false">IF(OR($A10="",CW$4=""),0,COUNTIFS(Formulas!$A$2:$A$3001,CW$4,Formulas!$B$2:$B$3001,$A10))</f>
        <v>1</v>
      </c>
      <c r="CX10" s="21" t="n">
        <f aca="false">IF(OR($A10="",CX$4=""),0,COUNTIFS(Formulas!$A$2:$A$3001,CX$4,Formulas!$B$2:$B$3001,$A10))</f>
        <v>0</v>
      </c>
      <c r="CY10" s="21" t="n">
        <f aca="false">IF(OR($A10="",CY$4=""),0,COUNTIFS(Formulas!$A$2:$A$3001,CY$4,Formulas!$B$2:$B$3001,$A10))</f>
        <v>0</v>
      </c>
      <c r="CZ10" s="21" t="n">
        <f aca="false">IF(OR($A10="",CZ$4=""),0,COUNTIFS(Formulas!$A$2:$A$3001,CZ$4,Formulas!$B$2:$B$3001,$A10))</f>
        <v>0</v>
      </c>
      <c r="DA10" s="21" t="n">
        <f aca="false">IF(OR($A10="",DA$4=""),0,COUNTIFS(Formulas!$A$2:$A$3001,DA$4,Formulas!$B$2:$B$3001,$A10))</f>
        <v>0</v>
      </c>
      <c r="DB10" s="21" t="n">
        <f aca="false">IF(OR($A10="",DB$4=""),0,COUNTIFS(Formulas!$A$2:$A$3001,DB$4,Formulas!$B$2:$B$3001,$A10))</f>
        <v>0</v>
      </c>
      <c r="DC10" s="21" t="n">
        <f aca="false">IF(OR($A10="",DC$4=""),0,COUNTIFS(Formulas!$A$2:$A$3001,DC$4,Formulas!$B$2:$B$3001,$A10))</f>
        <v>0</v>
      </c>
      <c r="DD10" s="21" t="n">
        <f aca="false">IF(OR($A10="",DD$4=""),0,COUNTIFS(Formulas!$A$2:$A$3001,DD$4,Formulas!$B$2:$B$3001,$A10))</f>
        <v>0</v>
      </c>
      <c r="DE10" s="21" t="n">
        <f aca="false">IF(OR($A10="",DE$4=""),0,COUNTIFS(Formulas!$A$2:$A$3001,DE$4,Formulas!$B$2:$B$3001,$A10))</f>
        <v>0</v>
      </c>
      <c r="DF10" s="21" t="n">
        <f aca="false">IF(OR($A10="",DF$4=""),0,COUNTIFS(Formulas!$A$2:$A$3001,DF$4,Formulas!$B$2:$B$3001,$A10))</f>
        <v>0</v>
      </c>
      <c r="DG10" s="21" t="n">
        <f aca="false">IF(OR($A10="",DG$4=""),0,COUNTIFS(Formulas!$A$2:$A$3001,DG$4,Formulas!$B$2:$B$3001,$A10))</f>
        <v>0</v>
      </c>
      <c r="DH10" s="21" t="n">
        <f aca="false">IF(OR($A10="",DH$4=""),0,COUNTIFS(Formulas!$A$2:$A$3001,DH$4,Formulas!$B$2:$B$3001,$A10))</f>
        <v>0</v>
      </c>
      <c r="DI10" s="21" t="n">
        <f aca="false">IF(OR($A10="",DI$4=""),0,COUNTIFS(Formulas!$A$2:$A$3001,DI$4,Formulas!$B$2:$B$3001,$A10))</f>
        <v>0</v>
      </c>
      <c r="DJ10" s="21" t="n">
        <f aca="false">IF(OR($A10="",DJ$4=""),0,COUNTIFS(Formulas!$A$2:$A$3001,DJ$4,Formulas!$B$2:$B$3001,$A10))</f>
        <v>0</v>
      </c>
      <c r="DK10" s="21" t="n">
        <f aca="false">IF(OR($A10="",DK$4=""),0,COUNTIFS(Formulas!$A$2:$A$3001,DK$4,Formulas!$B$2:$B$3001,$A10))</f>
        <v>0</v>
      </c>
      <c r="DL10" s="21" t="n">
        <f aca="false">IF(OR($A10="",DL$4=""),0,COUNTIFS(Formulas!$A$2:$A$3001,DL$4,Formulas!$B$2:$B$3001,$A10))</f>
        <v>0</v>
      </c>
      <c r="DM10" s="21" t="n">
        <f aca="false">IF(OR($A10="",DM$4=""),0,COUNTIFS(Formulas!$A$2:$A$3001,DM$4,Formulas!$B$2:$B$3001,$A10))</f>
        <v>0</v>
      </c>
      <c r="DN10" s="21" t="n">
        <f aca="false">IF(OR($A10="",DN$4=""),0,COUNTIFS(Formulas!$A$2:$A$3001,DN$4,Formulas!$B$2:$B$3001,$A10))</f>
        <v>0</v>
      </c>
      <c r="DO10" s="21" t="n">
        <f aca="false">IF(OR($A10="",DO$4=""),0,COUNTIFS(Formulas!$A$2:$A$3001,DO$4,Formulas!$B$2:$B$3001,$A10))</f>
        <v>0</v>
      </c>
      <c r="DP10" s="21" t="n">
        <f aca="false">IF(OR($A10="",DP$4=""),0,COUNTIFS(Formulas!$A$2:$A$3001,DP$4,Formulas!$B$2:$B$3001,$A10))</f>
        <v>0</v>
      </c>
      <c r="DQ10" s="21" t="n">
        <f aca="false">IF(OR($A10="",DQ$4=""),0,COUNTIFS(Formulas!$A$2:$A$3001,DQ$4,Formulas!$B$2:$B$3001,$A10))</f>
        <v>0</v>
      </c>
      <c r="DR10" s="21" t="n">
        <f aca="false">IF(OR($A10="",DR$4=""),0,COUNTIFS(Formulas!$A$2:$A$3001,DR$4,Formulas!$B$2:$B$3001,$A10))</f>
        <v>0</v>
      </c>
      <c r="DS10" s="21" t="n">
        <f aca="false">IF(OR($A10="",DS$4=""),0,COUNTIFS(Formulas!$A$2:$A$3001,DS$4,Formulas!$B$2:$B$3001,$A10))</f>
        <v>0</v>
      </c>
      <c r="DT10" s="21" t="n">
        <f aca="false">IF(OR($A10="",DT$4=""),0,COUNTIFS(Formulas!$A$2:$A$3001,DT$4,Formulas!$B$2:$B$3001,$A10))</f>
        <v>0</v>
      </c>
      <c r="DU10" s="21" t="n">
        <f aca="false">IF(OR($A10="",DU$4=""),0,COUNTIFS(Formulas!$A$2:$A$3001,DU$4,Formulas!$B$2:$B$3001,$A10))</f>
        <v>0</v>
      </c>
      <c r="DV10" s="21" t="n">
        <f aca="false">IF(OR($A10="",DV$4=""),0,COUNTIFS(Formulas!$A$2:$A$3001,DV$4,Formulas!$B$2:$B$3001,$A10))</f>
        <v>0</v>
      </c>
      <c r="DW10" s="21" t="n">
        <f aca="false">IF(OR($A10="",DW$4=""),0,COUNTIFS(Formulas!$A$2:$A$3001,DW$4,Formulas!$B$2:$B$3001,$A10))</f>
        <v>0</v>
      </c>
      <c r="DX10" s="21" t="n">
        <f aca="false">IF(OR($A10="",DX$4=""),0,COUNTIFS(Formulas!$A$2:$A$3001,DX$4,Formulas!$B$2:$B$3001,$A10))</f>
        <v>0</v>
      </c>
      <c r="DY10" s="21" t="n">
        <f aca="false">IF(OR($A10="",DY$4=""),0,COUNTIFS(Formulas!$A$2:$A$3001,DY$4,Formulas!$B$2:$B$3001,$A10))</f>
        <v>0</v>
      </c>
      <c r="DZ10" s="21" t="n">
        <f aca="false">IF(OR($A10="",DZ$4=""),0,COUNTIFS(Formulas!$A$2:$A$3001,DZ$4,Formulas!$B$2:$B$3001,$A10))</f>
        <v>0</v>
      </c>
      <c r="EA10" s="21" t="n">
        <f aca="false">IF(OR($A10="",EA$4=""),0,COUNTIFS(Formulas!$A$2:$A$3001,EA$4,Formulas!$B$2:$B$3001,$A10))</f>
        <v>0</v>
      </c>
      <c r="EB10" s="21" t="n">
        <f aca="false">IF(OR($A10="",EB$4=""),0,COUNTIFS(Formulas!$A$2:$A$3001,EB$4,Formulas!$B$2:$B$3001,$A10))</f>
        <v>0</v>
      </c>
      <c r="EC10" s="21" t="n">
        <f aca="false">IF(OR($A10="",EC$4=""),0,COUNTIFS(Formulas!$A$2:$A$3001,EC$4,Formulas!$B$2:$B$3001,$A10))</f>
        <v>0</v>
      </c>
      <c r="ED10" s="21" t="n">
        <f aca="false">IF(OR($A10="",ED$4=""),0,COUNTIFS(Formulas!$A$2:$A$3001,ED$4,Formulas!$B$2:$B$3001,$A10))</f>
        <v>0</v>
      </c>
      <c r="EE10" s="21" t="n">
        <f aca="false">IF(OR($A10="",EE$4=""),0,COUNTIFS(Formulas!$A$2:$A$3001,EE$4,Formulas!$B$2:$B$3001,$A10))</f>
        <v>0</v>
      </c>
      <c r="EF10" s="21" t="n">
        <f aca="false">IF(OR($A10="",EF$4=""),0,COUNTIFS(Formulas!$A$2:$A$3001,EF$4,Formulas!$B$2:$B$3001,$A10))</f>
        <v>0</v>
      </c>
      <c r="EG10" s="21" t="n">
        <f aca="false">IF(OR($A10="",EG$4=""),0,COUNTIFS(Formulas!$A$2:$A$3001,EG$4,Formulas!$B$2:$B$3001,$A10))</f>
        <v>0</v>
      </c>
      <c r="EH10" s="21" t="n">
        <f aca="false">IF(OR($A10="",EH$4=""),0,COUNTIFS(Formulas!$A$2:$A$3001,EH$4,Formulas!$B$2:$B$3001,$A10))</f>
        <v>0</v>
      </c>
      <c r="EI10" s="21" t="n">
        <f aca="false">IF(OR($A10="",EI$4=""),0,COUNTIFS(Formulas!$A$2:$A$3001,EI$4,Formulas!$B$2:$B$3001,$A10))</f>
        <v>0</v>
      </c>
      <c r="EJ10" s="21" t="n">
        <f aca="false">IF(OR($A10="",EJ$4=""),0,COUNTIFS(Formulas!$A$2:$A$3001,EJ$4,Formulas!$B$2:$B$3001,$A10))</f>
        <v>0</v>
      </c>
      <c r="EK10" s="21" t="n">
        <f aca="false">IF(OR($A10="",EK$4=""),0,COUNTIFS(Formulas!$A$2:$A$3001,EK$4,Formulas!$B$2:$B$3001,$A10))</f>
        <v>0</v>
      </c>
      <c r="EL10" s="21" t="n">
        <f aca="false">IF(OR($A10="",EL$4=""),0,COUNTIFS(Formulas!$A$2:$A$3001,EL$4,Formulas!$B$2:$B$3001,$A10))</f>
        <v>0</v>
      </c>
      <c r="EM10" s="21" t="n">
        <f aca="false">IF(OR($A10="",EM$4=""),0,COUNTIFS(Formulas!$A$2:$A$3001,EM$4,Formulas!$B$2:$B$3001,$A10))</f>
        <v>0</v>
      </c>
      <c r="EN10" s="21" t="n">
        <f aca="false">IF(OR($A10="",EN$4=""),0,COUNTIFS(Formulas!$A$2:$A$3001,EN$4,Formulas!$B$2:$B$3001,$A10))</f>
        <v>0</v>
      </c>
      <c r="EO10" s="21" t="n">
        <f aca="false">IF(OR($A10="",EO$4=""),0,COUNTIFS(Formulas!$A$2:$A$3001,EO$4,Formulas!$B$2:$B$3001,$A10))</f>
        <v>0</v>
      </c>
      <c r="EP10" s="21" t="n">
        <f aca="false">IF(OR($A10="",EP$4=""),0,COUNTIFS(Formulas!$A$2:$A$3001,EP$4,Formulas!$B$2:$B$3001,$A10))</f>
        <v>0</v>
      </c>
      <c r="EQ10" s="21" t="n">
        <f aca="false">IF(OR($A10="",EQ$4=""),0,COUNTIFS(Formulas!$A$2:$A$3001,EQ$4,Formulas!$B$2:$B$3001,$A10))</f>
        <v>0</v>
      </c>
      <c r="ER10" s="21" t="n">
        <f aca="false">IF(OR($A10="",ER$4=""),0,COUNTIFS(Formulas!$A$2:$A$3001,ER$4,Formulas!$B$2:$B$3001,$A10))</f>
        <v>0</v>
      </c>
      <c r="ES10" s="21" t="n">
        <f aca="false">IF(OR($A10="",ES$4=""),0,COUNTIFS(Formulas!$A$2:$A$3001,ES$4,Formulas!$B$2:$B$3001,$A10))</f>
        <v>0</v>
      </c>
      <c r="ET10" s="21" t="n">
        <f aca="false">IF(OR($A10="",ET$4=""),0,COUNTIFS(Formulas!$A$2:$A$3001,ET$4,Formulas!$B$2:$B$3001,$A10))</f>
        <v>0</v>
      </c>
      <c r="EU10" s="21" t="n">
        <f aca="false">IF(OR($A10="",EU$4=""),0,COUNTIFS(Formulas!$A$2:$A$3001,EU$4,Formulas!$B$2:$B$3001,$A10))</f>
        <v>0</v>
      </c>
      <c r="EV10" s="21" t="n">
        <f aca="false">IF(OR($A10="",EV$4=""),0,COUNTIFS(Formulas!$A$2:$A$3001,EV$4,Formulas!$B$2:$B$3001,$A10))</f>
        <v>0</v>
      </c>
    </row>
    <row r="11" customFormat="false" ht="15" hidden="false" customHeight="false" outlineLevel="0" collapsed="false">
      <c r="A11" s="13" t="str">
        <f aca="false">IF(INDEX(Materials!$A$2:$A$301,7)="","",INDEX(Materials!$A$2:$A$301,7))</f>
        <v>Ascorbic Acid Coated 97%</v>
      </c>
      <c r="B11" s="19" t="n">
        <f aca="false">IF(A11="","",COUNTIF(C11:EV11,"&gt;0"))</f>
        <v>12</v>
      </c>
      <c r="C11" s="21" t="n">
        <f aca="false">IF(OR($A11="",C$4=""),0,COUNTIFS(Formulas!$A$2:$A$3001,C$4,Formulas!$B$2:$B$3001,$A11))</f>
        <v>0</v>
      </c>
      <c r="D11" s="21" t="n">
        <f aca="false">IF(OR($A11="",D$4=""),0,COUNTIFS(Formulas!$A$2:$A$3001,D$4,Formulas!$B$2:$B$3001,$A11))</f>
        <v>0</v>
      </c>
      <c r="E11" s="21" t="n">
        <f aca="false">IF(OR($A11="",E$4=""),0,COUNTIFS(Formulas!$A$2:$A$3001,E$4,Formulas!$B$2:$B$3001,$A11))</f>
        <v>0</v>
      </c>
      <c r="F11" s="21" t="n">
        <f aca="false">IF(OR($A11="",F$4=""),0,COUNTIFS(Formulas!$A$2:$A$3001,F$4,Formulas!$B$2:$B$3001,$A11))</f>
        <v>0</v>
      </c>
      <c r="G11" s="21" t="n">
        <f aca="false">IF(OR($A11="",G$4=""),0,COUNTIFS(Formulas!$A$2:$A$3001,G$4,Formulas!$B$2:$B$3001,$A11))</f>
        <v>0</v>
      </c>
      <c r="H11" s="21" t="n">
        <f aca="false">IF(OR($A11="",H$4=""),0,COUNTIFS(Formulas!$A$2:$A$3001,H$4,Formulas!$B$2:$B$3001,$A11))</f>
        <v>0</v>
      </c>
      <c r="I11" s="21" t="n">
        <f aca="false">IF(OR($A11="",I$4=""),0,COUNTIFS(Formulas!$A$2:$A$3001,I$4,Formulas!$B$2:$B$3001,$A11))</f>
        <v>0</v>
      </c>
      <c r="J11" s="21" t="n">
        <f aca="false">IF(OR($A11="",J$4=""),0,COUNTIFS(Formulas!$A$2:$A$3001,J$4,Formulas!$B$2:$B$3001,$A11))</f>
        <v>0</v>
      </c>
      <c r="K11" s="21" t="n">
        <f aca="false">IF(OR($A11="",K$4=""),0,COUNTIFS(Formulas!$A$2:$A$3001,K$4,Formulas!$B$2:$B$3001,$A11))</f>
        <v>0</v>
      </c>
      <c r="L11" s="21" t="n">
        <f aca="false">IF(OR($A11="",L$4=""),0,COUNTIFS(Formulas!$A$2:$A$3001,L$4,Formulas!$B$2:$B$3001,$A11))</f>
        <v>0</v>
      </c>
      <c r="M11" s="21" t="n">
        <f aca="false">IF(OR($A11="",M$4=""),0,COUNTIFS(Formulas!$A$2:$A$3001,M$4,Formulas!$B$2:$B$3001,$A11))</f>
        <v>0</v>
      </c>
      <c r="N11" s="21" t="n">
        <f aca="false">IF(OR($A11="",N$4=""),0,COUNTIFS(Formulas!$A$2:$A$3001,N$4,Formulas!$B$2:$B$3001,$A11))</f>
        <v>0</v>
      </c>
      <c r="O11" s="21" t="n">
        <f aca="false">IF(OR($A11="",O$4=""),0,COUNTIFS(Formulas!$A$2:$A$3001,O$4,Formulas!$B$2:$B$3001,$A11))</f>
        <v>0</v>
      </c>
      <c r="P11" s="21" t="n">
        <f aca="false">IF(OR($A11="",P$4=""),0,COUNTIFS(Formulas!$A$2:$A$3001,P$4,Formulas!$B$2:$B$3001,$A11))</f>
        <v>0</v>
      </c>
      <c r="Q11" s="21" t="n">
        <f aca="false">IF(OR($A11="",Q$4=""),0,COUNTIFS(Formulas!$A$2:$A$3001,Q$4,Formulas!$B$2:$B$3001,$A11))</f>
        <v>0</v>
      </c>
      <c r="R11" s="21" t="n">
        <f aca="false">IF(OR($A11="",R$4=""),0,COUNTIFS(Formulas!$A$2:$A$3001,R$4,Formulas!$B$2:$B$3001,$A11))</f>
        <v>0</v>
      </c>
      <c r="S11" s="21" t="n">
        <f aca="false">IF(OR($A11="",S$4=""),0,COUNTIFS(Formulas!$A$2:$A$3001,S$4,Formulas!$B$2:$B$3001,$A11))</f>
        <v>0</v>
      </c>
      <c r="T11" s="21" t="n">
        <f aca="false">IF(OR($A11="",T$4=""),0,COUNTIFS(Formulas!$A$2:$A$3001,T$4,Formulas!$B$2:$B$3001,$A11))</f>
        <v>0</v>
      </c>
      <c r="U11" s="21" t="n">
        <f aca="false">IF(OR($A11="",U$4=""),0,COUNTIFS(Formulas!$A$2:$A$3001,U$4,Formulas!$B$2:$B$3001,$A11))</f>
        <v>0</v>
      </c>
      <c r="V11" s="21" t="n">
        <f aca="false">IF(OR($A11="",V$4=""),0,COUNTIFS(Formulas!$A$2:$A$3001,V$4,Formulas!$B$2:$B$3001,$A11))</f>
        <v>0</v>
      </c>
      <c r="W11" s="21" t="n">
        <f aca="false">IF(OR($A11="",W$4=""),0,COUNTIFS(Formulas!$A$2:$A$3001,W$4,Formulas!$B$2:$B$3001,$A11))</f>
        <v>0</v>
      </c>
      <c r="X11" s="21" t="n">
        <f aca="false">IF(OR($A11="",X$4=""),0,COUNTIFS(Formulas!$A$2:$A$3001,X$4,Formulas!$B$2:$B$3001,$A11))</f>
        <v>0</v>
      </c>
      <c r="Y11" s="21" t="n">
        <f aca="false">IF(OR($A11="",Y$4=""),0,COUNTIFS(Formulas!$A$2:$A$3001,Y$4,Formulas!$B$2:$B$3001,$A11))</f>
        <v>0</v>
      </c>
      <c r="Z11" s="21" t="n">
        <f aca="false">IF(OR($A11="",Z$4=""),0,COUNTIFS(Formulas!$A$2:$A$3001,Z$4,Formulas!$B$2:$B$3001,$A11))</f>
        <v>0</v>
      </c>
      <c r="AA11" s="21" t="n">
        <f aca="false">IF(OR($A11="",AA$4=""),0,COUNTIFS(Formulas!$A$2:$A$3001,AA$4,Formulas!$B$2:$B$3001,$A11))</f>
        <v>0</v>
      </c>
      <c r="AB11" s="21" t="n">
        <f aca="false">IF(OR($A11="",AB$4=""),0,COUNTIFS(Formulas!$A$2:$A$3001,AB$4,Formulas!$B$2:$B$3001,$A11))</f>
        <v>0</v>
      </c>
      <c r="AC11" s="21" t="n">
        <f aca="false">IF(OR($A11="",AC$4=""),0,COUNTIFS(Formulas!$A$2:$A$3001,AC$4,Formulas!$B$2:$B$3001,$A11))</f>
        <v>0</v>
      </c>
      <c r="AD11" s="21" t="n">
        <f aca="false">IF(OR($A11="",AD$4=""),0,COUNTIFS(Formulas!$A$2:$A$3001,AD$4,Formulas!$B$2:$B$3001,$A11))</f>
        <v>0</v>
      </c>
      <c r="AE11" s="21" t="n">
        <f aca="false">IF(OR($A11="",AE$4=""),0,COUNTIFS(Formulas!$A$2:$A$3001,AE$4,Formulas!$B$2:$B$3001,$A11))</f>
        <v>0</v>
      </c>
      <c r="AF11" s="21" t="n">
        <f aca="false">IF(OR($A11="",AF$4=""),0,COUNTIFS(Formulas!$A$2:$A$3001,AF$4,Formulas!$B$2:$B$3001,$A11))</f>
        <v>0</v>
      </c>
      <c r="AG11" s="21" t="n">
        <f aca="false">IF(OR($A11="",AG$4=""),0,COUNTIFS(Formulas!$A$2:$A$3001,AG$4,Formulas!$B$2:$B$3001,$A11))</f>
        <v>0</v>
      </c>
      <c r="AH11" s="21" t="n">
        <f aca="false">IF(OR($A11="",AH$4=""),0,COUNTIFS(Formulas!$A$2:$A$3001,AH$4,Formulas!$B$2:$B$3001,$A11))</f>
        <v>0</v>
      </c>
      <c r="AI11" s="21" t="n">
        <f aca="false">IF(OR($A11="",AI$4=""),0,COUNTIFS(Formulas!$A$2:$A$3001,AI$4,Formulas!$B$2:$B$3001,$A11))</f>
        <v>0</v>
      </c>
      <c r="AJ11" s="21" t="n">
        <f aca="false">IF(OR($A11="",AJ$4=""),0,COUNTIFS(Formulas!$A$2:$A$3001,AJ$4,Formulas!$B$2:$B$3001,$A11))</f>
        <v>0</v>
      </c>
      <c r="AK11" s="21" t="n">
        <f aca="false">IF(OR($A11="",AK$4=""),0,COUNTIFS(Formulas!$A$2:$A$3001,AK$4,Formulas!$B$2:$B$3001,$A11))</f>
        <v>0</v>
      </c>
      <c r="AL11" s="21" t="n">
        <f aca="false">IF(OR($A11="",AL$4=""),0,COUNTIFS(Formulas!$A$2:$A$3001,AL$4,Formulas!$B$2:$B$3001,$A11))</f>
        <v>0</v>
      </c>
      <c r="AM11" s="21" t="n">
        <f aca="false">IF(OR($A11="",AM$4=""),0,COUNTIFS(Formulas!$A$2:$A$3001,AM$4,Formulas!$B$2:$B$3001,$A11))</f>
        <v>0</v>
      </c>
      <c r="AN11" s="21" t="n">
        <f aca="false">IF(OR($A11="",AN$4=""),0,COUNTIFS(Formulas!$A$2:$A$3001,AN$4,Formulas!$B$2:$B$3001,$A11))</f>
        <v>0</v>
      </c>
      <c r="AO11" s="21" t="n">
        <f aca="false">IF(OR($A11="",AO$4=""),0,COUNTIFS(Formulas!$A$2:$A$3001,AO$4,Formulas!$B$2:$B$3001,$A11))</f>
        <v>1</v>
      </c>
      <c r="AP11" s="21" t="n">
        <f aca="false">IF(OR($A11="",AP$4=""),0,COUNTIFS(Formulas!$A$2:$A$3001,AP$4,Formulas!$B$2:$B$3001,$A11))</f>
        <v>1</v>
      </c>
      <c r="AQ11" s="21" t="n">
        <f aca="false">IF(OR($A11="",AQ$4=""),0,COUNTIFS(Formulas!$A$2:$A$3001,AQ$4,Formulas!$B$2:$B$3001,$A11))</f>
        <v>1</v>
      </c>
      <c r="AR11" s="21" t="n">
        <f aca="false">IF(OR($A11="",AR$4=""),0,COUNTIFS(Formulas!$A$2:$A$3001,AR$4,Formulas!$B$2:$B$3001,$A11))</f>
        <v>1</v>
      </c>
      <c r="AS11" s="21" t="n">
        <f aca="false">IF(OR($A11="",AS$4=""),0,COUNTIFS(Formulas!$A$2:$A$3001,AS$4,Formulas!$B$2:$B$3001,$A11))</f>
        <v>1</v>
      </c>
      <c r="AT11" s="21" t="n">
        <f aca="false">IF(OR($A11="",AT$4=""),0,COUNTIFS(Formulas!$A$2:$A$3001,AT$4,Formulas!$B$2:$B$3001,$A11))</f>
        <v>1</v>
      </c>
      <c r="AU11" s="21" t="n">
        <f aca="false">IF(OR($A11="",AU$4=""),0,COUNTIFS(Formulas!$A$2:$A$3001,AU$4,Formulas!$B$2:$B$3001,$A11))</f>
        <v>0</v>
      </c>
      <c r="AV11" s="21" t="n">
        <f aca="false">IF(OR($A11="",AV$4=""),0,COUNTIFS(Formulas!$A$2:$A$3001,AV$4,Formulas!$B$2:$B$3001,$A11))</f>
        <v>0</v>
      </c>
      <c r="AW11" s="21" t="n">
        <f aca="false">IF(OR($A11="",AW$4=""),0,COUNTIFS(Formulas!$A$2:$A$3001,AW$4,Formulas!$B$2:$B$3001,$A11))</f>
        <v>0</v>
      </c>
      <c r="AX11" s="21" t="n">
        <f aca="false">IF(OR($A11="",AX$4=""),0,COUNTIFS(Formulas!$A$2:$A$3001,AX$4,Formulas!$B$2:$B$3001,$A11))</f>
        <v>0</v>
      </c>
      <c r="AY11" s="21" t="n">
        <f aca="false">IF(OR($A11="",AY$4=""),0,COUNTIFS(Formulas!$A$2:$A$3001,AY$4,Formulas!$B$2:$B$3001,$A11))</f>
        <v>0</v>
      </c>
      <c r="AZ11" s="21" t="n">
        <f aca="false">IF(OR($A11="",AZ$4=""),0,COUNTIFS(Formulas!$A$2:$A$3001,AZ$4,Formulas!$B$2:$B$3001,$A11))</f>
        <v>0</v>
      </c>
      <c r="BA11" s="21" t="n">
        <f aca="false">IF(OR($A11="",BA$4=""),0,COUNTIFS(Formulas!$A$2:$A$3001,BA$4,Formulas!$B$2:$B$3001,$A11))</f>
        <v>0</v>
      </c>
      <c r="BB11" s="21" t="n">
        <f aca="false">IF(OR($A11="",BB$4=""),0,COUNTIFS(Formulas!$A$2:$A$3001,BB$4,Formulas!$B$2:$B$3001,$A11))</f>
        <v>0</v>
      </c>
      <c r="BC11" s="21" t="n">
        <f aca="false">IF(OR($A11="",BC$4=""),0,COUNTIFS(Formulas!$A$2:$A$3001,BC$4,Formulas!$B$2:$B$3001,$A11))</f>
        <v>0</v>
      </c>
      <c r="BD11" s="21" t="n">
        <f aca="false">IF(OR($A11="",BD$4=""),0,COUNTIFS(Formulas!$A$2:$A$3001,BD$4,Formulas!$B$2:$B$3001,$A11))</f>
        <v>0</v>
      </c>
      <c r="BE11" s="21" t="n">
        <f aca="false">IF(OR($A11="",BE$4=""),0,COUNTIFS(Formulas!$A$2:$A$3001,BE$4,Formulas!$B$2:$B$3001,$A11))</f>
        <v>0</v>
      </c>
      <c r="BF11" s="21" t="n">
        <f aca="false">IF(OR($A11="",BF$4=""),0,COUNTIFS(Formulas!$A$2:$A$3001,BF$4,Formulas!$B$2:$B$3001,$A11))</f>
        <v>0</v>
      </c>
      <c r="BG11" s="21" t="n">
        <f aca="false">IF(OR($A11="",BG$4=""),0,COUNTIFS(Formulas!$A$2:$A$3001,BG$4,Formulas!$B$2:$B$3001,$A11))</f>
        <v>0</v>
      </c>
      <c r="BH11" s="21" t="n">
        <f aca="false">IF(OR($A11="",BH$4=""),0,COUNTIFS(Formulas!$A$2:$A$3001,BH$4,Formulas!$B$2:$B$3001,$A11))</f>
        <v>0</v>
      </c>
      <c r="BI11" s="21" t="n">
        <f aca="false">IF(OR($A11="",BI$4=""),0,COUNTIFS(Formulas!$A$2:$A$3001,BI$4,Formulas!$B$2:$B$3001,$A11))</f>
        <v>0</v>
      </c>
      <c r="BJ11" s="21" t="n">
        <f aca="false">IF(OR($A11="",BJ$4=""),0,COUNTIFS(Formulas!$A$2:$A$3001,BJ$4,Formulas!$B$2:$B$3001,$A11))</f>
        <v>0</v>
      </c>
      <c r="BK11" s="21" t="n">
        <f aca="false">IF(OR($A11="",BK$4=""),0,COUNTIFS(Formulas!$A$2:$A$3001,BK$4,Formulas!$B$2:$B$3001,$A11))</f>
        <v>0</v>
      </c>
      <c r="BL11" s="21" t="n">
        <f aca="false">IF(OR($A11="",BL$4=""),0,COUNTIFS(Formulas!$A$2:$A$3001,BL$4,Formulas!$B$2:$B$3001,$A11))</f>
        <v>0</v>
      </c>
      <c r="BM11" s="21" t="n">
        <f aca="false">IF(OR($A11="",BM$4=""),0,COUNTIFS(Formulas!$A$2:$A$3001,BM$4,Formulas!$B$2:$B$3001,$A11))</f>
        <v>0</v>
      </c>
      <c r="BN11" s="21" t="n">
        <f aca="false">IF(OR($A11="",BN$4=""),0,COUNTIFS(Formulas!$A$2:$A$3001,BN$4,Formulas!$B$2:$B$3001,$A11))</f>
        <v>0</v>
      </c>
      <c r="BO11" s="21" t="n">
        <f aca="false">IF(OR($A11="",BO$4=""),0,COUNTIFS(Formulas!$A$2:$A$3001,BO$4,Formulas!$B$2:$B$3001,$A11))</f>
        <v>0</v>
      </c>
      <c r="BP11" s="21" t="n">
        <f aca="false">IF(OR($A11="",BP$4=""),0,COUNTIFS(Formulas!$A$2:$A$3001,BP$4,Formulas!$B$2:$B$3001,$A11))</f>
        <v>0</v>
      </c>
      <c r="BQ11" s="21" t="n">
        <f aca="false">IF(OR($A11="",BQ$4=""),0,COUNTIFS(Formulas!$A$2:$A$3001,BQ$4,Formulas!$B$2:$B$3001,$A11))</f>
        <v>0</v>
      </c>
      <c r="BR11" s="21" t="n">
        <f aca="false">IF(OR($A11="",BR$4=""),0,COUNTIFS(Formulas!$A$2:$A$3001,BR$4,Formulas!$B$2:$B$3001,$A11))</f>
        <v>0</v>
      </c>
      <c r="BS11" s="21" t="n">
        <f aca="false">IF(OR($A11="",BS$4=""),0,COUNTIFS(Formulas!$A$2:$A$3001,BS$4,Formulas!$B$2:$B$3001,$A11))</f>
        <v>0</v>
      </c>
      <c r="BT11" s="21" t="n">
        <f aca="false">IF(OR($A11="",BT$4=""),0,COUNTIFS(Formulas!$A$2:$A$3001,BT$4,Formulas!$B$2:$B$3001,$A11))</f>
        <v>0</v>
      </c>
      <c r="BU11" s="21" t="n">
        <f aca="false">IF(OR($A11="",BU$4=""),0,COUNTIFS(Formulas!$A$2:$A$3001,BU$4,Formulas!$B$2:$B$3001,$A11))</f>
        <v>0</v>
      </c>
      <c r="BV11" s="21" t="n">
        <f aca="false">IF(OR($A11="",BV$4=""),0,COUNTIFS(Formulas!$A$2:$A$3001,BV$4,Formulas!$B$2:$B$3001,$A11))</f>
        <v>0</v>
      </c>
      <c r="BW11" s="21" t="n">
        <f aca="false">IF(OR($A11="",BW$4=""),0,COUNTIFS(Formulas!$A$2:$A$3001,BW$4,Formulas!$B$2:$B$3001,$A11))</f>
        <v>0</v>
      </c>
      <c r="BX11" s="21" t="n">
        <f aca="false">IF(OR($A11="",BX$4=""),0,COUNTIFS(Formulas!$A$2:$A$3001,BX$4,Formulas!$B$2:$B$3001,$A11))</f>
        <v>0</v>
      </c>
      <c r="BY11" s="21" t="n">
        <f aca="false">IF(OR($A11="",BY$4=""),0,COUNTIFS(Formulas!$A$2:$A$3001,BY$4,Formulas!$B$2:$B$3001,$A11))</f>
        <v>1</v>
      </c>
      <c r="BZ11" s="21" t="n">
        <f aca="false">IF(OR($A11="",BZ$4=""),0,COUNTIFS(Formulas!$A$2:$A$3001,BZ$4,Formulas!$B$2:$B$3001,$A11))</f>
        <v>0</v>
      </c>
      <c r="CA11" s="21" t="n">
        <f aca="false">IF(OR($A11="",CA$4=""),0,COUNTIFS(Formulas!$A$2:$A$3001,CA$4,Formulas!$B$2:$B$3001,$A11))</f>
        <v>0</v>
      </c>
      <c r="CB11" s="21" t="n">
        <f aca="false">IF(OR($A11="",CB$4=""),0,COUNTIFS(Formulas!$A$2:$A$3001,CB$4,Formulas!$B$2:$B$3001,$A11))</f>
        <v>0</v>
      </c>
      <c r="CC11" s="21" t="n">
        <f aca="false">IF(OR($A11="",CC$4=""),0,COUNTIFS(Formulas!$A$2:$A$3001,CC$4,Formulas!$B$2:$B$3001,$A11))</f>
        <v>0</v>
      </c>
      <c r="CD11" s="21" t="n">
        <f aca="false">IF(OR($A11="",CD$4=""),0,COUNTIFS(Formulas!$A$2:$A$3001,CD$4,Formulas!$B$2:$B$3001,$A11))</f>
        <v>0</v>
      </c>
      <c r="CE11" s="21" t="n">
        <f aca="false">IF(OR($A11="",CE$4=""),0,COUNTIFS(Formulas!$A$2:$A$3001,CE$4,Formulas!$B$2:$B$3001,$A11))</f>
        <v>0</v>
      </c>
      <c r="CF11" s="21" t="n">
        <f aca="false">IF(OR($A11="",CF$4=""),0,COUNTIFS(Formulas!$A$2:$A$3001,CF$4,Formulas!$B$2:$B$3001,$A11))</f>
        <v>0</v>
      </c>
      <c r="CG11" s="21" t="n">
        <f aca="false">IF(OR($A11="",CG$4=""),0,COUNTIFS(Formulas!$A$2:$A$3001,CG$4,Formulas!$B$2:$B$3001,$A11))</f>
        <v>1</v>
      </c>
      <c r="CH11" s="21" t="n">
        <f aca="false">IF(OR($A11="",CH$4=""),0,COUNTIFS(Formulas!$A$2:$A$3001,CH$4,Formulas!$B$2:$B$3001,$A11))</f>
        <v>1</v>
      </c>
      <c r="CI11" s="21" t="n">
        <f aca="false">IF(OR($A11="",CI$4=""),0,COUNTIFS(Formulas!$A$2:$A$3001,CI$4,Formulas!$B$2:$B$3001,$A11))</f>
        <v>0</v>
      </c>
      <c r="CJ11" s="21" t="n">
        <f aca="false">IF(OR($A11="",CJ$4=""),0,COUNTIFS(Formulas!$A$2:$A$3001,CJ$4,Formulas!$B$2:$B$3001,$A11))</f>
        <v>0</v>
      </c>
      <c r="CK11" s="21" t="n">
        <f aca="false">IF(OR($A11="",CK$4=""),0,COUNTIFS(Formulas!$A$2:$A$3001,CK$4,Formulas!$B$2:$B$3001,$A11))</f>
        <v>0</v>
      </c>
      <c r="CL11" s="21" t="n">
        <f aca="false">IF(OR($A11="",CL$4=""),0,COUNTIFS(Formulas!$A$2:$A$3001,CL$4,Formulas!$B$2:$B$3001,$A11))</f>
        <v>0</v>
      </c>
      <c r="CM11" s="21" t="n">
        <f aca="false">IF(OR($A11="",CM$4=""),0,COUNTIFS(Formulas!$A$2:$A$3001,CM$4,Formulas!$B$2:$B$3001,$A11))</f>
        <v>0</v>
      </c>
      <c r="CN11" s="21" t="n">
        <f aca="false">IF(OR($A11="",CN$4=""),0,COUNTIFS(Formulas!$A$2:$A$3001,CN$4,Formulas!$B$2:$B$3001,$A11))</f>
        <v>0</v>
      </c>
      <c r="CO11" s="21" t="n">
        <f aca="false">IF(OR($A11="",CO$4=""),0,COUNTIFS(Formulas!$A$2:$A$3001,CO$4,Formulas!$B$2:$B$3001,$A11))</f>
        <v>0</v>
      </c>
      <c r="CP11" s="21" t="n">
        <f aca="false">IF(OR($A11="",CP$4=""),0,COUNTIFS(Formulas!$A$2:$A$3001,CP$4,Formulas!$B$2:$B$3001,$A11))</f>
        <v>0</v>
      </c>
      <c r="CQ11" s="21" t="n">
        <f aca="false">IF(OR($A11="",CQ$4=""),0,COUNTIFS(Formulas!$A$2:$A$3001,CQ$4,Formulas!$B$2:$B$3001,$A11))</f>
        <v>0</v>
      </c>
      <c r="CR11" s="21" t="n">
        <f aca="false">IF(OR($A11="",CR$4=""),0,COUNTIFS(Formulas!$A$2:$A$3001,CR$4,Formulas!$B$2:$B$3001,$A11))</f>
        <v>0</v>
      </c>
      <c r="CS11" s="21" t="n">
        <f aca="false">IF(OR($A11="",CS$4=""),0,COUNTIFS(Formulas!$A$2:$A$3001,CS$4,Formulas!$B$2:$B$3001,$A11))</f>
        <v>1</v>
      </c>
      <c r="CT11" s="21" t="n">
        <f aca="false">IF(OR($A11="",CT$4=""),0,COUNTIFS(Formulas!$A$2:$A$3001,CT$4,Formulas!$B$2:$B$3001,$A11))</f>
        <v>1</v>
      </c>
      <c r="CU11" s="21" t="n">
        <f aca="false">IF(OR($A11="",CU$4=""),0,COUNTIFS(Formulas!$A$2:$A$3001,CU$4,Formulas!$B$2:$B$3001,$A11))</f>
        <v>0</v>
      </c>
      <c r="CV11" s="21" t="n">
        <f aca="false">IF(OR($A11="",CV$4=""),0,COUNTIFS(Formulas!$A$2:$A$3001,CV$4,Formulas!$B$2:$B$3001,$A11))</f>
        <v>1</v>
      </c>
      <c r="CW11" s="21" t="n">
        <f aca="false">IF(OR($A11="",CW$4=""),0,COUNTIFS(Formulas!$A$2:$A$3001,CW$4,Formulas!$B$2:$B$3001,$A11))</f>
        <v>0</v>
      </c>
      <c r="CX11" s="21" t="n">
        <f aca="false">IF(OR($A11="",CX$4=""),0,COUNTIFS(Formulas!$A$2:$A$3001,CX$4,Formulas!$B$2:$B$3001,$A11))</f>
        <v>0</v>
      </c>
      <c r="CY11" s="21" t="n">
        <f aca="false">IF(OR($A11="",CY$4=""),0,COUNTIFS(Formulas!$A$2:$A$3001,CY$4,Formulas!$B$2:$B$3001,$A11))</f>
        <v>0</v>
      </c>
      <c r="CZ11" s="21" t="n">
        <f aca="false">IF(OR($A11="",CZ$4=""),0,COUNTIFS(Formulas!$A$2:$A$3001,CZ$4,Formulas!$B$2:$B$3001,$A11))</f>
        <v>0</v>
      </c>
      <c r="DA11" s="21" t="n">
        <f aca="false">IF(OR($A11="",DA$4=""),0,COUNTIFS(Formulas!$A$2:$A$3001,DA$4,Formulas!$B$2:$B$3001,$A11))</f>
        <v>0</v>
      </c>
      <c r="DB11" s="21" t="n">
        <f aca="false">IF(OR($A11="",DB$4=""),0,COUNTIFS(Formulas!$A$2:$A$3001,DB$4,Formulas!$B$2:$B$3001,$A11))</f>
        <v>0</v>
      </c>
      <c r="DC11" s="21" t="n">
        <f aca="false">IF(OR($A11="",DC$4=""),0,COUNTIFS(Formulas!$A$2:$A$3001,DC$4,Formulas!$B$2:$B$3001,$A11))</f>
        <v>0</v>
      </c>
      <c r="DD11" s="21" t="n">
        <f aca="false">IF(OR($A11="",DD$4=""),0,COUNTIFS(Formulas!$A$2:$A$3001,DD$4,Formulas!$B$2:$B$3001,$A11))</f>
        <v>0</v>
      </c>
      <c r="DE11" s="21" t="n">
        <f aca="false">IF(OR($A11="",DE$4=""),0,COUNTIFS(Formulas!$A$2:$A$3001,DE$4,Formulas!$B$2:$B$3001,$A11))</f>
        <v>0</v>
      </c>
      <c r="DF11" s="21" t="n">
        <f aca="false">IF(OR($A11="",DF$4=""),0,COUNTIFS(Formulas!$A$2:$A$3001,DF$4,Formulas!$B$2:$B$3001,$A11))</f>
        <v>0</v>
      </c>
      <c r="DG11" s="21" t="n">
        <f aca="false">IF(OR($A11="",DG$4=""),0,COUNTIFS(Formulas!$A$2:$A$3001,DG$4,Formulas!$B$2:$B$3001,$A11))</f>
        <v>0</v>
      </c>
      <c r="DH11" s="21" t="n">
        <f aca="false">IF(OR($A11="",DH$4=""),0,COUNTIFS(Formulas!$A$2:$A$3001,DH$4,Formulas!$B$2:$B$3001,$A11))</f>
        <v>0</v>
      </c>
      <c r="DI11" s="21" t="n">
        <f aca="false">IF(OR($A11="",DI$4=""),0,COUNTIFS(Formulas!$A$2:$A$3001,DI$4,Formulas!$B$2:$B$3001,$A11))</f>
        <v>0</v>
      </c>
      <c r="DJ11" s="21" t="n">
        <f aca="false">IF(OR($A11="",DJ$4=""),0,COUNTIFS(Formulas!$A$2:$A$3001,DJ$4,Formulas!$B$2:$B$3001,$A11))</f>
        <v>0</v>
      </c>
      <c r="DK11" s="21" t="n">
        <f aca="false">IF(OR($A11="",DK$4=""),0,COUNTIFS(Formulas!$A$2:$A$3001,DK$4,Formulas!$B$2:$B$3001,$A11))</f>
        <v>0</v>
      </c>
      <c r="DL11" s="21" t="n">
        <f aca="false">IF(OR($A11="",DL$4=""),0,COUNTIFS(Formulas!$A$2:$A$3001,DL$4,Formulas!$B$2:$B$3001,$A11))</f>
        <v>0</v>
      </c>
      <c r="DM11" s="21" t="n">
        <f aca="false">IF(OR($A11="",DM$4=""),0,COUNTIFS(Formulas!$A$2:$A$3001,DM$4,Formulas!$B$2:$B$3001,$A11))</f>
        <v>0</v>
      </c>
      <c r="DN11" s="21" t="n">
        <f aca="false">IF(OR($A11="",DN$4=""),0,COUNTIFS(Formulas!$A$2:$A$3001,DN$4,Formulas!$B$2:$B$3001,$A11))</f>
        <v>0</v>
      </c>
      <c r="DO11" s="21" t="n">
        <f aca="false">IF(OR($A11="",DO$4=""),0,COUNTIFS(Formulas!$A$2:$A$3001,DO$4,Formulas!$B$2:$B$3001,$A11))</f>
        <v>0</v>
      </c>
      <c r="DP11" s="21" t="n">
        <f aca="false">IF(OR($A11="",DP$4=""),0,COUNTIFS(Formulas!$A$2:$A$3001,DP$4,Formulas!$B$2:$B$3001,$A11))</f>
        <v>0</v>
      </c>
      <c r="DQ11" s="21" t="n">
        <f aca="false">IF(OR($A11="",DQ$4=""),0,COUNTIFS(Formulas!$A$2:$A$3001,DQ$4,Formulas!$B$2:$B$3001,$A11))</f>
        <v>0</v>
      </c>
      <c r="DR11" s="21" t="n">
        <f aca="false">IF(OR($A11="",DR$4=""),0,COUNTIFS(Formulas!$A$2:$A$3001,DR$4,Formulas!$B$2:$B$3001,$A11))</f>
        <v>0</v>
      </c>
      <c r="DS11" s="21" t="n">
        <f aca="false">IF(OR($A11="",DS$4=""),0,COUNTIFS(Formulas!$A$2:$A$3001,DS$4,Formulas!$B$2:$B$3001,$A11))</f>
        <v>0</v>
      </c>
      <c r="DT11" s="21" t="n">
        <f aca="false">IF(OR($A11="",DT$4=""),0,COUNTIFS(Formulas!$A$2:$A$3001,DT$4,Formulas!$B$2:$B$3001,$A11))</f>
        <v>0</v>
      </c>
      <c r="DU11" s="21" t="n">
        <f aca="false">IF(OR($A11="",DU$4=""),0,COUNTIFS(Formulas!$A$2:$A$3001,DU$4,Formulas!$B$2:$B$3001,$A11))</f>
        <v>0</v>
      </c>
      <c r="DV11" s="21" t="n">
        <f aca="false">IF(OR($A11="",DV$4=""),0,COUNTIFS(Formulas!$A$2:$A$3001,DV$4,Formulas!$B$2:$B$3001,$A11))</f>
        <v>0</v>
      </c>
      <c r="DW11" s="21" t="n">
        <f aca="false">IF(OR($A11="",DW$4=""),0,COUNTIFS(Formulas!$A$2:$A$3001,DW$4,Formulas!$B$2:$B$3001,$A11))</f>
        <v>0</v>
      </c>
      <c r="DX11" s="21" t="n">
        <f aca="false">IF(OR($A11="",DX$4=""),0,COUNTIFS(Formulas!$A$2:$A$3001,DX$4,Formulas!$B$2:$B$3001,$A11))</f>
        <v>0</v>
      </c>
      <c r="DY11" s="21" t="n">
        <f aca="false">IF(OR($A11="",DY$4=""),0,COUNTIFS(Formulas!$A$2:$A$3001,DY$4,Formulas!$B$2:$B$3001,$A11))</f>
        <v>0</v>
      </c>
      <c r="DZ11" s="21" t="n">
        <f aca="false">IF(OR($A11="",DZ$4=""),0,COUNTIFS(Formulas!$A$2:$A$3001,DZ$4,Formulas!$B$2:$B$3001,$A11))</f>
        <v>0</v>
      </c>
      <c r="EA11" s="21" t="n">
        <f aca="false">IF(OR($A11="",EA$4=""),0,COUNTIFS(Formulas!$A$2:$A$3001,EA$4,Formulas!$B$2:$B$3001,$A11))</f>
        <v>0</v>
      </c>
      <c r="EB11" s="21" t="n">
        <f aca="false">IF(OR($A11="",EB$4=""),0,COUNTIFS(Formulas!$A$2:$A$3001,EB$4,Formulas!$B$2:$B$3001,$A11))</f>
        <v>0</v>
      </c>
      <c r="EC11" s="21" t="n">
        <f aca="false">IF(OR($A11="",EC$4=""),0,COUNTIFS(Formulas!$A$2:$A$3001,EC$4,Formulas!$B$2:$B$3001,$A11))</f>
        <v>0</v>
      </c>
      <c r="ED11" s="21" t="n">
        <f aca="false">IF(OR($A11="",ED$4=""),0,COUNTIFS(Formulas!$A$2:$A$3001,ED$4,Formulas!$B$2:$B$3001,$A11))</f>
        <v>0</v>
      </c>
      <c r="EE11" s="21" t="n">
        <f aca="false">IF(OR($A11="",EE$4=""),0,COUNTIFS(Formulas!$A$2:$A$3001,EE$4,Formulas!$B$2:$B$3001,$A11))</f>
        <v>0</v>
      </c>
      <c r="EF11" s="21" t="n">
        <f aca="false">IF(OR($A11="",EF$4=""),0,COUNTIFS(Formulas!$A$2:$A$3001,EF$4,Formulas!$B$2:$B$3001,$A11))</f>
        <v>0</v>
      </c>
      <c r="EG11" s="21" t="n">
        <f aca="false">IF(OR($A11="",EG$4=""),0,COUNTIFS(Formulas!$A$2:$A$3001,EG$4,Formulas!$B$2:$B$3001,$A11))</f>
        <v>0</v>
      </c>
      <c r="EH11" s="21" t="n">
        <f aca="false">IF(OR($A11="",EH$4=""),0,COUNTIFS(Formulas!$A$2:$A$3001,EH$4,Formulas!$B$2:$B$3001,$A11))</f>
        <v>0</v>
      </c>
      <c r="EI11" s="21" t="n">
        <f aca="false">IF(OR($A11="",EI$4=""),0,COUNTIFS(Formulas!$A$2:$A$3001,EI$4,Formulas!$B$2:$B$3001,$A11))</f>
        <v>0</v>
      </c>
      <c r="EJ11" s="21" t="n">
        <f aca="false">IF(OR($A11="",EJ$4=""),0,COUNTIFS(Formulas!$A$2:$A$3001,EJ$4,Formulas!$B$2:$B$3001,$A11))</f>
        <v>0</v>
      </c>
      <c r="EK11" s="21" t="n">
        <f aca="false">IF(OR($A11="",EK$4=""),0,COUNTIFS(Formulas!$A$2:$A$3001,EK$4,Formulas!$B$2:$B$3001,$A11))</f>
        <v>0</v>
      </c>
      <c r="EL11" s="21" t="n">
        <f aca="false">IF(OR($A11="",EL$4=""),0,COUNTIFS(Formulas!$A$2:$A$3001,EL$4,Formulas!$B$2:$B$3001,$A11))</f>
        <v>0</v>
      </c>
      <c r="EM11" s="21" t="n">
        <f aca="false">IF(OR($A11="",EM$4=""),0,COUNTIFS(Formulas!$A$2:$A$3001,EM$4,Formulas!$B$2:$B$3001,$A11))</f>
        <v>0</v>
      </c>
      <c r="EN11" s="21" t="n">
        <f aca="false">IF(OR($A11="",EN$4=""),0,COUNTIFS(Formulas!$A$2:$A$3001,EN$4,Formulas!$B$2:$B$3001,$A11))</f>
        <v>0</v>
      </c>
      <c r="EO11" s="21" t="n">
        <f aca="false">IF(OR($A11="",EO$4=""),0,COUNTIFS(Formulas!$A$2:$A$3001,EO$4,Formulas!$B$2:$B$3001,$A11))</f>
        <v>0</v>
      </c>
      <c r="EP11" s="21" t="n">
        <f aca="false">IF(OR($A11="",EP$4=""),0,COUNTIFS(Formulas!$A$2:$A$3001,EP$4,Formulas!$B$2:$B$3001,$A11))</f>
        <v>0</v>
      </c>
      <c r="EQ11" s="21" t="n">
        <f aca="false">IF(OR($A11="",EQ$4=""),0,COUNTIFS(Formulas!$A$2:$A$3001,EQ$4,Formulas!$B$2:$B$3001,$A11))</f>
        <v>0</v>
      </c>
      <c r="ER11" s="21" t="n">
        <f aca="false">IF(OR($A11="",ER$4=""),0,COUNTIFS(Formulas!$A$2:$A$3001,ER$4,Formulas!$B$2:$B$3001,$A11))</f>
        <v>0</v>
      </c>
      <c r="ES11" s="21" t="n">
        <f aca="false">IF(OR($A11="",ES$4=""),0,COUNTIFS(Formulas!$A$2:$A$3001,ES$4,Formulas!$B$2:$B$3001,$A11))</f>
        <v>0</v>
      </c>
      <c r="ET11" s="21" t="n">
        <f aca="false">IF(OR($A11="",ET$4=""),0,COUNTIFS(Formulas!$A$2:$A$3001,ET$4,Formulas!$B$2:$B$3001,$A11))</f>
        <v>0</v>
      </c>
      <c r="EU11" s="21" t="n">
        <f aca="false">IF(OR($A11="",EU$4=""),0,COUNTIFS(Formulas!$A$2:$A$3001,EU$4,Formulas!$B$2:$B$3001,$A11))</f>
        <v>0</v>
      </c>
      <c r="EV11" s="21" t="n">
        <f aca="false">IF(OR($A11="",EV$4=""),0,COUNTIFS(Formulas!$A$2:$A$3001,EV$4,Formulas!$B$2:$B$3001,$A11))</f>
        <v>0</v>
      </c>
    </row>
    <row r="12" customFormat="false" ht="15" hidden="false" customHeight="false" outlineLevel="0" collapsed="false">
      <c r="A12" s="13" t="str">
        <f aca="false">IF(INDEX(Materials!$A$2:$A$301,8)="","",INDEX(Materials!$A$2:$A$301,8))</f>
        <v>Azelastine Hydrochloride</v>
      </c>
      <c r="B12" s="19" t="n">
        <f aca="false">IF(A12="","",COUNTIF(C12:EV12,"&gt;0"))</f>
        <v>1</v>
      </c>
      <c r="C12" s="21" t="n">
        <f aca="false">IF(OR($A12="",C$4=""),0,COUNTIFS(Formulas!$A$2:$A$3001,C$4,Formulas!$B$2:$B$3001,$A12))</f>
        <v>0</v>
      </c>
      <c r="D12" s="21" t="n">
        <f aca="false">IF(OR($A12="",D$4=""),0,COUNTIFS(Formulas!$A$2:$A$3001,D$4,Formulas!$B$2:$B$3001,$A12))</f>
        <v>0</v>
      </c>
      <c r="E12" s="21" t="n">
        <f aca="false">IF(OR($A12="",E$4=""),0,COUNTIFS(Formulas!$A$2:$A$3001,E$4,Formulas!$B$2:$B$3001,$A12))</f>
        <v>0</v>
      </c>
      <c r="F12" s="21" t="n">
        <f aca="false">IF(OR($A12="",F$4=""),0,COUNTIFS(Formulas!$A$2:$A$3001,F$4,Formulas!$B$2:$B$3001,$A12))</f>
        <v>0</v>
      </c>
      <c r="G12" s="21" t="n">
        <f aca="false">IF(OR($A12="",G$4=""),0,COUNTIFS(Formulas!$A$2:$A$3001,G$4,Formulas!$B$2:$B$3001,$A12))</f>
        <v>0</v>
      </c>
      <c r="H12" s="21" t="n">
        <f aca="false">IF(OR($A12="",H$4=""),0,COUNTIFS(Formulas!$A$2:$A$3001,H$4,Formulas!$B$2:$B$3001,$A12))</f>
        <v>0</v>
      </c>
      <c r="I12" s="21" t="n">
        <f aca="false">IF(OR($A12="",I$4=""),0,COUNTIFS(Formulas!$A$2:$A$3001,I$4,Formulas!$B$2:$B$3001,$A12))</f>
        <v>0</v>
      </c>
      <c r="J12" s="21" t="n">
        <f aca="false">IF(OR($A12="",J$4=""),0,COUNTIFS(Formulas!$A$2:$A$3001,J$4,Formulas!$B$2:$B$3001,$A12))</f>
        <v>0</v>
      </c>
      <c r="K12" s="21" t="n">
        <f aca="false">IF(OR($A12="",K$4=""),0,COUNTIFS(Formulas!$A$2:$A$3001,K$4,Formulas!$B$2:$B$3001,$A12))</f>
        <v>0</v>
      </c>
      <c r="L12" s="21" t="n">
        <f aca="false">IF(OR($A12="",L$4=""),0,COUNTIFS(Formulas!$A$2:$A$3001,L$4,Formulas!$B$2:$B$3001,$A12))</f>
        <v>0</v>
      </c>
      <c r="M12" s="21" t="n">
        <f aca="false">IF(OR($A12="",M$4=""),0,COUNTIFS(Formulas!$A$2:$A$3001,M$4,Formulas!$B$2:$B$3001,$A12))</f>
        <v>0</v>
      </c>
      <c r="N12" s="21" t="n">
        <f aca="false">IF(OR($A12="",N$4=""),0,COUNTIFS(Formulas!$A$2:$A$3001,N$4,Formulas!$B$2:$B$3001,$A12))</f>
        <v>0</v>
      </c>
      <c r="O12" s="21" t="n">
        <f aca="false">IF(OR($A12="",O$4=""),0,COUNTIFS(Formulas!$A$2:$A$3001,O$4,Formulas!$B$2:$B$3001,$A12))</f>
        <v>0</v>
      </c>
      <c r="P12" s="21" t="n">
        <f aca="false">IF(OR($A12="",P$4=""),0,COUNTIFS(Formulas!$A$2:$A$3001,P$4,Formulas!$B$2:$B$3001,$A12))</f>
        <v>0</v>
      </c>
      <c r="Q12" s="21" t="n">
        <f aca="false">IF(OR($A12="",Q$4=""),0,COUNTIFS(Formulas!$A$2:$A$3001,Q$4,Formulas!$B$2:$B$3001,$A12))</f>
        <v>0</v>
      </c>
      <c r="R12" s="21" t="n">
        <f aca="false">IF(OR($A12="",R$4=""),0,COUNTIFS(Formulas!$A$2:$A$3001,R$4,Formulas!$B$2:$B$3001,$A12))</f>
        <v>0</v>
      </c>
      <c r="S12" s="21" t="n">
        <f aca="false">IF(OR($A12="",S$4=""),0,COUNTIFS(Formulas!$A$2:$A$3001,S$4,Formulas!$B$2:$B$3001,$A12))</f>
        <v>0</v>
      </c>
      <c r="T12" s="21" t="n">
        <f aca="false">IF(OR($A12="",T$4=""),0,COUNTIFS(Formulas!$A$2:$A$3001,T$4,Formulas!$B$2:$B$3001,$A12))</f>
        <v>0</v>
      </c>
      <c r="U12" s="21" t="n">
        <f aca="false">IF(OR($A12="",U$4=""),0,COUNTIFS(Formulas!$A$2:$A$3001,U$4,Formulas!$B$2:$B$3001,$A12))</f>
        <v>0</v>
      </c>
      <c r="V12" s="21" t="n">
        <f aca="false">IF(OR($A12="",V$4=""),0,COUNTIFS(Formulas!$A$2:$A$3001,V$4,Formulas!$B$2:$B$3001,$A12))</f>
        <v>0</v>
      </c>
      <c r="W12" s="21" t="n">
        <f aca="false">IF(OR($A12="",W$4=""),0,COUNTIFS(Formulas!$A$2:$A$3001,W$4,Formulas!$B$2:$B$3001,$A12))</f>
        <v>0</v>
      </c>
      <c r="X12" s="21" t="n">
        <f aca="false">IF(OR($A12="",X$4=""),0,COUNTIFS(Formulas!$A$2:$A$3001,X$4,Formulas!$B$2:$B$3001,$A12))</f>
        <v>0</v>
      </c>
      <c r="Y12" s="21" t="n">
        <f aca="false">IF(OR($A12="",Y$4=""),0,COUNTIFS(Formulas!$A$2:$A$3001,Y$4,Formulas!$B$2:$B$3001,$A12))</f>
        <v>0</v>
      </c>
      <c r="Z12" s="21" t="n">
        <f aca="false">IF(OR($A12="",Z$4=""),0,COUNTIFS(Formulas!$A$2:$A$3001,Z$4,Formulas!$B$2:$B$3001,$A12))</f>
        <v>0</v>
      </c>
      <c r="AA12" s="21" t="n">
        <f aca="false">IF(OR($A12="",AA$4=""),0,COUNTIFS(Formulas!$A$2:$A$3001,AA$4,Formulas!$B$2:$B$3001,$A12))</f>
        <v>0</v>
      </c>
      <c r="AB12" s="21" t="n">
        <f aca="false">IF(OR($A12="",AB$4=""),0,COUNTIFS(Formulas!$A$2:$A$3001,AB$4,Formulas!$B$2:$B$3001,$A12))</f>
        <v>0</v>
      </c>
      <c r="AC12" s="21" t="n">
        <f aca="false">IF(OR($A12="",AC$4=""),0,COUNTIFS(Formulas!$A$2:$A$3001,AC$4,Formulas!$B$2:$B$3001,$A12))</f>
        <v>0</v>
      </c>
      <c r="AD12" s="21" t="n">
        <f aca="false">IF(OR($A12="",AD$4=""),0,COUNTIFS(Formulas!$A$2:$A$3001,AD$4,Formulas!$B$2:$B$3001,$A12))</f>
        <v>1</v>
      </c>
      <c r="AE12" s="21" t="n">
        <f aca="false">IF(OR($A12="",AE$4=""),0,COUNTIFS(Formulas!$A$2:$A$3001,AE$4,Formulas!$B$2:$B$3001,$A12))</f>
        <v>0</v>
      </c>
      <c r="AF12" s="21" t="n">
        <f aca="false">IF(OR($A12="",AF$4=""),0,COUNTIFS(Formulas!$A$2:$A$3001,AF$4,Formulas!$B$2:$B$3001,$A12))</f>
        <v>0</v>
      </c>
      <c r="AG12" s="21" t="n">
        <f aca="false">IF(OR($A12="",AG$4=""),0,COUNTIFS(Formulas!$A$2:$A$3001,AG$4,Formulas!$B$2:$B$3001,$A12))</f>
        <v>0</v>
      </c>
      <c r="AH12" s="21" t="n">
        <f aca="false">IF(OR($A12="",AH$4=""),0,COUNTIFS(Formulas!$A$2:$A$3001,AH$4,Formulas!$B$2:$B$3001,$A12))</f>
        <v>0</v>
      </c>
      <c r="AI12" s="21" t="n">
        <f aca="false">IF(OR($A12="",AI$4=""),0,COUNTIFS(Formulas!$A$2:$A$3001,AI$4,Formulas!$B$2:$B$3001,$A12))</f>
        <v>0</v>
      </c>
      <c r="AJ12" s="21" t="n">
        <f aca="false">IF(OR($A12="",AJ$4=""),0,COUNTIFS(Formulas!$A$2:$A$3001,AJ$4,Formulas!$B$2:$B$3001,$A12))</f>
        <v>0</v>
      </c>
      <c r="AK12" s="21" t="n">
        <f aca="false">IF(OR($A12="",AK$4=""),0,COUNTIFS(Formulas!$A$2:$A$3001,AK$4,Formulas!$B$2:$B$3001,$A12))</f>
        <v>0</v>
      </c>
      <c r="AL12" s="21" t="n">
        <f aca="false">IF(OR($A12="",AL$4=""),0,COUNTIFS(Formulas!$A$2:$A$3001,AL$4,Formulas!$B$2:$B$3001,$A12))</f>
        <v>0</v>
      </c>
      <c r="AM12" s="21" t="n">
        <f aca="false">IF(OR($A12="",AM$4=""),0,COUNTIFS(Formulas!$A$2:$A$3001,AM$4,Formulas!$B$2:$B$3001,$A12))</f>
        <v>0</v>
      </c>
      <c r="AN12" s="21" t="n">
        <f aca="false">IF(OR($A12="",AN$4=""),0,COUNTIFS(Formulas!$A$2:$A$3001,AN$4,Formulas!$B$2:$B$3001,$A12))</f>
        <v>0</v>
      </c>
      <c r="AO12" s="21" t="n">
        <f aca="false">IF(OR($A12="",AO$4=""),0,COUNTIFS(Formulas!$A$2:$A$3001,AO$4,Formulas!$B$2:$B$3001,$A12))</f>
        <v>0</v>
      </c>
      <c r="AP12" s="21" t="n">
        <f aca="false">IF(OR($A12="",AP$4=""),0,COUNTIFS(Formulas!$A$2:$A$3001,AP$4,Formulas!$B$2:$B$3001,$A12))</f>
        <v>0</v>
      </c>
      <c r="AQ12" s="21" t="n">
        <f aca="false">IF(OR($A12="",AQ$4=""),0,COUNTIFS(Formulas!$A$2:$A$3001,AQ$4,Formulas!$B$2:$B$3001,$A12))</f>
        <v>0</v>
      </c>
      <c r="AR12" s="21" t="n">
        <f aca="false">IF(OR($A12="",AR$4=""),0,COUNTIFS(Formulas!$A$2:$A$3001,AR$4,Formulas!$B$2:$B$3001,$A12))</f>
        <v>0</v>
      </c>
      <c r="AS12" s="21" t="n">
        <f aca="false">IF(OR($A12="",AS$4=""),0,COUNTIFS(Formulas!$A$2:$A$3001,AS$4,Formulas!$B$2:$B$3001,$A12))</f>
        <v>0</v>
      </c>
      <c r="AT12" s="21" t="n">
        <f aca="false">IF(OR($A12="",AT$4=""),0,COUNTIFS(Formulas!$A$2:$A$3001,AT$4,Formulas!$B$2:$B$3001,$A12))</f>
        <v>0</v>
      </c>
      <c r="AU12" s="21" t="n">
        <f aca="false">IF(OR($A12="",AU$4=""),0,COUNTIFS(Formulas!$A$2:$A$3001,AU$4,Formulas!$B$2:$B$3001,$A12))</f>
        <v>0</v>
      </c>
      <c r="AV12" s="21" t="n">
        <f aca="false">IF(OR($A12="",AV$4=""),0,COUNTIFS(Formulas!$A$2:$A$3001,AV$4,Formulas!$B$2:$B$3001,$A12))</f>
        <v>0</v>
      </c>
      <c r="AW12" s="21" t="n">
        <f aca="false">IF(OR($A12="",AW$4=""),0,COUNTIFS(Formulas!$A$2:$A$3001,AW$4,Formulas!$B$2:$B$3001,$A12))</f>
        <v>0</v>
      </c>
      <c r="AX12" s="21" t="n">
        <f aca="false">IF(OR($A12="",AX$4=""),0,COUNTIFS(Formulas!$A$2:$A$3001,AX$4,Formulas!$B$2:$B$3001,$A12))</f>
        <v>0</v>
      </c>
      <c r="AY12" s="21" t="n">
        <f aca="false">IF(OR($A12="",AY$4=""),0,COUNTIFS(Formulas!$A$2:$A$3001,AY$4,Formulas!$B$2:$B$3001,$A12))</f>
        <v>0</v>
      </c>
      <c r="AZ12" s="21" t="n">
        <f aca="false">IF(OR($A12="",AZ$4=""),0,COUNTIFS(Formulas!$A$2:$A$3001,AZ$4,Formulas!$B$2:$B$3001,$A12))</f>
        <v>0</v>
      </c>
      <c r="BA12" s="21" t="n">
        <f aca="false">IF(OR($A12="",BA$4=""),0,COUNTIFS(Formulas!$A$2:$A$3001,BA$4,Formulas!$B$2:$B$3001,$A12))</f>
        <v>0</v>
      </c>
      <c r="BB12" s="21" t="n">
        <f aca="false">IF(OR($A12="",BB$4=""),0,COUNTIFS(Formulas!$A$2:$A$3001,BB$4,Formulas!$B$2:$B$3001,$A12))</f>
        <v>0</v>
      </c>
      <c r="BC12" s="21" t="n">
        <f aca="false">IF(OR($A12="",BC$4=""),0,COUNTIFS(Formulas!$A$2:$A$3001,BC$4,Formulas!$B$2:$B$3001,$A12))</f>
        <v>0</v>
      </c>
      <c r="BD12" s="21" t="n">
        <f aca="false">IF(OR($A12="",BD$4=""),0,COUNTIFS(Formulas!$A$2:$A$3001,BD$4,Formulas!$B$2:$B$3001,$A12))</f>
        <v>0</v>
      </c>
      <c r="BE12" s="21" t="n">
        <f aca="false">IF(OR($A12="",BE$4=""),0,COUNTIFS(Formulas!$A$2:$A$3001,BE$4,Formulas!$B$2:$B$3001,$A12))</f>
        <v>0</v>
      </c>
      <c r="BF12" s="21" t="n">
        <f aca="false">IF(OR($A12="",BF$4=""),0,COUNTIFS(Formulas!$A$2:$A$3001,BF$4,Formulas!$B$2:$B$3001,$A12))</f>
        <v>0</v>
      </c>
      <c r="BG12" s="21" t="n">
        <f aca="false">IF(OR($A12="",BG$4=""),0,COUNTIFS(Formulas!$A$2:$A$3001,BG$4,Formulas!$B$2:$B$3001,$A12))</f>
        <v>0</v>
      </c>
      <c r="BH12" s="21" t="n">
        <f aca="false">IF(OR($A12="",BH$4=""),0,COUNTIFS(Formulas!$A$2:$A$3001,BH$4,Formulas!$B$2:$B$3001,$A12))</f>
        <v>0</v>
      </c>
      <c r="BI12" s="21" t="n">
        <f aca="false">IF(OR($A12="",BI$4=""),0,COUNTIFS(Formulas!$A$2:$A$3001,BI$4,Formulas!$B$2:$B$3001,$A12))</f>
        <v>0</v>
      </c>
      <c r="BJ12" s="21" t="n">
        <f aca="false">IF(OR($A12="",BJ$4=""),0,COUNTIFS(Formulas!$A$2:$A$3001,BJ$4,Formulas!$B$2:$B$3001,$A12))</f>
        <v>0</v>
      </c>
      <c r="BK12" s="21" t="n">
        <f aca="false">IF(OR($A12="",BK$4=""),0,COUNTIFS(Formulas!$A$2:$A$3001,BK$4,Formulas!$B$2:$B$3001,$A12))</f>
        <v>0</v>
      </c>
      <c r="BL12" s="21" t="n">
        <f aca="false">IF(OR($A12="",BL$4=""),0,COUNTIFS(Formulas!$A$2:$A$3001,BL$4,Formulas!$B$2:$B$3001,$A12))</f>
        <v>0</v>
      </c>
      <c r="BM12" s="21" t="n">
        <f aca="false">IF(OR($A12="",BM$4=""),0,COUNTIFS(Formulas!$A$2:$A$3001,BM$4,Formulas!$B$2:$B$3001,$A12))</f>
        <v>0</v>
      </c>
      <c r="BN12" s="21" t="n">
        <f aca="false">IF(OR($A12="",BN$4=""),0,COUNTIFS(Formulas!$A$2:$A$3001,BN$4,Formulas!$B$2:$B$3001,$A12))</f>
        <v>0</v>
      </c>
      <c r="BO12" s="21" t="n">
        <f aca="false">IF(OR($A12="",BO$4=""),0,COUNTIFS(Formulas!$A$2:$A$3001,BO$4,Formulas!$B$2:$B$3001,$A12))</f>
        <v>0</v>
      </c>
      <c r="BP12" s="21" t="n">
        <f aca="false">IF(OR($A12="",BP$4=""),0,COUNTIFS(Formulas!$A$2:$A$3001,BP$4,Formulas!$B$2:$B$3001,$A12))</f>
        <v>0</v>
      </c>
      <c r="BQ12" s="21" t="n">
        <f aca="false">IF(OR($A12="",BQ$4=""),0,COUNTIFS(Formulas!$A$2:$A$3001,BQ$4,Formulas!$B$2:$B$3001,$A12))</f>
        <v>0</v>
      </c>
      <c r="BR12" s="21" t="n">
        <f aca="false">IF(OR($A12="",BR$4=""),0,COUNTIFS(Formulas!$A$2:$A$3001,BR$4,Formulas!$B$2:$B$3001,$A12))</f>
        <v>0</v>
      </c>
      <c r="BS12" s="21" t="n">
        <f aca="false">IF(OR($A12="",BS$4=""),0,COUNTIFS(Formulas!$A$2:$A$3001,BS$4,Formulas!$B$2:$B$3001,$A12))</f>
        <v>0</v>
      </c>
      <c r="BT12" s="21" t="n">
        <f aca="false">IF(OR($A12="",BT$4=""),0,COUNTIFS(Formulas!$A$2:$A$3001,BT$4,Formulas!$B$2:$B$3001,$A12))</f>
        <v>0</v>
      </c>
      <c r="BU12" s="21" t="n">
        <f aca="false">IF(OR($A12="",BU$4=""),0,COUNTIFS(Formulas!$A$2:$A$3001,BU$4,Formulas!$B$2:$B$3001,$A12))</f>
        <v>0</v>
      </c>
      <c r="BV12" s="21" t="n">
        <f aca="false">IF(OR($A12="",BV$4=""),0,COUNTIFS(Formulas!$A$2:$A$3001,BV$4,Formulas!$B$2:$B$3001,$A12))</f>
        <v>0</v>
      </c>
      <c r="BW12" s="21" t="n">
        <f aca="false">IF(OR($A12="",BW$4=""),0,COUNTIFS(Formulas!$A$2:$A$3001,BW$4,Formulas!$B$2:$B$3001,$A12))</f>
        <v>0</v>
      </c>
      <c r="BX12" s="21" t="n">
        <f aca="false">IF(OR($A12="",BX$4=""),0,COUNTIFS(Formulas!$A$2:$A$3001,BX$4,Formulas!$B$2:$B$3001,$A12))</f>
        <v>0</v>
      </c>
      <c r="BY12" s="21" t="n">
        <f aca="false">IF(OR($A12="",BY$4=""),0,COUNTIFS(Formulas!$A$2:$A$3001,BY$4,Formulas!$B$2:$B$3001,$A12))</f>
        <v>0</v>
      </c>
      <c r="BZ12" s="21" t="n">
        <f aca="false">IF(OR($A12="",BZ$4=""),0,COUNTIFS(Formulas!$A$2:$A$3001,BZ$4,Formulas!$B$2:$B$3001,$A12))</f>
        <v>0</v>
      </c>
      <c r="CA12" s="21" t="n">
        <f aca="false">IF(OR($A12="",CA$4=""),0,COUNTIFS(Formulas!$A$2:$A$3001,CA$4,Formulas!$B$2:$B$3001,$A12))</f>
        <v>0</v>
      </c>
      <c r="CB12" s="21" t="n">
        <f aca="false">IF(OR($A12="",CB$4=""),0,COUNTIFS(Formulas!$A$2:$A$3001,CB$4,Formulas!$B$2:$B$3001,$A12))</f>
        <v>0</v>
      </c>
      <c r="CC12" s="21" t="n">
        <f aca="false">IF(OR($A12="",CC$4=""),0,COUNTIFS(Formulas!$A$2:$A$3001,CC$4,Formulas!$B$2:$B$3001,$A12))</f>
        <v>0</v>
      </c>
      <c r="CD12" s="21" t="n">
        <f aca="false">IF(OR($A12="",CD$4=""),0,COUNTIFS(Formulas!$A$2:$A$3001,CD$4,Formulas!$B$2:$B$3001,$A12))</f>
        <v>0</v>
      </c>
      <c r="CE12" s="21" t="n">
        <f aca="false">IF(OR($A12="",CE$4=""),0,COUNTIFS(Formulas!$A$2:$A$3001,CE$4,Formulas!$B$2:$B$3001,$A12))</f>
        <v>0</v>
      </c>
      <c r="CF12" s="21" t="n">
        <f aca="false">IF(OR($A12="",CF$4=""),0,COUNTIFS(Formulas!$A$2:$A$3001,CF$4,Formulas!$B$2:$B$3001,$A12))</f>
        <v>0</v>
      </c>
      <c r="CG12" s="21" t="n">
        <f aca="false">IF(OR($A12="",CG$4=""),0,COUNTIFS(Formulas!$A$2:$A$3001,CG$4,Formulas!$B$2:$B$3001,$A12))</f>
        <v>0</v>
      </c>
      <c r="CH12" s="21" t="n">
        <f aca="false">IF(OR($A12="",CH$4=""),0,COUNTIFS(Formulas!$A$2:$A$3001,CH$4,Formulas!$B$2:$B$3001,$A12))</f>
        <v>0</v>
      </c>
      <c r="CI12" s="21" t="n">
        <f aca="false">IF(OR($A12="",CI$4=""),0,COUNTIFS(Formulas!$A$2:$A$3001,CI$4,Formulas!$B$2:$B$3001,$A12))</f>
        <v>0</v>
      </c>
      <c r="CJ12" s="21" t="n">
        <f aca="false">IF(OR($A12="",CJ$4=""),0,COUNTIFS(Formulas!$A$2:$A$3001,CJ$4,Formulas!$B$2:$B$3001,$A12))</f>
        <v>0</v>
      </c>
      <c r="CK12" s="21" t="n">
        <f aca="false">IF(OR($A12="",CK$4=""),0,COUNTIFS(Formulas!$A$2:$A$3001,CK$4,Formulas!$B$2:$B$3001,$A12))</f>
        <v>0</v>
      </c>
      <c r="CL12" s="21" t="n">
        <f aca="false">IF(OR($A12="",CL$4=""),0,COUNTIFS(Formulas!$A$2:$A$3001,CL$4,Formulas!$B$2:$B$3001,$A12))</f>
        <v>0</v>
      </c>
      <c r="CM12" s="21" t="n">
        <f aca="false">IF(OR($A12="",CM$4=""),0,COUNTIFS(Formulas!$A$2:$A$3001,CM$4,Formulas!$B$2:$B$3001,$A12))</f>
        <v>0</v>
      </c>
      <c r="CN12" s="21" t="n">
        <f aca="false">IF(OR($A12="",CN$4=""),0,COUNTIFS(Formulas!$A$2:$A$3001,CN$4,Formulas!$B$2:$B$3001,$A12))</f>
        <v>0</v>
      </c>
      <c r="CO12" s="21" t="n">
        <f aca="false">IF(OR($A12="",CO$4=""),0,COUNTIFS(Formulas!$A$2:$A$3001,CO$4,Formulas!$B$2:$B$3001,$A12))</f>
        <v>0</v>
      </c>
      <c r="CP12" s="21" t="n">
        <f aca="false">IF(OR($A12="",CP$4=""),0,COUNTIFS(Formulas!$A$2:$A$3001,CP$4,Formulas!$B$2:$B$3001,$A12))</f>
        <v>0</v>
      </c>
      <c r="CQ12" s="21" t="n">
        <f aca="false">IF(OR($A12="",CQ$4=""),0,COUNTIFS(Formulas!$A$2:$A$3001,CQ$4,Formulas!$B$2:$B$3001,$A12))</f>
        <v>0</v>
      </c>
      <c r="CR12" s="21" t="n">
        <f aca="false">IF(OR($A12="",CR$4=""),0,COUNTIFS(Formulas!$A$2:$A$3001,CR$4,Formulas!$B$2:$B$3001,$A12))</f>
        <v>0</v>
      </c>
      <c r="CS12" s="21" t="n">
        <f aca="false">IF(OR($A12="",CS$4=""),0,COUNTIFS(Formulas!$A$2:$A$3001,CS$4,Formulas!$B$2:$B$3001,$A12))</f>
        <v>0</v>
      </c>
      <c r="CT12" s="21" t="n">
        <f aca="false">IF(OR($A12="",CT$4=""),0,COUNTIFS(Formulas!$A$2:$A$3001,CT$4,Formulas!$B$2:$B$3001,$A12))</f>
        <v>0</v>
      </c>
      <c r="CU12" s="21" t="n">
        <f aca="false">IF(OR($A12="",CU$4=""),0,COUNTIFS(Formulas!$A$2:$A$3001,CU$4,Formulas!$B$2:$B$3001,$A12))</f>
        <v>0</v>
      </c>
      <c r="CV12" s="21" t="n">
        <f aca="false">IF(OR($A12="",CV$4=""),0,COUNTIFS(Formulas!$A$2:$A$3001,CV$4,Formulas!$B$2:$B$3001,$A12))</f>
        <v>0</v>
      </c>
      <c r="CW12" s="21" t="n">
        <f aca="false">IF(OR($A12="",CW$4=""),0,COUNTIFS(Formulas!$A$2:$A$3001,CW$4,Formulas!$B$2:$B$3001,$A12))</f>
        <v>0</v>
      </c>
      <c r="CX12" s="21" t="n">
        <f aca="false">IF(OR($A12="",CX$4=""),0,COUNTIFS(Formulas!$A$2:$A$3001,CX$4,Formulas!$B$2:$B$3001,$A12))</f>
        <v>0</v>
      </c>
      <c r="CY12" s="21" t="n">
        <f aca="false">IF(OR($A12="",CY$4=""),0,COUNTIFS(Formulas!$A$2:$A$3001,CY$4,Formulas!$B$2:$B$3001,$A12))</f>
        <v>0</v>
      </c>
      <c r="CZ12" s="21" t="n">
        <f aca="false">IF(OR($A12="",CZ$4=""),0,COUNTIFS(Formulas!$A$2:$A$3001,CZ$4,Formulas!$B$2:$B$3001,$A12))</f>
        <v>0</v>
      </c>
      <c r="DA12" s="21" t="n">
        <f aca="false">IF(OR($A12="",DA$4=""),0,COUNTIFS(Formulas!$A$2:$A$3001,DA$4,Formulas!$B$2:$B$3001,$A12))</f>
        <v>0</v>
      </c>
      <c r="DB12" s="21" t="n">
        <f aca="false">IF(OR($A12="",DB$4=""),0,COUNTIFS(Formulas!$A$2:$A$3001,DB$4,Formulas!$B$2:$B$3001,$A12))</f>
        <v>0</v>
      </c>
      <c r="DC12" s="21" t="n">
        <f aca="false">IF(OR($A12="",DC$4=""),0,COUNTIFS(Formulas!$A$2:$A$3001,DC$4,Formulas!$B$2:$B$3001,$A12))</f>
        <v>0</v>
      </c>
      <c r="DD12" s="21" t="n">
        <f aca="false">IF(OR($A12="",DD$4=""),0,COUNTIFS(Formulas!$A$2:$A$3001,DD$4,Formulas!$B$2:$B$3001,$A12))</f>
        <v>0</v>
      </c>
      <c r="DE12" s="21" t="n">
        <f aca="false">IF(OR($A12="",DE$4=""),0,COUNTIFS(Formulas!$A$2:$A$3001,DE$4,Formulas!$B$2:$B$3001,$A12))</f>
        <v>0</v>
      </c>
      <c r="DF12" s="21" t="n">
        <f aca="false">IF(OR($A12="",DF$4=""),0,COUNTIFS(Formulas!$A$2:$A$3001,DF$4,Formulas!$B$2:$B$3001,$A12))</f>
        <v>0</v>
      </c>
      <c r="DG12" s="21" t="n">
        <f aca="false">IF(OR($A12="",DG$4=""),0,COUNTIFS(Formulas!$A$2:$A$3001,DG$4,Formulas!$B$2:$B$3001,$A12))</f>
        <v>0</v>
      </c>
      <c r="DH12" s="21" t="n">
        <f aca="false">IF(OR($A12="",DH$4=""),0,COUNTIFS(Formulas!$A$2:$A$3001,DH$4,Formulas!$B$2:$B$3001,$A12))</f>
        <v>0</v>
      </c>
      <c r="DI12" s="21" t="n">
        <f aca="false">IF(OR($A12="",DI$4=""),0,COUNTIFS(Formulas!$A$2:$A$3001,DI$4,Formulas!$B$2:$B$3001,$A12))</f>
        <v>0</v>
      </c>
      <c r="DJ12" s="21" t="n">
        <f aca="false">IF(OR($A12="",DJ$4=""),0,COUNTIFS(Formulas!$A$2:$A$3001,DJ$4,Formulas!$B$2:$B$3001,$A12))</f>
        <v>0</v>
      </c>
      <c r="DK12" s="21" t="n">
        <f aca="false">IF(OR($A12="",DK$4=""),0,COUNTIFS(Formulas!$A$2:$A$3001,DK$4,Formulas!$B$2:$B$3001,$A12))</f>
        <v>0</v>
      </c>
      <c r="DL12" s="21" t="n">
        <f aca="false">IF(OR($A12="",DL$4=""),0,COUNTIFS(Formulas!$A$2:$A$3001,DL$4,Formulas!$B$2:$B$3001,$A12))</f>
        <v>0</v>
      </c>
      <c r="DM12" s="21" t="n">
        <f aca="false">IF(OR($A12="",DM$4=""),0,COUNTIFS(Formulas!$A$2:$A$3001,DM$4,Formulas!$B$2:$B$3001,$A12))</f>
        <v>0</v>
      </c>
      <c r="DN12" s="21" t="n">
        <f aca="false">IF(OR($A12="",DN$4=""),0,COUNTIFS(Formulas!$A$2:$A$3001,DN$4,Formulas!$B$2:$B$3001,$A12))</f>
        <v>0</v>
      </c>
      <c r="DO12" s="21" t="n">
        <f aca="false">IF(OR($A12="",DO$4=""),0,COUNTIFS(Formulas!$A$2:$A$3001,DO$4,Formulas!$B$2:$B$3001,$A12))</f>
        <v>0</v>
      </c>
      <c r="DP12" s="21" t="n">
        <f aca="false">IF(OR($A12="",DP$4=""),0,COUNTIFS(Formulas!$A$2:$A$3001,DP$4,Formulas!$B$2:$B$3001,$A12))</f>
        <v>0</v>
      </c>
      <c r="DQ12" s="21" t="n">
        <f aca="false">IF(OR($A12="",DQ$4=""),0,COUNTIFS(Formulas!$A$2:$A$3001,DQ$4,Formulas!$B$2:$B$3001,$A12))</f>
        <v>0</v>
      </c>
      <c r="DR12" s="21" t="n">
        <f aca="false">IF(OR($A12="",DR$4=""),0,COUNTIFS(Formulas!$A$2:$A$3001,DR$4,Formulas!$B$2:$B$3001,$A12))</f>
        <v>0</v>
      </c>
      <c r="DS12" s="21" t="n">
        <f aca="false">IF(OR($A12="",DS$4=""),0,COUNTIFS(Formulas!$A$2:$A$3001,DS$4,Formulas!$B$2:$B$3001,$A12))</f>
        <v>0</v>
      </c>
      <c r="DT12" s="21" t="n">
        <f aca="false">IF(OR($A12="",DT$4=""),0,COUNTIFS(Formulas!$A$2:$A$3001,DT$4,Formulas!$B$2:$B$3001,$A12))</f>
        <v>0</v>
      </c>
      <c r="DU12" s="21" t="n">
        <f aca="false">IF(OR($A12="",DU$4=""),0,COUNTIFS(Formulas!$A$2:$A$3001,DU$4,Formulas!$B$2:$B$3001,$A12))</f>
        <v>0</v>
      </c>
      <c r="DV12" s="21" t="n">
        <f aca="false">IF(OR($A12="",DV$4=""),0,COUNTIFS(Formulas!$A$2:$A$3001,DV$4,Formulas!$B$2:$B$3001,$A12))</f>
        <v>0</v>
      </c>
      <c r="DW12" s="21" t="n">
        <f aca="false">IF(OR($A12="",DW$4=""),0,COUNTIFS(Formulas!$A$2:$A$3001,DW$4,Formulas!$B$2:$B$3001,$A12))</f>
        <v>0</v>
      </c>
      <c r="DX12" s="21" t="n">
        <f aca="false">IF(OR($A12="",DX$4=""),0,COUNTIFS(Formulas!$A$2:$A$3001,DX$4,Formulas!$B$2:$B$3001,$A12))</f>
        <v>0</v>
      </c>
      <c r="DY12" s="21" t="n">
        <f aca="false">IF(OR($A12="",DY$4=""),0,COUNTIFS(Formulas!$A$2:$A$3001,DY$4,Formulas!$B$2:$B$3001,$A12))</f>
        <v>0</v>
      </c>
      <c r="DZ12" s="21" t="n">
        <f aca="false">IF(OR($A12="",DZ$4=""),0,COUNTIFS(Formulas!$A$2:$A$3001,DZ$4,Formulas!$B$2:$B$3001,$A12))</f>
        <v>0</v>
      </c>
      <c r="EA12" s="21" t="n">
        <f aca="false">IF(OR($A12="",EA$4=""),0,COUNTIFS(Formulas!$A$2:$A$3001,EA$4,Formulas!$B$2:$B$3001,$A12))</f>
        <v>0</v>
      </c>
      <c r="EB12" s="21" t="n">
        <f aca="false">IF(OR($A12="",EB$4=""),0,COUNTIFS(Formulas!$A$2:$A$3001,EB$4,Formulas!$B$2:$B$3001,$A12))</f>
        <v>0</v>
      </c>
      <c r="EC12" s="21" t="n">
        <f aca="false">IF(OR($A12="",EC$4=""),0,COUNTIFS(Formulas!$A$2:$A$3001,EC$4,Formulas!$B$2:$B$3001,$A12))</f>
        <v>0</v>
      </c>
      <c r="ED12" s="21" t="n">
        <f aca="false">IF(OR($A12="",ED$4=""),0,COUNTIFS(Formulas!$A$2:$A$3001,ED$4,Formulas!$B$2:$B$3001,$A12))</f>
        <v>0</v>
      </c>
      <c r="EE12" s="21" t="n">
        <f aca="false">IF(OR($A12="",EE$4=""),0,COUNTIFS(Formulas!$A$2:$A$3001,EE$4,Formulas!$B$2:$B$3001,$A12))</f>
        <v>0</v>
      </c>
      <c r="EF12" s="21" t="n">
        <f aca="false">IF(OR($A12="",EF$4=""),0,COUNTIFS(Formulas!$A$2:$A$3001,EF$4,Formulas!$B$2:$B$3001,$A12))</f>
        <v>0</v>
      </c>
      <c r="EG12" s="21" t="n">
        <f aca="false">IF(OR($A12="",EG$4=""),0,COUNTIFS(Formulas!$A$2:$A$3001,EG$4,Formulas!$B$2:$B$3001,$A12))</f>
        <v>0</v>
      </c>
      <c r="EH12" s="21" t="n">
        <f aca="false">IF(OR($A12="",EH$4=""),0,COUNTIFS(Formulas!$A$2:$A$3001,EH$4,Formulas!$B$2:$B$3001,$A12))</f>
        <v>0</v>
      </c>
      <c r="EI12" s="21" t="n">
        <f aca="false">IF(OR($A12="",EI$4=""),0,COUNTIFS(Formulas!$A$2:$A$3001,EI$4,Formulas!$B$2:$B$3001,$A12))</f>
        <v>0</v>
      </c>
      <c r="EJ12" s="21" t="n">
        <f aca="false">IF(OR($A12="",EJ$4=""),0,COUNTIFS(Formulas!$A$2:$A$3001,EJ$4,Formulas!$B$2:$B$3001,$A12))</f>
        <v>0</v>
      </c>
      <c r="EK12" s="21" t="n">
        <f aca="false">IF(OR($A12="",EK$4=""),0,COUNTIFS(Formulas!$A$2:$A$3001,EK$4,Formulas!$B$2:$B$3001,$A12))</f>
        <v>0</v>
      </c>
      <c r="EL12" s="21" t="n">
        <f aca="false">IF(OR($A12="",EL$4=""),0,COUNTIFS(Formulas!$A$2:$A$3001,EL$4,Formulas!$B$2:$B$3001,$A12))</f>
        <v>0</v>
      </c>
      <c r="EM12" s="21" t="n">
        <f aca="false">IF(OR($A12="",EM$4=""),0,COUNTIFS(Formulas!$A$2:$A$3001,EM$4,Formulas!$B$2:$B$3001,$A12))</f>
        <v>0</v>
      </c>
      <c r="EN12" s="21" t="n">
        <f aca="false">IF(OR($A12="",EN$4=""),0,COUNTIFS(Formulas!$A$2:$A$3001,EN$4,Formulas!$B$2:$B$3001,$A12))</f>
        <v>0</v>
      </c>
      <c r="EO12" s="21" t="n">
        <f aca="false">IF(OR($A12="",EO$4=""),0,COUNTIFS(Formulas!$A$2:$A$3001,EO$4,Formulas!$B$2:$B$3001,$A12))</f>
        <v>0</v>
      </c>
      <c r="EP12" s="21" t="n">
        <f aca="false">IF(OR($A12="",EP$4=""),0,COUNTIFS(Formulas!$A$2:$A$3001,EP$4,Formulas!$B$2:$B$3001,$A12))</f>
        <v>0</v>
      </c>
      <c r="EQ12" s="21" t="n">
        <f aca="false">IF(OR($A12="",EQ$4=""),0,COUNTIFS(Formulas!$A$2:$A$3001,EQ$4,Formulas!$B$2:$B$3001,$A12))</f>
        <v>0</v>
      </c>
      <c r="ER12" s="21" t="n">
        <f aca="false">IF(OR($A12="",ER$4=""),0,COUNTIFS(Formulas!$A$2:$A$3001,ER$4,Formulas!$B$2:$B$3001,$A12))</f>
        <v>0</v>
      </c>
      <c r="ES12" s="21" t="n">
        <f aca="false">IF(OR($A12="",ES$4=""),0,COUNTIFS(Formulas!$A$2:$A$3001,ES$4,Formulas!$B$2:$B$3001,$A12))</f>
        <v>0</v>
      </c>
      <c r="ET12" s="21" t="n">
        <f aca="false">IF(OR($A12="",ET$4=""),0,COUNTIFS(Formulas!$A$2:$A$3001,ET$4,Formulas!$B$2:$B$3001,$A12))</f>
        <v>0</v>
      </c>
      <c r="EU12" s="21" t="n">
        <f aca="false">IF(OR($A12="",EU$4=""),0,COUNTIFS(Formulas!$A$2:$A$3001,EU$4,Formulas!$B$2:$B$3001,$A12))</f>
        <v>0</v>
      </c>
      <c r="EV12" s="21" t="n">
        <f aca="false">IF(OR($A12="",EV$4=""),0,COUNTIFS(Formulas!$A$2:$A$3001,EV$4,Formulas!$B$2:$B$3001,$A12))</f>
        <v>0</v>
      </c>
    </row>
    <row r="13" customFormat="false" ht="15" hidden="false" customHeight="false" outlineLevel="0" collapsed="false">
      <c r="A13" s="13" t="str">
        <f aca="false">IF(INDEX(Materials!$A$2:$A$301,9)="","",INDEX(Materials!$A$2:$A$301,9))</f>
        <v>Beet Root</v>
      </c>
      <c r="B13" s="19" t="n">
        <f aca="false">IF(A13="","",COUNTIF(C13:EV13,"&gt;0"))</f>
        <v>1</v>
      </c>
      <c r="C13" s="21" t="n">
        <f aca="false">IF(OR($A13="",C$4=""),0,COUNTIFS(Formulas!$A$2:$A$3001,C$4,Formulas!$B$2:$B$3001,$A13))</f>
        <v>0</v>
      </c>
      <c r="D13" s="21" t="n">
        <f aca="false">IF(OR($A13="",D$4=""),0,COUNTIFS(Formulas!$A$2:$A$3001,D$4,Formulas!$B$2:$B$3001,$A13))</f>
        <v>0</v>
      </c>
      <c r="E13" s="21" t="n">
        <f aca="false">IF(OR($A13="",E$4=""),0,COUNTIFS(Formulas!$A$2:$A$3001,E$4,Formulas!$B$2:$B$3001,$A13))</f>
        <v>0</v>
      </c>
      <c r="F13" s="21" t="n">
        <f aca="false">IF(OR($A13="",F$4=""),0,COUNTIFS(Formulas!$A$2:$A$3001,F$4,Formulas!$B$2:$B$3001,$A13))</f>
        <v>0</v>
      </c>
      <c r="G13" s="21" t="n">
        <f aca="false">IF(OR($A13="",G$4=""),0,COUNTIFS(Formulas!$A$2:$A$3001,G$4,Formulas!$B$2:$B$3001,$A13))</f>
        <v>0</v>
      </c>
      <c r="H13" s="21" t="n">
        <f aca="false">IF(OR($A13="",H$4=""),0,COUNTIFS(Formulas!$A$2:$A$3001,H$4,Formulas!$B$2:$B$3001,$A13))</f>
        <v>0</v>
      </c>
      <c r="I13" s="21" t="n">
        <f aca="false">IF(OR($A13="",I$4=""),0,COUNTIFS(Formulas!$A$2:$A$3001,I$4,Formulas!$B$2:$B$3001,$A13))</f>
        <v>0</v>
      </c>
      <c r="J13" s="21" t="n">
        <f aca="false">IF(OR($A13="",J$4=""),0,COUNTIFS(Formulas!$A$2:$A$3001,J$4,Formulas!$B$2:$B$3001,$A13))</f>
        <v>0</v>
      </c>
      <c r="K13" s="21" t="n">
        <f aca="false">IF(OR($A13="",K$4=""),0,COUNTIFS(Formulas!$A$2:$A$3001,K$4,Formulas!$B$2:$B$3001,$A13))</f>
        <v>0</v>
      </c>
      <c r="L13" s="21" t="n">
        <f aca="false">IF(OR($A13="",L$4=""),0,COUNTIFS(Formulas!$A$2:$A$3001,L$4,Formulas!$B$2:$B$3001,$A13))</f>
        <v>0</v>
      </c>
      <c r="M13" s="21" t="n">
        <f aca="false">IF(OR($A13="",M$4=""),0,COUNTIFS(Formulas!$A$2:$A$3001,M$4,Formulas!$B$2:$B$3001,$A13))</f>
        <v>0</v>
      </c>
      <c r="N13" s="21" t="n">
        <f aca="false">IF(OR($A13="",N$4=""),0,COUNTIFS(Formulas!$A$2:$A$3001,N$4,Formulas!$B$2:$B$3001,$A13))</f>
        <v>0</v>
      </c>
      <c r="O13" s="21" t="n">
        <f aca="false">IF(OR($A13="",O$4=""),0,COUNTIFS(Formulas!$A$2:$A$3001,O$4,Formulas!$B$2:$B$3001,$A13))</f>
        <v>0</v>
      </c>
      <c r="P13" s="21" t="n">
        <f aca="false">IF(OR($A13="",P$4=""),0,COUNTIFS(Formulas!$A$2:$A$3001,P$4,Formulas!$B$2:$B$3001,$A13))</f>
        <v>0</v>
      </c>
      <c r="Q13" s="21" t="n">
        <f aca="false">IF(OR($A13="",Q$4=""),0,COUNTIFS(Formulas!$A$2:$A$3001,Q$4,Formulas!$B$2:$B$3001,$A13))</f>
        <v>0</v>
      </c>
      <c r="R13" s="21" t="n">
        <f aca="false">IF(OR($A13="",R$4=""),0,COUNTIFS(Formulas!$A$2:$A$3001,R$4,Formulas!$B$2:$B$3001,$A13))</f>
        <v>0</v>
      </c>
      <c r="S13" s="21" t="n">
        <f aca="false">IF(OR($A13="",S$4=""),0,COUNTIFS(Formulas!$A$2:$A$3001,S$4,Formulas!$B$2:$B$3001,$A13))</f>
        <v>0</v>
      </c>
      <c r="T13" s="21" t="n">
        <f aca="false">IF(OR($A13="",T$4=""),0,COUNTIFS(Formulas!$A$2:$A$3001,T$4,Formulas!$B$2:$B$3001,$A13))</f>
        <v>0</v>
      </c>
      <c r="U13" s="21" t="n">
        <f aca="false">IF(OR($A13="",U$4=""),0,COUNTIFS(Formulas!$A$2:$A$3001,U$4,Formulas!$B$2:$B$3001,$A13))</f>
        <v>0</v>
      </c>
      <c r="V13" s="21" t="n">
        <f aca="false">IF(OR($A13="",V$4=""),0,COUNTIFS(Formulas!$A$2:$A$3001,V$4,Formulas!$B$2:$B$3001,$A13))</f>
        <v>0</v>
      </c>
      <c r="W13" s="21" t="n">
        <f aca="false">IF(OR($A13="",W$4=""),0,COUNTIFS(Formulas!$A$2:$A$3001,W$4,Formulas!$B$2:$B$3001,$A13))</f>
        <v>0</v>
      </c>
      <c r="X13" s="21" t="n">
        <f aca="false">IF(OR($A13="",X$4=""),0,COUNTIFS(Formulas!$A$2:$A$3001,X$4,Formulas!$B$2:$B$3001,$A13))</f>
        <v>0</v>
      </c>
      <c r="Y13" s="21" t="n">
        <f aca="false">IF(OR($A13="",Y$4=""),0,COUNTIFS(Formulas!$A$2:$A$3001,Y$4,Formulas!$B$2:$B$3001,$A13))</f>
        <v>0</v>
      </c>
      <c r="Z13" s="21" t="n">
        <f aca="false">IF(OR($A13="",Z$4=""),0,COUNTIFS(Formulas!$A$2:$A$3001,Z$4,Formulas!$B$2:$B$3001,$A13))</f>
        <v>0</v>
      </c>
      <c r="AA13" s="21" t="n">
        <f aca="false">IF(OR($A13="",AA$4=""),0,COUNTIFS(Formulas!$A$2:$A$3001,AA$4,Formulas!$B$2:$B$3001,$A13))</f>
        <v>0</v>
      </c>
      <c r="AB13" s="21" t="n">
        <f aca="false">IF(OR($A13="",AB$4=""),0,COUNTIFS(Formulas!$A$2:$A$3001,AB$4,Formulas!$B$2:$B$3001,$A13))</f>
        <v>0</v>
      </c>
      <c r="AC13" s="21" t="n">
        <f aca="false">IF(OR($A13="",AC$4=""),0,COUNTIFS(Formulas!$A$2:$A$3001,AC$4,Formulas!$B$2:$B$3001,$A13))</f>
        <v>0</v>
      </c>
      <c r="AD13" s="21" t="n">
        <f aca="false">IF(OR($A13="",AD$4=""),0,COUNTIFS(Formulas!$A$2:$A$3001,AD$4,Formulas!$B$2:$B$3001,$A13))</f>
        <v>0</v>
      </c>
      <c r="AE13" s="21" t="n">
        <f aca="false">IF(OR($A13="",AE$4=""),0,COUNTIFS(Formulas!$A$2:$A$3001,AE$4,Formulas!$B$2:$B$3001,$A13))</f>
        <v>0</v>
      </c>
      <c r="AF13" s="21" t="n">
        <f aca="false">IF(OR($A13="",AF$4=""),0,COUNTIFS(Formulas!$A$2:$A$3001,AF$4,Formulas!$B$2:$B$3001,$A13))</f>
        <v>0</v>
      </c>
      <c r="AG13" s="21" t="n">
        <f aca="false">IF(OR($A13="",AG$4=""),0,COUNTIFS(Formulas!$A$2:$A$3001,AG$4,Formulas!$B$2:$B$3001,$A13))</f>
        <v>0</v>
      </c>
      <c r="AH13" s="21" t="n">
        <f aca="false">IF(OR($A13="",AH$4=""),0,COUNTIFS(Formulas!$A$2:$A$3001,AH$4,Formulas!$B$2:$B$3001,$A13))</f>
        <v>0</v>
      </c>
      <c r="AI13" s="21" t="n">
        <f aca="false">IF(OR($A13="",AI$4=""),0,COUNTIFS(Formulas!$A$2:$A$3001,AI$4,Formulas!$B$2:$B$3001,$A13))</f>
        <v>0</v>
      </c>
      <c r="AJ13" s="21" t="n">
        <f aca="false">IF(OR($A13="",AJ$4=""),0,COUNTIFS(Formulas!$A$2:$A$3001,AJ$4,Formulas!$B$2:$B$3001,$A13))</f>
        <v>0</v>
      </c>
      <c r="AK13" s="21" t="n">
        <f aca="false">IF(OR($A13="",AK$4=""),0,COUNTIFS(Formulas!$A$2:$A$3001,AK$4,Formulas!$B$2:$B$3001,$A13))</f>
        <v>0</v>
      </c>
      <c r="AL13" s="21" t="n">
        <f aca="false">IF(OR($A13="",AL$4=""),0,COUNTIFS(Formulas!$A$2:$A$3001,AL$4,Formulas!$B$2:$B$3001,$A13))</f>
        <v>0</v>
      </c>
      <c r="AM13" s="21" t="n">
        <f aca="false">IF(OR($A13="",AM$4=""),0,COUNTIFS(Formulas!$A$2:$A$3001,AM$4,Formulas!$B$2:$B$3001,$A13))</f>
        <v>0</v>
      </c>
      <c r="AN13" s="21" t="n">
        <f aca="false">IF(OR($A13="",AN$4=""),0,COUNTIFS(Formulas!$A$2:$A$3001,AN$4,Formulas!$B$2:$B$3001,$A13))</f>
        <v>0</v>
      </c>
      <c r="AO13" s="21" t="n">
        <f aca="false">IF(OR($A13="",AO$4=""),0,COUNTIFS(Formulas!$A$2:$A$3001,AO$4,Formulas!$B$2:$B$3001,$A13))</f>
        <v>0</v>
      </c>
      <c r="AP13" s="21" t="n">
        <f aca="false">IF(OR($A13="",AP$4=""),0,COUNTIFS(Formulas!$A$2:$A$3001,AP$4,Formulas!$B$2:$B$3001,$A13))</f>
        <v>0</v>
      </c>
      <c r="AQ13" s="21" t="n">
        <f aca="false">IF(OR($A13="",AQ$4=""),0,COUNTIFS(Formulas!$A$2:$A$3001,AQ$4,Formulas!$B$2:$B$3001,$A13))</f>
        <v>0</v>
      </c>
      <c r="AR13" s="21" t="n">
        <f aca="false">IF(OR($A13="",AR$4=""),0,COUNTIFS(Formulas!$A$2:$A$3001,AR$4,Formulas!$B$2:$B$3001,$A13))</f>
        <v>0</v>
      </c>
      <c r="AS13" s="21" t="n">
        <f aca="false">IF(OR($A13="",AS$4=""),0,COUNTIFS(Formulas!$A$2:$A$3001,AS$4,Formulas!$B$2:$B$3001,$A13))</f>
        <v>0</v>
      </c>
      <c r="AT13" s="21" t="n">
        <f aca="false">IF(OR($A13="",AT$4=""),0,COUNTIFS(Formulas!$A$2:$A$3001,AT$4,Formulas!$B$2:$B$3001,$A13))</f>
        <v>0</v>
      </c>
      <c r="AU13" s="21" t="n">
        <f aca="false">IF(OR($A13="",AU$4=""),0,COUNTIFS(Formulas!$A$2:$A$3001,AU$4,Formulas!$B$2:$B$3001,$A13))</f>
        <v>0</v>
      </c>
      <c r="AV13" s="21" t="n">
        <f aca="false">IF(OR($A13="",AV$4=""),0,COUNTIFS(Formulas!$A$2:$A$3001,AV$4,Formulas!$B$2:$B$3001,$A13))</f>
        <v>0</v>
      </c>
      <c r="AW13" s="21" t="n">
        <f aca="false">IF(OR($A13="",AW$4=""),0,COUNTIFS(Formulas!$A$2:$A$3001,AW$4,Formulas!$B$2:$B$3001,$A13))</f>
        <v>0</v>
      </c>
      <c r="AX13" s="21" t="n">
        <f aca="false">IF(OR($A13="",AX$4=""),0,COUNTIFS(Formulas!$A$2:$A$3001,AX$4,Formulas!$B$2:$B$3001,$A13))</f>
        <v>0</v>
      </c>
      <c r="AY13" s="21" t="n">
        <f aca="false">IF(OR($A13="",AY$4=""),0,COUNTIFS(Formulas!$A$2:$A$3001,AY$4,Formulas!$B$2:$B$3001,$A13))</f>
        <v>0</v>
      </c>
      <c r="AZ13" s="21" t="n">
        <f aca="false">IF(OR($A13="",AZ$4=""),0,COUNTIFS(Formulas!$A$2:$A$3001,AZ$4,Formulas!$B$2:$B$3001,$A13))</f>
        <v>0</v>
      </c>
      <c r="BA13" s="21" t="n">
        <f aca="false">IF(OR($A13="",BA$4=""),0,COUNTIFS(Formulas!$A$2:$A$3001,BA$4,Formulas!$B$2:$B$3001,$A13))</f>
        <v>0</v>
      </c>
      <c r="BB13" s="21" t="n">
        <f aca="false">IF(OR($A13="",BB$4=""),0,COUNTIFS(Formulas!$A$2:$A$3001,BB$4,Formulas!$B$2:$B$3001,$A13))</f>
        <v>0</v>
      </c>
      <c r="BC13" s="21" t="n">
        <f aca="false">IF(OR($A13="",BC$4=""),0,COUNTIFS(Formulas!$A$2:$A$3001,BC$4,Formulas!$B$2:$B$3001,$A13))</f>
        <v>0</v>
      </c>
      <c r="BD13" s="21" t="n">
        <f aca="false">IF(OR($A13="",BD$4=""),0,COUNTIFS(Formulas!$A$2:$A$3001,BD$4,Formulas!$B$2:$B$3001,$A13))</f>
        <v>0</v>
      </c>
      <c r="BE13" s="21" t="n">
        <f aca="false">IF(OR($A13="",BE$4=""),0,COUNTIFS(Formulas!$A$2:$A$3001,BE$4,Formulas!$B$2:$B$3001,$A13))</f>
        <v>0</v>
      </c>
      <c r="BF13" s="21" t="n">
        <f aca="false">IF(OR($A13="",BF$4=""),0,COUNTIFS(Formulas!$A$2:$A$3001,BF$4,Formulas!$B$2:$B$3001,$A13))</f>
        <v>0</v>
      </c>
      <c r="BG13" s="21" t="n">
        <f aca="false">IF(OR($A13="",BG$4=""),0,COUNTIFS(Formulas!$A$2:$A$3001,BG$4,Formulas!$B$2:$B$3001,$A13))</f>
        <v>0</v>
      </c>
      <c r="BH13" s="21" t="n">
        <f aca="false">IF(OR($A13="",BH$4=""),0,COUNTIFS(Formulas!$A$2:$A$3001,BH$4,Formulas!$B$2:$B$3001,$A13))</f>
        <v>0</v>
      </c>
      <c r="BI13" s="21" t="n">
        <f aca="false">IF(OR($A13="",BI$4=""),0,COUNTIFS(Formulas!$A$2:$A$3001,BI$4,Formulas!$B$2:$B$3001,$A13))</f>
        <v>0</v>
      </c>
      <c r="BJ13" s="21" t="n">
        <f aca="false">IF(OR($A13="",BJ$4=""),0,COUNTIFS(Formulas!$A$2:$A$3001,BJ$4,Formulas!$B$2:$B$3001,$A13))</f>
        <v>0</v>
      </c>
      <c r="BK13" s="21" t="n">
        <f aca="false">IF(OR($A13="",BK$4=""),0,COUNTIFS(Formulas!$A$2:$A$3001,BK$4,Formulas!$B$2:$B$3001,$A13))</f>
        <v>0</v>
      </c>
      <c r="BL13" s="21" t="n">
        <f aca="false">IF(OR($A13="",BL$4=""),0,COUNTIFS(Formulas!$A$2:$A$3001,BL$4,Formulas!$B$2:$B$3001,$A13))</f>
        <v>0</v>
      </c>
      <c r="BM13" s="21" t="n">
        <f aca="false">IF(OR($A13="",BM$4=""),0,COUNTIFS(Formulas!$A$2:$A$3001,BM$4,Formulas!$B$2:$B$3001,$A13))</f>
        <v>0</v>
      </c>
      <c r="BN13" s="21" t="n">
        <f aca="false">IF(OR($A13="",BN$4=""),0,COUNTIFS(Formulas!$A$2:$A$3001,BN$4,Formulas!$B$2:$B$3001,$A13))</f>
        <v>0</v>
      </c>
      <c r="BO13" s="21" t="n">
        <f aca="false">IF(OR($A13="",BO$4=""),0,COUNTIFS(Formulas!$A$2:$A$3001,BO$4,Formulas!$B$2:$B$3001,$A13))</f>
        <v>0</v>
      </c>
      <c r="BP13" s="21" t="n">
        <f aca="false">IF(OR($A13="",BP$4=""),0,COUNTIFS(Formulas!$A$2:$A$3001,BP$4,Formulas!$B$2:$B$3001,$A13))</f>
        <v>0</v>
      </c>
      <c r="BQ13" s="21" t="n">
        <f aca="false">IF(OR($A13="",BQ$4=""),0,COUNTIFS(Formulas!$A$2:$A$3001,BQ$4,Formulas!$B$2:$B$3001,$A13))</f>
        <v>0</v>
      </c>
      <c r="BR13" s="21" t="n">
        <f aca="false">IF(OR($A13="",BR$4=""),0,COUNTIFS(Formulas!$A$2:$A$3001,BR$4,Formulas!$B$2:$B$3001,$A13))</f>
        <v>0</v>
      </c>
      <c r="BS13" s="21" t="n">
        <f aca="false">IF(OR($A13="",BS$4=""),0,COUNTIFS(Formulas!$A$2:$A$3001,BS$4,Formulas!$B$2:$B$3001,$A13))</f>
        <v>0</v>
      </c>
      <c r="BT13" s="21" t="n">
        <f aca="false">IF(OR($A13="",BT$4=""),0,COUNTIFS(Formulas!$A$2:$A$3001,BT$4,Formulas!$B$2:$B$3001,$A13))</f>
        <v>0</v>
      </c>
      <c r="BU13" s="21" t="n">
        <f aca="false">IF(OR($A13="",BU$4=""),0,COUNTIFS(Formulas!$A$2:$A$3001,BU$4,Formulas!$B$2:$B$3001,$A13))</f>
        <v>0</v>
      </c>
      <c r="BV13" s="21" t="n">
        <f aca="false">IF(OR($A13="",BV$4=""),0,COUNTIFS(Formulas!$A$2:$A$3001,BV$4,Formulas!$B$2:$B$3001,$A13))</f>
        <v>0</v>
      </c>
      <c r="BW13" s="21" t="n">
        <f aca="false">IF(OR($A13="",BW$4=""),0,COUNTIFS(Formulas!$A$2:$A$3001,BW$4,Formulas!$B$2:$B$3001,$A13))</f>
        <v>0</v>
      </c>
      <c r="BX13" s="21" t="n">
        <f aca="false">IF(OR($A13="",BX$4=""),0,COUNTIFS(Formulas!$A$2:$A$3001,BX$4,Formulas!$B$2:$B$3001,$A13))</f>
        <v>0</v>
      </c>
      <c r="BY13" s="21" t="n">
        <f aca="false">IF(OR($A13="",BY$4=""),0,COUNTIFS(Formulas!$A$2:$A$3001,BY$4,Formulas!$B$2:$B$3001,$A13))</f>
        <v>0</v>
      </c>
      <c r="BZ13" s="21" t="n">
        <f aca="false">IF(OR($A13="",BZ$4=""),0,COUNTIFS(Formulas!$A$2:$A$3001,BZ$4,Formulas!$B$2:$B$3001,$A13))</f>
        <v>0</v>
      </c>
      <c r="CA13" s="21" t="n">
        <f aca="false">IF(OR($A13="",CA$4=""),0,COUNTIFS(Formulas!$A$2:$A$3001,CA$4,Formulas!$B$2:$B$3001,$A13))</f>
        <v>0</v>
      </c>
      <c r="CB13" s="21" t="n">
        <f aca="false">IF(OR($A13="",CB$4=""),0,COUNTIFS(Formulas!$A$2:$A$3001,CB$4,Formulas!$B$2:$B$3001,$A13))</f>
        <v>0</v>
      </c>
      <c r="CC13" s="21" t="n">
        <f aca="false">IF(OR($A13="",CC$4=""),0,COUNTIFS(Formulas!$A$2:$A$3001,CC$4,Formulas!$B$2:$B$3001,$A13))</f>
        <v>0</v>
      </c>
      <c r="CD13" s="21" t="n">
        <f aca="false">IF(OR($A13="",CD$4=""),0,COUNTIFS(Formulas!$A$2:$A$3001,CD$4,Formulas!$B$2:$B$3001,$A13))</f>
        <v>0</v>
      </c>
      <c r="CE13" s="21" t="n">
        <f aca="false">IF(OR($A13="",CE$4=""),0,COUNTIFS(Formulas!$A$2:$A$3001,CE$4,Formulas!$B$2:$B$3001,$A13))</f>
        <v>0</v>
      </c>
      <c r="CF13" s="21" t="n">
        <f aca="false">IF(OR($A13="",CF$4=""),0,COUNTIFS(Formulas!$A$2:$A$3001,CF$4,Formulas!$B$2:$B$3001,$A13))</f>
        <v>0</v>
      </c>
      <c r="CG13" s="21" t="n">
        <f aca="false">IF(OR($A13="",CG$4=""),0,COUNTIFS(Formulas!$A$2:$A$3001,CG$4,Formulas!$B$2:$B$3001,$A13))</f>
        <v>0</v>
      </c>
      <c r="CH13" s="21" t="n">
        <f aca="false">IF(OR($A13="",CH$4=""),0,COUNTIFS(Formulas!$A$2:$A$3001,CH$4,Formulas!$B$2:$B$3001,$A13))</f>
        <v>0</v>
      </c>
      <c r="CI13" s="21" t="n">
        <f aca="false">IF(OR($A13="",CI$4=""),0,COUNTIFS(Formulas!$A$2:$A$3001,CI$4,Formulas!$B$2:$B$3001,$A13))</f>
        <v>0</v>
      </c>
      <c r="CJ13" s="21" t="n">
        <f aca="false">IF(OR($A13="",CJ$4=""),0,COUNTIFS(Formulas!$A$2:$A$3001,CJ$4,Formulas!$B$2:$B$3001,$A13))</f>
        <v>1</v>
      </c>
      <c r="CK13" s="21" t="n">
        <f aca="false">IF(OR($A13="",CK$4=""),0,COUNTIFS(Formulas!$A$2:$A$3001,CK$4,Formulas!$B$2:$B$3001,$A13))</f>
        <v>0</v>
      </c>
      <c r="CL13" s="21" t="n">
        <f aca="false">IF(OR($A13="",CL$4=""),0,COUNTIFS(Formulas!$A$2:$A$3001,CL$4,Formulas!$B$2:$B$3001,$A13))</f>
        <v>0</v>
      </c>
      <c r="CM13" s="21" t="n">
        <f aca="false">IF(OR($A13="",CM$4=""),0,COUNTIFS(Formulas!$A$2:$A$3001,CM$4,Formulas!$B$2:$B$3001,$A13))</f>
        <v>0</v>
      </c>
      <c r="CN13" s="21" t="n">
        <f aca="false">IF(OR($A13="",CN$4=""),0,COUNTIFS(Formulas!$A$2:$A$3001,CN$4,Formulas!$B$2:$B$3001,$A13))</f>
        <v>0</v>
      </c>
      <c r="CO13" s="21" t="n">
        <f aca="false">IF(OR($A13="",CO$4=""),0,COUNTIFS(Formulas!$A$2:$A$3001,CO$4,Formulas!$B$2:$B$3001,$A13))</f>
        <v>0</v>
      </c>
      <c r="CP13" s="21" t="n">
        <f aca="false">IF(OR($A13="",CP$4=""),0,COUNTIFS(Formulas!$A$2:$A$3001,CP$4,Formulas!$B$2:$B$3001,$A13))</f>
        <v>0</v>
      </c>
      <c r="CQ13" s="21" t="n">
        <f aca="false">IF(OR($A13="",CQ$4=""),0,COUNTIFS(Formulas!$A$2:$A$3001,CQ$4,Formulas!$B$2:$B$3001,$A13))</f>
        <v>0</v>
      </c>
      <c r="CR13" s="21" t="n">
        <f aca="false">IF(OR($A13="",CR$4=""),0,COUNTIFS(Formulas!$A$2:$A$3001,CR$4,Formulas!$B$2:$B$3001,$A13))</f>
        <v>0</v>
      </c>
      <c r="CS13" s="21" t="n">
        <f aca="false">IF(OR($A13="",CS$4=""),0,COUNTIFS(Formulas!$A$2:$A$3001,CS$4,Formulas!$B$2:$B$3001,$A13))</f>
        <v>0</v>
      </c>
      <c r="CT13" s="21" t="n">
        <f aca="false">IF(OR($A13="",CT$4=""),0,COUNTIFS(Formulas!$A$2:$A$3001,CT$4,Formulas!$B$2:$B$3001,$A13))</f>
        <v>0</v>
      </c>
      <c r="CU13" s="21" t="n">
        <f aca="false">IF(OR($A13="",CU$4=""),0,COUNTIFS(Formulas!$A$2:$A$3001,CU$4,Formulas!$B$2:$B$3001,$A13))</f>
        <v>0</v>
      </c>
      <c r="CV13" s="21" t="n">
        <f aca="false">IF(OR($A13="",CV$4=""),0,COUNTIFS(Formulas!$A$2:$A$3001,CV$4,Formulas!$B$2:$B$3001,$A13))</f>
        <v>0</v>
      </c>
      <c r="CW13" s="21" t="n">
        <f aca="false">IF(OR($A13="",CW$4=""),0,COUNTIFS(Formulas!$A$2:$A$3001,CW$4,Formulas!$B$2:$B$3001,$A13))</f>
        <v>0</v>
      </c>
      <c r="CX13" s="21" t="n">
        <f aca="false">IF(OR($A13="",CX$4=""),0,COUNTIFS(Formulas!$A$2:$A$3001,CX$4,Formulas!$B$2:$B$3001,$A13))</f>
        <v>0</v>
      </c>
      <c r="CY13" s="21" t="n">
        <f aca="false">IF(OR($A13="",CY$4=""),0,COUNTIFS(Formulas!$A$2:$A$3001,CY$4,Formulas!$B$2:$B$3001,$A13))</f>
        <v>0</v>
      </c>
      <c r="CZ13" s="21" t="n">
        <f aca="false">IF(OR($A13="",CZ$4=""),0,COUNTIFS(Formulas!$A$2:$A$3001,CZ$4,Formulas!$B$2:$B$3001,$A13))</f>
        <v>0</v>
      </c>
      <c r="DA13" s="21" t="n">
        <f aca="false">IF(OR($A13="",DA$4=""),0,COUNTIFS(Formulas!$A$2:$A$3001,DA$4,Formulas!$B$2:$B$3001,$A13))</f>
        <v>0</v>
      </c>
      <c r="DB13" s="21" t="n">
        <f aca="false">IF(OR($A13="",DB$4=""),0,COUNTIFS(Formulas!$A$2:$A$3001,DB$4,Formulas!$B$2:$B$3001,$A13))</f>
        <v>0</v>
      </c>
      <c r="DC13" s="21" t="n">
        <f aca="false">IF(OR($A13="",DC$4=""),0,COUNTIFS(Formulas!$A$2:$A$3001,DC$4,Formulas!$B$2:$B$3001,$A13))</f>
        <v>0</v>
      </c>
      <c r="DD13" s="21" t="n">
        <f aca="false">IF(OR($A13="",DD$4=""),0,COUNTIFS(Formulas!$A$2:$A$3001,DD$4,Formulas!$B$2:$B$3001,$A13))</f>
        <v>0</v>
      </c>
      <c r="DE13" s="21" t="n">
        <f aca="false">IF(OR($A13="",DE$4=""),0,COUNTIFS(Formulas!$A$2:$A$3001,DE$4,Formulas!$B$2:$B$3001,$A13))</f>
        <v>0</v>
      </c>
      <c r="DF13" s="21" t="n">
        <f aca="false">IF(OR($A13="",DF$4=""),0,COUNTIFS(Formulas!$A$2:$A$3001,DF$4,Formulas!$B$2:$B$3001,$A13))</f>
        <v>0</v>
      </c>
      <c r="DG13" s="21" t="n">
        <f aca="false">IF(OR($A13="",DG$4=""),0,COUNTIFS(Formulas!$A$2:$A$3001,DG$4,Formulas!$B$2:$B$3001,$A13))</f>
        <v>0</v>
      </c>
      <c r="DH13" s="21" t="n">
        <f aca="false">IF(OR($A13="",DH$4=""),0,COUNTIFS(Formulas!$A$2:$A$3001,DH$4,Formulas!$B$2:$B$3001,$A13))</f>
        <v>0</v>
      </c>
      <c r="DI13" s="21" t="n">
        <f aca="false">IF(OR($A13="",DI$4=""),0,COUNTIFS(Formulas!$A$2:$A$3001,DI$4,Formulas!$B$2:$B$3001,$A13))</f>
        <v>0</v>
      </c>
      <c r="DJ13" s="21" t="n">
        <f aca="false">IF(OR($A13="",DJ$4=""),0,COUNTIFS(Formulas!$A$2:$A$3001,DJ$4,Formulas!$B$2:$B$3001,$A13))</f>
        <v>0</v>
      </c>
      <c r="DK13" s="21" t="n">
        <f aca="false">IF(OR($A13="",DK$4=""),0,COUNTIFS(Formulas!$A$2:$A$3001,DK$4,Formulas!$B$2:$B$3001,$A13))</f>
        <v>0</v>
      </c>
      <c r="DL13" s="21" t="n">
        <f aca="false">IF(OR($A13="",DL$4=""),0,COUNTIFS(Formulas!$A$2:$A$3001,DL$4,Formulas!$B$2:$B$3001,$A13))</f>
        <v>0</v>
      </c>
      <c r="DM13" s="21" t="n">
        <f aca="false">IF(OR($A13="",DM$4=""),0,COUNTIFS(Formulas!$A$2:$A$3001,DM$4,Formulas!$B$2:$B$3001,$A13))</f>
        <v>0</v>
      </c>
      <c r="DN13" s="21" t="n">
        <f aca="false">IF(OR($A13="",DN$4=""),0,COUNTIFS(Formulas!$A$2:$A$3001,DN$4,Formulas!$B$2:$B$3001,$A13))</f>
        <v>0</v>
      </c>
      <c r="DO13" s="21" t="n">
        <f aca="false">IF(OR($A13="",DO$4=""),0,COUNTIFS(Formulas!$A$2:$A$3001,DO$4,Formulas!$B$2:$B$3001,$A13))</f>
        <v>0</v>
      </c>
      <c r="DP13" s="21" t="n">
        <f aca="false">IF(OR($A13="",DP$4=""),0,COUNTIFS(Formulas!$A$2:$A$3001,DP$4,Formulas!$B$2:$B$3001,$A13))</f>
        <v>0</v>
      </c>
      <c r="DQ13" s="21" t="n">
        <f aca="false">IF(OR($A13="",DQ$4=""),0,COUNTIFS(Formulas!$A$2:$A$3001,DQ$4,Formulas!$B$2:$B$3001,$A13))</f>
        <v>0</v>
      </c>
      <c r="DR13" s="21" t="n">
        <f aca="false">IF(OR($A13="",DR$4=""),0,COUNTIFS(Formulas!$A$2:$A$3001,DR$4,Formulas!$B$2:$B$3001,$A13))</f>
        <v>0</v>
      </c>
      <c r="DS13" s="21" t="n">
        <f aca="false">IF(OR($A13="",DS$4=""),0,COUNTIFS(Formulas!$A$2:$A$3001,DS$4,Formulas!$B$2:$B$3001,$A13))</f>
        <v>0</v>
      </c>
      <c r="DT13" s="21" t="n">
        <f aca="false">IF(OR($A13="",DT$4=""),0,COUNTIFS(Formulas!$A$2:$A$3001,DT$4,Formulas!$B$2:$B$3001,$A13))</f>
        <v>0</v>
      </c>
      <c r="DU13" s="21" t="n">
        <f aca="false">IF(OR($A13="",DU$4=""),0,COUNTIFS(Formulas!$A$2:$A$3001,DU$4,Formulas!$B$2:$B$3001,$A13))</f>
        <v>0</v>
      </c>
      <c r="DV13" s="21" t="n">
        <f aca="false">IF(OR($A13="",DV$4=""),0,COUNTIFS(Formulas!$A$2:$A$3001,DV$4,Formulas!$B$2:$B$3001,$A13))</f>
        <v>0</v>
      </c>
      <c r="DW13" s="21" t="n">
        <f aca="false">IF(OR($A13="",DW$4=""),0,COUNTIFS(Formulas!$A$2:$A$3001,DW$4,Formulas!$B$2:$B$3001,$A13))</f>
        <v>0</v>
      </c>
      <c r="DX13" s="21" t="n">
        <f aca="false">IF(OR($A13="",DX$4=""),0,COUNTIFS(Formulas!$A$2:$A$3001,DX$4,Formulas!$B$2:$B$3001,$A13))</f>
        <v>0</v>
      </c>
      <c r="DY13" s="21" t="n">
        <f aca="false">IF(OR($A13="",DY$4=""),0,COUNTIFS(Formulas!$A$2:$A$3001,DY$4,Formulas!$B$2:$B$3001,$A13))</f>
        <v>0</v>
      </c>
      <c r="DZ13" s="21" t="n">
        <f aca="false">IF(OR($A13="",DZ$4=""),0,COUNTIFS(Formulas!$A$2:$A$3001,DZ$4,Formulas!$B$2:$B$3001,$A13))</f>
        <v>0</v>
      </c>
      <c r="EA13" s="21" t="n">
        <f aca="false">IF(OR($A13="",EA$4=""),0,COUNTIFS(Formulas!$A$2:$A$3001,EA$4,Formulas!$B$2:$B$3001,$A13))</f>
        <v>0</v>
      </c>
      <c r="EB13" s="21" t="n">
        <f aca="false">IF(OR($A13="",EB$4=""),0,COUNTIFS(Formulas!$A$2:$A$3001,EB$4,Formulas!$B$2:$B$3001,$A13))</f>
        <v>0</v>
      </c>
      <c r="EC13" s="21" t="n">
        <f aca="false">IF(OR($A13="",EC$4=""),0,COUNTIFS(Formulas!$A$2:$A$3001,EC$4,Formulas!$B$2:$B$3001,$A13))</f>
        <v>0</v>
      </c>
      <c r="ED13" s="21" t="n">
        <f aca="false">IF(OR($A13="",ED$4=""),0,COUNTIFS(Formulas!$A$2:$A$3001,ED$4,Formulas!$B$2:$B$3001,$A13))</f>
        <v>0</v>
      </c>
      <c r="EE13" s="21" t="n">
        <f aca="false">IF(OR($A13="",EE$4=""),0,COUNTIFS(Formulas!$A$2:$A$3001,EE$4,Formulas!$B$2:$B$3001,$A13))</f>
        <v>0</v>
      </c>
      <c r="EF13" s="21" t="n">
        <f aca="false">IF(OR($A13="",EF$4=""),0,COUNTIFS(Formulas!$A$2:$A$3001,EF$4,Formulas!$B$2:$B$3001,$A13))</f>
        <v>0</v>
      </c>
      <c r="EG13" s="21" t="n">
        <f aca="false">IF(OR($A13="",EG$4=""),0,COUNTIFS(Formulas!$A$2:$A$3001,EG$4,Formulas!$B$2:$B$3001,$A13))</f>
        <v>0</v>
      </c>
      <c r="EH13" s="21" t="n">
        <f aca="false">IF(OR($A13="",EH$4=""),0,COUNTIFS(Formulas!$A$2:$A$3001,EH$4,Formulas!$B$2:$B$3001,$A13))</f>
        <v>0</v>
      </c>
      <c r="EI13" s="21" t="n">
        <f aca="false">IF(OR($A13="",EI$4=""),0,COUNTIFS(Formulas!$A$2:$A$3001,EI$4,Formulas!$B$2:$B$3001,$A13))</f>
        <v>0</v>
      </c>
      <c r="EJ13" s="21" t="n">
        <f aca="false">IF(OR($A13="",EJ$4=""),0,COUNTIFS(Formulas!$A$2:$A$3001,EJ$4,Formulas!$B$2:$B$3001,$A13))</f>
        <v>0</v>
      </c>
      <c r="EK13" s="21" t="n">
        <f aca="false">IF(OR($A13="",EK$4=""),0,COUNTIFS(Formulas!$A$2:$A$3001,EK$4,Formulas!$B$2:$B$3001,$A13))</f>
        <v>0</v>
      </c>
      <c r="EL13" s="21" t="n">
        <f aca="false">IF(OR($A13="",EL$4=""),0,COUNTIFS(Formulas!$A$2:$A$3001,EL$4,Formulas!$B$2:$B$3001,$A13))</f>
        <v>0</v>
      </c>
      <c r="EM13" s="21" t="n">
        <f aca="false">IF(OR($A13="",EM$4=""),0,COUNTIFS(Formulas!$A$2:$A$3001,EM$4,Formulas!$B$2:$B$3001,$A13))</f>
        <v>0</v>
      </c>
      <c r="EN13" s="21" t="n">
        <f aca="false">IF(OR($A13="",EN$4=""),0,COUNTIFS(Formulas!$A$2:$A$3001,EN$4,Formulas!$B$2:$B$3001,$A13))</f>
        <v>0</v>
      </c>
      <c r="EO13" s="21" t="n">
        <f aca="false">IF(OR($A13="",EO$4=""),0,COUNTIFS(Formulas!$A$2:$A$3001,EO$4,Formulas!$B$2:$B$3001,$A13))</f>
        <v>0</v>
      </c>
      <c r="EP13" s="21" t="n">
        <f aca="false">IF(OR($A13="",EP$4=""),0,COUNTIFS(Formulas!$A$2:$A$3001,EP$4,Formulas!$B$2:$B$3001,$A13))</f>
        <v>0</v>
      </c>
      <c r="EQ13" s="21" t="n">
        <f aca="false">IF(OR($A13="",EQ$4=""),0,COUNTIFS(Formulas!$A$2:$A$3001,EQ$4,Formulas!$B$2:$B$3001,$A13))</f>
        <v>0</v>
      </c>
      <c r="ER13" s="21" t="n">
        <f aca="false">IF(OR($A13="",ER$4=""),0,COUNTIFS(Formulas!$A$2:$A$3001,ER$4,Formulas!$B$2:$B$3001,$A13))</f>
        <v>0</v>
      </c>
      <c r="ES13" s="21" t="n">
        <f aca="false">IF(OR($A13="",ES$4=""),0,COUNTIFS(Formulas!$A$2:$A$3001,ES$4,Formulas!$B$2:$B$3001,$A13))</f>
        <v>0</v>
      </c>
      <c r="ET13" s="21" t="n">
        <f aca="false">IF(OR($A13="",ET$4=""),0,COUNTIFS(Formulas!$A$2:$A$3001,ET$4,Formulas!$B$2:$B$3001,$A13))</f>
        <v>0</v>
      </c>
      <c r="EU13" s="21" t="n">
        <f aca="false">IF(OR($A13="",EU$4=""),0,COUNTIFS(Formulas!$A$2:$A$3001,EU$4,Formulas!$B$2:$B$3001,$A13))</f>
        <v>0</v>
      </c>
      <c r="EV13" s="21" t="n">
        <f aca="false">IF(OR($A13="",EV$4=""),0,COUNTIFS(Formulas!$A$2:$A$3001,EV$4,Formulas!$B$2:$B$3001,$A13))</f>
        <v>0</v>
      </c>
    </row>
    <row r="14" customFormat="false" ht="15" hidden="false" customHeight="false" outlineLevel="0" collapsed="false">
      <c r="A14" s="13" t="str">
        <f aca="false">IF(INDEX(Materials!$A$2:$A$301,10)="","",INDEX(Materials!$A$2:$A$301,10))</f>
        <v>Bempedoic Acid</v>
      </c>
      <c r="B14" s="19" t="n">
        <f aca="false">IF(A14="","",COUNTIF(C14:EV14,"&gt;0"))</f>
        <v>2</v>
      </c>
      <c r="C14" s="21" t="n">
        <f aca="false">IF(OR($A14="",C$4=""),0,COUNTIFS(Formulas!$A$2:$A$3001,C$4,Formulas!$B$2:$B$3001,$A14))</f>
        <v>0</v>
      </c>
      <c r="D14" s="21" t="n">
        <f aca="false">IF(OR($A14="",D$4=""),0,COUNTIFS(Formulas!$A$2:$A$3001,D$4,Formulas!$B$2:$B$3001,$A14))</f>
        <v>0</v>
      </c>
      <c r="E14" s="21" t="n">
        <f aca="false">IF(OR($A14="",E$4=""),0,COUNTIFS(Formulas!$A$2:$A$3001,E$4,Formulas!$B$2:$B$3001,$A14))</f>
        <v>0</v>
      </c>
      <c r="F14" s="21" t="n">
        <f aca="false">IF(OR($A14="",F$4=""),0,COUNTIFS(Formulas!$A$2:$A$3001,F$4,Formulas!$B$2:$B$3001,$A14))</f>
        <v>0</v>
      </c>
      <c r="G14" s="21" t="n">
        <f aca="false">IF(OR($A14="",G$4=""),0,COUNTIFS(Formulas!$A$2:$A$3001,G$4,Formulas!$B$2:$B$3001,$A14))</f>
        <v>0</v>
      </c>
      <c r="H14" s="21" t="n">
        <f aca="false">IF(OR($A14="",H$4=""),0,COUNTIFS(Formulas!$A$2:$A$3001,H$4,Formulas!$B$2:$B$3001,$A14))</f>
        <v>0</v>
      </c>
      <c r="I14" s="21" t="n">
        <f aca="false">IF(OR($A14="",I$4=""),0,COUNTIFS(Formulas!$A$2:$A$3001,I$4,Formulas!$B$2:$B$3001,$A14))</f>
        <v>0</v>
      </c>
      <c r="J14" s="21" t="n">
        <f aca="false">IF(OR($A14="",J$4=""),0,COUNTIFS(Formulas!$A$2:$A$3001,J$4,Formulas!$B$2:$B$3001,$A14))</f>
        <v>0</v>
      </c>
      <c r="K14" s="21" t="n">
        <f aca="false">IF(OR($A14="",K$4=""),0,COUNTIFS(Formulas!$A$2:$A$3001,K$4,Formulas!$B$2:$B$3001,$A14))</f>
        <v>0</v>
      </c>
      <c r="L14" s="21" t="n">
        <f aca="false">IF(OR($A14="",L$4=""),0,COUNTIFS(Formulas!$A$2:$A$3001,L$4,Formulas!$B$2:$B$3001,$A14))</f>
        <v>0</v>
      </c>
      <c r="M14" s="21" t="n">
        <f aca="false">IF(OR($A14="",M$4=""),0,COUNTIFS(Formulas!$A$2:$A$3001,M$4,Formulas!$B$2:$B$3001,$A14))</f>
        <v>0</v>
      </c>
      <c r="N14" s="21" t="n">
        <f aca="false">IF(OR($A14="",N$4=""),0,COUNTIFS(Formulas!$A$2:$A$3001,N$4,Formulas!$B$2:$B$3001,$A14))</f>
        <v>0</v>
      </c>
      <c r="O14" s="21" t="n">
        <f aca="false">IF(OR($A14="",O$4=""),0,COUNTIFS(Formulas!$A$2:$A$3001,O$4,Formulas!$B$2:$B$3001,$A14))</f>
        <v>0</v>
      </c>
      <c r="P14" s="21" t="n">
        <f aca="false">IF(OR($A14="",P$4=""),0,COUNTIFS(Formulas!$A$2:$A$3001,P$4,Formulas!$B$2:$B$3001,$A14))</f>
        <v>0</v>
      </c>
      <c r="Q14" s="21" t="n">
        <f aca="false">IF(OR($A14="",Q$4=""),0,COUNTIFS(Formulas!$A$2:$A$3001,Q$4,Formulas!$B$2:$B$3001,$A14))</f>
        <v>0</v>
      </c>
      <c r="R14" s="21" t="n">
        <f aca="false">IF(OR($A14="",R$4=""),0,COUNTIFS(Formulas!$A$2:$A$3001,R$4,Formulas!$B$2:$B$3001,$A14))</f>
        <v>0</v>
      </c>
      <c r="S14" s="21" t="n">
        <f aca="false">IF(OR($A14="",S$4=""),0,COUNTIFS(Formulas!$A$2:$A$3001,S$4,Formulas!$B$2:$B$3001,$A14))</f>
        <v>0</v>
      </c>
      <c r="T14" s="21" t="n">
        <f aca="false">IF(OR($A14="",T$4=""),0,COUNTIFS(Formulas!$A$2:$A$3001,T$4,Formulas!$B$2:$B$3001,$A14))</f>
        <v>0</v>
      </c>
      <c r="U14" s="21" t="n">
        <f aca="false">IF(OR($A14="",U$4=""),0,COUNTIFS(Formulas!$A$2:$A$3001,U$4,Formulas!$B$2:$B$3001,$A14))</f>
        <v>0</v>
      </c>
      <c r="V14" s="21" t="n">
        <f aca="false">IF(OR($A14="",V$4=""),0,COUNTIFS(Formulas!$A$2:$A$3001,V$4,Formulas!$B$2:$B$3001,$A14))</f>
        <v>0</v>
      </c>
      <c r="W14" s="21" t="n">
        <f aca="false">IF(OR($A14="",W$4=""),0,COUNTIFS(Formulas!$A$2:$A$3001,W$4,Formulas!$B$2:$B$3001,$A14))</f>
        <v>0</v>
      </c>
      <c r="X14" s="21" t="n">
        <f aca="false">IF(OR($A14="",X$4=""),0,COUNTIFS(Formulas!$A$2:$A$3001,X$4,Formulas!$B$2:$B$3001,$A14))</f>
        <v>0</v>
      </c>
      <c r="Y14" s="21" t="n">
        <f aca="false">IF(OR($A14="",Y$4=""),0,COUNTIFS(Formulas!$A$2:$A$3001,Y$4,Formulas!$B$2:$B$3001,$A14))</f>
        <v>0</v>
      </c>
      <c r="Z14" s="21" t="n">
        <f aca="false">IF(OR($A14="",Z$4=""),0,COUNTIFS(Formulas!$A$2:$A$3001,Z$4,Formulas!$B$2:$B$3001,$A14))</f>
        <v>1</v>
      </c>
      <c r="AA14" s="21" t="n">
        <f aca="false">IF(OR($A14="",AA$4=""),0,COUNTIFS(Formulas!$A$2:$A$3001,AA$4,Formulas!$B$2:$B$3001,$A14))</f>
        <v>1</v>
      </c>
      <c r="AB14" s="21" t="n">
        <f aca="false">IF(OR($A14="",AB$4=""),0,COUNTIFS(Formulas!$A$2:$A$3001,AB$4,Formulas!$B$2:$B$3001,$A14))</f>
        <v>0</v>
      </c>
      <c r="AC14" s="21" t="n">
        <f aca="false">IF(OR($A14="",AC$4=""),0,COUNTIFS(Formulas!$A$2:$A$3001,AC$4,Formulas!$B$2:$B$3001,$A14))</f>
        <v>0</v>
      </c>
      <c r="AD14" s="21" t="n">
        <f aca="false">IF(OR($A14="",AD$4=""),0,COUNTIFS(Formulas!$A$2:$A$3001,AD$4,Formulas!$B$2:$B$3001,$A14))</f>
        <v>0</v>
      </c>
      <c r="AE14" s="21" t="n">
        <f aca="false">IF(OR($A14="",AE$4=""),0,COUNTIFS(Formulas!$A$2:$A$3001,AE$4,Formulas!$B$2:$B$3001,$A14))</f>
        <v>0</v>
      </c>
      <c r="AF14" s="21" t="n">
        <f aca="false">IF(OR($A14="",AF$4=""),0,COUNTIFS(Formulas!$A$2:$A$3001,AF$4,Formulas!$B$2:$B$3001,$A14))</f>
        <v>0</v>
      </c>
      <c r="AG14" s="21" t="n">
        <f aca="false">IF(OR($A14="",AG$4=""),0,COUNTIFS(Formulas!$A$2:$A$3001,AG$4,Formulas!$B$2:$B$3001,$A14))</f>
        <v>0</v>
      </c>
      <c r="AH14" s="21" t="n">
        <f aca="false">IF(OR($A14="",AH$4=""),0,COUNTIFS(Formulas!$A$2:$A$3001,AH$4,Formulas!$B$2:$B$3001,$A14))</f>
        <v>0</v>
      </c>
      <c r="AI14" s="21" t="n">
        <f aca="false">IF(OR($A14="",AI$4=""),0,COUNTIFS(Formulas!$A$2:$A$3001,AI$4,Formulas!$B$2:$B$3001,$A14))</f>
        <v>0</v>
      </c>
      <c r="AJ14" s="21" t="n">
        <f aca="false">IF(OR($A14="",AJ$4=""),0,COUNTIFS(Formulas!$A$2:$A$3001,AJ$4,Formulas!$B$2:$B$3001,$A14))</f>
        <v>0</v>
      </c>
      <c r="AK14" s="21" t="n">
        <f aca="false">IF(OR($A14="",AK$4=""),0,COUNTIFS(Formulas!$A$2:$A$3001,AK$4,Formulas!$B$2:$B$3001,$A14))</f>
        <v>0</v>
      </c>
      <c r="AL14" s="21" t="n">
        <f aca="false">IF(OR($A14="",AL$4=""),0,COUNTIFS(Formulas!$A$2:$A$3001,AL$4,Formulas!$B$2:$B$3001,$A14))</f>
        <v>0</v>
      </c>
      <c r="AM14" s="21" t="n">
        <f aca="false">IF(OR($A14="",AM$4=""),0,COUNTIFS(Formulas!$A$2:$A$3001,AM$4,Formulas!$B$2:$B$3001,$A14))</f>
        <v>0</v>
      </c>
      <c r="AN14" s="21" t="n">
        <f aca="false">IF(OR($A14="",AN$4=""),0,COUNTIFS(Formulas!$A$2:$A$3001,AN$4,Formulas!$B$2:$B$3001,$A14))</f>
        <v>0</v>
      </c>
      <c r="AO14" s="21" t="n">
        <f aca="false">IF(OR($A14="",AO$4=""),0,COUNTIFS(Formulas!$A$2:$A$3001,AO$4,Formulas!$B$2:$B$3001,$A14))</f>
        <v>0</v>
      </c>
      <c r="AP14" s="21" t="n">
        <f aca="false">IF(OR($A14="",AP$4=""),0,COUNTIFS(Formulas!$A$2:$A$3001,AP$4,Formulas!$B$2:$B$3001,$A14))</f>
        <v>0</v>
      </c>
      <c r="AQ14" s="21" t="n">
        <f aca="false">IF(OR($A14="",AQ$4=""),0,COUNTIFS(Formulas!$A$2:$A$3001,AQ$4,Formulas!$B$2:$B$3001,$A14))</f>
        <v>0</v>
      </c>
      <c r="AR14" s="21" t="n">
        <f aca="false">IF(OR($A14="",AR$4=""),0,COUNTIFS(Formulas!$A$2:$A$3001,AR$4,Formulas!$B$2:$B$3001,$A14))</f>
        <v>0</v>
      </c>
      <c r="AS14" s="21" t="n">
        <f aca="false">IF(OR($A14="",AS$4=""),0,COUNTIFS(Formulas!$A$2:$A$3001,AS$4,Formulas!$B$2:$B$3001,$A14))</f>
        <v>0</v>
      </c>
      <c r="AT14" s="21" t="n">
        <f aca="false">IF(OR($A14="",AT$4=""),0,COUNTIFS(Formulas!$A$2:$A$3001,AT$4,Formulas!$B$2:$B$3001,$A14))</f>
        <v>0</v>
      </c>
      <c r="AU14" s="21" t="n">
        <f aca="false">IF(OR($A14="",AU$4=""),0,COUNTIFS(Formulas!$A$2:$A$3001,AU$4,Formulas!$B$2:$B$3001,$A14))</f>
        <v>0</v>
      </c>
      <c r="AV14" s="21" t="n">
        <f aca="false">IF(OR($A14="",AV$4=""),0,COUNTIFS(Formulas!$A$2:$A$3001,AV$4,Formulas!$B$2:$B$3001,$A14))</f>
        <v>0</v>
      </c>
      <c r="AW14" s="21" t="n">
        <f aca="false">IF(OR($A14="",AW$4=""),0,COUNTIFS(Formulas!$A$2:$A$3001,AW$4,Formulas!$B$2:$B$3001,$A14))</f>
        <v>0</v>
      </c>
      <c r="AX14" s="21" t="n">
        <f aca="false">IF(OR($A14="",AX$4=""),0,COUNTIFS(Formulas!$A$2:$A$3001,AX$4,Formulas!$B$2:$B$3001,$A14))</f>
        <v>0</v>
      </c>
      <c r="AY14" s="21" t="n">
        <f aca="false">IF(OR($A14="",AY$4=""),0,COUNTIFS(Formulas!$A$2:$A$3001,AY$4,Formulas!$B$2:$B$3001,$A14))</f>
        <v>0</v>
      </c>
      <c r="AZ14" s="21" t="n">
        <f aca="false">IF(OR($A14="",AZ$4=""),0,COUNTIFS(Formulas!$A$2:$A$3001,AZ$4,Formulas!$B$2:$B$3001,$A14))</f>
        <v>0</v>
      </c>
      <c r="BA14" s="21" t="n">
        <f aca="false">IF(OR($A14="",BA$4=""),0,COUNTIFS(Formulas!$A$2:$A$3001,BA$4,Formulas!$B$2:$B$3001,$A14))</f>
        <v>0</v>
      </c>
      <c r="BB14" s="21" t="n">
        <f aca="false">IF(OR($A14="",BB$4=""),0,COUNTIFS(Formulas!$A$2:$A$3001,BB$4,Formulas!$B$2:$B$3001,$A14))</f>
        <v>0</v>
      </c>
      <c r="BC14" s="21" t="n">
        <f aca="false">IF(OR($A14="",BC$4=""),0,COUNTIFS(Formulas!$A$2:$A$3001,BC$4,Formulas!$B$2:$B$3001,$A14))</f>
        <v>0</v>
      </c>
      <c r="BD14" s="21" t="n">
        <f aca="false">IF(OR($A14="",BD$4=""),0,COUNTIFS(Formulas!$A$2:$A$3001,BD$4,Formulas!$B$2:$B$3001,$A14))</f>
        <v>0</v>
      </c>
      <c r="BE14" s="21" t="n">
        <f aca="false">IF(OR($A14="",BE$4=""),0,COUNTIFS(Formulas!$A$2:$A$3001,BE$4,Formulas!$B$2:$B$3001,$A14))</f>
        <v>0</v>
      </c>
      <c r="BF14" s="21" t="n">
        <f aca="false">IF(OR($A14="",BF$4=""),0,COUNTIFS(Formulas!$A$2:$A$3001,BF$4,Formulas!$B$2:$B$3001,$A14))</f>
        <v>0</v>
      </c>
      <c r="BG14" s="21" t="n">
        <f aca="false">IF(OR($A14="",BG$4=""),0,COUNTIFS(Formulas!$A$2:$A$3001,BG$4,Formulas!$B$2:$B$3001,$A14))</f>
        <v>0</v>
      </c>
      <c r="BH14" s="21" t="n">
        <f aca="false">IF(OR($A14="",BH$4=""),0,COUNTIFS(Formulas!$A$2:$A$3001,BH$4,Formulas!$B$2:$B$3001,$A14))</f>
        <v>0</v>
      </c>
      <c r="BI14" s="21" t="n">
        <f aca="false">IF(OR($A14="",BI$4=""),0,COUNTIFS(Formulas!$A$2:$A$3001,BI$4,Formulas!$B$2:$B$3001,$A14))</f>
        <v>0</v>
      </c>
      <c r="BJ14" s="21" t="n">
        <f aca="false">IF(OR($A14="",BJ$4=""),0,COUNTIFS(Formulas!$A$2:$A$3001,BJ$4,Formulas!$B$2:$B$3001,$A14))</f>
        <v>0</v>
      </c>
      <c r="BK14" s="21" t="n">
        <f aca="false">IF(OR($A14="",BK$4=""),0,COUNTIFS(Formulas!$A$2:$A$3001,BK$4,Formulas!$B$2:$B$3001,$A14))</f>
        <v>0</v>
      </c>
      <c r="BL14" s="21" t="n">
        <f aca="false">IF(OR($A14="",BL$4=""),0,COUNTIFS(Formulas!$A$2:$A$3001,BL$4,Formulas!$B$2:$B$3001,$A14))</f>
        <v>0</v>
      </c>
      <c r="BM14" s="21" t="n">
        <f aca="false">IF(OR($A14="",BM$4=""),0,COUNTIFS(Formulas!$A$2:$A$3001,BM$4,Formulas!$B$2:$B$3001,$A14))</f>
        <v>0</v>
      </c>
      <c r="BN14" s="21" t="n">
        <f aca="false">IF(OR($A14="",BN$4=""),0,COUNTIFS(Formulas!$A$2:$A$3001,BN$4,Formulas!$B$2:$B$3001,$A14))</f>
        <v>0</v>
      </c>
      <c r="BO14" s="21" t="n">
        <f aca="false">IF(OR($A14="",BO$4=""),0,COUNTIFS(Formulas!$A$2:$A$3001,BO$4,Formulas!$B$2:$B$3001,$A14))</f>
        <v>0</v>
      </c>
      <c r="BP14" s="21" t="n">
        <f aca="false">IF(OR($A14="",BP$4=""),0,COUNTIFS(Formulas!$A$2:$A$3001,BP$4,Formulas!$B$2:$B$3001,$A14))</f>
        <v>0</v>
      </c>
      <c r="BQ14" s="21" t="n">
        <f aca="false">IF(OR($A14="",BQ$4=""),0,COUNTIFS(Formulas!$A$2:$A$3001,BQ$4,Formulas!$B$2:$B$3001,$A14))</f>
        <v>0</v>
      </c>
      <c r="BR14" s="21" t="n">
        <f aca="false">IF(OR($A14="",BR$4=""),0,COUNTIFS(Formulas!$A$2:$A$3001,BR$4,Formulas!$B$2:$B$3001,$A14))</f>
        <v>0</v>
      </c>
      <c r="BS14" s="21" t="n">
        <f aca="false">IF(OR($A14="",BS$4=""),0,COUNTIFS(Formulas!$A$2:$A$3001,BS$4,Formulas!$B$2:$B$3001,$A14))</f>
        <v>0</v>
      </c>
      <c r="BT14" s="21" t="n">
        <f aca="false">IF(OR($A14="",BT$4=""),0,COUNTIFS(Formulas!$A$2:$A$3001,BT$4,Formulas!$B$2:$B$3001,$A14))</f>
        <v>0</v>
      </c>
      <c r="BU14" s="21" t="n">
        <f aca="false">IF(OR($A14="",BU$4=""),0,COUNTIFS(Formulas!$A$2:$A$3001,BU$4,Formulas!$B$2:$B$3001,$A14))</f>
        <v>0</v>
      </c>
      <c r="BV14" s="21" t="n">
        <f aca="false">IF(OR($A14="",BV$4=""),0,COUNTIFS(Formulas!$A$2:$A$3001,BV$4,Formulas!$B$2:$B$3001,$A14))</f>
        <v>0</v>
      </c>
      <c r="BW14" s="21" t="n">
        <f aca="false">IF(OR($A14="",BW$4=""),0,COUNTIFS(Formulas!$A$2:$A$3001,BW$4,Formulas!$B$2:$B$3001,$A14))</f>
        <v>0</v>
      </c>
      <c r="BX14" s="21" t="n">
        <f aca="false">IF(OR($A14="",BX$4=""),0,COUNTIFS(Formulas!$A$2:$A$3001,BX$4,Formulas!$B$2:$B$3001,$A14))</f>
        <v>0</v>
      </c>
      <c r="BY14" s="21" t="n">
        <f aca="false">IF(OR($A14="",BY$4=""),0,COUNTIFS(Formulas!$A$2:$A$3001,BY$4,Formulas!$B$2:$B$3001,$A14))</f>
        <v>0</v>
      </c>
      <c r="BZ14" s="21" t="n">
        <f aca="false">IF(OR($A14="",BZ$4=""),0,COUNTIFS(Formulas!$A$2:$A$3001,BZ$4,Formulas!$B$2:$B$3001,$A14))</f>
        <v>0</v>
      </c>
      <c r="CA14" s="21" t="n">
        <f aca="false">IF(OR($A14="",CA$4=""),0,COUNTIFS(Formulas!$A$2:$A$3001,CA$4,Formulas!$B$2:$B$3001,$A14))</f>
        <v>0</v>
      </c>
      <c r="CB14" s="21" t="n">
        <f aca="false">IF(OR($A14="",CB$4=""),0,COUNTIFS(Formulas!$A$2:$A$3001,CB$4,Formulas!$B$2:$B$3001,$A14))</f>
        <v>0</v>
      </c>
      <c r="CC14" s="21" t="n">
        <f aca="false">IF(OR($A14="",CC$4=""),0,COUNTIFS(Formulas!$A$2:$A$3001,CC$4,Formulas!$B$2:$B$3001,$A14))</f>
        <v>0</v>
      </c>
      <c r="CD14" s="21" t="n">
        <f aca="false">IF(OR($A14="",CD$4=""),0,COUNTIFS(Formulas!$A$2:$A$3001,CD$4,Formulas!$B$2:$B$3001,$A14))</f>
        <v>0</v>
      </c>
      <c r="CE14" s="21" t="n">
        <f aca="false">IF(OR($A14="",CE$4=""),0,COUNTIFS(Formulas!$A$2:$A$3001,CE$4,Formulas!$B$2:$B$3001,$A14))</f>
        <v>0</v>
      </c>
      <c r="CF14" s="21" t="n">
        <f aca="false">IF(OR($A14="",CF$4=""),0,COUNTIFS(Formulas!$A$2:$A$3001,CF$4,Formulas!$B$2:$B$3001,$A14))</f>
        <v>0</v>
      </c>
      <c r="CG14" s="21" t="n">
        <f aca="false">IF(OR($A14="",CG$4=""),0,COUNTIFS(Formulas!$A$2:$A$3001,CG$4,Formulas!$B$2:$B$3001,$A14))</f>
        <v>0</v>
      </c>
      <c r="CH14" s="21" t="n">
        <f aca="false">IF(OR($A14="",CH$4=""),0,COUNTIFS(Formulas!$A$2:$A$3001,CH$4,Formulas!$B$2:$B$3001,$A14))</f>
        <v>0</v>
      </c>
      <c r="CI14" s="21" t="n">
        <f aca="false">IF(OR($A14="",CI$4=""),0,COUNTIFS(Formulas!$A$2:$A$3001,CI$4,Formulas!$B$2:$B$3001,$A14))</f>
        <v>0</v>
      </c>
      <c r="CJ14" s="21" t="n">
        <f aca="false">IF(OR($A14="",CJ$4=""),0,COUNTIFS(Formulas!$A$2:$A$3001,CJ$4,Formulas!$B$2:$B$3001,$A14))</f>
        <v>0</v>
      </c>
      <c r="CK14" s="21" t="n">
        <f aca="false">IF(OR($A14="",CK$4=""),0,COUNTIFS(Formulas!$A$2:$A$3001,CK$4,Formulas!$B$2:$B$3001,$A14))</f>
        <v>0</v>
      </c>
      <c r="CL14" s="21" t="n">
        <f aca="false">IF(OR($A14="",CL$4=""),0,COUNTIFS(Formulas!$A$2:$A$3001,CL$4,Formulas!$B$2:$B$3001,$A14))</f>
        <v>0</v>
      </c>
      <c r="CM14" s="21" t="n">
        <f aca="false">IF(OR($A14="",CM$4=""),0,COUNTIFS(Formulas!$A$2:$A$3001,CM$4,Formulas!$B$2:$B$3001,$A14))</f>
        <v>0</v>
      </c>
      <c r="CN14" s="21" t="n">
        <f aca="false">IF(OR($A14="",CN$4=""),0,COUNTIFS(Formulas!$A$2:$A$3001,CN$4,Formulas!$B$2:$B$3001,$A14))</f>
        <v>0</v>
      </c>
      <c r="CO14" s="21" t="n">
        <f aca="false">IF(OR($A14="",CO$4=""),0,COUNTIFS(Formulas!$A$2:$A$3001,CO$4,Formulas!$B$2:$B$3001,$A14))</f>
        <v>0</v>
      </c>
      <c r="CP14" s="21" t="n">
        <f aca="false">IF(OR($A14="",CP$4=""),0,COUNTIFS(Formulas!$A$2:$A$3001,CP$4,Formulas!$B$2:$B$3001,$A14))</f>
        <v>0</v>
      </c>
      <c r="CQ14" s="21" t="n">
        <f aca="false">IF(OR($A14="",CQ$4=""),0,COUNTIFS(Formulas!$A$2:$A$3001,CQ$4,Formulas!$B$2:$B$3001,$A14))</f>
        <v>0</v>
      </c>
      <c r="CR14" s="21" t="n">
        <f aca="false">IF(OR($A14="",CR$4=""),0,COUNTIFS(Formulas!$A$2:$A$3001,CR$4,Formulas!$B$2:$B$3001,$A14))</f>
        <v>0</v>
      </c>
      <c r="CS14" s="21" t="n">
        <f aca="false">IF(OR($A14="",CS$4=""),0,COUNTIFS(Formulas!$A$2:$A$3001,CS$4,Formulas!$B$2:$B$3001,$A14))</f>
        <v>0</v>
      </c>
      <c r="CT14" s="21" t="n">
        <f aca="false">IF(OR($A14="",CT$4=""),0,COUNTIFS(Formulas!$A$2:$A$3001,CT$4,Formulas!$B$2:$B$3001,$A14))</f>
        <v>0</v>
      </c>
      <c r="CU14" s="21" t="n">
        <f aca="false">IF(OR($A14="",CU$4=""),0,COUNTIFS(Formulas!$A$2:$A$3001,CU$4,Formulas!$B$2:$B$3001,$A14))</f>
        <v>0</v>
      </c>
      <c r="CV14" s="21" t="n">
        <f aca="false">IF(OR($A14="",CV$4=""),0,COUNTIFS(Formulas!$A$2:$A$3001,CV$4,Formulas!$B$2:$B$3001,$A14))</f>
        <v>0</v>
      </c>
      <c r="CW14" s="21" t="n">
        <f aca="false">IF(OR($A14="",CW$4=""),0,COUNTIFS(Formulas!$A$2:$A$3001,CW$4,Formulas!$B$2:$B$3001,$A14))</f>
        <v>0</v>
      </c>
      <c r="CX14" s="21" t="n">
        <f aca="false">IF(OR($A14="",CX$4=""),0,COUNTIFS(Formulas!$A$2:$A$3001,CX$4,Formulas!$B$2:$B$3001,$A14))</f>
        <v>0</v>
      </c>
      <c r="CY14" s="21" t="n">
        <f aca="false">IF(OR($A14="",CY$4=""),0,COUNTIFS(Formulas!$A$2:$A$3001,CY$4,Formulas!$B$2:$B$3001,$A14))</f>
        <v>0</v>
      </c>
      <c r="CZ14" s="21" t="n">
        <f aca="false">IF(OR($A14="",CZ$4=""),0,COUNTIFS(Formulas!$A$2:$A$3001,CZ$4,Formulas!$B$2:$B$3001,$A14))</f>
        <v>0</v>
      </c>
      <c r="DA14" s="21" t="n">
        <f aca="false">IF(OR($A14="",DA$4=""),0,COUNTIFS(Formulas!$A$2:$A$3001,DA$4,Formulas!$B$2:$B$3001,$A14))</f>
        <v>0</v>
      </c>
      <c r="DB14" s="21" t="n">
        <f aca="false">IF(OR($A14="",DB$4=""),0,COUNTIFS(Formulas!$A$2:$A$3001,DB$4,Formulas!$B$2:$B$3001,$A14))</f>
        <v>0</v>
      </c>
      <c r="DC14" s="21" t="n">
        <f aca="false">IF(OR($A14="",DC$4=""),0,COUNTIFS(Formulas!$A$2:$A$3001,DC$4,Formulas!$B$2:$B$3001,$A14))</f>
        <v>0</v>
      </c>
      <c r="DD14" s="21" t="n">
        <f aca="false">IF(OR($A14="",DD$4=""),0,COUNTIFS(Formulas!$A$2:$A$3001,DD$4,Formulas!$B$2:$B$3001,$A14))</f>
        <v>0</v>
      </c>
      <c r="DE14" s="21" t="n">
        <f aca="false">IF(OR($A14="",DE$4=""),0,COUNTIFS(Formulas!$A$2:$A$3001,DE$4,Formulas!$B$2:$B$3001,$A14))</f>
        <v>0</v>
      </c>
      <c r="DF14" s="21" t="n">
        <f aca="false">IF(OR($A14="",DF$4=""),0,COUNTIFS(Formulas!$A$2:$A$3001,DF$4,Formulas!$B$2:$B$3001,$A14))</f>
        <v>0</v>
      </c>
      <c r="DG14" s="21" t="n">
        <f aca="false">IF(OR($A14="",DG$4=""),0,COUNTIFS(Formulas!$A$2:$A$3001,DG$4,Formulas!$B$2:$B$3001,$A14))</f>
        <v>0</v>
      </c>
      <c r="DH14" s="21" t="n">
        <f aca="false">IF(OR($A14="",DH$4=""),0,COUNTIFS(Formulas!$A$2:$A$3001,DH$4,Formulas!$B$2:$B$3001,$A14))</f>
        <v>0</v>
      </c>
      <c r="DI14" s="21" t="n">
        <f aca="false">IF(OR($A14="",DI$4=""),0,COUNTIFS(Formulas!$A$2:$A$3001,DI$4,Formulas!$B$2:$B$3001,$A14))</f>
        <v>0</v>
      </c>
      <c r="DJ14" s="21" t="n">
        <f aca="false">IF(OR($A14="",DJ$4=""),0,COUNTIFS(Formulas!$A$2:$A$3001,DJ$4,Formulas!$B$2:$B$3001,$A14))</f>
        <v>0</v>
      </c>
      <c r="DK14" s="21" t="n">
        <f aca="false">IF(OR($A14="",DK$4=""),0,COUNTIFS(Formulas!$A$2:$A$3001,DK$4,Formulas!$B$2:$B$3001,$A14))</f>
        <v>0</v>
      </c>
      <c r="DL14" s="21" t="n">
        <f aca="false">IF(OR($A14="",DL$4=""),0,COUNTIFS(Formulas!$A$2:$A$3001,DL$4,Formulas!$B$2:$B$3001,$A14))</f>
        <v>0</v>
      </c>
      <c r="DM14" s="21" t="n">
        <f aca="false">IF(OR($A14="",DM$4=""),0,COUNTIFS(Formulas!$A$2:$A$3001,DM$4,Formulas!$B$2:$B$3001,$A14))</f>
        <v>0</v>
      </c>
      <c r="DN14" s="21" t="n">
        <f aca="false">IF(OR($A14="",DN$4=""),0,COUNTIFS(Formulas!$A$2:$A$3001,DN$4,Formulas!$B$2:$B$3001,$A14))</f>
        <v>0</v>
      </c>
      <c r="DO14" s="21" t="n">
        <f aca="false">IF(OR($A14="",DO$4=""),0,COUNTIFS(Formulas!$A$2:$A$3001,DO$4,Formulas!$B$2:$B$3001,$A14))</f>
        <v>0</v>
      </c>
      <c r="DP14" s="21" t="n">
        <f aca="false">IF(OR($A14="",DP$4=""),0,COUNTIFS(Formulas!$A$2:$A$3001,DP$4,Formulas!$B$2:$B$3001,$A14))</f>
        <v>0</v>
      </c>
      <c r="DQ14" s="21" t="n">
        <f aca="false">IF(OR($A14="",DQ$4=""),0,COUNTIFS(Formulas!$A$2:$A$3001,DQ$4,Formulas!$B$2:$B$3001,$A14))</f>
        <v>0</v>
      </c>
      <c r="DR14" s="21" t="n">
        <f aca="false">IF(OR($A14="",DR$4=""),0,COUNTIFS(Formulas!$A$2:$A$3001,DR$4,Formulas!$B$2:$B$3001,$A14))</f>
        <v>0</v>
      </c>
      <c r="DS14" s="21" t="n">
        <f aca="false">IF(OR($A14="",DS$4=""),0,COUNTIFS(Formulas!$A$2:$A$3001,DS$4,Formulas!$B$2:$B$3001,$A14))</f>
        <v>0</v>
      </c>
      <c r="DT14" s="21" t="n">
        <f aca="false">IF(OR($A14="",DT$4=""),0,COUNTIFS(Formulas!$A$2:$A$3001,DT$4,Formulas!$B$2:$B$3001,$A14))</f>
        <v>0</v>
      </c>
      <c r="DU14" s="21" t="n">
        <f aca="false">IF(OR($A14="",DU$4=""),0,COUNTIFS(Formulas!$A$2:$A$3001,DU$4,Formulas!$B$2:$B$3001,$A14))</f>
        <v>0</v>
      </c>
      <c r="DV14" s="21" t="n">
        <f aca="false">IF(OR($A14="",DV$4=""),0,COUNTIFS(Formulas!$A$2:$A$3001,DV$4,Formulas!$B$2:$B$3001,$A14))</f>
        <v>0</v>
      </c>
      <c r="DW14" s="21" t="n">
        <f aca="false">IF(OR($A14="",DW$4=""),0,COUNTIFS(Formulas!$A$2:$A$3001,DW$4,Formulas!$B$2:$B$3001,$A14))</f>
        <v>0</v>
      </c>
      <c r="DX14" s="21" t="n">
        <f aca="false">IF(OR($A14="",DX$4=""),0,COUNTIFS(Formulas!$A$2:$A$3001,DX$4,Formulas!$B$2:$B$3001,$A14))</f>
        <v>0</v>
      </c>
      <c r="DY14" s="21" t="n">
        <f aca="false">IF(OR($A14="",DY$4=""),0,COUNTIFS(Formulas!$A$2:$A$3001,DY$4,Formulas!$B$2:$B$3001,$A14))</f>
        <v>0</v>
      </c>
      <c r="DZ14" s="21" t="n">
        <f aca="false">IF(OR($A14="",DZ$4=""),0,COUNTIFS(Formulas!$A$2:$A$3001,DZ$4,Formulas!$B$2:$B$3001,$A14))</f>
        <v>0</v>
      </c>
      <c r="EA14" s="21" t="n">
        <f aca="false">IF(OR($A14="",EA$4=""),0,COUNTIFS(Formulas!$A$2:$A$3001,EA$4,Formulas!$B$2:$B$3001,$A14))</f>
        <v>0</v>
      </c>
      <c r="EB14" s="21" t="n">
        <f aca="false">IF(OR($A14="",EB$4=""),0,COUNTIFS(Formulas!$A$2:$A$3001,EB$4,Formulas!$B$2:$B$3001,$A14))</f>
        <v>0</v>
      </c>
      <c r="EC14" s="21" t="n">
        <f aca="false">IF(OR($A14="",EC$4=""),0,COUNTIFS(Formulas!$A$2:$A$3001,EC$4,Formulas!$B$2:$B$3001,$A14))</f>
        <v>0</v>
      </c>
      <c r="ED14" s="21" t="n">
        <f aca="false">IF(OR($A14="",ED$4=""),0,COUNTIFS(Formulas!$A$2:$A$3001,ED$4,Formulas!$B$2:$B$3001,$A14))</f>
        <v>0</v>
      </c>
      <c r="EE14" s="21" t="n">
        <f aca="false">IF(OR($A14="",EE$4=""),0,COUNTIFS(Formulas!$A$2:$A$3001,EE$4,Formulas!$B$2:$B$3001,$A14))</f>
        <v>0</v>
      </c>
      <c r="EF14" s="21" t="n">
        <f aca="false">IF(OR($A14="",EF$4=""),0,COUNTIFS(Formulas!$A$2:$A$3001,EF$4,Formulas!$B$2:$B$3001,$A14))</f>
        <v>0</v>
      </c>
      <c r="EG14" s="21" t="n">
        <f aca="false">IF(OR($A14="",EG$4=""),0,COUNTIFS(Formulas!$A$2:$A$3001,EG$4,Formulas!$B$2:$B$3001,$A14))</f>
        <v>0</v>
      </c>
      <c r="EH14" s="21" t="n">
        <f aca="false">IF(OR($A14="",EH$4=""),0,COUNTIFS(Formulas!$A$2:$A$3001,EH$4,Formulas!$B$2:$B$3001,$A14))</f>
        <v>0</v>
      </c>
      <c r="EI14" s="21" t="n">
        <f aca="false">IF(OR($A14="",EI$4=""),0,COUNTIFS(Formulas!$A$2:$A$3001,EI$4,Formulas!$B$2:$B$3001,$A14))</f>
        <v>0</v>
      </c>
      <c r="EJ14" s="21" t="n">
        <f aca="false">IF(OR($A14="",EJ$4=""),0,COUNTIFS(Formulas!$A$2:$A$3001,EJ$4,Formulas!$B$2:$B$3001,$A14))</f>
        <v>0</v>
      </c>
      <c r="EK14" s="21" t="n">
        <f aca="false">IF(OR($A14="",EK$4=""),0,COUNTIFS(Formulas!$A$2:$A$3001,EK$4,Formulas!$B$2:$B$3001,$A14))</f>
        <v>0</v>
      </c>
      <c r="EL14" s="21" t="n">
        <f aca="false">IF(OR($A14="",EL$4=""),0,COUNTIFS(Formulas!$A$2:$A$3001,EL$4,Formulas!$B$2:$B$3001,$A14))</f>
        <v>0</v>
      </c>
      <c r="EM14" s="21" t="n">
        <f aca="false">IF(OR($A14="",EM$4=""),0,COUNTIFS(Formulas!$A$2:$A$3001,EM$4,Formulas!$B$2:$B$3001,$A14))</f>
        <v>0</v>
      </c>
      <c r="EN14" s="21" t="n">
        <f aca="false">IF(OR($A14="",EN$4=""),0,COUNTIFS(Formulas!$A$2:$A$3001,EN$4,Formulas!$B$2:$B$3001,$A14))</f>
        <v>0</v>
      </c>
      <c r="EO14" s="21" t="n">
        <f aca="false">IF(OR($A14="",EO$4=""),0,COUNTIFS(Formulas!$A$2:$A$3001,EO$4,Formulas!$B$2:$B$3001,$A14))</f>
        <v>0</v>
      </c>
      <c r="EP14" s="21" t="n">
        <f aca="false">IF(OR($A14="",EP$4=""),0,COUNTIFS(Formulas!$A$2:$A$3001,EP$4,Formulas!$B$2:$B$3001,$A14))</f>
        <v>0</v>
      </c>
      <c r="EQ14" s="21" t="n">
        <f aca="false">IF(OR($A14="",EQ$4=""),0,COUNTIFS(Formulas!$A$2:$A$3001,EQ$4,Formulas!$B$2:$B$3001,$A14))</f>
        <v>0</v>
      </c>
      <c r="ER14" s="21" t="n">
        <f aca="false">IF(OR($A14="",ER$4=""),0,COUNTIFS(Formulas!$A$2:$A$3001,ER$4,Formulas!$B$2:$B$3001,$A14))</f>
        <v>0</v>
      </c>
      <c r="ES14" s="21" t="n">
        <f aca="false">IF(OR($A14="",ES$4=""),0,COUNTIFS(Formulas!$A$2:$A$3001,ES$4,Formulas!$B$2:$B$3001,$A14))</f>
        <v>0</v>
      </c>
      <c r="ET14" s="21" t="n">
        <f aca="false">IF(OR($A14="",ET$4=""),0,COUNTIFS(Formulas!$A$2:$A$3001,ET$4,Formulas!$B$2:$B$3001,$A14))</f>
        <v>0</v>
      </c>
      <c r="EU14" s="21" t="n">
        <f aca="false">IF(OR($A14="",EU$4=""),0,COUNTIFS(Formulas!$A$2:$A$3001,EU$4,Formulas!$B$2:$B$3001,$A14))</f>
        <v>0</v>
      </c>
      <c r="EV14" s="21" t="n">
        <f aca="false">IF(OR($A14="",EV$4=""),0,COUNTIFS(Formulas!$A$2:$A$3001,EV$4,Formulas!$B$2:$B$3001,$A14))</f>
        <v>0</v>
      </c>
    </row>
    <row r="15" customFormat="false" ht="15" hidden="false" customHeight="false" outlineLevel="0" collapsed="false">
      <c r="A15" s="13" t="str">
        <f aca="false">IF(INDEX(Materials!$A$2:$A$301,11)="","",INDEX(Materials!$A$2:$A$301,11))</f>
        <v>Beta-Carotene</v>
      </c>
      <c r="B15" s="19" t="n">
        <f aca="false">IF(A15="","",COUNTIF(C15:EV15,"&gt;0"))</f>
        <v>5</v>
      </c>
      <c r="C15" s="21" t="n">
        <f aca="false">IF(OR($A15="",C$4=""),0,COUNTIFS(Formulas!$A$2:$A$3001,C$4,Formulas!$B$2:$B$3001,$A15))</f>
        <v>0</v>
      </c>
      <c r="D15" s="21" t="n">
        <f aca="false">IF(OR($A15="",D$4=""),0,COUNTIFS(Formulas!$A$2:$A$3001,D$4,Formulas!$B$2:$B$3001,$A15))</f>
        <v>0</v>
      </c>
      <c r="E15" s="21" t="n">
        <f aca="false">IF(OR($A15="",E$4=""),0,COUNTIFS(Formulas!$A$2:$A$3001,E$4,Formulas!$B$2:$B$3001,$A15))</f>
        <v>0</v>
      </c>
      <c r="F15" s="21" t="n">
        <f aca="false">IF(OR($A15="",F$4=""),0,COUNTIFS(Formulas!$A$2:$A$3001,F$4,Formulas!$B$2:$B$3001,$A15))</f>
        <v>0</v>
      </c>
      <c r="G15" s="21" t="n">
        <f aca="false">IF(OR($A15="",G$4=""),0,COUNTIFS(Formulas!$A$2:$A$3001,G$4,Formulas!$B$2:$B$3001,$A15))</f>
        <v>0</v>
      </c>
      <c r="H15" s="21" t="n">
        <f aca="false">IF(OR($A15="",H$4=""),0,COUNTIFS(Formulas!$A$2:$A$3001,H$4,Formulas!$B$2:$B$3001,$A15))</f>
        <v>0</v>
      </c>
      <c r="I15" s="21" t="n">
        <f aca="false">IF(OR($A15="",I$4=""),0,COUNTIFS(Formulas!$A$2:$A$3001,I$4,Formulas!$B$2:$B$3001,$A15))</f>
        <v>0</v>
      </c>
      <c r="J15" s="21" t="n">
        <f aca="false">IF(OR($A15="",J$4=""),0,COUNTIFS(Formulas!$A$2:$A$3001,J$4,Formulas!$B$2:$B$3001,$A15))</f>
        <v>0</v>
      </c>
      <c r="K15" s="21" t="n">
        <f aca="false">IF(OR($A15="",K$4=""),0,COUNTIFS(Formulas!$A$2:$A$3001,K$4,Formulas!$B$2:$B$3001,$A15))</f>
        <v>0</v>
      </c>
      <c r="L15" s="21" t="n">
        <f aca="false">IF(OR($A15="",L$4=""),0,COUNTIFS(Formulas!$A$2:$A$3001,L$4,Formulas!$B$2:$B$3001,$A15))</f>
        <v>0</v>
      </c>
      <c r="M15" s="21" t="n">
        <f aca="false">IF(OR($A15="",M$4=""),0,COUNTIFS(Formulas!$A$2:$A$3001,M$4,Formulas!$B$2:$B$3001,$A15))</f>
        <v>0</v>
      </c>
      <c r="N15" s="21" t="n">
        <f aca="false">IF(OR($A15="",N$4=""),0,COUNTIFS(Formulas!$A$2:$A$3001,N$4,Formulas!$B$2:$B$3001,$A15))</f>
        <v>0</v>
      </c>
      <c r="O15" s="21" t="n">
        <f aca="false">IF(OR($A15="",O$4=""),0,COUNTIFS(Formulas!$A$2:$A$3001,O$4,Formulas!$B$2:$B$3001,$A15))</f>
        <v>0</v>
      </c>
      <c r="P15" s="21" t="n">
        <f aca="false">IF(OR($A15="",P$4=""),0,COUNTIFS(Formulas!$A$2:$A$3001,P$4,Formulas!$B$2:$B$3001,$A15))</f>
        <v>0</v>
      </c>
      <c r="Q15" s="21" t="n">
        <f aca="false">IF(OR($A15="",Q$4=""),0,COUNTIFS(Formulas!$A$2:$A$3001,Q$4,Formulas!$B$2:$B$3001,$A15))</f>
        <v>0</v>
      </c>
      <c r="R15" s="21" t="n">
        <f aca="false">IF(OR($A15="",R$4=""),0,COUNTIFS(Formulas!$A$2:$A$3001,R$4,Formulas!$B$2:$B$3001,$A15))</f>
        <v>0</v>
      </c>
      <c r="S15" s="21" t="n">
        <f aca="false">IF(OR($A15="",S$4=""),0,COUNTIFS(Formulas!$A$2:$A$3001,S$4,Formulas!$B$2:$B$3001,$A15))</f>
        <v>0</v>
      </c>
      <c r="T15" s="21" t="n">
        <f aca="false">IF(OR($A15="",T$4=""),0,COUNTIFS(Formulas!$A$2:$A$3001,T$4,Formulas!$B$2:$B$3001,$A15))</f>
        <v>0</v>
      </c>
      <c r="U15" s="21" t="n">
        <f aca="false">IF(OR($A15="",U$4=""),0,COUNTIFS(Formulas!$A$2:$A$3001,U$4,Formulas!$B$2:$B$3001,$A15))</f>
        <v>0</v>
      </c>
      <c r="V15" s="21" t="n">
        <f aca="false">IF(OR($A15="",V$4=""),0,COUNTIFS(Formulas!$A$2:$A$3001,V$4,Formulas!$B$2:$B$3001,$A15))</f>
        <v>0</v>
      </c>
      <c r="W15" s="21" t="n">
        <f aca="false">IF(OR($A15="",W$4=""),0,COUNTIFS(Formulas!$A$2:$A$3001,W$4,Formulas!$B$2:$B$3001,$A15))</f>
        <v>0</v>
      </c>
      <c r="X15" s="21" t="n">
        <f aca="false">IF(OR($A15="",X$4=""),0,COUNTIFS(Formulas!$A$2:$A$3001,X$4,Formulas!$B$2:$B$3001,$A15))</f>
        <v>0</v>
      </c>
      <c r="Y15" s="21" t="n">
        <f aca="false">IF(OR($A15="",Y$4=""),0,COUNTIFS(Formulas!$A$2:$A$3001,Y$4,Formulas!$B$2:$B$3001,$A15))</f>
        <v>0</v>
      </c>
      <c r="Z15" s="21" t="n">
        <f aca="false">IF(OR($A15="",Z$4=""),0,COUNTIFS(Formulas!$A$2:$A$3001,Z$4,Formulas!$B$2:$B$3001,$A15))</f>
        <v>0</v>
      </c>
      <c r="AA15" s="21" t="n">
        <f aca="false">IF(OR($A15="",AA$4=""),0,COUNTIFS(Formulas!$A$2:$A$3001,AA$4,Formulas!$B$2:$B$3001,$A15))</f>
        <v>0</v>
      </c>
      <c r="AB15" s="21" t="n">
        <f aca="false">IF(OR($A15="",AB$4=""),0,COUNTIFS(Formulas!$A$2:$A$3001,AB$4,Formulas!$B$2:$B$3001,$A15))</f>
        <v>0</v>
      </c>
      <c r="AC15" s="21" t="n">
        <f aca="false">IF(OR($A15="",AC$4=""),0,COUNTIFS(Formulas!$A$2:$A$3001,AC$4,Formulas!$B$2:$B$3001,$A15))</f>
        <v>0</v>
      </c>
      <c r="AD15" s="21" t="n">
        <f aca="false">IF(OR($A15="",AD$4=""),0,COUNTIFS(Formulas!$A$2:$A$3001,AD$4,Formulas!$B$2:$B$3001,$A15))</f>
        <v>0</v>
      </c>
      <c r="AE15" s="21" t="n">
        <f aca="false">IF(OR($A15="",AE$4=""),0,COUNTIFS(Formulas!$A$2:$A$3001,AE$4,Formulas!$B$2:$B$3001,$A15))</f>
        <v>0</v>
      </c>
      <c r="AF15" s="21" t="n">
        <f aca="false">IF(OR($A15="",AF$4=""),0,COUNTIFS(Formulas!$A$2:$A$3001,AF$4,Formulas!$B$2:$B$3001,$A15))</f>
        <v>0</v>
      </c>
      <c r="AG15" s="21" t="n">
        <f aca="false">IF(OR($A15="",AG$4=""),0,COUNTIFS(Formulas!$A$2:$A$3001,AG$4,Formulas!$B$2:$B$3001,$A15))</f>
        <v>0</v>
      </c>
      <c r="AH15" s="21" t="n">
        <f aca="false">IF(OR($A15="",AH$4=""),0,COUNTIFS(Formulas!$A$2:$A$3001,AH$4,Formulas!$B$2:$B$3001,$A15))</f>
        <v>0</v>
      </c>
      <c r="AI15" s="21" t="n">
        <f aca="false">IF(OR($A15="",AI$4=""),0,COUNTIFS(Formulas!$A$2:$A$3001,AI$4,Formulas!$B$2:$B$3001,$A15))</f>
        <v>0</v>
      </c>
      <c r="AJ15" s="21" t="n">
        <f aca="false">IF(OR($A15="",AJ$4=""),0,COUNTIFS(Formulas!$A$2:$A$3001,AJ$4,Formulas!$B$2:$B$3001,$A15))</f>
        <v>0</v>
      </c>
      <c r="AK15" s="21" t="n">
        <f aca="false">IF(OR($A15="",AK$4=""),0,COUNTIFS(Formulas!$A$2:$A$3001,AK$4,Formulas!$B$2:$B$3001,$A15))</f>
        <v>0</v>
      </c>
      <c r="AL15" s="21" t="n">
        <f aca="false">IF(OR($A15="",AL$4=""),0,COUNTIFS(Formulas!$A$2:$A$3001,AL$4,Formulas!$B$2:$B$3001,$A15))</f>
        <v>0</v>
      </c>
      <c r="AM15" s="21" t="n">
        <f aca="false">IF(OR($A15="",AM$4=""),0,COUNTIFS(Formulas!$A$2:$A$3001,AM$4,Formulas!$B$2:$B$3001,$A15))</f>
        <v>0</v>
      </c>
      <c r="AN15" s="21" t="n">
        <f aca="false">IF(OR($A15="",AN$4=""),0,COUNTIFS(Formulas!$A$2:$A$3001,AN$4,Formulas!$B$2:$B$3001,$A15))</f>
        <v>0</v>
      </c>
      <c r="AO15" s="21" t="n">
        <f aca="false">IF(OR($A15="",AO$4=""),0,COUNTIFS(Formulas!$A$2:$A$3001,AO$4,Formulas!$B$2:$B$3001,$A15))</f>
        <v>0</v>
      </c>
      <c r="AP15" s="21" t="n">
        <f aca="false">IF(OR($A15="",AP$4=""),0,COUNTIFS(Formulas!$A$2:$A$3001,AP$4,Formulas!$B$2:$B$3001,$A15))</f>
        <v>0</v>
      </c>
      <c r="AQ15" s="21" t="n">
        <f aca="false">IF(OR($A15="",AQ$4=""),0,COUNTIFS(Formulas!$A$2:$A$3001,AQ$4,Formulas!$B$2:$B$3001,$A15))</f>
        <v>0</v>
      </c>
      <c r="AR15" s="21" t="n">
        <f aca="false">IF(OR($A15="",AR$4=""),0,COUNTIFS(Formulas!$A$2:$A$3001,AR$4,Formulas!$B$2:$B$3001,$A15))</f>
        <v>0</v>
      </c>
      <c r="AS15" s="21" t="n">
        <f aca="false">IF(OR($A15="",AS$4=""),0,COUNTIFS(Formulas!$A$2:$A$3001,AS$4,Formulas!$B$2:$B$3001,$A15))</f>
        <v>0</v>
      </c>
      <c r="AT15" s="21" t="n">
        <f aca="false">IF(OR($A15="",AT$4=""),0,COUNTIFS(Formulas!$A$2:$A$3001,AT$4,Formulas!$B$2:$B$3001,$A15))</f>
        <v>0</v>
      </c>
      <c r="AU15" s="21" t="n">
        <f aca="false">IF(OR($A15="",AU$4=""),0,COUNTIFS(Formulas!$A$2:$A$3001,AU$4,Formulas!$B$2:$B$3001,$A15))</f>
        <v>0</v>
      </c>
      <c r="AV15" s="21" t="n">
        <f aca="false">IF(OR($A15="",AV$4=""),0,COUNTIFS(Formulas!$A$2:$A$3001,AV$4,Formulas!$B$2:$B$3001,$A15))</f>
        <v>0</v>
      </c>
      <c r="AW15" s="21" t="n">
        <f aca="false">IF(OR($A15="",AW$4=""),0,COUNTIFS(Formulas!$A$2:$A$3001,AW$4,Formulas!$B$2:$B$3001,$A15))</f>
        <v>0</v>
      </c>
      <c r="AX15" s="21" t="n">
        <f aca="false">IF(OR($A15="",AX$4=""),0,COUNTIFS(Formulas!$A$2:$A$3001,AX$4,Formulas!$B$2:$B$3001,$A15))</f>
        <v>0</v>
      </c>
      <c r="AY15" s="21" t="n">
        <f aca="false">IF(OR($A15="",AY$4=""),0,COUNTIFS(Formulas!$A$2:$A$3001,AY$4,Formulas!$B$2:$B$3001,$A15))</f>
        <v>0</v>
      </c>
      <c r="AZ15" s="21" t="n">
        <f aca="false">IF(OR($A15="",AZ$4=""),0,COUNTIFS(Formulas!$A$2:$A$3001,AZ$4,Formulas!$B$2:$B$3001,$A15))</f>
        <v>0</v>
      </c>
      <c r="BA15" s="21" t="n">
        <f aca="false">IF(OR($A15="",BA$4=""),0,COUNTIFS(Formulas!$A$2:$A$3001,BA$4,Formulas!$B$2:$B$3001,$A15))</f>
        <v>0</v>
      </c>
      <c r="BB15" s="21" t="n">
        <f aca="false">IF(OR($A15="",BB$4=""),0,COUNTIFS(Formulas!$A$2:$A$3001,BB$4,Formulas!$B$2:$B$3001,$A15))</f>
        <v>0</v>
      </c>
      <c r="BC15" s="21" t="n">
        <f aca="false">IF(OR($A15="",BC$4=""),0,COUNTIFS(Formulas!$A$2:$A$3001,BC$4,Formulas!$B$2:$B$3001,$A15))</f>
        <v>0</v>
      </c>
      <c r="BD15" s="21" t="n">
        <f aca="false">IF(OR($A15="",BD$4=""),0,COUNTIFS(Formulas!$A$2:$A$3001,BD$4,Formulas!$B$2:$B$3001,$A15))</f>
        <v>0</v>
      </c>
      <c r="BE15" s="21" t="n">
        <f aca="false">IF(OR($A15="",BE$4=""),0,COUNTIFS(Formulas!$A$2:$A$3001,BE$4,Formulas!$B$2:$B$3001,$A15))</f>
        <v>0</v>
      </c>
      <c r="BF15" s="21" t="n">
        <f aca="false">IF(OR($A15="",BF$4=""),0,COUNTIFS(Formulas!$A$2:$A$3001,BF$4,Formulas!$B$2:$B$3001,$A15))</f>
        <v>0</v>
      </c>
      <c r="BG15" s="21" t="n">
        <f aca="false">IF(OR($A15="",BG$4=""),0,COUNTIFS(Formulas!$A$2:$A$3001,BG$4,Formulas!$B$2:$B$3001,$A15))</f>
        <v>0</v>
      </c>
      <c r="BH15" s="21" t="n">
        <f aca="false">IF(OR($A15="",BH$4=""),0,COUNTIFS(Formulas!$A$2:$A$3001,BH$4,Formulas!$B$2:$B$3001,$A15))</f>
        <v>0</v>
      </c>
      <c r="BI15" s="21" t="n">
        <f aca="false">IF(OR($A15="",BI$4=""),0,COUNTIFS(Formulas!$A$2:$A$3001,BI$4,Formulas!$B$2:$B$3001,$A15))</f>
        <v>0</v>
      </c>
      <c r="BJ15" s="21" t="n">
        <f aca="false">IF(OR($A15="",BJ$4=""),0,COUNTIFS(Formulas!$A$2:$A$3001,BJ$4,Formulas!$B$2:$B$3001,$A15))</f>
        <v>0</v>
      </c>
      <c r="BK15" s="21" t="n">
        <f aca="false">IF(OR($A15="",BK$4=""),0,COUNTIFS(Formulas!$A$2:$A$3001,BK$4,Formulas!$B$2:$B$3001,$A15))</f>
        <v>0</v>
      </c>
      <c r="BL15" s="21" t="n">
        <f aca="false">IF(OR($A15="",BL$4=""),0,COUNTIFS(Formulas!$A$2:$A$3001,BL$4,Formulas!$B$2:$B$3001,$A15))</f>
        <v>0</v>
      </c>
      <c r="BM15" s="21" t="n">
        <f aca="false">IF(OR($A15="",BM$4=""),0,COUNTIFS(Formulas!$A$2:$A$3001,BM$4,Formulas!$B$2:$B$3001,$A15))</f>
        <v>0</v>
      </c>
      <c r="BN15" s="21" t="n">
        <f aca="false">IF(OR($A15="",BN$4=""),0,COUNTIFS(Formulas!$A$2:$A$3001,BN$4,Formulas!$B$2:$B$3001,$A15))</f>
        <v>0</v>
      </c>
      <c r="BO15" s="21" t="n">
        <f aca="false">IF(OR($A15="",BO$4=""),0,COUNTIFS(Formulas!$A$2:$A$3001,BO$4,Formulas!$B$2:$B$3001,$A15))</f>
        <v>0</v>
      </c>
      <c r="BP15" s="21" t="n">
        <f aca="false">IF(OR($A15="",BP$4=""),0,COUNTIFS(Formulas!$A$2:$A$3001,BP$4,Formulas!$B$2:$B$3001,$A15))</f>
        <v>0</v>
      </c>
      <c r="BQ15" s="21" t="n">
        <f aca="false">IF(OR($A15="",BQ$4=""),0,COUNTIFS(Formulas!$A$2:$A$3001,BQ$4,Formulas!$B$2:$B$3001,$A15))</f>
        <v>0</v>
      </c>
      <c r="BR15" s="21" t="n">
        <f aca="false">IF(OR($A15="",BR$4=""),0,COUNTIFS(Formulas!$A$2:$A$3001,BR$4,Formulas!$B$2:$B$3001,$A15))</f>
        <v>0</v>
      </c>
      <c r="BS15" s="21" t="n">
        <f aca="false">IF(OR($A15="",BS$4=""),0,COUNTIFS(Formulas!$A$2:$A$3001,BS$4,Formulas!$B$2:$B$3001,$A15))</f>
        <v>0</v>
      </c>
      <c r="BT15" s="21" t="n">
        <f aca="false">IF(OR($A15="",BT$4=""),0,COUNTIFS(Formulas!$A$2:$A$3001,BT$4,Formulas!$B$2:$B$3001,$A15))</f>
        <v>0</v>
      </c>
      <c r="BU15" s="21" t="n">
        <f aca="false">IF(OR($A15="",BU$4=""),0,COUNTIFS(Formulas!$A$2:$A$3001,BU$4,Formulas!$B$2:$B$3001,$A15))</f>
        <v>0</v>
      </c>
      <c r="BV15" s="21" t="n">
        <f aca="false">IF(OR($A15="",BV$4=""),0,COUNTIFS(Formulas!$A$2:$A$3001,BV$4,Formulas!$B$2:$B$3001,$A15))</f>
        <v>0</v>
      </c>
      <c r="BW15" s="21" t="n">
        <f aca="false">IF(OR($A15="",BW$4=""),0,COUNTIFS(Formulas!$A$2:$A$3001,BW$4,Formulas!$B$2:$B$3001,$A15))</f>
        <v>0</v>
      </c>
      <c r="BX15" s="21" t="n">
        <f aca="false">IF(OR($A15="",BX$4=""),0,COUNTIFS(Formulas!$A$2:$A$3001,BX$4,Formulas!$B$2:$B$3001,$A15))</f>
        <v>0</v>
      </c>
      <c r="BY15" s="21" t="n">
        <f aca="false">IF(OR($A15="",BY$4=""),0,COUNTIFS(Formulas!$A$2:$A$3001,BY$4,Formulas!$B$2:$B$3001,$A15))</f>
        <v>0</v>
      </c>
      <c r="BZ15" s="21" t="n">
        <f aca="false">IF(OR($A15="",BZ$4=""),0,COUNTIFS(Formulas!$A$2:$A$3001,BZ$4,Formulas!$B$2:$B$3001,$A15))</f>
        <v>0</v>
      </c>
      <c r="CA15" s="21" t="n">
        <f aca="false">IF(OR($A15="",CA$4=""),0,COUNTIFS(Formulas!$A$2:$A$3001,CA$4,Formulas!$B$2:$B$3001,$A15))</f>
        <v>0</v>
      </c>
      <c r="CB15" s="21" t="n">
        <f aca="false">IF(OR($A15="",CB$4=""),0,COUNTIFS(Formulas!$A$2:$A$3001,CB$4,Formulas!$B$2:$B$3001,$A15))</f>
        <v>0</v>
      </c>
      <c r="CC15" s="21" t="n">
        <f aca="false">IF(OR($A15="",CC$4=""),0,COUNTIFS(Formulas!$A$2:$A$3001,CC$4,Formulas!$B$2:$B$3001,$A15))</f>
        <v>0</v>
      </c>
      <c r="CD15" s="21" t="n">
        <f aca="false">IF(OR($A15="",CD$4=""),0,COUNTIFS(Formulas!$A$2:$A$3001,CD$4,Formulas!$B$2:$B$3001,$A15))</f>
        <v>0</v>
      </c>
      <c r="CE15" s="21" t="n">
        <f aca="false">IF(OR($A15="",CE$4=""),0,COUNTIFS(Formulas!$A$2:$A$3001,CE$4,Formulas!$B$2:$B$3001,$A15))</f>
        <v>0</v>
      </c>
      <c r="CF15" s="21" t="n">
        <f aca="false">IF(OR($A15="",CF$4=""),0,COUNTIFS(Formulas!$A$2:$A$3001,CF$4,Formulas!$B$2:$B$3001,$A15))</f>
        <v>0</v>
      </c>
      <c r="CG15" s="21" t="n">
        <f aca="false">IF(OR($A15="",CG$4=""),0,COUNTIFS(Formulas!$A$2:$A$3001,CG$4,Formulas!$B$2:$B$3001,$A15))</f>
        <v>0</v>
      </c>
      <c r="CH15" s="21" t="n">
        <f aca="false">IF(OR($A15="",CH$4=""),0,COUNTIFS(Formulas!$A$2:$A$3001,CH$4,Formulas!$B$2:$B$3001,$A15))</f>
        <v>0</v>
      </c>
      <c r="CI15" s="21" t="n">
        <f aca="false">IF(OR($A15="",CI$4=""),0,COUNTIFS(Formulas!$A$2:$A$3001,CI$4,Formulas!$B$2:$B$3001,$A15))</f>
        <v>0</v>
      </c>
      <c r="CJ15" s="21" t="n">
        <f aca="false">IF(OR($A15="",CJ$4=""),0,COUNTIFS(Formulas!$A$2:$A$3001,CJ$4,Formulas!$B$2:$B$3001,$A15))</f>
        <v>0</v>
      </c>
      <c r="CK15" s="21" t="n">
        <f aca="false">IF(OR($A15="",CK$4=""),0,COUNTIFS(Formulas!$A$2:$A$3001,CK$4,Formulas!$B$2:$B$3001,$A15))</f>
        <v>0</v>
      </c>
      <c r="CL15" s="21" t="n">
        <f aca="false">IF(OR($A15="",CL$4=""),0,COUNTIFS(Formulas!$A$2:$A$3001,CL$4,Formulas!$B$2:$B$3001,$A15))</f>
        <v>1</v>
      </c>
      <c r="CM15" s="21" t="n">
        <f aca="false">IF(OR($A15="",CM$4=""),0,COUNTIFS(Formulas!$A$2:$A$3001,CM$4,Formulas!$B$2:$B$3001,$A15))</f>
        <v>0</v>
      </c>
      <c r="CN15" s="21" t="n">
        <f aca="false">IF(OR($A15="",CN$4=""),0,COUNTIFS(Formulas!$A$2:$A$3001,CN$4,Formulas!$B$2:$B$3001,$A15))</f>
        <v>0</v>
      </c>
      <c r="CO15" s="21" t="n">
        <f aca="false">IF(OR($A15="",CO$4=""),0,COUNTIFS(Formulas!$A$2:$A$3001,CO$4,Formulas!$B$2:$B$3001,$A15))</f>
        <v>0</v>
      </c>
      <c r="CP15" s="21" t="n">
        <f aca="false">IF(OR($A15="",CP$4=""),0,COUNTIFS(Formulas!$A$2:$A$3001,CP$4,Formulas!$B$2:$B$3001,$A15))</f>
        <v>0</v>
      </c>
      <c r="CQ15" s="21" t="n">
        <f aca="false">IF(OR($A15="",CQ$4=""),0,COUNTIFS(Formulas!$A$2:$A$3001,CQ$4,Formulas!$B$2:$B$3001,$A15))</f>
        <v>0</v>
      </c>
      <c r="CR15" s="21" t="n">
        <f aca="false">IF(OR($A15="",CR$4=""),0,COUNTIFS(Formulas!$A$2:$A$3001,CR$4,Formulas!$B$2:$B$3001,$A15))</f>
        <v>0</v>
      </c>
      <c r="CS15" s="21" t="n">
        <f aca="false">IF(OR($A15="",CS$4=""),0,COUNTIFS(Formulas!$A$2:$A$3001,CS$4,Formulas!$B$2:$B$3001,$A15))</f>
        <v>1</v>
      </c>
      <c r="CT15" s="21" t="n">
        <f aca="false">IF(OR($A15="",CT$4=""),0,COUNTIFS(Formulas!$A$2:$A$3001,CT$4,Formulas!$B$2:$B$3001,$A15))</f>
        <v>1</v>
      </c>
      <c r="CU15" s="21" t="n">
        <f aca="false">IF(OR($A15="",CU$4=""),0,COUNTIFS(Formulas!$A$2:$A$3001,CU$4,Formulas!$B$2:$B$3001,$A15))</f>
        <v>0</v>
      </c>
      <c r="CV15" s="21" t="n">
        <f aca="false">IF(OR($A15="",CV$4=""),0,COUNTIFS(Formulas!$A$2:$A$3001,CV$4,Formulas!$B$2:$B$3001,$A15))</f>
        <v>1</v>
      </c>
      <c r="CW15" s="21" t="n">
        <f aca="false">IF(OR($A15="",CW$4=""),0,COUNTIFS(Formulas!$A$2:$A$3001,CW$4,Formulas!$B$2:$B$3001,$A15))</f>
        <v>1</v>
      </c>
      <c r="CX15" s="21" t="n">
        <f aca="false">IF(OR($A15="",CX$4=""),0,COUNTIFS(Formulas!$A$2:$A$3001,CX$4,Formulas!$B$2:$B$3001,$A15))</f>
        <v>0</v>
      </c>
      <c r="CY15" s="21" t="n">
        <f aca="false">IF(OR($A15="",CY$4=""),0,COUNTIFS(Formulas!$A$2:$A$3001,CY$4,Formulas!$B$2:$B$3001,$A15))</f>
        <v>0</v>
      </c>
      <c r="CZ15" s="21" t="n">
        <f aca="false">IF(OR($A15="",CZ$4=""),0,COUNTIFS(Formulas!$A$2:$A$3001,CZ$4,Formulas!$B$2:$B$3001,$A15))</f>
        <v>0</v>
      </c>
      <c r="DA15" s="21" t="n">
        <f aca="false">IF(OR($A15="",DA$4=""),0,COUNTIFS(Formulas!$A$2:$A$3001,DA$4,Formulas!$B$2:$B$3001,$A15))</f>
        <v>0</v>
      </c>
      <c r="DB15" s="21" t="n">
        <f aca="false">IF(OR($A15="",DB$4=""),0,COUNTIFS(Formulas!$A$2:$A$3001,DB$4,Formulas!$B$2:$B$3001,$A15))</f>
        <v>0</v>
      </c>
      <c r="DC15" s="21" t="n">
        <f aca="false">IF(OR($A15="",DC$4=""),0,COUNTIFS(Formulas!$A$2:$A$3001,DC$4,Formulas!$B$2:$B$3001,$A15))</f>
        <v>0</v>
      </c>
      <c r="DD15" s="21" t="n">
        <f aca="false">IF(OR($A15="",DD$4=""),0,COUNTIFS(Formulas!$A$2:$A$3001,DD$4,Formulas!$B$2:$B$3001,$A15))</f>
        <v>0</v>
      </c>
      <c r="DE15" s="21" t="n">
        <f aca="false">IF(OR($A15="",DE$4=""),0,COUNTIFS(Formulas!$A$2:$A$3001,DE$4,Formulas!$B$2:$B$3001,$A15))</f>
        <v>0</v>
      </c>
      <c r="DF15" s="21" t="n">
        <f aca="false">IF(OR($A15="",DF$4=""),0,COUNTIFS(Formulas!$A$2:$A$3001,DF$4,Formulas!$B$2:$B$3001,$A15))</f>
        <v>0</v>
      </c>
      <c r="DG15" s="21" t="n">
        <f aca="false">IF(OR($A15="",DG$4=""),0,COUNTIFS(Formulas!$A$2:$A$3001,DG$4,Formulas!$B$2:$B$3001,$A15))</f>
        <v>0</v>
      </c>
      <c r="DH15" s="21" t="n">
        <f aca="false">IF(OR($A15="",DH$4=""),0,COUNTIFS(Formulas!$A$2:$A$3001,DH$4,Formulas!$B$2:$B$3001,$A15))</f>
        <v>0</v>
      </c>
      <c r="DI15" s="21" t="n">
        <f aca="false">IF(OR($A15="",DI$4=""),0,COUNTIFS(Formulas!$A$2:$A$3001,DI$4,Formulas!$B$2:$B$3001,$A15))</f>
        <v>0</v>
      </c>
      <c r="DJ15" s="21" t="n">
        <f aca="false">IF(OR($A15="",DJ$4=""),0,COUNTIFS(Formulas!$A$2:$A$3001,DJ$4,Formulas!$B$2:$B$3001,$A15))</f>
        <v>0</v>
      </c>
      <c r="DK15" s="21" t="n">
        <f aca="false">IF(OR($A15="",DK$4=""),0,COUNTIFS(Formulas!$A$2:$A$3001,DK$4,Formulas!$B$2:$B$3001,$A15))</f>
        <v>0</v>
      </c>
      <c r="DL15" s="21" t="n">
        <f aca="false">IF(OR($A15="",DL$4=""),0,COUNTIFS(Formulas!$A$2:$A$3001,DL$4,Formulas!$B$2:$B$3001,$A15))</f>
        <v>0</v>
      </c>
      <c r="DM15" s="21" t="n">
        <f aca="false">IF(OR($A15="",DM$4=""),0,COUNTIFS(Formulas!$A$2:$A$3001,DM$4,Formulas!$B$2:$B$3001,$A15))</f>
        <v>0</v>
      </c>
      <c r="DN15" s="21" t="n">
        <f aca="false">IF(OR($A15="",DN$4=""),0,COUNTIFS(Formulas!$A$2:$A$3001,DN$4,Formulas!$B$2:$B$3001,$A15))</f>
        <v>0</v>
      </c>
      <c r="DO15" s="21" t="n">
        <f aca="false">IF(OR($A15="",DO$4=""),0,COUNTIFS(Formulas!$A$2:$A$3001,DO$4,Formulas!$B$2:$B$3001,$A15))</f>
        <v>0</v>
      </c>
      <c r="DP15" s="21" t="n">
        <f aca="false">IF(OR($A15="",DP$4=""),0,COUNTIFS(Formulas!$A$2:$A$3001,DP$4,Formulas!$B$2:$B$3001,$A15))</f>
        <v>0</v>
      </c>
      <c r="DQ15" s="21" t="n">
        <f aca="false">IF(OR($A15="",DQ$4=""),0,COUNTIFS(Formulas!$A$2:$A$3001,DQ$4,Formulas!$B$2:$B$3001,$A15))</f>
        <v>0</v>
      </c>
      <c r="DR15" s="21" t="n">
        <f aca="false">IF(OR($A15="",DR$4=""),0,COUNTIFS(Formulas!$A$2:$A$3001,DR$4,Formulas!$B$2:$B$3001,$A15))</f>
        <v>0</v>
      </c>
      <c r="DS15" s="21" t="n">
        <f aca="false">IF(OR($A15="",DS$4=""),0,COUNTIFS(Formulas!$A$2:$A$3001,DS$4,Formulas!$B$2:$B$3001,$A15))</f>
        <v>0</v>
      </c>
      <c r="DT15" s="21" t="n">
        <f aca="false">IF(OR($A15="",DT$4=""),0,COUNTIFS(Formulas!$A$2:$A$3001,DT$4,Formulas!$B$2:$B$3001,$A15))</f>
        <v>0</v>
      </c>
      <c r="DU15" s="21" t="n">
        <f aca="false">IF(OR($A15="",DU$4=""),0,COUNTIFS(Formulas!$A$2:$A$3001,DU$4,Formulas!$B$2:$B$3001,$A15))</f>
        <v>0</v>
      </c>
      <c r="DV15" s="21" t="n">
        <f aca="false">IF(OR($A15="",DV$4=""),0,COUNTIFS(Formulas!$A$2:$A$3001,DV$4,Formulas!$B$2:$B$3001,$A15))</f>
        <v>0</v>
      </c>
      <c r="DW15" s="21" t="n">
        <f aca="false">IF(OR($A15="",DW$4=""),0,COUNTIFS(Formulas!$A$2:$A$3001,DW$4,Formulas!$B$2:$B$3001,$A15))</f>
        <v>0</v>
      </c>
      <c r="DX15" s="21" t="n">
        <f aca="false">IF(OR($A15="",DX$4=""),0,COUNTIFS(Formulas!$A$2:$A$3001,DX$4,Formulas!$B$2:$B$3001,$A15))</f>
        <v>0</v>
      </c>
      <c r="DY15" s="21" t="n">
        <f aca="false">IF(OR($A15="",DY$4=""),0,COUNTIFS(Formulas!$A$2:$A$3001,DY$4,Formulas!$B$2:$B$3001,$A15))</f>
        <v>0</v>
      </c>
      <c r="DZ15" s="21" t="n">
        <f aca="false">IF(OR($A15="",DZ$4=""),0,COUNTIFS(Formulas!$A$2:$A$3001,DZ$4,Formulas!$B$2:$B$3001,$A15))</f>
        <v>0</v>
      </c>
      <c r="EA15" s="21" t="n">
        <f aca="false">IF(OR($A15="",EA$4=""),0,COUNTIFS(Formulas!$A$2:$A$3001,EA$4,Formulas!$B$2:$B$3001,$A15))</f>
        <v>0</v>
      </c>
      <c r="EB15" s="21" t="n">
        <f aca="false">IF(OR($A15="",EB$4=""),0,COUNTIFS(Formulas!$A$2:$A$3001,EB$4,Formulas!$B$2:$B$3001,$A15))</f>
        <v>0</v>
      </c>
      <c r="EC15" s="21" t="n">
        <f aca="false">IF(OR($A15="",EC$4=""),0,COUNTIFS(Formulas!$A$2:$A$3001,EC$4,Formulas!$B$2:$B$3001,$A15))</f>
        <v>0</v>
      </c>
      <c r="ED15" s="21" t="n">
        <f aca="false">IF(OR($A15="",ED$4=""),0,COUNTIFS(Formulas!$A$2:$A$3001,ED$4,Formulas!$B$2:$B$3001,$A15))</f>
        <v>0</v>
      </c>
      <c r="EE15" s="21" t="n">
        <f aca="false">IF(OR($A15="",EE$4=""),0,COUNTIFS(Formulas!$A$2:$A$3001,EE$4,Formulas!$B$2:$B$3001,$A15))</f>
        <v>0</v>
      </c>
      <c r="EF15" s="21" t="n">
        <f aca="false">IF(OR($A15="",EF$4=""),0,COUNTIFS(Formulas!$A$2:$A$3001,EF$4,Formulas!$B$2:$B$3001,$A15))</f>
        <v>0</v>
      </c>
      <c r="EG15" s="21" t="n">
        <f aca="false">IF(OR($A15="",EG$4=""),0,COUNTIFS(Formulas!$A$2:$A$3001,EG$4,Formulas!$B$2:$B$3001,$A15))</f>
        <v>0</v>
      </c>
      <c r="EH15" s="21" t="n">
        <f aca="false">IF(OR($A15="",EH$4=""),0,COUNTIFS(Formulas!$A$2:$A$3001,EH$4,Formulas!$B$2:$B$3001,$A15))</f>
        <v>0</v>
      </c>
      <c r="EI15" s="21" t="n">
        <f aca="false">IF(OR($A15="",EI$4=""),0,COUNTIFS(Formulas!$A$2:$A$3001,EI$4,Formulas!$B$2:$B$3001,$A15))</f>
        <v>0</v>
      </c>
      <c r="EJ15" s="21" t="n">
        <f aca="false">IF(OR($A15="",EJ$4=""),0,COUNTIFS(Formulas!$A$2:$A$3001,EJ$4,Formulas!$B$2:$B$3001,$A15))</f>
        <v>0</v>
      </c>
      <c r="EK15" s="21" t="n">
        <f aca="false">IF(OR($A15="",EK$4=""),0,COUNTIFS(Formulas!$A$2:$A$3001,EK$4,Formulas!$B$2:$B$3001,$A15))</f>
        <v>0</v>
      </c>
      <c r="EL15" s="21" t="n">
        <f aca="false">IF(OR($A15="",EL$4=""),0,COUNTIFS(Formulas!$A$2:$A$3001,EL$4,Formulas!$B$2:$B$3001,$A15))</f>
        <v>0</v>
      </c>
      <c r="EM15" s="21" t="n">
        <f aca="false">IF(OR($A15="",EM$4=""),0,COUNTIFS(Formulas!$A$2:$A$3001,EM$4,Formulas!$B$2:$B$3001,$A15))</f>
        <v>0</v>
      </c>
      <c r="EN15" s="21" t="n">
        <f aca="false">IF(OR($A15="",EN$4=""),0,COUNTIFS(Formulas!$A$2:$A$3001,EN$4,Formulas!$B$2:$B$3001,$A15))</f>
        <v>0</v>
      </c>
      <c r="EO15" s="21" t="n">
        <f aca="false">IF(OR($A15="",EO$4=""),0,COUNTIFS(Formulas!$A$2:$A$3001,EO$4,Formulas!$B$2:$B$3001,$A15))</f>
        <v>0</v>
      </c>
      <c r="EP15" s="21" t="n">
        <f aca="false">IF(OR($A15="",EP$4=""),0,COUNTIFS(Formulas!$A$2:$A$3001,EP$4,Formulas!$B$2:$B$3001,$A15))</f>
        <v>0</v>
      </c>
      <c r="EQ15" s="21" t="n">
        <f aca="false">IF(OR($A15="",EQ$4=""),0,COUNTIFS(Formulas!$A$2:$A$3001,EQ$4,Formulas!$B$2:$B$3001,$A15))</f>
        <v>0</v>
      </c>
      <c r="ER15" s="21" t="n">
        <f aca="false">IF(OR($A15="",ER$4=""),0,COUNTIFS(Formulas!$A$2:$A$3001,ER$4,Formulas!$B$2:$B$3001,$A15))</f>
        <v>0</v>
      </c>
      <c r="ES15" s="21" t="n">
        <f aca="false">IF(OR($A15="",ES$4=""),0,COUNTIFS(Formulas!$A$2:$A$3001,ES$4,Formulas!$B$2:$B$3001,$A15))</f>
        <v>0</v>
      </c>
      <c r="ET15" s="21" t="n">
        <f aca="false">IF(OR($A15="",ET$4=""),0,COUNTIFS(Formulas!$A$2:$A$3001,ET$4,Formulas!$B$2:$B$3001,$A15))</f>
        <v>0</v>
      </c>
      <c r="EU15" s="21" t="n">
        <f aca="false">IF(OR($A15="",EU$4=""),0,COUNTIFS(Formulas!$A$2:$A$3001,EU$4,Formulas!$B$2:$B$3001,$A15))</f>
        <v>0</v>
      </c>
      <c r="EV15" s="21" t="n">
        <f aca="false">IF(OR($A15="",EV$4=""),0,COUNTIFS(Formulas!$A$2:$A$3001,EV$4,Formulas!$B$2:$B$3001,$A15))</f>
        <v>0</v>
      </c>
    </row>
    <row r="16" customFormat="false" ht="15" hidden="false" customHeight="false" outlineLevel="0" collapsed="false">
      <c r="A16" s="13" t="str">
        <f aca="false">IF(INDEX(Materials!$A$2:$A$301,12)="","",INDEX(Materials!$A$2:$A$301,12))</f>
        <v>Biotin (Vitamin B7)</v>
      </c>
      <c r="B16" s="19" t="n">
        <f aca="false">IF(A16="","",COUNTIF(C16:EV16,"&gt;0"))</f>
        <v>5</v>
      </c>
      <c r="C16" s="21" t="n">
        <f aca="false">IF(OR($A16="",C$4=""),0,COUNTIFS(Formulas!$A$2:$A$3001,C$4,Formulas!$B$2:$B$3001,$A16))</f>
        <v>0</v>
      </c>
      <c r="D16" s="21" t="n">
        <f aca="false">IF(OR($A16="",D$4=""),0,COUNTIFS(Formulas!$A$2:$A$3001,D$4,Formulas!$B$2:$B$3001,$A16))</f>
        <v>0</v>
      </c>
      <c r="E16" s="21" t="n">
        <f aca="false">IF(OR($A16="",E$4=""),0,COUNTIFS(Formulas!$A$2:$A$3001,E$4,Formulas!$B$2:$B$3001,$A16))</f>
        <v>0</v>
      </c>
      <c r="F16" s="21" t="n">
        <f aca="false">IF(OR($A16="",F$4=""),0,COUNTIFS(Formulas!$A$2:$A$3001,F$4,Formulas!$B$2:$B$3001,$A16))</f>
        <v>0</v>
      </c>
      <c r="G16" s="21" t="n">
        <f aca="false">IF(OR($A16="",G$4=""),0,COUNTIFS(Formulas!$A$2:$A$3001,G$4,Formulas!$B$2:$B$3001,$A16))</f>
        <v>0</v>
      </c>
      <c r="H16" s="21" t="n">
        <f aca="false">IF(OR($A16="",H$4=""),0,COUNTIFS(Formulas!$A$2:$A$3001,H$4,Formulas!$B$2:$B$3001,$A16))</f>
        <v>0</v>
      </c>
      <c r="I16" s="21" t="n">
        <f aca="false">IF(OR($A16="",I$4=""),0,COUNTIFS(Formulas!$A$2:$A$3001,I$4,Formulas!$B$2:$B$3001,$A16))</f>
        <v>0</v>
      </c>
      <c r="J16" s="21" t="n">
        <f aca="false">IF(OR($A16="",J$4=""),0,COUNTIFS(Formulas!$A$2:$A$3001,J$4,Formulas!$B$2:$B$3001,$A16))</f>
        <v>0</v>
      </c>
      <c r="K16" s="21" t="n">
        <f aca="false">IF(OR($A16="",K$4=""),0,COUNTIFS(Formulas!$A$2:$A$3001,K$4,Formulas!$B$2:$B$3001,$A16))</f>
        <v>0</v>
      </c>
      <c r="L16" s="21" t="n">
        <f aca="false">IF(OR($A16="",L$4=""),0,COUNTIFS(Formulas!$A$2:$A$3001,L$4,Formulas!$B$2:$B$3001,$A16))</f>
        <v>0</v>
      </c>
      <c r="M16" s="21" t="n">
        <f aca="false">IF(OR($A16="",M$4=""),0,COUNTIFS(Formulas!$A$2:$A$3001,M$4,Formulas!$B$2:$B$3001,$A16))</f>
        <v>0</v>
      </c>
      <c r="N16" s="21" t="n">
        <f aca="false">IF(OR($A16="",N$4=""),0,COUNTIFS(Formulas!$A$2:$A$3001,N$4,Formulas!$B$2:$B$3001,$A16))</f>
        <v>0</v>
      </c>
      <c r="O16" s="21" t="n">
        <f aca="false">IF(OR($A16="",O$4=""),0,COUNTIFS(Formulas!$A$2:$A$3001,O$4,Formulas!$B$2:$B$3001,$A16))</f>
        <v>0</v>
      </c>
      <c r="P16" s="21" t="n">
        <f aca="false">IF(OR($A16="",P$4=""),0,COUNTIFS(Formulas!$A$2:$A$3001,P$4,Formulas!$B$2:$B$3001,$A16))</f>
        <v>0</v>
      </c>
      <c r="Q16" s="21" t="n">
        <f aca="false">IF(OR($A16="",Q$4=""),0,COUNTIFS(Formulas!$A$2:$A$3001,Q$4,Formulas!$B$2:$B$3001,$A16))</f>
        <v>0</v>
      </c>
      <c r="R16" s="21" t="n">
        <f aca="false">IF(OR($A16="",R$4=""),0,COUNTIFS(Formulas!$A$2:$A$3001,R$4,Formulas!$B$2:$B$3001,$A16))</f>
        <v>0</v>
      </c>
      <c r="S16" s="21" t="n">
        <f aca="false">IF(OR($A16="",S$4=""),0,COUNTIFS(Formulas!$A$2:$A$3001,S$4,Formulas!$B$2:$B$3001,$A16))</f>
        <v>0</v>
      </c>
      <c r="T16" s="21" t="n">
        <f aca="false">IF(OR($A16="",T$4=""),0,COUNTIFS(Formulas!$A$2:$A$3001,T$4,Formulas!$B$2:$B$3001,$A16))</f>
        <v>0</v>
      </c>
      <c r="U16" s="21" t="n">
        <f aca="false">IF(OR($A16="",U$4=""),0,COUNTIFS(Formulas!$A$2:$A$3001,U$4,Formulas!$B$2:$B$3001,$A16))</f>
        <v>0</v>
      </c>
      <c r="V16" s="21" t="n">
        <f aca="false">IF(OR($A16="",V$4=""),0,COUNTIFS(Formulas!$A$2:$A$3001,V$4,Formulas!$B$2:$B$3001,$A16))</f>
        <v>0</v>
      </c>
      <c r="W16" s="21" t="n">
        <f aca="false">IF(OR($A16="",W$4=""),0,COUNTIFS(Formulas!$A$2:$A$3001,W$4,Formulas!$B$2:$B$3001,$A16))</f>
        <v>0</v>
      </c>
      <c r="X16" s="21" t="n">
        <f aca="false">IF(OR($A16="",X$4=""),0,COUNTIFS(Formulas!$A$2:$A$3001,X$4,Formulas!$B$2:$B$3001,$A16))</f>
        <v>0</v>
      </c>
      <c r="Y16" s="21" t="n">
        <f aca="false">IF(OR($A16="",Y$4=""),0,COUNTIFS(Formulas!$A$2:$A$3001,Y$4,Formulas!$B$2:$B$3001,$A16))</f>
        <v>0</v>
      </c>
      <c r="Z16" s="21" t="n">
        <f aca="false">IF(OR($A16="",Z$4=""),0,COUNTIFS(Formulas!$A$2:$A$3001,Z$4,Formulas!$B$2:$B$3001,$A16))</f>
        <v>0</v>
      </c>
      <c r="AA16" s="21" t="n">
        <f aca="false">IF(OR($A16="",AA$4=""),0,COUNTIFS(Formulas!$A$2:$A$3001,AA$4,Formulas!$B$2:$B$3001,$A16))</f>
        <v>0</v>
      </c>
      <c r="AB16" s="21" t="n">
        <f aca="false">IF(OR($A16="",AB$4=""),0,COUNTIFS(Formulas!$A$2:$A$3001,AB$4,Formulas!$B$2:$B$3001,$A16))</f>
        <v>0</v>
      </c>
      <c r="AC16" s="21" t="n">
        <f aca="false">IF(OR($A16="",AC$4=""),0,COUNTIFS(Formulas!$A$2:$A$3001,AC$4,Formulas!$B$2:$B$3001,$A16))</f>
        <v>0</v>
      </c>
      <c r="AD16" s="21" t="n">
        <f aca="false">IF(OR($A16="",AD$4=""),0,COUNTIFS(Formulas!$A$2:$A$3001,AD$4,Formulas!$B$2:$B$3001,$A16))</f>
        <v>0</v>
      </c>
      <c r="AE16" s="21" t="n">
        <f aca="false">IF(OR($A16="",AE$4=""),0,COUNTIFS(Formulas!$A$2:$A$3001,AE$4,Formulas!$B$2:$B$3001,$A16))</f>
        <v>0</v>
      </c>
      <c r="AF16" s="21" t="n">
        <f aca="false">IF(OR($A16="",AF$4=""),0,COUNTIFS(Formulas!$A$2:$A$3001,AF$4,Formulas!$B$2:$B$3001,$A16))</f>
        <v>0</v>
      </c>
      <c r="AG16" s="21" t="n">
        <f aca="false">IF(OR($A16="",AG$4=""),0,COUNTIFS(Formulas!$A$2:$A$3001,AG$4,Formulas!$B$2:$B$3001,$A16))</f>
        <v>0</v>
      </c>
      <c r="AH16" s="21" t="n">
        <f aca="false">IF(OR($A16="",AH$4=""),0,COUNTIFS(Formulas!$A$2:$A$3001,AH$4,Formulas!$B$2:$B$3001,$A16))</f>
        <v>0</v>
      </c>
      <c r="AI16" s="21" t="n">
        <f aca="false">IF(OR($A16="",AI$4=""),0,COUNTIFS(Formulas!$A$2:$A$3001,AI$4,Formulas!$B$2:$B$3001,$A16))</f>
        <v>0</v>
      </c>
      <c r="AJ16" s="21" t="n">
        <f aca="false">IF(OR($A16="",AJ$4=""),0,COUNTIFS(Formulas!$A$2:$A$3001,AJ$4,Formulas!$B$2:$B$3001,$A16))</f>
        <v>0</v>
      </c>
      <c r="AK16" s="21" t="n">
        <f aca="false">IF(OR($A16="",AK$4=""),0,COUNTIFS(Formulas!$A$2:$A$3001,AK$4,Formulas!$B$2:$B$3001,$A16))</f>
        <v>0</v>
      </c>
      <c r="AL16" s="21" t="n">
        <f aca="false">IF(OR($A16="",AL$4=""),0,COUNTIFS(Formulas!$A$2:$A$3001,AL$4,Formulas!$B$2:$B$3001,$A16))</f>
        <v>0</v>
      </c>
      <c r="AM16" s="21" t="n">
        <f aca="false">IF(OR($A16="",AM$4=""),0,COUNTIFS(Formulas!$A$2:$A$3001,AM$4,Formulas!$B$2:$B$3001,$A16))</f>
        <v>0</v>
      </c>
      <c r="AN16" s="21" t="n">
        <f aca="false">IF(OR($A16="",AN$4=""),0,COUNTIFS(Formulas!$A$2:$A$3001,AN$4,Formulas!$B$2:$B$3001,$A16))</f>
        <v>0</v>
      </c>
      <c r="AO16" s="21" t="n">
        <f aca="false">IF(OR($A16="",AO$4=""),0,COUNTIFS(Formulas!$A$2:$A$3001,AO$4,Formulas!$B$2:$B$3001,$A16))</f>
        <v>0</v>
      </c>
      <c r="AP16" s="21" t="n">
        <f aca="false">IF(OR($A16="",AP$4=""),0,COUNTIFS(Formulas!$A$2:$A$3001,AP$4,Formulas!$B$2:$B$3001,$A16))</f>
        <v>0</v>
      </c>
      <c r="AQ16" s="21" t="n">
        <f aca="false">IF(OR($A16="",AQ$4=""),0,COUNTIFS(Formulas!$A$2:$A$3001,AQ$4,Formulas!$B$2:$B$3001,$A16))</f>
        <v>0</v>
      </c>
      <c r="AR16" s="21" t="n">
        <f aca="false">IF(OR($A16="",AR$4=""),0,COUNTIFS(Formulas!$A$2:$A$3001,AR$4,Formulas!$B$2:$B$3001,$A16))</f>
        <v>0</v>
      </c>
      <c r="AS16" s="21" t="n">
        <f aca="false">IF(OR($A16="",AS$4=""),0,COUNTIFS(Formulas!$A$2:$A$3001,AS$4,Formulas!$B$2:$B$3001,$A16))</f>
        <v>0</v>
      </c>
      <c r="AT16" s="21" t="n">
        <f aca="false">IF(OR($A16="",AT$4=""),0,COUNTIFS(Formulas!$A$2:$A$3001,AT$4,Formulas!$B$2:$B$3001,$A16))</f>
        <v>0</v>
      </c>
      <c r="AU16" s="21" t="n">
        <f aca="false">IF(OR($A16="",AU$4=""),0,COUNTIFS(Formulas!$A$2:$A$3001,AU$4,Formulas!$B$2:$B$3001,$A16))</f>
        <v>0</v>
      </c>
      <c r="AV16" s="21" t="n">
        <f aca="false">IF(OR($A16="",AV$4=""),0,COUNTIFS(Formulas!$A$2:$A$3001,AV$4,Formulas!$B$2:$B$3001,$A16))</f>
        <v>0</v>
      </c>
      <c r="AW16" s="21" t="n">
        <f aca="false">IF(OR($A16="",AW$4=""),0,COUNTIFS(Formulas!$A$2:$A$3001,AW$4,Formulas!$B$2:$B$3001,$A16))</f>
        <v>0</v>
      </c>
      <c r="AX16" s="21" t="n">
        <f aca="false">IF(OR($A16="",AX$4=""),0,COUNTIFS(Formulas!$A$2:$A$3001,AX$4,Formulas!$B$2:$B$3001,$A16))</f>
        <v>0</v>
      </c>
      <c r="AY16" s="21" t="n">
        <f aca="false">IF(OR($A16="",AY$4=""),0,COUNTIFS(Formulas!$A$2:$A$3001,AY$4,Formulas!$B$2:$B$3001,$A16))</f>
        <v>0</v>
      </c>
      <c r="AZ16" s="21" t="n">
        <f aca="false">IF(OR($A16="",AZ$4=""),0,COUNTIFS(Formulas!$A$2:$A$3001,AZ$4,Formulas!$B$2:$B$3001,$A16))</f>
        <v>0</v>
      </c>
      <c r="BA16" s="21" t="n">
        <f aca="false">IF(OR($A16="",BA$4=""),0,COUNTIFS(Formulas!$A$2:$A$3001,BA$4,Formulas!$B$2:$B$3001,$A16))</f>
        <v>0</v>
      </c>
      <c r="BB16" s="21" t="n">
        <f aca="false">IF(OR($A16="",BB$4=""),0,COUNTIFS(Formulas!$A$2:$A$3001,BB$4,Formulas!$B$2:$B$3001,$A16))</f>
        <v>0</v>
      </c>
      <c r="BC16" s="21" t="n">
        <f aca="false">IF(OR($A16="",BC$4=""),0,COUNTIFS(Formulas!$A$2:$A$3001,BC$4,Formulas!$B$2:$B$3001,$A16))</f>
        <v>0</v>
      </c>
      <c r="BD16" s="21" t="n">
        <f aca="false">IF(OR($A16="",BD$4=""),0,COUNTIFS(Formulas!$A$2:$A$3001,BD$4,Formulas!$B$2:$B$3001,$A16))</f>
        <v>0</v>
      </c>
      <c r="BE16" s="21" t="n">
        <f aca="false">IF(OR($A16="",BE$4=""),0,COUNTIFS(Formulas!$A$2:$A$3001,BE$4,Formulas!$B$2:$B$3001,$A16))</f>
        <v>0</v>
      </c>
      <c r="BF16" s="21" t="n">
        <f aca="false">IF(OR($A16="",BF$4=""),0,COUNTIFS(Formulas!$A$2:$A$3001,BF$4,Formulas!$B$2:$B$3001,$A16))</f>
        <v>0</v>
      </c>
      <c r="BG16" s="21" t="n">
        <f aca="false">IF(OR($A16="",BG$4=""),0,COUNTIFS(Formulas!$A$2:$A$3001,BG$4,Formulas!$B$2:$B$3001,$A16))</f>
        <v>0</v>
      </c>
      <c r="BH16" s="21" t="n">
        <f aca="false">IF(OR($A16="",BH$4=""),0,COUNTIFS(Formulas!$A$2:$A$3001,BH$4,Formulas!$B$2:$B$3001,$A16))</f>
        <v>0</v>
      </c>
      <c r="BI16" s="21" t="n">
        <f aca="false">IF(OR($A16="",BI$4=""),0,COUNTIFS(Formulas!$A$2:$A$3001,BI$4,Formulas!$B$2:$B$3001,$A16))</f>
        <v>0</v>
      </c>
      <c r="BJ16" s="21" t="n">
        <f aca="false">IF(OR($A16="",BJ$4=""),0,COUNTIFS(Formulas!$A$2:$A$3001,BJ$4,Formulas!$B$2:$B$3001,$A16))</f>
        <v>0</v>
      </c>
      <c r="BK16" s="21" t="n">
        <f aca="false">IF(OR($A16="",BK$4=""),0,COUNTIFS(Formulas!$A$2:$A$3001,BK$4,Formulas!$B$2:$B$3001,$A16))</f>
        <v>0</v>
      </c>
      <c r="BL16" s="21" t="n">
        <f aca="false">IF(OR($A16="",BL$4=""),0,COUNTIFS(Formulas!$A$2:$A$3001,BL$4,Formulas!$B$2:$B$3001,$A16))</f>
        <v>0</v>
      </c>
      <c r="BM16" s="21" t="n">
        <f aca="false">IF(OR($A16="",BM$4=""),0,COUNTIFS(Formulas!$A$2:$A$3001,BM$4,Formulas!$B$2:$B$3001,$A16))</f>
        <v>0</v>
      </c>
      <c r="BN16" s="21" t="n">
        <f aca="false">IF(OR($A16="",BN$4=""),0,COUNTIFS(Formulas!$A$2:$A$3001,BN$4,Formulas!$B$2:$B$3001,$A16))</f>
        <v>0</v>
      </c>
      <c r="BO16" s="21" t="n">
        <f aca="false">IF(OR($A16="",BO$4=""),0,COUNTIFS(Formulas!$A$2:$A$3001,BO$4,Formulas!$B$2:$B$3001,$A16))</f>
        <v>0</v>
      </c>
      <c r="BP16" s="21" t="n">
        <f aca="false">IF(OR($A16="",BP$4=""),0,COUNTIFS(Formulas!$A$2:$A$3001,BP$4,Formulas!$B$2:$B$3001,$A16))</f>
        <v>0</v>
      </c>
      <c r="BQ16" s="21" t="n">
        <f aca="false">IF(OR($A16="",BQ$4=""),0,COUNTIFS(Formulas!$A$2:$A$3001,BQ$4,Formulas!$B$2:$B$3001,$A16))</f>
        <v>0</v>
      </c>
      <c r="BR16" s="21" t="n">
        <f aca="false">IF(OR($A16="",BR$4=""),0,COUNTIFS(Formulas!$A$2:$A$3001,BR$4,Formulas!$B$2:$B$3001,$A16))</f>
        <v>0</v>
      </c>
      <c r="BS16" s="21" t="n">
        <f aca="false">IF(OR($A16="",BS$4=""),0,COUNTIFS(Formulas!$A$2:$A$3001,BS$4,Formulas!$B$2:$B$3001,$A16))</f>
        <v>0</v>
      </c>
      <c r="BT16" s="21" t="n">
        <f aca="false">IF(OR($A16="",BT$4=""),0,COUNTIFS(Formulas!$A$2:$A$3001,BT$4,Formulas!$B$2:$B$3001,$A16))</f>
        <v>0</v>
      </c>
      <c r="BU16" s="21" t="n">
        <f aca="false">IF(OR($A16="",BU$4=""),0,COUNTIFS(Formulas!$A$2:$A$3001,BU$4,Formulas!$B$2:$B$3001,$A16))</f>
        <v>1</v>
      </c>
      <c r="BV16" s="21" t="n">
        <f aca="false">IF(OR($A16="",BV$4=""),0,COUNTIFS(Formulas!$A$2:$A$3001,BV$4,Formulas!$B$2:$B$3001,$A16))</f>
        <v>0</v>
      </c>
      <c r="BW16" s="21" t="n">
        <f aca="false">IF(OR($A16="",BW$4=""),0,COUNTIFS(Formulas!$A$2:$A$3001,BW$4,Formulas!$B$2:$B$3001,$A16))</f>
        <v>0</v>
      </c>
      <c r="BX16" s="21" t="n">
        <f aca="false">IF(OR($A16="",BX$4=""),0,COUNTIFS(Formulas!$A$2:$A$3001,BX$4,Formulas!$B$2:$B$3001,$A16))</f>
        <v>0</v>
      </c>
      <c r="BY16" s="21" t="n">
        <f aca="false">IF(OR($A16="",BY$4=""),0,COUNTIFS(Formulas!$A$2:$A$3001,BY$4,Formulas!$B$2:$B$3001,$A16))</f>
        <v>0</v>
      </c>
      <c r="BZ16" s="21" t="n">
        <f aca="false">IF(OR($A16="",BZ$4=""),0,COUNTIFS(Formulas!$A$2:$A$3001,BZ$4,Formulas!$B$2:$B$3001,$A16))</f>
        <v>0</v>
      </c>
      <c r="CA16" s="21" t="n">
        <f aca="false">IF(OR($A16="",CA$4=""),0,COUNTIFS(Formulas!$A$2:$A$3001,CA$4,Formulas!$B$2:$B$3001,$A16))</f>
        <v>0</v>
      </c>
      <c r="CB16" s="21" t="n">
        <f aca="false">IF(OR($A16="",CB$4=""),0,COUNTIFS(Formulas!$A$2:$A$3001,CB$4,Formulas!$B$2:$B$3001,$A16))</f>
        <v>0</v>
      </c>
      <c r="CC16" s="21" t="n">
        <f aca="false">IF(OR($A16="",CC$4=""),0,COUNTIFS(Formulas!$A$2:$A$3001,CC$4,Formulas!$B$2:$B$3001,$A16))</f>
        <v>0</v>
      </c>
      <c r="CD16" s="21" t="n">
        <f aca="false">IF(OR($A16="",CD$4=""),0,COUNTIFS(Formulas!$A$2:$A$3001,CD$4,Formulas!$B$2:$B$3001,$A16))</f>
        <v>0</v>
      </c>
      <c r="CE16" s="21" t="n">
        <f aca="false">IF(OR($A16="",CE$4=""),0,COUNTIFS(Formulas!$A$2:$A$3001,CE$4,Formulas!$B$2:$B$3001,$A16))</f>
        <v>0</v>
      </c>
      <c r="CF16" s="21" t="n">
        <f aca="false">IF(OR($A16="",CF$4=""),0,COUNTIFS(Formulas!$A$2:$A$3001,CF$4,Formulas!$B$2:$B$3001,$A16))</f>
        <v>0</v>
      </c>
      <c r="CG16" s="21" t="n">
        <f aca="false">IF(OR($A16="",CG$4=""),0,COUNTIFS(Formulas!$A$2:$A$3001,CG$4,Formulas!$B$2:$B$3001,$A16))</f>
        <v>0</v>
      </c>
      <c r="CH16" s="21" t="n">
        <f aca="false">IF(OR($A16="",CH$4=""),0,COUNTIFS(Formulas!$A$2:$A$3001,CH$4,Formulas!$B$2:$B$3001,$A16))</f>
        <v>0</v>
      </c>
      <c r="CI16" s="21" t="n">
        <f aca="false">IF(OR($A16="",CI$4=""),0,COUNTIFS(Formulas!$A$2:$A$3001,CI$4,Formulas!$B$2:$B$3001,$A16))</f>
        <v>0</v>
      </c>
      <c r="CJ16" s="21" t="n">
        <f aca="false">IF(OR($A16="",CJ$4=""),0,COUNTIFS(Formulas!$A$2:$A$3001,CJ$4,Formulas!$B$2:$B$3001,$A16))</f>
        <v>0</v>
      </c>
      <c r="CK16" s="21" t="n">
        <f aca="false">IF(OR($A16="",CK$4=""),0,COUNTIFS(Formulas!$A$2:$A$3001,CK$4,Formulas!$B$2:$B$3001,$A16))</f>
        <v>0</v>
      </c>
      <c r="CL16" s="21" t="n">
        <f aca="false">IF(OR($A16="",CL$4=""),0,COUNTIFS(Formulas!$A$2:$A$3001,CL$4,Formulas!$B$2:$B$3001,$A16))</f>
        <v>0</v>
      </c>
      <c r="CM16" s="21" t="n">
        <f aca="false">IF(OR($A16="",CM$4=""),0,COUNTIFS(Formulas!$A$2:$A$3001,CM$4,Formulas!$B$2:$B$3001,$A16))</f>
        <v>0</v>
      </c>
      <c r="CN16" s="21" t="n">
        <f aca="false">IF(OR($A16="",CN$4=""),0,COUNTIFS(Formulas!$A$2:$A$3001,CN$4,Formulas!$B$2:$B$3001,$A16))</f>
        <v>0</v>
      </c>
      <c r="CO16" s="21" t="n">
        <f aca="false">IF(OR($A16="",CO$4=""),0,COUNTIFS(Formulas!$A$2:$A$3001,CO$4,Formulas!$B$2:$B$3001,$A16))</f>
        <v>0</v>
      </c>
      <c r="CP16" s="21" t="n">
        <f aca="false">IF(OR($A16="",CP$4=""),0,COUNTIFS(Formulas!$A$2:$A$3001,CP$4,Formulas!$B$2:$B$3001,$A16))</f>
        <v>0</v>
      </c>
      <c r="CQ16" s="21" t="n">
        <f aca="false">IF(OR($A16="",CQ$4=""),0,COUNTIFS(Formulas!$A$2:$A$3001,CQ$4,Formulas!$B$2:$B$3001,$A16))</f>
        <v>0</v>
      </c>
      <c r="CR16" s="21" t="n">
        <f aca="false">IF(OR($A16="",CR$4=""),0,COUNTIFS(Formulas!$A$2:$A$3001,CR$4,Formulas!$B$2:$B$3001,$A16))</f>
        <v>0</v>
      </c>
      <c r="CS16" s="21" t="n">
        <f aca="false">IF(OR($A16="",CS$4=""),0,COUNTIFS(Formulas!$A$2:$A$3001,CS$4,Formulas!$B$2:$B$3001,$A16))</f>
        <v>1</v>
      </c>
      <c r="CT16" s="21" t="n">
        <f aca="false">IF(OR($A16="",CT$4=""),0,COUNTIFS(Formulas!$A$2:$A$3001,CT$4,Formulas!$B$2:$B$3001,$A16))</f>
        <v>1</v>
      </c>
      <c r="CU16" s="21" t="n">
        <f aca="false">IF(OR($A16="",CU$4=""),0,COUNTIFS(Formulas!$A$2:$A$3001,CU$4,Formulas!$B$2:$B$3001,$A16))</f>
        <v>1</v>
      </c>
      <c r="CV16" s="21" t="n">
        <f aca="false">IF(OR($A16="",CV$4=""),0,COUNTIFS(Formulas!$A$2:$A$3001,CV$4,Formulas!$B$2:$B$3001,$A16))</f>
        <v>0</v>
      </c>
      <c r="CW16" s="21" t="n">
        <f aca="false">IF(OR($A16="",CW$4=""),0,COUNTIFS(Formulas!$A$2:$A$3001,CW$4,Formulas!$B$2:$B$3001,$A16))</f>
        <v>0</v>
      </c>
      <c r="CX16" s="21" t="n">
        <f aca="false">IF(OR($A16="",CX$4=""),0,COUNTIFS(Formulas!$A$2:$A$3001,CX$4,Formulas!$B$2:$B$3001,$A16))</f>
        <v>0</v>
      </c>
      <c r="CY16" s="21" t="n">
        <f aca="false">IF(OR($A16="",CY$4=""),0,COUNTIFS(Formulas!$A$2:$A$3001,CY$4,Formulas!$B$2:$B$3001,$A16))</f>
        <v>0</v>
      </c>
      <c r="CZ16" s="21" t="n">
        <f aca="false">IF(OR($A16="",CZ$4=""),0,COUNTIFS(Formulas!$A$2:$A$3001,CZ$4,Formulas!$B$2:$B$3001,$A16))</f>
        <v>0</v>
      </c>
      <c r="DA16" s="21" t="n">
        <f aca="false">IF(OR($A16="",DA$4=""),0,COUNTIFS(Formulas!$A$2:$A$3001,DA$4,Formulas!$B$2:$B$3001,$A16))</f>
        <v>0</v>
      </c>
      <c r="DB16" s="21" t="n">
        <f aca="false">IF(OR($A16="",DB$4=""),0,COUNTIFS(Formulas!$A$2:$A$3001,DB$4,Formulas!$B$2:$B$3001,$A16))</f>
        <v>0</v>
      </c>
      <c r="DC16" s="21" t="n">
        <f aca="false">IF(OR($A16="",DC$4=""),0,COUNTIFS(Formulas!$A$2:$A$3001,DC$4,Formulas!$B$2:$B$3001,$A16))</f>
        <v>0</v>
      </c>
      <c r="DD16" s="21" t="n">
        <f aca="false">IF(OR($A16="",DD$4=""),0,COUNTIFS(Formulas!$A$2:$A$3001,DD$4,Formulas!$B$2:$B$3001,$A16))</f>
        <v>1</v>
      </c>
      <c r="DE16" s="21" t="n">
        <f aca="false">IF(OR($A16="",DE$4=""),0,COUNTIFS(Formulas!$A$2:$A$3001,DE$4,Formulas!$B$2:$B$3001,$A16))</f>
        <v>0</v>
      </c>
      <c r="DF16" s="21" t="n">
        <f aca="false">IF(OR($A16="",DF$4=""),0,COUNTIFS(Formulas!$A$2:$A$3001,DF$4,Formulas!$B$2:$B$3001,$A16))</f>
        <v>0</v>
      </c>
      <c r="DG16" s="21" t="n">
        <f aca="false">IF(OR($A16="",DG$4=""),0,COUNTIFS(Formulas!$A$2:$A$3001,DG$4,Formulas!$B$2:$B$3001,$A16))</f>
        <v>0</v>
      </c>
      <c r="DH16" s="21" t="n">
        <f aca="false">IF(OR($A16="",DH$4=""),0,COUNTIFS(Formulas!$A$2:$A$3001,DH$4,Formulas!$B$2:$B$3001,$A16))</f>
        <v>0</v>
      </c>
      <c r="DI16" s="21" t="n">
        <f aca="false">IF(OR($A16="",DI$4=""),0,COUNTIFS(Formulas!$A$2:$A$3001,DI$4,Formulas!$B$2:$B$3001,$A16))</f>
        <v>0</v>
      </c>
      <c r="DJ16" s="21" t="n">
        <f aca="false">IF(OR($A16="",DJ$4=""),0,COUNTIFS(Formulas!$A$2:$A$3001,DJ$4,Formulas!$B$2:$B$3001,$A16))</f>
        <v>0</v>
      </c>
      <c r="DK16" s="21" t="n">
        <f aca="false">IF(OR($A16="",DK$4=""),0,COUNTIFS(Formulas!$A$2:$A$3001,DK$4,Formulas!$B$2:$B$3001,$A16))</f>
        <v>0</v>
      </c>
      <c r="DL16" s="21" t="n">
        <f aca="false">IF(OR($A16="",DL$4=""),0,COUNTIFS(Formulas!$A$2:$A$3001,DL$4,Formulas!$B$2:$B$3001,$A16))</f>
        <v>0</v>
      </c>
      <c r="DM16" s="21" t="n">
        <f aca="false">IF(OR($A16="",DM$4=""),0,COUNTIFS(Formulas!$A$2:$A$3001,DM$4,Formulas!$B$2:$B$3001,$A16))</f>
        <v>0</v>
      </c>
      <c r="DN16" s="21" t="n">
        <f aca="false">IF(OR($A16="",DN$4=""),0,COUNTIFS(Formulas!$A$2:$A$3001,DN$4,Formulas!$B$2:$B$3001,$A16))</f>
        <v>0</v>
      </c>
      <c r="DO16" s="21" t="n">
        <f aca="false">IF(OR($A16="",DO$4=""),0,COUNTIFS(Formulas!$A$2:$A$3001,DO$4,Formulas!$B$2:$B$3001,$A16))</f>
        <v>0</v>
      </c>
      <c r="DP16" s="21" t="n">
        <f aca="false">IF(OR($A16="",DP$4=""),0,COUNTIFS(Formulas!$A$2:$A$3001,DP$4,Formulas!$B$2:$B$3001,$A16))</f>
        <v>0</v>
      </c>
      <c r="DQ16" s="21" t="n">
        <f aca="false">IF(OR($A16="",DQ$4=""),0,COUNTIFS(Formulas!$A$2:$A$3001,DQ$4,Formulas!$B$2:$B$3001,$A16))</f>
        <v>0</v>
      </c>
      <c r="DR16" s="21" t="n">
        <f aca="false">IF(OR($A16="",DR$4=""),0,COUNTIFS(Formulas!$A$2:$A$3001,DR$4,Formulas!$B$2:$B$3001,$A16))</f>
        <v>0</v>
      </c>
      <c r="DS16" s="21" t="n">
        <f aca="false">IF(OR($A16="",DS$4=""),0,COUNTIFS(Formulas!$A$2:$A$3001,DS$4,Formulas!$B$2:$B$3001,$A16))</f>
        <v>0</v>
      </c>
      <c r="DT16" s="21" t="n">
        <f aca="false">IF(OR($A16="",DT$4=""),0,COUNTIFS(Formulas!$A$2:$A$3001,DT$4,Formulas!$B$2:$B$3001,$A16))</f>
        <v>0</v>
      </c>
      <c r="DU16" s="21" t="n">
        <f aca="false">IF(OR($A16="",DU$4=""),0,COUNTIFS(Formulas!$A$2:$A$3001,DU$4,Formulas!$B$2:$B$3001,$A16))</f>
        <v>0</v>
      </c>
      <c r="DV16" s="21" t="n">
        <f aca="false">IF(OR($A16="",DV$4=""),0,COUNTIFS(Formulas!$A$2:$A$3001,DV$4,Formulas!$B$2:$B$3001,$A16))</f>
        <v>0</v>
      </c>
      <c r="DW16" s="21" t="n">
        <f aca="false">IF(OR($A16="",DW$4=""),0,COUNTIFS(Formulas!$A$2:$A$3001,DW$4,Formulas!$B$2:$B$3001,$A16))</f>
        <v>0</v>
      </c>
      <c r="DX16" s="21" t="n">
        <f aca="false">IF(OR($A16="",DX$4=""),0,COUNTIFS(Formulas!$A$2:$A$3001,DX$4,Formulas!$B$2:$B$3001,$A16))</f>
        <v>0</v>
      </c>
      <c r="DY16" s="21" t="n">
        <f aca="false">IF(OR($A16="",DY$4=""),0,COUNTIFS(Formulas!$A$2:$A$3001,DY$4,Formulas!$B$2:$B$3001,$A16))</f>
        <v>0</v>
      </c>
      <c r="DZ16" s="21" t="n">
        <f aca="false">IF(OR($A16="",DZ$4=""),0,COUNTIFS(Formulas!$A$2:$A$3001,DZ$4,Formulas!$B$2:$B$3001,$A16))</f>
        <v>0</v>
      </c>
      <c r="EA16" s="21" t="n">
        <f aca="false">IF(OR($A16="",EA$4=""),0,COUNTIFS(Formulas!$A$2:$A$3001,EA$4,Formulas!$B$2:$B$3001,$A16))</f>
        <v>0</v>
      </c>
      <c r="EB16" s="21" t="n">
        <f aca="false">IF(OR($A16="",EB$4=""),0,COUNTIFS(Formulas!$A$2:$A$3001,EB$4,Formulas!$B$2:$B$3001,$A16))</f>
        <v>0</v>
      </c>
      <c r="EC16" s="21" t="n">
        <f aca="false">IF(OR($A16="",EC$4=""),0,COUNTIFS(Formulas!$A$2:$A$3001,EC$4,Formulas!$B$2:$B$3001,$A16))</f>
        <v>0</v>
      </c>
      <c r="ED16" s="21" t="n">
        <f aca="false">IF(OR($A16="",ED$4=""),0,COUNTIFS(Formulas!$A$2:$A$3001,ED$4,Formulas!$B$2:$B$3001,$A16))</f>
        <v>0</v>
      </c>
      <c r="EE16" s="21" t="n">
        <f aca="false">IF(OR($A16="",EE$4=""),0,COUNTIFS(Formulas!$A$2:$A$3001,EE$4,Formulas!$B$2:$B$3001,$A16))</f>
        <v>0</v>
      </c>
      <c r="EF16" s="21" t="n">
        <f aca="false">IF(OR($A16="",EF$4=""),0,COUNTIFS(Formulas!$A$2:$A$3001,EF$4,Formulas!$B$2:$B$3001,$A16))</f>
        <v>0</v>
      </c>
      <c r="EG16" s="21" t="n">
        <f aca="false">IF(OR($A16="",EG$4=""),0,COUNTIFS(Formulas!$A$2:$A$3001,EG$4,Formulas!$B$2:$B$3001,$A16))</f>
        <v>0</v>
      </c>
      <c r="EH16" s="21" t="n">
        <f aca="false">IF(OR($A16="",EH$4=""),0,COUNTIFS(Formulas!$A$2:$A$3001,EH$4,Formulas!$B$2:$B$3001,$A16))</f>
        <v>0</v>
      </c>
      <c r="EI16" s="21" t="n">
        <f aca="false">IF(OR($A16="",EI$4=""),0,COUNTIFS(Formulas!$A$2:$A$3001,EI$4,Formulas!$B$2:$B$3001,$A16))</f>
        <v>0</v>
      </c>
      <c r="EJ16" s="21" t="n">
        <f aca="false">IF(OR($A16="",EJ$4=""),0,COUNTIFS(Formulas!$A$2:$A$3001,EJ$4,Formulas!$B$2:$B$3001,$A16))</f>
        <v>0</v>
      </c>
      <c r="EK16" s="21" t="n">
        <f aca="false">IF(OR($A16="",EK$4=""),0,COUNTIFS(Formulas!$A$2:$A$3001,EK$4,Formulas!$B$2:$B$3001,$A16))</f>
        <v>0</v>
      </c>
      <c r="EL16" s="21" t="n">
        <f aca="false">IF(OR($A16="",EL$4=""),0,COUNTIFS(Formulas!$A$2:$A$3001,EL$4,Formulas!$B$2:$B$3001,$A16))</f>
        <v>0</v>
      </c>
      <c r="EM16" s="21" t="n">
        <f aca="false">IF(OR($A16="",EM$4=""),0,COUNTIFS(Formulas!$A$2:$A$3001,EM$4,Formulas!$B$2:$B$3001,$A16))</f>
        <v>0</v>
      </c>
      <c r="EN16" s="21" t="n">
        <f aca="false">IF(OR($A16="",EN$4=""),0,COUNTIFS(Formulas!$A$2:$A$3001,EN$4,Formulas!$B$2:$B$3001,$A16))</f>
        <v>0</v>
      </c>
      <c r="EO16" s="21" t="n">
        <f aca="false">IF(OR($A16="",EO$4=""),0,COUNTIFS(Formulas!$A$2:$A$3001,EO$4,Formulas!$B$2:$B$3001,$A16))</f>
        <v>0</v>
      </c>
      <c r="EP16" s="21" t="n">
        <f aca="false">IF(OR($A16="",EP$4=""),0,COUNTIFS(Formulas!$A$2:$A$3001,EP$4,Formulas!$B$2:$B$3001,$A16))</f>
        <v>0</v>
      </c>
      <c r="EQ16" s="21" t="n">
        <f aca="false">IF(OR($A16="",EQ$4=""),0,COUNTIFS(Formulas!$A$2:$A$3001,EQ$4,Formulas!$B$2:$B$3001,$A16))</f>
        <v>0</v>
      </c>
      <c r="ER16" s="21" t="n">
        <f aca="false">IF(OR($A16="",ER$4=""),0,COUNTIFS(Formulas!$A$2:$A$3001,ER$4,Formulas!$B$2:$B$3001,$A16))</f>
        <v>0</v>
      </c>
      <c r="ES16" s="21" t="n">
        <f aca="false">IF(OR($A16="",ES$4=""),0,COUNTIFS(Formulas!$A$2:$A$3001,ES$4,Formulas!$B$2:$B$3001,$A16))</f>
        <v>0</v>
      </c>
      <c r="ET16" s="21" t="n">
        <f aca="false">IF(OR($A16="",ET$4=""),0,COUNTIFS(Formulas!$A$2:$A$3001,ET$4,Formulas!$B$2:$B$3001,$A16))</f>
        <v>0</v>
      </c>
      <c r="EU16" s="21" t="n">
        <f aca="false">IF(OR($A16="",EU$4=""),0,COUNTIFS(Formulas!$A$2:$A$3001,EU$4,Formulas!$B$2:$B$3001,$A16))</f>
        <v>0</v>
      </c>
      <c r="EV16" s="21" t="n">
        <f aca="false">IF(OR($A16="",EV$4=""),0,COUNTIFS(Formulas!$A$2:$A$3001,EV$4,Formulas!$B$2:$B$3001,$A16))</f>
        <v>0</v>
      </c>
    </row>
    <row r="17" customFormat="false" ht="15" hidden="false" customHeight="false" outlineLevel="0" collapsed="false">
      <c r="A17" s="13" t="str">
        <f aca="false">IF(INDEX(Materials!$A$2:$A$301,13)="","",INDEX(Materials!$A$2:$A$301,13))</f>
        <v>Borax</v>
      </c>
      <c r="B17" s="19" t="n">
        <f aca="false">IF(A17="","",COUNTIF(C17:EV17,"&gt;0"))</f>
        <v>1</v>
      </c>
      <c r="C17" s="21" t="n">
        <f aca="false">IF(OR($A17="",C$4=""),0,COUNTIFS(Formulas!$A$2:$A$3001,C$4,Formulas!$B$2:$B$3001,$A17))</f>
        <v>0</v>
      </c>
      <c r="D17" s="21" t="n">
        <f aca="false">IF(OR($A17="",D$4=""),0,COUNTIFS(Formulas!$A$2:$A$3001,D$4,Formulas!$B$2:$B$3001,$A17))</f>
        <v>0</v>
      </c>
      <c r="E17" s="21" t="n">
        <f aca="false">IF(OR($A17="",E$4=""),0,COUNTIFS(Formulas!$A$2:$A$3001,E$4,Formulas!$B$2:$B$3001,$A17))</f>
        <v>0</v>
      </c>
      <c r="F17" s="21" t="n">
        <f aca="false">IF(OR($A17="",F$4=""),0,COUNTIFS(Formulas!$A$2:$A$3001,F$4,Formulas!$B$2:$B$3001,$A17))</f>
        <v>0</v>
      </c>
      <c r="G17" s="21" t="n">
        <f aca="false">IF(OR($A17="",G$4=""),0,COUNTIFS(Formulas!$A$2:$A$3001,G$4,Formulas!$B$2:$B$3001,$A17))</f>
        <v>0</v>
      </c>
      <c r="H17" s="21" t="n">
        <f aca="false">IF(OR($A17="",H$4=""),0,COUNTIFS(Formulas!$A$2:$A$3001,H$4,Formulas!$B$2:$B$3001,$A17))</f>
        <v>0</v>
      </c>
      <c r="I17" s="21" t="n">
        <f aca="false">IF(OR($A17="",I$4=""),0,COUNTIFS(Formulas!$A$2:$A$3001,I$4,Formulas!$B$2:$B$3001,$A17))</f>
        <v>0</v>
      </c>
      <c r="J17" s="21" t="n">
        <f aca="false">IF(OR($A17="",J$4=""),0,COUNTIFS(Formulas!$A$2:$A$3001,J$4,Formulas!$B$2:$B$3001,$A17))</f>
        <v>0</v>
      </c>
      <c r="K17" s="21" t="n">
        <f aca="false">IF(OR($A17="",K$4=""),0,COUNTIFS(Formulas!$A$2:$A$3001,K$4,Formulas!$B$2:$B$3001,$A17))</f>
        <v>0</v>
      </c>
      <c r="L17" s="21" t="n">
        <f aca="false">IF(OR($A17="",L$4=""),0,COUNTIFS(Formulas!$A$2:$A$3001,L$4,Formulas!$B$2:$B$3001,$A17))</f>
        <v>0</v>
      </c>
      <c r="M17" s="21" t="n">
        <f aca="false">IF(OR($A17="",M$4=""),0,COUNTIFS(Formulas!$A$2:$A$3001,M$4,Formulas!$B$2:$B$3001,$A17))</f>
        <v>0</v>
      </c>
      <c r="N17" s="21" t="n">
        <f aca="false">IF(OR($A17="",N$4=""),0,COUNTIFS(Formulas!$A$2:$A$3001,N$4,Formulas!$B$2:$B$3001,$A17))</f>
        <v>0</v>
      </c>
      <c r="O17" s="21" t="n">
        <f aca="false">IF(OR($A17="",O$4=""),0,COUNTIFS(Formulas!$A$2:$A$3001,O$4,Formulas!$B$2:$B$3001,$A17))</f>
        <v>0</v>
      </c>
      <c r="P17" s="21" t="n">
        <f aca="false">IF(OR($A17="",P$4=""),0,COUNTIFS(Formulas!$A$2:$A$3001,P$4,Formulas!$B$2:$B$3001,$A17))</f>
        <v>0</v>
      </c>
      <c r="Q17" s="21" t="n">
        <f aca="false">IF(OR($A17="",Q$4=""),0,COUNTIFS(Formulas!$A$2:$A$3001,Q$4,Formulas!$B$2:$B$3001,$A17))</f>
        <v>0</v>
      </c>
      <c r="R17" s="21" t="n">
        <f aca="false">IF(OR($A17="",R$4=""),0,COUNTIFS(Formulas!$A$2:$A$3001,R$4,Formulas!$B$2:$B$3001,$A17))</f>
        <v>0</v>
      </c>
      <c r="S17" s="21" t="n">
        <f aca="false">IF(OR($A17="",S$4=""),0,COUNTIFS(Formulas!$A$2:$A$3001,S$4,Formulas!$B$2:$B$3001,$A17))</f>
        <v>0</v>
      </c>
      <c r="T17" s="21" t="n">
        <f aca="false">IF(OR($A17="",T$4=""),0,COUNTIFS(Formulas!$A$2:$A$3001,T$4,Formulas!$B$2:$B$3001,$A17))</f>
        <v>0</v>
      </c>
      <c r="U17" s="21" t="n">
        <f aca="false">IF(OR($A17="",U$4=""),0,COUNTIFS(Formulas!$A$2:$A$3001,U$4,Formulas!$B$2:$B$3001,$A17))</f>
        <v>0</v>
      </c>
      <c r="V17" s="21" t="n">
        <f aca="false">IF(OR($A17="",V$4=""),0,COUNTIFS(Formulas!$A$2:$A$3001,V$4,Formulas!$B$2:$B$3001,$A17))</f>
        <v>0</v>
      </c>
      <c r="W17" s="21" t="n">
        <f aca="false">IF(OR($A17="",W$4=""),0,COUNTIFS(Formulas!$A$2:$A$3001,W$4,Formulas!$B$2:$B$3001,$A17))</f>
        <v>0</v>
      </c>
      <c r="X17" s="21" t="n">
        <f aca="false">IF(OR($A17="",X$4=""),0,COUNTIFS(Formulas!$A$2:$A$3001,X$4,Formulas!$B$2:$B$3001,$A17))</f>
        <v>0</v>
      </c>
      <c r="Y17" s="21" t="n">
        <f aca="false">IF(OR($A17="",Y$4=""),0,COUNTIFS(Formulas!$A$2:$A$3001,Y$4,Formulas!$B$2:$B$3001,$A17))</f>
        <v>0</v>
      </c>
      <c r="Z17" s="21" t="n">
        <f aca="false">IF(OR($A17="",Z$4=""),0,COUNTIFS(Formulas!$A$2:$A$3001,Z$4,Formulas!$B$2:$B$3001,$A17))</f>
        <v>0</v>
      </c>
      <c r="AA17" s="21" t="n">
        <f aca="false">IF(OR($A17="",AA$4=""),0,COUNTIFS(Formulas!$A$2:$A$3001,AA$4,Formulas!$B$2:$B$3001,$A17))</f>
        <v>0</v>
      </c>
      <c r="AB17" s="21" t="n">
        <f aca="false">IF(OR($A17="",AB$4=""),0,COUNTIFS(Formulas!$A$2:$A$3001,AB$4,Formulas!$B$2:$B$3001,$A17))</f>
        <v>0</v>
      </c>
      <c r="AC17" s="21" t="n">
        <f aca="false">IF(OR($A17="",AC$4=""),0,COUNTIFS(Formulas!$A$2:$A$3001,AC$4,Formulas!$B$2:$B$3001,$A17))</f>
        <v>0</v>
      </c>
      <c r="AD17" s="21" t="n">
        <f aca="false">IF(OR($A17="",AD$4=""),0,COUNTIFS(Formulas!$A$2:$A$3001,AD$4,Formulas!$B$2:$B$3001,$A17))</f>
        <v>0</v>
      </c>
      <c r="AE17" s="21" t="n">
        <f aca="false">IF(OR($A17="",AE$4=""),0,COUNTIFS(Formulas!$A$2:$A$3001,AE$4,Formulas!$B$2:$B$3001,$A17))</f>
        <v>0</v>
      </c>
      <c r="AF17" s="21" t="n">
        <f aca="false">IF(OR($A17="",AF$4=""),0,COUNTIFS(Formulas!$A$2:$A$3001,AF$4,Formulas!$B$2:$B$3001,$A17))</f>
        <v>0</v>
      </c>
      <c r="AG17" s="21" t="n">
        <f aca="false">IF(OR($A17="",AG$4=""),0,COUNTIFS(Formulas!$A$2:$A$3001,AG$4,Formulas!$B$2:$B$3001,$A17))</f>
        <v>0</v>
      </c>
      <c r="AH17" s="21" t="n">
        <f aca="false">IF(OR($A17="",AH$4=""),0,COUNTIFS(Formulas!$A$2:$A$3001,AH$4,Formulas!$B$2:$B$3001,$A17))</f>
        <v>0</v>
      </c>
      <c r="AI17" s="21" t="n">
        <f aca="false">IF(OR($A17="",AI$4=""),0,COUNTIFS(Formulas!$A$2:$A$3001,AI$4,Formulas!$B$2:$B$3001,$A17))</f>
        <v>0</v>
      </c>
      <c r="AJ17" s="21" t="n">
        <f aca="false">IF(OR($A17="",AJ$4=""),0,COUNTIFS(Formulas!$A$2:$A$3001,AJ$4,Formulas!$B$2:$B$3001,$A17))</f>
        <v>0</v>
      </c>
      <c r="AK17" s="21" t="n">
        <f aca="false">IF(OR($A17="",AK$4=""),0,COUNTIFS(Formulas!$A$2:$A$3001,AK$4,Formulas!$B$2:$B$3001,$A17))</f>
        <v>0</v>
      </c>
      <c r="AL17" s="21" t="n">
        <f aca="false">IF(OR($A17="",AL$4=""),0,COUNTIFS(Formulas!$A$2:$A$3001,AL$4,Formulas!$B$2:$B$3001,$A17))</f>
        <v>0</v>
      </c>
      <c r="AM17" s="21" t="n">
        <f aca="false">IF(OR($A17="",AM$4=""),0,COUNTIFS(Formulas!$A$2:$A$3001,AM$4,Formulas!$B$2:$B$3001,$A17))</f>
        <v>0</v>
      </c>
      <c r="AN17" s="21" t="n">
        <f aca="false">IF(OR($A17="",AN$4=""),0,COUNTIFS(Formulas!$A$2:$A$3001,AN$4,Formulas!$B$2:$B$3001,$A17))</f>
        <v>0</v>
      </c>
      <c r="AO17" s="21" t="n">
        <f aca="false">IF(OR($A17="",AO$4=""),0,COUNTIFS(Formulas!$A$2:$A$3001,AO$4,Formulas!$B$2:$B$3001,$A17))</f>
        <v>0</v>
      </c>
      <c r="AP17" s="21" t="n">
        <f aca="false">IF(OR($A17="",AP$4=""),0,COUNTIFS(Formulas!$A$2:$A$3001,AP$4,Formulas!$B$2:$B$3001,$A17))</f>
        <v>0</v>
      </c>
      <c r="AQ17" s="21" t="n">
        <f aca="false">IF(OR($A17="",AQ$4=""),0,COUNTIFS(Formulas!$A$2:$A$3001,AQ$4,Formulas!$B$2:$B$3001,$A17))</f>
        <v>0</v>
      </c>
      <c r="AR17" s="21" t="n">
        <f aca="false">IF(OR($A17="",AR$4=""),0,COUNTIFS(Formulas!$A$2:$A$3001,AR$4,Formulas!$B$2:$B$3001,$A17))</f>
        <v>0</v>
      </c>
      <c r="AS17" s="21" t="n">
        <f aca="false">IF(OR($A17="",AS$4=""),0,COUNTIFS(Formulas!$A$2:$A$3001,AS$4,Formulas!$B$2:$B$3001,$A17))</f>
        <v>0</v>
      </c>
      <c r="AT17" s="21" t="n">
        <f aca="false">IF(OR($A17="",AT$4=""),0,COUNTIFS(Formulas!$A$2:$A$3001,AT$4,Formulas!$B$2:$B$3001,$A17))</f>
        <v>0</v>
      </c>
      <c r="AU17" s="21" t="n">
        <f aca="false">IF(OR($A17="",AU$4=""),0,COUNTIFS(Formulas!$A$2:$A$3001,AU$4,Formulas!$B$2:$B$3001,$A17))</f>
        <v>0</v>
      </c>
      <c r="AV17" s="21" t="n">
        <f aca="false">IF(OR($A17="",AV$4=""),0,COUNTIFS(Formulas!$A$2:$A$3001,AV$4,Formulas!$B$2:$B$3001,$A17))</f>
        <v>0</v>
      </c>
      <c r="AW17" s="21" t="n">
        <f aca="false">IF(OR($A17="",AW$4=""),0,COUNTIFS(Formulas!$A$2:$A$3001,AW$4,Formulas!$B$2:$B$3001,$A17))</f>
        <v>0</v>
      </c>
      <c r="AX17" s="21" t="n">
        <f aca="false">IF(OR($A17="",AX$4=""),0,COUNTIFS(Formulas!$A$2:$A$3001,AX$4,Formulas!$B$2:$B$3001,$A17))</f>
        <v>0</v>
      </c>
      <c r="AY17" s="21" t="n">
        <f aca="false">IF(OR($A17="",AY$4=""),0,COUNTIFS(Formulas!$A$2:$A$3001,AY$4,Formulas!$B$2:$B$3001,$A17))</f>
        <v>0</v>
      </c>
      <c r="AZ17" s="21" t="n">
        <f aca="false">IF(OR($A17="",AZ$4=""),0,COUNTIFS(Formulas!$A$2:$A$3001,AZ$4,Formulas!$B$2:$B$3001,$A17))</f>
        <v>0</v>
      </c>
      <c r="BA17" s="21" t="n">
        <f aca="false">IF(OR($A17="",BA$4=""),0,COUNTIFS(Formulas!$A$2:$A$3001,BA$4,Formulas!$B$2:$B$3001,$A17))</f>
        <v>0</v>
      </c>
      <c r="BB17" s="21" t="n">
        <f aca="false">IF(OR($A17="",BB$4=""),0,COUNTIFS(Formulas!$A$2:$A$3001,BB$4,Formulas!$B$2:$B$3001,$A17))</f>
        <v>0</v>
      </c>
      <c r="BC17" s="21" t="n">
        <f aca="false">IF(OR($A17="",BC$4=""),0,COUNTIFS(Formulas!$A$2:$A$3001,BC$4,Formulas!$B$2:$B$3001,$A17))</f>
        <v>0</v>
      </c>
      <c r="BD17" s="21" t="n">
        <f aca="false">IF(OR($A17="",BD$4=""),0,COUNTIFS(Formulas!$A$2:$A$3001,BD$4,Formulas!$B$2:$B$3001,$A17))</f>
        <v>0</v>
      </c>
      <c r="BE17" s="21" t="n">
        <f aca="false">IF(OR($A17="",BE$4=""),0,COUNTIFS(Formulas!$A$2:$A$3001,BE$4,Formulas!$B$2:$B$3001,$A17))</f>
        <v>0</v>
      </c>
      <c r="BF17" s="21" t="n">
        <f aca="false">IF(OR($A17="",BF$4=""),0,COUNTIFS(Formulas!$A$2:$A$3001,BF$4,Formulas!$B$2:$B$3001,$A17))</f>
        <v>0</v>
      </c>
      <c r="BG17" s="21" t="n">
        <f aca="false">IF(OR($A17="",BG$4=""),0,COUNTIFS(Formulas!$A$2:$A$3001,BG$4,Formulas!$B$2:$B$3001,$A17))</f>
        <v>0</v>
      </c>
      <c r="BH17" s="21" t="n">
        <f aca="false">IF(OR($A17="",BH$4=""),0,COUNTIFS(Formulas!$A$2:$A$3001,BH$4,Formulas!$B$2:$B$3001,$A17))</f>
        <v>0</v>
      </c>
      <c r="BI17" s="21" t="n">
        <f aca="false">IF(OR($A17="",BI$4=""),0,COUNTIFS(Formulas!$A$2:$A$3001,BI$4,Formulas!$B$2:$B$3001,$A17))</f>
        <v>0</v>
      </c>
      <c r="BJ17" s="21" t="n">
        <f aca="false">IF(OR($A17="",BJ$4=""),0,COUNTIFS(Formulas!$A$2:$A$3001,BJ$4,Formulas!$B$2:$B$3001,$A17))</f>
        <v>0</v>
      </c>
      <c r="BK17" s="21" t="n">
        <f aca="false">IF(OR($A17="",BK$4=""),0,COUNTIFS(Formulas!$A$2:$A$3001,BK$4,Formulas!$B$2:$B$3001,$A17))</f>
        <v>0</v>
      </c>
      <c r="BL17" s="21" t="n">
        <f aca="false">IF(OR($A17="",BL$4=""),0,COUNTIFS(Formulas!$A$2:$A$3001,BL$4,Formulas!$B$2:$B$3001,$A17))</f>
        <v>0</v>
      </c>
      <c r="BM17" s="21" t="n">
        <f aca="false">IF(OR($A17="",BM$4=""),0,COUNTIFS(Formulas!$A$2:$A$3001,BM$4,Formulas!$B$2:$B$3001,$A17))</f>
        <v>0</v>
      </c>
      <c r="BN17" s="21" t="n">
        <f aca="false">IF(OR($A17="",BN$4=""),0,COUNTIFS(Formulas!$A$2:$A$3001,BN$4,Formulas!$B$2:$B$3001,$A17))</f>
        <v>0</v>
      </c>
      <c r="BO17" s="21" t="n">
        <f aca="false">IF(OR($A17="",BO$4=""),0,COUNTIFS(Formulas!$A$2:$A$3001,BO$4,Formulas!$B$2:$B$3001,$A17))</f>
        <v>0</v>
      </c>
      <c r="BP17" s="21" t="n">
        <f aca="false">IF(OR($A17="",BP$4=""),0,COUNTIFS(Formulas!$A$2:$A$3001,BP$4,Formulas!$B$2:$B$3001,$A17))</f>
        <v>0</v>
      </c>
      <c r="BQ17" s="21" t="n">
        <f aca="false">IF(OR($A17="",BQ$4=""),0,COUNTIFS(Formulas!$A$2:$A$3001,BQ$4,Formulas!$B$2:$B$3001,$A17))</f>
        <v>0</v>
      </c>
      <c r="BR17" s="21" t="n">
        <f aca="false">IF(OR($A17="",BR$4=""),0,COUNTIFS(Formulas!$A$2:$A$3001,BR$4,Formulas!$B$2:$B$3001,$A17))</f>
        <v>0</v>
      </c>
      <c r="BS17" s="21" t="n">
        <f aca="false">IF(OR($A17="",BS$4=""),0,COUNTIFS(Formulas!$A$2:$A$3001,BS$4,Formulas!$B$2:$B$3001,$A17))</f>
        <v>0</v>
      </c>
      <c r="BT17" s="21" t="n">
        <f aca="false">IF(OR($A17="",BT$4=""),0,COUNTIFS(Formulas!$A$2:$A$3001,BT$4,Formulas!$B$2:$B$3001,$A17))</f>
        <v>0</v>
      </c>
      <c r="BU17" s="21" t="n">
        <f aca="false">IF(OR($A17="",BU$4=""),0,COUNTIFS(Formulas!$A$2:$A$3001,BU$4,Formulas!$B$2:$B$3001,$A17))</f>
        <v>0</v>
      </c>
      <c r="BV17" s="21" t="n">
        <f aca="false">IF(OR($A17="",BV$4=""),0,COUNTIFS(Formulas!$A$2:$A$3001,BV$4,Formulas!$B$2:$B$3001,$A17))</f>
        <v>0</v>
      </c>
      <c r="BW17" s="21" t="n">
        <f aca="false">IF(OR($A17="",BW$4=""),0,COUNTIFS(Formulas!$A$2:$A$3001,BW$4,Formulas!$B$2:$B$3001,$A17))</f>
        <v>0</v>
      </c>
      <c r="BX17" s="21" t="n">
        <f aca="false">IF(OR($A17="",BX$4=""),0,COUNTIFS(Formulas!$A$2:$A$3001,BX$4,Formulas!$B$2:$B$3001,$A17))</f>
        <v>0</v>
      </c>
      <c r="BY17" s="21" t="n">
        <f aca="false">IF(OR($A17="",BY$4=""),0,COUNTIFS(Formulas!$A$2:$A$3001,BY$4,Formulas!$B$2:$B$3001,$A17))</f>
        <v>0</v>
      </c>
      <c r="BZ17" s="21" t="n">
        <f aca="false">IF(OR($A17="",BZ$4=""),0,COUNTIFS(Formulas!$A$2:$A$3001,BZ$4,Formulas!$B$2:$B$3001,$A17))</f>
        <v>0</v>
      </c>
      <c r="CA17" s="21" t="n">
        <f aca="false">IF(OR($A17="",CA$4=""),0,COUNTIFS(Formulas!$A$2:$A$3001,CA$4,Formulas!$B$2:$B$3001,$A17))</f>
        <v>0</v>
      </c>
      <c r="CB17" s="21" t="n">
        <f aca="false">IF(OR($A17="",CB$4=""),0,COUNTIFS(Formulas!$A$2:$A$3001,CB$4,Formulas!$B$2:$B$3001,$A17))</f>
        <v>0</v>
      </c>
      <c r="CC17" s="21" t="n">
        <f aca="false">IF(OR($A17="",CC$4=""),0,COUNTIFS(Formulas!$A$2:$A$3001,CC$4,Formulas!$B$2:$B$3001,$A17))</f>
        <v>0</v>
      </c>
      <c r="CD17" s="21" t="n">
        <f aca="false">IF(OR($A17="",CD$4=""),0,COUNTIFS(Formulas!$A$2:$A$3001,CD$4,Formulas!$B$2:$B$3001,$A17))</f>
        <v>0</v>
      </c>
      <c r="CE17" s="21" t="n">
        <f aca="false">IF(OR($A17="",CE$4=""),0,COUNTIFS(Formulas!$A$2:$A$3001,CE$4,Formulas!$B$2:$B$3001,$A17))</f>
        <v>0</v>
      </c>
      <c r="CF17" s="21" t="n">
        <f aca="false">IF(OR($A17="",CF$4=""),0,COUNTIFS(Formulas!$A$2:$A$3001,CF$4,Formulas!$B$2:$B$3001,$A17))</f>
        <v>0</v>
      </c>
      <c r="CG17" s="21" t="n">
        <f aca="false">IF(OR($A17="",CG$4=""),0,COUNTIFS(Formulas!$A$2:$A$3001,CG$4,Formulas!$B$2:$B$3001,$A17))</f>
        <v>0</v>
      </c>
      <c r="CH17" s="21" t="n">
        <f aca="false">IF(OR($A17="",CH$4=""),0,COUNTIFS(Formulas!$A$2:$A$3001,CH$4,Formulas!$B$2:$B$3001,$A17))</f>
        <v>0</v>
      </c>
      <c r="CI17" s="21" t="n">
        <f aca="false">IF(OR($A17="",CI$4=""),0,COUNTIFS(Formulas!$A$2:$A$3001,CI$4,Formulas!$B$2:$B$3001,$A17))</f>
        <v>0</v>
      </c>
      <c r="CJ17" s="21" t="n">
        <f aca="false">IF(OR($A17="",CJ$4=""),0,COUNTIFS(Formulas!$A$2:$A$3001,CJ$4,Formulas!$B$2:$B$3001,$A17))</f>
        <v>0</v>
      </c>
      <c r="CK17" s="21" t="n">
        <f aca="false">IF(OR($A17="",CK$4=""),0,COUNTIFS(Formulas!$A$2:$A$3001,CK$4,Formulas!$B$2:$B$3001,$A17))</f>
        <v>0</v>
      </c>
      <c r="CL17" s="21" t="n">
        <f aca="false">IF(OR($A17="",CL$4=""),0,COUNTIFS(Formulas!$A$2:$A$3001,CL$4,Formulas!$B$2:$B$3001,$A17))</f>
        <v>1</v>
      </c>
      <c r="CM17" s="21" t="n">
        <f aca="false">IF(OR($A17="",CM$4=""),0,COUNTIFS(Formulas!$A$2:$A$3001,CM$4,Formulas!$B$2:$B$3001,$A17))</f>
        <v>0</v>
      </c>
      <c r="CN17" s="21" t="n">
        <f aca="false">IF(OR($A17="",CN$4=""),0,COUNTIFS(Formulas!$A$2:$A$3001,CN$4,Formulas!$B$2:$B$3001,$A17))</f>
        <v>0</v>
      </c>
      <c r="CO17" s="21" t="n">
        <f aca="false">IF(OR($A17="",CO$4=""),0,COUNTIFS(Formulas!$A$2:$A$3001,CO$4,Formulas!$B$2:$B$3001,$A17))</f>
        <v>0</v>
      </c>
      <c r="CP17" s="21" t="n">
        <f aca="false">IF(OR($A17="",CP$4=""),0,COUNTIFS(Formulas!$A$2:$A$3001,CP$4,Formulas!$B$2:$B$3001,$A17))</f>
        <v>0</v>
      </c>
      <c r="CQ17" s="21" t="n">
        <f aca="false">IF(OR($A17="",CQ$4=""),0,COUNTIFS(Formulas!$A$2:$A$3001,CQ$4,Formulas!$B$2:$B$3001,$A17))</f>
        <v>0</v>
      </c>
      <c r="CR17" s="21" t="n">
        <f aca="false">IF(OR($A17="",CR$4=""),0,COUNTIFS(Formulas!$A$2:$A$3001,CR$4,Formulas!$B$2:$B$3001,$A17))</f>
        <v>0</v>
      </c>
      <c r="CS17" s="21" t="n">
        <f aca="false">IF(OR($A17="",CS$4=""),0,COUNTIFS(Formulas!$A$2:$A$3001,CS$4,Formulas!$B$2:$B$3001,$A17))</f>
        <v>0</v>
      </c>
      <c r="CT17" s="21" t="n">
        <f aca="false">IF(OR($A17="",CT$4=""),0,COUNTIFS(Formulas!$A$2:$A$3001,CT$4,Formulas!$B$2:$B$3001,$A17))</f>
        <v>0</v>
      </c>
      <c r="CU17" s="21" t="n">
        <f aca="false">IF(OR($A17="",CU$4=""),0,COUNTIFS(Formulas!$A$2:$A$3001,CU$4,Formulas!$B$2:$B$3001,$A17))</f>
        <v>0</v>
      </c>
      <c r="CV17" s="21" t="n">
        <f aca="false">IF(OR($A17="",CV$4=""),0,COUNTIFS(Formulas!$A$2:$A$3001,CV$4,Formulas!$B$2:$B$3001,$A17))</f>
        <v>0</v>
      </c>
      <c r="CW17" s="21" t="n">
        <f aca="false">IF(OR($A17="",CW$4=""),0,COUNTIFS(Formulas!$A$2:$A$3001,CW$4,Formulas!$B$2:$B$3001,$A17))</f>
        <v>0</v>
      </c>
      <c r="CX17" s="21" t="n">
        <f aca="false">IF(OR($A17="",CX$4=""),0,COUNTIFS(Formulas!$A$2:$A$3001,CX$4,Formulas!$B$2:$B$3001,$A17))</f>
        <v>0</v>
      </c>
      <c r="CY17" s="21" t="n">
        <f aca="false">IF(OR($A17="",CY$4=""),0,COUNTIFS(Formulas!$A$2:$A$3001,CY$4,Formulas!$B$2:$B$3001,$A17))</f>
        <v>0</v>
      </c>
      <c r="CZ17" s="21" t="n">
        <f aca="false">IF(OR($A17="",CZ$4=""),0,COUNTIFS(Formulas!$A$2:$A$3001,CZ$4,Formulas!$B$2:$B$3001,$A17))</f>
        <v>0</v>
      </c>
      <c r="DA17" s="21" t="n">
        <f aca="false">IF(OR($A17="",DA$4=""),0,COUNTIFS(Formulas!$A$2:$A$3001,DA$4,Formulas!$B$2:$B$3001,$A17))</f>
        <v>0</v>
      </c>
      <c r="DB17" s="21" t="n">
        <f aca="false">IF(OR($A17="",DB$4=""),0,COUNTIFS(Formulas!$A$2:$A$3001,DB$4,Formulas!$B$2:$B$3001,$A17))</f>
        <v>0</v>
      </c>
      <c r="DC17" s="21" t="n">
        <f aca="false">IF(OR($A17="",DC$4=""),0,COUNTIFS(Formulas!$A$2:$A$3001,DC$4,Formulas!$B$2:$B$3001,$A17))</f>
        <v>0</v>
      </c>
      <c r="DD17" s="21" t="n">
        <f aca="false">IF(OR($A17="",DD$4=""),0,COUNTIFS(Formulas!$A$2:$A$3001,DD$4,Formulas!$B$2:$B$3001,$A17))</f>
        <v>0</v>
      </c>
      <c r="DE17" s="21" t="n">
        <f aca="false">IF(OR($A17="",DE$4=""),0,COUNTIFS(Formulas!$A$2:$A$3001,DE$4,Formulas!$B$2:$B$3001,$A17))</f>
        <v>0</v>
      </c>
      <c r="DF17" s="21" t="n">
        <f aca="false">IF(OR($A17="",DF$4=""),0,COUNTIFS(Formulas!$A$2:$A$3001,DF$4,Formulas!$B$2:$B$3001,$A17))</f>
        <v>0</v>
      </c>
      <c r="DG17" s="21" t="n">
        <f aca="false">IF(OR($A17="",DG$4=""),0,COUNTIFS(Formulas!$A$2:$A$3001,DG$4,Formulas!$B$2:$B$3001,$A17))</f>
        <v>0</v>
      </c>
      <c r="DH17" s="21" t="n">
        <f aca="false">IF(OR($A17="",DH$4=""),0,COUNTIFS(Formulas!$A$2:$A$3001,DH$4,Formulas!$B$2:$B$3001,$A17))</f>
        <v>0</v>
      </c>
      <c r="DI17" s="21" t="n">
        <f aca="false">IF(OR($A17="",DI$4=""),0,COUNTIFS(Formulas!$A$2:$A$3001,DI$4,Formulas!$B$2:$B$3001,$A17))</f>
        <v>0</v>
      </c>
      <c r="DJ17" s="21" t="n">
        <f aca="false">IF(OR($A17="",DJ$4=""),0,COUNTIFS(Formulas!$A$2:$A$3001,DJ$4,Formulas!$B$2:$B$3001,$A17))</f>
        <v>0</v>
      </c>
      <c r="DK17" s="21" t="n">
        <f aca="false">IF(OR($A17="",DK$4=""),0,COUNTIFS(Formulas!$A$2:$A$3001,DK$4,Formulas!$B$2:$B$3001,$A17))</f>
        <v>0</v>
      </c>
      <c r="DL17" s="21" t="n">
        <f aca="false">IF(OR($A17="",DL$4=""),0,COUNTIFS(Formulas!$A$2:$A$3001,DL$4,Formulas!$B$2:$B$3001,$A17))</f>
        <v>0</v>
      </c>
      <c r="DM17" s="21" t="n">
        <f aca="false">IF(OR($A17="",DM$4=""),0,COUNTIFS(Formulas!$A$2:$A$3001,DM$4,Formulas!$B$2:$B$3001,$A17))</f>
        <v>0</v>
      </c>
      <c r="DN17" s="21" t="n">
        <f aca="false">IF(OR($A17="",DN$4=""),0,COUNTIFS(Formulas!$A$2:$A$3001,DN$4,Formulas!$B$2:$B$3001,$A17))</f>
        <v>0</v>
      </c>
      <c r="DO17" s="21" t="n">
        <f aca="false">IF(OR($A17="",DO$4=""),0,COUNTIFS(Formulas!$A$2:$A$3001,DO$4,Formulas!$B$2:$B$3001,$A17))</f>
        <v>0</v>
      </c>
      <c r="DP17" s="21" t="n">
        <f aca="false">IF(OR($A17="",DP$4=""),0,COUNTIFS(Formulas!$A$2:$A$3001,DP$4,Formulas!$B$2:$B$3001,$A17))</f>
        <v>0</v>
      </c>
      <c r="DQ17" s="21" t="n">
        <f aca="false">IF(OR($A17="",DQ$4=""),0,COUNTIFS(Formulas!$A$2:$A$3001,DQ$4,Formulas!$B$2:$B$3001,$A17))</f>
        <v>0</v>
      </c>
      <c r="DR17" s="21" t="n">
        <f aca="false">IF(OR($A17="",DR$4=""),0,COUNTIFS(Formulas!$A$2:$A$3001,DR$4,Formulas!$B$2:$B$3001,$A17))</f>
        <v>0</v>
      </c>
      <c r="DS17" s="21" t="n">
        <f aca="false">IF(OR($A17="",DS$4=""),0,COUNTIFS(Formulas!$A$2:$A$3001,DS$4,Formulas!$B$2:$B$3001,$A17))</f>
        <v>0</v>
      </c>
      <c r="DT17" s="21" t="n">
        <f aca="false">IF(OR($A17="",DT$4=""),0,COUNTIFS(Formulas!$A$2:$A$3001,DT$4,Formulas!$B$2:$B$3001,$A17))</f>
        <v>0</v>
      </c>
      <c r="DU17" s="21" t="n">
        <f aca="false">IF(OR($A17="",DU$4=""),0,COUNTIFS(Formulas!$A$2:$A$3001,DU$4,Formulas!$B$2:$B$3001,$A17))</f>
        <v>0</v>
      </c>
      <c r="DV17" s="21" t="n">
        <f aca="false">IF(OR($A17="",DV$4=""),0,COUNTIFS(Formulas!$A$2:$A$3001,DV$4,Formulas!$B$2:$B$3001,$A17))</f>
        <v>0</v>
      </c>
      <c r="DW17" s="21" t="n">
        <f aca="false">IF(OR($A17="",DW$4=""),0,COUNTIFS(Formulas!$A$2:$A$3001,DW$4,Formulas!$B$2:$B$3001,$A17))</f>
        <v>0</v>
      </c>
      <c r="DX17" s="21" t="n">
        <f aca="false">IF(OR($A17="",DX$4=""),0,COUNTIFS(Formulas!$A$2:$A$3001,DX$4,Formulas!$B$2:$B$3001,$A17))</f>
        <v>0</v>
      </c>
      <c r="DY17" s="21" t="n">
        <f aca="false">IF(OR($A17="",DY$4=""),0,COUNTIFS(Formulas!$A$2:$A$3001,DY$4,Formulas!$B$2:$B$3001,$A17))</f>
        <v>0</v>
      </c>
      <c r="DZ17" s="21" t="n">
        <f aca="false">IF(OR($A17="",DZ$4=""),0,COUNTIFS(Formulas!$A$2:$A$3001,DZ$4,Formulas!$B$2:$B$3001,$A17))</f>
        <v>0</v>
      </c>
      <c r="EA17" s="21" t="n">
        <f aca="false">IF(OR($A17="",EA$4=""),0,COUNTIFS(Formulas!$A$2:$A$3001,EA$4,Formulas!$B$2:$B$3001,$A17))</f>
        <v>0</v>
      </c>
      <c r="EB17" s="21" t="n">
        <f aca="false">IF(OR($A17="",EB$4=""),0,COUNTIFS(Formulas!$A$2:$A$3001,EB$4,Formulas!$B$2:$B$3001,$A17))</f>
        <v>0</v>
      </c>
      <c r="EC17" s="21" t="n">
        <f aca="false">IF(OR($A17="",EC$4=""),0,COUNTIFS(Formulas!$A$2:$A$3001,EC$4,Formulas!$B$2:$B$3001,$A17))</f>
        <v>0</v>
      </c>
      <c r="ED17" s="21" t="n">
        <f aca="false">IF(OR($A17="",ED$4=""),0,COUNTIFS(Formulas!$A$2:$A$3001,ED$4,Formulas!$B$2:$B$3001,$A17))</f>
        <v>0</v>
      </c>
      <c r="EE17" s="21" t="n">
        <f aca="false">IF(OR($A17="",EE$4=""),0,COUNTIFS(Formulas!$A$2:$A$3001,EE$4,Formulas!$B$2:$B$3001,$A17))</f>
        <v>0</v>
      </c>
      <c r="EF17" s="21" t="n">
        <f aca="false">IF(OR($A17="",EF$4=""),0,COUNTIFS(Formulas!$A$2:$A$3001,EF$4,Formulas!$B$2:$B$3001,$A17))</f>
        <v>0</v>
      </c>
      <c r="EG17" s="21" t="n">
        <f aca="false">IF(OR($A17="",EG$4=""),0,COUNTIFS(Formulas!$A$2:$A$3001,EG$4,Formulas!$B$2:$B$3001,$A17))</f>
        <v>0</v>
      </c>
      <c r="EH17" s="21" t="n">
        <f aca="false">IF(OR($A17="",EH$4=""),0,COUNTIFS(Formulas!$A$2:$A$3001,EH$4,Formulas!$B$2:$B$3001,$A17))</f>
        <v>0</v>
      </c>
      <c r="EI17" s="21" t="n">
        <f aca="false">IF(OR($A17="",EI$4=""),0,COUNTIFS(Formulas!$A$2:$A$3001,EI$4,Formulas!$B$2:$B$3001,$A17))</f>
        <v>0</v>
      </c>
      <c r="EJ17" s="21" t="n">
        <f aca="false">IF(OR($A17="",EJ$4=""),0,COUNTIFS(Formulas!$A$2:$A$3001,EJ$4,Formulas!$B$2:$B$3001,$A17))</f>
        <v>0</v>
      </c>
      <c r="EK17" s="21" t="n">
        <f aca="false">IF(OR($A17="",EK$4=""),0,COUNTIFS(Formulas!$A$2:$A$3001,EK$4,Formulas!$B$2:$B$3001,$A17))</f>
        <v>0</v>
      </c>
      <c r="EL17" s="21" t="n">
        <f aca="false">IF(OR($A17="",EL$4=""),0,COUNTIFS(Formulas!$A$2:$A$3001,EL$4,Formulas!$B$2:$B$3001,$A17))</f>
        <v>0</v>
      </c>
      <c r="EM17" s="21" t="n">
        <f aca="false">IF(OR($A17="",EM$4=""),0,COUNTIFS(Formulas!$A$2:$A$3001,EM$4,Formulas!$B$2:$B$3001,$A17))</f>
        <v>0</v>
      </c>
      <c r="EN17" s="21" t="n">
        <f aca="false">IF(OR($A17="",EN$4=""),0,COUNTIFS(Formulas!$A$2:$A$3001,EN$4,Formulas!$B$2:$B$3001,$A17))</f>
        <v>0</v>
      </c>
      <c r="EO17" s="21" t="n">
        <f aca="false">IF(OR($A17="",EO$4=""),0,COUNTIFS(Formulas!$A$2:$A$3001,EO$4,Formulas!$B$2:$B$3001,$A17))</f>
        <v>0</v>
      </c>
      <c r="EP17" s="21" t="n">
        <f aca="false">IF(OR($A17="",EP$4=""),0,COUNTIFS(Formulas!$A$2:$A$3001,EP$4,Formulas!$B$2:$B$3001,$A17))</f>
        <v>0</v>
      </c>
      <c r="EQ17" s="21" t="n">
        <f aca="false">IF(OR($A17="",EQ$4=""),0,COUNTIFS(Formulas!$A$2:$A$3001,EQ$4,Formulas!$B$2:$B$3001,$A17))</f>
        <v>0</v>
      </c>
      <c r="ER17" s="21" t="n">
        <f aca="false">IF(OR($A17="",ER$4=""),0,COUNTIFS(Formulas!$A$2:$A$3001,ER$4,Formulas!$B$2:$B$3001,$A17))</f>
        <v>0</v>
      </c>
      <c r="ES17" s="21" t="n">
        <f aca="false">IF(OR($A17="",ES$4=""),0,COUNTIFS(Formulas!$A$2:$A$3001,ES$4,Formulas!$B$2:$B$3001,$A17))</f>
        <v>0</v>
      </c>
      <c r="ET17" s="21" t="n">
        <f aca="false">IF(OR($A17="",ET$4=""),0,COUNTIFS(Formulas!$A$2:$A$3001,ET$4,Formulas!$B$2:$B$3001,$A17))</f>
        <v>0</v>
      </c>
      <c r="EU17" s="21" t="n">
        <f aca="false">IF(OR($A17="",EU$4=""),0,COUNTIFS(Formulas!$A$2:$A$3001,EU$4,Formulas!$B$2:$B$3001,$A17))</f>
        <v>0</v>
      </c>
      <c r="EV17" s="21" t="n">
        <f aca="false">IF(OR($A17="",EV$4=""),0,COUNTIFS(Formulas!$A$2:$A$3001,EV$4,Formulas!$B$2:$B$3001,$A17))</f>
        <v>0</v>
      </c>
    </row>
    <row r="18" customFormat="false" ht="15" hidden="false" customHeight="false" outlineLevel="0" collapsed="false">
      <c r="A18" s="13" t="str">
        <f aca="false">IF(INDEX(Materials!$A$2:$A$301,14)="","",INDEX(Materials!$A$2:$A$301,14))</f>
        <v>Caffeine (Base)</v>
      </c>
      <c r="B18" s="19" t="n">
        <f aca="false">IF(A18="","",COUNTIF(C18:EV18,"&gt;0"))</f>
        <v>1</v>
      </c>
      <c r="C18" s="21" t="n">
        <f aca="false">IF(OR($A18="",C$4=""),0,COUNTIFS(Formulas!$A$2:$A$3001,C$4,Formulas!$B$2:$B$3001,$A18))</f>
        <v>0</v>
      </c>
      <c r="D18" s="21" t="n">
        <f aca="false">IF(OR($A18="",D$4=""),0,COUNTIFS(Formulas!$A$2:$A$3001,D$4,Formulas!$B$2:$B$3001,$A18))</f>
        <v>0</v>
      </c>
      <c r="E18" s="21" t="n">
        <f aca="false">IF(OR($A18="",E$4=""),0,COUNTIFS(Formulas!$A$2:$A$3001,E$4,Formulas!$B$2:$B$3001,$A18))</f>
        <v>0</v>
      </c>
      <c r="F18" s="21" t="n">
        <f aca="false">IF(OR($A18="",F$4=""),0,COUNTIFS(Formulas!$A$2:$A$3001,F$4,Formulas!$B$2:$B$3001,$A18))</f>
        <v>0</v>
      </c>
      <c r="G18" s="21" t="n">
        <f aca="false">IF(OR($A18="",G$4=""),0,COUNTIFS(Formulas!$A$2:$A$3001,G$4,Formulas!$B$2:$B$3001,$A18))</f>
        <v>0</v>
      </c>
      <c r="H18" s="21" t="n">
        <f aca="false">IF(OR($A18="",H$4=""),0,COUNTIFS(Formulas!$A$2:$A$3001,H$4,Formulas!$B$2:$B$3001,$A18))</f>
        <v>0</v>
      </c>
      <c r="I18" s="21" t="n">
        <f aca="false">IF(OR($A18="",I$4=""),0,COUNTIFS(Formulas!$A$2:$A$3001,I$4,Formulas!$B$2:$B$3001,$A18))</f>
        <v>0</v>
      </c>
      <c r="J18" s="21" t="n">
        <f aca="false">IF(OR($A18="",J$4=""),0,COUNTIFS(Formulas!$A$2:$A$3001,J$4,Formulas!$B$2:$B$3001,$A18))</f>
        <v>0</v>
      </c>
      <c r="K18" s="21" t="n">
        <f aca="false">IF(OR($A18="",K$4=""),0,COUNTIFS(Formulas!$A$2:$A$3001,K$4,Formulas!$B$2:$B$3001,$A18))</f>
        <v>0</v>
      </c>
      <c r="L18" s="21" t="n">
        <f aca="false">IF(OR($A18="",L$4=""),0,COUNTIFS(Formulas!$A$2:$A$3001,L$4,Formulas!$B$2:$B$3001,$A18))</f>
        <v>0</v>
      </c>
      <c r="M18" s="21" t="n">
        <f aca="false">IF(OR($A18="",M$4=""),0,COUNTIFS(Formulas!$A$2:$A$3001,M$4,Formulas!$B$2:$B$3001,$A18))</f>
        <v>0</v>
      </c>
      <c r="N18" s="21" t="n">
        <f aca="false">IF(OR($A18="",N$4=""),0,COUNTIFS(Formulas!$A$2:$A$3001,N$4,Formulas!$B$2:$B$3001,$A18))</f>
        <v>0</v>
      </c>
      <c r="O18" s="21" t="n">
        <f aca="false">IF(OR($A18="",O$4=""),0,COUNTIFS(Formulas!$A$2:$A$3001,O$4,Formulas!$B$2:$B$3001,$A18))</f>
        <v>0</v>
      </c>
      <c r="P18" s="21" t="n">
        <f aca="false">IF(OR($A18="",P$4=""),0,COUNTIFS(Formulas!$A$2:$A$3001,P$4,Formulas!$B$2:$B$3001,$A18))</f>
        <v>0</v>
      </c>
      <c r="Q18" s="21" t="n">
        <f aca="false">IF(OR($A18="",Q$4=""),0,COUNTIFS(Formulas!$A$2:$A$3001,Q$4,Formulas!$B$2:$B$3001,$A18))</f>
        <v>0</v>
      </c>
      <c r="R18" s="21" t="n">
        <f aca="false">IF(OR($A18="",R$4=""),0,COUNTIFS(Formulas!$A$2:$A$3001,R$4,Formulas!$B$2:$B$3001,$A18))</f>
        <v>0</v>
      </c>
      <c r="S18" s="21" t="n">
        <f aca="false">IF(OR($A18="",S$4=""),0,COUNTIFS(Formulas!$A$2:$A$3001,S$4,Formulas!$B$2:$B$3001,$A18))</f>
        <v>0</v>
      </c>
      <c r="T18" s="21" t="n">
        <f aca="false">IF(OR($A18="",T$4=""),0,COUNTIFS(Formulas!$A$2:$A$3001,T$4,Formulas!$B$2:$B$3001,$A18))</f>
        <v>0</v>
      </c>
      <c r="U18" s="21" t="n">
        <f aca="false">IF(OR($A18="",U$4=""),0,COUNTIFS(Formulas!$A$2:$A$3001,U$4,Formulas!$B$2:$B$3001,$A18))</f>
        <v>0</v>
      </c>
      <c r="V18" s="21" t="n">
        <f aca="false">IF(OR($A18="",V$4=""),0,COUNTIFS(Formulas!$A$2:$A$3001,V$4,Formulas!$B$2:$B$3001,$A18))</f>
        <v>0</v>
      </c>
      <c r="W18" s="21" t="n">
        <f aca="false">IF(OR($A18="",W$4=""),0,COUNTIFS(Formulas!$A$2:$A$3001,W$4,Formulas!$B$2:$B$3001,$A18))</f>
        <v>0</v>
      </c>
      <c r="X18" s="21" t="n">
        <f aca="false">IF(OR($A18="",X$4=""),0,COUNTIFS(Formulas!$A$2:$A$3001,X$4,Formulas!$B$2:$B$3001,$A18))</f>
        <v>0</v>
      </c>
      <c r="Y18" s="21" t="n">
        <f aca="false">IF(OR($A18="",Y$4=""),0,COUNTIFS(Formulas!$A$2:$A$3001,Y$4,Formulas!$B$2:$B$3001,$A18))</f>
        <v>0</v>
      </c>
      <c r="Z18" s="21" t="n">
        <f aca="false">IF(OR($A18="",Z$4=""),0,COUNTIFS(Formulas!$A$2:$A$3001,Z$4,Formulas!$B$2:$B$3001,$A18))</f>
        <v>0</v>
      </c>
      <c r="AA18" s="21" t="n">
        <f aca="false">IF(OR($A18="",AA$4=""),0,COUNTIFS(Formulas!$A$2:$A$3001,AA$4,Formulas!$B$2:$B$3001,$A18))</f>
        <v>0</v>
      </c>
      <c r="AB18" s="21" t="n">
        <f aca="false">IF(OR($A18="",AB$4=""),0,COUNTIFS(Formulas!$A$2:$A$3001,AB$4,Formulas!$B$2:$B$3001,$A18))</f>
        <v>0</v>
      </c>
      <c r="AC18" s="21" t="n">
        <f aca="false">IF(OR($A18="",AC$4=""),0,COUNTIFS(Formulas!$A$2:$A$3001,AC$4,Formulas!$B$2:$B$3001,$A18))</f>
        <v>0</v>
      </c>
      <c r="AD18" s="21" t="n">
        <f aca="false">IF(OR($A18="",AD$4=""),0,COUNTIFS(Formulas!$A$2:$A$3001,AD$4,Formulas!$B$2:$B$3001,$A18))</f>
        <v>0</v>
      </c>
      <c r="AE18" s="21" t="n">
        <f aca="false">IF(OR($A18="",AE$4=""),0,COUNTIFS(Formulas!$A$2:$A$3001,AE$4,Formulas!$B$2:$B$3001,$A18))</f>
        <v>0</v>
      </c>
      <c r="AF18" s="21" t="n">
        <f aca="false">IF(OR($A18="",AF$4=""),0,COUNTIFS(Formulas!$A$2:$A$3001,AF$4,Formulas!$B$2:$B$3001,$A18))</f>
        <v>0</v>
      </c>
      <c r="AG18" s="21" t="n">
        <f aca="false">IF(OR($A18="",AG$4=""),0,COUNTIFS(Formulas!$A$2:$A$3001,AG$4,Formulas!$B$2:$B$3001,$A18))</f>
        <v>0</v>
      </c>
      <c r="AH18" s="21" t="n">
        <f aca="false">IF(OR($A18="",AH$4=""),0,COUNTIFS(Formulas!$A$2:$A$3001,AH$4,Formulas!$B$2:$B$3001,$A18))</f>
        <v>0</v>
      </c>
      <c r="AI18" s="21" t="n">
        <f aca="false">IF(OR($A18="",AI$4=""),0,COUNTIFS(Formulas!$A$2:$A$3001,AI$4,Formulas!$B$2:$B$3001,$A18))</f>
        <v>0</v>
      </c>
      <c r="AJ18" s="21" t="n">
        <f aca="false">IF(OR($A18="",AJ$4=""),0,COUNTIFS(Formulas!$A$2:$A$3001,AJ$4,Formulas!$B$2:$B$3001,$A18))</f>
        <v>0</v>
      </c>
      <c r="AK18" s="21" t="n">
        <f aca="false">IF(OR($A18="",AK$4=""),0,COUNTIFS(Formulas!$A$2:$A$3001,AK$4,Formulas!$B$2:$B$3001,$A18))</f>
        <v>0</v>
      </c>
      <c r="AL18" s="21" t="n">
        <f aca="false">IF(OR($A18="",AL$4=""),0,COUNTIFS(Formulas!$A$2:$A$3001,AL$4,Formulas!$B$2:$B$3001,$A18))</f>
        <v>0</v>
      </c>
      <c r="AM18" s="21" t="n">
        <f aca="false">IF(OR($A18="",AM$4=""),0,COUNTIFS(Formulas!$A$2:$A$3001,AM$4,Formulas!$B$2:$B$3001,$A18))</f>
        <v>0</v>
      </c>
      <c r="AN18" s="21" t="n">
        <f aca="false">IF(OR($A18="",AN$4=""),0,COUNTIFS(Formulas!$A$2:$A$3001,AN$4,Formulas!$B$2:$B$3001,$A18))</f>
        <v>0</v>
      </c>
      <c r="AO18" s="21" t="n">
        <f aca="false">IF(OR($A18="",AO$4=""),0,COUNTIFS(Formulas!$A$2:$A$3001,AO$4,Formulas!$B$2:$B$3001,$A18))</f>
        <v>0</v>
      </c>
      <c r="AP18" s="21" t="n">
        <f aca="false">IF(OR($A18="",AP$4=""),0,COUNTIFS(Formulas!$A$2:$A$3001,AP$4,Formulas!$B$2:$B$3001,$A18))</f>
        <v>0</v>
      </c>
      <c r="AQ18" s="21" t="n">
        <f aca="false">IF(OR($A18="",AQ$4=""),0,COUNTIFS(Formulas!$A$2:$A$3001,AQ$4,Formulas!$B$2:$B$3001,$A18))</f>
        <v>0</v>
      </c>
      <c r="AR18" s="21" t="n">
        <f aca="false">IF(OR($A18="",AR$4=""),0,COUNTIFS(Formulas!$A$2:$A$3001,AR$4,Formulas!$B$2:$B$3001,$A18))</f>
        <v>0</v>
      </c>
      <c r="AS18" s="21" t="n">
        <f aca="false">IF(OR($A18="",AS$4=""),0,COUNTIFS(Formulas!$A$2:$A$3001,AS$4,Formulas!$B$2:$B$3001,$A18))</f>
        <v>0</v>
      </c>
      <c r="AT18" s="21" t="n">
        <f aca="false">IF(OR($A18="",AT$4=""),0,COUNTIFS(Formulas!$A$2:$A$3001,AT$4,Formulas!$B$2:$B$3001,$A18))</f>
        <v>0</v>
      </c>
      <c r="AU18" s="21" t="n">
        <f aca="false">IF(OR($A18="",AU$4=""),0,COUNTIFS(Formulas!$A$2:$A$3001,AU$4,Formulas!$B$2:$B$3001,$A18))</f>
        <v>0</v>
      </c>
      <c r="AV18" s="21" t="n">
        <f aca="false">IF(OR($A18="",AV$4=""),0,COUNTIFS(Formulas!$A$2:$A$3001,AV$4,Formulas!$B$2:$B$3001,$A18))</f>
        <v>0</v>
      </c>
      <c r="AW18" s="21" t="n">
        <f aca="false">IF(OR($A18="",AW$4=""),0,COUNTIFS(Formulas!$A$2:$A$3001,AW$4,Formulas!$B$2:$B$3001,$A18))</f>
        <v>0</v>
      </c>
      <c r="AX18" s="21" t="n">
        <f aca="false">IF(OR($A18="",AX$4=""),0,COUNTIFS(Formulas!$A$2:$A$3001,AX$4,Formulas!$B$2:$B$3001,$A18))</f>
        <v>0</v>
      </c>
      <c r="AY18" s="21" t="n">
        <f aca="false">IF(OR($A18="",AY$4=""),0,COUNTIFS(Formulas!$A$2:$A$3001,AY$4,Formulas!$B$2:$B$3001,$A18))</f>
        <v>0</v>
      </c>
      <c r="AZ18" s="21" t="n">
        <f aca="false">IF(OR($A18="",AZ$4=""),0,COUNTIFS(Formulas!$A$2:$A$3001,AZ$4,Formulas!$B$2:$B$3001,$A18))</f>
        <v>0</v>
      </c>
      <c r="BA18" s="21" t="n">
        <f aca="false">IF(OR($A18="",BA$4=""),0,COUNTIFS(Formulas!$A$2:$A$3001,BA$4,Formulas!$B$2:$B$3001,$A18))</f>
        <v>0</v>
      </c>
      <c r="BB18" s="21" t="n">
        <f aca="false">IF(OR($A18="",BB$4=""),0,COUNTIFS(Formulas!$A$2:$A$3001,BB$4,Formulas!$B$2:$B$3001,$A18))</f>
        <v>0</v>
      </c>
      <c r="BC18" s="21" t="n">
        <f aca="false">IF(OR($A18="",BC$4=""),0,COUNTIFS(Formulas!$A$2:$A$3001,BC$4,Formulas!$B$2:$B$3001,$A18))</f>
        <v>0</v>
      </c>
      <c r="BD18" s="21" t="n">
        <f aca="false">IF(OR($A18="",BD$4=""),0,COUNTIFS(Formulas!$A$2:$A$3001,BD$4,Formulas!$B$2:$B$3001,$A18))</f>
        <v>0</v>
      </c>
      <c r="BE18" s="21" t="n">
        <f aca="false">IF(OR($A18="",BE$4=""),0,COUNTIFS(Formulas!$A$2:$A$3001,BE$4,Formulas!$B$2:$B$3001,$A18))</f>
        <v>0</v>
      </c>
      <c r="BF18" s="21" t="n">
        <f aca="false">IF(OR($A18="",BF$4=""),0,COUNTIFS(Formulas!$A$2:$A$3001,BF$4,Formulas!$B$2:$B$3001,$A18))</f>
        <v>0</v>
      </c>
      <c r="BG18" s="21" t="n">
        <f aca="false">IF(OR($A18="",BG$4=""),0,COUNTIFS(Formulas!$A$2:$A$3001,BG$4,Formulas!$B$2:$B$3001,$A18))</f>
        <v>0</v>
      </c>
      <c r="BH18" s="21" t="n">
        <f aca="false">IF(OR($A18="",BH$4=""),0,COUNTIFS(Formulas!$A$2:$A$3001,BH$4,Formulas!$B$2:$B$3001,$A18))</f>
        <v>0</v>
      </c>
      <c r="BI18" s="21" t="n">
        <f aca="false">IF(OR($A18="",BI$4=""),0,COUNTIFS(Formulas!$A$2:$A$3001,BI$4,Formulas!$B$2:$B$3001,$A18))</f>
        <v>0</v>
      </c>
      <c r="BJ18" s="21" t="n">
        <f aca="false">IF(OR($A18="",BJ$4=""),0,COUNTIFS(Formulas!$A$2:$A$3001,BJ$4,Formulas!$B$2:$B$3001,$A18))</f>
        <v>0</v>
      </c>
      <c r="BK18" s="21" t="n">
        <f aca="false">IF(OR($A18="",BK$4=""),0,COUNTIFS(Formulas!$A$2:$A$3001,BK$4,Formulas!$B$2:$B$3001,$A18))</f>
        <v>0</v>
      </c>
      <c r="BL18" s="21" t="n">
        <f aca="false">IF(OR($A18="",BL$4=""),0,COUNTIFS(Formulas!$A$2:$A$3001,BL$4,Formulas!$B$2:$B$3001,$A18))</f>
        <v>0</v>
      </c>
      <c r="BM18" s="21" t="n">
        <f aca="false">IF(OR($A18="",BM$4=""),0,COUNTIFS(Formulas!$A$2:$A$3001,BM$4,Formulas!$B$2:$B$3001,$A18))</f>
        <v>0</v>
      </c>
      <c r="BN18" s="21" t="n">
        <f aca="false">IF(OR($A18="",BN$4=""),0,COUNTIFS(Formulas!$A$2:$A$3001,BN$4,Formulas!$B$2:$B$3001,$A18))</f>
        <v>0</v>
      </c>
      <c r="BO18" s="21" t="n">
        <f aca="false">IF(OR($A18="",BO$4=""),0,COUNTIFS(Formulas!$A$2:$A$3001,BO$4,Formulas!$B$2:$B$3001,$A18))</f>
        <v>0</v>
      </c>
      <c r="BP18" s="21" t="n">
        <f aca="false">IF(OR($A18="",BP$4=""),0,COUNTIFS(Formulas!$A$2:$A$3001,BP$4,Formulas!$B$2:$B$3001,$A18))</f>
        <v>0</v>
      </c>
      <c r="BQ18" s="21" t="n">
        <f aca="false">IF(OR($A18="",BQ$4=""),0,COUNTIFS(Formulas!$A$2:$A$3001,BQ$4,Formulas!$B$2:$B$3001,$A18))</f>
        <v>0</v>
      </c>
      <c r="BR18" s="21" t="n">
        <f aca="false">IF(OR($A18="",BR$4=""),0,COUNTIFS(Formulas!$A$2:$A$3001,BR$4,Formulas!$B$2:$B$3001,$A18))</f>
        <v>0</v>
      </c>
      <c r="BS18" s="21" t="n">
        <f aca="false">IF(OR($A18="",BS$4=""),0,COUNTIFS(Formulas!$A$2:$A$3001,BS$4,Formulas!$B$2:$B$3001,$A18))</f>
        <v>0</v>
      </c>
      <c r="BT18" s="21" t="n">
        <f aca="false">IF(OR($A18="",BT$4=""),0,COUNTIFS(Formulas!$A$2:$A$3001,BT$4,Formulas!$B$2:$B$3001,$A18))</f>
        <v>1</v>
      </c>
      <c r="BU18" s="21" t="n">
        <f aca="false">IF(OR($A18="",BU$4=""),0,COUNTIFS(Formulas!$A$2:$A$3001,BU$4,Formulas!$B$2:$B$3001,$A18))</f>
        <v>0</v>
      </c>
      <c r="BV18" s="21" t="n">
        <f aca="false">IF(OR($A18="",BV$4=""),0,COUNTIFS(Formulas!$A$2:$A$3001,BV$4,Formulas!$B$2:$B$3001,$A18))</f>
        <v>0</v>
      </c>
      <c r="BW18" s="21" t="n">
        <f aca="false">IF(OR($A18="",BW$4=""),0,COUNTIFS(Formulas!$A$2:$A$3001,BW$4,Formulas!$B$2:$B$3001,$A18))</f>
        <v>0</v>
      </c>
      <c r="BX18" s="21" t="n">
        <f aca="false">IF(OR($A18="",BX$4=""),0,COUNTIFS(Formulas!$A$2:$A$3001,BX$4,Formulas!$B$2:$B$3001,$A18))</f>
        <v>0</v>
      </c>
      <c r="BY18" s="21" t="n">
        <f aca="false">IF(OR($A18="",BY$4=""),0,COUNTIFS(Formulas!$A$2:$A$3001,BY$4,Formulas!$B$2:$B$3001,$A18))</f>
        <v>0</v>
      </c>
      <c r="BZ18" s="21" t="n">
        <f aca="false">IF(OR($A18="",BZ$4=""),0,COUNTIFS(Formulas!$A$2:$A$3001,BZ$4,Formulas!$B$2:$B$3001,$A18))</f>
        <v>0</v>
      </c>
      <c r="CA18" s="21" t="n">
        <f aca="false">IF(OR($A18="",CA$4=""),0,COUNTIFS(Formulas!$A$2:$A$3001,CA$4,Formulas!$B$2:$B$3001,$A18))</f>
        <v>0</v>
      </c>
      <c r="CB18" s="21" t="n">
        <f aca="false">IF(OR($A18="",CB$4=""),0,COUNTIFS(Formulas!$A$2:$A$3001,CB$4,Formulas!$B$2:$B$3001,$A18))</f>
        <v>0</v>
      </c>
      <c r="CC18" s="21" t="n">
        <f aca="false">IF(OR($A18="",CC$4=""),0,COUNTIFS(Formulas!$A$2:$A$3001,CC$4,Formulas!$B$2:$B$3001,$A18))</f>
        <v>0</v>
      </c>
      <c r="CD18" s="21" t="n">
        <f aca="false">IF(OR($A18="",CD$4=""),0,COUNTIFS(Formulas!$A$2:$A$3001,CD$4,Formulas!$B$2:$B$3001,$A18))</f>
        <v>0</v>
      </c>
      <c r="CE18" s="21" t="n">
        <f aca="false">IF(OR($A18="",CE$4=""),0,COUNTIFS(Formulas!$A$2:$A$3001,CE$4,Formulas!$B$2:$B$3001,$A18))</f>
        <v>0</v>
      </c>
      <c r="CF18" s="21" t="n">
        <f aca="false">IF(OR($A18="",CF$4=""),0,COUNTIFS(Formulas!$A$2:$A$3001,CF$4,Formulas!$B$2:$B$3001,$A18))</f>
        <v>0</v>
      </c>
      <c r="CG18" s="21" t="n">
        <f aca="false">IF(OR($A18="",CG$4=""),0,COUNTIFS(Formulas!$A$2:$A$3001,CG$4,Formulas!$B$2:$B$3001,$A18))</f>
        <v>0</v>
      </c>
      <c r="CH18" s="21" t="n">
        <f aca="false">IF(OR($A18="",CH$4=""),0,COUNTIFS(Formulas!$A$2:$A$3001,CH$4,Formulas!$B$2:$B$3001,$A18))</f>
        <v>0</v>
      </c>
      <c r="CI18" s="21" t="n">
        <f aca="false">IF(OR($A18="",CI$4=""),0,COUNTIFS(Formulas!$A$2:$A$3001,CI$4,Formulas!$B$2:$B$3001,$A18))</f>
        <v>0</v>
      </c>
      <c r="CJ18" s="21" t="n">
        <f aca="false">IF(OR($A18="",CJ$4=""),0,COUNTIFS(Formulas!$A$2:$A$3001,CJ$4,Formulas!$B$2:$B$3001,$A18))</f>
        <v>0</v>
      </c>
      <c r="CK18" s="21" t="n">
        <f aca="false">IF(OR($A18="",CK$4=""),0,COUNTIFS(Formulas!$A$2:$A$3001,CK$4,Formulas!$B$2:$B$3001,$A18))</f>
        <v>0</v>
      </c>
      <c r="CL18" s="21" t="n">
        <f aca="false">IF(OR($A18="",CL$4=""),0,COUNTIFS(Formulas!$A$2:$A$3001,CL$4,Formulas!$B$2:$B$3001,$A18))</f>
        <v>0</v>
      </c>
      <c r="CM18" s="21" t="n">
        <f aca="false">IF(OR($A18="",CM$4=""),0,COUNTIFS(Formulas!$A$2:$A$3001,CM$4,Formulas!$B$2:$B$3001,$A18))</f>
        <v>0</v>
      </c>
      <c r="CN18" s="21" t="n">
        <f aca="false">IF(OR($A18="",CN$4=""),0,COUNTIFS(Formulas!$A$2:$A$3001,CN$4,Formulas!$B$2:$B$3001,$A18))</f>
        <v>0</v>
      </c>
      <c r="CO18" s="21" t="n">
        <f aca="false">IF(OR($A18="",CO$4=""),0,COUNTIFS(Formulas!$A$2:$A$3001,CO$4,Formulas!$B$2:$B$3001,$A18))</f>
        <v>0</v>
      </c>
      <c r="CP18" s="21" t="n">
        <f aca="false">IF(OR($A18="",CP$4=""),0,COUNTIFS(Formulas!$A$2:$A$3001,CP$4,Formulas!$B$2:$B$3001,$A18))</f>
        <v>0</v>
      </c>
      <c r="CQ18" s="21" t="n">
        <f aca="false">IF(OR($A18="",CQ$4=""),0,COUNTIFS(Formulas!$A$2:$A$3001,CQ$4,Formulas!$B$2:$B$3001,$A18))</f>
        <v>0</v>
      </c>
      <c r="CR18" s="21" t="n">
        <f aca="false">IF(OR($A18="",CR$4=""),0,COUNTIFS(Formulas!$A$2:$A$3001,CR$4,Formulas!$B$2:$B$3001,$A18))</f>
        <v>0</v>
      </c>
      <c r="CS18" s="21" t="n">
        <f aca="false">IF(OR($A18="",CS$4=""),0,COUNTIFS(Formulas!$A$2:$A$3001,CS$4,Formulas!$B$2:$B$3001,$A18))</f>
        <v>0</v>
      </c>
      <c r="CT18" s="21" t="n">
        <f aca="false">IF(OR($A18="",CT$4=""),0,COUNTIFS(Formulas!$A$2:$A$3001,CT$4,Formulas!$B$2:$B$3001,$A18))</f>
        <v>0</v>
      </c>
      <c r="CU18" s="21" t="n">
        <f aca="false">IF(OR($A18="",CU$4=""),0,COUNTIFS(Formulas!$A$2:$A$3001,CU$4,Formulas!$B$2:$B$3001,$A18))</f>
        <v>0</v>
      </c>
      <c r="CV18" s="21" t="n">
        <f aca="false">IF(OR($A18="",CV$4=""),0,COUNTIFS(Formulas!$A$2:$A$3001,CV$4,Formulas!$B$2:$B$3001,$A18))</f>
        <v>0</v>
      </c>
      <c r="CW18" s="21" t="n">
        <f aca="false">IF(OR($A18="",CW$4=""),0,COUNTIFS(Formulas!$A$2:$A$3001,CW$4,Formulas!$B$2:$B$3001,$A18))</f>
        <v>0</v>
      </c>
      <c r="CX18" s="21" t="n">
        <f aca="false">IF(OR($A18="",CX$4=""),0,COUNTIFS(Formulas!$A$2:$A$3001,CX$4,Formulas!$B$2:$B$3001,$A18))</f>
        <v>0</v>
      </c>
      <c r="CY18" s="21" t="n">
        <f aca="false">IF(OR($A18="",CY$4=""),0,COUNTIFS(Formulas!$A$2:$A$3001,CY$4,Formulas!$B$2:$B$3001,$A18))</f>
        <v>0</v>
      </c>
      <c r="CZ18" s="21" t="n">
        <f aca="false">IF(OR($A18="",CZ$4=""),0,COUNTIFS(Formulas!$A$2:$A$3001,CZ$4,Formulas!$B$2:$B$3001,$A18))</f>
        <v>0</v>
      </c>
      <c r="DA18" s="21" t="n">
        <f aca="false">IF(OR($A18="",DA$4=""),0,COUNTIFS(Formulas!$A$2:$A$3001,DA$4,Formulas!$B$2:$B$3001,$A18))</f>
        <v>0</v>
      </c>
      <c r="DB18" s="21" t="n">
        <f aca="false">IF(OR($A18="",DB$4=""),0,COUNTIFS(Formulas!$A$2:$A$3001,DB$4,Formulas!$B$2:$B$3001,$A18))</f>
        <v>0</v>
      </c>
      <c r="DC18" s="21" t="n">
        <f aca="false">IF(OR($A18="",DC$4=""),0,COUNTIFS(Formulas!$A$2:$A$3001,DC$4,Formulas!$B$2:$B$3001,$A18))</f>
        <v>0</v>
      </c>
      <c r="DD18" s="21" t="n">
        <f aca="false">IF(OR($A18="",DD$4=""),0,COUNTIFS(Formulas!$A$2:$A$3001,DD$4,Formulas!$B$2:$B$3001,$A18))</f>
        <v>0</v>
      </c>
      <c r="DE18" s="21" t="n">
        <f aca="false">IF(OR($A18="",DE$4=""),0,COUNTIFS(Formulas!$A$2:$A$3001,DE$4,Formulas!$B$2:$B$3001,$A18))</f>
        <v>0</v>
      </c>
      <c r="DF18" s="21" t="n">
        <f aca="false">IF(OR($A18="",DF$4=""),0,COUNTIFS(Formulas!$A$2:$A$3001,DF$4,Formulas!$B$2:$B$3001,$A18))</f>
        <v>0</v>
      </c>
      <c r="DG18" s="21" t="n">
        <f aca="false">IF(OR($A18="",DG$4=""),0,COUNTIFS(Formulas!$A$2:$A$3001,DG$4,Formulas!$B$2:$B$3001,$A18))</f>
        <v>0</v>
      </c>
      <c r="DH18" s="21" t="n">
        <f aca="false">IF(OR($A18="",DH$4=""),0,COUNTIFS(Formulas!$A$2:$A$3001,DH$4,Formulas!$B$2:$B$3001,$A18))</f>
        <v>0</v>
      </c>
      <c r="DI18" s="21" t="n">
        <f aca="false">IF(OR($A18="",DI$4=""),0,COUNTIFS(Formulas!$A$2:$A$3001,DI$4,Formulas!$B$2:$B$3001,$A18))</f>
        <v>0</v>
      </c>
      <c r="DJ18" s="21" t="n">
        <f aca="false">IF(OR($A18="",DJ$4=""),0,COUNTIFS(Formulas!$A$2:$A$3001,DJ$4,Formulas!$B$2:$B$3001,$A18))</f>
        <v>0</v>
      </c>
      <c r="DK18" s="21" t="n">
        <f aca="false">IF(OR($A18="",DK$4=""),0,COUNTIFS(Formulas!$A$2:$A$3001,DK$4,Formulas!$B$2:$B$3001,$A18))</f>
        <v>0</v>
      </c>
      <c r="DL18" s="21" t="n">
        <f aca="false">IF(OR($A18="",DL$4=""),0,COUNTIFS(Formulas!$A$2:$A$3001,DL$4,Formulas!$B$2:$B$3001,$A18))</f>
        <v>0</v>
      </c>
      <c r="DM18" s="21" t="n">
        <f aca="false">IF(OR($A18="",DM$4=""),0,COUNTIFS(Formulas!$A$2:$A$3001,DM$4,Formulas!$B$2:$B$3001,$A18))</f>
        <v>0</v>
      </c>
      <c r="DN18" s="21" t="n">
        <f aca="false">IF(OR($A18="",DN$4=""),0,COUNTIFS(Formulas!$A$2:$A$3001,DN$4,Formulas!$B$2:$B$3001,$A18))</f>
        <v>0</v>
      </c>
      <c r="DO18" s="21" t="n">
        <f aca="false">IF(OR($A18="",DO$4=""),0,COUNTIFS(Formulas!$A$2:$A$3001,DO$4,Formulas!$B$2:$B$3001,$A18))</f>
        <v>0</v>
      </c>
      <c r="DP18" s="21" t="n">
        <f aca="false">IF(OR($A18="",DP$4=""),0,COUNTIFS(Formulas!$A$2:$A$3001,DP$4,Formulas!$B$2:$B$3001,$A18))</f>
        <v>0</v>
      </c>
      <c r="DQ18" s="21" t="n">
        <f aca="false">IF(OR($A18="",DQ$4=""),0,COUNTIFS(Formulas!$A$2:$A$3001,DQ$4,Formulas!$B$2:$B$3001,$A18))</f>
        <v>0</v>
      </c>
      <c r="DR18" s="21" t="n">
        <f aca="false">IF(OR($A18="",DR$4=""),0,COUNTIFS(Formulas!$A$2:$A$3001,DR$4,Formulas!$B$2:$B$3001,$A18))</f>
        <v>0</v>
      </c>
      <c r="DS18" s="21" t="n">
        <f aca="false">IF(OR($A18="",DS$4=""),0,COUNTIFS(Formulas!$A$2:$A$3001,DS$4,Formulas!$B$2:$B$3001,$A18))</f>
        <v>0</v>
      </c>
      <c r="DT18" s="21" t="n">
        <f aca="false">IF(OR($A18="",DT$4=""),0,COUNTIFS(Formulas!$A$2:$A$3001,DT$4,Formulas!$B$2:$B$3001,$A18))</f>
        <v>0</v>
      </c>
      <c r="DU18" s="21" t="n">
        <f aca="false">IF(OR($A18="",DU$4=""),0,COUNTIFS(Formulas!$A$2:$A$3001,DU$4,Formulas!$B$2:$B$3001,$A18))</f>
        <v>0</v>
      </c>
      <c r="DV18" s="21" t="n">
        <f aca="false">IF(OR($A18="",DV$4=""),0,COUNTIFS(Formulas!$A$2:$A$3001,DV$4,Formulas!$B$2:$B$3001,$A18))</f>
        <v>0</v>
      </c>
      <c r="DW18" s="21" t="n">
        <f aca="false">IF(OR($A18="",DW$4=""),0,COUNTIFS(Formulas!$A$2:$A$3001,DW$4,Formulas!$B$2:$B$3001,$A18))</f>
        <v>0</v>
      </c>
      <c r="DX18" s="21" t="n">
        <f aca="false">IF(OR($A18="",DX$4=""),0,COUNTIFS(Formulas!$A$2:$A$3001,DX$4,Formulas!$B$2:$B$3001,$A18))</f>
        <v>0</v>
      </c>
      <c r="DY18" s="21" t="n">
        <f aca="false">IF(OR($A18="",DY$4=""),0,COUNTIFS(Formulas!$A$2:$A$3001,DY$4,Formulas!$B$2:$B$3001,$A18))</f>
        <v>0</v>
      </c>
      <c r="DZ18" s="21" t="n">
        <f aca="false">IF(OR($A18="",DZ$4=""),0,COUNTIFS(Formulas!$A$2:$A$3001,DZ$4,Formulas!$B$2:$B$3001,$A18))</f>
        <v>0</v>
      </c>
      <c r="EA18" s="21" t="n">
        <f aca="false">IF(OR($A18="",EA$4=""),0,COUNTIFS(Formulas!$A$2:$A$3001,EA$4,Formulas!$B$2:$B$3001,$A18))</f>
        <v>0</v>
      </c>
      <c r="EB18" s="21" t="n">
        <f aca="false">IF(OR($A18="",EB$4=""),0,COUNTIFS(Formulas!$A$2:$A$3001,EB$4,Formulas!$B$2:$B$3001,$A18))</f>
        <v>0</v>
      </c>
      <c r="EC18" s="21" t="n">
        <f aca="false">IF(OR($A18="",EC$4=""),0,COUNTIFS(Formulas!$A$2:$A$3001,EC$4,Formulas!$B$2:$B$3001,$A18))</f>
        <v>0</v>
      </c>
      <c r="ED18" s="21" t="n">
        <f aca="false">IF(OR($A18="",ED$4=""),0,COUNTIFS(Formulas!$A$2:$A$3001,ED$4,Formulas!$B$2:$B$3001,$A18))</f>
        <v>0</v>
      </c>
      <c r="EE18" s="21" t="n">
        <f aca="false">IF(OR($A18="",EE$4=""),0,COUNTIFS(Formulas!$A$2:$A$3001,EE$4,Formulas!$B$2:$B$3001,$A18))</f>
        <v>0</v>
      </c>
      <c r="EF18" s="21" t="n">
        <f aca="false">IF(OR($A18="",EF$4=""),0,COUNTIFS(Formulas!$A$2:$A$3001,EF$4,Formulas!$B$2:$B$3001,$A18))</f>
        <v>0</v>
      </c>
      <c r="EG18" s="21" t="n">
        <f aca="false">IF(OR($A18="",EG$4=""),0,COUNTIFS(Formulas!$A$2:$A$3001,EG$4,Formulas!$B$2:$B$3001,$A18))</f>
        <v>0</v>
      </c>
      <c r="EH18" s="21" t="n">
        <f aca="false">IF(OR($A18="",EH$4=""),0,COUNTIFS(Formulas!$A$2:$A$3001,EH$4,Formulas!$B$2:$B$3001,$A18))</f>
        <v>0</v>
      </c>
      <c r="EI18" s="21" t="n">
        <f aca="false">IF(OR($A18="",EI$4=""),0,COUNTIFS(Formulas!$A$2:$A$3001,EI$4,Formulas!$B$2:$B$3001,$A18))</f>
        <v>0</v>
      </c>
      <c r="EJ18" s="21" t="n">
        <f aca="false">IF(OR($A18="",EJ$4=""),0,COUNTIFS(Formulas!$A$2:$A$3001,EJ$4,Formulas!$B$2:$B$3001,$A18))</f>
        <v>0</v>
      </c>
      <c r="EK18" s="21" t="n">
        <f aca="false">IF(OR($A18="",EK$4=""),0,COUNTIFS(Formulas!$A$2:$A$3001,EK$4,Formulas!$B$2:$B$3001,$A18))</f>
        <v>0</v>
      </c>
      <c r="EL18" s="21" t="n">
        <f aca="false">IF(OR($A18="",EL$4=""),0,COUNTIFS(Formulas!$A$2:$A$3001,EL$4,Formulas!$B$2:$B$3001,$A18))</f>
        <v>0</v>
      </c>
      <c r="EM18" s="21" t="n">
        <f aca="false">IF(OR($A18="",EM$4=""),0,COUNTIFS(Formulas!$A$2:$A$3001,EM$4,Formulas!$B$2:$B$3001,$A18))</f>
        <v>0</v>
      </c>
      <c r="EN18" s="21" t="n">
        <f aca="false">IF(OR($A18="",EN$4=""),0,COUNTIFS(Formulas!$A$2:$A$3001,EN$4,Formulas!$B$2:$B$3001,$A18))</f>
        <v>0</v>
      </c>
      <c r="EO18" s="21" t="n">
        <f aca="false">IF(OR($A18="",EO$4=""),0,COUNTIFS(Formulas!$A$2:$A$3001,EO$4,Formulas!$B$2:$B$3001,$A18))</f>
        <v>0</v>
      </c>
      <c r="EP18" s="21" t="n">
        <f aca="false">IF(OR($A18="",EP$4=""),0,COUNTIFS(Formulas!$A$2:$A$3001,EP$4,Formulas!$B$2:$B$3001,$A18))</f>
        <v>0</v>
      </c>
      <c r="EQ18" s="21" t="n">
        <f aca="false">IF(OR($A18="",EQ$4=""),0,COUNTIFS(Formulas!$A$2:$A$3001,EQ$4,Formulas!$B$2:$B$3001,$A18))</f>
        <v>0</v>
      </c>
      <c r="ER18" s="21" t="n">
        <f aca="false">IF(OR($A18="",ER$4=""),0,COUNTIFS(Formulas!$A$2:$A$3001,ER$4,Formulas!$B$2:$B$3001,$A18))</f>
        <v>0</v>
      </c>
      <c r="ES18" s="21" t="n">
        <f aca="false">IF(OR($A18="",ES$4=""),0,COUNTIFS(Formulas!$A$2:$A$3001,ES$4,Formulas!$B$2:$B$3001,$A18))</f>
        <v>0</v>
      </c>
      <c r="ET18" s="21" t="n">
        <f aca="false">IF(OR($A18="",ET$4=""),0,COUNTIFS(Formulas!$A$2:$A$3001,ET$4,Formulas!$B$2:$B$3001,$A18))</f>
        <v>0</v>
      </c>
      <c r="EU18" s="21" t="n">
        <f aca="false">IF(OR($A18="",EU$4=""),0,COUNTIFS(Formulas!$A$2:$A$3001,EU$4,Formulas!$B$2:$B$3001,$A18))</f>
        <v>0</v>
      </c>
      <c r="EV18" s="21" t="n">
        <f aca="false">IF(OR($A18="",EV$4=""),0,COUNTIFS(Formulas!$A$2:$A$3001,EV$4,Formulas!$B$2:$B$3001,$A18))</f>
        <v>0</v>
      </c>
    </row>
    <row r="19" customFormat="false" ht="15" hidden="false" customHeight="false" outlineLevel="0" collapsed="false">
      <c r="A19" s="13" t="str">
        <f aca="false">IF(INDEX(Materials!$A$2:$A$301,15)="","",INDEX(Materials!$A$2:$A$301,15))</f>
        <v>Calcium Carbonate</v>
      </c>
      <c r="B19" s="19" t="n">
        <f aca="false">IF(A19="","",COUNTIF(C19:EV19,"&gt;0"))</f>
        <v>1</v>
      </c>
      <c r="C19" s="21" t="n">
        <f aca="false">IF(OR($A19="",C$4=""),0,COUNTIFS(Formulas!$A$2:$A$3001,C$4,Formulas!$B$2:$B$3001,$A19))</f>
        <v>0</v>
      </c>
      <c r="D19" s="21" t="n">
        <f aca="false">IF(OR($A19="",D$4=""),0,COUNTIFS(Formulas!$A$2:$A$3001,D$4,Formulas!$B$2:$B$3001,$A19))</f>
        <v>0</v>
      </c>
      <c r="E19" s="21" t="n">
        <f aca="false">IF(OR($A19="",E$4=""),0,COUNTIFS(Formulas!$A$2:$A$3001,E$4,Formulas!$B$2:$B$3001,$A19))</f>
        <v>0</v>
      </c>
      <c r="F19" s="21" t="n">
        <f aca="false">IF(OR($A19="",F$4=""),0,COUNTIFS(Formulas!$A$2:$A$3001,F$4,Formulas!$B$2:$B$3001,$A19))</f>
        <v>0</v>
      </c>
      <c r="G19" s="21" t="n">
        <f aca="false">IF(OR($A19="",G$4=""),0,COUNTIFS(Formulas!$A$2:$A$3001,G$4,Formulas!$B$2:$B$3001,$A19))</f>
        <v>0</v>
      </c>
      <c r="H19" s="21" t="n">
        <f aca="false">IF(OR($A19="",H$4=""),0,COUNTIFS(Formulas!$A$2:$A$3001,H$4,Formulas!$B$2:$B$3001,$A19))</f>
        <v>0</v>
      </c>
      <c r="I19" s="21" t="n">
        <f aca="false">IF(OR($A19="",I$4=""),0,COUNTIFS(Formulas!$A$2:$A$3001,I$4,Formulas!$B$2:$B$3001,$A19))</f>
        <v>0</v>
      </c>
      <c r="J19" s="21" t="n">
        <f aca="false">IF(OR($A19="",J$4=""),0,COUNTIFS(Formulas!$A$2:$A$3001,J$4,Formulas!$B$2:$B$3001,$A19))</f>
        <v>0</v>
      </c>
      <c r="K19" s="21" t="n">
        <f aca="false">IF(OR($A19="",K$4=""),0,COUNTIFS(Formulas!$A$2:$A$3001,K$4,Formulas!$B$2:$B$3001,$A19))</f>
        <v>0</v>
      </c>
      <c r="L19" s="21" t="n">
        <f aca="false">IF(OR($A19="",L$4=""),0,COUNTIFS(Formulas!$A$2:$A$3001,L$4,Formulas!$B$2:$B$3001,$A19))</f>
        <v>0</v>
      </c>
      <c r="M19" s="21" t="n">
        <f aca="false">IF(OR($A19="",M$4=""),0,COUNTIFS(Formulas!$A$2:$A$3001,M$4,Formulas!$B$2:$B$3001,$A19))</f>
        <v>0</v>
      </c>
      <c r="N19" s="21" t="n">
        <f aca="false">IF(OR($A19="",N$4=""),0,COUNTIFS(Formulas!$A$2:$A$3001,N$4,Formulas!$B$2:$B$3001,$A19))</f>
        <v>0</v>
      </c>
      <c r="O19" s="21" t="n">
        <f aca="false">IF(OR($A19="",O$4=""),0,COUNTIFS(Formulas!$A$2:$A$3001,O$4,Formulas!$B$2:$B$3001,$A19))</f>
        <v>0</v>
      </c>
      <c r="P19" s="21" t="n">
        <f aca="false">IF(OR($A19="",P$4=""),0,COUNTIFS(Formulas!$A$2:$A$3001,P$4,Formulas!$B$2:$B$3001,$A19))</f>
        <v>0</v>
      </c>
      <c r="Q19" s="21" t="n">
        <f aca="false">IF(OR($A19="",Q$4=""),0,COUNTIFS(Formulas!$A$2:$A$3001,Q$4,Formulas!$B$2:$B$3001,$A19))</f>
        <v>0</v>
      </c>
      <c r="R19" s="21" t="n">
        <f aca="false">IF(OR($A19="",R$4=""),0,COUNTIFS(Formulas!$A$2:$A$3001,R$4,Formulas!$B$2:$B$3001,$A19))</f>
        <v>0</v>
      </c>
      <c r="S19" s="21" t="n">
        <f aca="false">IF(OR($A19="",S$4=""),0,COUNTIFS(Formulas!$A$2:$A$3001,S$4,Formulas!$B$2:$B$3001,$A19))</f>
        <v>0</v>
      </c>
      <c r="T19" s="21" t="n">
        <f aca="false">IF(OR($A19="",T$4=""),0,COUNTIFS(Formulas!$A$2:$A$3001,T$4,Formulas!$B$2:$B$3001,$A19))</f>
        <v>0</v>
      </c>
      <c r="U19" s="21" t="n">
        <f aca="false">IF(OR($A19="",U$4=""),0,COUNTIFS(Formulas!$A$2:$A$3001,U$4,Formulas!$B$2:$B$3001,$A19))</f>
        <v>0</v>
      </c>
      <c r="V19" s="21" t="n">
        <f aca="false">IF(OR($A19="",V$4=""),0,COUNTIFS(Formulas!$A$2:$A$3001,V$4,Formulas!$B$2:$B$3001,$A19))</f>
        <v>0</v>
      </c>
      <c r="W19" s="21" t="n">
        <f aca="false">IF(OR($A19="",W$4=""),0,COUNTIFS(Formulas!$A$2:$A$3001,W$4,Formulas!$B$2:$B$3001,$A19))</f>
        <v>0</v>
      </c>
      <c r="X19" s="21" t="n">
        <f aca="false">IF(OR($A19="",X$4=""),0,COUNTIFS(Formulas!$A$2:$A$3001,X$4,Formulas!$B$2:$B$3001,$A19))</f>
        <v>0</v>
      </c>
      <c r="Y19" s="21" t="n">
        <f aca="false">IF(OR($A19="",Y$4=""),0,COUNTIFS(Formulas!$A$2:$A$3001,Y$4,Formulas!$B$2:$B$3001,$A19))</f>
        <v>0</v>
      </c>
      <c r="Z19" s="21" t="n">
        <f aca="false">IF(OR($A19="",Z$4=""),0,COUNTIFS(Formulas!$A$2:$A$3001,Z$4,Formulas!$B$2:$B$3001,$A19))</f>
        <v>0</v>
      </c>
      <c r="AA19" s="21" t="n">
        <f aca="false">IF(OR($A19="",AA$4=""),0,COUNTIFS(Formulas!$A$2:$A$3001,AA$4,Formulas!$B$2:$B$3001,$A19))</f>
        <v>0</v>
      </c>
      <c r="AB19" s="21" t="n">
        <f aca="false">IF(OR($A19="",AB$4=""),0,COUNTIFS(Formulas!$A$2:$A$3001,AB$4,Formulas!$B$2:$B$3001,$A19))</f>
        <v>0</v>
      </c>
      <c r="AC19" s="21" t="n">
        <f aca="false">IF(OR($A19="",AC$4=""),0,COUNTIFS(Formulas!$A$2:$A$3001,AC$4,Formulas!$B$2:$B$3001,$A19))</f>
        <v>0</v>
      </c>
      <c r="AD19" s="21" t="n">
        <f aca="false">IF(OR($A19="",AD$4=""),0,COUNTIFS(Formulas!$A$2:$A$3001,AD$4,Formulas!$B$2:$B$3001,$A19))</f>
        <v>0</v>
      </c>
      <c r="AE19" s="21" t="n">
        <f aca="false">IF(OR($A19="",AE$4=""),0,COUNTIFS(Formulas!$A$2:$A$3001,AE$4,Formulas!$B$2:$B$3001,$A19))</f>
        <v>0</v>
      </c>
      <c r="AF19" s="21" t="n">
        <f aca="false">IF(OR($A19="",AF$4=""),0,COUNTIFS(Formulas!$A$2:$A$3001,AF$4,Formulas!$B$2:$B$3001,$A19))</f>
        <v>0</v>
      </c>
      <c r="AG19" s="21" t="n">
        <f aca="false">IF(OR($A19="",AG$4=""),0,COUNTIFS(Formulas!$A$2:$A$3001,AG$4,Formulas!$B$2:$B$3001,$A19))</f>
        <v>0</v>
      </c>
      <c r="AH19" s="21" t="n">
        <f aca="false">IF(OR($A19="",AH$4=""),0,COUNTIFS(Formulas!$A$2:$A$3001,AH$4,Formulas!$B$2:$B$3001,$A19))</f>
        <v>0</v>
      </c>
      <c r="AI19" s="21" t="n">
        <f aca="false">IF(OR($A19="",AI$4=""),0,COUNTIFS(Formulas!$A$2:$A$3001,AI$4,Formulas!$B$2:$B$3001,$A19))</f>
        <v>0</v>
      </c>
      <c r="AJ19" s="21" t="n">
        <f aca="false">IF(OR($A19="",AJ$4=""),0,COUNTIFS(Formulas!$A$2:$A$3001,AJ$4,Formulas!$B$2:$B$3001,$A19))</f>
        <v>0</v>
      </c>
      <c r="AK19" s="21" t="n">
        <f aca="false">IF(OR($A19="",AK$4=""),0,COUNTIFS(Formulas!$A$2:$A$3001,AK$4,Formulas!$B$2:$B$3001,$A19))</f>
        <v>0</v>
      </c>
      <c r="AL19" s="21" t="n">
        <f aca="false">IF(OR($A19="",AL$4=""),0,COUNTIFS(Formulas!$A$2:$A$3001,AL$4,Formulas!$B$2:$B$3001,$A19))</f>
        <v>0</v>
      </c>
      <c r="AM19" s="21" t="n">
        <f aca="false">IF(OR($A19="",AM$4=""),0,COUNTIFS(Formulas!$A$2:$A$3001,AM$4,Formulas!$B$2:$B$3001,$A19))</f>
        <v>0</v>
      </c>
      <c r="AN19" s="21" t="n">
        <f aca="false">IF(OR($A19="",AN$4=""),0,COUNTIFS(Formulas!$A$2:$A$3001,AN$4,Formulas!$B$2:$B$3001,$A19))</f>
        <v>0</v>
      </c>
      <c r="AO19" s="21" t="n">
        <f aca="false">IF(OR($A19="",AO$4=""),0,COUNTIFS(Formulas!$A$2:$A$3001,AO$4,Formulas!$B$2:$B$3001,$A19))</f>
        <v>0</v>
      </c>
      <c r="AP19" s="21" t="n">
        <f aca="false">IF(OR($A19="",AP$4=""),0,COUNTIFS(Formulas!$A$2:$A$3001,AP$4,Formulas!$B$2:$B$3001,$A19))</f>
        <v>0</v>
      </c>
      <c r="AQ19" s="21" t="n">
        <f aca="false">IF(OR($A19="",AQ$4=""),0,COUNTIFS(Formulas!$A$2:$A$3001,AQ$4,Formulas!$B$2:$B$3001,$A19))</f>
        <v>0</v>
      </c>
      <c r="AR19" s="21" t="n">
        <f aca="false">IF(OR($A19="",AR$4=""),0,COUNTIFS(Formulas!$A$2:$A$3001,AR$4,Formulas!$B$2:$B$3001,$A19))</f>
        <v>0</v>
      </c>
      <c r="AS19" s="21" t="n">
        <f aca="false">IF(OR($A19="",AS$4=""),0,COUNTIFS(Formulas!$A$2:$A$3001,AS$4,Formulas!$B$2:$B$3001,$A19))</f>
        <v>0</v>
      </c>
      <c r="AT19" s="21" t="n">
        <f aca="false">IF(OR($A19="",AT$4=""),0,COUNTIFS(Formulas!$A$2:$A$3001,AT$4,Formulas!$B$2:$B$3001,$A19))</f>
        <v>0</v>
      </c>
      <c r="AU19" s="21" t="n">
        <f aca="false">IF(OR($A19="",AU$4=""),0,COUNTIFS(Formulas!$A$2:$A$3001,AU$4,Formulas!$B$2:$B$3001,$A19))</f>
        <v>0</v>
      </c>
      <c r="AV19" s="21" t="n">
        <f aca="false">IF(OR($A19="",AV$4=""),0,COUNTIFS(Formulas!$A$2:$A$3001,AV$4,Formulas!$B$2:$B$3001,$A19))</f>
        <v>0</v>
      </c>
      <c r="AW19" s="21" t="n">
        <f aca="false">IF(OR($A19="",AW$4=""),0,COUNTIFS(Formulas!$A$2:$A$3001,AW$4,Formulas!$B$2:$B$3001,$A19))</f>
        <v>0</v>
      </c>
      <c r="AX19" s="21" t="n">
        <f aca="false">IF(OR($A19="",AX$4=""),0,COUNTIFS(Formulas!$A$2:$A$3001,AX$4,Formulas!$B$2:$B$3001,$A19))</f>
        <v>0</v>
      </c>
      <c r="AY19" s="21" t="n">
        <f aca="false">IF(OR($A19="",AY$4=""),0,COUNTIFS(Formulas!$A$2:$A$3001,AY$4,Formulas!$B$2:$B$3001,$A19))</f>
        <v>0</v>
      </c>
      <c r="AZ19" s="21" t="n">
        <f aca="false">IF(OR($A19="",AZ$4=""),0,COUNTIFS(Formulas!$A$2:$A$3001,AZ$4,Formulas!$B$2:$B$3001,$A19))</f>
        <v>0</v>
      </c>
      <c r="BA19" s="21" t="n">
        <f aca="false">IF(OR($A19="",BA$4=""),0,COUNTIFS(Formulas!$A$2:$A$3001,BA$4,Formulas!$B$2:$B$3001,$A19))</f>
        <v>0</v>
      </c>
      <c r="BB19" s="21" t="n">
        <f aca="false">IF(OR($A19="",BB$4=""),0,COUNTIFS(Formulas!$A$2:$A$3001,BB$4,Formulas!$B$2:$B$3001,$A19))</f>
        <v>0</v>
      </c>
      <c r="BC19" s="21" t="n">
        <f aca="false">IF(OR($A19="",BC$4=""),0,COUNTIFS(Formulas!$A$2:$A$3001,BC$4,Formulas!$B$2:$B$3001,$A19))</f>
        <v>0</v>
      </c>
      <c r="BD19" s="21" t="n">
        <f aca="false">IF(OR($A19="",BD$4=""),0,COUNTIFS(Formulas!$A$2:$A$3001,BD$4,Formulas!$B$2:$B$3001,$A19))</f>
        <v>0</v>
      </c>
      <c r="BE19" s="21" t="n">
        <f aca="false">IF(OR($A19="",BE$4=""),0,COUNTIFS(Formulas!$A$2:$A$3001,BE$4,Formulas!$B$2:$B$3001,$A19))</f>
        <v>0</v>
      </c>
      <c r="BF19" s="21" t="n">
        <f aca="false">IF(OR($A19="",BF$4=""),0,COUNTIFS(Formulas!$A$2:$A$3001,BF$4,Formulas!$B$2:$B$3001,$A19))</f>
        <v>0</v>
      </c>
      <c r="BG19" s="21" t="n">
        <f aca="false">IF(OR($A19="",BG$4=""),0,COUNTIFS(Formulas!$A$2:$A$3001,BG$4,Formulas!$B$2:$B$3001,$A19))</f>
        <v>0</v>
      </c>
      <c r="BH19" s="21" t="n">
        <f aca="false">IF(OR($A19="",BH$4=""),0,COUNTIFS(Formulas!$A$2:$A$3001,BH$4,Formulas!$B$2:$B$3001,$A19))</f>
        <v>0</v>
      </c>
      <c r="BI19" s="21" t="n">
        <f aca="false">IF(OR($A19="",BI$4=""),0,COUNTIFS(Formulas!$A$2:$A$3001,BI$4,Formulas!$B$2:$B$3001,$A19))</f>
        <v>0</v>
      </c>
      <c r="BJ19" s="21" t="n">
        <f aca="false">IF(OR($A19="",BJ$4=""),0,COUNTIFS(Formulas!$A$2:$A$3001,BJ$4,Formulas!$B$2:$B$3001,$A19))</f>
        <v>0</v>
      </c>
      <c r="BK19" s="21" t="n">
        <f aca="false">IF(OR($A19="",BK$4=""),0,COUNTIFS(Formulas!$A$2:$A$3001,BK$4,Formulas!$B$2:$B$3001,$A19))</f>
        <v>0</v>
      </c>
      <c r="BL19" s="21" t="n">
        <f aca="false">IF(OR($A19="",BL$4=""),0,COUNTIFS(Formulas!$A$2:$A$3001,BL$4,Formulas!$B$2:$B$3001,$A19))</f>
        <v>0</v>
      </c>
      <c r="BM19" s="21" t="n">
        <f aca="false">IF(OR($A19="",BM$4=""),0,COUNTIFS(Formulas!$A$2:$A$3001,BM$4,Formulas!$B$2:$B$3001,$A19))</f>
        <v>0</v>
      </c>
      <c r="BN19" s="21" t="n">
        <f aca="false">IF(OR($A19="",BN$4=""),0,COUNTIFS(Formulas!$A$2:$A$3001,BN$4,Formulas!$B$2:$B$3001,$A19))</f>
        <v>0</v>
      </c>
      <c r="BO19" s="21" t="n">
        <f aca="false">IF(OR($A19="",BO$4=""),0,COUNTIFS(Formulas!$A$2:$A$3001,BO$4,Formulas!$B$2:$B$3001,$A19))</f>
        <v>0</v>
      </c>
      <c r="BP19" s="21" t="n">
        <f aca="false">IF(OR($A19="",BP$4=""),0,COUNTIFS(Formulas!$A$2:$A$3001,BP$4,Formulas!$B$2:$B$3001,$A19))</f>
        <v>0</v>
      </c>
      <c r="BQ19" s="21" t="n">
        <f aca="false">IF(OR($A19="",BQ$4=""),0,COUNTIFS(Formulas!$A$2:$A$3001,BQ$4,Formulas!$B$2:$B$3001,$A19))</f>
        <v>0</v>
      </c>
      <c r="BR19" s="21" t="n">
        <f aca="false">IF(OR($A19="",BR$4=""),0,COUNTIFS(Formulas!$A$2:$A$3001,BR$4,Formulas!$B$2:$B$3001,$A19))</f>
        <v>0</v>
      </c>
      <c r="BS19" s="21" t="n">
        <f aca="false">IF(OR($A19="",BS$4=""),0,COUNTIFS(Formulas!$A$2:$A$3001,BS$4,Formulas!$B$2:$B$3001,$A19))</f>
        <v>0</v>
      </c>
      <c r="BT19" s="21" t="n">
        <f aca="false">IF(OR($A19="",BT$4=""),0,COUNTIFS(Formulas!$A$2:$A$3001,BT$4,Formulas!$B$2:$B$3001,$A19))</f>
        <v>0</v>
      </c>
      <c r="BU19" s="21" t="n">
        <f aca="false">IF(OR($A19="",BU$4=""),0,COUNTIFS(Formulas!$A$2:$A$3001,BU$4,Formulas!$B$2:$B$3001,$A19))</f>
        <v>0</v>
      </c>
      <c r="BV19" s="21" t="n">
        <f aca="false">IF(OR($A19="",BV$4=""),0,COUNTIFS(Formulas!$A$2:$A$3001,BV$4,Formulas!$B$2:$B$3001,$A19))</f>
        <v>0</v>
      </c>
      <c r="BW19" s="21" t="n">
        <f aca="false">IF(OR($A19="",BW$4=""),0,COUNTIFS(Formulas!$A$2:$A$3001,BW$4,Formulas!$B$2:$B$3001,$A19))</f>
        <v>1</v>
      </c>
      <c r="BX19" s="21" t="n">
        <f aca="false">IF(OR($A19="",BX$4=""),0,COUNTIFS(Formulas!$A$2:$A$3001,BX$4,Formulas!$B$2:$B$3001,$A19))</f>
        <v>0</v>
      </c>
      <c r="BY19" s="21" t="n">
        <f aca="false">IF(OR($A19="",BY$4=""),0,COUNTIFS(Formulas!$A$2:$A$3001,BY$4,Formulas!$B$2:$B$3001,$A19))</f>
        <v>0</v>
      </c>
      <c r="BZ19" s="21" t="n">
        <f aca="false">IF(OR($A19="",BZ$4=""),0,COUNTIFS(Formulas!$A$2:$A$3001,BZ$4,Formulas!$B$2:$B$3001,$A19))</f>
        <v>0</v>
      </c>
      <c r="CA19" s="21" t="n">
        <f aca="false">IF(OR($A19="",CA$4=""),0,COUNTIFS(Formulas!$A$2:$A$3001,CA$4,Formulas!$B$2:$B$3001,$A19))</f>
        <v>0</v>
      </c>
      <c r="CB19" s="21" t="n">
        <f aca="false">IF(OR($A19="",CB$4=""),0,COUNTIFS(Formulas!$A$2:$A$3001,CB$4,Formulas!$B$2:$B$3001,$A19))</f>
        <v>0</v>
      </c>
      <c r="CC19" s="21" t="n">
        <f aca="false">IF(OR($A19="",CC$4=""),0,COUNTIFS(Formulas!$A$2:$A$3001,CC$4,Formulas!$B$2:$B$3001,$A19))</f>
        <v>0</v>
      </c>
      <c r="CD19" s="21" t="n">
        <f aca="false">IF(OR($A19="",CD$4=""),0,COUNTIFS(Formulas!$A$2:$A$3001,CD$4,Formulas!$B$2:$B$3001,$A19))</f>
        <v>0</v>
      </c>
      <c r="CE19" s="21" t="n">
        <f aca="false">IF(OR($A19="",CE$4=""),0,COUNTIFS(Formulas!$A$2:$A$3001,CE$4,Formulas!$B$2:$B$3001,$A19))</f>
        <v>0</v>
      </c>
      <c r="CF19" s="21" t="n">
        <f aca="false">IF(OR($A19="",CF$4=""),0,COUNTIFS(Formulas!$A$2:$A$3001,CF$4,Formulas!$B$2:$B$3001,$A19))</f>
        <v>0</v>
      </c>
      <c r="CG19" s="21" t="n">
        <f aca="false">IF(OR($A19="",CG$4=""),0,COUNTIFS(Formulas!$A$2:$A$3001,CG$4,Formulas!$B$2:$B$3001,$A19))</f>
        <v>0</v>
      </c>
      <c r="CH19" s="21" t="n">
        <f aca="false">IF(OR($A19="",CH$4=""),0,COUNTIFS(Formulas!$A$2:$A$3001,CH$4,Formulas!$B$2:$B$3001,$A19))</f>
        <v>0</v>
      </c>
      <c r="CI19" s="21" t="n">
        <f aca="false">IF(OR($A19="",CI$4=""),0,COUNTIFS(Formulas!$A$2:$A$3001,CI$4,Formulas!$B$2:$B$3001,$A19))</f>
        <v>0</v>
      </c>
      <c r="CJ19" s="21" t="n">
        <f aca="false">IF(OR($A19="",CJ$4=""),0,COUNTIFS(Formulas!$A$2:$A$3001,CJ$4,Formulas!$B$2:$B$3001,$A19))</f>
        <v>0</v>
      </c>
      <c r="CK19" s="21" t="n">
        <f aca="false">IF(OR($A19="",CK$4=""),0,COUNTIFS(Formulas!$A$2:$A$3001,CK$4,Formulas!$B$2:$B$3001,$A19))</f>
        <v>0</v>
      </c>
      <c r="CL19" s="21" t="n">
        <f aca="false">IF(OR($A19="",CL$4=""),0,COUNTIFS(Formulas!$A$2:$A$3001,CL$4,Formulas!$B$2:$B$3001,$A19))</f>
        <v>0</v>
      </c>
      <c r="CM19" s="21" t="n">
        <f aca="false">IF(OR($A19="",CM$4=""),0,COUNTIFS(Formulas!$A$2:$A$3001,CM$4,Formulas!$B$2:$B$3001,$A19))</f>
        <v>0</v>
      </c>
      <c r="CN19" s="21" t="n">
        <f aca="false">IF(OR($A19="",CN$4=""),0,COUNTIFS(Formulas!$A$2:$A$3001,CN$4,Formulas!$B$2:$B$3001,$A19))</f>
        <v>0</v>
      </c>
      <c r="CO19" s="21" t="n">
        <f aca="false">IF(OR($A19="",CO$4=""),0,COUNTIFS(Formulas!$A$2:$A$3001,CO$4,Formulas!$B$2:$B$3001,$A19))</f>
        <v>0</v>
      </c>
      <c r="CP19" s="21" t="n">
        <f aca="false">IF(OR($A19="",CP$4=""),0,COUNTIFS(Formulas!$A$2:$A$3001,CP$4,Formulas!$B$2:$B$3001,$A19))</f>
        <v>0</v>
      </c>
      <c r="CQ19" s="21" t="n">
        <f aca="false">IF(OR($A19="",CQ$4=""),0,COUNTIFS(Formulas!$A$2:$A$3001,CQ$4,Formulas!$B$2:$B$3001,$A19))</f>
        <v>0</v>
      </c>
      <c r="CR19" s="21" t="n">
        <f aca="false">IF(OR($A19="",CR$4=""),0,COUNTIFS(Formulas!$A$2:$A$3001,CR$4,Formulas!$B$2:$B$3001,$A19))</f>
        <v>0</v>
      </c>
      <c r="CS19" s="21" t="n">
        <f aca="false">IF(OR($A19="",CS$4=""),0,COUNTIFS(Formulas!$A$2:$A$3001,CS$4,Formulas!$B$2:$B$3001,$A19))</f>
        <v>0</v>
      </c>
      <c r="CT19" s="21" t="n">
        <f aca="false">IF(OR($A19="",CT$4=""),0,COUNTIFS(Formulas!$A$2:$A$3001,CT$4,Formulas!$B$2:$B$3001,$A19))</f>
        <v>0</v>
      </c>
      <c r="CU19" s="21" t="n">
        <f aca="false">IF(OR($A19="",CU$4=""),0,COUNTIFS(Formulas!$A$2:$A$3001,CU$4,Formulas!$B$2:$B$3001,$A19))</f>
        <v>0</v>
      </c>
      <c r="CV19" s="21" t="n">
        <f aca="false">IF(OR($A19="",CV$4=""),0,COUNTIFS(Formulas!$A$2:$A$3001,CV$4,Formulas!$B$2:$B$3001,$A19))</f>
        <v>0</v>
      </c>
      <c r="CW19" s="21" t="n">
        <f aca="false">IF(OR($A19="",CW$4=""),0,COUNTIFS(Formulas!$A$2:$A$3001,CW$4,Formulas!$B$2:$B$3001,$A19))</f>
        <v>0</v>
      </c>
      <c r="CX19" s="21" t="n">
        <f aca="false">IF(OR($A19="",CX$4=""),0,COUNTIFS(Formulas!$A$2:$A$3001,CX$4,Formulas!$B$2:$B$3001,$A19))</f>
        <v>0</v>
      </c>
      <c r="CY19" s="21" t="n">
        <f aca="false">IF(OR($A19="",CY$4=""),0,COUNTIFS(Formulas!$A$2:$A$3001,CY$4,Formulas!$B$2:$B$3001,$A19))</f>
        <v>0</v>
      </c>
      <c r="CZ19" s="21" t="n">
        <f aca="false">IF(OR($A19="",CZ$4=""),0,COUNTIFS(Formulas!$A$2:$A$3001,CZ$4,Formulas!$B$2:$B$3001,$A19))</f>
        <v>0</v>
      </c>
      <c r="DA19" s="21" t="n">
        <f aca="false">IF(OR($A19="",DA$4=""),0,COUNTIFS(Formulas!$A$2:$A$3001,DA$4,Formulas!$B$2:$B$3001,$A19))</f>
        <v>0</v>
      </c>
      <c r="DB19" s="21" t="n">
        <f aca="false">IF(OR($A19="",DB$4=""),0,COUNTIFS(Formulas!$A$2:$A$3001,DB$4,Formulas!$B$2:$B$3001,$A19))</f>
        <v>0</v>
      </c>
      <c r="DC19" s="21" t="n">
        <f aca="false">IF(OR($A19="",DC$4=""),0,COUNTIFS(Formulas!$A$2:$A$3001,DC$4,Formulas!$B$2:$B$3001,$A19))</f>
        <v>0</v>
      </c>
      <c r="DD19" s="21" t="n">
        <f aca="false">IF(OR($A19="",DD$4=""),0,COUNTIFS(Formulas!$A$2:$A$3001,DD$4,Formulas!$B$2:$B$3001,$A19))</f>
        <v>0</v>
      </c>
      <c r="DE19" s="21" t="n">
        <f aca="false">IF(OR($A19="",DE$4=""),0,COUNTIFS(Formulas!$A$2:$A$3001,DE$4,Formulas!$B$2:$B$3001,$A19))</f>
        <v>0</v>
      </c>
      <c r="DF19" s="21" t="n">
        <f aca="false">IF(OR($A19="",DF$4=""),0,COUNTIFS(Formulas!$A$2:$A$3001,DF$4,Formulas!$B$2:$B$3001,$A19))</f>
        <v>0</v>
      </c>
      <c r="DG19" s="21" t="n">
        <f aca="false">IF(OR($A19="",DG$4=""),0,COUNTIFS(Formulas!$A$2:$A$3001,DG$4,Formulas!$B$2:$B$3001,$A19))</f>
        <v>0</v>
      </c>
      <c r="DH19" s="21" t="n">
        <f aca="false">IF(OR($A19="",DH$4=""),0,COUNTIFS(Formulas!$A$2:$A$3001,DH$4,Formulas!$B$2:$B$3001,$A19))</f>
        <v>0</v>
      </c>
      <c r="DI19" s="21" t="n">
        <f aca="false">IF(OR($A19="",DI$4=""),0,COUNTIFS(Formulas!$A$2:$A$3001,DI$4,Formulas!$B$2:$B$3001,$A19))</f>
        <v>0</v>
      </c>
      <c r="DJ19" s="21" t="n">
        <f aca="false">IF(OR($A19="",DJ$4=""),0,COUNTIFS(Formulas!$A$2:$A$3001,DJ$4,Formulas!$B$2:$B$3001,$A19))</f>
        <v>0</v>
      </c>
      <c r="DK19" s="21" t="n">
        <f aca="false">IF(OR($A19="",DK$4=""),0,COUNTIFS(Formulas!$A$2:$A$3001,DK$4,Formulas!$B$2:$B$3001,$A19))</f>
        <v>0</v>
      </c>
      <c r="DL19" s="21" t="n">
        <f aca="false">IF(OR($A19="",DL$4=""),0,COUNTIFS(Formulas!$A$2:$A$3001,DL$4,Formulas!$B$2:$B$3001,$A19))</f>
        <v>0</v>
      </c>
      <c r="DM19" s="21" t="n">
        <f aca="false">IF(OR($A19="",DM$4=""),0,COUNTIFS(Formulas!$A$2:$A$3001,DM$4,Formulas!$B$2:$B$3001,$A19))</f>
        <v>0</v>
      </c>
      <c r="DN19" s="21" t="n">
        <f aca="false">IF(OR($A19="",DN$4=""),0,COUNTIFS(Formulas!$A$2:$A$3001,DN$4,Formulas!$B$2:$B$3001,$A19))</f>
        <v>0</v>
      </c>
      <c r="DO19" s="21" t="n">
        <f aca="false">IF(OR($A19="",DO$4=""),0,COUNTIFS(Formulas!$A$2:$A$3001,DO$4,Formulas!$B$2:$B$3001,$A19))</f>
        <v>0</v>
      </c>
      <c r="DP19" s="21" t="n">
        <f aca="false">IF(OR($A19="",DP$4=""),0,COUNTIFS(Formulas!$A$2:$A$3001,DP$4,Formulas!$B$2:$B$3001,$A19))</f>
        <v>0</v>
      </c>
      <c r="DQ19" s="21" t="n">
        <f aca="false">IF(OR($A19="",DQ$4=""),0,COUNTIFS(Formulas!$A$2:$A$3001,DQ$4,Formulas!$B$2:$B$3001,$A19))</f>
        <v>0</v>
      </c>
      <c r="DR19" s="21" t="n">
        <f aca="false">IF(OR($A19="",DR$4=""),0,COUNTIFS(Formulas!$A$2:$A$3001,DR$4,Formulas!$B$2:$B$3001,$A19))</f>
        <v>0</v>
      </c>
      <c r="DS19" s="21" t="n">
        <f aca="false">IF(OR($A19="",DS$4=""),0,COUNTIFS(Formulas!$A$2:$A$3001,DS$4,Formulas!$B$2:$B$3001,$A19))</f>
        <v>0</v>
      </c>
      <c r="DT19" s="21" t="n">
        <f aca="false">IF(OR($A19="",DT$4=""),0,COUNTIFS(Formulas!$A$2:$A$3001,DT$4,Formulas!$B$2:$B$3001,$A19))</f>
        <v>0</v>
      </c>
      <c r="DU19" s="21" t="n">
        <f aca="false">IF(OR($A19="",DU$4=""),0,COUNTIFS(Formulas!$A$2:$A$3001,DU$4,Formulas!$B$2:$B$3001,$A19))</f>
        <v>0</v>
      </c>
      <c r="DV19" s="21" t="n">
        <f aca="false">IF(OR($A19="",DV$4=""),0,COUNTIFS(Formulas!$A$2:$A$3001,DV$4,Formulas!$B$2:$B$3001,$A19))</f>
        <v>0</v>
      </c>
      <c r="DW19" s="21" t="n">
        <f aca="false">IF(OR($A19="",DW$4=""),0,COUNTIFS(Formulas!$A$2:$A$3001,DW$4,Formulas!$B$2:$B$3001,$A19))</f>
        <v>0</v>
      </c>
      <c r="DX19" s="21" t="n">
        <f aca="false">IF(OR($A19="",DX$4=""),0,COUNTIFS(Formulas!$A$2:$A$3001,DX$4,Formulas!$B$2:$B$3001,$A19))</f>
        <v>0</v>
      </c>
      <c r="DY19" s="21" t="n">
        <f aca="false">IF(OR($A19="",DY$4=""),0,COUNTIFS(Formulas!$A$2:$A$3001,DY$4,Formulas!$B$2:$B$3001,$A19))</f>
        <v>0</v>
      </c>
      <c r="DZ19" s="21" t="n">
        <f aca="false">IF(OR($A19="",DZ$4=""),0,COUNTIFS(Formulas!$A$2:$A$3001,DZ$4,Formulas!$B$2:$B$3001,$A19))</f>
        <v>0</v>
      </c>
      <c r="EA19" s="21" t="n">
        <f aca="false">IF(OR($A19="",EA$4=""),0,COUNTIFS(Formulas!$A$2:$A$3001,EA$4,Formulas!$B$2:$B$3001,$A19))</f>
        <v>0</v>
      </c>
      <c r="EB19" s="21" t="n">
        <f aca="false">IF(OR($A19="",EB$4=""),0,COUNTIFS(Formulas!$A$2:$A$3001,EB$4,Formulas!$B$2:$B$3001,$A19))</f>
        <v>0</v>
      </c>
      <c r="EC19" s="21" t="n">
        <f aca="false">IF(OR($A19="",EC$4=""),0,COUNTIFS(Formulas!$A$2:$A$3001,EC$4,Formulas!$B$2:$B$3001,$A19))</f>
        <v>0</v>
      </c>
      <c r="ED19" s="21" t="n">
        <f aca="false">IF(OR($A19="",ED$4=""),0,COUNTIFS(Formulas!$A$2:$A$3001,ED$4,Formulas!$B$2:$B$3001,$A19))</f>
        <v>0</v>
      </c>
      <c r="EE19" s="21" t="n">
        <f aca="false">IF(OR($A19="",EE$4=""),0,COUNTIFS(Formulas!$A$2:$A$3001,EE$4,Formulas!$B$2:$B$3001,$A19))</f>
        <v>0</v>
      </c>
      <c r="EF19" s="21" t="n">
        <f aca="false">IF(OR($A19="",EF$4=""),0,COUNTIFS(Formulas!$A$2:$A$3001,EF$4,Formulas!$B$2:$B$3001,$A19))</f>
        <v>0</v>
      </c>
      <c r="EG19" s="21" t="n">
        <f aca="false">IF(OR($A19="",EG$4=""),0,COUNTIFS(Formulas!$A$2:$A$3001,EG$4,Formulas!$B$2:$B$3001,$A19))</f>
        <v>0</v>
      </c>
      <c r="EH19" s="21" t="n">
        <f aca="false">IF(OR($A19="",EH$4=""),0,COUNTIFS(Formulas!$A$2:$A$3001,EH$4,Formulas!$B$2:$B$3001,$A19))</f>
        <v>0</v>
      </c>
      <c r="EI19" s="21" t="n">
        <f aca="false">IF(OR($A19="",EI$4=""),0,COUNTIFS(Formulas!$A$2:$A$3001,EI$4,Formulas!$B$2:$B$3001,$A19))</f>
        <v>0</v>
      </c>
      <c r="EJ19" s="21" t="n">
        <f aca="false">IF(OR($A19="",EJ$4=""),0,COUNTIFS(Formulas!$A$2:$A$3001,EJ$4,Formulas!$B$2:$B$3001,$A19))</f>
        <v>0</v>
      </c>
      <c r="EK19" s="21" t="n">
        <f aca="false">IF(OR($A19="",EK$4=""),0,COUNTIFS(Formulas!$A$2:$A$3001,EK$4,Formulas!$B$2:$B$3001,$A19))</f>
        <v>0</v>
      </c>
      <c r="EL19" s="21" t="n">
        <f aca="false">IF(OR($A19="",EL$4=""),0,COUNTIFS(Formulas!$A$2:$A$3001,EL$4,Formulas!$B$2:$B$3001,$A19))</f>
        <v>0</v>
      </c>
      <c r="EM19" s="21" t="n">
        <f aca="false">IF(OR($A19="",EM$4=""),0,COUNTIFS(Formulas!$A$2:$A$3001,EM$4,Formulas!$B$2:$B$3001,$A19))</f>
        <v>0</v>
      </c>
      <c r="EN19" s="21" t="n">
        <f aca="false">IF(OR($A19="",EN$4=""),0,COUNTIFS(Formulas!$A$2:$A$3001,EN$4,Formulas!$B$2:$B$3001,$A19))</f>
        <v>0</v>
      </c>
      <c r="EO19" s="21" t="n">
        <f aca="false">IF(OR($A19="",EO$4=""),0,COUNTIFS(Formulas!$A$2:$A$3001,EO$4,Formulas!$B$2:$B$3001,$A19))</f>
        <v>0</v>
      </c>
      <c r="EP19" s="21" t="n">
        <f aca="false">IF(OR($A19="",EP$4=""),0,COUNTIFS(Formulas!$A$2:$A$3001,EP$4,Formulas!$B$2:$B$3001,$A19))</f>
        <v>0</v>
      </c>
      <c r="EQ19" s="21" t="n">
        <f aca="false">IF(OR($A19="",EQ$4=""),0,COUNTIFS(Formulas!$A$2:$A$3001,EQ$4,Formulas!$B$2:$B$3001,$A19))</f>
        <v>0</v>
      </c>
      <c r="ER19" s="21" t="n">
        <f aca="false">IF(OR($A19="",ER$4=""),0,COUNTIFS(Formulas!$A$2:$A$3001,ER$4,Formulas!$B$2:$B$3001,$A19))</f>
        <v>0</v>
      </c>
      <c r="ES19" s="21" t="n">
        <f aca="false">IF(OR($A19="",ES$4=""),0,COUNTIFS(Formulas!$A$2:$A$3001,ES$4,Formulas!$B$2:$B$3001,$A19))</f>
        <v>0</v>
      </c>
      <c r="ET19" s="21" t="n">
        <f aca="false">IF(OR($A19="",ET$4=""),0,COUNTIFS(Formulas!$A$2:$A$3001,ET$4,Formulas!$B$2:$B$3001,$A19))</f>
        <v>0</v>
      </c>
      <c r="EU19" s="21" t="n">
        <f aca="false">IF(OR($A19="",EU$4=""),0,COUNTIFS(Formulas!$A$2:$A$3001,EU$4,Formulas!$B$2:$B$3001,$A19))</f>
        <v>0</v>
      </c>
      <c r="EV19" s="21" t="n">
        <f aca="false">IF(OR($A19="",EV$4=""),0,COUNTIFS(Formulas!$A$2:$A$3001,EV$4,Formulas!$B$2:$B$3001,$A19))</f>
        <v>0</v>
      </c>
    </row>
    <row r="20" customFormat="false" ht="15" hidden="false" customHeight="false" outlineLevel="0" collapsed="false">
      <c r="A20" s="13" t="str">
        <f aca="false">IF(INDEX(Materials!$A$2:$A$301,16)="","",INDEX(Materials!$A$2:$A$301,16))</f>
        <v>Calcium Carbonate Heavy</v>
      </c>
      <c r="B20" s="19" t="n">
        <f aca="false">IF(A20="","",COUNTIF(C20:EV20,"&gt;0"))</f>
        <v>7</v>
      </c>
      <c r="C20" s="21" t="n">
        <f aca="false">IF(OR($A20="",C$4=""),0,COUNTIFS(Formulas!$A$2:$A$3001,C$4,Formulas!$B$2:$B$3001,$A20))</f>
        <v>0</v>
      </c>
      <c r="D20" s="21" t="n">
        <f aca="false">IF(OR($A20="",D$4=""),0,COUNTIFS(Formulas!$A$2:$A$3001,D$4,Formulas!$B$2:$B$3001,$A20))</f>
        <v>0</v>
      </c>
      <c r="E20" s="21" t="n">
        <f aca="false">IF(OR($A20="",E$4=""),0,COUNTIFS(Formulas!$A$2:$A$3001,E$4,Formulas!$B$2:$B$3001,$A20))</f>
        <v>0</v>
      </c>
      <c r="F20" s="21" t="n">
        <f aca="false">IF(OR($A20="",F$4=""),0,COUNTIFS(Formulas!$A$2:$A$3001,F$4,Formulas!$B$2:$B$3001,$A20))</f>
        <v>0</v>
      </c>
      <c r="G20" s="21" t="n">
        <f aca="false">IF(OR($A20="",G$4=""),0,COUNTIFS(Formulas!$A$2:$A$3001,G$4,Formulas!$B$2:$B$3001,$A20))</f>
        <v>0</v>
      </c>
      <c r="H20" s="21" t="n">
        <f aca="false">IF(OR($A20="",H$4=""),0,COUNTIFS(Formulas!$A$2:$A$3001,H$4,Formulas!$B$2:$B$3001,$A20))</f>
        <v>0</v>
      </c>
      <c r="I20" s="21" t="n">
        <f aca="false">IF(OR($A20="",I$4=""),0,COUNTIFS(Formulas!$A$2:$A$3001,I$4,Formulas!$B$2:$B$3001,$A20))</f>
        <v>0</v>
      </c>
      <c r="J20" s="21" t="n">
        <f aca="false">IF(OR($A20="",J$4=""),0,COUNTIFS(Formulas!$A$2:$A$3001,J$4,Formulas!$B$2:$B$3001,$A20))</f>
        <v>0</v>
      </c>
      <c r="K20" s="21" t="n">
        <f aca="false">IF(OR($A20="",K$4=""),0,COUNTIFS(Formulas!$A$2:$A$3001,K$4,Formulas!$B$2:$B$3001,$A20))</f>
        <v>0</v>
      </c>
      <c r="L20" s="21" t="n">
        <f aca="false">IF(OR($A20="",L$4=""),0,COUNTIFS(Formulas!$A$2:$A$3001,L$4,Formulas!$B$2:$B$3001,$A20))</f>
        <v>0</v>
      </c>
      <c r="M20" s="21" t="n">
        <f aca="false">IF(OR($A20="",M$4=""),0,COUNTIFS(Formulas!$A$2:$A$3001,M$4,Formulas!$B$2:$B$3001,$A20))</f>
        <v>0</v>
      </c>
      <c r="N20" s="21" t="n">
        <f aca="false">IF(OR($A20="",N$4=""),0,COUNTIFS(Formulas!$A$2:$A$3001,N$4,Formulas!$B$2:$B$3001,$A20))</f>
        <v>0</v>
      </c>
      <c r="O20" s="21" t="n">
        <f aca="false">IF(OR($A20="",O$4=""),0,COUNTIFS(Formulas!$A$2:$A$3001,O$4,Formulas!$B$2:$B$3001,$A20))</f>
        <v>0</v>
      </c>
      <c r="P20" s="21" t="n">
        <f aca="false">IF(OR($A20="",P$4=""),0,COUNTIFS(Formulas!$A$2:$A$3001,P$4,Formulas!$B$2:$B$3001,$A20))</f>
        <v>0</v>
      </c>
      <c r="Q20" s="21" t="n">
        <f aca="false">IF(OR($A20="",Q$4=""),0,COUNTIFS(Formulas!$A$2:$A$3001,Q$4,Formulas!$B$2:$B$3001,$A20))</f>
        <v>0</v>
      </c>
      <c r="R20" s="21" t="n">
        <f aca="false">IF(OR($A20="",R$4=""),0,COUNTIFS(Formulas!$A$2:$A$3001,R$4,Formulas!$B$2:$B$3001,$A20))</f>
        <v>0</v>
      </c>
      <c r="S20" s="21" t="n">
        <f aca="false">IF(OR($A20="",S$4=""),0,COUNTIFS(Formulas!$A$2:$A$3001,S$4,Formulas!$B$2:$B$3001,$A20))</f>
        <v>0</v>
      </c>
      <c r="T20" s="21" t="n">
        <f aca="false">IF(OR($A20="",T$4=""),0,COUNTIFS(Formulas!$A$2:$A$3001,T$4,Formulas!$B$2:$B$3001,$A20))</f>
        <v>0</v>
      </c>
      <c r="U20" s="21" t="n">
        <f aca="false">IF(OR($A20="",U$4=""),0,COUNTIFS(Formulas!$A$2:$A$3001,U$4,Formulas!$B$2:$B$3001,$A20))</f>
        <v>0</v>
      </c>
      <c r="V20" s="21" t="n">
        <f aca="false">IF(OR($A20="",V$4=""),0,COUNTIFS(Formulas!$A$2:$A$3001,V$4,Formulas!$B$2:$B$3001,$A20))</f>
        <v>0</v>
      </c>
      <c r="W20" s="21" t="n">
        <f aca="false">IF(OR($A20="",W$4=""),0,COUNTIFS(Formulas!$A$2:$A$3001,W$4,Formulas!$B$2:$B$3001,$A20))</f>
        <v>0</v>
      </c>
      <c r="X20" s="21" t="n">
        <f aca="false">IF(OR($A20="",X$4=""),0,COUNTIFS(Formulas!$A$2:$A$3001,X$4,Formulas!$B$2:$B$3001,$A20))</f>
        <v>0</v>
      </c>
      <c r="Y20" s="21" t="n">
        <f aca="false">IF(OR($A20="",Y$4=""),0,COUNTIFS(Formulas!$A$2:$A$3001,Y$4,Formulas!$B$2:$B$3001,$A20))</f>
        <v>0</v>
      </c>
      <c r="Z20" s="21" t="n">
        <f aca="false">IF(OR($A20="",Z$4=""),0,COUNTIFS(Formulas!$A$2:$A$3001,Z$4,Formulas!$B$2:$B$3001,$A20))</f>
        <v>0</v>
      </c>
      <c r="AA20" s="21" t="n">
        <f aca="false">IF(OR($A20="",AA$4=""),0,COUNTIFS(Formulas!$A$2:$A$3001,AA$4,Formulas!$B$2:$B$3001,$A20))</f>
        <v>0</v>
      </c>
      <c r="AB20" s="21" t="n">
        <f aca="false">IF(OR($A20="",AB$4=""),0,COUNTIFS(Formulas!$A$2:$A$3001,AB$4,Formulas!$B$2:$B$3001,$A20))</f>
        <v>0</v>
      </c>
      <c r="AC20" s="21" t="n">
        <f aca="false">IF(OR($A20="",AC$4=""),0,COUNTIFS(Formulas!$A$2:$A$3001,AC$4,Formulas!$B$2:$B$3001,$A20))</f>
        <v>0</v>
      </c>
      <c r="AD20" s="21" t="n">
        <f aca="false">IF(OR($A20="",AD$4=""),0,COUNTIFS(Formulas!$A$2:$A$3001,AD$4,Formulas!$B$2:$B$3001,$A20))</f>
        <v>0</v>
      </c>
      <c r="AE20" s="21" t="n">
        <f aca="false">IF(OR($A20="",AE$4=""),0,COUNTIFS(Formulas!$A$2:$A$3001,AE$4,Formulas!$B$2:$B$3001,$A20))</f>
        <v>0</v>
      </c>
      <c r="AF20" s="21" t="n">
        <f aca="false">IF(OR($A20="",AF$4=""),0,COUNTIFS(Formulas!$A$2:$A$3001,AF$4,Formulas!$B$2:$B$3001,$A20))</f>
        <v>0</v>
      </c>
      <c r="AG20" s="21" t="n">
        <f aca="false">IF(OR($A20="",AG$4=""),0,COUNTIFS(Formulas!$A$2:$A$3001,AG$4,Formulas!$B$2:$B$3001,$A20))</f>
        <v>0</v>
      </c>
      <c r="AH20" s="21" t="n">
        <f aca="false">IF(OR($A20="",AH$4=""),0,COUNTIFS(Formulas!$A$2:$A$3001,AH$4,Formulas!$B$2:$B$3001,$A20))</f>
        <v>0</v>
      </c>
      <c r="AI20" s="21" t="n">
        <f aca="false">IF(OR($A20="",AI$4=""),0,COUNTIFS(Formulas!$A$2:$A$3001,AI$4,Formulas!$B$2:$B$3001,$A20))</f>
        <v>0</v>
      </c>
      <c r="AJ20" s="21" t="n">
        <f aca="false">IF(OR($A20="",AJ$4=""),0,COUNTIFS(Formulas!$A$2:$A$3001,AJ$4,Formulas!$B$2:$B$3001,$A20))</f>
        <v>0</v>
      </c>
      <c r="AK20" s="21" t="n">
        <f aca="false">IF(OR($A20="",AK$4=""),0,COUNTIFS(Formulas!$A$2:$A$3001,AK$4,Formulas!$B$2:$B$3001,$A20))</f>
        <v>0</v>
      </c>
      <c r="AL20" s="21" t="n">
        <f aca="false">IF(OR($A20="",AL$4=""),0,COUNTIFS(Formulas!$A$2:$A$3001,AL$4,Formulas!$B$2:$B$3001,$A20))</f>
        <v>0</v>
      </c>
      <c r="AM20" s="21" t="n">
        <f aca="false">IF(OR($A20="",AM$4=""),0,COUNTIFS(Formulas!$A$2:$A$3001,AM$4,Formulas!$B$2:$B$3001,$A20))</f>
        <v>0</v>
      </c>
      <c r="AN20" s="21" t="n">
        <f aca="false">IF(OR($A20="",AN$4=""),0,COUNTIFS(Formulas!$A$2:$A$3001,AN$4,Formulas!$B$2:$B$3001,$A20))</f>
        <v>0</v>
      </c>
      <c r="AO20" s="21" t="n">
        <f aca="false">IF(OR($A20="",AO$4=""),0,COUNTIFS(Formulas!$A$2:$A$3001,AO$4,Formulas!$B$2:$B$3001,$A20))</f>
        <v>0</v>
      </c>
      <c r="AP20" s="21" t="n">
        <f aca="false">IF(OR($A20="",AP$4=""),0,COUNTIFS(Formulas!$A$2:$A$3001,AP$4,Formulas!$B$2:$B$3001,$A20))</f>
        <v>0</v>
      </c>
      <c r="AQ20" s="21" t="n">
        <f aca="false">IF(OR($A20="",AQ$4=""),0,COUNTIFS(Formulas!$A$2:$A$3001,AQ$4,Formulas!$B$2:$B$3001,$A20))</f>
        <v>0</v>
      </c>
      <c r="AR20" s="21" t="n">
        <f aca="false">IF(OR($A20="",AR$4=""),0,COUNTIFS(Formulas!$A$2:$A$3001,AR$4,Formulas!$B$2:$B$3001,$A20))</f>
        <v>0</v>
      </c>
      <c r="AS20" s="21" t="n">
        <f aca="false">IF(OR($A20="",AS$4=""),0,COUNTIFS(Formulas!$A$2:$A$3001,AS$4,Formulas!$B$2:$B$3001,$A20))</f>
        <v>0</v>
      </c>
      <c r="AT20" s="21" t="n">
        <f aca="false">IF(OR($A20="",AT$4=""),0,COUNTIFS(Formulas!$A$2:$A$3001,AT$4,Formulas!$B$2:$B$3001,$A20))</f>
        <v>0</v>
      </c>
      <c r="AU20" s="21" t="n">
        <f aca="false">IF(OR($A20="",AU$4=""),0,COUNTIFS(Formulas!$A$2:$A$3001,AU$4,Formulas!$B$2:$B$3001,$A20))</f>
        <v>0</v>
      </c>
      <c r="AV20" s="21" t="n">
        <f aca="false">IF(OR($A20="",AV$4=""),0,COUNTIFS(Formulas!$A$2:$A$3001,AV$4,Formulas!$B$2:$B$3001,$A20))</f>
        <v>0</v>
      </c>
      <c r="AW20" s="21" t="n">
        <f aca="false">IF(OR($A20="",AW$4=""),0,COUNTIFS(Formulas!$A$2:$A$3001,AW$4,Formulas!$B$2:$B$3001,$A20))</f>
        <v>0</v>
      </c>
      <c r="AX20" s="21" t="n">
        <f aca="false">IF(OR($A20="",AX$4=""),0,COUNTIFS(Formulas!$A$2:$A$3001,AX$4,Formulas!$B$2:$B$3001,$A20))</f>
        <v>0</v>
      </c>
      <c r="AY20" s="21" t="n">
        <f aca="false">IF(OR($A20="",AY$4=""),0,COUNTIFS(Formulas!$A$2:$A$3001,AY$4,Formulas!$B$2:$B$3001,$A20))</f>
        <v>0</v>
      </c>
      <c r="AZ20" s="21" t="n">
        <f aca="false">IF(OR($A20="",AZ$4=""),0,COUNTIFS(Formulas!$A$2:$A$3001,AZ$4,Formulas!$B$2:$B$3001,$A20))</f>
        <v>0</v>
      </c>
      <c r="BA20" s="21" t="n">
        <f aca="false">IF(OR($A20="",BA$4=""),0,COUNTIFS(Formulas!$A$2:$A$3001,BA$4,Formulas!$B$2:$B$3001,$A20))</f>
        <v>0</v>
      </c>
      <c r="BB20" s="21" t="n">
        <f aca="false">IF(OR($A20="",BB$4=""),0,COUNTIFS(Formulas!$A$2:$A$3001,BB$4,Formulas!$B$2:$B$3001,$A20))</f>
        <v>0</v>
      </c>
      <c r="BC20" s="21" t="n">
        <f aca="false">IF(OR($A20="",BC$4=""),0,COUNTIFS(Formulas!$A$2:$A$3001,BC$4,Formulas!$B$2:$B$3001,$A20))</f>
        <v>0</v>
      </c>
      <c r="BD20" s="21" t="n">
        <f aca="false">IF(OR($A20="",BD$4=""),0,COUNTIFS(Formulas!$A$2:$A$3001,BD$4,Formulas!$B$2:$B$3001,$A20))</f>
        <v>0</v>
      </c>
      <c r="BE20" s="21" t="n">
        <f aca="false">IF(OR($A20="",BE$4=""),0,COUNTIFS(Formulas!$A$2:$A$3001,BE$4,Formulas!$B$2:$B$3001,$A20))</f>
        <v>0</v>
      </c>
      <c r="BF20" s="21" t="n">
        <f aca="false">IF(OR($A20="",BF$4=""),0,COUNTIFS(Formulas!$A$2:$A$3001,BF$4,Formulas!$B$2:$B$3001,$A20))</f>
        <v>0</v>
      </c>
      <c r="BG20" s="21" t="n">
        <f aca="false">IF(OR($A20="",BG$4=""),0,COUNTIFS(Formulas!$A$2:$A$3001,BG$4,Formulas!$B$2:$B$3001,$A20))</f>
        <v>0</v>
      </c>
      <c r="BH20" s="21" t="n">
        <f aca="false">IF(OR($A20="",BH$4=""),0,COUNTIFS(Formulas!$A$2:$A$3001,BH$4,Formulas!$B$2:$B$3001,$A20))</f>
        <v>0</v>
      </c>
      <c r="BI20" s="21" t="n">
        <f aca="false">IF(OR($A20="",BI$4=""),0,COUNTIFS(Formulas!$A$2:$A$3001,BI$4,Formulas!$B$2:$B$3001,$A20))</f>
        <v>0</v>
      </c>
      <c r="BJ20" s="21" t="n">
        <f aca="false">IF(OR($A20="",BJ$4=""),0,COUNTIFS(Formulas!$A$2:$A$3001,BJ$4,Formulas!$B$2:$B$3001,$A20))</f>
        <v>0</v>
      </c>
      <c r="BK20" s="21" t="n">
        <f aca="false">IF(OR($A20="",BK$4=""),0,COUNTIFS(Formulas!$A$2:$A$3001,BK$4,Formulas!$B$2:$B$3001,$A20))</f>
        <v>0</v>
      </c>
      <c r="BL20" s="21" t="n">
        <f aca="false">IF(OR($A20="",BL$4=""),0,COUNTIFS(Formulas!$A$2:$A$3001,BL$4,Formulas!$B$2:$B$3001,$A20))</f>
        <v>0</v>
      </c>
      <c r="BM20" s="21" t="n">
        <f aca="false">IF(OR($A20="",BM$4=""),0,COUNTIFS(Formulas!$A$2:$A$3001,BM$4,Formulas!$B$2:$B$3001,$A20))</f>
        <v>0</v>
      </c>
      <c r="BN20" s="21" t="n">
        <f aca="false">IF(OR($A20="",BN$4=""),0,COUNTIFS(Formulas!$A$2:$A$3001,BN$4,Formulas!$B$2:$B$3001,$A20))</f>
        <v>0</v>
      </c>
      <c r="BO20" s="21" t="n">
        <f aca="false">IF(OR($A20="",BO$4=""),0,COUNTIFS(Formulas!$A$2:$A$3001,BO$4,Formulas!$B$2:$B$3001,$A20))</f>
        <v>0</v>
      </c>
      <c r="BP20" s="21" t="n">
        <f aca="false">IF(OR($A20="",BP$4=""),0,COUNTIFS(Formulas!$A$2:$A$3001,BP$4,Formulas!$B$2:$B$3001,$A20))</f>
        <v>0</v>
      </c>
      <c r="BQ20" s="21" t="n">
        <f aca="false">IF(OR($A20="",BQ$4=""),0,COUNTIFS(Formulas!$A$2:$A$3001,BQ$4,Formulas!$B$2:$B$3001,$A20))</f>
        <v>0</v>
      </c>
      <c r="BR20" s="21" t="n">
        <f aca="false">IF(OR($A20="",BR$4=""),0,COUNTIFS(Formulas!$A$2:$A$3001,BR$4,Formulas!$B$2:$B$3001,$A20))</f>
        <v>0</v>
      </c>
      <c r="BS20" s="21" t="n">
        <f aca="false">IF(OR($A20="",BS$4=""),0,COUNTIFS(Formulas!$A$2:$A$3001,BS$4,Formulas!$B$2:$B$3001,$A20))</f>
        <v>0</v>
      </c>
      <c r="BT20" s="21" t="n">
        <f aca="false">IF(OR($A20="",BT$4=""),0,COUNTIFS(Formulas!$A$2:$A$3001,BT$4,Formulas!$B$2:$B$3001,$A20))</f>
        <v>0</v>
      </c>
      <c r="BU20" s="21" t="n">
        <f aca="false">IF(OR($A20="",BU$4=""),0,COUNTIFS(Formulas!$A$2:$A$3001,BU$4,Formulas!$B$2:$B$3001,$A20))</f>
        <v>0</v>
      </c>
      <c r="BV20" s="21" t="n">
        <f aca="false">IF(OR($A20="",BV$4=""),0,COUNTIFS(Formulas!$A$2:$A$3001,BV$4,Formulas!$B$2:$B$3001,$A20))</f>
        <v>0</v>
      </c>
      <c r="BW20" s="21" t="n">
        <f aca="false">IF(OR($A20="",BW$4=""),0,COUNTIFS(Formulas!$A$2:$A$3001,BW$4,Formulas!$B$2:$B$3001,$A20))</f>
        <v>0</v>
      </c>
      <c r="BX20" s="21" t="n">
        <f aca="false">IF(OR($A20="",BX$4=""),0,COUNTIFS(Formulas!$A$2:$A$3001,BX$4,Formulas!$B$2:$B$3001,$A20))</f>
        <v>0</v>
      </c>
      <c r="BY20" s="21" t="n">
        <f aca="false">IF(OR($A20="",BY$4=""),0,COUNTIFS(Formulas!$A$2:$A$3001,BY$4,Formulas!$B$2:$B$3001,$A20))</f>
        <v>0</v>
      </c>
      <c r="BZ20" s="21" t="n">
        <f aca="false">IF(OR($A20="",BZ$4=""),0,COUNTIFS(Formulas!$A$2:$A$3001,BZ$4,Formulas!$B$2:$B$3001,$A20))</f>
        <v>0</v>
      </c>
      <c r="CA20" s="21" t="n">
        <f aca="false">IF(OR($A20="",CA$4=""),0,COUNTIFS(Formulas!$A$2:$A$3001,CA$4,Formulas!$B$2:$B$3001,$A20))</f>
        <v>0</v>
      </c>
      <c r="CB20" s="21" t="n">
        <f aca="false">IF(OR($A20="",CB$4=""),0,COUNTIFS(Formulas!$A$2:$A$3001,CB$4,Formulas!$B$2:$B$3001,$A20))</f>
        <v>0</v>
      </c>
      <c r="CC20" s="21" t="n">
        <f aca="false">IF(OR($A20="",CC$4=""),0,COUNTIFS(Formulas!$A$2:$A$3001,CC$4,Formulas!$B$2:$B$3001,$A20))</f>
        <v>0</v>
      </c>
      <c r="CD20" s="21" t="n">
        <f aca="false">IF(OR($A20="",CD$4=""),0,COUNTIFS(Formulas!$A$2:$A$3001,CD$4,Formulas!$B$2:$B$3001,$A20))</f>
        <v>0</v>
      </c>
      <c r="CE20" s="21" t="n">
        <f aca="false">IF(OR($A20="",CE$4=""),0,COUNTIFS(Formulas!$A$2:$A$3001,CE$4,Formulas!$B$2:$B$3001,$A20))</f>
        <v>0</v>
      </c>
      <c r="CF20" s="21" t="n">
        <f aca="false">IF(OR($A20="",CF$4=""),0,COUNTIFS(Formulas!$A$2:$A$3001,CF$4,Formulas!$B$2:$B$3001,$A20))</f>
        <v>1</v>
      </c>
      <c r="CG20" s="21" t="n">
        <f aca="false">IF(OR($A20="",CG$4=""),0,COUNTIFS(Formulas!$A$2:$A$3001,CG$4,Formulas!$B$2:$B$3001,$A20))</f>
        <v>0</v>
      </c>
      <c r="CH20" s="21" t="n">
        <f aca="false">IF(OR($A20="",CH$4=""),0,COUNTIFS(Formulas!$A$2:$A$3001,CH$4,Formulas!$B$2:$B$3001,$A20))</f>
        <v>0</v>
      </c>
      <c r="CI20" s="21" t="n">
        <f aca="false">IF(OR($A20="",CI$4=""),0,COUNTIFS(Formulas!$A$2:$A$3001,CI$4,Formulas!$B$2:$B$3001,$A20))</f>
        <v>0</v>
      </c>
      <c r="CJ20" s="21" t="n">
        <f aca="false">IF(OR($A20="",CJ$4=""),0,COUNTIFS(Formulas!$A$2:$A$3001,CJ$4,Formulas!$B$2:$B$3001,$A20))</f>
        <v>0</v>
      </c>
      <c r="CK20" s="21" t="n">
        <f aca="false">IF(OR($A20="",CK$4=""),0,COUNTIFS(Formulas!$A$2:$A$3001,CK$4,Formulas!$B$2:$B$3001,$A20))</f>
        <v>0</v>
      </c>
      <c r="CL20" s="21" t="n">
        <f aca="false">IF(OR($A20="",CL$4=""),0,COUNTIFS(Formulas!$A$2:$A$3001,CL$4,Formulas!$B$2:$B$3001,$A20))</f>
        <v>1</v>
      </c>
      <c r="CM20" s="21" t="n">
        <f aca="false">IF(OR($A20="",CM$4=""),0,COUNTIFS(Formulas!$A$2:$A$3001,CM$4,Formulas!$B$2:$B$3001,$A20))</f>
        <v>0</v>
      </c>
      <c r="CN20" s="21" t="n">
        <f aca="false">IF(OR($A20="",CN$4=""),0,COUNTIFS(Formulas!$A$2:$A$3001,CN$4,Formulas!$B$2:$B$3001,$A20))</f>
        <v>0</v>
      </c>
      <c r="CO20" s="21" t="n">
        <f aca="false">IF(OR($A20="",CO$4=""),0,COUNTIFS(Formulas!$A$2:$A$3001,CO$4,Formulas!$B$2:$B$3001,$A20))</f>
        <v>0</v>
      </c>
      <c r="CP20" s="21" t="n">
        <f aca="false">IF(OR($A20="",CP$4=""),0,COUNTIFS(Formulas!$A$2:$A$3001,CP$4,Formulas!$B$2:$B$3001,$A20))</f>
        <v>0</v>
      </c>
      <c r="CQ20" s="21" t="n">
        <f aca="false">IF(OR($A20="",CQ$4=""),0,COUNTIFS(Formulas!$A$2:$A$3001,CQ$4,Formulas!$B$2:$B$3001,$A20))</f>
        <v>0</v>
      </c>
      <c r="CR20" s="21" t="n">
        <f aca="false">IF(OR($A20="",CR$4=""),0,COUNTIFS(Formulas!$A$2:$A$3001,CR$4,Formulas!$B$2:$B$3001,$A20))</f>
        <v>0</v>
      </c>
      <c r="CS20" s="21" t="n">
        <f aca="false">IF(OR($A20="",CS$4=""),0,COUNTIFS(Formulas!$A$2:$A$3001,CS$4,Formulas!$B$2:$B$3001,$A20))</f>
        <v>1</v>
      </c>
      <c r="CT20" s="21" t="n">
        <f aca="false">IF(OR($A20="",CT$4=""),0,COUNTIFS(Formulas!$A$2:$A$3001,CT$4,Formulas!$B$2:$B$3001,$A20))</f>
        <v>1</v>
      </c>
      <c r="CU20" s="21" t="n">
        <f aca="false">IF(OR($A20="",CU$4=""),0,COUNTIFS(Formulas!$A$2:$A$3001,CU$4,Formulas!$B$2:$B$3001,$A20))</f>
        <v>1</v>
      </c>
      <c r="CV20" s="21" t="n">
        <f aca="false">IF(OR($A20="",CV$4=""),0,COUNTIFS(Formulas!$A$2:$A$3001,CV$4,Formulas!$B$2:$B$3001,$A20))</f>
        <v>0</v>
      </c>
      <c r="CW20" s="21" t="n">
        <f aca="false">IF(OR($A20="",CW$4=""),0,COUNTIFS(Formulas!$A$2:$A$3001,CW$4,Formulas!$B$2:$B$3001,$A20))</f>
        <v>1</v>
      </c>
      <c r="CX20" s="21" t="n">
        <f aca="false">IF(OR($A20="",CX$4=""),0,COUNTIFS(Formulas!$A$2:$A$3001,CX$4,Formulas!$B$2:$B$3001,$A20))</f>
        <v>0</v>
      </c>
      <c r="CY20" s="21" t="n">
        <f aca="false">IF(OR($A20="",CY$4=""),0,COUNTIFS(Formulas!$A$2:$A$3001,CY$4,Formulas!$B$2:$B$3001,$A20))</f>
        <v>0</v>
      </c>
      <c r="CZ20" s="21" t="n">
        <f aca="false">IF(OR($A20="",CZ$4=""),0,COUNTIFS(Formulas!$A$2:$A$3001,CZ$4,Formulas!$B$2:$B$3001,$A20))</f>
        <v>0</v>
      </c>
      <c r="DA20" s="21" t="n">
        <f aca="false">IF(OR($A20="",DA$4=""),0,COUNTIFS(Formulas!$A$2:$A$3001,DA$4,Formulas!$B$2:$B$3001,$A20))</f>
        <v>1</v>
      </c>
      <c r="DB20" s="21" t="n">
        <f aca="false">IF(OR($A20="",DB$4=""),0,COUNTIFS(Formulas!$A$2:$A$3001,DB$4,Formulas!$B$2:$B$3001,$A20))</f>
        <v>0</v>
      </c>
      <c r="DC20" s="21" t="n">
        <f aca="false">IF(OR($A20="",DC$4=""),0,COUNTIFS(Formulas!$A$2:$A$3001,DC$4,Formulas!$B$2:$B$3001,$A20))</f>
        <v>0</v>
      </c>
      <c r="DD20" s="21" t="n">
        <f aca="false">IF(OR($A20="",DD$4=""),0,COUNTIFS(Formulas!$A$2:$A$3001,DD$4,Formulas!$B$2:$B$3001,$A20))</f>
        <v>0</v>
      </c>
      <c r="DE20" s="21" t="n">
        <f aca="false">IF(OR($A20="",DE$4=""),0,COUNTIFS(Formulas!$A$2:$A$3001,DE$4,Formulas!$B$2:$B$3001,$A20))</f>
        <v>0</v>
      </c>
      <c r="DF20" s="21" t="n">
        <f aca="false">IF(OR($A20="",DF$4=""),0,COUNTIFS(Formulas!$A$2:$A$3001,DF$4,Formulas!$B$2:$B$3001,$A20))</f>
        <v>0</v>
      </c>
      <c r="DG20" s="21" t="n">
        <f aca="false">IF(OR($A20="",DG$4=""),0,COUNTIFS(Formulas!$A$2:$A$3001,DG$4,Formulas!$B$2:$B$3001,$A20))</f>
        <v>0</v>
      </c>
      <c r="DH20" s="21" t="n">
        <f aca="false">IF(OR($A20="",DH$4=""),0,COUNTIFS(Formulas!$A$2:$A$3001,DH$4,Formulas!$B$2:$B$3001,$A20))</f>
        <v>0</v>
      </c>
      <c r="DI20" s="21" t="n">
        <f aca="false">IF(OR($A20="",DI$4=""),0,COUNTIFS(Formulas!$A$2:$A$3001,DI$4,Formulas!$B$2:$B$3001,$A20))</f>
        <v>0</v>
      </c>
      <c r="DJ20" s="21" t="n">
        <f aca="false">IF(OR($A20="",DJ$4=""),0,COUNTIFS(Formulas!$A$2:$A$3001,DJ$4,Formulas!$B$2:$B$3001,$A20))</f>
        <v>0</v>
      </c>
      <c r="DK20" s="21" t="n">
        <f aca="false">IF(OR($A20="",DK$4=""),0,COUNTIFS(Formulas!$A$2:$A$3001,DK$4,Formulas!$B$2:$B$3001,$A20))</f>
        <v>0</v>
      </c>
      <c r="DL20" s="21" t="n">
        <f aca="false">IF(OR($A20="",DL$4=""),0,COUNTIFS(Formulas!$A$2:$A$3001,DL$4,Formulas!$B$2:$B$3001,$A20))</f>
        <v>0</v>
      </c>
      <c r="DM20" s="21" t="n">
        <f aca="false">IF(OR($A20="",DM$4=""),0,COUNTIFS(Formulas!$A$2:$A$3001,DM$4,Formulas!$B$2:$B$3001,$A20))</f>
        <v>0</v>
      </c>
      <c r="DN20" s="21" t="n">
        <f aca="false">IF(OR($A20="",DN$4=""),0,COUNTIFS(Formulas!$A$2:$A$3001,DN$4,Formulas!$B$2:$B$3001,$A20))</f>
        <v>0</v>
      </c>
      <c r="DO20" s="21" t="n">
        <f aca="false">IF(OR($A20="",DO$4=""),0,COUNTIFS(Formulas!$A$2:$A$3001,DO$4,Formulas!$B$2:$B$3001,$A20))</f>
        <v>0</v>
      </c>
      <c r="DP20" s="21" t="n">
        <f aca="false">IF(OR($A20="",DP$4=""),0,COUNTIFS(Formulas!$A$2:$A$3001,DP$4,Formulas!$B$2:$B$3001,$A20))</f>
        <v>0</v>
      </c>
      <c r="DQ20" s="21" t="n">
        <f aca="false">IF(OR($A20="",DQ$4=""),0,COUNTIFS(Formulas!$A$2:$A$3001,DQ$4,Formulas!$B$2:$B$3001,$A20))</f>
        <v>0</v>
      </c>
      <c r="DR20" s="21" t="n">
        <f aca="false">IF(OR($A20="",DR$4=""),0,COUNTIFS(Formulas!$A$2:$A$3001,DR$4,Formulas!$B$2:$B$3001,$A20))</f>
        <v>0</v>
      </c>
      <c r="DS20" s="21" t="n">
        <f aca="false">IF(OR($A20="",DS$4=""),0,COUNTIFS(Formulas!$A$2:$A$3001,DS$4,Formulas!$B$2:$B$3001,$A20))</f>
        <v>0</v>
      </c>
      <c r="DT20" s="21" t="n">
        <f aca="false">IF(OR($A20="",DT$4=""),0,COUNTIFS(Formulas!$A$2:$A$3001,DT$4,Formulas!$B$2:$B$3001,$A20))</f>
        <v>0</v>
      </c>
      <c r="DU20" s="21" t="n">
        <f aca="false">IF(OR($A20="",DU$4=""),0,COUNTIFS(Formulas!$A$2:$A$3001,DU$4,Formulas!$B$2:$B$3001,$A20))</f>
        <v>0</v>
      </c>
      <c r="DV20" s="21" t="n">
        <f aca="false">IF(OR($A20="",DV$4=""),0,COUNTIFS(Formulas!$A$2:$A$3001,DV$4,Formulas!$B$2:$B$3001,$A20))</f>
        <v>0</v>
      </c>
      <c r="DW20" s="21" t="n">
        <f aca="false">IF(OR($A20="",DW$4=""),0,COUNTIFS(Formulas!$A$2:$A$3001,DW$4,Formulas!$B$2:$B$3001,$A20))</f>
        <v>0</v>
      </c>
      <c r="DX20" s="21" t="n">
        <f aca="false">IF(OR($A20="",DX$4=""),0,COUNTIFS(Formulas!$A$2:$A$3001,DX$4,Formulas!$B$2:$B$3001,$A20))</f>
        <v>0</v>
      </c>
      <c r="DY20" s="21" t="n">
        <f aca="false">IF(OR($A20="",DY$4=""),0,COUNTIFS(Formulas!$A$2:$A$3001,DY$4,Formulas!$B$2:$B$3001,$A20))</f>
        <v>0</v>
      </c>
      <c r="DZ20" s="21" t="n">
        <f aca="false">IF(OR($A20="",DZ$4=""),0,COUNTIFS(Formulas!$A$2:$A$3001,DZ$4,Formulas!$B$2:$B$3001,$A20))</f>
        <v>0</v>
      </c>
      <c r="EA20" s="21" t="n">
        <f aca="false">IF(OR($A20="",EA$4=""),0,COUNTIFS(Formulas!$A$2:$A$3001,EA$4,Formulas!$B$2:$B$3001,$A20))</f>
        <v>0</v>
      </c>
      <c r="EB20" s="21" t="n">
        <f aca="false">IF(OR($A20="",EB$4=""),0,COUNTIFS(Formulas!$A$2:$A$3001,EB$4,Formulas!$B$2:$B$3001,$A20))</f>
        <v>0</v>
      </c>
      <c r="EC20" s="21" t="n">
        <f aca="false">IF(OR($A20="",EC$4=""),0,COUNTIFS(Formulas!$A$2:$A$3001,EC$4,Formulas!$B$2:$B$3001,$A20))</f>
        <v>0</v>
      </c>
      <c r="ED20" s="21" t="n">
        <f aca="false">IF(OR($A20="",ED$4=""),0,COUNTIFS(Formulas!$A$2:$A$3001,ED$4,Formulas!$B$2:$B$3001,$A20))</f>
        <v>0</v>
      </c>
      <c r="EE20" s="21" t="n">
        <f aca="false">IF(OR($A20="",EE$4=""),0,COUNTIFS(Formulas!$A$2:$A$3001,EE$4,Formulas!$B$2:$B$3001,$A20))</f>
        <v>0</v>
      </c>
      <c r="EF20" s="21" t="n">
        <f aca="false">IF(OR($A20="",EF$4=""),0,COUNTIFS(Formulas!$A$2:$A$3001,EF$4,Formulas!$B$2:$B$3001,$A20))</f>
        <v>0</v>
      </c>
      <c r="EG20" s="21" t="n">
        <f aca="false">IF(OR($A20="",EG$4=""),0,COUNTIFS(Formulas!$A$2:$A$3001,EG$4,Formulas!$B$2:$B$3001,$A20))</f>
        <v>0</v>
      </c>
      <c r="EH20" s="21" t="n">
        <f aca="false">IF(OR($A20="",EH$4=""),0,COUNTIFS(Formulas!$A$2:$A$3001,EH$4,Formulas!$B$2:$B$3001,$A20))</f>
        <v>0</v>
      </c>
      <c r="EI20" s="21" t="n">
        <f aca="false">IF(OR($A20="",EI$4=""),0,COUNTIFS(Formulas!$A$2:$A$3001,EI$4,Formulas!$B$2:$B$3001,$A20))</f>
        <v>0</v>
      </c>
      <c r="EJ20" s="21" t="n">
        <f aca="false">IF(OR($A20="",EJ$4=""),0,COUNTIFS(Formulas!$A$2:$A$3001,EJ$4,Formulas!$B$2:$B$3001,$A20))</f>
        <v>0</v>
      </c>
      <c r="EK20" s="21" t="n">
        <f aca="false">IF(OR($A20="",EK$4=""),0,COUNTIFS(Formulas!$A$2:$A$3001,EK$4,Formulas!$B$2:$B$3001,$A20))</f>
        <v>0</v>
      </c>
      <c r="EL20" s="21" t="n">
        <f aca="false">IF(OR($A20="",EL$4=""),0,COUNTIFS(Formulas!$A$2:$A$3001,EL$4,Formulas!$B$2:$B$3001,$A20))</f>
        <v>0</v>
      </c>
      <c r="EM20" s="21" t="n">
        <f aca="false">IF(OR($A20="",EM$4=""),0,COUNTIFS(Formulas!$A$2:$A$3001,EM$4,Formulas!$B$2:$B$3001,$A20))</f>
        <v>0</v>
      </c>
      <c r="EN20" s="21" t="n">
        <f aca="false">IF(OR($A20="",EN$4=""),0,COUNTIFS(Formulas!$A$2:$A$3001,EN$4,Formulas!$B$2:$B$3001,$A20))</f>
        <v>0</v>
      </c>
      <c r="EO20" s="21" t="n">
        <f aca="false">IF(OR($A20="",EO$4=""),0,COUNTIFS(Formulas!$A$2:$A$3001,EO$4,Formulas!$B$2:$B$3001,$A20))</f>
        <v>0</v>
      </c>
      <c r="EP20" s="21" t="n">
        <f aca="false">IF(OR($A20="",EP$4=""),0,COUNTIFS(Formulas!$A$2:$A$3001,EP$4,Formulas!$B$2:$B$3001,$A20))</f>
        <v>0</v>
      </c>
      <c r="EQ20" s="21" t="n">
        <f aca="false">IF(OR($A20="",EQ$4=""),0,COUNTIFS(Formulas!$A$2:$A$3001,EQ$4,Formulas!$B$2:$B$3001,$A20))</f>
        <v>0</v>
      </c>
      <c r="ER20" s="21" t="n">
        <f aca="false">IF(OR($A20="",ER$4=""),0,COUNTIFS(Formulas!$A$2:$A$3001,ER$4,Formulas!$B$2:$B$3001,$A20))</f>
        <v>0</v>
      </c>
      <c r="ES20" s="21" t="n">
        <f aca="false">IF(OR($A20="",ES$4=""),0,COUNTIFS(Formulas!$A$2:$A$3001,ES$4,Formulas!$B$2:$B$3001,$A20))</f>
        <v>0</v>
      </c>
      <c r="ET20" s="21" t="n">
        <f aca="false">IF(OR($A20="",ET$4=""),0,COUNTIFS(Formulas!$A$2:$A$3001,ET$4,Formulas!$B$2:$B$3001,$A20))</f>
        <v>0</v>
      </c>
      <c r="EU20" s="21" t="n">
        <f aca="false">IF(OR($A20="",EU$4=""),0,COUNTIFS(Formulas!$A$2:$A$3001,EU$4,Formulas!$B$2:$B$3001,$A20))</f>
        <v>0</v>
      </c>
      <c r="EV20" s="21" t="n">
        <f aca="false">IF(OR($A20="",EV$4=""),0,COUNTIFS(Formulas!$A$2:$A$3001,EV$4,Formulas!$B$2:$B$3001,$A20))</f>
        <v>0</v>
      </c>
    </row>
    <row r="21" customFormat="false" ht="15" hidden="false" customHeight="false" outlineLevel="0" collapsed="false">
      <c r="A21" s="13" t="str">
        <f aca="false">IF(INDEX(Materials!$A$2:$A$301,17)="","",INDEX(Materials!$A$2:$A$301,17))</f>
        <v>Calcium Pantothenate (Vitamin B5)</v>
      </c>
      <c r="B21" s="19" t="n">
        <f aca="false">IF(A21="","",COUNTIF(C21:EV21,"&gt;0"))</f>
        <v>7</v>
      </c>
      <c r="C21" s="21" t="n">
        <f aca="false">IF(OR($A21="",C$4=""),0,COUNTIFS(Formulas!$A$2:$A$3001,C$4,Formulas!$B$2:$B$3001,$A21))</f>
        <v>0</v>
      </c>
      <c r="D21" s="21" t="n">
        <f aca="false">IF(OR($A21="",D$4=""),0,COUNTIFS(Formulas!$A$2:$A$3001,D$4,Formulas!$B$2:$B$3001,$A21))</f>
        <v>0</v>
      </c>
      <c r="E21" s="21" t="n">
        <f aca="false">IF(OR($A21="",E$4=""),0,COUNTIFS(Formulas!$A$2:$A$3001,E$4,Formulas!$B$2:$B$3001,$A21))</f>
        <v>0</v>
      </c>
      <c r="F21" s="21" t="n">
        <f aca="false">IF(OR($A21="",F$4=""),0,COUNTIFS(Formulas!$A$2:$A$3001,F$4,Formulas!$B$2:$B$3001,$A21))</f>
        <v>0</v>
      </c>
      <c r="G21" s="21" t="n">
        <f aca="false">IF(OR($A21="",G$4=""),0,COUNTIFS(Formulas!$A$2:$A$3001,G$4,Formulas!$B$2:$B$3001,$A21))</f>
        <v>0</v>
      </c>
      <c r="H21" s="21" t="n">
        <f aca="false">IF(OR($A21="",H$4=""),0,COUNTIFS(Formulas!$A$2:$A$3001,H$4,Formulas!$B$2:$B$3001,$A21))</f>
        <v>0</v>
      </c>
      <c r="I21" s="21" t="n">
        <f aca="false">IF(OR($A21="",I$4=""),0,COUNTIFS(Formulas!$A$2:$A$3001,I$4,Formulas!$B$2:$B$3001,$A21))</f>
        <v>0</v>
      </c>
      <c r="J21" s="21" t="n">
        <f aca="false">IF(OR($A21="",J$4=""),0,COUNTIFS(Formulas!$A$2:$A$3001,J$4,Formulas!$B$2:$B$3001,$A21))</f>
        <v>0</v>
      </c>
      <c r="K21" s="21" t="n">
        <f aca="false">IF(OR($A21="",K$4=""),0,COUNTIFS(Formulas!$A$2:$A$3001,K$4,Formulas!$B$2:$B$3001,$A21))</f>
        <v>0</v>
      </c>
      <c r="L21" s="21" t="n">
        <f aca="false">IF(OR($A21="",L$4=""),0,COUNTIFS(Formulas!$A$2:$A$3001,L$4,Formulas!$B$2:$B$3001,$A21))</f>
        <v>0</v>
      </c>
      <c r="M21" s="21" t="n">
        <f aca="false">IF(OR($A21="",M$4=""),0,COUNTIFS(Formulas!$A$2:$A$3001,M$4,Formulas!$B$2:$B$3001,$A21))</f>
        <v>0</v>
      </c>
      <c r="N21" s="21" t="n">
        <f aca="false">IF(OR($A21="",N$4=""),0,COUNTIFS(Formulas!$A$2:$A$3001,N$4,Formulas!$B$2:$B$3001,$A21))</f>
        <v>0</v>
      </c>
      <c r="O21" s="21" t="n">
        <f aca="false">IF(OR($A21="",O$4=""),0,COUNTIFS(Formulas!$A$2:$A$3001,O$4,Formulas!$B$2:$B$3001,$A21))</f>
        <v>0</v>
      </c>
      <c r="P21" s="21" t="n">
        <f aca="false">IF(OR($A21="",P$4=""),0,COUNTIFS(Formulas!$A$2:$A$3001,P$4,Formulas!$B$2:$B$3001,$A21))</f>
        <v>0</v>
      </c>
      <c r="Q21" s="21" t="n">
        <f aca="false">IF(OR($A21="",Q$4=""),0,COUNTIFS(Formulas!$A$2:$A$3001,Q$4,Formulas!$B$2:$B$3001,$A21))</f>
        <v>0</v>
      </c>
      <c r="R21" s="21" t="n">
        <f aca="false">IF(OR($A21="",R$4=""),0,COUNTIFS(Formulas!$A$2:$A$3001,R$4,Formulas!$B$2:$B$3001,$A21))</f>
        <v>0</v>
      </c>
      <c r="S21" s="21" t="n">
        <f aca="false">IF(OR($A21="",S$4=""),0,COUNTIFS(Formulas!$A$2:$A$3001,S$4,Formulas!$B$2:$B$3001,$A21))</f>
        <v>0</v>
      </c>
      <c r="T21" s="21" t="n">
        <f aca="false">IF(OR($A21="",T$4=""),0,COUNTIFS(Formulas!$A$2:$A$3001,T$4,Formulas!$B$2:$B$3001,$A21))</f>
        <v>0</v>
      </c>
      <c r="U21" s="21" t="n">
        <f aca="false">IF(OR($A21="",U$4=""),0,COUNTIFS(Formulas!$A$2:$A$3001,U$4,Formulas!$B$2:$B$3001,$A21))</f>
        <v>0</v>
      </c>
      <c r="V21" s="21" t="n">
        <f aca="false">IF(OR($A21="",V$4=""),0,COUNTIFS(Formulas!$A$2:$A$3001,V$4,Formulas!$B$2:$B$3001,$A21))</f>
        <v>0</v>
      </c>
      <c r="W21" s="21" t="n">
        <f aca="false">IF(OR($A21="",W$4=""),0,COUNTIFS(Formulas!$A$2:$A$3001,W$4,Formulas!$B$2:$B$3001,$A21))</f>
        <v>0</v>
      </c>
      <c r="X21" s="21" t="n">
        <f aca="false">IF(OR($A21="",X$4=""),0,COUNTIFS(Formulas!$A$2:$A$3001,X$4,Formulas!$B$2:$B$3001,$A21))</f>
        <v>0</v>
      </c>
      <c r="Y21" s="21" t="n">
        <f aca="false">IF(OR($A21="",Y$4=""),0,COUNTIFS(Formulas!$A$2:$A$3001,Y$4,Formulas!$B$2:$B$3001,$A21))</f>
        <v>0</v>
      </c>
      <c r="Z21" s="21" t="n">
        <f aca="false">IF(OR($A21="",Z$4=""),0,COUNTIFS(Formulas!$A$2:$A$3001,Z$4,Formulas!$B$2:$B$3001,$A21))</f>
        <v>0</v>
      </c>
      <c r="AA21" s="21" t="n">
        <f aca="false">IF(OR($A21="",AA$4=""),0,COUNTIFS(Formulas!$A$2:$A$3001,AA$4,Formulas!$B$2:$B$3001,$A21))</f>
        <v>0</v>
      </c>
      <c r="AB21" s="21" t="n">
        <f aca="false">IF(OR($A21="",AB$4=""),0,COUNTIFS(Formulas!$A$2:$A$3001,AB$4,Formulas!$B$2:$B$3001,$A21))</f>
        <v>0</v>
      </c>
      <c r="AC21" s="21" t="n">
        <f aca="false">IF(OR($A21="",AC$4=""),0,COUNTIFS(Formulas!$A$2:$A$3001,AC$4,Formulas!$B$2:$B$3001,$A21))</f>
        <v>0</v>
      </c>
      <c r="AD21" s="21" t="n">
        <f aca="false">IF(OR($A21="",AD$4=""),0,COUNTIFS(Formulas!$A$2:$A$3001,AD$4,Formulas!$B$2:$B$3001,$A21))</f>
        <v>0</v>
      </c>
      <c r="AE21" s="21" t="n">
        <f aca="false">IF(OR($A21="",AE$4=""),0,COUNTIFS(Formulas!$A$2:$A$3001,AE$4,Formulas!$B$2:$B$3001,$A21))</f>
        <v>0</v>
      </c>
      <c r="AF21" s="21" t="n">
        <f aca="false">IF(OR($A21="",AF$4=""),0,COUNTIFS(Formulas!$A$2:$A$3001,AF$4,Formulas!$B$2:$B$3001,$A21))</f>
        <v>0</v>
      </c>
      <c r="AG21" s="21" t="n">
        <f aca="false">IF(OR($A21="",AG$4=""),0,COUNTIFS(Formulas!$A$2:$A$3001,AG$4,Formulas!$B$2:$B$3001,$A21))</f>
        <v>0</v>
      </c>
      <c r="AH21" s="21" t="n">
        <f aca="false">IF(OR($A21="",AH$4=""),0,COUNTIFS(Formulas!$A$2:$A$3001,AH$4,Formulas!$B$2:$B$3001,$A21))</f>
        <v>0</v>
      </c>
      <c r="AI21" s="21" t="n">
        <f aca="false">IF(OR($A21="",AI$4=""),0,COUNTIFS(Formulas!$A$2:$A$3001,AI$4,Formulas!$B$2:$B$3001,$A21))</f>
        <v>0</v>
      </c>
      <c r="AJ21" s="21" t="n">
        <f aca="false">IF(OR($A21="",AJ$4=""),0,COUNTIFS(Formulas!$A$2:$A$3001,AJ$4,Formulas!$B$2:$B$3001,$A21))</f>
        <v>0</v>
      </c>
      <c r="AK21" s="21" t="n">
        <f aca="false">IF(OR($A21="",AK$4=""),0,COUNTIFS(Formulas!$A$2:$A$3001,AK$4,Formulas!$B$2:$B$3001,$A21))</f>
        <v>0</v>
      </c>
      <c r="AL21" s="21" t="n">
        <f aca="false">IF(OR($A21="",AL$4=""),0,COUNTIFS(Formulas!$A$2:$A$3001,AL$4,Formulas!$B$2:$B$3001,$A21))</f>
        <v>0</v>
      </c>
      <c r="AM21" s="21" t="n">
        <f aca="false">IF(OR($A21="",AM$4=""),0,COUNTIFS(Formulas!$A$2:$A$3001,AM$4,Formulas!$B$2:$B$3001,$A21))</f>
        <v>0</v>
      </c>
      <c r="AN21" s="21" t="n">
        <f aca="false">IF(OR($A21="",AN$4=""),0,COUNTIFS(Formulas!$A$2:$A$3001,AN$4,Formulas!$B$2:$B$3001,$A21))</f>
        <v>0</v>
      </c>
      <c r="AO21" s="21" t="n">
        <f aca="false">IF(OR($A21="",AO$4=""),0,COUNTIFS(Formulas!$A$2:$A$3001,AO$4,Formulas!$B$2:$B$3001,$A21))</f>
        <v>0</v>
      </c>
      <c r="AP21" s="21" t="n">
        <f aca="false">IF(OR($A21="",AP$4=""),0,COUNTIFS(Formulas!$A$2:$A$3001,AP$4,Formulas!$B$2:$B$3001,$A21))</f>
        <v>0</v>
      </c>
      <c r="AQ21" s="21" t="n">
        <f aca="false">IF(OR($A21="",AQ$4=""),0,COUNTIFS(Formulas!$A$2:$A$3001,AQ$4,Formulas!$B$2:$B$3001,$A21))</f>
        <v>0</v>
      </c>
      <c r="AR21" s="21" t="n">
        <f aca="false">IF(OR($A21="",AR$4=""),0,COUNTIFS(Formulas!$A$2:$A$3001,AR$4,Formulas!$B$2:$B$3001,$A21))</f>
        <v>0</v>
      </c>
      <c r="AS21" s="21" t="n">
        <f aca="false">IF(OR($A21="",AS$4=""),0,COUNTIFS(Formulas!$A$2:$A$3001,AS$4,Formulas!$B$2:$B$3001,$A21))</f>
        <v>0</v>
      </c>
      <c r="AT21" s="21" t="n">
        <f aca="false">IF(OR($A21="",AT$4=""),0,COUNTIFS(Formulas!$A$2:$A$3001,AT$4,Formulas!$B$2:$B$3001,$A21))</f>
        <v>0</v>
      </c>
      <c r="AU21" s="21" t="n">
        <f aca="false">IF(OR($A21="",AU$4=""),0,COUNTIFS(Formulas!$A$2:$A$3001,AU$4,Formulas!$B$2:$B$3001,$A21))</f>
        <v>0</v>
      </c>
      <c r="AV21" s="21" t="n">
        <f aca="false">IF(OR($A21="",AV$4=""),0,COUNTIFS(Formulas!$A$2:$A$3001,AV$4,Formulas!$B$2:$B$3001,$A21))</f>
        <v>0</v>
      </c>
      <c r="AW21" s="21" t="n">
        <f aca="false">IF(OR($A21="",AW$4=""),0,COUNTIFS(Formulas!$A$2:$A$3001,AW$4,Formulas!$B$2:$B$3001,$A21))</f>
        <v>0</v>
      </c>
      <c r="AX21" s="21" t="n">
        <f aca="false">IF(OR($A21="",AX$4=""),0,COUNTIFS(Formulas!$A$2:$A$3001,AX$4,Formulas!$B$2:$B$3001,$A21))</f>
        <v>0</v>
      </c>
      <c r="AY21" s="21" t="n">
        <f aca="false">IF(OR($A21="",AY$4=""),0,COUNTIFS(Formulas!$A$2:$A$3001,AY$4,Formulas!$B$2:$B$3001,$A21))</f>
        <v>0</v>
      </c>
      <c r="AZ21" s="21" t="n">
        <f aca="false">IF(OR($A21="",AZ$4=""),0,COUNTIFS(Formulas!$A$2:$A$3001,AZ$4,Formulas!$B$2:$B$3001,$A21))</f>
        <v>0</v>
      </c>
      <c r="BA21" s="21" t="n">
        <f aca="false">IF(OR($A21="",BA$4=""),0,COUNTIFS(Formulas!$A$2:$A$3001,BA$4,Formulas!$B$2:$B$3001,$A21))</f>
        <v>0</v>
      </c>
      <c r="BB21" s="21" t="n">
        <f aca="false">IF(OR($A21="",BB$4=""),0,COUNTIFS(Formulas!$A$2:$A$3001,BB$4,Formulas!$B$2:$B$3001,$A21))</f>
        <v>0</v>
      </c>
      <c r="BC21" s="21" t="n">
        <f aca="false">IF(OR($A21="",BC$4=""),0,COUNTIFS(Formulas!$A$2:$A$3001,BC$4,Formulas!$B$2:$B$3001,$A21))</f>
        <v>0</v>
      </c>
      <c r="BD21" s="21" t="n">
        <f aca="false">IF(OR($A21="",BD$4=""),0,COUNTIFS(Formulas!$A$2:$A$3001,BD$4,Formulas!$B$2:$B$3001,$A21))</f>
        <v>0</v>
      </c>
      <c r="BE21" s="21" t="n">
        <f aca="false">IF(OR($A21="",BE$4=""),0,COUNTIFS(Formulas!$A$2:$A$3001,BE$4,Formulas!$B$2:$B$3001,$A21))</f>
        <v>0</v>
      </c>
      <c r="BF21" s="21" t="n">
        <f aca="false">IF(OR($A21="",BF$4=""),0,COUNTIFS(Formulas!$A$2:$A$3001,BF$4,Formulas!$B$2:$B$3001,$A21))</f>
        <v>0</v>
      </c>
      <c r="BG21" s="21" t="n">
        <f aca="false">IF(OR($A21="",BG$4=""),0,COUNTIFS(Formulas!$A$2:$A$3001,BG$4,Formulas!$B$2:$B$3001,$A21))</f>
        <v>0</v>
      </c>
      <c r="BH21" s="21" t="n">
        <f aca="false">IF(OR($A21="",BH$4=""),0,COUNTIFS(Formulas!$A$2:$A$3001,BH$4,Formulas!$B$2:$B$3001,$A21))</f>
        <v>0</v>
      </c>
      <c r="BI21" s="21" t="n">
        <f aca="false">IF(OR($A21="",BI$4=""),0,COUNTIFS(Formulas!$A$2:$A$3001,BI$4,Formulas!$B$2:$B$3001,$A21))</f>
        <v>0</v>
      </c>
      <c r="BJ21" s="21" t="n">
        <f aca="false">IF(OR($A21="",BJ$4=""),0,COUNTIFS(Formulas!$A$2:$A$3001,BJ$4,Formulas!$B$2:$B$3001,$A21))</f>
        <v>0</v>
      </c>
      <c r="BK21" s="21" t="n">
        <f aca="false">IF(OR($A21="",BK$4=""),0,COUNTIFS(Formulas!$A$2:$A$3001,BK$4,Formulas!$B$2:$B$3001,$A21))</f>
        <v>0</v>
      </c>
      <c r="BL21" s="21" t="n">
        <f aca="false">IF(OR($A21="",BL$4=""),0,COUNTIFS(Formulas!$A$2:$A$3001,BL$4,Formulas!$B$2:$B$3001,$A21))</f>
        <v>0</v>
      </c>
      <c r="BM21" s="21" t="n">
        <f aca="false">IF(OR($A21="",BM$4=""),0,COUNTIFS(Formulas!$A$2:$A$3001,BM$4,Formulas!$B$2:$B$3001,$A21))</f>
        <v>0</v>
      </c>
      <c r="BN21" s="21" t="n">
        <f aca="false">IF(OR($A21="",BN$4=""),0,COUNTIFS(Formulas!$A$2:$A$3001,BN$4,Formulas!$B$2:$B$3001,$A21))</f>
        <v>0</v>
      </c>
      <c r="BO21" s="21" t="n">
        <f aca="false">IF(OR($A21="",BO$4=""),0,COUNTIFS(Formulas!$A$2:$A$3001,BO$4,Formulas!$B$2:$B$3001,$A21))</f>
        <v>0</v>
      </c>
      <c r="BP21" s="21" t="n">
        <f aca="false">IF(OR($A21="",BP$4=""),0,COUNTIFS(Formulas!$A$2:$A$3001,BP$4,Formulas!$B$2:$B$3001,$A21))</f>
        <v>0</v>
      </c>
      <c r="BQ21" s="21" t="n">
        <f aca="false">IF(OR($A21="",BQ$4=""),0,COUNTIFS(Formulas!$A$2:$A$3001,BQ$4,Formulas!$B$2:$B$3001,$A21))</f>
        <v>0</v>
      </c>
      <c r="BR21" s="21" t="n">
        <f aca="false">IF(OR($A21="",BR$4=""),0,COUNTIFS(Formulas!$A$2:$A$3001,BR$4,Formulas!$B$2:$B$3001,$A21))</f>
        <v>0</v>
      </c>
      <c r="BS21" s="21" t="n">
        <f aca="false">IF(OR($A21="",BS$4=""),0,COUNTIFS(Formulas!$A$2:$A$3001,BS$4,Formulas!$B$2:$B$3001,$A21))</f>
        <v>0</v>
      </c>
      <c r="BT21" s="21" t="n">
        <f aca="false">IF(OR($A21="",BT$4=""),0,COUNTIFS(Formulas!$A$2:$A$3001,BT$4,Formulas!$B$2:$B$3001,$A21))</f>
        <v>0</v>
      </c>
      <c r="BU21" s="21" t="n">
        <f aca="false">IF(OR($A21="",BU$4=""),0,COUNTIFS(Formulas!$A$2:$A$3001,BU$4,Formulas!$B$2:$B$3001,$A21))</f>
        <v>1</v>
      </c>
      <c r="BV21" s="21" t="n">
        <f aca="false">IF(OR($A21="",BV$4=""),0,COUNTIFS(Formulas!$A$2:$A$3001,BV$4,Formulas!$B$2:$B$3001,$A21))</f>
        <v>0</v>
      </c>
      <c r="BW21" s="21" t="n">
        <f aca="false">IF(OR($A21="",BW$4=""),0,COUNTIFS(Formulas!$A$2:$A$3001,BW$4,Formulas!$B$2:$B$3001,$A21))</f>
        <v>0</v>
      </c>
      <c r="BX21" s="21" t="n">
        <f aca="false">IF(OR($A21="",BX$4=""),0,COUNTIFS(Formulas!$A$2:$A$3001,BX$4,Formulas!$B$2:$B$3001,$A21))</f>
        <v>0</v>
      </c>
      <c r="BY21" s="21" t="n">
        <f aca="false">IF(OR($A21="",BY$4=""),0,COUNTIFS(Formulas!$A$2:$A$3001,BY$4,Formulas!$B$2:$B$3001,$A21))</f>
        <v>0</v>
      </c>
      <c r="BZ21" s="21" t="n">
        <f aca="false">IF(OR($A21="",BZ$4=""),0,COUNTIFS(Formulas!$A$2:$A$3001,BZ$4,Formulas!$B$2:$B$3001,$A21))</f>
        <v>0</v>
      </c>
      <c r="CA21" s="21" t="n">
        <f aca="false">IF(OR($A21="",CA$4=""),0,COUNTIFS(Formulas!$A$2:$A$3001,CA$4,Formulas!$B$2:$B$3001,$A21))</f>
        <v>0</v>
      </c>
      <c r="CB21" s="21" t="n">
        <f aca="false">IF(OR($A21="",CB$4=""),0,COUNTIFS(Formulas!$A$2:$A$3001,CB$4,Formulas!$B$2:$B$3001,$A21))</f>
        <v>0</v>
      </c>
      <c r="CC21" s="21" t="n">
        <f aca="false">IF(OR($A21="",CC$4=""),0,COUNTIFS(Formulas!$A$2:$A$3001,CC$4,Formulas!$B$2:$B$3001,$A21))</f>
        <v>0</v>
      </c>
      <c r="CD21" s="21" t="n">
        <f aca="false">IF(OR($A21="",CD$4=""),0,COUNTIFS(Formulas!$A$2:$A$3001,CD$4,Formulas!$B$2:$B$3001,$A21))</f>
        <v>0</v>
      </c>
      <c r="CE21" s="21" t="n">
        <f aca="false">IF(OR($A21="",CE$4=""),0,COUNTIFS(Formulas!$A$2:$A$3001,CE$4,Formulas!$B$2:$B$3001,$A21))</f>
        <v>0</v>
      </c>
      <c r="CF21" s="21" t="n">
        <f aca="false">IF(OR($A21="",CF$4=""),0,COUNTIFS(Formulas!$A$2:$A$3001,CF$4,Formulas!$B$2:$B$3001,$A21))</f>
        <v>0</v>
      </c>
      <c r="CG21" s="21" t="n">
        <f aca="false">IF(OR($A21="",CG$4=""),0,COUNTIFS(Formulas!$A$2:$A$3001,CG$4,Formulas!$B$2:$B$3001,$A21))</f>
        <v>0</v>
      </c>
      <c r="CH21" s="21" t="n">
        <f aca="false">IF(OR($A21="",CH$4=""),0,COUNTIFS(Formulas!$A$2:$A$3001,CH$4,Formulas!$B$2:$B$3001,$A21))</f>
        <v>0</v>
      </c>
      <c r="CI21" s="21" t="n">
        <f aca="false">IF(OR($A21="",CI$4=""),0,COUNTIFS(Formulas!$A$2:$A$3001,CI$4,Formulas!$B$2:$B$3001,$A21))</f>
        <v>0</v>
      </c>
      <c r="CJ21" s="21" t="n">
        <f aca="false">IF(OR($A21="",CJ$4=""),0,COUNTIFS(Formulas!$A$2:$A$3001,CJ$4,Formulas!$B$2:$B$3001,$A21))</f>
        <v>0</v>
      </c>
      <c r="CK21" s="21" t="n">
        <f aca="false">IF(OR($A21="",CK$4=""),0,COUNTIFS(Formulas!$A$2:$A$3001,CK$4,Formulas!$B$2:$B$3001,$A21))</f>
        <v>0</v>
      </c>
      <c r="CL21" s="21" t="n">
        <f aca="false">IF(OR($A21="",CL$4=""),0,COUNTIFS(Formulas!$A$2:$A$3001,CL$4,Formulas!$B$2:$B$3001,$A21))</f>
        <v>0</v>
      </c>
      <c r="CM21" s="21" t="n">
        <f aca="false">IF(OR($A21="",CM$4=""),0,COUNTIFS(Formulas!$A$2:$A$3001,CM$4,Formulas!$B$2:$B$3001,$A21))</f>
        <v>0</v>
      </c>
      <c r="CN21" s="21" t="n">
        <f aca="false">IF(OR($A21="",CN$4=""),0,COUNTIFS(Formulas!$A$2:$A$3001,CN$4,Formulas!$B$2:$B$3001,$A21))</f>
        <v>0</v>
      </c>
      <c r="CO21" s="21" t="n">
        <f aca="false">IF(OR($A21="",CO$4=""),0,COUNTIFS(Formulas!$A$2:$A$3001,CO$4,Formulas!$B$2:$B$3001,$A21))</f>
        <v>0</v>
      </c>
      <c r="CP21" s="21" t="n">
        <f aca="false">IF(OR($A21="",CP$4=""),0,COUNTIFS(Formulas!$A$2:$A$3001,CP$4,Formulas!$B$2:$B$3001,$A21))</f>
        <v>0</v>
      </c>
      <c r="CQ21" s="21" t="n">
        <f aca="false">IF(OR($A21="",CQ$4=""),0,COUNTIFS(Formulas!$A$2:$A$3001,CQ$4,Formulas!$B$2:$B$3001,$A21))</f>
        <v>0</v>
      </c>
      <c r="CR21" s="21" t="n">
        <f aca="false">IF(OR($A21="",CR$4=""),0,COUNTIFS(Formulas!$A$2:$A$3001,CR$4,Formulas!$B$2:$B$3001,$A21))</f>
        <v>0</v>
      </c>
      <c r="CS21" s="21" t="n">
        <f aca="false">IF(OR($A21="",CS$4=""),0,COUNTIFS(Formulas!$A$2:$A$3001,CS$4,Formulas!$B$2:$B$3001,$A21))</f>
        <v>1</v>
      </c>
      <c r="CT21" s="21" t="n">
        <f aca="false">IF(OR($A21="",CT$4=""),0,COUNTIFS(Formulas!$A$2:$A$3001,CT$4,Formulas!$B$2:$B$3001,$A21))</f>
        <v>1</v>
      </c>
      <c r="CU21" s="21" t="n">
        <f aca="false">IF(OR($A21="",CU$4=""),0,COUNTIFS(Formulas!$A$2:$A$3001,CU$4,Formulas!$B$2:$B$3001,$A21))</f>
        <v>1</v>
      </c>
      <c r="CV21" s="21" t="n">
        <f aca="false">IF(OR($A21="",CV$4=""),0,COUNTIFS(Formulas!$A$2:$A$3001,CV$4,Formulas!$B$2:$B$3001,$A21))</f>
        <v>1</v>
      </c>
      <c r="CW21" s="21" t="n">
        <f aca="false">IF(OR($A21="",CW$4=""),0,COUNTIFS(Formulas!$A$2:$A$3001,CW$4,Formulas!$B$2:$B$3001,$A21))</f>
        <v>1</v>
      </c>
      <c r="CX21" s="21" t="n">
        <f aca="false">IF(OR($A21="",CX$4=""),0,COUNTIFS(Formulas!$A$2:$A$3001,CX$4,Formulas!$B$2:$B$3001,$A21))</f>
        <v>0</v>
      </c>
      <c r="CY21" s="21" t="n">
        <f aca="false">IF(OR($A21="",CY$4=""),0,COUNTIFS(Formulas!$A$2:$A$3001,CY$4,Formulas!$B$2:$B$3001,$A21))</f>
        <v>0</v>
      </c>
      <c r="CZ21" s="21" t="n">
        <f aca="false">IF(OR($A21="",CZ$4=""),0,COUNTIFS(Formulas!$A$2:$A$3001,CZ$4,Formulas!$B$2:$B$3001,$A21))</f>
        <v>0</v>
      </c>
      <c r="DA21" s="21" t="n">
        <f aca="false">IF(OR($A21="",DA$4=""),0,COUNTIFS(Formulas!$A$2:$A$3001,DA$4,Formulas!$B$2:$B$3001,$A21))</f>
        <v>0</v>
      </c>
      <c r="DB21" s="21" t="n">
        <f aca="false">IF(OR($A21="",DB$4=""),0,COUNTIFS(Formulas!$A$2:$A$3001,DB$4,Formulas!$B$2:$B$3001,$A21))</f>
        <v>0</v>
      </c>
      <c r="DC21" s="21" t="n">
        <f aca="false">IF(OR($A21="",DC$4=""),0,COUNTIFS(Formulas!$A$2:$A$3001,DC$4,Formulas!$B$2:$B$3001,$A21))</f>
        <v>0</v>
      </c>
      <c r="DD21" s="21" t="n">
        <f aca="false">IF(OR($A21="",DD$4=""),0,COUNTIFS(Formulas!$A$2:$A$3001,DD$4,Formulas!$B$2:$B$3001,$A21))</f>
        <v>1</v>
      </c>
      <c r="DE21" s="21" t="n">
        <f aca="false">IF(OR($A21="",DE$4=""),0,COUNTIFS(Formulas!$A$2:$A$3001,DE$4,Formulas!$B$2:$B$3001,$A21))</f>
        <v>0</v>
      </c>
      <c r="DF21" s="21" t="n">
        <f aca="false">IF(OR($A21="",DF$4=""),0,COUNTIFS(Formulas!$A$2:$A$3001,DF$4,Formulas!$B$2:$B$3001,$A21))</f>
        <v>0</v>
      </c>
      <c r="DG21" s="21" t="n">
        <f aca="false">IF(OR($A21="",DG$4=""),0,COUNTIFS(Formulas!$A$2:$A$3001,DG$4,Formulas!$B$2:$B$3001,$A21))</f>
        <v>0</v>
      </c>
      <c r="DH21" s="21" t="n">
        <f aca="false">IF(OR($A21="",DH$4=""),0,COUNTIFS(Formulas!$A$2:$A$3001,DH$4,Formulas!$B$2:$B$3001,$A21))</f>
        <v>0</v>
      </c>
      <c r="DI21" s="21" t="n">
        <f aca="false">IF(OR($A21="",DI$4=""),0,COUNTIFS(Formulas!$A$2:$A$3001,DI$4,Formulas!$B$2:$B$3001,$A21))</f>
        <v>0</v>
      </c>
      <c r="DJ21" s="21" t="n">
        <f aca="false">IF(OR($A21="",DJ$4=""),0,COUNTIFS(Formulas!$A$2:$A$3001,DJ$4,Formulas!$B$2:$B$3001,$A21))</f>
        <v>0</v>
      </c>
      <c r="DK21" s="21" t="n">
        <f aca="false">IF(OR($A21="",DK$4=""),0,COUNTIFS(Formulas!$A$2:$A$3001,DK$4,Formulas!$B$2:$B$3001,$A21))</f>
        <v>0</v>
      </c>
      <c r="DL21" s="21" t="n">
        <f aca="false">IF(OR($A21="",DL$4=""),0,COUNTIFS(Formulas!$A$2:$A$3001,DL$4,Formulas!$B$2:$B$3001,$A21))</f>
        <v>0</v>
      </c>
      <c r="DM21" s="21" t="n">
        <f aca="false">IF(OR($A21="",DM$4=""),0,COUNTIFS(Formulas!$A$2:$A$3001,DM$4,Formulas!$B$2:$B$3001,$A21))</f>
        <v>0</v>
      </c>
      <c r="DN21" s="21" t="n">
        <f aca="false">IF(OR($A21="",DN$4=""),0,COUNTIFS(Formulas!$A$2:$A$3001,DN$4,Formulas!$B$2:$B$3001,$A21))</f>
        <v>0</v>
      </c>
      <c r="DO21" s="21" t="n">
        <f aca="false">IF(OR($A21="",DO$4=""),0,COUNTIFS(Formulas!$A$2:$A$3001,DO$4,Formulas!$B$2:$B$3001,$A21))</f>
        <v>0</v>
      </c>
      <c r="DP21" s="21" t="n">
        <f aca="false">IF(OR($A21="",DP$4=""),0,COUNTIFS(Formulas!$A$2:$A$3001,DP$4,Formulas!$B$2:$B$3001,$A21))</f>
        <v>0</v>
      </c>
      <c r="DQ21" s="21" t="n">
        <f aca="false">IF(OR($A21="",DQ$4=""),0,COUNTIFS(Formulas!$A$2:$A$3001,DQ$4,Formulas!$B$2:$B$3001,$A21))</f>
        <v>0</v>
      </c>
      <c r="DR21" s="21" t="n">
        <f aca="false">IF(OR($A21="",DR$4=""),0,COUNTIFS(Formulas!$A$2:$A$3001,DR$4,Formulas!$B$2:$B$3001,$A21))</f>
        <v>0</v>
      </c>
      <c r="DS21" s="21" t="n">
        <f aca="false">IF(OR($A21="",DS$4=""),0,COUNTIFS(Formulas!$A$2:$A$3001,DS$4,Formulas!$B$2:$B$3001,$A21))</f>
        <v>0</v>
      </c>
      <c r="DT21" s="21" t="n">
        <f aca="false">IF(OR($A21="",DT$4=""),0,COUNTIFS(Formulas!$A$2:$A$3001,DT$4,Formulas!$B$2:$B$3001,$A21))</f>
        <v>0</v>
      </c>
      <c r="DU21" s="21" t="n">
        <f aca="false">IF(OR($A21="",DU$4=""),0,COUNTIFS(Formulas!$A$2:$A$3001,DU$4,Formulas!$B$2:$B$3001,$A21))</f>
        <v>0</v>
      </c>
      <c r="DV21" s="21" t="n">
        <f aca="false">IF(OR($A21="",DV$4=""),0,COUNTIFS(Formulas!$A$2:$A$3001,DV$4,Formulas!$B$2:$B$3001,$A21))</f>
        <v>0</v>
      </c>
      <c r="DW21" s="21" t="n">
        <f aca="false">IF(OR($A21="",DW$4=""),0,COUNTIFS(Formulas!$A$2:$A$3001,DW$4,Formulas!$B$2:$B$3001,$A21))</f>
        <v>0</v>
      </c>
      <c r="DX21" s="21" t="n">
        <f aca="false">IF(OR($A21="",DX$4=""),0,COUNTIFS(Formulas!$A$2:$A$3001,DX$4,Formulas!$B$2:$B$3001,$A21))</f>
        <v>0</v>
      </c>
      <c r="DY21" s="21" t="n">
        <f aca="false">IF(OR($A21="",DY$4=""),0,COUNTIFS(Formulas!$A$2:$A$3001,DY$4,Formulas!$B$2:$B$3001,$A21))</f>
        <v>0</v>
      </c>
      <c r="DZ21" s="21" t="n">
        <f aca="false">IF(OR($A21="",DZ$4=""),0,COUNTIFS(Formulas!$A$2:$A$3001,DZ$4,Formulas!$B$2:$B$3001,$A21))</f>
        <v>0</v>
      </c>
      <c r="EA21" s="21" t="n">
        <f aca="false">IF(OR($A21="",EA$4=""),0,COUNTIFS(Formulas!$A$2:$A$3001,EA$4,Formulas!$B$2:$B$3001,$A21))</f>
        <v>0</v>
      </c>
      <c r="EB21" s="21" t="n">
        <f aca="false">IF(OR($A21="",EB$4=""),0,COUNTIFS(Formulas!$A$2:$A$3001,EB$4,Formulas!$B$2:$B$3001,$A21))</f>
        <v>0</v>
      </c>
      <c r="EC21" s="21" t="n">
        <f aca="false">IF(OR($A21="",EC$4=""),0,COUNTIFS(Formulas!$A$2:$A$3001,EC$4,Formulas!$B$2:$B$3001,$A21))</f>
        <v>0</v>
      </c>
      <c r="ED21" s="21" t="n">
        <f aca="false">IF(OR($A21="",ED$4=""),0,COUNTIFS(Formulas!$A$2:$A$3001,ED$4,Formulas!$B$2:$B$3001,$A21))</f>
        <v>0</v>
      </c>
      <c r="EE21" s="21" t="n">
        <f aca="false">IF(OR($A21="",EE$4=""),0,COUNTIFS(Formulas!$A$2:$A$3001,EE$4,Formulas!$B$2:$B$3001,$A21))</f>
        <v>0</v>
      </c>
      <c r="EF21" s="21" t="n">
        <f aca="false">IF(OR($A21="",EF$4=""),0,COUNTIFS(Formulas!$A$2:$A$3001,EF$4,Formulas!$B$2:$B$3001,$A21))</f>
        <v>0</v>
      </c>
      <c r="EG21" s="21" t="n">
        <f aca="false">IF(OR($A21="",EG$4=""),0,COUNTIFS(Formulas!$A$2:$A$3001,EG$4,Formulas!$B$2:$B$3001,$A21))</f>
        <v>0</v>
      </c>
      <c r="EH21" s="21" t="n">
        <f aca="false">IF(OR($A21="",EH$4=""),0,COUNTIFS(Formulas!$A$2:$A$3001,EH$4,Formulas!$B$2:$B$3001,$A21))</f>
        <v>0</v>
      </c>
      <c r="EI21" s="21" t="n">
        <f aca="false">IF(OR($A21="",EI$4=""),0,COUNTIFS(Formulas!$A$2:$A$3001,EI$4,Formulas!$B$2:$B$3001,$A21))</f>
        <v>0</v>
      </c>
      <c r="EJ21" s="21" t="n">
        <f aca="false">IF(OR($A21="",EJ$4=""),0,COUNTIFS(Formulas!$A$2:$A$3001,EJ$4,Formulas!$B$2:$B$3001,$A21))</f>
        <v>0</v>
      </c>
      <c r="EK21" s="21" t="n">
        <f aca="false">IF(OR($A21="",EK$4=""),0,COUNTIFS(Formulas!$A$2:$A$3001,EK$4,Formulas!$B$2:$B$3001,$A21))</f>
        <v>0</v>
      </c>
      <c r="EL21" s="21" t="n">
        <f aca="false">IF(OR($A21="",EL$4=""),0,COUNTIFS(Formulas!$A$2:$A$3001,EL$4,Formulas!$B$2:$B$3001,$A21))</f>
        <v>0</v>
      </c>
      <c r="EM21" s="21" t="n">
        <f aca="false">IF(OR($A21="",EM$4=""),0,COUNTIFS(Formulas!$A$2:$A$3001,EM$4,Formulas!$B$2:$B$3001,$A21))</f>
        <v>0</v>
      </c>
      <c r="EN21" s="21" t="n">
        <f aca="false">IF(OR($A21="",EN$4=""),0,COUNTIFS(Formulas!$A$2:$A$3001,EN$4,Formulas!$B$2:$B$3001,$A21))</f>
        <v>0</v>
      </c>
      <c r="EO21" s="21" t="n">
        <f aca="false">IF(OR($A21="",EO$4=""),0,COUNTIFS(Formulas!$A$2:$A$3001,EO$4,Formulas!$B$2:$B$3001,$A21))</f>
        <v>0</v>
      </c>
      <c r="EP21" s="21" t="n">
        <f aca="false">IF(OR($A21="",EP$4=""),0,COUNTIFS(Formulas!$A$2:$A$3001,EP$4,Formulas!$B$2:$B$3001,$A21))</f>
        <v>0</v>
      </c>
      <c r="EQ21" s="21" t="n">
        <f aca="false">IF(OR($A21="",EQ$4=""),0,COUNTIFS(Formulas!$A$2:$A$3001,EQ$4,Formulas!$B$2:$B$3001,$A21))</f>
        <v>0</v>
      </c>
      <c r="ER21" s="21" t="n">
        <f aca="false">IF(OR($A21="",ER$4=""),0,COUNTIFS(Formulas!$A$2:$A$3001,ER$4,Formulas!$B$2:$B$3001,$A21))</f>
        <v>0</v>
      </c>
      <c r="ES21" s="21" t="n">
        <f aca="false">IF(OR($A21="",ES$4=""),0,COUNTIFS(Formulas!$A$2:$A$3001,ES$4,Formulas!$B$2:$B$3001,$A21))</f>
        <v>0</v>
      </c>
      <c r="ET21" s="21" t="n">
        <f aca="false">IF(OR($A21="",ET$4=""),0,COUNTIFS(Formulas!$A$2:$A$3001,ET$4,Formulas!$B$2:$B$3001,$A21))</f>
        <v>0</v>
      </c>
      <c r="EU21" s="21" t="n">
        <f aca="false">IF(OR($A21="",EU$4=""),0,COUNTIFS(Formulas!$A$2:$A$3001,EU$4,Formulas!$B$2:$B$3001,$A21))</f>
        <v>0</v>
      </c>
      <c r="EV21" s="21" t="n">
        <f aca="false">IF(OR($A21="",EV$4=""),0,COUNTIFS(Formulas!$A$2:$A$3001,EV$4,Formulas!$B$2:$B$3001,$A21))</f>
        <v>0</v>
      </c>
    </row>
    <row r="22" customFormat="false" ht="15" hidden="false" customHeight="false" outlineLevel="0" collapsed="false">
      <c r="A22" s="13" t="str">
        <f aca="false">IF(INDEX(Materials!$A$2:$A$301,18)="","",INDEX(Materials!$A$2:$A$301,18))</f>
        <v>Choline Bitartrate</v>
      </c>
      <c r="B22" s="19" t="n">
        <f aca="false">IF(A22="","",COUNTIF(C22:EV22,"&gt;0"))</f>
        <v>2</v>
      </c>
      <c r="C22" s="21" t="n">
        <f aca="false">IF(OR($A22="",C$4=""),0,COUNTIFS(Formulas!$A$2:$A$3001,C$4,Formulas!$B$2:$B$3001,$A22))</f>
        <v>0</v>
      </c>
      <c r="D22" s="21" t="n">
        <f aca="false">IF(OR($A22="",D$4=""),0,COUNTIFS(Formulas!$A$2:$A$3001,D$4,Formulas!$B$2:$B$3001,$A22))</f>
        <v>0</v>
      </c>
      <c r="E22" s="21" t="n">
        <f aca="false">IF(OR($A22="",E$4=""),0,COUNTIFS(Formulas!$A$2:$A$3001,E$4,Formulas!$B$2:$B$3001,$A22))</f>
        <v>0</v>
      </c>
      <c r="F22" s="21" t="n">
        <f aca="false">IF(OR($A22="",F$4=""),0,COUNTIFS(Formulas!$A$2:$A$3001,F$4,Formulas!$B$2:$B$3001,$A22))</f>
        <v>0</v>
      </c>
      <c r="G22" s="21" t="n">
        <f aca="false">IF(OR($A22="",G$4=""),0,COUNTIFS(Formulas!$A$2:$A$3001,G$4,Formulas!$B$2:$B$3001,$A22))</f>
        <v>0</v>
      </c>
      <c r="H22" s="21" t="n">
        <f aca="false">IF(OR($A22="",H$4=""),0,COUNTIFS(Formulas!$A$2:$A$3001,H$4,Formulas!$B$2:$B$3001,$A22))</f>
        <v>0</v>
      </c>
      <c r="I22" s="21" t="n">
        <f aca="false">IF(OR($A22="",I$4=""),0,COUNTIFS(Formulas!$A$2:$A$3001,I$4,Formulas!$B$2:$B$3001,$A22))</f>
        <v>0</v>
      </c>
      <c r="J22" s="21" t="n">
        <f aca="false">IF(OR($A22="",J$4=""),0,COUNTIFS(Formulas!$A$2:$A$3001,J$4,Formulas!$B$2:$B$3001,$A22))</f>
        <v>0</v>
      </c>
      <c r="K22" s="21" t="n">
        <f aca="false">IF(OR($A22="",K$4=""),0,COUNTIFS(Formulas!$A$2:$A$3001,K$4,Formulas!$B$2:$B$3001,$A22))</f>
        <v>0</v>
      </c>
      <c r="L22" s="21" t="n">
        <f aca="false">IF(OR($A22="",L$4=""),0,COUNTIFS(Formulas!$A$2:$A$3001,L$4,Formulas!$B$2:$B$3001,$A22))</f>
        <v>0</v>
      </c>
      <c r="M22" s="21" t="n">
        <f aca="false">IF(OR($A22="",M$4=""),0,COUNTIFS(Formulas!$A$2:$A$3001,M$4,Formulas!$B$2:$B$3001,$A22))</f>
        <v>0</v>
      </c>
      <c r="N22" s="21" t="n">
        <f aca="false">IF(OR($A22="",N$4=""),0,COUNTIFS(Formulas!$A$2:$A$3001,N$4,Formulas!$B$2:$B$3001,$A22))</f>
        <v>0</v>
      </c>
      <c r="O22" s="21" t="n">
        <f aca="false">IF(OR($A22="",O$4=""),0,COUNTIFS(Formulas!$A$2:$A$3001,O$4,Formulas!$B$2:$B$3001,$A22))</f>
        <v>0</v>
      </c>
      <c r="P22" s="21" t="n">
        <f aca="false">IF(OR($A22="",P$4=""),0,COUNTIFS(Formulas!$A$2:$A$3001,P$4,Formulas!$B$2:$B$3001,$A22))</f>
        <v>0</v>
      </c>
      <c r="Q22" s="21" t="n">
        <f aca="false">IF(OR($A22="",Q$4=""),0,COUNTIFS(Formulas!$A$2:$A$3001,Q$4,Formulas!$B$2:$B$3001,$A22))</f>
        <v>0</v>
      </c>
      <c r="R22" s="21" t="n">
        <f aca="false">IF(OR($A22="",R$4=""),0,COUNTIFS(Formulas!$A$2:$A$3001,R$4,Formulas!$B$2:$B$3001,$A22))</f>
        <v>0</v>
      </c>
      <c r="S22" s="21" t="n">
        <f aca="false">IF(OR($A22="",S$4=""),0,COUNTIFS(Formulas!$A$2:$A$3001,S$4,Formulas!$B$2:$B$3001,$A22))</f>
        <v>0</v>
      </c>
      <c r="T22" s="21" t="n">
        <f aca="false">IF(OR($A22="",T$4=""),0,COUNTIFS(Formulas!$A$2:$A$3001,T$4,Formulas!$B$2:$B$3001,$A22))</f>
        <v>0</v>
      </c>
      <c r="U22" s="21" t="n">
        <f aca="false">IF(OR($A22="",U$4=""),0,COUNTIFS(Formulas!$A$2:$A$3001,U$4,Formulas!$B$2:$B$3001,$A22))</f>
        <v>0</v>
      </c>
      <c r="V22" s="21" t="n">
        <f aca="false">IF(OR($A22="",V$4=""),0,COUNTIFS(Formulas!$A$2:$A$3001,V$4,Formulas!$B$2:$B$3001,$A22))</f>
        <v>0</v>
      </c>
      <c r="W22" s="21" t="n">
        <f aca="false">IF(OR($A22="",W$4=""),0,COUNTIFS(Formulas!$A$2:$A$3001,W$4,Formulas!$B$2:$B$3001,$A22))</f>
        <v>0</v>
      </c>
      <c r="X22" s="21" t="n">
        <f aca="false">IF(OR($A22="",X$4=""),0,COUNTIFS(Formulas!$A$2:$A$3001,X$4,Formulas!$B$2:$B$3001,$A22))</f>
        <v>0</v>
      </c>
      <c r="Y22" s="21" t="n">
        <f aca="false">IF(OR($A22="",Y$4=""),0,COUNTIFS(Formulas!$A$2:$A$3001,Y$4,Formulas!$B$2:$B$3001,$A22))</f>
        <v>0</v>
      </c>
      <c r="Z22" s="21" t="n">
        <f aca="false">IF(OR($A22="",Z$4=""),0,COUNTIFS(Formulas!$A$2:$A$3001,Z$4,Formulas!$B$2:$B$3001,$A22))</f>
        <v>0</v>
      </c>
      <c r="AA22" s="21" t="n">
        <f aca="false">IF(OR($A22="",AA$4=""),0,COUNTIFS(Formulas!$A$2:$A$3001,AA$4,Formulas!$B$2:$B$3001,$A22))</f>
        <v>0</v>
      </c>
      <c r="AB22" s="21" t="n">
        <f aca="false">IF(OR($A22="",AB$4=""),0,COUNTIFS(Formulas!$A$2:$A$3001,AB$4,Formulas!$B$2:$B$3001,$A22))</f>
        <v>0</v>
      </c>
      <c r="AC22" s="21" t="n">
        <f aca="false">IF(OR($A22="",AC$4=""),0,COUNTIFS(Formulas!$A$2:$A$3001,AC$4,Formulas!$B$2:$B$3001,$A22))</f>
        <v>0</v>
      </c>
      <c r="AD22" s="21" t="n">
        <f aca="false">IF(OR($A22="",AD$4=""),0,COUNTIFS(Formulas!$A$2:$A$3001,AD$4,Formulas!$B$2:$B$3001,$A22))</f>
        <v>0</v>
      </c>
      <c r="AE22" s="21" t="n">
        <f aca="false">IF(OR($A22="",AE$4=""),0,COUNTIFS(Formulas!$A$2:$A$3001,AE$4,Formulas!$B$2:$B$3001,$A22))</f>
        <v>0</v>
      </c>
      <c r="AF22" s="21" t="n">
        <f aca="false">IF(OR($A22="",AF$4=""),0,COUNTIFS(Formulas!$A$2:$A$3001,AF$4,Formulas!$B$2:$B$3001,$A22))</f>
        <v>0</v>
      </c>
      <c r="AG22" s="21" t="n">
        <f aca="false">IF(OR($A22="",AG$4=""),0,COUNTIFS(Formulas!$A$2:$A$3001,AG$4,Formulas!$B$2:$B$3001,$A22))</f>
        <v>0</v>
      </c>
      <c r="AH22" s="21" t="n">
        <f aca="false">IF(OR($A22="",AH$4=""),0,COUNTIFS(Formulas!$A$2:$A$3001,AH$4,Formulas!$B$2:$B$3001,$A22))</f>
        <v>0</v>
      </c>
      <c r="AI22" s="21" t="n">
        <f aca="false">IF(OR($A22="",AI$4=""),0,COUNTIFS(Formulas!$A$2:$A$3001,AI$4,Formulas!$B$2:$B$3001,$A22))</f>
        <v>0</v>
      </c>
      <c r="AJ22" s="21" t="n">
        <f aca="false">IF(OR($A22="",AJ$4=""),0,COUNTIFS(Formulas!$A$2:$A$3001,AJ$4,Formulas!$B$2:$B$3001,$A22))</f>
        <v>0</v>
      </c>
      <c r="AK22" s="21" t="n">
        <f aca="false">IF(OR($A22="",AK$4=""),0,COUNTIFS(Formulas!$A$2:$A$3001,AK$4,Formulas!$B$2:$B$3001,$A22))</f>
        <v>0</v>
      </c>
      <c r="AL22" s="21" t="n">
        <f aca="false">IF(OR($A22="",AL$4=""),0,COUNTIFS(Formulas!$A$2:$A$3001,AL$4,Formulas!$B$2:$B$3001,$A22))</f>
        <v>0</v>
      </c>
      <c r="AM22" s="21" t="n">
        <f aca="false">IF(OR($A22="",AM$4=""),0,COUNTIFS(Formulas!$A$2:$A$3001,AM$4,Formulas!$B$2:$B$3001,$A22))</f>
        <v>0</v>
      </c>
      <c r="AN22" s="21" t="n">
        <f aca="false">IF(OR($A22="",AN$4=""),0,COUNTIFS(Formulas!$A$2:$A$3001,AN$4,Formulas!$B$2:$B$3001,$A22))</f>
        <v>0</v>
      </c>
      <c r="AO22" s="21" t="n">
        <f aca="false">IF(OR($A22="",AO$4=""),0,COUNTIFS(Formulas!$A$2:$A$3001,AO$4,Formulas!$B$2:$B$3001,$A22))</f>
        <v>0</v>
      </c>
      <c r="AP22" s="21" t="n">
        <f aca="false">IF(OR($A22="",AP$4=""),0,COUNTIFS(Formulas!$A$2:$A$3001,AP$4,Formulas!$B$2:$B$3001,$A22))</f>
        <v>0</v>
      </c>
      <c r="AQ22" s="21" t="n">
        <f aca="false">IF(OR($A22="",AQ$4=""),0,COUNTIFS(Formulas!$A$2:$A$3001,AQ$4,Formulas!$B$2:$B$3001,$A22))</f>
        <v>0</v>
      </c>
      <c r="AR22" s="21" t="n">
        <f aca="false">IF(OR($A22="",AR$4=""),0,COUNTIFS(Formulas!$A$2:$A$3001,AR$4,Formulas!$B$2:$B$3001,$A22))</f>
        <v>0</v>
      </c>
      <c r="AS22" s="21" t="n">
        <f aca="false">IF(OR($A22="",AS$4=""),0,COUNTIFS(Formulas!$A$2:$A$3001,AS$4,Formulas!$B$2:$B$3001,$A22))</f>
        <v>0</v>
      </c>
      <c r="AT22" s="21" t="n">
        <f aca="false">IF(OR($A22="",AT$4=""),0,COUNTIFS(Formulas!$A$2:$A$3001,AT$4,Formulas!$B$2:$B$3001,$A22))</f>
        <v>0</v>
      </c>
      <c r="AU22" s="21" t="n">
        <f aca="false">IF(OR($A22="",AU$4=""),0,COUNTIFS(Formulas!$A$2:$A$3001,AU$4,Formulas!$B$2:$B$3001,$A22))</f>
        <v>0</v>
      </c>
      <c r="AV22" s="21" t="n">
        <f aca="false">IF(OR($A22="",AV$4=""),0,COUNTIFS(Formulas!$A$2:$A$3001,AV$4,Formulas!$B$2:$B$3001,$A22))</f>
        <v>0</v>
      </c>
      <c r="AW22" s="21" t="n">
        <f aca="false">IF(OR($A22="",AW$4=""),0,COUNTIFS(Formulas!$A$2:$A$3001,AW$4,Formulas!$B$2:$B$3001,$A22))</f>
        <v>0</v>
      </c>
      <c r="AX22" s="21" t="n">
        <f aca="false">IF(OR($A22="",AX$4=""),0,COUNTIFS(Formulas!$A$2:$A$3001,AX$4,Formulas!$B$2:$B$3001,$A22))</f>
        <v>0</v>
      </c>
      <c r="AY22" s="21" t="n">
        <f aca="false">IF(OR($A22="",AY$4=""),0,COUNTIFS(Formulas!$A$2:$A$3001,AY$4,Formulas!$B$2:$B$3001,$A22))</f>
        <v>0</v>
      </c>
      <c r="AZ22" s="21" t="n">
        <f aca="false">IF(OR($A22="",AZ$4=""),0,COUNTIFS(Formulas!$A$2:$A$3001,AZ$4,Formulas!$B$2:$B$3001,$A22))</f>
        <v>0</v>
      </c>
      <c r="BA22" s="21" t="n">
        <f aca="false">IF(OR($A22="",BA$4=""),0,COUNTIFS(Formulas!$A$2:$A$3001,BA$4,Formulas!$B$2:$B$3001,$A22))</f>
        <v>0</v>
      </c>
      <c r="BB22" s="21" t="n">
        <f aca="false">IF(OR($A22="",BB$4=""),0,COUNTIFS(Formulas!$A$2:$A$3001,BB$4,Formulas!$B$2:$B$3001,$A22))</f>
        <v>0</v>
      </c>
      <c r="BC22" s="21" t="n">
        <f aca="false">IF(OR($A22="",BC$4=""),0,COUNTIFS(Formulas!$A$2:$A$3001,BC$4,Formulas!$B$2:$B$3001,$A22))</f>
        <v>0</v>
      </c>
      <c r="BD22" s="21" t="n">
        <f aca="false">IF(OR($A22="",BD$4=""),0,COUNTIFS(Formulas!$A$2:$A$3001,BD$4,Formulas!$B$2:$B$3001,$A22))</f>
        <v>0</v>
      </c>
      <c r="BE22" s="21" t="n">
        <f aca="false">IF(OR($A22="",BE$4=""),0,COUNTIFS(Formulas!$A$2:$A$3001,BE$4,Formulas!$B$2:$B$3001,$A22))</f>
        <v>0</v>
      </c>
      <c r="BF22" s="21" t="n">
        <f aca="false">IF(OR($A22="",BF$4=""),0,COUNTIFS(Formulas!$A$2:$A$3001,BF$4,Formulas!$B$2:$B$3001,$A22))</f>
        <v>0</v>
      </c>
      <c r="BG22" s="21" t="n">
        <f aca="false">IF(OR($A22="",BG$4=""),0,COUNTIFS(Formulas!$A$2:$A$3001,BG$4,Formulas!$B$2:$B$3001,$A22))</f>
        <v>0</v>
      </c>
      <c r="BH22" s="21" t="n">
        <f aca="false">IF(OR($A22="",BH$4=""),0,COUNTIFS(Formulas!$A$2:$A$3001,BH$4,Formulas!$B$2:$B$3001,$A22))</f>
        <v>0</v>
      </c>
      <c r="BI22" s="21" t="n">
        <f aca="false">IF(OR($A22="",BI$4=""),0,COUNTIFS(Formulas!$A$2:$A$3001,BI$4,Formulas!$B$2:$B$3001,$A22))</f>
        <v>0</v>
      </c>
      <c r="BJ22" s="21" t="n">
        <f aca="false">IF(OR($A22="",BJ$4=""),0,COUNTIFS(Formulas!$A$2:$A$3001,BJ$4,Formulas!$B$2:$B$3001,$A22))</f>
        <v>0</v>
      </c>
      <c r="BK22" s="21" t="n">
        <f aca="false">IF(OR($A22="",BK$4=""),0,COUNTIFS(Formulas!$A$2:$A$3001,BK$4,Formulas!$B$2:$B$3001,$A22))</f>
        <v>0</v>
      </c>
      <c r="BL22" s="21" t="n">
        <f aca="false">IF(OR($A22="",BL$4=""),0,COUNTIFS(Formulas!$A$2:$A$3001,BL$4,Formulas!$B$2:$B$3001,$A22))</f>
        <v>0</v>
      </c>
      <c r="BM22" s="21" t="n">
        <f aca="false">IF(OR($A22="",BM$4=""),0,COUNTIFS(Formulas!$A$2:$A$3001,BM$4,Formulas!$B$2:$B$3001,$A22))</f>
        <v>0</v>
      </c>
      <c r="BN22" s="21" t="n">
        <f aca="false">IF(OR($A22="",BN$4=""),0,COUNTIFS(Formulas!$A$2:$A$3001,BN$4,Formulas!$B$2:$B$3001,$A22))</f>
        <v>0</v>
      </c>
      <c r="BO22" s="21" t="n">
        <f aca="false">IF(OR($A22="",BO$4=""),0,COUNTIFS(Formulas!$A$2:$A$3001,BO$4,Formulas!$B$2:$B$3001,$A22))</f>
        <v>0</v>
      </c>
      <c r="BP22" s="21" t="n">
        <f aca="false">IF(OR($A22="",BP$4=""),0,COUNTIFS(Formulas!$A$2:$A$3001,BP$4,Formulas!$B$2:$B$3001,$A22))</f>
        <v>0</v>
      </c>
      <c r="BQ22" s="21" t="n">
        <f aca="false">IF(OR($A22="",BQ$4=""),0,COUNTIFS(Formulas!$A$2:$A$3001,BQ$4,Formulas!$B$2:$B$3001,$A22))</f>
        <v>0</v>
      </c>
      <c r="BR22" s="21" t="n">
        <f aca="false">IF(OR($A22="",BR$4=""),0,COUNTIFS(Formulas!$A$2:$A$3001,BR$4,Formulas!$B$2:$B$3001,$A22))</f>
        <v>0</v>
      </c>
      <c r="BS22" s="21" t="n">
        <f aca="false">IF(OR($A22="",BS$4=""),0,COUNTIFS(Formulas!$A$2:$A$3001,BS$4,Formulas!$B$2:$B$3001,$A22))</f>
        <v>0</v>
      </c>
      <c r="BT22" s="21" t="n">
        <f aca="false">IF(OR($A22="",BT$4=""),0,COUNTIFS(Formulas!$A$2:$A$3001,BT$4,Formulas!$B$2:$B$3001,$A22))</f>
        <v>0</v>
      </c>
      <c r="BU22" s="21" t="n">
        <f aca="false">IF(OR($A22="",BU$4=""),0,COUNTIFS(Formulas!$A$2:$A$3001,BU$4,Formulas!$B$2:$B$3001,$A22))</f>
        <v>0</v>
      </c>
      <c r="BV22" s="21" t="n">
        <f aca="false">IF(OR($A22="",BV$4=""),0,COUNTIFS(Formulas!$A$2:$A$3001,BV$4,Formulas!$B$2:$B$3001,$A22))</f>
        <v>0</v>
      </c>
      <c r="BW22" s="21" t="n">
        <f aca="false">IF(OR($A22="",BW$4=""),0,COUNTIFS(Formulas!$A$2:$A$3001,BW$4,Formulas!$B$2:$B$3001,$A22))</f>
        <v>0</v>
      </c>
      <c r="BX22" s="21" t="n">
        <f aca="false">IF(OR($A22="",BX$4=""),0,COUNTIFS(Formulas!$A$2:$A$3001,BX$4,Formulas!$B$2:$B$3001,$A22))</f>
        <v>0</v>
      </c>
      <c r="BY22" s="21" t="n">
        <f aca="false">IF(OR($A22="",BY$4=""),0,COUNTIFS(Formulas!$A$2:$A$3001,BY$4,Formulas!$B$2:$B$3001,$A22))</f>
        <v>0</v>
      </c>
      <c r="BZ22" s="21" t="n">
        <f aca="false">IF(OR($A22="",BZ$4=""),0,COUNTIFS(Formulas!$A$2:$A$3001,BZ$4,Formulas!$B$2:$B$3001,$A22))</f>
        <v>0</v>
      </c>
      <c r="CA22" s="21" t="n">
        <f aca="false">IF(OR($A22="",CA$4=""),0,COUNTIFS(Formulas!$A$2:$A$3001,CA$4,Formulas!$B$2:$B$3001,$A22))</f>
        <v>0</v>
      </c>
      <c r="CB22" s="21" t="n">
        <f aca="false">IF(OR($A22="",CB$4=""),0,COUNTIFS(Formulas!$A$2:$A$3001,CB$4,Formulas!$B$2:$B$3001,$A22))</f>
        <v>0</v>
      </c>
      <c r="CC22" s="21" t="n">
        <f aca="false">IF(OR($A22="",CC$4=""),0,COUNTIFS(Formulas!$A$2:$A$3001,CC$4,Formulas!$B$2:$B$3001,$A22))</f>
        <v>0</v>
      </c>
      <c r="CD22" s="21" t="n">
        <f aca="false">IF(OR($A22="",CD$4=""),0,COUNTIFS(Formulas!$A$2:$A$3001,CD$4,Formulas!$B$2:$B$3001,$A22))</f>
        <v>0</v>
      </c>
      <c r="CE22" s="21" t="n">
        <f aca="false">IF(OR($A22="",CE$4=""),0,COUNTIFS(Formulas!$A$2:$A$3001,CE$4,Formulas!$B$2:$B$3001,$A22))</f>
        <v>0</v>
      </c>
      <c r="CF22" s="21" t="n">
        <f aca="false">IF(OR($A22="",CF$4=""),0,COUNTIFS(Formulas!$A$2:$A$3001,CF$4,Formulas!$B$2:$B$3001,$A22))</f>
        <v>0</v>
      </c>
      <c r="CG22" s="21" t="n">
        <f aca="false">IF(OR($A22="",CG$4=""),0,COUNTIFS(Formulas!$A$2:$A$3001,CG$4,Formulas!$B$2:$B$3001,$A22))</f>
        <v>0</v>
      </c>
      <c r="CH22" s="21" t="n">
        <f aca="false">IF(OR($A22="",CH$4=""),0,COUNTIFS(Formulas!$A$2:$A$3001,CH$4,Formulas!$B$2:$B$3001,$A22))</f>
        <v>0</v>
      </c>
      <c r="CI22" s="21" t="n">
        <f aca="false">IF(OR($A22="",CI$4=""),0,COUNTIFS(Formulas!$A$2:$A$3001,CI$4,Formulas!$B$2:$B$3001,$A22))</f>
        <v>1</v>
      </c>
      <c r="CJ22" s="21" t="n">
        <f aca="false">IF(OR($A22="",CJ$4=""),0,COUNTIFS(Formulas!$A$2:$A$3001,CJ$4,Formulas!$B$2:$B$3001,$A22))</f>
        <v>0</v>
      </c>
      <c r="CK22" s="21" t="n">
        <f aca="false">IF(OR($A22="",CK$4=""),0,COUNTIFS(Formulas!$A$2:$A$3001,CK$4,Formulas!$B$2:$B$3001,$A22))</f>
        <v>0</v>
      </c>
      <c r="CL22" s="21" t="n">
        <f aca="false">IF(OR($A22="",CL$4=""),0,COUNTIFS(Formulas!$A$2:$A$3001,CL$4,Formulas!$B$2:$B$3001,$A22))</f>
        <v>0</v>
      </c>
      <c r="CM22" s="21" t="n">
        <f aca="false">IF(OR($A22="",CM$4=""),0,COUNTIFS(Formulas!$A$2:$A$3001,CM$4,Formulas!$B$2:$B$3001,$A22))</f>
        <v>1</v>
      </c>
      <c r="CN22" s="21" t="n">
        <f aca="false">IF(OR($A22="",CN$4=""),0,COUNTIFS(Formulas!$A$2:$A$3001,CN$4,Formulas!$B$2:$B$3001,$A22))</f>
        <v>0</v>
      </c>
      <c r="CO22" s="21" t="n">
        <f aca="false">IF(OR($A22="",CO$4=""),0,COUNTIFS(Formulas!$A$2:$A$3001,CO$4,Formulas!$B$2:$B$3001,$A22))</f>
        <v>0</v>
      </c>
      <c r="CP22" s="21" t="n">
        <f aca="false">IF(OR($A22="",CP$4=""),0,COUNTIFS(Formulas!$A$2:$A$3001,CP$4,Formulas!$B$2:$B$3001,$A22))</f>
        <v>0</v>
      </c>
      <c r="CQ22" s="21" t="n">
        <f aca="false">IF(OR($A22="",CQ$4=""),0,COUNTIFS(Formulas!$A$2:$A$3001,CQ$4,Formulas!$B$2:$B$3001,$A22))</f>
        <v>0</v>
      </c>
      <c r="CR22" s="21" t="n">
        <f aca="false">IF(OR($A22="",CR$4=""),0,COUNTIFS(Formulas!$A$2:$A$3001,CR$4,Formulas!$B$2:$B$3001,$A22))</f>
        <v>0</v>
      </c>
      <c r="CS22" s="21" t="n">
        <f aca="false">IF(OR($A22="",CS$4=""),0,COUNTIFS(Formulas!$A$2:$A$3001,CS$4,Formulas!$B$2:$B$3001,$A22))</f>
        <v>0</v>
      </c>
      <c r="CT22" s="21" t="n">
        <f aca="false">IF(OR($A22="",CT$4=""),0,COUNTIFS(Formulas!$A$2:$A$3001,CT$4,Formulas!$B$2:$B$3001,$A22))</f>
        <v>0</v>
      </c>
      <c r="CU22" s="21" t="n">
        <f aca="false">IF(OR($A22="",CU$4=""),0,COUNTIFS(Formulas!$A$2:$A$3001,CU$4,Formulas!$B$2:$B$3001,$A22))</f>
        <v>0</v>
      </c>
      <c r="CV22" s="21" t="n">
        <f aca="false">IF(OR($A22="",CV$4=""),0,COUNTIFS(Formulas!$A$2:$A$3001,CV$4,Formulas!$B$2:$B$3001,$A22))</f>
        <v>0</v>
      </c>
      <c r="CW22" s="21" t="n">
        <f aca="false">IF(OR($A22="",CW$4=""),0,COUNTIFS(Formulas!$A$2:$A$3001,CW$4,Formulas!$B$2:$B$3001,$A22))</f>
        <v>0</v>
      </c>
      <c r="CX22" s="21" t="n">
        <f aca="false">IF(OR($A22="",CX$4=""),0,COUNTIFS(Formulas!$A$2:$A$3001,CX$4,Formulas!$B$2:$B$3001,$A22))</f>
        <v>0</v>
      </c>
      <c r="CY22" s="21" t="n">
        <f aca="false">IF(OR($A22="",CY$4=""),0,COUNTIFS(Formulas!$A$2:$A$3001,CY$4,Formulas!$B$2:$B$3001,$A22))</f>
        <v>0</v>
      </c>
      <c r="CZ22" s="21" t="n">
        <f aca="false">IF(OR($A22="",CZ$4=""),0,COUNTIFS(Formulas!$A$2:$A$3001,CZ$4,Formulas!$B$2:$B$3001,$A22))</f>
        <v>0</v>
      </c>
      <c r="DA22" s="21" t="n">
        <f aca="false">IF(OR($A22="",DA$4=""),0,COUNTIFS(Formulas!$A$2:$A$3001,DA$4,Formulas!$B$2:$B$3001,$A22))</f>
        <v>0</v>
      </c>
      <c r="DB22" s="21" t="n">
        <f aca="false">IF(OR($A22="",DB$4=""),0,COUNTIFS(Formulas!$A$2:$A$3001,DB$4,Formulas!$B$2:$B$3001,$A22))</f>
        <v>0</v>
      </c>
      <c r="DC22" s="21" t="n">
        <f aca="false">IF(OR($A22="",DC$4=""),0,COUNTIFS(Formulas!$A$2:$A$3001,DC$4,Formulas!$B$2:$B$3001,$A22))</f>
        <v>0</v>
      </c>
      <c r="DD22" s="21" t="n">
        <f aca="false">IF(OR($A22="",DD$4=""),0,COUNTIFS(Formulas!$A$2:$A$3001,DD$4,Formulas!$B$2:$B$3001,$A22))</f>
        <v>0</v>
      </c>
      <c r="DE22" s="21" t="n">
        <f aca="false">IF(OR($A22="",DE$4=""),0,COUNTIFS(Formulas!$A$2:$A$3001,DE$4,Formulas!$B$2:$B$3001,$A22))</f>
        <v>0</v>
      </c>
      <c r="DF22" s="21" t="n">
        <f aca="false">IF(OR($A22="",DF$4=""),0,COUNTIFS(Formulas!$A$2:$A$3001,DF$4,Formulas!$B$2:$B$3001,$A22))</f>
        <v>0</v>
      </c>
      <c r="DG22" s="21" t="n">
        <f aca="false">IF(OR($A22="",DG$4=""),0,COUNTIFS(Formulas!$A$2:$A$3001,DG$4,Formulas!$B$2:$B$3001,$A22))</f>
        <v>0</v>
      </c>
      <c r="DH22" s="21" t="n">
        <f aca="false">IF(OR($A22="",DH$4=""),0,COUNTIFS(Formulas!$A$2:$A$3001,DH$4,Formulas!$B$2:$B$3001,$A22))</f>
        <v>0</v>
      </c>
      <c r="DI22" s="21" t="n">
        <f aca="false">IF(OR($A22="",DI$4=""),0,COUNTIFS(Formulas!$A$2:$A$3001,DI$4,Formulas!$B$2:$B$3001,$A22))</f>
        <v>0</v>
      </c>
      <c r="DJ22" s="21" t="n">
        <f aca="false">IF(OR($A22="",DJ$4=""),0,COUNTIFS(Formulas!$A$2:$A$3001,DJ$4,Formulas!$B$2:$B$3001,$A22))</f>
        <v>0</v>
      </c>
      <c r="DK22" s="21" t="n">
        <f aca="false">IF(OR($A22="",DK$4=""),0,COUNTIFS(Formulas!$A$2:$A$3001,DK$4,Formulas!$B$2:$B$3001,$A22))</f>
        <v>0</v>
      </c>
      <c r="DL22" s="21" t="n">
        <f aca="false">IF(OR($A22="",DL$4=""),0,COUNTIFS(Formulas!$A$2:$A$3001,DL$4,Formulas!$B$2:$B$3001,$A22))</f>
        <v>0</v>
      </c>
      <c r="DM22" s="21" t="n">
        <f aca="false">IF(OR($A22="",DM$4=""),0,COUNTIFS(Formulas!$A$2:$A$3001,DM$4,Formulas!$B$2:$B$3001,$A22))</f>
        <v>0</v>
      </c>
      <c r="DN22" s="21" t="n">
        <f aca="false">IF(OR($A22="",DN$4=""),0,COUNTIFS(Formulas!$A$2:$A$3001,DN$4,Formulas!$B$2:$B$3001,$A22))</f>
        <v>0</v>
      </c>
      <c r="DO22" s="21" t="n">
        <f aca="false">IF(OR($A22="",DO$4=""),0,COUNTIFS(Formulas!$A$2:$A$3001,DO$4,Formulas!$B$2:$B$3001,$A22))</f>
        <v>0</v>
      </c>
      <c r="DP22" s="21" t="n">
        <f aca="false">IF(OR($A22="",DP$4=""),0,COUNTIFS(Formulas!$A$2:$A$3001,DP$4,Formulas!$B$2:$B$3001,$A22))</f>
        <v>0</v>
      </c>
      <c r="DQ22" s="21" t="n">
        <f aca="false">IF(OR($A22="",DQ$4=""),0,COUNTIFS(Formulas!$A$2:$A$3001,DQ$4,Formulas!$B$2:$B$3001,$A22))</f>
        <v>0</v>
      </c>
      <c r="DR22" s="21" t="n">
        <f aca="false">IF(OR($A22="",DR$4=""),0,COUNTIFS(Formulas!$A$2:$A$3001,DR$4,Formulas!$B$2:$B$3001,$A22))</f>
        <v>0</v>
      </c>
      <c r="DS22" s="21" t="n">
        <f aca="false">IF(OR($A22="",DS$4=""),0,COUNTIFS(Formulas!$A$2:$A$3001,DS$4,Formulas!$B$2:$B$3001,$A22))</f>
        <v>0</v>
      </c>
      <c r="DT22" s="21" t="n">
        <f aca="false">IF(OR($A22="",DT$4=""),0,COUNTIFS(Formulas!$A$2:$A$3001,DT$4,Formulas!$B$2:$B$3001,$A22))</f>
        <v>0</v>
      </c>
      <c r="DU22" s="21" t="n">
        <f aca="false">IF(OR($A22="",DU$4=""),0,COUNTIFS(Formulas!$A$2:$A$3001,DU$4,Formulas!$B$2:$B$3001,$A22))</f>
        <v>0</v>
      </c>
      <c r="DV22" s="21" t="n">
        <f aca="false">IF(OR($A22="",DV$4=""),0,COUNTIFS(Formulas!$A$2:$A$3001,DV$4,Formulas!$B$2:$B$3001,$A22))</f>
        <v>0</v>
      </c>
      <c r="DW22" s="21" t="n">
        <f aca="false">IF(OR($A22="",DW$4=""),0,COUNTIFS(Formulas!$A$2:$A$3001,DW$4,Formulas!$B$2:$B$3001,$A22))</f>
        <v>0</v>
      </c>
      <c r="DX22" s="21" t="n">
        <f aca="false">IF(OR($A22="",DX$4=""),0,COUNTIFS(Formulas!$A$2:$A$3001,DX$4,Formulas!$B$2:$B$3001,$A22))</f>
        <v>0</v>
      </c>
      <c r="DY22" s="21" t="n">
        <f aca="false">IF(OR($A22="",DY$4=""),0,COUNTIFS(Formulas!$A$2:$A$3001,DY$4,Formulas!$B$2:$B$3001,$A22))</f>
        <v>0</v>
      </c>
      <c r="DZ22" s="21" t="n">
        <f aca="false">IF(OR($A22="",DZ$4=""),0,COUNTIFS(Formulas!$A$2:$A$3001,DZ$4,Formulas!$B$2:$B$3001,$A22))</f>
        <v>0</v>
      </c>
      <c r="EA22" s="21" t="n">
        <f aca="false">IF(OR($A22="",EA$4=""),0,COUNTIFS(Formulas!$A$2:$A$3001,EA$4,Formulas!$B$2:$B$3001,$A22))</f>
        <v>0</v>
      </c>
      <c r="EB22" s="21" t="n">
        <f aca="false">IF(OR($A22="",EB$4=""),0,COUNTIFS(Formulas!$A$2:$A$3001,EB$4,Formulas!$B$2:$B$3001,$A22))</f>
        <v>0</v>
      </c>
      <c r="EC22" s="21" t="n">
        <f aca="false">IF(OR($A22="",EC$4=""),0,COUNTIFS(Formulas!$A$2:$A$3001,EC$4,Formulas!$B$2:$B$3001,$A22))</f>
        <v>0</v>
      </c>
      <c r="ED22" s="21" t="n">
        <f aca="false">IF(OR($A22="",ED$4=""),0,COUNTIFS(Formulas!$A$2:$A$3001,ED$4,Formulas!$B$2:$B$3001,$A22))</f>
        <v>0</v>
      </c>
      <c r="EE22" s="21" t="n">
        <f aca="false">IF(OR($A22="",EE$4=""),0,COUNTIFS(Formulas!$A$2:$A$3001,EE$4,Formulas!$B$2:$B$3001,$A22))</f>
        <v>0</v>
      </c>
      <c r="EF22" s="21" t="n">
        <f aca="false">IF(OR($A22="",EF$4=""),0,COUNTIFS(Formulas!$A$2:$A$3001,EF$4,Formulas!$B$2:$B$3001,$A22))</f>
        <v>0</v>
      </c>
      <c r="EG22" s="21" t="n">
        <f aca="false">IF(OR($A22="",EG$4=""),0,COUNTIFS(Formulas!$A$2:$A$3001,EG$4,Formulas!$B$2:$B$3001,$A22))</f>
        <v>0</v>
      </c>
      <c r="EH22" s="21" t="n">
        <f aca="false">IF(OR($A22="",EH$4=""),0,COUNTIFS(Formulas!$A$2:$A$3001,EH$4,Formulas!$B$2:$B$3001,$A22))</f>
        <v>0</v>
      </c>
      <c r="EI22" s="21" t="n">
        <f aca="false">IF(OR($A22="",EI$4=""),0,COUNTIFS(Formulas!$A$2:$A$3001,EI$4,Formulas!$B$2:$B$3001,$A22))</f>
        <v>0</v>
      </c>
      <c r="EJ22" s="21" t="n">
        <f aca="false">IF(OR($A22="",EJ$4=""),0,COUNTIFS(Formulas!$A$2:$A$3001,EJ$4,Formulas!$B$2:$B$3001,$A22))</f>
        <v>0</v>
      </c>
      <c r="EK22" s="21" t="n">
        <f aca="false">IF(OR($A22="",EK$4=""),0,COUNTIFS(Formulas!$A$2:$A$3001,EK$4,Formulas!$B$2:$B$3001,$A22))</f>
        <v>0</v>
      </c>
      <c r="EL22" s="21" t="n">
        <f aca="false">IF(OR($A22="",EL$4=""),0,COUNTIFS(Formulas!$A$2:$A$3001,EL$4,Formulas!$B$2:$B$3001,$A22))</f>
        <v>0</v>
      </c>
      <c r="EM22" s="21" t="n">
        <f aca="false">IF(OR($A22="",EM$4=""),0,COUNTIFS(Formulas!$A$2:$A$3001,EM$4,Formulas!$B$2:$B$3001,$A22))</f>
        <v>0</v>
      </c>
      <c r="EN22" s="21" t="n">
        <f aca="false">IF(OR($A22="",EN$4=""),0,COUNTIFS(Formulas!$A$2:$A$3001,EN$4,Formulas!$B$2:$B$3001,$A22))</f>
        <v>0</v>
      </c>
      <c r="EO22" s="21" t="n">
        <f aca="false">IF(OR($A22="",EO$4=""),0,COUNTIFS(Formulas!$A$2:$A$3001,EO$4,Formulas!$B$2:$B$3001,$A22))</f>
        <v>0</v>
      </c>
      <c r="EP22" s="21" t="n">
        <f aca="false">IF(OR($A22="",EP$4=""),0,COUNTIFS(Formulas!$A$2:$A$3001,EP$4,Formulas!$B$2:$B$3001,$A22))</f>
        <v>0</v>
      </c>
      <c r="EQ22" s="21" t="n">
        <f aca="false">IF(OR($A22="",EQ$4=""),0,COUNTIFS(Formulas!$A$2:$A$3001,EQ$4,Formulas!$B$2:$B$3001,$A22))</f>
        <v>0</v>
      </c>
      <c r="ER22" s="21" t="n">
        <f aca="false">IF(OR($A22="",ER$4=""),0,COUNTIFS(Formulas!$A$2:$A$3001,ER$4,Formulas!$B$2:$B$3001,$A22))</f>
        <v>0</v>
      </c>
      <c r="ES22" s="21" t="n">
        <f aca="false">IF(OR($A22="",ES$4=""),0,COUNTIFS(Formulas!$A$2:$A$3001,ES$4,Formulas!$B$2:$B$3001,$A22))</f>
        <v>0</v>
      </c>
      <c r="ET22" s="21" t="n">
        <f aca="false">IF(OR($A22="",ET$4=""),0,COUNTIFS(Formulas!$A$2:$A$3001,ET$4,Formulas!$B$2:$B$3001,$A22))</f>
        <v>0</v>
      </c>
      <c r="EU22" s="21" t="n">
        <f aca="false">IF(OR($A22="",EU$4=""),0,COUNTIFS(Formulas!$A$2:$A$3001,EU$4,Formulas!$B$2:$B$3001,$A22))</f>
        <v>0</v>
      </c>
      <c r="EV22" s="21" t="n">
        <f aca="false">IF(OR($A22="",EV$4=""),0,COUNTIFS(Formulas!$A$2:$A$3001,EV$4,Formulas!$B$2:$B$3001,$A22))</f>
        <v>0</v>
      </c>
    </row>
    <row r="23" customFormat="false" ht="15" hidden="false" customHeight="false" outlineLevel="0" collapsed="false">
      <c r="A23" s="13" t="str">
        <f aca="false">IF(INDEX(Materials!$A$2:$A$301,19)="","",INDEX(Materials!$A$2:$A$301,19))</f>
        <v>Chromium Picolinate</v>
      </c>
      <c r="B23" s="19" t="n">
        <f aca="false">IF(A23="","",COUNTIF(C23:EV23,"&gt;0"))</f>
        <v>3</v>
      </c>
      <c r="C23" s="21" t="n">
        <f aca="false">IF(OR($A23="",C$4=""),0,COUNTIFS(Formulas!$A$2:$A$3001,C$4,Formulas!$B$2:$B$3001,$A23))</f>
        <v>0</v>
      </c>
      <c r="D23" s="21" t="n">
        <f aca="false">IF(OR($A23="",D$4=""),0,COUNTIFS(Formulas!$A$2:$A$3001,D$4,Formulas!$B$2:$B$3001,$A23))</f>
        <v>0</v>
      </c>
      <c r="E23" s="21" t="n">
        <f aca="false">IF(OR($A23="",E$4=""),0,COUNTIFS(Formulas!$A$2:$A$3001,E$4,Formulas!$B$2:$B$3001,$A23))</f>
        <v>0</v>
      </c>
      <c r="F23" s="21" t="n">
        <f aca="false">IF(OR($A23="",F$4=""),0,COUNTIFS(Formulas!$A$2:$A$3001,F$4,Formulas!$B$2:$B$3001,$A23))</f>
        <v>0</v>
      </c>
      <c r="G23" s="21" t="n">
        <f aca="false">IF(OR($A23="",G$4=""),0,COUNTIFS(Formulas!$A$2:$A$3001,G$4,Formulas!$B$2:$B$3001,$A23))</f>
        <v>0</v>
      </c>
      <c r="H23" s="21" t="n">
        <f aca="false">IF(OR($A23="",H$4=""),0,COUNTIFS(Formulas!$A$2:$A$3001,H$4,Formulas!$B$2:$B$3001,$A23))</f>
        <v>0</v>
      </c>
      <c r="I23" s="21" t="n">
        <f aca="false">IF(OR($A23="",I$4=""),0,COUNTIFS(Formulas!$A$2:$A$3001,I$4,Formulas!$B$2:$B$3001,$A23))</f>
        <v>0</v>
      </c>
      <c r="J23" s="21" t="n">
        <f aca="false">IF(OR($A23="",J$4=""),0,COUNTIFS(Formulas!$A$2:$A$3001,J$4,Formulas!$B$2:$B$3001,$A23))</f>
        <v>0</v>
      </c>
      <c r="K23" s="21" t="n">
        <f aca="false">IF(OR($A23="",K$4=""),0,COUNTIFS(Formulas!$A$2:$A$3001,K$4,Formulas!$B$2:$B$3001,$A23))</f>
        <v>0</v>
      </c>
      <c r="L23" s="21" t="n">
        <f aca="false">IF(OR($A23="",L$4=""),0,COUNTIFS(Formulas!$A$2:$A$3001,L$4,Formulas!$B$2:$B$3001,$A23))</f>
        <v>0</v>
      </c>
      <c r="M23" s="21" t="n">
        <f aca="false">IF(OR($A23="",M$4=""),0,COUNTIFS(Formulas!$A$2:$A$3001,M$4,Formulas!$B$2:$B$3001,$A23))</f>
        <v>0</v>
      </c>
      <c r="N23" s="21" t="n">
        <f aca="false">IF(OR($A23="",N$4=""),0,COUNTIFS(Formulas!$A$2:$A$3001,N$4,Formulas!$B$2:$B$3001,$A23))</f>
        <v>0</v>
      </c>
      <c r="O23" s="21" t="n">
        <f aca="false">IF(OR($A23="",O$4=""),0,COUNTIFS(Formulas!$A$2:$A$3001,O$4,Formulas!$B$2:$B$3001,$A23))</f>
        <v>0</v>
      </c>
      <c r="P23" s="21" t="n">
        <f aca="false">IF(OR($A23="",P$4=""),0,COUNTIFS(Formulas!$A$2:$A$3001,P$4,Formulas!$B$2:$B$3001,$A23))</f>
        <v>0</v>
      </c>
      <c r="Q23" s="21" t="n">
        <f aca="false">IF(OR($A23="",Q$4=""),0,COUNTIFS(Formulas!$A$2:$A$3001,Q$4,Formulas!$B$2:$B$3001,$A23))</f>
        <v>0</v>
      </c>
      <c r="R23" s="21" t="n">
        <f aca="false">IF(OR($A23="",R$4=""),0,COUNTIFS(Formulas!$A$2:$A$3001,R$4,Formulas!$B$2:$B$3001,$A23))</f>
        <v>0</v>
      </c>
      <c r="S23" s="21" t="n">
        <f aca="false">IF(OR($A23="",S$4=""),0,COUNTIFS(Formulas!$A$2:$A$3001,S$4,Formulas!$B$2:$B$3001,$A23))</f>
        <v>0</v>
      </c>
      <c r="T23" s="21" t="n">
        <f aca="false">IF(OR($A23="",T$4=""),0,COUNTIFS(Formulas!$A$2:$A$3001,T$4,Formulas!$B$2:$B$3001,$A23))</f>
        <v>0</v>
      </c>
      <c r="U23" s="21" t="n">
        <f aca="false">IF(OR($A23="",U$4=""),0,COUNTIFS(Formulas!$A$2:$A$3001,U$4,Formulas!$B$2:$B$3001,$A23))</f>
        <v>0</v>
      </c>
      <c r="V23" s="21" t="n">
        <f aca="false">IF(OR($A23="",V$4=""),0,COUNTIFS(Formulas!$A$2:$A$3001,V$4,Formulas!$B$2:$B$3001,$A23))</f>
        <v>0</v>
      </c>
      <c r="W23" s="21" t="n">
        <f aca="false">IF(OR($A23="",W$4=""),0,COUNTIFS(Formulas!$A$2:$A$3001,W$4,Formulas!$B$2:$B$3001,$A23))</f>
        <v>0</v>
      </c>
      <c r="X23" s="21" t="n">
        <f aca="false">IF(OR($A23="",X$4=""),0,COUNTIFS(Formulas!$A$2:$A$3001,X$4,Formulas!$B$2:$B$3001,$A23))</f>
        <v>0</v>
      </c>
      <c r="Y23" s="21" t="n">
        <f aca="false">IF(OR($A23="",Y$4=""),0,COUNTIFS(Formulas!$A$2:$A$3001,Y$4,Formulas!$B$2:$B$3001,$A23))</f>
        <v>0</v>
      </c>
      <c r="Z23" s="21" t="n">
        <f aca="false">IF(OR($A23="",Z$4=""),0,COUNTIFS(Formulas!$A$2:$A$3001,Z$4,Formulas!$B$2:$B$3001,$A23))</f>
        <v>0</v>
      </c>
      <c r="AA23" s="21" t="n">
        <f aca="false">IF(OR($A23="",AA$4=""),0,COUNTIFS(Formulas!$A$2:$A$3001,AA$4,Formulas!$B$2:$B$3001,$A23))</f>
        <v>0</v>
      </c>
      <c r="AB23" s="21" t="n">
        <f aca="false">IF(OR($A23="",AB$4=""),0,COUNTIFS(Formulas!$A$2:$A$3001,AB$4,Formulas!$B$2:$B$3001,$A23))</f>
        <v>0</v>
      </c>
      <c r="AC23" s="21" t="n">
        <f aca="false">IF(OR($A23="",AC$4=""),0,COUNTIFS(Formulas!$A$2:$A$3001,AC$4,Formulas!$B$2:$B$3001,$A23))</f>
        <v>0</v>
      </c>
      <c r="AD23" s="21" t="n">
        <f aca="false">IF(OR($A23="",AD$4=""),0,COUNTIFS(Formulas!$A$2:$A$3001,AD$4,Formulas!$B$2:$B$3001,$A23))</f>
        <v>0</v>
      </c>
      <c r="AE23" s="21" t="n">
        <f aca="false">IF(OR($A23="",AE$4=""),0,COUNTIFS(Formulas!$A$2:$A$3001,AE$4,Formulas!$B$2:$B$3001,$A23))</f>
        <v>0</v>
      </c>
      <c r="AF23" s="21" t="n">
        <f aca="false">IF(OR($A23="",AF$4=""),0,COUNTIFS(Formulas!$A$2:$A$3001,AF$4,Formulas!$B$2:$B$3001,$A23))</f>
        <v>0</v>
      </c>
      <c r="AG23" s="21" t="n">
        <f aca="false">IF(OR($A23="",AG$4=""),0,COUNTIFS(Formulas!$A$2:$A$3001,AG$4,Formulas!$B$2:$B$3001,$A23))</f>
        <v>0</v>
      </c>
      <c r="AH23" s="21" t="n">
        <f aca="false">IF(OR($A23="",AH$4=""),0,COUNTIFS(Formulas!$A$2:$A$3001,AH$4,Formulas!$B$2:$B$3001,$A23))</f>
        <v>0</v>
      </c>
      <c r="AI23" s="21" t="n">
        <f aca="false">IF(OR($A23="",AI$4=""),0,COUNTIFS(Formulas!$A$2:$A$3001,AI$4,Formulas!$B$2:$B$3001,$A23))</f>
        <v>0</v>
      </c>
      <c r="AJ23" s="21" t="n">
        <f aca="false">IF(OR($A23="",AJ$4=""),0,COUNTIFS(Formulas!$A$2:$A$3001,AJ$4,Formulas!$B$2:$B$3001,$A23))</f>
        <v>0</v>
      </c>
      <c r="AK23" s="21" t="n">
        <f aca="false">IF(OR($A23="",AK$4=""),0,COUNTIFS(Formulas!$A$2:$A$3001,AK$4,Formulas!$B$2:$B$3001,$A23))</f>
        <v>0</v>
      </c>
      <c r="AL23" s="21" t="n">
        <f aca="false">IF(OR($A23="",AL$4=""),0,COUNTIFS(Formulas!$A$2:$A$3001,AL$4,Formulas!$B$2:$B$3001,$A23))</f>
        <v>0</v>
      </c>
      <c r="AM23" s="21" t="n">
        <f aca="false">IF(OR($A23="",AM$4=""),0,COUNTIFS(Formulas!$A$2:$A$3001,AM$4,Formulas!$B$2:$B$3001,$A23))</f>
        <v>0</v>
      </c>
      <c r="AN23" s="21" t="n">
        <f aca="false">IF(OR($A23="",AN$4=""),0,COUNTIFS(Formulas!$A$2:$A$3001,AN$4,Formulas!$B$2:$B$3001,$A23))</f>
        <v>0</v>
      </c>
      <c r="AO23" s="21" t="n">
        <f aca="false">IF(OR($A23="",AO$4=""),0,COUNTIFS(Formulas!$A$2:$A$3001,AO$4,Formulas!$B$2:$B$3001,$A23))</f>
        <v>0</v>
      </c>
      <c r="AP23" s="21" t="n">
        <f aca="false">IF(OR($A23="",AP$4=""),0,COUNTIFS(Formulas!$A$2:$A$3001,AP$4,Formulas!$B$2:$B$3001,$A23))</f>
        <v>0</v>
      </c>
      <c r="AQ23" s="21" t="n">
        <f aca="false">IF(OR($A23="",AQ$4=""),0,COUNTIFS(Formulas!$A$2:$A$3001,AQ$4,Formulas!$B$2:$B$3001,$A23))</f>
        <v>0</v>
      </c>
      <c r="AR23" s="21" t="n">
        <f aca="false">IF(OR($A23="",AR$4=""),0,COUNTIFS(Formulas!$A$2:$A$3001,AR$4,Formulas!$B$2:$B$3001,$A23))</f>
        <v>0</v>
      </c>
      <c r="AS23" s="21" t="n">
        <f aca="false">IF(OR($A23="",AS$4=""),0,COUNTIFS(Formulas!$A$2:$A$3001,AS$4,Formulas!$B$2:$B$3001,$A23))</f>
        <v>0</v>
      </c>
      <c r="AT23" s="21" t="n">
        <f aca="false">IF(OR($A23="",AT$4=""),0,COUNTIFS(Formulas!$A$2:$A$3001,AT$4,Formulas!$B$2:$B$3001,$A23))</f>
        <v>0</v>
      </c>
      <c r="AU23" s="21" t="n">
        <f aca="false">IF(OR($A23="",AU$4=""),0,COUNTIFS(Formulas!$A$2:$A$3001,AU$4,Formulas!$B$2:$B$3001,$A23))</f>
        <v>0</v>
      </c>
      <c r="AV23" s="21" t="n">
        <f aca="false">IF(OR($A23="",AV$4=""),0,COUNTIFS(Formulas!$A$2:$A$3001,AV$4,Formulas!$B$2:$B$3001,$A23))</f>
        <v>0</v>
      </c>
      <c r="AW23" s="21" t="n">
        <f aca="false">IF(OR($A23="",AW$4=""),0,COUNTIFS(Formulas!$A$2:$A$3001,AW$4,Formulas!$B$2:$B$3001,$A23))</f>
        <v>0</v>
      </c>
      <c r="AX23" s="21" t="n">
        <f aca="false">IF(OR($A23="",AX$4=""),0,COUNTIFS(Formulas!$A$2:$A$3001,AX$4,Formulas!$B$2:$B$3001,$A23))</f>
        <v>0</v>
      </c>
      <c r="AY23" s="21" t="n">
        <f aca="false">IF(OR($A23="",AY$4=""),0,COUNTIFS(Formulas!$A$2:$A$3001,AY$4,Formulas!$B$2:$B$3001,$A23))</f>
        <v>0</v>
      </c>
      <c r="AZ23" s="21" t="n">
        <f aca="false">IF(OR($A23="",AZ$4=""),0,COUNTIFS(Formulas!$A$2:$A$3001,AZ$4,Formulas!$B$2:$B$3001,$A23))</f>
        <v>0</v>
      </c>
      <c r="BA23" s="21" t="n">
        <f aca="false">IF(OR($A23="",BA$4=""),0,COUNTIFS(Formulas!$A$2:$A$3001,BA$4,Formulas!$B$2:$B$3001,$A23))</f>
        <v>0</v>
      </c>
      <c r="BB23" s="21" t="n">
        <f aca="false">IF(OR($A23="",BB$4=""),0,COUNTIFS(Formulas!$A$2:$A$3001,BB$4,Formulas!$B$2:$B$3001,$A23))</f>
        <v>0</v>
      </c>
      <c r="BC23" s="21" t="n">
        <f aca="false">IF(OR($A23="",BC$4=""),0,COUNTIFS(Formulas!$A$2:$A$3001,BC$4,Formulas!$B$2:$B$3001,$A23))</f>
        <v>0</v>
      </c>
      <c r="BD23" s="21" t="n">
        <f aca="false">IF(OR($A23="",BD$4=""),0,COUNTIFS(Formulas!$A$2:$A$3001,BD$4,Formulas!$B$2:$B$3001,$A23))</f>
        <v>0</v>
      </c>
      <c r="BE23" s="21" t="n">
        <f aca="false">IF(OR($A23="",BE$4=""),0,COUNTIFS(Formulas!$A$2:$A$3001,BE$4,Formulas!$B$2:$B$3001,$A23))</f>
        <v>0</v>
      </c>
      <c r="BF23" s="21" t="n">
        <f aca="false">IF(OR($A23="",BF$4=""),0,COUNTIFS(Formulas!$A$2:$A$3001,BF$4,Formulas!$B$2:$B$3001,$A23))</f>
        <v>0</v>
      </c>
      <c r="BG23" s="21" t="n">
        <f aca="false">IF(OR($A23="",BG$4=""),0,COUNTIFS(Formulas!$A$2:$A$3001,BG$4,Formulas!$B$2:$B$3001,$A23))</f>
        <v>0</v>
      </c>
      <c r="BH23" s="21" t="n">
        <f aca="false">IF(OR($A23="",BH$4=""),0,COUNTIFS(Formulas!$A$2:$A$3001,BH$4,Formulas!$B$2:$B$3001,$A23))</f>
        <v>0</v>
      </c>
      <c r="BI23" s="21" t="n">
        <f aca="false">IF(OR($A23="",BI$4=""),0,COUNTIFS(Formulas!$A$2:$A$3001,BI$4,Formulas!$B$2:$B$3001,$A23))</f>
        <v>0</v>
      </c>
      <c r="BJ23" s="21" t="n">
        <f aca="false">IF(OR($A23="",BJ$4=""),0,COUNTIFS(Formulas!$A$2:$A$3001,BJ$4,Formulas!$B$2:$B$3001,$A23))</f>
        <v>0</v>
      </c>
      <c r="BK23" s="21" t="n">
        <f aca="false">IF(OR($A23="",BK$4=""),0,COUNTIFS(Formulas!$A$2:$A$3001,BK$4,Formulas!$B$2:$B$3001,$A23))</f>
        <v>0</v>
      </c>
      <c r="BL23" s="21" t="n">
        <f aca="false">IF(OR($A23="",BL$4=""),0,COUNTIFS(Formulas!$A$2:$A$3001,BL$4,Formulas!$B$2:$B$3001,$A23))</f>
        <v>0</v>
      </c>
      <c r="BM23" s="21" t="n">
        <f aca="false">IF(OR($A23="",BM$4=""),0,COUNTIFS(Formulas!$A$2:$A$3001,BM$4,Formulas!$B$2:$B$3001,$A23))</f>
        <v>0</v>
      </c>
      <c r="BN23" s="21" t="n">
        <f aca="false">IF(OR($A23="",BN$4=""),0,COUNTIFS(Formulas!$A$2:$A$3001,BN$4,Formulas!$B$2:$B$3001,$A23))</f>
        <v>0</v>
      </c>
      <c r="BO23" s="21" t="n">
        <f aca="false">IF(OR($A23="",BO$4=""),0,COUNTIFS(Formulas!$A$2:$A$3001,BO$4,Formulas!$B$2:$B$3001,$A23))</f>
        <v>0</v>
      </c>
      <c r="BP23" s="21" t="n">
        <f aca="false">IF(OR($A23="",BP$4=""),0,COUNTIFS(Formulas!$A$2:$A$3001,BP$4,Formulas!$B$2:$B$3001,$A23))</f>
        <v>0</v>
      </c>
      <c r="BQ23" s="21" t="n">
        <f aca="false">IF(OR($A23="",BQ$4=""),0,COUNTIFS(Formulas!$A$2:$A$3001,BQ$4,Formulas!$B$2:$B$3001,$A23))</f>
        <v>0</v>
      </c>
      <c r="BR23" s="21" t="n">
        <f aca="false">IF(OR($A23="",BR$4=""),0,COUNTIFS(Formulas!$A$2:$A$3001,BR$4,Formulas!$B$2:$B$3001,$A23))</f>
        <v>0</v>
      </c>
      <c r="BS23" s="21" t="n">
        <f aca="false">IF(OR($A23="",BS$4=""),0,COUNTIFS(Formulas!$A$2:$A$3001,BS$4,Formulas!$B$2:$B$3001,$A23))</f>
        <v>0</v>
      </c>
      <c r="BT23" s="21" t="n">
        <f aca="false">IF(OR($A23="",BT$4=""),0,COUNTIFS(Formulas!$A$2:$A$3001,BT$4,Formulas!$B$2:$B$3001,$A23))</f>
        <v>0</v>
      </c>
      <c r="BU23" s="21" t="n">
        <f aca="false">IF(OR($A23="",BU$4=""),0,COUNTIFS(Formulas!$A$2:$A$3001,BU$4,Formulas!$B$2:$B$3001,$A23))</f>
        <v>0</v>
      </c>
      <c r="BV23" s="21" t="n">
        <f aca="false">IF(OR($A23="",BV$4=""),0,COUNTIFS(Formulas!$A$2:$A$3001,BV$4,Formulas!$B$2:$B$3001,$A23))</f>
        <v>0</v>
      </c>
      <c r="BW23" s="21" t="n">
        <f aca="false">IF(OR($A23="",BW$4=""),0,COUNTIFS(Formulas!$A$2:$A$3001,BW$4,Formulas!$B$2:$B$3001,$A23))</f>
        <v>0</v>
      </c>
      <c r="BX23" s="21" t="n">
        <f aca="false">IF(OR($A23="",BX$4=""),0,COUNTIFS(Formulas!$A$2:$A$3001,BX$4,Formulas!$B$2:$B$3001,$A23))</f>
        <v>0</v>
      </c>
      <c r="BY23" s="21" t="n">
        <f aca="false">IF(OR($A23="",BY$4=""),0,COUNTIFS(Formulas!$A$2:$A$3001,BY$4,Formulas!$B$2:$B$3001,$A23))</f>
        <v>0</v>
      </c>
      <c r="BZ23" s="21" t="n">
        <f aca="false">IF(OR($A23="",BZ$4=""),0,COUNTIFS(Formulas!$A$2:$A$3001,BZ$4,Formulas!$B$2:$B$3001,$A23))</f>
        <v>0</v>
      </c>
      <c r="CA23" s="21" t="n">
        <f aca="false">IF(OR($A23="",CA$4=""),0,COUNTIFS(Formulas!$A$2:$A$3001,CA$4,Formulas!$B$2:$B$3001,$A23))</f>
        <v>0</v>
      </c>
      <c r="CB23" s="21" t="n">
        <f aca="false">IF(OR($A23="",CB$4=""),0,COUNTIFS(Formulas!$A$2:$A$3001,CB$4,Formulas!$B$2:$B$3001,$A23))</f>
        <v>0</v>
      </c>
      <c r="CC23" s="21" t="n">
        <f aca="false">IF(OR($A23="",CC$4=""),0,COUNTIFS(Formulas!$A$2:$A$3001,CC$4,Formulas!$B$2:$B$3001,$A23))</f>
        <v>0</v>
      </c>
      <c r="CD23" s="21" t="n">
        <f aca="false">IF(OR($A23="",CD$4=""),0,COUNTIFS(Formulas!$A$2:$A$3001,CD$4,Formulas!$B$2:$B$3001,$A23))</f>
        <v>0</v>
      </c>
      <c r="CE23" s="21" t="n">
        <f aca="false">IF(OR($A23="",CE$4=""),0,COUNTIFS(Formulas!$A$2:$A$3001,CE$4,Formulas!$B$2:$B$3001,$A23))</f>
        <v>0</v>
      </c>
      <c r="CF23" s="21" t="n">
        <f aca="false">IF(OR($A23="",CF$4=""),0,COUNTIFS(Formulas!$A$2:$A$3001,CF$4,Formulas!$B$2:$B$3001,$A23))</f>
        <v>0</v>
      </c>
      <c r="CG23" s="21" t="n">
        <f aca="false">IF(OR($A23="",CG$4=""),0,COUNTIFS(Formulas!$A$2:$A$3001,CG$4,Formulas!$B$2:$B$3001,$A23))</f>
        <v>0</v>
      </c>
      <c r="CH23" s="21" t="n">
        <f aca="false">IF(OR($A23="",CH$4=""),0,COUNTIFS(Formulas!$A$2:$A$3001,CH$4,Formulas!$B$2:$B$3001,$A23))</f>
        <v>0</v>
      </c>
      <c r="CI23" s="21" t="n">
        <f aca="false">IF(OR($A23="",CI$4=""),0,COUNTIFS(Formulas!$A$2:$A$3001,CI$4,Formulas!$B$2:$B$3001,$A23))</f>
        <v>0</v>
      </c>
      <c r="CJ23" s="21" t="n">
        <f aca="false">IF(OR($A23="",CJ$4=""),0,COUNTIFS(Formulas!$A$2:$A$3001,CJ$4,Formulas!$B$2:$B$3001,$A23))</f>
        <v>0</v>
      </c>
      <c r="CK23" s="21" t="n">
        <f aca="false">IF(OR($A23="",CK$4=""),0,COUNTIFS(Formulas!$A$2:$A$3001,CK$4,Formulas!$B$2:$B$3001,$A23))</f>
        <v>0</v>
      </c>
      <c r="CL23" s="21" t="n">
        <f aca="false">IF(OR($A23="",CL$4=""),0,COUNTIFS(Formulas!$A$2:$A$3001,CL$4,Formulas!$B$2:$B$3001,$A23))</f>
        <v>0</v>
      </c>
      <c r="CM23" s="21" t="n">
        <f aca="false">IF(OR($A23="",CM$4=""),0,COUNTIFS(Formulas!$A$2:$A$3001,CM$4,Formulas!$B$2:$B$3001,$A23))</f>
        <v>1</v>
      </c>
      <c r="CN23" s="21" t="n">
        <f aca="false">IF(OR($A23="",CN$4=""),0,COUNTIFS(Formulas!$A$2:$A$3001,CN$4,Formulas!$B$2:$B$3001,$A23))</f>
        <v>0</v>
      </c>
      <c r="CO23" s="21" t="n">
        <f aca="false">IF(OR($A23="",CO$4=""),0,COUNTIFS(Formulas!$A$2:$A$3001,CO$4,Formulas!$B$2:$B$3001,$A23))</f>
        <v>0</v>
      </c>
      <c r="CP23" s="21" t="n">
        <f aca="false">IF(OR($A23="",CP$4=""),0,COUNTIFS(Formulas!$A$2:$A$3001,CP$4,Formulas!$B$2:$B$3001,$A23))</f>
        <v>0</v>
      </c>
      <c r="CQ23" s="21" t="n">
        <f aca="false">IF(OR($A23="",CQ$4=""),0,COUNTIFS(Formulas!$A$2:$A$3001,CQ$4,Formulas!$B$2:$B$3001,$A23))</f>
        <v>0</v>
      </c>
      <c r="CR23" s="21" t="n">
        <f aca="false">IF(OR($A23="",CR$4=""),0,COUNTIFS(Formulas!$A$2:$A$3001,CR$4,Formulas!$B$2:$B$3001,$A23))</f>
        <v>0</v>
      </c>
      <c r="CS23" s="21" t="n">
        <f aca="false">IF(OR($A23="",CS$4=""),0,COUNTIFS(Formulas!$A$2:$A$3001,CS$4,Formulas!$B$2:$B$3001,$A23))</f>
        <v>1</v>
      </c>
      <c r="CT23" s="21" t="n">
        <f aca="false">IF(OR($A23="",CT$4=""),0,COUNTIFS(Formulas!$A$2:$A$3001,CT$4,Formulas!$B$2:$B$3001,$A23))</f>
        <v>1</v>
      </c>
      <c r="CU23" s="21" t="n">
        <f aca="false">IF(OR($A23="",CU$4=""),0,COUNTIFS(Formulas!$A$2:$A$3001,CU$4,Formulas!$B$2:$B$3001,$A23))</f>
        <v>0</v>
      </c>
      <c r="CV23" s="21" t="n">
        <f aca="false">IF(OR($A23="",CV$4=""),0,COUNTIFS(Formulas!$A$2:$A$3001,CV$4,Formulas!$B$2:$B$3001,$A23))</f>
        <v>0</v>
      </c>
      <c r="CW23" s="21" t="n">
        <f aca="false">IF(OR($A23="",CW$4=""),0,COUNTIFS(Formulas!$A$2:$A$3001,CW$4,Formulas!$B$2:$B$3001,$A23))</f>
        <v>0</v>
      </c>
      <c r="CX23" s="21" t="n">
        <f aca="false">IF(OR($A23="",CX$4=""),0,COUNTIFS(Formulas!$A$2:$A$3001,CX$4,Formulas!$B$2:$B$3001,$A23))</f>
        <v>0</v>
      </c>
      <c r="CY23" s="21" t="n">
        <f aca="false">IF(OR($A23="",CY$4=""),0,COUNTIFS(Formulas!$A$2:$A$3001,CY$4,Formulas!$B$2:$B$3001,$A23))</f>
        <v>0</v>
      </c>
      <c r="CZ23" s="21" t="n">
        <f aca="false">IF(OR($A23="",CZ$4=""),0,COUNTIFS(Formulas!$A$2:$A$3001,CZ$4,Formulas!$B$2:$B$3001,$A23))</f>
        <v>0</v>
      </c>
      <c r="DA23" s="21" t="n">
        <f aca="false">IF(OR($A23="",DA$4=""),0,COUNTIFS(Formulas!$A$2:$A$3001,DA$4,Formulas!$B$2:$B$3001,$A23))</f>
        <v>0</v>
      </c>
      <c r="DB23" s="21" t="n">
        <f aca="false">IF(OR($A23="",DB$4=""),0,COUNTIFS(Formulas!$A$2:$A$3001,DB$4,Formulas!$B$2:$B$3001,$A23))</f>
        <v>0</v>
      </c>
      <c r="DC23" s="21" t="n">
        <f aca="false">IF(OR($A23="",DC$4=""),0,COUNTIFS(Formulas!$A$2:$A$3001,DC$4,Formulas!$B$2:$B$3001,$A23))</f>
        <v>0</v>
      </c>
      <c r="DD23" s="21" t="n">
        <f aca="false">IF(OR($A23="",DD$4=""),0,COUNTIFS(Formulas!$A$2:$A$3001,DD$4,Formulas!$B$2:$B$3001,$A23))</f>
        <v>0</v>
      </c>
      <c r="DE23" s="21" t="n">
        <f aca="false">IF(OR($A23="",DE$4=""),0,COUNTIFS(Formulas!$A$2:$A$3001,DE$4,Formulas!$B$2:$B$3001,$A23))</f>
        <v>0</v>
      </c>
      <c r="DF23" s="21" t="n">
        <f aca="false">IF(OR($A23="",DF$4=""),0,COUNTIFS(Formulas!$A$2:$A$3001,DF$4,Formulas!$B$2:$B$3001,$A23))</f>
        <v>0</v>
      </c>
      <c r="DG23" s="21" t="n">
        <f aca="false">IF(OR($A23="",DG$4=""),0,COUNTIFS(Formulas!$A$2:$A$3001,DG$4,Formulas!$B$2:$B$3001,$A23))</f>
        <v>0</v>
      </c>
      <c r="DH23" s="21" t="n">
        <f aca="false">IF(OR($A23="",DH$4=""),0,COUNTIFS(Formulas!$A$2:$A$3001,DH$4,Formulas!$B$2:$B$3001,$A23))</f>
        <v>0</v>
      </c>
      <c r="DI23" s="21" t="n">
        <f aca="false">IF(OR($A23="",DI$4=""),0,COUNTIFS(Formulas!$A$2:$A$3001,DI$4,Formulas!$B$2:$B$3001,$A23))</f>
        <v>0</v>
      </c>
      <c r="DJ23" s="21" t="n">
        <f aca="false">IF(OR($A23="",DJ$4=""),0,COUNTIFS(Formulas!$A$2:$A$3001,DJ$4,Formulas!$B$2:$B$3001,$A23))</f>
        <v>0</v>
      </c>
      <c r="DK23" s="21" t="n">
        <f aca="false">IF(OR($A23="",DK$4=""),0,COUNTIFS(Formulas!$A$2:$A$3001,DK$4,Formulas!$B$2:$B$3001,$A23))</f>
        <v>0</v>
      </c>
      <c r="DL23" s="21" t="n">
        <f aca="false">IF(OR($A23="",DL$4=""),0,COUNTIFS(Formulas!$A$2:$A$3001,DL$4,Formulas!$B$2:$B$3001,$A23))</f>
        <v>0</v>
      </c>
      <c r="DM23" s="21" t="n">
        <f aca="false">IF(OR($A23="",DM$4=""),0,COUNTIFS(Formulas!$A$2:$A$3001,DM$4,Formulas!$B$2:$B$3001,$A23))</f>
        <v>0</v>
      </c>
      <c r="DN23" s="21" t="n">
        <f aca="false">IF(OR($A23="",DN$4=""),0,COUNTIFS(Formulas!$A$2:$A$3001,DN$4,Formulas!$B$2:$B$3001,$A23))</f>
        <v>0</v>
      </c>
      <c r="DO23" s="21" t="n">
        <f aca="false">IF(OR($A23="",DO$4=""),0,COUNTIFS(Formulas!$A$2:$A$3001,DO$4,Formulas!$B$2:$B$3001,$A23))</f>
        <v>0</v>
      </c>
      <c r="DP23" s="21" t="n">
        <f aca="false">IF(OR($A23="",DP$4=""),0,COUNTIFS(Formulas!$A$2:$A$3001,DP$4,Formulas!$B$2:$B$3001,$A23))</f>
        <v>0</v>
      </c>
      <c r="DQ23" s="21" t="n">
        <f aca="false">IF(OR($A23="",DQ$4=""),0,COUNTIFS(Formulas!$A$2:$A$3001,DQ$4,Formulas!$B$2:$B$3001,$A23))</f>
        <v>0</v>
      </c>
      <c r="DR23" s="21" t="n">
        <f aca="false">IF(OR($A23="",DR$4=""),0,COUNTIFS(Formulas!$A$2:$A$3001,DR$4,Formulas!$B$2:$B$3001,$A23))</f>
        <v>0</v>
      </c>
      <c r="DS23" s="21" t="n">
        <f aca="false">IF(OR($A23="",DS$4=""),0,COUNTIFS(Formulas!$A$2:$A$3001,DS$4,Formulas!$B$2:$B$3001,$A23))</f>
        <v>0</v>
      </c>
      <c r="DT23" s="21" t="n">
        <f aca="false">IF(OR($A23="",DT$4=""),0,COUNTIFS(Formulas!$A$2:$A$3001,DT$4,Formulas!$B$2:$B$3001,$A23))</f>
        <v>0</v>
      </c>
      <c r="DU23" s="21" t="n">
        <f aca="false">IF(OR($A23="",DU$4=""),0,COUNTIFS(Formulas!$A$2:$A$3001,DU$4,Formulas!$B$2:$B$3001,$A23))</f>
        <v>0</v>
      </c>
      <c r="DV23" s="21" t="n">
        <f aca="false">IF(OR($A23="",DV$4=""),0,COUNTIFS(Formulas!$A$2:$A$3001,DV$4,Formulas!$B$2:$B$3001,$A23))</f>
        <v>0</v>
      </c>
      <c r="DW23" s="21" t="n">
        <f aca="false">IF(OR($A23="",DW$4=""),0,COUNTIFS(Formulas!$A$2:$A$3001,DW$4,Formulas!$B$2:$B$3001,$A23))</f>
        <v>0</v>
      </c>
      <c r="DX23" s="21" t="n">
        <f aca="false">IF(OR($A23="",DX$4=""),0,COUNTIFS(Formulas!$A$2:$A$3001,DX$4,Formulas!$B$2:$B$3001,$A23))</f>
        <v>0</v>
      </c>
      <c r="DY23" s="21" t="n">
        <f aca="false">IF(OR($A23="",DY$4=""),0,COUNTIFS(Formulas!$A$2:$A$3001,DY$4,Formulas!$B$2:$B$3001,$A23))</f>
        <v>0</v>
      </c>
      <c r="DZ23" s="21" t="n">
        <f aca="false">IF(OR($A23="",DZ$4=""),0,COUNTIFS(Formulas!$A$2:$A$3001,DZ$4,Formulas!$B$2:$B$3001,$A23))</f>
        <v>0</v>
      </c>
      <c r="EA23" s="21" t="n">
        <f aca="false">IF(OR($A23="",EA$4=""),0,COUNTIFS(Formulas!$A$2:$A$3001,EA$4,Formulas!$B$2:$B$3001,$A23))</f>
        <v>0</v>
      </c>
      <c r="EB23" s="21" t="n">
        <f aca="false">IF(OR($A23="",EB$4=""),0,COUNTIFS(Formulas!$A$2:$A$3001,EB$4,Formulas!$B$2:$B$3001,$A23))</f>
        <v>0</v>
      </c>
      <c r="EC23" s="21" t="n">
        <f aca="false">IF(OR($A23="",EC$4=""),0,COUNTIFS(Formulas!$A$2:$A$3001,EC$4,Formulas!$B$2:$B$3001,$A23))</f>
        <v>0</v>
      </c>
      <c r="ED23" s="21" t="n">
        <f aca="false">IF(OR($A23="",ED$4=""),0,COUNTIFS(Formulas!$A$2:$A$3001,ED$4,Formulas!$B$2:$B$3001,$A23))</f>
        <v>0</v>
      </c>
      <c r="EE23" s="21" t="n">
        <f aca="false">IF(OR($A23="",EE$4=""),0,COUNTIFS(Formulas!$A$2:$A$3001,EE$4,Formulas!$B$2:$B$3001,$A23))</f>
        <v>0</v>
      </c>
      <c r="EF23" s="21" t="n">
        <f aca="false">IF(OR($A23="",EF$4=""),0,COUNTIFS(Formulas!$A$2:$A$3001,EF$4,Formulas!$B$2:$B$3001,$A23))</f>
        <v>0</v>
      </c>
      <c r="EG23" s="21" t="n">
        <f aca="false">IF(OR($A23="",EG$4=""),0,COUNTIFS(Formulas!$A$2:$A$3001,EG$4,Formulas!$B$2:$B$3001,$A23))</f>
        <v>0</v>
      </c>
      <c r="EH23" s="21" t="n">
        <f aca="false">IF(OR($A23="",EH$4=""),0,COUNTIFS(Formulas!$A$2:$A$3001,EH$4,Formulas!$B$2:$B$3001,$A23))</f>
        <v>0</v>
      </c>
      <c r="EI23" s="21" t="n">
        <f aca="false">IF(OR($A23="",EI$4=""),0,COUNTIFS(Formulas!$A$2:$A$3001,EI$4,Formulas!$B$2:$B$3001,$A23))</f>
        <v>0</v>
      </c>
      <c r="EJ23" s="21" t="n">
        <f aca="false">IF(OR($A23="",EJ$4=""),0,COUNTIFS(Formulas!$A$2:$A$3001,EJ$4,Formulas!$B$2:$B$3001,$A23))</f>
        <v>0</v>
      </c>
      <c r="EK23" s="21" t="n">
        <f aca="false">IF(OR($A23="",EK$4=""),0,COUNTIFS(Formulas!$A$2:$A$3001,EK$4,Formulas!$B$2:$B$3001,$A23))</f>
        <v>0</v>
      </c>
      <c r="EL23" s="21" t="n">
        <f aca="false">IF(OR($A23="",EL$4=""),0,COUNTIFS(Formulas!$A$2:$A$3001,EL$4,Formulas!$B$2:$B$3001,$A23))</f>
        <v>0</v>
      </c>
      <c r="EM23" s="21" t="n">
        <f aca="false">IF(OR($A23="",EM$4=""),0,COUNTIFS(Formulas!$A$2:$A$3001,EM$4,Formulas!$B$2:$B$3001,$A23))</f>
        <v>0</v>
      </c>
      <c r="EN23" s="21" t="n">
        <f aca="false">IF(OR($A23="",EN$4=""),0,COUNTIFS(Formulas!$A$2:$A$3001,EN$4,Formulas!$B$2:$B$3001,$A23))</f>
        <v>0</v>
      </c>
      <c r="EO23" s="21" t="n">
        <f aca="false">IF(OR($A23="",EO$4=""),0,COUNTIFS(Formulas!$A$2:$A$3001,EO$4,Formulas!$B$2:$B$3001,$A23))</f>
        <v>0</v>
      </c>
      <c r="EP23" s="21" t="n">
        <f aca="false">IF(OR($A23="",EP$4=""),0,COUNTIFS(Formulas!$A$2:$A$3001,EP$4,Formulas!$B$2:$B$3001,$A23))</f>
        <v>0</v>
      </c>
      <c r="EQ23" s="21" t="n">
        <f aca="false">IF(OR($A23="",EQ$4=""),0,COUNTIFS(Formulas!$A$2:$A$3001,EQ$4,Formulas!$B$2:$B$3001,$A23))</f>
        <v>0</v>
      </c>
      <c r="ER23" s="21" t="n">
        <f aca="false">IF(OR($A23="",ER$4=""),0,COUNTIFS(Formulas!$A$2:$A$3001,ER$4,Formulas!$B$2:$B$3001,$A23))</f>
        <v>0</v>
      </c>
      <c r="ES23" s="21" t="n">
        <f aca="false">IF(OR($A23="",ES$4=""),0,COUNTIFS(Formulas!$A$2:$A$3001,ES$4,Formulas!$B$2:$B$3001,$A23))</f>
        <v>0</v>
      </c>
      <c r="ET23" s="21" t="n">
        <f aca="false">IF(OR($A23="",ET$4=""),0,COUNTIFS(Formulas!$A$2:$A$3001,ET$4,Formulas!$B$2:$B$3001,$A23))</f>
        <v>0</v>
      </c>
      <c r="EU23" s="21" t="n">
        <f aca="false">IF(OR($A23="",EU$4=""),0,COUNTIFS(Formulas!$A$2:$A$3001,EU$4,Formulas!$B$2:$B$3001,$A23))</f>
        <v>0</v>
      </c>
      <c r="EV23" s="21" t="n">
        <f aca="false">IF(OR($A23="",EV$4=""),0,COUNTIFS(Formulas!$A$2:$A$3001,EV$4,Formulas!$B$2:$B$3001,$A23))</f>
        <v>0</v>
      </c>
    </row>
    <row r="24" customFormat="false" ht="15" hidden="false" customHeight="false" outlineLevel="0" collapsed="false">
      <c r="A24" s="13" t="str">
        <f aca="false">IF(INDEX(Materials!$A$2:$A$301,20)="","",INDEX(Materials!$A$2:$A$301,20))</f>
        <v>Citicoline Sodium</v>
      </c>
      <c r="B24" s="19" t="n">
        <f aca="false">IF(A24="","",COUNTIF(C24:EV24,"&gt;0"))</f>
        <v>1</v>
      </c>
      <c r="C24" s="21" t="n">
        <f aca="false">IF(OR($A24="",C$4=""),0,COUNTIFS(Formulas!$A$2:$A$3001,C$4,Formulas!$B$2:$B$3001,$A24))</f>
        <v>0</v>
      </c>
      <c r="D24" s="21" t="n">
        <f aca="false">IF(OR($A24="",D$4=""),0,COUNTIFS(Formulas!$A$2:$A$3001,D$4,Formulas!$B$2:$B$3001,$A24))</f>
        <v>0</v>
      </c>
      <c r="E24" s="21" t="n">
        <f aca="false">IF(OR($A24="",E$4=""),0,COUNTIFS(Formulas!$A$2:$A$3001,E$4,Formulas!$B$2:$B$3001,$A24))</f>
        <v>0</v>
      </c>
      <c r="F24" s="21" t="n">
        <f aca="false">IF(OR($A24="",F$4=""),0,COUNTIFS(Formulas!$A$2:$A$3001,F$4,Formulas!$B$2:$B$3001,$A24))</f>
        <v>0</v>
      </c>
      <c r="G24" s="21" t="n">
        <f aca="false">IF(OR($A24="",G$4=""),0,COUNTIFS(Formulas!$A$2:$A$3001,G$4,Formulas!$B$2:$B$3001,$A24))</f>
        <v>0</v>
      </c>
      <c r="H24" s="21" t="n">
        <f aca="false">IF(OR($A24="",H$4=""),0,COUNTIFS(Formulas!$A$2:$A$3001,H$4,Formulas!$B$2:$B$3001,$A24))</f>
        <v>0</v>
      </c>
      <c r="I24" s="21" t="n">
        <f aca="false">IF(OR($A24="",I$4=""),0,COUNTIFS(Formulas!$A$2:$A$3001,I$4,Formulas!$B$2:$B$3001,$A24))</f>
        <v>0</v>
      </c>
      <c r="J24" s="21" t="n">
        <f aca="false">IF(OR($A24="",J$4=""),0,COUNTIFS(Formulas!$A$2:$A$3001,J$4,Formulas!$B$2:$B$3001,$A24))</f>
        <v>0</v>
      </c>
      <c r="K24" s="21" t="n">
        <f aca="false">IF(OR($A24="",K$4=""),0,COUNTIFS(Formulas!$A$2:$A$3001,K$4,Formulas!$B$2:$B$3001,$A24))</f>
        <v>0</v>
      </c>
      <c r="L24" s="21" t="n">
        <f aca="false">IF(OR($A24="",L$4=""),0,COUNTIFS(Formulas!$A$2:$A$3001,L$4,Formulas!$B$2:$B$3001,$A24))</f>
        <v>0</v>
      </c>
      <c r="M24" s="21" t="n">
        <f aca="false">IF(OR($A24="",M$4=""),0,COUNTIFS(Formulas!$A$2:$A$3001,M$4,Formulas!$B$2:$B$3001,$A24))</f>
        <v>0</v>
      </c>
      <c r="N24" s="21" t="n">
        <f aca="false">IF(OR($A24="",N$4=""),0,COUNTIFS(Formulas!$A$2:$A$3001,N$4,Formulas!$B$2:$B$3001,$A24))</f>
        <v>0</v>
      </c>
      <c r="O24" s="21" t="n">
        <f aca="false">IF(OR($A24="",O$4=""),0,COUNTIFS(Formulas!$A$2:$A$3001,O$4,Formulas!$B$2:$B$3001,$A24))</f>
        <v>0</v>
      </c>
      <c r="P24" s="21" t="n">
        <f aca="false">IF(OR($A24="",P$4=""),0,COUNTIFS(Formulas!$A$2:$A$3001,P$4,Formulas!$B$2:$B$3001,$A24))</f>
        <v>0</v>
      </c>
      <c r="Q24" s="21" t="n">
        <f aca="false">IF(OR($A24="",Q$4=""),0,COUNTIFS(Formulas!$A$2:$A$3001,Q$4,Formulas!$B$2:$B$3001,$A24))</f>
        <v>0</v>
      </c>
      <c r="R24" s="21" t="n">
        <f aca="false">IF(OR($A24="",R$4=""),0,COUNTIFS(Formulas!$A$2:$A$3001,R$4,Formulas!$B$2:$B$3001,$A24))</f>
        <v>0</v>
      </c>
      <c r="S24" s="21" t="n">
        <f aca="false">IF(OR($A24="",S$4=""),0,COUNTIFS(Formulas!$A$2:$A$3001,S$4,Formulas!$B$2:$B$3001,$A24))</f>
        <v>0</v>
      </c>
      <c r="T24" s="21" t="n">
        <f aca="false">IF(OR($A24="",T$4=""),0,COUNTIFS(Formulas!$A$2:$A$3001,T$4,Formulas!$B$2:$B$3001,$A24))</f>
        <v>0</v>
      </c>
      <c r="U24" s="21" t="n">
        <f aca="false">IF(OR($A24="",U$4=""),0,COUNTIFS(Formulas!$A$2:$A$3001,U$4,Formulas!$B$2:$B$3001,$A24))</f>
        <v>0</v>
      </c>
      <c r="V24" s="21" t="n">
        <f aca="false">IF(OR($A24="",V$4=""),0,COUNTIFS(Formulas!$A$2:$A$3001,V$4,Formulas!$B$2:$B$3001,$A24))</f>
        <v>0</v>
      </c>
      <c r="W24" s="21" t="n">
        <f aca="false">IF(OR($A24="",W$4=""),0,COUNTIFS(Formulas!$A$2:$A$3001,W$4,Formulas!$B$2:$B$3001,$A24))</f>
        <v>0</v>
      </c>
      <c r="X24" s="21" t="n">
        <f aca="false">IF(OR($A24="",X$4=""),0,COUNTIFS(Formulas!$A$2:$A$3001,X$4,Formulas!$B$2:$B$3001,$A24))</f>
        <v>0</v>
      </c>
      <c r="Y24" s="21" t="n">
        <f aca="false">IF(OR($A24="",Y$4=""),0,COUNTIFS(Formulas!$A$2:$A$3001,Y$4,Formulas!$B$2:$B$3001,$A24))</f>
        <v>0</v>
      </c>
      <c r="Z24" s="21" t="n">
        <f aca="false">IF(OR($A24="",Z$4=""),0,COUNTIFS(Formulas!$A$2:$A$3001,Z$4,Formulas!$B$2:$B$3001,$A24))</f>
        <v>0</v>
      </c>
      <c r="AA24" s="21" t="n">
        <f aca="false">IF(OR($A24="",AA$4=""),0,COUNTIFS(Formulas!$A$2:$A$3001,AA$4,Formulas!$B$2:$B$3001,$A24))</f>
        <v>0</v>
      </c>
      <c r="AB24" s="21" t="n">
        <f aca="false">IF(OR($A24="",AB$4=""),0,COUNTIFS(Formulas!$A$2:$A$3001,AB$4,Formulas!$B$2:$B$3001,$A24))</f>
        <v>0</v>
      </c>
      <c r="AC24" s="21" t="n">
        <f aca="false">IF(OR($A24="",AC$4=""),0,COUNTIFS(Formulas!$A$2:$A$3001,AC$4,Formulas!$B$2:$B$3001,$A24))</f>
        <v>0</v>
      </c>
      <c r="AD24" s="21" t="n">
        <f aca="false">IF(OR($A24="",AD$4=""),0,COUNTIFS(Formulas!$A$2:$A$3001,AD$4,Formulas!$B$2:$B$3001,$A24))</f>
        <v>0</v>
      </c>
      <c r="AE24" s="21" t="n">
        <f aca="false">IF(OR($A24="",AE$4=""),0,COUNTIFS(Formulas!$A$2:$A$3001,AE$4,Formulas!$B$2:$B$3001,$A24))</f>
        <v>0</v>
      </c>
      <c r="AF24" s="21" t="n">
        <f aca="false">IF(OR($A24="",AF$4=""),0,COUNTIFS(Formulas!$A$2:$A$3001,AF$4,Formulas!$B$2:$B$3001,$A24))</f>
        <v>0</v>
      </c>
      <c r="AG24" s="21" t="n">
        <f aca="false">IF(OR($A24="",AG$4=""),0,COUNTIFS(Formulas!$A$2:$A$3001,AG$4,Formulas!$B$2:$B$3001,$A24))</f>
        <v>0</v>
      </c>
      <c r="AH24" s="21" t="n">
        <f aca="false">IF(OR($A24="",AH$4=""),0,COUNTIFS(Formulas!$A$2:$A$3001,AH$4,Formulas!$B$2:$B$3001,$A24))</f>
        <v>0</v>
      </c>
      <c r="AI24" s="21" t="n">
        <f aca="false">IF(OR($A24="",AI$4=""),0,COUNTIFS(Formulas!$A$2:$A$3001,AI$4,Formulas!$B$2:$B$3001,$A24))</f>
        <v>0</v>
      </c>
      <c r="AJ24" s="21" t="n">
        <f aca="false">IF(OR($A24="",AJ$4=""),0,COUNTIFS(Formulas!$A$2:$A$3001,AJ$4,Formulas!$B$2:$B$3001,$A24))</f>
        <v>0</v>
      </c>
      <c r="AK24" s="21" t="n">
        <f aca="false">IF(OR($A24="",AK$4=""),0,COUNTIFS(Formulas!$A$2:$A$3001,AK$4,Formulas!$B$2:$B$3001,$A24))</f>
        <v>0</v>
      </c>
      <c r="AL24" s="21" t="n">
        <f aca="false">IF(OR($A24="",AL$4=""),0,COUNTIFS(Formulas!$A$2:$A$3001,AL$4,Formulas!$B$2:$B$3001,$A24))</f>
        <v>0</v>
      </c>
      <c r="AM24" s="21" t="n">
        <f aca="false">IF(OR($A24="",AM$4=""),0,COUNTIFS(Formulas!$A$2:$A$3001,AM$4,Formulas!$B$2:$B$3001,$A24))</f>
        <v>0</v>
      </c>
      <c r="AN24" s="21" t="n">
        <f aca="false">IF(OR($A24="",AN$4=""),0,COUNTIFS(Formulas!$A$2:$A$3001,AN$4,Formulas!$B$2:$B$3001,$A24))</f>
        <v>0</v>
      </c>
      <c r="AO24" s="21" t="n">
        <f aca="false">IF(OR($A24="",AO$4=""),0,COUNTIFS(Formulas!$A$2:$A$3001,AO$4,Formulas!$B$2:$B$3001,$A24))</f>
        <v>0</v>
      </c>
      <c r="AP24" s="21" t="n">
        <f aca="false">IF(OR($A24="",AP$4=""),0,COUNTIFS(Formulas!$A$2:$A$3001,AP$4,Formulas!$B$2:$B$3001,$A24))</f>
        <v>0</v>
      </c>
      <c r="AQ24" s="21" t="n">
        <f aca="false">IF(OR($A24="",AQ$4=""),0,COUNTIFS(Formulas!$A$2:$A$3001,AQ$4,Formulas!$B$2:$B$3001,$A24))</f>
        <v>0</v>
      </c>
      <c r="AR24" s="21" t="n">
        <f aca="false">IF(OR($A24="",AR$4=""),0,COUNTIFS(Formulas!$A$2:$A$3001,AR$4,Formulas!$B$2:$B$3001,$A24))</f>
        <v>0</v>
      </c>
      <c r="AS24" s="21" t="n">
        <f aca="false">IF(OR($A24="",AS$4=""),0,COUNTIFS(Formulas!$A$2:$A$3001,AS$4,Formulas!$B$2:$B$3001,$A24))</f>
        <v>0</v>
      </c>
      <c r="AT24" s="21" t="n">
        <f aca="false">IF(OR($A24="",AT$4=""),0,COUNTIFS(Formulas!$A$2:$A$3001,AT$4,Formulas!$B$2:$B$3001,$A24))</f>
        <v>0</v>
      </c>
      <c r="AU24" s="21" t="n">
        <f aca="false">IF(OR($A24="",AU$4=""),0,COUNTIFS(Formulas!$A$2:$A$3001,AU$4,Formulas!$B$2:$B$3001,$A24))</f>
        <v>0</v>
      </c>
      <c r="AV24" s="21" t="n">
        <f aca="false">IF(OR($A24="",AV$4=""),0,COUNTIFS(Formulas!$A$2:$A$3001,AV$4,Formulas!$B$2:$B$3001,$A24))</f>
        <v>0</v>
      </c>
      <c r="AW24" s="21" t="n">
        <f aca="false">IF(OR($A24="",AW$4=""),0,COUNTIFS(Formulas!$A$2:$A$3001,AW$4,Formulas!$B$2:$B$3001,$A24))</f>
        <v>0</v>
      </c>
      <c r="AX24" s="21" t="n">
        <f aca="false">IF(OR($A24="",AX$4=""),0,COUNTIFS(Formulas!$A$2:$A$3001,AX$4,Formulas!$B$2:$B$3001,$A24))</f>
        <v>0</v>
      </c>
      <c r="AY24" s="21" t="n">
        <f aca="false">IF(OR($A24="",AY$4=""),0,COUNTIFS(Formulas!$A$2:$A$3001,AY$4,Formulas!$B$2:$B$3001,$A24))</f>
        <v>0</v>
      </c>
      <c r="AZ24" s="21" t="n">
        <f aca="false">IF(OR($A24="",AZ$4=""),0,COUNTIFS(Formulas!$A$2:$A$3001,AZ$4,Formulas!$B$2:$B$3001,$A24))</f>
        <v>0</v>
      </c>
      <c r="BA24" s="21" t="n">
        <f aca="false">IF(OR($A24="",BA$4=""),0,COUNTIFS(Formulas!$A$2:$A$3001,BA$4,Formulas!$B$2:$B$3001,$A24))</f>
        <v>0</v>
      </c>
      <c r="BB24" s="21" t="n">
        <f aca="false">IF(OR($A24="",BB$4=""),0,COUNTIFS(Formulas!$A$2:$A$3001,BB$4,Formulas!$B$2:$B$3001,$A24))</f>
        <v>0</v>
      </c>
      <c r="BC24" s="21" t="n">
        <f aca="false">IF(OR($A24="",BC$4=""),0,COUNTIFS(Formulas!$A$2:$A$3001,BC$4,Formulas!$B$2:$B$3001,$A24))</f>
        <v>0</v>
      </c>
      <c r="BD24" s="21" t="n">
        <f aca="false">IF(OR($A24="",BD$4=""),0,COUNTIFS(Formulas!$A$2:$A$3001,BD$4,Formulas!$B$2:$B$3001,$A24))</f>
        <v>0</v>
      </c>
      <c r="BE24" s="21" t="n">
        <f aca="false">IF(OR($A24="",BE$4=""),0,COUNTIFS(Formulas!$A$2:$A$3001,BE$4,Formulas!$B$2:$B$3001,$A24))</f>
        <v>0</v>
      </c>
      <c r="BF24" s="21" t="n">
        <f aca="false">IF(OR($A24="",BF$4=""),0,COUNTIFS(Formulas!$A$2:$A$3001,BF$4,Formulas!$B$2:$B$3001,$A24))</f>
        <v>0</v>
      </c>
      <c r="BG24" s="21" t="n">
        <f aca="false">IF(OR($A24="",BG$4=""),0,COUNTIFS(Formulas!$A$2:$A$3001,BG$4,Formulas!$B$2:$B$3001,$A24))</f>
        <v>0</v>
      </c>
      <c r="BH24" s="21" t="n">
        <f aca="false">IF(OR($A24="",BH$4=""),0,COUNTIFS(Formulas!$A$2:$A$3001,BH$4,Formulas!$B$2:$B$3001,$A24))</f>
        <v>0</v>
      </c>
      <c r="BI24" s="21" t="n">
        <f aca="false">IF(OR($A24="",BI$4=""),0,COUNTIFS(Formulas!$A$2:$A$3001,BI$4,Formulas!$B$2:$B$3001,$A24))</f>
        <v>0</v>
      </c>
      <c r="BJ24" s="21" t="n">
        <f aca="false">IF(OR($A24="",BJ$4=""),0,COUNTIFS(Formulas!$A$2:$A$3001,BJ$4,Formulas!$B$2:$B$3001,$A24))</f>
        <v>0</v>
      </c>
      <c r="BK24" s="21" t="n">
        <f aca="false">IF(OR($A24="",BK$4=""),0,COUNTIFS(Formulas!$A$2:$A$3001,BK$4,Formulas!$B$2:$B$3001,$A24))</f>
        <v>0</v>
      </c>
      <c r="BL24" s="21" t="n">
        <f aca="false">IF(OR($A24="",BL$4=""),0,COUNTIFS(Formulas!$A$2:$A$3001,BL$4,Formulas!$B$2:$B$3001,$A24))</f>
        <v>0</v>
      </c>
      <c r="BM24" s="21" t="n">
        <f aca="false">IF(OR($A24="",BM$4=""),0,COUNTIFS(Formulas!$A$2:$A$3001,BM$4,Formulas!$B$2:$B$3001,$A24))</f>
        <v>0</v>
      </c>
      <c r="BN24" s="21" t="n">
        <f aca="false">IF(OR($A24="",BN$4=""),0,COUNTIFS(Formulas!$A$2:$A$3001,BN$4,Formulas!$B$2:$B$3001,$A24))</f>
        <v>1</v>
      </c>
      <c r="BO24" s="21" t="n">
        <f aca="false">IF(OR($A24="",BO$4=""),0,COUNTIFS(Formulas!$A$2:$A$3001,BO$4,Formulas!$B$2:$B$3001,$A24))</f>
        <v>0</v>
      </c>
      <c r="BP24" s="21" t="n">
        <f aca="false">IF(OR($A24="",BP$4=""),0,COUNTIFS(Formulas!$A$2:$A$3001,BP$4,Formulas!$B$2:$B$3001,$A24))</f>
        <v>0</v>
      </c>
      <c r="BQ24" s="21" t="n">
        <f aca="false">IF(OR($A24="",BQ$4=""),0,COUNTIFS(Formulas!$A$2:$A$3001,BQ$4,Formulas!$B$2:$B$3001,$A24))</f>
        <v>0</v>
      </c>
      <c r="BR24" s="21" t="n">
        <f aca="false">IF(OR($A24="",BR$4=""),0,COUNTIFS(Formulas!$A$2:$A$3001,BR$4,Formulas!$B$2:$B$3001,$A24))</f>
        <v>0</v>
      </c>
      <c r="BS24" s="21" t="n">
        <f aca="false">IF(OR($A24="",BS$4=""),0,COUNTIFS(Formulas!$A$2:$A$3001,BS$4,Formulas!$B$2:$B$3001,$A24))</f>
        <v>0</v>
      </c>
      <c r="BT24" s="21" t="n">
        <f aca="false">IF(OR($A24="",BT$4=""),0,COUNTIFS(Formulas!$A$2:$A$3001,BT$4,Formulas!$B$2:$B$3001,$A24))</f>
        <v>0</v>
      </c>
      <c r="BU24" s="21" t="n">
        <f aca="false">IF(OR($A24="",BU$4=""),0,COUNTIFS(Formulas!$A$2:$A$3001,BU$4,Formulas!$B$2:$B$3001,$A24))</f>
        <v>0</v>
      </c>
      <c r="BV24" s="21" t="n">
        <f aca="false">IF(OR($A24="",BV$4=""),0,COUNTIFS(Formulas!$A$2:$A$3001,BV$4,Formulas!$B$2:$B$3001,$A24))</f>
        <v>0</v>
      </c>
      <c r="BW24" s="21" t="n">
        <f aca="false">IF(OR($A24="",BW$4=""),0,COUNTIFS(Formulas!$A$2:$A$3001,BW$4,Formulas!$B$2:$B$3001,$A24))</f>
        <v>0</v>
      </c>
      <c r="BX24" s="21" t="n">
        <f aca="false">IF(OR($A24="",BX$4=""),0,COUNTIFS(Formulas!$A$2:$A$3001,BX$4,Formulas!$B$2:$B$3001,$A24))</f>
        <v>0</v>
      </c>
      <c r="BY24" s="21" t="n">
        <f aca="false">IF(OR($A24="",BY$4=""),0,COUNTIFS(Formulas!$A$2:$A$3001,BY$4,Formulas!$B$2:$B$3001,$A24))</f>
        <v>0</v>
      </c>
      <c r="BZ24" s="21" t="n">
        <f aca="false">IF(OR($A24="",BZ$4=""),0,COUNTIFS(Formulas!$A$2:$A$3001,BZ$4,Formulas!$B$2:$B$3001,$A24))</f>
        <v>0</v>
      </c>
      <c r="CA24" s="21" t="n">
        <f aca="false">IF(OR($A24="",CA$4=""),0,COUNTIFS(Formulas!$A$2:$A$3001,CA$4,Formulas!$B$2:$B$3001,$A24))</f>
        <v>0</v>
      </c>
      <c r="CB24" s="21" t="n">
        <f aca="false">IF(OR($A24="",CB$4=""),0,COUNTIFS(Formulas!$A$2:$A$3001,CB$4,Formulas!$B$2:$B$3001,$A24))</f>
        <v>0</v>
      </c>
      <c r="CC24" s="21" t="n">
        <f aca="false">IF(OR($A24="",CC$4=""),0,COUNTIFS(Formulas!$A$2:$A$3001,CC$4,Formulas!$B$2:$B$3001,$A24))</f>
        <v>0</v>
      </c>
      <c r="CD24" s="21" t="n">
        <f aca="false">IF(OR($A24="",CD$4=""),0,COUNTIFS(Formulas!$A$2:$A$3001,CD$4,Formulas!$B$2:$B$3001,$A24))</f>
        <v>0</v>
      </c>
      <c r="CE24" s="21" t="n">
        <f aca="false">IF(OR($A24="",CE$4=""),0,COUNTIFS(Formulas!$A$2:$A$3001,CE$4,Formulas!$B$2:$B$3001,$A24))</f>
        <v>0</v>
      </c>
      <c r="CF24" s="21" t="n">
        <f aca="false">IF(OR($A24="",CF$4=""),0,COUNTIFS(Formulas!$A$2:$A$3001,CF$4,Formulas!$B$2:$B$3001,$A24))</f>
        <v>0</v>
      </c>
      <c r="CG24" s="21" t="n">
        <f aca="false">IF(OR($A24="",CG$4=""),0,COUNTIFS(Formulas!$A$2:$A$3001,CG$4,Formulas!$B$2:$B$3001,$A24))</f>
        <v>0</v>
      </c>
      <c r="CH24" s="21" t="n">
        <f aca="false">IF(OR($A24="",CH$4=""),0,COUNTIFS(Formulas!$A$2:$A$3001,CH$4,Formulas!$B$2:$B$3001,$A24))</f>
        <v>0</v>
      </c>
      <c r="CI24" s="21" t="n">
        <f aca="false">IF(OR($A24="",CI$4=""),0,COUNTIFS(Formulas!$A$2:$A$3001,CI$4,Formulas!$B$2:$B$3001,$A24))</f>
        <v>0</v>
      </c>
      <c r="CJ24" s="21" t="n">
        <f aca="false">IF(OR($A24="",CJ$4=""),0,COUNTIFS(Formulas!$A$2:$A$3001,CJ$4,Formulas!$B$2:$B$3001,$A24))</f>
        <v>0</v>
      </c>
      <c r="CK24" s="21" t="n">
        <f aca="false">IF(OR($A24="",CK$4=""),0,COUNTIFS(Formulas!$A$2:$A$3001,CK$4,Formulas!$B$2:$B$3001,$A24))</f>
        <v>0</v>
      </c>
      <c r="CL24" s="21" t="n">
        <f aca="false">IF(OR($A24="",CL$4=""),0,COUNTIFS(Formulas!$A$2:$A$3001,CL$4,Formulas!$B$2:$B$3001,$A24))</f>
        <v>0</v>
      </c>
      <c r="CM24" s="21" t="n">
        <f aca="false">IF(OR($A24="",CM$4=""),0,COUNTIFS(Formulas!$A$2:$A$3001,CM$4,Formulas!$B$2:$B$3001,$A24))</f>
        <v>0</v>
      </c>
      <c r="CN24" s="21" t="n">
        <f aca="false">IF(OR($A24="",CN$4=""),0,COUNTIFS(Formulas!$A$2:$A$3001,CN$4,Formulas!$B$2:$B$3001,$A24))</f>
        <v>0</v>
      </c>
      <c r="CO24" s="21" t="n">
        <f aca="false">IF(OR($A24="",CO$4=""),0,COUNTIFS(Formulas!$A$2:$A$3001,CO$4,Formulas!$B$2:$B$3001,$A24))</f>
        <v>0</v>
      </c>
      <c r="CP24" s="21" t="n">
        <f aca="false">IF(OR($A24="",CP$4=""),0,COUNTIFS(Formulas!$A$2:$A$3001,CP$4,Formulas!$B$2:$B$3001,$A24))</f>
        <v>0</v>
      </c>
      <c r="CQ24" s="21" t="n">
        <f aca="false">IF(OR($A24="",CQ$4=""),0,COUNTIFS(Formulas!$A$2:$A$3001,CQ$4,Formulas!$B$2:$B$3001,$A24))</f>
        <v>0</v>
      </c>
      <c r="CR24" s="21" t="n">
        <f aca="false">IF(OR($A24="",CR$4=""),0,COUNTIFS(Formulas!$A$2:$A$3001,CR$4,Formulas!$B$2:$B$3001,$A24))</f>
        <v>0</v>
      </c>
      <c r="CS24" s="21" t="n">
        <f aca="false">IF(OR($A24="",CS$4=""),0,COUNTIFS(Formulas!$A$2:$A$3001,CS$4,Formulas!$B$2:$B$3001,$A24))</f>
        <v>0</v>
      </c>
      <c r="CT24" s="21" t="n">
        <f aca="false">IF(OR($A24="",CT$4=""),0,COUNTIFS(Formulas!$A$2:$A$3001,CT$4,Formulas!$B$2:$B$3001,$A24))</f>
        <v>0</v>
      </c>
      <c r="CU24" s="21" t="n">
        <f aca="false">IF(OR($A24="",CU$4=""),0,COUNTIFS(Formulas!$A$2:$A$3001,CU$4,Formulas!$B$2:$B$3001,$A24))</f>
        <v>0</v>
      </c>
      <c r="CV24" s="21" t="n">
        <f aca="false">IF(OR($A24="",CV$4=""),0,COUNTIFS(Formulas!$A$2:$A$3001,CV$4,Formulas!$B$2:$B$3001,$A24))</f>
        <v>0</v>
      </c>
      <c r="CW24" s="21" t="n">
        <f aca="false">IF(OR($A24="",CW$4=""),0,COUNTIFS(Formulas!$A$2:$A$3001,CW$4,Formulas!$B$2:$B$3001,$A24))</f>
        <v>0</v>
      </c>
      <c r="CX24" s="21" t="n">
        <f aca="false">IF(OR($A24="",CX$4=""),0,COUNTIFS(Formulas!$A$2:$A$3001,CX$4,Formulas!$B$2:$B$3001,$A24))</f>
        <v>0</v>
      </c>
      <c r="CY24" s="21" t="n">
        <f aca="false">IF(OR($A24="",CY$4=""),0,COUNTIFS(Formulas!$A$2:$A$3001,CY$4,Formulas!$B$2:$B$3001,$A24))</f>
        <v>0</v>
      </c>
      <c r="CZ24" s="21" t="n">
        <f aca="false">IF(OR($A24="",CZ$4=""),0,COUNTIFS(Formulas!$A$2:$A$3001,CZ$4,Formulas!$B$2:$B$3001,$A24))</f>
        <v>0</v>
      </c>
      <c r="DA24" s="21" t="n">
        <f aca="false">IF(OR($A24="",DA$4=""),0,COUNTIFS(Formulas!$A$2:$A$3001,DA$4,Formulas!$B$2:$B$3001,$A24))</f>
        <v>0</v>
      </c>
      <c r="DB24" s="21" t="n">
        <f aca="false">IF(OR($A24="",DB$4=""),0,COUNTIFS(Formulas!$A$2:$A$3001,DB$4,Formulas!$B$2:$B$3001,$A24))</f>
        <v>0</v>
      </c>
      <c r="DC24" s="21" t="n">
        <f aca="false">IF(OR($A24="",DC$4=""),0,COUNTIFS(Formulas!$A$2:$A$3001,DC$4,Formulas!$B$2:$B$3001,$A24))</f>
        <v>0</v>
      </c>
      <c r="DD24" s="21" t="n">
        <f aca="false">IF(OR($A24="",DD$4=""),0,COUNTIFS(Formulas!$A$2:$A$3001,DD$4,Formulas!$B$2:$B$3001,$A24))</f>
        <v>0</v>
      </c>
      <c r="DE24" s="21" t="n">
        <f aca="false">IF(OR($A24="",DE$4=""),0,COUNTIFS(Formulas!$A$2:$A$3001,DE$4,Formulas!$B$2:$B$3001,$A24))</f>
        <v>0</v>
      </c>
      <c r="DF24" s="21" t="n">
        <f aca="false">IF(OR($A24="",DF$4=""),0,COUNTIFS(Formulas!$A$2:$A$3001,DF$4,Formulas!$B$2:$B$3001,$A24))</f>
        <v>0</v>
      </c>
      <c r="DG24" s="21" t="n">
        <f aca="false">IF(OR($A24="",DG$4=""),0,COUNTIFS(Formulas!$A$2:$A$3001,DG$4,Formulas!$B$2:$B$3001,$A24))</f>
        <v>0</v>
      </c>
      <c r="DH24" s="21" t="n">
        <f aca="false">IF(OR($A24="",DH$4=""),0,COUNTIFS(Formulas!$A$2:$A$3001,DH$4,Formulas!$B$2:$B$3001,$A24))</f>
        <v>0</v>
      </c>
      <c r="DI24" s="21" t="n">
        <f aca="false">IF(OR($A24="",DI$4=""),0,COUNTIFS(Formulas!$A$2:$A$3001,DI$4,Formulas!$B$2:$B$3001,$A24))</f>
        <v>0</v>
      </c>
      <c r="DJ24" s="21" t="n">
        <f aca="false">IF(OR($A24="",DJ$4=""),0,COUNTIFS(Formulas!$A$2:$A$3001,DJ$4,Formulas!$B$2:$B$3001,$A24))</f>
        <v>0</v>
      </c>
      <c r="DK24" s="21" t="n">
        <f aca="false">IF(OR($A24="",DK$4=""),0,COUNTIFS(Formulas!$A$2:$A$3001,DK$4,Formulas!$B$2:$B$3001,$A24))</f>
        <v>0</v>
      </c>
      <c r="DL24" s="21" t="n">
        <f aca="false">IF(OR($A24="",DL$4=""),0,COUNTIFS(Formulas!$A$2:$A$3001,DL$4,Formulas!$B$2:$B$3001,$A24))</f>
        <v>0</v>
      </c>
      <c r="DM24" s="21" t="n">
        <f aca="false">IF(OR($A24="",DM$4=""),0,COUNTIFS(Formulas!$A$2:$A$3001,DM$4,Formulas!$B$2:$B$3001,$A24))</f>
        <v>0</v>
      </c>
      <c r="DN24" s="21" t="n">
        <f aca="false">IF(OR($A24="",DN$4=""),0,COUNTIFS(Formulas!$A$2:$A$3001,DN$4,Formulas!$B$2:$B$3001,$A24))</f>
        <v>0</v>
      </c>
      <c r="DO24" s="21" t="n">
        <f aca="false">IF(OR($A24="",DO$4=""),0,COUNTIFS(Formulas!$A$2:$A$3001,DO$4,Formulas!$B$2:$B$3001,$A24))</f>
        <v>0</v>
      </c>
      <c r="DP24" s="21" t="n">
        <f aca="false">IF(OR($A24="",DP$4=""),0,COUNTIFS(Formulas!$A$2:$A$3001,DP$4,Formulas!$B$2:$B$3001,$A24))</f>
        <v>0</v>
      </c>
      <c r="DQ24" s="21" t="n">
        <f aca="false">IF(OR($A24="",DQ$4=""),0,COUNTIFS(Formulas!$A$2:$A$3001,DQ$4,Formulas!$B$2:$B$3001,$A24))</f>
        <v>0</v>
      </c>
      <c r="DR24" s="21" t="n">
        <f aca="false">IF(OR($A24="",DR$4=""),0,COUNTIFS(Formulas!$A$2:$A$3001,DR$4,Formulas!$B$2:$B$3001,$A24))</f>
        <v>0</v>
      </c>
      <c r="DS24" s="21" t="n">
        <f aca="false">IF(OR($A24="",DS$4=""),0,COUNTIFS(Formulas!$A$2:$A$3001,DS$4,Formulas!$B$2:$B$3001,$A24))</f>
        <v>0</v>
      </c>
      <c r="DT24" s="21" t="n">
        <f aca="false">IF(OR($A24="",DT$4=""),0,COUNTIFS(Formulas!$A$2:$A$3001,DT$4,Formulas!$B$2:$B$3001,$A24))</f>
        <v>0</v>
      </c>
      <c r="DU24" s="21" t="n">
        <f aca="false">IF(OR($A24="",DU$4=""),0,COUNTIFS(Formulas!$A$2:$A$3001,DU$4,Formulas!$B$2:$B$3001,$A24))</f>
        <v>0</v>
      </c>
      <c r="DV24" s="21" t="n">
        <f aca="false">IF(OR($A24="",DV$4=""),0,COUNTIFS(Formulas!$A$2:$A$3001,DV$4,Formulas!$B$2:$B$3001,$A24))</f>
        <v>0</v>
      </c>
      <c r="DW24" s="21" t="n">
        <f aca="false">IF(OR($A24="",DW$4=""),0,COUNTIFS(Formulas!$A$2:$A$3001,DW$4,Formulas!$B$2:$B$3001,$A24))</f>
        <v>0</v>
      </c>
      <c r="DX24" s="21" t="n">
        <f aca="false">IF(OR($A24="",DX$4=""),0,COUNTIFS(Formulas!$A$2:$A$3001,DX$4,Formulas!$B$2:$B$3001,$A24))</f>
        <v>0</v>
      </c>
      <c r="DY24" s="21" t="n">
        <f aca="false">IF(OR($A24="",DY$4=""),0,COUNTIFS(Formulas!$A$2:$A$3001,DY$4,Formulas!$B$2:$B$3001,$A24))</f>
        <v>0</v>
      </c>
      <c r="DZ24" s="21" t="n">
        <f aca="false">IF(OR($A24="",DZ$4=""),0,COUNTIFS(Formulas!$A$2:$A$3001,DZ$4,Formulas!$B$2:$B$3001,$A24))</f>
        <v>0</v>
      </c>
      <c r="EA24" s="21" t="n">
        <f aca="false">IF(OR($A24="",EA$4=""),0,COUNTIFS(Formulas!$A$2:$A$3001,EA$4,Formulas!$B$2:$B$3001,$A24))</f>
        <v>0</v>
      </c>
      <c r="EB24" s="21" t="n">
        <f aca="false">IF(OR($A24="",EB$4=""),0,COUNTIFS(Formulas!$A$2:$A$3001,EB$4,Formulas!$B$2:$B$3001,$A24))</f>
        <v>0</v>
      </c>
      <c r="EC24" s="21" t="n">
        <f aca="false">IF(OR($A24="",EC$4=""),0,COUNTIFS(Formulas!$A$2:$A$3001,EC$4,Formulas!$B$2:$B$3001,$A24))</f>
        <v>0</v>
      </c>
      <c r="ED24" s="21" t="n">
        <f aca="false">IF(OR($A24="",ED$4=""),0,COUNTIFS(Formulas!$A$2:$A$3001,ED$4,Formulas!$B$2:$B$3001,$A24))</f>
        <v>0</v>
      </c>
      <c r="EE24" s="21" t="n">
        <f aca="false">IF(OR($A24="",EE$4=""),0,COUNTIFS(Formulas!$A$2:$A$3001,EE$4,Formulas!$B$2:$B$3001,$A24))</f>
        <v>0</v>
      </c>
      <c r="EF24" s="21" t="n">
        <f aca="false">IF(OR($A24="",EF$4=""),0,COUNTIFS(Formulas!$A$2:$A$3001,EF$4,Formulas!$B$2:$B$3001,$A24))</f>
        <v>0</v>
      </c>
      <c r="EG24" s="21" t="n">
        <f aca="false">IF(OR($A24="",EG$4=""),0,COUNTIFS(Formulas!$A$2:$A$3001,EG$4,Formulas!$B$2:$B$3001,$A24))</f>
        <v>0</v>
      </c>
      <c r="EH24" s="21" t="n">
        <f aca="false">IF(OR($A24="",EH$4=""),0,COUNTIFS(Formulas!$A$2:$A$3001,EH$4,Formulas!$B$2:$B$3001,$A24))</f>
        <v>0</v>
      </c>
      <c r="EI24" s="21" t="n">
        <f aca="false">IF(OR($A24="",EI$4=""),0,COUNTIFS(Formulas!$A$2:$A$3001,EI$4,Formulas!$B$2:$B$3001,$A24))</f>
        <v>0</v>
      </c>
      <c r="EJ24" s="21" t="n">
        <f aca="false">IF(OR($A24="",EJ$4=""),0,COUNTIFS(Formulas!$A$2:$A$3001,EJ$4,Formulas!$B$2:$B$3001,$A24))</f>
        <v>0</v>
      </c>
      <c r="EK24" s="21" t="n">
        <f aca="false">IF(OR($A24="",EK$4=""),0,COUNTIFS(Formulas!$A$2:$A$3001,EK$4,Formulas!$B$2:$B$3001,$A24))</f>
        <v>0</v>
      </c>
      <c r="EL24" s="21" t="n">
        <f aca="false">IF(OR($A24="",EL$4=""),0,COUNTIFS(Formulas!$A$2:$A$3001,EL$4,Formulas!$B$2:$B$3001,$A24))</f>
        <v>0</v>
      </c>
      <c r="EM24" s="21" t="n">
        <f aca="false">IF(OR($A24="",EM$4=""),0,COUNTIFS(Formulas!$A$2:$A$3001,EM$4,Formulas!$B$2:$B$3001,$A24))</f>
        <v>0</v>
      </c>
      <c r="EN24" s="21" t="n">
        <f aca="false">IF(OR($A24="",EN$4=""),0,COUNTIFS(Formulas!$A$2:$A$3001,EN$4,Formulas!$B$2:$B$3001,$A24))</f>
        <v>0</v>
      </c>
      <c r="EO24" s="21" t="n">
        <f aca="false">IF(OR($A24="",EO$4=""),0,COUNTIFS(Formulas!$A$2:$A$3001,EO$4,Formulas!$B$2:$B$3001,$A24))</f>
        <v>0</v>
      </c>
      <c r="EP24" s="21" t="n">
        <f aca="false">IF(OR($A24="",EP$4=""),0,COUNTIFS(Formulas!$A$2:$A$3001,EP$4,Formulas!$B$2:$B$3001,$A24))</f>
        <v>0</v>
      </c>
      <c r="EQ24" s="21" t="n">
        <f aca="false">IF(OR($A24="",EQ$4=""),0,COUNTIFS(Formulas!$A$2:$A$3001,EQ$4,Formulas!$B$2:$B$3001,$A24))</f>
        <v>0</v>
      </c>
      <c r="ER24" s="21" t="n">
        <f aca="false">IF(OR($A24="",ER$4=""),0,COUNTIFS(Formulas!$A$2:$A$3001,ER$4,Formulas!$B$2:$B$3001,$A24))</f>
        <v>0</v>
      </c>
      <c r="ES24" s="21" t="n">
        <f aca="false">IF(OR($A24="",ES$4=""),0,COUNTIFS(Formulas!$A$2:$A$3001,ES$4,Formulas!$B$2:$B$3001,$A24))</f>
        <v>0</v>
      </c>
      <c r="ET24" s="21" t="n">
        <f aca="false">IF(OR($A24="",ET$4=""),0,COUNTIFS(Formulas!$A$2:$A$3001,ET$4,Formulas!$B$2:$B$3001,$A24))</f>
        <v>0</v>
      </c>
      <c r="EU24" s="21" t="n">
        <f aca="false">IF(OR($A24="",EU$4=""),0,COUNTIFS(Formulas!$A$2:$A$3001,EU$4,Formulas!$B$2:$B$3001,$A24))</f>
        <v>0</v>
      </c>
      <c r="EV24" s="21" t="n">
        <f aca="false">IF(OR($A24="",EV$4=""),0,COUNTIFS(Formulas!$A$2:$A$3001,EV$4,Formulas!$B$2:$B$3001,$A24))</f>
        <v>0</v>
      </c>
    </row>
    <row r="25" customFormat="false" ht="15" hidden="false" customHeight="false" outlineLevel="0" collapsed="false">
      <c r="A25" s="13" t="str">
        <f aca="false">IF(INDEX(Materials!$A$2:$A$301,21)="","",INDEX(Materials!$A$2:$A$301,21))</f>
        <v>Coleus Forskohlii Root Dry Extract 10:1</v>
      </c>
      <c r="B25" s="19" t="n">
        <f aca="false">IF(A25="","",COUNTIF(C25:EV25,"&gt;0"))</f>
        <v>1</v>
      </c>
      <c r="C25" s="21" t="n">
        <f aca="false">IF(OR($A25="",C$4=""),0,COUNTIFS(Formulas!$A$2:$A$3001,C$4,Formulas!$B$2:$B$3001,$A25))</f>
        <v>0</v>
      </c>
      <c r="D25" s="21" t="n">
        <f aca="false">IF(OR($A25="",D$4=""),0,COUNTIFS(Formulas!$A$2:$A$3001,D$4,Formulas!$B$2:$B$3001,$A25))</f>
        <v>0</v>
      </c>
      <c r="E25" s="21" t="n">
        <f aca="false">IF(OR($A25="",E$4=""),0,COUNTIFS(Formulas!$A$2:$A$3001,E$4,Formulas!$B$2:$B$3001,$A25))</f>
        <v>0</v>
      </c>
      <c r="F25" s="21" t="n">
        <f aca="false">IF(OR($A25="",F$4=""),0,COUNTIFS(Formulas!$A$2:$A$3001,F$4,Formulas!$B$2:$B$3001,$A25))</f>
        <v>0</v>
      </c>
      <c r="G25" s="21" t="n">
        <f aca="false">IF(OR($A25="",G$4=""),0,COUNTIFS(Formulas!$A$2:$A$3001,G$4,Formulas!$B$2:$B$3001,$A25))</f>
        <v>0</v>
      </c>
      <c r="H25" s="21" t="n">
        <f aca="false">IF(OR($A25="",H$4=""),0,COUNTIFS(Formulas!$A$2:$A$3001,H$4,Formulas!$B$2:$B$3001,$A25))</f>
        <v>0</v>
      </c>
      <c r="I25" s="21" t="n">
        <f aca="false">IF(OR($A25="",I$4=""),0,COUNTIFS(Formulas!$A$2:$A$3001,I$4,Formulas!$B$2:$B$3001,$A25))</f>
        <v>0</v>
      </c>
      <c r="J25" s="21" t="n">
        <f aca="false">IF(OR($A25="",J$4=""),0,COUNTIFS(Formulas!$A$2:$A$3001,J$4,Formulas!$B$2:$B$3001,$A25))</f>
        <v>0</v>
      </c>
      <c r="K25" s="21" t="n">
        <f aca="false">IF(OR($A25="",K$4=""),0,COUNTIFS(Formulas!$A$2:$A$3001,K$4,Formulas!$B$2:$B$3001,$A25))</f>
        <v>0</v>
      </c>
      <c r="L25" s="21" t="n">
        <f aca="false">IF(OR($A25="",L$4=""),0,COUNTIFS(Formulas!$A$2:$A$3001,L$4,Formulas!$B$2:$B$3001,$A25))</f>
        <v>0</v>
      </c>
      <c r="M25" s="21" t="n">
        <f aca="false">IF(OR($A25="",M$4=""),0,COUNTIFS(Formulas!$A$2:$A$3001,M$4,Formulas!$B$2:$B$3001,$A25))</f>
        <v>0</v>
      </c>
      <c r="N25" s="21" t="n">
        <f aca="false">IF(OR($A25="",N$4=""),0,COUNTIFS(Formulas!$A$2:$A$3001,N$4,Formulas!$B$2:$B$3001,$A25))</f>
        <v>0</v>
      </c>
      <c r="O25" s="21" t="n">
        <f aca="false">IF(OR($A25="",O$4=""),0,COUNTIFS(Formulas!$A$2:$A$3001,O$4,Formulas!$B$2:$B$3001,$A25))</f>
        <v>0</v>
      </c>
      <c r="P25" s="21" t="n">
        <f aca="false">IF(OR($A25="",P$4=""),0,COUNTIFS(Formulas!$A$2:$A$3001,P$4,Formulas!$B$2:$B$3001,$A25))</f>
        <v>0</v>
      </c>
      <c r="Q25" s="21" t="n">
        <f aca="false">IF(OR($A25="",Q$4=""),0,COUNTIFS(Formulas!$A$2:$A$3001,Q$4,Formulas!$B$2:$B$3001,$A25))</f>
        <v>0</v>
      </c>
      <c r="R25" s="21" t="n">
        <f aca="false">IF(OR($A25="",R$4=""),0,COUNTIFS(Formulas!$A$2:$A$3001,R$4,Formulas!$B$2:$B$3001,$A25))</f>
        <v>0</v>
      </c>
      <c r="S25" s="21" t="n">
        <f aca="false">IF(OR($A25="",S$4=""),0,COUNTIFS(Formulas!$A$2:$A$3001,S$4,Formulas!$B$2:$B$3001,$A25))</f>
        <v>0</v>
      </c>
      <c r="T25" s="21" t="n">
        <f aca="false">IF(OR($A25="",T$4=""),0,COUNTIFS(Formulas!$A$2:$A$3001,T$4,Formulas!$B$2:$B$3001,$A25))</f>
        <v>0</v>
      </c>
      <c r="U25" s="21" t="n">
        <f aca="false">IF(OR($A25="",U$4=""),0,COUNTIFS(Formulas!$A$2:$A$3001,U$4,Formulas!$B$2:$B$3001,$A25))</f>
        <v>0</v>
      </c>
      <c r="V25" s="21" t="n">
        <f aca="false">IF(OR($A25="",V$4=""),0,COUNTIFS(Formulas!$A$2:$A$3001,V$4,Formulas!$B$2:$B$3001,$A25))</f>
        <v>0</v>
      </c>
      <c r="W25" s="21" t="n">
        <f aca="false">IF(OR($A25="",W$4=""),0,COUNTIFS(Formulas!$A$2:$A$3001,W$4,Formulas!$B$2:$B$3001,$A25))</f>
        <v>0</v>
      </c>
      <c r="X25" s="21" t="n">
        <f aca="false">IF(OR($A25="",X$4=""),0,COUNTIFS(Formulas!$A$2:$A$3001,X$4,Formulas!$B$2:$B$3001,$A25))</f>
        <v>0</v>
      </c>
      <c r="Y25" s="21" t="n">
        <f aca="false">IF(OR($A25="",Y$4=""),0,COUNTIFS(Formulas!$A$2:$A$3001,Y$4,Formulas!$B$2:$B$3001,$A25))</f>
        <v>0</v>
      </c>
      <c r="Z25" s="21" t="n">
        <f aca="false">IF(OR($A25="",Z$4=""),0,COUNTIFS(Formulas!$A$2:$A$3001,Z$4,Formulas!$B$2:$B$3001,$A25))</f>
        <v>0</v>
      </c>
      <c r="AA25" s="21" t="n">
        <f aca="false">IF(OR($A25="",AA$4=""),0,COUNTIFS(Formulas!$A$2:$A$3001,AA$4,Formulas!$B$2:$B$3001,$A25))</f>
        <v>0</v>
      </c>
      <c r="AB25" s="21" t="n">
        <f aca="false">IF(OR($A25="",AB$4=""),0,COUNTIFS(Formulas!$A$2:$A$3001,AB$4,Formulas!$B$2:$B$3001,$A25))</f>
        <v>0</v>
      </c>
      <c r="AC25" s="21" t="n">
        <f aca="false">IF(OR($A25="",AC$4=""),0,COUNTIFS(Formulas!$A$2:$A$3001,AC$4,Formulas!$B$2:$B$3001,$A25))</f>
        <v>0</v>
      </c>
      <c r="AD25" s="21" t="n">
        <f aca="false">IF(OR($A25="",AD$4=""),0,COUNTIFS(Formulas!$A$2:$A$3001,AD$4,Formulas!$B$2:$B$3001,$A25))</f>
        <v>0</v>
      </c>
      <c r="AE25" s="21" t="n">
        <f aca="false">IF(OR($A25="",AE$4=""),0,COUNTIFS(Formulas!$A$2:$A$3001,AE$4,Formulas!$B$2:$B$3001,$A25))</f>
        <v>0</v>
      </c>
      <c r="AF25" s="21" t="n">
        <f aca="false">IF(OR($A25="",AF$4=""),0,COUNTIFS(Formulas!$A$2:$A$3001,AF$4,Formulas!$B$2:$B$3001,$A25))</f>
        <v>0</v>
      </c>
      <c r="AG25" s="21" t="n">
        <f aca="false">IF(OR($A25="",AG$4=""),0,COUNTIFS(Formulas!$A$2:$A$3001,AG$4,Formulas!$B$2:$B$3001,$A25))</f>
        <v>0</v>
      </c>
      <c r="AH25" s="21" t="n">
        <f aca="false">IF(OR($A25="",AH$4=""),0,COUNTIFS(Formulas!$A$2:$A$3001,AH$4,Formulas!$B$2:$B$3001,$A25))</f>
        <v>0</v>
      </c>
      <c r="AI25" s="21" t="n">
        <f aca="false">IF(OR($A25="",AI$4=""),0,COUNTIFS(Formulas!$A$2:$A$3001,AI$4,Formulas!$B$2:$B$3001,$A25))</f>
        <v>0</v>
      </c>
      <c r="AJ25" s="21" t="n">
        <f aca="false">IF(OR($A25="",AJ$4=""),0,COUNTIFS(Formulas!$A$2:$A$3001,AJ$4,Formulas!$B$2:$B$3001,$A25))</f>
        <v>0</v>
      </c>
      <c r="AK25" s="21" t="n">
        <f aca="false">IF(OR($A25="",AK$4=""),0,COUNTIFS(Formulas!$A$2:$A$3001,AK$4,Formulas!$B$2:$B$3001,$A25))</f>
        <v>0</v>
      </c>
      <c r="AL25" s="21" t="n">
        <f aca="false">IF(OR($A25="",AL$4=""),0,COUNTIFS(Formulas!$A$2:$A$3001,AL$4,Formulas!$B$2:$B$3001,$A25))</f>
        <v>0</v>
      </c>
      <c r="AM25" s="21" t="n">
        <f aca="false">IF(OR($A25="",AM$4=""),0,COUNTIFS(Formulas!$A$2:$A$3001,AM$4,Formulas!$B$2:$B$3001,$A25))</f>
        <v>0</v>
      </c>
      <c r="AN25" s="21" t="n">
        <f aca="false">IF(OR($A25="",AN$4=""),0,COUNTIFS(Formulas!$A$2:$A$3001,AN$4,Formulas!$B$2:$B$3001,$A25))</f>
        <v>0</v>
      </c>
      <c r="AO25" s="21" t="n">
        <f aca="false">IF(OR($A25="",AO$4=""),0,COUNTIFS(Formulas!$A$2:$A$3001,AO$4,Formulas!$B$2:$B$3001,$A25))</f>
        <v>0</v>
      </c>
      <c r="AP25" s="21" t="n">
        <f aca="false">IF(OR($A25="",AP$4=""),0,COUNTIFS(Formulas!$A$2:$A$3001,AP$4,Formulas!$B$2:$B$3001,$A25))</f>
        <v>0</v>
      </c>
      <c r="AQ25" s="21" t="n">
        <f aca="false">IF(OR($A25="",AQ$4=""),0,COUNTIFS(Formulas!$A$2:$A$3001,AQ$4,Formulas!$B$2:$B$3001,$A25))</f>
        <v>0</v>
      </c>
      <c r="AR25" s="21" t="n">
        <f aca="false">IF(OR($A25="",AR$4=""),0,COUNTIFS(Formulas!$A$2:$A$3001,AR$4,Formulas!$B$2:$B$3001,$A25))</f>
        <v>0</v>
      </c>
      <c r="AS25" s="21" t="n">
        <f aca="false">IF(OR($A25="",AS$4=""),0,COUNTIFS(Formulas!$A$2:$A$3001,AS$4,Formulas!$B$2:$B$3001,$A25))</f>
        <v>0</v>
      </c>
      <c r="AT25" s="21" t="n">
        <f aca="false">IF(OR($A25="",AT$4=""),0,COUNTIFS(Formulas!$A$2:$A$3001,AT$4,Formulas!$B$2:$B$3001,$A25))</f>
        <v>0</v>
      </c>
      <c r="AU25" s="21" t="n">
        <f aca="false">IF(OR($A25="",AU$4=""),0,COUNTIFS(Formulas!$A$2:$A$3001,AU$4,Formulas!$B$2:$B$3001,$A25))</f>
        <v>0</v>
      </c>
      <c r="AV25" s="21" t="n">
        <f aca="false">IF(OR($A25="",AV$4=""),0,COUNTIFS(Formulas!$A$2:$A$3001,AV$4,Formulas!$B$2:$B$3001,$A25))</f>
        <v>0</v>
      </c>
      <c r="AW25" s="21" t="n">
        <f aca="false">IF(OR($A25="",AW$4=""),0,COUNTIFS(Formulas!$A$2:$A$3001,AW$4,Formulas!$B$2:$B$3001,$A25))</f>
        <v>0</v>
      </c>
      <c r="AX25" s="21" t="n">
        <f aca="false">IF(OR($A25="",AX$4=""),0,COUNTIFS(Formulas!$A$2:$A$3001,AX$4,Formulas!$B$2:$B$3001,$A25))</f>
        <v>0</v>
      </c>
      <c r="AY25" s="21" t="n">
        <f aca="false">IF(OR($A25="",AY$4=""),0,COUNTIFS(Formulas!$A$2:$A$3001,AY$4,Formulas!$B$2:$B$3001,$A25))</f>
        <v>0</v>
      </c>
      <c r="AZ25" s="21" t="n">
        <f aca="false">IF(OR($A25="",AZ$4=""),0,COUNTIFS(Formulas!$A$2:$A$3001,AZ$4,Formulas!$B$2:$B$3001,$A25))</f>
        <v>0</v>
      </c>
      <c r="BA25" s="21" t="n">
        <f aca="false">IF(OR($A25="",BA$4=""),0,COUNTIFS(Formulas!$A$2:$A$3001,BA$4,Formulas!$B$2:$B$3001,$A25))</f>
        <v>0</v>
      </c>
      <c r="BB25" s="21" t="n">
        <f aca="false">IF(OR($A25="",BB$4=""),0,COUNTIFS(Formulas!$A$2:$A$3001,BB$4,Formulas!$B$2:$B$3001,$A25))</f>
        <v>0</v>
      </c>
      <c r="BC25" s="21" t="n">
        <f aca="false">IF(OR($A25="",BC$4=""),0,COUNTIFS(Formulas!$A$2:$A$3001,BC$4,Formulas!$B$2:$B$3001,$A25))</f>
        <v>0</v>
      </c>
      <c r="BD25" s="21" t="n">
        <f aca="false">IF(OR($A25="",BD$4=""),0,COUNTIFS(Formulas!$A$2:$A$3001,BD$4,Formulas!$B$2:$B$3001,$A25))</f>
        <v>0</v>
      </c>
      <c r="BE25" s="21" t="n">
        <f aca="false">IF(OR($A25="",BE$4=""),0,COUNTIFS(Formulas!$A$2:$A$3001,BE$4,Formulas!$B$2:$B$3001,$A25))</f>
        <v>0</v>
      </c>
      <c r="BF25" s="21" t="n">
        <f aca="false">IF(OR($A25="",BF$4=""),0,COUNTIFS(Formulas!$A$2:$A$3001,BF$4,Formulas!$B$2:$B$3001,$A25))</f>
        <v>0</v>
      </c>
      <c r="BG25" s="21" t="n">
        <f aca="false">IF(OR($A25="",BG$4=""),0,COUNTIFS(Formulas!$A$2:$A$3001,BG$4,Formulas!$B$2:$B$3001,$A25))</f>
        <v>0</v>
      </c>
      <c r="BH25" s="21" t="n">
        <f aca="false">IF(OR($A25="",BH$4=""),0,COUNTIFS(Formulas!$A$2:$A$3001,BH$4,Formulas!$B$2:$B$3001,$A25))</f>
        <v>0</v>
      </c>
      <c r="BI25" s="21" t="n">
        <f aca="false">IF(OR($A25="",BI$4=""),0,COUNTIFS(Formulas!$A$2:$A$3001,BI$4,Formulas!$B$2:$B$3001,$A25))</f>
        <v>0</v>
      </c>
      <c r="BJ25" s="21" t="n">
        <f aca="false">IF(OR($A25="",BJ$4=""),0,COUNTIFS(Formulas!$A$2:$A$3001,BJ$4,Formulas!$B$2:$B$3001,$A25))</f>
        <v>0</v>
      </c>
      <c r="BK25" s="21" t="n">
        <f aca="false">IF(OR($A25="",BK$4=""),0,COUNTIFS(Formulas!$A$2:$A$3001,BK$4,Formulas!$B$2:$B$3001,$A25))</f>
        <v>0</v>
      </c>
      <c r="BL25" s="21" t="n">
        <f aca="false">IF(OR($A25="",BL$4=""),0,COUNTIFS(Formulas!$A$2:$A$3001,BL$4,Formulas!$B$2:$B$3001,$A25))</f>
        <v>0</v>
      </c>
      <c r="BM25" s="21" t="n">
        <f aca="false">IF(OR($A25="",BM$4=""),0,COUNTIFS(Formulas!$A$2:$A$3001,BM$4,Formulas!$B$2:$B$3001,$A25))</f>
        <v>0</v>
      </c>
      <c r="BN25" s="21" t="n">
        <f aca="false">IF(OR($A25="",BN$4=""),0,COUNTIFS(Formulas!$A$2:$A$3001,BN$4,Formulas!$B$2:$B$3001,$A25))</f>
        <v>0</v>
      </c>
      <c r="BO25" s="21" t="n">
        <f aca="false">IF(OR($A25="",BO$4=""),0,COUNTIFS(Formulas!$A$2:$A$3001,BO$4,Formulas!$B$2:$B$3001,$A25))</f>
        <v>0</v>
      </c>
      <c r="BP25" s="21" t="n">
        <f aca="false">IF(OR($A25="",BP$4=""),0,COUNTIFS(Formulas!$A$2:$A$3001,BP$4,Formulas!$B$2:$B$3001,$A25))</f>
        <v>0</v>
      </c>
      <c r="BQ25" s="21" t="n">
        <f aca="false">IF(OR($A25="",BQ$4=""),0,COUNTIFS(Formulas!$A$2:$A$3001,BQ$4,Formulas!$B$2:$B$3001,$A25))</f>
        <v>0</v>
      </c>
      <c r="BR25" s="21" t="n">
        <f aca="false">IF(OR($A25="",BR$4=""),0,COUNTIFS(Formulas!$A$2:$A$3001,BR$4,Formulas!$B$2:$B$3001,$A25))</f>
        <v>0</v>
      </c>
      <c r="BS25" s="21" t="n">
        <f aca="false">IF(OR($A25="",BS$4=""),0,COUNTIFS(Formulas!$A$2:$A$3001,BS$4,Formulas!$B$2:$B$3001,$A25))</f>
        <v>0</v>
      </c>
      <c r="BT25" s="21" t="n">
        <f aca="false">IF(OR($A25="",BT$4=""),0,COUNTIFS(Formulas!$A$2:$A$3001,BT$4,Formulas!$B$2:$B$3001,$A25))</f>
        <v>0</v>
      </c>
      <c r="BU25" s="21" t="n">
        <f aca="false">IF(OR($A25="",BU$4=""),0,COUNTIFS(Formulas!$A$2:$A$3001,BU$4,Formulas!$B$2:$B$3001,$A25))</f>
        <v>0</v>
      </c>
      <c r="BV25" s="21" t="n">
        <f aca="false">IF(OR($A25="",BV$4=""),0,COUNTIFS(Formulas!$A$2:$A$3001,BV$4,Formulas!$B$2:$B$3001,$A25))</f>
        <v>0</v>
      </c>
      <c r="BW25" s="21" t="n">
        <f aca="false">IF(OR($A25="",BW$4=""),0,COUNTIFS(Formulas!$A$2:$A$3001,BW$4,Formulas!$B$2:$B$3001,$A25))</f>
        <v>0</v>
      </c>
      <c r="BX25" s="21" t="n">
        <f aca="false">IF(OR($A25="",BX$4=""),0,COUNTIFS(Formulas!$A$2:$A$3001,BX$4,Formulas!$B$2:$B$3001,$A25))</f>
        <v>0</v>
      </c>
      <c r="BY25" s="21" t="n">
        <f aca="false">IF(OR($A25="",BY$4=""),0,COUNTIFS(Formulas!$A$2:$A$3001,BY$4,Formulas!$B$2:$B$3001,$A25))</f>
        <v>0</v>
      </c>
      <c r="BZ25" s="21" t="n">
        <f aca="false">IF(OR($A25="",BZ$4=""),0,COUNTIFS(Formulas!$A$2:$A$3001,BZ$4,Formulas!$B$2:$B$3001,$A25))</f>
        <v>0</v>
      </c>
      <c r="CA25" s="21" t="n">
        <f aca="false">IF(OR($A25="",CA$4=""),0,COUNTIFS(Formulas!$A$2:$A$3001,CA$4,Formulas!$B$2:$B$3001,$A25))</f>
        <v>0</v>
      </c>
      <c r="CB25" s="21" t="n">
        <f aca="false">IF(OR($A25="",CB$4=""),0,COUNTIFS(Formulas!$A$2:$A$3001,CB$4,Formulas!$B$2:$B$3001,$A25))</f>
        <v>0</v>
      </c>
      <c r="CC25" s="21" t="n">
        <f aca="false">IF(OR($A25="",CC$4=""),0,COUNTIFS(Formulas!$A$2:$A$3001,CC$4,Formulas!$B$2:$B$3001,$A25))</f>
        <v>0</v>
      </c>
      <c r="CD25" s="21" t="n">
        <f aca="false">IF(OR($A25="",CD$4=""),0,COUNTIFS(Formulas!$A$2:$A$3001,CD$4,Formulas!$B$2:$B$3001,$A25))</f>
        <v>0</v>
      </c>
      <c r="CE25" s="21" t="n">
        <f aca="false">IF(OR($A25="",CE$4=""),0,COUNTIFS(Formulas!$A$2:$A$3001,CE$4,Formulas!$B$2:$B$3001,$A25))</f>
        <v>0</v>
      </c>
      <c r="CF25" s="21" t="n">
        <f aca="false">IF(OR($A25="",CF$4=""),0,COUNTIFS(Formulas!$A$2:$A$3001,CF$4,Formulas!$B$2:$B$3001,$A25))</f>
        <v>0</v>
      </c>
      <c r="CG25" s="21" t="n">
        <f aca="false">IF(OR($A25="",CG$4=""),0,COUNTIFS(Formulas!$A$2:$A$3001,CG$4,Formulas!$B$2:$B$3001,$A25))</f>
        <v>0</v>
      </c>
      <c r="CH25" s="21" t="n">
        <f aca="false">IF(OR($A25="",CH$4=""),0,COUNTIFS(Formulas!$A$2:$A$3001,CH$4,Formulas!$B$2:$B$3001,$A25))</f>
        <v>0</v>
      </c>
      <c r="CI25" s="21" t="n">
        <f aca="false">IF(OR($A25="",CI$4=""),0,COUNTIFS(Formulas!$A$2:$A$3001,CI$4,Formulas!$B$2:$B$3001,$A25))</f>
        <v>0</v>
      </c>
      <c r="CJ25" s="21" t="n">
        <f aca="false">IF(OR($A25="",CJ$4=""),0,COUNTIFS(Formulas!$A$2:$A$3001,CJ$4,Formulas!$B$2:$B$3001,$A25))</f>
        <v>0</v>
      </c>
      <c r="CK25" s="21" t="n">
        <f aca="false">IF(OR($A25="",CK$4=""),0,COUNTIFS(Formulas!$A$2:$A$3001,CK$4,Formulas!$B$2:$B$3001,$A25))</f>
        <v>0</v>
      </c>
      <c r="CL25" s="21" t="n">
        <f aca="false">IF(OR($A25="",CL$4=""),0,COUNTIFS(Formulas!$A$2:$A$3001,CL$4,Formulas!$B$2:$B$3001,$A25))</f>
        <v>0</v>
      </c>
      <c r="CM25" s="21" t="n">
        <f aca="false">IF(OR($A25="",CM$4=""),0,COUNTIFS(Formulas!$A$2:$A$3001,CM$4,Formulas!$B$2:$B$3001,$A25))</f>
        <v>1</v>
      </c>
      <c r="CN25" s="21" t="n">
        <f aca="false">IF(OR($A25="",CN$4=""),0,COUNTIFS(Formulas!$A$2:$A$3001,CN$4,Formulas!$B$2:$B$3001,$A25))</f>
        <v>0</v>
      </c>
      <c r="CO25" s="21" t="n">
        <f aca="false">IF(OR($A25="",CO$4=""),0,COUNTIFS(Formulas!$A$2:$A$3001,CO$4,Formulas!$B$2:$B$3001,$A25))</f>
        <v>0</v>
      </c>
      <c r="CP25" s="21" t="n">
        <f aca="false">IF(OR($A25="",CP$4=""),0,COUNTIFS(Formulas!$A$2:$A$3001,CP$4,Formulas!$B$2:$B$3001,$A25))</f>
        <v>0</v>
      </c>
      <c r="CQ25" s="21" t="n">
        <f aca="false">IF(OR($A25="",CQ$4=""),0,COUNTIFS(Formulas!$A$2:$A$3001,CQ$4,Formulas!$B$2:$B$3001,$A25))</f>
        <v>0</v>
      </c>
      <c r="CR25" s="21" t="n">
        <f aca="false">IF(OR($A25="",CR$4=""),0,COUNTIFS(Formulas!$A$2:$A$3001,CR$4,Formulas!$B$2:$B$3001,$A25))</f>
        <v>0</v>
      </c>
      <c r="CS25" s="21" t="n">
        <f aca="false">IF(OR($A25="",CS$4=""),0,COUNTIFS(Formulas!$A$2:$A$3001,CS$4,Formulas!$B$2:$B$3001,$A25))</f>
        <v>0</v>
      </c>
      <c r="CT25" s="21" t="n">
        <f aca="false">IF(OR($A25="",CT$4=""),0,COUNTIFS(Formulas!$A$2:$A$3001,CT$4,Formulas!$B$2:$B$3001,$A25))</f>
        <v>0</v>
      </c>
      <c r="CU25" s="21" t="n">
        <f aca="false">IF(OR($A25="",CU$4=""),0,COUNTIFS(Formulas!$A$2:$A$3001,CU$4,Formulas!$B$2:$B$3001,$A25))</f>
        <v>0</v>
      </c>
      <c r="CV25" s="21" t="n">
        <f aca="false">IF(OR($A25="",CV$4=""),0,COUNTIFS(Formulas!$A$2:$A$3001,CV$4,Formulas!$B$2:$B$3001,$A25))</f>
        <v>0</v>
      </c>
      <c r="CW25" s="21" t="n">
        <f aca="false">IF(OR($A25="",CW$4=""),0,COUNTIFS(Formulas!$A$2:$A$3001,CW$4,Formulas!$B$2:$B$3001,$A25))</f>
        <v>0</v>
      </c>
      <c r="CX25" s="21" t="n">
        <f aca="false">IF(OR($A25="",CX$4=""),0,COUNTIFS(Formulas!$A$2:$A$3001,CX$4,Formulas!$B$2:$B$3001,$A25))</f>
        <v>0</v>
      </c>
      <c r="CY25" s="21" t="n">
        <f aca="false">IF(OR($A25="",CY$4=""),0,COUNTIFS(Formulas!$A$2:$A$3001,CY$4,Formulas!$B$2:$B$3001,$A25))</f>
        <v>0</v>
      </c>
      <c r="CZ25" s="21" t="n">
        <f aca="false">IF(OR($A25="",CZ$4=""),0,COUNTIFS(Formulas!$A$2:$A$3001,CZ$4,Formulas!$B$2:$B$3001,$A25))</f>
        <v>0</v>
      </c>
      <c r="DA25" s="21" t="n">
        <f aca="false">IF(OR($A25="",DA$4=""),0,COUNTIFS(Formulas!$A$2:$A$3001,DA$4,Formulas!$B$2:$B$3001,$A25))</f>
        <v>0</v>
      </c>
      <c r="DB25" s="21" t="n">
        <f aca="false">IF(OR($A25="",DB$4=""),0,COUNTIFS(Formulas!$A$2:$A$3001,DB$4,Formulas!$B$2:$B$3001,$A25))</f>
        <v>0</v>
      </c>
      <c r="DC25" s="21" t="n">
        <f aca="false">IF(OR($A25="",DC$4=""),0,COUNTIFS(Formulas!$A$2:$A$3001,DC$4,Formulas!$B$2:$B$3001,$A25))</f>
        <v>0</v>
      </c>
      <c r="DD25" s="21" t="n">
        <f aca="false">IF(OR($A25="",DD$4=""),0,COUNTIFS(Formulas!$A$2:$A$3001,DD$4,Formulas!$B$2:$B$3001,$A25))</f>
        <v>0</v>
      </c>
      <c r="DE25" s="21" t="n">
        <f aca="false">IF(OR($A25="",DE$4=""),0,COUNTIFS(Formulas!$A$2:$A$3001,DE$4,Formulas!$B$2:$B$3001,$A25))</f>
        <v>0</v>
      </c>
      <c r="DF25" s="21" t="n">
        <f aca="false">IF(OR($A25="",DF$4=""),0,COUNTIFS(Formulas!$A$2:$A$3001,DF$4,Formulas!$B$2:$B$3001,$A25))</f>
        <v>0</v>
      </c>
      <c r="DG25" s="21" t="n">
        <f aca="false">IF(OR($A25="",DG$4=""),0,COUNTIFS(Formulas!$A$2:$A$3001,DG$4,Formulas!$B$2:$B$3001,$A25))</f>
        <v>0</v>
      </c>
      <c r="DH25" s="21" t="n">
        <f aca="false">IF(OR($A25="",DH$4=""),0,COUNTIFS(Formulas!$A$2:$A$3001,DH$4,Formulas!$B$2:$B$3001,$A25))</f>
        <v>0</v>
      </c>
      <c r="DI25" s="21" t="n">
        <f aca="false">IF(OR($A25="",DI$4=""),0,COUNTIFS(Formulas!$A$2:$A$3001,DI$4,Formulas!$B$2:$B$3001,$A25))</f>
        <v>0</v>
      </c>
      <c r="DJ25" s="21" t="n">
        <f aca="false">IF(OR($A25="",DJ$4=""),0,COUNTIFS(Formulas!$A$2:$A$3001,DJ$4,Formulas!$B$2:$B$3001,$A25))</f>
        <v>0</v>
      </c>
      <c r="DK25" s="21" t="n">
        <f aca="false">IF(OR($A25="",DK$4=""),0,COUNTIFS(Formulas!$A$2:$A$3001,DK$4,Formulas!$B$2:$B$3001,$A25))</f>
        <v>0</v>
      </c>
      <c r="DL25" s="21" t="n">
        <f aca="false">IF(OR($A25="",DL$4=""),0,COUNTIFS(Formulas!$A$2:$A$3001,DL$4,Formulas!$B$2:$B$3001,$A25))</f>
        <v>0</v>
      </c>
      <c r="DM25" s="21" t="n">
        <f aca="false">IF(OR($A25="",DM$4=""),0,COUNTIFS(Formulas!$A$2:$A$3001,DM$4,Formulas!$B$2:$B$3001,$A25))</f>
        <v>0</v>
      </c>
      <c r="DN25" s="21" t="n">
        <f aca="false">IF(OR($A25="",DN$4=""),0,COUNTIFS(Formulas!$A$2:$A$3001,DN$4,Formulas!$B$2:$B$3001,$A25))</f>
        <v>0</v>
      </c>
      <c r="DO25" s="21" t="n">
        <f aca="false">IF(OR($A25="",DO$4=""),0,COUNTIFS(Formulas!$A$2:$A$3001,DO$4,Formulas!$B$2:$B$3001,$A25))</f>
        <v>0</v>
      </c>
      <c r="DP25" s="21" t="n">
        <f aca="false">IF(OR($A25="",DP$4=""),0,COUNTIFS(Formulas!$A$2:$A$3001,DP$4,Formulas!$B$2:$B$3001,$A25))</f>
        <v>0</v>
      </c>
      <c r="DQ25" s="21" t="n">
        <f aca="false">IF(OR($A25="",DQ$4=""),0,COUNTIFS(Formulas!$A$2:$A$3001,DQ$4,Formulas!$B$2:$B$3001,$A25))</f>
        <v>0</v>
      </c>
      <c r="DR25" s="21" t="n">
        <f aca="false">IF(OR($A25="",DR$4=""),0,COUNTIFS(Formulas!$A$2:$A$3001,DR$4,Formulas!$B$2:$B$3001,$A25))</f>
        <v>0</v>
      </c>
      <c r="DS25" s="21" t="n">
        <f aca="false">IF(OR($A25="",DS$4=""),0,COUNTIFS(Formulas!$A$2:$A$3001,DS$4,Formulas!$B$2:$B$3001,$A25))</f>
        <v>0</v>
      </c>
      <c r="DT25" s="21" t="n">
        <f aca="false">IF(OR($A25="",DT$4=""),0,COUNTIFS(Formulas!$A$2:$A$3001,DT$4,Formulas!$B$2:$B$3001,$A25))</f>
        <v>0</v>
      </c>
      <c r="DU25" s="21" t="n">
        <f aca="false">IF(OR($A25="",DU$4=""),0,COUNTIFS(Formulas!$A$2:$A$3001,DU$4,Formulas!$B$2:$B$3001,$A25))</f>
        <v>0</v>
      </c>
      <c r="DV25" s="21" t="n">
        <f aca="false">IF(OR($A25="",DV$4=""),0,COUNTIFS(Formulas!$A$2:$A$3001,DV$4,Formulas!$B$2:$B$3001,$A25))</f>
        <v>0</v>
      </c>
      <c r="DW25" s="21" t="n">
        <f aca="false">IF(OR($A25="",DW$4=""),0,COUNTIFS(Formulas!$A$2:$A$3001,DW$4,Formulas!$B$2:$B$3001,$A25))</f>
        <v>0</v>
      </c>
      <c r="DX25" s="21" t="n">
        <f aca="false">IF(OR($A25="",DX$4=""),0,COUNTIFS(Formulas!$A$2:$A$3001,DX$4,Formulas!$B$2:$B$3001,$A25))</f>
        <v>0</v>
      </c>
      <c r="DY25" s="21" t="n">
        <f aca="false">IF(OR($A25="",DY$4=""),0,COUNTIFS(Formulas!$A$2:$A$3001,DY$4,Formulas!$B$2:$B$3001,$A25))</f>
        <v>0</v>
      </c>
      <c r="DZ25" s="21" t="n">
        <f aca="false">IF(OR($A25="",DZ$4=""),0,COUNTIFS(Formulas!$A$2:$A$3001,DZ$4,Formulas!$B$2:$B$3001,$A25))</f>
        <v>0</v>
      </c>
      <c r="EA25" s="21" t="n">
        <f aca="false">IF(OR($A25="",EA$4=""),0,COUNTIFS(Formulas!$A$2:$A$3001,EA$4,Formulas!$B$2:$B$3001,$A25))</f>
        <v>0</v>
      </c>
      <c r="EB25" s="21" t="n">
        <f aca="false">IF(OR($A25="",EB$4=""),0,COUNTIFS(Formulas!$A$2:$A$3001,EB$4,Formulas!$B$2:$B$3001,$A25))</f>
        <v>0</v>
      </c>
      <c r="EC25" s="21" t="n">
        <f aca="false">IF(OR($A25="",EC$4=""),0,COUNTIFS(Formulas!$A$2:$A$3001,EC$4,Formulas!$B$2:$B$3001,$A25))</f>
        <v>0</v>
      </c>
      <c r="ED25" s="21" t="n">
        <f aca="false">IF(OR($A25="",ED$4=""),0,COUNTIFS(Formulas!$A$2:$A$3001,ED$4,Formulas!$B$2:$B$3001,$A25))</f>
        <v>0</v>
      </c>
      <c r="EE25" s="21" t="n">
        <f aca="false">IF(OR($A25="",EE$4=""),0,COUNTIFS(Formulas!$A$2:$A$3001,EE$4,Formulas!$B$2:$B$3001,$A25))</f>
        <v>0</v>
      </c>
      <c r="EF25" s="21" t="n">
        <f aca="false">IF(OR($A25="",EF$4=""),0,COUNTIFS(Formulas!$A$2:$A$3001,EF$4,Formulas!$B$2:$B$3001,$A25))</f>
        <v>0</v>
      </c>
      <c r="EG25" s="21" t="n">
        <f aca="false">IF(OR($A25="",EG$4=""),0,COUNTIFS(Formulas!$A$2:$A$3001,EG$4,Formulas!$B$2:$B$3001,$A25))</f>
        <v>0</v>
      </c>
      <c r="EH25" s="21" t="n">
        <f aca="false">IF(OR($A25="",EH$4=""),0,COUNTIFS(Formulas!$A$2:$A$3001,EH$4,Formulas!$B$2:$B$3001,$A25))</f>
        <v>0</v>
      </c>
      <c r="EI25" s="21" t="n">
        <f aca="false">IF(OR($A25="",EI$4=""),0,COUNTIFS(Formulas!$A$2:$A$3001,EI$4,Formulas!$B$2:$B$3001,$A25))</f>
        <v>0</v>
      </c>
      <c r="EJ25" s="21" t="n">
        <f aca="false">IF(OR($A25="",EJ$4=""),0,COUNTIFS(Formulas!$A$2:$A$3001,EJ$4,Formulas!$B$2:$B$3001,$A25))</f>
        <v>0</v>
      </c>
      <c r="EK25" s="21" t="n">
        <f aca="false">IF(OR($A25="",EK$4=""),0,COUNTIFS(Formulas!$A$2:$A$3001,EK$4,Formulas!$B$2:$B$3001,$A25))</f>
        <v>0</v>
      </c>
      <c r="EL25" s="21" t="n">
        <f aca="false">IF(OR($A25="",EL$4=""),0,COUNTIFS(Formulas!$A$2:$A$3001,EL$4,Formulas!$B$2:$B$3001,$A25))</f>
        <v>0</v>
      </c>
      <c r="EM25" s="21" t="n">
        <f aca="false">IF(OR($A25="",EM$4=""),0,COUNTIFS(Formulas!$A$2:$A$3001,EM$4,Formulas!$B$2:$B$3001,$A25))</f>
        <v>0</v>
      </c>
      <c r="EN25" s="21" t="n">
        <f aca="false">IF(OR($A25="",EN$4=""),0,COUNTIFS(Formulas!$A$2:$A$3001,EN$4,Formulas!$B$2:$B$3001,$A25))</f>
        <v>0</v>
      </c>
      <c r="EO25" s="21" t="n">
        <f aca="false">IF(OR($A25="",EO$4=""),0,COUNTIFS(Formulas!$A$2:$A$3001,EO$4,Formulas!$B$2:$B$3001,$A25))</f>
        <v>0</v>
      </c>
      <c r="EP25" s="21" t="n">
        <f aca="false">IF(OR($A25="",EP$4=""),0,COUNTIFS(Formulas!$A$2:$A$3001,EP$4,Formulas!$B$2:$B$3001,$A25))</f>
        <v>0</v>
      </c>
      <c r="EQ25" s="21" t="n">
        <f aca="false">IF(OR($A25="",EQ$4=""),0,COUNTIFS(Formulas!$A$2:$A$3001,EQ$4,Formulas!$B$2:$B$3001,$A25))</f>
        <v>0</v>
      </c>
      <c r="ER25" s="21" t="n">
        <f aca="false">IF(OR($A25="",ER$4=""),0,COUNTIFS(Formulas!$A$2:$A$3001,ER$4,Formulas!$B$2:$B$3001,$A25))</f>
        <v>0</v>
      </c>
      <c r="ES25" s="21" t="n">
        <f aca="false">IF(OR($A25="",ES$4=""),0,COUNTIFS(Formulas!$A$2:$A$3001,ES$4,Formulas!$B$2:$B$3001,$A25))</f>
        <v>0</v>
      </c>
      <c r="ET25" s="21" t="n">
        <f aca="false">IF(OR($A25="",ET$4=""),0,COUNTIFS(Formulas!$A$2:$A$3001,ET$4,Formulas!$B$2:$B$3001,$A25))</f>
        <v>0</v>
      </c>
      <c r="EU25" s="21" t="n">
        <f aca="false">IF(OR($A25="",EU$4=""),0,COUNTIFS(Formulas!$A$2:$A$3001,EU$4,Formulas!$B$2:$B$3001,$A25))</f>
        <v>0</v>
      </c>
      <c r="EV25" s="21" t="n">
        <f aca="false">IF(OR($A25="",EV$4=""),0,COUNTIFS(Formulas!$A$2:$A$3001,EV$4,Formulas!$B$2:$B$3001,$A25))</f>
        <v>0</v>
      </c>
    </row>
    <row r="26" customFormat="false" ht="15" hidden="false" customHeight="false" outlineLevel="0" collapsed="false">
      <c r="A26" s="13" t="str">
        <f aca="false">IF(INDEX(Materials!$A$2:$A$301,22)="","",INDEX(Materials!$A$2:$A$301,22))</f>
        <v>Copper Gluconate</v>
      </c>
      <c r="B26" s="19" t="n">
        <f aca="false">IF(A26="","",COUNTIF(C26:EV26,"&gt;0"))</f>
        <v>5</v>
      </c>
      <c r="C26" s="21" t="n">
        <f aca="false">IF(OR($A26="",C$4=""),0,COUNTIFS(Formulas!$A$2:$A$3001,C$4,Formulas!$B$2:$B$3001,$A26))</f>
        <v>0</v>
      </c>
      <c r="D26" s="21" t="n">
        <f aca="false">IF(OR($A26="",D$4=""),0,COUNTIFS(Formulas!$A$2:$A$3001,D$4,Formulas!$B$2:$B$3001,$A26))</f>
        <v>0</v>
      </c>
      <c r="E26" s="21" t="n">
        <f aca="false">IF(OR($A26="",E$4=""),0,COUNTIFS(Formulas!$A$2:$A$3001,E$4,Formulas!$B$2:$B$3001,$A26))</f>
        <v>0</v>
      </c>
      <c r="F26" s="21" t="n">
        <f aca="false">IF(OR($A26="",F$4=""),0,COUNTIFS(Formulas!$A$2:$A$3001,F$4,Formulas!$B$2:$B$3001,$A26))</f>
        <v>0</v>
      </c>
      <c r="G26" s="21" t="n">
        <f aca="false">IF(OR($A26="",G$4=""),0,COUNTIFS(Formulas!$A$2:$A$3001,G$4,Formulas!$B$2:$B$3001,$A26))</f>
        <v>0</v>
      </c>
      <c r="H26" s="21" t="n">
        <f aca="false">IF(OR($A26="",H$4=""),0,COUNTIFS(Formulas!$A$2:$A$3001,H$4,Formulas!$B$2:$B$3001,$A26))</f>
        <v>0</v>
      </c>
      <c r="I26" s="21" t="n">
        <f aca="false">IF(OR($A26="",I$4=""),0,COUNTIFS(Formulas!$A$2:$A$3001,I$4,Formulas!$B$2:$B$3001,$A26))</f>
        <v>0</v>
      </c>
      <c r="J26" s="21" t="n">
        <f aca="false">IF(OR($A26="",J$4=""),0,COUNTIFS(Formulas!$A$2:$A$3001,J$4,Formulas!$B$2:$B$3001,$A26))</f>
        <v>0</v>
      </c>
      <c r="K26" s="21" t="n">
        <f aca="false">IF(OR($A26="",K$4=""),0,COUNTIFS(Formulas!$A$2:$A$3001,K$4,Formulas!$B$2:$B$3001,$A26))</f>
        <v>0</v>
      </c>
      <c r="L26" s="21" t="n">
        <f aca="false">IF(OR($A26="",L$4=""),0,COUNTIFS(Formulas!$A$2:$A$3001,L$4,Formulas!$B$2:$B$3001,$A26))</f>
        <v>0</v>
      </c>
      <c r="M26" s="21" t="n">
        <f aca="false">IF(OR($A26="",M$4=""),0,COUNTIFS(Formulas!$A$2:$A$3001,M$4,Formulas!$B$2:$B$3001,$A26))</f>
        <v>0</v>
      </c>
      <c r="N26" s="21" t="n">
        <f aca="false">IF(OR($A26="",N$4=""),0,COUNTIFS(Formulas!$A$2:$A$3001,N$4,Formulas!$B$2:$B$3001,$A26))</f>
        <v>0</v>
      </c>
      <c r="O26" s="21" t="n">
        <f aca="false">IF(OR($A26="",O$4=""),0,COUNTIFS(Formulas!$A$2:$A$3001,O$4,Formulas!$B$2:$B$3001,$A26))</f>
        <v>0</v>
      </c>
      <c r="P26" s="21" t="n">
        <f aca="false">IF(OR($A26="",P$4=""),0,COUNTIFS(Formulas!$A$2:$A$3001,P$4,Formulas!$B$2:$B$3001,$A26))</f>
        <v>0</v>
      </c>
      <c r="Q26" s="21" t="n">
        <f aca="false">IF(OR($A26="",Q$4=""),0,COUNTIFS(Formulas!$A$2:$A$3001,Q$4,Formulas!$B$2:$B$3001,$A26))</f>
        <v>0</v>
      </c>
      <c r="R26" s="21" t="n">
        <f aca="false">IF(OR($A26="",R$4=""),0,COUNTIFS(Formulas!$A$2:$A$3001,R$4,Formulas!$B$2:$B$3001,$A26))</f>
        <v>0</v>
      </c>
      <c r="S26" s="21" t="n">
        <f aca="false">IF(OR($A26="",S$4=""),0,COUNTIFS(Formulas!$A$2:$A$3001,S$4,Formulas!$B$2:$B$3001,$A26))</f>
        <v>0</v>
      </c>
      <c r="T26" s="21" t="n">
        <f aca="false">IF(OR($A26="",T$4=""),0,COUNTIFS(Formulas!$A$2:$A$3001,T$4,Formulas!$B$2:$B$3001,$A26))</f>
        <v>0</v>
      </c>
      <c r="U26" s="21" t="n">
        <f aca="false">IF(OR($A26="",U$4=""),0,COUNTIFS(Formulas!$A$2:$A$3001,U$4,Formulas!$B$2:$B$3001,$A26))</f>
        <v>0</v>
      </c>
      <c r="V26" s="21" t="n">
        <f aca="false">IF(OR($A26="",V$4=""),0,COUNTIFS(Formulas!$A$2:$A$3001,V$4,Formulas!$B$2:$B$3001,$A26))</f>
        <v>0</v>
      </c>
      <c r="W26" s="21" t="n">
        <f aca="false">IF(OR($A26="",W$4=""),0,COUNTIFS(Formulas!$A$2:$A$3001,W$4,Formulas!$B$2:$B$3001,$A26))</f>
        <v>0</v>
      </c>
      <c r="X26" s="21" t="n">
        <f aca="false">IF(OR($A26="",X$4=""),0,COUNTIFS(Formulas!$A$2:$A$3001,X$4,Formulas!$B$2:$B$3001,$A26))</f>
        <v>0</v>
      </c>
      <c r="Y26" s="21" t="n">
        <f aca="false">IF(OR($A26="",Y$4=""),0,COUNTIFS(Formulas!$A$2:$A$3001,Y$4,Formulas!$B$2:$B$3001,$A26))</f>
        <v>0</v>
      </c>
      <c r="Z26" s="21" t="n">
        <f aca="false">IF(OR($A26="",Z$4=""),0,COUNTIFS(Formulas!$A$2:$A$3001,Z$4,Formulas!$B$2:$B$3001,$A26))</f>
        <v>0</v>
      </c>
      <c r="AA26" s="21" t="n">
        <f aca="false">IF(OR($A26="",AA$4=""),0,COUNTIFS(Formulas!$A$2:$A$3001,AA$4,Formulas!$B$2:$B$3001,$A26))</f>
        <v>0</v>
      </c>
      <c r="AB26" s="21" t="n">
        <f aca="false">IF(OR($A26="",AB$4=""),0,COUNTIFS(Formulas!$A$2:$A$3001,AB$4,Formulas!$B$2:$B$3001,$A26))</f>
        <v>0</v>
      </c>
      <c r="AC26" s="21" t="n">
        <f aca="false">IF(OR($A26="",AC$4=""),0,COUNTIFS(Formulas!$A$2:$A$3001,AC$4,Formulas!$B$2:$B$3001,$A26))</f>
        <v>0</v>
      </c>
      <c r="AD26" s="21" t="n">
        <f aca="false">IF(OR($A26="",AD$4=""),0,COUNTIFS(Formulas!$A$2:$A$3001,AD$4,Formulas!$B$2:$B$3001,$A26))</f>
        <v>0</v>
      </c>
      <c r="AE26" s="21" t="n">
        <f aca="false">IF(OR($A26="",AE$4=""),0,COUNTIFS(Formulas!$A$2:$A$3001,AE$4,Formulas!$B$2:$B$3001,$A26))</f>
        <v>0</v>
      </c>
      <c r="AF26" s="21" t="n">
        <f aca="false">IF(OR($A26="",AF$4=""),0,COUNTIFS(Formulas!$A$2:$A$3001,AF$4,Formulas!$B$2:$B$3001,$A26))</f>
        <v>0</v>
      </c>
      <c r="AG26" s="21" t="n">
        <f aca="false">IF(OR($A26="",AG$4=""),0,COUNTIFS(Formulas!$A$2:$A$3001,AG$4,Formulas!$B$2:$B$3001,$A26))</f>
        <v>0</v>
      </c>
      <c r="AH26" s="21" t="n">
        <f aca="false">IF(OR($A26="",AH$4=""),0,COUNTIFS(Formulas!$A$2:$A$3001,AH$4,Formulas!$B$2:$B$3001,$A26))</f>
        <v>0</v>
      </c>
      <c r="AI26" s="21" t="n">
        <f aca="false">IF(OR($A26="",AI$4=""),0,COUNTIFS(Formulas!$A$2:$A$3001,AI$4,Formulas!$B$2:$B$3001,$A26))</f>
        <v>0</v>
      </c>
      <c r="AJ26" s="21" t="n">
        <f aca="false">IF(OR($A26="",AJ$4=""),0,COUNTIFS(Formulas!$A$2:$A$3001,AJ$4,Formulas!$B$2:$B$3001,$A26))</f>
        <v>0</v>
      </c>
      <c r="AK26" s="21" t="n">
        <f aca="false">IF(OR($A26="",AK$4=""),0,COUNTIFS(Formulas!$A$2:$A$3001,AK$4,Formulas!$B$2:$B$3001,$A26))</f>
        <v>0</v>
      </c>
      <c r="AL26" s="21" t="n">
        <f aca="false">IF(OR($A26="",AL$4=""),0,COUNTIFS(Formulas!$A$2:$A$3001,AL$4,Formulas!$B$2:$B$3001,$A26))</f>
        <v>0</v>
      </c>
      <c r="AM26" s="21" t="n">
        <f aca="false">IF(OR($A26="",AM$4=""),0,COUNTIFS(Formulas!$A$2:$A$3001,AM$4,Formulas!$B$2:$B$3001,$A26))</f>
        <v>0</v>
      </c>
      <c r="AN26" s="21" t="n">
        <f aca="false">IF(OR($A26="",AN$4=""),0,COUNTIFS(Formulas!$A$2:$A$3001,AN$4,Formulas!$B$2:$B$3001,$A26))</f>
        <v>0</v>
      </c>
      <c r="AO26" s="21" t="n">
        <f aca="false">IF(OR($A26="",AO$4=""),0,COUNTIFS(Formulas!$A$2:$A$3001,AO$4,Formulas!$B$2:$B$3001,$A26))</f>
        <v>0</v>
      </c>
      <c r="AP26" s="21" t="n">
        <f aca="false">IF(OR($A26="",AP$4=""),0,COUNTIFS(Formulas!$A$2:$A$3001,AP$4,Formulas!$B$2:$B$3001,$A26))</f>
        <v>0</v>
      </c>
      <c r="AQ26" s="21" t="n">
        <f aca="false">IF(OR($A26="",AQ$4=""),0,COUNTIFS(Formulas!$A$2:$A$3001,AQ$4,Formulas!$B$2:$B$3001,$A26))</f>
        <v>0</v>
      </c>
      <c r="AR26" s="21" t="n">
        <f aca="false">IF(OR($A26="",AR$4=""),0,COUNTIFS(Formulas!$A$2:$A$3001,AR$4,Formulas!$B$2:$B$3001,$A26))</f>
        <v>0</v>
      </c>
      <c r="AS26" s="21" t="n">
        <f aca="false">IF(OR($A26="",AS$4=""),0,COUNTIFS(Formulas!$A$2:$A$3001,AS$4,Formulas!$B$2:$B$3001,$A26))</f>
        <v>0</v>
      </c>
      <c r="AT26" s="21" t="n">
        <f aca="false">IF(OR($A26="",AT$4=""),0,COUNTIFS(Formulas!$A$2:$A$3001,AT$4,Formulas!$B$2:$B$3001,$A26))</f>
        <v>0</v>
      </c>
      <c r="AU26" s="21" t="n">
        <f aca="false">IF(OR($A26="",AU$4=""),0,COUNTIFS(Formulas!$A$2:$A$3001,AU$4,Formulas!$B$2:$B$3001,$A26))</f>
        <v>0</v>
      </c>
      <c r="AV26" s="21" t="n">
        <f aca="false">IF(OR($A26="",AV$4=""),0,COUNTIFS(Formulas!$A$2:$A$3001,AV$4,Formulas!$B$2:$B$3001,$A26))</f>
        <v>0</v>
      </c>
      <c r="AW26" s="21" t="n">
        <f aca="false">IF(OR($A26="",AW$4=""),0,COUNTIFS(Formulas!$A$2:$A$3001,AW$4,Formulas!$B$2:$B$3001,$A26))</f>
        <v>0</v>
      </c>
      <c r="AX26" s="21" t="n">
        <f aca="false">IF(OR($A26="",AX$4=""),0,COUNTIFS(Formulas!$A$2:$A$3001,AX$4,Formulas!$B$2:$B$3001,$A26))</f>
        <v>0</v>
      </c>
      <c r="AY26" s="21" t="n">
        <f aca="false">IF(OR($A26="",AY$4=""),0,COUNTIFS(Formulas!$A$2:$A$3001,AY$4,Formulas!$B$2:$B$3001,$A26))</f>
        <v>0</v>
      </c>
      <c r="AZ26" s="21" t="n">
        <f aca="false">IF(OR($A26="",AZ$4=""),0,COUNTIFS(Formulas!$A$2:$A$3001,AZ$4,Formulas!$B$2:$B$3001,$A26))</f>
        <v>0</v>
      </c>
      <c r="BA26" s="21" t="n">
        <f aca="false">IF(OR($A26="",BA$4=""),0,COUNTIFS(Formulas!$A$2:$A$3001,BA$4,Formulas!$B$2:$B$3001,$A26))</f>
        <v>0</v>
      </c>
      <c r="BB26" s="21" t="n">
        <f aca="false">IF(OR($A26="",BB$4=""),0,COUNTIFS(Formulas!$A$2:$A$3001,BB$4,Formulas!$B$2:$B$3001,$A26))</f>
        <v>0</v>
      </c>
      <c r="BC26" s="21" t="n">
        <f aca="false">IF(OR($A26="",BC$4=""),0,COUNTIFS(Formulas!$A$2:$A$3001,BC$4,Formulas!$B$2:$B$3001,$A26))</f>
        <v>0</v>
      </c>
      <c r="BD26" s="21" t="n">
        <f aca="false">IF(OR($A26="",BD$4=""),0,COUNTIFS(Formulas!$A$2:$A$3001,BD$4,Formulas!$B$2:$B$3001,$A26))</f>
        <v>0</v>
      </c>
      <c r="BE26" s="21" t="n">
        <f aca="false">IF(OR($A26="",BE$4=""),0,COUNTIFS(Formulas!$A$2:$A$3001,BE$4,Formulas!$B$2:$B$3001,$A26))</f>
        <v>0</v>
      </c>
      <c r="BF26" s="21" t="n">
        <f aca="false">IF(OR($A26="",BF$4=""),0,COUNTIFS(Formulas!$A$2:$A$3001,BF$4,Formulas!$B$2:$B$3001,$A26))</f>
        <v>0</v>
      </c>
      <c r="BG26" s="21" t="n">
        <f aca="false">IF(OR($A26="",BG$4=""),0,COUNTIFS(Formulas!$A$2:$A$3001,BG$4,Formulas!$B$2:$B$3001,$A26))</f>
        <v>0</v>
      </c>
      <c r="BH26" s="21" t="n">
        <f aca="false">IF(OR($A26="",BH$4=""),0,COUNTIFS(Formulas!$A$2:$A$3001,BH$4,Formulas!$B$2:$B$3001,$A26))</f>
        <v>0</v>
      </c>
      <c r="BI26" s="21" t="n">
        <f aca="false">IF(OR($A26="",BI$4=""),0,COUNTIFS(Formulas!$A$2:$A$3001,BI$4,Formulas!$B$2:$B$3001,$A26))</f>
        <v>0</v>
      </c>
      <c r="BJ26" s="21" t="n">
        <f aca="false">IF(OR($A26="",BJ$4=""),0,COUNTIFS(Formulas!$A$2:$A$3001,BJ$4,Formulas!$B$2:$B$3001,$A26))</f>
        <v>0</v>
      </c>
      <c r="BK26" s="21" t="n">
        <f aca="false">IF(OR($A26="",BK$4=""),0,COUNTIFS(Formulas!$A$2:$A$3001,BK$4,Formulas!$B$2:$B$3001,$A26))</f>
        <v>0</v>
      </c>
      <c r="BL26" s="21" t="n">
        <f aca="false">IF(OR($A26="",BL$4=""),0,COUNTIFS(Formulas!$A$2:$A$3001,BL$4,Formulas!$B$2:$B$3001,$A26))</f>
        <v>0</v>
      </c>
      <c r="BM26" s="21" t="n">
        <f aca="false">IF(OR($A26="",BM$4=""),0,COUNTIFS(Formulas!$A$2:$A$3001,BM$4,Formulas!$B$2:$B$3001,$A26))</f>
        <v>0</v>
      </c>
      <c r="BN26" s="21" t="n">
        <f aca="false">IF(OR($A26="",BN$4=""),0,COUNTIFS(Formulas!$A$2:$A$3001,BN$4,Formulas!$B$2:$B$3001,$A26))</f>
        <v>0</v>
      </c>
      <c r="BO26" s="21" t="n">
        <f aca="false">IF(OR($A26="",BO$4=""),0,COUNTIFS(Formulas!$A$2:$A$3001,BO$4,Formulas!$B$2:$B$3001,$A26))</f>
        <v>0</v>
      </c>
      <c r="BP26" s="21" t="n">
        <f aca="false">IF(OR($A26="",BP$4=""),0,COUNTIFS(Formulas!$A$2:$A$3001,BP$4,Formulas!$B$2:$B$3001,$A26))</f>
        <v>0</v>
      </c>
      <c r="BQ26" s="21" t="n">
        <f aca="false">IF(OR($A26="",BQ$4=""),0,COUNTIFS(Formulas!$A$2:$A$3001,BQ$4,Formulas!$B$2:$B$3001,$A26))</f>
        <v>0</v>
      </c>
      <c r="BR26" s="21" t="n">
        <f aca="false">IF(OR($A26="",BR$4=""),0,COUNTIFS(Formulas!$A$2:$A$3001,BR$4,Formulas!$B$2:$B$3001,$A26))</f>
        <v>0</v>
      </c>
      <c r="BS26" s="21" t="n">
        <f aca="false">IF(OR($A26="",BS$4=""),0,COUNTIFS(Formulas!$A$2:$A$3001,BS$4,Formulas!$B$2:$B$3001,$A26))</f>
        <v>0</v>
      </c>
      <c r="BT26" s="21" t="n">
        <f aca="false">IF(OR($A26="",BT$4=""),0,COUNTIFS(Formulas!$A$2:$A$3001,BT$4,Formulas!$B$2:$B$3001,$A26))</f>
        <v>0</v>
      </c>
      <c r="BU26" s="21" t="n">
        <f aca="false">IF(OR($A26="",BU$4=""),0,COUNTIFS(Formulas!$A$2:$A$3001,BU$4,Formulas!$B$2:$B$3001,$A26))</f>
        <v>0</v>
      </c>
      <c r="BV26" s="21" t="n">
        <f aca="false">IF(OR($A26="",BV$4=""),0,COUNTIFS(Formulas!$A$2:$A$3001,BV$4,Formulas!$B$2:$B$3001,$A26))</f>
        <v>0</v>
      </c>
      <c r="BW26" s="21" t="n">
        <f aca="false">IF(OR($A26="",BW$4=""),0,COUNTIFS(Formulas!$A$2:$A$3001,BW$4,Formulas!$B$2:$B$3001,$A26))</f>
        <v>0</v>
      </c>
      <c r="BX26" s="21" t="n">
        <f aca="false">IF(OR($A26="",BX$4=""),0,COUNTIFS(Formulas!$A$2:$A$3001,BX$4,Formulas!$B$2:$B$3001,$A26))</f>
        <v>0</v>
      </c>
      <c r="BY26" s="21" t="n">
        <f aca="false">IF(OR($A26="",BY$4=""),0,COUNTIFS(Formulas!$A$2:$A$3001,BY$4,Formulas!$B$2:$B$3001,$A26))</f>
        <v>0</v>
      </c>
      <c r="BZ26" s="21" t="n">
        <f aca="false">IF(OR($A26="",BZ$4=""),0,COUNTIFS(Formulas!$A$2:$A$3001,BZ$4,Formulas!$B$2:$B$3001,$A26))</f>
        <v>0</v>
      </c>
      <c r="CA26" s="21" t="n">
        <f aca="false">IF(OR($A26="",CA$4=""),0,COUNTIFS(Formulas!$A$2:$A$3001,CA$4,Formulas!$B$2:$B$3001,$A26))</f>
        <v>0</v>
      </c>
      <c r="CB26" s="21" t="n">
        <f aca="false">IF(OR($A26="",CB$4=""),0,COUNTIFS(Formulas!$A$2:$A$3001,CB$4,Formulas!$B$2:$B$3001,$A26))</f>
        <v>0</v>
      </c>
      <c r="CC26" s="21" t="n">
        <f aca="false">IF(OR($A26="",CC$4=""),0,COUNTIFS(Formulas!$A$2:$A$3001,CC$4,Formulas!$B$2:$B$3001,$A26))</f>
        <v>0</v>
      </c>
      <c r="CD26" s="21" t="n">
        <f aca="false">IF(OR($A26="",CD$4=""),0,COUNTIFS(Formulas!$A$2:$A$3001,CD$4,Formulas!$B$2:$B$3001,$A26))</f>
        <v>0</v>
      </c>
      <c r="CE26" s="21" t="n">
        <f aca="false">IF(OR($A26="",CE$4=""),0,COUNTIFS(Formulas!$A$2:$A$3001,CE$4,Formulas!$B$2:$B$3001,$A26))</f>
        <v>0</v>
      </c>
      <c r="CF26" s="21" t="n">
        <f aca="false">IF(OR($A26="",CF$4=""),0,COUNTIFS(Formulas!$A$2:$A$3001,CF$4,Formulas!$B$2:$B$3001,$A26))</f>
        <v>0</v>
      </c>
      <c r="CG26" s="21" t="n">
        <f aca="false">IF(OR($A26="",CG$4=""),0,COUNTIFS(Formulas!$A$2:$A$3001,CG$4,Formulas!$B$2:$B$3001,$A26))</f>
        <v>0</v>
      </c>
      <c r="CH26" s="21" t="n">
        <f aca="false">IF(OR($A26="",CH$4=""),0,COUNTIFS(Formulas!$A$2:$A$3001,CH$4,Formulas!$B$2:$B$3001,$A26))</f>
        <v>0</v>
      </c>
      <c r="CI26" s="21" t="n">
        <f aca="false">IF(OR($A26="",CI$4=""),0,COUNTIFS(Formulas!$A$2:$A$3001,CI$4,Formulas!$B$2:$B$3001,$A26))</f>
        <v>0</v>
      </c>
      <c r="CJ26" s="21" t="n">
        <f aca="false">IF(OR($A26="",CJ$4=""),0,COUNTIFS(Formulas!$A$2:$A$3001,CJ$4,Formulas!$B$2:$B$3001,$A26))</f>
        <v>0</v>
      </c>
      <c r="CK26" s="21" t="n">
        <f aca="false">IF(OR($A26="",CK$4=""),0,COUNTIFS(Formulas!$A$2:$A$3001,CK$4,Formulas!$B$2:$B$3001,$A26))</f>
        <v>0</v>
      </c>
      <c r="CL26" s="21" t="n">
        <f aca="false">IF(OR($A26="",CL$4=""),0,COUNTIFS(Formulas!$A$2:$A$3001,CL$4,Formulas!$B$2:$B$3001,$A26))</f>
        <v>1</v>
      </c>
      <c r="CM26" s="21" t="n">
        <f aca="false">IF(OR($A26="",CM$4=""),0,COUNTIFS(Formulas!$A$2:$A$3001,CM$4,Formulas!$B$2:$B$3001,$A26))</f>
        <v>0</v>
      </c>
      <c r="CN26" s="21" t="n">
        <f aca="false">IF(OR($A26="",CN$4=""),0,COUNTIFS(Formulas!$A$2:$A$3001,CN$4,Formulas!$B$2:$B$3001,$A26))</f>
        <v>0</v>
      </c>
      <c r="CO26" s="21" t="n">
        <f aca="false">IF(OR($A26="",CO$4=""),0,COUNTIFS(Formulas!$A$2:$A$3001,CO$4,Formulas!$B$2:$B$3001,$A26))</f>
        <v>0</v>
      </c>
      <c r="CP26" s="21" t="n">
        <f aca="false">IF(OR($A26="",CP$4=""),0,COUNTIFS(Formulas!$A$2:$A$3001,CP$4,Formulas!$B$2:$B$3001,$A26))</f>
        <v>0</v>
      </c>
      <c r="CQ26" s="21" t="n">
        <f aca="false">IF(OR($A26="",CQ$4=""),0,COUNTIFS(Formulas!$A$2:$A$3001,CQ$4,Formulas!$B$2:$B$3001,$A26))</f>
        <v>0</v>
      </c>
      <c r="CR26" s="21" t="n">
        <f aca="false">IF(OR($A26="",CR$4=""),0,COUNTIFS(Formulas!$A$2:$A$3001,CR$4,Formulas!$B$2:$B$3001,$A26))</f>
        <v>0</v>
      </c>
      <c r="CS26" s="21" t="n">
        <f aca="false">IF(OR($A26="",CS$4=""),0,COUNTIFS(Formulas!$A$2:$A$3001,CS$4,Formulas!$B$2:$B$3001,$A26))</f>
        <v>1</v>
      </c>
      <c r="CT26" s="21" t="n">
        <f aca="false">IF(OR($A26="",CT$4=""),0,COUNTIFS(Formulas!$A$2:$A$3001,CT$4,Formulas!$B$2:$B$3001,$A26))</f>
        <v>1</v>
      </c>
      <c r="CU26" s="21" t="n">
        <f aca="false">IF(OR($A26="",CU$4=""),0,COUNTIFS(Formulas!$A$2:$A$3001,CU$4,Formulas!$B$2:$B$3001,$A26))</f>
        <v>0</v>
      </c>
      <c r="CV26" s="21" t="n">
        <f aca="false">IF(OR($A26="",CV$4=""),0,COUNTIFS(Formulas!$A$2:$A$3001,CV$4,Formulas!$B$2:$B$3001,$A26))</f>
        <v>1</v>
      </c>
      <c r="CW26" s="21" t="n">
        <f aca="false">IF(OR($A26="",CW$4=""),0,COUNTIFS(Formulas!$A$2:$A$3001,CW$4,Formulas!$B$2:$B$3001,$A26))</f>
        <v>1</v>
      </c>
      <c r="CX26" s="21" t="n">
        <f aca="false">IF(OR($A26="",CX$4=""),0,COUNTIFS(Formulas!$A$2:$A$3001,CX$4,Formulas!$B$2:$B$3001,$A26))</f>
        <v>0</v>
      </c>
      <c r="CY26" s="21" t="n">
        <f aca="false">IF(OR($A26="",CY$4=""),0,COUNTIFS(Formulas!$A$2:$A$3001,CY$4,Formulas!$B$2:$B$3001,$A26))</f>
        <v>0</v>
      </c>
      <c r="CZ26" s="21" t="n">
        <f aca="false">IF(OR($A26="",CZ$4=""),0,COUNTIFS(Formulas!$A$2:$A$3001,CZ$4,Formulas!$B$2:$B$3001,$A26))</f>
        <v>0</v>
      </c>
      <c r="DA26" s="21" t="n">
        <f aca="false">IF(OR($A26="",DA$4=""),0,COUNTIFS(Formulas!$A$2:$A$3001,DA$4,Formulas!$B$2:$B$3001,$A26))</f>
        <v>0</v>
      </c>
      <c r="DB26" s="21" t="n">
        <f aca="false">IF(OR($A26="",DB$4=""),0,COUNTIFS(Formulas!$A$2:$A$3001,DB$4,Formulas!$B$2:$B$3001,$A26))</f>
        <v>0</v>
      </c>
      <c r="DC26" s="21" t="n">
        <f aca="false">IF(OR($A26="",DC$4=""),0,COUNTIFS(Formulas!$A$2:$A$3001,DC$4,Formulas!$B$2:$B$3001,$A26))</f>
        <v>0</v>
      </c>
      <c r="DD26" s="21" t="n">
        <f aca="false">IF(OR($A26="",DD$4=""),0,COUNTIFS(Formulas!$A$2:$A$3001,DD$4,Formulas!$B$2:$B$3001,$A26))</f>
        <v>0</v>
      </c>
      <c r="DE26" s="21" t="n">
        <f aca="false">IF(OR($A26="",DE$4=""),0,COUNTIFS(Formulas!$A$2:$A$3001,DE$4,Formulas!$B$2:$B$3001,$A26))</f>
        <v>0</v>
      </c>
      <c r="DF26" s="21" t="n">
        <f aca="false">IF(OR($A26="",DF$4=""),0,COUNTIFS(Formulas!$A$2:$A$3001,DF$4,Formulas!$B$2:$B$3001,$A26))</f>
        <v>0</v>
      </c>
      <c r="DG26" s="21" t="n">
        <f aca="false">IF(OR($A26="",DG$4=""),0,COUNTIFS(Formulas!$A$2:$A$3001,DG$4,Formulas!$B$2:$B$3001,$A26))</f>
        <v>0</v>
      </c>
      <c r="DH26" s="21" t="n">
        <f aca="false">IF(OR($A26="",DH$4=""),0,COUNTIFS(Formulas!$A$2:$A$3001,DH$4,Formulas!$B$2:$B$3001,$A26))</f>
        <v>0</v>
      </c>
      <c r="DI26" s="21" t="n">
        <f aca="false">IF(OR($A26="",DI$4=""),0,COUNTIFS(Formulas!$A$2:$A$3001,DI$4,Formulas!$B$2:$B$3001,$A26))</f>
        <v>0</v>
      </c>
      <c r="DJ26" s="21" t="n">
        <f aca="false">IF(OR($A26="",DJ$4=""),0,COUNTIFS(Formulas!$A$2:$A$3001,DJ$4,Formulas!$B$2:$B$3001,$A26))</f>
        <v>0</v>
      </c>
      <c r="DK26" s="21" t="n">
        <f aca="false">IF(OR($A26="",DK$4=""),0,COUNTIFS(Formulas!$A$2:$A$3001,DK$4,Formulas!$B$2:$B$3001,$A26))</f>
        <v>0</v>
      </c>
      <c r="DL26" s="21" t="n">
        <f aca="false">IF(OR($A26="",DL$4=""),0,COUNTIFS(Formulas!$A$2:$A$3001,DL$4,Formulas!$B$2:$B$3001,$A26))</f>
        <v>0</v>
      </c>
      <c r="DM26" s="21" t="n">
        <f aca="false">IF(OR($A26="",DM$4=""),0,COUNTIFS(Formulas!$A$2:$A$3001,DM$4,Formulas!$B$2:$B$3001,$A26))</f>
        <v>0</v>
      </c>
      <c r="DN26" s="21" t="n">
        <f aca="false">IF(OR($A26="",DN$4=""),0,COUNTIFS(Formulas!$A$2:$A$3001,DN$4,Formulas!$B$2:$B$3001,$A26))</f>
        <v>0</v>
      </c>
      <c r="DO26" s="21" t="n">
        <f aca="false">IF(OR($A26="",DO$4=""),0,COUNTIFS(Formulas!$A$2:$A$3001,DO$4,Formulas!$B$2:$B$3001,$A26))</f>
        <v>0</v>
      </c>
      <c r="DP26" s="21" t="n">
        <f aca="false">IF(OR($A26="",DP$4=""),0,COUNTIFS(Formulas!$A$2:$A$3001,DP$4,Formulas!$B$2:$B$3001,$A26))</f>
        <v>0</v>
      </c>
      <c r="DQ26" s="21" t="n">
        <f aca="false">IF(OR($A26="",DQ$4=""),0,COUNTIFS(Formulas!$A$2:$A$3001,DQ$4,Formulas!$B$2:$B$3001,$A26))</f>
        <v>0</v>
      </c>
      <c r="DR26" s="21" t="n">
        <f aca="false">IF(OR($A26="",DR$4=""),0,COUNTIFS(Formulas!$A$2:$A$3001,DR$4,Formulas!$B$2:$B$3001,$A26))</f>
        <v>0</v>
      </c>
      <c r="DS26" s="21" t="n">
        <f aca="false">IF(OR($A26="",DS$4=""),0,COUNTIFS(Formulas!$A$2:$A$3001,DS$4,Formulas!$B$2:$B$3001,$A26))</f>
        <v>0</v>
      </c>
      <c r="DT26" s="21" t="n">
        <f aca="false">IF(OR($A26="",DT$4=""),0,COUNTIFS(Formulas!$A$2:$A$3001,DT$4,Formulas!$B$2:$B$3001,$A26))</f>
        <v>0</v>
      </c>
      <c r="DU26" s="21" t="n">
        <f aca="false">IF(OR($A26="",DU$4=""),0,COUNTIFS(Formulas!$A$2:$A$3001,DU$4,Formulas!$B$2:$B$3001,$A26))</f>
        <v>0</v>
      </c>
      <c r="DV26" s="21" t="n">
        <f aca="false">IF(OR($A26="",DV$4=""),0,COUNTIFS(Formulas!$A$2:$A$3001,DV$4,Formulas!$B$2:$B$3001,$A26))</f>
        <v>0</v>
      </c>
      <c r="DW26" s="21" t="n">
        <f aca="false">IF(OR($A26="",DW$4=""),0,COUNTIFS(Formulas!$A$2:$A$3001,DW$4,Formulas!$B$2:$B$3001,$A26))</f>
        <v>0</v>
      </c>
      <c r="DX26" s="21" t="n">
        <f aca="false">IF(OR($A26="",DX$4=""),0,COUNTIFS(Formulas!$A$2:$A$3001,DX$4,Formulas!$B$2:$B$3001,$A26))</f>
        <v>0</v>
      </c>
      <c r="DY26" s="21" t="n">
        <f aca="false">IF(OR($A26="",DY$4=""),0,COUNTIFS(Formulas!$A$2:$A$3001,DY$4,Formulas!$B$2:$B$3001,$A26))</f>
        <v>0</v>
      </c>
      <c r="DZ26" s="21" t="n">
        <f aca="false">IF(OR($A26="",DZ$4=""),0,COUNTIFS(Formulas!$A$2:$A$3001,DZ$4,Formulas!$B$2:$B$3001,$A26))</f>
        <v>0</v>
      </c>
      <c r="EA26" s="21" t="n">
        <f aca="false">IF(OR($A26="",EA$4=""),0,COUNTIFS(Formulas!$A$2:$A$3001,EA$4,Formulas!$B$2:$B$3001,$A26))</f>
        <v>0</v>
      </c>
      <c r="EB26" s="21" t="n">
        <f aca="false">IF(OR($A26="",EB$4=""),0,COUNTIFS(Formulas!$A$2:$A$3001,EB$4,Formulas!$B$2:$B$3001,$A26))</f>
        <v>0</v>
      </c>
      <c r="EC26" s="21" t="n">
        <f aca="false">IF(OR($A26="",EC$4=""),0,COUNTIFS(Formulas!$A$2:$A$3001,EC$4,Formulas!$B$2:$B$3001,$A26))</f>
        <v>0</v>
      </c>
      <c r="ED26" s="21" t="n">
        <f aca="false">IF(OR($A26="",ED$4=""),0,COUNTIFS(Formulas!$A$2:$A$3001,ED$4,Formulas!$B$2:$B$3001,$A26))</f>
        <v>0</v>
      </c>
      <c r="EE26" s="21" t="n">
        <f aca="false">IF(OR($A26="",EE$4=""),0,COUNTIFS(Formulas!$A$2:$A$3001,EE$4,Formulas!$B$2:$B$3001,$A26))</f>
        <v>0</v>
      </c>
      <c r="EF26" s="21" t="n">
        <f aca="false">IF(OR($A26="",EF$4=""),0,COUNTIFS(Formulas!$A$2:$A$3001,EF$4,Formulas!$B$2:$B$3001,$A26))</f>
        <v>0</v>
      </c>
      <c r="EG26" s="21" t="n">
        <f aca="false">IF(OR($A26="",EG$4=""),0,COUNTIFS(Formulas!$A$2:$A$3001,EG$4,Formulas!$B$2:$B$3001,$A26))</f>
        <v>0</v>
      </c>
      <c r="EH26" s="21" t="n">
        <f aca="false">IF(OR($A26="",EH$4=""),0,COUNTIFS(Formulas!$A$2:$A$3001,EH$4,Formulas!$B$2:$B$3001,$A26))</f>
        <v>0</v>
      </c>
      <c r="EI26" s="21" t="n">
        <f aca="false">IF(OR($A26="",EI$4=""),0,COUNTIFS(Formulas!$A$2:$A$3001,EI$4,Formulas!$B$2:$B$3001,$A26))</f>
        <v>0</v>
      </c>
      <c r="EJ26" s="21" t="n">
        <f aca="false">IF(OR($A26="",EJ$4=""),0,COUNTIFS(Formulas!$A$2:$A$3001,EJ$4,Formulas!$B$2:$B$3001,$A26))</f>
        <v>0</v>
      </c>
      <c r="EK26" s="21" t="n">
        <f aca="false">IF(OR($A26="",EK$4=""),0,COUNTIFS(Formulas!$A$2:$A$3001,EK$4,Formulas!$B$2:$B$3001,$A26))</f>
        <v>0</v>
      </c>
      <c r="EL26" s="21" t="n">
        <f aca="false">IF(OR($A26="",EL$4=""),0,COUNTIFS(Formulas!$A$2:$A$3001,EL$4,Formulas!$B$2:$B$3001,$A26))</f>
        <v>0</v>
      </c>
      <c r="EM26" s="21" t="n">
        <f aca="false">IF(OR($A26="",EM$4=""),0,COUNTIFS(Formulas!$A$2:$A$3001,EM$4,Formulas!$B$2:$B$3001,$A26))</f>
        <v>0</v>
      </c>
      <c r="EN26" s="21" t="n">
        <f aca="false">IF(OR($A26="",EN$4=""),0,COUNTIFS(Formulas!$A$2:$A$3001,EN$4,Formulas!$B$2:$B$3001,$A26))</f>
        <v>0</v>
      </c>
      <c r="EO26" s="21" t="n">
        <f aca="false">IF(OR($A26="",EO$4=""),0,COUNTIFS(Formulas!$A$2:$A$3001,EO$4,Formulas!$B$2:$B$3001,$A26))</f>
        <v>0</v>
      </c>
      <c r="EP26" s="21" t="n">
        <f aca="false">IF(OR($A26="",EP$4=""),0,COUNTIFS(Formulas!$A$2:$A$3001,EP$4,Formulas!$B$2:$B$3001,$A26))</f>
        <v>0</v>
      </c>
      <c r="EQ26" s="21" t="n">
        <f aca="false">IF(OR($A26="",EQ$4=""),0,COUNTIFS(Formulas!$A$2:$A$3001,EQ$4,Formulas!$B$2:$B$3001,$A26))</f>
        <v>0</v>
      </c>
      <c r="ER26" s="21" t="n">
        <f aca="false">IF(OR($A26="",ER$4=""),0,COUNTIFS(Formulas!$A$2:$A$3001,ER$4,Formulas!$B$2:$B$3001,$A26))</f>
        <v>0</v>
      </c>
      <c r="ES26" s="21" t="n">
        <f aca="false">IF(OR($A26="",ES$4=""),0,COUNTIFS(Formulas!$A$2:$A$3001,ES$4,Formulas!$B$2:$B$3001,$A26))</f>
        <v>0</v>
      </c>
      <c r="ET26" s="21" t="n">
        <f aca="false">IF(OR($A26="",ET$4=""),0,COUNTIFS(Formulas!$A$2:$A$3001,ET$4,Formulas!$B$2:$B$3001,$A26))</f>
        <v>0</v>
      </c>
      <c r="EU26" s="21" t="n">
        <f aca="false">IF(OR($A26="",EU$4=""),0,COUNTIFS(Formulas!$A$2:$A$3001,EU$4,Formulas!$B$2:$B$3001,$A26))</f>
        <v>0</v>
      </c>
      <c r="EV26" s="21" t="n">
        <f aca="false">IF(OR($A26="",EV$4=""),0,COUNTIFS(Formulas!$A$2:$A$3001,EV$4,Formulas!$B$2:$B$3001,$A26))</f>
        <v>0</v>
      </c>
    </row>
    <row r="27" customFormat="false" ht="15" hidden="false" customHeight="false" outlineLevel="0" collapsed="false">
      <c r="A27" s="13" t="str">
        <f aca="false">IF(INDEX(Materials!$A$2:$A$301,23)="","",INDEX(Materials!$A$2:$A$301,23))</f>
        <v>Cranberry Dry Extract 25:1</v>
      </c>
      <c r="B27" s="19" t="n">
        <f aca="false">IF(A27="","",COUNTIF(C27:EV27,"&gt;0"))</f>
        <v>2</v>
      </c>
      <c r="C27" s="21" t="n">
        <f aca="false">IF(OR($A27="",C$4=""),0,COUNTIFS(Formulas!$A$2:$A$3001,C$4,Formulas!$B$2:$B$3001,$A27))</f>
        <v>0</v>
      </c>
      <c r="D27" s="21" t="n">
        <f aca="false">IF(OR($A27="",D$4=""),0,COUNTIFS(Formulas!$A$2:$A$3001,D$4,Formulas!$B$2:$B$3001,$A27))</f>
        <v>0</v>
      </c>
      <c r="E27" s="21" t="n">
        <f aca="false">IF(OR($A27="",E$4=""),0,COUNTIFS(Formulas!$A$2:$A$3001,E$4,Formulas!$B$2:$B$3001,$A27))</f>
        <v>0</v>
      </c>
      <c r="F27" s="21" t="n">
        <f aca="false">IF(OR($A27="",F$4=""),0,COUNTIFS(Formulas!$A$2:$A$3001,F$4,Formulas!$B$2:$B$3001,$A27))</f>
        <v>0</v>
      </c>
      <c r="G27" s="21" t="n">
        <f aca="false">IF(OR($A27="",G$4=""),0,COUNTIFS(Formulas!$A$2:$A$3001,G$4,Formulas!$B$2:$B$3001,$A27))</f>
        <v>0</v>
      </c>
      <c r="H27" s="21" t="n">
        <f aca="false">IF(OR($A27="",H$4=""),0,COUNTIFS(Formulas!$A$2:$A$3001,H$4,Formulas!$B$2:$B$3001,$A27))</f>
        <v>0</v>
      </c>
      <c r="I27" s="21" t="n">
        <f aca="false">IF(OR($A27="",I$4=""),0,COUNTIFS(Formulas!$A$2:$A$3001,I$4,Formulas!$B$2:$B$3001,$A27))</f>
        <v>0</v>
      </c>
      <c r="J27" s="21" t="n">
        <f aca="false">IF(OR($A27="",J$4=""),0,COUNTIFS(Formulas!$A$2:$A$3001,J$4,Formulas!$B$2:$B$3001,$A27))</f>
        <v>0</v>
      </c>
      <c r="K27" s="21" t="n">
        <f aca="false">IF(OR($A27="",K$4=""),0,COUNTIFS(Formulas!$A$2:$A$3001,K$4,Formulas!$B$2:$B$3001,$A27))</f>
        <v>0</v>
      </c>
      <c r="L27" s="21" t="n">
        <f aca="false">IF(OR($A27="",L$4=""),0,COUNTIFS(Formulas!$A$2:$A$3001,L$4,Formulas!$B$2:$B$3001,$A27))</f>
        <v>0</v>
      </c>
      <c r="M27" s="21" t="n">
        <f aca="false">IF(OR($A27="",M$4=""),0,COUNTIFS(Formulas!$A$2:$A$3001,M$4,Formulas!$B$2:$B$3001,$A27))</f>
        <v>0</v>
      </c>
      <c r="N27" s="21" t="n">
        <f aca="false">IF(OR($A27="",N$4=""),0,COUNTIFS(Formulas!$A$2:$A$3001,N$4,Formulas!$B$2:$B$3001,$A27))</f>
        <v>0</v>
      </c>
      <c r="O27" s="21" t="n">
        <f aca="false">IF(OR($A27="",O$4=""),0,COUNTIFS(Formulas!$A$2:$A$3001,O$4,Formulas!$B$2:$B$3001,$A27))</f>
        <v>0</v>
      </c>
      <c r="P27" s="21" t="n">
        <f aca="false">IF(OR($A27="",P$4=""),0,COUNTIFS(Formulas!$A$2:$A$3001,P$4,Formulas!$B$2:$B$3001,$A27))</f>
        <v>0</v>
      </c>
      <c r="Q27" s="21" t="n">
        <f aca="false">IF(OR($A27="",Q$4=""),0,COUNTIFS(Formulas!$A$2:$A$3001,Q$4,Formulas!$B$2:$B$3001,$A27))</f>
        <v>0</v>
      </c>
      <c r="R27" s="21" t="n">
        <f aca="false">IF(OR($A27="",R$4=""),0,COUNTIFS(Formulas!$A$2:$A$3001,R$4,Formulas!$B$2:$B$3001,$A27))</f>
        <v>0</v>
      </c>
      <c r="S27" s="21" t="n">
        <f aca="false">IF(OR($A27="",S$4=""),0,COUNTIFS(Formulas!$A$2:$A$3001,S$4,Formulas!$B$2:$B$3001,$A27))</f>
        <v>0</v>
      </c>
      <c r="T27" s="21" t="n">
        <f aca="false">IF(OR($A27="",T$4=""),0,COUNTIFS(Formulas!$A$2:$A$3001,T$4,Formulas!$B$2:$B$3001,$A27))</f>
        <v>0</v>
      </c>
      <c r="U27" s="21" t="n">
        <f aca="false">IF(OR($A27="",U$4=""),0,COUNTIFS(Formulas!$A$2:$A$3001,U$4,Formulas!$B$2:$B$3001,$A27))</f>
        <v>0</v>
      </c>
      <c r="V27" s="21" t="n">
        <f aca="false">IF(OR($A27="",V$4=""),0,COUNTIFS(Formulas!$A$2:$A$3001,V$4,Formulas!$B$2:$B$3001,$A27))</f>
        <v>0</v>
      </c>
      <c r="W27" s="21" t="n">
        <f aca="false">IF(OR($A27="",W$4=""),0,COUNTIFS(Formulas!$A$2:$A$3001,W$4,Formulas!$B$2:$B$3001,$A27))</f>
        <v>0</v>
      </c>
      <c r="X27" s="21" t="n">
        <f aca="false">IF(OR($A27="",X$4=""),0,COUNTIFS(Formulas!$A$2:$A$3001,X$4,Formulas!$B$2:$B$3001,$A27))</f>
        <v>0</v>
      </c>
      <c r="Y27" s="21" t="n">
        <f aca="false">IF(OR($A27="",Y$4=""),0,COUNTIFS(Formulas!$A$2:$A$3001,Y$4,Formulas!$B$2:$B$3001,$A27))</f>
        <v>0</v>
      </c>
      <c r="Z27" s="21" t="n">
        <f aca="false">IF(OR($A27="",Z$4=""),0,COUNTIFS(Formulas!$A$2:$A$3001,Z$4,Formulas!$B$2:$B$3001,$A27))</f>
        <v>0</v>
      </c>
      <c r="AA27" s="21" t="n">
        <f aca="false">IF(OR($A27="",AA$4=""),0,COUNTIFS(Formulas!$A$2:$A$3001,AA$4,Formulas!$B$2:$B$3001,$A27))</f>
        <v>0</v>
      </c>
      <c r="AB27" s="21" t="n">
        <f aca="false">IF(OR($A27="",AB$4=""),0,COUNTIFS(Formulas!$A$2:$A$3001,AB$4,Formulas!$B$2:$B$3001,$A27))</f>
        <v>0</v>
      </c>
      <c r="AC27" s="21" t="n">
        <f aca="false">IF(OR($A27="",AC$4=""),0,COUNTIFS(Formulas!$A$2:$A$3001,AC$4,Formulas!$B$2:$B$3001,$A27))</f>
        <v>0</v>
      </c>
      <c r="AD27" s="21" t="n">
        <f aca="false">IF(OR($A27="",AD$4=""),0,COUNTIFS(Formulas!$A$2:$A$3001,AD$4,Formulas!$B$2:$B$3001,$A27))</f>
        <v>0</v>
      </c>
      <c r="AE27" s="21" t="n">
        <f aca="false">IF(OR($A27="",AE$4=""),0,COUNTIFS(Formulas!$A$2:$A$3001,AE$4,Formulas!$B$2:$B$3001,$A27))</f>
        <v>0</v>
      </c>
      <c r="AF27" s="21" t="n">
        <f aca="false">IF(OR($A27="",AF$4=""),0,COUNTIFS(Formulas!$A$2:$A$3001,AF$4,Formulas!$B$2:$B$3001,$A27))</f>
        <v>0</v>
      </c>
      <c r="AG27" s="21" t="n">
        <f aca="false">IF(OR($A27="",AG$4=""),0,COUNTIFS(Formulas!$A$2:$A$3001,AG$4,Formulas!$B$2:$B$3001,$A27))</f>
        <v>0</v>
      </c>
      <c r="AH27" s="21" t="n">
        <f aca="false">IF(OR($A27="",AH$4=""),0,COUNTIFS(Formulas!$A$2:$A$3001,AH$4,Formulas!$B$2:$B$3001,$A27))</f>
        <v>0</v>
      </c>
      <c r="AI27" s="21" t="n">
        <f aca="false">IF(OR($A27="",AI$4=""),0,COUNTIFS(Formulas!$A$2:$A$3001,AI$4,Formulas!$B$2:$B$3001,$A27))</f>
        <v>0</v>
      </c>
      <c r="AJ27" s="21" t="n">
        <f aca="false">IF(OR($A27="",AJ$4=""),0,COUNTIFS(Formulas!$A$2:$A$3001,AJ$4,Formulas!$B$2:$B$3001,$A27))</f>
        <v>0</v>
      </c>
      <c r="AK27" s="21" t="n">
        <f aca="false">IF(OR($A27="",AK$4=""),0,COUNTIFS(Formulas!$A$2:$A$3001,AK$4,Formulas!$B$2:$B$3001,$A27))</f>
        <v>0</v>
      </c>
      <c r="AL27" s="21" t="n">
        <f aca="false">IF(OR($A27="",AL$4=""),0,COUNTIFS(Formulas!$A$2:$A$3001,AL$4,Formulas!$B$2:$B$3001,$A27))</f>
        <v>0</v>
      </c>
      <c r="AM27" s="21" t="n">
        <f aca="false">IF(OR($A27="",AM$4=""),0,COUNTIFS(Formulas!$A$2:$A$3001,AM$4,Formulas!$B$2:$B$3001,$A27))</f>
        <v>0</v>
      </c>
      <c r="AN27" s="21" t="n">
        <f aca="false">IF(OR($A27="",AN$4=""),0,COUNTIFS(Formulas!$A$2:$A$3001,AN$4,Formulas!$B$2:$B$3001,$A27))</f>
        <v>0</v>
      </c>
      <c r="AO27" s="21" t="n">
        <f aca="false">IF(OR($A27="",AO$4=""),0,COUNTIFS(Formulas!$A$2:$A$3001,AO$4,Formulas!$B$2:$B$3001,$A27))</f>
        <v>0</v>
      </c>
      <c r="AP27" s="21" t="n">
        <f aca="false">IF(OR($A27="",AP$4=""),0,COUNTIFS(Formulas!$A$2:$A$3001,AP$4,Formulas!$B$2:$B$3001,$A27))</f>
        <v>0</v>
      </c>
      <c r="AQ27" s="21" t="n">
        <f aca="false">IF(OR($A27="",AQ$4=""),0,COUNTIFS(Formulas!$A$2:$A$3001,AQ$4,Formulas!$B$2:$B$3001,$A27))</f>
        <v>0</v>
      </c>
      <c r="AR27" s="21" t="n">
        <f aca="false">IF(OR($A27="",AR$4=""),0,COUNTIFS(Formulas!$A$2:$A$3001,AR$4,Formulas!$B$2:$B$3001,$A27))</f>
        <v>0</v>
      </c>
      <c r="AS27" s="21" t="n">
        <f aca="false">IF(OR($A27="",AS$4=""),0,COUNTIFS(Formulas!$A$2:$A$3001,AS$4,Formulas!$B$2:$B$3001,$A27))</f>
        <v>0</v>
      </c>
      <c r="AT27" s="21" t="n">
        <f aca="false">IF(OR($A27="",AT$4=""),0,COUNTIFS(Formulas!$A$2:$A$3001,AT$4,Formulas!$B$2:$B$3001,$A27))</f>
        <v>0</v>
      </c>
      <c r="AU27" s="21" t="n">
        <f aca="false">IF(OR($A27="",AU$4=""),0,COUNTIFS(Formulas!$A$2:$A$3001,AU$4,Formulas!$B$2:$B$3001,$A27))</f>
        <v>0</v>
      </c>
      <c r="AV27" s="21" t="n">
        <f aca="false">IF(OR($A27="",AV$4=""),0,COUNTIFS(Formulas!$A$2:$A$3001,AV$4,Formulas!$B$2:$B$3001,$A27))</f>
        <v>0</v>
      </c>
      <c r="AW27" s="21" t="n">
        <f aca="false">IF(OR($A27="",AW$4=""),0,COUNTIFS(Formulas!$A$2:$A$3001,AW$4,Formulas!$B$2:$B$3001,$A27))</f>
        <v>0</v>
      </c>
      <c r="AX27" s="21" t="n">
        <f aca="false">IF(OR($A27="",AX$4=""),0,COUNTIFS(Formulas!$A$2:$A$3001,AX$4,Formulas!$B$2:$B$3001,$A27))</f>
        <v>0</v>
      </c>
      <c r="AY27" s="21" t="n">
        <f aca="false">IF(OR($A27="",AY$4=""),0,COUNTIFS(Formulas!$A$2:$A$3001,AY$4,Formulas!$B$2:$B$3001,$A27))</f>
        <v>0</v>
      </c>
      <c r="AZ27" s="21" t="n">
        <f aca="false">IF(OR($A27="",AZ$4=""),0,COUNTIFS(Formulas!$A$2:$A$3001,AZ$4,Formulas!$B$2:$B$3001,$A27))</f>
        <v>0</v>
      </c>
      <c r="BA27" s="21" t="n">
        <f aca="false">IF(OR($A27="",BA$4=""),0,COUNTIFS(Formulas!$A$2:$A$3001,BA$4,Formulas!$B$2:$B$3001,$A27))</f>
        <v>0</v>
      </c>
      <c r="BB27" s="21" t="n">
        <f aca="false">IF(OR($A27="",BB$4=""),0,COUNTIFS(Formulas!$A$2:$A$3001,BB$4,Formulas!$B$2:$B$3001,$A27))</f>
        <v>0</v>
      </c>
      <c r="BC27" s="21" t="n">
        <f aca="false">IF(OR($A27="",BC$4=""),0,COUNTIFS(Formulas!$A$2:$A$3001,BC$4,Formulas!$B$2:$B$3001,$A27))</f>
        <v>0</v>
      </c>
      <c r="BD27" s="21" t="n">
        <f aca="false">IF(OR($A27="",BD$4=""),0,COUNTIFS(Formulas!$A$2:$A$3001,BD$4,Formulas!$B$2:$B$3001,$A27))</f>
        <v>0</v>
      </c>
      <c r="BE27" s="21" t="n">
        <f aca="false">IF(OR($A27="",BE$4=""),0,COUNTIFS(Formulas!$A$2:$A$3001,BE$4,Formulas!$B$2:$B$3001,$A27))</f>
        <v>0</v>
      </c>
      <c r="BF27" s="21" t="n">
        <f aca="false">IF(OR($A27="",BF$4=""),0,COUNTIFS(Formulas!$A$2:$A$3001,BF$4,Formulas!$B$2:$B$3001,$A27))</f>
        <v>0</v>
      </c>
      <c r="BG27" s="21" t="n">
        <f aca="false">IF(OR($A27="",BG$4=""),0,COUNTIFS(Formulas!$A$2:$A$3001,BG$4,Formulas!$B$2:$B$3001,$A27))</f>
        <v>0</v>
      </c>
      <c r="BH27" s="21" t="n">
        <f aca="false">IF(OR($A27="",BH$4=""),0,COUNTIFS(Formulas!$A$2:$A$3001,BH$4,Formulas!$B$2:$B$3001,$A27))</f>
        <v>0</v>
      </c>
      <c r="BI27" s="21" t="n">
        <f aca="false">IF(OR($A27="",BI$4=""),0,COUNTIFS(Formulas!$A$2:$A$3001,BI$4,Formulas!$B$2:$B$3001,$A27))</f>
        <v>0</v>
      </c>
      <c r="BJ27" s="21" t="n">
        <f aca="false">IF(OR($A27="",BJ$4=""),0,COUNTIFS(Formulas!$A$2:$A$3001,BJ$4,Formulas!$B$2:$B$3001,$A27))</f>
        <v>0</v>
      </c>
      <c r="BK27" s="21" t="n">
        <f aca="false">IF(OR($A27="",BK$4=""),0,COUNTIFS(Formulas!$A$2:$A$3001,BK$4,Formulas!$B$2:$B$3001,$A27))</f>
        <v>0</v>
      </c>
      <c r="BL27" s="21" t="n">
        <f aca="false">IF(OR($A27="",BL$4=""),0,COUNTIFS(Formulas!$A$2:$A$3001,BL$4,Formulas!$B$2:$B$3001,$A27))</f>
        <v>0</v>
      </c>
      <c r="BM27" s="21" t="n">
        <f aca="false">IF(OR($A27="",BM$4=""),0,COUNTIFS(Formulas!$A$2:$A$3001,BM$4,Formulas!$B$2:$B$3001,$A27))</f>
        <v>0</v>
      </c>
      <c r="BN27" s="21" t="n">
        <f aca="false">IF(OR($A27="",BN$4=""),0,COUNTIFS(Formulas!$A$2:$A$3001,BN$4,Formulas!$B$2:$B$3001,$A27))</f>
        <v>0</v>
      </c>
      <c r="BO27" s="21" t="n">
        <f aca="false">IF(OR($A27="",BO$4=""),0,COUNTIFS(Formulas!$A$2:$A$3001,BO$4,Formulas!$B$2:$B$3001,$A27))</f>
        <v>0</v>
      </c>
      <c r="BP27" s="21" t="n">
        <f aca="false">IF(OR($A27="",BP$4=""),0,COUNTIFS(Formulas!$A$2:$A$3001,BP$4,Formulas!$B$2:$B$3001,$A27))</f>
        <v>0</v>
      </c>
      <c r="BQ27" s="21" t="n">
        <f aca="false">IF(OR($A27="",BQ$4=""),0,COUNTIFS(Formulas!$A$2:$A$3001,BQ$4,Formulas!$B$2:$B$3001,$A27))</f>
        <v>0</v>
      </c>
      <c r="BR27" s="21" t="n">
        <f aca="false">IF(OR($A27="",BR$4=""),0,COUNTIFS(Formulas!$A$2:$A$3001,BR$4,Formulas!$B$2:$B$3001,$A27))</f>
        <v>0</v>
      </c>
      <c r="BS27" s="21" t="n">
        <f aca="false">IF(OR($A27="",BS$4=""),0,COUNTIFS(Formulas!$A$2:$A$3001,BS$4,Formulas!$B$2:$B$3001,$A27))</f>
        <v>0</v>
      </c>
      <c r="BT27" s="21" t="n">
        <f aca="false">IF(OR($A27="",BT$4=""),0,COUNTIFS(Formulas!$A$2:$A$3001,BT$4,Formulas!$B$2:$B$3001,$A27))</f>
        <v>0</v>
      </c>
      <c r="BU27" s="21" t="n">
        <f aca="false">IF(OR($A27="",BU$4=""),0,COUNTIFS(Formulas!$A$2:$A$3001,BU$4,Formulas!$B$2:$B$3001,$A27))</f>
        <v>0</v>
      </c>
      <c r="BV27" s="21" t="n">
        <f aca="false">IF(OR($A27="",BV$4=""),0,COUNTIFS(Formulas!$A$2:$A$3001,BV$4,Formulas!$B$2:$B$3001,$A27))</f>
        <v>0</v>
      </c>
      <c r="BW27" s="21" t="n">
        <f aca="false">IF(OR($A27="",BW$4=""),0,COUNTIFS(Formulas!$A$2:$A$3001,BW$4,Formulas!$B$2:$B$3001,$A27))</f>
        <v>0</v>
      </c>
      <c r="BX27" s="21" t="n">
        <f aca="false">IF(OR($A27="",BX$4=""),0,COUNTIFS(Formulas!$A$2:$A$3001,BX$4,Formulas!$B$2:$B$3001,$A27))</f>
        <v>0</v>
      </c>
      <c r="BY27" s="21" t="n">
        <f aca="false">IF(OR($A27="",BY$4=""),0,COUNTIFS(Formulas!$A$2:$A$3001,BY$4,Formulas!$B$2:$B$3001,$A27))</f>
        <v>0</v>
      </c>
      <c r="BZ27" s="21" t="n">
        <f aca="false">IF(OR($A27="",BZ$4=""),0,COUNTIFS(Formulas!$A$2:$A$3001,BZ$4,Formulas!$B$2:$B$3001,$A27))</f>
        <v>0</v>
      </c>
      <c r="CA27" s="21" t="n">
        <f aca="false">IF(OR($A27="",CA$4=""),0,COUNTIFS(Formulas!$A$2:$A$3001,CA$4,Formulas!$B$2:$B$3001,$A27))</f>
        <v>0</v>
      </c>
      <c r="CB27" s="21" t="n">
        <f aca="false">IF(OR($A27="",CB$4=""),0,COUNTIFS(Formulas!$A$2:$A$3001,CB$4,Formulas!$B$2:$B$3001,$A27))</f>
        <v>0</v>
      </c>
      <c r="CC27" s="21" t="n">
        <f aca="false">IF(OR($A27="",CC$4=""),0,COUNTIFS(Formulas!$A$2:$A$3001,CC$4,Formulas!$B$2:$B$3001,$A27))</f>
        <v>0</v>
      </c>
      <c r="CD27" s="21" t="n">
        <f aca="false">IF(OR($A27="",CD$4=""),0,COUNTIFS(Formulas!$A$2:$A$3001,CD$4,Formulas!$B$2:$B$3001,$A27))</f>
        <v>0</v>
      </c>
      <c r="CE27" s="21" t="n">
        <f aca="false">IF(OR($A27="",CE$4=""),0,COUNTIFS(Formulas!$A$2:$A$3001,CE$4,Formulas!$B$2:$B$3001,$A27))</f>
        <v>0</v>
      </c>
      <c r="CF27" s="21" t="n">
        <f aca="false">IF(OR($A27="",CF$4=""),0,COUNTIFS(Formulas!$A$2:$A$3001,CF$4,Formulas!$B$2:$B$3001,$A27))</f>
        <v>0</v>
      </c>
      <c r="CG27" s="21" t="n">
        <f aca="false">IF(OR($A27="",CG$4=""),0,COUNTIFS(Formulas!$A$2:$A$3001,CG$4,Formulas!$B$2:$B$3001,$A27))</f>
        <v>1</v>
      </c>
      <c r="CH27" s="21" t="n">
        <f aca="false">IF(OR($A27="",CH$4=""),0,COUNTIFS(Formulas!$A$2:$A$3001,CH$4,Formulas!$B$2:$B$3001,$A27))</f>
        <v>1</v>
      </c>
      <c r="CI27" s="21" t="n">
        <f aca="false">IF(OR($A27="",CI$4=""),0,COUNTIFS(Formulas!$A$2:$A$3001,CI$4,Formulas!$B$2:$B$3001,$A27))</f>
        <v>0</v>
      </c>
      <c r="CJ27" s="21" t="n">
        <f aca="false">IF(OR($A27="",CJ$4=""),0,COUNTIFS(Formulas!$A$2:$A$3001,CJ$4,Formulas!$B$2:$B$3001,$A27))</f>
        <v>0</v>
      </c>
      <c r="CK27" s="21" t="n">
        <f aca="false">IF(OR($A27="",CK$4=""),0,COUNTIFS(Formulas!$A$2:$A$3001,CK$4,Formulas!$B$2:$B$3001,$A27))</f>
        <v>0</v>
      </c>
      <c r="CL27" s="21" t="n">
        <f aca="false">IF(OR($A27="",CL$4=""),0,COUNTIFS(Formulas!$A$2:$A$3001,CL$4,Formulas!$B$2:$B$3001,$A27))</f>
        <v>0</v>
      </c>
      <c r="CM27" s="21" t="n">
        <f aca="false">IF(OR($A27="",CM$4=""),0,COUNTIFS(Formulas!$A$2:$A$3001,CM$4,Formulas!$B$2:$B$3001,$A27))</f>
        <v>0</v>
      </c>
      <c r="CN27" s="21" t="n">
        <f aca="false">IF(OR($A27="",CN$4=""),0,COUNTIFS(Formulas!$A$2:$A$3001,CN$4,Formulas!$B$2:$B$3001,$A27))</f>
        <v>0</v>
      </c>
      <c r="CO27" s="21" t="n">
        <f aca="false">IF(OR($A27="",CO$4=""),0,COUNTIFS(Formulas!$A$2:$A$3001,CO$4,Formulas!$B$2:$B$3001,$A27))</f>
        <v>0</v>
      </c>
      <c r="CP27" s="21" t="n">
        <f aca="false">IF(OR($A27="",CP$4=""),0,COUNTIFS(Formulas!$A$2:$A$3001,CP$4,Formulas!$B$2:$B$3001,$A27))</f>
        <v>0</v>
      </c>
      <c r="CQ27" s="21" t="n">
        <f aca="false">IF(OR($A27="",CQ$4=""),0,COUNTIFS(Formulas!$A$2:$A$3001,CQ$4,Formulas!$B$2:$B$3001,$A27))</f>
        <v>0</v>
      </c>
      <c r="CR27" s="21" t="n">
        <f aca="false">IF(OR($A27="",CR$4=""),0,COUNTIFS(Formulas!$A$2:$A$3001,CR$4,Formulas!$B$2:$B$3001,$A27))</f>
        <v>0</v>
      </c>
      <c r="CS27" s="21" t="n">
        <f aca="false">IF(OR($A27="",CS$4=""),0,COUNTIFS(Formulas!$A$2:$A$3001,CS$4,Formulas!$B$2:$B$3001,$A27))</f>
        <v>0</v>
      </c>
      <c r="CT27" s="21" t="n">
        <f aca="false">IF(OR($A27="",CT$4=""),0,COUNTIFS(Formulas!$A$2:$A$3001,CT$4,Formulas!$B$2:$B$3001,$A27))</f>
        <v>0</v>
      </c>
      <c r="CU27" s="21" t="n">
        <f aca="false">IF(OR($A27="",CU$4=""),0,COUNTIFS(Formulas!$A$2:$A$3001,CU$4,Formulas!$B$2:$B$3001,$A27))</f>
        <v>0</v>
      </c>
      <c r="CV27" s="21" t="n">
        <f aca="false">IF(OR($A27="",CV$4=""),0,COUNTIFS(Formulas!$A$2:$A$3001,CV$4,Formulas!$B$2:$B$3001,$A27))</f>
        <v>0</v>
      </c>
      <c r="CW27" s="21" t="n">
        <f aca="false">IF(OR($A27="",CW$4=""),0,COUNTIFS(Formulas!$A$2:$A$3001,CW$4,Formulas!$B$2:$B$3001,$A27))</f>
        <v>0</v>
      </c>
      <c r="CX27" s="21" t="n">
        <f aca="false">IF(OR($A27="",CX$4=""),0,COUNTIFS(Formulas!$A$2:$A$3001,CX$4,Formulas!$B$2:$B$3001,$A27))</f>
        <v>0</v>
      </c>
      <c r="CY27" s="21" t="n">
        <f aca="false">IF(OR($A27="",CY$4=""),0,COUNTIFS(Formulas!$A$2:$A$3001,CY$4,Formulas!$B$2:$B$3001,$A27))</f>
        <v>0</v>
      </c>
      <c r="CZ27" s="21" t="n">
        <f aca="false">IF(OR($A27="",CZ$4=""),0,COUNTIFS(Formulas!$A$2:$A$3001,CZ$4,Formulas!$B$2:$B$3001,$A27))</f>
        <v>0</v>
      </c>
      <c r="DA27" s="21" t="n">
        <f aca="false">IF(OR($A27="",DA$4=""),0,COUNTIFS(Formulas!$A$2:$A$3001,DA$4,Formulas!$B$2:$B$3001,$A27))</f>
        <v>0</v>
      </c>
      <c r="DB27" s="21" t="n">
        <f aca="false">IF(OR($A27="",DB$4=""),0,COUNTIFS(Formulas!$A$2:$A$3001,DB$4,Formulas!$B$2:$B$3001,$A27))</f>
        <v>0</v>
      </c>
      <c r="DC27" s="21" t="n">
        <f aca="false">IF(OR($A27="",DC$4=""),0,COUNTIFS(Formulas!$A$2:$A$3001,DC$4,Formulas!$B$2:$B$3001,$A27))</f>
        <v>0</v>
      </c>
      <c r="DD27" s="21" t="n">
        <f aca="false">IF(OR($A27="",DD$4=""),0,COUNTIFS(Formulas!$A$2:$A$3001,DD$4,Formulas!$B$2:$B$3001,$A27))</f>
        <v>0</v>
      </c>
      <c r="DE27" s="21" t="n">
        <f aca="false">IF(OR($A27="",DE$4=""),0,COUNTIFS(Formulas!$A$2:$A$3001,DE$4,Formulas!$B$2:$B$3001,$A27))</f>
        <v>0</v>
      </c>
      <c r="DF27" s="21" t="n">
        <f aca="false">IF(OR($A27="",DF$4=""),0,COUNTIFS(Formulas!$A$2:$A$3001,DF$4,Formulas!$B$2:$B$3001,$A27))</f>
        <v>0</v>
      </c>
      <c r="DG27" s="21" t="n">
        <f aca="false">IF(OR($A27="",DG$4=""),0,COUNTIFS(Formulas!$A$2:$A$3001,DG$4,Formulas!$B$2:$B$3001,$A27))</f>
        <v>0</v>
      </c>
      <c r="DH27" s="21" t="n">
        <f aca="false">IF(OR($A27="",DH$4=""),0,COUNTIFS(Formulas!$A$2:$A$3001,DH$4,Formulas!$B$2:$B$3001,$A27))</f>
        <v>0</v>
      </c>
      <c r="DI27" s="21" t="n">
        <f aca="false">IF(OR($A27="",DI$4=""),0,COUNTIFS(Formulas!$A$2:$A$3001,DI$4,Formulas!$B$2:$B$3001,$A27))</f>
        <v>0</v>
      </c>
      <c r="DJ27" s="21" t="n">
        <f aca="false">IF(OR($A27="",DJ$4=""),0,COUNTIFS(Formulas!$A$2:$A$3001,DJ$4,Formulas!$B$2:$B$3001,$A27))</f>
        <v>0</v>
      </c>
      <c r="DK27" s="21" t="n">
        <f aca="false">IF(OR($A27="",DK$4=""),0,COUNTIFS(Formulas!$A$2:$A$3001,DK$4,Formulas!$B$2:$B$3001,$A27))</f>
        <v>0</v>
      </c>
      <c r="DL27" s="21" t="n">
        <f aca="false">IF(OR($A27="",DL$4=""),0,COUNTIFS(Formulas!$A$2:$A$3001,DL$4,Formulas!$B$2:$B$3001,$A27))</f>
        <v>0</v>
      </c>
      <c r="DM27" s="21" t="n">
        <f aca="false">IF(OR($A27="",DM$4=""),0,COUNTIFS(Formulas!$A$2:$A$3001,DM$4,Formulas!$B$2:$B$3001,$A27))</f>
        <v>0</v>
      </c>
      <c r="DN27" s="21" t="n">
        <f aca="false">IF(OR($A27="",DN$4=""),0,COUNTIFS(Formulas!$A$2:$A$3001,DN$4,Formulas!$B$2:$B$3001,$A27))</f>
        <v>0</v>
      </c>
      <c r="DO27" s="21" t="n">
        <f aca="false">IF(OR($A27="",DO$4=""),0,COUNTIFS(Formulas!$A$2:$A$3001,DO$4,Formulas!$B$2:$B$3001,$A27))</f>
        <v>0</v>
      </c>
      <c r="DP27" s="21" t="n">
        <f aca="false">IF(OR($A27="",DP$4=""),0,COUNTIFS(Formulas!$A$2:$A$3001,DP$4,Formulas!$B$2:$B$3001,$A27))</f>
        <v>0</v>
      </c>
      <c r="DQ27" s="21" t="n">
        <f aca="false">IF(OR($A27="",DQ$4=""),0,COUNTIFS(Formulas!$A$2:$A$3001,DQ$4,Formulas!$B$2:$B$3001,$A27))</f>
        <v>0</v>
      </c>
      <c r="DR27" s="21" t="n">
        <f aca="false">IF(OR($A27="",DR$4=""),0,COUNTIFS(Formulas!$A$2:$A$3001,DR$4,Formulas!$B$2:$B$3001,$A27))</f>
        <v>0</v>
      </c>
      <c r="DS27" s="21" t="n">
        <f aca="false">IF(OR($A27="",DS$4=""),0,COUNTIFS(Formulas!$A$2:$A$3001,DS$4,Formulas!$B$2:$B$3001,$A27))</f>
        <v>0</v>
      </c>
      <c r="DT27" s="21" t="n">
        <f aca="false">IF(OR($A27="",DT$4=""),0,COUNTIFS(Formulas!$A$2:$A$3001,DT$4,Formulas!$B$2:$B$3001,$A27))</f>
        <v>0</v>
      </c>
      <c r="DU27" s="21" t="n">
        <f aca="false">IF(OR($A27="",DU$4=""),0,COUNTIFS(Formulas!$A$2:$A$3001,DU$4,Formulas!$B$2:$B$3001,$A27))</f>
        <v>0</v>
      </c>
      <c r="DV27" s="21" t="n">
        <f aca="false">IF(OR($A27="",DV$4=""),0,COUNTIFS(Formulas!$A$2:$A$3001,DV$4,Formulas!$B$2:$B$3001,$A27))</f>
        <v>0</v>
      </c>
      <c r="DW27" s="21" t="n">
        <f aca="false">IF(OR($A27="",DW$4=""),0,COUNTIFS(Formulas!$A$2:$A$3001,DW$4,Formulas!$B$2:$B$3001,$A27))</f>
        <v>0</v>
      </c>
      <c r="DX27" s="21" t="n">
        <f aca="false">IF(OR($A27="",DX$4=""),0,COUNTIFS(Formulas!$A$2:$A$3001,DX$4,Formulas!$B$2:$B$3001,$A27))</f>
        <v>0</v>
      </c>
      <c r="DY27" s="21" t="n">
        <f aca="false">IF(OR($A27="",DY$4=""),0,COUNTIFS(Formulas!$A$2:$A$3001,DY$4,Formulas!$B$2:$B$3001,$A27))</f>
        <v>0</v>
      </c>
      <c r="DZ27" s="21" t="n">
        <f aca="false">IF(OR($A27="",DZ$4=""),0,COUNTIFS(Formulas!$A$2:$A$3001,DZ$4,Formulas!$B$2:$B$3001,$A27))</f>
        <v>0</v>
      </c>
      <c r="EA27" s="21" t="n">
        <f aca="false">IF(OR($A27="",EA$4=""),0,COUNTIFS(Formulas!$A$2:$A$3001,EA$4,Formulas!$B$2:$B$3001,$A27))</f>
        <v>0</v>
      </c>
      <c r="EB27" s="21" t="n">
        <f aca="false">IF(OR($A27="",EB$4=""),0,COUNTIFS(Formulas!$A$2:$A$3001,EB$4,Formulas!$B$2:$B$3001,$A27))</f>
        <v>0</v>
      </c>
      <c r="EC27" s="21" t="n">
        <f aca="false">IF(OR($A27="",EC$4=""),0,COUNTIFS(Formulas!$A$2:$A$3001,EC$4,Formulas!$B$2:$B$3001,$A27))</f>
        <v>0</v>
      </c>
      <c r="ED27" s="21" t="n">
        <f aca="false">IF(OR($A27="",ED$4=""),0,COUNTIFS(Formulas!$A$2:$A$3001,ED$4,Formulas!$B$2:$B$3001,$A27))</f>
        <v>0</v>
      </c>
      <c r="EE27" s="21" t="n">
        <f aca="false">IF(OR($A27="",EE$4=""),0,COUNTIFS(Formulas!$A$2:$A$3001,EE$4,Formulas!$B$2:$B$3001,$A27))</f>
        <v>0</v>
      </c>
      <c r="EF27" s="21" t="n">
        <f aca="false">IF(OR($A27="",EF$4=""),0,COUNTIFS(Formulas!$A$2:$A$3001,EF$4,Formulas!$B$2:$B$3001,$A27))</f>
        <v>0</v>
      </c>
      <c r="EG27" s="21" t="n">
        <f aca="false">IF(OR($A27="",EG$4=""),0,COUNTIFS(Formulas!$A$2:$A$3001,EG$4,Formulas!$B$2:$B$3001,$A27))</f>
        <v>0</v>
      </c>
      <c r="EH27" s="21" t="n">
        <f aca="false">IF(OR($A27="",EH$4=""),0,COUNTIFS(Formulas!$A$2:$A$3001,EH$4,Formulas!$B$2:$B$3001,$A27))</f>
        <v>0</v>
      </c>
      <c r="EI27" s="21" t="n">
        <f aca="false">IF(OR($A27="",EI$4=""),0,COUNTIFS(Formulas!$A$2:$A$3001,EI$4,Formulas!$B$2:$B$3001,$A27))</f>
        <v>0</v>
      </c>
      <c r="EJ27" s="21" t="n">
        <f aca="false">IF(OR($A27="",EJ$4=""),0,COUNTIFS(Formulas!$A$2:$A$3001,EJ$4,Formulas!$B$2:$B$3001,$A27))</f>
        <v>0</v>
      </c>
      <c r="EK27" s="21" t="n">
        <f aca="false">IF(OR($A27="",EK$4=""),0,COUNTIFS(Formulas!$A$2:$A$3001,EK$4,Formulas!$B$2:$B$3001,$A27))</f>
        <v>0</v>
      </c>
      <c r="EL27" s="21" t="n">
        <f aca="false">IF(OR($A27="",EL$4=""),0,COUNTIFS(Formulas!$A$2:$A$3001,EL$4,Formulas!$B$2:$B$3001,$A27))</f>
        <v>0</v>
      </c>
      <c r="EM27" s="21" t="n">
        <f aca="false">IF(OR($A27="",EM$4=""),0,COUNTIFS(Formulas!$A$2:$A$3001,EM$4,Formulas!$B$2:$B$3001,$A27))</f>
        <v>0</v>
      </c>
      <c r="EN27" s="21" t="n">
        <f aca="false">IF(OR($A27="",EN$4=""),0,COUNTIFS(Formulas!$A$2:$A$3001,EN$4,Formulas!$B$2:$B$3001,$A27))</f>
        <v>0</v>
      </c>
      <c r="EO27" s="21" t="n">
        <f aca="false">IF(OR($A27="",EO$4=""),0,COUNTIFS(Formulas!$A$2:$A$3001,EO$4,Formulas!$B$2:$B$3001,$A27))</f>
        <v>0</v>
      </c>
      <c r="EP27" s="21" t="n">
        <f aca="false">IF(OR($A27="",EP$4=""),0,COUNTIFS(Formulas!$A$2:$A$3001,EP$4,Formulas!$B$2:$B$3001,$A27))</f>
        <v>0</v>
      </c>
      <c r="EQ27" s="21" t="n">
        <f aca="false">IF(OR($A27="",EQ$4=""),0,COUNTIFS(Formulas!$A$2:$A$3001,EQ$4,Formulas!$B$2:$B$3001,$A27))</f>
        <v>0</v>
      </c>
      <c r="ER27" s="21" t="n">
        <f aca="false">IF(OR($A27="",ER$4=""),0,COUNTIFS(Formulas!$A$2:$A$3001,ER$4,Formulas!$B$2:$B$3001,$A27))</f>
        <v>0</v>
      </c>
      <c r="ES27" s="21" t="n">
        <f aca="false">IF(OR($A27="",ES$4=""),0,COUNTIFS(Formulas!$A$2:$A$3001,ES$4,Formulas!$B$2:$B$3001,$A27))</f>
        <v>0</v>
      </c>
      <c r="ET27" s="21" t="n">
        <f aca="false">IF(OR($A27="",ET$4=""),0,COUNTIFS(Formulas!$A$2:$A$3001,ET$4,Formulas!$B$2:$B$3001,$A27))</f>
        <v>0</v>
      </c>
      <c r="EU27" s="21" t="n">
        <f aca="false">IF(OR($A27="",EU$4=""),0,COUNTIFS(Formulas!$A$2:$A$3001,EU$4,Formulas!$B$2:$B$3001,$A27))</f>
        <v>0</v>
      </c>
      <c r="EV27" s="21" t="n">
        <f aca="false">IF(OR($A27="",EV$4=""),0,COUNTIFS(Formulas!$A$2:$A$3001,EV$4,Formulas!$B$2:$B$3001,$A27))</f>
        <v>0</v>
      </c>
    </row>
    <row r="28" customFormat="false" ht="15" hidden="false" customHeight="false" outlineLevel="0" collapsed="false">
      <c r="A28" s="13" t="str">
        <f aca="false">IF(INDEX(Materials!$A$2:$A$301,24)="","",INDEX(Materials!$A$2:$A$301,24))</f>
        <v>Cyanocobalamin (Vitamin B12)</v>
      </c>
      <c r="B28" s="19" t="n">
        <f aca="false">IF(A28="","",COUNTIF(C28:EV28,"&gt;0"))</f>
        <v>10</v>
      </c>
      <c r="C28" s="21" t="n">
        <f aca="false">IF(OR($A28="",C$4=""),0,COUNTIFS(Formulas!$A$2:$A$3001,C$4,Formulas!$B$2:$B$3001,$A28))</f>
        <v>0</v>
      </c>
      <c r="D28" s="21" t="n">
        <f aca="false">IF(OR($A28="",D$4=""),0,COUNTIFS(Formulas!$A$2:$A$3001,D$4,Formulas!$B$2:$B$3001,$A28))</f>
        <v>0</v>
      </c>
      <c r="E28" s="21" t="n">
        <f aca="false">IF(OR($A28="",E$4=""),0,COUNTIFS(Formulas!$A$2:$A$3001,E$4,Formulas!$B$2:$B$3001,$A28))</f>
        <v>0</v>
      </c>
      <c r="F28" s="21" t="n">
        <f aca="false">IF(OR($A28="",F$4=""),0,COUNTIFS(Formulas!$A$2:$A$3001,F$4,Formulas!$B$2:$B$3001,$A28))</f>
        <v>0</v>
      </c>
      <c r="G28" s="21" t="n">
        <f aca="false">IF(OR($A28="",G$4=""),0,COUNTIFS(Formulas!$A$2:$A$3001,G$4,Formulas!$B$2:$B$3001,$A28))</f>
        <v>0</v>
      </c>
      <c r="H28" s="21" t="n">
        <f aca="false">IF(OR($A28="",H$4=""),0,COUNTIFS(Formulas!$A$2:$A$3001,H$4,Formulas!$B$2:$B$3001,$A28))</f>
        <v>0</v>
      </c>
      <c r="I28" s="21" t="n">
        <f aca="false">IF(OR($A28="",I$4=""),0,COUNTIFS(Formulas!$A$2:$A$3001,I$4,Formulas!$B$2:$B$3001,$A28))</f>
        <v>0</v>
      </c>
      <c r="J28" s="21" t="n">
        <f aca="false">IF(OR($A28="",J$4=""),0,COUNTIFS(Formulas!$A$2:$A$3001,J$4,Formulas!$B$2:$B$3001,$A28))</f>
        <v>0</v>
      </c>
      <c r="K28" s="21" t="n">
        <f aca="false">IF(OR($A28="",K$4=""),0,COUNTIFS(Formulas!$A$2:$A$3001,K$4,Formulas!$B$2:$B$3001,$A28))</f>
        <v>0</v>
      </c>
      <c r="L28" s="21" t="n">
        <f aca="false">IF(OR($A28="",L$4=""),0,COUNTIFS(Formulas!$A$2:$A$3001,L$4,Formulas!$B$2:$B$3001,$A28))</f>
        <v>0</v>
      </c>
      <c r="M28" s="21" t="n">
        <f aca="false">IF(OR($A28="",M$4=""),0,COUNTIFS(Formulas!$A$2:$A$3001,M$4,Formulas!$B$2:$B$3001,$A28))</f>
        <v>0</v>
      </c>
      <c r="N28" s="21" t="n">
        <f aca="false">IF(OR($A28="",N$4=""),0,COUNTIFS(Formulas!$A$2:$A$3001,N$4,Formulas!$B$2:$B$3001,$A28))</f>
        <v>0</v>
      </c>
      <c r="O28" s="21" t="n">
        <f aca="false">IF(OR($A28="",O$4=""),0,COUNTIFS(Formulas!$A$2:$A$3001,O$4,Formulas!$B$2:$B$3001,$A28))</f>
        <v>0</v>
      </c>
      <c r="P28" s="21" t="n">
        <f aca="false">IF(OR($A28="",P$4=""),0,COUNTIFS(Formulas!$A$2:$A$3001,P$4,Formulas!$B$2:$B$3001,$A28))</f>
        <v>0</v>
      </c>
      <c r="Q28" s="21" t="n">
        <f aca="false">IF(OR($A28="",Q$4=""),0,COUNTIFS(Formulas!$A$2:$A$3001,Q$4,Formulas!$B$2:$B$3001,$A28))</f>
        <v>0</v>
      </c>
      <c r="R28" s="21" t="n">
        <f aca="false">IF(OR($A28="",R$4=""),0,COUNTIFS(Formulas!$A$2:$A$3001,R$4,Formulas!$B$2:$B$3001,$A28))</f>
        <v>0</v>
      </c>
      <c r="S28" s="21" t="n">
        <f aca="false">IF(OR($A28="",S$4=""),0,COUNTIFS(Formulas!$A$2:$A$3001,S$4,Formulas!$B$2:$B$3001,$A28))</f>
        <v>0</v>
      </c>
      <c r="T28" s="21" t="n">
        <f aca="false">IF(OR($A28="",T$4=""),0,COUNTIFS(Formulas!$A$2:$A$3001,T$4,Formulas!$B$2:$B$3001,$A28))</f>
        <v>0</v>
      </c>
      <c r="U28" s="21" t="n">
        <f aca="false">IF(OR($A28="",U$4=""),0,COUNTIFS(Formulas!$A$2:$A$3001,U$4,Formulas!$B$2:$B$3001,$A28))</f>
        <v>0</v>
      </c>
      <c r="V28" s="21" t="n">
        <f aca="false">IF(OR($A28="",V$4=""),0,COUNTIFS(Formulas!$A$2:$A$3001,V$4,Formulas!$B$2:$B$3001,$A28))</f>
        <v>0</v>
      </c>
      <c r="W28" s="21" t="n">
        <f aca="false">IF(OR($A28="",W$4=""),0,COUNTIFS(Formulas!$A$2:$A$3001,W$4,Formulas!$B$2:$B$3001,$A28))</f>
        <v>0</v>
      </c>
      <c r="X28" s="21" t="n">
        <f aca="false">IF(OR($A28="",X$4=""),0,COUNTIFS(Formulas!$A$2:$A$3001,X$4,Formulas!$B$2:$B$3001,$A28))</f>
        <v>0</v>
      </c>
      <c r="Y28" s="21" t="n">
        <f aca="false">IF(OR($A28="",Y$4=""),0,COUNTIFS(Formulas!$A$2:$A$3001,Y$4,Formulas!$B$2:$B$3001,$A28))</f>
        <v>0</v>
      </c>
      <c r="Z28" s="21" t="n">
        <f aca="false">IF(OR($A28="",Z$4=""),0,COUNTIFS(Formulas!$A$2:$A$3001,Z$4,Formulas!$B$2:$B$3001,$A28))</f>
        <v>0</v>
      </c>
      <c r="AA28" s="21" t="n">
        <f aca="false">IF(OR($A28="",AA$4=""),0,COUNTIFS(Formulas!$A$2:$A$3001,AA$4,Formulas!$B$2:$B$3001,$A28))</f>
        <v>0</v>
      </c>
      <c r="AB28" s="21" t="n">
        <f aca="false">IF(OR($A28="",AB$4=""),0,COUNTIFS(Formulas!$A$2:$A$3001,AB$4,Formulas!$B$2:$B$3001,$A28))</f>
        <v>0</v>
      </c>
      <c r="AC28" s="21" t="n">
        <f aca="false">IF(OR($A28="",AC$4=""),0,COUNTIFS(Formulas!$A$2:$A$3001,AC$4,Formulas!$B$2:$B$3001,$A28))</f>
        <v>0</v>
      </c>
      <c r="AD28" s="21" t="n">
        <f aca="false">IF(OR($A28="",AD$4=""),0,COUNTIFS(Formulas!$A$2:$A$3001,AD$4,Formulas!$B$2:$B$3001,$A28))</f>
        <v>0</v>
      </c>
      <c r="AE28" s="21" t="n">
        <f aca="false">IF(OR($A28="",AE$4=""),0,COUNTIFS(Formulas!$A$2:$A$3001,AE$4,Formulas!$B$2:$B$3001,$A28))</f>
        <v>0</v>
      </c>
      <c r="AF28" s="21" t="n">
        <f aca="false">IF(OR($A28="",AF$4=""),0,COUNTIFS(Formulas!$A$2:$A$3001,AF$4,Formulas!$B$2:$B$3001,$A28))</f>
        <v>0</v>
      </c>
      <c r="AG28" s="21" t="n">
        <f aca="false">IF(OR($A28="",AG$4=""),0,COUNTIFS(Formulas!$A$2:$A$3001,AG$4,Formulas!$B$2:$B$3001,$A28))</f>
        <v>0</v>
      </c>
      <c r="AH28" s="21" t="n">
        <f aca="false">IF(OR($A28="",AH$4=""),0,COUNTIFS(Formulas!$A$2:$A$3001,AH$4,Formulas!$B$2:$B$3001,$A28))</f>
        <v>0</v>
      </c>
      <c r="AI28" s="21" t="n">
        <f aca="false">IF(OR($A28="",AI$4=""),0,COUNTIFS(Formulas!$A$2:$A$3001,AI$4,Formulas!$B$2:$B$3001,$A28))</f>
        <v>0</v>
      </c>
      <c r="AJ28" s="21" t="n">
        <f aca="false">IF(OR($A28="",AJ$4=""),0,COUNTIFS(Formulas!$A$2:$A$3001,AJ$4,Formulas!$B$2:$B$3001,$A28))</f>
        <v>0</v>
      </c>
      <c r="AK28" s="21" t="n">
        <f aca="false">IF(OR($A28="",AK$4=""),0,COUNTIFS(Formulas!$A$2:$A$3001,AK$4,Formulas!$B$2:$B$3001,$A28))</f>
        <v>0</v>
      </c>
      <c r="AL28" s="21" t="n">
        <f aca="false">IF(OR($A28="",AL$4=""),0,COUNTIFS(Formulas!$A$2:$A$3001,AL$4,Formulas!$B$2:$B$3001,$A28))</f>
        <v>0</v>
      </c>
      <c r="AM28" s="21" t="n">
        <f aca="false">IF(OR($A28="",AM$4=""),0,COUNTIFS(Formulas!$A$2:$A$3001,AM$4,Formulas!$B$2:$B$3001,$A28))</f>
        <v>0</v>
      </c>
      <c r="AN28" s="21" t="n">
        <f aca="false">IF(OR($A28="",AN$4=""),0,COUNTIFS(Formulas!$A$2:$A$3001,AN$4,Formulas!$B$2:$B$3001,$A28))</f>
        <v>0</v>
      </c>
      <c r="AO28" s="21" t="n">
        <f aca="false">IF(OR($A28="",AO$4=""),0,COUNTIFS(Formulas!$A$2:$A$3001,AO$4,Formulas!$B$2:$B$3001,$A28))</f>
        <v>0</v>
      </c>
      <c r="AP28" s="21" t="n">
        <f aca="false">IF(OR($A28="",AP$4=""),0,COUNTIFS(Formulas!$A$2:$A$3001,AP$4,Formulas!$B$2:$B$3001,$A28))</f>
        <v>0</v>
      </c>
      <c r="AQ28" s="21" t="n">
        <f aca="false">IF(OR($A28="",AQ$4=""),0,COUNTIFS(Formulas!$A$2:$A$3001,AQ$4,Formulas!$B$2:$B$3001,$A28))</f>
        <v>0</v>
      </c>
      <c r="AR28" s="21" t="n">
        <f aca="false">IF(OR($A28="",AR$4=""),0,COUNTIFS(Formulas!$A$2:$A$3001,AR$4,Formulas!$B$2:$B$3001,$A28))</f>
        <v>0</v>
      </c>
      <c r="AS28" s="21" t="n">
        <f aca="false">IF(OR($A28="",AS$4=""),0,COUNTIFS(Formulas!$A$2:$A$3001,AS$4,Formulas!$B$2:$B$3001,$A28))</f>
        <v>0</v>
      </c>
      <c r="AT28" s="21" t="n">
        <f aca="false">IF(OR($A28="",AT$4=""),0,COUNTIFS(Formulas!$A$2:$A$3001,AT$4,Formulas!$B$2:$B$3001,$A28))</f>
        <v>0</v>
      </c>
      <c r="AU28" s="21" t="n">
        <f aca="false">IF(OR($A28="",AU$4=""),0,COUNTIFS(Formulas!$A$2:$A$3001,AU$4,Formulas!$B$2:$B$3001,$A28))</f>
        <v>0</v>
      </c>
      <c r="AV28" s="21" t="n">
        <f aca="false">IF(OR($A28="",AV$4=""),0,COUNTIFS(Formulas!$A$2:$A$3001,AV$4,Formulas!$B$2:$B$3001,$A28))</f>
        <v>0</v>
      </c>
      <c r="AW28" s="21" t="n">
        <f aca="false">IF(OR($A28="",AW$4=""),0,COUNTIFS(Formulas!$A$2:$A$3001,AW$4,Formulas!$B$2:$B$3001,$A28))</f>
        <v>0</v>
      </c>
      <c r="AX28" s="21" t="n">
        <f aca="false">IF(OR($A28="",AX$4=""),0,COUNTIFS(Formulas!$A$2:$A$3001,AX$4,Formulas!$B$2:$B$3001,$A28))</f>
        <v>0</v>
      </c>
      <c r="AY28" s="21" t="n">
        <f aca="false">IF(OR($A28="",AY$4=""),0,COUNTIFS(Formulas!$A$2:$A$3001,AY$4,Formulas!$B$2:$B$3001,$A28))</f>
        <v>0</v>
      </c>
      <c r="AZ28" s="21" t="n">
        <f aca="false">IF(OR($A28="",AZ$4=""),0,COUNTIFS(Formulas!$A$2:$A$3001,AZ$4,Formulas!$B$2:$B$3001,$A28))</f>
        <v>0</v>
      </c>
      <c r="BA28" s="21" t="n">
        <f aca="false">IF(OR($A28="",BA$4=""),0,COUNTIFS(Formulas!$A$2:$A$3001,BA$4,Formulas!$B$2:$B$3001,$A28))</f>
        <v>0</v>
      </c>
      <c r="BB28" s="21" t="n">
        <f aca="false">IF(OR($A28="",BB$4=""),0,COUNTIFS(Formulas!$A$2:$A$3001,BB$4,Formulas!$B$2:$B$3001,$A28))</f>
        <v>0</v>
      </c>
      <c r="BC28" s="21" t="n">
        <f aca="false">IF(OR($A28="",BC$4=""),0,COUNTIFS(Formulas!$A$2:$A$3001,BC$4,Formulas!$B$2:$B$3001,$A28))</f>
        <v>0</v>
      </c>
      <c r="BD28" s="21" t="n">
        <f aca="false">IF(OR($A28="",BD$4=""),0,COUNTIFS(Formulas!$A$2:$A$3001,BD$4,Formulas!$B$2:$B$3001,$A28))</f>
        <v>0</v>
      </c>
      <c r="BE28" s="21" t="n">
        <f aca="false">IF(OR($A28="",BE$4=""),0,COUNTIFS(Formulas!$A$2:$A$3001,BE$4,Formulas!$B$2:$B$3001,$A28))</f>
        <v>0</v>
      </c>
      <c r="BF28" s="21" t="n">
        <f aca="false">IF(OR($A28="",BF$4=""),0,COUNTIFS(Formulas!$A$2:$A$3001,BF$4,Formulas!$B$2:$B$3001,$A28))</f>
        <v>0</v>
      </c>
      <c r="BG28" s="21" t="n">
        <f aca="false">IF(OR($A28="",BG$4=""),0,COUNTIFS(Formulas!$A$2:$A$3001,BG$4,Formulas!$B$2:$B$3001,$A28))</f>
        <v>0</v>
      </c>
      <c r="BH28" s="21" t="n">
        <f aca="false">IF(OR($A28="",BH$4=""),0,COUNTIFS(Formulas!$A$2:$A$3001,BH$4,Formulas!$B$2:$B$3001,$A28))</f>
        <v>0</v>
      </c>
      <c r="BI28" s="21" t="n">
        <f aca="false">IF(OR($A28="",BI$4=""),0,COUNTIFS(Formulas!$A$2:$A$3001,BI$4,Formulas!$B$2:$B$3001,$A28))</f>
        <v>0</v>
      </c>
      <c r="BJ28" s="21" t="n">
        <f aca="false">IF(OR($A28="",BJ$4=""),0,COUNTIFS(Formulas!$A$2:$A$3001,BJ$4,Formulas!$B$2:$B$3001,$A28))</f>
        <v>0</v>
      </c>
      <c r="BK28" s="21" t="n">
        <f aca="false">IF(OR($A28="",BK$4=""),0,COUNTIFS(Formulas!$A$2:$A$3001,BK$4,Formulas!$B$2:$B$3001,$A28))</f>
        <v>0</v>
      </c>
      <c r="BL28" s="21" t="n">
        <f aca="false">IF(OR($A28="",BL$4=""),0,COUNTIFS(Formulas!$A$2:$A$3001,BL$4,Formulas!$B$2:$B$3001,$A28))</f>
        <v>0</v>
      </c>
      <c r="BM28" s="21" t="n">
        <f aca="false">IF(OR($A28="",BM$4=""),0,COUNTIFS(Formulas!$A$2:$A$3001,BM$4,Formulas!$B$2:$B$3001,$A28))</f>
        <v>0</v>
      </c>
      <c r="BN28" s="21" t="n">
        <f aca="false">IF(OR($A28="",BN$4=""),0,COUNTIFS(Formulas!$A$2:$A$3001,BN$4,Formulas!$B$2:$B$3001,$A28))</f>
        <v>0</v>
      </c>
      <c r="BO28" s="21" t="n">
        <f aca="false">IF(OR($A28="",BO$4=""),0,COUNTIFS(Formulas!$A$2:$A$3001,BO$4,Formulas!$B$2:$B$3001,$A28))</f>
        <v>0</v>
      </c>
      <c r="BP28" s="21" t="n">
        <f aca="false">IF(OR($A28="",BP$4=""),0,COUNTIFS(Formulas!$A$2:$A$3001,BP$4,Formulas!$B$2:$B$3001,$A28))</f>
        <v>0</v>
      </c>
      <c r="BQ28" s="21" t="n">
        <f aca="false">IF(OR($A28="",BQ$4=""),0,COUNTIFS(Formulas!$A$2:$A$3001,BQ$4,Formulas!$B$2:$B$3001,$A28))</f>
        <v>0</v>
      </c>
      <c r="BR28" s="21" t="n">
        <f aca="false">IF(OR($A28="",BR$4=""),0,COUNTIFS(Formulas!$A$2:$A$3001,BR$4,Formulas!$B$2:$B$3001,$A28))</f>
        <v>0</v>
      </c>
      <c r="BS28" s="21" t="n">
        <f aca="false">IF(OR($A28="",BS$4=""),0,COUNTIFS(Formulas!$A$2:$A$3001,BS$4,Formulas!$B$2:$B$3001,$A28))</f>
        <v>0</v>
      </c>
      <c r="BT28" s="21" t="n">
        <f aca="false">IF(OR($A28="",BT$4=""),0,COUNTIFS(Formulas!$A$2:$A$3001,BT$4,Formulas!$B$2:$B$3001,$A28))</f>
        <v>0</v>
      </c>
      <c r="BU28" s="21" t="n">
        <f aca="false">IF(OR($A28="",BU$4=""),0,COUNTIFS(Formulas!$A$2:$A$3001,BU$4,Formulas!$B$2:$B$3001,$A28))</f>
        <v>1</v>
      </c>
      <c r="BV28" s="21" t="n">
        <f aca="false">IF(OR($A28="",BV$4=""),0,COUNTIFS(Formulas!$A$2:$A$3001,BV$4,Formulas!$B$2:$B$3001,$A28))</f>
        <v>1</v>
      </c>
      <c r="BW28" s="21" t="n">
        <f aca="false">IF(OR($A28="",BW$4=""),0,COUNTIFS(Formulas!$A$2:$A$3001,BW$4,Formulas!$B$2:$B$3001,$A28))</f>
        <v>0</v>
      </c>
      <c r="BX28" s="21" t="n">
        <f aca="false">IF(OR($A28="",BX$4=""),0,COUNTIFS(Formulas!$A$2:$A$3001,BX$4,Formulas!$B$2:$B$3001,$A28))</f>
        <v>0</v>
      </c>
      <c r="BY28" s="21" t="n">
        <f aca="false">IF(OR($A28="",BY$4=""),0,COUNTIFS(Formulas!$A$2:$A$3001,BY$4,Formulas!$B$2:$B$3001,$A28))</f>
        <v>0</v>
      </c>
      <c r="BZ28" s="21" t="n">
        <f aca="false">IF(OR($A28="",BZ$4=""),0,COUNTIFS(Formulas!$A$2:$A$3001,BZ$4,Formulas!$B$2:$B$3001,$A28))</f>
        <v>0</v>
      </c>
      <c r="CA28" s="21" t="n">
        <f aca="false">IF(OR($A28="",CA$4=""),0,COUNTIFS(Formulas!$A$2:$A$3001,CA$4,Formulas!$B$2:$B$3001,$A28))</f>
        <v>0</v>
      </c>
      <c r="CB28" s="21" t="n">
        <f aca="false">IF(OR($A28="",CB$4=""),0,COUNTIFS(Formulas!$A$2:$A$3001,CB$4,Formulas!$B$2:$B$3001,$A28))</f>
        <v>0</v>
      </c>
      <c r="CC28" s="21" t="n">
        <f aca="false">IF(OR($A28="",CC$4=""),0,COUNTIFS(Formulas!$A$2:$A$3001,CC$4,Formulas!$B$2:$B$3001,$A28))</f>
        <v>0</v>
      </c>
      <c r="CD28" s="21" t="n">
        <f aca="false">IF(OR($A28="",CD$4=""),0,COUNTIFS(Formulas!$A$2:$A$3001,CD$4,Formulas!$B$2:$B$3001,$A28))</f>
        <v>0</v>
      </c>
      <c r="CE28" s="21" t="n">
        <f aca="false">IF(OR($A28="",CE$4=""),0,COUNTIFS(Formulas!$A$2:$A$3001,CE$4,Formulas!$B$2:$B$3001,$A28))</f>
        <v>1</v>
      </c>
      <c r="CF28" s="21" t="n">
        <f aca="false">IF(OR($A28="",CF$4=""),0,COUNTIFS(Formulas!$A$2:$A$3001,CF$4,Formulas!$B$2:$B$3001,$A28))</f>
        <v>0</v>
      </c>
      <c r="CG28" s="21" t="n">
        <f aca="false">IF(OR($A28="",CG$4=""),0,COUNTIFS(Formulas!$A$2:$A$3001,CG$4,Formulas!$B$2:$B$3001,$A28))</f>
        <v>0</v>
      </c>
      <c r="CH28" s="21" t="n">
        <f aca="false">IF(OR($A28="",CH$4=""),0,COUNTIFS(Formulas!$A$2:$A$3001,CH$4,Formulas!$B$2:$B$3001,$A28))</f>
        <v>0</v>
      </c>
      <c r="CI28" s="21" t="n">
        <f aca="false">IF(OR($A28="",CI$4=""),0,COUNTIFS(Formulas!$A$2:$A$3001,CI$4,Formulas!$B$2:$B$3001,$A28))</f>
        <v>0</v>
      </c>
      <c r="CJ28" s="21" t="n">
        <f aca="false">IF(OR($A28="",CJ$4=""),0,COUNTIFS(Formulas!$A$2:$A$3001,CJ$4,Formulas!$B$2:$B$3001,$A28))</f>
        <v>1</v>
      </c>
      <c r="CK28" s="21" t="n">
        <f aca="false">IF(OR($A28="",CK$4=""),0,COUNTIFS(Formulas!$A$2:$A$3001,CK$4,Formulas!$B$2:$B$3001,$A28))</f>
        <v>0</v>
      </c>
      <c r="CL28" s="21" t="n">
        <f aca="false">IF(OR($A28="",CL$4=""),0,COUNTIFS(Formulas!$A$2:$A$3001,CL$4,Formulas!$B$2:$B$3001,$A28))</f>
        <v>0</v>
      </c>
      <c r="CM28" s="21" t="n">
        <f aca="false">IF(OR($A28="",CM$4=""),0,COUNTIFS(Formulas!$A$2:$A$3001,CM$4,Formulas!$B$2:$B$3001,$A28))</f>
        <v>0</v>
      </c>
      <c r="CN28" s="21" t="n">
        <f aca="false">IF(OR($A28="",CN$4=""),0,COUNTIFS(Formulas!$A$2:$A$3001,CN$4,Formulas!$B$2:$B$3001,$A28))</f>
        <v>0</v>
      </c>
      <c r="CO28" s="21" t="n">
        <f aca="false">IF(OR($A28="",CO$4=""),0,COUNTIFS(Formulas!$A$2:$A$3001,CO$4,Formulas!$B$2:$B$3001,$A28))</f>
        <v>0</v>
      </c>
      <c r="CP28" s="21" t="n">
        <f aca="false">IF(OR($A28="",CP$4=""),0,COUNTIFS(Formulas!$A$2:$A$3001,CP$4,Formulas!$B$2:$B$3001,$A28))</f>
        <v>0</v>
      </c>
      <c r="CQ28" s="21" t="n">
        <f aca="false">IF(OR($A28="",CQ$4=""),0,COUNTIFS(Formulas!$A$2:$A$3001,CQ$4,Formulas!$B$2:$B$3001,$A28))</f>
        <v>0</v>
      </c>
      <c r="CR28" s="21" t="n">
        <f aca="false">IF(OR($A28="",CR$4=""),0,COUNTIFS(Formulas!$A$2:$A$3001,CR$4,Formulas!$B$2:$B$3001,$A28))</f>
        <v>0</v>
      </c>
      <c r="CS28" s="21" t="n">
        <f aca="false">IF(OR($A28="",CS$4=""),0,COUNTIFS(Formulas!$A$2:$A$3001,CS$4,Formulas!$B$2:$B$3001,$A28))</f>
        <v>1</v>
      </c>
      <c r="CT28" s="21" t="n">
        <f aca="false">IF(OR($A28="",CT$4=""),0,COUNTIFS(Formulas!$A$2:$A$3001,CT$4,Formulas!$B$2:$B$3001,$A28))</f>
        <v>1</v>
      </c>
      <c r="CU28" s="21" t="n">
        <f aca="false">IF(OR($A28="",CU$4=""),0,COUNTIFS(Formulas!$A$2:$A$3001,CU$4,Formulas!$B$2:$B$3001,$A28))</f>
        <v>1</v>
      </c>
      <c r="CV28" s="21" t="n">
        <f aca="false">IF(OR($A28="",CV$4=""),0,COUNTIFS(Formulas!$A$2:$A$3001,CV$4,Formulas!$B$2:$B$3001,$A28))</f>
        <v>1</v>
      </c>
      <c r="CW28" s="21" t="n">
        <f aca="false">IF(OR($A28="",CW$4=""),0,COUNTIFS(Formulas!$A$2:$A$3001,CW$4,Formulas!$B$2:$B$3001,$A28))</f>
        <v>1</v>
      </c>
      <c r="CX28" s="21" t="n">
        <f aca="false">IF(OR($A28="",CX$4=""),0,COUNTIFS(Formulas!$A$2:$A$3001,CX$4,Formulas!$B$2:$B$3001,$A28))</f>
        <v>0</v>
      </c>
      <c r="CY28" s="21" t="n">
        <f aca="false">IF(OR($A28="",CY$4=""),0,COUNTIFS(Formulas!$A$2:$A$3001,CY$4,Formulas!$B$2:$B$3001,$A28))</f>
        <v>0</v>
      </c>
      <c r="CZ28" s="21" t="n">
        <f aca="false">IF(OR($A28="",CZ$4=""),0,COUNTIFS(Formulas!$A$2:$A$3001,CZ$4,Formulas!$B$2:$B$3001,$A28))</f>
        <v>0</v>
      </c>
      <c r="DA28" s="21" t="n">
        <f aca="false">IF(OR($A28="",DA$4=""),0,COUNTIFS(Formulas!$A$2:$A$3001,DA$4,Formulas!$B$2:$B$3001,$A28))</f>
        <v>0</v>
      </c>
      <c r="DB28" s="21" t="n">
        <f aca="false">IF(OR($A28="",DB$4=""),0,COUNTIFS(Formulas!$A$2:$A$3001,DB$4,Formulas!$B$2:$B$3001,$A28))</f>
        <v>0</v>
      </c>
      <c r="DC28" s="21" t="n">
        <f aca="false">IF(OR($A28="",DC$4=""),0,COUNTIFS(Formulas!$A$2:$A$3001,DC$4,Formulas!$B$2:$B$3001,$A28))</f>
        <v>0</v>
      </c>
      <c r="DD28" s="21" t="n">
        <f aca="false">IF(OR($A28="",DD$4=""),0,COUNTIFS(Formulas!$A$2:$A$3001,DD$4,Formulas!$B$2:$B$3001,$A28))</f>
        <v>1</v>
      </c>
      <c r="DE28" s="21" t="n">
        <f aca="false">IF(OR($A28="",DE$4=""),0,COUNTIFS(Formulas!$A$2:$A$3001,DE$4,Formulas!$B$2:$B$3001,$A28))</f>
        <v>0</v>
      </c>
      <c r="DF28" s="21" t="n">
        <f aca="false">IF(OR($A28="",DF$4=""),0,COUNTIFS(Formulas!$A$2:$A$3001,DF$4,Formulas!$B$2:$B$3001,$A28))</f>
        <v>0</v>
      </c>
      <c r="DG28" s="21" t="n">
        <f aca="false">IF(OR($A28="",DG$4=""),0,COUNTIFS(Formulas!$A$2:$A$3001,DG$4,Formulas!$B$2:$B$3001,$A28))</f>
        <v>0</v>
      </c>
      <c r="DH28" s="21" t="n">
        <f aca="false">IF(OR($A28="",DH$4=""),0,COUNTIFS(Formulas!$A$2:$A$3001,DH$4,Formulas!$B$2:$B$3001,$A28))</f>
        <v>0</v>
      </c>
      <c r="DI28" s="21" t="n">
        <f aca="false">IF(OR($A28="",DI$4=""),0,COUNTIFS(Formulas!$A$2:$A$3001,DI$4,Formulas!$B$2:$B$3001,$A28))</f>
        <v>0</v>
      </c>
      <c r="DJ28" s="21" t="n">
        <f aca="false">IF(OR($A28="",DJ$4=""),0,COUNTIFS(Formulas!$A$2:$A$3001,DJ$4,Formulas!$B$2:$B$3001,$A28))</f>
        <v>0</v>
      </c>
      <c r="DK28" s="21" t="n">
        <f aca="false">IF(OR($A28="",DK$4=""),0,COUNTIFS(Formulas!$A$2:$A$3001,DK$4,Formulas!$B$2:$B$3001,$A28))</f>
        <v>0</v>
      </c>
      <c r="DL28" s="21" t="n">
        <f aca="false">IF(OR($A28="",DL$4=""),0,COUNTIFS(Formulas!$A$2:$A$3001,DL$4,Formulas!$B$2:$B$3001,$A28))</f>
        <v>0</v>
      </c>
      <c r="DM28" s="21" t="n">
        <f aca="false">IF(OR($A28="",DM$4=""),0,COUNTIFS(Formulas!$A$2:$A$3001,DM$4,Formulas!$B$2:$B$3001,$A28))</f>
        <v>0</v>
      </c>
      <c r="DN28" s="21" t="n">
        <f aca="false">IF(OR($A28="",DN$4=""),0,COUNTIFS(Formulas!$A$2:$A$3001,DN$4,Formulas!$B$2:$B$3001,$A28))</f>
        <v>0</v>
      </c>
      <c r="DO28" s="21" t="n">
        <f aca="false">IF(OR($A28="",DO$4=""),0,COUNTIFS(Formulas!$A$2:$A$3001,DO$4,Formulas!$B$2:$B$3001,$A28))</f>
        <v>0</v>
      </c>
      <c r="DP28" s="21" t="n">
        <f aca="false">IF(OR($A28="",DP$4=""),0,COUNTIFS(Formulas!$A$2:$A$3001,DP$4,Formulas!$B$2:$B$3001,$A28))</f>
        <v>0</v>
      </c>
      <c r="DQ28" s="21" t="n">
        <f aca="false">IF(OR($A28="",DQ$4=""),0,COUNTIFS(Formulas!$A$2:$A$3001,DQ$4,Formulas!$B$2:$B$3001,$A28))</f>
        <v>0</v>
      </c>
      <c r="DR28" s="21" t="n">
        <f aca="false">IF(OR($A28="",DR$4=""),0,COUNTIFS(Formulas!$A$2:$A$3001,DR$4,Formulas!$B$2:$B$3001,$A28))</f>
        <v>0</v>
      </c>
      <c r="DS28" s="21" t="n">
        <f aca="false">IF(OR($A28="",DS$4=""),0,COUNTIFS(Formulas!$A$2:$A$3001,DS$4,Formulas!$B$2:$B$3001,$A28))</f>
        <v>0</v>
      </c>
      <c r="DT28" s="21" t="n">
        <f aca="false">IF(OR($A28="",DT$4=""),0,COUNTIFS(Formulas!$A$2:$A$3001,DT$4,Formulas!$B$2:$B$3001,$A28))</f>
        <v>0</v>
      </c>
      <c r="DU28" s="21" t="n">
        <f aca="false">IF(OR($A28="",DU$4=""),0,COUNTIFS(Formulas!$A$2:$A$3001,DU$4,Formulas!$B$2:$B$3001,$A28))</f>
        <v>0</v>
      </c>
      <c r="DV28" s="21" t="n">
        <f aca="false">IF(OR($A28="",DV$4=""),0,COUNTIFS(Formulas!$A$2:$A$3001,DV$4,Formulas!$B$2:$B$3001,$A28))</f>
        <v>0</v>
      </c>
      <c r="DW28" s="21" t="n">
        <f aca="false">IF(OR($A28="",DW$4=""),0,COUNTIFS(Formulas!$A$2:$A$3001,DW$4,Formulas!$B$2:$B$3001,$A28))</f>
        <v>0</v>
      </c>
      <c r="DX28" s="21" t="n">
        <f aca="false">IF(OR($A28="",DX$4=""),0,COUNTIFS(Formulas!$A$2:$A$3001,DX$4,Formulas!$B$2:$B$3001,$A28))</f>
        <v>0</v>
      </c>
      <c r="DY28" s="21" t="n">
        <f aca="false">IF(OR($A28="",DY$4=""),0,COUNTIFS(Formulas!$A$2:$A$3001,DY$4,Formulas!$B$2:$B$3001,$A28))</f>
        <v>0</v>
      </c>
      <c r="DZ28" s="21" t="n">
        <f aca="false">IF(OR($A28="",DZ$4=""),0,COUNTIFS(Formulas!$A$2:$A$3001,DZ$4,Formulas!$B$2:$B$3001,$A28))</f>
        <v>0</v>
      </c>
      <c r="EA28" s="21" t="n">
        <f aca="false">IF(OR($A28="",EA$4=""),0,COUNTIFS(Formulas!$A$2:$A$3001,EA$4,Formulas!$B$2:$B$3001,$A28))</f>
        <v>0</v>
      </c>
      <c r="EB28" s="21" t="n">
        <f aca="false">IF(OR($A28="",EB$4=""),0,COUNTIFS(Formulas!$A$2:$A$3001,EB$4,Formulas!$B$2:$B$3001,$A28))</f>
        <v>0</v>
      </c>
      <c r="EC28" s="21" t="n">
        <f aca="false">IF(OR($A28="",EC$4=""),0,COUNTIFS(Formulas!$A$2:$A$3001,EC$4,Formulas!$B$2:$B$3001,$A28))</f>
        <v>0</v>
      </c>
      <c r="ED28" s="21" t="n">
        <f aca="false">IF(OR($A28="",ED$4=""),0,COUNTIFS(Formulas!$A$2:$A$3001,ED$4,Formulas!$B$2:$B$3001,$A28))</f>
        <v>0</v>
      </c>
      <c r="EE28" s="21" t="n">
        <f aca="false">IF(OR($A28="",EE$4=""),0,COUNTIFS(Formulas!$A$2:$A$3001,EE$4,Formulas!$B$2:$B$3001,$A28))</f>
        <v>0</v>
      </c>
      <c r="EF28" s="21" t="n">
        <f aca="false">IF(OR($A28="",EF$4=""),0,COUNTIFS(Formulas!$A$2:$A$3001,EF$4,Formulas!$B$2:$B$3001,$A28))</f>
        <v>0</v>
      </c>
      <c r="EG28" s="21" t="n">
        <f aca="false">IF(OR($A28="",EG$4=""),0,COUNTIFS(Formulas!$A$2:$A$3001,EG$4,Formulas!$B$2:$B$3001,$A28))</f>
        <v>0</v>
      </c>
      <c r="EH28" s="21" t="n">
        <f aca="false">IF(OR($A28="",EH$4=""),0,COUNTIFS(Formulas!$A$2:$A$3001,EH$4,Formulas!$B$2:$B$3001,$A28))</f>
        <v>0</v>
      </c>
      <c r="EI28" s="21" t="n">
        <f aca="false">IF(OR($A28="",EI$4=""),0,COUNTIFS(Formulas!$A$2:$A$3001,EI$4,Formulas!$B$2:$B$3001,$A28))</f>
        <v>0</v>
      </c>
      <c r="EJ28" s="21" t="n">
        <f aca="false">IF(OR($A28="",EJ$4=""),0,COUNTIFS(Formulas!$A$2:$A$3001,EJ$4,Formulas!$B$2:$B$3001,$A28))</f>
        <v>0</v>
      </c>
      <c r="EK28" s="21" t="n">
        <f aca="false">IF(OR($A28="",EK$4=""),0,COUNTIFS(Formulas!$A$2:$A$3001,EK$4,Formulas!$B$2:$B$3001,$A28))</f>
        <v>0</v>
      </c>
      <c r="EL28" s="21" t="n">
        <f aca="false">IF(OR($A28="",EL$4=""),0,COUNTIFS(Formulas!$A$2:$A$3001,EL$4,Formulas!$B$2:$B$3001,$A28))</f>
        <v>0</v>
      </c>
      <c r="EM28" s="21" t="n">
        <f aca="false">IF(OR($A28="",EM$4=""),0,COUNTIFS(Formulas!$A$2:$A$3001,EM$4,Formulas!$B$2:$B$3001,$A28))</f>
        <v>0</v>
      </c>
      <c r="EN28" s="21" t="n">
        <f aca="false">IF(OR($A28="",EN$4=""),0,COUNTIFS(Formulas!$A$2:$A$3001,EN$4,Formulas!$B$2:$B$3001,$A28))</f>
        <v>0</v>
      </c>
      <c r="EO28" s="21" t="n">
        <f aca="false">IF(OR($A28="",EO$4=""),0,COUNTIFS(Formulas!$A$2:$A$3001,EO$4,Formulas!$B$2:$B$3001,$A28))</f>
        <v>0</v>
      </c>
      <c r="EP28" s="21" t="n">
        <f aca="false">IF(OR($A28="",EP$4=""),0,COUNTIFS(Formulas!$A$2:$A$3001,EP$4,Formulas!$B$2:$B$3001,$A28))</f>
        <v>0</v>
      </c>
      <c r="EQ28" s="21" t="n">
        <f aca="false">IF(OR($A28="",EQ$4=""),0,COUNTIFS(Formulas!$A$2:$A$3001,EQ$4,Formulas!$B$2:$B$3001,$A28))</f>
        <v>0</v>
      </c>
      <c r="ER28" s="21" t="n">
        <f aca="false">IF(OR($A28="",ER$4=""),0,COUNTIFS(Formulas!$A$2:$A$3001,ER$4,Formulas!$B$2:$B$3001,$A28))</f>
        <v>0</v>
      </c>
      <c r="ES28" s="21" t="n">
        <f aca="false">IF(OR($A28="",ES$4=""),0,COUNTIFS(Formulas!$A$2:$A$3001,ES$4,Formulas!$B$2:$B$3001,$A28))</f>
        <v>0</v>
      </c>
      <c r="ET28" s="21" t="n">
        <f aca="false">IF(OR($A28="",ET$4=""),0,COUNTIFS(Formulas!$A$2:$A$3001,ET$4,Formulas!$B$2:$B$3001,$A28))</f>
        <v>0</v>
      </c>
      <c r="EU28" s="21" t="n">
        <f aca="false">IF(OR($A28="",EU$4=""),0,COUNTIFS(Formulas!$A$2:$A$3001,EU$4,Formulas!$B$2:$B$3001,$A28))</f>
        <v>0</v>
      </c>
      <c r="EV28" s="21" t="n">
        <f aca="false">IF(OR($A28="",EV$4=""),0,COUNTIFS(Formulas!$A$2:$A$3001,EV$4,Formulas!$B$2:$B$3001,$A28))</f>
        <v>0</v>
      </c>
    </row>
    <row r="29" customFormat="false" ht="15" hidden="false" customHeight="false" outlineLevel="0" collapsed="false">
      <c r="A29" s="13" t="str">
        <f aca="false">IF(INDEX(Materials!$A$2:$A$301,25)="","",INDEX(Materials!$A$2:$A$301,25))</f>
        <v>D-Alpha Tocopheryl Acetate 50% (Vitamin E)</v>
      </c>
      <c r="B29" s="19" t="n">
        <f aca="false">IF(A29="","",COUNTIF(C29:EV29,"&gt;0"))</f>
        <v>1</v>
      </c>
      <c r="C29" s="21" t="n">
        <f aca="false">IF(OR($A29="",C$4=""),0,COUNTIFS(Formulas!$A$2:$A$3001,C$4,Formulas!$B$2:$B$3001,$A29))</f>
        <v>0</v>
      </c>
      <c r="D29" s="21" t="n">
        <f aca="false">IF(OR($A29="",D$4=""),0,COUNTIFS(Formulas!$A$2:$A$3001,D$4,Formulas!$B$2:$B$3001,$A29))</f>
        <v>0</v>
      </c>
      <c r="E29" s="21" t="n">
        <f aca="false">IF(OR($A29="",E$4=""),0,COUNTIFS(Formulas!$A$2:$A$3001,E$4,Formulas!$B$2:$B$3001,$A29))</f>
        <v>0</v>
      </c>
      <c r="F29" s="21" t="n">
        <f aca="false">IF(OR($A29="",F$4=""),0,COUNTIFS(Formulas!$A$2:$A$3001,F$4,Formulas!$B$2:$B$3001,$A29))</f>
        <v>0</v>
      </c>
      <c r="G29" s="21" t="n">
        <f aca="false">IF(OR($A29="",G$4=""),0,COUNTIFS(Formulas!$A$2:$A$3001,G$4,Formulas!$B$2:$B$3001,$A29))</f>
        <v>0</v>
      </c>
      <c r="H29" s="21" t="n">
        <f aca="false">IF(OR($A29="",H$4=""),0,COUNTIFS(Formulas!$A$2:$A$3001,H$4,Formulas!$B$2:$B$3001,$A29))</f>
        <v>0</v>
      </c>
      <c r="I29" s="21" t="n">
        <f aca="false">IF(OR($A29="",I$4=""),0,COUNTIFS(Formulas!$A$2:$A$3001,I$4,Formulas!$B$2:$B$3001,$A29))</f>
        <v>0</v>
      </c>
      <c r="J29" s="21" t="n">
        <f aca="false">IF(OR($A29="",J$4=""),0,COUNTIFS(Formulas!$A$2:$A$3001,J$4,Formulas!$B$2:$B$3001,$A29))</f>
        <v>0</v>
      </c>
      <c r="K29" s="21" t="n">
        <f aca="false">IF(OR($A29="",K$4=""),0,COUNTIFS(Formulas!$A$2:$A$3001,K$4,Formulas!$B$2:$B$3001,$A29))</f>
        <v>0</v>
      </c>
      <c r="L29" s="21" t="n">
        <f aca="false">IF(OR($A29="",L$4=""),0,COUNTIFS(Formulas!$A$2:$A$3001,L$4,Formulas!$B$2:$B$3001,$A29))</f>
        <v>0</v>
      </c>
      <c r="M29" s="21" t="n">
        <f aca="false">IF(OR($A29="",M$4=""),0,COUNTIFS(Formulas!$A$2:$A$3001,M$4,Formulas!$B$2:$B$3001,$A29))</f>
        <v>0</v>
      </c>
      <c r="N29" s="21" t="n">
        <f aca="false">IF(OR($A29="",N$4=""),0,COUNTIFS(Formulas!$A$2:$A$3001,N$4,Formulas!$B$2:$B$3001,$A29))</f>
        <v>0</v>
      </c>
      <c r="O29" s="21" t="n">
        <f aca="false">IF(OR($A29="",O$4=""),0,COUNTIFS(Formulas!$A$2:$A$3001,O$4,Formulas!$B$2:$B$3001,$A29))</f>
        <v>0</v>
      </c>
      <c r="P29" s="21" t="n">
        <f aca="false">IF(OR($A29="",P$4=""),0,COUNTIFS(Formulas!$A$2:$A$3001,P$4,Formulas!$B$2:$B$3001,$A29))</f>
        <v>0</v>
      </c>
      <c r="Q29" s="21" t="n">
        <f aca="false">IF(OR($A29="",Q$4=""),0,COUNTIFS(Formulas!$A$2:$A$3001,Q$4,Formulas!$B$2:$B$3001,$A29))</f>
        <v>0</v>
      </c>
      <c r="R29" s="21" t="n">
        <f aca="false">IF(OR($A29="",R$4=""),0,COUNTIFS(Formulas!$A$2:$A$3001,R$4,Formulas!$B$2:$B$3001,$A29))</f>
        <v>0</v>
      </c>
      <c r="S29" s="21" t="n">
        <f aca="false">IF(OR($A29="",S$4=""),0,COUNTIFS(Formulas!$A$2:$A$3001,S$4,Formulas!$B$2:$B$3001,$A29))</f>
        <v>0</v>
      </c>
      <c r="T29" s="21" t="n">
        <f aca="false">IF(OR($A29="",T$4=""),0,COUNTIFS(Formulas!$A$2:$A$3001,T$4,Formulas!$B$2:$B$3001,$A29))</f>
        <v>0</v>
      </c>
      <c r="U29" s="21" t="n">
        <f aca="false">IF(OR($A29="",U$4=""),0,COUNTIFS(Formulas!$A$2:$A$3001,U$4,Formulas!$B$2:$B$3001,$A29))</f>
        <v>0</v>
      </c>
      <c r="V29" s="21" t="n">
        <f aca="false">IF(OR($A29="",V$4=""),0,COUNTIFS(Formulas!$A$2:$A$3001,V$4,Formulas!$B$2:$B$3001,$A29))</f>
        <v>0</v>
      </c>
      <c r="W29" s="21" t="n">
        <f aca="false">IF(OR($A29="",W$4=""),0,COUNTIFS(Formulas!$A$2:$A$3001,W$4,Formulas!$B$2:$B$3001,$A29))</f>
        <v>0</v>
      </c>
      <c r="X29" s="21" t="n">
        <f aca="false">IF(OR($A29="",X$4=""),0,COUNTIFS(Formulas!$A$2:$A$3001,X$4,Formulas!$B$2:$B$3001,$A29))</f>
        <v>0</v>
      </c>
      <c r="Y29" s="21" t="n">
        <f aca="false">IF(OR($A29="",Y$4=""),0,COUNTIFS(Formulas!$A$2:$A$3001,Y$4,Formulas!$B$2:$B$3001,$A29))</f>
        <v>0</v>
      </c>
      <c r="Z29" s="21" t="n">
        <f aca="false">IF(OR($A29="",Z$4=""),0,COUNTIFS(Formulas!$A$2:$A$3001,Z$4,Formulas!$B$2:$B$3001,$A29))</f>
        <v>0</v>
      </c>
      <c r="AA29" s="21" t="n">
        <f aca="false">IF(OR($A29="",AA$4=""),0,COUNTIFS(Formulas!$A$2:$A$3001,AA$4,Formulas!$B$2:$B$3001,$A29))</f>
        <v>0</v>
      </c>
      <c r="AB29" s="21" t="n">
        <f aca="false">IF(OR($A29="",AB$4=""),0,COUNTIFS(Formulas!$A$2:$A$3001,AB$4,Formulas!$B$2:$B$3001,$A29))</f>
        <v>0</v>
      </c>
      <c r="AC29" s="21" t="n">
        <f aca="false">IF(OR($A29="",AC$4=""),0,COUNTIFS(Formulas!$A$2:$A$3001,AC$4,Formulas!$B$2:$B$3001,$A29))</f>
        <v>0</v>
      </c>
      <c r="AD29" s="21" t="n">
        <f aca="false">IF(OR($A29="",AD$4=""),0,COUNTIFS(Formulas!$A$2:$A$3001,AD$4,Formulas!$B$2:$B$3001,$A29))</f>
        <v>0</v>
      </c>
      <c r="AE29" s="21" t="n">
        <f aca="false">IF(OR($A29="",AE$4=""),0,COUNTIFS(Formulas!$A$2:$A$3001,AE$4,Formulas!$B$2:$B$3001,$A29))</f>
        <v>0</v>
      </c>
      <c r="AF29" s="21" t="n">
        <f aca="false">IF(OR($A29="",AF$4=""),0,COUNTIFS(Formulas!$A$2:$A$3001,AF$4,Formulas!$B$2:$B$3001,$A29))</f>
        <v>0</v>
      </c>
      <c r="AG29" s="21" t="n">
        <f aca="false">IF(OR($A29="",AG$4=""),0,COUNTIFS(Formulas!$A$2:$A$3001,AG$4,Formulas!$B$2:$B$3001,$A29))</f>
        <v>0</v>
      </c>
      <c r="AH29" s="21" t="n">
        <f aca="false">IF(OR($A29="",AH$4=""),0,COUNTIFS(Formulas!$A$2:$A$3001,AH$4,Formulas!$B$2:$B$3001,$A29))</f>
        <v>0</v>
      </c>
      <c r="AI29" s="21" t="n">
        <f aca="false">IF(OR($A29="",AI$4=""),0,COUNTIFS(Formulas!$A$2:$A$3001,AI$4,Formulas!$B$2:$B$3001,$A29))</f>
        <v>0</v>
      </c>
      <c r="AJ29" s="21" t="n">
        <f aca="false">IF(OR($A29="",AJ$4=""),0,COUNTIFS(Formulas!$A$2:$A$3001,AJ$4,Formulas!$B$2:$B$3001,$A29))</f>
        <v>0</v>
      </c>
      <c r="AK29" s="21" t="n">
        <f aca="false">IF(OR($A29="",AK$4=""),0,COUNTIFS(Formulas!$A$2:$A$3001,AK$4,Formulas!$B$2:$B$3001,$A29))</f>
        <v>0</v>
      </c>
      <c r="AL29" s="21" t="n">
        <f aca="false">IF(OR($A29="",AL$4=""),0,COUNTIFS(Formulas!$A$2:$A$3001,AL$4,Formulas!$B$2:$B$3001,$A29))</f>
        <v>0</v>
      </c>
      <c r="AM29" s="21" t="n">
        <f aca="false">IF(OR($A29="",AM$4=""),0,COUNTIFS(Formulas!$A$2:$A$3001,AM$4,Formulas!$B$2:$B$3001,$A29))</f>
        <v>0</v>
      </c>
      <c r="AN29" s="21" t="n">
        <f aca="false">IF(OR($A29="",AN$4=""),0,COUNTIFS(Formulas!$A$2:$A$3001,AN$4,Formulas!$B$2:$B$3001,$A29))</f>
        <v>0</v>
      </c>
      <c r="AO29" s="21" t="n">
        <f aca="false">IF(OR($A29="",AO$4=""),0,COUNTIFS(Formulas!$A$2:$A$3001,AO$4,Formulas!$B$2:$B$3001,$A29))</f>
        <v>0</v>
      </c>
      <c r="AP29" s="21" t="n">
        <f aca="false">IF(OR($A29="",AP$4=""),0,COUNTIFS(Formulas!$A$2:$A$3001,AP$4,Formulas!$B$2:$B$3001,$A29))</f>
        <v>0</v>
      </c>
      <c r="AQ29" s="21" t="n">
        <f aca="false">IF(OR($A29="",AQ$4=""),0,COUNTIFS(Formulas!$A$2:$A$3001,AQ$4,Formulas!$B$2:$B$3001,$A29))</f>
        <v>0</v>
      </c>
      <c r="AR29" s="21" t="n">
        <f aca="false">IF(OR($A29="",AR$4=""),0,COUNTIFS(Formulas!$A$2:$A$3001,AR$4,Formulas!$B$2:$B$3001,$A29))</f>
        <v>0</v>
      </c>
      <c r="AS29" s="21" t="n">
        <f aca="false">IF(OR($A29="",AS$4=""),0,COUNTIFS(Formulas!$A$2:$A$3001,AS$4,Formulas!$B$2:$B$3001,$A29))</f>
        <v>0</v>
      </c>
      <c r="AT29" s="21" t="n">
        <f aca="false">IF(OR($A29="",AT$4=""),0,COUNTIFS(Formulas!$A$2:$A$3001,AT$4,Formulas!$B$2:$B$3001,$A29))</f>
        <v>0</v>
      </c>
      <c r="AU29" s="21" t="n">
        <f aca="false">IF(OR($A29="",AU$4=""),0,COUNTIFS(Formulas!$A$2:$A$3001,AU$4,Formulas!$B$2:$B$3001,$A29))</f>
        <v>0</v>
      </c>
      <c r="AV29" s="21" t="n">
        <f aca="false">IF(OR($A29="",AV$4=""),0,COUNTIFS(Formulas!$A$2:$A$3001,AV$4,Formulas!$B$2:$B$3001,$A29))</f>
        <v>0</v>
      </c>
      <c r="AW29" s="21" t="n">
        <f aca="false">IF(OR($A29="",AW$4=""),0,COUNTIFS(Formulas!$A$2:$A$3001,AW$4,Formulas!$B$2:$B$3001,$A29))</f>
        <v>0</v>
      </c>
      <c r="AX29" s="21" t="n">
        <f aca="false">IF(OR($A29="",AX$4=""),0,COUNTIFS(Formulas!$A$2:$A$3001,AX$4,Formulas!$B$2:$B$3001,$A29))</f>
        <v>0</v>
      </c>
      <c r="AY29" s="21" t="n">
        <f aca="false">IF(OR($A29="",AY$4=""),0,COUNTIFS(Formulas!$A$2:$A$3001,AY$4,Formulas!$B$2:$B$3001,$A29))</f>
        <v>0</v>
      </c>
      <c r="AZ29" s="21" t="n">
        <f aca="false">IF(OR($A29="",AZ$4=""),0,COUNTIFS(Formulas!$A$2:$A$3001,AZ$4,Formulas!$B$2:$B$3001,$A29))</f>
        <v>0</v>
      </c>
      <c r="BA29" s="21" t="n">
        <f aca="false">IF(OR($A29="",BA$4=""),0,COUNTIFS(Formulas!$A$2:$A$3001,BA$4,Formulas!$B$2:$B$3001,$A29))</f>
        <v>0</v>
      </c>
      <c r="BB29" s="21" t="n">
        <f aca="false">IF(OR($A29="",BB$4=""),0,COUNTIFS(Formulas!$A$2:$A$3001,BB$4,Formulas!$B$2:$B$3001,$A29))</f>
        <v>0</v>
      </c>
      <c r="BC29" s="21" t="n">
        <f aca="false">IF(OR($A29="",BC$4=""),0,COUNTIFS(Formulas!$A$2:$A$3001,BC$4,Formulas!$B$2:$B$3001,$A29))</f>
        <v>0</v>
      </c>
      <c r="BD29" s="21" t="n">
        <f aca="false">IF(OR($A29="",BD$4=""),0,COUNTIFS(Formulas!$A$2:$A$3001,BD$4,Formulas!$B$2:$B$3001,$A29))</f>
        <v>0</v>
      </c>
      <c r="BE29" s="21" t="n">
        <f aca="false">IF(OR($A29="",BE$4=""),0,COUNTIFS(Formulas!$A$2:$A$3001,BE$4,Formulas!$B$2:$B$3001,$A29))</f>
        <v>0</v>
      </c>
      <c r="BF29" s="21" t="n">
        <f aca="false">IF(OR($A29="",BF$4=""),0,COUNTIFS(Formulas!$A$2:$A$3001,BF$4,Formulas!$B$2:$B$3001,$A29))</f>
        <v>0</v>
      </c>
      <c r="BG29" s="21" t="n">
        <f aca="false">IF(OR($A29="",BG$4=""),0,COUNTIFS(Formulas!$A$2:$A$3001,BG$4,Formulas!$B$2:$B$3001,$A29))</f>
        <v>0</v>
      </c>
      <c r="BH29" s="21" t="n">
        <f aca="false">IF(OR($A29="",BH$4=""),0,COUNTIFS(Formulas!$A$2:$A$3001,BH$4,Formulas!$B$2:$B$3001,$A29))</f>
        <v>0</v>
      </c>
      <c r="BI29" s="21" t="n">
        <f aca="false">IF(OR($A29="",BI$4=""),0,COUNTIFS(Formulas!$A$2:$A$3001,BI$4,Formulas!$B$2:$B$3001,$A29))</f>
        <v>0</v>
      </c>
      <c r="BJ29" s="21" t="n">
        <f aca="false">IF(OR($A29="",BJ$4=""),0,COUNTIFS(Formulas!$A$2:$A$3001,BJ$4,Formulas!$B$2:$B$3001,$A29))</f>
        <v>0</v>
      </c>
      <c r="BK29" s="21" t="n">
        <f aca="false">IF(OR($A29="",BK$4=""),0,COUNTIFS(Formulas!$A$2:$A$3001,BK$4,Formulas!$B$2:$B$3001,$A29))</f>
        <v>0</v>
      </c>
      <c r="BL29" s="21" t="n">
        <f aca="false">IF(OR($A29="",BL$4=""),0,COUNTIFS(Formulas!$A$2:$A$3001,BL$4,Formulas!$B$2:$B$3001,$A29))</f>
        <v>0</v>
      </c>
      <c r="BM29" s="21" t="n">
        <f aca="false">IF(OR($A29="",BM$4=""),0,COUNTIFS(Formulas!$A$2:$A$3001,BM$4,Formulas!$B$2:$B$3001,$A29))</f>
        <v>0</v>
      </c>
      <c r="BN29" s="21" t="n">
        <f aca="false">IF(OR($A29="",BN$4=""),0,COUNTIFS(Formulas!$A$2:$A$3001,BN$4,Formulas!$B$2:$B$3001,$A29))</f>
        <v>0</v>
      </c>
      <c r="BO29" s="21" t="n">
        <f aca="false">IF(OR($A29="",BO$4=""),0,COUNTIFS(Formulas!$A$2:$A$3001,BO$4,Formulas!$B$2:$B$3001,$A29))</f>
        <v>0</v>
      </c>
      <c r="BP29" s="21" t="n">
        <f aca="false">IF(OR($A29="",BP$4=""),0,COUNTIFS(Formulas!$A$2:$A$3001,BP$4,Formulas!$B$2:$B$3001,$A29))</f>
        <v>0</v>
      </c>
      <c r="BQ29" s="21" t="n">
        <f aca="false">IF(OR($A29="",BQ$4=""),0,COUNTIFS(Formulas!$A$2:$A$3001,BQ$4,Formulas!$B$2:$B$3001,$A29))</f>
        <v>0</v>
      </c>
      <c r="BR29" s="21" t="n">
        <f aca="false">IF(OR($A29="",BR$4=""),0,COUNTIFS(Formulas!$A$2:$A$3001,BR$4,Formulas!$B$2:$B$3001,$A29))</f>
        <v>0</v>
      </c>
      <c r="BS29" s="21" t="n">
        <f aca="false">IF(OR($A29="",BS$4=""),0,COUNTIFS(Formulas!$A$2:$A$3001,BS$4,Formulas!$B$2:$B$3001,$A29))</f>
        <v>0</v>
      </c>
      <c r="BT29" s="21" t="n">
        <f aca="false">IF(OR($A29="",BT$4=""),0,COUNTIFS(Formulas!$A$2:$A$3001,BT$4,Formulas!$B$2:$B$3001,$A29))</f>
        <v>0</v>
      </c>
      <c r="BU29" s="21" t="n">
        <f aca="false">IF(OR($A29="",BU$4=""),0,COUNTIFS(Formulas!$A$2:$A$3001,BU$4,Formulas!$B$2:$B$3001,$A29))</f>
        <v>0</v>
      </c>
      <c r="BV29" s="21" t="n">
        <f aca="false">IF(OR($A29="",BV$4=""),0,COUNTIFS(Formulas!$A$2:$A$3001,BV$4,Formulas!$B$2:$B$3001,$A29))</f>
        <v>0</v>
      </c>
      <c r="BW29" s="21" t="n">
        <f aca="false">IF(OR($A29="",BW$4=""),0,COUNTIFS(Formulas!$A$2:$A$3001,BW$4,Formulas!$B$2:$B$3001,$A29))</f>
        <v>0</v>
      </c>
      <c r="BX29" s="21" t="n">
        <f aca="false">IF(OR($A29="",BX$4=""),0,COUNTIFS(Formulas!$A$2:$A$3001,BX$4,Formulas!$B$2:$B$3001,$A29))</f>
        <v>0</v>
      </c>
      <c r="BY29" s="21" t="n">
        <f aca="false">IF(OR($A29="",BY$4=""),0,COUNTIFS(Formulas!$A$2:$A$3001,BY$4,Formulas!$B$2:$B$3001,$A29))</f>
        <v>0</v>
      </c>
      <c r="BZ29" s="21" t="n">
        <f aca="false">IF(OR($A29="",BZ$4=""),0,COUNTIFS(Formulas!$A$2:$A$3001,BZ$4,Formulas!$B$2:$B$3001,$A29))</f>
        <v>0</v>
      </c>
      <c r="CA29" s="21" t="n">
        <f aca="false">IF(OR($A29="",CA$4=""),0,COUNTIFS(Formulas!$A$2:$A$3001,CA$4,Formulas!$B$2:$B$3001,$A29))</f>
        <v>0</v>
      </c>
      <c r="CB29" s="21" t="n">
        <f aca="false">IF(OR($A29="",CB$4=""),0,COUNTIFS(Formulas!$A$2:$A$3001,CB$4,Formulas!$B$2:$B$3001,$A29))</f>
        <v>0</v>
      </c>
      <c r="CC29" s="21" t="n">
        <f aca="false">IF(OR($A29="",CC$4=""),0,COUNTIFS(Formulas!$A$2:$A$3001,CC$4,Formulas!$B$2:$B$3001,$A29))</f>
        <v>0</v>
      </c>
      <c r="CD29" s="21" t="n">
        <f aca="false">IF(OR($A29="",CD$4=""),0,COUNTIFS(Formulas!$A$2:$A$3001,CD$4,Formulas!$B$2:$B$3001,$A29))</f>
        <v>0</v>
      </c>
      <c r="CE29" s="21" t="n">
        <f aca="false">IF(OR($A29="",CE$4=""),0,COUNTIFS(Formulas!$A$2:$A$3001,CE$4,Formulas!$B$2:$B$3001,$A29))</f>
        <v>0</v>
      </c>
      <c r="CF29" s="21" t="n">
        <f aca="false">IF(OR($A29="",CF$4=""),0,COUNTIFS(Formulas!$A$2:$A$3001,CF$4,Formulas!$B$2:$B$3001,$A29))</f>
        <v>0</v>
      </c>
      <c r="CG29" s="21" t="n">
        <f aca="false">IF(OR($A29="",CG$4=""),0,COUNTIFS(Formulas!$A$2:$A$3001,CG$4,Formulas!$B$2:$B$3001,$A29))</f>
        <v>0</v>
      </c>
      <c r="CH29" s="21" t="n">
        <f aca="false">IF(OR($A29="",CH$4=""),0,COUNTIFS(Formulas!$A$2:$A$3001,CH$4,Formulas!$B$2:$B$3001,$A29))</f>
        <v>0</v>
      </c>
      <c r="CI29" s="21" t="n">
        <f aca="false">IF(OR($A29="",CI$4=""),0,COUNTIFS(Formulas!$A$2:$A$3001,CI$4,Formulas!$B$2:$B$3001,$A29))</f>
        <v>0</v>
      </c>
      <c r="CJ29" s="21" t="n">
        <f aca="false">IF(OR($A29="",CJ$4=""),0,COUNTIFS(Formulas!$A$2:$A$3001,CJ$4,Formulas!$B$2:$B$3001,$A29))</f>
        <v>0</v>
      </c>
      <c r="CK29" s="21" t="n">
        <f aca="false">IF(OR($A29="",CK$4=""),0,COUNTIFS(Formulas!$A$2:$A$3001,CK$4,Formulas!$B$2:$B$3001,$A29))</f>
        <v>0</v>
      </c>
      <c r="CL29" s="21" t="n">
        <f aca="false">IF(OR($A29="",CL$4=""),0,COUNTIFS(Formulas!$A$2:$A$3001,CL$4,Formulas!$B$2:$B$3001,$A29))</f>
        <v>0</v>
      </c>
      <c r="CM29" s="21" t="n">
        <f aca="false">IF(OR($A29="",CM$4=""),0,COUNTIFS(Formulas!$A$2:$A$3001,CM$4,Formulas!$B$2:$B$3001,$A29))</f>
        <v>0</v>
      </c>
      <c r="CN29" s="21" t="n">
        <f aca="false">IF(OR($A29="",CN$4=""),0,COUNTIFS(Formulas!$A$2:$A$3001,CN$4,Formulas!$B$2:$B$3001,$A29))</f>
        <v>0</v>
      </c>
      <c r="CO29" s="21" t="n">
        <f aca="false">IF(OR($A29="",CO$4=""),0,COUNTIFS(Formulas!$A$2:$A$3001,CO$4,Formulas!$B$2:$B$3001,$A29))</f>
        <v>0</v>
      </c>
      <c r="CP29" s="21" t="n">
        <f aca="false">IF(OR($A29="",CP$4=""),0,COUNTIFS(Formulas!$A$2:$A$3001,CP$4,Formulas!$B$2:$B$3001,$A29))</f>
        <v>0</v>
      </c>
      <c r="CQ29" s="21" t="n">
        <f aca="false">IF(OR($A29="",CQ$4=""),0,COUNTIFS(Formulas!$A$2:$A$3001,CQ$4,Formulas!$B$2:$B$3001,$A29))</f>
        <v>0</v>
      </c>
      <c r="CR29" s="21" t="n">
        <f aca="false">IF(OR($A29="",CR$4=""),0,COUNTIFS(Formulas!$A$2:$A$3001,CR$4,Formulas!$B$2:$B$3001,$A29))</f>
        <v>0</v>
      </c>
      <c r="CS29" s="21" t="n">
        <f aca="false">IF(OR($A29="",CS$4=""),0,COUNTIFS(Formulas!$A$2:$A$3001,CS$4,Formulas!$B$2:$B$3001,$A29))</f>
        <v>0</v>
      </c>
      <c r="CT29" s="21" t="n">
        <f aca="false">IF(OR($A29="",CT$4=""),0,COUNTIFS(Formulas!$A$2:$A$3001,CT$4,Formulas!$B$2:$B$3001,$A29))</f>
        <v>0</v>
      </c>
      <c r="CU29" s="21" t="n">
        <f aca="false">IF(OR($A29="",CU$4=""),0,COUNTIFS(Formulas!$A$2:$A$3001,CU$4,Formulas!$B$2:$B$3001,$A29))</f>
        <v>1</v>
      </c>
      <c r="CV29" s="21" t="n">
        <f aca="false">IF(OR($A29="",CV$4=""),0,COUNTIFS(Formulas!$A$2:$A$3001,CV$4,Formulas!$B$2:$B$3001,$A29))</f>
        <v>0</v>
      </c>
      <c r="CW29" s="21" t="n">
        <f aca="false">IF(OR($A29="",CW$4=""),0,COUNTIFS(Formulas!$A$2:$A$3001,CW$4,Formulas!$B$2:$B$3001,$A29))</f>
        <v>0</v>
      </c>
      <c r="CX29" s="21" t="n">
        <f aca="false">IF(OR($A29="",CX$4=""),0,COUNTIFS(Formulas!$A$2:$A$3001,CX$4,Formulas!$B$2:$B$3001,$A29))</f>
        <v>0</v>
      </c>
      <c r="CY29" s="21" t="n">
        <f aca="false">IF(OR($A29="",CY$4=""),0,COUNTIFS(Formulas!$A$2:$A$3001,CY$4,Formulas!$B$2:$B$3001,$A29))</f>
        <v>0</v>
      </c>
      <c r="CZ29" s="21" t="n">
        <f aca="false">IF(OR($A29="",CZ$4=""),0,COUNTIFS(Formulas!$A$2:$A$3001,CZ$4,Formulas!$B$2:$B$3001,$A29))</f>
        <v>0</v>
      </c>
      <c r="DA29" s="21" t="n">
        <f aca="false">IF(OR($A29="",DA$4=""),0,COUNTIFS(Formulas!$A$2:$A$3001,DA$4,Formulas!$B$2:$B$3001,$A29))</f>
        <v>0</v>
      </c>
      <c r="DB29" s="21" t="n">
        <f aca="false">IF(OR($A29="",DB$4=""),0,COUNTIFS(Formulas!$A$2:$A$3001,DB$4,Formulas!$B$2:$B$3001,$A29))</f>
        <v>0</v>
      </c>
      <c r="DC29" s="21" t="n">
        <f aca="false">IF(OR($A29="",DC$4=""),0,COUNTIFS(Formulas!$A$2:$A$3001,DC$4,Formulas!$B$2:$B$3001,$A29))</f>
        <v>0</v>
      </c>
      <c r="DD29" s="21" t="n">
        <f aca="false">IF(OR($A29="",DD$4=""),0,COUNTIFS(Formulas!$A$2:$A$3001,DD$4,Formulas!$B$2:$B$3001,$A29))</f>
        <v>0</v>
      </c>
      <c r="DE29" s="21" t="n">
        <f aca="false">IF(OR($A29="",DE$4=""),0,COUNTIFS(Formulas!$A$2:$A$3001,DE$4,Formulas!$B$2:$B$3001,$A29))</f>
        <v>0</v>
      </c>
      <c r="DF29" s="21" t="n">
        <f aca="false">IF(OR($A29="",DF$4=""),0,COUNTIFS(Formulas!$A$2:$A$3001,DF$4,Formulas!$B$2:$B$3001,$A29))</f>
        <v>0</v>
      </c>
      <c r="DG29" s="21" t="n">
        <f aca="false">IF(OR($A29="",DG$4=""),0,COUNTIFS(Formulas!$A$2:$A$3001,DG$4,Formulas!$B$2:$B$3001,$A29))</f>
        <v>0</v>
      </c>
      <c r="DH29" s="21" t="n">
        <f aca="false">IF(OR($A29="",DH$4=""),0,COUNTIFS(Formulas!$A$2:$A$3001,DH$4,Formulas!$B$2:$B$3001,$A29))</f>
        <v>0</v>
      </c>
      <c r="DI29" s="21" t="n">
        <f aca="false">IF(OR($A29="",DI$4=""),0,COUNTIFS(Formulas!$A$2:$A$3001,DI$4,Formulas!$B$2:$B$3001,$A29))</f>
        <v>0</v>
      </c>
      <c r="DJ29" s="21" t="n">
        <f aca="false">IF(OR($A29="",DJ$4=""),0,COUNTIFS(Formulas!$A$2:$A$3001,DJ$4,Formulas!$B$2:$B$3001,$A29))</f>
        <v>0</v>
      </c>
      <c r="DK29" s="21" t="n">
        <f aca="false">IF(OR($A29="",DK$4=""),0,COUNTIFS(Formulas!$A$2:$A$3001,DK$4,Formulas!$B$2:$B$3001,$A29))</f>
        <v>0</v>
      </c>
      <c r="DL29" s="21" t="n">
        <f aca="false">IF(OR($A29="",DL$4=""),0,COUNTIFS(Formulas!$A$2:$A$3001,DL$4,Formulas!$B$2:$B$3001,$A29))</f>
        <v>0</v>
      </c>
      <c r="DM29" s="21" t="n">
        <f aca="false">IF(OR($A29="",DM$4=""),0,COUNTIFS(Formulas!$A$2:$A$3001,DM$4,Formulas!$B$2:$B$3001,$A29))</f>
        <v>0</v>
      </c>
      <c r="DN29" s="21" t="n">
        <f aca="false">IF(OR($A29="",DN$4=""),0,COUNTIFS(Formulas!$A$2:$A$3001,DN$4,Formulas!$B$2:$B$3001,$A29))</f>
        <v>0</v>
      </c>
      <c r="DO29" s="21" t="n">
        <f aca="false">IF(OR($A29="",DO$4=""),0,COUNTIFS(Formulas!$A$2:$A$3001,DO$4,Formulas!$B$2:$B$3001,$A29))</f>
        <v>0</v>
      </c>
      <c r="DP29" s="21" t="n">
        <f aca="false">IF(OR($A29="",DP$4=""),0,COUNTIFS(Formulas!$A$2:$A$3001,DP$4,Formulas!$B$2:$B$3001,$A29))</f>
        <v>0</v>
      </c>
      <c r="DQ29" s="21" t="n">
        <f aca="false">IF(OR($A29="",DQ$4=""),0,COUNTIFS(Formulas!$A$2:$A$3001,DQ$4,Formulas!$B$2:$B$3001,$A29))</f>
        <v>0</v>
      </c>
      <c r="DR29" s="21" t="n">
        <f aca="false">IF(OR($A29="",DR$4=""),0,COUNTIFS(Formulas!$A$2:$A$3001,DR$4,Formulas!$B$2:$B$3001,$A29))</f>
        <v>0</v>
      </c>
      <c r="DS29" s="21" t="n">
        <f aca="false">IF(OR($A29="",DS$4=""),0,COUNTIFS(Formulas!$A$2:$A$3001,DS$4,Formulas!$B$2:$B$3001,$A29))</f>
        <v>0</v>
      </c>
      <c r="DT29" s="21" t="n">
        <f aca="false">IF(OR($A29="",DT$4=""),0,COUNTIFS(Formulas!$A$2:$A$3001,DT$4,Formulas!$B$2:$B$3001,$A29))</f>
        <v>0</v>
      </c>
      <c r="DU29" s="21" t="n">
        <f aca="false">IF(OR($A29="",DU$4=""),0,COUNTIFS(Formulas!$A$2:$A$3001,DU$4,Formulas!$B$2:$B$3001,$A29))</f>
        <v>0</v>
      </c>
      <c r="DV29" s="21" t="n">
        <f aca="false">IF(OR($A29="",DV$4=""),0,COUNTIFS(Formulas!$A$2:$A$3001,DV$4,Formulas!$B$2:$B$3001,$A29))</f>
        <v>0</v>
      </c>
      <c r="DW29" s="21" t="n">
        <f aca="false">IF(OR($A29="",DW$4=""),0,COUNTIFS(Formulas!$A$2:$A$3001,DW$4,Formulas!$B$2:$B$3001,$A29))</f>
        <v>0</v>
      </c>
      <c r="DX29" s="21" t="n">
        <f aca="false">IF(OR($A29="",DX$4=""),0,COUNTIFS(Formulas!$A$2:$A$3001,DX$4,Formulas!$B$2:$B$3001,$A29))</f>
        <v>0</v>
      </c>
      <c r="DY29" s="21" t="n">
        <f aca="false">IF(OR($A29="",DY$4=""),0,COUNTIFS(Formulas!$A$2:$A$3001,DY$4,Formulas!$B$2:$B$3001,$A29))</f>
        <v>0</v>
      </c>
      <c r="DZ29" s="21" t="n">
        <f aca="false">IF(OR($A29="",DZ$4=""),0,COUNTIFS(Formulas!$A$2:$A$3001,DZ$4,Formulas!$B$2:$B$3001,$A29))</f>
        <v>0</v>
      </c>
      <c r="EA29" s="21" t="n">
        <f aca="false">IF(OR($A29="",EA$4=""),0,COUNTIFS(Formulas!$A$2:$A$3001,EA$4,Formulas!$B$2:$B$3001,$A29))</f>
        <v>0</v>
      </c>
      <c r="EB29" s="21" t="n">
        <f aca="false">IF(OR($A29="",EB$4=""),0,COUNTIFS(Formulas!$A$2:$A$3001,EB$4,Formulas!$B$2:$B$3001,$A29))</f>
        <v>0</v>
      </c>
      <c r="EC29" s="21" t="n">
        <f aca="false">IF(OR($A29="",EC$4=""),0,COUNTIFS(Formulas!$A$2:$A$3001,EC$4,Formulas!$B$2:$B$3001,$A29))</f>
        <v>0</v>
      </c>
      <c r="ED29" s="21" t="n">
        <f aca="false">IF(OR($A29="",ED$4=""),0,COUNTIFS(Formulas!$A$2:$A$3001,ED$4,Formulas!$B$2:$B$3001,$A29))</f>
        <v>0</v>
      </c>
      <c r="EE29" s="21" t="n">
        <f aca="false">IF(OR($A29="",EE$4=""),0,COUNTIFS(Formulas!$A$2:$A$3001,EE$4,Formulas!$B$2:$B$3001,$A29))</f>
        <v>0</v>
      </c>
      <c r="EF29" s="21" t="n">
        <f aca="false">IF(OR($A29="",EF$4=""),0,COUNTIFS(Formulas!$A$2:$A$3001,EF$4,Formulas!$B$2:$B$3001,$A29))</f>
        <v>0</v>
      </c>
      <c r="EG29" s="21" t="n">
        <f aca="false">IF(OR($A29="",EG$4=""),0,COUNTIFS(Formulas!$A$2:$A$3001,EG$4,Formulas!$B$2:$B$3001,$A29))</f>
        <v>0</v>
      </c>
      <c r="EH29" s="21" t="n">
        <f aca="false">IF(OR($A29="",EH$4=""),0,COUNTIFS(Formulas!$A$2:$A$3001,EH$4,Formulas!$B$2:$B$3001,$A29))</f>
        <v>0</v>
      </c>
      <c r="EI29" s="21" t="n">
        <f aca="false">IF(OR($A29="",EI$4=""),0,COUNTIFS(Formulas!$A$2:$A$3001,EI$4,Formulas!$B$2:$B$3001,$A29))</f>
        <v>0</v>
      </c>
      <c r="EJ29" s="21" t="n">
        <f aca="false">IF(OR($A29="",EJ$4=""),0,COUNTIFS(Formulas!$A$2:$A$3001,EJ$4,Formulas!$B$2:$B$3001,$A29))</f>
        <v>0</v>
      </c>
      <c r="EK29" s="21" t="n">
        <f aca="false">IF(OR($A29="",EK$4=""),0,COUNTIFS(Formulas!$A$2:$A$3001,EK$4,Formulas!$B$2:$B$3001,$A29))</f>
        <v>0</v>
      </c>
      <c r="EL29" s="21" t="n">
        <f aca="false">IF(OR($A29="",EL$4=""),0,COUNTIFS(Formulas!$A$2:$A$3001,EL$4,Formulas!$B$2:$B$3001,$A29))</f>
        <v>0</v>
      </c>
      <c r="EM29" s="21" t="n">
        <f aca="false">IF(OR($A29="",EM$4=""),0,COUNTIFS(Formulas!$A$2:$A$3001,EM$4,Formulas!$B$2:$B$3001,$A29))</f>
        <v>0</v>
      </c>
      <c r="EN29" s="21" t="n">
        <f aca="false">IF(OR($A29="",EN$4=""),0,COUNTIFS(Formulas!$A$2:$A$3001,EN$4,Formulas!$B$2:$B$3001,$A29))</f>
        <v>0</v>
      </c>
      <c r="EO29" s="21" t="n">
        <f aca="false">IF(OR($A29="",EO$4=""),0,COUNTIFS(Formulas!$A$2:$A$3001,EO$4,Formulas!$B$2:$B$3001,$A29))</f>
        <v>0</v>
      </c>
      <c r="EP29" s="21" t="n">
        <f aca="false">IF(OR($A29="",EP$4=""),0,COUNTIFS(Formulas!$A$2:$A$3001,EP$4,Formulas!$B$2:$B$3001,$A29))</f>
        <v>0</v>
      </c>
      <c r="EQ29" s="21" t="n">
        <f aca="false">IF(OR($A29="",EQ$4=""),0,COUNTIFS(Formulas!$A$2:$A$3001,EQ$4,Formulas!$B$2:$B$3001,$A29))</f>
        <v>0</v>
      </c>
      <c r="ER29" s="21" t="n">
        <f aca="false">IF(OR($A29="",ER$4=""),0,COUNTIFS(Formulas!$A$2:$A$3001,ER$4,Formulas!$B$2:$B$3001,$A29))</f>
        <v>0</v>
      </c>
      <c r="ES29" s="21" t="n">
        <f aca="false">IF(OR($A29="",ES$4=""),0,COUNTIFS(Formulas!$A$2:$A$3001,ES$4,Formulas!$B$2:$B$3001,$A29))</f>
        <v>0</v>
      </c>
      <c r="ET29" s="21" t="n">
        <f aca="false">IF(OR($A29="",ET$4=""),0,COUNTIFS(Formulas!$A$2:$A$3001,ET$4,Formulas!$B$2:$B$3001,$A29))</f>
        <v>0</v>
      </c>
      <c r="EU29" s="21" t="n">
        <f aca="false">IF(OR($A29="",EU$4=""),0,COUNTIFS(Formulas!$A$2:$A$3001,EU$4,Formulas!$B$2:$B$3001,$A29))</f>
        <v>0</v>
      </c>
      <c r="EV29" s="21" t="n">
        <f aca="false">IF(OR($A29="",EV$4=""),0,COUNTIFS(Formulas!$A$2:$A$3001,EV$4,Formulas!$B$2:$B$3001,$A29))</f>
        <v>0</v>
      </c>
    </row>
    <row r="30" customFormat="false" ht="15" hidden="false" customHeight="false" outlineLevel="0" collapsed="false">
      <c r="A30" s="13" t="str">
        <f aca="false">IF(INDEX(Materials!$A$2:$A$301,26)="","",INDEX(Materials!$A$2:$A$301,26))</f>
        <v>Dapagliflozin Propanediol Monohydrate</v>
      </c>
      <c r="B30" s="19" t="n">
        <f aca="false">IF(A30="","",COUNTIF(C30:EV30,"&gt;0"))</f>
        <v>2</v>
      </c>
      <c r="C30" s="21" t="n">
        <f aca="false">IF(OR($A30="",C$4=""),0,COUNTIFS(Formulas!$A$2:$A$3001,C$4,Formulas!$B$2:$B$3001,$A30))</f>
        <v>0</v>
      </c>
      <c r="D30" s="21" t="n">
        <f aca="false">IF(OR($A30="",D$4=""),0,COUNTIFS(Formulas!$A$2:$A$3001,D$4,Formulas!$B$2:$B$3001,$A30))</f>
        <v>0</v>
      </c>
      <c r="E30" s="21" t="n">
        <f aca="false">IF(OR($A30="",E$4=""),0,COUNTIFS(Formulas!$A$2:$A$3001,E$4,Formulas!$B$2:$B$3001,$A30))</f>
        <v>0</v>
      </c>
      <c r="F30" s="21" t="n">
        <f aca="false">IF(OR($A30="",F$4=""),0,COUNTIFS(Formulas!$A$2:$A$3001,F$4,Formulas!$B$2:$B$3001,$A30))</f>
        <v>0</v>
      </c>
      <c r="G30" s="21" t="n">
        <f aca="false">IF(OR($A30="",G$4=""),0,COUNTIFS(Formulas!$A$2:$A$3001,G$4,Formulas!$B$2:$B$3001,$A30))</f>
        <v>0</v>
      </c>
      <c r="H30" s="21" t="n">
        <f aca="false">IF(OR($A30="",H$4=""),0,COUNTIFS(Formulas!$A$2:$A$3001,H$4,Formulas!$B$2:$B$3001,$A30))</f>
        <v>0</v>
      </c>
      <c r="I30" s="21" t="n">
        <f aca="false">IF(OR($A30="",I$4=""),0,COUNTIFS(Formulas!$A$2:$A$3001,I$4,Formulas!$B$2:$B$3001,$A30))</f>
        <v>0</v>
      </c>
      <c r="J30" s="21" t="n">
        <f aca="false">IF(OR($A30="",J$4=""),0,COUNTIFS(Formulas!$A$2:$A$3001,J$4,Formulas!$B$2:$B$3001,$A30))</f>
        <v>0</v>
      </c>
      <c r="K30" s="21" t="n">
        <f aca="false">IF(OR($A30="",K$4=""),0,COUNTIFS(Formulas!$A$2:$A$3001,K$4,Formulas!$B$2:$B$3001,$A30))</f>
        <v>0</v>
      </c>
      <c r="L30" s="21" t="n">
        <f aca="false">IF(OR($A30="",L$4=""),0,COUNTIFS(Formulas!$A$2:$A$3001,L$4,Formulas!$B$2:$B$3001,$A30))</f>
        <v>0</v>
      </c>
      <c r="M30" s="21" t="n">
        <f aca="false">IF(OR($A30="",M$4=""),0,COUNTIFS(Formulas!$A$2:$A$3001,M$4,Formulas!$B$2:$B$3001,$A30))</f>
        <v>0</v>
      </c>
      <c r="N30" s="21" t="n">
        <f aca="false">IF(OR($A30="",N$4=""),0,COUNTIFS(Formulas!$A$2:$A$3001,N$4,Formulas!$B$2:$B$3001,$A30))</f>
        <v>0</v>
      </c>
      <c r="O30" s="21" t="n">
        <f aca="false">IF(OR($A30="",O$4=""),0,COUNTIFS(Formulas!$A$2:$A$3001,O$4,Formulas!$B$2:$B$3001,$A30))</f>
        <v>0</v>
      </c>
      <c r="P30" s="21" t="n">
        <f aca="false">IF(OR($A30="",P$4=""),0,COUNTIFS(Formulas!$A$2:$A$3001,P$4,Formulas!$B$2:$B$3001,$A30))</f>
        <v>0</v>
      </c>
      <c r="Q30" s="21" t="n">
        <f aca="false">IF(OR($A30="",Q$4=""),0,COUNTIFS(Formulas!$A$2:$A$3001,Q$4,Formulas!$B$2:$B$3001,$A30))</f>
        <v>0</v>
      </c>
      <c r="R30" s="21" t="n">
        <f aca="false">IF(OR($A30="",R$4=""),0,COUNTIFS(Formulas!$A$2:$A$3001,R$4,Formulas!$B$2:$B$3001,$A30))</f>
        <v>0</v>
      </c>
      <c r="S30" s="21" t="n">
        <f aca="false">IF(OR($A30="",S$4=""),0,COUNTIFS(Formulas!$A$2:$A$3001,S$4,Formulas!$B$2:$B$3001,$A30))</f>
        <v>0</v>
      </c>
      <c r="T30" s="21" t="n">
        <f aca="false">IF(OR($A30="",T$4=""),0,COUNTIFS(Formulas!$A$2:$A$3001,T$4,Formulas!$B$2:$B$3001,$A30))</f>
        <v>0</v>
      </c>
      <c r="U30" s="21" t="n">
        <f aca="false">IF(OR($A30="",U$4=""),0,COUNTIFS(Formulas!$A$2:$A$3001,U$4,Formulas!$B$2:$B$3001,$A30))</f>
        <v>0</v>
      </c>
      <c r="V30" s="21" t="n">
        <f aca="false">IF(OR($A30="",V$4=""),0,COUNTIFS(Formulas!$A$2:$A$3001,V$4,Formulas!$B$2:$B$3001,$A30))</f>
        <v>0</v>
      </c>
      <c r="W30" s="21" t="n">
        <f aca="false">IF(OR($A30="",W$4=""),0,COUNTIFS(Formulas!$A$2:$A$3001,W$4,Formulas!$B$2:$B$3001,$A30))</f>
        <v>0</v>
      </c>
      <c r="X30" s="21" t="n">
        <f aca="false">IF(OR($A30="",X$4=""),0,COUNTIFS(Formulas!$A$2:$A$3001,X$4,Formulas!$B$2:$B$3001,$A30))</f>
        <v>0</v>
      </c>
      <c r="Y30" s="21" t="n">
        <f aca="false">IF(OR($A30="",Y$4=""),0,COUNTIFS(Formulas!$A$2:$A$3001,Y$4,Formulas!$B$2:$B$3001,$A30))</f>
        <v>0</v>
      </c>
      <c r="Z30" s="21" t="n">
        <f aca="false">IF(OR($A30="",Z$4=""),0,COUNTIFS(Formulas!$A$2:$A$3001,Z$4,Formulas!$B$2:$B$3001,$A30))</f>
        <v>0</v>
      </c>
      <c r="AA30" s="21" t="n">
        <f aca="false">IF(OR($A30="",AA$4=""),0,COUNTIFS(Formulas!$A$2:$A$3001,AA$4,Formulas!$B$2:$B$3001,$A30))</f>
        <v>0</v>
      </c>
      <c r="AB30" s="21" t="n">
        <f aca="false">IF(OR($A30="",AB$4=""),0,COUNTIFS(Formulas!$A$2:$A$3001,AB$4,Formulas!$B$2:$B$3001,$A30))</f>
        <v>0</v>
      </c>
      <c r="AC30" s="21" t="n">
        <f aca="false">IF(OR($A30="",AC$4=""),0,COUNTIFS(Formulas!$A$2:$A$3001,AC$4,Formulas!$B$2:$B$3001,$A30))</f>
        <v>0</v>
      </c>
      <c r="AD30" s="21" t="n">
        <f aca="false">IF(OR($A30="",AD$4=""),0,COUNTIFS(Formulas!$A$2:$A$3001,AD$4,Formulas!$B$2:$B$3001,$A30))</f>
        <v>0</v>
      </c>
      <c r="AE30" s="21" t="n">
        <f aca="false">IF(OR($A30="",AE$4=""),0,COUNTIFS(Formulas!$A$2:$A$3001,AE$4,Formulas!$B$2:$B$3001,$A30))</f>
        <v>0</v>
      </c>
      <c r="AF30" s="21" t="n">
        <f aca="false">IF(OR($A30="",AF$4=""),0,COUNTIFS(Formulas!$A$2:$A$3001,AF$4,Formulas!$B$2:$B$3001,$A30))</f>
        <v>0</v>
      </c>
      <c r="AG30" s="21" t="n">
        <f aca="false">IF(OR($A30="",AG$4=""),0,COUNTIFS(Formulas!$A$2:$A$3001,AG$4,Formulas!$B$2:$B$3001,$A30))</f>
        <v>0</v>
      </c>
      <c r="AH30" s="21" t="n">
        <f aca="false">IF(OR($A30="",AH$4=""),0,COUNTIFS(Formulas!$A$2:$A$3001,AH$4,Formulas!$B$2:$B$3001,$A30))</f>
        <v>0</v>
      </c>
      <c r="AI30" s="21" t="n">
        <f aca="false">IF(OR($A30="",AI$4=""),0,COUNTIFS(Formulas!$A$2:$A$3001,AI$4,Formulas!$B$2:$B$3001,$A30))</f>
        <v>1</v>
      </c>
      <c r="AJ30" s="21" t="n">
        <f aca="false">IF(OR($A30="",AJ$4=""),0,COUNTIFS(Formulas!$A$2:$A$3001,AJ$4,Formulas!$B$2:$B$3001,$A30))</f>
        <v>1</v>
      </c>
      <c r="AK30" s="21" t="n">
        <f aca="false">IF(OR($A30="",AK$4=""),0,COUNTIFS(Formulas!$A$2:$A$3001,AK$4,Formulas!$B$2:$B$3001,$A30))</f>
        <v>0</v>
      </c>
      <c r="AL30" s="21" t="n">
        <f aca="false">IF(OR($A30="",AL$4=""),0,COUNTIFS(Formulas!$A$2:$A$3001,AL$4,Formulas!$B$2:$B$3001,$A30))</f>
        <v>0</v>
      </c>
      <c r="AM30" s="21" t="n">
        <f aca="false">IF(OR($A30="",AM$4=""),0,COUNTIFS(Formulas!$A$2:$A$3001,AM$4,Formulas!$B$2:$B$3001,$A30))</f>
        <v>0</v>
      </c>
      <c r="AN30" s="21" t="n">
        <f aca="false">IF(OR($A30="",AN$4=""),0,COUNTIFS(Formulas!$A$2:$A$3001,AN$4,Formulas!$B$2:$B$3001,$A30))</f>
        <v>0</v>
      </c>
      <c r="AO30" s="21" t="n">
        <f aca="false">IF(OR($A30="",AO$4=""),0,COUNTIFS(Formulas!$A$2:$A$3001,AO$4,Formulas!$B$2:$B$3001,$A30))</f>
        <v>0</v>
      </c>
      <c r="AP30" s="21" t="n">
        <f aca="false">IF(OR($A30="",AP$4=""),0,COUNTIFS(Formulas!$A$2:$A$3001,AP$4,Formulas!$B$2:$B$3001,$A30))</f>
        <v>0</v>
      </c>
      <c r="AQ30" s="21" t="n">
        <f aca="false">IF(OR($A30="",AQ$4=""),0,COUNTIFS(Formulas!$A$2:$A$3001,AQ$4,Formulas!$B$2:$B$3001,$A30))</f>
        <v>0</v>
      </c>
      <c r="AR30" s="21" t="n">
        <f aca="false">IF(OR($A30="",AR$4=""),0,COUNTIFS(Formulas!$A$2:$A$3001,AR$4,Formulas!$B$2:$B$3001,$A30))</f>
        <v>0</v>
      </c>
      <c r="AS30" s="21" t="n">
        <f aca="false">IF(OR($A30="",AS$4=""),0,COUNTIFS(Formulas!$A$2:$A$3001,AS$4,Formulas!$B$2:$B$3001,$A30))</f>
        <v>0</v>
      </c>
      <c r="AT30" s="21" t="n">
        <f aca="false">IF(OR($A30="",AT$4=""),0,COUNTIFS(Formulas!$A$2:$A$3001,AT$4,Formulas!$B$2:$B$3001,$A30))</f>
        <v>0</v>
      </c>
      <c r="AU30" s="21" t="n">
        <f aca="false">IF(OR($A30="",AU$4=""),0,COUNTIFS(Formulas!$A$2:$A$3001,AU$4,Formulas!$B$2:$B$3001,$A30))</f>
        <v>0</v>
      </c>
      <c r="AV30" s="21" t="n">
        <f aca="false">IF(OR($A30="",AV$4=""),0,COUNTIFS(Formulas!$A$2:$A$3001,AV$4,Formulas!$B$2:$B$3001,$A30))</f>
        <v>0</v>
      </c>
      <c r="AW30" s="21" t="n">
        <f aca="false">IF(OR($A30="",AW$4=""),0,COUNTIFS(Formulas!$A$2:$A$3001,AW$4,Formulas!$B$2:$B$3001,$A30))</f>
        <v>0</v>
      </c>
      <c r="AX30" s="21" t="n">
        <f aca="false">IF(OR($A30="",AX$4=""),0,COUNTIFS(Formulas!$A$2:$A$3001,AX$4,Formulas!$B$2:$B$3001,$A30))</f>
        <v>0</v>
      </c>
      <c r="AY30" s="21" t="n">
        <f aca="false">IF(OR($A30="",AY$4=""),0,COUNTIFS(Formulas!$A$2:$A$3001,AY$4,Formulas!$B$2:$B$3001,$A30))</f>
        <v>0</v>
      </c>
      <c r="AZ30" s="21" t="n">
        <f aca="false">IF(OR($A30="",AZ$4=""),0,COUNTIFS(Formulas!$A$2:$A$3001,AZ$4,Formulas!$B$2:$B$3001,$A30))</f>
        <v>0</v>
      </c>
      <c r="BA30" s="21" t="n">
        <f aca="false">IF(OR($A30="",BA$4=""),0,COUNTIFS(Formulas!$A$2:$A$3001,BA$4,Formulas!$B$2:$B$3001,$A30))</f>
        <v>0</v>
      </c>
      <c r="BB30" s="21" t="n">
        <f aca="false">IF(OR($A30="",BB$4=""),0,COUNTIFS(Formulas!$A$2:$A$3001,BB$4,Formulas!$B$2:$B$3001,$A30))</f>
        <v>0</v>
      </c>
      <c r="BC30" s="21" t="n">
        <f aca="false">IF(OR($A30="",BC$4=""),0,COUNTIFS(Formulas!$A$2:$A$3001,BC$4,Formulas!$B$2:$B$3001,$A30))</f>
        <v>0</v>
      </c>
      <c r="BD30" s="21" t="n">
        <f aca="false">IF(OR($A30="",BD$4=""),0,COUNTIFS(Formulas!$A$2:$A$3001,BD$4,Formulas!$B$2:$B$3001,$A30))</f>
        <v>0</v>
      </c>
      <c r="BE30" s="21" t="n">
        <f aca="false">IF(OR($A30="",BE$4=""),0,COUNTIFS(Formulas!$A$2:$A$3001,BE$4,Formulas!$B$2:$B$3001,$A30))</f>
        <v>0</v>
      </c>
      <c r="BF30" s="21" t="n">
        <f aca="false">IF(OR($A30="",BF$4=""),0,COUNTIFS(Formulas!$A$2:$A$3001,BF$4,Formulas!$B$2:$B$3001,$A30))</f>
        <v>0</v>
      </c>
      <c r="BG30" s="21" t="n">
        <f aca="false">IF(OR($A30="",BG$4=""),0,COUNTIFS(Formulas!$A$2:$A$3001,BG$4,Formulas!$B$2:$B$3001,$A30))</f>
        <v>0</v>
      </c>
      <c r="BH30" s="21" t="n">
        <f aca="false">IF(OR($A30="",BH$4=""),0,COUNTIFS(Formulas!$A$2:$A$3001,BH$4,Formulas!$B$2:$B$3001,$A30))</f>
        <v>0</v>
      </c>
      <c r="BI30" s="21" t="n">
        <f aca="false">IF(OR($A30="",BI$4=""),0,COUNTIFS(Formulas!$A$2:$A$3001,BI$4,Formulas!$B$2:$B$3001,$A30))</f>
        <v>0</v>
      </c>
      <c r="BJ30" s="21" t="n">
        <f aca="false">IF(OR($A30="",BJ$4=""),0,COUNTIFS(Formulas!$A$2:$A$3001,BJ$4,Formulas!$B$2:$B$3001,$A30))</f>
        <v>0</v>
      </c>
      <c r="BK30" s="21" t="n">
        <f aca="false">IF(OR($A30="",BK$4=""),0,COUNTIFS(Formulas!$A$2:$A$3001,BK$4,Formulas!$B$2:$B$3001,$A30))</f>
        <v>0</v>
      </c>
      <c r="BL30" s="21" t="n">
        <f aca="false">IF(OR($A30="",BL$4=""),0,COUNTIFS(Formulas!$A$2:$A$3001,BL$4,Formulas!$B$2:$B$3001,$A30))</f>
        <v>0</v>
      </c>
      <c r="BM30" s="21" t="n">
        <f aca="false">IF(OR($A30="",BM$4=""),0,COUNTIFS(Formulas!$A$2:$A$3001,BM$4,Formulas!$B$2:$B$3001,$A30))</f>
        <v>0</v>
      </c>
      <c r="BN30" s="21" t="n">
        <f aca="false">IF(OR($A30="",BN$4=""),0,COUNTIFS(Formulas!$A$2:$A$3001,BN$4,Formulas!$B$2:$B$3001,$A30))</f>
        <v>0</v>
      </c>
      <c r="BO30" s="21" t="n">
        <f aca="false">IF(OR($A30="",BO$4=""),0,COUNTIFS(Formulas!$A$2:$A$3001,BO$4,Formulas!$B$2:$B$3001,$A30))</f>
        <v>0</v>
      </c>
      <c r="BP30" s="21" t="n">
        <f aca="false">IF(OR($A30="",BP$4=""),0,COUNTIFS(Formulas!$A$2:$A$3001,BP$4,Formulas!$B$2:$B$3001,$A30))</f>
        <v>0</v>
      </c>
      <c r="BQ30" s="21" t="n">
        <f aca="false">IF(OR($A30="",BQ$4=""),0,COUNTIFS(Formulas!$A$2:$A$3001,BQ$4,Formulas!$B$2:$B$3001,$A30))</f>
        <v>0</v>
      </c>
      <c r="BR30" s="21" t="n">
        <f aca="false">IF(OR($A30="",BR$4=""),0,COUNTIFS(Formulas!$A$2:$A$3001,BR$4,Formulas!$B$2:$B$3001,$A30))</f>
        <v>0</v>
      </c>
      <c r="BS30" s="21" t="n">
        <f aca="false">IF(OR($A30="",BS$4=""),0,COUNTIFS(Formulas!$A$2:$A$3001,BS$4,Formulas!$B$2:$B$3001,$A30))</f>
        <v>0</v>
      </c>
      <c r="BT30" s="21" t="n">
        <f aca="false">IF(OR($A30="",BT$4=""),0,COUNTIFS(Formulas!$A$2:$A$3001,BT$4,Formulas!$B$2:$B$3001,$A30))</f>
        <v>0</v>
      </c>
      <c r="BU30" s="21" t="n">
        <f aca="false">IF(OR($A30="",BU$4=""),0,COUNTIFS(Formulas!$A$2:$A$3001,BU$4,Formulas!$B$2:$B$3001,$A30))</f>
        <v>0</v>
      </c>
      <c r="BV30" s="21" t="n">
        <f aca="false">IF(OR($A30="",BV$4=""),0,COUNTIFS(Formulas!$A$2:$A$3001,BV$4,Formulas!$B$2:$B$3001,$A30))</f>
        <v>0</v>
      </c>
      <c r="BW30" s="21" t="n">
        <f aca="false">IF(OR($A30="",BW$4=""),0,COUNTIFS(Formulas!$A$2:$A$3001,BW$4,Formulas!$B$2:$B$3001,$A30))</f>
        <v>0</v>
      </c>
      <c r="BX30" s="21" t="n">
        <f aca="false">IF(OR($A30="",BX$4=""),0,COUNTIFS(Formulas!$A$2:$A$3001,BX$4,Formulas!$B$2:$B$3001,$A30))</f>
        <v>0</v>
      </c>
      <c r="BY30" s="21" t="n">
        <f aca="false">IF(OR($A30="",BY$4=""),0,COUNTIFS(Formulas!$A$2:$A$3001,BY$4,Formulas!$B$2:$B$3001,$A30))</f>
        <v>0</v>
      </c>
      <c r="BZ30" s="21" t="n">
        <f aca="false">IF(OR($A30="",BZ$4=""),0,COUNTIFS(Formulas!$A$2:$A$3001,BZ$4,Formulas!$B$2:$B$3001,$A30))</f>
        <v>0</v>
      </c>
      <c r="CA30" s="21" t="n">
        <f aca="false">IF(OR($A30="",CA$4=""),0,COUNTIFS(Formulas!$A$2:$A$3001,CA$4,Formulas!$B$2:$B$3001,$A30))</f>
        <v>0</v>
      </c>
      <c r="CB30" s="21" t="n">
        <f aca="false">IF(OR($A30="",CB$4=""),0,COUNTIFS(Formulas!$A$2:$A$3001,CB$4,Formulas!$B$2:$B$3001,$A30))</f>
        <v>0</v>
      </c>
      <c r="CC30" s="21" t="n">
        <f aca="false">IF(OR($A30="",CC$4=""),0,COUNTIFS(Formulas!$A$2:$A$3001,CC$4,Formulas!$B$2:$B$3001,$A30))</f>
        <v>0</v>
      </c>
      <c r="CD30" s="21" t="n">
        <f aca="false">IF(OR($A30="",CD$4=""),0,COUNTIFS(Formulas!$A$2:$A$3001,CD$4,Formulas!$B$2:$B$3001,$A30))</f>
        <v>0</v>
      </c>
      <c r="CE30" s="21" t="n">
        <f aca="false">IF(OR($A30="",CE$4=""),0,COUNTIFS(Formulas!$A$2:$A$3001,CE$4,Formulas!$B$2:$B$3001,$A30))</f>
        <v>0</v>
      </c>
      <c r="CF30" s="21" t="n">
        <f aca="false">IF(OR($A30="",CF$4=""),0,COUNTIFS(Formulas!$A$2:$A$3001,CF$4,Formulas!$B$2:$B$3001,$A30))</f>
        <v>0</v>
      </c>
      <c r="CG30" s="21" t="n">
        <f aca="false">IF(OR($A30="",CG$4=""),0,COUNTIFS(Formulas!$A$2:$A$3001,CG$4,Formulas!$B$2:$B$3001,$A30))</f>
        <v>0</v>
      </c>
      <c r="CH30" s="21" t="n">
        <f aca="false">IF(OR($A30="",CH$4=""),0,COUNTIFS(Formulas!$A$2:$A$3001,CH$4,Formulas!$B$2:$B$3001,$A30))</f>
        <v>0</v>
      </c>
      <c r="CI30" s="21" t="n">
        <f aca="false">IF(OR($A30="",CI$4=""),0,COUNTIFS(Formulas!$A$2:$A$3001,CI$4,Formulas!$B$2:$B$3001,$A30))</f>
        <v>0</v>
      </c>
      <c r="CJ30" s="21" t="n">
        <f aca="false">IF(OR($A30="",CJ$4=""),0,COUNTIFS(Formulas!$A$2:$A$3001,CJ$4,Formulas!$B$2:$B$3001,$A30))</f>
        <v>0</v>
      </c>
      <c r="CK30" s="21" t="n">
        <f aca="false">IF(OR($A30="",CK$4=""),0,COUNTIFS(Formulas!$A$2:$A$3001,CK$4,Formulas!$B$2:$B$3001,$A30))</f>
        <v>0</v>
      </c>
      <c r="CL30" s="21" t="n">
        <f aca="false">IF(OR($A30="",CL$4=""),0,COUNTIFS(Formulas!$A$2:$A$3001,CL$4,Formulas!$B$2:$B$3001,$A30))</f>
        <v>0</v>
      </c>
      <c r="CM30" s="21" t="n">
        <f aca="false">IF(OR($A30="",CM$4=""),0,COUNTIFS(Formulas!$A$2:$A$3001,CM$4,Formulas!$B$2:$B$3001,$A30))</f>
        <v>0</v>
      </c>
      <c r="CN30" s="21" t="n">
        <f aca="false">IF(OR($A30="",CN$4=""),0,COUNTIFS(Formulas!$A$2:$A$3001,CN$4,Formulas!$B$2:$B$3001,$A30))</f>
        <v>0</v>
      </c>
      <c r="CO30" s="21" t="n">
        <f aca="false">IF(OR($A30="",CO$4=""),0,COUNTIFS(Formulas!$A$2:$A$3001,CO$4,Formulas!$B$2:$B$3001,$A30))</f>
        <v>0</v>
      </c>
      <c r="CP30" s="21" t="n">
        <f aca="false">IF(OR($A30="",CP$4=""),0,COUNTIFS(Formulas!$A$2:$A$3001,CP$4,Formulas!$B$2:$B$3001,$A30))</f>
        <v>0</v>
      </c>
      <c r="CQ30" s="21" t="n">
        <f aca="false">IF(OR($A30="",CQ$4=""),0,COUNTIFS(Formulas!$A$2:$A$3001,CQ$4,Formulas!$B$2:$B$3001,$A30))</f>
        <v>0</v>
      </c>
      <c r="CR30" s="21" t="n">
        <f aca="false">IF(OR($A30="",CR$4=""),0,COUNTIFS(Formulas!$A$2:$A$3001,CR$4,Formulas!$B$2:$B$3001,$A30))</f>
        <v>0</v>
      </c>
      <c r="CS30" s="21" t="n">
        <f aca="false">IF(OR($A30="",CS$4=""),0,COUNTIFS(Formulas!$A$2:$A$3001,CS$4,Formulas!$B$2:$B$3001,$A30))</f>
        <v>0</v>
      </c>
      <c r="CT30" s="21" t="n">
        <f aca="false">IF(OR($A30="",CT$4=""),0,COUNTIFS(Formulas!$A$2:$A$3001,CT$4,Formulas!$B$2:$B$3001,$A30))</f>
        <v>0</v>
      </c>
      <c r="CU30" s="21" t="n">
        <f aca="false">IF(OR($A30="",CU$4=""),0,COUNTIFS(Formulas!$A$2:$A$3001,CU$4,Formulas!$B$2:$B$3001,$A30))</f>
        <v>0</v>
      </c>
      <c r="CV30" s="21" t="n">
        <f aca="false">IF(OR($A30="",CV$4=""),0,COUNTIFS(Formulas!$A$2:$A$3001,CV$4,Formulas!$B$2:$B$3001,$A30))</f>
        <v>0</v>
      </c>
      <c r="CW30" s="21" t="n">
        <f aca="false">IF(OR($A30="",CW$4=""),0,COUNTIFS(Formulas!$A$2:$A$3001,CW$4,Formulas!$B$2:$B$3001,$A30))</f>
        <v>0</v>
      </c>
      <c r="CX30" s="21" t="n">
        <f aca="false">IF(OR($A30="",CX$4=""),0,COUNTIFS(Formulas!$A$2:$A$3001,CX$4,Formulas!$B$2:$B$3001,$A30))</f>
        <v>0</v>
      </c>
      <c r="CY30" s="21" t="n">
        <f aca="false">IF(OR($A30="",CY$4=""),0,COUNTIFS(Formulas!$A$2:$A$3001,CY$4,Formulas!$B$2:$B$3001,$A30))</f>
        <v>0</v>
      </c>
      <c r="CZ30" s="21" t="n">
        <f aca="false">IF(OR($A30="",CZ$4=""),0,COUNTIFS(Formulas!$A$2:$A$3001,CZ$4,Formulas!$B$2:$B$3001,$A30))</f>
        <v>0</v>
      </c>
      <c r="DA30" s="21" t="n">
        <f aca="false">IF(OR($A30="",DA$4=""),0,COUNTIFS(Formulas!$A$2:$A$3001,DA$4,Formulas!$B$2:$B$3001,$A30))</f>
        <v>0</v>
      </c>
      <c r="DB30" s="21" t="n">
        <f aca="false">IF(OR($A30="",DB$4=""),0,COUNTIFS(Formulas!$A$2:$A$3001,DB$4,Formulas!$B$2:$B$3001,$A30))</f>
        <v>0</v>
      </c>
      <c r="DC30" s="21" t="n">
        <f aca="false">IF(OR($A30="",DC$4=""),0,COUNTIFS(Formulas!$A$2:$A$3001,DC$4,Formulas!$B$2:$B$3001,$A30))</f>
        <v>0</v>
      </c>
      <c r="DD30" s="21" t="n">
        <f aca="false">IF(OR($A30="",DD$4=""),0,COUNTIFS(Formulas!$A$2:$A$3001,DD$4,Formulas!$B$2:$B$3001,$A30))</f>
        <v>0</v>
      </c>
      <c r="DE30" s="21" t="n">
        <f aca="false">IF(OR($A30="",DE$4=""),0,COUNTIFS(Formulas!$A$2:$A$3001,DE$4,Formulas!$B$2:$B$3001,$A30))</f>
        <v>0</v>
      </c>
      <c r="DF30" s="21" t="n">
        <f aca="false">IF(OR($A30="",DF$4=""),0,COUNTIFS(Formulas!$A$2:$A$3001,DF$4,Formulas!$B$2:$B$3001,$A30))</f>
        <v>0</v>
      </c>
      <c r="DG30" s="21" t="n">
        <f aca="false">IF(OR($A30="",DG$4=""),0,COUNTIFS(Formulas!$A$2:$A$3001,DG$4,Formulas!$B$2:$B$3001,$A30))</f>
        <v>0</v>
      </c>
      <c r="DH30" s="21" t="n">
        <f aca="false">IF(OR($A30="",DH$4=""),0,COUNTIFS(Formulas!$A$2:$A$3001,DH$4,Formulas!$B$2:$B$3001,$A30))</f>
        <v>0</v>
      </c>
      <c r="DI30" s="21" t="n">
        <f aca="false">IF(OR($A30="",DI$4=""),0,COUNTIFS(Formulas!$A$2:$A$3001,DI$4,Formulas!$B$2:$B$3001,$A30))</f>
        <v>0</v>
      </c>
      <c r="DJ30" s="21" t="n">
        <f aca="false">IF(OR($A30="",DJ$4=""),0,COUNTIFS(Formulas!$A$2:$A$3001,DJ$4,Formulas!$B$2:$B$3001,$A30))</f>
        <v>0</v>
      </c>
      <c r="DK30" s="21" t="n">
        <f aca="false">IF(OR($A30="",DK$4=""),0,COUNTIFS(Formulas!$A$2:$A$3001,DK$4,Formulas!$B$2:$B$3001,$A30))</f>
        <v>0</v>
      </c>
      <c r="DL30" s="21" t="n">
        <f aca="false">IF(OR($A30="",DL$4=""),0,COUNTIFS(Formulas!$A$2:$A$3001,DL$4,Formulas!$B$2:$B$3001,$A30))</f>
        <v>0</v>
      </c>
      <c r="DM30" s="21" t="n">
        <f aca="false">IF(OR($A30="",DM$4=""),0,COUNTIFS(Formulas!$A$2:$A$3001,DM$4,Formulas!$B$2:$B$3001,$A30))</f>
        <v>0</v>
      </c>
      <c r="DN30" s="21" t="n">
        <f aca="false">IF(OR($A30="",DN$4=""),0,COUNTIFS(Formulas!$A$2:$A$3001,DN$4,Formulas!$B$2:$B$3001,$A30))</f>
        <v>0</v>
      </c>
      <c r="DO30" s="21" t="n">
        <f aca="false">IF(OR($A30="",DO$4=""),0,COUNTIFS(Formulas!$A$2:$A$3001,DO$4,Formulas!$B$2:$B$3001,$A30))</f>
        <v>0</v>
      </c>
      <c r="DP30" s="21" t="n">
        <f aca="false">IF(OR($A30="",DP$4=""),0,COUNTIFS(Formulas!$A$2:$A$3001,DP$4,Formulas!$B$2:$B$3001,$A30))</f>
        <v>0</v>
      </c>
      <c r="DQ30" s="21" t="n">
        <f aca="false">IF(OR($A30="",DQ$4=""),0,COUNTIFS(Formulas!$A$2:$A$3001,DQ$4,Formulas!$B$2:$B$3001,$A30))</f>
        <v>0</v>
      </c>
      <c r="DR30" s="21" t="n">
        <f aca="false">IF(OR($A30="",DR$4=""),0,COUNTIFS(Formulas!$A$2:$A$3001,DR$4,Formulas!$B$2:$B$3001,$A30))</f>
        <v>0</v>
      </c>
      <c r="DS30" s="21" t="n">
        <f aca="false">IF(OR($A30="",DS$4=""),0,COUNTIFS(Formulas!$A$2:$A$3001,DS$4,Formulas!$B$2:$B$3001,$A30))</f>
        <v>0</v>
      </c>
      <c r="DT30" s="21" t="n">
        <f aca="false">IF(OR($A30="",DT$4=""),0,COUNTIFS(Formulas!$A$2:$A$3001,DT$4,Formulas!$B$2:$B$3001,$A30))</f>
        <v>0</v>
      </c>
      <c r="DU30" s="21" t="n">
        <f aca="false">IF(OR($A30="",DU$4=""),0,COUNTIFS(Formulas!$A$2:$A$3001,DU$4,Formulas!$B$2:$B$3001,$A30))</f>
        <v>0</v>
      </c>
      <c r="DV30" s="21" t="n">
        <f aca="false">IF(OR($A30="",DV$4=""),0,COUNTIFS(Formulas!$A$2:$A$3001,DV$4,Formulas!$B$2:$B$3001,$A30))</f>
        <v>0</v>
      </c>
      <c r="DW30" s="21" t="n">
        <f aca="false">IF(OR($A30="",DW$4=""),0,COUNTIFS(Formulas!$A$2:$A$3001,DW$4,Formulas!$B$2:$B$3001,$A30))</f>
        <v>0</v>
      </c>
      <c r="DX30" s="21" t="n">
        <f aca="false">IF(OR($A30="",DX$4=""),0,COUNTIFS(Formulas!$A$2:$A$3001,DX$4,Formulas!$B$2:$B$3001,$A30))</f>
        <v>0</v>
      </c>
      <c r="DY30" s="21" t="n">
        <f aca="false">IF(OR($A30="",DY$4=""),0,COUNTIFS(Formulas!$A$2:$A$3001,DY$4,Formulas!$B$2:$B$3001,$A30))</f>
        <v>0</v>
      </c>
      <c r="DZ30" s="21" t="n">
        <f aca="false">IF(OR($A30="",DZ$4=""),0,COUNTIFS(Formulas!$A$2:$A$3001,DZ$4,Formulas!$B$2:$B$3001,$A30))</f>
        <v>0</v>
      </c>
      <c r="EA30" s="21" t="n">
        <f aca="false">IF(OR($A30="",EA$4=""),0,COUNTIFS(Formulas!$A$2:$A$3001,EA$4,Formulas!$B$2:$B$3001,$A30))</f>
        <v>0</v>
      </c>
      <c r="EB30" s="21" t="n">
        <f aca="false">IF(OR($A30="",EB$4=""),0,COUNTIFS(Formulas!$A$2:$A$3001,EB$4,Formulas!$B$2:$B$3001,$A30))</f>
        <v>0</v>
      </c>
      <c r="EC30" s="21" t="n">
        <f aca="false">IF(OR($A30="",EC$4=""),0,COUNTIFS(Formulas!$A$2:$A$3001,EC$4,Formulas!$B$2:$B$3001,$A30))</f>
        <v>0</v>
      </c>
      <c r="ED30" s="21" t="n">
        <f aca="false">IF(OR($A30="",ED$4=""),0,COUNTIFS(Formulas!$A$2:$A$3001,ED$4,Formulas!$B$2:$B$3001,$A30))</f>
        <v>0</v>
      </c>
      <c r="EE30" s="21" t="n">
        <f aca="false">IF(OR($A30="",EE$4=""),0,COUNTIFS(Formulas!$A$2:$A$3001,EE$4,Formulas!$B$2:$B$3001,$A30))</f>
        <v>0</v>
      </c>
      <c r="EF30" s="21" t="n">
        <f aca="false">IF(OR($A30="",EF$4=""),0,COUNTIFS(Formulas!$A$2:$A$3001,EF$4,Formulas!$B$2:$B$3001,$A30))</f>
        <v>0</v>
      </c>
      <c r="EG30" s="21" t="n">
        <f aca="false">IF(OR($A30="",EG$4=""),0,COUNTIFS(Formulas!$A$2:$A$3001,EG$4,Formulas!$B$2:$B$3001,$A30))</f>
        <v>0</v>
      </c>
      <c r="EH30" s="21" t="n">
        <f aca="false">IF(OR($A30="",EH$4=""),0,COUNTIFS(Formulas!$A$2:$A$3001,EH$4,Formulas!$B$2:$B$3001,$A30))</f>
        <v>0</v>
      </c>
      <c r="EI30" s="21" t="n">
        <f aca="false">IF(OR($A30="",EI$4=""),0,COUNTIFS(Formulas!$A$2:$A$3001,EI$4,Formulas!$B$2:$B$3001,$A30))</f>
        <v>0</v>
      </c>
      <c r="EJ30" s="21" t="n">
        <f aca="false">IF(OR($A30="",EJ$4=""),0,COUNTIFS(Formulas!$A$2:$A$3001,EJ$4,Formulas!$B$2:$B$3001,$A30))</f>
        <v>0</v>
      </c>
      <c r="EK30" s="21" t="n">
        <f aca="false">IF(OR($A30="",EK$4=""),0,COUNTIFS(Formulas!$A$2:$A$3001,EK$4,Formulas!$B$2:$B$3001,$A30))</f>
        <v>0</v>
      </c>
      <c r="EL30" s="21" t="n">
        <f aca="false">IF(OR($A30="",EL$4=""),0,COUNTIFS(Formulas!$A$2:$A$3001,EL$4,Formulas!$B$2:$B$3001,$A30))</f>
        <v>0</v>
      </c>
      <c r="EM30" s="21" t="n">
        <f aca="false">IF(OR($A30="",EM$4=""),0,COUNTIFS(Formulas!$A$2:$A$3001,EM$4,Formulas!$B$2:$B$3001,$A30))</f>
        <v>0</v>
      </c>
      <c r="EN30" s="21" t="n">
        <f aca="false">IF(OR($A30="",EN$4=""),0,COUNTIFS(Formulas!$A$2:$A$3001,EN$4,Formulas!$B$2:$B$3001,$A30))</f>
        <v>0</v>
      </c>
      <c r="EO30" s="21" t="n">
        <f aca="false">IF(OR($A30="",EO$4=""),0,COUNTIFS(Formulas!$A$2:$A$3001,EO$4,Formulas!$B$2:$B$3001,$A30))</f>
        <v>0</v>
      </c>
      <c r="EP30" s="21" t="n">
        <f aca="false">IF(OR($A30="",EP$4=""),0,COUNTIFS(Formulas!$A$2:$A$3001,EP$4,Formulas!$B$2:$B$3001,$A30))</f>
        <v>0</v>
      </c>
      <c r="EQ30" s="21" t="n">
        <f aca="false">IF(OR($A30="",EQ$4=""),0,COUNTIFS(Formulas!$A$2:$A$3001,EQ$4,Formulas!$B$2:$B$3001,$A30))</f>
        <v>0</v>
      </c>
      <c r="ER30" s="21" t="n">
        <f aca="false">IF(OR($A30="",ER$4=""),0,COUNTIFS(Formulas!$A$2:$A$3001,ER$4,Formulas!$B$2:$B$3001,$A30))</f>
        <v>0</v>
      </c>
      <c r="ES30" s="21" t="n">
        <f aca="false">IF(OR($A30="",ES$4=""),0,COUNTIFS(Formulas!$A$2:$A$3001,ES$4,Formulas!$B$2:$B$3001,$A30))</f>
        <v>0</v>
      </c>
      <c r="ET30" s="21" t="n">
        <f aca="false">IF(OR($A30="",ET$4=""),0,COUNTIFS(Formulas!$A$2:$A$3001,ET$4,Formulas!$B$2:$B$3001,$A30))</f>
        <v>0</v>
      </c>
      <c r="EU30" s="21" t="n">
        <f aca="false">IF(OR($A30="",EU$4=""),0,COUNTIFS(Formulas!$A$2:$A$3001,EU$4,Formulas!$B$2:$B$3001,$A30))</f>
        <v>0</v>
      </c>
      <c r="EV30" s="21" t="n">
        <f aca="false">IF(OR($A30="",EV$4=""),0,COUNTIFS(Formulas!$A$2:$A$3001,EV$4,Formulas!$B$2:$B$3001,$A30))</f>
        <v>0</v>
      </c>
    </row>
    <row r="31" customFormat="false" ht="15" hidden="false" customHeight="false" outlineLevel="0" collapsed="false">
      <c r="A31" s="13" t="str">
        <f aca="false">IF(INDEX(Materials!$A$2:$A$301,27)="","",INDEX(Materials!$A$2:$A$301,27))</f>
        <v>Devil's Claw Dry Extract 6:1</v>
      </c>
      <c r="B31" s="19" t="n">
        <f aca="false">IF(A31="","",COUNTIF(C31:EV31,"&gt;0"))</f>
        <v>1</v>
      </c>
      <c r="C31" s="21" t="n">
        <f aca="false">IF(OR($A31="",C$4=""),0,COUNTIFS(Formulas!$A$2:$A$3001,C$4,Formulas!$B$2:$B$3001,$A31))</f>
        <v>0</v>
      </c>
      <c r="D31" s="21" t="n">
        <f aca="false">IF(OR($A31="",D$4=""),0,COUNTIFS(Formulas!$A$2:$A$3001,D$4,Formulas!$B$2:$B$3001,$A31))</f>
        <v>0</v>
      </c>
      <c r="E31" s="21" t="n">
        <f aca="false">IF(OR($A31="",E$4=""),0,COUNTIFS(Formulas!$A$2:$A$3001,E$4,Formulas!$B$2:$B$3001,$A31))</f>
        <v>0</v>
      </c>
      <c r="F31" s="21" t="n">
        <f aca="false">IF(OR($A31="",F$4=""),0,COUNTIFS(Formulas!$A$2:$A$3001,F$4,Formulas!$B$2:$B$3001,$A31))</f>
        <v>0</v>
      </c>
      <c r="G31" s="21" t="n">
        <f aca="false">IF(OR($A31="",G$4=""),0,COUNTIFS(Formulas!$A$2:$A$3001,G$4,Formulas!$B$2:$B$3001,$A31))</f>
        <v>0</v>
      </c>
      <c r="H31" s="21" t="n">
        <f aca="false">IF(OR($A31="",H$4=""),0,COUNTIFS(Formulas!$A$2:$A$3001,H$4,Formulas!$B$2:$B$3001,$A31))</f>
        <v>0</v>
      </c>
      <c r="I31" s="21" t="n">
        <f aca="false">IF(OR($A31="",I$4=""),0,COUNTIFS(Formulas!$A$2:$A$3001,I$4,Formulas!$B$2:$B$3001,$A31))</f>
        <v>0</v>
      </c>
      <c r="J31" s="21" t="n">
        <f aca="false">IF(OR($A31="",J$4=""),0,COUNTIFS(Formulas!$A$2:$A$3001,J$4,Formulas!$B$2:$B$3001,$A31))</f>
        <v>0</v>
      </c>
      <c r="K31" s="21" t="n">
        <f aca="false">IF(OR($A31="",K$4=""),0,COUNTIFS(Formulas!$A$2:$A$3001,K$4,Formulas!$B$2:$B$3001,$A31))</f>
        <v>0</v>
      </c>
      <c r="L31" s="21" t="n">
        <f aca="false">IF(OR($A31="",L$4=""),0,COUNTIFS(Formulas!$A$2:$A$3001,L$4,Formulas!$B$2:$B$3001,$A31))</f>
        <v>0</v>
      </c>
      <c r="M31" s="21" t="n">
        <f aca="false">IF(OR($A31="",M$4=""),0,COUNTIFS(Formulas!$A$2:$A$3001,M$4,Formulas!$B$2:$B$3001,$A31))</f>
        <v>0</v>
      </c>
      <c r="N31" s="21" t="n">
        <f aca="false">IF(OR($A31="",N$4=""),0,COUNTIFS(Formulas!$A$2:$A$3001,N$4,Formulas!$B$2:$B$3001,$A31))</f>
        <v>0</v>
      </c>
      <c r="O31" s="21" t="n">
        <f aca="false">IF(OR($A31="",O$4=""),0,COUNTIFS(Formulas!$A$2:$A$3001,O$4,Formulas!$B$2:$B$3001,$A31))</f>
        <v>0</v>
      </c>
      <c r="P31" s="21" t="n">
        <f aca="false">IF(OR($A31="",P$4=""),0,COUNTIFS(Formulas!$A$2:$A$3001,P$4,Formulas!$B$2:$B$3001,$A31))</f>
        <v>0</v>
      </c>
      <c r="Q31" s="21" t="n">
        <f aca="false">IF(OR($A31="",Q$4=""),0,COUNTIFS(Formulas!$A$2:$A$3001,Q$4,Formulas!$B$2:$B$3001,$A31))</f>
        <v>0</v>
      </c>
      <c r="R31" s="21" t="n">
        <f aca="false">IF(OR($A31="",R$4=""),0,COUNTIFS(Formulas!$A$2:$A$3001,R$4,Formulas!$B$2:$B$3001,$A31))</f>
        <v>0</v>
      </c>
      <c r="S31" s="21" t="n">
        <f aca="false">IF(OR($A31="",S$4=""),0,COUNTIFS(Formulas!$A$2:$A$3001,S$4,Formulas!$B$2:$B$3001,$A31))</f>
        <v>0</v>
      </c>
      <c r="T31" s="21" t="n">
        <f aca="false">IF(OR($A31="",T$4=""),0,COUNTIFS(Formulas!$A$2:$A$3001,T$4,Formulas!$B$2:$B$3001,$A31))</f>
        <v>0</v>
      </c>
      <c r="U31" s="21" t="n">
        <f aca="false">IF(OR($A31="",U$4=""),0,COUNTIFS(Formulas!$A$2:$A$3001,U$4,Formulas!$B$2:$B$3001,$A31))</f>
        <v>0</v>
      </c>
      <c r="V31" s="21" t="n">
        <f aca="false">IF(OR($A31="",V$4=""),0,COUNTIFS(Formulas!$A$2:$A$3001,V$4,Formulas!$B$2:$B$3001,$A31))</f>
        <v>0</v>
      </c>
      <c r="W31" s="21" t="n">
        <f aca="false">IF(OR($A31="",W$4=""),0,COUNTIFS(Formulas!$A$2:$A$3001,W$4,Formulas!$B$2:$B$3001,$A31))</f>
        <v>0</v>
      </c>
      <c r="X31" s="21" t="n">
        <f aca="false">IF(OR($A31="",X$4=""),0,COUNTIFS(Formulas!$A$2:$A$3001,X$4,Formulas!$B$2:$B$3001,$A31))</f>
        <v>0</v>
      </c>
      <c r="Y31" s="21" t="n">
        <f aca="false">IF(OR($A31="",Y$4=""),0,COUNTIFS(Formulas!$A$2:$A$3001,Y$4,Formulas!$B$2:$B$3001,$A31))</f>
        <v>0</v>
      </c>
      <c r="Z31" s="21" t="n">
        <f aca="false">IF(OR($A31="",Z$4=""),0,COUNTIFS(Formulas!$A$2:$A$3001,Z$4,Formulas!$B$2:$B$3001,$A31))</f>
        <v>0</v>
      </c>
      <c r="AA31" s="21" t="n">
        <f aca="false">IF(OR($A31="",AA$4=""),0,COUNTIFS(Formulas!$A$2:$A$3001,AA$4,Formulas!$B$2:$B$3001,$A31))</f>
        <v>0</v>
      </c>
      <c r="AB31" s="21" t="n">
        <f aca="false">IF(OR($A31="",AB$4=""),0,COUNTIFS(Formulas!$A$2:$A$3001,AB$4,Formulas!$B$2:$B$3001,$A31))</f>
        <v>0</v>
      </c>
      <c r="AC31" s="21" t="n">
        <f aca="false">IF(OR($A31="",AC$4=""),0,COUNTIFS(Formulas!$A$2:$A$3001,AC$4,Formulas!$B$2:$B$3001,$A31))</f>
        <v>0</v>
      </c>
      <c r="AD31" s="21" t="n">
        <f aca="false">IF(OR($A31="",AD$4=""),0,COUNTIFS(Formulas!$A$2:$A$3001,AD$4,Formulas!$B$2:$B$3001,$A31))</f>
        <v>0</v>
      </c>
      <c r="AE31" s="21" t="n">
        <f aca="false">IF(OR($A31="",AE$4=""),0,COUNTIFS(Formulas!$A$2:$A$3001,AE$4,Formulas!$B$2:$B$3001,$A31))</f>
        <v>0</v>
      </c>
      <c r="AF31" s="21" t="n">
        <f aca="false">IF(OR($A31="",AF$4=""),0,COUNTIFS(Formulas!$A$2:$A$3001,AF$4,Formulas!$B$2:$B$3001,$A31))</f>
        <v>0</v>
      </c>
      <c r="AG31" s="21" t="n">
        <f aca="false">IF(OR($A31="",AG$4=""),0,COUNTIFS(Formulas!$A$2:$A$3001,AG$4,Formulas!$B$2:$B$3001,$A31))</f>
        <v>0</v>
      </c>
      <c r="AH31" s="21" t="n">
        <f aca="false">IF(OR($A31="",AH$4=""),0,COUNTIFS(Formulas!$A$2:$A$3001,AH$4,Formulas!$B$2:$B$3001,$A31))</f>
        <v>0</v>
      </c>
      <c r="AI31" s="21" t="n">
        <f aca="false">IF(OR($A31="",AI$4=""),0,COUNTIFS(Formulas!$A$2:$A$3001,AI$4,Formulas!$B$2:$B$3001,$A31))</f>
        <v>0</v>
      </c>
      <c r="AJ31" s="21" t="n">
        <f aca="false">IF(OR($A31="",AJ$4=""),0,COUNTIFS(Formulas!$A$2:$A$3001,AJ$4,Formulas!$B$2:$B$3001,$A31))</f>
        <v>0</v>
      </c>
      <c r="AK31" s="21" t="n">
        <f aca="false">IF(OR($A31="",AK$4=""),0,COUNTIFS(Formulas!$A$2:$A$3001,AK$4,Formulas!$B$2:$B$3001,$A31))</f>
        <v>0</v>
      </c>
      <c r="AL31" s="21" t="n">
        <f aca="false">IF(OR($A31="",AL$4=""),0,COUNTIFS(Formulas!$A$2:$A$3001,AL$4,Formulas!$B$2:$B$3001,$A31))</f>
        <v>0</v>
      </c>
      <c r="AM31" s="21" t="n">
        <f aca="false">IF(OR($A31="",AM$4=""),0,COUNTIFS(Formulas!$A$2:$A$3001,AM$4,Formulas!$B$2:$B$3001,$A31))</f>
        <v>0</v>
      </c>
      <c r="AN31" s="21" t="n">
        <f aca="false">IF(OR($A31="",AN$4=""),0,COUNTIFS(Formulas!$A$2:$A$3001,AN$4,Formulas!$B$2:$B$3001,$A31))</f>
        <v>0</v>
      </c>
      <c r="AO31" s="21" t="n">
        <f aca="false">IF(OR($A31="",AO$4=""),0,COUNTIFS(Formulas!$A$2:$A$3001,AO$4,Formulas!$B$2:$B$3001,$A31))</f>
        <v>0</v>
      </c>
      <c r="AP31" s="21" t="n">
        <f aca="false">IF(OR($A31="",AP$4=""),0,COUNTIFS(Formulas!$A$2:$A$3001,AP$4,Formulas!$B$2:$B$3001,$A31))</f>
        <v>0</v>
      </c>
      <c r="AQ31" s="21" t="n">
        <f aca="false">IF(OR($A31="",AQ$4=""),0,COUNTIFS(Formulas!$A$2:$A$3001,AQ$4,Formulas!$B$2:$B$3001,$A31))</f>
        <v>0</v>
      </c>
      <c r="AR31" s="21" t="n">
        <f aca="false">IF(OR($A31="",AR$4=""),0,COUNTIFS(Formulas!$A$2:$A$3001,AR$4,Formulas!$B$2:$B$3001,$A31))</f>
        <v>0</v>
      </c>
      <c r="AS31" s="21" t="n">
        <f aca="false">IF(OR($A31="",AS$4=""),0,COUNTIFS(Formulas!$A$2:$A$3001,AS$4,Formulas!$B$2:$B$3001,$A31))</f>
        <v>0</v>
      </c>
      <c r="AT31" s="21" t="n">
        <f aca="false">IF(OR($A31="",AT$4=""),0,COUNTIFS(Formulas!$A$2:$A$3001,AT$4,Formulas!$B$2:$B$3001,$A31))</f>
        <v>0</v>
      </c>
      <c r="AU31" s="21" t="n">
        <f aca="false">IF(OR($A31="",AU$4=""),0,COUNTIFS(Formulas!$A$2:$A$3001,AU$4,Formulas!$B$2:$B$3001,$A31))</f>
        <v>0</v>
      </c>
      <c r="AV31" s="21" t="n">
        <f aca="false">IF(OR($A31="",AV$4=""),0,COUNTIFS(Formulas!$A$2:$A$3001,AV$4,Formulas!$B$2:$B$3001,$A31))</f>
        <v>0</v>
      </c>
      <c r="AW31" s="21" t="n">
        <f aca="false">IF(OR($A31="",AW$4=""),0,COUNTIFS(Formulas!$A$2:$A$3001,AW$4,Formulas!$B$2:$B$3001,$A31))</f>
        <v>0</v>
      </c>
      <c r="AX31" s="21" t="n">
        <f aca="false">IF(OR($A31="",AX$4=""),0,COUNTIFS(Formulas!$A$2:$A$3001,AX$4,Formulas!$B$2:$B$3001,$A31))</f>
        <v>0</v>
      </c>
      <c r="AY31" s="21" t="n">
        <f aca="false">IF(OR($A31="",AY$4=""),0,COUNTIFS(Formulas!$A$2:$A$3001,AY$4,Formulas!$B$2:$B$3001,$A31))</f>
        <v>0</v>
      </c>
      <c r="AZ31" s="21" t="n">
        <f aca="false">IF(OR($A31="",AZ$4=""),0,COUNTIFS(Formulas!$A$2:$A$3001,AZ$4,Formulas!$B$2:$B$3001,$A31))</f>
        <v>0</v>
      </c>
      <c r="BA31" s="21" t="n">
        <f aca="false">IF(OR($A31="",BA$4=""),0,COUNTIFS(Formulas!$A$2:$A$3001,BA$4,Formulas!$B$2:$B$3001,$A31))</f>
        <v>0</v>
      </c>
      <c r="BB31" s="21" t="n">
        <f aca="false">IF(OR($A31="",BB$4=""),0,COUNTIFS(Formulas!$A$2:$A$3001,BB$4,Formulas!$B$2:$B$3001,$A31))</f>
        <v>0</v>
      </c>
      <c r="BC31" s="21" t="n">
        <f aca="false">IF(OR($A31="",BC$4=""),0,COUNTIFS(Formulas!$A$2:$A$3001,BC$4,Formulas!$B$2:$B$3001,$A31))</f>
        <v>0</v>
      </c>
      <c r="BD31" s="21" t="n">
        <f aca="false">IF(OR($A31="",BD$4=""),0,COUNTIFS(Formulas!$A$2:$A$3001,BD$4,Formulas!$B$2:$B$3001,$A31))</f>
        <v>0</v>
      </c>
      <c r="BE31" s="21" t="n">
        <f aca="false">IF(OR($A31="",BE$4=""),0,COUNTIFS(Formulas!$A$2:$A$3001,BE$4,Formulas!$B$2:$B$3001,$A31))</f>
        <v>0</v>
      </c>
      <c r="BF31" s="21" t="n">
        <f aca="false">IF(OR($A31="",BF$4=""),0,COUNTIFS(Formulas!$A$2:$A$3001,BF$4,Formulas!$B$2:$B$3001,$A31))</f>
        <v>0</v>
      </c>
      <c r="BG31" s="21" t="n">
        <f aca="false">IF(OR($A31="",BG$4=""),0,COUNTIFS(Formulas!$A$2:$A$3001,BG$4,Formulas!$B$2:$B$3001,$A31))</f>
        <v>0</v>
      </c>
      <c r="BH31" s="21" t="n">
        <f aca="false">IF(OR($A31="",BH$4=""),0,COUNTIFS(Formulas!$A$2:$A$3001,BH$4,Formulas!$B$2:$B$3001,$A31))</f>
        <v>0</v>
      </c>
      <c r="BI31" s="21" t="n">
        <f aca="false">IF(OR($A31="",BI$4=""),0,COUNTIFS(Formulas!$A$2:$A$3001,BI$4,Formulas!$B$2:$B$3001,$A31))</f>
        <v>0</v>
      </c>
      <c r="BJ31" s="21" t="n">
        <f aca="false">IF(OR($A31="",BJ$4=""),0,COUNTIFS(Formulas!$A$2:$A$3001,BJ$4,Formulas!$B$2:$B$3001,$A31))</f>
        <v>0</v>
      </c>
      <c r="BK31" s="21" t="n">
        <f aca="false">IF(OR($A31="",BK$4=""),0,COUNTIFS(Formulas!$A$2:$A$3001,BK$4,Formulas!$B$2:$B$3001,$A31))</f>
        <v>0</v>
      </c>
      <c r="BL31" s="21" t="n">
        <f aca="false">IF(OR($A31="",BL$4=""),0,COUNTIFS(Formulas!$A$2:$A$3001,BL$4,Formulas!$B$2:$B$3001,$A31))</f>
        <v>0</v>
      </c>
      <c r="BM31" s="21" t="n">
        <f aca="false">IF(OR($A31="",BM$4=""),0,COUNTIFS(Formulas!$A$2:$A$3001,BM$4,Formulas!$B$2:$B$3001,$A31))</f>
        <v>0</v>
      </c>
      <c r="BN31" s="21" t="n">
        <f aca="false">IF(OR($A31="",BN$4=""),0,COUNTIFS(Formulas!$A$2:$A$3001,BN$4,Formulas!$B$2:$B$3001,$A31))</f>
        <v>0</v>
      </c>
      <c r="BO31" s="21" t="n">
        <f aca="false">IF(OR($A31="",BO$4=""),0,COUNTIFS(Formulas!$A$2:$A$3001,BO$4,Formulas!$B$2:$B$3001,$A31))</f>
        <v>0</v>
      </c>
      <c r="BP31" s="21" t="n">
        <f aca="false">IF(OR($A31="",BP$4=""),0,COUNTIFS(Formulas!$A$2:$A$3001,BP$4,Formulas!$B$2:$B$3001,$A31))</f>
        <v>0</v>
      </c>
      <c r="BQ31" s="21" t="n">
        <f aca="false">IF(OR($A31="",BQ$4=""),0,COUNTIFS(Formulas!$A$2:$A$3001,BQ$4,Formulas!$B$2:$B$3001,$A31))</f>
        <v>0</v>
      </c>
      <c r="BR31" s="21" t="n">
        <f aca="false">IF(OR($A31="",BR$4=""),0,COUNTIFS(Formulas!$A$2:$A$3001,BR$4,Formulas!$B$2:$B$3001,$A31))</f>
        <v>0</v>
      </c>
      <c r="BS31" s="21" t="n">
        <f aca="false">IF(OR($A31="",BS$4=""),0,COUNTIFS(Formulas!$A$2:$A$3001,BS$4,Formulas!$B$2:$B$3001,$A31))</f>
        <v>0</v>
      </c>
      <c r="BT31" s="21" t="n">
        <f aca="false">IF(OR($A31="",BT$4=""),0,COUNTIFS(Formulas!$A$2:$A$3001,BT$4,Formulas!$B$2:$B$3001,$A31))</f>
        <v>0</v>
      </c>
      <c r="BU31" s="21" t="n">
        <f aca="false">IF(OR($A31="",BU$4=""),0,COUNTIFS(Formulas!$A$2:$A$3001,BU$4,Formulas!$B$2:$B$3001,$A31))</f>
        <v>0</v>
      </c>
      <c r="BV31" s="21" t="n">
        <f aca="false">IF(OR($A31="",BV$4=""),0,COUNTIFS(Formulas!$A$2:$A$3001,BV$4,Formulas!$B$2:$B$3001,$A31))</f>
        <v>0</v>
      </c>
      <c r="BW31" s="21" t="n">
        <f aca="false">IF(OR($A31="",BW$4=""),0,COUNTIFS(Formulas!$A$2:$A$3001,BW$4,Formulas!$B$2:$B$3001,$A31))</f>
        <v>0</v>
      </c>
      <c r="BX31" s="21" t="n">
        <f aca="false">IF(OR($A31="",BX$4=""),0,COUNTIFS(Formulas!$A$2:$A$3001,BX$4,Formulas!$B$2:$B$3001,$A31))</f>
        <v>0</v>
      </c>
      <c r="BY31" s="21" t="n">
        <f aca="false">IF(OR($A31="",BY$4=""),0,COUNTIFS(Formulas!$A$2:$A$3001,BY$4,Formulas!$B$2:$B$3001,$A31))</f>
        <v>0</v>
      </c>
      <c r="BZ31" s="21" t="n">
        <f aca="false">IF(OR($A31="",BZ$4=""),0,COUNTIFS(Formulas!$A$2:$A$3001,BZ$4,Formulas!$B$2:$B$3001,$A31))</f>
        <v>0</v>
      </c>
      <c r="CA31" s="21" t="n">
        <f aca="false">IF(OR($A31="",CA$4=""),0,COUNTIFS(Formulas!$A$2:$A$3001,CA$4,Formulas!$B$2:$B$3001,$A31))</f>
        <v>0</v>
      </c>
      <c r="CB31" s="21" t="n">
        <f aca="false">IF(OR($A31="",CB$4=""),0,COUNTIFS(Formulas!$A$2:$A$3001,CB$4,Formulas!$B$2:$B$3001,$A31))</f>
        <v>0</v>
      </c>
      <c r="CC31" s="21" t="n">
        <f aca="false">IF(OR($A31="",CC$4=""),0,COUNTIFS(Formulas!$A$2:$A$3001,CC$4,Formulas!$B$2:$B$3001,$A31))</f>
        <v>0</v>
      </c>
      <c r="CD31" s="21" t="n">
        <f aca="false">IF(OR($A31="",CD$4=""),0,COUNTIFS(Formulas!$A$2:$A$3001,CD$4,Formulas!$B$2:$B$3001,$A31))</f>
        <v>1</v>
      </c>
      <c r="CE31" s="21" t="n">
        <f aca="false">IF(OR($A31="",CE$4=""),0,COUNTIFS(Formulas!$A$2:$A$3001,CE$4,Formulas!$B$2:$B$3001,$A31))</f>
        <v>0</v>
      </c>
      <c r="CF31" s="21" t="n">
        <f aca="false">IF(OR($A31="",CF$4=""),0,COUNTIFS(Formulas!$A$2:$A$3001,CF$4,Formulas!$B$2:$B$3001,$A31))</f>
        <v>0</v>
      </c>
      <c r="CG31" s="21" t="n">
        <f aca="false">IF(OR($A31="",CG$4=""),0,COUNTIFS(Formulas!$A$2:$A$3001,CG$4,Formulas!$B$2:$B$3001,$A31))</f>
        <v>0</v>
      </c>
      <c r="CH31" s="21" t="n">
        <f aca="false">IF(OR($A31="",CH$4=""),0,COUNTIFS(Formulas!$A$2:$A$3001,CH$4,Formulas!$B$2:$B$3001,$A31))</f>
        <v>0</v>
      </c>
      <c r="CI31" s="21" t="n">
        <f aca="false">IF(OR($A31="",CI$4=""),0,COUNTIFS(Formulas!$A$2:$A$3001,CI$4,Formulas!$B$2:$B$3001,$A31))</f>
        <v>0</v>
      </c>
      <c r="CJ31" s="21" t="n">
        <f aca="false">IF(OR($A31="",CJ$4=""),0,COUNTIFS(Formulas!$A$2:$A$3001,CJ$4,Formulas!$B$2:$B$3001,$A31))</f>
        <v>0</v>
      </c>
      <c r="CK31" s="21" t="n">
        <f aca="false">IF(OR($A31="",CK$4=""),0,COUNTIFS(Formulas!$A$2:$A$3001,CK$4,Formulas!$B$2:$B$3001,$A31))</f>
        <v>0</v>
      </c>
      <c r="CL31" s="21" t="n">
        <f aca="false">IF(OR($A31="",CL$4=""),0,COUNTIFS(Formulas!$A$2:$A$3001,CL$4,Formulas!$B$2:$B$3001,$A31))</f>
        <v>0</v>
      </c>
      <c r="CM31" s="21" t="n">
        <f aca="false">IF(OR($A31="",CM$4=""),0,COUNTIFS(Formulas!$A$2:$A$3001,CM$4,Formulas!$B$2:$B$3001,$A31))</f>
        <v>0</v>
      </c>
      <c r="CN31" s="21" t="n">
        <f aca="false">IF(OR($A31="",CN$4=""),0,COUNTIFS(Formulas!$A$2:$A$3001,CN$4,Formulas!$B$2:$B$3001,$A31))</f>
        <v>0</v>
      </c>
      <c r="CO31" s="21" t="n">
        <f aca="false">IF(OR($A31="",CO$4=""),0,COUNTIFS(Formulas!$A$2:$A$3001,CO$4,Formulas!$B$2:$B$3001,$A31))</f>
        <v>0</v>
      </c>
      <c r="CP31" s="21" t="n">
        <f aca="false">IF(OR($A31="",CP$4=""),0,COUNTIFS(Formulas!$A$2:$A$3001,CP$4,Formulas!$B$2:$B$3001,$A31))</f>
        <v>0</v>
      </c>
      <c r="CQ31" s="21" t="n">
        <f aca="false">IF(OR($A31="",CQ$4=""),0,COUNTIFS(Formulas!$A$2:$A$3001,CQ$4,Formulas!$B$2:$B$3001,$A31))</f>
        <v>0</v>
      </c>
      <c r="CR31" s="21" t="n">
        <f aca="false">IF(OR($A31="",CR$4=""),0,COUNTIFS(Formulas!$A$2:$A$3001,CR$4,Formulas!$B$2:$B$3001,$A31))</f>
        <v>0</v>
      </c>
      <c r="CS31" s="21" t="n">
        <f aca="false">IF(OR($A31="",CS$4=""),0,COUNTIFS(Formulas!$A$2:$A$3001,CS$4,Formulas!$B$2:$B$3001,$A31))</f>
        <v>0</v>
      </c>
      <c r="CT31" s="21" t="n">
        <f aca="false">IF(OR($A31="",CT$4=""),0,COUNTIFS(Formulas!$A$2:$A$3001,CT$4,Formulas!$B$2:$B$3001,$A31))</f>
        <v>0</v>
      </c>
      <c r="CU31" s="21" t="n">
        <f aca="false">IF(OR($A31="",CU$4=""),0,COUNTIFS(Formulas!$A$2:$A$3001,CU$4,Formulas!$B$2:$B$3001,$A31))</f>
        <v>0</v>
      </c>
      <c r="CV31" s="21" t="n">
        <f aca="false">IF(OR($A31="",CV$4=""),0,COUNTIFS(Formulas!$A$2:$A$3001,CV$4,Formulas!$B$2:$B$3001,$A31))</f>
        <v>0</v>
      </c>
      <c r="CW31" s="21" t="n">
        <f aca="false">IF(OR($A31="",CW$4=""),0,COUNTIFS(Formulas!$A$2:$A$3001,CW$4,Formulas!$B$2:$B$3001,$A31))</f>
        <v>0</v>
      </c>
      <c r="CX31" s="21" t="n">
        <f aca="false">IF(OR($A31="",CX$4=""),0,COUNTIFS(Formulas!$A$2:$A$3001,CX$4,Formulas!$B$2:$B$3001,$A31))</f>
        <v>0</v>
      </c>
      <c r="CY31" s="21" t="n">
        <f aca="false">IF(OR($A31="",CY$4=""),0,COUNTIFS(Formulas!$A$2:$A$3001,CY$4,Formulas!$B$2:$B$3001,$A31))</f>
        <v>0</v>
      </c>
      <c r="CZ31" s="21" t="n">
        <f aca="false">IF(OR($A31="",CZ$4=""),0,COUNTIFS(Formulas!$A$2:$A$3001,CZ$4,Formulas!$B$2:$B$3001,$A31))</f>
        <v>0</v>
      </c>
      <c r="DA31" s="21" t="n">
        <f aca="false">IF(OR($A31="",DA$4=""),0,COUNTIFS(Formulas!$A$2:$A$3001,DA$4,Formulas!$B$2:$B$3001,$A31))</f>
        <v>0</v>
      </c>
      <c r="DB31" s="21" t="n">
        <f aca="false">IF(OR($A31="",DB$4=""),0,COUNTIFS(Formulas!$A$2:$A$3001,DB$4,Formulas!$B$2:$B$3001,$A31))</f>
        <v>0</v>
      </c>
      <c r="DC31" s="21" t="n">
        <f aca="false">IF(OR($A31="",DC$4=""),0,COUNTIFS(Formulas!$A$2:$A$3001,DC$4,Formulas!$B$2:$B$3001,$A31))</f>
        <v>0</v>
      </c>
      <c r="DD31" s="21" t="n">
        <f aca="false">IF(OR($A31="",DD$4=""),0,COUNTIFS(Formulas!$A$2:$A$3001,DD$4,Formulas!$B$2:$B$3001,$A31))</f>
        <v>0</v>
      </c>
      <c r="DE31" s="21" t="n">
        <f aca="false">IF(OR($A31="",DE$4=""),0,COUNTIFS(Formulas!$A$2:$A$3001,DE$4,Formulas!$B$2:$B$3001,$A31))</f>
        <v>0</v>
      </c>
      <c r="DF31" s="21" t="n">
        <f aca="false">IF(OR($A31="",DF$4=""),0,COUNTIFS(Formulas!$A$2:$A$3001,DF$4,Formulas!$B$2:$B$3001,$A31))</f>
        <v>0</v>
      </c>
      <c r="DG31" s="21" t="n">
        <f aca="false">IF(OR($A31="",DG$4=""),0,COUNTIFS(Formulas!$A$2:$A$3001,DG$4,Formulas!$B$2:$B$3001,$A31))</f>
        <v>0</v>
      </c>
      <c r="DH31" s="21" t="n">
        <f aca="false">IF(OR($A31="",DH$4=""),0,COUNTIFS(Formulas!$A$2:$A$3001,DH$4,Formulas!$B$2:$B$3001,$A31))</f>
        <v>0</v>
      </c>
      <c r="DI31" s="21" t="n">
        <f aca="false">IF(OR($A31="",DI$4=""),0,COUNTIFS(Formulas!$A$2:$A$3001,DI$4,Formulas!$B$2:$B$3001,$A31))</f>
        <v>0</v>
      </c>
      <c r="DJ31" s="21" t="n">
        <f aca="false">IF(OR($A31="",DJ$4=""),0,COUNTIFS(Formulas!$A$2:$A$3001,DJ$4,Formulas!$B$2:$B$3001,$A31))</f>
        <v>0</v>
      </c>
      <c r="DK31" s="21" t="n">
        <f aca="false">IF(OR($A31="",DK$4=""),0,COUNTIFS(Formulas!$A$2:$A$3001,DK$4,Formulas!$B$2:$B$3001,$A31))</f>
        <v>0</v>
      </c>
      <c r="DL31" s="21" t="n">
        <f aca="false">IF(OR($A31="",DL$4=""),0,COUNTIFS(Formulas!$A$2:$A$3001,DL$4,Formulas!$B$2:$B$3001,$A31))</f>
        <v>0</v>
      </c>
      <c r="DM31" s="21" t="n">
        <f aca="false">IF(OR($A31="",DM$4=""),0,COUNTIFS(Formulas!$A$2:$A$3001,DM$4,Formulas!$B$2:$B$3001,$A31))</f>
        <v>0</v>
      </c>
      <c r="DN31" s="21" t="n">
        <f aca="false">IF(OR($A31="",DN$4=""),0,COUNTIFS(Formulas!$A$2:$A$3001,DN$4,Formulas!$B$2:$B$3001,$A31))</f>
        <v>0</v>
      </c>
      <c r="DO31" s="21" t="n">
        <f aca="false">IF(OR($A31="",DO$4=""),0,COUNTIFS(Formulas!$A$2:$A$3001,DO$4,Formulas!$B$2:$B$3001,$A31))</f>
        <v>0</v>
      </c>
      <c r="DP31" s="21" t="n">
        <f aca="false">IF(OR($A31="",DP$4=""),0,COUNTIFS(Formulas!$A$2:$A$3001,DP$4,Formulas!$B$2:$B$3001,$A31))</f>
        <v>0</v>
      </c>
      <c r="DQ31" s="21" t="n">
        <f aca="false">IF(OR($A31="",DQ$4=""),0,COUNTIFS(Formulas!$A$2:$A$3001,DQ$4,Formulas!$B$2:$B$3001,$A31))</f>
        <v>0</v>
      </c>
      <c r="DR31" s="21" t="n">
        <f aca="false">IF(OR($A31="",DR$4=""),0,COUNTIFS(Formulas!$A$2:$A$3001,DR$4,Formulas!$B$2:$B$3001,$A31))</f>
        <v>0</v>
      </c>
      <c r="DS31" s="21" t="n">
        <f aca="false">IF(OR($A31="",DS$4=""),0,COUNTIFS(Formulas!$A$2:$A$3001,DS$4,Formulas!$B$2:$B$3001,$A31))</f>
        <v>0</v>
      </c>
      <c r="DT31" s="21" t="n">
        <f aca="false">IF(OR($A31="",DT$4=""),0,COUNTIFS(Formulas!$A$2:$A$3001,DT$4,Formulas!$B$2:$B$3001,$A31))</f>
        <v>0</v>
      </c>
      <c r="DU31" s="21" t="n">
        <f aca="false">IF(OR($A31="",DU$4=""),0,COUNTIFS(Formulas!$A$2:$A$3001,DU$4,Formulas!$B$2:$B$3001,$A31))</f>
        <v>0</v>
      </c>
      <c r="DV31" s="21" t="n">
        <f aca="false">IF(OR($A31="",DV$4=""),0,COUNTIFS(Formulas!$A$2:$A$3001,DV$4,Formulas!$B$2:$B$3001,$A31))</f>
        <v>0</v>
      </c>
      <c r="DW31" s="21" t="n">
        <f aca="false">IF(OR($A31="",DW$4=""),0,COUNTIFS(Formulas!$A$2:$A$3001,DW$4,Formulas!$B$2:$B$3001,$A31))</f>
        <v>0</v>
      </c>
      <c r="DX31" s="21" t="n">
        <f aca="false">IF(OR($A31="",DX$4=""),0,COUNTIFS(Formulas!$A$2:$A$3001,DX$4,Formulas!$B$2:$B$3001,$A31))</f>
        <v>0</v>
      </c>
      <c r="DY31" s="21" t="n">
        <f aca="false">IF(OR($A31="",DY$4=""),0,COUNTIFS(Formulas!$A$2:$A$3001,DY$4,Formulas!$B$2:$B$3001,$A31))</f>
        <v>0</v>
      </c>
      <c r="DZ31" s="21" t="n">
        <f aca="false">IF(OR($A31="",DZ$4=""),0,COUNTIFS(Formulas!$A$2:$A$3001,DZ$4,Formulas!$B$2:$B$3001,$A31))</f>
        <v>0</v>
      </c>
      <c r="EA31" s="21" t="n">
        <f aca="false">IF(OR($A31="",EA$4=""),0,COUNTIFS(Formulas!$A$2:$A$3001,EA$4,Formulas!$B$2:$B$3001,$A31))</f>
        <v>0</v>
      </c>
      <c r="EB31" s="21" t="n">
        <f aca="false">IF(OR($A31="",EB$4=""),0,COUNTIFS(Formulas!$A$2:$A$3001,EB$4,Formulas!$B$2:$B$3001,$A31))</f>
        <v>0</v>
      </c>
      <c r="EC31" s="21" t="n">
        <f aca="false">IF(OR($A31="",EC$4=""),0,COUNTIFS(Formulas!$A$2:$A$3001,EC$4,Formulas!$B$2:$B$3001,$A31))</f>
        <v>0</v>
      </c>
      <c r="ED31" s="21" t="n">
        <f aca="false">IF(OR($A31="",ED$4=""),0,COUNTIFS(Formulas!$A$2:$A$3001,ED$4,Formulas!$B$2:$B$3001,$A31))</f>
        <v>0</v>
      </c>
      <c r="EE31" s="21" t="n">
        <f aca="false">IF(OR($A31="",EE$4=""),0,COUNTIFS(Formulas!$A$2:$A$3001,EE$4,Formulas!$B$2:$B$3001,$A31))</f>
        <v>0</v>
      </c>
      <c r="EF31" s="21" t="n">
        <f aca="false">IF(OR($A31="",EF$4=""),0,COUNTIFS(Formulas!$A$2:$A$3001,EF$4,Formulas!$B$2:$B$3001,$A31))</f>
        <v>0</v>
      </c>
      <c r="EG31" s="21" t="n">
        <f aca="false">IF(OR($A31="",EG$4=""),0,COUNTIFS(Formulas!$A$2:$A$3001,EG$4,Formulas!$B$2:$B$3001,$A31))</f>
        <v>0</v>
      </c>
      <c r="EH31" s="21" t="n">
        <f aca="false">IF(OR($A31="",EH$4=""),0,COUNTIFS(Formulas!$A$2:$A$3001,EH$4,Formulas!$B$2:$B$3001,$A31))</f>
        <v>0</v>
      </c>
      <c r="EI31" s="21" t="n">
        <f aca="false">IF(OR($A31="",EI$4=""),0,COUNTIFS(Formulas!$A$2:$A$3001,EI$4,Formulas!$B$2:$B$3001,$A31))</f>
        <v>0</v>
      </c>
      <c r="EJ31" s="21" t="n">
        <f aca="false">IF(OR($A31="",EJ$4=""),0,COUNTIFS(Formulas!$A$2:$A$3001,EJ$4,Formulas!$B$2:$B$3001,$A31))</f>
        <v>0</v>
      </c>
      <c r="EK31" s="21" t="n">
        <f aca="false">IF(OR($A31="",EK$4=""),0,COUNTIFS(Formulas!$A$2:$A$3001,EK$4,Formulas!$B$2:$B$3001,$A31))</f>
        <v>0</v>
      </c>
      <c r="EL31" s="21" t="n">
        <f aca="false">IF(OR($A31="",EL$4=""),0,COUNTIFS(Formulas!$A$2:$A$3001,EL$4,Formulas!$B$2:$B$3001,$A31))</f>
        <v>0</v>
      </c>
      <c r="EM31" s="21" t="n">
        <f aca="false">IF(OR($A31="",EM$4=""),0,COUNTIFS(Formulas!$A$2:$A$3001,EM$4,Formulas!$B$2:$B$3001,$A31))</f>
        <v>0</v>
      </c>
      <c r="EN31" s="21" t="n">
        <f aca="false">IF(OR($A31="",EN$4=""),0,COUNTIFS(Formulas!$A$2:$A$3001,EN$4,Formulas!$B$2:$B$3001,$A31))</f>
        <v>0</v>
      </c>
      <c r="EO31" s="21" t="n">
        <f aca="false">IF(OR($A31="",EO$4=""),0,COUNTIFS(Formulas!$A$2:$A$3001,EO$4,Formulas!$B$2:$B$3001,$A31))</f>
        <v>0</v>
      </c>
      <c r="EP31" s="21" t="n">
        <f aca="false">IF(OR($A31="",EP$4=""),0,COUNTIFS(Formulas!$A$2:$A$3001,EP$4,Formulas!$B$2:$B$3001,$A31))</f>
        <v>0</v>
      </c>
      <c r="EQ31" s="21" t="n">
        <f aca="false">IF(OR($A31="",EQ$4=""),0,COUNTIFS(Formulas!$A$2:$A$3001,EQ$4,Formulas!$B$2:$B$3001,$A31))</f>
        <v>0</v>
      </c>
      <c r="ER31" s="21" t="n">
        <f aca="false">IF(OR($A31="",ER$4=""),0,COUNTIFS(Formulas!$A$2:$A$3001,ER$4,Formulas!$B$2:$B$3001,$A31))</f>
        <v>0</v>
      </c>
      <c r="ES31" s="21" t="n">
        <f aca="false">IF(OR($A31="",ES$4=""),0,COUNTIFS(Formulas!$A$2:$A$3001,ES$4,Formulas!$B$2:$B$3001,$A31))</f>
        <v>0</v>
      </c>
      <c r="ET31" s="21" t="n">
        <f aca="false">IF(OR($A31="",ET$4=""),0,COUNTIFS(Formulas!$A$2:$A$3001,ET$4,Formulas!$B$2:$B$3001,$A31))</f>
        <v>0</v>
      </c>
      <c r="EU31" s="21" t="n">
        <f aca="false">IF(OR($A31="",EU$4=""),0,COUNTIFS(Formulas!$A$2:$A$3001,EU$4,Formulas!$B$2:$B$3001,$A31))</f>
        <v>0</v>
      </c>
      <c r="EV31" s="21" t="n">
        <f aca="false">IF(OR($A31="",EV$4=""),0,COUNTIFS(Formulas!$A$2:$A$3001,EV$4,Formulas!$B$2:$B$3001,$A31))</f>
        <v>0</v>
      </c>
    </row>
    <row r="32" customFormat="false" ht="15" hidden="false" customHeight="false" outlineLevel="0" collapsed="false">
      <c r="A32" s="13" t="str">
        <f aca="false">IF(INDEX(Materials!$A$2:$A$301,28)="","",INDEX(Materials!$A$2:$A$301,28))</f>
        <v>Dexlansoprazole Pellets 20%</v>
      </c>
      <c r="B32" s="19" t="n">
        <f aca="false">IF(A32="","",COUNTIF(C32:EV32,"&gt;0"))</f>
        <v>2</v>
      </c>
      <c r="C32" s="21" t="n">
        <f aca="false">IF(OR($A32="",C$4=""),0,COUNTIFS(Formulas!$A$2:$A$3001,C$4,Formulas!$B$2:$B$3001,$A32))</f>
        <v>0</v>
      </c>
      <c r="D32" s="21" t="n">
        <f aca="false">IF(OR($A32="",D$4=""),0,COUNTIFS(Formulas!$A$2:$A$3001,D$4,Formulas!$B$2:$B$3001,$A32))</f>
        <v>0</v>
      </c>
      <c r="E32" s="21" t="n">
        <f aca="false">IF(OR($A32="",E$4=""),0,COUNTIFS(Formulas!$A$2:$A$3001,E$4,Formulas!$B$2:$B$3001,$A32))</f>
        <v>0</v>
      </c>
      <c r="F32" s="21" t="n">
        <f aca="false">IF(OR($A32="",F$4=""),0,COUNTIFS(Formulas!$A$2:$A$3001,F$4,Formulas!$B$2:$B$3001,$A32))</f>
        <v>0</v>
      </c>
      <c r="G32" s="21" t="n">
        <f aca="false">IF(OR($A32="",G$4=""),0,COUNTIFS(Formulas!$A$2:$A$3001,G$4,Formulas!$B$2:$B$3001,$A32))</f>
        <v>0</v>
      </c>
      <c r="H32" s="21" t="n">
        <f aca="false">IF(OR($A32="",H$4=""),0,COUNTIFS(Formulas!$A$2:$A$3001,H$4,Formulas!$B$2:$B$3001,$A32))</f>
        <v>0</v>
      </c>
      <c r="I32" s="21" t="n">
        <f aca="false">IF(OR($A32="",I$4=""),0,COUNTIFS(Formulas!$A$2:$A$3001,I$4,Formulas!$B$2:$B$3001,$A32))</f>
        <v>0</v>
      </c>
      <c r="J32" s="21" t="n">
        <f aca="false">IF(OR($A32="",J$4=""),0,COUNTIFS(Formulas!$A$2:$A$3001,J$4,Formulas!$B$2:$B$3001,$A32))</f>
        <v>0</v>
      </c>
      <c r="K32" s="21" t="n">
        <f aca="false">IF(OR($A32="",K$4=""),0,COUNTIFS(Formulas!$A$2:$A$3001,K$4,Formulas!$B$2:$B$3001,$A32))</f>
        <v>0</v>
      </c>
      <c r="L32" s="21" t="n">
        <f aca="false">IF(OR($A32="",L$4=""),0,COUNTIFS(Formulas!$A$2:$A$3001,L$4,Formulas!$B$2:$B$3001,$A32))</f>
        <v>0</v>
      </c>
      <c r="M32" s="21" t="n">
        <f aca="false">IF(OR($A32="",M$4=""),0,COUNTIFS(Formulas!$A$2:$A$3001,M$4,Formulas!$B$2:$B$3001,$A32))</f>
        <v>0</v>
      </c>
      <c r="N32" s="21" t="n">
        <f aca="false">IF(OR($A32="",N$4=""),0,COUNTIFS(Formulas!$A$2:$A$3001,N$4,Formulas!$B$2:$B$3001,$A32))</f>
        <v>0</v>
      </c>
      <c r="O32" s="21" t="n">
        <f aca="false">IF(OR($A32="",O$4=""),0,COUNTIFS(Formulas!$A$2:$A$3001,O$4,Formulas!$B$2:$B$3001,$A32))</f>
        <v>0</v>
      </c>
      <c r="P32" s="21" t="n">
        <f aca="false">IF(OR($A32="",P$4=""),0,COUNTIFS(Formulas!$A$2:$A$3001,P$4,Formulas!$B$2:$B$3001,$A32))</f>
        <v>0</v>
      </c>
      <c r="Q32" s="21" t="n">
        <f aca="false">IF(OR($A32="",Q$4=""),0,COUNTIFS(Formulas!$A$2:$A$3001,Q$4,Formulas!$B$2:$B$3001,$A32))</f>
        <v>0</v>
      </c>
      <c r="R32" s="21" t="n">
        <f aca="false">IF(OR($A32="",R$4=""),0,COUNTIFS(Formulas!$A$2:$A$3001,R$4,Formulas!$B$2:$B$3001,$A32))</f>
        <v>0</v>
      </c>
      <c r="S32" s="21" t="n">
        <f aca="false">IF(OR($A32="",S$4=""),0,COUNTIFS(Formulas!$A$2:$A$3001,S$4,Formulas!$B$2:$B$3001,$A32))</f>
        <v>0</v>
      </c>
      <c r="T32" s="21" t="n">
        <f aca="false">IF(OR($A32="",T$4=""),0,COUNTIFS(Formulas!$A$2:$A$3001,T$4,Formulas!$B$2:$B$3001,$A32))</f>
        <v>0</v>
      </c>
      <c r="U32" s="21" t="n">
        <f aca="false">IF(OR($A32="",U$4=""),0,COUNTIFS(Formulas!$A$2:$A$3001,U$4,Formulas!$B$2:$B$3001,$A32))</f>
        <v>1</v>
      </c>
      <c r="V32" s="21" t="n">
        <f aca="false">IF(OR($A32="",V$4=""),0,COUNTIFS(Formulas!$A$2:$A$3001,V$4,Formulas!$B$2:$B$3001,$A32))</f>
        <v>1</v>
      </c>
      <c r="W32" s="21" t="n">
        <f aca="false">IF(OR($A32="",W$4=""),0,COUNTIFS(Formulas!$A$2:$A$3001,W$4,Formulas!$B$2:$B$3001,$A32))</f>
        <v>0</v>
      </c>
      <c r="X32" s="21" t="n">
        <f aca="false">IF(OR($A32="",X$4=""),0,COUNTIFS(Formulas!$A$2:$A$3001,X$4,Formulas!$B$2:$B$3001,$A32))</f>
        <v>0</v>
      </c>
      <c r="Y32" s="21" t="n">
        <f aca="false">IF(OR($A32="",Y$4=""),0,COUNTIFS(Formulas!$A$2:$A$3001,Y$4,Formulas!$B$2:$B$3001,$A32))</f>
        <v>0</v>
      </c>
      <c r="Z32" s="21" t="n">
        <f aca="false">IF(OR($A32="",Z$4=""),0,COUNTIFS(Formulas!$A$2:$A$3001,Z$4,Formulas!$B$2:$B$3001,$A32))</f>
        <v>0</v>
      </c>
      <c r="AA32" s="21" t="n">
        <f aca="false">IF(OR($A32="",AA$4=""),0,COUNTIFS(Formulas!$A$2:$A$3001,AA$4,Formulas!$B$2:$B$3001,$A32))</f>
        <v>0</v>
      </c>
      <c r="AB32" s="21" t="n">
        <f aca="false">IF(OR($A32="",AB$4=""),0,COUNTIFS(Formulas!$A$2:$A$3001,AB$4,Formulas!$B$2:$B$3001,$A32))</f>
        <v>0</v>
      </c>
      <c r="AC32" s="21" t="n">
        <f aca="false">IF(OR($A32="",AC$4=""),0,COUNTIFS(Formulas!$A$2:$A$3001,AC$4,Formulas!$B$2:$B$3001,$A32))</f>
        <v>0</v>
      </c>
      <c r="AD32" s="21" t="n">
        <f aca="false">IF(OR($A32="",AD$4=""),0,COUNTIFS(Formulas!$A$2:$A$3001,AD$4,Formulas!$B$2:$B$3001,$A32))</f>
        <v>0</v>
      </c>
      <c r="AE32" s="21" t="n">
        <f aca="false">IF(OR($A32="",AE$4=""),0,COUNTIFS(Formulas!$A$2:$A$3001,AE$4,Formulas!$B$2:$B$3001,$A32))</f>
        <v>0</v>
      </c>
      <c r="AF32" s="21" t="n">
        <f aca="false">IF(OR($A32="",AF$4=""),0,COUNTIFS(Formulas!$A$2:$A$3001,AF$4,Formulas!$B$2:$B$3001,$A32))</f>
        <v>0</v>
      </c>
      <c r="AG32" s="21" t="n">
        <f aca="false">IF(OR($A32="",AG$4=""),0,COUNTIFS(Formulas!$A$2:$A$3001,AG$4,Formulas!$B$2:$B$3001,$A32))</f>
        <v>0</v>
      </c>
      <c r="AH32" s="21" t="n">
        <f aca="false">IF(OR($A32="",AH$4=""),0,COUNTIFS(Formulas!$A$2:$A$3001,AH$4,Formulas!$B$2:$B$3001,$A32))</f>
        <v>0</v>
      </c>
      <c r="AI32" s="21" t="n">
        <f aca="false">IF(OR($A32="",AI$4=""),0,COUNTIFS(Formulas!$A$2:$A$3001,AI$4,Formulas!$B$2:$B$3001,$A32))</f>
        <v>0</v>
      </c>
      <c r="AJ32" s="21" t="n">
        <f aca="false">IF(OR($A32="",AJ$4=""),0,COUNTIFS(Formulas!$A$2:$A$3001,AJ$4,Formulas!$B$2:$B$3001,$A32))</f>
        <v>0</v>
      </c>
      <c r="AK32" s="21" t="n">
        <f aca="false">IF(OR($A32="",AK$4=""),0,COUNTIFS(Formulas!$A$2:$A$3001,AK$4,Formulas!$B$2:$B$3001,$A32))</f>
        <v>0</v>
      </c>
      <c r="AL32" s="21" t="n">
        <f aca="false">IF(OR($A32="",AL$4=""),0,COUNTIFS(Formulas!$A$2:$A$3001,AL$4,Formulas!$B$2:$B$3001,$A32))</f>
        <v>0</v>
      </c>
      <c r="AM32" s="21" t="n">
        <f aca="false">IF(OR($A32="",AM$4=""),0,COUNTIFS(Formulas!$A$2:$A$3001,AM$4,Formulas!$B$2:$B$3001,$A32))</f>
        <v>0</v>
      </c>
      <c r="AN32" s="21" t="n">
        <f aca="false">IF(OR($A32="",AN$4=""),0,COUNTIFS(Formulas!$A$2:$A$3001,AN$4,Formulas!$B$2:$B$3001,$A32))</f>
        <v>0</v>
      </c>
      <c r="AO32" s="21" t="n">
        <f aca="false">IF(OR($A32="",AO$4=""),0,COUNTIFS(Formulas!$A$2:$A$3001,AO$4,Formulas!$B$2:$B$3001,$A32))</f>
        <v>0</v>
      </c>
      <c r="AP32" s="21" t="n">
        <f aca="false">IF(OR($A32="",AP$4=""),0,COUNTIFS(Formulas!$A$2:$A$3001,AP$4,Formulas!$B$2:$B$3001,$A32))</f>
        <v>0</v>
      </c>
      <c r="AQ32" s="21" t="n">
        <f aca="false">IF(OR($A32="",AQ$4=""),0,COUNTIFS(Formulas!$A$2:$A$3001,AQ$4,Formulas!$B$2:$B$3001,$A32))</f>
        <v>0</v>
      </c>
      <c r="AR32" s="21" t="n">
        <f aca="false">IF(OR($A32="",AR$4=""),0,COUNTIFS(Formulas!$A$2:$A$3001,AR$4,Formulas!$B$2:$B$3001,$A32))</f>
        <v>0</v>
      </c>
      <c r="AS32" s="21" t="n">
        <f aca="false">IF(OR($A32="",AS$4=""),0,COUNTIFS(Formulas!$A$2:$A$3001,AS$4,Formulas!$B$2:$B$3001,$A32))</f>
        <v>0</v>
      </c>
      <c r="AT32" s="21" t="n">
        <f aca="false">IF(OR($A32="",AT$4=""),0,COUNTIFS(Formulas!$A$2:$A$3001,AT$4,Formulas!$B$2:$B$3001,$A32))</f>
        <v>0</v>
      </c>
      <c r="AU32" s="21" t="n">
        <f aca="false">IF(OR($A32="",AU$4=""),0,COUNTIFS(Formulas!$A$2:$A$3001,AU$4,Formulas!$B$2:$B$3001,$A32))</f>
        <v>0</v>
      </c>
      <c r="AV32" s="21" t="n">
        <f aca="false">IF(OR($A32="",AV$4=""),0,COUNTIFS(Formulas!$A$2:$A$3001,AV$4,Formulas!$B$2:$B$3001,$A32))</f>
        <v>0</v>
      </c>
      <c r="AW32" s="21" t="n">
        <f aca="false">IF(OR($A32="",AW$4=""),0,COUNTIFS(Formulas!$A$2:$A$3001,AW$4,Formulas!$B$2:$B$3001,$A32))</f>
        <v>0</v>
      </c>
      <c r="AX32" s="21" t="n">
        <f aca="false">IF(OR($A32="",AX$4=""),0,COUNTIFS(Formulas!$A$2:$A$3001,AX$4,Formulas!$B$2:$B$3001,$A32))</f>
        <v>0</v>
      </c>
      <c r="AY32" s="21" t="n">
        <f aca="false">IF(OR($A32="",AY$4=""),0,COUNTIFS(Formulas!$A$2:$A$3001,AY$4,Formulas!$B$2:$B$3001,$A32))</f>
        <v>0</v>
      </c>
      <c r="AZ32" s="21" t="n">
        <f aca="false">IF(OR($A32="",AZ$4=""),0,COUNTIFS(Formulas!$A$2:$A$3001,AZ$4,Formulas!$B$2:$B$3001,$A32))</f>
        <v>0</v>
      </c>
      <c r="BA32" s="21" t="n">
        <f aca="false">IF(OR($A32="",BA$4=""),0,COUNTIFS(Formulas!$A$2:$A$3001,BA$4,Formulas!$B$2:$B$3001,$A32))</f>
        <v>0</v>
      </c>
      <c r="BB32" s="21" t="n">
        <f aca="false">IF(OR($A32="",BB$4=""),0,COUNTIFS(Formulas!$A$2:$A$3001,BB$4,Formulas!$B$2:$B$3001,$A32))</f>
        <v>0</v>
      </c>
      <c r="BC32" s="21" t="n">
        <f aca="false">IF(OR($A32="",BC$4=""),0,COUNTIFS(Formulas!$A$2:$A$3001,BC$4,Formulas!$B$2:$B$3001,$A32))</f>
        <v>0</v>
      </c>
      <c r="BD32" s="21" t="n">
        <f aca="false">IF(OR($A32="",BD$4=""),0,COUNTIFS(Formulas!$A$2:$A$3001,BD$4,Formulas!$B$2:$B$3001,$A32))</f>
        <v>0</v>
      </c>
      <c r="BE32" s="21" t="n">
        <f aca="false">IF(OR($A32="",BE$4=""),0,COUNTIFS(Formulas!$A$2:$A$3001,BE$4,Formulas!$B$2:$B$3001,$A32))</f>
        <v>0</v>
      </c>
      <c r="BF32" s="21" t="n">
        <f aca="false">IF(OR($A32="",BF$4=""),0,COUNTIFS(Formulas!$A$2:$A$3001,BF$4,Formulas!$B$2:$B$3001,$A32))</f>
        <v>0</v>
      </c>
      <c r="BG32" s="21" t="n">
        <f aca="false">IF(OR($A32="",BG$4=""),0,COUNTIFS(Formulas!$A$2:$A$3001,BG$4,Formulas!$B$2:$B$3001,$A32))</f>
        <v>0</v>
      </c>
      <c r="BH32" s="21" t="n">
        <f aca="false">IF(OR($A32="",BH$4=""),0,COUNTIFS(Formulas!$A$2:$A$3001,BH$4,Formulas!$B$2:$B$3001,$A32))</f>
        <v>0</v>
      </c>
      <c r="BI32" s="21" t="n">
        <f aca="false">IF(OR($A32="",BI$4=""),0,COUNTIFS(Formulas!$A$2:$A$3001,BI$4,Formulas!$B$2:$B$3001,$A32))</f>
        <v>0</v>
      </c>
      <c r="BJ32" s="21" t="n">
        <f aca="false">IF(OR($A32="",BJ$4=""),0,COUNTIFS(Formulas!$A$2:$A$3001,BJ$4,Formulas!$B$2:$B$3001,$A32))</f>
        <v>0</v>
      </c>
      <c r="BK32" s="21" t="n">
        <f aca="false">IF(OR($A32="",BK$4=""),0,COUNTIFS(Formulas!$A$2:$A$3001,BK$4,Formulas!$B$2:$B$3001,$A32))</f>
        <v>0</v>
      </c>
      <c r="BL32" s="21" t="n">
        <f aca="false">IF(OR($A32="",BL$4=""),0,COUNTIFS(Formulas!$A$2:$A$3001,BL$4,Formulas!$B$2:$B$3001,$A32))</f>
        <v>0</v>
      </c>
      <c r="BM32" s="21" t="n">
        <f aca="false">IF(OR($A32="",BM$4=""),0,COUNTIFS(Formulas!$A$2:$A$3001,BM$4,Formulas!$B$2:$B$3001,$A32))</f>
        <v>0</v>
      </c>
      <c r="BN32" s="21" t="n">
        <f aca="false">IF(OR($A32="",BN$4=""),0,COUNTIFS(Formulas!$A$2:$A$3001,BN$4,Formulas!$B$2:$B$3001,$A32))</f>
        <v>0</v>
      </c>
      <c r="BO32" s="21" t="n">
        <f aca="false">IF(OR($A32="",BO$4=""),0,COUNTIFS(Formulas!$A$2:$A$3001,BO$4,Formulas!$B$2:$B$3001,$A32))</f>
        <v>0</v>
      </c>
      <c r="BP32" s="21" t="n">
        <f aca="false">IF(OR($A32="",BP$4=""),0,COUNTIFS(Formulas!$A$2:$A$3001,BP$4,Formulas!$B$2:$B$3001,$A32))</f>
        <v>0</v>
      </c>
      <c r="BQ32" s="21" t="n">
        <f aca="false">IF(OR($A32="",BQ$4=""),0,COUNTIFS(Formulas!$A$2:$A$3001,BQ$4,Formulas!$B$2:$B$3001,$A32))</f>
        <v>0</v>
      </c>
      <c r="BR32" s="21" t="n">
        <f aca="false">IF(OR($A32="",BR$4=""),0,COUNTIFS(Formulas!$A$2:$A$3001,BR$4,Formulas!$B$2:$B$3001,$A32))</f>
        <v>0</v>
      </c>
      <c r="BS32" s="21" t="n">
        <f aca="false">IF(OR($A32="",BS$4=""),0,COUNTIFS(Formulas!$A$2:$A$3001,BS$4,Formulas!$B$2:$B$3001,$A32))</f>
        <v>0</v>
      </c>
      <c r="BT32" s="21" t="n">
        <f aca="false">IF(OR($A32="",BT$4=""),0,COUNTIFS(Formulas!$A$2:$A$3001,BT$4,Formulas!$B$2:$B$3001,$A32))</f>
        <v>0</v>
      </c>
      <c r="BU32" s="21" t="n">
        <f aca="false">IF(OR($A32="",BU$4=""),0,COUNTIFS(Formulas!$A$2:$A$3001,BU$4,Formulas!$B$2:$B$3001,$A32))</f>
        <v>0</v>
      </c>
      <c r="BV32" s="21" t="n">
        <f aca="false">IF(OR($A32="",BV$4=""),0,COUNTIFS(Formulas!$A$2:$A$3001,BV$4,Formulas!$B$2:$B$3001,$A32))</f>
        <v>0</v>
      </c>
      <c r="BW32" s="21" t="n">
        <f aca="false">IF(OR($A32="",BW$4=""),0,COUNTIFS(Formulas!$A$2:$A$3001,BW$4,Formulas!$B$2:$B$3001,$A32))</f>
        <v>0</v>
      </c>
      <c r="BX32" s="21" t="n">
        <f aca="false">IF(OR($A32="",BX$4=""),0,COUNTIFS(Formulas!$A$2:$A$3001,BX$4,Formulas!$B$2:$B$3001,$A32))</f>
        <v>0</v>
      </c>
      <c r="BY32" s="21" t="n">
        <f aca="false">IF(OR($A32="",BY$4=""),0,COUNTIFS(Formulas!$A$2:$A$3001,BY$4,Formulas!$B$2:$B$3001,$A32))</f>
        <v>0</v>
      </c>
      <c r="BZ32" s="21" t="n">
        <f aca="false">IF(OR($A32="",BZ$4=""),0,COUNTIFS(Formulas!$A$2:$A$3001,BZ$4,Formulas!$B$2:$B$3001,$A32))</f>
        <v>0</v>
      </c>
      <c r="CA32" s="21" t="n">
        <f aca="false">IF(OR($A32="",CA$4=""),0,COUNTIFS(Formulas!$A$2:$A$3001,CA$4,Formulas!$B$2:$B$3001,$A32))</f>
        <v>0</v>
      </c>
      <c r="CB32" s="21" t="n">
        <f aca="false">IF(OR($A32="",CB$4=""),0,COUNTIFS(Formulas!$A$2:$A$3001,CB$4,Formulas!$B$2:$B$3001,$A32))</f>
        <v>0</v>
      </c>
      <c r="CC32" s="21" t="n">
        <f aca="false">IF(OR($A32="",CC$4=""),0,COUNTIFS(Formulas!$A$2:$A$3001,CC$4,Formulas!$B$2:$B$3001,$A32))</f>
        <v>0</v>
      </c>
      <c r="CD32" s="21" t="n">
        <f aca="false">IF(OR($A32="",CD$4=""),0,COUNTIFS(Formulas!$A$2:$A$3001,CD$4,Formulas!$B$2:$B$3001,$A32))</f>
        <v>0</v>
      </c>
      <c r="CE32" s="21" t="n">
        <f aca="false">IF(OR($A32="",CE$4=""),0,COUNTIFS(Formulas!$A$2:$A$3001,CE$4,Formulas!$B$2:$B$3001,$A32))</f>
        <v>0</v>
      </c>
      <c r="CF32" s="21" t="n">
        <f aca="false">IF(OR($A32="",CF$4=""),0,COUNTIFS(Formulas!$A$2:$A$3001,CF$4,Formulas!$B$2:$B$3001,$A32))</f>
        <v>0</v>
      </c>
      <c r="CG32" s="21" t="n">
        <f aca="false">IF(OR($A32="",CG$4=""),0,COUNTIFS(Formulas!$A$2:$A$3001,CG$4,Formulas!$B$2:$B$3001,$A32))</f>
        <v>0</v>
      </c>
      <c r="CH32" s="21" t="n">
        <f aca="false">IF(OR($A32="",CH$4=""),0,COUNTIFS(Formulas!$A$2:$A$3001,CH$4,Formulas!$B$2:$B$3001,$A32))</f>
        <v>0</v>
      </c>
      <c r="CI32" s="21" t="n">
        <f aca="false">IF(OR($A32="",CI$4=""),0,COUNTIFS(Formulas!$A$2:$A$3001,CI$4,Formulas!$B$2:$B$3001,$A32))</f>
        <v>0</v>
      </c>
      <c r="CJ32" s="21" t="n">
        <f aca="false">IF(OR($A32="",CJ$4=""),0,COUNTIFS(Formulas!$A$2:$A$3001,CJ$4,Formulas!$B$2:$B$3001,$A32))</f>
        <v>0</v>
      </c>
      <c r="CK32" s="21" t="n">
        <f aca="false">IF(OR($A32="",CK$4=""),0,COUNTIFS(Formulas!$A$2:$A$3001,CK$4,Formulas!$B$2:$B$3001,$A32))</f>
        <v>0</v>
      </c>
      <c r="CL32" s="21" t="n">
        <f aca="false">IF(OR($A32="",CL$4=""),0,COUNTIFS(Formulas!$A$2:$A$3001,CL$4,Formulas!$B$2:$B$3001,$A32))</f>
        <v>0</v>
      </c>
      <c r="CM32" s="21" t="n">
        <f aca="false">IF(OR($A32="",CM$4=""),0,COUNTIFS(Formulas!$A$2:$A$3001,CM$4,Formulas!$B$2:$B$3001,$A32))</f>
        <v>0</v>
      </c>
      <c r="CN32" s="21" t="n">
        <f aca="false">IF(OR($A32="",CN$4=""),0,COUNTIFS(Formulas!$A$2:$A$3001,CN$4,Formulas!$B$2:$B$3001,$A32))</f>
        <v>0</v>
      </c>
      <c r="CO32" s="21" t="n">
        <f aca="false">IF(OR($A32="",CO$4=""),0,COUNTIFS(Formulas!$A$2:$A$3001,CO$4,Formulas!$B$2:$B$3001,$A32))</f>
        <v>0</v>
      </c>
      <c r="CP32" s="21" t="n">
        <f aca="false">IF(OR($A32="",CP$4=""),0,COUNTIFS(Formulas!$A$2:$A$3001,CP$4,Formulas!$B$2:$B$3001,$A32))</f>
        <v>0</v>
      </c>
      <c r="CQ32" s="21" t="n">
        <f aca="false">IF(OR($A32="",CQ$4=""),0,COUNTIFS(Formulas!$A$2:$A$3001,CQ$4,Formulas!$B$2:$B$3001,$A32))</f>
        <v>0</v>
      </c>
      <c r="CR32" s="21" t="n">
        <f aca="false">IF(OR($A32="",CR$4=""),0,COUNTIFS(Formulas!$A$2:$A$3001,CR$4,Formulas!$B$2:$B$3001,$A32))</f>
        <v>0</v>
      </c>
      <c r="CS32" s="21" t="n">
        <f aca="false">IF(OR($A32="",CS$4=""),0,COUNTIFS(Formulas!$A$2:$A$3001,CS$4,Formulas!$B$2:$B$3001,$A32))</f>
        <v>0</v>
      </c>
      <c r="CT32" s="21" t="n">
        <f aca="false">IF(OR($A32="",CT$4=""),0,COUNTIFS(Formulas!$A$2:$A$3001,CT$4,Formulas!$B$2:$B$3001,$A32))</f>
        <v>0</v>
      </c>
      <c r="CU32" s="21" t="n">
        <f aca="false">IF(OR($A32="",CU$4=""),0,COUNTIFS(Formulas!$A$2:$A$3001,CU$4,Formulas!$B$2:$B$3001,$A32))</f>
        <v>0</v>
      </c>
      <c r="CV32" s="21" t="n">
        <f aca="false">IF(OR($A32="",CV$4=""),0,COUNTIFS(Formulas!$A$2:$A$3001,CV$4,Formulas!$B$2:$B$3001,$A32))</f>
        <v>0</v>
      </c>
      <c r="CW32" s="21" t="n">
        <f aca="false">IF(OR($A32="",CW$4=""),0,COUNTIFS(Formulas!$A$2:$A$3001,CW$4,Formulas!$B$2:$B$3001,$A32))</f>
        <v>0</v>
      </c>
      <c r="CX32" s="21" t="n">
        <f aca="false">IF(OR($A32="",CX$4=""),0,COUNTIFS(Formulas!$A$2:$A$3001,CX$4,Formulas!$B$2:$B$3001,$A32))</f>
        <v>0</v>
      </c>
      <c r="CY32" s="21" t="n">
        <f aca="false">IF(OR($A32="",CY$4=""),0,COUNTIFS(Formulas!$A$2:$A$3001,CY$4,Formulas!$B$2:$B$3001,$A32))</f>
        <v>0</v>
      </c>
      <c r="CZ32" s="21" t="n">
        <f aca="false">IF(OR($A32="",CZ$4=""),0,COUNTIFS(Formulas!$A$2:$A$3001,CZ$4,Formulas!$B$2:$B$3001,$A32))</f>
        <v>0</v>
      </c>
      <c r="DA32" s="21" t="n">
        <f aca="false">IF(OR($A32="",DA$4=""),0,COUNTIFS(Formulas!$A$2:$A$3001,DA$4,Formulas!$B$2:$B$3001,$A32))</f>
        <v>0</v>
      </c>
      <c r="DB32" s="21" t="n">
        <f aca="false">IF(OR($A32="",DB$4=""),0,COUNTIFS(Formulas!$A$2:$A$3001,DB$4,Formulas!$B$2:$B$3001,$A32))</f>
        <v>0</v>
      </c>
      <c r="DC32" s="21" t="n">
        <f aca="false">IF(OR($A32="",DC$4=""),0,COUNTIFS(Formulas!$A$2:$A$3001,DC$4,Formulas!$B$2:$B$3001,$A32))</f>
        <v>0</v>
      </c>
      <c r="DD32" s="21" t="n">
        <f aca="false">IF(OR($A32="",DD$4=""),0,COUNTIFS(Formulas!$A$2:$A$3001,DD$4,Formulas!$B$2:$B$3001,$A32))</f>
        <v>0</v>
      </c>
      <c r="DE32" s="21" t="n">
        <f aca="false">IF(OR($A32="",DE$4=""),0,COUNTIFS(Formulas!$A$2:$A$3001,DE$4,Formulas!$B$2:$B$3001,$A32))</f>
        <v>0</v>
      </c>
      <c r="DF32" s="21" t="n">
        <f aca="false">IF(OR($A32="",DF$4=""),0,COUNTIFS(Formulas!$A$2:$A$3001,DF$4,Formulas!$B$2:$B$3001,$A32))</f>
        <v>0</v>
      </c>
      <c r="DG32" s="21" t="n">
        <f aca="false">IF(OR($A32="",DG$4=""),0,COUNTIFS(Formulas!$A$2:$A$3001,DG$4,Formulas!$B$2:$B$3001,$A32))</f>
        <v>0</v>
      </c>
      <c r="DH32" s="21" t="n">
        <f aca="false">IF(OR($A32="",DH$4=""),0,COUNTIFS(Formulas!$A$2:$A$3001,DH$4,Formulas!$B$2:$B$3001,$A32))</f>
        <v>0</v>
      </c>
      <c r="DI32" s="21" t="n">
        <f aca="false">IF(OR($A32="",DI$4=""),0,COUNTIFS(Formulas!$A$2:$A$3001,DI$4,Formulas!$B$2:$B$3001,$A32))</f>
        <v>0</v>
      </c>
      <c r="DJ32" s="21" t="n">
        <f aca="false">IF(OR($A32="",DJ$4=""),0,COUNTIFS(Formulas!$A$2:$A$3001,DJ$4,Formulas!$B$2:$B$3001,$A32))</f>
        <v>0</v>
      </c>
      <c r="DK32" s="21" t="n">
        <f aca="false">IF(OR($A32="",DK$4=""),0,COUNTIFS(Formulas!$A$2:$A$3001,DK$4,Formulas!$B$2:$B$3001,$A32))</f>
        <v>0</v>
      </c>
      <c r="DL32" s="21" t="n">
        <f aca="false">IF(OR($A32="",DL$4=""),0,COUNTIFS(Formulas!$A$2:$A$3001,DL$4,Formulas!$B$2:$B$3001,$A32))</f>
        <v>0</v>
      </c>
      <c r="DM32" s="21" t="n">
        <f aca="false">IF(OR($A32="",DM$4=""),0,COUNTIFS(Formulas!$A$2:$A$3001,DM$4,Formulas!$B$2:$B$3001,$A32))</f>
        <v>0</v>
      </c>
      <c r="DN32" s="21" t="n">
        <f aca="false">IF(OR($A32="",DN$4=""),0,COUNTIFS(Formulas!$A$2:$A$3001,DN$4,Formulas!$B$2:$B$3001,$A32))</f>
        <v>0</v>
      </c>
      <c r="DO32" s="21" t="n">
        <f aca="false">IF(OR($A32="",DO$4=""),0,COUNTIFS(Formulas!$A$2:$A$3001,DO$4,Formulas!$B$2:$B$3001,$A32))</f>
        <v>0</v>
      </c>
      <c r="DP32" s="21" t="n">
        <f aca="false">IF(OR($A32="",DP$4=""),0,COUNTIFS(Formulas!$A$2:$A$3001,DP$4,Formulas!$B$2:$B$3001,$A32))</f>
        <v>0</v>
      </c>
      <c r="DQ32" s="21" t="n">
        <f aca="false">IF(OR($A32="",DQ$4=""),0,COUNTIFS(Formulas!$A$2:$A$3001,DQ$4,Formulas!$B$2:$B$3001,$A32))</f>
        <v>0</v>
      </c>
      <c r="DR32" s="21" t="n">
        <f aca="false">IF(OR($A32="",DR$4=""),0,COUNTIFS(Formulas!$A$2:$A$3001,DR$4,Formulas!$B$2:$B$3001,$A32))</f>
        <v>0</v>
      </c>
      <c r="DS32" s="21" t="n">
        <f aca="false">IF(OR($A32="",DS$4=""),0,COUNTIFS(Formulas!$A$2:$A$3001,DS$4,Formulas!$B$2:$B$3001,$A32))</f>
        <v>0</v>
      </c>
      <c r="DT32" s="21" t="n">
        <f aca="false">IF(OR($A32="",DT$4=""),0,COUNTIFS(Formulas!$A$2:$A$3001,DT$4,Formulas!$B$2:$B$3001,$A32))</f>
        <v>0</v>
      </c>
      <c r="DU32" s="21" t="n">
        <f aca="false">IF(OR($A32="",DU$4=""),0,COUNTIFS(Formulas!$A$2:$A$3001,DU$4,Formulas!$B$2:$B$3001,$A32))</f>
        <v>0</v>
      </c>
      <c r="DV32" s="21" t="n">
        <f aca="false">IF(OR($A32="",DV$4=""),0,COUNTIFS(Formulas!$A$2:$A$3001,DV$4,Formulas!$B$2:$B$3001,$A32))</f>
        <v>0</v>
      </c>
      <c r="DW32" s="21" t="n">
        <f aca="false">IF(OR($A32="",DW$4=""),0,COUNTIFS(Formulas!$A$2:$A$3001,DW$4,Formulas!$B$2:$B$3001,$A32))</f>
        <v>0</v>
      </c>
      <c r="DX32" s="21" t="n">
        <f aca="false">IF(OR($A32="",DX$4=""),0,COUNTIFS(Formulas!$A$2:$A$3001,DX$4,Formulas!$B$2:$B$3001,$A32))</f>
        <v>0</v>
      </c>
      <c r="DY32" s="21" t="n">
        <f aca="false">IF(OR($A32="",DY$4=""),0,COUNTIFS(Formulas!$A$2:$A$3001,DY$4,Formulas!$B$2:$B$3001,$A32))</f>
        <v>0</v>
      </c>
      <c r="DZ32" s="21" t="n">
        <f aca="false">IF(OR($A32="",DZ$4=""),0,COUNTIFS(Formulas!$A$2:$A$3001,DZ$4,Formulas!$B$2:$B$3001,$A32))</f>
        <v>0</v>
      </c>
      <c r="EA32" s="21" t="n">
        <f aca="false">IF(OR($A32="",EA$4=""),0,COUNTIFS(Formulas!$A$2:$A$3001,EA$4,Formulas!$B$2:$B$3001,$A32))</f>
        <v>0</v>
      </c>
      <c r="EB32" s="21" t="n">
        <f aca="false">IF(OR($A32="",EB$4=""),0,COUNTIFS(Formulas!$A$2:$A$3001,EB$4,Formulas!$B$2:$B$3001,$A32))</f>
        <v>0</v>
      </c>
      <c r="EC32" s="21" t="n">
        <f aca="false">IF(OR($A32="",EC$4=""),0,COUNTIFS(Formulas!$A$2:$A$3001,EC$4,Formulas!$B$2:$B$3001,$A32))</f>
        <v>0</v>
      </c>
      <c r="ED32" s="21" t="n">
        <f aca="false">IF(OR($A32="",ED$4=""),0,COUNTIFS(Formulas!$A$2:$A$3001,ED$4,Formulas!$B$2:$B$3001,$A32))</f>
        <v>0</v>
      </c>
      <c r="EE32" s="21" t="n">
        <f aca="false">IF(OR($A32="",EE$4=""),0,COUNTIFS(Formulas!$A$2:$A$3001,EE$4,Formulas!$B$2:$B$3001,$A32))</f>
        <v>0</v>
      </c>
      <c r="EF32" s="21" t="n">
        <f aca="false">IF(OR($A32="",EF$4=""),0,COUNTIFS(Formulas!$A$2:$A$3001,EF$4,Formulas!$B$2:$B$3001,$A32))</f>
        <v>0</v>
      </c>
      <c r="EG32" s="21" t="n">
        <f aca="false">IF(OR($A32="",EG$4=""),0,COUNTIFS(Formulas!$A$2:$A$3001,EG$4,Formulas!$B$2:$B$3001,$A32))</f>
        <v>0</v>
      </c>
      <c r="EH32" s="21" t="n">
        <f aca="false">IF(OR($A32="",EH$4=""),0,COUNTIFS(Formulas!$A$2:$A$3001,EH$4,Formulas!$B$2:$B$3001,$A32))</f>
        <v>0</v>
      </c>
      <c r="EI32" s="21" t="n">
        <f aca="false">IF(OR($A32="",EI$4=""),0,COUNTIFS(Formulas!$A$2:$A$3001,EI$4,Formulas!$B$2:$B$3001,$A32))</f>
        <v>0</v>
      </c>
      <c r="EJ32" s="21" t="n">
        <f aca="false">IF(OR($A32="",EJ$4=""),0,COUNTIFS(Formulas!$A$2:$A$3001,EJ$4,Formulas!$B$2:$B$3001,$A32))</f>
        <v>0</v>
      </c>
      <c r="EK32" s="21" t="n">
        <f aca="false">IF(OR($A32="",EK$4=""),0,COUNTIFS(Formulas!$A$2:$A$3001,EK$4,Formulas!$B$2:$B$3001,$A32))</f>
        <v>0</v>
      </c>
      <c r="EL32" s="21" t="n">
        <f aca="false">IF(OR($A32="",EL$4=""),0,COUNTIFS(Formulas!$A$2:$A$3001,EL$4,Formulas!$B$2:$B$3001,$A32))</f>
        <v>0</v>
      </c>
      <c r="EM32" s="21" t="n">
        <f aca="false">IF(OR($A32="",EM$4=""),0,COUNTIFS(Formulas!$A$2:$A$3001,EM$4,Formulas!$B$2:$B$3001,$A32))</f>
        <v>0</v>
      </c>
      <c r="EN32" s="21" t="n">
        <f aca="false">IF(OR($A32="",EN$4=""),0,COUNTIFS(Formulas!$A$2:$A$3001,EN$4,Formulas!$B$2:$B$3001,$A32))</f>
        <v>0</v>
      </c>
      <c r="EO32" s="21" t="n">
        <f aca="false">IF(OR($A32="",EO$4=""),0,COUNTIFS(Formulas!$A$2:$A$3001,EO$4,Formulas!$B$2:$B$3001,$A32))</f>
        <v>0</v>
      </c>
      <c r="EP32" s="21" t="n">
        <f aca="false">IF(OR($A32="",EP$4=""),0,COUNTIFS(Formulas!$A$2:$A$3001,EP$4,Formulas!$B$2:$B$3001,$A32))</f>
        <v>0</v>
      </c>
      <c r="EQ32" s="21" t="n">
        <f aca="false">IF(OR($A32="",EQ$4=""),0,COUNTIFS(Formulas!$A$2:$A$3001,EQ$4,Formulas!$B$2:$B$3001,$A32))</f>
        <v>0</v>
      </c>
      <c r="ER32" s="21" t="n">
        <f aca="false">IF(OR($A32="",ER$4=""),0,COUNTIFS(Formulas!$A$2:$A$3001,ER$4,Formulas!$B$2:$B$3001,$A32))</f>
        <v>0</v>
      </c>
      <c r="ES32" s="21" t="n">
        <f aca="false">IF(OR($A32="",ES$4=""),0,COUNTIFS(Formulas!$A$2:$A$3001,ES$4,Formulas!$B$2:$B$3001,$A32))</f>
        <v>0</v>
      </c>
      <c r="ET32" s="21" t="n">
        <f aca="false">IF(OR($A32="",ET$4=""),0,COUNTIFS(Formulas!$A$2:$A$3001,ET$4,Formulas!$B$2:$B$3001,$A32))</f>
        <v>0</v>
      </c>
      <c r="EU32" s="21" t="n">
        <f aca="false">IF(OR($A32="",EU$4=""),0,COUNTIFS(Formulas!$A$2:$A$3001,EU$4,Formulas!$B$2:$B$3001,$A32))</f>
        <v>0</v>
      </c>
      <c r="EV32" s="21" t="n">
        <f aca="false">IF(OR($A32="",EV$4=""),0,COUNTIFS(Formulas!$A$2:$A$3001,EV$4,Formulas!$B$2:$B$3001,$A32))</f>
        <v>0</v>
      </c>
    </row>
    <row r="33" customFormat="false" ht="15" hidden="false" customHeight="false" outlineLevel="0" collapsed="false">
      <c r="A33" s="13" t="str">
        <f aca="false">IF(INDEX(Materials!$A$2:$A$301,29)="","",INDEX(Materials!$A$2:$A$301,29))</f>
        <v>Dextromethorphan HBr</v>
      </c>
      <c r="B33" s="19" t="n">
        <f aca="false">IF(A33="","",COUNTIF(C33:EV33,"&gt;0"))</f>
        <v>2</v>
      </c>
      <c r="C33" s="21" t="n">
        <f aca="false">IF(OR($A33="",C$4=""),0,COUNTIFS(Formulas!$A$2:$A$3001,C$4,Formulas!$B$2:$B$3001,$A33))</f>
        <v>0</v>
      </c>
      <c r="D33" s="21" t="n">
        <f aca="false">IF(OR($A33="",D$4=""),0,COUNTIFS(Formulas!$A$2:$A$3001,D$4,Formulas!$B$2:$B$3001,$A33))</f>
        <v>0</v>
      </c>
      <c r="E33" s="21" t="n">
        <f aca="false">IF(OR($A33="",E$4=""),0,COUNTIFS(Formulas!$A$2:$A$3001,E$4,Formulas!$B$2:$B$3001,$A33))</f>
        <v>0</v>
      </c>
      <c r="F33" s="21" t="n">
        <f aca="false">IF(OR($A33="",F$4=""),0,COUNTIFS(Formulas!$A$2:$A$3001,F$4,Formulas!$B$2:$B$3001,$A33))</f>
        <v>0</v>
      </c>
      <c r="G33" s="21" t="n">
        <f aca="false">IF(OR($A33="",G$4=""),0,COUNTIFS(Formulas!$A$2:$A$3001,G$4,Formulas!$B$2:$B$3001,$A33))</f>
        <v>0</v>
      </c>
      <c r="H33" s="21" t="n">
        <f aca="false">IF(OR($A33="",H$4=""),0,COUNTIFS(Formulas!$A$2:$A$3001,H$4,Formulas!$B$2:$B$3001,$A33))</f>
        <v>0</v>
      </c>
      <c r="I33" s="21" t="n">
        <f aca="false">IF(OR($A33="",I$4=""),0,COUNTIFS(Formulas!$A$2:$A$3001,I$4,Formulas!$B$2:$B$3001,$A33))</f>
        <v>0</v>
      </c>
      <c r="J33" s="21" t="n">
        <f aca="false">IF(OR($A33="",J$4=""),0,COUNTIFS(Formulas!$A$2:$A$3001,J$4,Formulas!$B$2:$B$3001,$A33))</f>
        <v>0</v>
      </c>
      <c r="K33" s="21" t="n">
        <f aca="false">IF(OR($A33="",K$4=""),0,COUNTIFS(Formulas!$A$2:$A$3001,K$4,Formulas!$B$2:$B$3001,$A33))</f>
        <v>0</v>
      </c>
      <c r="L33" s="21" t="n">
        <f aca="false">IF(OR($A33="",L$4=""),0,COUNTIFS(Formulas!$A$2:$A$3001,L$4,Formulas!$B$2:$B$3001,$A33))</f>
        <v>0</v>
      </c>
      <c r="M33" s="21" t="n">
        <f aca="false">IF(OR($A33="",M$4=""),0,COUNTIFS(Formulas!$A$2:$A$3001,M$4,Formulas!$B$2:$B$3001,$A33))</f>
        <v>0</v>
      </c>
      <c r="N33" s="21" t="n">
        <f aca="false">IF(OR($A33="",N$4=""),0,COUNTIFS(Formulas!$A$2:$A$3001,N$4,Formulas!$B$2:$B$3001,$A33))</f>
        <v>0</v>
      </c>
      <c r="O33" s="21" t="n">
        <f aca="false">IF(OR($A33="",O$4=""),0,COUNTIFS(Formulas!$A$2:$A$3001,O$4,Formulas!$B$2:$B$3001,$A33))</f>
        <v>0</v>
      </c>
      <c r="P33" s="21" t="n">
        <f aca="false">IF(OR($A33="",P$4=""),0,COUNTIFS(Formulas!$A$2:$A$3001,P$4,Formulas!$B$2:$B$3001,$A33))</f>
        <v>0</v>
      </c>
      <c r="Q33" s="21" t="n">
        <f aca="false">IF(OR($A33="",Q$4=""),0,COUNTIFS(Formulas!$A$2:$A$3001,Q$4,Formulas!$B$2:$B$3001,$A33))</f>
        <v>0</v>
      </c>
      <c r="R33" s="21" t="n">
        <f aca="false">IF(OR($A33="",R$4=""),0,COUNTIFS(Formulas!$A$2:$A$3001,R$4,Formulas!$B$2:$B$3001,$A33))</f>
        <v>0</v>
      </c>
      <c r="S33" s="21" t="n">
        <f aca="false">IF(OR($A33="",S$4=""),0,COUNTIFS(Formulas!$A$2:$A$3001,S$4,Formulas!$B$2:$B$3001,$A33))</f>
        <v>0</v>
      </c>
      <c r="T33" s="21" t="n">
        <f aca="false">IF(OR($A33="",T$4=""),0,COUNTIFS(Formulas!$A$2:$A$3001,T$4,Formulas!$B$2:$B$3001,$A33))</f>
        <v>0</v>
      </c>
      <c r="U33" s="21" t="n">
        <f aca="false">IF(OR($A33="",U$4=""),0,COUNTIFS(Formulas!$A$2:$A$3001,U$4,Formulas!$B$2:$B$3001,$A33))</f>
        <v>0</v>
      </c>
      <c r="V33" s="21" t="n">
        <f aca="false">IF(OR($A33="",V$4=""),0,COUNTIFS(Formulas!$A$2:$A$3001,V$4,Formulas!$B$2:$B$3001,$A33))</f>
        <v>0</v>
      </c>
      <c r="W33" s="21" t="n">
        <f aca="false">IF(OR($A33="",W$4=""),0,COUNTIFS(Formulas!$A$2:$A$3001,W$4,Formulas!$B$2:$B$3001,$A33))</f>
        <v>0</v>
      </c>
      <c r="X33" s="21" t="n">
        <f aca="false">IF(OR($A33="",X$4=""),0,COUNTIFS(Formulas!$A$2:$A$3001,X$4,Formulas!$B$2:$B$3001,$A33))</f>
        <v>0</v>
      </c>
      <c r="Y33" s="21" t="n">
        <f aca="false">IF(OR($A33="",Y$4=""),0,COUNTIFS(Formulas!$A$2:$A$3001,Y$4,Formulas!$B$2:$B$3001,$A33))</f>
        <v>0</v>
      </c>
      <c r="Z33" s="21" t="n">
        <f aca="false">IF(OR($A33="",Z$4=""),0,COUNTIFS(Formulas!$A$2:$A$3001,Z$4,Formulas!$B$2:$B$3001,$A33))</f>
        <v>0</v>
      </c>
      <c r="AA33" s="21" t="n">
        <f aca="false">IF(OR($A33="",AA$4=""),0,COUNTIFS(Formulas!$A$2:$A$3001,AA$4,Formulas!$B$2:$B$3001,$A33))</f>
        <v>0</v>
      </c>
      <c r="AB33" s="21" t="n">
        <f aca="false">IF(OR($A33="",AB$4=""),0,COUNTIFS(Formulas!$A$2:$A$3001,AB$4,Formulas!$B$2:$B$3001,$A33))</f>
        <v>0</v>
      </c>
      <c r="AC33" s="21" t="n">
        <f aca="false">IF(OR($A33="",AC$4=""),0,COUNTIFS(Formulas!$A$2:$A$3001,AC$4,Formulas!$B$2:$B$3001,$A33))</f>
        <v>0</v>
      </c>
      <c r="AD33" s="21" t="n">
        <f aca="false">IF(OR($A33="",AD$4=""),0,COUNTIFS(Formulas!$A$2:$A$3001,AD$4,Formulas!$B$2:$B$3001,$A33))</f>
        <v>0</v>
      </c>
      <c r="AE33" s="21" t="n">
        <f aca="false">IF(OR($A33="",AE$4=""),0,COUNTIFS(Formulas!$A$2:$A$3001,AE$4,Formulas!$B$2:$B$3001,$A33))</f>
        <v>0</v>
      </c>
      <c r="AF33" s="21" t="n">
        <f aca="false">IF(OR($A33="",AF$4=""),0,COUNTIFS(Formulas!$A$2:$A$3001,AF$4,Formulas!$B$2:$B$3001,$A33))</f>
        <v>0</v>
      </c>
      <c r="AG33" s="21" t="n">
        <f aca="false">IF(OR($A33="",AG$4=""),0,COUNTIFS(Formulas!$A$2:$A$3001,AG$4,Formulas!$B$2:$B$3001,$A33))</f>
        <v>0</v>
      </c>
      <c r="AH33" s="21" t="n">
        <f aca="false">IF(OR($A33="",AH$4=""),0,COUNTIFS(Formulas!$A$2:$A$3001,AH$4,Formulas!$B$2:$B$3001,$A33))</f>
        <v>0</v>
      </c>
      <c r="AI33" s="21" t="n">
        <f aca="false">IF(OR($A33="",AI$4=""),0,COUNTIFS(Formulas!$A$2:$A$3001,AI$4,Formulas!$B$2:$B$3001,$A33))</f>
        <v>0</v>
      </c>
      <c r="AJ33" s="21" t="n">
        <f aca="false">IF(OR($A33="",AJ$4=""),0,COUNTIFS(Formulas!$A$2:$A$3001,AJ$4,Formulas!$B$2:$B$3001,$A33))</f>
        <v>0</v>
      </c>
      <c r="AK33" s="21" t="n">
        <f aca="false">IF(OR($A33="",AK$4=""),0,COUNTIFS(Formulas!$A$2:$A$3001,AK$4,Formulas!$B$2:$B$3001,$A33))</f>
        <v>0</v>
      </c>
      <c r="AL33" s="21" t="n">
        <f aca="false">IF(OR($A33="",AL$4=""),0,COUNTIFS(Formulas!$A$2:$A$3001,AL$4,Formulas!$B$2:$B$3001,$A33))</f>
        <v>0</v>
      </c>
      <c r="AM33" s="21" t="n">
        <f aca="false">IF(OR($A33="",AM$4=""),0,COUNTIFS(Formulas!$A$2:$A$3001,AM$4,Formulas!$B$2:$B$3001,$A33))</f>
        <v>0</v>
      </c>
      <c r="AN33" s="21" t="n">
        <f aca="false">IF(OR($A33="",AN$4=""),0,COUNTIFS(Formulas!$A$2:$A$3001,AN$4,Formulas!$B$2:$B$3001,$A33))</f>
        <v>0</v>
      </c>
      <c r="AO33" s="21" t="n">
        <f aca="false">IF(OR($A33="",AO$4=""),0,COUNTIFS(Formulas!$A$2:$A$3001,AO$4,Formulas!$B$2:$B$3001,$A33))</f>
        <v>1</v>
      </c>
      <c r="AP33" s="21" t="n">
        <f aca="false">IF(OR($A33="",AP$4=""),0,COUNTIFS(Formulas!$A$2:$A$3001,AP$4,Formulas!$B$2:$B$3001,$A33))</f>
        <v>1</v>
      </c>
      <c r="AQ33" s="21" t="n">
        <f aca="false">IF(OR($A33="",AQ$4=""),0,COUNTIFS(Formulas!$A$2:$A$3001,AQ$4,Formulas!$B$2:$B$3001,$A33))</f>
        <v>0</v>
      </c>
      <c r="AR33" s="21" t="n">
        <f aca="false">IF(OR($A33="",AR$4=""),0,COUNTIFS(Formulas!$A$2:$A$3001,AR$4,Formulas!$B$2:$B$3001,$A33))</f>
        <v>0</v>
      </c>
      <c r="AS33" s="21" t="n">
        <f aca="false">IF(OR($A33="",AS$4=""),0,COUNTIFS(Formulas!$A$2:$A$3001,AS$4,Formulas!$B$2:$B$3001,$A33))</f>
        <v>0</v>
      </c>
      <c r="AT33" s="21" t="n">
        <f aca="false">IF(OR($A33="",AT$4=""),0,COUNTIFS(Formulas!$A$2:$A$3001,AT$4,Formulas!$B$2:$B$3001,$A33))</f>
        <v>0</v>
      </c>
      <c r="AU33" s="21" t="n">
        <f aca="false">IF(OR($A33="",AU$4=""),0,COUNTIFS(Formulas!$A$2:$A$3001,AU$4,Formulas!$B$2:$B$3001,$A33))</f>
        <v>0</v>
      </c>
      <c r="AV33" s="21" t="n">
        <f aca="false">IF(OR($A33="",AV$4=""),0,COUNTIFS(Formulas!$A$2:$A$3001,AV$4,Formulas!$B$2:$B$3001,$A33))</f>
        <v>0</v>
      </c>
      <c r="AW33" s="21" t="n">
        <f aca="false">IF(OR($A33="",AW$4=""),0,COUNTIFS(Formulas!$A$2:$A$3001,AW$4,Formulas!$B$2:$B$3001,$A33))</f>
        <v>0</v>
      </c>
      <c r="AX33" s="21" t="n">
        <f aca="false">IF(OR($A33="",AX$4=""),0,COUNTIFS(Formulas!$A$2:$A$3001,AX$4,Formulas!$B$2:$B$3001,$A33))</f>
        <v>0</v>
      </c>
      <c r="AY33" s="21" t="n">
        <f aca="false">IF(OR($A33="",AY$4=""),0,COUNTIFS(Formulas!$A$2:$A$3001,AY$4,Formulas!$B$2:$B$3001,$A33))</f>
        <v>0</v>
      </c>
      <c r="AZ33" s="21" t="n">
        <f aca="false">IF(OR($A33="",AZ$4=""),0,COUNTIFS(Formulas!$A$2:$A$3001,AZ$4,Formulas!$B$2:$B$3001,$A33))</f>
        <v>0</v>
      </c>
      <c r="BA33" s="21" t="n">
        <f aca="false">IF(OR($A33="",BA$4=""),0,COUNTIFS(Formulas!$A$2:$A$3001,BA$4,Formulas!$B$2:$B$3001,$A33))</f>
        <v>0</v>
      </c>
      <c r="BB33" s="21" t="n">
        <f aca="false">IF(OR($A33="",BB$4=""),0,COUNTIFS(Formulas!$A$2:$A$3001,BB$4,Formulas!$B$2:$B$3001,$A33))</f>
        <v>0</v>
      </c>
      <c r="BC33" s="21" t="n">
        <f aca="false">IF(OR($A33="",BC$4=""),0,COUNTIFS(Formulas!$A$2:$A$3001,BC$4,Formulas!$B$2:$B$3001,$A33))</f>
        <v>0</v>
      </c>
      <c r="BD33" s="21" t="n">
        <f aca="false">IF(OR($A33="",BD$4=""),0,COUNTIFS(Formulas!$A$2:$A$3001,BD$4,Formulas!$B$2:$B$3001,$A33))</f>
        <v>0</v>
      </c>
      <c r="BE33" s="21" t="n">
        <f aca="false">IF(OR($A33="",BE$4=""),0,COUNTIFS(Formulas!$A$2:$A$3001,BE$4,Formulas!$B$2:$B$3001,$A33))</f>
        <v>0</v>
      </c>
      <c r="BF33" s="21" t="n">
        <f aca="false">IF(OR($A33="",BF$4=""),0,COUNTIFS(Formulas!$A$2:$A$3001,BF$4,Formulas!$B$2:$B$3001,$A33))</f>
        <v>0</v>
      </c>
      <c r="BG33" s="21" t="n">
        <f aca="false">IF(OR($A33="",BG$4=""),0,COUNTIFS(Formulas!$A$2:$A$3001,BG$4,Formulas!$B$2:$B$3001,$A33))</f>
        <v>0</v>
      </c>
      <c r="BH33" s="21" t="n">
        <f aca="false">IF(OR($A33="",BH$4=""),0,COUNTIFS(Formulas!$A$2:$A$3001,BH$4,Formulas!$B$2:$B$3001,$A33))</f>
        <v>0</v>
      </c>
      <c r="BI33" s="21" t="n">
        <f aca="false">IF(OR($A33="",BI$4=""),0,COUNTIFS(Formulas!$A$2:$A$3001,BI$4,Formulas!$B$2:$B$3001,$A33))</f>
        <v>0</v>
      </c>
      <c r="BJ33" s="21" t="n">
        <f aca="false">IF(OR($A33="",BJ$4=""),0,COUNTIFS(Formulas!$A$2:$A$3001,BJ$4,Formulas!$B$2:$B$3001,$A33))</f>
        <v>0</v>
      </c>
      <c r="BK33" s="21" t="n">
        <f aca="false">IF(OR($A33="",BK$4=""),0,COUNTIFS(Formulas!$A$2:$A$3001,BK$4,Formulas!$B$2:$B$3001,$A33))</f>
        <v>0</v>
      </c>
      <c r="BL33" s="21" t="n">
        <f aca="false">IF(OR($A33="",BL$4=""),0,COUNTIFS(Formulas!$A$2:$A$3001,BL$4,Formulas!$B$2:$B$3001,$A33))</f>
        <v>0</v>
      </c>
      <c r="BM33" s="21" t="n">
        <f aca="false">IF(OR($A33="",BM$4=""),0,COUNTIFS(Formulas!$A$2:$A$3001,BM$4,Formulas!$B$2:$B$3001,$A33))</f>
        <v>0</v>
      </c>
      <c r="BN33" s="21" t="n">
        <f aca="false">IF(OR($A33="",BN$4=""),0,COUNTIFS(Formulas!$A$2:$A$3001,BN$4,Formulas!$B$2:$B$3001,$A33))</f>
        <v>0</v>
      </c>
      <c r="BO33" s="21" t="n">
        <f aca="false">IF(OR($A33="",BO$4=""),0,COUNTIFS(Formulas!$A$2:$A$3001,BO$4,Formulas!$B$2:$B$3001,$A33))</f>
        <v>0</v>
      </c>
      <c r="BP33" s="21" t="n">
        <f aca="false">IF(OR($A33="",BP$4=""),0,COUNTIFS(Formulas!$A$2:$A$3001,BP$4,Formulas!$B$2:$B$3001,$A33))</f>
        <v>0</v>
      </c>
      <c r="BQ33" s="21" t="n">
        <f aca="false">IF(OR($A33="",BQ$4=""),0,COUNTIFS(Formulas!$A$2:$A$3001,BQ$4,Formulas!$B$2:$B$3001,$A33))</f>
        <v>0</v>
      </c>
      <c r="BR33" s="21" t="n">
        <f aca="false">IF(OR($A33="",BR$4=""),0,COUNTIFS(Formulas!$A$2:$A$3001,BR$4,Formulas!$B$2:$B$3001,$A33))</f>
        <v>0</v>
      </c>
      <c r="BS33" s="21" t="n">
        <f aca="false">IF(OR($A33="",BS$4=""),0,COUNTIFS(Formulas!$A$2:$A$3001,BS$4,Formulas!$B$2:$B$3001,$A33))</f>
        <v>0</v>
      </c>
      <c r="BT33" s="21" t="n">
        <f aca="false">IF(OR($A33="",BT$4=""),0,COUNTIFS(Formulas!$A$2:$A$3001,BT$4,Formulas!$B$2:$B$3001,$A33))</f>
        <v>0</v>
      </c>
      <c r="BU33" s="21" t="n">
        <f aca="false">IF(OR($A33="",BU$4=""),0,COUNTIFS(Formulas!$A$2:$A$3001,BU$4,Formulas!$B$2:$B$3001,$A33))</f>
        <v>0</v>
      </c>
      <c r="BV33" s="21" t="n">
        <f aca="false">IF(OR($A33="",BV$4=""),0,COUNTIFS(Formulas!$A$2:$A$3001,BV$4,Formulas!$B$2:$B$3001,$A33))</f>
        <v>0</v>
      </c>
      <c r="BW33" s="21" t="n">
        <f aca="false">IF(OR($A33="",BW$4=""),0,COUNTIFS(Formulas!$A$2:$A$3001,BW$4,Formulas!$B$2:$B$3001,$A33))</f>
        <v>0</v>
      </c>
      <c r="BX33" s="21" t="n">
        <f aca="false">IF(OR($A33="",BX$4=""),0,COUNTIFS(Formulas!$A$2:$A$3001,BX$4,Formulas!$B$2:$B$3001,$A33))</f>
        <v>0</v>
      </c>
      <c r="BY33" s="21" t="n">
        <f aca="false">IF(OR($A33="",BY$4=""),0,COUNTIFS(Formulas!$A$2:$A$3001,BY$4,Formulas!$B$2:$B$3001,$A33))</f>
        <v>0</v>
      </c>
      <c r="BZ33" s="21" t="n">
        <f aca="false">IF(OR($A33="",BZ$4=""),0,COUNTIFS(Formulas!$A$2:$A$3001,BZ$4,Formulas!$B$2:$B$3001,$A33))</f>
        <v>0</v>
      </c>
      <c r="CA33" s="21" t="n">
        <f aca="false">IF(OR($A33="",CA$4=""),0,COUNTIFS(Formulas!$A$2:$A$3001,CA$4,Formulas!$B$2:$B$3001,$A33))</f>
        <v>0</v>
      </c>
      <c r="CB33" s="21" t="n">
        <f aca="false">IF(OR($A33="",CB$4=""),0,COUNTIFS(Formulas!$A$2:$A$3001,CB$4,Formulas!$B$2:$B$3001,$A33))</f>
        <v>0</v>
      </c>
      <c r="CC33" s="21" t="n">
        <f aca="false">IF(OR($A33="",CC$4=""),0,COUNTIFS(Formulas!$A$2:$A$3001,CC$4,Formulas!$B$2:$B$3001,$A33))</f>
        <v>0</v>
      </c>
      <c r="CD33" s="21" t="n">
        <f aca="false">IF(OR($A33="",CD$4=""),0,COUNTIFS(Formulas!$A$2:$A$3001,CD$4,Formulas!$B$2:$B$3001,$A33))</f>
        <v>0</v>
      </c>
      <c r="CE33" s="21" t="n">
        <f aca="false">IF(OR($A33="",CE$4=""),0,COUNTIFS(Formulas!$A$2:$A$3001,CE$4,Formulas!$B$2:$B$3001,$A33))</f>
        <v>0</v>
      </c>
      <c r="CF33" s="21" t="n">
        <f aca="false">IF(OR($A33="",CF$4=""),0,COUNTIFS(Formulas!$A$2:$A$3001,CF$4,Formulas!$B$2:$B$3001,$A33))</f>
        <v>0</v>
      </c>
      <c r="CG33" s="21" t="n">
        <f aca="false">IF(OR($A33="",CG$4=""),0,COUNTIFS(Formulas!$A$2:$A$3001,CG$4,Formulas!$B$2:$B$3001,$A33))</f>
        <v>0</v>
      </c>
      <c r="CH33" s="21" t="n">
        <f aca="false">IF(OR($A33="",CH$4=""),0,COUNTIFS(Formulas!$A$2:$A$3001,CH$4,Formulas!$B$2:$B$3001,$A33))</f>
        <v>0</v>
      </c>
      <c r="CI33" s="21" t="n">
        <f aca="false">IF(OR($A33="",CI$4=""),0,COUNTIFS(Formulas!$A$2:$A$3001,CI$4,Formulas!$B$2:$B$3001,$A33))</f>
        <v>0</v>
      </c>
      <c r="CJ33" s="21" t="n">
        <f aca="false">IF(OR($A33="",CJ$4=""),0,COUNTIFS(Formulas!$A$2:$A$3001,CJ$4,Formulas!$B$2:$B$3001,$A33))</f>
        <v>0</v>
      </c>
      <c r="CK33" s="21" t="n">
        <f aca="false">IF(OR($A33="",CK$4=""),0,COUNTIFS(Formulas!$A$2:$A$3001,CK$4,Formulas!$B$2:$B$3001,$A33))</f>
        <v>0</v>
      </c>
      <c r="CL33" s="21" t="n">
        <f aca="false">IF(OR($A33="",CL$4=""),0,COUNTIFS(Formulas!$A$2:$A$3001,CL$4,Formulas!$B$2:$B$3001,$A33))</f>
        <v>0</v>
      </c>
      <c r="CM33" s="21" t="n">
        <f aca="false">IF(OR($A33="",CM$4=""),0,COUNTIFS(Formulas!$A$2:$A$3001,CM$4,Formulas!$B$2:$B$3001,$A33))</f>
        <v>0</v>
      </c>
      <c r="CN33" s="21" t="n">
        <f aca="false">IF(OR($A33="",CN$4=""),0,COUNTIFS(Formulas!$A$2:$A$3001,CN$4,Formulas!$B$2:$B$3001,$A33))</f>
        <v>0</v>
      </c>
      <c r="CO33" s="21" t="n">
        <f aca="false">IF(OR($A33="",CO$4=""),0,COUNTIFS(Formulas!$A$2:$A$3001,CO$4,Formulas!$B$2:$B$3001,$A33))</f>
        <v>0</v>
      </c>
      <c r="CP33" s="21" t="n">
        <f aca="false">IF(OR($A33="",CP$4=""),0,COUNTIFS(Formulas!$A$2:$A$3001,CP$4,Formulas!$B$2:$B$3001,$A33))</f>
        <v>0</v>
      </c>
      <c r="CQ33" s="21" t="n">
        <f aca="false">IF(OR($A33="",CQ$4=""),0,COUNTIFS(Formulas!$A$2:$A$3001,CQ$4,Formulas!$B$2:$B$3001,$A33))</f>
        <v>0</v>
      </c>
      <c r="CR33" s="21" t="n">
        <f aca="false">IF(OR($A33="",CR$4=""),0,COUNTIFS(Formulas!$A$2:$A$3001,CR$4,Formulas!$B$2:$B$3001,$A33))</f>
        <v>0</v>
      </c>
      <c r="CS33" s="21" t="n">
        <f aca="false">IF(OR($A33="",CS$4=""),0,COUNTIFS(Formulas!$A$2:$A$3001,CS$4,Formulas!$B$2:$B$3001,$A33))</f>
        <v>0</v>
      </c>
      <c r="CT33" s="21" t="n">
        <f aca="false">IF(OR($A33="",CT$4=""),0,COUNTIFS(Formulas!$A$2:$A$3001,CT$4,Formulas!$B$2:$B$3001,$A33))</f>
        <v>0</v>
      </c>
      <c r="CU33" s="21" t="n">
        <f aca="false">IF(OR($A33="",CU$4=""),0,COUNTIFS(Formulas!$A$2:$A$3001,CU$4,Formulas!$B$2:$B$3001,$A33))</f>
        <v>0</v>
      </c>
      <c r="CV33" s="21" t="n">
        <f aca="false">IF(OR($A33="",CV$4=""),0,COUNTIFS(Formulas!$A$2:$A$3001,CV$4,Formulas!$B$2:$B$3001,$A33))</f>
        <v>0</v>
      </c>
      <c r="CW33" s="21" t="n">
        <f aca="false">IF(OR($A33="",CW$4=""),0,COUNTIFS(Formulas!$A$2:$A$3001,CW$4,Formulas!$B$2:$B$3001,$A33))</f>
        <v>0</v>
      </c>
      <c r="CX33" s="21" t="n">
        <f aca="false">IF(OR($A33="",CX$4=""),0,COUNTIFS(Formulas!$A$2:$A$3001,CX$4,Formulas!$B$2:$B$3001,$A33))</f>
        <v>0</v>
      </c>
      <c r="CY33" s="21" t="n">
        <f aca="false">IF(OR($A33="",CY$4=""),0,COUNTIFS(Formulas!$A$2:$A$3001,CY$4,Formulas!$B$2:$B$3001,$A33))</f>
        <v>0</v>
      </c>
      <c r="CZ33" s="21" t="n">
        <f aca="false">IF(OR($A33="",CZ$4=""),0,COUNTIFS(Formulas!$A$2:$A$3001,CZ$4,Formulas!$B$2:$B$3001,$A33))</f>
        <v>0</v>
      </c>
      <c r="DA33" s="21" t="n">
        <f aca="false">IF(OR($A33="",DA$4=""),0,COUNTIFS(Formulas!$A$2:$A$3001,DA$4,Formulas!$B$2:$B$3001,$A33))</f>
        <v>0</v>
      </c>
      <c r="DB33" s="21" t="n">
        <f aca="false">IF(OR($A33="",DB$4=""),0,COUNTIFS(Formulas!$A$2:$A$3001,DB$4,Formulas!$B$2:$B$3001,$A33))</f>
        <v>0</v>
      </c>
      <c r="DC33" s="21" t="n">
        <f aca="false">IF(OR($A33="",DC$4=""),0,COUNTIFS(Formulas!$A$2:$A$3001,DC$4,Formulas!$B$2:$B$3001,$A33))</f>
        <v>0</v>
      </c>
      <c r="DD33" s="21" t="n">
        <f aca="false">IF(OR($A33="",DD$4=""),0,COUNTIFS(Formulas!$A$2:$A$3001,DD$4,Formulas!$B$2:$B$3001,$A33))</f>
        <v>0</v>
      </c>
      <c r="DE33" s="21" t="n">
        <f aca="false">IF(OR($A33="",DE$4=""),0,COUNTIFS(Formulas!$A$2:$A$3001,DE$4,Formulas!$B$2:$B$3001,$A33))</f>
        <v>0</v>
      </c>
      <c r="DF33" s="21" t="n">
        <f aca="false">IF(OR($A33="",DF$4=""),0,COUNTIFS(Formulas!$A$2:$A$3001,DF$4,Formulas!$B$2:$B$3001,$A33))</f>
        <v>0</v>
      </c>
      <c r="DG33" s="21" t="n">
        <f aca="false">IF(OR($A33="",DG$4=""),0,COUNTIFS(Formulas!$A$2:$A$3001,DG$4,Formulas!$B$2:$B$3001,$A33))</f>
        <v>0</v>
      </c>
      <c r="DH33" s="21" t="n">
        <f aca="false">IF(OR($A33="",DH$4=""),0,COUNTIFS(Formulas!$A$2:$A$3001,DH$4,Formulas!$B$2:$B$3001,$A33))</f>
        <v>0</v>
      </c>
      <c r="DI33" s="21" t="n">
        <f aca="false">IF(OR($A33="",DI$4=""),0,COUNTIFS(Formulas!$A$2:$A$3001,DI$4,Formulas!$B$2:$B$3001,$A33))</f>
        <v>0</v>
      </c>
      <c r="DJ33" s="21" t="n">
        <f aca="false">IF(OR($A33="",DJ$4=""),0,COUNTIFS(Formulas!$A$2:$A$3001,DJ$4,Formulas!$B$2:$B$3001,$A33))</f>
        <v>0</v>
      </c>
      <c r="DK33" s="21" t="n">
        <f aca="false">IF(OR($A33="",DK$4=""),0,COUNTIFS(Formulas!$A$2:$A$3001,DK$4,Formulas!$B$2:$B$3001,$A33))</f>
        <v>0</v>
      </c>
      <c r="DL33" s="21" t="n">
        <f aca="false">IF(OR($A33="",DL$4=""),0,COUNTIFS(Formulas!$A$2:$A$3001,DL$4,Formulas!$B$2:$B$3001,$A33))</f>
        <v>0</v>
      </c>
      <c r="DM33" s="21" t="n">
        <f aca="false">IF(OR($A33="",DM$4=""),0,COUNTIFS(Formulas!$A$2:$A$3001,DM$4,Formulas!$B$2:$B$3001,$A33))</f>
        <v>0</v>
      </c>
      <c r="DN33" s="21" t="n">
        <f aca="false">IF(OR($A33="",DN$4=""),0,COUNTIFS(Formulas!$A$2:$A$3001,DN$4,Formulas!$B$2:$B$3001,$A33))</f>
        <v>0</v>
      </c>
      <c r="DO33" s="21" t="n">
        <f aca="false">IF(OR($A33="",DO$4=""),0,COUNTIFS(Formulas!$A$2:$A$3001,DO$4,Formulas!$B$2:$B$3001,$A33))</f>
        <v>0</v>
      </c>
      <c r="DP33" s="21" t="n">
        <f aca="false">IF(OR($A33="",DP$4=""),0,COUNTIFS(Formulas!$A$2:$A$3001,DP$4,Formulas!$B$2:$B$3001,$A33))</f>
        <v>0</v>
      </c>
      <c r="DQ33" s="21" t="n">
        <f aca="false">IF(OR($A33="",DQ$4=""),0,COUNTIFS(Formulas!$A$2:$A$3001,DQ$4,Formulas!$B$2:$B$3001,$A33))</f>
        <v>0</v>
      </c>
      <c r="DR33" s="21" t="n">
        <f aca="false">IF(OR($A33="",DR$4=""),0,COUNTIFS(Formulas!$A$2:$A$3001,DR$4,Formulas!$B$2:$B$3001,$A33))</f>
        <v>0</v>
      </c>
      <c r="DS33" s="21" t="n">
        <f aca="false">IF(OR($A33="",DS$4=""),0,COUNTIFS(Formulas!$A$2:$A$3001,DS$4,Formulas!$B$2:$B$3001,$A33))</f>
        <v>0</v>
      </c>
      <c r="DT33" s="21" t="n">
        <f aca="false">IF(OR($A33="",DT$4=""),0,COUNTIFS(Formulas!$A$2:$A$3001,DT$4,Formulas!$B$2:$B$3001,$A33))</f>
        <v>0</v>
      </c>
      <c r="DU33" s="21" t="n">
        <f aca="false">IF(OR($A33="",DU$4=""),0,COUNTIFS(Formulas!$A$2:$A$3001,DU$4,Formulas!$B$2:$B$3001,$A33))</f>
        <v>0</v>
      </c>
      <c r="DV33" s="21" t="n">
        <f aca="false">IF(OR($A33="",DV$4=""),0,COUNTIFS(Formulas!$A$2:$A$3001,DV$4,Formulas!$B$2:$B$3001,$A33))</f>
        <v>0</v>
      </c>
      <c r="DW33" s="21" t="n">
        <f aca="false">IF(OR($A33="",DW$4=""),0,COUNTIFS(Formulas!$A$2:$A$3001,DW$4,Formulas!$B$2:$B$3001,$A33))</f>
        <v>0</v>
      </c>
      <c r="DX33" s="21" t="n">
        <f aca="false">IF(OR($A33="",DX$4=""),0,COUNTIFS(Formulas!$A$2:$A$3001,DX$4,Formulas!$B$2:$B$3001,$A33))</f>
        <v>0</v>
      </c>
      <c r="DY33" s="21" t="n">
        <f aca="false">IF(OR($A33="",DY$4=""),0,COUNTIFS(Formulas!$A$2:$A$3001,DY$4,Formulas!$B$2:$B$3001,$A33))</f>
        <v>0</v>
      </c>
      <c r="DZ33" s="21" t="n">
        <f aca="false">IF(OR($A33="",DZ$4=""),0,COUNTIFS(Formulas!$A$2:$A$3001,DZ$4,Formulas!$B$2:$B$3001,$A33))</f>
        <v>0</v>
      </c>
      <c r="EA33" s="21" t="n">
        <f aca="false">IF(OR($A33="",EA$4=""),0,COUNTIFS(Formulas!$A$2:$A$3001,EA$4,Formulas!$B$2:$B$3001,$A33))</f>
        <v>0</v>
      </c>
      <c r="EB33" s="21" t="n">
        <f aca="false">IF(OR($A33="",EB$4=""),0,COUNTIFS(Formulas!$A$2:$A$3001,EB$4,Formulas!$B$2:$B$3001,$A33))</f>
        <v>0</v>
      </c>
      <c r="EC33" s="21" t="n">
        <f aca="false">IF(OR($A33="",EC$4=""),0,COUNTIFS(Formulas!$A$2:$A$3001,EC$4,Formulas!$B$2:$B$3001,$A33))</f>
        <v>0</v>
      </c>
      <c r="ED33" s="21" t="n">
        <f aca="false">IF(OR($A33="",ED$4=""),0,COUNTIFS(Formulas!$A$2:$A$3001,ED$4,Formulas!$B$2:$B$3001,$A33))</f>
        <v>0</v>
      </c>
      <c r="EE33" s="21" t="n">
        <f aca="false">IF(OR($A33="",EE$4=""),0,COUNTIFS(Formulas!$A$2:$A$3001,EE$4,Formulas!$B$2:$B$3001,$A33))</f>
        <v>0</v>
      </c>
      <c r="EF33" s="21" t="n">
        <f aca="false">IF(OR($A33="",EF$4=""),0,COUNTIFS(Formulas!$A$2:$A$3001,EF$4,Formulas!$B$2:$B$3001,$A33))</f>
        <v>0</v>
      </c>
      <c r="EG33" s="21" t="n">
        <f aca="false">IF(OR($A33="",EG$4=""),0,COUNTIFS(Formulas!$A$2:$A$3001,EG$4,Formulas!$B$2:$B$3001,$A33))</f>
        <v>0</v>
      </c>
      <c r="EH33" s="21" t="n">
        <f aca="false">IF(OR($A33="",EH$4=""),0,COUNTIFS(Formulas!$A$2:$A$3001,EH$4,Formulas!$B$2:$B$3001,$A33))</f>
        <v>0</v>
      </c>
      <c r="EI33" s="21" t="n">
        <f aca="false">IF(OR($A33="",EI$4=""),0,COUNTIFS(Formulas!$A$2:$A$3001,EI$4,Formulas!$B$2:$B$3001,$A33))</f>
        <v>0</v>
      </c>
      <c r="EJ33" s="21" t="n">
        <f aca="false">IF(OR($A33="",EJ$4=""),0,COUNTIFS(Formulas!$A$2:$A$3001,EJ$4,Formulas!$B$2:$B$3001,$A33))</f>
        <v>0</v>
      </c>
      <c r="EK33" s="21" t="n">
        <f aca="false">IF(OR($A33="",EK$4=""),0,COUNTIFS(Formulas!$A$2:$A$3001,EK$4,Formulas!$B$2:$B$3001,$A33))</f>
        <v>0</v>
      </c>
      <c r="EL33" s="21" t="n">
        <f aca="false">IF(OR($A33="",EL$4=""),0,COUNTIFS(Formulas!$A$2:$A$3001,EL$4,Formulas!$B$2:$B$3001,$A33))</f>
        <v>0</v>
      </c>
      <c r="EM33" s="21" t="n">
        <f aca="false">IF(OR($A33="",EM$4=""),0,COUNTIFS(Formulas!$A$2:$A$3001,EM$4,Formulas!$B$2:$B$3001,$A33))</f>
        <v>0</v>
      </c>
      <c r="EN33" s="21" t="n">
        <f aca="false">IF(OR($A33="",EN$4=""),0,COUNTIFS(Formulas!$A$2:$A$3001,EN$4,Formulas!$B$2:$B$3001,$A33))</f>
        <v>0</v>
      </c>
      <c r="EO33" s="21" t="n">
        <f aca="false">IF(OR($A33="",EO$4=""),0,COUNTIFS(Formulas!$A$2:$A$3001,EO$4,Formulas!$B$2:$B$3001,$A33))</f>
        <v>0</v>
      </c>
      <c r="EP33" s="21" t="n">
        <f aca="false">IF(OR($A33="",EP$4=""),0,COUNTIFS(Formulas!$A$2:$A$3001,EP$4,Formulas!$B$2:$B$3001,$A33))</f>
        <v>0</v>
      </c>
      <c r="EQ33" s="21" t="n">
        <f aca="false">IF(OR($A33="",EQ$4=""),0,COUNTIFS(Formulas!$A$2:$A$3001,EQ$4,Formulas!$B$2:$B$3001,$A33))</f>
        <v>0</v>
      </c>
      <c r="ER33" s="21" t="n">
        <f aca="false">IF(OR($A33="",ER$4=""),0,COUNTIFS(Formulas!$A$2:$A$3001,ER$4,Formulas!$B$2:$B$3001,$A33))</f>
        <v>0</v>
      </c>
      <c r="ES33" s="21" t="n">
        <f aca="false">IF(OR($A33="",ES$4=""),0,COUNTIFS(Formulas!$A$2:$A$3001,ES$4,Formulas!$B$2:$B$3001,$A33))</f>
        <v>0</v>
      </c>
      <c r="ET33" s="21" t="n">
        <f aca="false">IF(OR($A33="",ET$4=""),0,COUNTIFS(Formulas!$A$2:$A$3001,ET$4,Formulas!$B$2:$B$3001,$A33))</f>
        <v>0</v>
      </c>
      <c r="EU33" s="21" t="n">
        <f aca="false">IF(OR($A33="",EU$4=""),0,COUNTIFS(Formulas!$A$2:$A$3001,EU$4,Formulas!$B$2:$B$3001,$A33))</f>
        <v>0</v>
      </c>
      <c r="EV33" s="21" t="n">
        <f aca="false">IF(OR($A33="",EV$4=""),0,COUNTIFS(Formulas!$A$2:$A$3001,EV$4,Formulas!$B$2:$B$3001,$A33))</f>
        <v>0</v>
      </c>
    </row>
    <row r="34" customFormat="false" ht="15" hidden="false" customHeight="false" outlineLevel="0" collapsed="false">
      <c r="A34" s="13" t="str">
        <f aca="false">IF(INDEX(Materials!$A$2:$A$301,30)="","",INDEX(Materials!$A$2:$A$301,30))</f>
        <v>Diphenhydramine HCl</v>
      </c>
      <c r="B34" s="19" t="n">
        <f aca="false">IF(A34="","",COUNTIF(C34:EV34,"&gt;0"))</f>
        <v>2</v>
      </c>
      <c r="C34" s="21" t="n">
        <f aca="false">IF(OR($A34="",C$4=""),0,COUNTIFS(Formulas!$A$2:$A$3001,C$4,Formulas!$B$2:$B$3001,$A34))</f>
        <v>0</v>
      </c>
      <c r="D34" s="21" t="n">
        <f aca="false">IF(OR($A34="",D$4=""),0,COUNTIFS(Formulas!$A$2:$A$3001,D$4,Formulas!$B$2:$B$3001,$A34))</f>
        <v>0</v>
      </c>
      <c r="E34" s="21" t="n">
        <f aca="false">IF(OR($A34="",E$4=""),0,COUNTIFS(Formulas!$A$2:$A$3001,E$4,Formulas!$B$2:$B$3001,$A34))</f>
        <v>0</v>
      </c>
      <c r="F34" s="21" t="n">
        <f aca="false">IF(OR($A34="",F$4=""),0,COUNTIFS(Formulas!$A$2:$A$3001,F$4,Formulas!$B$2:$B$3001,$A34))</f>
        <v>0</v>
      </c>
      <c r="G34" s="21" t="n">
        <f aca="false">IF(OR($A34="",G$4=""),0,COUNTIFS(Formulas!$A$2:$A$3001,G$4,Formulas!$B$2:$B$3001,$A34))</f>
        <v>0</v>
      </c>
      <c r="H34" s="21" t="n">
        <f aca="false">IF(OR($A34="",H$4=""),0,COUNTIFS(Formulas!$A$2:$A$3001,H$4,Formulas!$B$2:$B$3001,$A34))</f>
        <v>0</v>
      </c>
      <c r="I34" s="21" t="n">
        <f aca="false">IF(OR($A34="",I$4=""),0,COUNTIFS(Formulas!$A$2:$A$3001,I$4,Formulas!$B$2:$B$3001,$A34))</f>
        <v>0</v>
      </c>
      <c r="J34" s="21" t="n">
        <f aca="false">IF(OR($A34="",J$4=""),0,COUNTIFS(Formulas!$A$2:$A$3001,J$4,Formulas!$B$2:$B$3001,$A34))</f>
        <v>0</v>
      </c>
      <c r="K34" s="21" t="n">
        <f aca="false">IF(OR($A34="",K$4=""),0,COUNTIFS(Formulas!$A$2:$A$3001,K$4,Formulas!$B$2:$B$3001,$A34))</f>
        <v>0</v>
      </c>
      <c r="L34" s="21" t="n">
        <f aca="false">IF(OR($A34="",L$4=""),0,COUNTIFS(Formulas!$A$2:$A$3001,L$4,Formulas!$B$2:$B$3001,$A34))</f>
        <v>0</v>
      </c>
      <c r="M34" s="21" t="n">
        <f aca="false">IF(OR($A34="",M$4=""),0,COUNTIFS(Formulas!$A$2:$A$3001,M$4,Formulas!$B$2:$B$3001,$A34))</f>
        <v>0</v>
      </c>
      <c r="N34" s="21" t="n">
        <f aca="false">IF(OR($A34="",N$4=""),0,COUNTIFS(Formulas!$A$2:$A$3001,N$4,Formulas!$B$2:$B$3001,$A34))</f>
        <v>0</v>
      </c>
      <c r="O34" s="21" t="n">
        <f aca="false">IF(OR($A34="",O$4=""),0,COUNTIFS(Formulas!$A$2:$A$3001,O$4,Formulas!$B$2:$B$3001,$A34))</f>
        <v>0</v>
      </c>
      <c r="P34" s="21" t="n">
        <f aca="false">IF(OR($A34="",P$4=""),0,COUNTIFS(Formulas!$A$2:$A$3001,P$4,Formulas!$B$2:$B$3001,$A34))</f>
        <v>0</v>
      </c>
      <c r="Q34" s="21" t="n">
        <f aca="false">IF(OR($A34="",Q$4=""),0,COUNTIFS(Formulas!$A$2:$A$3001,Q$4,Formulas!$B$2:$B$3001,$A34))</f>
        <v>0</v>
      </c>
      <c r="R34" s="21" t="n">
        <f aca="false">IF(OR($A34="",R$4=""),0,COUNTIFS(Formulas!$A$2:$A$3001,R$4,Formulas!$B$2:$B$3001,$A34))</f>
        <v>0</v>
      </c>
      <c r="S34" s="21" t="n">
        <f aca="false">IF(OR($A34="",S$4=""),0,COUNTIFS(Formulas!$A$2:$A$3001,S$4,Formulas!$B$2:$B$3001,$A34))</f>
        <v>0</v>
      </c>
      <c r="T34" s="21" t="n">
        <f aca="false">IF(OR($A34="",T$4=""),0,COUNTIFS(Formulas!$A$2:$A$3001,T$4,Formulas!$B$2:$B$3001,$A34))</f>
        <v>0</v>
      </c>
      <c r="U34" s="21" t="n">
        <f aca="false">IF(OR($A34="",U$4=""),0,COUNTIFS(Formulas!$A$2:$A$3001,U$4,Formulas!$B$2:$B$3001,$A34))</f>
        <v>0</v>
      </c>
      <c r="V34" s="21" t="n">
        <f aca="false">IF(OR($A34="",V$4=""),0,COUNTIFS(Formulas!$A$2:$A$3001,V$4,Formulas!$B$2:$B$3001,$A34))</f>
        <v>0</v>
      </c>
      <c r="W34" s="21" t="n">
        <f aca="false">IF(OR($A34="",W$4=""),0,COUNTIFS(Formulas!$A$2:$A$3001,W$4,Formulas!$B$2:$B$3001,$A34))</f>
        <v>0</v>
      </c>
      <c r="X34" s="21" t="n">
        <f aca="false">IF(OR($A34="",X$4=""),0,COUNTIFS(Formulas!$A$2:$A$3001,X$4,Formulas!$B$2:$B$3001,$A34))</f>
        <v>0</v>
      </c>
      <c r="Y34" s="21" t="n">
        <f aca="false">IF(OR($A34="",Y$4=""),0,COUNTIFS(Formulas!$A$2:$A$3001,Y$4,Formulas!$B$2:$B$3001,$A34))</f>
        <v>0</v>
      </c>
      <c r="Z34" s="21" t="n">
        <f aca="false">IF(OR($A34="",Z$4=""),0,COUNTIFS(Formulas!$A$2:$A$3001,Z$4,Formulas!$B$2:$B$3001,$A34))</f>
        <v>0</v>
      </c>
      <c r="AA34" s="21" t="n">
        <f aca="false">IF(OR($A34="",AA$4=""),0,COUNTIFS(Formulas!$A$2:$A$3001,AA$4,Formulas!$B$2:$B$3001,$A34))</f>
        <v>0</v>
      </c>
      <c r="AB34" s="21" t="n">
        <f aca="false">IF(OR($A34="",AB$4=""),0,COUNTIFS(Formulas!$A$2:$A$3001,AB$4,Formulas!$B$2:$B$3001,$A34))</f>
        <v>0</v>
      </c>
      <c r="AC34" s="21" t="n">
        <f aca="false">IF(OR($A34="",AC$4=""),0,COUNTIFS(Formulas!$A$2:$A$3001,AC$4,Formulas!$B$2:$B$3001,$A34))</f>
        <v>0</v>
      </c>
      <c r="AD34" s="21" t="n">
        <f aca="false">IF(OR($A34="",AD$4=""),0,COUNTIFS(Formulas!$A$2:$A$3001,AD$4,Formulas!$B$2:$B$3001,$A34))</f>
        <v>0</v>
      </c>
      <c r="AE34" s="21" t="n">
        <f aca="false">IF(OR($A34="",AE$4=""),0,COUNTIFS(Formulas!$A$2:$A$3001,AE$4,Formulas!$B$2:$B$3001,$A34))</f>
        <v>0</v>
      </c>
      <c r="AF34" s="21" t="n">
        <f aca="false">IF(OR($A34="",AF$4=""),0,COUNTIFS(Formulas!$A$2:$A$3001,AF$4,Formulas!$B$2:$B$3001,$A34))</f>
        <v>0</v>
      </c>
      <c r="AG34" s="21" t="n">
        <f aca="false">IF(OR($A34="",AG$4=""),0,COUNTIFS(Formulas!$A$2:$A$3001,AG$4,Formulas!$B$2:$B$3001,$A34))</f>
        <v>0</v>
      </c>
      <c r="AH34" s="21" t="n">
        <f aca="false">IF(OR($A34="",AH$4=""),0,COUNTIFS(Formulas!$A$2:$A$3001,AH$4,Formulas!$B$2:$B$3001,$A34))</f>
        <v>0</v>
      </c>
      <c r="AI34" s="21" t="n">
        <f aca="false">IF(OR($A34="",AI$4=""),0,COUNTIFS(Formulas!$A$2:$A$3001,AI$4,Formulas!$B$2:$B$3001,$A34))</f>
        <v>0</v>
      </c>
      <c r="AJ34" s="21" t="n">
        <f aca="false">IF(OR($A34="",AJ$4=""),0,COUNTIFS(Formulas!$A$2:$A$3001,AJ$4,Formulas!$B$2:$B$3001,$A34))</f>
        <v>0</v>
      </c>
      <c r="AK34" s="21" t="n">
        <f aca="false">IF(OR($A34="",AK$4=""),0,COUNTIFS(Formulas!$A$2:$A$3001,AK$4,Formulas!$B$2:$B$3001,$A34))</f>
        <v>0</v>
      </c>
      <c r="AL34" s="21" t="n">
        <f aca="false">IF(OR($A34="",AL$4=""),0,COUNTIFS(Formulas!$A$2:$A$3001,AL$4,Formulas!$B$2:$B$3001,$A34))</f>
        <v>0</v>
      </c>
      <c r="AM34" s="21" t="n">
        <f aca="false">IF(OR($A34="",AM$4=""),0,COUNTIFS(Formulas!$A$2:$A$3001,AM$4,Formulas!$B$2:$B$3001,$A34))</f>
        <v>0</v>
      </c>
      <c r="AN34" s="21" t="n">
        <f aca="false">IF(OR($A34="",AN$4=""),0,COUNTIFS(Formulas!$A$2:$A$3001,AN$4,Formulas!$B$2:$B$3001,$A34))</f>
        <v>0</v>
      </c>
      <c r="AO34" s="21" t="n">
        <f aca="false">IF(OR($A34="",AO$4=""),0,COUNTIFS(Formulas!$A$2:$A$3001,AO$4,Formulas!$B$2:$B$3001,$A34))</f>
        <v>0</v>
      </c>
      <c r="AP34" s="21" t="n">
        <f aca="false">IF(OR($A34="",AP$4=""),0,COUNTIFS(Formulas!$A$2:$A$3001,AP$4,Formulas!$B$2:$B$3001,$A34))</f>
        <v>0</v>
      </c>
      <c r="AQ34" s="21" t="n">
        <f aca="false">IF(OR($A34="",AQ$4=""),0,COUNTIFS(Formulas!$A$2:$A$3001,AQ$4,Formulas!$B$2:$B$3001,$A34))</f>
        <v>1</v>
      </c>
      <c r="AR34" s="21" t="n">
        <f aca="false">IF(OR($A34="",AR$4=""),0,COUNTIFS(Formulas!$A$2:$A$3001,AR$4,Formulas!$B$2:$B$3001,$A34))</f>
        <v>1</v>
      </c>
      <c r="AS34" s="21" t="n">
        <f aca="false">IF(OR($A34="",AS$4=""),0,COUNTIFS(Formulas!$A$2:$A$3001,AS$4,Formulas!$B$2:$B$3001,$A34))</f>
        <v>0</v>
      </c>
      <c r="AT34" s="21" t="n">
        <f aca="false">IF(OR($A34="",AT$4=""),0,COUNTIFS(Formulas!$A$2:$A$3001,AT$4,Formulas!$B$2:$B$3001,$A34))</f>
        <v>0</v>
      </c>
      <c r="AU34" s="21" t="n">
        <f aca="false">IF(OR($A34="",AU$4=""),0,COUNTIFS(Formulas!$A$2:$A$3001,AU$4,Formulas!$B$2:$B$3001,$A34))</f>
        <v>0</v>
      </c>
      <c r="AV34" s="21" t="n">
        <f aca="false">IF(OR($A34="",AV$4=""),0,COUNTIFS(Formulas!$A$2:$A$3001,AV$4,Formulas!$B$2:$B$3001,$A34))</f>
        <v>0</v>
      </c>
      <c r="AW34" s="21" t="n">
        <f aca="false">IF(OR($A34="",AW$4=""),0,COUNTIFS(Formulas!$A$2:$A$3001,AW$4,Formulas!$B$2:$B$3001,$A34))</f>
        <v>0</v>
      </c>
      <c r="AX34" s="21" t="n">
        <f aca="false">IF(OR($A34="",AX$4=""),0,COUNTIFS(Formulas!$A$2:$A$3001,AX$4,Formulas!$B$2:$B$3001,$A34))</f>
        <v>0</v>
      </c>
      <c r="AY34" s="21" t="n">
        <f aca="false">IF(OR($A34="",AY$4=""),0,COUNTIFS(Formulas!$A$2:$A$3001,AY$4,Formulas!$B$2:$B$3001,$A34))</f>
        <v>0</v>
      </c>
      <c r="AZ34" s="21" t="n">
        <f aca="false">IF(OR($A34="",AZ$4=""),0,COUNTIFS(Formulas!$A$2:$A$3001,AZ$4,Formulas!$B$2:$B$3001,$A34))</f>
        <v>0</v>
      </c>
      <c r="BA34" s="21" t="n">
        <f aca="false">IF(OR($A34="",BA$4=""),0,COUNTIFS(Formulas!$A$2:$A$3001,BA$4,Formulas!$B$2:$B$3001,$A34))</f>
        <v>0</v>
      </c>
      <c r="BB34" s="21" t="n">
        <f aca="false">IF(OR($A34="",BB$4=""),0,COUNTIFS(Formulas!$A$2:$A$3001,BB$4,Formulas!$B$2:$B$3001,$A34))</f>
        <v>0</v>
      </c>
      <c r="BC34" s="21" t="n">
        <f aca="false">IF(OR($A34="",BC$4=""),0,COUNTIFS(Formulas!$A$2:$A$3001,BC$4,Formulas!$B$2:$B$3001,$A34))</f>
        <v>0</v>
      </c>
      <c r="BD34" s="21" t="n">
        <f aca="false">IF(OR($A34="",BD$4=""),0,COUNTIFS(Formulas!$A$2:$A$3001,BD$4,Formulas!$B$2:$B$3001,$A34))</f>
        <v>0</v>
      </c>
      <c r="BE34" s="21" t="n">
        <f aca="false">IF(OR($A34="",BE$4=""),0,COUNTIFS(Formulas!$A$2:$A$3001,BE$4,Formulas!$B$2:$B$3001,$A34))</f>
        <v>0</v>
      </c>
      <c r="BF34" s="21" t="n">
        <f aca="false">IF(OR($A34="",BF$4=""),0,COUNTIFS(Formulas!$A$2:$A$3001,BF$4,Formulas!$B$2:$B$3001,$A34))</f>
        <v>0</v>
      </c>
      <c r="BG34" s="21" t="n">
        <f aca="false">IF(OR($A34="",BG$4=""),0,COUNTIFS(Formulas!$A$2:$A$3001,BG$4,Formulas!$B$2:$B$3001,$A34))</f>
        <v>0</v>
      </c>
      <c r="BH34" s="21" t="n">
        <f aca="false">IF(OR($A34="",BH$4=""),0,COUNTIFS(Formulas!$A$2:$A$3001,BH$4,Formulas!$B$2:$B$3001,$A34))</f>
        <v>0</v>
      </c>
      <c r="BI34" s="21" t="n">
        <f aca="false">IF(OR($A34="",BI$4=""),0,COUNTIFS(Formulas!$A$2:$A$3001,BI$4,Formulas!$B$2:$B$3001,$A34))</f>
        <v>0</v>
      </c>
      <c r="BJ34" s="21" t="n">
        <f aca="false">IF(OR($A34="",BJ$4=""),0,COUNTIFS(Formulas!$A$2:$A$3001,BJ$4,Formulas!$B$2:$B$3001,$A34))</f>
        <v>0</v>
      </c>
      <c r="BK34" s="21" t="n">
        <f aca="false">IF(OR($A34="",BK$4=""),0,COUNTIFS(Formulas!$A$2:$A$3001,BK$4,Formulas!$B$2:$B$3001,$A34))</f>
        <v>0</v>
      </c>
      <c r="BL34" s="21" t="n">
        <f aca="false">IF(OR($A34="",BL$4=""),0,COUNTIFS(Formulas!$A$2:$A$3001,BL$4,Formulas!$B$2:$B$3001,$A34))</f>
        <v>0</v>
      </c>
      <c r="BM34" s="21" t="n">
        <f aca="false">IF(OR($A34="",BM$4=""),0,COUNTIFS(Formulas!$A$2:$A$3001,BM$4,Formulas!$B$2:$B$3001,$A34))</f>
        <v>0</v>
      </c>
      <c r="BN34" s="21" t="n">
        <f aca="false">IF(OR($A34="",BN$4=""),0,COUNTIFS(Formulas!$A$2:$A$3001,BN$4,Formulas!$B$2:$B$3001,$A34))</f>
        <v>0</v>
      </c>
      <c r="BO34" s="21" t="n">
        <f aca="false">IF(OR($A34="",BO$4=""),0,COUNTIFS(Formulas!$A$2:$A$3001,BO$4,Formulas!$B$2:$B$3001,$A34))</f>
        <v>0</v>
      </c>
      <c r="BP34" s="21" t="n">
        <f aca="false">IF(OR($A34="",BP$4=""),0,COUNTIFS(Formulas!$A$2:$A$3001,BP$4,Formulas!$B$2:$B$3001,$A34))</f>
        <v>0</v>
      </c>
      <c r="BQ34" s="21" t="n">
        <f aca="false">IF(OR($A34="",BQ$4=""),0,COUNTIFS(Formulas!$A$2:$A$3001,BQ$4,Formulas!$B$2:$B$3001,$A34))</f>
        <v>0</v>
      </c>
      <c r="BR34" s="21" t="n">
        <f aca="false">IF(OR($A34="",BR$4=""),0,COUNTIFS(Formulas!$A$2:$A$3001,BR$4,Formulas!$B$2:$B$3001,$A34))</f>
        <v>0</v>
      </c>
      <c r="BS34" s="21" t="n">
        <f aca="false">IF(OR($A34="",BS$4=""),0,COUNTIFS(Formulas!$A$2:$A$3001,BS$4,Formulas!$B$2:$B$3001,$A34))</f>
        <v>0</v>
      </c>
      <c r="BT34" s="21" t="n">
        <f aca="false">IF(OR($A34="",BT$4=""),0,COUNTIFS(Formulas!$A$2:$A$3001,BT$4,Formulas!$B$2:$B$3001,$A34))</f>
        <v>0</v>
      </c>
      <c r="BU34" s="21" t="n">
        <f aca="false">IF(OR($A34="",BU$4=""),0,COUNTIFS(Formulas!$A$2:$A$3001,BU$4,Formulas!$B$2:$B$3001,$A34))</f>
        <v>0</v>
      </c>
      <c r="BV34" s="21" t="n">
        <f aca="false">IF(OR($A34="",BV$4=""),0,COUNTIFS(Formulas!$A$2:$A$3001,BV$4,Formulas!$B$2:$B$3001,$A34))</f>
        <v>0</v>
      </c>
      <c r="BW34" s="21" t="n">
        <f aca="false">IF(OR($A34="",BW$4=""),0,COUNTIFS(Formulas!$A$2:$A$3001,BW$4,Formulas!$B$2:$B$3001,$A34))</f>
        <v>0</v>
      </c>
      <c r="BX34" s="21" t="n">
        <f aca="false">IF(OR($A34="",BX$4=""),0,COUNTIFS(Formulas!$A$2:$A$3001,BX$4,Formulas!$B$2:$B$3001,$A34))</f>
        <v>0</v>
      </c>
      <c r="BY34" s="21" t="n">
        <f aca="false">IF(OR($A34="",BY$4=""),0,COUNTIFS(Formulas!$A$2:$A$3001,BY$4,Formulas!$B$2:$B$3001,$A34))</f>
        <v>0</v>
      </c>
      <c r="BZ34" s="21" t="n">
        <f aca="false">IF(OR($A34="",BZ$4=""),0,COUNTIFS(Formulas!$A$2:$A$3001,BZ$4,Formulas!$B$2:$B$3001,$A34))</f>
        <v>0</v>
      </c>
      <c r="CA34" s="21" t="n">
        <f aca="false">IF(OR($A34="",CA$4=""),0,COUNTIFS(Formulas!$A$2:$A$3001,CA$4,Formulas!$B$2:$B$3001,$A34))</f>
        <v>0</v>
      </c>
      <c r="CB34" s="21" t="n">
        <f aca="false">IF(OR($A34="",CB$4=""),0,COUNTIFS(Formulas!$A$2:$A$3001,CB$4,Formulas!$B$2:$B$3001,$A34))</f>
        <v>0</v>
      </c>
      <c r="CC34" s="21" t="n">
        <f aca="false">IF(OR($A34="",CC$4=""),0,COUNTIFS(Formulas!$A$2:$A$3001,CC$4,Formulas!$B$2:$B$3001,$A34))</f>
        <v>0</v>
      </c>
      <c r="CD34" s="21" t="n">
        <f aca="false">IF(OR($A34="",CD$4=""),0,COUNTIFS(Formulas!$A$2:$A$3001,CD$4,Formulas!$B$2:$B$3001,$A34))</f>
        <v>0</v>
      </c>
      <c r="CE34" s="21" t="n">
        <f aca="false">IF(OR($A34="",CE$4=""),0,COUNTIFS(Formulas!$A$2:$A$3001,CE$4,Formulas!$B$2:$B$3001,$A34))</f>
        <v>0</v>
      </c>
      <c r="CF34" s="21" t="n">
        <f aca="false">IF(OR($A34="",CF$4=""),0,COUNTIFS(Formulas!$A$2:$A$3001,CF$4,Formulas!$B$2:$B$3001,$A34))</f>
        <v>0</v>
      </c>
      <c r="CG34" s="21" t="n">
        <f aca="false">IF(OR($A34="",CG$4=""),0,COUNTIFS(Formulas!$A$2:$A$3001,CG$4,Formulas!$B$2:$B$3001,$A34))</f>
        <v>0</v>
      </c>
      <c r="CH34" s="21" t="n">
        <f aca="false">IF(OR($A34="",CH$4=""),0,COUNTIFS(Formulas!$A$2:$A$3001,CH$4,Formulas!$B$2:$B$3001,$A34))</f>
        <v>0</v>
      </c>
      <c r="CI34" s="21" t="n">
        <f aca="false">IF(OR($A34="",CI$4=""),0,COUNTIFS(Formulas!$A$2:$A$3001,CI$4,Formulas!$B$2:$B$3001,$A34))</f>
        <v>0</v>
      </c>
      <c r="CJ34" s="21" t="n">
        <f aca="false">IF(OR($A34="",CJ$4=""),0,COUNTIFS(Formulas!$A$2:$A$3001,CJ$4,Formulas!$B$2:$B$3001,$A34))</f>
        <v>0</v>
      </c>
      <c r="CK34" s="21" t="n">
        <f aca="false">IF(OR($A34="",CK$4=""),0,COUNTIFS(Formulas!$A$2:$A$3001,CK$4,Formulas!$B$2:$B$3001,$A34))</f>
        <v>0</v>
      </c>
      <c r="CL34" s="21" t="n">
        <f aca="false">IF(OR($A34="",CL$4=""),0,COUNTIFS(Formulas!$A$2:$A$3001,CL$4,Formulas!$B$2:$B$3001,$A34))</f>
        <v>0</v>
      </c>
      <c r="CM34" s="21" t="n">
        <f aca="false">IF(OR($A34="",CM$4=""),0,COUNTIFS(Formulas!$A$2:$A$3001,CM$4,Formulas!$B$2:$B$3001,$A34))</f>
        <v>0</v>
      </c>
      <c r="CN34" s="21" t="n">
        <f aca="false">IF(OR($A34="",CN$4=""),0,COUNTIFS(Formulas!$A$2:$A$3001,CN$4,Formulas!$B$2:$B$3001,$A34))</f>
        <v>0</v>
      </c>
      <c r="CO34" s="21" t="n">
        <f aca="false">IF(OR($A34="",CO$4=""),0,COUNTIFS(Formulas!$A$2:$A$3001,CO$4,Formulas!$B$2:$B$3001,$A34))</f>
        <v>0</v>
      </c>
      <c r="CP34" s="21" t="n">
        <f aca="false">IF(OR($A34="",CP$4=""),0,COUNTIFS(Formulas!$A$2:$A$3001,CP$4,Formulas!$B$2:$B$3001,$A34))</f>
        <v>0</v>
      </c>
      <c r="CQ34" s="21" t="n">
        <f aca="false">IF(OR($A34="",CQ$4=""),0,COUNTIFS(Formulas!$A$2:$A$3001,CQ$4,Formulas!$B$2:$B$3001,$A34))</f>
        <v>0</v>
      </c>
      <c r="CR34" s="21" t="n">
        <f aca="false">IF(OR($A34="",CR$4=""),0,COUNTIFS(Formulas!$A$2:$A$3001,CR$4,Formulas!$B$2:$B$3001,$A34))</f>
        <v>0</v>
      </c>
      <c r="CS34" s="21" t="n">
        <f aca="false">IF(OR($A34="",CS$4=""),0,COUNTIFS(Formulas!$A$2:$A$3001,CS$4,Formulas!$B$2:$B$3001,$A34))</f>
        <v>0</v>
      </c>
      <c r="CT34" s="21" t="n">
        <f aca="false">IF(OR($A34="",CT$4=""),0,COUNTIFS(Formulas!$A$2:$A$3001,CT$4,Formulas!$B$2:$B$3001,$A34))</f>
        <v>0</v>
      </c>
      <c r="CU34" s="21" t="n">
        <f aca="false">IF(OR($A34="",CU$4=""),0,COUNTIFS(Formulas!$A$2:$A$3001,CU$4,Formulas!$B$2:$B$3001,$A34))</f>
        <v>0</v>
      </c>
      <c r="CV34" s="21" t="n">
        <f aca="false">IF(OR($A34="",CV$4=""),0,COUNTIFS(Formulas!$A$2:$A$3001,CV$4,Formulas!$B$2:$B$3001,$A34))</f>
        <v>0</v>
      </c>
      <c r="CW34" s="21" t="n">
        <f aca="false">IF(OR($A34="",CW$4=""),0,COUNTIFS(Formulas!$A$2:$A$3001,CW$4,Formulas!$B$2:$B$3001,$A34))</f>
        <v>0</v>
      </c>
      <c r="CX34" s="21" t="n">
        <f aca="false">IF(OR($A34="",CX$4=""),0,COUNTIFS(Formulas!$A$2:$A$3001,CX$4,Formulas!$B$2:$B$3001,$A34))</f>
        <v>0</v>
      </c>
      <c r="CY34" s="21" t="n">
        <f aca="false">IF(OR($A34="",CY$4=""),0,COUNTIFS(Formulas!$A$2:$A$3001,CY$4,Formulas!$B$2:$B$3001,$A34))</f>
        <v>0</v>
      </c>
      <c r="CZ34" s="21" t="n">
        <f aca="false">IF(OR($A34="",CZ$4=""),0,COUNTIFS(Formulas!$A$2:$A$3001,CZ$4,Formulas!$B$2:$B$3001,$A34))</f>
        <v>0</v>
      </c>
      <c r="DA34" s="21" t="n">
        <f aca="false">IF(OR($A34="",DA$4=""),0,COUNTIFS(Formulas!$A$2:$A$3001,DA$4,Formulas!$B$2:$B$3001,$A34))</f>
        <v>0</v>
      </c>
      <c r="DB34" s="21" t="n">
        <f aca="false">IF(OR($A34="",DB$4=""),0,COUNTIFS(Formulas!$A$2:$A$3001,DB$4,Formulas!$B$2:$B$3001,$A34))</f>
        <v>0</v>
      </c>
      <c r="DC34" s="21" t="n">
        <f aca="false">IF(OR($A34="",DC$4=""),0,COUNTIFS(Formulas!$A$2:$A$3001,DC$4,Formulas!$B$2:$B$3001,$A34))</f>
        <v>0</v>
      </c>
      <c r="DD34" s="21" t="n">
        <f aca="false">IF(OR($A34="",DD$4=""),0,COUNTIFS(Formulas!$A$2:$A$3001,DD$4,Formulas!$B$2:$B$3001,$A34))</f>
        <v>0</v>
      </c>
      <c r="DE34" s="21" t="n">
        <f aca="false">IF(OR($A34="",DE$4=""),0,COUNTIFS(Formulas!$A$2:$A$3001,DE$4,Formulas!$B$2:$B$3001,$A34))</f>
        <v>0</v>
      </c>
      <c r="DF34" s="21" t="n">
        <f aca="false">IF(OR($A34="",DF$4=""),0,COUNTIFS(Formulas!$A$2:$A$3001,DF$4,Formulas!$B$2:$B$3001,$A34))</f>
        <v>0</v>
      </c>
      <c r="DG34" s="21" t="n">
        <f aca="false">IF(OR($A34="",DG$4=""),0,COUNTIFS(Formulas!$A$2:$A$3001,DG$4,Formulas!$B$2:$B$3001,$A34))</f>
        <v>0</v>
      </c>
      <c r="DH34" s="21" t="n">
        <f aca="false">IF(OR($A34="",DH$4=""),0,COUNTIFS(Formulas!$A$2:$A$3001,DH$4,Formulas!$B$2:$B$3001,$A34))</f>
        <v>0</v>
      </c>
      <c r="DI34" s="21" t="n">
        <f aca="false">IF(OR($A34="",DI$4=""),0,COUNTIFS(Formulas!$A$2:$A$3001,DI$4,Formulas!$B$2:$B$3001,$A34))</f>
        <v>0</v>
      </c>
      <c r="DJ34" s="21" t="n">
        <f aca="false">IF(OR($A34="",DJ$4=""),0,COUNTIFS(Formulas!$A$2:$A$3001,DJ$4,Formulas!$B$2:$B$3001,$A34))</f>
        <v>0</v>
      </c>
      <c r="DK34" s="21" t="n">
        <f aca="false">IF(OR($A34="",DK$4=""),0,COUNTIFS(Formulas!$A$2:$A$3001,DK$4,Formulas!$B$2:$B$3001,$A34))</f>
        <v>0</v>
      </c>
      <c r="DL34" s="21" t="n">
        <f aca="false">IF(OR($A34="",DL$4=""),0,COUNTIFS(Formulas!$A$2:$A$3001,DL$4,Formulas!$B$2:$B$3001,$A34))</f>
        <v>0</v>
      </c>
      <c r="DM34" s="21" t="n">
        <f aca="false">IF(OR($A34="",DM$4=""),0,COUNTIFS(Formulas!$A$2:$A$3001,DM$4,Formulas!$B$2:$B$3001,$A34))</f>
        <v>0</v>
      </c>
      <c r="DN34" s="21" t="n">
        <f aca="false">IF(OR($A34="",DN$4=""),0,COUNTIFS(Formulas!$A$2:$A$3001,DN$4,Formulas!$B$2:$B$3001,$A34))</f>
        <v>0</v>
      </c>
      <c r="DO34" s="21" t="n">
        <f aca="false">IF(OR($A34="",DO$4=""),0,COUNTIFS(Formulas!$A$2:$A$3001,DO$4,Formulas!$B$2:$B$3001,$A34))</f>
        <v>0</v>
      </c>
      <c r="DP34" s="21" t="n">
        <f aca="false">IF(OR($A34="",DP$4=""),0,COUNTIFS(Formulas!$A$2:$A$3001,DP$4,Formulas!$B$2:$B$3001,$A34))</f>
        <v>0</v>
      </c>
      <c r="DQ34" s="21" t="n">
        <f aca="false">IF(OR($A34="",DQ$4=""),0,COUNTIFS(Formulas!$A$2:$A$3001,DQ$4,Formulas!$B$2:$B$3001,$A34))</f>
        <v>0</v>
      </c>
      <c r="DR34" s="21" t="n">
        <f aca="false">IF(OR($A34="",DR$4=""),0,COUNTIFS(Formulas!$A$2:$A$3001,DR$4,Formulas!$B$2:$B$3001,$A34))</f>
        <v>0</v>
      </c>
      <c r="DS34" s="21" t="n">
        <f aca="false">IF(OR($A34="",DS$4=""),0,COUNTIFS(Formulas!$A$2:$A$3001,DS$4,Formulas!$B$2:$B$3001,$A34))</f>
        <v>0</v>
      </c>
      <c r="DT34" s="21" t="n">
        <f aca="false">IF(OR($A34="",DT$4=""),0,COUNTIFS(Formulas!$A$2:$A$3001,DT$4,Formulas!$B$2:$B$3001,$A34))</f>
        <v>0</v>
      </c>
      <c r="DU34" s="21" t="n">
        <f aca="false">IF(OR($A34="",DU$4=""),0,COUNTIFS(Formulas!$A$2:$A$3001,DU$4,Formulas!$B$2:$B$3001,$A34))</f>
        <v>0</v>
      </c>
      <c r="DV34" s="21" t="n">
        <f aca="false">IF(OR($A34="",DV$4=""),0,COUNTIFS(Formulas!$A$2:$A$3001,DV$4,Formulas!$B$2:$B$3001,$A34))</f>
        <v>0</v>
      </c>
      <c r="DW34" s="21" t="n">
        <f aca="false">IF(OR($A34="",DW$4=""),0,COUNTIFS(Formulas!$A$2:$A$3001,DW$4,Formulas!$B$2:$B$3001,$A34))</f>
        <v>0</v>
      </c>
      <c r="DX34" s="21" t="n">
        <f aca="false">IF(OR($A34="",DX$4=""),0,COUNTIFS(Formulas!$A$2:$A$3001,DX$4,Formulas!$B$2:$B$3001,$A34))</f>
        <v>0</v>
      </c>
      <c r="DY34" s="21" t="n">
        <f aca="false">IF(OR($A34="",DY$4=""),0,COUNTIFS(Formulas!$A$2:$A$3001,DY$4,Formulas!$B$2:$B$3001,$A34))</f>
        <v>0</v>
      </c>
      <c r="DZ34" s="21" t="n">
        <f aca="false">IF(OR($A34="",DZ$4=""),0,COUNTIFS(Formulas!$A$2:$A$3001,DZ$4,Formulas!$B$2:$B$3001,$A34))</f>
        <v>0</v>
      </c>
      <c r="EA34" s="21" t="n">
        <f aca="false">IF(OR($A34="",EA$4=""),0,COUNTIFS(Formulas!$A$2:$A$3001,EA$4,Formulas!$B$2:$B$3001,$A34))</f>
        <v>0</v>
      </c>
      <c r="EB34" s="21" t="n">
        <f aca="false">IF(OR($A34="",EB$4=""),0,COUNTIFS(Formulas!$A$2:$A$3001,EB$4,Formulas!$B$2:$B$3001,$A34))</f>
        <v>0</v>
      </c>
      <c r="EC34" s="21" t="n">
        <f aca="false">IF(OR($A34="",EC$4=""),0,COUNTIFS(Formulas!$A$2:$A$3001,EC$4,Formulas!$B$2:$B$3001,$A34))</f>
        <v>0</v>
      </c>
      <c r="ED34" s="21" t="n">
        <f aca="false">IF(OR($A34="",ED$4=""),0,COUNTIFS(Formulas!$A$2:$A$3001,ED$4,Formulas!$B$2:$B$3001,$A34))</f>
        <v>0</v>
      </c>
      <c r="EE34" s="21" t="n">
        <f aca="false">IF(OR($A34="",EE$4=""),0,COUNTIFS(Formulas!$A$2:$A$3001,EE$4,Formulas!$B$2:$B$3001,$A34))</f>
        <v>0</v>
      </c>
      <c r="EF34" s="21" t="n">
        <f aca="false">IF(OR($A34="",EF$4=""),0,COUNTIFS(Formulas!$A$2:$A$3001,EF$4,Formulas!$B$2:$B$3001,$A34))</f>
        <v>0</v>
      </c>
      <c r="EG34" s="21" t="n">
        <f aca="false">IF(OR($A34="",EG$4=""),0,COUNTIFS(Formulas!$A$2:$A$3001,EG$4,Formulas!$B$2:$B$3001,$A34))</f>
        <v>0</v>
      </c>
      <c r="EH34" s="21" t="n">
        <f aca="false">IF(OR($A34="",EH$4=""),0,COUNTIFS(Formulas!$A$2:$A$3001,EH$4,Formulas!$B$2:$B$3001,$A34))</f>
        <v>0</v>
      </c>
      <c r="EI34" s="21" t="n">
        <f aca="false">IF(OR($A34="",EI$4=""),0,COUNTIFS(Formulas!$A$2:$A$3001,EI$4,Formulas!$B$2:$B$3001,$A34))</f>
        <v>0</v>
      </c>
      <c r="EJ34" s="21" t="n">
        <f aca="false">IF(OR($A34="",EJ$4=""),0,COUNTIFS(Formulas!$A$2:$A$3001,EJ$4,Formulas!$B$2:$B$3001,$A34))</f>
        <v>0</v>
      </c>
      <c r="EK34" s="21" t="n">
        <f aca="false">IF(OR($A34="",EK$4=""),0,COUNTIFS(Formulas!$A$2:$A$3001,EK$4,Formulas!$B$2:$B$3001,$A34))</f>
        <v>0</v>
      </c>
      <c r="EL34" s="21" t="n">
        <f aca="false">IF(OR($A34="",EL$4=""),0,COUNTIFS(Formulas!$A$2:$A$3001,EL$4,Formulas!$B$2:$B$3001,$A34))</f>
        <v>0</v>
      </c>
      <c r="EM34" s="21" t="n">
        <f aca="false">IF(OR($A34="",EM$4=""),0,COUNTIFS(Formulas!$A$2:$A$3001,EM$4,Formulas!$B$2:$B$3001,$A34))</f>
        <v>0</v>
      </c>
      <c r="EN34" s="21" t="n">
        <f aca="false">IF(OR($A34="",EN$4=""),0,COUNTIFS(Formulas!$A$2:$A$3001,EN$4,Formulas!$B$2:$B$3001,$A34))</f>
        <v>0</v>
      </c>
      <c r="EO34" s="21" t="n">
        <f aca="false">IF(OR($A34="",EO$4=""),0,COUNTIFS(Formulas!$A$2:$A$3001,EO$4,Formulas!$B$2:$B$3001,$A34))</f>
        <v>0</v>
      </c>
      <c r="EP34" s="21" t="n">
        <f aca="false">IF(OR($A34="",EP$4=""),0,COUNTIFS(Formulas!$A$2:$A$3001,EP$4,Formulas!$B$2:$B$3001,$A34))</f>
        <v>0</v>
      </c>
      <c r="EQ34" s="21" t="n">
        <f aca="false">IF(OR($A34="",EQ$4=""),0,COUNTIFS(Formulas!$A$2:$A$3001,EQ$4,Formulas!$B$2:$B$3001,$A34))</f>
        <v>0</v>
      </c>
      <c r="ER34" s="21" t="n">
        <f aca="false">IF(OR($A34="",ER$4=""),0,COUNTIFS(Formulas!$A$2:$A$3001,ER$4,Formulas!$B$2:$B$3001,$A34))</f>
        <v>0</v>
      </c>
      <c r="ES34" s="21" t="n">
        <f aca="false">IF(OR($A34="",ES$4=""),0,COUNTIFS(Formulas!$A$2:$A$3001,ES$4,Formulas!$B$2:$B$3001,$A34))</f>
        <v>0</v>
      </c>
      <c r="ET34" s="21" t="n">
        <f aca="false">IF(OR($A34="",ET$4=""),0,COUNTIFS(Formulas!$A$2:$A$3001,ET$4,Formulas!$B$2:$B$3001,$A34))</f>
        <v>0</v>
      </c>
      <c r="EU34" s="21" t="n">
        <f aca="false">IF(OR($A34="",EU$4=""),0,COUNTIFS(Formulas!$A$2:$A$3001,EU$4,Formulas!$B$2:$B$3001,$A34))</f>
        <v>0</v>
      </c>
      <c r="EV34" s="21" t="n">
        <f aca="false">IF(OR($A34="",EV$4=""),0,COUNTIFS(Formulas!$A$2:$A$3001,EV$4,Formulas!$B$2:$B$3001,$A34))</f>
        <v>0</v>
      </c>
    </row>
    <row r="35" customFormat="false" ht="15" hidden="false" customHeight="false" outlineLevel="0" collapsed="false">
      <c r="A35" s="13" t="str">
        <f aca="false">IF(INDEX(Materials!$A$2:$A$301,31)="","",INDEX(Materials!$A$2:$A$301,31))</f>
        <v>dl-Alpha Tocopheryl Acetate 50% (Vitamin E)</v>
      </c>
      <c r="B35" s="19" t="n">
        <f aca="false">IF(A35="","",COUNTIF(C35:EV35,"&gt;0"))</f>
        <v>4</v>
      </c>
      <c r="C35" s="21" t="n">
        <f aca="false">IF(OR($A35="",C$4=""),0,COUNTIFS(Formulas!$A$2:$A$3001,C$4,Formulas!$B$2:$B$3001,$A35))</f>
        <v>0</v>
      </c>
      <c r="D35" s="21" t="n">
        <f aca="false">IF(OR($A35="",D$4=""),0,COUNTIFS(Formulas!$A$2:$A$3001,D$4,Formulas!$B$2:$B$3001,$A35))</f>
        <v>0</v>
      </c>
      <c r="E35" s="21" t="n">
        <f aca="false">IF(OR($A35="",E$4=""),0,COUNTIFS(Formulas!$A$2:$A$3001,E$4,Formulas!$B$2:$B$3001,$A35))</f>
        <v>0</v>
      </c>
      <c r="F35" s="21" t="n">
        <f aca="false">IF(OR($A35="",F$4=""),0,COUNTIFS(Formulas!$A$2:$A$3001,F$4,Formulas!$B$2:$B$3001,$A35))</f>
        <v>0</v>
      </c>
      <c r="G35" s="21" t="n">
        <f aca="false">IF(OR($A35="",G$4=""),0,COUNTIFS(Formulas!$A$2:$A$3001,G$4,Formulas!$B$2:$B$3001,$A35))</f>
        <v>0</v>
      </c>
      <c r="H35" s="21" t="n">
        <f aca="false">IF(OR($A35="",H$4=""),0,COUNTIFS(Formulas!$A$2:$A$3001,H$4,Formulas!$B$2:$B$3001,$A35))</f>
        <v>0</v>
      </c>
      <c r="I35" s="21" t="n">
        <f aca="false">IF(OR($A35="",I$4=""),0,COUNTIFS(Formulas!$A$2:$A$3001,I$4,Formulas!$B$2:$B$3001,$A35))</f>
        <v>0</v>
      </c>
      <c r="J35" s="21" t="n">
        <f aca="false">IF(OR($A35="",J$4=""),0,COUNTIFS(Formulas!$A$2:$A$3001,J$4,Formulas!$B$2:$B$3001,$A35))</f>
        <v>0</v>
      </c>
      <c r="K35" s="21" t="n">
        <f aca="false">IF(OR($A35="",K$4=""),0,COUNTIFS(Formulas!$A$2:$A$3001,K$4,Formulas!$B$2:$B$3001,$A35))</f>
        <v>0</v>
      </c>
      <c r="L35" s="21" t="n">
        <f aca="false">IF(OR($A35="",L$4=""),0,COUNTIFS(Formulas!$A$2:$A$3001,L$4,Formulas!$B$2:$B$3001,$A35))</f>
        <v>0</v>
      </c>
      <c r="M35" s="21" t="n">
        <f aca="false">IF(OR($A35="",M$4=""),0,COUNTIFS(Formulas!$A$2:$A$3001,M$4,Formulas!$B$2:$B$3001,$A35))</f>
        <v>0</v>
      </c>
      <c r="N35" s="21" t="n">
        <f aca="false">IF(OR($A35="",N$4=""),0,COUNTIFS(Formulas!$A$2:$A$3001,N$4,Formulas!$B$2:$B$3001,$A35))</f>
        <v>0</v>
      </c>
      <c r="O35" s="21" t="n">
        <f aca="false">IF(OR($A35="",O$4=""),0,COUNTIFS(Formulas!$A$2:$A$3001,O$4,Formulas!$B$2:$B$3001,$A35))</f>
        <v>0</v>
      </c>
      <c r="P35" s="21" t="n">
        <f aca="false">IF(OR($A35="",P$4=""),0,COUNTIFS(Formulas!$A$2:$A$3001,P$4,Formulas!$B$2:$B$3001,$A35))</f>
        <v>0</v>
      </c>
      <c r="Q35" s="21" t="n">
        <f aca="false">IF(OR($A35="",Q$4=""),0,COUNTIFS(Formulas!$A$2:$A$3001,Q$4,Formulas!$B$2:$B$3001,$A35))</f>
        <v>0</v>
      </c>
      <c r="R35" s="21" t="n">
        <f aca="false">IF(OR($A35="",R$4=""),0,COUNTIFS(Formulas!$A$2:$A$3001,R$4,Formulas!$B$2:$B$3001,$A35))</f>
        <v>0</v>
      </c>
      <c r="S35" s="21" t="n">
        <f aca="false">IF(OR($A35="",S$4=""),0,COUNTIFS(Formulas!$A$2:$A$3001,S$4,Formulas!$B$2:$B$3001,$A35))</f>
        <v>0</v>
      </c>
      <c r="T35" s="21" t="n">
        <f aca="false">IF(OR($A35="",T$4=""),0,COUNTIFS(Formulas!$A$2:$A$3001,T$4,Formulas!$B$2:$B$3001,$A35))</f>
        <v>0</v>
      </c>
      <c r="U35" s="21" t="n">
        <f aca="false">IF(OR($A35="",U$4=""),0,COUNTIFS(Formulas!$A$2:$A$3001,U$4,Formulas!$B$2:$B$3001,$A35))</f>
        <v>0</v>
      </c>
      <c r="V35" s="21" t="n">
        <f aca="false">IF(OR($A35="",V$4=""),0,COUNTIFS(Formulas!$A$2:$A$3001,V$4,Formulas!$B$2:$B$3001,$A35))</f>
        <v>0</v>
      </c>
      <c r="W35" s="21" t="n">
        <f aca="false">IF(OR($A35="",W$4=""),0,COUNTIFS(Formulas!$A$2:$A$3001,W$4,Formulas!$B$2:$B$3001,$A35))</f>
        <v>0</v>
      </c>
      <c r="X35" s="21" t="n">
        <f aca="false">IF(OR($A35="",X$4=""),0,COUNTIFS(Formulas!$A$2:$A$3001,X$4,Formulas!$B$2:$B$3001,$A35))</f>
        <v>0</v>
      </c>
      <c r="Y35" s="21" t="n">
        <f aca="false">IF(OR($A35="",Y$4=""),0,COUNTIFS(Formulas!$A$2:$A$3001,Y$4,Formulas!$B$2:$B$3001,$A35))</f>
        <v>0</v>
      </c>
      <c r="Z35" s="21" t="n">
        <f aca="false">IF(OR($A35="",Z$4=""),0,COUNTIFS(Formulas!$A$2:$A$3001,Z$4,Formulas!$B$2:$B$3001,$A35))</f>
        <v>0</v>
      </c>
      <c r="AA35" s="21" t="n">
        <f aca="false">IF(OR($A35="",AA$4=""),0,COUNTIFS(Formulas!$A$2:$A$3001,AA$4,Formulas!$B$2:$B$3001,$A35))</f>
        <v>0</v>
      </c>
      <c r="AB35" s="21" t="n">
        <f aca="false">IF(OR($A35="",AB$4=""),0,COUNTIFS(Formulas!$A$2:$A$3001,AB$4,Formulas!$B$2:$B$3001,$A35))</f>
        <v>0</v>
      </c>
      <c r="AC35" s="21" t="n">
        <f aca="false">IF(OR($A35="",AC$4=""),0,COUNTIFS(Formulas!$A$2:$A$3001,AC$4,Formulas!$B$2:$B$3001,$A35))</f>
        <v>0</v>
      </c>
      <c r="AD35" s="21" t="n">
        <f aca="false">IF(OR($A35="",AD$4=""),0,COUNTIFS(Formulas!$A$2:$A$3001,AD$4,Formulas!$B$2:$B$3001,$A35))</f>
        <v>0</v>
      </c>
      <c r="AE35" s="21" t="n">
        <f aca="false">IF(OR($A35="",AE$4=""),0,COUNTIFS(Formulas!$A$2:$A$3001,AE$4,Formulas!$B$2:$B$3001,$A35))</f>
        <v>0</v>
      </c>
      <c r="AF35" s="21" t="n">
        <f aca="false">IF(OR($A35="",AF$4=""),0,COUNTIFS(Formulas!$A$2:$A$3001,AF$4,Formulas!$B$2:$B$3001,$A35))</f>
        <v>0</v>
      </c>
      <c r="AG35" s="21" t="n">
        <f aca="false">IF(OR($A35="",AG$4=""),0,COUNTIFS(Formulas!$A$2:$A$3001,AG$4,Formulas!$B$2:$B$3001,$A35))</f>
        <v>0</v>
      </c>
      <c r="AH35" s="21" t="n">
        <f aca="false">IF(OR($A35="",AH$4=""),0,COUNTIFS(Formulas!$A$2:$A$3001,AH$4,Formulas!$B$2:$B$3001,$A35))</f>
        <v>0</v>
      </c>
      <c r="AI35" s="21" t="n">
        <f aca="false">IF(OR($A35="",AI$4=""),0,COUNTIFS(Formulas!$A$2:$A$3001,AI$4,Formulas!$B$2:$B$3001,$A35))</f>
        <v>0</v>
      </c>
      <c r="AJ35" s="21" t="n">
        <f aca="false">IF(OR($A35="",AJ$4=""),0,COUNTIFS(Formulas!$A$2:$A$3001,AJ$4,Formulas!$B$2:$B$3001,$A35))</f>
        <v>0</v>
      </c>
      <c r="AK35" s="21" t="n">
        <f aca="false">IF(OR($A35="",AK$4=""),0,COUNTIFS(Formulas!$A$2:$A$3001,AK$4,Formulas!$B$2:$B$3001,$A35))</f>
        <v>0</v>
      </c>
      <c r="AL35" s="21" t="n">
        <f aca="false">IF(OR($A35="",AL$4=""),0,COUNTIFS(Formulas!$A$2:$A$3001,AL$4,Formulas!$B$2:$B$3001,$A35))</f>
        <v>0</v>
      </c>
      <c r="AM35" s="21" t="n">
        <f aca="false">IF(OR($A35="",AM$4=""),0,COUNTIFS(Formulas!$A$2:$A$3001,AM$4,Formulas!$B$2:$B$3001,$A35))</f>
        <v>0</v>
      </c>
      <c r="AN35" s="21" t="n">
        <f aca="false">IF(OR($A35="",AN$4=""),0,COUNTIFS(Formulas!$A$2:$A$3001,AN$4,Formulas!$B$2:$B$3001,$A35))</f>
        <v>0</v>
      </c>
      <c r="AO35" s="21" t="n">
        <f aca="false">IF(OR($A35="",AO$4=""),0,COUNTIFS(Formulas!$A$2:$A$3001,AO$4,Formulas!$B$2:$B$3001,$A35))</f>
        <v>0</v>
      </c>
      <c r="AP35" s="21" t="n">
        <f aca="false">IF(OR($A35="",AP$4=""),0,COUNTIFS(Formulas!$A$2:$A$3001,AP$4,Formulas!$B$2:$B$3001,$A35))</f>
        <v>0</v>
      </c>
      <c r="AQ35" s="21" t="n">
        <f aca="false">IF(OR($A35="",AQ$4=""),0,COUNTIFS(Formulas!$A$2:$A$3001,AQ$4,Formulas!$B$2:$B$3001,$A35))</f>
        <v>0</v>
      </c>
      <c r="AR35" s="21" t="n">
        <f aca="false">IF(OR($A35="",AR$4=""),0,COUNTIFS(Formulas!$A$2:$A$3001,AR$4,Formulas!$B$2:$B$3001,$A35))</f>
        <v>0</v>
      </c>
      <c r="AS35" s="21" t="n">
        <f aca="false">IF(OR($A35="",AS$4=""),0,COUNTIFS(Formulas!$A$2:$A$3001,AS$4,Formulas!$B$2:$B$3001,$A35))</f>
        <v>0</v>
      </c>
      <c r="AT35" s="21" t="n">
        <f aca="false">IF(OR($A35="",AT$4=""),0,COUNTIFS(Formulas!$A$2:$A$3001,AT$4,Formulas!$B$2:$B$3001,$A35))</f>
        <v>0</v>
      </c>
      <c r="AU35" s="21" t="n">
        <f aca="false">IF(OR($A35="",AU$4=""),0,COUNTIFS(Formulas!$A$2:$A$3001,AU$4,Formulas!$B$2:$B$3001,$A35))</f>
        <v>0</v>
      </c>
      <c r="AV35" s="21" t="n">
        <f aca="false">IF(OR($A35="",AV$4=""),0,COUNTIFS(Formulas!$A$2:$A$3001,AV$4,Formulas!$B$2:$B$3001,$A35))</f>
        <v>0</v>
      </c>
      <c r="AW35" s="21" t="n">
        <f aca="false">IF(OR($A35="",AW$4=""),0,COUNTIFS(Formulas!$A$2:$A$3001,AW$4,Formulas!$B$2:$B$3001,$A35))</f>
        <v>0</v>
      </c>
      <c r="AX35" s="21" t="n">
        <f aca="false">IF(OR($A35="",AX$4=""),0,COUNTIFS(Formulas!$A$2:$A$3001,AX$4,Formulas!$B$2:$B$3001,$A35))</f>
        <v>0</v>
      </c>
      <c r="AY35" s="21" t="n">
        <f aca="false">IF(OR($A35="",AY$4=""),0,COUNTIFS(Formulas!$A$2:$A$3001,AY$4,Formulas!$B$2:$B$3001,$A35))</f>
        <v>0</v>
      </c>
      <c r="AZ35" s="21" t="n">
        <f aca="false">IF(OR($A35="",AZ$4=""),0,COUNTIFS(Formulas!$A$2:$A$3001,AZ$4,Formulas!$B$2:$B$3001,$A35))</f>
        <v>0</v>
      </c>
      <c r="BA35" s="21" t="n">
        <f aca="false">IF(OR($A35="",BA$4=""),0,COUNTIFS(Formulas!$A$2:$A$3001,BA$4,Formulas!$B$2:$B$3001,$A35))</f>
        <v>0</v>
      </c>
      <c r="BB35" s="21" t="n">
        <f aca="false">IF(OR($A35="",BB$4=""),0,COUNTIFS(Formulas!$A$2:$A$3001,BB$4,Formulas!$B$2:$B$3001,$A35))</f>
        <v>0</v>
      </c>
      <c r="BC35" s="21" t="n">
        <f aca="false">IF(OR($A35="",BC$4=""),0,COUNTIFS(Formulas!$A$2:$A$3001,BC$4,Formulas!$B$2:$B$3001,$A35))</f>
        <v>0</v>
      </c>
      <c r="BD35" s="21" t="n">
        <f aca="false">IF(OR($A35="",BD$4=""),0,COUNTIFS(Formulas!$A$2:$A$3001,BD$4,Formulas!$B$2:$B$3001,$A35))</f>
        <v>0</v>
      </c>
      <c r="BE35" s="21" t="n">
        <f aca="false">IF(OR($A35="",BE$4=""),0,COUNTIFS(Formulas!$A$2:$A$3001,BE$4,Formulas!$B$2:$B$3001,$A35))</f>
        <v>0</v>
      </c>
      <c r="BF35" s="21" t="n">
        <f aca="false">IF(OR($A35="",BF$4=""),0,COUNTIFS(Formulas!$A$2:$A$3001,BF$4,Formulas!$B$2:$B$3001,$A35))</f>
        <v>0</v>
      </c>
      <c r="BG35" s="21" t="n">
        <f aca="false">IF(OR($A35="",BG$4=""),0,COUNTIFS(Formulas!$A$2:$A$3001,BG$4,Formulas!$B$2:$B$3001,$A35))</f>
        <v>0</v>
      </c>
      <c r="BH35" s="21" t="n">
        <f aca="false">IF(OR($A35="",BH$4=""),0,COUNTIFS(Formulas!$A$2:$A$3001,BH$4,Formulas!$B$2:$B$3001,$A35))</f>
        <v>0</v>
      </c>
      <c r="BI35" s="21" t="n">
        <f aca="false">IF(OR($A35="",BI$4=""),0,COUNTIFS(Formulas!$A$2:$A$3001,BI$4,Formulas!$B$2:$B$3001,$A35))</f>
        <v>0</v>
      </c>
      <c r="BJ35" s="21" t="n">
        <f aca="false">IF(OR($A35="",BJ$4=""),0,COUNTIFS(Formulas!$A$2:$A$3001,BJ$4,Formulas!$B$2:$B$3001,$A35))</f>
        <v>0</v>
      </c>
      <c r="BK35" s="21" t="n">
        <f aca="false">IF(OR($A35="",BK$4=""),0,COUNTIFS(Formulas!$A$2:$A$3001,BK$4,Formulas!$B$2:$B$3001,$A35))</f>
        <v>0</v>
      </c>
      <c r="BL35" s="21" t="n">
        <f aca="false">IF(OR($A35="",BL$4=""),0,COUNTIFS(Formulas!$A$2:$A$3001,BL$4,Formulas!$B$2:$B$3001,$A35))</f>
        <v>0</v>
      </c>
      <c r="BM35" s="21" t="n">
        <f aca="false">IF(OR($A35="",BM$4=""),0,COUNTIFS(Formulas!$A$2:$A$3001,BM$4,Formulas!$B$2:$B$3001,$A35))</f>
        <v>0</v>
      </c>
      <c r="BN35" s="21" t="n">
        <f aca="false">IF(OR($A35="",BN$4=""),0,COUNTIFS(Formulas!$A$2:$A$3001,BN$4,Formulas!$B$2:$B$3001,$A35))</f>
        <v>0</v>
      </c>
      <c r="BO35" s="21" t="n">
        <f aca="false">IF(OR($A35="",BO$4=""),0,COUNTIFS(Formulas!$A$2:$A$3001,BO$4,Formulas!$B$2:$B$3001,$A35))</f>
        <v>0</v>
      </c>
      <c r="BP35" s="21" t="n">
        <f aca="false">IF(OR($A35="",BP$4=""),0,COUNTIFS(Formulas!$A$2:$A$3001,BP$4,Formulas!$B$2:$B$3001,$A35))</f>
        <v>0</v>
      </c>
      <c r="BQ35" s="21" t="n">
        <f aca="false">IF(OR($A35="",BQ$4=""),0,COUNTIFS(Formulas!$A$2:$A$3001,BQ$4,Formulas!$B$2:$B$3001,$A35))</f>
        <v>0</v>
      </c>
      <c r="BR35" s="21" t="n">
        <f aca="false">IF(OR($A35="",BR$4=""),0,COUNTIFS(Formulas!$A$2:$A$3001,BR$4,Formulas!$B$2:$B$3001,$A35))</f>
        <v>0</v>
      </c>
      <c r="BS35" s="21" t="n">
        <f aca="false">IF(OR($A35="",BS$4=""),0,COUNTIFS(Formulas!$A$2:$A$3001,BS$4,Formulas!$B$2:$B$3001,$A35))</f>
        <v>0</v>
      </c>
      <c r="BT35" s="21" t="n">
        <f aca="false">IF(OR($A35="",BT$4=""),0,COUNTIFS(Formulas!$A$2:$A$3001,BT$4,Formulas!$B$2:$B$3001,$A35))</f>
        <v>0</v>
      </c>
      <c r="BU35" s="21" t="n">
        <f aca="false">IF(OR($A35="",BU$4=""),0,COUNTIFS(Formulas!$A$2:$A$3001,BU$4,Formulas!$B$2:$B$3001,$A35))</f>
        <v>0</v>
      </c>
      <c r="BV35" s="21" t="n">
        <f aca="false">IF(OR($A35="",BV$4=""),0,COUNTIFS(Formulas!$A$2:$A$3001,BV$4,Formulas!$B$2:$B$3001,$A35))</f>
        <v>0</v>
      </c>
      <c r="BW35" s="21" t="n">
        <f aca="false">IF(OR($A35="",BW$4=""),0,COUNTIFS(Formulas!$A$2:$A$3001,BW$4,Formulas!$B$2:$B$3001,$A35))</f>
        <v>0</v>
      </c>
      <c r="BX35" s="21" t="n">
        <f aca="false">IF(OR($A35="",BX$4=""),0,COUNTIFS(Formulas!$A$2:$A$3001,BX$4,Formulas!$B$2:$B$3001,$A35))</f>
        <v>0</v>
      </c>
      <c r="BY35" s="21" t="n">
        <f aca="false">IF(OR($A35="",BY$4=""),0,COUNTIFS(Formulas!$A$2:$A$3001,BY$4,Formulas!$B$2:$B$3001,$A35))</f>
        <v>0</v>
      </c>
      <c r="BZ35" s="21" t="n">
        <f aca="false">IF(OR($A35="",BZ$4=""),0,COUNTIFS(Formulas!$A$2:$A$3001,BZ$4,Formulas!$B$2:$B$3001,$A35))</f>
        <v>0</v>
      </c>
      <c r="CA35" s="21" t="n">
        <f aca="false">IF(OR($A35="",CA$4=""),0,COUNTIFS(Formulas!$A$2:$A$3001,CA$4,Formulas!$B$2:$B$3001,$A35))</f>
        <v>0</v>
      </c>
      <c r="CB35" s="21" t="n">
        <f aca="false">IF(OR($A35="",CB$4=""),0,COUNTIFS(Formulas!$A$2:$A$3001,CB$4,Formulas!$B$2:$B$3001,$A35))</f>
        <v>0</v>
      </c>
      <c r="CC35" s="21" t="n">
        <f aca="false">IF(OR($A35="",CC$4=""),0,COUNTIFS(Formulas!$A$2:$A$3001,CC$4,Formulas!$B$2:$B$3001,$A35))</f>
        <v>0</v>
      </c>
      <c r="CD35" s="21" t="n">
        <f aca="false">IF(OR($A35="",CD$4=""),0,COUNTIFS(Formulas!$A$2:$A$3001,CD$4,Formulas!$B$2:$B$3001,$A35))</f>
        <v>0</v>
      </c>
      <c r="CE35" s="21" t="n">
        <f aca="false">IF(OR($A35="",CE$4=""),0,COUNTIFS(Formulas!$A$2:$A$3001,CE$4,Formulas!$B$2:$B$3001,$A35))</f>
        <v>0</v>
      </c>
      <c r="CF35" s="21" t="n">
        <f aca="false">IF(OR($A35="",CF$4=""),0,COUNTIFS(Formulas!$A$2:$A$3001,CF$4,Formulas!$B$2:$B$3001,$A35))</f>
        <v>0</v>
      </c>
      <c r="CG35" s="21" t="n">
        <f aca="false">IF(OR($A35="",CG$4=""),0,COUNTIFS(Formulas!$A$2:$A$3001,CG$4,Formulas!$B$2:$B$3001,$A35))</f>
        <v>0</v>
      </c>
      <c r="CH35" s="21" t="n">
        <f aca="false">IF(OR($A35="",CH$4=""),0,COUNTIFS(Formulas!$A$2:$A$3001,CH$4,Formulas!$B$2:$B$3001,$A35))</f>
        <v>0</v>
      </c>
      <c r="CI35" s="21" t="n">
        <f aca="false">IF(OR($A35="",CI$4=""),0,COUNTIFS(Formulas!$A$2:$A$3001,CI$4,Formulas!$B$2:$B$3001,$A35))</f>
        <v>0</v>
      </c>
      <c r="CJ35" s="21" t="n">
        <f aca="false">IF(OR($A35="",CJ$4=""),0,COUNTIFS(Formulas!$A$2:$A$3001,CJ$4,Formulas!$B$2:$B$3001,$A35))</f>
        <v>0</v>
      </c>
      <c r="CK35" s="21" t="n">
        <f aca="false">IF(OR($A35="",CK$4=""),0,COUNTIFS(Formulas!$A$2:$A$3001,CK$4,Formulas!$B$2:$B$3001,$A35))</f>
        <v>0</v>
      </c>
      <c r="CL35" s="21" t="n">
        <f aca="false">IF(OR($A35="",CL$4=""),0,COUNTIFS(Formulas!$A$2:$A$3001,CL$4,Formulas!$B$2:$B$3001,$A35))</f>
        <v>0</v>
      </c>
      <c r="CM35" s="21" t="n">
        <f aca="false">IF(OR($A35="",CM$4=""),0,COUNTIFS(Formulas!$A$2:$A$3001,CM$4,Formulas!$B$2:$B$3001,$A35))</f>
        <v>0</v>
      </c>
      <c r="CN35" s="21" t="n">
        <f aca="false">IF(OR($A35="",CN$4=""),0,COUNTIFS(Formulas!$A$2:$A$3001,CN$4,Formulas!$B$2:$B$3001,$A35))</f>
        <v>0</v>
      </c>
      <c r="CO35" s="21" t="n">
        <f aca="false">IF(OR($A35="",CO$4=""),0,COUNTIFS(Formulas!$A$2:$A$3001,CO$4,Formulas!$B$2:$B$3001,$A35))</f>
        <v>0</v>
      </c>
      <c r="CP35" s="21" t="n">
        <f aca="false">IF(OR($A35="",CP$4=""),0,COUNTIFS(Formulas!$A$2:$A$3001,CP$4,Formulas!$B$2:$B$3001,$A35))</f>
        <v>0</v>
      </c>
      <c r="CQ35" s="21" t="n">
        <f aca="false">IF(OR($A35="",CQ$4=""),0,COUNTIFS(Formulas!$A$2:$A$3001,CQ$4,Formulas!$B$2:$B$3001,$A35))</f>
        <v>0</v>
      </c>
      <c r="CR35" s="21" t="n">
        <f aca="false">IF(OR($A35="",CR$4=""),0,COUNTIFS(Formulas!$A$2:$A$3001,CR$4,Formulas!$B$2:$B$3001,$A35))</f>
        <v>0</v>
      </c>
      <c r="CS35" s="21" t="n">
        <f aca="false">IF(OR($A35="",CS$4=""),0,COUNTIFS(Formulas!$A$2:$A$3001,CS$4,Formulas!$B$2:$B$3001,$A35))</f>
        <v>1</v>
      </c>
      <c r="CT35" s="21" t="n">
        <f aca="false">IF(OR($A35="",CT$4=""),0,COUNTIFS(Formulas!$A$2:$A$3001,CT$4,Formulas!$B$2:$B$3001,$A35))</f>
        <v>1</v>
      </c>
      <c r="CU35" s="21" t="n">
        <f aca="false">IF(OR($A35="",CU$4=""),0,COUNTIFS(Formulas!$A$2:$A$3001,CU$4,Formulas!$B$2:$B$3001,$A35))</f>
        <v>0</v>
      </c>
      <c r="CV35" s="21" t="n">
        <f aca="false">IF(OR($A35="",CV$4=""),0,COUNTIFS(Formulas!$A$2:$A$3001,CV$4,Formulas!$B$2:$B$3001,$A35))</f>
        <v>0</v>
      </c>
      <c r="CW35" s="21" t="n">
        <f aca="false">IF(OR($A35="",CW$4=""),0,COUNTIFS(Formulas!$A$2:$A$3001,CW$4,Formulas!$B$2:$B$3001,$A35))</f>
        <v>0</v>
      </c>
      <c r="CX35" s="21" t="n">
        <f aca="false">IF(OR($A35="",CX$4=""),0,COUNTIFS(Formulas!$A$2:$A$3001,CX$4,Formulas!$B$2:$B$3001,$A35))</f>
        <v>1</v>
      </c>
      <c r="CY35" s="21" t="n">
        <f aca="false">IF(OR($A35="",CY$4=""),0,COUNTIFS(Formulas!$A$2:$A$3001,CY$4,Formulas!$B$2:$B$3001,$A35))</f>
        <v>1</v>
      </c>
      <c r="CZ35" s="21" t="n">
        <f aca="false">IF(OR($A35="",CZ$4=""),0,COUNTIFS(Formulas!$A$2:$A$3001,CZ$4,Formulas!$B$2:$B$3001,$A35))</f>
        <v>0</v>
      </c>
      <c r="DA35" s="21" t="n">
        <f aca="false">IF(OR($A35="",DA$4=""),0,COUNTIFS(Formulas!$A$2:$A$3001,DA$4,Formulas!$B$2:$B$3001,$A35))</f>
        <v>0</v>
      </c>
      <c r="DB35" s="21" t="n">
        <f aca="false">IF(OR($A35="",DB$4=""),0,COUNTIFS(Formulas!$A$2:$A$3001,DB$4,Formulas!$B$2:$B$3001,$A35))</f>
        <v>0</v>
      </c>
      <c r="DC35" s="21" t="n">
        <f aca="false">IF(OR($A35="",DC$4=""),0,COUNTIFS(Formulas!$A$2:$A$3001,DC$4,Formulas!$B$2:$B$3001,$A35))</f>
        <v>0</v>
      </c>
      <c r="DD35" s="21" t="n">
        <f aca="false">IF(OR($A35="",DD$4=""),0,COUNTIFS(Formulas!$A$2:$A$3001,DD$4,Formulas!$B$2:$B$3001,$A35))</f>
        <v>0</v>
      </c>
      <c r="DE35" s="21" t="n">
        <f aca="false">IF(OR($A35="",DE$4=""),0,COUNTIFS(Formulas!$A$2:$A$3001,DE$4,Formulas!$B$2:$B$3001,$A35))</f>
        <v>0</v>
      </c>
      <c r="DF35" s="21" t="n">
        <f aca="false">IF(OR($A35="",DF$4=""),0,COUNTIFS(Formulas!$A$2:$A$3001,DF$4,Formulas!$B$2:$B$3001,$A35))</f>
        <v>0</v>
      </c>
      <c r="DG35" s="21" t="n">
        <f aca="false">IF(OR($A35="",DG$4=""),0,COUNTIFS(Formulas!$A$2:$A$3001,DG$4,Formulas!$B$2:$B$3001,$A35))</f>
        <v>0</v>
      </c>
      <c r="DH35" s="21" t="n">
        <f aca="false">IF(OR($A35="",DH$4=""),0,COUNTIFS(Formulas!$A$2:$A$3001,DH$4,Formulas!$B$2:$B$3001,$A35))</f>
        <v>0</v>
      </c>
      <c r="DI35" s="21" t="n">
        <f aca="false">IF(OR($A35="",DI$4=""),0,COUNTIFS(Formulas!$A$2:$A$3001,DI$4,Formulas!$B$2:$B$3001,$A35))</f>
        <v>0</v>
      </c>
      <c r="DJ35" s="21" t="n">
        <f aca="false">IF(OR($A35="",DJ$4=""),0,COUNTIFS(Formulas!$A$2:$A$3001,DJ$4,Formulas!$B$2:$B$3001,$A35))</f>
        <v>0</v>
      </c>
      <c r="DK35" s="21" t="n">
        <f aca="false">IF(OR($A35="",DK$4=""),0,COUNTIFS(Formulas!$A$2:$A$3001,DK$4,Formulas!$B$2:$B$3001,$A35))</f>
        <v>0</v>
      </c>
      <c r="DL35" s="21" t="n">
        <f aca="false">IF(OR($A35="",DL$4=""),0,COUNTIFS(Formulas!$A$2:$A$3001,DL$4,Formulas!$B$2:$B$3001,$A35))</f>
        <v>0</v>
      </c>
      <c r="DM35" s="21" t="n">
        <f aca="false">IF(OR($A35="",DM$4=""),0,COUNTIFS(Formulas!$A$2:$A$3001,DM$4,Formulas!$B$2:$B$3001,$A35))</f>
        <v>0</v>
      </c>
      <c r="DN35" s="21" t="n">
        <f aca="false">IF(OR($A35="",DN$4=""),0,COUNTIFS(Formulas!$A$2:$A$3001,DN$4,Formulas!$B$2:$B$3001,$A35))</f>
        <v>0</v>
      </c>
      <c r="DO35" s="21" t="n">
        <f aca="false">IF(OR($A35="",DO$4=""),0,COUNTIFS(Formulas!$A$2:$A$3001,DO$4,Formulas!$B$2:$B$3001,$A35))</f>
        <v>0</v>
      </c>
      <c r="DP35" s="21" t="n">
        <f aca="false">IF(OR($A35="",DP$4=""),0,COUNTIFS(Formulas!$A$2:$A$3001,DP$4,Formulas!$B$2:$B$3001,$A35))</f>
        <v>0</v>
      </c>
      <c r="DQ35" s="21" t="n">
        <f aca="false">IF(OR($A35="",DQ$4=""),0,COUNTIFS(Formulas!$A$2:$A$3001,DQ$4,Formulas!$B$2:$B$3001,$A35))</f>
        <v>0</v>
      </c>
      <c r="DR35" s="21" t="n">
        <f aca="false">IF(OR($A35="",DR$4=""),0,COUNTIFS(Formulas!$A$2:$A$3001,DR$4,Formulas!$B$2:$B$3001,$A35))</f>
        <v>0</v>
      </c>
      <c r="DS35" s="21" t="n">
        <f aca="false">IF(OR($A35="",DS$4=""),0,COUNTIFS(Formulas!$A$2:$A$3001,DS$4,Formulas!$B$2:$B$3001,$A35))</f>
        <v>0</v>
      </c>
      <c r="DT35" s="21" t="n">
        <f aca="false">IF(OR($A35="",DT$4=""),0,COUNTIFS(Formulas!$A$2:$A$3001,DT$4,Formulas!$B$2:$B$3001,$A35))</f>
        <v>0</v>
      </c>
      <c r="DU35" s="21" t="n">
        <f aca="false">IF(OR($A35="",DU$4=""),0,COUNTIFS(Formulas!$A$2:$A$3001,DU$4,Formulas!$B$2:$B$3001,$A35))</f>
        <v>0</v>
      </c>
      <c r="DV35" s="21" t="n">
        <f aca="false">IF(OR($A35="",DV$4=""),0,COUNTIFS(Formulas!$A$2:$A$3001,DV$4,Formulas!$B$2:$B$3001,$A35))</f>
        <v>0</v>
      </c>
      <c r="DW35" s="21" t="n">
        <f aca="false">IF(OR($A35="",DW$4=""),0,COUNTIFS(Formulas!$A$2:$A$3001,DW$4,Formulas!$B$2:$B$3001,$A35))</f>
        <v>0</v>
      </c>
      <c r="DX35" s="21" t="n">
        <f aca="false">IF(OR($A35="",DX$4=""),0,COUNTIFS(Formulas!$A$2:$A$3001,DX$4,Formulas!$B$2:$B$3001,$A35))</f>
        <v>0</v>
      </c>
      <c r="DY35" s="21" t="n">
        <f aca="false">IF(OR($A35="",DY$4=""),0,COUNTIFS(Formulas!$A$2:$A$3001,DY$4,Formulas!$B$2:$B$3001,$A35))</f>
        <v>0</v>
      </c>
      <c r="DZ35" s="21" t="n">
        <f aca="false">IF(OR($A35="",DZ$4=""),0,COUNTIFS(Formulas!$A$2:$A$3001,DZ$4,Formulas!$B$2:$B$3001,$A35))</f>
        <v>0</v>
      </c>
      <c r="EA35" s="21" t="n">
        <f aca="false">IF(OR($A35="",EA$4=""),0,COUNTIFS(Formulas!$A$2:$A$3001,EA$4,Formulas!$B$2:$B$3001,$A35))</f>
        <v>0</v>
      </c>
      <c r="EB35" s="21" t="n">
        <f aca="false">IF(OR($A35="",EB$4=""),0,COUNTIFS(Formulas!$A$2:$A$3001,EB$4,Formulas!$B$2:$B$3001,$A35))</f>
        <v>0</v>
      </c>
      <c r="EC35" s="21" t="n">
        <f aca="false">IF(OR($A35="",EC$4=""),0,COUNTIFS(Formulas!$A$2:$A$3001,EC$4,Formulas!$B$2:$B$3001,$A35))</f>
        <v>0</v>
      </c>
      <c r="ED35" s="21" t="n">
        <f aca="false">IF(OR($A35="",ED$4=""),0,COUNTIFS(Formulas!$A$2:$A$3001,ED$4,Formulas!$B$2:$B$3001,$A35))</f>
        <v>0</v>
      </c>
      <c r="EE35" s="21" t="n">
        <f aca="false">IF(OR($A35="",EE$4=""),0,COUNTIFS(Formulas!$A$2:$A$3001,EE$4,Formulas!$B$2:$B$3001,$A35))</f>
        <v>0</v>
      </c>
      <c r="EF35" s="21" t="n">
        <f aca="false">IF(OR($A35="",EF$4=""),0,COUNTIFS(Formulas!$A$2:$A$3001,EF$4,Formulas!$B$2:$B$3001,$A35))</f>
        <v>0</v>
      </c>
      <c r="EG35" s="21" t="n">
        <f aca="false">IF(OR($A35="",EG$4=""),0,COUNTIFS(Formulas!$A$2:$A$3001,EG$4,Formulas!$B$2:$B$3001,$A35))</f>
        <v>0</v>
      </c>
      <c r="EH35" s="21" t="n">
        <f aca="false">IF(OR($A35="",EH$4=""),0,COUNTIFS(Formulas!$A$2:$A$3001,EH$4,Formulas!$B$2:$B$3001,$A35))</f>
        <v>0</v>
      </c>
      <c r="EI35" s="21" t="n">
        <f aca="false">IF(OR($A35="",EI$4=""),0,COUNTIFS(Formulas!$A$2:$A$3001,EI$4,Formulas!$B$2:$B$3001,$A35))</f>
        <v>0</v>
      </c>
      <c r="EJ35" s="21" t="n">
        <f aca="false">IF(OR($A35="",EJ$4=""),0,COUNTIFS(Formulas!$A$2:$A$3001,EJ$4,Formulas!$B$2:$B$3001,$A35))</f>
        <v>0</v>
      </c>
      <c r="EK35" s="21" t="n">
        <f aca="false">IF(OR($A35="",EK$4=""),0,COUNTIFS(Formulas!$A$2:$A$3001,EK$4,Formulas!$B$2:$B$3001,$A35))</f>
        <v>0</v>
      </c>
      <c r="EL35" s="21" t="n">
        <f aca="false">IF(OR($A35="",EL$4=""),0,COUNTIFS(Formulas!$A$2:$A$3001,EL$4,Formulas!$B$2:$B$3001,$A35))</f>
        <v>0</v>
      </c>
      <c r="EM35" s="21" t="n">
        <f aca="false">IF(OR($A35="",EM$4=""),0,COUNTIFS(Formulas!$A$2:$A$3001,EM$4,Formulas!$B$2:$B$3001,$A35))</f>
        <v>0</v>
      </c>
      <c r="EN35" s="21" t="n">
        <f aca="false">IF(OR($A35="",EN$4=""),0,COUNTIFS(Formulas!$A$2:$A$3001,EN$4,Formulas!$B$2:$B$3001,$A35))</f>
        <v>0</v>
      </c>
      <c r="EO35" s="21" t="n">
        <f aca="false">IF(OR($A35="",EO$4=""),0,COUNTIFS(Formulas!$A$2:$A$3001,EO$4,Formulas!$B$2:$B$3001,$A35))</f>
        <v>0</v>
      </c>
      <c r="EP35" s="21" t="n">
        <f aca="false">IF(OR($A35="",EP$4=""),0,COUNTIFS(Formulas!$A$2:$A$3001,EP$4,Formulas!$B$2:$B$3001,$A35))</f>
        <v>0</v>
      </c>
      <c r="EQ35" s="21" t="n">
        <f aca="false">IF(OR($A35="",EQ$4=""),0,COUNTIFS(Formulas!$A$2:$A$3001,EQ$4,Formulas!$B$2:$B$3001,$A35))</f>
        <v>0</v>
      </c>
      <c r="ER35" s="21" t="n">
        <f aca="false">IF(OR($A35="",ER$4=""),0,COUNTIFS(Formulas!$A$2:$A$3001,ER$4,Formulas!$B$2:$B$3001,$A35))</f>
        <v>0</v>
      </c>
      <c r="ES35" s="21" t="n">
        <f aca="false">IF(OR($A35="",ES$4=""),0,COUNTIFS(Formulas!$A$2:$A$3001,ES$4,Formulas!$B$2:$B$3001,$A35))</f>
        <v>0</v>
      </c>
      <c r="ET35" s="21" t="n">
        <f aca="false">IF(OR($A35="",ET$4=""),0,COUNTIFS(Formulas!$A$2:$A$3001,ET$4,Formulas!$B$2:$B$3001,$A35))</f>
        <v>0</v>
      </c>
      <c r="EU35" s="21" t="n">
        <f aca="false">IF(OR($A35="",EU$4=""),0,COUNTIFS(Formulas!$A$2:$A$3001,EU$4,Formulas!$B$2:$B$3001,$A35))</f>
        <v>0</v>
      </c>
      <c r="EV35" s="21" t="n">
        <f aca="false">IF(OR($A35="",EV$4=""),0,COUNTIFS(Formulas!$A$2:$A$3001,EV$4,Formulas!$B$2:$B$3001,$A35))</f>
        <v>0</v>
      </c>
    </row>
    <row r="36" customFormat="false" ht="15" hidden="false" customHeight="false" outlineLevel="0" collapsed="false">
      <c r="A36" s="13" t="str">
        <f aca="false">IF(INDEX(Materials!$A$2:$A$301,32)="","",INDEX(Materials!$A$2:$A$301,32))</f>
        <v>Echinacea Purpurea Dry Extract</v>
      </c>
      <c r="B36" s="19" t="n">
        <f aca="false">IF(A36="","",COUNTIF(C36:EV36,"&gt;0"))</f>
        <v>2</v>
      </c>
      <c r="C36" s="21" t="n">
        <f aca="false">IF(OR($A36="",C$4=""),0,COUNTIFS(Formulas!$A$2:$A$3001,C$4,Formulas!$B$2:$B$3001,$A36))</f>
        <v>0</v>
      </c>
      <c r="D36" s="21" t="n">
        <f aca="false">IF(OR($A36="",D$4=""),0,COUNTIFS(Formulas!$A$2:$A$3001,D$4,Formulas!$B$2:$B$3001,$A36))</f>
        <v>0</v>
      </c>
      <c r="E36" s="21" t="n">
        <f aca="false">IF(OR($A36="",E$4=""),0,COUNTIFS(Formulas!$A$2:$A$3001,E$4,Formulas!$B$2:$B$3001,$A36))</f>
        <v>0</v>
      </c>
      <c r="F36" s="21" t="n">
        <f aca="false">IF(OR($A36="",F$4=""),0,COUNTIFS(Formulas!$A$2:$A$3001,F$4,Formulas!$B$2:$B$3001,$A36))</f>
        <v>0</v>
      </c>
      <c r="G36" s="21" t="n">
        <f aca="false">IF(OR($A36="",G$4=""),0,COUNTIFS(Formulas!$A$2:$A$3001,G$4,Formulas!$B$2:$B$3001,$A36))</f>
        <v>0</v>
      </c>
      <c r="H36" s="21" t="n">
        <f aca="false">IF(OR($A36="",H$4=""),0,COUNTIFS(Formulas!$A$2:$A$3001,H$4,Formulas!$B$2:$B$3001,$A36))</f>
        <v>0</v>
      </c>
      <c r="I36" s="21" t="n">
        <f aca="false">IF(OR($A36="",I$4=""),0,COUNTIFS(Formulas!$A$2:$A$3001,I$4,Formulas!$B$2:$B$3001,$A36))</f>
        <v>0</v>
      </c>
      <c r="J36" s="21" t="n">
        <f aca="false">IF(OR($A36="",J$4=""),0,COUNTIFS(Formulas!$A$2:$A$3001,J$4,Formulas!$B$2:$B$3001,$A36))</f>
        <v>0</v>
      </c>
      <c r="K36" s="21" t="n">
        <f aca="false">IF(OR($A36="",K$4=""),0,COUNTIFS(Formulas!$A$2:$A$3001,K$4,Formulas!$B$2:$B$3001,$A36))</f>
        <v>0</v>
      </c>
      <c r="L36" s="21" t="n">
        <f aca="false">IF(OR($A36="",L$4=""),0,COUNTIFS(Formulas!$A$2:$A$3001,L$4,Formulas!$B$2:$B$3001,$A36))</f>
        <v>0</v>
      </c>
      <c r="M36" s="21" t="n">
        <f aca="false">IF(OR($A36="",M$4=""),0,COUNTIFS(Formulas!$A$2:$A$3001,M$4,Formulas!$B$2:$B$3001,$A36))</f>
        <v>0</v>
      </c>
      <c r="N36" s="21" t="n">
        <f aca="false">IF(OR($A36="",N$4=""),0,COUNTIFS(Formulas!$A$2:$A$3001,N$4,Formulas!$B$2:$B$3001,$A36))</f>
        <v>0</v>
      </c>
      <c r="O36" s="21" t="n">
        <f aca="false">IF(OR($A36="",O$4=""),0,COUNTIFS(Formulas!$A$2:$A$3001,O$4,Formulas!$B$2:$B$3001,$A36))</f>
        <v>0</v>
      </c>
      <c r="P36" s="21" t="n">
        <f aca="false">IF(OR($A36="",P$4=""),0,COUNTIFS(Formulas!$A$2:$A$3001,P$4,Formulas!$B$2:$B$3001,$A36))</f>
        <v>0</v>
      </c>
      <c r="Q36" s="21" t="n">
        <f aca="false">IF(OR($A36="",Q$4=""),0,COUNTIFS(Formulas!$A$2:$A$3001,Q$4,Formulas!$B$2:$B$3001,$A36))</f>
        <v>0</v>
      </c>
      <c r="R36" s="21" t="n">
        <f aca="false">IF(OR($A36="",R$4=""),0,COUNTIFS(Formulas!$A$2:$A$3001,R$4,Formulas!$B$2:$B$3001,$A36))</f>
        <v>0</v>
      </c>
      <c r="S36" s="21" t="n">
        <f aca="false">IF(OR($A36="",S$4=""),0,COUNTIFS(Formulas!$A$2:$A$3001,S$4,Formulas!$B$2:$B$3001,$A36))</f>
        <v>0</v>
      </c>
      <c r="T36" s="21" t="n">
        <f aca="false">IF(OR($A36="",T$4=""),0,COUNTIFS(Formulas!$A$2:$A$3001,T$4,Formulas!$B$2:$B$3001,$A36))</f>
        <v>0</v>
      </c>
      <c r="U36" s="21" t="n">
        <f aca="false">IF(OR($A36="",U$4=""),0,COUNTIFS(Formulas!$A$2:$A$3001,U$4,Formulas!$B$2:$B$3001,$A36))</f>
        <v>0</v>
      </c>
      <c r="V36" s="21" t="n">
        <f aca="false">IF(OR($A36="",V$4=""),0,COUNTIFS(Formulas!$A$2:$A$3001,V$4,Formulas!$B$2:$B$3001,$A36))</f>
        <v>0</v>
      </c>
      <c r="W36" s="21" t="n">
        <f aca="false">IF(OR($A36="",W$4=""),0,COUNTIFS(Formulas!$A$2:$A$3001,W$4,Formulas!$B$2:$B$3001,$A36))</f>
        <v>0</v>
      </c>
      <c r="X36" s="21" t="n">
        <f aca="false">IF(OR($A36="",X$4=""),0,COUNTIFS(Formulas!$A$2:$A$3001,X$4,Formulas!$B$2:$B$3001,$A36))</f>
        <v>0</v>
      </c>
      <c r="Y36" s="21" t="n">
        <f aca="false">IF(OR($A36="",Y$4=""),0,COUNTIFS(Formulas!$A$2:$A$3001,Y$4,Formulas!$B$2:$B$3001,$A36))</f>
        <v>0</v>
      </c>
      <c r="Z36" s="21" t="n">
        <f aca="false">IF(OR($A36="",Z$4=""),0,COUNTIFS(Formulas!$A$2:$A$3001,Z$4,Formulas!$B$2:$B$3001,$A36))</f>
        <v>0</v>
      </c>
      <c r="AA36" s="21" t="n">
        <f aca="false">IF(OR($A36="",AA$4=""),0,COUNTIFS(Formulas!$A$2:$A$3001,AA$4,Formulas!$B$2:$B$3001,$A36))</f>
        <v>0</v>
      </c>
      <c r="AB36" s="21" t="n">
        <f aca="false">IF(OR($A36="",AB$4=""),0,COUNTIFS(Formulas!$A$2:$A$3001,AB$4,Formulas!$B$2:$B$3001,$A36))</f>
        <v>0</v>
      </c>
      <c r="AC36" s="21" t="n">
        <f aca="false">IF(OR($A36="",AC$4=""),0,COUNTIFS(Formulas!$A$2:$A$3001,AC$4,Formulas!$B$2:$B$3001,$A36))</f>
        <v>0</v>
      </c>
      <c r="AD36" s="21" t="n">
        <f aca="false">IF(OR($A36="",AD$4=""),0,COUNTIFS(Formulas!$A$2:$A$3001,AD$4,Formulas!$B$2:$B$3001,$A36))</f>
        <v>0</v>
      </c>
      <c r="AE36" s="21" t="n">
        <f aca="false">IF(OR($A36="",AE$4=""),0,COUNTIFS(Formulas!$A$2:$A$3001,AE$4,Formulas!$B$2:$B$3001,$A36))</f>
        <v>0</v>
      </c>
      <c r="AF36" s="21" t="n">
        <f aca="false">IF(OR($A36="",AF$4=""),0,COUNTIFS(Formulas!$A$2:$A$3001,AF$4,Formulas!$B$2:$B$3001,$A36))</f>
        <v>0</v>
      </c>
      <c r="AG36" s="21" t="n">
        <f aca="false">IF(OR($A36="",AG$4=""),0,COUNTIFS(Formulas!$A$2:$A$3001,AG$4,Formulas!$B$2:$B$3001,$A36))</f>
        <v>0</v>
      </c>
      <c r="AH36" s="21" t="n">
        <f aca="false">IF(OR($A36="",AH$4=""),0,COUNTIFS(Formulas!$A$2:$A$3001,AH$4,Formulas!$B$2:$B$3001,$A36))</f>
        <v>0</v>
      </c>
      <c r="AI36" s="21" t="n">
        <f aca="false">IF(OR($A36="",AI$4=""),0,COUNTIFS(Formulas!$A$2:$A$3001,AI$4,Formulas!$B$2:$B$3001,$A36))</f>
        <v>0</v>
      </c>
      <c r="AJ36" s="21" t="n">
        <f aca="false">IF(OR($A36="",AJ$4=""),0,COUNTIFS(Formulas!$A$2:$A$3001,AJ$4,Formulas!$B$2:$B$3001,$A36))</f>
        <v>0</v>
      </c>
      <c r="AK36" s="21" t="n">
        <f aca="false">IF(OR($A36="",AK$4=""),0,COUNTIFS(Formulas!$A$2:$A$3001,AK$4,Formulas!$B$2:$B$3001,$A36))</f>
        <v>0</v>
      </c>
      <c r="AL36" s="21" t="n">
        <f aca="false">IF(OR($A36="",AL$4=""),0,COUNTIFS(Formulas!$A$2:$A$3001,AL$4,Formulas!$B$2:$B$3001,$A36))</f>
        <v>0</v>
      </c>
      <c r="AM36" s="21" t="n">
        <f aca="false">IF(OR($A36="",AM$4=""),0,COUNTIFS(Formulas!$A$2:$A$3001,AM$4,Formulas!$B$2:$B$3001,$A36))</f>
        <v>0</v>
      </c>
      <c r="AN36" s="21" t="n">
        <f aca="false">IF(OR($A36="",AN$4=""),0,COUNTIFS(Formulas!$A$2:$A$3001,AN$4,Formulas!$B$2:$B$3001,$A36))</f>
        <v>0</v>
      </c>
      <c r="AO36" s="21" t="n">
        <f aca="false">IF(OR($A36="",AO$4=""),0,COUNTIFS(Formulas!$A$2:$A$3001,AO$4,Formulas!$B$2:$B$3001,$A36))</f>
        <v>0</v>
      </c>
      <c r="AP36" s="21" t="n">
        <f aca="false">IF(OR($A36="",AP$4=""),0,COUNTIFS(Formulas!$A$2:$A$3001,AP$4,Formulas!$B$2:$B$3001,$A36))</f>
        <v>0</v>
      </c>
      <c r="AQ36" s="21" t="n">
        <f aca="false">IF(OR($A36="",AQ$4=""),0,COUNTIFS(Formulas!$A$2:$A$3001,AQ$4,Formulas!$B$2:$B$3001,$A36))</f>
        <v>0</v>
      </c>
      <c r="AR36" s="21" t="n">
        <f aca="false">IF(OR($A36="",AR$4=""),0,COUNTIFS(Formulas!$A$2:$A$3001,AR$4,Formulas!$B$2:$B$3001,$A36))</f>
        <v>0</v>
      </c>
      <c r="AS36" s="21" t="n">
        <f aca="false">IF(OR($A36="",AS$4=""),0,COUNTIFS(Formulas!$A$2:$A$3001,AS$4,Formulas!$B$2:$B$3001,$A36))</f>
        <v>0</v>
      </c>
      <c r="AT36" s="21" t="n">
        <f aca="false">IF(OR($A36="",AT$4=""),0,COUNTIFS(Formulas!$A$2:$A$3001,AT$4,Formulas!$B$2:$B$3001,$A36))</f>
        <v>0</v>
      </c>
      <c r="AU36" s="21" t="n">
        <f aca="false">IF(OR($A36="",AU$4=""),0,COUNTIFS(Formulas!$A$2:$A$3001,AU$4,Formulas!$B$2:$B$3001,$A36))</f>
        <v>0</v>
      </c>
      <c r="AV36" s="21" t="n">
        <f aca="false">IF(OR($A36="",AV$4=""),0,COUNTIFS(Formulas!$A$2:$A$3001,AV$4,Formulas!$B$2:$B$3001,$A36))</f>
        <v>0</v>
      </c>
      <c r="AW36" s="21" t="n">
        <f aca="false">IF(OR($A36="",AW$4=""),0,COUNTIFS(Formulas!$A$2:$A$3001,AW$4,Formulas!$B$2:$B$3001,$A36))</f>
        <v>0</v>
      </c>
      <c r="AX36" s="21" t="n">
        <f aca="false">IF(OR($A36="",AX$4=""),0,COUNTIFS(Formulas!$A$2:$A$3001,AX$4,Formulas!$B$2:$B$3001,$A36))</f>
        <v>0</v>
      </c>
      <c r="AY36" s="21" t="n">
        <f aca="false">IF(OR($A36="",AY$4=""),0,COUNTIFS(Formulas!$A$2:$A$3001,AY$4,Formulas!$B$2:$B$3001,$A36))</f>
        <v>0</v>
      </c>
      <c r="AZ36" s="21" t="n">
        <f aca="false">IF(OR($A36="",AZ$4=""),0,COUNTIFS(Formulas!$A$2:$A$3001,AZ$4,Formulas!$B$2:$B$3001,$A36))</f>
        <v>0</v>
      </c>
      <c r="BA36" s="21" t="n">
        <f aca="false">IF(OR($A36="",BA$4=""),0,COUNTIFS(Formulas!$A$2:$A$3001,BA$4,Formulas!$B$2:$B$3001,$A36))</f>
        <v>0</v>
      </c>
      <c r="BB36" s="21" t="n">
        <f aca="false">IF(OR($A36="",BB$4=""),0,COUNTIFS(Formulas!$A$2:$A$3001,BB$4,Formulas!$B$2:$B$3001,$A36))</f>
        <v>0</v>
      </c>
      <c r="BC36" s="21" t="n">
        <f aca="false">IF(OR($A36="",BC$4=""),0,COUNTIFS(Formulas!$A$2:$A$3001,BC$4,Formulas!$B$2:$B$3001,$A36))</f>
        <v>0</v>
      </c>
      <c r="BD36" s="21" t="n">
        <f aca="false">IF(OR($A36="",BD$4=""),0,COUNTIFS(Formulas!$A$2:$A$3001,BD$4,Formulas!$B$2:$B$3001,$A36))</f>
        <v>0</v>
      </c>
      <c r="BE36" s="21" t="n">
        <f aca="false">IF(OR($A36="",BE$4=""),0,COUNTIFS(Formulas!$A$2:$A$3001,BE$4,Formulas!$B$2:$B$3001,$A36))</f>
        <v>0</v>
      </c>
      <c r="BF36" s="21" t="n">
        <f aca="false">IF(OR($A36="",BF$4=""),0,COUNTIFS(Formulas!$A$2:$A$3001,BF$4,Formulas!$B$2:$B$3001,$A36))</f>
        <v>0</v>
      </c>
      <c r="BG36" s="21" t="n">
        <f aca="false">IF(OR($A36="",BG$4=""),0,COUNTIFS(Formulas!$A$2:$A$3001,BG$4,Formulas!$B$2:$B$3001,$A36))</f>
        <v>0</v>
      </c>
      <c r="BH36" s="21" t="n">
        <f aca="false">IF(OR($A36="",BH$4=""),0,COUNTIFS(Formulas!$A$2:$A$3001,BH$4,Formulas!$B$2:$B$3001,$A36))</f>
        <v>0</v>
      </c>
      <c r="BI36" s="21" t="n">
        <f aca="false">IF(OR($A36="",BI$4=""),0,COUNTIFS(Formulas!$A$2:$A$3001,BI$4,Formulas!$B$2:$B$3001,$A36))</f>
        <v>0</v>
      </c>
      <c r="BJ36" s="21" t="n">
        <f aca="false">IF(OR($A36="",BJ$4=""),0,COUNTIFS(Formulas!$A$2:$A$3001,BJ$4,Formulas!$B$2:$B$3001,$A36))</f>
        <v>0</v>
      </c>
      <c r="BK36" s="21" t="n">
        <f aca="false">IF(OR($A36="",BK$4=""),0,COUNTIFS(Formulas!$A$2:$A$3001,BK$4,Formulas!$B$2:$B$3001,$A36))</f>
        <v>0</v>
      </c>
      <c r="BL36" s="21" t="n">
        <f aca="false">IF(OR($A36="",BL$4=""),0,COUNTIFS(Formulas!$A$2:$A$3001,BL$4,Formulas!$B$2:$B$3001,$A36))</f>
        <v>0</v>
      </c>
      <c r="BM36" s="21" t="n">
        <f aca="false">IF(OR($A36="",BM$4=""),0,COUNTIFS(Formulas!$A$2:$A$3001,BM$4,Formulas!$B$2:$B$3001,$A36))</f>
        <v>0</v>
      </c>
      <c r="BN36" s="21" t="n">
        <f aca="false">IF(OR($A36="",BN$4=""),0,COUNTIFS(Formulas!$A$2:$A$3001,BN$4,Formulas!$B$2:$B$3001,$A36))</f>
        <v>0</v>
      </c>
      <c r="BO36" s="21" t="n">
        <f aca="false">IF(OR($A36="",BO$4=""),0,COUNTIFS(Formulas!$A$2:$A$3001,BO$4,Formulas!$B$2:$B$3001,$A36))</f>
        <v>0</v>
      </c>
      <c r="BP36" s="21" t="n">
        <f aca="false">IF(OR($A36="",BP$4=""),0,COUNTIFS(Formulas!$A$2:$A$3001,BP$4,Formulas!$B$2:$B$3001,$A36))</f>
        <v>0</v>
      </c>
      <c r="BQ36" s="21" t="n">
        <f aca="false">IF(OR($A36="",BQ$4=""),0,COUNTIFS(Formulas!$A$2:$A$3001,BQ$4,Formulas!$B$2:$B$3001,$A36))</f>
        <v>0</v>
      </c>
      <c r="BR36" s="21" t="n">
        <f aca="false">IF(OR($A36="",BR$4=""),0,COUNTIFS(Formulas!$A$2:$A$3001,BR$4,Formulas!$B$2:$B$3001,$A36))</f>
        <v>0</v>
      </c>
      <c r="BS36" s="21" t="n">
        <f aca="false">IF(OR($A36="",BS$4=""),0,COUNTIFS(Formulas!$A$2:$A$3001,BS$4,Formulas!$B$2:$B$3001,$A36))</f>
        <v>0</v>
      </c>
      <c r="BT36" s="21" t="n">
        <f aca="false">IF(OR($A36="",BT$4=""),0,COUNTIFS(Formulas!$A$2:$A$3001,BT$4,Formulas!$B$2:$B$3001,$A36))</f>
        <v>0</v>
      </c>
      <c r="BU36" s="21" t="n">
        <f aca="false">IF(OR($A36="",BU$4=""),0,COUNTIFS(Formulas!$A$2:$A$3001,BU$4,Formulas!$B$2:$B$3001,$A36))</f>
        <v>0</v>
      </c>
      <c r="BV36" s="21" t="n">
        <f aca="false">IF(OR($A36="",BV$4=""),0,COUNTIFS(Formulas!$A$2:$A$3001,BV$4,Formulas!$B$2:$B$3001,$A36))</f>
        <v>0</v>
      </c>
      <c r="BW36" s="21" t="n">
        <f aca="false">IF(OR($A36="",BW$4=""),0,COUNTIFS(Formulas!$A$2:$A$3001,BW$4,Formulas!$B$2:$B$3001,$A36))</f>
        <v>0</v>
      </c>
      <c r="BX36" s="21" t="n">
        <f aca="false">IF(OR($A36="",BX$4=""),0,COUNTIFS(Formulas!$A$2:$A$3001,BX$4,Formulas!$B$2:$B$3001,$A36))</f>
        <v>0</v>
      </c>
      <c r="BY36" s="21" t="n">
        <f aca="false">IF(OR($A36="",BY$4=""),0,COUNTIFS(Formulas!$A$2:$A$3001,BY$4,Formulas!$B$2:$B$3001,$A36))</f>
        <v>0</v>
      </c>
      <c r="BZ36" s="21" t="n">
        <f aca="false">IF(OR($A36="",BZ$4=""),0,COUNTIFS(Formulas!$A$2:$A$3001,BZ$4,Formulas!$B$2:$B$3001,$A36))</f>
        <v>0</v>
      </c>
      <c r="CA36" s="21" t="n">
        <f aca="false">IF(OR($A36="",CA$4=""),0,COUNTIFS(Formulas!$A$2:$A$3001,CA$4,Formulas!$B$2:$B$3001,$A36))</f>
        <v>0</v>
      </c>
      <c r="CB36" s="21" t="n">
        <f aca="false">IF(OR($A36="",CB$4=""),0,COUNTIFS(Formulas!$A$2:$A$3001,CB$4,Formulas!$B$2:$B$3001,$A36))</f>
        <v>0</v>
      </c>
      <c r="CC36" s="21" t="n">
        <f aca="false">IF(OR($A36="",CC$4=""),0,COUNTIFS(Formulas!$A$2:$A$3001,CC$4,Formulas!$B$2:$B$3001,$A36))</f>
        <v>0</v>
      </c>
      <c r="CD36" s="21" t="n">
        <f aca="false">IF(OR($A36="",CD$4=""),0,COUNTIFS(Formulas!$A$2:$A$3001,CD$4,Formulas!$B$2:$B$3001,$A36))</f>
        <v>0</v>
      </c>
      <c r="CE36" s="21" t="n">
        <f aca="false">IF(OR($A36="",CE$4=""),0,COUNTIFS(Formulas!$A$2:$A$3001,CE$4,Formulas!$B$2:$B$3001,$A36))</f>
        <v>0</v>
      </c>
      <c r="CF36" s="21" t="n">
        <f aca="false">IF(OR($A36="",CF$4=""),0,COUNTIFS(Formulas!$A$2:$A$3001,CF$4,Formulas!$B$2:$B$3001,$A36))</f>
        <v>0</v>
      </c>
      <c r="CG36" s="21" t="n">
        <f aca="false">IF(OR($A36="",CG$4=""),0,COUNTIFS(Formulas!$A$2:$A$3001,CG$4,Formulas!$B$2:$B$3001,$A36))</f>
        <v>0</v>
      </c>
      <c r="CH36" s="21" t="n">
        <f aca="false">IF(OR($A36="",CH$4=""),0,COUNTIFS(Formulas!$A$2:$A$3001,CH$4,Formulas!$B$2:$B$3001,$A36))</f>
        <v>0</v>
      </c>
      <c r="CI36" s="21" t="n">
        <f aca="false">IF(OR($A36="",CI$4=""),0,COUNTIFS(Formulas!$A$2:$A$3001,CI$4,Formulas!$B$2:$B$3001,$A36))</f>
        <v>0</v>
      </c>
      <c r="CJ36" s="21" t="n">
        <f aca="false">IF(OR($A36="",CJ$4=""),0,COUNTIFS(Formulas!$A$2:$A$3001,CJ$4,Formulas!$B$2:$B$3001,$A36))</f>
        <v>0</v>
      </c>
      <c r="CK36" s="21" t="n">
        <f aca="false">IF(OR($A36="",CK$4=""),0,COUNTIFS(Formulas!$A$2:$A$3001,CK$4,Formulas!$B$2:$B$3001,$A36))</f>
        <v>0</v>
      </c>
      <c r="CL36" s="21" t="n">
        <f aca="false">IF(OR($A36="",CL$4=""),0,COUNTIFS(Formulas!$A$2:$A$3001,CL$4,Formulas!$B$2:$B$3001,$A36))</f>
        <v>0</v>
      </c>
      <c r="CM36" s="21" t="n">
        <f aca="false">IF(OR($A36="",CM$4=""),0,COUNTIFS(Formulas!$A$2:$A$3001,CM$4,Formulas!$B$2:$B$3001,$A36))</f>
        <v>0</v>
      </c>
      <c r="CN36" s="21" t="n">
        <f aca="false">IF(OR($A36="",CN$4=""),0,COUNTIFS(Formulas!$A$2:$A$3001,CN$4,Formulas!$B$2:$B$3001,$A36))</f>
        <v>0</v>
      </c>
      <c r="CO36" s="21" t="n">
        <f aca="false">IF(OR($A36="",CO$4=""),0,COUNTIFS(Formulas!$A$2:$A$3001,CO$4,Formulas!$B$2:$B$3001,$A36))</f>
        <v>0</v>
      </c>
      <c r="CP36" s="21" t="n">
        <f aca="false">IF(OR($A36="",CP$4=""),0,COUNTIFS(Formulas!$A$2:$A$3001,CP$4,Formulas!$B$2:$B$3001,$A36))</f>
        <v>0</v>
      </c>
      <c r="CQ36" s="21" t="n">
        <f aca="false">IF(OR($A36="",CQ$4=""),0,COUNTIFS(Formulas!$A$2:$A$3001,CQ$4,Formulas!$B$2:$B$3001,$A36))</f>
        <v>0</v>
      </c>
      <c r="CR36" s="21" t="n">
        <f aca="false">IF(OR($A36="",CR$4=""),0,COUNTIFS(Formulas!$A$2:$A$3001,CR$4,Formulas!$B$2:$B$3001,$A36))</f>
        <v>0</v>
      </c>
      <c r="CS36" s="21" t="n">
        <f aca="false">IF(OR($A36="",CS$4=""),0,COUNTIFS(Formulas!$A$2:$A$3001,CS$4,Formulas!$B$2:$B$3001,$A36))</f>
        <v>0</v>
      </c>
      <c r="CT36" s="21" t="n">
        <f aca="false">IF(OR($A36="",CT$4=""),0,COUNTIFS(Formulas!$A$2:$A$3001,CT$4,Formulas!$B$2:$B$3001,$A36))</f>
        <v>0</v>
      </c>
      <c r="CU36" s="21" t="n">
        <f aca="false">IF(OR($A36="",CU$4=""),0,COUNTIFS(Formulas!$A$2:$A$3001,CU$4,Formulas!$B$2:$B$3001,$A36))</f>
        <v>0</v>
      </c>
      <c r="CV36" s="21" t="n">
        <f aca="false">IF(OR($A36="",CV$4=""),0,COUNTIFS(Formulas!$A$2:$A$3001,CV$4,Formulas!$B$2:$B$3001,$A36))</f>
        <v>1</v>
      </c>
      <c r="CW36" s="21" t="n">
        <f aca="false">IF(OR($A36="",CW$4=""),0,COUNTIFS(Formulas!$A$2:$A$3001,CW$4,Formulas!$B$2:$B$3001,$A36))</f>
        <v>1</v>
      </c>
      <c r="CX36" s="21" t="n">
        <f aca="false">IF(OR($A36="",CX$4=""),0,COUNTIFS(Formulas!$A$2:$A$3001,CX$4,Formulas!$B$2:$B$3001,$A36))</f>
        <v>0</v>
      </c>
      <c r="CY36" s="21" t="n">
        <f aca="false">IF(OR($A36="",CY$4=""),0,COUNTIFS(Formulas!$A$2:$A$3001,CY$4,Formulas!$B$2:$B$3001,$A36))</f>
        <v>0</v>
      </c>
      <c r="CZ36" s="21" t="n">
        <f aca="false">IF(OR($A36="",CZ$4=""),0,COUNTIFS(Formulas!$A$2:$A$3001,CZ$4,Formulas!$B$2:$B$3001,$A36))</f>
        <v>0</v>
      </c>
      <c r="DA36" s="21" t="n">
        <f aca="false">IF(OR($A36="",DA$4=""),0,COUNTIFS(Formulas!$A$2:$A$3001,DA$4,Formulas!$B$2:$B$3001,$A36))</f>
        <v>0</v>
      </c>
      <c r="DB36" s="21" t="n">
        <f aca="false">IF(OR($A36="",DB$4=""),0,COUNTIFS(Formulas!$A$2:$A$3001,DB$4,Formulas!$B$2:$B$3001,$A36))</f>
        <v>0</v>
      </c>
      <c r="DC36" s="21" t="n">
        <f aca="false">IF(OR($A36="",DC$4=""),0,COUNTIFS(Formulas!$A$2:$A$3001,DC$4,Formulas!$B$2:$B$3001,$A36))</f>
        <v>0</v>
      </c>
      <c r="DD36" s="21" t="n">
        <f aca="false">IF(OR($A36="",DD$4=""),0,COUNTIFS(Formulas!$A$2:$A$3001,DD$4,Formulas!$B$2:$B$3001,$A36))</f>
        <v>0</v>
      </c>
      <c r="DE36" s="21" t="n">
        <f aca="false">IF(OR($A36="",DE$4=""),0,COUNTIFS(Formulas!$A$2:$A$3001,DE$4,Formulas!$B$2:$B$3001,$A36))</f>
        <v>0</v>
      </c>
      <c r="DF36" s="21" t="n">
        <f aca="false">IF(OR($A36="",DF$4=""),0,COUNTIFS(Formulas!$A$2:$A$3001,DF$4,Formulas!$B$2:$B$3001,$A36))</f>
        <v>0</v>
      </c>
      <c r="DG36" s="21" t="n">
        <f aca="false">IF(OR($A36="",DG$4=""),0,COUNTIFS(Formulas!$A$2:$A$3001,DG$4,Formulas!$B$2:$B$3001,$A36))</f>
        <v>0</v>
      </c>
      <c r="DH36" s="21" t="n">
        <f aca="false">IF(OR($A36="",DH$4=""),0,COUNTIFS(Formulas!$A$2:$A$3001,DH$4,Formulas!$B$2:$B$3001,$A36))</f>
        <v>0</v>
      </c>
      <c r="DI36" s="21" t="n">
        <f aca="false">IF(OR($A36="",DI$4=""),0,COUNTIFS(Formulas!$A$2:$A$3001,DI$4,Formulas!$B$2:$B$3001,$A36))</f>
        <v>0</v>
      </c>
      <c r="DJ36" s="21" t="n">
        <f aca="false">IF(OR($A36="",DJ$4=""),0,COUNTIFS(Formulas!$A$2:$A$3001,DJ$4,Formulas!$B$2:$B$3001,$A36))</f>
        <v>0</v>
      </c>
      <c r="DK36" s="21" t="n">
        <f aca="false">IF(OR($A36="",DK$4=""),0,COUNTIFS(Formulas!$A$2:$A$3001,DK$4,Formulas!$B$2:$B$3001,$A36))</f>
        <v>0</v>
      </c>
      <c r="DL36" s="21" t="n">
        <f aca="false">IF(OR($A36="",DL$4=""),0,COUNTIFS(Formulas!$A$2:$A$3001,DL$4,Formulas!$B$2:$B$3001,$A36))</f>
        <v>0</v>
      </c>
      <c r="DM36" s="21" t="n">
        <f aca="false">IF(OR($A36="",DM$4=""),0,COUNTIFS(Formulas!$A$2:$A$3001,DM$4,Formulas!$B$2:$B$3001,$A36))</f>
        <v>0</v>
      </c>
      <c r="DN36" s="21" t="n">
        <f aca="false">IF(OR($A36="",DN$4=""),0,COUNTIFS(Formulas!$A$2:$A$3001,DN$4,Formulas!$B$2:$B$3001,$A36))</f>
        <v>0</v>
      </c>
      <c r="DO36" s="21" t="n">
        <f aca="false">IF(OR($A36="",DO$4=""),0,COUNTIFS(Formulas!$A$2:$A$3001,DO$4,Formulas!$B$2:$B$3001,$A36))</f>
        <v>0</v>
      </c>
      <c r="DP36" s="21" t="n">
        <f aca="false">IF(OR($A36="",DP$4=""),0,COUNTIFS(Formulas!$A$2:$A$3001,DP$4,Formulas!$B$2:$B$3001,$A36))</f>
        <v>0</v>
      </c>
      <c r="DQ36" s="21" t="n">
        <f aca="false">IF(OR($A36="",DQ$4=""),0,COUNTIFS(Formulas!$A$2:$A$3001,DQ$4,Formulas!$B$2:$B$3001,$A36))</f>
        <v>0</v>
      </c>
      <c r="DR36" s="21" t="n">
        <f aca="false">IF(OR($A36="",DR$4=""),0,COUNTIFS(Formulas!$A$2:$A$3001,DR$4,Formulas!$B$2:$B$3001,$A36))</f>
        <v>0</v>
      </c>
      <c r="DS36" s="21" t="n">
        <f aca="false">IF(OR($A36="",DS$4=""),0,COUNTIFS(Formulas!$A$2:$A$3001,DS$4,Formulas!$B$2:$B$3001,$A36))</f>
        <v>0</v>
      </c>
      <c r="DT36" s="21" t="n">
        <f aca="false">IF(OR($A36="",DT$4=""),0,COUNTIFS(Formulas!$A$2:$A$3001,DT$4,Formulas!$B$2:$B$3001,$A36))</f>
        <v>0</v>
      </c>
      <c r="DU36" s="21" t="n">
        <f aca="false">IF(OR($A36="",DU$4=""),0,COUNTIFS(Formulas!$A$2:$A$3001,DU$4,Formulas!$B$2:$B$3001,$A36))</f>
        <v>0</v>
      </c>
      <c r="DV36" s="21" t="n">
        <f aca="false">IF(OR($A36="",DV$4=""),0,COUNTIFS(Formulas!$A$2:$A$3001,DV$4,Formulas!$B$2:$B$3001,$A36))</f>
        <v>0</v>
      </c>
      <c r="DW36" s="21" t="n">
        <f aca="false">IF(OR($A36="",DW$4=""),0,COUNTIFS(Formulas!$A$2:$A$3001,DW$4,Formulas!$B$2:$B$3001,$A36))</f>
        <v>0</v>
      </c>
      <c r="DX36" s="21" t="n">
        <f aca="false">IF(OR($A36="",DX$4=""),0,COUNTIFS(Formulas!$A$2:$A$3001,DX$4,Formulas!$B$2:$B$3001,$A36))</f>
        <v>0</v>
      </c>
      <c r="DY36" s="21" t="n">
        <f aca="false">IF(OR($A36="",DY$4=""),0,COUNTIFS(Formulas!$A$2:$A$3001,DY$4,Formulas!$B$2:$B$3001,$A36))</f>
        <v>0</v>
      </c>
      <c r="DZ36" s="21" t="n">
        <f aca="false">IF(OR($A36="",DZ$4=""),0,COUNTIFS(Formulas!$A$2:$A$3001,DZ$4,Formulas!$B$2:$B$3001,$A36))</f>
        <v>0</v>
      </c>
      <c r="EA36" s="21" t="n">
        <f aca="false">IF(OR($A36="",EA$4=""),0,COUNTIFS(Formulas!$A$2:$A$3001,EA$4,Formulas!$B$2:$B$3001,$A36))</f>
        <v>0</v>
      </c>
      <c r="EB36" s="21" t="n">
        <f aca="false">IF(OR($A36="",EB$4=""),0,COUNTIFS(Formulas!$A$2:$A$3001,EB$4,Formulas!$B$2:$B$3001,$A36))</f>
        <v>0</v>
      </c>
      <c r="EC36" s="21" t="n">
        <f aca="false">IF(OR($A36="",EC$4=""),0,COUNTIFS(Formulas!$A$2:$A$3001,EC$4,Formulas!$B$2:$B$3001,$A36))</f>
        <v>0</v>
      </c>
      <c r="ED36" s="21" t="n">
        <f aca="false">IF(OR($A36="",ED$4=""),0,COUNTIFS(Formulas!$A$2:$A$3001,ED$4,Formulas!$B$2:$B$3001,$A36))</f>
        <v>0</v>
      </c>
      <c r="EE36" s="21" t="n">
        <f aca="false">IF(OR($A36="",EE$4=""),0,COUNTIFS(Formulas!$A$2:$A$3001,EE$4,Formulas!$B$2:$B$3001,$A36))</f>
        <v>0</v>
      </c>
      <c r="EF36" s="21" t="n">
        <f aca="false">IF(OR($A36="",EF$4=""),0,COUNTIFS(Formulas!$A$2:$A$3001,EF$4,Formulas!$B$2:$B$3001,$A36))</f>
        <v>0</v>
      </c>
      <c r="EG36" s="21" t="n">
        <f aca="false">IF(OR($A36="",EG$4=""),0,COUNTIFS(Formulas!$A$2:$A$3001,EG$4,Formulas!$B$2:$B$3001,$A36))</f>
        <v>0</v>
      </c>
      <c r="EH36" s="21" t="n">
        <f aca="false">IF(OR($A36="",EH$4=""),0,COUNTIFS(Formulas!$A$2:$A$3001,EH$4,Formulas!$B$2:$B$3001,$A36))</f>
        <v>0</v>
      </c>
      <c r="EI36" s="21" t="n">
        <f aca="false">IF(OR($A36="",EI$4=""),0,COUNTIFS(Formulas!$A$2:$A$3001,EI$4,Formulas!$B$2:$B$3001,$A36))</f>
        <v>0</v>
      </c>
      <c r="EJ36" s="21" t="n">
        <f aca="false">IF(OR($A36="",EJ$4=""),0,COUNTIFS(Formulas!$A$2:$A$3001,EJ$4,Formulas!$B$2:$B$3001,$A36))</f>
        <v>0</v>
      </c>
      <c r="EK36" s="21" t="n">
        <f aca="false">IF(OR($A36="",EK$4=""),0,COUNTIFS(Formulas!$A$2:$A$3001,EK$4,Formulas!$B$2:$B$3001,$A36))</f>
        <v>0</v>
      </c>
      <c r="EL36" s="21" t="n">
        <f aca="false">IF(OR($A36="",EL$4=""),0,COUNTIFS(Formulas!$A$2:$A$3001,EL$4,Formulas!$B$2:$B$3001,$A36))</f>
        <v>0</v>
      </c>
      <c r="EM36" s="21" t="n">
        <f aca="false">IF(OR($A36="",EM$4=""),0,COUNTIFS(Formulas!$A$2:$A$3001,EM$4,Formulas!$B$2:$B$3001,$A36))</f>
        <v>0</v>
      </c>
      <c r="EN36" s="21" t="n">
        <f aca="false">IF(OR($A36="",EN$4=""),0,COUNTIFS(Formulas!$A$2:$A$3001,EN$4,Formulas!$B$2:$B$3001,$A36))</f>
        <v>0</v>
      </c>
      <c r="EO36" s="21" t="n">
        <f aca="false">IF(OR($A36="",EO$4=""),0,COUNTIFS(Formulas!$A$2:$A$3001,EO$4,Formulas!$B$2:$B$3001,$A36))</f>
        <v>0</v>
      </c>
      <c r="EP36" s="21" t="n">
        <f aca="false">IF(OR($A36="",EP$4=""),0,COUNTIFS(Formulas!$A$2:$A$3001,EP$4,Formulas!$B$2:$B$3001,$A36))</f>
        <v>0</v>
      </c>
      <c r="EQ36" s="21" t="n">
        <f aca="false">IF(OR($A36="",EQ$4=""),0,COUNTIFS(Formulas!$A$2:$A$3001,EQ$4,Formulas!$B$2:$B$3001,$A36))</f>
        <v>0</v>
      </c>
      <c r="ER36" s="21" t="n">
        <f aca="false">IF(OR($A36="",ER$4=""),0,COUNTIFS(Formulas!$A$2:$A$3001,ER$4,Formulas!$B$2:$B$3001,$A36))</f>
        <v>0</v>
      </c>
      <c r="ES36" s="21" t="n">
        <f aca="false">IF(OR($A36="",ES$4=""),0,COUNTIFS(Formulas!$A$2:$A$3001,ES$4,Formulas!$B$2:$B$3001,$A36))</f>
        <v>0</v>
      </c>
      <c r="ET36" s="21" t="n">
        <f aca="false">IF(OR($A36="",ET$4=""),0,COUNTIFS(Formulas!$A$2:$A$3001,ET$4,Formulas!$B$2:$B$3001,$A36))</f>
        <v>0</v>
      </c>
      <c r="EU36" s="21" t="n">
        <f aca="false">IF(OR($A36="",EU$4=""),0,COUNTIFS(Formulas!$A$2:$A$3001,EU$4,Formulas!$B$2:$B$3001,$A36))</f>
        <v>0</v>
      </c>
      <c r="EV36" s="21" t="n">
        <f aca="false">IF(OR($A36="",EV$4=""),0,COUNTIFS(Formulas!$A$2:$A$3001,EV$4,Formulas!$B$2:$B$3001,$A36))</f>
        <v>0</v>
      </c>
    </row>
    <row r="37" customFormat="false" ht="15" hidden="false" customHeight="false" outlineLevel="0" collapsed="false">
      <c r="A37" s="13" t="str">
        <f aca="false">IF(INDEX(Materials!$A$2:$A$301,33)="","",INDEX(Materials!$A$2:$A$301,33))</f>
        <v>Empagliflozin</v>
      </c>
      <c r="B37" s="19" t="n">
        <f aca="false">IF(A37="","",COUNTIF(C37:EV37,"&gt;0"))</f>
        <v>15</v>
      </c>
      <c r="C37" s="21" t="n">
        <f aca="false">IF(OR($A37="",C$4=""),0,COUNTIFS(Formulas!$A$2:$A$3001,C$4,Formulas!$B$2:$B$3001,$A37))</f>
        <v>0</v>
      </c>
      <c r="D37" s="21" t="n">
        <f aca="false">IF(OR($A37="",D$4=""),0,COUNTIFS(Formulas!$A$2:$A$3001,D$4,Formulas!$B$2:$B$3001,$A37))</f>
        <v>0</v>
      </c>
      <c r="E37" s="21" t="n">
        <f aca="false">IF(OR($A37="",E$4=""),0,COUNTIFS(Formulas!$A$2:$A$3001,E$4,Formulas!$B$2:$B$3001,$A37))</f>
        <v>0</v>
      </c>
      <c r="F37" s="21" t="n">
        <f aca="false">IF(OR($A37="",F$4=""),0,COUNTIFS(Formulas!$A$2:$A$3001,F$4,Formulas!$B$2:$B$3001,$A37))</f>
        <v>0</v>
      </c>
      <c r="G37" s="21" t="n">
        <f aca="false">IF(OR($A37="",G$4=""),0,COUNTIFS(Formulas!$A$2:$A$3001,G$4,Formulas!$B$2:$B$3001,$A37))</f>
        <v>0</v>
      </c>
      <c r="H37" s="21" t="n">
        <f aca="false">IF(OR($A37="",H$4=""),0,COUNTIFS(Formulas!$A$2:$A$3001,H$4,Formulas!$B$2:$B$3001,$A37))</f>
        <v>0</v>
      </c>
      <c r="I37" s="21" t="n">
        <f aca="false">IF(OR($A37="",I$4=""),0,COUNTIFS(Formulas!$A$2:$A$3001,I$4,Formulas!$B$2:$B$3001,$A37))</f>
        <v>0</v>
      </c>
      <c r="J37" s="21" t="n">
        <f aca="false">IF(OR($A37="",J$4=""),0,COUNTIFS(Formulas!$A$2:$A$3001,J$4,Formulas!$B$2:$B$3001,$A37))</f>
        <v>0</v>
      </c>
      <c r="K37" s="21" t="n">
        <f aca="false">IF(OR($A37="",K$4=""),0,COUNTIFS(Formulas!$A$2:$A$3001,K$4,Formulas!$B$2:$B$3001,$A37))</f>
        <v>0</v>
      </c>
      <c r="L37" s="21" t="n">
        <f aca="false">IF(OR($A37="",L$4=""),0,COUNTIFS(Formulas!$A$2:$A$3001,L$4,Formulas!$B$2:$B$3001,$A37))</f>
        <v>0</v>
      </c>
      <c r="M37" s="21" t="n">
        <f aca="false">IF(OR($A37="",M$4=""),0,COUNTIFS(Formulas!$A$2:$A$3001,M$4,Formulas!$B$2:$B$3001,$A37))</f>
        <v>0</v>
      </c>
      <c r="N37" s="21" t="n">
        <f aca="false">IF(OR($A37="",N$4=""),0,COUNTIFS(Formulas!$A$2:$A$3001,N$4,Formulas!$B$2:$B$3001,$A37))</f>
        <v>0</v>
      </c>
      <c r="O37" s="21" t="n">
        <f aca="false">IF(OR($A37="",O$4=""),0,COUNTIFS(Formulas!$A$2:$A$3001,O$4,Formulas!$B$2:$B$3001,$A37))</f>
        <v>0</v>
      </c>
      <c r="P37" s="21" t="n">
        <f aca="false">IF(OR($A37="",P$4=""),0,COUNTIFS(Formulas!$A$2:$A$3001,P$4,Formulas!$B$2:$B$3001,$A37))</f>
        <v>0</v>
      </c>
      <c r="Q37" s="21" t="n">
        <f aca="false">IF(OR($A37="",Q$4=""),0,COUNTIFS(Formulas!$A$2:$A$3001,Q$4,Formulas!$B$2:$B$3001,$A37))</f>
        <v>0</v>
      </c>
      <c r="R37" s="21" t="n">
        <f aca="false">IF(OR($A37="",R$4=""),0,COUNTIFS(Formulas!$A$2:$A$3001,R$4,Formulas!$B$2:$B$3001,$A37))</f>
        <v>0</v>
      </c>
      <c r="S37" s="21" t="n">
        <f aca="false">IF(OR($A37="",S$4=""),0,COUNTIFS(Formulas!$A$2:$A$3001,S$4,Formulas!$B$2:$B$3001,$A37))</f>
        <v>0</v>
      </c>
      <c r="T37" s="21" t="n">
        <f aca="false">IF(OR($A37="",T$4=""),0,COUNTIFS(Formulas!$A$2:$A$3001,T$4,Formulas!$B$2:$B$3001,$A37))</f>
        <v>0</v>
      </c>
      <c r="U37" s="21" t="n">
        <f aca="false">IF(OR($A37="",U$4=""),0,COUNTIFS(Formulas!$A$2:$A$3001,U$4,Formulas!$B$2:$B$3001,$A37))</f>
        <v>0</v>
      </c>
      <c r="V37" s="21" t="n">
        <f aca="false">IF(OR($A37="",V$4=""),0,COUNTIFS(Formulas!$A$2:$A$3001,V$4,Formulas!$B$2:$B$3001,$A37))</f>
        <v>0</v>
      </c>
      <c r="W37" s="21" t="n">
        <f aca="false">IF(OR($A37="",W$4=""),0,COUNTIFS(Formulas!$A$2:$A$3001,W$4,Formulas!$B$2:$B$3001,$A37))</f>
        <v>0</v>
      </c>
      <c r="X37" s="21" t="n">
        <f aca="false">IF(OR($A37="",X$4=""),0,COUNTIFS(Formulas!$A$2:$A$3001,X$4,Formulas!$B$2:$B$3001,$A37))</f>
        <v>0</v>
      </c>
      <c r="Y37" s="21" t="n">
        <f aca="false">IF(OR($A37="",Y$4=""),0,COUNTIFS(Formulas!$A$2:$A$3001,Y$4,Formulas!$B$2:$B$3001,$A37))</f>
        <v>0</v>
      </c>
      <c r="Z37" s="21" t="n">
        <f aca="false">IF(OR($A37="",Z$4=""),0,COUNTIFS(Formulas!$A$2:$A$3001,Z$4,Formulas!$B$2:$B$3001,$A37))</f>
        <v>0</v>
      </c>
      <c r="AA37" s="21" t="n">
        <f aca="false">IF(OR($A37="",AA$4=""),0,COUNTIFS(Formulas!$A$2:$A$3001,AA$4,Formulas!$B$2:$B$3001,$A37))</f>
        <v>0</v>
      </c>
      <c r="AB37" s="21" t="n">
        <f aca="false">IF(OR($A37="",AB$4=""),0,COUNTIFS(Formulas!$A$2:$A$3001,AB$4,Formulas!$B$2:$B$3001,$A37))</f>
        <v>0</v>
      </c>
      <c r="AC37" s="21" t="n">
        <f aca="false">IF(OR($A37="",AC$4=""),0,COUNTIFS(Formulas!$A$2:$A$3001,AC$4,Formulas!$B$2:$B$3001,$A37))</f>
        <v>0</v>
      </c>
      <c r="AD37" s="21" t="n">
        <f aca="false">IF(OR($A37="",AD$4=""),0,COUNTIFS(Formulas!$A$2:$A$3001,AD$4,Formulas!$B$2:$B$3001,$A37))</f>
        <v>0</v>
      </c>
      <c r="AE37" s="21" t="n">
        <f aca="false">IF(OR($A37="",AE$4=""),0,COUNTIFS(Formulas!$A$2:$A$3001,AE$4,Formulas!$B$2:$B$3001,$A37))</f>
        <v>0</v>
      </c>
      <c r="AF37" s="21" t="n">
        <f aca="false">IF(OR($A37="",AF$4=""),0,COUNTIFS(Formulas!$A$2:$A$3001,AF$4,Formulas!$B$2:$B$3001,$A37))</f>
        <v>0</v>
      </c>
      <c r="AG37" s="21" t="n">
        <f aca="false">IF(OR($A37="",AG$4=""),0,COUNTIFS(Formulas!$A$2:$A$3001,AG$4,Formulas!$B$2:$B$3001,$A37))</f>
        <v>0</v>
      </c>
      <c r="AH37" s="21" t="n">
        <f aca="false">IF(OR($A37="",AH$4=""),0,COUNTIFS(Formulas!$A$2:$A$3001,AH$4,Formulas!$B$2:$B$3001,$A37))</f>
        <v>0</v>
      </c>
      <c r="AI37" s="21" t="n">
        <f aca="false">IF(OR($A37="",AI$4=""),0,COUNTIFS(Formulas!$A$2:$A$3001,AI$4,Formulas!$B$2:$B$3001,$A37))</f>
        <v>0</v>
      </c>
      <c r="AJ37" s="21" t="n">
        <f aca="false">IF(OR($A37="",AJ$4=""),0,COUNTIFS(Formulas!$A$2:$A$3001,AJ$4,Formulas!$B$2:$B$3001,$A37))</f>
        <v>0</v>
      </c>
      <c r="AK37" s="21" t="n">
        <f aca="false">IF(OR($A37="",AK$4=""),0,COUNTIFS(Formulas!$A$2:$A$3001,AK$4,Formulas!$B$2:$B$3001,$A37))</f>
        <v>0</v>
      </c>
      <c r="AL37" s="21" t="n">
        <f aca="false">IF(OR($A37="",AL$4=""),0,COUNTIFS(Formulas!$A$2:$A$3001,AL$4,Formulas!$B$2:$B$3001,$A37))</f>
        <v>0</v>
      </c>
      <c r="AM37" s="21" t="n">
        <f aca="false">IF(OR($A37="",AM$4=""),0,COUNTIFS(Formulas!$A$2:$A$3001,AM$4,Formulas!$B$2:$B$3001,$A37))</f>
        <v>0</v>
      </c>
      <c r="AN37" s="21" t="n">
        <f aca="false">IF(OR($A37="",AN$4=""),0,COUNTIFS(Formulas!$A$2:$A$3001,AN$4,Formulas!$B$2:$B$3001,$A37))</f>
        <v>0</v>
      </c>
      <c r="AO37" s="21" t="n">
        <f aca="false">IF(OR($A37="",AO$4=""),0,COUNTIFS(Formulas!$A$2:$A$3001,AO$4,Formulas!$B$2:$B$3001,$A37))</f>
        <v>0</v>
      </c>
      <c r="AP37" s="21" t="n">
        <f aca="false">IF(OR($A37="",AP$4=""),0,COUNTIFS(Formulas!$A$2:$A$3001,AP$4,Formulas!$B$2:$B$3001,$A37))</f>
        <v>0</v>
      </c>
      <c r="AQ37" s="21" t="n">
        <f aca="false">IF(OR($A37="",AQ$4=""),0,COUNTIFS(Formulas!$A$2:$A$3001,AQ$4,Formulas!$B$2:$B$3001,$A37))</f>
        <v>0</v>
      </c>
      <c r="AR37" s="21" t="n">
        <f aca="false">IF(OR($A37="",AR$4=""),0,COUNTIFS(Formulas!$A$2:$A$3001,AR$4,Formulas!$B$2:$B$3001,$A37))</f>
        <v>0</v>
      </c>
      <c r="AS37" s="21" t="n">
        <f aca="false">IF(OR($A37="",AS$4=""),0,COUNTIFS(Formulas!$A$2:$A$3001,AS$4,Formulas!$B$2:$B$3001,$A37))</f>
        <v>0</v>
      </c>
      <c r="AT37" s="21" t="n">
        <f aca="false">IF(OR($A37="",AT$4=""),0,COUNTIFS(Formulas!$A$2:$A$3001,AT$4,Formulas!$B$2:$B$3001,$A37))</f>
        <v>0</v>
      </c>
      <c r="AU37" s="21" t="n">
        <f aca="false">IF(OR($A37="",AU$4=""),0,COUNTIFS(Formulas!$A$2:$A$3001,AU$4,Formulas!$B$2:$B$3001,$A37))</f>
        <v>0</v>
      </c>
      <c r="AV37" s="21" t="n">
        <f aca="false">IF(OR($A37="",AV$4=""),0,COUNTIFS(Formulas!$A$2:$A$3001,AV$4,Formulas!$B$2:$B$3001,$A37))</f>
        <v>1</v>
      </c>
      <c r="AW37" s="21" t="n">
        <f aca="false">IF(OR($A37="",AW$4=""),0,COUNTIFS(Formulas!$A$2:$A$3001,AW$4,Formulas!$B$2:$B$3001,$A37))</f>
        <v>1</v>
      </c>
      <c r="AX37" s="21" t="n">
        <f aca="false">IF(OR($A37="",AX$4=""),0,COUNTIFS(Formulas!$A$2:$A$3001,AX$4,Formulas!$B$2:$B$3001,$A37))</f>
        <v>0</v>
      </c>
      <c r="AY37" s="21" t="n">
        <f aca="false">IF(OR($A37="",AY$4=""),0,COUNTIFS(Formulas!$A$2:$A$3001,AY$4,Formulas!$B$2:$B$3001,$A37))</f>
        <v>0</v>
      </c>
      <c r="AZ37" s="21" t="n">
        <f aca="false">IF(OR($A37="",AZ$4=""),0,COUNTIFS(Formulas!$A$2:$A$3001,AZ$4,Formulas!$B$2:$B$3001,$A37))</f>
        <v>1</v>
      </c>
      <c r="BA37" s="21" t="n">
        <f aca="false">IF(OR($A37="",BA$4=""),0,COUNTIFS(Formulas!$A$2:$A$3001,BA$4,Formulas!$B$2:$B$3001,$A37))</f>
        <v>1</v>
      </c>
      <c r="BB37" s="21" t="n">
        <f aca="false">IF(OR($A37="",BB$4=""),0,COUNTIFS(Formulas!$A$2:$A$3001,BB$4,Formulas!$B$2:$B$3001,$A37))</f>
        <v>1</v>
      </c>
      <c r="BC37" s="21" t="n">
        <f aca="false">IF(OR($A37="",BC$4=""),0,COUNTIFS(Formulas!$A$2:$A$3001,BC$4,Formulas!$B$2:$B$3001,$A37))</f>
        <v>1</v>
      </c>
      <c r="BD37" s="21" t="n">
        <f aca="false">IF(OR($A37="",BD$4=""),0,COUNTIFS(Formulas!$A$2:$A$3001,BD$4,Formulas!$B$2:$B$3001,$A37))</f>
        <v>1</v>
      </c>
      <c r="BE37" s="21" t="n">
        <f aca="false">IF(OR($A37="",BE$4=""),0,COUNTIFS(Formulas!$A$2:$A$3001,BE$4,Formulas!$B$2:$B$3001,$A37))</f>
        <v>1</v>
      </c>
      <c r="BF37" s="21" t="n">
        <f aca="false">IF(OR($A37="",BF$4=""),0,COUNTIFS(Formulas!$A$2:$A$3001,BF$4,Formulas!$B$2:$B$3001,$A37))</f>
        <v>1</v>
      </c>
      <c r="BG37" s="21" t="n">
        <f aca="false">IF(OR($A37="",BG$4=""),0,COUNTIFS(Formulas!$A$2:$A$3001,BG$4,Formulas!$B$2:$B$3001,$A37))</f>
        <v>1</v>
      </c>
      <c r="BH37" s="21" t="n">
        <f aca="false">IF(OR($A37="",BH$4=""),0,COUNTIFS(Formulas!$A$2:$A$3001,BH$4,Formulas!$B$2:$B$3001,$A37))</f>
        <v>1</v>
      </c>
      <c r="BI37" s="21" t="n">
        <f aca="false">IF(OR($A37="",BI$4=""),0,COUNTIFS(Formulas!$A$2:$A$3001,BI$4,Formulas!$B$2:$B$3001,$A37))</f>
        <v>1</v>
      </c>
      <c r="BJ37" s="21" t="n">
        <f aca="false">IF(OR($A37="",BJ$4=""),0,COUNTIFS(Formulas!$A$2:$A$3001,BJ$4,Formulas!$B$2:$B$3001,$A37))</f>
        <v>0</v>
      </c>
      <c r="BK37" s="21" t="n">
        <f aca="false">IF(OR($A37="",BK$4=""),0,COUNTIFS(Formulas!$A$2:$A$3001,BK$4,Formulas!$B$2:$B$3001,$A37))</f>
        <v>1</v>
      </c>
      <c r="BL37" s="21" t="n">
        <f aca="false">IF(OR($A37="",BL$4=""),0,COUNTIFS(Formulas!$A$2:$A$3001,BL$4,Formulas!$B$2:$B$3001,$A37))</f>
        <v>1</v>
      </c>
      <c r="BM37" s="21" t="n">
        <f aca="false">IF(OR($A37="",BM$4=""),0,COUNTIFS(Formulas!$A$2:$A$3001,BM$4,Formulas!$B$2:$B$3001,$A37))</f>
        <v>1</v>
      </c>
      <c r="BN37" s="21" t="n">
        <f aca="false">IF(OR($A37="",BN$4=""),0,COUNTIFS(Formulas!$A$2:$A$3001,BN$4,Formulas!$B$2:$B$3001,$A37))</f>
        <v>0</v>
      </c>
      <c r="BO37" s="21" t="n">
        <f aca="false">IF(OR($A37="",BO$4=""),0,COUNTIFS(Formulas!$A$2:$A$3001,BO$4,Formulas!$B$2:$B$3001,$A37))</f>
        <v>0</v>
      </c>
      <c r="BP37" s="21" t="n">
        <f aca="false">IF(OR($A37="",BP$4=""),0,COUNTIFS(Formulas!$A$2:$A$3001,BP$4,Formulas!$B$2:$B$3001,$A37))</f>
        <v>0</v>
      </c>
      <c r="BQ37" s="21" t="n">
        <f aca="false">IF(OR($A37="",BQ$4=""),0,COUNTIFS(Formulas!$A$2:$A$3001,BQ$4,Formulas!$B$2:$B$3001,$A37))</f>
        <v>0</v>
      </c>
      <c r="BR37" s="21" t="n">
        <f aca="false">IF(OR($A37="",BR$4=""),0,COUNTIFS(Formulas!$A$2:$A$3001,BR$4,Formulas!$B$2:$B$3001,$A37))</f>
        <v>0</v>
      </c>
      <c r="BS37" s="21" t="n">
        <f aca="false">IF(OR($A37="",BS$4=""),0,COUNTIFS(Formulas!$A$2:$A$3001,BS$4,Formulas!$B$2:$B$3001,$A37))</f>
        <v>0</v>
      </c>
      <c r="BT37" s="21" t="n">
        <f aca="false">IF(OR($A37="",BT$4=""),0,COUNTIFS(Formulas!$A$2:$A$3001,BT$4,Formulas!$B$2:$B$3001,$A37))</f>
        <v>0</v>
      </c>
      <c r="BU37" s="21" t="n">
        <f aca="false">IF(OR($A37="",BU$4=""),0,COUNTIFS(Formulas!$A$2:$A$3001,BU$4,Formulas!$B$2:$B$3001,$A37))</f>
        <v>0</v>
      </c>
      <c r="BV37" s="21" t="n">
        <f aca="false">IF(OR($A37="",BV$4=""),0,COUNTIFS(Formulas!$A$2:$A$3001,BV$4,Formulas!$B$2:$B$3001,$A37))</f>
        <v>0</v>
      </c>
      <c r="BW37" s="21" t="n">
        <f aca="false">IF(OR($A37="",BW$4=""),0,COUNTIFS(Formulas!$A$2:$A$3001,BW$4,Formulas!$B$2:$B$3001,$A37))</f>
        <v>0</v>
      </c>
      <c r="BX37" s="21" t="n">
        <f aca="false">IF(OR($A37="",BX$4=""),0,COUNTIFS(Formulas!$A$2:$A$3001,BX$4,Formulas!$B$2:$B$3001,$A37))</f>
        <v>0</v>
      </c>
      <c r="BY37" s="21" t="n">
        <f aca="false">IF(OR($A37="",BY$4=""),0,COUNTIFS(Formulas!$A$2:$A$3001,BY$4,Formulas!$B$2:$B$3001,$A37))</f>
        <v>0</v>
      </c>
      <c r="BZ37" s="21" t="n">
        <f aca="false">IF(OR($A37="",BZ$4=""),0,COUNTIFS(Formulas!$A$2:$A$3001,BZ$4,Formulas!$B$2:$B$3001,$A37))</f>
        <v>0</v>
      </c>
      <c r="CA37" s="21" t="n">
        <f aca="false">IF(OR($A37="",CA$4=""),0,COUNTIFS(Formulas!$A$2:$A$3001,CA$4,Formulas!$B$2:$B$3001,$A37))</f>
        <v>0</v>
      </c>
      <c r="CB37" s="21" t="n">
        <f aca="false">IF(OR($A37="",CB$4=""),0,COUNTIFS(Formulas!$A$2:$A$3001,CB$4,Formulas!$B$2:$B$3001,$A37))</f>
        <v>0</v>
      </c>
      <c r="CC37" s="21" t="n">
        <f aca="false">IF(OR($A37="",CC$4=""),0,COUNTIFS(Formulas!$A$2:$A$3001,CC$4,Formulas!$B$2:$B$3001,$A37))</f>
        <v>0</v>
      </c>
      <c r="CD37" s="21" t="n">
        <f aca="false">IF(OR($A37="",CD$4=""),0,COUNTIFS(Formulas!$A$2:$A$3001,CD$4,Formulas!$B$2:$B$3001,$A37))</f>
        <v>0</v>
      </c>
      <c r="CE37" s="21" t="n">
        <f aca="false">IF(OR($A37="",CE$4=""),0,COUNTIFS(Formulas!$A$2:$A$3001,CE$4,Formulas!$B$2:$B$3001,$A37))</f>
        <v>0</v>
      </c>
      <c r="CF37" s="21" t="n">
        <f aca="false">IF(OR($A37="",CF$4=""),0,COUNTIFS(Formulas!$A$2:$A$3001,CF$4,Formulas!$B$2:$B$3001,$A37))</f>
        <v>0</v>
      </c>
      <c r="CG37" s="21" t="n">
        <f aca="false">IF(OR($A37="",CG$4=""),0,COUNTIFS(Formulas!$A$2:$A$3001,CG$4,Formulas!$B$2:$B$3001,$A37))</f>
        <v>0</v>
      </c>
      <c r="CH37" s="21" t="n">
        <f aca="false">IF(OR($A37="",CH$4=""),0,COUNTIFS(Formulas!$A$2:$A$3001,CH$4,Formulas!$B$2:$B$3001,$A37))</f>
        <v>0</v>
      </c>
      <c r="CI37" s="21" t="n">
        <f aca="false">IF(OR($A37="",CI$4=""),0,COUNTIFS(Formulas!$A$2:$A$3001,CI$4,Formulas!$B$2:$B$3001,$A37))</f>
        <v>0</v>
      </c>
      <c r="CJ37" s="21" t="n">
        <f aca="false">IF(OR($A37="",CJ$4=""),0,COUNTIFS(Formulas!$A$2:$A$3001,CJ$4,Formulas!$B$2:$B$3001,$A37))</f>
        <v>0</v>
      </c>
      <c r="CK37" s="21" t="n">
        <f aca="false">IF(OR($A37="",CK$4=""),0,COUNTIFS(Formulas!$A$2:$A$3001,CK$4,Formulas!$B$2:$B$3001,$A37))</f>
        <v>0</v>
      </c>
      <c r="CL37" s="21" t="n">
        <f aca="false">IF(OR($A37="",CL$4=""),0,COUNTIFS(Formulas!$A$2:$A$3001,CL$4,Formulas!$B$2:$B$3001,$A37))</f>
        <v>0</v>
      </c>
      <c r="CM37" s="21" t="n">
        <f aca="false">IF(OR($A37="",CM$4=""),0,COUNTIFS(Formulas!$A$2:$A$3001,CM$4,Formulas!$B$2:$B$3001,$A37))</f>
        <v>0</v>
      </c>
      <c r="CN37" s="21" t="n">
        <f aca="false">IF(OR($A37="",CN$4=""),0,COUNTIFS(Formulas!$A$2:$A$3001,CN$4,Formulas!$B$2:$B$3001,$A37))</f>
        <v>0</v>
      </c>
      <c r="CO37" s="21" t="n">
        <f aca="false">IF(OR($A37="",CO$4=""),0,COUNTIFS(Formulas!$A$2:$A$3001,CO$4,Formulas!$B$2:$B$3001,$A37))</f>
        <v>0</v>
      </c>
      <c r="CP37" s="21" t="n">
        <f aca="false">IF(OR($A37="",CP$4=""),0,COUNTIFS(Formulas!$A$2:$A$3001,CP$4,Formulas!$B$2:$B$3001,$A37))</f>
        <v>0</v>
      </c>
      <c r="CQ37" s="21" t="n">
        <f aca="false">IF(OR($A37="",CQ$4=""),0,COUNTIFS(Formulas!$A$2:$A$3001,CQ$4,Formulas!$B$2:$B$3001,$A37))</f>
        <v>0</v>
      </c>
      <c r="CR37" s="21" t="n">
        <f aca="false">IF(OR($A37="",CR$4=""),0,COUNTIFS(Formulas!$A$2:$A$3001,CR$4,Formulas!$B$2:$B$3001,$A37))</f>
        <v>0</v>
      </c>
      <c r="CS37" s="21" t="n">
        <f aca="false">IF(OR($A37="",CS$4=""),0,COUNTIFS(Formulas!$A$2:$A$3001,CS$4,Formulas!$B$2:$B$3001,$A37))</f>
        <v>0</v>
      </c>
      <c r="CT37" s="21" t="n">
        <f aca="false">IF(OR($A37="",CT$4=""),0,COUNTIFS(Formulas!$A$2:$A$3001,CT$4,Formulas!$B$2:$B$3001,$A37))</f>
        <v>0</v>
      </c>
      <c r="CU37" s="21" t="n">
        <f aca="false">IF(OR($A37="",CU$4=""),0,COUNTIFS(Formulas!$A$2:$A$3001,CU$4,Formulas!$B$2:$B$3001,$A37))</f>
        <v>0</v>
      </c>
      <c r="CV37" s="21" t="n">
        <f aca="false">IF(OR($A37="",CV$4=""),0,COUNTIFS(Formulas!$A$2:$A$3001,CV$4,Formulas!$B$2:$B$3001,$A37))</f>
        <v>0</v>
      </c>
      <c r="CW37" s="21" t="n">
        <f aca="false">IF(OR($A37="",CW$4=""),0,COUNTIFS(Formulas!$A$2:$A$3001,CW$4,Formulas!$B$2:$B$3001,$A37))</f>
        <v>0</v>
      </c>
      <c r="CX37" s="21" t="n">
        <f aca="false">IF(OR($A37="",CX$4=""),0,COUNTIFS(Formulas!$A$2:$A$3001,CX$4,Formulas!$B$2:$B$3001,$A37))</f>
        <v>0</v>
      </c>
      <c r="CY37" s="21" t="n">
        <f aca="false">IF(OR($A37="",CY$4=""),0,COUNTIFS(Formulas!$A$2:$A$3001,CY$4,Formulas!$B$2:$B$3001,$A37))</f>
        <v>0</v>
      </c>
      <c r="CZ37" s="21" t="n">
        <f aca="false">IF(OR($A37="",CZ$4=""),0,COUNTIFS(Formulas!$A$2:$A$3001,CZ$4,Formulas!$B$2:$B$3001,$A37))</f>
        <v>0</v>
      </c>
      <c r="DA37" s="21" t="n">
        <f aca="false">IF(OR($A37="",DA$4=""),0,COUNTIFS(Formulas!$A$2:$A$3001,DA$4,Formulas!$B$2:$B$3001,$A37))</f>
        <v>0</v>
      </c>
      <c r="DB37" s="21" t="n">
        <f aca="false">IF(OR($A37="",DB$4=""),0,COUNTIFS(Formulas!$A$2:$A$3001,DB$4,Formulas!$B$2:$B$3001,$A37))</f>
        <v>0</v>
      </c>
      <c r="DC37" s="21" t="n">
        <f aca="false">IF(OR($A37="",DC$4=""),0,COUNTIFS(Formulas!$A$2:$A$3001,DC$4,Formulas!$B$2:$B$3001,$A37))</f>
        <v>0</v>
      </c>
      <c r="DD37" s="21" t="n">
        <f aca="false">IF(OR($A37="",DD$4=""),0,COUNTIFS(Formulas!$A$2:$A$3001,DD$4,Formulas!$B$2:$B$3001,$A37))</f>
        <v>0</v>
      </c>
      <c r="DE37" s="21" t="n">
        <f aca="false">IF(OR($A37="",DE$4=""),0,COUNTIFS(Formulas!$A$2:$A$3001,DE$4,Formulas!$B$2:$B$3001,$A37))</f>
        <v>0</v>
      </c>
      <c r="DF37" s="21" t="n">
        <f aca="false">IF(OR($A37="",DF$4=""),0,COUNTIFS(Formulas!$A$2:$A$3001,DF$4,Formulas!$B$2:$B$3001,$A37))</f>
        <v>0</v>
      </c>
      <c r="DG37" s="21" t="n">
        <f aca="false">IF(OR($A37="",DG$4=""),0,COUNTIFS(Formulas!$A$2:$A$3001,DG$4,Formulas!$B$2:$B$3001,$A37))</f>
        <v>0</v>
      </c>
      <c r="DH37" s="21" t="n">
        <f aca="false">IF(OR($A37="",DH$4=""),0,COUNTIFS(Formulas!$A$2:$A$3001,DH$4,Formulas!$B$2:$B$3001,$A37))</f>
        <v>0</v>
      </c>
      <c r="DI37" s="21" t="n">
        <f aca="false">IF(OR($A37="",DI$4=""),0,COUNTIFS(Formulas!$A$2:$A$3001,DI$4,Formulas!$B$2:$B$3001,$A37))</f>
        <v>0</v>
      </c>
      <c r="DJ37" s="21" t="n">
        <f aca="false">IF(OR($A37="",DJ$4=""),0,COUNTIFS(Formulas!$A$2:$A$3001,DJ$4,Formulas!$B$2:$B$3001,$A37))</f>
        <v>0</v>
      </c>
      <c r="DK37" s="21" t="n">
        <f aca="false">IF(OR($A37="",DK$4=""),0,COUNTIFS(Formulas!$A$2:$A$3001,DK$4,Formulas!$B$2:$B$3001,$A37))</f>
        <v>0</v>
      </c>
      <c r="DL37" s="21" t="n">
        <f aca="false">IF(OR($A37="",DL$4=""),0,COUNTIFS(Formulas!$A$2:$A$3001,DL$4,Formulas!$B$2:$B$3001,$A37))</f>
        <v>0</v>
      </c>
      <c r="DM37" s="21" t="n">
        <f aca="false">IF(OR($A37="",DM$4=""),0,COUNTIFS(Formulas!$A$2:$A$3001,DM$4,Formulas!$B$2:$B$3001,$A37))</f>
        <v>0</v>
      </c>
      <c r="DN37" s="21" t="n">
        <f aca="false">IF(OR($A37="",DN$4=""),0,COUNTIFS(Formulas!$A$2:$A$3001,DN$4,Formulas!$B$2:$B$3001,$A37))</f>
        <v>0</v>
      </c>
      <c r="DO37" s="21" t="n">
        <f aca="false">IF(OR($A37="",DO$4=""),0,COUNTIFS(Formulas!$A$2:$A$3001,DO$4,Formulas!$B$2:$B$3001,$A37))</f>
        <v>0</v>
      </c>
      <c r="DP37" s="21" t="n">
        <f aca="false">IF(OR($A37="",DP$4=""),0,COUNTIFS(Formulas!$A$2:$A$3001,DP$4,Formulas!$B$2:$B$3001,$A37))</f>
        <v>0</v>
      </c>
      <c r="DQ37" s="21" t="n">
        <f aca="false">IF(OR($A37="",DQ$4=""),0,COUNTIFS(Formulas!$A$2:$A$3001,DQ$4,Formulas!$B$2:$B$3001,$A37))</f>
        <v>0</v>
      </c>
      <c r="DR37" s="21" t="n">
        <f aca="false">IF(OR($A37="",DR$4=""),0,COUNTIFS(Formulas!$A$2:$A$3001,DR$4,Formulas!$B$2:$B$3001,$A37))</f>
        <v>0</v>
      </c>
      <c r="DS37" s="21" t="n">
        <f aca="false">IF(OR($A37="",DS$4=""),0,COUNTIFS(Formulas!$A$2:$A$3001,DS$4,Formulas!$B$2:$B$3001,$A37))</f>
        <v>0</v>
      </c>
      <c r="DT37" s="21" t="n">
        <f aca="false">IF(OR($A37="",DT$4=""),0,COUNTIFS(Formulas!$A$2:$A$3001,DT$4,Formulas!$B$2:$B$3001,$A37))</f>
        <v>0</v>
      </c>
      <c r="DU37" s="21" t="n">
        <f aca="false">IF(OR($A37="",DU$4=""),0,COUNTIFS(Formulas!$A$2:$A$3001,DU$4,Formulas!$B$2:$B$3001,$A37))</f>
        <v>0</v>
      </c>
      <c r="DV37" s="21" t="n">
        <f aca="false">IF(OR($A37="",DV$4=""),0,COUNTIFS(Formulas!$A$2:$A$3001,DV$4,Formulas!$B$2:$B$3001,$A37))</f>
        <v>0</v>
      </c>
      <c r="DW37" s="21" t="n">
        <f aca="false">IF(OR($A37="",DW$4=""),0,COUNTIFS(Formulas!$A$2:$A$3001,DW$4,Formulas!$B$2:$B$3001,$A37))</f>
        <v>0</v>
      </c>
      <c r="DX37" s="21" t="n">
        <f aca="false">IF(OR($A37="",DX$4=""),0,COUNTIFS(Formulas!$A$2:$A$3001,DX$4,Formulas!$B$2:$B$3001,$A37))</f>
        <v>0</v>
      </c>
      <c r="DY37" s="21" t="n">
        <f aca="false">IF(OR($A37="",DY$4=""),0,COUNTIFS(Formulas!$A$2:$A$3001,DY$4,Formulas!$B$2:$B$3001,$A37))</f>
        <v>0</v>
      </c>
      <c r="DZ37" s="21" t="n">
        <f aca="false">IF(OR($A37="",DZ$4=""),0,COUNTIFS(Formulas!$A$2:$A$3001,DZ$4,Formulas!$B$2:$B$3001,$A37))</f>
        <v>0</v>
      </c>
      <c r="EA37" s="21" t="n">
        <f aca="false">IF(OR($A37="",EA$4=""),0,COUNTIFS(Formulas!$A$2:$A$3001,EA$4,Formulas!$B$2:$B$3001,$A37))</f>
        <v>0</v>
      </c>
      <c r="EB37" s="21" t="n">
        <f aca="false">IF(OR($A37="",EB$4=""),0,COUNTIFS(Formulas!$A$2:$A$3001,EB$4,Formulas!$B$2:$B$3001,$A37))</f>
        <v>0</v>
      </c>
      <c r="EC37" s="21" t="n">
        <f aca="false">IF(OR($A37="",EC$4=""),0,COUNTIFS(Formulas!$A$2:$A$3001,EC$4,Formulas!$B$2:$B$3001,$A37))</f>
        <v>0</v>
      </c>
      <c r="ED37" s="21" t="n">
        <f aca="false">IF(OR($A37="",ED$4=""),0,COUNTIFS(Formulas!$A$2:$A$3001,ED$4,Formulas!$B$2:$B$3001,$A37))</f>
        <v>0</v>
      </c>
      <c r="EE37" s="21" t="n">
        <f aca="false">IF(OR($A37="",EE$4=""),0,COUNTIFS(Formulas!$A$2:$A$3001,EE$4,Formulas!$B$2:$B$3001,$A37))</f>
        <v>0</v>
      </c>
      <c r="EF37" s="21" t="n">
        <f aca="false">IF(OR($A37="",EF$4=""),0,COUNTIFS(Formulas!$A$2:$A$3001,EF$4,Formulas!$B$2:$B$3001,$A37))</f>
        <v>0</v>
      </c>
      <c r="EG37" s="21" t="n">
        <f aca="false">IF(OR($A37="",EG$4=""),0,COUNTIFS(Formulas!$A$2:$A$3001,EG$4,Formulas!$B$2:$B$3001,$A37))</f>
        <v>0</v>
      </c>
      <c r="EH37" s="21" t="n">
        <f aca="false">IF(OR($A37="",EH$4=""),0,COUNTIFS(Formulas!$A$2:$A$3001,EH$4,Formulas!$B$2:$B$3001,$A37))</f>
        <v>0</v>
      </c>
      <c r="EI37" s="21" t="n">
        <f aca="false">IF(OR($A37="",EI$4=""),0,COUNTIFS(Formulas!$A$2:$A$3001,EI$4,Formulas!$B$2:$B$3001,$A37))</f>
        <v>0</v>
      </c>
      <c r="EJ37" s="21" t="n">
        <f aca="false">IF(OR($A37="",EJ$4=""),0,COUNTIFS(Formulas!$A$2:$A$3001,EJ$4,Formulas!$B$2:$B$3001,$A37))</f>
        <v>0</v>
      </c>
      <c r="EK37" s="21" t="n">
        <f aca="false">IF(OR($A37="",EK$4=""),0,COUNTIFS(Formulas!$A$2:$A$3001,EK$4,Formulas!$B$2:$B$3001,$A37))</f>
        <v>0</v>
      </c>
      <c r="EL37" s="21" t="n">
        <f aca="false">IF(OR($A37="",EL$4=""),0,COUNTIFS(Formulas!$A$2:$A$3001,EL$4,Formulas!$B$2:$B$3001,$A37))</f>
        <v>0</v>
      </c>
      <c r="EM37" s="21" t="n">
        <f aca="false">IF(OR($A37="",EM$4=""),0,COUNTIFS(Formulas!$A$2:$A$3001,EM$4,Formulas!$B$2:$B$3001,$A37))</f>
        <v>0</v>
      </c>
      <c r="EN37" s="21" t="n">
        <f aca="false">IF(OR($A37="",EN$4=""),0,COUNTIFS(Formulas!$A$2:$A$3001,EN$4,Formulas!$B$2:$B$3001,$A37))</f>
        <v>0</v>
      </c>
      <c r="EO37" s="21" t="n">
        <f aca="false">IF(OR($A37="",EO$4=""),0,COUNTIFS(Formulas!$A$2:$A$3001,EO$4,Formulas!$B$2:$B$3001,$A37))</f>
        <v>0</v>
      </c>
      <c r="EP37" s="21" t="n">
        <f aca="false">IF(OR($A37="",EP$4=""),0,COUNTIFS(Formulas!$A$2:$A$3001,EP$4,Formulas!$B$2:$B$3001,$A37))</f>
        <v>0</v>
      </c>
      <c r="EQ37" s="21" t="n">
        <f aca="false">IF(OR($A37="",EQ$4=""),0,COUNTIFS(Formulas!$A$2:$A$3001,EQ$4,Formulas!$B$2:$B$3001,$A37))</f>
        <v>0</v>
      </c>
      <c r="ER37" s="21" t="n">
        <f aca="false">IF(OR($A37="",ER$4=""),0,COUNTIFS(Formulas!$A$2:$A$3001,ER$4,Formulas!$B$2:$B$3001,$A37))</f>
        <v>0</v>
      </c>
      <c r="ES37" s="21" t="n">
        <f aca="false">IF(OR($A37="",ES$4=""),0,COUNTIFS(Formulas!$A$2:$A$3001,ES$4,Formulas!$B$2:$B$3001,$A37))</f>
        <v>0</v>
      </c>
      <c r="ET37" s="21" t="n">
        <f aca="false">IF(OR($A37="",ET$4=""),0,COUNTIFS(Formulas!$A$2:$A$3001,ET$4,Formulas!$B$2:$B$3001,$A37))</f>
        <v>0</v>
      </c>
      <c r="EU37" s="21" t="n">
        <f aca="false">IF(OR($A37="",EU$4=""),0,COUNTIFS(Formulas!$A$2:$A$3001,EU$4,Formulas!$B$2:$B$3001,$A37))</f>
        <v>0</v>
      </c>
      <c r="EV37" s="21" t="n">
        <f aca="false">IF(OR($A37="",EV$4=""),0,COUNTIFS(Formulas!$A$2:$A$3001,EV$4,Formulas!$B$2:$B$3001,$A37))</f>
        <v>0</v>
      </c>
    </row>
    <row r="38" customFormat="false" ht="15" hidden="false" customHeight="false" outlineLevel="0" collapsed="false">
      <c r="A38" s="13" t="str">
        <f aca="false">IF(INDEX(Materials!$A$2:$A$301,34)="","",INDEX(Materials!$A$2:$A$301,34))</f>
        <v>Epimedium Grandiflorum (Horny Goat Weed) Dry Extract 20:1</v>
      </c>
      <c r="B38" s="19" t="n">
        <f aca="false">IF(A38="","",COUNTIF(C38:EV38,"&gt;0"))</f>
        <v>2</v>
      </c>
      <c r="C38" s="21" t="n">
        <f aca="false">IF(OR($A38="",C$4=""),0,COUNTIFS(Formulas!$A$2:$A$3001,C$4,Formulas!$B$2:$B$3001,$A38))</f>
        <v>0</v>
      </c>
      <c r="D38" s="21" t="n">
        <f aca="false">IF(OR($A38="",D$4=""),0,COUNTIFS(Formulas!$A$2:$A$3001,D$4,Formulas!$B$2:$B$3001,$A38))</f>
        <v>0</v>
      </c>
      <c r="E38" s="21" t="n">
        <f aca="false">IF(OR($A38="",E$4=""),0,COUNTIFS(Formulas!$A$2:$A$3001,E$4,Formulas!$B$2:$B$3001,$A38))</f>
        <v>0</v>
      </c>
      <c r="F38" s="21" t="n">
        <f aca="false">IF(OR($A38="",F$4=""),0,COUNTIFS(Formulas!$A$2:$A$3001,F$4,Formulas!$B$2:$B$3001,$A38))</f>
        <v>0</v>
      </c>
      <c r="G38" s="21" t="n">
        <f aca="false">IF(OR($A38="",G$4=""),0,COUNTIFS(Formulas!$A$2:$A$3001,G$4,Formulas!$B$2:$B$3001,$A38))</f>
        <v>0</v>
      </c>
      <c r="H38" s="21" t="n">
        <f aca="false">IF(OR($A38="",H$4=""),0,COUNTIFS(Formulas!$A$2:$A$3001,H$4,Formulas!$B$2:$B$3001,$A38))</f>
        <v>0</v>
      </c>
      <c r="I38" s="21" t="n">
        <f aca="false">IF(OR($A38="",I$4=""),0,COUNTIFS(Formulas!$A$2:$A$3001,I$4,Formulas!$B$2:$B$3001,$A38))</f>
        <v>0</v>
      </c>
      <c r="J38" s="21" t="n">
        <f aca="false">IF(OR($A38="",J$4=""),0,COUNTIFS(Formulas!$A$2:$A$3001,J$4,Formulas!$B$2:$B$3001,$A38))</f>
        <v>0</v>
      </c>
      <c r="K38" s="21" t="n">
        <f aca="false">IF(OR($A38="",K$4=""),0,COUNTIFS(Formulas!$A$2:$A$3001,K$4,Formulas!$B$2:$B$3001,$A38))</f>
        <v>0</v>
      </c>
      <c r="L38" s="21" t="n">
        <f aca="false">IF(OR($A38="",L$4=""),0,COUNTIFS(Formulas!$A$2:$A$3001,L$4,Formulas!$B$2:$B$3001,$A38))</f>
        <v>0</v>
      </c>
      <c r="M38" s="21" t="n">
        <f aca="false">IF(OR($A38="",M$4=""),0,COUNTIFS(Formulas!$A$2:$A$3001,M$4,Formulas!$B$2:$B$3001,$A38))</f>
        <v>0</v>
      </c>
      <c r="N38" s="21" t="n">
        <f aca="false">IF(OR($A38="",N$4=""),0,COUNTIFS(Formulas!$A$2:$A$3001,N$4,Formulas!$B$2:$B$3001,$A38))</f>
        <v>0</v>
      </c>
      <c r="O38" s="21" t="n">
        <f aca="false">IF(OR($A38="",O$4=""),0,COUNTIFS(Formulas!$A$2:$A$3001,O$4,Formulas!$B$2:$B$3001,$A38))</f>
        <v>0</v>
      </c>
      <c r="P38" s="21" t="n">
        <f aca="false">IF(OR($A38="",P$4=""),0,COUNTIFS(Formulas!$A$2:$A$3001,P$4,Formulas!$B$2:$B$3001,$A38))</f>
        <v>0</v>
      </c>
      <c r="Q38" s="21" t="n">
        <f aca="false">IF(OR($A38="",Q$4=""),0,COUNTIFS(Formulas!$A$2:$A$3001,Q$4,Formulas!$B$2:$B$3001,$A38))</f>
        <v>0</v>
      </c>
      <c r="R38" s="21" t="n">
        <f aca="false">IF(OR($A38="",R$4=""),0,COUNTIFS(Formulas!$A$2:$A$3001,R$4,Formulas!$B$2:$B$3001,$A38))</f>
        <v>0</v>
      </c>
      <c r="S38" s="21" t="n">
        <f aca="false">IF(OR($A38="",S$4=""),0,COUNTIFS(Formulas!$A$2:$A$3001,S$4,Formulas!$B$2:$B$3001,$A38))</f>
        <v>0</v>
      </c>
      <c r="T38" s="21" t="n">
        <f aca="false">IF(OR($A38="",T$4=""),0,COUNTIFS(Formulas!$A$2:$A$3001,T$4,Formulas!$B$2:$B$3001,$A38))</f>
        <v>0</v>
      </c>
      <c r="U38" s="21" t="n">
        <f aca="false">IF(OR($A38="",U$4=""),0,COUNTIFS(Formulas!$A$2:$A$3001,U$4,Formulas!$B$2:$B$3001,$A38))</f>
        <v>0</v>
      </c>
      <c r="V38" s="21" t="n">
        <f aca="false">IF(OR($A38="",V$4=""),0,COUNTIFS(Formulas!$A$2:$A$3001,V$4,Formulas!$B$2:$B$3001,$A38))</f>
        <v>0</v>
      </c>
      <c r="W38" s="21" t="n">
        <f aca="false">IF(OR($A38="",W$4=""),0,COUNTIFS(Formulas!$A$2:$A$3001,W$4,Formulas!$B$2:$B$3001,$A38))</f>
        <v>0</v>
      </c>
      <c r="X38" s="21" t="n">
        <f aca="false">IF(OR($A38="",X$4=""),0,COUNTIFS(Formulas!$A$2:$A$3001,X$4,Formulas!$B$2:$B$3001,$A38))</f>
        <v>0</v>
      </c>
      <c r="Y38" s="21" t="n">
        <f aca="false">IF(OR($A38="",Y$4=""),0,COUNTIFS(Formulas!$A$2:$A$3001,Y$4,Formulas!$B$2:$B$3001,$A38))</f>
        <v>0</v>
      </c>
      <c r="Z38" s="21" t="n">
        <f aca="false">IF(OR($A38="",Z$4=""),0,COUNTIFS(Formulas!$A$2:$A$3001,Z$4,Formulas!$B$2:$B$3001,$A38))</f>
        <v>0</v>
      </c>
      <c r="AA38" s="21" t="n">
        <f aca="false">IF(OR($A38="",AA$4=""),0,COUNTIFS(Formulas!$A$2:$A$3001,AA$4,Formulas!$B$2:$B$3001,$A38))</f>
        <v>0</v>
      </c>
      <c r="AB38" s="21" t="n">
        <f aca="false">IF(OR($A38="",AB$4=""),0,COUNTIFS(Formulas!$A$2:$A$3001,AB$4,Formulas!$B$2:$B$3001,$A38))</f>
        <v>0</v>
      </c>
      <c r="AC38" s="21" t="n">
        <f aca="false">IF(OR($A38="",AC$4=""),0,COUNTIFS(Formulas!$A$2:$A$3001,AC$4,Formulas!$B$2:$B$3001,$A38))</f>
        <v>0</v>
      </c>
      <c r="AD38" s="21" t="n">
        <f aca="false">IF(OR($A38="",AD$4=""),0,COUNTIFS(Formulas!$A$2:$A$3001,AD$4,Formulas!$B$2:$B$3001,$A38))</f>
        <v>0</v>
      </c>
      <c r="AE38" s="21" t="n">
        <f aca="false">IF(OR($A38="",AE$4=""),0,COUNTIFS(Formulas!$A$2:$A$3001,AE$4,Formulas!$B$2:$B$3001,$A38))</f>
        <v>0</v>
      </c>
      <c r="AF38" s="21" t="n">
        <f aca="false">IF(OR($A38="",AF$4=""),0,COUNTIFS(Formulas!$A$2:$A$3001,AF$4,Formulas!$B$2:$B$3001,$A38))</f>
        <v>0</v>
      </c>
      <c r="AG38" s="21" t="n">
        <f aca="false">IF(OR($A38="",AG$4=""),0,COUNTIFS(Formulas!$A$2:$A$3001,AG$4,Formulas!$B$2:$B$3001,$A38))</f>
        <v>0</v>
      </c>
      <c r="AH38" s="21" t="n">
        <f aca="false">IF(OR($A38="",AH$4=""),0,COUNTIFS(Formulas!$A$2:$A$3001,AH$4,Formulas!$B$2:$B$3001,$A38))</f>
        <v>0</v>
      </c>
      <c r="AI38" s="21" t="n">
        <f aca="false">IF(OR($A38="",AI$4=""),0,COUNTIFS(Formulas!$A$2:$A$3001,AI$4,Formulas!$B$2:$B$3001,$A38))</f>
        <v>0</v>
      </c>
      <c r="AJ38" s="21" t="n">
        <f aca="false">IF(OR($A38="",AJ$4=""),0,COUNTIFS(Formulas!$A$2:$A$3001,AJ$4,Formulas!$B$2:$B$3001,$A38))</f>
        <v>0</v>
      </c>
      <c r="AK38" s="21" t="n">
        <f aca="false">IF(OR($A38="",AK$4=""),0,COUNTIFS(Formulas!$A$2:$A$3001,AK$4,Formulas!$B$2:$B$3001,$A38))</f>
        <v>0</v>
      </c>
      <c r="AL38" s="21" t="n">
        <f aca="false">IF(OR($A38="",AL$4=""),0,COUNTIFS(Formulas!$A$2:$A$3001,AL$4,Formulas!$B$2:$B$3001,$A38))</f>
        <v>0</v>
      </c>
      <c r="AM38" s="21" t="n">
        <f aca="false">IF(OR($A38="",AM$4=""),0,COUNTIFS(Formulas!$A$2:$A$3001,AM$4,Formulas!$B$2:$B$3001,$A38))</f>
        <v>0</v>
      </c>
      <c r="AN38" s="21" t="n">
        <f aca="false">IF(OR($A38="",AN$4=""),0,COUNTIFS(Formulas!$A$2:$A$3001,AN$4,Formulas!$B$2:$B$3001,$A38))</f>
        <v>0</v>
      </c>
      <c r="AO38" s="21" t="n">
        <f aca="false">IF(OR($A38="",AO$4=""),0,COUNTIFS(Formulas!$A$2:$A$3001,AO$4,Formulas!$B$2:$B$3001,$A38))</f>
        <v>0</v>
      </c>
      <c r="AP38" s="21" t="n">
        <f aca="false">IF(OR($A38="",AP$4=""),0,COUNTIFS(Formulas!$A$2:$A$3001,AP$4,Formulas!$B$2:$B$3001,$A38))</f>
        <v>0</v>
      </c>
      <c r="AQ38" s="21" t="n">
        <f aca="false">IF(OR($A38="",AQ$4=""),0,COUNTIFS(Formulas!$A$2:$A$3001,AQ$4,Formulas!$B$2:$B$3001,$A38))</f>
        <v>0</v>
      </c>
      <c r="AR38" s="21" t="n">
        <f aca="false">IF(OR($A38="",AR$4=""),0,COUNTIFS(Formulas!$A$2:$A$3001,AR$4,Formulas!$B$2:$B$3001,$A38))</f>
        <v>0</v>
      </c>
      <c r="AS38" s="21" t="n">
        <f aca="false">IF(OR($A38="",AS$4=""),0,COUNTIFS(Formulas!$A$2:$A$3001,AS$4,Formulas!$B$2:$B$3001,$A38))</f>
        <v>0</v>
      </c>
      <c r="AT38" s="21" t="n">
        <f aca="false">IF(OR($A38="",AT$4=""),0,COUNTIFS(Formulas!$A$2:$A$3001,AT$4,Formulas!$B$2:$B$3001,$A38))</f>
        <v>0</v>
      </c>
      <c r="AU38" s="21" t="n">
        <f aca="false">IF(OR($A38="",AU$4=""),0,COUNTIFS(Formulas!$A$2:$A$3001,AU$4,Formulas!$B$2:$B$3001,$A38))</f>
        <v>0</v>
      </c>
      <c r="AV38" s="21" t="n">
        <f aca="false">IF(OR($A38="",AV$4=""),0,COUNTIFS(Formulas!$A$2:$A$3001,AV$4,Formulas!$B$2:$B$3001,$A38))</f>
        <v>0</v>
      </c>
      <c r="AW38" s="21" t="n">
        <f aca="false">IF(OR($A38="",AW$4=""),0,COUNTIFS(Formulas!$A$2:$A$3001,AW$4,Formulas!$B$2:$B$3001,$A38))</f>
        <v>0</v>
      </c>
      <c r="AX38" s="21" t="n">
        <f aca="false">IF(OR($A38="",AX$4=""),0,COUNTIFS(Formulas!$A$2:$A$3001,AX$4,Formulas!$B$2:$B$3001,$A38))</f>
        <v>0</v>
      </c>
      <c r="AY38" s="21" t="n">
        <f aca="false">IF(OR($A38="",AY$4=""),0,COUNTIFS(Formulas!$A$2:$A$3001,AY$4,Formulas!$B$2:$B$3001,$A38))</f>
        <v>0</v>
      </c>
      <c r="AZ38" s="21" t="n">
        <f aca="false">IF(OR($A38="",AZ$4=""),0,COUNTIFS(Formulas!$A$2:$A$3001,AZ$4,Formulas!$B$2:$B$3001,$A38))</f>
        <v>0</v>
      </c>
      <c r="BA38" s="21" t="n">
        <f aca="false">IF(OR($A38="",BA$4=""),0,COUNTIFS(Formulas!$A$2:$A$3001,BA$4,Formulas!$B$2:$B$3001,$A38))</f>
        <v>0</v>
      </c>
      <c r="BB38" s="21" t="n">
        <f aca="false">IF(OR($A38="",BB$4=""),0,COUNTIFS(Formulas!$A$2:$A$3001,BB$4,Formulas!$B$2:$B$3001,$A38))</f>
        <v>0</v>
      </c>
      <c r="BC38" s="21" t="n">
        <f aca="false">IF(OR($A38="",BC$4=""),0,COUNTIFS(Formulas!$A$2:$A$3001,BC$4,Formulas!$B$2:$B$3001,$A38))</f>
        <v>0</v>
      </c>
      <c r="BD38" s="21" t="n">
        <f aca="false">IF(OR($A38="",BD$4=""),0,COUNTIFS(Formulas!$A$2:$A$3001,BD$4,Formulas!$B$2:$B$3001,$A38))</f>
        <v>0</v>
      </c>
      <c r="BE38" s="21" t="n">
        <f aca="false">IF(OR($A38="",BE$4=""),0,COUNTIFS(Formulas!$A$2:$A$3001,BE$4,Formulas!$B$2:$B$3001,$A38))</f>
        <v>0</v>
      </c>
      <c r="BF38" s="21" t="n">
        <f aca="false">IF(OR($A38="",BF$4=""),0,COUNTIFS(Formulas!$A$2:$A$3001,BF$4,Formulas!$B$2:$B$3001,$A38))</f>
        <v>0</v>
      </c>
      <c r="BG38" s="21" t="n">
        <f aca="false">IF(OR($A38="",BG$4=""),0,COUNTIFS(Formulas!$A$2:$A$3001,BG$4,Formulas!$B$2:$B$3001,$A38))</f>
        <v>0</v>
      </c>
      <c r="BH38" s="21" t="n">
        <f aca="false">IF(OR($A38="",BH$4=""),0,COUNTIFS(Formulas!$A$2:$A$3001,BH$4,Formulas!$B$2:$B$3001,$A38))</f>
        <v>0</v>
      </c>
      <c r="BI38" s="21" t="n">
        <f aca="false">IF(OR($A38="",BI$4=""),0,COUNTIFS(Formulas!$A$2:$A$3001,BI$4,Formulas!$B$2:$B$3001,$A38))</f>
        <v>0</v>
      </c>
      <c r="BJ38" s="21" t="n">
        <f aca="false">IF(OR($A38="",BJ$4=""),0,COUNTIFS(Formulas!$A$2:$A$3001,BJ$4,Formulas!$B$2:$B$3001,$A38))</f>
        <v>0</v>
      </c>
      <c r="BK38" s="21" t="n">
        <f aca="false">IF(OR($A38="",BK$4=""),0,COUNTIFS(Formulas!$A$2:$A$3001,BK$4,Formulas!$B$2:$B$3001,$A38))</f>
        <v>0</v>
      </c>
      <c r="BL38" s="21" t="n">
        <f aca="false">IF(OR($A38="",BL$4=""),0,COUNTIFS(Formulas!$A$2:$A$3001,BL$4,Formulas!$B$2:$B$3001,$A38))</f>
        <v>0</v>
      </c>
      <c r="BM38" s="21" t="n">
        <f aca="false">IF(OR($A38="",BM$4=""),0,COUNTIFS(Formulas!$A$2:$A$3001,BM$4,Formulas!$B$2:$B$3001,$A38))</f>
        <v>0</v>
      </c>
      <c r="BN38" s="21" t="n">
        <f aca="false">IF(OR($A38="",BN$4=""),0,COUNTIFS(Formulas!$A$2:$A$3001,BN$4,Formulas!$B$2:$B$3001,$A38))</f>
        <v>0</v>
      </c>
      <c r="BO38" s="21" t="n">
        <f aca="false">IF(OR($A38="",BO$4=""),0,COUNTIFS(Formulas!$A$2:$A$3001,BO$4,Formulas!$B$2:$B$3001,$A38))</f>
        <v>0</v>
      </c>
      <c r="BP38" s="21" t="n">
        <f aca="false">IF(OR($A38="",BP$4=""),0,COUNTIFS(Formulas!$A$2:$A$3001,BP$4,Formulas!$B$2:$B$3001,$A38))</f>
        <v>0</v>
      </c>
      <c r="BQ38" s="21" t="n">
        <f aca="false">IF(OR($A38="",BQ$4=""),0,COUNTIFS(Formulas!$A$2:$A$3001,BQ$4,Formulas!$B$2:$B$3001,$A38))</f>
        <v>0</v>
      </c>
      <c r="BR38" s="21" t="n">
        <f aca="false">IF(OR($A38="",BR$4=""),0,COUNTIFS(Formulas!$A$2:$A$3001,BR$4,Formulas!$B$2:$B$3001,$A38))</f>
        <v>0</v>
      </c>
      <c r="BS38" s="21" t="n">
        <f aca="false">IF(OR($A38="",BS$4=""),0,COUNTIFS(Formulas!$A$2:$A$3001,BS$4,Formulas!$B$2:$B$3001,$A38))</f>
        <v>0</v>
      </c>
      <c r="BT38" s="21" t="n">
        <f aca="false">IF(OR($A38="",BT$4=""),0,COUNTIFS(Formulas!$A$2:$A$3001,BT$4,Formulas!$B$2:$B$3001,$A38))</f>
        <v>0</v>
      </c>
      <c r="BU38" s="21" t="n">
        <f aca="false">IF(OR($A38="",BU$4=""),0,COUNTIFS(Formulas!$A$2:$A$3001,BU$4,Formulas!$B$2:$B$3001,$A38))</f>
        <v>0</v>
      </c>
      <c r="BV38" s="21" t="n">
        <f aca="false">IF(OR($A38="",BV$4=""),0,COUNTIFS(Formulas!$A$2:$A$3001,BV$4,Formulas!$B$2:$B$3001,$A38))</f>
        <v>0</v>
      </c>
      <c r="BW38" s="21" t="n">
        <f aca="false">IF(OR($A38="",BW$4=""),0,COUNTIFS(Formulas!$A$2:$A$3001,BW$4,Formulas!$B$2:$B$3001,$A38))</f>
        <v>0</v>
      </c>
      <c r="BX38" s="21" t="n">
        <f aca="false">IF(OR($A38="",BX$4=""),0,COUNTIFS(Formulas!$A$2:$A$3001,BX$4,Formulas!$B$2:$B$3001,$A38))</f>
        <v>0</v>
      </c>
      <c r="BY38" s="21" t="n">
        <f aca="false">IF(OR($A38="",BY$4=""),0,COUNTIFS(Formulas!$A$2:$A$3001,BY$4,Formulas!$B$2:$B$3001,$A38))</f>
        <v>0</v>
      </c>
      <c r="BZ38" s="21" t="n">
        <f aca="false">IF(OR($A38="",BZ$4=""),0,COUNTIFS(Formulas!$A$2:$A$3001,BZ$4,Formulas!$B$2:$B$3001,$A38))</f>
        <v>0</v>
      </c>
      <c r="CA38" s="21" t="n">
        <f aca="false">IF(OR($A38="",CA$4=""),0,COUNTIFS(Formulas!$A$2:$A$3001,CA$4,Formulas!$B$2:$B$3001,$A38))</f>
        <v>0</v>
      </c>
      <c r="CB38" s="21" t="n">
        <f aca="false">IF(OR($A38="",CB$4=""),0,COUNTIFS(Formulas!$A$2:$A$3001,CB$4,Formulas!$B$2:$B$3001,$A38))</f>
        <v>0</v>
      </c>
      <c r="CC38" s="21" t="n">
        <f aca="false">IF(OR($A38="",CC$4=""),0,COUNTIFS(Formulas!$A$2:$A$3001,CC$4,Formulas!$B$2:$B$3001,$A38))</f>
        <v>0</v>
      </c>
      <c r="CD38" s="21" t="n">
        <f aca="false">IF(OR($A38="",CD$4=""),0,COUNTIFS(Formulas!$A$2:$A$3001,CD$4,Formulas!$B$2:$B$3001,$A38))</f>
        <v>0</v>
      </c>
      <c r="CE38" s="21" t="n">
        <f aca="false">IF(OR($A38="",CE$4=""),0,COUNTIFS(Formulas!$A$2:$A$3001,CE$4,Formulas!$B$2:$B$3001,$A38))</f>
        <v>0</v>
      </c>
      <c r="CF38" s="21" t="n">
        <f aca="false">IF(OR($A38="",CF$4=""),0,COUNTIFS(Formulas!$A$2:$A$3001,CF$4,Formulas!$B$2:$B$3001,$A38))</f>
        <v>0</v>
      </c>
      <c r="CG38" s="21" t="n">
        <f aca="false">IF(OR($A38="",CG$4=""),0,COUNTIFS(Formulas!$A$2:$A$3001,CG$4,Formulas!$B$2:$B$3001,$A38))</f>
        <v>0</v>
      </c>
      <c r="CH38" s="21" t="n">
        <f aca="false">IF(OR($A38="",CH$4=""),0,COUNTIFS(Formulas!$A$2:$A$3001,CH$4,Formulas!$B$2:$B$3001,$A38))</f>
        <v>0</v>
      </c>
      <c r="CI38" s="21" t="n">
        <f aca="false">IF(OR($A38="",CI$4=""),0,COUNTIFS(Formulas!$A$2:$A$3001,CI$4,Formulas!$B$2:$B$3001,$A38))</f>
        <v>0</v>
      </c>
      <c r="CJ38" s="21" t="n">
        <f aca="false">IF(OR($A38="",CJ$4=""),0,COUNTIFS(Formulas!$A$2:$A$3001,CJ$4,Formulas!$B$2:$B$3001,$A38))</f>
        <v>0</v>
      </c>
      <c r="CK38" s="21" t="n">
        <f aca="false">IF(OR($A38="",CK$4=""),0,COUNTIFS(Formulas!$A$2:$A$3001,CK$4,Formulas!$B$2:$B$3001,$A38))</f>
        <v>0</v>
      </c>
      <c r="CL38" s="21" t="n">
        <f aca="false">IF(OR($A38="",CL$4=""),0,COUNTIFS(Formulas!$A$2:$A$3001,CL$4,Formulas!$B$2:$B$3001,$A38))</f>
        <v>0</v>
      </c>
      <c r="CM38" s="21" t="n">
        <f aca="false">IF(OR($A38="",CM$4=""),0,COUNTIFS(Formulas!$A$2:$A$3001,CM$4,Formulas!$B$2:$B$3001,$A38))</f>
        <v>0</v>
      </c>
      <c r="CN38" s="21" t="n">
        <f aca="false">IF(OR($A38="",CN$4=""),0,COUNTIFS(Formulas!$A$2:$A$3001,CN$4,Formulas!$B$2:$B$3001,$A38))</f>
        <v>0</v>
      </c>
      <c r="CO38" s="21" t="n">
        <f aca="false">IF(OR($A38="",CO$4=""),0,COUNTIFS(Formulas!$A$2:$A$3001,CO$4,Formulas!$B$2:$B$3001,$A38))</f>
        <v>0</v>
      </c>
      <c r="CP38" s="21" t="n">
        <f aca="false">IF(OR($A38="",CP$4=""),0,COUNTIFS(Formulas!$A$2:$A$3001,CP$4,Formulas!$B$2:$B$3001,$A38))</f>
        <v>0</v>
      </c>
      <c r="CQ38" s="21" t="n">
        <f aca="false">IF(OR($A38="",CQ$4=""),0,COUNTIFS(Formulas!$A$2:$A$3001,CQ$4,Formulas!$B$2:$B$3001,$A38))</f>
        <v>0</v>
      </c>
      <c r="CR38" s="21" t="n">
        <f aca="false">IF(OR($A38="",CR$4=""),0,COUNTIFS(Formulas!$A$2:$A$3001,CR$4,Formulas!$B$2:$B$3001,$A38))</f>
        <v>0</v>
      </c>
      <c r="CS38" s="21" t="n">
        <f aca="false">IF(OR($A38="",CS$4=""),0,COUNTIFS(Formulas!$A$2:$A$3001,CS$4,Formulas!$B$2:$B$3001,$A38))</f>
        <v>0</v>
      </c>
      <c r="CT38" s="21" t="n">
        <f aca="false">IF(OR($A38="",CT$4=""),0,COUNTIFS(Formulas!$A$2:$A$3001,CT$4,Formulas!$B$2:$B$3001,$A38))</f>
        <v>0</v>
      </c>
      <c r="CU38" s="21" t="n">
        <f aca="false">IF(OR($A38="",CU$4=""),0,COUNTIFS(Formulas!$A$2:$A$3001,CU$4,Formulas!$B$2:$B$3001,$A38))</f>
        <v>0</v>
      </c>
      <c r="CV38" s="21" t="n">
        <f aca="false">IF(OR($A38="",CV$4=""),0,COUNTIFS(Formulas!$A$2:$A$3001,CV$4,Formulas!$B$2:$B$3001,$A38))</f>
        <v>0</v>
      </c>
      <c r="CW38" s="21" t="n">
        <f aca="false">IF(OR($A38="",CW$4=""),0,COUNTIFS(Formulas!$A$2:$A$3001,CW$4,Formulas!$B$2:$B$3001,$A38))</f>
        <v>0</v>
      </c>
      <c r="CX38" s="21" t="n">
        <f aca="false">IF(OR($A38="",CX$4=""),0,COUNTIFS(Formulas!$A$2:$A$3001,CX$4,Formulas!$B$2:$B$3001,$A38))</f>
        <v>1</v>
      </c>
      <c r="CY38" s="21" t="n">
        <f aca="false">IF(OR($A38="",CY$4=""),0,COUNTIFS(Formulas!$A$2:$A$3001,CY$4,Formulas!$B$2:$B$3001,$A38))</f>
        <v>1</v>
      </c>
      <c r="CZ38" s="21" t="n">
        <f aca="false">IF(OR($A38="",CZ$4=""),0,COUNTIFS(Formulas!$A$2:$A$3001,CZ$4,Formulas!$B$2:$B$3001,$A38))</f>
        <v>0</v>
      </c>
      <c r="DA38" s="21" t="n">
        <f aca="false">IF(OR($A38="",DA$4=""),0,COUNTIFS(Formulas!$A$2:$A$3001,DA$4,Formulas!$B$2:$B$3001,$A38))</f>
        <v>0</v>
      </c>
      <c r="DB38" s="21" t="n">
        <f aca="false">IF(OR($A38="",DB$4=""),0,COUNTIFS(Formulas!$A$2:$A$3001,DB$4,Formulas!$B$2:$B$3001,$A38))</f>
        <v>0</v>
      </c>
      <c r="DC38" s="21" t="n">
        <f aca="false">IF(OR($A38="",DC$4=""),0,COUNTIFS(Formulas!$A$2:$A$3001,DC$4,Formulas!$B$2:$B$3001,$A38))</f>
        <v>0</v>
      </c>
      <c r="DD38" s="21" t="n">
        <f aca="false">IF(OR($A38="",DD$4=""),0,COUNTIFS(Formulas!$A$2:$A$3001,DD$4,Formulas!$B$2:$B$3001,$A38))</f>
        <v>0</v>
      </c>
      <c r="DE38" s="21" t="n">
        <f aca="false">IF(OR($A38="",DE$4=""),0,COUNTIFS(Formulas!$A$2:$A$3001,DE$4,Formulas!$B$2:$B$3001,$A38))</f>
        <v>0</v>
      </c>
      <c r="DF38" s="21" t="n">
        <f aca="false">IF(OR($A38="",DF$4=""),0,COUNTIFS(Formulas!$A$2:$A$3001,DF$4,Formulas!$B$2:$B$3001,$A38))</f>
        <v>0</v>
      </c>
      <c r="DG38" s="21" t="n">
        <f aca="false">IF(OR($A38="",DG$4=""),0,COUNTIFS(Formulas!$A$2:$A$3001,DG$4,Formulas!$B$2:$B$3001,$A38))</f>
        <v>0</v>
      </c>
      <c r="DH38" s="21" t="n">
        <f aca="false">IF(OR($A38="",DH$4=""),0,COUNTIFS(Formulas!$A$2:$A$3001,DH$4,Formulas!$B$2:$B$3001,$A38))</f>
        <v>0</v>
      </c>
      <c r="DI38" s="21" t="n">
        <f aca="false">IF(OR($A38="",DI$4=""),0,COUNTIFS(Formulas!$A$2:$A$3001,DI$4,Formulas!$B$2:$B$3001,$A38))</f>
        <v>0</v>
      </c>
      <c r="DJ38" s="21" t="n">
        <f aca="false">IF(OR($A38="",DJ$4=""),0,COUNTIFS(Formulas!$A$2:$A$3001,DJ$4,Formulas!$B$2:$B$3001,$A38))</f>
        <v>0</v>
      </c>
      <c r="DK38" s="21" t="n">
        <f aca="false">IF(OR($A38="",DK$4=""),0,COUNTIFS(Formulas!$A$2:$A$3001,DK$4,Formulas!$B$2:$B$3001,$A38))</f>
        <v>0</v>
      </c>
      <c r="DL38" s="21" t="n">
        <f aca="false">IF(OR($A38="",DL$4=""),0,COUNTIFS(Formulas!$A$2:$A$3001,DL$4,Formulas!$B$2:$B$3001,$A38))</f>
        <v>0</v>
      </c>
      <c r="DM38" s="21" t="n">
        <f aca="false">IF(OR($A38="",DM$4=""),0,COUNTIFS(Formulas!$A$2:$A$3001,DM$4,Formulas!$B$2:$B$3001,$A38))</f>
        <v>0</v>
      </c>
      <c r="DN38" s="21" t="n">
        <f aca="false">IF(OR($A38="",DN$4=""),0,COUNTIFS(Formulas!$A$2:$A$3001,DN$4,Formulas!$B$2:$B$3001,$A38))</f>
        <v>0</v>
      </c>
      <c r="DO38" s="21" t="n">
        <f aca="false">IF(OR($A38="",DO$4=""),0,COUNTIFS(Formulas!$A$2:$A$3001,DO$4,Formulas!$B$2:$B$3001,$A38))</f>
        <v>0</v>
      </c>
      <c r="DP38" s="21" t="n">
        <f aca="false">IF(OR($A38="",DP$4=""),0,COUNTIFS(Formulas!$A$2:$A$3001,DP$4,Formulas!$B$2:$B$3001,$A38))</f>
        <v>0</v>
      </c>
      <c r="DQ38" s="21" t="n">
        <f aca="false">IF(OR($A38="",DQ$4=""),0,COUNTIFS(Formulas!$A$2:$A$3001,DQ$4,Formulas!$B$2:$B$3001,$A38))</f>
        <v>0</v>
      </c>
      <c r="DR38" s="21" t="n">
        <f aca="false">IF(OR($A38="",DR$4=""),0,COUNTIFS(Formulas!$A$2:$A$3001,DR$4,Formulas!$B$2:$B$3001,$A38))</f>
        <v>0</v>
      </c>
      <c r="DS38" s="21" t="n">
        <f aca="false">IF(OR($A38="",DS$4=""),0,COUNTIFS(Formulas!$A$2:$A$3001,DS$4,Formulas!$B$2:$B$3001,$A38))</f>
        <v>0</v>
      </c>
      <c r="DT38" s="21" t="n">
        <f aca="false">IF(OR($A38="",DT$4=""),0,COUNTIFS(Formulas!$A$2:$A$3001,DT$4,Formulas!$B$2:$B$3001,$A38))</f>
        <v>0</v>
      </c>
      <c r="DU38" s="21" t="n">
        <f aca="false">IF(OR($A38="",DU$4=""),0,COUNTIFS(Formulas!$A$2:$A$3001,DU$4,Formulas!$B$2:$B$3001,$A38))</f>
        <v>0</v>
      </c>
      <c r="DV38" s="21" t="n">
        <f aca="false">IF(OR($A38="",DV$4=""),0,COUNTIFS(Formulas!$A$2:$A$3001,DV$4,Formulas!$B$2:$B$3001,$A38))</f>
        <v>0</v>
      </c>
      <c r="DW38" s="21" t="n">
        <f aca="false">IF(OR($A38="",DW$4=""),0,COUNTIFS(Formulas!$A$2:$A$3001,DW$4,Formulas!$B$2:$B$3001,$A38))</f>
        <v>0</v>
      </c>
      <c r="DX38" s="21" t="n">
        <f aca="false">IF(OR($A38="",DX$4=""),0,COUNTIFS(Formulas!$A$2:$A$3001,DX$4,Formulas!$B$2:$B$3001,$A38))</f>
        <v>0</v>
      </c>
      <c r="DY38" s="21" t="n">
        <f aca="false">IF(OR($A38="",DY$4=""),0,COUNTIFS(Formulas!$A$2:$A$3001,DY$4,Formulas!$B$2:$B$3001,$A38))</f>
        <v>0</v>
      </c>
      <c r="DZ38" s="21" t="n">
        <f aca="false">IF(OR($A38="",DZ$4=""),0,COUNTIFS(Formulas!$A$2:$A$3001,DZ$4,Formulas!$B$2:$B$3001,$A38))</f>
        <v>0</v>
      </c>
      <c r="EA38" s="21" t="n">
        <f aca="false">IF(OR($A38="",EA$4=""),0,COUNTIFS(Formulas!$A$2:$A$3001,EA$4,Formulas!$B$2:$B$3001,$A38))</f>
        <v>0</v>
      </c>
      <c r="EB38" s="21" t="n">
        <f aca="false">IF(OR($A38="",EB$4=""),0,COUNTIFS(Formulas!$A$2:$A$3001,EB$4,Formulas!$B$2:$B$3001,$A38))</f>
        <v>0</v>
      </c>
      <c r="EC38" s="21" t="n">
        <f aca="false">IF(OR($A38="",EC$4=""),0,COUNTIFS(Formulas!$A$2:$A$3001,EC$4,Formulas!$B$2:$B$3001,$A38))</f>
        <v>0</v>
      </c>
      <c r="ED38" s="21" t="n">
        <f aca="false">IF(OR($A38="",ED$4=""),0,COUNTIFS(Formulas!$A$2:$A$3001,ED$4,Formulas!$B$2:$B$3001,$A38))</f>
        <v>0</v>
      </c>
      <c r="EE38" s="21" t="n">
        <f aca="false">IF(OR($A38="",EE$4=""),0,COUNTIFS(Formulas!$A$2:$A$3001,EE$4,Formulas!$B$2:$B$3001,$A38))</f>
        <v>0</v>
      </c>
      <c r="EF38" s="21" t="n">
        <f aca="false">IF(OR($A38="",EF$4=""),0,COUNTIFS(Formulas!$A$2:$A$3001,EF$4,Formulas!$B$2:$B$3001,$A38))</f>
        <v>0</v>
      </c>
      <c r="EG38" s="21" t="n">
        <f aca="false">IF(OR($A38="",EG$4=""),0,COUNTIFS(Formulas!$A$2:$A$3001,EG$4,Formulas!$B$2:$B$3001,$A38))</f>
        <v>0</v>
      </c>
      <c r="EH38" s="21" t="n">
        <f aca="false">IF(OR($A38="",EH$4=""),0,COUNTIFS(Formulas!$A$2:$A$3001,EH$4,Formulas!$B$2:$B$3001,$A38))</f>
        <v>0</v>
      </c>
      <c r="EI38" s="21" t="n">
        <f aca="false">IF(OR($A38="",EI$4=""),0,COUNTIFS(Formulas!$A$2:$A$3001,EI$4,Formulas!$B$2:$B$3001,$A38))</f>
        <v>0</v>
      </c>
      <c r="EJ38" s="21" t="n">
        <f aca="false">IF(OR($A38="",EJ$4=""),0,COUNTIFS(Formulas!$A$2:$A$3001,EJ$4,Formulas!$B$2:$B$3001,$A38))</f>
        <v>0</v>
      </c>
      <c r="EK38" s="21" t="n">
        <f aca="false">IF(OR($A38="",EK$4=""),0,COUNTIFS(Formulas!$A$2:$A$3001,EK$4,Formulas!$B$2:$B$3001,$A38))</f>
        <v>0</v>
      </c>
      <c r="EL38" s="21" t="n">
        <f aca="false">IF(OR($A38="",EL$4=""),0,COUNTIFS(Formulas!$A$2:$A$3001,EL$4,Formulas!$B$2:$B$3001,$A38))</f>
        <v>0</v>
      </c>
      <c r="EM38" s="21" t="n">
        <f aca="false">IF(OR($A38="",EM$4=""),0,COUNTIFS(Formulas!$A$2:$A$3001,EM$4,Formulas!$B$2:$B$3001,$A38))</f>
        <v>0</v>
      </c>
      <c r="EN38" s="21" t="n">
        <f aca="false">IF(OR($A38="",EN$4=""),0,COUNTIFS(Formulas!$A$2:$A$3001,EN$4,Formulas!$B$2:$B$3001,$A38))</f>
        <v>0</v>
      </c>
      <c r="EO38" s="21" t="n">
        <f aca="false">IF(OR($A38="",EO$4=""),0,COUNTIFS(Formulas!$A$2:$A$3001,EO$4,Formulas!$B$2:$B$3001,$A38))</f>
        <v>0</v>
      </c>
      <c r="EP38" s="21" t="n">
        <f aca="false">IF(OR($A38="",EP$4=""),0,COUNTIFS(Formulas!$A$2:$A$3001,EP$4,Formulas!$B$2:$B$3001,$A38))</f>
        <v>0</v>
      </c>
      <c r="EQ38" s="21" t="n">
        <f aca="false">IF(OR($A38="",EQ$4=""),0,COUNTIFS(Formulas!$A$2:$A$3001,EQ$4,Formulas!$B$2:$B$3001,$A38))</f>
        <v>0</v>
      </c>
      <c r="ER38" s="21" t="n">
        <f aca="false">IF(OR($A38="",ER$4=""),0,COUNTIFS(Formulas!$A$2:$A$3001,ER$4,Formulas!$B$2:$B$3001,$A38))</f>
        <v>0</v>
      </c>
      <c r="ES38" s="21" t="n">
        <f aca="false">IF(OR($A38="",ES$4=""),0,COUNTIFS(Formulas!$A$2:$A$3001,ES$4,Formulas!$B$2:$B$3001,$A38))</f>
        <v>0</v>
      </c>
      <c r="ET38" s="21" t="n">
        <f aca="false">IF(OR($A38="",ET$4=""),0,COUNTIFS(Formulas!$A$2:$A$3001,ET$4,Formulas!$B$2:$B$3001,$A38))</f>
        <v>0</v>
      </c>
      <c r="EU38" s="21" t="n">
        <f aca="false">IF(OR($A38="",EU$4=""),0,COUNTIFS(Formulas!$A$2:$A$3001,EU$4,Formulas!$B$2:$B$3001,$A38))</f>
        <v>0</v>
      </c>
      <c r="EV38" s="21" t="n">
        <f aca="false">IF(OR($A38="",EV$4=""),0,COUNTIFS(Formulas!$A$2:$A$3001,EV$4,Formulas!$B$2:$B$3001,$A38))</f>
        <v>0</v>
      </c>
    </row>
    <row r="39" customFormat="false" ht="15" hidden="false" customHeight="false" outlineLevel="0" collapsed="false">
      <c r="A39" s="13" t="str">
        <f aca="false">IF(INDEX(Materials!$A$2:$A$301,35)="","",INDEX(Materials!$A$2:$A$301,35))</f>
        <v>Ezetimibe</v>
      </c>
      <c r="B39" s="19" t="n">
        <f aca="false">IF(A39="","",COUNTIF(C39:EV39,"&gt;0"))</f>
        <v>4</v>
      </c>
      <c r="C39" s="21" t="n">
        <f aca="false">IF(OR($A39="",C$4=""),0,COUNTIFS(Formulas!$A$2:$A$3001,C$4,Formulas!$B$2:$B$3001,$A39))</f>
        <v>1</v>
      </c>
      <c r="D39" s="21" t="n">
        <f aca="false">IF(OR($A39="",D$4=""),0,COUNTIFS(Formulas!$A$2:$A$3001,D$4,Formulas!$B$2:$B$3001,$A39))</f>
        <v>1</v>
      </c>
      <c r="E39" s="21" t="n">
        <f aca="false">IF(OR($A39="",E$4=""),0,COUNTIFS(Formulas!$A$2:$A$3001,E$4,Formulas!$B$2:$B$3001,$A39))</f>
        <v>1</v>
      </c>
      <c r="F39" s="21" t="n">
        <f aca="false">IF(OR($A39="",F$4=""),0,COUNTIFS(Formulas!$A$2:$A$3001,F$4,Formulas!$B$2:$B$3001,$A39))</f>
        <v>0</v>
      </c>
      <c r="G39" s="21" t="n">
        <f aca="false">IF(OR($A39="",G$4=""),0,COUNTIFS(Formulas!$A$2:$A$3001,G$4,Formulas!$B$2:$B$3001,$A39))</f>
        <v>0</v>
      </c>
      <c r="H39" s="21" t="n">
        <f aca="false">IF(OR($A39="",H$4=""),0,COUNTIFS(Formulas!$A$2:$A$3001,H$4,Formulas!$B$2:$B$3001,$A39))</f>
        <v>0</v>
      </c>
      <c r="I39" s="21" t="n">
        <f aca="false">IF(OR($A39="",I$4=""),0,COUNTIFS(Formulas!$A$2:$A$3001,I$4,Formulas!$B$2:$B$3001,$A39))</f>
        <v>0</v>
      </c>
      <c r="J39" s="21" t="n">
        <f aca="false">IF(OR($A39="",J$4=""),0,COUNTIFS(Formulas!$A$2:$A$3001,J$4,Formulas!$B$2:$B$3001,$A39))</f>
        <v>0</v>
      </c>
      <c r="K39" s="21" t="n">
        <f aca="false">IF(OR($A39="",K$4=""),0,COUNTIFS(Formulas!$A$2:$A$3001,K$4,Formulas!$B$2:$B$3001,$A39))</f>
        <v>0</v>
      </c>
      <c r="L39" s="21" t="n">
        <f aca="false">IF(OR($A39="",L$4=""),0,COUNTIFS(Formulas!$A$2:$A$3001,L$4,Formulas!$B$2:$B$3001,$A39))</f>
        <v>0</v>
      </c>
      <c r="M39" s="21" t="n">
        <f aca="false">IF(OR($A39="",M$4=""),0,COUNTIFS(Formulas!$A$2:$A$3001,M$4,Formulas!$B$2:$B$3001,$A39))</f>
        <v>0</v>
      </c>
      <c r="N39" s="21" t="n">
        <f aca="false">IF(OR($A39="",N$4=""),0,COUNTIFS(Formulas!$A$2:$A$3001,N$4,Formulas!$B$2:$B$3001,$A39))</f>
        <v>0</v>
      </c>
      <c r="O39" s="21" t="n">
        <f aca="false">IF(OR($A39="",O$4=""),0,COUNTIFS(Formulas!$A$2:$A$3001,O$4,Formulas!$B$2:$B$3001,$A39))</f>
        <v>0</v>
      </c>
      <c r="P39" s="21" t="n">
        <f aca="false">IF(OR($A39="",P$4=""),0,COUNTIFS(Formulas!$A$2:$A$3001,P$4,Formulas!$B$2:$B$3001,$A39))</f>
        <v>0</v>
      </c>
      <c r="Q39" s="21" t="n">
        <f aca="false">IF(OR($A39="",Q$4=""),0,COUNTIFS(Formulas!$A$2:$A$3001,Q$4,Formulas!$B$2:$B$3001,$A39))</f>
        <v>0</v>
      </c>
      <c r="R39" s="21" t="n">
        <f aca="false">IF(OR($A39="",R$4=""),0,COUNTIFS(Formulas!$A$2:$A$3001,R$4,Formulas!$B$2:$B$3001,$A39))</f>
        <v>0</v>
      </c>
      <c r="S39" s="21" t="n">
        <f aca="false">IF(OR($A39="",S$4=""),0,COUNTIFS(Formulas!$A$2:$A$3001,S$4,Formulas!$B$2:$B$3001,$A39))</f>
        <v>0</v>
      </c>
      <c r="T39" s="21" t="n">
        <f aca="false">IF(OR($A39="",T$4=""),0,COUNTIFS(Formulas!$A$2:$A$3001,T$4,Formulas!$B$2:$B$3001,$A39))</f>
        <v>0</v>
      </c>
      <c r="U39" s="21" t="n">
        <f aca="false">IF(OR($A39="",U$4=""),0,COUNTIFS(Formulas!$A$2:$A$3001,U$4,Formulas!$B$2:$B$3001,$A39))</f>
        <v>0</v>
      </c>
      <c r="V39" s="21" t="n">
        <f aca="false">IF(OR($A39="",V$4=""),0,COUNTIFS(Formulas!$A$2:$A$3001,V$4,Formulas!$B$2:$B$3001,$A39))</f>
        <v>0</v>
      </c>
      <c r="W39" s="21" t="n">
        <f aca="false">IF(OR($A39="",W$4=""),0,COUNTIFS(Formulas!$A$2:$A$3001,W$4,Formulas!$B$2:$B$3001,$A39))</f>
        <v>0</v>
      </c>
      <c r="X39" s="21" t="n">
        <f aca="false">IF(OR($A39="",X$4=""),0,COUNTIFS(Formulas!$A$2:$A$3001,X$4,Formulas!$B$2:$B$3001,$A39))</f>
        <v>0</v>
      </c>
      <c r="Y39" s="21" t="n">
        <f aca="false">IF(OR($A39="",Y$4=""),0,COUNTIFS(Formulas!$A$2:$A$3001,Y$4,Formulas!$B$2:$B$3001,$A39))</f>
        <v>0</v>
      </c>
      <c r="Z39" s="21" t="n">
        <f aca="false">IF(OR($A39="",Z$4=""),0,COUNTIFS(Formulas!$A$2:$A$3001,Z$4,Formulas!$B$2:$B$3001,$A39))</f>
        <v>0</v>
      </c>
      <c r="AA39" s="21" t="n">
        <f aca="false">IF(OR($A39="",AA$4=""),0,COUNTIFS(Formulas!$A$2:$A$3001,AA$4,Formulas!$B$2:$B$3001,$A39))</f>
        <v>1</v>
      </c>
      <c r="AB39" s="21" t="n">
        <f aca="false">IF(OR($A39="",AB$4=""),0,COUNTIFS(Formulas!$A$2:$A$3001,AB$4,Formulas!$B$2:$B$3001,$A39))</f>
        <v>0</v>
      </c>
      <c r="AC39" s="21" t="n">
        <f aca="false">IF(OR($A39="",AC$4=""),0,COUNTIFS(Formulas!$A$2:$A$3001,AC$4,Formulas!$B$2:$B$3001,$A39))</f>
        <v>0</v>
      </c>
      <c r="AD39" s="21" t="n">
        <f aca="false">IF(OR($A39="",AD$4=""),0,COUNTIFS(Formulas!$A$2:$A$3001,AD$4,Formulas!$B$2:$B$3001,$A39))</f>
        <v>0</v>
      </c>
      <c r="AE39" s="21" t="n">
        <f aca="false">IF(OR($A39="",AE$4=""),0,COUNTIFS(Formulas!$A$2:$A$3001,AE$4,Formulas!$B$2:$B$3001,$A39))</f>
        <v>0</v>
      </c>
      <c r="AF39" s="21" t="n">
        <f aca="false">IF(OR($A39="",AF$4=""),0,COUNTIFS(Formulas!$A$2:$A$3001,AF$4,Formulas!$B$2:$B$3001,$A39))</f>
        <v>0</v>
      </c>
      <c r="AG39" s="21" t="n">
        <f aca="false">IF(OR($A39="",AG$4=""),0,COUNTIFS(Formulas!$A$2:$A$3001,AG$4,Formulas!$B$2:$B$3001,$A39))</f>
        <v>0</v>
      </c>
      <c r="AH39" s="21" t="n">
        <f aca="false">IF(OR($A39="",AH$4=""),0,COUNTIFS(Formulas!$A$2:$A$3001,AH$4,Formulas!$B$2:$B$3001,$A39))</f>
        <v>0</v>
      </c>
      <c r="AI39" s="21" t="n">
        <f aca="false">IF(OR($A39="",AI$4=""),0,COUNTIFS(Formulas!$A$2:$A$3001,AI$4,Formulas!$B$2:$B$3001,$A39))</f>
        <v>0</v>
      </c>
      <c r="AJ39" s="21" t="n">
        <f aca="false">IF(OR($A39="",AJ$4=""),0,COUNTIFS(Formulas!$A$2:$A$3001,AJ$4,Formulas!$B$2:$B$3001,$A39))</f>
        <v>0</v>
      </c>
      <c r="AK39" s="21" t="n">
        <f aca="false">IF(OR($A39="",AK$4=""),0,COUNTIFS(Formulas!$A$2:$A$3001,AK$4,Formulas!$B$2:$B$3001,$A39))</f>
        <v>0</v>
      </c>
      <c r="AL39" s="21" t="n">
        <f aca="false">IF(OR($A39="",AL$4=""),0,COUNTIFS(Formulas!$A$2:$A$3001,AL$4,Formulas!$B$2:$B$3001,$A39))</f>
        <v>0</v>
      </c>
      <c r="AM39" s="21" t="n">
        <f aca="false">IF(OR($A39="",AM$4=""),0,COUNTIFS(Formulas!$A$2:$A$3001,AM$4,Formulas!$B$2:$B$3001,$A39))</f>
        <v>0</v>
      </c>
      <c r="AN39" s="21" t="n">
        <f aca="false">IF(OR($A39="",AN$4=""),0,COUNTIFS(Formulas!$A$2:$A$3001,AN$4,Formulas!$B$2:$B$3001,$A39))</f>
        <v>0</v>
      </c>
      <c r="AO39" s="21" t="n">
        <f aca="false">IF(OR($A39="",AO$4=""),0,COUNTIFS(Formulas!$A$2:$A$3001,AO$4,Formulas!$B$2:$B$3001,$A39))</f>
        <v>0</v>
      </c>
      <c r="AP39" s="21" t="n">
        <f aca="false">IF(OR($A39="",AP$4=""),0,COUNTIFS(Formulas!$A$2:$A$3001,AP$4,Formulas!$B$2:$B$3001,$A39))</f>
        <v>0</v>
      </c>
      <c r="AQ39" s="21" t="n">
        <f aca="false">IF(OR($A39="",AQ$4=""),0,COUNTIFS(Formulas!$A$2:$A$3001,AQ$4,Formulas!$B$2:$B$3001,$A39))</f>
        <v>0</v>
      </c>
      <c r="AR39" s="21" t="n">
        <f aca="false">IF(OR($A39="",AR$4=""),0,COUNTIFS(Formulas!$A$2:$A$3001,AR$4,Formulas!$B$2:$B$3001,$A39))</f>
        <v>0</v>
      </c>
      <c r="AS39" s="21" t="n">
        <f aca="false">IF(OR($A39="",AS$4=""),0,COUNTIFS(Formulas!$A$2:$A$3001,AS$4,Formulas!$B$2:$B$3001,$A39))</f>
        <v>0</v>
      </c>
      <c r="AT39" s="21" t="n">
        <f aca="false">IF(OR($A39="",AT$4=""),0,COUNTIFS(Formulas!$A$2:$A$3001,AT$4,Formulas!$B$2:$B$3001,$A39))</f>
        <v>0</v>
      </c>
      <c r="AU39" s="21" t="n">
        <f aca="false">IF(OR($A39="",AU$4=""),0,COUNTIFS(Formulas!$A$2:$A$3001,AU$4,Formulas!$B$2:$B$3001,$A39))</f>
        <v>0</v>
      </c>
      <c r="AV39" s="21" t="n">
        <f aca="false">IF(OR($A39="",AV$4=""),0,COUNTIFS(Formulas!$A$2:$A$3001,AV$4,Formulas!$B$2:$B$3001,$A39))</f>
        <v>0</v>
      </c>
      <c r="AW39" s="21" t="n">
        <f aca="false">IF(OR($A39="",AW$4=""),0,COUNTIFS(Formulas!$A$2:$A$3001,AW$4,Formulas!$B$2:$B$3001,$A39))</f>
        <v>0</v>
      </c>
      <c r="AX39" s="21" t="n">
        <f aca="false">IF(OR($A39="",AX$4=""),0,COUNTIFS(Formulas!$A$2:$A$3001,AX$4,Formulas!$B$2:$B$3001,$A39))</f>
        <v>0</v>
      </c>
      <c r="AY39" s="21" t="n">
        <f aca="false">IF(OR($A39="",AY$4=""),0,COUNTIFS(Formulas!$A$2:$A$3001,AY$4,Formulas!$B$2:$B$3001,$A39))</f>
        <v>0</v>
      </c>
      <c r="AZ39" s="21" t="n">
        <f aca="false">IF(OR($A39="",AZ$4=""),0,COUNTIFS(Formulas!$A$2:$A$3001,AZ$4,Formulas!$B$2:$B$3001,$A39))</f>
        <v>0</v>
      </c>
      <c r="BA39" s="21" t="n">
        <f aca="false">IF(OR($A39="",BA$4=""),0,COUNTIFS(Formulas!$A$2:$A$3001,BA$4,Formulas!$B$2:$B$3001,$A39))</f>
        <v>0</v>
      </c>
      <c r="BB39" s="21" t="n">
        <f aca="false">IF(OR($A39="",BB$4=""),0,COUNTIFS(Formulas!$A$2:$A$3001,BB$4,Formulas!$B$2:$B$3001,$A39))</f>
        <v>0</v>
      </c>
      <c r="BC39" s="21" t="n">
        <f aca="false">IF(OR($A39="",BC$4=""),0,COUNTIFS(Formulas!$A$2:$A$3001,BC$4,Formulas!$B$2:$B$3001,$A39))</f>
        <v>0</v>
      </c>
      <c r="BD39" s="21" t="n">
        <f aca="false">IF(OR($A39="",BD$4=""),0,COUNTIFS(Formulas!$A$2:$A$3001,BD$4,Formulas!$B$2:$B$3001,$A39))</f>
        <v>0</v>
      </c>
      <c r="BE39" s="21" t="n">
        <f aca="false">IF(OR($A39="",BE$4=""),0,COUNTIFS(Formulas!$A$2:$A$3001,BE$4,Formulas!$B$2:$B$3001,$A39))</f>
        <v>0</v>
      </c>
      <c r="BF39" s="21" t="n">
        <f aca="false">IF(OR($A39="",BF$4=""),0,COUNTIFS(Formulas!$A$2:$A$3001,BF$4,Formulas!$B$2:$B$3001,$A39))</f>
        <v>0</v>
      </c>
      <c r="BG39" s="21" t="n">
        <f aca="false">IF(OR($A39="",BG$4=""),0,COUNTIFS(Formulas!$A$2:$A$3001,BG$4,Formulas!$B$2:$B$3001,$A39))</f>
        <v>0</v>
      </c>
      <c r="BH39" s="21" t="n">
        <f aca="false">IF(OR($A39="",BH$4=""),0,COUNTIFS(Formulas!$A$2:$A$3001,BH$4,Formulas!$B$2:$B$3001,$A39))</f>
        <v>0</v>
      </c>
      <c r="BI39" s="21" t="n">
        <f aca="false">IF(OR($A39="",BI$4=""),0,COUNTIFS(Formulas!$A$2:$A$3001,BI$4,Formulas!$B$2:$B$3001,$A39))</f>
        <v>0</v>
      </c>
      <c r="BJ39" s="21" t="n">
        <f aca="false">IF(OR($A39="",BJ$4=""),0,COUNTIFS(Formulas!$A$2:$A$3001,BJ$4,Formulas!$B$2:$B$3001,$A39))</f>
        <v>0</v>
      </c>
      <c r="BK39" s="21" t="n">
        <f aca="false">IF(OR($A39="",BK$4=""),0,COUNTIFS(Formulas!$A$2:$A$3001,BK$4,Formulas!$B$2:$B$3001,$A39))</f>
        <v>0</v>
      </c>
      <c r="BL39" s="21" t="n">
        <f aca="false">IF(OR($A39="",BL$4=""),0,COUNTIFS(Formulas!$A$2:$A$3001,BL$4,Formulas!$B$2:$B$3001,$A39))</f>
        <v>0</v>
      </c>
      <c r="BM39" s="21" t="n">
        <f aca="false">IF(OR($A39="",BM$4=""),0,COUNTIFS(Formulas!$A$2:$A$3001,BM$4,Formulas!$B$2:$B$3001,$A39))</f>
        <v>0</v>
      </c>
      <c r="BN39" s="21" t="n">
        <f aca="false">IF(OR($A39="",BN$4=""),0,COUNTIFS(Formulas!$A$2:$A$3001,BN$4,Formulas!$B$2:$B$3001,$A39))</f>
        <v>0</v>
      </c>
      <c r="BO39" s="21" t="n">
        <f aca="false">IF(OR($A39="",BO$4=""),0,COUNTIFS(Formulas!$A$2:$A$3001,BO$4,Formulas!$B$2:$B$3001,$A39))</f>
        <v>0</v>
      </c>
      <c r="BP39" s="21" t="n">
        <f aca="false">IF(OR($A39="",BP$4=""),0,COUNTIFS(Formulas!$A$2:$A$3001,BP$4,Formulas!$B$2:$B$3001,$A39))</f>
        <v>0</v>
      </c>
      <c r="BQ39" s="21" t="n">
        <f aca="false">IF(OR($A39="",BQ$4=""),0,COUNTIFS(Formulas!$A$2:$A$3001,BQ$4,Formulas!$B$2:$B$3001,$A39))</f>
        <v>0</v>
      </c>
      <c r="BR39" s="21" t="n">
        <f aca="false">IF(OR($A39="",BR$4=""),0,COUNTIFS(Formulas!$A$2:$A$3001,BR$4,Formulas!$B$2:$B$3001,$A39))</f>
        <v>0</v>
      </c>
      <c r="BS39" s="21" t="n">
        <f aca="false">IF(OR($A39="",BS$4=""),0,COUNTIFS(Formulas!$A$2:$A$3001,BS$4,Formulas!$B$2:$B$3001,$A39))</f>
        <v>0</v>
      </c>
      <c r="BT39" s="21" t="n">
        <f aca="false">IF(OR($A39="",BT$4=""),0,COUNTIFS(Formulas!$A$2:$A$3001,BT$4,Formulas!$B$2:$B$3001,$A39))</f>
        <v>0</v>
      </c>
      <c r="BU39" s="21" t="n">
        <f aca="false">IF(OR($A39="",BU$4=""),0,COUNTIFS(Formulas!$A$2:$A$3001,BU$4,Formulas!$B$2:$B$3001,$A39))</f>
        <v>0</v>
      </c>
      <c r="BV39" s="21" t="n">
        <f aca="false">IF(OR($A39="",BV$4=""),0,COUNTIFS(Formulas!$A$2:$A$3001,BV$4,Formulas!$B$2:$B$3001,$A39))</f>
        <v>0</v>
      </c>
      <c r="BW39" s="21" t="n">
        <f aca="false">IF(OR($A39="",BW$4=""),0,COUNTIFS(Formulas!$A$2:$A$3001,BW$4,Formulas!$B$2:$B$3001,$A39))</f>
        <v>0</v>
      </c>
      <c r="BX39" s="21" t="n">
        <f aca="false">IF(OR($A39="",BX$4=""),0,COUNTIFS(Formulas!$A$2:$A$3001,BX$4,Formulas!$B$2:$B$3001,$A39))</f>
        <v>0</v>
      </c>
      <c r="BY39" s="21" t="n">
        <f aca="false">IF(OR($A39="",BY$4=""),0,COUNTIFS(Formulas!$A$2:$A$3001,BY$4,Formulas!$B$2:$B$3001,$A39))</f>
        <v>0</v>
      </c>
      <c r="BZ39" s="21" t="n">
        <f aca="false">IF(OR($A39="",BZ$4=""),0,COUNTIFS(Formulas!$A$2:$A$3001,BZ$4,Formulas!$B$2:$B$3001,$A39))</f>
        <v>0</v>
      </c>
      <c r="CA39" s="21" t="n">
        <f aca="false">IF(OR($A39="",CA$4=""),0,COUNTIFS(Formulas!$A$2:$A$3001,CA$4,Formulas!$B$2:$B$3001,$A39))</f>
        <v>0</v>
      </c>
      <c r="CB39" s="21" t="n">
        <f aca="false">IF(OR($A39="",CB$4=""),0,COUNTIFS(Formulas!$A$2:$A$3001,CB$4,Formulas!$B$2:$B$3001,$A39))</f>
        <v>0</v>
      </c>
      <c r="CC39" s="21" t="n">
        <f aca="false">IF(OR($A39="",CC$4=""),0,COUNTIFS(Formulas!$A$2:$A$3001,CC$4,Formulas!$B$2:$B$3001,$A39))</f>
        <v>0</v>
      </c>
      <c r="CD39" s="21" t="n">
        <f aca="false">IF(OR($A39="",CD$4=""),0,COUNTIFS(Formulas!$A$2:$A$3001,CD$4,Formulas!$B$2:$B$3001,$A39))</f>
        <v>0</v>
      </c>
      <c r="CE39" s="21" t="n">
        <f aca="false">IF(OR($A39="",CE$4=""),0,COUNTIFS(Formulas!$A$2:$A$3001,CE$4,Formulas!$B$2:$B$3001,$A39))</f>
        <v>0</v>
      </c>
      <c r="CF39" s="21" t="n">
        <f aca="false">IF(OR($A39="",CF$4=""),0,COUNTIFS(Formulas!$A$2:$A$3001,CF$4,Formulas!$B$2:$B$3001,$A39))</f>
        <v>0</v>
      </c>
      <c r="CG39" s="21" t="n">
        <f aca="false">IF(OR($A39="",CG$4=""),0,COUNTIFS(Formulas!$A$2:$A$3001,CG$4,Formulas!$B$2:$B$3001,$A39))</f>
        <v>0</v>
      </c>
      <c r="CH39" s="21" t="n">
        <f aca="false">IF(OR($A39="",CH$4=""),0,COUNTIFS(Formulas!$A$2:$A$3001,CH$4,Formulas!$B$2:$B$3001,$A39))</f>
        <v>0</v>
      </c>
      <c r="CI39" s="21" t="n">
        <f aca="false">IF(OR($A39="",CI$4=""),0,COUNTIFS(Formulas!$A$2:$A$3001,CI$4,Formulas!$B$2:$B$3001,$A39))</f>
        <v>0</v>
      </c>
      <c r="CJ39" s="21" t="n">
        <f aca="false">IF(OR($A39="",CJ$4=""),0,COUNTIFS(Formulas!$A$2:$A$3001,CJ$4,Formulas!$B$2:$B$3001,$A39))</f>
        <v>0</v>
      </c>
      <c r="CK39" s="21" t="n">
        <f aca="false">IF(OR($A39="",CK$4=""),0,COUNTIFS(Formulas!$A$2:$A$3001,CK$4,Formulas!$B$2:$B$3001,$A39))</f>
        <v>0</v>
      </c>
      <c r="CL39" s="21" t="n">
        <f aca="false">IF(OR($A39="",CL$4=""),0,COUNTIFS(Formulas!$A$2:$A$3001,CL$4,Formulas!$B$2:$B$3001,$A39))</f>
        <v>0</v>
      </c>
      <c r="CM39" s="21" t="n">
        <f aca="false">IF(OR($A39="",CM$4=""),0,COUNTIFS(Formulas!$A$2:$A$3001,CM$4,Formulas!$B$2:$B$3001,$A39))</f>
        <v>0</v>
      </c>
      <c r="CN39" s="21" t="n">
        <f aca="false">IF(OR($A39="",CN$4=""),0,COUNTIFS(Formulas!$A$2:$A$3001,CN$4,Formulas!$B$2:$B$3001,$A39))</f>
        <v>0</v>
      </c>
      <c r="CO39" s="21" t="n">
        <f aca="false">IF(OR($A39="",CO$4=""),0,COUNTIFS(Formulas!$A$2:$A$3001,CO$4,Formulas!$B$2:$B$3001,$A39))</f>
        <v>0</v>
      </c>
      <c r="CP39" s="21" t="n">
        <f aca="false">IF(OR($A39="",CP$4=""),0,COUNTIFS(Formulas!$A$2:$A$3001,CP$4,Formulas!$B$2:$B$3001,$A39))</f>
        <v>0</v>
      </c>
      <c r="CQ39" s="21" t="n">
        <f aca="false">IF(OR($A39="",CQ$4=""),0,COUNTIFS(Formulas!$A$2:$A$3001,CQ$4,Formulas!$B$2:$B$3001,$A39))</f>
        <v>0</v>
      </c>
      <c r="CR39" s="21" t="n">
        <f aca="false">IF(OR($A39="",CR$4=""),0,COUNTIFS(Formulas!$A$2:$A$3001,CR$4,Formulas!$B$2:$B$3001,$A39))</f>
        <v>0</v>
      </c>
      <c r="CS39" s="21" t="n">
        <f aca="false">IF(OR($A39="",CS$4=""),0,COUNTIFS(Formulas!$A$2:$A$3001,CS$4,Formulas!$B$2:$B$3001,$A39))</f>
        <v>0</v>
      </c>
      <c r="CT39" s="21" t="n">
        <f aca="false">IF(OR($A39="",CT$4=""),0,COUNTIFS(Formulas!$A$2:$A$3001,CT$4,Formulas!$B$2:$B$3001,$A39))</f>
        <v>0</v>
      </c>
      <c r="CU39" s="21" t="n">
        <f aca="false">IF(OR($A39="",CU$4=""),0,COUNTIFS(Formulas!$A$2:$A$3001,CU$4,Formulas!$B$2:$B$3001,$A39))</f>
        <v>0</v>
      </c>
      <c r="CV39" s="21" t="n">
        <f aca="false">IF(OR($A39="",CV$4=""),0,COUNTIFS(Formulas!$A$2:$A$3001,CV$4,Formulas!$B$2:$B$3001,$A39))</f>
        <v>0</v>
      </c>
      <c r="CW39" s="21" t="n">
        <f aca="false">IF(OR($A39="",CW$4=""),0,COUNTIFS(Formulas!$A$2:$A$3001,CW$4,Formulas!$B$2:$B$3001,$A39))</f>
        <v>0</v>
      </c>
      <c r="CX39" s="21" t="n">
        <f aca="false">IF(OR($A39="",CX$4=""),0,COUNTIFS(Formulas!$A$2:$A$3001,CX$4,Formulas!$B$2:$B$3001,$A39))</f>
        <v>0</v>
      </c>
      <c r="CY39" s="21" t="n">
        <f aca="false">IF(OR($A39="",CY$4=""),0,COUNTIFS(Formulas!$A$2:$A$3001,CY$4,Formulas!$B$2:$B$3001,$A39))</f>
        <v>0</v>
      </c>
      <c r="CZ39" s="21" t="n">
        <f aca="false">IF(OR($A39="",CZ$4=""),0,COUNTIFS(Formulas!$A$2:$A$3001,CZ$4,Formulas!$B$2:$B$3001,$A39))</f>
        <v>0</v>
      </c>
      <c r="DA39" s="21" t="n">
        <f aca="false">IF(OR($A39="",DA$4=""),0,COUNTIFS(Formulas!$A$2:$A$3001,DA$4,Formulas!$B$2:$B$3001,$A39))</f>
        <v>0</v>
      </c>
      <c r="DB39" s="21" t="n">
        <f aca="false">IF(OR($A39="",DB$4=""),0,COUNTIFS(Formulas!$A$2:$A$3001,DB$4,Formulas!$B$2:$B$3001,$A39))</f>
        <v>0</v>
      </c>
      <c r="DC39" s="21" t="n">
        <f aca="false">IF(OR($A39="",DC$4=""),0,COUNTIFS(Formulas!$A$2:$A$3001,DC$4,Formulas!$B$2:$B$3001,$A39))</f>
        <v>0</v>
      </c>
      <c r="DD39" s="21" t="n">
        <f aca="false">IF(OR($A39="",DD$4=""),0,COUNTIFS(Formulas!$A$2:$A$3001,DD$4,Formulas!$B$2:$B$3001,$A39))</f>
        <v>0</v>
      </c>
      <c r="DE39" s="21" t="n">
        <f aca="false">IF(OR($A39="",DE$4=""),0,COUNTIFS(Formulas!$A$2:$A$3001,DE$4,Formulas!$B$2:$B$3001,$A39))</f>
        <v>0</v>
      </c>
      <c r="DF39" s="21" t="n">
        <f aca="false">IF(OR($A39="",DF$4=""),0,COUNTIFS(Formulas!$A$2:$A$3001,DF$4,Formulas!$B$2:$B$3001,$A39))</f>
        <v>0</v>
      </c>
      <c r="DG39" s="21" t="n">
        <f aca="false">IF(OR($A39="",DG$4=""),0,COUNTIFS(Formulas!$A$2:$A$3001,DG$4,Formulas!$B$2:$B$3001,$A39))</f>
        <v>0</v>
      </c>
      <c r="DH39" s="21" t="n">
        <f aca="false">IF(OR($A39="",DH$4=""),0,COUNTIFS(Formulas!$A$2:$A$3001,DH$4,Formulas!$B$2:$B$3001,$A39))</f>
        <v>0</v>
      </c>
      <c r="DI39" s="21" t="n">
        <f aca="false">IF(OR($A39="",DI$4=""),0,COUNTIFS(Formulas!$A$2:$A$3001,DI$4,Formulas!$B$2:$B$3001,$A39))</f>
        <v>0</v>
      </c>
      <c r="DJ39" s="21" t="n">
        <f aca="false">IF(OR($A39="",DJ$4=""),0,COUNTIFS(Formulas!$A$2:$A$3001,DJ$4,Formulas!$B$2:$B$3001,$A39))</f>
        <v>0</v>
      </c>
      <c r="DK39" s="21" t="n">
        <f aca="false">IF(OR($A39="",DK$4=""),0,COUNTIFS(Formulas!$A$2:$A$3001,DK$4,Formulas!$B$2:$B$3001,$A39))</f>
        <v>0</v>
      </c>
      <c r="DL39" s="21" t="n">
        <f aca="false">IF(OR($A39="",DL$4=""),0,COUNTIFS(Formulas!$A$2:$A$3001,DL$4,Formulas!$B$2:$B$3001,$A39))</f>
        <v>0</v>
      </c>
      <c r="DM39" s="21" t="n">
        <f aca="false">IF(OR($A39="",DM$4=""),0,COUNTIFS(Formulas!$A$2:$A$3001,DM$4,Formulas!$B$2:$B$3001,$A39))</f>
        <v>0</v>
      </c>
      <c r="DN39" s="21" t="n">
        <f aca="false">IF(OR($A39="",DN$4=""),0,COUNTIFS(Formulas!$A$2:$A$3001,DN$4,Formulas!$B$2:$B$3001,$A39))</f>
        <v>0</v>
      </c>
      <c r="DO39" s="21" t="n">
        <f aca="false">IF(OR($A39="",DO$4=""),0,COUNTIFS(Formulas!$A$2:$A$3001,DO$4,Formulas!$B$2:$B$3001,$A39))</f>
        <v>0</v>
      </c>
      <c r="DP39" s="21" t="n">
        <f aca="false">IF(OR($A39="",DP$4=""),0,COUNTIFS(Formulas!$A$2:$A$3001,DP$4,Formulas!$B$2:$B$3001,$A39))</f>
        <v>0</v>
      </c>
      <c r="DQ39" s="21" t="n">
        <f aca="false">IF(OR($A39="",DQ$4=""),0,COUNTIFS(Formulas!$A$2:$A$3001,DQ$4,Formulas!$B$2:$B$3001,$A39))</f>
        <v>0</v>
      </c>
      <c r="DR39" s="21" t="n">
        <f aca="false">IF(OR($A39="",DR$4=""),0,COUNTIFS(Formulas!$A$2:$A$3001,DR$4,Formulas!$B$2:$B$3001,$A39))</f>
        <v>0</v>
      </c>
      <c r="DS39" s="21" t="n">
        <f aca="false">IF(OR($A39="",DS$4=""),0,COUNTIFS(Formulas!$A$2:$A$3001,DS$4,Formulas!$B$2:$B$3001,$A39))</f>
        <v>0</v>
      </c>
      <c r="DT39" s="21" t="n">
        <f aca="false">IF(OR($A39="",DT$4=""),0,COUNTIFS(Formulas!$A$2:$A$3001,DT$4,Formulas!$B$2:$B$3001,$A39))</f>
        <v>0</v>
      </c>
      <c r="DU39" s="21" t="n">
        <f aca="false">IF(OR($A39="",DU$4=""),0,COUNTIFS(Formulas!$A$2:$A$3001,DU$4,Formulas!$B$2:$B$3001,$A39))</f>
        <v>0</v>
      </c>
      <c r="DV39" s="21" t="n">
        <f aca="false">IF(OR($A39="",DV$4=""),0,COUNTIFS(Formulas!$A$2:$A$3001,DV$4,Formulas!$B$2:$B$3001,$A39))</f>
        <v>0</v>
      </c>
      <c r="DW39" s="21" t="n">
        <f aca="false">IF(OR($A39="",DW$4=""),0,COUNTIFS(Formulas!$A$2:$A$3001,DW$4,Formulas!$B$2:$B$3001,$A39))</f>
        <v>0</v>
      </c>
      <c r="DX39" s="21" t="n">
        <f aca="false">IF(OR($A39="",DX$4=""),0,COUNTIFS(Formulas!$A$2:$A$3001,DX$4,Formulas!$B$2:$B$3001,$A39))</f>
        <v>0</v>
      </c>
      <c r="DY39" s="21" t="n">
        <f aca="false">IF(OR($A39="",DY$4=""),0,COUNTIFS(Formulas!$A$2:$A$3001,DY$4,Formulas!$B$2:$B$3001,$A39))</f>
        <v>0</v>
      </c>
      <c r="DZ39" s="21" t="n">
        <f aca="false">IF(OR($A39="",DZ$4=""),0,COUNTIFS(Formulas!$A$2:$A$3001,DZ$4,Formulas!$B$2:$B$3001,$A39))</f>
        <v>0</v>
      </c>
      <c r="EA39" s="21" t="n">
        <f aca="false">IF(OR($A39="",EA$4=""),0,COUNTIFS(Formulas!$A$2:$A$3001,EA$4,Formulas!$B$2:$B$3001,$A39))</f>
        <v>0</v>
      </c>
      <c r="EB39" s="21" t="n">
        <f aca="false">IF(OR($A39="",EB$4=""),0,COUNTIFS(Formulas!$A$2:$A$3001,EB$4,Formulas!$B$2:$B$3001,$A39))</f>
        <v>0</v>
      </c>
      <c r="EC39" s="21" t="n">
        <f aca="false">IF(OR($A39="",EC$4=""),0,COUNTIFS(Formulas!$A$2:$A$3001,EC$4,Formulas!$B$2:$B$3001,$A39))</f>
        <v>0</v>
      </c>
      <c r="ED39" s="21" t="n">
        <f aca="false">IF(OR($A39="",ED$4=""),0,COUNTIFS(Formulas!$A$2:$A$3001,ED$4,Formulas!$B$2:$B$3001,$A39))</f>
        <v>0</v>
      </c>
      <c r="EE39" s="21" t="n">
        <f aca="false">IF(OR($A39="",EE$4=""),0,COUNTIFS(Formulas!$A$2:$A$3001,EE$4,Formulas!$B$2:$B$3001,$A39))</f>
        <v>0</v>
      </c>
      <c r="EF39" s="21" t="n">
        <f aca="false">IF(OR($A39="",EF$4=""),0,COUNTIFS(Formulas!$A$2:$A$3001,EF$4,Formulas!$B$2:$B$3001,$A39))</f>
        <v>0</v>
      </c>
      <c r="EG39" s="21" t="n">
        <f aca="false">IF(OR($A39="",EG$4=""),0,COUNTIFS(Formulas!$A$2:$A$3001,EG$4,Formulas!$B$2:$B$3001,$A39))</f>
        <v>0</v>
      </c>
      <c r="EH39" s="21" t="n">
        <f aca="false">IF(OR($A39="",EH$4=""),0,COUNTIFS(Formulas!$A$2:$A$3001,EH$4,Formulas!$B$2:$B$3001,$A39))</f>
        <v>0</v>
      </c>
      <c r="EI39" s="21" t="n">
        <f aca="false">IF(OR($A39="",EI$4=""),0,COUNTIFS(Formulas!$A$2:$A$3001,EI$4,Formulas!$B$2:$B$3001,$A39))</f>
        <v>0</v>
      </c>
      <c r="EJ39" s="21" t="n">
        <f aca="false">IF(OR($A39="",EJ$4=""),0,COUNTIFS(Formulas!$A$2:$A$3001,EJ$4,Formulas!$B$2:$B$3001,$A39))</f>
        <v>0</v>
      </c>
      <c r="EK39" s="21" t="n">
        <f aca="false">IF(OR($A39="",EK$4=""),0,COUNTIFS(Formulas!$A$2:$A$3001,EK$4,Formulas!$B$2:$B$3001,$A39))</f>
        <v>0</v>
      </c>
      <c r="EL39" s="21" t="n">
        <f aca="false">IF(OR($A39="",EL$4=""),0,COUNTIFS(Formulas!$A$2:$A$3001,EL$4,Formulas!$B$2:$B$3001,$A39))</f>
        <v>0</v>
      </c>
      <c r="EM39" s="21" t="n">
        <f aca="false">IF(OR($A39="",EM$4=""),0,COUNTIFS(Formulas!$A$2:$A$3001,EM$4,Formulas!$B$2:$B$3001,$A39))</f>
        <v>0</v>
      </c>
      <c r="EN39" s="21" t="n">
        <f aca="false">IF(OR($A39="",EN$4=""),0,COUNTIFS(Formulas!$A$2:$A$3001,EN$4,Formulas!$B$2:$B$3001,$A39))</f>
        <v>0</v>
      </c>
      <c r="EO39" s="21" t="n">
        <f aca="false">IF(OR($A39="",EO$4=""),0,COUNTIFS(Formulas!$A$2:$A$3001,EO$4,Formulas!$B$2:$B$3001,$A39))</f>
        <v>0</v>
      </c>
      <c r="EP39" s="21" t="n">
        <f aca="false">IF(OR($A39="",EP$4=""),0,COUNTIFS(Formulas!$A$2:$A$3001,EP$4,Formulas!$B$2:$B$3001,$A39))</f>
        <v>0</v>
      </c>
      <c r="EQ39" s="21" t="n">
        <f aca="false">IF(OR($A39="",EQ$4=""),0,COUNTIFS(Formulas!$A$2:$A$3001,EQ$4,Formulas!$B$2:$B$3001,$A39))</f>
        <v>0</v>
      </c>
      <c r="ER39" s="21" t="n">
        <f aca="false">IF(OR($A39="",ER$4=""),0,COUNTIFS(Formulas!$A$2:$A$3001,ER$4,Formulas!$B$2:$B$3001,$A39))</f>
        <v>0</v>
      </c>
      <c r="ES39" s="21" t="n">
        <f aca="false">IF(OR($A39="",ES$4=""),0,COUNTIFS(Formulas!$A$2:$A$3001,ES$4,Formulas!$B$2:$B$3001,$A39))</f>
        <v>0</v>
      </c>
      <c r="ET39" s="21" t="n">
        <f aca="false">IF(OR($A39="",ET$4=""),0,COUNTIFS(Formulas!$A$2:$A$3001,ET$4,Formulas!$B$2:$B$3001,$A39))</f>
        <v>0</v>
      </c>
      <c r="EU39" s="21" t="n">
        <f aca="false">IF(OR($A39="",EU$4=""),0,COUNTIFS(Formulas!$A$2:$A$3001,EU$4,Formulas!$B$2:$B$3001,$A39))</f>
        <v>0</v>
      </c>
      <c r="EV39" s="21" t="n">
        <f aca="false">IF(OR($A39="",EV$4=""),0,COUNTIFS(Formulas!$A$2:$A$3001,EV$4,Formulas!$B$2:$B$3001,$A39))</f>
        <v>0</v>
      </c>
    </row>
    <row r="40" customFormat="false" ht="15" hidden="false" customHeight="false" outlineLevel="0" collapsed="false">
      <c r="A40" s="13" t="str">
        <f aca="false">IF(INDEX(Materials!$A$2:$A$301,36)="","",INDEX(Materials!$A$2:$A$301,36))</f>
        <v>Fennel Dry Extract 5:1</v>
      </c>
      <c r="B40" s="19" t="n">
        <f aca="false">IF(A40="","",COUNTIF(C40:EV40,"&gt;0"))</f>
        <v>2</v>
      </c>
      <c r="C40" s="21" t="n">
        <f aca="false">IF(OR($A40="",C$4=""),0,COUNTIFS(Formulas!$A$2:$A$3001,C$4,Formulas!$B$2:$B$3001,$A40))</f>
        <v>0</v>
      </c>
      <c r="D40" s="21" t="n">
        <f aca="false">IF(OR($A40="",D$4=""),0,COUNTIFS(Formulas!$A$2:$A$3001,D$4,Formulas!$B$2:$B$3001,$A40))</f>
        <v>0</v>
      </c>
      <c r="E40" s="21" t="n">
        <f aca="false">IF(OR($A40="",E$4=""),0,COUNTIFS(Formulas!$A$2:$A$3001,E$4,Formulas!$B$2:$B$3001,$A40))</f>
        <v>0</v>
      </c>
      <c r="F40" s="21" t="n">
        <f aca="false">IF(OR($A40="",F$4=""),0,COUNTIFS(Formulas!$A$2:$A$3001,F$4,Formulas!$B$2:$B$3001,$A40))</f>
        <v>0</v>
      </c>
      <c r="G40" s="21" t="n">
        <f aca="false">IF(OR($A40="",G$4=""),0,COUNTIFS(Formulas!$A$2:$A$3001,G$4,Formulas!$B$2:$B$3001,$A40))</f>
        <v>0</v>
      </c>
      <c r="H40" s="21" t="n">
        <f aca="false">IF(OR($A40="",H$4=""),0,COUNTIFS(Formulas!$A$2:$A$3001,H$4,Formulas!$B$2:$B$3001,$A40))</f>
        <v>0</v>
      </c>
      <c r="I40" s="21" t="n">
        <f aca="false">IF(OR($A40="",I$4=""),0,COUNTIFS(Formulas!$A$2:$A$3001,I$4,Formulas!$B$2:$B$3001,$A40))</f>
        <v>0</v>
      </c>
      <c r="J40" s="21" t="n">
        <f aca="false">IF(OR($A40="",J$4=""),0,COUNTIFS(Formulas!$A$2:$A$3001,J$4,Formulas!$B$2:$B$3001,$A40))</f>
        <v>0</v>
      </c>
      <c r="K40" s="21" t="n">
        <f aca="false">IF(OR($A40="",K$4=""),0,COUNTIFS(Formulas!$A$2:$A$3001,K$4,Formulas!$B$2:$B$3001,$A40))</f>
        <v>0</v>
      </c>
      <c r="L40" s="21" t="n">
        <f aca="false">IF(OR($A40="",L$4=""),0,COUNTIFS(Formulas!$A$2:$A$3001,L$4,Formulas!$B$2:$B$3001,$A40))</f>
        <v>0</v>
      </c>
      <c r="M40" s="21" t="n">
        <f aca="false">IF(OR($A40="",M$4=""),0,COUNTIFS(Formulas!$A$2:$A$3001,M$4,Formulas!$B$2:$B$3001,$A40))</f>
        <v>0</v>
      </c>
      <c r="N40" s="21" t="n">
        <f aca="false">IF(OR($A40="",N$4=""),0,COUNTIFS(Formulas!$A$2:$A$3001,N$4,Formulas!$B$2:$B$3001,$A40))</f>
        <v>0</v>
      </c>
      <c r="O40" s="21" t="n">
        <f aca="false">IF(OR($A40="",O$4=""),0,COUNTIFS(Formulas!$A$2:$A$3001,O$4,Formulas!$B$2:$B$3001,$A40))</f>
        <v>0</v>
      </c>
      <c r="P40" s="21" t="n">
        <f aca="false">IF(OR($A40="",P$4=""),0,COUNTIFS(Formulas!$A$2:$A$3001,P$4,Formulas!$B$2:$B$3001,$A40))</f>
        <v>0</v>
      </c>
      <c r="Q40" s="21" t="n">
        <f aca="false">IF(OR($A40="",Q$4=""),0,COUNTIFS(Formulas!$A$2:$A$3001,Q$4,Formulas!$B$2:$B$3001,$A40))</f>
        <v>0</v>
      </c>
      <c r="R40" s="21" t="n">
        <f aca="false">IF(OR($A40="",R$4=""),0,COUNTIFS(Formulas!$A$2:$A$3001,R$4,Formulas!$B$2:$B$3001,$A40))</f>
        <v>0</v>
      </c>
      <c r="S40" s="21" t="n">
        <f aca="false">IF(OR($A40="",S$4=""),0,COUNTIFS(Formulas!$A$2:$A$3001,S$4,Formulas!$B$2:$B$3001,$A40))</f>
        <v>0</v>
      </c>
      <c r="T40" s="21" t="n">
        <f aca="false">IF(OR($A40="",T$4=""),0,COUNTIFS(Formulas!$A$2:$A$3001,T$4,Formulas!$B$2:$B$3001,$A40))</f>
        <v>0</v>
      </c>
      <c r="U40" s="21" t="n">
        <f aca="false">IF(OR($A40="",U$4=""),0,COUNTIFS(Formulas!$A$2:$A$3001,U$4,Formulas!$B$2:$B$3001,$A40))</f>
        <v>0</v>
      </c>
      <c r="V40" s="21" t="n">
        <f aca="false">IF(OR($A40="",V$4=""),0,COUNTIFS(Formulas!$A$2:$A$3001,V$4,Formulas!$B$2:$B$3001,$A40))</f>
        <v>0</v>
      </c>
      <c r="W40" s="21" t="n">
        <f aca="false">IF(OR($A40="",W$4=""),0,COUNTIFS(Formulas!$A$2:$A$3001,W$4,Formulas!$B$2:$B$3001,$A40))</f>
        <v>0</v>
      </c>
      <c r="X40" s="21" t="n">
        <f aca="false">IF(OR($A40="",X$4=""),0,COUNTIFS(Formulas!$A$2:$A$3001,X$4,Formulas!$B$2:$B$3001,$A40))</f>
        <v>0</v>
      </c>
      <c r="Y40" s="21" t="n">
        <f aca="false">IF(OR($A40="",Y$4=""),0,COUNTIFS(Formulas!$A$2:$A$3001,Y$4,Formulas!$B$2:$B$3001,$A40))</f>
        <v>0</v>
      </c>
      <c r="Z40" s="21" t="n">
        <f aca="false">IF(OR($A40="",Z$4=""),0,COUNTIFS(Formulas!$A$2:$A$3001,Z$4,Formulas!$B$2:$B$3001,$A40))</f>
        <v>0</v>
      </c>
      <c r="AA40" s="21" t="n">
        <f aca="false">IF(OR($A40="",AA$4=""),0,COUNTIFS(Formulas!$A$2:$A$3001,AA$4,Formulas!$B$2:$B$3001,$A40))</f>
        <v>0</v>
      </c>
      <c r="AB40" s="21" t="n">
        <f aca="false">IF(OR($A40="",AB$4=""),0,COUNTIFS(Formulas!$A$2:$A$3001,AB$4,Formulas!$B$2:$B$3001,$A40))</f>
        <v>0</v>
      </c>
      <c r="AC40" s="21" t="n">
        <f aca="false">IF(OR($A40="",AC$4=""),0,COUNTIFS(Formulas!$A$2:$A$3001,AC$4,Formulas!$B$2:$B$3001,$A40))</f>
        <v>0</v>
      </c>
      <c r="AD40" s="21" t="n">
        <f aca="false">IF(OR($A40="",AD$4=""),0,COUNTIFS(Formulas!$A$2:$A$3001,AD$4,Formulas!$B$2:$B$3001,$A40))</f>
        <v>0</v>
      </c>
      <c r="AE40" s="21" t="n">
        <f aca="false">IF(OR($A40="",AE$4=""),0,COUNTIFS(Formulas!$A$2:$A$3001,AE$4,Formulas!$B$2:$B$3001,$A40))</f>
        <v>0</v>
      </c>
      <c r="AF40" s="21" t="n">
        <f aca="false">IF(OR($A40="",AF$4=""),0,COUNTIFS(Formulas!$A$2:$A$3001,AF$4,Formulas!$B$2:$B$3001,$A40))</f>
        <v>0</v>
      </c>
      <c r="AG40" s="21" t="n">
        <f aca="false">IF(OR($A40="",AG$4=""),0,COUNTIFS(Formulas!$A$2:$A$3001,AG$4,Formulas!$B$2:$B$3001,$A40))</f>
        <v>0</v>
      </c>
      <c r="AH40" s="21" t="n">
        <f aca="false">IF(OR($A40="",AH$4=""),0,COUNTIFS(Formulas!$A$2:$A$3001,AH$4,Formulas!$B$2:$B$3001,$A40))</f>
        <v>0</v>
      </c>
      <c r="AI40" s="21" t="n">
        <f aca="false">IF(OR($A40="",AI$4=""),0,COUNTIFS(Formulas!$A$2:$A$3001,AI$4,Formulas!$B$2:$B$3001,$A40))</f>
        <v>0</v>
      </c>
      <c r="AJ40" s="21" t="n">
        <f aca="false">IF(OR($A40="",AJ$4=""),0,COUNTIFS(Formulas!$A$2:$A$3001,AJ$4,Formulas!$B$2:$B$3001,$A40))</f>
        <v>0</v>
      </c>
      <c r="AK40" s="21" t="n">
        <f aca="false">IF(OR($A40="",AK$4=""),0,COUNTIFS(Formulas!$A$2:$A$3001,AK$4,Formulas!$B$2:$B$3001,$A40))</f>
        <v>0</v>
      </c>
      <c r="AL40" s="21" t="n">
        <f aca="false">IF(OR($A40="",AL$4=""),0,COUNTIFS(Formulas!$A$2:$A$3001,AL$4,Formulas!$B$2:$B$3001,$A40))</f>
        <v>0</v>
      </c>
      <c r="AM40" s="21" t="n">
        <f aca="false">IF(OR($A40="",AM$4=""),0,COUNTIFS(Formulas!$A$2:$A$3001,AM$4,Formulas!$B$2:$B$3001,$A40))</f>
        <v>0</v>
      </c>
      <c r="AN40" s="21" t="n">
        <f aca="false">IF(OR($A40="",AN$4=""),0,COUNTIFS(Formulas!$A$2:$A$3001,AN$4,Formulas!$B$2:$B$3001,$A40))</f>
        <v>0</v>
      </c>
      <c r="AO40" s="21" t="n">
        <f aca="false">IF(OR($A40="",AO$4=""),0,COUNTIFS(Formulas!$A$2:$A$3001,AO$4,Formulas!$B$2:$B$3001,$A40))</f>
        <v>0</v>
      </c>
      <c r="AP40" s="21" t="n">
        <f aca="false">IF(OR($A40="",AP$4=""),0,COUNTIFS(Formulas!$A$2:$A$3001,AP$4,Formulas!$B$2:$B$3001,$A40))</f>
        <v>0</v>
      </c>
      <c r="AQ40" s="21" t="n">
        <f aca="false">IF(OR($A40="",AQ$4=""),0,COUNTIFS(Formulas!$A$2:$A$3001,AQ$4,Formulas!$B$2:$B$3001,$A40))</f>
        <v>0</v>
      </c>
      <c r="AR40" s="21" t="n">
        <f aca="false">IF(OR($A40="",AR$4=""),0,COUNTIFS(Formulas!$A$2:$A$3001,AR$4,Formulas!$B$2:$B$3001,$A40))</f>
        <v>0</v>
      </c>
      <c r="AS40" s="21" t="n">
        <f aca="false">IF(OR($A40="",AS$4=""),0,COUNTIFS(Formulas!$A$2:$A$3001,AS$4,Formulas!$B$2:$B$3001,$A40))</f>
        <v>0</v>
      </c>
      <c r="AT40" s="21" t="n">
        <f aca="false">IF(OR($A40="",AT$4=""),0,COUNTIFS(Formulas!$A$2:$A$3001,AT$4,Formulas!$B$2:$B$3001,$A40))</f>
        <v>0</v>
      </c>
      <c r="AU40" s="21" t="n">
        <f aca="false">IF(OR($A40="",AU$4=""),0,COUNTIFS(Formulas!$A$2:$A$3001,AU$4,Formulas!$B$2:$B$3001,$A40))</f>
        <v>0</v>
      </c>
      <c r="AV40" s="21" t="n">
        <f aca="false">IF(OR($A40="",AV$4=""),0,COUNTIFS(Formulas!$A$2:$A$3001,AV$4,Formulas!$B$2:$B$3001,$A40))</f>
        <v>0</v>
      </c>
      <c r="AW40" s="21" t="n">
        <f aca="false">IF(OR($A40="",AW$4=""),0,COUNTIFS(Formulas!$A$2:$A$3001,AW$4,Formulas!$B$2:$B$3001,$A40))</f>
        <v>0</v>
      </c>
      <c r="AX40" s="21" t="n">
        <f aca="false">IF(OR($A40="",AX$4=""),0,COUNTIFS(Formulas!$A$2:$A$3001,AX$4,Formulas!$B$2:$B$3001,$A40))</f>
        <v>0</v>
      </c>
      <c r="AY40" s="21" t="n">
        <f aca="false">IF(OR($A40="",AY$4=""),0,COUNTIFS(Formulas!$A$2:$A$3001,AY$4,Formulas!$B$2:$B$3001,$A40))</f>
        <v>0</v>
      </c>
      <c r="AZ40" s="21" t="n">
        <f aca="false">IF(OR($A40="",AZ$4=""),0,COUNTIFS(Formulas!$A$2:$A$3001,AZ$4,Formulas!$B$2:$B$3001,$A40))</f>
        <v>0</v>
      </c>
      <c r="BA40" s="21" t="n">
        <f aca="false">IF(OR($A40="",BA$4=""),0,COUNTIFS(Formulas!$A$2:$A$3001,BA$4,Formulas!$B$2:$B$3001,$A40))</f>
        <v>0</v>
      </c>
      <c r="BB40" s="21" t="n">
        <f aca="false">IF(OR($A40="",BB$4=""),0,COUNTIFS(Formulas!$A$2:$A$3001,BB$4,Formulas!$B$2:$B$3001,$A40))</f>
        <v>0</v>
      </c>
      <c r="BC40" s="21" t="n">
        <f aca="false">IF(OR($A40="",BC$4=""),0,COUNTIFS(Formulas!$A$2:$A$3001,BC$4,Formulas!$B$2:$B$3001,$A40))</f>
        <v>0</v>
      </c>
      <c r="BD40" s="21" t="n">
        <f aca="false">IF(OR($A40="",BD$4=""),0,COUNTIFS(Formulas!$A$2:$A$3001,BD$4,Formulas!$B$2:$B$3001,$A40))</f>
        <v>0</v>
      </c>
      <c r="BE40" s="21" t="n">
        <f aca="false">IF(OR($A40="",BE$4=""),0,COUNTIFS(Formulas!$A$2:$A$3001,BE$4,Formulas!$B$2:$B$3001,$A40))</f>
        <v>0</v>
      </c>
      <c r="BF40" s="21" t="n">
        <f aca="false">IF(OR($A40="",BF$4=""),0,COUNTIFS(Formulas!$A$2:$A$3001,BF$4,Formulas!$B$2:$B$3001,$A40))</f>
        <v>0</v>
      </c>
      <c r="BG40" s="21" t="n">
        <f aca="false">IF(OR($A40="",BG$4=""),0,COUNTIFS(Formulas!$A$2:$A$3001,BG$4,Formulas!$B$2:$B$3001,$A40))</f>
        <v>0</v>
      </c>
      <c r="BH40" s="21" t="n">
        <f aca="false">IF(OR($A40="",BH$4=""),0,COUNTIFS(Formulas!$A$2:$A$3001,BH$4,Formulas!$B$2:$B$3001,$A40))</f>
        <v>0</v>
      </c>
      <c r="BI40" s="21" t="n">
        <f aca="false">IF(OR($A40="",BI$4=""),0,COUNTIFS(Formulas!$A$2:$A$3001,BI$4,Formulas!$B$2:$B$3001,$A40))</f>
        <v>0</v>
      </c>
      <c r="BJ40" s="21" t="n">
        <f aca="false">IF(OR($A40="",BJ$4=""),0,COUNTIFS(Formulas!$A$2:$A$3001,BJ$4,Formulas!$B$2:$B$3001,$A40))</f>
        <v>0</v>
      </c>
      <c r="BK40" s="21" t="n">
        <f aca="false">IF(OR($A40="",BK$4=""),0,COUNTIFS(Formulas!$A$2:$A$3001,BK$4,Formulas!$B$2:$B$3001,$A40))</f>
        <v>0</v>
      </c>
      <c r="BL40" s="21" t="n">
        <f aca="false">IF(OR($A40="",BL$4=""),0,COUNTIFS(Formulas!$A$2:$A$3001,BL$4,Formulas!$B$2:$B$3001,$A40))</f>
        <v>0</v>
      </c>
      <c r="BM40" s="21" t="n">
        <f aca="false">IF(OR($A40="",BM$4=""),0,COUNTIFS(Formulas!$A$2:$A$3001,BM$4,Formulas!$B$2:$B$3001,$A40))</f>
        <v>0</v>
      </c>
      <c r="BN40" s="21" t="n">
        <f aca="false">IF(OR($A40="",BN$4=""),0,COUNTIFS(Formulas!$A$2:$A$3001,BN$4,Formulas!$B$2:$B$3001,$A40))</f>
        <v>0</v>
      </c>
      <c r="BO40" s="21" t="n">
        <f aca="false">IF(OR($A40="",BO$4=""),0,COUNTIFS(Formulas!$A$2:$A$3001,BO$4,Formulas!$B$2:$B$3001,$A40))</f>
        <v>0</v>
      </c>
      <c r="BP40" s="21" t="n">
        <f aca="false">IF(OR($A40="",BP$4=""),0,COUNTIFS(Formulas!$A$2:$A$3001,BP$4,Formulas!$B$2:$B$3001,$A40))</f>
        <v>0</v>
      </c>
      <c r="BQ40" s="21" t="n">
        <f aca="false">IF(OR($A40="",BQ$4=""),0,COUNTIFS(Formulas!$A$2:$A$3001,BQ$4,Formulas!$B$2:$B$3001,$A40))</f>
        <v>0</v>
      </c>
      <c r="BR40" s="21" t="n">
        <f aca="false">IF(OR($A40="",BR$4=""),0,COUNTIFS(Formulas!$A$2:$A$3001,BR$4,Formulas!$B$2:$B$3001,$A40))</f>
        <v>0</v>
      </c>
      <c r="BS40" s="21" t="n">
        <f aca="false">IF(OR($A40="",BS$4=""),0,COUNTIFS(Formulas!$A$2:$A$3001,BS$4,Formulas!$B$2:$B$3001,$A40))</f>
        <v>0</v>
      </c>
      <c r="BT40" s="21" t="n">
        <f aca="false">IF(OR($A40="",BT$4=""),0,COUNTIFS(Formulas!$A$2:$A$3001,BT$4,Formulas!$B$2:$B$3001,$A40))</f>
        <v>0</v>
      </c>
      <c r="BU40" s="21" t="n">
        <f aca="false">IF(OR($A40="",BU$4=""),0,COUNTIFS(Formulas!$A$2:$A$3001,BU$4,Formulas!$B$2:$B$3001,$A40))</f>
        <v>0</v>
      </c>
      <c r="BV40" s="21" t="n">
        <f aca="false">IF(OR($A40="",BV$4=""),0,COUNTIFS(Formulas!$A$2:$A$3001,BV$4,Formulas!$B$2:$B$3001,$A40))</f>
        <v>0</v>
      </c>
      <c r="BW40" s="21" t="n">
        <f aca="false">IF(OR($A40="",BW$4=""),0,COUNTIFS(Formulas!$A$2:$A$3001,BW$4,Formulas!$B$2:$B$3001,$A40))</f>
        <v>0</v>
      </c>
      <c r="BX40" s="21" t="n">
        <f aca="false">IF(OR($A40="",BX$4=""),0,COUNTIFS(Formulas!$A$2:$A$3001,BX$4,Formulas!$B$2:$B$3001,$A40))</f>
        <v>0</v>
      </c>
      <c r="BY40" s="21" t="n">
        <f aca="false">IF(OR($A40="",BY$4=""),0,COUNTIFS(Formulas!$A$2:$A$3001,BY$4,Formulas!$B$2:$B$3001,$A40))</f>
        <v>0</v>
      </c>
      <c r="BZ40" s="21" t="n">
        <f aca="false">IF(OR($A40="",BZ$4=""),0,COUNTIFS(Formulas!$A$2:$A$3001,BZ$4,Formulas!$B$2:$B$3001,$A40))</f>
        <v>0</v>
      </c>
      <c r="CA40" s="21" t="n">
        <f aca="false">IF(OR($A40="",CA$4=""),0,COUNTIFS(Formulas!$A$2:$A$3001,CA$4,Formulas!$B$2:$B$3001,$A40))</f>
        <v>0</v>
      </c>
      <c r="CB40" s="21" t="n">
        <f aca="false">IF(OR($A40="",CB$4=""),0,COUNTIFS(Formulas!$A$2:$A$3001,CB$4,Formulas!$B$2:$B$3001,$A40))</f>
        <v>0</v>
      </c>
      <c r="CC40" s="21" t="n">
        <f aca="false">IF(OR($A40="",CC$4=""),0,COUNTIFS(Formulas!$A$2:$A$3001,CC$4,Formulas!$B$2:$B$3001,$A40))</f>
        <v>0</v>
      </c>
      <c r="CD40" s="21" t="n">
        <f aca="false">IF(OR($A40="",CD$4=""),0,COUNTIFS(Formulas!$A$2:$A$3001,CD$4,Formulas!$B$2:$B$3001,$A40))</f>
        <v>0</v>
      </c>
      <c r="CE40" s="21" t="n">
        <f aca="false">IF(OR($A40="",CE$4=""),0,COUNTIFS(Formulas!$A$2:$A$3001,CE$4,Formulas!$B$2:$B$3001,$A40))</f>
        <v>0</v>
      </c>
      <c r="CF40" s="21" t="n">
        <f aca="false">IF(OR($A40="",CF$4=""),0,COUNTIFS(Formulas!$A$2:$A$3001,CF$4,Formulas!$B$2:$B$3001,$A40))</f>
        <v>0</v>
      </c>
      <c r="CG40" s="21" t="n">
        <f aca="false">IF(OR($A40="",CG$4=""),0,COUNTIFS(Formulas!$A$2:$A$3001,CG$4,Formulas!$B$2:$B$3001,$A40))</f>
        <v>0</v>
      </c>
      <c r="CH40" s="21" t="n">
        <f aca="false">IF(OR($A40="",CH$4=""),0,COUNTIFS(Formulas!$A$2:$A$3001,CH$4,Formulas!$B$2:$B$3001,$A40))</f>
        <v>0</v>
      </c>
      <c r="CI40" s="21" t="n">
        <f aca="false">IF(OR($A40="",CI$4=""),0,COUNTIFS(Formulas!$A$2:$A$3001,CI$4,Formulas!$B$2:$B$3001,$A40))</f>
        <v>0</v>
      </c>
      <c r="CJ40" s="21" t="n">
        <f aca="false">IF(OR($A40="",CJ$4=""),0,COUNTIFS(Formulas!$A$2:$A$3001,CJ$4,Formulas!$B$2:$B$3001,$A40))</f>
        <v>0</v>
      </c>
      <c r="CK40" s="21" t="n">
        <f aca="false">IF(OR($A40="",CK$4=""),0,COUNTIFS(Formulas!$A$2:$A$3001,CK$4,Formulas!$B$2:$B$3001,$A40))</f>
        <v>0</v>
      </c>
      <c r="CL40" s="21" t="n">
        <f aca="false">IF(OR($A40="",CL$4=""),0,COUNTIFS(Formulas!$A$2:$A$3001,CL$4,Formulas!$B$2:$B$3001,$A40))</f>
        <v>0</v>
      </c>
      <c r="CM40" s="21" t="n">
        <f aca="false">IF(OR($A40="",CM$4=""),0,COUNTIFS(Formulas!$A$2:$A$3001,CM$4,Formulas!$B$2:$B$3001,$A40))</f>
        <v>0</v>
      </c>
      <c r="CN40" s="21" t="n">
        <f aca="false">IF(OR($A40="",CN$4=""),0,COUNTIFS(Formulas!$A$2:$A$3001,CN$4,Formulas!$B$2:$B$3001,$A40))</f>
        <v>0</v>
      </c>
      <c r="CO40" s="21" t="n">
        <f aca="false">IF(OR($A40="",CO$4=""),0,COUNTIFS(Formulas!$A$2:$A$3001,CO$4,Formulas!$B$2:$B$3001,$A40))</f>
        <v>0</v>
      </c>
      <c r="CP40" s="21" t="n">
        <f aca="false">IF(OR($A40="",CP$4=""),0,COUNTIFS(Formulas!$A$2:$A$3001,CP$4,Formulas!$B$2:$B$3001,$A40))</f>
        <v>1</v>
      </c>
      <c r="CQ40" s="21" t="n">
        <f aca="false">IF(OR($A40="",CQ$4=""),0,COUNTIFS(Formulas!$A$2:$A$3001,CQ$4,Formulas!$B$2:$B$3001,$A40))</f>
        <v>1</v>
      </c>
      <c r="CR40" s="21" t="n">
        <f aca="false">IF(OR($A40="",CR$4=""),0,COUNTIFS(Formulas!$A$2:$A$3001,CR$4,Formulas!$B$2:$B$3001,$A40))</f>
        <v>0</v>
      </c>
      <c r="CS40" s="21" t="n">
        <f aca="false">IF(OR($A40="",CS$4=""),0,COUNTIFS(Formulas!$A$2:$A$3001,CS$4,Formulas!$B$2:$B$3001,$A40))</f>
        <v>0</v>
      </c>
      <c r="CT40" s="21" t="n">
        <f aca="false">IF(OR($A40="",CT$4=""),0,COUNTIFS(Formulas!$A$2:$A$3001,CT$4,Formulas!$B$2:$B$3001,$A40))</f>
        <v>0</v>
      </c>
      <c r="CU40" s="21" t="n">
        <f aca="false">IF(OR($A40="",CU$4=""),0,COUNTIFS(Formulas!$A$2:$A$3001,CU$4,Formulas!$B$2:$B$3001,$A40))</f>
        <v>0</v>
      </c>
      <c r="CV40" s="21" t="n">
        <f aca="false">IF(OR($A40="",CV$4=""),0,COUNTIFS(Formulas!$A$2:$A$3001,CV$4,Formulas!$B$2:$B$3001,$A40))</f>
        <v>0</v>
      </c>
      <c r="CW40" s="21" t="n">
        <f aca="false">IF(OR($A40="",CW$4=""),0,COUNTIFS(Formulas!$A$2:$A$3001,CW$4,Formulas!$B$2:$B$3001,$A40))</f>
        <v>0</v>
      </c>
      <c r="CX40" s="21" t="n">
        <f aca="false">IF(OR($A40="",CX$4=""),0,COUNTIFS(Formulas!$A$2:$A$3001,CX$4,Formulas!$B$2:$B$3001,$A40))</f>
        <v>0</v>
      </c>
      <c r="CY40" s="21" t="n">
        <f aca="false">IF(OR($A40="",CY$4=""),0,COUNTIFS(Formulas!$A$2:$A$3001,CY$4,Formulas!$B$2:$B$3001,$A40))</f>
        <v>0</v>
      </c>
      <c r="CZ40" s="21" t="n">
        <f aca="false">IF(OR($A40="",CZ$4=""),0,COUNTIFS(Formulas!$A$2:$A$3001,CZ$4,Formulas!$B$2:$B$3001,$A40))</f>
        <v>0</v>
      </c>
      <c r="DA40" s="21" t="n">
        <f aca="false">IF(OR($A40="",DA$4=""),0,COUNTIFS(Formulas!$A$2:$A$3001,DA$4,Formulas!$B$2:$B$3001,$A40))</f>
        <v>0</v>
      </c>
      <c r="DB40" s="21" t="n">
        <f aca="false">IF(OR($A40="",DB$4=""),0,COUNTIFS(Formulas!$A$2:$A$3001,DB$4,Formulas!$B$2:$B$3001,$A40))</f>
        <v>0</v>
      </c>
      <c r="DC40" s="21" t="n">
        <f aca="false">IF(OR($A40="",DC$4=""),0,COUNTIFS(Formulas!$A$2:$A$3001,DC$4,Formulas!$B$2:$B$3001,$A40))</f>
        <v>0</v>
      </c>
      <c r="DD40" s="21" t="n">
        <f aca="false">IF(OR($A40="",DD$4=""),0,COUNTIFS(Formulas!$A$2:$A$3001,DD$4,Formulas!$B$2:$B$3001,$A40))</f>
        <v>0</v>
      </c>
      <c r="DE40" s="21" t="n">
        <f aca="false">IF(OR($A40="",DE$4=""),0,COUNTIFS(Formulas!$A$2:$A$3001,DE$4,Formulas!$B$2:$B$3001,$A40))</f>
        <v>0</v>
      </c>
      <c r="DF40" s="21" t="n">
        <f aca="false">IF(OR($A40="",DF$4=""),0,COUNTIFS(Formulas!$A$2:$A$3001,DF$4,Formulas!$B$2:$B$3001,$A40))</f>
        <v>0</v>
      </c>
      <c r="DG40" s="21" t="n">
        <f aca="false">IF(OR($A40="",DG$4=""),0,COUNTIFS(Formulas!$A$2:$A$3001,DG$4,Formulas!$B$2:$B$3001,$A40))</f>
        <v>0</v>
      </c>
      <c r="DH40" s="21" t="n">
        <f aca="false">IF(OR($A40="",DH$4=""),0,COUNTIFS(Formulas!$A$2:$A$3001,DH$4,Formulas!$B$2:$B$3001,$A40))</f>
        <v>0</v>
      </c>
      <c r="DI40" s="21" t="n">
        <f aca="false">IF(OR($A40="",DI$4=""),0,COUNTIFS(Formulas!$A$2:$A$3001,DI$4,Formulas!$B$2:$B$3001,$A40))</f>
        <v>0</v>
      </c>
      <c r="DJ40" s="21" t="n">
        <f aca="false">IF(OR($A40="",DJ$4=""),0,COUNTIFS(Formulas!$A$2:$A$3001,DJ$4,Formulas!$B$2:$B$3001,$A40))</f>
        <v>0</v>
      </c>
      <c r="DK40" s="21" t="n">
        <f aca="false">IF(OR($A40="",DK$4=""),0,COUNTIFS(Formulas!$A$2:$A$3001,DK$4,Formulas!$B$2:$B$3001,$A40))</f>
        <v>0</v>
      </c>
      <c r="DL40" s="21" t="n">
        <f aca="false">IF(OR($A40="",DL$4=""),0,COUNTIFS(Formulas!$A$2:$A$3001,DL$4,Formulas!$B$2:$B$3001,$A40))</f>
        <v>0</v>
      </c>
      <c r="DM40" s="21" t="n">
        <f aca="false">IF(OR($A40="",DM$4=""),0,COUNTIFS(Formulas!$A$2:$A$3001,DM$4,Formulas!$B$2:$B$3001,$A40))</f>
        <v>0</v>
      </c>
      <c r="DN40" s="21" t="n">
        <f aca="false">IF(OR($A40="",DN$4=""),0,COUNTIFS(Formulas!$A$2:$A$3001,DN$4,Formulas!$B$2:$B$3001,$A40))</f>
        <v>0</v>
      </c>
      <c r="DO40" s="21" t="n">
        <f aca="false">IF(OR($A40="",DO$4=""),0,COUNTIFS(Formulas!$A$2:$A$3001,DO$4,Formulas!$B$2:$B$3001,$A40))</f>
        <v>0</v>
      </c>
      <c r="DP40" s="21" t="n">
        <f aca="false">IF(OR($A40="",DP$4=""),0,COUNTIFS(Formulas!$A$2:$A$3001,DP$4,Formulas!$B$2:$B$3001,$A40))</f>
        <v>0</v>
      </c>
      <c r="DQ40" s="21" t="n">
        <f aca="false">IF(OR($A40="",DQ$4=""),0,COUNTIFS(Formulas!$A$2:$A$3001,DQ$4,Formulas!$B$2:$B$3001,$A40))</f>
        <v>0</v>
      </c>
      <c r="DR40" s="21" t="n">
        <f aca="false">IF(OR($A40="",DR$4=""),0,COUNTIFS(Formulas!$A$2:$A$3001,DR$4,Formulas!$B$2:$B$3001,$A40))</f>
        <v>0</v>
      </c>
      <c r="DS40" s="21" t="n">
        <f aca="false">IF(OR($A40="",DS$4=""),0,COUNTIFS(Formulas!$A$2:$A$3001,DS$4,Formulas!$B$2:$B$3001,$A40))</f>
        <v>0</v>
      </c>
      <c r="DT40" s="21" t="n">
        <f aca="false">IF(OR($A40="",DT$4=""),0,COUNTIFS(Formulas!$A$2:$A$3001,DT$4,Formulas!$B$2:$B$3001,$A40))</f>
        <v>0</v>
      </c>
      <c r="DU40" s="21" t="n">
        <f aca="false">IF(OR($A40="",DU$4=""),0,COUNTIFS(Formulas!$A$2:$A$3001,DU$4,Formulas!$B$2:$B$3001,$A40))</f>
        <v>0</v>
      </c>
      <c r="DV40" s="21" t="n">
        <f aca="false">IF(OR($A40="",DV$4=""),0,COUNTIFS(Formulas!$A$2:$A$3001,DV$4,Formulas!$B$2:$B$3001,$A40))</f>
        <v>0</v>
      </c>
      <c r="DW40" s="21" t="n">
        <f aca="false">IF(OR($A40="",DW$4=""),0,COUNTIFS(Formulas!$A$2:$A$3001,DW$4,Formulas!$B$2:$B$3001,$A40))</f>
        <v>0</v>
      </c>
      <c r="DX40" s="21" t="n">
        <f aca="false">IF(OR($A40="",DX$4=""),0,COUNTIFS(Formulas!$A$2:$A$3001,DX$4,Formulas!$B$2:$B$3001,$A40))</f>
        <v>0</v>
      </c>
      <c r="DY40" s="21" t="n">
        <f aca="false">IF(OR($A40="",DY$4=""),0,COUNTIFS(Formulas!$A$2:$A$3001,DY$4,Formulas!$B$2:$B$3001,$A40))</f>
        <v>0</v>
      </c>
      <c r="DZ40" s="21" t="n">
        <f aca="false">IF(OR($A40="",DZ$4=""),0,COUNTIFS(Formulas!$A$2:$A$3001,DZ$4,Formulas!$B$2:$B$3001,$A40))</f>
        <v>0</v>
      </c>
      <c r="EA40" s="21" t="n">
        <f aca="false">IF(OR($A40="",EA$4=""),0,COUNTIFS(Formulas!$A$2:$A$3001,EA$4,Formulas!$B$2:$B$3001,$A40))</f>
        <v>0</v>
      </c>
      <c r="EB40" s="21" t="n">
        <f aca="false">IF(OR($A40="",EB$4=""),0,COUNTIFS(Formulas!$A$2:$A$3001,EB$4,Formulas!$B$2:$B$3001,$A40))</f>
        <v>0</v>
      </c>
      <c r="EC40" s="21" t="n">
        <f aca="false">IF(OR($A40="",EC$4=""),0,COUNTIFS(Formulas!$A$2:$A$3001,EC$4,Formulas!$B$2:$B$3001,$A40))</f>
        <v>0</v>
      </c>
      <c r="ED40" s="21" t="n">
        <f aca="false">IF(OR($A40="",ED$4=""),0,COUNTIFS(Formulas!$A$2:$A$3001,ED$4,Formulas!$B$2:$B$3001,$A40))</f>
        <v>0</v>
      </c>
      <c r="EE40" s="21" t="n">
        <f aca="false">IF(OR($A40="",EE$4=""),0,COUNTIFS(Formulas!$A$2:$A$3001,EE$4,Formulas!$B$2:$B$3001,$A40))</f>
        <v>0</v>
      </c>
      <c r="EF40" s="21" t="n">
        <f aca="false">IF(OR($A40="",EF$4=""),0,COUNTIFS(Formulas!$A$2:$A$3001,EF$4,Formulas!$B$2:$B$3001,$A40))</f>
        <v>0</v>
      </c>
      <c r="EG40" s="21" t="n">
        <f aca="false">IF(OR($A40="",EG$4=""),0,COUNTIFS(Formulas!$A$2:$A$3001,EG$4,Formulas!$B$2:$B$3001,$A40))</f>
        <v>0</v>
      </c>
      <c r="EH40" s="21" t="n">
        <f aca="false">IF(OR($A40="",EH$4=""),0,COUNTIFS(Formulas!$A$2:$A$3001,EH$4,Formulas!$B$2:$B$3001,$A40))</f>
        <v>0</v>
      </c>
      <c r="EI40" s="21" t="n">
        <f aca="false">IF(OR($A40="",EI$4=""),0,COUNTIFS(Formulas!$A$2:$A$3001,EI$4,Formulas!$B$2:$B$3001,$A40))</f>
        <v>0</v>
      </c>
      <c r="EJ40" s="21" t="n">
        <f aca="false">IF(OR($A40="",EJ$4=""),0,COUNTIFS(Formulas!$A$2:$A$3001,EJ$4,Formulas!$B$2:$B$3001,$A40))</f>
        <v>0</v>
      </c>
      <c r="EK40" s="21" t="n">
        <f aca="false">IF(OR($A40="",EK$4=""),0,COUNTIFS(Formulas!$A$2:$A$3001,EK$4,Formulas!$B$2:$B$3001,$A40))</f>
        <v>0</v>
      </c>
      <c r="EL40" s="21" t="n">
        <f aca="false">IF(OR($A40="",EL$4=""),0,COUNTIFS(Formulas!$A$2:$A$3001,EL$4,Formulas!$B$2:$B$3001,$A40))</f>
        <v>0</v>
      </c>
      <c r="EM40" s="21" t="n">
        <f aca="false">IF(OR($A40="",EM$4=""),0,COUNTIFS(Formulas!$A$2:$A$3001,EM$4,Formulas!$B$2:$B$3001,$A40))</f>
        <v>0</v>
      </c>
      <c r="EN40" s="21" t="n">
        <f aca="false">IF(OR($A40="",EN$4=""),0,COUNTIFS(Formulas!$A$2:$A$3001,EN$4,Formulas!$B$2:$B$3001,$A40))</f>
        <v>0</v>
      </c>
      <c r="EO40" s="21" t="n">
        <f aca="false">IF(OR($A40="",EO$4=""),0,COUNTIFS(Formulas!$A$2:$A$3001,EO$4,Formulas!$B$2:$B$3001,$A40))</f>
        <v>0</v>
      </c>
      <c r="EP40" s="21" t="n">
        <f aca="false">IF(OR($A40="",EP$4=""),0,COUNTIFS(Formulas!$A$2:$A$3001,EP$4,Formulas!$B$2:$B$3001,$A40))</f>
        <v>0</v>
      </c>
      <c r="EQ40" s="21" t="n">
        <f aca="false">IF(OR($A40="",EQ$4=""),0,COUNTIFS(Formulas!$A$2:$A$3001,EQ$4,Formulas!$B$2:$B$3001,$A40))</f>
        <v>0</v>
      </c>
      <c r="ER40" s="21" t="n">
        <f aca="false">IF(OR($A40="",ER$4=""),0,COUNTIFS(Formulas!$A$2:$A$3001,ER$4,Formulas!$B$2:$B$3001,$A40))</f>
        <v>0</v>
      </c>
      <c r="ES40" s="21" t="n">
        <f aca="false">IF(OR($A40="",ES$4=""),0,COUNTIFS(Formulas!$A$2:$A$3001,ES$4,Formulas!$B$2:$B$3001,$A40))</f>
        <v>0</v>
      </c>
      <c r="ET40" s="21" t="n">
        <f aca="false">IF(OR($A40="",ET$4=""),0,COUNTIFS(Formulas!$A$2:$A$3001,ET$4,Formulas!$B$2:$B$3001,$A40))</f>
        <v>0</v>
      </c>
      <c r="EU40" s="21" t="n">
        <f aca="false">IF(OR($A40="",EU$4=""),0,COUNTIFS(Formulas!$A$2:$A$3001,EU$4,Formulas!$B$2:$B$3001,$A40))</f>
        <v>0</v>
      </c>
      <c r="EV40" s="21" t="n">
        <f aca="false">IF(OR($A40="",EV$4=""),0,COUNTIFS(Formulas!$A$2:$A$3001,EV$4,Formulas!$B$2:$B$3001,$A40))</f>
        <v>0</v>
      </c>
    </row>
    <row r="41" customFormat="false" ht="15" hidden="false" customHeight="false" outlineLevel="0" collapsed="false">
      <c r="A41" s="13" t="str">
        <f aca="false">IF(INDEX(Materials!$A$2:$A$301,37)="","",INDEX(Materials!$A$2:$A$301,37))</f>
        <v>Ferrous Bisglycinate</v>
      </c>
      <c r="B41" s="19" t="n">
        <f aca="false">IF(A41="","",COUNTIF(C41:EV41,"&gt;0"))</f>
        <v>2</v>
      </c>
      <c r="C41" s="21" t="n">
        <f aca="false">IF(OR($A41="",C$4=""),0,COUNTIFS(Formulas!$A$2:$A$3001,C$4,Formulas!$B$2:$B$3001,$A41))</f>
        <v>0</v>
      </c>
      <c r="D41" s="21" t="n">
        <f aca="false">IF(OR($A41="",D$4=""),0,COUNTIFS(Formulas!$A$2:$A$3001,D$4,Formulas!$B$2:$B$3001,$A41))</f>
        <v>0</v>
      </c>
      <c r="E41" s="21" t="n">
        <f aca="false">IF(OR($A41="",E$4=""),0,COUNTIFS(Formulas!$A$2:$A$3001,E$4,Formulas!$B$2:$B$3001,$A41))</f>
        <v>0</v>
      </c>
      <c r="F41" s="21" t="n">
        <f aca="false">IF(OR($A41="",F$4=""),0,COUNTIFS(Formulas!$A$2:$A$3001,F$4,Formulas!$B$2:$B$3001,$A41))</f>
        <v>0</v>
      </c>
      <c r="G41" s="21" t="n">
        <f aca="false">IF(OR($A41="",G$4=""),0,COUNTIFS(Formulas!$A$2:$A$3001,G$4,Formulas!$B$2:$B$3001,$A41))</f>
        <v>0</v>
      </c>
      <c r="H41" s="21" t="n">
        <f aca="false">IF(OR($A41="",H$4=""),0,COUNTIFS(Formulas!$A$2:$A$3001,H$4,Formulas!$B$2:$B$3001,$A41))</f>
        <v>0</v>
      </c>
      <c r="I41" s="21" t="n">
        <f aca="false">IF(OR($A41="",I$4=""),0,COUNTIFS(Formulas!$A$2:$A$3001,I$4,Formulas!$B$2:$B$3001,$A41))</f>
        <v>0</v>
      </c>
      <c r="J41" s="21" t="n">
        <f aca="false">IF(OR($A41="",J$4=""),0,COUNTIFS(Formulas!$A$2:$A$3001,J$4,Formulas!$B$2:$B$3001,$A41))</f>
        <v>0</v>
      </c>
      <c r="K41" s="21" t="n">
        <f aca="false">IF(OR($A41="",K$4=""),0,COUNTIFS(Formulas!$A$2:$A$3001,K$4,Formulas!$B$2:$B$3001,$A41))</f>
        <v>0</v>
      </c>
      <c r="L41" s="21" t="n">
        <f aca="false">IF(OR($A41="",L$4=""),0,COUNTIFS(Formulas!$A$2:$A$3001,L$4,Formulas!$B$2:$B$3001,$A41))</f>
        <v>0</v>
      </c>
      <c r="M41" s="21" t="n">
        <f aca="false">IF(OR($A41="",M$4=""),0,COUNTIFS(Formulas!$A$2:$A$3001,M$4,Formulas!$B$2:$B$3001,$A41))</f>
        <v>0</v>
      </c>
      <c r="N41" s="21" t="n">
        <f aca="false">IF(OR($A41="",N$4=""),0,COUNTIFS(Formulas!$A$2:$A$3001,N$4,Formulas!$B$2:$B$3001,$A41))</f>
        <v>0</v>
      </c>
      <c r="O41" s="21" t="n">
        <f aca="false">IF(OR($A41="",O$4=""),0,COUNTIFS(Formulas!$A$2:$A$3001,O$4,Formulas!$B$2:$B$3001,$A41))</f>
        <v>0</v>
      </c>
      <c r="P41" s="21" t="n">
        <f aca="false">IF(OR($A41="",P$4=""),0,COUNTIFS(Formulas!$A$2:$A$3001,P$4,Formulas!$B$2:$B$3001,$A41))</f>
        <v>0</v>
      </c>
      <c r="Q41" s="21" t="n">
        <f aca="false">IF(OR($A41="",Q$4=""),0,COUNTIFS(Formulas!$A$2:$A$3001,Q$4,Formulas!$B$2:$B$3001,$A41))</f>
        <v>0</v>
      </c>
      <c r="R41" s="21" t="n">
        <f aca="false">IF(OR($A41="",R$4=""),0,COUNTIFS(Formulas!$A$2:$A$3001,R$4,Formulas!$B$2:$B$3001,$A41))</f>
        <v>0</v>
      </c>
      <c r="S41" s="21" t="n">
        <f aca="false">IF(OR($A41="",S$4=""),0,COUNTIFS(Formulas!$A$2:$A$3001,S$4,Formulas!$B$2:$B$3001,$A41))</f>
        <v>0</v>
      </c>
      <c r="T41" s="21" t="n">
        <f aca="false">IF(OR($A41="",T$4=""),0,COUNTIFS(Formulas!$A$2:$A$3001,T$4,Formulas!$B$2:$B$3001,$A41))</f>
        <v>0</v>
      </c>
      <c r="U41" s="21" t="n">
        <f aca="false">IF(OR($A41="",U$4=""),0,COUNTIFS(Formulas!$A$2:$A$3001,U$4,Formulas!$B$2:$B$3001,$A41))</f>
        <v>0</v>
      </c>
      <c r="V41" s="21" t="n">
        <f aca="false">IF(OR($A41="",V$4=""),0,COUNTIFS(Formulas!$A$2:$A$3001,V$4,Formulas!$B$2:$B$3001,$A41))</f>
        <v>0</v>
      </c>
      <c r="W41" s="21" t="n">
        <f aca="false">IF(OR($A41="",W$4=""),0,COUNTIFS(Formulas!$A$2:$A$3001,W$4,Formulas!$B$2:$B$3001,$A41))</f>
        <v>0</v>
      </c>
      <c r="X41" s="21" t="n">
        <f aca="false">IF(OR($A41="",X$4=""),0,COUNTIFS(Formulas!$A$2:$A$3001,X$4,Formulas!$B$2:$B$3001,$A41))</f>
        <v>0</v>
      </c>
      <c r="Y41" s="21" t="n">
        <f aca="false">IF(OR($A41="",Y$4=""),0,COUNTIFS(Formulas!$A$2:$A$3001,Y$4,Formulas!$B$2:$B$3001,$A41))</f>
        <v>0</v>
      </c>
      <c r="Z41" s="21" t="n">
        <f aca="false">IF(OR($A41="",Z$4=""),0,COUNTIFS(Formulas!$A$2:$A$3001,Z$4,Formulas!$B$2:$B$3001,$A41))</f>
        <v>0</v>
      </c>
      <c r="AA41" s="21" t="n">
        <f aca="false">IF(OR($A41="",AA$4=""),0,COUNTIFS(Formulas!$A$2:$A$3001,AA$4,Formulas!$B$2:$B$3001,$A41))</f>
        <v>0</v>
      </c>
      <c r="AB41" s="21" t="n">
        <f aca="false">IF(OR($A41="",AB$4=""),0,COUNTIFS(Formulas!$A$2:$A$3001,AB$4,Formulas!$B$2:$B$3001,$A41))</f>
        <v>0</v>
      </c>
      <c r="AC41" s="21" t="n">
        <f aca="false">IF(OR($A41="",AC$4=""),0,COUNTIFS(Formulas!$A$2:$A$3001,AC$4,Formulas!$B$2:$B$3001,$A41))</f>
        <v>0</v>
      </c>
      <c r="AD41" s="21" t="n">
        <f aca="false">IF(OR($A41="",AD$4=""),0,COUNTIFS(Formulas!$A$2:$A$3001,AD$4,Formulas!$B$2:$B$3001,$A41))</f>
        <v>0</v>
      </c>
      <c r="AE41" s="21" t="n">
        <f aca="false">IF(OR($A41="",AE$4=""),0,COUNTIFS(Formulas!$A$2:$A$3001,AE$4,Formulas!$B$2:$B$3001,$A41))</f>
        <v>0</v>
      </c>
      <c r="AF41" s="21" t="n">
        <f aca="false">IF(OR($A41="",AF$4=""),0,COUNTIFS(Formulas!$A$2:$A$3001,AF$4,Formulas!$B$2:$B$3001,$A41))</f>
        <v>0</v>
      </c>
      <c r="AG41" s="21" t="n">
        <f aca="false">IF(OR($A41="",AG$4=""),0,COUNTIFS(Formulas!$A$2:$A$3001,AG$4,Formulas!$B$2:$B$3001,$A41))</f>
        <v>0</v>
      </c>
      <c r="AH41" s="21" t="n">
        <f aca="false">IF(OR($A41="",AH$4=""),0,COUNTIFS(Formulas!$A$2:$A$3001,AH$4,Formulas!$B$2:$B$3001,$A41))</f>
        <v>0</v>
      </c>
      <c r="AI41" s="21" t="n">
        <f aca="false">IF(OR($A41="",AI$4=""),0,COUNTIFS(Formulas!$A$2:$A$3001,AI$4,Formulas!$B$2:$B$3001,$A41))</f>
        <v>0</v>
      </c>
      <c r="AJ41" s="21" t="n">
        <f aca="false">IF(OR($A41="",AJ$4=""),0,COUNTIFS(Formulas!$A$2:$A$3001,AJ$4,Formulas!$B$2:$B$3001,$A41))</f>
        <v>0</v>
      </c>
      <c r="AK41" s="21" t="n">
        <f aca="false">IF(OR($A41="",AK$4=""),0,COUNTIFS(Formulas!$A$2:$A$3001,AK$4,Formulas!$B$2:$B$3001,$A41))</f>
        <v>0</v>
      </c>
      <c r="AL41" s="21" t="n">
        <f aca="false">IF(OR($A41="",AL$4=""),0,COUNTIFS(Formulas!$A$2:$A$3001,AL$4,Formulas!$B$2:$B$3001,$A41))</f>
        <v>0</v>
      </c>
      <c r="AM41" s="21" t="n">
        <f aca="false">IF(OR($A41="",AM$4=""),0,COUNTIFS(Formulas!$A$2:$A$3001,AM$4,Formulas!$B$2:$B$3001,$A41))</f>
        <v>0</v>
      </c>
      <c r="AN41" s="21" t="n">
        <f aca="false">IF(OR($A41="",AN$4=""),0,COUNTIFS(Formulas!$A$2:$A$3001,AN$4,Formulas!$B$2:$B$3001,$A41))</f>
        <v>0</v>
      </c>
      <c r="AO41" s="21" t="n">
        <f aca="false">IF(OR($A41="",AO$4=""),0,COUNTIFS(Formulas!$A$2:$A$3001,AO$4,Formulas!$B$2:$B$3001,$A41))</f>
        <v>0</v>
      </c>
      <c r="AP41" s="21" t="n">
        <f aca="false">IF(OR($A41="",AP$4=""),0,COUNTIFS(Formulas!$A$2:$A$3001,AP$4,Formulas!$B$2:$B$3001,$A41))</f>
        <v>0</v>
      </c>
      <c r="AQ41" s="21" t="n">
        <f aca="false">IF(OR($A41="",AQ$4=""),0,COUNTIFS(Formulas!$A$2:$A$3001,AQ$4,Formulas!$B$2:$B$3001,$A41))</f>
        <v>0</v>
      </c>
      <c r="AR41" s="21" t="n">
        <f aca="false">IF(OR($A41="",AR$4=""),0,COUNTIFS(Formulas!$A$2:$A$3001,AR$4,Formulas!$B$2:$B$3001,$A41))</f>
        <v>0</v>
      </c>
      <c r="AS41" s="21" t="n">
        <f aca="false">IF(OR($A41="",AS$4=""),0,COUNTIFS(Formulas!$A$2:$A$3001,AS$4,Formulas!$B$2:$B$3001,$A41))</f>
        <v>0</v>
      </c>
      <c r="AT41" s="21" t="n">
        <f aca="false">IF(OR($A41="",AT$4=""),0,COUNTIFS(Formulas!$A$2:$A$3001,AT$4,Formulas!$B$2:$B$3001,$A41))</f>
        <v>0</v>
      </c>
      <c r="AU41" s="21" t="n">
        <f aca="false">IF(OR($A41="",AU$4=""),0,COUNTIFS(Formulas!$A$2:$A$3001,AU$4,Formulas!$B$2:$B$3001,$A41))</f>
        <v>0</v>
      </c>
      <c r="AV41" s="21" t="n">
        <f aca="false">IF(OR($A41="",AV$4=""),0,COUNTIFS(Formulas!$A$2:$A$3001,AV$4,Formulas!$B$2:$B$3001,$A41))</f>
        <v>0</v>
      </c>
      <c r="AW41" s="21" t="n">
        <f aca="false">IF(OR($A41="",AW$4=""),0,COUNTIFS(Formulas!$A$2:$A$3001,AW$4,Formulas!$B$2:$B$3001,$A41))</f>
        <v>0</v>
      </c>
      <c r="AX41" s="21" t="n">
        <f aca="false">IF(OR($A41="",AX$4=""),0,COUNTIFS(Formulas!$A$2:$A$3001,AX$4,Formulas!$B$2:$B$3001,$A41))</f>
        <v>0</v>
      </c>
      <c r="AY41" s="21" t="n">
        <f aca="false">IF(OR($A41="",AY$4=""),0,COUNTIFS(Formulas!$A$2:$A$3001,AY$4,Formulas!$B$2:$B$3001,$A41))</f>
        <v>0</v>
      </c>
      <c r="AZ41" s="21" t="n">
        <f aca="false">IF(OR($A41="",AZ$4=""),0,COUNTIFS(Formulas!$A$2:$A$3001,AZ$4,Formulas!$B$2:$B$3001,$A41))</f>
        <v>0</v>
      </c>
      <c r="BA41" s="21" t="n">
        <f aca="false">IF(OR($A41="",BA$4=""),0,COUNTIFS(Formulas!$A$2:$A$3001,BA$4,Formulas!$B$2:$B$3001,$A41))</f>
        <v>0</v>
      </c>
      <c r="BB41" s="21" t="n">
        <f aca="false">IF(OR($A41="",BB$4=""),0,COUNTIFS(Formulas!$A$2:$A$3001,BB$4,Formulas!$B$2:$B$3001,$A41))</f>
        <v>0</v>
      </c>
      <c r="BC41" s="21" t="n">
        <f aca="false">IF(OR($A41="",BC$4=""),0,COUNTIFS(Formulas!$A$2:$A$3001,BC$4,Formulas!$B$2:$B$3001,$A41))</f>
        <v>0</v>
      </c>
      <c r="BD41" s="21" t="n">
        <f aca="false">IF(OR($A41="",BD$4=""),0,COUNTIFS(Formulas!$A$2:$A$3001,BD$4,Formulas!$B$2:$B$3001,$A41))</f>
        <v>0</v>
      </c>
      <c r="BE41" s="21" t="n">
        <f aca="false">IF(OR($A41="",BE$4=""),0,COUNTIFS(Formulas!$A$2:$A$3001,BE$4,Formulas!$B$2:$B$3001,$A41))</f>
        <v>0</v>
      </c>
      <c r="BF41" s="21" t="n">
        <f aca="false">IF(OR($A41="",BF$4=""),0,COUNTIFS(Formulas!$A$2:$A$3001,BF$4,Formulas!$B$2:$B$3001,$A41))</f>
        <v>0</v>
      </c>
      <c r="BG41" s="21" t="n">
        <f aca="false">IF(OR($A41="",BG$4=""),0,COUNTIFS(Formulas!$A$2:$A$3001,BG$4,Formulas!$B$2:$B$3001,$A41))</f>
        <v>0</v>
      </c>
      <c r="BH41" s="21" t="n">
        <f aca="false">IF(OR($A41="",BH$4=""),0,COUNTIFS(Formulas!$A$2:$A$3001,BH$4,Formulas!$B$2:$B$3001,$A41))</f>
        <v>0</v>
      </c>
      <c r="BI41" s="21" t="n">
        <f aca="false">IF(OR($A41="",BI$4=""),0,COUNTIFS(Formulas!$A$2:$A$3001,BI$4,Formulas!$B$2:$B$3001,$A41))</f>
        <v>0</v>
      </c>
      <c r="BJ41" s="21" t="n">
        <f aca="false">IF(OR($A41="",BJ$4=""),0,COUNTIFS(Formulas!$A$2:$A$3001,BJ$4,Formulas!$B$2:$B$3001,$A41))</f>
        <v>0</v>
      </c>
      <c r="BK41" s="21" t="n">
        <f aca="false">IF(OR($A41="",BK$4=""),0,COUNTIFS(Formulas!$A$2:$A$3001,BK$4,Formulas!$B$2:$B$3001,$A41))</f>
        <v>0</v>
      </c>
      <c r="BL41" s="21" t="n">
        <f aca="false">IF(OR($A41="",BL$4=""),0,COUNTIFS(Formulas!$A$2:$A$3001,BL$4,Formulas!$B$2:$B$3001,$A41))</f>
        <v>0</v>
      </c>
      <c r="BM41" s="21" t="n">
        <f aca="false">IF(OR($A41="",BM$4=""),0,COUNTIFS(Formulas!$A$2:$A$3001,BM$4,Formulas!$B$2:$B$3001,$A41))</f>
        <v>0</v>
      </c>
      <c r="BN41" s="21" t="n">
        <f aca="false">IF(OR($A41="",BN$4=""),0,COUNTIFS(Formulas!$A$2:$A$3001,BN$4,Formulas!$B$2:$B$3001,$A41))</f>
        <v>0</v>
      </c>
      <c r="BO41" s="21" t="n">
        <f aca="false">IF(OR($A41="",BO$4=""),0,COUNTIFS(Formulas!$A$2:$A$3001,BO$4,Formulas!$B$2:$B$3001,$A41))</f>
        <v>0</v>
      </c>
      <c r="BP41" s="21" t="n">
        <f aca="false">IF(OR($A41="",BP$4=""),0,COUNTIFS(Formulas!$A$2:$A$3001,BP$4,Formulas!$B$2:$B$3001,$A41))</f>
        <v>0</v>
      </c>
      <c r="BQ41" s="21" t="n">
        <f aca="false">IF(OR($A41="",BQ$4=""),0,COUNTIFS(Formulas!$A$2:$A$3001,BQ$4,Formulas!$B$2:$B$3001,$A41))</f>
        <v>0</v>
      </c>
      <c r="BR41" s="21" t="n">
        <f aca="false">IF(OR($A41="",BR$4=""),0,COUNTIFS(Formulas!$A$2:$A$3001,BR$4,Formulas!$B$2:$B$3001,$A41))</f>
        <v>0</v>
      </c>
      <c r="BS41" s="21" t="n">
        <f aca="false">IF(OR($A41="",BS$4=""),0,COUNTIFS(Formulas!$A$2:$A$3001,BS$4,Formulas!$B$2:$B$3001,$A41))</f>
        <v>0</v>
      </c>
      <c r="BT41" s="21" t="n">
        <f aca="false">IF(OR($A41="",BT$4=""),0,COUNTIFS(Formulas!$A$2:$A$3001,BT$4,Formulas!$B$2:$B$3001,$A41))</f>
        <v>0</v>
      </c>
      <c r="BU41" s="21" t="n">
        <f aca="false">IF(OR($A41="",BU$4=""),0,COUNTIFS(Formulas!$A$2:$A$3001,BU$4,Formulas!$B$2:$B$3001,$A41))</f>
        <v>0</v>
      </c>
      <c r="BV41" s="21" t="n">
        <f aca="false">IF(OR($A41="",BV$4=""),0,COUNTIFS(Formulas!$A$2:$A$3001,BV$4,Formulas!$B$2:$B$3001,$A41))</f>
        <v>0</v>
      </c>
      <c r="BW41" s="21" t="n">
        <f aca="false">IF(OR($A41="",BW$4=""),0,COUNTIFS(Formulas!$A$2:$A$3001,BW$4,Formulas!$B$2:$B$3001,$A41))</f>
        <v>0</v>
      </c>
      <c r="BX41" s="21" t="n">
        <f aca="false">IF(OR($A41="",BX$4=""),0,COUNTIFS(Formulas!$A$2:$A$3001,BX$4,Formulas!$B$2:$B$3001,$A41))</f>
        <v>0</v>
      </c>
      <c r="BY41" s="21" t="n">
        <f aca="false">IF(OR($A41="",BY$4=""),0,COUNTIFS(Formulas!$A$2:$A$3001,BY$4,Formulas!$B$2:$B$3001,$A41))</f>
        <v>0</v>
      </c>
      <c r="BZ41" s="21" t="n">
        <f aca="false">IF(OR($A41="",BZ$4=""),0,COUNTIFS(Formulas!$A$2:$A$3001,BZ$4,Formulas!$B$2:$B$3001,$A41))</f>
        <v>0</v>
      </c>
      <c r="CA41" s="21" t="n">
        <f aca="false">IF(OR($A41="",CA$4=""),0,COUNTIFS(Formulas!$A$2:$A$3001,CA$4,Formulas!$B$2:$B$3001,$A41))</f>
        <v>0</v>
      </c>
      <c r="CB41" s="21" t="n">
        <f aca="false">IF(OR($A41="",CB$4=""),0,COUNTIFS(Formulas!$A$2:$A$3001,CB$4,Formulas!$B$2:$B$3001,$A41))</f>
        <v>0</v>
      </c>
      <c r="CC41" s="21" t="n">
        <f aca="false">IF(OR($A41="",CC$4=""),0,COUNTIFS(Formulas!$A$2:$A$3001,CC$4,Formulas!$B$2:$B$3001,$A41))</f>
        <v>0</v>
      </c>
      <c r="CD41" s="21" t="n">
        <f aca="false">IF(OR($A41="",CD$4=""),0,COUNTIFS(Formulas!$A$2:$A$3001,CD$4,Formulas!$B$2:$B$3001,$A41))</f>
        <v>0</v>
      </c>
      <c r="CE41" s="21" t="n">
        <f aca="false">IF(OR($A41="",CE$4=""),0,COUNTIFS(Formulas!$A$2:$A$3001,CE$4,Formulas!$B$2:$B$3001,$A41))</f>
        <v>1</v>
      </c>
      <c r="CF41" s="21" t="n">
        <f aca="false">IF(OR($A41="",CF$4=""),0,COUNTIFS(Formulas!$A$2:$A$3001,CF$4,Formulas!$B$2:$B$3001,$A41))</f>
        <v>0</v>
      </c>
      <c r="CG41" s="21" t="n">
        <f aca="false">IF(OR($A41="",CG$4=""),0,COUNTIFS(Formulas!$A$2:$A$3001,CG$4,Formulas!$B$2:$B$3001,$A41))</f>
        <v>0</v>
      </c>
      <c r="CH41" s="21" t="n">
        <f aca="false">IF(OR($A41="",CH$4=""),0,COUNTIFS(Formulas!$A$2:$A$3001,CH$4,Formulas!$B$2:$B$3001,$A41))</f>
        <v>0</v>
      </c>
      <c r="CI41" s="21" t="n">
        <f aca="false">IF(OR($A41="",CI$4=""),0,COUNTIFS(Formulas!$A$2:$A$3001,CI$4,Formulas!$B$2:$B$3001,$A41))</f>
        <v>0</v>
      </c>
      <c r="CJ41" s="21" t="n">
        <f aca="false">IF(OR($A41="",CJ$4=""),0,COUNTIFS(Formulas!$A$2:$A$3001,CJ$4,Formulas!$B$2:$B$3001,$A41))</f>
        <v>0</v>
      </c>
      <c r="CK41" s="21" t="n">
        <f aca="false">IF(OR($A41="",CK$4=""),0,COUNTIFS(Formulas!$A$2:$A$3001,CK$4,Formulas!$B$2:$B$3001,$A41))</f>
        <v>0</v>
      </c>
      <c r="CL41" s="21" t="n">
        <f aca="false">IF(OR($A41="",CL$4=""),0,COUNTIFS(Formulas!$A$2:$A$3001,CL$4,Formulas!$B$2:$B$3001,$A41))</f>
        <v>0</v>
      </c>
      <c r="CM41" s="21" t="n">
        <f aca="false">IF(OR($A41="",CM$4=""),0,COUNTIFS(Formulas!$A$2:$A$3001,CM$4,Formulas!$B$2:$B$3001,$A41))</f>
        <v>0</v>
      </c>
      <c r="CN41" s="21" t="n">
        <f aca="false">IF(OR($A41="",CN$4=""),0,COUNTIFS(Formulas!$A$2:$A$3001,CN$4,Formulas!$B$2:$B$3001,$A41))</f>
        <v>0</v>
      </c>
      <c r="CO41" s="21" t="n">
        <f aca="false">IF(OR($A41="",CO$4=""),0,COUNTIFS(Formulas!$A$2:$A$3001,CO$4,Formulas!$B$2:$B$3001,$A41))</f>
        <v>0</v>
      </c>
      <c r="CP41" s="21" t="n">
        <f aca="false">IF(OR($A41="",CP$4=""),0,COUNTIFS(Formulas!$A$2:$A$3001,CP$4,Formulas!$B$2:$B$3001,$A41))</f>
        <v>0</v>
      </c>
      <c r="CQ41" s="21" t="n">
        <f aca="false">IF(OR($A41="",CQ$4=""),0,COUNTIFS(Formulas!$A$2:$A$3001,CQ$4,Formulas!$B$2:$B$3001,$A41))</f>
        <v>0</v>
      </c>
      <c r="CR41" s="21" t="n">
        <f aca="false">IF(OR($A41="",CR$4=""),0,COUNTIFS(Formulas!$A$2:$A$3001,CR$4,Formulas!$B$2:$B$3001,$A41))</f>
        <v>0</v>
      </c>
      <c r="CS41" s="21" t="n">
        <f aca="false">IF(OR($A41="",CS$4=""),0,COUNTIFS(Formulas!$A$2:$A$3001,CS$4,Formulas!$B$2:$B$3001,$A41))</f>
        <v>0</v>
      </c>
      <c r="CT41" s="21" t="n">
        <f aca="false">IF(OR($A41="",CT$4=""),0,COUNTIFS(Formulas!$A$2:$A$3001,CT$4,Formulas!$B$2:$B$3001,$A41))</f>
        <v>0</v>
      </c>
      <c r="CU41" s="21" t="n">
        <f aca="false">IF(OR($A41="",CU$4=""),0,COUNTIFS(Formulas!$A$2:$A$3001,CU$4,Formulas!$B$2:$B$3001,$A41))</f>
        <v>0</v>
      </c>
      <c r="CV41" s="21" t="n">
        <f aca="false">IF(OR($A41="",CV$4=""),0,COUNTIFS(Formulas!$A$2:$A$3001,CV$4,Formulas!$B$2:$B$3001,$A41))</f>
        <v>1</v>
      </c>
      <c r="CW41" s="21" t="n">
        <f aca="false">IF(OR($A41="",CW$4=""),0,COUNTIFS(Formulas!$A$2:$A$3001,CW$4,Formulas!$B$2:$B$3001,$A41))</f>
        <v>0</v>
      </c>
      <c r="CX41" s="21" t="n">
        <f aca="false">IF(OR($A41="",CX$4=""),0,COUNTIFS(Formulas!$A$2:$A$3001,CX$4,Formulas!$B$2:$B$3001,$A41))</f>
        <v>0</v>
      </c>
      <c r="CY41" s="21" t="n">
        <f aca="false">IF(OR($A41="",CY$4=""),0,COUNTIFS(Formulas!$A$2:$A$3001,CY$4,Formulas!$B$2:$B$3001,$A41))</f>
        <v>0</v>
      </c>
      <c r="CZ41" s="21" t="n">
        <f aca="false">IF(OR($A41="",CZ$4=""),0,COUNTIFS(Formulas!$A$2:$A$3001,CZ$4,Formulas!$B$2:$B$3001,$A41))</f>
        <v>0</v>
      </c>
      <c r="DA41" s="21" t="n">
        <f aca="false">IF(OR($A41="",DA$4=""),0,COUNTIFS(Formulas!$A$2:$A$3001,DA$4,Formulas!$B$2:$B$3001,$A41))</f>
        <v>0</v>
      </c>
      <c r="DB41" s="21" t="n">
        <f aca="false">IF(OR($A41="",DB$4=""),0,COUNTIFS(Formulas!$A$2:$A$3001,DB$4,Formulas!$B$2:$B$3001,$A41))</f>
        <v>0</v>
      </c>
      <c r="DC41" s="21" t="n">
        <f aca="false">IF(OR($A41="",DC$4=""),0,COUNTIFS(Formulas!$A$2:$A$3001,DC$4,Formulas!$B$2:$B$3001,$A41))</f>
        <v>0</v>
      </c>
      <c r="DD41" s="21" t="n">
        <f aca="false">IF(OR($A41="",DD$4=""),0,COUNTIFS(Formulas!$A$2:$A$3001,DD$4,Formulas!$B$2:$B$3001,$A41))</f>
        <v>0</v>
      </c>
      <c r="DE41" s="21" t="n">
        <f aca="false">IF(OR($A41="",DE$4=""),0,COUNTIFS(Formulas!$A$2:$A$3001,DE$4,Formulas!$B$2:$B$3001,$A41))</f>
        <v>0</v>
      </c>
      <c r="DF41" s="21" t="n">
        <f aca="false">IF(OR($A41="",DF$4=""),0,COUNTIFS(Formulas!$A$2:$A$3001,DF$4,Formulas!$B$2:$B$3001,$A41))</f>
        <v>0</v>
      </c>
      <c r="DG41" s="21" t="n">
        <f aca="false">IF(OR($A41="",DG$4=""),0,COUNTIFS(Formulas!$A$2:$A$3001,DG$4,Formulas!$B$2:$B$3001,$A41))</f>
        <v>0</v>
      </c>
      <c r="DH41" s="21" t="n">
        <f aca="false">IF(OR($A41="",DH$4=""),0,COUNTIFS(Formulas!$A$2:$A$3001,DH$4,Formulas!$B$2:$B$3001,$A41))</f>
        <v>0</v>
      </c>
      <c r="DI41" s="21" t="n">
        <f aca="false">IF(OR($A41="",DI$4=""),0,COUNTIFS(Formulas!$A$2:$A$3001,DI$4,Formulas!$B$2:$B$3001,$A41))</f>
        <v>0</v>
      </c>
      <c r="DJ41" s="21" t="n">
        <f aca="false">IF(OR($A41="",DJ$4=""),0,COUNTIFS(Formulas!$A$2:$A$3001,DJ$4,Formulas!$B$2:$B$3001,$A41))</f>
        <v>0</v>
      </c>
      <c r="DK41" s="21" t="n">
        <f aca="false">IF(OR($A41="",DK$4=""),0,COUNTIFS(Formulas!$A$2:$A$3001,DK$4,Formulas!$B$2:$B$3001,$A41))</f>
        <v>0</v>
      </c>
      <c r="DL41" s="21" t="n">
        <f aca="false">IF(OR($A41="",DL$4=""),0,COUNTIFS(Formulas!$A$2:$A$3001,DL$4,Formulas!$B$2:$B$3001,$A41))</f>
        <v>0</v>
      </c>
      <c r="DM41" s="21" t="n">
        <f aca="false">IF(OR($A41="",DM$4=""),0,COUNTIFS(Formulas!$A$2:$A$3001,DM$4,Formulas!$B$2:$B$3001,$A41))</f>
        <v>0</v>
      </c>
      <c r="DN41" s="21" t="n">
        <f aca="false">IF(OR($A41="",DN$4=""),0,COUNTIFS(Formulas!$A$2:$A$3001,DN$4,Formulas!$B$2:$B$3001,$A41))</f>
        <v>0</v>
      </c>
      <c r="DO41" s="21" t="n">
        <f aca="false">IF(OR($A41="",DO$4=""),0,COUNTIFS(Formulas!$A$2:$A$3001,DO$4,Formulas!$B$2:$B$3001,$A41))</f>
        <v>0</v>
      </c>
      <c r="DP41" s="21" t="n">
        <f aca="false">IF(OR($A41="",DP$4=""),0,COUNTIFS(Formulas!$A$2:$A$3001,DP$4,Formulas!$B$2:$B$3001,$A41))</f>
        <v>0</v>
      </c>
      <c r="DQ41" s="21" t="n">
        <f aca="false">IF(OR($A41="",DQ$4=""),0,COUNTIFS(Formulas!$A$2:$A$3001,DQ$4,Formulas!$B$2:$B$3001,$A41))</f>
        <v>0</v>
      </c>
      <c r="DR41" s="21" t="n">
        <f aca="false">IF(OR($A41="",DR$4=""),0,COUNTIFS(Formulas!$A$2:$A$3001,DR$4,Formulas!$B$2:$B$3001,$A41))</f>
        <v>0</v>
      </c>
      <c r="DS41" s="21" t="n">
        <f aca="false">IF(OR($A41="",DS$4=""),0,COUNTIFS(Formulas!$A$2:$A$3001,DS$4,Formulas!$B$2:$B$3001,$A41))</f>
        <v>0</v>
      </c>
      <c r="DT41" s="21" t="n">
        <f aca="false">IF(OR($A41="",DT$4=""),0,COUNTIFS(Formulas!$A$2:$A$3001,DT$4,Formulas!$B$2:$B$3001,$A41))</f>
        <v>0</v>
      </c>
      <c r="DU41" s="21" t="n">
        <f aca="false">IF(OR($A41="",DU$4=""),0,COUNTIFS(Formulas!$A$2:$A$3001,DU$4,Formulas!$B$2:$B$3001,$A41))</f>
        <v>0</v>
      </c>
      <c r="DV41" s="21" t="n">
        <f aca="false">IF(OR($A41="",DV$4=""),0,COUNTIFS(Formulas!$A$2:$A$3001,DV$4,Formulas!$B$2:$B$3001,$A41))</f>
        <v>0</v>
      </c>
      <c r="DW41" s="21" t="n">
        <f aca="false">IF(OR($A41="",DW$4=""),0,COUNTIFS(Formulas!$A$2:$A$3001,DW$4,Formulas!$B$2:$B$3001,$A41))</f>
        <v>0</v>
      </c>
      <c r="DX41" s="21" t="n">
        <f aca="false">IF(OR($A41="",DX$4=""),0,COUNTIFS(Formulas!$A$2:$A$3001,DX$4,Formulas!$B$2:$B$3001,$A41))</f>
        <v>0</v>
      </c>
      <c r="DY41" s="21" t="n">
        <f aca="false">IF(OR($A41="",DY$4=""),0,COUNTIFS(Formulas!$A$2:$A$3001,DY$4,Formulas!$B$2:$B$3001,$A41))</f>
        <v>0</v>
      </c>
      <c r="DZ41" s="21" t="n">
        <f aca="false">IF(OR($A41="",DZ$4=""),0,COUNTIFS(Formulas!$A$2:$A$3001,DZ$4,Formulas!$B$2:$B$3001,$A41))</f>
        <v>0</v>
      </c>
      <c r="EA41" s="21" t="n">
        <f aca="false">IF(OR($A41="",EA$4=""),0,COUNTIFS(Formulas!$A$2:$A$3001,EA$4,Formulas!$B$2:$B$3001,$A41))</f>
        <v>0</v>
      </c>
      <c r="EB41" s="21" t="n">
        <f aca="false">IF(OR($A41="",EB$4=""),0,COUNTIFS(Formulas!$A$2:$A$3001,EB$4,Formulas!$B$2:$B$3001,$A41))</f>
        <v>0</v>
      </c>
      <c r="EC41" s="21" t="n">
        <f aca="false">IF(OR($A41="",EC$4=""),0,COUNTIFS(Formulas!$A$2:$A$3001,EC$4,Formulas!$B$2:$B$3001,$A41))</f>
        <v>0</v>
      </c>
      <c r="ED41" s="21" t="n">
        <f aca="false">IF(OR($A41="",ED$4=""),0,COUNTIFS(Formulas!$A$2:$A$3001,ED$4,Formulas!$B$2:$B$3001,$A41))</f>
        <v>0</v>
      </c>
      <c r="EE41" s="21" t="n">
        <f aca="false">IF(OR($A41="",EE$4=""),0,COUNTIFS(Formulas!$A$2:$A$3001,EE$4,Formulas!$B$2:$B$3001,$A41))</f>
        <v>0</v>
      </c>
      <c r="EF41" s="21" t="n">
        <f aca="false">IF(OR($A41="",EF$4=""),0,COUNTIFS(Formulas!$A$2:$A$3001,EF$4,Formulas!$B$2:$B$3001,$A41))</f>
        <v>0</v>
      </c>
      <c r="EG41" s="21" t="n">
        <f aca="false">IF(OR($A41="",EG$4=""),0,COUNTIFS(Formulas!$A$2:$A$3001,EG$4,Formulas!$B$2:$B$3001,$A41))</f>
        <v>0</v>
      </c>
      <c r="EH41" s="21" t="n">
        <f aca="false">IF(OR($A41="",EH$4=""),0,COUNTIFS(Formulas!$A$2:$A$3001,EH$4,Formulas!$B$2:$B$3001,$A41))</f>
        <v>0</v>
      </c>
      <c r="EI41" s="21" t="n">
        <f aca="false">IF(OR($A41="",EI$4=""),0,COUNTIFS(Formulas!$A$2:$A$3001,EI$4,Formulas!$B$2:$B$3001,$A41))</f>
        <v>0</v>
      </c>
      <c r="EJ41" s="21" t="n">
        <f aca="false">IF(OR($A41="",EJ$4=""),0,COUNTIFS(Formulas!$A$2:$A$3001,EJ$4,Formulas!$B$2:$B$3001,$A41))</f>
        <v>0</v>
      </c>
      <c r="EK41" s="21" t="n">
        <f aca="false">IF(OR($A41="",EK$4=""),0,COUNTIFS(Formulas!$A$2:$A$3001,EK$4,Formulas!$B$2:$B$3001,$A41))</f>
        <v>0</v>
      </c>
      <c r="EL41" s="21" t="n">
        <f aca="false">IF(OR($A41="",EL$4=""),0,COUNTIFS(Formulas!$A$2:$A$3001,EL$4,Formulas!$B$2:$B$3001,$A41))</f>
        <v>0</v>
      </c>
      <c r="EM41" s="21" t="n">
        <f aca="false">IF(OR($A41="",EM$4=""),0,COUNTIFS(Formulas!$A$2:$A$3001,EM$4,Formulas!$B$2:$B$3001,$A41))</f>
        <v>0</v>
      </c>
      <c r="EN41" s="21" t="n">
        <f aca="false">IF(OR($A41="",EN$4=""),0,COUNTIFS(Formulas!$A$2:$A$3001,EN$4,Formulas!$B$2:$B$3001,$A41))</f>
        <v>0</v>
      </c>
      <c r="EO41" s="21" t="n">
        <f aca="false">IF(OR($A41="",EO$4=""),0,COUNTIFS(Formulas!$A$2:$A$3001,EO$4,Formulas!$B$2:$B$3001,$A41))</f>
        <v>0</v>
      </c>
      <c r="EP41" s="21" t="n">
        <f aca="false">IF(OR($A41="",EP$4=""),0,COUNTIFS(Formulas!$A$2:$A$3001,EP$4,Formulas!$B$2:$B$3001,$A41))</f>
        <v>0</v>
      </c>
      <c r="EQ41" s="21" t="n">
        <f aca="false">IF(OR($A41="",EQ$4=""),0,COUNTIFS(Formulas!$A$2:$A$3001,EQ$4,Formulas!$B$2:$B$3001,$A41))</f>
        <v>0</v>
      </c>
      <c r="ER41" s="21" t="n">
        <f aca="false">IF(OR($A41="",ER$4=""),0,COUNTIFS(Formulas!$A$2:$A$3001,ER$4,Formulas!$B$2:$B$3001,$A41))</f>
        <v>0</v>
      </c>
      <c r="ES41" s="21" t="n">
        <f aca="false">IF(OR($A41="",ES$4=""),0,COUNTIFS(Formulas!$A$2:$A$3001,ES$4,Formulas!$B$2:$B$3001,$A41))</f>
        <v>0</v>
      </c>
      <c r="ET41" s="21" t="n">
        <f aca="false">IF(OR($A41="",ET$4=""),0,COUNTIFS(Formulas!$A$2:$A$3001,ET$4,Formulas!$B$2:$B$3001,$A41))</f>
        <v>0</v>
      </c>
      <c r="EU41" s="21" t="n">
        <f aca="false">IF(OR($A41="",EU$4=""),0,COUNTIFS(Formulas!$A$2:$A$3001,EU$4,Formulas!$B$2:$B$3001,$A41))</f>
        <v>0</v>
      </c>
      <c r="EV41" s="21" t="n">
        <f aca="false">IF(OR($A41="",EV$4=""),0,COUNTIFS(Formulas!$A$2:$A$3001,EV$4,Formulas!$B$2:$B$3001,$A41))</f>
        <v>0</v>
      </c>
    </row>
    <row r="42" customFormat="false" ht="15" hidden="false" customHeight="false" outlineLevel="0" collapsed="false">
      <c r="A42" s="13" t="str">
        <f aca="false">IF(INDEX(Materials!$A$2:$A$301,38)="","",INDEX(Materials!$A$2:$A$301,38))</f>
        <v>Ferrous Fumarate</v>
      </c>
      <c r="B42" s="19" t="n">
        <f aca="false">IF(A42="","",COUNTIF(C42:EV42,"&gt;0"))</f>
        <v>3</v>
      </c>
      <c r="C42" s="21" t="n">
        <f aca="false">IF(OR($A42="",C$4=""),0,COUNTIFS(Formulas!$A$2:$A$3001,C$4,Formulas!$B$2:$B$3001,$A42))</f>
        <v>0</v>
      </c>
      <c r="D42" s="21" t="n">
        <f aca="false">IF(OR($A42="",D$4=""),0,COUNTIFS(Formulas!$A$2:$A$3001,D$4,Formulas!$B$2:$B$3001,$A42))</f>
        <v>0</v>
      </c>
      <c r="E42" s="21" t="n">
        <f aca="false">IF(OR($A42="",E$4=""),0,COUNTIFS(Formulas!$A$2:$A$3001,E$4,Formulas!$B$2:$B$3001,$A42))</f>
        <v>0</v>
      </c>
      <c r="F42" s="21" t="n">
        <f aca="false">IF(OR($A42="",F$4=""),0,COUNTIFS(Formulas!$A$2:$A$3001,F$4,Formulas!$B$2:$B$3001,$A42))</f>
        <v>0</v>
      </c>
      <c r="G42" s="21" t="n">
        <f aca="false">IF(OR($A42="",G$4=""),0,COUNTIFS(Formulas!$A$2:$A$3001,G$4,Formulas!$B$2:$B$3001,$A42))</f>
        <v>0</v>
      </c>
      <c r="H42" s="21" t="n">
        <f aca="false">IF(OR($A42="",H$4=""),0,COUNTIFS(Formulas!$A$2:$A$3001,H$4,Formulas!$B$2:$B$3001,$A42))</f>
        <v>0</v>
      </c>
      <c r="I42" s="21" t="n">
        <f aca="false">IF(OR($A42="",I$4=""),0,COUNTIFS(Formulas!$A$2:$A$3001,I$4,Formulas!$B$2:$B$3001,$A42))</f>
        <v>0</v>
      </c>
      <c r="J42" s="21" t="n">
        <f aca="false">IF(OR($A42="",J$4=""),0,COUNTIFS(Formulas!$A$2:$A$3001,J$4,Formulas!$B$2:$B$3001,$A42))</f>
        <v>0</v>
      </c>
      <c r="K42" s="21" t="n">
        <f aca="false">IF(OR($A42="",K$4=""),0,COUNTIFS(Formulas!$A$2:$A$3001,K$4,Formulas!$B$2:$B$3001,$A42))</f>
        <v>0</v>
      </c>
      <c r="L42" s="21" t="n">
        <f aca="false">IF(OR($A42="",L$4=""),0,COUNTIFS(Formulas!$A$2:$A$3001,L$4,Formulas!$B$2:$B$3001,$A42))</f>
        <v>0</v>
      </c>
      <c r="M42" s="21" t="n">
        <f aca="false">IF(OR($A42="",M$4=""),0,COUNTIFS(Formulas!$A$2:$A$3001,M$4,Formulas!$B$2:$B$3001,$A42))</f>
        <v>0</v>
      </c>
      <c r="N42" s="21" t="n">
        <f aca="false">IF(OR($A42="",N$4=""),0,COUNTIFS(Formulas!$A$2:$A$3001,N$4,Formulas!$B$2:$B$3001,$A42))</f>
        <v>0</v>
      </c>
      <c r="O42" s="21" t="n">
        <f aca="false">IF(OR($A42="",O$4=""),0,COUNTIFS(Formulas!$A$2:$A$3001,O$4,Formulas!$B$2:$B$3001,$A42))</f>
        <v>0</v>
      </c>
      <c r="P42" s="21" t="n">
        <f aca="false">IF(OR($A42="",P$4=""),0,COUNTIFS(Formulas!$A$2:$A$3001,P$4,Formulas!$B$2:$B$3001,$A42))</f>
        <v>0</v>
      </c>
      <c r="Q42" s="21" t="n">
        <f aca="false">IF(OR($A42="",Q$4=""),0,COUNTIFS(Formulas!$A$2:$A$3001,Q$4,Formulas!$B$2:$B$3001,$A42))</f>
        <v>0</v>
      </c>
      <c r="R42" s="21" t="n">
        <f aca="false">IF(OR($A42="",R$4=""),0,COUNTIFS(Formulas!$A$2:$A$3001,R$4,Formulas!$B$2:$B$3001,$A42))</f>
        <v>0</v>
      </c>
      <c r="S42" s="21" t="n">
        <f aca="false">IF(OR($A42="",S$4=""),0,COUNTIFS(Formulas!$A$2:$A$3001,S$4,Formulas!$B$2:$B$3001,$A42))</f>
        <v>0</v>
      </c>
      <c r="T42" s="21" t="n">
        <f aca="false">IF(OR($A42="",T$4=""),0,COUNTIFS(Formulas!$A$2:$A$3001,T$4,Formulas!$B$2:$B$3001,$A42))</f>
        <v>0</v>
      </c>
      <c r="U42" s="21" t="n">
        <f aca="false">IF(OR($A42="",U$4=""),0,COUNTIFS(Formulas!$A$2:$A$3001,U$4,Formulas!$B$2:$B$3001,$A42))</f>
        <v>0</v>
      </c>
      <c r="V42" s="21" t="n">
        <f aca="false">IF(OR($A42="",V$4=""),0,COUNTIFS(Formulas!$A$2:$A$3001,V$4,Formulas!$B$2:$B$3001,$A42))</f>
        <v>0</v>
      </c>
      <c r="W42" s="21" t="n">
        <f aca="false">IF(OR($A42="",W$4=""),0,COUNTIFS(Formulas!$A$2:$A$3001,W$4,Formulas!$B$2:$B$3001,$A42))</f>
        <v>0</v>
      </c>
      <c r="X42" s="21" t="n">
        <f aca="false">IF(OR($A42="",X$4=""),0,COUNTIFS(Formulas!$A$2:$A$3001,X$4,Formulas!$B$2:$B$3001,$A42))</f>
        <v>0</v>
      </c>
      <c r="Y42" s="21" t="n">
        <f aca="false">IF(OR($A42="",Y$4=""),0,COUNTIFS(Formulas!$A$2:$A$3001,Y$4,Formulas!$B$2:$B$3001,$A42))</f>
        <v>0</v>
      </c>
      <c r="Z42" s="21" t="n">
        <f aca="false">IF(OR($A42="",Z$4=""),0,COUNTIFS(Formulas!$A$2:$A$3001,Z$4,Formulas!$B$2:$B$3001,$A42))</f>
        <v>0</v>
      </c>
      <c r="AA42" s="21" t="n">
        <f aca="false">IF(OR($A42="",AA$4=""),0,COUNTIFS(Formulas!$A$2:$A$3001,AA$4,Formulas!$B$2:$B$3001,$A42))</f>
        <v>0</v>
      </c>
      <c r="AB42" s="21" t="n">
        <f aca="false">IF(OR($A42="",AB$4=""),0,COUNTIFS(Formulas!$A$2:$A$3001,AB$4,Formulas!$B$2:$B$3001,$A42))</f>
        <v>0</v>
      </c>
      <c r="AC42" s="21" t="n">
        <f aca="false">IF(OR($A42="",AC$4=""),0,COUNTIFS(Formulas!$A$2:$A$3001,AC$4,Formulas!$B$2:$B$3001,$A42))</f>
        <v>0</v>
      </c>
      <c r="AD42" s="21" t="n">
        <f aca="false">IF(OR($A42="",AD$4=""),0,COUNTIFS(Formulas!$A$2:$A$3001,AD$4,Formulas!$B$2:$B$3001,$A42))</f>
        <v>0</v>
      </c>
      <c r="AE42" s="21" t="n">
        <f aca="false">IF(OR($A42="",AE$4=""),0,COUNTIFS(Formulas!$A$2:$A$3001,AE$4,Formulas!$B$2:$B$3001,$A42))</f>
        <v>0</v>
      </c>
      <c r="AF42" s="21" t="n">
        <f aca="false">IF(OR($A42="",AF$4=""),0,COUNTIFS(Formulas!$A$2:$A$3001,AF$4,Formulas!$B$2:$B$3001,$A42))</f>
        <v>0</v>
      </c>
      <c r="AG42" s="21" t="n">
        <f aca="false">IF(OR($A42="",AG$4=""),0,COUNTIFS(Formulas!$A$2:$A$3001,AG$4,Formulas!$B$2:$B$3001,$A42))</f>
        <v>0</v>
      </c>
      <c r="AH42" s="21" t="n">
        <f aca="false">IF(OR($A42="",AH$4=""),0,COUNTIFS(Formulas!$A$2:$A$3001,AH$4,Formulas!$B$2:$B$3001,$A42))</f>
        <v>0</v>
      </c>
      <c r="AI42" s="21" t="n">
        <f aca="false">IF(OR($A42="",AI$4=""),0,COUNTIFS(Formulas!$A$2:$A$3001,AI$4,Formulas!$B$2:$B$3001,$A42))</f>
        <v>0</v>
      </c>
      <c r="AJ42" s="21" t="n">
        <f aca="false">IF(OR($A42="",AJ$4=""),0,COUNTIFS(Formulas!$A$2:$A$3001,AJ$4,Formulas!$B$2:$B$3001,$A42))</f>
        <v>0</v>
      </c>
      <c r="AK42" s="21" t="n">
        <f aca="false">IF(OR($A42="",AK$4=""),0,COUNTIFS(Formulas!$A$2:$A$3001,AK$4,Formulas!$B$2:$B$3001,$A42))</f>
        <v>0</v>
      </c>
      <c r="AL42" s="21" t="n">
        <f aca="false">IF(OR($A42="",AL$4=""),0,COUNTIFS(Formulas!$A$2:$A$3001,AL$4,Formulas!$B$2:$B$3001,$A42))</f>
        <v>0</v>
      </c>
      <c r="AM42" s="21" t="n">
        <f aca="false">IF(OR($A42="",AM$4=""),0,COUNTIFS(Formulas!$A$2:$A$3001,AM$4,Formulas!$B$2:$B$3001,$A42))</f>
        <v>0</v>
      </c>
      <c r="AN42" s="21" t="n">
        <f aca="false">IF(OR($A42="",AN$4=""),0,COUNTIFS(Formulas!$A$2:$A$3001,AN$4,Formulas!$B$2:$B$3001,$A42))</f>
        <v>0</v>
      </c>
      <c r="AO42" s="21" t="n">
        <f aca="false">IF(OR($A42="",AO$4=""),0,COUNTIFS(Formulas!$A$2:$A$3001,AO$4,Formulas!$B$2:$B$3001,$A42))</f>
        <v>0</v>
      </c>
      <c r="AP42" s="21" t="n">
        <f aca="false">IF(OR($A42="",AP$4=""),0,COUNTIFS(Formulas!$A$2:$A$3001,AP$4,Formulas!$B$2:$B$3001,$A42))</f>
        <v>0</v>
      </c>
      <c r="AQ42" s="21" t="n">
        <f aca="false">IF(OR($A42="",AQ$4=""),0,COUNTIFS(Formulas!$A$2:$A$3001,AQ$4,Formulas!$B$2:$B$3001,$A42))</f>
        <v>0</v>
      </c>
      <c r="AR42" s="21" t="n">
        <f aca="false">IF(OR($A42="",AR$4=""),0,COUNTIFS(Formulas!$A$2:$A$3001,AR$4,Formulas!$B$2:$B$3001,$A42))</f>
        <v>0</v>
      </c>
      <c r="AS42" s="21" t="n">
        <f aca="false">IF(OR($A42="",AS$4=""),0,COUNTIFS(Formulas!$A$2:$A$3001,AS$4,Formulas!$B$2:$B$3001,$A42))</f>
        <v>0</v>
      </c>
      <c r="AT42" s="21" t="n">
        <f aca="false">IF(OR($A42="",AT$4=""),0,COUNTIFS(Formulas!$A$2:$A$3001,AT$4,Formulas!$B$2:$B$3001,$A42))</f>
        <v>0</v>
      </c>
      <c r="AU42" s="21" t="n">
        <f aca="false">IF(OR($A42="",AU$4=""),0,COUNTIFS(Formulas!$A$2:$A$3001,AU$4,Formulas!$B$2:$B$3001,$A42))</f>
        <v>0</v>
      </c>
      <c r="AV42" s="21" t="n">
        <f aca="false">IF(OR($A42="",AV$4=""),0,COUNTIFS(Formulas!$A$2:$A$3001,AV$4,Formulas!$B$2:$B$3001,$A42))</f>
        <v>0</v>
      </c>
      <c r="AW42" s="21" t="n">
        <f aca="false">IF(OR($A42="",AW$4=""),0,COUNTIFS(Formulas!$A$2:$A$3001,AW$4,Formulas!$B$2:$B$3001,$A42))</f>
        <v>0</v>
      </c>
      <c r="AX42" s="21" t="n">
        <f aca="false">IF(OR($A42="",AX$4=""),0,COUNTIFS(Formulas!$A$2:$A$3001,AX$4,Formulas!$B$2:$B$3001,$A42))</f>
        <v>0</v>
      </c>
      <c r="AY42" s="21" t="n">
        <f aca="false">IF(OR($A42="",AY$4=""),0,COUNTIFS(Formulas!$A$2:$A$3001,AY$4,Formulas!$B$2:$B$3001,$A42))</f>
        <v>0</v>
      </c>
      <c r="AZ42" s="21" t="n">
        <f aca="false">IF(OR($A42="",AZ$4=""),0,COUNTIFS(Formulas!$A$2:$A$3001,AZ$4,Formulas!$B$2:$B$3001,$A42))</f>
        <v>0</v>
      </c>
      <c r="BA42" s="21" t="n">
        <f aca="false">IF(OR($A42="",BA$4=""),0,COUNTIFS(Formulas!$A$2:$A$3001,BA$4,Formulas!$B$2:$B$3001,$A42))</f>
        <v>0</v>
      </c>
      <c r="BB42" s="21" t="n">
        <f aca="false">IF(OR($A42="",BB$4=""),0,COUNTIFS(Formulas!$A$2:$A$3001,BB$4,Formulas!$B$2:$B$3001,$A42))</f>
        <v>0</v>
      </c>
      <c r="BC42" s="21" t="n">
        <f aca="false">IF(OR($A42="",BC$4=""),0,COUNTIFS(Formulas!$A$2:$A$3001,BC$4,Formulas!$B$2:$B$3001,$A42))</f>
        <v>0</v>
      </c>
      <c r="BD42" s="21" t="n">
        <f aca="false">IF(OR($A42="",BD$4=""),0,COUNTIFS(Formulas!$A$2:$A$3001,BD$4,Formulas!$B$2:$B$3001,$A42))</f>
        <v>0</v>
      </c>
      <c r="BE42" s="21" t="n">
        <f aca="false">IF(OR($A42="",BE$4=""),0,COUNTIFS(Formulas!$A$2:$A$3001,BE$4,Formulas!$B$2:$B$3001,$A42))</f>
        <v>0</v>
      </c>
      <c r="BF42" s="21" t="n">
        <f aca="false">IF(OR($A42="",BF$4=""),0,COUNTIFS(Formulas!$A$2:$A$3001,BF$4,Formulas!$B$2:$B$3001,$A42))</f>
        <v>0</v>
      </c>
      <c r="BG42" s="21" t="n">
        <f aca="false">IF(OR($A42="",BG$4=""),0,COUNTIFS(Formulas!$A$2:$A$3001,BG$4,Formulas!$B$2:$B$3001,$A42))</f>
        <v>0</v>
      </c>
      <c r="BH42" s="21" t="n">
        <f aca="false">IF(OR($A42="",BH$4=""),0,COUNTIFS(Formulas!$A$2:$A$3001,BH$4,Formulas!$B$2:$B$3001,$A42))</f>
        <v>0</v>
      </c>
      <c r="BI42" s="21" t="n">
        <f aca="false">IF(OR($A42="",BI$4=""),0,COUNTIFS(Formulas!$A$2:$A$3001,BI$4,Formulas!$B$2:$B$3001,$A42))</f>
        <v>0</v>
      </c>
      <c r="BJ42" s="21" t="n">
        <f aca="false">IF(OR($A42="",BJ$4=""),0,COUNTIFS(Formulas!$A$2:$A$3001,BJ$4,Formulas!$B$2:$B$3001,$A42))</f>
        <v>0</v>
      </c>
      <c r="BK42" s="21" t="n">
        <f aca="false">IF(OR($A42="",BK$4=""),0,COUNTIFS(Formulas!$A$2:$A$3001,BK$4,Formulas!$B$2:$B$3001,$A42))</f>
        <v>0</v>
      </c>
      <c r="BL42" s="21" t="n">
        <f aca="false">IF(OR($A42="",BL$4=""),0,COUNTIFS(Formulas!$A$2:$A$3001,BL$4,Formulas!$B$2:$B$3001,$A42))</f>
        <v>0</v>
      </c>
      <c r="BM42" s="21" t="n">
        <f aca="false">IF(OR($A42="",BM$4=""),0,COUNTIFS(Formulas!$A$2:$A$3001,BM$4,Formulas!$B$2:$B$3001,$A42))</f>
        <v>0</v>
      </c>
      <c r="BN42" s="21" t="n">
        <f aca="false">IF(OR($A42="",BN$4=""),0,COUNTIFS(Formulas!$A$2:$A$3001,BN$4,Formulas!$B$2:$B$3001,$A42))</f>
        <v>0</v>
      </c>
      <c r="BO42" s="21" t="n">
        <f aca="false">IF(OR($A42="",BO$4=""),0,COUNTIFS(Formulas!$A$2:$A$3001,BO$4,Formulas!$B$2:$B$3001,$A42))</f>
        <v>0</v>
      </c>
      <c r="BP42" s="21" t="n">
        <f aca="false">IF(OR($A42="",BP$4=""),0,COUNTIFS(Formulas!$A$2:$A$3001,BP$4,Formulas!$B$2:$B$3001,$A42))</f>
        <v>0</v>
      </c>
      <c r="BQ42" s="21" t="n">
        <f aca="false">IF(OR($A42="",BQ$4=""),0,COUNTIFS(Formulas!$A$2:$A$3001,BQ$4,Formulas!$B$2:$B$3001,$A42))</f>
        <v>0</v>
      </c>
      <c r="BR42" s="21" t="n">
        <f aca="false">IF(OR($A42="",BR$4=""),0,COUNTIFS(Formulas!$A$2:$A$3001,BR$4,Formulas!$B$2:$B$3001,$A42))</f>
        <v>0</v>
      </c>
      <c r="BS42" s="21" t="n">
        <f aca="false">IF(OR($A42="",BS$4=""),0,COUNTIFS(Formulas!$A$2:$A$3001,BS$4,Formulas!$B$2:$B$3001,$A42))</f>
        <v>0</v>
      </c>
      <c r="BT42" s="21" t="n">
        <f aca="false">IF(OR($A42="",BT$4=""),0,COUNTIFS(Formulas!$A$2:$A$3001,BT$4,Formulas!$B$2:$B$3001,$A42))</f>
        <v>0</v>
      </c>
      <c r="BU42" s="21" t="n">
        <f aca="false">IF(OR($A42="",BU$4=""),0,COUNTIFS(Formulas!$A$2:$A$3001,BU$4,Formulas!$B$2:$B$3001,$A42))</f>
        <v>0</v>
      </c>
      <c r="BV42" s="21" t="n">
        <f aca="false">IF(OR($A42="",BV$4=""),0,COUNTIFS(Formulas!$A$2:$A$3001,BV$4,Formulas!$B$2:$B$3001,$A42))</f>
        <v>0</v>
      </c>
      <c r="BW42" s="21" t="n">
        <f aca="false">IF(OR($A42="",BW$4=""),0,COUNTIFS(Formulas!$A$2:$A$3001,BW$4,Formulas!$B$2:$B$3001,$A42))</f>
        <v>0</v>
      </c>
      <c r="BX42" s="21" t="n">
        <f aca="false">IF(OR($A42="",BX$4=""),0,COUNTIFS(Formulas!$A$2:$A$3001,BX$4,Formulas!$B$2:$B$3001,$A42))</f>
        <v>0</v>
      </c>
      <c r="BY42" s="21" t="n">
        <f aca="false">IF(OR($A42="",BY$4=""),0,COUNTIFS(Formulas!$A$2:$A$3001,BY$4,Formulas!$B$2:$B$3001,$A42))</f>
        <v>0</v>
      </c>
      <c r="BZ42" s="21" t="n">
        <f aca="false">IF(OR($A42="",BZ$4=""),0,COUNTIFS(Formulas!$A$2:$A$3001,BZ$4,Formulas!$B$2:$B$3001,$A42))</f>
        <v>0</v>
      </c>
      <c r="CA42" s="21" t="n">
        <f aca="false">IF(OR($A42="",CA$4=""),0,COUNTIFS(Formulas!$A$2:$A$3001,CA$4,Formulas!$B$2:$B$3001,$A42))</f>
        <v>0</v>
      </c>
      <c r="CB42" s="21" t="n">
        <f aca="false">IF(OR($A42="",CB$4=""),0,COUNTIFS(Formulas!$A$2:$A$3001,CB$4,Formulas!$B$2:$B$3001,$A42))</f>
        <v>0</v>
      </c>
      <c r="CC42" s="21" t="n">
        <f aca="false">IF(OR($A42="",CC$4=""),0,COUNTIFS(Formulas!$A$2:$A$3001,CC$4,Formulas!$B$2:$B$3001,$A42))</f>
        <v>0</v>
      </c>
      <c r="CD42" s="21" t="n">
        <f aca="false">IF(OR($A42="",CD$4=""),0,COUNTIFS(Formulas!$A$2:$A$3001,CD$4,Formulas!$B$2:$B$3001,$A42))</f>
        <v>0</v>
      </c>
      <c r="CE42" s="21" t="n">
        <f aca="false">IF(OR($A42="",CE$4=""),0,COUNTIFS(Formulas!$A$2:$A$3001,CE$4,Formulas!$B$2:$B$3001,$A42))</f>
        <v>0</v>
      </c>
      <c r="CF42" s="21" t="n">
        <f aca="false">IF(OR($A42="",CF$4=""),0,COUNTIFS(Formulas!$A$2:$A$3001,CF$4,Formulas!$B$2:$B$3001,$A42))</f>
        <v>0</v>
      </c>
      <c r="CG42" s="21" t="n">
        <f aca="false">IF(OR($A42="",CG$4=""),0,COUNTIFS(Formulas!$A$2:$A$3001,CG$4,Formulas!$B$2:$B$3001,$A42))</f>
        <v>0</v>
      </c>
      <c r="CH42" s="21" t="n">
        <f aca="false">IF(OR($A42="",CH$4=""),0,COUNTIFS(Formulas!$A$2:$A$3001,CH$4,Formulas!$B$2:$B$3001,$A42))</f>
        <v>0</v>
      </c>
      <c r="CI42" s="21" t="n">
        <f aca="false">IF(OR($A42="",CI$4=""),0,COUNTIFS(Formulas!$A$2:$A$3001,CI$4,Formulas!$B$2:$B$3001,$A42))</f>
        <v>0</v>
      </c>
      <c r="CJ42" s="21" t="n">
        <f aca="false">IF(OR($A42="",CJ$4=""),0,COUNTIFS(Formulas!$A$2:$A$3001,CJ$4,Formulas!$B$2:$B$3001,$A42))</f>
        <v>0</v>
      </c>
      <c r="CK42" s="21" t="n">
        <f aca="false">IF(OR($A42="",CK$4=""),0,COUNTIFS(Formulas!$A$2:$A$3001,CK$4,Formulas!$B$2:$B$3001,$A42))</f>
        <v>0</v>
      </c>
      <c r="CL42" s="21" t="n">
        <f aca="false">IF(OR($A42="",CL$4=""),0,COUNTIFS(Formulas!$A$2:$A$3001,CL$4,Formulas!$B$2:$B$3001,$A42))</f>
        <v>0</v>
      </c>
      <c r="CM42" s="21" t="n">
        <f aca="false">IF(OR($A42="",CM$4=""),0,COUNTIFS(Formulas!$A$2:$A$3001,CM$4,Formulas!$B$2:$B$3001,$A42))</f>
        <v>0</v>
      </c>
      <c r="CN42" s="21" t="n">
        <f aca="false">IF(OR($A42="",CN$4=""),0,COUNTIFS(Formulas!$A$2:$A$3001,CN$4,Formulas!$B$2:$B$3001,$A42))</f>
        <v>0</v>
      </c>
      <c r="CO42" s="21" t="n">
        <f aca="false">IF(OR($A42="",CO$4=""),0,COUNTIFS(Formulas!$A$2:$A$3001,CO$4,Formulas!$B$2:$B$3001,$A42))</f>
        <v>0</v>
      </c>
      <c r="CP42" s="21" t="n">
        <f aca="false">IF(OR($A42="",CP$4=""),0,COUNTIFS(Formulas!$A$2:$A$3001,CP$4,Formulas!$B$2:$B$3001,$A42))</f>
        <v>0</v>
      </c>
      <c r="CQ42" s="21" t="n">
        <f aca="false">IF(OR($A42="",CQ$4=""),0,COUNTIFS(Formulas!$A$2:$A$3001,CQ$4,Formulas!$B$2:$B$3001,$A42))</f>
        <v>0</v>
      </c>
      <c r="CR42" s="21" t="n">
        <f aca="false">IF(OR($A42="",CR$4=""),0,COUNTIFS(Formulas!$A$2:$A$3001,CR$4,Formulas!$B$2:$B$3001,$A42))</f>
        <v>0</v>
      </c>
      <c r="CS42" s="21" t="n">
        <f aca="false">IF(OR($A42="",CS$4=""),0,COUNTIFS(Formulas!$A$2:$A$3001,CS$4,Formulas!$B$2:$B$3001,$A42))</f>
        <v>1</v>
      </c>
      <c r="CT42" s="21" t="n">
        <f aca="false">IF(OR($A42="",CT$4=""),0,COUNTIFS(Formulas!$A$2:$A$3001,CT$4,Formulas!$B$2:$B$3001,$A42))</f>
        <v>1</v>
      </c>
      <c r="CU42" s="21" t="n">
        <f aca="false">IF(OR($A42="",CU$4=""),0,COUNTIFS(Formulas!$A$2:$A$3001,CU$4,Formulas!$B$2:$B$3001,$A42))</f>
        <v>0</v>
      </c>
      <c r="CV42" s="21" t="n">
        <f aca="false">IF(OR($A42="",CV$4=""),0,COUNTIFS(Formulas!$A$2:$A$3001,CV$4,Formulas!$B$2:$B$3001,$A42))</f>
        <v>0</v>
      </c>
      <c r="CW42" s="21" t="n">
        <f aca="false">IF(OR($A42="",CW$4=""),0,COUNTIFS(Formulas!$A$2:$A$3001,CW$4,Formulas!$B$2:$B$3001,$A42))</f>
        <v>1</v>
      </c>
      <c r="CX42" s="21" t="n">
        <f aca="false">IF(OR($A42="",CX$4=""),0,COUNTIFS(Formulas!$A$2:$A$3001,CX$4,Formulas!$B$2:$B$3001,$A42))</f>
        <v>0</v>
      </c>
      <c r="CY42" s="21" t="n">
        <f aca="false">IF(OR($A42="",CY$4=""),0,COUNTIFS(Formulas!$A$2:$A$3001,CY$4,Formulas!$B$2:$B$3001,$A42))</f>
        <v>0</v>
      </c>
      <c r="CZ42" s="21" t="n">
        <f aca="false">IF(OR($A42="",CZ$4=""),0,COUNTIFS(Formulas!$A$2:$A$3001,CZ$4,Formulas!$B$2:$B$3001,$A42))</f>
        <v>0</v>
      </c>
      <c r="DA42" s="21" t="n">
        <f aca="false">IF(OR($A42="",DA$4=""),0,COUNTIFS(Formulas!$A$2:$A$3001,DA$4,Formulas!$B$2:$B$3001,$A42))</f>
        <v>0</v>
      </c>
      <c r="DB42" s="21" t="n">
        <f aca="false">IF(OR($A42="",DB$4=""),0,COUNTIFS(Formulas!$A$2:$A$3001,DB$4,Formulas!$B$2:$B$3001,$A42))</f>
        <v>0</v>
      </c>
      <c r="DC42" s="21" t="n">
        <f aca="false">IF(OR($A42="",DC$4=""),0,COUNTIFS(Formulas!$A$2:$A$3001,DC$4,Formulas!$B$2:$B$3001,$A42))</f>
        <v>0</v>
      </c>
      <c r="DD42" s="21" t="n">
        <f aca="false">IF(OR($A42="",DD$4=""),0,COUNTIFS(Formulas!$A$2:$A$3001,DD$4,Formulas!$B$2:$B$3001,$A42))</f>
        <v>0</v>
      </c>
      <c r="DE42" s="21" t="n">
        <f aca="false">IF(OR($A42="",DE$4=""),0,COUNTIFS(Formulas!$A$2:$A$3001,DE$4,Formulas!$B$2:$B$3001,$A42))</f>
        <v>0</v>
      </c>
      <c r="DF42" s="21" t="n">
        <f aca="false">IF(OR($A42="",DF$4=""),0,COUNTIFS(Formulas!$A$2:$A$3001,DF$4,Formulas!$B$2:$B$3001,$A42))</f>
        <v>0</v>
      </c>
      <c r="DG42" s="21" t="n">
        <f aca="false">IF(OR($A42="",DG$4=""),0,COUNTIFS(Formulas!$A$2:$A$3001,DG$4,Formulas!$B$2:$B$3001,$A42))</f>
        <v>0</v>
      </c>
      <c r="DH42" s="21" t="n">
        <f aca="false">IF(OR($A42="",DH$4=""),0,COUNTIFS(Formulas!$A$2:$A$3001,DH$4,Formulas!$B$2:$B$3001,$A42))</f>
        <v>0</v>
      </c>
      <c r="DI42" s="21" t="n">
        <f aca="false">IF(OR($A42="",DI$4=""),0,COUNTIFS(Formulas!$A$2:$A$3001,DI$4,Formulas!$B$2:$B$3001,$A42))</f>
        <v>0</v>
      </c>
      <c r="DJ42" s="21" t="n">
        <f aca="false">IF(OR($A42="",DJ$4=""),0,COUNTIFS(Formulas!$A$2:$A$3001,DJ$4,Formulas!$B$2:$B$3001,$A42))</f>
        <v>0</v>
      </c>
      <c r="DK42" s="21" t="n">
        <f aca="false">IF(OR($A42="",DK$4=""),0,COUNTIFS(Formulas!$A$2:$A$3001,DK$4,Formulas!$B$2:$B$3001,$A42))</f>
        <v>0</v>
      </c>
      <c r="DL42" s="21" t="n">
        <f aca="false">IF(OR($A42="",DL$4=""),0,COUNTIFS(Formulas!$A$2:$A$3001,DL$4,Formulas!$B$2:$B$3001,$A42))</f>
        <v>0</v>
      </c>
      <c r="DM42" s="21" t="n">
        <f aca="false">IF(OR($A42="",DM$4=""),0,COUNTIFS(Formulas!$A$2:$A$3001,DM$4,Formulas!$B$2:$B$3001,$A42))</f>
        <v>0</v>
      </c>
      <c r="DN42" s="21" t="n">
        <f aca="false">IF(OR($A42="",DN$4=""),0,COUNTIFS(Formulas!$A$2:$A$3001,DN$4,Formulas!$B$2:$B$3001,$A42))</f>
        <v>0</v>
      </c>
      <c r="DO42" s="21" t="n">
        <f aca="false">IF(OR($A42="",DO$4=""),0,COUNTIFS(Formulas!$A$2:$A$3001,DO$4,Formulas!$B$2:$B$3001,$A42))</f>
        <v>0</v>
      </c>
      <c r="DP42" s="21" t="n">
        <f aca="false">IF(OR($A42="",DP$4=""),0,COUNTIFS(Formulas!$A$2:$A$3001,DP$4,Formulas!$B$2:$B$3001,$A42))</f>
        <v>0</v>
      </c>
      <c r="DQ42" s="21" t="n">
        <f aca="false">IF(OR($A42="",DQ$4=""),0,COUNTIFS(Formulas!$A$2:$A$3001,DQ$4,Formulas!$B$2:$B$3001,$A42))</f>
        <v>0</v>
      </c>
      <c r="DR42" s="21" t="n">
        <f aca="false">IF(OR($A42="",DR$4=""),0,COUNTIFS(Formulas!$A$2:$A$3001,DR$4,Formulas!$B$2:$B$3001,$A42))</f>
        <v>0</v>
      </c>
      <c r="DS42" s="21" t="n">
        <f aca="false">IF(OR($A42="",DS$4=""),0,COUNTIFS(Formulas!$A$2:$A$3001,DS$4,Formulas!$B$2:$B$3001,$A42))</f>
        <v>0</v>
      </c>
      <c r="DT42" s="21" t="n">
        <f aca="false">IF(OR($A42="",DT$4=""),0,COUNTIFS(Formulas!$A$2:$A$3001,DT$4,Formulas!$B$2:$B$3001,$A42))</f>
        <v>0</v>
      </c>
      <c r="DU42" s="21" t="n">
        <f aca="false">IF(OR($A42="",DU$4=""),0,COUNTIFS(Formulas!$A$2:$A$3001,DU$4,Formulas!$B$2:$B$3001,$A42))</f>
        <v>0</v>
      </c>
      <c r="DV42" s="21" t="n">
        <f aca="false">IF(OR($A42="",DV$4=""),0,COUNTIFS(Formulas!$A$2:$A$3001,DV$4,Formulas!$B$2:$B$3001,$A42))</f>
        <v>0</v>
      </c>
      <c r="DW42" s="21" t="n">
        <f aca="false">IF(OR($A42="",DW$4=""),0,COUNTIFS(Formulas!$A$2:$A$3001,DW$4,Formulas!$B$2:$B$3001,$A42))</f>
        <v>0</v>
      </c>
      <c r="DX42" s="21" t="n">
        <f aca="false">IF(OR($A42="",DX$4=""),0,COUNTIFS(Formulas!$A$2:$A$3001,DX$4,Formulas!$B$2:$B$3001,$A42))</f>
        <v>0</v>
      </c>
      <c r="DY42" s="21" t="n">
        <f aca="false">IF(OR($A42="",DY$4=""),0,COUNTIFS(Formulas!$A$2:$A$3001,DY$4,Formulas!$B$2:$B$3001,$A42))</f>
        <v>0</v>
      </c>
      <c r="DZ42" s="21" t="n">
        <f aca="false">IF(OR($A42="",DZ$4=""),0,COUNTIFS(Formulas!$A$2:$A$3001,DZ$4,Formulas!$B$2:$B$3001,$A42))</f>
        <v>0</v>
      </c>
      <c r="EA42" s="21" t="n">
        <f aca="false">IF(OR($A42="",EA$4=""),0,COUNTIFS(Formulas!$A$2:$A$3001,EA$4,Formulas!$B$2:$B$3001,$A42))</f>
        <v>0</v>
      </c>
      <c r="EB42" s="21" t="n">
        <f aca="false">IF(OR($A42="",EB$4=""),0,COUNTIFS(Formulas!$A$2:$A$3001,EB$4,Formulas!$B$2:$B$3001,$A42))</f>
        <v>0</v>
      </c>
      <c r="EC42" s="21" t="n">
        <f aca="false">IF(OR($A42="",EC$4=""),0,COUNTIFS(Formulas!$A$2:$A$3001,EC$4,Formulas!$B$2:$B$3001,$A42))</f>
        <v>0</v>
      </c>
      <c r="ED42" s="21" t="n">
        <f aca="false">IF(OR($A42="",ED$4=""),0,COUNTIFS(Formulas!$A$2:$A$3001,ED$4,Formulas!$B$2:$B$3001,$A42))</f>
        <v>0</v>
      </c>
      <c r="EE42" s="21" t="n">
        <f aca="false">IF(OR($A42="",EE$4=""),0,COUNTIFS(Formulas!$A$2:$A$3001,EE$4,Formulas!$B$2:$B$3001,$A42))</f>
        <v>0</v>
      </c>
      <c r="EF42" s="21" t="n">
        <f aca="false">IF(OR($A42="",EF$4=""),0,COUNTIFS(Formulas!$A$2:$A$3001,EF$4,Formulas!$B$2:$B$3001,$A42))</f>
        <v>0</v>
      </c>
      <c r="EG42" s="21" t="n">
        <f aca="false">IF(OR($A42="",EG$4=""),0,COUNTIFS(Formulas!$A$2:$A$3001,EG$4,Formulas!$B$2:$B$3001,$A42))</f>
        <v>0</v>
      </c>
      <c r="EH42" s="21" t="n">
        <f aca="false">IF(OR($A42="",EH$4=""),0,COUNTIFS(Formulas!$A$2:$A$3001,EH$4,Formulas!$B$2:$B$3001,$A42))</f>
        <v>0</v>
      </c>
      <c r="EI42" s="21" t="n">
        <f aca="false">IF(OR($A42="",EI$4=""),0,COUNTIFS(Formulas!$A$2:$A$3001,EI$4,Formulas!$B$2:$B$3001,$A42))</f>
        <v>0</v>
      </c>
      <c r="EJ42" s="21" t="n">
        <f aca="false">IF(OR($A42="",EJ$4=""),0,COUNTIFS(Formulas!$A$2:$A$3001,EJ$4,Formulas!$B$2:$B$3001,$A42))</f>
        <v>0</v>
      </c>
      <c r="EK42" s="21" t="n">
        <f aca="false">IF(OR($A42="",EK$4=""),0,COUNTIFS(Formulas!$A$2:$A$3001,EK$4,Formulas!$B$2:$B$3001,$A42))</f>
        <v>0</v>
      </c>
      <c r="EL42" s="21" t="n">
        <f aca="false">IF(OR($A42="",EL$4=""),0,COUNTIFS(Formulas!$A$2:$A$3001,EL$4,Formulas!$B$2:$B$3001,$A42))</f>
        <v>0</v>
      </c>
      <c r="EM42" s="21" t="n">
        <f aca="false">IF(OR($A42="",EM$4=""),0,COUNTIFS(Formulas!$A$2:$A$3001,EM$4,Formulas!$B$2:$B$3001,$A42))</f>
        <v>0</v>
      </c>
      <c r="EN42" s="21" t="n">
        <f aca="false">IF(OR($A42="",EN$4=""),0,COUNTIFS(Formulas!$A$2:$A$3001,EN$4,Formulas!$B$2:$B$3001,$A42))</f>
        <v>0</v>
      </c>
      <c r="EO42" s="21" t="n">
        <f aca="false">IF(OR($A42="",EO$4=""),0,COUNTIFS(Formulas!$A$2:$A$3001,EO$4,Formulas!$B$2:$B$3001,$A42))</f>
        <v>0</v>
      </c>
      <c r="EP42" s="21" t="n">
        <f aca="false">IF(OR($A42="",EP$4=""),0,COUNTIFS(Formulas!$A$2:$A$3001,EP$4,Formulas!$B$2:$B$3001,$A42))</f>
        <v>0</v>
      </c>
      <c r="EQ42" s="21" t="n">
        <f aca="false">IF(OR($A42="",EQ$4=""),0,COUNTIFS(Formulas!$A$2:$A$3001,EQ$4,Formulas!$B$2:$B$3001,$A42))</f>
        <v>0</v>
      </c>
      <c r="ER42" s="21" t="n">
        <f aca="false">IF(OR($A42="",ER$4=""),0,COUNTIFS(Formulas!$A$2:$A$3001,ER$4,Formulas!$B$2:$B$3001,$A42))</f>
        <v>0</v>
      </c>
      <c r="ES42" s="21" t="n">
        <f aca="false">IF(OR($A42="",ES$4=""),0,COUNTIFS(Formulas!$A$2:$A$3001,ES$4,Formulas!$B$2:$B$3001,$A42))</f>
        <v>0</v>
      </c>
      <c r="ET42" s="21" t="n">
        <f aca="false">IF(OR($A42="",ET$4=""),0,COUNTIFS(Formulas!$A$2:$A$3001,ET$4,Formulas!$B$2:$B$3001,$A42))</f>
        <v>0</v>
      </c>
      <c r="EU42" s="21" t="n">
        <f aca="false">IF(OR($A42="",EU$4=""),0,COUNTIFS(Formulas!$A$2:$A$3001,EU$4,Formulas!$B$2:$B$3001,$A42))</f>
        <v>0</v>
      </c>
      <c r="EV42" s="21" t="n">
        <f aca="false">IF(OR($A42="",EV$4=""),0,COUNTIFS(Formulas!$A$2:$A$3001,EV$4,Formulas!$B$2:$B$3001,$A42))</f>
        <v>0</v>
      </c>
    </row>
    <row r="43" customFormat="false" ht="15" hidden="false" customHeight="false" outlineLevel="0" collapsed="false">
      <c r="A43" s="13" t="str">
        <f aca="false">IF(INDEX(Materials!$A$2:$A$301,39)="","",INDEX(Materials!$A$2:$A$301,39))</f>
        <v>Finerenone</v>
      </c>
      <c r="B43" s="19" t="n">
        <f aca="false">IF(A43="","",COUNTIF(C43:EV43,"&gt;0"))</f>
        <v>2</v>
      </c>
      <c r="C43" s="21" t="n">
        <f aca="false">IF(OR($A43="",C$4=""),0,COUNTIFS(Formulas!$A$2:$A$3001,C$4,Formulas!$B$2:$B$3001,$A43))</f>
        <v>0</v>
      </c>
      <c r="D43" s="21" t="n">
        <f aca="false">IF(OR($A43="",D$4=""),0,COUNTIFS(Formulas!$A$2:$A$3001,D$4,Formulas!$B$2:$B$3001,$A43))</f>
        <v>0</v>
      </c>
      <c r="E43" s="21" t="n">
        <f aca="false">IF(OR($A43="",E$4=""),0,COUNTIFS(Formulas!$A$2:$A$3001,E$4,Formulas!$B$2:$B$3001,$A43))</f>
        <v>0</v>
      </c>
      <c r="F43" s="21" t="n">
        <f aca="false">IF(OR($A43="",F$4=""),0,COUNTIFS(Formulas!$A$2:$A$3001,F$4,Formulas!$B$2:$B$3001,$A43))</f>
        <v>0</v>
      </c>
      <c r="G43" s="21" t="n">
        <f aca="false">IF(OR($A43="",G$4=""),0,COUNTIFS(Formulas!$A$2:$A$3001,G$4,Formulas!$B$2:$B$3001,$A43))</f>
        <v>0</v>
      </c>
      <c r="H43" s="21" t="n">
        <f aca="false">IF(OR($A43="",H$4=""),0,COUNTIFS(Formulas!$A$2:$A$3001,H$4,Formulas!$B$2:$B$3001,$A43))</f>
        <v>0</v>
      </c>
      <c r="I43" s="21" t="n">
        <f aca="false">IF(OR($A43="",I$4=""),0,COUNTIFS(Formulas!$A$2:$A$3001,I$4,Formulas!$B$2:$B$3001,$A43))</f>
        <v>1</v>
      </c>
      <c r="J43" s="21" t="n">
        <f aca="false">IF(OR($A43="",J$4=""),0,COUNTIFS(Formulas!$A$2:$A$3001,J$4,Formulas!$B$2:$B$3001,$A43))</f>
        <v>1</v>
      </c>
      <c r="K43" s="21" t="n">
        <f aca="false">IF(OR($A43="",K$4=""),0,COUNTIFS(Formulas!$A$2:$A$3001,K$4,Formulas!$B$2:$B$3001,$A43))</f>
        <v>0</v>
      </c>
      <c r="L43" s="21" t="n">
        <f aca="false">IF(OR($A43="",L$4=""),0,COUNTIFS(Formulas!$A$2:$A$3001,L$4,Formulas!$B$2:$B$3001,$A43))</f>
        <v>0</v>
      </c>
      <c r="M43" s="21" t="n">
        <f aca="false">IF(OR($A43="",M$4=""),0,COUNTIFS(Formulas!$A$2:$A$3001,M$4,Formulas!$B$2:$B$3001,$A43))</f>
        <v>0</v>
      </c>
      <c r="N43" s="21" t="n">
        <f aca="false">IF(OR($A43="",N$4=""),0,COUNTIFS(Formulas!$A$2:$A$3001,N$4,Formulas!$B$2:$B$3001,$A43))</f>
        <v>0</v>
      </c>
      <c r="O43" s="21" t="n">
        <f aca="false">IF(OR($A43="",O$4=""),0,COUNTIFS(Formulas!$A$2:$A$3001,O$4,Formulas!$B$2:$B$3001,$A43))</f>
        <v>0</v>
      </c>
      <c r="P43" s="21" t="n">
        <f aca="false">IF(OR($A43="",P$4=""),0,COUNTIFS(Formulas!$A$2:$A$3001,P$4,Formulas!$B$2:$B$3001,$A43))</f>
        <v>0</v>
      </c>
      <c r="Q43" s="21" t="n">
        <f aca="false">IF(OR($A43="",Q$4=""),0,COUNTIFS(Formulas!$A$2:$A$3001,Q$4,Formulas!$B$2:$B$3001,$A43))</f>
        <v>0</v>
      </c>
      <c r="R43" s="21" t="n">
        <f aca="false">IF(OR($A43="",R$4=""),0,COUNTIFS(Formulas!$A$2:$A$3001,R$4,Formulas!$B$2:$B$3001,$A43))</f>
        <v>0</v>
      </c>
      <c r="S43" s="21" t="n">
        <f aca="false">IF(OR($A43="",S$4=""),0,COUNTIFS(Formulas!$A$2:$A$3001,S$4,Formulas!$B$2:$B$3001,$A43))</f>
        <v>0</v>
      </c>
      <c r="T43" s="21" t="n">
        <f aca="false">IF(OR($A43="",T$4=""),0,COUNTIFS(Formulas!$A$2:$A$3001,T$4,Formulas!$B$2:$B$3001,$A43))</f>
        <v>0</v>
      </c>
      <c r="U43" s="21" t="n">
        <f aca="false">IF(OR($A43="",U$4=""),0,COUNTIFS(Formulas!$A$2:$A$3001,U$4,Formulas!$B$2:$B$3001,$A43))</f>
        <v>0</v>
      </c>
      <c r="V43" s="21" t="n">
        <f aca="false">IF(OR($A43="",V$4=""),0,COUNTIFS(Formulas!$A$2:$A$3001,V$4,Formulas!$B$2:$B$3001,$A43))</f>
        <v>0</v>
      </c>
      <c r="W43" s="21" t="n">
        <f aca="false">IF(OR($A43="",W$4=""),0,COUNTIFS(Formulas!$A$2:$A$3001,W$4,Formulas!$B$2:$B$3001,$A43))</f>
        <v>0</v>
      </c>
      <c r="X43" s="21" t="n">
        <f aca="false">IF(OR($A43="",X$4=""),0,COUNTIFS(Formulas!$A$2:$A$3001,X$4,Formulas!$B$2:$B$3001,$A43))</f>
        <v>0</v>
      </c>
      <c r="Y43" s="21" t="n">
        <f aca="false">IF(OR($A43="",Y$4=""),0,COUNTIFS(Formulas!$A$2:$A$3001,Y$4,Formulas!$B$2:$B$3001,$A43))</f>
        <v>0</v>
      </c>
      <c r="Z43" s="21" t="n">
        <f aca="false">IF(OR($A43="",Z$4=""),0,COUNTIFS(Formulas!$A$2:$A$3001,Z$4,Formulas!$B$2:$B$3001,$A43))</f>
        <v>0</v>
      </c>
      <c r="AA43" s="21" t="n">
        <f aca="false">IF(OR($A43="",AA$4=""),0,COUNTIFS(Formulas!$A$2:$A$3001,AA$4,Formulas!$B$2:$B$3001,$A43))</f>
        <v>0</v>
      </c>
      <c r="AB43" s="21" t="n">
        <f aca="false">IF(OR($A43="",AB$4=""),0,COUNTIFS(Formulas!$A$2:$A$3001,AB$4,Formulas!$B$2:$B$3001,$A43))</f>
        <v>0</v>
      </c>
      <c r="AC43" s="21" t="n">
        <f aca="false">IF(OR($A43="",AC$4=""),0,COUNTIFS(Formulas!$A$2:$A$3001,AC$4,Formulas!$B$2:$B$3001,$A43))</f>
        <v>0</v>
      </c>
      <c r="AD43" s="21" t="n">
        <f aca="false">IF(OR($A43="",AD$4=""),0,COUNTIFS(Formulas!$A$2:$A$3001,AD$4,Formulas!$B$2:$B$3001,$A43))</f>
        <v>0</v>
      </c>
      <c r="AE43" s="21" t="n">
        <f aca="false">IF(OR($A43="",AE$4=""),0,COUNTIFS(Formulas!$A$2:$A$3001,AE$4,Formulas!$B$2:$B$3001,$A43))</f>
        <v>0</v>
      </c>
      <c r="AF43" s="21" t="n">
        <f aca="false">IF(OR($A43="",AF$4=""),0,COUNTIFS(Formulas!$A$2:$A$3001,AF$4,Formulas!$B$2:$B$3001,$A43))</f>
        <v>0</v>
      </c>
      <c r="AG43" s="21" t="n">
        <f aca="false">IF(OR($A43="",AG$4=""),0,COUNTIFS(Formulas!$A$2:$A$3001,AG$4,Formulas!$B$2:$B$3001,$A43))</f>
        <v>0</v>
      </c>
      <c r="AH43" s="21" t="n">
        <f aca="false">IF(OR($A43="",AH$4=""),0,COUNTIFS(Formulas!$A$2:$A$3001,AH$4,Formulas!$B$2:$B$3001,$A43))</f>
        <v>0</v>
      </c>
      <c r="AI43" s="21" t="n">
        <f aca="false">IF(OR($A43="",AI$4=""),0,COUNTIFS(Formulas!$A$2:$A$3001,AI$4,Formulas!$B$2:$B$3001,$A43))</f>
        <v>0</v>
      </c>
      <c r="AJ43" s="21" t="n">
        <f aca="false">IF(OR($A43="",AJ$4=""),0,COUNTIFS(Formulas!$A$2:$A$3001,AJ$4,Formulas!$B$2:$B$3001,$A43))</f>
        <v>0</v>
      </c>
      <c r="AK43" s="21" t="n">
        <f aca="false">IF(OR($A43="",AK$4=""),0,COUNTIFS(Formulas!$A$2:$A$3001,AK$4,Formulas!$B$2:$B$3001,$A43))</f>
        <v>0</v>
      </c>
      <c r="AL43" s="21" t="n">
        <f aca="false">IF(OR($A43="",AL$4=""),0,COUNTIFS(Formulas!$A$2:$A$3001,AL$4,Formulas!$B$2:$B$3001,$A43))</f>
        <v>0</v>
      </c>
      <c r="AM43" s="21" t="n">
        <f aca="false">IF(OR($A43="",AM$4=""),0,COUNTIFS(Formulas!$A$2:$A$3001,AM$4,Formulas!$B$2:$B$3001,$A43))</f>
        <v>0</v>
      </c>
      <c r="AN43" s="21" t="n">
        <f aca="false">IF(OR($A43="",AN$4=""),0,COUNTIFS(Formulas!$A$2:$A$3001,AN$4,Formulas!$B$2:$B$3001,$A43))</f>
        <v>0</v>
      </c>
      <c r="AO43" s="21" t="n">
        <f aca="false">IF(OR($A43="",AO$4=""),0,COUNTIFS(Formulas!$A$2:$A$3001,AO$4,Formulas!$B$2:$B$3001,$A43))</f>
        <v>0</v>
      </c>
      <c r="AP43" s="21" t="n">
        <f aca="false">IF(OR($A43="",AP$4=""),0,COUNTIFS(Formulas!$A$2:$A$3001,AP$4,Formulas!$B$2:$B$3001,$A43))</f>
        <v>0</v>
      </c>
      <c r="AQ43" s="21" t="n">
        <f aca="false">IF(OR($A43="",AQ$4=""),0,COUNTIFS(Formulas!$A$2:$A$3001,AQ$4,Formulas!$B$2:$B$3001,$A43))</f>
        <v>0</v>
      </c>
      <c r="AR43" s="21" t="n">
        <f aca="false">IF(OR($A43="",AR$4=""),0,COUNTIFS(Formulas!$A$2:$A$3001,AR$4,Formulas!$B$2:$B$3001,$A43))</f>
        <v>0</v>
      </c>
      <c r="AS43" s="21" t="n">
        <f aca="false">IF(OR($A43="",AS$4=""),0,COUNTIFS(Formulas!$A$2:$A$3001,AS$4,Formulas!$B$2:$B$3001,$A43))</f>
        <v>0</v>
      </c>
      <c r="AT43" s="21" t="n">
        <f aca="false">IF(OR($A43="",AT$4=""),0,COUNTIFS(Formulas!$A$2:$A$3001,AT$4,Formulas!$B$2:$B$3001,$A43))</f>
        <v>0</v>
      </c>
      <c r="AU43" s="21" t="n">
        <f aca="false">IF(OR($A43="",AU$4=""),0,COUNTIFS(Formulas!$A$2:$A$3001,AU$4,Formulas!$B$2:$B$3001,$A43))</f>
        <v>0</v>
      </c>
      <c r="AV43" s="21" t="n">
        <f aca="false">IF(OR($A43="",AV$4=""),0,COUNTIFS(Formulas!$A$2:$A$3001,AV$4,Formulas!$B$2:$B$3001,$A43))</f>
        <v>0</v>
      </c>
      <c r="AW43" s="21" t="n">
        <f aca="false">IF(OR($A43="",AW$4=""),0,COUNTIFS(Formulas!$A$2:$A$3001,AW$4,Formulas!$B$2:$B$3001,$A43))</f>
        <v>0</v>
      </c>
      <c r="AX43" s="21" t="n">
        <f aca="false">IF(OR($A43="",AX$4=""),0,COUNTIFS(Formulas!$A$2:$A$3001,AX$4,Formulas!$B$2:$B$3001,$A43))</f>
        <v>0</v>
      </c>
      <c r="AY43" s="21" t="n">
        <f aca="false">IF(OR($A43="",AY$4=""),0,COUNTIFS(Formulas!$A$2:$A$3001,AY$4,Formulas!$B$2:$B$3001,$A43))</f>
        <v>0</v>
      </c>
      <c r="AZ43" s="21" t="n">
        <f aca="false">IF(OR($A43="",AZ$4=""),0,COUNTIFS(Formulas!$A$2:$A$3001,AZ$4,Formulas!$B$2:$B$3001,$A43))</f>
        <v>0</v>
      </c>
      <c r="BA43" s="21" t="n">
        <f aca="false">IF(OR($A43="",BA$4=""),0,COUNTIFS(Formulas!$A$2:$A$3001,BA$4,Formulas!$B$2:$B$3001,$A43))</f>
        <v>0</v>
      </c>
      <c r="BB43" s="21" t="n">
        <f aca="false">IF(OR($A43="",BB$4=""),0,COUNTIFS(Formulas!$A$2:$A$3001,BB$4,Formulas!$B$2:$B$3001,$A43))</f>
        <v>0</v>
      </c>
      <c r="BC43" s="21" t="n">
        <f aca="false">IF(OR($A43="",BC$4=""),0,COUNTIFS(Formulas!$A$2:$A$3001,BC$4,Formulas!$B$2:$B$3001,$A43))</f>
        <v>0</v>
      </c>
      <c r="BD43" s="21" t="n">
        <f aca="false">IF(OR($A43="",BD$4=""),0,COUNTIFS(Formulas!$A$2:$A$3001,BD$4,Formulas!$B$2:$B$3001,$A43))</f>
        <v>0</v>
      </c>
      <c r="BE43" s="21" t="n">
        <f aca="false">IF(OR($A43="",BE$4=""),0,COUNTIFS(Formulas!$A$2:$A$3001,BE$4,Formulas!$B$2:$B$3001,$A43))</f>
        <v>0</v>
      </c>
      <c r="BF43" s="21" t="n">
        <f aca="false">IF(OR($A43="",BF$4=""),0,COUNTIFS(Formulas!$A$2:$A$3001,BF$4,Formulas!$B$2:$B$3001,$A43))</f>
        <v>0</v>
      </c>
      <c r="BG43" s="21" t="n">
        <f aca="false">IF(OR($A43="",BG$4=""),0,COUNTIFS(Formulas!$A$2:$A$3001,BG$4,Formulas!$B$2:$B$3001,$A43))</f>
        <v>0</v>
      </c>
      <c r="BH43" s="21" t="n">
        <f aca="false">IF(OR($A43="",BH$4=""),0,COUNTIFS(Formulas!$A$2:$A$3001,BH$4,Formulas!$B$2:$B$3001,$A43))</f>
        <v>0</v>
      </c>
      <c r="BI43" s="21" t="n">
        <f aca="false">IF(OR($A43="",BI$4=""),0,COUNTIFS(Formulas!$A$2:$A$3001,BI$4,Formulas!$B$2:$B$3001,$A43))</f>
        <v>0</v>
      </c>
      <c r="BJ43" s="21" t="n">
        <f aca="false">IF(OR($A43="",BJ$4=""),0,COUNTIFS(Formulas!$A$2:$A$3001,BJ$4,Formulas!$B$2:$B$3001,$A43))</f>
        <v>0</v>
      </c>
      <c r="BK43" s="21" t="n">
        <f aca="false">IF(OR($A43="",BK$4=""),0,COUNTIFS(Formulas!$A$2:$A$3001,BK$4,Formulas!$B$2:$B$3001,$A43))</f>
        <v>0</v>
      </c>
      <c r="BL43" s="21" t="n">
        <f aca="false">IF(OR($A43="",BL$4=""),0,COUNTIFS(Formulas!$A$2:$A$3001,BL$4,Formulas!$B$2:$B$3001,$A43))</f>
        <v>0</v>
      </c>
      <c r="BM43" s="21" t="n">
        <f aca="false">IF(OR($A43="",BM$4=""),0,COUNTIFS(Formulas!$A$2:$A$3001,BM$4,Formulas!$B$2:$B$3001,$A43))</f>
        <v>0</v>
      </c>
      <c r="BN43" s="21" t="n">
        <f aca="false">IF(OR($A43="",BN$4=""),0,COUNTIFS(Formulas!$A$2:$A$3001,BN$4,Formulas!$B$2:$B$3001,$A43))</f>
        <v>0</v>
      </c>
      <c r="BO43" s="21" t="n">
        <f aca="false">IF(OR($A43="",BO$4=""),0,COUNTIFS(Formulas!$A$2:$A$3001,BO$4,Formulas!$B$2:$B$3001,$A43))</f>
        <v>0</v>
      </c>
      <c r="BP43" s="21" t="n">
        <f aca="false">IF(OR($A43="",BP$4=""),0,COUNTIFS(Formulas!$A$2:$A$3001,BP$4,Formulas!$B$2:$B$3001,$A43))</f>
        <v>0</v>
      </c>
      <c r="BQ43" s="21" t="n">
        <f aca="false">IF(OR($A43="",BQ$4=""),0,COUNTIFS(Formulas!$A$2:$A$3001,BQ$4,Formulas!$B$2:$B$3001,$A43))</f>
        <v>0</v>
      </c>
      <c r="BR43" s="21" t="n">
        <f aca="false">IF(OR($A43="",BR$4=""),0,COUNTIFS(Formulas!$A$2:$A$3001,BR$4,Formulas!$B$2:$B$3001,$A43))</f>
        <v>0</v>
      </c>
      <c r="BS43" s="21" t="n">
        <f aca="false">IF(OR($A43="",BS$4=""),0,COUNTIFS(Formulas!$A$2:$A$3001,BS$4,Formulas!$B$2:$B$3001,$A43))</f>
        <v>0</v>
      </c>
      <c r="BT43" s="21" t="n">
        <f aca="false">IF(OR($A43="",BT$4=""),0,COUNTIFS(Formulas!$A$2:$A$3001,BT$4,Formulas!$B$2:$B$3001,$A43))</f>
        <v>0</v>
      </c>
      <c r="BU43" s="21" t="n">
        <f aca="false">IF(OR($A43="",BU$4=""),0,COUNTIFS(Formulas!$A$2:$A$3001,BU$4,Formulas!$B$2:$B$3001,$A43))</f>
        <v>0</v>
      </c>
      <c r="BV43" s="21" t="n">
        <f aca="false">IF(OR($A43="",BV$4=""),0,COUNTIFS(Formulas!$A$2:$A$3001,BV$4,Formulas!$B$2:$B$3001,$A43))</f>
        <v>0</v>
      </c>
      <c r="BW43" s="21" t="n">
        <f aca="false">IF(OR($A43="",BW$4=""),0,COUNTIFS(Formulas!$A$2:$A$3001,BW$4,Formulas!$B$2:$B$3001,$A43))</f>
        <v>0</v>
      </c>
      <c r="BX43" s="21" t="n">
        <f aca="false">IF(OR($A43="",BX$4=""),0,COUNTIFS(Formulas!$A$2:$A$3001,BX$4,Formulas!$B$2:$B$3001,$A43))</f>
        <v>0</v>
      </c>
      <c r="BY43" s="21" t="n">
        <f aca="false">IF(OR($A43="",BY$4=""),0,COUNTIFS(Formulas!$A$2:$A$3001,BY$4,Formulas!$B$2:$B$3001,$A43))</f>
        <v>0</v>
      </c>
      <c r="BZ43" s="21" t="n">
        <f aca="false">IF(OR($A43="",BZ$4=""),0,COUNTIFS(Formulas!$A$2:$A$3001,BZ$4,Formulas!$B$2:$B$3001,$A43))</f>
        <v>0</v>
      </c>
      <c r="CA43" s="21" t="n">
        <f aca="false">IF(OR($A43="",CA$4=""),0,COUNTIFS(Formulas!$A$2:$A$3001,CA$4,Formulas!$B$2:$B$3001,$A43))</f>
        <v>0</v>
      </c>
      <c r="CB43" s="21" t="n">
        <f aca="false">IF(OR($A43="",CB$4=""),0,COUNTIFS(Formulas!$A$2:$A$3001,CB$4,Formulas!$B$2:$B$3001,$A43))</f>
        <v>0</v>
      </c>
      <c r="CC43" s="21" t="n">
        <f aca="false">IF(OR($A43="",CC$4=""),0,COUNTIFS(Formulas!$A$2:$A$3001,CC$4,Formulas!$B$2:$B$3001,$A43))</f>
        <v>0</v>
      </c>
      <c r="CD43" s="21" t="n">
        <f aca="false">IF(OR($A43="",CD$4=""),0,COUNTIFS(Formulas!$A$2:$A$3001,CD$4,Formulas!$B$2:$B$3001,$A43))</f>
        <v>0</v>
      </c>
      <c r="CE43" s="21" t="n">
        <f aca="false">IF(OR($A43="",CE$4=""),0,COUNTIFS(Formulas!$A$2:$A$3001,CE$4,Formulas!$B$2:$B$3001,$A43))</f>
        <v>0</v>
      </c>
      <c r="CF43" s="21" t="n">
        <f aca="false">IF(OR($A43="",CF$4=""),0,COUNTIFS(Formulas!$A$2:$A$3001,CF$4,Formulas!$B$2:$B$3001,$A43))</f>
        <v>0</v>
      </c>
      <c r="CG43" s="21" t="n">
        <f aca="false">IF(OR($A43="",CG$4=""),0,COUNTIFS(Formulas!$A$2:$A$3001,CG$4,Formulas!$B$2:$B$3001,$A43))</f>
        <v>0</v>
      </c>
      <c r="CH43" s="21" t="n">
        <f aca="false">IF(OR($A43="",CH$4=""),0,COUNTIFS(Formulas!$A$2:$A$3001,CH$4,Formulas!$B$2:$B$3001,$A43))</f>
        <v>0</v>
      </c>
      <c r="CI43" s="21" t="n">
        <f aca="false">IF(OR($A43="",CI$4=""),0,COUNTIFS(Formulas!$A$2:$A$3001,CI$4,Formulas!$B$2:$B$3001,$A43))</f>
        <v>0</v>
      </c>
      <c r="CJ43" s="21" t="n">
        <f aca="false">IF(OR($A43="",CJ$4=""),0,COUNTIFS(Formulas!$A$2:$A$3001,CJ$4,Formulas!$B$2:$B$3001,$A43))</f>
        <v>0</v>
      </c>
      <c r="CK43" s="21" t="n">
        <f aca="false">IF(OR($A43="",CK$4=""),0,COUNTIFS(Formulas!$A$2:$A$3001,CK$4,Formulas!$B$2:$B$3001,$A43))</f>
        <v>0</v>
      </c>
      <c r="CL43" s="21" t="n">
        <f aca="false">IF(OR($A43="",CL$4=""),0,COUNTIFS(Formulas!$A$2:$A$3001,CL$4,Formulas!$B$2:$B$3001,$A43))</f>
        <v>0</v>
      </c>
      <c r="CM43" s="21" t="n">
        <f aca="false">IF(OR($A43="",CM$4=""),0,COUNTIFS(Formulas!$A$2:$A$3001,CM$4,Formulas!$B$2:$B$3001,$A43))</f>
        <v>0</v>
      </c>
      <c r="CN43" s="21" t="n">
        <f aca="false">IF(OR($A43="",CN$4=""),0,COUNTIFS(Formulas!$A$2:$A$3001,CN$4,Formulas!$B$2:$B$3001,$A43))</f>
        <v>0</v>
      </c>
      <c r="CO43" s="21" t="n">
        <f aca="false">IF(OR($A43="",CO$4=""),0,COUNTIFS(Formulas!$A$2:$A$3001,CO$4,Formulas!$B$2:$B$3001,$A43))</f>
        <v>0</v>
      </c>
      <c r="CP43" s="21" t="n">
        <f aca="false">IF(OR($A43="",CP$4=""),0,COUNTIFS(Formulas!$A$2:$A$3001,CP$4,Formulas!$B$2:$B$3001,$A43))</f>
        <v>0</v>
      </c>
      <c r="CQ43" s="21" t="n">
        <f aca="false">IF(OR($A43="",CQ$4=""),0,COUNTIFS(Formulas!$A$2:$A$3001,CQ$4,Formulas!$B$2:$B$3001,$A43))</f>
        <v>0</v>
      </c>
      <c r="CR43" s="21" t="n">
        <f aca="false">IF(OR($A43="",CR$4=""),0,COUNTIFS(Formulas!$A$2:$A$3001,CR$4,Formulas!$B$2:$B$3001,$A43))</f>
        <v>0</v>
      </c>
      <c r="CS43" s="21" t="n">
        <f aca="false">IF(OR($A43="",CS$4=""),0,COUNTIFS(Formulas!$A$2:$A$3001,CS$4,Formulas!$B$2:$B$3001,$A43))</f>
        <v>0</v>
      </c>
      <c r="CT43" s="21" t="n">
        <f aca="false">IF(OR($A43="",CT$4=""),0,COUNTIFS(Formulas!$A$2:$A$3001,CT$4,Formulas!$B$2:$B$3001,$A43))</f>
        <v>0</v>
      </c>
      <c r="CU43" s="21" t="n">
        <f aca="false">IF(OR($A43="",CU$4=""),0,COUNTIFS(Formulas!$A$2:$A$3001,CU$4,Formulas!$B$2:$B$3001,$A43))</f>
        <v>0</v>
      </c>
      <c r="CV43" s="21" t="n">
        <f aca="false">IF(OR($A43="",CV$4=""),0,COUNTIFS(Formulas!$A$2:$A$3001,CV$4,Formulas!$B$2:$B$3001,$A43))</f>
        <v>0</v>
      </c>
      <c r="CW43" s="21" t="n">
        <f aca="false">IF(OR($A43="",CW$4=""),0,COUNTIFS(Formulas!$A$2:$A$3001,CW$4,Formulas!$B$2:$B$3001,$A43))</f>
        <v>0</v>
      </c>
      <c r="CX43" s="21" t="n">
        <f aca="false">IF(OR($A43="",CX$4=""),0,COUNTIFS(Formulas!$A$2:$A$3001,CX$4,Formulas!$B$2:$B$3001,$A43))</f>
        <v>0</v>
      </c>
      <c r="CY43" s="21" t="n">
        <f aca="false">IF(OR($A43="",CY$4=""),0,COUNTIFS(Formulas!$A$2:$A$3001,CY$4,Formulas!$B$2:$B$3001,$A43))</f>
        <v>0</v>
      </c>
      <c r="CZ43" s="21" t="n">
        <f aca="false">IF(OR($A43="",CZ$4=""),0,COUNTIFS(Formulas!$A$2:$A$3001,CZ$4,Formulas!$B$2:$B$3001,$A43))</f>
        <v>0</v>
      </c>
      <c r="DA43" s="21" t="n">
        <f aca="false">IF(OR($A43="",DA$4=""),0,COUNTIFS(Formulas!$A$2:$A$3001,DA$4,Formulas!$B$2:$B$3001,$A43))</f>
        <v>0</v>
      </c>
      <c r="DB43" s="21" t="n">
        <f aca="false">IF(OR($A43="",DB$4=""),0,COUNTIFS(Formulas!$A$2:$A$3001,DB$4,Formulas!$B$2:$B$3001,$A43))</f>
        <v>0</v>
      </c>
      <c r="DC43" s="21" t="n">
        <f aca="false">IF(OR($A43="",DC$4=""),0,COUNTIFS(Formulas!$A$2:$A$3001,DC$4,Formulas!$B$2:$B$3001,$A43))</f>
        <v>0</v>
      </c>
      <c r="DD43" s="21" t="n">
        <f aca="false">IF(OR($A43="",DD$4=""),0,COUNTIFS(Formulas!$A$2:$A$3001,DD$4,Formulas!$B$2:$B$3001,$A43))</f>
        <v>0</v>
      </c>
      <c r="DE43" s="21" t="n">
        <f aca="false">IF(OR($A43="",DE$4=""),0,COUNTIFS(Formulas!$A$2:$A$3001,DE$4,Formulas!$B$2:$B$3001,$A43))</f>
        <v>0</v>
      </c>
      <c r="DF43" s="21" t="n">
        <f aca="false">IF(OR($A43="",DF$4=""),0,COUNTIFS(Formulas!$A$2:$A$3001,DF$4,Formulas!$B$2:$B$3001,$A43))</f>
        <v>0</v>
      </c>
      <c r="DG43" s="21" t="n">
        <f aca="false">IF(OR($A43="",DG$4=""),0,COUNTIFS(Formulas!$A$2:$A$3001,DG$4,Formulas!$B$2:$B$3001,$A43))</f>
        <v>0</v>
      </c>
      <c r="DH43" s="21" t="n">
        <f aca="false">IF(OR($A43="",DH$4=""),0,COUNTIFS(Formulas!$A$2:$A$3001,DH$4,Formulas!$B$2:$B$3001,$A43))</f>
        <v>0</v>
      </c>
      <c r="DI43" s="21" t="n">
        <f aca="false">IF(OR($A43="",DI$4=""),0,COUNTIFS(Formulas!$A$2:$A$3001,DI$4,Formulas!$B$2:$B$3001,$A43))</f>
        <v>0</v>
      </c>
      <c r="DJ43" s="21" t="n">
        <f aca="false">IF(OR($A43="",DJ$4=""),0,COUNTIFS(Formulas!$A$2:$A$3001,DJ$4,Formulas!$B$2:$B$3001,$A43))</f>
        <v>0</v>
      </c>
      <c r="DK43" s="21" t="n">
        <f aca="false">IF(OR($A43="",DK$4=""),0,COUNTIFS(Formulas!$A$2:$A$3001,DK$4,Formulas!$B$2:$B$3001,$A43))</f>
        <v>0</v>
      </c>
      <c r="DL43" s="21" t="n">
        <f aca="false">IF(OR($A43="",DL$4=""),0,COUNTIFS(Formulas!$A$2:$A$3001,DL$4,Formulas!$B$2:$B$3001,$A43))</f>
        <v>0</v>
      </c>
      <c r="DM43" s="21" t="n">
        <f aca="false">IF(OR($A43="",DM$4=""),0,COUNTIFS(Formulas!$A$2:$A$3001,DM$4,Formulas!$B$2:$B$3001,$A43))</f>
        <v>0</v>
      </c>
      <c r="DN43" s="21" t="n">
        <f aca="false">IF(OR($A43="",DN$4=""),0,COUNTIFS(Formulas!$A$2:$A$3001,DN$4,Formulas!$B$2:$B$3001,$A43))</f>
        <v>0</v>
      </c>
      <c r="DO43" s="21" t="n">
        <f aca="false">IF(OR($A43="",DO$4=""),0,COUNTIFS(Formulas!$A$2:$A$3001,DO$4,Formulas!$B$2:$B$3001,$A43))</f>
        <v>0</v>
      </c>
      <c r="DP43" s="21" t="n">
        <f aca="false">IF(OR($A43="",DP$4=""),0,COUNTIFS(Formulas!$A$2:$A$3001,DP$4,Formulas!$B$2:$B$3001,$A43))</f>
        <v>0</v>
      </c>
      <c r="DQ43" s="21" t="n">
        <f aca="false">IF(OR($A43="",DQ$4=""),0,COUNTIFS(Formulas!$A$2:$A$3001,DQ$4,Formulas!$B$2:$B$3001,$A43))</f>
        <v>0</v>
      </c>
      <c r="DR43" s="21" t="n">
        <f aca="false">IF(OR($A43="",DR$4=""),0,COUNTIFS(Formulas!$A$2:$A$3001,DR$4,Formulas!$B$2:$B$3001,$A43))</f>
        <v>0</v>
      </c>
      <c r="DS43" s="21" t="n">
        <f aca="false">IF(OR($A43="",DS$4=""),0,COUNTIFS(Formulas!$A$2:$A$3001,DS$4,Formulas!$B$2:$B$3001,$A43))</f>
        <v>0</v>
      </c>
      <c r="DT43" s="21" t="n">
        <f aca="false">IF(OR($A43="",DT$4=""),0,COUNTIFS(Formulas!$A$2:$A$3001,DT$4,Formulas!$B$2:$B$3001,$A43))</f>
        <v>0</v>
      </c>
      <c r="DU43" s="21" t="n">
        <f aca="false">IF(OR($A43="",DU$4=""),0,COUNTIFS(Formulas!$A$2:$A$3001,DU$4,Formulas!$B$2:$B$3001,$A43))</f>
        <v>0</v>
      </c>
      <c r="DV43" s="21" t="n">
        <f aca="false">IF(OR($A43="",DV$4=""),0,COUNTIFS(Formulas!$A$2:$A$3001,DV$4,Formulas!$B$2:$B$3001,$A43))</f>
        <v>0</v>
      </c>
      <c r="DW43" s="21" t="n">
        <f aca="false">IF(OR($A43="",DW$4=""),0,COUNTIFS(Formulas!$A$2:$A$3001,DW$4,Formulas!$B$2:$B$3001,$A43))</f>
        <v>0</v>
      </c>
      <c r="DX43" s="21" t="n">
        <f aca="false">IF(OR($A43="",DX$4=""),0,COUNTIFS(Formulas!$A$2:$A$3001,DX$4,Formulas!$B$2:$B$3001,$A43))</f>
        <v>0</v>
      </c>
      <c r="DY43" s="21" t="n">
        <f aca="false">IF(OR($A43="",DY$4=""),0,COUNTIFS(Formulas!$A$2:$A$3001,DY$4,Formulas!$B$2:$B$3001,$A43))</f>
        <v>0</v>
      </c>
      <c r="DZ43" s="21" t="n">
        <f aca="false">IF(OR($A43="",DZ$4=""),0,COUNTIFS(Formulas!$A$2:$A$3001,DZ$4,Formulas!$B$2:$B$3001,$A43))</f>
        <v>0</v>
      </c>
      <c r="EA43" s="21" t="n">
        <f aca="false">IF(OR($A43="",EA$4=""),0,COUNTIFS(Formulas!$A$2:$A$3001,EA$4,Formulas!$B$2:$B$3001,$A43))</f>
        <v>0</v>
      </c>
      <c r="EB43" s="21" t="n">
        <f aca="false">IF(OR($A43="",EB$4=""),0,COUNTIFS(Formulas!$A$2:$A$3001,EB$4,Formulas!$B$2:$B$3001,$A43))</f>
        <v>0</v>
      </c>
      <c r="EC43" s="21" t="n">
        <f aca="false">IF(OR($A43="",EC$4=""),0,COUNTIFS(Formulas!$A$2:$A$3001,EC$4,Formulas!$B$2:$B$3001,$A43))</f>
        <v>0</v>
      </c>
      <c r="ED43" s="21" t="n">
        <f aca="false">IF(OR($A43="",ED$4=""),0,COUNTIFS(Formulas!$A$2:$A$3001,ED$4,Formulas!$B$2:$B$3001,$A43))</f>
        <v>0</v>
      </c>
      <c r="EE43" s="21" t="n">
        <f aca="false">IF(OR($A43="",EE$4=""),0,COUNTIFS(Formulas!$A$2:$A$3001,EE$4,Formulas!$B$2:$B$3001,$A43))</f>
        <v>0</v>
      </c>
      <c r="EF43" s="21" t="n">
        <f aca="false">IF(OR($A43="",EF$4=""),0,COUNTIFS(Formulas!$A$2:$A$3001,EF$4,Formulas!$B$2:$B$3001,$A43))</f>
        <v>0</v>
      </c>
      <c r="EG43" s="21" t="n">
        <f aca="false">IF(OR($A43="",EG$4=""),0,COUNTIFS(Formulas!$A$2:$A$3001,EG$4,Formulas!$B$2:$B$3001,$A43))</f>
        <v>0</v>
      </c>
      <c r="EH43" s="21" t="n">
        <f aca="false">IF(OR($A43="",EH$4=""),0,COUNTIFS(Formulas!$A$2:$A$3001,EH$4,Formulas!$B$2:$B$3001,$A43))</f>
        <v>0</v>
      </c>
      <c r="EI43" s="21" t="n">
        <f aca="false">IF(OR($A43="",EI$4=""),0,COUNTIFS(Formulas!$A$2:$A$3001,EI$4,Formulas!$B$2:$B$3001,$A43))</f>
        <v>0</v>
      </c>
      <c r="EJ43" s="21" t="n">
        <f aca="false">IF(OR($A43="",EJ$4=""),0,COUNTIFS(Formulas!$A$2:$A$3001,EJ$4,Formulas!$B$2:$B$3001,$A43))</f>
        <v>0</v>
      </c>
      <c r="EK43" s="21" t="n">
        <f aca="false">IF(OR($A43="",EK$4=""),0,COUNTIFS(Formulas!$A$2:$A$3001,EK$4,Formulas!$B$2:$B$3001,$A43))</f>
        <v>0</v>
      </c>
      <c r="EL43" s="21" t="n">
        <f aca="false">IF(OR($A43="",EL$4=""),0,COUNTIFS(Formulas!$A$2:$A$3001,EL$4,Formulas!$B$2:$B$3001,$A43))</f>
        <v>0</v>
      </c>
      <c r="EM43" s="21" t="n">
        <f aca="false">IF(OR($A43="",EM$4=""),0,COUNTIFS(Formulas!$A$2:$A$3001,EM$4,Formulas!$B$2:$B$3001,$A43))</f>
        <v>0</v>
      </c>
      <c r="EN43" s="21" t="n">
        <f aca="false">IF(OR($A43="",EN$4=""),0,COUNTIFS(Formulas!$A$2:$A$3001,EN$4,Formulas!$B$2:$B$3001,$A43))</f>
        <v>0</v>
      </c>
      <c r="EO43" s="21" t="n">
        <f aca="false">IF(OR($A43="",EO$4=""),0,COUNTIFS(Formulas!$A$2:$A$3001,EO$4,Formulas!$B$2:$B$3001,$A43))</f>
        <v>0</v>
      </c>
      <c r="EP43" s="21" t="n">
        <f aca="false">IF(OR($A43="",EP$4=""),0,COUNTIFS(Formulas!$A$2:$A$3001,EP$4,Formulas!$B$2:$B$3001,$A43))</f>
        <v>0</v>
      </c>
      <c r="EQ43" s="21" t="n">
        <f aca="false">IF(OR($A43="",EQ$4=""),0,COUNTIFS(Formulas!$A$2:$A$3001,EQ$4,Formulas!$B$2:$B$3001,$A43))</f>
        <v>0</v>
      </c>
      <c r="ER43" s="21" t="n">
        <f aca="false">IF(OR($A43="",ER$4=""),0,COUNTIFS(Formulas!$A$2:$A$3001,ER$4,Formulas!$B$2:$B$3001,$A43))</f>
        <v>0</v>
      </c>
      <c r="ES43" s="21" t="n">
        <f aca="false">IF(OR($A43="",ES$4=""),0,COUNTIFS(Formulas!$A$2:$A$3001,ES$4,Formulas!$B$2:$B$3001,$A43))</f>
        <v>0</v>
      </c>
      <c r="ET43" s="21" t="n">
        <f aca="false">IF(OR($A43="",ET$4=""),0,COUNTIFS(Formulas!$A$2:$A$3001,ET$4,Formulas!$B$2:$B$3001,$A43))</f>
        <v>0</v>
      </c>
      <c r="EU43" s="21" t="n">
        <f aca="false">IF(OR($A43="",EU$4=""),0,COUNTIFS(Formulas!$A$2:$A$3001,EU$4,Formulas!$B$2:$B$3001,$A43))</f>
        <v>0</v>
      </c>
      <c r="EV43" s="21" t="n">
        <f aca="false">IF(OR($A43="",EV$4=""),0,COUNTIFS(Formulas!$A$2:$A$3001,EV$4,Formulas!$B$2:$B$3001,$A43))</f>
        <v>0</v>
      </c>
    </row>
    <row r="44" customFormat="false" ht="15" hidden="false" customHeight="false" outlineLevel="0" collapsed="false">
      <c r="A44" s="13" t="str">
        <f aca="false">IF(INDEX(Materials!$A$2:$A$301,40)="","",INDEX(Materials!$A$2:$A$301,40))</f>
        <v>Fluticasone Propionate</v>
      </c>
      <c r="B44" s="19" t="n">
        <f aca="false">IF(A44="","",COUNTIF(C44:EV44,"&gt;0"))</f>
        <v>1</v>
      </c>
      <c r="C44" s="21" t="n">
        <f aca="false">IF(OR($A44="",C$4=""),0,COUNTIFS(Formulas!$A$2:$A$3001,C$4,Formulas!$B$2:$B$3001,$A44))</f>
        <v>0</v>
      </c>
      <c r="D44" s="21" t="n">
        <f aca="false">IF(OR($A44="",D$4=""),0,COUNTIFS(Formulas!$A$2:$A$3001,D$4,Formulas!$B$2:$B$3001,$A44))</f>
        <v>0</v>
      </c>
      <c r="E44" s="21" t="n">
        <f aca="false">IF(OR($A44="",E$4=""),0,COUNTIFS(Formulas!$A$2:$A$3001,E$4,Formulas!$B$2:$B$3001,$A44))</f>
        <v>0</v>
      </c>
      <c r="F44" s="21" t="n">
        <f aca="false">IF(OR($A44="",F$4=""),0,COUNTIFS(Formulas!$A$2:$A$3001,F$4,Formulas!$B$2:$B$3001,$A44))</f>
        <v>0</v>
      </c>
      <c r="G44" s="21" t="n">
        <f aca="false">IF(OR($A44="",G$4=""),0,COUNTIFS(Formulas!$A$2:$A$3001,G$4,Formulas!$B$2:$B$3001,$A44))</f>
        <v>0</v>
      </c>
      <c r="H44" s="21" t="n">
        <f aca="false">IF(OR($A44="",H$4=""),0,COUNTIFS(Formulas!$A$2:$A$3001,H$4,Formulas!$B$2:$B$3001,$A44))</f>
        <v>0</v>
      </c>
      <c r="I44" s="21" t="n">
        <f aca="false">IF(OR($A44="",I$4=""),0,COUNTIFS(Formulas!$A$2:$A$3001,I$4,Formulas!$B$2:$B$3001,$A44))</f>
        <v>0</v>
      </c>
      <c r="J44" s="21" t="n">
        <f aca="false">IF(OR($A44="",J$4=""),0,COUNTIFS(Formulas!$A$2:$A$3001,J$4,Formulas!$B$2:$B$3001,$A44))</f>
        <v>0</v>
      </c>
      <c r="K44" s="21" t="n">
        <f aca="false">IF(OR($A44="",K$4=""),0,COUNTIFS(Formulas!$A$2:$A$3001,K$4,Formulas!$B$2:$B$3001,$A44))</f>
        <v>0</v>
      </c>
      <c r="L44" s="21" t="n">
        <f aca="false">IF(OR($A44="",L$4=""),0,COUNTIFS(Formulas!$A$2:$A$3001,L$4,Formulas!$B$2:$B$3001,$A44))</f>
        <v>0</v>
      </c>
      <c r="M44" s="21" t="n">
        <f aca="false">IF(OR($A44="",M$4=""),0,COUNTIFS(Formulas!$A$2:$A$3001,M$4,Formulas!$B$2:$B$3001,$A44))</f>
        <v>0</v>
      </c>
      <c r="N44" s="21" t="n">
        <f aca="false">IF(OR($A44="",N$4=""),0,COUNTIFS(Formulas!$A$2:$A$3001,N$4,Formulas!$B$2:$B$3001,$A44))</f>
        <v>0</v>
      </c>
      <c r="O44" s="21" t="n">
        <f aca="false">IF(OR($A44="",O$4=""),0,COUNTIFS(Formulas!$A$2:$A$3001,O$4,Formulas!$B$2:$B$3001,$A44))</f>
        <v>0</v>
      </c>
      <c r="P44" s="21" t="n">
        <f aca="false">IF(OR($A44="",P$4=""),0,COUNTIFS(Formulas!$A$2:$A$3001,P$4,Formulas!$B$2:$B$3001,$A44))</f>
        <v>0</v>
      </c>
      <c r="Q44" s="21" t="n">
        <f aca="false">IF(OR($A44="",Q$4=""),0,COUNTIFS(Formulas!$A$2:$A$3001,Q$4,Formulas!$B$2:$B$3001,$A44))</f>
        <v>0</v>
      </c>
      <c r="R44" s="21" t="n">
        <f aca="false">IF(OR($A44="",R$4=""),0,COUNTIFS(Formulas!$A$2:$A$3001,R$4,Formulas!$B$2:$B$3001,$A44))</f>
        <v>0</v>
      </c>
      <c r="S44" s="21" t="n">
        <f aca="false">IF(OR($A44="",S$4=""),0,COUNTIFS(Formulas!$A$2:$A$3001,S$4,Formulas!$B$2:$B$3001,$A44))</f>
        <v>0</v>
      </c>
      <c r="T44" s="21" t="n">
        <f aca="false">IF(OR($A44="",T$4=""),0,COUNTIFS(Formulas!$A$2:$A$3001,T$4,Formulas!$B$2:$B$3001,$A44))</f>
        <v>0</v>
      </c>
      <c r="U44" s="21" t="n">
        <f aca="false">IF(OR($A44="",U$4=""),0,COUNTIFS(Formulas!$A$2:$A$3001,U$4,Formulas!$B$2:$B$3001,$A44))</f>
        <v>0</v>
      </c>
      <c r="V44" s="21" t="n">
        <f aca="false">IF(OR($A44="",V$4=""),0,COUNTIFS(Formulas!$A$2:$A$3001,V$4,Formulas!$B$2:$B$3001,$A44))</f>
        <v>0</v>
      </c>
      <c r="W44" s="21" t="n">
        <f aca="false">IF(OR($A44="",W$4=""),0,COUNTIFS(Formulas!$A$2:$A$3001,W$4,Formulas!$B$2:$B$3001,$A44))</f>
        <v>0</v>
      </c>
      <c r="X44" s="21" t="n">
        <f aca="false">IF(OR($A44="",X$4=""),0,COUNTIFS(Formulas!$A$2:$A$3001,X$4,Formulas!$B$2:$B$3001,$A44))</f>
        <v>0</v>
      </c>
      <c r="Y44" s="21" t="n">
        <f aca="false">IF(OR($A44="",Y$4=""),0,COUNTIFS(Formulas!$A$2:$A$3001,Y$4,Formulas!$B$2:$B$3001,$A44))</f>
        <v>0</v>
      </c>
      <c r="Z44" s="21" t="n">
        <f aca="false">IF(OR($A44="",Z$4=""),0,COUNTIFS(Formulas!$A$2:$A$3001,Z$4,Formulas!$B$2:$B$3001,$A44))</f>
        <v>0</v>
      </c>
      <c r="AA44" s="21" t="n">
        <f aca="false">IF(OR($A44="",AA$4=""),0,COUNTIFS(Formulas!$A$2:$A$3001,AA$4,Formulas!$B$2:$B$3001,$A44))</f>
        <v>0</v>
      </c>
      <c r="AB44" s="21" t="n">
        <f aca="false">IF(OR($A44="",AB$4=""),0,COUNTIFS(Formulas!$A$2:$A$3001,AB$4,Formulas!$B$2:$B$3001,$A44))</f>
        <v>0</v>
      </c>
      <c r="AC44" s="21" t="n">
        <f aca="false">IF(OR($A44="",AC$4=""),0,COUNTIFS(Formulas!$A$2:$A$3001,AC$4,Formulas!$B$2:$B$3001,$A44))</f>
        <v>0</v>
      </c>
      <c r="AD44" s="21" t="n">
        <f aca="false">IF(OR($A44="",AD$4=""),0,COUNTIFS(Formulas!$A$2:$A$3001,AD$4,Formulas!$B$2:$B$3001,$A44))</f>
        <v>1</v>
      </c>
      <c r="AE44" s="21" t="n">
        <f aca="false">IF(OR($A44="",AE$4=""),0,COUNTIFS(Formulas!$A$2:$A$3001,AE$4,Formulas!$B$2:$B$3001,$A44))</f>
        <v>0</v>
      </c>
      <c r="AF44" s="21" t="n">
        <f aca="false">IF(OR($A44="",AF$4=""),0,COUNTIFS(Formulas!$A$2:$A$3001,AF$4,Formulas!$B$2:$B$3001,$A44))</f>
        <v>0</v>
      </c>
      <c r="AG44" s="21" t="n">
        <f aca="false">IF(OR($A44="",AG$4=""),0,COUNTIFS(Formulas!$A$2:$A$3001,AG$4,Formulas!$B$2:$B$3001,$A44))</f>
        <v>0</v>
      </c>
      <c r="AH44" s="21" t="n">
        <f aca="false">IF(OR($A44="",AH$4=""),0,COUNTIFS(Formulas!$A$2:$A$3001,AH$4,Formulas!$B$2:$B$3001,$A44))</f>
        <v>0</v>
      </c>
      <c r="AI44" s="21" t="n">
        <f aca="false">IF(OR($A44="",AI$4=""),0,COUNTIFS(Formulas!$A$2:$A$3001,AI$4,Formulas!$B$2:$B$3001,$A44))</f>
        <v>0</v>
      </c>
      <c r="AJ44" s="21" t="n">
        <f aca="false">IF(OR($A44="",AJ$4=""),0,COUNTIFS(Formulas!$A$2:$A$3001,AJ$4,Formulas!$B$2:$B$3001,$A44))</f>
        <v>0</v>
      </c>
      <c r="AK44" s="21" t="n">
        <f aca="false">IF(OR($A44="",AK$4=""),0,COUNTIFS(Formulas!$A$2:$A$3001,AK$4,Formulas!$B$2:$B$3001,$A44))</f>
        <v>0</v>
      </c>
      <c r="AL44" s="21" t="n">
        <f aca="false">IF(OR($A44="",AL$4=""),0,COUNTIFS(Formulas!$A$2:$A$3001,AL$4,Formulas!$B$2:$B$3001,$A44))</f>
        <v>0</v>
      </c>
      <c r="AM44" s="21" t="n">
        <f aca="false">IF(OR($A44="",AM$4=""),0,COUNTIFS(Formulas!$A$2:$A$3001,AM$4,Formulas!$B$2:$B$3001,$A44))</f>
        <v>0</v>
      </c>
      <c r="AN44" s="21" t="n">
        <f aca="false">IF(OR($A44="",AN$4=""),0,COUNTIFS(Formulas!$A$2:$A$3001,AN$4,Formulas!$B$2:$B$3001,$A44))</f>
        <v>0</v>
      </c>
      <c r="AO44" s="21" t="n">
        <f aca="false">IF(OR($A44="",AO$4=""),0,COUNTIFS(Formulas!$A$2:$A$3001,AO$4,Formulas!$B$2:$B$3001,$A44))</f>
        <v>0</v>
      </c>
      <c r="AP44" s="21" t="n">
        <f aca="false">IF(OR($A44="",AP$4=""),0,COUNTIFS(Formulas!$A$2:$A$3001,AP$4,Formulas!$B$2:$B$3001,$A44))</f>
        <v>0</v>
      </c>
      <c r="AQ44" s="21" t="n">
        <f aca="false">IF(OR($A44="",AQ$4=""),0,COUNTIFS(Formulas!$A$2:$A$3001,AQ$4,Formulas!$B$2:$B$3001,$A44))</f>
        <v>0</v>
      </c>
      <c r="AR44" s="21" t="n">
        <f aca="false">IF(OR($A44="",AR$4=""),0,COUNTIFS(Formulas!$A$2:$A$3001,AR$4,Formulas!$B$2:$B$3001,$A44))</f>
        <v>0</v>
      </c>
      <c r="AS44" s="21" t="n">
        <f aca="false">IF(OR($A44="",AS$4=""),0,COUNTIFS(Formulas!$A$2:$A$3001,AS$4,Formulas!$B$2:$B$3001,$A44))</f>
        <v>0</v>
      </c>
      <c r="AT44" s="21" t="n">
        <f aca="false">IF(OR($A44="",AT$4=""),0,COUNTIFS(Formulas!$A$2:$A$3001,AT$4,Formulas!$B$2:$B$3001,$A44))</f>
        <v>0</v>
      </c>
      <c r="AU44" s="21" t="n">
        <f aca="false">IF(OR($A44="",AU$4=""),0,COUNTIFS(Formulas!$A$2:$A$3001,AU$4,Formulas!$B$2:$B$3001,$A44))</f>
        <v>0</v>
      </c>
      <c r="AV44" s="21" t="n">
        <f aca="false">IF(OR($A44="",AV$4=""),0,COUNTIFS(Formulas!$A$2:$A$3001,AV$4,Formulas!$B$2:$B$3001,$A44))</f>
        <v>0</v>
      </c>
      <c r="AW44" s="21" t="n">
        <f aca="false">IF(OR($A44="",AW$4=""),0,COUNTIFS(Formulas!$A$2:$A$3001,AW$4,Formulas!$B$2:$B$3001,$A44))</f>
        <v>0</v>
      </c>
      <c r="AX44" s="21" t="n">
        <f aca="false">IF(OR($A44="",AX$4=""),0,COUNTIFS(Formulas!$A$2:$A$3001,AX$4,Formulas!$B$2:$B$3001,$A44))</f>
        <v>0</v>
      </c>
      <c r="AY44" s="21" t="n">
        <f aca="false">IF(OR($A44="",AY$4=""),0,COUNTIFS(Formulas!$A$2:$A$3001,AY$4,Formulas!$B$2:$B$3001,$A44))</f>
        <v>0</v>
      </c>
      <c r="AZ44" s="21" t="n">
        <f aca="false">IF(OR($A44="",AZ$4=""),0,COUNTIFS(Formulas!$A$2:$A$3001,AZ$4,Formulas!$B$2:$B$3001,$A44))</f>
        <v>0</v>
      </c>
      <c r="BA44" s="21" t="n">
        <f aca="false">IF(OR($A44="",BA$4=""),0,COUNTIFS(Formulas!$A$2:$A$3001,BA$4,Formulas!$B$2:$B$3001,$A44))</f>
        <v>0</v>
      </c>
      <c r="BB44" s="21" t="n">
        <f aca="false">IF(OR($A44="",BB$4=""),0,COUNTIFS(Formulas!$A$2:$A$3001,BB$4,Formulas!$B$2:$B$3001,$A44))</f>
        <v>0</v>
      </c>
      <c r="BC44" s="21" t="n">
        <f aca="false">IF(OR($A44="",BC$4=""),0,COUNTIFS(Formulas!$A$2:$A$3001,BC$4,Formulas!$B$2:$B$3001,$A44))</f>
        <v>0</v>
      </c>
      <c r="BD44" s="21" t="n">
        <f aca="false">IF(OR($A44="",BD$4=""),0,COUNTIFS(Formulas!$A$2:$A$3001,BD$4,Formulas!$B$2:$B$3001,$A44))</f>
        <v>0</v>
      </c>
      <c r="BE44" s="21" t="n">
        <f aca="false">IF(OR($A44="",BE$4=""),0,COUNTIFS(Formulas!$A$2:$A$3001,BE$4,Formulas!$B$2:$B$3001,$A44))</f>
        <v>0</v>
      </c>
      <c r="BF44" s="21" t="n">
        <f aca="false">IF(OR($A44="",BF$4=""),0,COUNTIFS(Formulas!$A$2:$A$3001,BF$4,Formulas!$B$2:$B$3001,$A44))</f>
        <v>0</v>
      </c>
      <c r="BG44" s="21" t="n">
        <f aca="false">IF(OR($A44="",BG$4=""),0,COUNTIFS(Formulas!$A$2:$A$3001,BG$4,Formulas!$B$2:$B$3001,$A44))</f>
        <v>0</v>
      </c>
      <c r="BH44" s="21" t="n">
        <f aca="false">IF(OR($A44="",BH$4=""),0,COUNTIFS(Formulas!$A$2:$A$3001,BH$4,Formulas!$B$2:$B$3001,$A44))</f>
        <v>0</v>
      </c>
      <c r="BI44" s="21" t="n">
        <f aca="false">IF(OR($A44="",BI$4=""),0,COUNTIFS(Formulas!$A$2:$A$3001,BI$4,Formulas!$B$2:$B$3001,$A44))</f>
        <v>0</v>
      </c>
      <c r="BJ44" s="21" t="n">
        <f aca="false">IF(OR($A44="",BJ$4=""),0,COUNTIFS(Formulas!$A$2:$A$3001,BJ$4,Formulas!$B$2:$B$3001,$A44))</f>
        <v>0</v>
      </c>
      <c r="BK44" s="21" t="n">
        <f aca="false">IF(OR($A44="",BK$4=""),0,COUNTIFS(Formulas!$A$2:$A$3001,BK$4,Formulas!$B$2:$B$3001,$A44))</f>
        <v>0</v>
      </c>
      <c r="BL44" s="21" t="n">
        <f aca="false">IF(OR($A44="",BL$4=""),0,COUNTIFS(Formulas!$A$2:$A$3001,BL$4,Formulas!$B$2:$B$3001,$A44))</f>
        <v>0</v>
      </c>
      <c r="BM44" s="21" t="n">
        <f aca="false">IF(OR($A44="",BM$4=""),0,COUNTIFS(Formulas!$A$2:$A$3001,BM$4,Formulas!$B$2:$B$3001,$A44))</f>
        <v>0</v>
      </c>
      <c r="BN44" s="21" t="n">
        <f aca="false">IF(OR($A44="",BN$4=""),0,COUNTIFS(Formulas!$A$2:$A$3001,BN$4,Formulas!$B$2:$B$3001,$A44))</f>
        <v>0</v>
      </c>
      <c r="BO44" s="21" t="n">
        <f aca="false">IF(OR($A44="",BO$4=""),0,COUNTIFS(Formulas!$A$2:$A$3001,BO$4,Formulas!$B$2:$B$3001,$A44))</f>
        <v>0</v>
      </c>
      <c r="BP44" s="21" t="n">
        <f aca="false">IF(OR($A44="",BP$4=""),0,COUNTIFS(Formulas!$A$2:$A$3001,BP$4,Formulas!$B$2:$B$3001,$A44))</f>
        <v>0</v>
      </c>
      <c r="BQ44" s="21" t="n">
        <f aca="false">IF(OR($A44="",BQ$4=""),0,COUNTIFS(Formulas!$A$2:$A$3001,BQ$4,Formulas!$B$2:$B$3001,$A44))</f>
        <v>0</v>
      </c>
      <c r="BR44" s="21" t="n">
        <f aca="false">IF(OR($A44="",BR$4=""),0,COUNTIFS(Formulas!$A$2:$A$3001,BR$4,Formulas!$B$2:$B$3001,$A44))</f>
        <v>0</v>
      </c>
      <c r="BS44" s="21" t="n">
        <f aca="false">IF(OR($A44="",BS$4=""),0,COUNTIFS(Formulas!$A$2:$A$3001,BS$4,Formulas!$B$2:$B$3001,$A44))</f>
        <v>0</v>
      </c>
      <c r="BT44" s="21" t="n">
        <f aca="false">IF(OR($A44="",BT$4=""),0,COUNTIFS(Formulas!$A$2:$A$3001,BT$4,Formulas!$B$2:$B$3001,$A44))</f>
        <v>0</v>
      </c>
      <c r="BU44" s="21" t="n">
        <f aca="false">IF(OR($A44="",BU$4=""),0,COUNTIFS(Formulas!$A$2:$A$3001,BU$4,Formulas!$B$2:$B$3001,$A44))</f>
        <v>0</v>
      </c>
      <c r="BV44" s="21" t="n">
        <f aca="false">IF(OR($A44="",BV$4=""),0,COUNTIFS(Formulas!$A$2:$A$3001,BV$4,Formulas!$B$2:$B$3001,$A44))</f>
        <v>0</v>
      </c>
      <c r="BW44" s="21" t="n">
        <f aca="false">IF(OR($A44="",BW$4=""),0,COUNTIFS(Formulas!$A$2:$A$3001,BW$4,Formulas!$B$2:$B$3001,$A44))</f>
        <v>0</v>
      </c>
      <c r="BX44" s="21" t="n">
        <f aca="false">IF(OR($A44="",BX$4=""),0,COUNTIFS(Formulas!$A$2:$A$3001,BX$4,Formulas!$B$2:$B$3001,$A44))</f>
        <v>0</v>
      </c>
      <c r="BY44" s="21" t="n">
        <f aca="false">IF(OR($A44="",BY$4=""),0,COUNTIFS(Formulas!$A$2:$A$3001,BY$4,Formulas!$B$2:$B$3001,$A44))</f>
        <v>0</v>
      </c>
      <c r="BZ44" s="21" t="n">
        <f aca="false">IF(OR($A44="",BZ$4=""),0,COUNTIFS(Formulas!$A$2:$A$3001,BZ$4,Formulas!$B$2:$B$3001,$A44))</f>
        <v>0</v>
      </c>
      <c r="CA44" s="21" t="n">
        <f aca="false">IF(OR($A44="",CA$4=""),0,COUNTIFS(Formulas!$A$2:$A$3001,CA$4,Formulas!$B$2:$B$3001,$A44))</f>
        <v>0</v>
      </c>
      <c r="CB44" s="21" t="n">
        <f aca="false">IF(OR($A44="",CB$4=""),0,COUNTIFS(Formulas!$A$2:$A$3001,CB$4,Formulas!$B$2:$B$3001,$A44))</f>
        <v>0</v>
      </c>
      <c r="CC44" s="21" t="n">
        <f aca="false">IF(OR($A44="",CC$4=""),0,COUNTIFS(Formulas!$A$2:$A$3001,CC$4,Formulas!$B$2:$B$3001,$A44))</f>
        <v>0</v>
      </c>
      <c r="CD44" s="21" t="n">
        <f aca="false">IF(OR($A44="",CD$4=""),0,COUNTIFS(Formulas!$A$2:$A$3001,CD$4,Formulas!$B$2:$B$3001,$A44))</f>
        <v>0</v>
      </c>
      <c r="CE44" s="21" t="n">
        <f aca="false">IF(OR($A44="",CE$4=""),0,COUNTIFS(Formulas!$A$2:$A$3001,CE$4,Formulas!$B$2:$B$3001,$A44))</f>
        <v>0</v>
      </c>
      <c r="CF44" s="21" t="n">
        <f aca="false">IF(OR($A44="",CF$4=""),0,COUNTIFS(Formulas!$A$2:$A$3001,CF$4,Formulas!$B$2:$B$3001,$A44))</f>
        <v>0</v>
      </c>
      <c r="CG44" s="21" t="n">
        <f aca="false">IF(OR($A44="",CG$4=""),0,COUNTIFS(Formulas!$A$2:$A$3001,CG$4,Formulas!$B$2:$B$3001,$A44))</f>
        <v>0</v>
      </c>
      <c r="CH44" s="21" t="n">
        <f aca="false">IF(OR($A44="",CH$4=""),0,COUNTIFS(Formulas!$A$2:$A$3001,CH$4,Formulas!$B$2:$B$3001,$A44))</f>
        <v>0</v>
      </c>
      <c r="CI44" s="21" t="n">
        <f aca="false">IF(OR($A44="",CI$4=""),0,COUNTIFS(Formulas!$A$2:$A$3001,CI$4,Formulas!$B$2:$B$3001,$A44))</f>
        <v>0</v>
      </c>
      <c r="CJ44" s="21" t="n">
        <f aca="false">IF(OR($A44="",CJ$4=""),0,COUNTIFS(Formulas!$A$2:$A$3001,CJ$4,Formulas!$B$2:$B$3001,$A44))</f>
        <v>0</v>
      </c>
      <c r="CK44" s="21" t="n">
        <f aca="false">IF(OR($A44="",CK$4=""),0,COUNTIFS(Formulas!$A$2:$A$3001,CK$4,Formulas!$B$2:$B$3001,$A44))</f>
        <v>0</v>
      </c>
      <c r="CL44" s="21" t="n">
        <f aca="false">IF(OR($A44="",CL$4=""),0,COUNTIFS(Formulas!$A$2:$A$3001,CL$4,Formulas!$B$2:$B$3001,$A44))</f>
        <v>0</v>
      </c>
      <c r="CM44" s="21" t="n">
        <f aca="false">IF(OR($A44="",CM$4=""),0,COUNTIFS(Formulas!$A$2:$A$3001,CM$4,Formulas!$B$2:$B$3001,$A44))</f>
        <v>0</v>
      </c>
      <c r="CN44" s="21" t="n">
        <f aca="false">IF(OR($A44="",CN$4=""),0,COUNTIFS(Formulas!$A$2:$A$3001,CN$4,Formulas!$B$2:$B$3001,$A44))</f>
        <v>0</v>
      </c>
      <c r="CO44" s="21" t="n">
        <f aca="false">IF(OR($A44="",CO$4=""),0,COUNTIFS(Formulas!$A$2:$A$3001,CO$4,Formulas!$B$2:$B$3001,$A44))</f>
        <v>0</v>
      </c>
      <c r="CP44" s="21" t="n">
        <f aca="false">IF(OR($A44="",CP$4=""),0,COUNTIFS(Formulas!$A$2:$A$3001,CP$4,Formulas!$B$2:$B$3001,$A44))</f>
        <v>0</v>
      </c>
      <c r="CQ44" s="21" t="n">
        <f aca="false">IF(OR($A44="",CQ$4=""),0,COUNTIFS(Formulas!$A$2:$A$3001,CQ$4,Formulas!$B$2:$B$3001,$A44))</f>
        <v>0</v>
      </c>
      <c r="CR44" s="21" t="n">
        <f aca="false">IF(OR($A44="",CR$4=""),0,COUNTIFS(Formulas!$A$2:$A$3001,CR$4,Formulas!$B$2:$B$3001,$A44))</f>
        <v>0</v>
      </c>
      <c r="CS44" s="21" t="n">
        <f aca="false">IF(OR($A44="",CS$4=""),0,COUNTIFS(Formulas!$A$2:$A$3001,CS$4,Formulas!$B$2:$B$3001,$A44))</f>
        <v>0</v>
      </c>
      <c r="CT44" s="21" t="n">
        <f aca="false">IF(OR($A44="",CT$4=""),0,COUNTIFS(Formulas!$A$2:$A$3001,CT$4,Formulas!$B$2:$B$3001,$A44))</f>
        <v>0</v>
      </c>
      <c r="CU44" s="21" t="n">
        <f aca="false">IF(OR($A44="",CU$4=""),0,COUNTIFS(Formulas!$A$2:$A$3001,CU$4,Formulas!$B$2:$B$3001,$A44))</f>
        <v>0</v>
      </c>
      <c r="CV44" s="21" t="n">
        <f aca="false">IF(OR($A44="",CV$4=""),0,COUNTIFS(Formulas!$A$2:$A$3001,CV$4,Formulas!$B$2:$B$3001,$A44))</f>
        <v>0</v>
      </c>
      <c r="CW44" s="21" t="n">
        <f aca="false">IF(OR($A44="",CW$4=""),0,COUNTIFS(Formulas!$A$2:$A$3001,CW$4,Formulas!$B$2:$B$3001,$A44))</f>
        <v>0</v>
      </c>
      <c r="CX44" s="21" t="n">
        <f aca="false">IF(OR($A44="",CX$4=""),0,COUNTIFS(Formulas!$A$2:$A$3001,CX$4,Formulas!$B$2:$B$3001,$A44))</f>
        <v>0</v>
      </c>
      <c r="CY44" s="21" t="n">
        <f aca="false">IF(OR($A44="",CY$4=""),0,COUNTIFS(Formulas!$A$2:$A$3001,CY$4,Formulas!$B$2:$B$3001,$A44))</f>
        <v>0</v>
      </c>
      <c r="CZ44" s="21" t="n">
        <f aca="false">IF(OR($A44="",CZ$4=""),0,COUNTIFS(Formulas!$A$2:$A$3001,CZ$4,Formulas!$B$2:$B$3001,$A44))</f>
        <v>0</v>
      </c>
      <c r="DA44" s="21" t="n">
        <f aca="false">IF(OR($A44="",DA$4=""),0,COUNTIFS(Formulas!$A$2:$A$3001,DA$4,Formulas!$B$2:$B$3001,$A44))</f>
        <v>0</v>
      </c>
      <c r="DB44" s="21" t="n">
        <f aca="false">IF(OR($A44="",DB$4=""),0,COUNTIFS(Formulas!$A$2:$A$3001,DB$4,Formulas!$B$2:$B$3001,$A44))</f>
        <v>0</v>
      </c>
      <c r="DC44" s="21" t="n">
        <f aca="false">IF(OR($A44="",DC$4=""),0,COUNTIFS(Formulas!$A$2:$A$3001,DC$4,Formulas!$B$2:$B$3001,$A44))</f>
        <v>0</v>
      </c>
      <c r="DD44" s="21" t="n">
        <f aca="false">IF(OR($A44="",DD$4=""),0,COUNTIFS(Formulas!$A$2:$A$3001,DD$4,Formulas!$B$2:$B$3001,$A44))</f>
        <v>0</v>
      </c>
      <c r="DE44" s="21" t="n">
        <f aca="false">IF(OR($A44="",DE$4=""),0,COUNTIFS(Formulas!$A$2:$A$3001,DE$4,Formulas!$B$2:$B$3001,$A44))</f>
        <v>0</v>
      </c>
      <c r="DF44" s="21" t="n">
        <f aca="false">IF(OR($A44="",DF$4=""),0,COUNTIFS(Formulas!$A$2:$A$3001,DF$4,Formulas!$B$2:$B$3001,$A44))</f>
        <v>0</v>
      </c>
      <c r="DG44" s="21" t="n">
        <f aca="false">IF(OR($A44="",DG$4=""),0,COUNTIFS(Formulas!$A$2:$A$3001,DG$4,Formulas!$B$2:$B$3001,$A44))</f>
        <v>0</v>
      </c>
      <c r="DH44" s="21" t="n">
        <f aca="false">IF(OR($A44="",DH$4=""),0,COUNTIFS(Formulas!$A$2:$A$3001,DH$4,Formulas!$B$2:$B$3001,$A44))</f>
        <v>0</v>
      </c>
      <c r="DI44" s="21" t="n">
        <f aca="false">IF(OR($A44="",DI$4=""),0,COUNTIFS(Formulas!$A$2:$A$3001,DI$4,Formulas!$B$2:$B$3001,$A44))</f>
        <v>0</v>
      </c>
      <c r="DJ44" s="21" t="n">
        <f aca="false">IF(OR($A44="",DJ$4=""),0,COUNTIFS(Formulas!$A$2:$A$3001,DJ$4,Formulas!$B$2:$B$3001,$A44))</f>
        <v>0</v>
      </c>
      <c r="DK44" s="21" t="n">
        <f aca="false">IF(OR($A44="",DK$4=""),0,COUNTIFS(Formulas!$A$2:$A$3001,DK$4,Formulas!$B$2:$B$3001,$A44))</f>
        <v>0</v>
      </c>
      <c r="DL44" s="21" t="n">
        <f aca="false">IF(OR($A44="",DL$4=""),0,COUNTIFS(Formulas!$A$2:$A$3001,DL$4,Formulas!$B$2:$B$3001,$A44))</f>
        <v>0</v>
      </c>
      <c r="DM44" s="21" t="n">
        <f aca="false">IF(OR($A44="",DM$4=""),0,COUNTIFS(Formulas!$A$2:$A$3001,DM$4,Formulas!$B$2:$B$3001,$A44))</f>
        <v>0</v>
      </c>
      <c r="DN44" s="21" t="n">
        <f aca="false">IF(OR($A44="",DN$4=""),0,COUNTIFS(Formulas!$A$2:$A$3001,DN$4,Formulas!$B$2:$B$3001,$A44))</f>
        <v>0</v>
      </c>
      <c r="DO44" s="21" t="n">
        <f aca="false">IF(OR($A44="",DO$4=""),0,COUNTIFS(Formulas!$A$2:$A$3001,DO$4,Formulas!$B$2:$B$3001,$A44))</f>
        <v>0</v>
      </c>
      <c r="DP44" s="21" t="n">
        <f aca="false">IF(OR($A44="",DP$4=""),0,COUNTIFS(Formulas!$A$2:$A$3001,DP$4,Formulas!$B$2:$B$3001,$A44))</f>
        <v>0</v>
      </c>
      <c r="DQ44" s="21" t="n">
        <f aca="false">IF(OR($A44="",DQ$4=""),0,COUNTIFS(Formulas!$A$2:$A$3001,DQ$4,Formulas!$B$2:$B$3001,$A44))</f>
        <v>0</v>
      </c>
      <c r="DR44" s="21" t="n">
        <f aca="false">IF(OR($A44="",DR$4=""),0,COUNTIFS(Formulas!$A$2:$A$3001,DR$4,Formulas!$B$2:$B$3001,$A44))</f>
        <v>0</v>
      </c>
      <c r="DS44" s="21" t="n">
        <f aca="false">IF(OR($A44="",DS$4=""),0,COUNTIFS(Formulas!$A$2:$A$3001,DS$4,Formulas!$B$2:$B$3001,$A44))</f>
        <v>0</v>
      </c>
      <c r="DT44" s="21" t="n">
        <f aca="false">IF(OR($A44="",DT$4=""),0,COUNTIFS(Formulas!$A$2:$A$3001,DT$4,Formulas!$B$2:$B$3001,$A44))</f>
        <v>0</v>
      </c>
      <c r="DU44" s="21" t="n">
        <f aca="false">IF(OR($A44="",DU$4=""),0,COUNTIFS(Formulas!$A$2:$A$3001,DU$4,Formulas!$B$2:$B$3001,$A44))</f>
        <v>0</v>
      </c>
      <c r="DV44" s="21" t="n">
        <f aca="false">IF(OR($A44="",DV$4=""),0,COUNTIFS(Formulas!$A$2:$A$3001,DV$4,Formulas!$B$2:$B$3001,$A44))</f>
        <v>0</v>
      </c>
      <c r="DW44" s="21" t="n">
        <f aca="false">IF(OR($A44="",DW$4=""),0,COUNTIFS(Formulas!$A$2:$A$3001,DW$4,Formulas!$B$2:$B$3001,$A44))</f>
        <v>0</v>
      </c>
      <c r="DX44" s="21" t="n">
        <f aca="false">IF(OR($A44="",DX$4=""),0,COUNTIFS(Formulas!$A$2:$A$3001,DX$4,Formulas!$B$2:$B$3001,$A44))</f>
        <v>0</v>
      </c>
      <c r="DY44" s="21" t="n">
        <f aca="false">IF(OR($A44="",DY$4=""),0,COUNTIFS(Formulas!$A$2:$A$3001,DY$4,Formulas!$B$2:$B$3001,$A44))</f>
        <v>0</v>
      </c>
      <c r="DZ44" s="21" t="n">
        <f aca="false">IF(OR($A44="",DZ$4=""),0,COUNTIFS(Formulas!$A$2:$A$3001,DZ$4,Formulas!$B$2:$B$3001,$A44))</f>
        <v>0</v>
      </c>
      <c r="EA44" s="21" t="n">
        <f aca="false">IF(OR($A44="",EA$4=""),0,COUNTIFS(Formulas!$A$2:$A$3001,EA$4,Formulas!$B$2:$B$3001,$A44))</f>
        <v>0</v>
      </c>
      <c r="EB44" s="21" t="n">
        <f aca="false">IF(OR($A44="",EB$4=""),0,COUNTIFS(Formulas!$A$2:$A$3001,EB$4,Formulas!$B$2:$B$3001,$A44))</f>
        <v>0</v>
      </c>
      <c r="EC44" s="21" t="n">
        <f aca="false">IF(OR($A44="",EC$4=""),0,COUNTIFS(Formulas!$A$2:$A$3001,EC$4,Formulas!$B$2:$B$3001,$A44))</f>
        <v>0</v>
      </c>
      <c r="ED44" s="21" t="n">
        <f aca="false">IF(OR($A44="",ED$4=""),0,COUNTIFS(Formulas!$A$2:$A$3001,ED$4,Formulas!$B$2:$B$3001,$A44))</f>
        <v>0</v>
      </c>
      <c r="EE44" s="21" t="n">
        <f aca="false">IF(OR($A44="",EE$4=""),0,COUNTIFS(Formulas!$A$2:$A$3001,EE$4,Formulas!$B$2:$B$3001,$A44))</f>
        <v>0</v>
      </c>
      <c r="EF44" s="21" t="n">
        <f aca="false">IF(OR($A44="",EF$4=""),0,COUNTIFS(Formulas!$A$2:$A$3001,EF$4,Formulas!$B$2:$B$3001,$A44))</f>
        <v>0</v>
      </c>
      <c r="EG44" s="21" t="n">
        <f aca="false">IF(OR($A44="",EG$4=""),0,COUNTIFS(Formulas!$A$2:$A$3001,EG$4,Formulas!$B$2:$B$3001,$A44))</f>
        <v>0</v>
      </c>
      <c r="EH44" s="21" t="n">
        <f aca="false">IF(OR($A44="",EH$4=""),0,COUNTIFS(Formulas!$A$2:$A$3001,EH$4,Formulas!$B$2:$B$3001,$A44))</f>
        <v>0</v>
      </c>
      <c r="EI44" s="21" t="n">
        <f aca="false">IF(OR($A44="",EI$4=""),0,COUNTIFS(Formulas!$A$2:$A$3001,EI$4,Formulas!$B$2:$B$3001,$A44))</f>
        <v>0</v>
      </c>
      <c r="EJ44" s="21" t="n">
        <f aca="false">IF(OR($A44="",EJ$4=""),0,COUNTIFS(Formulas!$A$2:$A$3001,EJ$4,Formulas!$B$2:$B$3001,$A44))</f>
        <v>0</v>
      </c>
      <c r="EK44" s="21" t="n">
        <f aca="false">IF(OR($A44="",EK$4=""),0,COUNTIFS(Formulas!$A$2:$A$3001,EK$4,Formulas!$B$2:$B$3001,$A44))</f>
        <v>0</v>
      </c>
      <c r="EL44" s="21" t="n">
        <f aca="false">IF(OR($A44="",EL$4=""),0,COUNTIFS(Formulas!$A$2:$A$3001,EL$4,Formulas!$B$2:$B$3001,$A44))</f>
        <v>0</v>
      </c>
      <c r="EM44" s="21" t="n">
        <f aca="false">IF(OR($A44="",EM$4=""),0,COUNTIFS(Formulas!$A$2:$A$3001,EM$4,Formulas!$B$2:$B$3001,$A44))</f>
        <v>0</v>
      </c>
      <c r="EN44" s="21" t="n">
        <f aca="false">IF(OR($A44="",EN$4=""),0,COUNTIFS(Formulas!$A$2:$A$3001,EN$4,Formulas!$B$2:$B$3001,$A44))</f>
        <v>0</v>
      </c>
      <c r="EO44" s="21" t="n">
        <f aca="false">IF(OR($A44="",EO$4=""),0,COUNTIFS(Formulas!$A$2:$A$3001,EO$4,Formulas!$B$2:$B$3001,$A44))</f>
        <v>0</v>
      </c>
      <c r="EP44" s="21" t="n">
        <f aca="false">IF(OR($A44="",EP$4=""),0,COUNTIFS(Formulas!$A$2:$A$3001,EP$4,Formulas!$B$2:$B$3001,$A44))</f>
        <v>0</v>
      </c>
      <c r="EQ44" s="21" t="n">
        <f aca="false">IF(OR($A44="",EQ$4=""),0,COUNTIFS(Formulas!$A$2:$A$3001,EQ$4,Formulas!$B$2:$B$3001,$A44))</f>
        <v>0</v>
      </c>
      <c r="ER44" s="21" t="n">
        <f aca="false">IF(OR($A44="",ER$4=""),0,COUNTIFS(Formulas!$A$2:$A$3001,ER$4,Formulas!$B$2:$B$3001,$A44))</f>
        <v>0</v>
      </c>
      <c r="ES44" s="21" t="n">
        <f aca="false">IF(OR($A44="",ES$4=""),0,COUNTIFS(Formulas!$A$2:$A$3001,ES$4,Formulas!$B$2:$B$3001,$A44))</f>
        <v>0</v>
      </c>
      <c r="ET44" s="21" t="n">
        <f aca="false">IF(OR($A44="",ET$4=""),0,COUNTIFS(Formulas!$A$2:$A$3001,ET$4,Formulas!$B$2:$B$3001,$A44))</f>
        <v>0</v>
      </c>
      <c r="EU44" s="21" t="n">
        <f aca="false">IF(OR($A44="",EU$4=""),0,COUNTIFS(Formulas!$A$2:$A$3001,EU$4,Formulas!$B$2:$B$3001,$A44))</f>
        <v>0</v>
      </c>
      <c r="EV44" s="21" t="n">
        <f aca="false">IF(OR($A44="",EV$4=""),0,COUNTIFS(Formulas!$A$2:$A$3001,EV$4,Formulas!$B$2:$B$3001,$A44))</f>
        <v>0</v>
      </c>
    </row>
    <row r="45" customFormat="false" ht="15" hidden="false" customHeight="false" outlineLevel="0" collapsed="false">
      <c r="A45" s="13" t="str">
        <f aca="false">IF(INDEX(Materials!$A$2:$A$301,41)="","",INDEX(Materials!$A$2:$A$301,41))</f>
        <v>Folic Acid (Vitamin B9)</v>
      </c>
      <c r="B45" s="19" t="n">
        <f aca="false">IF(A45="","",COUNTIF(C45:EV45,"&gt;0"))</f>
        <v>7</v>
      </c>
      <c r="C45" s="21" t="n">
        <f aca="false">IF(OR($A45="",C$4=""),0,COUNTIFS(Formulas!$A$2:$A$3001,C$4,Formulas!$B$2:$B$3001,$A45))</f>
        <v>0</v>
      </c>
      <c r="D45" s="21" t="n">
        <f aca="false">IF(OR($A45="",D$4=""),0,COUNTIFS(Formulas!$A$2:$A$3001,D$4,Formulas!$B$2:$B$3001,$A45))</f>
        <v>0</v>
      </c>
      <c r="E45" s="21" t="n">
        <f aca="false">IF(OR($A45="",E$4=""),0,COUNTIFS(Formulas!$A$2:$A$3001,E$4,Formulas!$B$2:$B$3001,$A45))</f>
        <v>0</v>
      </c>
      <c r="F45" s="21" t="n">
        <f aca="false">IF(OR($A45="",F$4=""),0,COUNTIFS(Formulas!$A$2:$A$3001,F$4,Formulas!$B$2:$B$3001,$A45))</f>
        <v>0</v>
      </c>
      <c r="G45" s="21" t="n">
        <f aca="false">IF(OR($A45="",G$4=""),0,COUNTIFS(Formulas!$A$2:$A$3001,G$4,Formulas!$B$2:$B$3001,$A45))</f>
        <v>0</v>
      </c>
      <c r="H45" s="21" t="n">
        <f aca="false">IF(OR($A45="",H$4=""),0,COUNTIFS(Formulas!$A$2:$A$3001,H$4,Formulas!$B$2:$B$3001,$A45))</f>
        <v>0</v>
      </c>
      <c r="I45" s="21" t="n">
        <f aca="false">IF(OR($A45="",I$4=""),0,COUNTIFS(Formulas!$A$2:$A$3001,I$4,Formulas!$B$2:$B$3001,$A45))</f>
        <v>0</v>
      </c>
      <c r="J45" s="21" t="n">
        <f aca="false">IF(OR($A45="",J$4=""),0,COUNTIFS(Formulas!$A$2:$A$3001,J$4,Formulas!$B$2:$B$3001,$A45))</f>
        <v>0</v>
      </c>
      <c r="K45" s="21" t="n">
        <f aca="false">IF(OR($A45="",K$4=""),0,COUNTIFS(Formulas!$A$2:$A$3001,K$4,Formulas!$B$2:$B$3001,$A45))</f>
        <v>0</v>
      </c>
      <c r="L45" s="21" t="n">
        <f aca="false">IF(OR($A45="",L$4=""),0,COUNTIFS(Formulas!$A$2:$A$3001,L$4,Formulas!$B$2:$B$3001,$A45))</f>
        <v>0</v>
      </c>
      <c r="M45" s="21" t="n">
        <f aca="false">IF(OR($A45="",M$4=""),0,COUNTIFS(Formulas!$A$2:$A$3001,M$4,Formulas!$B$2:$B$3001,$A45))</f>
        <v>0</v>
      </c>
      <c r="N45" s="21" t="n">
        <f aca="false">IF(OR($A45="",N$4=""),0,COUNTIFS(Formulas!$A$2:$A$3001,N$4,Formulas!$B$2:$B$3001,$A45))</f>
        <v>0</v>
      </c>
      <c r="O45" s="21" t="n">
        <f aca="false">IF(OR($A45="",O$4=""),0,COUNTIFS(Formulas!$A$2:$A$3001,O$4,Formulas!$B$2:$B$3001,$A45))</f>
        <v>0</v>
      </c>
      <c r="P45" s="21" t="n">
        <f aca="false">IF(OR($A45="",P$4=""),0,COUNTIFS(Formulas!$A$2:$A$3001,P$4,Formulas!$B$2:$B$3001,$A45))</f>
        <v>0</v>
      </c>
      <c r="Q45" s="21" t="n">
        <f aca="false">IF(OR($A45="",Q$4=""),0,COUNTIFS(Formulas!$A$2:$A$3001,Q$4,Formulas!$B$2:$B$3001,$A45))</f>
        <v>0</v>
      </c>
      <c r="R45" s="21" t="n">
        <f aca="false">IF(OR($A45="",R$4=""),0,COUNTIFS(Formulas!$A$2:$A$3001,R$4,Formulas!$B$2:$B$3001,$A45))</f>
        <v>0</v>
      </c>
      <c r="S45" s="21" t="n">
        <f aca="false">IF(OR($A45="",S$4=""),0,COUNTIFS(Formulas!$A$2:$A$3001,S$4,Formulas!$B$2:$B$3001,$A45))</f>
        <v>0</v>
      </c>
      <c r="T45" s="21" t="n">
        <f aca="false">IF(OR($A45="",T$4=""),0,COUNTIFS(Formulas!$A$2:$A$3001,T$4,Formulas!$B$2:$B$3001,$A45))</f>
        <v>0</v>
      </c>
      <c r="U45" s="21" t="n">
        <f aca="false">IF(OR($A45="",U$4=""),0,COUNTIFS(Formulas!$A$2:$A$3001,U$4,Formulas!$B$2:$B$3001,$A45))</f>
        <v>0</v>
      </c>
      <c r="V45" s="21" t="n">
        <f aca="false">IF(OR($A45="",V$4=""),0,COUNTIFS(Formulas!$A$2:$A$3001,V$4,Formulas!$B$2:$B$3001,$A45))</f>
        <v>0</v>
      </c>
      <c r="W45" s="21" t="n">
        <f aca="false">IF(OR($A45="",W$4=""),0,COUNTIFS(Formulas!$A$2:$A$3001,W$4,Formulas!$B$2:$B$3001,$A45))</f>
        <v>0</v>
      </c>
      <c r="X45" s="21" t="n">
        <f aca="false">IF(OR($A45="",X$4=""),0,COUNTIFS(Formulas!$A$2:$A$3001,X$4,Formulas!$B$2:$B$3001,$A45))</f>
        <v>0</v>
      </c>
      <c r="Y45" s="21" t="n">
        <f aca="false">IF(OR($A45="",Y$4=""),0,COUNTIFS(Formulas!$A$2:$A$3001,Y$4,Formulas!$B$2:$B$3001,$A45))</f>
        <v>0</v>
      </c>
      <c r="Z45" s="21" t="n">
        <f aca="false">IF(OR($A45="",Z$4=""),0,COUNTIFS(Formulas!$A$2:$A$3001,Z$4,Formulas!$B$2:$B$3001,$A45))</f>
        <v>0</v>
      </c>
      <c r="AA45" s="21" t="n">
        <f aca="false">IF(OR($A45="",AA$4=""),0,COUNTIFS(Formulas!$A$2:$A$3001,AA$4,Formulas!$B$2:$B$3001,$A45))</f>
        <v>0</v>
      </c>
      <c r="AB45" s="21" t="n">
        <f aca="false">IF(OR($A45="",AB$4=""),0,COUNTIFS(Formulas!$A$2:$A$3001,AB$4,Formulas!$B$2:$B$3001,$A45))</f>
        <v>0</v>
      </c>
      <c r="AC45" s="21" t="n">
        <f aca="false">IF(OR($A45="",AC$4=""),0,COUNTIFS(Formulas!$A$2:$A$3001,AC$4,Formulas!$B$2:$B$3001,$A45))</f>
        <v>0</v>
      </c>
      <c r="AD45" s="21" t="n">
        <f aca="false">IF(OR($A45="",AD$4=""),0,COUNTIFS(Formulas!$A$2:$A$3001,AD$4,Formulas!$B$2:$B$3001,$A45))</f>
        <v>0</v>
      </c>
      <c r="AE45" s="21" t="n">
        <f aca="false">IF(OR($A45="",AE$4=""),0,COUNTIFS(Formulas!$A$2:$A$3001,AE$4,Formulas!$B$2:$B$3001,$A45))</f>
        <v>0</v>
      </c>
      <c r="AF45" s="21" t="n">
        <f aca="false">IF(OR($A45="",AF$4=""),0,COUNTIFS(Formulas!$A$2:$A$3001,AF$4,Formulas!$B$2:$B$3001,$A45))</f>
        <v>0</v>
      </c>
      <c r="AG45" s="21" t="n">
        <f aca="false">IF(OR($A45="",AG$4=""),0,COUNTIFS(Formulas!$A$2:$A$3001,AG$4,Formulas!$B$2:$B$3001,$A45))</f>
        <v>0</v>
      </c>
      <c r="AH45" s="21" t="n">
        <f aca="false">IF(OR($A45="",AH$4=""),0,COUNTIFS(Formulas!$A$2:$A$3001,AH$4,Formulas!$B$2:$B$3001,$A45))</f>
        <v>0</v>
      </c>
      <c r="AI45" s="21" t="n">
        <f aca="false">IF(OR($A45="",AI$4=""),0,COUNTIFS(Formulas!$A$2:$A$3001,AI$4,Formulas!$B$2:$B$3001,$A45))</f>
        <v>0</v>
      </c>
      <c r="AJ45" s="21" t="n">
        <f aca="false">IF(OR($A45="",AJ$4=""),0,COUNTIFS(Formulas!$A$2:$A$3001,AJ$4,Formulas!$B$2:$B$3001,$A45))</f>
        <v>0</v>
      </c>
      <c r="AK45" s="21" t="n">
        <f aca="false">IF(OR($A45="",AK$4=""),0,COUNTIFS(Formulas!$A$2:$A$3001,AK$4,Formulas!$B$2:$B$3001,$A45))</f>
        <v>0</v>
      </c>
      <c r="AL45" s="21" t="n">
        <f aca="false">IF(OR($A45="",AL$4=""),0,COUNTIFS(Formulas!$A$2:$A$3001,AL$4,Formulas!$B$2:$B$3001,$A45))</f>
        <v>0</v>
      </c>
      <c r="AM45" s="21" t="n">
        <f aca="false">IF(OR($A45="",AM$4=""),0,COUNTIFS(Formulas!$A$2:$A$3001,AM$4,Formulas!$B$2:$B$3001,$A45))</f>
        <v>0</v>
      </c>
      <c r="AN45" s="21" t="n">
        <f aca="false">IF(OR($A45="",AN$4=""),0,COUNTIFS(Formulas!$A$2:$A$3001,AN$4,Formulas!$B$2:$B$3001,$A45))</f>
        <v>0</v>
      </c>
      <c r="AO45" s="21" t="n">
        <f aca="false">IF(OR($A45="",AO$4=""),0,COUNTIFS(Formulas!$A$2:$A$3001,AO$4,Formulas!$B$2:$B$3001,$A45))</f>
        <v>0</v>
      </c>
      <c r="AP45" s="21" t="n">
        <f aca="false">IF(OR($A45="",AP$4=""),0,COUNTIFS(Formulas!$A$2:$A$3001,AP$4,Formulas!$B$2:$B$3001,$A45))</f>
        <v>0</v>
      </c>
      <c r="AQ45" s="21" t="n">
        <f aca="false">IF(OR($A45="",AQ$4=""),0,COUNTIFS(Formulas!$A$2:$A$3001,AQ$4,Formulas!$B$2:$B$3001,$A45))</f>
        <v>0</v>
      </c>
      <c r="AR45" s="21" t="n">
        <f aca="false">IF(OR($A45="",AR$4=""),0,COUNTIFS(Formulas!$A$2:$A$3001,AR$4,Formulas!$B$2:$B$3001,$A45))</f>
        <v>0</v>
      </c>
      <c r="AS45" s="21" t="n">
        <f aca="false">IF(OR($A45="",AS$4=""),0,COUNTIFS(Formulas!$A$2:$A$3001,AS$4,Formulas!$B$2:$B$3001,$A45))</f>
        <v>0</v>
      </c>
      <c r="AT45" s="21" t="n">
        <f aca="false">IF(OR($A45="",AT$4=""),0,COUNTIFS(Formulas!$A$2:$A$3001,AT$4,Formulas!$B$2:$B$3001,$A45))</f>
        <v>0</v>
      </c>
      <c r="AU45" s="21" t="n">
        <f aca="false">IF(OR($A45="",AU$4=""),0,COUNTIFS(Formulas!$A$2:$A$3001,AU$4,Formulas!$B$2:$B$3001,$A45))</f>
        <v>0</v>
      </c>
      <c r="AV45" s="21" t="n">
        <f aca="false">IF(OR($A45="",AV$4=""),0,COUNTIFS(Formulas!$A$2:$A$3001,AV$4,Formulas!$B$2:$B$3001,$A45))</f>
        <v>0</v>
      </c>
      <c r="AW45" s="21" t="n">
        <f aca="false">IF(OR($A45="",AW$4=""),0,COUNTIFS(Formulas!$A$2:$A$3001,AW$4,Formulas!$B$2:$B$3001,$A45))</f>
        <v>0</v>
      </c>
      <c r="AX45" s="21" t="n">
        <f aca="false">IF(OR($A45="",AX$4=""),0,COUNTIFS(Formulas!$A$2:$A$3001,AX$4,Formulas!$B$2:$B$3001,$A45))</f>
        <v>0</v>
      </c>
      <c r="AY45" s="21" t="n">
        <f aca="false">IF(OR($A45="",AY$4=""),0,COUNTIFS(Formulas!$A$2:$A$3001,AY$4,Formulas!$B$2:$B$3001,$A45))</f>
        <v>0</v>
      </c>
      <c r="AZ45" s="21" t="n">
        <f aca="false">IF(OR($A45="",AZ$4=""),0,COUNTIFS(Formulas!$A$2:$A$3001,AZ$4,Formulas!$B$2:$B$3001,$A45))</f>
        <v>0</v>
      </c>
      <c r="BA45" s="21" t="n">
        <f aca="false">IF(OR($A45="",BA$4=""),0,COUNTIFS(Formulas!$A$2:$A$3001,BA$4,Formulas!$B$2:$B$3001,$A45))</f>
        <v>0</v>
      </c>
      <c r="BB45" s="21" t="n">
        <f aca="false">IF(OR($A45="",BB$4=""),0,COUNTIFS(Formulas!$A$2:$A$3001,BB$4,Formulas!$B$2:$B$3001,$A45))</f>
        <v>0</v>
      </c>
      <c r="BC45" s="21" t="n">
        <f aca="false">IF(OR($A45="",BC$4=""),0,COUNTIFS(Formulas!$A$2:$A$3001,BC$4,Formulas!$B$2:$B$3001,$A45))</f>
        <v>0</v>
      </c>
      <c r="BD45" s="21" t="n">
        <f aca="false">IF(OR($A45="",BD$4=""),0,COUNTIFS(Formulas!$A$2:$A$3001,BD$4,Formulas!$B$2:$B$3001,$A45))</f>
        <v>0</v>
      </c>
      <c r="BE45" s="21" t="n">
        <f aca="false">IF(OR($A45="",BE$4=""),0,COUNTIFS(Formulas!$A$2:$A$3001,BE$4,Formulas!$B$2:$B$3001,$A45))</f>
        <v>0</v>
      </c>
      <c r="BF45" s="21" t="n">
        <f aca="false">IF(OR($A45="",BF$4=""),0,COUNTIFS(Formulas!$A$2:$A$3001,BF$4,Formulas!$B$2:$B$3001,$A45))</f>
        <v>0</v>
      </c>
      <c r="BG45" s="21" t="n">
        <f aca="false">IF(OR($A45="",BG$4=""),0,COUNTIFS(Formulas!$A$2:$A$3001,BG$4,Formulas!$B$2:$B$3001,$A45))</f>
        <v>0</v>
      </c>
      <c r="BH45" s="21" t="n">
        <f aca="false">IF(OR($A45="",BH$4=""),0,COUNTIFS(Formulas!$A$2:$A$3001,BH$4,Formulas!$B$2:$B$3001,$A45))</f>
        <v>0</v>
      </c>
      <c r="BI45" s="21" t="n">
        <f aca="false">IF(OR($A45="",BI$4=""),0,COUNTIFS(Formulas!$A$2:$A$3001,BI$4,Formulas!$B$2:$B$3001,$A45))</f>
        <v>0</v>
      </c>
      <c r="BJ45" s="21" t="n">
        <f aca="false">IF(OR($A45="",BJ$4=""),0,COUNTIFS(Formulas!$A$2:$A$3001,BJ$4,Formulas!$B$2:$B$3001,$A45))</f>
        <v>0</v>
      </c>
      <c r="BK45" s="21" t="n">
        <f aca="false">IF(OR($A45="",BK$4=""),0,COUNTIFS(Formulas!$A$2:$A$3001,BK$4,Formulas!$B$2:$B$3001,$A45))</f>
        <v>0</v>
      </c>
      <c r="BL45" s="21" t="n">
        <f aca="false">IF(OR($A45="",BL$4=""),0,COUNTIFS(Formulas!$A$2:$A$3001,BL$4,Formulas!$B$2:$B$3001,$A45))</f>
        <v>0</v>
      </c>
      <c r="BM45" s="21" t="n">
        <f aca="false">IF(OR($A45="",BM$4=""),0,COUNTIFS(Formulas!$A$2:$A$3001,BM$4,Formulas!$B$2:$B$3001,$A45))</f>
        <v>0</v>
      </c>
      <c r="BN45" s="21" t="n">
        <f aca="false">IF(OR($A45="",BN$4=""),0,COUNTIFS(Formulas!$A$2:$A$3001,BN$4,Formulas!$B$2:$B$3001,$A45))</f>
        <v>0</v>
      </c>
      <c r="BO45" s="21" t="n">
        <f aca="false">IF(OR($A45="",BO$4=""),0,COUNTIFS(Formulas!$A$2:$A$3001,BO$4,Formulas!$B$2:$B$3001,$A45))</f>
        <v>0</v>
      </c>
      <c r="BP45" s="21" t="n">
        <f aca="false">IF(OR($A45="",BP$4=""),0,COUNTIFS(Formulas!$A$2:$A$3001,BP$4,Formulas!$B$2:$B$3001,$A45))</f>
        <v>0</v>
      </c>
      <c r="BQ45" s="21" t="n">
        <f aca="false">IF(OR($A45="",BQ$4=""),0,COUNTIFS(Formulas!$A$2:$A$3001,BQ$4,Formulas!$B$2:$B$3001,$A45))</f>
        <v>0</v>
      </c>
      <c r="BR45" s="21" t="n">
        <f aca="false">IF(OR($A45="",BR$4=""),0,COUNTIFS(Formulas!$A$2:$A$3001,BR$4,Formulas!$B$2:$B$3001,$A45))</f>
        <v>0</v>
      </c>
      <c r="BS45" s="21" t="n">
        <f aca="false">IF(OR($A45="",BS$4=""),0,COUNTIFS(Formulas!$A$2:$A$3001,BS$4,Formulas!$B$2:$B$3001,$A45))</f>
        <v>0</v>
      </c>
      <c r="BT45" s="21" t="n">
        <f aca="false">IF(OR($A45="",BT$4=""),0,COUNTIFS(Formulas!$A$2:$A$3001,BT$4,Formulas!$B$2:$B$3001,$A45))</f>
        <v>0</v>
      </c>
      <c r="BU45" s="21" t="n">
        <f aca="false">IF(OR($A45="",BU$4=""),0,COUNTIFS(Formulas!$A$2:$A$3001,BU$4,Formulas!$B$2:$B$3001,$A45))</f>
        <v>1</v>
      </c>
      <c r="BV45" s="21" t="n">
        <f aca="false">IF(OR($A45="",BV$4=""),0,COUNTIFS(Formulas!$A$2:$A$3001,BV$4,Formulas!$B$2:$B$3001,$A45))</f>
        <v>0</v>
      </c>
      <c r="BW45" s="21" t="n">
        <f aca="false">IF(OR($A45="",BW$4=""),0,COUNTIFS(Formulas!$A$2:$A$3001,BW$4,Formulas!$B$2:$B$3001,$A45))</f>
        <v>0</v>
      </c>
      <c r="BX45" s="21" t="n">
        <f aca="false">IF(OR($A45="",BX$4=""),0,COUNTIFS(Formulas!$A$2:$A$3001,BX$4,Formulas!$B$2:$B$3001,$A45))</f>
        <v>0</v>
      </c>
      <c r="BY45" s="21" t="n">
        <f aca="false">IF(OR($A45="",BY$4=""),0,COUNTIFS(Formulas!$A$2:$A$3001,BY$4,Formulas!$B$2:$B$3001,$A45))</f>
        <v>0</v>
      </c>
      <c r="BZ45" s="21" t="n">
        <f aca="false">IF(OR($A45="",BZ$4=""),0,COUNTIFS(Formulas!$A$2:$A$3001,BZ$4,Formulas!$B$2:$B$3001,$A45))</f>
        <v>0</v>
      </c>
      <c r="CA45" s="21" t="n">
        <f aca="false">IF(OR($A45="",CA$4=""),0,COUNTIFS(Formulas!$A$2:$A$3001,CA$4,Formulas!$B$2:$B$3001,$A45))</f>
        <v>0</v>
      </c>
      <c r="CB45" s="21" t="n">
        <f aca="false">IF(OR($A45="",CB$4=""),0,COUNTIFS(Formulas!$A$2:$A$3001,CB$4,Formulas!$B$2:$B$3001,$A45))</f>
        <v>0</v>
      </c>
      <c r="CC45" s="21" t="n">
        <f aca="false">IF(OR($A45="",CC$4=""),0,COUNTIFS(Formulas!$A$2:$A$3001,CC$4,Formulas!$B$2:$B$3001,$A45))</f>
        <v>0</v>
      </c>
      <c r="CD45" s="21" t="n">
        <f aca="false">IF(OR($A45="",CD$4=""),0,COUNTIFS(Formulas!$A$2:$A$3001,CD$4,Formulas!$B$2:$B$3001,$A45))</f>
        <v>0</v>
      </c>
      <c r="CE45" s="21" t="n">
        <f aca="false">IF(OR($A45="",CE$4=""),0,COUNTIFS(Formulas!$A$2:$A$3001,CE$4,Formulas!$B$2:$B$3001,$A45))</f>
        <v>1</v>
      </c>
      <c r="CF45" s="21" t="n">
        <f aca="false">IF(OR($A45="",CF$4=""),0,COUNTIFS(Formulas!$A$2:$A$3001,CF$4,Formulas!$B$2:$B$3001,$A45))</f>
        <v>0</v>
      </c>
      <c r="CG45" s="21" t="n">
        <f aca="false">IF(OR($A45="",CG$4=""),0,COUNTIFS(Formulas!$A$2:$A$3001,CG$4,Formulas!$B$2:$B$3001,$A45))</f>
        <v>0</v>
      </c>
      <c r="CH45" s="21" t="n">
        <f aca="false">IF(OR($A45="",CH$4=""),0,COUNTIFS(Formulas!$A$2:$A$3001,CH$4,Formulas!$B$2:$B$3001,$A45))</f>
        <v>0</v>
      </c>
      <c r="CI45" s="21" t="n">
        <f aca="false">IF(OR($A45="",CI$4=""),0,COUNTIFS(Formulas!$A$2:$A$3001,CI$4,Formulas!$B$2:$B$3001,$A45))</f>
        <v>0</v>
      </c>
      <c r="CJ45" s="21" t="n">
        <f aca="false">IF(OR($A45="",CJ$4=""),0,COUNTIFS(Formulas!$A$2:$A$3001,CJ$4,Formulas!$B$2:$B$3001,$A45))</f>
        <v>0</v>
      </c>
      <c r="CK45" s="21" t="n">
        <f aca="false">IF(OR($A45="",CK$4=""),0,COUNTIFS(Formulas!$A$2:$A$3001,CK$4,Formulas!$B$2:$B$3001,$A45))</f>
        <v>0</v>
      </c>
      <c r="CL45" s="21" t="n">
        <f aca="false">IF(OR($A45="",CL$4=""),0,COUNTIFS(Formulas!$A$2:$A$3001,CL$4,Formulas!$B$2:$B$3001,$A45))</f>
        <v>0</v>
      </c>
      <c r="CM45" s="21" t="n">
        <f aca="false">IF(OR($A45="",CM$4=""),0,COUNTIFS(Formulas!$A$2:$A$3001,CM$4,Formulas!$B$2:$B$3001,$A45))</f>
        <v>0</v>
      </c>
      <c r="CN45" s="21" t="n">
        <f aca="false">IF(OR($A45="",CN$4=""),0,COUNTIFS(Formulas!$A$2:$A$3001,CN$4,Formulas!$B$2:$B$3001,$A45))</f>
        <v>0</v>
      </c>
      <c r="CO45" s="21" t="n">
        <f aca="false">IF(OR($A45="",CO$4=""),0,COUNTIFS(Formulas!$A$2:$A$3001,CO$4,Formulas!$B$2:$B$3001,$A45))</f>
        <v>0</v>
      </c>
      <c r="CP45" s="21" t="n">
        <f aca="false">IF(OR($A45="",CP$4=""),0,COUNTIFS(Formulas!$A$2:$A$3001,CP$4,Formulas!$B$2:$B$3001,$A45))</f>
        <v>0</v>
      </c>
      <c r="CQ45" s="21" t="n">
        <f aca="false">IF(OR($A45="",CQ$4=""),0,COUNTIFS(Formulas!$A$2:$A$3001,CQ$4,Formulas!$B$2:$B$3001,$A45))</f>
        <v>0</v>
      </c>
      <c r="CR45" s="21" t="n">
        <f aca="false">IF(OR($A45="",CR$4=""),0,COUNTIFS(Formulas!$A$2:$A$3001,CR$4,Formulas!$B$2:$B$3001,$A45))</f>
        <v>0</v>
      </c>
      <c r="CS45" s="21" t="n">
        <f aca="false">IF(OR($A45="",CS$4=""),0,COUNTIFS(Formulas!$A$2:$A$3001,CS$4,Formulas!$B$2:$B$3001,$A45))</f>
        <v>1</v>
      </c>
      <c r="CT45" s="21" t="n">
        <f aca="false">IF(OR($A45="",CT$4=""),0,COUNTIFS(Formulas!$A$2:$A$3001,CT$4,Formulas!$B$2:$B$3001,$A45))</f>
        <v>1</v>
      </c>
      <c r="CU45" s="21" t="n">
        <f aca="false">IF(OR($A45="",CU$4=""),0,COUNTIFS(Formulas!$A$2:$A$3001,CU$4,Formulas!$B$2:$B$3001,$A45))</f>
        <v>0</v>
      </c>
      <c r="CV45" s="21" t="n">
        <f aca="false">IF(OR($A45="",CV$4=""),0,COUNTIFS(Formulas!$A$2:$A$3001,CV$4,Formulas!$B$2:$B$3001,$A45))</f>
        <v>1</v>
      </c>
      <c r="CW45" s="21" t="n">
        <f aca="false">IF(OR($A45="",CW$4=""),0,COUNTIFS(Formulas!$A$2:$A$3001,CW$4,Formulas!$B$2:$B$3001,$A45))</f>
        <v>1</v>
      </c>
      <c r="CX45" s="21" t="n">
        <f aca="false">IF(OR($A45="",CX$4=""),0,COUNTIFS(Formulas!$A$2:$A$3001,CX$4,Formulas!$B$2:$B$3001,$A45))</f>
        <v>0</v>
      </c>
      <c r="CY45" s="21" t="n">
        <f aca="false">IF(OR($A45="",CY$4=""),0,COUNTIFS(Formulas!$A$2:$A$3001,CY$4,Formulas!$B$2:$B$3001,$A45))</f>
        <v>0</v>
      </c>
      <c r="CZ45" s="21" t="n">
        <f aca="false">IF(OR($A45="",CZ$4=""),0,COUNTIFS(Formulas!$A$2:$A$3001,CZ$4,Formulas!$B$2:$B$3001,$A45))</f>
        <v>0</v>
      </c>
      <c r="DA45" s="21" t="n">
        <f aca="false">IF(OR($A45="",DA$4=""),0,COUNTIFS(Formulas!$A$2:$A$3001,DA$4,Formulas!$B$2:$B$3001,$A45))</f>
        <v>0</v>
      </c>
      <c r="DB45" s="21" t="n">
        <f aca="false">IF(OR($A45="",DB$4=""),0,COUNTIFS(Formulas!$A$2:$A$3001,DB$4,Formulas!$B$2:$B$3001,$A45))</f>
        <v>0</v>
      </c>
      <c r="DC45" s="21" t="n">
        <f aca="false">IF(OR($A45="",DC$4=""),0,COUNTIFS(Formulas!$A$2:$A$3001,DC$4,Formulas!$B$2:$B$3001,$A45))</f>
        <v>0</v>
      </c>
      <c r="DD45" s="21" t="n">
        <f aca="false">IF(OR($A45="",DD$4=""),0,COUNTIFS(Formulas!$A$2:$A$3001,DD$4,Formulas!$B$2:$B$3001,$A45))</f>
        <v>1</v>
      </c>
      <c r="DE45" s="21" t="n">
        <f aca="false">IF(OR($A45="",DE$4=""),0,COUNTIFS(Formulas!$A$2:$A$3001,DE$4,Formulas!$B$2:$B$3001,$A45))</f>
        <v>0</v>
      </c>
      <c r="DF45" s="21" t="n">
        <f aca="false">IF(OR($A45="",DF$4=""),0,COUNTIFS(Formulas!$A$2:$A$3001,DF$4,Formulas!$B$2:$B$3001,$A45))</f>
        <v>0</v>
      </c>
      <c r="DG45" s="21" t="n">
        <f aca="false">IF(OR($A45="",DG$4=""),0,COUNTIFS(Formulas!$A$2:$A$3001,DG$4,Formulas!$B$2:$B$3001,$A45))</f>
        <v>0</v>
      </c>
      <c r="DH45" s="21" t="n">
        <f aca="false">IF(OR($A45="",DH$4=""),0,COUNTIFS(Formulas!$A$2:$A$3001,DH$4,Formulas!$B$2:$B$3001,$A45))</f>
        <v>0</v>
      </c>
      <c r="DI45" s="21" t="n">
        <f aca="false">IF(OR($A45="",DI$4=""),0,COUNTIFS(Formulas!$A$2:$A$3001,DI$4,Formulas!$B$2:$B$3001,$A45))</f>
        <v>0</v>
      </c>
      <c r="DJ45" s="21" t="n">
        <f aca="false">IF(OR($A45="",DJ$4=""),0,COUNTIFS(Formulas!$A$2:$A$3001,DJ$4,Formulas!$B$2:$B$3001,$A45))</f>
        <v>0</v>
      </c>
      <c r="DK45" s="21" t="n">
        <f aca="false">IF(OR($A45="",DK$4=""),0,COUNTIFS(Formulas!$A$2:$A$3001,DK$4,Formulas!$B$2:$B$3001,$A45))</f>
        <v>0</v>
      </c>
      <c r="DL45" s="21" t="n">
        <f aca="false">IF(OR($A45="",DL$4=""),0,COUNTIFS(Formulas!$A$2:$A$3001,DL$4,Formulas!$B$2:$B$3001,$A45))</f>
        <v>0</v>
      </c>
      <c r="DM45" s="21" t="n">
        <f aca="false">IF(OR($A45="",DM$4=""),0,COUNTIFS(Formulas!$A$2:$A$3001,DM$4,Formulas!$B$2:$B$3001,$A45))</f>
        <v>0</v>
      </c>
      <c r="DN45" s="21" t="n">
        <f aca="false">IF(OR($A45="",DN$4=""),0,COUNTIFS(Formulas!$A$2:$A$3001,DN$4,Formulas!$B$2:$B$3001,$A45))</f>
        <v>0</v>
      </c>
      <c r="DO45" s="21" t="n">
        <f aca="false">IF(OR($A45="",DO$4=""),0,COUNTIFS(Formulas!$A$2:$A$3001,DO$4,Formulas!$B$2:$B$3001,$A45))</f>
        <v>0</v>
      </c>
      <c r="DP45" s="21" t="n">
        <f aca="false">IF(OR($A45="",DP$4=""),0,COUNTIFS(Formulas!$A$2:$A$3001,DP$4,Formulas!$B$2:$B$3001,$A45))</f>
        <v>0</v>
      </c>
      <c r="DQ45" s="21" t="n">
        <f aca="false">IF(OR($A45="",DQ$4=""),0,COUNTIFS(Formulas!$A$2:$A$3001,DQ$4,Formulas!$B$2:$B$3001,$A45))</f>
        <v>0</v>
      </c>
      <c r="DR45" s="21" t="n">
        <f aca="false">IF(OR($A45="",DR$4=""),0,COUNTIFS(Formulas!$A$2:$A$3001,DR$4,Formulas!$B$2:$B$3001,$A45))</f>
        <v>0</v>
      </c>
      <c r="DS45" s="21" t="n">
        <f aca="false">IF(OR($A45="",DS$4=""),0,COUNTIFS(Formulas!$A$2:$A$3001,DS$4,Formulas!$B$2:$B$3001,$A45))</f>
        <v>0</v>
      </c>
      <c r="DT45" s="21" t="n">
        <f aca="false">IF(OR($A45="",DT$4=""),0,COUNTIFS(Formulas!$A$2:$A$3001,DT$4,Formulas!$B$2:$B$3001,$A45))</f>
        <v>0</v>
      </c>
      <c r="DU45" s="21" t="n">
        <f aca="false">IF(OR($A45="",DU$4=""),0,COUNTIFS(Formulas!$A$2:$A$3001,DU$4,Formulas!$B$2:$B$3001,$A45))</f>
        <v>0</v>
      </c>
      <c r="DV45" s="21" t="n">
        <f aca="false">IF(OR($A45="",DV$4=""),0,COUNTIFS(Formulas!$A$2:$A$3001,DV$4,Formulas!$B$2:$B$3001,$A45))</f>
        <v>0</v>
      </c>
      <c r="DW45" s="21" t="n">
        <f aca="false">IF(OR($A45="",DW$4=""),0,COUNTIFS(Formulas!$A$2:$A$3001,DW$4,Formulas!$B$2:$B$3001,$A45))</f>
        <v>0</v>
      </c>
      <c r="DX45" s="21" t="n">
        <f aca="false">IF(OR($A45="",DX$4=""),0,COUNTIFS(Formulas!$A$2:$A$3001,DX$4,Formulas!$B$2:$B$3001,$A45))</f>
        <v>0</v>
      </c>
      <c r="DY45" s="21" t="n">
        <f aca="false">IF(OR($A45="",DY$4=""),0,COUNTIFS(Formulas!$A$2:$A$3001,DY$4,Formulas!$B$2:$B$3001,$A45))</f>
        <v>0</v>
      </c>
      <c r="DZ45" s="21" t="n">
        <f aca="false">IF(OR($A45="",DZ$4=""),0,COUNTIFS(Formulas!$A$2:$A$3001,DZ$4,Formulas!$B$2:$B$3001,$A45))</f>
        <v>0</v>
      </c>
      <c r="EA45" s="21" t="n">
        <f aca="false">IF(OR($A45="",EA$4=""),0,COUNTIFS(Formulas!$A$2:$A$3001,EA$4,Formulas!$B$2:$B$3001,$A45))</f>
        <v>0</v>
      </c>
      <c r="EB45" s="21" t="n">
        <f aca="false">IF(OR($A45="",EB$4=""),0,COUNTIFS(Formulas!$A$2:$A$3001,EB$4,Formulas!$B$2:$B$3001,$A45))</f>
        <v>0</v>
      </c>
      <c r="EC45" s="21" t="n">
        <f aca="false">IF(OR($A45="",EC$4=""),0,COUNTIFS(Formulas!$A$2:$A$3001,EC$4,Formulas!$B$2:$B$3001,$A45))</f>
        <v>0</v>
      </c>
      <c r="ED45" s="21" t="n">
        <f aca="false">IF(OR($A45="",ED$4=""),0,COUNTIFS(Formulas!$A$2:$A$3001,ED$4,Formulas!$B$2:$B$3001,$A45))</f>
        <v>0</v>
      </c>
      <c r="EE45" s="21" t="n">
        <f aca="false">IF(OR($A45="",EE$4=""),0,COUNTIFS(Formulas!$A$2:$A$3001,EE$4,Formulas!$B$2:$B$3001,$A45))</f>
        <v>0</v>
      </c>
      <c r="EF45" s="21" t="n">
        <f aca="false">IF(OR($A45="",EF$4=""),0,COUNTIFS(Formulas!$A$2:$A$3001,EF$4,Formulas!$B$2:$B$3001,$A45))</f>
        <v>0</v>
      </c>
      <c r="EG45" s="21" t="n">
        <f aca="false">IF(OR($A45="",EG$4=""),0,COUNTIFS(Formulas!$A$2:$A$3001,EG$4,Formulas!$B$2:$B$3001,$A45))</f>
        <v>0</v>
      </c>
      <c r="EH45" s="21" t="n">
        <f aca="false">IF(OR($A45="",EH$4=""),0,COUNTIFS(Formulas!$A$2:$A$3001,EH$4,Formulas!$B$2:$B$3001,$A45))</f>
        <v>0</v>
      </c>
      <c r="EI45" s="21" t="n">
        <f aca="false">IF(OR($A45="",EI$4=""),0,COUNTIFS(Formulas!$A$2:$A$3001,EI$4,Formulas!$B$2:$B$3001,$A45))</f>
        <v>0</v>
      </c>
      <c r="EJ45" s="21" t="n">
        <f aca="false">IF(OR($A45="",EJ$4=""),0,COUNTIFS(Formulas!$A$2:$A$3001,EJ$4,Formulas!$B$2:$B$3001,$A45))</f>
        <v>0</v>
      </c>
      <c r="EK45" s="21" t="n">
        <f aca="false">IF(OR($A45="",EK$4=""),0,COUNTIFS(Formulas!$A$2:$A$3001,EK$4,Formulas!$B$2:$B$3001,$A45))</f>
        <v>0</v>
      </c>
      <c r="EL45" s="21" t="n">
        <f aca="false">IF(OR($A45="",EL$4=""),0,COUNTIFS(Formulas!$A$2:$A$3001,EL$4,Formulas!$B$2:$B$3001,$A45))</f>
        <v>0</v>
      </c>
      <c r="EM45" s="21" t="n">
        <f aca="false">IF(OR($A45="",EM$4=""),0,COUNTIFS(Formulas!$A$2:$A$3001,EM$4,Formulas!$B$2:$B$3001,$A45))</f>
        <v>0</v>
      </c>
      <c r="EN45" s="21" t="n">
        <f aca="false">IF(OR($A45="",EN$4=""),0,COUNTIFS(Formulas!$A$2:$A$3001,EN$4,Formulas!$B$2:$B$3001,$A45))</f>
        <v>0</v>
      </c>
      <c r="EO45" s="21" t="n">
        <f aca="false">IF(OR($A45="",EO$4=""),0,COUNTIFS(Formulas!$A$2:$A$3001,EO$4,Formulas!$B$2:$B$3001,$A45))</f>
        <v>0</v>
      </c>
      <c r="EP45" s="21" t="n">
        <f aca="false">IF(OR($A45="",EP$4=""),0,COUNTIFS(Formulas!$A$2:$A$3001,EP$4,Formulas!$B$2:$B$3001,$A45))</f>
        <v>0</v>
      </c>
      <c r="EQ45" s="21" t="n">
        <f aca="false">IF(OR($A45="",EQ$4=""),0,COUNTIFS(Formulas!$A$2:$A$3001,EQ$4,Formulas!$B$2:$B$3001,$A45))</f>
        <v>0</v>
      </c>
      <c r="ER45" s="21" t="n">
        <f aca="false">IF(OR($A45="",ER$4=""),0,COUNTIFS(Formulas!$A$2:$A$3001,ER$4,Formulas!$B$2:$B$3001,$A45))</f>
        <v>0</v>
      </c>
      <c r="ES45" s="21" t="n">
        <f aca="false">IF(OR($A45="",ES$4=""),0,COUNTIFS(Formulas!$A$2:$A$3001,ES$4,Formulas!$B$2:$B$3001,$A45))</f>
        <v>0</v>
      </c>
      <c r="ET45" s="21" t="n">
        <f aca="false">IF(OR($A45="",ET$4=""),0,COUNTIFS(Formulas!$A$2:$A$3001,ET$4,Formulas!$B$2:$B$3001,$A45))</f>
        <v>0</v>
      </c>
      <c r="EU45" s="21" t="n">
        <f aca="false">IF(OR($A45="",EU$4=""),0,COUNTIFS(Formulas!$A$2:$A$3001,EU$4,Formulas!$B$2:$B$3001,$A45))</f>
        <v>0</v>
      </c>
      <c r="EV45" s="21" t="n">
        <f aca="false">IF(OR($A45="",EV$4=""),0,COUNTIFS(Formulas!$A$2:$A$3001,EV$4,Formulas!$B$2:$B$3001,$A45))</f>
        <v>0</v>
      </c>
    </row>
    <row r="46" customFormat="false" ht="15" hidden="false" customHeight="false" outlineLevel="0" collapsed="false">
      <c r="A46" s="13" t="str">
        <f aca="false">IF(INDEX(Materials!$A$2:$A$301,42)="","",INDEX(Materials!$A$2:$A$301,42))</f>
        <v>Garcinia Cambogia Fruit Dry Extract 6:1</v>
      </c>
      <c r="B46" s="19" t="n">
        <f aca="false">IF(A46="","",COUNTIF(C46:EV46,"&gt;0"))</f>
        <v>1</v>
      </c>
      <c r="C46" s="21" t="n">
        <f aca="false">IF(OR($A46="",C$4=""),0,COUNTIFS(Formulas!$A$2:$A$3001,C$4,Formulas!$B$2:$B$3001,$A46))</f>
        <v>0</v>
      </c>
      <c r="D46" s="21" t="n">
        <f aca="false">IF(OR($A46="",D$4=""),0,COUNTIFS(Formulas!$A$2:$A$3001,D$4,Formulas!$B$2:$B$3001,$A46))</f>
        <v>0</v>
      </c>
      <c r="E46" s="21" t="n">
        <f aca="false">IF(OR($A46="",E$4=""),0,COUNTIFS(Formulas!$A$2:$A$3001,E$4,Formulas!$B$2:$B$3001,$A46))</f>
        <v>0</v>
      </c>
      <c r="F46" s="21" t="n">
        <f aca="false">IF(OR($A46="",F$4=""),0,COUNTIFS(Formulas!$A$2:$A$3001,F$4,Formulas!$B$2:$B$3001,$A46))</f>
        <v>0</v>
      </c>
      <c r="G46" s="21" t="n">
        <f aca="false">IF(OR($A46="",G$4=""),0,COUNTIFS(Formulas!$A$2:$A$3001,G$4,Formulas!$B$2:$B$3001,$A46))</f>
        <v>0</v>
      </c>
      <c r="H46" s="21" t="n">
        <f aca="false">IF(OR($A46="",H$4=""),0,COUNTIFS(Formulas!$A$2:$A$3001,H$4,Formulas!$B$2:$B$3001,$A46))</f>
        <v>0</v>
      </c>
      <c r="I46" s="21" t="n">
        <f aca="false">IF(OR($A46="",I$4=""),0,COUNTIFS(Formulas!$A$2:$A$3001,I$4,Formulas!$B$2:$B$3001,$A46))</f>
        <v>0</v>
      </c>
      <c r="J46" s="21" t="n">
        <f aca="false">IF(OR($A46="",J$4=""),0,COUNTIFS(Formulas!$A$2:$A$3001,J$4,Formulas!$B$2:$B$3001,$A46))</f>
        <v>0</v>
      </c>
      <c r="K46" s="21" t="n">
        <f aca="false">IF(OR($A46="",K$4=""),0,COUNTIFS(Formulas!$A$2:$A$3001,K$4,Formulas!$B$2:$B$3001,$A46))</f>
        <v>0</v>
      </c>
      <c r="L46" s="21" t="n">
        <f aca="false">IF(OR($A46="",L$4=""),0,COUNTIFS(Formulas!$A$2:$A$3001,L$4,Formulas!$B$2:$B$3001,$A46))</f>
        <v>0</v>
      </c>
      <c r="M46" s="21" t="n">
        <f aca="false">IF(OR($A46="",M$4=""),0,COUNTIFS(Formulas!$A$2:$A$3001,M$4,Formulas!$B$2:$B$3001,$A46))</f>
        <v>0</v>
      </c>
      <c r="N46" s="21" t="n">
        <f aca="false">IF(OR($A46="",N$4=""),0,COUNTIFS(Formulas!$A$2:$A$3001,N$4,Formulas!$B$2:$B$3001,$A46))</f>
        <v>0</v>
      </c>
      <c r="O46" s="21" t="n">
        <f aca="false">IF(OR($A46="",O$4=""),0,COUNTIFS(Formulas!$A$2:$A$3001,O$4,Formulas!$B$2:$B$3001,$A46))</f>
        <v>0</v>
      </c>
      <c r="P46" s="21" t="n">
        <f aca="false">IF(OR($A46="",P$4=""),0,COUNTIFS(Formulas!$A$2:$A$3001,P$4,Formulas!$B$2:$B$3001,$A46))</f>
        <v>0</v>
      </c>
      <c r="Q46" s="21" t="n">
        <f aca="false">IF(OR($A46="",Q$4=""),0,COUNTIFS(Formulas!$A$2:$A$3001,Q$4,Formulas!$B$2:$B$3001,$A46))</f>
        <v>0</v>
      </c>
      <c r="R46" s="21" t="n">
        <f aca="false">IF(OR($A46="",R$4=""),0,COUNTIFS(Formulas!$A$2:$A$3001,R$4,Formulas!$B$2:$B$3001,$A46))</f>
        <v>0</v>
      </c>
      <c r="S46" s="21" t="n">
        <f aca="false">IF(OR($A46="",S$4=""),0,COUNTIFS(Formulas!$A$2:$A$3001,S$4,Formulas!$B$2:$B$3001,$A46))</f>
        <v>0</v>
      </c>
      <c r="T46" s="21" t="n">
        <f aca="false">IF(OR($A46="",T$4=""),0,COUNTIFS(Formulas!$A$2:$A$3001,T$4,Formulas!$B$2:$B$3001,$A46))</f>
        <v>0</v>
      </c>
      <c r="U46" s="21" t="n">
        <f aca="false">IF(OR($A46="",U$4=""),0,COUNTIFS(Formulas!$A$2:$A$3001,U$4,Formulas!$B$2:$B$3001,$A46))</f>
        <v>0</v>
      </c>
      <c r="V46" s="21" t="n">
        <f aca="false">IF(OR($A46="",V$4=""),0,COUNTIFS(Formulas!$A$2:$A$3001,V$4,Formulas!$B$2:$B$3001,$A46))</f>
        <v>0</v>
      </c>
      <c r="W46" s="21" t="n">
        <f aca="false">IF(OR($A46="",W$4=""),0,COUNTIFS(Formulas!$A$2:$A$3001,W$4,Formulas!$B$2:$B$3001,$A46))</f>
        <v>0</v>
      </c>
      <c r="X46" s="21" t="n">
        <f aca="false">IF(OR($A46="",X$4=""),0,COUNTIFS(Formulas!$A$2:$A$3001,X$4,Formulas!$B$2:$B$3001,$A46))</f>
        <v>0</v>
      </c>
      <c r="Y46" s="21" t="n">
        <f aca="false">IF(OR($A46="",Y$4=""),0,COUNTIFS(Formulas!$A$2:$A$3001,Y$4,Formulas!$B$2:$B$3001,$A46))</f>
        <v>0</v>
      </c>
      <c r="Z46" s="21" t="n">
        <f aca="false">IF(OR($A46="",Z$4=""),0,COUNTIFS(Formulas!$A$2:$A$3001,Z$4,Formulas!$B$2:$B$3001,$A46))</f>
        <v>0</v>
      </c>
      <c r="AA46" s="21" t="n">
        <f aca="false">IF(OR($A46="",AA$4=""),0,COUNTIFS(Formulas!$A$2:$A$3001,AA$4,Formulas!$B$2:$B$3001,$A46))</f>
        <v>0</v>
      </c>
      <c r="AB46" s="21" t="n">
        <f aca="false">IF(OR($A46="",AB$4=""),0,COUNTIFS(Formulas!$A$2:$A$3001,AB$4,Formulas!$B$2:$B$3001,$A46))</f>
        <v>0</v>
      </c>
      <c r="AC46" s="21" t="n">
        <f aca="false">IF(OR($A46="",AC$4=""),0,COUNTIFS(Formulas!$A$2:$A$3001,AC$4,Formulas!$B$2:$B$3001,$A46))</f>
        <v>0</v>
      </c>
      <c r="AD46" s="21" t="n">
        <f aca="false">IF(OR($A46="",AD$4=""),0,COUNTIFS(Formulas!$A$2:$A$3001,AD$4,Formulas!$B$2:$B$3001,$A46))</f>
        <v>0</v>
      </c>
      <c r="AE46" s="21" t="n">
        <f aca="false">IF(OR($A46="",AE$4=""),0,COUNTIFS(Formulas!$A$2:$A$3001,AE$4,Formulas!$B$2:$B$3001,$A46))</f>
        <v>0</v>
      </c>
      <c r="AF46" s="21" t="n">
        <f aca="false">IF(OR($A46="",AF$4=""),0,COUNTIFS(Formulas!$A$2:$A$3001,AF$4,Formulas!$B$2:$B$3001,$A46))</f>
        <v>0</v>
      </c>
      <c r="AG46" s="21" t="n">
        <f aca="false">IF(OR($A46="",AG$4=""),0,COUNTIFS(Formulas!$A$2:$A$3001,AG$4,Formulas!$B$2:$B$3001,$A46))</f>
        <v>0</v>
      </c>
      <c r="AH46" s="21" t="n">
        <f aca="false">IF(OR($A46="",AH$4=""),0,COUNTIFS(Formulas!$A$2:$A$3001,AH$4,Formulas!$B$2:$B$3001,$A46))</f>
        <v>0</v>
      </c>
      <c r="AI46" s="21" t="n">
        <f aca="false">IF(OR($A46="",AI$4=""),0,COUNTIFS(Formulas!$A$2:$A$3001,AI$4,Formulas!$B$2:$B$3001,$A46))</f>
        <v>0</v>
      </c>
      <c r="AJ46" s="21" t="n">
        <f aca="false">IF(OR($A46="",AJ$4=""),0,COUNTIFS(Formulas!$A$2:$A$3001,AJ$4,Formulas!$B$2:$B$3001,$A46))</f>
        <v>0</v>
      </c>
      <c r="AK46" s="21" t="n">
        <f aca="false">IF(OR($A46="",AK$4=""),0,COUNTIFS(Formulas!$A$2:$A$3001,AK$4,Formulas!$B$2:$B$3001,$A46))</f>
        <v>0</v>
      </c>
      <c r="AL46" s="21" t="n">
        <f aca="false">IF(OR($A46="",AL$4=""),0,COUNTIFS(Formulas!$A$2:$A$3001,AL$4,Formulas!$B$2:$B$3001,$A46))</f>
        <v>0</v>
      </c>
      <c r="AM46" s="21" t="n">
        <f aca="false">IF(OR($A46="",AM$4=""),0,COUNTIFS(Formulas!$A$2:$A$3001,AM$4,Formulas!$B$2:$B$3001,$A46))</f>
        <v>0</v>
      </c>
      <c r="AN46" s="21" t="n">
        <f aca="false">IF(OR($A46="",AN$4=""),0,COUNTIFS(Formulas!$A$2:$A$3001,AN$4,Formulas!$B$2:$B$3001,$A46))</f>
        <v>0</v>
      </c>
      <c r="AO46" s="21" t="n">
        <f aca="false">IF(OR($A46="",AO$4=""),0,COUNTIFS(Formulas!$A$2:$A$3001,AO$4,Formulas!$B$2:$B$3001,$A46))</f>
        <v>0</v>
      </c>
      <c r="AP46" s="21" t="n">
        <f aca="false">IF(OR($A46="",AP$4=""),0,COUNTIFS(Formulas!$A$2:$A$3001,AP$4,Formulas!$B$2:$B$3001,$A46))</f>
        <v>0</v>
      </c>
      <c r="AQ46" s="21" t="n">
        <f aca="false">IF(OR($A46="",AQ$4=""),0,COUNTIFS(Formulas!$A$2:$A$3001,AQ$4,Formulas!$B$2:$B$3001,$A46))</f>
        <v>0</v>
      </c>
      <c r="AR46" s="21" t="n">
        <f aca="false">IF(OR($A46="",AR$4=""),0,COUNTIFS(Formulas!$A$2:$A$3001,AR$4,Formulas!$B$2:$B$3001,$A46))</f>
        <v>0</v>
      </c>
      <c r="AS46" s="21" t="n">
        <f aca="false">IF(OR($A46="",AS$4=""),0,COUNTIFS(Formulas!$A$2:$A$3001,AS$4,Formulas!$B$2:$B$3001,$A46))</f>
        <v>0</v>
      </c>
      <c r="AT46" s="21" t="n">
        <f aca="false">IF(OR($A46="",AT$4=""),0,COUNTIFS(Formulas!$A$2:$A$3001,AT$4,Formulas!$B$2:$B$3001,$A46))</f>
        <v>0</v>
      </c>
      <c r="AU46" s="21" t="n">
        <f aca="false">IF(OR($A46="",AU$4=""),0,COUNTIFS(Formulas!$A$2:$A$3001,AU$4,Formulas!$B$2:$B$3001,$A46))</f>
        <v>0</v>
      </c>
      <c r="AV46" s="21" t="n">
        <f aca="false">IF(OR($A46="",AV$4=""),0,COUNTIFS(Formulas!$A$2:$A$3001,AV$4,Formulas!$B$2:$B$3001,$A46))</f>
        <v>0</v>
      </c>
      <c r="AW46" s="21" t="n">
        <f aca="false">IF(OR($A46="",AW$4=""),0,COUNTIFS(Formulas!$A$2:$A$3001,AW$4,Formulas!$B$2:$B$3001,$A46))</f>
        <v>0</v>
      </c>
      <c r="AX46" s="21" t="n">
        <f aca="false">IF(OR($A46="",AX$4=""),0,COUNTIFS(Formulas!$A$2:$A$3001,AX$4,Formulas!$B$2:$B$3001,$A46))</f>
        <v>0</v>
      </c>
      <c r="AY46" s="21" t="n">
        <f aca="false">IF(OR($A46="",AY$4=""),0,COUNTIFS(Formulas!$A$2:$A$3001,AY$4,Formulas!$B$2:$B$3001,$A46))</f>
        <v>0</v>
      </c>
      <c r="AZ46" s="21" t="n">
        <f aca="false">IF(OR($A46="",AZ$4=""),0,COUNTIFS(Formulas!$A$2:$A$3001,AZ$4,Formulas!$B$2:$B$3001,$A46))</f>
        <v>0</v>
      </c>
      <c r="BA46" s="21" t="n">
        <f aca="false">IF(OR($A46="",BA$4=""),0,COUNTIFS(Formulas!$A$2:$A$3001,BA$4,Formulas!$B$2:$B$3001,$A46))</f>
        <v>0</v>
      </c>
      <c r="BB46" s="21" t="n">
        <f aca="false">IF(OR($A46="",BB$4=""),0,COUNTIFS(Formulas!$A$2:$A$3001,BB$4,Formulas!$B$2:$B$3001,$A46))</f>
        <v>0</v>
      </c>
      <c r="BC46" s="21" t="n">
        <f aca="false">IF(OR($A46="",BC$4=""),0,COUNTIFS(Formulas!$A$2:$A$3001,BC$4,Formulas!$B$2:$B$3001,$A46))</f>
        <v>0</v>
      </c>
      <c r="BD46" s="21" t="n">
        <f aca="false">IF(OR($A46="",BD$4=""),0,COUNTIFS(Formulas!$A$2:$A$3001,BD$4,Formulas!$B$2:$B$3001,$A46))</f>
        <v>0</v>
      </c>
      <c r="BE46" s="21" t="n">
        <f aca="false">IF(OR($A46="",BE$4=""),0,COUNTIFS(Formulas!$A$2:$A$3001,BE$4,Formulas!$B$2:$B$3001,$A46))</f>
        <v>0</v>
      </c>
      <c r="BF46" s="21" t="n">
        <f aca="false">IF(OR($A46="",BF$4=""),0,COUNTIFS(Formulas!$A$2:$A$3001,BF$4,Formulas!$B$2:$B$3001,$A46))</f>
        <v>0</v>
      </c>
      <c r="BG46" s="21" t="n">
        <f aca="false">IF(OR($A46="",BG$4=""),0,COUNTIFS(Formulas!$A$2:$A$3001,BG$4,Formulas!$B$2:$B$3001,$A46))</f>
        <v>0</v>
      </c>
      <c r="BH46" s="21" t="n">
        <f aca="false">IF(OR($A46="",BH$4=""),0,COUNTIFS(Formulas!$A$2:$A$3001,BH$4,Formulas!$B$2:$B$3001,$A46))</f>
        <v>0</v>
      </c>
      <c r="BI46" s="21" t="n">
        <f aca="false">IF(OR($A46="",BI$4=""),0,COUNTIFS(Formulas!$A$2:$A$3001,BI$4,Formulas!$B$2:$B$3001,$A46))</f>
        <v>0</v>
      </c>
      <c r="BJ46" s="21" t="n">
        <f aca="false">IF(OR($A46="",BJ$4=""),0,COUNTIFS(Formulas!$A$2:$A$3001,BJ$4,Formulas!$B$2:$B$3001,$A46))</f>
        <v>0</v>
      </c>
      <c r="BK46" s="21" t="n">
        <f aca="false">IF(OR($A46="",BK$4=""),0,COUNTIFS(Formulas!$A$2:$A$3001,BK$4,Formulas!$B$2:$B$3001,$A46))</f>
        <v>0</v>
      </c>
      <c r="BL46" s="21" t="n">
        <f aca="false">IF(OR($A46="",BL$4=""),0,COUNTIFS(Formulas!$A$2:$A$3001,BL$4,Formulas!$B$2:$B$3001,$A46))</f>
        <v>0</v>
      </c>
      <c r="BM46" s="21" t="n">
        <f aca="false">IF(OR($A46="",BM$4=""),0,COUNTIFS(Formulas!$A$2:$A$3001,BM$4,Formulas!$B$2:$B$3001,$A46))</f>
        <v>0</v>
      </c>
      <c r="BN46" s="21" t="n">
        <f aca="false">IF(OR($A46="",BN$4=""),0,COUNTIFS(Formulas!$A$2:$A$3001,BN$4,Formulas!$B$2:$B$3001,$A46))</f>
        <v>0</v>
      </c>
      <c r="BO46" s="21" t="n">
        <f aca="false">IF(OR($A46="",BO$4=""),0,COUNTIFS(Formulas!$A$2:$A$3001,BO$4,Formulas!$B$2:$B$3001,$A46))</f>
        <v>0</v>
      </c>
      <c r="BP46" s="21" t="n">
        <f aca="false">IF(OR($A46="",BP$4=""),0,COUNTIFS(Formulas!$A$2:$A$3001,BP$4,Formulas!$B$2:$B$3001,$A46))</f>
        <v>0</v>
      </c>
      <c r="BQ46" s="21" t="n">
        <f aca="false">IF(OR($A46="",BQ$4=""),0,COUNTIFS(Formulas!$A$2:$A$3001,BQ$4,Formulas!$B$2:$B$3001,$A46))</f>
        <v>0</v>
      </c>
      <c r="BR46" s="21" t="n">
        <f aca="false">IF(OR($A46="",BR$4=""),0,COUNTIFS(Formulas!$A$2:$A$3001,BR$4,Formulas!$B$2:$B$3001,$A46))</f>
        <v>0</v>
      </c>
      <c r="BS46" s="21" t="n">
        <f aca="false">IF(OR($A46="",BS$4=""),0,COUNTIFS(Formulas!$A$2:$A$3001,BS$4,Formulas!$B$2:$B$3001,$A46))</f>
        <v>0</v>
      </c>
      <c r="BT46" s="21" t="n">
        <f aca="false">IF(OR($A46="",BT$4=""),0,COUNTIFS(Formulas!$A$2:$A$3001,BT$4,Formulas!$B$2:$B$3001,$A46))</f>
        <v>0</v>
      </c>
      <c r="BU46" s="21" t="n">
        <f aca="false">IF(OR($A46="",BU$4=""),0,COUNTIFS(Formulas!$A$2:$A$3001,BU$4,Formulas!$B$2:$B$3001,$A46))</f>
        <v>0</v>
      </c>
      <c r="BV46" s="21" t="n">
        <f aca="false">IF(OR($A46="",BV$4=""),0,COUNTIFS(Formulas!$A$2:$A$3001,BV$4,Formulas!$B$2:$B$3001,$A46))</f>
        <v>0</v>
      </c>
      <c r="BW46" s="21" t="n">
        <f aca="false">IF(OR($A46="",BW$4=""),0,COUNTIFS(Formulas!$A$2:$A$3001,BW$4,Formulas!$B$2:$B$3001,$A46))</f>
        <v>0</v>
      </c>
      <c r="BX46" s="21" t="n">
        <f aca="false">IF(OR($A46="",BX$4=""),0,COUNTIFS(Formulas!$A$2:$A$3001,BX$4,Formulas!$B$2:$B$3001,$A46))</f>
        <v>0</v>
      </c>
      <c r="BY46" s="21" t="n">
        <f aca="false">IF(OR($A46="",BY$4=""),0,COUNTIFS(Formulas!$A$2:$A$3001,BY$4,Formulas!$B$2:$B$3001,$A46))</f>
        <v>0</v>
      </c>
      <c r="BZ46" s="21" t="n">
        <f aca="false">IF(OR($A46="",BZ$4=""),0,COUNTIFS(Formulas!$A$2:$A$3001,BZ$4,Formulas!$B$2:$B$3001,$A46))</f>
        <v>0</v>
      </c>
      <c r="CA46" s="21" t="n">
        <f aca="false">IF(OR($A46="",CA$4=""),0,COUNTIFS(Formulas!$A$2:$A$3001,CA$4,Formulas!$B$2:$B$3001,$A46))</f>
        <v>0</v>
      </c>
      <c r="CB46" s="21" t="n">
        <f aca="false">IF(OR($A46="",CB$4=""),0,COUNTIFS(Formulas!$A$2:$A$3001,CB$4,Formulas!$B$2:$B$3001,$A46))</f>
        <v>0</v>
      </c>
      <c r="CC46" s="21" t="n">
        <f aca="false">IF(OR($A46="",CC$4=""),0,COUNTIFS(Formulas!$A$2:$A$3001,CC$4,Formulas!$B$2:$B$3001,$A46))</f>
        <v>0</v>
      </c>
      <c r="CD46" s="21" t="n">
        <f aca="false">IF(OR($A46="",CD$4=""),0,COUNTIFS(Formulas!$A$2:$A$3001,CD$4,Formulas!$B$2:$B$3001,$A46))</f>
        <v>0</v>
      </c>
      <c r="CE46" s="21" t="n">
        <f aca="false">IF(OR($A46="",CE$4=""),0,COUNTIFS(Formulas!$A$2:$A$3001,CE$4,Formulas!$B$2:$B$3001,$A46))</f>
        <v>0</v>
      </c>
      <c r="CF46" s="21" t="n">
        <f aca="false">IF(OR($A46="",CF$4=""),0,COUNTIFS(Formulas!$A$2:$A$3001,CF$4,Formulas!$B$2:$B$3001,$A46))</f>
        <v>0</v>
      </c>
      <c r="CG46" s="21" t="n">
        <f aca="false">IF(OR($A46="",CG$4=""),0,COUNTIFS(Formulas!$A$2:$A$3001,CG$4,Formulas!$B$2:$B$3001,$A46))</f>
        <v>0</v>
      </c>
      <c r="CH46" s="21" t="n">
        <f aca="false">IF(OR($A46="",CH$4=""),0,COUNTIFS(Formulas!$A$2:$A$3001,CH$4,Formulas!$B$2:$B$3001,$A46))</f>
        <v>0</v>
      </c>
      <c r="CI46" s="21" t="n">
        <f aca="false">IF(OR($A46="",CI$4=""),0,COUNTIFS(Formulas!$A$2:$A$3001,CI$4,Formulas!$B$2:$B$3001,$A46))</f>
        <v>0</v>
      </c>
      <c r="CJ46" s="21" t="n">
        <f aca="false">IF(OR($A46="",CJ$4=""),0,COUNTIFS(Formulas!$A$2:$A$3001,CJ$4,Formulas!$B$2:$B$3001,$A46))</f>
        <v>0</v>
      </c>
      <c r="CK46" s="21" t="n">
        <f aca="false">IF(OR($A46="",CK$4=""),0,COUNTIFS(Formulas!$A$2:$A$3001,CK$4,Formulas!$B$2:$B$3001,$A46))</f>
        <v>0</v>
      </c>
      <c r="CL46" s="21" t="n">
        <f aca="false">IF(OR($A46="",CL$4=""),0,COUNTIFS(Formulas!$A$2:$A$3001,CL$4,Formulas!$B$2:$B$3001,$A46))</f>
        <v>0</v>
      </c>
      <c r="CM46" s="21" t="n">
        <f aca="false">IF(OR($A46="",CM$4=""),0,COUNTIFS(Formulas!$A$2:$A$3001,CM$4,Formulas!$B$2:$B$3001,$A46))</f>
        <v>1</v>
      </c>
      <c r="CN46" s="21" t="n">
        <f aca="false">IF(OR($A46="",CN$4=""),0,COUNTIFS(Formulas!$A$2:$A$3001,CN$4,Formulas!$B$2:$B$3001,$A46))</f>
        <v>0</v>
      </c>
      <c r="CO46" s="21" t="n">
        <f aca="false">IF(OR($A46="",CO$4=""),0,COUNTIFS(Formulas!$A$2:$A$3001,CO$4,Formulas!$B$2:$B$3001,$A46))</f>
        <v>0</v>
      </c>
      <c r="CP46" s="21" t="n">
        <f aca="false">IF(OR($A46="",CP$4=""),0,COUNTIFS(Formulas!$A$2:$A$3001,CP$4,Formulas!$B$2:$B$3001,$A46))</f>
        <v>0</v>
      </c>
      <c r="CQ46" s="21" t="n">
        <f aca="false">IF(OR($A46="",CQ$4=""),0,COUNTIFS(Formulas!$A$2:$A$3001,CQ$4,Formulas!$B$2:$B$3001,$A46))</f>
        <v>0</v>
      </c>
      <c r="CR46" s="21" t="n">
        <f aca="false">IF(OR($A46="",CR$4=""),0,COUNTIFS(Formulas!$A$2:$A$3001,CR$4,Formulas!$B$2:$B$3001,$A46))</f>
        <v>0</v>
      </c>
      <c r="CS46" s="21" t="n">
        <f aca="false">IF(OR($A46="",CS$4=""),0,COUNTIFS(Formulas!$A$2:$A$3001,CS$4,Formulas!$B$2:$B$3001,$A46))</f>
        <v>0</v>
      </c>
      <c r="CT46" s="21" t="n">
        <f aca="false">IF(OR($A46="",CT$4=""),0,COUNTIFS(Formulas!$A$2:$A$3001,CT$4,Formulas!$B$2:$B$3001,$A46))</f>
        <v>0</v>
      </c>
      <c r="CU46" s="21" t="n">
        <f aca="false">IF(OR($A46="",CU$4=""),0,COUNTIFS(Formulas!$A$2:$A$3001,CU$4,Formulas!$B$2:$B$3001,$A46))</f>
        <v>0</v>
      </c>
      <c r="CV46" s="21" t="n">
        <f aca="false">IF(OR($A46="",CV$4=""),0,COUNTIFS(Formulas!$A$2:$A$3001,CV$4,Formulas!$B$2:$B$3001,$A46))</f>
        <v>0</v>
      </c>
      <c r="CW46" s="21" t="n">
        <f aca="false">IF(OR($A46="",CW$4=""),0,COUNTIFS(Formulas!$A$2:$A$3001,CW$4,Formulas!$B$2:$B$3001,$A46))</f>
        <v>0</v>
      </c>
      <c r="CX46" s="21" t="n">
        <f aca="false">IF(OR($A46="",CX$4=""),0,COUNTIFS(Formulas!$A$2:$A$3001,CX$4,Formulas!$B$2:$B$3001,$A46))</f>
        <v>0</v>
      </c>
      <c r="CY46" s="21" t="n">
        <f aca="false">IF(OR($A46="",CY$4=""),0,COUNTIFS(Formulas!$A$2:$A$3001,CY$4,Formulas!$B$2:$B$3001,$A46))</f>
        <v>0</v>
      </c>
      <c r="CZ46" s="21" t="n">
        <f aca="false">IF(OR($A46="",CZ$4=""),0,COUNTIFS(Formulas!$A$2:$A$3001,CZ$4,Formulas!$B$2:$B$3001,$A46))</f>
        <v>0</v>
      </c>
      <c r="DA46" s="21" t="n">
        <f aca="false">IF(OR($A46="",DA$4=""),0,COUNTIFS(Formulas!$A$2:$A$3001,DA$4,Formulas!$B$2:$B$3001,$A46))</f>
        <v>0</v>
      </c>
      <c r="DB46" s="21" t="n">
        <f aca="false">IF(OR($A46="",DB$4=""),0,COUNTIFS(Formulas!$A$2:$A$3001,DB$4,Formulas!$B$2:$B$3001,$A46))</f>
        <v>0</v>
      </c>
      <c r="DC46" s="21" t="n">
        <f aca="false">IF(OR($A46="",DC$4=""),0,COUNTIFS(Formulas!$A$2:$A$3001,DC$4,Formulas!$B$2:$B$3001,$A46))</f>
        <v>0</v>
      </c>
      <c r="DD46" s="21" t="n">
        <f aca="false">IF(OR($A46="",DD$4=""),0,COUNTIFS(Formulas!$A$2:$A$3001,DD$4,Formulas!$B$2:$B$3001,$A46))</f>
        <v>0</v>
      </c>
      <c r="DE46" s="21" t="n">
        <f aca="false">IF(OR($A46="",DE$4=""),0,COUNTIFS(Formulas!$A$2:$A$3001,DE$4,Formulas!$B$2:$B$3001,$A46))</f>
        <v>0</v>
      </c>
      <c r="DF46" s="21" t="n">
        <f aca="false">IF(OR($A46="",DF$4=""),0,COUNTIFS(Formulas!$A$2:$A$3001,DF$4,Formulas!$B$2:$B$3001,$A46))</f>
        <v>0</v>
      </c>
      <c r="DG46" s="21" t="n">
        <f aca="false">IF(OR($A46="",DG$4=""),0,COUNTIFS(Formulas!$A$2:$A$3001,DG$4,Formulas!$B$2:$B$3001,$A46))</f>
        <v>0</v>
      </c>
      <c r="DH46" s="21" t="n">
        <f aca="false">IF(OR($A46="",DH$4=""),0,COUNTIFS(Formulas!$A$2:$A$3001,DH$4,Formulas!$B$2:$B$3001,$A46))</f>
        <v>0</v>
      </c>
      <c r="DI46" s="21" t="n">
        <f aca="false">IF(OR($A46="",DI$4=""),0,COUNTIFS(Formulas!$A$2:$A$3001,DI$4,Formulas!$B$2:$B$3001,$A46))</f>
        <v>0</v>
      </c>
      <c r="DJ46" s="21" t="n">
        <f aca="false">IF(OR($A46="",DJ$4=""),0,COUNTIFS(Formulas!$A$2:$A$3001,DJ$4,Formulas!$B$2:$B$3001,$A46))</f>
        <v>0</v>
      </c>
      <c r="DK46" s="21" t="n">
        <f aca="false">IF(OR($A46="",DK$4=""),0,COUNTIFS(Formulas!$A$2:$A$3001,DK$4,Formulas!$B$2:$B$3001,$A46))</f>
        <v>0</v>
      </c>
      <c r="DL46" s="21" t="n">
        <f aca="false">IF(OR($A46="",DL$4=""),0,COUNTIFS(Formulas!$A$2:$A$3001,DL$4,Formulas!$B$2:$B$3001,$A46))</f>
        <v>0</v>
      </c>
      <c r="DM46" s="21" t="n">
        <f aca="false">IF(OR($A46="",DM$4=""),0,COUNTIFS(Formulas!$A$2:$A$3001,DM$4,Formulas!$B$2:$B$3001,$A46))</f>
        <v>0</v>
      </c>
      <c r="DN46" s="21" t="n">
        <f aca="false">IF(OR($A46="",DN$4=""),0,COUNTIFS(Formulas!$A$2:$A$3001,DN$4,Formulas!$B$2:$B$3001,$A46))</f>
        <v>0</v>
      </c>
      <c r="DO46" s="21" t="n">
        <f aca="false">IF(OR($A46="",DO$4=""),0,COUNTIFS(Formulas!$A$2:$A$3001,DO$4,Formulas!$B$2:$B$3001,$A46))</f>
        <v>0</v>
      </c>
      <c r="DP46" s="21" t="n">
        <f aca="false">IF(OR($A46="",DP$4=""),0,COUNTIFS(Formulas!$A$2:$A$3001,DP$4,Formulas!$B$2:$B$3001,$A46))</f>
        <v>0</v>
      </c>
      <c r="DQ46" s="21" t="n">
        <f aca="false">IF(OR($A46="",DQ$4=""),0,COUNTIFS(Formulas!$A$2:$A$3001,DQ$4,Formulas!$B$2:$B$3001,$A46))</f>
        <v>0</v>
      </c>
      <c r="DR46" s="21" t="n">
        <f aca="false">IF(OR($A46="",DR$4=""),0,COUNTIFS(Formulas!$A$2:$A$3001,DR$4,Formulas!$B$2:$B$3001,$A46))</f>
        <v>0</v>
      </c>
      <c r="DS46" s="21" t="n">
        <f aca="false">IF(OR($A46="",DS$4=""),0,COUNTIFS(Formulas!$A$2:$A$3001,DS$4,Formulas!$B$2:$B$3001,$A46))</f>
        <v>0</v>
      </c>
      <c r="DT46" s="21" t="n">
        <f aca="false">IF(OR($A46="",DT$4=""),0,COUNTIFS(Formulas!$A$2:$A$3001,DT$4,Formulas!$B$2:$B$3001,$A46))</f>
        <v>0</v>
      </c>
      <c r="DU46" s="21" t="n">
        <f aca="false">IF(OR($A46="",DU$4=""),0,COUNTIFS(Formulas!$A$2:$A$3001,DU$4,Formulas!$B$2:$B$3001,$A46))</f>
        <v>0</v>
      </c>
      <c r="DV46" s="21" t="n">
        <f aca="false">IF(OR($A46="",DV$4=""),0,COUNTIFS(Formulas!$A$2:$A$3001,DV$4,Formulas!$B$2:$B$3001,$A46))</f>
        <v>0</v>
      </c>
      <c r="DW46" s="21" t="n">
        <f aca="false">IF(OR($A46="",DW$4=""),0,COUNTIFS(Formulas!$A$2:$A$3001,DW$4,Formulas!$B$2:$B$3001,$A46))</f>
        <v>0</v>
      </c>
      <c r="DX46" s="21" t="n">
        <f aca="false">IF(OR($A46="",DX$4=""),0,COUNTIFS(Formulas!$A$2:$A$3001,DX$4,Formulas!$B$2:$B$3001,$A46))</f>
        <v>0</v>
      </c>
      <c r="DY46" s="21" t="n">
        <f aca="false">IF(OR($A46="",DY$4=""),0,COUNTIFS(Formulas!$A$2:$A$3001,DY$4,Formulas!$B$2:$B$3001,$A46))</f>
        <v>0</v>
      </c>
      <c r="DZ46" s="21" t="n">
        <f aca="false">IF(OR($A46="",DZ$4=""),0,COUNTIFS(Formulas!$A$2:$A$3001,DZ$4,Formulas!$B$2:$B$3001,$A46))</f>
        <v>0</v>
      </c>
      <c r="EA46" s="21" t="n">
        <f aca="false">IF(OR($A46="",EA$4=""),0,COUNTIFS(Formulas!$A$2:$A$3001,EA$4,Formulas!$B$2:$B$3001,$A46))</f>
        <v>0</v>
      </c>
      <c r="EB46" s="21" t="n">
        <f aca="false">IF(OR($A46="",EB$4=""),0,COUNTIFS(Formulas!$A$2:$A$3001,EB$4,Formulas!$B$2:$B$3001,$A46))</f>
        <v>0</v>
      </c>
      <c r="EC46" s="21" t="n">
        <f aca="false">IF(OR($A46="",EC$4=""),0,COUNTIFS(Formulas!$A$2:$A$3001,EC$4,Formulas!$B$2:$B$3001,$A46))</f>
        <v>0</v>
      </c>
      <c r="ED46" s="21" t="n">
        <f aca="false">IF(OR($A46="",ED$4=""),0,COUNTIFS(Formulas!$A$2:$A$3001,ED$4,Formulas!$B$2:$B$3001,$A46))</f>
        <v>0</v>
      </c>
      <c r="EE46" s="21" t="n">
        <f aca="false">IF(OR($A46="",EE$4=""),0,COUNTIFS(Formulas!$A$2:$A$3001,EE$4,Formulas!$B$2:$B$3001,$A46))</f>
        <v>0</v>
      </c>
      <c r="EF46" s="21" t="n">
        <f aca="false">IF(OR($A46="",EF$4=""),0,COUNTIFS(Formulas!$A$2:$A$3001,EF$4,Formulas!$B$2:$B$3001,$A46))</f>
        <v>0</v>
      </c>
      <c r="EG46" s="21" t="n">
        <f aca="false">IF(OR($A46="",EG$4=""),0,COUNTIFS(Formulas!$A$2:$A$3001,EG$4,Formulas!$B$2:$B$3001,$A46))</f>
        <v>0</v>
      </c>
      <c r="EH46" s="21" t="n">
        <f aca="false">IF(OR($A46="",EH$4=""),0,COUNTIFS(Formulas!$A$2:$A$3001,EH$4,Formulas!$B$2:$B$3001,$A46))</f>
        <v>0</v>
      </c>
      <c r="EI46" s="21" t="n">
        <f aca="false">IF(OR($A46="",EI$4=""),0,COUNTIFS(Formulas!$A$2:$A$3001,EI$4,Formulas!$B$2:$B$3001,$A46))</f>
        <v>0</v>
      </c>
      <c r="EJ46" s="21" t="n">
        <f aca="false">IF(OR($A46="",EJ$4=""),0,COUNTIFS(Formulas!$A$2:$A$3001,EJ$4,Formulas!$B$2:$B$3001,$A46))</f>
        <v>0</v>
      </c>
      <c r="EK46" s="21" t="n">
        <f aca="false">IF(OR($A46="",EK$4=""),0,COUNTIFS(Formulas!$A$2:$A$3001,EK$4,Formulas!$B$2:$B$3001,$A46))</f>
        <v>0</v>
      </c>
      <c r="EL46" s="21" t="n">
        <f aca="false">IF(OR($A46="",EL$4=""),0,COUNTIFS(Formulas!$A$2:$A$3001,EL$4,Formulas!$B$2:$B$3001,$A46))</f>
        <v>0</v>
      </c>
      <c r="EM46" s="21" t="n">
        <f aca="false">IF(OR($A46="",EM$4=""),0,COUNTIFS(Formulas!$A$2:$A$3001,EM$4,Formulas!$B$2:$B$3001,$A46))</f>
        <v>0</v>
      </c>
      <c r="EN46" s="21" t="n">
        <f aca="false">IF(OR($A46="",EN$4=""),0,COUNTIFS(Formulas!$A$2:$A$3001,EN$4,Formulas!$B$2:$B$3001,$A46))</f>
        <v>0</v>
      </c>
      <c r="EO46" s="21" t="n">
        <f aca="false">IF(OR($A46="",EO$4=""),0,COUNTIFS(Formulas!$A$2:$A$3001,EO$4,Formulas!$B$2:$B$3001,$A46))</f>
        <v>0</v>
      </c>
      <c r="EP46" s="21" t="n">
        <f aca="false">IF(OR($A46="",EP$4=""),0,COUNTIFS(Formulas!$A$2:$A$3001,EP$4,Formulas!$B$2:$B$3001,$A46))</f>
        <v>0</v>
      </c>
      <c r="EQ46" s="21" t="n">
        <f aca="false">IF(OR($A46="",EQ$4=""),0,COUNTIFS(Formulas!$A$2:$A$3001,EQ$4,Formulas!$B$2:$B$3001,$A46))</f>
        <v>0</v>
      </c>
      <c r="ER46" s="21" t="n">
        <f aca="false">IF(OR($A46="",ER$4=""),0,COUNTIFS(Formulas!$A$2:$A$3001,ER$4,Formulas!$B$2:$B$3001,$A46))</f>
        <v>0</v>
      </c>
      <c r="ES46" s="21" t="n">
        <f aca="false">IF(OR($A46="",ES$4=""),0,COUNTIFS(Formulas!$A$2:$A$3001,ES$4,Formulas!$B$2:$B$3001,$A46))</f>
        <v>0</v>
      </c>
      <c r="ET46" s="21" t="n">
        <f aca="false">IF(OR($A46="",ET$4=""),0,COUNTIFS(Formulas!$A$2:$A$3001,ET$4,Formulas!$B$2:$B$3001,$A46))</f>
        <v>0</v>
      </c>
      <c r="EU46" s="21" t="n">
        <f aca="false">IF(OR($A46="",EU$4=""),0,COUNTIFS(Formulas!$A$2:$A$3001,EU$4,Formulas!$B$2:$B$3001,$A46))</f>
        <v>0</v>
      </c>
      <c r="EV46" s="21" t="n">
        <f aca="false">IF(OR($A46="",EV$4=""),0,COUNTIFS(Formulas!$A$2:$A$3001,EV$4,Formulas!$B$2:$B$3001,$A46))</f>
        <v>0</v>
      </c>
    </row>
    <row r="47" customFormat="false" ht="15" hidden="false" customHeight="false" outlineLevel="0" collapsed="false">
      <c r="A47" s="13" t="str">
        <f aca="false">IF(INDEX(Materials!$A$2:$A$301,43)="","",INDEX(Materials!$A$2:$A$301,43))</f>
        <v>Gentian Dry Extract 4:1</v>
      </c>
      <c r="B47" s="19" t="n">
        <f aca="false">IF(A47="","",COUNTIF(C47:EV47,"&gt;0"))</f>
        <v>2</v>
      </c>
      <c r="C47" s="21" t="n">
        <f aca="false">IF(OR($A47="",C$4=""),0,COUNTIFS(Formulas!$A$2:$A$3001,C$4,Formulas!$B$2:$B$3001,$A47))</f>
        <v>0</v>
      </c>
      <c r="D47" s="21" t="n">
        <f aca="false">IF(OR($A47="",D$4=""),0,COUNTIFS(Formulas!$A$2:$A$3001,D$4,Formulas!$B$2:$B$3001,$A47))</f>
        <v>0</v>
      </c>
      <c r="E47" s="21" t="n">
        <f aca="false">IF(OR($A47="",E$4=""),0,COUNTIFS(Formulas!$A$2:$A$3001,E$4,Formulas!$B$2:$B$3001,$A47))</f>
        <v>0</v>
      </c>
      <c r="F47" s="21" t="n">
        <f aca="false">IF(OR($A47="",F$4=""),0,COUNTIFS(Formulas!$A$2:$A$3001,F$4,Formulas!$B$2:$B$3001,$A47))</f>
        <v>0</v>
      </c>
      <c r="G47" s="21" t="n">
        <f aca="false">IF(OR($A47="",G$4=""),0,COUNTIFS(Formulas!$A$2:$A$3001,G$4,Formulas!$B$2:$B$3001,$A47))</f>
        <v>0</v>
      </c>
      <c r="H47" s="21" t="n">
        <f aca="false">IF(OR($A47="",H$4=""),0,COUNTIFS(Formulas!$A$2:$A$3001,H$4,Formulas!$B$2:$B$3001,$A47))</f>
        <v>0</v>
      </c>
      <c r="I47" s="21" t="n">
        <f aca="false">IF(OR($A47="",I$4=""),0,COUNTIFS(Formulas!$A$2:$A$3001,I$4,Formulas!$B$2:$B$3001,$A47))</f>
        <v>0</v>
      </c>
      <c r="J47" s="21" t="n">
        <f aca="false">IF(OR($A47="",J$4=""),0,COUNTIFS(Formulas!$A$2:$A$3001,J$4,Formulas!$B$2:$B$3001,$A47))</f>
        <v>0</v>
      </c>
      <c r="K47" s="21" t="n">
        <f aca="false">IF(OR($A47="",K$4=""),0,COUNTIFS(Formulas!$A$2:$A$3001,K$4,Formulas!$B$2:$B$3001,$A47))</f>
        <v>0</v>
      </c>
      <c r="L47" s="21" t="n">
        <f aca="false">IF(OR($A47="",L$4=""),0,COUNTIFS(Formulas!$A$2:$A$3001,L$4,Formulas!$B$2:$B$3001,$A47))</f>
        <v>0</v>
      </c>
      <c r="M47" s="21" t="n">
        <f aca="false">IF(OR($A47="",M$4=""),0,COUNTIFS(Formulas!$A$2:$A$3001,M$4,Formulas!$B$2:$B$3001,$A47))</f>
        <v>0</v>
      </c>
      <c r="N47" s="21" t="n">
        <f aca="false">IF(OR($A47="",N$4=""),0,COUNTIFS(Formulas!$A$2:$A$3001,N$4,Formulas!$B$2:$B$3001,$A47))</f>
        <v>0</v>
      </c>
      <c r="O47" s="21" t="n">
        <f aca="false">IF(OR($A47="",O$4=""),0,COUNTIFS(Formulas!$A$2:$A$3001,O$4,Formulas!$B$2:$B$3001,$A47))</f>
        <v>0</v>
      </c>
      <c r="P47" s="21" t="n">
        <f aca="false">IF(OR($A47="",P$4=""),0,COUNTIFS(Formulas!$A$2:$A$3001,P$4,Formulas!$B$2:$B$3001,$A47))</f>
        <v>0</v>
      </c>
      <c r="Q47" s="21" t="n">
        <f aca="false">IF(OR($A47="",Q$4=""),0,COUNTIFS(Formulas!$A$2:$A$3001,Q$4,Formulas!$B$2:$B$3001,$A47))</f>
        <v>0</v>
      </c>
      <c r="R47" s="21" t="n">
        <f aca="false">IF(OR($A47="",R$4=""),0,COUNTIFS(Formulas!$A$2:$A$3001,R$4,Formulas!$B$2:$B$3001,$A47))</f>
        <v>0</v>
      </c>
      <c r="S47" s="21" t="n">
        <f aca="false">IF(OR($A47="",S$4=""),0,COUNTIFS(Formulas!$A$2:$A$3001,S$4,Formulas!$B$2:$B$3001,$A47))</f>
        <v>0</v>
      </c>
      <c r="T47" s="21" t="n">
        <f aca="false">IF(OR($A47="",T$4=""),0,COUNTIFS(Formulas!$A$2:$A$3001,T$4,Formulas!$B$2:$B$3001,$A47))</f>
        <v>0</v>
      </c>
      <c r="U47" s="21" t="n">
        <f aca="false">IF(OR($A47="",U$4=""),0,COUNTIFS(Formulas!$A$2:$A$3001,U$4,Formulas!$B$2:$B$3001,$A47))</f>
        <v>0</v>
      </c>
      <c r="V47" s="21" t="n">
        <f aca="false">IF(OR($A47="",V$4=""),0,COUNTIFS(Formulas!$A$2:$A$3001,V$4,Formulas!$B$2:$B$3001,$A47))</f>
        <v>0</v>
      </c>
      <c r="W47" s="21" t="n">
        <f aca="false">IF(OR($A47="",W$4=""),0,COUNTIFS(Formulas!$A$2:$A$3001,W$4,Formulas!$B$2:$B$3001,$A47))</f>
        <v>0</v>
      </c>
      <c r="X47" s="21" t="n">
        <f aca="false">IF(OR($A47="",X$4=""),0,COUNTIFS(Formulas!$A$2:$A$3001,X$4,Formulas!$B$2:$B$3001,$A47))</f>
        <v>0</v>
      </c>
      <c r="Y47" s="21" t="n">
        <f aca="false">IF(OR($A47="",Y$4=""),0,COUNTIFS(Formulas!$A$2:$A$3001,Y$4,Formulas!$B$2:$B$3001,$A47))</f>
        <v>0</v>
      </c>
      <c r="Z47" s="21" t="n">
        <f aca="false">IF(OR($A47="",Z$4=""),0,COUNTIFS(Formulas!$A$2:$A$3001,Z$4,Formulas!$B$2:$B$3001,$A47))</f>
        <v>0</v>
      </c>
      <c r="AA47" s="21" t="n">
        <f aca="false">IF(OR($A47="",AA$4=""),0,COUNTIFS(Formulas!$A$2:$A$3001,AA$4,Formulas!$B$2:$B$3001,$A47))</f>
        <v>0</v>
      </c>
      <c r="AB47" s="21" t="n">
        <f aca="false">IF(OR($A47="",AB$4=""),0,COUNTIFS(Formulas!$A$2:$A$3001,AB$4,Formulas!$B$2:$B$3001,$A47))</f>
        <v>0</v>
      </c>
      <c r="AC47" s="21" t="n">
        <f aca="false">IF(OR($A47="",AC$4=""),0,COUNTIFS(Formulas!$A$2:$A$3001,AC$4,Formulas!$B$2:$B$3001,$A47))</f>
        <v>0</v>
      </c>
      <c r="AD47" s="21" t="n">
        <f aca="false">IF(OR($A47="",AD$4=""),0,COUNTIFS(Formulas!$A$2:$A$3001,AD$4,Formulas!$B$2:$B$3001,$A47))</f>
        <v>0</v>
      </c>
      <c r="AE47" s="21" t="n">
        <f aca="false">IF(OR($A47="",AE$4=""),0,COUNTIFS(Formulas!$A$2:$A$3001,AE$4,Formulas!$B$2:$B$3001,$A47))</f>
        <v>0</v>
      </c>
      <c r="AF47" s="21" t="n">
        <f aca="false">IF(OR($A47="",AF$4=""),0,COUNTIFS(Formulas!$A$2:$A$3001,AF$4,Formulas!$B$2:$B$3001,$A47))</f>
        <v>0</v>
      </c>
      <c r="AG47" s="21" t="n">
        <f aca="false">IF(OR($A47="",AG$4=""),0,COUNTIFS(Formulas!$A$2:$A$3001,AG$4,Formulas!$B$2:$B$3001,$A47))</f>
        <v>0</v>
      </c>
      <c r="AH47" s="21" t="n">
        <f aca="false">IF(OR($A47="",AH$4=""),0,COUNTIFS(Formulas!$A$2:$A$3001,AH$4,Formulas!$B$2:$B$3001,$A47))</f>
        <v>0</v>
      </c>
      <c r="AI47" s="21" t="n">
        <f aca="false">IF(OR($A47="",AI$4=""),0,COUNTIFS(Formulas!$A$2:$A$3001,AI$4,Formulas!$B$2:$B$3001,$A47))</f>
        <v>0</v>
      </c>
      <c r="AJ47" s="21" t="n">
        <f aca="false">IF(OR($A47="",AJ$4=""),0,COUNTIFS(Formulas!$A$2:$A$3001,AJ$4,Formulas!$B$2:$B$3001,$A47))</f>
        <v>0</v>
      </c>
      <c r="AK47" s="21" t="n">
        <f aca="false">IF(OR($A47="",AK$4=""),0,COUNTIFS(Formulas!$A$2:$A$3001,AK$4,Formulas!$B$2:$B$3001,$A47))</f>
        <v>0</v>
      </c>
      <c r="AL47" s="21" t="n">
        <f aca="false">IF(OR($A47="",AL$4=""),0,COUNTIFS(Formulas!$A$2:$A$3001,AL$4,Formulas!$B$2:$B$3001,$A47))</f>
        <v>0</v>
      </c>
      <c r="AM47" s="21" t="n">
        <f aca="false">IF(OR($A47="",AM$4=""),0,COUNTIFS(Formulas!$A$2:$A$3001,AM$4,Formulas!$B$2:$B$3001,$A47))</f>
        <v>0</v>
      </c>
      <c r="AN47" s="21" t="n">
        <f aca="false">IF(OR($A47="",AN$4=""),0,COUNTIFS(Formulas!$A$2:$A$3001,AN$4,Formulas!$B$2:$B$3001,$A47))</f>
        <v>0</v>
      </c>
      <c r="AO47" s="21" t="n">
        <f aca="false">IF(OR($A47="",AO$4=""),0,COUNTIFS(Formulas!$A$2:$A$3001,AO$4,Formulas!$B$2:$B$3001,$A47))</f>
        <v>0</v>
      </c>
      <c r="AP47" s="21" t="n">
        <f aca="false">IF(OR($A47="",AP$4=""),0,COUNTIFS(Formulas!$A$2:$A$3001,AP$4,Formulas!$B$2:$B$3001,$A47))</f>
        <v>0</v>
      </c>
      <c r="AQ47" s="21" t="n">
        <f aca="false">IF(OR($A47="",AQ$4=""),0,COUNTIFS(Formulas!$A$2:$A$3001,AQ$4,Formulas!$B$2:$B$3001,$A47))</f>
        <v>0</v>
      </c>
      <c r="AR47" s="21" t="n">
        <f aca="false">IF(OR($A47="",AR$4=""),0,COUNTIFS(Formulas!$A$2:$A$3001,AR$4,Formulas!$B$2:$B$3001,$A47))</f>
        <v>0</v>
      </c>
      <c r="AS47" s="21" t="n">
        <f aca="false">IF(OR($A47="",AS$4=""),0,COUNTIFS(Formulas!$A$2:$A$3001,AS$4,Formulas!$B$2:$B$3001,$A47))</f>
        <v>0</v>
      </c>
      <c r="AT47" s="21" t="n">
        <f aca="false">IF(OR($A47="",AT$4=""),0,COUNTIFS(Formulas!$A$2:$A$3001,AT$4,Formulas!$B$2:$B$3001,$A47))</f>
        <v>0</v>
      </c>
      <c r="AU47" s="21" t="n">
        <f aca="false">IF(OR($A47="",AU$4=""),0,COUNTIFS(Formulas!$A$2:$A$3001,AU$4,Formulas!$B$2:$B$3001,$A47))</f>
        <v>0</v>
      </c>
      <c r="AV47" s="21" t="n">
        <f aca="false">IF(OR($A47="",AV$4=""),0,COUNTIFS(Formulas!$A$2:$A$3001,AV$4,Formulas!$B$2:$B$3001,$A47))</f>
        <v>0</v>
      </c>
      <c r="AW47" s="21" t="n">
        <f aca="false">IF(OR($A47="",AW$4=""),0,COUNTIFS(Formulas!$A$2:$A$3001,AW$4,Formulas!$B$2:$B$3001,$A47))</f>
        <v>0</v>
      </c>
      <c r="AX47" s="21" t="n">
        <f aca="false">IF(OR($A47="",AX$4=""),0,COUNTIFS(Formulas!$A$2:$A$3001,AX$4,Formulas!$B$2:$B$3001,$A47))</f>
        <v>0</v>
      </c>
      <c r="AY47" s="21" t="n">
        <f aca="false">IF(OR($A47="",AY$4=""),0,COUNTIFS(Formulas!$A$2:$A$3001,AY$4,Formulas!$B$2:$B$3001,$A47))</f>
        <v>0</v>
      </c>
      <c r="AZ47" s="21" t="n">
        <f aca="false">IF(OR($A47="",AZ$4=""),0,COUNTIFS(Formulas!$A$2:$A$3001,AZ$4,Formulas!$B$2:$B$3001,$A47))</f>
        <v>0</v>
      </c>
      <c r="BA47" s="21" t="n">
        <f aca="false">IF(OR($A47="",BA$4=""),0,COUNTIFS(Formulas!$A$2:$A$3001,BA$4,Formulas!$B$2:$B$3001,$A47))</f>
        <v>0</v>
      </c>
      <c r="BB47" s="21" t="n">
        <f aca="false">IF(OR($A47="",BB$4=""),0,COUNTIFS(Formulas!$A$2:$A$3001,BB$4,Formulas!$B$2:$B$3001,$A47))</f>
        <v>0</v>
      </c>
      <c r="BC47" s="21" t="n">
        <f aca="false">IF(OR($A47="",BC$4=""),0,COUNTIFS(Formulas!$A$2:$A$3001,BC$4,Formulas!$B$2:$B$3001,$A47))</f>
        <v>0</v>
      </c>
      <c r="BD47" s="21" t="n">
        <f aca="false">IF(OR($A47="",BD$4=""),0,COUNTIFS(Formulas!$A$2:$A$3001,BD$4,Formulas!$B$2:$B$3001,$A47))</f>
        <v>0</v>
      </c>
      <c r="BE47" s="21" t="n">
        <f aca="false">IF(OR($A47="",BE$4=""),0,COUNTIFS(Formulas!$A$2:$A$3001,BE$4,Formulas!$B$2:$B$3001,$A47))</f>
        <v>0</v>
      </c>
      <c r="BF47" s="21" t="n">
        <f aca="false">IF(OR($A47="",BF$4=""),0,COUNTIFS(Formulas!$A$2:$A$3001,BF$4,Formulas!$B$2:$B$3001,$A47))</f>
        <v>0</v>
      </c>
      <c r="BG47" s="21" t="n">
        <f aca="false">IF(OR($A47="",BG$4=""),0,COUNTIFS(Formulas!$A$2:$A$3001,BG$4,Formulas!$B$2:$B$3001,$A47))</f>
        <v>0</v>
      </c>
      <c r="BH47" s="21" t="n">
        <f aca="false">IF(OR($A47="",BH$4=""),0,COUNTIFS(Formulas!$A$2:$A$3001,BH$4,Formulas!$B$2:$B$3001,$A47))</f>
        <v>0</v>
      </c>
      <c r="BI47" s="21" t="n">
        <f aca="false">IF(OR($A47="",BI$4=""),0,COUNTIFS(Formulas!$A$2:$A$3001,BI$4,Formulas!$B$2:$B$3001,$A47))</f>
        <v>0</v>
      </c>
      <c r="BJ47" s="21" t="n">
        <f aca="false">IF(OR($A47="",BJ$4=""),0,COUNTIFS(Formulas!$A$2:$A$3001,BJ$4,Formulas!$B$2:$B$3001,$A47))</f>
        <v>0</v>
      </c>
      <c r="BK47" s="21" t="n">
        <f aca="false">IF(OR($A47="",BK$4=""),0,COUNTIFS(Formulas!$A$2:$A$3001,BK$4,Formulas!$B$2:$B$3001,$A47))</f>
        <v>0</v>
      </c>
      <c r="BL47" s="21" t="n">
        <f aca="false">IF(OR($A47="",BL$4=""),0,COUNTIFS(Formulas!$A$2:$A$3001,BL$4,Formulas!$B$2:$B$3001,$A47))</f>
        <v>0</v>
      </c>
      <c r="BM47" s="21" t="n">
        <f aca="false">IF(OR($A47="",BM$4=""),0,COUNTIFS(Formulas!$A$2:$A$3001,BM$4,Formulas!$B$2:$B$3001,$A47))</f>
        <v>0</v>
      </c>
      <c r="BN47" s="21" t="n">
        <f aca="false">IF(OR($A47="",BN$4=""),0,COUNTIFS(Formulas!$A$2:$A$3001,BN$4,Formulas!$B$2:$B$3001,$A47))</f>
        <v>0</v>
      </c>
      <c r="BO47" s="21" t="n">
        <f aca="false">IF(OR($A47="",BO$4=""),0,COUNTIFS(Formulas!$A$2:$A$3001,BO$4,Formulas!$B$2:$B$3001,$A47))</f>
        <v>0</v>
      </c>
      <c r="BP47" s="21" t="n">
        <f aca="false">IF(OR($A47="",BP$4=""),0,COUNTIFS(Formulas!$A$2:$A$3001,BP$4,Formulas!$B$2:$B$3001,$A47))</f>
        <v>0</v>
      </c>
      <c r="BQ47" s="21" t="n">
        <f aca="false">IF(OR($A47="",BQ$4=""),0,COUNTIFS(Formulas!$A$2:$A$3001,BQ$4,Formulas!$B$2:$B$3001,$A47))</f>
        <v>0</v>
      </c>
      <c r="BR47" s="21" t="n">
        <f aca="false">IF(OR($A47="",BR$4=""),0,COUNTIFS(Formulas!$A$2:$A$3001,BR$4,Formulas!$B$2:$B$3001,$A47))</f>
        <v>0</v>
      </c>
      <c r="BS47" s="21" t="n">
        <f aca="false">IF(OR($A47="",BS$4=""),0,COUNTIFS(Formulas!$A$2:$A$3001,BS$4,Formulas!$B$2:$B$3001,$A47))</f>
        <v>0</v>
      </c>
      <c r="BT47" s="21" t="n">
        <f aca="false">IF(OR($A47="",BT$4=""),0,COUNTIFS(Formulas!$A$2:$A$3001,BT$4,Formulas!$B$2:$B$3001,$A47))</f>
        <v>0</v>
      </c>
      <c r="BU47" s="21" t="n">
        <f aca="false">IF(OR($A47="",BU$4=""),0,COUNTIFS(Formulas!$A$2:$A$3001,BU$4,Formulas!$B$2:$B$3001,$A47))</f>
        <v>0</v>
      </c>
      <c r="BV47" s="21" t="n">
        <f aca="false">IF(OR($A47="",BV$4=""),0,COUNTIFS(Formulas!$A$2:$A$3001,BV$4,Formulas!$B$2:$B$3001,$A47))</f>
        <v>0</v>
      </c>
      <c r="BW47" s="21" t="n">
        <f aca="false">IF(OR($A47="",BW$4=""),0,COUNTIFS(Formulas!$A$2:$A$3001,BW$4,Formulas!$B$2:$B$3001,$A47))</f>
        <v>0</v>
      </c>
      <c r="BX47" s="21" t="n">
        <f aca="false">IF(OR($A47="",BX$4=""),0,COUNTIFS(Formulas!$A$2:$A$3001,BX$4,Formulas!$B$2:$B$3001,$A47))</f>
        <v>0</v>
      </c>
      <c r="BY47" s="21" t="n">
        <f aca="false">IF(OR($A47="",BY$4=""),0,COUNTIFS(Formulas!$A$2:$A$3001,BY$4,Formulas!$B$2:$B$3001,$A47))</f>
        <v>0</v>
      </c>
      <c r="BZ47" s="21" t="n">
        <f aca="false">IF(OR($A47="",BZ$4=""),0,COUNTIFS(Formulas!$A$2:$A$3001,BZ$4,Formulas!$B$2:$B$3001,$A47))</f>
        <v>0</v>
      </c>
      <c r="CA47" s="21" t="n">
        <f aca="false">IF(OR($A47="",CA$4=""),0,COUNTIFS(Formulas!$A$2:$A$3001,CA$4,Formulas!$B$2:$B$3001,$A47))</f>
        <v>0</v>
      </c>
      <c r="CB47" s="21" t="n">
        <f aca="false">IF(OR($A47="",CB$4=""),0,COUNTIFS(Formulas!$A$2:$A$3001,CB$4,Formulas!$B$2:$B$3001,$A47))</f>
        <v>0</v>
      </c>
      <c r="CC47" s="21" t="n">
        <f aca="false">IF(OR($A47="",CC$4=""),0,COUNTIFS(Formulas!$A$2:$A$3001,CC$4,Formulas!$B$2:$B$3001,$A47))</f>
        <v>0</v>
      </c>
      <c r="CD47" s="21" t="n">
        <f aca="false">IF(OR($A47="",CD$4=""),0,COUNTIFS(Formulas!$A$2:$A$3001,CD$4,Formulas!$B$2:$B$3001,$A47))</f>
        <v>0</v>
      </c>
      <c r="CE47" s="21" t="n">
        <f aca="false">IF(OR($A47="",CE$4=""),0,COUNTIFS(Formulas!$A$2:$A$3001,CE$4,Formulas!$B$2:$B$3001,$A47))</f>
        <v>0</v>
      </c>
      <c r="CF47" s="21" t="n">
        <f aca="false">IF(OR($A47="",CF$4=""),0,COUNTIFS(Formulas!$A$2:$A$3001,CF$4,Formulas!$B$2:$B$3001,$A47))</f>
        <v>0</v>
      </c>
      <c r="CG47" s="21" t="n">
        <f aca="false">IF(OR($A47="",CG$4=""),0,COUNTIFS(Formulas!$A$2:$A$3001,CG$4,Formulas!$B$2:$B$3001,$A47))</f>
        <v>0</v>
      </c>
      <c r="CH47" s="21" t="n">
        <f aca="false">IF(OR($A47="",CH$4=""),0,COUNTIFS(Formulas!$A$2:$A$3001,CH$4,Formulas!$B$2:$B$3001,$A47))</f>
        <v>0</v>
      </c>
      <c r="CI47" s="21" t="n">
        <f aca="false">IF(OR($A47="",CI$4=""),0,COUNTIFS(Formulas!$A$2:$A$3001,CI$4,Formulas!$B$2:$B$3001,$A47))</f>
        <v>0</v>
      </c>
      <c r="CJ47" s="21" t="n">
        <f aca="false">IF(OR($A47="",CJ$4=""),0,COUNTIFS(Formulas!$A$2:$A$3001,CJ$4,Formulas!$B$2:$B$3001,$A47))</f>
        <v>0</v>
      </c>
      <c r="CK47" s="21" t="n">
        <f aca="false">IF(OR($A47="",CK$4=""),0,COUNTIFS(Formulas!$A$2:$A$3001,CK$4,Formulas!$B$2:$B$3001,$A47))</f>
        <v>0</v>
      </c>
      <c r="CL47" s="21" t="n">
        <f aca="false">IF(OR($A47="",CL$4=""),0,COUNTIFS(Formulas!$A$2:$A$3001,CL$4,Formulas!$B$2:$B$3001,$A47))</f>
        <v>0</v>
      </c>
      <c r="CM47" s="21" t="n">
        <f aca="false">IF(OR($A47="",CM$4=""),0,COUNTIFS(Formulas!$A$2:$A$3001,CM$4,Formulas!$B$2:$B$3001,$A47))</f>
        <v>0</v>
      </c>
      <c r="CN47" s="21" t="n">
        <f aca="false">IF(OR($A47="",CN$4=""),0,COUNTIFS(Formulas!$A$2:$A$3001,CN$4,Formulas!$B$2:$B$3001,$A47))</f>
        <v>0</v>
      </c>
      <c r="CO47" s="21" t="n">
        <f aca="false">IF(OR($A47="",CO$4=""),0,COUNTIFS(Formulas!$A$2:$A$3001,CO$4,Formulas!$B$2:$B$3001,$A47))</f>
        <v>0</v>
      </c>
      <c r="CP47" s="21" t="n">
        <f aca="false">IF(OR($A47="",CP$4=""),0,COUNTIFS(Formulas!$A$2:$A$3001,CP$4,Formulas!$B$2:$B$3001,$A47))</f>
        <v>1</v>
      </c>
      <c r="CQ47" s="21" t="n">
        <f aca="false">IF(OR($A47="",CQ$4=""),0,COUNTIFS(Formulas!$A$2:$A$3001,CQ$4,Formulas!$B$2:$B$3001,$A47))</f>
        <v>1</v>
      </c>
      <c r="CR47" s="21" t="n">
        <f aca="false">IF(OR($A47="",CR$4=""),0,COUNTIFS(Formulas!$A$2:$A$3001,CR$4,Formulas!$B$2:$B$3001,$A47))</f>
        <v>0</v>
      </c>
      <c r="CS47" s="21" t="n">
        <f aca="false">IF(OR($A47="",CS$4=""),0,COUNTIFS(Formulas!$A$2:$A$3001,CS$4,Formulas!$B$2:$B$3001,$A47))</f>
        <v>0</v>
      </c>
      <c r="CT47" s="21" t="n">
        <f aca="false">IF(OR($A47="",CT$4=""),0,COUNTIFS(Formulas!$A$2:$A$3001,CT$4,Formulas!$B$2:$B$3001,$A47))</f>
        <v>0</v>
      </c>
      <c r="CU47" s="21" t="n">
        <f aca="false">IF(OR($A47="",CU$4=""),0,COUNTIFS(Formulas!$A$2:$A$3001,CU$4,Formulas!$B$2:$B$3001,$A47))</f>
        <v>0</v>
      </c>
      <c r="CV47" s="21" t="n">
        <f aca="false">IF(OR($A47="",CV$4=""),0,COUNTIFS(Formulas!$A$2:$A$3001,CV$4,Formulas!$B$2:$B$3001,$A47))</f>
        <v>0</v>
      </c>
      <c r="CW47" s="21" t="n">
        <f aca="false">IF(OR($A47="",CW$4=""),0,COUNTIFS(Formulas!$A$2:$A$3001,CW$4,Formulas!$B$2:$B$3001,$A47))</f>
        <v>0</v>
      </c>
      <c r="CX47" s="21" t="n">
        <f aca="false">IF(OR($A47="",CX$4=""),0,COUNTIFS(Formulas!$A$2:$A$3001,CX$4,Formulas!$B$2:$B$3001,$A47))</f>
        <v>0</v>
      </c>
      <c r="CY47" s="21" t="n">
        <f aca="false">IF(OR($A47="",CY$4=""),0,COUNTIFS(Formulas!$A$2:$A$3001,CY$4,Formulas!$B$2:$B$3001,$A47))</f>
        <v>0</v>
      </c>
      <c r="CZ47" s="21" t="n">
        <f aca="false">IF(OR($A47="",CZ$4=""),0,COUNTIFS(Formulas!$A$2:$A$3001,CZ$4,Formulas!$B$2:$B$3001,$A47))</f>
        <v>0</v>
      </c>
      <c r="DA47" s="21" t="n">
        <f aca="false">IF(OR($A47="",DA$4=""),0,COUNTIFS(Formulas!$A$2:$A$3001,DA$4,Formulas!$B$2:$B$3001,$A47))</f>
        <v>0</v>
      </c>
      <c r="DB47" s="21" t="n">
        <f aca="false">IF(OR($A47="",DB$4=""),0,COUNTIFS(Formulas!$A$2:$A$3001,DB$4,Formulas!$B$2:$B$3001,$A47))</f>
        <v>0</v>
      </c>
      <c r="DC47" s="21" t="n">
        <f aca="false">IF(OR($A47="",DC$4=""),0,COUNTIFS(Formulas!$A$2:$A$3001,DC$4,Formulas!$B$2:$B$3001,$A47))</f>
        <v>0</v>
      </c>
      <c r="DD47" s="21" t="n">
        <f aca="false">IF(OR($A47="",DD$4=""),0,COUNTIFS(Formulas!$A$2:$A$3001,DD$4,Formulas!$B$2:$B$3001,$A47))</f>
        <v>0</v>
      </c>
      <c r="DE47" s="21" t="n">
        <f aca="false">IF(OR($A47="",DE$4=""),0,COUNTIFS(Formulas!$A$2:$A$3001,DE$4,Formulas!$B$2:$B$3001,$A47))</f>
        <v>0</v>
      </c>
      <c r="DF47" s="21" t="n">
        <f aca="false">IF(OR($A47="",DF$4=""),0,COUNTIFS(Formulas!$A$2:$A$3001,DF$4,Formulas!$B$2:$B$3001,$A47))</f>
        <v>0</v>
      </c>
      <c r="DG47" s="21" t="n">
        <f aca="false">IF(OR($A47="",DG$4=""),0,COUNTIFS(Formulas!$A$2:$A$3001,DG$4,Formulas!$B$2:$B$3001,$A47))</f>
        <v>0</v>
      </c>
      <c r="DH47" s="21" t="n">
        <f aca="false">IF(OR($A47="",DH$4=""),0,COUNTIFS(Formulas!$A$2:$A$3001,DH$4,Formulas!$B$2:$B$3001,$A47))</f>
        <v>0</v>
      </c>
      <c r="DI47" s="21" t="n">
        <f aca="false">IF(OR($A47="",DI$4=""),0,COUNTIFS(Formulas!$A$2:$A$3001,DI$4,Formulas!$B$2:$B$3001,$A47))</f>
        <v>0</v>
      </c>
      <c r="DJ47" s="21" t="n">
        <f aca="false">IF(OR($A47="",DJ$4=""),0,COUNTIFS(Formulas!$A$2:$A$3001,DJ$4,Formulas!$B$2:$B$3001,$A47))</f>
        <v>0</v>
      </c>
      <c r="DK47" s="21" t="n">
        <f aca="false">IF(OR($A47="",DK$4=""),0,COUNTIFS(Formulas!$A$2:$A$3001,DK$4,Formulas!$B$2:$B$3001,$A47))</f>
        <v>0</v>
      </c>
      <c r="DL47" s="21" t="n">
        <f aca="false">IF(OR($A47="",DL$4=""),0,COUNTIFS(Formulas!$A$2:$A$3001,DL$4,Formulas!$B$2:$B$3001,$A47))</f>
        <v>0</v>
      </c>
      <c r="DM47" s="21" t="n">
        <f aca="false">IF(OR($A47="",DM$4=""),0,COUNTIFS(Formulas!$A$2:$A$3001,DM$4,Formulas!$B$2:$B$3001,$A47))</f>
        <v>0</v>
      </c>
      <c r="DN47" s="21" t="n">
        <f aca="false">IF(OR($A47="",DN$4=""),0,COUNTIFS(Formulas!$A$2:$A$3001,DN$4,Formulas!$B$2:$B$3001,$A47))</f>
        <v>0</v>
      </c>
      <c r="DO47" s="21" t="n">
        <f aca="false">IF(OR($A47="",DO$4=""),0,COUNTIFS(Formulas!$A$2:$A$3001,DO$4,Formulas!$B$2:$B$3001,$A47))</f>
        <v>0</v>
      </c>
      <c r="DP47" s="21" t="n">
        <f aca="false">IF(OR($A47="",DP$4=""),0,COUNTIFS(Formulas!$A$2:$A$3001,DP$4,Formulas!$B$2:$B$3001,$A47))</f>
        <v>0</v>
      </c>
      <c r="DQ47" s="21" t="n">
        <f aca="false">IF(OR($A47="",DQ$4=""),0,COUNTIFS(Formulas!$A$2:$A$3001,DQ$4,Formulas!$B$2:$B$3001,$A47))</f>
        <v>0</v>
      </c>
      <c r="DR47" s="21" t="n">
        <f aca="false">IF(OR($A47="",DR$4=""),0,COUNTIFS(Formulas!$A$2:$A$3001,DR$4,Formulas!$B$2:$B$3001,$A47))</f>
        <v>0</v>
      </c>
      <c r="DS47" s="21" t="n">
        <f aca="false">IF(OR($A47="",DS$4=""),0,COUNTIFS(Formulas!$A$2:$A$3001,DS$4,Formulas!$B$2:$B$3001,$A47))</f>
        <v>0</v>
      </c>
      <c r="DT47" s="21" t="n">
        <f aca="false">IF(OR($A47="",DT$4=""),0,COUNTIFS(Formulas!$A$2:$A$3001,DT$4,Formulas!$B$2:$B$3001,$A47))</f>
        <v>0</v>
      </c>
      <c r="DU47" s="21" t="n">
        <f aca="false">IF(OR($A47="",DU$4=""),0,COUNTIFS(Formulas!$A$2:$A$3001,DU$4,Formulas!$B$2:$B$3001,$A47))</f>
        <v>0</v>
      </c>
      <c r="DV47" s="21" t="n">
        <f aca="false">IF(OR($A47="",DV$4=""),0,COUNTIFS(Formulas!$A$2:$A$3001,DV$4,Formulas!$B$2:$B$3001,$A47))</f>
        <v>0</v>
      </c>
      <c r="DW47" s="21" t="n">
        <f aca="false">IF(OR($A47="",DW$4=""),0,COUNTIFS(Formulas!$A$2:$A$3001,DW$4,Formulas!$B$2:$B$3001,$A47))</f>
        <v>0</v>
      </c>
      <c r="DX47" s="21" t="n">
        <f aca="false">IF(OR($A47="",DX$4=""),0,COUNTIFS(Formulas!$A$2:$A$3001,DX$4,Formulas!$B$2:$B$3001,$A47))</f>
        <v>0</v>
      </c>
      <c r="DY47" s="21" t="n">
        <f aca="false">IF(OR($A47="",DY$4=""),0,COUNTIFS(Formulas!$A$2:$A$3001,DY$4,Formulas!$B$2:$B$3001,$A47))</f>
        <v>0</v>
      </c>
      <c r="DZ47" s="21" t="n">
        <f aca="false">IF(OR($A47="",DZ$4=""),0,COUNTIFS(Formulas!$A$2:$A$3001,DZ$4,Formulas!$B$2:$B$3001,$A47))</f>
        <v>0</v>
      </c>
      <c r="EA47" s="21" t="n">
        <f aca="false">IF(OR($A47="",EA$4=""),0,COUNTIFS(Formulas!$A$2:$A$3001,EA$4,Formulas!$B$2:$B$3001,$A47))</f>
        <v>0</v>
      </c>
      <c r="EB47" s="21" t="n">
        <f aca="false">IF(OR($A47="",EB$4=""),0,COUNTIFS(Formulas!$A$2:$A$3001,EB$4,Formulas!$B$2:$B$3001,$A47))</f>
        <v>0</v>
      </c>
      <c r="EC47" s="21" t="n">
        <f aca="false">IF(OR($A47="",EC$4=""),0,COUNTIFS(Formulas!$A$2:$A$3001,EC$4,Formulas!$B$2:$B$3001,$A47))</f>
        <v>0</v>
      </c>
      <c r="ED47" s="21" t="n">
        <f aca="false">IF(OR($A47="",ED$4=""),0,COUNTIFS(Formulas!$A$2:$A$3001,ED$4,Formulas!$B$2:$B$3001,$A47))</f>
        <v>0</v>
      </c>
      <c r="EE47" s="21" t="n">
        <f aca="false">IF(OR($A47="",EE$4=""),0,COUNTIFS(Formulas!$A$2:$A$3001,EE$4,Formulas!$B$2:$B$3001,$A47))</f>
        <v>0</v>
      </c>
      <c r="EF47" s="21" t="n">
        <f aca="false">IF(OR($A47="",EF$4=""),0,COUNTIFS(Formulas!$A$2:$A$3001,EF$4,Formulas!$B$2:$B$3001,$A47))</f>
        <v>0</v>
      </c>
      <c r="EG47" s="21" t="n">
        <f aca="false">IF(OR($A47="",EG$4=""),0,COUNTIFS(Formulas!$A$2:$A$3001,EG$4,Formulas!$B$2:$B$3001,$A47))</f>
        <v>0</v>
      </c>
      <c r="EH47" s="21" t="n">
        <f aca="false">IF(OR($A47="",EH$4=""),0,COUNTIFS(Formulas!$A$2:$A$3001,EH$4,Formulas!$B$2:$B$3001,$A47))</f>
        <v>0</v>
      </c>
      <c r="EI47" s="21" t="n">
        <f aca="false">IF(OR($A47="",EI$4=""),0,COUNTIFS(Formulas!$A$2:$A$3001,EI$4,Formulas!$B$2:$B$3001,$A47))</f>
        <v>0</v>
      </c>
      <c r="EJ47" s="21" t="n">
        <f aca="false">IF(OR($A47="",EJ$4=""),0,COUNTIFS(Formulas!$A$2:$A$3001,EJ$4,Formulas!$B$2:$B$3001,$A47))</f>
        <v>0</v>
      </c>
      <c r="EK47" s="21" t="n">
        <f aca="false">IF(OR($A47="",EK$4=""),0,COUNTIFS(Formulas!$A$2:$A$3001,EK$4,Formulas!$B$2:$B$3001,$A47))</f>
        <v>0</v>
      </c>
      <c r="EL47" s="21" t="n">
        <f aca="false">IF(OR($A47="",EL$4=""),0,COUNTIFS(Formulas!$A$2:$A$3001,EL$4,Formulas!$B$2:$B$3001,$A47))</f>
        <v>0</v>
      </c>
      <c r="EM47" s="21" t="n">
        <f aca="false">IF(OR($A47="",EM$4=""),0,COUNTIFS(Formulas!$A$2:$A$3001,EM$4,Formulas!$B$2:$B$3001,$A47))</f>
        <v>0</v>
      </c>
      <c r="EN47" s="21" t="n">
        <f aca="false">IF(OR($A47="",EN$4=""),0,COUNTIFS(Formulas!$A$2:$A$3001,EN$4,Formulas!$B$2:$B$3001,$A47))</f>
        <v>0</v>
      </c>
      <c r="EO47" s="21" t="n">
        <f aca="false">IF(OR($A47="",EO$4=""),0,COUNTIFS(Formulas!$A$2:$A$3001,EO$4,Formulas!$B$2:$B$3001,$A47))</f>
        <v>0</v>
      </c>
      <c r="EP47" s="21" t="n">
        <f aca="false">IF(OR($A47="",EP$4=""),0,COUNTIFS(Formulas!$A$2:$A$3001,EP$4,Formulas!$B$2:$B$3001,$A47))</f>
        <v>0</v>
      </c>
      <c r="EQ47" s="21" t="n">
        <f aca="false">IF(OR($A47="",EQ$4=""),0,COUNTIFS(Formulas!$A$2:$A$3001,EQ$4,Formulas!$B$2:$B$3001,$A47))</f>
        <v>0</v>
      </c>
      <c r="ER47" s="21" t="n">
        <f aca="false">IF(OR($A47="",ER$4=""),0,COUNTIFS(Formulas!$A$2:$A$3001,ER$4,Formulas!$B$2:$B$3001,$A47))</f>
        <v>0</v>
      </c>
      <c r="ES47" s="21" t="n">
        <f aca="false">IF(OR($A47="",ES$4=""),0,COUNTIFS(Formulas!$A$2:$A$3001,ES$4,Formulas!$B$2:$B$3001,$A47))</f>
        <v>0</v>
      </c>
      <c r="ET47" s="21" t="n">
        <f aca="false">IF(OR($A47="",ET$4=""),0,COUNTIFS(Formulas!$A$2:$A$3001,ET$4,Formulas!$B$2:$B$3001,$A47))</f>
        <v>0</v>
      </c>
      <c r="EU47" s="21" t="n">
        <f aca="false">IF(OR($A47="",EU$4=""),0,COUNTIFS(Formulas!$A$2:$A$3001,EU$4,Formulas!$B$2:$B$3001,$A47))</f>
        <v>0</v>
      </c>
      <c r="EV47" s="21" t="n">
        <f aca="false">IF(OR($A47="",EV$4=""),0,COUNTIFS(Formulas!$A$2:$A$3001,EV$4,Formulas!$B$2:$B$3001,$A47))</f>
        <v>0</v>
      </c>
    </row>
    <row r="48" customFormat="false" ht="15" hidden="false" customHeight="false" outlineLevel="0" collapsed="false">
      <c r="A48" s="13" t="str">
        <f aca="false">IF(INDEX(Materials!$A$2:$A$301,44)="","",INDEX(Materials!$A$2:$A$301,44))</f>
        <v>Ginger Dry Extract 10:1</v>
      </c>
      <c r="B48" s="19" t="n">
        <f aca="false">IF(A48="","",COUNTIF(C48:EV48,"&gt;0"))</f>
        <v>2</v>
      </c>
      <c r="C48" s="21" t="n">
        <f aca="false">IF(OR($A48="",C$4=""),0,COUNTIFS(Formulas!$A$2:$A$3001,C$4,Formulas!$B$2:$B$3001,$A48))</f>
        <v>0</v>
      </c>
      <c r="D48" s="21" t="n">
        <f aca="false">IF(OR($A48="",D$4=""),0,COUNTIFS(Formulas!$A$2:$A$3001,D$4,Formulas!$B$2:$B$3001,$A48))</f>
        <v>0</v>
      </c>
      <c r="E48" s="21" t="n">
        <f aca="false">IF(OR($A48="",E$4=""),0,COUNTIFS(Formulas!$A$2:$A$3001,E$4,Formulas!$B$2:$B$3001,$A48))</f>
        <v>0</v>
      </c>
      <c r="F48" s="21" t="n">
        <f aca="false">IF(OR($A48="",F$4=""),0,COUNTIFS(Formulas!$A$2:$A$3001,F$4,Formulas!$B$2:$B$3001,$A48))</f>
        <v>0</v>
      </c>
      <c r="G48" s="21" t="n">
        <f aca="false">IF(OR($A48="",G$4=""),0,COUNTIFS(Formulas!$A$2:$A$3001,G$4,Formulas!$B$2:$B$3001,$A48))</f>
        <v>0</v>
      </c>
      <c r="H48" s="21" t="n">
        <f aca="false">IF(OR($A48="",H$4=""),0,COUNTIFS(Formulas!$A$2:$A$3001,H$4,Formulas!$B$2:$B$3001,$A48))</f>
        <v>0</v>
      </c>
      <c r="I48" s="21" t="n">
        <f aca="false">IF(OR($A48="",I$4=""),0,COUNTIFS(Formulas!$A$2:$A$3001,I$4,Formulas!$B$2:$B$3001,$A48))</f>
        <v>0</v>
      </c>
      <c r="J48" s="21" t="n">
        <f aca="false">IF(OR($A48="",J$4=""),0,COUNTIFS(Formulas!$A$2:$A$3001,J$4,Formulas!$B$2:$B$3001,$A48))</f>
        <v>0</v>
      </c>
      <c r="K48" s="21" t="n">
        <f aca="false">IF(OR($A48="",K$4=""),0,COUNTIFS(Formulas!$A$2:$A$3001,K$4,Formulas!$B$2:$B$3001,$A48))</f>
        <v>0</v>
      </c>
      <c r="L48" s="21" t="n">
        <f aca="false">IF(OR($A48="",L$4=""),0,COUNTIFS(Formulas!$A$2:$A$3001,L$4,Formulas!$B$2:$B$3001,$A48))</f>
        <v>0</v>
      </c>
      <c r="M48" s="21" t="n">
        <f aca="false">IF(OR($A48="",M$4=""),0,COUNTIFS(Formulas!$A$2:$A$3001,M$4,Formulas!$B$2:$B$3001,$A48))</f>
        <v>0</v>
      </c>
      <c r="N48" s="21" t="n">
        <f aca="false">IF(OR($A48="",N$4=""),0,COUNTIFS(Formulas!$A$2:$A$3001,N$4,Formulas!$B$2:$B$3001,$A48))</f>
        <v>0</v>
      </c>
      <c r="O48" s="21" t="n">
        <f aca="false">IF(OR($A48="",O$4=""),0,COUNTIFS(Formulas!$A$2:$A$3001,O$4,Formulas!$B$2:$B$3001,$A48))</f>
        <v>0</v>
      </c>
      <c r="P48" s="21" t="n">
        <f aca="false">IF(OR($A48="",P$4=""),0,COUNTIFS(Formulas!$A$2:$A$3001,P$4,Formulas!$B$2:$B$3001,$A48))</f>
        <v>0</v>
      </c>
      <c r="Q48" s="21" t="n">
        <f aca="false">IF(OR($A48="",Q$4=""),0,COUNTIFS(Formulas!$A$2:$A$3001,Q$4,Formulas!$B$2:$B$3001,$A48))</f>
        <v>0</v>
      </c>
      <c r="R48" s="21" t="n">
        <f aca="false">IF(OR($A48="",R$4=""),0,COUNTIFS(Formulas!$A$2:$A$3001,R$4,Formulas!$B$2:$B$3001,$A48))</f>
        <v>0</v>
      </c>
      <c r="S48" s="21" t="n">
        <f aca="false">IF(OR($A48="",S$4=""),0,COUNTIFS(Formulas!$A$2:$A$3001,S$4,Formulas!$B$2:$B$3001,$A48))</f>
        <v>0</v>
      </c>
      <c r="T48" s="21" t="n">
        <f aca="false">IF(OR($A48="",T$4=""),0,COUNTIFS(Formulas!$A$2:$A$3001,T$4,Formulas!$B$2:$B$3001,$A48))</f>
        <v>0</v>
      </c>
      <c r="U48" s="21" t="n">
        <f aca="false">IF(OR($A48="",U$4=""),0,COUNTIFS(Formulas!$A$2:$A$3001,U$4,Formulas!$B$2:$B$3001,$A48))</f>
        <v>0</v>
      </c>
      <c r="V48" s="21" t="n">
        <f aca="false">IF(OR($A48="",V$4=""),0,COUNTIFS(Formulas!$A$2:$A$3001,V$4,Formulas!$B$2:$B$3001,$A48))</f>
        <v>0</v>
      </c>
      <c r="W48" s="21" t="n">
        <f aca="false">IF(OR($A48="",W$4=""),0,COUNTIFS(Formulas!$A$2:$A$3001,W$4,Formulas!$B$2:$B$3001,$A48))</f>
        <v>0</v>
      </c>
      <c r="X48" s="21" t="n">
        <f aca="false">IF(OR($A48="",X$4=""),0,COUNTIFS(Formulas!$A$2:$A$3001,X$4,Formulas!$B$2:$B$3001,$A48))</f>
        <v>0</v>
      </c>
      <c r="Y48" s="21" t="n">
        <f aca="false">IF(OR($A48="",Y$4=""),0,COUNTIFS(Formulas!$A$2:$A$3001,Y$4,Formulas!$B$2:$B$3001,$A48))</f>
        <v>0</v>
      </c>
      <c r="Z48" s="21" t="n">
        <f aca="false">IF(OR($A48="",Z$4=""),0,COUNTIFS(Formulas!$A$2:$A$3001,Z$4,Formulas!$B$2:$B$3001,$A48))</f>
        <v>0</v>
      </c>
      <c r="AA48" s="21" t="n">
        <f aca="false">IF(OR($A48="",AA$4=""),0,COUNTIFS(Formulas!$A$2:$A$3001,AA$4,Formulas!$B$2:$B$3001,$A48))</f>
        <v>0</v>
      </c>
      <c r="AB48" s="21" t="n">
        <f aca="false">IF(OR($A48="",AB$4=""),0,COUNTIFS(Formulas!$A$2:$A$3001,AB$4,Formulas!$B$2:$B$3001,$A48))</f>
        <v>0</v>
      </c>
      <c r="AC48" s="21" t="n">
        <f aca="false">IF(OR($A48="",AC$4=""),0,COUNTIFS(Formulas!$A$2:$A$3001,AC$4,Formulas!$B$2:$B$3001,$A48))</f>
        <v>0</v>
      </c>
      <c r="AD48" s="21" t="n">
        <f aca="false">IF(OR($A48="",AD$4=""),0,COUNTIFS(Formulas!$A$2:$A$3001,AD$4,Formulas!$B$2:$B$3001,$A48))</f>
        <v>0</v>
      </c>
      <c r="AE48" s="21" t="n">
        <f aca="false">IF(OR($A48="",AE$4=""),0,COUNTIFS(Formulas!$A$2:$A$3001,AE$4,Formulas!$B$2:$B$3001,$A48))</f>
        <v>0</v>
      </c>
      <c r="AF48" s="21" t="n">
        <f aca="false">IF(OR($A48="",AF$4=""),0,COUNTIFS(Formulas!$A$2:$A$3001,AF$4,Formulas!$B$2:$B$3001,$A48))</f>
        <v>0</v>
      </c>
      <c r="AG48" s="21" t="n">
        <f aca="false">IF(OR($A48="",AG$4=""),0,COUNTIFS(Formulas!$A$2:$A$3001,AG$4,Formulas!$B$2:$B$3001,$A48))</f>
        <v>0</v>
      </c>
      <c r="AH48" s="21" t="n">
        <f aca="false">IF(OR($A48="",AH$4=""),0,COUNTIFS(Formulas!$A$2:$A$3001,AH$4,Formulas!$B$2:$B$3001,$A48))</f>
        <v>0</v>
      </c>
      <c r="AI48" s="21" t="n">
        <f aca="false">IF(OR($A48="",AI$4=""),0,COUNTIFS(Formulas!$A$2:$A$3001,AI$4,Formulas!$B$2:$B$3001,$A48))</f>
        <v>0</v>
      </c>
      <c r="AJ48" s="21" t="n">
        <f aca="false">IF(OR($A48="",AJ$4=""),0,COUNTIFS(Formulas!$A$2:$A$3001,AJ$4,Formulas!$B$2:$B$3001,$A48))</f>
        <v>0</v>
      </c>
      <c r="AK48" s="21" t="n">
        <f aca="false">IF(OR($A48="",AK$4=""),0,COUNTIFS(Formulas!$A$2:$A$3001,AK$4,Formulas!$B$2:$B$3001,$A48))</f>
        <v>0</v>
      </c>
      <c r="AL48" s="21" t="n">
        <f aca="false">IF(OR($A48="",AL$4=""),0,COUNTIFS(Formulas!$A$2:$A$3001,AL$4,Formulas!$B$2:$B$3001,$A48))</f>
        <v>0</v>
      </c>
      <c r="AM48" s="21" t="n">
        <f aca="false">IF(OR($A48="",AM$4=""),0,COUNTIFS(Formulas!$A$2:$A$3001,AM$4,Formulas!$B$2:$B$3001,$A48))</f>
        <v>0</v>
      </c>
      <c r="AN48" s="21" t="n">
        <f aca="false">IF(OR($A48="",AN$4=""),0,COUNTIFS(Formulas!$A$2:$A$3001,AN$4,Formulas!$B$2:$B$3001,$A48))</f>
        <v>0</v>
      </c>
      <c r="AO48" s="21" t="n">
        <f aca="false">IF(OR($A48="",AO$4=""),0,COUNTIFS(Formulas!$A$2:$A$3001,AO$4,Formulas!$B$2:$B$3001,$A48))</f>
        <v>0</v>
      </c>
      <c r="AP48" s="21" t="n">
        <f aca="false">IF(OR($A48="",AP$4=""),0,COUNTIFS(Formulas!$A$2:$A$3001,AP$4,Formulas!$B$2:$B$3001,$A48))</f>
        <v>0</v>
      </c>
      <c r="AQ48" s="21" t="n">
        <f aca="false">IF(OR($A48="",AQ$4=""),0,COUNTIFS(Formulas!$A$2:$A$3001,AQ$4,Formulas!$B$2:$B$3001,$A48))</f>
        <v>0</v>
      </c>
      <c r="AR48" s="21" t="n">
        <f aca="false">IF(OR($A48="",AR$4=""),0,COUNTIFS(Formulas!$A$2:$A$3001,AR$4,Formulas!$B$2:$B$3001,$A48))</f>
        <v>0</v>
      </c>
      <c r="AS48" s="21" t="n">
        <f aca="false">IF(OR($A48="",AS$4=""),0,COUNTIFS(Formulas!$A$2:$A$3001,AS$4,Formulas!$B$2:$B$3001,$A48))</f>
        <v>0</v>
      </c>
      <c r="AT48" s="21" t="n">
        <f aca="false">IF(OR($A48="",AT$4=""),0,COUNTIFS(Formulas!$A$2:$A$3001,AT$4,Formulas!$B$2:$B$3001,$A48))</f>
        <v>0</v>
      </c>
      <c r="AU48" s="21" t="n">
        <f aca="false">IF(OR($A48="",AU$4=""),0,COUNTIFS(Formulas!$A$2:$A$3001,AU$4,Formulas!$B$2:$B$3001,$A48))</f>
        <v>0</v>
      </c>
      <c r="AV48" s="21" t="n">
        <f aca="false">IF(OR($A48="",AV$4=""),0,COUNTIFS(Formulas!$A$2:$A$3001,AV$4,Formulas!$B$2:$B$3001,$A48))</f>
        <v>0</v>
      </c>
      <c r="AW48" s="21" t="n">
        <f aca="false">IF(OR($A48="",AW$4=""),0,COUNTIFS(Formulas!$A$2:$A$3001,AW$4,Formulas!$B$2:$B$3001,$A48))</f>
        <v>0</v>
      </c>
      <c r="AX48" s="21" t="n">
        <f aca="false">IF(OR($A48="",AX$4=""),0,COUNTIFS(Formulas!$A$2:$A$3001,AX$4,Formulas!$B$2:$B$3001,$A48))</f>
        <v>0</v>
      </c>
      <c r="AY48" s="21" t="n">
        <f aca="false">IF(OR($A48="",AY$4=""),0,COUNTIFS(Formulas!$A$2:$A$3001,AY$4,Formulas!$B$2:$B$3001,$A48))</f>
        <v>0</v>
      </c>
      <c r="AZ48" s="21" t="n">
        <f aca="false">IF(OR($A48="",AZ$4=""),0,COUNTIFS(Formulas!$A$2:$A$3001,AZ$4,Formulas!$B$2:$B$3001,$A48))</f>
        <v>0</v>
      </c>
      <c r="BA48" s="21" t="n">
        <f aca="false">IF(OR($A48="",BA$4=""),0,COUNTIFS(Formulas!$A$2:$A$3001,BA$4,Formulas!$B$2:$B$3001,$A48))</f>
        <v>0</v>
      </c>
      <c r="BB48" s="21" t="n">
        <f aca="false">IF(OR($A48="",BB$4=""),0,COUNTIFS(Formulas!$A$2:$A$3001,BB$4,Formulas!$B$2:$B$3001,$A48))</f>
        <v>0</v>
      </c>
      <c r="BC48" s="21" t="n">
        <f aca="false">IF(OR($A48="",BC$4=""),0,COUNTIFS(Formulas!$A$2:$A$3001,BC$4,Formulas!$B$2:$B$3001,$A48))</f>
        <v>0</v>
      </c>
      <c r="BD48" s="21" t="n">
        <f aca="false">IF(OR($A48="",BD$4=""),0,COUNTIFS(Formulas!$A$2:$A$3001,BD$4,Formulas!$B$2:$B$3001,$A48))</f>
        <v>0</v>
      </c>
      <c r="BE48" s="21" t="n">
        <f aca="false">IF(OR($A48="",BE$4=""),0,COUNTIFS(Formulas!$A$2:$A$3001,BE$4,Formulas!$B$2:$B$3001,$A48))</f>
        <v>0</v>
      </c>
      <c r="BF48" s="21" t="n">
        <f aca="false">IF(OR($A48="",BF$4=""),0,COUNTIFS(Formulas!$A$2:$A$3001,BF$4,Formulas!$B$2:$B$3001,$A48))</f>
        <v>0</v>
      </c>
      <c r="BG48" s="21" t="n">
        <f aca="false">IF(OR($A48="",BG$4=""),0,COUNTIFS(Formulas!$A$2:$A$3001,BG$4,Formulas!$B$2:$B$3001,$A48))</f>
        <v>0</v>
      </c>
      <c r="BH48" s="21" t="n">
        <f aca="false">IF(OR($A48="",BH$4=""),0,COUNTIFS(Formulas!$A$2:$A$3001,BH$4,Formulas!$B$2:$B$3001,$A48))</f>
        <v>0</v>
      </c>
      <c r="BI48" s="21" t="n">
        <f aca="false">IF(OR($A48="",BI$4=""),0,COUNTIFS(Formulas!$A$2:$A$3001,BI$4,Formulas!$B$2:$B$3001,$A48))</f>
        <v>0</v>
      </c>
      <c r="BJ48" s="21" t="n">
        <f aca="false">IF(OR($A48="",BJ$4=""),0,COUNTIFS(Formulas!$A$2:$A$3001,BJ$4,Formulas!$B$2:$B$3001,$A48))</f>
        <v>0</v>
      </c>
      <c r="BK48" s="21" t="n">
        <f aca="false">IF(OR($A48="",BK$4=""),0,COUNTIFS(Formulas!$A$2:$A$3001,BK$4,Formulas!$B$2:$B$3001,$A48))</f>
        <v>0</v>
      </c>
      <c r="BL48" s="21" t="n">
        <f aca="false">IF(OR($A48="",BL$4=""),0,COUNTIFS(Formulas!$A$2:$A$3001,BL$4,Formulas!$B$2:$B$3001,$A48))</f>
        <v>0</v>
      </c>
      <c r="BM48" s="21" t="n">
        <f aca="false">IF(OR($A48="",BM$4=""),0,COUNTIFS(Formulas!$A$2:$A$3001,BM$4,Formulas!$B$2:$B$3001,$A48))</f>
        <v>0</v>
      </c>
      <c r="BN48" s="21" t="n">
        <f aca="false">IF(OR($A48="",BN$4=""),0,COUNTIFS(Formulas!$A$2:$A$3001,BN$4,Formulas!$B$2:$B$3001,$A48))</f>
        <v>0</v>
      </c>
      <c r="BO48" s="21" t="n">
        <f aca="false">IF(OR($A48="",BO$4=""),0,COUNTIFS(Formulas!$A$2:$A$3001,BO$4,Formulas!$B$2:$B$3001,$A48))</f>
        <v>0</v>
      </c>
      <c r="BP48" s="21" t="n">
        <f aca="false">IF(OR($A48="",BP$4=""),0,COUNTIFS(Formulas!$A$2:$A$3001,BP$4,Formulas!$B$2:$B$3001,$A48))</f>
        <v>0</v>
      </c>
      <c r="BQ48" s="21" t="n">
        <f aca="false">IF(OR($A48="",BQ$4=""),0,COUNTIFS(Formulas!$A$2:$A$3001,BQ$4,Formulas!$B$2:$B$3001,$A48))</f>
        <v>0</v>
      </c>
      <c r="BR48" s="21" t="n">
        <f aca="false">IF(OR($A48="",BR$4=""),0,COUNTIFS(Formulas!$A$2:$A$3001,BR$4,Formulas!$B$2:$B$3001,$A48))</f>
        <v>0</v>
      </c>
      <c r="BS48" s="21" t="n">
        <f aca="false">IF(OR($A48="",BS$4=""),0,COUNTIFS(Formulas!$A$2:$A$3001,BS$4,Formulas!$B$2:$B$3001,$A48))</f>
        <v>0</v>
      </c>
      <c r="BT48" s="21" t="n">
        <f aca="false">IF(OR($A48="",BT$4=""),0,COUNTIFS(Formulas!$A$2:$A$3001,BT$4,Formulas!$B$2:$B$3001,$A48))</f>
        <v>0</v>
      </c>
      <c r="BU48" s="21" t="n">
        <f aca="false">IF(OR($A48="",BU$4=""),0,COUNTIFS(Formulas!$A$2:$A$3001,BU$4,Formulas!$B$2:$B$3001,$A48))</f>
        <v>0</v>
      </c>
      <c r="BV48" s="21" t="n">
        <f aca="false">IF(OR($A48="",BV$4=""),0,COUNTIFS(Formulas!$A$2:$A$3001,BV$4,Formulas!$B$2:$B$3001,$A48))</f>
        <v>0</v>
      </c>
      <c r="BW48" s="21" t="n">
        <f aca="false">IF(OR($A48="",BW$4=""),0,COUNTIFS(Formulas!$A$2:$A$3001,BW$4,Formulas!$B$2:$B$3001,$A48))</f>
        <v>0</v>
      </c>
      <c r="BX48" s="21" t="n">
        <f aca="false">IF(OR($A48="",BX$4=""),0,COUNTIFS(Formulas!$A$2:$A$3001,BX$4,Formulas!$B$2:$B$3001,$A48))</f>
        <v>0</v>
      </c>
      <c r="BY48" s="21" t="n">
        <f aca="false">IF(OR($A48="",BY$4=""),0,COUNTIFS(Formulas!$A$2:$A$3001,BY$4,Formulas!$B$2:$B$3001,$A48))</f>
        <v>0</v>
      </c>
      <c r="BZ48" s="21" t="n">
        <f aca="false">IF(OR($A48="",BZ$4=""),0,COUNTIFS(Formulas!$A$2:$A$3001,BZ$4,Formulas!$B$2:$B$3001,$A48))</f>
        <v>0</v>
      </c>
      <c r="CA48" s="21" t="n">
        <f aca="false">IF(OR($A48="",CA$4=""),0,COUNTIFS(Formulas!$A$2:$A$3001,CA$4,Formulas!$B$2:$B$3001,$A48))</f>
        <v>0</v>
      </c>
      <c r="CB48" s="21" t="n">
        <f aca="false">IF(OR($A48="",CB$4=""),0,COUNTIFS(Formulas!$A$2:$A$3001,CB$4,Formulas!$B$2:$B$3001,$A48))</f>
        <v>0</v>
      </c>
      <c r="CC48" s="21" t="n">
        <f aca="false">IF(OR($A48="",CC$4=""),0,COUNTIFS(Formulas!$A$2:$A$3001,CC$4,Formulas!$B$2:$B$3001,$A48))</f>
        <v>0</v>
      </c>
      <c r="CD48" s="21" t="n">
        <f aca="false">IF(OR($A48="",CD$4=""),0,COUNTIFS(Formulas!$A$2:$A$3001,CD$4,Formulas!$B$2:$B$3001,$A48))</f>
        <v>0</v>
      </c>
      <c r="CE48" s="21" t="n">
        <f aca="false">IF(OR($A48="",CE$4=""),0,COUNTIFS(Formulas!$A$2:$A$3001,CE$4,Formulas!$B$2:$B$3001,$A48))</f>
        <v>0</v>
      </c>
      <c r="CF48" s="21" t="n">
        <f aca="false">IF(OR($A48="",CF$4=""),0,COUNTIFS(Formulas!$A$2:$A$3001,CF$4,Formulas!$B$2:$B$3001,$A48))</f>
        <v>0</v>
      </c>
      <c r="CG48" s="21" t="n">
        <f aca="false">IF(OR($A48="",CG$4=""),0,COUNTIFS(Formulas!$A$2:$A$3001,CG$4,Formulas!$B$2:$B$3001,$A48))</f>
        <v>0</v>
      </c>
      <c r="CH48" s="21" t="n">
        <f aca="false">IF(OR($A48="",CH$4=""),0,COUNTIFS(Formulas!$A$2:$A$3001,CH$4,Formulas!$B$2:$B$3001,$A48))</f>
        <v>0</v>
      </c>
      <c r="CI48" s="21" t="n">
        <f aca="false">IF(OR($A48="",CI$4=""),0,COUNTIFS(Formulas!$A$2:$A$3001,CI$4,Formulas!$B$2:$B$3001,$A48))</f>
        <v>0</v>
      </c>
      <c r="CJ48" s="21" t="n">
        <f aca="false">IF(OR($A48="",CJ$4=""),0,COUNTIFS(Formulas!$A$2:$A$3001,CJ$4,Formulas!$B$2:$B$3001,$A48))</f>
        <v>0</v>
      </c>
      <c r="CK48" s="21" t="n">
        <f aca="false">IF(OR($A48="",CK$4=""),0,COUNTIFS(Formulas!$A$2:$A$3001,CK$4,Formulas!$B$2:$B$3001,$A48))</f>
        <v>0</v>
      </c>
      <c r="CL48" s="21" t="n">
        <f aca="false">IF(OR($A48="",CL$4=""),0,COUNTIFS(Formulas!$A$2:$A$3001,CL$4,Formulas!$B$2:$B$3001,$A48))</f>
        <v>0</v>
      </c>
      <c r="CM48" s="21" t="n">
        <f aca="false">IF(OR($A48="",CM$4=""),0,COUNTIFS(Formulas!$A$2:$A$3001,CM$4,Formulas!$B$2:$B$3001,$A48))</f>
        <v>0</v>
      </c>
      <c r="CN48" s="21" t="n">
        <f aca="false">IF(OR($A48="",CN$4=""),0,COUNTIFS(Formulas!$A$2:$A$3001,CN$4,Formulas!$B$2:$B$3001,$A48))</f>
        <v>0</v>
      </c>
      <c r="CO48" s="21" t="n">
        <f aca="false">IF(OR($A48="",CO$4=""),0,COUNTIFS(Formulas!$A$2:$A$3001,CO$4,Formulas!$B$2:$B$3001,$A48))</f>
        <v>0</v>
      </c>
      <c r="CP48" s="21" t="n">
        <f aca="false">IF(OR($A48="",CP$4=""),0,COUNTIFS(Formulas!$A$2:$A$3001,CP$4,Formulas!$B$2:$B$3001,$A48))</f>
        <v>1</v>
      </c>
      <c r="CQ48" s="21" t="n">
        <f aca="false">IF(OR($A48="",CQ$4=""),0,COUNTIFS(Formulas!$A$2:$A$3001,CQ$4,Formulas!$B$2:$B$3001,$A48))</f>
        <v>1</v>
      </c>
      <c r="CR48" s="21" t="n">
        <f aca="false">IF(OR($A48="",CR$4=""),0,COUNTIFS(Formulas!$A$2:$A$3001,CR$4,Formulas!$B$2:$B$3001,$A48))</f>
        <v>0</v>
      </c>
      <c r="CS48" s="21" t="n">
        <f aca="false">IF(OR($A48="",CS$4=""),0,COUNTIFS(Formulas!$A$2:$A$3001,CS$4,Formulas!$B$2:$B$3001,$A48))</f>
        <v>0</v>
      </c>
      <c r="CT48" s="21" t="n">
        <f aca="false">IF(OR($A48="",CT$4=""),0,COUNTIFS(Formulas!$A$2:$A$3001,CT$4,Formulas!$B$2:$B$3001,$A48))</f>
        <v>0</v>
      </c>
      <c r="CU48" s="21" t="n">
        <f aca="false">IF(OR($A48="",CU$4=""),0,COUNTIFS(Formulas!$A$2:$A$3001,CU$4,Formulas!$B$2:$B$3001,$A48))</f>
        <v>0</v>
      </c>
      <c r="CV48" s="21" t="n">
        <f aca="false">IF(OR($A48="",CV$4=""),0,COUNTIFS(Formulas!$A$2:$A$3001,CV$4,Formulas!$B$2:$B$3001,$A48))</f>
        <v>0</v>
      </c>
      <c r="CW48" s="21" t="n">
        <f aca="false">IF(OR($A48="",CW$4=""),0,COUNTIFS(Formulas!$A$2:$A$3001,CW$4,Formulas!$B$2:$B$3001,$A48))</f>
        <v>0</v>
      </c>
      <c r="CX48" s="21" t="n">
        <f aca="false">IF(OR($A48="",CX$4=""),0,COUNTIFS(Formulas!$A$2:$A$3001,CX$4,Formulas!$B$2:$B$3001,$A48))</f>
        <v>0</v>
      </c>
      <c r="CY48" s="21" t="n">
        <f aca="false">IF(OR($A48="",CY$4=""),0,COUNTIFS(Formulas!$A$2:$A$3001,CY$4,Formulas!$B$2:$B$3001,$A48))</f>
        <v>0</v>
      </c>
      <c r="CZ48" s="21" t="n">
        <f aca="false">IF(OR($A48="",CZ$4=""),0,COUNTIFS(Formulas!$A$2:$A$3001,CZ$4,Formulas!$B$2:$B$3001,$A48))</f>
        <v>0</v>
      </c>
      <c r="DA48" s="21" t="n">
        <f aca="false">IF(OR($A48="",DA$4=""),0,COUNTIFS(Formulas!$A$2:$A$3001,DA$4,Formulas!$B$2:$B$3001,$A48))</f>
        <v>0</v>
      </c>
      <c r="DB48" s="21" t="n">
        <f aca="false">IF(OR($A48="",DB$4=""),0,COUNTIFS(Formulas!$A$2:$A$3001,DB$4,Formulas!$B$2:$B$3001,$A48))</f>
        <v>0</v>
      </c>
      <c r="DC48" s="21" t="n">
        <f aca="false">IF(OR($A48="",DC$4=""),0,COUNTIFS(Formulas!$A$2:$A$3001,DC$4,Formulas!$B$2:$B$3001,$A48))</f>
        <v>0</v>
      </c>
      <c r="DD48" s="21" t="n">
        <f aca="false">IF(OR($A48="",DD$4=""),0,COUNTIFS(Formulas!$A$2:$A$3001,DD$4,Formulas!$B$2:$B$3001,$A48))</f>
        <v>0</v>
      </c>
      <c r="DE48" s="21" t="n">
        <f aca="false">IF(OR($A48="",DE$4=""),0,COUNTIFS(Formulas!$A$2:$A$3001,DE$4,Formulas!$B$2:$B$3001,$A48))</f>
        <v>0</v>
      </c>
      <c r="DF48" s="21" t="n">
        <f aca="false">IF(OR($A48="",DF$4=""),0,COUNTIFS(Formulas!$A$2:$A$3001,DF$4,Formulas!$B$2:$B$3001,$A48))</f>
        <v>0</v>
      </c>
      <c r="DG48" s="21" t="n">
        <f aca="false">IF(OR($A48="",DG$4=""),0,COUNTIFS(Formulas!$A$2:$A$3001,DG$4,Formulas!$B$2:$B$3001,$A48))</f>
        <v>0</v>
      </c>
      <c r="DH48" s="21" t="n">
        <f aca="false">IF(OR($A48="",DH$4=""),0,COUNTIFS(Formulas!$A$2:$A$3001,DH$4,Formulas!$B$2:$B$3001,$A48))</f>
        <v>0</v>
      </c>
      <c r="DI48" s="21" t="n">
        <f aca="false">IF(OR($A48="",DI$4=""),0,COUNTIFS(Formulas!$A$2:$A$3001,DI$4,Formulas!$B$2:$B$3001,$A48))</f>
        <v>0</v>
      </c>
      <c r="DJ48" s="21" t="n">
        <f aca="false">IF(OR($A48="",DJ$4=""),0,COUNTIFS(Formulas!$A$2:$A$3001,DJ$4,Formulas!$B$2:$B$3001,$A48))</f>
        <v>0</v>
      </c>
      <c r="DK48" s="21" t="n">
        <f aca="false">IF(OR($A48="",DK$4=""),0,COUNTIFS(Formulas!$A$2:$A$3001,DK$4,Formulas!$B$2:$B$3001,$A48))</f>
        <v>0</v>
      </c>
      <c r="DL48" s="21" t="n">
        <f aca="false">IF(OR($A48="",DL$4=""),0,COUNTIFS(Formulas!$A$2:$A$3001,DL$4,Formulas!$B$2:$B$3001,$A48))</f>
        <v>0</v>
      </c>
      <c r="DM48" s="21" t="n">
        <f aca="false">IF(OR($A48="",DM$4=""),0,COUNTIFS(Formulas!$A$2:$A$3001,DM$4,Formulas!$B$2:$B$3001,$A48))</f>
        <v>0</v>
      </c>
      <c r="DN48" s="21" t="n">
        <f aca="false">IF(OR($A48="",DN$4=""),0,COUNTIFS(Formulas!$A$2:$A$3001,DN$4,Formulas!$B$2:$B$3001,$A48))</f>
        <v>0</v>
      </c>
      <c r="DO48" s="21" t="n">
        <f aca="false">IF(OR($A48="",DO$4=""),0,COUNTIFS(Formulas!$A$2:$A$3001,DO$4,Formulas!$B$2:$B$3001,$A48))</f>
        <v>0</v>
      </c>
      <c r="DP48" s="21" t="n">
        <f aca="false">IF(OR($A48="",DP$4=""),0,COUNTIFS(Formulas!$A$2:$A$3001,DP$4,Formulas!$B$2:$B$3001,$A48))</f>
        <v>0</v>
      </c>
      <c r="DQ48" s="21" t="n">
        <f aca="false">IF(OR($A48="",DQ$4=""),0,COUNTIFS(Formulas!$A$2:$A$3001,DQ$4,Formulas!$B$2:$B$3001,$A48))</f>
        <v>0</v>
      </c>
      <c r="DR48" s="21" t="n">
        <f aca="false">IF(OR($A48="",DR$4=""),0,COUNTIFS(Formulas!$A$2:$A$3001,DR$4,Formulas!$B$2:$B$3001,$A48))</f>
        <v>0</v>
      </c>
      <c r="DS48" s="21" t="n">
        <f aca="false">IF(OR($A48="",DS$4=""),0,COUNTIFS(Formulas!$A$2:$A$3001,DS$4,Formulas!$B$2:$B$3001,$A48))</f>
        <v>0</v>
      </c>
      <c r="DT48" s="21" t="n">
        <f aca="false">IF(OR($A48="",DT$4=""),0,COUNTIFS(Formulas!$A$2:$A$3001,DT$4,Formulas!$B$2:$B$3001,$A48))</f>
        <v>0</v>
      </c>
      <c r="DU48" s="21" t="n">
        <f aca="false">IF(OR($A48="",DU$4=""),0,COUNTIFS(Formulas!$A$2:$A$3001,DU$4,Formulas!$B$2:$B$3001,$A48))</f>
        <v>0</v>
      </c>
      <c r="DV48" s="21" t="n">
        <f aca="false">IF(OR($A48="",DV$4=""),0,COUNTIFS(Formulas!$A$2:$A$3001,DV$4,Formulas!$B$2:$B$3001,$A48))</f>
        <v>0</v>
      </c>
      <c r="DW48" s="21" t="n">
        <f aca="false">IF(OR($A48="",DW$4=""),0,COUNTIFS(Formulas!$A$2:$A$3001,DW$4,Formulas!$B$2:$B$3001,$A48))</f>
        <v>0</v>
      </c>
      <c r="DX48" s="21" t="n">
        <f aca="false">IF(OR($A48="",DX$4=""),0,COUNTIFS(Formulas!$A$2:$A$3001,DX$4,Formulas!$B$2:$B$3001,$A48))</f>
        <v>0</v>
      </c>
      <c r="DY48" s="21" t="n">
        <f aca="false">IF(OR($A48="",DY$4=""),0,COUNTIFS(Formulas!$A$2:$A$3001,DY$4,Formulas!$B$2:$B$3001,$A48))</f>
        <v>0</v>
      </c>
      <c r="DZ48" s="21" t="n">
        <f aca="false">IF(OR($A48="",DZ$4=""),0,COUNTIFS(Formulas!$A$2:$A$3001,DZ$4,Formulas!$B$2:$B$3001,$A48))</f>
        <v>0</v>
      </c>
      <c r="EA48" s="21" t="n">
        <f aca="false">IF(OR($A48="",EA$4=""),0,COUNTIFS(Formulas!$A$2:$A$3001,EA$4,Formulas!$B$2:$B$3001,$A48))</f>
        <v>0</v>
      </c>
      <c r="EB48" s="21" t="n">
        <f aca="false">IF(OR($A48="",EB$4=""),0,COUNTIFS(Formulas!$A$2:$A$3001,EB$4,Formulas!$B$2:$B$3001,$A48))</f>
        <v>0</v>
      </c>
      <c r="EC48" s="21" t="n">
        <f aca="false">IF(OR($A48="",EC$4=""),0,COUNTIFS(Formulas!$A$2:$A$3001,EC$4,Formulas!$B$2:$B$3001,$A48))</f>
        <v>0</v>
      </c>
      <c r="ED48" s="21" t="n">
        <f aca="false">IF(OR($A48="",ED$4=""),0,COUNTIFS(Formulas!$A$2:$A$3001,ED$4,Formulas!$B$2:$B$3001,$A48))</f>
        <v>0</v>
      </c>
      <c r="EE48" s="21" t="n">
        <f aca="false">IF(OR($A48="",EE$4=""),0,COUNTIFS(Formulas!$A$2:$A$3001,EE$4,Formulas!$B$2:$B$3001,$A48))</f>
        <v>0</v>
      </c>
      <c r="EF48" s="21" t="n">
        <f aca="false">IF(OR($A48="",EF$4=""),0,COUNTIFS(Formulas!$A$2:$A$3001,EF$4,Formulas!$B$2:$B$3001,$A48))</f>
        <v>0</v>
      </c>
      <c r="EG48" s="21" t="n">
        <f aca="false">IF(OR($A48="",EG$4=""),0,COUNTIFS(Formulas!$A$2:$A$3001,EG$4,Formulas!$B$2:$B$3001,$A48))</f>
        <v>0</v>
      </c>
      <c r="EH48" s="21" t="n">
        <f aca="false">IF(OR($A48="",EH$4=""),0,COUNTIFS(Formulas!$A$2:$A$3001,EH$4,Formulas!$B$2:$B$3001,$A48))</f>
        <v>0</v>
      </c>
      <c r="EI48" s="21" t="n">
        <f aca="false">IF(OR($A48="",EI$4=""),0,COUNTIFS(Formulas!$A$2:$A$3001,EI$4,Formulas!$B$2:$B$3001,$A48))</f>
        <v>0</v>
      </c>
      <c r="EJ48" s="21" t="n">
        <f aca="false">IF(OR($A48="",EJ$4=""),0,COUNTIFS(Formulas!$A$2:$A$3001,EJ$4,Formulas!$B$2:$B$3001,$A48))</f>
        <v>0</v>
      </c>
      <c r="EK48" s="21" t="n">
        <f aca="false">IF(OR($A48="",EK$4=""),0,COUNTIFS(Formulas!$A$2:$A$3001,EK$4,Formulas!$B$2:$B$3001,$A48))</f>
        <v>0</v>
      </c>
      <c r="EL48" s="21" t="n">
        <f aca="false">IF(OR($A48="",EL$4=""),0,COUNTIFS(Formulas!$A$2:$A$3001,EL$4,Formulas!$B$2:$B$3001,$A48))</f>
        <v>0</v>
      </c>
      <c r="EM48" s="21" t="n">
        <f aca="false">IF(OR($A48="",EM$4=""),0,COUNTIFS(Formulas!$A$2:$A$3001,EM$4,Formulas!$B$2:$B$3001,$A48))</f>
        <v>0</v>
      </c>
      <c r="EN48" s="21" t="n">
        <f aca="false">IF(OR($A48="",EN$4=""),0,COUNTIFS(Formulas!$A$2:$A$3001,EN$4,Formulas!$B$2:$B$3001,$A48))</f>
        <v>0</v>
      </c>
      <c r="EO48" s="21" t="n">
        <f aca="false">IF(OR($A48="",EO$4=""),0,COUNTIFS(Formulas!$A$2:$A$3001,EO$4,Formulas!$B$2:$B$3001,$A48))</f>
        <v>0</v>
      </c>
      <c r="EP48" s="21" t="n">
        <f aca="false">IF(OR($A48="",EP$4=""),0,COUNTIFS(Formulas!$A$2:$A$3001,EP$4,Formulas!$B$2:$B$3001,$A48))</f>
        <v>0</v>
      </c>
      <c r="EQ48" s="21" t="n">
        <f aca="false">IF(OR($A48="",EQ$4=""),0,COUNTIFS(Formulas!$A$2:$A$3001,EQ$4,Formulas!$B$2:$B$3001,$A48))</f>
        <v>0</v>
      </c>
      <c r="ER48" s="21" t="n">
        <f aca="false">IF(OR($A48="",ER$4=""),0,COUNTIFS(Formulas!$A$2:$A$3001,ER$4,Formulas!$B$2:$B$3001,$A48))</f>
        <v>0</v>
      </c>
      <c r="ES48" s="21" t="n">
        <f aca="false">IF(OR($A48="",ES$4=""),0,COUNTIFS(Formulas!$A$2:$A$3001,ES$4,Formulas!$B$2:$B$3001,$A48))</f>
        <v>0</v>
      </c>
      <c r="ET48" s="21" t="n">
        <f aca="false">IF(OR($A48="",ET$4=""),0,COUNTIFS(Formulas!$A$2:$A$3001,ET$4,Formulas!$B$2:$B$3001,$A48))</f>
        <v>0</v>
      </c>
      <c r="EU48" s="21" t="n">
        <f aca="false">IF(OR($A48="",EU$4=""),0,COUNTIFS(Formulas!$A$2:$A$3001,EU$4,Formulas!$B$2:$B$3001,$A48))</f>
        <v>0</v>
      </c>
      <c r="EV48" s="21" t="n">
        <f aca="false">IF(OR($A48="",EV$4=""),0,COUNTIFS(Formulas!$A$2:$A$3001,EV$4,Formulas!$B$2:$B$3001,$A48))</f>
        <v>0</v>
      </c>
    </row>
    <row r="49" customFormat="false" ht="15" hidden="false" customHeight="false" outlineLevel="0" collapsed="false">
      <c r="A49" s="13" t="str">
        <f aca="false">IF(INDEX(Materials!$A$2:$A$301,45)="","",INDEX(Materials!$A$2:$A$301,45))</f>
        <v>Ginger Dry Extract 5:1</v>
      </c>
      <c r="B49" s="19" t="n">
        <f aca="false">IF(A49="","",COUNTIF(C49:EV49,"&gt;0"))</f>
        <v>1</v>
      </c>
      <c r="C49" s="21" t="n">
        <f aca="false">IF(OR($A49="",C$4=""),0,COUNTIFS(Formulas!$A$2:$A$3001,C$4,Formulas!$B$2:$B$3001,$A49))</f>
        <v>0</v>
      </c>
      <c r="D49" s="21" t="n">
        <f aca="false">IF(OR($A49="",D$4=""),0,COUNTIFS(Formulas!$A$2:$A$3001,D$4,Formulas!$B$2:$B$3001,$A49))</f>
        <v>0</v>
      </c>
      <c r="E49" s="21" t="n">
        <f aca="false">IF(OR($A49="",E$4=""),0,COUNTIFS(Formulas!$A$2:$A$3001,E$4,Formulas!$B$2:$B$3001,$A49))</f>
        <v>0</v>
      </c>
      <c r="F49" s="21" t="n">
        <f aca="false">IF(OR($A49="",F$4=""),0,COUNTIFS(Formulas!$A$2:$A$3001,F$4,Formulas!$B$2:$B$3001,$A49))</f>
        <v>0</v>
      </c>
      <c r="G49" s="21" t="n">
        <f aca="false">IF(OR($A49="",G$4=""),0,COUNTIFS(Formulas!$A$2:$A$3001,G$4,Formulas!$B$2:$B$3001,$A49))</f>
        <v>0</v>
      </c>
      <c r="H49" s="21" t="n">
        <f aca="false">IF(OR($A49="",H$4=""),0,COUNTIFS(Formulas!$A$2:$A$3001,H$4,Formulas!$B$2:$B$3001,$A49))</f>
        <v>0</v>
      </c>
      <c r="I49" s="21" t="n">
        <f aca="false">IF(OR($A49="",I$4=""),0,COUNTIFS(Formulas!$A$2:$A$3001,I$4,Formulas!$B$2:$B$3001,$A49))</f>
        <v>0</v>
      </c>
      <c r="J49" s="21" t="n">
        <f aca="false">IF(OR($A49="",J$4=""),0,COUNTIFS(Formulas!$A$2:$A$3001,J$4,Formulas!$B$2:$B$3001,$A49))</f>
        <v>0</v>
      </c>
      <c r="K49" s="21" t="n">
        <f aca="false">IF(OR($A49="",K$4=""),0,COUNTIFS(Formulas!$A$2:$A$3001,K$4,Formulas!$B$2:$B$3001,$A49))</f>
        <v>0</v>
      </c>
      <c r="L49" s="21" t="n">
        <f aca="false">IF(OR($A49="",L$4=""),0,COUNTIFS(Formulas!$A$2:$A$3001,L$4,Formulas!$B$2:$B$3001,$A49))</f>
        <v>0</v>
      </c>
      <c r="M49" s="21" t="n">
        <f aca="false">IF(OR($A49="",M$4=""),0,COUNTIFS(Formulas!$A$2:$A$3001,M$4,Formulas!$B$2:$B$3001,$A49))</f>
        <v>0</v>
      </c>
      <c r="N49" s="21" t="n">
        <f aca="false">IF(OR($A49="",N$4=""),0,COUNTIFS(Formulas!$A$2:$A$3001,N$4,Formulas!$B$2:$B$3001,$A49))</f>
        <v>0</v>
      </c>
      <c r="O49" s="21" t="n">
        <f aca="false">IF(OR($A49="",O$4=""),0,COUNTIFS(Formulas!$A$2:$A$3001,O$4,Formulas!$B$2:$B$3001,$A49))</f>
        <v>0</v>
      </c>
      <c r="P49" s="21" t="n">
        <f aca="false">IF(OR($A49="",P$4=""),0,COUNTIFS(Formulas!$A$2:$A$3001,P$4,Formulas!$B$2:$B$3001,$A49))</f>
        <v>0</v>
      </c>
      <c r="Q49" s="21" t="n">
        <f aca="false">IF(OR($A49="",Q$4=""),0,COUNTIFS(Formulas!$A$2:$A$3001,Q$4,Formulas!$B$2:$B$3001,$A49))</f>
        <v>0</v>
      </c>
      <c r="R49" s="21" t="n">
        <f aca="false">IF(OR($A49="",R$4=""),0,COUNTIFS(Formulas!$A$2:$A$3001,R$4,Formulas!$B$2:$B$3001,$A49))</f>
        <v>0</v>
      </c>
      <c r="S49" s="21" t="n">
        <f aca="false">IF(OR($A49="",S$4=""),0,COUNTIFS(Formulas!$A$2:$A$3001,S$4,Formulas!$B$2:$B$3001,$A49))</f>
        <v>0</v>
      </c>
      <c r="T49" s="21" t="n">
        <f aca="false">IF(OR($A49="",T$4=""),0,COUNTIFS(Formulas!$A$2:$A$3001,T$4,Formulas!$B$2:$B$3001,$A49))</f>
        <v>0</v>
      </c>
      <c r="U49" s="21" t="n">
        <f aca="false">IF(OR($A49="",U$4=""),0,COUNTIFS(Formulas!$A$2:$A$3001,U$4,Formulas!$B$2:$B$3001,$A49))</f>
        <v>0</v>
      </c>
      <c r="V49" s="21" t="n">
        <f aca="false">IF(OR($A49="",V$4=""),0,COUNTIFS(Formulas!$A$2:$A$3001,V$4,Formulas!$B$2:$B$3001,$A49))</f>
        <v>0</v>
      </c>
      <c r="W49" s="21" t="n">
        <f aca="false">IF(OR($A49="",W$4=""),0,COUNTIFS(Formulas!$A$2:$A$3001,W$4,Formulas!$B$2:$B$3001,$A49))</f>
        <v>0</v>
      </c>
      <c r="X49" s="21" t="n">
        <f aca="false">IF(OR($A49="",X$4=""),0,COUNTIFS(Formulas!$A$2:$A$3001,X$4,Formulas!$B$2:$B$3001,$A49))</f>
        <v>0</v>
      </c>
      <c r="Y49" s="21" t="n">
        <f aca="false">IF(OR($A49="",Y$4=""),0,COUNTIFS(Formulas!$A$2:$A$3001,Y$4,Formulas!$B$2:$B$3001,$A49))</f>
        <v>0</v>
      </c>
      <c r="Z49" s="21" t="n">
        <f aca="false">IF(OR($A49="",Z$4=""),0,COUNTIFS(Formulas!$A$2:$A$3001,Z$4,Formulas!$B$2:$B$3001,$A49))</f>
        <v>0</v>
      </c>
      <c r="AA49" s="21" t="n">
        <f aca="false">IF(OR($A49="",AA$4=""),0,COUNTIFS(Formulas!$A$2:$A$3001,AA$4,Formulas!$B$2:$B$3001,$A49))</f>
        <v>0</v>
      </c>
      <c r="AB49" s="21" t="n">
        <f aca="false">IF(OR($A49="",AB$4=""),0,COUNTIFS(Formulas!$A$2:$A$3001,AB$4,Formulas!$B$2:$B$3001,$A49))</f>
        <v>0</v>
      </c>
      <c r="AC49" s="21" t="n">
        <f aca="false">IF(OR($A49="",AC$4=""),0,COUNTIFS(Formulas!$A$2:$A$3001,AC$4,Formulas!$B$2:$B$3001,$A49))</f>
        <v>0</v>
      </c>
      <c r="AD49" s="21" t="n">
        <f aca="false">IF(OR($A49="",AD$4=""),0,COUNTIFS(Formulas!$A$2:$A$3001,AD$4,Formulas!$B$2:$B$3001,$A49))</f>
        <v>0</v>
      </c>
      <c r="AE49" s="21" t="n">
        <f aca="false">IF(OR($A49="",AE$4=""),0,COUNTIFS(Formulas!$A$2:$A$3001,AE$4,Formulas!$B$2:$B$3001,$A49))</f>
        <v>0</v>
      </c>
      <c r="AF49" s="21" t="n">
        <f aca="false">IF(OR($A49="",AF$4=""),0,COUNTIFS(Formulas!$A$2:$A$3001,AF$4,Formulas!$B$2:$B$3001,$A49))</f>
        <v>0</v>
      </c>
      <c r="AG49" s="21" t="n">
        <f aca="false">IF(OR($A49="",AG$4=""),0,COUNTIFS(Formulas!$A$2:$A$3001,AG$4,Formulas!$B$2:$B$3001,$A49))</f>
        <v>0</v>
      </c>
      <c r="AH49" s="21" t="n">
        <f aca="false">IF(OR($A49="",AH$4=""),0,COUNTIFS(Formulas!$A$2:$A$3001,AH$4,Formulas!$B$2:$B$3001,$A49))</f>
        <v>0</v>
      </c>
      <c r="AI49" s="21" t="n">
        <f aca="false">IF(OR($A49="",AI$4=""),0,COUNTIFS(Formulas!$A$2:$A$3001,AI$4,Formulas!$B$2:$B$3001,$A49))</f>
        <v>0</v>
      </c>
      <c r="AJ49" s="21" t="n">
        <f aca="false">IF(OR($A49="",AJ$4=""),0,COUNTIFS(Formulas!$A$2:$A$3001,AJ$4,Formulas!$B$2:$B$3001,$A49))</f>
        <v>0</v>
      </c>
      <c r="AK49" s="21" t="n">
        <f aca="false">IF(OR($A49="",AK$4=""),0,COUNTIFS(Formulas!$A$2:$A$3001,AK$4,Formulas!$B$2:$B$3001,$A49))</f>
        <v>0</v>
      </c>
      <c r="AL49" s="21" t="n">
        <f aca="false">IF(OR($A49="",AL$4=""),0,COUNTIFS(Formulas!$A$2:$A$3001,AL$4,Formulas!$B$2:$B$3001,$A49))</f>
        <v>0</v>
      </c>
      <c r="AM49" s="21" t="n">
        <f aca="false">IF(OR($A49="",AM$4=""),0,COUNTIFS(Formulas!$A$2:$A$3001,AM$4,Formulas!$B$2:$B$3001,$A49))</f>
        <v>0</v>
      </c>
      <c r="AN49" s="21" t="n">
        <f aca="false">IF(OR($A49="",AN$4=""),0,COUNTIFS(Formulas!$A$2:$A$3001,AN$4,Formulas!$B$2:$B$3001,$A49))</f>
        <v>0</v>
      </c>
      <c r="AO49" s="21" t="n">
        <f aca="false">IF(OR($A49="",AO$4=""),0,COUNTIFS(Formulas!$A$2:$A$3001,AO$4,Formulas!$B$2:$B$3001,$A49))</f>
        <v>0</v>
      </c>
      <c r="AP49" s="21" t="n">
        <f aca="false">IF(OR($A49="",AP$4=""),0,COUNTIFS(Formulas!$A$2:$A$3001,AP$4,Formulas!$B$2:$B$3001,$A49))</f>
        <v>0</v>
      </c>
      <c r="AQ49" s="21" t="n">
        <f aca="false">IF(OR($A49="",AQ$4=""),0,COUNTIFS(Formulas!$A$2:$A$3001,AQ$4,Formulas!$B$2:$B$3001,$A49))</f>
        <v>0</v>
      </c>
      <c r="AR49" s="21" t="n">
        <f aca="false">IF(OR($A49="",AR$4=""),0,COUNTIFS(Formulas!$A$2:$A$3001,AR$4,Formulas!$B$2:$B$3001,$A49))</f>
        <v>0</v>
      </c>
      <c r="AS49" s="21" t="n">
        <f aca="false">IF(OR($A49="",AS$4=""),0,COUNTIFS(Formulas!$A$2:$A$3001,AS$4,Formulas!$B$2:$B$3001,$A49))</f>
        <v>0</v>
      </c>
      <c r="AT49" s="21" t="n">
        <f aca="false">IF(OR($A49="",AT$4=""),0,COUNTIFS(Formulas!$A$2:$A$3001,AT$4,Formulas!$B$2:$B$3001,$A49))</f>
        <v>0</v>
      </c>
      <c r="AU49" s="21" t="n">
        <f aca="false">IF(OR($A49="",AU$4=""),0,COUNTIFS(Formulas!$A$2:$A$3001,AU$4,Formulas!$B$2:$B$3001,$A49))</f>
        <v>0</v>
      </c>
      <c r="AV49" s="21" t="n">
        <f aca="false">IF(OR($A49="",AV$4=""),0,COUNTIFS(Formulas!$A$2:$A$3001,AV$4,Formulas!$B$2:$B$3001,$A49))</f>
        <v>0</v>
      </c>
      <c r="AW49" s="21" t="n">
        <f aca="false">IF(OR($A49="",AW$4=""),0,COUNTIFS(Formulas!$A$2:$A$3001,AW$4,Formulas!$B$2:$B$3001,$A49))</f>
        <v>0</v>
      </c>
      <c r="AX49" s="21" t="n">
        <f aca="false">IF(OR($A49="",AX$4=""),0,COUNTIFS(Formulas!$A$2:$A$3001,AX$4,Formulas!$B$2:$B$3001,$A49))</f>
        <v>0</v>
      </c>
      <c r="AY49" s="21" t="n">
        <f aca="false">IF(OR($A49="",AY$4=""),0,COUNTIFS(Formulas!$A$2:$A$3001,AY$4,Formulas!$B$2:$B$3001,$A49))</f>
        <v>0</v>
      </c>
      <c r="AZ49" s="21" t="n">
        <f aca="false">IF(OR($A49="",AZ$4=""),0,COUNTIFS(Formulas!$A$2:$A$3001,AZ$4,Formulas!$B$2:$B$3001,$A49))</f>
        <v>0</v>
      </c>
      <c r="BA49" s="21" t="n">
        <f aca="false">IF(OR($A49="",BA$4=""),0,COUNTIFS(Formulas!$A$2:$A$3001,BA$4,Formulas!$B$2:$B$3001,$A49))</f>
        <v>0</v>
      </c>
      <c r="BB49" s="21" t="n">
        <f aca="false">IF(OR($A49="",BB$4=""),0,COUNTIFS(Formulas!$A$2:$A$3001,BB$4,Formulas!$B$2:$B$3001,$A49))</f>
        <v>0</v>
      </c>
      <c r="BC49" s="21" t="n">
        <f aca="false">IF(OR($A49="",BC$4=""),0,COUNTIFS(Formulas!$A$2:$A$3001,BC$4,Formulas!$B$2:$B$3001,$A49))</f>
        <v>0</v>
      </c>
      <c r="BD49" s="21" t="n">
        <f aca="false">IF(OR($A49="",BD$4=""),0,COUNTIFS(Formulas!$A$2:$A$3001,BD$4,Formulas!$B$2:$B$3001,$A49))</f>
        <v>0</v>
      </c>
      <c r="BE49" s="21" t="n">
        <f aca="false">IF(OR($A49="",BE$4=""),0,COUNTIFS(Formulas!$A$2:$A$3001,BE$4,Formulas!$B$2:$B$3001,$A49))</f>
        <v>0</v>
      </c>
      <c r="BF49" s="21" t="n">
        <f aca="false">IF(OR($A49="",BF$4=""),0,COUNTIFS(Formulas!$A$2:$A$3001,BF$4,Formulas!$B$2:$B$3001,$A49))</f>
        <v>0</v>
      </c>
      <c r="BG49" s="21" t="n">
        <f aca="false">IF(OR($A49="",BG$4=""),0,COUNTIFS(Formulas!$A$2:$A$3001,BG$4,Formulas!$B$2:$B$3001,$A49))</f>
        <v>0</v>
      </c>
      <c r="BH49" s="21" t="n">
        <f aca="false">IF(OR($A49="",BH$4=""),0,COUNTIFS(Formulas!$A$2:$A$3001,BH$4,Formulas!$B$2:$B$3001,$A49))</f>
        <v>0</v>
      </c>
      <c r="BI49" s="21" t="n">
        <f aca="false">IF(OR($A49="",BI$4=""),0,COUNTIFS(Formulas!$A$2:$A$3001,BI$4,Formulas!$B$2:$B$3001,$A49))</f>
        <v>0</v>
      </c>
      <c r="BJ49" s="21" t="n">
        <f aca="false">IF(OR($A49="",BJ$4=""),0,COUNTIFS(Formulas!$A$2:$A$3001,BJ$4,Formulas!$B$2:$B$3001,$A49))</f>
        <v>0</v>
      </c>
      <c r="BK49" s="21" t="n">
        <f aca="false">IF(OR($A49="",BK$4=""),0,COUNTIFS(Formulas!$A$2:$A$3001,BK$4,Formulas!$B$2:$B$3001,$A49))</f>
        <v>0</v>
      </c>
      <c r="BL49" s="21" t="n">
        <f aca="false">IF(OR($A49="",BL$4=""),0,COUNTIFS(Formulas!$A$2:$A$3001,BL$4,Formulas!$B$2:$B$3001,$A49))</f>
        <v>0</v>
      </c>
      <c r="BM49" s="21" t="n">
        <f aca="false">IF(OR($A49="",BM$4=""),0,COUNTIFS(Formulas!$A$2:$A$3001,BM$4,Formulas!$B$2:$B$3001,$A49))</f>
        <v>0</v>
      </c>
      <c r="BN49" s="21" t="n">
        <f aca="false">IF(OR($A49="",BN$4=""),0,COUNTIFS(Formulas!$A$2:$A$3001,BN$4,Formulas!$B$2:$B$3001,$A49))</f>
        <v>0</v>
      </c>
      <c r="BO49" s="21" t="n">
        <f aca="false">IF(OR($A49="",BO$4=""),0,COUNTIFS(Formulas!$A$2:$A$3001,BO$4,Formulas!$B$2:$B$3001,$A49))</f>
        <v>0</v>
      </c>
      <c r="BP49" s="21" t="n">
        <f aca="false">IF(OR($A49="",BP$4=""),0,COUNTIFS(Formulas!$A$2:$A$3001,BP$4,Formulas!$B$2:$B$3001,$A49))</f>
        <v>0</v>
      </c>
      <c r="BQ49" s="21" t="n">
        <f aca="false">IF(OR($A49="",BQ$4=""),0,COUNTIFS(Formulas!$A$2:$A$3001,BQ$4,Formulas!$B$2:$B$3001,$A49))</f>
        <v>0</v>
      </c>
      <c r="BR49" s="21" t="n">
        <f aca="false">IF(OR($A49="",BR$4=""),0,COUNTIFS(Formulas!$A$2:$A$3001,BR$4,Formulas!$B$2:$B$3001,$A49))</f>
        <v>0</v>
      </c>
      <c r="BS49" s="21" t="n">
        <f aca="false">IF(OR($A49="",BS$4=""),0,COUNTIFS(Formulas!$A$2:$A$3001,BS$4,Formulas!$B$2:$B$3001,$A49))</f>
        <v>0</v>
      </c>
      <c r="BT49" s="21" t="n">
        <f aca="false">IF(OR($A49="",BT$4=""),0,COUNTIFS(Formulas!$A$2:$A$3001,BT$4,Formulas!$B$2:$B$3001,$A49))</f>
        <v>0</v>
      </c>
      <c r="BU49" s="21" t="n">
        <f aca="false">IF(OR($A49="",BU$4=""),0,COUNTIFS(Formulas!$A$2:$A$3001,BU$4,Formulas!$B$2:$B$3001,$A49))</f>
        <v>0</v>
      </c>
      <c r="BV49" s="21" t="n">
        <f aca="false">IF(OR($A49="",BV$4=""),0,COUNTIFS(Formulas!$A$2:$A$3001,BV$4,Formulas!$B$2:$B$3001,$A49))</f>
        <v>0</v>
      </c>
      <c r="BW49" s="21" t="n">
        <f aca="false">IF(OR($A49="",BW$4=""),0,COUNTIFS(Formulas!$A$2:$A$3001,BW$4,Formulas!$B$2:$B$3001,$A49))</f>
        <v>0</v>
      </c>
      <c r="BX49" s="21" t="n">
        <f aca="false">IF(OR($A49="",BX$4=""),0,COUNTIFS(Formulas!$A$2:$A$3001,BX$4,Formulas!$B$2:$B$3001,$A49))</f>
        <v>0</v>
      </c>
      <c r="BY49" s="21" t="n">
        <f aca="false">IF(OR($A49="",BY$4=""),0,COUNTIFS(Formulas!$A$2:$A$3001,BY$4,Formulas!$B$2:$B$3001,$A49))</f>
        <v>0</v>
      </c>
      <c r="BZ49" s="21" t="n">
        <f aca="false">IF(OR($A49="",BZ$4=""),0,COUNTIFS(Formulas!$A$2:$A$3001,BZ$4,Formulas!$B$2:$B$3001,$A49))</f>
        <v>0</v>
      </c>
      <c r="CA49" s="21" t="n">
        <f aca="false">IF(OR($A49="",CA$4=""),0,COUNTIFS(Formulas!$A$2:$A$3001,CA$4,Formulas!$B$2:$B$3001,$A49))</f>
        <v>0</v>
      </c>
      <c r="CB49" s="21" t="n">
        <f aca="false">IF(OR($A49="",CB$4=""),0,COUNTIFS(Formulas!$A$2:$A$3001,CB$4,Formulas!$B$2:$B$3001,$A49))</f>
        <v>0</v>
      </c>
      <c r="CC49" s="21" t="n">
        <f aca="false">IF(OR($A49="",CC$4=""),0,COUNTIFS(Formulas!$A$2:$A$3001,CC$4,Formulas!$B$2:$B$3001,$A49))</f>
        <v>0</v>
      </c>
      <c r="CD49" s="21" t="n">
        <f aca="false">IF(OR($A49="",CD$4=""),0,COUNTIFS(Formulas!$A$2:$A$3001,CD$4,Formulas!$B$2:$B$3001,$A49))</f>
        <v>1</v>
      </c>
      <c r="CE49" s="21" t="n">
        <f aca="false">IF(OR($A49="",CE$4=""),0,COUNTIFS(Formulas!$A$2:$A$3001,CE$4,Formulas!$B$2:$B$3001,$A49))</f>
        <v>0</v>
      </c>
      <c r="CF49" s="21" t="n">
        <f aca="false">IF(OR($A49="",CF$4=""),0,COUNTIFS(Formulas!$A$2:$A$3001,CF$4,Formulas!$B$2:$B$3001,$A49))</f>
        <v>0</v>
      </c>
      <c r="CG49" s="21" t="n">
        <f aca="false">IF(OR($A49="",CG$4=""),0,COUNTIFS(Formulas!$A$2:$A$3001,CG$4,Formulas!$B$2:$B$3001,$A49))</f>
        <v>0</v>
      </c>
      <c r="CH49" s="21" t="n">
        <f aca="false">IF(OR($A49="",CH$4=""),0,COUNTIFS(Formulas!$A$2:$A$3001,CH$4,Formulas!$B$2:$B$3001,$A49))</f>
        <v>0</v>
      </c>
      <c r="CI49" s="21" t="n">
        <f aca="false">IF(OR($A49="",CI$4=""),0,COUNTIFS(Formulas!$A$2:$A$3001,CI$4,Formulas!$B$2:$B$3001,$A49))</f>
        <v>0</v>
      </c>
      <c r="CJ49" s="21" t="n">
        <f aca="false">IF(OR($A49="",CJ$4=""),0,COUNTIFS(Formulas!$A$2:$A$3001,CJ$4,Formulas!$B$2:$B$3001,$A49))</f>
        <v>0</v>
      </c>
      <c r="CK49" s="21" t="n">
        <f aca="false">IF(OR($A49="",CK$4=""),0,COUNTIFS(Formulas!$A$2:$A$3001,CK$4,Formulas!$B$2:$B$3001,$A49))</f>
        <v>0</v>
      </c>
      <c r="CL49" s="21" t="n">
        <f aca="false">IF(OR($A49="",CL$4=""),0,COUNTIFS(Formulas!$A$2:$A$3001,CL$4,Formulas!$B$2:$B$3001,$A49))</f>
        <v>0</v>
      </c>
      <c r="CM49" s="21" t="n">
        <f aca="false">IF(OR($A49="",CM$4=""),0,COUNTIFS(Formulas!$A$2:$A$3001,CM$4,Formulas!$B$2:$B$3001,$A49))</f>
        <v>0</v>
      </c>
      <c r="CN49" s="21" t="n">
        <f aca="false">IF(OR($A49="",CN$4=""),0,COUNTIFS(Formulas!$A$2:$A$3001,CN$4,Formulas!$B$2:$B$3001,$A49))</f>
        <v>0</v>
      </c>
      <c r="CO49" s="21" t="n">
        <f aca="false">IF(OR($A49="",CO$4=""),0,COUNTIFS(Formulas!$A$2:$A$3001,CO$4,Formulas!$B$2:$B$3001,$A49))</f>
        <v>0</v>
      </c>
      <c r="CP49" s="21" t="n">
        <f aca="false">IF(OR($A49="",CP$4=""),0,COUNTIFS(Formulas!$A$2:$A$3001,CP$4,Formulas!$B$2:$B$3001,$A49))</f>
        <v>0</v>
      </c>
      <c r="CQ49" s="21" t="n">
        <f aca="false">IF(OR($A49="",CQ$4=""),0,COUNTIFS(Formulas!$A$2:$A$3001,CQ$4,Formulas!$B$2:$B$3001,$A49))</f>
        <v>0</v>
      </c>
      <c r="CR49" s="21" t="n">
        <f aca="false">IF(OR($A49="",CR$4=""),0,COUNTIFS(Formulas!$A$2:$A$3001,CR$4,Formulas!$B$2:$B$3001,$A49))</f>
        <v>0</v>
      </c>
      <c r="CS49" s="21" t="n">
        <f aca="false">IF(OR($A49="",CS$4=""),0,COUNTIFS(Formulas!$A$2:$A$3001,CS$4,Formulas!$B$2:$B$3001,$A49))</f>
        <v>0</v>
      </c>
      <c r="CT49" s="21" t="n">
        <f aca="false">IF(OR($A49="",CT$4=""),0,COUNTIFS(Formulas!$A$2:$A$3001,CT$4,Formulas!$B$2:$B$3001,$A49))</f>
        <v>0</v>
      </c>
      <c r="CU49" s="21" t="n">
        <f aca="false">IF(OR($A49="",CU$4=""),0,COUNTIFS(Formulas!$A$2:$A$3001,CU$4,Formulas!$B$2:$B$3001,$A49))</f>
        <v>0</v>
      </c>
      <c r="CV49" s="21" t="n">
        <f aca="false">IF(OR($A49="",CV$4=""),0,COUNTIFS(Formulas!$A$2:$A$3001,CV$4,Formulas!$B$2:$B$3001,$A49))</f>
        <v>0</v>
      </c>
      <c r="CW49" s="21" t="n">
        <f aca="false">IF(OR($A49="",CW$4=""),0,COUNTIFS(Formulas!$A$2:$A$3001,CW$4,Formulas!$B$2:$B$3001,$A49))</f>
        <v>0</v>
      </c>
      <c r="CX49" s="21" t="n">
        <f aca="false">IF(OR($A49="",CX$4=""),0,COUNTIFS(Formulas!$A$2:$A$3001,CX$4,Formulas!$B$2:$B$3001,$A49))</f>
        <v>0</v>
      </c>
      <c r="CY49" s="21" t="n">
        <f aca="false">IF(OR($A49="",CY$4=""),0,COUNTIFS(Formulas!$A$2:$A$3001,CY$4,Formulas!$B$2:$B$3001,$A49))</f>
        <v>0</v>
      </c>
      <c r="CZ49" s="21" t="n">
        <f aca="false">IF(OR($A49="",CZ$4=""),0,COUNTIFS(Formulas!$A$2:$A$3001,CZ$4,Formulas!$B$2:$B$3001,$A49))</f>
        <v>0</v>
      </c>
      <c r="DA49" s="21" t="n">
        <f aca="false">IF(OR($A49="",DA$4=""),0,COUNTIFS(Formulas!$A$2:$A$3001,DA$4,Formulas!$B$2:$B$3001,$A49))</f>
        <v>0</v>
      </c>
      <c r="DB49" s="21" t="n">
        <f aca="false">IF(OR($A49="",DB$4=""),0,COUNTIFS(Formulas!$A$2:$A$3001,DB$4,Formulas!$B$2:$B$3001,$A49))</f>
        <v>0</v>
      </c>
      <c r="DC49" s="21" t="n">
        <f aca="false">IF(OR($A49="",DC$4=""),0,COUNTIFS(Formulas!$A$2:$A$3001,DC$4,Formulas!$B$2:$B$3001,$A49))</f>
        <v>0</v>
      </c>
      <c r="DD49" s="21" t="n">
        <f aca="false">IF(OR($A49="",DD$4=""),0,COUNTIFS(Formulas!$A$2:$A$3001,DD$4,Formulas!$B$2:$B$3001,$A49))</f>
        <v>0</v>
      </c>
      <c r="DE49" s="21" t="n">
        <f aca="false">IF(OR($A49="",DE$4=""),0,COUNTIFS(Formulas!$A$2:$A$3001,DE$4,Formulas!$B$2:$B$3001,$A49))</f>
        <v>0</v>
      </c>
      <c r="DF49" s="21" t="n">
        <f aca="false">IF(OR($A49="",DF$4=""),0,COUNTIFS(Formulas!$A$2:$A$3001,DF$4,Formulas!$B$2:$B$3001,$A49))</f>
        <v>0</v>
      </c>
      <c r="DG49" s="21" t="n">
        <f aca="false">IF(OR($A49="",DG$4=""),0,COUNTIFS(Formulas!$A$2:$A$3001,DG$4,Formulas!$B$2:$B$3001,$A49))</f>
        <v>0</v>
      </c>
      <c r="DH49" s="21" t="n">
        <f aca="false">IF(OR($A49="",DH$4=""),0,COUNTIFS(Formulas!$A$2:$A$3001,DH$4,Formulas!$B$2:$B$3001,$A49))</f>
        <v>0</v>
      </c>
      <c r="DI49" s="21" t="n">
        <f aca="false">IF(OR($A49="",DI$4=""),0,COUNTIFS(Formulas!$A$2:$A$3001,DI$4,Formulas!$B$2:$B$3001,$A49))</f>
        <v>0</v>
      </c>
      <c r="DJ49" s="21" t="n">
        <f aca="false">IF(OR($A49="",DJ$4=""),0,COUNTIFS(Formulas!$A$2:$A$3001,DJ$4,Formulas!$B$2:$B$3001,$A49))</f>
        <v>0</v>
      </c>
      <c r="DK49" s="21" t="n">
        <f aca="false">IF(OR($A49="",DK$4=""),0,COUNTIFS(Formulas!$A$2:$A$3001,DK$4,Formulas!$B$2:$B$3001,$A49))</f>
        <v>0</v>
      </c>
      <c r="DL49" s="21" t="n">
        <f aca="false">IF(OR($A49="",DL$4=""),0,COUNTIFS(Formulas!$A$2:$A$3001,DL$4,Formulas!$B$2:$B$3001,$A49))</f>
        <v>0</v>
      </c>
      <c r="DM49" s="21" t="n">
        <f aca="false">IF(OR($A49="",DM$4=""),0,COUNTIFS(Formulas!$A$2:$A$3001,DM$4,Formulas!$B$2:$B$3001,$A49))</f>
        <v>0</v>
      </c>
      <c r="DN49" s="21" t="n">
        <f aca="false">IF(OR($A49="",DN$4=""),0,COUNTIFS(Formulas!$A$2:$A$3001,DN$4,Formulas!$B$2:$B$3001,$A49))</f>
        <v>0</v>
      </c>
      <c r="DO49" s="21" t="n">
        <f aca="false">IF(OR($A49="",DO$4=""),0,COUNTIFS(Formulas!$A$2:$A$3001,DO$4,Formulas!$B$2:$B$3001,$A49))</f>
        <v>0</v>
      </c>
      <c r="DP49" s="21" t="n">
        <f aca="false">IF(OR($A49="",DP$4=""),0,COUNTIFS(Formulas!$A$2:$A$3001,DP$4,Formulas!$B$2:$B$3001,$A49))</f>
        <v>0</v>
      </c>
      <c r="DQ49" s="21" t="n">
        <f aca="false">IF(OR($A49="",DQ$4=""),0,COUNTIFS(Formulas!$A$2:$A$3001,DQ$4,Formulas!$B$2:$B$3001,$A49))</f>
        <v>0</v>
      </c>
      <c r="DR49" s="21" t="n">
        <f aca="false">IF(OR($A49="",DR$4=""),0,COUNTIFS(Formulas!$A$2:$A$3001,DR$4,Formulas!$B$2:$B$3001,$A49))</f>
        <v>0</v>
      </c>
      <c r="DS49" s="21" t="n">
        <f aca="false">IF(OR($A49="",DS$4=""),0,COUNTIFS(Formulas!$A$2:$A$3001,DS$4,Formulas!$B$2:$B$3001,$A49))</f>
        <v>0</v>
      </c>
      <c r="DT49" s="21" t="n">
        <f aca="false">IF(OR($A49="",DT$4=""),0,COUNTIFS(Formulas!$A$2:$A$3001,DT$4,Formulas!$B$2:$B$3001,$A49))</f>
        <v>0</v>
      </c>
      <c r="DU49" s="21" t="n">
        <f aca="false">IF(OR($A49="",DU$4=""),0,COUNTIFS(Formulas!$A$2:$A$3001,DU$4,Formulas!$B$2:$B$3001,$A49))</f>
        <v>0</v>
      </c>
      <c r="DV49" s="21" t="n">
        <f aca="false">IF(OR($A49="",DV$4=""),0,COUNTIFS(Formulas!$A$2:$A$3001,DV$4,Formulas!$B$2:$B$3001,$A49))</f>
        <v>0</v>
      </c>
      <c r="DW49" s="21" t="n">
        <f aca="false">IF(OR($A49="",DW$4=""),0,COUNTIFS(Formulas!$A$2:$A$3001,DW$4,Formulas!$B$2:$B$3001,$A49))</f>
        <v>0</v>
      </c>
      <c r="DX49" s="21" t="n">
        <f aca="false">IF(OR($A49="",DX$4=""),0,COUNTIFS(Formulas!$A$2:$A$3001,DX$4,Formulas!$B$2:$B$3001,$A49))</f>
        <v>0</v>
      </c>
      <c r="DY49" s="21" t="n">
        <f aca="false">IF(OR($A49="",DY$4=""),0,COUNTIFS(Formulas!$A$2:$A$3001,DY$4,Formulas!$B$2:$B$3001,$A49))</f>
        <v>0</v>
      </c>
      <c r="DZ49" s="21" t="n">
        <f aca="false">IF(OR($A49="",DZ$4=""),0,COUNTIFS(Formulas!$A$2:$A$3001,DZ$4,Formulas!$B$2:$B$3001,$A49))</f>
        <v>0</v>
      </c>
      <c r="EA49" s="21" t="n">
        <f aca="false">IF(OR($A49="",EA$4=""),0,COUNTIFS(Formulas!$A$2:$A$3001,EA$4,Formulas!$B$2:$B$3001,$A49))</f>
        <v>0</v>
      </c>
      <c r="EB49" s="21" t="n">
        <f aca="false">IF(OR($A49="",EB$4=""),0,COUNTIFS(Formulas!$A$2:$A$3001,EB$4,Formulas!$B$2:$B$3001,$A49))</f>
        <v>0</v>
      </c>
      <c r="EC49" s="21" t="n">
        <f aca="false">IF(OR($A49="",EC$4=""),0,COUNTIFS(Formulas!$A$2:$A$3001,EC$4,Formulas!$B$2:$B$3001,$A49))</f>
        <v>0</v>
      </c>
      <c r="ED49" s="21" t="n">
        <f aca="false">IF(OR($A49="",ED$4=""),0,COUNTIFS(Formulas!$A$2:$A$3001,ED$4,Formulas!$B$2:$B$3001,$A49))</f>
        <v>0</v>
      </c>
      <c r="EE49" s="21" t="n">
        <f aca="false">IF(OR($A49="",EE$4=""),0,COUNTIFS(Formulas!$A$2:$A$3001,EE$4,Formulas!$B$2:$B$3001,$A49))</f>
        <v>0</v>
      </c>
      <c r="EF49" s="21" t="n">
        <f aca="false">IF(OR($A49="",EF$4=""),0,COUNTIFS(Formulas!$A$2:$A$3001,EF$4,Formulas!$B$2:$B$3001,$A49))</f>
        <v>0</v>
      </c>
      <c r="EG49" s="21" t="n">
        <f aca="false">IF(OR($A49="",EG$4=""),0,COUNTIFS(Formulas!$A$2:$A$3001,EG$4,Formulas!$B$2:$B$3001,$A49))</f>
        <v>0</v>
      </c>
      <c r="EH49" s="21" t="n">
        <f aca="false">IF(OR($A49="",EH$4=""),0,COUNTIFS(Formulas!$A$2:$A$3001,EH$4,Formulas!$B$2:$B$3001,$A49))</f>
        <v>0</v>
      </c>
      <c r="EI49" s="21" t="n">
        <f aca="false">IF(OR($A49="",EI$4=""),0,COUNTIFS(Formulas!$A$2:$A$3001,EI$4,Formulas!$B$2:$B$3001,$A49))</f>
        <v>0</v>
      </c>
      <c r="EJ49" s="21" t="n">
        <f aca="false">IF(OR($A49="",EJ$4=""),0,COUNTIFS(Formulas!$A$2:$A$3001,EJ$4,Formulas!$B$2:$B$3001,$A49))</f>
        <v>0</v>
      </c>
      <c r="EK49" s="21" t="n">
        <f aca="false">IF(OR($A49="",EK$4=""),0,COUNTIFS(Formulas!$A$2:$A$3001,EK$4,Formulas!$B$2:$B$3001,$A49))</f>
        <v>0</v>
      </c>
      <c r="EL49" s="21" t="n">
        <f aca="false">IF(OR($A49="",EL$4=""),0,COUNTIFS(Formulas!$A$2:$A$3001,EL$4,Formulas!$B$2:$B$3001,$A49))</f>
        <v>0</v>
      </c>
      <c r="EM49" s="21" t="n">
        <f aca="false">IF(OR($A49="",EM$4=""),0,COUNTIFS(Formulas!$A$2:$A$3001,EM$4,Formulas!$B$2:$B$3001,$A49))</f>
        <v>0</v>
      </c>
      <c r="EN49" s="21" t="n">
        <f aca="false">IF(OR($A49="",EN$4=""),0,COUNTIFS(Formulas!$A$2:$A$3001,EN$4,Formulas!$B$2:$B$3001,$A49))</f>
        <v>0</v>
      </c>
      <c r="EO49" s="21" t="n">
        <f aca="false">IF(OR($A49="",EO$4=""),0,COUNTIFS(Formulas!$A$2:$A$3001,EO$4,Formulas!$B$2:$B$3001,$A49))</f>
        <v>0</v>
      </c>
      <c r="EP49" s="21" t="n">
        <f aca="false">IF(OR($A49="",EP$4=""),0,COUNTIFS(Formulas!$A$2:$A$3001,EP$4,Formulas!$B$2:$B$3001,$A49))</f>
        <v>0</v>
      </c>
      <c r="EQ49" s="21" t="n">
        <f aca="false">IF(OR($A49="",EQ$4=""),0,COUNTIFS(Formulas!$A$2:$A$3001,EQ$4,Formulas!$B$2:$B$3001,$A49))</f>
        <v>0</v>
      </c>
      <c r="ER49" s="21" t="n">
        <f aca="false">IF(OR($A49="",ER$4=""),0,COUNTIFS(Formulas!$A$2:$A$3001,ER$4,Formulas!$B$2:$B$3001,$A49))</f>
        <v>0</v>
      </c>
      <c r="ES49" s="21" t="n">
        <f aca="false">IF(OR($A49="",ES$4=""),0,COUNTIFS(Formulas!$A$2:$A$3001,ES$4,Formulas!$B$2:$B$3001,$A49))</f>
        <v>0</v>
      </c>
      <c r="ET49" s="21" t="n">
        <f aca="false">IF(OR($A49="",ET$4=""),0,COUNTIFS(Formulas!$A$2:$A$3001,ET$4,Formulas!$B$2:$B$3001,$A49))</f>
        <v>0</v>
      </c>
      <c r="EU49" s="21" t="n">
        <f aca="false">IF(OR($A49="",EU$4=""),0,COUNTIFS(Formulas!$A$2:$A$3001,EU$4,Formulas!$B$2:$B$3001,$A49))</f>
        <v>0</v>
      </c>
      <c r="EV49" s="21" t="n">
        <f aca="false">IF(OR($A49="",EV$4=""),0,COUNTIFS(Formulas!$A$2:$A$3001,EV$4,Formulas!$B$2:$B$3001,$A49))</f>
        <v>0</v>
      </c>
    </row>
    <row r="50" customFormat="false" ht="15" hidden="false" customHeight="false" outlineLevel="0" collapsed="false">
      <c r="A50" s="13" t="str">
        <f aca="false">IF(INDEX(Materials!$A$2:$A$301,46)="","",INDEX(Materials!$A$2:$A$301,46))</f>
        <v>Ginkgo Biloba Leaf Dry Extract 50:1</v>
      </c>
      <c r="B50" s="19" t="n">
        <f aca="false">IF(A50="","",COUNTIF(C50:EV50,"&gt;0"))</f>
        <v>1</v>
      </c>
      <c r="C50" s="21" t="n">
        <f aca="false">IF(OR($A50="",C$4=""),0,COUNTIFS(Formulas!$A$2:$A$3001,C$4,Formulas!$B$2:$B$3001,$A50))</f>
        <v>0</v>
      </c>
      <c r="D50" s="21" t="n">
        <f aca="false">IF(OR($A50="",D$4=""),0,COUNTIFS(Formulas!$A$2:$A$3001,D$4,Formulas!$B$2:$B$3001,$A50))</f>
        <v>0</v>
      </c>
      <c r="E50" s="21" t="n">
        <f aca="false">IF(OR($A50="",E$4=""),0,COUNTIFS(Formulas!$A$2:$A$3001,E$4,Formulas!$B$2:$B$3001,$A50))</f>
        <v>0</v>
      </c>
      <c r="F50" s="21" t="n">
        <f aca="false">IF(OR($A50="",F$4=""),0,COUNTIFS(Formulas!$A$2:$A$3001,F$4,Formulas!$B$2:$B$3001,$A50))</f>
        <v>0</v>
      </c>
      <c r="G50" s="21" t="n">
        <f aca="false">IF(OR($A50="",G$4=""),0,COUNTIFS(Formulas!$A$2:$A$3001,G$4,Formulas!$B$2:$B$3001,$A50))</f>
        <v>0</v>
      </c>
      <c r="H50" s="21" t="n">
        <f aca="false">IF(OR($A50="",H$4=""),0,COUNTIFS(Formulas!$A$2:$A$3001,H$4,Formulas!$B$2:$B$3001,$A50))</f>
        <v>0</v>
      </c>
      <c r="I50" s="21" t="n">
        <f aca="false">IF(OR($A50="",I$4=""),0,COUNTIFS(Formulas!$A$2:$A$3001,I$4,Formulas!$B$2:$B$3001,$A50))</f>
        <v>0</v>
      </c>
      <c r="J50" s="21" t="n">
        <f aca="false">IF(OR($A50="",J$4=""),0,COUNTIFS(Formulas!$A$2:$A$3001,J$4,Formulas!$B$2:$B$3001,$A50))</f>
        <v>0</v>
      </c>
      <c r="K50" s="21" t="n">
        <f aca="false">IF(OR($A50="",K$4=""),0,COUNTIFS(Formulas!$A$2:$A$3001,K$4,Formulas!$B$2:$B$3001,$A50))</f>
        <v>0</v>
      </c>
      <c r="L50" s="21" t="n">
        <f aca="false">IF(OR($A50="",L$4=""),0,COUNTIFS(Formulas!$A$2:$A$3001,L$4,Formulas!$B$2:$B$3001,$A50))</f>
        <v>0</v>
      </c>
      <c r="M50" s="21" t="n">
        <f aca="false">IF(OR($A50="",M$4=""),0,COUNTIFS(Formulas!$A$2:$A$3001,M$4,Formulas!$B$2:$B$3001,$A50))</f>
        <v>0</v>
      </c>
      <c r="N50" s="21" t="n">
        <f aca="false">IF(OR($A50="",N$4=""),0,COUNTIFS(Formulas!$A$2:$A$3001,N$4,Formulas!$B$2:$B$3001,$A50))</f>
        <v>0</v>
      </c>
      <c r="O50" s="21" t="n">
        <f aca="false">IF(OR($A50="",O$4=""),0,COUNTIFS(Formulas!$A$2:$A$3001,O$4,Formulas!$B$2:$B$3001,$A50))</f>
        <v>0</v>
      </c>
      <c r="P50" s="21" t="n">
        <f aca="false">IF(OR($A50="",P$4=""),0,COUNTIFS(Formulas!$A$2:$A$3001,P$4,Formulas!$B$2:$B$3001,$A50))</f>
        <v>0</v>
      </c>
      <c r="Q50" s="21" t="n">
        <f aca="false">IF(OR($A50="",Q$4=""),0,COUNTIFS(Formulas!$A$2:$A$3001,Q$4,Formulas!$B$2:$B$3001,$A50))</f>
        <v>0</v>
      </c>
      <c r="R50" s="21" t="n">
        <f aca="false">IF(OR($A50="",R$4=""),0,COUNTIFS(Formulas!$A$2:$A$3001,R$4,Formulas!$B$2:$B$3001,$A50))</f>
        <v>0</v>
      </c>
      <c r="S50" s="21" t="n">
        <f aca="false">IF(OR($A50="",S$4=""),0,COUNTIFS(Formulas!$A$2:$A$3001,S$4,Formulas!$B$2:$B$3001,$A50))</f>
        <v>0</v>
      </c>
      <c r="T50" s="21" t="n">
        <f aca="false">IF(OR($A50="",T$4=""),0,COUNTIFS(Formulas!$A$2:$A$3001,T$4,Formulas!$B$2:$B$3001,$A50))</f>
        <v>0</v>
      </c>
      <c r="U50" s="21" t="n">
        <f aca="false">IF(OR($A50="",U$4=""),0,COUNTIFS(Formulas!$A$2:$A$3001,U$4,Formulas!$B$2:$B$3001,$A50))</f>
        <v>0</v>
      </c>
      <c r="V50" s="21" t="n">
        <f aca="false">IF(OR($A50="",V$4=""),0,COUNTIFS(Formulas!$A$2:$A$3001,V$4,Formulas!$B$2:$B$3001,$A50))</f>
        <v>0</v>
      </c>
      <c r="W50" s="21" t="n">
        <f aca="false">IF(OR($A50="",W$4=""),0,COUNTIFS(Formulas!$A$2:$A$3001,W$4,Formulas!$B$2:$B$3001,$A50))</f>
        <v>0</v>
      </c>
      <c r="X50" s="21" t="n">
        <f aca="false">IF(OR($A50="",X$4=""),0,COUNTIFS(Formulas!$A$2:$A$3001,X$4,Formulas!$B$2:$B$3001,$A50))</f>
        <v>0</v>
      </c>
      <c r="Y50" s="21" t="n">
        <f aca="false">IF(OR($A50="",Y$4=""),0,COUNTIFS(Formulas!$A$2:$A$3001,Y$4,Formulas!$B$2:$B$3001,$A50))</f>
        <v>0</v>
      </c>
      <c r="Z50" s="21" t="n">
        <f aca="false">IF(OR($A50="",Z$4=""),0,COUNTIFS(Formulas!$A$2:$A$3001,Z$4,Formulas!$B$2:$B$3001,$A50))</f>
        <v>0</v>
      </c>
      <c r="AA50" s="21" t="n">
        <f aca="false">IF(OR($A50="",AA$4=""),0,COUNTIFS(Formulas!$A$2:$A$3001,AA$4,Formulas!$B$2:$B$3001,$A50))</f>
        <v>0</v>
      </c>
      <c r="AB50" s="21" t="n">
        <f aca="false">IF(OR($A50="",AB$4=""),0,COUNTIFS(Formulas!$A$2:$A$3001,AB$4,Formulas!$B$2:$B$3001,$A50))</f>
        <v>0</v>
      </c>
      <c r="AC50" s="21" t="n">
        <f aca="false">IF(OR($A50="",AC$4=""),0,COUNTIFS(Formulas!$A$2:$A$3001,AC$4,Formulas!$B$2:$B$3001,$A50))</f>
        <v>0</v>
      </c>
      <c r="AD50" s="21" t="n">
        <f aca="false">IF(OR($A50="",AD$4=""),0,COUNTIFS(Formulas!$A$2:$A$3001,AD$4,Formulas!$B$2:$B$3001,$A50))</f>
        <v>0</v>
      </c>
      <c r="AE50" s="21" t="n">
        <f aca="false">IF(OR($A50="",AE$4=""),0,COUNTIFS(Formulas!$A$2:$A$3001,AE$4,Formulas!$B$2:$B$3001,$A50))</f>
        <v>0</v>
      </c>
      <c r="AF50" s="21" t="n">
        <f aca="false">IF(OR($A50="",AF$4=""),0,COUNTIFS(Formulas!$A$2:$A$3001,AF$4,Formulas!$B$2:$B$3001,$A50))</f>
        <v>0</v>
      </c>
      <c r="AG50" s="21" t="n">
        <f aca="false">IF(OR($A50="",AG$4=""),0,COUNTIFS(Formulas!$A$2:$A$3001,AG$4,Formulas!$B$2:$B$3001,$A50))</f>
        <v>0</v>
      </c>
      <c r="AH50" s="21" t="n">
        <f aca="false">IF(OR($A50="",AH$4=""),0,COUNTIFS(Formulas!$A$2:$A$3001,AH$4,Formulas!$B$2:$B$3001,$A50))</f>
        <v>0</v>
      </c>
      <c r="AI50" s="21" t="n">
        <f aca="false">IF(OR($A50="",AI$4=""),0,COUNTIFS(Formulas!$A$2:$A$3001,AI$4,Formulas!$B$2:$B$3001,$A50))</f>
        <v>0</v>
      </c>
      <c r="AJ50" s="21" t="n">
        <f aca="false">IF(OR($A50="",AJ$4=""),0,COUNTIFS(Formulas!$A$2:$A$3001,AJ$4,Formulas!$B$2:$B$3001,$A50))</f>
        <v>0</v>
      </c>
      <c r="AK50" s="21" t="n">
        <f aca="false">IF(OR($A50="",AK$4=""),0,COUNTIFS(Formulas!$A$2:$A$3001,AK$4,Formulas!$B$2:$B$3001,$A50))</f>
        <v>0</v>
      </c>
      <c r="AL50" s="21" t="n">
        <f aca="false">IF(OR($A50="",AL$4=""),0,COUNTIFS(Formulas!$A$2:$A$3001,AL$4,Formulas!$B$2:$B$3001,$A50))</f>
        <v>0</v>
      </c>
      <c r="AM50" s="21" t="n">
        <f aca="false">IF(OR($A50="",AM$4=""),0,COUNTIFS(Formulas!$A$2:$A$3001,AM$4,Formulas!$B$2:$B$3001,$A50))</f>
        <v>0</v>
      </c>
      <c r="AN50" s="21" t="n">
        <f aca="false">IF(OR($A50="",AN$4=""),0,COUNTIFS(Formulas!$A$2:$A$3001,AN$4,Formulas!$B$2:$B$3001,$A50))</f>
        <v>0</v>
      </c>
      <c r="AO50" s="21" t="n">
        <f aca="false">IF(OR($A50="",AO$4=""),0,COUNTIFS(Formulas!$A$2:$A$3001,AO$4,Formulas!$B$2:$B$3001,$A50))</f>
        <v>0</v>
      </c>
      <c r="AP50" s="21" t="n">
        <f aca="false">IF(OR($A50="",AP$4=""),0,COUNTIFS(Formulas!$A$2:$A$3001,AP$4,Formulas!$B$2:$B$3001,$A50))</f>
        <v>0</v>
      </c>
      <c r="AQ50" s="21" t="n">
        <f aca="false">IF(OR($A50="",AQ$4=""),0,COUNTIFS(Formulas!$A$2:$A$3001,AQ$4,Formulas!$B$2:$B$3001,$A50))</f>
        <v>0</v>
      </c>
      <c r="AR50" s="21" t="n">
        <f aca="false">IF(OR($A50="",AR$4=""),0,COUNTIFS(Formulas!$A$2:$A$3001,AR$4,Formulas!$B$2:$B$3001,$A50))</f>
        <v>0</v>
      </c>
      <c r="AS50" s="21" t="n">
        <f aca="false">IF(OR($A50="",AS$4=""),0,COUNTIFS(Formulas!$A$2:$A$3001,AS$4,Formulas!$B$2:$B$3001,$A50))</f>
        <v>0</v>
      </c>
      <c r="AT50" s="21" t="n">
        <f aca="false">IF(OR($A50="",AT$4=""),0,COUNTIFS(Formulas!$A$2:$A$3001,AT$4,Formulas!$B$2:$B$3001,$A50))</f>
        <v>0</v>
      </c>
      <c r="AU50" s="21" t="n">
        <f aca="false">IF(OR($A50="",AU$4=""),0,COUNTIFS(Formulas!$A$2:$A$3001,AU$4,Formulas!$B$2:$B$3001,$A50))</f>
        <v>0</v>
      </c>
      <c r="AV50" s="21" t="n">
        <f aca="false">IF(OR($A50="",AV$4=""),0,COUNTIFS(Formulas!$A$2:$A$3001,AV$4,Formulas!$B$2:$B$3001,$A50))</f>
        <v>0</v>
      </c>
      <c r="AW50" s="21" t="n">
        <f aca="false">IF(OR($A50="",AW$4=""),0,COUNTIFS(Formulas!$A$2:$A$3001,AW$4,Formulas!$B$2:$B$3001,$A50))</f>
        <v>0</v>
      </c>
      <c r="AX50" s="21" t="n">
        <f aca="false">IF(OR($A50="",AX$4=""),0,COUNTIFS(Formulas!$A$2:$A$3001,AX$4,Formulas!$B$2:$B$3001,$A50))</f>
        <v>0</v>
      </c>
      <c r="AY50" s="21" t="n">
        <f aca="false">IF(OR($A50="",AY$4=""),0,COUNTIFS(Formulas!$A$2:$A$3001,AY$4,Formulas!$B$2:$B$3001,$A50))</f>
        <v>0</v>
      </c>
      <c r="AZ50" s="21" t="n">
        <f aca="false">IF(OR($A50="",AZ$4=""),0,COUNTIFS(Formulas!$A$2:$A$3001,AZ$4,Formulas!$B$2:$B$3001,$A50))</f>
        <v>0</v>
      </c>
      <c r="BA50" s="21" t="n">
        <f aca="false">IF(OR($A50="",BA$4=""),0,COUNTIFS(Formulas!$A$2:$A$3001,BA$4,Formulas!$B$2:$B$3001,$A50))</f>
        <v>0</v>
      </c>
      <c r="BB50" s="21" t="n">
        <f aca="false">IF(OR($A50="",BB$4=""),0,COUNTIFS(Formulas!$A$2:$A$3001,BB$4,Formulas!$B$2:$B$3001,$A50))</f>
        <v>0</v>
      </c>
      <c r="BC50" s="21" t="n">
        <f aca="false">IF(OR($A50="",BC$4=""),0,COUNTIFS(Formulas!$A$2:$A$3001,BC$4,Formulas!$B$2:$B$3001,$A50))</f>
        <v>0</v>
      </c>
      <c r="BD50" s="21" t="n">
        <f aca="false">IF(OR($A50="",BD$4=""),0,COUNTIFS(Formulas!$A$2:$A$3001,BD$4,Formulas!$B$2:$B$3001,$A50))</f>
        <v>0</v>
      </c>
      <c r="BE50" s="21" t="n">
        <f aca="false">IF(OR($A50="",BE$4=""),0,COUNTIFS(Formulas!$A$2:$A$3001,BE$4,Formulas!$B$2:$B$3001,$A50))</f>
        <v>0</v>
      </c>
      <c r="BF50" s="21" t="n">
        <f aca="false">IF(OR($A50="",BF$4=""),0,COUNTIFS(Formulas!$A$2:$A$3001,BF$4,Formulas!$B$2:$B$3001,$A50))</f>
        <v>0</v>
      </c>
      <c r="BG50" s="21" t="n">
        <f aca="false">IF(OR($A50="",BG$4=""),0,COUNTIFS(Formulas!$A$2:$A$3001,BG$4,Formulas!$B$2:$B$3001,$A50))</f>
        <v>0</v>
      </c>
      <c r="BH50" s="21" t="n">
        <f aca="false">IF(OR($A50="",BH$4=""),0,COUNTIFS(Formulas!$A$2:$A$3001,BH$4,Formulas!$B$2:$B$3001,$A50))</f>
        <v>0</v>
      </c>
      <c r="BI50" s="21" t="n">
        <f aca="false">IF(OR($A50="",BI$4=""),0,COUNTIFS(Formulas!$A$2:$A$3001,BI$4,Formulas!$B$2:$B$3001,$A50))</f>
        <v>0</v>
      </c>
      <c r="BJ50" s="21" t="n">
        <f aca="false">IF(OR($A50="",BJ$4=""),0,COUNTIFS(Formulas!$A$2:$A$3001,BJ$4,Formulas!$B$2:$B$3001,$A50))</f>
        <v>0</v>
      </c>
      <c r="BK50" s="21" t="n">
        <f aca="false">IF(OR($A50="",BK$4=""),0,COUNTIFS(Formulas!$A$2:$A$3001,BK$4,Formulas!$B$2:$B$3001,$A50))</f>
        <v>0</v>
      </c>
      <c r="BL50" s="21" t="n">
        <f aca="false">IF(OR($A50="",BL$4=""),0,COUNTIFS(Formulas!$A$2:$A$3001,BL$4,Formulas!$B$2:$B$3001,$A50))</f>
        <v>0</v>
      </c>
      <c r="BM50" s="21" t="n">
        <f aca="false">IF(OR($A50="",BM$4=""),0,COUNTIFS(Formulas!$A$2:$A$3001,BM$4,Formulas!$B$2:$B$3001,$A50))</f>
        <v>0</v>
      </c>
      <c r="BN50" s="21" t="n">
        <f aca="false">IF(OR($A50="",BN$4=""),0,COUNTIFS(Formulas!$A$2:$A$3001,BN$4,Formulas!$B$2:$B$3001,$A50))</f>
        <v>0</v>
      </c>
      <c r="BO50" s="21" t="n">
        <f aca="false">IF(OR($A50="",BO$4=""),0,COUNTIFS(Formulas!$A$2:$A$3001,BO$4,Formulas!$B$2:$B$3001,$A50))</f>
        <v>0</v>
      </c>
      <c r="BP50" s="21" t="n">
        <f aca="false">IF(OR($A50="",BP$4=""),0,COUNTIFS(Formulas!$A$2:$A$3001,BP$4,Formulas!$B$2:$B$3001,$A50))</f>
        <v>0</v>
      </c>
      <c r="BQ50" s="21" t="n">
        <f aca="false">IF(OR($A50="",BQ$4=""),0,COUNTIFS(Formulas!$A$2:$A$3001,BQ$4,Formulas!$B$2:$B$3001,$A50))</f>
        <v>0</v>
      </c>
      <c r="BR50" s="21" t="n">
        <f aca="false">IF(OR($A50="",BR$4=""),0,COUNTIFS(Formulas!$A$2:$A$3001,BR$4,Formulas!$B$2:$B$3001,$A50))</f>
        <v>0</v>
      </c>
      <c r="BS50" s="21" t="n">
        <f aca="false">IF(OR($A50="",BS$4=""),0,COUNTIFS(Formulas!$A$2:$A$3001,BS$4,Formulas!$B$2:$B$3001,$A50))</f>
        <v>0</v>
      </c>
      <c r="BT50" s="21" t="n">
        <f aca="false">IF(OR($A50="",BT$4=""),0,COUNTIFS(Formulas!$A$2:$A$3001,BT$4,Formulas!$B$2:$B$3001,$A50))</f>
        <v>0</v>
      </c>
      <c r="BU50" s="21" t="n">
        <f aca="false">IF(OR($A50="",BU$4=""),0,COUNTIFS(Formulas!$A$2:$A$3001,BU$4,Formulas!$B$2:$B$3001,$A50))</f>
        <v>0</v>
      </c>
      <c r="BV50" s="21" t="n">
        <f aca="false">IF(OR($A50="",BV$4=""),0,COUNTIFS(Formulas!$A$2:$A$3001,BV$4,Formulas!$B$2:$B$3001,$A50))</f>
        <v>0</v>
      </c>
      <c r="BW50" s="21" t="n">
        <f aca="false">IF(OR($A50="",BW$4=""),0,COUNTIFS(Formulas!$A$2:$A$3001,BW$4,Formulas!$B$2:$B$3001,$A50))</f>
        <v>0</v>
      </c>
      <c r="BX50" s="21" t="n">
        <f aca="false">IF(OR($A50="",BX$4=""),0,COUNTIFS(Formulas!$A$2:$A$3001,BX$4,Formulas!$B$2:$B$3001,$A50))</f>
        <v>0</v>
      </c>
      <c r="BY50" s="21" t="n">
        <f aca="false">IF(OR($A50="",BY$4=""),0,COUNTIFS(Formulas!$A$2:$A$3001,BY$4,Formulas!$B$2:$B$3001,$A50))</f>
        <v>0</v>
      </c>
      <c r="BZ50" s="21" t="n">
        <f aca="false">IF(OR($A50="",BZ$4=""),0,COUNTIFS(Formulas!$A$2:$A$3001,BZ$4,Formulas!$B$2:$B$3001,$A50))</f>
        <v>0</v>
      </c>
      <c r="CA50" s="21" t="n">
        <f aca="false">IF(OR($A50="",CA$4=""),0,COUNTIFS(Formulas!$A$2:$A$3001,CA$4,Formulas!$B$2:$B$3001,$A50))</f>
        <v>0</v>
      </c>
      <c r="CB50" s="21" t="n">
        <f aca="false">IF(OR($A50="",CB$4=""),0,COUNTIFS(Formulas!$A$2:$A$3001,CB$4,Formulas!$B$2:$B$3001,$A50))</f>
        <v>0</v>
      </c>
      <c r="CC50" s="21" t="n">
        <f aca="false">IF(OR($A50="",CC$4=""),0,COUNTIFS(Formulas!$A$2:$A$3001,CC$4,Formulas!$B$2:$B$3001,$A50))</f>
        <v>0</v>
      </c>
      <c r="CD50" s="21" t="n">
        <f aca="false">IF(OR($A50="",CD$4=""),0,COUNTIFS(Formulas!$A$2:$A$3001,CD$4,Formulas!$B$2:$B$3001,$A50))</f>
        <v>0</v>
      </c>
      <c r="CE50" s="21" t="n">
        <f aca="false">IF(OR($A50="",CE$4=""),0,COUNTIFS(Formulas!$A$2:$A$3001,CE$4,Formulas!$B$2:$B$3001,$A50))</f>
        <v>0</v>
      </c>
      <c r="CF50" s="21" t="n">
        <f aca="false">IF(OR($A50="",CF$4=""),0,COUNTIFS(Formulas!$A$2:$A$3001,CF$4,Formulas!$B$2:$B$3001,$A50))</f>
        <v>1</v>
      </c>
      <c r="CG50" s="21" t="n">
        <f aca="false">IF(OR($A50="",CG$4=""),0,COUNTIFS(Formulas!$A$2:$A$3001,CG$4,Formulas!$B$2:$B$3001,$A50))</f>
        <v>0</v>
      </c>
      <c r="CH50" s="21" t="n">
        <f aca="false">IF(OR($A50="",CH$4=""),0,COUNTIFS(Formulas!$A$2:$A$3001,CH$4,Formulas!$B$2:$B$3001,$A50))</f>
        <v>0</v>
      </c>
      <c r="CI50" s="21" t="n">
        <f aca="false">IF(OR($A50="",CI$4=""),0,COUNTIFS(Formulas!$A$2:$A$3001,CI$4,Formulas!$B$2:$B$3001,$A50))</f>
        <v>0</v>
      </c>
      <c r="CJ50" s="21" t="n">
        <f aca="false">IF(OR($A50="",CJ$4=""),0,COUNTIFS(Formulas!$A$2:$A$3001,CJ$4,Formulas!$B$2:$B$3001,$A50))</f>
        <v>0</v>
      </c>
      <c r="CK50" s="21" t="n">
        <f aca="false">IF(OR($A50="",CK$4=""),0,COUNTIFS(Formulas!$A$2:$A$3001,CK$4,Formulas!$B$2:$B$3001,$A50))</f>
        <v>0</v>
      </c>
      <c r="CL50" s="21" t="n">
        <f aca="false">IF(OR($A50="",CL$4=""),0,COUNTIFS(Formulas!$A$2:$A$3001,CL$4,Formulas!$B$2:$B$3001,$A50))</f>
        <v>0</v>
      </c>
      <c r="CM50" s="21" t="n">
        <f aca="false">IF(OR($A50="",CM$4=""),0,COUNTIFS(Formulas!$A$2:$A$3001,CM$4,Formulas!$B$2:$B$3001,$A50))</f>
        <v>0</v>
      </c>
      <c r="CN50" s="21" t="n">
        <f aca="false">IF(OR($A50="",CN$4=""),0,COUNTIFS(Formulas!$A$2:$A$3001,CN$4,Formulas!$B$2:$B$3001,$A50))</f>
        <v>0</v>
      </c>
      <c r="CO50" s="21" t="n">
        <f aca="false">IF(OR($A50="",CO$4=""),0,COUNTIFS(Formulas!$A$2:$A$3001,CO$4,Formulas!$B$2:$B$3001,$A50))</f>
        <v>0</v>
      </c>
      <c r="CP50" s="21" t="n">
        <f aca="false">IF(OR($A50="",CP$4=""),0,COUNTIFS(Formulas!$A$2:$A$3001,CP$4,Formulas!$B$2:$B$3001,$A50))</f>
        <v>0</v>
      </c>
      <c r="CQ50" s="21" t="n">
        <f aca="false">IF(OR($A50="",CQ$4=""),0,COUNTIFS(Formulas!$A$2:$A$3001,CQ$4,Formulas!$B$2:$B$3001,$A50))</f>
        <v>0</v>
      </c>
      <c r="CR50" s="21" t="n">
        <f aca="false">IF(OR($A50="",CR$4=""),0,COUNTIFS(Formulas!$A$2:$A$3001,CR$4,Formulas!$B$2:$B$3001,$A50))</f>
        <v>0</v>
      </c>
      <c r="CS50" s="21" t="n">
        <f aca="false">IF(OR($A50="",CS$4=""),0,COUNTIFS(Formulas!$A$2:$A$3001,CS$4,Formulas!$B$2:$B$3001,$A50))</f>
        <v>0</v>
      </c>
      <c r="CT50" s="21" t="n">
        <f aca="false">IF(OR($A50="",CT$4=""),0,COUNTIFS(Formulas!$A$2:$A$3001,CT$4,Formulas!$B$2:$B$3001,$A50))</f>
        <v>0</v>
      </c>
      <c r="CU50" s="21" t="n">
        <f aca="false">IF(OR($A50="",CU$4=""),0,COUNTIFS(Formulas!$A$2:$A$3001,CU$4,Formulas!$B$2:$B$3001,$A50))</f>
        <v>0</v>
      </c>
      <c r="CV50" s="21" t="n">
        <f aca="false">IF(OR($A50="",CV$4=""),0,COUNTIFS(Formulas!$A$2:$A$3001,CV$4,Formulas!$B$2:$B$3001,$A50))</f>
        <v>0</v>
      </c>
      <c r="CW50" s="21" t="n">
        <f aca="false">IF(OR($A50="",CW$4=""),0,COUNTIFS(Formulas!$A$2:$A$3001,CW$4,Formulas!$B$2:$B$3001,$A50))</f>
        <v>0</v>
      </c>
      <c r="CX50" s="21" t="n">
        <f aca="false">IF(OR($A50="",CX$4=""),0,COUNTIFS(Formulas!$A$2:$A$3001,CX$4,Formulas!$B$2:$B$3001,$A50))</f>
        <v>0</v>
      </c>
      <c r="CY50" s="21" t="n">
        <f aca="false">IF(OR($A50="",CY$4=""),0,COUNTIFS(Formulas!$A$2:$A$3001,CY$4,Formulas!$B$2:$B$3001,$A50))</f>
        <v>0</v>
      </c>
      <c r="CZ50" s="21" t="n">
        <f aca="false">IF(OR($A50="",CZ$4=""),0,COUNTIFS(Formulas!$A$2:$A$3001,CZ$4,Formulas!$B$2:$B$3001,$A50))</f>
        <v>0</v>
      </c>
      <c r="DA50" s="21" t="n">
        <f aca="false">IF(OR($A50="",DA$4=""),0,COUNTIFS(Formulas!$A$2:$A$3001,DA$4,Formulas!$B$2:$B$3001,$A50))</f>
        <v>0</v>
      </c>
      <c r="DB50" s="21" t="n">
        <f aca="false">IF(OR($A50="",DB$4=""),0,COUNTIFS(Formulas!$A$2:$A$3001,DB$4,Formulas!$B$2:$B$3001,$A50))</f>
        <v>0</v>
      </c>
      <c r="DC50" s="21" t="n">
        <f aca="false">IF(OR($A50="",DC$4=""),0,COUNTIFS(Formulas!$A$2:$A$3001,DC$4,Formulas!$B$2:$B$3001,$A50))</f>
        <v>0</v>
      </c>
      <c r="DD50" s="21" t="n">
        <f aca="false">IF(OR($A50="",DD$4=""),0,COUNTIFS(Formulas!$A$2:$A$3001,DD$4,Formulas!$B$2:$B$3001,$A50))</f>
        <v>0</v>
      </c>
      <c r="DE50" s="21" t="n">
        <f aca="false">IF(OR($A50="",DE$4=""),0,COUNTIFS(Formulas!$A$2:$A$3001,DE$4,Formulas!$B$2:$B$3001,$A50))</f>
        <v>0</v>
      </c>
      <c r="DF50" s="21" t="n">
        <f aca="false">IF(OR($A50="",DF$4=""),0,COUNTIFS(Formulas!$A$2:$A$3001,DF$4,Formulas!$B$2:$B$3001,$A50))</f>
        <v>0</v>
      </c>
      <c r="DG50" s="21" t="n">
        <f aca="false">IF(OR($A50="",DG$4=""),0,COUNTIFS(Formulas!$A$2:$A$3001,DG$4,Formulas!$B$2:$B$3001,$A50))</f>
        <v>0</v>
      </c>
      <c r="DH50" s="21" t="n">
        <f aca="false">IF(OR($A50="",DH$4=""),0,COUNTIFS(Formulas!$A$2:$A$3001,DH$4,Formulas!$B$2:$B$3001,$A50))</f>
        <v>0</v>
      </c>
      <c r="DI50" s="21" t="n">
        <f aca="false">IF(OR($A50="",DI$4=""),0,COUNTIFS(Formulas!$A$2:$A$3001,DI$4,Formulas!$B$2:$B$3001,$A50))</f>
        <v>0</v>
      </c>
      <c r="DJ50" s="21" t="n">
        <f aca="false">IF(OR($A50="",DJ$4=""),0,COUNTIFS(Formulas!$A$2:$A$3001,DJ$4,Formulas!$B$2:$B$3001,$A50))</f>
        <v>0</v>
      </c>
      <c r="DK50" s="21" t="n">
        <f aca="false">IF(OR($A50="",DK$4=""),0,COUNTIFS(Formulas!$A$2:$A$3001,DK$4,Formulas!$B$2:$B$3001,$A50))</f>
        <v>0</v>
      </c>
      <c r="DL50" s="21" t="n">
        <f aca="false">IF(OR($A50="",DL$4=""),0,COUNTIFS(Formulas!$A$2:$A$3001,DL$4,Formulas!$B$2:$B$3001,$A50))</f>
        <v>0</v>
      </c>
      <c r="DM50" s="21" t="n">
        <f aca="false">IF(OR($A50="",DM$4=""),0,COUNTIFS(Formulas!$A$2:$A$3001,DM$4,Formulas!$B$2:$B$3001,$A50))</f>
        <v>0</v>
      </c>
      <c r="DN50" s="21" t="n">
        <f aca="false">IF(OR($A50="",DN$4=""),0,COUNTIFS(Formulas!$A$2:$A$3001,DN$4,Formulas!$B$2:$B$3001,$A50))</f>
        <v>0</v>
      </c>
      <c r="DO50" s="21" t="n">
        <f aca="false">IF(OR($A50="",DO$4=""),0,COUNTIFS(Formulas!$A$2:$A$3001,DO$4,Formulas!$B$2:$B$3001,$A50))</f>
        <v>0</v>
      </c>
      <c r="DP50" s="21" t="n">
        <f aca="false">IF(OR($A50="",DP$4=""),0,COUNTIFS(Formulas!$A$2:$A$3001,DP$4,Formulas!$B$2:$B$3001,$A50))</f>
        <v>0</v>
      </c>
      <c r="DQ50" s="21" t="n">
        <f aca="false">IF(OR($A50="",DQ$4=""),0,COUNTIFS(Formulas!$A$2:$A$3001,DQ$4,Formulas!$B$2:$B$3001,$A50))</f>
        <v>0</v>
      </c>
      <c r="DR50" s="21" t="n">
        <f aca="false">IF(OR($A50="",DR$4=""),0,COUNTIFS(Formulas!$A$2:$A$3001,DR$4,Formulas!$B$2:$B$3001,$A50))</f>
        <v>0</v>
      </c>
      <c r="DS50" s="21" t="n">
        <f aca="false">IF(OR($A50="",DS$4=""),0,COUNTIFS(Formulas!$A$2:$A$3001,DS$4,Formulas!$B$2:$B$3001,$A50))</f>
        <v>0</v>
      </c>
      <c r="DT50" s="21" t="n">
        <f aca="false">IF(OR($A50="",DT$4=""),0,COUNTIFS(Formulas!$A$2:$A$3001,DT$4,Formulas!$B$2:$B$3001,$A50))</f>
        <v>0</v>
      </c>
      <c r="DU50" s="21" t="n">
        <f aca="false">IF(OR($A50="",DU$4=""),0,COUNTIFS(Formulas!$A$2:$A$3001,DU$4,Formulas!$B$2:$B$3001,$A50))</f>
        <v>0</v>
      </c>
      <c r="DV50" s="21" t="n">
        <f aca="false">IF(OR($A50="",DV$4=""),0,COUNTIFS(Formulas!$A$2:$A$3001,DV$4,Formulas!$B$2:$B$3001,$A50))</f>
        <v>0</v>
      </c>
      <c r="DW50" s="21" t="n">
        <f aca="false">IF(OR($A50="",DW$4=""),0,COUNTIFS(Formulas!$A$2:$A$3001,DW$4,Formulas!$B$2:$B$3001,$A50))</f>
        <v>0</v>
      </c>
      <c r="DX50" s="21" t="n">
        <f aca="false">IF(OR($A50="",DX$4=""),0,COUNTIFS(Formulas!$A$2:$A$3001,DX$4,Formulas!$B$2:$B$3001,$A50))</f>
        <v>0</v>
      </c>
      <c r="DY50" s="21" t="n">
        <f aca="false">IF(OR($A50="",DY$4=""),0,COUNTIFS(Formulas!$A$2:$A$3001,DY$4,Formulas!$B$2:$B$3001,$A50))</f>
        <v>0</v>
      </c>
      <c r="DZ50" s="21" t="n">
        <f aca="false">IF(OR($A50="",DZ$4=""),0,COUNTIFS(Formulas!$A$2:$A$3001,DZ$4,Formulas!$B$2:$B$3001,$A50))</f>
        <v>0</v>
      </c>
      <c r="EA50" s="21" t="n">
        <f aca="false">IF(OR($A50="",EA$4=""),0,COUNTIFS(Formulas!$A$2:$A$3001,EA$4,Formulas!$B$2:$B$3001,$A50))</f>
        <v>0</v>
      </c>
      <c r="EB50" s="21" t="n">
        <f aca="false">IF(OR($A50="",EB$4=""),0,COUNTIFS(Formulas!$A$2:$A$3001,EB$4,Formulas!$B$2:$B$3001,$A50))</f>
        <v>0</v>
      </c>
      <c r="EC50" s="21" t="n">
        <f aca="false">IF(OR($A50="",EC$4=""),0,COUNTIFS(Formulas!$A$2:$A$3001,EC$4,Formulas!$B$2:$B$3001,$A50))</f>
        <v>0</v>
      </c>
      <c r="ED50" s="21" t="n">
        <f aca="false">IF(OR($A50="",ED$4=""),0,COUNTIFS(Formulas!$A$2:$A$3001,ED$4,Formulas!$B$2:$B$3001,$A50))</f>
        <v>0</v>
      </c>
      <c r="EE50" s="21" t="n">
        <f aca="false">IF(OR($A50="",EE$4=""),0,COUNTIFS(Formulas!$A$2:$A$3001,EE$4,Formulas!$B$2:$B$3001,$A50))</f>
        <v>0</v>
      </c>
      <c r="EF50" s="21" t="n">
        <f aca="false">IF(OR($A50="",EF$4=""),0,COUNTIFS(Formulas!$A$2:$A$3001,EF$4,Formulas!$B$2:$B$3001,$A50))</f>
        <v>0</v>
      </c>
      <c r="EG50" s="21" t="n">
        <f aca="false">IF(OR($A50="",EG$4=""),0,COUNTIFS(Formulas!$A$2:$A$3001,EG$4,Formulas!$B$2:$B$3001,$A50))</f>
        <v>0</v>
      </c>
      <c r="EH50" s="21" t="n">
        <f aca="false">IF(OR($A50="",EH$4=""),0,COUNTIFS(Formulas!$A$2:$A$3001,EH$4,Formulas!$B$2:$B$3001,$A50))</f>
        <v>0</v>
      </c>
      <c r="EI50" s="21" t="n">
        <f aca="false">IF(OR($A50="",EI$4=""),0,COUNTIFS(Formulas!$A$2:$A$3001,EI$4,Formulas!$B$2:$B$3001,$A50))</f>
        <v>0</v>
      </c>
      <c r="EJ50" s="21" t="n">
        <f aca="false">IF(OR($A50="",EJ$4=""),0,COUNTIFS(Formulas!$A$2:$A$3001,EJ$4,Formulas!$B$2:$B$3001,$A50))</f>
        <v>0</v>
      </c>
      <c r="EK50" s="21" t="n">
        <f aca="false">IF(OR($A50="",EK$4=""),0,COUNTIFS(Formulas!$A$2:$A$3001,EK$4,Formulas!$B$2:$B$3001,$A50))</f>
        <v>0</v>
      </c>
      <c r="EL50" s="21" t="n">
        <f aca="false">IF(OR($A50="",EL$4=""),0,COUNTIFS(Formulas!$A$2:$A$3001,EL$4,Formulas!$B$2:$B$3001,$A50))</f>
        <v>0</v>
      </c>
      <c r="EM50" s="21" t="n">
        <f aca="false">IF(OR($A50="",EM$4=""),0,COUNTIFS(Formulas!$A$2:$A$3001,EM$4,Formulas!$B$2:$B$3001,$A50))</f>
        <v>0</v>
      </c>
      <c r="EN50" s="21" t="n">
        <f aca="false">IF(OR($A50="",EN$4=""),0,COUNTIFS(Formulas!$A$2:$A$3001,EN$4,Formulas!$B$2:$B$3001,$A50))</f>
        <v>0</v>
      </c>
      <c r="EO50" s="21" t="n">
        <f aca="false">IF(OR($A50="",EO$4=""),0,COUNTIFS(Formulas!$A$2:$A$3001,EO$4,Formulas!$B$2:$B$3001,$A50))</f>
        <v>0</v>
      </c>
      <c r="EP50" s="21" t="n">
        <f aca="false">IF(OR($A50="",EP$4=""),0,COUNTIFS(Formulas!$A$2:$A$3001,EP$4,Formulas!$B$2:$B$3001,$A50))</f>
        <v>0</v>
      </c>
      <c r="EQ50" s="21" t="n">
        <f aca="false">IF(OR($A50="",EQ$4=""),0,COUNTIFS(Formulas!$A$2:$A$3001,EQ$4,Formulas!$B$2:$B$3001,$A50))</f>
        <v>0</v>
      </c>
      <c r="ER50" s="21" t="n">
        <f aca="false">IF(OR($A50="",ER$4=""),0,COUNTIFS(Formulas!$A$2:$A$3001,ER$4,Formulas!$B$2:$B$3001,$A50))</f>
        <v>0</v>
      </c>
      <c r="ES50" s="21" t="n">
        <f aca="false">IF(OR($A50="",ES$4=""),0,COUNTIFS(Formulas!$A$2:$A$3001,ES$4,Formulas!$B$2:$B$3001,$A50))</f>
        <v>0</v>
      </c>
      <c r="ET50" s="21" t="n">
        <f aca="false">IF(OR($A50="",ET$4=""),0,COUNTIFS(Formulas!$A$2:$A$3001,ET$4,Formulas!$B$2:$B$3001,$A50))</f>
        <v>0</v>
      </c>
      <c r="EU50" s="21" t="n">
        <f aca="false">IF(OR($A50="",EU$4=""),0,COUNTIFS(Formulas!$A$2:$A$3001,EU$4,Formulas!$B$2:$B$3001,$A50))</f>
        <v>0</v>
      </c>
      <c r="EV50" s="21" t="n">
        <f aca="false">IF(OR($A50="",EV$4=""),0,COUNTIFS(Formulas!$A$2:$A$3001,EV$4,Formulas!$B$2:$B$3001,$A50))</f>
        <v>0</v>
      </c>
    </row>
    <row r="51" customFormat="false" ht="15" hidden="false" customHeight="false" outlineLevel="0" collapsed="false">
      <c r="A51" s="13" t="str">
        <f aca="false">IF(INDEX(Materials!$A$2:$A$301,47)="","",INDEX(Materials!$A$2:$A$301,47))</f>
        <v>Ginseng Panax</v>
      </c>
      <c r="B51" s="19" t="n">
        <f aca="false">IF(A51="","",COUNTIF(C51:EV51,"&gt;0"))</f>
        <v>1</v>
      </c>
      <c r="C51" s="21" t="n">
        <f aca="false">IF(OR($A51="",C$4=""),0,COUNTIFS(Formulas!$A$2:$A$3001,C$4,Formulas!$B$2:$B$3001,$A51))</f>
        <v>0</v>
      </c>
      <c r="D51" s="21" t="n">
        <f aca="false">IF(OR($A51="",D$4=""),0,COUNTIFS(Formulas!$A$2:$A$3001,D$4,Formulas!$B$2:$B$3001,$A51))</f>
        <v>0</v>
      </c>
      <c r="E51" s="21" t="n">
        <f aca="false">IF(OR($A51="",E$4=""),0,COUNTIFS(Formulas!$A$2:$A$3001,E$4,Formulas!$B$2:$B$3001,$A51))</f>
        <v>0</v>
      </c>
      <c r="F51" s="21" t="n">
        <f aca="false">IF(OR($A51="",F$4=""),0,COUNTIFS(Formulas!$A$2:$A$3001,F$4,Formulas!$B$2:$B$3001,$A51))</f>
        <v>0</v>
      </c>
      <c r="G51" s="21" t="n">
        <f aca="false">IF(OR($A51="",G$4=""),0,COUNTIFS(Formulas!$A$2:$A$3001,G$4,Formulas!$B$2:$B$3001,$A51))</f>
        <v>0</v>
      </c>
      <c r="H51" s="21" t="n">
        <f aca="false">IF(OR($A51="",H$4=""),0,COUNTIFS(Formulas!$A$2:$A$3001,H$4,Formulas!$B$2:$B$3001,$A51))</f>
        <v>0</v>
      </c>
      <c r="I51" s="21" t="n">
        <f aca="false">IF(OR($A51="",I$4=""),0,COUNTIFS(Formulas!$A$2:$A$3001,I$4,Formulas!$B$2:$B$3001,$A51))</f>
        <v>0</v>
      </c>
      <c r="J51" s="21" t="n">
        <f aca="false">IF(OR($A51="",J$4=""),0,COUNTIFS(Formulas!$A$2:$A$3001,J$4,Formulas!$B$2:$B$3001,$A51))</f>
        <v>0</v>
      </c>
      <c r="K51" s="21" t="n">
        <f aca="false">IF(OR($A51="",K$4=""),0,COUNTIFS(Formulas!$A$2:$A$3001,K$4,Formulas!$B$2:$B$3001,$A51))</f>
        <v>0</v>
      </c>
      <c r="L51" s="21" t="n">
        <f aca="false">IF(OR($A51="",L$4=""),0,COUNTIFS(Formulas!$A$2:$A$3001,L$4,Formulas!$B$2:$B$3001,$A51))</f>
        <v>0</v>
      </c>
      <c r="M51" s="21" t="n">
        <f aca="false">IF(OR($A51="",M$4=""),0,COUNTIFS(Formulas!$A$2:$A$3001,M$4,Formulas!$B$2:$B$3001,$A51))</f>
        <v>0</v>
      </c>
      <c r="N51" s="21" t="n">
        <f aca="false">IF(OR($A51="",N$4=""),0,COUNTIFS(Formulas!$A$2:$A$3001,N$4,Formulas!$B$2:$B$3001,$A51))</f>
        <v>0</v>
      </c>
      <c r="O51" s="21" t="n">
        <f aca="false">IF(OR($A51="",O$4=""),0,COUNTIFS(Formulas!$A$2:$A$3001,O$4,Formulas!$B$2:$B$3001,$A51))</f>
        <v>0</v>
      </c>
      <c r="P51" s="21" t="n">
        <f aca="false">IF(OR($A51="",P$4=""),0,COUNTIFS(Formulas!$A$2:$A$3001,P$4,Formulas!$B$2:$B$3001,$A51))</f>
        <v>0</v>
      </c>
      <c r="Q51" s="21" t="n">
        <f aca="false">IF(OR($A51="",Q$4=""),0,COUNTIFS(Formulas!$A$2:$A$3001,Q$4,Formulas!$B$2:$B$3001,$A51))</f>
        <v>0</v>
      </c>
      <c r="R51" s="21" t="n">
        <f aca="false">IF(OR($A51="",R$4=""),0,COUNTIFS(Formulas!$A$2:$A$3001,R$4,Formulas!$B$2:$B$3001,$A51))</f>
        <v>0</v>
      </c>
      <c r="S51" s="21" t="n">
        <f aca="false">IF(OR($A51="",S$4=""),0,COUNTIFS(Formulas!$A$2:$A$3001,S$4,Formulas!$B$2:$B$3001,$A51))</f>
        <v>0</v>
      </c>
      <c r="T51" s="21" t="n">
        <f aca="false">IF(OR($A51="",T$4=""),0,COUNTIFS(Formulas!$A$2:$A$3001,T$4,Formulas!$B$2:$B$3001,$A51))</f>
        <v>0</v>
      </c>
      <c r="U51" s="21" t="n">
        <f aca="false">IF(OR($A51="",U$4=""),0,COUNTIFS(Formulas!$A$2:$A$3001,U$4,Formulas!$B$2:$B$3001,$A51))</f>
        <v>0</v>
      </c>
      <c r="V51" s="21" t="n">
        <f aca="false">IF(OR($A51="",V$4=""),0,COUNTIFS(Formulas!$A$2:$A$3001,V$4,Formulas!$B$2:$B$3001,$A51))</f>
        <v>0</v>
      </c>
      <c r="W51" s="21" t="n">
        <f aca="false">IF(OR($A51="",W$4=""),0,COUNTIFS(Formulas!$A$2:$A$3001,W$4,Formulas!$B$2:$B$3001,$A51))</f>
        <v>0</v>
      </c>
      <c r="X51" s="21" t="n">
        <f aca="false">IF(OR($A51="",X$4=""),0,COUNTIFS(Formulas!$A$2:$A$3001,X$4,Formulas!$B$2:$B$3001,$A51))</f>
        <v>0</v>
      </c>
      <c r="Y51" s="21" t="n">
        <f aca="false">IF(OR($A51="",Y$4=""),0,COUNTIFS(Formulas!$A$2:$A$3001,Y$4,Formulas!$B$2:$B$3001,$A51))</f>
        <v>0</v>
      </c>
      <c r="Z51" s="21" t="n">
        <f aca="false">IF(OR($A51="",Z$4=""),0,COUNTIFS(Formulas!$A$2:$A$3001,Z$4,Formulas!$B$2:$B$3001,$A51))</f>
        <v>0</v>
      </c>
      <c r="AA51" s="21" t="n">
        <f aca="false">IF(OR($A51="",AA$4=""),0,COUNTIFS(Formulas!$A$2:$A$3001,AA$4,Formulas!$B$2:$B$3001,$A51))</f>
        <v>0</v>
      </c>
      <c r="AB51" s="21" t="n">
        <f aca="false">IF(OR($A51="",AB$4=""),0,COUNTIFS(Formulas!$A$2:$A$3001,AB$4,Formulas!$B$2:$B$3001,$A51))</f>
        <v>0</v>
      </c>
      <c r="AC51" s="21" t="n">
        <f aca="false">IF(OR($A51="",AC$4=""),0,COUNTIFS(Formulas!$A$2:$A$3001,AC$4,Formulas!$B$2:$B$3001,$A51))</f>
        <v>0</v>
      </c>
      <c r="AD51" s="21" t="n">
        <f aca="false">IF(OR($A51="",AD$4=""),0,COUNTIFS(Formulas!$A$2:$A$3001,AD$4,Formulas!$B$2:$B$3001,$A51))</f>
        <v>0</v>
      </c>
      <c r="AE51" s="21" t="n">
        <f aca="false">IF(OR($A51="",AE$4=""),0,COUNTIFS(Formulas!$A$2:$A$3001,AE$4,Formulas!$B$2:$B$3001,$A51))</f>
        <v>0</v>
      </c>
      <c r="AF51" s="21" t="n">
        <f aca="false">IF(OR($A51="",AF$4=""),0,COUNTIFS(Formulas!$A$2:$A$3001,AF$4,Formulas!$B$2:$B$3001,$A51))</f>
        <v>0</v>
      </c>
      <c r="AG51" s="21" t="n">
        <f aca="false">IF(OR($A51="",AG$4=""),0,COUNTIFS(Formulas!$A$2:$A$3001,AG$4,Formulas!$B$2:$B$3001,$A51))</f>
        <v>0</v>
      </c>
      <c r="AH51" s="21" t="n">
        <f aca="false">IF(OR($A51="",AH$4=""),0,COUNTIFS(Formulas!$A$2:$A$3001,AH$4,Formulas!$B$2:$B$3001,$A51))</f>
        <v>0</v>
      </c>
      <c r="AI51" s="21" t="n">
        <f aca="false">IF(OR($A51="",AI$4=""),0,COUNTIFS(Formulas!$A$2:$A$3001,AI$4,Formulas!$B$2:$B$3001,$A51))</f>
        <v>0</v>
      </c>
      <c r="AJ51" s="21" t="n">
        <f aca="false">IF(OR($A51="",AJ$4=""),0,COUNTIFS(Formulas!$A$2:$A$3001,AJ$4,Formulas!$B$2:$B$3001,$A51))</f>
        <v>0</v>
      </c>
      <c r="AK51" s="21" t="n">
        <f aca="false">IF(OR($A51="",AK$4=""),0,COUNTIFS(Formulas!$A$2:$A$3001,AK$4,Formulas!$B$2:$B$3001,$A51))</f>
        <v>0</v>
      </c>
      <c r="AL51" s="21" t="n">
        <f aca="false">IF(OR($A51="",AL$4=""),0,COUNTIFS(Formulas!$A$2:$A$3001,AL$4,Formulas!$B$2:$B$3001,$A51))</f>
        <v>0</v>
      </c>
      <c r="AM51" s="21" t="n">
        <f aca="false">IF(OR($A51="",AM$4=""),0,COUNTIFS(Formulas!$A$2:$A$3001,AM$4,Formulas!$B$2:$B$3001,$A51))</f>
        <v>0</v>
      </c>
      <c r="AN51" s="21" t="n">
        <f aca="false">IF(OR($A51="",AN$4=""),0,COUNTIFS(Formulas!$A$2:$A$3001,AN$4,Formulas!$B$2:$B$3001,$A51))</f>
        <v>0</v>
      </c>
      <c r="AO51" s="21" t="n">
        <f aca="false">IF(OR($A51="",AO$4=""),0,COUNTIFS(Formulas!$A$2:$A$3001,AO$4,Formulas!$B$2:$B$3001,$A51))</f>
        <v>0</v>
      </c>
      <c r="AP51" s="21" t="n">
        <f aca="false">IF(OR($A51="",AP$4=""),0,COUNTIFS(Formulas!$A$2:$A$3001,AP$4,Formulas!$B$2:$B$3001,$A51))</f>
        <v>0</v>
      </c>
      <c r="AQ51" s="21" t="n">
        <f aca="false">IF(OR($A51="",AQ$4=""),0,COUNTIFS(Formulas!$A$2:$A$3001,AQ$4,Formulas!$B$2:$B$3001,$A51))</f>
        <v>0</v>
      </c>
      <c r="AR51" s="21" t="n">
        <f aca="false">IF(OR($A51="",AR$4=""),0,COUNTIFS(Formulas!$A$2:$A$3001,AR$4,Formulas!$B$2:$B$3001,$A51))</f>
        <v>0</v>
      </c>
      <c r="AS51" s="21" t="n">
        <f aca="false">IF(OR($A51="",AS$4=""),0,COUNTIFS(Formulas!$A$2:$A$3001,AS$4,Formulas!$B$2:$B$3001,$A51))</f>
        <v>0</v>
      </c>
      <c r="AT51" s="21" t="n">
        <f aca="false">IF(OR($A51="",AT$4=""),0,COUNTIFS(Formulas!$A$2:$A$3001,AT$4,Formulas!$B$2:$B$3001,$A51))</f>
        <v>0</v>
      </c>
      <c r="AU51" s="21" t="n">
        <f aca="false">IF(OR($A51="",AU$4=""),0,COUNTIFS(Formulas!$A$2:$A$3001,AU$4,Formulas!$B$2:$B$3001,$A51))</f>
        <v>0</v>
      </c>
      <c r="AV51" s="21" t="n">
        <f aca="false">IF(OR($A51="",AV$4=""),0,COUNTIFS(Formulas!$A$2:$A$3001,AV$4,Formulas!$B$2:$B$3001,$A51))</f>
        <v>0</v>
      </c>
      <c r="AW51" s="21" t="n">
        <f aca="false">IF(OR($A51="",AW$4=""),0,COUNTIFS(Formulas!$A$2:$A$3001,AW$4,Formulas!$B$2:$B$3001,$A51))</f>
        <v>0</v>
      </c>
      <c r="AX51" s="21" t="n">
        <f aca="false">IF(OR($A51="",AX$4=""),0,COUNTIFS(Formulas!$A$2:$A$3001,AX$4,Formulas!$B$2:$B$3001,$A51))</f>
        <v>0</v>
      </c>
      <c r="AY51" s="21" t="n">
        <f aca="false">IF(OR($A51="",AY$4=""),0,COUNTIFS(Formulas!$A$2:$A$3001,AY$4,Formulas!$B$2:$B$3001,$A51))</f>
        <v>0</v>
      </c>
      <c r="AZ51" s="21" t="n">
        <f aca="false">IF(OR($A51="",AZ$4=""),0,COUNTIFS(Formulas!$A$2:$A$3001,AZ$4,Formulas!$B$2:$B$3001,$A51))</f>
        <v>0</v>
      </c>
      <c r="BA51" s="21" t="n">
        <f aca="false">IF(OR($A51="",BA$4=""),0,COUNTIFS(Formulas!$A$2:$A$3001,BA$4,Formulas!$B$2:$B$3001,$A51))</f>
        <v>0</v>
      </c>
      <c r="BB51" s="21" t="n">
        <f aca="false">IF(OR($A51="",BB$4=""),0,COUNTIFS(Formulas!$A$2:$A$3001,BB$4,Formulas!$B$2:$B$3001,$A51))</f>
        <v>0</v>
      </c>
      <c r="BC51" s="21" t="n">
        <f aca="false">IF(OR($A51="",BC$4=""),0,COUNTIFS(Formulas!$A$2:$A$3001,BC$4,Formulas!$B$2:$B$3001,$A51))</f>
        <v>0</v>
      </c>
      <c r="BD51" s="21" t="n">
        <f aca="false">IF(OR($A51="",BD$4=""),0,COUNTIFS(Formulas!$A$2:$A$3001,BD$4,Formulas!$B$2:$B$3001,$A51))</f>
        <v>0</v>
      </c>
      <c r="BE51" s="21" t="n">
        <f aca="false">IF(OR($A51="",BE$4=""),0,COUNTIFS(Formulas!$A$2:$A$3001,BE$4,Formulas!$B$2:$B$3001,$A51))</f>
        <v>0</v>
      </c>
      <c r="BF51" s="21" t="n">
        <f aca="false">IF(OR($A51="",BF$4=""),0,COUNTIFS(Formulas!$A$2:$A$3001,BF$4,Formulas!$B$2:$B$3001,$A51))</f>
        <v>0</v>
      </c>
      <c r="BG51" s="21" t="n">
        <f aca="false">IF(OR($A51="",BG$4=""),0,COUNTIFS(Formulas!$A$2:$A$3001,BG$4,Formulas!$B$2:$B$3001,$A51))</f>
        <v>0</v>
      </c>
      <c r="BH51" s="21" t="n">
        <f aca="false">IF(OR($A51="",BH$4=""),0,COUNTIFS(Formulas!$A$2:$A$3001,BH$4,Formulas!$B$2:$B$3001,$A51))</f>
        <v>0</v>
      </c>
      <c r="BI51" s="21" t="n">
        <f aca="false">IF(OR($A51="",BI$4=""),0,COUNTIFS(Formulas!$A$2:$A$3001,BI$4,Formulas!$B$2:$B$3001,$A51))</f>
        <v>0</v>
      </c>
      <c r="BJ51" s="21" t="n">
        <f aca="false">IF(OR($A51="",BJ$4=""),0,COUNTIFS(Formulas!$A$2:$A$3001,BJ$4,Formulas!$B$2:$B$3001,$A51))</f>
        <v>0</v>
      </c>
      <c r="BK51" s="21" t="n">
        <f aca="false">IF(OR($A51="",BK$4=""),0,COUNTIFS(Formulas!$A$2:$A$3001,BK$4,Formulas!$B$2:$B$3001,$A51))</f>
        <v>0</v>
      </c>
      <c r="BL51" s="21" t="n">
        <f aca="false">IF(OR($A51="",BL$4=""),0,COUNTIFS(Formulas!$A$2:$A$3001,BL$4,Formulas!$B$2:$B$3001,$A51))</f>
        <v>0</v>
      </c>
      <c r="BM51" s="21" t="n">
        <f aca="false">IF(OR($A51="",BM$4=""),0,COUNTIFS(Formulas!$A$2:$A$3001,BM$4,Formulas!$B$2:$B$3001,$A51))</f>
        <v>0</v>
      </c>
      <c r="BN51" s="21" t="n">
        <f aca="false">IF(OR($A51="",BN$4=""),0,COUNTIFS(Formulas!$A$2:$A$3001,BN$4,Formulas!$B$2:$B$3001,$A51))</f>
        <v>0</v>
      </c>
      <c r="BO51" s="21" t="n">
        <f aca="false">IF(OR($A51="",BO$4=""),0,COUNTIFS(Formulas!$A$2:$A$3001,BO$4,Formulas!$B$2:$B$3001,$A51))</f>
        <v>0</v>
      </c>
      <c r="BP51" s="21" t="n">
        <f aca="false">IF(OR($A51="",BP$4=""),0,COUNTIFS(Formulas!$A$2:$A$3001,BP$4,Formulas!$B$2:$B$3001,$A51))</f>
        <v>0</v>
      </c>
      <c r="BQ51" s="21" t="n">
        <f aca="false">IF(OR($A51="",BQ$4=""),0,COUNTIFS(Formulas!$A$2:$A$3001,BQ$4,Formulas!$B$2:$B$3001,$A51))</f>
        <v>0</v>
      </c>
      <c r="BR51" s="21" t="n">
        <f aca="false">IF(OR($A51="",BR$4=""),0,COUNTIFS(Formulas!$A$2:$A$3001,BR$4,Formulas!$B$2:$B$3001,$A51))</f>
        <v>0</v>
      </c>
      <c r="BS51" s="21" t="n">
        <f aca="false">IF(OR($A51="",BS$4=""),0,COUNTIFS(Formulas!$A$2:$A$3001,BS$4,Formulas!$B$2:$B$3001,$A51))</f>
        <v>0</v>
      </c>
      <c r="BT51" s="21" t="n">
        <f aca="false">IF(OR($A51="",BT$4=""),0,COUNTIFS(Formulas!$A$2:$A$3001,BT$4,Formulas!$B$2:$B$3001,$A51))</f>
        <v>0</v>
      </c>
      <c r="BU51" s="21" t="n">
        <f aca="false">IF(OR($A51="",BU$4=""),0,COUNTIFS(Formulas!$A$2:$A$3001,BU$4,Formulas!$B$2:$B$3001,$A51))</f>
        <v>0</v>
      </c>
      <c r="BV51" s="21" t="n">
        <f aca="false">IF(OR($A51="",BV$4=""),0,COUNTIFS(Formulas!$A$2:$A$3001,BV$4,Formulas!$B$2:$B$3001,$A51))</f>
        <v>0</v>
      </c>
      <c r="BW51" s="21" t="n">
        <f aca="false">IF(OR($A51="",BW$4=""),0,COUNTIFS(Formulas!$A$2:$A$3001,BW$4,Formulas!$B$2:$B$3001,$A51))</f>
        <v>0</v>
      </c>
      <c r="BX51" s="21" t="n">
        <f aca="false">IF(OR($A51="",BX$4=""),0,COUNTIFS(Formulas!$A$2:$A$3001,BX$4,Formulas!$B$2:$B$3001,$A51))</f>
        <v>0</v>
      </c>
      <c r="BY51" s="21" t="n">
        <f aca="false">IF(OR($A51="",BY$4=""),0,COUNTIFS(Formulas!$A$2:$A$3001,BY$4,Formulas!$B$2:$B$3001,$A51))</f>
        <v>0</v>
      </c>
      <c r="BZ51" s="21" t="n">
        <f aca="false">IF(OR($A51="",BZ$4=""),0,COUNTIFS(Formulas!$A$2:$A$3001,BZ$4,Formulas!$B$2:$B$3001,$A51))</f>
        <v>0</v>
      </c>
      <c r="CA51" s="21" t="n">
        <f aca="false">IF(OR($A51="",CA$4=""),0,COUNTIFS(Formulas!$A$2:$A$3001,CA$4,Formulas!$B$2:$B$3001,$A51))</f>
        <v>0</v>
      </c>
      <c r="CB51" s="21" t="n">
        <f aca="false">IF(OR($A51="",CB$4=""),0,COUNTIFS(Formulas!$A$2:$A$3001,CB$4,Formulas!$B$2:$B$3001,$A51))</f>
        <v>0</v>
      </c>
      <c r="CC51" s="21" t="n">
        <f aca="false">IF(OR($A51="",CC$4=""),0,COUNTIFS(Formulas!$A$2:$A$3001,CC$4,Formulas!$B$2:$B$3001,$A51))</f>
        <v>0</v>
      </c>
      <c r="CD51" s="21" t="n">
        <f aca="false">IF(OR($A51="",CD$4=""),0,COUNTIFS(Formulas!$A$2:$A$3001,CD$4,Formulas!$B$2:$B$3001,$A51))</f>
        <v>0</v>
      </c>
      <c r="CE51" s="21" t="n">
        <f aca="false">IF(OR($A51="",CE$4=""),0,COUNTIFS(Formulas!$A$2:$A$3001,CE$4,Formulas!$B$2:$B$3001,$A51))</f>
        <v>0</v>
      </c>
      <c r="CF51" s="21" t="n">
        <f aca="false">IF(OR($A51="",CF$4=""),0,COUNTIFS(Formulas!$A$2:$A$3001,CF$4,Formulas!$B$2:$B$3001,$A51))</f>
        <v>0</v>
      </c>
      <c r="CG51" s="21" t="n">
        <f aca="false">IF(OR($A51="",CG$4=""),0,COUNTIFS(Formulas!$A$2:$A$3001,CG$4,Formulas!$B$2:$B$3001,$A51))</f>
        <v>0</v>
      </c>
      <c r="CH51" s="21" t="n">
        <f aca="false">IF(OR($A51="",CH$4=""),0,COUNTIFS(Formulas!$A$2:$A$3001,CH$4,Formulas!$B$2:$B$3001,$A51))</f>
        <v>0</v>
      </c>
      <c r="CI51" s="21" t="n">
        <f aca="false">IF(OR($A51="",CI$4=""),0,COUNTIFS(Formulas!$A$2:$A$3001,CI$4,Formulas!$B$2:$B$3001,$A51))</f>
        <v>0</v>
      </c>
      <c r="CJ51" s="21" t="n">
        <f aca="false">IF(OR($A51="",CJ$4=""),0,COUNTIFS(Formulas!$A$2:$A$3001,CJ$4,Formulas!$B$2:$B$3001,$A51))</f>
        <v>1</v>
      </c>
      <c r="CK51" s="21" t="n">
        <f aca="false">IF(OR($A51="",CK$4=""),0,COUNTIFS(Formulas!$A$2:$A$3001,CK$4,Formulas!$B$2:$B$3001,$A51))</f>
        <v>0</v>
      </c>
      <c r="CL51" s="21" t="n">
        <f aca="false">IF(OR($A51="",CL$4=""),0,COUNTIFS(Formulas!$A$2:$A$3001,CL$4,Formulas!$B$2:$B$3001,$A51))</f>
        <v>0</v>
      </c>
      <c r="CM51" s="21" t="n">
        <f aca="false">IF(OR($A51="",CM$4=""),0,COUNTIFS(Formulas!$A$2:$A$3001,CM$4,Formulas!$B$2:$B$3001,$A51))</f>
        <v>0</v>
      </c>
      <c r="CN51" s="21" t="n">
        <f aca="false">IF(OR($A51="",CN$4=""),0,COUNTIFS(Formulas!$A$2:$A$3001,CN$4,Formulas!$B$2:$B$3001,$A51))</f>
        <v>0</v>
      </c>
      <c r="CO51" s="21" t="n">
        <f aca="false">IF(OR($A51="",CO$4=""),0,COUNTIFS(Formulas!$A$2:$A$3001,CO$4,Formulas!$B$2:$B$3001,$A51))</f>
        <v>0</v>
      </c>
      <c r="CP51" s="21" t="n">
        <f aca="false">IF(OR($A51="",CP$4=""),0,COUNTIFS(Formulas!$A$2:$A$3001,CP$4,Formulas!$B$2:$B$3001,$A51))</f>
        <v>0</v>
      </c>
      <c r="CQ51" s="21" t="n">
        <f aca="false">IF(OR($A51="",CQ$4=""),0,COUNTIFS(Formulas!$A$2:$A$3001,CQ$4,Formulas!$B$2:$B$3001,$A51))</f>
        <v>0</v>
      </c>
      <c r="CR51" s="21" t="n">
        <f aca="false">IF(OR($A51="",CR$4=""),0,COUNTIFS(Formulas!$A$2:$A$3001,CR$4,Formulas!$B$2:$B$3001,$A51))</f>
        <v>0</v>
      </c>
      <c r="CS51" s="21" t="n">
        <f aca="false">IF(OR($A51="",CS$4=""),0,COUNTIFS(Formulas!$A$2:$A$3001,CS$4,Formulas!$B$2:$B$3001,$A51))</f>
        <v>0</v>
      </c>
      <c r="CT51" s="21" t="n">
        <f aca="false">IF(OR($A51="",CT$4=""),0,COUNTIFS(Formulas!$A$2:$A$3001,CT$4,Formulas!$B$2:$B$3001,$A51))</f>
        <v>0</v>
      </c>
      <c r="CU51" s="21" t="n">
        <f aca="false">IF(OR($A51="",CU$4=""),0,COUNTIFS(Formulas!$A$2:$A$3001,CU$4,Formulas!$B$2:$B$3001,$A51))</f>
        <v>0</v>
      </c>
      <c r="CV51" s="21" t="n">
        <f aca="false">IF(OR($A51="",CV$4=""),0,COUNTIFS(Formulas!$A$2:$A$3001,CV$4,Formulas!$B$2:$B$3001,$A51))</f>
        <v>0</v>
      </c>
      <c r="CW51" s="21" t="n">
        <f aca="false">IF(OR($A51="",CW$4=""),0,COUNTIFS(Formulas!$A$2:$A$3001,CW$4,Formulas!$B$2:$B$3001,$A51))</f>
        <v>0</v>
      </c>
      <c r="CX51" s="21" t="n">
        <f aca="false">IF(OR($A51="",CX$4=""),0,COUNTIFS(Formulas!$A$2:$A$3001,CX$4,Formulas!$B$2:$B$3001,$A51))</f>
        <v>0</v>
      </c>
      <c r="CY51" s="21" t="n">
        <f aca="false">IF(OR($A51="",CY$4=""),0,COUNTIFS(Formulas!$A$2:$A$3001,CY$4,Formulas!$B$2:$B$3001,$A51))</f>
        <v>0</v>
      </c>
      <c r="CZ51" s="21" t="n">
        <f aca="false">IF(OR($A51="",CZ$4=""),0,COUNTIFS(Formulas!$A$2:$A$3001,CZ$4,Formulas!$B$2:$B$3001,$A51))</f>
        <v>0</v>
      </c>
      <c r="DA51" s="21" t="n">
        <f aca="false">IF(OR($A51="",DA$4=""),0,COUNTIFS(Formulas!$A$2:$A$3001,DA$4,Formulas!$B$2:$B$3001,$A51))</f>
        <v>0</v>
      </c>
      <c r="DB51" s="21" t="n">
        <f aca="false">IF(OR($A51="",DB$4=""),0,COUNTIFS(Formulas!$A$2:$A$3001,DB$4,Formulas!$B$2:$B$3001,$A51))</f>
        <v>0</v>
      </c>
      <c r="DC51" s="21" t="n">
        <f aca="false">IF(OR($A51="",DC$4=""),0,COUNTIFS(Formulas!$A$2:$A$3001,DC$4,Formulas!$B$2:$B$3001,$A51))</f>
        <v>0</v>
      </c>
      <c r="DD51" s="21" t="n">
        <f aca="false">IF(OR($A51="",DD$4=""),0,COUNTIFS(Formulas!$A$2:$A$3001,DD$4,Formulas!$B$2:$B$3001,$A51))</f>
        <v>0</v>
      </c>
      <c r="DE51" s="21" t="n">
        <f aca="false">IF(OR($A51="",DE$4=""),0,COUNTIFS(Formulas!$A$2:$A$3001,DE$4,Formulas!$B$2:$B$3001,$A51))</f>
        <v>0</v>
      </c>
      <c r="DF51" s="21" t="n">
        <f aca="false">IF(OR($A51="",DF$4=""),0,COUNTIFS(Formulas!$A$2:$A$3001,DF$4,Formulas!$B$2:$B$3001,$A51))</f>
        <v>0</v>
      </c>
      <c r="DG51" s="21" t="n">
        <f aca="false">IF(OR($A51="",DG$4=""),0,COUNTIFS(Formulas!$A$2:$A$3001,DG$4,Formulas!$B$2:$B$3001,$A51))</f>
        <v>0</v>
      </c>
      <c r="DH51" s="21" t="n">
        <f aca="false">IF(OR($A51="",DH$4=""),0,COUNTIFS(Formulas!$A$2:$A$3001,DH$4,Formulas!$B$2:$B$3001,$A51))</f>
        <v>0</v>
      </c>
      <c r="DI51" s="21" t="n">
        <f aca="false">IF(OR($A51="",DI$4=""),0,COUNTIFS(Formulas!$A$2:$A$3001,DI$4,Formulas!$B$2:$B$3001,$A51))</f>
        <v>0</v>
      </c>
      <c r="DJ51" s="21" t="n">
        <f aca="false">IF(OR($A51="",DJ$4=""),0,COUNTIFS(Formulas!$A$2:$A$3001,DJ$4,Formulas!$B$2:$B$3001,$A51))</f>
        <v>0</v>
      </c>
      <c r="DK51" s="21" t="n">
        <f aca="false">IF(OR($A51="",DK$4=""),0,COUNTIFS(Formulas!$A$2:$A$3001,DK$4,Formulas!$B$2:$B$3001,$A51))</f>
        <v>0</v>
      </c>
      <c r="DL51" s="21" t="n">
        <f aca="false">IF(OR($A51="",DL$4=""),0,COUNTIFS(Formulas!$A$2:$A$3001,DL$4,Formulas!$B$2:$B$3001,$A51))</f>
        <v>0</v>
      </c>
      <c r="DM51" s="21" t="n">
        <f aca="false">IF(OR($A51="",DM$4=""),0,COUNTIFS(Formulas!$A$2:$A$3001,DM$4,Formulas!$B$2:$B$3001,$A51))</f>
        <v>0</v>
      </c>
      <c r="DN51" s="21" t="n">
        <f aca="false">IF(OR($A51="",DN$4=""),0,COUNTIFS(Formulas!$A$2:$A$3001,DN$4,Formulas!$B$2:$B$3001,$A51))</f>
        <v>0</v>
      </c>
      <c r="DO51" s="21" t="n">
        <f aca="false">IF(OR($A51="",DO$4=""),0,COUNTIFS(Formulas!$A$2:$A$3001,DO$4,Formulas!$B$2:$B$3001,$A51))</f>
        <v>0</v>
      </c>
      <c r="DP51" s="21" t="n">
        <f aca="false">IF(OR($A51="",DP$4=""),0,COUNTIFS(Formulas!$A$2:$A$3001,DP$4,Formulas!$B$2:$B$3001,$A51))</f>
        <v>0</v>
      </c>
      <c r="DQ51" s="21" t="n">
        <f aca="false">IF(OR($A51="",DQ$4=""),0,COUNTIFS(Formulas!$A$2:$A$3001,DQ$4,Formulas!$B$2:$B$3001,$A51))</f>
        <v>0</v>
      </c>
      <c r="DR51" s="21" t="n">
        <f aca="false">IF(OR($A51="",DR$4=""),0,COUNTIFS(Formulas!$A$2:$A$3001,DR$4,Formulas!$B$2:$B$3001,$A51))</f>
        <v>0</v>
      </c>
      <c r="DS51" s="21" t="n">
        <f aca="false">IF(OR($A51="",DS$4=""),0,COUNTIFS(Formulas!$A$2:$A$3001,DS$4,Formulas!$B$2:$B$3001,$A51))</f>
        <v>0</v>
      </c>
      <c r="DT51" s="21" t="n">
        <f aca="false">IF(OR($A51="",DT$4=""),0,COUNTIFS(Formulas!$A$2:$A$3001,DT$4,Formulas!$B$2:$B$3001,$A51))</f>
        <v>0</v>
      </c>
      <c r="DU51" s="21" t="n">
        <f aca="false">IF(OR($A51="",DU$4=""),0,COUNTIFS(Formulas!$A$2:$A$3001,DU$4,Formulas!$B$2:$B$3001,$A51))</f>
        <v>0</v>
      </c>
      <c r="DV51" s="21" t="n">
        <f aca="false">IF(OR($A51="",DV$4=""),0,COUNTIFS(Formulas!$A$2:$A$3001,DV$4,Formulas!$B$2:$B$3001,$A51))</f>
        <v>0</v>
      </c>
      <c r="DW51" s="21" t="n">
        <f aca="false">IF(OR($A51="",DW$4=""),0,COUNTIFS(Formulas!$A$2:$A$3001,DW$4,Formulas!$B$2:$B$3001,$A51))</f>
        <v>0</v>
      </c>
      <c r="DX51" s="21" t="n">
        <f aca="false">IF(OR($A51="",DX$4=""),0,COUNTIFS(Formulas!$A$2:$A$3001,DX$4,Formulas!$B$2:$B$3001,$A51))</f>
        <v>0</v>
      </c>
      <c r="DY51" s="21" t="n">
        <f aca="false">IF(OR($A51="",DY$4=""),0,COUNTIFS(Formulas!$A$2:$A$3001,DY$4,Formulas!$B$2:$B$3001,$A51))</f>
        <v>0</v>
      </c>
      <c r="DZ51" s="21" t="n">
        <f aca="false">IF(OR($A51="",DZ$4=""),0,COUNTIFS(Formulas!$A$2:$A$3001,DZ$4,Formulas!$B$2:$B$3001,$A51))</f>
        <v>0</v>
      </c>
      <c r="EA51" s="21" t="n">
        <f aca="false">IF(OR($A51="",EA$4=""),0,COUNTIFS(Formulas!$A$2:$A$3001,EA$4,Formulas!$B$2:$B$3001,$A51))</f>
        <v>0</v>
      </c>
      <c r="EB51" s="21" t="n">
        <f aca="false">IF(OR($A51="",EB$4=""),0,COUNTIFS(Formulas!$A$2:$A$3001,EB$4,Formulas!$B$2:$B$3001,$A51))</f>
        <v>0</v>
      </c>
      <c r="EC51" s="21" t="n">
        <f aca="false">IF(OR($A51="",EC$4=""),0,COUNTIFS(Formulas!$A$2:$A$3001,EC$4,Formulas!$B$2:$B$3001,$A51))</f>
        <v>0</v>
      </c>
      <c r="ED51" s="21" t="n">
        <f aca="false">IF(OR($A51="",ED$4=""),0,COUNTIFS(Formulas!$A$2:$A$3001,ED$4,Formulas!$B$2:$B$3001,$A51))</f>
        <v>0</v>
      </c>
      <c r="EE51" s="21" t="n">
        <f aca="false">IF(OR($A51="",EE$4=""),0,COUNTIFS(Formulas!$A$2:$A$3001,EE$4,Formulas!$B$2:$B$3001,$A51))</f>
        <v>0</v>
      </c>
      <c r="EF51" s="21" t="n">
        <f aca="false">IF(OR($A51="",EF$4=""),0,COUNTIFS(Formulas!$A$2:$A$3001,EF$4,Formulas!$B$2:$B$3001,$A51))</f>
        <v>0</v>
      </c>
      <c r="EG51" s="21" t="n">
        <f aca="false">IF(OR($A51="",EG$4=""),0,COUNTIFS(Formulas!$A$2:$A$3001,EG$4,Formulas!$B$2:$B$3001,$A51))</f>
        <v>0</v>
      </c>
      <c r="EH51" s="21" t="n">
        <f aca="false">IF(OR($A51="",EH$4=""),0,COUNTIFS(Formulas!$A$2:$A$3001,EH$4,Formulas!$B$2:$B$3001,$A51))</f>
        <v>0</v>
      </c>
      <c r="EI51" s="21" t="n">
        <f aca="false">IF(OR($A51="",EI$4=""),0,COUNTIFS(Formulas!$A$2:$A$3001,EI$4,Formulas!$B$2:$B$3001,$A51))</f>
        <v>0</v>
      </c>
      <c r="EJ51" s="21" t="n">
        <f aca="false">IF(OR($A51="",EJ$4=""),0,COUNTIFS(Formulas!$A$2:$A$3001,EJ$4,Formulas!$B$2:$B$3001,$A51))</f>
        <v>0</v>
      </c>
      <c r="EK51" s="21" t="n">
        <f aca="false">IF(OR($A51="",EK$4=""),0,COUNTIFS(Formulas!$A$2:$A$3001,EK$4,Formulas!$B$2:$B$3001,$A51))</f>
        <v>0</v>
      </c>
      <c r="EL51" s="21" t="n">
        <f aca="false">IF(OR($A51="",EL$4=""),0,COUNTIFS(Formulas!$A$2:$A$3001,EL$4,Formulas!$B$2:$B$3001,$A51))</f>
        <v>0</v>
      </c>
      <c r="EM51" s="21" t="n">
        <f aca="false">IF(OR($A51="",EM$4=""),0,COUNTIFS(Formulas!$A$2:$A$3001,EM$4,Formulas!$B$2:$B$3001,$A51))</f>
        <v>0</v>
      </c>
      <c r="EN51" s="21" t="n">
        <f aca="false">IF(OR($A51="",EN$4=""),0,COUNTIFS(Formulas!$A$2:$A$3001,EN$4,Formulas!$B$2:$B$3001,$A51))</f>
        <v>0</v>
      </c>
      <c r="EO51" s="21" t="n">
        <f aca="false">IF(OR($A51="",EO$4=""),0,COUNTIFS(Formulas!$A$2:$A$3001,EO$4,Formulas!$B$2:$B$3001,$A51))</f>
        <v>0</v>
      </c>
      <c r="EP51" s="21" t="n">
        <f aca="false">IF(OR($A51="",EP$4=""),0,COUNTIFS(Formulas!$A$2:$A$3001,EP$4,Formulas!$B$2:$B$3001,$A51))</f>
        <v>0</v>
      </c>
      <c r="EQ51" s="21" t="n">
        <f aca="false">IF(OR($A51="",EQ$4=""),0,COUNTIFS(Formulas!$A$2:$A$3001,EQ$4,Formulas!$B$2:$B$3001,$A51))</f>
        <v>0</v>
      </c>
      <c r="ER51" s="21" t="n">
        <f aca="false">IF(OR($A51="",ER$4=""),0,COUNTIFS(Formulas!$A$2:$A$3001,ER$4,Formulas!$B$2:$B$3001,$A51))</f>
        <v>0</v>
      </c>
      <c r="ES51" s="21" t="n">
        <f aca="false">IF(OR($A51="",ES$4=""),0,COUNTIFS(Formulas!$A$2:$A$3001,ES$4,Formulas!$B$2:$B$3001,$A51))</f>
        <v>0</v>
      </c>
      <c r="ET51" s="21" t="n">
        <f aca="false">IF(OR($A51="",ET$4=""),0,COUNTIFS(Formulas!$A$2:$A$3001,ET$4,Formulas!$B$2:$B$3001,$A51))</f>
        <v>0</v>
      </c>
      <c r="EU51" s="21" t="n">
        <f aca="false">IF(OR($A51="",EU$4=""),0,COUNTIFS(Formulas!$A$2:$A$3001,EU$4,Formulas!$B$2:$B$3001,$A51))</f>
        <v>0</v>
      </c>
      <c r="EV51" s="21" t="n">
        <f aca="false">IF(OR($A51="",EV$4=""),0,COUNTIFS(Formulas!$A$2:$A$3001,EV$4,Formulas!$B$2:$B$3001,$A51))</f>
        <v>0</v>
      </c>
    </row>
    <row r="52" customFormat="false" ht="15" hidden="false" customHeight="false" outlineLevel="0" collapsed="false">
      <c r="A52" s="13" t="str">
        <f aca="false">IF(INDEX(Materials!$A$2:$A$301,48)="","",INDEX(Materials!$A$2:$A$301,48))</f>
        <v>Gymnema Sylvestre Leaf Dry Extract 10:1</v>
      </c>
      <c r="B52" s="19" t="n">
        <f aca="false">IF(A52="","",COUNTIF(C52:EV52,"&gt;0"))</f>
        <v>1</v>
      </c>
      <c r="C52" s="21" t="n">
        <f aca="false">IF(OR($A52="",C$4=""),0,COUNTIFS(Formulas!$A$2:$A$3001,C$4,Formulas!$B$2:$B$3001,$A52))</f>
        <v>0</v>
      </c>
      <c r="D52" s="21" t="n">
        <f aca="false">IF(OR($A52="",D$4=""),0,COUNTIFS(Formulas!$A$2:$A$3001,D$4,Formulas!$B$2:$B$3001,$A52))</f>
        <v>0</v>
      </c>
      <c r="E52" s="21" t="n">
        <f aca="false">IF(OR($A52="",E$4=""),0,COUNTIFS(Formulas!$A$2:$A$3001,E$4,Formulas!$B$2:$B$3001,$A52))</f>
        <v>0</v>
      </c>
      <c r="F52" s="21" t="n">
        <f aca="false">IF(OR($A52="",F$4=""),0,COUNTIFS(Formulas!$A$2:$A$3001,F$4,Formulas!$B$2:$B$3001,$A52))</f>
        <v>0</v>
      </c>
      <c r="G52" s="21" t="n">
        <f aca="false">IF(OR($A52="",G$4=""),0,COUNTIFS(Formulas!$A$2:$A$3001,G$4,Formulas!$B$2:$B$3001,$A52))</f>
        <v>0</v>
      </c>
      <c r="H52" s="21" t="n">
        <f aca="false">IF(OR($A52="",H$4=""),0,COUNTIFS(Formulas!$A$2:$A$3001,H$4,Formulas!$B$2:$B$3001,$A52))</f>
        <v>0</v>
      </c>
      <c r="I52" s="21" t="n">
        <f aca="false">IF(OR($A52="",I$4=""),0,COUNTIFS(Formulas!$A$2:$A$3001,I$4,Formulas!$B$2:$B$3001,$A52))</f>
        <v>0</v>
      </c>
      <c r="J52" s="21" t="n">
        <f aca="false">IF(OR($A52="",J$4=""),0,COUNTIFS(Formulas!$A$2:$A$3001,J$4,Formulas!$B$2:$B$3001,$A52))</f>
        <v>0</v>
      </c>
      <c r="K52" s="21" t="n">
        <f aca="false">IF(OR($A52="",K$4=""),0,COUNTIFS(Formulas!$A$2:$A$3001,K$4,Formulas!$B$2:$B$3001,$A52))</f>
        <v>0</v>
      </c>
      <c r="L52" s="21" t="n">
        <f aca="false">IF(OR($A52="",L$4=""),0,COUNTIFS(Formulas!$A$2:$A$3001,L$4,Formulas!$B$2:$B$3001,$A52))</f>
        <v>0</v>
      </c>
      <c r="M52" s="21" t="n">
        <f aca="false">IF(OR($A52="",M$4=""),0,COUNTIFS(Formulas!$A$2:$A$3001,M$4,Formulas!$B$2:$B$3001,$A52))</f>
        <v>0</v>
      </c>
      <c r="N52" s="21" t="n">
        <f aca="false">IF(OR($A52="",N$4=""),0,COUNTIFS(Formulas!$A$2:$A$3001,N$4,Formulas!$B$2:$B$3001,$A52))</f>
        <v>0</v>
      </c>
      <c r="O52" s="21" t="n">
        <f aca="false">IF(OR($A52="",O$4=""),0,COUNTIFS(Formulas!$A$2:$A$3001,O$4,Formulas!$B$2:$B$3001,$A52))</f>
        <v>0</v>
      </c>
      <c r="P52" s="21" t="n">
        <f aca="false">IF(OR($A52="",P$4=""),0,COUNTIFS(Formulas!$A$2:$A$3001,P$4,Formulas!$B$2:$B$3001,$A52))</f>
        <v>0</v>
      </c>
      <c r="Q52" s="21" t="n">
        <f aca="false">IF(OR($A52="",Q$4=""),0,COUNTIFS(Formulas!$A$2:$A$3001,Q$4,Formulas!$B$2:$B$3001,$A52))</f>
        <v>0</v>
      </c>
      <c r="R52" s="21" t="n">
        <f aca="false">IF(OR($A52="",R$4=""),0,COUNTIFS(Formulas!$A$2:$A$3001,R$4,Formulas!$B$2:$B$3001,$A52))</f>
        <v>0</v>
      </c>
      <c r="S52" s="21" t="n">
        <f aca="false">IF(OR($A52="",S$4=""),0,COUNTIFS(Formulas!$A$2:$A$3001,S$4,Formulas!$B$2:$B$3001,$A52))</f>
        <v>0</v>
      </c>
      <c r="T52" s="21" t="n">
        <f aca="false">IF(OR($A52="",T$4=""),0,COUNTIFS(Formulas!$A$2:$A$3001,T$4,Formulas!$B$2:$B$3001,$A52))</f>
        <v>0</v>
      </c>
      <c r="U52" s="21" t="n">
        <f aca="false">IF(OR($A52="",U$4=""),0,COUNTIFS(Formulas!$A$2:$A$3001,U$4,Formulas!$B$2:$B$3001,$A52))</f>
        <v>0</v>
      </c>
      <c r="V52" s="21" t="n">
        <f aca="false">IF(OR($A52="",V$4=""),0,COUNTIFS(Formulas!$A$2:$A$3001,V$4,Formulas!$B$2:$B$3001,$A52))</f>
        <v>0</v>
      </c>
      <c r="W52" s="21" t="n">
        <f aca="false">IF(OR($A52="",W$4=""),0,COUNTIFS(Formulas!$A$2:$A$3001,W$4,Formulas!$B$2:$B$3001,$A52))</f>
        <v>0</v>
      </c>
      <c r="X52" s="21" t="n">
        <f aca="false">IF(OR($A52="",X$4=""),0,COUNTIFS(Formulas!$A$2:$A$3001,X$4,Formulas!$B$2:$B$3001,$A52))</f>
        <v>0</v>
      </c>
      <c r="Y52" s="21" t="n">
        <f aca="false">IF(OR($A52="",Y$4=""),0,COUNTIFS(Formulas!$A$2:$A$3001,Y$4,Formulas!$B$2:$B$3001,$A52))</f>
        <v>0</v>
      </c>
      <c r="Z52" s="21" t="n">
        <f aca="false">IF(OR($A52="",Z$4=""),0,COUNTIFS(Formulas!$A$2:$A$3001,Z$4,Formulas!$B$2:$B$3001,$A52))</f>
        <v>0</v>
      </c>
      <c r="AA52" s="21" t="n">
        <f aca="false">IF(OR($A52="",AA$4=""),0,COUNTIFS(Formulas!$A$2:$A$3001,AA$4,Formulas!$B$2:$B$3001,$A52))</f>
        <v>0</v>
      </c>
      <c r="AB52" s="21" t="n">
        <f aca="false">IF(OR($A52="",AB$4=""),0,COUNTIFS(Formulas!$A$2:$A$3001,AB$4,Formulas!$B$2:$B$3001,$A52))</f>
        <v>0</v>
      </c>
      <c r="AC52" s="21" t="n">
        <f aca="false">IF(OR($A52="",AC$4=""),0,COUNTIFS(Formulas!$A$2:$A$3001,AC$4,Formulas!$B$2:$B$3001,$A52))</f>
        <v>0</v>
      </c>
      <c r="AD52" s="21" t="n">
        <f aca="false">IF(OR($A52="",AD$4=""),0,COUNTIFS(Formulas!$A$2:$A$3001,AD$4,Formulas!$B$2:$B$3001,$A52))</f>
        <v>0</v>
      </c>
      <c r="AE52" s="21" t="n">
        <f aca="false">IF(OR($A52="",AE$4=""),0,COUNTIFS(Formulas!$A$2:$A$3001,AE$4,Formulas!$B$2:$B$3001,$A52))</f>
        <v>0</v>
      </c>
      <c r="AF52" s="21" t="n">
        <f aca="false">IF(OR($A52="",AF$4=""),0,COUNTIFS(Formulas!$A$2:$A$3001,AF$4,Formulas!$B$2:$B$3001,$A52))</f>
        <v>0</v>
      </c>
      <c r="AG52" s="21" t="n">
        <f aca="false">IF(OR($A52="",AG$4=""),0,COUNTIFS(Formulas!$A$2:$A$3001,AG$4,Formulas!$B$2:$B$3001,$A52))</f>
        <v>0</v>
      </c>
      <c r="AH52" s="21" t="n">
        <f aca="false">IF(OR($A52="",AH$4=""),0,COUNTIFS(Formulas!$A$2:$A$3001,AH$4,Formulas!$B$2:$B$3001,$A52))</f>
        <v>0</v>
      </c>
      <c r="AI52" s="21" t="n">
        <f aca="false">IF(OR($A52="",AI$4=""),0,COUNTIFS(Formulas!$A$2:$A$3001,AI$4,Formulas!$B$2:$B$3001,$A52))</f>
        <v>0</v>
      </c>
      <c r="AJ52" s="21" t="n">
        <f aca="false">IF(OR($A52="",AJ$4=""),0,COUNTIFS(Formulas!$A$2:$A$3001,AJ$4,Formulas!$B$2:$B$3001,$A52))</f>
        <v>0</v>
      </c>
      <c r="AK52" s="21" t="n">
        <f aca="false">IF(OR($A52="",AK$4=""),0,COUNTIFS(Formulas!$A$2:$A$3001,AK$4,Formulas!$B$2:$B$3001,$A52))</f>
        <v>0</v>
      </c>
      <c r="AL52" s="21" t="n">
        <f aca="false">IF(OR($A52="",AL$4=""),0,COUNTIFS(Formulas!$A$2:$A$3001,AL$4,Formulas!$B$2:$B$3001,$A52))</f>
        <v>0</v>
      </c>
      <c r="AM52" s="21" t="n">
        <f aca="false">IF(OR($A52="",AM$4=""),0,COUNTIFS(Formulas!$A$2:$A$3001,AM$4,Formulas!$B$2:$B$3001,$A52))</f>
        <v>0</v>
      </c>
      <c r="AN52" s="21" t="n">
        <f aca="false">IF(OR($A52="",AN$4=""),0,COUNTIFS(Formulas!$A$2:$A$3001,AN$4,Formulas!$B$2:$B$3001,$A52))</f>
        <v>0</v>
      </c>
      <c r="AO52" s="21" t="n">
        <f aca="false">IF(OR($A52="",AO$4=""),0,COUNTIFS(Formulas!$A$2:$A$3001,AO$4,Formulas!$B$2:$B$3001,$A52))</f>
        <v>0</v>
      </c>
      <c r="AP52" s="21" t="n">
        <f aca="false">IF(OR($A52="",AP$4=""),0,COUNTIFS(Formulas!$A$2:$A$3001,AP$4,Formulas!$B$2:$B$3001,$A52))</f>
        <v>0</v>
      </c>
      <c r="AQ52" s="21" t="n">
        <f aca="false">IF(OR($A52="",AQ$4=""),0,COUNTIFS(Formulas!$A$2:$A$3001,AQ$4,Formulas!$B$2:$B$3001,$A52))</f>
        <v>0</v>
      </c>
      <c r="AR52" s="21" t="n">
        <f aca="false">IF(OR($A52="",AR$4=""),0,COUNTIFS(Formulas!$A$2:$A$3001,AR$4,Formulas!$B$2:$B$3001,$A52))</f>
        <v>0</v>
      </c>
      <c r="AS52" s="21" t="n">
        <f aca="false">IF(OR($A52="",AS$4=""),0,COUNTIFS(Formulas!$A$2:$A$3001,AS$4,Formulas!$B$2:$B$3001,$A52))</f>
        <v>0</v>
      </c>
      <c r="AT52" s="21" t="n">
        <f aca="false">IF(OR($A52="",AT$4=""),0,COUNTIFS(Formulas!$A$2:$A$3001,AT$4,Formulas!$B$2:$B$3001,$A52))</f>
        <v>0</v>
      </c>
      <c r="AU52" s="21" t="n">
        <f aca="false">IF(OR($A52="",AU$4=""),0,COUNTIFS(Formulas!$A$2:$A$3001,AU$4,Formulas!$B$2:$B$3001,$A52))</f>
        <v>0</v>
      </c>
      <c r="AV52" s="21" t="n">
        <f aca="false">IF(OR($A52="",AV$4=""),0,COUNTIFS(Formulas!$A$2:$A$3001,AV$4,Formulas!$B$2:$B$3001,$A52))</f>
        <v>0</v>
      </c>
      <c r="AW52" s="21" t="n">
        <f aca="false">IF(OR($A52="",AW$4=""),0,COUNTIFS(Formulas!$A$2:$A$3001,AW$4,Formulas!$B$2:$B$3001,$A52))</f>
        <v>0</v>
      </c>
      <c r="AX52" s="21" t="n">
        <f aca="false">IF(OR($A52="",AX$4=""),0,COUNTIFS(Formulas!$A$2:$A$3001,AX$4,Formulas!$B$2:$B$3001,$A52))</f>
        <v>0</v>
      </c>
      <c r="AY52" s="21" t="n">
        <f aca="false">IF(OR($A52="",AY$4=""),0,COUNTIFS(Formulas!$A$2:$A$3001,AY$4,Formulas!$B$2:$B$3001,$A52))</f>
        <v>0</v>
      </c>
      <c r="AZ52" s="21" t="n">
        <f aca="false">IF(OR($A52="",AZ$4=""),0,COUNTIFS(Formulas!$A$2:$A$3001,AZ$4,Formulas!$B$2:$B$3001,$A52))</f>
        <v>0</v>
      </c>
      <c r="BA52" s="21" t="n">
        <f aca="false">IF(OR($A52="",BA$4=""),0,COUNTIFS(Formulas!$A$2:$A$3001,BA$4,Formulas!$B$2:$B$3001,$A52))</f>
        <v>0</v>
      </c>
      <c r="BB52" s="21" t="n">
        <f aca="false">IF(OR($A52="",BB$4=""),0,COUNTIFS(Formulas!$A$2:$A$3001,BB$4,Formulas!$B$2:$B$3001,$A52))</f>
        <v>0</v>
      </c>
      <c r="BC52" s="21" t="n">
        <f aca="false">IF(OR($A52="",BC$4=""),0,COUNTIFS(Formulas!$A$2:$A$3001,BC$4,Formulas!$B$2:$B$3001,$A52))</f>
        <v>0</v>
      </c>
      <c r="BD52" s="21" t="n">
        <f aca="false">IF(OR($A52="",BD$4=""),0,COUNTIFS(Formulas!$A$2:$A$3001,BD$4,Formulas!$B$2:$B$3001,$A52))</f>
        <v>0</v>
      </c>
      <c r="BE52" s="21" t="n">
        <f aca="false">IF(OR($A52="",BE$4=""),0,COUNTIFS(Formulas!$A$2:$A$3001,BE$4,Formulas!$B$2:$B$3001,$A52))</f>
        <v>0</v>
      </c>
      <c r="BF52" s="21" t="n">
        <f aca="false">IF(OR($A52="",BF$4=""),0,COUNTIFS(Formulas!$A$2:$A$3001,BF$4,Formulas!$B$2:$B$3001,$A52))</f>
        <v>0</v>
      </c>
      <c r="BG52" s="21" t="n">
        <f aca="false">IF(OR($A52="",BG$4=""),0,COUNTIFS(Formulas!$A$2:$A$3001,BG$4,Formulas!$B$2:$B$3001,$A52))</f>
        <v>0</v>
      </c>
      <c r="BH52" s="21" t="n">
        <f aca="false">IF(OR($A52="",BH$4=""),0,COUNTIFS(Formulas!$A$2:$A$3001,BH$4,Formulas!$B$2:$B$3001,$A52))</f>
        <v>0</v>
      </c>
      <c r="BI52" s="21" t="n">
        <f aca="false">IF(OR($A52="",BI$4=""),0,COUNTIFS(Formulas!$A$2:$A$3001,BI$4,Formulas!$B$2:$B$3001,$A52))</f>
        <v>0</v>
      </c>
      <c r="BJ52" s="21" t="n">
        <f aca="false">IF(OR($A52="",BJ$4=""),0,COUNTIFS(Formulas!$A$2:$A$3001,BJ$4,Formulas!$B$2:$B$3001,$A52))</f>
        <v>0</v>
      </c>
      <c r="BK52" s="21" t="n">
        <f aca="false">IF(OR($A52="",BK$4=""),0,COUNTIFS(Formulas!$A$2:$A$3001,BK$4,Formulas!$B$2:$B$3001,$A52))</f>
        <v>0</v>
      </c>
      <c r="BL52" s="21" t="n">
        <f aca="false">IF(OR($A52="",BL$4=""),0,COUNTIFS(Formulas!$A$2:$A$3001,BL$4,Formulas!$B$2:$B$3001,$A52))</f>
        <v>0</v>
      </c>
      <c r="BM52" s="21" t="n">
        <f aca="false">IF(OR($A52="",BM$4=""),0,COUNTIFS(Formulas!$A$2:$A$3001,BM$4,Formulas!$B$2:$B$3001,$A52))</f>
        <v>0</v>
      </c>
      <c r="BN52" s="21" t="n">
        <f aca="false">IF(OR($A52="",BN$4=""),0,COUNTIFS(Formulas!$A$2:$A$3001,BN$4,Formulas!$B$2:$B$3001,$A52))</f>
        <v>0</v>
      </c>
      <c r="BO52" s="21" t="n">
        <f aca="false">IF(OR($A52="",BO$4=""),0,COUNTIFS(Formulas!$A$2:$A$3001,BO$4,Formulas!$B$2:$B$3001,$A52))</f>
        <v>0</v>
      </c>
      <c r="BP52" s="21" t="n">
        <f aca="false">IF(OR($A52="",BP$4=""),0,COUNTIFS(Formulas!$A$2:$A$3001,BP$4,Formulas!$B$2:$B$3001,$A52))</f>
        <v>0</v>
      </c>
      <c r="BQ52" s="21" t="n">
        <f aca="false">IF(OR($A52="",BQ$4=""),0,COUNTIFS(Formulas!$A$2:$A$3001,BQ$4,Formulas!$B$2:$B$3001,$A52))</f>
        <v>0</v>
      </c>
      <c r="BR52" s="21" t="n">
        <f aca="false">IF(OR($A52="",BR$4=""),0,COUNTIFS(Formulas!$A$2:$A$3001,BR$4,Formulas!$B$2:$B$3001,$A52))</f>
        <v>0</v>
      </c>
      <c r="BS52" s="21" t="n">
        <f aca="false">IF(OR($A52="",BS$4=""),0,COUNTIFS(Formulas!$A$2:$A$3001,BS$4,Formulas!$B$2:$B$3001,$A52))</f>
        <v>0</v>
      </c>
      <c r="BT52" s="21" t="n">
        <f aca="false">IF(OR($A52="",BT$4=""),0,COUNTIFS(Formulas!$A$2:$A$3001,BT$4,Formulas!$B$2:$B$3001,$A52))</f>
        <v>0</v>
      </c>
      <c r="BU52" s="21" t="n">
        <f aca="false">IF(OR($A52="",BU$4=""),0,COUNTIFS(Formulas!$A$2:$A$3001,BU$4,Formulas!$B$2:$B$3001,$A52))</f>
        <v>0</v>
      </c>
      <c r="BV52" s="21" t="n">
        <f aca="false">IF(OR($A52="",BV$4=""),0,COUNTIFS(Formulas!$A$2:$A$3001,BV$4,Formulas!$B$2:$B$3001,$A52))</f>
        <v>0</v>
      </c>
      <c r="BW52" s="21" t="n">
        <f aca="false">IF(OR($A52="",BW$4=""),0,COUNTIFS(Formulas!$A$2:$A$3001,BW$4,Formulas!$B$2:$B$3001,$A52))</f>
        <v>0</v>
      </c>
      <c r="BX52" s="21" t="n">
        <f aca="false">IF(OR($A52="",BX$4=""),0,COUNTIFS(Formulas!$A$2:$A$3001,BX$4,Formulas!$B$2:$B$3001,$A52))</f>
        <v>0</v>
      </c>
      <c r="BY52" s="21" t="n">
        <f aca="false">IF(OR($A52="",BY$4=""),0,COUNTIFS(Formulas!$A$2:$A$3001,BY$4,Formulas!$B$2:$B$3001,$A52))</f>
        <v>0</v>
      </c>
      <c r="BZ52" s="21" t="n">
        <f aca="false">IF(OR($A52="",BZ$4=""),0,COUNTIFS(Formulas!$A$2:$A$3001,BZ$4,Formulas!$B$2:$B$3001,$A52))</f>
        <v>0</v>
      </c>
      <c r="CA52" s="21" t="n">
        <f aca="false">IF(OR($A52="",CA$4=""),0,COUNTIFS(Formulas!$A$2:$A$3001,CA$4,Formulas!$B$2:$B$3001,$A52))</f>
        <v>0</v>
      </c>
      <c r="CB52" s="21" t="n">
        <f aca="false">IF(OR($A52="",CB$4=""),0,COUNTIFS(Formulas!$A$2:$A$3001,CB$4,Formulas!$B$2:$B$3001,$A52))</f>
        <v>0</v>
      </c>
      <c r="CC52" s="21" t="n">
        <f aca="false">IF(OR($A52="",CC$4=""),0,COUNTIFS(Formulas!$A$2:$A$3001,CC$4,Formulas!$B$2:$B$3001,$A52))</f>
        <v>0</v>
      </c>
      <c r="CD52" s="21" t="n">
        <f aca="false">IF(OR($A52="",CD$4=""),0,COUNTIFS(Formulas!$A$2:$A$3001,CD$4,Formulas!$B$2:$B$3001,$A52))</f>
        <v>0</v>
      </c>
      <c r="CE52" s="21" t="n">
        <f aca="false">IF(OR($A52="",CE$4=""),0,COUNTIFS(Formulas!$A$2:$A$3001,CE$4,Formulas!$B$2:$B$3001,$A52))</f>
        <v>0</v>
      </c>
      <c r="CF52" s="21" t="n">
        <f aca="false">IF(OR($A52="",CF$4=""),0,COUNTIFS(Formulas!$A$2:$A$3001,CF$4,Formulas!$B$2:$B$3001,$A52))</f>
        <v>0</v>
      </c>
      <c r="CG52" s="21" t="n">
        <f aca="false">IF(OR($A52="",CG$4=""),0,COUNTIFS(Formulas!$A$2:$A$3001,CG$4,Formulas!$B$2:$B$3001,$A52))</f>
        <v>0</v>
      </c>
      <c r="CH52" s="21" t="n">
        <f aca="false">IF(OR($A52="",CH$4=""),0,COUNTIFS(Formulas!$A$2:$A$3001,CH$4,Formulas!$B$2:$B$3001,$A52))</f>
        <v>0</v>
      </c>
      <c r="CI52" s="21" t="n">
        <f aca="false">IF(OR($A52="",CI$4=""),0,COUNTIFS(Formulas!$A$2:$A$3001,CI$4,Formulas!$B$2:$B$3001,$A52))</f>
        <v>0</v>
      </c>
      <c r="CJ52" s="21" t="n">
        <f aca="false">IF(OR($A52="",CJ$4=""),0,COUNTIFS(Formulas!$A$2:$A$3001,CJ$4,Formulas!$B$2:$B$3001,$A52))</f>
        <v>0</v>
      </c>
      <c r="CK52" s="21" t="n">
        <f aca="false">IF(OR($A52="",CK$4=""),0,COUNTIFS(Formulas!$A$2:$A$3001,CK$4,Formulas!$B$2:$B$3001,$A52))</f>
        <v>0</v>
      </c>
      <c r="CL52" s="21" t="n">
        <f aca="false">IF(OR($A52="",CL$4=""),0,COUNTIFS(Formulas!$A$2:$A$3001,CL$4,Formulas!$B$2:$B$3001,$A52))</f>
        <v>0</v>
      </c>
      <c r="CM52" s="21" t="n">
        <f aca="false">IF(OR($A52="",CM$4=""),0,COUNTIFS(Formulas!$A$2:$A$3001,CM$4,Formulas!$B$2:$B$3001,$A52))</f>
        <v>1</v>
      </c>
      <c r="CN52" s="21" t="n">
        <f aca="false">IF(OR($A52="",CN$4=""),0,COUNTIFS(Formulas!$A$2:$A$3001,CN$4,Formulas!$B$2:$B$3001,$A52))</f>
        <v>0</v>
      </c>
      <c r="CO52" s="21" t="n">
        <f aca="false">IF(OR($A52="",CO$4=""),0,COUNTIFS(Formulas!$A$2:$A$3001,CO$4,Formulas!$B$2:$B$3001,$A52))</f>
        <v>0</v>
      </c>
      <c r="CP52" s="21" t="n">
        <f aca="false">IF(OR($A52="",CP$4=""),0,COUNTIFS(Formulas!$A$2:$A$3001,CP$4,Formulas!$B$2:$B$3001,$A52))</f>
        <v>0</v>
      </c>
      <c r="CQ52" s="21" t="n">
        <f aca="false">IF(OR($A52="",CQ$4=""),0,COUNTIFS(Formulas!$A$2:$A$3001,CQ$4,Formulas!$B$2:$B$3001,$A52))</f>
        <v>0</v>
      </c>
      <c r="CR52" s="21" t="n">
        <f aca="false">IF(OR($A52="",CR$4=""),0,COUNTIFS(Formulas!$A$2:$A$3001,CR$4,Formulas!$B$2:$B$3001,$A52))</f>
        <v>0</v>
      </c>
      <c r="CS52" s="21" t="n">
        <f aca="false">IF(OR($A52="",CS$4=""),0,COUNTIFS(Formulas!$A$2:$A$3001,CS$4,Formulas!$B$2:$B$3001,$A52))</f>
        <v>0</v>
      </c>
      <c r="CT52" s="21" t="n">
        <f aca="false">IF(OR($A52="",CT$4=""),0,COUNTIFS(Formulas!$A$2:$A$3001,CT$4,Formulas!$B$2:$B$3001,$A52))</f>
        <v>0</v>
      </c>
      <c r="CU52" s="21" t="n">
        <f aca="false">IF(OR($A52="",CU$4=""),0,COUNTIFS(Formulas!$A$2:$A$3001,CU$4,Formulas!$B$2:$B$3001,$A52))</f>
        <v>0</v>
      </c>
      <c r="CV52" s="21" t="n">
        <f aca="false">IF(OR($A52="",CV$4=""),0,COUNTIFS(Formulas!$A$2:$A$3001,CV$4,Formulas!$B$2:$B$3001,$A52))</f>
        <v>0</v>
      </c>
      <c r="CW52" s="21" t="n">
        <f aca="false">IF(OR($A52="",CW$4=""),0,COUNTIFS(Formulas!$A$2:$A$3001,CW$4,Formulas!$B$2:$B$3001,$A52))</f>
        <v>0</v>
      </c>
      <c r="CX52" s="21" t="n">
        <f aca="false">IF(OR($A52="",CX$4=""),0,COUNTIFS(Formulas!$A$2:$A$3001,CX$4,Formulas!$B$2:$B$3001,$A52))</f>
        <v>0</v>
      </c>
      <c r="CY52" s="21" t="n">
        <f aca="false">IF(OR($A52="",CY$4=""),0,COUNTIFS(Formulas!$A$2:$A$3001,CY$4,Formulas!$B$2:$B$3001,$A52))</f>
        <v>0</v>
      </c>
      <c r="CZ52" s="21" t="n">
        <f aca="false">IF(OR($A52="",CZ$4=""),0,COUNTIFS(Formulas!$A$2:$A$3001,CZ$4,Formulas!$B$2:$B$3001,$A52))</f>
        <v>0</v>
      </c>
      <c r="DA52" s="21" t="n">
        <f aca="false">IF(OR($A52="",DA$4=""),0,COUNTIFS(Formulas!$A$2:$A$3001,DA$4,Formulas!$B$2:$B$3001,$A52))</f>
        <v>0</v>
      </c>
      <c r="DB52" s="21" t="n">
        <f aca="false">IF(OR($A52="",DB$4=""),0,COUNTIFS(Formulas!$A$2:$A$3001,DB$4,Formulas!$B$2:$B$3001,$A52))</f>
        <v>0</v>
      </c>
      <c r="DC52" s="21" t="n">
        <f aca="false">IF(OR($A52="",DC$4=""),0,COUNTIFS(Formulas!$A$2:$A$3001,DC$4,Formulas!$B$2:$B$3001,$A52))</f>
        <v>0</v>
      </c>
      <c r="DD52" s="21" t="n">
        <f aca="false">IF(OR($A52="",DD$4=""),0,COUNTIFS(Formulas!$A$2:$A$3001,DD$4,Formulas!$B$2:$B$3001,$A52))</f>
        <v>0</v>
      </c>
      <c r="DE52" s="21" t="n">
        <f aca="false">IF(OR($A52="",DE$4=""),0,COUNTIFS(Formulas!$A$2:$A$3001,DE$4,Formulas!$B$2:$B$3001,$A52))</f>
        <v>0</v>
      </c>
      <c r="DF52" s="21" t="n">
        <f aca="false">IF(OR($A52="",DF$4=""),0,COUNTIFS(Formulas!$A$2:$A$3001,DF$4,Formulas!$B$2:$B$3001,$A52))</f>
        <v>0</v>
      </c>
      <c r="DG52" s="21" t="n">
        <f aca="false">IF(OR($A52="",DG$4=""),0,COUNTIFS(Formulas!$A$2:$A$3001,DG$4,Formulas!$B$2:$B$3001,$A52))</f>
        <v>0</v>
      </c>
      <c r="DH52" s="21" t="n">
        <f aca="false">IF(OR($A52="",DH$4=""),0,COUNTIFS(Formulas!$A$2:$A$3001,DH$4,Formulas!$B$2:$B$3001,$A52))</f>
        <v>0</v>
      </c>
      <c r="DI52" s="21" t="n">
        <f aca="false">IF(OR($A52="",DI$4=""),0,COUNTIFS(Formulas!$A$2:$A$3001,DI$4,Formulas!$B$2:$B$3001,$A52))</f>
        <v>0</v>
      </c>
      <c r="DJ52" s="21" t="n">
        <f aca="false">IF(OR($A52="",DJ$4=""),0,COUNTIFS(Formulas!$A$2:$A$3001,DJ$4,Formulas!$B$2:$B$3001,$A52))</f>
        <v>0</v>
      </c>
      <c r="DK52" s="21" t="n">
        <f aca="false">IF(OR($A52="",DK$4=""),0,COUNTIFS(Formulas!$A$2:$A$3001,DK$4,Formulas!$B$2:$B$3001,$A52))</f>
        <v>0</v>
      </c>
      <c r="DL52" s="21" t="n">
        <f aca="false">IF(OR($A52="",DL$4=""),0,COUNTIFS(Formulas!$A$2:$A$3001,DL$4,Formulas!$B$2:$B$3001,$A52))</f>
        <v>0</v>
      </c>
      <c r="DM52" s="21" t="n">
        <f aca="false">IF(OR($A52="",DM$4=""),0,COUNTIFS(Formulas!$A$2:$A$3001,DM$4,Formulas!$B$2:$B$3001,$A52))</f>
        <v>0</v>
      </c>
      <c r="DN52" s="21" t="n">
        <f aca="false">IF(OR($A52="",DN$4=""),0,COUNTIFS(Formulas!$A$2:$A$3001,DN$4,Formulas!$B$2:$B$3001,$A52))</f>
        <v>0</v>
      </c>
      <c r="DO52" s="21" t="n">
        <f aca="false">IF(OR($A52="",DO$4=""),0,COUNTIFS(Formulas!$A$2:$A$3001,DO$4,Formulas!$B$2:$B$3001,$A52))</f>
        <v>0</v>
      </c>
      <c r="DP52" s="21" t="n">
        <f aca="false">IF(OR($A52="",DP$4=""),0,COUNTIFS(Formulas!$A$2:$A$3001,DP$4,Formulas!$B$2:$B$3001,$A52))</f>
        <v>0</v>
      </c>
      <c r="DQ52" s="21" t="n">
        <f aca="false">IF(OR($A52="",DQ$4=""),0,COUNTIFS(Formulas!$A$2:$A$3001,DQ$4,Formulas!$B$2:$B$3001,$A52))</f>
        <v>0</v>
      </c>
      <c r="DR52" s="21" t="n">
        <f aca="false">IF(OR($A52="",DR$4=""),0,COUNTIFS(Formulas!$A$2:$A$3001,DR$4,Formulas!$B$2:$B$3001,$A52))</f>
        <v>0</v>
      </c>
      <c r="DS52" s="21" t="n">
        <f aca="false">IF(OR($A52="",DS$4=""),0,COUNTIFS(Formulas!$A$2:$A$3001,DS$4,Formulas!$B$2:$B$3001,$A52))</f>
        <v>0</v>
      </c>
      <c r="DT52" s="21" t="n">
        <f aca="false">IF(OR($A52="",DT$4=""),0,COUNTIFS(Formulas!$A$2:$A$3001,DT$4,Formulas!$B$2:$B$3001,$A52))</f>
        <v>0</v>
      </c>
      <c r="DU52" s="21" t="n">
        <f aca="false">IF(OR($A52="",DU$4=""),0,COUNTIFS(Formulas!$A$2:$A$3001,DU$4,Formulas!$B$2:$B$3001,$A52))</f>
        <v>0</v>
      </c>
      <c r="DV52" s="21" t="n">
        <f aca="false">IF(OR($A52="",DV$4=""),0,COUNTIFS(Formulas!$A$2:$A$3001,DV$4,Formulas!$B$2:$B$3001,$A52))</f>
        <v>0</v>
      </c>
      <c r="DW52" s="21" t="n">
        <f aca="false">IF(OR($A52="",DW$4=""),0,COUNTIFS(Formulas!$A$2:$A$3001,DW$4,Formulas!$B$2:$B$3001,$A52))</f>
        <v>0</v>
      </c>
      <c r="DX52" s="21" t="n">
        <f aca="false">IF(OR($A52="",DX$4=""),0,COUNTIFS(Formulas!$A$2:$A$3001,DX$4,Formulas!$B$2:$B$3001,$A52))</f>
        <v>0</v>
      </c>
      <c r="DY52" s="21" t="n">
        <f aca="false">IF(OR($A52="",DY$4=""),0,COUNTIFS(Formulas!$A$2:$A$3001,DY$4,Formulas!$B$2:$B$3001,$A52))</f>
        <v>0</v>
      </c>
      <c r="DZ52" s="21" t="n">
        <f aca="false">IF(OR($A52="",DZ$4=""),0,COUNTIFS(Formulas!$A$2:$A$3001,DZ$4,Formulas!$B$2:$B$3001,$A52))</f>
        <v>0</v>
      </c>
      <c r="EA52" s="21" t="n">
        <f aca="false">IF(OR($A52="",EA$4=""),0,COUNTIFS(Formulas!$A$2:$A$3001,EA$4,Formulas!$B$2:$B$3001,$A52))</f>
        <v>0</v>
      </c>
      <c r="EB52" s="21" t="n">
        <f aca="false">IF(OR($A52="",EB$4=""),0,COUNTIFS(Formulas!$A$2:$A$3001,EB$4,Formulas!$B$2:$B$3001,$A52))</f>
        <v>0</v>
      </c>
      <c r="EC52" s="21" t="n">
        <f aca="false">IF(OR($A52="",EC$4=""),0,COUNTIFS(Formulas!$A$2:$A$3001,EC$4,Formulas!$B$2:$B$3001,$A52))</f>
        <v>0</v>
      </c>
      <c r="ED52" s="21" t="n">
        <f aca="false">IF(OR($A52="",ED$4=""),0,COUNTIFS(Formulas!$A$2:$A$3001,ED$4,Formulas!$B$2:$B$3001,$A52))</f>
        <v>0</v>
      </c>
      <c r="EE52" s="21" t="n">
        <f aca="false">IF(OR($A52="",EE$4=""),0,COUNTIFS(Formulas!$A$2:$A$3001,EE$4,Formulas!$B$2:$B$3001,$A52))</f>
        <v>0</v>
      </c>
      <c r="EF52" s="21" t="n">
        <f aca="false">IF(OR($A52="",EF$4=""),0,COUNTIFS(Formulas!$A$2:$A$3001,EF$4,Formulas!$B$2:$B$3001,$A52))</f>
        <v>0</v>
      </c>
      <c r="EG52" s="21" t="n">
        <f aca="false">IF(OR($A52="",EG$4=""),0,COUNTIFS(Formulas!$A$2:$A$3001,EG$4,Formulas!$B$2:$B$3001,$A52))</f>
        <v>0</v>
      </c>
      <c r="EH52" s="21" t="n">
        <f aca="false">IF(OR($A52="",EH$4=""),0,COUNTIFS(Formulas!$A$2:$A$3001,EH$4,Formulas!$B$2:$B$3001,$A52))</f>
        <v>0</v>
      </c>
      <c r="EI52" s="21" t="n">
        <f aca="false">IF(OR($A52="",EI$4=""),0,COUNTIFS(Formulas!$A$2:$A$3001,EI$4,Formulas!$B$2:$B$3001,$A52))</f>
        <v>0</v>
      </c>
      <c r="EJ52" s="21" t="n">
        <f aca="false">IF(OR($A52="",EJ$4=""),0,COUNTIFS(Formulas!$A$2:$A$3001,EJ$4,Formulas!$B$2:$B$3001,$A52))</f>
        <v>0</v>
      </c>
      <c r="EK52" s="21" t="n">
        <f aca="false">IF(OR($A52="",EK$4=""),0,COUNTIFS(Formulas!$A$2:$A$3001,EK$4,Formulas!$B$2:$B$3001,$A52))</f>
        <v>0</v>
      </c>
      <c r="EL52" s="21" t="n">
        <f aca="false">IF(OR($A52="",EL$4=""),0,COUNTIFS(Formulas!$A$2:$A$3001,EL$4,Formulas!$B$2:$B$3001,$A52))</f>
        <v>0</v>
      </c>
      <c r="EM52" s="21" t="n">
        <f aca="false">IF(OR($A52="",EM$4=""),0,COUNTIFS(Formulas!$A$2:$A$3001,EM$4,Formulas!$B$2:$B$3001,$A52))</f>
        <v>0</v>
      </c>
      <c r="EN52" s="21" t="n">
        <f aca="false">IF(OR($A52="",EN$4=""),0,COUNTIFS(Formulas!$A$2:$A$3001,EN$4,Formulas!$B$2:$B$3001,$A52))</f>
        <v>0</v>
      </c>
      <c r="EO52" s="21" t="n">
        <f aca="false">IF(OR($A52="",EO$4=""),0,COUNTIFS(Formulas!$A$2:$A$3001,EO$4,Formulas!$B$2:$B$3001,$A52))</f>
        <v>0</v>
      </c>
      <c r="EP52" s="21" t="n">
        <f aca="false">IF(OR($A52="",EP$4=""),0,COUNTIFS(Formulas!$A$2:$A$3001,EP$4,Formulas!$B$2:$B$3001,$A52))</f>
        <v>0</v>
      </c>
      <c r="EQ52" s="21" t="n">
        <f aca="false">IF(OR($A52="",EQ$4=""),0,COUNTIFS(Formulas!$A$2:$A$3001,EQ$4,Formulas!$B$2:$B$3001,$A52))</f>
        <v>0</v>
      </c>
      <c r="ER52" s="21" t="n">
        <f aca="false">IF(OR($A52="",ER$4=""),0,COUNTIFS(Formulas!$A$2:$A$3001,ER$4,Formulas!$B$2:$B$3001,$A52))</f>
        <v>0</v>
      </c>
      <c r="ES52" s="21" t="n">
        <f aca="false">IF(OR($A52="",ES$4=""),0,COUNTIFS(Formulas!$A$2:$A$3001,ES$4,Formulas!$B$2:$B$3001,$A52))</f>
        <v>0</v>
      </c>
      <c r="ET52" s="21" t="n">
        <f aca="false">IF(OR($A52="",ET$4=""),0,COUNTIFS(Formulas!$A$2:$A$3001,ET$4,Formulas!$B$2:$B$3001,$A52))</f>
        <v>0</v>
      </c>
      <c r="EU52" s="21" t="n">
        <f aca="false">IF(OR($A52="",EU$4=""),0,COUNTIFS(Formulas!$A$2:$A$3001,EU$4,Formulas!$B$2:$B$3001,$A52))</f>
        <v>0</v>
      </c>
      <c r="EV52" s="21" t="n">
        <f aca="false">IF(OR($A52="",EV$4=""),0,COUNTIFS(Formulas!$A$2:$A$3001,EV$4,Formulas!$B$2:$B$3001,$A52))</f>
        <v>0</v>
      </c>
    </row>
    <row r="53" customFormat="false" ht="15" hidden="false" customHeight="false" outlineLevel="0" collapsed="false">
      <c r="A53" s="13" t="str">
        <f aca="false">IF(INDEX(Materials!$A$2:$A$301,49)="","",INDEX(Materials!$A$2:$A$301,49))</f>
        <v>Hydrochlorothiazide</v>
      </c>
      <c r="B53" s="19" t="n">
        <f aca="false">IF(A53="","",COUNTIF(C53:EV53,"&gt;0"))</f>
        <v>3</v>
      </c>
      <c r="C53" s="21" t="n">
        <f aca="false">IF(OR($A53="",C$4=""),0,COUNTIFS(Formulas!$A$2:$A$3001,C$4,Formulas!$B$2:$B$3001,$A53))</f>
        <v>0</v>
      </c>
      <c r="D53" s="21" t="n">
        <f aca="false">IF(OR($A53="",D$4=""),0,COUNTIFS(Formulas!$A$2:$A$3001,D$4,Formulas!$B$2:$B$3001,$A53))</f>
        <v>0</v>
      </c>
      <c r="E53" s="21" t="n">
        <f aca="false">IF(OR($A53="",E$4=""),0,COUNTIFS(Formulas!$A$2:$A$3001,E$4,Formulas!$B$2:$B$3001,$A53))</f>
        <v>0</v>
      </c>
      <c r="F53" s="21" t="n">
        <f aca="false">IF(OR($A53="",F$4=""),0,COUNTIFS(Formulas!$A$2:$A$3001,F$4,Formulas!$B$2:$B$3001,$A53))</f>
        <v>0</v>
      </c>
      <c r="G53" s="21" t="n">
        <f aca="false">IF(OR($A53="",G$4=""),0,COUNTIFS(Formulas!$A$2:$A$3001,G$4,Formulas!$B$2:$B$3001,$A53))</f>
        <v>0</v>
      </c>
      <c r="H53" s="21" t="n">
        <f aca="false">IF(OR($A53="",H$4=""),0,COUNTIFS(Formulas!$A$2:$A$3001,H$4,Formulas!$B$2:$B$3001,$A53))</f>
        <v>0</v>
      </c>
      <c r="I53" s="21" t="n">
        <f aca="false">IF(OR($A53="",I$4=""),0,COUNTIFS(Formulas!$A$2:$A$3001,I$4,Formulas!$B$2:$B$3001,$A53))</f>
        <v>0</v>
      </c>
      <c r="J53" s="21" t="n">
        <f aca="false">IF(OR($A53="",J$4=""),0,COUNTIFS(Formulas!$A$2:$A$3001,J$4,Formulas!$B$2:$B$3001,$A53))</f>
        <v>0</v>
      </c>
      <c r="K53" s="21" t="n">
        <f aca="false">IF(OR($A53="",K$4=""),0,COUNTIFS(Formulas!$A$2:$A$3001,K$4,Formulas!$B$2:$B$3001,$A53))</f>
        <v>0</v>
      </c>
      <c r="L53" s="21" t="n">
        <f aca="false">IF(OR($A53="",L$4=""),0,COUNTIFS(Formulas!$A$2:$A$3001,L$4,Formulas!$B$2:$B$3001,$A53))</f>
        <v>0</v>
      </c>
      <c r="M53" s="21" t="n">
        <f aca="false">IF(OR($A53="",M$4=""),0,COUNTIFS(Formulas!$A$2:$A$3001,M$4,Formulas!$B$2:$B$3001,$A53))</f>
        <v>0</v>
      </c>
      <c r="N53" s="21" t="n">
        <f aca="false">IF(OR($A53="",N$4=""),0,COUNTIFS(Formulas!$A$2:$A$3001,N$4,Formulas!$B$2:$B$3001,$A53))</f>
        <v>0</v>
      </c>
      <c r="O53" s="21" t="n">
        <f aca="false">IF(OR($A53="",O$4=""),0,COUNTIFS(Formulas!$A$2:$A$3001,O$4,Formulas!$B$2:$B$3001,$A53))</f>
        <v>0</v>
      </c>
      <c r="P53" s="21" t="n">
        <f aca="false">IF(OR($A53="",P$4=""),0,COUNTIFS(Formulas!$A$2:$A$3001,P$4,Formulas!$B$2:$B$3001,$A53))</f>
        <v>0</v>
      </c>
      <c r="Q53" s="21" t="n">
        <f aca="false">IF(OR($A53="",Q$4=""),0,COUNTIFS(Formulas!$A$2:$A$3001,Q$4,Formulas!$B$2:$B$3001,$A53))</f>
        <v>0</v>
      </c>
      <c r="R53" s="21" t="n">
        <f aca="false">IF(OR($A53="",R$4=""),0,COUNTIFS(Formulas!$A$2:$A$3001,R$4,Formulas!$B$2:$B$3001,$A53))</f>
        <v>1</v>
      </c>
      <c r="S53" s="21" t="n">
        <f aca="false">IF(OR($A53="",S$4=""),0,COUNTIFS(Formulas!$A$2:$A$3001,S$4,Formulas!$B$2:$B$3001,$A53))</f>
        <v>1</v>
      </c>
      <c r="T53" s="21" t="n">
        <f aca="false">IF(OR($A53="",T$4=""),0,COUNTIFS(Formulas!$A$2:$A$3001,T$4,Formulas!$B$2:$B$3001,$A53))</f>
        <v>1</v>
      </c>
      <c r="U53" s="21" t="n">
        <f aca="false">IF(OR($A53="",U$4=""),0,COUNTIFS(Formulas!$A$2:$A$3001,U$4,Formulas!$B$2:$B$3001,$A53))</f>
        <v>0</v>
      </c>
      <c r="V53" s="21" t="n">
        <f aca="false">IF(OR($A53="",V$4=""),0,COUNTIFS(Formulas!$A$2:$A$3001,V$4,Formulas!$B$2:$B$3001,$A53))</f>
        <v>0</v>
      </c>
      <c r="W53" s="21" t="n">
        <f aca="false">IF(OR($A53="",W$4=""),0,COUNTIFS(Formulas!$A$2:$A$3001,W$4,Formulas!$B$2:$B$3001,$A53))</f>
        <v>0</v>
      </c>
      <c r="X53" s="21" t="n">
        <f aca="false">IF(OR($A53="",X$4=""),0,COUNTIFS(Formulas!$A$2:$A$3001,X$4,Formulas!$B$2:$B$3001,$A53))</f>
        <v>0</v>
      </c>
      <c r="Y53" s="21" t="n">
        <f aca="false">IF(OR($A53="",Y$4=""),0,COUNTIFS(Formulas!$A$2:$A$3001,Y$4,Formulas!$B$2:$B$3001,$A53))</f>
        <v>0</v>
      </c>
      <c r="Z53" s="21" t="n">
        <f aca="false">IF(OR($A53="",Z$4=""),0,COUNTIFS(Formulas!$A$2:$A$3001,Z$4,Formulas!$B$2:$B$3001,$A53))</f>
        <v>0</v>
      </c>
      <c r="AA53" s="21" t="n">
        <f aca="false">IF(OR($A53="",AA$4=""),0,COUNTIFS(Formulas!$A$2:$A$3001,AA$4,Formulas!$B$2:$B$3001,$A53))</f>
        <v>0</v>
      </c>
      <c r="AB53" s="21" t="n">
        <f aca="false">IF(OR($A53="",AB$4=""),0,COUNTIFS(Formulas!$A$2:$A$3001,AB$4,Formulas!$B$2:$B$3001,$A53))</f>
        <v>0</v>
      </c>
      <c r="AC53" s="21" t="n">
        <f aca="false">IF(OR($A53="",AC$4=""),0,COUNTIFS(Formulas!$A$2:$A$3001,AC$4,Formulas!$B$2:$B$3001,$A53))</f>
        <v>0</v>
      </c>
      <c r="AD53" s="21" t="n">
        <f aca="false">IF(OR($A53="",AD$4=""),0,COUNTIFS(Formulas!$A$2:$A$3001,AD$4,Formulas!$B$2:$B$3001,$A53))</f>
        <v>0</v>
      </c>
      <c r="AE53" s="21" t="n">
        <f aca="false">IF(OR($A53="",AE$4=""),0,COUNTIFS(Formulas!$A$2:$A$3001,AE$4,Formulas!$B$2:$B$3001,$A53))</f>
        <v>0</v>
      </c>
      <c r="AF53" s="21" t="n">
        <f aca="false">IF(OR($A53="",AF$4=""),0,COUNTIFS(Formulas!$A$2:$A$3001,AF$4,Formulas!$B$2:$B$3001,$A53))</f>
        <v>0</v>
      </c>
      <c r="AG53" s="21" t="n">
        <f aca="false">IF(OR($A53="",AG$4=""),0,COUNTIFS(Formulas!$A$2:$A$3001,AG$4,Formulas!$B$2:$B$3001,$A53))</f>
        <v>0</v>
      </c>
      <c r="AH53" s="21" t="n">
        <f aca="false">IF(OR($A53="",AH$4=""),0,COUNTIFS(Formulas!$A$2:$A$3001,AH$4,Formulas!$B$2:$B$3001,$A53))</f>
        <v>0</v>
      </c>
      <c r="AI53" s="21" t="n">
        <f aca="false">IF(OR($A53="",AI$4=""),0,COUNTIFS(Formulas!$A$2:$A$3001,AI$4,Formulas!$B$2:$B$3001,$A53))</f>
        <v>0</v>
      </c>
      <c r="AJ53" s="21" t="n">
        <f aca="false">IF(OR($A53="",AJ$4=""),0,COUNTIFS(Formulas!$A$2:$A$3001,AJ$4,Formulas!$B$2:$B$3001,$A53))</f>
        <v>0</v>
      </c>
      <c r="AK53" s="21" t="n">
        <f aca="false">IF(OR($A53="",AK$4=""),0,COUNTIFS(Formulas!$A$2:$A$3001,AK$4,Formulas!$B$2:$B$3001,$A53))</f>
        <v>0</v>
      </c>
      <c r="AL53" s="21" t="n">
        <f aca="false">IF(OR($A53="",AL$4=""),0,COUNTIFS(Formulas!$A$2:$A$3001,AL$4,Formulas!$B$2:$B$3001,$A53))</f>
        <v>0</v>
      </c>
      <c r="AM53" s="21" t="n">
        <f aca="false">IF(OR($A53="",AM$4=""),0,COUNTIFS(Formulas!$A$2:$A$3001,AM$4,Formulas!$B$2:$B$3001,$A53))</f>
        <v>0</v>
      </c>
      <c r="AN53" s="21" t="n">
        <f aca="false">IF(OR($A53="",AN$4=""),0,COUNTIFS(Formulas!$A$2:$A$3001,AN$4,Formulas!$B$2:$B$3001,$A53))</f>
        <v>0</v>
      </c>
      <c r="AO53" s="21" t="n">
        <f aca="false">IF(OR($A53="",AO$4=""),0,COUNTIFS(Formulas!$A$2:$A$3001,AO$4,Formulas!$B$2:$B$3001,$A53))</f>
        <v>0</v>
      </c>
      <c r="AP53" s="21" t="n">
        <f aca="false">IF(OR($A53="",AP$4=""),0,COUNTIFS(Formulas!$A$2:$A$3001,AP$4,Formulas!$B$2:$B$3001,$A53))</f>
        <v>0</v>
      </c>
      <c r="AQ53" s="21" t="n">
        <f aca="false">IF(OR($A53="",AQ$4=""),0,COUNTIFS(Formulas!$A$2:$A$3001,AQ$4,Formulas!$B$2:$B$3001,$A53))</f>
        <v>0</v>
      </c>
      <c r="AR53" s="21" t="n">
        <f aca="false">IF(OR($A53="",AR$4=""),0,COUNTIFS(Formulas!$A$2:$A$3001,AR$4,Formulas!$B$2:$B$3001,$A53))</f>
        <v>0</v>
      </c>
      <c r="AS53" s="21" t="n">
        <f aca="false">IF(OR($A53="",AS$4=""),0,COUNTIFS(Formulas!$A$2:$A$3001,AS$4,Formulas!$B$2:$B$3001,$A53))</f>
        <v>0</v>
      </c>
      <c r="AT53" s="21" t="n">
        <f aca="false">IF(OR($A53="",AT$4=""),0,COUNTIFS(Formulas!$A$2:$A$3001,AT$4,Formulas!$B$2:$B$3001,$A53))</f>
        <v>0</v>
      </c>
      <c r="AU53" s="21" t="n">
        <f aca="false">IF(OR($A53="",AU$4=""),0,COUNTIFS(Formulas!$A$2:$A$3001,AU$4,Formulas!$B$2:$B$3001,$A53))</f>
        <v>0</v>
      </c>
      <c r="AV53" s="21" t="n">
        <f aca="false">IF(OR($A53="",AV$4=""),0,COUNTIFS(Formulas!$A$2:$A$3001,AV$4,Formulas!$B$2:$B$3001,$A53))</f>
        <v>0</v>
      </c>
      <c r="AW53" s="21" t="n">
        <f aca="false">IF(OR($A53="",AW$4=""),0,COUNTIFS(Formulas!$A$2:$A$3001,AW$4,Formulas!$B$2:$B$3001,$A53))</f>
        <v>0</v>
      </c>
      <c r="AX53" s="21" t="n">
        <f aca="false">IF(OR($A53="",AX$4=""),0,COUNTIFS(Formulas!$A$2:$A$3001,AX$4,Formulas!$B$2:$B$3001,$A53))</f>
        <v>0</v>
      </c>
      <c r="AY53" s="21" t="n">
        <f aca="false">IF(OR($A53="",AY$4=""),0,COUNTIFS(Formulas!$A$2:$A$3001,AY$4,Formulas!$B$2:$B$3001,$A53))</f>
        <v>0</v>
      </c>
      <c r="AZ53" s="21" t="n">
        <f aca="false">IF(OR($A53="",AZ$4=""),0,COUNTIFS(Formulas!$A$2:$A$3001,AZ$4,Formulas!$B$2:$B$3001,$A53))</f>
        <v>0</v>
      </c>
      <c r="BA53" s="21" t="n">
        <f aca="false">IF(OR($A53="",BA$4=""),0,COUNTIFS(Formulas!$A$2:$A$3001,BA$4,Formulas!$B$2:$B$3001,$A53))</f>
        <v>0</v>
      </c>
      <c r="BB53" s="21" t="n">
        <f aca="false">IF(OR($A53="",BB$4=""),0,COUNTIFS(Formulas!$A$2:$A$3001,BB$4,Formulas!$B$2:$B$3001,$A53))</f>
        <v>0</v>
      </c>
      <c r="BC53" s="21" t="n">
        <f aca="false">IF(OR($A53="",BC$4=""),0,COUNTIFS(Formulas!$A$2:$A$3001,BC$4,Formulas!$B$2:$B$3001,$A53))</f>
        <v>0</v>
      </c>
      <c r="BD53" s="21" t="n">
        <f aca="false">IF(OR($A53="",BD$4=""),0,COUNTIFS(Formulas!$A$2:$A$3001,BD$4,Formulas!$B$2:$B$3001,$A53))</f>
        <v>0</v>
      </c>
      <c r="BE53" s="21" t="n">
        <f aca="false">IF(OR($A53="",BE$4=""),0,COUNTIFS(Formulas!$A$2:$A$3001,BE$4,Formulas!$B$2:$B$3001,$A53))</f>
        <v>0</v>
      </c>
      <c r="BF53" s="21" t="n">
        <f aca="false">IF(OR($A53="",BF$4=""),0,COUNTIFS(Formulas!$A$2:$A$3001,BF$4,Formulas!$B$2:$B$3001,$A53))</f>
        <v>0</v>
      </c>
      <c r="BG53" s="21" t="n">
        <f aca="false">IF(OR($A53="",BG$4=""),0,COUNTIFS(Formulas!$A$2:$A$3001,BG$4,Formulas!$B$2:$B$3001,$A53))</f>
        <v>0</v>
      </c>
      <c r="BH53" s="21" t="n">
        <f aca="false">IF(OR($A53="",BH$4=""),0,COUNTIFS(Formulas!$A$2:$A$3001,BH$4,Formulas!$B$2:$B$3001,$A53))</f>
        <v>0</v>
      </c>
      <c r="BI53" s="21" t="n">
        <f aca="false">IF(OR($A53="",BI$4=""),0,COUNTIFS(Formulas!$A$2:$A$3001,BI$4,Formulas!$B$2:$B$3001,$A53))</f>
        <v>0</v>
      </c>
      <c r="BJ53" s="21" t="n">
        <f aca="false">IF(OR($A53="",BJ$4=""),0,COUNTIFS(Formulas!$A$2:$A$3001,BJ$4,Formulas!$B$2:$B$3001,$A53))</f>
        <v>0</v>
      </c>
      <c r="BK53" s="21" t="n">
        <f aca="false">IF(OR($A53="",BK$4=""),0,COUNTIFS(Formulas!$A$2:$A$3001,BK$4,Formulas!$B$2:$B$3001,$A53))</f>
        <v>0</v>
      </c>
      <c r="BL53" s="21" t="n">
        <f aca="false">IF(OR($A53="",BL$4=""),0,COUNTIFS(Formulas!$A$2:$A$3001,BL$4,Formulas!$B$2:$B$3001,$A53))</f>
        <v>0</v>
      </c>
      <c r="BM53" s="21" t="n">
        <f aca="false">IF(OR($A53="",BM$4=""),0,COUNTIFS(Formulas!$A$2:$A$3001,BM$4,Formulas!$B$2:$B$3001,$A53))</f>
        <v>0</v>
      </c>
      <c r="BN53" s="21" t="n">
        <f aca="false">IF(OR($A53="",BN$4=""),0,COUNTIFS(Formulas!$A$2:$A$3001,BN$4,Formulas!$B$2:$B$3001,$A53))</f>
        <v>0</v>
      </c>
      <c r="BO53" s="21" t="n">
        <f aca="false">IF(OR($A53="",BO$4=""),0,COUNTIFS(Formulas!$A$2:$A$3001,BO$4,Formulas!$B$2:$B$3001,$A53))</f>
        <v>0</v>
      </c>
      <c r="BP53" s="21" t="n">
        <f aca="false">IF(OR($A53="",BP$4=""),0,COUNTIFS(Formulas!$A$2:$A$3001,BP$4,Formulas!$B$2:$B$3001,$A53))</f>
        <v>0</v>
      </c>
      <c r="BQ53" s="21" t="n">
        <f aca="false">IF(OR($A53="",BQ$4=""),0,COUNTIFS(Formulas!$A$2:$A$3001,BQ$4,Formulas!$B$2:$B$3001,$A53))</f>
        <v>0</v>
      </c>
      <c r="BR53" s="21" t="n">
        <f aca="false">IF(OR($A53="",BR$4=""),0,COUNTIFS(Formulas!$A$2:$A$3001,BR$4,Formulas!$B$2:$B$3001,$A53))</f>
        <v>0</v>
      </c>
      <c r="BS53" s="21" t="n">
        <f aca="false">IF(OR($A53="",BS$4=""),0,COUNTIFS(Formulas!$A$2:$A$3001,BS$4,Formulas!$B$2:$B$3001,$A53))</f>
        <v>0</v>
      </c>
      <c r="BT53" s="21" t="n">
        <f aca="false">IF(OR($A53="",BT$4=""),0,COUNTIFS(Formulas!$A$2:$A$3001,BT$4,Formulas!$B$2:$B$3001,$A53))</f>
        <v>0</v>
      </c>
      <c r="BU53" s="21" t="n">
        <f aca="false">IF(OR($A53="",BU$4=""),0,COUNTIFS(Formulas!$A$2:$A$3001,BU$4,Formulas!$B$2:$B$3001,$A53))</f>
        <v>0</v>
      </c>
      <c r="BV53" s="21" t="n">
        <f aca="false">IF(OR($A53="",BV$4=""),0,COUNTIFS(Formulas!$A$2:$A$3001,BV$4,Formulas!$B$2:$B$3001,$A53))</f>
        <v>0</v>
      </c>
      <c r="BW53" s="21" t="n">
        <f aca="false">IF(OR($A53="",BW$4=""),0,COUNTIFS(Formulas!$A$2:$A$3001,BW$4,Formulas!$B$2:$B$3001,$A53))</f>
        <v>0</v>
      </c>
      <c r="BX53" s="21" t="n">
        <f aca="false">IF(OR($A53="",BX$4=""),0,COUNTIFS(Formulas!$A$2:$A$3001,BX$4,Formulas!$B$2:$B$3001,$A53))</f>
        <v>0</v>
      </c>
      <c r="BY53" s="21" t="n">
        <f aca="false">IF(OR($A53="",BY$4=""),0,COUNTIFS(Formulas!$A$2:$A$3001,BY$4,Formulas!$B$2:$B$3001,$A53))</f>
        <v>0</v>
      </c>
      <c r="BZ53" s="21" t="n">
        <f aca="false">IF(OR($A53="",BZ$4=""),0,COUNTIFS(Formulas!$A$2:$A$3001,BZ$4,Formulas!$B$2:$B$3001,$A53))</f>
        <v>0</v>
      </c>
      <c r="CA53" s="21" t="n">
        <f aca="false">IF(OR($A53="",CA$4=""),0,COUNTIFS(Formulas!$A$2:$A$3001,CA$4,Formulas!$B$2:$B$3001,$A53))</f>
        <v>0</v>
      </c>
      <c r="CB53" s="21" t="n">
        <f aca="false">IF(OR($A53="",CB$4=""),0,COUNTIFS(Formulas!$A$2:$A$3001,CB$4,Formulas!$B$2:$B$3001,$A53))</f>
        <v>0</v>
      </c>
      <c r="CC53" s="21" t="n">
        <f aca="false">IF(OR($A53="",CC$4=""),0,COUNTIFS(Formulas!$A$2:$A$3001,CC$4,Formulas!$B$2:$B$3001,$A53))</f>
        <v>0</v>
      </c>
      <c r="CD53" s="21" t="n">
        <f aca="false">IF(OR($A53="",CD$4=""),0,COUNTIFS(Formulas!$A$2:$A$3001,CD$4,Formulas!$B$2:$B$3001,$A53))</f>
        <v>0</v>
      </c>
      <c r="CE53" s="21" t="n">
        <f aca="false">IF(OR($A53="",CE$4=""),0,COUNTIFS(Formulas!$A$2:$A$3001,CE$4,Formulas!$B$2:$B$3001,$A53))</f>
        <v>0</v>
      </c>
      <c r="CF53" s="21" t="n">
        <f aca="false">IF(OR($A53="",CF$4=""),0,COUNTIFS(Formulas!$A$2:$A$3001,CF$4,Formulas!$B$2:$B$3001,$A53))</f>
        <v>0</v>
      </c>
      <c r="CG53" s="21" t="n">
        <f aca="false">IF(OR($A53="",CG$4=""),0,COUNTIFS(Formulas!$A$2:$A$3001,CG$4,Formulas!$B$2:$B$3001,$A53))</f>
        <v>0</v>
      </c>
      <c r="CH53" s="21" t="n">
        <f aca="false">IF(OR($A53="",CH$4=""),0,COUNTIFS(Formulas!$A$2:$A$3001,CH$4,Formulas!$B$2:$B$3001,$A53))</f>
        <v>0</v>
      </c>
      <c r="CI53" s="21" t="n">
        <f aca="false">IF(OR($A53="",CI$4=""),0,COUNTIFS(Formulas!$A$2:$A$3001,CI$4,Formulas!$B$2:$B$3001,$A53))</f>
        <v>0</v>
      </c>
      <c r="CJ53" s="21" t="n">
        <f aca="false">IF(OR($A53="",CJ$4=""),0,COUNTIFS(Formulas!$A$2:$A$3001,CJ$4,Formulas!$B$2:$B$3001,$A53))</f>
        <v>0</v>
      </c>
      <c r="CK53" s="21" t="n">
        <f aca="false">IF(OR($A53="",CK$4=""),0,COUNTIFS(Formulas!$A$2:$A$3001,CK$4,Formulas!$B$2:$B$3001,$A53))</f>
        <v>0</v>
      </c>
      <c r="CL53" s="21" t="n">
        <f aca="false">IF(OR($A53="",CL$4=""),0,COUNTIFS(Formulas!$A$2:$A$3001,CL$4,Formulas!$B$2:$B$3001,$A53))</f>
        <v>0</v>
      </c>
      <c r="CM53" s="21" t="n">
        <f aca="false">IF(OR($A53="",CM$4=""),0,COUNTIFS(Formulas!$A$2:$A$3001,CM$4,Formulas!$B$2:$B$3001,$A53))</f>
        <v>0</v>
      </c>
      <c r="CN53" s="21" t="n">
        <f aca="false">IF(OR($A53="",CN$4=""),0,COUNTIFS(Formulas!$A$2:$A$3001,CN$4,Formulas!$B$2:$B$3001,$A53))</f>
        <v>0</v>
      </c>
      <c r="CO53" s="21" t="n">
        <f aca="false">IF(OR($A53="",CO$4=""),0,COUNTIFS(Formulas!$A$2:$A$3001,CO$4,Formulas!$B$2:$B$3001,$A53))</f>
        <v>0</v>
      </c>
      <c r="CP53" s="21" t="n">
        <f aca="false">IF(OR($A53="",CP$4=""),0,COUNTIFS(Formulas!$A$2:$A$3001,CP$4,Formulas!$B$2:$B$3001,$A53))</f>
        <v>0</v>
      </c>
      <c r="CQ53" s="21" t="n">
        <f aca="false">IF(OR($A53="",CQ$4=""),0,COUNTIFS(Formulas!$A$2:$A$3001,CQ$4,Formulas!$B$2:$B$3001,$A53))</f>
        <v>0</v>
      </c>
      <c r="CR53" s="21" t="n">
        <f aca="false">IF(OR($A53="",CR$4=""),0,COUNTIFS(Formulas!$A$2:$A$3001,CR$4,Formulas!$B$2:$B$3001,$A53))</f>
        <v>0</v>
      </c>
      <c r="CS53" s="21" t="n">
        <f aca="false">IF(OR($A53="",CS$4=""),0,COUNTIFS(Formulas!$A$2:$A$3001,CS$4,Formulas!$B$2:$B$3001,$A53))</f>
        <v>0</v>
      </c>
      <c r="CT53" s="21" t="n">
        <f aca="false">IF(OR($A53="",CT$4=""),0,COUNTIFS(Formulas!$A$2:$A$3001,CT$4,Formulas!$B$2:$B$3001,$A53))</f>
        <v>0</v>
      </c>
      <c r="CU53" s="21" t="n">
        <f aca="false">IF(OR($A53="",CU$4=""),0,COUNTIFS(Formulas!$A$2:$A$3001,CU$4,Formulas!$B$2:$B$3001,$A53))</f>
        <v>0</v>
      </c>
      <c r="CV53" s="21" t="n">
        <f aca="false">IF(OR($A53="",CV$4=""),0,COUNTIFS(Formulas!$A$2:$A$3001,CV$4,Formulas!$B$2:$B$3001,$A53))</f>
        <v>0</v>
      </c>
      <c r="CW53" s="21" t="n">
        <f aca="false">IF(OR($A53="",CW$4=""),0,COUNTIFS(Formulas!$A$2:$A$3001,CW$4,Formulas!$B$2:$B$3001,$A53))</f>
        <v>0</v>
      </c>
      <c r="CX53" s="21" t="n">
        <f aca="false">IF(OR($A53="",CX$4=""),0,COUNTIFS(Formulas!$A$2:$A$3001,CX$4,Formulas!$B$2:$B$3001,$A53))</f>
        <v>0</v>
      </c>
      <c r="CY53" s="21" t="n">
        <f aca="false">IF(OR($A53="",CY$4=""),0,COUNTIFS(Formulas!$A$2:$A$3001,CY$4,Formulas!$B$2:$B$3001,$A53))</f>
        <v>0</v>
      </c>
      <c r="CZ53" s="21" t="n">
        <f aca="false">IF(OR($A53="",CZ$4=""),0,COUNTIFS(Formulas!$A$2:$A$3001,CZ$4,Formulas!$B$2:$B$3001,$A53))</f>
        <v>0</v>
      </c>
      <c r="DA53" s="21" t="n">
        <f aca="false">IF(OR($A53="",DA$4=""),0,COUNTIFS(Formulas!$A$2:$A$3001,DA$4,Formulas!$B$2:$B$3001,$A53))</f>
        <v>0</v>
      </c>
      <c r="DB53" s="21" t="n">
        <f aca="false">IF(OR($A53="",DB$4=""),0,COUNTIFS(Formulas!$A$2:$A$3001,DB$4,Formulas!$B$2:$B$3001,$A53))</f>
        <v>0</v>
      </c>
      <c r="DC53" s="21" t="n">
        <f aca="false">IF(OR($A53="",DC$4=""),0,COUNTIFS(Formulas!$A$2:$A$3001,DC$4,Formulas!$B$2:$B$3001,$A53))</f>
        <v>0</v>
      </c>
      <c r="DD53" s="21" t="n">
        <f aca="false">IF(OR($A53="",DD$4=""),0,COUNTIFS(Formulas!$A$2:$A$3001,DD$4,Formulas!$B$2:$B$3001,$A53))</f>
        <v>0</v>
      </c>
      <c r="DE53" s="21" t="n">
        <f aca="false">IF(OR($A53="",DE$4=""),0,COUNTIFS(Formulas!$A$2:$A$3001,DE$4,Formulas!$B$2:$B$3001,$A53))</f>
        <v>0</v>
      </c>
      <c r="DF53" s="21" t="n">
        <f aca="false">IF(OR($A53="",DF$4=""),0,COUNTIFS(Formulas!$A$2:$A$3001,DF$4,Formulas!$B$2:$B$3001,$A53))</f>
        <v>0</v>
      </c>
      <c r="DG53" s="21" t="n">
        <f aca="false">IF(OR($A53="",DG$4=""),0,COUNTIFS(Formulas!$A$2:$A$3001,DG$4,Formulas!$B$2:$B$3001,$A53))</f>
        <v>0</v>
      </c>
      <c r="DH53" s="21" t="n">
        <f aca="false">IF(OR($A53="",DH$4=""),0,COUNTIFS(Formulas!$A$2:$A$3001,DH$4,Formulas!$B$2:$B$3001,$A53))</f>
        <v>0</v>
      </c>
      <c r="DI53" s="21" t="n">
        <f aca="false">IF(OR($A53="",DI$4=""),0,COUNTIFS(Formulas!$A$2:$A$3001,DI$4,Formulas!$B$2:$B$3001,$A53))</f>
        <v>0</v>
      </c>
      <c r="DJ53" s="21" t="n">
        <f aca="false">IF(OR($A53="",DJ$4=""),0,COUNTIFS(Formulas!$A$2:$A$3001,DJ$4,Formulas!$B$2:$B$3001,$A53))</f>
        <v>0</v>
      </c>
      <c r="DK53" s="21" t="n">
        <f aca="false">IF(OR($A53="",DK$4=""),0,COUNTIFS(Formulas!$A$2:$A$3001,DK$4,Formulas!$B$2:$B$3001,$A53))</f>
        <v>0</v>
      </c>
      <c r="DL53" s="21" t="n">
        <f aca="false">IF(OR($A53="",DL$4=""),0,COUNTIFS(Formulas!$A$2:$A$3001,DL$4,Formulas!$B$2:$B$3001,$A53))</f>
        <v>0</v>
      </c>
      <c r="DM53" s="21" t="n">
        <f aca="false">IF(OR($A53="",DM$4=""),0,COUNTIFS(Formulas!$A$2:$A$3001,DM$4,Formulas!$B$2:$B$3001,$A53))</f>
        <v>0</v>
      </c>
      <c r="DN53" s="21" t="n">
        <f aca="false">IF(OR($A53="",DN$4=""),0,COUNTIFS(Formulas!$A$2:$A$3001,DN$4,Formulas!$B$2:$B$3001,$A53))</f>
        <v>0</v>
      </c>
      <c r="DO53" s="21" t="n">
        <f aca="false">IF(OR($A53="",DO$4=""),0,COUNTIFS(Formulas!$A$2:$A$3001,DO$4,Formulas!$B$2:$B$3001,$A53))</f>
        <v>0</v>
      </c>
      <c r="DP53" s="21" t="n">
        <f aca="false">IF(OR($A53="",DP$4=""),0,COUNTIFS(Formulas!$A$2:$A$3001,DP$4,Formulas!$B$2:$B$3001,$A53))</f>
        <v>0</v>
      </c>
      <c r="DQ53" s="21" t="n">
        <f aca="false">IF(OR($A53="",DQ$4=""),0,COUNTIFS(Formulas!$A$2:$A$3001,DQ$4,Formulas!$B$2:$B$3001,$A53))</f>
        <v>0</v>
      </c>
      <c r="DR53" s="21" t="n">
        <f aca="false">IF(OR($A53="",DR$4=""),0,COUNTIFS(Formulas!$A$2:$A$3001,DR$4,Formulas!$B$2:$B$3001,$A53))</f>
        <v>0</v>
      </c>
      <c r="DS53" s="21" t="n">
        <f aca="false">IF(OR($A53="",DS$4=""),0,COUNTIFS(Formulas!$A$2:$A$3001,DS$4,Formulas!$B$2:$B$3001,$A53))</f>
        <v>0</v>
      </c>
      <c r="DT53" s="21" t="n">
        <f aca="false">IF(OR($A53="",DT$4=""),0,COUNTIFS(Formulas!$A$2:$A$3001,DT$4,Formulas!$B$2:$B$3001,$A53))</f>
        <v>0</v>
      </c>
      <c r="DU53" s="21" t="n">
        <f aca="false">IF(OR($A53="",DU$4=""),0,COUNTIFS(Formulas!$A$2:$A$3001,DU$4,Formulas!$B$2:$B$3001,$A53))</f>
        <v>0</v>
      </c>
      <c r="DV53" s="21" t="n">
        <f aca="false">IF(OR($A53="",DV$4=""),0,COUNTIFS(Formulas!$A$2:$A$3001,DV$4,Formulas!$B$2:$B$3001,$A53))</f>
        <v>0</v>
      </c>
      <c r="DW53" s="21" t="n">
        <f aca="false">IF(OR($A53="",DW$4=""),0,COUNTIFS(Formulas!$A$2:$A$3001,DW$4,Formulas!$B$2:$B$3001,$A53))</f>
        <v>0</v>
      </c>
      <c r="DX53" s="21" t="n">
        <f aca="false">IF(OR($A53="",DX$4=""),0,COUNTIFS(Formulas!$A$2:$A$3001,DX$4,Formulas!$B$2:$B$3001,$A53))</f>
        <v>0</v>
      </c>
      <c r="DY53" s="21" t="n">
        <f aca="false">IF(OR($A53="",DY$4=""),0,COUNTIFS(Formulas!$A$2:$A$3001,DY$4,Formulas!$B$2:$B$3001,$A53))</f>
        <v>0</v>
      </c>
      <c r="DZ53" s="21" t="n">
        <f aca="false">IF(OR($A53="",DZ$4=""),0,COUNTIFS(Formulas!$A$2:$A$3001,DZ$4,Formulas!$B$2:$B$3001,$A53))</f>
        <v>0</v>
      </c>
      <c r="EA53" s="21" t="n">
        <f aca="false">IF(OR($A53="",EA$4=""),0,COUNTIFS(Formulas!$A$2:$A$3001,EA$4,Formulas!$B$2:$B$3001,$A53))</f>
        <v>0</v>
      </c>
      <c r="EB53" s="21" t="n">
        <f aca="false">IF(OR($A53="",EB$4=""),0,COUNTIFS(Formulas!$A$2:$A$3001,EB$4,Formulas!$B$2:$B$3001,$A53))</f>
        <v>0</v>
      </c>
      <c r="EC53" s="21" t="n">
        <f aca="false">IF(OR($A53="",EC$4=""),0,COUNTIFS(Formulas!$A$2:$A$3001,EC$4,Formulas!$B$2:$B$3001,$A53))</f>
        <v>0</v>
      </c>
      <c r="ED53" s="21" t="n">
        <f aca="false">IF(OR($A53="",ED$4=""),0,COUNTIFS(Formulas!$A$2:$A$3001,ED$4,Formulas!$B$2:$B$3001,$A53))</f>
        <v>0</v>
      </c>
      <c r="EE53" s="21" t="n">
        <f aca="false">IF(OR($A53="",EE$4=""),0,COUNTIFS(Formulas!$A$2:$A$3001,EE$4,Formulas!$B$2:$B$3001,$A53))</f>
        <v>0</v>
      </c>
      <c r="EF53" s="21" t="n">
        <f aca="false">IF(OR($A53="",EF$4=""),0,COUNTIFS(Formulas!$A$2:$A$3001,EF$4,Formulas!$B$2:$B$3001,$A53))</f>
        <v>0</v>
      </c>
      <c r="EG53" s="21" t="n">
        <f aca="false">IF(OR($A53="",EG$4=""),0,COUNTIFS(Formulas!$A$2:$A$3001,EG$4,Formulas!$B$2:$B$3001,$A53))</f>
        <v>0</v>
      </c>
      <c r="EH53" s="21" t="n">
        <f aca="false">IF(OR($A53="",EH$4=""),0,COUNTIFS(Formulas!$A$2:$A$3001,EH$4,Formulas!$B$2:$B$3001,$A53))</f>
        <v>0</v>
      </c>
      <c r="EI53" s="21" t="n">
        <f aca="false">IF(OR($A53="",EI$4=""),0,COUNTIFS(Formulas!$A$2:$A$3001,EI$4,Formulas!$B$2:$B$3001,$A53))</f>
        <v>0</v>
      </c>
      <c r="EJ53" s="21" t="n">
        <f aca="false">IF(OR($A53="",EJ$4=""),0,COUNTIFS(Formulas!$A$2:$A$3001,EJ$4,Formulas!$B$2:$B$3001,$A53))</f>
        <v>0</v>
      </c>
      <c r="EK53" s="21" t="n">
        <f aca="false">IF(OR($A53="",EK$4=""),0,COUNTIFS(Formulas!$A$2:$A$3001,EK$4,Formulas!$B$2:$B$3001,$A53))</f>
        <v>0</v>
      </c>
      <c r="EL53" s="21" t="n">
        <f aca="false">IF(OR($A53="",EL$4=""),0,COUNTIFS(Formulas!$A$2:$A$3001,EL$4,Formulas!$B$2:$B$3001,$A53))</f>
        <v>0</v>
      </c>
      <c r="EM53" s="21" t="n">
        <f aca="false">IF(OR($A53="",EM$4=""),0,COUNTIFS(Formulas!$A$2:$A$3001,EM$4,Formulas!$B$2:$B$3001,$A53))</f>
        <v>0</v>
      </c>
      <c r="EN53" s="21" t="n">
        <f aca="false">IF(OR($A53="",EN$4=""),0,COUNTIFS(Formulas!$A$2:$A$3001,EN$4,Formulas!$B$2:$B$3001,$A53))</f>
        <v>0</v>
      </c>
      <c r="EO53" s="21" t="n">
        <f aca="false">IF(OR($A53="",EO$4=""),0,COUNTIFS(Formulas!$A$2:$A$3001,EO$4,Formulas!$B$2:$B$3001,$A53))</f>
        <v>0</v>
      </c>
      <c r="EP53" s="21" t="n">
        <f aca="false">IF(OR($A53="",EP$4=""),0,COUNTIFS(Formulas!$A$2:$A$3001,EP$4,Formulas!$B$2:$B$3001,$A53))</f>
        <v>0</v>
      </c>
      <c r="EQ53" s="21" t="n">
        <f aca="false">IF(OR($A53="",EQ$4=""),0,COUNTIFS(Formulas!$A$2:$A$3001,EQ$4,Formulas!$B$2:$B$3001,$A53))</f>
        <v>0</v>
      </c>
      <c r="ER53" s="21" t="n">
        <f aca="false">IF(OR($A53="",ER$4=""),0,COUNTIFS(Formulas!$A$2:$A$3001,ER$4,Formulas!$B$2:$B$3001,$A53))</f>
        <v>0</v>
      </c>
      <c r="ES53" s="21" t="n">
        <f aca="false">IF(OR($A53="",ES$4=""),0,COUNTIFS(Formulas!$A$2:$A$3001,ES$4,Formulas!$B$2:$B$3001,$A53))</f>
        <v>0</v>
      </c>
      <c r="ET53" s="21" t="n">
        <f aca="false">IF(OR($A53="",ET$4=""),0,COUNTIFS(Formulas!$A$2:$A$3001,ET$4,Formulas!$B$2:$B$3001,$A53))</f>
        <v>0</v>
      </c>
      <c r="EU53" s="21" t="n">
        <f aca="false">IF(OR($A53="",EU$4=""),0,COUNTIFS(Formulas!$A$2:$A$3001,EU$4,Formulas!$B$2:$B$3001,$A53))</f>
        <v>0</v>
      </c>
      <c r="EV53" s="21" t="n">
        <f aca="false">IF(OR($A53="",EV$4=""),0,COUNTIFS(Formulas!$A$2:$A$3001,EV$4,Formulas!$B$2:$B$3001,$A53))</f>
        <v>0</v>
      </c>
    </row>
    <row r="54" customFormat="false" ht="15" hidden="false" customHeight="false" outlineLevel="0" collapsed="false">
      <c r="A54" s="13" t="str">
        <f aca="false">IF(INDEX(Materials!$A$2:$A$301,50)="","",INDEX(Materials!$A$2:$A$301,50))</f>
        <v>Inositol (Vitamin B8)</v>
      </c>
      <c r="B54" s="19" t="n">
        <f aca="false">IF(A54="","",COUNTIF(C54:EV54,"&gt;0"))</f>
        <v>4</v>
      </c>
      <c r="C54" s="21" t="n">
        <f aca="false">IF(OR($A54="",C$4=""),0,COUNTIFS(Formulas!$A$2:$A$3001,C$4,Formulas!$B$2:$B$3001,$A54))</f>
        <v>0</v>
      </c>
      <c r="D54" s="21" t="n">
        <f aca="false">IF(OR($A54="",D$4=""),0,COUNTIFS(Formulas!$A$2:$A$3001,D$4,Formulas!$B$2:$B$3001,$A54))</f>
        <v>0</v>
      </c>
      <c r="E54" s="21" t="n">
        <f aca="false">IF(OR($A54="",E$4=""),0,COUNTIFS(Formulas!$A$2:$A$3001,E$4,Formulas!$B$2:$B$3001,$A54))</f>
        <v>0</v>
      </c>
      <c r="F54" s="21" t="n">
        <f aca="false">IF(OR($A54="",F$4=""),0,COUNTIFS(Formulas!$A$2:$A$3001,F$4,Formulas!$B$2:$B$3001,$A54))</f>
        <v>0</v>
      </c>
      <c r="G54" s="21" t="n">
        <f aca="false">IF(OR($A54="",G$4=""),0,COUNTIFS(Formulas!$A$2:$A$3001,G$4,Formulas!$B$2:$B$3001,$A54))</f>
        <v>0</v>
      </c>
      <c r="H54" s="21" t="n">
        <f aca="false">IF(OR($A54="",H$4=""),0,COUNTIFS(Formulas!$A$2:$A$3001,H$4,Formulas!$B$2:$B$3001,$A54))</f>
        <v>0</v>
      </c>
      <c r="I54" s="21" t="n">
        <f aca="false">IF(OR($A54="",I$4=""),0,COUNTIFS(Formulas!$A$2:$A$3001,I$4,Formulas!$B$2:$B$3001,$A54))</f>
        <v>0</v>
      </c>
      <c r="J54" s="21" t="n">
        <f aca="false">IF(OR($A54="",J$4=""),0,COUNTIFS(Formulas!$A$2:$A$3001,J$4,Formulas!$B$2:$B$3001,$A54))</f>
        <v>0</v>
      </c>
      <c r="K54" s="21" t="n">
        <f aca="false">IF(OR($A54="",K$4=""),0,COUNTIFS(Formulas!$A$2:$A$3001,K$4,Formulas!$B$2:$B$3001,$A54))</f>
        <v>0</v>
      </c>
      <c r="L54" s="21" t="n">
        <f aca="false">IF(OR($A54="",L$4=""),0,COUNTIFS(Formulas!$A$2:$A$3001,L$4,Formulas!$B$2:$B$3001,$A54))</f>
        <v>0</v>
      </c>
      <c r="M54" s="21" t="n">
        <f aca="false">IF(OR($A54="",M$4=""),0,COUNTIFS(Formulas!$A$2:$A$3001,M$4,Formulas!$B$2:$B$3001,$A54))</f>
        <v>0</v>
      </c>
      <c r="N54" s="21" t="n">
        <f aca="false">IF(OR($A54="",N$4=""),0,COUNTIFS(Formulas!$A$2:$A$3001,N$4,Formulas!$B$2:$B$3001,$A54))</f>
        <v>0</v>
      </c>
      <c r="O54" s="21" t="n">
        <f aca="false">IF(OR($A54="",O$4=""),0,COUNTIFS(Formulas!$A$2:$A$3001,O$4,Formulas!$B$2:$B$3001,$A54))</f>
        <v>0</v>
      </c>
      <c r="P54" s="21" t="n">
        <f aca="false">IF(OR($A54="",P$4=""),0,COUNTIFS(Formulas!$A$2:$A$3001,P$4,Formulas!$B$2:$B$3001,$A54))</f>
        <v>0</v>
      </c>
      <c r="Q54" s="21" t="n">
        <f aca="false">IF(OR($A54="",Q$4=""),0,COUNTIFS(Formulas!$A$2:$A$3001,Q$4,Formulas!$B$2:$B$3001,$A54))</f>
        <v>0</v>
      </c>
      <c r="R54" s="21" t="n">
        <f aca="false">IF(OR($A54="",R$4=""),0,COUNTIFS(Formulas!$A$2:$A$3001,R$4,Formulas!$B$2:$B$3001,$A54))</f>
        <v>0</v>
      </c>
      <c r="S54" s="21" t="n">
        <f aca="false">IF(OR($A54="",S$4=""),0,COUNTIFS(Formulas!$A$2:$A$3001,S$4,Formulas!$B$2:$B$3001,$A54))</f>
        <v>0</v>
      </c>
      <c r="T54" s="21" t="n">
        <f aca="false">IF(OR($A54="",T$4=""),0,COUNTIFS(Formulas!$A$2:$A$3001,T$4,Formulas!$B$2:$B$3001,$A54))</f>
        <v>0</v>
      </c>
      <c r="U54" s="21" t="n">
        <f aca="false">IF(OR($A54="",U$4=""),0,COUNTIFS(Formulas!$A$2:$A$3001,U$4,Formulas!$B$2:$B$3001,$A54))</f>
        <v>0</v>
      </c>
      <c r="V54" s="21" t="n">
        <f aca="false">IF(OR($A54="",V$4=""),0,COUNTIFS(Formulas!$A$2:$A$3001,V$4,Formulas!$B$2:$B$3001,$A54))</f>
        <v>0</v>
      </c>
      <c r="W54" s="21" t="n">
        <f aca="false">IF(OR($A54="",W$4=""),0,COUNTIFS(Formulas!$A$2:$A$3001,W$4,Formulas!$B$2:$B$3001,$A54))</f>
        <v>0</v>
      </c>
      <c r="X54" s="21" t="n">
        <f aca="false">IF(OR($A54="",X$4=""),0,COUNTIFS(Formulas!$A$2:$A$3001,X$4,Formulas!$B$2:$B$3001,$A54))</f>
        <v>0</v>
      </c>
      <c r="Y54" s="21" t="n">
        <f aca="false">IF(OR($A54="",Y$4=""),0,COUNTIFS(Formulas!$A$2:$A$3001,Y$4,Formulas!$B$2:$B$3001,$A54))</f>
        <v>0</v>
      </c>
      <c r="Z54" s="21" t="n">
        <f aca="false">IF(OR($A54="",Z$4=""),0,COUNTIFS(Formulas!$A$2:$A$3001,Z$4,Formulas!$B$2:$B$3001,$A54))</f>
        <v>0</v>
      </c>
      <c r="AA54" s="21" t="n">
        <f aca="false">IF(OR($A54="",AA$4=""),0,COUNTIFS(Formulas!$A$2:$A$3001,AA$4,Formulas!$B$2:$B$3001,$A54))</f>
        <v>0</v>
      </c>
      <c r="AB54" s="21" t="n">
        <f aca="false">IF(OR($A54="",AB$4=""),0,COUNTIFS(Formulas!$A$2:$A$3001,AB$4,Formulas!$B$2:$B$3001,$A54))</f>
        <v>0</v>
      </c>
      <c r="AC54" s="21" t="n">
        <f aca="false">IF(OR($A54="",AC$4=""),0,COUNTIFS(Formulas!$A$2:$A$3001,AC$4,Formulas!$B$2:$B$3001,$A54))</f>
        <v>0</v>
      </c>
      <c r="AD54" s="21" t="n">
        <f aca="false">IF(OR($A54="",AD$4=""),0,COUNTIFS(Formulas!$A$2:$A$3001,AD$4,Formulas!$B$2:$B$3001,$A54))</f>
        <v>0</v>
      </c>
      <c r="AE54" s="21" t="n">
        <f aca="false">IF(OR($A54="",AE$4=""),0,COUNTIFS(Formulas!$A$2:$A$3001,AE$4,Formulas!$B$2:$B$3001,$A54))</f>
        <v>0</v>
      </c>
      <c r="AF54" s="21" t="n">
        <f aca="false">IF(OR($A54="",AF$4=""),0,COUNTIFS(Formulas!$A$2:$A$3001,AF$4,Formulas!$B$2:$B$3001,$A54))</f>
        <v>0</v>
      </c>
      <c r="AG54" s="21" t="n">
        <f aca="false">IF(OR($A54="",AG$4=""),0,COUNTIFS(Formulas!$A$2:$A$3001,AG$4,Formulas!$B$2:$B$3001,$A54))</f>
        <v>0</v>
      </c>
      <c r="AH54" s="21" t="n">
        <f aca="false">IF(OR($A54="",AH$4=""),0,COUNTIFS(Formulas!$A$2:$A$3001,AH$4,Formulas!$B$2:$B$3001,$A54))</f>
        <v>0</v>
      </c>
      <c r="AI54" s="21" t="n">
        <f aca="false">IF(OR($A54="",AI$4=""),0,COUNTIFS(Formulas!$A$2:$A$3001,AI$4,Formulas!$B$2:$B$3001,$A54))</f>
        <v>0</v>
      </c>
      <c r="AJ54" s="21" t="n">
        <f aca="false">IF(OR($A54="",AJ$4=""),0,COUNTIFS(Formulas!$A$2:$A$3001,AJ$4,Formulas!$B$2:$B$3001,$A54))</f>
        <v>0</v>
      </c>
      <c r="AK54" s="21" t="n">
        <f aca="false">IF(OR($A54="",AK$4=""),0,COUNTIFS(Formulas!$A$2:$A$3001,AK$4,Formulas!$B$2:$B$3001,$A54))</f>
        <v>0</v>
      </c>
      <c r="AL54" s="21" t="n">
        <f aca="false">IF(OR($A54="",AL$4=""),0,COUNTIFS(Formulas!$A$2:$A$3001,AL$4,Formulas!$B$2:$B$3001,$A54))</f>
        <v>0</v>
      </c>
      <c r="AM54" s="21" t="n">
        <f aca="false">IF(OR($A54="",AM$4=""),0,COUNTIFS(Formulas!$A$2:$A$3001,AM$4,Formulas!$B$2:$B$3001,$A54))</f>
        <v>0</v>
      </c>
      <c r="AN54" s="21" t="n">
        <f aca="false">IF(OR($A54="",AN$4=""),0,COUNTIFS(Formulas!$A$2:$A$3001,AN$4,Formulas!$B$2:$B$3001,$A54))</f>
        <v>0</v>
      </c>
      <c r="AO54" s="21" t="n">
        <f aca="false">IF(OR($A54="",AO$4=""),0,COUNTIFS(Formulas!$A$2:$A$3001,AO$4,Formulas!$B$2:$B$3001,$A54))</f>
        <v>0</v>
      </c>
      <c r="AP54" s="21" t="n">
        <f aca="false">IF(OR($A54="",AP$4=""),0,COUNTIFS(Formulas!$A$2:$A$3001,AP$4,Formulas!$B$2:$B$3001,$A54))</f>
        <v>0</v>
      </c>
      <c r="AQ54" s="21" t="n">
        <f aca="false">IF(OR($A54="",AQ$4=""),0,COUNTIFS(Formulas!$A$2:$A$3001,AQ$4,Formulas!$B$2:$B$3001,$A54))</f>
        <v>0</v>
      </c>
      <c r="AR54" s="21" t="n">
        <f aca="false">IF(OR($A54="",AR$4=""),0,COUNTIFS(Formulas!$A$2:$A$3001,AR$4,Formulas!$B$2:$B$3001,$A54))</f>
        <v>0</v>
      </c>
      <c r="AS54" s="21" t="n">
        <f aca="false">IF(OR($A54="",AS$4=""),0,COUNTIFS(Formulas!$A$2:$A$3001,AS$4,Formulas!$B$2:$B$3001,$A54))</f>
        <v>0</v>
      </c>
      <c r="AT54" s="21" t="n">
        <f aca="false">IF(OR($A54="",AT$4=""),0,COUNTIFS(Formulas!$A$2:$A$3001,AT$4,Formulas!$B$2:$B$3001,$A54))</f>
        <v>0</v>
      </c>
      <c r="AU54" s="21" t="n">
        <f aca="false">IF(OR($A54="",AU$4=""),0,COUNTIFS(Formulas!$A$2:$A$3001,AU$4,Formulas!$B$2:$B$3001,$A54))</f>
        <v>0</v>
      </c>
      <c r="AV54" s="21" t="n">
        <f aca="false">IF(OR($A54="",AV$4=""),0,COUNTIFS(Formulas!$A$2:$A$3001,AV$4,Formulas!$B$2:$B$3001,$A54))</f>
        <v>0</v>
      </c>
      <c r="AW54" s="21" t="n">
        <f aca="false">IF(OR($A54="",AW$4=""),0,COUNTIFS(Formulas!$A$2:$A$3001,AW$4,Formulas!$B$2:$B$3001,$A54))</f>
        <v>0</v>
      </c>
      <c r="AX54" s="21" t="n">
        <f aca="false">IF(OR($A54="",AX$4=""),0,COUNTIFS(Formulas!$A$2:$A$3001,AX$4,Formulas!$B$2:$B$3001,$A54))</f>
        <v>0</v>
      </c>
      <c r="AY54" s="21" t="n">
        <f aca="false">IF(OR($A54="",AY$4=""),0,COUNTIFS(Formulas!$A$2:$A$3001,AY$4,Formulas!$B$2:$B$3001,$A54))</f>
        <v>0</v>
      </c>
      <c r="AZ54" s="21" t="n">
        <f aca="false">IF(OR($A54="",AZ$4=""),0,COUNTIFS(Formulas!$A$2:$A$3001,AZ$4,Formulas!$B$2:$B$3001,$A54))</f>
        <v>0</v>
      </c>
      <c r="BA54" s="21" t="n">
        <f aca="false">IF(OR($A54="",BA$4=""),0,COUNTIFS(Formulas!$A$2:$A$3001,BA$4,Formulas!$B$2:$B$3001,$A54))</f>
        <v>0</v>
      </c>
      <c r="BB54" s="21" t="n">
        <f aca="false">IF(OR($A54="",BB$4=""),0,COUNTIFS(Formulas!$A$2:$A$3001,BB$4,Formulas!$B$2:$B$3001,$A54))</f>
        <v>0</v>
      </c>
      <c r="BC54" s="21" t="n">
        <f aca="false">IF(OR($A54="",BC$4=""),0,COUNTIFS(Formulas!$A$2:$A$3001,BC$4,Formulas!$B$2:$B$3001,$A54))</f>
        <v>0</v>
      </c>
      <c r="BD54" s="21" t="n">
        <f aca="false">IF(OR($A54="",BD$4=""),0,COUNTIFS(Formulas!$A$2:$A$3001,BD$4,Formulas!$B$2:$B$3001,$A54))</f>
        <v>0</v>
      </c>
      <c r="BE54" s="21" t="n">
        <f aca="false">IF(OR($A54="",BE$4=""),0,COUNTIFS(Formulas!$A$2:$A$3001,BE$4,Formulas!$B$2:$B$3001,$A54))</f>
        <v>0</v>
      </c>
      <c r="BF54" s="21" t="n">
        <f aca="false">IF(OR($A54="",BF$4=""),0,COUNTIFS(Formulas!$A$2:$A$3001,BF$4,Formulas!$B$2:$B$3001,$A54))</f>
        <v>0</v>
      </c>
      <c r="BG54" s="21" t="n">
        <f aca="false">IF(OR($A54="",BG$4=""),0,COUNTIFS(Formulas!$A$2:$A$3001,BG$4,Formulas!$B$2:$B$3001,$A54))</f>
        <v>0</v>
      </c>
      <c r="BH54" s="21" t="n">
        <f aca="false">IF(OR($A54="",BH$4=""),0,COUNTIFS(Formulas!$A$2:$A$3001,BH$4,Formulas!$B$2:$B$3001,$A54))</f>
        <v>0</v>
      </c>
      <c r="BI54" s="21" t="n">
        <f aca="false">IF(OR($A54="",BI$4=""),0,COUNTIFS(Formulas!$A$2:$A$3001,BI$4,Formulas!$B$2:$B$3001,$A54))</f>
        <v>0</v>
      </c>
      <c r="BJ54" s="21" t="n">
        <f aca="false">IF(OR($A54="",BJ$4=""),0,COUNTIFS(Formulas!$A$2:$A$3001,BJ$4,Formulas!$B$2:$B$3001,$A54))</f>
        <v>0</v>
      </c>
      <c r="BK54" s="21" t="n">
        <f aca="false">IF(OR($A54="",BK$4=""),0,COUNTIFS(Formulas!$A$2:$A$3001,BK$4,Formulas!$B$2:$B$3001,$A54))</f>
        <v>0</v>
      </c>
      <c r="BL54" s="21" t="n">
        <f aca="false">IF(OR($A54="",BL$4=""),0,COUNTIFS(Formulas!$A$2:$A$3001,BL$4,Formulas!$B$2:$B$3001,$A54))</f>
        <v>0</v>
      </c>
      <c r="BM54" s="21" t="n">
        <f aca="false">IF(OR($A54="",BM$4=""),0,COUNTIFS(Formulas!$A$2:$A$3001,BM$4,Formulas!$B$2:$B$3001,$A54))</f>
        <v>0</v>
      </c>
      <c r="BN54" s="21" t="n">
        <f aca="false">IF(OR($A54="",BN$4=""),0,COUNTIFS(Formulas!$A$2:$A$3001,BN$4,Formulas!$B$2:$B$3001,$A54))</f>
        <v>0</v>
      </c>
      <c r="BO54" s="21" t="n">
        <f aca="false">IF(OR($A54="",BO$4=""),0,COUNTIFS(Formulas!$A$2:$A$3001,BO$4,Formulas!$B$2:$B$3001,$A54))</f>
        <v>0</v>
      </c>
      <c r="BP54" s="21" t="n">
        <f aca="false">IF(OR($A54="",BP$4=""),0,COUNTIFS(Formulas!$A$2:$A$3001,BP$4,Formulas!$B$2:$B$3001,$A54))</f>
        <v>0</v>
      </c>
      <c r="BQ54" s="21" t="n">
        <f aca="false">IF(OR($A54="",BQ$4=""),0,COUNTIFS(Formulas!$A$2:$A$3001,BQ$4,Formulas!$B$2:$B$3001,$A54))</f>
        <v>0</v>
      </c>
      <c r="BR54" s="21" t="n">
        <f aca="false">IF(OR($A54="",BR$4=""),0,COUNTIFS(Formulas!$A$2:$A$3001,BR$4,Formulas!$B$2:$B$3001,$A54))</f>
        <v>0</v>
      </c>
      <c r="BS54" s="21" t="n">
        <f aca="false">IF(OR($A54="",BS$4=""),0,COUNTIFS(Formulas!$A$2:$A$3001,BS$4,Formulas!$B$2:$B$3001,$A54))</f>
        <v>0</v>
      </c>
      <c r="BT54" s="21" t="n">
        <f aca="false">IF(OR($A54="",BT$4=""),0,COUNTIFS(Formulas!$A$2:$A$3001,BT$4,Formulas!$B$2:$B$3001,$A54))</f>
        <v>0</v>
      </c>
      <c r="BU54" s="21" t="n">
        <f aca="false">IF(OR($A54="",BU$4=""),0,COUNTIFS(Formulas!$A$2:$A$3001,BU$4,Formulas!$B$2:$B$3001,$A54))</f>
        <v>0</v>
      </c>
      <c r="BV54" s="21" t="n">
        <f aca="false">IF(OR($A54="",BV$4=""),0,COUNTIFS(Formulas!$A$2:$A$3001,BV$4,Formulas!$B$2:$B$3001,$A54))</f>
        <v>0</v>
      </c>
      <c r="BW54" s="21" t="n">
        <f aca="false">IF(OR($A54="",BW$4=""),0,COUNTIFS(Formulas!$A$2:$A$3001,BW$4,Formulas!$B$2:$B$3001,$A54))</f>
        <v>0</v>
      </c>
      <c r="BX54" s="21" t="n">
        <f aca="false">IF(OR($A54="",BX$4=""),0,COUNTIFS(Formulas!$A$2:$A$3001,BX$4,Formulas!$B$2:$B$3001,$A54))</f>
        <v>0</v>
      </c>
      <c r="BY54" s="21" t="n">
        <f aca="false">IF(OR($A54="",BY$4=""),0,COUNTIFS(Formulas!$A$2:$A$3001,BY$4,Formulas!$B$2:$B$3001,$A54))</f>
        <v>0</v>
      </c>
      <c r="BZ54" s="21" t="n">
        <f aca="false">IF(OR($A54="",BZ$4=""),0,COUNTIFS(Formulas!$A$2:$A$3001,BZ$4,Formulas!$B$2:$B$3001,$A54))</f>
        <v>0</v>
      </c>
      <c r="CA54" s="21" t="n">
        <f aca="false">IF(OR($A54="",CA$4=""),0,COUNTIFS(Formulas!$A$2:$A$3001,CA$4,Formulas!$B$2:$B$3001,$A54))</f>
        <v>0</v>
      </c>
      <c r="CB54" s="21" t="n">
        <f aca="false">IF(OR($A54="",CB$4=""),0,COUNTIFS(Formulas!$A$2:$A$3001,CB$4,Formulas!$B$2:$B$3001,$A54))</f>
        <v>0</v>
      </c>
      <c r="CC54" s="21" t="n">
        <f aca="false">IF(OR($A54="",CC$4=""),0,COUNTIFS(Formulas!$A$2:$A$3001,CC$4,Formulas!$B$2:$B$3001,$A54))</f>
        <v>0</v>
      </c>
      <c r="CD54" s="21" t="n">
        <f aca="false">IF(OR($A54="",CD$4=""),0,COUNTIFS(Formulas!$A$2:$A$3001,CD$4,Formulas!$B$2:$B$3001,$A54))</f>
        <v>0</v>
      </c>
      <c r="CE54" s="21" t="n">
        <f aca="false">IF(OR($A54="",CE$4=""),0,COUNTIFS(Formulas!$A$2:$A$3001,CE$4,Formulas!$B$2:$B$3001,$A54))</f>
        <v>0</v>
      </c>
      <c r="CF54" s="21" t="n">
        <f aca="false">IF(OR($A54="",CF$4=""),0,COUNTIFS(Formulas!$A$2:$A$3001,CF$4,Formulas!$B$2:$B$3001,$A54))</f>
        <v>0</v>
      </c>
      <c r="CG54" s="21" t="n">
        <f aca="false">IF(OR($A54="",CG$4=""),0,COUNTIFS(Formulas!$A$2:$A$3001,CG$4,Formulas!$B$2:$B$3001,$A54))</f>
        <v>0</v>
      </c>
      <c r="CH54" s="21" t="n">
        <f aca="false">IF(OR($A54="",CH$4=""),0,COUNTIFS(Formulas!$A$2:$A$3001,CH$4,Formulas!$B$2:$B$3001,$A54))</f>
        <v>0</v>
      </c>
      <c r="CI54" s="21" t="n">
        <f aca="false">IF(OR($A54="",CI$4=""),0,COUNTIFS(Formulas!$A$2:$A$3001,CI$4,Formulas!$B$2:$B$3001,$A54))</f>
        <v>1</v>
      </c>
      <c r="CJ54" s="21" t="n">
        <f aca="false">IF(OR($A54="",CJ$4=""),0,COUNTIFS(Formulas!$A$2:$A$3001,CJ$4,Formulas!$B$2:$B$3001,$A54))</f>
        <v>0</v>
      </c>
      <c r="CK54" s="21" t="n">
        <f aca="false">IF(OR($A54="",CK$4=""),0,COUNTIFS(Formulas!$A$2:$A$3001,CK$4,Formulas!$B$2:$B$3001,$A54))</f>
        <v>0</v>
      </c>
      <c r="CL54" s="21" t="n">
        <f aca="false">IF(OR($A54="",CL$4=""),0,COUNTIFS(Formulas!$A$2:$A$3001,CL$4,Formulas!$B$2:$B$3001,$A54))</f>
        <v>0</v>
      </c>
      <c r="CM54" s="21" t="n">
        <f aca="false">IF(OR($A54="",CM$4=""),0,COUNTIFS(Formulas!$A$2:$A$3001,CM$4,Formulas!$B$2:$B$3001,$A54))</f>
        <v>1</v>
      </c>
      <c r="CN54" s="21" t="n">
        <f aca="false">IF(OR($A54="",CN$4=""),0,COUNTIFS(Formulas!$A$2:$A$3001,CN$4,Formulas!$B$2:$B$3001,$A54))</f>
        <v>0</v>
      </c>
      <c r="CO54" s="21" t="n">
        <f aca="false">IF(OR($A54="",CO$4=""),0,COUNTIFS(Formulas!$A$2:$A$3001,CO$4,Formulas!$B$2:$B$3001,$A54))</f>
        <v>0</v>
      </c>
      <c r="CP54" s="21" t="n">
        <f aca="false">IF(OR($A54="",CP$4=""),0,COUNTIFS(Formulas!$A$2:$A$3001,CP$4,Formulas!$B$2:$B$3001,$A54))</f>
        <v>0</v>
      </c>
      <c r="CQ54" s="21" t="n">
        <f aca="false">IF(OR($A54="",CQ$4=""),0,COUNTIFS(Formulas!$A$2:$A$3001,CQ$4,Formulas!$B$2:$B$3001,$A54))</f>
        <v>0</v>
      </c>
      <c r="CR54" s="21" t="n">
        <f aca="false">IF(OR($A54="",CR$4=""),0,COUNTIFS(Formulas!$A$2:$A$3001,CR$4,Formulas!$B$2:$B$3001,$A54))</f>
        <v>0</v>
      </c>
      <c r="CS54" s="21" t="n">
        <f aca="false">IF(OR($A54="",CS$4=""),0,COUNTIFS(Formulas!$A$2:$A$3001,CS$4,Formulas!$B$2:$B$3001,$A54))</f>
        <v>1</v>
      </c>
      <c r="CT54" s="21" t="n">
        <f aca="false">IF(OR($A54="",CT$4=""),0,COUNTIFS(Formulas!$A$2:$A$3001,CT$4,Formulas!$B$2:$B$3001,$A54))</f>
        <v>1</v>
      </c>
      <c r="CU54" s="21" t="n">
        <f aca="false">IF(OR($A54="",CU$4=""),0,COUNTIFS(Formulas!$A$2:$A$3001,CU$4,Formulas!$B$2:$B$3001,$A54))</f>
        <v>0</v>
      </c>
      <c r="CV54" s="21" t="n">
        <f aca="false">IF(OR($A54="",CV$4=""),0,COUNTIFS(Formulas!$A$2:$A$3001,CV$4,Formulas!$B$2:$B$3001,$A54))</f>
        <v>0</v>
      </c>
      <c r="CW54" s="21" t="n">
        <f aca="false">IF(OR($A54="",CW$4=""),0,COUNTIFS(Formulas!$A$2:$A$3001,CW$4,Formulas!$B$2:$B$3001,$A54))</f>
        <v>0</v>
      </c>
      <c r="CX54" s="21" t="n">
        <f aca="false">IF(OR($A54="",CX$4=""),0,COUNTIFS(Formulas!$A$2:$A$3001,CX$4,Formulas!$B$2:$B$3001,$A54))</f>
        <v>0</v>
      </c>
      <c r="CY54" s="21" t="n">
        <f aca="false">IF(OR($A54="",CY$4=""),0,COUNTIFS(Formulas!$A$2:$A$3001,CY$4,Formulas!$B$2:$B$3001,$A54))</f>
        <v>0</v>
      </c>
      <c r="CZ54" s="21" t="n">
        <f aca="false">IF(OR($A54="",CZ$4=""),0,COUNTIFS(Formulas!$A$2:$A$3001,CZ$4,Formulas!$B$2:$B$3001,$A54))</f>
        <v>0</v>
      </c>
      <c r="DA54" s="21" t="n">
        <f aca="false">IF(OR($A54="",DA$4=""),0,COUNTIFS(Formulas!$A$2:$A$3001,DA$4,Formulas!$B$2:$B$3001,$A54))</f>
        <v>0</v>
      </c>
      <c r="DB54" s="21" t="n">
        <f aca="false">IF(OR($A54="",DB$4=""),0,COUNTIFS(Formulas!$A$2:$A$3001,DB$4,Formulas!$B$2:$B$3001,$A54))</f>
        <v>0</v>
      </c>
      <c r="DC54" s="21" t="n">
        <f aca="false">IF(OR($A54="",DC$4=""),0,COUNTIFS(Formulas!$A$2:$A$3001,DC$4,Formulas!$B$2:$B$3001,$A54))</f>
        <v>0</v>
      </c>
      <c r="DD54" s="21" t="n">
        <f aca="false">IF(OR($A54="",DD$4=""),0,COUNTIFS(Formulas!$A$2:$A$3001,DD$4,Formulas!$B$2:$B$3001,$A54))</f>
        <v>0</v>
      </c>
      <c r="DE54" s="21" t="n">
        <f aca="false">IF(OR($A54="",DE$4=""),0,COUNTIFS(Formulas!$A$2:$A$3001,DE$4,Formulas!$B$2:$B$3001,$A54))</f>
        <v>0</v>
      </c>
      <c r="DF54" s="21" t="n">
        <f aca="false">IF(OR($A54="",DF$4=""),0,COUNTIFS(Formulas!$A$2:$A$3001,DF$4,Formulas!$B$2:$B$3001,$A54))</f>
        <v>0</v>
      </c>
      <c r="DG54" s="21" t="n">
        <f aca="false">IF(OR($A54="",DG$4=""),0,COUNTIFS(Formulas!$A$2:$A$3001,DG$4,Formulas!$B$2:$B$3001,$A54))</f>
        <v>0</v>
      </c>
      <c r="DH54" s="21" t="n">
        <f aca="false">IF(OR($A54="",DH$4=""),0,COUNTIFS(Formulas!$A$2:$A$3001,DH$4,Formulas!$B$2:$B$3001,$A54))</f>
        <v>0</v>
      </c>
      <c r="DI54" s="21" t="n">
        <f aca="false">IF(OR($A54="",DI$4=""),0,COUNTIFS(Formulas!$A$2:$A$3001,DI$4,Formulas!$B$2:$B$3001,$A54))</f>
        <v>0</v>
      </c>
      <c r="DJ54" s="21" t="n">
        <f aca="false">IF(OR($A54="",DJ$4=""),0,COUNTIFS(Formulas!$A$2:$A$3001,DJ$4,Formulas!$B$2:$B$3001,$A54))</f>
        <v>0</v>
      </c>
      <c r="DK54" s="21" t="n">
        <f aca="false">IF(OR($A54="",DK$4=""),0,COUNTIFS(Formulas!$A$2:$A$3001,DK$4,Formulas!$B$2:$B$3001,$A54))</f>
        <v>0</v>
      </c>
      <c r="DL54" s="21" t="n">
        <f aca="false">IF(OR($A54="",DL$4=""),0,COUNTIFS(Formulas!$A$2:$A$3001,DL$4,Formulas!$B$2:$B$3001,$A54))</f>
        <v>0</v>
      </c>
      <c r="DM54" s="21" t="n">
        <f aca="false">IF(OR($A54="",DM$4=""),0,COUNTIFS(Formulas!$A$2:$A$3001,DM$4,Formulas!$B$2:$B$3001,$A54))</f>
        <v>0</v>
      </c>
      <c r="DN54" s="21" t="n">
        <f aca="false">IF(OR($A54="",DN$4=""),0,COUNTIFS(Formulas!$A$2:$A$3001,DN$4,Formulas!$B$2:$B$3001,$A54))</f>
        <v>0</v>
      </c>
      <c r="DO54" s="21" t="n">
        <f aca="false">IF(OR($A54="",DO$4=""),0,COUNTIFS(Formulas!$A$2:$A$3001,DO$4,Formulas!$B$2:$B$3001,$A54))</f>
        <v>0</v>
      </c>
      <c r="DP54" s="21" t="n">
        <f aca="false">IF(OR($A54="",DP$4=""),0,COUNTIFS(Formulas!$A$2:$A$3001,DP$4,Formulas!$B$2:$B$3001,$A54))</f>
        <v>0</v>
      </c>
      <c r="DQ54" s="21" t="n">
        <f aca="false">IF(OR($A54="",DQ$4=""),0,COUNTIFS(Formulas!$A$2:$A$3001,DQ$4,Formulas!$B$2:$B$3001,$A54))</f>
        <v>0</v>
      </c>
      <c r="DR54" s="21" t="n">
        <f aca="false">IF(OR($A54="",DR$4=""),0,COUNTIFS(Formulas!$A$2:$A$3001,DR$4,Formulas!$B$2:$B$3001,$A54))</f>
        <v>0</v>
      </c>
      <c r="DS54" s="21" t="n">
        <f aca="false">IF(OR($A54="",DS$4=""),0,COUNTIFS(Formulas!$A$2:$A$3001,DS$4,Formulas!$B$2:$B$3001,$A54))</f>
        <v>0</v>
      </c>
      <c r="DT54" s="21" t="n">
        <f aca="false">IF(OR($A54="",DT$4=""),0,COUNTIFS(Formulas!$A$2:$A$3001,DT$4,Formulas!$B$2:$B$3001,$A54))</f>
        <v>0</v>
      </c>
      <c r="DU54" s="21" t="n">
        <f aca="false">IF(OR($A54="",DU$4=""),0,COUNTIFS(Formulas!$A$2:$A$3001,DU$4,Formulas!$B$2:$B$3001,$A54))</f>
        <v>0</v>
      </c>
      <c r="DV54" s="21" t="n">
        <f aca="false">IF(OR($A54="",DV$4=""),0,COUNTIFS(Formulas!$A$2:$A$3001,DV$4,Formulas!$B$2:$B$3001,$A54))</f>
        <v>0</v>
      </c>
      <c r="DW54" s="21" t="n">
        <f aca="false">IF(OR($A54="",DW$4=""),0,COUNTIFS(Formulas!$A$2:$A$3001,DW$4,Formulas!$B$2:$B$3001,$A54))</f>
        <v>0</v>
      </c>
      <c r="DX54" s="21" t="n">
        <f aca="false">IF(OR($A54="",DX$4=""),0,COUNTIFS(Formulas!$A$2:$A$3001,DX$4,Formulas!$B$2:$B$3001,$A54))</f>
        <v>0</v>
      </c>
      <c r="DY54" s="21" t="n">
        <f aca="false">IF(OR($A54="",DY$4=""),0,COUNTIFS(Formulas!$A$2:$A$3001,DY$4,Formulas!$B$2:$B$3001,$A54))</f>
        <v>0</v>
      </c>
      <c r="DZ54" s="21" t="n">
        <f aca="false">IF(OR($A54="",DZ$4=""),0,COUNTIFS(Formulas!$A$2:$A$3001,DZ$4,Formulas!$B$2:$B$3001,$A54))</f>
        <v>0</v>
      </c>
      <c r="EA54" s="21" t="n">
        <f aca="false">IF(OR($A54="",EA$4=""),0,COUNTIFS(Formulas!$A$2:$A$3001,EA$4,Formulas!$B$2:$B$3001,$A54))</f>
        <v>0</v>
      </c>
      <c r="EB54" s="21" t="n">
        <f aca="false">IF(OR($A54="",EB$4=""),0,COUNTIFS(Formulas!$A$2:$A$3001,EB$4,Formulas!$B$2:$B$3001,$A54))</f>
        <v>0</v>
      </c>
      <c r="EC54" s="21" t="n">
        <f aca="false">IF(OR($A54="",EC$4=""),0,COUNTIFS(Formulas!$A$2:$A$3001,EC$4,Formulas!$B$2:$B$3001,$A54))</f>
        <v>0</v>
      </c>
      <c r="ED54" s="21" t="n">
        <f aca="false">IF(OR($A54="",ED$4=""),0,COUNTIFS(Formulas!$A$2:$A$3001,ED$4,Formulas!$B$2:$B$3001,$A54))</f>
        <v>0</v>
      </c>
      <c r="EE54" s="21" t="n">
        <f aca="false">IF(OR($A54="",EE$4=""),0,COUNTIFS(Formulas!$A$2:$A$3001,EE$4,Formulas!$B$2:$B$3001,$A54))</f>
        <v>0</v>
      </c>
      <c r="EF54" s="21" t="n">
        <f aca="false">IF(OR($A54="",EF$4=""),0,COUNTIFS(Formulas!$A$2:$A$3001,EF$4,Formulas!$B$2:$B$3001,$A54))</f>
        <v>0</v>
      </c>
      <c r="EG54" s="21" t="n">
        <f aca="false">IF(OR($A54="",EG$4=""),0,COUNTIFS(Formulas!$A$2:$A$3001,EG$4,Formulas!$B$2:$B$3001,$A54))</f>
        <v>0</v>
      </c>
      <c r="EH54" s="21" t="n">
        <f aca="false">IF(OR($A54="",EH$4=""),0,COUNTIFS(Formulas!$A$2:$A$3001,EH$4,Formulas!$B$2:$B$3001,$A54))</f>
        <v>0</v>
      </c>
      <c r="EI54" s="21" t="n">
        <f aca="false">IF(OR($A54="",EI$4=""),0,COUNTIFS(Formulas!$A$2:$A$3001,EI$4,Formulas!$B$2:$B$3001,$A54))</f>
        <v>0</v>
      </c>
      <c r="EJ54" s="21" t="n">
        <f aca="false">IF(OR($A54="",EJ$4=""),0,COUNTIFS(Formulas!$A$2:$A$3001,EJ$4,Formulas!$B$2:$B$3001,$A54))</f>
        <v>0</v>
      </c>
      <c r="EK54" s="21" t="n">
        <f aca="false">IF(OR($A54="",EK$4=""),0,COUNTIFS(Formulas!$A$2:$A$3001,EK$4,Formulas!$B$2:$B$3001,$A54))</f>
        <v>0</v>
      </c>
      <c r="EL54" s="21" t="n">
        <f aca="false">IF(OR($A54="",EL$4=""),0,COUNTIFS(Formulas!$A$2:$A$3001,EL$4,Formulas!$B$2:$B$3001,$A54))</f>
        <v>0</v>
      </c>
      <c r="EM54" s="21" t="n">
        <f aca="false">IF(OR($A54="",EM$4=""),0,COUNTIFS(Formulas!$A$2:$A$3001,EM$4,Formulas!$B$2:$B$3001,$A54))</f>
        <v>0</v>
      </c>
      <c r="EN54" s="21" t="n">
        <f aca="false">IF(OR($A54="",EN$4=""),0,COUNTIFS(Formulas!$A$2:$A$3001,EN$4,Formulas!$B$2:$B$3001,$A54))</f>
        <v>0</v>
      </c>
      <c r="EO54" s="21" t="n">
        <f aca="false">IF(OR($A54="",EO$4=""),0,COUNTIFS(Formulas!$A$2:$A$3001,EO$4,Formulas!$B$2:$B$3001,$A54))</f>
        <v>0</v>
      </c>
      <c r="EP54" s="21" t="n">
        <f aca="false">IF(OR($A54="",EP$4=""),0,COUNTIFS(Formulas!$A$2:$A$3001,EP$4,Formulas!$B$2:$B$3001,$A54))</f>
        <v>0</v>
      </c>
      <c r="EQ54" s="21" t="n">
        <f aca="false">IF(OR($A54="",EQ$4=""),0,COUNTIFS(Formulas!$A$2:$A$3001,EQ$4,Formulas!$B$2:$B$3001,$A54))</f>
        <v>0</v>
      </c>
      <c r="ER54" s="21" t="n">
        <f aca="false">IF(OR($A54="",ER$4=""),0,COUNTIFS(Formulas!$A$2:$A$3001,ER$4,Formulas!$B$2:$B$3001,$A54))</f>
        <v>0</v>
      </c>
      <c r="ES54" s="21" t="n">
        <f aca="false">IF(OR($A54="",ES$4=""),0,COUNTIFS(Formulas!$A$2:$A$3001,ES$4,Formulas!$B$2:$B$3001,$A54))</f>
        <v>0</v>
      </c>
      <c r="ET54" s="21" t="n">
        <f aca="false">IF(OR($A54="",ET$4=""),0,COUNTIFS(Formulas!$A$2:$A$3001,ET$4,Formulas!$B$2:$B$3001,$A54))</f>
        <v>0</v>
      </c>
      <c r="EU54" s="21" t="n">
        <f aca="false">IF(OR($A54="",EU$4=""),0,COUNTIFS(Formulas!$A$2:$A$3001,EU$4,Formulas!$B$2:$B$3001,$A54))</f>
        <v>0</v>
      </c>
      <c r="EV54" s="21" t="n">
        <f aca="false">IF(OR($A54="",EV$4=""),0,COUNTIFS(Formulas!$A$2:$A$3001,EV$4,Formulas!$B$2:$B$3001,$A54))</f>
        <v>0</v>
      </c>
    </row>
    <row r="55" customFormat="false" ht="15" hidden="false" customHeight="false" outlineLevel="0" collapsed="false">
      <c r="A55" s="13" t="str">
        <f aca="false">IF(INDEX(Materials!$A$2:$A$301,51)="","",INDEX(Materials!$A$2:$A$301,51))</f>
        <v>Juniper Communis Fruit Dry Extract 2:1</v>
      </c>
      <c r="B55" s="19" t="n">
        <f aca="false">IF(A55="","",COUNTIF(C55:EV55,"&gt;0"))</f>
        <v>1</v>
      </c>
      <c r="C55" s="21" t="n">
        <f aca="false">IF(OR($A55="",C$4=""),0,COUNTIFS(Formulas!$A$2:$A$3001,C$4,Formulas!$B$2:$B$3001,$A55))</f>
        <v>0</v>
      </c>
      <c r="D55" s="21" t="n">
        <f aca="false">IF(OR($A55="",D$4=""),0,COUNTIFS(Formulas!$A$2:$A$3001,D$4,Formulas!$B$2:$B$3001,$A55))</f>
        <v>0</v>
      </c>
      <c r="E55" s="21" t="n">
        <f aca="false">IF(OR($A55="",E$4=""),0,COUNTIFS(Formulas!$A$2:$A$3001,E$4,Formulas!$B$2:$B$3001,$A55))</f>
        <v>0</v>
      </c>
      <c r="F55" s="21" t="n">
        <f aca="false">IF(OR($A55="",F$4=""),0,COUNTIFS(Formulas!$A$2:$A$3001,F$4,Formulas!$B$2:$B$3001,$A55))</f>
        <v>0</v>
      </c>
      <c r="G55" s="21" t="n">
        <f aca="false">IF(OR($A55="",G$4=""),0,COUNTIFS(Formulas!$A$2:$A$3001,G$4,Formulas!$B$2:$B$3001,$A55))</f>
        <v>0</v>
      </c>
      <c r="H55" s="21" t="n">
        <f aca="false">IF(OR($A55="",H$4=""),0,COUNTIFS(Formulas!$A$2:$A$3001,H$4,Formulas!$B$2:$B$3001,$A55))</f>
        <v>0</v>
      </c>
      <c r="I55" s="21" t="n">
        <f aca="false">IF(OR($A55="",I$4=""),0,COUNTIFS(Formulas!$A$2:$A$3001,I$4,Formulas!$B$2:$B$3001,$A55))</f>
        <v>0</v>
      </c>
      <c r="J55" s="21" t="n">
        <f aca="false">IF(OR($A55="",J$4=""),0,COUNTIFS(Formulas!$A$2:$A$3001,J$4,Formulas!$B$2:$B$3001,$A55))</f>
        <v>0</v>
      </c>
      <c r="K55" s="21" t="n">
        <f aca="false">IF(OR($A55="",K$4=""),0,COUNTIFS(Formulas!$A$2:$A$3001,K$4,Formulas!$B$2:$B$3001,$A55))</f>
        <v>0</v>
      </c>
      <c r="L55" s="21" t="n">
        <f aca="false">IF(OR($A55="",L$4=""),0,COUNTIFS(Formulas!$A$2:$A$3001,L$4,Formulas!$B$2:$B$3001,$A55))</f>
        <v>0</v>
      </c>
      <c r="M55" s="21" t="n">
        <f aca="false">IF(OR($A55="",M$4=""),0,COUNTIFS(Formulas!$A$2:$A$3001,M$4,Formulas!$B$2:$B$3001,$A55))</f>
        <v>0</v>
      </c>
      <c r="N55" s="21" t="n">
        <f aca="false">IF(OR($A55="",N$4=""),0,COUNTIFS(Formulas!$A$2:$A$3001,N$4,Formulas!$B$2:$B$3001,$A55))</f>
        <v>0</v>
      </c>
      <c r="O55" s="21" t="n">
        <f aca="false">IF(OR($A55="",O$4=""),0,COUNTIFS(Formulas!$A$2:$A$3001,O$4,Formulas!$B$2:$B$3001,$A55))</f>
        <v>0</v>
      </c>
      <c r="P55" s="21" t="n">
        <f aca="false">IF(OR($A55="",P$4=""),0,COUNTIFS(Formulas!$A$2:$A$3001,P$4,Formulas!$B$2:$B$3001,$A55))</f>
        <v>0</v>
      </c>
      <c r="Q55" s="21" t="n">
        <f aca="false">IF(OR($A55="",Q$4=""),0,COUNTIFS(Formulas!$A$2:$A$3001,Q$4,Formulas!$B$2:$B$3001,$A55))</f>
        <v>0</v>
      </c>
      <c r="R55" s="21" t="n">
        <f aca="false">IF(OR($A55="",R$4=""),0,COUNTIFS(Formulas!$A$2:$A$3001,R$4,Formulas!$B$2:$B$3001,$A55))</f>
        <v>0</v>
      </c>
      <c r="S55" s="21" t="n">
        <f aca="false">IF(OR($A55="",S$4=""),0,COUNTIFS(Formulas!$A$2:$A$3001,S$4,Formulas!$B$2:$B$3001,$A55))</f>
        <v>0</v>
      </c>
      <c r="T55" s="21" t="n">
        <f aca="false">IF(OR($A55="",T$4=""),0,COUNTIFS(Formulas!$A$2:$A$3001,T$4,Formulas!$B$2:$B$3001,$A55))</f>
        <v>0</v>
      </c>
      <c r="U55" s="21" t="n">
        <f aca="false">IF(OR($A55="",U$4=""),0,COUNTIFS(Formulas!$A$2:$A$3001,U$4,Formulas!$B$2:$B$3001,$A55))</f>
        <v>0</v>
      </c>
      <c r="V55" s="21" t="n">
        <f aca="false">IF(OR($A55="",V$4=""),0,COUNTIFS(Formulas!$A$2:$A$3001,V$4,Formulas!$B$2:$B$3001,$A55))</f>
        <v>0</v>
      </c>
      <c r="W55" s="21" t="n">
        <f aca="false">IF(OR($A55="",W$4=""),0,COUNTIFS(Formulas!$A$2:$A$3001,W$4,Formulas!$B$2:$B$3001,$A55))</f>
        <v>0</v>
      </c>
      <c r="X55" s="21" t="n">
        <f aca="false">IF(OR($A55="",X$4=""),0,COUNTIFS(Formulas!$A$2:$A$3001,X$4,Formulas!$B$2:$B$3001,$A55))</f>
        <v>0</v>
      </c>
      <c r="Y55" s="21" t="n">
        <f aca="false">IF(OR($A55="",Y$4=""),0,COUNTIFS(Formulas!$A$2:$A$3001,Y$4,Formulas!$B$2:$B$3001,$A55))</f>
        <v>0</v>
      </c>
      <c r="Z55" s="21" t="n">
        <f aca="false">IF(OR($A55="",Z$4=""),0,COUNTIFS(Formulas!$A$2:$A$3001,Z$4,Formulas!$B$2:$B$3001,$A55))</f>
        <v>0</v>
      </c>
      <c r="AA55" s="21" t="n">
        <f aca="false">IF(OR($A55="",AA$4=""),0,COUNTIFS(Formulas!$A$2:$A$3001,AA$4,Formulas!$B$2:$B$3001,$A55))</f>
        <v>0</v>
      </c>
      <c r="AB55" s="21" t="n">
        <f aca="false">IF(OR($A55="",AB$4=""),0,COUNTIFS(Formulas!$A$2:$A$3001,AB$4,Formulas!$B$2:$B$3001,$A55))</f>
        <v>0</v>
      </c>
      <c r="AC55" s="21" t="n">
        <f aca="false">IF(OR($A55="",AC$4=""),0,COUNTIFS(Formulas!$A$2:$A$3001,AC$4,Formulas!$B$2:$B$3001,$A55))</f>
        <v>0</v>
      </c>
      <c r="AD55" s="21" t="n">
        <f aca="false">IF(OR($A55="",AD$4=""),0,COUNTIFS(Formulas!$A$2:$A$3001,AD$4,Formulas!$B$2:$B$3001,$A55))</f>
        <v>0</v>
      </c>
      <c r="AE55" s="21" t="n">
        <f aca="false">IF(OR($A55="",AE$4=""),0,COUNTIFS(Formulas!$A$2:$A$3001,AE$4,Formulas!$B$2:$B$3001,$A55))</f>
        <v>0</v>
      </c>
      <c r="AF55" s="21" t="n">
        <f aca="false">IF(OR($A55="",AF$4=""),0,COUNTIFS(Formulas!$A$2:$A$3001,AF$4,Formulas!$B$2:$B$3001,$A55))</f>
        <v>0</v>
      </c>
      <c r="AG55" s="21" t="n">
        <f aca="false">IF(OR($A55="",AG$4=""),0,COUNTIFS(Formulas!$A$2:$A$3001,AG$4,Formulas!$B$2:$B$3001,$A55))</f>
        <v>0</v>
      </c>
      <c r="AH55" s="21" t="n">
        <f aca="false">IF(OR($A55="",AH$4=""),0,COUNTIFS(Formulas!$A$2:$A$3001,AH$4,Formulas!$B$2:$B$3001,$A55))</f>
        <v>0</v>
      </c>
      <c r="AI55" s="21" t="n">
        <f aca="false">IF(OR($A55="",AI$4=""),0,COUNTIFS(Formulas!$A$2:$A$3001,AI$4,Formulas!$B$2:$B$3001,$A55))</f>
        <v>0</v>
      </c>
      <c r="AJ55" s="21" t="n">
        <f aca="false">IF(OR($A55="",AJ$4=""),0,COUNTIFS(Formulas!$A$2:$A$3001,AJ$4,Formulas!$B$2:$B$3001,$A55))</f>
        <v>0</v>
      </c>
      <c r="AK55" s="21" t="n">
        <f aca="false">IF(OR($A55="",AK$4=""),0,COUNTIFS(Formulas!$A$2:$A$3001,AK$4,Formulas!$B$2:$B$3001,$A55))</f>
        <v>0</v>
      </c>
      <c r="AL55" s="21" t="n">
        <f aca="false">IF(OR($A55="",AL$4=""),0,COUNTIFS(Formulas!$A$2:$A$3001,AL$4,Formulas!$B$2:$B$3001,$A55))</f>
        <v>0</v>
      </c>
      <c r="AM55" s="21" t="n">
        <f aca="false">IF(OR($A55="",AM$4=""),0,COUNTIFS(Formulas!$A$2:$A$3001,AM$4,Formulas!$B$2:$B$3001,$A55))</f>
        <v>0</v>
      </c>
      <c r="AN55" s="21" t="n">
        <f aca="false">IF(OR($A55="",AN$4=""),0,COUNTIFS(Formulas!$A$2:$A$3001,AN$4,Formulas!$B$2:$B$3001,$A55))</f>
        <v>0</v>
      </c>
      <c r="AO55" s="21" t="n">
        <f aca="false">IF(OR($A55="",AO$4=""),0,COUNTIFS(Formulas!$A$2:$A$3001,AO$4,Formulas!$B$2:$B$3001,$A55))</f>
        <v>0</v>
      </c>
      <c r="AP55" s="21" t="n">
        <f aca="false">IF(OR($A55="",AP$4=""),0,COUNTIFS(Formulas!$A$2:$A$3001,AP$4,Formulas!$B$2:$B$3001,$A55))</f>
        <v>0</v>
      </c>
      <c r="AQ55" s="21" t="n">
        <f aca="false">IF(OR($A55="",AQ$4=""),0,COUNTIFS(Formulas!$A$2:$A$3001,AQ$4,Formulas!$B$2:$B$3001,$A55))</f>
        <v>0</v>
      </c>
      <c r="AR55" s="21" t="n">
        <f aca="false">IF(OR($A55="",AR$4=""),0,COUNTIFS(Formulas!$A$2:$A$3001,AR$4,Formulas!$B$2:$B$3001,$A55))</f>
        <v>0</v>
      </c>
      <c r="AS55" s="21" t="n">
        <f aca="false">IF(OR($A55="",AS$4=""),0,COUNTIFS(Formulas!$A$2:$A$3001,AS$4,Formulas!$B$2:$B$3001,$A55))</f>
        <v>0</v>
      </c>
      <c r="AT55" s="21" t="n">
        <f aca="false">IF(OR($A55="",AT$4=""),0,COUNTIFS(Formulas!$A$2:$A$3001,AT$4,Formulas!$B$2:$B$3001,$A55))</f>
        <v>0</v>
      </c>
      <c r="AU55" s="21" t="n">
        <f aca="false">IF(OR($A55="",AU$4=""),0,COUNTIFS(Formulas!$A$2:$A$3001,AU$4,Formulas!$B$2:$B$3001,$A55))</f>
        <v>0</v>
      </c>
      <c r="AV55" s="21" t="n">
        <f aca="false">IF(OR($A55="",AV$4=""),0,COUNTIFS(Formulas!$A$2:$A$3001,AV$4,Formulas!$B$2:$B$3001,$A55))</f>
        <v>0</v>
      </c>
      <c r="AW55" s="21" t="n">
        <f aca="false">IF(OR($A55="",AW$4=""),0,COUNTIFS(Formulas!$A$2:$A$3001,AW$4,Formulas!$B$2:$B$3001,$A55))</f>
        <v>0</v>
      </c>
      <c r="AX55" s="21" t="n">
        <f aca="false">IF(OR($A55="",AX$4=""),0,COUNTIFS(Formulas!$A$2:$A$3001,AX$4,Formulas!$B$2:$B$3001,$A55))</f>
        <v>0</v>
      </c>
      <c r="AY55" s="21" t="n">
        <f aca="false">IF(OR($A55="",AY$4=""),0,COUNTIFS(Formulas!$A$2:$A$3001,AY$4,Formulas!$B$2:$B$3001,$A55))</f>
        <v>0</v>
      </c>
      <c r="AZ55" s="21" t="n">
        <f aca="false">IF(OR($A55="",AZ$4=""),0,COUNTIFS(Formulas!$A$2:$A$3001,AZ$4,Formulas!$B$2:$B$3001,$A55))</f>
        <v>0</v>
      </c>
      <c r="BA55" s="21" t="n">
        <f aca="false">IF(OR($A55="",BA$4=""),0,COUNTIFS(Formulas!$A$2:$A$3001,BA$4,Formulas!$B$2:$B$3001,$A55))</f>
        <v>0</v>
      </c>
      <c r="BB55" s="21" t="n">
        <f aca="false">IF(OR($A55="",BB$4=""),0,COUNTIFS(Formulas!$A$2:$A$3001,BB$4,Formulas!$B$2:$B$3001,$A55))</f>
        <v>0</v>
      </c>
      <c r="BC55" s="21" t="n">
        <f aca="false">IF(OR($A55="",BC$4=""),0,COUNTIFS(Formulas!$A$2:$A$3001,BC$4,Formulas!$B$2:$B$3001,$A55))</f>
        <v>0</v>
      </c>
      <c r="BD55" s="21" t="n">
        <f aca="false">IF(OR($A55="",BD$4=""),0,COUNTIFS(Formulas!$A$2:$A$3001,BD$4,Formulas!$B$2:$B$3001,$A55))</f>
        <v>0</v>
      </c>
      <c r="BE55" s="21" t="n">
        <f aca="false">IF(OR($A55="",BE$4=""),0,COUNTIFS(Formulas!$A$2:$A$3001,BE$4,Formulas!$B$2:$B$3001,$A55))</f>
        <v>0</v>
      </c>
      <c r="BF55" s="21" t="n">
        <f aca="false">IF(OR($A55="",BF$4=""),0,COUNTIFS(Formulas!$A$2:$A$3001,BF$4,Formulas!$B$2:$B$3001,$A55))</f>
        <v>0</v>
      </c>
      <c r="BG55" s="21" t="n">
        <f aca="false">IF(OR($A55="",BG$4=""),0,COUNTIFS(Formulas!$A$2:$A$3001,BG$4,Formulas!$B$2:$B$3001,$A55))</f>
        <v>0</v>
      </c>
      <c r="BH55" s="21" t="n">
        <f aca="false">IF(OR($A55="",BH$4=""),0,COUNTIFS(Formulas!$A$2:$A$3001,BH$4,Formulas!$B$2:$B$3001,$A55))</f>
        <v>0</v>
      </c>
      <c r="BI55" s="21" t="n">
        <f aca="false">IF(OR($A55="",BI$4=""),0,COUNTIFS(Formulas!$A$2:$A$3001,BI$4,Formulas!$B$2:$B$3001,$A55))</f>
        <v>0</v>
      </c>
      <c r="BJ55" s="21" t="n">
        <f aca="false">IF(OR($A55="",BJ$4=""),0,COUNTIFS(Formulas!$A$2:$A$3001,BJ$4,Formulas!$B$2:$B$3001,$A55))</f>
        <v>0</v>
      </c>
      <c r="BK55" s="21" t="n">
        <f aca="false">IF(OR($A55="",BK$4=""),0,COUNTIFS(Formulas!$A$2:$A$3001,BK$4,Formulas!$B$2:$B$3001,$A55))</f>
        <v>0</v>
      </c>
      <c r="BL55" s="21" t="n">
        <f aca="false">IF(OR($A55="",BL$4=""),0,COUNTIFS(Formulas!$A$2:$A$3001,BL$4,Formulas!$B$2:$B$3001,$A55))</f>
        <v>0</v>
      </c>
      <c r="BM55" s="21" t="n">
        <f aca="false">IF(OR($A55="",BM$4=""),0,COUNTIFS(Formulas!$A$2:$A$3001,BM$4,Formulas!$B$2:$B$3001,$A55))</f>
        <v>0</v>
      </c>
      <c r="BN55" s="21" t="n">
        <f aca="false">IF(OR($A55="",BN$4=""),0,COUNTIFS(Formulas!$A$2:$A$3001,BN$4,Formulas!$B$2:$B$3001,$A55))</f>
        <v>0</v>
      </c>
      <c r="BO55" s="21" t="n">
        <f aca="false">IF(OR($A55="",BO$4=""),0,COUNTIFS(Formulas!$A$2:$A$3001,BO$4,Formulas!$B$2:$B$3001,$A55))</f>
        <v>0</v>
      </c>
      <c r="BP55" s="21" t="n">
        <f aca="false">IF(OR($A55="",BP$4=""),0,COUNTIFS(Formulas!$A$2:$A$3001,BP$4,Formulas!$B$2:$B$3001,$A55))</f>
        <v>0</v>
      </c>
      <c r="BQ55" s="21" t="n">
        <f aca="false">IF(OR($A55="",BQ$4=""),0,COUNTIFS(Formulas!$A$2:$A$3001,BQ$4,Formulas!$B$2:$B$3001,$A55))</f>
        <v>0</v>
      </c>
      <c r="BR55" s="21" t="n">
        <f aca="false">IF(OR($A55="",BR$4=""),0,COUNTIFS(Formulas!$A$2:$A$3001,BR$4,Formulas!$B$2:$B$3001,$A55))</f>
        <v>0</v>
      </c>
      <c r="BS55" s="21" t="n">
        <f aca="false">IF(OR($A55="",BS$4=""),0,COUNTIFS(Formulas!$A$2:$A$3001,BS$4,Formulas!$B$2:$B$3001,$A55))</f>
        <v>0</v>
      </c>
      <c r="BT55" s="21" t="n">
        <f aca="false">IF(OR($A55="",BT$4=""),0,COUNTIFS(Formulas!$A$2:$A$3001,BT$4,Formulas!$B$2:$B$3001,$A55))</f>
        <v>0</v>
      </c>
      <c r="BU55" s="21" t="n">
        <f aca="false">IF(OR($A55="",BU$4=""),0,COUNTIFS(Formulas!$A$2:$A$3001,BU$4,Formulas!$B$2:$B$3001,$A55))</f>
        <v>0</v>
      </c>
      <c r="BV55" s="21" t="n">
        <f aca="false">IF(OR($A55="",BV$4=""),0,COUNTIFS(Formulas!$A$2:$A$3001,BV$4,Formulas!$B$2:$B$3001,$A55))</f>
        <v>0</v>
      </c>
      <c r="BW55" s="21" t="n">
        <f aca="false">IF(OR($A55="",BW$4=""),0,COUNTIFS(Formulas!$A$2:$A$3001,BW$4,Formulas!$B$2:$B$3001,$A55))</f>
        <v>0</v>
      </c>
      <c r="BX55" s="21" t="n">
        <f aca="false">IF(OR($A55="",BX$4=""),0,COUNTIFS(Formulas!$A$2:$A$3001,BX$4,Formulas!$B$2:$B$3001,$A55))</f>
        <v>0</v>
      </c>
      <c r="BY55" s="21" t="n">
        <f aca="false">IF(OR($A55="",BY$4=""),0,COUNTIFS(Formulas!$A$2:$A$3001,BY$4,Formulas!$B$2:$B$3001,$A55))</f>
        <v>0</v>
      </c>
      <c r="BZ55" s="21" t="n">
        <f aca="false">IF(OR($A55="",BZ$4=""),0,COUNTIFS(Formulas!$A$2:$A$3001,BZ$4,Formulas!$B$2:$B$3001,$A55))</f>
        <v>0</v>
      </c>
      <c r="CA55" s="21" t="n">
        <f aca="false">IF(OR($A55="",CA$4=""),0,COUNTIFS(Formulas!$A$2:$A$3001,CA$4,Formulas!$B$2:$B$3001,$A55))</f>
        <v>0</v>
      </c>
      <c r="CB55" s="21" t="n">
        <f aca="false">IF(OR($A55="",CB$4=""),0,COUNTIFS(Formulas!$A$2:$A$3001,CB$4,Formulas!$B$2:$B$3001,$A55))</f>
        <v>0</v>
      </c>
      <c r="CC55" s="21" t="n">
        <f aca="false">IF(OR($A55="",CC$4=""),0,COUNTIFS(Formulas!$A$2:$A$3001,CC$4,Formulas!$B$2:$B$3001,$A55))</f>
        <v>0</v>
      </c>
      <c r="CD55" s="21" t="n">
        <f aca="false">IF(OR($A55="",CD$4=""),0,COUNTIFS(Formulas!$A$2:$A$3001,CD$4,Formulas!$B$2:$B$3001,$A55))</f>
        <v>0</v>
      </c>
      <c r="CE55" s="21" t="n">
        <f aca="false">IF(OR($A55="",CE$4=""),0,COUNTIFS(Formulas!$A$2:$A$3001,CE$4,Formulas!$B$2:$B$3001,$A55))</f>
        <v>0</v>
      </c>
      <c r="CF55" s="21" t="n">
        <f aca="false">IF(OR($A55="",CF$4=""),0,COUNTIFS(Formulas!$A$2:$A$3001,CF$4,Formulas!$B$2:$B$3001,$A55))</f>
        <v>0</v>
      </c>
      <c r="CG55" s="21" t="n">
        <f aca="false">IF(OR($A55="",CG$4=""),0,COUNTIFS(Formulas!$A$2:$A$3001,CG$4,Formulas!$B$2:$B$3001,$A55))</f>
        <v>0</v>
      </c>
      <c r="CH55" s="21" t="n">
        <f aca="false">IF(OR($A55="",CH$4=""),0,COUNTIFS(Formulas!$A$2:$A$3001,CH$4,Formulas!$B$2:$B$3001,$A55))</f>
        <v>0</v>
      </c>
      <c r="CI55" s="21" t="n">
        <f aca="false">IF(OR($A55="",CI$4=""),0,COUNTIFS(Formulas!$A$2:$A$3001,CI$4,Formulas!$B$2:$B$3001,$A55))</f>
        <v>0</v>
      </c>
      <c r="CJ55" s="21" t="n">
        <f aca="false">IF(OR($A55="",CJ$4=""),0,COUNTIFS(Formulas!$A$2:$A$3001,CJ$4,Formulas!$B$2:$B$3001,$A55))</f>
        <v>0</v>
      </c>
      <c r="CK55" s="21" t="n">
        <f aca="false">IF(OR($A55="",CK$4=""),0,COUNTIFS(Formulas!$A$2:$A$3001,CK$4,Formulas!$B$2:$B$3001,$A55))</f>
        <v>0</v>
      </c>
      <c r="CL55" s="21" t="n">
        <f aca="false">IF(OR($A55="",CL$4=""),0,COUNTIFS(Formulas!$A$2:$A$3001,CL$4,Formulas!$B$2:$B$3001,$A55))</f>
        <v>0</v>
      </c>
      <c r="CM55" s="21" t="n">
        <f aca="false">IF(OR($A55="",CM$4=""),0,COUNTIFS(Formulas!$A$2:$A$3001,CM$4,Formulas!$B$2:$B$3001,$A55))</f>
        <v>0</v>
      </c>
      <c r="CN55" s="21" t="n">
        <f aca="false">IF(OR($A55="",CN$4=""),0,COUNTIFS(Formulas!$A$2:$A$3001,CN$4,Formulas!$B$2:$B$3001,$A55))</f>
        <v>0</v>
      </c>
      <c r="CO55" s="21" t="n">
        <f aca="false">IF(OR($A55="",CO$4=""),0,COUNTIFS(Formulas!$A$2:$A$3001,CO$4,Formulas!$B$2:$B$3001,$A55))</f>
        <v>0</v>
      </c>
      <c r="CP55" s="21" t="n">
        <f aca="false">IF(OR($A55="",CP$4=""),0,COUNTIFS(Formulas!$A$2:$A$3001,CP$4,Formulas!$B$2:$B$3001,$A55))</f>
        <v>0</v>
      </c>
      <c r="CQ55" s="21" t="n">
        <f aca="false">IF(OR($A55="",CQ$4=""),0,COUNTIFS(Formulas!$A$2:$A$3001,CQ$4,Formulas!$B$2:$B$3001,$A55))</f>
        <v>0</v>
      </c>
      <c r="CR55" s="21" t="n">
        <f aca="false">IF(OR($A55="",CR$4=""),0,COUNTIFS(Formulas!$A$2:$A$3001,CR$4,Formulas!$B$2:$B$3001,$A55))</f>
        <v>1</v>
      </c>
      <c r="CS55" s="21" t="n">
        <f aca="false">IF(OR($A55="",CS$4=""),0,COUNTIFS(Formulas!$A$2:$A$3001,CS$4,Formulas!$B$2:$B$3001,$A55))</f>
        <v>0</v>
      </c>
      <c r="CT55" s="21" t="n">
        <f aca="false">IF(OR($A55="",CT$4=""),0,COUNTIFS(Formulas!$A$2:$A$3001,CT$4,Formulas!$B$2:$B$3001,$A55))</f>
        <v>0</v>
      </c>
      <c r="CU55" s="21" t="n">
        <f aca="false">IF(OR($A55="",CU$4=""),0,COUNTIFS(Formulas!$A$2:$A$3001,CU$4,Formulas!$B$2:$B$3001,$A55))</f>
        <v>0</v>
      </c>
      <c r="CV55" s="21" t="n">
        <f aca="false">IF(OR($A55="",CV$4=""),0,COUNTIFS(Formulas!$A$2:$A$3001,CV$4,Formulas!$B$2:$B$3001,$A55))</f>
        <v>0</v>
      </c>
      <c r="CW55" s="21" t="n">
        <f aca="false">IF(OR($A55="",CW$4=""),0,COUNTIFS(Formulas!$A$2:$A$3001,CW$4,Formulas!$B$2:$B$3001,$A55))</f>
        <v>0</v>
      </c>
      <c r="CX55" s="21" t="n">
        <f aca="false">IF(OR($A55="",CX$4=""),0,COUNTIFS(Formulas!$A$2:$A$3001,CX$4,Formulas!$B$2:$B$3001,$A55))</f>
        <v>0</v>
      </c>
      <c r="CY55" s="21" t="n">
        <f aca="false">IF(OR($A55="",CY$4=""),0,COUNTIFS(Formulas!$A$2:$A$3001,CY$4,Formulas!$B$2:$B$3001,$A55))</f>
        <v>0</v>
      </c>
      <c r="CZ55" s="21" t="n">
        <f aca="false">IF(OR($A55="",CZ$4=""),0,COUNTIFS(Formulas!$A$2:$A$3001,CZ$4,Formulas!$B$2:$B$3001,$A55))</f>
        <v>0</v>
      </c>
      <c r="DA55" s="21" t="n">
        <f aca="false">IF(OR($A55="",DA$4=""),0,COUNTIFS(Formulas!$A$2:$A$3001,DA$4,Formulas!$B$2:$B$3001,$A55))</f>
        <v>0</v>
      </c>
      <c r="DB55" s="21" t="n">
        <f aca="false">IF(OR($A55="",DB$4=""),0,COUNTIFS(Formulas!$A$2:$A$3001,DB$4,Formulas!$B$2:$B$3001,$A55))</f>
        <v>0</v>
      </c>
      <c r="DC55" s="21" t="n">
        <f aca="false">IF(OR($A55="",DC$4=""),0,COUNTIFS(Formulas!$A$2:$A$3001,DC$4,Formulas!$B$2:$B$3001,$A55))</f>
        <v>0</v>
      </c>
      <c r="DD55" s="21" t="n">
        <f aca="false">IF(OR($A55="",DD$4=""),0,COUNTIFS(Formulas!$A$2:$A$3001,DD$4,Formulas!$B$2:$B$3001,$A55))</f>
        <v>0</v>
      </c>
      <c r="DE55" s="21" t="n">
        <f aca="false">IF(OR($A55="",DE$4=""),0,COUNTIFS(Formulas!$A$2:$A$3001,DE$4,Formulas!$B$2:$B$3001,$A55))</f>
        <v>0</v>
      </c>
      <c r="DF55" s="21" t="n">
        <f aca="false">IF(OR($A55="",DF$4=""),0,COUNTIFS(Formulas!$A$2:$A$3001,DF$4,Formulas!$B$2:$B$3001,$A55))</f>
        <v>0</v>
      </c>
      <c r="DG55" s="21" t="n">
        <f aca="false">IF(OR($A55="",DG$4=""),0,COUNTIFS(Formulas!$A$2:$A$3001,DG$4,Formulas!$B$2:$B$3001,$A55))</f>
        <v>0</v>
      </c>
      <c r="DH55" s="21" t="n">
        <f aca="false">IF(OR($A55="",DH$4=""),0,COUNTIFS(Formulas!$A$2:$A$3001,DH$4,Formulas!$B$2:$B$3001,$A55))</f>
        <v>0</v>
      </c>
      <c r="DI55" s="21" t="n">
        <f aca="false">IF(OR($A55="",DI$4=""),0,COUNTIFS(Formulas!$A$2:$A$3001,DI$4,Formulas!$B$2:$B$3001,$A55))</f>
        <v>0</v>
      </c>
      <c r="DJ55" s="21" t="n">
        <f aca="false">IF(OR($A55="",DJ$4=""),0,COUNTIFS(Formulas!$A$2:$A$3001,DJ$4,Formulas!$B$2:$B$3001,$A55))</f>
        <v>0</v>
      </c>
      <c r="DK55" s="21" t="n">
        <f aca="false">IF(OR($A55="",DK$4=""),0,COUNTIFS(Formulas!$A$2:$A$3001,DK$4,Formulas!$B$2:$B$3001,$A55))</f>
        <v>0</v>
      </c>
      <c r="DL55" s="21" t="n">
        <f aca="false">IF(OR($A55="",DL$4=""),0,COUNTIFS(Formulas!$A$2:$A$3001,DL$4,Formulas!$B$2:$B$3001,$A55))</f>
        <v>0</v>
      </c>
      <c r="DM55" s="21" t="n">
        <f aca="false">IF(OR($A55="",DM$4=""),0,COUNTIFS(Formulas!$A$2:$A$3001,DM$4,Formulas!$B$2:$B$3001,$A55))</f>
        <v>0</v>
      </c>
      <c r="DN55" s="21" t="n">
        <f aca="false">IF(OR($A55="",DN$4=""),0,COUNTIFS(Formulas!$A$2:$A$3001,DN$4,Formulas!$B$2:$B$3001,$A55))</f>
        <v>0</v>
      </c>
      <c r="DO55" s="21" t="n">
        <f aca="false">IF(OR($A55="",DO$4=""),0,COUNTIFS(Formulas!$A$2:$A$3001,DO$4,Formulas!$B$2:$B$3001,$A55))</f>
        <v>0</v>
      </c>
      <c r="DP55" s="21" t="n">
        <f aca="false">IF(OR($A55="",DP$4=""),0,COUNTIFS(Formulas!$A$2:$A$3001,DP$4,Formulas!$B$2:$B$3001,$A55))</f>
        <v>0</v>
      </c>
      <c r="DQ55" s="21" t="n">
        <f aca="false">IF(OR($A55="",DQ$4=""),0,COUNTIFS(Formulas!$A$2:$A$3001,DQ$4,Formulas!$B$2:$B$3001,$A55))</f>
        <v>0</v>
      </c>
      <c r="DR55" s="21" t="n">
        <f aca="false">IF(OR($A55="",DR$4=""),0,COUNTIFS(Formulas!$A$2:$A$3001,DR$4,Formulas!$B$2:$B$3001,$A55))</f>
        <v>0</v>
      </c>
      <c r="DS55" s="21" t="n">
        <f aca="false">IF(OR($A55="",DS$4=""),0,COUNTIFS(Formulas!$A$2:$A$3001,DS$4,Formulas!$B$2:$B$3001,$A55))</f>
        <v>0</v>
      </c>
      <c r="DT55" s="21" t="n">
        <f aca="false">IF(OR($A55="",DT$4=""),0,COUNTIFS(Formulas!$A$2:$A$3001,DT$4,Formulas!$B$2:$B$3001,$A55))</f>
        <v>0</v>
      </c>
      <c r="DU55" s="21" t="n">
        <f aca="false">IF(OR($A55="",DU$4=""),0,COUNTIFS(Formulas!$A$2:$A$3001,DU$4,Formulas!$B$2:$B$3001,$A55))</f>
        <v>0</v>
      </c>
      <c r="DV55" s="21" t="n">
        <f aca="false">IF(OR($A55="",DV$4=""),0,COUNTIFS(Formulas!$A$2:$A$3001,DV$4,Formulas!$B$2:$B$3001,$A55))</f>
        <v>0</v>
      </c>
      <c r="DW55" s="21" t="n">
        <f aca="false">IF(OR($A55="",DW$4=""),0,COUNTIFS(Formulas!$A$2:$A$3001,DW$4,Formulas!$B$2:$B$3001,$A55))</f>
        <v>0</v>
      </c>
      <c r="DX55" s="21" t="n">
        <f aca="false">IF(OR($A55="",DX$4=""),0,COUNTIFS(Formulas!$A$2:$A$3001,DX$4,Formulas!$B$2:$B$3001,$A55))</f>
        <v>0</v>
      </c>
      <c r="DY55" s="21" t="n">
        <f aca="false">IF(OR($A55="",DY$4=""),0,COUNTIFS(Formulas!$A$2:$A$3001,DY$4,Formulas!$B$2:$B$3001,$A55))</f>
        <v>0</v>
      </c>
      <c r="DZ55" s="21" t="n">
        <f aca="false">IF(OR($A55="",DZ$4=""),0,COUNTIFS(Formulas!$A$2:$A$3001,DZ$4,Formulas!$B$2:$B$3001,$A55))</f>
        <v>0</v>
      </c>
      <c r="EA55" s="21" t="n">
        <f aca="false">IF(OR($A55="",EA$4=""),0,COUNTIFS(Formulas!$A$2:$A$3001,EA$4,Formulas!$B$2:$B$3001,$A55))</f>
        <v>0</v>
      </c>
      <c r="EB55" s="21" t="n">
        <f aca="false">IF(OR($A55="",EB$4=""),0,COUNTIFS(Formulas!$A$2:$A$3001,EB$4,Formulas!$B$2:$B$3001,$A55))</f>
        <v>0</v>
      </c>
      <c r="EC55" s="21" t="n">
        <f aca="false">IF(OR($A55="",EC$4=""),0,COUNTIFS(Formulas!$A$2:$A$3001,EC$4,Formulas!$B$2:$B$3001,$A55))</f>
        <v>0</v>
      </c>
      <c r="ED55" s="21" t="n">
        <f aca="false">IF(OR($A55="",ED$4=""),0,COUNTIFS(Formulas!$A$2:$A$3001,ED$4,Formulas!$B$2:$B$3001,$A55))</f>
        <v>0</v>
      </c>
      <c r="EE55" s="21" t="n">
        <f aca="false">IF(OR($A55="",EE$4=""),0,COUNTIFS(Formulas!$A$2:$A$3001,EE$4,Formulas!$B$2:$B$3001,$A55))</f>
        <v>0</v>
      </c>
      <c r="EF55" s="21" t="n">
        <f aca="false">IF(OR($A55="",EF$4=""),0,COUNTIFS(Formulas!$A$2:$A$3001,EF$4,Formulas!$B$2:$B$3001,$A55))</f>
        <v>0</v>
      </c>
      <c r="EG55" s="21" t="n">
        <f aca="false">IF(OR($A55="",EG$4=""),0,COUNTIFS(Formulas!$A$2:$A$3001,EG$4,Formulas!$B$2:$B$3001,$A55))</f>
        <v>0</v>
      </c>
      <c r="EH55" s="21" t="n">
        <f aca="false">IF(OR($A55="",EH$4=""),0,COUNTIFS(Formulas!$A$2:$A$3001,EH$4,Formulas!$B$2:$B$3001,$A55))</f>
        <v>0</v>
      </c>
      <c r="EI55" s="21" t="n">
        <f aca="false">IF(OR($A55="",EI$4=""),0,COUNTIFS(Formulas!$A$2:$A$3001,EI$4,Formulas!$B$2:$B$3001,$A55))</f>
        <v>0</v>
      </c>
      <c r="EJ55" s="21" t="n">
        <f aca="false">IF(OR($A55="",EJ$4=""),0,COUNTIFS(Formulas!$A$2:$A$3001,EJ$4,Formulas!$B$2:$B$3001,$A55))</f>
        <v>0</v>
      </c>
      <c r="EK55" s="21" t="n">
        <f aca="false">IF(OR($A55="",EK$4=""),0,COUNTIFS(Formulas!$A$2:$A$3001,EK$4,Formulas!$B$2:$B$3001,$A55))</f>
        <v>0</v>
      </c>
      <c r="EL55" s="21" t="n">
        <f aca="false">IF(OR($A55="",EL$4=""),0,COUNTIFS(Formulas!$A$2:$A$3001,EL$4,Formulas!$B$2:$B$3001,$A55))</f>
        <v>0</v>
      </c>
      <c r="EM55" s="21" t="n">
        <f aca="false">IF(OR($A55="",EM$4=""),0,COUNTIFS(Formulas!$A$2:$A$3001,EM$4,Formulas!$B$2:$B$3001,$A55))</f>
        <v>0</v>
      </c>
      <c r="EN55" s="21" t="n">
        <f aca="false">IF(OR($A55="",EN$4=""),0,COUNTIFS(Formulas!$A$2:$A$3001,EN$4,Formulas!$B$2:$B$3001,$A55))</f>
        <v>0</v>
      </c>
      <c r="EO55" s="21" t="n">
        <f aca="false">IF(OR($A55="",EO$4=""),0,COUNTIFS(Formulas!$A$2:$A$3001,EO$4,Formulas!$B$2:$B$3001,$A55))</f>
        <v>0</v>
      </c>
      <c r="EP55" s="21" t="n">
        <f aca="false">IF(OR($A55="",EP$4=""),0,COUNTIFS(Formulas!$A$2:$A$3001,EP$4,Formulas!$B$2:$B$3001,$A55))</f>
        <v>0</v>
      </c>
      <c r="EQ55" s="21" t="n">
        <f aca="false">IF(OR($A55="",EQ$4=""),0,COUNTIFS(Formulas!$A$2:$A$3001,EQ$4,Formulas!$B$2:$B$3001,$A55))</f>
        <v>0</v>
      </c>
      <c r="ER55" s="21" t="n">
        <f aca="false">IF(OR($A55="",ER$4=""),0,COUNTIFS(Formulas!$A$2:$A$3001,ER$4,Formulas!$B$2:$B$3001,$A55))</f>
        <v>0</v>
      </c>
      <c r="ES55" s="21" t="n">
        <f aca="false">IF(OR($A55="",ES$4=""),0,COUNTIFS(Formulas!$A$2:$A$3001,ES$4,Formulas!$B$2:$B$3001,$A55))</f>
        <v>0</v>
      </c>
      <c r="ET55" s="21" t="n">
        <f aca="false">IF(OR($A55="",ET$4=""),0,COUNTIFS(Formulas!$A$2:$A$3001,ET$4,Formulas!$B$2:$B$3001,$A55))</f>
        <v>0</v>
      </c>
      <c r="EU55" s="21" t="n">
        <f aca="false">IF(OR($A55="",EU$4=""),0,COUNTIFS(Formulas!$A$2:$A$3001,EU$4,Formulas!$B$2:$B$3001,$A55))</f>
        <v>0</v>
      </c>
      <c r="EV55" s="21" t="n">
        <f aca="false">IF(OR($A55="",EV$4=""),0,COUNTIFS(Formulas!$A$2:$A$3001,EV$4,Formulas!$B$2:$B$3001,$A55))</f>
        <v>0</v>
      </c>
    </row>
    <row r="56" customFormat="false" ht="15" hidden="false" customHeight="false" outlineLevel="0" collapsed="false">
      <c r="A56" s="13" t="str">
        <f aca="false">IF(INDEX(Materials!$A$2:$A$301,52)="","",INDEX(Materials!$A$2:$A$301,52))</f>
        <v>L-Arginine</v>
      </c>
      <c r="B56" s="19" t="n">
        <f aca="false">IF(A56="","",COUNTIF(C56:EV56,"&gt;0"))</f>
        <v>5</v>
      </c>
      <c r="C56" s="21" t="n">
        <f aca="false">IF(OR($A56="",C$4=""),0,COUNTIFS(Formulas!$A$2:$A$3001,C$4,Formulas!$B$2:$B$3001,$A56))</f>
        <v>0</v>
      </c>
      <c r="D56" s="21" t="n">
        <f aca="false">IF(OR($A56="",D$4=""),0,COUNTIFS(Formulas!$A$2:$A$3001,D$4,Formulas!$B$2:$B$3001,$A56))</f>
        <v>0</v>
      </c>
      <c r="E56" s="21" t="n">
        <f aca="false">IF(OR($A56="",E$4=""),0,COUNTIFS(Formulas!$A$2:$A$3001,E$4,Formulas!$B$2:$B$3001,$A56))</f>
        <v>0</v>
      </c>
      <c r="F56" s="21" t="n">
        <f aca="false">IF(OR($A56="",F$4=""),0,COUNTIFS(Formulas!$A$2:$A$3001,F$4,Formulas!$B$2:$B$3001,$A56))</f>
        <v>0</v>
      </c>
      <c r="G56" s="21" t="n">
        <f aca="false">IF(OR($A56="",G$4=""),0,COUNTIFS(Formulas!$A$2:$A$3001,G$4,Formulas!$B$2:$B$3001,$A56))</f>
        <v>0</v>
      </c>
      <c r="H56" s="21" t="n">
        <f aca="false">IF(OR($A56="",H$4=""),0,COUNTIFS(Formulas!$A$2:$A$3001,H$4,Formulas!$B$2:$B$3001,$A56))</f>
        <v>0</v>
      </c>
      <c r="I56" s="21" t="n">
        <f aca="false">IF(OR($A56="",I$4=""),0,COUNTIFS(Formulas!$A$2:$A$3001,I$4,Formulas!$B$2:$B$3001,$A56))</f>
        <v>0</v>
      </c>
      <c r="J56" s="21" t="n">
        <f aca="false">IF(OR($A56="",J$4=""),0,COUNTIFS(Formulas!$A$2:$A$3001,J$4,Formulas!$B$2:$B$3001,$A56))</f>
        <v>0</v>
      </c>
      <c r="K56" s="21" t="n">
        <f aca="false">IF(OR($A56="",K$4=""),0,COUNTIFS(Formulas!$A$2:$A$3001,K$4,Formulas!$B$2:$B$3001,$A56))</f>
        <v>0</v>
      </c>
      <c r="L56" s="21" t="n">
        <f aca="false">IF(OR($A56="",L$4=""),0,COUNTIFS(Formulas!$A$2:$A$3001,L$4,Formulas!$B$2:$B$3001,$A56))</f>
        <v>0</v>
      </c>
      <c r="M56" s="21" t="n">
        <f aca="false">IF(OR($A56="",M$4=""),0,COUNTIFS(Formulas!$A$2:$A$3001,M$4,Formulas!$B$2:$B$3001,$A56))</f>
        <v>0</v>
      </c>
      <c r="N56" s="21" t="n">
        <f aca="false">IF(OR($A56="",N$4=""),0,COUNTIFS(Formulas!$A$2:$A$3001,N$4,Formulas!$B$2:$B$3001,$A56))</f>
        <v>0</v>
      </c>
      <c r="O56" s="21" t="n">
        <f aca="false">IF(OR($A56="",O$4=""),0,COUNTIFS(Formulas!$A$2:$A$3001,O$4,Formulas!$B$2:$B$3001,$A56))</f>
        <v>0</v>
      </c>
      <c r="P56" s="21" t="n">
        <f aca="false">IF(OR($A56="",P$4=""),0,COUNTIFS(Formulas!$A$2:$A$3001,P$4,Formulas!$B$2:$B$3001,$A56))</f>
        <v>0</v>
      </c>
      <c r="Q56" s="21" t="n">
        <f aca="false">IF(OR($A56="",Q$4=""),0,COUNTIFS(Formulas!$A$2:$A$3001,Q$4,Formulas!$B$2:$B$3001,$A56))</f>
        <v>0</v>
      </c>
      <c r="R56" s="21" t="n">
        <f aca="false">IF(OR($A56="",R$4=""),0,COUNTIFS(Formulas!$A$2:$A$3001,R$4,Formulas!$B$2:$B$3001,$A56))</f>
        <v>0</v>
      </c>
      <c r="S56" s="21" t="n">
        <f aca="false">IF(OR($A56="",S$4=""),0,COUNTIFS(Formulas!$A$2:$A$3001,S$4,Formulas!$B$2:$B$3001,$A56))</f>
        <v>0</v>
      </c>
      <c r="T56" s="21" t="n">
        <f aca="false">IF(OR($A56="",T$4=""),0,COUNTIFS(Formulas!$A$2:$A$3001,T$4,Formulas!$B$2:$B$3001,$A56))</f>
        <v>0</v>
      </c>
      <c r="U56" s="21" t="n">
        <f aca="false">IF(OR($A56="",U$4=""),0,COUNTIFS(Formulas!$A$2:$A$3001,U$4,Formulas!$B$2:$B$3001,$A56))</f>
        <v>0</v>
      </c>
      <c r="V56" s="21" t="n">
        <f aca="false">IF(OR($A56="",V$4=""),0,COUNTIFS(Formulas!$A$2:$A$3001,V$4,Formulas!$B$2:$B$3001,$A56))</f>
        <v>0</v>
      </c>
      <c r="W56" s="21" t="n">
        <f aca="false">IF(OR($A56="",W$4=""),0,COUNTIFS(Formulas!$A$2:$A$3001,W$4,Formulas!$B$2:$B$3001,$A56))</f>
        <v>0</v>
      </c>
      <c r="X56" s="21" t="n">
        <f aca="false">IF(OR($A56="",X$4=""),0,COUNTIFS(Formulas!$A$2:$A$3001,X$4,Formulas!$B$2:$B$3001,$A56))</f>
        <v>0</v>
      </c>
      <c r="Y56" s="21" t="n">
        <f aca="false">IF(OR($A56="",Y$4=""),0,COUNTIFS(Formulas!$A$2:$A$3001,Y$4,Formulas!$B$2:$B$3001,$A56))</f>
        <v>0</v>
      </c>
      <c r="Z56" s="21" t="n">
        <f aca="false">IF(OR($A56="",Z$4=""),0,COUNTIFS(Formulas!$A$2:$A$3001,Z$4,Formulas!$B$2:$B$3001,$A56))</f>
        <v>0</v>
      </c>
      <c r="AA56" s="21" t="n">
        <f aca="false">IF(OR($A56="",AA$4=""),0,COUNTIFS(Formulas!$A$2:$A$3001,AA$4,Formulas!$B$2:$B$3001,$A56))</f>
        <v>0</v>
      </c>
      <c r="AB56" s="21" t="n">
        <f aca="false">IF(OR($A56="",AB$4=""),0,COUNTIFS(Formulas!$A$2:$A$3001,AB$4,Formulas!$B$2:$B$3001,$A56))</f>
        <v>0</v>
      </c>
      <c r="AC56" s="21" t="n">
        <f aca="false">IF(OR($A56="",AC$4=""),0,COUNTIFS(Formulas!$A$2:$A$3001,AC$4,Formulas!$B$2:$B$3001,$A56))</f>
        <v>0</v>
      </c>
      <c r="AD56" s="21" t="n">
        <f aca="false">IF(OR($A56="",AD$4=""),0,COUNTIFS(Formulas!$A$2:$A$3001,AD$4,Formulas!$B$2:$B$3001,$A56))</f>
        <v>0</v>
      </c>
      <c r="AE56" s="21" t="n">
        <f aca="false">IF(OR($A56="",AE$4=""),0,COUNTIFS(Formulas!$A$2:$A$3001,AE$4,Formulas!$B$2:$B$3001,$A56))</f>
        <v>0</v>
      </c>
      <c r="AF56" s="21" t="n">
        <f aca="false">IF(OR($A56="",AF$4=""),0,COUNTIFS(Formulas!$A$2:$A$3001,AF$4,Formulas!$B$2:$B$3001,$A56))</f>
        <v>0</v>
      </c>
      <c r="AG56" s="21" t="n">
        <f aca="false">IF(OR($A56="",AG$4=""),0,COUNTIFS(Formulas!$A$2:$A$3001,AG$4,Formulas!$B$2:$B$3001,$A56))</f>
        <v>0</v>
      </c>
      <c r="AH56" s="21" t="n">
        <f aca="false">IF(OR($A56="",AH$4=""),0,COUNTIFS(Formulas!$A$2:$A$3001,AH$4,Formulas!$B$2:$B$3001,$A56))</f>
        <v>0</v>
      </c>
      <c r="AI56" s="21" t="n">
        <f aca="false">IF(OR($A56="",AI$4=""),0,COUNTIFS(Formulas!$A$2:$A$3001,AI$4,Formulas!$B$2:$B$3001,$A56))</f>
        <v>0</v>
      </c>
      <c r="AJ56" s="21" t="n">
        <f aca="false">IF(OR($A56="",AJ$4=""),0,COUNTIFS(Formulas!$A$2:$A$3001,AJ$4,Formulas!$B$2:$B$3001,$A56))</f>
        <v>0</v>
      </c>
      <c r="AK56" s="21" t="n">
        <f aca="false">IF(OR($A56="",AK$4=""),0,COUNTIFS(Formulas!$A$2:$A$3001,AK$4,Formulas!$B$2:$B$3001,$A56))</f>
        <v>1</v>
      </c>
      <c r="AL56" s="21" t="n">
        <f aca="false">IF(OR($A56="",AL$4=""),0,COUNTIFS(Formulas!$A$2:$A$3001,AL$4,Formulas!$B$2:$B$3001,$A56))</f>
        <v>1</v>
      </c>
      <c r="AM56" s="21" t="n">
        <f aca="false">IF(OR($A56="",AM$4=""),0,COUNTIFS(Formulas!$A$2:$A$3001,AM$4,Formulas!$B$2:$B$3001,$A56))</f>
        <v>0</v>
      </c>
      <c r="AN56" s="21" t="n">
        <f aca="false">IF(OR($A56="",AN$4=""),0,COUNTIFS(Formulas!$A$2:$A$3001,AN$4,Formulas!$B$2:$B$3001,$A56))</f>
        <v>0</v>
      </c>
      <c r="AO56" s="21" t="n">
        <f aca="false">IF(OR($A56="",AO$4=""),0,COUNTIFS(Formulas!$A$2:$A$3001,AO$4,Formulas!$B$2:$B$3001,$A56))</f>
        <v>0</v>
      </c>
      <c r="AP56" s="21" t="n">
        <f aca="false">IF(OR($A56="",AP$4=""),0,COUNTIFS(Formulas!$A$2:$A$3001,AP$4,Formulas!$B$2:$B$3001,$A56))</f>
        <v>0</v>
      </c>
      <c r="AQ56" s="21" t="n">
        <f aca="false">IF(OR($A56="",AQ$4=""),0,COUNTIFS(Formulas!$A$2:$A$3001,AQ$4,Formulas!$B$2:$B$3001,$A56))</f>
        <v>0</v>
      </c>
      <c r="AR56" s="21" t="n">
        <f aca="false">IF(OR($A56="",AR$4=""),0,COUNTIFS(Formulas!$A$2:$A$3001,AR$4,Formulas!$B$2:$B$3001,$A56))</f>
        <v>0</v>
      </c>
      <c r="AS56" s="21" t="n">
        <f aca="false">IF(OR($A56="",AS$4=""),0,COUNTIFS(Formulas!$A$2:$A$3001,AS$4,Formulas!$B$2:$B$3001,$A56))</f>
        <v>0</v>
      </c>
      <c r="AT56" s="21" t="n">
        <f aca="false">IF(OR($A56="",AT$4=""),0,COUNTIFS(Formulas!$A$2:$A$3001,AT$4,Formulas!$B$2:$B$3001,$A56))</f>
        <v>0</v>
      </c>
      <c r="AU56" s="21" t="n">
        <f aca="false">IF(OR($A56="",AU$4=""),0,COUNTIFS(Formulas!$A$2:$A$3001,AU$4,Formulas!$B$2:$B$3001,$A56))</f>
        <v>0</v>
      </c>
      <c r="AV56" s="21" t="n">
        <f aca="false">IF(OR($A56="",AV$4=""),0,COUNTIFS(Formulas!$A$2:$A$3001,AV$4,Formulas!$B$2:$B$3001,$A56))</f>
        <v>0</v>
      </c>
      <c r="AW56" s="21" t="n">
        <f aca="false">IF(OR($A56="",AW$4=""),0,COUNTIFS(Formulas!$A$2:$A$3001,AW$4,Formulas!$B$2:$B$3001,$A56))</f>
        <v>0</v>
      </c>
      <c r="AX56" s="21" t="n">
        <f aca="false">IF(OR($A56="",AX$4=""),0,COUNTIFS(Formulas!$A$2:$A$3001,AX$4,Formulas!$B$2:$B$3001,$A56))</f>
        <v>0</v>
      </c>
      <c r="AY56" s="21" t="n">
        <f aca="false">IF(OR($A56="",AY$4=""),0,COUNTIFS(Formulas!$A$2:$A$3001,AY$4,Formulas!$B$2:$B$3001,$A56))</f>
        <v>0</v>
      </c>
      <c r="AZ56" s="21" t="n">
        <f aca="false">IF(OR($A56="",AZ$4=""),0,COUNTIFS(Formulas!$A$2:$A$3001,AZ$4,Formulas!$B$2:$B$3001,$A56))</f>
        <v>0</v>
      </c>
      <c r="BA56" s="21" t="n">
        <f aca="false">IF(OR($A56="",BA$4=""),0,COUNTIFS(Formulas!$A$2:$A$3001,BA$4,Formulas!$B$2:$B$3001,$A56))</f>
        <v>0</v>
      </c>
      <c r="BB56" s="21" t="n">
        <f aca="false">IF(OR($A56="",BB$4=""),0,COUNTIFS(Formulas!$A$2:$A$3001,BB$4,Formulas!$B$2:$B$3001,$A56))</f>
        <v>0</v>
      </c>
      <c r="BC56" s="21" t="n">
        <f aca="false">IF(OR($A56="",BC$4=""),0,COUNTIFS(Formulas!$A$2:$A$3001,BC$4,Formulas!$B$2:$B$3001,$A56))</f>
        <v>0</v>
      </c>
      <c r="BD56" s="21" t="n">
        <f aca="false">IF(OR($A56="",BD$4=""),0,COUNTIFS(Formulas!$A$2:$A$3001,BD$4,Formulas!$B$2:$B$3001,$A56))</f>
        <v>0</v>
      </c>
      <c r="BE56" s="21" t="n">
        <f aca="false">IF(OR($A56="",BE$4=""),0,COUNTIFS(Formulas!$A$2:$A$3001,BE$4,Formulas!$B$2:$B$3001,$A56))</f>
        <v>0</v>
      </c>
      <c r="BF56" s="21" t="n">
        <f aca="false">IF(OR($A56="",BF$4=""),0,COUNTIFS(Formulas!$A$2:$A$3001,BF$4,Formulas!$B$2:$B$3001,$A56))</f>
        <v>0</v>
      </c>
      <c r="BG56" s="21" t="n">
        <f aca="false">IF(OR($A56="",BG$4=""),0,COUNTIFS(Formulas!$A$2:$A$3001,BG$4,Formulas!$B$2:$B$3001,$A56))</f>
        <v>0</v>
      </c>
      <c r="BH56" s="21" t="n">
        <f aca="false">IF(OR($A56="",BH$4=""),0,COUNTIFS(Formulas!$A$2:$A$3001,BH$4,Formulas!$B$2:$B$3001,$A56))</f>
        <v>0</v>
      </c>
      <c r="BI56" s="21" t="n">
        <f aca="false">IF(OR($A56="",BI$4=""),0,COUNTIFS(Formulas!$A$2:$A$3001,BI$4,Formulas!$B$2:$B$3001,$A56))</f>
        <v>0</v>
      </c>
      <c r="BJ56" s="21" t="n">
        <f aca="false">IF(OR($A56="",BJ$4=""),0,COUNTIFS(Formulas!$A$2:$A$3001,BJ$4,Formulas!$B$2:$B$3001,$A56))</f>
        <v>0</v>
      </c>
      <c r="BK56" s="21" t="n">
        <f aca="false">IF(OR($A56="",BK$4=""),0,COUNTIFS(Formulas!$A$2:$A$3001,BK$4,Formulas!$B$2:$B$3001,$A56))</f>
        <v>0</v>
      </c>
      <c r="BL56" s="21" t="n">
        <f aca="false">IF(OR($A56="",BL$4=""),0,COUNTIFS(Formulas!$A$2:$A$3001,BL$4,Formulas!$B$2:$B$3001,$A56))</f>
        <v>0</v>
      </c>
      <c r="BM56" s="21" t="n">
        <f aca="false">IF(OR($A56="",BM$4=""),0,COUNTIFS(Formulas!$A$2:$A$3001,BM$4,Formulas!$B$2:$B$3001,$A56))</f>
        <v>0</v>
      </c>
      <c r="BN56" s="21" t="n">
        <f aca="false">IF(OR($A56="",BN$4=""),0,COUNTIFS(Formulas!$A$2:$A$3001,BN$4,Formulas!$B$2:$B$3001,$A56))</f>
        <v>0</v>
      </c>
      <c r="BO56" s="21" t="n">
        <f aca="false">IF(OR($A56="",BO$4=""),0,COUNTIFS(Formulas!$A$2:$A$3001,BO$4,Formulas!$B$2:$B$3001,$A56))</f>
        <v>0</v>
      </c>
      <c r="BP56" s="21" t="n">
        <f aca="false">IF(OR($A56="",BP$4=""),0,COUNTIFS(Formulas!$A$2:$A$3001,BP$4,Formulas!$B$2:$B$3001,$A56))</f>
        <v>1</v>
      </c>
      <c r="BQ56" s="21" t="n">
        <f aca="false">IF(OR($A56="",BQ$4=""),0,COUNTIFS(Formulas!$A$2:$A$3001,BQ$4,Formulas!$B$2:$B$3001,$A56))</f>
        <v>1</v>
      </c>
      <c r="BR56" s="21" t="n">
        <f aca="false">IF(OR($A56="",BR$4=""),0,COUNTIFS(Formulas!$A$2:$A$3001,BR$4,Formulas!$B$2:$B$3001,$A56))</f>
        <v>0</v>
      </c>
      <c r="BS56" s="21" t="n">
        <f aca="false">IF(OR($A56="",BS$4=""),0,COUNTIFS(Formulas!$A$2:$A$3001,BS$4,Formulas!$B$2:$B$3001,$A56))</f>
        <v>0</v>
      </c>
      <c r="BT56" s="21" t="n">
        <f aca="false">IF(OR($A56="",BT$4=""),0,COUNTIFS(Formulas!$A$2:$A$3001,BT$4,Formulas!$B$2:$B$3001,$A56))</f>
        <v>0</v>
      </c>
      <c r="BU56" s="21" t="n">
        <f aca="false">IF(OR($A56="",BU$4=""),0,COUNTIFS(Formulas!$A$2:$A$3001,BU$4,Formulas!$B$2:$B$3001,$A56))</f>
        <v>0</v>
      </c>
      <c r="BV56" s="21" t="n">
        <f aca="false">IF(OR($A56="",BV$4=""),0,COUNTIFS(Formulas!$A$2:$A$3001,BV$4,Formulas!$B$2:$B$3001,$A56))</f>
        <v>0</v>
      </c>
      <c r="BW56" s="21" t="n">
        <f aca="false">IF(OR($A56="",BW$4=""),0,COUNTIFS(Formulas!$A$2:$A$3001,BW$4,Formulas!$B$2:$B$3001,$A56))</f>
        <v>0</v>
      </c>
      <c r="BX56" s="21" t="n">
        <f aca="false">IF(OR($A56="",BX$4=""),0,COUNTIFS(Formulas!$A$2:$A$3001,BX$4,Formulas!$B$2:$B$3001,$A56))</f>
        <v>0</v>
      </c>
      <c r="BY56" s="21" t="n">
        <f aca="false">IF(OR($A56="",BY$4=""),0,COUNTIFS(Formulas!$A$2:$A$3001,BY$4,Formulas!$B$2:$B$3001,$A56))</f>
        <v>0</v>
      </c>
      <c r="BZ56" s="21" t="n">
        <f aca="false">IF(OR($A56="",BZ$4=""),0,COUNTIFS(Formulas!$A$2:$A$3001,BZ$4,Formulas!$B$2:$B$3001,$A56))</f>
        <v>0</v>
      </c>
      <c r="CA56" s="21" t="n">
        <f aca="false">IF(OR($A56="",CA$4=""),0,COUNTIFS(Formulas!$A$2:$A$3001,CA$4,Formulas!$B$2:$B$3001,$A56))</f>
        <v>0</v>
      </c>
      <c r="CB56" s="21" t="n">
        <f aca="false">IF(OR($A56="",CB$4=""),0,COUNTIFS(Formulas!$A$2:$A$3001,CB$4,Formulas!$B$2:$B$3001,$A56))</f>
        <v>0</v>
      </c>
      <c r="CC56" s="21" t="n">
        <f aca="false">IF(OR($A56="",CC$4=""),0,COUNTIFS(Formulas!$A$2:$A$3001,CC$4,Formulas!$B$2:$B$3001,$A56))</f>
        <v>0</v>
      </c>
      <c r="CD56" s="21" t="n">
        <f aca="false">IF(OR($A56="",CD$4=""),0,COUNTIFS(Formulas!$A$2:$A$3001,CD$4,Formulas!$B$2:$B$3001,$A56))</f>
        <v>0</v>
      </c>
      <c r="CE56" s="21" t="n">
        <f aca="false">IF(OR($A56="",CE$4=""),0,COUNTIFS(Formulas!$A$2:$A$3001,CE$4,Formulas!$B$2:$B$3001,$A56))</f>
        <v>0</v>
      </c>
      <c r="CF56" s="21" t="n">
        <f aca="false">IF(OR($A56="",CF$4=""),0,COUNTIFS(Formulas!$A$2:$A$3001,CF$4,Formulas!$B$2:$B$3001,$A56))</f>
        <v>0</v>
      </c>
      <c r="CG56" s="21" t="n">
        <f aca="false">IF(OR($A56="",CG$4=""),0,COUNTIFS(Formulas!$A$2:$A$3001,CG$4,Formulas!$B$2:$B$3001,$A56))</f>
        <v>0</v>
      </c>
      <c r="CH56" s="21" t="n">
        <f aca="false">IF(OR($A56="",CH$4=""),0,COUNTIFS(Formulas!$A$2:$A$3001,CH$4,Formulas!$B$2:$B$3001,$A56))</f>
        <v>0</v>
      </c>
      <c r="CI56" s="21" t="n">
        <f aca="false">IF(OR($A56="",CI$4=""),0,COUNTIFS(Formulas!$A$2:$A$3001,CI$4,Formulas!$B$2:$B$3001,$A56))</f>
        <v>0</v>
      </c>
      <c r="CJ56" s="21" t="n">
        <f aca="false">IF(OR($A56="",CJ$4=""),0,COUNTIFS(Formulas!$A$2:$A$3001,CJ$4,Formulas!$B$2:$B$3001,$A56))</f>
        <v>1</v>
      </c>
      <c r="CK56" s="21" t="n">
        <f aca="false">IF(OR($A56="",CK$4=""),0,COUNTIFS(Formulas!$A$2:$A$3001,CK$4,Formulas!$B$2:$B$3001,$A56))</f>
        <v>0</v>
      </c>
      <c r="CL56" s="21" t="n">
        <f aca="false">IF(OR($A56="",CL$4=""),0,COUNTIFS(Formulas!$A$2:$A$3001,CL$4,Formulas!$B$2:$B$3001,$A56))</f>
        <v>0</v>
      </c>
      <c r="CM56" s="21" t="n">
        <f aca="false">IF(OR($A56="",CM$4=""),0,COUNTIFS(Formulas!$A$2:$A$3001,CM$4,Formulas!$B$2:$B$3001,$A56))</f>
        <v>0</v>
      </c>
      <c r="CN56" s="21" t="n">
        <f aca="false">IF(OR($A56="",CN$4=""),0,COUNTIFS(Formulas!$A$2:$A$3001,CN$4,Formulas!$B$2:$B$3001,$A56))</f>
        <v>0</v>
      </c>
      <c r="CO56" s="21" t="n">
        <f aca="false">IF(OR($A56="",CO$4=""),0,COUNTIFS(Formulas!$A$2:$A$3001,CO$4,Formulas!$B$2:$B$3001,$A56))</f>
        <v>0</v>
      </c>
      <c r="CP56" s="21" t="n">
        <f aca="false">IF(OR($A56="",CP$4=""),0,COUNTIFS(Formulas!$A$2:$A$3001,CP$4,Formulas!$B$2:$B$3001,$A56))</f>
        <v>0</v>
      </c>
      <c r="CQ56" s="21" t="n">
        <f aca="false">IF(OR($A56="",CQ$4=""),0,COUNTIFS(Formulas!$A$2:$A$3001,CQ$4,Formulas!$B$2:$B$3001,$A56))</f>
        <v>0</v>
      </c>
      <c r="CR56" s="21" t="n">
        <f aca="false">IF(OR($A56="",CR$4=""),0,COUNTIFS(Formulas!$A$2:$A$3001,CR$4,Formulas!$B$2:$B$3001,$A56))</f>
        <v>0</v>
      </c>
      <c r="CS56" s="21" t="n">
        <f aca="false">IF(OR($A56="",CS$4=""),0,COUNTIFS(Formulas!$A$2:$A$3001,CS$4,Formulas!$B$2:$B$3001,$A56))</f>
        <v>0</v>
      </c>
      <c r="CT56" s="21" t="n">
        <f aca="false">IF(OR($A56="",CT$4=""),0,COUNTIFS(Formulas!$A$2:$A$3001,CT$4,Formulas!$B$2:$B$3001,$A56))</f>
        <v>0</v>
      </c>
      <c r="CU56" s="21" t="n">
        <f aca="false">IF(OR($A56="",CU$4=""),0,COUNTIFS(Formulas!$A$2:$A$3001,CU$4,Formulas!$B$2:$B$3001,$A56))</f>
        <v>0</v>
      </c>
      <c r="CV56" s="21" t="n">
        <f aca="false">IF(OR($A56="",CV$4=""),0,COUNTIFS(Formulas!$A$2:$A$3001,CV$4,Formulas!$B$2:$B$3001,$A56))</f>
        <v>0</v>
      </c>
      <c r="CW56" s="21" t="n">
        <f aca="false">IF(OR($A56="",CW$4=""),0,COUNTIFS(Formulas!$A$2:$A$3001,CW$4,Formulas!$B$2:$B$3001,$A56))</f>
        <v>0</v>
      </c>
      <c r="CX56" s="21" t="n">
        <f aca="false">IF(OR($A56="",CX$4=""),0,COUNTIFS(Formulas!$A$2:$A$3001,CX$4,Formulas!$B$2:$B$3001,$A56))</f>
        <v>0</v>
      </c>
      <c r="CY56" s="21" t="n">
        <f aca="false">IF(OR($A56="",CY$4=""),0,COUNTIFS(Formulas!$A$2:$A$3001,CY$4,Formulas!$B$2:$B$3001,$A56))</f>
        <v>0</v>
      </c>
      <c r="CZ56" s="21" t="n">
        <f aca="false">IF(OR($A56="",CZ$4=""),0,COUNTIFS(Formulas!$A$2:$A$3001,CZ$4,Formulas!$B$2:$B$3001,$A56))</f>
        <v>0</v>
      </c>
      <c r="DA56" s="21" t="n">
        <f aca="false">IF(OR($A56="",DA$4=""),0,COUNTIFS(Formulas!$A$2:$A$3001,DA$4,Formulas!$B$2:$B$3001,$A56))</f>
        <v>0</v>
      </c>
      <c r="DB56" s="21" t="n">
        <f aca="false">IF(OR($A56="",DB$4=""),0,COUNTIFS(Formulas!$A$2:$A$3001,DB$4,Formulas!$B$2:$B$3001,$A56))</f>
        <v>0</v>
      </c>
      <c r="DC56" s="21" t="n">
        <f aca="false">IF(OR($A56="",DC$4=""),0,COUNTIFS(Formulas!$A$2:$A$3001,DC$4,Formulas!$B$2:$B$3001,$A56))</f>
        <v>0</v>
      </c>
      <c r="DD56" s="21" t="n">
        <f aca="false">IF(OR($A56="",DD$4=""),0,COUNTIFS(Formulas!$A$2:$A$3001,DD$4,Formulas!$B$2:$B$3001,$A56))</f>
        <v>0</v>
      </c>
      <c r="DE56" s="21" t="n">
        <f aca="false">IF(OR($A56="",DE$4=""),0,COUNTIFS(Formulas!$A$2:$A$3001,DE$4,Formulas!$B$2:$B$3001,$A56))</f>
        <v>0</v>
      </c>
      <c r="DF56" s="21" t="n">
        <f aca="false">IF(OR($A56="",DF$4=""),0,COUNTIFS(Formulas!$A$2:$A$3001,DF$4,Formulas!$B$2:$B$3001,$A56))</f>
        <v>0</v>
      </c>
      <c r="DG56" s="21" t="n">
        <f aca="false">IF(OR($A56="",DG$4=""),0,COUNTIFS(Formulas!$A$2:$A$3001,DG$4,Formulas!$B$2:$B$3001,$A56))</f>
        <v>0</v>
      </c>
      <c r="DH56" s="21" t="n">
        <f aca="false">IF(OR($A56="",DH$4=""),0,COUNTIFS(Formulas!$A$2:$A$3001,DH$4,Formulas!$B$2:$B$3001,$A56))</f>
        <v>0</v>
      </c>
      <c r="DI56" s="21" t="n">
        <f aca="false">IF(OR($A56="",DI$4=""),0,COUNTIFS(Formulas!$A$2:$A$3001,DI$4,Formulas!$B$2:$B$3001,$A56))</f>
        <v>0</v>
      </c>
      <c r="DJ56" s="21" t="n">
        <f aca="false">IF(OR($A56="",DJ$4=""),0,COUNTIFS(Formulas!$A$2:$A$3001,DJ$4,Formulas!$B$2:$B$3001,$A56))</f>
        <v>0</v>
      </c>
      <c r="DK56" s="21" t="n">
        <f aca="false">IF(OR($A56="",DK$4=""),0,COUNTIFS(Formulas!$A$2:$A$3001,DK$4,Formulas!$B$2:$B$3001,$A56))</f>
        <v>0</v>
      </c>
      <c r="DL56" s="21" t="n">
        <f aca="false">IF(OR($A56="",DL$4=""),0,COUNTIFS(Formulas!$A$2:$A$3001,DL$4,Formulas!$B$2:$B$3001,$A56))</f>
        <v>0</v>
      </c>
      <c r="DM56" s="21" t="n">
        <f aca="false">IF(OR($A56="",DM$4=""),0,COUNTIFS(Formulas!$A$2:$A$3001,DM$4,Formulas!$B$2:$B$3001,$A56))</f>
        <v>0</v>
      </c>
      <c r="DN56" s="21" t="n">
        <f aca="false">IF(OR($A56="",DN$4=""),0,COUNTIFS(Formulas!$A$2:$A$3001,DN$4,Formulas!$B$2:$B$3001,$A56))</f>
        <v>0</v>
      </c>
      <c r="DO56" s="21" t="n">
        <f aca="false">IF(OR($A56="",DO$4=""),0,COUNTIFS(Formulas!$A$2:$A$3001,DO$4,Formulas!$B$2:$B$3001,$A56))</f>
        <v>0</v>
      </c>
      <c r="DP56" s="21" t="n">
        <f aca="false">IF(OR($A56="",DP$4=""),0,COUNTIFS(Formulas!$A$2:$A$3001,DP$4,Formulas!$B$2:$B$3001,$A56))</f>
        <v>0</v>
      </c>
      <c r="DQ56" s="21" t="n">
        <f aca="false">IF(OR($A56="",DQ$4=""),0,COUNTIFS(Formulas!$A$2:$A$3001,DQ$4,Formulas!$B$2:$B$3001,$A56))</f>
        <v>0</v>
      </c>
      <c r="DR56" s="21" t="n">
        <f aca="false">IF(OR($A56="",DR$4=""),0,COUNTIFS(Formulas!$A$2:$A$3001,DR$4,Formulas!$B$2:$B$3001,$A56))</f>
        <v>0</v>
      </c>
      <c r="DS56" s="21" t="n">
        <f aca="false">IF(OR($A56="",DS$4=""),0,COUNTIFS(Formulas!$A$2:$A$3001,DS$4,Formulas!$B$2:$B$3001,$A56))</f>
        <v>0</v>
      </c>
      <c r="DT56" s="21" t="n">
        <f aca="false">IF(OR($A56="",DT$4=""),0,COUNTIFS(Formulas!$A$2:$A$3001,DT$4,Formulas!$B$2:$B$3001,$A56))</f>
        <v>0</v>
      </c>
      <c r="DU56" s="21" t="n">
        <f aca="false">IF(OR($A56="",DU$4=""),0,COUNTIFS(Formulas!$A$2:$A$3001,DU$4,Formulas!$B$2:$B$3001,$A56))</f>
        <v>0</v>
      </c>
      <c r="DV56" s="21" t="n">
        <f aca="false">IF(OR($A56="",DV$4=""),0,COUNTIFS(Formulas!$A$2:$A$3001,DV$4,Formulas!$B$2:$B$3001,$A56))</f>
        <v>0</v>
      </c>
      <c r="DW56" s="21" t="n">
        <f aca="false">IF(OR($A56="",DW$4=""),0,COUNTIFS(Formulas!$A$2:$A$3001,DW$4,Formulas!$B$2:$B$3001,$A56))</f>
        <v>0</v>
      </c>
      <c r="DX56" s="21" t="n">
        <f aca="false">IF(OR($A56="",DX$4=""),0,COUNTIFS(Formulas!$A$2:$A$3001,DX$4,Formulas!$B$2:$B$3001,$A56))</f>
        <v>0</v>
      </c>
      <c r="DY56" s="21" t="n">
        <f aca="false">IF(OR($A56="",DY$4=""),0,COUNTIFS(Formulas!$A$2:$A$3001,DY$4,Formulas!$B$2:$B$3001,$A56))</f>
        <v>0</v>
      </c>
      <c r="DZ56" s="21" t="n">
        <f aca="false">IF(OR($A56="",DZ$4=""),0,COUNTIFS(Formulas!$A$2:$A$3001,DZ$4,Formulas!$B$2:$B$3001,$A56))</f>
        <v>0</v>
      </c>
      <c r="EA56" s="21" t="n">
        <f aca="false">IF(OR($A56="",EA$4=""),0,COUNTIFS(Formulas!$A$2:$A$3001,EA$4,Formulas!$B$2:$B$3001,$A56))</f>
        <v>0</v>
      </c>
      <c r="EB56" s="21" t="n">
        <f aca="false">IF(OR($A56="",EB$4=""),0,COUNTIFS(Formulas!$A$2:$A$3001,EB$4,Formulas!$B$2:$B$3001,$A56))</f>
        <v>0</v>
      </c>
      <c r="EC56" s="21" t="n">
        <f aca="false">IF(OR($A56="",EC$4=""),0,COUNTIFS(Formulas!$A$2:$A$3001,EC$4,Formulas!$B$2:$B$3001,$A56))</f>
        <v>0</v>
      </c>
      <c r="ED56" s="21" t="n">
        <f aca="false">IF(OR($A56="",ED$4=""),0,COUNTIFS(Formulas!$A$2:$A$3001,ED$4,Formulas!$B$2:$B$3001,$A56))</f>
        <v>0</v>
      </c>
      <c r="EE56" s="21" t="n">
        <f aca="false">IF(OR($A56="",EE$4=""),0,COUNTIFS(Formulas!$A$2:$A$3001,EE$4,Formulas!$B$2:$B$3001,$A56))</f>
        <v>0</v>
      </c>
      <c r="EF56" s="21" t="n">
        <f aca="false">IF(OR($A56="",EF$4=""),0,COUNTIFS(Formulas!$A$2:$A$3001,EF$4,Formulas!$B$2:$B$3001,$A56))</f>
        <v>0</v>
      </c>
      <c r="EG56" s="21" t="n">
        <f aca="false">IF(OR($A56="",EG$4=""),0,COUNTIFS(Formulas!$A$2:$A$3001,EG$4,Formulas!$B$2:$B$3001,$A56))</f>
        <v>0</v>
      </c>
      <c r="EH56" s="21" t="n">
        <f aca="false">IF(OR($A56="",EH$4=""),0,COUNTIFS(Formulas!$A$2:$A$3001,EH$4,Formulas!$B$2:$B$3001,$A56))</f>
        <v>0</v>
      </c>
      <c r="EI56" s="21" t="n">
        <f aca="false">IF(OR($A56="",EI$4=""),0,COUNTIFS(Formulas!$A$2:$A$3001,EI$4,Formulas!$B$2:$B$3001,$A56))</f>
        <v>0</v>
      </c>
      <c r="EJ56" s="21" t="n">
        <f aca="false">IF(OR($A56="",EJ$4=""),0,COUNTIFS(Formulas!$A$2:$A$3001,EJ$4,Formulas!$B$2:$B$3001,$A56))</f>
        <v>0</v>
      </c>
      <c r="EK56" s="21" t="n">
        <f aca="false">IF(OR($A56="",EK$4=""),0,COUNTIFS(Formulas!$A$2:$A$3001,EK$4,Formulas!$B$2:$B$3001,$A56))</f>
        <v>0</v>
      </c>
      <c r="EL56" s="21" t="n">
        <f aca="false">IF(OR($A56="",EL$4=""),0,COUNTIFS(Formulas!$A$2:$A$3001,EL$4,Formulas!$B$2:$B$3001,$A56))</f>
        <v>0</v>
      </c>
      <c r="EM56" s="21" t="n">
        <f aca="false">IF(OR($A56="",EM$4=""),0,COUNTIFS(Formulas!$A$2:$A$3001,EM$4,Formulas!$B$2:$B$3001,$A56))</f>
        <v>0</v>
      </c>
      <c r="EN56" s="21" t="n">
        <f aca="false">IF(OR($A56="",EN$4=""),0,COUNTIFS(Formulas!$A$2:$A$3001,EN$4,Formulas!$B$2:$B$3001,$A56))</f>
        <v>0</v>
      </c>
      <c r="EO56" s="21" t="n">
        <f aca="false">IF(OR($A56="",EO$4=""),0,COUNTIFS(Formulas!$A$2:$A$3001,EO$4,Formulas!$B$2:$B$3001,$A56))</f>
        <v>0</v>
      </c>
      <c r="EP56" s="21" t="n">
        <f aca="false">IF(OR($A56="",EP$4=""),0,COUNTIFS(Formulas!$A$2:$A$3001,EP$4,Formulas!$B$2:$B$3001,$A56))</f>
        <v>0</v>
      </c>
      <c r="EQ56" s="21" t="n">
        <f aca="false">IF(OR($A56="",EQ$4=""),0,COUNTIFS(Formulas!$A$2:$A$3001,EQ$4,Formulas!$B$2:$B$3001,$A56))</f>
        <v>0</v>
      </c>
      <c r="ER56" s="21" t="n">
        <f aca="false">IF(OR($A56="",ER$4=""),0,COUNTIFS(Formulas!$A$2:$A$3001,ER$4,Formulas!$B$2:$B$3001,$A56))</f>
        <v>0</v>
      </c>
      <c r="ES56" s="21" t="n">
        <f aca="false">IF(OR($A56="",ES$4=""),0,COUNTIFS(Formulas!$A$2:$A$3001,ES$4,Formulas!$B$2:$B$3001,$A56))</f>
        <v>0</v>
      </c>
      <c r="ET56" s="21" t="n">
        <f aca="false">IF(OR($A56="",ET$4=""),0,COUNTIFS(Formulas!$A$2:$A$3001,ET$4,Formulas!$B$2:$B$3001,$A56))</f>
        <v>0</v>
      </c>
      <c r="EU56" s="21" t="n">
        <f aca="false">IF(OR($A56="",EU$4=""),0,COUNTIFS(Formulas!$A$2:$A$3001,EU$4,Formulas!$B$2:$B$3001,$A56))</f>
        <v>0</v>
      </c>
      <c r="EV56" s="21" t="n">
        <f aca="false">IF(OR($A56="",EV$4=""),0,COUNTIFS(Formulas!$A$2:$A$3001,EV$4,Formulas!$B$2:$B$3001,$A56))</f>
        <v>0</v>
      </c>
    </row>
    <row r="57" customFormat="false" ht="15" hidden="false" customHeight="false" outlineLevel="0" collapsed="false">
      <c r="A57" s="13" t="str">
        <f aca="false">IF(INDEX(Materials!$A$2:$A$301,53)="","",INDEX(Materials!$A$2:$A$301,53))</f>
        <v>L-Carnitine (Base)</v>
      </c>
      <c r="B57" s="19" t="n">
        <f aca="false">IF(A57="","",COUNTIF(C57:EV57,"&gt;0"))</f>
        <v>3</v>
      </c>
      <c r="C57" s="21" t="n">
        <f aca="false">IF(OR($A57="",C$4=""),0,COUNTIFS(Formulas!$A$2:$A$3001,C$4,Formulas!$B$2:$B$3001,$A57))</f>
        <v>0</v>
      </c>
      <c r="D57" s="21" t="n">
        <f aca="false">IF(OR($A57="",D$4=""),0,COUNTIFS(Formulas!$A$2:$A$3001,D$4,Formulas!$B$2:$B$3001,$A57))</f>
        <v>0</v>
      </c>
      <c r="E57" s="21" t="n">
        <f aca="false">IF(OR($A57="",E$4=""),0,COUNTIFS(Formulas!$A$2:$A$3001,E$4,Formulas!$B$2:$B$3001,$A57))</f>
        <v>0</v>
      </c>
      <c r="F57" s="21" t="n">
        <f aca="false">IF(OR($A57="",F$4=""),0,COUNTIFS(Formulas!$A$2:$A$3001,F$4,Formulas!$B$2:$B$3001,$A57))</f>
        <v>0</v>
      </c>
      <c r="G57" s="21" t="n">
        <f aca="false">IF(OR($A57="",G$4=""),0,COUNTIFS(Formulas!$A$2:$A$3001,G$4,Formulas!$B$2:$B$3001,$A57))</f>
        <v>0</v>
      </c>
      <c r="H57" s="21" t="n">
        <f aca="false">IF(OR($A57="",H$4=""),0,COUNTIFS(Formulas!$A$2:$A$3001,H$4,Formulas!$B$2:$B$3001,$A57))</f>
        <v>0</v>
      </c>
      <c r="I57" s="21" t="n">
        <f aca="false">IF(OR($A57="",I$4=""),0,COUNTIFS(Formulas!$A$2:$A$3001,I$4,Formulas!$B$2:$B$3001,$A57))</f>
        <v>0</v>
      </c>
      <c r="J57" s="21" t="n">
        <f aca="false">IF(OR($A57="",J$4=""),0,COUNTIFS(Formulas!$A$2:$A$3001,J$4,Formulas!$B$2:$B$3001,$A57))</f>
        <v>0</v>
      </c>
      <c r="K57" s="21" t="n">
        <f aca="false">IF(OR($A57="",K$4=""),0,COUNTIFS(Formulas!$A$2:$A$3001,K$4,Formulas!$B$2:$B$3001,$A57))</f>
        <v>0</v>
      </c>
      <c r="L57" s="21" t="n">
        <f aca="false">IF(OR($A57="",L$4=""),0,COUNTIFS(Formulas!$A$2:$A$3001,L$4,Formulas!$B$2:$B$3001,$A57))</f>
        <v>0</v>
      </c>
      <c r="M57" s="21" t="n">
        <f aca="false">IF(OR($A57="",M$4=""),0,COUNTIFS(Formulas!$A$2:$A$3001,M$4,Formulas!$B$2:$B$3001,$A57))</f>
        <v>0</v>
      </c>
      <c r="N57" s="21" t="n">
        <f aca="false">IF(OR($A57="",N$4=""),0,COUNTIFS(Formulas!$A$2:$A$3001,N$4,Formulas!$B$2:$B$3001,$A57))</f>
        <v>0</v>
      </c>
      <c r="O57" s="21" t="n">
        <f aca="false">IF(OR($A57="",O$4=""),0,COUNTIFS(Formulas!$A$2:$A$3001,O$4,Formulas!$B$2:$B$3001,$A57))</f>
        <v>0</v>
      </c>
      <c r="P57" s="21" t="n">
        <f aca="false">IF(OR($A57="",P$4=""),0,COUNTIFS(Formulas!$A$2:$A$3001,P$4,Formulas!$B$2:$B$3001,$A57))</f>
        <v>0</v>
      </c>
      <c r="Q57" s="21" t="n">
        <f aca="false">IF(OR($A57="",Q$4=""),0,COUNTIFS(Formulas!$A$2:$A$3001,Q$4,Formulas!$B$2:$B$3001,$A57))</f>
        <v>0</v>
      </c>
      <c r="R57" s="21" t="n">
        <f aca="false">IF(OR($A57="",R$4=""),0,COUNTIFS(Formulas!$A$2:$A$3001,R$4,Formulas!$B$2:$B$3001,$A57))</f>
        <v>0</v>
      </c>
      <c r="S57" s="21" t="n">
        <f aca="false">IF(OR($A57="",S$4=""),0,COUNTIFS(Formulas!$A$2:$A$3001,S$4,Formulas!$B$2:$B$3001,$A57))</f>
        <v>0</v>
      </c>
      <c r="T57" s="21" t="n">
        <f aca="false">IF(OR($A57="",T$4=""),0,COUNTIFS(Formulas!$A$2:$A$3001,T$4,Formulas!$B$2:$B$3001,$A57))</f>
        <v>0</v>
      </c>
      <c r="U57" s="21" t="n">
        <f aca="false">IF(OR($A57="",U$4=""),0,COUNTIFS(Formulas!$A$2:$A$3001,U$4,Formulas!$B$2:$B$3001,$A57))</f>
        <v>0</v>
      </c>
      <c r="V57" s="21" t="n">
        <f aca="false">IF(OR($A57="",V$4=""),0,COUNTIFS(Formulas!$A$2:$A$3001,V$4,Formulas!$B$2:$B$3001,$A57))</f>
        <v>0</v>
      </c>
      <c r="W57" s="21" t="n">
        <f aca="false">IF(OR($A57="",W$4=""),0,COUNTIFS(Formulas!$A$2:$A$3001,W$4,Formulas!$B$2:$B$3001,$A57))</f>
        <v>0</v>
      </c>
      <c r="X57" s="21" t="n">
        <f aca="false">IF(OR($A57="",X$4=""),0,COUNTIFS(Formulas!$A$2:$A$3001,X$4,Formulas!$B$2:$B$3001,$A57))</f>
        <v>0</v>
      </c>
      <c r="Y57" s="21" t="n">
        <f aca="false">IF(OR($A57="",Y$4=""),0,COUNTIFS(Formulas!$A$2:$A$3001,Y$4,Formulas!$B$2:$B$3001,$A57))</f>
        <v>0</v>
      </c>
      <c r="Z57" s="21" t="n">
        <f aca="false">IF(OR($A57="",Z$4=""),0,COUNTIFS(Formulas!$A$2:$A$3001,Z$4,Formulas!$B$2:$B$3001,$A57))</f>
        <v>0</v>
      </c>
      <c r="AA57" s="21" t="n">
        <f aca="false">IF(OR($A57="",AA$4=""),0,COUNTIFS(Formulas!$A$2:$A$3001,AA$4,Formulas!$B$2:$B$3001,$A57))</f>
        <v>0</v>
      </c>
      <c r="AB57" s="21" t="n">
        <f aca="false">IF(OR($A57="",AB$4=""),0,COUNTIFS(Formulas!$A$2:$A$3001,AB$4,Formulas!$B$2:$B$3001,$A57))</f>
        <v>0</v>
      </c>
      <c r="AC57" s="21" t="n">
        <f aca="false">IF(OR($A57="",AC$4=""),0,COUNTIFS(Formulas!$A$2:$A$3001,AC$4,Formulas!$B$2:$B$3001,$A57))</f>
        <v>0</v>
      </c>
      <c r="AD57" s="21" t="n">
        <f aca="false">IF(OR($A57="",AD$4=""),0,COUNTIFS(Formulas!$A$2:$A$3001,AD$4,Formulas!$B$2:$B$3001,$A57))</f>
        <v>0</v>
      </c>
      <c r="AE57" s="21" t="n">
        <f aca="false">IF(OR($A57="",AE$4=""),0,COUNTIFS(Formulas!$A$2:$A$3001,AE$4,Formulas!$B$2:$B$3001,$A57))</f>
        <v>0</v>
      </c>
      <c r="AF57" s="21" t="n">
        <f aca="false">IF(OR($A57="",AF$4=""),0,COUNTIFS(Formulas!$A$2:$A$3001,AF$4,Formulas!$B$2:$B$3001,$A57))</f>
        <v>0</v>
      </c>
      <c r="AG57" s="21" t="n">
        <f aca="false">IF(OR($A57="",AG$4=""),0,COUNTIFS(Formulas!$A$2:$A$3001,AG$4,Formulas!$B$2:$B$3001,$A57))</f>
        <v>0</v>
      </c>
      <c r="AH57" s="21" t="n">
        <f aca="false">IF(OR($A57="",AH$4=""),0,COUNTIFS(Formulas!$A$2:$A$3001,AH$4,Formulas!$B$2:$B$3001,$A57))</f>
        <v>0</v>
      </c>
      <c r="AI57" s="21" t="n">
        <f aca="false">IF(OR($A57="",AI$4=""),0,COUNTIFS(Formulas!$A$2:$A$3001,AI$4,Formulas!$B$2:$B$3001,$A57))</f>
        <v>0</v>
      </c>
      <c r="AJ57" s="21" t="n">
        <f aca="false">IF(OR($A57="",AJ$4=""),0,COUNTIFS(Formulas!$A$2:$A$3001,AJ$4,Formulas!$B$2:$B$3001,$A57))</f>
        <v>0</v>
      </c>
      <c r="AK57" s="21" t="n">
        <f aca="false">IF(OR($A57="",AK$4=""),0,COUNTIFS(Formulas!$A$2:$A$3001,AK$4,Formulas!$B$2:$B$3001,$A57))</f>
        <v>0</v>
      </c>
      <c r="AL57" s="21" t="n">
        <f aca="false">IF(OR($A57="",AL$4=""),0,COUNTIFS(Formulas!$A$2:$A$3001,AL$4,Formulas!$B$2:$B$3001,$A57))</f>
        <v>0</v>
      </c>
      <c r="AM57" s="21" t="n">
        <f aca="false">IF(OR($A57="",AM$4=""),0,COUNTIFS(Formulas!$A$2:$A$3001,AM$4,Formulas!$B$2:$B$3001,$A57))</f>
        <v>0</v>
      </c>
      <c r="AN57" s="21" t="n">
        <f aca="false">IF(OR($A57="",AN$4=""),0,COUNTIFS(Formulas!$A$2:$A$3001,AN$4,Formulas!$B$2:$B$3001,$A57))</f>
        <v>0</v>
      </c>
      <c r="AO57" s="21" t="n">
        <f aca="false">IF(OR($A57="",AO$4=""),0,COUNTIFS(Formulas!$A$2:$A$3001,AO$4,Formulas!$B$2:$B$3001,$A57))</f>
        <v>0</v>
      </c>
      <c r="AP57" s="21" t="n">
        <f aca="false">IF(OR($A57="",AP$4=""),0,COUNTIFS(Formulas!$A$2:$A$3001,AP$4,Formulas!$B$2:$B$3001,$A57))</f>
        <v>0</v>
      </c>
      <c r="AQ57" s="21" t="n">
        <f aca="false">IF(OR($A57="",AQ$4=""),0,COUNTIFS(Formulas!$A$2:$A$3001,AQ$4,Formulas!$B$2:$B$3001,$A57))</f>
        <v>0</v>
      </c>
      <c r="AR57" s="21" t="n">
        <f aca="false">IF(OR($A57="",AR$4=""),0,COUNTIFS(Formulas!$A$2:$A$3001,AR$4,Formulas!$B$2:$B$3001,$A57))</f>
        <v>0</v>
      </c>
      <c r="AS57" s="21" t="n">
        <f aca="false">IF(OR($A57="",AS$4=""),0,COUNTIFS(Formulas!$A$2:$A$3001,AS$4,Formulas!$B$2:$B$3001,$A57))</f>
        <v>0</v>
      </c>
      <c r="AT57" s="21" t="n">
        <f aca="false">IF(OR($A57="",AT$4=""),0,COUNTIFS(Formulas!$A$2:$A$3001,AT$4,Formulas!$B$2:$B$3001,$A57))</f>
        <v>0</v>
      </c>
      <c r="AU57" s="21" t="n">
        <f aca="false">IF(OR($A57="",AU$4=""),0,COUNTIFS(Formulas!$A$2:$A$3001,AU$4,Formulas!$B$2:$B$3001,$A57))</f>
        <v>0</v>
      </c>
      <c r="AV57" s="21" t="n">
        <f aca="false">IF(OR($A57="",AV$4=""),0,COUNTIFS(Formulas!$A$2:$A$3001,AV$4,Formulas!$B$2:$B$3001,$A57))</f>
        <v>0</v>
      </c>
      <c r="AW57" s="21" t="n">
        <f aca="false">IF(OR($A57="",AW$4=""),0,COUNTIFS(Formulas!$A$2:$A$3001,AW$4,Formulas!$B$2:$B$3001,$A57))</f>
        <v>0</v>
      </c>
      <c r="AX57" s="21" t="n">
        <f aca="false">IF(OR($A57="",AX$4=""),0,COUNTIFS(Formulas!$A$2:$A$3001,AX$4,Formulas!$B$2:$B$3001,$A57))</f>
        <v>0</v>
      </c>
      <c r="AY57" s="21" t="n">
        <f aca="false">IF(OR($A57="",AY$4=""),0,COUNTIFS(Formulas!$A$2:$A$3001,AY$4,Formulas!$B$2:$B$3001,$A57))</f>
        <v>0</v>
      </c>
      <c r="AZ57" s="21" t="n">
        <f aca="false">IF(OR($A57="",AZ$4=""),0,COUNTIFS(Formulas!$A$2:$A$3001,AZ$4,Formulas!$B$2:$B$3001,$A57))</f>
        <v>0</v>
      </c>
      <c r="BA57" s="21" t="n">
        <f aca="false">IF(OR($A57="",BA$4=""),0,COUNTIFS(Formulas!$A$2:$A$3001,BA$4,Formulas!$B$2:$B$3001,$A57))</f>
        <v>0</v>
      </c>
      <c r="BB57" s="21" t="n">
        <f aca="false">IF(OR($A57="",BB$4=""),0,COUNTIFS(Formulas!$A$2:$A$3001,BB$4,Formulas!$B$2:$B$3001,$A57))</f>
        <v>0</v>
      </c>
      <c r="BC57" s="21" t="n">
        <f aca="false">IF(OR($A57="",BC$4=""),0,COUNTIFS(Formulas!$A$2:$A$3001,BC$4,Formulas!$B$2:$B$3001,$A57))</f>
        <v>0</v>
      </c>
      <c r="BD57" s="21" t="n">
        <f aca="false">IF(OR($A57="",BD$4=""),0,COUNTIFS(Formulas!$A$2:$A$3001,BD$4,Formulas!$B$2:$B$3001,$A57))</f>
        <v>0</v>
      </c>
      <c r="BE57" s="21" t="n">
        <f aca="false">IF(OR($A57="",BE$4=""),0,COUNTIFS(Formulas!$A$2:$A$3001,BE$4,Formulas!$B$2:$B$3001,$A57))</f>
        <v>0</v>
      </c>
      <c r="BF57" s="21" t="n">
        <f aca="false">IF(OR($A57="",BF$4=""),0,COUNTIFS(Formulas!$A$2:$A$3001,BF$4,Formulas!$B$2:$B$3001,$A57))</f>
        <v>0</v>
      </c>
      <c r="BG57" s="21" t="n">
        <f aca="false">IF(OR($A57="",BG$4=""),0,COUNTIFS(Formulas!$A$2:$A$3001,BG$4,Formulas!$B$2:$B$3001,$A57))</f>
        <v>0</v>
      </c>
      <c r="BH57" s="21" t="n">
        <f aca="false">IF(OR($A57="",BH$4=""),0,COUNTIFS(Formulas!$A$2:$A$3001,BH$4,Formulas!$B$2:$B$3001,$A57))</f>
        <v>0</v>
      </c>
      <c r="BI57" s="21" t="n">
        <f aca="false">IF(OR($A57="",BI$4=""),0,COUNTIFS(Formulas!$A$2:$A$3001,BI$4,Formulas!$B$2:$B$3001,$A57))</f>
        <v>0</v>
      </c>
      <c r="BJ57" s="21" t="n">
        <f aca="false">IF(OR($A57="",BJ$4=""),0,COUNTIFS(Formulas!$A$2:$A$3001,BJ$4,Formulas!$B$2:$B$3001,$A57))</f>
        <v>0</v>
      </c>
      <c r="BK57" s="21" t="n">
        <f aca="false">IF(OR($A57="",BK$4=""),0,COUNTIFS(Formulas!$A$2:$A$3001,BK$4,Formulas!$B$2:$B$3001,$A57))</f>
        <v>0</v>
      </c>
      <c r="BL57" s="21" t="n">
        <f aca="false">IF(OR($A57="",BL$4=""),0,COUNTIFS(Formulas!$A$2:$A$3001,BL$4,Formulas!$B$2:$B$3001,$A57))</f>
        <v>0</v>
      </c>
      <c r="BM57" s="21" t="n">
        <f aca="false">IF(OR($A57="",BM$4=""),0,COUNTIFS(Formulas!$A$2:$A$3001,BM$4,Formulas!$B$2:$B$3001,$A57))</f>
        <v>0</v>
      </c>
      <c r="BN57" s="21" t="n">
        <f aca="false">IF(OR($A57="",BN$4=""),0,COUNTIFS(Formulas!$A$2:$A$3001,BN$4,Formulas!$B$2:$B$3001,$A57))</f>
        <v>0</v>
      </c>
      <c r="BO57" s="21" t="n">
        <f aca="false">IF(OR($A57="",BO$4=""),0,COUNTIFS(Formulas!$A$2:$A$3001,BO$4,Formulas!$B$2:$B$3001,$A57))</f>
        <v>0</v>
      </c>
      <c r="BP57" s="21" t="n">
        <f aca="false">IF(OR($A57="",BP$4=""),0,COUNTIFS(Formulas!$A$2:$A$3001,BP$4,Formulas!$B$2:$B$3001,$A57))</f>
        <v>0</v>
      </c>
      <c r="BQ57" s="21" t="n">
        <f aca="false">IF(OR($A57="",BQ$4=""),0,COUNTIFS(Formulas!$A$2:$A$3001,BQ$4,Formulas!$B$2:$B$3001,$A57))</f>
        <v>0</v>
      </c>
      <c r="BR57" s="21" t="n">
        <f aca="false">IF(OR($A57="",BR$4=""),0,COUNTIFS(Formulas!$A$2:$A$3001,BR$4,Formulas!$B$2:$B$3001,$A57))</f>
        <v>1</v>
      </c>
      <c r="BS57" s="21" t="n">
        <f aca="false">IF(OR($A57="",BS$4=""),0,COUNTIFS(Formulas!$A$2:$A$3001,BS$4,Formulas!$B$2:$B$3001,$A57))</f>
        <v>1</v>
      </c>
      <c r="BT57" s="21" t="n">
        <f aca="false">IF(OR($A57="",BT$4=""),0,COUNTIFS(Formulas!$A$2:$A$3001,BT$4,Formulas!$B$2:$B$3001,$A57))</f>
        <v>1</v>
      </c>
      <c r="BU57" s="21" t="n">
        <f aca="false">IF(OR($A57="",BU$4=""),0,COUNTIFS(Formulas!$A$2:$A$3001,BU$4,Formulas!$B$2:$B$3001,$A57))</f>
        <v>0</v>
      </c>
      <c r="BV57" s="21" t="n">
        <f aca="false">IF(OR($A57="",BV$4=""),0,COUNTIFS(Formulas!$A$2:$A$3001,BV$4,Formulas!$B$2:$B$3001,$A57))</f>
        <v>0</v>
      </c>
      <c r="BW57" s="21" t="n">
        <f aca="false">IF(OR($A57="",BW$4=""),0,COUNTIFS(Formulas!$A$2:$A$3001,BW$4,Formulas!$B$2:$B$3001,$A57))</f>
        <v>0</v>
      </c>
      <c r="BX57" s="21" t="n">
        <f aca="false">IF(OR($A57="",BX$4=""),0,COUNTIFS(Formulas!$A$2:$A$3001,BX$4,Formulas!$B$2:$B$3001,$A57))</f>
        <v>0</v>
      </c>
      <c r="BY57" s="21" t="n">
        <f aca="false">IF(OR($A57="",BY$4=""),0,COUNTIFS(Formulas!$A$2:$A$3001,BY$4,Formulas!$B$2:$B$3001,$A57))</f>
        <v>0</v>
      </c>
      <c r="BZ57" s="21" t="n">
        <f aca="false">IF(OR($A57="",BZ$4=""),0,COUNTIFS(Formulas!$A$2:$A$3001,BZ$4,Formulas!$B$2:$B$3001,$A57))</f>
        <v>0</v>
      </c>
      <c r="CA57" s="21" t="n">
        <f aca="false">IF(OR($A57="",CA$4=""),0,COUNTIFS(Formulas!$A$2:$A$3001,CA$4,Formulas!$B$2:$B$3001,$A57))</f>
        <v>0</v>
      </c>
      <c r="CB57" s="21" t="n">
        <f aca="false">IF(OR($A57="",CB$4=""),0,COUNTIFS(Formulas!$A$2:$A$3001,CB$4,Formulas!$B$2:$B$3001,$A57))</f>
        <v>0</v>
      </c>
      <c r="CC57" s="21" t="n">
        <f aca="false">IF(OR($A57="",CC$4=""),0,COUNTIFS(Formulas!$A$2:$A$3001,CC$4,Formulas!$B$2:$B$3001,$A57))</f>
        <v>0</v>
      </c>
      <c r="CD57" s="21" t="n">
        <f aca="false">IF(OR($A57="",CD$4=""),0,COUNTIFS(Formulas!$A$2:$A$3001,CD$4,Formulas!$B$2:$B$3001,$A57))</f>
        <v>0</v>
      </c>
      <c r="CE57" s="21" t="n">
        <f aca="false">IF(OR($A57="",CE$4=""),0,COUNTIFS(Formulas!$A$2:$A$3001,CE$4,Formulas!$B$2:$B$3001,$A57))</f>
        <v>0</v>
      </c>
      <c r="CF57" s="21" t="n">
        <f aca="false">IF(OR($A57="",CF$4=""),0,COUNTIFS(Formulas!$A$2:$A$3001,CF$4,Formulas!$B$2:$B$3001,$A57))</f>
        <v>0</v>
      </c>
      <c r="CG57" s="21" t="n">
        <f aca="false">IF(OR($A57="",CG$4=""),0,COUNTIFS(Formulas!$A$2:$A$3001,CG$4,Formulas!$B$2:$B$3001,$A57))</f>
        <v>0</v>
      </c>
      <c r="CH57" s="21" t="n">
        <f aca="false">IF(OR($A57="",CH$4=""),0,COUNTIFS(Formulas!$A$2:$A$3001,CH$4,Formulas!$B$2:$B$3001,$A57))</f>
        <v>0</v>
      </c>
      <c r="CI57" s="21" t="n">
        <f aca="false">IF(OR($A57="",CI$4=""),0,COUNTIFS(Formulas!$A$2:$A$3001,CI$4,Formulas!$B$2:$B$3001,$A57))</f>
        <v>0</v>
      </c>
      <c r="CJ57" s="21" t="n">
        <f aca="false">IF(OR($A57="",CJ$4=""),0,COUNTIFS(Formulas!$A$2:$A$3001,CJ$4,Formulas!$B$2:$B$3001,$A57))</f>
        <v>0</v>
      </c>
      <c r="CK57" s="21" t="n">
        <f aca="false">IF(OR($A57="",CK$4=""),0,COUNTIFS(Formulas!$A$2:$A$3001,CK$4,Formulas!$B$2:$B$3001,$A57))</f>
        <v>0</v>
      </c>
      <c r="CL57" s="21" t="n">
        <f aca="false">IF(OR($A57="",CL$4=""),0,COUNTIFS(Formulas!$A$2:$A$3001,CL$4,Formulas!$B$2:$B$3001,$A57))</f>
        <v>0</v>
      </c>
      <c r="CM57" s="21" t="n">
        <f aca="false">IF(OR($A57="",CM$4=""),0,COUNTIFS(Formulas!$A$2:$A$3001,CM$4,Formulas!$B$2:$B$3001,$A57))</f>
        <v>0</v>
      </c>
      <c r="CN57" s="21" t="n">
        <f aca="false">IF(OR($A57="",CN$4=""),0,COUNTIFS(Formulas!$A$2:$A$3001,CN$4,Formulas!$B$2:$B$3001,$A57))</f>
        <v>0</v>
      </c>
      <c r="CO57" s="21" t="n">
        <f aca="false">IF(OR($A57="",CO$4=""),0,COUNTIFS(Formulas!$A$2:$A$3001,CO$4,Formulas!$B$2:$B$3001,$A57))</f>
        <v>0</v>
      </c>
      <c r="CP57" s="21" t="n">
        <f aca="false">IF(OR($A57="",CP$4=""),0,COUNTIFS(Formulas!$A$2:$A$3001,CP$4,Formulas!$B$2:$B$3001,$A57))</f>
        <v>0</v>
      </c>
      <c r="CQ57" s="21" t="n">
        <f aca="false">IF(OR($A57="",CQ$4=""),0,COUNTIFS(Formulas!$A$2:$A$3001,CQ$4,Formulas!$B$2:$B$3001,$A57))</f>
        <v>0</v>
      </c>
      <c r="CR57" s="21" t="n">
        <f aca="false">IF(OR($A57="",CR$4=""),0,COUNTIFS(Formulas!$A$2:$A$3001,CR$4,Formulas!$B$2:$B$3001,$A57))</f>
        <v>0</v>
      </c>
      <c r="CS57" s="21" t="n">
        <f aca="false">IF(OR($A57="",CS$4=""),0,COUNTIFS(Formulas!$A$2:$A$3001,CS$4,Formulas!$B$2:$B$3001,$A57))</f>
        <v>0</v>
      </c>
      <c r="CT57" s="21" t="n">
        <f aca="false">IF(OR($A57="",CT$4=""),0,COUNTIFS(Formulas!$A$2:$A$3001,CT$4,Formulas!$B$2:$B$3001,$A57))</f>
        <v>0</v>
      </c>
      <c r="CU57" s="21" t="n">
        <f aca="false">IF(OR($A57="",CU$4=""),0,COUNTIFS(Formulas!$A$2:$A$3001,CU$4,Formulas!$B$2:$B$3001,$A57))</f>
        <v>0</v>
      </c>
      <c r="CV57" s="21" t="n">
        <f aca="false">IF(OR($A57="",CV$4=""),0,COUNTIFS(Formulas!$A$2:$A$3001,CV$4,Formulas!$B$2:$B$3001,$A57))</f>
        <v>0</v>
      </c>
      <c r="CW57" s="21" t="n">
        <f aca="false">IF(OR($A57="",CW$4=""),0,COUNTIFS(Formulas!$A$2:$A$3001,CW$4,Formulas!$B$2:$B$3001,$A57))</f>
        <v>0</v>
      </c>
      <c r="CX57" s="21" t="n">
        <f aca="false">IF(OR($A57="",CX$4=""),0,COUNTIFS(Formulas!$A$2:$A$3001,CX$4,Formulas!$B$2:$B$3001,$A57))</f>
        <v>0</v>
      </c>
      <c r="CY57" s="21" t="n">
        <f aca="false">IF(OR($A57="",CY$4=""),0,COUNTIFS(Formulas!$A$2:$A$3001,CY$4,Formulas!$B$2:$B$3001,$A57))</f>
        <v>0</v>
      </c>
      <c r="CZ57" s="21" t="n">
        <f aca="false">IF(OR($A57="",CZ$4=""),0,COUNTIFS(Formulas!$A$2:$A$3001,CZ$4,Formulas!$B$2:$B$3001,$A57))</f>
        <v>0</v>
      </c>
      <c r="DA57" s="21" t="n">
        <f aca="false">IF(OR($A57="",DA$4=""),0,COUNTIFS(Formulas!$A$2:$A$3001,DA$4,Formulas!$B$2:$B$3001,$A57))</f>
        <v>0</v>
      </c>
      <c r="DB57" s="21" t="n">
        <f aca="false">IF(OR($A57="",DB$4=""),0,COUNTIFS(Formulas!$A$2:$A$3001,DB$4,Formulas!$B$2:$B$3001,$A57))</f>
        <v>0</v>
      </c>
      <c r="DC57" s="21" t="n">
        <f aca="false">IF(OR($A57="",DC$4=""),0,COUNTIFS(Formulas!$A$2:$A$3001,DC$4,Formulas!$B$2:$B$3001,$A57))</f>
        <v>0</v>
      </c>
      <c r="DD57" s="21" t="n">
        <f aca="false">IF(OR($A57="",DD$4=""),0,COUNTIFS(Formulas!$A$2:$A$3001,DD$4,Formulas!$B$2:$B$3001,$A57))</f>
        <v>0</v>
      </c>
      <c r="DE57" s="21" t="n">
        <f aca="false">IF(OR($A57="",DE$4=""),0,COUNTIFS(Formulas!$A$2:$A$3001,DE$4,Formulas!$B$2:$B$3001,$A57))</f>
        <v>0</v>
      </c>
      <c r="DF57" s="21" t="n">
        <f aca="false">IF(OR($A57="",DF$4=""),0,COUNTIFS(Formulas!$A$2:$A$3001,DF$4,Formulas!$B$2:$B$3001,$A57))</f>
        <v>0</v>
      </c>
      <c r="DG57" s="21" t="n">
        <f aca="false">IF(OR($A57="",DG$4=""),0,COUNTIFS(Formulas!$A$2:$A$3001,DG$4,Formulas!$B$2:$B$3001,$A57))</f>
        <v>0</v>
      </c>
      <c r="DH57" s="21" t="n">
        <f aca="false">IF(OR($A57="",DH$4=""),0,COUNTIFS(Formulas!$A$2:$A$3001,DH$4,Formulas!$B$2:$B$3001,$A57))</f>
        <v>0</v>
      </c>
      <c r="DI57" s="21" t="n">
        <f aca="false">IF(OR($A57="",DI$4=""),0,COUNTIFS(Formulas!$A$2:$A$3001,DI$4,Formulas!$B$2:$B$3001,$A57))</f>
        <v>0</v>
      </c>
      <c r="DJ57" s="21" t="n">
        <f aca="false">IF(OR($A57="",DJ$4=""),0,COUNTIFS(Formulas!$A$2:$A$3001,DJ$4,Formulas!$B$2:$B$3001,$A57))</f>
        <v>0</v>
      </c>
      <c r="DK57" s="21" t="n">
        <f aca="false">IF(OR($A57="",DK$4=""),0,COUNTIFS(Formulas!$A$2:$A$3001,DK$4,Formulas!$B$2:$B$3001,$A57))</f>
        <v>0</v>
      </c>
      <c r="DL57" s="21" t="n">
        <f aca="false">IF(OR($A57="",DL$4=""),0,COUNTIFS(Formulas!$A$2:$A$3001,DL$4,Formulas!$B$2:$B$3001,$A57))</f>
        <v>0</v>
      </c>
      <c r="DM57" s="21" t="n">
        <f aca="false">IF(OR($A57="",DM$4=""),0,COUNTIFS(Formulas!$A$2:$A$3001,DM$4,Formulas!$B$2:$B$3001,$A57))</f>
        <v>0</v>
      </c>
      <c r="DN57" s="21" t="n">
        <f aca="false">IF(OR($A57="",DN$4=""),0,COUNTIFS(Formulas!$A$2:$A$3001,DN$4,Formulas!$B$2:$B$3001,$A57))</f>
        <v>0</v>
      </c>
      <c r="DO57" s="21" t="n">
        <f aca="false">IF(OR($A57="",DO$4=""),0,COUNTIFS(Formulas!$A$2:$A$3001,DO$4,Formulas!$B$2:$B$3001,$A57))</f>
        <v>0</v>
      </c>
      <c r="DP57" s="21" t="n">
        <f aca="false">IF(OR($A57="",DP$4=""),0,COUNTIFS(Formulas!$A$2:$A$3001,DP$4,Formulas!$B$2:$B$3001,$A57))</f>
        <v>0</v>
      </c>
      <c r="DQ57" s="21" t="n">
        <f aca="false">IF(OR($A57="",DQ$4=""),0,COUNTIFS(Formulas!$A$2:$A$3001,DQ$4,Formulas!$B$2:$B$3001,$A57))</f>
        <v>0</v>
      </c>
      <c r="DR57" s="21" t="n">
        <f aca="false">IF(OR($A57="",DR$4=""),0,COUNTIFS(Formulas!$A$2:$A$3001,DR$4,Formulas!$B$2:$B$3001,$A57))</f>
        <v>0</v>
      </c>
      <c r="DS57" s="21" t="n">
        <f aca="false">IF(OR($A57="",DS$4=""),0,COUNTIFS(Formulas!$A$2:$A$3001,DS$4,Formulas!$B$2:$B$3001,$A57))</f>
        <v>0</v>
      </c>
      <c r="DT57" s="21" t="n">
        <f aca="false">IF(OR($A57="",DT$4=""),0,COUNTIFS(Formulas!$A$2:$A$3001,DT$4,Formulas!$B$2:$B$3001,$A57))</f>
        <v>0</v>
      </c>
      <c r="DU57" s="21" t="n">
        <f aca="false">IF(OR($A57="",DU$4=""),0,COUNTIFS(Formulas!$A$2:$A$3001,DU$4,Formulas!$B$2:$B$3001,$A57))</f>
        <v>0</v>
      </c>
      <c r="DV57" s="21" t="n">
        <f aca="false">IF(OR($A57="",DV$4=""),0,COUNTIFS(Formulas!$A$2:$A$3001,DV$4,Formulas!$B$2:$B$3001,$A57))</f>
        <v>0</v>
      </c>
      <c r="DW57" s="21" t="n">
        <f aca="false">IF(OR($A57="",DW$4=""),0,COUNTIFS(Formulas!$A$2:$A$3001,DW$4,Formulas!$B$2:$B$3001,$A57))</f>
        <v>0</v>
      </c>
      <c r="DX57" s="21" t="n">
        <f aca="false">IF(OR($A57="",DX$4=""),0,COUNTIFS(Formulas!$A$2:$A$3001,DX$4,Formulas!$B$2:$B$3001,$A57))</f>
        <v>0</v>
      </c>
      <c r="DY57" s="21" t="n">
        <f aca="false">IF(OR($A57="",DY$4=""),0,COUNTIFS(Formulas!$A$2:$A$3001,DY$4,Formulas!$B$2:$B$3001,$A57))</f>
        <v>0</v>
      </c>
      <c r="DZ57" s="21" t="n">
        <f aca="false">IF(OR($A57="",DZ$4=""),0,COUNTIFS(Formulas!$A$2:$A$3001,DZ$4,Formulas!$B$2:$B$3001,$A57))</f>
        <v>0</v>
      </c>
      <c r="EA57" s="21" t="n">
        <f aca="false">IF(OR($A57="",EA$4=""),0,COUNTIFS(Formulas!$A$2:$A$3001,EA$4,Formulas!$B$2:$B$3001,$A57))</f>
        <v>0</v>
      </c>
      <c r="EB57" s="21" t="n">
        <f aca="false">IF(OR($A57="",EB$4=""),0,COUNTIFS(Formulas!$A$2:$A$3001,EB$4,Formulas!$B$2:$B$3001,$A57))</f>
        <v>0</v>
      </c>
      <c r="EC57" s="21" t="n">
        <f aca="false">IF(OR($A57="",EC$4=""),0,COUNTIFS(Formulas!$A$2:$A$3001,EC$4,Formulas!$B$2:$B$3001,$A57))</f>
        <v>0</v>
      </c>
      <c r="ED57" s="21" t="n">
        <f aca="false">IF(OR($A57="",ED$4=""),0,COUNTIFS(Formulas!$A$2:$A$3001,ED$4,Formulas!$B$2:$B$3001,$A57))</f>
        <v>0</v>
      </c>
      <c r="EE57" s="21" t="n">
        <f aca="false">IF(OR($A57="",EE$4=""),0,COUNTIFS(Formulas!$A$2:$A$3001,EE$4,Formulas!$B$2:$B$3001,$A57))</f>
        <v>0</v>
      </c>
      <c r="EF57" s="21" t="n">
        <f aca="false">IF(OR($A57="",EF$4=""),0,COUNTIFS(Formulas!$A$2:$A$3001,EF$4,Formulas!$B$2:$B$3001,$A57))</f>
        <v>0</v>
      </c>
      <c r="EG57" s="21" t="n">
        <f aca="false">IF(OR($A57="",EG$4=""),0,COUNTIFS(Formulas!$A$2:$A$3001,EG$4,Formulas!$B$2:$B$3001,$A57))</f>
        <v>0</v>
      </c>
      <c r="EH57" s="21" t="n">
        <f aca="false">IF(OR($A57="",EH$4=""),0,COUNTIFS(Formulas!$A$2:$A$3001,EH$4,Formulas!$B$2:$B$3001,$A57))</f>
        <v>0</v>
      </c>
      <c r="EI57" s="21" t="n">
        <f aca="false">IF(OR($A57="",EI$4=""),0,COUNTIFS(Formulas!$A$2:$A$3001,EI$4,Formulas!$B$2:$B$3001,$A57))</f>
        <v>0</v>
      </c>
      <c r="EJ57" s="21" t="n">
        <f aca="false">IF(OR($A57="",EJ$4=""),0,COUNTIFS(Formulas!$A$2:$A$3001,EJ$4,Formulas!$B$2:$B$3001,$A57))</f>
        <v>0</v>
      </c>
      <c r="EK57" s="21" t="n">
        <f aca="false">IF(OR($A57="",EK$4=""),0,COUNTIFS(Formulas!$A$2:$A$3001,EK$4,Formulas!$B$2:$B$3001,$A57))</f>
        <v>0</v>
      </c>
      <c r="EL57" s="21" t="n">
        <f aca="false">IF(OR($A57="",EL$4=""),0,COUNTIFS(Formulas!$A$2:$A$3001,EL$4,Formulas!$B$2:$B$3001,$A57))</f>
        <v>0</v>
      </c>
      <c r="EM57" s="21" t="n">
        <f aca="false">IF(OR($A57="",EM$4=""),0,COUNTIFS(Formulas!$A$2:$A$3001,EM$4,Formulas!$B$2:$B$3001,$A57))</f>
        <v>0</v>
      </c>
      <c r="EN57" s="21" t="n">
        <f aca="false">IF(OR($A57="",EN$4=""),0,COUNTIFS(Formulas!$A$2:$A$3001,EN$4,Formulas!$B$2:$B$3001,$A57))</f>
        <v>0</v>
      </c>
      <c r="EO57" s="21" t="n">
        <f aca="false">IF(OR($A57="",EO$4=""),0,COUNTIFS(Formulas!$A$2:$A$3001,EO$4,Formulas!$B$2:$B$3001,$A57))</f>
        <v>0</v>
      </c>
      <c r="EP57" s="21" t="n">
        <f aca="false">IF(OR($A57="",EP$4=""),0,COUNTIFS(Formulas!$A$2:$A$3001,EP$4,Formulas!$B$2:$B$3001,$A57))</f>
        <v>0</v>
      </c>
      <c r="EQ57" s="21" t="n">
        <f aca="false">IF(OR($A57="",EQ$4=""),0,COUNTIFS(Formulas!$A$2:$A$3001,EQ$4,Formulas!$B$2:$B$3001,$A57))</f>
        <v>0</v>
      </c>
      <c r="ER57" s="21" t="n">
        <f aca="false">IF(OR($A57="",ER$4=""),0,COUNTIFS(Formulas!$A$2:$A$3001,ER$4,Formulas!$B$2:$B$3001,$A57))</f>
        <v>0</v>
      </c>
      <c r="ES57" s="21" t="n">
        <f aca="false">IF(OR($A57="",ES$4=""),0,COUNTIFS(Formulas!$A$2:$A$3001,ES$4,Formulas!$B$2:$B$3001,$A57))</f>
        <v>0</v>
      </c>
      <c r="ET57" s="21" t="n">
        <f aca="false">IF(OR($A57="",ET$4=""),0,COUNTIFS(Formulas!$A$2:$A$3001,ET$4,Formulas!$B$2:$B$3001,$A57))</f>
        <v>0</v>
      </c>
      <c r="EU57" s="21" t="n">
        <f aca="false">IF(OR($A57="",EU$4=""),0,COUNTIFS(Formulas!$A$2:$A$3001,EU$4,Formulas!$B$2:$B$3001,$A57))</f>
        <v>0</v>
      </c>
      <c r="EV57" s="21" t="n">
        <f aca="false">IF(OR($A57="",EV$4=""),0,COUNTIFS(Formulas!$A$2:$A$3001,EV$4,Formulas!$B$2:$B$3001,$A57))</f>
        <v>0</v>
      </c>
    </row>
    <row r="58" customFormat="false" ht="15" hidden="false" customHeight="false" outlineLevel="0" collapsed="false">
      <c r="A58" s="13" t="str">
        <f aca="false">IF(INDEX(Materials!$A$2:$A$301,54)="","",INDEX(Materials!$A$2:$A$301,54))</f>
        <v>L-Citrulline</v>
      </c>
      <c r="B58" s="19" t="n">
        <f aca="false">IF(A58="","",COUNTIF(C58:EV58,"&gt;0"))</f>
        <v>1</v>
      </c>
      <c r="C58" s="21" t="n">
        <f aca="false">IF(OR($A58="",C$4=""),0,COUNTIFS(Formulas!$A$2:$A$3001,C$4,Formulas!$B$2:$B$3001,$A58))</f>
        <v>0</v>
      </c>
      <c r="D58" s="21" t="n">
        <f aca="false">IF(OR($A58="",D$4=""),0,COUNTIFS(Formulas!$A$2:$A$3001,D$4,Formulas!$B$2:$B$3001,$A58))</f>
        <v>0</v>
      </c>
      <c r="E58" s="21" t="n">
        <f aca="false">IF(OR($A58="",E$4=""),0,COUNTIFS(Formulas!$A$2:$A$3001,E$4,Formulas!$B$2:$B$3001,$A58))</f>
        <v>0</v>
      </c>
      <c r="F58" s="21" t="n">
        <f aca="false">IF(OR($A58="",F$4=""),0,COUNTIFS(Formulas!$A$2:$A$3001,F$4,Formulas!$B$2:$B$3001,$A58))</f>
        <v>0</v>
      </c>
      <c r="G58" s="21" t="n">
        <f aca="false">IF(OR($A58="",G$4=""),0,COUNTIFS(Formulas!$A$2:$A$3001,G$4,Formulas!$B$2:$B$3001,$A58))</f>
        <v>0</v>
      </c>
      <c r="H58" s="21" t="n">
        <f aca="false">IF(OR($A58="",H$4=""),0,COUNTIFS(Formulas!$A$2:$A$3001,H$4,Formulas!$B$2:$B$3001,$A58))</f>
        <v>0</v>
      </c>
      <c r="I58" s="21" t="n">
        <f aca="false">IF(OR($A58="",I$4=""),0,COUNTIFS(Formulas!$A$2:$A$3001,I$4,Formulas!$B$2:$B$3001,$A58))</f>
        <v>0</v>
      </c>
      <c r="J58" s="21" t="n">
        <f aca="false">IF(OR($A58="",J$4=""),0,COUNTIFS(Formulas!$A$2:$A$3001,J$4,Formulas!$B$2:$B$3001,$A58))</f>
        <v>0</v>
      </c>
      <c r="K58" s="21" t="n">
        <f aca="false">IF(OR($A58="",K$4=""),0,COUNTIFS(Formulas!$A$2:$A$3001,K$4,Formulas!$B$2:$B$3001,$A58))</f>
        <v>0</v>
      </c>
      <c r="L58" s="21" t="n">
        <f aca="false">IF(OR($A58="",L$4=""),0,COUNTIFS(Formulas!$A$2:$A$3001,L$4,Formulas!$B$2:$B$3001,$A58))</f>
        <v>0</v>
      </c>
      <c r="M58" s="21" t="n">
        <f aca="false">IF(OR($A58="",M$4=""),0,COUNTIFS(Formulas!$A$2:$A$3001,M$4,Formulas!$B$2:$B$3001,$A58))</f>
        <v>0</v>
      </c>
      <c r="N58" s="21" t="n">
        <f aca="false">IF(OR($A58="",N$4=""),0,COUNTIFS(Formulas!$A$2:$A$3001,N$4,Formulas!$B$2:$B$3001,$A58))</f>
        <v>0</v>
      </c>
      <c r="O58" s="21" t="n">
        <f aca="false">IF(OR($A58="",O$4=""),0,COUNTIFS(Formulas!$A$2:$A$3001,O$4,Formulas!$B$2:$B$3001,$A58))</f>
        <v>0</v>
      </c>
      <c r="P58" s="21" t="n">
        <f aca="false">IF(OR($A58="",P$4=""),0,COUNTIFS(Formulas!$A$2:$A$3001,P$4,Formulas!$B$2:$B$3001,$A58))</f>
        <v>0</v>
      </c>
      <c r="Q58" s="21" t="n">
        <f aca="false">IF(OR($A58="",Q$4=""),0,COUNTIFS(Formulas!$A$2:$A$3001,Q$4,Formulas!$B$2:$B$3001,$A58))</f>
        <v>0</v>
      </c>
      <c r="R58" s="21" t="n">
        <f aca="false">IF(OR($A58="",R$4=""),0,COUNTIFS(Formulas!$A$2:$A$3001,R$4,Formulas!$B$2:$B$3001,$A58))</f>
        <v>0</v>
      </c>
      <c r="S58" s="21" t="n">
        <f aca="false">IF(OR($A58="",S$4=""),0,COUNTIFS(Formulas!$A$2:$A$3001,S$4,Formulas!$B$2:$B$3001,$A58))</f>
        <v>0</v>
      </c>
      <c r="T58" s="21" t="n">
        <f aca="false">IF(OR($A58="",T$4=""),0,COUNTIFS(Formulas!$A$2:$A$3001,T$4,Formulas!$B$2:$B$3001,$A58))</f>
        <v>0</v>
      </c>
      <c r="U58" s="21" t="n">
        <f aca="false">IF(OR($A58="",U$4=""),0,COUNTIFS(Formulas!$A$2:$A$3001,U$4,Formulas!$B$2:$B$3001,$A58))</f>
        <v>0</v>
      </c>
      <c r="V58" s="21" t="n">
        <f aca="false">IF(OR($A58="",V$4=""),0,COUNTIFS(Formulas!$A$2:$A$3001,V$4,Formulas!$B$2:$B$3001,$A58))</f>
        <v>0</v>
      </c>
      <c r="W58" s="21" t="n">
        <f aca="false">IF(OR($A58="",W$4=""),0,COUNTIFS(Formulas!$A$2:$A$3001,W$4,Formulas!$B$2:$B$3001,$A58))</f>
        <v>0</v>
      </c>
      <c r="X58" s="21" t="n">
        <f aca="false">IF(OR($A58="",X$4=""),0,COUNTIFS(Formulas!$A$2:$A$3001,X$4,Formulas!$B$2:$B$3001,$A58))</f>
        <v>0</v>
      </c>
      <c r="Y58" s="21" t="n">
        <f aca="false">IF(OR($A58="",Y$4=""),0,COUNTIFS(Formulas!$A$2:$A$3001,Y$4,Formulas!$B$2:$B$3001,$A58))</f>
        <v>0</v>
      </c>
      <c r="Z58" s="21" t="n">
        <f aca="false">IF(OR($A58="",Z$4=""),0,COUNTIFS(Formulas!$A$2:$A$3001,Z$4,Formulas!$B$2:$B$3001,$A58))</f>
        <v>0</v>
      </c>
      <c r="AA58" s="21" t="n">
        <f aca="false">IF(OR($A58="",AA$4=""),0,COUNTIFS(Formulas!$A$2:$A$3001,AA$4,Formulas!$B$2:$B$3001,$A58))</f>
        <v>0</v>
      </c>
      <c r="AB58" s="21" t="n">
        <f aca="false">IF(OR($A58="",AB$4=""),0,COUNTIFS(Formulas!$A$2:$A$3001,AB$4,Formulas!$B$2:$B$3001,$A58))</f>
        <v>0</v>
      </c>
      <c r="AC58" s="21" t="n">
        <f aca="false">IF(OR($A58="",AC$4=""),0,COUNTIFS(Formulas!$A$2:$A$3001,AC$4,Formulas!$B$2:$B$3001,$A58))</f>
        <v>0</v>
      </c>
      <c r="AD58" s="21" t="n">
        <f aca="false">IF(OR($A58="",AD$4=""),0,COUNTIFS(Formulas!$A$2:$A$3001,AD$4,Formulas!$B$2:$B$3001,$A58))</f>
        <v>0</v>
      </c>
      <c r="AE58" s="21" t="n">
        <f aca="false">IF(OR($A58="",AE$4=""),0,COUNTIFS(Formulas!$A$2:$A$3001,AE$4,Formulas!$B$2:$B$3001,$A58))</f>
        <v>0</v>
      </c>
      <c r="AF58" s="21" t="n">
        <f aca="false">IF(OR($A58="",AF$4=""),0,COUNTIFS(Formulas!$A$2:$A$3001,AF$4,Formulas!$B$2:$B$3001,$A58))</f>
        <v>0</v>
      </c>
      <c r="AG58" s="21" t="n">
        <f aca="false">IF(OR($A58="",AG$4=""),0,COUNTIFS(Formulas!$A$2:$A$3001,AG$4,Formulas!$B$2:$B$3001,$A58))</f>
        <v>0</v>
      </c>
      <c r="AH58" s="21" t="n">
        <f aca="false">IF(OR($A58="",AH$4=""),0,COUNTIFS(Formulas!$A$2:$A$3001,AH$4,Formulas!$B$2:$B$3001,$A58))</f>
        <v>0</v>
      </c>
      <c r="AI58" s="21" t="n">
        <f aca="false">IF(OR($A58="",AI$4=""),0,COUNTIFS(Formulas!$A$2:$A$3001,AI$4,Formulas!$B$2:$B$3001,$A58))</f>
        <v>0</v>
      </c>
      <c r="AJ58" s="21" t="n">
        <f aca="false">IF(OR($A58="",AJ$4=""),0,COUNTIFS(Formulas!$A$2:$A$3001,AJ$4,Formulas!$B$2:$B$3001,$A58))</f>
        <v>0</v>
      </c>
      <c r="AK58" s="21" t="n">
        <f aca="false">IF(OR($A58="",AK$4=""),0,COUNTIFS(Formulas!$A$2:$A$3001,AK$4,Formulas!$B$2:$B$3001,$A58))</f>
        <v>0</v>
      </c>
      <c r="AL58" s="21" t="n">
        <f aca="false">IF(OR($A58="",AL$4=""),0,COUNTIFS(Formulas!$A$2:$A$3001,AL$4,Formulas!$B$2:$B$3001,$A58))</f>
        <v>0</v>
      </c>
      <c r="AM58" s="21" t="n">
        <f aca="false">IF(OR($A58="",AM$4=""),0,COUNTIFS(Formulas!$A$2:$A$3001,AM$4,Formulas!$B$2:$B$3001,$A58))</f>
        <v>0</v>
      </c>
      <c r="AN58" s="21" t="n">
        <f aca="false">IF(OR($A58="",AN$4=""),0,COUNTIFS(Formulas!$A$2:$A$3001,AN$4,Formulas!$B$2:$B$3001,$A58))</f>
        <v>0</v>
      </c>
      <c r="AO58" s="21" t="n">
        <f aca="false">IF(OR($A58="",AO$4=""),0,COUNTIFS(Formulas!$A$2:$A$3001,AO$4,Formulas!$B$2:$B$3001,$A58))</f>
        <v>0</v>
      </c>
      <c r="AP58" s="21" t="n">
        <f aca="false">IF(OR($A58="",AP$4=""),0,COUNTIFS(Formulas!$A$2:$A$3001,AP$4,Formulas!$B$2:$B$3001,$A58))</f>
        <v>0</v>
      </c>
      <c r="AQ58" s="21" t="n">
        <f aca="false">IF(OR($A58="",AQ$4=""),0,COUNTIFS(Formulas!$A$2:$A$3001,AQ$4,Formulas!$B$2:$B$3001,$A58))</f>
        <v>0</v>
      </c>
      <c r="AR58" s="21" t="n">
        <f aca="false">IF(OR($A58="",AR$4=""),0,COUNTIFS(Formulas!$A$2:$A$3001,AR$4,Formulas!$B$2:$B$3001,$A58))</f>
        <v>0</v>
      </c>
      <c r="AS58" s="21" t="n">
        <f aca="false">IF(OR($A58="",AS$4=""),0,COUNTIFS(Formulas!$A$2:$A$3001,AS$4,Formulas!$B$2:$B$3001,$A58))</f>
        <v>0</v>
      </c>
      <c r="AT58" s="21" t="n">
        <f aca="false">IF(OR($A58="",AT$4=""),0,COUNTIFS(Formulas!$A$2:$A$3001,AT$4,Formulas!$B$2:$B$3001,$A58))</f>
        <v>0</v>
      </c>
      <c r="AU58" s="21" t="n">
        <f aca="false">IF(OR($A58="",AU$4=""),0,COUNTIFS(Formulas!$A$2:$A$3001,AU$4,Formulas!$B$2:$B$3001,$A58))</f>
        <v>0</v>
      </c>
      <c r="AV58" s="21" t="n">
        <f aca="false">IF(OR($A58="",AV$4=""),0,COUNTIFS(Formulas!$A$2:$A$3001,AV$4,Formulas!$B$2:$B$3001,$A58))</f>
        <v>0</v>
      </c>
      <c r="AW58" s="21" t="n">
        <f aca="false">IF(OR($A58="",AW$4=""),0,COUNTIFS(Formulas!$A$2:$A$3001,AW$4,Formulas!$B$2:$B$3001,$A58))</f>
        <v>0</v>
      </c>
      <c r="AX58" s="21" t="n">
        <f aca="false">IF(OR($A58="",AX$4=""),0,COUNTIFS(Formulas!$A$2:$A$3001,AX$4,Formulas!$B$2:$B$3001,$A58))</f>
        <v>0</v>
      </c>
      <c r="AY58" s="21" t="n">
        <f aca="false">IF(OR($A58="",AY$4=""),0,COUNTIFS(Formulas!$A$2:$A$3001,AY$4,Formulas!$B$2:$B$3001,$A58))</f>
        <v>0</v>
      </c>
      <c r="AZ58" s="21" t="n">
        <f aca="false">IF(OR($A58="",AZ$4=""),0,COUNTIFS(Formulas!$A$2:$A$3001,AZ$4,Formulas!$B$2:$B$3001,$A58))</f>
        <v>0</v>
      </c>
      <c r="BA58" s="21" t="n">
        <f aca="false">IF(OR($A58="",BA$4=""),0,COUNTIFS(Formulas!$A$2:$A$3001,BA$4,Formulas!$B$2:$B$3001,$A58))</f>
        <v>0</v>
      </c>
      <c r="BB58" s="21" t="n">
        <f aca="false">IF(OR($A58="",BB$4=""),0,COUNTIFS(Formulas!$A$2:$A$3001,BB$4,Formulas!$B$2:$B$3001,$A58))</f>
        <v>0</v>
      </c>
      <c r="BC58" s="21" t="n">
        <f aca="false">IF(OR($A58="",BC$4=""),0,COUNTIFS(Formulas!$A$2:$A$3001,BC$4,Formulas!$B$2:$B$3001,$A58))</f>
        <v>0</v>
      </c>
      <c r="BD58" s="21" t="n">
        <f aca="false">IF(OR($A58="",BD$4=""),0,COUNTIFS(Formulas!$A$2:$A$3001,BD$4,Formulas!$B$2:$B$3001,$A58))</f>
        <v>0</v>
      </c>
      <c r="BE58" s="21" t="n">
        <f aca="false">IF(OR($A58="",BE$4=""),0,COUNTIFS(Formulas!$A$2:$A$3001,BE$4,Formulas!$B$2:$B$3001,$A58))</f>
        <v>0</v>
      </c>
      <c r="BF58" s="21" t="n">
        <f aca="false">IF(OR($A58="",BF$4=""),0,COUNTIFS(Formulas!$A$2:$A$3001,BF$4,Formulas!$B$2:$B$3001,$A58))</f>
        <v>0</v>
      </c>
      <c r="BG58" s="21" t="n">
        <f aca="false">IF(OR($A58="",BG$4=""),0,COUNTIFS(Formulas!$A$2:$A$3001,BG$4,Formulas!$B$2:$B$3001,$A58))</f>
        <v>0</v>
      </c>
      <c r="BH58" s="21" t="n">
        <f aca="false">IF(OR($A58="",BH$4=""),0,COUNTIFS(Formulas!$A$2:$A$3001,BH$4,Formulas!$B$2:$B$3001,$A58))</f>
        <v>0</v>
      </c>
      <c r="BI58" s="21" t="n">
        <f aca="false">IF(OR($A58="",BI$4=""),0,COUNTIFS(Formulas!$A$2:$A$3001,BI$4,Formulas!$B$2:$B$3001,$A58))</f>
        <v>0</v>
      </c>
      <c r="BJ58" s="21" t="n">
        <f aca="false">IF(OR($A58="",BJ$4=""),0,COUNTIFS(Formulas!$A$2:$A$3001,BJ$4,Formulas!$B$2:$B$3001,$A58))</f>
        <v>0</v>
      </c>
      <c r="BK58" s="21" t="n">
        <f aca="false">IF(OR($A58="",BK$4=""),0,COUNTIFS(Formulas!$A$2:$A$3001,BK$4,Formulas!$B$2:$B$3001,$A58))</f>
        <v>0</v>
      </c>
      <c r="BL58" s="21" t="n">
        <f aca="false">IF(OR($A58="",BL$4=""),0,COUNTIFS(Formulas!$A$2:$A$3001,BL$4,Formulas!$B$2:$B$3001,$A58))</f>
        <v>0</v>
      </c>
      <c r="BM58" s="21" t="n">
        <f aca="false">IF(OR($A58="",BM$4=""),0,COUNTIFS(Formulas!$A$2:$A$3001,BM$4,Formulas!$B$2:$B$3001,$A58))</f>
        <v>0</v>
      </c>
      <c r="BN58" s="21" t="n">
        <f aca="false">IF(OR($A58="",BN$4=""),0,COUNTIFS(Formulas!$A$2:$A$3001,BN$4,Formulas!$B$2:$B$3001,$A58))</f>
        <v>0</v>
      </c>
      <c r="BO58" s="21" t="n">
        <f aca="false">IF(OR($A58="",BO$4=""),0,COUNTIFS(Formulas!$A$2:$A$3001,BO$4,Formulas!$B$2:$B$3001,$A58))</f>
        <v>0</v>
      </c>
      <c r="BP58" s="21" t="n">
        <f aca="false">IF(OR($A58="",BP$4=""),0,COUNTIFS(Formulas!$A$2:$A$3001,BP$4,Formulas!$B$2:$B$3001,$A58))</f>
        <v>0</v>
      </c>
      <c r="BQ58" s="21" t="n">
        <f aca="false">IF(OR($A58="",BQ$4=""),0,COUNTIFS(Formulas!$A$2:$A$3001,BQ$4,Formulas!$B$2:$B$3001,$A58))</f>
        <v>0</v>
      </c>
      <c r="BR58" s="21" t="n">
        <f aca="false">IF(OR($A58="",BR$4=""),0,COUNTIFS(Formulas!$A$2:$A$3001,BR$4,Formulas!$B$2:$B$3001,$A58))</f>
        <v>0</v>
      </c>
      <c r="BS58" s="21" t="n">
        <f aca="false">IF(OR($A58="",BS$4=""),0,COUNTIFS(Formulas!$A$2:$A$3001,BS$4,Formulas!$B$2:$B$3001,$A58))</f>
        <v>0</v>
      </c>
      <c r="BT58" s="21" t="n">
        <f aca="false">IF(OR($A58="",BT$4=""),0,COUNTIFS(Formulas!$A$2:$A$3001,BT$4,Formulas!$B$2:$B$3001,$A58))</f>
        <v>0</v>
      </c>
      <c r="BU58" s="21" t="n">
        <f aca="false">IF(OR($A58="",BU$4=""),0,COUNTIFS(Formulas!$A$2:$A$3001,BU$4,Formulas!$B$2:$B$3001,$A58))</f>
        <v>0</v>
      </c>
      <c r="BV58" s="21" t="n">
        <f aca="false">IF(OR($A58="",BV$4=""),0,COUNTIFS(Formulas!$A$2:$A$3001,BV$4,Formulas!$B$2:$B$3001,$A58))</f>
        <v>0</v>
      </c>
      <c r="BW58" s="21" t="n">
        <f aca="false">IF(OR($A58="",BW$4=""),0,COUNTIFS(Formulas!$A$2:$A$3001,BW$4,Formulas!$B$2:$B$3001,$A58))</f>
        <v>0</v>
      </c>
      <c r="BX58" s="21" t="n">
        <f aca="false">IF(OR($A58="",BX$4=""),0,COUNTIFS(Formulas!$A$2:$A$3001,BX$4,Formulas!$B$2:$B$3001,$A58))</f>
        <v>0</v>
      </c>
      <c r="BY58" s="21" t="n">
        <f aca="false">IF(OR($A58="",BY$4=""),0,COUNTIFS(Formulas!$A$2:$A$3001,BY$4,Formulas!$B$2:$B$3001,$A58))</f>
        <v>0</v>
      </c>
      <c r="BZ58" s="21" t="n">
        <f aca="false">IF(OR($A58="",BZ$4=""),0,COUNTIFS(Formulas!$A$2:$A$3001,BZ$4,Formulas!$B$2:$B$3001,$A58))</f>
        <v>0</v>
      </c>
      <c r="CA58" s="21" t="n">
        <f aca="false">IF(OR($A58="",CA$4=""),0,COUNTIFS(Formulas!$A$2:$A$3001,CA$4,Formulas!$B$2:$B$3001,$A58))</f>
        <v>0</v>
      </c>
      <c r="CB58" s="21" t="n">
        <f aca="false">IF(OR($A58="",CB$4=""),0,COUNTIFS(Formulas!$A$2:$A$3001,CB$4,Formulas!$B$2:$B$3001,$A58))</f>
        <v>0</v>
      </c>
      <c r="CC58" s="21" t="n">
        <f aca="false">IF(OR($A58="",CC$4=""),0,COUNTIFS(Formulas!$A$2:$A$3001,CC$4,Formulas!$B$2:$B$3001,$A58))</f>
        <v>0</v>
      </c>
      <c r="CD58" s="21" t="n">
        <f aca="false">IF(OR($A58="",CD$4=""),0,COUNTIFS(Formulas!$A$2:$A$3001,CD$4,Formulas!$B$2:$B$3001,$A58))</f>
        <v>0</v>
      </c>
      <c r="CE58" s="21" t="n">
        <f aca="false">IF(OR($A58="",CE$4=""),0,COUNTIFS(Formulas!$A$2:$A$3001,CE$4,Formulas!$B$2:$B$3001,$A58))</f>
        <v>0</v>
      </c>
      <c r="CF58" s="21" t="n">
        <f aca="false">IF(OR($A58="",CF$4=""),0,COUNTIFS(Formulas!$A$2:$A$3001,CF$4,Formulas!$B$2:$B$3001,$A58))</f>
        <v>0</v>
      </c>
      <c r="CG58" s="21" t="n">
        <f aca="false">IF(OR($A58="",CG$4=""),0,COUNTIFS(Formulas!$A$2:$A$3001,CG$4,Formulas!$B$2:$B$3001,$A58))</f>
        <v>0</v>
      </c>
      <c r="CH58" s="21" t="n">
        <f aca="false">IF(OR($A58="",CH$4=""),0,COUNTIFS(Formulas!$A$2:$A$3001,CH$4,Formulas!$B$2:$B$3001,$A58))</f>
        <v>0</v>
      </c>
      <c r="CI58" s="21" t="n">
        <f aca="false">IF(OR($A58="",CI$4=""),0,COUNTIFS(Formulas!$A$2:$A$3001,CI$4,Formulas!$B$2:$B$3001,$A58))</f>
        <v>0</v>
      </c>
      <c r="CJ58" s="21" t="n">
        <f aca="false">IF(OR($A58="",CJ$4=""),0,COUNTIFS(Formulas!$A$2:$A$3001,CJ$4,Formulas!$B$2:$B$3001,$A58))</f>
        <v>1</v>
      </c>
      <c r="CK58" s="21" t="n">
        <f aca="false">IF(OR($A58="",CK$4=""),0,COUNTIFS(Formulas!$A$2:$A$3001,CK$4,Formulas!$B$2:$B$3001,$A58))</f>
        <v>0</v>
      </c>
      <c r="CL58" s="21" t="n">
        <f aca="false">IF(OR($A58="",CL$4=""),0,COUNTIFS(Formulas!$A$2:$A$3001,CL$4,Formulas!$B$2:$B$3001,$A58))</f>
        <v>0</v>
      </c>
      <c r="CM58" s="21" t="n">
        <f aca="false">IF(OR($A58="",CM$4=""),0,COUNTIFS(Formulas!$A$2:$A$3001,CM$4,Formulas!$B$2:$B$3001,$A58))</f>
        <v>0</v>
      </c>
      <c r="CN58" s="21" t="n">
        <f aca="false">IF(OR($A58="",CN$4=""),0,COUNTIFS(Formulas!$A$2:$A$3001,CN$4,Formulas!$B$2:$B$3001,$A58))</f>
        <v>0</v>
      </c>
      <c r="CO58" s="21" t="n">
        <f aca="false">IF(OR($A58="",CO$4=""),0,COUNTIFS(Formulas!$A$2:$A$3001,CO$4,Formulas!$B$2:$B$3001,$A58))</f>
        <v>0</v>
      </c>
      <c r="CP58" s="21" t="n">
        <f aca="false">IF(OR($A58="",CP$4=""),0,COUNTIFS(Formulas!$A$2:$A$3001,CP$4,Formulas!$B$2:$B$3001,$A58))</f>
        <v>0</v>
      </c>
      <c r="CQ58" s="21" t="n">
        <f aca="false">IF(OR($A58="",CQ$4=""),0,COUNTIFS(Formulas!$A$2:$A$3001,CQ$4,Formulas!$B$2:$B$3001,$A58))</f>
        <v>0</v>
      </c>
      <c r="CR58" s="21" t="n">
        <f aca="false">IF(OR($A58="",CR$4=""),0,COUNTIFS(Formulas!$A$2:$A$3001,CR$4,Formulas!$B$2:$B$3001,$A58))</f>
        <v>0</v>
      </c>
      <c r="CS58" s="21" t="n">
        <f aca="false">IF(OR($A58="",CS$4=""),0,COUNTIFS(Formulas!$A$2:$A$3001,CS$4,Formulas!$B$2:$B$3001,$A58))</f>
        <v>0</v>
      </c>
      <c r="CT58" s="21" t="n">
        <f aca="false">IF(OR($A58="",CT$4=""),0,COUNTIFS(Formulas!$A$2:$A$3001,CT$4,Formulas!$B$2:$B$3001,$A58))</f>
        <v>0</v>
      </c>
      <c r="CU58" s="21" t="n">
        <f aca="false">IF(OR($A58="",CU$4=""),0,COUNTIFS(Formulas!$A$2:$A$3001,CU$4,Formulas!$B$2:$B$3001,$A58))</f>
        <v>0</v>
      </c>
      <c r="CV58" s="21" t="n">
        <f aca="false">IF(OR($A58="",CV$4=""),0,COUNTIFS(Formulas!$A$2:$A$3001,CV$4,Formulas!$B$2:$B$3001,$A58))</f>
        <v>0</v>
      </c>
      <c r="CW58" s="21" t="n">
        <f aca="false">IF(OR($A58="",CW$4=""),0,COUNTIFS(Formulas!$A$2:$A$3001,CW$4,Formulas!$B$2:$B$3001,$A58))</f>
        <v>0</v>
      </c>
      <c r="CX58" s="21" t="n">
        <f aca="false">IF(OR($A58="",CX$4=""),0,COUNTIFS(Formulas!$A$2:$A$3001,CX$4,Formulas!$B$2:$B$3001,$A58))</f>
        <v>0</v>
      </c>
      <c r="CY58" s="21" t="n">
        <f aca="false">IF(OR($A58="",CY$4=""),0,COUNTIFS(Formulas!$A$2:$A$3001,CY$4,Formulas!$B$2:$B$3001,$A58))</f>
        <v>0</v>
      </c>
      <c r="CZ58" s="21" t="n">
        <f aca="false">IF(OR($A58="",CZ$4=""),0,COUNTIFS(Formulas!$A$2:$A$3001,CZ$4,Formulas!$B$2:$B$3001,$A58))</f>
        <v>0</v>
      </c>
      <c r="DA58" s="21" t="n">
        <f aca="false">IF(OR($A58="",DA$4=""),0,COUNTIFS(Formulas!$A$2:$A$3001,DA$4,Formulas!$B$2:$B$3001,$A58))</f>
        <v>0</v>
      </c>
      <c r="DB58" s="21" t="n">
        <f aca="false">IF(OR($A58="",DB$4=""),0,COUNTIFS(Formulas!$A$2:$A$3001,DB$4,Formulas!$B$2:$B$3001,$A58))</f>
        <v>0</v>
      </c>
      <c r="DC58" s="21" t="n">
        <f aca="false">IF(OR($A58="",DC$4=""),0,COUNTIFS(Formulas!$A$2:$A$3001,DC$4,Formulas!$B$2:$B$3001,$A58))</f>
        <v>0</v>
      </c>
      <c r="DD58" s="21" t="n">
        <f aca="false">IF(OR($A58="",DD$4=""),0,COUNTIFS(Formulas!$A$2:$A$3001,DD$4,Formulas!$B$2:$B$3001,$A58))</f>
        <v>0</v>
      </c>
      <c r="DE58" s="21" t="n">
        <f aca="false">IF(OR($A58="",DE$4=""),0,COUNTIFS(Formulas!$A$2:$A$3001,DE$4,Formulas!$B$2:$B$3001,$A58))</f>
        <v>0</v>
      </c>
      <c r="DF58" s="21" t="n">
        <f aca="false">IF(OR($A58="",DF$4=""),0,COUNTIFS(Formulas!$A$2:$A$3001,DF$4,Formulas!$B$2:$B$3001,$A58))</f>
        <v>0</v>
      </c>
      <c r="DG58" s="21" t="n">
        <f aca="false">IF(OR($A58="",DG$4=""),0,COUNTIFS(Formulas!$A$2:$A$3001,DG$4,Formulas!$B$2:$B$3001,$A58))</f>
        <v>0</v>
      </c>
      <c r="DH58" s="21" t="n">
        <f aca="false">IF(OR($A58="",DH$4=""),0,COUNTIFS(Formulas!$A$2:$A$3001,DH$4,Formulas!$B$2:$B$3001,$A58))</f>
        <v>0</v>
      </c>
      <c r="DI58" s="21" t="n">
        <f aca="false">IF(OR($A58="",DI$4=""),0,COUNTIFS(Formulas!$A$2:$A$3001,DI$4,Formulas!$B$2:$B$3001,$A58))</f>
        <v>0</v>
      </c>
      <c r="DJ58" s="21" t="n">
        <f aca="false">IF(OR($A58="",DJ$4=""),0,COUNTIFS(Formulas!$A$2:$A$3001,DJ$4,Formulas!$B$2:$B$3001,$A58))</f>
        <v>0</v>
      </c>
      <c r="DK58" s="21" t="n">
        <f aca="false">IF(OR($A58="",DK$4=""),0,COUNTIFS(Formulas!$A$2:$A$3001,DK$4,Formulas!$B$2:$B$3001,$A58))</f>
        <v>0</v>
      </c>
      <c r="DL58" s="21" t="n">
        <f aca="false">IF(OR($A58="",DL$4=""),0,COUNTIFS(Formulas!$A$2:$A$3001,DL$4,Formulas!$B$2:$B$3001,$A58))</f>
        <v>0</v>
      </c>
      <c r="DM58" s="21" t="n">
        <f aca="false">IF(OR($A58="",DM$4=""),0,COUNTIFS(Formulas!$A$2:$A$3001,DM$4,Formulas!$B$2:$B$3001,$A58))</f>
        <v>0</v>
      </c>
      <c r="DN58" s="21" t="n">
        <f aca="false">IF(OR($A58="",DN$4=""),0,COUNTIFS(Formulas!$A$2:$A$3001,DN$4,Formulas!$B$2:$B$3001,$A58))</f>
        <v>0</v>
      </c>
      <c r="DO58" s="21" t="n">
        <f aca="false">IF(OR($A58="",DO$4=""),0,COUNTIFS(Formulas!$A$2:$A$3001,DO$4,Formulas!$B$2:$B$3001,$A58))</f>
        <v>0</v>
      </c>
      <c r="DP58" s="21" t="n">
        <f aca="false">IF(OR($A58="",DP$4=""),0,COUNTIFS(Formulas!$A$2:$A$3001,DP$4,Formulas!$B$2:$B$3001,$A58))</f>
        <v>0</v>
      </c>
      <c r="DQ58" s="21" t="n">
        <f aca="false">IF(OR($A58="",DQ$4=""),0,COUNTIFS(Formulas!$A$2:$A$3001,DQ$4,Formulas!$B$2:$B$3001,$A58))</f>
        <v>0</v>
      </c>
      <c r="DR58" s="21" t="n">
        <f aca="false">IF(OR($A58="",DR$4=""),0,COUNTIFS(Formulas!$A$2:$A$3001,DR$4,Formulas!$B$2:$B$3001,$A58))</f>
        <v>0</v>
      </c>
      <c r="DS58" s="21" t="n">
        <f aca="false">IF(OR($A58="",DS$4=""),0,COUNTIFS(Formulas!$A$2:$A$3001,DS$4,Formulas!$B$2:$B$3001,$A58))</f>
        <v>0</v>
      </c>
      <c r="DT58" s="21" t="n">
        <f aca="false">IF(OR($A58="",DT$4=""),0,COUNTIFS(Formulas!$A$2:$A$3001,DT$4,Formulas!$B$2:$B$3001,$A58))</f>
        <v>0</v>
      </c>
      <c r="DU58" s="21" t="n">
        <f aca="false">IF(OR($A58="",DU$4=""),0,COUNTIFS(Formulas!$A$2:$A$3001,DU$4,Formulas!$B$2:$B$3001,$A58))</f>
        <v>0</v>
      </c>
      <c r="DV58" s="21" t="n">
        <f aca="false">IF(OR($A58="",DV$4=""),0,COUNTIFS(Formulas!$A$2:$A$3001,DV$4,Formulas!$B$2:$B$3001,$A58))</f>
        <v>0</v>
      </c>
      <c r="DW58" s="21" t="n">
        <f aca="false">IF(OR($A58="",DW$4=""),0,COUNTIFS(Formulas!$A$2:$A$3001,DW$4,Formulas!$B$2:$B$3001,$A58))</f>
        <v>0</v>
      </c>
      <c r="DX58" s="21" t="n">
        <f aca="false">IF(OR($A58="",DX$4=""),0,COUNTIFS(Formulas!$A$2:$A$3001,DX$4,Formulas!$B$2:$B$3001,$A58))</f>
        <v>0</v>
      </c>
      <c r="DY58" s="21" t="n">
        <f aca="false">IF(OR($A58="",DY$4=""),0,COUNTIFS(Formulas!$A$2:$A$3001,DY$4,Formulas!$B$2:$B$3001,$A58))</f>
        <v>0</v>
      </c>
      <c r="DZ58" s="21" t="n">
        <f aca="false">IF(OR($A58="",DZ$4=""),0,COUNTIFS(Formulas!$A$2:$A$3001,DZ$4,Formulas!$B$2:$B$3001,$A58))</f>
        <v>0</v>
      </c>
      <c r="EA58" s="21" t="n">
        <f aca="false">IF(OR($A58="",EA$4=""),0,COUNTIFS(Formulas!$A$2:$A$3001,EA$4,Formulas!$B$2:$B$3001,$A58))</f>
        <v>0</v>
      </c>
      <c r="EB58" s="21" t="n">
        <f aca="false">IF(OR($A58="",EB$4=""),0,COUNTIFS(Formulas!$A$2:$A$3001,EB$4,Formulas!$B$2:$B$3001,$A58))</f>
        <v>0</v>
      </c>
      <c r="EC58" s="21" t="n">
        <f aca="false">IF(OR($A58="",EC$4=""),0,COUNTIFS(Formulas!$A$2:$A$3001,EC$4,Formulas!$B$2:$B$3001,$A58))</f>
        <v>0</v>
      </c>
      <c r="ED58" s="21" t="n">
        <f aca="false">IF(OR($A58="",ED$4=""),0,COUNTIFS(Formulas!$A$2:$A$3001,ED$4,Formulas!$B$2:$B$3001,$A58))</f>
        <v>0</v>
      </c>
      <c r="EE58" s="21" t="n">
        <f aca="false">IF(OR($A58="",EE$4=""),0,COUNTIFS(Formulas!$A$2:$A$3001,EE$4,Formulas!$B$2:$B$3001,$A58))</f>
        <v>0</v>
      </c>
      <c r="EF58" s="21" t="n">
        <f aca="false">IF(OR($A58="",EF$4=""),0,COUNTIFS(Formulas!$A$2:$A$3001,EF$4,Formulas!$B$2:$B$3001,$A58))</f>
        <v>0</v>
      </c>
      <c r="EG58" s="21" t="n">
        <f aca="false">IF(OR($A58="",EG$4=""),0,COUNTIFS(Formulas!$A$2:$A$3001,EG$4,Formulas!$B$2:$B$3001,$A58))</f>
        <v>0</v>
      </c>
      <c r="EH58" s="21" t="n">
        <f aca="false">IF(OR($A58="",EH$4=""),0,COUNTIFS(Formulas!$A$2:$A$3001,EH$4,Formulas!$B$2:$B$3001,$A58))</f>
        <v>0</v>
      </c>
      <c r="EI58" s="21" t="n">
        <f aca="false">IF(OR($A58="",EI$4=""),0,COUNTIFS(Formulas!$A$2:$A$3001,EI$4,Formulas!$B$2:$B$3001,$A58))</f>
        <v>0</v>
      </c>
      <c r="EJ58" s="21" t="n">
        <f aca="false">IF(OR($A58="",EJ$4=""),0,COUNTIFS(Formulas!$A$2:$A$3001,EJ$4,Formulas!$B$2:$B$3001,$A58))</f>
        <v>0</v>
      </c>
      <c r="EK58" s="21" t="n">
        <f aca="false">IF(OR($A58="",EK$4=""),0,COUNTIFS(Formulas!$A$2:$A$3001,EK$4,Formulas!$B$2:$B$3001,$A58))</f>
        <v>0</v>
      </c>
      <c r="EL58" s="21" t="n">
        <f aca="false">IF(OR($A58="",EL$4=""),0,COUNTIFS(Formulas!$A$2:$A$3001,EL$4,Formulas!$B$2:$B$3001,$A58))</f>
        <v>0</v>
      </c>
      <c r="EM58" s="21" t="n">
        <f aca="false">IF(OR($A58="",EM$4=""),0,COUNTIFS(Formulas!$A$2:$A$3001,EM$4,Formulas!$B$2:$B$3001,$A58))</f>
        <v>0</v>
      </c>
      <c r="EN58" s="21" t="n">
        <f aca="false">IF(OR($A58="",EN$4=""),0,COUNTIFS(Formulas!$A$2:$A$3001,EN$4,Formulas!$B$2:$B$3001,$A58))</f>
        <v>0</v>
      </c>
      <c r="EO58" s="21" t="n">
        <f aca="false">IF(OR($A58="",EO$4=""),0,COUNTIFS(Formulas!$A$2:$A$3001,EO$4,Formulas!$B$2:$B$3001,$A58))</f>
        <v>0</v>
      </c>
      <c r="EP58" s="21" t="n">
        <f aca="false">IF(OR($A58="",EP$4=""),0,COUNTIFS(Formulas!$A$2:$A$3001,EP$4,Formulas!$B$2:$B$3001,$A58))</f>
        <v>0</v>
      </c>
      <c r="EQ58" s="21" t="n">
        <f aca="false">IF(OR($A58="",EQ$4=""),0,COUNTIFS(Formulas!$A$2:$A$3001,EQ$4,Formulas!$B$2:$B$3001,$A58))</f>
        <v>0</v>
      </c>
      <c r="ER58" s="21" t="n">
        <f aca="false">IF(OR($A58="",ER$4=""),0,COUNTIFS(Formulas!$A$2:$A$3001,ER$4,Formulas!$B$2:$B$3001,$A58))</f>
        <v>0</v>
      </c>
      <c r="ES58" s="21" t="n">
        <f aca="false">IF(OR($A58="",ES$4=""),0,COUNTIFS(Formulas!$A$2:$A$3001,ES$4,Formulas!$B$2:$B$3001,$A58))</f>
        <v>0</v>
      </c>
      <c r="ET58" s="21" t="n">
        <f aca="false">IF(OR($A58="",ET$4=""),0,COUNTIFS(Formulas!$A$2:$A$3001,ET$4,Formulas!$B$2:$B$3001,$A58))</f>
        <v>0</v>
      </c>
      <c r="EU58" s="21" t="n">
        <f aca="false">IF(OR($A58="",EU$4=""),0,COUNTIFS(Formulas!$A$2:$A$3001,EU$4,Formulas!$B$2:$B$3001,$A58))</f>
        <v>0</v>
      </c>
      <c r="EV58" s="21" t="n">
        <f aca="false">IF(OR($A58="",EV$4=""),0,COUNTIFS(Formulas!$A$2:$A$3001,EV$4,Formulas!$B$2:$B$3001,$A58))</f>
        <v>0</v>
      </c>
    </row>
    <row r="59" customFormat="false" ht="15" hidden="false" customHeight="false" outlineLevel="0" collapsed="false">
      <c r="A59" s="13" t="str">
        <f aca="false">IF(INDEX(Materials!$A$2:$A$301,55)="","",INDEX(Materials!$A$2:$A$301,55))</f>
        <v>L-Cystine</v>
      </c>
      <c r="B59" s="19" t="n">
        <f aca="false">IF(A59="","",COUNTIF(C59:EV59,"&gt;0"))</f>
        <v>1</v>
      </c>
      <c r="C59" s="21" t="n">
        <f aca="false">IF(OR($A59="",C$4=""),0,COUNTIFS(Formulas!$A$2:$A$3001,C$4,Formulas!$B$2:$B$3001,$A59))</f>
        <v>0</v>
      </c>
      <c r="D59" s="21" t="n">
        <f aca="false">IF(OR($A59="",D$4=""),0,COUNTIFS(Formulas!$A$2:$A$3001,D$4,Formulas!$B$2:$B$3001,$A59))</f>
        <v>0</v>
      </c>
      <c r="E59" s="21" t="n">
        <f aca="false">IF(OR($A59="",E$4=""),0,COUNTIFS(Formulas!$A$2:$A$3001,E$4,Formulas!$B$2:$B$3001,$A59))</f>
        <v>0</v>
      </c>
      <c r="F59" s="21" t="n">
        <f aca="false">IF(OR($A59="",F$4=""),0,COUNTIFS(Formulas!$A$2:$A$3001,F$4,Formulas!$B$2:$B$3001,$A59))</f>
        <v>0</v>
      </c>
      <c r="G59" s="21" t="n">
        <f aca="false">IF(OR($A59="",G$4=""),0,COUNTIFS(Formulas!$A$2:$A$3001,G$4,Formulas!$B$2:$B$3001,$A59))</f>
        <v>0</v>
      </c>
      <c r="H59" s="21" t="n">
        <f aca="false">IF(OR($A59="",H$4=""),0,COUNTIFS(Formulas!$A$2:$A$3001,H$4,Formulas!$B$2:$B$3001,$A59))</f>
        <v>0</v>
      </c>
      <c r="I59" s="21" t="n">
        <f aca="false">IF(OR($A59="",I$4=""),0,COUNTIFS(Formulas!$A$2:$A$3001,I$4,Formulas!$B$2:$B$3001,$A59))</f>
        <v>0</v>
      </c>
      <c r="J59" s="21" t="n">
        <f aca="false">IF(OR($A59="",J$4=""),0,COUNTIFS(Formulas!$A$2:$A$3001,J$4,Formulas!$B$2:$B$3001,$A59))</f>
        <v>0</v>
      </c>
      <c r="K59" s="21" t="n">
        <f aca="false">IF(OR($A59="",K$4=""),0,COUNTIFS(Formulas!$A$2:$A$3001,K$4,Formulas!$B$2:$B$3001,$A59))</f>
        <v>0</v>
      </c>
      <c r="L59" s="21" t="n">
        <f aca="false">IF(OR($A59="",L$4=""),0,COUNTIFS(Formulas!$A$2:$A$3001,L$4,Formulas!$B$2:$B$3001,$A59))</f>
        <v>0</v>
      </c>
      <c r="M59" s="21" t="n">
        <f aca="false">IF(OR($A59="",M$4=""),0,COUNTIFS(Formulas!$A$2:$A$3001,M$4,Formulas!$B$2:$B$3001,$A59))</f>
        <v>0</v>
      </c>
      <c r="N59" s="21" t="n">
        <f aca="false">IF(OR($A59="",N$4=""),0,COUNTIFS(Formulas!$A$2:$A$3001,N$4,Formulas!$B$2:$B$3001,$A59))</f>
        <v>0</v>
      </c>
      <c r="O59" s="21" t="n">
        <f aca="false">IF(OR($A59="",O$4=""),0,COUNTIFS(Formulas!$A$2:$A$3001,O$4,Formulas!$B$2:$B$3001,$A59))</f>
        <v>0</v>
      </c>
      <c r="P59" s="21" t="n">
        <f aca="false">IF(OR($A59="",P$4=""),0,COUNTIFS(Formulas!$A$2:$A$3001,P$4,Formulas!$B$2:$B$3001,$A59))</f>
        <v>0</v>
      </c>
      <c r="Q59" s="21" t="n">
        <f aca="false">IF(OR($A59="",Q$4=""),0,COUNTIFS(Formulas!$A$2:$A$3001,Q$4,Formulas!$B$2:$B$3001,$A59))</f>
        <v>0</v>
      </c>
      <c r="R59" s="21" t="n">
        <f aca="false">IF(OR($A59="",R$4=""),0,COUNTIFS(Formulas!$A$2:$A$3001,R$4,Formulas!$B$2:$B$3001,$A59))</f>
        <v>0</v>
      </c>
      <c r="S59" s="21" t="n">
        <f aca="false">IF(OR($A59="",S$4=""),0,COUNTIFS(Formulas!$A$2:$A$3001,S$4,Formulas!$B$2:$B$3001,$A59))</f>
        <v>0</v>
      </c>
      <c r="T59" s="21" t="n">
        <f aca="false">IF(OR($A59="",T$4=""),0,COUNTIFS(Formulas!$A$2:$A$3001,T$4,Formulas!$B$2:$B$3001,$A59))</f>
        <v>0</v>
      </c>
      <c r="U59" s="21" t="n">
        <f aca="false">IF(OR($A59="",U$4=""),0,COUNTIFS(Formulas!$A$2:$A$3001,U$4,Formulas!$B$2:$B$3001,$A59))</f>
        <v>0</v>
      </c>
      <c r="V59" s="21" t="n">
        <f aca="false">IF(OR($A59="",V$4=""),0,COUNTIFS(Formulas!$A$2:$A$3001,V$4,Formulas!$B$2:$B$3001,$A59))</f>
        <v>0</v>
      </c>
      <c r="W59" s="21" t="n">
        <f aca="false">IF(OR($A59="",W$4=""),0,COUNTIFS(Formulas!$A$2:$A$3001,W$4,Formulas!$B$2:$B$3001,$A59))</f>
        <v>0</v>
      </c>
      <c r="X59" s="21" t="n">
        <f aca="false">IF(OR($A59="",X$4=""),0,COUNTIFS(Formulas!$A$2:$A$3001,X$4,Formulas!$B$2:$B$3001,$A59))</f>
        <v>0</v>
      </c>
      <c r="Y59" s="21" t="n">
        <f aca="false">IF(OR($A59="",Y$4=""),0,COUNTIFS(Formulas!$A$2:$A$3001,Y$4,Formulas!$B$2:$B$3001,$A59))</f>
        <v>0</v>
      </c>
      <c r="Z59" s="21" t="n">
        <f aca="false">IF(OR($A59="",Z$4=""),0,COUNTIFS(Formulas!$A$2:$A$3001,Z$4,Formulas!$B$2:$B$3001,$A59))</f>
        <v>0</v>
      </c>
      <c r="AA59" s="21" t="n">
        <f aca="false">IF(OR($A59="",AA$4=""),0,COUNTIFS(Formulas!$A$2:$A$3001,AA$4,Formulas!$B$2:$B$3001,$A59))</f>
        <v>0</v>
      </c>
      <c r="AB59" s="21" t="n">
        <f aca="false">IF(OR($A59="",AB$4=""),0,COUNTIFS(Formulas!$A$2:$A$3001,AB$4,Formulas!$B$2:$B$3001,$A59))</f>
        <v>0</v>
      </c>
      <c r="AC59" s="21" t="n">
        <f aca="false">IF(OR($A59="",AC$4=""),0,COUNTIFS(Formulas!$A$2:$A$3001,AC$4,Formulas!$B$2:$B$3001,$A59))</f>
        <v>0</v>
      </c>
      <c r="AD59" s="21" t="n">
        <f aca="false">IF(OR($A59="",AD$4=""),0,COUNTIFS(Formulas!$A$2:$A$3001,AD$4,Formulas!$B$2:$B$3001,$A59))</f>
        <v>0</v>
      </c>
      <c r="AE59" s="21" t="n">
        <f aca="false">IF(OR($A59="",AE$4=""),0,COUNTIFS(Formulas!$A$2:$A$3001,AE$4,Formulas!$B$2:$B$3001,$A59))</f>
        <v>0</v>
      </c>
      <c r="AF59" s="21" t="n">
        <f aca="false">IF(OR($A59="",AF$4=""),0,COUNTIFS(Formulas!$A$2:$A$3001,AF$4,Formulas!$B$2:$B$3001,$A59))</f>
        <v>0</v>
      </c>
      <c r="AG59" s="21" t="n">
        <f aca="false">IF(OR($A59="",AG$4=""),0,COUNTIFS(Formulas!$A$2:$A$3001,AG$4,Formulas!$B$2:$B$3001,$A59))</f>
        <v>0</v>
      </c>
      <c r="AH59" s="21" t="n">
        <f aca="false">IF(OR($A59="",AH$4=""),0,COUNTIFS(Formulas!$A$2:$A$3001,AH$4,Formulas!$B$2:$B$3001,$A59))</f>
        <v>0</v>
      </c>
      <c r="AI59" s="21" t="n">
        <f aca="false">IF(OR($A59="",AI$4=""),0,COUNTIFS(Formulas!$A$2:$A$3001,AI$4,Formulas!$B$2:$B$3001,$A59))</f>
        <v>0</v>
      </c>
      <c r="AJ59" s="21" t="n">
        <f aca="false">IF(OR($A59="",AJ$4=""),0,COUNTIFS(Formulas!$A$2:$A$3001,AJ$4,Formulas!$B$2:$B$3001,$A59))</f>
        <v>0</v>
      </c>
      <c r="AK59" s="21" t="n">
        <f aca="false">IF(OR($A59="",AK$4=""),0,COUNTIFS(Formulas!$A$2:$A$3001,AK$4,Formulas!$B$2:$B$3001,$A59))</f>
        <v>0</v>
      </c>
      <c r="AL59" s="21" t="n">
        <f aca="false">IF(OR($A59="",AL$4=""),0,COUNTIFS(Formulas!$A$2:$A$3001,AL$4,Formulas!$B$2:$B$3001,$A59))</f>
        <v>0</v>
      </c>
      <c r="AM59" s="21" t="n">
        <f aca="false">IF(OR($A59="",AM$4=""),0,COUNTIFS(Formulas!$A$2:$A$3001,AM$4,Formulas!$B$2:$B$3001,$A59))</f>
        <v>0</v>
      </c>
      <c r="AN59" s="21" t="n">
        <f aca="false">IF(OR($A59="",AN$4=""),0,COUNTIFS(Formulas!$A$2:$A$3001,AN$4,Formulas!$B$2:$B$3001,$A59))</f>
        <v>0</v>
      </c>
      <c r="AO59" s="21" t="n">
        <f aca="false">IF(OR($A59="",AO$4=""),0,COUNTIFS(Formulas!$A$2:$A$3001,AO$4,Formulas!$B$2:$B$3001,$A59))</f>
        <v>0</v>
      </c>
      <c r="AP59" s="21" t="n">
        <f aca="false">IF(OR($A59="",AP$4=""),0,COUNTIFS(Formulas!$A$2:$A$3001,AP$4,Formulas!$B$2:$B$3001,$A59))</f>
        <v>0</v>
      </c>
      <c r="AQ59" s="21" t="n">
        <f aca="false">IF(OR($A59="",AQ$4=""),0,COUNTIFS(Formulas!$A$2:$A$3001,AQ$4,Formulas!$B$2:$B$3001,$A59))</f>
        <v>0</v>
      </c>
      <c r="AR59" s="21" t="n">
        <f aca="false">IF(OR($A59="",AR$4=""),0,COUNTIFS(Formulas!$A$2:$A$3001,AR$4,Formulas!$B$2:$B$3001,$A59))</f>
        <v>0</v>
      </c>
      <c r="AS59" s="21" t="n">
        <f aca="false">IF(OR($A59="",AS$4=""),0,COUNTIFS(Formulas!$A$2:$A$3001,AS$4,Formulas!$B$2:$B$3001,$A59))</f>
        <v>0</v>
      </c>
      <c r="AT59" s="21" t="n">
        <f aca="false">IF(OR($A59="",AT$4=""),0,COUNTIFS(Formulas!$A$2:$A$3001,AT$4,Formulas!$B$2:$B$3001,$A59))</f>
        <v>0</v>
      </c>
      <c r="AU59" s="21" t="n">
        <f aca="false">IF(OR($A59="",AU$4=""),0,COUNTIFS(Formulas!$A$2:$A$3001,AU$4,Formulas!$B$2:$B$3001,$A59))</f>
        <v>0</v>
      </c>
      <c r="AV59" s="21" t="n">
        <f aca="false">IF(OR($A59="",AV$4=""),0,COUNTIFS(Formulas!$A$2:$A$3001,AV$4,Formulas!$B$2:$B$3001,$A59))</f>
        <v>0</v>
      </c>
      <c r="AW59" s="21" t="n">
        <f aca="false">IF(OR($A59="",AW$4=""),0,COUNTIFS(Formulas!$A$2:$A$3001,AW$4,Formulas!$B$2:$B$3001,$A59))</f>
        <v>0</v>
      </c>
      <c r="AX59" s="21" t="n">
        <f aca="false">IF(OR($A59="",AX$4=""),0,COUNTIFS(Formulas!$A$2:$A$3001,AX$4,Formulas!$B$2:$B$3001,$A59))</f>
        <v>0</v>
      </c>
      <c r="AY59" s="21" t="n">
        <f aca="false">IF(OR($A59="",AY$4=""),0,COUNTIFS(Formulas!$A$2:$A$3001,AY$4,Formulas!$B$2:$B$3001,$A59))</f>
        <v>0</v>
      </c>
      <c r="AZ59" s="21" t="n">
        <f aca="false">IF(OR($A59="",AZ$4=""),0,COUNTIFS(Formulas!$A$2:$A$3001,AZ$4,Formulas!$B$2:$B$3001,$A59))</f>
        <v>0</v>
      </c>
      <c r="BA59" s="21" t="n">
        <f aca="false">IF(OR($A59="",BA$4=""),0,COUNTIFS(Formulas!$A$2:$A$3001,BA$4,Formulas!$B$2:$B$3001,$A59))</f>
        <v>0</v>
      </c>
      <c r="BB59" s="21" t="n">
        <f aca="false">IF(OR($A59="",BB$4=""),0,COUNTIFS(Formulas!$A$2:$A$3001,BB$4,Formulas!$B$2:$B$3001,$A59))</f>
        <v>0</v>
      </c>
      <c r="BC59" s="21" t="n">
        <f aca="false">IF(OR($A59="",BC$4=""),0,COUNTIFS(Formulas!$A$2:$A$3001,BC$4,Formulas!$B$2:$B$3001,$A59))</f>
        <v>0</v>
      </c>
      <c r="BD59" s="21" t="n">
        <f aca="false">IF(OR($A59="",BD$4=""),0,COUNTIFS(Formulas!$A$2:$A$3001,BD$4,Formulas!$B$2:$B$3001,$A59))</f>
        <v>0</v>
      </c>
      <c r="BE59" s="21" t="n">
        <f aca="false">IF(OR($A59="",BE$4=""),0,COUNTIFS(Formulas!$A$2:$A$3001,BE$4,Formulas!$B$2:$B$3001,$A59))</f>
        <v>0</v>
      </c>
      <c r="BF59" s="21" t="n">
        <f aca="false">IF(OR($A59="",BF$4=""),0,COUNTIFS(Formulas!$A$2:$A$3001,BF$4,Formulas!$B$2:$B$3001,$A59))</f>
        <v>0</v>
      </c>
      <c r="BG59" s="21" t="n">
        <f aca="false">IF(OR($A59="",BG$4=""),0,COUNTIFS(Formulas!$A$2:$A$3001,BG$4,Formulas!$B$2:$B$3001,$A59))</f>
        <v>0</v>
      </c>
      <c r="BH59" s="21" t="n">
        <f aca="false">IF(OR($A59="",BH$4=""),0,COUNTIFS(Formulas!$A$2:$A$3001,BH$4,Formulas!$B$2:$B$3001,$A59))</f>
        <v>0</v>
      </c>
      <c r="BI59" s="21" t="n">
        <f aca="false">IF(OR($A59="",BI$4=""),0,COUNTIFS(Formulas!$A$2:$A$3001,BI$4,Formulas!$B$2:$B$3001,$A59))</f>
        <v>0</v>
      </c>
      <c r="BJ59" s="21" t="n">
        <f aca="false">IF(OR($A59="",BJ$4=""),0,COUNTIFS(Formulas!$A$2:$A$3001,BJ$4,Formulas!$B$2:$B$3001,$A59))</f>
        <v>0</v>
      </c>
      <c r="BK59" s="21" t="n">
        <f aca="false">IF(OR($A59="",BK$4=""),0,COUNTIFS(Formulas!$A$2:$A$3001,BK$4,Formulas!$B$2:$B$3001,$A59))</f>
        <v>0</v>
      </c>
      <c r="BL59" s="21" t="n">
        <f aca="false">IF(OR($A59="",BL$4=""),0,COUNTIFS(Formulas!$A$2:$A$3001,BL$4,Formulas!$B$2:$B$3001,$A59))</f>
        <v>0</v>
      </c>
      <c r="BM59" s="21" t="n">
        <f aca="false">IF(OR($A59="",BM$4=""),0,COUNTIFS(Formulas!$A$2:$A$3001,BM$4,Formulas!$B$2:$B$3001,$A59))</f>
        <v>0</v>
      </c>
      <c r="BN59" s="21" t="n">
        <f aca="false">IF(OR($A59="",BN$4=""),0,COUNTIFS(Formulas!$A$2:$A$3001,BN$4,Formulas!$B$2:$B$3001,$A59))</f>
        <v>0</v>
      </c>
      <c r="BO59" s="21" t="n">
        <f aca="false">IF(OR($A59="",BO$4=""),0,COUNTIFS(Formulas!$A$2:$A$3001,BO$4,Formulas!$B$2:$B$3001,$A59))</f>
        <v>0</v>
      </c>
      <c r="BP59" s="21" t="n">
        <f aca="false">IF(OR($A59="",BP$4=""),0,COUNTIFS(Formulas!$A$2:$A$3001,BP$4,Formulas!$B$2:$B$3001,$A59))</f>
        <v>0</v>
      </c>
      <c r="BQ59" s="21" t="n">
        <f aca="false">IF(OR($A59="",BQ$4=""),0,COUNTIFS(Formulas!$A$2:$A$3001,BQ$4,Formulas!$B$2:$B$3001,$A59))</f>
        <v>0</v>
      </c>
      <c r="BR59" s="21" t="n">
        <f aca="false">IF(OR($A59="",BR$4=""),0,COUNTIFS(Formulas!$A$2:$A$3001,BR$4,Formulas!$B$2:$B$3001,$A59))</f>
        <v>0</v>
      </c>
      <c r="BS59" s="21" t="n">
        <f aca="false">IF(OR($A59="",BS$4=""),0,COUNTIFS(Formulas!$A$2:$A$3001,BS$4,Formulas!$B$2:$B$3001,$A59))</f>
        <v>0</v>
      </c>
      <c r="BT59" s="21" t="n">
        <f aca="false">IF(OR($A59="",BT$4=""),0,COUNTIFS(Formulas!$A$2:$A$3001,BT$4,Formulas!$B$2:$B$3001,$A59))</f>
        <v>0</v>
      </c>
      <c r="BU59" s="21" t="n">
        <f aca="false">IF(OR($A59="",BU$4=""),0,COUNTIFS(Formulas!$A$2:$A$3001,BU$4,Formulas!$B$2:$B$3001,$A59))</f>
        <v>0</v>
      </c>
      <c r="BV59" s="21" t="n">
        <f aca="false">IF(OR($A59="",BV$4=""),0,COUNTIFS(Formulas!$A$2:$A$3001,BV$4,Formulas!$B$2:$B$3001,$A59))</f>
        <v>0</v>
      </c>
      <c r="BW59" s="21" t="n">
        <f aca="false">IF(OR($A59="",BW$4=""),0,COUNTIFS(Formulas!$A$2:$A$3001,BW$4,Formulas!$B$2:$B$3001,$A59))</f>
        <v>0</v>
      </c>
      <c r="BX59" s="21" t="n">
        <f aca="false">IF(OR($A59="",BX$4=""),0,COUNTIFS(Formulas!$A$2:$A$3001,BX$4,Formulas!$B$2:$B$3001,$A59))</f>
        <v>0</v>
      </c>
      <c r="BY59" s="21" t="n">
        <f aca="false">IF(OR($A59="",BY$4=""),0,COUNTIFS(Formulas!$A$2:$A$3001,BY$4,Formulas!$B$2:$B$3001,$A59))</f>
        <v>0</v>
      </c>
      <c r="BZ59" s="21" t="n">
        <f aca="false">IF(OR($A59="",BZ$4=""),0,COUNTIFS(Formulas!$A$2:$A$3001,BZ$4,Formulas!$B$2:$B$3001,$A59))</f>
        <v>0</v>
      </c>
      <c r="CA59" s="21" t="n">
        <f aca="false">IF(OR($A59="",CA$4=""),0,COUNTIFS(Formulas!$A$2:$A$3001,CA$4,Formulas!$B$2:$B$3001,$A59))</f>
        <v>0</v>
      </c>
      <c r="CB59" s="21" t="n">
        <f aca="false">IF(OR($A59="",CB$4=""),0,COUNTIFS(Formulas!$A$2:$A$3001,CB$4,Formulas!$B$2:$B$3001,$A59))</f>
        <v>0</v>
      </c>
      <c r="CC59" s="21" t="n">
        <f aca="false">IF(OR($A59="",CC$4=""),0,COUNTIFS(Formulas!$A$2:$A$3001,CC$4,Formulas!$B$2:$B$3001,$A59))</f>
        <v>0</v>
      </c>
      <c r="CD59" s="21" t="n">
        <f aca="false">IF(OR($A59="",CD$4=""),0,COUNTIFS(Formulas!$A$2:$A$3001,CD$4,Formulas!$B$2:$B$3001,$A59))</f>
        <v>0</v>
      </c>
      <c r="CE59" s="21" t="n">
        <f aca="false">IF(OR($A59="",CE$4=""),0,COUNTIFS(Formulas!$A$2:$A$3001,CE$4,Formulas!$B$2:$B$3001,$A59))</f>
        <v>0</v>
      </c>
      <c r="CF59" s="21" t="n">
        <f aca="false">IF(OR($A59="",CF$4=""),0,COUNTIFS(Formulas!$A$2:$A$3001,CF$4,Formulas!$B$2:$B$3001,$A59))</f>
        <v>0</v>
      </c>
      <c r="CG59" s="21" t="n">
        <f aca="false">IF(OR($A59="",CG$4=""),0,COUNTIFS(Formulas!$A$2:$A$3001,CG$4,Formulas!$B$2:$B$3001,$A59))</f>
        <v>0</v>
      </c>
      <c r="CH59" s="21" t="n">
        <f aca="false">IF(OR($A59="",CH$4=""),0,COUNTIFS(Formulas!$A$2:$A$3001,CH$4,Formulas!$B$2:$B$3001,$A59))</f>
        <v>0</v>
      </c>
      <c r="CI59" s="21" t="n">
        <f aca="false">IF(OR($A59="",CI$4=""),0,COUNTIFS(Formulas!$A$2:$A$3001,CI$4,Formulas!$B$2:$B$3001,$A59))</f>
        <v>0</v>
      </c>
      <c r="CJ59" s="21" t="n">
        <f aca="false">IF(OR($A59="",CJ$4=""),0,COUNTIFS(Formulas!$A$2:$A$3001,CJ$4,Formulas!$B$2:$B$3001,$A59))</f>
        <v>0</v>
      </c>
      <c r="CK59" s="21" t="n">
        <f aca="false">IF(OR($A59="",CK$4=""),0,COUNTIFS(Formulas!$A$2:$A$3001,CK$4,Formulas!$B$2:$B$3001,$A59))</f>
        <v>0</v>
      </c>
      <c r="CL59" s="21" t="n">
        <f aca="false">IF(OR($A59="",CL$4=""),0,COUNTIFS(Formulas!$A$2:$A$3001,CL$4,Formulas!$B$2:$B$3001,$A59))</f>
        <v>0</v>
      </c>
      <c r="CM59" s="21" t="n">
        <f aca="false">IF(OR($A59="",CM$4=""),0,COUNTIFS(Formulas!$A$2:$A$3001,CM$4,Formulas!$B$2:$B$3001,$A59))</f>
        <v>0</v>
      </c>
      <c r="CN59" s="21" t="n">
        <f aca="false">IF(OR($A59="",CN$4=""),0,COUNTIFS(Formulas!$A$2:$A$3001,CN$4,Formulas!$B$2:$B$3001,$A59))</f>
        <v>0</v>
      </c>
      <c r="CO59" s="21" t="n">
        <f aca="false">IF(OR($A59="",CO$4=""),0,COUNTIFS(Formulas!$A$2:$A$3001,CO$4,Formulas!$B$2:$B$3001,$A59))</f>
        <v>0</v>
      </c>
      <c r="CP59" s="21" t="n">
        <f aca="false">IF(OR($A59="",CP$4=""),0,COUNTIFS(Formulas!$A$2:$A$3001,CP$4,Formulas!$B$2:$B$3001,$A59))</f>
        <v>0</v>
      </c>
      <c r="CQ59" s="21" t="n">
        <f aca="false">IF(OR($A59="",CQ$4=""),0,COUNTIFS(Formulas!$A$2:$A$3001,CQ$4,Formulas!$B$2:$B$3001,$A59))</f>
        <v>0</v>
      </c>
      <c r="CR59" s="21" t="n">
        <f aca="false">IF(OR($A59="",CR$4=""),0,COUNTIFS(Formulas!$A$2:$A$3001,CR$4,Formulas!$B$2:$B$3001,$A59))</f>
        <v>0</v>
      </c>
      <c r="CS59" s="21" t="n">
        <f aca="false">IF(OR($A59="",CS$4=""),0,COUNTIFS(Formulas!$A$2:$A$3001,CS$4,Formulas!$B$2:$B$3001,$A59))</f>
        <v>0</v>
      </c>
      <c r="CT59" s="21" t="n">
        <f aca="false">IF(OR($A59="",CT$4=""),0,COUNTIFS(Formulas!$A$2:$A$3001,CT$4,Formulas!$B$2:$B$3001,$A59))</f>
        <v>0</v>
      </c>
      <c r="CU59" s="21" t="n">
        <f aca="false">IF(OR($A59="",CU$4=""),0,COUNTIFS(Formulas!$A$2:$A$3001,CU$4,Formulas!$B$2:$B$3001,$A59))</f>
        <v>0</v>
      </c>
      <c r="CV59" s="21" t="n">
        <f aca="false">IF(OR($A59="",CV$4=""),0,COUNTIFS(Formulas!$A$2:$A$3001,CV$4,Formulas!$B$2:$B$3001,$A59))</f>
        <v>0</v>
      </c>
      <c r="CW59" s="21" t="n">
        <f aca="false">IF(OR($A59="",CW$4=""),0,COUNTIFS(Formulas!$A$2:$A$3001,CW$4,Formulas!$B$2:$B$3001,$A59))</f>
        <v>0</v>
      </c>
      <c r="CX59" s="21" t="n">
        <f aca="false">IF(OR($A59="",CX$4=""),0,COUNTIFS(Formulas!$A$2:$A$3001,CX$4,Formulas!$B$2:$B$3001,$A59))</f>
        <v>0</v>
      </c>
      <c r="CY59" s="21" t="n">
        <f aca="false">IF(OR($A59="",CY$4=""),0,COUNTIFS(Formulas!$A$2:$A$3001,CY$4,Formulas!$B$2:$B$3001,$A59))</f>
        <v>0</v>
      </c>
      <c r="CZ59" s="21" t="n">
        <f aca="false">IF(OR($A59="",CZ$4=""),0,COUNTIFS(Formulas!$A$2:$A$3001,CZ$4,Formulas!$B$2:$B$3001,$A59))</f>
        <v>0</v>
      </c>
      <c r="DA59" s="21" t="n">
        <f aca="false">IF(OR($A59="",DA$4=""),0,COUNTIFS(Formulas!$A$2:$A$3001,DA$4,Formulas!$B$2:$B$3001,$A59))</f>
        <v>1</v>
      </c>
      <c r="DB59" s="21" t="n">
        <f aca="false">IF(OR($A59="",DB$4=""),0,COUNTIFS(Formulas!$A$2:$A$3001,DB$4,Formulas!$B$2:$B$3001,$A59))</f>
        <v>0</v>
      </c>
      <c r="DC59" s="21" t="n">
        <f aca="false">IF(OR($A59="",DC$4=""),0,COUNTIFS(Formulas!$A$2:$A$3001,DC$4,Formulas!$B$2:$B$3001,$A59))</f>
        <v>0</v>
      </c>
      <c r="DD59" s="21" t="n">
        <f aca="false">IF(OR($A59="",DD$4=""),0,COUNTIFS(Formulas!$A$2:$A$3001,DD$4,Formulas!$B$2:$B$3001,$A59))</f>
        <v>0</v>
      </c>
      <c r="DE59" s="21" t="n">
        <f aca="false">IF(OR($A59="",DE$4=""),0,COUNTIFS(Formulas!$A$2:$A$3001,DE$4,Formulas!$B$2:$B$3001,$A59))</f>
        <v>0</v>
      </c>
      <c r="DF59" s="21" t="n">
        <f aca="false">IF(OR($A59="",DF$4=""),0,COUNTIFS(Formulas!$A$2:$A$3001,DF$4,Formulas!$B$2:$B$3001,$A59))</f>
        <v>0</v>
      </c>
      <c r="DG59" s="21" t="n">
        <f aca="false">IF(OR($A59="",DG$4=""),0,COUNTIFS(Formulas!$A$2:$A$3001,DG$4,Formulas!$B$2:$B$3001,$A59))</f>
        <v>0</v>
      </c>
      <c r="DH59" s="21" t="n">
        <f aca="false">IF(OR($A59="",DH$4=""),0,COUNTIFS(Formulas!$A$2:$A$3001,DH$4,Formulas!$B$2:$B$3001,$A59))</f>
        <v>0</v>
      </c>
      <c r="DI59" s="21" t="n">
        <f aca="false">IF(OR($A59="",DI$4=""),0,COUNTIFS(Formulas!$A$2:$A$3001,DI$4,Formulas!$B$2:$B$3001,$A59))</f>
        <v>0</v>
      </c>
      <c r="DJ59" s="21" t="n">
        <f aca="false">IF(OR($A59="",DJ$4=""),0,COUNTIFS(Formulas!$A$2:$A$3001,DJ$4,Formulas!$B$2:$B$3001,$A59))</f>
        <v>0</v>
      </c>
      <c r="DK59" s="21" t="n">
        <f aca="false">IF(OR($A59="",DK$4=""),0,COUNTIFS(Formulas!$A$2:$A$3001,DK$4,Formulas!$B$2:$B$3001,$A59))</f>
        <v>0</v>
      </c>
      <c r="DL59" s="21" t="n">
        <f aca="false">IF(OR($A59="",DL$4=""),0,COUNTIFS(Formulas!$A$2:$A$3001,DL$4,Formulas!$B$2:$B$3001,$A59))</f>
        <v>0</v>
      </c>
      <c r="DM59" s="21" t="n">
        <f aca="false">IF(OR($A59="",DM$4=""),0,COUNTIFS(Formulas!$A$2:$A$3001,DM$4,Formulas!$B$2:$B$3001,$A59))</f>
        <v>0</v>
      </c>
      <c r="DN59" s="21" t="n">
        <f aca="false">IF(OR($A59="",DN$4=""),0,COUNTIFS(Formulas!$A$2:$A$3001,DN$4,Formulas!$B$2:$B$3001,$A59))</f>
        <v>0</v>
      </c>
      <c r="DO59" s="21" t="n">
        <f aca="false">IF(OR($A59="",DO$4=""),0,COUNTIFS(Formulas!$A$2:$A$3001,DO$4,Formulas!$B$2:$B$3001,$A59))</f>
        <v>0</v>
      </c>
      <c r="DP59" s="21" t="n">
        <f aca="false">IF(OR($A59="",DP$4=""),0,COUNTIFS(Formulas!$A$2:$A$3001,DP$4,Formulas!$B$2:$B$3001,$A59))</f>
        <v>0</v>
      </c>
      <c r="DQ59" s="21" t="n">
        <f aca="false">IF(OR($A59="",DQ$4=""),0,COUNTIFS(Formulas!$A$2:$A$3001,DQ$4,Formulas!$B$2:$B$3001,$A59))</f>
        <v>0</v>
      </c>
      <c r="DR59" s="21" t="n">
        <f aca="false">IF(OR($A59="",DR$4=""),0,COUNTIFS(Formulas!$A$2:$A$3001,DR$4,Formulas!$B$2:$B$3001,$A59))</f>
        <v>0</v>
      </c>
      <c r="DS59" s="21" t="n">
        <f aca="false">IF(OR($A59="",DS$4=""),0,COUNTIFS(Formulas!$A$2:$A$3001,DS$4,Formulas!$B$2:$B$3001,$A59))</f>
        <v>0</v>
      </c>
      <c r="DT59" s="21" t="n">
        <f aca="false">IF(OR($A59="",DT$4=""),0,COUNTIFS(Formulas!$A$2:$A$3001,DT$4,Formulas!$B$2:$B$3001,$A59))</f>
        <v>0</v>
      </c>
      <c r="DU59" s="21" t="n">
        <f aca="false">IF(OR($A59="",DU$4=""),0,COUNTIFS(Formulas!$A$2:$A$3001,DU$4,Formulas!$B$2:$B$3001,$A59))</f>
        <v>0</v>
      </c>
      <c r="DV59" s="21" t="n">
        <f aca="false">IF(OR($A59="",DV$4=""),0,COUNTIFS(Formulas!$A$2:$A$3001,DV$4,Formulas!$B$2:$B$3001,$A59))</f>
        <v>0</v>
      </c>
      <c r="DW59" s="21" t="n">
        <f aca="false">IF(OR($A59="",DW$4=""),0,COUNTIFS(Formulas!$A$2:$A$3001,DW$4,Formulas!$B$2:$B$3001,$A59))</f>
        <v>0</v>
      </c>
      <c r="DX59" s="21" t="n">
        <f aca="false">IF(OR($A59="",DX$4=""),0,COUNTIFS(Formulas!$A$2:$A$3001,DX$4,Formulas!$B$2:$B$3001,$A59))</f>
        <v>0</v>
      </c>
      <c r="DY59" s="21" t="n">
        <f aca="false">IF(OR($A59="",DY$4=""),0,COUNTIFS(Formulas!$A$2:$A$3001,DY$4,Formulas!$B$2:$B$3001,$A59))</f>
        <v>0</v>
      </c>
      <c r="DZ59" s="21" t="n">
        <f aca="false">IF(OR($A59="",DZ$4=""),0,COUNTIFS(Formulas!$A$2:$A$3001,DZ$4,Formulas!$B$2:$B$3001,$A59))</f>
        <v>0</v>
      </c>
      <c r="EA59" s="21" t="n">
        <f aca="false">IF(OR($A59="",EA$4=""),0,COUNTIFS(Formulas!$A$2:$A$3001,EA$4,Formulas!$B$2:$B$3001,$A59))</f>
        <v>0</v>
      </c>
      <c r="EB59" s="21" t="n">
        <f aca="false">IF(OR($A59="",EB$4=""),0,COUNTIFS(Formulas!$A$2:$A$3001,EB$4,Formulas!$B$2:$B$3001,$A59))</f>
        <v>0</v>
      </c>
      <c r="EC59" s="21" t="n">
        <f aca="false">IF(OR($A59="",EC$4=""),0,COUNTIFS(Formulas!$A$2:$A$3001,EC$4,Formulas!$B$2:$B$3001,$A59))</f>
        <v>0</v>
      </c>
      <c r="ED59" s="21" t="n">
        <f aca="false">IF(OR($A59="",ED$4=""),0,COUNTIFS(Formulas!$A$2:$A$3001,ED$4,Formulas!$B$2:$B$3001,$A59))</f>
        <v>0</v>
      </c>
      <c r="EE59" s="21" t="n">
        <f aca="false">IF(OR($A59="",EE$4=""),0,COUNTIFS(Formulas!$A$2:$A$3001,EE$4,Formulas!$B$2:$B$3001,$A59))</f>
        <v>0</v>
      </c>
      <c r="EF59" s="21" t="n">
        <f aca="false">IF(OR($A59="",EF$4=""),0,COUNTIFS(Formulas!$A$2:$A$3001,EF$4,Formulas!$B$2:$B$3001,$A59))</f>
        <v>0</v>
      </c>
      <c r="EG59" s="21" t="n">
        <f aca="false">IF(OR($A59="",EG$4=""),0,COUNTIFS(Formulas!$A$2:$A$3001,EG$4,Formulas!$B$2:$B$3001,$A59))</f>
        <v>0</v>
      </c>
      <c r="EH59" s="21" t="n">
        <f aca="false">IF(OR($A59="",EH$4=""),0,COUNTIFS(Formulas!$A$2:$A$3001,EH$4,Formulas!$B$2:$B$3001,$A59))</f>
        <v>0</v>
      </c>
      <c r="EI59" s="21" t="n">
        <f aca="false">IF(OR($A59="",EI$4=""),0,COUNTIFS(Formulas!$A$2:$A$3001,EI$4,Formulas!$B$2:$B$3001,$A59))</f>
        <v>0</v>
      </c>
      <c r="EJ59" s="21" t="n">
        <f aca="false">IF(OR($A59="",EJ$4=""),0,COUNTIFS(Formulas!$A$2:$A$3001,EJ$4,Formulas!$B$2:$B$3001,$A59))</f>
        <v>0</v>
      </c>
      <c r="EK59" s="21" t="n">
        <f aca="false">IF(OR($A59="",EK$4=""),0,COUNTIFS(Formulas!$A$2:$A$3001,EK$4,Formulas!$B$2:$B$3001,$A59))</f>
        <v>0</v>
      </c>
      <c r="EL59" s="21" t="n">
        <f aca="false">IF(OR($A59="",EL$4=""),0,COUNTIFS(Formulas!$A$2:$A$3001,EL$4,Formulas!$B$2:$B$3001,$A59))</f>
        <v>0</v>
      </c>
      <c r="EM59" s="21" t="n">
        <f aca="false">IF(OR($A59="",EM$4=""),0,COUNTIFS(Formulas!$A$2:$A$3001,EM$4,Formulas!$B$2:$B$3001,$A59))</f>
        <v>0</v>
      </c>
      <c r="EN59" s="21" t="n">
        <f aca="false">IF(OR($A59="",EN$4=""),0,COUNTIFS(Formulas!$A$2:$A$3001,EN$4,Formulas!$B$2:$B$3001,$A59))</f>
        <v>0</v>
      </c>
      <c r="EO59" s="21" t="n">
        <f aca="false">IF(OR($A59="",EO$4=""),0,COUNTIFS(Formulas!$A$2:$A$3001,EO$4,Formulas!$B$2:$B$3001,$A59))</f>
        <v>0</v>
      </c>
      <c r="EP59" s="21" t="n">
        <f aca="false">IF(OR($A59="",EP$4=""),0,COUNTIFS(Formulas!$A$2:$A$3001,EP$4,Formulas!$B$2:$B$3001,$A59))</f>
        <v>0</v>
      </c>
      <c r="EQ59" s="21" t="n">
        <f aca="false">IF(OR($A59="",EQ$4=""),0,COUNTIFS(Formulas!$A$2:$A$3001,EQ$4,Formulas!$B$2:$B$3001,$A59))</f>
        <v>0</v>
      </c>
      <c r="ER59" s="21" t="n">
        <f aca="false">IF(OR($A59="",ER$4=""),0,COUNTIFS(Formulas!$A$2:$A$3001,ER$4,Formulas!$B$2:$B$3001,$A59))</f>
        <v>0</v>
      </c>
      <c r="ES59" s="21" t="n">
        <f aca="false">IF(OR($A59="",ES$4=""),0,COUNTIFS(Formulas!$A$2:$A$3001,ES$4,Formulas!$B$2:$B$3001,$A59))</f>
        <v>0</v>
      </c>
      <c r="ET59" s="21" t="n">
        <f aca="false">IF(OR($A59="",ET$4=""),0,COUNTIFS(Formulas!$A$2:$A$3001,ET$4,Formulas!$B$2:$B$3001,$A59))</f>
        <v>0</v>
      </c>
      <c r="EU59" s="21" t="n">
        <f aca="false">IF(OR($A59="",EU$4=""),0,COUNTIFS(Formulas!$A$2:$A$3001,EU$4,Formulas!$B$2:$B$3001,$A59))</f>
        <v>0</v>
      </c>
      <c r="EV59" s="21" t="n">
        <f aca="false">IF(OR($A59="",EV$4=""),0,COUNTIFS(Formulas!$A$2:$A$3001,EV$4,Formulas!$B$2:$B$3001,$A59))</f>
        <v>0</v>
      </c>
    </row>
    <row r="60" customFormat="false" ht="15" hidden="false" customHeight="false" outlineLevel="0" collapsed="false">
      <c r="A60" s="13" t="str">
        <f aca="false">IF(INDEX(Materials!$A$2:$A$301,56)="","",INDEX(Materials!$A$2:$A$301,56))</f>
        <v>Linagliptin</v>
      </c>
      <c r="B60" s="19" t="n">
        <f aca="false">IF(A60="","",COUNTIF(C60:EV60,"&gt;0"))</f>
        <v>9</v>
      </c>
      <c r="C60" s="21" t="n">
        <f aca="false">IF(OR($A60="",C$4=""),0,COUNTIFS(Formulas!$A$2:$A$3001,C$4,Formulas!$B$2:$B$3001,$A60))</f>
        <v>0</v>
      </c>
      <c r="D60" s="21" t="n">
        <f aca="false">IF(OR($A60="",D$4=""),0,COUNTIFS(Formulas!$A$2:$A$3001,D$4,Formulas!$B$2:$B$3001,$A60))</f>
        <v>0</v>
      </c>
      <c r="E60" s="21" t="n">
        <f aca="false">IF(OR($A60="",E$4=""),0,COUNTIFS(Formulas!$A$2:$A$3001,E$4,Formulas!$B$2:$B$3001,$A60))</f>
        <v>0</v>
      </c>
      <c r="F60" s="21" t="n">
        <f aca="false">IF(OR($A60="",F$4=""),0,COUNTIFS(Formulas!$A$2:$A$3001,F$4,Formulas!$B$2:$B$3001,$A60))</f>
        <v>0</v>
      </c>
      <c r="G60" s="21" t="n">
        <f aca="false">IF(OR($A60="",G$4=""),0,COUNTIFS(Formulas!$A$2:$A$3001,G$4,Formulas!$B$2:$B$3001,$A60))</f>
        <v>0</v>
      </c>
      <c r="H60" s="21" t="n">
        <f aca="false">IF(OR($A60="",H$4=""),0,COUNTIFS(Formulas!$A$2:$A$3001,H$4,Formulas!$B$2:$B$3001,$A60))</f>
        <v>0</v>
      </c>
      <c r="I60" s="21" t="n">
        <f aca="false">IF(OR($A60="",I$4=""),0,COUNTIFS(Formulas!$A$2:$A$3001,I$4,Formulas!$B$2:$B$3001,$A60))</f>
        <v>0</v>
      </c>
      <c r="J60" s="21" t="n">
        <f aca="false">IF(OR($A60="",J$4=""),0,COUNTIFS(Formulas!$A$2:$A$3001,J$4,Formulas!$B$2:$B$3001,$A60))</f>
        <v>0</v>
      </c>
      <c r="K60" s="21" t="n">
        <f aca="false">IF(OR($A60="",K$4=""),0,COUNTIFS(Formulas!$A$2:$A$3001,K$4,Formulas!$B$2:$B$3001,$A60))</f>
        <v>0</v>
      </c>
      <c r="L60" s="21" t="n">
        <f aca="false">IF(OR($A60="",L$4=""),0,COUNTIFS(Formulas!$A$2:$A$3001,L$4,Formulas!$B$2:$B$3001,$A60))</f>
        <v>0</v>
      </c>
      <c r="M60" s="21" t="n">
        <f aca="false">IF(OR($A60="",M$4=""),0,COUNTIFS(Formulas!$A$2:$A$3001,M$4,Formulas!$B$2:$B$3001,$A60))</f>
        <v>0</v>
      </c>
      <c r="N60" s="21" t="n">
        <f aca="false">IF(OR($A60="",N$4=""),0,COUNTIFS(Formulas!$A$2:$A$3001,N$4,Formulas!$B$2:$B$3001,$A60))</f>
        <v>0</v>
      </c>
      <c r="O60" s="21" t="n">
        <f aca="false">IF(OR($A60="",O$4=""),0,COUNTIFS(Formulas!$A$2:$A$3001,O$4,Formulas!$B$2:$B$3001,$A60))</f>
        <v>0</v>
      </c>
      <c r="P60" s="21" t="n">
        <f aca="false">IF(OR($A60="",P$4=""),0,COUNTIFS(Formulas!$A$2:$A$3001,P$4,Formulas!$B$2:$B$3001,$A60))</f>
        <v>0</v>
      </c>
      <c r="Q60" s="21" t="n">
        <f aca="false">IF(OR($A60="",Q$4=""),0,COUNTIFS(Formulas!$A$2:$A$3001,Q$4,Formulas!$B$2:$B$3001,$A60))</f>
        <v>0</v>
      </c>
      <c r="R60" s="21" t="n">
        <f aca="false">IF(OR($A60="",R$4=""),0,COUNTIFS(Formulas!$A$2:$A$3001,R$4,Formulas!$B$2:$B$3001,$A60))</f>
        <v>0</v>
      </c>
      <c r="S60" s="21" t="n">
        <f aca="false">IF(OR($A60="",S$4=""),0,COUNTIFS(Formulas!$A$2:$A$3001,S$4,Formulas!$B$2:$B$3001,$A60))</f>
        <v>0</v>
      </c>
      <c r="T60" s="21" t="n">
        <f aca="false">IF(OR($A60="",T$4=""),0,COUNTIFS(Formulas!$A$2:$A$3001,T$4,Formulas!$B$2:$B$3001,$A60))</f>
        <v>0</v>
      </c>
      <c r="U60" s="21" t="n">
        <f aca="false">IF(OR($A60="",U$4=""),0,COUNTIFS(Formulas!$A$2:$A$3001,U$4,Formulas!$B$2:$B$3001,$A60))</f>
        <v>0</v>
      </c>
      <c r="V60" s="21" t="n">
        <f aca="false">IF(OR($A60="",V$4=""),0,COUNTIFS(Formulas!$A$2:$A$3001,V$4,Formulas!$B$2:$B$3001,$A60))</f>
        <v>0</v>
      </c>
      <c r="W60" s="21" t="n">
        <f aca="false">IF(OR($A60="",W$4=""),0,COUNTIFS(Formulas!$A$2:$A$3001,W$4,Formulas!$B$2:$B$3001,$A60))</f>
        <v>0</v>
      </c>
      <c r="X60" s="21" t="n">
        <f aca="false">IF(OR($A60="",X$4=""),0,COUNTIFS(Formulas!$A$2:$A$3001,X$4,Formulas!$B$2:$B$3001,$A60))</f>
        <v>0</v>
      </c>
      <c r="Y60" s="21" t="n">
        <f aca="false">IF(OR($A60="",Y$4=""),0,COUNTIFS(Formulas!$A$2:$A$3001,Y$4,Formulas!$B$2:$B$3001,$A60))</f>
        <v>0</v>
      </c>
      <c r="Z60" s="21" t="n">
        <f aca="false">IF(OR($A60="",Z$4=""),0,COUNTIFS(Formulas!$A$2:$A$3001,Z$4,Formulas!$B$2:$B$3001,$A60))</f>
        <v>0</v>
      </c>
      <c r="AA60" s="21" t="n">
        <f aca="false">IF(OR($A60="",AA$4=""),0,COUNTIFS(Formulas!$A$2:$A$3001,AA$4,Formulas!$B$2:$B$3001,$A60))</f>
        <v>0</v>
      </c>
      <c r="AB60" s="21" t="n">
        <f aca="false">IF(OR($A60="",AB$4=""),0,COUNTIFS(Formulas!$A$2:$A$3001,AB$4,Formulas!$B$2:$B$3001,$A60))</f>
        <v>0</v>
      </c>
      <c r="AC60" s="21" t="n">
        <f aca="false">IF(OR($A60="",AC$4=""),0,COUNTIFS(Formulas!$A$2:$A$3001,AC$4,Formulas!$B$2:$B$3001,$A60))</f>
        <v>0</v>
      </c>
      <c r="AD60" s="21" t="n">
        <f aca="false">IF(OR($A60="",AD$4=""),0,COUNTIFS(Formulas!$A$2:$A$3001,AD$4,Formulas!$B$2:$B$3001,$A60))</f>
        <v>0</v>
      </c>
      <c r="AE60" s="21" t="n">
        <f aca="false">IF(OR($A60="",AE$4=""),0,COUNTIFS(Formulas!$A$2:$A$3001,AE$4,Formulas!$B$2:$B$3001,$A60))</f>
        <v>0</v>
      </c>
      <c r="AF60" s="21" t="n">
        <f aca="false">IF(OR($A60="",AF$4=""),0,COUNTIFS(Formulas!$A$2:$A$3001,AF$4,Formulas!$B$2:$B$3001,$A60))</f>
        <v>0</v>
      </c>
      <c r="AG60" s="21" t="n">
        <f aca="false">IF(OR($A60="",AG$4=""),0,COUNTIFS(Formulas!$A$2:$A$3001,AG$4,Formulas!$B$2:$B$3001,$A60))</f>
        <v>0</v>
      </c>
      <c r="AH60" s="21" t="n">
        <f aca="false">IF(OR($A60="",AH$4=""),0,COUNTIFS(Formulas!$A$2:$A$3001,AH$4,Formulas!$B$2:$B$3001,$A60))</f>
        <v>1</v>
      </c>
      <c r="AI60" s="21" t="n">
        <f aca="false">IF(OR($A60="",AI$4=""),0,COUNTIFS(Formulas!$A$2:$A$3001,AI$4,Formulas!$B$2:$B$3001,$A60))</f>
        <v>0</v>
      </c>
      <c r="AJ60" s="21" t="n">
        <f aca="false">IF(OR($A60="",AJ$4=""),0,COUNTIFS(Formulas!$A$2:$A$3001,AJ$4,Formulas!$B$2:$B$3001,$A60))</f>
        <v>0</v>
      </c>
      <c r="AK60" s="21" t="n">
        <f aca="false">IF(OR($A60="",AK$4=""),0,COUNTIFS(Formulas!$A$2:$A$3001,AK$4,Formulas!$B$2:$B$3001,$A60))</f>
        <v>1</v>
      </c>
      <c r="AL60" s="21" t="n">
        <f aca="false">IF(OR($A60="",AL$4=""),0,COUNTIFS(Formulas!$A$2:$A$3001,AL$4,Formulas!$B$2:$B$3001,$A60))</f>
        <v>1</v>
      </c>
      <c r="AM60" s="21" t="n">
        <f aca="false">IF(OR($A60="",AM$4=""),0,COUNTIFS(Formulas!$A$2:$A$3001,AM$4,Formulas!$B$2:$B$3001,$A60))</f>
        <v>0</v>
      </c>
      <c r="AN60" s="21" t="n">
        <f aca="false">IF(OR($A60="",AN$4=""),0,COUNTIFS(Formulas!$A$2:$A$3001,AN$4,Formulas!$B$2:$B$3001,$A60))</f>
        <v>0</v>
      </c>
      <c r="AO60" s="21" t="n">
        <f aca="false">IF(OR($A60="",AO$4=""),0,COUNTIFS(Formulas!$A$2:$A$3001,AO$4,Formulas!$B$2:$B$3001,$A60))</f>
        <v>0</v>
      </c>
      <c r="AP60" s="21" t="n">
        <f aca="false">IF(OR($A60="",AP$4=""),0,COUNTIFS(Formulas!$A$2:$A$3001,AP$4,Formulas!$B$2:$B$3001,$A60))</f>
        <v>0</v>
      </c>
      <c r="AQ60" s="21" t="n">
        <f aca="false">IF(OR($A60="",AQ$4=""),0,COUNTIFS(Formulas!$A$2:$A$3001,AQ$4,Formulas!$B$2:$B$3001,$A60))</f>
        <v>0</v>
      </c>
      <c r="AR60" s="21" t="n">
        <f aca="false">IF(OR($A60="",AR$4=""),0,COUNTIFS(Formulas!$A$2:$A$3001,AR$4,Formulas!$B$2:$B$3001,$A60))</f>
        <v>0</v>
      </c>
      <c r="AS60" s="21" t="n">
        <f aca="false">IF(OR($A60="",AS$4=""),0,COUNTIFS(Formulas!$A$2:$A$3001,AS$4,Formulas!$B$2:$B$3001,$A60))</f>
        <v>0</v>
      </c>
      <c r="AT60" s="21" t="n">
        <f aca="false">IF(OR($A60="",AT$4=""),0,COUNTIFS(Formulas!$A$2:$A$3001,AT$4,Formulas!$B$2:$B$3001,$A60))</f>
        <v>0</v>
      </c>
      <c r="AU60" s="21" t="n">
        <f aca="false">IF(OR($A60="",AU$4=""),0,COUNTIFS(Formulas!$A$2:$A$3001,AU$4,Formulas!$B$2:$B$3001,$A60))</f>
        <v>0</v>
      </c>
      <c r="AV60" s="21" t="n">
        <f aca="false">IF(OR($A60="",AV$4=""),0,COUNTIFS(Formulas!$A$2:$A$3001,AV$4,Formulas!$B$2:$B$3001,$A60))</f>
        <v>0</v>
      </c>
      <c r="AW60" s="21" t="n">
        <f aca="false">IF(OR($A60="",AW$4=""),0,COUNTIFS(Formulas!$A$2:$A$3001,AW$4,Formulas!$B$2:$B$3001,$A60))</f>
        <v>0</v>
      </c>
      <c r="AX60" s="21" t="n">
        <f aca="false">IF(OR($A60="",AX$4=""),0,COUNTIFS(Formulas!$A$2:$A$3001,AX$4,Formulas!$B$2:$B$3001,$A60))</f>
        <v>0</v>
      </c>
      <c r="AY60" s="21" t="n">
        <f aca="false">IF(OR($A60="",AY$4=""),0,COUNTIFS(Formulas!$A$2:$A$3001,AY$4,Formulas!$B$2:$B$3001,$A60))</f>
        <v>0</v>
      </c>
      <c r="AZ60" s="21" t="n">
        <f aca="false">IF(OR($A60="",AZ$4=""),0,COUNTIFS(Formulas!$A$2:$A$3001,AZ$4,Formulas!$B$2:$B$3001,$A60))</f>
        <v>1</v>
      </c>
      <c r="BA60" s="21" t="n">
        <f aca="false">IF(OR($A60="",BA$4=""),0,COUNTIFS(Formulas!$A$2:$A$3001,BA$4,Formulas!$B$2:$B$3001,$A60))</f>
        <v>1</v>
      </c>
      <c r="BB60" s="21" t="n">
        <f aca="false">IF(OR($A60="",BB$4=""),0,COUNTIFS(Formulas!$A$2:$A$3001,BB$4,Formulas!$B$2:$B$3001,$A60))</f>
        <v>1</v>
      </c>
      <c r="BC60" s="21" t="n">
        <f aca="false">IF(OR($A60="",BC$4=""),0,COUNTIFS(Formulas!$A$2:$A$3001,BC$4,Formulas!$B$2:$B$3001,$A60))</f>
        <v>1</v>
      </c>
      <c r="BD60" s="21" t="n">
        <f aca="false">IF(OR($A60="",BD$4=""),0,COUNTIFS(Formulas!$A$2:$A$3001,BD$4,Formulas!$B$2:$B$3001,$A60))</f>
        <v>1</v>
      </c>
      <c r="BE60" s="21" t="n">
        <f aca="false">IF(OR($A60="",BE$4=""),0,COUNTIFS(Formulas!$A$2:$A$3001,BE$4,Formulas!$B$2:$B$3001,$A60))</f>
        <v>1</v>
      </c>
      <c r="BF60" s="21" t="n">
        <f aca="false">IF(OR($A60="",BF$4=""),0,COUNTIFS(Formulas!$A$2:$A$3001,BF$4,Formulas!$B$2:$B$3001,$A60))</f>
        <v>0</v>
      </c>
      <c r="BG60" s="21" t="n">
        <f aca="false">IF(OR($A60="",BG$4=""),0,COUNTIFS(Formulas!$A$2:$A$3001,BG$4,Formulas!$B$2:$B$3001,$A60))</f>
        <v>0</v>
      </c>
      <c r="BH60" s="21" t="n">
        <f aca="false">IF(OR($A60="",BH$4=""),0,COUNTIFS(Formulas!$A$2:$A$3001,BH$4,Formulas!$B$2:$B$3001,$A60))</f>
        <v>0</v>
      </c>
      <c r="BI60" s="21" t="n">
        <f aca="false">IF(OR($A60="",BI$4=""),0,COUNTIFS(Formulas!$A$2:$A$3001,BI$4,Formulas!$B$2:$B$3001,$A60))</f>
        <v>0</v>
      </c>
      <c r="BJ60" s="21" t="n">
        <f aca="false">IF(OR($A60="",BJ$4=""),0,COUNTIFS(Formulas!$A$2:$A$3001,BJ$4,Formulas!$B$2:$B$3001,$A60))</f>
        <v>0</v>
      </c>
      <c r="BK60" s="21" t="n">
        <f aca="false">IF(OR($A60="",BK$4=""),0,COUNTIFS(Formulas!$A$2:$A$3001,BK$4,Formulas!$B$2:$B$3001,$A60))</f>
        <v>0</v>
      </c>
      <c r="BL60" s="21" t="n">
        <f aca="false">IF(OR($A60="",BL$4=""),0,COUNTIFS(Formulas!$A$2:$A$3001,BL$4,Formulas!$B$2:$B$3001,$A60))</f>
        <v>0</v>
      </c>
      <c r="BM60" s="21" t="n">
        <f aca="false">IF(OR($A60="",BM$4=""),0,COUNTIFS(Formulas!$A$2:$A$3001,BM$4,Formulas!$B$2:$B$3001,$A60))</f>
        <v>0</v>
      </c>
      <c r="BN60" s="21" t="n">
        <f aca="false">IF(OR($A60="",BN$4=""),0,COUNTIFS(Formulas!$A$2:$A$3001,BN$4,Formulas!$B$2:$B$3001,$A60))</f>
        <v>0</v>
      </c>
      <c r="BO60" s="21" t="n">
        <f aca="false">IF(OR($A60="",BO$4=""),0,COUNTIFS(Formulas!$A$2:$A$3001,BO$4,Formulas!$B$2:$B$3001,$A60))</f>
        <v>0</v>
      </c>
      <c r="BP60" s="21" t="n">
        <f aca="false">IF(OR($A60="",BP$4=""),0,COUNTIFS(Formulas!$A$2:$A$3001,BP$4,Formulas!$B$2:$B$3001,$A60))</f>
        <v>0</v>
      </c>
      <c r="BQ60" s="21" t="n">
        <f aca="false">IF(OR($A60="",BQ$4=""),0,COUNTIFS(Formulas!$A$2:$A$3001,BQ$4,Formulas!$B$2:$B$3001,$A60))</f>
        <v>0</v>
      </c>
      <c r="BR60" s="21" t="n">
        <f aca="false">IF(OR($A60="",BR$4=""),0,COUNTIFS(Formulas!$A$2:$A$3001,BR$4,Formulas!$B$2:$B$3001,$A60))</f>
        <v>0</v>
      </c>
      <c r="BS60" s="21" t="n">
        <f aca="false">IF(OR($A60="",BS$4=""),0,COUNTIFS(Formulas!$A$2:$A$3001,BS$4,Formulas!$B$2:$B$3001,$A60))</f>
        <v>0</v>
      </c>
      <c r="BT60" s="21" t="n">
        <f aca="false">IF(OR($A60="",BT$4=""),0,COUNTIFS(Formulas!$A$2:$A$3001,BT$4,Formulas!$B$2:$B$3001,$A60))</f>
        <v>0</v>
      </c>
      <c r="BU60" s="21" t="n">
        <f aca="false">IF(OR($A60="",BU$4=""),0,COUNTIFS(Formulas!$A$2:$A$3001,BU$4,Formulas!$B$2:$B$3001,$A60))</f>
        <v>0</v>
      </c>
      <c r="BV60" s="21" t="n">
        <f aca="false">IF(OR($A60="",BV$4=""),0,COUNTIFS(Formulas!$A$2:$A$3001,BV$4,Formulas!$B$2:$B$3001,$A60))</f>
        <v>0</v>
      </c>
      <c r="BW60" s="21" t="n">
        <f aca="false">IF(OR($A60="",BW$4=""),0,COUNTIFS(Formulas!$A$2:$A$3001,BW$4,Formulas!$B$2:$B$3001,$A60))</f>
        <v>0</v>
      </c>
      <c r="BX60" s="21" t="n">
        <f aca="false">IF(OR($A60="",BX$4=""),0,COUNTIFS(Formulas!$A$2:$A$3001,BX$4,Formulas!$B$2:$B$3001,$A60))</f>
        <v>0</v>
      </c>
      <c r="BY60" s="21" t="n">
        <f aca="false">IF(OR($A60="",BY$4=""),0,COUNTIFS(Formulas!$A$2:$A$3001,BY$4,Formulas!$B$2:$B$3001,$A60))</f>
        <v>0</v>
      </c>
      <c r="BZ60" s="21" t="n">
        <f aca="false">IF(OR($A60="",BZ$4=""),0,COUNTIFS(Formulas!$A$2:$A$3001,BZ$4,Formulas!$B$2:$B$3001,$A60))</f>
        <v>0</v>
      </c>
      <c r="CA60" s="21" t="n">
        <f aca="false">IF(OR($A60="",CA$4=""),0,COUNTIFS(Formulas!$A$2:$A$3001,CA$4,Formulas!$B$2:$B$3001,$A60))</f>
        <v>0</v>
      </c>
      <c r="CB60" s="21" t="n">
        <f aca="false">IF(OR($A60="",CB$4=""),0,COUNTIFS(Formulas!$A$2:$A$3001,CB$4,Formulas!$B$2:$B$3001,$A60))</f>
        <v>0</v>
      </c>
      <c r="CC60" s="21" t="n">
        <f aca="false">IF(OR($A60="",CC$4=""),0,COUNTIFS(Formulas!$A$2:$A$3001,CC$4,Formulas!$B$2:$B$3001,$A60))</f>
        <v>0</v>
      </c>
      <c r="CD60" s="21" t="n">
        <f aca="false">IF(OR($A60="",CD$4=""),0,COUNTIFS(Formulas!$A$2:$A$3001,CD$4,Formulas!$B$2:$B$3001,$A60))</f>
        <v>0</v>
      </c>
      <c r="CE60" s="21" t="n">
        <f aca="false">IF(OR($A60="",CE$4=""),0,COUNTIFS(Formulas!$A$2:$A$3001,CE$4,Formulas!$B$2:$B$3001,$A60))</f>
        <v>0</v>
      </c>
      <c r="CF60" s="21" t="n">
        <f aca="false">IF(OR($A60="",CF$4=""),0,COUNTIFS(Formulas!$A$2:$A$3001,CF$4,Formulas!$B$2:$B$3001,$A60))</f>
        <v>0</v>
      </c>
      <c r="CG60" s="21" t="n">
        <f aca="false">IF(OR($A60="",CG$4=""),0,COUNTIFS(Formulas!$A$2:$A$3001,CG$4,Formulas!$B$2:$B$3001,$A60))</f>
        <v>0</v>
      </c>
      <c r="CH60" s="21" t="n">
        <f aca="false">IF(OR($A60="",CH$4=""),0,COUNTIFS(Formulas!$A$2:$A$3001,CH$4,Formulas!$B$2:$B$3001,$A60))</f>
        <v>0</v>
      </c>
      <c r="CI60" s="21" t="n">
        <f aca="false">IF(OR($A60="",CI$4=""),0,COUNTIFS(Formulas!$A$2:$A$3001,CI$4,Formulas!$B$2:$B$3001,$A60))</f>
        <v>0</v>
      </c>
      <c r="CJ60" s="21" t="n">
        <f aca="false">IF(OR($A60="",CJ$4=""),0,COUNTIFS(Formulas!$A$2:$A$3001,CJ$4,Formulas!$B$2:$B$3001,$A60))</f>
        <v>0</v>
      </c>
      <c r="CK60" s="21" t="n">
        <f aca="false">IF(OR($A60="",CK$4=""),0,COUNTIFS(Formulas!$A$2:$A$3001,CK$4,Formulas!$B$2:$B$3001,$A60))</f>
        <v>0</v>
      </c>
      <c r="CL60" s="21" t="n">
        <f aca="false">IF(OR($A60="",CL$4=""),0,COUNTIFS(Formulas!$A$2:$A$3001,CL$4,Formulas!$B$2:$B$3001,$A60))</f>
        <v>0</v>
      </c>
      <c r="CM60" s="21" t="n">
        <f aca="false">IF(OR($A60="",CM$4=""),0,COUNTIFS(Formulas!$A$2:$A$3001,CM$4,Formulas!$B$2:$B$3001,$A60))</f>
        <v>0</v>
      </c>
      <c r="CN60" s="21" t="n">
        <f aca="false">IF(OR($A60="",CN$4=""),0,COUNTIFS(Formulas!$A$2:$A$3001,CN$4,Formulas!$B$2:$B$3001,$A60))</f>
        <v>0</v>
      </c>
      <c r="CO60" s="21" t="n">
        <f aca="false">IF(OR($A60="",CO$4=""),0,COUNTIFS(Formulas!$A$2:$A$3001,CO$4,Formulas!$B$2:$B$3001,$A60))</f>
        <v>0</v>
      </c>
      <c r="CP60" s="21" t="n">
        <f aca="false">IF(OR($A60="",CP$4=""),0,COUNTIFS(Formulas!$A$2:$A$3001,CP$4,Formulas!$B$2:$B$3001,$A60))</f>
        <v>0</v>
      </c>
      <c r="CQ60" s="21" t="n">
        <f aca="false">IF(OR($A60="",CQ$4=""),0,COUNTIFS(Formulas!$A$2:$A$3001,CQ$4,Formulas!$B$2:$B$3001,$A60))</f>
        <v>0</v>
      </c>
      <c r="CR60" s="21" t="n">
        <f aca="false">IF(OR($A60="",CR$4=""),0,COUNTIFS(Formulas!$A$2:$A$3001,CR$4,Formulas!$B$2:$B$3001,$A60))</f>
        <v>0</v>
      </c>
      <c r="CS60" s="21" t="n">
        <f aca="false">IF(OR($A60="",CS$4=""),0,COUNTIFS(Formulas!$A$2:$A$3001,CS$4,Formulas!$B$2:$B$3001,$A60))</f>
        <v>0</v>
      </c>
      <c r="CT60" s="21" t="n">
        <f aca="false">IF(OR($A60="",CT$4=""),0,COUNTIFS(Formulas!$A$2:$A$3001,CT$4,Formulas!$B$2:$B$3001,$A60))</f>
        <v>0</v>
      </c>
      <c r="CU60" s="21" t="n">
        <f aca="false">IF(OR($A60="",CU$4=""),0,COUNTIFS(Formulas!$A$2:$A$3001,CU$4,Formulas!$B$2:$B$3001,$A60))</f>
        <v>0</v>
      </c>
      <c r="CV60" s="21" t="n">
        <f aca="false">IF(OR($A60="",CV$4=""),0,COUNTIFS(Formulas!$A$2:$A$3001,CV$4,Formulas!$B$2:$B$3001,$A60))</f>
        <v>0</v>
      </c>
      <c r="CW60" s="21" t="n">
        <f aca="false">IF(OR($A60="",CW$4=""),0,COUNTIFS(Formulas!$A$2:$A$3001,CW$4,Formulas!$B$2:$B$3001,$A60))</f>
        <v>0</v>
      </c>
      <c r="CX60" s="21" t="n">
        <f aca="false">IF(OR($A60="",CX$4=""),0,COUNTIFS(Formulas!$A$2:$A$3001,CX$4,Formulas!$B$2:$B$3001,$A60))</f>
        <v>0</v>
      </c>
      <c r="CY60" s="21" t="n">
        <f aca="false">IF(OR($A60="",CY$4=""),0,COUNTIFS(Formulas!$A$2:$A$3001,CY$4,Formulas!$B$2:$B$3001,$A60))</f>
        <v>0</v>
      </c>
      <c r="CZ60" s="21" t="n">
        <f aca="false">IF(OR($A60="",CZ$4=""),0,COUNTIFS(Formulas!$A$2:$A$3001,CZ$4,Formulas!$B$2:$B$3001,$A60))</f>
        <v>0</v>
      </c>
      <c r="DA60" s="21" t="n">
        <f aca="false">IF(OR($A60="",DA$4=""),0,COUNTIFS(Formulas!$A$2:$A$3001,DA$4,Formulas!$B$2:$B$3001,$A60))</f>
        <v>0</v>
      </c>
      <c r="DB60" s="21" t="n">
        <f aca="false">IF(OR($A60="",DB$4=""),0,COUNTIFS(Formulas!$A$2:$A$3001,DB$4,Formulas!$B$2:$B$3001,$A60))</f>
        <v>0</v>
      </c>
      <c r="DC60" s="21" t="n">
        <f aca="false">IF(OR($A60="",DC$4=""),0,COUNTIFS(Formulas!$A$2:$A$3001,DC$4,Formulas!$B$2:$B$3001,$A60))</f>
        <v>0</v>
      </c>
      <c r="DD60" s="21" t="n">
        <f aca="false">IF(OR($A60="",DD$4=""),0,COUNTIFS(Formulas!$A$2:$A$3001,DD$4,Formulas!$B$2:$B$3001,$A60))</f>
        <v>0</v>
      </c>
      <c r="DE60" s="21" t="n">
        <f aca="false">IF(OR($A60="",DE$4=""),0,COUNTIFS(Formulas!$A$2:$A$3001,DE$4,Formulas!$B$2:$B$3001,$A60))</f>
        <v>0</v>
      </c>
      <c r="DF60" s="21" t="n">
        <f aca="false">IF(OR($A60="",DF$4=""),0,COUNTIFS(Formulas!$A$2:$A$3001,DF$4,Formulas!$B$2:$B$3001,$A60))</f>
        <v>0</v>
      </c>
      <c r="DG60" s="21" t="n">
        <f aca="false">IF(OR($A60="",DG$4=""),0,COUNTIFS(Formulas!$A$2:$A$3001,DG$4,Formulas!$B$2:$B$3001,$A60))</f>
        <v>0</v>
      </c>
      <c r="DH60" s="21" t="n">
        <f aca="false">IF(OR($A60="",DH$4=""),0,COUNTIFS(Formulas!$A$2:$A$3001,DH$4,Formulas!$B$2:$B$3001,$A60))</f>
        <v>0</v>
      </c>
      <c r="DI60" s="21" t="n">
        <f aca="false">IF(OR($A60="",DI$4=""),0,COUNTIFS(Formulas!$A$2:$A$3001,DI$4,Formulas!$B$2:$B$3001,$A60))</f>
        <v>0</v>
      </c>
      <c r="DJ60" s="21" t="n">
        <f aca="false">IF(OR($A60="",DJ$4=""),0,COUNTIFS(Formulas!$A$2:$A$3001,DJ$4,Formulas!$B$2:$B$3001,$A60))</f>
        <v>0</v>
      </c>
      <c r="DK60" s="21" t="n">
        <f aca="false">IF(OR($A60="",DK$4=""),0,COUNTIFS(Formulas!$A$2:$A$3001,DK$4,Formulas!$B$2:$B$3001,$A60))</f>
        <v>0</v>
      </c>
      <c r="DL60" s="21" t="n">
        <f aca="false">IF(OR($A60="",DL$4=""),0,COUNTIFS(Formulas!$A$2:$A$3001,DL$4,Formulas!$B$2:$B$3001,$A60))</f>
        <v>0</v>
      </c>
      <c r="DM60" s="21" t="n">
        <f aca="false">IF(OR($A60="",DM$4=""),0,COUNTIFS(Formulas!$A$2:$A$3001,DM$4,Formulas!$B$2:$B$3001,$A60))</f>
        <v>0</v>
      </c>
      <c r="DN60" s="21" t="n">
        <f aca="false">IF(OR($A60="",DN$4=""),0,COUNTIFS(Formulas!$A$2:$A$3001,DN$4,Formulas!$B$2:$B$3001,$A60))</f>
        <v>0</v>
      </c>
      <c r="DO60" s="21" t="n">
        <f aca="false">IF(OR($A60="",DO$4=""),0,COUNTIFS(Formulas!$A$2:$A$3001,DO$4,Formulas!$B$2:$B$3001,$A60))</f>
        <v>0</v>
      </c>
      <c r="DP60" s="21" t="n">
        <f aca="false">IF(OR($A60="",DP$4=""),0,COUNTIFS(Formulas!$A$2:$A$3001,DP$4,Formulas!$B$2:$B$3001,$A60))</f>
        <v>0</v>
      </c>
      <c r="DQ60" s="21" t="n">
        <f aca="false">IF(OR($A60="",DQ$4=""),0,COUNTIFS(Formulas!$A$2:$A$3001,DQ$4,Formulas!$B$2:$B$3001,$A60))</f>
        <v>0</v>
      </c>
      <c r="DR60" s="21" t="n">
        <f aca="false">IF(OR($A60="",DR$4=""),0,COUNTIFS(Formulas!$A$2:$A$3001,DR$4,Formulas!$B$2:$B$3001,$A60))</f>
        <v>0</v>
      </c>
      <c r="DS60" s="21" t="n">
        <f aca="false">IF(OR($A60="",DS$4=""),0,COUNTIFS(Formulas!$A$2:$A$3001,DS$4,Formulas!$B$2:$B$3001,$A60))</f>
        <v>0</v>
      </c>
      <c r="DT60" s="21" t="n">
        <f aca="false">IF(OR($A60="",DT$4=""),0,COUNTIFS(Formulas!$A$2:$A$3001,DT$4,Formulas!$B$2:$B$3001,$A60))</f>
        <v>0</v>
      </c>
      <c r="DU60" s="21" t="n">
        <f aca="false">IF(OR($A60="",DU$4=""),0,COUNTIFS(Formulas!$A$2:$A$3001,DU$4,Formulas!$B$2:$B$3001,$A60))</f>
        <v>0</v>
      </c>
      <c r="DV60" s="21" t="n">
        <f aca="false">IF(OR($A60="",DV$4=""),0,COUNTIFS(Formulas!$A$2:$A$3001,DV$4,Formulas!$B$2:$B$3001,$A60))</f>
        <v>0</v>
      </c>
      <c r="DW60" s="21" t="n">
        <f aca="false">IF(OR($A60="",DW$4=""),0,COUNTIFS(Formulas!$A$2:$A$3001,DW$4,Formulas!$B$2:$B$3001,$A60))</f>
        <v>0</v>
      </c>
      <c r="DX60" s="21" t="n">
        <f aca="false">IF(OR($A60="",DX$4=""),0,COUNTIFS(Formulas!$A$2:$A$3001,DX$4,Formulas!$B$2:$B$3001,$A60))</f>
        <v>0</v>
      </c>
      <c r="DY60" s="21" t="n">
        <f aca="false">IF(OR($A60="",DY$4=""),0,COUNTIFS(Formulas!$A$2:$A$3001,DY$4,Formulas!$B$2:$B$3001,$A60))</f>
        <v>0</v>
      </c>
      <c r="DZ60" s="21" t="n">
        <f aca="false">IF(OR($A60="",DZ$4=""),0,COUNTIFS(Formulas!$A$2:$A$3001,DZ$4,Formulas!$B$2:$B$3001,$A60))</f>
        <v>0</v>
      </c>
      <c r="EA60" s="21" t="n">
        <f aca="false">IF(OR($A60="",EA$4=""),0,COUNTIFS(Formulas!$A$2:$A$3001,EA$4,Formulas!$B$2:$B$3001,$A60))</f>
        <v>0</v>
      </c>
      <c r="EB60" s="21" t="n">
        <f aca="false">IF(OR($A60="",EB$4=""),0,COUNTIFS(Formulas!$A$2:$A$3001,EB$4,Formulas!$B$2:$B$3001,$A60))</f>
        <v>0</v>
      </c>
      <c r="EC60" s="21" t="n">
        <f aca="false">IF(OR($A60="",EC$4=""),0,COUNTIFS(Formulas!$A$2:$A$3001,EC$4,Formulas!$B$2:$B$3001,$A60))</f>
        <v>0</v>
      </c>
      <c r="ED60" s="21" t="n">
        <f aca="false">IF(OR($A60="",ED$4=""),0,COUNTIFS(Formulas!$A$2:$A$3001,ED$4,Formulas!$B$2:$B$3001,$A60))</f>
        <v>0</v>
      </c>
      <c r="EE60" s="21" t="n">
        <f aca="false">IF(OR($A60="",EE$4=""),0,COUNTIFS(Formulas!$A$2:$A$3001,EE$4,Formulas!$B$2:$B$3001,$A60))</f>
        <v>0</v>
      </c>
      <c r="EF60" s="21" t="n">
        <f aca="false">IF(OR($A60="",EF$4=""),0,COUNTIFS(Formulas!$A$2:$A$3001,EF$4,Formulas!$B$2:$B$3001,$A60))</f>
        <v>0</v>
      </c>
      <c r="EG60" s="21" t="n">
        <f aca="false">IF(OR($A60="",EG$4=""),0,COUNTIFS(Formulas!$A$2:$A$3001,EG$4,Formulas!$B$2:$B$3001,$A60))</f>
        <v>0</v>
      </c>
      <c r="EH60" s="21" t="n">
        <f aca="false">IF(OR($A60="",EH$4=""),0,COUNTIFS(Formulas!$A$2:$A$3001,EH$4,Formulas!$B$2:$B$3001,$A60))</f>
        <v>0</v>
      </c>
      <c r="EI60" s="21" t="n">
        <f aca="false">IF(OR($A60="",EI$4=""),0,COUNTIFS(Formulas!$A$2:$A$3001,EI$4,Formulas!$B$2:$B$3001,$A60))</f>
        <v>0</v>
      </c>
      <c r="EJ60" s="21" t="n">
        <f aca="false">IF(OR($A60="",EJ$4=""),0,COUNTIFS(Formulas!$A$2:$A$3001,EJ$4,Formulas!$B$2:$B$3001,$A60))</f>
        <v>0</v>
      </c>
      <c r="EK60" s="21" t="n">
        <f aca="false">IF(OR($A60="",EK$4=""),0,COUNTIFS(Formulas!$A$2:$A$3001,EK$4,Formulas!$B$2:$B$3001,$A60))</f>
        <v>0</v>
      </c>
      <c r="EL60" s="21" t="n">
        <f aca="false">IF(OR($A60="",EL$4=""),0,COUNTIFS(Formulas!$A$2:$A$3001,EL$4,Formulas!$B$2:$B$3001,$A60))</f>
        <v>0</v>
      </c>
      <c r="EM60" s="21" t="n">
        <f aca="false">IF(OR($A60="",EM$4=""),0,COUNTIFS(Formulas!$A$2:$A$3001,EM$4,Formulas!$B$2:$B$3001,$A60))</f>
        <v>0</v>
      </c>
      <c r="EN60" s="21" t="n">
        <f aca="false">IF(OR($A60="",EN$4=""),0,COUNTIFS(Formulas!$A$2:$A$3001,EN$4,Formulas!$B$2:$B$3001,$A60))</f>
        <v>0</v>
      </c>
      <c r="EO60" s="21" t="n">
        <f aca="false">IF(OR($A60="",EO$4=""),0,COUNTIFS(Formulas!$A$2:$A$3001,EO$4,Formulas!$B$2:$B$3001,$A60))</f>
        <v>0</v>
      </c>
      <c r="EP60" s="21" t="n">
        <f aca="false">IF(OR($A60="",EP$4=""),0,COUNTIFS(Formulas!$A$2:$A$3001,EP$4,Formulas!$B$2:$B$3001,$A60))</f>
        <v>0</v>
      </c>
      <c r="EQ60" s="21" t="n">
        <f aca="false">IF(OR($A60="",EQ$4=""),0,COUNTIFS(Formulas!$A$2:$A$3001,EQ$4,Formulas!$B$2:$B$3001,$A60))</f>
        <v>0</v>
      </c>
      <c r="ER60" s="21" t="n">
        <f aca="false">IF(OR($A60="",ER$4=""),0,COUNTIFS(Formulas!$A$2:$A$3001,ER$4,Formulas!$B$2:$B$3001,$A60))</f>
        <v>0</v>
      </c>
      <c r="ES60" s="21" t="n">
        <f aca="false">IF(OR($A60="",ES$4=""),0,COUNTIFS(Formulas!$A$2:$A$3001,ES$4,Formulas!$B$2:$B$3001,$A60))</f>
        <v>0</v>
      </c>
      <c r="ET60" s="21" t="n">
        <f aca="false">IF(OR($A60="",ET$4=""),0,COUNTIFS(Formulas!$A$2:$A$3001,ET$4,Formulas!$B$2:$B$3001,$A60))</f>
        <v>0</v>
      </c>
      <c r="EU60" s="21" t="n">
        <f aca="false">IF(OR($A60="",EU$4=""),0,COUNTIFS(Formulas!$A$2:$A$3001,EU$4,Formulas!$B$2:$B$3001,$A60))</f>
        <v>0</v>
      </c>
      <c r="EV60" s="21" t="n">
        <f aca="false">IF(OR($A60="",EV$4=""),0,COUNTIFS(Formulas!$A$2:$A$3001,EV$4,Formulas!$B$2:$B$3001,$A60))</f>
        <v>0</v>
      </c>
    </row>
    <row r="61" customFormat="false" ht="15" hidden="false" customHeight="false" outlineLevel="0" collapsed="false">
      <c r="A61" s="13" t="str">
        <f aca="false">IF(INDEX(Materials!$A$2:$A$301,57)="","",INDEX(Materials!$A$2:$A$301,57))</f>
        <v>Liquorice Dry Extract 8:1</v>
      </c>
      <c r="B61" s="19" t="n">
        <f aca="false">IF(A61="","",COUNTIF(C61:EV61,"&gt;0"))</f>
        <v>2</v>
      </c>
      <c r="C61" s="21" t="n">
        <f aca="false">IF(OR($A61="",C$4=""),0,COUNTIFS(Formulas!$A$2:$A$3001,C$4,Formulas!$B$2:$B$3001,$A61))</f>
        <v>0</v>
      </c>
      <c r="D61" s="21" t="n">
        <f aca="false">IF(OR($A61="",D$4=""),0,COUNTIFS(Formulas!$A$2:$A$3001,D$4,Formulas!$B$2:$B$3001,$A61))</f>
        <v>0</v>
      </c>
      <c r="E61" s="21" t="n">
        <f aca="false">IF(OR($A61="",E$4=""),0,COUNTIFS(Formulas!$A$2:$A$3001,E$4,Formulas!$B$2:$B$3001,$A61))</f>
        <v>0</v>
      </c>
      <c r="F61" s="21" t="n">
        <f aca="false">IF(OR($A61="",F$4=""),0,COUNTIFS(Formulas!$A$2:$A$3001,F$4,Formulas!$B$2:$B$3001,$A61))</f>
        <v>0</v>
      </c>
      <c r="G61" s="21" t="n">
        <f aca="false">IF(OR($A61="",G$4=""),0,COUNTIFS(Formulas!$A$2:$A$3001,G$4,Formulas!$B$2:$B$3001,$A61))</f>
        <v>0</v>
      </c>
      <c r="H61" s="21" t="n">
        <f aca="false">IF(OR($A61="",H$4=""),0,COUNTIFS(Formulas!$A$2:$A$3001,H$4,Formulas!$B$2:$B$3001,$A61))</f>
        <v>0</v>
      </c>
      <c r="I61" s="21" t="n">
        <f aca="false">IF(OR($A61="",I$4=""),0,COUNTIFS(Formulas!$A$2:$A$3001,I$4,Formulas!$B$2:$B$3001,$A61))</f>
        <v>0</v>
      </c>
      <c r="J61" s="21" t="n">
        <f aca="false">IF(OR($A61="",J$4=""),0,COUNTIFS(Formulas!$A$2:$A$3001,J$4,Formulas!$B$2:$B$3001,$A61))</f>
        <v>0</v>
      </c>
      <c r="K61" s="21" t="n">
        <f aca="false">IF(OR($A61="",K$4=""),0,COUNTIFS(Formulas!$A$2:$A$3001,K$4,Formulas!$B$2:$B$3001,$A61))</f>
        <v>0</v>
      </c>
      <c r="L61" s="21" t="n">
        <f aca="false">IF(OR($A61="",L$4=""),0,COUNTIFS(Formulas!$A$2:$A$3001,L$4,Formulas!$B$2:$B$3001,$A61))</f>
        <v>0</v>
      </c>
      <c r="M61" s="21" t="n">
        <f aca="false">IF(OR($A61="",M$4=""),0,COUNTIFS(Formulas!$A$2:$A$3001,M$4,Formulas!$B$2:$B$3001,$A61))</f>
        <v>0</v>
      </c>
      <c r="N61" s="21" t="n">
        <f aca="false">IF(OR($A61="",N$4=""),0,COUNTIFS(Formulas!$A$2:$A$3001,N$4,Formulas!$B$2:$B$3001,$A61))</f>
        <v>0</v>
      </c>
      <c r="O61" s="21" t="n">
        <f aca="false">IF(OR($A61="",O$4=""),0,COUNTIFS(Formulas!$A$2:$A$3001,O$4,Formulas!$B$2:$B$3001,$A61))</f>
        <v>0</v>
      </c>
      <c r="P61" s="21" t="n">
        <f aca="false">IF(OR($A61="",P$4=""),0,COUNTIFS(Formulas!$A$2:$A$3001,P$4,Formulas!$B$2:$B$3001,$A61))</f>
        <v>0</v>
      </c>
      <c r="Q61" s="21" t="n">
        <f aca="false">IF(OR($A61="",Q$4=""),0,COUNTIFS(Formulas!$A$2:$A$3001,Q$4,Formulas!$B$2:$B$3001,$A61))</f>
        <v>0</v>
      </c>
      <c r="R61" s="21" t="n">
        <f aca="false">IF(OR($A61="",R$4=""),0,COUNTIFS(Formulas!$A$2:$A$3001,R$4,Formulas!$B$2:$B$3001,$A61))</f>
        <v>0</v>
      </c>
      <c r="S61" s="21" t="n">
        <f aca="false">IF(OR($A61="",S$4=""),0,COUNTIFS(Formulas!$A$2:$A$3001,S$4,Formulas!$B$2:$B$3001,$A61))</f>
        <v>0</v>
      </c>
      <c r="T61" s="21" t="n">
        <f aca="false">IF(OR($A61="",T$4=""),0,COUNTIFS(Formulas!$A$2:$A$3001,T$4,Formulas!$B$2:$B$3001,$A61))</f>
        <v>0</v>
      </c>
      <c r="U61" s="21" t="n">
        <f aca="false">IF(OR($A61="",U$4=""),0,COUNTIFS(Formulas!$A$2:$A$3001,U$4,Formulas!$B$2:$B$3001,$A61))</f>
        <v>0</v>
      </c>
      <c r="V61" s="21" t="n">
        <f aca="false">IF(OR($A61="",V$4=""),0,COUNTIFS(Formulas!$A$2:$A$3001,V$4,Formulas!$B$2:$B$3001,$A61))</f>
        <v>0</v>
      </c>
      <c r="W61" s="21" t="n">
        <f aca="false">IF(OR($A61="",W$4=""),0,COUNTIFS(Formulas!$A$2:$A$3001,W$4,Formulas!$B$2:$B$3001,$A61))</f>
        <v>0</v>
      </c>
      <c r="X61" s="21" t="n">
        <f aca="false">IF(OR($A61="",X$4=""),0,COUNTIFS(Formulas!$A$2:$A$3001,X$4,Formulas!$B$2:$B$3001,$A61))</f>
        <v>0</v>
      </c>
      <c r="Y61" s="21" t="n">
        <f aca="false">IF(OR($A61="",Y$4=""),0,COUNTIFS(Formulas!$A$2:$A$3001,Y$4,Formulas!$B$2:$B$3001,$A61))</f>
        <v>0</v>
      </c>
      <c r="Z61" s="21" t="n">
        <f aca="false">IF(OR($A61="",Z$4=""),0,COUNTIFS(Formulas!$A$2:$A$3001,Z$4,Formulas!$B$2:$B$3001,$A61))</f>
        <v>0</v>
      </c>
      <c r="AA61" s="21" t="n">
        <f aca="false">IF(OR($A61="",AA$4=""),0,COUNTIFS(Formulas!$A$2:$A$3001,AA$4,Formulas!$B$2:$B$3001,$A61))</f>
        <v>0</v>
      </c>
      <c r="AB61" s="21" t="n">
        <f aca="false">IF(OR($A61="",AB$4=""),0,COUNTIFS(Formulas!$A$2:$A$3001,AB$4,Formulas!$B$2:$B$3001,$A61))</f>
        <v>0</v>
      </c>
      <c r="AC61" s="21" t="n">
        <f aca="false">IF(OR($A61="",AC$4=""),0,COUNTIFS(Formulas!$A$2:$A$3001,AC$4,Formulas!$B$2:$B$3001,$A61))</f>
        <v>0</v>
      </c>
      <c r="AD61" s="21" t="n">
        <f aca="false">IF(OR($A61="",AD$4=""),0,COUNTIFS(Formulas!$A$2:$A$3001,AD$4,Formulas!$B$2:$B$3001,$A61))</f>
        <v>0</v>
      </c>
      <c r="AE61" s="21" t="n">
        <f aca="false">IF(OR($A61="",AE$4=""),0,COUNTIFS(Formulas!$A$2:$A$3001,AE$4,Formulas!$B$2:$B$3001,$A61))</f>
        <v>0</v>
      </c>
      <c r="AF61" s="21" t="n">
        <f aca="false">IF(OR($A61="",AF$4=""),0,COUNTIFS(Formulas!$A$2:$A$3001,AF$4,Formulas!$B$2:$B$3001,$A61))</f>
        <v>0</v>
      </c>
      <c r="AG61" s="21" t="n">
        <f aca="false">IF(OR($A61="",AG$4=""),0,COUNTIFS(Formulas!$A$2:$A$3001,AG$4,Formulas!$B$2:$B$3001,$A61))</f>
        <v>0</v>
      </c>
      <c r="AH61" s="21" t="n">
        <f aca="false">IF(OR($A61="",AH$4=""),0,COUNTIFS(Formulas!$A$2:$A$3001,AH$4,Formulas!$B$2:$B$3001,$A61))</f>
        <v>0</v>
      </c>
      <c r="AI61" s="21" t="n">
        <f aca="false">IF(OR($A61="",AI$4=""),0,COUNTIFS(Formulas!$A$2:$A$3001,AI$4,Formulas!$B$2:$B$3001,$A61))</f>
        <v>0</v>
      </c>
      <c r="AJ61" s="21" t="n">
        <f aca="false">IF(OR($A61="",AJ$4=""),0,COUNTIFS(Formulas!$A$2:$A$3001,AJ$4,Formulas!$B$2:$B$3001,$A61))</f>
        <v>0</v>
      </c>
      <c r="AK61" s="21" t="n">
        <f aca="false">IF(OR($A61="",AK$4=""),0,COUNTIFS(Formulas!$A$2:$A$3001,AK$4,Formulas!$B$2:$B$3001,$A61))</f>
        <v>0</v>
      </c>
      <c r="AL61" s="21" t="n">
        <f aca="false">IF(OR($A61="",AL$4=""),0,COUNTIFS(Formulas!$A$2:$A$3001,AL$4,Formulas!$B$2:$B$3001,$A61))</f>
        <v>0</v>
      </c>
      <c r="AM61" s="21" t="n">
        <f aca="false">IF(OR($A61="",AM$4=""),0,COUNTIFS(Formulas!$A$2:$A$3001,AM$4,Formulas!$B$2:$B$3001,$A61))</f>
        <v>0</v>
      </c>
      <c r="AN61" s="21" t="n">
        <f aca="false">IF(OR($A61="",AN$4=""),0,COUNTIFS(Formulas!$A$2:$A$3001,AN$4,Formulas!$B$2:$B$3001,$A61))</f>
        <v>0</v>
      </c>
      <c r="AO61" s="21" t="n">
        <f aca="false">IF(OR($A61="",AO$4=""),0,COUNTIFS(Formulas!$A$2:$A$3001,AO$4,Formulas!$B$2:$B$3001,$A61))</f>
        <v>0</v>
      </c>
      <c r="AP61" s="21" t="n">
        <f aca="false">IF(OR($A61="",AP$4=""),0,COUNTIFS(Formulas!$A$2:$A$3001,AP$4,Formulas!$B$2:$B$3001,$A61))</f>
        <v>0</v>
      </c>
      <c r="AQ61" s="21" t="n">
        <f aca="false">IF(OR($A61="",AQ$4=""),0,COUNTIFS(Formulas!$A$2:$A$3001,AQ$4,Formulas!$B$2:$B$3001,$A61))</f>
        <v>0</v>
      </c>
      <c r="AR61" s="21" t="n">
        <f aca="false">IF(OR($A61="",AR$4=""),0,COUNTIFS(Formulas!$A$2:$A$3001,AR$4,Formulas!$B$2:$B$3001,$A61))</f>
        <v>0</v>
      </c>
      <c r="AS61" s="21" t="n">
        <f aca="false">IF(OR($A61="",AS$4=""),0,COUNTIFS(Formulas!$A$2:$A$3001,AS$4,Formulas!$B$2:$B$3001,$A61))</f>
        <v>0</v>
      </c>
      <c r="AT61" s="21" t="n">
        <f aca="false">IF(OR($A61="",AT$4=""),0,COUNTIFS(Formulas!$A$2:$A$3001,AT$4,Formulas!$B$2:$B$3001,$A61))</f>
        <v>0</v>
      </c>
      <c r="AU61" s="21" t="n">
        <f aca="false">IF(OR($A61="",AU$4=""),0,COUNTIFS(Formulas!$A$2:$A$3001,AU$4,Formulas!$B$2:$B$3001,$A61))</f>
        <v>0</v>
      </c>
      <c r="AV61" s="21" t="n">
        <f aca="false">IF(OR($A61="",AV$4=""),0,COUNTIFS(Formulas!$A$2:$A$3001,AV$4,Formulas!$B$2:$B$3001,$A61))</f>
        <v>0</v>
      </c>
      <c r="AW61" s="21" t="n">
        <f aca="false">IF(OR($A61="",AW$4=""),0,COUNTIFS(Formulas!$A$2:$A$3001,AW$4,Formulas!$B$2:$B$3001,$A61))</f>
        <v>0</v>
      </c>
      <c r="AX61" s="21" t="n">
        <f aca="false">IF(OR($A61="",AX$4=""),0,COUNTIFS(Formulas!$A$2:$A$3001,AX$4,Formulas!$B$2:$B$3001,$A61))</f>
        <v>0</v>
      </c>
      <c r="AY61" s="21" t="n">
        <f aca="false">IF(OR($A61="",AY$4=""),0,COUNTIFS(Formulas!$A$2:$A$3001,AY$4,Formulas!$B$2:$B$3001,$A61))</f>
        <v>0</v>
      </c>
      <c r="AZ61" s="21" t="n">
        <f aca="false">IF(OR($A61="",AZ$4=""),0,COUNTIFS(Formulas!$A$2:$A$3001,AZ$4,Formulas!$B$2:$B$3001,$A61))</f>
        <v>0</v>
      </c>
      <c r="BA61" s="21" t="n">
        <f aca="false">IF(OR($A61="",BA$4=""),0,COUNTIFS(Formulas!$A$2:$A$3001,BA$4,Formulas!$B$2:$B$3001,$A61))</f>
        <v>0</v>
      </c>
      <c r="BB61" s="21" t="n">
        <f aca="false">IF(OR($A61="",BB$4=""),0,COUNTIFS(Formulas!$A$2:$A$3001,BB$4,Formulas!$B$2:$B$3001,$A61))</f>
        <v>0</v>
      </c>
      <c r="BC61" s="21" t="n">
        <f aca="false">IF(OR($A61="",BC$4=""),0,COUNTIFS(Formulas!$A$2:$A$3001,BC$4,Formulas!$B$2:$B$3001,$A61))</f>
        <v>0</v>
      </c>
      <c r="BD61" s="21" t="n">
        <f aca="false">IF(OR($A61="",BD$4=""),0,COUNTIFS(Formulas!$A$2:$A$3001,BD$4,Formulas!$B$2:$B$3001,$A61))</f>
        <v>0</v>
      </c>
      <c r="BE61" s="21" t="n">
        <f aca="false">IF(OR($A61="",BE$4=""),0,COUNTIFS(Formulas!$A$2:$A$3001,BE$4,Formulas!$B$2:$B$3001,$A61))</f>
        <v>0</v>
      </c>
      <c r="BF61" s="21" t="n">
        <f aca="false">IF(OR($A61="",BF$4=""),0,COUNTIFS(Formulas!$A$2:$A$3001,BF$4,Formulas!$B$2:$B$3001,$A61))</f>
        <v>0</v>
      </c>
      <c r="BG61" s="21" t="n">
        <f aca="false">IF(OR($A61="",BG$4=""),0,COUNTIFS(Formulas!$A$2:$A$3001,BG$4,Formulas!$B$2:$B$3001,$A61))</f>
        <v>0</v>
      </c>
      <c r="BH61" s="21" t="n">
        <f aca="false">IF(OR($A61="",BH$4=""),0,COUNTIFS(Formulas!$A$2:$A$3001,BH$4,Formulas!$B$2:$B$3001,$A61))</f>
        <v>0</v>
      </c>
      <c r="BI61" s="21" t="n">
        <f aca="false">IF(OR($A61="",BI$4=""),0,COUNTIFS(Formulas!$A$2:$A$3001,BI$4,Formulas!$B$2:$B$3001,$A61))</f>
        <v>0</v>
      </c>
      <c r="BJ61" s="21" t="n">
        <f aca="false">IF(OR($A61="",BJ$4=""),0,COUNTIFS(Formulas!$A$2:$A$3001,BJ$4,Formulas!$B$2:$B$3001,$A61))</f>
        <v>0</v>
      </c>
      <c r="BK61" s="21" t="n">
        <f aca="false">IF(OR($A61="",BK$4=""),0,COUNTIFS(Formulas!$A$2:$A$3001,BK$4,Formulas!$B$2:$B$3001,$A61))</f>
        <v>0</v>
      </c>
      <c r="BL61" s="21" t="n">
        <f aca="false">IF(OR($A61="",BL$4=""),0,COUNTIFS(Formulas!$A$2:$A$3001,BL$4,Formulas!$B$2:$B$3001,$A61))</f>
        <v>0</v>
      </c>
      <c r="BM61" s="21" t="n">
        <f aca="false">IF(OR($A61="",BM$4=""),0,COUNTIFS(Formulas!$A$2:$A$3001,BM$4,Formulas!$B$2:$B$3001,$A61))</f>
        <v>0</v>
      </c>
      <c r="BN61" s="21" t="n">
        <f aca="false">IF(OR($A61="",BN$4=""),0,COUNTIFS(Formulas!$A$2:$A$3001,BN$4,Formulas!$B$2:$B$3001,$A61))</f>
        <v>0</v>
      </c>
      <c r="BO61" s="21" t="n">
        <f aca="false">IF(OR($A61="",BO$4=""),0,COUNTIFS(Formulas!$A$2:$A$3001,BO$4,Formulas!$B$2:$B$3001,$A61))</f>
        <v>0</v>
      </c>
      <c r="BP61" s="21" t="n">
        <f aca="false">IF(OR($A61="",BP$4=""),0,COUNTIFS(Formulas!$A$2:$A$3001,BP$4,Formulas!$B$2:$B$3001,$A61))</f>
        <v>0</v>
      </c>
      <c r="BQ61" s="21" t="n">
        <f aca="false">IF(OR($A61="",BQ$4=""),0,COUNTIFS(Formulas!$A$2:$A$3001,BQ$4,Formulas!$B$2:$B$3001,$A61))</f>
        <v>0</v>
      </c>
      <c r="BR61" s="21" t="n">
        <f aca="false">IF(OR($A61="",BR$4=""),0,COUNTIFS(Formulas!$A$2:$A$3001,BR$4,Formulas!$B$2:$B$3001,$A61))</f>
        <v>0</v>
      </c>
      <c r="BS61" s="21" t="n">
        <f aca="false">IF(OR($A61="",BS$4=""),0,COUNTIFS(Formulas!$A$2:$A$3001,BS$4,Formulas!$B$2:$B$3001,$A61))</f>
        <v>0</v>
      </c>
      <c r="BT61" s="21" t="n">
        <f aca="false">IF(OR($A61="",BT$4=""),0,COUNTIFS(Formulas!$A$2:$A$3001,BT$4,Formulas!$B$2:$B$3001,$A61))</f>
        <v>0</v>
      </c>
      <c r="BU61" s="21" t="n">
        <f aca="false">IF(OR($A61="",BU$4=""),0,COUNTIFS(Formulas!$A$2:$A$3001,BU$4,Formulas!$B$2:$B$3001,$A61))</f>
        <v>0</v>
      </c>
      <c r="BV61" s="21" t="n">
        <f aca="false">IF(OR($A61="",BV$4=""),0,COUNTIFS(Formulas!$A$2:$A$3001,BV$4,Formulas!$B$2:$B$3001,$A61))</f>
        <v>0</v>
      </c>
      <c r="BW61" s="21" t="n">
        <f aca="false">IF(OR($A61="",BW$4=""),0,COUNTIFS(Formulas!$A$2:$A$3001,BW$4,Formulas!$B$2:$B$3001,$A61))</f>
        <v>0</v>
      </c>
      <c r="BX61" s="21" t="n">
        <f aca="false">IF(OR($A61="",BX$4=""),0,COUNTIFS(Formulas!$A$2:$A$3001,BX$4,Formulas!$B$2:$B$3001,$A61))</f>
        <v>0</v>
      </c>
      <c r="BY61" s="21" t="n">
        <f aca="false">IF(OR($A61="",BY$4=""),0,COUNTIFS(Formulas!$A$2:$A$3001,BY$4,Formulas!$B$2:$B$3001,$A61))</f>
        <v>0</v>
      </c>
      <c r="BZ61" s="21" t="n">
        <f aca="false">IF(OR($A61="",BZ$4=""),0,COUNTIFS(Formulas!$A$2:$A$3001,BZ$4,Formulas!$B$2:$B$3001,$A61))</f>
        <v>0</v>
      </c>
      <c r="CA61" s="21" t="n">
        <f aca="false">IF(OR($A61="",CA$4=""),0,COUNTIFS(Formulas!$A$2:$A$3001,CA$4,Formulas!$B$2:$B$3001,$A61))</f>
        <v>0</v>
      </c>
      <c r="CB61" s="21" t="n">
        <f aca="false">IF(OR($A61="",CB$4=""),0,COUNTIFS(Formulas!$A$2:$A$3001,CB$4,Formulas!$B$2:$B$3001,$A61))</f>
        <v>0</v>
      </c>
      <c r="CC61" s="21" t="n">
        <f aca="false">IF(OR($A61="",CC$4=""),0,COUNTIFS(Formulas!$A$2:$A$3001,CC$4,Formulas!$B$2:$B$3001,$A61))</f>
        <v>0</v>
      </c>
      <c r="CD61" s="21" t="n">
        <f aca="false">IF(OR($A61="",CD$4=""),0,COUNTIFS(Formulas!$A$2:$A$3001,CD$4,Formulas!$B$2:$B$3001,$A61))</f>
        <v>0</v>
      </c>
      <c r="CE61" s="21" t="n">
        <f aca="false">IF(OR($A61="",CE$4=""),0,COUNTIFS(Formulas!$A$2:$A$3001,CE$4,Formulas!$B$2:$B$3001,$A61))</f>
        <v>0</v>
      </c>
      <c r="CF61" s="21" t="n">
        <f aca="false">IF(OR($A61="",CF$4=""),0,COUNTIFS(Formulas!$A$2:$A$3001,CF$4,Formulas!$B$2:$B$3001,$A61))</f>
        <v>0</v>
      </c>
      <c r="CG61" s="21" t="n">
        <f aca="false">IF(OR($A61="",CG$4=""),0,COUNTIFS(Formulas!$A$2:$A$3001,CG$4,Formulas!$B$2:$B$3001,$A61))</f>
        <v>0</v>
      </c>
      <c r="CH61" s="21" t="n">
        <f aca="false">IF(OR($A61="",CH$4=""),0,COUNTIFS(Formulas!$A$2:$A$3001,CH$4,Formulas!$B$2:$B$3001,$A61))</f>
        <v>0</v>
      </c>
      <c r="CI61" s="21" t="n">
        <f aca="false">IF(OR($A61="",CI$4=""),0,COUNTIFS(Formulas!$A$2:$A$3001,CI$4,Formulas!$B$2:$B$3001,$A61))</f>
        <v>0</v>
      </c>
      <c r="CJ61" s="21" t="n">
        <f aca="false">IF(OR($A61="",CJ$4=""),0,COUNTIFS(Formulas!$A$2:$A$3001,CJ$4,Formulas!$B$2:$B$3001,$A61))</f>
        <v>0</v>
      </c>
      <c r="CK61" s="21" t="n">
        <f aca="false">IF(OR($A61="",CK$4=""),0,COUNTIFS(Formulas!$A$2:$A$3001,CK$4,Formulas!$B$2:$B$3001,$A61))</f>
        <v>0</v>
      </c>
      <c r="CL61" s="21" t="n">
        <f aca="false">IF(OR($A61="",CL$4=""),0,COUNTIFS(Formulas!$A$2:$A$3001,CL$4,Formulas!$B$2:$B$3001,$A61))</f>
        <v>0</v>
      </c>
      <c r="CM61" s="21" t="n">
        <f aca="false">IF(OR($A61="",CM$4=""),0,COUNTIFS(Formulas!$A$2:$A$3001,CM$4,Formulas!$B$2:$B$3001,$A61))</f>
        <v>0</v>
      </c>
      <c r="CN61" s="21" t="n">
        <f aca="false">IF(OR($A61="",CN$4=""),0,COUNTIFS(Formulas!$A$2:$A$3001,CN$4,Formulas!$B$2:$B$3001,$A61))</f>
        <v>0</v>
      </c>
      <c r="CO61" s="21" t="n">
        <f aca="false">IF(OR($A61="",CO$4=""),0,COUNTIFS(Formulas!$A$2:$A$3001,CO$4,Formulas!$B$2:$B$3001,$A61))</f>
        <v>0</v>
      </c>
      <c r="CP61" s="21" t="n">
        <f aca="false">IF(OR($A61="",CP$4=""),0,COUNTIFS(Formulas!$A$2:$A$3001,CP$4,Formulas!$B$2:$B$3001,$A61))</f>
        <v>1</v>
      </c>
      <c r="CQ61" s="21" t="n">
        <f aca="false">IF(OR($A61="",CQ$4=""),0,COUNTIFS(Formulas!$A$2:$A$3001,CQ$4,Formulas!$B$2:$B$3001,$A61))</f>
        <v>1</v>
      </c>
      <c r="CR61" s="21" t="n">
        <f aca="false">IF(OR($A61="",CR$4=""),0,COUNTIFS(Formulas!$A$2:$A$3001,CR$4,Formulas!$B$2:$B$3001,$A61))</f>
        <v>0</v>
      </c>
      <c r="CS61" s="21" t="n">
        <f aca="false">IF(OR($A61="",CS$4=""),0,COUNTIFS(Formulas!$A$2:$A$3001,CS$4,Formulas!$B$2:$B$3001,$A61))</f>
        <v>0</v>
      </c>
      <c r="CT61" s="21" t="n">
        <f aca="false">IF(OR($A61="",CT$4=""),0,COUNTIFS(Formulas!$A$2:$A$3001,CT$4,Formulas!$B$2:$B$3001,$A61))</f>
        <v>0</v>
      </c>
      <c r="CU61" s="21" t="n">
        <f aca="false">IF(OR($A61="",CU$4=""),0,COUNTIFS(Formulas!$A$2:$A$3001,CU$4,Formulas!$B$2:$B$3001,$A61))</f>
        <v>0</v>
      </c>
      <c r="CV61" s="21" t="n">
        <f aca="false">IF(OR($A61="",CV$4=""),0,COUNTIFS(Formulas!$A$2:$A$3001,CV$4,Formulas!$B$2:$B$3001,$A61))</f>
        <v>0</v>
      </c>
      <c r="CW61" s="21" t="n">
        <f aca="false">IF(OR($A61="",CW$4=""),0,COUNTIFS(Formulas!$A$2:$A$3001,CW$4,Formulas!$B$2:$B$3001,$A61))</f>
        <v>0</v>
      </c>
      <c r="CX61" s="21" t="n">
        <f aca="false">IF(OR($A61="",CX$4=""),0,COUNTIFS(Formulas!$A$2:$A$3001,CX$4,Formulas!$B$2:$B$3001,$A61))</f>
        <v>0</v>
      </c>
      <c r="CY61" s="21" t="n">
        <f aca="false">IF(OR($A61="",CY$4=""),0,COUNTIFS(Formulas!$A$2:$A$3001,CY$4,Formulas!$B$2:$B$3001,$A61))</f>
        <v>0</v>
      </c>
      <c r="CZ61" s="21" t="n">
        <f aca="false">IF(OR($A61="",CZ$4=""),0,COUNTIFS(Formulas!$A$2:$A$3001,CZ$4,Formulas!$B$2:$B$3001,$A61))</f>
        <v>0</v>
      </c>
      <c r="DA61" s="21" t="n">
        <f aca="false">IF(OR($A61="",DA$4=""),0,COUNTIFS(Formulas!$A$2:$A$3001,DA$4,Formulas!$B$2:$B$3001,$A61))</f>
        <v>0</v>
      </c>
      <c r="DB61" s="21" t="n">
        <f aca="false">IF(OR($A61="",DB$4=""),0,COUNTIFS(Formulas!$A$2:$A$3001,DB$4,Formulas!$B$2:$B$3001,$A61))</f>
        <v>0</v>
      </c>
      <c r="DC61" s="21" t="n">
        <f aca="false">IF(OR($A61="",DC$4=""),0,COUNTIFS(Formulas!$A$2:$A$3001,DC$4,Formulas!$B$2:$B$3001,$A61))</f>
        <v>0</v>
      </c>
      <c r="DD61" s="21" t="n">
        <f aca="false">IF(OR($A61="",DD$4=""),0,COUNTIFS(Formulas!$A$2:$A$3001,DD$4,Formulas!$B$2:$B$3001,$A61))</f>
        <v>0</v>
      </c>
      <c r="DE61" s="21" t="n">
        <f aca="false">IF(OR($A61="",DE$4=""),0,COUNTIFS(Formulas!$A$2:$A$3001,DE$4,Formulas!$B$2:$B$3001,$A61))</f>
        <v>0</v>
      </c>
      <c r="DF61" s="21" t="n">
        <f aca="false">IF(OR($A61="",DF$4=""),0,COUNTIFS(Formulas!$A$2:$A$3001,DF$4,Formulas!$B$2:$B$3001,$A61))</f>
        <v>0</v>
      </c>
      <c r="DG61" s="21" t="n">
        <f aca="false">IF(OR($A61="",DG$4=""),0,COUNTIFS(Formulas!$A$2:$A$3001,DG$4,Formulas!$B$2:$B$3001,$A61))</f>
        <v>0</v>
      </c>
      <c r="DH61" s="21" t="n">
        <f aca="false">IF(OR($A61="",DH$4=""),0,COUNTIFS(Formulas!$A$2:$A$3001,DH$4,Formulas!$B$2:$B$3001,$A61))</f>
        <v>0</v>
      </c>
      <c r="DI61" s="21" t="n">
        <f aca="false">IF(OR($A61="",DI$4=""),0,COUNTIFS(Formulas!$A$2:$A$3001,DI$4,Formulas!$B$2:$B$3001,$A61))</f>
        <v>0</v>
      </c>
      <c r="DJ61" s="21" t="n">
        <f aca="false">IF(OR($A61="",DJ$4=""),0,COUNTIFS(Formulas!$A$2:$A$3001,DJ$4,Formulas!$B$2:$B$3001,$A61))</f>
        <v>0</v>
      </c>
      <c r="DK61" s="21" t="n">
        <f aca="false">IF(OR($A61="",DK$4=""),0,COUNTIFS(Formulas!$A$2:$A$3001,DK$4,Formulas!$B$2:$B$3001,$A61))</f>
        <v>0</v>
      </c>
      <c r="DL61" s="21" t="n">
        <f aca="false">IF(OR($A61="",DL$4=""),0,COUNTIFS(Formulas!$A$2:$A$3001,DL$4,Formulas!$B$2:$B$3001,$A61))</f>
        <v>0</v>
      </c>
      <c r="DM61" s="21" t="n">
        <f aca="false">IF(OR($A61="",DM$4=""),0,COUNTIFS(Formulas!$A$2:$A$3001,DM$4,Formulas!$B$2:$B$3001,$A61))</f>
        <v>0</v>
      </c>
      <c r="DN61" s="21" t="n">
        <f aca="false">IF(OR($A61="",DN$4=""),0,COUNTIFS(Formulas!$A$2:$A$3001,DN$4,Formulas!$B$2:$B$3001,$A61))</f>
        <v>0</v>
      </c>
      <c r="DO61" s="21" t="n">
        <f aca="false">IF(OR($A61="",DO$4=""),0,COUNTIFS(Formulas!$A$2:$A$3001,DO$4,Formulas!$B$2:$B$3001,$A61))</f>
        <v>0</v>
      </c>
      <c r="DP61" s="21" t="n">
        <f aca="false">IF(OR($A61="",DP$4=""),0,COUNTIFS(Formulas!$A$2:$A$3001,DP$4,Formulas!$B$2:$B$3001,$A61))</f>
        <v>0</v>
      </c>
      <c r="DQ61" s="21" t="n">
        <f aca="false">IF(OR($A61="",DQ$4=""),0,COUNTIFS(Formulas!$A$2:$A$3001,DQ$4,Formulas!$B$2:$B$3001,$A61))</f>
        <v>0</v>
      </c>
      <c r="DR61" s="21" t="n">
        <f aca="false">IF(OR($A61="",DR$4=""),0,COUNTIFS(Formulas!$A$2:$A$3001,DR$4,Formulas!$B$2:$B$3001,$A61))</f>
        <v>0</v>
      </c>
      <c r="DS61" s="21" t="n">
        <f aca="false">IF(OR($A61="",DS$4=""),0,COUNTIFS(Formulas!$A$2:$A$3001,DS$4,Formulas!$B$2:$B$3001,$A61))</f>
        <v>0</v>
      </c>
      <c r="DT61" s="21" t="n">
        <f aca="false">IF(OR($A61="",DT$4=""),0,COUNTIFS(Formulas!$A$2:$A$3001,DT$4,Formulas!$B$2:$B$3001,$A61))</f>
        <v>0</v>
      </c>
      <c r="DU61" s="21" t="n">
        <f aca="false">IF(OR($A61="",DU$4=""),0,COUNTIFS(Formulas!$A$2:$A$3001,DU$4,Formulas!$B$2:$B$3001,$A61))</f>
        <v>0</v>
      </c>
      <c r="DV61" s="21" t="n">
        <f aca="false">IF(OR($A61="",DV$4=""),0,COUNTIFS(Formulas!$A$2:$A$3001,DV$4,Formulas!$B$2:$B$3001,$A61))</f>
        <v>0</v>
      </c>
      <c r="DW61" s="21" t="n">
        <f aca="false">IF(OR($A61="",DW$4=""),0,COUNTIFS(Formulas!$A$2:$A$3001,DW$4,Formulas!$B$2:$B$3001,$A61))</f>
        <v>0</v>
      </c>
      <c r="DX61" s="21" t="n">
        <f aca="false">IF(OR($A61="",DX$4=""),0,COUNTIFS(Formulas!$A$2:$A$3001,DX$4,Formulas!$B$2:$B$3001,$A61))</f>
        <v>0</v>
      </c>
      <c r="DY61" s="21" t="n">
        <f aca="false">IF(OR($A61="",DY$4=""),0,COUNTIFS(Formulas!$A$2:$A$3001,DY$4,Formulas!$B$2:$B$3001,$A61))</f>
        <v>0</v>
      </c>
      <c r="DZ61" s="21" t="n">
        <f aca="false">IF(OR($A61="",DZ$4=""),0,COUNTIFS(Formulas!$A$2:$A$3001,DZ$4,Formulas!$B$2:$B$3001,$A61))</f>
        <v>0</v>
      </c>
      <c r="EA61" s="21" t="n">
        <f aca="false">IF(OR($A61="",EA$4=""),0,COUNTIFS(Formulas!$A$2:$A$3001,EA$4,Formulas!$B$2:$B$3001,$A61))</f>
        <v>0</v>
      </c>
      <c r="EB61" s="21" t="n">
        <f aca="false">IF(OR($A61="",EB$4=""),0,COUNTIFS(Formulas!$A$2:$A$3001,EB$4,Formulas!$B$2:$B$3001,$A61))</f>
        <v>0</v>
      </c>
      <c r="EC61" s="21" t="n">
        <f aca="false">IF(OR($A61="",EC$4=""),0,COUNTIFS(Formulas!$A$2:$A$3001,EC$4,Formulas!$B$2:$B$3001,$A61))</f>
        <v>0</v>
      </c>
      <c r="ED61" s="21" t="n">
        <f aca="false">IF(OR($A61="",ED$4=""),0,COUNTIFS(Formulas!$A$2:$A$3001,ED$4,Formulas!$B$2:$B$3001,$A61))</f>
        <v>0</v>
      </c>
      <c r="EE61" s="21" t="n">
        <f aca="false">IF(OR($A61="",EE$4=""),0,COUNTIFS(Formulas!$A$2:$A$3001,EE$4,Formulas!$B$2:$B$3001,$A61))</f>
        <v>0</v>
      </c>
      <c r="EF61" s="21" t="n">
        <f aca="false">IF(OR($A61="",EF$4=""),0,COUNTIFS(Formulas!$A$2:$A$3001,EF$4,Formulas!$B$2:$B$3001,$A61))</f>
        <v>0</v>
      </c>
      <c r="EG61" s="21" t="n">
        <f aca="false">IF(OR($A61="",EG$4=""),0,COUNTIFS(Formulas!$A$2:$A$3001,EG$4,Formulas!$B$2:$B$3001,$A61))</f>
        <v>0</v>
      </c>
      <c r="EH61" s="21" t="n">
        <f aca="false">IF(OR($A61="",EH$4=""),0,COUNTIFS(Formulas!$A$2:$A$3001,EH$4,Formulas!$B$2:$B$3001,$A61))</f>
        <v>0</v>
      </c>
      <c r="EI61" s="21" t="n">
        <f aca="false">IF(OR($A61="",EI$4=""),0,COUNTIFS(Formulas!$A$2:$A$3001,EI$4,Formulas!$B$2:$B$3001,$A61))</f>
        <v>0</v>
      </c>
      <c r="EJ61" s="21" t="n">
        <f aca="false">IF(OR($A61="",EJ$4=""),0,COUNTIFS(Formulas!$A$2:$A$3001,EJ$4,Formulas!$B$2:$B$3001,$A61))</f>
        <v>0</v>
      </c>
      <c r="EK61" s="21" t="n">
        <f aca="false">IF(OR($A61="",EK$4=""),0,COUNTIFS(Formulas!$A$2:$A$3001,EK$4,Formulas!$B$2:$B$3001,$A61))</f>
        <v>0</v>
      </c>
      <c r="EL61" s="21" t="n">
        <f aca="false">IF(OR($A61="",EL$4=""),0,COUNTIFS(Formulas!$A$2:$A$3001,EL$4,Formulas!$B$2:$B$3001,$A61))</f>
        <v>0</v>
      </c>
      <c r="EM61" s="21" t="n">
        <f aca="false">IF(OR($A61="",EM$4=""),0,COUNTIFS(Formulas!$A$2:$A$3001,EM$4,Formulas!$B$2:$B$3001,$A61))</f>
        <v>0</v>
      </c>
      <c r="EN61" s="21" t="n">
        <f aca="false">IF(OR($A61="",EN$4=""),0,COUNTIFS(Formulas!$A$2:$A$3001,EN$4,Formulas!$B$2:$B$3001,$A61))</f>
        <v>0</v>
      </c>
      <c r="EO61" s="21" t="n">
        <f aca="false">IF(OR($A61="",EO$4=""),0,COUNTIFS(Formulas!$A$2:$A$3001,EO$4,Formulas!$B$2:$B$3001,$A61))</f>
        <v>0</v>
      </c>
      <c r="EP61" s="21" t="n">
        <f aca="false">IF(OR($A61="",EP$4=""),0,COUNTIFS(Formulas!$A$2:$A$3001,EP$4,Formulas!$B$2:$B$3001,$A61))</f>
        <v>0</v>
      </c>
      <c r="EQ61" s="21" t="n">
        <f aca="false">IF(OR($A61="",EQ$4=""),0,COUNTIFS(Formulas!$A$2:$A$3001,EQ$4,Formulas!$B$2:$B$3001,$A61))</f>
        <v>0</v>
      </c>
      <c r="ER61" s="21" t="n">
        <f aca="false">IF(OR($A61="",ER$4=""),0,COUNTIFS(Formulas!$A$2:$A$3001,ER$4,Formulas!$B$2:$B$3001,$A61))</f>
        <v>0</v>
      </c>
      <c r="ES61" s="21" t="n">
        <f aca="false">IF(OR($A61="",ES$4=""),0,COUNTIFS(Formulas!$A$2:$A$3001,ES$4,Formulas!$B$2:$B$3001,$A61))</f>
        <v>0</v>
      </c>
      <c r="ET61" s="21" t="n">
        <f aca="false">IF(OR($A61="",ET$4=""),0,COUNTIFS(Formulas!$A$2:$A$3001,ET$4,Formulas!$B$2:$B$3001,$A61))</f>
        <v>0</v>
      </c>
      <c r="EU61" s="21" t="n">
        <f aca="false">IF(OR($A61="",EU$4=""),0,COUNTIFS(Formulas!$A$2:$A$3001,EU$4,Formulas!$B$2:$B$3001,$A61))</f>
        <v>0</v>
      </c>
      <c r="EV61" s="21" t="n">
        <f aca="false">IF(OR($A61="",EV$4=""),0,COUNTIFS(Formulas!$A$2:$A$3001,EV$4,Formulas!$B$2:$B$3001,$A61))</f>
        <v>0</v>
      </c>
    </row>
    <row r="62" customFormat="false" ht="15" hidden="false" customHeight="false" outlineLevel="0" collapsed="false">
      <c r="A62" s="13" t="str">
        <f aca="false">IF(INDEX(Materials!$A$2:$A$301,58)="","",INDEX(Materials!$A$2:$A$301,58))</f>
        <v>Loperamide HCl</v>
      </c>
      <c r="B62" s="19" t="n">
        <f aca="false">IF(A62="","",COUNTIF(C62:EV62,"&gt;0"))</f>
        <v>1</v>
      </c>
      <c r="C62" s="21" t="n">
        <f aca="false">IF(OR($A62="",C$4=""),0,COUNTIFS(Formulas!$A$2:$A$3001,C$4,Formulas!$B$2:$B$3001,$A62))</f>
        <v>0</v>
      </c>
      <c r="D62" s="21" t="n">
        <f aca="false">IF(OR($A62="",D$4=""),0,COUNTIFS(Formulas!$A$2:$A$3001,D$4,Formulas!$B$2:$B$3001,$A62))</f>
        <v>0</v>
      </c>
      <c r="E62" s="21" t="n">
        <f aca="false">IF(OR($A62="",E$4=""),0,COUNTIFS(Formulas!$A$2:$A$3001,E$4,Formulas!$B$2:$B$3001,$A62))</f>
        <v>0</v>
      </c>
      <c r="F62" s="21" t="n">
        <f aca="false">IF(OR($A62="",F$4=""),0,COUNTIFS(Formulas!$A$2:$A$3001,F$4,Formulas!$B$2:$B$3001,$A62))</f>
        <v>0</v>
      </c>
      <c r="G62" s="21" t="n">
        <f aca="false">IF(OR($A62="",G$4=""),0,COUNTIFS(Formulas!$A$2:$A$3001,G$4,Formulas!$B$2:$B$3001,$A62))</f>
        <v>0</v>
      </c>
      <c r="H62" s="21" t="n">
        <f aca="false">IF(OR($A62="",H$4=""),0,COUNTIFS(Formulas!$A$2:$A$3001,H$4,Formulas!$B$2:$B$3001,$A62))</f>
        <v>0</v>
      </c>
      <c r="I62" s="21" t="n">
        <f aca="false">IF(OR($A62="",I$4=""),0,COUNTIFS(Formulas!$A$2:$A$3001,I$4,Formulas!$B$2:$B$3001,$A62))</f>
        <v>0</v>
      </c>
      <c r="J62" s="21" t="n">
        <f aca="false">IF(OR($A62="",J$4=""),0,COUNTIFS(Formulas!$A$2:$A$3001,J$4,Formulas!$B$2:$B$3001,$A62))</f>
        <v>0</v>
      </c>
      <c r="K62" s="21" t="n">
        <f aca="false">IF(OR($A62="",K$4=""),0,COUNTIFS(Formulas!$A$2:$A$3001,K$4,Formulas!$B$2:$B$3001,$A62))</f>
        <v>0</v>
      </c>
      <c r="L62" s="21" t="n">
        <f aca="false">IF(OR($A62="",L$4=""),0,COUNTIFS(Formulas!$A$2:$A$3001,L$4,Formulas!$B$2:$B$3001,$A62))</f>
        <v>0</v>
      </c>
      <c r="M62" s="21" t="n">
        <f aca="false">IF(OR($A62="",M$4=""),0,COUNTIFS(Formulas!$A$2:$A$3001,M$4,Formulas!$B$2:$B$3001,$A62))</f>
        <v>0</v>
      </c>
      <c r="N62" s="21" t="n">
        <f aca="false">IF(OR($A62="",N$4=""),0,COUNTIFS(Formulas!$A$2:$A$3001,N$4,Formulas!$B$2:$B$3001,$A62))</f>
        <v>0</v>
      </c>
      <c r="O62" s="21" t="n">
        <f aca="false">IF(OR($A62="",O$4=""),0,COUNTIFS(Formulas!$A$2:$A$3001,O$4,Formulas!$B$2:$B$3001,$A62))</f>
        <v>0</v>
      </c>
      <c r="P62" s="21" t="n">
        <f aca="false">IF(OR($A62="",P$4=""),0,COUNTIFS(Formulas!$A$2:$A$3001,P$4,Formulas!$B$2:$B$3001,$A62))</f>
        <v>0</v>
      </c>
      <c r="Q62" s="21" t="n">
        <f aca="false">IF(OR($A62="",Q$4=""),0,COUNTIFS(Formulas!$A$2:$A$3001,Q$4,Formulas!$B$2:$B$3001,$A62))</f>
        <v>0</v>
      </c>
      <c r="R62" s="21" t="n">
        <f aca="false">IF(OR($A62="",R$4=""),0,COUNTIFS(Formulas!$A$2:$A$3001,R$4,Formulas!$B$2:$B$3001,$A62))</f>
        <v>0</v>
      </c>
      <c r="S62" s="21" t="n">
        <f aca="false">IF(OR($A62="",S$4=""),0,COUNTIFS(Formulas!$A$2:$A$3001,S$4,Formulas!$B$2:$B$3001,$A62))</f>
        <v>0</v>
      </c>
      <c r="T62" s="21" t="n">
        <f aca="false">IF(OR($A62="",T$4=""),0,COUNTIFS(Formulas!$A$2:$A$3001,T$4,Formulas!$B$2:$B$3001,$A62))</f>
        <v>0</v>
      </c>
      <c r="U62" s="21" t="n">
        <f aca="false">IF(OR($A62="",U$4=""),0,COUNTIFS(Formulas!$A$2:$A$3001,U$4,Formulas!$B$2:$B$3001,$A62))</f>
        <v>0</v>
      </c>
      <c r="V62" s="21" t="n">
        <f aca="false">IF(OR($A62="",V$4=""),0,COUNTIFS(Formulas!$A$2:$A$3001,V$4,Formulas!$B$2:$B$3001,$A62))</f>
        <v>0</v>
      </c>
      <c r="W62" s="21" t="n">
        <f aca="false">IF(OR($A62="",W$4=""),0,COUNTIFS(Formulas!$A$2:$A$3001,W$4,Formulas!$B$2:$B$3001,$A62))</f>
        <v>0</v>
      </c>
      <c r="X62" s="21" t="n">
        <f aca="false">IF(OR($A62="",X$4=""),0,COUNTIFS(Formulas!$A$2:$A$3001,X$4,Formulas!$B$2:$B$3001,$A62))</f>
        <v>0</v>
      </c>
      <c r="Y62" s="21" t="n">
        <f aca="false">IF(OR($A62="",Y$4=""),0,COUNTIFS(Formulas!$A$2:$A$3001,Y$4,Formulas!$B$2:$B$3001,$A62))</f>
        <v>0</v>
      </c>
      <c r="Z62" s="21" t="n">
        <f aca="false">IF(OR($A62="",Z$4=""),0,COUNTIFS(Formulas!$A$2:$A$3001,Z$4,Formulas!$B$2:$B$3001,$A62))</f>
        <v>0</v>
      </c>
      <c r="AA62" s="21" t="n">
        <f aca="false">IF(OR($A62="",AA$4=""),0,COUNTIFS(Formulas!$A$2:$A$3001,AA$4,Formulas!$B$2:$B$3001,$A62))</f>
        <v>0</v>
      </c>
      <c r="AB62" s="21" t="n">
        <f aca="false">IF(OR($A62="",AB$4=""),0,COUNTIFS(Formulas!$A$2:$A$3001,AB$4,Formulas!$B$2:$B$3001,$A62))</f>
        <v>1</v>
      </c>
      <c r="AC62" s="21" t="n">
        <f aca="false">IF(OR($A62="",AC$4=""),0,COUNTIFS(Formulas!$A$2:$A$3001,AC$4,Formulas!$B$2:$B$3001,$A62))</f>
        <v>0</v>
      </c>
      <c r="AD62" s="21" t="n">
        <f aca="false">IF(OR($A62="",AD$4=""),0,COUNTIFS(Formulas!$A$2:$A$3001,AD$4,Formulas!$B$2:$B$3001,$A62))</f>
        <v>0</v>
      </c>
      <c r="AE62" s="21" t="n">
        <f aca="false">IF(OR($A62="",AE$4=""),0,COUNTIFS(Formulas!$A$2:$A$3001,AE$4,Formulas!$B$2:$B$3001,$A62))</f>
        <v>0</v>
      </c>
      <c r="AF62" s="21" t="n">
        <f aca="false">IF(OR($A62="",AF$4=""),0,COUNTIFS(Formulas!$A$2:$A$3001,AF$4,Formulas!$B$2:$B$3001,$A62))</f>
        <v>0</v>
      </c>
      <c r="AG62" s="21" t="n">
        <f aca="false">IF(OR($A62="",AG$4=""),0,COUNTIFS(Formulas!$A$2:$A$3001,AG$4,Formulas!$B$2:$B$3001,$A62))</f>
        <v>0</v>
      </c>
      <c r="AH62" s="21" t="n">
        <f aca="false">IF(OR($A62="",AH$4=""),0,COUNTIFS(Formulas!$A$2:$A$3001,AH$4,Formulas!$B$2:$B$3001,$A62))</f>
        <v>0</v>
      </c>
      <c r="AI62" s="21" t="n">
        <f aca="false">IF(OR($A62="",AI$4=""),0,COUNTIFS(Formulas!$A$2:$A$3001,AI$4,Formulas!$B$2:$B$3001,$A62))</f>
        <v>0</v>
      </c>
      <c r="AJ62" s="21" t="n">
        <f aca="false">IF(OR($A62="",AJ$4=""),0,COUNTIFS(Formulas!$A$2:$A$3001,AJ$4,Formulas!$B$2:$B$3001,$A62))</f>
        <v>0</v>
      </c>
      <c r="AK62" s="21" t="n">
        <f aca="false">IF(OR($A62="",AK$4=""),0,COUNTIFS(Formulas!$A$2:$A$3001,AK$4,Formulas!$B$2:$B$3001,$A62))</f>
        <v>0</v>
      </c>
      <c r="AL62" s="21" t="n">
        <f aca="false">IF(OR($A62="",AL$4=""),0,COUNTIFS(Formulas!$A$2:$A$3001,AL$4,Formulas!$B$2:$B$3001,$A62))</f>
        <v>0</v>
      </c>
      <c r="AM62" s="21" t="n">
        <f aca="false">IF(OR($A62="",AM$4=""),0,COUNTIFS(Formulas!$A$2:$A$3001,AM$4,Formulas!$B$2:$B$3001,$A62))</f>
        <v>0</v>
      </c>
      <c r="AN62" s="21" t="n">
        <f aca="false">IF(OR($A62="",AN$4=""),0,COUNTIFS(Formulas!$A$2:$A$3001,AN$4,Formulas!$B$2:$B$3001,$A62))</f>
        <v>0</v>
      </c>
      <c r="AO62" s="21" t="n">
        <f aca="false">IF(OR($A62="",AO$4=""),0,COUNTIFS(Formulas!$A$2:$A$3001,AO$4,Formulas!$B$2:$B$3001,$A62))</f>
        <v>0</v>
      </c>
      <c r="AP62" s="21" t="n">
        <f aca="false">IF(OR($A62="",AP$4=""),0,COUNTIFS(Formulas!$A$2:$A$3001,AP$4,Formulas!$B$2:$B$3001,$A62))</f>
        <v>0</v>
      </c>
      <c r="AQ62" s="21" t="n">
        <f aca="false">IF(OR($A62="",AQ$4=""),0,COUNTIFS(Formulas!$A$2:$A$3001,AQ$4,Formulas!$B$2:$B$3001,$A62))</f>
        <v>0</v>
      </c>
      <c r="AR62" s="21" t="n">
        <f aca="false">IF(OR($A62="",AR$4=""),0,COUNTIFS(Formulas!$A$2:$A$3001,AR$4,Formulas!$B$2:$B$3001,$A62))</f>
        <v>0</v>
      </c>
      <c r="AS62" s="21" t="n">
        <f aca="false">IF(OR($A62="",AS$4=""),0,COUNTIFS(Formulas!$A$2:$A$3001,AS$4,Formulas!$B$2:$B$3001,$A62))</f>
        <v>0</v>
      </c>
      <c r="AT62" s="21" t="n">
        <f aca="false">IF(OR($A62="",AT$4=""),0,COUNTIFS(Formulas!$A$2:$A$3001,AT$4,Formulas!$B$2:$B$3001,$A62))</f>
        <v>0</v>
      </c>
      <c r="AU62" s="21" t="n">
        <f aca="false">IF(OR($A62="",AU$4=""),0,COUNTIFS(Formulas!$A$2:$A$3001,AU$4,Formulas!$B$2:$B$3001,$A62))</f>
        <v>0</v>
      </c>
      <c r="AV62" s="21" t="n">
        <f aca="false">IF(OR($A62="",AV$4=""),0,COUNTIFS(Formulas!$A$2:$A$3001,AV$4,Formulas!$B$2:$B$3001,$A62))</f>
        <v>0</v>
      </c>
      <c r="AW62" s="21" t="n">
        <f aca="false">IF(OR($A62="",AW$4=""),0,COUNTIFS(Formulas!$A$2:$A$3001,AW$4,Formulas!$B$2:$B$3001,$A62))</f>
        <v>0</v>
      </c>
      <c r="AX62" s="21" t="n">
        <f aca="false">IF(OR($A62="",AX$4=""),0,COUNTIFS(Formulas!$A$2:$A$3001,AX$4,Formulas!$B$2:$B$3001,$A62))</f>
        <v>0</v>
      </c>
      <c r="AY62" s="21" t="n">
        <f aca="false">IF(OR($A62="",AY$4=""),0,COUNTIFS(Formulas!$A$2:$A$3001,AY$4,Formulas!$B$2:$B$3001,$A62))</f>
        <v>0</v>
      </c>
      <c r="AZ62" s="21" t="n">
        <f aca="false">IF(OR($A62="",AZ$4=""),0,COUNTIFS(Formulas!$A$2:$A$3001,AZ$4,Formulas!$B$2:$B$3001,$A62))</f>
        <v>0</v>
      </c>
      <c r="BA62" s="21" t="n">
        <f aca="false">IF(OR($A62="",BA$4=""),0,COUNTIFS(Formulas!$A$2:$A$3001,BA$4,Formulas!$B$2:$B$3001,$A62))</f>
        <v>0</v>
      </c>
      <c r="BB62" s="21" t="n">
        <f aca="false">IF(OR($A62="",BB$4=""),0,COUNTIFS(Formulas!$A$2:$A$3001,BB$4,Formulas!$B$2:$B$3001,$A62))</f>
        <v>0</v>
      </c>
      <c r="BC62" s="21" t="n">
        <f aca="false">IF(OR($A62="",BC$4=""),0,COUNTIFS(Formulas!$A$2:$A$3001,BC$4,Formulas!$B$2:$B$3001,$A62))</f>
        <v>0</v>
      </c>
      <c r="BD62" s="21" t="n">
        <f aca="false">IF(OR($A62="",BD$4=""),0,COUNTIFS(Formulas!$A$2:$A$3001,BD$4,Formulas!$B$2:$B$3001,$A62))</f>
        <v>0</v>
      </c>
      <c r="BE62" s="21" t="n">
        <f aca="false">IF(OR($A62="",BE$4=""),0,COUNTIFS(Formulas!$A$2:$A$3001,BE$4,Formulas!$B$2:$B$3001,$A62))</f>
        <v>0</v>
      </c>
      <c r="BF62" s="21" t="n">
        <f aca="false">IF(OR($A62="",BF$4=""),0,COUNTIFS(Formulas!$A$2:$A$3001,BF$4,Formulas!$B$2:$B$3001,$A62))</f>
        <v>0</v>
      </c>
      <c r="BG62" s="21" t="n">
        <f aca="false">IF(OR($A62="",BG$4=""),0,COUNTIFS(Formulas!$A$2:$A$3001,BG$4,Formulas!$B$2:$B$3001,$A62))</f>
        <v>0</v>
      </c>
      <c r="BH62" s="21" t="n">
        <f aca="false">IF(OR($A62="",BH$4=""),0,COUNTIFS(Formulas!$A$2:$A$3001,BH$4,Formulas!$B$2:$B$3001,$A62))</f>
        <v>0</v>
      </c>
      <c r="BI62" s="21" t="n">
        <f aca="false">IF(OR($A62="",BI$4=""),0,COUNTIFS(Formulas!$A$2:$A$3001,BI$4,Formulas!$B$2:$B$3001,$A62))</f>
        <v>0</v>
      </c>
      <c r="BJ62" s="21" t="n">
        <f aca="false">IF(OR($A62="",BJ$4=""),0,COUNTIFS(Formulas!$A$2:$A$3001,BJ$4,Formulas!$B$2:$B$3001,$A62))</f>
        <v>0</v>
      </c>
      <c r="BK62" s="21" t="n">
        <f aca="false">IF(OR($A62="",BK$4=""),0,COUNTIFS(Formulas!$A$2:$A$3001,BK$4,Formulas!$B$2:$B$3001,$A62))</f>
        <v>0</v>
      </c>
      <c r="BL62" s="21" t="n">
        <f aca="false">IF(OR($A62="",BL$4=""),0,COUNTIFS(Formulas!$A$2:$A$3001,BL$4,Formulas!$B$2:$B$3001,$A62))</f>
        <v>0</v>
      </c>
      <c r="BM62" s="21" t="n">
        <f aca="false">IF(OR($A62="",BM$4=""),0,COUNTIFS(Formulas!$A$2:$A$3001,BM$4,Formulas!$B$2:$B$3001,$A62))</f>
        <v>0</v>
      </c>
      <c r="BN62" s="21" t="n">
        <f aca="false">IF(OR($A62="",BN$4=""),0,COUNTIFS(Formulas!$A$2:$A$3001,BN$4,Formulas!$B$2:$B$3001,$A62))</f>
        <v>0</v>
      </c>
      <c r="BO62" s="21" t="n">
        <f aca="false">IF(OR($A62="",BO$4=""),0,COUNTIFS(Formulas!$A$2:$A$3001,BO$4,Formulas!$B$2:$B$3001,$A62))</f>
        <v>0</v>
      </c>
      <c r="BP62" s="21" t="n">
        <f aca="false">IF(OR($A62="",BP$4=""),0,COUNTIFS(Formulas!$A$2:$A$3001,BP$4,Formulas!$B$2:$B$3001,$A62))</f>
        <v>0</v>
      </c>
      <c r="BQ62" s="21" t="n">
        <f aca="false">IF(OR($A62="",BQ$4=""),0,COUNTIFS(Formulas!$A$2:$A$3001,BQ$4,Formulas!$B$2:$B$3001,$A62))</f>
        <v>0</v>
      </c>
      <c r="BR62" s="21" t="n">
        <f aca="false">IF(OR($A62="",BR$4=""),0,COUNTIFS(Formulas!$A$2:$A$3001,BR$4,Formulas!$B$2:$B$3001,$A62))</f>
        <v>0</v>
      </c>
      <c r="BS62" s="21" t="n">
        <f aca="false">IF(OR($A62="",BS$4=""),0,COUNTIFS(Formulas!$A$2:$A$3001,BS$4,Formulas!$B$2:$B$3001,$A62))</f>
        <v>0</v>
      </c>
      <c r="BT62" s="21" t="n">
        <f aca="false">IF(OR($A62="",BT$4=""),0,COUNTIFS(Formulas!$A$2:$A$3001,BT$4,Formulas!$B$2:$B$3001,$A62))</f>
        <v>0</v>
      </c>
      <c r="BU62" s="21" t="n">
        <f aca="false">IF(OR($A62="",BU$4=""),0,COUNTIFS(Formulas!$A$2:$A$3001,BU$4,Formulas!$B$2:$B$3001,$A62))</f>
        <v>0</v>
      </c>
      <c r="BV62" s="21" t="n">
        <f aca="false">IF(OR($A62="",BV$4=""),0,COUNTIFS(Formulas!$A$2:$A$3001,BV$4,Formulas!$B$2:$B$3001,$A62))</f>
        <v>0</v>
      </c>
      <c r="BW62" s="21" t="n">
        <f aca="false">IF(OR($A62="",BW$4=""),0,COUNTIFS(Formulas!$A$2:$A$3001,BW$4,Formulas!$B$2:$B$3001,$A62))</f>
        <v>0</v>
      </c>
      <c r="BX62" s="21" t="n">
        <f aca="false">IF(OR($A62="",BX$4=""),0,COUNTIFS(Formulas!$A$2:$A$3001,BX$4,Formulas!$B$2:$B$3001,$A62))</f>
        <v>0</v>
      </c>
      <c r="BY62" s="21" t="n">
        <f aca="false">IF(OR($A62="",BY$4=""),0,COUNTIFS(Formulas!$A$2:$A$3001,BY$4,Formulas!$B$2:$B$3001,$A62))</f>
        <v>0</v>
      </c>
      <c r="BZ62" s="21" t="n">
        <f aca="false">IF(OR($A62="",BZ$4=""),0,COUNTIFS(Formulas!$A$2:$A$3001,BZ$4,Formulas!$B$2:$B$3001,$A62))</f>
        <v>0</v>
      </c>
      <c r="CA62" s="21" t="n">
        <f aca="false">IF(OR($A62="",CA$4=""),0,COUNTIFS(Formulas!$A$2:$A$3001,CA$4,Formulas!$B$2:$B$3001,$A62))</f>
        <v>0</v>
      </c>
      <c r="CB62" s="21" t="n">
        <f aca="false">IF(OR($A62="",CB$4=""),0,COUNTIFS(Formulas!$A$2:$A$3001,CB$4,Formulas!$B$2:$B$3001,$A62))</f>
        <v>0</v>
      </c>
      <c r="CC62" s="21" t="n">
        <f aca="false">IF(OR($A62="",CC$4=""),0,COUNTIFS(Formulas!$A$2:$A$3001,CC$4,Formulas!$B$2:$B$3001,$A62))</f>
        <v>0</v>
      </c>
      <c r="CD62" s="21" t="n">
        <f aca="false">IF(OR($A62="",CD$4=""),0,COUNTIFS(Formulas!$A$2:$A$3001,CD$4,Formulas!$B$2:$B$3001,$A62))</f>
        <v>0</v>
      </c>
      <c r="CE62" s="21" t="n">
        <f aca="false">IF(OR($A62="",CE$4=""),0,COUNTIFS(Formulas!$A$2:$A$3001,CE$4,Formulas!$B$2:$B$3001,$A62))</f>
        <v>0</v>
      </c>
      <c r="CF62" s="21" t="n">
        <f aca="false">IF(OR($A62="",CF$4=""),0,COUNTIFS(Formulas!$A$2:$A$3001,CF$4,Formulas!$B$2:$B$3001,$A62))</f>
        <v>0</v>
      </c>
      <c r="CG62" s="21" t="n">
        <f aca="false">IF(OR($A62="",CG$4=""),0,COUNTIFS(Formulas!$A$2:$A$3001,CG$4,Formulas!$B$2:$B$3001,$A62))</f>
        <v>0</v>
      </c>
      <c r="CH62" s="21" t="n">
        <f aca="false">IF(OR($A62="",CH$4=""),0,COUNTIFS(Formulas!$A$2:$A$3001,CH$4,Formulas!$B$2:$B$3001,$A62))</f>
        <v>0</v>
      </c>
      <c r="CI62" s="21" t="n">
        <f aca="false">IF(OR($A62="",CI$4=""),0,COUNTIFS(Formulas!$A$2:$A$3001,CI$4,Formulas!$B$2:$B$3001,$A62))</f>
        <v>0</v>
      </c>
      <c r="CJ62" s="21" t="n">
        <f aca="false">IF(OR($A62="",CJ$4=""),0,COUNTIFS(Formulas!$A$2:$A$3001,CJ$4,Formulas!$B$2:$B$3001,$A62))</f>
        <v>0</v>
      </c>
      <c r="CK62" s="21" t="n">
        <f aca="false">IF(OR($A62="",CK$4=""),0,COUNTIFS(Formulas!$A$2:$A$3001,CK$4,Formulas!$B$2:$B$3001,$A62))</f>
        <v>0</v>
      </c>
      <c r="CL62" s="21" t="n">
        <f aca="false">IF(OR($A62="",CL$4=""),0,COUNTIFS(Formulas!$A$2:$A$3001,CL$4,Formulas!$B$2:$B$3001,$A62))</f>
        <v>0</v>
      </c>
      <c r="CM62" s="21" t="n">
        <f aca="false">IF(OR($A62="",CM$4=""),0,COUNTIFS(Formulas!$A$2:$A$3001,CM$4,Formulas!$B$2:$B$3001,$A62))</f>
        <v>0</v>
      </c>
      <c r="CN62" s="21" t="n">
        <f aca="false">IF(OR($A62="",CN$4=""),0,COUNTIFS(Formulas!$A$2:$A$3001,CN$4,Formulas!$B$2:$B$3001,$A62))</f>
        <v>0</v>
      </c>
      <c r="CO62" s="21" t="n">
        <f aca="false">IF(OR($A62="",CO$4=""),0,COUNTIFS(Formulas!$A$2:$A$3001,CO$4,Formulas!$B$2:$B$3001,$A62))</f>
        <v>0</v>
      </c>
      <c r="CP62" s="21" t="n">
        <f aca="false">IF(OR($A62="",CP$4=""),0,COUNTIFS(Formulas!$A$2:$A$3001,CP$4,Formulas!$B$2:$B$3001,$A62))</f>
        <v>0</v>
      </c>
      <c r="CQ62" s="21" t="n">
        <f aca="false">IF(OR($A62="",CQ$4=""),0,COUNTIFS(Formulas!$A$2:$A$3001,CQ$4,Formulas!$B$2:$B$3001,$A62))</f>
        <v>0</v>
      </c>
      <c r="CR62" s="21" t="n">
        <f aca="false">IF(OR($A62="",CR$4=""),0,COUNTIFS(Formulas!$A$2:$A$3001,CR$4,Formulas!$B$2:$B$3001,$A62))</f>
        <v>0</v>
      </c>
      <c r="CS62" s="21" t="n">
        <f aca="false">IF(OR($A62="",CS$4=""),0,COUNTIFS(Formulas!$A$2:$A$3001,CS$4,Formulas!$B$2:$B$3001,$A62))</f>
        <v>0</v>
      </c>
      <c r="CT62" s="21" t="n">
        <f aca="false">IF(OR($A62="",CT$4=""),0,COUNTIFS(Formulas!$A$2:$A$3001,CT$4,Formulas!$B$2:$B$3001,$A62))</f>
        <v>0</v>
      </c>
      <c r="CU62" s="21" t="n">
        <f aca="false">IF(OR($A62="",CU$4=""),0,COUNTIFS(Formulas!$A$2:$A$3001,CU$4,Formulas!$B$2:$B$3001,$A62))</f>
        <v>0</v>
      </c>
      <c r="CV62" s="21" t="n">
        <f aca="false">IF(OR($A62="",CV$4=""),0,COUNTIFS(Formulas!$A$2:$A$3001,CV$4,Formulas!$B$2:$B$3001,$A62))</f>
        <v>0</v>
      </c>
      <c r="CW62" s="21" t="n">
        <f aca="false">IF(OR($A62="",CW$4=""),0,COUNTIFS(Formulas!$A$2:$A$3001,CW$4,Formulas!$B$2:$B$3001,$A62))</f>
        <v>0</v>
      </c>
      <c r="CX62" s="21" t="n">
        <f aca="false">IF(OR($A62="",CX$4=""),0,COUNTIFS(Formulas!$A$2:$A$3001,CX$4,Formulas!$B$2:$B$3001,$A62))</f>
        <v>0</v>
      </c>
      <c r="CY62" s="21" t="n">
        <f aca="false">IF(OR($A62="",CY$4=""),0,COUNTIFS(Formulas!$A$2:$A$3001,CY$4,Formulas!$B$2:$B$3001,$A62))</f>
        <v>0</v>
      </c>
      <c r="CZ62" s="21" t="n">
        <f aca="false">IF(OR($A62="",CZ$4=""),0,COUNTIFS(Formulas!$A$2:$A$3001,CZ$4,Formulas!$B$2:$B$3001,$A62))</f>
        <v>0</v>
      </c>
      <c r="DA62" s="21" t="n">
        <f aca="false">IF(OR($A62="",DA$4=""),0,COUNTIFS(Formulas!$A$2:$A$3001,DA$4,Formulas!$B$2:$B$3001,$A62))</f>
        <v>0</v>
      </c>
      <c r="DB62" s="21" t="n">
        <f aca="false">IF(OR($A62="",DB$4=""),0,COUNTIFS(Formulas!$A$2:$A$3001,DB$4,Formulas!$B$2:$B$3001,$A62))</f>
        <v>0</v>
      </c>
      <c r="DC62" s="21" t="n">
        <f aca="false">IF(OR($A62="",DC$4=""),0,COUNTIFS(Formulas!$A$2:$A$3001,DC$4,Formulas!$B$2:$B$3001,$A62))</f>
        <v>0</v>
      </c>
      <c r="DD62" s="21" t="n">
        <f aca="false">IF(OR($A62="",DD$4=""),0,COUNTIFS(Formulas!$A$2:$A$3001,DD$4,Formulas!$B$2:$B$3001,$A62))</f>
        <v>0</v>
      </c>
      <c r="DE62" s="21" t="n">
        <f aca="false">IF(OR($A62="",DE$4=""),0,COUNTIFS(Formulas!$A$2:$A$3001,DE$4,Formulas!$B$2:$B$3001,$A62))</f>
        <v>0</v>
      </c>
      <c r="DF62" s="21" t="n">
        <f aca="false">IF(OR($A62="",DF$4=""),0,COUNTIFS(Formulas!$A$2:$A$3001,DF$4,Formulas!$B$2:$B$3001,$A62))</f>
        <v>0</v>
      </c>
      <c r="DG62" s="21" t="n">
        <f aca="false">IF(OR($A62="",DG$4=""),0,COUNTIFS(Formulas!$A$2:$A$3001,DG$4,Formulas!$B$2:$B$3001,$A62))</f>
        <v>0</v>
      </c>
      <c r="DH62" s="21" t="n">
        <f aca="false">IF(OR($A62="",DH$4=""),0,COUNTIFS(Formulas!$A$2:$A$3001,DH$4,Formulas!$B$2:$B$3001,$A62))</f>
        <v>0</v>
      </c>
      <c r="DI62" s="21" t="n">
        <f aca="false">IF(OR($A62="",DI$4=""),0,COUNTIFS(Formulas!$A$2:$A$3001,DI$4,Formulas!$B$2:$B$3001,$A62))</f>
        <v>0</v>
      </c>
      <c r="DJ62" s="21" t="n">
        <f aca="false">IF(OR($A62="",DJ$4=""),0,COUNTIFS(Formulas!$A$2:$A$3001,DJ$4,Formulas!$B$2:$B$3001,$A62))</f>
        <v>0</v>
      </c>
      <c r="DK62" s="21" t="n">
        <f aca="false">IF(OR($A62="",DK$4=""),0,COUNTIFS(Formulas!$A$2:$A$3001,DK$4,Formulas!$B$2:$B$3001,$A62))</f>
        <v>0</v>
      </c>
      <c r="DL62" s="21" t="n">
        <f aca="false">IF(OR($A62="",DL$4=""),0,COUNTIFS(Formulas!$A$2:$A$3001,DL$4,Formulas!$B$2:$B$3001,$A62))</f>
        <v>0</v>
      </c>
      <c r="DM62" s="21" t="n">
        <f aca="false">IF(OR($A62="",DM$4=""),0,COUNTIFS(Formulas!$A$2:$A$3001,DM$4,Formulas!$B$2:$B$3001,$A62))</f>
        <v>0</v>
      </c>
      <c r="DN62" s="21" t="n">
        <f aca="false">IF(OR($A62="",DN$4=""),0,COUNTIFS(Formulas!$A$2:$A$3001,DN$4,Formulas!$B$2:$B$3001,$A62))</f>
        <v>0</v>
      </c>
      <c r="DO62" s="21" t="n">
        <f aca="false">IF(OR($A62="",DO$4=""),0,COUNTIFS(Formulas!$A$2:$A$3001,DO$4,Formulas!$B$2:$B$3001,$A62))</f>
        <v>0</v>
      </c>
      <c r="DP62" s="21" t="n">
        <f aca="false">IF(OR($A62="",DP$4=""),0,COUNTIFS(Formulas!$A$2:$A$3001,DP$4,Formulas!$B$2:$B$3001,$A62))</f>
        <v>0</v>
      </c>
      <c r="DQ62" s="21" t="n">
        <f aca="false">IF(OR($A62="",DQ$4=""),0,COUNTIFS(Formulas!$A$2:$A$3001,DQ$4,Formulas!$B$2:$B$3001,$A62))</f>
        <v>0</v>
      </c>
      <c r="DR62" s="21" t="n">
        <f aca="false">IF(OR($A62="",DR$4=""),0,COUNTIFS(Formulas!$A$2:$A$3001,DR$4,Formulas!$B$2:$B$3001,$A62))</f>
        <v>0</v>
      </c>
      <c r="DS62" s="21" t="n">
        <f aca="false">IF(OR($A62="",DS$4=""),0,COUNTIFS(Formulas!$A$2:$A$3001,DS$4,Formulas!$B$2:$B$3001,$A62))</f>
        <v>0</v>
      </c>
      <c r="DT62" s="21" t="n">
        <f aca="false">IF(OR($A62="",DT$4=""),0,COUNTIFS(Formulas!$A$2:$A$3001,DT$4,Formulas!$B$2:$B$3001,$A62))</f>
        <v>0</v>
      </c>
      <c r="DU62" s="21" t="n">
        <f aca="false">IF(OR($A62="",DU$4=""),0,COUNTIFS(Formulas!$A$2:$A$3001,DU$4,Formulas!$B$2:$B$3001,$A62))</f>
        <v>0</v>
      </c>
      <c r="DV62" s="21" t="n">
        <f aca="false">IF(OR($A62="",DV$4=""),0,COUNTIFS(Formulas!$A$2:$A$3001,DV$4,Formulas!$B$2:$B$3001,$A62))</f>
        <v>0</v>
      </c>
      <c r="DW62" s="21" t="n">
        <f aca="false">IF(OR($A62="",DW$4=""),0,COUNTIFS(Formulas!$A$2:$A$3001,DW$4,Formulas!$B$2:$B$3001,$A62))</f>
        <v>0</v>
      </c>
      <c r="DX62" s="21" t="n">
        <f aca="false">IF(OR($A62="",DX$4=""),0,COUNTIFS(Formulas!$A$2:$A$3001,DX$4,Formulas!$B$2:$B$3001,$A62))</f>
        <v>0</v>
      </c>
      <c r="DY62" s="21" t="n">
        <f aca="false">IF(OR($A62="",DY$4=""),0,COUNTIFS(Formulas!$A$2:$A$3001,DY$4,Formulas!$B$2:$B$3001,$A62))</f>
        <v>0</v>
      </c>
      <c r="DZ62" s="21" t="n">
        <f aca="false">IF(OR($A62="",DZ$4=""),0,COUNTIFS(Formulas!$A$2:$A$3001,DZ$4,Formulas!$B$2:$B$3001,$A62))</f>
        <v>0</v>
      </c>
      <c r="EA62" s="21" t="n">
        <f aca="false">IF(OR($A62="",EA$4=""),0,COUNTIFS(Formulas!$A$2:$A$3001,EA$4,Formulas!$B$2:$B$3001,$A62))</f>
        <v>0</v>
      </c>
      <c r="EB62" s="21" t="n">
        <f aca="false">IF(OR($A62="",EB$4=""),0,COUNTIFS(Formulas!$A$2:$A$3001,EB$4,Formulas!$B$2:$B$3001,$A62))</f>
        <v>0</v>
      </c>
      <c r="EC62" s="21" t="n">
        <f aca="false">IF(OR($A62="",EC$4=""),0,COUNTIFS(Formulas!$A$2:$A$3001,EC$4,Formulas!$B$2:$B$3001,$A62))</f>
        <v>0</v>
      </c>
      <c r="ED62" s="21" t="n">
        <f aca="false">IF(OR($A62="",ED$4=""),0,COUNTIFS(Formulas!$A$2:$A$3001,ED$4,Formulas!$B$2:$B$3001,$A62))</f>
        <v>0</v>
      </c>
      <c r="EE62" s="21" t="n">
        <f aca="false">IF(OR($A62="",EE$4=""),0,COUNTIFS(Formulas!$A$2:$A$3001,EE$4,Formulas!$B$2:$B$3001,$A62))</f>
        <v>0</v>
      </c>
      <c r="EF62" s="21" t="n">
        <f aca="false">IF(OR($A62="",EF$4=""),0,COUNTIFS(Formulas!$A$2:$A$3001,EF$4,Formulas!$B$2:$B$3001,$A62))</f>
        <v>0</v>
      </c>
      <c r="EG62" s="21" t="n">
        <f aca="false">IF(OR($A62="",EG$4=""),0,COUNTIFS(Formulas!$A$2:$A$3001,EG$4,Formulas!$B$2:$B$3001,$A62))</f>
        <v>0</v>
      </c>
      <c r="EH62" s="21" t="n">
        <f aca="false">IF(OR($A62="",EH$4=""),0,COUNTIFS(Formulas!$A$2:$A$3001,EH$4,Formulas!$B$2:$B$3001,$A62))</f>
        <v>0</v>
      </c>
      <c r="EI62" s="21" t="n">
        <f aca="false">IF(OR($A62="",EI$4=""),0,COUNTIFS(Formulas!$A$2:$A$3001,EI$4,Formulas!$B$2:$B$3001,$A62))</f>
        <v>0</v>
      </c>
      <c r="EJ62" s="21" t="n">
        <f aca="false">IF(OR($A62="",EJ$4=""),0,COUNTIFS(Formulas!$A$2:$A$3001,EJ$4,Formulas!$B$2:$B$3001,$A62))</f>
        <v>0</v>
      </c>
      <c r="EK62" s="21" t="n">
        <f aca="false">IF(OR($A62="",EK$4=""),0,COUNTIFS(Formulas!$A$2:$A$3001,EK$4,Formulas!$B$2:$B$3001,$A62))</f>
        <v>0</v>
      </c>
      <c r="EL62" s="21" t="n">
        <f aca="false">IF(OR($A62="",EL$4=""),0,COUNTIFS(Formulas!$A$2:$A$3001,EL$4,Formulas!$B$2:$B$3001,$A62))</f>
        <v>0</v>
      </c>
      <c r="EM62" s="21" t="n">
        <f aca="false">IF(OR($A62="",EM$4=""),0,COUNTIFS(Formulas!$A$2:$A$3001,EM$4,Formulas!$B$2:$B$3001,$A62))</f>
        <v>0</v>
      </c>
      <c r="EN62" s="21" t="n">
        <f aca="false">IF(OR($A62="",EN$4=""),0,COUNTIFS(Formulas!$A$2:$A$3001,EN$4,Formulas!$B$2:$B$3001,$A62))</f>
        <v>0</v>
      </c>
      <c r="EO62" s="21" t="n">
        <f aca="false">IF(OR($A62="",EO$4=""),0,COUNTIFS(Formulas!$A$2:$A$3001,EO$4,Formulas!$B$2:$B$3001,$A62))</f>
        <v>0</v>
      </c>
      <c r="EP62" s="21" t="n">
        <f aca="false">IF(OR($A62="",EP$4=""),0,COUNTIFS(Formulas!$A$2:$A$3001,EP$4,Formulas!$B$2:$B$3001,$A62))</f>
        <v>0</v>
      </c>
      <c r="EQ62" s="21" t="n">
        <f aca="false">IF(OR($A62="",EQ$4=""),0,COUNTIFS(Formulas!$A$2:$A$3001,EQ$4,Formulas!$B$2:$B$3001,$A62))</f>
        <v>0</v>
      </c>
      <c r="ER62" s="21" t="n">
        <f aca="false">IF(OR($A62="",ER$4=""),0,COUNTIFS(Formulas!$A$2:$A$3001,ER$4,Formulas!$B$2:$B$3001,$A62))</f>
        <v>0</v>
      </c>
      <c r="ES62" s="21" t="n">
        <f aca="false">IF(OR($A62="",ES$4=""),0,COUNTIFS(Formulas!$A$2:$A$3001,ES$4,Formulas!$B$2:$B$3001,$A62))</f>
        <v>0</v>
      </c>
      <c r="ET62" s="21" t="n">
        <f aca="false">IF(OR($A62="",ET$4=""),0,COUNTIFS(Formulas!$A$2:$A$3001,ET$4,Formulas!$B$2:$B$3001,$A62))</f>
        <v>0</v>
      </c>
      <c r="EU62" s="21" t="n">
        <f aca="false">IF(OR($A62="",EU$4=""),0,COUNTIFS(Formulas!$A$2:$A$3001,EU$4,Formulas!$B$2:$B$3001,$A62))</f>
        <v>0</v>
      </c>
      <c r="EV62" s="21" t="n">
        <f aca="false">IF(OR($A62="",EV$4=""),0,COUNTIFS(Formulas!$A$2:$A$3001,EV$4,Formulas!$B$2:$B$3001,$A62))</f>
        <v>0</v>
      </c>
    </row>
    <row r="63" customFormat="false" ht="15" hidden="false" customHeight="false" outlineLevel="0" collapsed="false">
      <c r="A63" s="13" t="str">
        <f aca="false">IF(INDEX(Materials!$A$2:$A$301,59)="","",INDEX(Materials!$A$2:$A$301,59))</f>
        <v>Magnesium Oxide Heavy</v>
      </c>
      <c r="B63" s="19" t="n">
        <f aca="false">IF(A63="","",COUNTIF(C63:EV63,"&gt;0"))</f>
        <v>8</v>
      </c>
      <c r="C63" s="21" t="n">
        <f aca="false">IF(OR($A63="",C$4=""),0,COUNTIFS(Formulas!$A$2:$A$3001,C$4,Formulas!$B$2:$B$3001,$A63))</f>
        <v>0</v>
      </c>
      <c r="D63" s="21" t="n">
        <f aca="false">IF(OR($A63="",D$4=""),0,COUNTIFS(Formulas!$A$2:$A$3001,D$4,Formulas!$B$2:$B$3001,$A63))</f>
        <v>0</v>
      </c>
      <c r="E63" s="21" t="n">
        <f aca="false">IF(OR($A63="",E$4=""),0,COUNTIFS(Formulas!$A$2:$A$3001,E$4,Formulas!$B$2:$B$3001,$A63))</f>
        <v>0</v>
      </c>
      <c r="F63" s="21" t="n">
        <f aca="false">IF(OR($A63="",F$4=""),0,COUNTIFS(Formulas!$A$2:$A$3001,F$4,Formulas!$B$2:$B$3001,$A63))</f>
        <v>0</v>
      </c>
      <c r="G63" s="21" t="n">
        <f aca="false">IF(OR($A63="",G$4=""),0,COUNTIFS(Formulas!$A$2:$A$3001,G$4,Formulas!$B$2:$B$3001,$A63))</f>
        <v>0</v>
      </c>
      <c r="H63" s="21" t="n">
        <f aca="false">IF(OR($A63="",H$4=""),0,COUNTIFS(Formulas!$A$2:$A$3001,H$4,Formulas!$B$2:$B$3001,$A63))</f>
        <v>0</v>
      </c>
      <c r="I63" s="21" t="n">
        <f aca="false">IF(OR($A63="",I$4=""),0,COUNTIFS(Formulas!$A$2:$A$3001,I$4,Formulas!$B$2:$B$3001,$A63))</f>
        <v>0</v>
      </c>
      <c r="J63" s="21" t="n">
        <f aca="false">IF(OR($A63="",J$4=""),0,COUNTIFS(Formulas!$A$2:$A$3001,J$4,Formulas!$B$2:$B$3001,$A63))</f>
        <v>0</v>
      </c>
      <c r="K63" s="21" t="n">
        <f aca="false">IF(OR($A63="",K$4=""),0,COUNTIFS(Formulas!$A$2:$A$3001,K$4,Formulas!$B$2:$B$3001,$A63))</f>
        <v>0</v>
      </c>
      <c r="L63" s="21" t="n">
        <f aca="false">IF(OR($A63="",L$4=""),0,COUNTIFS(Formulas!$A$2:$A$3001,L$4,Formulas!$B$2:$B$3001,$A63))</f>
        <v>0</v>
      </c>
      <c r="M63" s="21" t="n">
        <f aca="false">IF(OR($A63="",M$4=""),0,COUNTIFS(Formulas!$A$2:$A$3001,M$4,Formulas!$B$2:$B$3001,$A63))</f>
        <v>0</v>
      </c>
      <c r="N63" s="21" t="n">
        <f aca="false">IF(OR($A63="",N$4=""),0,COUNTIFS(Formulas!$A$2:$A$3001,N$4,Formulas!$B$2:$B$3001,$A63))</f>
        <v>0</v>
      </c>
      <c r="O63" s="21" t="n">
        <f aca="false">IF(OR($A63="",O$4=""),0,COUNTIFS(Formulas!$A$2:$A$3001,O$4,Formulas!$B$2:$B$3001,$A63))</f>
        <v>0</v>
      </c>
      <c r="P63" s="21" t="n">
        <f aca="false">IF(OR($A63="",P$4=""),0,COUNTIFS(Formulas!$A$2:$A$3001,P$4,Formulas!$B$2:$B$3001,$A63))</f>
        <v>0</v>
      </c>
      <c r="Q63" s="21" t="n">
        <f aca="false">IF(OR($A63="",Q$4=""),0,COUNTIFS(Formulas!$A$2:$A$3001,Q$4,Formulas!$B$2:$B$3001,$A63))</f>
        <v>0</v>
      </c>
      <c r="R63" s="21" t="n">
        <f aca="false">IF(OR($A63="",R$4=""),0,COUNTIFS(Formulas!$A$2:$A$3001,R$4,Formulas!$B$2:$B$3001,$A63))</f>
        <v>0</v>
      </c>
      <c r="S63" s="21" t="n">
        <f aca="false">IF(OR($A63="",S$4=""),0,COUNTIFS(Formulas!$A$2:$A$3001,S$4,Formulas!$B$2:$B$3001,$A63))</f>
        <v>0</v>
      </c>
      <c r="T63" s="21" t="n">
        <f aca="false">IF(OR($A63="",T$4=""),0,COUNTIFS(Formulas!$A$2:$A$3001,T$4,Formulas!$B$2:$B$3001,$A63))</f>
        <v>0</v>
      </c>
      <c r="U63" s="21" t="n">
        <f aca="false">IF(OR($A63="",U$4=""),0,COUNTIFS(Formulas!$A$2:$A$3001,U$4,Formulas!$B$2:$B$3001,$A63))</f>
        <v>0</v>
      </c>
      <c r="V63" s="21" t="n">
        <f aca="false">IF(OR($A63="",V$4=""),0,COUNTIFS(Formulas!$A$2:$A$3001,V$4,Formulas!$B$2:$B$3001,$A63))</f>
        <v>0</v>
      </c>
      <c r="W63" s="21" t="n">
        <f aca="false">IF(OR($A63="",W$4=""),0,COUNTIFS(Formulas!$A$2:$A$3001,W$4,Formulas!$B$2:$B$3001,$A63))</f>
        <v>0</v>
      </c>
      <c r="X63" s="21" t="n">
        <f aca="false">IF(OR($A63="",X$4=""),0,COUNTIFS(Formulas!$A$2:$A$3001,X$4,Formulas!$B$2:$B$3001,$A63))</f>
        <v>0</v>
      </c>
      <c r="Y63" s="21" t="n">
        <f aca="false">IF(OR($A63="",Y$4=""),0,COUNTIFS(Formulas!$A$2:$A$3001,Y$4,Formulas!$B$2:$B$3001,$A63))</f>
        <v>0</v>
      </c>
      <c r="Z63" s="21" t="n">
        <f aca="false">IF(OR($A63="",Z$4=""),0,COUNTIFS(Formulas!$A$2:$A$3001,Z$4,Formulas!$B$2:$B$3001,$A63))</f>
        <v>0</v>
      </c>
      <c r="AA63" s="21" t="n">
        <f aca="false">IF(OR($A63="",AA$4=""),0,COUNTIFS(Formulas!$A$2:$A$3001,AA$4,Formulas!$B$2:$B$3001,$A63))</f>
        <v>0</v>
      </c>
      <c r="AB63" s="21" t="n">
        <f aca="false">IF(OR($A63="",AB$4=""),0,COUNTIFS(Formulas!$A$2:$A$3001,AB$4,Formulas!$B$2:$B$3001,$A63))</f>
        <v>0</v>
      </c>
      <c r="AC63" s="21" t="n">
        <f aca="false">IF(OR($A63="",AC$4=""),0,COUNTIFS(Formulas!$A$2:$A$3001,AC$4,Formulas!$B$2:$B$3001,$A63))</f>
        <v>0</v>
      </c>
      <c r="AD63" s="21" t="n">
        <f aca="false">IF(OR($A63="",AD$4=""),0,COUNTIFS(Formulas!$A$2:$A$3001,AD$4,Formulas!$B$2:$B$3001,$A63))</f>
        <v>0</v>
      </c>
      <c r="AE63" s="21" t="n">
        <f aca="false">IF(OR($A63="",AE$4=""),0,COUNTIFS(Formulas!$A$2:$A$3001,AE$4,Formulas!$B$2:$B$3001,$A63))</f>
        <v>0</v>
      </c>
      <c r="AF63" s="21" t="n">
        <f aca="false">IF(OR($A63="",AF$4=""),0,COUNTIFS(Formulas!$A$2:$A$3001,AF$4,Formulas!$B$2:$B$3001,$A63))</f>
        <v>0</v>
      </c>
      <c r="AG63" s="21" t="n">
        <f aca="false">IF(OR($A63="",AG$4=""),0,COUNTIFS(Formulas!$A$2:$A$3001,AG$4,Formulas!$B$2:$B$3001,$A63))</f>
        <v>0</v>
      </c>
      <c r="AH63" s="21" t="n">
        <f aca="false">IF(OR($A63="",AH$4=""),0,COUNTIFS(Formulas!$A$2:$A$3001,AH$4,Formulas!$B$2:$B$3001,$A63))</f>
        <v>0</v>
      </c>
      <c r="AI63" s="21" t="n">
        <f aca="false">IF(OR($A63="",AI$4=""),0,COUNTIFS(Formulas!$A$2:$A$3001,AI$4,Formulas!$B$2:$B$3001,$A63))</f>
        <v>0</v>
      </c>
      <c r="AJ63" s="21" t="n">
        <f aca="false">IF(OR($A63="",AJ$4=""),0,COUNTIFS(Formulas!$A$2:$A$3001,AJ$4,Formulas!$B$2:$B$3001,$A63))</f>
        <v>0</v>
      </c>
      <c r="AK63" s="21" t="n">
        <f aca="false">IF(OR($A63="",AK$4=""),0,COUNTIFS(Formulas!$A$2:$A$3001,AK$4,Formulas!$B$2:$B$3001,$A63))</f>
        <v>0</v>
      </c>
      <c r="AL63" s="21" t="n">
        <f aca="false">IF(OR($A63="",AL$4=""),0,COUNTIFS(Formulas!$A$2:$A$3001,AL$4,Formulas!$B$2:$B$3001,$A63))</f>
        <v>0</v>
      </c>
      <c r="AM63" s="21" t="n">
        <f aca="false">IF(OR($A63="",AM$4=""),0,COUNTIFS(Formulas!$A$2:$A$3001,AM$4,Formulas!$B$2:$B$3001,$A63))</f>
        <v>0</v>
      </c>
      <c r="AN63" s="21" t="n">
        <f aca="false">IF(OR($A63="",AN$4=""),0,COUNTIFS(Formulas!$A$2:$A$3001,AN$4,Formulas!$B$2:$B$3001,$A63))</f>
        <v>0</v>
      </c>
      <c r="AO63" s="21" t="n">
        <f aca="false">IF(OR($A63="",AO$4=""),0,COUNTIFS(Formulas!$A$2:$A$3001,AO$4,Formulas!$B$2:$B$3001,$A63))</f>
        <v>0</v>
      </c>
      <c r="AP63" s="21" t="n">
        <f aca="false">IF(OR($A63="",AP$4=""),0,COUNTIFS(Formulas!$A$2:$A$3001,AP$4,Formulas!$B$2:$B$3001,$A63))</f>
        <v>0</v>
      </c>
      <c r="AQ63" s="21" t="n">
        <f aca="false">IF(OR($A63="",AQ$4=""),0,COUNTIFS(Formulas!$A$2:$A$3001,AQ$4,Formulas!$B$2:$B$3001,$A63))</f>
        <v>0</v>
      </c>
      <c r="AR63" s="21" t="n">
        <f aca="false">IF(OR($A63="",AR$4=""),0,COUNTIFS(Formulas!$A$2:$A$3001,AR$4,Formulas!$B$2:$B$3001,$A63))</f>
        <v>0</v>
      </c>
      <c r="AS63" s="21" t="n">
        <f aca="false">IF(OR($A63="",AS$4=""),0,COUNTIFS(Formulas!$A$2:$A$3001,AS$4,Formulas!$B$2:$B$3001,$A63))</f>
        <v>0</v>
      </c>
      <c r="AT63" s="21" t="n">
        <f aca="false">IF(OR($A63="",AT$4=""),0,COUNTIFS(Formulas!$A$2:$A$3001,AT$4,Formulas!$B$2:$B$3001,$A63))</f>
        <v>0</v>
      </c>
      <c r="AU63" s="21" t="n">
        <f aca="false">IF(OR($A63="",AU$4=""),0,COUNTIFS(Formulas!$A$2:$A$3001,AU$4,Formulas!$B$2:$B$3001,$A63))</f>
        <v>0</v>
      </c>
      <c r="AV63" s="21" t="n">
        <f aca="false">IF(OR($A63="",AV$4=""),0,COUNTIFS(Formulas!$A$2:$A$3001,AV$4,Formulas!$B$2:$B$3001,$A63))</f>
        <v>0</v>
      </c>
      <c r="AW63" s="21" t="n">
        <f aca="false">IF(OR($A63="",AW$4=""),0,COUNTIFS(Formulas!$A$2:$A$3001,AW$4,Formulas!$B$2:$B$3001,$A63))</f>
        <v>0</v>
      </c>
      <c r="AX63" s="21" t="n">
        <f aca="false">IF(OR($A63="",AX$4=""),0,COUNTIFS(Formulas!$A$2:$A$3001,AX$4,Formulas!$B$2:$B$3001,$A63))</f>
        <v>0</v>
      </c>
      <c r="AY63" s="21" t="n">
        <f aca="false">IF(OR($A63="",AY$4=""),0,COUNTIFS(Formulas!$A$2:$A$3001,AY$4,Formulas!$B$2:$B$3001,$A63))</f>
        <v>0</v>
      </c>
      <c r="AZ63" s="21" t="n">
        <f aca="false">IF(OR($A63="",AZ$4=""),0,COUNTIFS(Formulas!$A$2:$A$3001,AZ$4,Formulas!$B$2:$B$3001,$A63))</f>
        <v>0</v>
      </c>
      <c r="BA63" s="21" t="n">
        <f aca="false">IF(OR($A63="",BA$4=""),0,COUNTIFS(Formulas!$A$2:$A$3001,BA$4,Formulas!$B$2:$B$3001,$A63))</f>
        <v>0</v>
      </c>
      <c r="BB63" s="21" t="n">
        <f aca="false">IF(OR($A63="",BB$4=""),0,COUNTIFS(Formulas!$A$2:$A$3001,BB$4,Formulas!$B$2:$B$3001,$A63))</f>
        <v>0</v>
      </c>
      <c r="BC63" s="21" t="n">
        <f aca="false">IF(OR($A63="",BC$4=""),0,COUNTIFS(Formulas!$A$2:$A$3001,BC$4,Formulas!$B$2:$B$3001,$A63))</f>
        <v>0</v>
      </c>
      <c r="BD63" s="21" t="n">
        <f aca="false">IF(OR($A63="",BD$4=""),0,COUNTIFS(Formulas!$A$2:$A$3001,BD$4,Formulas!$B$2:$B$3001,$A63))</f>
        <v>0</v>
      </c>
      <c r="BE63" s="21" t="n">
        <f aca="false">IF(OR($A63="",BE$4=""),0,COUNTIFS(Formulas!$A$2:$A$3001,BE$4,Formulas!$B$2:$B$3001,$A63))</f>
        <v>0</v>
      </c>
      <c r="BF63" s="21" t="n">
        <f aca="false">IF(OR($A63="",BF$4=""),0,COUNTIFS(Formulas!$A$2:$A$3001,BF$4,Formulas!$B$2:$B$3001,$A63))</f>
        <v>0</v>
      </c>
      <c r="BG63" s="21" t="n">
        <f aca="false">IF(OR($A63="",BG$4=""),0,COUNTIFS(Formulas!$A$2:$A$3001,BG$4,Formulas!$B$2:$B$3001,$A63))</f>
        <v>0</v>
      </c>
      <c r="BH63" s="21" t="n">
        <f aca="false">IF(OR($A63="",BH$4=""),0,COUNTIFS(Formulas!$A$2:$A$3001,BH$4,Formulas!$B$2:$B$3001,$A63))</f>
        <v>0</v>
      </c>
      <c r="BI63" s="21" t="n">
        <f aca="false">IF(OR($A63="",BI$4=""),0,COUNTIFS(Formulas!$A$2:$A$3001,BI$4,Formulas!$B$2:$B$3001,$A63))</f>
        <v>0</v>
      </c>
      <c r="BJ63" s="21" t="n">
        <f aca="false">IF(OR($A63="",BJ$4=""),0,COUNTIFS(Formulas!$A$2:$A$3001,BJ$4,Formulas!$B$2:$B$3001,$A63))</f>
        <v>0</v>
      </c>
      <c r="BK63" s="21" t="n">
        <f aca="false">IF(OR($A63="",BK$4=""),0,COUNTIFS(Formulas!$A$2:$A$3001,BK$4,Formulas!$B$2:$B$3001,$A63))</f>
        <v>0</v>
      </c>
      <c r="BL63" s="21" t="n">
        <f aca="false">IF(OR($A63="",BL$4=""),0,COUNTIFS(Formulas!$A$2:$A$3001,BL$4,Formulas!$B$2:$B$3001,$A63))</f>
        <v>0</v>
      </c>
      <c r="BM63" s="21" t="n">
        <f aca="false">IF(OR($A63="",BM$4=""),0,COUNTIFS(Formulas!$A$2:$A$3001,BM$4,Formulas!$B$2:$B$3001,$A63))</f>
        <v>0</v>
      </c>
      <c r="BN63" s="21" t="n">
        <f aca="false">IF(OR($A63="",BN$4=""),0,COUNTIFS(Formulas!$A$2:$A$3001,BN$4,Formulas!$B$2:$B$3001,$A63))</f>
        <v>0</v>
      </c>
      <c r="BO63" s="21" t="n">
        <f aca="false">IF(OR($A63="",BO$4=""),0,COUNTIFS(Formulas!$A$2:$A$3001,BO$4,Formulas!$B$2:$B$3001,$A63))</f>
        <v>0</v>
      </c>
      <c r="BP63" s="21" t="n">
        <f aca="false">IF(OR($A63="",BP$4=""),0,COUNTIFS(Formulas!$A$2:$A$3001,BP$4,Formulas!$B$2:$B$3001,$A63))</f>
        <v>0</v>
      </c>
      <c r="BQ63" s="21" t="n">
        <f aca="false">IF(OR($A63="",BQ$4=""),0,COUNTIFS(Formulas!$A$2:$A$3001,BQ$4,Formulas!$B$2:$B$3001,$A63))</f>
        <v>0</v>
      </c>
      <c r="BR63" s="21" t="n">
        <f aca="false">IF(OR($A63="",BR$4=""),0,COUNTIFS(Formulas!$A$2:$A$3001,BR$4,Formulas!$B$2:$B$3001,$A63))</f>
        <v>0</v>
      </c>
      <c r="BS63" s="21" t="n">
        <f aca="false">IF(OR($A63="",BS$4=""),0,COUNTIFS(Formulas!$A$2:$A$3001,BS$4,Formulas!$B$2:$B$3001,$A63))</f>
        <v>0</v>
      </c>
      <c r="BT63" s="21" t="n">
        <f aca="false">IF(OR($A63="",BT$4=""),0,COUNTIFS(Formulas!$A$2:$A$3001,BT$4,Formulas!$B$2:$B$3001,$A63))</f>
        <v>0</v>
      </c>
      <c r="BU63" s="21" t="n">
        <f aca="false">IF(OR($A63="",BU$4=""),0,COUNTIFS(Formulas!$A$2:$A$3001,BU$4,Formulas!$B$2:$B$3001,$A63))</f>
        <v>0</v>
      </c>
      <c r="BV63" s="21" t="n">
        <f aca="false">IF(OR($A63="",BV$4=""),0,COUNTIFS(Formulas!$A$2:$A$3001,BV$4,Formulas!$B$2:$B$3001,$A63))</f>
        <v>0</v>
      </c>
      <c r="BW63" s="21" t="n">
        <f aca="false">IF(OR($A63="",BW$4=""),0,COUNTIFS(Formulas!$A$2:$A$3001,BW$4,Formulas!$B$2:$B$3001,$A63))</f>
        <v>0</v>
      </c>
      <c r="BX63" s="21" t="n">
        <f aca="false">IF(OR($A63="",BX$4=""),0,COUNTIFS(Formulas!$A$2:$A$3001,BX$4,Formulas!$B$2:$B$3001,$A63))</f>
        <v>0</v>
      </c>
      <c r="BY63" s="21" t="n">
        <f aca="false">IF(OR($A63="",BY$4=""),0,COUNTIFS(Formulas!$A$2:$A$3001,BY$4,Formulas!$B$2:$B$3001,$A63))</f>
        <v>0</v>
      </c>
      <c r="BZ63" s="21" t="n">
        <f aca="false">IF(OR($A63="",BZ$4=""),0,COUNTIFS(Formulas!$A$2:$A$3001,BZ$4,Formulas!$B$2:$B$3001,$A63))</f>
        <v>1</v>
      </c>
      <c r="CA63" s="21" t="n">
        <f aca="false">IF(OR($A63="",CA$4=""),0,COUNTIFS(Formulas!$A$2:$A$3001,CA$4,Formulas!$B$2:$B$3001,$A63))</f>
        <v>1</v>
      </c>
      <c r="CB63" s="21" t="n">
        <f aca="false">IF(OR($A63="",CB$4=""),0,COUNTIFS(Formulas!$A$2:$A$3001,CB$4,Formulas!$B$2:$B$3001,$A63))</f>
        <v>0</v>
      </c>
      <c r="CC63" s="21" t="n">
        <f aca="false">IF(OR($A63="",CC$4=""),0,COUNTIFS(Formulas!$A$2:$A$3001,CC$4,Formulas!$B$2:$B$3001,$A63))</f>
        <v>0</v>
      </c>
      <c r="CD63" s="21" t="n">
        <f aca="false">IF(OR($A63="",CD$4=""),0,COUNTIFS(Formulas!$A$2:$A$3001,CD$4,Formulas!$B$2:$B$3001,$A63))</f>
        <v>0</v>
      </c>
      <c r="CE63" s="21" t="n">
        <f aca="false">IF(OR($A63="",CE$4=""),0,COUNTIFS(Formulas!$A$2:$A$3001,CE$4,Formulas!$B$2:$B$3001,$A63))</f>
        <v>0</v>
      </c>
      <c r="CF63" s="21" t="n">
        <f aca="false">IF(OR($A63="",CF$4=""),0,COUNTIFS(Formulas!$A$2:$A$3001,CF$4,Formulas!$B$2:$B$3001,$A63))</f>
        <v>0</v>
      </c>
      <c r="CG63" s="21" t="n">
        <f aca="false">IF(OR($A63="",CG$4=""),0,COUNTIFS(Formulas!$A$2:$A$3001,CG$4,Formulas!$B$2:$B$3001,$A63))</f>
        <v>0</v>
      </c>
      <c r="CH63" s="21" t="n">
        <f aca="false">IF(OR($A63="",CH$4=""),0,COUNTIFS(Formulas!$A$2:$A$3001,CH$4,Formulas!$B$2:$B$3001,$A63))</f>
        <v>0</v>
      </c>
      <c r="CI63" s="21" t="n">
        <f aca="false">IF(OR($A63="",CI$4=""),0,COUNTIFS(Formulas!$A$2:$A$3001,CI$4,Formulas!$B$2:$B$3001,$A63))</f>
        <v>0</v>
      </c>
      <c r="CJ63" s="21" t="n">
        <f aca="false">IF(OR($A63="",CJ$4=""),0,COUNTIFS(Formulas!$A$2:$A$3001,CJ$4,Formulas!$B$2:$B$3001,$A63))</f>
        <v>0</v>
      </c>
      <c r="CK63" s="21" t="n">
        <f aca="false">IF(OR($A63="",CK$4=""),0,COUNTIFS(Formulas!$A$2:$A$3001,CK$4,Formulas!$B$2:$B$3001,$A63))</f>
        <v>0</v>
      </c>
      <c r="CL63" s="21" t="n">
        <f aca="false">IF(OR($A63="",CL$4=""),0,COUNTIFS(Formulas!$A$2:$A$3001,CL$4,Formulas!$B$2:$B$3001,$A63))</f>
        <v>1</v>
      </c>
      <c r="CM63" s="21" t="n">
        <f aca="false">IF(OR($A63="",CM$4=""),0,COUNTIFS(Formulas!$A$2:$A$3001,CM$4,Formulas!$B$2:$B$3001,$A63))</f>
        <v>0</v>
      </c>
      <c r="CN63" s="21" t="n">
        <f aca="false">IF(OR($A63="",CN$4=""),0,COUNTIFS(Formulas!$A$2:$A$3001,CN$4,Formulas!$B$2:$B$3001,$A63))</f>
        <v>0</v>
      </c>
      <c r="CO63" s="21" t="n">
        <f aca="false">IF(OR($A63="",CO$4=""),0,COUNTIFS(Formulas!$A$2:$A$3001,CO$4,Formulas!$B$2:$B$3001,$A63))</f>
        <v>0</v>
      </c>
      <c r="CP63" s="21" t="n">
        <f aca="false">IF(OR($A63="",CP$4=""),0,COUNTIFS(Formulas!$A$2:$A$3001,CP$4,Formulas!$B$2:$B$3001,$A63))</f>
        <v>0</v>
      </c>
      <c r="CQ63" s="21" t="n">
        <f aca="false">IF(OR($A63="",CQ$4=""),0,COUNTIFS(Formulas!$A$2:$A$3001,CQ$4,Formulas!$B$2:$B$3001,$A63))</f>
        <v>0</v>
      </c>
      <c r="CR63" s="21" t="n">
        <f aca="false">IF(OR($A63="",CR$4=""),0,COUNTIFS(Formulas!$A$2:$A$3001,CR$4,Formulas!$B$2:$B$3001,$A63))</f>
        <v>0</v>
      </c>
      <c r="CS63" s="21" t="n">
        <f aca="false">IF(OR($A63="",CS$4=""),0,COUNTIFS(Formulas!$A$2:$A$3001,CS$4,Formulas!$B$2:$B$3001,$A63))</f>
        <v>1</v>
      </c>
      <c r="CT63" s="21" t="n">
        <f aca="false">IF(OR($A63="",CT$4=""),0,COUNTIFS(Formulas!$A$2:$A$3001,CT$4,Formulas!$B$2:$B$3001,$A63))</f>
        <v>1</v>
      </c>
      <c r="CU63" s="21" t="n">
        <f aca="false">IF(OR($A63="",CU$4=""),0,COUNTIFS(Formulas!$A$2:$A$3001,CU$4,Formulas!$B$2:$B$3001,$A63))</f>
        <v>1</v>
      </c>
      <c r="CV63" s="21" t="n">
        <f aca="false">IF(OR($A63="",CV$4=""),0,COUNTIFS(Formulas!$A$2:$A$3001,CV$4,Formulas!$B$2:$B$3001,$A63))</f>
        <v>0</v>
      </c>
      <c r="CW63" s="21" t="n">
        <f aca="false">IF(OR($A63="",CW$4=""),0,COUNTIFS(Formulas!$A$2:$A$3001,CW$4,Formulas!$B$2:$B$3001,$A63))</f>
        <v>0</v>
      </c>
      <c r="CX63" s="21" t="n">
        <f aca="false">IF(OR($A63="",CX$4=""),0,COUNTIFS(Formulas!$A$2:$A$3001,CX$4,Formulas!$B$2:$B$3001,$A63))</f>
        <v>1</v>
      </c>
      <c r="CY63" s="21" t="n">
        <f aca="false">IF(OR($A63="",CY$4=""),0,COUNTIFS(Formulas!$A$2:$A$3001,CY$4,Formulas!$B$2:$B$3001,$A63))</f>
        <v>1</v>
      </c>
      <c r="CZ63" s="21" t="n">
        <f aca="false">IF(OR($A63="",CZ$4=""),0,COUNTIFS(Formulas!$A$2:$A$3001,CZ$4,Formulas!$B$2:$B$3001,$A63))</f>
        <v>0</v>
      </c>
      <c r="DA63" s="21" t="n">
        <f aca="false">IF(OR($A63="",DA$4=""),0,COUNTIFS(Formulas!$A$2:$A$3001,DA$4,Formulas!$B$2:$B$3001,$A63))</f>
        <v>0</v>
      </c>
      <c r="DB63" s="21" t="n">
        <f aca="false">IF(OR($A63="",DB$4=""),0,COUNTIFS(Formulas!$A$2:$A$3001,DB$4,Formulas!$B$2:$B$3001,$A63))</f>
        <v>0</v>
      </c>
      <c r="DC63" s="21" t="n">
        <f aca="false">IF(OR($A63="",DC$4=""),0,COUNTIFS(Formulas!$A$2:$A$3001,DC$4,Formulas!$B$2:$B$3001,$A63))</f>
        <v>0</v>
      </c>
      <c r="DD63" s="21" t="n">
        <f aca="false">IF(OR($A63="",DD$4=""),0,COUNTIFS(Formulas!$A$2:$A$3001,DD$4,Formulas!$B$2:$B$3001,$A63))</f>
        <v>0</v>
      </c>
      <c r="DE63" s="21" t="n">
        <f aca="false">IF(OR($A63="",DE$4=""),0,COUNTIFS(Formulas!$A$2:$A$3001,DE$4,Formulas!$B$2:$B$3001,$A63))</f>
        <v>0</v>
      </c>
      <c r="DF63" s="21" t="n">
        <f aca="false">IF(OR($A63="",DF$4=""),0,COUNTIFS(Formulas!$A$2:$A$3001,DF$4,Formulas!$B$2:$B$3001,$A63))</f>
        <v>0</v>
      </c>
      <c r="DG63" s="21" t="n">
        <f aca="false">IF(OR($A63="",DG$4=""),0,COUNTIFS(Formulas!$A$2:$A$3001,DG$4,Formulas!$B$2:$B$3001,$A63))</f>
        <v>0</v>
      </c>
      <c r="DH63" s="21" t="n">
        <f aca="false">IF(OR($A63="",DH$4=""),0,COUNTIFS(Formulas!$A$2:$A$3001,DH$4,Formulas!$B$2:$B$3001,$A63))</f>
        <v>0</v>
      </c>
      <c r="DI63" s="21" t="n">
        <f aca="false">IF(OR($A63="",DI$4=""),0,COUNTIFS(Formulas!$A$2:$A$3001,DI$4,Formulas!$B$2:$B$3001,$A63))</f>
        <v>0</v>
      </c>
      <c r="DJ63" s="21" t="n">
        <f aca="false">IF(OR($A63="",DJ$4=""),0,COUNTIFS(Formulas!$A$2:$A$3001,DJ$4,Formulas!$B$2:$B$3001,$A63))</f>
        <v>0</v>
      </c>
      <c r="DK63" s="21" t="n">
        <f aca="false">IF(OR($A63="",DK$4=""),0,COUNTIFS(Formulas!$A$2:$A$3001,DK$4,Formulas!$B$2:$B$3001,$A63))</f>
        <v>0</v>
      </c>
      <c r="DL63" s="21" t="n">
        <f aca="false">IF(OR($A63="",DL$4=""),0,COUNTIFS(Formulas!$A$2:$A$3001,DL$4,Formulas!$B$2:$B$3001,$A63))</f>
        <v>0</v>
      </c>
      <c r="DM63" s="21" t="n">
        <f aca="false">IF(OR($A63="",DM$4=""),0,COUNTIFS(Formulas!$A$2:$A$3001,DM$4,Formulas!$B$2:$B$3001,$A63))</f>
        <v>0</v>
      </c>
      <c r="DN63" s="21" t="n">
        <f aca="false">IF(OR($A63="",DN$4=""),0,COUNTIFS(Formulas!$A$2:$A$3001,DN$4,Formulas!$B$2:$B$3001,$A63))</f>
        <v>0</v>
      </c>
      <c r="DO63" s="21" t="n">
        <f aca="false">IF(OR($A63="",DO$4=""),0,COUNTIFS(Formulas!$A$2:$A$3001,DO$4,Formulas!$B$2:$B$3001,$A63))</f>
        <v>0</v>
      </c>
      <c r="DP63" s="21" t="n">
        <f aca="false">IF(OR($A63="",DP$4=""),0,COUNTIFS(Formulas!$A$2:$A$3001,DP$4,Formulas!$B$2:$B$3001,$A63))</f>
        <v>0</v>
      </c>
      <c r="DQ63" s="21" t="n">
        <f aca="false">IF(OR($A63="",DQ$4=""),0,COUNTIFS(Formulas!$A$2:$A$3001,DQ$4,Formulas!$B$2:$B$3001,$A63))</f>
        <v>0</v>
      </c>
      <c r="DR63" s="21" t="n">
        <f aca="false">IF(OR($A63="",DR$4=""),0,COUNTIFS(Formulas!$A$2:$A$3001,DR$4,Formulas!$B$2:$B$3001,$A63))</f>
        <v>0</v>
      </c>
      <c r="DS63" s="21" t="n">
        <f aca="false">IF(OR($A63="",DS$4=""),0,COUNTIFS(Formulas!$A$2:$A$3001,DS$4,Formulas!$B$2:$B$3001,$A63))</f>
        <v>0</v>
      </c>
      <c r="DT63" s="21" t="n">
        <f aca="false">IF(OR($A63="",DT$4=""),0,COUNTIFS(Formulas!$A$2:$A$3001,DT$4,Formulas!$B$2:$B$3001,$A63))</f>
        <v>0</v>
      </c>
      <c r="DU63" s="21" t="n">
        <f aca="false">IF(OR($A63="",DU$4=""),0,COUNTIFS(Formulas!$A$2:$A$3001,DU$4,Formulas!$B$2:$B$3001,$A63))</f>
        <v>0</v>
      </c>
      <c r="DV63" s="21" t="n">
        <f aca="false">IF(OR($A63="",DV$4=""),0,COUNTIFS(Formulas!$A$2:$A$3001,DV$4,Formulas!$B$2:$B$3001,$A63))</f>
        <v>0</v>
      </c>
      <c r="DW63" s="21" t="n">
        <f aca="false">IF(OR($A63="",DW$4=""),0,COUNTIFS(Formulas!$A$2:$A$3001,DW$4,Formulas!$B$2:$B$3001,$A63))</f>
        <v>0</v>
      </c>
      <c r="DX63" s="21" t="n">
        <f aca="false">IF(OR($A63="",DX$4=""),0,COUNTIFS(Formulas!$A$2:$A$3001,DX$4,Formulas!$B$2:$B$3001,$A63))</f>
        <v>0</v>
      </c>
      <c r="DY63" s="21" t="n">
        <f aca="false">IF(OR($A63="",DY$4=""),0,COUNTIFS(Formulas!$A$2:$A$3001,DY$4,Formulas!$B$2:$B$3001,$A63))</f>
        <v>0</v>
      </c>
      <c r="DZ63" s="21" t="n">
        <f aca="false">IF(OR($A63="",DZ$4=""),0,COUNTIFS(Formulas!$A$2:$A$3001,DZ$4,Formulas!$B$2:$B$3001,$A63))</f>
        <v>0</v>
      </c>
      <c r="EA63" s="21" t="n">
        <f aca="false">IF(OR($A63="",EA$4=""),0,COUNTIFS(Formulas!$A$2:$A$3001,EA$4,Formulas!$B$2:$B$3001,$A63))</f>
        <v>0</v>
      </c>
      <c r="EB63" s="21" t="n">
        <f aca="false">IF(OR($A63="",EB$4=""),0,COUNTIFS(Formulas!$A$2:$A$3001,EB$4,Formulas!$B$2:$B$3001,$A63))</f>
        <v>0</v>
      </c>
      <c r="EC63" s="21" t="n">
        <f aca="false">IF(OR($A63="",EC$4=""),0,COUNTIFS(Formulas!$A$2:$A$3001,EC$4,Formulas!$B$2:$B$3001,$A63))</f>
        <v>0</v>
      </c>
      <c r="ED63" s="21" t="n">
        <f aca="false">IF(OR($A63="",ED$4=""),0,COUNTIFS(Formulas!$A$2:$A$3001,ED$4,Formulas!$B$2:$B$3001,$A63))</f>
        <v>0</v>
      </c>
      <c r="EE63" s="21" t="n">
        <f aca="false">IF(OR($A63="",EE$4=""),0,COUNTIFS(Formulas!$A$2:$A$3001,EE$4,Formulas!$B$2:$B$3001,$A63))</f>
        <v>0</v>
      </c>
      <c r="EF63" s="21" t="n">
        <f aca="false">IF(OR($A63="",EF$4=""),0,COUNTIFS(Formulas!$A$2:$A$3001,EF$4,Formulas!$B$2:$B$3001,$A63))</f>
        <v>0</v>
      </c>
      <c r="EG63" s="21" t="n">
        <f aca="false">IF(OR($A63="",EG$4=""),0,COUNTIFS(Formulas!$A$2:$A$3001,EG$4,Formulas!$B$2:$B$3001,$A63))</f>
        <v>0</v>
      </c>
      <c r="EH63" s="21" t="n">
        <f aca="false">IF(OR($A63="",EH$4=""),0,COUNTIFS(Formulas!$A$2:$A$3001,EH$4,Formulas!$B$2:$B$3001,$A63))</f>
        <v>0</v>
      </c>
      <c r="EI63" s="21" t="n">
        <f aca="false">IF(OR($A63="",EI$4=""),0,COUNTIFS(Formulas!$A$2:$A$3001,EI$4,Formulas!$B$2:$B$3001,$A63))</f>
        <v>0</v>
      </c>
      <c r="EJ63" s="21" t="n">
        <f aca="false">IF(OR($A63="",EJ$4=""),0,COUNTIFS(Formulas!$A$2:$A$3001,EJ$4,Formulas!$B$2:$B$3001,$A63))</f>
        <v>0</v>
      </c>
      <c r="EK63" s="21" t="n">
        <f aca="false">IF(OR($A63="",EK$4=""),0,COUNTIFS(Formulas!$A$2:$A$3001,EK$4,Formulas!$B$2:$B$3001,$A63))</f>
        <v>0</v>
      </c>
      <c r="EL63" s="21" t="n">
        <f aca="false">IF(OR($A63="",EL$4=""),0,COUNTIFS(Formulas!$A$2:$A$3001,EL$4,Formulas!$B$2:$B$3001,$A63))</f>
        <v>0</v>
      </c>
      <c r="EM63" s="21" t="n">
        <f aca="false">IF(OR($A63="",EM$4=""),0,COUNTIFS(Formulas!$A$2:$A$3001,EM$4,Formulas!$B$2:$B$3001,$A63))</f>
        <v>0</v>
      </c>
      <c r="EN63" s="21" t="n">
        <f aca="false">IF(OR($A63="",EN$4=""),0,COUNTIFS(Formulas!$A$2:$A$3001,EN$4,Formulas!$B$2:$B$3001,$A63))</f>
        <v>0</v>
      </c>
      <c r="EO63" s="21" t="n">
        <f aca="false">IF(OR($A63="",EO$4=""),0,COUNTIFS(Formulas!$A$2:$A$3001,EO$4,Formulas!$B$2:$B$3001,$A63))</f>
        <v>0</v>
      </c>
      <c r="EP63" s="21" t="n">
        <f aca="false">IF(OR($A63="",EP$4=""),0,COUNTIFS(Formulas!$A$2:$A$3001,EP$4,Formulas!$B$2:$B$3001,$A63))</f>
        <v>0</v>
      </c>
      <c r="EQ63" s="21" t="n">
        <f aca="false">IF(OR($A63="",EQ$4=""),0,COUNTIFS(Formulas!$A$2:$A$3001,EQ$4,Formulas!$B$2:$B$3001,$A63))</f>
        <v>0</v>
      </c>
      <c r="ER63" s="21" t="n">
        <f aca="false">IF(OR($A63="",ER$4=""),0,COUNTIFS(Formulas!$A$2:$A$3001,ER$4,Formulas!$B$2:$B$3001,$A63))</f>
        <v>0</v>
      </c>
      <c r="ES63" s="21" t="n">
        <f aca="false">IF(OR($A63="",ES$4=""),0,COUNTIFS(Formulas!$A$2:$A$3001,ES$4,Formulas!$B$2:$B$3001,$A63))</f>
        <v>0</v>
      </c>
      <c r="ET63" s="21" t="n">
        <f aca="false">IF(OR($A63="",ET$4=""),0,COUNTIFS(Formulas!$A$2:$A$3001,ET$4,Formulas!$B$2:$B$3001,$A63))</f>
        <v>0</v>
      </c>
      <c r="EU63" s="21" t="n">
        <f aca="false">IF(OR($A63="",EU$4=""),0,COUNTIFS(Formulas!$A$2:$A$3001,EU$4,Formulas!$B$2:$B$3001,$A63))</f>
        <v>0</v>
      </c>
      <c r="EV63" s="21" t="n">
        <f aca="false">IF(OR($A63="",EV$4=""),0,COUNTIFS(Formulas!$A$2:$A$3001,EV$4,Formulas!$B$2:$B$3001,$A63))</f>
        <v>0</v>
      </c>
    </row>
    <row r="64" customFormat="false" ht="15" hidden="false" customHeight="false" outlineLevel="0" collapsed="false">
      <c r="A64" s="13" t="str">
        <f aca="false">IF(INDEX(Materials!$A$2:$A$301,60)="","",INDEX(Materials!$A$2:$A$301,60))</f>
        <v>Manganese Sulfate Monohydrate</v>
      </c>
      <c r="B64" s="19" t="n">
        <f aca="false">IF(A64="","",COUNTIF(C64:EV64,"&gt;0"))</f>
        <v>3</v>
      </c>
      <c r="C64" s="21" t="n">
        <f aca="false">IF(OR($A64="",C$4=""),0,COUNTIFS(Formulas!$A$2:$A$3001,C$4,Formulas!$B$2:$B$3001,$A64))</f>
        <v>0</v>
      </c>
      <c r="D64" s="21" t="n">
        <f aca="false">IF(OR($A64="",D$4=""),0,COUNTIFS(Formulas!$A$2:$A$3001,D$4,Formulas!$B$2:$B$3001,$A64))</f>
        <v>0</v>
      </c>
      <c r="E64" s="21" t="n">
        <f aca="false">IF(OR($A64="",E$4=""),0,COUNTIFS(Formulas!$A$2:$A$3001,E$4,Formulas!$B$2:$B$3001,$A64))</f>
        <v>0</v>
      </c>
      <c r="F64" s="21" t="n">
        <f aca="false">IF(OR($A64="",F$4=""),0,COUNTIFS(Formulas!$A$2:$A$3001,F$4,Formulas!$B$2:$B$3001,$A64))</f>
        <v>0</v>
      </c>
      <c r="G64" s="21" t="n">
        <f aca="false">IF(OR($A64="",G$4=""),0,COUNTIFS(Formulas!$A$2:$A$3001,G$4,Formulas!$B$2:$B$3001,$A64))</f>
        <v>0</v>
      </c>
      <c r="H64" s="21" t="n">
        <f aca="false">IF(OR($A64="",H$4=""),0,COUNTIFS(Formulas!$A$2:$A$3001,H$4,Formulas!$B$2:$B$3001,$A64))</f>
        <v>0</v>
      </c>
      <c r="I64" s="21" t="n">
        <f aca="false">IF(OR($A64="",I$4=""),0,COUNTIFS(Formulas!$A$2:$A$3001,I$4,Formulas!$B$2:$B$3001,$A64))</f>
        <v>0</v>
      </c>
      <c r="J64" s="21" t="n">
        <f aca="false">IF(OR($A64="",J$4=""),0,COUNTIFS(Formulas!$A$2:$A$3001,J$4,Formulas!$B$2:$B$3001,$A64))</f>
        <v>0</v>
      </c>
      <c r="K64" s="21" t="n">
        <f aca="false">IF(OR($A64="",K$4=""),0,COUNTIFS(Formulas!$A$2:$A$3001,K$4,Formulas!$B$2:$B$3001,$A64))</f>
        <v>0</v>
      </c>
      <c r="L64" s="21" t="n">
        <f aca="false">IF(OR($A64="",L$4=""),0,COUNTIFS(Formulas!$A$2:$A$3001,L$4,Formulas!$B$2:$B$3001,$A64))</f>
        <v>0</v>
      </c>
      <c r="M64" s="21" t="n">
        <f aca="false">IF(OR($A64="",M$4=""),0,COUNTIFS(Formulas!$A$2:$A$3001,M$4,Formulas!$B$2:$B$3001,$A64))</f>
        <v>0</v>
      </c>
      <c r="N64" s="21" t="n">
        <f aca="false">IF(OR($A64="",N$4=""),0,COUNTIFS(Formulas!$A$2:$A$3001,N$4,Formulas!$B$2:$B$3001,$A64))</f>
        <v>0</v>
      </c>
      <c r="O64" s="21" t="n">
        <f aca="false">IF(OR($A64="",O$4=""),0,COUNTIFS(Formulas!$A$2:$A$3001,O$4,Formulas!$B$2:$B$3001,$A64))</f>
        <v>0</v>
      </c>
      <c r="P64" s="21" t="n">
        <f aca="false">IF(OR($A64="",P$4=""),0,COUNTIFS(Formulas!$A$2:$A$3001,P$4,Formulas!$B$2:$B$3001,$A64))</f>
        <v>0</v>
      </c>
      <c r="Q64" s="21" t="n">
        <f aca="false">IF(OR($A64="",Q$4=""),0,COUNTIFS(Formulas!$A$2:$A$3001,Q$4,Formulas!$B$2:$B$3001,$A64))</f>
        <v>0</v>
      </c>
      <c r="R64" s="21" t="n">
        <f aca="false">IF(OR($A64="",R$4=""),0,COUNTIFS(Formulas!$A$2:$A$3001,R$4,Formulas!$B$2:$B$3001,$A64))</f>
        <v>0</v>
      </c>
      <c r="S64" s="21" t="n">
        <f aca="false">IF(OR($A64="",S$4=""),0,COUNTIFS(Formulas!$A$2:$A$3001,S$4,Formulas!$B$2:$B$3001,$A64))</f>
        <v>0</v>
      </c>
      <c r="T64" s="21" t="n">
        <f aca="false">IF(OR($A64="",T$4=""),0,COUNTIFS(Formulas!$A$2:$A$3001,T$4,Formulas!$B$2:$B$3001,$A64))</f>
        <v>0</v>
      </c>
      <c r="U64" s="21" t="n">
        <f aca="false">IF(OR($A64="",U$4=""),0,COUNTIFS(Formulas!$A$2:$A$3001,U$4,Formulas!$B$2:$B$3001,$A64))</f>
        <v>0</v>
      </c>
      <c r="V64" s="21" t="n">
        <f aca="false">IF(OR($A64="",V$4=""),0,COUNTIFS(Formulas!$A$2:$A$3001,V$4,Formulas!$B$2:$B$3001,$A64))</f>
        <v>0</v>
      </c>
      <c r="W64" s="21" t="n">
        <f aca="false">IF(OR($A64="",W$4=""),0,COUNTIFS(Formulas!$A$2:$A$3001,W$4,Formulas!$B$2:$B$3001,$A64))</f>
        <v>0</v>
      </c>
      <c r="X64" s="21" t="n">
        <f aca="false">IF(OR($A64="",X$4=""),0,COUNTIFS(Formulas!$A$2:$A$3001,X$4,Formulas!$B$2:$B$3001,$A64))</f>
        <v>0</v>
      </c>
      <c r="Y64" s="21" t="n">
        <f aca="false">IF(OR($A64="",Y$4=""),0,COUNTIFS(Formulas!$A$2:$A$3001,Y$4,Formulas!$B$2:$B$3001,$A64))</f>
        <v>0</v>
      </c>
      <c r="Z64" s="21" t="n">
        <f aca="false">IF(OR($A64="",Z$4=""),0,COUNTIFS(Formulas!$A$2:$A$3001,Z$4,Formulas!$B$2:$B$3001,$A64))</f>
        <v>0</v>
      </c>
      <c r="AA64" s="21" t="n">
        <f aca="false">IF(OR($A64="",AA$4=""),0,COUNTIFS(Formulas!$A$2:$A$3001,AA$4,Formulas!$B$2:$B$3001,$A64))</f>
        <v>0</v>
      </c>
      <c r="AB64" s="21" t="n">
        <f aca="false">IF(OR($A64="",AB$4=""),0,COUNTIFS(Formulas!$A$2:$A$3001,AB$4,Formulas!$B$2:$B$3001,$A64))</f>
        <v>0</v>
      </c>
      <c r="AC64" s="21" t="n">
        <f aca="false">IF(OR($A64="",AC$4=""),0,COUNTIFS(Formulas!$A$2:$A$3001,AC$4,Formulas!$B$2:$B$3001,$A64))</f>
        <v>0</v>
      </c>
      <c r="AD64" s="21" t="n">
        <f aca="false">IF(OR($A64="",AD$4=""),0,COUNTIFS(Formulas!$A$2:$A$3001,AD$4,Formulas!$B$2:$B$3001,$A64))</f>
        <v>0</v>
      </c>
      <c r="AE64" s="21" t="n">
        <f aca="false">IF(OR($A64="",AE$4=""),0,COUNTIFS(Formulas!$A$2:$A$3001,AE$4,Formulas!$B$2:$B$3001,$A64))</f>
        <v>0</v>
      </c>
      <c r="AF64" s="21" t="n">
        <f aca="false">IF(OR($A64="",AF$4=""),0,COUNTIFS(Formulas!$A$2:$A$3001,AF$4,Formulas!$B$2:$B$3001,$A64))</f>
        <v>0</v>
      </c>
      <c r="AG64" s="21" t="n">
        <f aca="false">IF(OR($A64="",AG$4=""),0,COUNTIFS(Formulas!$A$2:$A$3001,AG$4,Formulas!$B$2:$B$3001,$A64))</f>
        <v>0</v>
      </c>
      <c r="AH64" s="21" t="n">
        <f aca="false">IF(OR($A64="",AH$4=""),0,COUNTIFS(Formulas!$A$2:$A$3001,AH$4,Formulas!$B$2:$B$3001,$A64))</f>
        <v>0</v>
      </c>
      <c r="AI64" s="21" t="n">
        <f aca="false">IF(OR($A64="",AI$4=""),0,COUNTIFS(Formulas!$A$2:$A$3001,AI$4,Formulas!$B$2:$B$3001,$A64))</f>
        <v>0</v>
      </c>
      <c r="AJ64" s="21" t="n">
        <f aca="false">IF(OR($A64="",AJ$4=""),0,COUNTIFS(Formulas!$A$2:$A$3001,AJ$4,Formulas!$B$2:$B$3001,$A64))</f>
        <v>0</v>
      </c>
      <c r="AK64" s="21" t="n">
        <f aca="false">IF(OR($A64="",AK$4=""),0,COUNTIFS(Formulas!$A$2:$A$3001,AK$4,Formulas!$B$2:$B$3001,$A64))</f>
        <v>0</v>
      </c>
      <c r="AL64" s="21" t="n">
        <f aca="false">IF(OR($A64="",AL$4=""),0,COUNTIFS(Formulas!$A$2:$A$3001,AL$4,Formulas!$B$2:$B$3001,$A64))</f>
        <v>0</v>
      </c>
      <c r="AM64" s="21" t="n">
        <f aca="false">IF(OR($A64="",AM$4=""),0,COUNTIFS(Formulas!$A$2:$A$3001,AM$4,Formulas!$B$2:$B$3001,$A64))</f>
        <v>0</v>
      </c>
      <c r="AN64" s="21" t="n">
        <f aca="false">IF(OR($A64="",AN$4=""),0,COUNTIFS(Formulas!$A$2:$A$3001,AN$4,Formulas!$B$2:$B$3001,$A64))</f>
        <v>0</v>
      </c>
      <c r="AO64" s="21" t="n">
        <f aca="false">IF(OR($A64="",AO$4=""),0,COUNTIFS(Formulas!$A$2:$A$3001,AO$4,Formulas!$B$2:$B$3001,$A64))</f>
        <v>0</v>
      </c>
      <c r="AP64" s="21" t="n">
        <f aca="false">IF(OR($A64="",AP$4=""),0,COUNTIFS(Formulas!$A$2:$A$3001,AP$4,Formulas!$B$2:$B$3001,$A64))</f>
        <v>0</v>
      </c>
      <c r="AQ64" s="21" t="n">
        <f aca="false">IF(OR($A64="",AQ$4=""),0,COUNTIFS(Formulas!$A$2:$A$3001,AQ$4,Formulas!$B$2:$B$3001,$A64))</f>
        <v>0</v>
      </c>
      <c r="AR64" s="21" t="n">
        <f aca="false">IF(OR($A64="",AR$4=""),0,COUNTIFS(Formulas!$A$2:$A$3001,AR$4,Formulas!$B$2:$B$3001,$A64))</f>
        <v>0</v>
      </c>
      <c r="AS64" s="21" t="n">
        <f aca="false">IF(OR($A64="",AS$4=""),0,COUNTIFS(Formulas!$A$2:$A$3001,AS$4,Formulas!$B$2:$B$3001,$A64))</f>
        <v>0</v>
      </c>
      <c r="AT64" s="21" t="n">
        <f aca="false">IF(OR($A64="",AT$4=""),0,COUNTIFS(Formulas!$A$2:$A$3001,AT$4,Formulas!$B$2:$B$3001,$A64))</f>
        <v>0</v>
      </c>
      <c r="AU64" s="21" t="n">
        <f aca="false">IF(OR($A64="",AU$4=""),0,COUNTIFS(Formulas!$A$2:$A$3001,AU$4,Formulas!$B$2:$B$3001,$A64))</f>
        <v>0</v>
      </c>
      <c r="AV64" s="21" t="n">
        <f aca="false">IF(OR($A64="",AV$4=""),0,COUNTIFS(Formulas!$A$2:$A$3001,AV$4,Formulas!$B$2:$B$3001,$A64))</f>
        <v>0</v>
      </c>
      <c r="AW64" s="21" t="n">
        <f aca="false">IF(OR($A64="",AW$4=""),0,COUNTIFS(Formulas!$A$2:$A$3001,AW$4,Formulas!$B$2:$B$3001,$A64))</f>
        <v>0</v>
      </c>
      <c r="AX64" s="21" t="n">
        <f aca="false">IF(OR($A64="",AX$4=""),0,COUNTIFS(Formulas!$A$2:$A$3001,AX$4,Formulas!$B$2:$B$3001,$A64))</f>
        <v>0</v>
      </c>
      <c r="AY64" s="21" t="n">
        <f aca="false">IF(OR($A64="",AY$4=""),0,COUNTIFS(Formulas!$A$2:$A$3001,AY$4,Formulas!$B$2:$B$3001,$A64))</f>
        <v>0</v>
      </c>
      <c r="AZ64" s="21" t="n">
        <f aca="false">IF(OR($A64="",AZ$4=""),0,COUNTIFS(Formulas!$A$2:$A$3001,AZ$4,Formulas!$B$2:$B$3001,$A64))</f>
        <v>0</v>
      </c>
      <c r="BA64" s="21" t="n">
        <f aca="false">IF(OR($A64="",BA$4=""),0,COUNTIFS(Formulas!$A$2:$A$3001,BA$4,Formulas!$B$2:$B$3001,$A64))</f>
        <v>0</v>
      </c>
      <c r="BB64" s="21" t="n">
        <f aca="false">IF(OR($A64="",BB$4=""),0,COUNTIFS(Formulas!$A$2:$A$3001,BB$4,Formulas!$B$2:$B$3001,$A64))</f>
        <v>0</v>
      </c>
      <c r="BC64" s="21" t="n">
        <f aca="false">IF(OR($A64="",BC$4=""),0,COUNTIFS(Formulas!$A$2:$A$3001,BC$4,Formulas!$B$2:$B$3001,$A64))</f>
        <v>0</v>
      </c>
      <c r="BD64" s="21" t="n">
        <f aca="false">IF(OR($A64="",BD$4=""),0,COUNTIFS(Formulas!$A$2:$A$3001,BD$4,Formulas!$B$2:$B$3001,$A64))</f>
        <v>0</v>
      </c>
      <c r="BE64" s="21" t="n">
        <f aca="false">IF(OR($A64="",BE$4=""),0,COUNTIFS(Formulas!$A$2:$A$3001,BE$4,Formulas!$B$2:$B$3001,$A64))</f>
        <v>0</v>
      </c>
      <c r="BF64" s="21" t="n">
        <f aca="false">IF(OR($A64="",BF$4=""),0,COUNTIFS(Formulas!$A$2:$A$3001,BF$4,Formulas!$B$2:$B$3001,$A64))</f>
        <v>0</v>
      </c>
      <c r="BG64" s="21" t="n">
        <f aca="false">IF(OR($A64="",BG$4=""),0,COUNTIFS(Formulas!$A$2:$A$3001,BG$4,Formulas!$B$2:$B$3001,$A64))</f>
        <v>0</v>
      </c>
      <c r="BH64" s="21" t="n">
        <f aca="false">IF(OR($A64="",BH$4=""),0,COUNTIFS(Formulas!$A$2:$A$3001,BH$4,Formulas!$B$2:$B$3001,$A64))</f>
        <v>0</v>
      </c>
      <c r="BI64" s="21" t="n">
        <f aca="false">IF(OR($A64="",BI$4=""),0,COUNTIFS(Formulas!$A$2:$A$3001,BI$4,Formulas!$B$2:$B$3001,$A64))</f>
        <v>0</v>
      </c>
      <c r="BJ64" s="21" t="n">
        <f aca="false">IF(OR($A64="",BJ$4=""),0,COUNTIFS(Formulas!$A$2:$A$3001,BJ$4,Formulas!$B$2:$B$3001,$A64))</f>
        <v>0</v>
      </c>
      <c r="BK64" s="21" t="n">
        <f aca="false">IF(OR($A64="",BK$4=""),0,COUNTIFS(Formulas!$A$2:$A$3001,BK$4,Formulas!$B$2:$B$3001,$A64))</f>
        <v>0</v>
      </c>
      <c r="BL64" s="21" t="n">
        <f aca="false">IF(OR($A64="",BL$4=""),0,COUNTIFS(Formulas!$A$2:$A$3001,BL$4,Formulas!$B$2:$B$3001,$A64))</f>
        <v>0</v>
      </c>
      <c r="BM64" s="21" t="n">
        <f aca="false">IF(OR($A64="",BM$4=""),0,COUNTIFS(Formulas!$A$2:$A$3001,BM$4,Formulas!$B$2:$B$3001,$A64))</f>
        <v>0</v>
      </c>
      <c r="BN64" s="21" t="n">
        <f aca="false">IF(OR($A64="",BN$4=""),0,COUNTIFS(Formulas!$A$2:$A$3001,BN$4,Formulas!$B$2:$B$3001,$A64))</f>
        <v>0</v>
      </c>
      <c r="BO64" s="21" t="n">
        <f aca="false">IF(OR($A64="",BO$4=""),0,COUNTIFS(Formulas!$A$2:$A$3001,BO$4,Formulas!$B$2:$B$3001,$A64))</f>
        <v>0</v>
      </c>
      <c r="BP64" s="21" t="n">
        <f aca="false">IF(OR($A64="",BP$4=""),0,COUNTIFS(Formulas!$A$2:$A$3001,BP$4,Formulas!$B$2:$B$3001,$A64))</f>
        <v>0</v>
      </c>
      <c r="BQ64" s="21" t="n">
        <f aca="false">IF(OR($A64="",BQ$4=""),0,COUNTIFS(Formulas!$A$2:$A$3001,BQ$4,Formulas!$B$2:$B$3001,$A64))</f>
        <v>0</v>
      </c>
      <c r="BR64" s="21" t="n">
        <f aca="false">IF(OR($A64="",BR$4=""),0,COUNTIFS(Formulas!$A$2:$A$3001,BR$4,Formulas!$B$2:$B$3001,$A64))</f>
        <v>0</v>
      </c>
      <c r="BS64" s="21" t="n">
        <f aca="false">IF(OR($A64="",BS$4=""),0,COUNTIFS(Formulas!$A$2:$A$3001,BS$4,Formulas!$B$2:$B$3001,$A64))</f>
        <v>0</v>
      </c>
      <c r="BT64" s="21" t="n">
        <f aca="false">IF(OR($A64="",BT$4=""),0,COUNTIFS(Formulas!$A$2:$A$3001,BT$4,Formulas!$B$2:$B$3001,$A64))</f>
        <v>0</v>
      </c>
      <c r="BU64" s="21" t="n">
        <f aca="false">IF(OR($A64="",BU$4=""),0,COUNTIFS(Formulas!$A$2:$A$3001,BU$4,Formulas!$B$2:$B$3001,$A64))</f>
        <v>0</v>
      </c>
      <c r="BV64" s="21" t="n">
        <f aca="false">IF(OR($A64="",BV$4=""),0,COUNTIFS(Formulas!$A$2:$A$3001,BV$4,Formulas!$B$2:$B$3001,$A64))</f>
        <v>0</v>
      </c>
      <c r="BW64" s="21" t="n">
        <f aca="false">IF(OR($A64="",BW$4=""),0,COUNTIFS(Formulas!$A$2:$A$3001,BW$4,Formulas!$B$2:$B$3001,$A64))</f>
        <v>0</v>
      </c>
      <c r="BX64" s="21" t="n">
        <f aca="false">IF(OR($A64="",BX$4=""),0,COUNTIFS(Formulas!$A$2:$A$3001,BX$4,Formulas!$B$2:$B$3001,$A64))</f>
        <v>0</v>
      </c>
      <c r="BY64" s="21" t="n">
        <f aca="false">IF(OR($A64="",BY$4=""),0,COUNTIFS(Formulas!$A$2:$A$3001,BY$4,Formulas!$B$2:$B$3001,$A64))</f>
        <v>0</v>
      </c>
      <c r="BZ64" s="21" t="n">
        <f aca="false">IF(OR($A64="",BZ$4=""),0,COUNTIFS(Formulas!$A$2:$A$3001,BZ$4,Formulas!$B$2:$B$3001,$A64))</f>
        <v>0</v>
      </c>
      <c r="CA64" s="21" t="n">
        <f aca="false">IF(OR($A64="",CA$4=""),0,COUNTIFS(Formulas!$A$2:$A$3001,CA$4,Formulas!$B$2:$B$3001,$A64))</f>
        <v>0</v>
      </c>
      <c r="CB64" s="21" t="n">
        <f aca="false">IF(OR($A64="",CB$4=""),0,COUNTIFS(Formulas!$A$2:$A$3001,CB$4,Formulas!$B$2:$B$3001,$A64))</f>
        <v>0</v>
      </c>
      <c r="CC64" s="21" t="n">
        <f aca="false">IF(OR($A64="",CC$4=""),0,COUNTIFS(Formulas!$A$2:$A$3001,CC$4,Formulas!$B$2:$B$3001,$A64))</f>
        <v>0</v>
      </c>
      <c r="CD64" s="21" t="n">
        <f aca="false">IF(OR($A64="",CD$4=""),0,COUNTIFS(Formulas!$A$2:$A$3001,CD$4,Formulas!$B$2:$B$3001,$A64))</f>
        <v>0</v>
      </c>
      <c r="CE64" s="21" t="n">
        <f aca="false">IF(OR($A64="",CE$4=""),0,COUNTIFS(Formulas!$A$2:$A$3001,CE$4,Formulas!$B$2:$B$3001,$A64))</f>
        <v>0</v>
      </c>
      <c r="CF64" s="21" t="n">
        <f aca="false">IF(OR($A64="",CF$4=""),0,COUNTIFS(Formulas!$A$2:$A$3001,CF$4,Formulas!$B$2:$B$3001,$A64))</f>
        <v>0</v>
      </c>
      <c r="CG64" s="21" t="n">
        <f aca="false">IF(OR($A64="",CG$4=""),0,COUNTIFS(Formulas!$A$2:$A$3001,CG$4,Formulas!$B$2:$B$3001,$A64))</f>
        <v>0</v>
      </c>
      <c r="CH64" s="21" t="n">
        <f aca="false">IF(OR($A64="",CH$4=""),0,COUNTIFS(Formulas!$A$2:$A$3001,CH$4,Formulas!$B$2:$B$3001,$A64))</f>
        <v>0</v>
      </c>
      <c r="CI64" s="21" t="n">
        <f aca="false">IF(OR($A64="",CI$4=""),0,COUNTIFS(Formulas!$A$2:$A$3001,CI$4,Formulas!$B$2:$B$3001,$A64))</f>
        <v>0</v>
      </c>
      <c r="CJ64" s="21" t="n">
        <f aca="false">IF(OR($A64="",CJ$4=""),0,COUNTIFS(Formulas!$A$2:$A$3001,CJ$4,Formulas!$B$2:$B$3001,$A64))</f>
        <v>0</v>
      </c>
      <c r="CK64" s="21" t="n">
        <f aca="false">IF(OR($A64="",CK$4=""),0,COUNTIFS(Formulas!$A$2:$A$3001,CK$4,Formulas!$B$2:$B$3001,$A64))</f>
        <v>0</v>
      </c>
      <c r="CL64" s="21" t="n">
        <f aca="false">IF(OR($A64="",CL$4=""),0,COUNTIFS(Formulas!$A$2:$A$3001,CL$4,Formulas!$B$2:$B$3001,$A64))</f>
        <v>1</v>
      </c>
      <c r="CM64" s="21" t="n">
        <f aca="false">IF(OR($A64="",CM$4=""),0,COUNTIFS(Formulas!$A$2:$A$3001,CM$4,Formulas!$B$2:$B$3001,$A64))</f>
        <v>0</v>
      </c>
      <c r="CN64" s="21" t="n">
        <f aca="false">IF(OR($A64="",CN$4=""),0,COUNTIFS(Formulas!$A$2:$A$3001,CN$4,Formulas!$B$2:$B$3001,$A64))</f>
        <v>0</v>
      </c>
      <c r="CO64" s="21" t="n">
        <f aca="false">IF(OR($A64="",CO$4=""),0,COUNTIFS(Formulas!$A$2:$A$3001,CO$4,Formulas!$B$2:$B$3001,$A64))</f>
        <v>0</v>
      </c>
      <c r="CP64" s="21" t="n">
        <f aca="false">IF(OR($A64="",CP$4=""),0,COUNTIFS(Formulas!$A$2:$A$3001,CP$4,Formulas!$B$2:$B$3001,$A64))</f>
        <v>0</v>
      </c>
      <c r="CQ64" s="21" t="n">
        <f aca="false">IF(OR($A64="",CQ$4=""),0,COUNTIFS(Formulas!$A$2:$A$3001,CQ$4,Formulas!$B$2:$B$3001,$A64))</f>
        <v>0</v>
      </c>
      <c r="CR64" s="21" t="n">
        <f aca="false">IF(OR($A64="",CR$4=""),0,COUNTIFS(Formulas!$A$2:$A$3001,CR$4,Formulas!$B$2:$B$3001,$A64))</f>
        <v>0</v>
      </c>
      <c r="CS64" s="21" t="n">
        <f aca="false">IF(OR($A64="",CS$4=""),0,COUNTIFS(Formulas!$A$2:$A$3001,CS$4,Formulas!$B$2:$B$3001,$A64))</f>
        <v>1</v>
      </c>
      <c r="CT64" s="21" t="n">
        <f aca="false">IF(OR($A64="",CT$4=""),0,COUNTIFS(Formulas!$A$2:$A$3001,CT$4,Formulas!$B$2:$B$3001,$A64))</f>
        <v>1</v>
      </c>
      <c r="CU64" s="21" t="n">
        <f aca="false">IF(OR($A64="",CU$4=""),0,COUNTIFS(Formulas!$A$2:$A$3001,CU$4,Formulas!$B$2:$B$3001,$A64))</f>
        <v>0</v>
      </c>
      <c r="CV64" s="21" t="n">
        <f aca="false">IF(OR($A64="",CV$4=""),0,COUNTIFS(Formulas!$A$2:$A$3001,CV$4,Formulas!$B$2:$B$3001,$A64))</f>
        <v>0</v>
      </c>
      <c r="CW64" s="21" t="n">
        <f aca="false">IF(OR($A64="",CW$4=""),0,COUNTIFS(Formulas!$A$2:$A$3001,CW$4,Formulas!$B$2:$B$3001,$A64))</f>
        <v>0</v>
      </c>
      <c r="CX64" s="21" t="n">
        <f aca="false">IF(OR($A64="",CX$4=""),0,COUNTIFS(Formulas!$A$2:$A$3001,CX$4,Formulas!$B$2:$B$3001,$A64))</f>
        <v>0</v>
      </c>
      <c r="CY64" s="21" t="n">
        <f aca="false">IF(OR($A64="",CY$4=""),0,COUNTIFS(Formulas!$A$2:$A$3001,CY$4,Formulas!$B$2:$B$3001,$A64))</f>
        <v>0</v>
      </c>
      <c r="CZ64" s="21" t="n">
        <f aca="false">IF(OR($A64="",CZ$4=""),0,COUNTIFS(Formulas!$A$2:$A$3001,CZ$4,Formulas!$B$2:$B$3001,$A64))</f>
        <v>0</v>
      </c>
      <c r="DA64" s="21" t="n">
        <f aca="false">IF(OR($A64="",DA$4=""),0,COUNTIFS(Formulas!$A$2:$A$3001,DA$4,Formulas!$B$2:$B$3001,$A64))</f>
        <v>0</v>
      </c>
      <c r="DB64" s="21" t="n">
        <f aca="false">IF(OR($A64="",DB$4=""),0,COUNTIFS(Formulas!$A$2:$A$3001,DB$4,Formulas!$B$2:$B$3001,$A64))</f>
        <v>0</v>
      </c>
      <c r="DC64" s="21" t="n">
        <f aca="false">IF(OR($A64="",DC$4=""),0,COUNTIFS(Formulas!$A$2:$A$3001,DC$4,Formulas!$B$2:$B$3001,$A64))</f>
        <v>0</v>
      </c>
      <c r="DD64" s="21" t="n">
        <f aca="false">IF(OR($A64="",DD$4=""),0,COUNTIFS(Formulas!$A$2:$A$3001,DD$4,Formulas!$B$2:$B$3001,$A64))</f>
        <v>0</v>
      </c>
      <c r="DE64" s="21" t="n">
        <f aca="false">IF(OR($A64="",DE$4=""),0,COUNTIFS(Formulas!$A$2:$A$3001,DE$4,Formulas!$B$2:$B$3001,$A64))</f>
        <v>0</v>
      </c>
      <c r="DF64" s="21" t="n">
        <f aca="false">IF(OR($A64="",DF$4=""),0,COUNTIFS(Formulas!$A$2:$A$3001,DF$4,Formulas!$B$2:$B$3001,$A64))</f>
        <v>0</v>
      </c>
      <c r="DG64" s="21" t="n">
        <f aca="false">IF(OR($A64="",DG$4=""),0,COUNTIFS(Formulas!$A$2:$A$3001,DG$4,Formulas!$B$2:$B$3001,$A64))</f>
        <v>0</v>
      </c>
      <c r="DH64" s="21" t="n">
        <f aca="false">IF(OR($A64="",DH$4=""),0,COUNTIFS(Formulas!$A$2:$A$3001,DH$4,Formulas!$B$2:$B$3001,$A64))</f>
        <v>0</v>
      </c>
      <c r="DI64" s="21" t="n">
        <f aca="false">IF(OR($A64="",DI$4=""),0,COUNTIFS(Formulas!$A$2:$A$3001,DI$4,Formulas!$B$2:$B$3001,$A64))</f>
        <v>0</v>
      </c>
      <c r="DJ64" s="21" t="n">
        <f aca="false">IF(OR($A64="",DJ$4=""),0,COUNTIFS(Formulas!$A$2:$A$3001,DJ$4,Formulas!$B$2:$B$3001,$A64))</f>
        <v>0</v>
      </c>
      <c r="DK64" s="21" t="n">
        <f aca="false">IF(OR($A64="",DK$4=""),0,COUNTIFS(Formulas!$A$2:$A$3001,DK$4,Formulas!$B$2:$B$3001,$A64))</f>
        <v>0</v>
      </c>
      <c r="DL64" s="21" t="n">
        <f aca="false">IF(OR($A64="",DL$4=""),0,COUNTIFS(Formulas!$A$2:$A$3001,DL$4,Formulas!$B$2:$B$3001,$A64))</f>
        <v>0</v>
      </c>
      <c r="DM64" s="21" t="n">
        <f aca="false">IF(OR($A64="",DM$4=""),0,COUNTIFS(Formulas!$A$2:$A$3001,DM$4,Formulas!$B$2:$B$3001,$A64))</f>
        <v>0</v>
      </c>
      <c r="DN64" s="21" t="n">
        <f aca="false">IF(OR($A64="",DN$4=""),0,COUNTIFS(Formulas!$A$2:$A$3001,DN$4,Formulas!$B$2:$B$3001,$A64))</f>
        <v>0</v>
      </c>
      <c r="DO64" s="21" t="n">
        <f aca="false">IF(OR($A64="",DO$4=""),0,COUNTIFS(Formulas!$A$2:$A$3001,DO$4,Formulas!$B$2:$B$3001,$A64))</f>
        <v>0</v>
      </c>
      <c r="DP64" s="21" t="n">
        <f aca="false">IF(OR($A64="",DP$4=""),0,COUNTIFS(Formulas!$A$2:$A$3001,DP$4,Formulas!$B$2:$B$3001,$A64))</f>
        <v>0</v>
      </c>
      <c r="DQ64" s="21" t="n">
        <f aca="false">IF(OR($A64="",DQ$4=""),0,COUNTIFS(Formulas!$A$2:$A$3001,DQ$4,Formulas!$B$2:$B$3001,$A64))</f>
        <v>0</v>
      </c>
      <c r="DR64" s="21" t="n">
        <f aca="false">IF(OR($A64="",DR$4=""),0,COUNTIFS(Formulas!$A$2:$A$3001,DR$4,Formulas!$B$2:$B$3001,$A64))</f>
        <v>0</v>
      </c>
      <c r="DS64" s="21" t="n">
        <f aca="false">IF(OR($A64="",DS$4=""),0,COUNTIFS(Formulas!$A$2:$A$3001,DS$4,Formulas!$B$2:$B$3001,$A64))</f>
        <v>0</v>
      </c>
      <c r="DT64" s="21" t="n">
        <f aca="false">IF(OR($A64="",DT$4=""),0,COUNTIFS(Formulas!$A$2:$A$3001,DT$4,Formulas!$B$2:$B$3001,$A64))</f>
        <v>0</v>
      </c>
      <c r="DU64" s="21" t="n">
        <f aca="false">IF(OR($A64="",DU$4=""),0,COUNTIFS(Formulas!$A$2:$A$3001,DU$4,Formulas!$B$2:$B$3001,$A64))</f>
        <v>0</v>
      </c>
      <c r="DV64" s="21" t="n">
        <f aca="false">IF(OR($A64="",DV$4=""),0,COUNTIFS(Formulas!$A$2:$A$3001,DV$4,Formulas!$B$2:$B$3001,$A64))</f>
        <v>0</v>
      </c>
      <c r="DW64" s="21" t="n">
        <f aca="false">IF(OR($A64="",DW$4=""),0,COUNTIFS(Formulas!$A$2:$A$3001,DW$4,Formulas!$B$2:$B$3001,$A64))</f>
        <v>0</v>
      </c>
      <c r="DX64" s="21" t="n">
        <f aca="false">IF(OR($A64="",DX$4=""),0,COUNTIFS(Formulas!$A$2:$A$3001,DX$4,Formulas!$B$2:$B$3001,$A64))</f>
        <v>0</v>
      </c>
      <c r="DY64" s="21" t="n">
        <f aca="false">IF(OR($A64="",DY$4=""),0,COUNTIFS(Formulas!$A$2:$A$3001,DY$4,Formulas!$B$2:$B$3001,$A64))</f>
        <v>0</v>
      </c>
      <c r="DZ64" s="21" t="n">
        <f aca="false">IF(OR($A64="",DZ$4=""),0,COUNTIFS(Formulas!$A$2:$A$3001,DZ$4,Formulas!$B$2:$B$3001,$A64))</f>
        <v>0</v>
      </c>
      <c r="EA64" s="21" t="n">
        <f aca="false">IF(OR($A64="",EA$4=""),0,COUNTIFS(Formulas!$A$2:$A$3001,EA$4,Formulas!$B$2:$B$3001,$A64))</f>
        <v>0</v>
      </c>
      <c r="EB64" s="21" t="n">
        <f aca="false">IF(OR($A64="",EB$4=""),0,COUNTIFS(Formulas!$A$2:$A$3001,EB$4,Formulas!$B$2:$B$3001,$A64))</f>
        <v>0</v>
      </c>
      <c r="EC64" s="21" t="n">
        <f aca="false">IF(OR($A64="",EC$4=""),0,COUNTIFS(Formulas!$A$2:$A$3001,EC$4,Formulas!$B$2:$B$3001,$A64))</f>
        <v>0</v>
      </c>
      <c r="ED64" s="21" t="n">
        <f aca="false">IF(OR($A64="",ED$4=""),0,COUNTIFS(Formulas!$A$2:$A$3001,ED$4,Formulas!$B$2:$B$3001,$A64))</f>
        <v>0</v>
      </c>
      <c r="EE64" s="21" t="n">
        <f aca="false">IF(OR($A64="",EE$4=""),0,COUNTIFS(Formulas!$A$2:$A$3001,EE$4,Formulas!$B$2:$B$3001,$A64))</f>
        <v>0</v>
      </c>
      <c r="EF64" s="21" t="n">
        <f aca="false">IF(OR($A64="",EF$4=""),0,COUNTIFS(Formulas!$A$2:$A$3001,EF$4,Formulas!$B$2:$B$3001,$A64))</f>
        <v>0</v>
      </c>
      <c r="EG64" s="21" t="n">
        <f aca="false">IF(OR($A64="",EG$4=""),0,COUNTIFS(Formulas!$A$2:$A$3001,EG$4,Formulas!$B$2:$B$3001,$A64))</f>
        <v>0</v>
      </c>
      <c r="EH64" s="21" t="n">
        <f aca="false">IF(OR($A64="",EH$4=""),0,COUNTIFS(Formulas!$A$2:$A$3001,EH$4,Formulas!$B$2:$B$3001,$A64))</f>
        <v>0</v>
      </c>
      <c r="EI64" s="21" t="n">
        <f aca="false">IF(OR($A64="",EI$4=""),0,COUNTIFS(Formulas!$A$2:$A$3001,EI$4,Formulas!$B$2:$B$3001,$A64))</f>
        <v>0</v>
      </c>
      <c r="EJ64" s="21" t="n">
        <f aca="false">IF(OR($A64="",EJ$4=""),0,COUNTIFS(Formulas!$A$2:$A$3001,EJ$4,Formulas!$B$2:$B$3001,$A64))</f>
        <v>0</v>
      </c>
      <c r="EK64" s="21" t="n">
        <f aca="false">IF(OR($A64="",EK$4=""),0,COUNTIFS(Formulas!$A$2:$A$3001,EK$4,Formulas!$B$2:$B$3001,$A64))</f>
        <v>0</v>
      </c>
      <c r="EL64" s="21" t="n">
        <f aca="false">IF(OR($A64="",EL$4=""),0,COUNTIFS(Formulas!$A$2:$A$3001,EL$4,Formulas!$B$2:$B$3001,$A64))</f>
        <v>0</v>
      </c>
      <c r="EM64" s="21" t="n">
        <f aca="false">IF(OR($A64="",EM$4=""),0,COUNTIFS(Formulas!$A$2:$A$3001,EM$4,Formulas!$B$2:$B$3001,$A64))</f>
        <v>0</v>
      </c>
      <c r="EN64" s="21" t="n">
        <f aca="false">IF(OR($A64="",EN$4=""),0,COUNTIFS(Formulas!$A$2:$A$3001,EN$4,Formulas!$B$2:$B$3001,$A64))</f>
        <v>0</v>
      </c>
      <c r="EO64" s="21" t="n">
        <f aca="false">IF(OR($A64="",EO$4=""),0,COUNTIFS(Formulas!$A$2:$A$3001,EO$4,Formulas!$B$2:$B$3001,$A64))</f>
        <v>0</v>
      </c>
      <c r="EP64" s="21" t="n">
        <f aca="false">IF(OR($A64="",EP$4=""),0,COUNTIFS(Formulas!$A$2:$A$3001,EP$4,Formulas!$B$2:$B$3001,$A64))</f>
        <v>0</v>
      </c>
      <c r="EQ64" s="21" t="n">
        <f aca="false">IF(OR($A64="",EQ$4=""),0,COUNTIFS(Formulas!$A$2:$A$3001,EQ$4,Formulas!$B$2:$B$3001,$A64))</f>
        <v>0</v>
      </c>
      <c r="ER64" s="21" t="n">
        <f aca="false">IF(OR($A64="",ER$4=""),0,COUNTIFS(Formulas!$A$2:$A$3001,ER$4,Formulas!$B$2:$B$3001,$A64))</f>
        <v>0</v>
      </c>
      <c r="ES64" s="21" t="n">
        <f aca="false">IF(OR($A64="",ES$4=""),0,COUNTIFS(Formulas!$A$2:$A$3001,ES$4,Formulas!$B$2:$B$3001,$A64))</f>
        <v>0</v>
      </c>
      <c r="ET64" s="21" t="n">
        <f aca="false">IF(OR($A64="",ET$4=""),0,COUNTIFS(Formulas!$A$2:$A$3001,ET$4,Formulas!$B$2:$B$3001,$A64))</f>
        <v>0</v>
      </c>
      <c r="EU64" s="21" t="n">
        <f aca="false">IF(OR($A64="",EU$4=""),0,COUNTIFS(Formulas!$A$2:$A$3001,EU$4,Formulas!$B$2:$B$3001,$A64))</f>
        <v>0</v>
      </c>
      <c r="EV64" s="21" t="n">
        <f aca="false">IF(OR($A64="",EV$4=""),0,COUNTIFS(Formulas!$A$2:$A$3001,EV$4,Formulas!$B$2:$B$3001,$A64))</f>
        <v>0</v>
      </c>
    </row>
    <row r="65" customFormat="false" ht="15" hidden="false" customHeight="false" outlineLevel="0" collapsed="false">
      <c r="A65" s="13" t="str">
        <f aca="false">IF(INDEX(Materials!$A$2:$A$301,61)="","",INDEX(Materials!$A$2:$A$301,61))</f>
        <v>Marshmallow Dry Extract 3:1</v>
      </c>
      <c r="B65" s="19" t="n">
        <f aca="false">IF(A65="","",COUNTIF(C65:EV65,"&gt;0"))</f>
        <v>2</v>
      </c>
      <c r="C65" s="21" t="n">
        <f aca="false">IF(OR($A65="",C$4=""),0,COUNTIFS(Formulas!$A$2:$A$3001,C$4,Formulas!$B$2:$B$3001,$A65))</f>
        <v>0</v>
      </c>
      <c r="D65" s="21" t="n">
        <f aca="false">IF(OR($A65="",D$4=""),0,COUNTIFS(Formulas!$A$2:$A$3001,D$4,Formulas!$B$2:$B$3001,$A65))</f>
        <v>0</v>
      </c>
      <c r="E65" s="21" t="n">
        <f aca="false">IF(OR($A65="",E$4=""),0,COUNTIFS(Formulas!$A$2:$A$3001,E$4,Formulas!$B$2:$B$3001,$A65))</f>
        <v>0</v>
      </c>
      <c r="F65" s="21" t="n">
        <f aca="false">IF(OR($A65="",F$4=""),0,COUNTIFS(Formulas!$A$2:$A$3001,F$4,Formulas!$B$2:$B$3001,$A65))</f>
        <v>0</v>
      </c>
      <c r="G65" s="21" t="n">
        <f aca="false">IF(OR($A65="",G$4=""),0,COUNTIFS(Formulas!$A$2:$A$3001,G$4,Formulas!$B$2:$B$3001,$A65))</f>
        <v>0</v>
      </c>
      <c r="H65" s="21" t="n">
        <f aca="false">IF(OR($A65="",H$4=""),0,COUNTIFS(Formulas!$A$2:$A$3001,H$4,Formulas!$B$2:$B$3001,$A65))</f>
        <v>0</v>
      </c>
      <c r="I65" s="21" t="n">
        <f aca="false">IF(OR($A65="",I$4=""),0,COUNTIFS(Formulas!$A$2:$A$3001,I$4,Formulas!$B$2:$B$3001,$A65))</f>
        <v>0</v>
      </c>
      <c r="J65" s="21" t="n">
        <f aca="false">IF(OR($A65="",J$4=""),0,COUNTIFS(Formulas!$A$2:$A$3001,J$4,Formulas!$B$2:$B$3001,$A65))</f>
        <v>0</v>
      </c>
      <c r="K65" s="21" t="n">
        <f aca="false">IF(OR($A65="",K$4=""),0,COUNTIFS(Formulas!$A$2:$A$3001,K$4,Formulas!$B$2:$B$3001,$A65))</f>
        <v>0</v>
      </c>
      <c r="L65" s="21" t="n">
        <f aca="false">IF(OR($A65="",L$4=""),0,COUNTIFS(Formulas!$A$2:$A$3001,L$4,Formulas!$B$2:$B$3001,$A65))</f>
        <v>0</v>
      </c>
      <c r="M65" s="21" t="n">
        <f aca="false">IF(OR($A65="",M$4=""),0,COUNTIFS(Formulas!$A$2:$A$3001,M$4,Formulas!$B$2:$B$3001,$A65))</f>
        <v>0</v>
      </c>
      <c r="N65" s="21" t="n">
        <f aca="false">IF(OR($A65="",N$4=""),0,COUNTIFS(Formulas!$A$2:$A$3001,N$4,Formulas!$B$2:$B$3001,$A65))</f>
        <v>0</v>
      </c>
      <c r="O65" s="21" t="n">
        <f aca="false">IF(OR($A65="",O$4=""),0,COUNTIFS(Formulas!$A$2:$A$3001,O$4,Formulas!$B$2:$B$3001,$A65))</f>
        <v>0</v>
      </c>
      <c r="P65" s="21" t="n">
        <f aca="false">IF(OR($A65="",P$4=""),0,COUNTIFS(Formulas!$A$2:$A$3001,P$4,Formulas!$B$2:$B$3001,$A65))</f>
        <v>0</v>
      </c>
      <c r="Q65" s="21" t="n">
        <f aca="false">IF(OR($A65="",Q$4=""),0,COUNTIFS(Formulas!$A$2:$A$3001,Q$4,Formulas!$B$2:$B$3001,$A65))</f>
        <v>0</v>
      </c>
      <c r="R65" s="21" t="n">
        <f aca="false">IF(OR($A65="",R$4=""),0,COUNTIFS(Formulas!$A$2:$A$3001,R$4,Formulas!$B$2:$B$3001,$A65))</f>
        <v>0</v>
      </c>
      <c r="S65" s="21" t="n">
        <f aca="false">IF(OR($A65="",S$4=""),0,COUNTIFS(Formulas!$A$2:$A$3001,S$4,Formulas!$B$2:$B$3001,$A65))</f>
        <v>0</v>
      </c>
      <c r="T65" s="21" t="n">
        <f aca="false">IF(OR($A65="",T$4=""),0,COUNTIFS(Formulas!$A$2:$A$3001,T$4,Formulas!$B$2:$B$3001,$A65))</f>
        <v>0</v>
      </c>
      <c r="U65" s="21" t="n">
        <f aca="false">IF(OR($A65="",U$4=""),0,COUNTIFS(Formulas!$A$2:$A$3001,U$4,Formulas!$B$2:$B$3001,$A65))</f>
        <v>0</v>
      </c>
      <c r="V65" s="21" t="n">
        <f aca="false">IF(OR($A65="",V$4=""),0,COUNTIFS(Formulas!$A$2:$A$3001,V$4,Formulas!$B$2:$B$3001,$A65))</f>
        <v>0</v>
      </c>
      <c r="W65" s="21" t="n">
        <f aca="false">IF(OR($A65="",W$4=""),0,COUNTIFS(Formulas!$A$2:$A$3001,W$4,Formulas!$B$2:$B$3001,$A65))</f>
        <v>0</v>
      </c>
      <c r="X65" s="21" t="n">
        <f aca="false">IF(OR($A65="",X$4=""),0,COUNTIFS(Formulas!$A$2:$A$3001,X$4,Formulas!$B$2:$B$3001,$A65))</f>
        <v>0</v>
      </c>
      <c r="Y65" s="21" t="n">
        <f aca="false">IF(OR($A65="",Y$4=""),0,COUNTIFS(Formulas!$A$2:$A$3001,Y$4,Formulas!$B$2:$B$3001,$A65))</f>
        <v>0</v>
      </c>
      <c r="Z65" s="21" t="n">
        <f aca="false">IF(OR($A65="",Z$4=""),0,COUNTIFS(Formulas!$A$2:$A$3001,Z$4,Formulas!$B$2:$B$3001,$A65))</f>
        <v>0</v>
      </c>
      <c r="AA65" s="21" t="n">
        <f aca="false">IF(OR($A65="",AA$4=""),0,COUNTIFS(Formulas!$A$2:$A$3001,AA$4,Formulas!$B$2:$B$3001,$A65))</f>
        <v>0</v>
      </c>
      <c r="AB65" s="21" t="n">
        <f aca="false">IF(OR($A65="",AB$4=""),0,COUNTIFS(Formulas!$A$2:$A$3001,AB$4,Formulas!$B$2:$B$3001,$A65))</f>
        <v>0</v>
      </c>
      <c r="AC65" s="21" t="n">
        <f aca="false">IF(OR($A65="",AC$4=""),0,COUNTIFS(Formulas!$A$2:$A$3001,AC$4,Formulas!$B$2:$B$3001,$A65))</f>
        <v>0</v>
      </c>
      <c r="AD65" s="21" t="n">
        <f aca="false">IF(OR($A65="",AD$4=""),0,COUNTIFS(Formulas!$A$2:$A$3001,AD$4,Formulas!$B$2:$B$3001,$A65))</f>
        <v>0</v>
      </c>
      <c r="AE65" s="21" t="n">
        <f aca="false">IF(OR($A65="",AE$4=""),0,COUNTIFS(Formulas!$A$2:$A$3001,AE$4,Formulas!$B$2:$B$3001,$A65))</f>
        <v>0</v>
      </c>
      <c r="AF65" s="21" t="n">
        <f aca="false">IF(OR($A65="",AF$4=""),0,COUNTIFS(Formulas!$A$2:$A$3001,AF$4,Formulas!$B$2:$B$3001,$A65))</f>
        <v>0</v>
      </c>
      <c r="AG65" s="21" t="n">
        <f aca="false">IF(OR($A65="",AG$4=""),0,COUNTIFS(Formulas!$A$2:$A$3001,AG$4,Formulas!$B$2:$B$3001,$A65))</f>
        <v>0</v>
      </c>
      <c r="AH65" s="21" t="n">
        <f aca="false">IF(OR($A65="",AH$4=""),0,COUNTIFS(Formulas!$A$2:$A$3001,AH$4,Formulas!$B$2:$B$3001,$A65))</f>
        <v>0</v>
      </c>
      <c r="AI65" s="21" t="n">
        <f aca="false">IF(OR($A65="",AI$4=""),0,COUNTIFS(Formulas!$A$2:$A$3001,AI$4,Formulas!$B$2:$B$3001,$A65))</f>
        <v>0</v>
      </c>
      <c r="AJ65" s="21" t="n">
        <f aca="false">IF(OR($A65="",AJ$4=""),0,COUNTIFS(Formulas!$A$2:$A$3001,AJ$4,Formulas!$B$2:$B$3001,$A65))</f>
        <v>0</v>
      </c>
      <c r="AK65" s="21" t="n">
        <f aca="false">IF(OR($A65="",AK$4=""),0,COUNTIFS(Formulas!$A$2:$A$3001,AK$4,Formulas!$B$2:$B$3001,$A65))</f>
        <v>0</v>
      </c>
      <c r="AL65" s="21" t="n">
        <f aca="false">IF(OR($A65="",AL$4=""),0,COUNTIFS(Formulas!$A$2:$A$3001,AL$4,Formulas!$B$2:$B$3001,$A65))</f>
        <v>0</v>
      </c>
      <c r="AM65" s="21" t="n">
        <f aca="false">IF(OR($A65="",AM$4=""),0,COUNTIFS(Formulas!$A$2:$A$3001,AM$4,Formulas!$B$2:$B$3001,$A65))</f>
        <v>0</v>
      </c>
      <c r="AN65" s="21" t="n">
        <f aca="false">IF(OR($A65="",AN$4=""),0,COUNTIFS(Formulas!$A$2:$A$3001,AN$4,Formulas!$B$2:$B$3001,$A65))</f>
        <v>0</v>
      </c>
      <c r="AO65" s="21" t="n">
        <f aca="false">IF(OR($A65="",AO$4=""),0,COUNTIFS(Formulas!$A$2:$A$3001,AO$4,Formulas!$B$2:$B$3001,$A65))</f>
        <v>0</v>
      </c>
      <c r="AP65" s="21" t="n">
        <f aca="false">IF(OR($A65="",AP$4=""),0,COUNTIFS(Formulas!$A$2:$A$3001,AP$4,Formulas!$B$2:$B$3001,$A65))</f>
        <v>0</v>
      </c>
      <c r="AQ65" s="21" t="n">
        <f aca="false">IF(OR($A65="",AQ$4=""),0,COUNTIFS(Formulas!$A$2:$A$3001,AQ$4,Formulas!$B$2:$B$3001,$A65))</f>
        <v>0</v>
      </c>
      <c r="AR65" s="21" t="n">
        <f aca="false">IF(OR($A65="",AR$4=""),0,COUNTIFS(Formulas!$A$2:$A$3001,AR$4,Formulas!$B$2:$B$3001,$A65))</f>
        <v>0</v>
      </c>
      <c r="AS65" s="21" t="n">
        <f aca="false">IF(OR($A65="",AS$4=""),0,COUNTIFS(Formulas!$A$2:$A$3001,AS$4,Formulas!$B$2:$B$3001,$A65))</f>
        <v>0</v>
      </c>
      <c r="AT65" s="21" t="n">
        <f aca="false">IF(OR($A65="",AT$4=""),0,COUNTIFS(Formulas!$A$2:$A$3001,AT$4,Formulas!$B$2:$B$3001,$A65))</f>
        <v>0</v>
      </c>
      <c r="AU65" s="21" t="n">
        <f aca="false">IF(OR($A65="",AU$4=""),0,COUNTIFS(Formulas!$A$2:$A$3001,AU$4,Formulas!$B$2:$B$3001,$A65))</f>
        <v>0</v>
      </c>
      <c r="AV65" s="21" t="n">
        <f aca="false">IF(OR($A65="",AV$4=""),0,COUNTIFS(Formulas!$A$2:$A$3001,AV$4,Formulas!$B$2:$B$3001,$A65))</f>
        <v>0</v>
      </c>
      <c r="AW65" s="21" t="n">
        <f aca="false">IF(OR($A65="",AW$4=""),0,COUNTIFS(Formulas!$A$2:$A$3001,AW$4,Formulas!$B$2:$B$3001,$A65))</f>
        <v>0</v>
      </c>
      <c r="AX65" s="21" t="n">
        <f aca="false">IF(OR($A65="",AX$4=""),0,COUNTIFS(Formulas!$A$2:$A$3001,AX$4,Formulas!$B$2:$B$3001,$A65))</f>
        <v>0</v>
      </c>
      <c r="AY65" s="21" t="n">
        <f aca="false">IF(OR($A65="",AY$4=""),0,COUNTIFS(Formulas!$A$2:$A$3001,AY$4,Formulas!$B$2:$B$3001,$A65))</f>
        <v>0</v>
      </c>
      <c r="AZ65" s="21" t="n">
        <f aca="false">IF(OR($A65="",AZ$4=""),0,COUNTIFS(Formulas!$A$2:$A$3001,AZ$4,Formulas!$B$2:$B$3001,$A65))</f>
        <v>0</v>
      </c>
      <c r="BA65" s="21" t="n">
        <f aca="false">IF(OR($A65="",BA$4=""),0,COUNTIFS(Formulas!$A$2:$A$3001,BA$4,Formulas!$B$2:$B$3001,$A65))</f>
        <v>0</v>
      </c>
      <c r="BB65" s="21" t="n">
        <f aca="false">IF(OR($A65="",BB$4=""),0,COUNTIFS(Formulas!$A$2:$A$3001,BB$4,Formulas!$B$2:$B$3001,$A65))</f>
        <v>0</v>
      </c>
      <c r="BC65" s="21" t="n">
        <f aca="false">IF(OR($A65="",BC$4=""),0,COUNTIFS(Formulas!$A$2:$A$3001,BC$4,Formulas!$B$2:$B$3001,$A65))</f>
        <v>0</v>
      </c>
      <c r="BD65" s="21" t="n">
        <f aca="false">IF(OR($A65="",BD$4=""),0,COUNTIFS(Formulas!$A$2:$A$3001,BD$4,Formulas!$B$2:$B$3001,$A65))</f>
        <v>0</v>
      </c>
      <c r="BE65" s="21" t="n">
        <f aca="false">IF(OR($A65="",BE$4=""),0,COUNTIFS(Formulas!$A$2:$A$3001,BE$4,Formulas!$B$2:$B$3001,$A65))</f>
        <v>0</v>
      </c>
      <c r="BF65" s="21" t="n">
        <f aca="false">IF(OR($A65="",BF$4=""),0,COUNTIFS(Formulas!$A$2:$A$3001,BF$4,Formulas!$B$2:$B$3001,$A65))</f>
        <v>0</v>
      </c>
      <c r="BG65" s="21" t="n">
        <f aca="false">IF(OR($A65="",BG$4=""),0,COUNTIFS(Formulas!$A$2:$A$3001,BG$4,Formulas!$B$2:$B$3001,$A65))</f>
        <v>0</v>
      </c>
      <c r="BH65" s="21" t="n">
        <f aca="false">IF(OR($A65="",BH$4=""),0,COUNTIFS(Formulas!$A$2:$A$3001,BH$4,Formulas!$B$2:$B$3001,$A65))</f>
        <v>0</v>
      </c>
      <c r="BI65" s="21" t="n">
        <f aca="false">IF(OR($A65="",BI$4=""),0,COUNTIFS(Formulas!$A$2:$A$3001,BI$4,Formulas!$B$2:$B$3001,$A65))</f>
        <v>0</v>
      </c>
      <c r="BJ65" s="21" t="n">
        <f aca="false">IF(OR($A65="",BJ$4=""),0,COUNTIFS(Formulas!$A$2:$A$3001,BJ$4,Formulas!$B$2:$B$3001,$A65))</f>
        <v>0</v>
      </c>
      <c r="BK65" s="21" t="n">
        <f aca="false">IF(OR($A65="",BK$4=""),0,COUNTIFS(Formulas!$A$2:$A$3001,BK$4,Formulas!$B$2:$B$3001,$A65))</f>
        <v>0</v>
      </c>
      <c r="BL65" s="21" t="n">
        <f aca="false">IF(OR($A65="",BL$4=""),0,COUNTIFS(Formulas!$A$2:$A$3001,BL$4,Formulas!$B$2:$B$3001,$A65))</f>
        <v>0</v>
      </c>
      <c r="BM65" s="21" t="n">
        <f aca="false">IF(OR($A65="",BM$4=""),0,COUNTIFS(Formulas!$A$2:$A$3001,BM$4,Formulas!$B$2:$B$3001,$A65))</f>
        <v>0</v>
      </c>
      <c r="BN65" s="21" t="n">
        <f aca="false">IF(OR($A65="",BN$4=""),0,COUNTIFS(Formulas!$A$2:$A$3001,BN$4,Formulas!$B$2:$B$3001,$A65))</f>
        <v>0</v>
      </c>
      <c r="BO65" s="21" t="n">
        <f aca="false">IF(OR($A65="",BO$4=""),0,COUNTIFS(Formulas!$A$2:$A$3001,BO$4,Formulas!$B$2:$B$3001,$A65))</f>
        <v>0</v>
      </c>
      <c r="BP65" s="21" t="n">
        <f aca="false">IF(OR($A65="",BP$4=""),0,COUNTIFS(Formulas!$A$2:$A$3001,BP$4,Formulas!$B$2:$B$3001,$A65))</f>
        <v>0</v>
      </c>
      <c r="BQ65" s="21" t="n">
        <f aca="false">IF(OR($A65="",BQ$4=""),0,COUNTIFS(Formulas!$A$2:$A$3001,BQ$4,Formulas!$B$2:$B$3001,$A65))</f>
        <v>0</v>
      </c>
      <c r="BR65" s="21" t="n">
        <f aca="false">IF(OR($A65="",BR$4=""),0,COUNTIFS(Formulas!$A$2:$A$3001,BR$4,Formulas!$B$2:$B$3001,$A65))</f>
        <v>0</v>
      </c>
      <c r="BS65" s="21" t="n">
        <f aca="false">IF(OR($A65="",BS$4=""),0,COUNTIFS(Formulas!$A$2:$A$3001,BS$4,Formulas!$B$2:$B$3001,$A65))</f>
        <v>0</v>
      </c>
      <c r="BT65" s="21" t="n">
        <f aca="false">IF(OR($A65="",BT$4=""),0,COUNTIFS(Formulas!$A$2:$A$3001,BT$4,Formulas!$B$2:$B$3001,$A65))</f>
        <v>0</v>
      </c>
      <c r="BU65" s="21" t="n">
        <f aca="false">IF(OR($A65="",BU$4=""),0,COUNTIFS(Formulas!$A$2:$A$3001,BU$4,Formulas!$B$2:$B$3001,$A65))</f>
        <v>0</v>
      </c>
      <c r="BV65" s="21" t="n">
        <f aca="false">IF(OR($A65="",BV$4=""),0,COUNTIFS(Formulas!$A$2:$A$3001,BV$4,Formulas!$B$2:$B$3001,$A65))</f>
        <v>0</v>
      </c>
      <c r="BW65" s="21" t="n">
        <f aca="false">IF(OR($A65="",BW$4=""),0,COUNTIFS(Formulas!$A$2:$A$3001,BW$4,Formulas!$B$2:$B$3001,$A65))</f>
        <v>0</v>
      </c>
      <c r="BX65" s="21" t="n">
        <f aca="false">IF(OR($A65="",BX$4=""),0,COUNTIFS(Formulas!$A$2:$A$3001,BX$4,Formulas!$B$2:$B$3001,$A65))</f>
        <v>0</v>
      </c>
      <c r="BY65" s="21" t="n">
        <f aca="false">IF(OR($A65="",BY$4=""),0,COUNTIFS(Formulas!$A$2:$A$3001,BY$4,Formulas!$B$2:$B$3001,$A65))</f>
        <v>0</v>
      </c>
      <c r="BZ65" s="21" t="n">
        <f aca="false">IF(OR($A65="",BZ$4=""),0,COUNTIFS(Formulas!$A$2:$A$3001,BZ$4,Formulas!$B$2:$B$3001,$A65))</f>
        <v>0</v>
      </c>
      <c r="CA65" s="21" t="n">
        <f aca="false">IF(OR($A65="",CA$4=""),0,COUNTIFS(Formulas!$A$2:$A$3001,CA$4,Formulas!$B$2:$B$3001,$A65))</f>
        <v>0</v>
      </c>
      <c r="CB65" s="21" t="n">
        <f aca="false">IF(OR($A65="",CB$4=""),0,COUNTIFS(Formulas!$A$2:$A$3001,CB$4,Formulas!$B$2:$B$3001,$A65))</f>
        <v>0</v>
      </c>
      <c r="CC65" s="21" t="n">
        <f aca="false">IF(OR($A65="",CC$4=""),0,COUNTIFS(Formulas!$A$2:$A$3001,CC$4,Formulas!$B$2:$B$3001,$A65))</f>
        <v>0</v>
      </c>
      <c r="CD65" s="21" t="n">
        <f aca="false">IF(OR($A65="",CD$4=""),0,COUNTIFS(Formulas!$A$2:$A$3001,CD$4,Formulas!$B$2:$B$3001,$A65))</f>
        <v>0</v>
      </c>
      <c r="CE65" s="21" t="n">
        <f aca="false">IF(OR($A65="",CE$4=""),0,COUNTIFS(Formulas!$A$2:$A$3001,CE$4,Formulas!$B$2:$B$3001,$A65))</f>
        <v>0</v>
      </c>
      <c r="CF65" s="21" t="n">
        <f aca="false">IF(OR($A65="",CF$4=""),0,COUNTIFS(Formulas!$A$2:$A$3001,CF$4,Formulas!$B$2:$B$3001,$A65))</f>
        <v>0</v>
      </c>
      <c r="CG65" s="21" t="n">
        <f aca="false">IF(OR($A65="",CG$4=""),0,COUNTIFS(Formulas!$A$2:$A$3001,CG$4,Formulas!$B$2:$B$3001,$A65))</f>
        <v>0</v>
      </c>
      <c r="CH65" s="21" t="n">
        <f aca="false">IF(OR($A65="",CH$4=""),0,COUNTIFS(Formulas!$A$2:$A$3001,CH$4,Formulas!$B$2:$B$3001,$A65))</f>
        <v>0</v>
      </c>
      <c r="CI65" s="21" t="n">
        <f aca="false">IF(OR($A65="",CI$4=""),0,COUNTIFS(Formulas!$A$2:$A$3001,CI$4,Formulas!$B$2:$B$3001,$A65))</f>
        <v>0</v>
      </c>
      <c r="CJ65" s="21" t="n">
        <f aca="false">IF(OR($A65="",CJ$4=""),0,COUNTIFS(Formulas!$A$2:$A$3001,CJ$4,Formulas!$B$2:$B$3001,$A65))</f>
        <v>0</v>
      </c>
      <c r="CK65" s="21" t="n">
        <f aca="false">IF(OR($A65="",CK$4=""),0,COUNTIFS(Formulas!$A$2:$A$3001,CK$4,Formulas!$B$2:$B$3001,$A65))</f>
        <v>0</v>
      </c>
      <c r="CL65" s="21" t="n">
        <f aca="false">IF(OR($A65="",CL$4=""),0,COUNTIFS(Formulas!$A$2:$A$3001,CL$4,Formulas!$B$2:$B$3001,$A65))</f>
        <v>0</v>
      </c>
      <c r="CM65" s="21" t="n">
        <f aca="false">IF(OR($A65="",CM$4=""),0,COUNTIFS(Formulas!$A$2:$A$3001,CM$4,Formulas!$B$2:$B$3001,$A65))</f>
        <v>0</v>
      </c>
      <c r="CN65" s="21" t="n">
        <f aca="false">IF(OR($A65="",CN$4=""),0,COUNTIFS(Formulas!$A$2:$A$3001,CN$4,Formulas!$B$2:$B$3001,$A65))</f>
        <v>0</v>
      </c>
      <c r="CO65" s="21" t="n">
        <f aca="false">IF(OR($A65="",CO$4=""),0,COUNTIFS(Formulas!$A$2:$A$3001,CO$4,Formulas!$B$2:$B$3001,$A65))</f>
        <v>0</v>
      </c>
      <c r="CP65" s="21" t="n">
        <f aca="false">IF(OR($A65="",CP$4=""),0,COUNTIFS(Formulas!$A$2:$A$3001,CP$4,Formulas!$B$2:$B$3001,$A65))</f>
        <v>1</v>
      </c>
      <c r="CQ65" s="21" t="n">
        <f aca="false">IF(OR($A65="",CQ$4=""),0,COUNTIFS(Formulas!$A$2:$A$3001,CQ$4,Formulas!$B$2:$B$3001,$A65))</f>
        <v>1</v>
      </c>
      <c r="CR65" s="21" t="n">
        <f aca="false">IF(OR($A65="",CR$4=""),0,COUNTIFS(Formulas!$A$2:$A$3001,CR$4,Formulas!$B$2:$B$3001,$A65))</f>
        <v>0</v>
      </c>
      <c r="CS65" s="21" t="n">
        <f aca="false">IF(OR($A65="",CS$4=""),0,COUNTIFS(Formulas!$A$2:$A$3001,CS$4,Formulas!$B$2:$B$3001,$A65))</f>
        <v>0</v>
      </c>
      <c r="CT65" s="21" t="n">
        <f aca="false">IF(OR($A65="",CT$4=""),0,COUNTIFS(Formulas!$A$2:$A$3001,CT$4,Formulas!$B$2:$B$3001,$A65))</f>
        <v>0</v>
      </c>
      <c r="CU65" s="21" t="n">
        <f aca="false">IF(OR($A65="",CU$4=""),0,COUNTIFS(Formulas!$A$2:$A$3001,CU$4,Formulas!$B$2:$B$3001,$A65))</f>
        <v>0</v>
      </c>
      <c r="CV65" s="21" t="n">
        <f aca="false">IF(OR($A65="",CV$4=""),0,COUNTIFS(Formulas!$A$2:$A$3001,CV$4,Formulas!$B$2:$B$3001,$A65))</f>
        <v>0</v>
      </c>
      <c r="CW65" s="21" t="n">
        <f aca="false">IF(OR($A65="",CW$4=""),0,COUNTIFS(Formulas!$A$2:$A$3001,CW$4,Formulas!$B$2:$B$3001,$A65))</f>
        <v>0</v>
      </c>
      <c r="CX65" s="21" t="n">
        <f aca="false">IF(OR($A65="",CX$4=""),0,COUNTIFS(Formulas!$A$2:$A$3001,CX$4,Formulas!$B$2:$B$3001,$A65))</f>
        <v>0</v>
      </c>
      <c r="CY65" s="21" t="n">
        <f aca="false">IF(OR($A65="",CY$4=""),0,COUNTIFS(Formulas!$A$2:$A$3001,CY$4,Formulas!$B$2:$B$3001,$A65))</f>
        <v>0</v>
      </c>
      <c r="CZ65" s="21" t="n">
        <f aca="false">IF(OR($A65="",CZ$4=""),0,COUNTIFS(Formulas!$A$2:$A$3001,CZ$4,Formulas!$B$2:$B$3001,$A65))</f>
        <v>0</v>
      </c>
      <c r="DA65" s="21" t="n">
        <f aca="false">IF(OR($A65="",DA$4=""),0,COUNTIFS(Formulas!$A$2:$A$3001,DA$4,Formulas!$B$2:$B$3001,$A65))</f>
        <v>0</v>
      </c>
      <c r="DB65" s="21" t="n">
        <f aca="false">IF(OR($A65="",DB$4=""),0,COUNTIFS(Formulas!$A$2:$A$3001,DB$4,Formulas!$B$2:$B$3001,$A65))</f>
        <v>0</v>
      </c>
      <c r="DC65" s="21" t="n">
        <f aca="false">IF(OR($A65="",DC$4=""),0,COUNTIFS(Formulas!$A$2:$A$3001,DC$4,Formulas!$B$2:$B$3001,$A65))</f>
        <v>0</v>
      </c>
      <c r="DD65" s="21" t="n">
        <f aca="false">IF(OR($A65="",DD$4=""),0,COUNTIFS(Formulas!$A$2:$A$3001,DD$4,Formulas!$B$2:$B$3001,$A65))</f>
        <v>0</v>
      </c>
      <c r="DE65" s="21" t="n">
        <f aca="false">IF(OR($A65="",DE$4=""),0,COUNTIFS(Formulas!$A$2:$A$3001,DE$4,Formulas!$B$2:$B$3001,$A65))</f>
        <v>0</v>
      </c>
      <c r="DF65" s="21" t="n">
        <f aca="false">IF(OR($A65="",DF$4=""),0,COUNTIFS(Formulas!$A$2:$A$3001,DF$4,Formulas!$B$2:$B$3001,$A65))</f>
        <v>0</v>
      </c>
      <c r="DG65" s="21" t="n">
        <f aca="false">IF(OR($A65="",DG$4=""),0,COUNTIFS(Formulas!$A$2:$A$3001,DG$4,Formulas!$B$2:$B$3001,$A65))</f>
        <v>0</v>
      </c>
      <c r="DH65" s="21" t="n">
        <f aca="false">IF(OR($A65="",DH$4=""),0,COUNTIFS(Formulas!$A$2:$A$3001,DH$4,Formulas!$B$2:$B$3001,$A65))</f>
        <v>0</v>
      </c>
      <c r="DI65" s="21" t="n">
        <f aca="false">IF(OR($A65="",DI$4=""),0,COUNTIFS(Formulas!$A$2:$A$3001,DI$4,Formulas!$B$2:$B$3001,$A65))</f>
        <v>0</v>
      </c>
      <c r="DJ65" s="21" t="n">
        <f aca="false">IF(OR($A65="",DJ$4=""),0,COUNTIFS(Formulas!$A$2:$A$3001,DJ$4,Formulas!$B$2:$B$3001,$A65))</f>
        <v>0</v>
      </c>
      <c r="DK65" s="21" t="n">
        <f aca="false">IF(OR($A65="",DK$4=""),0,COUNTIFS(Formulas!$A$2:$A$3001,DK$4,Formulas!$B$2:$B$3001,$A65))</f>
        <v>0</v>
      </c>
      <c r="DL65" s="21" t="n">
        <f aca="false">IF(OR($A65="",DL$4=""),0,COUNTIFS(Formulas!$A$2:$A$3001,DL$4,Formulas!$B$2:$B$3001,$A65))</f>
        <v>0</v>
      </c>
      <c r="DM65" s="21" t="n">
        <f aca="false">IF(OR($A65="",DM$4=""),0,COUNTIFS(Formulas!$A$2:$A$3001,DM$4,Formulas!$B$2:$B$3001,$A65))</f>
        <v>0</v>
      </c>
      <c r="DN65" s="21" t="n">
        <f aca="false">IF(OR($A65="",DN$4=""),0,COUNTIFS(Formulas!$A$2:$A$3001,DN$4,Formulas!$B$2:$B$3001,$A65))</f>
        <v>0</v>
      </c>
      <c r="DO65" s="21" t="n">
        <f aca="false">IF(OR($A65="",DO$4=""),0,COUNTIFS(Formulas!$A$2:$A$3001,DO$4,Formulas!$B$2:$B$3001,$A65))</f>
        <v>0</v>
      </c>
      <c r="DP65" s="21" t="n">
        <f aca="false">IF(OR($A65="",DP$4=""),0,COUNTIFS(Formulas!$A$2:$A$3001,DP$4,Formulas!$B$2:$B$3001,$A65))</f>
        <v>0</v>
      </c>
      <c r="DQ65" s="21" t="n">
        <f aca="false">IF(OR($A65="",DQ$4=""),0,COUNTIFS(Formulas!$A$2:$A$3001,DQ$4,Formulas!$B$2:$B$3001,$A65))</f>
        <v>0</v>
      </c>
      <c r="DR65" s="21" t="n">
        <f aca="false">IF(OR($A65="",DR$4=""),0,COUNTIFS(Formulas!$A$2:$A$3001,DR$4,Formulas!$B$2:$B$3001,$A65))</f>
        <v>0</v>
      </c>
      <c r="DS65" s="21" t="n">
        <f aca="false">IF(OR($A65="",DS$4=""),0,COUNTIFS(Formulas!$A$2:$A$3001,DS$4,Formulas!$B$2:$B$3001,$A65))</f>
        <v>0</v>
      </c>
      <c r="DT65" s="21" t="n">
        <f aca="false">IF(OR($A65="",DT$4=""),0,COUNTIFS(Formulas!$A$2:$A$3001,DT$4,Formulas!$B$2:$B$3001,$A65))</f>
        <v>0</v>
      </c>
      <c r="DU65" s="21" t="n">
        <f aca="false">IF(OR($A65="",DU$4=""),0,COUNTIFS(Formulas!$A$2:$A$3001,DU$4,Formulas!$B$2:$B$3001,$A65))</f>
        <v>0</v>
      </c>
      <c r="DV65" s="21" t="n">
        <f aca="false">IF(OR($A65="",DV$4=""),0,COUNTIFS(Formulas!$A$2:$A$3001,DV$4,Formulas!$B$2:$B$3001,$A65))</f>
        <v>0</v>
      </c>
      <c r="DW65" s="21" t="n">
        <f aca="false">IF(OR($A65="",DW$4=""),0,COUNTIFS(Formulas!$A$2:$A$3001,DW$4,Formulas!$B$2:$B$3001,$A65))</f>
        <v>0</v>
      </c>
      <c r="DX65" s="21" t="n">
        <f aca="false">IF(OR($A65="",DX$4=""),0,COUNTIFS(Formulas!$A$2:$A$3001,DX$4,Formulas!$B$2:$B$3001,$A65))</f>
        <v>0</v>
      </c>
      <c r="DY65" s="21" t="n">
        <f aca="false">IF(OR($A65="",DY$4=""),0,COUNTIFS(Formulas!$A$2:$A$3001,DY$4,Formulas!$B$2:$B$3001,$A65))</f>
        <v>0</v>
      </c>
      <c r="DZ65" s="21" t="n">
        <f aca="false">IF(OR($A65="",DZ$4=""),0,COUNTIFS(Formulas!$A$2:$A$3001,DZ$4,Formulas!$B$2:$B$3001,$A65))</f>
        <v>0</v>
      </c>
      <c r="EA65" s="21" t="n">
        <f aca="false">IF(OR($A65="",EA$4=""),0,COUNTIFS(Formulas!$A$2:$A$3001,EA$4,Formulas!$B$2:$B$3001,$A65))</f>
        <v>0</v>
      </c>
      <c r="EB65" s="21" t="n">
        <f aca="false">IF(OR($A65="",EB$4=""),0,COUNTIFS(Formulas!$A$2:$A$3001,EB$4,Formulas!$B$2:$B$3001,$A65))</f>
        <v>0</v>
      </c>
      <c r="EC65" s="21" t="n">
        <f aca="false">IF(OR($A65="",EC$4=""),0,COUNTIFS(Formulas!$A$2:$A$3001,EC$4,Formulas!$B$2:$B$3001,$A65))</f>
        <v>0</v>
      </c>
      <c r="ED65" s="21" t="n">
        <f aca="false">IF(OR($A65="",ED$4=""),0,COUNTIFS(Formulas!$A$2:$A$3001,ED$4,Formulas!$B$2:$B$3001,$A65))</f>
        <v>0</v>
      </c>
      <c r="EE65" s="21" t="n">
        <f aca="false">IF(OR($A65="",EE$4=""),0,COUNTIFS(Formulas!$A$2:$A$3001,EE$4,Formulas!$B$2:$B$3001,$A65))</f>
        <v>0</v>
      </c>
      <c r="EF65" s="21" t="n">
        <f aca="false">IF(OR($A65="",EF$4=""),0,COUNTIFS(Formulas!$A$2:$A$3001,EF$4,Formulas!$B$2:$B$3001,$A65))</f>
        <v>0</v>
      </c>
      <c r="EG65" s="21" t="n">
        <f aca="false">IF(OR($A65="",EG$4=""),0,COUNTIFS(Formulas!$A$2:$A$3001,EG$4,Formulas!$B$2:$B$3001,$A65))</f>
        <v>0</v>
      </c>
      <c r="EH65" s="21" t="n">
        <f aca="false">IF(OR($A65="",EH$4=""),0,COUNTIFS(Formulas!$A$2:$A$3001,EH$4,Formulas!$B$2:$B$3001,$A65))</f>
        <v>0</v>
      </c>
      <c r="EI65" s="21" t="n">
        <f aca="false">IF(OR($A65="",EI$4=""),0,COUNTIFS(Formulas!$A$2:$A$3001,EI$4,Formulas!$B$2:$B$3001,$A65))</f>
        <v>0</v>
      </c>
      <c r="EJ65" s="21" t="n">
        <f aca="false">IF(OR($A65="",EJ$4=""),0,COUNTIFS(Formulas!$A$2:$A$3001,EJ$4,Formulas!$B$2:$B$3001,$A65))</f>
        <v>0</v>
      </c>
      <c r="EK65" s="21" t="n">
        <f aca="false">IF(OR($A65="",EK$4=""),0,COUNTIFS(Formulas!$A$2:$A$3001,EK$4,Formulas!$B$2:$B$3001,$A65))</f>
        <v>0</v>
      </c>
      <c r="EL65" s="21" t="n">
        <f aca="false">IF(OR($A65="",EL$4=""),0,COUNTIFS(Formulas!$A$2:$A$3001,EL$4,Formulas!$B$2:$B$3001,$A65))</f>
        <v>0</v>
      </c>
      <c r="EM65" s="21" t="n">
        <f aca="false">IF(OR($A65="",EM$4=""),0,COUNTIFS(Formulas!$A$2:$A$3001,EM$4,Formulas!$B$2:$B$3001,$A65))</f>
        <v>0</v>
      </c>
      <c r="EN65" s="21" t="n">
        <f aca="false">IF(OR($A65="",EN$4=""),0,COUNTIFS(Formulas!$A$2:$A$3001,EN$4,Formulas!$B$2:$B$3001,$A65))</f>
        <v>0</v>
      </c>
      <c r="EO65" s="21" t="n">
        <f aca="false">IF(OR($A65="",EO$4=""),0,COUNTIFS(Formulas!$A$2:$A$3001,EO$4,Formulas!$B$2:$B$3001,$A65))</f>
        <v>0</v>
      </c>
      <c r="EP65" s="21" t="n">
        <f aca="false">IF(OR($A65="",EP$4=""),0,COUNTIFS(Formulas!$A$2:$A$3001,EP$4,Formulas!$B$2:$B$3001,$A65))</f>
        <v>0</v>
      </c>
      <c r="EQ65" s="21" t="n">
        <f aca="false">IF(OR($A65="",EQ$4=""),0,COUNTIFS(Formulas!$A$2:$A$3001,EQ$4,Formulas!$B$2:$B$3001,$A65))</f>
        <v>0</v>
      </c>
      <c r="ER65" s="21" t="n">
        <f aca="false">IF(OR($A65="",ER$4=""),0,COUNTIFS(Formulas!$A$2:$A$3001,ER$4,Formulas!$B$2:$B$3001,$A65))</f>
        <v>0</v>
      </c>
      <c r="ES65" s="21" t="n">
        <f aca="false">IF(OR($A65="",ES$4=""),0,COUNTIFS(Formulas!$A$2:$A$3001,ES$4,Formulas!$B$2:$B$3001,$A65))</f>
        <v>0</v>
      </c>
      <c r="ET65" s="21" t="n">
        <f aca="false">IF(OR($A65="",ET$4=""),0,COUNTIFS(Formulas!$A$2:$A$3001,ET$4,Formulas!$B$2:$B$3001,$A65))</f>
        <v>0</v>
      </c>
      <c r="EU65" s="21" t="n">
        <f aca="false">IF(OR($A65="",EU$4=""),0,COUNTIFS(Formulas!$A$2:$A$3001,EU$4,Formulas!$B$2:$B$3001,$A65))</f>
        <v>0</v>
      </c>
      <c r="EV65" s="21" t="n">
        <f aca="false">IF(OR($A65="",EV$4=""),0,COUNTIFS(Formulas!$A$2:$A$3001,EV$4,Formulas!$B$2:$B$3001,$A65))</f>
        <v>0</v>
      </c>
    </row>
    <row r="66" customFormat="false" ht="15" hidden="false" customHeight="false" outlineLevel="0" collapsed="false">
      <c r="A66" s="13" t="str">
        <f aca="false">IF(INDEX(Materials!$A$2:$A$301,62)="","",INDEX(Materials!$A$2:$A$301,62))</f>
        <v>Metformin Hydrochloride</v>
      </c>
      <c r="B66" s="19" t="n">
        <f aca="false">IF(A66="","",COUNTIF(C66:EV66,"&gt;0"))</f>
        <v>13</v>
      </c>
      <c r="C66" s="21" t="n">
        <f aca="false">IF(OR($A66="",C$4=""),0,COUNTIFS(Formulas!$A$2:$A$3001,C$4,Formulas!$B$2:$B$3001,$A66))</f>
        <v>0</v>
      </c>
      <c r="D66" s="21" t="n">
        <f aca="false">IF(OR($A66="",D$4=""),0,COUNTIFS(Formulas!$A$2:$A$3001,D$4,Formulas!$B$2:$B$3001,$A66))</f>
        <v>0</v>
      </c>
      <c r="E66" s="21" t="n">
        <f aca="false">IF(OR($A66="",E$4=""),0,COUNTIFS(Formulas!$A$2:$A$3001,E$4,Formulas!$B$2:$B$3001,$A66))</f>
        <v>0</v>
      </c>
      <c r="F66" s="21" t="n">
        <f aca="false">IF(OR($A66="",F$4=""),0,COUNTIFS(Formulas!$A$2:$A$3001,F$4,Formulas!$B$2:$B$3001,$A66))</f>
        <v>0</v>
      </c>
      <c r="G66" s="21" t="n">
        <f aca="false">IF(OR($A66="",G$4=""),0,COUNTIFS(Formulas!$A$2:$A$3001,G$4,Formulas!$B$2:$B$3001,$A66))</f>
        <v>0</v>
      </c>
      <c r="H66" s="21" t="n">
        <f aca="false">IF(OR($A66="",H$4=""),0,COUNTIFS(Formulas!$A$2:$A$3001,H$4,Formulas!$B$2:$B$3001,$A66))</f>
        <v>0</v>
      </c>
      <c r="I66" s="21" t="n">
        <f aca="false">IF(OR($A66="",I$4=""),0,COUNTIFS(Formulas!$A$2:$A$3001,I$4,Formulas!$B$2:$B$3001,$A66))</f>
        <v>0</v>
      </c>
      <c r="J66" s="21" t="n">
        <f aca="false">IF(OR($A66="",J$4=""),0,COUNTIFS(Formulas!$A$2:$A$3001,J$4,Formulas!$B$2:$B$3001,$A66))</f>
        <v>0</v>
      </c>
      <c r="K66" s="21" t="n">
        <f aca="false">IF(OR($A66="",K$4=""),0,COUNTIFS(Formulas!$A$2:$A$3001,K$4,Formulas!$B$2:$B$3001,$A66))</f>
        <v>0</v>
      </c>
      <c r="L66" s="21" t="n">
        <f aca="false">IF(OR($A66="",L$4=""),0,COUNTIFS(Formulas!$A$2:$A$3001,L$4,Formulas!$B$2:$B$3001,$A66))</f>
        <v>0</v>
      </c>
      <c r="M66" s="21" t="n">
        <f aca="false">IF(OR($A66="",M$4=""),0,COUNTIFS(Formulas!$A$2:$A$3001,M$4,Formulas!$B$2:$B$3001,$A66))</f>
        <v>0</v>
      </c>
      <c r="N66" s="21" t="n">
        <f aca="false">IF(OR($A66="",N$4=""),0,COUNTIFS(Formulas!$A$2:$A$3001,N$4,Formulas!$B$2:$B$3001,$A66))</f>
        <v>0</v>
      </c>
      <c r="O66" s="21" t="n">
        <f aca="false">IF(OR($A66="",O$4=""),0,COUNTIFS(Formulas!$A$2:$A$3001,O$4,Formulas!$B$2:$B$3001,$A66))</f>
        <v>0</v>
      </c>
      <c r="P66" s="21" t="n">
        <f aca="false">IF(OR($A66="",P$4=""),0,COUNTIFS(Formulas!$A$2:$A$3001,P$4,Formulas!$B$2:$B$3001,$A66))</f>
        <v>0</v>
      </c>
      <c r="Q66" s="21" t="n">
        <f aca="false">IF(OR($A66="",Q$4=""),0,COUNTIFS(Formulas!$A$2:$A$3001,Q$4,Formulas!$B$2:$B$3001,$A66))</f>
        <v>0</v>
      </c>
      <c r="R66" s="21" t="n">
        <f aca="false">IF(OR($A66="",R$4=""),0,COUNTIFS(Formulas!$A$2:$A$3001,R$4,Formulas!$B$2:$B$3001,$A66))</f>
        <v>0</v>
      </c>
      <c r="S66" s="21" t="n">
        <f aca="false">IF(OR($A66="",S$4=""),0,COUNTIFS(Formulas!$A$2:$A$3001,S$4,Formulas!$B$2:$B$3001,$A66))</f>
        <v>0</v>
      </c>
      <c r="T66" s="21" t="n">
        <f aca="false">IF(OR($A66="",T$4=""),0,COUNTIFS(Formulas!$A$2:$A$3001,T$4,Formulas!$B$2:$B$3001,$A66))</f>
        <v>0</v>
      </c>
      <c r="U66" s="21" t="n">
        <f aca="false">IF(OR($A66="",U$4=""),0,COUNTIFS(Formulas!$A$2:$A$3001,U$4,Formulas!$B$2:$B$3001,$A66))</f>
        <v>0</v>
      </c>
      <c r="V66" s="21" t="n">
        <f aca="false">IF(OR($A66="",V$4=""),0,COUNTIFS(Formulas!$A$2:$A$3001,V$4,Formulas!$B$2:$B$3001,$A66))</f>
        <v>0</v>
      </c>
      <c r="W66" s="21" t="n">
        <f aca="false">IF(OR($A66="",W$4=""),0,COUNTIFS(Formulas!$A$2:$A$3001,W$4,Formulas!$B$2:$B$3001,$A66))</f>
        <v>0</v>
      </c>
      <c r="X66" s="21" t="n">
        <f aca="false">IF(OR($A66="",X$4=""),0,COUNTIFS(Formulas!$A$2:$A$3001,X$4,Formulas!$B$2:$B$3001,$A66))</f>
        <v>0</v>
      </c>
      <c r="Y66" s="21" t="n">
        <f aca="false">IF(OR($A66="",Y$4=""),0,COUNTIFS(Formulas!$A$2:$A$3001,Y$4,Formulas!$B$2:$B$3001,$A66))</f>
        <v>0</v>
      </c>
      <c r="Z66" s="21" t="n">
        <f aca="false">IF(OR($A66="",Z$4=""),0,COUNTIFS(Formulas!$A$2:$A$3001,Z$4,Formulas!$B$2:$B$3001,$A66))</f>
        <v>0</v>
      </c>
      <c r="AA66" s="21" t="n">
        <f aca="false">IF(OR($A66="",AA$4=""),0,COUNTIFS(Formulas!$A$2:$A$3001,AA$4,Formulas!$B$2:$B$3001,$A66))</f>
        <v>0</v>
      </c>
      <c r="AB66" s="21" t="n">
        <f aca="false">IF(OR($A66="",AB$4=""),0,COUNTIFS(Formulas!$A$2:$A$3001,AB$4,Formulas!$B$2:$B$3001,$A66))</f>
        <v>0</v>
      </c>
      <c r="AC66" s="21" t="n">
        <f aca="false">IF(OR($A66="",AC$4=""),0,COUNTIFS(Formulas!$A$2:$A$3001,AC$4,Formulas!$B$2:$B$3001,$A66))</f>
        <v>0</v>
      </c>
      <c r="AD66" s="21" t="n">
        <f aca="false">IF(OR($A66="",AD$4=""),0,COUNTIFS(Formulas!$A$2:$A$3001,AD$4,Formulas!$B$2:$B$3001,$A66))</f>
        <v>0</v>
      </c>
      <c r="AE66" s="21" t="n">
        <f aca="false">IF(OR($A66="",AE$4=""),0,COUNTIFS(Formulas!$A$2:$A$3001,AE$4,Formulas!$B$2:$B$3001,$A66))</f>
        <v>0</v>
      </c>
      <c r="AF66" s="21" t="n">
        <f aca="false">IF(OR($A66="",AF$4=""),0,COUNTIFS(Formulas!$A$2:$A$3001,AF$4,Formulas!$B$2:$B$3001,$A66))</f>
        <v>0</v>
      </c>
      <c r="AG66" s="21" t="n">
        <f aca="false">IF(OR($A66="",AG$4=""),0,COUNTIFS(Formulas!$A$2:$A$3001,AG$4,Formulas!$B$2:$B$3001,$A66))</f>
        <v>0</v>
      </c>
      <c r="AH66" s="21" t="n">
        <f aca="false">IF(OR($A66="",AH$4=""),0,COUNTIFS(Formulas!$A$2:$A$3001,AH$4,Formulas!$B$2:$B$3001,$A66))</f>
        <v>0</v>
      </c>
      <c r="AI66" s="21" t="n">
        <f aca="false">IF(OR($A66="",AI$4=""),0,COUNTIFS(Formulas!$A$2:$A$3001,AI$4,Formulas!$B$2:$B$3001,$A66))</f>
        <v>0</v>
      </c>
      <c r="AJ66" s="21" t="n">
        <f aca="false">IF(OR($A66="",AJ$4=""),0,COUNTIFS(Formulas!$A$2:$A$3001,AJ$4,Formulas!$B$2:$B$3001,$A66))</f>
        <v>0</v>
      </c>
      <c r="AK66" s="21" t="n">
        <f aca="false">IF(OR($A66="",AK$4=""),0,COUNTIFS(Formulas!$A$2:$A$3001,AK$4,Formulas!$B$2:$B$3001,$A66))</f>
        <v>1</v>
      </c>
      <c r="AL66" s="21" t="n">
        <f aca="false">IF(OR($A66="",AL$4=""),0,COUNTIFS(Formulas!$A$2:$A$3001,AL$4,Formulas!$B$2:$B$3001,$A66))</f>
        <v>1</v>
      </c>
      <c r="AM66" s="21" t="n">
        <f aca="false">IF(OR($A66="",AM$4=""),0,COUNTIFS(Formulas!$A$2:$A$3001,AM$4,Formulas!$B$2:$B$3001,$A66))</f>
        <v>0</v>
      </c>
      <c r="AN66" s="21" t="n">
        <f aca="false">IF(OR($A66="",AN$4=""),0,COUNTIFS(Formulas!$A$2:$A$3001,AN$4,Formulas!$B$2:$B$3001,$A66))</f>
        <v>0</v>
      </c>
      <c r="AO66" s="21" t="n">
        <f aca="false">IF(OR($A66="",AO$4=""),0,COUNTIFS(Formulas!$A$2:$A$3001,AO$4,Formulas!$B$2:$B$3001,$A66))</f>
        <v>0</v>
      </c>
      <c r="AP66" s="21" t="n">
        <f aca="false">IF(OR($A66="",AP$4=""),0,COUNTIFS(Formulas!$A$2:$A$3001,AP$4,Formulas!$B$2:$B$3001,$A66))</f>
        <v>0</v>
      </c>
      <c r="AQ66" s="21" t="n">
        <f aca="false">IF(OR($A66="",AQ$4=""),0,COUNTIFS(Formulas!$A$2:$A$3001,AQ$4,Formulas!$B$2:$B$3001,$A66))</f>
        <v>0</v>
      </c>
      <c r="AR66" s="21" t="n">
        <f aca="false">IF(OR($A66="",AR$4=""),0,COUNTIFS(Formulas!$A$2:$A$3001,AR$4,Formulas!$B$2:$B$3001,$A66))</f>
        <v>0</v>
      </c>
      <c r="AS66" s="21" t="n">
        <f aca="false">IF(OR($A66="",AS$4=""),0,COUNTIFS(Formulas!$A$2:$A$3001,AS$4,Formulas!$B$2:$B$3001,$A66))</f>
        <v>0</v>
      </c>
      <c r="AT66" s="21" t="n">
        <f aca="false">IF(OR($A66="",AT$4=""),0,COUNTIFS(Formulas!$A$2:$A$3001,AT$4,Formulas!$B$2:$B$3001,$A66))</f>
        <v>0</v>
      </c>
      <c r="AU66" s="21" t="n">
        <f aca="false">IF(OR($A66="",AU$4=""),0,COUNTIFS(Formulas!$A$2:$A$3001,AU$4,Formulas!$B$2:$B$3001,$A66))</f>
        <v>0</v>
      </c>
      <c r="AV66" s="21" t="n">
        <f aca="false">IF(OR($A66="",AV$4=""),0,COUNTIFS(Formulas!$A$2:$A$3001,AV$4,Formulas!$B$2:$B$3001,$A66))</f>
        <v>0</v>
      </c>
      <c r="AW66" s="21" t="n">
        <f aca="false">IF(OR($A66="",AW$4=""),0,COUNTIFS(Formulas!$A$2:$A$3001,AW$4,Formulas!$B$2:$B$3001,$A66))</f>
        <v>0</v>
      </c>
      <c r="AX66" s="21" t="n">
        <f aca="false">IF(OR($A66="",AX$4=""),0,COUNTIFS(Formulas!$A$2:$A$3001,AX$4,Formulas!$B$2:$B$3001,$A66))</f>
        <v>0</v>
      </c>
      <c r="AY66" s="21" t="n">
        <f aca="false">IF(OR($A66="",AY$4=""),0,COUNTIFS(Formulas!$A$2:$A$3001,AY$4,Formulas!$B$2:$B$3001,$A66))</f>
        <v>0</v>
      </c>
      <c r="AZ66" s="21" t="n">
        <f aca="false">IF(OR($A66="",AZ$4=""),0,COUNTIFS(Formulas!$A$2:$A$3001,AZ$4,Formulas!$B$2:$B$3001,$A66))</f>
        <v>0</v>
      </c>
      <c r="BA66" s="21" t="n">
        <f aca="false">IF(OR($A66="",BA$4=""),0,COUNTIFS(Formulas!$A$2:$A$3001,BA$4,Formulas!$B$2:$B$3001,$A66))</f>
        <v>0</v>
      </c>
      <c r="BB66" s="21" t="n">
        <f aca="false">IF(OR($A66="",BB$4=""),0,COUNTIFS(Formulas!$A$2:$A$3001,BB$4,Formulas!$B$2:$B$3001,$A66))</f>
        <v>1</v>
      </c>
      <c r="BC66" s="21" t="n">
        <f aca="false">IF(OR($A66="",BC$4=""),0,COUNTIFS(Formulas!$A$2:$A$3001,BC$4,Formulas!$B$2:$B$3001,$A66))</f>
        <v>1</v>
      </c>
      <c r="BD66" s="21" t="n">
        <f aca="false">IF(OR($A66="",BD$4=""),0,COUNTIFS(Formulas!$A$2:$A$3001,BD$4,Formulas!$B$2:$B$3001,$A66))</f>
        <v>1</v>
      </c>
      <c r="BE66" s="21" t="n">
        <f aca="false">IF(OR($A66="",BE$4=""),0,COUNTIFS(Formulas!$A$2:$A$3001,BE$4,Formulas!$B$2:$B$3001,$A66))</f>
        <v>1</v>
      </c>
      <c r="BF66" s="21" t="n">
        <f aca="false">IF(OR($A66="",BF$4=""),0,COUNTIFS(Formulas!$A$2:$A$3001,BF$4,Formulas!$B$2:$B$3001,$A66))</f>
        <v>1</v>
      </c>
      <c r="BG66" s="21" t="n">
        <f aca="false">IF(OR($A66="",BG$4=""),0,COUNTIFS(Formulas!$A$2:$A$3001,BG$4,Formulas!$B$2:$B$3001,$A66))</f>
        <v>1</v>
      </c>
      <c r="BH66" s="21" t="n">
        <f aca="false">IF(OR($A66="",BH$4=""),0,COUNTIFS(Formulas!$A$2:$A$3001,BH$4,Formulas!$B$2:$B$3001,$A66))</f>
        <v>1</v>
      </c>
      <c r="BI66" s="21" t="n">
        <f aca="false">IF(OR($A66="",BI$4=""),0,COUNTIFS(Formulas!$A$2:$A$3001,BI$4,Formulas!$B$2:$B$3001,$A66))</f>
        <v>1</v>
      </c>
      <c r="BJ66" s="21" t="n">
        <f aca="false">IF(OR($A66="",BJ$4=""),0,COUNTIFS(Formulas!$A$2:$A$3001,BJ$4,Formulas!$B$2:$B$3001,$A66))</f>
        <v>0</v>
      </c>
      <c r="BK66" s="21" t="n">
        <f aca="false">IF(OR($A66="",BK$4=""),0,COUNTIFS(Formulas!$A$2:$A$3001,BK$4,Formulas!$B$2:$B$3001,$A66))</f>
        <v>1</v>
      </c>
      <c r="BL66" s="21" t="n">
        <f aca="false">IF(OR($A66="",BL$4=""),0,COUNTIFS(Formulas!$A$2:$A$3001,BL$4,Formulas!$B$2:$B$3001,$A66))</f>
        <v>1</v>
      </c>
      <c r="BM66" s="21" t="n">
        <f aca="false">IF(OR($A66="",BM$4=""),0,COUNTIFS(Formulas!$A$2:$A$3001,BM$4,Formulas!$B$2:$B$3001,$A66))</f>
        <v>1</v>
      </c>
      <c r="BN66" s="21" t="n">
        <f aca="false">IF(OR($A66="",BN$4=""),0,COUNTIFS(Formulas!$A$2:$A$3001,BN$4,Formulas!$B$2:$B$3001,$A66))</f>
        <v>0</v>
      </c>
      <c r="BO66" s="21" t="n">
        <f aca="false">IF(OR($A66="",BO$4=""),0,COUNTIFS(Formulas!$A$2:$A$3001,BO$4,Formulas!$B$2:$B$3001,$A66))</f>
        <v>0</v>
      </c>
      <c r="BP66" s="21" t="n">
        <f aca="false">IF(OR($A66="",BP$4=""),0,COUNTIFS(Formulas!$A$2:$A$3001,BP$4,Formulas!$B$2:$B$3001,$A66))</f>
        <v>0</v>
      </c>
      <c r="BQ66" s="21" t="n">
        <f aca="false">IF(OR($A66="",BQ$4=""),0,COUNTIFS(Formulas!$A$2:$A$3001,BQ$4,Formulas!$B$2:$B$3001,$A66))</f>
        <v>0</v>
      </c>
      <c r="BR66" s="21" t="n">
        <f aca="false">IF(OR($A66="",BR$4=""),0,COUNTIFS(Formulas!$A$2:$A$3001,BR$4,Formulas!$B$2:$B$3001,$A66))</f>
        <v>0</v>
      </c>
      <c r="BS66" s="21" t="n">
        <f aca="false">IF(OR($A66="",BS$4=""),0,COUNTIFS(Formulas!$A$2:$A$3001,BS$4,Formulas!$B$2:$B$3001,$A66))</f>
        <v>0</v>
      </c>
      <c r="BT66" s="21" t="n">
        <f aca="false">IF(OR($A66="",BT$4=""),0,COUNTIFS(Formulas!$A$2:$A$3001,BT$4,Formulas!$B$2:$B$3001,$A66))</f>
        <v>0</v>
      </c>
      <c r="BU66" s="21" t="n">
        <f aca="false">IF(OR($A66="",BU$4=""),0,COUNTIFS(Formulas!$A$2:$A$3001,BU$4,Formulas!$B$2:$B$3001,$A66))</f>
        <v>0</v>
      </c>
      <c r="BV66" s="21" t="n">
        <f aca="false">IF(OR($A66="",BV$4=""),0,COUNTIFS(Formulas!$A$2:$A$3001,BV$4,Formulas!$B$2:$B$3001,$A66))</f>
        <v>0</v>
      </c>
      <c r="BW66" s="21" t="n">
        <f aca="false">IF(OR($A66="",BW$4=""),0,COUNTIFS(Formulas!$A$2:$A$3001,BW$4,Formulas!$B$2:$B$3001,$A66))</f>
        <v>0</v>
      </c>
      <c r="BX66" s="21" t="n">
        <f aca="false">IF(OR($A66="",BX$4=""),0,COUNTIFS(Formulas!$A$2:$A$3001,BX$4,Formulas!$B$2:$B$3001,$A66))</f>
        <v>0</v>
      </c>
      <c r="BY66" s="21" t="n">
        <f aca="false">IF(OR($A66="",BY$4=""),0,COUNTIFS(Formulas!$A$2:$A$3001,BY$4,Formulas!$B$2:$B$3001,$A66))</f>
        <v>0</v>
      </c>
      <c r="BZ66" s="21" t="n">
        <f aca="false">IF(OR($A66="",BZ$4=""),0,COUNTIFS(Formulas!$A$2:$A$3001,BZ$4,Formulas!$B$2:$B$3001,$A66))</f>
        <v>0</v>
      </c>
      <c r="CA66" s="21" t="n">
        <f aca="false">IF(OR($A66="",CA$4=""),0,COUNTIFS(Formulas!$A$2:$A$3001,CA$4,Formulas!$B$2:$B$3001,$A66))</f>
        <v>0</v>
      </c>
      <c r="CB66" s="21" t="n">
        <f aca="false">IF(OR($A66="",CB$4=""),0,COUNTIFS(Formulas!$A$2:$A$3001,CB$4,Formulas!$B$2:$B$3001,$A66))</f>
        <v>0</v>
      </c>
      <c r="CC66" s="21" t="n">
        <f aca="false">IF(OR($A66="",CC$4=""),0,COUNTIFS(Formulas!$A$2:$A$3001,CC$4,Formulas!$B$2:$B$3001,$A66))</f>
        <v>0</v>
      </c>
      <c r="CD66" s="21" t="n">
        <f aca="false">IF(OR($A66="",CD$4=""),0,COUNTIFS(Formulas!$A$2:$A$3001,CD$4,Formulas!$B$2:$B$3001,$A66))</f>
        <v>0</v>
      </c>
      <c r="CE66" s="21" t="n">
        <f aca="false">IF(OR($A66="",CE$4=""),0,COUNTIFS(Formulas!$A$2:$A$3001,CE$4,Formulas!$B$2:$B$3001,$A66))</f>
        <v>0</v>
      </c>
      <c r="CF66" s="21" t="n">
        <f aca="false">IF(OR($A66="",CF$4=""),0,COUNTIFS(Formulas!$A$2:$A$3001,CF$4,Formulas!$B$2:$B$3001,$A66))</f>
        <v>0</v>
      </c>
      <c r="CG66" s="21" t="n">
        <f aca="false">IF(OR($A66="",CG$4=""),0,COUNTIFS(Formulas!$A$2:$A$3001,CG$4,Formulas!$B$2:$B$3001,$A66))</f>
        <v>0</v>
      </c>
      <c r="CH66" s="21" t="n">
        <f aca="false">IF(OR($A66="",CH$4=""),0,COUNTIFS(Formulas!$A$2:$A$3001,CH$4,Formulas!$B$2:$B$3001,$A66))</f>
        <v>0</v>
      </c>
      <c r="CI66" s="21" t="n">
        <f aca="false">IF(OR($A66="",CI$4=""),0,COUNTIFS(Formulas!$A$2:$A$3001,CI$4,Formulas!$B$2:$B$3001,$A66))</f>
        <v>0</v>
      </c>
      <c r="CJ66" s="21" t="n">
        <f aca="false">IF(OR($A66="",CJ$4=""),0,COUNTIFS(Formulas!$A$2:$A$3001,CJ$4,Formulas!$B$2:$B$3001,$A66))</f>
        <v>0</v>
      </c>
      <c r="CK66" s="21" t="n">
        <f aca="false">IF(OR($A66="",CK$4=""),0,COUNTIFS(Formulas!$A$2:$A$3001,CK$4,Formulas!$B$2:$B$3001,$A66))</f>
        <v>0</v>
      </c>
      <c r="CL66" s="21" t="n">
        <f aca="false">IF(OR($A66="",CL$4=""),0,COUNTIFS(Formulas!$A$2:$A$3001,CL$4,Formulas!$B$2:$B$3001,$A66))</f>
        <v>0</v>
      </c>
      <c r="CM66" s="21" t="n">
        <f aca="false">IF(OR($A66="",CM$4=""),0,COUNTIFS(Formulas!$A$2:$A$3001,CM$4,Formulas!$B$2:$B$3001,$A66))</f>
        <v>0</v>
      </c>
      <c r="CN66" s="21" t="n">
        <f aca="false">IF(OR($A66="",CN$4=""),0,COUNTIFS(Formulas!$A$2:$A$3001,CN$4,Formulas!$B$2:$B$3001,$A66))</f>
        <v>0</v>
      </c>
      <c r="CO66" s="21" t="n">
        <f aca="false">IF(OR($A66="",CO$4=""),0,COUNTIFS(Formulas!$A$2:$A$3001,CO$4,Formulas!$B$2:$B$3001,$A66))</f>
        <v>0</v>
      </c>
      <c r="CP66" s="21" t="n">
        <f aca="false">IF(OR($A66="",CP$4=""),0,COUNTIFS(Formulas!$A$2:$A$3001,CP$4,Formulas!$B$2:$B$3001,$A66))</f>
        <v>0</v>
      </c>
      <c r="CQ66" s="21" t="n">
        <f aca="false">IF(OR($A66="",CQ$4=""),0,COUNTIFS(Formulas!$A$2:$A$3001,CQ$4,Formulas!$B$2:$B$3001,$A66))</f>
        <v>0</v>
      </c>
      <c r="CR66" s="21" t="n">
        <f aca="false">IF(OR($A66="",CR$4=""),0,COUNTIFS(Formulas!$A$2:$A$3001,CR$4,Formulas!$B$2:$B$3001,$A66))</f>
        <v>0</v>
      </c>
      <c r="CS66" s="21" t="n">
        <f aca="false">IF(OR($A66="",CS$4=""),0,COUNTIFS(Formulas!$A$2:$A$3001,CS$4,Formulas!$B$2:$B$3001,$A66))</f>
        <v>0</v>
      </c>
      <c r="CT66" s="21" t="n">
        <f aca="false">IF(OR($A66="",CT$4=""),0,COUNTIFS(Formulas!$A$2:$A$3001,CT$4,Formulas!$B$2:$B$3001,$A66))</f>
        <v>0</v>
      </c>
      <c r="CU66" s="21" t="n">
        <f aca="false">IF(OR($A66="",CU$4=""),0,COUNTIFS(Formulas!$A$2:$A$3001,CU$4,Formulas!$B$2:$B$3001,$A66))</f>
        <v>0</v>
      </c>
      <c r="CV66" s="21" t="n">
        <f aca="false">IF(OR($A66="",CV$4=""),0,COUNTIFS(Formulas!$A$2:$A$3001,CV$4,Formulas!$B$2:$B$3001,$A66))</f>
        <v>0</v>
      </c>
      <c r="CW66" s="21" t="n">
        <f aca="false">IF(OR($A66="",CW$4=""),0,COUNTIFS(Formulas!$A$2:$A$3001,CW$4,Formulas!$B$2:$B$3001,$A66))</f>
        <v>0</v>
      </c>
      <c r="CX66" s="21" t="n">
        <f aca="false">IF(OR($A66="",CX$4=""),0,COUNTIFS(Formulas!$A$2:$A$3001,CX$4,Formulas!$B$2:$B$3001,$A66))</f>
        <v>0</v>
      </c>
      <c r="CY66" s="21" t="n">
        <f aca="false">IF(OR($A66="",CY$4=""),0,COUNTIFS(Formulas!$A$2:$A$3001,CY$4,Formulas!$B$2:$B$3001,$A66))</f>
        <v>0</v>
      </c>
      <c r="CZ66" s="21" t="n">
        <f aca="false">IF(OR($A66="",CZ$4=""),0,COUNTIFS(Formulas!$A$2:$A$3001,CZ$4,Formulas!$B$2:$B$3001,$A66))</f>
        <v>0</v>
      </c>
      <c r="DA66" s="21" t="n">
        <f aca="false">IF(OR($A66="",DA$4=""),0,COUNTIFS(Formulas!$A$2:$A$3001,DA$4,Formulas!$B$2:$B$3001,$A66))</f>
        <v>0</v>
      </c>
      <c r="DB66" s="21" t="n">
        <f aca="false">IF(OR($A66="",DB$4=""),0,COUNTIFS(Formulas!$A$2:$A$3001,DB$4,Formulas!$B$2:$B$3001,$A66))</f>
        <v>0</v>
      </c>
      <c r="DC66" s="21" t="n">
        <f aca="false">IF(OR($A66="",DC$4=""),0,COUNTIFS(Formulas!$A$2:$A$3001,DC$4,Formulas!$B$2:$B$3001,$A66))</f>
        <v>0</v>
      </c>
      <c r="DD66" s="21" t="n">
        <f aca="false">IF(OR($A66="",DD$4=""),0,COUNTIFS(Formulas!$A$2:$A$3001,DD$4,Formulas!$B$2:$B$3001,$A66))</f>
        <v>0</v>
      </c>
      <c r="DE66" s="21" t="n">
        <f aca="false">IF(OR($A66="",DE$4=""),0,COUNTIFS(Formulas!$A$2:$A$3001,DE$4,Formulas!$B$2:$B$3001,$A66))</f>
        <v>0</v>
      </c>
      <c r="DF66" s="21" t="n">
        <f aca="false">IF(OR($A66="",DF$4=""),0,COUNTIFS(Formulas!$A$2:$A$3001,DF$4,Formulas!$B$2:$B$3001,$A66))</f>
        <v>0</v>
      </c>
      <c r="DG66" s="21" t="n">
        <f aca="false">IF(OR($A66="",DG$4=""),0,COUNTIFS(Formulas!$A$2:$A$3001,DG$4,Formulas!$B$2:$B$3001,$A66))</f>
        <v>0</v>
      </c>
      <c r="DH66" s="21" t="n">
        <f aca="false">IF(OR($A66="",DH$4=""),0,COUNTIFS(Formulas!$A$2:$A$3001,DH$4,Formulas!$B$2:$B$3001,$A66))</f>
        <v>0</v>
      </c>
      <c r="DI66" s="21" t="n">
        <f aca="false">IF(OR($A66="",DI$4=""),0,COUNTIFS(Formulas!$A$2:$A$3001,DI$4,Formulas!$B$2:$B$3001,$A66))</f>
        <v>0</v>
      </c>
      <c r="DJ66" s="21" t="n">
        <f aca="false">IF(OR($A66="",DJ$4=""),0,COUNTIFS(Formulas!$A$2:$A$3001,DJ$4,Formulas!$B$2:$B$3001,$A66))</f>
        <v>0</v>
      </c>
      <c r="DK66" s="21" t="n">
        <f aca="false">IF(OR($A66="",DK$4=""),0,COUNTIFS(Formulas!$A$2:$A$3001,DK$4,Formulas!$B$2:$B$3001,$A66))</f>
        <v>0</v>
      </c>
      <c r="DL66" s="21" t="n">
        <f aca="false">IF(OR($A66="",DL$4=""),0,COUNTIFS(Formulas!$A$2:$A$3001,DL$4,Formulas!$B$2:$B$3001,$A66))</f>
        <v>0</v>
      </c>
      <c r="DM66" s="21" t="n">
        <f aca="false">IF(OR($A66="",DM$4=""),0,COUNTIFS(Formulas!$A$2:$A$3001,DM$4,Formulas!$B$2:$B$3001,$A66))</f>
        <v>0</v>
      </c>
      <c r="DN66" s="21" t="n">
        <f aca="false">IF(OR($A66="",DN$4=""),0,COUNTIFS(Formulas!$A$2:$A$3001,DN$4,Formulas!$B$2:$B$3001,$A66))</f>
        <v>0</v>
      </c>
      <c r="DO66" s="21" t="n">
        <f aca="false">IF(OR($A66="",DO$4=""),0,COUNTIFS(Formulas!$A$2:$A$3001,DO$4,Formulas!$B$2:$B$3001,$A66))</f>
        <v>0</v>
      </c>
      <c r="DP66" s="21" t="n">
        <f aca="false">IF(OR($A66="",DP$4=""),0,COUNTIFS(Formulas!$A$2:$A$3001,DP$4,Formulas!$B$2:$B$3001,$A66))</f>
        <v>0</v>
      </c>
      <c r="DQ66" s="21" t="n">
        <f aca="false">IF(OR($A66="",DQ$4=""),0,COUNTIFS(Formulas!$A$2:$A$3001,DQ$4,Formulas!$B$2:$B$3001,$A66))</f>
        <v>0</v>
      </c>
      <c r="DR66" s="21" t="n">
        <f aca="false">IF(OR($A66="",DR$4=""),0,COUNTIFS(Formulas!$A$2:$A$3001,DR$4,Formulas!$B$2:$B$3001,$A66))</f>
        <v>0</v>
      </c>
      <c r="DS66" s="21" t="n">
        <f aca="false">IF(OR($A66="",DS$4=""),0,COUNTIFS(Formulas!$A$2:$A$3001,DS$4,Formulas!$B$2:$B$3001,$A66))</f>
        <v>0</v>
      </c>
      <c r="DT66" s="21" t="n">
        <f aca="false">IF(OR($A66="",DT$4=""),0,COUNTIFS(Formulas!$A$2:$A$3001,DT$4,Formulas!$B$2:$B$3001,$A66))</f>
        <v>0</v>
      </c>
      <c r="DU66" s="21" t="n">
        <f aca="false">IF(OR($A66="",DU$4=""),0,COUNTIFS(Formulas!$A$2:$A$3001,DU$4,Formulas!$B$2:$B$3001,$A66))</f>
        <v>0</v>
      </c>
      <c r="DV66" s="21" t="n">
        <f aca="false">IF(OR($A66="",DV$4=""),0,COUNTIFS(Formulas!$A$2:$A$3001,DV$4,Formulas!$B$2:$B$3001,$A66))</f>
        <v>0</v>
      </c>
      <c r="DW66" s="21" t="n">
        <f aca="false">IF(OR($A66="",DW$4=""),0,COUNTIFS(Formulas!$A$2:$A$3001,DW$4,Formulas!$B$2:$B$3001,$A66))</f>
        <v>0</v>
      </c>
      <c r="DX66" s="21" t="n">
        <f aca="false">IF(OR($A66="",DX$4=""),0,COUNTIFS(Formulas!$A$2:$A$3001,DX$4,Formulas!$B$2:$B$3001,$A66))</f>
        <v>0</v>
      </c>
      <c r="DY66" s="21" t="n">
        <f aca="false">IF(OR($A66="",DY$4=""),0,COUNTIFS(Formulas!$A$2:$A$3001,DY$4,Formulas!$B$2:$B$3001,$A66))</f>
        <v>0</v>
      </c>
      <c r="DZ66" s="21" t="n">
        <f aca="false">IF(OR($A66="",DZ$4=""),0,COUNTIFS(Formulas!$A$2:$A$3001,DZ$4,Formulas!$B$2:$B$3001,$A66))</f>
        <v>0</v>
      </c>
      <c r="EA66" s="21" t="n">
        <f aca="false">IF(OR($A66="",EA$4=""),0,COUNTIFS(Formulas!$A$2:$A$3001,EA$4,Formulas!$B$2:$B$3001,$A66))</f>
        <v>0</v>
      </c>
      <c r="EB66" s="21" t="n">
        <f aca="false">IF(OR($A66="",EB$4=""),0,COUNTIFS(Formulas!$A$2:$A$3001,EB$4,Formulas!$B$2:$B$3001,$A66))</f>
        <v>0</v>
      </c>
      <c r="EC66" s="21" t="n">
        <f aca="false">IF(OR($A66="",EC$4=""),0,COUNTIFS(Formulas!$A$2:$A$3001,EC$4,Formulas!$B$2:$B$3001,$A66))</f>
        <v>0</v>
      </c>
      <c r="ED66" s="21" t="n">
        <f aca="false">IF(OR($A66="",ED$4=""),0,COUNTIFS(Formulas!$A$2:$A$3001,ED$4,Formulas!$B$2:$B$3001,$A66))</f>
        <v>0</v>
      </c>
      <c r="EE66" s="21" t="n">
        <f aca="false">IF(OR($A66="",EE$4=""),0,COUNTIFS(Formulas!$A$2:$A$3001,EE$4,Formulas!$B$2:$B$3001,$A66))</f>
        <v>0</v>
      </c>
      <c r="EF66" s="21" t="n">
        <f aca="false">IF(OR($A66="",EF$4=""),0,COUNTIFS(Formulas!$A$2:$A$3001,EF$4,Formulas!$B$2:$B$3001,$A66))</f>
        <v>0</v>
      </c>
      <c r="EG66" s="21" t="n">
        <f aca="false">IF(OR($A66="",EG$4=""),0,COUNTIFS(Formulas!$A$2:$A$3001,EG$4,Formulas!$B$2:$B$3001,$A66))</f>
        <v>0</v>
      </c>
      <c r="EH66" s="21" t="n">
        <f aca="false">IF(OR($A66="",EH$4=""),0,COUNTIFS(Formulas!$A$2:$A$3001,EH$4,Formulas!$B$2:$B$3001,$A66))</f>
        <v>0</v>
      </c>
      <c r="EI66" s="21" t="n">
        <f aca="false">IF(OR($A66="",EI$4=""),0,COUNTIFS(Formulas!$A$2:$A$3001,EI$4,Formulas!$B$2:$B$3001,$A66))</f>
        <v>0</v>
      </c>
      <c r="EJ66" s="21" t="n">
        <f aca="false">IF(OR($A66="",EJ$4=""),0,COUNTIFS(Formulas!$A$2:$A$3001,EJ$4,Formulas!$B$2:$B$3001,$A66))</f>
        <v>0</v>
      </c>
      <c r="EK66" s="21" t="n">
        <f aca="false">IF(OR($A66="",EK$4=""),0,COUNTIFS(Formulas!$A$2:$A$3001,EK$4,Formulas!$B$2:$B$3001,$A66))</f>
        <v>0</v>
      </c>
      <c r="EL66" s="21" t="n">
        <f aca="false">IF(OR($A66="",EL$4=""),0,COUNTIFS(Formulas!$A$2:$A$3001,EL$4,Formulas!$B$2:$B$3001,$A66))</f>
        <v>0</v>
      </c>
      <c r="EM66" s="21" t="n">
        <f aca="false">IF(OR($A66="",EM$4=""),0,COUNTIFS(Formulas!$A$2:$A$3001,EM$4,Formulas!$B$2:$B$3001,$A66))</f>
        <v>0</v>
      </c>
      <c r="EN66" s="21" t="n">
        <f aca="false">IF(OR($A66="",EN$4=""),0,COUNTIFS(Formulas!$A$2:$A$3001,EN$4,Formulas!$B$2:$B$3001,$A66))</f>
        <v>0</v>
      </c>
      <c r="EO66" s="21" t="n">
        <f aca="false">IF(OR($A66="",EO$4=""),0,COUNTIFS(Formulas!$A$2:$A$3001,EO$4,Formulas!$B$2:$B$3001,$A66))</f>
        <v>0</v>
      </c>
      <c r="EP66" s="21" t="n">
        <f aca="false">IF(OR($A66="",EP$4=""),0,COUNTIFS(Formulas!$A$2:$A$3001,EP$4,Formulas!$B$2:$B$3001,$A66))</f>
        <v>0</v>
      </c>
      <c r="EQ66" s="21" t="n">
        <f aca="false">IF(OR($A66="",EQ$4=""),0,COUNTIFS(Formulas!$A$2:$A$3001,EQ$4,Formulas!$B$2:$B$3001,$A66))</f>
        <v>0</v>
      </c>
      <c r="ER66" s="21" t="n">
        <f aca="false">IF(OR($A66="",ER$4=""),0,COUNTIFS(Formulas!$A$2:$A$3001,ER$4,Formulas!$B$2:$B$3001,$A66))</f>
        <v>0</v>
      </c>
      <c r="ES66" s="21" t="n">
        <f aca="false">IF(OR($A66="",ES$4=""),0,COUNTIFS(Formulas!$A$2:$A$3001,ES$4,Formulas!$B$2:$B$3001,$A66))</f>
        <v>0</v>
      </c>
      <c r="ET66" s="21" t="n">
        <f aca="false">IF(OR($A66="",ET$4=""),0,COUNTIFS(Formulas!$A$2:$A$3001,ET$4,Formulas!$B$2:$B$3001,$A66))</f>
        <v>0</v>
      </c>
      <c r="EU66" s="21" t="n">
        <f aca="false">IF(OR($A66="",EU$4=""),0,COUNTIFS(Formulas!$A$2:$A$3001,EU$4,Formulas!$B$2:$B$3001,$A66))</f>
        <v>0</v>
      </c>
      <c r="EV66" s="21" t="n">
        <f aca="false">IF(OR($A66="",EV$4=""),0,COUNTIFS(Formulas!$A$2:$A$3001,EV$4,Formulas!$B$2:$B$3001,$A66))</f>
        <v>0</v>
      </c>
    </row>
    <row r="67" customFormat="false" ht="15" hidden="false" customHeight="false" outlineLevel="0" collapsed="false">
      <c r="A67" s="13" t="str">
        <f aca="false">IF(INDEX(Materials!$A$2:$A$301,63)="","",INDEX(Materials!$A$2:$A$301,63))</f>
        <v>Methionine</v>
      </c>
      <c r="B67" s="19" t="n">
        <f aca="false">IF(A67="","",COUNTIF(C67:EV67,"&gt;0"))</f>
        <v>1</v>
      </c>
      <c r="C67" s="21" t="n">
        <f aca="false">IF(OR($A67="",C$4=""),0,COUNTIFS(Formulas!$A$2:$A$3001,C$4,Formulas!$B$2:$B$3001,$A67))</f>
        <v>0</v>
      </c>
      <c r="D67" s="21" t="n">
        <f aca="false">IF(OR($A67="",D$4=""),0,COUNTIFS(Formulas!$A$2:$A$3001,D$4,Formulas!$B$2:$B$3001,$A67))</f>
        <v>0</v>
      </c>
      <c r="E67" s="21" t="n">
        <f aca="false">IF(OR($A67="",E$4=""),0,COUNTIFS(Formulas!$A$2:$A$3001,E$4,Formulas!$B$2:$B$3001,$A67))</f>
        <v>0</v>
      </c>
      <c r="F67" s="21" t="n">
        <f aca="false">IF(OR($A67="",F$4=""),0,COUNTIFS(Formulas!$A$2:$A$3001,F$4,Formulas!$B$2:$B$3001,$A67))</f>
        <v>0</v>
      </c>
      <c r="G67" s="21" t="n">
        <f aca="false">IF(OR($A67="",G$4=""),0,COUNTIFS(Formulas!$A$2:$A$3001,G$4,Formulas!$B$2:$B$3001,$A67))</f>
        <v>0</v>
      </c>
      <c r="H67" s="21" t="n">
        <f aca="false">IF(OR($A67="",H$4=""),0,COUNTIFS(Formulas!$A$2:$A$3001,H$4,Formulas!$B$2:$B$3001,$A67))</f>
        <v>0</v>
      </c>
      <c r="I67" s="21" t="n">
        <f aca="false">IF(OR($A67="",I$4=""),0,COUNTIFS(Formulas!$A$2:$A$3001,I$4,Formulas!$B$2:$B$3001,$A67))</f>
        <v>0</v>
      </c>
      <c r="J67" s="21" t="n">
        <f aca="false">IF(OR($A67="",J$4=""),0,COUNTIFS(Formulas!$A$2:$A$3001,J$4,Formulas!$B$2:$B$3001,$A67))</f>
        <v>0</v>
      </c>
      <c r="K67" s="21" t="n">
        <f aca="false">IF(OR($A67="",K$4=""),0,COUNTIFS(Formulas!$A$2:$A$3001,K$4,Formulas!$B$2:$B$3001,$A67))</f>
        <v>0</v>
      </c>
      <c r="L67" s="21" t="n">
        <f aca="false">IF(OR($A67="",L$4=""),0,COUNTIFS(Formulas!$A$2:$A$3001,L$4,Formulas!$B$2:$B$3001,$A67))</f>
        <v>0</v>
      </c>
      <c r="M67" s="21" t="n">
        <f aca="false">IF(OR($A67="",M$4=""),0,COUNTIFS(Formulas!$A$2:$A$3001,M$4,Formulas!$B$2:$B$3001,$A67))</f>
        <v>0</v>
      </c>
      <c r="N67" s="21" t="n">
        <f aca="false">IF(OR($A67="",N$4=""),0,COUNTIFS(Formulas!$A$2:$A$3001,N$4,Formulas!$B$2:$B$3001,$A67))</f>
        <v>0</v>
      </c>
      <c r="O67" s="21" t="n">
        <f aca="false">IF(OR($A67="",O$4=""),0,COUNTIFS(Formulas!$A$2:$A$3001,O$4,Formulas!$B$2:$B$3001,$A67))</f>
        <v>0</v>
      </c>
      <c r="P67" s="21" t="n">
        <f aca="false">IF(OR($A67="",P$4=""),0,COUNTIFS(Formulas!$A$2:$A$3001,P$4,Formulas!$B$2:$B$3001,$A67))</f>
        <v>0</v>
      </c>
      <c r="Q67" s="21" t="n">
        <f aca="false">IF(OR($A67="",Q$4=""),0,COUNTIFS(Formulas!$A$2:$A$3001,Q$4,Formulas!$B$2:$B$3001,$A67))</f>
        <v>0</v>
      </c>
      <c r="R67" s="21" t="n">
        <f aca="false">IF(OR($A67="",R$4=""),0,COUNTIFS(Formulas!$A$2:$A$3001,R$4,Formulas!$B$2:$B$3001,$A67))</f>
        <v>0</v>
      </c>
      <c r="S67" s="21" t="n">
        <f aca="false">IF(OR($A67="",S$4=""),0,COUNTIFS(Formulas!$A$2:$A$3001,S$4,Formulas!$B$2:$B$3001,$A67))</f>
        <v>0</v>
      </c>
      <c r="T67" s="21" t="n">
        <f aca="false">IF(OR($A67="",T$4=""),0,COUNTIFS(Formulas!$A$2:$A$3001,T$4,Formulas!$B$2:$B$3001,$A67))</f>
        <v>0</v>
      </c>
      <c r="U67" s="21" t="n">
        <f aca="false">IF(OR($A67="",U$4=""),0,COUNTIFS(Formulas!$A$2:$A$3001,U$4,Formulas!$B$2:$B$3001,$A67))</f>
        <v>0</v>
      </c>
      <c r="V67" s="21" t="n">
        <f aca="false">IF(OR($A67="",V$4=""),0,COUNTIFS(Formulas!$A$2:$A$3001,V$4,Formulas!$B$2:$B$3001,$A67))</f>
        <v>0</v>
      </c>
      <c r="W67" s="21" t="n">
        <f aca="false">IF(OR($A67="",W$4=""),0,COUNTIFS(Formulas!$A$2:$A$3001,W$4,Formulas!$B$2:$B$3001,$A67))</f>
        <v>0</v>
      </c>
      <c r="X67" s="21" t="n">
        <f aca="false">IF(OR($A67="",X$4=""),0,COUNTIFS(Formulas!$A$2:$A$3001,X$4,Formulas!$B$2:$B$3001,$A67))</f>
        <v>0</v>
      </c>
      <c r="Y67" s="21" t="n">
        <f aca="false">IF(OR($A67="",Y$4=""),0,COUNTIFS(Formulas!$A$2:$A$3001,Y$4,Formulas!$B$2:$B$3001,$A67))</f>
        <v>0</v>
      </c>
      <c r="Z67" s="21" t="n">
        <f aca="false">IF(OR($A67="",Z$4=""),0,COUNTIFS(Formulas!$A$2:$A$3001,Z$4,Formulas!$B$2:$B$3001,$A67))</f>
        <v>0</v>
      </c>
      <c r="AA67" s="21" t="n">
        <f aca="false">IF(OR($A67="",AA$4=""),0,COUNTIFS(Formulas!$A$2:$A$3001,AA$4,Formulas!$B$2:$B$3001,$A67))</f>
        <v>0</v>
      </c>
      <c r="AB67" s="21" t="n">
        <f aca="false">IF(OR($A67="",AB$4=""),0,COUNTIFS(Formulas!$A$2:$A$3001,AB$4,Formulas!$B$2:$B$3001,$A67))</f>
        <v>0</v>
      </c>
      <c r="AC67" s="21" t="n">
        <f aca="false">IF(OR($A67="",AC$4=""),0,COUNTIFS(Formulas!$A$2:$A$3001,AC$4,Formulas!$B$2:$B$3001,$A67))</f>
        <v>0</v>
      </c>
      <c r="AD67" s="21" t="n">
        <f aca="false">IF(OR($A67="",AD$4=""),0,COUNTIFS(Formulas!$A$2:$A$3001,AD$4,Formulas!$B$2:$B$3001,$A67))</f>
        <v>0</v>
      </c>
      <c r="AE67" s="21" t="n">
        <f aca="false">IF(OR($A67="",AE$4=""),0,COUNTIFS(Formulas!$A$2:$A$3001,AE$4,Formulas!$B$2:$B$3001,$A67))</f>
        <v>0</v>
      </c>
      <c r="AF67" s="21" t="n">
        <f aca="false">IF(OR($A67="",AF$4=""),0,COUNTIFS(Formulas!$A$2:$A$3001,AF$4,Formulas!$B$2:$B$3001,$A67))</f>
        <v>0</v>
      </c>
      <c r="AG67" s="21" t="n">
        <f aca="false">IF(OR($A67="",AG$4=""),0,COUNTIFS(Formulas!$A$2:$A$3001,AG$4,Formulas!$B$2:$B$3001,$A67))</f>
        <v>0</v>
      </c>
      <c r="AH67" s="21" t="n">
        <f aca="false">IF(OR($A67="",AH$4=""),0,COUNTIFS(Formulas!$A$2:$A$3001,AH$4,Formulas!$B$2:$B$3001,$A67))</f>
        <v>0</v>
      </c>
      <c r="AI67" s="21" t="n">
        <f aca="false">IF(OR($A67="",AI$4=""),0,COUNTIFS(Formulas!$A$2:$A$3001,AI$4,Formulas!$B$2:$B$3001,$A67))</f>
        <v>0</v>
      </c>
      <c r="AJ67" s="21" t="n">
        <f aca="false">IF(OR($A67="",AJ$4=""),0,COUNTIFS(Formulas!$A$2:$A$3001,AJ$4,Formulas!$B$2:$B$3001,$A67))</f>
        <v>0</v>
      </c>
      <c r="AK67" s="21" t="n">
        <f aca="false">IF(OR($A67="",AK$4=""),0,COUNTIFS(Formulas!$A$2:$A$3001,AK$4,Formulas!$B$2:$B$3001,$A67))</f>
        <v>0</v>
      </c>
      <c r="AL67" s="21" t="n">
        <f aca="false">IF(OR($A67="",AL$4=""),0,COUNTIFS(Formulas!$A$2:$A$3001,AL$4,Formulas!$B$2:$B$3001,$A67))</f>
        <v>0</v>
      </c>
      <c r="AM67" s="21" t="n">
        <f aca="false">IF(OR($A67="",AM$4=""),0,COUNTIFS(Formulas!$A$2:$A$3001,AM$4,Formulas!$B$2:$B$3001,$A67))</f>
        <v>0</v>
      </c>
      <c r="AN67" s="21" t="n">
        <f aca="false">IF(OR($A67="",AN$4=""),0,COUNTIFS(Formulas!$A$2:$A$3001,AN$4,Formulas!$B$2:$B$3001,$A67))</f>
        <v>0</v>
      </c>
      <c r="AO67" s="21" t="n">
        <f aca="false">IF(OR($A67="",AO$4=""),0,COUNTIFS(Formulas!$A$2:$A$3001,AO$4,Formulas!$B$2:$B$3001,$A67))</f>
        <v>0</v>
      </c>
      <c r="AP67" s="21" t="n">
        <f aca="false">IF(OR($A67="",AP$4=""),0,COUNTIFS(Formulas!$A$2:$A$3001,AP$4,Formulas!$B$2:$B$3001,$A67))</f>
        <v>0</v>
      </c>
      <c r="AQ67" s="21" t="n">
        <f aca="false">IF(OR($A67="",AQ$4=""),0,COUNTIFS(Formulas!$A$2:$A$3001,AQ$4,Formulas!$B$2:$B$3001,$A67))</f>
        <v>0</v>
      </c>
      <c r="AR67" s="21" t="n">
        <f aca="false">IF(OR($A67="",AR$4=""),0,COUNTIFS(Formulas!$A$2:$A$3001,AR$4,Formulas!$B$2:$B$3001,$A67))</f>
        <v>0</v>
      </c>
      <c r="AS67" s="21" t="n">
        <f aca="false">IF(OR($A67="",AS$4=""),0,COUNTIFS(Formulas!$A$2:$A$3001,AS$4,Formulas!$B$2:$B$3001,$A67))</f>
        <v>0</v>
      </c>
      <c r="AT67" s="21" t="n">
        <f aca="false">IF(OR($A67="",AT$4=""),0,COUNTIFS(Formulas!$A$2:$A$3001,AT$4,Formulas!$B$2:$B$3001,$A67))</f>
        <v>0</v>
      </c>
      <c r="AU67" s="21" t="n">
        <f aca="false">IF(OR($A67="",AU$4=""),0,COUNTIFS(Formulas!$A$2:$A$3001,AU$4,Formulas!$B$2:$B$3001,$A67))</f>
        <v>0</v>
      </c>
      <c r="AV67" s="21" t="n">
        <f aca="false">IF(OR($A67="",AV$4=""),0,COUNTIFS(Formulas!$A$2:$A$3001,AV$4,Formulas!$B$2:$B$3001,$A67))</f>
        <v>0</v>
      </c>
      <c r="AW67" s="21" t="n">
        <f aca="false">IF(OR($A67="",AW$4=""),0,COUNTIFS(Formulas!$A$2:$A$3001,AW$4,Formulas!$B$2:$B$3001,$A67))</f>
        <v>0</v>
      </c>
      <c r="AX67" s="21" t="n">
        <f aca="false">IF(OR($A67="",AX$4=""),0,COUNTIFS(Formulas!$A$2:$A$3001,AX$4,Formulas!$B$2:$B$3001,$A67))</f>
        <v>0</v>
      </c>
      <c r="AY67" s="21" t="n">
        <f aca="false">IF(OR($A67="",AY$4=""),0,COUNTIFS(Formulas!$A$2:$A$3001,AY$4,Formulas!$B$2:$B$3001,$A67))</f>
        <v>0</v>
      </c>
      <c r="AZ67" s="21" t="n">
        <f aca="false">IF(OR($A67="",AZ$4=""),0,COUNTIFS(Formulas!$A$2:$A$3001,AZ$4,Formulas!$B$2:$B$3001,$A67))</f>
        <v>0</v>
      </c>
      <c r="BA67" s="21" t="n">
        <f aca="false">IF(OR($A67="",BA$4=""),0,COUNTIFS(Formulas!$A$2:$A$3001,BA$4,Formulas!$B$2:$B$3001,$A67))</f>
        <v>0</v>
      </c>
      <c r="BB67" s="21" t="n">
        <f aca="false">IF(OR($A67="",BB$4=""),0,COUNTIFS(Formulas!$A$2:$A$3001,BB$4,Formulas!$B$2:$B$3001,$A67))</f>
        <v>0</v>
      </c>
      <c r="BC67" s="21" t="n">
        <f aca="false">IF(OR($A67="",BC$4=""),0,COUNTIFS(Formulas!$A$2:$A$3001,BC$4,Formulas!$B$2:$B$3001,$A67))</f>
        <v>0</v>
      </c>
      <c r="BD67" s="21" t="n">
        <f aca="false">IF(OR($A67="",BD$4=""),0,COUNTIFS(Formulas!$A$2:$A$3001,BD$4,Formulas!$B$2:$B$3001,$A67))</f>
        <v>0</v>
      </c>
      <c r="BE67" s="21" t="n">
        <f aca="false">IF(OR($A67="",BE$4=""),0,COUNTIFS(Formulas!$A$2:$A$3001,BE$4,Formulas!$B$2:$B$3001,$A67))</f>
        <v>0</v>
      </c>
      <c r="BF67" s="21" t="n">
        <f aca="false">IF(OR($A67="",BF$4=""),0,COUNTIFS(Formulas!$A$2:$A$3001,BF$4,Formulas!$B$2:$B$3001,$A67))</f>
        <v>0</v>
      </c>
      <c r="BG67" s="21" t="n">
        <f aca="false">IF(OR($A67="",BG$4=""),0,COUNTIFS(Formulas!$A$2:$A$3001,BG$4,Formulas!$B$2:$B$3001,$A67))</f>
        <v>0</v>
      </c>
      <c r="BH67" s="21" t="n">
        <f aca="false">IF(OR($A67="",BH$4=""),0,COUNTIFS(Formulas!$A$2:$A$3001,BH$4,Formulas!$B$2:$B$3001,$A67))</f>
        <v>0</v>
      </c>
      <c r="BI67" s="21" t="n">
        <f aca="false">IF(OR($A67="",BI$4=""),0,COUNTIFS(Formulas!$A$2:$A$3001,BI$4,Formulas!$B$2:$B$3001,$A67))</f>
        <v>0</v>
      </c>
      <c r="BJ67" s="21" t="n">
        <f aca="false">IF(OR($A67="",BJ$4=""),0,COUNTIFS(Formulas!$A$2:$A$3001,BJ$4,Formulas!$B$2:$B$3001,$A67))</f>
        <v>0</v>
      </c>
      <c r="BK67" s="21" t="n">
        <f aca="false">IF(OR($A67="",BK$4=""),0,COUNTIFS(Formulas!$A$2:$A$3001,BK$4,Formulas!$B$2:$B$3001,$A67))</f>
        <v>0</v>
      </c>
      <c r="BL67" s="21" t="n">
        <f aca="false">IF(OR($A67="",BL$4=""),0,COUNTIFS(Formulas!$A$2:$A$3001,BL$4,Formulas!$B$2:$B$3001,$A67))</f>
        <v>0</v>
      </c>
      <c r="BM67" s="21" t="n">
        <f aca="false">IF(OR($A67="",BM$4=""),0,COUNTIFS(Formulas!$A$2:$A$3001,BM$4,Formulas!$B$2:$B$3001,$A67))</f>
        <v>0</v>
      </c>
      <c r="BN67" s="21" t="n">
        <f aca="false">IF(OR($A67="",BN$4=""),0,COUNTIFS(Formulas!$A$2:$A$3001,BN$4,Formulas!$B$2:$B$3001,$A67))</f>
        <v>0</v>
      </c>
      <c r="BO67" s="21" t="n">
        <f aca="false">IF(OR($A67="",BO$4=""),0,COUNTIFS(Formulas!$A$2:$A$3001,BO$4,Formulas!$B$2:$B$3001,$A67))</f>
        <v>0</v>
      </c>
      <c r="BP67" s="21" t="n">
        <f aca="false">IF(OR($A67="",BP$4=""),0,COUNTIFS(Formulas!$A$2:$A$3001,BP$4,Formulas!$B$2:$B$3001,$A67))</f>
        <v>0</v>
      </c>
      <c r="BQ67" s="21" t="n">
        <f aca="false">IF(OR($A67="",BQ$4=""),0,COUNTIFS(Formulas!$A$2:$A$3001,BQ$4,Formulas!$B$2:$B$3001,$A67))</f>
        <v>0</v>
      </c>
      <c r="BR67" s="21" t="n">
        <f aca="false">IF(OR($A67="",BR$4=""),0,COUNTIFS(Formulas!$A$2:$A$3001,BR$4,Formulas!$B$2:$B$3001,$A67))</f>
        <v>0</v>
      </c>
      <c r="BS67" s="21" t="n">
        <f aca="false">IF(OR($A67="",BS$4=""),0,COUNTIFS(Formulas!$A$2:$A$3001,BS$4,Formulas!$B$2:$B$3001,$A67))</f>
        <v>0</v>
      </c>
      <c r="BT67" s="21" t="n">
        <f aca="false">IF(OR($A67="",BT$4=""),0,COUNTIFS(Formulas!$A$2:$A$3001,BT$4,Formulas!$B$2:$B$3001,$A67))</f>
        <v>0</v>
      </c>
      <c r="BU67" s="21" t="n">
        <f aca="false">IF(OR($A67="",BU$4=""),0,COUNTIFS(Formulas!$A$2:$A$3001,BU$4,Formulas!$B$2:$B$3001,$A67))</f>
        <v>0</v>
      </c>
      <c r="BV67" s="21" t="n">
        <f aca="false">IF(OR($A67="",BV$4=""),0,COUNTIFS(Formulas!$A$2:$A$3001,BV$4,Formulas!$B$2:$B$3001,$A67))</f>
        <v>0</v>
      </c>
      <c r="BW67" s="21" t="n">
        <f aca="false">IF(OR($A67="",BW$4=""),0,COUNTIFS(Formulas!$A$2:$A$3001,BW$4,Formulas!$B$2:$B$3001,$A67))</f>
        <v>0</v>
      </c>
      <c r="BX67" s="21" t="n">
        <f aca="false">IF(OR($A67="",BX$4=""),0,COUNTIFS(Formulas!$A$2:$A$3001,BX$4,Formulas!$B$2:$B$3001,$A67))</f>
        <v>0</v>
      </c>
      <c r="BY67" s="21" t="n">
        <f aca="false">IF(OR($A67="",BY$4=""),0,COUNTIFS(Formulas!$A$2:$A$3001,BY$4,Formulas!$B$2:$B$3001,$A67))</f>
        <v>0</v>
      </c>
      <c r="BZ67" s="21" t="n">
        <f aca="false">IF(OR($A67="",BZ$4=""),0,COUNTIFS(Formulas!$A$2:$A$3001,BZ$4,Formulas!$B$2:$B$3001,$A67))</f>
        <v>0</v>
      </c>
      <c r="CA67" s="21" t="n">
        <f aca="false">IF(OR($A67="",CA$4=""),0,COUNTIFS(Formulas!$A$2:$A$3001,CA$4,Formulas!$B$2:$B$3001,$A67))</f>
        <v>0</v>
      </c>
      <c r="CB67" s="21" t="n">
        <f aca="false">IF(OR($A67="",CB$4=""),0,COUNTIFS(Formulas!$A$2:$A$3001,CB$4,Formulas!$B$2:$B$3001,$A67))</f>
        <v>0</v>
      </c>
      <c r="CC67" s="21" t="n">
        <f aca="false">IF(OR($A67="",CC$4=""),0,COUNTIFS(Formulas!$A$2:$A$3001,CC$4,Formulas!$B$2:$B$3001,$A67))</f>
        <v>0</v>
      </c>
      <c r="CD67" s="21" t="n">
        <f aca="false">IF(OR($A67="",CD$4=""),0,COUNTIFS(Formulas!$A$2:$A$3001,CD$4,Formulas!$B$2:$B$3001,$A67))</f>
        <v>0</v>
      </c>
      <c r="CE67" s="21" t="n">
        <f aca="false">IF(OR($A67="",CE$4=""),0,COUNTIFS(Formulas!$A$2:$A$3001,CE$4,Formulas!$B$2:$B$3001,$A67))</f>
        <v>0</v>
      </c>
      <c r="CF67" s="21" t="n">
        <f aca="false">IF(OR($A67="",CF$4=""),0,COUNTIFS(Formulas!$A$2:$A$3001,CF$4,Formulas!$B$2:$B$3001,$A67))</f>
        <v>0</v>
      </c>
      <c r="CG67" s="21" t="n">
        <f aca="false">IF(OR($A67="",CG$4=""),0,COUNTIFS(Formulas!$A$2:$A$3001,CG$4,Formulas!$B$2:$B$3001,$A67))</f>
        <v>0</v>
      </c>
      <c r="CH67" s="21" t="n">
        <f aca="false">IF(OR($A67="",CH$4=""),0,COUNTIFS(Formulas!$A$2:$A$3001,CH$4,Formulas!$B$2:$B$3001,$A67))</f>
        <v>0</v>
      </c>
      <c r="CI67" s="21" t="n">
        <f aca="false">IF(OR($A67="",CI$4=""),0,COUNTIFS(Formulas!$A$2:$A$3001,CI$4,Formulas!$B$2:$B$3001,$A67))</f>
        <v>1</v>
      </c>
      <c r="CJ67" s="21" t="n">
        <f aca="false">IF(OR($A67="",CJ$4=""),0,COUNTIFS(Formulas!$A$2:$A$3001,CJ$4,Formulas!$B$2:$B$3001,$A67))</f>
        <v>0</v>
      </c>
      <c r="CK67" s="21" t="n">
        <f aca="false">IF(OR($A67="",CK$4=""),0,COUNTIFS(Formulas!$A$2:$A$3001,CK$4,Formulas!$B$2:$B$3001,$A67))</f>
        <v>0</v>
      </c>
      <c r="CL67" s="21" t="n">
        <f aca="false">IF(OR($A67="",CL$4=""),0,COUNTIFS(Formulas!$A$2:$A$3001,CL$4,Formulas!$B$2:$B$3001,$A67))</f>
        <v>0</v>
      </c>
      <c r="CM67" s="21" t="n">
        <f aca="false">IF(OR($A67="",CM$4=""),0,COUNTIFS(Formulas!$A$2:$A$3001,CM$4,Formulas!$B$2:$B$3001,$A67))</f>
        <v>0</v>
      </c>
      <c r="CN67" s="21" t="n">
        <f aca="false">IF(OR($A67="",CN$4=""),0,COUNTIFS(Formulas!$A$2:$A$3001,CN$4,Formulas!$B$2:$B$3001,$A67))</f>
        <v>0</v>
      </c>
      <c r="CO67" s="21" t="n">
        <f aca="false">IF(OR($A67="",CO$4=""),0,COUNTIFS(Formulas!$A$2:$A$3001,CO$4,Formulas!$B$2:$B$3001,$A67))</f>
        <v>0</v>
      </c>
      <c r="CP67" s="21" t="n">
        <f aca="false">IF(OR($A67="",CP$4=""),0,COUNTIFS(Formulas!$A$2:$A$3001,CP$4,Formulas!$B$2:$B$3001,$A67))</f>
        <v>0</v>
      </c>
      <c r="CQ67" s="21" t="n">
        <f aca="false">IF(OR($A67="",CQ$4=""),0,COUNTIFS(Formulas!$A$2:$A$3001,CQ$4,Formulas!$B$2:$B$3001,$A67))</f>
        <v>0</v>
      </c>
      <c r="CR67" s="21" t="n">
        <f aca="false">IF(OR($A67="",CR$4=""),0,COUNTIFS(Formulas!$A$2:$A$3001,CR$4,Formulas!$B$2:$B$3001,$A67))</f>
        <v>0</v>
      </c>
      <c r="CS67" s="21" t="n">
        <f aca="false">IF(OR($A67="",CS$4=""),0,COUNTIFS(Formulas!$A$2:$A$3001,CS$4,Formulas!$B$2:$B$3001,$A67))</f>
        <v>0</v>
      </c>
      <c r="CT67" s="21" t="n">
        <f aca="false">IF(OR($A67="",CT$4=""),0,COUNTIFS(Formulas!$A$2:$A$3001,CT$4,Formulas!$B$2:$B$3001,$A67))</f>
        <v>0</v>
      </c>
      <c r="CU67" s="21" t="n">
        <f aca="false">IF(OR($A67="",CU$4=""),0,COUNTIFS(Formulas!$A$2:$A$3001,CU$4,Formulas!$B$2:$B$3001,$A67))</f>
        <v>0</v>
      </c>
      <c r="CV67" s="21" t="n">
        <f aca="false">IF(OR($A67="",CV$4=""),0,COUNTIFS(Formulas!$A$2:$A$3001,CV$4,Formulas!$B$2:$B$3001,$A67))</f>
        <v>0</v>
      </c>
      <c r="CW67" s="21" t="n">
        <f aca="false">IF(OR($A67="",CW$4=""),0,COUNTIFS(Formulas!$A$2:$A$3001,CW$4,Formulas!$B$2:$B$3001,$A67))</f>
        <v>0</v>
      </c>
      <c r="CX67" s="21" t="n">
        <f aca="false">IF(OR($A67="",CX$4=""),0,COUNTIFS(Formulas!$A$2:$A$3001,CX$4,Formulas!$B$2:$B$3001,$A67))</f>
        <v>0</v>
      </c>
      <c r="CY67" s="21" t="n">
        <f aca="false">IF(OR($A67="",CY$4=""),0,COUNTIFS(Formulas!$A$2:$A$3001,CY$4,Formulas!$B$2:$B$3001,$A67))</f>
        <v>0</v>
      </c>
      <c r="CZ67" s="21" t="n">
        <f aca="false">IF(OR($A67="",CZ$4=""),0,COUNTIFS(Formulas!$A$2:$A$3001,CZ$4,Formulas!$B$2:$B$3001,$A67))</f>
        <v>0</v>
      </c>
      <c r="DA67" s="21" t="n">
        <f aca="false">IF(OR($A67="",DA$4=""),0,COUNTIFS(Formulas!$A$2:$A$3001,DA$4,Formulas!$B$2:$B$3001,$A67))</f>
        <v>0</v>
      </c>
      <c r="DB67" s="21" t="n">
        <f aca="false">IF(OR($A67="",DB$4=""),0,COUNTIFS(Formulas!$A$2:$A$3001,DB$4,Formulas!$B$2:$B$3001,$A67))</f>
        <v>0</v>
      </c>
      <c r="DC67" s="21" t="n">
        <f aca="false">IF(OR($A67="",DC$4=""),0,COUNTIFS(Formulas!$A$2:$A$3001,DC$4,Formulas!$B$2:$B$3001,$A67))</f>
        <v>0</v>
      </c>
      <c r="DD67" s="21" t="n">
        <f aca="false">IF(OR($A67="",DD$4=""),0,COUNTIFS(Formulas!$A$2:$A$3001,DD$4,Formulas!$B$2:$B$3001,$A67))</f>
        <v>0</v>
      </c>
      <c r="DE67" s="21" t="n">
        <f aca="false">IF(OR($A67="",DE$4=""),0,COUNTIFS(Formulas!$A$2:$A$3001,DE$4,Formulas!$B$2:$B$3001,$A67))</f>
        <v>0</v>
      </c>
      <c r="DF67" s="21" t="n">
        <f aca="false">IF(OR($A67="",DF$4=""),0,COUNTIFS(Formulas!$A$2:$A$3001,DF$4,Formulas!$B$2:$B$3001,$A67))</f>
        <v>0</v>
      </c>
      <c r="DG67" s="21" t="n">
        <f aca="false">IF(OR($A67="",DG$4=""),0,COUNTIFS(Formulas!$A$2:$A$3001,DG$4,Formulas!$B$2:$B$3001,$A67))</f>
        <v>0</v>
      </c>
      <c r="DH67" s="21" t="n">
        <f aca="false">IF(OR($A67="",DH$4=""),0,COUNTIFS(Formulas!$A$2:$A$3001,DH$4,Formulas!$B$2:$B$3001,$A67))</f>
        <v>0</v>
      </c>
      <c r="DI67" s="21" t="n">
        <f aca="false">IF(OR($A67="",DI$4=""),0,COUNTIFS(Formulas!$A$2:$A$3001,DI$4,Formulas!$B$2:$B$3001,$A67))</f>
        <v>0</v>
      </c>
      <c r="DJ67" s="21" t="n">
        <f aca="false">IF(OR($A67="",DJ$4=""),0,COUNTIFS(Formulas!$A$2:$A$3001,DJ$4,Formulas!$B$2:$B$3001,$A67))</f>
        <v>0</v>
      </c>
      <c r="DK67" s="21" t="n">
        <f aca="false">IF(OR($A67="",DK$4=""),0,COUNTIFS(Formulas!$A$2:$A$3001,DK$4,Formulas!$B$2:$B$3001,$A67))</f>
        <v>0</v>
      </c>
      <c r="DL67" s="21" t="n">
        <f aca="false">IF(OR($A67="",DL$4=""),0,COUNTIFS(Formulas!$A$2:$A$3001,DL$4,Formulas!$B$2:$B$3001,$A67))</f>
        <v>0</v>
      </c>
      <c r="DM67" s="21" t="n">
        <f aca="false">IF(OR($A67="",DM$4=""),0,COUNTIFS(Formulas!$A$2:$A$3001,DM$4,Formulas!$B$2:$B$3001,$A67))</f>
        <v>0</v>
      </c>
      <c r="DN67" s="21" t="n">
        <f aca="false">IF(OR($A67="",DN$4=""),0,COUNTIFS(Formulas!$A$2:$A$3001,DN$4,Formulas!$B$2:$B$3001,$A67))</f>
        <v>0</v>
      </c>
      <c r="DO67" s="21" t="n">
        <f aca="false">IF(OR($A67="",DO$4=""),0,COUNTIFS(Formulas!$A$2:$A$3001,DO$4,Formulas!$B$2:$B$3001,$A67))</f>
        <v>0</v>
      </c>
      <c r="DP67" s="21" t="n">
        <f aca="false">IF(OR($A67="",DP$4=""),0,COUNTIFS(Formulas!$A$2:$A$3001,DP$4,Formulas!$B$2:$B$3001,$A67))</f>
        <v>0</v>
      </c>
      <c r="DQ67" s="21" t="n">
        <f aca="false">IF(OR($A67="",DQ$4=""),0,COUNTIFS(Formulas!$A$2:$A$3001,DQ$4,Formulas!$B$2:$B$3001,$A67))</f>
        <v>0</v>
      </c>
      <c r="DR67" s="21" t="n">
        <f aca="false">IF(OR($A67="",DR$4=""),0,COUNTIFS(Formulas!$A$2:$A$3001,DR$4,Formulas!$B$2:$B$3001,$A67))</f>
        <v>0</v>
      </c>
      <c r="DS67" s="21" t="n">
        <f aca="false">IF(OR($A67="",DS$4=""),0,COUNTIFS(Formulas!$A$2:$A$3001,DS$4,Formulas!$B$2:$B$3001,$A67))</f>
        <v>0</v>
      </c>
      <c r="DT67" s="21" t="n">
        <f aca="false">IF(OR($A67="",DT$4=""),0,COUNTIFS(Formulas!$A$2:$A$3001,DT$4,Formulas!$B$2:$B$3001,$A67))</f>
        <v>0</v>
      </c>
      <c r="DU67" s="21" t="n">
        <f aca="false">IF(OR($A67="",DU$4=""),0,COUNTIFS(Formulas!$A$2:$A$3001,DU$4,Formulas!$B$2:$B$3001,$A67))</f>
        <v>0</v>
      </c>
      <c r="DV67" s="21" t="n">
        <f aca="false">IF(OR($A67="",DV$4=""),0,COUNTIFS(Formulas!$A$2:$A$3001,DV$4,Formulas!$B$2:$B$3001,$A67))</f>
        <v>0</v>
      </c>
      <c r="DW67" s="21" t="n">
        <f aca="false">IF(OR($A67="",DW$4=""),0,COUNTIFS(Formulas!$A$2:$A$3001,DW$4,Formulas!$B$2:$B$3001,$A67))</f>
        <v>0</v>
      </c>
      <c r="DX67" s="21" t="n">
        <f aca="false">IF(OR($A67="",DX$4=""),0,COUNTIFS(Formulas!$A$2:$A$3001,DX$4,Formulas!$B$2:$B$3001,$A67))</f>
        <v>0</v>
      </c>
      <c r="DY67" s="21" t="n">
        <f aca="false">IF(OR($A67="",DY$4=""),0,COUNTIFS(Formulas!$A$2:$A$3001,DY$4,Formulas!$B$2:$B$3001,$A67))</f>
        <v>0</v>
      </c>
      <c r="DZ67" s="21" t="n">
        <f aca="false">IF(OR($A67="",DZ$4=""),0,COUNTIFS(Formulas!$A$2:$A$3001,DZ$4,Formulas!$B$2:$B$3001,$A67))</f>
        <v>0</v>
      </c>
      <c r="EA67" s="21" t="n">
        <f aca="false">IF(OR($A67="",EA$4=""),0,COUNTIFS(Formulas!$A$2:$A$3001,EA$4,Formulas!$B$2:$B$3001,$A67))</f>
        <v>0</v>
      </c>
      <c r="EB67" s="21" t="n">
        <f aca="false">IF(OR($A67="",EB$4=""),0,COUNTIFS(Formulas!$A$2:$A$3001,EB$4,Formulas!$B$2:$B$3001,$A67))</f>
        <v>0</v>
      </c>
      <c r="EC67" s="21" t="n">
        <f aca="false">IF(OR($A67="",EC$4=""),0,COUNTIFS(Formulas!$A$2:$A$3001,EC$4,Formulas!$B$2:$B$3001,$A67))</f>
        <v>0</v>
      </c>
      <c r="ED67" s="21" t="n">
        <f aca="false">IF(OR($A67="",ED$4=""),0,COUNTIFS(Formulas!$A$2:$A$3001,ED$4,Formulas!$B$2:$B$3001,$A67))</f>
        <v>0</v>
      </c>
      <c r="EE67" s="21" t="n">
        <f aca="false">IF(OR($A67="",EE$4=""),0,COUNTIFS(Formulas!$A$2:$A$3001,EE$4,Formulas!$B$2:$B$3001,$A67))</f>
        <v>0</v>
      </c>
      <c r="EF67" s="21" t="n">
        <f aca="false">IF(OR($A67="",EF$4=""),0,COUNTIFS(Formulas!$A$2:$A$3001,EF$4,Formulas!$B$2:$B$3001,$A67))</f>
        <v>0</v>
      </c>
      <c r="EG67" s="21" t="n">
        <f aca="false">IF(OR($A67="",EG$4=""),0,COUNTIFS(Formulas!$A$2:$A$3001,EG$4,Formulas!$B$2:$B$3001,$A67))</f>
        <v>0</v>
      </c>
      <c r="EH67" s="21" t="n">
        <f aca="false">IF(OR($A67="",EH$4=""),0,COUNTIFS(Formulas!$A$2:$A$3001,EH$4,Formulas!$B$2:$B$3001,$A67))</f>
        <v>0</v>
      </c>
      <c r="EI67" s="21" t="n">
        <f aca="false">IF(OR($A67="",EI$4=""),0,COUNTIFS(Formulas!$A$2:$A$3001,EI$4,Formulas!$B$2:$B$3001,$A67))</f>
        <v>0</v>
      </c>
      <c r="EJ67" s="21" t="n">
        <f aca="false">IF(OR($A67="",EJ$4=""),0,COUNTIFS(Formulas!$A$2:$A$3001,EJ$4,Formulas!$B$2:$B$3001,$A67))</f>
        <v>0</v>
      </c>
      <c r="EK67" s="21" t="n">
        <f aca="false">IF(OR($A67="",EK$4=""),0,COUNTIFS(Formulas!$A$2:$A$3001,EK$4,Formulas!$B$2:$B$3001,$A67))</f>
        <v>0</v>
      </c>
      <c r="EL67" s="21" t="n">
        <f aca="false">IF(OR($A67="",EL$4=""),0,COUNTIFS(Formulas!$A$2:$A$3001,EL$4,Formulas!$B$2:$B$3001,$A67))</f>
        <v>0</v>
      </c>
      <c r="EM67" s="21" t="n">
        <f aca="false">IF(OR($A67="",EM$4=""),0,COUNTIFS(Formulas!$A$2:$A$3001,EM$4,Formulas!$B$2:$B$3001,$A67))</f>
        <v>0</v>
      </c>
      <c r="EN67" s="21" t="n">
        <f aca="false">IF(OR($A67="",EN$4=""),0,COUNTIFS(Formulas!$A$2:$A$3001,EN$4,Formulas!$B$2:$B$3001,$A67))</f>
        <v>0</v>
      </c>
      <c r="EO67" s="21" t="n">
        <f aca="false">IF(OR($A67="",EO$4=""),0,COUNTIFS(Formulas!$A$2:$A$3001,EO$4,Formulas!$B$2:$B$3001,$A67))</f>
        <v>0</v>
      </c>
      <c r="EP67" s="21" t="n">
        <f aca="false">IF(OR($A67="",EP$4=""),0,COUNTIFS(Formulas!$A$2:$A$3001,EP$4,Formulas!$B$2:$B$3001,$A67))</f>
        <v>0</v>
      </c>
      <c r="EQ67" s="21" t="n">
        <f aca="false">IF(OR($A67="",EQ$4=""),0,COUNTIFS(Formulas!$A$2:$A$3001,EQ$4,Formulas!$B$2:$B$3001,$A67))</f>
        <v>0</v>
      </c>
      <c r="ER67" s="21" t="n">
        <f aca="false">IF(OR($A67="",ER$4=""),0,COUNTIFS(Formulas!$A$2:$A$3001,ER$4,Formulas!$B$2:$B$3001,$A67))</f>
        <v>0</v>
      </c>
      <c r="ES67" s="21" t="n">
        <f aca="false">IF(OR($A67="",ES$4=""),0,COUNTIFS(Formulas!$A$2:$A$3001,ES$4,Formulas!$B$2:$B$3001,$A67))</f>
        <v>0</v>
      </c>
      <c r="ET67" s="21" t="n">
        <f aca="false">IF(OR($A67="",ET$4=""),0,COUNTIFS(Formulas!$A$2:$A$3001,ET$4,Formulas!$B$2:$B$3001,$A67))</f>
        <v>0</v>
      </c>
      <c r="EU67" s="21" t="n">
        <f aca="false">IF(OR($A67="",EU$4=""),0,COUNTIFS(Formulas!$A$2:$A$3001,EU$4,Formulas!$B$2:$B$3001,$A67))</f>
        <v>0</v>
      </c>
      <c r="EV67" s="21" t="n">
        <f aca="false">IF(OR($A67="",EV$4=""),0,COUNTIFS(Formulas!$A$2:$A$3001,EV$4,Formulas!$B$2:$B$3001,$A67))</f>
        <v>0</v>
      </c>
    </row>
    <row r="68" customFormat="false" ht="15" hidden="false" customHeight="false" outlineLevel="0" collapsed="false">
      <c r="A68" s="13" t="str">
        <f aca="false">IF(INDEX(Materials!$A$2:$A$301,64)="","",INDEX(Materials!$A$2:$A$301,64))</f>
        <v>Methyl Sulphonyl Methane (MSM)</v>
      </c>
      <c r="B68" s="19" t="n">
        <f aca="false">IF(A68="","",COUNTIF(C68:EV68,"&gt;0"))</f>
        <v>1</v>
      </c>
      <c r="C68" s="21" t="n">
        <f aca="false">IF(OR($A68="",C$4=""),0,COUNTIFS(Formulas!$A$2:$A$3001,C$4,Formulas!$B$2:$B$3001,$A68))</f>
        <v>0</v>
      </c>
      <c r="D68" s="21" t="n">
        <f aca="false">IF(OR($A68="",D$4=""),0,COUNTIFS(Formulas!$A$2:$A$3001,D$4,Formulas!$B$2:$B$3001,$A68))</f>
        <v>0</v>
      </c>
      <c r="E68" s="21" t="n">
        <f aca="false">IF(OR($A68="",E$4=""),0,COUNTIFS(Formulas!$A$2:$A$3001,E$4,Formulas!$B$2:$B$3001,$A68))</f>
        <v>0</v>
      </c>
      <c r="F68" s="21" t="n">
        <f aca="false">IF(OR($A68="",F$4=""),0,COUNTIFS(Formulas!$A$2:$A$3001,F$4,Formulas!$B$2:$B$3001,$A68))</f>
        <v>0</v>
      </c>
      <c r="G68" s="21" t="n">
        <f aca="false">IF(OR($A68="",G$4=""),0,COUNTIFS(Formulas!$A$2:$A$3001,G$4,Formulas!$B$2:$B$3001,$A68))</f>
        <v>0</v>
      </c>
      <c r="H68" s="21" t="n">
        <f aca="false">IF(OR($A68="",H$4=""),0,COUNTIFS(Formulas!$A$2:$A$3001,H$4,Formulas!$B$2:$B$3001,$A68))</f>
        <v>0</v>
      </c>
      <c r="I68" s="21" t="n">
        <f aca="false">IF(OR($A68="",I$4=""),0,COUNTIFS(Formulas!$A$2:$A$3001,I$4,Formulas!$B$2:$B$3001,$A68))</f>
        <v>0</v>
      </c>
      <c r="J68" s="21" t="n">
        <f aca="false">IF(OR($A68="",J$4=""),0,COUNTIFS(Formulas!$A$2:$A$3001,J$4,Formulas!$B$2:$B$3001,$A68))</f>
        <v>0</v>
      </c>
      <c r="K68" s="21" t="n">
        <f aca="false">IF(OR($A68="",K$4=""),0,COUNTIFS(Formulas!$A$2:$A$3001,K$4,Formulas!$B$2:$B$3001,$A68))</f>
        <v>0</v>
      </c>
      <c r="L68" s="21" t="n">
        <f aca="false">IF(OR($A68="",L$4=""),0,COUNTIFS(Formulas!$A$2:$A$3001,L$4,Formulas!$B$2:$B$3001,$A68))</f>
        <v>0</v>
      </c>
      <c r="M68" s="21" t="n">
        <f aca="false">IF(OR($A68="",M$4=""),0,COUNTIFS(Formulas!$A$2:$A$3001,M$4,Formulas!$B$2:$B$3001,$A68))</f>
        <v>0</v>
      </c>
      <c r="N68" s="21" t="n">
        <f aca="false">IF(OR($A68="",N$4=""),0,COUNTIFS(Formulas!$A$2:$A$3001,N$4,Formulas!$B$2:$B$3001,$A68))</f>
        <v>0</v>
      </c>
      <c r="O68" s="21" t="n">
        <f aca="false">IF(OR($A68="",O$4=""),0,COUNTIFS(Formulas!$A$2:$A$3001,O$4,Formulas!$B$2:$B$3001,$A68))</f>
        <v>0</v>
      </c>
      <c r="P68" s="21" t="n">
        <f aca="false">IF(OR($A68="",P$4=""),0,COUNTIFS(Formulas!$A$2:$A$3001,P$4,Formulas!$B$2:$B$3001,$A68))</f>
        <v>0</v>
      </c>
      <c r="Q68" s="21" t="n">
        <f aca="false">IF(OR($A68="",Q$4=""),0,COUNTIFS(Formulas!$A$2:$A$3001,Q$4,Formulas!$B$2:$B$3001,$A68))</f>
        <v>0</v>
      </c>
      <c r="R68" s="21" t="n">
        <f aca="false">IF(OR($A68="",R$4=""),0,COUNTIFS(Formulas!$A$2:$A$3001,R$4,Formulas!$B$2:$B$3001,$A68))</f>
        <v>0</v>
      </c>
      <c r="S68" s="21" t="n">
        <f aca="false">IF(OR($A68="",S$4=""),0,COUNTIFS(Formulas!$A$2:$A$3001,S$4,Formulas!$B$2:$B$3001,$A68))</f>
        <v>0</v>
      </c>
      <c r="T68" s="21" t="n">
        <f aca="false">IF(OR($A68="",T$4=""),0,COUNTIFS(Formulas!$A$2:$A$3001,T$4,Formulas!$B$2:$B$3001,$A68))</f>
        <v>0</v>
      </c>
      <c r="U68" s="21" t="n">
        <f aca="false">IF(OR($A68="",U$4=""),0,COUNTIFS(Formulas!$A$2:$A$3001,U$4,Formulas!$B$2:$B$3001,$A68))</f>
        <v>0</v>
      </c>
      <c r="V68" s="21" t="n">
        <f aca="false">IF(OR($A68="",V$4=""),0,COUNTIFS(Formulas!$A$2:$A$3001,V$4,Formulas!$B$2:$B$3001,$A68))</f>
        <v>0</v>
      </c>
      <c r="W68" s="21" t="n">
        <f aca="false">IF(OR($A68="",W$4=""),0,COUNTIFS(Formulas!$A$2:$A$3001,W$4,Formulas!$B$2:$B$3001,$A68))</f>
        <v>0</v>
      </c>
      <c r="X68" s="21" t="n">
        <f aca="false">IF(OR($A68="",X$4=""),0,COUNTIFS(Formulas!$A$2:$A$3001,X$4,Formulas!$B$2:$B$3001,$A68))</f>
        <v>0</v>
      </c>
      <c r="Y68" s="21" t="n">
        <f aca="false">IF(OR($A68="",Y$4=""),0,COUNTIFS(Formulas!$A$2:$A$3001,Y$4,Formulas!$B$2:$B$3001,$A68))</f>
        <v>0</v>
      </c>
      <c r="Z68" s="21" t="n">
        <f aca="false">IF(OR($A68="",Z$4=""),0,COUNTIFS(Formulas!$A$2:$A$3001,Z$4,Formulas!$B$2:$B$3001,$A68))</f>
        <v>0</v>
      </c>
      <c r="AA68" s="21" t="n">
        <f aca="false">IF(OR($A68="",AA$4=""),0,COUNTIFS(Formulas!$A$2:$A$3001,AA$4,Formulas!$B$2:$B$3001,$A68))</f>
        <v>0</v>
      </c>
      <c r="AB68" s="21" t="n">
        <f aca="false">IF(OR($A68="",AB$4=""),0,COUNTIFS(Formulas!$A$2:$A$3001,AB$4,Formulas!$B$2:$B$3001,$A68))</f>
        <v>0</v>
      </c>
      <c r="AC68" s="21" t="n">
        <f aca="false">IF(OR($A68="",AC$4=""),0,COUNTIFS(Formulas!$A$2:$A$3001,AC$4,Formulas!$B$2:$B$3001,$A68))</f>
        <v>0</v>
      </c>
      <c r="AD68" s="21" t="n">
        <f aca="false">IF(OR($A68="",AD$4=""),0,COUNTIFS(Formulas!$A$2:$A$3001,AD$4,Formulas!$B$2:$B$3001,$A68))</f>
        <v>0</v>
      </c>
      <c r="AE68" s="21" t="n">
        <f aca="false">IF(OR($A68="",AE$4=""),0,COUNTIFS(Formulas!$A$2:$A$3001,AE$4,Formulas!$B$2:$B$3001,$A68))</f>
        <v>0</v>
      </c>
      <c r="AF68" s="21" t="n">
        <f aca="false">IF(OR($A68="",AF$4=""),0,COUNTIFS(Formulas!$A$2:$A$3001,AF$4,Formulas!$B$2:$B$3001,$A68))</f>
        <v>0</v>
      </c>
      <c r="AG68" s="21" t="n">
        <f aca="false">IF(OR($A68="",AG$4=""),0,COUNTIFS(Formulas!$A$2:$A$3001,AG$4,Formulas!$B$2:$B$3001,$A68))</f>
        <v>0</v>
      </c>
      <c r="AH68" s="21" t="n">
        <f aca="false">IF(OR($A68="",AH$4=""),0,COUNTIFS(Formulas!$A$2:$A$3001,AH$4,Formulas!$B$2:$B$3001,$A68))</f>
        <v>0</v>
      </c>
      <c r="AI68" s="21" t="n">
        <f aca="false">IF(OR($A68="",AI$4=""),0,COUNTIFS(Formulas!$A$2:$A$3001,AI$4,Formulas!$B$2:$B$3001,$A68))</f>
        <v>0</v>
      </c>
      <c r="AJ68" s="21" t="n">
        <f aca="false">IF(OR($A68="",AJ$4=""),0,COUNTIFS(Formulas!$A$2:$A$3001,AJ$4,Formulas!$B$2:$B$3001,$A68))</f>
        <v>0</v>
      </c>
      <c r="AK68" s="21" t="n">
        <f aca="false">IF(OR($A68="",AK$4=""),0,COUNTIFS(Formulas!$A$2:$A$3001,AK$4,Formulas!$B$2:$B$3001,$A68))</f>
        <v>0</v>
      </c>
      <c r="AL68" s="21" t="n">
        <f aca="false">IF(OR($A68="",AL$4=""),0,COUNTIFS(Formulas!$A$2:$A$3001,AL$4,Formulas!$B$2:$B$3001,$A68))</f>
        <v>0</v>
      </c>
      <c r="AM68" s="21" t="n">
        <f aca="false">IF(OR($A68="",AM$4=""),0,COUNTIFS(Formulas!$A$2:$A$3001,AM$4,Formulas!$B$2:$B$3001,$A68))</f>
        <v>0</v>
      </c>
      <c r="AN68" s="21" t="n">
        <f aca="false">IF(OR($A68="",AN$4=""),0,COUNTIFS(Formulas!$A$2:$A$3001,AN$4,Formulas!$B$2:$B$3001,$A68))</f>
        <v>0</v>
      </c>
      <c r="AO68" s="21" t="n">
        <f aca="false">IF(OR($A68="",AO$4=""),0,COUNTIFS(Formulas!$A$2:$A$3001,AO$4,Formulas!$B$2:$B$3001,$A68))</f>
        <v>0</v>
      </c>
      <c r="AP68" s="21" t="n">
        <f aca="false">IF(OR($A68="",AP$4=""),0,COUNTIFS(Formulas!$A$2:$A$3001,AP$4,Formulas!$B$2:$B$3001,$A68))</f>
        <v>0</v>
      </c>
      <c r="AQ68" s="21" t="n">
        <f aca="false">IF(OR($A68="",AQ$4=""),0,COUNTIFS(Formulas!$A$2:$A$3001,AQ$4,Formulas!$B$2:$B$3001,$A68))</f>
        <v>0</v>
      </c>
      <c r="AR68" s="21" t="n">
        <f aca="false">IF(OR($A68="",AR$4=""),0,COUNTIFS(Formulas!$A$2:$A$3001,AR$4,Formulas!$B$2:$B$3001,$A68))</f>
        <v>0</v>
      </c>
      <c r="AS68" s="21" t="n">
        <f aca="false">IF(OR($A68="",AS$4=""),0,COUNTIFS(Formulas!$A$2:$A$3001,AS$4,Formulas!$B$2:$B$3001,$A68))</f>
        <v>0</v>
      </c>
      <c r="AT68" s="21" t="n">
        <f aca="false">IF(OR($A68="",AT$4=""),0,COUNTIFS(Formulas!$A$2:$A$3001,AT$4,Formulas!$B$2:$B$3001,$A68))</f>
        <v>0</v>
      </c>
      <c r="AU68" s="21" t="n">
        <f aca="false">IF(OR($A68="",AU$4=""),0,COUNTIFS(Formulas!$A$2:$A$3001,AU$4,Formulas!$B$2:$B$3001,$A68))</f>
        <v>0</v>
      </c>
      <c r="AV68" s="21" t="n">
        <f aca="false">IF(OR($A68="",AV$4=""),0,COUNTIFS(Formulas!$A$2:$A$3001,AV$4,Formulas!$B$2:$B$3001,$A68))</f>
        <v>0</v>
      </c>
      <c r="AW68" s="21" t="n">
        <f aca="false">IF(OR($A68="",AW$4=""),0,COUNTIFS(Formulas!$A$2:$A$3001,AW$4,Formulas!$B$2:$B$3001,$A68))</f>
        <v>0</v>
      </c>
      <c r="AX68" s="21" t="n">
        <f aca="false">IF(OR($A68="",AX$4=""),0,COUNTIFS(Formulas!$A$2:$A$3001,AX$4,Formulas!$B$2:$B$3001,$A68))</f>
        <v>0</v>
      </c>
      <c r="AY68" s="21" t="n">
        <f aca="false">IF(OR($A68="",AY$4=""),0,COUNTIFS(Formulas!$A$2:$A$3001,AY$4,Formulas!$B$2:$B$3001,$A68))</f>
        <v>0</v>
      </c>
      <c r="AZ68" s="21" t="n">
        <f aca="false">IF(OR($A68="",AZ$4=""),0,COUNTIFS(Formulas!$A$2:$A$3001,AZ$4,Formulas!$B$2:$B$3001,$A68))</f>
        <v>0</v>
      </c>
      <c r="BA68" s="21" t="n">
        <f aca="false">IF(OR($A68="",BA$4=""),0,COUNTIFS(Formulas!$A$2:$A$3001,BA$4,Formulas!$B$2:$B$3001,$A68))</f>
        <v>0</v>
      </c>
      <c r="BB68" s="21" t="n">
        <f aca="false">IF(OR($A68="",BB$4=""),0,COUNTIFS(Formulas!$A$2:$A$3001,BB$4,Formulas!$B$2:$B$3001,$A68))</f>
        <v>0</v>
      </c>
      <c r="BC68" s="21" t="n">
        <f aca="false">IF(OR($A68="",BC$4=""),0,COUNTIFS(Formulas!$A$2:$A$3001,BC$4,Formulas!$B$2:$B$3001,$A68))</f>
        <v>0</v>
      </c>
      <c r="BD68" s="21" t="n">
        <f aca="false">IF(OR($A68="",BD$4=""),0,COUNTIFS(Formulas!$A$2:$A$3001,BD$4,Formulas!$B$2:$B$3001,$A68))</f>
        <v>0</v>
      </c>
      <c r="BE68" s="21" t="n">
        <f aca="false">IF(OR($A68="",BE$4=""),0,COUNTIFS(Formulas!$A$2:$A$3001,BE$4,Formulas!$B$2:$B$3001,$A68))</f>
        <v>0</v>
      </c>
      <c r="BF68" s="21" t="n">
        <f aca="false">IF(OR($A68="",BF$4=""),0,COUNTIFS(Formulas!$A$2:$A$3001,BF$4,Formulas!$B$2:$B$3001,$A68))</f>
        <v>0</v>
      </c>
      <c r="BG68" s="21" t="n">
        <f aca="false">IF(OR($A68="",BG$4=""),0,COUNTIFS(Formulas!$A$2:$A$3001,BG$4,Formulas!$B$2:$B$3001,$A68))</f>
        <v>0</v>
      </c>
      <c r="BH68" s="21" t="n">
        <f aca="false">IF(OR($A68="",BH$4=""),0,COUNTIFS(Formulas!$A$2:$A$3001,BH$4,Formulas!$B$2:$B$3001,$A68))</f>
        <v>0</v>
      </c>
      <c r="BI68" s="21" t="n">
        <f aca="false">IF(OR($A68="",BI$4=""),0,COUNTIFS(Formulas!$A$2:$A$3001,BI$4,Formulas!$B$2:$B$3001,$A68))</f>
        <v>0</v>
      </c>
      <c r="BJ68" s="21" t="n">
        <f aca="false">IF(OR($A68="",BJ$4=""),0,COUNTIFS(Formulas!$A$2:$A$3001,BJ$4,Formulas!$B$2:$B$3001,$A68))</f>
        <v>0</v>
      </c>
      <c r="BK68" s="21" t="n">
        <f aca="false">IF(OR($A68="",BK$4=""),0,COUNTIFS(Formulas!$A$2:$A$3001,BK$4,Formulas!$B$2:$B$3001,$A68))</f>
        <v>0</v>
      </c>
      <c r="BL68" s="21" t="n">
        <f aca="false">IF(OR($A68="",BL$4=""),0,COUNTIFS(Formulas!$A$2:$A$3001,BL$4,Formulas!$B$2:$B$3001,$A68))</f>
        <v>0</v>
      </c>
      <c r="BM68" s="21" t="n">
        <f aca="false">IF(OR($A68="",BM$4=""),0,COUNTIFS(Formulas!$A$2:$A$3001,BM$4,Formulas!$B$2:$B$3001,$A68))</f>
        <v>0</v>
      </c>
      <c r="BN68" s="21" t="n">
        <f aca="false">IF(OR($A68="",BN$4=""),0,COUNTIFS(Formulas!$A$2:$A$3001,BN$4,Formulas!$B$2:$B$3001,$A68))</f>
        <v>0</v>
      </c>
      <c r="BO68" s="21" t="n">
        <f aca="false">IF(OR($A68="",BO$4=""),0,COUNTIFS(Formulas!$A$2:$A$3001,BO$4,Formulas!$B$2:$B$3001,$A68))</f>
        <v>0</v>
      </c>
      <c r="BP68" s="21" t="n">
        <f aca="false">IF(OR($A68="",BP$4=""),0,COUNTIFS(Formulas!$A$2:$A$3001,BP$4,Formulas!$B$2:$B$3001,$A68))</f>
        <v>0</v>
      </c>
      <c r="BQ68" s="21" t="n">
        <f aca="false">IF(OR($A68="",BQ$4=""),0,COUNTIFS(Formulas!$A$2:$A$3001,BQ$4,Formulas!$B$2:$B$3001,$A68))</f>
        <v>0</v>
      </c>
      <c r="BR68" s="21" t="n">
        <f aca="false">IF(OR($A68="",BR$4=""),0,COUNTIFS(Formulas!$A$2:$A$3001,BR$4,Formulas!$B$2:$B$3001,$A68))</f>
        <v>0</v>
      </c>
      <c r="BS68" s="21" t="n">
        <f aca="false">IF(OR($A68="",BS$4=""),0,COUNTIFS(Formulas!$A$2:$A$3001,BS$4,Formulas!$B$2:$B$3001,$A68))</f>
        <v>0</v>
      </c>
      <c r="BT68" s="21" t="n">
        <f aca="false">IF(OR($A68="",BT$4=""),0,COUNTIFS(Formulas!$A$2:$A$3001,BT$4,Formulas!$B$2:$B$3001,$A68))</f>
        <v>0</v>
      </c>
      <c r="BU68" s="21" t="n">
        <f aca="false">IF(OR($A68="",BU$4=""),0,COUNTIFS(Formulas!$A$2:$A$3001,BU$4,Formulas!$B$2:$B$3001,$A68))</f>
        <v>0</v>
      </c>
      <c r="BV68" s="21" t="n">
        <f aca="false">IF(OR($A68="",BV$4=""),0,COUNTIFS(Formulas!$A$2:$A$3001,BV$4,Formulas!$B$2:$B$3001,$A68))</f>
        <v>0</v>
      </c>
      <c r="BW68" s="21" t="n">
        <f aca="false">IF(OR($A68="",BW$4=""),0,COUNTIFS(Formulas!$A$2:$A$3001,BW$4,Formulas!$B$2:$B$3001,$A68))</f>
        <v>0</v>
      </c>
      <c r="BX68" s="21" t="n">
        <f aca="false">IF(OR($A68="",BX$4=""),0,COUNTIFS(Formulas!$A$2:$A$3001,BX$4,Formulas!$B$2:$B$3001,$A68))</f>
        <v>0</v>
      </c>
      <c r="BY68" s="21" t="n">
        <f aca="false">IF(OR($A68="",BY$4=""),0,COUNTIFS(Formulas!$A$2:$A$3001,BY$4,Formulas!$B$2:$B$3001,$A68))</f>
        <v>0</v>
      </c>
      <c r="BZ68" s="21" t="n">
        <f aca="false">IF(OR($A68="",BZ$4=""),0,COUNTIFS(Formulas!$A$2:$A$3001,BZ$4,Formulas!$B$2:$B$3001,$A68))</f>
        <v>0</v>
      </c>
      <c r="CA68" s="21" t="n">
        <f aca="false">IF(OR($A68="",CA$4=""),0,COUNTIFS(Formulas!$A$2:$A$3001,CA$4,Formulas!$B$2:$B$3001,$A68))</f>
        <v>0</v>
      </c>
      <c r="CB68" s="21" t="n">
        <f aca="false">IF(OR($A68="",CB$4=""),0,COUNTIFS(Formulas!$A$2:$A$3001,CB$4,Formulas!$B$2:$B$3001,$A68))</f>
        <v>0</v>
      </c>
      <c r="CC68" s="21" t="n">
        <f aca="false">IF(OR($A68="",CC$4=""),0,COUNTIFS(Formulas!$A$2:$A$3001,CC$4,Formulas!$B$2:$B$3001,$A68))</f>
        <v>0</v>
      </c>
      <c r="CD68" s="21" t="n">
        <f aca="false">IF(OR($A68="",CD$4=""),0,COUNTIFS(Formulas!$A$2:$A$3001,CD$4,Formulas!$B$2:$B$3001,$A68))</f>
        <v>1</v>
      </c>
      <c r="CE68" s="21" t="n">
        <f aca="false">IF(OR($A68="",CE$4=""),0,COUNTIFS(Formulas!$A$2:$A$3001,CE$4,Formulas!$B$2:$B$3001,$A68))</f>
        <v>0</v>
      </c>
      <c r="CF68" s="21" t="n">
        <f aca="false">IF(OR($A68="",CF$4=""),0,COUNTIFS(Formulas!$A$2:$A$3001,CF$4,Formulas!$B$2:$B$3001,$A68))</f>
        <v>0</v>
      </c>
      <c r="CG68" s="21" t="n">
        <f aca="false">IF(OR($A68="",CG$4=""),0,COUNTIFS(Formulas!$A$2:$A$3001,CG$4,Formulas!$B$2:$B$3001,$A68))</f>
        <v>0</v>
      </c>
      <c r="CH68" s="21" t="n">
        <f aca="false">IF(OR($A68="",CH$4=""),0,COUNTIFS(Formulas!$A$2:$A$3001,CH$4,Formulas!$B$2:$B$3001,$A68))</f>
        <v>0</v>
      </c>
      <c r="CI68" s="21" t="n">
        <f aca="false">IF(OR($A68="",CI$4=""),0,COUNTIFS(Formulas!$A$2:$A$3001,CI$4,Formulas!$B$2:$B$3001,$A68))</f>
        <v>0</v>
      </c>
      <c r="CJ68" s="21" t="n">
        <f aca="false">IF(OR($A68="",CJ$4=""),0,COUNTIFS(Formulas!$A$2:$A$3001,CJ$4,Formulas!$B$2:$B$3001,$A68))</f>
        <v>0</v>
      </c>
      <c r="CK68" s="21" t="n">
        <f aca="false">IF(OR($A68="",CK$4=""),0,COUNTIFS(Formulas!$A$2:$A$3001,CK$4,Formulas!$B$2:$B$3001,$A68))</f>
        <v>0</v>
      </c>
      <c r="CL68" s="21" t="n">
        <f aca="false">IF(OR($A68="",CL$4=""),0,COUNTIFS(Formulas!$A$2:$A$3001,CL$4,Formulas!$B$2:$B$3001,$A68))</f>
        <v>0</v>
      </c>
      <c r="CM68" s="21" t="n">
        <f aca="false">IF(OR($A68="",CM$4=""),0,COUNTIFS(Formulas!$A$2:$A$3001,CM$4,Formulas!$B$2:$B$3001,$A68))</f>
        <v>0</v>
      </c>
      <c r="CN68" s="21" t="n">
        <f aca="false">IF(OR($A68="",CN$4=""),0,COUNTIFS(Formulas!$A$2:$A$3001,CN$4,Formulas!$B$2:$B$3001,$A68))</f>
        <v>0</v>
      </c>
      <c r="CO68" s="21" t="n">
        <f aca="false">IF(OR($A68="",CO$4=""),0,COUNTIFS(Formulas!$A$2:$A$3001,CO$4,Formulas!$B$2:$B$3001,$A68))</f>
        <v>0</v>
      </c>
      <c r="CP68" s="21" t="n">
        <f aca="false">IF(OR($A68="",CP$4=""),0,COUNTIFS(Formulas!$A$2:$A$3001,CP$4,Formulas!$B$2:$B$3001,$A68))</f>
        <v>0</v>
      </c>
      <c r="CQ68" s="21" t="n">
        <f aca="false">IF(OR($A68="",CQ$4=""),0,COUNTIFS(Formulas!$A$2:$A$3001,CQ$4,Formulas!$B$2:$B$3001,$A68))</f>
        <v>0</v>
      </c>
      <c r="CR68" s="21" t="n">
        <f aca="false">IF(OR($A68="",CR$4=""),0,COUNTIFS(Formulas!$A$2:$A$3001,CR$4,Formulas!$B$2:$B$3001,$A68))</f>
        <v>0</v>
      </c>
      <c r="CS68" s="21" t="n">
        <f aca="false">IF(OR($A68="",CS$4=""),0,COUNTIFS(Formulas!$A$2:$A$3001,CS$4,Formulas!$B$2:$B$3001,$A68))</f>
        <v>0</v>
      </c>
      <c r="CT68" s="21" t="n">
        <f aca="false">IF(OR($A68="",CT$4=""),0,COUNTIFS(Formulas!$A$2:$A$3001,CT$4,Formulas!$B$2:$B$3001,$A68))</f>
        <v>0</v>
      </c>
      <c r="CU68" s="21" t="n">
        <f aca="false">IF(OR($A68="",CU$4=""),0,COUNTIFS(Formulas!$A$2:$A$3001,CU$4,Formulas!$B$2:$B$3001,$A68))</f>
        <v>0</v>
      </c>
      <c r="CV68" s="21" t="n">
        <f aca="false">IF(OR($A68="",CV$4=""),0,COUNTIFS(Formulas!$A$2:$A$3001,CV$4,Formulas!$B$2:$B$3001,$A68))</f>
        <v>0</v>
      </c>
      <c r="CW68" s="21" t="n">
        <f aca="false">IF(OR($A68="",CW$4=""),0,COUNTIFS(Formulas!$A$2:$A$3001,CW$4,Formulas!$B$2:$B$3001,$A68))</f>
        <v>0</v>
      </c>
      <c r="CX68" s="21" t="n">
        <f aca="false">IF(OR($A68="",CX$4=""),0,COUNTIFS(Formulas!$A$2:$A$3001,CX$4,Formulas!$B$2:$B$3001,$A68))</f>
        <v>0</v>
      </c>
      <c r="CY68" s="21" t="n">
        <f aca="false">IF(OR($A68="",CY$4=""),0,COUNTIFS(Formulas!$A$2:$A$3001,CY$4,Formulas!$B$2:$B$3001,$A68))</f>
        <v>0</v>
      </c>
      <c r="CZ68" s="21" t="n">
        <f aca="false">IF(OR($A68="",CZ$4=""),0,COUNTIFS(Formulas!$A$2:$A$3001,CZ$4,Formulas!$B$2:$B$3001,$A68))</f>
        <v>0</v>
      </c>
      <c r="DA68" s="21" t="n">
        <f aca="false">IF(OR($A68="",DA$4=""),0,COUNTIFS(Formulas!$A$2:$A$3001,DA$4,Formulas!$B$2:$B$3001,$A68))</f>
        <v>0</v>
      </c>
      <c r="DB68" s="21" t="n">
        <f aca="false">IF(OR($A68="",DB$4=""),0,COUNTIFS(Formulas!$A$2:$A$3001,DB$4,Formulas!$B$2:$B$3001,$A68))</f>
        <v>0</v>
      </c>
      <c r="DC68" s="21" t="n">
        <f aca="false">IF(OR($A68="",DC$4=""),0,COUNTIFS(Formulas!$A$2:$A$3001,DC$4,Formulas!$B$2:$B$3001,$A68))</f>
        <v>0</v>
      </c>
      <c r="DD68" s="21" t="n">
        <f aca="false">IF(OR($A68="",DD$4=""),0,COUNTIFS(Formulas!$A$2:$A$3001,DD$4,Formulas!$B$2:$B$3001,$A68))</f>
        <v>0</v>
      </c>
      <c r="DE68" s="21" t="n">
        <f aca="false">IF(OR($A68="",DE$4=""),0,COUNTIFS(Formulas!$A$2:$A$3001,DE$4,Formulas!$B$2:$B$3001,$A68))</f>
        <v>0</v>
      </c>
      <c r="DF68" s="21" t="n">
        <f aca="false">IF(OR($A68="",DF$4=""),0,COUNTIFS(Formulas!$A$2:$A$3001,DF$4,Formulas!$B$2:$B$3001,$A68))</f>
        <v>0</v>
      </c>
      <c r="DG68" s="21" t="n">
        <f aca="false">IF(OR($A68="",DG$4=""),0,COUNTIFS(Formulas!$A$2:$A$3001,DG$4,Formulas!$B$2:$B$3001,$A68))</f>
        <v>0</v>
      </c>
      <c r="DH68" s="21" t="n">
        <f aca="false">IF(OR($A68="",DH$4=""),0,COUNTIFS(Formulas!$A$2:$A$3001,DH$4,Formulas!$B$2:$B$3001,$A68))</f>
        <v>0</v>
      </c>
      <c r="DI68" s="21" t="n">
        <f aca="false">IF(OR($A68="",DI$4=""),0,COUNTIFS(Formulas!$A$2:$A$3001,DI$4,Formulas!$B$2:$B$3001,$A68))</f>
        <v>0</v>
      </c>
      <c r="DJ68" s="21" t="n">
        <f aca="false">IF(OR($A68="",DJ$4=""),0,COUNTIFS(Formulas!$A$2:$A$3001,DJ$4,Formulas!$B$2:$B$3001,$A68))</f>
        <v>0</v>
      </c>
      <c r="DK68" s="21" t="n">
        <f aca="false">IF(OR($A68="",DK$4=""),0,COUNTIFS(Formulas!$A$2:$A$3001,DK$4,Formulas!$B$2:$B$3001,$A68))</f>
        <v>0</v>
      </c>
      <c r="DL68" s="21" t="n">
        <f aca="false">IF(OR($A68="",DL$4=""),0,COUNTIFS(Formulas!$A$2:$A$3001,DL$4,Formulas!$B$2:$B$3001,$A68))</f>
        <v>0</v>
      </c>
      <c r="DM68" s="21" t="n">
        <f aca="false">IF(OR($A68="",DM$4=""),0,COUNTIFS(Formulas!$A$2:$A$3001,DM$4,Formulas!$B$2:$B$3001,$A68))</f>
        <v>0</v>
      </c>
      <c r="DN68" s="21" t="n">
        <f aca="false">IF(OR($A68="",DN$4=""),0,COUNTIFS(Formulas!$A$2:$A$3001,DN$4,Formulas!$B$2:$B$3001,$A68))</f>
        <v>0</v>
      </c>
      <c r="DO68" s="21" t="n">
        <f aca="false">IF(OR($A68="",DO$4=""),0,COUNTIFS(Formulas!$A$2:$A$3001,DO$4,Formulas!$B$2:$B$3001,$A68))</f>
        <v>0</v>
      </c>
      <c r="DP68" s="21" t="n">
        <f aca="false">IF(OR($A68="",DP$4=""),0,COUNTIFS(Formulas!$A$2:$A$3001,DP$4,Formulas!$B$2:$B$3001,$A68))</f>
        <v>0</v>
      </c>
      <c r="DQ68" s="21" t="n">
        <f aca="false">IF(OR($A68="",DQ$4=""),0,COUNTIFS(Formulas!$A$2:$A$3001,DQ$4,Formulas!$B$2:$B$3001,$A68))</f>
        <v>0</v>
      </c>
      <c r="DR68" s="21" t="n">
        <f aca="false">IF(OR($A68="",DR$4=""),0,COUNTIFS(Formulas!$A$2:$A$3001,DR$4,Formulas!$B$2:$B$3001,$A68))</f>
        <v>0</v>
      </c>
      <c r="DS68" s="21" t="n">
        <f aca="false">IF(OR($A68="",DS$4=""),0,COUNTIFS(Formulas!$A$2:$A$3001,DS$4,Formulas!$B$2:$B$3001,$A68))</f>
        <v>0</v>
      </c>
      <c r="DT68" s="21" t="n">
        <f aca="false">IF(OR($A68="",DT$4=""),0,COUNTIFS(Formulas!$A$2:$A$3001,DT$4,Formulas!$B$2:$B$3001,$A68))</f>
        <v>0</v>
      </c>
      <c r="DU68" s="21" t="n">
        <f aca="false">IF(OR($A68="",DU$4=""),0,COUNTIFS(Formulas!$A$2:$A$3001,DU$4,Formulas!$B$2:$B$3001,$A68))</f>
        <v>0</v>
      </c>
      <c r="DV68" s="21" t="n">
        <f aca="false">IF(OR($A68="",DV$4=""),0,COUNTIFS(Formulas!$A$2:$A$3001,DV$4,Formulas!$B$2:$B$3001,$A68))</f>
        <v>0</v>
      </c>
      <c r="DW68" s="21" t="n">
        <f aca="false">IF(OR($A68="",DW$4=""),0,COUNTIFS(Formulas!$A$2:$A$3001,DW$4,Formulas!$B$2:$B$3001,$A68))</f>
        <v>0</v>
      </c>
      <c r="DX68" s="21" t="n">
        <f aca="false">IF(OR($A68="",DX$4=""),0,COUNTIFS(Formulas!$A$2:$A$3001,DX$4,Formulas!$B$2:$B$3001,$A68))</f>
        <v>0</v>
      </c>
      <c r="DY68" s="21" t="n">
        <f aca="false">IF(OR($A68="",DY$4=""),0,COUNTIFS(Formulas!$A$2:$A$3001,DY$4,Formulas!$B$2:$B$3001,$A68))</f>
        <v>0</v>
      </c>
      <c r="DZ68" s="21" t="n">
        <f aca="false">IF(OR($A68="",DZ$4=""),0,COUNTIFS(Formulas!$A$2:$A$3001,DZ$4,Formulas!$B$2:$B$3001,$A68))</f>
        <v>0</v>
      </c>
      <c r="EA68" s="21" t="n">
        <f aca="false">IF(OR($A68="",EA$4=""),0,COUNTIFS(Formulas!$A$2:$A$3001,EA$4,Formulas!$B$2:$B$3001,$A68))</f>
        <v>0</v>
      </c>
      <c r="EB68" s="21" t="n">
        <f aca="false">IF(OR($A68="",EB$4=""),0,COUNTIFS(Formulas!$A$2:$A$3001,EB$4,Formulas!$B$2:$B$3001,$A68))</f>
        <v>0</v>
      </c>
      <c r="EC68" s="21" t="n">
        <f aca="false">IF(OR($A68="",EC$4=""),0,COUNTIFS(Formulas!$A$2:$A$3001,EC$4,Formulas!$B$2:$B$3001,$A68))</f>
        <v>0</v>
      </c>
      <c r="ED68" s="21" t="n">
        <f aca="false">IF(OR($A68="",ED$4=""),0,COUNTIFS(Formulas!$A$2:$A$3001,ED$4,Formulas!$B$2:$B$3001,$A68))</f>
        <v>0</v>
      </c>
      <c r="EE68" s="21" t="n">
        <f aca="false">IF(OR($A68="",EE$4=""),0,COUNTIFS(Formulas!$A$2:$A$3001,EE$4,Formulas!$B$2:$B$3001,$A68))</f>
        <v>0</v>
      </c>
      <c r="EF68" s="21" t="n">
        <f aca="false">IF(OR($A68="",EF$4=""),0,COUNTIFS(Formulas!$A$2:$A$3001,EF$4,Formulas!$B$2:$B$3001,$A68))</f>
        <v>0</v>
      </c>
      <c r="EG68" s="21" t="n">
        <f aca="false">IF(OR($A68="",EG$4=""),0,COUNTIFS(Formulas!$A$2:$A$3001,EG$4,Formulas!$B$2:$B$3001,$A68))</f>
        <v>0</v>
      </c>
      <c r="EH68" s="21" t="n">
        <f aca="false">IF(OR($A68="",EH$4=""),0,COUNTIFS(Formulas!$A$2:$A$3001,EH$4,Formulas!$B$2:$B$3001,$A68))</f>
        <v>0</v>
      </c>
      <c r="EI68" s="21" t="n">
        <f aca="false">IF(OR($A68="",EI$4=""),0,COUNTIFS(Formulas!$A$2:$A$3001,EI$4,Formulas!$B$2:$B$3001,$A68))</f>
        <v>0</v>
      </c>
      <c r="EJ68" s="21" t="n">
        <f aca="false">IF(OR($A68="",EJ$4=""),0,COUNTIFS(Formulas!$A$2:$A$3001,EJ$4,Formulas!$B$2:$B$3001,$A68))</f>
        <v>0</v>
      </c>
      <c r="EK68" s="21" t="n">
        <f aca="false">IF(OR($A68="",EK$4=""),0,COUNTIFS(Formulas!$A$2:$A$3001,EK$4,Formulas!$B$2:$B$3001,$A68))</f>
        <v>0</v>
      </c>
      <c r="EL68" s="21" t="n">
        <f aca="false">IF(OR($A68="",EL$4=""),0,COUNTIFS(Formulas!$A$2:$A$3001,EL$4,Formulas!$B$2:$B$3001,$A68))</f>
        <v>0</v>
      </c>
      <c r="EM68" s="21" t="n">
        <f aca="false">IF(OR($A68="",EM$4=""),0,COUNTIFS(Formulas!$A$2:$A$3001,EM$4,Formulas!$B$2:$B$3001,$A68))</f>
        <v>0</v>
      </c>
      <c r="EN68" s="21" t="n">
        <f aca="false">IF(OR($A68="",EN$4=""),0,COUNTIFS(Formulas!$A$2:$A$3001,EN$4,Formulas!$B$2:$B$3001,$A68))</f>
        <v>0</v>
      </c>
      <c r="EO68" s="21" t="n">
        <f aca="false">IF(OR($A68="",EO$4=""),0,COUNTIFS(Formulas!$A$2:$A$3001,EO$4,Formulas!$B$2:$B$3001,$A68))</f>
        <v>0</v>
      </c>
      <c r="EP68" s="21" t="n">
        <f aca="false">IF(OR($A68="",EP$4=""),0,COUNTIFS(Formulas!$A$2:$A$3001,EP$4,Formulas!$B$2:$B$3001,$A68))</f>
        <v>0</v>
      </c>
      <c r="EQ68" s="21" t="n">
        <f aca="false">IF(OR($A68="",EQ$4=""),0,COUNTIFS(Formulas!$A$2:$A$3001,EQ$4,Formulas!$B$2:$B$3001,$A68))</f>
        <v>0</v>
      </c>
      <c r="ER68" s="21" t="n">
        <f aca="false">IF(OR($A68="",ER$4=""),0,COUNTIFS(Formulas!$A$2:$A$3001,ER$4,Formulas!$B$2:$B$3001,$A68))</f>
        <v>0</v>
      </c>
      <c r="ES68" s="21" t="n">
        <f aca="false">IF(OR($A68="",ES$4=""),0,COUNTIFS(Formulas!$A$2:$A$3001,ES$4,Formulas!$B$2:$B$3001,$A68))</f>
        <v>0</v>
      </c>
      <c r="ET68" s="21" t="n">
        <f aca="false">IF(OR($A68="",ET$4=""),0,COUNTIFS(Formulas!$A$2:$A$3001,ET$4,Formulas!$B$2:$B$3001,$A68))</f>
        <v>0</v>
      </c>
      <c r="EU68" s="21" t="n">
        <f aca="false">IF(OR($A68="",EU$4=""),0,COUNTIFS(Formulas!$A$2:$A$3001,EU$4,Formulas!$B$2:$B$3001,$A68))</f>
        <v>0</v>
      </c>
      <c r="EV68" s="21" t="n">
        <f aca="false">IF(OR($A68="",EV$4=""),0,COUNTIFS(Formulas!$A$2:$A$3001,EV$4,Formulas!$B$2:$B$3001,$A68))</f>
        <v>0</v>
      </c>
    </row>
    <row r="69" customFormat="false" ht="15" hidden="false" customHeight="false" outlineLevel="0" collapsed="false">
      <c r="A69" s="13" t="str">
        <f aca="false">IF(INDEX(Materials!$A$2:$A$301,65)="","",INDEX(Materials!$A$2:$A$301,65))</f>
        <v>Milk Thistle Dry Extract 70:1</v>
      </c>
      <c r="B69" s="19" t="n">
        <f aca="false">IF(A69="","",COUNTIF(C69:EV69,"&gt;0"))</f>
        <v>3</v>
      </c>
      <c r="C69" s="21" t="n">
        <f aca="false">IF(OR($A69="",C$4=""),0,COUNTIFS(Formulas!$A$2:$A$3001,C$4,Formulas!$B$2:$B$3001,$A69))</f>
        <v>0</v>
      </c>
      <c r="D69" s="21" t="n">
        <f aca="false">IF(OR($A69="",D$4=""),0,COUNTIFS(Formulas!$A$2:$A$3001,D$4,Formulas!$B$2:$B$3001,$A69))</f>
        <v>0</v>
      </c>
      <c r="E69" s="21" t="n">
        <f aca="false">IF(OR($A69="",E$4=""),0,COUNTIFS(Formulas!$A$2:$A$3001,E$4,Formulas!$B$2:$B$3001,$A69))</f>
        <v>0</v>
      </c>
      <c r="F69" s="21" t="n">
        <f aca="false">IF(OR($A69="",F$4=""),0,COUNTIFS(Formulas!$A$2:$A$3001,F$4,Formulas!$B$2:$B$3001,$A69))</f>
        <v>0</v>
      </c>
      <c r="G69" s="21" t="n">
        <f aca="false">IF(OR($A69="",G$4=""),0,COUNTIFS(Formulas!$A$2:$A$3001,G$4,Formulas!$B$2:$B$3001,$A69))</f>
        <v>0</v>
      </c>
      <c r="H69" s="21" t="n">
        <f aca="false">IF(OR($A69="",H$4=""),0,COUNTIFS(Formulas!$A$2:$A$3001,H$4,Formulas!$B$2:$B$3001,$A69))</f>
        <v>0</v>
      </c>
      <c r="I69" s="21" t="n">
        <f aca="false">IF(OR($A69="",I$4=""),0,COUNTIFS(Formulas!$A$2:$A$3001,I$4,Formulas!$B$2:$B$3001,$A69))</f>
        <v>0</v>
      </c>
      <c r="J69" s="21" t="n">
        <f aca="false">IF(OR($A69="",J$4=""),0,COUNTIFS(Formulas!$A$2:$A$3001,J$4,Formulas!$B$2:$B$3001,$A69))</f>
        <v>0</v>
      </c>
      <c r="K69" s="21" t="n">
        <f aca="false">IF(OR($A69="",K$4=""),0,COUNTIFS(Formulas!$A$2:$A$3001,K$4,Formulas!$B$2:$B$3001,$A69))</f>
        <v>0</v>
      </c>
      <c r="L69" s="21" t="n">
        <f aca="false">IF(OR($A69="",L$4=""),0,COUNTIFS(Formulas!$A$2:$A$3001,L$4,Formulas!$B$2:$B$3001,$A69))</f>
        <v>0</v>
      </c>
      <c r="M69" s="21" t="n">
        <f aca="false">IF(OR($A69="",M$4=""),0,COUNTIFS(Formulas!$A$2:$A$3001,M$4,Formulas!$B$2:$B$3001,$A69))</f>
        <v>0</v>
      </c>
      <c r="N69" s="21" t="n">
        <f aca="false">IF(OR($A69="",N$4=""),0,COUNTIFS(Formulas!$A$2:$A$3001,N$4,Formulas!$B$2:$B$3001,$A69))</f>
        <v>0</v>
      </c>
      <c r="O69" s="21" t="n">
        <f aca="false">IF(OR($A69="",O$4=""),0,COUNTIFS(Formulas!$A$2:$A$3001,O$4,Formulas!$B$2:$B$3001,$A69))</f>
        <v>0</v>
      </c>
      <c r="P69" s="21" t="n">
        <f aca="false">IF(OR($A69="",P$4=""),0,COUNTIFS(Formulas!$A$2:$A$3001,P$4,Formulas!$B$2:$B$3001,$A69))</f>
        <v>0</v>
      </c>
      <c r="Q69" s="21" t="n">
        <f aca="false">IF(OR($A69="",Q$4=""),0,COUNTIFS(Formulas!$A$2:$A$3001,Q$4,Formulas!$B$2:$B$3001,$A69))</f>
        <v>0</v>
      </c>
      <c r="R69" s="21" t="n">
        <f aca="false">IF(OR($A69="",R$4=""),0,COUNTIFS(Formulas!$A$2:$A$3001,R$4,Formulas!$B$2:$B$3001,$A69))</f>
        <v>0</v>
      </c>
      <c r="S69" s="21" t="n">
        <f aca="false">IF(OR($A69="",S$4=""),0,COUNTIFS(Formulas!$A$2:$A$3001,S$4,Formulas!$B$2:$B$3001,$A69))</f>
        <v>0</v>
      </c>
      <c r="T69" s="21" t="n">
        <f aca="false">IF(OR($A69="",T$4=""),0,COUNTIFS(Formulas!$A$2:$A$3001,T$4,Formulas!$B$2:$B$3001,$A69))</f>
        <v>0</v>
      </c>
      <c r="U69" s="21" t="n">
        <f aca="false">IF(OR($A69="",U$4=""),0,COUNTIFS(Formulas!$A$2:$A$3001,U$4,Formulas!$B$2:$B$3001,$A69))</f>
        <v>0</v>
      </c>
      <c r="V69" s="21" t="n">
        <f aca="false">IF(OR($A69="",V$4=""),0,COUNTIFS(Formulas!$A$2:$A$3001,V$4,Formulas!$B$2:$B$3001,$A69))</f>
        <v>0</v>
      </c>
      <c r="W69" s="21" t="n">
        <f aca="false">IF(OR($A69="",W$4=""),0,COUNTIFS(Formulas!$A$2:$A$3001,W$4,Formulas!$B$2:$B$3001,$A69))</f>
        <v>0</v>
      </c>
      <c r="X69" s="21" t="n">
        <f aca="false">IF(OR($A69="",X$4=""),0,COUNTIFS(Formulas!$A$2:$A$3001,X$4,Formulas!$B$2:$B$3001,$A69))</f>
        <v>0</v>
      </c>
      <c r="Y69" s="21" t="n">
        <f aca="false">IF(OR($A69="",Y$4=""),0,COUNTIFS(Formulas!$A$2:$A$3001,Y$4,Formulas!$B$2:$B$3001,$A69))</f>
        <v>0</v>
      </c>
      <c r="Z69" s="21" t="n">
        <f aca="false">IF(OR($A69="",Z$4=""),0,COUNTIFS(Formulas!$A$2:$A$3001,Z$4,Formulas!$B$2:$B$3001,$A69))</f>
        <v>0</v>
      </c>
      <c r="AA69" s="21" t="n">
        <f aca="false">IF(OR($A69="",AA$4=""),0,COUNTIFS(Formulas!$A$2:$A$3001,AA$4,Formulas!$B$2:$B$3001,$A69))</f>
        <v>0</v>
      </c>
      <c r="AB69" s="21" t="n">
        <f aca="false">IF(OR($A69="",AB$4=""),0,COUNTIFS(Formulas!$A$2:$A$3001,AB$4,Formulas!$B$2:$B$3001,$A69))</f>
        <v>0</v>
      </c>
      <c r="AC69" s="21" t="n">
        <f aca="false">IF(OR($A69="",AC$4=""),0,COUNTIFS(Formulas!$A$2:$A$3001,AC$4,Formulas!$B$2:$B$3001,$A69))</f>
        <v>0</v>
      </c>
      <c r="AD69" s="21" t="n">
        <f aca="false">IF(OR($A69="",AD$4=""),0,COUNTIFS(Formulas!$A$2:$A$3001,AD$4,Formulas!$B$2:$B$3001,$A69))</f>
        <v>0</v>
      </c>
      <c r="AE69" s="21" t="n">
        <f aca="false">IF(OR($A69="",AE$4=""),0,COUNTIFS(Formulas!$A$2:$A$3001,AE$4,Formulas!$B$2:$B$3001,$A69))</f>
        <v>0</v>
      </c>
      <c r="AF69" s="21" t="n">
        <f aca="false">IF(OR($A69="",AF$4=""),0,COUNTIFS(Formulas!$A$2:$A$3001,AF$4,Formulas!$B$2:$B$3001,$A69))</f>
        <v>0</v>
      </c>
      <c r="AG69" s="21" t="n">
        <f aca="false">IF(OR($A69="",AG$4=""),0,COUNTIFS(Formulas!$A$2:$A$3001,AG$4,Formulas!$B$2:$B$3001,$A69))</f>
        <v>0</v>
      </c>
      <c r="AH69" s="21" t="n">
        <f aca="false">IF(OR($A69="",AH$4=""),0,COUNTIFS(Formulas!$A$2:$A$3001,AH$4,Formulas!$B$2:$B$3001,$A69))</f>
        <v>0</v>
      </c>
      <c r="AI69" s="21" t="n">
        <f aca="false">IF(OR($A69="",AI$4=""),0,COUNTIFS(Formulas!$A$2:$A$3001,AI$4,Formulas!$B$2:$B$3001,$A69))</f>
        <v>0</v>
      </c>
      <c r="AJ69" s="21" t="n">
        <f aca="false">IF(OR($A69="",AJ$4=""),0,COUNTIFS(Formulas!$A$2:$A$3001,AJ$4,Formulas!$B$2:$B$3001,$A69))</f>
        <v>0</v>
      </c>
      <c r="AK69" s="21" t="n">
        <f aca="false">IF(OR($A69="",AK$4=""),0,COUNTIFS(Formulas!$A$2:$A$3001,AK$4,Formulas!$B$2:$B$3001,$A69))</f>
        <v>0</v>
      </c>
      <c r="AL69" s="21" t="n">
        <f aca="false">IF(OR($A69="",AL$4=""),0,COUNTIFS(Formulas!$A$2:$A$3001,AL$4,Formulas!$B$2:$B$3001,$A69))</f>
        <v>0</v>
      </c>
      <c r="AM69" s="21" t="n">
        <f aca="false">IF(OR($A69="",AM$4=""),0,COUNTIFS(Formulas!$A$2:$A$3001,AM$4,Formulas!$B$2:$B$3001,$A69))</f>
        <v>0</v>
      </c>
      <c r="AN69" s="21" t="n">
        <f aca="false">IF(OR($A69="",AN$4=""),0,COUNTIFS(Formulas!$A$2:$A$3001,AN$4,Formulas!$B$2:$B$3001,$A69))</f>
        <v>0</v>
      </c>
      <c r="AO69" s="21" t="n">
        <f aca="false">IF(OR($A69="",AO$4=""),0,COUNTIFS(Formulas!$A$2:$A$3001,AO$4,Formulas!$B$2:$B$3001,$A69))</f>
        <v>0</v>
      </c>
      <c r="AP69" s="21" t="n">
        <f aca="false">IF(OR($A69="",AP$4=""),0,COUNTIFS(Formulas!$A$2:$A$3001,AP$4,Formulas!$B$2:$B$3001,$A69))</f>
        <v>0</v>
      </c>
      <c r="AQ69" s="21" t="n">
        <f aca="false">IF(OR($A69="",AQ$4=""),0,COUNTIFS(Formulas!$A$2:$A$3001,AQ$4,Formulas!$B$2:$B$3001,$A69))</f>
        <v>0</v>
      </c>
      <c r="AR69" s="21" t="n">
        <f aca="false">IF(OR($A69="",AR$4=""),0,COUNTIFS(Formulas!$A$2:$A$3001,AR$4,Formulas!$B$2:$B$3001,$A69))</f>
        <v>0</v>
      </c>
      <c r="AS69" s="21" t="n">
        <f aca="false">IF(OR($A69="",AS$4=""),0,COUNTIFS(Formulas!$A$2:$A$3001,AS$4,Formulas!$B$2:$B$3001,$A69))</f>
        <v>0</v>
      </c>
      <c r="AT69" s="21" t="n">
        <f aca="false">IF(OR($A69="",AT$4=""),0,COUNTIFS(Formulas!$A$2:$A$3001,AT$4,Formulas!$B$2:$B$3001,$A69))</f>
        <v>0</v>
      </c>
      <c r="AU69" s="21" t="n">
        <f aca="false">IF(OR($A69="",AU$4=""),0,COUNTIFS(Formulas!$A$2:$A$3001,AU$4,Formulas!$B$2:$B$3001,$A69))</f>
        <v>0</v>
      </c>
      <c r="AV69" s="21" t="n">
        <f aca="false">IF(OR($A69="",AV$4=""),0,COUNTIFS(Formulas!$A$2:$A$3001,AV$4,Formulas!$B$2:$B$3001,$A69))</f>
        <v>0</v>
      </c>
      <c r="AW69" s="21" t="n">
        <f aca="false">IF(OR($A69="",AW$4=""),0,COUNTIFS(Formulas!$A$2:$A$3001,AW$4,Formulas!$B$2:$B$3001,$A69))</f>
        <v>0</v>
      </c>
      <c r="AX69" s="21" t="n">
        <f aca="false">IF(OR($A69="",AX$4=""),0,COUNTIFS(Formulas!$A$2:$A$3001,AX$4,Formulas!$B$2:$B$3001,$A69))</f>
        <v>0</v>
      </c>
      <c r="AY69" s="21" t="n">
        <f aca="false">IF(OR($A69="",AY$4=""),0,COUNTIFS(Formulas!$A$2:$A$3001,AY$4,Formulas!$B$2:$B$3001,$A69))</f>
        <v>0</v>
      </c>
      <c r="AZ69" s="21" t="n">
        <f aca="false">IF(OR($A69="",AZ$4=""),0,COUNTIFS(Formulas!$A$2:$A$3001,AZ$4,Formulas!$B$2:$B$3001,$A69))</f>
        <v>0</v>
      </c>
      <c r="BA69" s="21" t="n">
        <f aca="false">IF(OR($A69="",BA$4=""),0,COUNTIFS(Formulas!$A$2:$A$3001,BA$4,Formulas!$B$2:$B$3001,$A69))</f>
        <v>0</v>
      </c>
      <c r="BB69" s="21" t="n">
        <f aca="false">IF(OR($A69="",BB$4=""),0,COUNTIFS(Formulas!$A$2:$A$3001,BB$4,Formulas!$B$2:$B$3001,$A69))</f>
        <v>0</v>
      </c>
      <c r="BC69" s="21" t="n">
        <f aca="false">IF(OR($A69="",BC$4=""),0,COUNTIFS(Formulas!$A$2:$A$3001,BC$4,Formulas!$B$2:$B$3001,$A69))</f>
        <v>0</v>
      </c>
      <c r="BD69" s="21" t="n">
        <f aca="false">IF(OR($A69="",BD$4=""),0,COUNTIFS(Formulas!$A$2:$A$3001,BD$4,Formulas!$B$2:$B$3001,$A69))</f>
        <v>0</v>
      </c>
      <c r="BE69" s="21" t="n">
        <f aca="false">IF(OR($A69="",BE$4=""),0,COUNTIFS(Formulas!$A$2:$A$3001,BE$4,Formulas!$B$2:$B$3001,$A69))</f>
        <v>0</v>
      </c>
      <c r="BF69" s="21" t="n">
        <f aca="false">IF(OR($A69="",BF$4=""),0,COUNTIFS(Formulas!$A$2:$A$3001,BF$4,Formulas!$B$2:$B$3001,$A69))</f>
        <v>0</v>
      </c>
      <c r="BG69" s="21" t="n">
        <f aca="false">IF(OR($A69="",BG$4=""),0,COUNTIFS(Formulas!$A$2:$A$3001,BG$4,Formulas!$B$2:$B$3001,$A69))</f>
        <v>0</v>
      </c>
      <c r="BH69" s="21" t="n">
        <f aca="false">IF(OR($A69="",BH$4=""),0,COUNTIFS(Formulas!$A$2:$A$3001,BH$4,Formulas!$B$2:$B$3001,$A69))</f>
        <v>0</v>
      </c>
      <c r="BI69" s="21" t="n">
        <f aca="false">IF(OR($A69="",BI$4=""),0,COUNTIFS(Formulas!$A$2:$A$3001,BI$4,Formulas!$B$2:$B$3001,$A69))</f>
        <v>0</v>
      </c>
      <c r="BJ69" s="21" t="n">
        <f aca="false">IF(OR($A69="",BJ$4=""),0,COUNTIFS(Formulas!$A$2:$A$3001,BJ$4,Formulas!$B$2:$B$3001,$A69))</f>
        <v>0</v>
      </c>
      <c r="BK69" s="21" t="n">
        <f aca="false">IF(OR($A69="",BK$4=""),0,COUNTIFS(Formulas!$A$2:$A$3001,BK$4,Formulas!$B$2:$B$3001,$A69))</f>
        <v>0</v>
      </c>
      <c r="BL69" s="21" t="n">
        <f aca="false">IF(OR($A69="",BL$4=""),0,COUNTIFS(Formulas!$A$2:$A$3001,BL$4,Formulas!$B$2:$B$3001,$A69))</f>
        <v>0</v>
      </c>
      <c r="BM69" s="21" t="n">
        <f aca="false">IF(OR($A69="",BM$4=""),0,COUNTIFS(Formulas!$A$2:$A$3001,BM$4,Formulas!$B$2:$B$3001,$A69))</f>
        <v>0</v>
      </c>
      <c r="BN69" s="21" t="n">
        <f aca="false">IF(OR($A69="",BN$4=""),0,COUNTIFS(Formulas!$A$2:$A$3001,BN$4,Formulas!$B$2:$B$3001,$A69))</f>
        <v>0</v>
      </c>
      <c r="BO69" s="21" t="n">
        <f aca="false">IF(OR($A69="",BO$4=""),0,COUNTIFS(Formulas!$A$2:$A$3001,BO$4,Formulas!$B$2:$B$3001,$A69))</f>
        <v>0</v>
      </c>
      <c r="BP69" s="21" t="n">
        <f aca="false">IF(OR($A69="",BP$4=""),0,COUNTIFS(Formulas!$A$2:$A$3001,BP$4,Formulas!$B$2:$B$3001,$A69))</f>
        <v>0</v>
      </c>
      <c r="BQ69" s="21" t="n">
        <f aca="false">IF(OR($A69="",BQ$4=""),0,COUNTIFS(Formulas!$A$2:$A$3001,BQ$4,Formulas!$B$2:$B$3001,$A69))</f>
        <v>0</v>
      </c>
      <c r="BR69" s="21" t="n">
        <f aca="false">IF(OR($A69="",BR$4=""),0,COUNTIFS(Formulas!$A$2:$A$3001,BR$4,Formulas!$B$2:$B$3001,$A69))</f>
        <v>0</v>
      </c>
      <c r="BS69" s="21" t="n">
        <f aca="false">IF(OR($A69="",BS$4=""),0,COUNTIFS(Formulas!$A$2:$A$3001,BS$4,Formulas!$B$2:$B$3001,$A69))</f>
        <v>0</v>
      </c>
      <c r="BT69" s="21" t="n">
        <f aca="false">IF(OR($A69="",BT$4=""),0,COUNTIFS(Formulas!$A$2:$A$3001,BT$4,Formulas!$B$2:$B$3001,$A69))</f>
        <v>0</v>
      </c>
      <c r="BU69" s="21" t="n">
        <f aca="false">IF(OR($A69="",BU$4=""),0,COUNTIFS(Formulas!$A$2:$A$3001,BU$4,Formulas!$B$2:$B$3001,$A69))</f>
        <v>0</v>
      </c>
      <c r="BV69" s="21" t="n">
        <f aca="false">IF(OR($A69="",BV$4=""),0,COUNTIFS(Formulas!$A$2:$A$3001,BV$4,Formulas!$B$2:$B$3001,$A69))</f>
        <v>0</v>
      </c>
      <c r="BW69" s="21" t="n">
        <f aca="false">IF(OR($A69="",BW$4=""),0,COUNTIFS(Formulas!$A$2:$A$3001,BW$4,Formulas!$B$2:$B$3001,$A69))</f>
        <v>0</v>
      </c>
      <c r="BX69" s="21" t="n">
        <f aca="false">IF(OR($A69="",BX$4=""),0,COUNTIFS(Formulas!$A$2:$A$3001,BX$4,Formulas!$B$2:$B$3001,$A69))</f>
        <v>0</v>
      </c>
      <c r="BY69" s="21" t="n">
        <f aca="false">IF(OR($A69="",BY$4=""),0,COUNTIFS(Formulas!$A$2:$A$3001,BY$4,Formulas!$B$2:$B$3001,$A69))</f>
        <v>0</v>
      </c>
      <c r="BZ69" s="21" t="n">
        <f aca="false">IF(OR($A69="",BZ$4=""),0,COUNTIFS(Formulas!$A$2:$A$3001,BZ$4,Formulas!$B$2:$B$3001,$A69))</f>
        <v>0</v>
      </c>
      <c r="CA69" s="21" t="n">
        <f aca="false">IF(OR($A69="",CA$4=""),0,COUNTIFS(Formulas!$A$2:$A$3001,CA$4,Formulas!$B$2:$B$3001,$A69))</f>
        <v>0</v>
      </c>
      <c r="CB69" s="21" t="n">
        <f aca="false">IF(OR($A69="",CB$4=""),0,COUNTIFS(Formulas!$A$2:$A$3001,CB$4,Formulas!$B$2:$B$3001,$A69))</f>
        <v>0</v>
      </c>
      <c r="CC69" s="21" t="n">
        <f aca="false">IF(OR($A69="",CC$4=""),0,COUNTIFS(Formulas!$A$2:$A$3001,CC$4,Formulas!$B$2:$B$3001,$A69))</f>
        <v>0</v>
      </c>
      <c r="CD69" s="21" t="n">
        <f aca="false">IF(OR($A69="",CD$4=""),0,COUNTIFS(Formulas!$A$2:$A$3001,CD$4,Formulas!$B$2:$B$3001,$A69))</f>
        <v>0</v>
      </c>
      <c r="CE69" s="21" t="n">
        <f aca="false">IF(OR($A69="",CE$4=""),0,COUNTIFS(Formulas!$A$2:$A$3001,CE$4,Formulas!$B$2:$B$3001,$A69))</f>
        <v>0</v>
      </c>
      <c r="CF69" s="21" t="n">
        <f aca="false">IF(OR($A69="",CF$4=""),0,COUNTIFS(Formulas!$A$2:$A$3001,CF$4,Formulas!$B$2:$B$3001,$A69))</f>
        <v>0</v>
      </c>
      <c r="CG69" s="21" t="n">
        <f aca="false">IF(OR($A69="",CG$4=""),0,COUNTIFS(Formulas!$A$2:$A$3001,CG$4,Formulas!$B$2:$B$3001,$A69))</f>
        <v>0</v>
      </c>
      <c r="CH69" s="21" t="n">
        <f aca="false">IF(OR($A69="",CH$4=""),0,COUNTIFS(Formulas!$A$2:$A$3001,CH$4,Formulas!$B$2:$B$3001,$A69))</f>
        <v>0</v>
      </c>
      <c r="CI69" s="21" t="n">
        <f aca="false">IF(OR($A69="",CI$4=""),0,COUNTIFS(Formulas!$A$2:$A$3001,CI$4,Formulas!$B$2:$B$3001,$A69))</f>
        <v>1</v>
      </c>
      <c r="CJ69" s="21" t="n">
        <f aca="false">IF(OR($A69="",CJ$4=""),0,COUNTIFS(Formulas!$A$2:$A$3001,CJ$4,Formulas!$B$2:$B$3001,$A69))</f>
        <v>0</v>
      </c>
      <c r="CK69" s="21" t="n">
        <f aca="false">IF(OR($A69="",CK$4=""),0,COUNTIFS(Formulas!$A$2:$A$3001,CK$4,Formulas!$B$2:$B$3001,$A69))</f>
        <v>0</v>
      </c>
      <c r="CL69" s="21" t="n">
        <f aca="false">IF(OR($A69="",CL$4=""),0,COUNTIFS(Formulas!$A$2:$A$3001,CL$4,Formulas!$B$2:$B$3001,$A69))</f>
        <v>0</v>
      </c>
      <c r="CM69" s="21" t="n">
        <f aca="false">IF(OR($A69="",CM$4=""),0,COUNTIFS(Formulas!$A$2:$A$3001,CM$4,Formulas!$B$2:$B$3001,$A69))</f>
        <v>0</v>
      </c>
      <c r="CN69" s="21" t="n">
        <f aca="false">IF(OR($A69="",CN$4=""),0,COUNTIFS(Formulas!$A$2:$A$3001,CN$4,Formulas!$B$2:$B$3001,$A69))</f>
        <v>0</v>
      </c>
      <c r="CO69" s="21" t="n">
        <f aca="false">IF(OR($A69="",CO$4=""),0,COUNTIFS(Formulas!$A$2:$A$3001,CO$4,Formulas!$B$2:$B$3001,$A69))</f>
        <v>0</v>
      </c>
      <c r="CP69" s="21" t="n">
        <f aca="false">IF(OR($A69="",CP$4=""),0,COUNTIFS(Formulas!$A$2:$A$3001,CP$4,Formulas!$B$2:$B$3001,$A69))</f>
        <v>0</v>
      </c>
      <c r="CQ69" s="21" t="n">
        <f aca="false">IF(OR($A69="",CQ$4=""),0,COUNTIFS(Formulas!$A$2:$A$3001,CQ$4,Formulas!$B$2:$B$3001,$A69))</f>
        <v>0</v>
      </c>
      <c r="CR69" s="21" t="n">
        <f aca="false">IF(OR($A69="",CR$4=""),0,COUNTIFS(Formulas!$A$2:$A$3001,CR$4,Formulas!$B$2:$B$3001,$A69))</f>
        <v>0</v>
      </c>
      <c r="CS69" s="21" t="n">
        <f aca="false">IF(OR($A69="",CS$4=""),0,COUNTIFS(Formulas!$A$2:$A$3001,CS$4,Formulas!$B$2:$B$3001,$A69))</f>
        <v>1</v>
      </c>
      <c r="CT69" s="21" t="n">
        <f aca="false">IF(OR($A69="",CT$4=""),0,COUNTIFS(Formulas!$A$2:$A$3001,CT$4,Formulas!$B$2:$B$3001,$A69))</f>
        <v>1</v>
      </c>
      <c r="CU69" s="21" t="n">
        <f aca="false">IF(OR($A69="",CU$4=""),0,COUNTIFS(Formulas!$A$2:$A$3001,CU$4,Formulas!$B$2:$B$3001,$A69))</f>
        <v>0</v>
      </c>
      <c r="CV69" s="21" t="n">
        <f aca="false">IF(OR($A69="",CV$4=""),0,COUNTIFS(Formulas!$A$2:$A$3001,CV$4,Formulas!$B$2:$B$3001,$A69))</f>
        <v>0</v>
      </c>
      <c r="CW69" s="21" t="n">
        <f aca="false">IF(OR($A69="",CW$4=""),0,COUNTIFS(Formulas!$A$2:$A$3001,CW$4,Formulas!$B$2:$B$3001,$A69))</f>
        <v>0</v>
      </c>
      <c r="CX69" s="21" t="n">
        <f aca="false">IF(OR($A69="",CX$4=""),0,COUNTIFS(Formulas!$A$2:$A$3001,CX$4,Formulas!$B$2:$B$3001,$A69))</f>
        <v>0</v>
      </c>
      <c r="CY69" s="21" t="n">
        <f aca="false">IF(OR($A69="",CY$4=""),0,COUNTIFS(Formulas!$A$2:$A$3001,CY$4,Formulas!$B$2:$B$3001,$A69))</f>
        <v>0</v>
      </c>
      <c r="CZ69" s="21" t="n">
        <f aca="false">IF(OR($A69="",CZ$4=""),0,COUNTIFS(Formulas!$A$2:$A$3001,CZ$4,Formulas!$B$2:$B$3001,$A69))</f>
        <v>0</v>
      </c>
      <c r="DA69" s="21" t="n">
        <f aca="false">IF(OR($A69="",DA$4=""),0,COUNTIFS(Formulas!$A$2:$A$3001,DA$4,Formulas!$B$2:$B$3001,$A69))</f>
        <v>0</v>
      </c>
      <c r="DB69" s="21" t="n">
        <f aca="false">IF(OR($A69="",DB$4=""),0,COUNTIFS(Formulas!$A$2:$A$3001,DB$4,Formulas!$B$2:$B$3001,$A69))</f>
        <v>0</v>
      </c>
      <c r="DC69" s="21" t="n">
        <f aca="false">IF(OR($A69="",DC$4=""),0,COUNTIFS(Formulas!$A$2:$A$3001,DC$4,Formulas!$B$2:$B$3001,$A69))</f>
        <v>0</v>
      </c>
      <c r="DD69" s="21" t="n">
        <f aca="false">IF(OR($A69="",DD$4=""),0,COUNTIFS(Formulas!$A$2:$A$3001,DD$4,Formulas!$B$2:$B$3001,$A69))</f>
        <v>0</v>
      </c>
      <c r="DE69" s="21" t="n">
        <f aca="false">IF(OR($A69="",DE$4=""),0,COUNTIFS(Formulas!$A$2:$A$3001,DE$4,Formulas!$B$2:$B$3001,$A69))</f>
        <v>0</v>
      </c>
      <c r="DF69" s="21" t="n">
        <f aca="false">IF(OR($A69="",DF$4=""),0,COUNTIFS(Formulas!$A$2:$A$3001,DF$4,Formulas!$B$2:$B$3001,$A69))</f>
        <v>0</v>
      </c>
      <c r="DG69" s="21" t="n">
        <f aca="false">IF(OR($A69="",DG$4=""),0,COUNTIFS(Formulas!$A$2:$A$3001,DG$4,Formulas!$B$2:$B$3001,$A69))</f>
        <v>0</v>
      </c>
      <c r="DH69" s="21" t="n">
        <f aca="false">IF(OR($A69="",DH$4=""),0,COUNTIFS(Formulas!$A$2:$A$3001,DH$4,Formulas!$B$2:$B$3001,$A69))</f>
        <v>0</v>
      </c>
      <c r="DI69" s="21" t="n">
        <f aca="false">IF(OR($A69="",DI$4=""),0,COUNTIFS(Formulas!$A$2:$A$3001,DI$4,Formulas!$B$2:$B$3001,$A69))</f>
        <v>0</v>
      </c>
      <c r="DJ69" s="21" t="n">
        <f aca="false">IF(OR($A69="",DJ$4=""),0,COUNTIFS(Formulas!$A$2:$A$3001,DJ$4,Formulas!$B$2:$B$3001,$A69))</f>
        <v>0</v>
      </c>
      <c r="DK69" s="21" t="n">
        <f aca="false">IF(OR($A69="",DK$4=""),0,COUNTIFS(Formulas!$A$2:$A$3001,DK$4,Formulas!$B$2:$B$3001,$A69))</f>
        <v>0</v>
      </c>
      <c r="DL69" s="21" t="n">
        <f aca="false">IF(OR($A69="",DL$4=""),0,COUNTIFS(Formulas!$A$2:$A$3001,DL$4,Formulas!$B$2:$B$3001,$A69))</f>
        <v>0</v>
      </c>
      <c r="DM69" s="21" t="n">
        <f aca="false">IF(OR($A69="",DM$4=""),0,COUNTIFS(Formulas!$A$2:$A$3001,DM$4,Formulas!$B$2:$B$3001,$A69))</f>
        <v>0</v>
      </c>
      <c r="DN69" s="21" t="n">
        <f aca="false">IF(OR($A69="",DN$4=""),0,COUNTIFS(Formulas!$A$2:$A$3001,DN$4,Formulas!$B$2:$B$3001,$A69))</f>
        <v>0</v>
      </c>
      <c r="DO69" s="21" t="n">
        <f aca="false">IF(OR($A69="",DO$4=""),0,COUNTIFS(Formulas!$A$2:$A$3001,DO$4,Formulas!$B$2:$B$3001,$A69))</f>
        <v>0</v>
      </c>
      <c r="DP69" s="21" t="n">
        <f aca="false">IF(OR($A69="",DP$4=""),0,COUNTIFS(Formulas!$A$2:$A$3001,DP$4,Formulas!$B$2:$B$3001,$A69))</f>
        <v>0</v>
      </c>
      <c r="DQ69" s="21" t="n">
        <f aca="false">IF(OR($A69="",DQ$4=""),0,COUNTIFS(Formulas!$A$2:$A$3001,DQ$4,Formulas!$B$2:$B$3001,$A69))</f>
        <v>0</v>
      </c>
      <c r="DR69" s="21" t="n">
        <f aca="false">IF(OR($A69="",DR$4=""),0,COUNTIFS(Formulas!$A$2:$A$3001,DR$4,Formulas!$B$2:$B$3001,$A69))</f>
        <v>0</v>
      </c>
      <c r="DS69" s="21" t="n">
        <f aca="false">IF(OR($A69="",DS$4=""),0,COUNTIFS(Formulas!$A$2:$A$3001,DS$4,Formulas!$B$2:$B$3001,$A69))</f>
        <v>0</v>
      </c>
      <c r="DT69" s="21" t="n">
        <f aca="false">IF(OR($A69="",DT$4=""),0,COUNTIFS(Formulas!$A$2:$A$3001,DT$4,Formulas!$B$2:$B$3001,$A69))</f>
        <v>0</v>
      </c>
      <c r="DU69" s="21" t="n">
        <f aca="false">IF(OR($A69="",DU$4=""),0,COUNTIFS(Formulas!$A$2:$A$3001,DU$4,Formulas!$B$2:$B$3001,$A69))</f>
        <v>0</v>
      </c>
      <c r="DV69" s="21" t="n">
        <f aca="false">IF(OR($A69="",DV$4=""),0,COUNTIFS(Formulas!$A$2:$A$3001,DV$4,Formulas!$B$2:$B$3001,$A69))</f>
        <v>0</v>
      </c>
      <c r="DW69" s="21" t="n">
        <f aca="false">IF(OR($A69="",DW$4=""),0,COUNTIFS(Formulas!$A$2:$A$3001,DW$4,Formulas!$B$2:$B$3001,$A69))</f>
        <v>0</v>
      </c>
      <c r="DX69" s="21" t="n">
        <f aca="false">IF(OR($A69="",DX$4=""),0,COUNTIFS(Formulas!$A$2:$A$3001,DX$4,Formulas!$B$2:$B$3001,$A69))</f>
        <v>0</v>
      </c>
      <c r="DY69" s="21" t="n">
        <f aca="false">IF(OR($A69="",DY$4=""),0,COUNTIFS(Formulas!$A$2:$A$3001,DY$4,Formulas!$B$2:$B$3001,$A69))</f>
        <v>0</v>
      </c>
      <c r="DZ69" s="21" t="n">
        <f aca="false">IF(OR($A69="",DZ$4=""),0,COUNTIFS(Formulas!$A$2:$A$3001,DZ$4,Formulas!$B$2:$B$3001,$A69))</f>
        <v>0</v>
      </c>
      <c r="EA69" s="21" t="n">
        <f aca="false">IF(OR($A69="",EA$4=""),0,COUNTIFS(Formulas!$A$2:$A$3001,EA$4,Formulas!$B$2:$B$3001,$A69))</f>
        <v>0</v>
      </c>
      <c r="EB69" s="21" t="n">
        <f aca="false">IF(OR($A69="",EB$4=""),0,COUNTIFS(Formulas!$A$2:$A$3001,EB$4,Formulas!$B$2:$B$3001,$A69))</f>
        <v>0</v>
      </c>
      <c r="EC69" s="21" t="n">
        <f aca="false">IF(OR($A69="",EC$4=""),0,COUNTIFS(Formulas!$A$2:$A$3001,EC$4,Formulas!$B$2:$B$3001,$A69))</f>
        <v>0</v>
      </c>
      <c r="ED69" s="21" t="n">
        <f aca="false">IF(OR($A69="",ED$4=""),0,COUNTIFS(Formulas!$A$2:$A$3001,ED$4,Formulas!$B$2:$B$3001,$A69))</f>
        <v>0</v>
      </c>
      <c r="EE69" s="21" t="n">
        <f aca="false">IF(OR($A69="",EE$4=""),0,COUNTIFS(Formulas!$A$2:$A$3001,EE$4,Formulas!$B$2:$B$3001,$A69))</f>
        <v>0</v>
      </c>
      <c r="EF69" s="21" t="n">
        <f aca="false">IF(OR($A69="",EF$4=""),0,COUNTIFS(Formulas!$A$2:$A$3001,EF$4,Formulas!$B$2:$B$3001,$A69))</f>
        <v>0</v>
      </c>
      <c r="EG69" s="21" t="n">
        <f aca="false">IF(OR($A69="",EG$4=""),0,COUNTIFS(Formulas!$A$2:$A$3001,EG$4,Formulas!$B$2:$B$3001,$A69))</f>
        <v>0</v>
      </c>
      <c r="EH69" s="21" t="n">
        <f aca="false">IF(OR($A69="",EH$4=""),0,COUNTIFS(Formulas!$A$2:$A$3001,EH$4,Formulas!$B$2:$B$3001,$A69))</f>
        <v>0</v>
      </c>
      <c r="EI69" s="21" t="n">
        <f aca="false">IF(OR($A69="",EI$4=""),0,COUNTIFS(Formulas!$A$2:$A$3001,EI$4,Formulas!$B$2:$B$3001,$A69))</f>
        <v>0</v>
      </c>
      <c r="EJ69" s="21" t="n">
        <f aca="false">IF(OR($A69="",EJ$4=""),0,COUNTIFS(Formulas!$A$2:$A$3001,EJ$4,Formulas!$B$2:$B$3001,$A69))</f>
        <v>0</v>
      </c>
      <c r="EK69" s="21" t="n">
        <f aca="false">IF(OR($A69="",EK$4=""),0,COUNTIFS(Formulas!$A$2:$A$3001,EK$4,Formulas!$B$2:$B$3001,$A69))</f>
        <v>0</v>
      </c>
      <c r="EL69" s="21" t="n">
        <f aca="false">IF(OR($A69="",EL$4=""),0,COUNTIFS(Formulas!$A$2:$A$3001,EL$4,Formulas!$B$2:$B$3001,$A69))</f>
        <v>0</v>
      </c>
      <c r="EM69" s="21" t="n">
        <f aca="false">IF(OR($A69="",EM$4=""),0,COUNTIFS(Formulas!$A$2:$A$3001,EM$4,Formulas!$B$2:$B$3001,$A69))</f>
        <v>0</v>
      </c>
      <c r="EN69" s="21" t="n">
        <f aca="false">IF(OR($A69="",EN$4=""),0,COUNTIFS(Formulas!$A$2:$A$3001,EN$4,Formulas!$B$2:$B$3001,$A69))</f>
        <v>0</v>
      </c>
      <c r="EO69" s="21" t="n">
        <f aca="false">IF(OR($A69="",EO$4=""),0,COUNTIFS(Formulas!$A$2:$A$3001,EO$4,Formulas!$B$2:$B$3001,$A69))</f>
        <v>0</v>
      </c>
      <c r="EP69" s="21" t="n">
        <f aca="false">IF(OR($A69="",EP$4=""),0,COUNTIFS(Formulas!$A$2:$A$3001,EP$4,Formulas!$B$2:$B$3001,$A69))</f>
        <v>0</v>
      </c>
      <c r="EQ69" s="21" t="n">
        <f aca="false">IF(OR($A69="",EQ$4=""),0,COUNTIFS(Formulas!$A$2:$A$3001,EQ$4,Formulas!$B$2:$B$3001,$A69))</f>
        <v>0</v>
      </c>
      <c r="ER69" s="21" t="n">
        <f aca="false">IF(OR($A69="",ER$4=""),0,COUNTIFS(Formulas!$A$2:$A$3001,ER$4,Formulas!$B$2:$B$3001,$A69))</f>
        <v>0</v>
      </c>
      <c r="ES69" s="21" t="n">
        <f aca="false">IF(OR($A69="",ES$4=""),0,COUNTIFS(Formulas!$A$2:$A$3001,ES$4,Formulas!$B$2:$B$3001,$A69))</f>
        <v>0</v>
      </c>
      <c r="ET69" s="21" t="n">
        <f aca="false">IF(OR($A69="",ET$4=""),0,COUNTIFS(Formulas!$A$2:$A$3001,ET$4,Formulas!$B$2:$B$3001,$A69))</f>
        <v>0</v>
      </c>
      <c r="EU69" s="21" t="n">
        <f aca="false">IF(OR($A69="",EU$4=""),0,COUNTIFS(Formulas!$A$2:$A$3001,EU$4,Formulas!$B$2:$B$3001,$A69))</f>
        <v>0</v>
      </c>
      <c r="EV69" s="21" t="n">
        <f aca="false">IF(OR($A69="",EV$4=""),0,COUNTIFS(Formulas!$A$2:$A$3001,EV$4,Formulas!$B$2:$B$3001,$A69))</f>
        <v>0</v>
      </c>
    </row>
    <row r="70" customFormat="false" ht="15" hidden="false" customHeight="false" outlineLevel="0" collapsed="false">
      <c r="A70" s="13" t="str">
        <f aca="false">IF(INDEX(Materials!$A$2:$A$301,66)="","",INDEX(Materials!$A$2:$A$301,66))</f>
        <v>Naproxen</v>
      </c>
      <c r="B70" s="19" t="n">
        <f aca="false">IF(A70="","",COUNTIF(C70:EV70,"&gt;0"))</f>
        <v>1</v>
      </c>
      <c r="C70" s="21" t="n">
        <f aca="false">IF(OR($A70="",C$4=""),0,COUNTIFS(Formulas!$A$2:$A$3001,C$4,Formulas!$B$2:$B$3001,$A70))</f>
        <v>0</v>
      </c>
      <c r="D70" s="21" t="n">
        <f aca="false">IF(OR($A70="",D$4=""),0,COUNTIFS(Formulas!$A$2:$A$3001,D$4,Formulas!$B$2:$B$3001,$A70))</f>
        <v>0</v>
      </c>
      <c r="E70" s="21" t="n">
        <f aca="false">IF(OR($A70="",E$4=""),0,COUNTIFS(Formulas!$A$2:$A$3001,E$4,Formulas!$B$2:$B$3001,$A70))</f>
        <v>0</v>
      </c>
      <c r="F70" s="21" t="n">
        <f aca="false">IF(OR($A70="",F$4=""),0,COUNTIFS(Formulas!$A$2:$A$3001,F$4,Formulas!$B$2:$B$3001,$A70))</f>
        <v>0</v>
      </c>
      <c r="G70" s="21" t="n">
        <f aca="false">IF(OR($A70="",G$4=""),0,COUNTIFS(Formulas!$A$2:$A$3001,G$4,Formulas!$B$2:$B$3001,$A70))</f>
        <v>0</v>
      </c>
      <c r="H70" s="21" t="n">
        <f aca="false">IF(OR($A70="",H$4=""),0,COUNTIFS(Formulas!$A$2:$A$3001,H$4,Formulas!$B$2:$B$3001,$A70))</f>
        <v>0</v>
      </c>
      <c r="I70" s="21" t="n">
        <f aca="false">IF(OR($A70="",I$4=""),0,COUNTIFS(Formulas!$A$2:$A$3001,I$4,Formulas!$B$2:$B$3001,$A70))</f>
        <v>0</v>
      </c>
      <c r="J70" s="21" t="n">
        <f aca="false">IF(OR($A70="",J$4=""),0,COUNTIFS(Formulas!$A$2:$A$3001,J$4,Formulas!$B$2:$B$3001,$A70))</f>
        <v>0</v>
      </c>
      <c r="K70" s="21" t="n">
        <f aca="false">IF(OR($A70="",K$4=""),0,COUNTIFS(Formulas!$A$2:$A$3001,K$4,Formulas!$B$2:$B$3001,$A70))</f>
        <v>0</v>
      </c>
      <c r="L70" s="21" t="n">
        <f aca="false">IF(OR($A70="",L$4=""),0,COUNTIFS(Formulas!$A$2:$A$3001,L$4,Formulas!$B$2:$B$3001,$A70))</f>
        <v>0</v>
      </c>
      <c r="M70" s="21" t="n">
        <f aca="false">IF(OR($A70="",M$4=""),0,COUNTIFS(Formulas!$A$2:$A$3001,M$4,Formulas!$B$2:$B$3001,$A70))</f>
        <v>0</v>
      </c>
      <c r="N70" s="21" t="n">
        <f aca="false">IF(OR($A70="",N$4=""),0,COUNTIFS(Formulas!$A$2:$A$3001,N$4,Formulas!$B$2:$B$3001,$A70))</f>
        <v>0</v>
      </c>
      <c r="O70" s="21" t="n">
        <f aca="false">IF(OR($A70="",O$4=""),0,COUNTIFS(Formulas!$A$2:$A$3001,O$4,Formulas!$B$2:$B$3001,$A70))</f>
        <v>0</v>
      </c>
      <c r="P70" s="21" t="n">
        <f aca="false">IF(OR($A70="",P$4=""),0,COUNTIFS(Formulas!$A$2:$A$3001,P$4,Formulas!$B$2:$B$3001,$A70))</f>
        <v>0</v>
      </c>
      <c r="Q70" s="21" t="n">
        <f aca="false">IF(OR($A70="",Q$4=""),0,COUNTIFS(Formulas!$A$2:$A$3001,Q$4,Formulas!$B$2:$B$3001,$A70))</f>
        <v>0</v>
      </c>
      <c r="R70" s="21" t="n">
        <f aca="false">IF(OR($A70="",R$4=""),0,COUNTIFS(Formulas!$A$2:$A$3001,R$4,Formulas!$B$2:$B$3001,$A70))</f>
        <v>0</v>
      </c>
      <c r="S70" s="21" t="n">
        <f aca="false">IF(OR($A70="",S$4=""),0,COUNTIFS(Formulas!$A$2:$A$3001,S$4,Formulas!$B$2:$B$3001,$A70))</f>
        <v>0</v>
      </c>
      <c r="T70" s="21" t="n">
        <f aca="false">IF(OR($A70="",T$4=""),0,COUNTIFS(Formulas!$A$2:$A$3001,T$4,Formulas!$B$2:$B$3001,$A70))</f>
        <v>0</v>
      </c>
      <c r="U70" s="21" t="n">
        <f aca="false">IF(OR($A70="",U$4=""),0,COUNTIFS(Formulas!$A$2:$A$3001,U$4,Formulas!$B$2:$B$3001,$A70))</f>
        <v>0</v>
      </c>
      <c r="V70" s="21" t="n">
        <f aca="false">IF(OR($A70="",V$4=""),0,COUNTIFS(Formulas!$A$2:$A$3001,V$4,Formulas!$B$2:$B$3001,$A70))</f>
        <v>0</v>
      </c>
      <c r="W70" s="21" t="n">
        <f aca="false">IF(OR($A70="",W$4=""),0,COUNTIFS(Formulas!$A$2:$A$3001,W$4,Formulas!$B$2:$B$3001,$A70))</f>
        <v>0</v>
      </c>
      <c r="X70" s="21" t="n">
        <f aca="false">IF(OR($A70="",X$4=""),0,COUNTIFS(Formulas!$A$2:$A$3001,X$4,Formulas!$B$2:$B$3001,$A70))</f>
        <v>0</v>
      </c>
      <c r="Y70" s="21" t="n">
        <f aca="false">IF(OR($A70="",Y$4=""),0,COUNTIFS(Formulas!$A$2:$A$3001,Y$4,Formulas!$B$2:$B$3001,$A70))</f>
        <v>0</v>
      </c>
      <c r="Z70" s="21" t="n">
        <f aca="false">IF(OR($A70="",Z$4=""),0,COUNTIFS(Formulas!$A$2:$A$3001,Z$4,Formulas!$B$2:$B$3001,$A70))</f>
        <v>0</v>
      </c>
      <c r="AA70" s="21" t="n">
        <f aca="false">IF(OR($A70="",AA$4=""),0,COUNTIFS(Formulas!$A$2:$A$3001,AA$4,Formulas!$B$2:$B$3001,$A70))</f>
        <v>0</v>
      </c>
      <c r="AB70" s="21" t="n">
        <f aca="false">IF(OR($A70="",AB$4=""),0,COUNTIFS(Formulas!$A$2:$A$3001,AB$4,Formulas!$B$2:$B$3001,$A70))</f>
        <v>0</v>
      </c>
      <c r="AC70" s="21" t="n">
        <f aca="false">IF(OR($A70="",AC$4=""),0,COUNTIFS(Formulas!$A$2:$A$3001,AC$4,Formulas!$B$2:$B$3001,$A70))</f>
        <v>1</v>
      </c>
      <c r="AD70" s="21" t="n">
        <f aca="false">IF(OR($A70="",AD$4=""),0,COUNTIFS(Formulas!$A$2:$A$3001,AD$4,Formulas!$B$2:$B$3001,$A70))</f>
        <v>0</v>
      </c>
      <c r="AE70" s="21" t="n">
        <f aca="false">IF(OR($A70="",AE$4=""),0,COUNTIFS(Formulas!$A$2:$A$3001,AE$4,Formulas!$B$2:$B$3001,$A70))</f>
        <v>0</v>
      </c>
      <c r="AF70" s="21" t="n">
        <f aca="false">IF(OR($A70="",AF$4=""),0,COUNTIFS(Formulas!$A$2:$A$3001,AF$4,Formulas!$B$2:$B$3001,$A70))</f>
        <v>0</v>
      </c>
      <c r="AG70" s="21" t="n">
        <f aca="false">IF(OR($A70="",AG$4=""),0,COUNTIFS(Formulas!$A$2:$A$3001,AG$4,Formulas!$B$2:$B$3001,$A70))</f>
        <v>0</v>
      </c>
      <c r="AH70" s="21" t="n">
        <f aca="false">IF(OR($A70="",AH$4=""),0,COUNTIFS(Formulas!$A$2:$A$3001,AH$4,Formulas!$B$2:$B$3001,$A70))</f>
        <v>0</v>
      </c>
      <c r="AI70" s="21" t="n">
        <f aca="false">IF(OR($A70="",AI$4=""),0,COUNTIFS(Formulas!$A$2:$A$3001,AI$4,Formulas!$B$2:$B$3001,$A70))</f>
        <v>0</v>
      </c>
      <c r="AJ70" s="21" t="n">
        <f aca="false">IF(OR($A70="",AJ$4=""),0,COUNTIFS(Formulas!$A$2:$A$3001,AJ$4,Formulas!$B$2:$B$3001,$A70))</f>
        <v>0</v>
      </c>
      <c r="AK70" s="21" t="n">
        <f aca="false">IF(OR($A70="",AK$4=""),0,COUNTIFS(Formulas!$A$2:$A$3001,AK$4,Formulas!$B$2:$B$3001,$A70))</f>
        <v>0</v>
      </c>
      <c r="AL70" s="21" t="n">
        <f aca="false">IF(OR($A70="",AL$4=""),0,COUNTIFS(Formulas!$A$2:$A$3001,AL$4,Formulas!$B$2:$B$3001,$A70))</f>
        <v>0</v>
      </c>
      <c r="AM70" s="21" t="n">
        <f aca="false">IF(OR($A70="",AM$4=""),0,COUNTIFS(Formulas!$A$2:$A$3001,AM$4,Formulas!$B$2:$B$3001,$A70))</f>
        <v>0</v>
      </c>
      <c r="AN70" s="21" t="n">
        <f aca="false">IF(OR($A70="",AN$4=""),0,COUNTIFS(Formulas!$A$2:$A$3001,AN$4,Formulas!$B$2:$B$3001,$A70))</f>
        <v>0</v>
      </c>
      <c r="AO70" s="21" t="n">
        <f aca="false">IF(OR($A70="",AO$4=""),0,COUNTIFS(Formulas!$A$2:$A$3001,AO$4,Formulas!$B$2:$B$3001,$A70))</f>
        <v>0</v>
      </c>
      <c r="AP70" s="21" t="n">
        <f aca="false">IF(OR($A70="",AP$4=""),0,COUNTIFS(Formulas!$A$2:$A$3001,AP$4,Formulas!$B$2:$B$3001,$A70))</f>
        <v>0</v>
      </c>
      <c r="AQ70" s="21" t="n">
        <f aca="false">IF(OR($A70="",AQ$4=""),0,COUNTIFS(Formulas!$A$2:$A$3001,AQ$4,Formulas!$B$2:$B$3001,$A70))</f>
        <v>0</v>
      </c>
      <c r="AR70" s="21" t="n">
        <f aca="false">IF(OR($A70="",AR$4=""),0,COUNTIFS(Formulas!$A$2:$A$3001,AR$4,Formulas!$B$2:$B$3001,$A70))</f>
        <v>0</v>
      </c>
      <c r="AS70" s="21" t="n">
        <f aca="false">IF(OR($A70="",AS$4=""),0,COUNTIFS(Formulas!$A$2:$A$3001,AS$4,Formulas!$B$2:$B$3001,$A70))</f>
        <v>0</v>
      </c>
      <c r="AT70" s="21" t="n">
        <f aca="false">IF(OR($A70="",AT$4=""),0,COUNTIFS(Formulas!$A$2:$A$3001,AT$4,Formulas!$B$2:$B$3001,$A70))</f>
        <v>0</v>
      </c>
      <c r="AU70" s="21" t="n">
        <f aca="false">IF(OR($A70="",AU$4=""),0,COUNTIFS(Formulas!$A$2:$A$3001,AU$4,Formulas!$B$2:$B$3001,$A70))</f>
        <v>0</v>
      </c>
      <c r="AV70" s="21" t="n">
        <f aca="false">IF(OR($A70="",AV$4=""),0,COUNTIFS(Formulas!$A$2:$A$3001,AV$4,Formulas!$B$2:$B$3001,$A70))</f>
        <v>0</v>
      </c>
      <c r="AW70" s="21" t="n">
        <f aca="false">IF(OR($A70="",AW$4=""),0,COUNTIFS(Formulas!$A$2:$A$3001,AW$4,Formulas!$B$2:$B$3001,$A70))</f>
        <v>0</v>
      </c>
      <c r="AX70" s="21" t="n">
        <f aca="false">IF(OR($A70="",AX$4=""),0,COUNTIFS(Formulas!$A$2:$A$3001,AX$4,Formulas!$B$2:$B$3001,$A70))</f>
        <v>0</v>
      </c>
      <c r="AY70" s="21" t="n">
        <f aca="false">IF(OR($A70="",AY$4=""),0,COUNTIFS(Formulas!$A$2:$A$3001,AY$4,Formulas!$B$2:$B$3001,$A70))</f>
        <v>0</v>
      </c>
      <c r="AZ70" s="21" t="n">
        <f aca="false">IF(OR($A70="",AZ$4=""),0,COUNTIFS(Formulas!$A$2:$A$3001,AZ$4,Formulas!$B$2:$B$3001,$A70))</f>
        <v>0</v>
      </c>
      <c r="BA70" s="21" t="n">
        <f aca="false">IF(OR($A70="",BA$4=""),0,COUNTIFS(Formulas!$A$2:$A$3001,BA$4,Formulas!$B$2:$B$3001,$A70))</f>
        <v>0</v>
      </c>
      <c r="BB70" s="21" t="n">
        <f aca="false">IF(OR($A70="",BB$4=""),0,COUNTIFS(Formulas!$A$2:$A$3001,BB$4,Formulas!$B$2:$B$3001,$A70))</f>
        <v>0</v>
      </c>
      <c r="BC70" s="21" t="n">
        <f aca="false">IF(OR($A70="",BC$4=""),0,COUNTIFS(Formulas!$A$2:$A$3001,BC$4,Formulas!$B$2:$B$3001,$A70))</f>
        <v>0</v>
      </c>
      <c r="BD70" s="21" t="n">
        <f aca="false">IF(OR($A70="",BD$4=""),0,COUNTIFS(Formulas!$A$2:$A$3001,BD$4,Formulas!$B$2:$B$3001,$A70))</f>
        <v>0</v>
      </c>
      <c r="BE70" s="21" t="n">
        <f aca="false">IF(OR($A70="",BE$4=""),0,COUNTIFS(Formulas!$A$2:$A$3001,BE$4,Formulas!$B$2:$B$3001,$A70))</f>
        <v>0</v>
      </c>
      <c r="BF70" s="21" t="n">
        <f aca="false">IF(OR($A70="",BF$4=""),0,COUNTIFS(Formulas!$A$2:$A$3001,BF$4,Formulas!$B$2:$B$3001,$A70))</f>
        <v>0</v>
      </c>
      <c r="BG70" s="21" t="n">
        <f aca="false">IF(OR($A70="",BG$4=""),0,COUNTIFS(Formulas!$A$2:$A$3001,BG$4,Formulas!$B$2:$B$3001,$A70))</f>
        <v>0</v>
      </c>
      <c r="BH70" s="21" t="n">
        <f aca="false">IF(OR($A70="",BH$4=""),0,COUNTIFS(Formulas!$A$2:$A$3001,BH$4,Formulas!$B$2:$B$3001,$A70))</f>
        <v>0</v>
      </c>
      <c r="BI70" s="21" t="n">
        <f aca="false">IF(OR($A70="",BI$4=""),0,COUNTIFS(Formulas!$A$2:$A$3001,BI$4,Formulas!$B$2:$B$3001,$A70))</f>
        <v>0</v>
      </c>
      <c r="BJ70" s="21" t="n">
        <f aca="false">IF(OR($A70="",BJ$4=""),0,COUNTIFS(Formulas!$A$2:$A$3001,BJ$4,Formulas!$B$2:$B$3001,$A70))</f>
        <v>0</v>
      </c>
      <c r="BK70" s="21" t="n">
        <f aca="false">IF(OR($A70="",BK$4=""),0,COUNTIFS(Formulas!$A$2:$A$3001,BK$4,Formulas!$B$2:$B$3001,$A70))</f>
        <v>0</v>
      </c>
      <c r="BL70" s="21" t="n">
        <f aca="false">IF(OR($A70="",BL$4=""),0,COUNTIFS(Formulas!$A$2:$A$3001,BL$4,Formulas!$B$2:$B$3001,$A70))</f>
        <v>0</v>
      </c>
      <c r="BM70" s="21" t="n">
        <f aca="false">IF(OR($A70="",BM$4=""),0,COUNTIFS(Formulas!$A$2:$A$3001,BM$4,Formulas!$B$2:$B$3001,$A70))</f>
        <v>0</v>
      </c>
      <c r="BN70" s="21" t="n">
        <f aca="false">IF(OR($A70="",BN$4=""),0,COUNTIFS(Formulas!$A$2:$A$3001,BN$4,Formulas!$B$2:$B$3001,$A70))</f>
        <v>0</v>
      </c>
      <c r="BO70" s="21" t="n">
        <f aca="false">IF(OR($A70="",BO$4=""),0,COUNTIFS(Formulas!$A$2:$A$3001,BO$4,Formulas!$B$2:$B$3001,$A70))</f>
        <v>0</v>
      </c>
      <c r="BP70" s="21" t="n">
        <f aca="false">IF(OR($A70="",BP$4=""),0,COUNTIFS(Formulas!$A$2:$A$3001,BP$4,Formulas!$B$2:$B$3001,$A70))</f>
        <v>0</v>
      </c>
      <c r="BQ70" s="21" t="n">
        <f aca="false">IF(OR($A70="",BQ$4=""),0,COUNTIFS(Formulas!$A$2:$A$3001,BQ$4,Formulas!$B$2:$B$3001,$A70))</f>
        <v>0</v>
      </c>
      <c r="BR70" s="21" t="n">
        <f aca="false">IF(OR($A70="",BR$4=""),0,COUNTIFS(Formulas!$A$2:$A$3001,BR$4,Formulas!$B$2:$B$3001,$A70))</f>
        <v>0</v>
      </c>
      <c r="BS70" s="21" t="n">
        <f aca="false">IF(OR($A70="",BS$4=""),0,COUNTIFS(Formulas!$A$2:$A$3001,BS$4,Formulas!$B$2:$B$3001,$A70))</f>
        <v>0</v>
      </c>
      <c r="BT70" s="21" t="n">
        <f aca="false">IF(OR($A70="",BT$4=""),0,COUNTIFS(Formulas!$A$2:$A$3001,BT$4,Formulas!$B$2:$B$3001,$A70))</f>
        <v>0</v>
      </c>
      <c r="BU70" s="21" t="n">
        <f aca="false">IF(OR($A70="",BU$4=""),0,COUNTIFS(Formulas!$A$2:$A$3001,BU$4,Formulas!$B$2:$B$3001,$A70))</f>
        <v>0</v>
      </c>
      <c r="BV70" s="21" t="n">
        <f aca="false">IF(OR($A70="",BV$4=""),0,COUNTIFS(Formulas!$A$2:$A$3001,BV$4,Formulas!$B$2:$B$3001,$A70))</f>
        <v>0</v>
      </c>
      <c r="BW70" s="21" t="n">
        <f aca="false">IF(OR($A70="",BW$4=""),0,COUNTIFS(Formulas!$A$2:$A$3001,BW$4,Formulas!$B$2:$B$3001,$A70))</f>
        <v>0</v>
      </c>
      <c r="BX70" s="21" t="n">
        <f aca="false">IF(OR($A70="",BX$4=""),0,COUNTIFS(Formulas!$A$2:$A$3001,BX$4,Formulas!$B$2:$B$3001,$A70))</f>
        <v>0</v>
      </c>
      <c r="BY70" s="21" t="n">
        <f aca="false">IF(OR($A70="",BY$4=""),0,COUNTIFS(Formulas!$A$2:$A$3001,BY$4,Formulas!$B$2:$B$3001,$A70))</f>
        <v>0</v>
      </c>
      <c r="BZ70" s="21" t="n">
        <f aca="false">IF(OR($A70="",BZ$4=""),0,COUNTIFS(Formulas!$A$2:$A$3001,BZ$4,Formulas!$B$2:$B$3001,$A70))</f>
        <v>0</v>
      </c>
      <c r="CA70" s="21" t="n">
        <f aca="false">IF(OR($A70="",CA$4=""),0,COUNTIFS(Formulas!$A$2:$A$3001,CA$4,Formulas!$B$2:$B$3001,$A70))</f>
        <v>0</v>
      </c>
      <c r="CB70" s="21" t="n">
        <f aca="false">IF(OR($A70="",CB$4=""),0,COUNTIFS(Formulas!$A$2:$A$3001,CB$4,Formulas!$B$2:$B$3001,$A70))</f>
        <v>0</v>
      </c>
      <c r="CC70" s="21" t="n">
        <f aca="false">IF(OR($A70="",CC$4=""),0,COUNTIFS(Formulas!$A$2:$A$3001,CC$4,Formulas!$B$2:$B$3001,$A70))</f>
        <v>0</v>
      </c>
      <c r="CD70" s="21" t="n">
        <f aca="false">IF(OR($A70="",CD$4=""),0,COUNTIFS(Formulas!$A$2:$A$3001,CD$4,Formulas!$B$2:$B$3001,$A70))</f>
        <v>0</v>
      </c>
      <c r="CE70" s="21" t="n">
        <f aca="false">IF(OR($A70="",CE$4=""),0,COUNTIFS(Formulas!$A$2:$A$3001,CE$4,Formulas!$B$2:$B$3001,$A70))</f>
        <v>0</v>
      </c>
      <c r="CF70" s="21" t="n">
        <f aca="false">IF(OR($A70="",CF$4=""),0,COUNTIFS(Formulas!$A$2:$A$3001,CF$4,Formulas!$B$2:$B$3001,$A70))</f>
        <v>0</v>
      </c>
      <c r="CG70" s="21" t="n">
        <f aca="false">IF(OR($A70="",CG$4=""),0,COUNTIFS(Formulas!$A$2:$A$3001,CG$4,Formulas!$B$2:$B$3001,$A70))</f>
        <v>0</v>
      </c>
      <c r="CH70" s="21" t="n">
        <f aca="false">IF(OR($A70="",CH$4=""),0,COUNTIFS(Formulas!$A$2:$A$3001,CH$4,Formulas!$B$2:$B$3001,$A70))</f>
        <v>0</v>
      </c>
      <c r="CI70" s="21" t="n">
        <f aca="false">IF(OR($A70="",CI$4=""),0,COUNTIFS(Formulas!$A$2:$A$3001,CI$4,Formulas!$B$2:$B$3001,$A70))</f>
        <v>0</v>
      </c>
      <c r="CJ70" s="21" t="n">
        <f aca="false">IF(OR($A70="",CJ$4=""),0,COUNTIFS(Formulas!$A$2:$A$3001,CJ$4,Formulas!$B$2:$B$3001,$A70))</f>
        <v>0</v>
      </c>
      <c r="CK70" s="21" t="n">
        <f aca="false">IF(OR($A70="",CK$4=""),0,COUNTIFS(Formulas!$A$2:$A$3001,CK$4,Formulas!$B$2:$B$3001,$A70))</f>
        <v>0</v>
      </c>
      <c r="CL70" s="21" t="n">
        <f aca="false">IF(OR($A70="",CL$4=""),0,COUNTIFS(Formulas!$A$2:$A$3001,CL$4,Formulas!$B$2:$B$3001,$A70))</f>
        <v>0</v>
      </c>
      <c r="CM70" s="21" t="n">
        <f aca="false">IF(OR($A70="",CM$4=""),0,COUNTIFS(Formulas!$A$2:$A$3001,CM$4,Formulas!$B$2:$B$3001,$A70))</f>
        <v>0</v>
      </c>
      <c r="CN70" s="21" t="n">
        <f aca="false">IF(OR($A70="",CN$4=""),0,COUNTIFS(Formulas!$A$2:$A$3001,CN$4,Formulas!$B$2:$B$3001,$A70))</f>
        <v>0</v>
      </c>
      <c r="CO70" s="21" t="n">
        <f aca="false">IF(OR($A70="",CO$4=""),0,COUNTIFS(Formulas!$A$2:$A$3001,CO$4,Formulas!$B$2:$B$3001,$A70))</f>
        <v>0</v>
      </c>
      <c r="CP70" s="21" t="n">
        <f aca="false">IF(OR($A70="",CP$4=""),0,COUNTIFS(Formulas!$A$2:$A$3001,CP$4,Formulas!$B$2:$B$3001,$A70))</f>
        <v>0</v>
      </c>
      <c r="CQ70" s="21" t="n">
        <f aca="false">IF(OR($A70="",CQ$4=""),0,COUNTIFS(Formulas!$A$2:$A$3001,CQ$4,Formulas!$B$2:$B$3001,$A70))</f>
        <v>0</v>
      </c>
      <c r="CR70" s="21" t="n">
        <f aca="false">IF(OR($A70="",CR$4=""),0,COUNTIFS(Formulas!$A$2:$A$3001,CR$4,Formulas!$B$2:$B$3001,$A70))</f>
        <v>0</v>
      </c>
      <c r="CS70" s="21" t="n">
        <f aca="false">IF(OR($A70="",CS$4=""),0,COUNTIFS(Formulas!$A$2:$A$3001,CS$4,Formulas!$B$2:$B$3001,$A70))</f>
        <v>0</v>
      </c>
      <c r="CT70" s="21" t="n">
        <f aca="false">IF(OR($A70="",CT$4=""),0,COUNTIFS(Formulas!$A$2:$A$3001,CT$4,Formulas!$B$2:$B$3001,$A70))</f>
        <v>0</v>
      </c>
      <c r="CU70" s="21" t="n">
        <f aca="false">IF(OR($A70="",CU$4=""),0,COUNTIFS(Formulas!$A$2:$A$3001,CU$4,Formulas!$B$2:$B$3001,$A70))</f>
        <v>0</v>
      </c>
      <c r="CV70" s="21" t="n">
        <f aca="false">IF(OR($A70="",CV$4=""),0,COUNTIFS(Formulas!$A$2:$A$3001,CV$4,Formulas!$B$2:$B$3001,$A70))</f>
        <v>0</v>
      </c>
      <c r="CW70" s="21" t="n">
        <f aca="false">IF(OR($A70="",CW$4=""),0,COUNTIFS(Formulas!$A$2:$A$3001,CW$4,Formulas!$B$2:$B$3001,$A70))</f>
        <v>0</v>
      </c>
      <c r="CX70" s="21" t="n">
        <f aca="false">IF(OR($A70="",CX$4=""),0,COUNTIFS(Formulas!$A$2:$A$3001,CX$4,Formulas!$B$2:$B$3001,$A70))</f>
        <v>0</v>
      </c>
      <c r="CY70" s="21" t="n">
        <f aca="false">IF(OR($A70="",CY$4=""),0,COUNTIFS(Formulas!$A$2:$A$3001,CY$4,Formulas!$B$2:$B$3001,$A70))</f>
        <v>0</v>
      </c>
      <c r="CZ70" s="21" t="n">
        <f aca="false">IF(OR($A70="",CZ$4=""),0,COUNTIFS(Formulas!$A$2:$A$3001,CZ$4,Formulas!$B$2:$B$3001,$A70))</f>
        <v>0</v>
      </c>
      <c r="DA70" s="21" t="n">
        <f aca="false">IF(OR($A70="",DA$4=""),0,COUNTIFS(Formulas!$A$2:$A$3001,DA$4,Formulas!$B$2:$B$3001,$A70))</f>
        <v>0</v>
      </c>
      <c r="DB70" s="21" t="n">
        <f aca="false">IF(OR($A70="",DB$4=""),0,COUNTIFS(Formulas!$A$2:$A$3001,DB$4,Formulas!$B$2:$B$3001,$A70))</f>
        <v>0</v>
      </c>
      <c r="DC70" s="21" t="n">
        <f aca="false">IF(OR($A70="",DC$4=""),0,COUNTIFS(Formulas!$A$2:$A$3001,DC$4,Formulas!$B$2:$B$3001,$A70))</f>
        <v>0</v>
      </c>
      <c r="DD70" s="21" t="n">
        <f aca="false">IF(OR($A70="",DD$4=""),0,COUNTIFS(Formulas!$A$2:$A$3001,DD$4,Formulas!$B$2:$B$3001,$A70))</f>
        <v>0</v>
      </c>
      <c r="DE70" s="21" t="n">
        <f aca="false">IF(OR($A70="",DE$4=""),0,COUNTIFS(Formulas!$A$2:$A$3001,DE$4,Formulas!$B$2:$B$3001,$A70))</f>
        <v>0</v>
      </c>
      <c r="DF70" s="21" t="n">
        <f aca="false">IF(OR($A70="",DF$4=""),0,COUNTIFS(Formulas!$A$2:$A$3001,DF$4,Formulas!$B$2:$B$3001,$A70))</f>
        <v>0</v>
      </c>
      <c r="DG70" s="21" t="n">
        <f aca="false">IF(OR($A70="",DG$4=""),0,COUNTIFS(Formulas!$A$2:$A$3001,DG$4,Formulas!$B$2:$B$3001,$A70))</f>
        <v>0</v>
      </c>
      <c r="DH70" s="21" t="n">
        <f aca="false">IF(OR($A70="",DH$4=""),0,COUNTIFS(Formulas!$A$2:$A$3001,DH$4,Formulas!$B$2:$B$3001,$A70))</f>
        <v>0</v>
      </c>
      <c r="DI70" s="21" t="n">
        <f aca="false">IF(OR($A70="",DI$4=""),0,COUNTIFS(Formulas!$A$2:$A$3001,DI$4,Formulas!$B$2:$B$3001,$A70))</f>
        <v>0</v>
      </c>
      <c r="DJ70" s="21" t="n">
        <f aca="false">IF(OR($A70="",DJ$4=""),0,COUNTIFS(Formulas!$A$2:$A$3001,DJ$4,Formulas!$B$2:$B$3001,$A70))</f>
        <v>0</v>
      </c>
      <c r="DK70" s="21" t="n">
        <f aca="false">IF(OR($A70="",DK$4=""),0,COUNTIFS(Formulas!$A$2:$A$3001,DK$4,Formulas!$B$2:$B$3001,$A70))</f>
        <v>0</v>
      </c>
      <c r="DL70" s="21" t="n">
        <f aca="false">IF(OR($A70="",DL$4=""),0,COUNTIFS(Formulas!$A$2:$A$3001,DL$4,Formulas!$B$2:$B$3001,$A70))</f>
        <v>0</v>
      </c>
      <c r="DM70" s="21" t="n">
        <f aca="false">IF(OR($A70="",DM$4=""),0,COUNTIFS(Formulas!$A$2:$A$3001,DM$4,Formulas!$B$2:$B$3001,$A70))</f>
        <v>0</v>
      </c>
      <c r="DN70" s="21" t="n">
        <f aca="false">IF(OR($A70="",DN$4=""),0,COUNTIFS(Formulas!$A$2:$A$3001,DN$4,Formulas!$B$2:$B$3001,$A70))</f>
        <v>0</v>
      </c>
      <c r="DO70" s="21" t="n">
        <f aca="false">IF(OR($A70="",DO$4=""),0,COUNTIFS(Formulas!$A$2:$A$3001,DO$4,Formulas!$B$2:$B$3001,$A70))</f>
        <v>0</v>
      </c>
      <c r="DP70" s="21" t="n">
        <f aca="false">IF(OR($A70="",DP$4=""),0,COUNTIFS(Formulas!$A$2:$A$3001,DP$4,Formulas!$B$2:$B$3001,$A70))</f>
        <v>0</v>
      </c>
      <c r="DQ70" s="21" t="n">
        <f aca="false">IF(OR($A70="",DQ$4=""),0,COUNTIFS(Formulas!$A$2:$A$3001,DQ$4,Formulas!$B$2:$B$3001,$A70))</f>
        <v>0</v>
      </c>
      <c r="DR70" s="21" t="n">
        <f aca="false">IF(OR($A70="",DR$4=""),0,COUNTIFS(Formulas!$A$2:$A$3001,DR$4,Formulas!$B$2:$B$3001,$A70))</f>
        <v>0</v>
      </c>
      <c r="DS70" s="21" t="n">
        <f aca="false">IF(OR($A70="",DS$4=""),0,COUNTIFS(Formulas!$A$2:$A$3001,DS$4,Formulas!$B$2:$B$3001,$A70))</f>
        <v>0</v>
      </c>
      <c r="DT70" s="21" t="n">
        <f aca="false">IF(OR($A70="",DT$4=""),0,COUNTIFS(Formulas!$A$2:$A$3001,DT$4,Formulas!$B$2:$B$3001,$A70))</f>
        <v>0</v>
      </c>
      <c r="DU70" s="21" t="n">
        <f aca="false">IF(OR($A70="",DU$4=""),0,COUNTIFS(Formulas!$A$2:$A$3001,DU$4,Formulas!$B$2:$B$3001,$A70))</f>
        <v>0</v>
      </c>
      <c r="DV70" s="21" t="n">
        <f aca="false">IF(OR($A70="",DV$4=""),0,COUNTIFS(Formulas!$A$2:$A$3001,DV$4,Formulas!$B$2:$B$3001,$A70))</f>
        <v>0</v>
      </c>
      <c r="DW70" s="21" t="n">
        <f aca="false">IF(OR($A70="",DW$4=""),0,COUNTIFS(Formulas!$A$2:$A$3001,DW$4,Formulas!$B$2:$B$3001,$A70))</f>
        <v>0</v>
      </c>
      <c r="DX70" s="21" t="n">
        <f aca="false">IF(OR($A70="",DX$4=""),0,COUNTIFS(Formulas!$A$2:$A$3001,DX$4,Formulas!$B$2:$B$3001,$A70))</f>
        <v>0</v>
      </c>
      <c r="DY70" s="21" t="n">
        <f aca="false">IF(OR($A70="",DY$4=""),0,COUNTIFS(Formulas!$A$2:$A$3001,DY$4,Formulas!$B$2:$B$3001,$A70))</f>
        <v>0</v>
      </c>
      <c r="DZ70" s="21" t="n">
        <f aca="false">IF(OR($A70="",DZ$4=""),0,COUNTIFS(Formulas!$A$2:$A$3001,DZ$4,Formulas!$B$2:$B$3001,$A70))</f>
        <v>0</v>
      </c>
      <c r="EA70" s="21" t="n">
        <f aca="false">IF(OR($A70="",EA$4=""),0,COUNTIFS(Formulas!$A$2:$A$3001,EA$4,Formulas!$B$2:$B$3001,$A70))</f>
        <v>0</v>
      </c>
      <c r="EB70" s="21" t="n">
        <f aca="false">IF(OR($A70="",EB$4=""),0,COUNTIFS(Formulas!$A$2:$A$3001,EB$4,Formulas!$B$2:$B$3001,$A70))</f>
        <v>0</v>
      </c>
      <c r="EC70" s="21" t="n">
        <f aca="false">IF(OR($A70="",EC$4=""),0,COUNTIFS(Formulas!$A$2:$A$3001,EC$4,Formulas!$B$2:$B$3001,$A70))</f>
        <v>0</v>
      </c>
      <c r="ED70" s="21" t="n">
        <f aca="false">IF(OR($A70="",ED$4=""),0,COUNTIFS(Formulas!$A$2:$A$3001,ED$4,Formulas!$B$2:$B$3001,$A70))</f>
        <v>0</v>
      </c>
      <c r="EE70" s="21" t="n">
        <f aca="false">IF(OR($A70="",EE$4=""),0,COUNTIFS(Formulas!$A$2:$A$3001,EE$4,Formulas!$B$2:$B$3001,$A70))</f>
        <v>0</v>
      </c>
      <c r="EF70" s="21" t="n">
        <f aca="false">IF(OR($A70="",EF$4=""),0,COUNTIFS(Formulas!$A$2:$A$3001,EF$4,Formulas!$B$2:$B$3001,$A70))</f>
        <v>0</v>
      </c>
      <c r="EG70" s="21" t="n">
        <f aca="false">IF(OR($A70="",EG$4=""),0,COUNTIFS(Formulas!$A$2:$A$3001,EG$4,Formulas!$B$2:$B$3001,$A70))</f>
        <v>0</v>
      </c>
      <c r="EH70" s="21" t="n">
        <f aca="false">IF(OR($A70="",EH$4=""),0,COUNTIFS(Formulas!$A$2:$A$3001,EH$4,Formulas!$B$2:$B$3001,$A70))</f>
        <v>0</v>
      </c>
      <c r="EI70" s="21" t="n">
        <f aca="false">IF(OR($A70="",EI$4=""),0,COUNTIFS(Formulas!$A$2:$A$3001,EI$4,Formulas!$B$2:$B$3001,$A70))</f>
        <v>0</v>
      </c>
      <c r="EJ70" s="21" t="n">
        <f aca="false">IF(OR($A70="",EJ$4=""),0,COUNTIFS(Formulas!$A$2:$A$3001,EJ$4,Formulas!$B$2:$B$3001,$A70))</f>
        <v>0</v>
      </c>
      <c r="EK70" s="21" t="n">
        <f aca="false">IF(OR($A70="",EK$4=""),0,COUNTIFS(Formulas!$A$2:$A$3001,EK$4,Formulas!$B$2:$B$3001,$A70))</f>
        <v>0</v>
      </c>
      <c r="EL70" s="21" t="n">
        <f aca="false">IF(OR($A70="",EL$4=""),0,COUNTIFS(Formulas!$A$2:$A$3001,EL$4,Formulas!$B$2:$B$3001,$A70))</f>
        <v>0</v>
      </c>
      <c r="EM70" s="21" t="n">
        <f aca="false">IF(OR($A70="",EM$4=""),0,COUNTIFS(Formulas!$A$2:$A$3001,EM$4,Formulas!$B$2:$B$3001,$A70))</f>
        <v>0</v>
      </c>
      <c r="EN70" s="21" t="n">
        <f aca="false">IF(OR($A70="",EN$4=""),0,COUNTIFS(Formulas!$A$2:$A$3001,EN$4,Formulas!$B$2:$B$3001,$A70))</f>
        <v>0</v>
      </c>
      <c r="EO70" s="21" t="n">
        <f aca="false">IF(OR($A70="",EO$4=""),0,COUNTIFS(Formulas!$A$2:$A$3001,EO$4,Formulas!$B$2:$B$3001,$A70))</f>
        <v>0</v>
      </c>
      <c r="EP70" s="21" t="n">
        <f aca="false">IF(OR($A70="",EP$4=""),0,COUNTIFS(Formulas!$A$2:$A$3001,EP$4,Formulas!$B$2:$B$3001,$A70))</f>
        <v>0</v>
      </c>
      <c r="EQ70" s="21" t="n">
        <f aca="false">IF(OR($A70="",EQ$4=""),0,COUNTIFS(Formulas!$A$2:$A$3001,EQ$4,Formulas!$B$2:$B$3001,$A70))</f>
        <v>0</v>
      </c>
      <c r="ER70" s="21" t="n">
        <f aca="false">IF(OR($A70="",ER$4=""),0,COUNTIFS(Formulas!$A$2:$A$3001,ER$4,Formulas!$B$2:$B$3001,$A70))</f>
        <v>0</v>
      </c>
      <c r="ES70" s="21" t="n">
        <f aca="false">IF(OR($A70="",ES$4=""),0,COUNTIFS(Formulas!$A$2:$A$3001,ES$4,Formulas!$B$2:$B$3001,$A70))</f>
        <v>0</v>
      </c>
      <c r="ET70" s="21" t="n">
        <f aca="false">IF(OR($A70="",ET$4=""),0,COUNTIFS(Formulas!$A$2:$A$3001,ET$4,Formulas!$B$2:$B$3001,$A70))</f>
        <v>0</v>
      </c>
      <c r="EU70" s="21" t="n">
        <f aca="false">IF(OR($A70="",EU$4=""),0,COUNTIFS(Formulas!$A$2:$A$3001,EU$4,Formulas!$B$2:$B$3001,$A70))</f>
        <v>0</v>
      </c>
      <c r="EV70" s="21" t="n">
        <f aca="false">IF(OR($A70="",EV$4=""),0,COUNTIFS(Formulas!$A$2:$A$3001,EV$4,Formulas!$B$2:$B$3001,$A70))</f>
        <v>0</v>
      </c>
    </row>
    <row r="71" customFormat="false" ht="15" hidden="false" customHeight="false" outlineLevel="0" collapsed="false">
      <c r="A71" s="13" t="str">
        <f aca="false">IF(INDEX(Materials!$A$2:$A$301,67)="","",INDEX(Materials!$A$2:$A$301,67))</f>
        <v>Nicotinamide (Vitamin B3)</v>
      </c>
      <c r="B71" s="19" t="n">
        <f aca="false">IF(A71="","",COUNTIF(C71:EV71,"&gt;0"))</f>
        <v>10</v>
      </c>
      <c r="C71" s="21" t="n">
        <f aca="false">IF(OR($A71="",C$4=""),0,COUNTIFS(Formulas!$A$2:$A$3001,C$4,Formulas!$B$2:$B$3001,$A71))</f>
        <v>0</v>
      </c>
      <c r="D71" s="21" t="n">
        <f aca="false">IF(OR($A71="",D$4=""),0,COUNTIFS(Formulas!$A$2:$A$3001,D$4,Formulas!$B$2:$B$3001,$A71))</f>
        <v>0</v>
      </c>
      <c r="E71" s="21" t="n">
        <f aca="false">IF(OR($A71="",E$4=""),0,COUNTIFS(Formulas!$A$2:$A$3001,E$4,Formulas!$B$2:$B$3001,$A71))</f>
        <v>0</v>
      </c>
      <c r="F71" s="21" t="n">
        <f aca="false">IF(OR($A71="",F$4=""),0,COUNTIFS(Formulas!$A$2:$A$3001,F$4,Formulas!$B$2:$B$3001,$A71))</f>
        <v>0</v>
      </c>
      <c r="G71" s="21" t="n">
        <f aca="false">IF(OR($A71="",G$4=""),0,COUNTIFS(Formulas!$A$2:$A$3001,G$4,Formulas!$B$2:$B$3001,$A71))</f>
        <v>0</v>
      </c>
      <c r="H71" s="21" t="n">
        <f aca="false">IF(OR($A71="",H$4=""),0,COUNTIFS(Formulas!$A$2:$A$3001,H$4,Formulas!$B$2:$B$3001,$A71))</f>
        <v>0</v>
      </c>
      <c r="I71" s="21" t="n">
        <f aca="false">IF(OR($A71="",I$4=""),0,COUNTIFS(Formulas!$A$2:$A$3001,I$4,Formulas!$B$2:$B$3001,$A71))</f>
        <v>0</v>
      </c>
      <c r="J71" s="21" t="n">
        <f aca="false">IF(OR($A71="",J$4=""),0,COUNTIFS(Formulas!$A$2:$A$3001,J$4,Formulas!$B$2:$B$3001,$A71))</f>
        <v>0</v>
      </c>
      <c r="K71" s="21" t="n">
        <f aca="false">IF(OR($A71="",K$4=""),0,COUNTIFS(Formulas!$A$2:$A$3001,K$4,Formulas!$B$2:$B$3001,$A71))</f>
        <v>0</v>
      </c>
      <c r="L71" s="21" t="n">
        <f aca="false">IF(OR($A71="",L$4=""),0,COUNTIFS(Formulas!$A$2:$A$3001,L$4,Formulas!$B$2:$B$3001,$A71))</f>
        <v>0</v>
      </c>
      <c r="M71" s="21" t="n">
        <f aca="false">IF(OR($A71="",M$4=""),0,COUNTIFS(Formulas!$A$2:$A$3001,M$4,Formulas!$B$2:$B$3001,$A71))</f>
        <v>0</v>
      </c>
      <c r="N71" s="21" t="n">
        <f aca="false">IF(OR($A71="",N$4=""),0,COUNTIFS(Formulas!$A$2:$A$3001,N$4,Formulas!$B$2:$B$3001,$A71))</f>
        <v>0</v>
      </c>
      <c r="O71" s="21" t="n">
        <f aca="false">IF(OR($A71="",O$4=""),0,COUNTIFS(Formulas!$A$2:$A$3001,O$4,Formulas!$B$2:$B$3001,$A71))</f>
        <v>0</v>
      </c>
      <c r="P71" s="21" t="n">
        <f aca="false">IF(OR($A71="",P$4=""),0,COUNTIFS(Formulas!$A$2:$A$3001,P$4,Formulas!$B$2:$B$3001,$A71))</f>
        <v>0</v>
      </c>
      <c r="Q71" s="21" t="n">
        <f aca="false">IF(OR($A71="",Q$4=""),0,COUNTIFS(Formulas!$A$2:$A$3001,Q$4,Formulas!$B$2:$B$3001,$A71))</f>
        <v>0</v>
      </c>
      <c r="R71" s="21" t="n">
        <f aca="false">IF(OR($A71="",R$4=""),0,COUNTIFS(Formulas!$A$2:$A$3001,R$4,Formulas!$B$2:$B$3001,$A71))</f>
        <v>0</v>
      </c>
      <c r="S71" s="21" t="n">
        <f aca="false">IF(OR($A71="",S$4=""),0,COUNTIFS(Formulas!$A$2:$A$3001,S$4,Formulas!$B$2:$B$3001,$A71))</f>
        <v>0</v>
      </c>
      <c r="T71" s="21" t="n">
        <f aca="false">IF(OR($A71="",T$4=""),0,COUNTIFS(Formulas!$A$2:$A$3001,T$4,Formulas!$B$2:$B$3001,$A71))</f>
        <v>0</v>
      </c>
      <c r="U71" s="21" t="n">
        <f aca="false">IF(OR($A71="",U$4=""),0,COUNTIFS(Formulas!$A$2:$A$3001,U$4,Formulas!$B$2:$B$3001,$A71))</f>
        <v>0</v>
      </c>
      <c r="V71" s="21" t="n">
        <f aca="false">IF(OR($A71="",V$4=""),0,COUNTIFS(Formulas!$A$2:$A$3001,V$4,Formulas!$B$2:$B$3001,$A71))</f>
        <v>0</v>
      </c>
      <c r="W71" s="21" t="n">
        <f aca="false">IF(OR($A71="",W$4=""),0,COUNTIFS(Formulas!$A$2:$A$3001,W$4,Formulas!$B$2:$B$3001,$A71))</f>
        <v>0</v>
      </c>
      <c r="X71" s="21" t="n">
        <f aca="false">IF(OR($A71="",X$4=""),0,COUNTIFS(Formulas!$A$2:$A$3001,X$4,Formulas!$B$2:$B$3001,$A71))</f>
        <v>0</v>
      </c>
      <c r="Y71" s="21" t="n">
        <f aca="false">IF(OR($A71="",Y$4=""),0,COUNTIFS(Formulas!$A$2:$A$3001,Y$4,Formulas!$B$2:$B$3001,$A71))</f>
        <v>0</v>
      </c>
      <c r="Z71" s="21" t="n">
        <f aca="false">IF(OR($A71="",Z$4=""),0,COUNTIFS(Formulas!$A$2:$A$3001,Z$4,Formulas!$B$2:$B$3001,$A71))</f>
        <v>0</v>
      </c>
      <c r="AA71" s="21" t="n">
        <f aca="false">IF(OR($A71="",AA$4=""),0,COUNTIFS(Formulas!$A$2:$A$3001,AA$4,Formulas!$B$2:$B$3001,$A71))</f>
        <v>0</v>
      </c>
      <c r="AB71" s="21" t="n">
        <f aca="false">IF(OR($A71="",AB$4=""),0,COUNTIFS(Formulas!$A$2:$A$3001,AB$4,Formulas!$B$2:$B$3001,$A71))</f>
        <v>0</v>
      </c>
      <c r="AC71" s="21" t="n">
        <f aca="false">IF(OR($A71="",AC$4=""),0,COUNTIFS(Formulas!$A$2:$A$3001,AC$4,Formulas!$B$2:$B$3001,$A71))</f>
        <v>0</v>
      </c>
      <c r="AD71" s="21" t="n">
        <f aca="false">IF(OR($A71="",AD$4=""),0,COUNTIFS(Formulas!$A$2:$A$3001,AD$4,Formulas!$B$2:$B$3001,$A71))</f>
        <v>0</v>
      </c>
      <c r="AE71" s="21" t="n">
        <f aca="false">IF(OR($A71="",AE$4=""),0,COUNTIFS(Formulas!$A$2:$A$3001,AE$4,Formulas!$B$2:$B$3001,$A71))</f>
        <v>0</v>
      </c>
      <c r="AF71" s="21" t="n">
        <f aca="false">IF(OR($A71="",AF$4=""),0,COUNTIFS(Formulas!$A$2:$A$3001,AF$4,Formulas!$B$2:$B$3001,$A71))</f>
        <v>0</v>
      </c>
      <c r="AG71" s="21" t="n">
        <f aca="false">IF(OR($A71="",AG$4=""),0,COUNTIFS(Formulas!$A$2:$A$3001,AG$4,Formulas!$B$2:$B$3001,$A71))</f>
        <v>0</v>
      </c>
      <c r="AH71" s="21" t="n">
        <f aca="false">IF(OR($A71="",AH$4=""),0,COUNTIFS(Formulas!$A$2:$A$3001,AH$4,Formulas!$B$2:$B$3001,$A71))</f>
        <v>0</v>
      </c>
      <c r="AI71" s="21" t="n">
        <f aca="false">IF(OR($A71="",AI$4=""),0,COUNTIFS(Formulas!$A$2:$A$3001,AI$4,Formulas!$B$2:$B$3001,$A71))</f>
        <v>0</v>
      </c>
      <c r="AJ71" s="21" t="n">
        <f aca="false">IF(OR($A71="",AJ$4=""),0,COUNTIFS(Formulas!$A$2:$A$3001,AJ$4,Formulas!$B$2:$B$3001,$A71))</f>
        <v>0</v>
      </c>
      <c r="AK71" s="21" t="n">
        <f aca="false">IF(OR($A71="",AK$4=""),0,COUNTIFS(Formulas!$A$2:$A$3001,AK$4,Formulas!$B$2:$B$3001,$A71))</f>
        <v>0</v>
      </c>
      <c r="AL71" s="21" t="n">
        <f aca="false">IF(OR($A71="",AL$4=""),0,COUNTIFS(Formulas!$A$2:$A$3001,AL$4,Formulas!$B$2:$B$3001,$A71))</f>
        <v>0</v>
      </c>
      <c r="AM71" s="21" t="n">
        <f aca="false">IF(OR($A71="",AM$4=""),0,COUNTIFS(Formulas!$A$2:$A$3001,AM$4,Formulas!$B$2:$B$3001,$A71))</f>
        <v>0</v>
      </c>
      <c r="AN71" s="21" t="n">
        <f aca="false">IF(OR($A71="",AN$4=""),0,COUNTIFS(Formulas!$A$2:$A$3001,AN$4,Formulas!$B$2:$B$3001,$A71))</f>
        <v>0</v>
      </c>
      <c r="AO71" s="21" t="n">
        <f aca="false">IF(OR($A71="",AO$4=""),0,COUNTIFS(Formulas!$A$2:$A$3001,AO$4,Formulas!$B$2:$B$3001,$A71))</f>
        <v>0</v>
      </c>
      <c r="AP71" s="21" t="n">
        <f aca="false">IF(OR($A71="",AP$4=""),0,COUNTIFS(Formulas!$A$2:$A$3001,AP$4,Formulas!$B$2:$B$3001,$A71))</f>
        <v>0</v>
      </c>
      <c r="AQ71" s="21" t="n">
        <f aca="false">IF(OR($A71="",AQ$4=""),0,COUNTIFS(Formulas!$A$2:$A$3001,AQ$4,Formulas!$B$2:$B$3001,$A71))</f>
        <v>0</v>
      </c>
      <c r="AR71" s="21" t="n">
        <f aca="false">IF(OR($A71="",AR$4=""),0,COUNTIFS(Formulas!$A$2:$A$3001,AR$4,Formulas!$B$2:$B$3001,$A71))</f>
        <v>0</v>
      </c>
      <c r="AS71" s="21" t="n">
        <f aca="false">IF(OR($A71="",AS$4=""),0,COUNTIFS(Formulas!$A$2:$A$3001,AS$4,Formulas!$B$2:$B$3001,$A71))</f>
        <v>0</v>
      </c>
      <c r="AT71" s="21" t="n">
        <f aca="false">IF(OR($A71="",AT$4=""),0,COUNTIFS(Formulas!$A$2:$A$3001,AT$4,Formulas!$B$2:$B$3001,$A71))</f>
        <v>0</v>
      </c>
      <c r="AU71" s="21" t="n">
        <f aca="false">IF(OR($A71="",AU$4=""),0,COUNTIFS(Formulas!$A$2:$A$3001,AU$4,Formulas!$B$2:$B$3001,$A71))</f>
        <v>0</v>
      </c>
      <c r="AV71" s="21" t="n">
        <f aca="false">IF(OR($A71="",AV$4=""),0,COUNTIFS(Formulas!$A$2:$A$3001,AV$4,Formulas!$B$2:$B$3001,$A71))</f>
        <v>0</v>
      </c>
      <c r="AW71" s="21" t="n">
        <f aca="false">IF(OR($A71="",AW$4=""),0,COUNTIFS(Formulas!$A$2:$A$3001,AW$4,Formulas!$B$2:$B$3001,$A71))</f>
        <v>0</v>
      </c>
      <c r="AX71" s="21" t="n">
        <f aca="false">IF(OR($A71="",AX$4=""),0,COUNTIFS(Formulas!$A$2:$A$3001,AX$4,Formulas!$B$2:$B$3001,$A71))</f>
        <v>0</v>
      </c>
      <c r="AY71" s="21" t="n">
        <f aca="false">IF(OR($A71="",AY$4=""),0,COUNTIFS(Formulas!$A$2:$A$3001,AY$4,Formulas!$B$2:$B$3001,$A71))</f>
        <v>0</v>
      </c>
      <c r="AZ71" s="21" t="n">
        <f aca="false">IF(OR($A71="",AZ$4=""),0,COUNTIFS(Formulas!$A$2:$A$3001,AZ$4,Formulas!$B$2:$B$3001,$A71))</f>
        <v>0</v>
      </c>
      <c r="BA71" s="21" t="n">
        <f aca="false">IF(OR($A71="",BA$4=""),0,COUNTIFS(Formulas!$A$2:$A$3001,BA$4,Formulas!$B$2:$B$3001,$A71))</f>
        <v>0</v>
      </c>
      <c r="BB71" s="21" t="n">
        <f aca="false">IF(OR($A71="",BB$4=""),0,COUNTIFS(Formulas!$A$2:$A$3001,BB$4,Formulas!$B$2:$B$3001,$A71))</f>
        <v>0</v>
      </c>
      <c r="BC71" s="21" t="n">
        <f aca="false">IF(OR($A71="",BC$4=""),0,COUNTIFS(Formulas!$A$2:$A$3001,BC$4,Formulas!$B$2:$B$3001,$A71))</f>
        <v>0</v>
      </c>
      <c r="BD71" s="21" t="n">
        <f aca="false">IF(OR($A71="",BD$4=""),0,COUNTIFS(Formulas!$A$2:$A$3001,BD$4,Formulas!$B$2:$B$3001,$A71))</f>
        <v>0</v>
      </c>
      <c r="BE71" s="21" t="n">
        <f aca="false">IF(OR($A71="",BE$4=""),0,COUNTIFS(Formulas!$A$2:$A$3001,BE$4,Formulas!$B$2:$B$3001,$A71))</f>
        <v>0</v>
      </c>
      <c r="BF71" s="21" t="n">
        <f aca="false">IF(OR($A71="",BF$4=""),0,COUNTIFS(Formulas!$A$2:$A$3001,BF$4,Formulas!$B$2:$B$3001,$A71))</f>
        <v>0</v>
      </c>
      <c r="BG71" s="21" t="n">
        <f aca="false">IF(OR($A71="",BG$4=""),0,COUNTIFS(Formulas!$A$2:$A$3001,BG$4,Formulas!$B$2:$B$3001,$A71))</f>
        <v>0</v>
      </c>
      <c r="BH71" s="21" t="n">
        <f aca="false">IF(OR($A71="",BH$4=""),0,COUNTIFS(Formulas!$A$2:$A$3001,BH$4,Formulas!$B$2:$B$3001,$A71))</f>
        <v>0</v>
      </c>
      <c r="BI71" s="21" t="n">
        <f aca="false">IF(OR($A71="",BI$4=""),0,COUNTIFS(Formulas!$A$2:$A$3001,BI$4,Formulas!$B$2:$B$3001,$A71))</f>
        <v>0</v>
      </c>
      <c r="BJ71" s="21" t="n">
        <f aca="false">IF(OR($A71="",BJ$4=""),0,COUNTIFS(Formulas!$A$2:$A$3001,BJ$4,Formulas!$B$2:$B$3001,$A71))</f>
        <v>0</v>
      </c>
      <c r="BK71" s="21" t="n">
        <f aca="false">IF(OR($A71="",BK$4=""),0,COUNTIFS(Formulas!$A$2:$A$3001,BK$4,Formulas!$B$2:$B$3001,$A71))</f>
        <v>0</v>
      </c>
      <c r="BL71" s="21" t="n">
        <f aca="false">IF(OR($A71="",BL$4=""),0,COUNTIFS(Formulas!$A$2:$A$3001,BL$4,Formulas!$B$2:$B$3001,$A71))</f>
        <v>0</v>
      </c>
      <c r="BM71" s="21" t="n">
        <f aca="false">IF(OR($A71="",BM$4=""),0,COUNTIFS(Formulas!$A$2:$A$3001,BM$4,Formulas!$B$2:$B$3001,$A71))</f>
        <v>0</v>
      </c>
      <c r="BN71" s="21" t="n">
        <f aca="false">IF(OR($A71="",BN$4=""),0,COUNTIFS(Formulas!$A$2:$A$3001,BN$4,Formulas!$B$2:$B$3001,$A71))</f>
        <v>0</v>
      </c>
      <c r="BO71" s="21" t="n">
        <f aca="false">IF(OR($A71="",BO$4=""),0,COUNTIFS(Formulas!$A$2:$A$3001,BO$4,Formulas!$B$2:$B$3001,$A71))</f>
        <v>0</v>
      </c>
      <c r="BP71" s="21" t="n">
        <f aca="false">IF(OR($A71="",BP$4=""),0,COUNTIFS(Formulas!$A$2:$A$3001,BP$4,Formulas!$B$2:$B$3001,$A71))</f>
        <v>0</v>
      </c>
      <c r="BQ71" s="21" t="n">
        <f aca="false">IF(OR($A71="",BQ$4=""),0,COUNTIFS(Formulas!$A$2:$A$3001,BQ$4,Formulas!$B$2:$B$3001,$A71))</f>
        <v>0</v>
      </c>
      <c r="BR71" s="21" t="n">
        <f aca="false">IF(OR($A71="",BR$4=""),0,COUNTIFS(Formulas!$A$2:$A$3001,BR$4,Formulas!$B$2:$B$3001,$A71))</f>
        <v>0</v>
      </c>
      <c r="BS71" s="21" t="n">
        <f aca="false">IF(OR($A71="",BS$4=""),0,COUNTIFS(Formulas!$A$2:$A$3001,BS$4,Formulas!$B$2:$B$3001,$A71))</f>
        <v>0</v>
      </c>
      <c r="BT71" s="21" t="n">
        <f aca="false">IF(OR($A71="",BT$4=""),0,COUNTIFS(Formulas!$A$2:$A$3001,BT$4,Formulas!$B$2:$B$3001,$A71))</f>
        <v>1</v>
      </c>
      <c r="BU71" s="21" t="n">
        <f aca="false">IF(OR($A71="",BU$4=""),0,COUNTIFS(Formulas!$A$2:$A$3001,BU$4,Formulas!$B$2:$B$3001,$A71))</f>
        <v>1</v>
      </c>
      <c r="BV71" s="21" t="n">
        <f aca="false">IF(OR($A71="",BV$4=""),0,COUNTIFS(Formulas!$A$2:$A$3001,BV$4,Formulas!$B$2:$B$3001,$A71))</f>
        <v>0</v>
      </c>
      <c r="BW71" s="21" t="n">
        <f aca="false">IF(OR($A71="",BW$4=""),0,COUNTIFS(Formulas!$A$2:$A$3001,BW$4,Formulas!$B$2:$B$3001,$A71))</f>
        <v>0</v>
      </c>
      <c r="BX71" s="21" t="n">
        <f aca="false">IF(OR($A71="",BX$4=""),0,COUNTIFS(Formulas!$A$2:$A$3001,BX$4,Formulas!$B$2:$B$3001,$A71))</f>
        <v>0</v>
      </c>
      <c r="BY71" s="21" t="n">
        <f aca="false">IF(OR($A71="",BY$4=""),0,COUNTIFS(Formulas!$A$2:$A$3001,BY$4,Formulas!$B$2:$B$3001,$A71))</f>
        <v>0</v>
      </c>
      <c r="BZ71" s="21" t="n">
        <f aca="false">IF(OR($A71="",BZ$4=""),0,COUNTIFS(Formulas!$A$2:$A$3001,BZ$4,Formulas!$B$2:$B$3001,$A71))</f>
        <v>0</v>
      </c>
      <c r="CA71" s="21" t="n">
        <f aca="false">IF(OR($A71="",CA$4=""),0,COUNTIFS(Formulas!$A$2:$A$3001,CA$4,Formulas!$B$2:$B$3001,$A71))</f>
        <v>0</v>
      </c>
      <c r="CB71" s="21" t="n">
        <f aca="false">IF(OR($A71="",CB$4=""),0,COUNTIFS(Formulas!$A$2:$A$3001,CB$4,Formulas!$B$2:$B$3001,$A71))</f>
        <v>0</v>
      </c>
      <c r="CC71" s="21" t="n">
        <f aca="false">IF(OR($A71="",CC$4=""),0,COUNTIFS(Formulas!$A$2:$A$3001,CC$4,Formulas!$B$2:$B$3001,$A71))</f>
        <v>0</v>
      </c>
      <c r="CD71" s="21" t="n">
        <f aca="false">IF(OR($A71="",CD$4=""),0,COUNTIFS(Formulas!$A$2:$A$3001,CD$4,Formulas!$B$2:$B$3001,$A71))</f>
        <v>0</v>
      </c>
      <c r="CE71" s="21" t="n">
        <f aca="false">IF(OR($A71="",CE$4=""),0,COUNTIFS(Formulas!$A$2:$A$3001,CE$4,Formulas!$B$2:$B$3001,$A71))</f>
        <v>0</v>
      </c>
      <c r="CF71" s="21" t="n">
        <f aca="false">IF(OR($A71="",CF$4=""),0,COUNTIFS(Formulas!$A$2:$A$3001,CF$4,Formulas!$B$2:$B$3001,$A71))</f>
        <v>0</v>
      </c>
      <c r="CG71" s="21" t="n">
        <f aca="false">IF(OR($A71="",CG$4=""),0,COUNTIFS(Formulas!$A$2:$A$3001,CG$4,Formulas!$B$2:$B$3001,$A71))</f>
        <v>0</v>
      </c>
      <c r="CH71" s="21" t="n">
        <f aca="false">IF(OR($A71="",CH$4=""),0,COUNTIFS(Formulas!$A$2:$A$3001,CH$4,Formulas!$B$2:$B$3001,$A71))</f>
        <v>0</v>
      </c>
      <c r="CI71" s="21" t="n">
        <f aca="false">IF(OR($A71="",CI$4=""),0,COUNTIFS(Formulas!$A$2:$A$3001,CI$4,Formulas!$B$2:$B$3001,$A71))</f>
        <v>0</v>
      </c>
      <c r="CJ71" s="21" t="n">
        <f aca="false">IF(OR($A71="",CJ$4=""),0,COUNTIFS(Formulas!$A$2:$A$3001,CJ$4,Formulas!$B$2:$B$3001,$A71))</f>
        <v>0</v>
      </c>
      <c r="CK71" s="21" t="n">
        <f aca="false">IF(OR($A71="",CK$4=""),0,COUNTIFS(Formulas!$A$2:$A$3001,CK$4,Formulas!$B$2:$B$3001,$A71))</f>
        <v>0</v>
      </c>
      <c r="CL71" s="21" t="n">
        <f aca="false">IF(OR($A71="",CL$4=""),0,COUNTIFS(Formulas!$A$2:$A$3001,CL$4,Formulas!$B$2:$B$3001,$A71))</f>
        <v>0</v>
      </c>
      <c r="CM71" s="21" t="n">
        <f aca="false">IF(OR($A71="",CM$4=""),0,COUNTIFS(Formulas!$A$2:$A$3001,CM$4,Formulas!$B$2:$B$3001,$A71))</f>
        <v>0</v>
      </c>
      <c r="CN71" s="21" t="n">
        <f aca="false">IF(OR($A71="",CN$4=""),0,COUNTIFS(Formulas!$A$2:$A$3001,CN$4,Formulas!$B$2:$B$3001,$A71))</f>
        <v>0</v>
      </c>
      <c r="CO71" s="21" t="n">
        <f aca="false">IF(OR($A71="",CO$4=""),0,COUNTIFS(Formulas!$A$2:$A$3001,CO$4,Formulas!$B$2:$B$3001,$A71))</f>
        <v>0</v>
      </c>
      <c r="CP71" s="21" t="n">
        <f aca="false">IF(OR($A71="",CP$4=""),0,COUNTIFS(Formulas!$A$2:$A$3001,CP$4,Formulas!$B$2:$B$3001,$A71))</f>
        <v>0</v>
      </c>
      <c r="CQ71" s="21" t="n">
        <f aca="false">IF(OR($A71="",CQ$4=""),0,COUNTIFS(Formulas!$A$2:$A$3001,CQ$4,Formulas!$B$2:$B$3001,$A71))</f>
        <v>0</v>
      </c>
      <c r="CR71" s="21" t="n">
        <f aca="false">IF(OR($A71="",CR$4=""),0,COUNTIFS(Formulas!$A$2:$A$3001,CR$4,Formulas!$B$2:$B$3001,$A71))</f>
        <v>0</v>
      </c>
      <c r="CS71" s="21" t="n">
        <f aca="false">IF(OR($A71="",CS$4=""),0,COUNTIFS(Formulas!$A$2:$A$3001,CS$4,Formulas!$B$2:$B$3001,$A71))</f>
        <v>1</v>
      </c>
      <c r="CT71" s="21" t="n">
        <f aca="false">IF(OR($A71="",CT$4=""),0,COUNTIFS(Formulas!$A$2:$A$3001,CT$4,Formulas!$B$2:$B$3001,$A71))</f>
        <v>1</v>
      </c>
      <c r="CU71" s="21" t="n">
        <f aca="false">IF(OR($A71="",CU$4=""),0,COUNTIFS(Formulas!$A$2:$A$3001,CU$4,Formulas!$B$2:$B$3001,$A71))</f>
        <v>1</v>
      </c>
      <c r="CV71" s="21" t="n">
        <f aca="false">IF(OR($A71="",CV$4=""),0,COUNTIFS(Formulas!$A$2:$A$3001,CV$4,Formulas!$B$2:$B$3001,$A71))</f>
        <v>1</v>
      </c>
      <c r="CW71" s="21" t="n">
        <f aca="false">IF(OR($A71="",CW$4=""),0,COUNTIFS(Formulas!$A$2:$A$3001,CW$4,Formulas!$B$2:$B$3001,$A71))</f>
        <v>1</v>
      </c>
      <c r="CX71" s="21" t="n">
        <f aca="false">IF(OR($A71="",CX$4=""),0,COUNTIFS(Formulas!$A$2:$A$3001,CX$4,Formulas!$B$2:$B$3001,$A71))</f>
        <v>1</v>
      </c>
      <c r="CY71" s="21" t="n">
        <f aca="false">IF(OR($A71="",CY$4=""),0,COUNTIFS(Formulas!$A$2:$A$3001,CY$4,Formulas!$B$2:$B$3001,$A71))</f>
        <v>1</v>
      </c>
      <c r="CZ71" s="21" t="n">
        <f aca="false">IF(OR($A71="",CZ$4=""),0,COUNTIFS(Formulas!$A$2:$A$3001,CZ$4,Formulas!$B$2:$B$3001,$A71))</f>
        <v>0</v>
      </c>
      <c r="DA71" s="21" t="n">
        <f aca="false">IF(OR($A71="",DA$4=""),0,COUNTIFS(Formulas!$A$2:$A$3001,DA$4,Formulas!$B$2:$B$3001,$A71))</f>
        <v>0</v>
      </c>
      <c r="DB71" s="21" t="n">
        <f aca="false">IF(OR($A71="",DB$4=""),0,COUNTIFS(Formulas!$A$2:$A$3001,DB$4,Formulas!$B$2:$B$3001,$A71))</f>
        <v>0</v>
      </c>
      <c r="DC71" s="21" t="n">
        <f aca="false">IF(OR($A71="",DC$4=""),0,COUNTIFS(Formulas!$A$2:$A$3001,DC$4,Formulas!$B$2:$B$3001,$A71))</f>
        <v>0</v>
      </c>
      <c r="DD71" s="21" t="n">
        <f aca="false">IF(OR($A71="",DD$4=""),0,COUNTIFS(Formulas!$A$2:$A$3001,DD$4,Formulas!$B$2:$B$3001,$A71))</f>
        <v>1</v>
      </c>
      <c r="DE71" s="21" t="n">
        <f aca="false">IF(OR($A71="",DE$4=""),0,COUNTIFS(Formulas!$A$2:$A$3001,DE$4,Formulas!$B$2:$B$3001,$A71))</f>
        <v>0</v>
      </c>
      <c r="DF71" s="21" t="n">
        <f aca="false">IF(OR($A71="",DF$4=""),0,COUNTIFS(Formulas!$A$2:$A$3001,DF$4,Formulas!$B$2:$B$3001,$A71))</f>
        <v>0</v>
      </c>
      <c r="DG71" s="21" t="n">
        <f aca="false">IF(OR($A71="",DG$4=""),0,COUNTIFS(Formulas!$A$2:$A$3001,DG$4,Formulas!$B$2:$B$3001,$A71))</f>
        <v>0</v>
      </c>
      <c r="DH71" s="21" t="n">
        <f aca="false">IF(OR($A71="",DH$4=""),0,COUNTIFS(Formulas!$A$2:$A$3001,DH$4,Formulas!$B$2:$B$3001,$A71))</f>
        <v>0</v>
      </c>
      <c r="DI71" s="21" t="n">
        <f aca="false">IF(OR($A71="",DI$4=""),0,COUNTIFS(Formulas!$A$2:$A$3001,DI$4,Formulas!$B$2:$B$3001,$A71))</f>
        <v>0</v>
      </c>
      <c r="DJ71" s="21" t="n">
        <f aca="false">IF(OR($A71="",DJ$4=""),0,COUNTIFS(Formulas!$A$2:$A$3001,DJ$4,Formulas!$B$2:$B$3001,$A71))</f>
        <v>0</v>
      </c>
      <c r="DK71" s="21" t="n">
        <f aca="false">IF(OR($A71="",DK$4=""),0,COUNTIFS(Formulas!$A$2:$A$3001,DK$4,Formulas!$B$2:$B$3001,$A71))</f>
        <v>0</v>
      </c>
      <c r="DL71" s="21" t="n">
        <f aca="false">IF(OR($A71="",DL$4=""),0,COUNTIFS(Formulas!$A$2:$A$3001,DL$4,Formulas!$B$2:$B$3001,$A71))</f>
        <v>0</v>
      </c>
      <c r="DM71" s="21" t="n">
        <f aca="false">IF(OR($A71="",DM$4=""),0,COUNTIFS(Formulas!$A$2:$A$3001,DM$4,Formulas!$B$2:$B$3001,$A71))</f>
        <v>0</v>
      </c>
      <c r="DN71" s="21" t="n">
        <f aca="false">IF(OR($A71="",DN$4=""),0,COUNTIFS(Formulas!$A$2:$A$3001,DN$4,Formulas!$B$2:$B$3001,$A71))</f>
        <v>0</v>
      </c>
      <c r="DO71" s="21" t="n">
        <f aca="false">IF(OR($A71="",DO$4=""),0,COUNTIFS(Formulas!$A$2:$A$3001,DO$4,Formulas!$B$2:$B$3001,$A71))</f>
        <v>0</v>
      </c>
      <c r="DP71" s="21" t="n">
        <f aca="false">IF(OR($A71="",DP$4=""),0,COUNTIFS(Formulas!$A$2:$A$3001,DP$4,Formulas!$B$2:$B$3001,$A71))</f>
        <v>0</v>
      </c>
      <c r="DQ71" s="21" t="n">
        <f aca="false">IF(OR($A71="",DQ$4=""),0,COUNTIFS(Formulas!$A$2:$A$3001,DQ$4,Formulas!$B$2:$B$3001,$A71))</f>
        <v>0</v>
      </c>
      <c r="DR71" s="21" t="n">
        <f aca="false">IF(OR($A71="",DR$4=""),0,COUNTIFS(Formulas!$A$2:$A$3001,DR$4,Formulas!$B$2:$B$3001,$A71))</f>
        <v>0</v>
      </c>
      <c r="DS71" s="21" t="n">
        <f aca="false">IF(OR($A71="",DS$4=""),0,COUNTIFS(Formulas!$A$2:$A$3001,DS$4,Formulas!$B$2:$B$3001,$A71))</f>
        <v>0</v>
      </c>
      <c r="DT71" s="21" t="n">
        <f aca="false">IF(OR($A71="",DT$4=""),0,COUNTIFS(Formulas!$A$2:$A$3001,DT$4,Formulas!$B$2:$B$3001,$A71))</f>
        <v>0</v>
      </c>
      <c r="DU71" s="21" t="n">
        <f aca="false">IF(OR($A71="",DU$4=""),0,COUNTIFS(Formulas!$A$2:$A$3001,DU$4,Formulas!$B$2:$B$3001,$A71))</f>
        <v>0</v>
      </c>
      <c r="DV71" s="21" t="n">
        <f aca="false">IF(OR($A71="",DV$4=""),0,COUNTIFS(Formulas!$A$2:$A$3001,DV$4,Formulas!$B$2:$B$3001,$A71))</f>
        <v>0</v>
      </c>
      <c r="DW71" s="21" t="n">
        <f aca="false">IF(OR($A71="",DW$4=""),0,COUNTIFS(Formulas!$A$2:$A$3001,DW$4,Formulas!$B$2:$B$3001,$A71))</f>
        <v>0</v>
      </c>
      <c r="DX71" s="21" t="n">
        <f aca="false">IF(OR($A71="",DX$4=""),0,COUNTIFS(Formulas!$A$2:$A$3001,DX$4,Formulas!$B$2:$B$3001,$A71))</f>
        <v>0</v>
      </c>
      <c r="DY71" s="21" t="n">
        <f aca="false">IF(OR($A71="",DY$4=""),0,COUNTIFS(Formulas!$A$2:$A$3001,DY$4,Formulas!$B$2:$B$3001,$A71))</f>
        <v>0</v>
      </c>
      <c r="DZ71" s="21" t="n">
        <f aca="false">IF(OR($A71="",DZ$4=""),0,COUNTIFS(Formulas!$A$2:$A$3001,DZ$4,Formulas!$B$2:$B$3001,$A71))</f>
        <v>0</v>
      </c>
      <c r="EA71" s="21" t="n">
        <f aca="false">IF(OR($A71="",EA$4=""),0,COUNTIFS(Formulas!$A$2:$A$3001,EA$4,Formulas!$B$2:$B$3001,$A71))</f>
        <v>0</v>
      </c>
      <c r="EB71" s="21" t="n">
        <f aca="false">IF(OR($A71="",EB$4=""),0,COUNTIFS(Formulas!$A$2:$A$3001,EB$4,Formulas!$B$2:$B$3001,$A71))</f>
        <v>0</v>
      </c>
      <c r="EC71" s="21" t="n">
        <f aca="false">IF(OR($A71="",EC$4=""),0,COUNTIFS(Formulas!$A$2:$A$3001,EC$4,Formulas!$B$2:$B$3001,$A71))</f>
        <v>0</v>
      </c>
      <c r="ED71" s="21" t="n">
        <f aca="false">IF(OR($A71="",ED$4=""),0,COUNTIFS(Formulas!$A$2:$A$3001,ED$4,Formulas!$B$2:$B$3001,$A71))</f>
        <v>0</v>
      </c>
      <c r="EE71" s="21" t="n">
        <f aca="false">IF(OR($A71="",EE$4=""),0,COUNTIFS(Formulas!$A$2:$A$3001,EE$4,Formulas!$B$2:$B$3001,$A71))</f>
        <v>0</v>
      </c>
      <c r="EF71" s="21" t="n">
        <f aca="false">IF(OR($A71="",EF$4=""),0,COUNTIFS(Formulas!$A$2:$A$3001,EF$4,Formulas!$B$2:$B$3001,$A71))</f>
        <v>0</v>
      </c>
      <c r="EG71" s="21" t="n">
        <f aca="false">IF(OR($A71="",EG$4=""),0,COUNTIFS(Formulas!$A$2:$A$3001,EG$4,Formulas!$B$2:$B$3001,$A71))</f>
        <v>0</v>
      </c>
      <c r="EH71" s="21" t="n">
        <f aca="false">IF(OR($A71="",EH$4=""),0,COUNTIFS(Formulas!$A$2:$A$3001,EH$4,Formulas!$B$2:$B$3001,$A71))</f>
        <v>0</v>
      </c>
      <c r="EI71" s="21" t="n">
        <f aca="false">IF(OR($A71="",EI$4=""),0,COUNTIFS(Formulas!$A$2:$A$3001,EI$4,Formulas!$B$2:$B$3001,$A71))</f>
        <v>0</v>
      </c>
      <c r="EJ71" s="21" t="n">
        <f aca="false">IF(OR($A71="",EJ$4=""),0,COUNTIFS(Formulas!$A$2:$A$3001,EJ$4,Formulas!$B$2:$B$3001,$A71))</f>
        <v>0</v>
      </c>
      <c r="EK71" s="21" t="n">
        <f aca="false">IF(OR($A71="",EK$4=""),0,COUNTIFS(Formulas!$A$2:$A$3001,EK$4,Formulas!$B$2:$B$3001,$A71))</f>
        <v>0</v>
      </c>
      <c r="EL71" s="21" t="n">
        <f aca="false">IF(OR($A71="",EL$4=""),0,COUNTIFS(Formulas!$A$2:$A$3001,EL$4,Formulas!$B$2:$B$3001,$A71))</f>
        <v>0</v>
      </c>
      <c r="EM71" s="21" t="n">
        <f aca="false">IF(OR($A71="",EM$4=""),0,COUNTIFS(Formulas!$A$2:$A$3001,EM$4,Formulas!$B$2:$B$3001,$A71))</f>
        <v>0</v>
      </c>
      <c r="EN71" s="21" t="n">
        <f aca="false">IF(OR($A71="",EN$4=""),0,COUNTIFS(Formulas!$A$2:$A$3001,EN$4,Formulas!$B$2:$B$3001,$A71))</f>
        <v>0</v>
      </c>
      <c r="EO71" s="21" t="n">
        <f aca="false">IF(OR($A71="",EO$4=""),0,COUNTIFS(Formulas!$A$2:$A$3001,EO$4,Formulas!$B$2:$B$3001,$A71))</f>
        <v>0</v>
      </c>
      <c r="EP71" s="21" t="n">
        <f aca="false">IF(OR($A71="",EP$4=""),0,COUNTIFS(Formulas!$A$2:$A$3001,EP$4,Formulas!$B$2:$B$3001,$A71))</f>
        <v>0</v>
      </c>
      <c r="EQ71" s="21" t="n">
        <f aca="false">IF(OR($A71="",EQ$4=""),0,COUNTIFS(Formulas!$A$2:$A$3001,EQ$4,Formulas!$B$2:$B$3001,$A71))</f>
        <v>0</v>
      </c>
      <c r="ER71" s="21" t="n">
        <f aca="false">IF(OR($A71="",ER$4=""),0,COUNTIFS(Formulas!$A$2:$A$3001,ER$4,Formulas!$B$2:$B$3001,$A71))</f>
        <v>0</v>
      </c>
      <c r="ES71" s="21" t="n">
        <f aca="false">IF(OR($A71="",ES$4=""),0,COUNTIFS(Formulas!$A$2:$A$3001,ES$4,Formulas!$B$2:$B$3001,$A71))</f>
        <v>0</v>
      </c>
      <c r="ET71" s="21" t="n">
        <f aca="false">IF(OR($A71="",ET$4=""),0,COUNTIFS(Formulas!$A$2:$A$3001,ET$4,Formulas!$B$2:$B$3001,$A71))</f>
        <v>0</v>
      </c>
      <c r="EU71" s="21" t="n">
        <f aca="false">IF(OR($A71="",EU$4=""),0,COUNTIFS(Formulas!$A$2:$A$3001,EU$4,Formulas!$B$2:$B$3001,$A71))</f>
        <v>0</v>
      </c>
      <c r="EV71" s="21" t="n">
        <f aca="false">IF(OR($A71="",EV$4=""),0,COUNTIFS(Formulas!$A$2:$A$3001,EV$4,Formulas!$B$2:$B$3001,$A71))</f>
        <v>0</v>
      </c>
    </row>
    <row r="72" customFormat="false" ht="15" hidden="false" customHeight="false" outlineLevel="0" collapsed="false">
      <c r="A72" s="13" t="str">
        <f aca="false">IF(INDEX(Materials!$A$2:$A$301,68)="","",INDEX(Materials!$A$2:$A$301,68))</f>
        <v>Nicotinamide Mononucleotide (NMN) Granule</v>
      </c>
      <c r="B72" s="19" t="n">
        <f aca="false">IF(A72="","",COUNTIF(C72:EV72,"&gt;0"))</f>
        <v>1</v>
      </c>
      <c r="C72" s="21" t="n">
        <f aca="false">IF(OR($A72="",C$4=""),0,COUNTIFS(Formulas!$A$2:$A$3001,C$4,Formulas!$B$2:$B$3001,$A72))</f>
        <v>0</v>
      </c>
      <c r="D72" s="21" t="n">
        <f aca="false">IF(OR($A72="",D$4=""),0,COUNTIFS(Formulas!$A$2:$A$3001,D$4,Formulas!$B$2:$B$3001,$A72))</f>
        <v>0</v>
      </c>
      <c r="E72" s="21" t="n">
        <f aca="false">IF(OR($A72="",E$4=""),0,COUNTIFS(Formulas!$A$2:$A$3001,E$4,Formulas!$B$2:$B$3001,$A72))</f>
        <v>0</v>
      </c>
      <c r="F72" s="21" t="n">
        <f aca="false">IF(OR($A72="",F$4=""),0,COUNTIFS(Formulas!$A$2:$A$3001,F$4,Formulas!$B$2:$B$3001,$A72))</f>
        <v>0</v>
      </c>
      <c r="G72" s="21" t="n">
        <f aca="false">IF(OR($A72="",G$4=""),0,COUNTIFS(Formulas!$A$2:$A$3001,G$4,Formulas!$B$2:$B$3001,$A72))</f>
        <v>0</v>
      </c>
      <c r="H72" s="21" t="n">
        <f aca="false">IF(OR($A72="",H$4=""),0,COUNTIFS(Formulas!$A$2:$A$3001,H$4,Formulas!$B$2:$B$3001,$A72))</f>
        <v>0</v>
      </c>
      <c r="I72" s="21" t="n">
        <f aca="false">IF(OR($A72="",I$4=""),0,COUNTIFS(Formulas!$A$2:$A$3001,I$4,Formulas!$B$2:$B$3001,$A72))</f>
        <v>0</v>
      </c>
      <c r="J72" s="21" t="n">
        <f aca="false">IF(OR($A72="",J$4=""),0,COUNTIFS(Formulas!$A$2:$A$3001,J$4,Formulas!$B$2:$B$3001,$A72))</f>
        <v>0</v>
      </c>
      <c r="K72" s="21" t="n">
        <f aca="false">IF(OR($A72="",K$4=""),0,COUNTIFS(Formulas!$A$2:$A$3001,K$4,Formulas!$B$2:$B$3001,$A72))</f>
        <v>0</v>
      </c>
      <c r="L72" s="21" t="n">
        <f aca="false">IF(OR($A72="",L$4=""),0,COUNTIFS(Formulas!$A$2:$A$3001,L$4,Formulas!$B$2:$B$3001,$A72))</f>
        <v>0</v>
      </c>
      <c r="M72" s="21" t="n">
        <f aca="false">IF(OR($A72="",M$4=""),0,COUNTIFS(Formulas!$A$2:$A$3001,M$4,Formulas!$B$2:$B$3001,$A72))</f>
        <v>0</v>
      </c>
      <c r="N72" s="21" t="n">
        <f aca="false">IF(OR($A72="",N$4=""),0,COUNTIFS(Formulas!$A$2:$A$3001,N$4,Formulas!$B$2:$B$3001,$A72))</f>
        <v>0</v>
      </c>
      <c r="O72" s="21" t="n">
        <f aca="false">IF(OR($A72="",O$4=""),0,COUNTIFS(Formulas!$A$2:$A$3001,O$4,Formulas!$B$2:$B$3001,$A72))</f>
        <v>0</v>
      </c>
      <c r="P72" s="21" t="n">
        <f aca="false">IF(OR($A72="",P$4=""),0,COUNTIFS(Formulas!$A$2:$A$3001,P$4,Formulas!$B$2:$B$3001,$A72))</f>
        <v>0</v>
      </c>
      <c r="Q72" s="21" t="n">
        <f aca="false">IF(OR($A72="",Q$4=""),0,COUNTIFS(Formulas!$A$2:$A$3001,Q$4,Formulas!$B$2:$B$3001,$A72))</f>
        <v>0</v>
      </c>
      <c r="R72" s="21" t="n">
        <f aca="false">IF(OR($A72="",R$4=""),0,COUNTIFS(Formulas!$A$2:$A$3001,R$4,Formulas!$B$2:$B$3001,$A72))</f>
        <v>0</v>
      </c>
      <c r="S72" s="21" t="n">
        <f aca="false">IF(OR($A72="",S$4=""),0,COUNTIFS(Formulas!$A$2:$A$3001,S$4,Formulas!$B$2:$B$3001,$A72))</f>
        <v>0</v>
      </c>
      <c r="T72" s="21" t="n">
        <f aca="false">IF(OR($A72="",T$4=""),0,COUNTIFS(Formulas!$A$2:$A$3001,T$4,Formulas!$B$2:$B$3001,$A72))</f>
        <v>0</v>
      </c>
      <c r="U72" s="21" t="n">
        <f aca="false">IF(OR($A72="",U$4=""),0,COUNTIFS(Formulas!$A$2:$A$3001,U$4,Formulas!$B$2:$B$3001,$A72))</f>
        <v>0</v>
      </c>
      <c r="V72" s="21" t="n">
        <f aca="false">IF(OR($A72="",V$4=""),0,COUNTIFS(Formulas!$A$2:$A$3001,V$4,Formulas!$B$2:$B$3001,$A72))</f>
        <v>0</v>
      </c>
      <c r="W72" s="21" t="n">
        <f aca="false">IF(OR($A72="",W$4=""),0,COUNTIFS(Formulas!$A$2:$A$3001,W$4,Formulas!$B$2:$B$3001,$A72))</f>
        <v>0</v>
      </c>
      <c r="X72" s="21" t="n">
        <f aca="false">IF(OR($A72="",X$4=""),0,COUNTIFS(Formulas!$A$2:$A$3001,X$4,Formulas!$B$2:$B$3001,$A72))</f>
        <v>0</v>
      </c>
      <c r="Y72" s="21" t="n">
        <f aca="false">IF(OR($A72="",Y$4=""),0,COUNTIFS(Formulas!$A$2:$A$3001,Y$4,Formulas!$B$2:$B$3001,$A72))</f>
        <v>0</v>
      </c>
      <c r="Z72" s="21" t="n">
        <f aca="false">IF(OR($A72="",Z$4=""),0,COUNTIFS(Formulas!$A$2:$A$3001,Z$4,Formulas!$B$2:$B$3001,$A72))</f>
        <v>0</v>
      </c>
      <c r="AA72" s="21" t="n">
        <f aca="false">IF(OR($A72="",AA$4=""),0,COUNTIFS(Formulas!$A$2:$A$3001,AA$4,Formulas!$B$2:$B$3001,$A72))</f>
        <v>0</v>
      </c>
      <c r="AB72" s="21" t="n">
        <f aca="false">IF(OR($A72="",AB$4=""),0,COUNTIFS(Formulas!$A$2:$A$3001,AB$4,Formulas!$B$2:$B$3001,$A72))</f>
        <v>0</v>
      </c>
      <c r="AC72" s="21" t="n">
        <f aca="false">IF(OR($A72="",AC$4=""),0,COUNTIFS(Formulas!$A$2:$A$3001,AC$4,Formulas!$B$2:$B$3001,$A72))</f>
        <v>0</v>
      </c>
      <c r="AD72" s="21" t="n">
        <f aca="false">IF(OR($A72="",AD$4=""),0,COUNTIFS(Formulas!$A$2:$A$3001,AD$4,Formulas!$B$2:$B$3001,$A72))</f>
        <v>0</v>
      </c>
      <c r="AE72" s="21" t="n">
        <f aca="false">IF(OR($A72="",AE$4=""),0,COUNTIFS(Formulas!$A$2:$A$3001,AE$4,Formulas!$B$2:$B$3001,$A72))</f>
        <v>0</v>
      </c>
      <c r="AF72" s="21" t="n">
        <f aca="false">IF(OR($A72="",AF$4=""),0,COUNTIFS(Formulas!$A$2:$A$3001,AF$4,Formulas!$B$2:$B$3001,$A72))</f>
        <v>0</v>
      </c>
      <c r="AG72" s="21" t="n">
        <f aca="false">IF(OR($A72="",AG$4=""),0,COUNTIFS(Formulas!$A$2:$A$3001,AG$4,Formulas!$B$2:$B$3001,$A72))</f>
        <v>0</v>
      </c>
      <c r="AH72" s="21" t="n">
        <f aca="false">IF(OR($A72="",AH$4=""),0,COUNTIFS(Formulas!$A$2:$A$3001,AH$4,Formulas!$B$2:$B$3001,$A72))</f>
        <v>0</v>
      </c>
      <c r="AI72" s="21" t="n">
        <f aca="false">IF(OR($A72="",AI$4=""),0,COUNTIFS(Formulas!$A$2:$A$3001,AI$4,Formulas!$B$2:$B$3001,$A72))</f>
        <v>0</v>
      </c>
      <c r="AJ72" s="21" t="n">
        <f aca="false">IF(OR($A72="",AJ$4=""),0,COUNTIFS(Formulas!$A$2:$A$3001,AJ$4,Formulas!$B$2:$B$3001,$A72))</f>
        <v>0</v>
      </c>
      <c r="AK72" s="21" t="n">
        <f aca="false">IF(OR($A72="",AK$4=""),0,COUNTIFS(Formulas!$A$2:$A$3001,AK$4,Formulas!$B$2:$B$3001,$A72))</f>
        <v>0</v>
      </c>
      <c r="AL72" s="21" t="n">
        <f aca="false">IF(OR($A72="",AL$4=""),0,COUNTIFS(Formulas!$A$2:$A$3001,AL$4,Formulas!$B$2:$B$3001,$A72))</f>
        <v>0</v>
      </c>
      <c r="AM72" s="21" t="n">
        <f aca="false">IF(OR($A72="",AM$4=""),0,COUNTIFS(Formulas!$A$2:$A$3001,AM$4,Formulas!$B$2:$B$3001,$A72))</f>
        <v>0</v>
      </c>
      <c r="AN72" s="21" t="n">
        <f aca="false">IF(OR($A72="",AN$4=""),0,COUNTIFS(Formulas!$A$2:$A$3001,AN$4,Formulas!$B$2:$B$3001,$A72))</f>
        <v>0</v>
      </c>
      <c r="AO72" s="21" t="n">
        <f aca="false">IF(OR($A72="",AO$4=""),0,COUNTIFS(Formulas!$A$2:$A$3001,AO$4,Formulas!$B$2:$B$3001,$A72))</f>
        <v>0</v>
      </c>
      <c r="AP72" s="21" t="n">
        <f aca="false">IF(OR($A72="",AP$4=""),0,COUNTIFS(Formulas!$A$2:$A$3001,AP$4,Formulas!$B$2:$B$3001,$A72))</f>
        <v>0</v>
      </c>
      <c r="AQ72" s="21" t="n">
        <f aca="false">IF(OR($A72="",AQ$4=""),0,COUNTIFS(Formulas!$A$2:$A$3001,AQ$4,Formulas!$B$2:$B$3001,$A72))</f>
        <v>0</v>
      </c>
      <c r="AR72" s="21" t="n">
        <f aca="false">IF(OR($A72="",AR$4=""),0,COUNTIFS(Formulas!$A$2:$A$3001,AR$4,Formulas!$B$2:$B$3001,$A72))</f>
        <v>0</v>
      </c>
      <c r="AS72" s="21" t="n">
        <f aca="false">IF(OR($A72="",AS$4=""),0,COUNTIFS(Formulas!$A$2:$A$3001,AS$4,Formulas!$B$2:$B$3001,$A72))</f>
        <v>0</v>
      </c>
      <c r="AT72" s="21" t="n">
        <f aca="false">IF(OR($A72="",AT$4=""),0,COUNTIFS(Formulas!$A$2:$A$3001,AT$4,Formulas!$B$2:$B$3001,$A72))</f>
        <v>0</v>
      </c>
      <c r="AU72" s="21" t="n">
        <f aca="false">IF(OR($A72="",AU$4=""),0,COUNTIFS(Formulas!$A$2:$A$3001,AU$4,Formulas!$B$2:$B$3001,$A72))</f>
        <v>0</v>
      </c>
      <c r="AV72" s="21" t="n">
        <f aca="false">IF(OR($A72="",AV$4=""),0,COUNTIFS(Formulas!$A$2:$A$3001,AV$4,Formulas!$B$2:$B$3001,$A72))</f>
        <v>0</v>
      </c>
      <c r="AW72" s="21" t="n">
        <f aca="false">IF(OR($A72="",AW$4=""),0,COUNTIFS(Formulas!$A$2:$A$3001,AW$4,Formulas!$B$2:$B$3001,$A72))</f>
        <v>0</v>
      </c>
      <c r="AX72" s="21" t="n">
        <f aca="false">IF(OR($A72="",AX$4=""),0,COUNTIFS(Formulas!$A$2:$A$3001,AX$4,Formulas!$B$2:$B$3001,$A72))</f>
        <v>0</v>
      </c>
      <c r="AY72" s="21" t="n">
        <f aca="false">IF(OR($A72="",AY$4=""),0,COUNTIFS(Formulas!$A$2:$A$3001,AY$4,Formulas!$B$2:$B$3001,$A72))</f>
        <v>0</v>
      </c>
      <c r="AZ72" s="21" t="n">
        <f aca="false">IF(OR($A72="",AZ$4=""),0,COUNTIFS(Formulas!$A$2:$A$3001,AZ$4,Formulas!$B$2:$B$3001,$A72))</f>
        <v>0</v>
      </c>
      <c r="BA72" s="21" t="n">
        <f aca="false">IF(OR($A72="",BA$4=""),0,COUNTIFS(Formulas!$A$2:$A$3001,BA$4,Formulas!$B$2:$B$3001,$A72))</f>
        <v>0</v>
      </c>
      <c r="BB72" s="21" t="n">
        <f aca="false">IF(OR($A72="",BB$4=""),0,COUNTIFS(Formulas!$A$2:$A$3001,BB$4,Formulas!$B$2:$B$3001,$A72))</f>
        <v>0</v>
      </c>
      <c r="BC72" s="21" t="n">
        <f aca="false">IF(OR($A72="",BC$4=""),0,COUNTIFS(Formulas!$A$2:$A$3001,BC$4,Formulas!$B$2:$B$3001,$A72))</f>
        <v>0</v>
      </c>
      <c r="BD72" s="21" t="n">
        <f aca="false">IF(OR($A72="",BD$4=""),0,COUNTIFS(Formulas!$A$2:$A$3001,BD$4,Formulas!$B$2:$B$3001,$A72))</f>
        <v>0</v>
      </c>
      <c r="BE72" s="21" t="n">
        <f aca="false">IF(OR($A72="",BE$4=""),0,COUNTIFS(Formulas!$A$2:$A$3001,BE$4,Formulas!$B$2:$B$3001,$A72))</f>
        <v>0</v>
      </c>
      <c r="BF72" s="21" t="n">
        <f aca="false">IF(OR($A72="",BF$4=""),0,COUNTIFS(Formulas!$A$2:$A$3001,BF$4,Formulas!$B$2:$B$3001,$A72))</f>
        <v>0</v>
      </c>
      <c r="BG72" s="21" t="n">
        <f aca="false">IF(OR($A72="",BG$4=""),0,COUNTIFS(Formulas!$A$2:$A$3001,BG$4,Formulas!$B$2:$B$3001,$A72))</f>
        <v>0</v>
      </c>
      <c r="BH72" s="21" t="n">
        <f aca="false">IF(OR($A72="",BH$4=""),0,COUNTIFS(Formulas!$A$2:$A$3001,BH$4,Formulas!$B$2:$B$3001,$A72))</f>
        <v>0</v>
      </c>
      <c r="BI72" s="21" t="n">
        <f aca="false">IF(OR($A72="",BI$4=""),0,COUNTIFS(Formulas!$A$2:$A$3001,BI$4,Formulas!$B$2:$B$3001,$A72))</f>
        <v>0</v>
      </c>
      <c r="BJ72" s="21" t="n">
        <f aca="false">IF(OR($A72="",BJ$4=""),0,COUNTIFS(Formulas!$A$2:$A$3001,BJ$4,Formulas!$B$2:$B$3001,$A72))</f>
        <v>0</v>
      </c>
      <c r="BK72" s="21" t="n">
        <f aca="false">IF(OR($A72="",BK$4=""),0,COUNTIFS(Formulas!$A$2:$A$3001,BK$4,Formulas!$B$2:$B$3001,$A72))</f>
        <v>0</v>
      </c>
      <c r="BL72" s="21" t="n">
        <f aca="false">IF(OR($A72="",BL$4=""),0,COUNTIFS(Formulas!$A$2:$A$3001,BL$4,Formulas!$B$2:$B$3001,$A72))</f>
        <v>0</v>
      </c>
      <c r="BM72" s="21" t="n">
        <f aca="false">IF(OR($A72="",BM$4=""),0,COUNTIFS(Formulas!$A$2:$A$3001,BM$4,Formulas!$B$2:$B$3001,$A72))</f>
        <v>0</v>
      </c>
      <c r="BN72" s="21" t="n">
        <f aca="false">IF(OR($A72="",BN$4=""),0,COUNTIFS(Formulas!$A$2:$A$3001,BN$4,Formulas!$B$2:$B$3001,$A72))</f>
        <v>0</v>
      </c>
      <c r="BO72" s="21" t="n">
        <f aca="false">IF(OR($A72="",BO$4=""),0,COUNTIFS(Formulas!$A$2:$A$3001,BO$4,Formulas!$B$2:$B$3001,$A72))</f>
        <v>1</v>
      </c>
      <c r="BP72" s="21" t="n">
        <f aca="false">IF(OR($A72="",BP$4=""),0,COUNTIFS(Formulas!$A$2:$A$3001,BP$4,Formulas!$B$2:$B$3001,$A72))</f>
        <v>0</v>
      </c>
      <c r="BQ72" s="21" t="n">
        <f aca="false">IF(OR($A72="",BQ$4=""),0,COUNTIFS(Formulas!$A$2:$A$3001,BQ$4,Formulas!$B$2:$B$3001,$A72))</f>
        <v>0</v>
      </c>
      <c r="BR72" s="21" t="n">
        <f aca="false">IF(OR($A72="",BR$4=""),0,COUNTIFS(Formulas!$A$2:$A$3001,BR$4,Formulas!$B$2:$B$3001,$A72))</f>
        <v>0</v>
      </c>
      <c r="BS72" s="21" t="n">
        <f aca="false">IF(OR($A72="",BS$4=""),0,COUNTIFS(Formulas!$A$2:$A$3001,BS$4,Formulas!$B$2:$B$3001,$A72))</f>
        <v>0</v>
      </c>
      <c r="BT72" s="21" t="n">
        <f aca="false">IF(OR($A72="",BT$4=""),0,COUNTIFS(Formulas!$A$2:$A$3001,BT$4,Formulas!$B$2:$B$3001,$A72))</f>
        <v>0</v>
      </c>
      <c r="BU72" s="21" t="n">
        <f aca="false">IF(OR($A72="",BU$4=""),0,COUNTIFS(Formulas!$A$2:$A$3001,BU$4,Formulas!$B$2:$B$3001,$A72))</f>
        <v>0</v>
      </c>
      <c r="BV72" s="21" t="n">
        <f aca="false">IF(OR($A72="",BV$4=""),0,COUNTIFS(Formulas!$A$2:$A$3001,BV$4,Formulas!$B$2:$B$3001,$A72))</f>
        <v>0</v>
      </c>
      <c r="BW72" s="21" t="n">
        <f aca="false">IF(OR($A72="",BW$4=""),0,COUNTIFS(Formulas!$A$2:$A$3001,BW$4,Formulas!$B$2:$B$3001,$A72))</f>
        <v>0</v>
      </c>
      <c r="BX72" s="21" t="n">
        <f aca="false">IF(OR($A72="",BX$4=""),0,COUNTIFS(Formulas!$A$2:$A$3001,BX$4,Formulas!$B$2:$B$3001,$A72))</f>
        <v>0</v>
      </c>
      <c r="BY72" s="21" t="n">
        <f aca="false">IF(OR($A72="",BY$4=""),0,COUNTIFS(Formulas!$A$2:$A$3001,BY$4,Formulas!$B$2:$B$3001,$A72))</f>
        <v>0</v>
      </c>
      <c r="BZ72" s="21" t="n">
        <f aca="false">IF(OR($A72="",BZ$4=""),0,COUNTIFS(Formulas!$A$2:$A$3001,BZ$4,Formulas!$B$2:$B$3001,$A72))</f>
        <v>0</v>
      </c>
      <c r="CA72" s="21" t="n">
        <f aca="false">IF(OR($A72="",CA$4=""),0,COUNTIFS(Formulas!$A$2:$A$3001,CA$4,Formulas!$B$2:$B$3001,$A72))</f>
        <v>0</v>
      </c>
      <c r="CB72" s="21" t="n">
        <f aca="false">IF(OR($A72="",CB$4=""),0,COUNTIFS(Formulas!$A$2:$A$3001,CB$4,Formulas!$B$2:$B$3001,$A72))</f>
        <v>0</v>
      </c>
      <c r="CC72" s="21" t="n">
        <f aca="false">IF(OR($A72="",CC$4=""),0,COUNTIFS(Formulas!$A$2:$A$3001,CC$4,Formulas!$B$2:$B$3001,$A72))</f>
        <v>0</v>
      </c>
      <c r="CD72" s="21" t="n">
        <f aca="false">IF(OR($A72="",CD$4=""),0,COUNTIFS(Formulas!$A$2:$A$3001,CD$4,Formulas!$B$2:$B$3001,$A72))</f>
        <v>0</v>
      </c>
      <c r="CE72" s="21" t="n">
        <f aca="false">IF(OR($A72="",CE$4=""),0,COUNTIFS(Formulas!$A$2:$A$3001,CE$4,Formulas!$B$2:$B$3001,$A72))</f>
        <v>0</v>
      </c>
      <c r="CF72" s="21" t="n">
        <f aca="false">IF(OR($A72="",CF$4=""),0,COUNTIFS(Formulas!$A$2:$A$3001,CF$4,Formulas!$B$2:$B$3001,$A72))</f>
        <v>0</v>
      </c>
      <c r="CG72" s="21" t="n">
        <f aca="false">IF(OR($A72="",CG$4=""),0,COUNTIFS(Formulas!$A$2:$A$3001,CG$4,Formulas!$B$2:$B$3001,$A72))</f>
        <v>0</v>
      </c>
      <c r="CH72" s="21" t="n">
        <f aca="false">IF(OR($A72="",CH$4=""),0,COUNTIFS(Formulas!$A$2:$A$3001,CH$4,Formulas!$B$2:$B$3001,$A72))</f>
        <v>0</v>
      </c>
      <c r="CI72" s="21" t="n">
        <f aca="false">IF(OR($A72="",CI$4=""),0,COUNTIFS(Formulas!$A$2:$A$3001,CI$4,Formulas!$B$2:$B$3001,$A72))</f>
        <v>0</v>
      </c>
      <c r="CJ72" s="21" t="n">
        <f aca="false">IF(OR($A72="",CJ$4=""),0,COUNTIFS(Formulas!$A$2:$A$3001,CJ$4,Formulas!$B$2:$B$3001,$A72))</f>
        <v>0</v>
      </c>
      <c r="CK72" s="21" t="n">
        <f aca="false">IF(OR($A72="",CK$4=""),0,COUNTIFS(Formulas!$A$2:$A$3001,CK$4,Formulas!$B$2:$B$3001,$A72))</f>
        <v>0</v>
      </c>
      <c r="CL72" s="21" t="n">
        <f aca="false">IF(OR($A72="",CL$4=""),0,COUNTIFS(Formulas!$A$2:$A$3001,CL$4,Formulas!$B$2:$B$3001,$A72))</f>
        <v>0</v>
      </c>
      <c r="CM72" s="21" t="n">
        <f aca="false">IF(OR($A72="",CM$4=""),0,COUNTIFS(Formulas!$A$2:$A$3001,CM$4,Formulas!$B$2:$B$3001,$A72))</f>
        <v>0</v>
      </c>
      <c r="CN72" s="21" t="n">
        <f aca="false">IF(OR($A72="",CN$4=""),0,COUNTIFS(Formulas!$A$2:$A$3001,CN$4,Formulas!$B$2:$B$3001,$A72))</f>
        <v>0</v>
      </c>
      <c r="CO72" s="21" t="n">
        <f aca="false">IF(OR($A72="",CO$4=""),0,COUNTIFS(Formulas!$A$2:$A$3001,CO$4,Formulas!$B$2:$B$3001,$A72))</f>
        <v>0</v>
      </c>
      <c r="CP72" s="21" t="n">
        <f aca="false">IF(OR($A72="",CP$4=""),0,COUNTIFS(Formulas!$A$2:$A$3001,CP$4,Formulas!$B$2:$B$3001,$A72))</f>
        <v>0</v>
      </c>
      <c r="CQ72" s="21" t="n">
        <f aca="false">IF(OR($A72="",CQ$4=""),0,COUNTIFS(Formulas!$A$2:$A$3001,CQ$4,Formulas!$B$2:$B$3001,$A72))</f>
        <v>0</v>
      </c>
      <c r="CR72" s="21" t="n">
        <f aca="false">IF(OR($A72="",CR$4=""),0,COUNTIFS(Formulas!$A$2:$A$3001,CR$4,Formulas!$B$2:$B$3001,$A72))</f>
        <v>0</v>
      </c>
      <c r="CS72" s="21" t="n">
        <f aca="false">IF(OR($A72="",CS$4=""),0,COUNTIFS(Formulas!$A$2:$A$3001,CS$4,Formulas!$B$2:$B$3001,$A72))</f>
        <v>0</v>
      </c>
      <c r="CT72" s="21" t="n">
        <f aca="false">IF(OR($A72="",CT$4=""),0,COUNTIFS(Formulas!$A$2:$A$3001,CT$4,Formulas!$B$2:$B$3001,$A72))</f>
        <v>0</v>
      </c>
      <c r="CU72" s="21" t="n">
        <f aca="false">IF(OR($A72="",CU$4=""),0,COUNTIFS(Formulas!$A$2:$A$3001,CU$4,Formulas!$B$2:$B$3001,$A72))</f>
        <v>0</v>
      </c>
      <c r="CV72" s="21" t="n">
        <f aca="false">IF(OR($A72="",CV$4=""),0,COUNTIFS(Formulas!$A$2:$A$3001,CV$4,Formulas!$B$2:$B$3001,$A72))</f>
        <v>0</v>
      </c>
      <c r="CW72" s="21" t="n">
        <f aca="false">IF(OR($A72="",CW$4=""),0,COUNTIFS(Formulas!$A$2:$A$3001,CW$4,Formulas!$B$2:$B$3001,$A72))</f>
        <v>0</v>
      </c>
      <c r="CX72" s="21" t="n">
        <f aca="false">IF(OR($A72="",CX$4=""),0,COUNTIFS(Formulas!$A$2:$A$3001,CX$4,Formulas!$B$2:$B$3001,$A72))</f>
        <v>0</v>
      </c>
      <c r="CY72" s="21" t="n">
        <f aca="false">IF(OR($A72="",CY$4=""),0,COUNTIFS(Formulas!$A$2:$A$3001,CY$4,Formulas!$B$2:$B$3001,$A72))</f>
        <v>0</v>
      </c>
      <c r="CZ72" s="21" t="n">
        <f aca="false">IF(OR($A72="",CZ$4=""),0,COUNTIFS(Formulas!$A$2:$A$3001,CZ$4,Formulas!$B$2:$B$3001,$A72))</f>
        <v>0</v>
      </c>
      <c r="DA72" s="21" t="n">
        <f aca="false">IF(OR($A72="",DA$4=""),0,COUNTIFS(Formulas!$A$2:$A$3001,DA$4,Formulas!$B$2:$B$3001,$A72))</f>
        <v>0</v>
      </c>
      <c r="DB72" s="21" t="n">
        <f aca="false">IF(OR($A72="",DB$4=""),0,COUNTIFS(Formulas!$A$2:$A$3001,DB$4,Formulas!$B$2:$B$3001,$A72))</f>
        <v>0</v>
      </c>
      <c r="DC72" s="21" t="n">
        <f aca="false">IF(OR($A72="",DC$4=""),0,COUNTIFS(Formulas!$A$2:$A$3001,DC$4,Formulas!$B$2:$B$3001,$A72))</f>
        <v>0</v>
      </c>
      <c r="DD72" s="21" t="n">
        <f aca="false">IF(OR($A72="",DD$4=""),0,COUNTIFS(Formulas!$A$2:$A$3001,DD$4,Formulas!$B$2:$B$3001,$A72))</f>
        <v>0</v>
      </c>
      <c r="DE72" s="21" t="n">
        <f aca="false">IF(OR($A72="",DE$4=""),0,COUNTIFS(Formulas!$A$2:$A$3001,DE$4,Formulas!$B$2:$B$3001,$A72))</f>
        <v>0</v>
      </c>
      <c r="DF72" s="21" t="n">
        <f aca="false">IF(OR($A72="",DF$4=""),0,COUNTIFS(Formulas!$A$2:$A$3001,DF$4,Formulas!$B$2:$B$3001,$A72))</f>
        <v>0</v>
      </c>
      <c r="DG72" s="21" t="n">
        <f aca="false">IF(OR($A72="",DG$4=""),0,COUNTIFS(Formulas!$A$2:$A$3001,DG$4,Formulas!$B$2:$B$3001,$A72))</f>
        <v>0</v>
      </c>
      <c r="DH72" s="21" t="n">
        <f aca="false">IF(OR($A72="",DH$4=""),0,COUNTIFS(Formulas!$A$2:$A$3001,DH$4,Formulas!$B$2:$B$3001,$A72))</f>
        <v>0</v>
      </c>
      <c r="DI72" s="21" t="n">
        <f aca="false">IF(OR($A72="",DI$4=""),0,COUNTIFS(Formulas!$A$2:$A$3001,DI$4,Formulas!$B$2:$B$3001,$A72))</f>
        <v>0</v>
      </c>
      <c r="DJ72" s="21" t="n">
        <f aca="false">IF(OR($A72="",DJ$4=""),0,COUNTIFS(Formulas!$A$2:$A$3001,DJ$4,Formulas!$B$2:$B$3001,$A72))</f>
        <v>0</v>
      </c>
      <c r="DK72" s="21" t="n">
        <f aca="false">IF(OR($A72="",DK$4=""),0,COUNTIFS(Formulas!$A$2:$A$3001,DK$4,Formulas!$B$2:$B$3001,$A72))</f>
        <v>0</v>
      </c>
      <c r="DL72" s="21" t="n">
        <f aca="false">IF(OR($A72="",DL$4=""),0,COUNTIFS(Formulas!$A$2:$A$3001,DL$4,Formulas!$B$2:$B$3001,$A72))</f>
        <v>0</v>
      </c>
      <c r="DM72" s="21" t="n">
        <f aca="false">IF(OR($A72="",DM$4=""),0,COUNTIFS(Formulas!$A$2:$A$3001,DM$4,Formulas!$B$2:$B$3001,$A72))</f>
        <v>0</v>
      </c>
      <c r="DN72" s="21" t="n">
        <f aca="false">IF(OR($A72="",DN$4=""),0,COUNTIFS(Formulas!$A$2:$A$3001,DN$4,Formulas!$B$2:$B$3001,$A72))</f>
        <v>0</v>
      </c>
      <c r="DO72" s="21" t="n">
        <f aca="false">IF(OR($A72="",DO$4=""),0,COUNTIFS(Formulas!$A$2:$A$3001,DO$4,Formulas!$B$2:$B$3001,$A72))</f>
        <v>0</v>
      </c>
      <c r="DP72" s="21" t="n">
        <f aca="false">IF(OR($A72="",DP$4=""),0,COUNTIFS(Formulas!$A$2:$A$3001,DP$4,Formulas!$B$2:$B$3001,$A72))</f>
        <v>0</v>
      </c>
      <c r="DQ72" s="21" t="n">
        <f aca="false">IF(OR($A72="",DQ$4=""),0,COUNTIFS(Formulas!$A$2:$A$3001,DQ$4,Formulas!$B$2:$B$3001,$A72))</f>
        <v>0</v>
      </c>
      <c r="DR72" s="21" t="n">
        <f aca="false">IF(OR($A72="",DR$4=""),0,COUNTIFS(Formulas!$A$2:$A$3001,DR$4,Formulas!$B$2:$B$3001,$A72))</f>
        <v>0</v>
      </c>
      <c r="DS72" s="21" t="n">
        <f aca="false">IF(OR($A72="",DS$4=""),0,COUNTIFS(Formulas!$A$2:$A$3001,DS$4,Formulas!$B$2:$B$3001,$A72))</f>
        <v>0</v>
      </c>
      <c r="DT72" s="21" t="n">
        <f aca="false">IF(OR($A72="",DT$4=""),0,COUNTIFS(Formulas!$A$2:$A$3001,DT$4,Formulas!$B$2:$B$3001,$A72))</f>
        <v>0</v>
      </c>
      <c r="DU72" s="21" t="n">
        <f aca="false">IF(OR($A72="",DU$4=""),0,COUNTIFS(Formulas!$A$2:$A$3001,DU$4,Formulas!$B$2:$B$3001,$A72))</f>
        <v>0</v>
      </c>
      <c r="DV72" s="21" t="n">
        <f aca="false">IF(OR($A72="",DV$4=""),0,COUNTIFS(Formulas!$A$2:$A$3001,DV$4,Formulas!$B$2:$B$3001,$A72))</f>
        <v>0</v>
      </c>
      <c r="DW72" s="21" t="n">
        <f aca="false">IF(OR($A72="",DW$4=""),0,COUNTIFS(Formulas!$A$2:$A$3001,DW$4,Formulas!$B$2:$B$3001,$A72))</f>
        <v>0</v>
      </c>
      <c r="DX72" s="21" t="n">
        <f aca="false">IF(OR($A72="",DX$4=""),0,COUNTIFS(Formulas!$A$2:$A$3001,DX$4,Formulas!$B$2:$B$3001,$A72))</f>
        <v>0</v>
      </c>
      <c r="DY72" s="21" t="n">
        <f aca="false">IF(OR($A72="",DY$4=""),0,COUNTIFS(Formulas!$A$2:$A$3001,DY$4,Formulas!$B$2:$B$3001,$A72))</f>
        <v>0</v>
      </c>
      <c r="DZ72" s="21" t="n">
        <f aca="false">IF(OR($A72="",DZ$4=""),0,COUNTIFS(Formulas!$A$2:$A$3001,DZ$4,Formulas!$B$2:$B$3001,$A72))</f>
        <v>0</v>
      </c>
      <c r="EA72" s="21" t="n">
        <f aca="false">IF(OR($A72="",EA$4=""),0,COUNTIFS(Formulas!$A$2:$A$3001,EA$4,Formulas!$B$2:$B$3001,$A72))</f>
        <v>0</v>
      </c>
      <c r="EB72" s="21" t="n">
        <f aca="false">IF(OR($A72="",EB$4=""),0,COUNTIFS(Formulas!$A$2:$A$3001,EB$4,Formulas!$B$2:$B$3001,$A72))</f>
        <v>0</v>
      </c>
      <c r="EC72" s="21" t="n">
        <f aca="false">IF(OR($A72="",EC$4=""),0,COUNTIFS(Formulas!$A$2:$A$3001,EC$4,Formulas!$B$2:$B$3001,$A72))</f>
        <v>0</v>
      </c>
      <c r="ED72" s="21" t="n">
        <f aca="false">IF(OR($A72="",ED$4=""),0,COUNTIFS(Formulas!$A$2:$A$3001,ED$4,Formulas!$B$2:$B$3001,$A72))</f>
        <v>0</v>
      </c>
      <c r="EE72" s="21" t="n">
        <f aca="false">IF(OR($A72="",EE$4=""),0,COUNTIFS(Formulas!$A$2:$A$3001,EE$4,Formulas!$B$2:$B$3001,$A72))</f>
        <v>0</v>
      </c>
      <c r="EF72" s="21" t="n">
        <f aca="false">IF(OR($A72="",EF$4=""),0,COUNTIFS(Formulas!$A$2:$A$3001,EF$4,Formulas!$B$2:$B$3001,$A72))</f>
        <v>0</v>
      </c>
      <c r="EG72" s="21" t="n">
        <f aca="false">IF(OR($A72="",EG$4=""),0,COUNTIFS(Formulas!$A$2:$A$3001,EG$4,Formulas!$B$2:$B$3001,$A72))</f>
        <v>0</v>
      </c>
      <c r="EH72" s="21" t="n">
        <f aca="false">IF(OR($A72="",EH$4=""),0,COUNTIFS(Formulas!$A$2:$A$3001,EH$4,Formulas!$B$2:$B$3001,$A72))</f>
        <v>0</v>
      </c>
      <c r="EI72" s="21" t="n">
        <f aca="false">IF(OR($A72="",EI$4=""),0,COUNTIFS(Formulas!$A$2:$A$3001,EI$4,Formulas!$B$2:$B$3001,$A72))</f>
        <v>0</v>
      </c>
      <c r="EJ72" s="21" t="n">
        <f aca="false">IF(OR($A72="",EJ$4=""),0,COUNTIFS(Formulas!$A$2:$A$3001,EJ$4,Formulas!$B$2:$B$3001,$A72))</f>
        <v>0</v>
      </c>
      <c r="EK72" s="21" t="n">
        <f aca="false">IF(OR($A72="",EK$4=""),0,COUNTIFS(Formulas!$A$2:$A$3001,EK$4,Formulas!$B$2:$B$3001,$A72))</f>
        <v>0</v>
      </c>
      <c r="EL72" s="21" t="n">
        <f aca="false">IF(OR($A72="",EL$4=""),0,COUNTIFS(Formulas!$A$2:$A$3001,EL$4,Formulas!$B$2:$B$3001,$A72))</f>
        <v>0</v>
      </c>
      <c r="EM72" s="21" t="n">
        <f aca="false">IF(OR($A72="",EM$4=""),0,COUNTIFS(Formulas!$A$2:$A$3001,EM$4,Formulas!$B$2:$B$3001,$A72))</f>
        <v>0</v>
      </c>
      <c r="EN72" s="21" t="n">
        <f aca="false">IF(OR($A72="",EN$4=""),0,COUNTIFS(Formulas!$A$2:$A$3001,EN$4,Formulas!$B$2:$B$3001,$A72))</f>
        <v>0</v>
      </c>
      <c r="EO72" s="21" t="n">
        <f aca="false">IF(OR($A72="",EO$4=""),0,COUNTIFS(Formulas!$A$2:$A$3001,EO$4,Formulas!$B$2:$B$3001,$A72))</f>
        <v>0</v>
      </c>
      <c r="EP72" s="21" t="n">
        <f aca="false">IF(OR($A72="",EP$4=""),0,COUNTIFS(Formulas!$A$2:$A$3001,EP$4,Formulas!$B$2:$B$3001,$A72))</f>
        <v>0</v>
      </c>
      <c r="EQ72" s="21" t="n">
        <f aca="false">IF(OR($A72="",EQ$4=""),0,COUNTIFS(Formulas!$A$2:$A$3001,EQ$4,Formulas!$B$2:$B$3001,$A72))</f>
        <v>0</v>
      </c>
      <c r="ER72" s="21" t="n">
        <f aca="false">IF(OR($A72="",ER$4=""),0,COUNTIFS(Formulas!$A$2:$A$3001,ER$4,Formulas!$B$2:$B$3001,$A72))</f>
        <v>0</v>
      </c>
      <c r="ES72" s="21" t="n">
        <f aca="false">IF(OR($A72="",ES$4=""),0,COUNTIFS(Formulas!$A$2:$A$3001,ES$4,Formulas!$B$2:$B$3001,$A72))</f>
        <v>0</v>
      </c>
      <c r="ET72" s="21" t="n">
        <f aca="false">IF(OR($A72="",ET$4=""),0,COUNTIFS(Formulas!$A$2:$A$3001,ET$4,Formulas!$B$2:$B$3001,$A72))</f>
        <v>0</v>
      </c>
      <c r="EU72" s="21" t="n">
        <f aca="false">IF(OR($A72="",EU$4=""),0,COUNTIFS(Formulas!$A$2:$A$3001,EU$4,Formulas!$B$2:$B$3001,$A72))</f>
        <v>0</v>
      </c>
      <c r="EV72" s="21" t="n">
        <f aca="false">IF(OR($A72="",EV$4=""),0,COUNTIFS(Formulas!$A$2:$A$3001,EV$4,Formulas!$B$2:$B$3001,$A72))</f>
        <v>0</v>
      </c>
    </row>
    <row r="73" customFormat="false" ht="15" hidden="false" customHeight="false" outlineLevel="0" collapsed="false">
      <c r="A73" s="13" t="str">
        <f aca="false">IF(INDEX(Materials!$A$2:$A$301,69)="","",INDEX(Materials!$A$2:$A$301,69))</f>
        <v>Omega 3 Powder (from Flax Seed Dry Extract)</v>
      </c>
      <c r="B73" s="19" t="n">
        <f aca="false">IF(A73="","",COUNTIF(C73:EV73,"&gt;0"))</f>
        <v>1</v>
      </c>
      <c r="C73" s="21" t="n">
        <f aca="false">IF(OR($A73="",C$4=""),0,COUNTIFS(Formulas!$A$2:$A$3001,C$4,Formulas!$B$2:$B$3001,$A73))</f>
        <v>0</v>
      </c>
      <c r="D73" s="21" t="n">
        <f aca="false">IF(OR($A73="",D$4=""),0,COUNTIFS(Formulas!$A$2:$A$3001,D$4,Formulas!$B$2:$B$3001,$A73))</f>
        <v>0</v>
      </c>
      <c r="E73" s="21" t="n">
        <f aca="false">IF(OR($A73="",E$4=""),0,COUNTIFS(Formulas!$A$2:$A$3001,E$4,Formulas!$B$2:$B$3001,$A73))</f>
        <v>0</v>
      </c>
      <c r="F73" s="21" t="n">
        <f aca="false">IF(OR($A73="",F$4=""),0,COUNTIFS(Formulas!$A$2:$A$3001,F$4,Formulas!$B$2:$B$3001,$A73))</f>
        <v>0</v>
      </c>
      <c r="G73" s="21" t="n">
        <f aca="false">IF(OR($A73="",G$4=""),0,COUNTIFS(Formulas!$A$2:$A$3001,G$4,Formulas!$B$2:$B$3001,$A73))</f>
        <v>0</v>
      </c>
      <c r="H73" s="21" t="n">
        <f aca="false">IF(OR($A73="",H$4=""),0,COUNTIFS(Formulas!$A$2:$A$3001,H$4,Formulas!$B$2:$B$3001,$A73))</f>
        <v>0</v>
      </c>
      <c r="I73" s="21" t="n">
        <f aca="false">IF(OR($A73="",I$4=""),0,COUNTIFS(Formulas!$A$2:$A$3001,I$4,Formulas!$B$2:$B$3001,$A73))</f>
        <v>0</v>
      </c>
      <c r="J73" s="21" t="n">
        <f aca="false">IF(OR($A73="",J$4=""),0,COUNTIFS(Formulas!$A$2:$A$3001,J$4,Formulas!$B$2:$B$3001,$A73))</f>
        <v>0</v>
      </c>
      <c r="K73" s="21" t="n">
        <f aca="false">IF(OR($A73="",K$4=""),0,COUNTIFS(Formulas!$A$2:$A$3001,K$4,Formulas!$B$2:$B$3001,$A73))</f>
        <v>0</v>
      </c>
      <c r="L73" s="21" t="n">
        <f aca="false">IF(OR($A73="",L$4=""),0,COUNTIFS(Formulas!$A$2:$A$3001,L$4,Formulas!$B$2:$B$3001,$A73))</f>
        <v>0</v>
      </c>
      <c r="M73" s="21" t="n">
        <f aca="false">IF(OR($A73="",M$4=""),0,COUNTIFS(Formulas!$A$2:$A$3001,M$4,Formulas!$B$2:$B$3001,$A73))</f>
        <v>0</v>
      </c>
      <c r="N73" s="21" t="n">
        <f aca="false">IF(OR($A73="",N$4=""),0,COUNTIFS(Formulas!$A$2:$A$3001,N$4,Formulas!$B$2:$B$3001,$A73))</f>
        <v>0</v>
      </c>
      <c r="O73" s="21" t="n">
        <f aca="false">IF(OR($A73="",O$4=""),0,COUNTIFS(Formulas!$A$2:$A$3001,O$4,Formulas!$B$2:$B$3001,$A73))</f>
        <v>0</v>
      </c>
      <c r="P73" s="21" t="n">
        <f aca="false">IF(OR($A73="",P$4=""),0,COUNTIFS(Formulas!$A$2:$A$3001,P$4,Formulas!$B$2:$B$3001,$A73))</f>
        <v>0</v>
      </c>
      <c r="Q73" s="21" t="n">
        <f aca="false">IF(OR($A73="",Q$4=""),0,COUNTIFS(Formulas!$A$2:$A$3001,Q$4,Formulas!$B$2:$B$3001,$A73))</f>
        <v>0</v>
      </c>
      <c r="R73" s="21" t="n">
        <f aca="false">IF(OR($A73="",R$4=""),0,COUNTIFS(Formulas!$A$2:$A$3001,R$4,Formulas!$B$2:$B$3001,$A73))</f>
        <v>0</v>
      </c>
      <c r="S73" s="21" t="n">
        <f aca="false">IF(OR($A73="",S$4=""),0,COUNTIFS(Formulas!$A$2:$A$3001,S$4,Formulas!$B$2:$B$3001,$A73))</f>
        <v>0</v>
      </c>
      <c r="T73" s="21" t="n">
        <f aca="false">IF(OR($A73="",T$4=""),0,COUNTIFS(Formulas!$A$2:$A$3001,T$4,Formulas!$B$2:$B$3001,$A73))</f>
        <v>0</v>
      </c>
      <c r="U73" s="21" t="n">
        <f aca="false">IF(OR($A73="",U$4=""),0,COUNTIFS(Formulas!$A$2:$A$3001,U$4,Formulas!$B$2:$B$3001,$A73))</f>
        <v>0</v>
      </c>
      <c r="V73" s="21" t="n">
        <f aca="false">IF(OR($A73="",V$4=""),0,COUNTIFS(Formulas!$A$2:$A$3001,V$4,Formulas!$B$2:$B$3001,$A73))</f>
        <v>0</v>
      </c>
      <c r="W73" s="21" t="n">
        <f aca="false">IF(OR($A73="",W$4=""),0,COUNTIFS(Formulas!$A$2:$A$3001,W$4,Formulas!$B$2:$B$3001,$A73))</f>
        <v>0</v>
      </c>
      <c r="X73" s="21" t="n">
        <f aca="false">IF(OR($A73="",X$4=""),0,COUNTIFS(Formulas!$A$2:$A$3001,X$4,Formulas!$B$2:$B$3001,$A73))</f>
        <v>0</v>
      </c>
      <c r="Y73" s="21" t="n">
        <f aca="false">IF(OR($A73="",Y$4=""),0,COUNTIFS(Formulas!$A$2:$A$3001,Y$4,Formulas!$B$2:$B$3001,$A73))</f>
        <v>0</v>
      </c>
      <c r="Z73" s="21" t="n">
        <f aca="false">IF(OR($A73="",Z$4=""),0,COUNTIFS(Formulas!$A$2:$A$3001,Z$4,Formulas!$B$2:$B$3001,$A73))</f>
        <v>0</v>
      </c>
      <c r="AA73" s="21" t="n">
        <f aca="false">IF(OR($A73="",AA$4=""),0,COUNTIFS(Formulas!$A$2:$A$3001,AA$4,Formulas!$B$2:$B$3001,$A73))</f>
        <v>0</v>
      </c>
      <c r="AB73" s="21" t="n">
        <f aca="false">IF(OR($A73="",AB$4=""),0,COUNTIFS(Formulas!$A$2:$A$3001,AB$4,Formulas!$B$2:$B$3001,$A73))</f>
        <v>0</v>
      </c>
      <c r="AC73" s="21" t="n">
        <f aca="false">IF(OR($A73="",AC$4=""),0,COUNTIFS(Formulas!$A$2:$A$3001,AC$4,Formulas!$B$2:$B$3001,$A73))</f>
        <v>0</v>
      </c>
      <c r="AD73" s="21" t="n">
        <f aca="false">IF(OR($A73="",AD$4=""),0,COUNTIFS(Formulas!$A$2:$A$3001,AD$4,Formulas!$B$2:$B$3001,$A73))</f>
        <v>0</v>
      </c>
      <c r="AE73" s="21" t="n">
        <f aca="false">IF(OR($A73="",AE$4=""),0,COUNTIFS(Formulas!$A$2:$A$3001,AE$4,Formulas!$B$2:$B$3001,$A73))</f>
        <v>0</v>
      </c>
      <c r="AF73" s="21" t="n">
        <f aca="false">IF(OR($A73="",AF$4=""),0,COUNTIFS(Formulas!$A$2:$A$3001,AF$4,Formulas!$B$2:$B$3001,$A73))</f>
        <v>0</v>
      </c>
      <c r="AG73" s="21" t="n">
        <f aca="false">IF(OR($A73="",AG$4=""),0,COUNTIFS(Formulas!$A$2:$A$3001,AG$4,Formulas!$B$2:$B$3001,$A73))</f>
        <v>0</v>
      </c>
      <c r="AH73" s="21" t="n">
        <f aca="false">IF(OR($A73="",AH$4=""),0,COUNTIFS(Formulas!$A$2:$A$3001,AH$4,Formulas!$B$2:$B$3001,$A73))</f>
        <v>0</v>
      </c>
      <c r="AI73" s="21" t="n">
        <f aca="false">IF(OR($A73="",AI$4=""),0,COUNTIFS(Formulas!$A$2:$A$3001,AI$4,Formulas!$B$2:$B$3001,$A73))</f>
        <v>0</v>
      </c>
      <c r="AJ73" s="21" t="n">
        <f aca="false">IF(OR($A73="",AJ$4=""),0,COUNTIFS(Formulas!$A$2:$A$3001,AJ$4,Formulas!$B$2:$B$3001,$A73))</f>
        <v>0</v>
      </c>
      <c r="AK73" s="21" t="n">
        <f aca="false">IF(OR($A73="",AK$4=""),0,COUNTIFS(Formulas!$A$2:$A$3001,AK$4,Formulas!$B$2:$B$3001,$A73))</f>
        <v>0</v>
      </c>
      <c r="AL73" s="21" t="n">
        <f aca="false">IF(OR($A73="",AL$4=""),0,COUNTIFS(Formulas!$A$2:$A$3001,AL$4,Formulas!$B$2:$B$3001,$A73))</f>
        <v>0</v>
      </c>
      <c r="AM73" s="21" t="n">
        <f aca="false">IF(OR($A73="",AM$4=""),0,COUNTIFS(Formulas!$A$2:$A$3001,AM$4,Formulas!$B$2:$B$3001,$A73))</f>
        <v>0</v>
      </c>
      <c r="AN73" s="21" t="n">
        <f aca="false">IF(OR($A73="",AN$4=""),0,COUNTIFS(Formulas!$A$2:$A$3001,AN$4,Formulas!$B$2:$B$3001,$A73))</f>
        <v>0</v>
      </c>
      <c r="AO73" s="21" t="n">
        <f aca="false">IF(OR($A73="",AO$4=""),0,COUNTIFS(Formulas!$A$2:$A$3001,AO$4,Formulas!$B$2:$B$3001,$A73))</f>
        <v>0</v>
      </c>
      <c r="AP73" s="21" t="n">
        <f aca="false">IF(OR($A73="",AP$4=""),0,COUNTIFS(Formulas!$A$2:$A$3001,AP$4,Formulas!$B$2:$B$3001,$A73))</f>
        <v>0</v>
      </c>
      <c r="AQ73" s="21" t="n">
        <f aca="false">IF(OR($A73="",AQ$4=""),0,COUNTIFS(Formulas!$A$2:$A$3001,AQ$4,Formulas!$B$2:$B$3001,$A73))</f>
        <v>0</v>
      </c>
      <c r="AR73" s="21" t="n">
        <f aca="false">IF(OR($A73="",AR$4=""),0,COUNTIFS(Formulas!$A$2:$A$3001,AR$4,Formulas!$B$2:$B$3001,$A73))</f>
        <v>0</v>
      </c>
      <c r="AS73" s="21" t="n">
        <f aca="false">IF(OR($A73="",AS$4=""),0,COUNTIFS(Formulas!$A$2:$A$3001,AS$4,Formulas!$B$2:$B$3001,$A73))</f>
        <v>0</v>
      </c>
      <c r="AT73" s="21" t="n">
        <f aca="false">IF(OR($A73="",AT$4=""),0,COUNTIFS(Formulas!$A$2:$A$3001,AT$4,Formulas!$B$2:$B$3001,$A73))</f>
        <v>0</v>
      </c>
      <c r="AU73" s="21" t="n">
        <f aca="false">IF(OR($A73="",AU$4=""),0,COUNTIFS(Formulas!$A$2:$A$3001,AU$4,Formulas!$B$2:$B$3001,$A73))</f>
        <v>0</v>
      </c>
      <c r="AV73" s="21" t="n">
        <f aca="false">IF(OR($A73="",AV$4=""),0,COUNTIFS(Formulas!$A$2:$A$3001,AV$4,Formulas!$B$2:$B$3001,$A73))</f>
        <v>0</v>
      </c>
      <c r="AW73" s="21" t="n">
        <f aca="false">IF(OR($A73="",AW$4=""),0,COUNTIFS(Formulas!$A$2:$A$3001,AW$4,Formulas!$B$2:$B$3001,$A73))</f>
        <v>0</v>
      </c>
      <c r="AX73" s="21" t="n">
        <f aca="false">IF(OR($A73="",AX$4=""),0,COUNTIFS(Formulas!$A$2:$A$3001,AX$4,Formulas!$B$2:$B$3001,$A73))</f>
        <v>0</v>
      </c>
      <c r="AY73" s="21" t="n">
        <f aca="false">IF(OR($A73="",AY$4=""),0,COUNTIFS(Formulas!$A$2:$A$3001,AY$4,Formulas!$B$2:$B$3001,$A73))</f>
        <v>0</v>
      </c>
      <c r="AZ73" s="21" t="n">
        <f aca="false">IF(OR($A73="",AZ$4=""),0,COUNTIFS(Formulas!$A$2:$A$3001,AZ$4,Formulas!$B$2:$B$3001,$A73))</f>
        <v>0</v>
      </c>
      <c r="BA73" s="21" t="n">
        <f aca="false">IF(OR($A73="",BA$4=""),0,COUNTIFS(Formulas!$A$2:$A$3001,BA$4,Formulas!$B$2:$B$3001,$A73))</f>
        <v>0</v>
      </c>
      <c r="BB73" s="21" t="n">
        <f aca="false">IF(OR($A73="",BB$4=""),0,COUNTIFS(Formulas!$A$2:$A$3001,BB$4,Formulas!$B$2:$B$3001,$A73))</f>
        <v>0</v>
      </c>
      <c r="BC73" s="21" t="n">
        <f aca="false">IF(OR($A73="",BC$4=""),0,COUNTIFS(Formulas!$A$2:$A$3001,BC$4,Formulas!$B$2:$B$3001,$A73))</f>
        <v>0</v>
      </c>
      <c r="BD73" s="21" t="n">
        <f aca="false">IF(OR($A73="",BD$4=""),0,COUNTIFS(Formulas!$A$2:$A$3001,BD$4,Formulas!$B$2:$B$3001,$A73))</f>
        <v>0</v>
      </c>
      <c r="BE73" s="21" t="n">
        <f aca="false">IF(OR($A73="",BE$4=""),0,COUNTIFS(Formulas!$A$2:$A$3001,BE$4,Formulas!$B$2:$B$3001,$A73))</f>
        <v>0</v>
      </c>
      <c r="BF73" s="21" t="n">
        <f aca="false">IF(OR($A73="",BF$4=""),0,COUNTIFS(Formulas!$A$2:$A$3001,BF$4,Formulas!$B$2:$B$3001,$A73))</f>
        <v>0</v>
      </c>
      <c r="BG73" s="21" t="n">
        <f aca="false">IF(OR($A73="",BG$4=""),0,COUNTIFS(Formulas!$A$2:$A$3001,BG$4,Formulas!$B$2:$B$3001,$A73))</f>
        <v>0</v>
      </c>
      <c r="BH73" s="21" t="n">
        <f aca="false">IF(OR($A73="",BH$4=""),0,COUNTIFS(Formulas!$A$2:$A$3001,BH$4,Formulas!$B$2:$B$3001,$A73))</f>
        <v>0</v>
      </c>
      <c r="BI73" s="21" t="n">
        <f aca="false">IF(OR($A73="",BI$4=""),0,COUNTIFS(Formulas!$A$2:$A$3001,BI$4,Formulas!$B$2:$B$3001,$A73))</f>
        <v>0</v>
      </c>
      <c r="BJ73" s="21" t="n">
        <f aca="false">IF(OR($A73="",BJ$4=""),0,COUNTIFS(Formulas!$A$2:$A$3001,BJ$4,Formulas!$B$2:$B$3001,$A73))</f>
        <v>0</v>
      </c>
      <c r="BK73" s="21" t="n">
        <f aca="false">IF(OR($A73="",BK$4=""),0,COUNTIFS(Formulas!$A$2:$A$3001,BK$4,Formulas!$B$2:$B$3001,$A73))</f>
        <v>0</v>
      </c>
      <c r="BL73" s="21" t="n">
        <f aca="false">IF(OR($A73="",BL$4=""),0,COUNTIFS(Formulas!$A$2:$A$3001,BL$4,Formulas!$B$2:$B$3001,$A73))</f>
        <v>0</v>
      </c>
      <c r="BM73" s="21" t="n">
        <f aca="false">IF(OR($A73="",BM$4=""),0,COUNTIFS(Formulas!$A$2:$A$3001,BM$4,Formulas!$B$2:$B$3001,$A73))</f>
        <v>0</v>
      </c>
      <c r="BN73" s="21" t="n">
        <f aca="false">IF(OR($A73="",BN$4=""),0,COUNTIFS(Formulas!$A$2:$A$3001,BN$4,Formulas!$B$2:$B$3001,$A73))</f>
        <v>0</v>
      </c>
      <c r="BO73" s="21" t="n">
        <f aca="false">IF(OR($A73="",BO$4=""),0,COUNTIFS(Formulas!$A$2:$A$3001,BO$4,Formulas!$B$2:$B$3001,$A73))</f>
        <v>0</v>
      </c>
      <c r="BP73" s="21" t="n">
        <f aca="false">IF(OR($A73="",BP$4=""),0,COUNTIFS(Formulas!$A$2:$A$3001,BP$4,Formulas!$B$2:$B$3001,$A73))</f>
        <v>0</v>
      </c>
      <c r="BQ73" s="21" t="n">
        <f aca="false">IF(OR($A73="",BQ$4=""),0,COUNTIFS(Formulas!$A$2:$A$3001,BQ$4,Formulas!$B$2:$B$3001,$A73))</f>
        <v>0</v>
      </c>
      <c r="BR73" s="21" t="n">
        <f aca="false">IF(OR($A73="",BR$4=""),0,COUNTIFS(Formulas!$A$2:$A$3001,BR$4,Formulas!$B$2:$B$3001,$A73))</f>
        <v>0</v>
      </c>
      <c r="BS73" s="21" t="n">
        <f aca="false">IF(OR($A73="",BS$4=""),0,COUNTIFS(Formulas!$A$2:$A$3001,BS$4,Formulas!$B$2:$B$3001,$A73))</f>
        <v>0</v>
      </c>
      <c r="BT73" s="21" t="n">
        <f aca="false">IF(OR($A73="",BT$4=""),0,COUNTIFS(Formulas!$A$2:$A$3001,BT$4,Formulas!$B$2:$B$3001,$A73))</f>
        <v>0</v>
      </c>
      <c r="BU73" s="21" t="n">
        <f aca="false">IF(OR($A73="",BU$4=""),0,COUNTIFS(Formulas!$A$2:$A$3001,BU$4,Formulas!$B$2:$B$3001,$A73))</f>
        <v>0</v>
      </c>
      <c r="BV73" s="21" t="n">
        <f aca="false">IF(OR($A73="",BV$4=""),0,COUNTIFS(Formulas!$A$2:$A$3001,BV$4,Formulas!$B$2:$B$3001,$A73))</f>
        <v>0</v>
      </c>
      <c r="BW73" s="21" t="n">
        <f aca="false">IF(OR($A73="",BW$4=""),0,COUNTIFS(Formulas!$A$2:$A$3001,BW$4,Formulas!$B$2:$B$3001,$A73))</f>
        <v>0</v>
      </c>
      <c r="BX73" s="21" t="n">
        <f aca="false">IF(OR($A73="",BX$4=""),0,COUNTIFS(Formulas!$A$2:$A$3001,BX$4,Formulas!$B$2:$B$3001,$A73))</f>
        <v>0</v>
      </c>
      <c r="BY73" s="21" t="n">
        <f aca="false">IF(OR($A73="",BY$4=""),0,COUNTIFS(Formulas!$A$2:$A$3001,BY$4,Formulas!$B$2:$B$3001,$A73))</f>
        <v>0</v>
      </c>
      <c r="BZ73" s="21" t="n">
        <f aca="false">IF(OR($A73="",BZ$4=""),0,COUNTIFS(Formulas!$A$2:$A$3001,BZ$4,Formulas!$B$2:$B$3001,$A73))</f>
        <v>0</v>
      </c>
      <c r="CA73" s="21" t="n">
        <f aca="false">IF(OR($A73="",CA$4=""),0,COUNTIFS(Formulas!$A$2:$A$3001,CA$4,Formulas!$B$2:$B$3001,$A73))</f>
        <v>0</v>
      </c>
      <c r="CB73" s="21" t="n">
        <f aca="false">IF(OR($A73="",CB$4=""),0,COUNTIFS(Formulas!$A$2:$A$3001,CB$4,Formulas!$B$2:$B$3001,$A73))</f>
        <v>0</v>
      </c>
      <c r="CC73" s="21" t="n">
        <f aca="false">IF(OR($A73="",CC$4=""),0,COUNTIFS(Formulas!$A$2:$A$3001,CC$4,Formulas!$B$2:$B$3001,$A73))</f>
        <v>0</v>
      </c>
      <c r="CD73" s="21" t="n">
        <f aca="false">IF(OR($A73="",CD$4=""),0,COUNTIFS(Formulas!$A$2:$A$3001,CD$4,Formulas!$B$2:$B$3001,$A73))</f>
        <v>0</v>
      </c>
      <c r="CE73" s="21" t="n">
        <f aca="false">IF(OR($A73="",CE$4=""),0,COUNTIFS(Formulas!$A$2:$A$3001,CE$4,Formulas!$B$2:$B$3001,$A73))</f>
        <v>0</v>
      </c>
      <c r="CF73" s="21" t="n">
        <f aca="false">IF(OR($A73="",CF$4=""),0,COUNTIFS(Formulas!$A$2:$A$3001,CF$4,Formulas!$B$2:$B$3001,$A73))</f>
        <v>0</v>
      </c>
      <c r="CG73" s="21" t="n">
        <f aca="false">IF(OR($A73="",CG$4=""),0,COUNTIFS(Formulas!$A$2:$A$3001,CG$4,Formulas!$B$2:$B$3001,$A73))</f>
        <v>0</v>
      </c>
      <c r="CH73" s="21" t="n">
        <f aca="false">IF(OR($A73="",CH$4=""),0,COUNTIFS(Formulas!$A$2:$A$3001,CH$4,Formulas!$B$2:$B$3001,$A73))</f>
        <v>0</v>
      </c>
      <c r="CI73" s="21" t="n">
        <f aca="false">IF(OR($A73="",CI$4=""),0,COUNTIFS(Formulas!$A$2:$A$3001,CI$4,Formulas!$B$2:$B$3001,$A73))</f>
        <v>0</v>
      </c>
      <c r="CJ73" s="21" t="n">
        <f aca="false">IF(OR($A73="",CJ$4=""),0,COUNTIFS(Formulas!$A$2:$A$3001,CJ$4,Formulas!$B$2:$B$3001,$A73))</f>
        <v>0</v>
      </c>
      <c r="CK73" s="21" t="n">
        <f aca="false">IF(OR($A73="",CK$4=""),0,COUNTIFS(Formulas!$A$2:$A$3001,CK$4,Formulas!$B$2:$B$3001,$A73))</f>
        <v>0</v>
      </c>
      <c r="CL73" s="21" t="n">
        <f aca="false">IF(OR($A73="",CL$4=""),0,COUNTIFS(Formulas!$A$2:$A$3001,CL$4,Formulas!$B$2:$B$3001,$A73))</f>
        <v>0</v>
      </c>
      <c r="CM73" s="21" t="n">
        <f aca="false">IF(OR($A73="",CM$4=""),0,COUNTIFS(Formulas!$A$2:$A$3001,CM$4,Formulas!$B$2:$B$3001,$A73))</f>
        <v>0</v>
      </c>
      <c r="CN73" s="21" t="n">
        <f aca="false">IF(OR($A73="",CN$4=""),0,COUNTIFS(Formulas!$A$2:$A$3001,CN$4,Formulas!$B$2:$B$3001,$A73))</f>
        <v>0</v>
      </c>
      <c r="CO73" s="21" t="n">
        <f aca="false">IF(OR($A73="",CO$4=""),0,COUNTIFS(Formulas!$A$2:$A$3001,CO$4,Formulas!$B$2:$B$3001,$A73))</f>
        <v>0</v>
      </c>
      <c r="CP73" s="21" t="n">
        <f aca="false">IF(OR($A73="",CP$4=""),0,COUNTIFS(Formulas!$A$2:$A$3001,CP$4,Formulas!$B$2:$B$3001,$A73))</f>
        <v>0</v>
      </c>
      <c r="CQ73" s="21" t="n">
        <f aca="false">IF(OR($A73="",CQ$4=""),0,COUNTIFS(Formulas!$A$2:$A$3001,CQ$4,Formulas!$B$2:$B$3001,$A73))</f>
        <v>0</v>
      </c>
      <c r="CR73" s="21" t="n">
        <f aca="false">IF(OR($A73="",CR$4=""),0,COUNTIFS(Formulas!$A$2:$A$3001,CR$4,Formulas!$B$2:$B$3001,$A73))</f>
        <v>1</v>
      </c>
      <c r="CS73" s="21" t="n">
        <f aca="false">IF(OR($A73="",CS$4=""),0,COUNTIFS(Formulas!$A$2:$A$3001,CS$4,Formulas!$B$2:$B$3001,$A73))</f>
        <v>0</v>
      </c>
      <c r="CT73" s="21" t="n">
        <f aca="false">IF(OR($A73="",CT$4=""),0,COUNTIFS(Formulas!$A$2:$A$3001,CT$4,Formulas!$B$2:$B$3001,$A73))</f>
        <v>0</v>
      </c>
      <c r="CU73" s="21" t="n">
        <f aca="false">IF(OR($A73="",CU$4=""),0,COUNTIFS(Formulas!$A$2:$A$3001,CU$4,Formulas!$B$2:$B$3001,$A73))</f>
        <v>0</v>
      </c>
      <c r="CV73" s="21" t="n">
        <f aca="false">IF(OR($A73="",CV$4=""),0,COUNTIFS(Formulas!$A$2:$A$3001,CV$4,Formulas!$B$2:$B$3001,$A73))</f>
        <v>0</v>
      </c>
      <c r="CW73" s="21" t="n">
        <f aca="false">IF(OR($A73="",CW$4=""),0,COUNTIFS(Formulas!$A$2:$A$3001,CW$4,Formulas!$B$2:$B$3001,$A73))</f>
        <v>0</v>
      </c>
      <c r="CX73" s="21" t="n">
        <f aca="false">IF(OR($A73="",CX$4=""),0,COUNTIFS(Formulas!$A$2:$A$3001,CX$4,Formulas!$B$2:$B$3001,$A73))</f>
        <v>0</v>
      </c>
      <c r="CY73" s="21" t="n">
        <f aca="false">IF(OR($A73="",CY$4=""),0,COUNTIFS(Formulas!$A$2:$A$3001,CY$4,Formulas!$B$2:$B$3001,$A73))</f>
        <v>0</v>
      </c>
      <c r="CZ73" s="21" t="n">
        <f aca="false">IF(OR($A73="",CZ$4=""),0,COUNTIFS(Formulas!$A$2:$A$3001,CZ$4,Formulas!$B$2:$B$3001,$A73))</f>
        <v>0</v>
      </c>
      <c r="DA73" s="21" t="n">
        <f aca="false">IF(OR($A73="",DA$4=""),0,COUNTIFS(Formulas!$A$2:$A$3001,DA$4,Formulas!$B$2:$B$3001,$A73))</f>
        <v>0</v>
      </c>
      <c r="DB73" s="21" t="n">
        <f aca="false">IF(OR($A73="",DB$4=""),0,COUNTIFS(Formulas!$A$2:$A$3001,DB$4,Formulas!$B$2:$B$3001,$A73))</f>
        <v>0</v>
      </c>
      <c r="DC73" s="21" t="n">
        <f aca="false">IF(OR($A73="",DC$4=""),0,COUNTIFS(Formulas!$A$2:$A$3001,DC$4,Formulas!$B$2:$B$3001,$A73))</f>
        <v>0</v>
      </c>
      <c r="DD73" s="21" t="n">
        <f aca="false">IF(OR($A73="",DD$4=""),0,COUNTIFS(Formulas!$A$2:$A$3001,DD$4,Formulas!$B$2:$B$3001,$A73))</f>
        <v>0</v>
      </c>
      <c r="DE73" s="21" t="n">
        <f aca="false">IF(OR($A73="",DE$4=""),0,COUNTIFS(Formulas!$A$2:$A$3001,DE$4,Formulas!$B$2:$B$3001,$A73))</f>
        <v>0</v>
      </c>
      <c r="DF73" s="21" t="n">
        <f aca="false">IF(OR($A73="",DF$4=""),0,COUNTIFS(Formulas!$A$2:$A$3001,DF$4,Formulas!$B$2:$B$3001,$A73))</f>
        <v>0</v>
      </c>
      <c r="DG73" s="21" t="n">
        <f aca="false">IF(OR($A73="",DG$4=""),0,COUNTIFS(Formulas!$A$2:$A$3001,DG$4,Formulas!$B$2:$B$3001,$A73))</f>
        <v>0</v>
      </c>
      <c r="DH73" s="21" t="n">
        <f aca="false">IF(OR($A73="",DH$4=""),0,COUNTIFS(Formulas!$A$2:$A$3001,DH$4,Formulas!$B$2:$B$3001,$A73))</f>
        <v>0</v>
      </c>
      <c r="DI73" s="21" t="n">
        <f aca="false">IF(OR($A73="",DI$4=""),0,COUNTIFS(Formulas!$A$2:$A$3001,DI$4,Formulas!$B$2:$B$3001,$A73))</f>
        <v>0</v>
      </c>
      <c r="DJ73" s="21" t="n">
        <f aca="false">IF(OR($A73="",DJ$4=""),0,COUNTIFS(Formulas!$A$2:$A$3001,DJ$4,Formulas!$B$2:$B$3001,$A73))</f>
        <v>0</v>
      </c>
      <c r="DK73" s="21" t="n">
        <f aca="false">IF(OR($A73="",DK$4=""),0,COUNTIFS(Formulas!$A$2:$A$3001,DK$4,Formulas!$B$2:$B$3001,$A73))</f>
        <v>0</v>
      </c>
      <c r="DL73" s="21" t="n">
        <f aca="false">IF(OR($A73="",DL$4=""),0,COUNTIFS(Formulas!$A$2:$A$3001,DL$4,Formulas!$B$2:$B$3001,$A73))</f>
        <v>0</v>
      </c>
      <c r="DM73" s="21" t="n">
        <f aca="false">IF(OR($A73="",DM$4=""),0,COUNTIFS(Formulas!$A$2:$A$3001,DM$4,Formulas!$B$2:$B$3001,$A73))</f>
        <v>0</v>
      </c>
      <c r="DN73" s="21" t="n">
        <f aca="false">IF(OR($A73="",DN$4=""),0,COUNTIFS(Formulas!$A$2:$A$3001,DN$4,Formulas!$B$2:$B$3001,$A73))</f>
        <v>0</v>
      </c>
      <c r="DO73" s="21" t="n">
        <f aca="false">IF(OR($A73="",DO$4=""),0,COUNTIFS(Formulas!$A$2:$A$3001,DO$4,Formulas!$B$2:$B$3001,$A73))</f>
        <v>0</v>
      </c>
      <c r="DP73" s="21" t="n">
        <f aca="false">IF(OR($A73="",DP$4=""),0,COUNTIFS(Formulas!$A$2:$A$3001,DP$4,Formulas!$B$2:$B$3001,$A73))</f>
        <v>0</v>
      </c>
      <c r="DQ73" s="21" t="n">
        <f aca="false">IF(OR($A73="",DQ$4=""),0,COUNTIFS(Formulas!$A$2:$A$3001,DQ$4,Formulas!$B$2:$B$3001,$A73))</f>
        <v>0</v>
      </c>
      <c r="DR73" s="21" t="n">
        <f aca="false">IF(OR($A73="",DR$4=""),0,COUNTIFS(Formulas!$A$2:$A$3001,DR$4,Formulas!$B$2:$B$3001,$A73))</f>
        <v>0</v>
      </c>
      <c r="DS73" s="21" t="n">
        <f aca="false">IF(OR($A73="",DS$4=""),0,COUNTIFS(Formulas!$A$2:$A$3001,DS$4,Formulas!$B$2:$B$3001,$A73))</f>
        <v>0</v>
      </c>
      <c r="DT73" s="21" t="n">
        <f aca="false">IF(OR($A73="",DT$4=""),0,COUNTIFS(Formulas!$A$2:$A$3001,DT$4,Formulas!$B$2:$B$3001,$A73))</f>
        <v>0</v>
      </c>
      <c r="DU73" s="21" t="n">
        <f aca="false">IF(OR($A73="",DU$4=""),0,COUNTIFS(Formulas!$A$2:$A$3001,DU$4,Formulas!$B$2:$B$3001,$A73))</f>
        <v>0</v>
      </c>
      <c r="DV73" s="21" t="n">
        <f aca="false">IF(OR($A73="",DV$4=""),0,COUNTIFS(Formulas!$A$2:$A$3001,DV$4,Formulas!$B$2:$B$3001,$A73))</f>
        <v>0</v>
      </c>
      <c r="DW73" s="21" t="n">
        <f aca="false">IF(OR($A73="",DW$4=""),0,COUNTIFS(Formulas!$A$2:$A$3001,DW$4,Formulas!$B$2:$B$3001,$A73))</f>
        <v>0</v>
      </c>
      <c r="DX73" s="21" t="n">
        <f aca="false">IF(OR($A73="",DX$4=""),0,COUNTIFS(Formulas!$A$2:$A$3001,DX$4,Formulas!$B$2:$B$3001,$A73))</f>
        <v>0</v>
      </c>
      <c r="DY73" s="21" t="n">
        <f aca="false">IF(OR($A73="",DY$4=""),0,COUNTIFS(Formulas!$A$2:$A$3001,DY$4,Formulas!$B$2:$B$3001,$A73))</f>
        <v>0</v>
      </c>
      <c r="DZ73" s="21" t="n">
        <f aca="false">IF(OR($A73="",DZ$4=""),0,COUNTIFS(Formulas!$A$2:$A$3001,DZ$4,Formulas!$B$2:$B$3001,$A73))</f>
        <v>0</v>
      </c>
      <c r="EA73" s="21" t="n">
        <f aca="false">IF(OR($A73="",EA$4=""),0,COUNTIFS(Formulas!$A$2:$A$3001,EA$4,Formulas!$B$2:$B$3001,$A73))</f>
        <v>0</v>
      </c>
      <c r="EB73" s="21" t="n">
        <f aca="false">IF(OR($A73="",EB$4=""),0,COUNTIFS(Formulas!$A$2:$A$3001,EB$4,Formulas!$B$2:$B$3001,$A73))</f>
        <v>0</v>
      </c>
      <c r="EC73" s="21" t="n">
        <f aca="false">IF(OR($A73="",EC$4=""),0,COUNTIFS(Formulas!$A$2:$A$3001,EC$4,Formulas!$B$2:$B$3001,$A73))</f>
        <v>0</v>
      </c>
      <c r="ED73" s="21" t="n">
        <f aca="false">IF(OR($A73="",ED$4=""),0,COUNTIFS(Formulas!$A$2:$A$3001,ED$4,Formulas!$B$2:$B$3001,$A73))</f>
        <v>0</v>
      </c>
      <c r="EE73" s="21" t="n">
        <f aca="false">IF(OR($A73="",EE$4=""),0,COUNTIFS(Formulas!$A$2:$A$3001,EE$4,Formulas!$B$2:$B$3001,$A73))</f>
        <v>0</v>
      </c>
      <c r="EF73" s="21" t="n">
        <f aca="false">IF(OR($A73="",EF$4=""),0,COUNTIFS(Formulas!$A$2:$A$3001,EF$4,Formulas!$B$2:$B$3001,$A73))</f>
        <v>0</v>
      </c>
      <c r="EG73" s="21" t="n">
        <f aca="false">IF(OR($A73="",EG$4=""),0,COUNTIFS(Formulas!$A$2:$A$3001,EG$4,Formulas!$B$2:$B$3001,$A73))</f>
        <v>0</v>
      </c>
      <c r="EH73" s="21" t="n">
        <f aca="false">IF(OR($A73="",EH$4=""),0,COUNTIFS(Formulas!$A$2:$A$3001,EH$4,Formulas!$B$2:$B$3001,$A73))</f>
        <v>0</v>
      </c>
      <c r="EI73" s="21" t="n">
        <f aca="false">IF(OR($A73="",EI$4=""),0,COUNTIFS(Formulas!$A$2:$A$3001,EI$4,Formulas!$B$2:$B$3001,$A73))</f>
        <v>0</v>
      </c>
      <c r="EJ73" s="21" t="n">
        <f aca="false">IF(OR($A73="",EJ$4=""),0,COUNTIFS(Formulas!$A$2:$A$3001,EJ$4,Formulas!$B$2:$B$3001,$A73))</f>
        <v>0</v>
      </c>
      <c r="EK73" s="21" t="n">
        <f aca="false">IF(OR($A73="",EK$4=""),0,COUNTIFS(Formulas!$A$2:$A$3001,EK$4,Formulas!$B$2:$B$3001,$A73))</f>
        <v>0</v>
      </c>
      <c r="EL73" s="21" t="n">
        <f aca="false">IF(OR($A73="",EL$4=""),0,COUNTIFS(Formulas!$A$2:$A$3001,EL$4,Formulas!$B$2:$B$3001,$A73))</f>
        <v>0</v>
      </c>
      <c r="EM73" s="21" t="n">
        <f aca="false">IF(OR($A73="",EM$4=""),0,COUNTIFS(Formulas!$A$2:$A$3001,EM$4,Formulas!$B$2:$B$3001,$A73))</f>
        <v>0</v>
      </c>
      <c r="EN73" s="21" t="n">
        <f aca="false">IF(OR($A73="",EN$4=""),0,COUNTIFS(Formulas!$A$2:$A$3001,EN$4,Formulas!$B$2:$B$3001,$A73))</f>
        <v>0</v>
      </c>
      <c r="EO73" s="21" t="n">
        <f aca="false">IF(OR($A73="",EO$4=""),0,COUNTIFS(Formulas!$A$2:$A$3001,EO$4,Formulas!$B$2:$B$3001,$A73))</f>
        <v>0</v>
      </c>
      <c r="EP73" s="21" t="n">
        <f aca="false">IF(OR($A73="",EP$4=""),0,COUNTIFS(Formulas!$A$2:$A$3001,EP$4,Formulas!$B$2:$B$3001,$A73))</f>
        <v>0</v>
      </c>
      <c r="EQ73" s="21" t="n">
        <f aca="false">IF(OR($A73="",EQ$4=""),0,COUNTIFS(Formulas!$A$2:$A$3001,EQ$4,Formulas!$B$2:$B$3001,$A73))</f>
        <v>0</v>
      </c>
      <c r="ER73" s="21" t="n">
        <f aca="false">IF(OR($A73="",ER$4=""),0,COUNTIFS(Formulas!$A$2:$A$3001,ER$4,Formulas!$B$2:$B$3001,$A73))</f>
        <v>0</v>
      </c>
      <c r="ES73" s="21" t="n">
        <f aca="false">IF(OR($A73="",ES$4=""),0,COUNTIFS(Formulas!$A$2:$A$3001,ES$4,Formulas!$B$2:$B$3001,$A73))</f>
        <v>0</v>
      </c>
      <c r="ET73" s="21" t="n">
        <f aca="false">IF(OR($A73="",ET$4=""),0,COUNTIFS(Formulas!$A$2:$A$3001,ET$4,Formulas!$B$2:$B$3001,$A73))</f>
        <v>0</v>
      </c>
      <c r="EU73" s="21" t="n">
        <f aca="false">IF(OR($A73="",EU$4=""),0,COUNTIFS(Formulas!$A$2:$A$3001,EU$4,Formulas!$B$2:$B$3001,$A73))</f>
        <v>0</v>
      </c>
      <c r="EV73" s="21" t="n">
        <f aca="false">IF(OR($A73="",EV$4=""),0,COUNTIFS(Formulas!$A$2:$A$3001,EV$4,Formulas!$B$2:$B$3001,$A73))</f>
        <v>0</v>
      </c>
    </row>
    <row r="74" customFormat="false" ht="15" hidden="false" customHeight="false" outlineLevel="0" collapsed="false">
      <c r="A74" s="13" t="str">
        <f aca="false">IF(INDEX(Materials!$A$2:$A$301,70)="","",INDEX(Materials!$A$2:$A$301,70))</f>
        <v>Ozanimod Hydrochloride</v>
      </c>
      <c r="B74" s="19" t="n">
        <f aca="false">IF(A74="","",COUNTIF(C74:EV74,"&gt;0"))</f>
        <v>2</v>
      </c>
      <c r="C74" s="21" t="n">
        <f aca="false">IF(OR($A74="",C$4=""),0,COUNTIFS(Formulas!$A$2:$A$3001,C$4,Formulas!$B$2:$B$3001,$A74))</f>
        <v>0</v>
      </c>
      <c r="D74" s="21" t="n">
        <f aca="false">IF(OR($A74="",D$4=""),0,COUNTIFS(Formulas!$A$2:$A$3001,D$4,Formulas!$B$2:$B$3001,$A74))</f>
        <v>0</v>
      </c>
      <c r="E74" s="21" t="n">
        <f aca="false">IF(OR($A74="",E$4=""),0,COUNTIFS(Formulas!$A$2:$A$3001,E$4,Formulas!$B$2:$B$3001,$A74))</f>
        <v>0</v>
      </c>
      <c r="F74" s="21" t="n">
        <f aca="false">IF(OR($A74="",F$4=""),0,COUNTIFS(Formulas!$A$2:$A$3001,F$4,Formulas!$B$2:$B$3001,$A74))</f>
        <v>0</v>
      </c>
      <c r="G74" s="21" t="n">
        <f aca="false">IF(OR($A74="",G$4=""),0,COUNTIFS(Formulas!$A$2:$A$3001,G$4,Formulas!$B$2:$B$3001,$A74))</f>
        <v>0</v>
      </c>
      <c r="H74" s="21" t="n">
        <f aca="false">IF(OR($A74="",H$4=""),0,COUNTIFS(Formulas!$A$2:$A$3001,H$4,Formulas!$B$2:$B$3001,$A74))</f>
        <v>0</v>
      </c>
      <c r="I74" s="21" t="n">
        <f aca="false">IF(OR($A74="",I$4=""),0,COUNTIFS(Formulas!$A$2:$A$3001,I$4,Formulas!$B$2:$B$3001,$A74))</f>
        <v>0</v>
      </c>
      <c r="J74" s="21" t="n">
        <f aca="false">IF(OR($A74="",J$4=""),0,COUNTIFS(Formulas!$A$2:$A$3001,J$4,Formulas!$B$2:$B$3001,$A74))</f>
        <v>0</v>
      </c>
      <c r="K74" s="21" t="n">
        <f aca="false">IF(OR($A74="",K$4=""),0,COUNTIFS(Formulas!$A$2:$A$3001,K$4,Formulas!$B$2:$B$3001,$A74))</f>
        <v>0</v>
      </c>
      <c r="L74" s="21" t="n">
        <f aca="false">IF(OR($A74="",L$4=""),0,COUNTIFS(Formulas!$A$2:$A$3001,L$4,Formulas!$B$2:$B$3001,$A74))</f>
        <v>0</v>
      </c>
      <c r="M74" s="21" t="n">
        <f aca="false">IF(OR($A74="",M$4=""),0,COUNTIFS(Formulas!$A$2:$A$3001,M$4,Formulas!$B$2:$B$3001,$A74))</f>
        <v>0</v>
      </c>
      <c r="N74" s="21" t="n">
        <f aca="false">IF(OR($A74="",N$4=""),0,COUNTIFS(Formulas!$A$2:$A$3001,N$4,Formulas!$B$2:$B$3001,$A74))</f>
        <v>0</v>
      </c>
      <c r="O74" s="21" t="n">
        <f aca="false">IF(OR($A74="",O$4=""),0,COUNTIFS(Formulas!$A$2:$A$3001,O$4,Formulas!$B$2:$B$3001,$A74))</f>
        <v>0</v>
      </c>
      <c r="P74" s="21" t="n">
        <f aca="false">IF(OR($A74="",P$4=""),0,COUNTIFS(Formulas!$A$2:$A$3001,P$4,Formulas!$B$2:$B$3001,$A74))</f>
        <v>0</v>
      </c>
      <c r="Q74" s="21" t="n">
        <f aca="false">IF(OR($A74="",Q$4=""),0,COUNTIFS(Formulas!$A$2:$A$3001,Q$4,Formulas!$B$2:$B$3001,$A74))</f>
        <v>0</v>
      </c>
      <c r="R74" s="21" t="n">
        <f aca="false">IF(OR($A74="",R$4=""),0,COUNTIFS(Formulas!$A$2:$A$3001,R$4,Formulas!$B$2:$B$3001,$A74))</f>
        <v>0</v>
      </c>
      <c r="S74" s="21" t="n">
        <f aca="false">IF(OR($A74="",S$4=""),0,COUNTIFS(Formulas!$A$2:$A$3001,S$4,Formulas!$B$2:$B$3001,$A74))</f>
        <v>0</v>
      </c>
      <c r="T74" s="21" t="n">
        <f aca="false">IF(OR($A74="",T$4=""),0,COUNTIFS(Formulas!$A$2:$A$3001,T$4,Formulas!$B$2:$B$3001,$A74))</f>
        <v>0</v>
      </c>
      <c r="U74" s="21" t="n">
        <f aca="false">IF(OR($A74="",U$4=""),0,COUNTIFS(Formulas!$A$2:$A$3001,U$4,Formulas!$B$2:$B$3001,$A74))</f>
        <v>0</v>
      </c>
      <c r="V74" s="21" t="n">
        <f aca="false">IF(OR($A74="",V$4=""),0,COUNTIFS(Formulas!$A$2:$A$3001,V$4,Formulas!$B$2:$B$3001,$A74))</f>
        <v>0</v>
      </c>
      <c r="W74" s="21" t="n">
        <f aca="false">IF(OR($A74="",W$4=""),0,COUNTIFS(Formulas!$A$2:$A$3001,W$4,Formulas!$B$2:$B$3001,$A74))</f>
        <v>0</v>
      </c>
      <c r="X74" s="21" t="n">
        <f aca="false">IF(OR($A74="",X$4=""),0,COUNTIFS(Formulas!$A$2:$A$3001,X$4,Formulas!$B$2:$B$3001,$A74))</f>
        <v>0</v>
      </c>
      <c r="Y74" s="21" t="n">
        <f aca="false">IF(OR($A74="",Y$4=""),0,COUNTIFS(Formulas!$A$2:$A$3001,Y$4,Formulas!$B$2:$B$3001,$A74))</f>
        <v>0</v>
      </c>
      <c r="Z74" s="21" t="n">
        <f aca="false">IF(OR($A74="",Z$4=""),0,COUNTIFS(Formulas!$A$2:$A$3001,Z$4,Formulas!$B$2:$B$3001,$A74))</f>
        <v>0</v>
      </c>
      <c r="AA74" s="21" t="n">
        <f aca="false">IF(OR($A74="",AA$4=""),0,COUNTIFS(Formulas!$A$2:$A$3001,AA$4,Formulas!$B$2:$B$3001,$A74))</f>
        <v>0</v>
      </c>
      <c r="AB74" s="21" t="n">
        <f aca="false">IF(OR($A74="",AB$4=""),0,COUNTIFS(Formulas!$A$2:$A$3001,AB$4,Formulas!$B$2:$B$3001,$A74))</f>
        <v>0</v>
      </c>
      <c r="AC74" s="21" t="n">
        <f aca="false">IF(OR($A74="",AC$4=""),0,COUNTIFS(Formulas!$A$2:$A$3001,AC$4,Formulas!$B$2:$B$3001,$A74))</f>
        <v>0</v>
      </c>
      <c r="AD74" s="21" t="n">
        <f aca="false">IF(OR($A74="",AD$4=""),0,COUNTIFS(Formulas!$A$2:$A$3001,AD$4,Formulas!$B$2:$B$3001,$A74))</f>
        <v>0</v>
      </c>
      <c r="AE74" s="21" t="n">
        <f aca="false">IF(OR($A74="",AE$4=""),0,COUNTIFS(Formulas!$A$2:$A$3001,AE$4,Formulas!$B$2:$B$3001,$A74))</f>
        <v>0</v>
      </c>
      <c r="AF74" s="21" t="n">
        <f aca="false">IF(OR($A74="",AF$4=""),0,COUNTIFS(Formulas!$A$2:$A$3001,AF$4,Formulas!$B$2:$B$3001,$A74))</f>
        <v>0</v>
      </c>
      <c r="AG74" s="21" t="n">
        <f aca="false">IF(OR($A74="",AG$4=""),0,COUNTIFS(Formulas!$A$2:$A$3001,AG$4,Formulas!$B$2:$B$3001,$A74))</f>
        <v>0</v>
      </c>
      <c r="AH74" s="21" t="n">
        <f aca="false">IF(OR($A74="",AH$4=""),0,COUNTIFS(Formulas!$A$2:$A$3001,AH$4,Formulas!$B$2:$B$3001,$A74))</f>
        <v>0</v>
      </c>
      <c r="AI74" s="21" t="n">
        <f aca="false">IF(OR($A74="",AI$4=""),0,COUNTIFS(Formulas!$A$2:$A$3001,AI$4,Formulas!$B$2:$B$3001,$A74))</f>
        <v>0</v>
      </c>
      <c r="AJ74" s="21" t="n">
        <f aca="false">IF(OR($A74="",AJ$4=""),0,COUNTIFS(Formulas!$A$2:$A$3001,AJ$4,Formulas!$B$2:$B$3001,$A74))</f>
        <v>0</v>
      </c>
      <c r="AK74" s="21" t="n">
        <f aca="false">IF(OR($A74="",AK$4=""),0,COUNTIFS(Formulas!$A$2:$A$3001,AK$4,Formulas!$B$2:$B$3001,$A74))</f>
        <v>0</v>
      </c>
      <c r="AL74" s="21" t="n">
        <f aca="false">IF(OR($A74="",AL$4=""),0,COUNTIFS(Formulas!$A$2:$A$3001,AL$4,Formulas!$B$2:$B$3001,$A74))</f>
        <v>0</v>
      </c>
      <c r="AM74" s="21" t="n">
        <f aca="false">IF(OR($A74="",AM$4=""),0,COUNTIFS(Formulas!$A$2:$A$3001,AM$4,Formulas!$B$2:$B$3001,$A74))</f>
        <v>1</v>
      </c>
      <c r="AN74" s="21" t="n">
        <f aca="false">IF(OR($A74="",AN$4=""),0,COUNTIFS(Formulas!$A$2:$A$3001,AN$4,Formulas!$B$2:$B$3001,$A74))</f>
        <v>1</v>
      </c>
      <c r="AO74" s="21" t="n">
        <f aca="false">IF(OR($A74="",AO$4=""),0,COUNTIFS(Formulas!$A$2:$A$3001,AO$4,Formulas!$B$2:$B$3001,$A74))</f>
        <v>0</v>
      </c>
      <c r="AP74" s="21" t="n">
        <f aca="false">IF(OR($A74="",AP$4=""),0,COUNTIFS(Formulas!$A$2:$A$3001,AP$4,Formulas!$B$2:$B$3001,$A74))</f>
        <v>0</v>
      </c>
      <c r="AQ74" s="21" t="n">
        <f aca="false">IF(OR($A74="",AQ$4=""),0,COUNTIFS(Formulas!$A$2:$A$3001,AQ$4,Formulas!$B$2:$B$3001,$A74))</f>
        <v>0</v>
      </c>
      <c r="AR74" s="21" t="n">
        <f aca="false">IF(OR($A74="",AR$4=""),0,COUNTIFS(Formulas!$A$2:$A$3001,AR$4,Formulas!$B$2:$B$3001,$A74))</f>
        <v>0</v>
      </c>
      <c r="AS74" s="21" t="n">
        <f aca="false">IF(OR($A74="",AS$4=""),0,COUNTIFS(Formulas!$A$2:$A$3001,AS$4,Formulas!$B$2:$B$3001,$A74))</f>
        <v>0</v>
      </c>
      <c r="AT74" s="21" t="n">
        <f aca="false">IF(OR($A74="",AT$4=""),0,COUNTIFS(Formulas!$A$2:$A$3001,AT$4,Formulas!$B$2:$B$3001,$A74))</f>
        <v>0</v>
      </c>
      <c r="AU74" s="21" t="n">
        <f aca="false">IF(OR($A74="",AU$4=""),0,COUNTIFS(Formulas!$A$2:$A$3001,AU$4,Formulas!$B$2:$B$3001,$A74))</f>
        <v>0</v>
      </c>
      <c r="AV74" s="21" t="n">
        <f aca="false">IF(OR($A74="",AV$4=""),0,COUNTIFS(Formulas!$A$2:$A$3001,AV$4,Formulas!$B$2:$B$3001,$A74))</f>
        <v>0</v>
      </c>
      <c r="AW74" s="21" t="n">
        <f aca="false">IF(OR($A74="",AW$4=""),0,COUNTIFS(Formulas!$A$2:$A$3001,AW$4,Formulas!$B$2:$B$3001,$A74))</f>
        <v>0</v>
      </c>
      <c r="AX74" s="21" t="n">
        <f aca="false">IF(OR($A74="",AX$4=""),0,COUNTIFS(Formulas!$A$2:$A$3001,AX$4,Formulas!$B$2:$B$3001,$A74))</f>
        <v>0</v>
      </c>
      <c r="AY74" s="21" t="n">
        <f aca="false">IF(OR($A74="",AY$4=""),0,COUNTIFS(Formulas!$A$2:$A$3001,AY$4,Formulas!$B$2:$B$3001,$A74))</f>
        <v>0</v>
      </c>
      <c r="AZ74" s="21" t="n">
        <f aca="false">IF(OR($A74="",AZ$4=""),0,COUNTIFS(Formulas!$A$2:$A$3001,AZ$4,Formulas!$B$2:$B$3001,$A74))</f>
        <v>0</v>
      </c>
      <c r="BA74" s="21" t="n">
        <f aca="false">IF(OR($A74="",BA$4=""),0,COUNTIFS(Formulas!$A$2:$A$3001,BA$4,Formulas!$B$2:$B$3001,$A74))</f>
        <v>0</v>
      </c>
      <c r="BB74" s="21" t="n">
        <f aca="false">IF(OR($A74="",BB$4=""),0,COUNTIFS(Formulas!$A$2:$A$3001,BB$4,Formulas!$B$2:$B$3001,$A74))</f>
        <v>0</v>
      </c>
      <c r="BC74" s="21" t="n">
        <f aca="false">IF(OR($A74="",BC$4=""),0,COUNTIFS(Formulas!$A$2:$A$3001,BC$4,Formulas!$B$2:$B$3001,$A74))</f>
        <v>0</v>
      </c>
      <c r="BD74" s="21" t="n">
        <f aca="false">IF(OR($A74="",BD$4=""),0,COUNTIFS(Formulas!$A$2:$A$3001,BD$4,Formulas!$B$2:$B$3001,$A74))</f>
        <v>0</v>
      </c>
      <c r="BE74" s="21" t="n">
        <f aca="false">IF(OR($A74="",BE$4=""),0,COUNTIFS(Formulas!$A$2:$A$3001,BE$4,Formulas!$B$2:$B$3001,$A74))</f>
        <v>0</v>
      </c>
      <c r="BF74" s="21" t="n">
        <f aca="false">IF(OR($A74="",BF$4=""),0,COUNTIFS(Formulas!$A$2:$A$3001,BF$4,Formulas!$B$2:$B$3001,$A74))</f>
        <v>0</v>
      </c>
      <c r="BG74" s="21" t="n">
        <f aca="false">IF(OR($A74="",BG$4=""),0,COUNTIFS(Formulas!$A$2:$A$3001,BG$4,Formulas!$B$2:$B$3001,$A74))</f>
        <v>0</v>
      </c>
      <c r="BH74" s="21" t="n">
        <f aca="false">IF(OR($A74="",BH$4=""),0,COUNTIFS(Formulas!$A$2:$A$3001,BH$4,Formulas!$B$2:$B$3001,$A74))</f>
        <v>0</v>
      </c>
      <c r="BI74" s="21" t="n">
        <f aca="false">IF(OR($A74="",BI$4=""),0,COUNTIFS(Formulas!$A$2:$A$3001,BI$4,Formulas!$B$2:$B$3001,$A74))</f>
        <v>0</v>
      </c>
      <c r="BJ74" s="21" t="n">
        <f aca="false">IF(OR($A74="",BJ$4=""),0,COUNTIFS(Formulas!$A$2:$A$3001,BJ$4,Formulas!$B$2:$B$3001,$A74))</f>
        <v>0</v>
      </c>
      <c r="BK74" s="21" t="n">
        <f aca="false">IF(OR($A74="",BK$4=""),0,COUNTIFS(Formulas!$A$2:$A$3001,BK$4,Formulas!$B$2:$B$3001,$A74))</f>
        <v>0</v>
      </c>
      <c r="BL74" s="21" t="n">
        <f aca="false">IF(OR($A74="",BL$4=""),0,COUNTIFS(Formulas!$A$2:$A$3001,BL$4,Formulas!$B$2:$B$3001,$A74))</f>
        <v>0</v>
      </c>
      <c r="BM74" s="21" t="n">
        <f aca="false">IF(OR($A74="",BM$4=""),0,COUNTIFS(Formulas!$A$2:$A$3001,BM$4,Formulas!$B$2:$B$3001,$A74))</f>
        <v>0</v>
      </c>
      <c r="BN74" s="21" t="n">
        <f aca="false">IF(OR($A74="",BN$4=""),0,COUNTIFS(Formulas!$A$2:$A$3001,BN$4,Formulas!$B$2:$B$3001,$A74))</f>
        <v>0</v>
      </c>
      <c r="BO74" s="21" t="n">
        <f aca="false">IF(OR($A74="",BO$4=""),0,COUNTIFS(Formulas!$A$2:$A$3001,BO$4,Formulas!$B$2:$B$3001,$A74))</f>
        <v>0</v>
      </c>
      <c r="BP74" s="21" t="n">
        <f aca="false">IF(OR($A74="",BP$4=""),0,COUNTIFS(Formulas!$A$2:$A$3001,BP$4,Formulas!$B$2:$B$3001,$A74))</f>
        <v>0</v>
      </c>
      <c r="BQ74" s="21" t="n">
        <f aca="false">IF(OR($A74="",BQ$4=""),0,COUNTIFS(Formulas!$A$2:$A$3001,BQ$4,Formulas!$B$2:$B$3001,$A74))</f>
        <v>0</v>
      </c>
      <c r="BR74" s="21" t="n">
        <f aca="false">IF(OR($A74="",BR$4=""),0,COUNTIFS(Formulas!$A$2:$A$3001,BR$4,Formulas!$B$2:$B$3001,$A74))</f>
        <v>0</v>
      </c>
      <c r="BS74" s="21" t="n">
        <f aca="false">IF(OR($A74="",BS$4=""),0,COUNTIFS(Formulas!$A$2:$A$3001,BS$4,Formulas!$B$2:$B$3001,$A74))</f>
        <v>0</v>
      </c>
      <c r="BT74" s="21" t="n">
        <f aca="false">IF(OR($A74="",BT$4=""),0,COUNTIFS(Formulas!$A$2:$A$3001,BT$4,Formulas!$B$2:$B$3001,$A74))</f>
        <v>0</v>
      </c>
      <c r="BU74" s="21" t="n">
        <f aca="false">IF(OR($A74="",BU$4=""),0,COUNTIFS(Formulas!$A$2:$A$3001,BU$4,Formulas!$B$2:$B$3001,$A74))</f>
        <v>0</v>
      </c>
      <c r="BV74" s="21" t="n">
        <f aca="false">IF(OR($A74="",BV$4=""),0,COUNTIFS(Formulas!$A$2:$A$3001,BV$4,Formulas!$B$2:$B$3001,$A74))</f>
        <v>0</v>
      </c>
      <c r="BW74" s="21" t="n">
        <f aca="false">IF(OR($A74="",BW$4=""),0,COUNTIFS(Formulas!$A$2:$A$3001,BW$4,Formulas!$B$2:$B$3001,$A74))</f>
        <v>0</v>
      </c>
      <c r="BX74" s="21" t="n">
        <f aca="false">IF(OR($A74="",BX$4=""),0,COUNTIFS(Formulas!$A$2:$A$3001,BX$4,Formulas!$B$2:$B$3001,$A74))</f>
        <v>0</v>
      </c>
      <c r="BY74" s="21" t="n">
        <f aca="false">IF(OR($A74="",BY$4=""),0,COUNTIFS(Formulas!$A$2:$A$3001,BY$4,Formulas!$B$2:$B$3001,$A74))</f>
        <v>0</v>
      </c>
      <c r="BZ74" s="21" t="n">
        <f aca="false">IF(OR($A74="",BZ$4=""),0,COUNTIFS(Formulas!$A$2:$A$3001,BZ$4,Formulas!$B$2:$B$3001,$A74))</f>
        <v>0</v>
      </c>
      <c r="CA74" s="21" t="n">
        <f aca="false">IF(OR($A74="",CA$4=""),0,COUNTIFS(Formulas!$A$2:$A$3001,CA$4,Formulas!$B$2:$B$3001,$A74))</f>
        <v>0</v>
      </c>
      <c r="CB74" s="21" t="n">
        <f aca="false">IF(OR($A74="",CB$4=""),0,COUNTIFS(Formulas!$A$2:$A$3001,CB$4,Formulas!$B$2:$B$3001,$A74))</f>
        <v>0</v>
      </c>
      <c r="CC74" s="21" t="n">
        <f aca="false">IF(OR($A74="",CC$4=""),0,COUNTIFS(Formulas!$A$2:$A$3001,CC$4,Formulas!$B$2:$B$3001,$A74))</f>
        <v>0</v>
      </c>
      <c r="CD74" s="21" t="n">
        <f aca="false">IF(OR($A74="",CD$4=""),0,COUNTIFS(Formulas!$A$2:$A$3001,CD$4,Formulas!$B$2:$B$3001,$A74))</f>
        <v>0</v>
      </c>
      <c r="CE74" s="21" t="n">
        <f aca="false">IF(OR($A74="",CE$4=""),0,COUNTIFS(Formulas!$A$2:$A$3001,CE$4,Formulas!$B$2:$B$3001,$A74))</f>
        <v>0</v>
      </c>
      <c r="CF74" s="21" t="n">
        <f aca="false">IF(OR($A74="",CF$4=""),0,COUNTIFS(Formulas!$A$2:$A$3001,CF$4,Formulas!$B$2:$B$3001,$A74))</f>
        <v>0</v>
      </c>
      <c r="CG74" s="21" t="n">
        <f aca="false">IF(OR($A74="",CG$4=""),0,COUNTIFS(Formulas!$A$2:$A$3001,CG$4,Formulas!$B$2:$B$3001,$A74))</f>
        <v>0</v>
      </c>
      <c r="CH74" s="21" t="n">
        <f aca="false">IF(OR($A74="",CH$4=""),0,COUNTIFS(Formulas!$A$2:$A$3001,CH$4,Formulas!$B$2:$B$3001,$A74))</f>
        <v>0</v>
      </c>
      <c r="CI74" s="21" t="n">
        <f aca="false">IF(OR($A74="",CI$4=""),0,COUNTIFS(Formulas!$A$2:$A$3001,CI$4,Formulas!$B$2:$B$3001,$A74))</f>
        <v>0</v>
      </c>
      <c r="CJ74" s="21" t="n">
        <f aca="false">IF(OR($A74="",CJ$4=""),0,COUNTIFS(Formulas!$A$2:$A$3001,CJ$4,Formulas!$B$2:$B$3001,$A74))</f>
        <v>0</v>
      </c>
      <c r="CK74" s="21" t="n">
        <f aca="false">IF(OR($A74="",CK$4=""),0,COUNTIFS(Formulas!$A$2:$A$3001,CK$4,Formulas!$B$2:$B$3001,$A74))</f>
        <v>0</v>
      </c>
      <c r="CL74" s="21" t="n">
        <f aca="false">IF(OR($A74="",CL$4=""),0,COUNTIFS(Formulas!$A$2:$A$3001,CL$4,Formulas!$B$2:$B$3001,$A74))</f>
        <v>0</v>
      </c>
      <c r="CM74" s="21" t="n">
        <f aca="false">IF(OR($A74="",CM$4=""),0,COUNTIFS(Formulas!$A$2:$A$3001,CM$4,Formulas!$B$2:$B$3001,$A74))</f>
        <v>0</v>
      </c>
      <c r="CN74" s="21" t="n">
        <f aca="false">IF(OR($A74="",CN$4=""),0,COUNTIFS(Formulas!$A$2:$A$3001,CN$4,Formulas!$B$2:$B$3001,$A74))</f>
        <v>0</v>
      </c>
      <c r="CO74" s="21" t="n">
        <f aca="false">IF(OR($A74="",CO$4=""),0,COUNTIFS(Formulas!$A$2:$A$3001,CO$4,Formulas!$B$2:$B$3001,$A74))</f>
        <v>0</v>
      </c>
      <c r="CP74" s="21" t="n">
        <f aca="false">IF(OR($A74="",CP$4=""),0,COUNTIFS(Formulas!$A$2:$A$3001,CP$4,Formulas!$B$2:$B$3001,$A74))</f>
        <v>0</v>
      </c>
      <c r="CQ74" s="21" t="n">
        <f aca="false">IF(OR($A74="",CQ$4=""),0,COUNTIFS(Formulas!$A$2:$A$3001,CQ$4,Formulas!$B$2:$B$3001,$A74))</f>
        <v>0</v>
      </c>
      <c r="CR74" s="21" t="n">
        <f aca="false">IF(OR($A74="",CR$4=""),0,COUNTIFS(Formulas!$A$2:$A$3001,CR$4,Formulas!$B$2:$B$3001,$A74))</f>
        <v>0</v>
      </c>
      <c r="CS74" s="21" t="n">
        <f aca="false">IF(OR($A74="",CS$4=""),0,COUNTIFS(Formulas!$A$2:$A$3001,CS$4,Formulas!$B$2:$B$3001,$A74))</f>
        <v>0</v>
      </c>
      <c r="CT74" s="21" t="n">
        <f aca="false">IF(OR($A74="",CT$4=""),0,COUNTIFS(Formulas!$A$2:$A$3001,CT$4,Formulas!$B$2:$B$3001,$A74))</f>
        <v>0</v>
      </c>
      <c r="CU74" s="21" t="n">
        <f aca="false">IF(OR($A74="",CU$4=""),0,COUNTIFS(Formulas!$A$2:$A$3001,CU$4,Formulas!$B$2:$B$3001,$A74))</f>
        <v>0</v>
      </c>
      <c r="CV74" s="21" t="n">
        <f aca="false">IF(OR($A74="",CV$4=""),0,COUNTIFS(Formulas!$A$2:$A$3001,CV$4,Formulas!$B$2:$B$3001,$A74))</f>
        <v>0</v>
      </c>
      <c r="CW74" s="21" t="n">
        <f aca="false">IF(OR($A74="",CW$4=""),0,COUNTIFS(Formulas!$A$2:$A$3001,CW$4,Formulas!$B$2:$B$3001,$A74))</f>
        <v>0</v>
      </c>
      <c r="CX74" s="21" t="n">
        <f aca="false">IF(OR($A74="",CX$4=""),0,COUNTIFS(Formulas!$A$2:$A$3001,CX$4,Formulas!$B$2:$B$3001,$A74))</f>
        <v>0</v>
      </c>
      <c r="CY74" s="21" t="n">
        <f aca="false">IF(OR($A74="",CY$4=""),0,COUNTIFS(Formulas!$A$2:$A$3001,CY$4,Formulas!$B$2:$B$3001,$A74))</f>
        <v>0</v>
      </c>
      <c r="CZ74" s="21" t="n">
        <f aca="false">IF(OR($A74="",CZ$4=""),0,COUNTIFS(Formulas!$A$2:$A$3001,CZ$4,Formulas!$B$2:$B$3001,$A74))</f>
        <v>0</v>
      </c>
      <c r="DA74" s="21" t="n">
        <f aca="false">IF(OR($A74="",DA$4=""),0,COUNTIFS(Formulas!$A$2:$A$3001,DA$4,Formulas!$B$2:$B$3001,$A74))</f>
        <v>0</v>
      </c>
      <c r="DB74" s="21" t="n">
        <f aca="false">IF(OR($A74="",DB$4=""),0,COUNTIFS(Formulas!$A$2:$A$3001,DB$4,Formulas!$B$2:$B$3001,$A74))</f>
        <v>0</v>
      </c>
      <c r="DC74" s="21" t="n">
        <f aca="false">IF(OR($A74="",DC$4=""),0,COUNTIFS(Formulas!$A$2:$A$3001,DC$4,Formulas!$B$2:$B$3001,$A74))</f>
        <v>0</v>
      </c>
      <c r="DD74" s="21" t="n">
        <f aca="false">IF(OR($A74="",DD$4=""),0,COUNTIFS(Formulas!$A$2:$A$3001,DD$4,Formulas!$B$2:$B$3001,$A74))</f>
        <v>0</v>
      </c>
      <c r="DE74" s="21" t="n">
        <f aca="false">IF(OR($A74="",DE$4=""),0,COUNTIFS(Formulas!$A$2:$A$3001,DE$4,Formulas!$B$2:$B$3001,$A74))</f>
        <v>0</v>
      </c>
      <c r="DF74" s="21" t="n">
        <f aca="false">IF(OR($A74="",DF$4=""),0,COUNTIFS(Formulas!$A$2:$A$3001,DF$4,Formulas!$B$2:$B$3001,$A74))</f>
        <v>0</v>
      </c>
      <c r="DG74" s="21" t="n">
        <f aca="false">IF(OR($A74="",DG$4=""),0,COUNTIFS(Formulas!$A$2:$A$3001,DG$4,Formulas!$B$2:$B$3001,$A74))</f>
        <v>0</v>
      </c>
      <c r="DH74" s="21" t="n">
        <f aca="false">IF(OR($A74="",DH$4=""),0,COUNTIFS(Formulas!$A$2:$A$3001,DH$4,Formulas!$B$2:$B$3001,$A74))</f>
        <v>0</v>
      </c>
      <c r="DI74" s="21" t="n">
        <f aca="false">IF(OR($A74="",DI$4=""),0,COUNTIFS(Formulas!$A$2:$A$3001,DI$4,Formulas!$B$2:$B$3001,$A74))</f>
        <v>0</v>
      </c>
      <c r="DJ74" s="21" t="n">
        <f aca="false">IF(OR($A74="",DJ$4=""),0,COUNTIFS(Formulas!$A$2:$A$3001,DJ$4,Formulas!$B$2:$B$3001,$A74))</f>
        <v>0</v>
      </c>
      <c r="DK74" s="21" t="n">
        <f aca="false">IF(OR($A74="",DK$4=""),0,COUNTIFS(Formulas!$A$2:$A$3001,DK$4,Formulas!$B$2:$B$3001,$A74))</f>
        <v>0</v>
      </c>
      <c r="DL74" s="21" t="n">
        <f aca="false">IF(OR($A74="",DL$4=""),0,COUNTIFS(Formulas!$A$2:$A$3001,DL$4,Formulas!$B$2:$B$3001,$A74))</f>
        <v>0</v>
      </c>
      <c r="DM74" s="21" t="n">
        <f aca="false">IF(OR($A74="",DM$4=""),0,COUNTIFS(Formulas!$A$2:$A$3001,DM$4,Formulas!$B$2:$B$3001,$A74))</f>
        <v>0</v>
      </c>
      <c r="DN74" s="21" t="n">
        <f aca="false">IF(OR($A74="",DN$4=""),0,COUNTIFS(Formulas!$A$2:$A$3001,DN$4,Formulas!$B$2:$B$3001,$A74))</f>
        <v>0</v>
      </c>
      <c r="DO74" s="21" t="n">
        <f aca="false">IF(OR($A74="",DO$4=""),0,COUNTIFS(Formulas!$A$2:$A$3001,DO$4,Formulas!$B$2:$B$3001,$A74))</f>
        <v>0</v>
      </c>
      <c r="DP74" s="21" t="n">
        <f aca="false">IF(OR($A74="",DP$4=""),0,COUNTIFS(Formulas!$A$2:$A$3001,DP$4,Formulas!$B$2:$B$3001,$A74))</f>
        <v>0</v>
      </c>
      <c r="DQ74" s="21" t="n">
        <f aca="false">IF(OR($A74="",DQ$4=""),0,COUNTIFS(Formulas!$A$2:$A$3001,DQ$4,Formulas!$B$2:$B$3001,$A74))</f>
        <v>0</v>
      </c>
      <c r="DR74" s="21" t="n">
        <f aca="false">IF(OR($A74="",DR$4=""),0,COUNTIFS(Formulas!$A$2:$A$3001,DR$4,Formulas!$B$2:$B$3001,$A74))</f>
        <v>0</v>
      </c>
      <c r="DS74" s="21" t="n">
        <f aca="false">IF(OR($A74="",DS$4=""),0,COUNTIFS(Formulas!$A$2:$A$3001,DS$4,Formulas!$B$2:$B$3001,$A74))</f>
        <v>0</v>
      </c>
      <c r="DT74" s="21" t="n">
        <f aca="false">IF(OR($A74="",DT$4=""),0,COUNTIFS(Formulas!$A$2:$A$3001,DT$4,Formulas!$B$2:$B$3001,$A74))</f>
        <v>0</v>
      </c>
      <c r="DU74" s="21" t="n">
        <f aca="false">IF(OR($A74="",DU$4=""),0,COUNTIFS(Formulas!$A$2:$A$3001,DU$4,Formulas!$B$2:$B$3001,$A74))</f>
        <v>0</v>
      </c>
      <c r="DV74" s="21" t="n">
        <f aca="false">IF(OR($A74="",DV$4=""),0,COUNTIFS(Formulas!$A$2:$A$3001,DV$4,Formulas!$B$2:$B$3001,$A74))</f>
        <v>0</v>
      </c>
      <c r="DW74" s="21" t="n">
        <f aca="false">IF(OR($A74="",DW$4=""),0,COUNTIFS(Formulas!$A$2:$A$3001,DW$4,Formulas!$B$2:$B$3001,$A74))</f>
        <v>0</v>
      </c>
      <c r="DX74" s="21" t="n">
        <f aca="false">IF(OR($A74="",DX$4=""),0,COUNTIFS(Formulas!$A$2:$A$3001,DX$4,Formulas!$B$2:$B$3001,$A74))</f>
        <v>0</v>
      </c>
      <c r="DY74" s="21" t="n">
        <f aca="false">IF(OR($A74="",DY$4=""),0,COUNTIFS(Formulas!$A$2:$A$3001,DY$4,Formulas!$B$2:$B$3001,$A74))</f>
        <v>0</v>
      </c>
      <c r="DZ74" s="21" t="n">
        <f aca="false">IF(OR($A74="",DZ$4=""),0,COUNTIFS(Formulas!$A$2:$A$3001,DZ$4,Formulas!$B$2:$B$3001,$A74))</f>
        <v>0</v>
      </c>
      <c r="EA74" s="21" t="n">
        <f aca="false">IF(OR($A74="",EA$4=""),0,COUNTIFS(Formulas!$A$2:$A$3001,EA$4,Formulas!$B$2:$B$3001,$A74))</f>
        <v>0</v>
      </c>
      <c r="EB74" s="21" t="n">
        <f aca="false">IF(OR($A74="",EB$4=""),0,COUNTIFS(Formulas!$A$2:$A$3001,EB$4,Formulas!$B$2:$B$3001,$A74))</f>
        <v>0</v>
      </c>
      <c r="EC74" s="21" t="n">
        <f aca="false">IF(OR($A74="",EC$4=""),0,COUNTIFS(Formulas!$A$2:$A$3001,EC$4,Formulas!$B$2:$B$3001,$A74))</f>
        <v>0</v>
      </c>
      <c r="ED74" s="21" t="n">
        <f aca="false">IF(OR($A74="",ED$4=""),0,COUNTIFS(Formulas!$A$2:$A$3001,ED$4,Formulas!$B$2:$B$3001,$A74))</f>
        <v>0</v>
      </c>
      <c r="EE74" s="21" t="n">
        <f aca="false">IF(OR($A74="",EE$4=""),0,COUNTIFS(Formulas!$A$2:$A$3001,EE$4,Formulas!$B$2:$B$3001,$A74))</f>
        <v>0</v>
      </c>
      <c r="EF74" s="21" t="n">
        <f aca="false">IF(OR($A74="",EF$4=""),0,COUNTIFS(Formulas!$A$2:$A$3001,EF$4,Formulas!$B$2:$B$3001,$A74))</f>
        <v>0</v>
      </c>
      <c r="EG74" s="21" t="n">
        <f aca="false">IF(OR($A74="",EG$4=""),0,COUNTIFS(Formulas!$A$2:$A$3001,EG$4,Formulas!$B$2:$B$3001,$A74))</f>
        <v>0</v>
      </c>
      <c r="EH74" s="21" t="n">
        <f aca="false">IF(OR($A74="",EH$4=""),0,COUNTIFS(Formulas!$A$2:$A$3001,EH$4,Formulas!$B$2:$B$3001,$A74))</f>
        <v>0</v>
      </c>
      <c r="EI74" s="21" t="n">
        <f aca="false">IF(OR($A74="",EI$4=""),0,COUNTIFS(Formulas!$A$2:$A$3001,EI$4,Formulas!$B$2:$B$3001,$A74))</f>
        <v>0</v>
      </c>
      <c r="EJ74" s="21" t="n">
        <f aca="false">IF(OR($A74="",EJ$4=""),0,COUNTIFS(Formulas!$A$2:$A$3001,EJ$4,Formulas!$B$2:$B$3001,$A74))</f>
        <v>0</v>
      </c>
      <c r="EK74" s="21" t="n">
        <f aca="false">IF(OR($A74="",EK$4=""),0,COUNTIFS(Formulas!$A$2:$A$3001,EK$4,Formulas!$B$2:$B$3001,$A74))</f>
        <v>0</v>
      </c>
      <c r="EL74" s="21" t="n">
        <f aca="false">IF(OR($A74="",EL$4=""),0,COUNTIFS(Formulas!$A$2:$A$3001,EL$4,Formulas!$B$2:$B$3001,$A74))</f>
        <v>0</v>
      </c>
      <c r="EM74" s="21" t="n">
        <f aca="false">IF(OR($A74="",EM$4=""),0,COUNTIFS(Formulas!$A$2:$A$3001,EM$4,Formulas!$B$2:$B$3001,$A74))</f>
        <v>0</v>
      </c>
      <c r="EN74" s="21" t="n">
        <f aca="false">IF(OR($A74="",EN$4=""),0,COUNTIFS(Formulas!$A$2:$A$3001,EN$4,Formulas!$B$2:$B$3001,$A74))</f>
        <v>0</v>
      </c>
      <c r="EO74" s="21" t="n">
        <f aca="false">IF(OR($A74="",EO$4=""),0,COUNTIFS(Formulas!$A$2:$A$3001,EO$4,Formulas!$B$2:$B$3001,$A74))</f>
        <v>0</v>
      </c>
      <c r="EP74" s="21" t="n">
        <f aca="false">IF(OR($A74="",EP$4=""),0,COUNTIFS(Formulas!$A$2:$A$3001,EP$4,Formulas!$B$2:$B$3001,$A74))</f>
        <v>0</v>
      </c>
      <c r="EQ74" s="21" t="n">
        <f aca="false">IF(OR($A74="",EQ$4=""),0,COUNTIFS(Formulas!$A$2:$A$3001,EQ$4,Formulas!$B$2:$B$3001,$A74))</f>
        <v>0</v>
      </c>
      <c r="ER74" s="21" t="n">
        <f aca="false">IF(OR($A74="",ER$4=""),0,COUNTIFS(Formulas!$A$2:$A$3001,ER$4,Formulas!$B$2:$B$3001,$A74))</f>
        <v>0</v>
      </c>
      <c r="ES74" s="21" t="n">
        <f aca="false">IF(OR($A74="",ES$4=""),0,COUNTIFS(Formulas!$A$2:$A$3001,ES$4,Formulas!$B$2:$B$3001,$A74))</f>
        <v>0</v>
      </c>
      <c r="ET74" s="21" t="n">
        <f aca="false">IF(OR($A74="",ET$4=""),0,COUNTIFS(Formulas!$A$2:$A$3001,ET$4,Formulas!$B$2:$B$3001,$A74))</f>
        <v>0</v>
      </c>
      <c r="EU74" s="21" t="n">
        <f aca="false">IF(OR($A74="",EU$4=""),0,COUNTIFS(Formulas!$A$2:$A$3001,EU$4,Formulas!$B$2:$B$3001,$A74))</f>
        <v>0</v>
      </c>
      <c r="EV74" s="21" t="n">
        <f aca="false">IF(OR($A74="",EV$4=""),0,COUNTIFS(Formulas!$A$2:$A$3001,EV$4,Formulas!$B$2:$B$3001,$A74))</f>
        <v>0</v>
      </c>
    </row>
    <row r="75" customFormat="false" ht="15" hidden="false" customHeight="false" outlineLevel="0" collapsed="false">
      <c r="A75" s="13" t="str">
        <f aca="false">IF(INDEX(Materials!$A$2:$A$301,71)="","",INDEX(Materials!$A$2:$A$301,71))</f>
        <v>Panax Ginseng (Asian Ginseng) Dry Extract 3:1</v>
      </c>
      <c r="B75" s="19" t="n">
        <f aca="false">IF(A75="","",COUNTIF(C75:EV75,"&gt;0"))</f>
        <v>2</v>
      </c>
      <c r="C75" s="21" t="n">
        <f aca="false">IF(OR($A75="",C$4=""),0,COUNTIFS(Formulas!$A$2:$A$3001,C$4,Formulas!$B$2:$B$3001,$A75))</f>
        <v>0</v>
      </c>
      <c r="D75" s="21" t="n">
        <f aca="false">IF(OR($A75="",D$4=""),0,COUNTIFS(Formulas!$A$2:$A$3001,D$4,Formulas!$B$2:$B$3001,$A75))</f>
        <v>0</v>
      </c>
      <c r="E75" s="21" t="n">
        <f aca="false">IF(OR($A75="",E$4=""),0,COUNTIFS(Formulas!$A$2:$A$3001,E$4,Formulas!$B$2:$B$3001,$A75))</f>
        <v>0</v>
      </c>
      <c r="F75" s="21" t="n">
        <f aca="false">IF(OR($A75="",F$4=""),0,COUNTIFS(Formulas!$A$2:$A$3001,F$4,Formulas!$B$2:$B$3001,$A75))</f>
        <v>0</v>
      </c>
      <c r="G75" s="21" t="n">
        <f aca="false">IF(OR($A75="",G$4=""),0,COUNTIFS(Formulas!$A$2:$A$3001,G$4,Formulas!$B$2:$B$3001,$A75))</f>
        <v>0</v>
      </c>
      <c r="H75" s="21" t="n">
        <f aca="false">IF(OR($A75="",H$4=""),0,COUNTIFS(Formulas!$A$2:$A$3001,H$4,Formulas!$B$2:$B$3001,$A75))</f>
        <v>0</v>
      </c>
      <c r="I75" s="21" t="n">
        <f aca="false">IF(OR($A75="",I$4=""),0,COUNTIFS(Formulas!$A$2:$A$3001,I$4,Formulas!$B$2:$B$3001,$A75))</f>
        <v>0</v>
      </c>
      <c r="J75" s="21" t="n">
        <f aca="false">IF(OR($A75="",J$4=""),0,COUNTIFS(Formulas!$A$2:$A$3001,J$4,Formulas!$B$2:$B$3001,$A75))</f>
        <v>0</v>
      </c>
      <c r="K75" s="21" t="n">
        <f aca="false">IF(OR($A75="",K$4=""),0,COUNTIFS(Formulas!$A$2:$A$3001,K$4,Formulas!$B$2:$B$3001,$A75))</f>
        <v>0</v>
      </c>
      <c r="L75" s="21" t="n">
        <f aca="false">IF(OR($A75="",L$4=""),0,COUNTIFS(Formulas!$A$2:$A$3001,L$4,Formulas!$B$2:$B$3001,$A75))</f>
        <v>0</v>
      </c>
      <c r="M75" s="21" t="n">
        <f aca="false">IF(OR($A75="",M$4=""),0,COUNTIFS(Formulas!$A$2:$A$3001,M$4,Formulas!$B$2:$B$3001,$A75))</f>
        <v>0</v>
      </c>
      <c r="N75" s="21" t="n">
        <f aca="false">IF(OR($A75="",N$4=""),0,COUNTIFS(Formulas!$A$2:$A$3001,N$4,Formulas!$B$2:$B$3001,$A75))</f>
        <v>0</v>
      </c>
      <c r="O75" s="21" t="n">
        <f aca="false">IF(OR($A75="",O$4=""),0,COUNTIFS(Formulas!$A$2:$A$3001,O$4,Formulas!$B$2:$B$3001,$A75))</f>
        <v>0</v>
      </c>
      <c r="P75" s="21" t="n">
        <f aca="false">IF(OR($A75="",P$4=""),0,COUNTIFS(Formulas!$A$2:$A$3001,P$4,Formulas!$B$2:$B$3001,$A75))</f>
        <v>0</v>
      </c>
      <c r="Q75" s="21" t="n">
        <f aca="false">IF(OR($A75="",Q$4=""),0,COUNTIFS(Formulas!$A$2:$A$3001,Q$4,Formulas!$B$2:$B$3001,$A75))</f>
        <v>0</v>
      </c>
      <c r="R75" s="21" t="n">
        <f aca="false">IF(OR($A75="",R$4=""),0,COUNTIFS(Formulas!$A$2:$A$3001,R$4,Formulas!$B$2:$B$3001,$A75))</f>
        <v>0</v>
      </c>
      <c r="S75" s="21" t="n">
        <f aca="false">IF(OR($A75="",S$4=""),0,COUNTIFS(Formulas!$A$2:$A$3001,S$4,Formulas!$B$2:$B$3001,$A75))</f>
        <v>0</v>
      </c>
      <c r="T75" s="21" t="n">
        <f aca="false">IF(OR($A75="",T$4=""),0,COUNTIFS(Formulas!$A$2:$A$3001,T$4,Formulas!$B$2:$B$3001,$A75))</f>
        <v>0</v>
      </c>
      <c r="U75" s="21" t="n">
        <f aca="false">IF(OR($A75="",U$4=""),0,COUNTIFS(Formulas!$A$2:$A$3001,U$4,Formulas!$B$2:$B$3001,$A75))</f>
        <v>0</v>
      </c>
      <c r="V75" s="21" t="n">
        <f aca="false">IF(OR($A75="",V$4=""),0,COUNTIFS(Formulas!$A$2:$A$3001,V$4,Formulas!$B$2:$B$3001,$A75))</f>
        <v>0</v>
      </c>
      <c r="W75" s="21" t="n">
        <f aca="false">IF(OR($A75="",W$4=""),0,COUNTIFS(Formulas!$A$2:$A$3001,W$4,Formulas!$B$2:$B$3001,$A75))</f>
        <v>0</v>
      </c>
      <c r="X75" s="21" t="n">
        <f aca="false">IF(OR($A75="",X$4=""),0,COUNTIFS(Formulas!$A$2:$A$3001,X$4,Formulas!$B$2:$B$3001,$A75))</f>
        <v>0</v>
      </c>
      <c r="Y75" s="21" t="n">
        <f aca="false">IF(OR($A75="",Y$4=""),0,COUNTIFS(Formulas!$A$2:$A$3001,Y$4,Formulas!$B$2:$B$3001,$A75))</f>
        <v>0</v>
      </c>
      <c r="Z75" s="21" t="n">
        <f aca="false">IF(OR($A75="",Z$4=""),0,COUNTIFS(Formulas!$A$2:$A$3001,Z$4,Formulas!$B$2:$B$3001,$A75))</f>
        <v>0</v>
      </c>
      <c r="AA75" s="21" t="n">
        <f aca="false">IF(OR($A75="",AA$4=""),0,COUNTIFS(Formulas!$A$2:$A$3001,AA$4,Formulas!$B$2:$B$3001,$A75))</f>
        <v>0</v>
      </c>
      <c r="AB75" s="21" t="n">
        <f aca="false">IF(OR($A75="",AB$4=""),0,COUNTIFS(Formulas!$A$2:$A$3001,AB$4,Formulas!$B$2:$B$3001,$A75))</f>
        <v>0</v>
      </c>
      <c r="AC75" s="21" t="n">
        <f aca="false">IF(OR($A75="",AC$4=""),0,COUNTIFS(Formulas!$A$2:$A$3001,AC$4,Formulas!$B$2:$B$3001,$A75))</f>
        <v>0</v>
      </c>
      <c r="AD75" s="21" t="n">
        <f aca="false">IF(OR($A75="",AD$4=""),0,COUNTIFS(Formulas!$A$2:$A$3001,AD$4,Formulas!$B$2:$B$3001,$A75))</f>
        <v>0</v>
      </c>
      <c r="AE75" s="21" t="n">
        <f aca="false">IF(OR($A75="",AE$4=""),0,COUNTIFS(Formulas!$A$2:$A$3001,AE$4,Formulas!$B$2:$B$3001,$A75))</f>
        <v>0</v>
      </c>
      <c r="AF75" s="21" t="n">
        <f aca="false">IF(OR($A75="",AF$4=""),0,COUNTIFS(Formulas!$A$2:$A$3001,AF$4,Formulas!$B$2:$B$3001,$A75))</f>
        <v>0</v>
      </c>
      <c r="AG75" s="21" t="n">
        <f aca="false">IF(OR($A75="",AG$4=""),0,COUNTIFS(Formulas!$A$2:$A$3001,AG$4,Formulas!$B$2:$B$3001,$A75))</f>
        <v>0</v>
      </c>
      <c r="AH75" s="21" t="n">
        <f aca="false">IF(OR($A75="",AH$4=""),0,COUNTIFS(Formulas!$A$2:$A$3001,AH$4,Formulas!$B$2:$B$3001,$A75))</f>
        <v>0</v>
      </c>
      <c r="AI75" s="21" t="n">
        <f aca="false">IF(OR($A75="",AI$4=""),0,COUNTIFS(Formulas!$A$2:$A$3001,AI$4,Formulas!$B$2:$B$3001,$A75))</f>
        <v>0</v>
      </c>
      <c r="AJ75" s="21" t="n">
        <f aca="false">IF(OR($A75="",AJ$4=""),0,COUNTIFS(Formulas!$A$2:$A$3001,AJ$4,Formulas!$B$2:$B$3001,$A75))</f>
        <v>0</v>
      </c>
      <c r="AK75" s="21" t="n">
        <f aca="false">IF(OR($A75="",AK$4=""),0,COUNTIFS(Formulas!$A$2:$A$3001,AK$4,Formulas!$B$2:$B$3001,$A75))</f>
        <v>0</v>
      </c>
      <c r="AL75" s="21" t="n">
        <f aca="false">IF(OR($A75="",AL$4=""),0,COUNTIFS(Formulas!$A$2:$A$3001,AL$4,Formulas!$B$2:$B$3001,$A75))</f>
        <v>0</v>
      </c>
      <c r="AM75" s="21" t="n">
        <f aca="false">IF(OR($A75="",AM$4=""),0,COUNTIFS(Formulas!$A$2:$A$3001,AM$4,Formulas!$B$2:$B$3001,$A75))</f>
        <v>0</v>
      </c>
      <c r="AN75" s="21" t="n">
        <f aca="false">IF(OR($A75="",AN$4=""),0,COUNTIFS(Formulas!$A$2:$A$3001,AN$4,Formulas!$B$2:$B$3001,$A75))</f>
        <v>0</v>
      </c>
      <c r="AO75" s="21" t="n">
        <f aca="false">IF(OR($A75="",AO$4=""),0,COUNTIFS(Formulas!$A$2:$A$3001,AO$4,Formulas!$B$2:$B$3001,$A75))</f>
        <v>0</v>
      </c>
      <c r="AP75" s="21" t="n">
        <f aca="false">IF(OR($A75="",AP$4=""),0,COUNTIFS(Formulas!$A$2:$A$3001,AP$4,Formulas!$B$2:$B$3001,$A75))</f>
        <v>0</v>
      </c>
      <c r="AQ75" s="21" t="n">
        <f aca="false">IF(OR($A75="",AQ$4=""),0,COUNTIFS(Formulas!$A$2:$A$3001,AQ$4,Formulas!$B$2:$B$3001,$A75))</f>
        <v>0</v>
      </c>
      <c r="AR75" s="21" t="n">
        <f aca="false">IF(OR($A75="",AR$4=""),0,COUNTIFS(Formulas!$A$2:$A$3001,AR$4,Formulas!$B$2:$B$3001,$A75))</f>
        <v>0</v>
      </c>
      <c r="AS75" s="21" t="n">
        <f aca="false">IF(OR($A75="",AS$4=""),0,COUNTIFS(Formulas!$A$2:$A$3001,AS$4,Formulas!$B$2:$B$3001,$A75))</f>
        <v>0</v>
      </c>
      <c r="AT75" s="21" t="n">
        <f aca="false">IF(OR($A75="",AT$4=""),0,COUNTIFS(Formulas!$A$2:$A$3001,AT$4,Formulas!$B$2:$B$3001,$A75))</f>
        <v>0</v>
      </c>
      <c r="AU75" s="21" t="n">
        <f aca="false">IF(OR($A75="",AU$4=""),0,COUNTIFS(Formulas!$A$2:$A$3001,AU$4,Formulas!$B$2:$B$3001,$A75))</f>
        <v>0</v>
      </c>
      <c r="AV75" s="21" t="n">
        <f aca="false">IF(OR($A75="",AV$4=""),0,COUNTIFS(Formulas!$A$2:$A$3001,AV$4,Formulas!$B$2:$B$3001,$A75))</f>
        <v>0</v>
      </c>
      <c r="AW75" s="21" t="n">
        <f aca="false">IF(OR($A75="",AW$4=""),0,COUNTIFS(Formulas!$A$2:$A$3001,AW$4,Formulas!$B$2:$B$3001,$A75))</f>
        <v>0</v>
      </c>
      <c r="AX75" s="21" t="n">
        <f aca="false">IF(OR($A75="",AX$4=""),0,COUNTIFS(Formulas!$A$2:$A$3001,AX$4,Formulas!$B$2:$B$3001,$A75))</f>
        <v>0</v>
      </c>
      <c r="AY75" s="21" t="n">
        <f aca="false">IF(OR($A75="",AY$4=""),0,COUNTIFS(Formulas!$A$2:$A$3001,AY$4,Formulas!$B$2:$B$3001,$A75))</f>
        <v>0</v>
      </c>
      <c r="AZ75" s="21" t="n">
        <f aca="false">IF(OR($A75="",AZ$4=""),0,COUNTIFS(Formulas!$A$2:$A$3001,AZ$4,Formulas!$B$2:$B$3001,$A75))</f>
        <v>0</v>
      </c>
      <c r="BA75" s="21" t="n">
        <f aca="false">IF(OR($A75="",BA$4=""),0,COUNTIFS(Formulas!$A$2:$A$3001,BA$4,Formulas!$B$2:$B$3001,$A75))</f>
        <v>0</v>
      </c>
      <c r="BB75" s="21" t="n">
        <f aca="false">IF(OR($A75="",BB$4=""),0,COUNTIFS(Formulas!$A$2:$A$3001,BB$4,Formulas!$B$2:$B$3001,$A75))</f>
        <v>0</v>
      </c>
      <c r="BC75" s="21" t="n">
        <f aca="false">IF(OR($A75="",BC$4=""),0,COUNTIFS(Formulas!$A$2:$A$3001,BC$4,Formulas!$B$2:$B$3001,$A75))</f>
        <v>0</v>
      </c>
      <c r="BD75" s="21" t="n">
        <f aca="false">IF(OR($A75="",BD$4=""),0,COUNTIFS(Formulas!$A$2:$A$3001,BD$4,Formulas!$B$2:$B$3001,$A75))</f>
        <v>0</v>
      </c>
      <c r="BE75" s="21" t="n">
        <f aca="false">IF(OR($A75="",BE$4=""),0,COUNTIFS(Formulas!$A$2:$A$3001,BE$4,Formulas!$B$2:$B$3001,$A75))</f>
        <v>0</v>
      </c>
      <c r="BF75" s="21" t="n">
        <f aca="false">IF(OR($A75="",BF$4=""),0,COUNTIFS(Formulas!$A$2:$A$3001,BF$4,Formulas!$B$2:$B$3001,$A75))</f>
        <v>0</v>
      </c>
      <c r="BG75" s="21" t="n">
        <f aca="false">IF(OR($A75="",BG$4=""),0,COUNTIFS(Formulas!$A$2:$A$3001,BG$4,Formulas!$B$2:$B$3001,$A75))</f>
        <v>0</v>
      </c>
      <c r="BH75" s="21" t="n">
        <f aca="false">IF(OR($A75="",BH$4=""),0,COUNTIFS(Formulas!$A$2:$A$3001,BH$4,Formulas!$B$2:$B$3001,$A75))</f>
        <v>0</v>
      </c>
      <c r="BI75" s="21" t="n">
        <f aca="false">IF(OR($A75="",BI$4=""),0,COUNTIFS(Formulas!$A$2:$A$3001,BI$4,Formulas!$B$2:$B$3001,$A75))</f>
        <v>0</v>
      </c>
      <c r="BJ75" s="21" t="n">
        <f aca="false">IF(OR($A75="",BJ$4=""),0,COUNTIFS(Formulas!$A$2:$A$3001,BJ$4,Formulas!$B$2:$B$3001,$A75))</f>
        <v>0</v>
      </c>
      <c r="BK75" s="21" t="n">
        <f aca="false">IF(OR($A75="",BK$4=""),0,COUNTIFS(Formulas!$A$2:$A$3001,BK$4,Formulas!$B$2:$B$3001,$A75))</f>
        <v>0</v>
      </c>
      <c r="BL75" s="21" t="n">
        <f aca="false">IF(OR($A75="",BL$4=""),0,COUNTIFS(Formulas!$A$2:$A$3001,BL$4,Formulas!$B$2:$B$3001,$A75))</f>
        <v>0</v>
      </c>
      <c r="BM75" s="21" t="n">
        <f aca="false">IF(OR($A75="",BM$4=""),0,COUNTIFS(Formulas!$A$2:$A$3001,BM$4,Formulas!$B$2:$B$3001,$A75))</f>
        <v>0</v>
      </c>
      <c r="BN75" s="21" t="n">
        <f aca="false">IF(OR($A75="",BN$4=""),0,COUNTIFS(Formulas!$A$2:$A$3001,BN$4,Formulas!$B$2:$B$3001,$A75))</f>
        <v>0</v>
      </c>
      <c r="BO75" s="21" t="n">
        <f aca="false">IF(OR($A75="",BO$4=""),0,COUNTIFS(Formulas!$A$2:$A$3001,BO$4,Formulas!$B$2:$B$3001,$A75))</f>
        <v>0</v>
      </c>
      <c r="BP75" s="21" t="n">
        <f aca="false">IF(OR($A75="",BP$4=""),0,COUNTIFS(Formulas!$A$2:$A$3001,BP$4,Formulas!$B$2:$B$3001,$A75))</f>
        <v>0</v>
      </c>
      <c r="BQ75" s="21" t="n">
        <f aca="false">IF(OR($A75="",BQ$4=""),0,COUNTIFS(Formulas!$A$2:$A$3001,BQ$4,Formulas!$B$2:$B$3001,$A75))</f>
        <v>0</v>
      </c>
      <c r="BR75" s="21" t="n">
        <f aca="false">IF(OR($A75="",BR$4=""),0,COUNTIFS(Formulas!$A$2:$A$3001,BR$4,Formulas!$B$2:$B$3001,$A75))</f>
        <v>0</v>
      </c>
      <c r="BS75" s="21" t="n">
        <f aca="false">IF(OR($A75="",BS$4=""),0,COUNTIFS(Formulas!$A$2:$A$3001,BS$4,Formulas!$B$2:$B$3001,$A75))</f>
        <v>0</v>
      </c>
      <c r="BT75" s="21" t="n">
        <f aca="false">IF(OR($A75="",BT$4=""),0,COUNTIFS(Formulas!$A$2:$A$3001,BT$4,Formulas!$B$2:$B$3001,$A75))</f>
        <v>0</v>
      </c>
      <c r="BU75" s="21" t="n">
        <f aca="false">IF(OR($A75="",BU$4=""),0,COUNTIFS(Formulas!$A$2:$A$3001,BU$4,Formulas!$B$2:$B$3001,$A75))</f>
        <v>0</v>
      </c>
      <c r="BV75" s="21" t="n">
        <f aca="false">IF(OR($A75="",BV$4=""),0,COUNTIFS(Formulas!$A$2:$A$3001,BV$4,Formulas!$B$2:$B$3001,$A75))</f>
        <v>0</v>
      </c>
      <c r="BW75" s="21" t="n">
        <f aca="false">IF(OR($A75="",BW$4=""),0,COUNTIFS(Formulas!$A$2:$A$3001,BW$4,Formulas!$B$2:$B$3001,$A75))</f>
        <v>0</v>
      </c>
      <c r="BX75" s="21" t="n">
        <f aca="false">IF(OR($A75="",BX$4=""),0,COUNTIFS(Formulas!$A$2:$A$3001,BX$4,Formulas!$B$2:$B$3001,$A75))</f>
        <v>0</v>
      </c>
      <c r="BY75" s="21" t="n">
        <f aca="false">IF(OR($A75="",BY$4=""),0,COUNTIFS(Formulas!$A$2:$A$3001,BY$4,Formulas!$B$2:$B$3001,$A75))</f>
        <v>0</v>
      </c>
      <c r="BZ75" s="21" t="n">
        <f aca="false">IF(OR($A75="",BZ$4=""),0,COUNTIFS(Formulas!$A$2:$A$3001,BZ$4,Formulas!$B$2:$B$3001,$A75))</f>
        <v>0</v>
      </c>
      <c r="CA75" s="21" t="n">
        <f aca="false">IF(OR($A75="",CA$4=""),0,COUNTIFS(Formulas!$A$2:$A$3001,CA$4,Formulas!$B$2:$B$3001,$A75))</f>
        <v>0</v>
      </c>
      <c r="CB75" s="21" t="n">
        <f aca="false">IF(OR($A75="",CB$4=""),0,COUNTIFS(Formulas!$A$2:$A$3001,CB$4,Formulas!$B$2:$B$3001,$A75))</f>
        <v>0</v>
      </c>
      <c r="CC75" s="21" t="n">
        <f aca="false">IF(OR($A75="",CC$4=""),0,COUNTIFS(Formulas!$A$2:$A$3001,CC$4,Formulas!$B$2:$B$3001,$A75))</f>
        <v>0</v>
      </c>
      <c r="CD75" s="21" t="n">
        <f aca="false">IF(OR($A75="",CD$4=""),0,COUNTIFS(Formulas!$A$2:$A$3001,CD$4,Formulas!$B$2:$B$3001,$A75))</f>
        <v>0</v>
      </c>
      <c r="CE75" s="21" t="n">
        <f aca="false">IF(OR($A75="",CE$4=""),0,COUNTIFS(Formulas!$A$2:$A$3001,CE$4,Formulas!$B$2:$B$3001,$A75))</f>
        <v>0</v>
      </c>
      <c r="CF75" s="21" t="n">
        <f aca="false">IF(OR($A75="",CF$4=""),0,COUNTIFS(Formulas!$A$2:$A$3001,CF$4,Formulas!$B$2:$B$3001,$A75))</f>
        <v>0</v>
      </c>
      <c r="CG75" s="21" t="n">
        <f aca="false">IF(OR($A75="",CG$4=""),0,COUNTIFS(Formulas!$A$2:$A$3001,CG$4,Formulas!$B$2:$B$3001,$A75))</f>
        <v>0</v>
      </c>
      <c r="CH75" s="21" t="n">
        <f aca="false">IF(OR($A75="",CH$4=""),0,COUNTIFS(Formulas!$A$2:$A$3001,CH$4,Formulas!$B$2:$B$3001,$A75))</f>
        <v>0</v>
      </c>
      <c r="CI75" s="21" t="n">
        <f aca="false">IF(OR($A75="",CI$4=""),0,COUNTIFS(Formulas!$A$2:$A$3001,CI$4,Formulas!$B$2:$B$3001,$A75))</f>
        <v>0</v>
      </c>
      <c r="CJ75" s="21" t="n">
        <f aca="false">IF(OR($A75="",CJ$4=""),0,COUNTIFS(Formulas!$A$2:$A$3001,CJ$4,Formulas!$B$2:$B$3001,$A75))</f>
        <v>0</v>
      </c>
      <c r="CK75" s="21" t="n">
        <f aca="false">IF(OR($A75="",CK$4=""),0,COUNTIFS(Formulas!$A$2:$A$3001,CK$4,Formulas!$B$2:$B$3001,$A75))</f>
        <v>0</v>
      </c>
      <c r="CL75" s="21" t="n">
        <f aca="false">IF(OR($A75="",CL$4=""),0,COUNTIFS(Formulas!$A$2:$A$3001,CL$4,Formulas!$B$2:$B$3001,$A75))</f>
        <v>0</v>
      </c>
      <c r="CM75" s="21" t="n">
        <f aca="false">IF(OR($A75="",CM$4=""),0,COUNTIFS(Formulas!$A$2:$A$3001,CM$4,Formulas!$B$2:$B$3001,$A75))</f>
        <v>0</v>
      </c>
      <c r="CN75" s="21" t="n">
        <f aca="false">IF(OR($A75="",CN$4=""),0,COUNTIFS(Formulas!$A$2:$A$3001,CN$4,Formulas!$B$2:$B$3001,$A75))</f>
        <v>0</v>
      </c>
      <c r="CO75" s="21" t="n">
        <f aca="false">IF(OR($A75="",CO$4=""),0,COUNTIFS(Formulas!$A$2:$A$3001,CO$4,Formulas!$B$2:$B$3001,$A75))</f>
        <v>0</v>
      </c>
      <c r="CP75" s="21" t="n">
        <f aca="false">IF(OR($A75="",CP$4=""),0,COUNTIFS(Formulas!$A$2:$A$3001,CP$4,Formulas!$B$2:$B$3001,$A75))</f>
        <v>0</v>
      </c>
      <c r="CQ75" s="21" t="n">
        <f aca="false">IF(OR($A75="",CQ$4=""),0,COUNTIFS(Formulas!$A$2:$A$3001,CQ$4,Formulas!$B$2:$B$3001,$A75))</f>
        <v>0</v>
      </c>
      <c r="CR75" s="21" t="n">
        <f aca="false">IF(OR($A75="",CR$4=""),0,COUNTIFS(Formulas!$A$2:$A$3001,CR$4,Formulas!$B$2:$B$3001,$A75))</f>
        <v>0</v>
      </c>
      <c r="CS75" s="21" t="n">
        <f aca="false">IF(OR($A75="",CS$4=""),0,COUNTIFS(Formulas!$A$2:$A$3001,CS$4,Formulas!$B$2:$B$3001,$A75))</f>
        <v>0</v>
      </c>
      <c r="CT75" s="21" t="n">
        <f aca="false">IF(OR($A75="",CT$4=""),0,COUNTIFS(Formulas!$A$2:$A$3001,CT$4,Formulas!$B$2:$B$3001,$A75))</f>
        <v>0</v>
      </c>
      <c r="CU75" s="21" t="n">
        <f aca="false">IF(OR($A75="",CU$4=""),0,COUNTIFS(Formulas!$A$2:$A$3001,CU$4,Formulas!$B$2:$B$3001,$A75))</f>
        <v>0</v>
      </c>
      <c r="CV75" s="21" t="n">
        <f aca="false">IF(OR($A75="",CV$4=""),0,COUNTIFS(Formulas!$A$2:$A$3001,CV$4,Formulas!$B$2:$B$3001,$A75))</f>
        <v>0</v>
      </c>
      <c r="CW75" s="21" t="n">
        <f aca="false">IF(OR($A75="",CW$4=""),0,COUNTIFS(Formulas!$A$2:$A$3001,CW$4,Formulas!$B$2:$B$3001,$A75))</f>
        <v>0</v>
      </c>
      <c r="CX75" s="21" t="n">
        <f aca="false">IF(OR($A75="",CX$4=""),0,COUNTIFS(Formulas!$A$2:$A$3001,CX$4,Formulas!$B$2:$B$3001,$A75))</f>
        <v>1</v>
      </c>
      <c r="CY75" s="21" t="n">
        <f aca="false">IF(OR($A75="",CY$4=""),0,COUNTIFS(Formulas!$A$2:$A$3001,CY$4,Formulas!$B$2:$B$3001,$A75))</f>
        <v>1</v>
      </c>
      <c r="CZ75" s="21" t="n">
        <f aca="false">IF(OR($A75="",CZ$4=""),0,COUNTIFS(Formulas!$A$2:$A$3001,CZ$4,Formulas!$B$2:$B$3001,$A75))</f>
        <v>0</v>
      </c>
      <c r="DA75" s="21" t="n">
        <f aca="false">IF(OR($A75="",DA$4=""),0,COUNTIFS(Formulas!$A$2:$A$3001,DA$4,Formulas!$B$2:$B$3001,$A75))</f>
        <v>0</v>
      </c>
      <c r="DB75" s="21" t="n">
        <f aca="false">IF(OR($A75="",DB$4=""),0,COUNTIFS(Formulas!$A$2:$A$3001,DB$4,Formulas!$B$2:$B$3001,$A75))</f>
        <v>0</v>
      </c>
      <c r="DC75" s="21" t="n">
        <f aca="false">IF(OR($A75="",DC$4=""),0,COUNTIFS(Formulas!$A$2:$A$3001,DC$4,Formulas!$B$2:$B$3001,$A75))</f>
        <v>0</v>
      </c>
      <c r="DD75" s="21" t="n">
        <f aca="false">IF(OR($A75="",DD$4=""),0,COUNTIFS(Formulas!$A$2:$A$3001,DD$4,Formulas!$B$2:$B$3001,$A75))</f>
        <v>0</v>
      </c>
      <c r="DE75" s="21" t="n">
        <f aca="false">IF(OR($A75="",DE$4=""),0,COUNTIFS(Formulas!$A$2:$A$3001,DE$4,Formulas!$B$2:$B$3001,$A75))</f>
        <v>0</v>
      </c>
      <c r="DF75" s="21" t="n">
        <f aca="false">IF(OR($A75="",DF$4=""),0,COUNTIFS(Formulas!$A$2:$A$3001,DF$4,Formulas!$B$2:$B$3001,$A75))</f>
        <v>0</v>
      </c>
      <c r="DG75" s="21" t="n">
        <f aca="false">IF(OR($A75="",DG$4=""),0,COUNTIFS(Formulas!$A$2:$A$3001,DG$4,Formulas!$B$2:$B$3001,$A75))</f>
        <v>0</v>
      </c>
      <c r="DH75" s="21" t="n">
        <f aca="false">IF(OR($A75="",DH$4=""),0,COUNTIFS(Formulas!$A$2:$A$3001,DH$4,Formulas!$B$2:$B$3001,$A75))</f>
        <v>0</v>
      </c>
      <c r="DI75" s="21" t="n">
        <f aca="false">IF(OR($A75="",DI$4=""),0,COUNTIFS(Formulas!$A$2:$A$3001,DI$4,Formulas!$B$2:$B$3001,$A75))</f>
        <v>0</v>
      </c>
      <c r="DJ75" s="21" t="n">
        <f aca="false">IF(OR($A75="",DJ$4=""),0,COUNTIFS(Formulas!$A$2:$A$3001,DJ$4,Formulas!$B$2:$B$3001,$A75))</f>
        <v>0</v>
      </c>
      <c r="DK75" s="21" t="n">
        <f aca="false">IF(OR($A75="",DK$4=""),0,COUNTIFS(Formulas!$A$2:$A$3001,DK$4,Formulas!$B$2:$B$3001,$A75))</f>
        <v>0</v>
      </c>
      <c r="DL75" s="21" t="n">
        <f aca="false">IF(OR($A75="",DL$4=""),0,COUNTIFS(Formulas!$A$2:$A$3001,DL$4,Formulas!$B$2:$B$3001,$A75))</f>
        <v>0</v>
      </c>
      <c r="DM75" s="21" t="n">
        <f aca="false">IF(OR($A75="",DM$4=""),0,COUNTIFS(Formulas!$A$2:$A$3001,DM$4,Formulas!$B$2:$B$3001,$A75))</f>
        <v>0</v>
      </c>
      <c r="DN75" s="21" t="n">
        <f aca="false">IF(OR($A75="",DN$4=""),0,COUNTIFS(Formulas!$A$2:$A$3001,DN$4,Formulas!$B$2:$B$3001,$A75))</f>
        <v>0</v>
      </c>
      <c r="DO75" s="21" t="n">
        <f aca="false">IF(OR($A75="",DO$4=""),0,COUNTIFS(Formulas!$A$2:$A$3001,DO$4,Formulas!$B$2:$B$3001,$A75))</f>
        <v>0</v>
      </c>
      <c r="DP75" s="21" t="n">
        <f aca="false">IF(OR($A75="",DP$4=""),0,COUNTIFS(Formulas!$A$2:$A$3001,DP$4,Formulas!$B$2:$B$3001,$A75))</f>
        <v>0</v>
      </c>
      <c r="DQ75" s="21" t="n">
        <f aca="false">IF(OR($A75="",DQ$4=""),0,COUNTIFS(Formulas!$A$2:$A$3001,DQ$4,Formulas!$B$2:$B$3001,$A75))</f>
        <v>0</v>
      </c>
      <c r="DR75" s="21" t="n">
        <f aca="false">IF(OR($A75="",DR$4=""),0,COUNTIFS(Formulas!$A$2:$A$3001,DR$4,Formulas!$B$2:$B$3001,$A75))</f>
        <v>0</v>
      </c>
      <c r="DS75" s="21" t="n">
        <f aca="false">IF(OR($A75="",DS$4=""),0,COUNTIFS(Formulas!$A$2:$A$3001,DS$4,Formulas!$B$2:$B$3001,$A75))</f>
        <v>0</v>
      </c>
      <c r="DT75" s="21" t="n">
        <f aca="false">IF(OR($A75="",DT$4=""),0,COUNTIFS(Formulas!$A$2:$A$3001,DT$4,Formulas!$B$2:$B$3001,$A75))</f>
        <v>0</v>
      </c>
      <c r="DU75" s="21" t="n">
        <f aca="false">IF(OR($A75="",DU$4=""),0,COUNTIFS(Formulas!$A$2:$A$3001,DU$4,Formulas!$B$2:$B$3001,$A75))</f>
        <v>0</v>
      </c>
      <c r="DV75" s="21" t="n">
        <f aca="false">IF(OR($A75="",DV$4=""),0,COUNTIFS(Formulas!$A$2:$A$3001,DV$4,Formulas!$B$2:$B$3001,$A75))</f>
        <v>0</v>
      </c>
      <c r="DW75" s="21" t="n">
        <f aca="false">IF(OR($A75="",DW$4=""),0,COUNTIFS(Formulas!$A$2:$A$3001,DW$4,Formulas!$B$2:$B$3001,$A75))</f>
        <v>0</v>
      </c>
      <c r="DX75" s="21" t="n">
        <f aca="false">IF(OR($A75="",DX$4=""),0,COUNTIFS(Formulas!$A$2:$A$3001,DX$4,Formulas!$B$2:$B$3001,$A75))</f>
        <v>0</v>
      </c>
      <c r="DY75" s="21" t="n">
        <f aca="false">IF(OR($A75="",DY$4=""),0,COUNTIFS(Formulas!$A$2:$A$3001,DY$4,Formulas!$B$2:$B$3001,$A75))</f>
        <v>0</v>
      </c>
      <c r="DZ75" s="21" t="n">
        <f aca="false">IF(OR($A75="",DZ$4=""),0,COUNTIFS(Formulas!$A$2:$A$3001,DZ$4,Formulas!$B$2:$B$3001,$A75))</f>
        <v>0</v>
      </c>
      <c r="EA75" s="21" t="n">
        <f aca="false">IF(OR($A75="",EA$4=""),0,COUNTIFS(Formulas!$A$2:$A$3001,EA$4,Formulas!$B$2:$B$3001,$A75))</f>
        <v>0</v>
      </c>
      <c r="EB75" s="21" t="n">
        <f aca="false">IF(OR($A75="",EB$4=""),0,COUNTIFS(Formulas!$A$2:$A$3001,EB$4,Formulas!$B$2:$B$3001,$A75))</f>
        <v>0</v>
      </c>
      <c r="EC75" s="21" t="n">
        <f aca="false">IF(OR($A75="",EC$4=""),0,COUNTIFS(Formulas!$A$2:$A$3001,EC$4,Formulas!$B$2:$B$3001,$A75))</f>
        <v>0</v>
      </c>
      <c r="ED75" s="21" t="n">
        <f aca="false">IF(OR($A75="",ED$4=""),0,COUNTIFS(Formulas!$A$2:$A$3001,ED$4,Formulas!$B$2:$B$3001,$A75))</f>
        <v>0</v>
      </c>
      <c r="EE75" s="21" t="n">
        <f aca="false">IF(OR($A75="",EE$4=""),0,COUNTIFS(Formulas!$A$2:$A$3001,EE$4,Formulas!$B$2:$B$3001,$A75))</f>
        <v>0</v>
      </c>
      <c r="EF75" s="21" t="n">
        <f aca="false">IF(OR($A75="",EF$4=""),0,COUNTIFS(Formulas!$A$2:$A$3001,EF$4,Formulas!$B$2:$B$3001,$A75))</f>
        <v>0</v>
      </c>
      <c r="EG75" s="21" t="n">
        <f aca="false">IF(OR($A75="",EG$4=""),0,COUNTIFS(Formulas!$A$2:$A$3001,EG$4,Formulas!$B$2:$B$3001,$A75))</f>
        <v>0</v>
      </c>
      <c r="EH75" s="21" t="n">
        <f aca="false">IF(OR($A75="",EH$4=""),0,COUNTIFS(Formulas!$A$2:$A$3001,EH$4,Formulas!$B$2:$B$3001,$A75))</f>
        <v>0</v>
      </c>
      <c r="EI75" s="21" t="n">
        <f aca="false">IF(OR($A75="",EI$4=""),0,COUNTIFS(Formulas!$A$2:$A$3001,EI$4,Formulas!$B$2:$B$3001,$A75))</f>
        <v>0</v>
      </c>
      <c r="EJ75" s="21" t="n">
        <f aca="false">IF(OR($A75="",EJ$4=""),0,COUNTIFS(Formulas!$A$2:$A$3001,EJ$4,Formulas!$B$2:$B$3001,$A75))</f>
        <v>0</v>
      </c>
      <c r="EK75" s="21" t="n">
        <f aca="false">IF(OR($A75="",EK$4=""),0,COUNTIFS(Formulas!$A$2:$A$3001,EK$4,Formulas!$B$2:$B$3001,$A75))</f>
        <v>0</v>
      </c>
      <c r="EL75" s="21" t="n">
        <f aca="false">IF(OR($A75="",EL$4=""),0,COUNTIFS(Formulas!$A$2:$A$3001,EL$4,Formulas!$B$2:$B$3001,$A75))</f>
        <v>0</v>
      </c>
      <c r="EM75" s="21" t="n">
        <f aca="false">IF(OR($A75="",EM$4=""),0,COUNTIFS(Formulas!$A$2:$A$3001,EM$4,Formulas!$B$2:$B$3001,$A75))</f>
        <v>0</v>
      </c>
      <c r="EN75" s="21" t="n">
        <f aca="false">IF(OR($A75="",EN$4=""),0,COUNTIFS(Formulas!$A$2:$A$3001,EN$4,Formulas!$B$2:$B$3001,$A75))</f>
        <v>0</v>
      </c>
      <c r="EO75" s="21" t="n">
        <f aca="false">IF(OR($A75="",EO$4=""),0,COUNTIFS(Formulas!$A$2:$A$3001,EO$4,Formulas!$B$2:$B$3001,$A75))</f>
        <v>0</v>
      </c>
      <c r="EP75" s="21" t="n">
        <f aca="false">IF(OR($A75="",EP$4=""),0,COUNTIFS(Formulas!$A$2:$A$3001,EP$4,Formulas!$B$2:$B$3001,$A75))</f>
        <v>0</v>
      </c>
      <c r="EQ75" s="21" t="n">
        <f aca="false">IF(OR($A75="",EQ$4=""),0,COUNTIFS(Formulas!$A$2:$A$3001,EQ$4,Formulas!$B$2:$B$3001,$A75))</f>
        <v>0</v>
      </c>
      <c r="ER75" s="21" t="n">
        <f aca="false">IF(OR($A75="",ER$4=""),0,COUNTIFS(Formulas!$A$2:$A$3001,ER$4,Formulas!$B$2:$B$3001,$A75))</f>
        <v>0</v>
      </c>
      <c r="ES75" s="21" t="n">
        <f aca="false">IF(OR($A75="",ES$4=""),0,COUNTIFS(Formulas!$A$2:$A$3001,ES$4,Formulas!$B$2:$B$3001,$A75))</f>
        <v>0</v>
      </c>
      <c r="ET75" s="21" t="n">
        <f aca="false">IF(OR($A75="",ET$4=""),0,COUNTIFS(Formulas!$A$2:$A$3001,ET$4,Formulas!$B$2:$B$3001,$A75))</f>
        <v>0</v>
      </c>
      <c r="EU75" s="21" t="n">
        <f aca="false">IF(OR($A75="",EU$4=""),0,COUNTIFS(Formulas!$A$2:$A$3001,EU$4,Formulas!$B$2:$B$3001,$A75))</f>
        <v>0</v>
      </c>
      <c r="EV75" s="21" t="n">
        <f aca="false">IF(OR($A75="",EV$4=""),0,COUNTIFS(Formulas!$A$2:$A$3001,EV$4,Formulas!$B$2:$B$3001,$A75))</f>
        <v>0</v>
      </c>
    </row>
    <row r="76" customFormat="false" ht="15" hidden="false" customHeight="false" outlineLevel="0" collapsed="false">
      <c r="A76" s="13" t="str">
        <f aca="false">IF(INDEX(Materials!$A$2:$A$301,72)="","",INDEX(Materials!$A$2:$A$301,72))</f>
        <v>Peppermint Dry Extract</v>
      </c>
      <c r="B76" s="19" t="n">
        <f aca="false">IF(A76="","",COUNTIF(C76:EV76,"&gt;0"))</f>
        <v>2</v>
      </c>
      <c r="C76" s="21" t="n">
        <f aca="false">IF(OR($A76="",C$4=""),0,COUNTIFS(Formulas!$A$2:$A$3001,C$4,Formulas!$B$2:$B$3001,$A76))</f>
        <v>0</v>
      </c>
      <c r="D76" s="21" t="n">
        <f aca="false">IF(OR($A76="",D$4=""),0,COUNTIFS(Formulas!$A$2:$A$3001,D$4,Formulas!$B$2:$B$3001,$A76))</f>
        <v>0</v>
      </c>
      <c r="E76" s="21" t="n">
        <f aca="false">IF(OR($A76="",E$4=""),0,COUNTIFS(Formulas!$A$2:$A$3001,E$4,Formulas!$B$2:$B$3001,$A76))</f>
        <v>0</v>
      </c>
      <c r="F76" s="21" t="n">
        <f aca="false">IF(OR($A76="",F$4=""),0,COUNTIFS(Formulas!$A$2:$A$3001,F$4,Formulas!$B$2:$B$3001,$A76))</f>
        <v>0</v>
      </c>
      <c r="G76" s="21" t="n">
        <f aca="false">IF(OR($A76="",G$4=""),0,COUNTIFS(Formulas!$A$2:$A$3001,G$4,Formulas!$B$2:$B$3001,$A76))</f>
        <v>0</v>
      </c>
      <c r="H76" s="21" t="n">
        <f aca="false">IF(OR($A76="",H$4=""),0,COUNTIFS(Formulas!$A$2:$A$3001,H$4,Formulas!$B$2:$B$3001,$A76))</f>
        <v>0</v>
      </c>
      <c r="I76" s="21" t="n">
        <f aca="false">IF(OR($A76="",I$4=""),0,COUNTIFS(Formulas!$A$2:$A$3001,I$4,Formulas!$B$2:$B$3001,$A76))</f>
        <v>0</v>
      </c>
      <c r="J76" s="21" t="n">
        <f aca="false">IF(OR($A76="",J$4=""),0,COUNTIFS(Formulas!$A$2:$A$3001,J$4,Formulas!$B$2:$B$3001,$A76))</f>
        <v>0</v>
      </c>
      <c r="K76" s="21" t="n">
        <f aca="false">IF(OR($A76="",K$4=""),0,COUNTIFS(Formulas!$A$2:$A$3001,K$4,Formulas!$B$2:$B$3001,$A76))</f>
        <v>0</v>
      </c>
      <c r="L76" s="21" t="n">
        <f aca="false">IF(OR($A76="",L$4=""),0,COUNTIFS(Formulas!$A$2:$A$3001,L$4,Formulas!$B$2:$B$3001,$A76))</f>
        <v>0</v>
      </c>
      <c r="M76" s="21" t="n">
        <f aca="false">IF(OR($A76="",M$4=""),0,COUNTIFS(Formulas!$A$2:$A$3001,M$4,Formulas!$B$2:$B$3001,$A76))</f>
        <v>0</v>
      </c>
      <c r="N76" s="21" t="n">
        <f aca="false">IF(OR($A76="",N$4=""),0,COUNTIFS(Formulas!$A$2:$A$3001,N$4,Formulas!$B$2:$B$3001,$A76))</f>
        <v>0</v>
      </c>
      <c r="O76" s="21" t="n">
        <f aca="false">IF(OR($A76="",O$4=""),0,COUNTIFS(Formulas!$A$2:$A$3001,O$4,Formulas!$B$2:$B$3001,$A76))</f>
        <v>0</v>
      </c>
      <c r="P76" s="21" t="n">
        <f aca="false">IF(OR($A76="",P$4=""),0,COUNTIFS(Formulas!$A$2:$A$3001,P$4,Formulas!$B$2:$B$3001,$A76))</f>
        <v>0</v>
      </c>
      <c r="Q76" s="21" t="n">
        <f aca="false">IF(OR($A76="",Q$4=""),0,COUNTIFS(Formulas!$A$2:$A$3001,Q$4,Formulas!$B$2:$B$3001,$A76))</f>
        <v>0</v>
      </c>
      <c r="R76" s="21" t="n">
        <f aca="false">IF(OR($A76="",R$4=""),0,COUNTIFS(Formulas!$A$2:$A$3001,R$4,Formulas!$B$2:$B$3001,$A76))</f>
        <v>0</v>
      </c>
      <c r="S76" s="21" t="n">
        <f aca="false">IF(OR($A76="",S$4=""),0,COUNTIFS(Formulas!$A$2:$A$3001,S$4,Formulas!$B$2:$B$3001,$A76))</f>
        <v>0</v>
      </c>
      <c r="T76" s="21" t="n">
        <f aca="false">IF(OR($A76="",T$4=""),0,COUNTIFS(Formulas!$A$2:$A$3001,T$4,Formulas!$B$2:$B$3001,$A76))</f>
        <v>0</v>
      </c>
      <c r="U76" s="21" t="n">
        <f aca="false">IF(OR($A76="",U$4=""),0,COUNTIFS(Formulas!$A$2:$A$3001,U$4,Formulas!$B$2:$B$3001,$A76))</f>
        <v>0</v>
      </c>
      <c r="V76" s="21" t="n">
        <f aca="false">IF(OR($A76="",V$4=""),0,COUNTIFS(Formulas!$A$2:$A$3001,V$4,Formulas!$B$2:$B$3001,$A76))</f>
        <v>0</v>
      </c>
      <c r="W76" s="21" t="n">
        <f aca="false">IF(OR($A76="",W$4=""),0,COUNTIFS(Formulas!$A$2:$A$3001,W$4,Formulas!$B$2:$B$3001,$A76))</f>
        <v>0</v>
      </c>
      <c r="X76" s="21" t="n">
        <f aca="false">IF(OR($A76="",X$4=""),0,COUNTIFS(Formulas!$A$2:$A$3001,X$4,Formulas!$B$2:$B$3001,$A76))</f>
        <v>0</v>
      </c>
      <c r="Y76" s="21" t="n">
        <f aca="false">IF(OR($A76="",Y$4=""),0,COUNTIFS(Formulas!$A$2:$A$3001,Y$4,Formulas!$B$2:$B$3001,$A76))</f>
        <v>0</v>
      </c>
      <c r="Z76" s="21" t="n">
        <f aca="false">IF(OR($A76="",Z$4=""),0,COUNTIFS(Formulas!$A$2:$A$3001,Z$4,Formulas!$B$2:$B$3001,$A76))</f>
        <v>0</v>
      </c>
      <c r="AA76" s="21" t="n">
        <f aca="false">IF(OR($A76="",AA$4=""),0,COUNTIFS(Formulas!$A$2:$A$3001,AA$4,Formulas!$B$2:$B$3001,$A76))</f>
        <v>0</v>
      </c>
      <c r="AB76" s="21" t="n">
        <f aca="false">IF(OR($A76="",AB$4=""),0,COUNTIFS(Formulas!$A$2:$A$3001,AB$4,Formulas!$B$2:$B$3001,$A76))</f>
        <v>0</v>
      </c>
      <c r="AC76" s="21" t="n">
        <f aca="false">IF(OR($A76="",AC$4=""),0,COUNTIFS(Formulas!$A$2:$A$3001,AC$4,Formulas!$B$2:$B$3001,$A76))</f>
        <v>0</v>
      </c>
      <c r="AD76" s="21" t="n">
        <f aca="false">IF(OR($A76="",AD$4=""),0,COUNTIFS(Formulas!$A$2:$A$3001,AD$4,Formulas!$B$2:$B$3001,$A76))</f>
        <v>0</v>
      </c>
      <c r="AE76" s="21" t="n">
        <f aca="false">IF(OR($A76="",AE$4=""),0,COUNTIFS(Formulas!$A$2:$A$3001,AE$4,Formulas!$B$2:$B$3001,$A76))</f>
        <v>0</v>
      </c>
      <c r="AF76" s="21" t="n">
        <f aca="false">IF(OR($A76="",AF$4=""),0,COUNTIFS(Formulas!$A$2:$A$3001,AF$4,Formulas!$B$2:$B$3001,$A76))</f>
        <v>0</v>
      </c>
      <c r="AG76" s="21" t="n">
        <f aca="false">IF(OR($A76="",AG$4=""),0,COUNTIFS(Formulas!$A$2:$A$3001,AG$4,Formulas!$B$2:$B$3001,$A76))</f>
        <v>0</v>
      </c>
      <c r="AH76" s="21" t="n">
        <f aca="false">IF(OR($A76="",AH$4=""),0,COUNTIFS(Formulas!$A$2:$A$3001,AH$4,Formulas!$B$2:$B$3001,$A76))</f>
        <v>0</v>
      </c>
      <c r="AI76" s="21" t="n">
        <f aca="false">IF(OR($A76="",AI$4=""),0,COUNTIFS(Formulas!$A$2:$A$3001,AI$4,Formulas!$B$2:$B$3001,$A76))</f>
        <v>0</v>
      </c>
      <c r="AJ76" s="21" t="n">
        <f aca="false">IF(OR($A76="",AJ$4=""),0,COUNTIFS(Formulas!$A$2:$A$3001,AJ$4,Formulas!$B$2:$B$3001,$A76))</f>
        <v>0</v>
      </c>
      <c r="AK76" s="21" t="n">
        <f aca="false">IF(OR($A76="",AK$4=""),0,COUNTIFS(Formulas!$A$2:$A$3001,AK$4,Formulas!$B$2:$B$3001,$A76))</f>
        <v>0</v>
      </c>
      <c r="AL76" s="21" t="n">
        <f aca="false">IF(OR($A76="",AL$4=""),0,COUNTIFS(Formulas!$A$2:$A$3001,AL$4,Formulas!$B$2:$B$3001,$A76))</f>
        <v>0</v>
      </c>
      <c r="AM76" s="21" t="n">
        <f aca="false">IF(OR($A76="",AM$4=""),0,COUNTIFS(Formulas!$A$2:$A$3001,AM$4,Formulas!$B$2:$B$3001,$A76))</f>
        <v>0</v>
      </c>
      <c r="AN76" s="21" t="n">
        <f aca="false">IF(OR($A76="",AN$4=""),0,COUNTIFS(Formulas!$A$2:$A$3001,AN$4,Formulas!$B$2:$B$3001,$A76))</f>
        <v>0</v>
      </c>
      <c r="AO76" s="21" t="n">
        <f aca="false">IF(OR($A76="",AO$4=""),0,COUNTIFS(Formulas!$A$2:$A$3001,AO$4,Formulas!$B$2:$B$3001,$A76))</f>
        <v>0</v>
      </c>
      <c r="AP76" s="21" t="n">
        <f aca="false">IF(OR($A76="",AP$4=""),0,COUNTIFS(Formulas!$A$2:$A$3001,AP$4,Formulas!$B$2:$B$3001,$A76))</f>
        <v>0</v>
      </c>
      <c r="AQ76" s="21" t="n">
        <f aca="false">IF(OR($A76="",AQ$4=""),0,COUNTIFS(Formulas!$A$2:$A$3001,AQ$4,Formulas!$B$2:$B$3001,$A76))</f>
        <v>0</v>
      </c>
      <c r="AR76" s="21" t="n">
        <f aca="false">IF(OR($A76="",AR$4=""),0,COUNTIFS(Formulas!$A$2:$A$3001,AR$4,Formulas!$B$2:$B$3001,$A76))</f>
        <v>0</v>
      </c>
      <c r="AS76" s="21" t="n">
        <f aca="false">IF(OR($A76="",AS$4=""),0,COUNTIFS(Formulas!$A$2:$A$3001,AS$4,Formulas!$B$2:$B$3001,$A76))</f>
        <v>0</v>
      </c>
      <c r="AT76" s="21" t="n">
        <f aca="false">IF(OR($A76="",AT$4=""),0,COUNTIFS(Formulas!$A$2:$A$3001,AT$4,Formulas!$B$2:$B$3001,$A76))</f>
        <v>0</v>
      </c>
      <c r="AU76" s="21" t="n">
        <f aca="false">IF(OR($A76="",AU$4=""),0,COUNTIFS(Formulas!$A$2:$A$3001,AU$4,Formulas!$B$2:$B$3001,$A76))</f>
        <v>0</v>
      </c>
      <c r="AV76" s="21" t="n">
        <f aca="false">IF(OR($A76="",AV$4=""),0,COUNTIFS(Formulas!$A$2:$A$3001,AV$4,Formulas!$B$2:$B$3001,$A76))</f>
        <v>0</v>
      </c>
      <c r="AW76" s="21" t="n">
        <f aca="false">IF(OR($A76="",AW$4=""),0,COUNTIFS(Formulas!$A$2:$A$3001,AW$4,Formulas!$B$2:$B$3001,$A76))</f>
        <v>0</v>
      </c>
      <c r="AX76" s="21" t="n">
        <f aca="false">IF(OR($A76="",AX$4=""),0,COUNTIFS(Formulas!$A$2:$A$3001,AX$4,Formulas!$B$2:$B$3001,$A76))</f>
        <v>0</v>
      </c>
      <c r="AY76" s="21" t="n">
        <f aca="false">IF(OR($A76="",AY$4=""),0,COUNTIFS(Formulas!$A$2:$A$3001,AY$4,Formulas!$B$2:$B$3001,$A76))</f>
        <v>0</v>
      </c>
      <c r="AZ76" s="21" t="n">
        <f aca="false">IF(OR($A76="",AZ$4=""),0,COUNTIFS(Formulas!$A$2:$A$3001,AZ$4,Formulas!$B$2:$B$3001,$A76))</f>
        <v>0</v>
      </c>
      <c r="BA76" s="21" t="n">
        <f aca="false">IF(OR($A76="",BA$4=""),0,COUNTIFS(Formulas!$A$2:$A$3001,BA$4,Formulas!$B$2:$B$3001,$A76))</f>
        <v>0</v>
      </c>
      <c r="BB76" s="21" t="n">
        <f aca="false">IF(OR($A76="",BB$4=""),0,COUNTIFS(Formulas!$A$2:$A$3001,BB$4,Formulas!$B$2:$B$3001,$A76))</f>
        <v>0</v>
      </c>
      <c r="BC76" s="21" t="n">
        <f aca="false">IF(OR($A76="",BC$4=""),0,COUNTIFS(Formulas!$A$2:$A$3001,BC$4,Formulas!$B$2:$B$3001,$A76))</f>
        <v>0</v>
      </c>
      <c r="BD76" s="21" t="n">
        <f aca="false">IF(OR($A76="",BD$4=""),0,COUNTIFS(Formulas!$A$2:$A$3001,BD$4,Formulas!$B$2:$B$3001,$A76))</f>
        <v>0</v>
      </c>
      <c r="BE76" s="21" t="n">
        <f aca="false">IF(OR($A76="",BE$4=""),0,COUNTIFS(Formulas!$A$2:$A$3001,BE$4,Formulas!$B$2:$B$3001,$A76))</f>
        <v>0</v>
      </c>
      <c r="BF76" s="21" t="n">
        <f aca="false">IF(OR($A76="",BF$4=""),0,COUNTIFS(Formulas!$A$2:$A$3001,BF$4,Formulas!$B$2:$B$3001,$A76))</f>
        <v>0</v>
      </c>
      <c r="BG76" s="21" t="n">
        <f aca="false">IF(OR($A76="",BG$4=""),0,COUNTIFS(Formulas!$A$2:$A$3001,BG$4,Formulas!$B$2:$B$3001,$A76))</f>
        <v>0</v>
      </c>
      <c r="BH76" s="21" t="n">
        <f aca="false">IF(OR($A76="",BH$4=""),0,COUNTIFS(Formulas!$A$2:$A$3001,BH$4,Formulas!$B$2:$B$3001,$A76))</f>
        <v>0</v>
      </c>
      <c r="BI76" s="21" t="n">
        <f aca="false">IF(OR($A76="",BI$4=""),0,COUNTIFS(Formulas!$A$2:$A$3001,BI$4,Formulas!$B$2:$B$3001,$A76))</f>
        <v>0</v>
      </c>
      <c r="BJ76" s="21" t="n">
        <f aca="false">IF(OR($A76="",BJ$4=""),0,COUNTIFS(Formulas!$A$2:$A$3001,BJ$4,Formulas!$B$2:$B$3001,$A76))</f>
        <v>0</v>
      </c>
      <c r="BK76" s="21" t="n">
        <f aca="false">IF(OR($A76="",BK$4=""),0,COUNTIFS(Formulas!$A$2:$A$3001,BK$4,Formulas!$B$2:$B$3001,$A76))</f>
        <v>0</v>
      </c>
      <c r="BL76" s="21" t="n">
        <f aca="false">IF(OR($A76="",BL$4=""),0,COUNTIFS(Formulas!$A$2:$A$3001,BL$4,Formulas!$B$2:$B$3001,$A76))</f>
        <v>0</v>
      </c>
      <c r="BM76" s="21" t="n">
        <f aca="false">IF(OR($A76="",BM$4=""),0,COUNTIFS(Formulas!$A$2:$A$3001,BM$4,Formulas!$B$2:$B$3001,$A76))</f>
        <v>0</v>
      </c>
      <c r="BN76" s="21" t="n">
        <f aca="false">IF(OR($A76="",BN$4=""),0,COUNTIFS(Formulas!$A$2:$A$3001,BN$4,Formulas!$B$2:$B$3001,$A76))</f>
        <v>0</v>
      </c>
      <c r="BO76" s="21" t="n">
        <f aca="false">IF(OR($A76="",BO$4=""),0,COUNTIFS(Formulas!$A$2:$A$3001,BO$4,Formulas!$B$2:$B$3001,$A76))</f>
        <v>0</v>
      </c>
      <c r="BP76" s="21" t="n">
        <f aca="false">IF(OR($A76="",BP$4=""),0,COUNTIFS(Formulas!$A$2:$A$3001,BP$4,Formulas!$B$2:$B$3001,$A76))</f>
        <v>0</v>
      </c>
      <c r="BQ76" s="21" t="n">
        <f aca="false">IF(OR($A76="",BQ$4=""),0,COUNTIFS(Formulas!$A$2:$A$3001,BQ$4,Formulas!$B$2:$B$3001,$A76))</f>
        <v>0</v>
      </c>
      <c r="BR76" s="21" t="n">
        <f aca="false">IF(OR($A76="",BR$4=""),0,COUNTIFS(Formulas!$A$2:$A$3001,BR$4,Formulas!$B$2:$B$3001,$A76))</f>
        <v>0</v>
      </c>
      <c r="BS76" s="21" t="n">
        <f aca="false">IF(OR($A76="",BS$4=""),0,COUNTIFS(Formulas!$A$2:$A$3001,BS$4,Formulas!$B$2:$B$3001,$A76))</f>
        <v>0</v>
      </c>
      <c r="BT76" s="21" t="n">
        <f aca="false">IF(OR($A76="",BT$4=""),0,COUNTIFS(Formulas!$A$2:$A$3001,BT$4,Formulas!$B$2:$B$3001,$A76))</f>
        <v>0</v>
      </c>
      <c r="BU76" s="21" t="n">
        <f aca="false">IF(OR($A76="",BU$4=""),0,COUNTIFS(Formulas!$A$2:$A$3001,BU$4,Formulas!$B$2:$B$3001,$A76))</f>
        <v>0</v>
      </c>
      <c r="BV76" s="21" t="n">
        <f aca="false">IF(OR($A76="",BV$4=""),0,COUNTIFS(Formulas!$A$2:$A$3001,BV$4,Formulas!$B$2:$B$3001,$A76))</f>
        <v>0</v>
      </c>
      <c r="BW76" s="21" t="n">
        <f aca="false">IF(OR($A76="",BW$4=""),0,COUNTIFS(Formulas!$A$2:$A$3001,BW$4,Formulas!$B$2:$B$3001,$A76))</f>
        <v>0</v>
      </c>
      <c r="BX76" s="21" t="n">
        <f aca="false">IF(OR($A76="",BX$4=""),0,COUNTIFS(Formulas!$A$2:$A$3001,BX$4,Formulas!$B$2:$B$3001,$A76))</f>
        <v>0</v>
      </c>
      <c r="BY76" s="21" t="n">
        <f aca="false">IF(OR($A76="",BY$4=""),0,COUNTIFS(Formulas!$A$2:$A$3001,BY$4,Formulas!$B$2:$B$3001,$A76))</f>
        <v>0</v>
      </c>
      <c r="BZ76" s="21" t="n">
        <f aca="false">IF(OR($A76="",BZ$4=""),0,COUNTIFS(Formulas!$A$2:$A$3001,BZ$4,Formulas!$B$2:$B$3001,$A76))</f>
        <v>0</v>
      </c>
      <c r="CA76" s="21" t="n">
        <f aca="false">IF(OR($A76="",CA$4=""),0,COUNTIFS(Formulas!$A$2:$A$3001,CA$4,Formulas!$B$2:$B$3001,$A76))</f>
        <v>0</v>
      </c>
      <c r="CB76" s="21" t="n">
        <f aca="false">IF(OR($A76="",CB$4=""),0,COUNTIFS(Formulas!$A$2:$A$3001,CB$4,Formulas!$B$2:$B$3001,$A76))</f>
        <v>0</v>
      </c>
      <c r="CC76" s="21" t="n">
        <f aca="false">IF(OR($A76="",CC$4=""),0,COUNTIFS(Formulas!$A$2:$A$3001,CC$4,Formulas!$B$2:$B$3001,$A76))</f>
        <v>0</v>
      </c>
      <c r="CD76" s="21" t="n">
        <f aca="false">IF(OR($A76="",CD$4=""),0,COUNTIFS(Formulas!$A$2:$A$3001,CD$4,Formulas!$B$2:$B$3001,$A76))</f>
        <v>0</v>
      </c>
      <c r="CE76" s="21" t="n">
        <f aca="false">IF(OR($A76="",CE$4=""),0,COUNTIFS(Formulas!$A$2:$A$3001,CE$4,Formulas!$B$2:$B$3001,$A76))</f>
        <v>0</v>
      </c>
      <c r="CF76" s="21" t="n">
        <f aca="false">IF(OR($A76="",CF$4=""),0,COUNTIFS(Formulas!$A$2:$A$3001,CF$4,Formulas!$B$2:$B$3001,$A76))</f>
        <v>0</v>
      </c>
      <c r="CG76" s="21" t="n">
        <f aca="false">IF(OR($A76="",CG$4=""),0,COUNTIFS(Formulas!$A$2:$A$3001,CG$4,Formulas!$B$2:$B$3001,$A76))</f>
        <v>0</v>
      </c>
      <c r="CH76" s="21" t="n">
        <f aca="false">IF(OR($A76="",CH$4=""),0,COUNTIFS(Formulas!$A$2:$A$3001,CH$4,Formulas!$B$2:$B$3001,$A76))</f>
        <v>0</v>
      </c>
      <c r="CI76" s="21" t="n">
        <f aca="false">IF(OR($A76="",CI$4=""),0,COUNTIFS(Formulas!$A$2:$A$3001,CI$4,Formulas!$B$2:$B$3001,$A76))</f>
        <v>0</v>
      </c>
      <c r="CJ76" s="21" t="n">
        <f aca="false">IF(OR($A76="",CJ$4=""),0,COUNTIFS(Formulas!$A$2:$A$3001,CJ$4,Formulas!$B$2:$B$3001,$A76))</f>
        <v>0</v>
      </c>
      <c r="CK76" s="21" t="n">
        <f aca="false">IF(OR($A76="",CK$4=""),0,COUNTIFS(Formulas!$A$2:$A$3001,CK$4,Formulas!$B$2:$B$3001,$A76))</f>
        <v>0</v>
      </c>
      <c r="CL76" s="21" t="n">
        <f aca="false">IF(OR($A76="",CL$4=""),0,COUNTIFS(Formulas!$A$2:$A$3001,CL$4,Formulas!$B$2:$B$3001,$A76))</f>
        <v>0</v>
      </c>
      <c r="CM76" s="21" t="n">
        <f aca="false">IF(OR($A76="",CM$4=""),0,COUNTIFS(Formulas!$A$2:$A$3001,CM$4,Formulas!$B$2:$B$3001,$A76))</f>
        <v>0</v>
      </c>
      <c r="CN76" s="21" t="n">
        <f aca="false">IF(OR($A76="",CN$4=""),0,COUNTIFS(Formulas!$A$2:$A$3001,CN$4,Formulas!$B$2:$B$3001,$A76))</f>
        <v>0</v>
      </c>
      <c r="CO76" s="21" t="n">
        <f aca="false">IF(OR($A76="",CO$4=""),0,COUNTIFS(Formulas!$A$2:$A$3001,CO$4,Formulas!$B$2:$B$3001,$A76))</f>
        <v>0</v>
      </c>
      <c r="CP76" s="21" t="n">
        <f aca="false">IF(OR($A76="",CP$4=""),0,COUNTIFS(Formulas!$A$2:$A$3001,CP$4,Formulas!$B$2:$B$3001,$A76))</f>
        <v>1</v>
      </c>
      <c r="CQ76" s="21" t="n">
        <f aca="false">IF(OR($A76="",CQ$4=""),0,COUNTIFS(Formulas!$A$2:$A$3001,CQ$4,Formulas!$B$2:$B$3001,$A76))</f>
        <v>1</v>
      </c>
      <c r="CR76" s="21" t="n">
        <f aca="false">IF(OR($A76="",CR$4=""),0,COUNTIFS(Formulas!$A$2:$A$3001,CR$4,Formulas!$B$2:$B$3001,$A76))</f>
        <v>0</v>
      </c>
      <c r="CS76" s="21" t="n">
        <f aca="false">IF(OR($A76="",CS$4=""),0,COUNTIFS(Formulas!$A$2:$A$3001,CS$4,Formulas!$B$2:$B$3001,$A76))</f>
        <v>0</v>
      </c>
      <c r="CT76" s="21" t="n">
        <f aca="false">IF(OR($A76="",CT$4=""),0,COUNTIFS(Formulas!$A$2:$A$3001,CT$4,Formulas!$B$2:$B$3001,$A76))</f>
        <v>0</v>
      </c>
      <c r="CU76" s="21" t="n">
        <f aca="false">IF(OR($A76="",CU$4=""),0,COUNTIFS(Formulas!$A$2:$A$3001,CU$4,Formulas!$B$2:$B$3001,$A76))</f>
        <v>0</v>
      </c>
      <c r="CV76" s="21" t="n">
        <f aca="false">IF(OR($A76="",CV$4=""),0,COUNTIFS(Formulas!$A$2:$A$3001,CV$4,Formulas!$B$2:$B$3001,$A76))</f>
        <v>0</v>
      </c>
      <c r="CW76" s="21" t="n">
        <f aca="false">IF(OR($A76="",CW$4=""),0,COUNTIFS(Formulas!$A$2:$A$3001,CW$4,Formulas!$B$2:$B$3001,$A76))</f>
        <v>0</v>
      </c>
      <c r="CX76" s="21" t="n">
        <f aca="false">IF(OR($A76="",CX$4=""),0,COUNTIFS(Formulas!$A$2:$A$3001,CX$4,Formulas!$B$2:$B$3001,$A76))</f>
        <v>0</v>
      </c>
      <c r="CY76" s="21" t="n">
        <f aca="false">IF(OR($A76="",CY$4=""),0,COUNTIFS(Formulas!$A$2:$A$3001,CY$4,Formulas!$B$2:$B$3001,$A76))</f>
        <v>0</v>
      </c>
      <c r="CZ76" s="21" t="n">
        <f aca="false">IF(OR($A76="",CZ$4=""),0,COUNTIFS(Formulas!$A$2:$A$3001,CZ$4,Formulas!$B$2:$B$3001,$A76))</f>
        <v>0</v>
      </c>
      <c r="DA76" s="21" t="n">
        <f aca="false">IF(OR($A76="",DA$4=""),0,COUNTIFS(Formulas!$A$2:$A$3001,DA$4,Formulas!$B$2:$B$3001,$A76))</f>
        <v>0</v>
      </c>
      <c r="DB76" s="21" t="n">
        <f aca="false">IF(OR($A76="",DB$4=""),0,COUNTIFS(Formulas!$A$2:$A$3001,DB$4,Formulas!$B$2:$B$3001,$A76))</f>
        <v>0</v>
      </c>
      <c r="DC76" s="21" t="n">
        <f aca="false">IF(OR($A76="",DC$4=""),0,COUNTIFS(Formulas!$A$2:$A$3001,DC$4,Formulas!$B$2:$B$3001,$A76))</f>
        <v>0</v>
      </c>
      <c r="DD76" s="21" t="n">
        <f aca="false">IF(OR($A76="",DD$4=""),0,COUNTIFS(Formulas!$A$2:$A$3001,DD$4,Formulas!$B$2:$B$3001,$A76))</f>
        <v>0</v>
      </c>
      <c r="DE76" s="21" t="n">
        <f aca="false">IF(OR($A76="",DE$4=""),0,COUNTIFS(Formulas!$A$2:$A$3001,DE$4,Formulas!$B$2:$B$3001,$A76))</f>
        <v>0</v>
      </c>
      <c r="DF76" s="21" t="n">
        <f aca="false">IF(OR($A76="",DF$4=""),0,COUNTIFS(Formulas!$A$2:$A$3001,DF$4,Formulas!$B$2:$B$3001,$A76))</f>
        <v>0</v>
      </c>
      <c r="DG76" s="21" t="n">
        <f aca="false">IF(OR($A76="",DG$4=""),0,COUNTIFS(Formulas!$A$2:$A$3001,DG$4,Formulas!$B$2:$B$3001,$A76))</f>
        <v>0</v>
      </c>
      <c r="DH76" s="21" t="n">
        <f aca="false">IF(OR($A76="",DH$4=""),0,COUNTIFS(Formulas!$A$2:$A$3001,DH$4,Formulas!$B$2:$B$3001,$A76))</f>
        <v>0</v>
      </c>
      <c r="DI76" s="21" t="n">
        <f aca="false">IF(OR($A76="",DI$4=""),0,COUNTIFS(Formulas!$A$2:$A$3001,DI$4,Formulas!$B$2:$B$3001,$A76))</f>
        <v>0</v>
      </c>
      <c r="DJ76" s="21" t="n">
        <f aca="false">IF(OR($A76="",DJ$4=""),0,COUNTIFS(Formulas!$A$2:$A$3001,DJ$4,Formulas!$B$2:$B$3001,$A76))</f>
        <v>0</v>
      </c>
      <c r="DK76" s="21" t="n">
        <f aca="false">IF(OR($A76="",DK$4=""),0,COUNTIFS(Formulas!$A$2:$A$3001,DK$4,Formulas!$B$2:$B$3001,$A76))</f>
        <v>0</v>
      </c>
      <c r="DL76" s="21" t="n">
        <f aca="false">IF(OR($A76="",DL$4=""),0,COUNTIFS(Formulas!$A$2:$A$3001,DL$4,Formulas!$B$2:$B$3001,$A76))</f>
        <v>0</v>
      </c>
      <c r="DM76" s="21" t="n">
        <f aca="false">IF(OR($A76="",DM$4=""),0,COUNTIFS(Formulas!$A$2:$A$3001,DM$4,Formulas!$B$2:$B$3001,$A76))</f>
        <v>0</v>
      </c>
      <c r="DN76" s="21" t="n">
        <f aca="false">IF(OR($A76="",DN$4=""),0,COUNTIFS(Formulas!$A$2:$A$3001,DN$4,Formulas!$B$2:$B$3001,$A76))</f>
        <v>0</v>
      </c>
      <c r="DO76" s="21" t="n">
        <f aca="false">IF(OR($A76="",DO$4=""),0,COUNTIFS(Formulas!$A$2:$A$3001,DO$4,Formulas!$B$2:$B$3001,$A76))</f>
        <v>0</v>
      </c>
      <c r="DP76" s="21" t="n">
        <f aca="false">IF(OR($A76="",DP$4=""),0,COUNTIFS(Formulas!$A$2:$A$3001,DP$4,Formulas!$B$2:$B$3001,$A76))</f>
        <v>0</v>
      </c>
      <c r="DQ76" s="21" t="n">
        <f aca="false">IF(OR($A76="",DQ$4=""),0,COUNTIFS(Formulas!$A$2:$A$3001,DQ$4,Formulas!$B$2:$B$3001,$A76))</f>
        <v>0</v>
      </c>
      <c r="DR76" s="21" t="n">
        <f aca="false">IF(OR($A76="",DR$4=""),0,COUNTIFS(Formulas!$A$2:$A$3001,DR$4,Formulas!$B$2:$B$3001,$A76))</f>
        <v>0</v>
      </c>
      <c r="DS76" s="21" t="n">
        <f aca="false">IF(OR($A76="",DS$4=""),0,COUNTIFS(Formulas!$A$2:$A$3001,DS$4,Formulas!$B$2:$B$3001,$A76))</f>
        <v>0</v>
      </c>
      <c r="DT76" s="21" t="n">
        <f aca="false">IF(OR($A76="",DT$4=""),0,COUNTIFS(Formulas!$A$2:$A$3001,DT$4,Formulas!$B$2:$B$3001,$A76))</f>
        <v>0</v>
      </c>
      <c r="DU76" s="21" t="n">
        <f aca="false">IF(OR($A76="",DU$4=""),0,COUNTIFS(Formulas!$A$2:$A$3001,DU$4,Formulas!$B$2:$B$3001,$A76))</f>
        <v>0</v>
      </c>
      <c r="DV76" s="21" t="n">
        <f aca="false">IF(OR($A76="",DV$4=""),0,COUNTIFS(Formulas!$A$2:$A$3001,DV$4,Formulas!$B$2:$B$3001,$A76))</f>
        <v>0</v>
      </c>
      <c r="DW76" s="21" t="n">
        <f aca="false">IF(OR($A76="",DW$4=""),0,COUNTIFS(Formulas!$A$2:$A$3001,DW$4,Formulas!$B$2:$B$3001,$A76))</f>
        <v>0</v>
      </c>
      <c r="DX76" s="21" t="n">
        <f aca="false">IF(OR($A76="",DX$4=""),0,COUNTIFS(Formulas!$A$2:$A$3001,DX$4,Formulas!$B$2:$B$3001,$A76))</f>
        <v>0</v>
      </c>
      <c r="DY76" s="21" t="n">
        <f aca="false">IF(OR($A76="",DY$4=""),0,COUNTIFS(Formulas!$A$2:$A$3001,DY$4,Formulas!$B$2:$B$3001,$A76))</f>
        <v>0</v>
      </c>
      <c r="DZ76" s="21" t="n">
        <f aca="false">IF(OR($A76="",DZ$4=""),0,COUNTIFS(Formulas!$A$2:$A$3001,DZ$4,Formulas!$B$2:$B$3001,$A76))</f>
        <v>0</v>
      </c>
      <c r="EA76" s="21" t="n">
        <f aca="false">IF(OR($A76="",EA$4=""),0,COUNTIFS(Formulas!$A$2:$A$3001,EA$4,Formulas!$B$2:$B$3001,$A76))</f>
        <v>0</v>
      </c>
      <c r="EB76" s="21" t="n">
        <f aca="false">IF(OR($A76="",EB$4=""),0,COUNTIFS(Formulas!$A$2:$A$3001,EB$4,Formulas!$B$2:$B$3001,$A76))</f>
        <v>0</v>
      </c>
      <c r="EC76" s="21" t="n">
        <f aca="false">IF(OR($A76="",EC$4=""),0,COUNTIFS(Formulas!$A$2:$A$3001,EC$4,Formulas!$B$2:$B$3001,$A76))</f>
        <v>0</v>
      </c>
      <c r="ED76" s="21" t="n">
        <f aca="false">IF(OR($A76="",ED$4=""),0,COUNTIFS(Formulas!$A$2:$A$3001,ED$4,Formulas!$B$2:$B$3001,$A76))</f>
        <v>0</v>
      </c>
      <c r="EE76" s="21" t="n">
        <f aca="false">IF(OR($A76="",EE$4=""),0,COUNTIFS(Formulas!$A$2:$A$3001,EE$4,Formulas!$B$2:$B$3001,$A76))</f>
        <v>0</v>
      </c>
      <c r="EF76" s="21" t="n">
        <f aca="false">IF(OR($A76="",EF$4=""),0,COUNTIFS(Formulas!$A$2:$A$3001,EF$4,Formulas!$B$2:$B$3001,$A76))</f>
        <v>0</v>
      </c>
      <c r="EG76" s="21" t="n">
        <f aca="false">IF(OR($A76="",EG$4=""),0,COUNTIFS(Formulas!$A$2:$A$3001,EG$4,Formulas!$B$2:$B$3001,$A76))</f>
        <v>0</v>
      </c>
      <c r="EH76" s="21" t="n">
        <f aca="false">IF(OR($A76="",EH$4=""),0,COUNTIFS(Formulas!$A$2:$A$3001,EH$4,Formulas!$B$2:$B$3001,$A76))</f>
        <v>0</v>
      </c>
      <c r="EI76" s="21" t="n">
        <f aca="false">IF(OR($A76="",EI$4=""),0,COUNTIFS(Formulas!$A$2:$A$3001,EI$4,Formulas!$B$2:$B$3001,$A76))</f>
        <v>0</v>
      </c>
      <c r="EJ76" s="21" t="n">
        <f aca="false">IF(OR($A76="",EJ$4=""),0,COUNTIFS(Formulas!$A$2:$A$3001,EJ$4,Formulas!$B$2:$B$3001,$A76))</f>
        <v>0</v>
      </c>
      <c r="EK76" s="21" t="n">
        <f aca="false">IF(OR($A76="",EK$4=""),0,COUNTIFS(Formulas!$A$2:$A$3001,EK$4,Formulas!$B$2:$B$3001,$A76))</f>
        <v>0</v>
      </c>
      <c r="EL76" s="21" t="n">
        <f aca="false">IF(OR($A76="",EL$4=""),0,COUNTIFS(Formulas!$A$2:$A$3001,EL$4,Formulas!$B$2:$B$3001,$A76))</f>
        <v>0</v>
      </c>
      <c r="EM76" s="21" t="n">
        <f aca="false">IF(OR($A76="",EM$4=""),0,COUNTIFS(Formulas!$A$2:$A$3001,EM$4,Formulas!$B$2:$B$3001,$A76))</f>
        <v>0</v>
      </c>
      <c r="EN76" s="21" t="n">
        <f aca="false">IF(OR($A76="",EN$4=""),0,COUNTIFS(Formulas!$A$2:$A$3001,EN$4,Formulas!$B$2:$B$3001,$A76))</f>
        <v>0</v>
      </c>
      <c r="EO76" s="21" t="n">
        <f aca="false">IF(OR($A76="",EO$4=""),0,COUNTIFS(Formulas!$A$2:$A$3001,EO$4,Formulas!$B$2:$B$3001,$A76))</f>
        <v>0</v>
      </c>
      <c r="EP76" s="21" t="n">
        <f aca="false">IF(OR($A76="",EP$4=""),0,COUNTIFS(Formulas!$A$2:$A$3001,EP$4,Formulas!$B$2:$B$3001,$A76))</f>
        <v>0</v>
      </c>
      <c r="EQ76" s="21" t="n">
        <f aca="false">IF(OR($A76="",EQ$4=""),0,COUNTIFS(Formulas!$A$2:$A$3001,EQ$4,Formulas!$B$2:$B$3001,$A76))</f>
        <v>0</v>
      </c>
      <c r="ER76" s="21" t="n">
        <f aca="false">IF(OR($A76="",ER$4=""),0,COUNTIFS(Formulas!$A$2:$A$3001,ER$4,Formulas!$B$2:$B$3001,$A76))</f>
        <v>0</v>
      </c>
      <c r="ES76" s="21" t="n">
        <f aca="false">IF(OR($A76="",ES$4=""),0,COUNTIFS(Formulas!$A$2:$A$3001,ES$4,Formulas!$B$2:$B$3001,$A76))</f>
        <v>0</v>
      </c>
      <c r="ET76" s="21" t="n">
        <f aca="false">IF(OR($A76="",ET$4=""),0,COUNTIFS(Formulas!$A$2:$A$3001,ET$4,Formulas!$B$2:$B$3001,$A76))</f>
        <v>0</v>
      </c>
      <c r="EU76" s="21" t="n">
        <f aca="false">IF(OR($A76="",EU$4=""),0,COUNTIFS(Formulas!$A$2:$A$3001,EU$4,Formulas!$B$2:$B$3001,$A76))</f>
        <v>0</v>
      </c>
      <c r="EV76" s="21" t="n">
        <f aca="false">IF(OR($A76="",EV$4=""),0,COUNTIFS(Formulas!$A$2:$A$3001,EV$4,Formulas!$B$2:$B$3001,$A76))</f>
        <v>0</v>
      </c>
    </row>
    <row r="77" customFormat="false" ht="15" hidden="false" customHeight="false" outlineLevel="0" collapsed="false">
      <c r="A77" s="13" t="str">
        <f aca="false">IF(INDEX(Materials!$A$2:$A$301,73)="","",INDEX(Materials!$A$2:$A$301,73))</f>
        <v>Phenylephrine HCl</v>
      </c>
      <c r="B77" s="19" t="n">
        <f aca="false">IF(A77="","",COUNTIF(C77:EV77,"&gt;0"))</f>
        <v>6</v>
      </c>
      <c r="C77" s="21" t="n">
        <f aca="false">IF(OR($A77="",C$4=""),0,COUNTIFS(Formulas!$A$2:$A$3001,C$4,Formulas!$B$2:$B$3001,$A77))</f>
        <v>0</v>
      </c>
      <c r="D77" s="21" t="n">
        <f aca="false">IF(OR($A77="",D$4=""),0,COUNTIFS(Formulas!$A$2:$A$3001,D$4,Formulas!$B$2:$B$3001,$A77))</f>
        <v>0</v>
      </c>
      <c r="E77" s="21" t="n">
        <f aca="false">IF(OR($A77="",E$4=""),0,COUNTIFS(Formulas!$A$2:$A$3001,E$4,Formulas!$B$2:$B$3001,$A77))</f>
        <v>0</v>
      </c>
      <c r="F77" s="21" t="n">
        <f aca="false">IF(OR($A77="",F$4=""),0,COUNTIFS(Formulas!$A$2:$A$3001,F$4,Formulas!$B$2:$B$3001,$A77))</f>
        <v>0</v>
      </c>
      <c r="G77" s="21" t="n">
        <f aca="false">IF(OR($A77="",G$4=""),0,COUNTIFS(Formulas!$A$2:$A$3001,G$4,Formulas!$B$2:$B$3001,$A77))</f>
        <v>0</v>
      </c>
      <c r="H77" s="21" t="n">
        <f aca="false">IF(OR($A77="",H$4=""),0,COUNTIFS(Formulas!$A$2:$A$3001,H$4,Formulas!$B$2:$B$3001,$A77))</f>
        <v>0</v>
      </c>
      <c r="I77" s="21" t="n">
        <f aca="false">IF(OR($A77="",I$4=""),0,COUNTIFS(Formulas!$A$2:$A$3001,I$4,Formulas!$B$2:$B$3001,$A77))</f>
        <v>0</v>
      </c>
      <c r="J77" s="21" t="n">
        <f aca="false">IF(OR($A77="",J$4=""),0,COUNTIFS(Formulas!$A$2:$A$3001,J$4,Formulas!$B$2:$B$3001,$A77))</f>
        <v>0</v>
      </c>
      <c r="K77" s="21" t="n">
        <f aca="false">IF(OR($A77="",K$4=""),0,COUNTIFS(Formulas!$A$2:$A$3001,K$4,Formulas!$B$2:$B$3001,$A77))</f>
        <v>0</v>
      </c>
      <c r="L77" s="21" t="n">
        <f aca="false">IF(OR($A77="",L$4=""),0,COUNTIFS(Formulas!$A$2:$A$3001,L$4,Formulas!$B$2:$B$3001,$A77))</f>
        <v>0</v>
      </c>
      <c r="M77" s="21" t="n">
        <f aca="false">IF(OR($A77="",M$4=""),0,COUNTIFS(Formulas!$A$2:$A$3001,M$4,Formulas!$B$2:$B$3001,$A77))</f>
        <v>0</v>
      </c>
      <c r="N77" s="21" t="n">
        <f aca="false">IF(OR($A77="",N$4=""),0,COUNTIFS(Formulas!$A$2:$A$3001,N$4,Formulas!$B$2:$B$3001,$A77))</f>
        <v>0</v>
      </c>
      <c r="O77" s="21" t="n">
        <f aca="false">IF(OR($A77="",O$4=""),0,COUNTIFS(Formulas!$A$2:$A$3001,O$4,Formulas!$B$2:$B$3001,$A77))</f>
        <v>0</v>
      </c>
      <c r="P77" s="21" t="n">
        <f aca="false">IF(OR($A77="",P$4=""),0,COUNTIFS(Formulas!$A$2:$A$3001,P$4,Formulas!$B$2:$B$3001,$A77))</f>
        <v>0</v>
      </c>
      <c r="Q77" s="21" t="n">
        <f aca="false">IF(OR($A77="",Q$4=""),0,COUNTIFS(Formulas!$A$2:$A$3001,Q$4,Formulas!$B$2:$B$3001,$A77))</f>
        <v>0</v>
      </c>
      <c r="R77" s="21" t="n">
        <f aca="false">IF(OR($A77="",R$4=""),0,COUNTIFS(Formulas!$A$2:$A$3001,R$4,Formulas!$B$2:$B$3001,$A77))</f>
        <v>0</v>
      </c>
      <c r="S77" s="21" t="n">
        <f aca="false">IF(OR($A77="",S$4=""),0,COUNTIFS(Formulas!$A$2:$A$3001,S$4,Formulas!$B$2:$B$3001,$A77))</f>
        <v>0</v>
      </c>
      <c r="T77" s="21" t="n">
        <f aca="false">IF(OR($A77="",T$4=""),0,COUNTIFS(Formulas!$A$2:$A$3001,T$4,Formulas!$B$2:$B$3001,$A77))</f>
        <v>0</v>
      </c>
      <c r="U77" s="21" t="n">
        <f aca="false">IF(OR($A77="",U$4=""),0,COUNTIFS(Formulas!$A$2:$A$3001,U$4,Formulas!$B$2:$B$3001,$A77))</f>
        <v>0</v>
      </c>
      <c r="V77" s="21" t="n">
        <f aca="false">IF(OR($A77="",V$4=""),0,COUNTIFS(Formulas!$A$2:$A$3001,V$4,Formulas!$B$2:$B$3001,$A77))</f>
        <v>0</v>
      </c>
      <c r="W77" s="21" t="n">
        <f aca="false">IF(OR($A77="",W$4=""),0,COUNTIFS(Formulas!$A$2:$A$3001,W$4,Formulas!$B$2:$B$3001,$A77))</f>
        <v>0</v>
      </c>
      <c r="X77" s="21" t="n">
        <f aca="false">IF(OR($A77="",X$4=""),0,COUNTIFS(Formulas!$A$2:$A$3001,X$4,Formulas!$B$2:$B$3001,$A77))</f>
        <v>0</v>
      </c>
      <c r="Y77" s="21" t="n">
        <f aca="false">IF(OR($A77="",Y$4=""),0,COUNTIFS(Formulas!$A$2:$A$3001,Y$4,Formulas!$B$2:$B$3001,$A77))</f>
        <v>0</v>
      </c>
      <c r="Z77" s="21" t="n">
        <f aca="false">IF(OR($A77="",Z$4=""),0,COUNTIFS(Formulas!$A$2:$A$3001,Z$4,Formulas!$B$2:$B$3001,$A77))</f>
        <v>0</v>
      </c>
      <c r="AA77" s="21" t="n">
        <f aca="false">IF(OR($A77="",AA$4=""),0,COUNTIFS(Formulas!$A$2:$A$3001,AA$4,Formulas!$B$2:$B$3001,$A77))</f>
        <v>0</v>
      </c>
      <c r="AB77" s="21" t="n">
        <f aca="false">IF(OR($A77="",AB$4=""),0,COUNTIFS(Formulas!$A$2:$A$3001,AB$4,Formulas!$B$2:$B$3001,$A77))</f>
        <v>0</v>
      </c>
      <c r="AC77" s="21" t="n">
        <f aca="false">IF(OR($A77="",AC$4=""),0,COUNTIFS(Formulas!$A$2:$A$3001,AC$4,Formulas!$B$2:$B$3001,$A77))</f>
        <v>0</v>
      </c>
      <c r="AD77" s="21" t="n">
        <f aca="false">IF(OR($A77="",AD$4=""),0,COUNTIFS(Formulas!$A$2:$A$3001,AD$4,Formulas!$B$2:$B$3001,$A77))</f>
        <v>0</v>
      </c>
      <c r="AE77" s="21" t="n">
        <f aca="false">IF(OR($A77="",AE$4=""),0,COUNTIFS(Formulas!$A$2:$A$3001,AE$4,Formulas!$B$2:$B$3001,$A77))</f>
        <v>0</v>
      </c>
      <c r="AF77" s="21" t="n">
        <f aca="false">IF(OR($A77="",AF$4=""),0,COUNTIFS(Formulas!$A$2:$A$3001,AF$4,Formulas!$B$2:$B$3001,$A77))</f>
        <v>0</v>
      </c>
      <c r="AG77" s="21" t="n">
        <f aca="false">IF(OR($A77="",AG$4=""),0,COUNTIFS(Formulas!$A$2:$A$3001,AG$4,Formulas!$B$2:$B$3001,$A77))</f>
        <v>0</v>
      </c>
      <c r="AH77" s="21" t="n">
        <f aca="false">IF(OR($A77="",AH$4=""),0,COUNTIFS(Formulas!$A$2:$A$3001,AH$4,Formulas!$B$2:$B$3001,$A77))</f>
        <v>0</v>
      </c>
      <c r="AI77" s="21" t="n">
        <f aca="false">IF(OR($A77="",AI$4=""),0,COUNTIFS(Formulas!$A$2:$A$3001,AI$4,Formulas!$B$2:$B$3001,$A77))</f>
        <v>0</v>
      </c>
      <c r="AJ77" s="21" t="n">
        <f aca="false">IF(OR($A77="",AJ$4=""),0,COUNTIFS(Formulas!$A$2:$A$3001,AJ$4,Formulas!$B$2:$B$3001,$A77))</f>
        <v>0</v>
      </c>
      <c r="AK77" s="21" t="n">
        <f aca="false">IF(OR($A77="",AK$4=""),0,COUNTIFS(Formulas!$A$2:$A$3001,AK$4,Formulas!$B$2:$B$3001,$A77))</f>
        <v>0</v>
      </c>
      <c r="AL77" s="21" t="n">
        <f aca="false">IF(OR($A77="",AL$4=""),0,COUNTIFS(Formulas!$A$2:$A$3001,AL$4,Formulas!$B$2:$B$3001,$A77))</f>
        <v>0</v>
      </c>
      <c r="AM77" s="21" t="n">
        <f aca="false">IF(OR($A77="",AM$4=""),0,COUNTIFS(Formulas!$A$2:$A$3001,AM$4,Formulas!$B$2:$B$3001,$A77))</f>
        <v>0</v>
      </c>
      <c r="AN77" s="21" t="n">
        <f aca="false">IF(OR($A77="",AN$4=""),0,COUNTIFS(Formulas!$A$2:$A$3001,AN$4,Formulas!$B$2:$B$3001,$A77))</f>
        <v>0</v>
      </c>
      <c r="AO77" s="21" t="n">
        <f aca="false">IF(OR($A77="",AO$4=""),0,COUNTIFS(Formulas!$A$2:$A$3001,AO$4,Formulas!$B$2:$B$3001,$A77))</f>
        <v>1</v>
      </c>
      <c r="AP77" s="21" t="n">
        <f aca="false">IF(OR($A77="",AP$4=""),0,COUNTIFS(Formulas!$A$2:$A$3001,AP$4,Formulas!$B$2:$B$3001,$A77))</f>
        <v>1</v>
      </c>
      <c r="AQ77" s="21" t="n">
        <f aca="false">IF(OR($A77="",AQ$4=""),0,COUNTIFS(Formulas!$A$2:$A$3001,AQ$4,Formulas!$B$2:$B$3001,$A77))</f>
        <v>1</v>
      </c>
      <c r="AR77" s="21" t="n">
        <f aca="false">IF(OR($A77="",AR$4=""),0,COUNTIFS(Formulas!$A$2:$A$3001,AR$4,Formulas!$B$2:$B$3001,$A77))</f>
        <v>1</v>
      </c>
      <c r="AS77" s="21" t="n">
        <f aca="false">IF(OR($A77="",AS$4=""),0,COUNTIFS(Formulas!$A$2:$A$3001,AS$4,Formulas!$B$2:$B$3001,$A77))</f>
        <v>1</v>
      </c>
      <c r="AT77" s="21" t="n">
        <f aca="false">IF(OR($A77="",AT$4=""),0,COUNTIFS(Formulas!$A$2:$A$3001,AT$4,Formulas!$B$2:$B$3001,$A77))</f>
        <v>1</v>
      </c>
      <c r="AU77" s="21" t="n">
        <f aca="false">IF(OR($A77="",AU$4=""),0,COUNTIFS(Formulas!$A$2:$A$3001,AU$4,Formulas!$B$2:$B$3001,$A77))</f>
        <v>0</v>
      </c>
      <c r="AV77" s="21" t="n">
        <f aca="false">IF(OR($A77="",AV$4=""),0,COUNTIFS(Formulas!$A$2:$A$3001,AV$4,Formulas!$B$2:$B$3001,$A77))</f>
        <v>0</v>
      </c>
      <c r="AW77" s="21" t="n">
        <f aca="false">IF(OR($A77="",AW$4=""),0,COUNTIFS(Formulas!$A$2:$A$3001,AW$4,Formulas!$B$2:$B$3001,$A77))</f>
        <v>0</v>
      </c>
      <c r="AX77" s="21" t="n">
        <f aca="false">IF(OR($A77="",AX$4=""),0,COUNTIFS(Formulas!$A$2:$A$3001,AX$4,Formulas!$B$2:$B$3001,$A77))</f>
        <v>0</v>
      </c>
      <c r="AY77" s="21" t="n">
        <f aca="false">IF(OR($A77="",AY$4=""),0,COUNTIFS(Formulas!$A$2:$A$3001,AY$4,Formulas!$B$2:$B$3001,$A77))</f>
        <v>0</v>
      </c>
      <c r="AZ77" s="21" t="n">
        <f aca="false">IF(OR($A77="",AZ$4=""),0,COUNTIFS(Formulas!$A$2:$A$3001,AZ$4,Formulas!$B$2:$B$3001,$A77))</f>
        <v>0</v>
      </c>
      <c r="BA77" s="21" t="n">
        <f aca="false">IF(OR($A77="",BA$4=""),0,COUNTIFS(Formulas!$A$2:$A$3001,BA$4,Formulas!$B$2:$B$3001,$A77))</f>
        <v>0</v>
      </c>
      <c r="BB77" s="21" t="n">
        <f aca="false">IF(OR($A77="",BB$4=""),0,COUNTIFS(Formulas!$A$2:$A$3001,BB$4,Formulas!$B$2:$B$3001,$A77))</f>
        <v>0</v>
      </c>
      <c r="BC77" s="21" t="n">
        <f aca="false">IF(OR($A77="",BC$4=""),0,COUNTIFS(Formulas!$A$2:$A$3001,BC$4,Formulas!$B$2:$B$3001,$A77))</f>
        <v>0</v>
      </c>
      <c r="BD77" s="21" t="n">
        <f aca="false">IF(OR($A77="",BD$4=""),0,COUNTIFS(Formulas!$A$2:$A$3001,BD$4,Formulas!$B$2:$B$3001,$A77))</f>
        <v>0</v>
      </c>
      <c r="BE77" s="21" t="n">
        <f aca="false">IF(OR($A77="",BE$4=""),0,COUNTIFS(Formulas!$A$2:$A$3001,BE$4,Formulas!$B$2:$B$3001,$A77))</f>
        <v>0</v>
      </c>
      <c r="BF77" s="21" t="n">
        <f aca="false">IF(OR($A77="",BF$4=""),0,COUNTIFS(Formulas!$A$2:$A$3001,BF$4,Formulas!$B$2:$B$3001,$A77))</f>
        <v>0</v>
      </c>
      <c r="BG77" s="21" t="n">
        <f aca="false">IF(OR($A77="",BG$4=""),0,COUNTIFS(Formulas!$A$2:$A$3001,BG$4,Formulas!$B$2:$B$3001,$A77))</f>
        <v>0</v>
      </c>
      <c r="BH77" s="21" t="n">
        <f aca="false">IF(OR($A77="",BH$4=""),0,COUNTIFS(Formulas!$A$2:$A$3001,BH$4,Formulas!$B$2:$B$3001,$A77))</f>
        <v>0</v>
      </c>
      <c r="BI77" s="21" t="n">
        <f aca="false">IF(OR($A77="",BI$4=""),0,COUNTIFS(Formulas!$A$2:$A$3001,BI$4,Formulas!$B$2:$B$3001,$A77))</f>
        <v>0</v>
      </c>
      <c r="BJ77" s="21" t="n">
        <f aca="false">IF(OR($A77="",BJ$4=""),0,COUNTIFS(Formulas!$A$2:$A$3001,BJ$4,Formulas!$B$2:$B$3001,$A77))</f>
        <v>0</v>
      </c>
      <c r="BK77" s="21" t="n">
        <f aca="false">IF(OR($A77="",BK$4=""),0,COUNTIFS(Formulas!$A$2:$A$3001,BK$4,Formulas!$B$2:$B$3001,$A77))</f>
        <v>0</v>
      </c>
      <c r="BL77" s="21" t="n">
        <f aca="false">IF(OR($A77="",BL$4=""),0,COUNTIFS(Formulas!$A$2:$A$3001,BL$4,Formulas!$B$2:$B$3001,$A77))</f>
        <v>0</v>
      </c>
      <c r="BM77" s="21" t="n">
        <f aca="false">IF(OR($A77="",BM$4=""),0,COUNTIFS(Formulas!$A$2:$A$3001,BM$4,Formulas!$B$2:$B$3001,$A77))</f>
        <v>0</v>
      </c>
      <c r="BN77" s="21" t="n">
        <f aca="false">IF(OR($A77="",BN$4=""),0,COUNTIFS(Formulas!$A$2:$A$3001,BN$4,Formulas!$B$2:$B$3001,$A77))</f>
        <v>0</v>
      </c>
      <c r="BO77" s="21" t="n">
        <f aca="false">IF(OR($A77="",BO$4=""),0,COUNTIFS(Formulas!$A$2:$A$3001,BO$4,Formulas!$B$2:$B$3001,$A77))</f>
        <v>0</v>
      </c>
      <c r="BP77" s="21" t="n">
        <f aca="false">IF(OR($A77="",BP$4=""),0,COUNTIFS(Formulas!$A$2:$A$3001,BP$4,Formulas!$B$2:$B$3001,$A77))</f>
        <v>0</v>
      </c>
      <c r="BQ77" s="21" t="n">
        <f aca="false">IF(OR($A77="",BQ$4=""),0,COUNTIFS(Formulas!$A$2:$A$3001,BQ$4,Formulas!$B$2:$B$3001,$A77))</f>
        <v>0</v>
      </c>
      <c r="BR77" s="21" t="n">
        <f aca="false">IF(OR($A77="",BR$4=""),0,COUNTIFS(Formulas!$A$2:$A$3001,BR$4,Formulas!$B$2:$B$3001,$A77))</f>
        <v>0</v>
      </c>
      <c r="BS77" s="21" t="n">
        <f aca="false">IF(OR($A77="",BS$4=""),0,COUNTIFS(Formulas!$A$2:$A$3001,BS$4,Formulas!$B$2:$B$3001,$A77))</f>
        <v>0</v>
      </c>
      <c r="BT77" s="21" t="n">
        <f aca="false">IF(OR($A77="",BT$4=""),0,COUNTIFS(Formulas!$A$2:$A$3001,BT$4,Formulas!$B$2:$B$3001,$A77))</f>
        <v>0</v>
      </c>
      <c r="BU77" s="21" t="n">
        <f aca="false">IF(OR($A77="",BU$4=""),0,COUNTIFS(Formulas!$A$2:$A$3001,BU$4,Formulas!$B$2:$B$3001,$A77))</f>
        <v>0</v>
      </c>
      <c r="BV77" s="21" t="n">
        <f aca="false">IF(OR($A77="",BV$4=""),0,COUNTIFS(Formulas!$A$2:$A$3001,BV$4,Formulas!$B$2:$B$3001,$A77))</f>
        <v>0</v>
      </c>
      <c r="BW77" s="21" t="n">
        <f aca="false">IF(OR($A77="",BW$4=""),0,COUNTIFS(Formulas!$A$2:$A$3001,BW$4,Formulas!$B$2:$B$3001,$A77))</f>
        <v>0</v>
      </c>
      <c r="BX77" s="21" t="n">
        <f aca="false">IF(OR($A77="",BX$4=""),0,COUNTIFS(Formulas!$A$2:$A$3001,BX$4,Formulas!$B$2:$B$3001,$A77))</f>
        <v>0</v>
      </c>
      <c r="BY77" s="21" t="n">
        <f aca="false">IF(OR($A77="",BY$4=""),0,COUNTIFS(Formulas!$A$2:$A$3001,BY$4,Formulas!$B$2:$B$3001,$A77))</f>
        <v>0</v>
      </c>
      <c r="BZ77" s="21" t="n">
        <f aca="false">IF(OR($A77="",BZ$4=""),0,COUNTIFS(Formulas!$A$2:$A$3001,BZ$4,Formulas!$B$2:$B$3001,$A77))</f>
        <v>0</v>
      </c>
      <c r="CA77" s="21" t="n">
        <f aca="false">IF(OR($A77="",CA$4=""),0,COUNTIFS(Formulas!$A$2:$A$3001,CA$4,Formulas!$B$2:$B$3001,$A77))</f>
        <v>0</v>
      </c>
      <c r="CB77" s="21" t="n">
        <f aca="false">IF(OR($A77="",CB$4=""),0,COUNTIFS(Formulas!$A$2:$A$3001,CB$4,Formulas!$B$2:$B$3001,$A77))</f>
        <v>0</v>
      </c>
      <c r="CC77" s="21" t="n">
        <f aca="false">IF(OR($A77="",CC$4=""),0,COUNTIFS(Formulas!$A$2:$A$3001,CC$4,Formulas!$B$2:$B$3001,$A77))</f>
        <v>0</v>
      </c>
      <c r="CD77" s="21" t="n">
        <f aca="false">IF(OR($A77="",CD$4=""),0,COUNTIFS(Formulas!$A$2:$A$3001,CD$4,Formulas!$B$2:$B$3001,$A77))</f>
        <v>0</v>
      </c>
      <c r="CE77" s="21" t="n">
        <f aca="false">IF(OR($A77="",CE$4=""),0,COUNTIFS(Formulas!$A$2:$A$3001,CE$4,Formulas!$B$2:$B$3001,$A77))</f>
        <v>0</v>
      </c>
      <c r="CF77" s="21" t="n">
        <f aca="false">IF(OR($A77="",CF$4=""),0,COUNTIFS(Formulas!$A$2:$A$3001,CF$4,Formulas!$B$2:$B$3001,$A77))</f>
        <v>0</v>
      </c>
      <c r="CG77" s="21" t="n">
        <f aca="false">IF(OR($A77="",CG$4=""),0,COUNTIFS(Formulas!$A$2:$A$3001,CG$4,Formulas!$B$2:$B$3001,$A77))</f>
        <v>0</v>
      </c>
      <c r="CH77" s="21" t="n">
        <f aca="false">IF(OR($A77="",CH$4=""),0,COUNTIFS(Formulas!$A$2:$A$3001,CH$4,Formulas!$B$2:$B$3001,$A77))</f>
        <v>0</v>
      </c>
      <c r="CI77" s="21" t="n">
        <f aca="false">IF(OR($A77="",CI$4=""),0,COUNTIFS(Formulas!$A$2:$A$3001,CI$4,Formulas!$B$2:$B$3001,$A77))</f>
        <v>0</v>
      </c>
      <c r="CJ77" s="21" t="n">
        <f aca="false">IF(OR($A77="",CJ$4=""),0,COUNTIFS(Formulas!$A$2:$A$3001,CJ$4,Formulas!$B$2:$B$3001,$A77))</f>
        <v>0</v>
      </c>
      <c r="CK77" s="21" t="n">
        <f aca="false">IF(OR($A77="",CK$4=""),0,COUNTIFS(Formulas!$A$2:$A$3001,CK$4,Formulas!$B$2:$B$3001,$A77))</f>
        <v>0</v>
      </c>
      <c r="CL77" s="21" t="n">
        <f aca="false">IF(OR($A77="",CL$4=""),0,COUNTIFS(Formulas!$A$2:$A$3001,CL$4,Formulas!$B$2:$B$3001,$A77))</f>
        <v>0</v>
      </c>
      <c r="CM77" s="21" t="n">
        <f aca="false">IF(OR($A77="",CM$4=""),0,COUNTIFS(Formulas!$A$2:$A$3001,CM$4,Formulas!$B$2:$B$3001,$A77))</f>
        <v>0</v>
      </c>
      <c r="CN77" s="21" t="n">
        <f aca="false">IF(OR($A77="",CN$4=""),0,COUNTIFS(Formulas!$A$2:$A$3001,CN$4,Formulas!$B$2:$B$3001,$A77))</f>
        <v>0</v>
      </c>
      <c r="CO77" s="21" t="n">
        <f aca="false">IF(OR($A77="",CO$4=""),0,COUNTIFS(Formulas!$A$2:$A$3001,CO$4,Formulas!$B$2:$B$3001,$A77))</f>
        <v>0</v>
      </c>
      <c r="CP77" s="21" t="n">
        <f aca="false">IF(OR($A77="",CP$4=""),0,COUNTIFS(Formulas!$A$2:$A$3001,CP$4,Formulas!$B$2:$B$3001,$A77))</f>
        <v>0</v>
      </c>
      <c r="CQ77" s="21" t="n">
        <f aca="false">IF(OR($A77="",CQ$4=""),0,COUNTIFS(Formulas!$A$2:$A$3001,CQ$4,Formulas!$B$2:$B$3001,$A77))</f>
        <v>0</v>
      </c>
      <c r="CR77" s="21" t="n">
        <f aca="false">IF(OR($A77="",CR$4=""),0,COUNTIFS(Formulas!$A$2:$A$3001,CR$4,Formulas!$B$2:$B$3001,$A77))</f>
        <v>0</v>
      </c>
      <c r="CS77" s="21" t="n">
        <f aca="false">IF(OR($A77="",CS$4=""),0,COUNTIFS(Formulas!$A$2:$A$3001,CS$4,Formulas!$B$2:$B$3001,$A77))</f>
        <v>0</v>
      </c>
      <c r="CT77" s="21" t="n">
        <f aca="false">IF(OR($A77="",CT$4=""),0,COUNTIFS(Formulas!$A$2:$A$3001,CT$4,Formulas!$B$2:$B$3001,$A77))</f>
        <v>0</v>
      </c>
      <c r="CU77" s="21" t="n">
        <f aca="false">IF(OR($A77="",CU$4=""),0,COUNTIFS(Formulas!$A$2:$A$3001,CU$4,Formulas!$B$2:$B$3001,$A77))</f>
        <v>0</v>
      </c>
      <c r="CV77" s="21" t="n">
        <f aca="false">IF(OR($A77="",CV$4=""),0,COUNTIFS(Formulas!$A$2:$A$3001,CV$4,Formulas!$B$2:$B$3001,$A77))</f>
        <v>0</v>
      </c>
      <c r="CW77" s="21" t="n">
        <f aca="false">IF(OR($A77="",CW$4=""),0,COUNTIFS(Formulas!$A$2:$A$3001,CW$4,Formulas!$B$2:$B$3001,$A77))</f>
        <v>0</v>
      </c>
      <c r="CX77" s="21" t="n">
        <f aca="false">IF(OR($A77="",CX$4=""),0,COUNTIFS(Formulas!$A$2:$A$3001,CX$4,Formulas!$B$2:$B$3001,$A77))</f>
        <v>0</v>
      </c>
      <c r="CY77" s="21" t="n">
        <f aca="false">IF(OR($A77="",CY$4=""),0,COUNTIFS(Formulas!$A$2:$A$3001,CY$4,Formulas!$B$2:$B$3001,$A77))</f>
        <v>0</v>
      </c>
      <c r="CZ77" s="21" t="n">
        <f aca="false">IF(OR($A77="",CZ$4=""),0,COUNTIFS(Formulas!$A$2:$A$3001,CZ$4,Formulas!$B$2:$B$3001,$A77))</f>
        <v>0</v>
      </c>
      <c r="DA77" s="21" t="n">
        <f aca="false">IF(OR($A77="",DA$4=""),0,COUNTIFS(Formulas!$A$2:$A$3001,DA$4,Formulas!$B$2:$B$3001,$A77))</f>
        <v>0</v>
      </c>
      <c r="DB77" s="21" t="n">
        <f aca="false">IF(OR($A77="",DB$4=""),0,COUNTIFS(Formulas!$A$2:$A$3001,DB$4,Formulas!$B$2:$B$3001,$A77))</f>
        <v>0</v>
      </c>
      <c r="DC77" s="21" t="n">
        <f aca="false">IF(OR($A77="",DC$4=""),0,COUNTIFS(Formulas!$A$2:$A$3001,DC$4,Formulas!$B$2:$B$3001,$A77))</f>
        <v>0</v>
      </c>
      <c r="DD77" s="21" t="n">
        <f aca="false">IF(OR($A77="",DD$4=""),0,COUNTIFS(Formulas!$A$2:$A$3001,DD$4,Formulas!$B$2:$B$3001,$A77))</f>
        <v>0</v>
      </c>
      <c r="DE77" s="21" t="n">
        <f aca="false">IF(OR($A77="",DE$4=""),0,COUNTIFS(Formulas!$A$2:$A$3001,DE$4,Formulas!$B$2:$B$3001,$A77))</f>
        <v>0</v>
      </c>
      <c r="DF77" s="21" t="n">
        <f aca="false">IF(OR($A77="",DF$4=""),0,COUNTIFS(Formulas!$A$2:$A$3001,DF$4,Formulas!$B$2:$B$3001,$A77))</f>
        <v>0</v>
      </c>
      <c r="DG77" s="21" t="n">
        <f aca="false">IF(OR($A77="",DG$4=""),0,COUNTIFS(Formulas!$A$2:$A$3001,DG$4,Formulas!$B$2:$B$3001,$A77))</f>
        <v>0</v>
      </c>
      <c r="DH77" s="21" t="n">
        <f aca="false">IF(OR($A77="",DH$4=""),0,COUNTIFS(Formulas!$A$2:$A$3001,DH$4,Formulas!$B$2:$B$3001,$A77))</f>
        <v>0</v>
      </c>
      <c r="DI77" s="21" t="n">
        <f aca="false">IF(OR($A77="",DI$4=""),0,COUNTIFS(Formulas!$A$2:$A$3001,DI$4,Formulas!$B$2:$B$3001,$A77))</f>
        <v>0</v>
      </c>
      <c r="DJ77" s="21" t="n">
        <f aca="false">IF(OR($A77="",DJ$4=""),0,COUNTIFS(Formulas!$A$2:$A$3001,DJ$4,Formulas!$B$2:$B$3001,$A77))</f>
        <v>0</v>
      </c>
      <c r="DK77" s="21" t="n">
        <f aca="false">IF(OR($A77="",DK$4=""),0,COUNTIFS(Formulas!$A$2:$A$3001,DK$4,Formulas!$B$2:$B$3001,$A77))</f>
        <v>0</v>
      </c>
      <c r="DL77" s="21" t="n">
        <f aca="false">IF(OR($A77="",DL$4=""),0,COUNTIFS(Formulas!$A$2:$A$3001,DL$4,Formulas!$B$2:$B$3001,$A77))</f>
        <v>0</v>
      </c>
      <c r="DM77" s="21" t="n">
        <f aca="false">IF(OR($A77="",DM$4=""),0,COUNTIFS(Formulas!$A$2:$A$3001,DM$4,Formulas!$B$2:$B$3001,$A77))</f>
        <v>0</v>
      </c>
      <c r="DN77" s="21" t="n">
        <f aca="false">IF(OR($A77="",DN$4=""),0,COUNTIFS(Formulas!$A$2:$A$3001,DN$4,Formulas!$B$2:$B$3001,$A77))</f>
        <v>0</v>
      </c>
      <c r="DO77" s="21" t="n">
        <f aca="false">IF(OR($A77="",DO$4=""),0,COUNTIFS(Formulas!$A$2:$A$3001,DO$4,Formulas!$B$2:$B$3001,$A77))</f>
        <v>0</v>
      </c>
      <c r="DP77" s="21" t="n">
        <f aca="false">IF(OR($A77="",DP$4=""),0,COUNTIFS(Formulas!$A$2:$A$3001,DP$4,Formulas!$B$2:$B$3001,$A77))</f>
        <v>0</v>
      </c>
      <c r="DQ77" s="21" t="n">
        <f aca="false">IF(OR($A77="",DQ$4=""),0,COUNTIFS(Formulas!$A$2:$A$3001,DQ$4,Formulas!$B$2:$B$3001,$A77))</f>
        <v>0</v>
      </c>
      <c r="DR77" s="21" t="n">
        <f aca="false">IF(OR($A77="",DR$4=""),0,COUNTIFS(Formulas!$A$2:$A$3001,DR$4,Formulas!$B$2:$B$3001,$A77))</f>
        <v>0</v>
      </c>
      <c r="DS77" s="21" t="n">
        <f aca="false">IF(OR($A77="",DS$4=""),0,COUNTIFS(Formulas!$A$2:$A$3001,DS$4,Formulas!$B$2:$B$3001,$A77))</f>
        <v>0</v>
      </c>
      <c r="DT77" s="21" t="n">
        <f aca="false">IF(OR($A77="",DT$4=""),0,COUNTIFS(Formulas!$A$2:$A$3001,DT$4,Formulas!$B$2:$B$3001,$A77))</f>
        <v>0</v>
      </c>
      <c r="DU77" s="21" t="n">
        <f aca="false">IF(OR($A77="",DU$4=""),0,COUNTIFS(Formulas!$A$2:$A$3001,DU$4,Formulas!$B$2:$B$3001,$A77))</f>
        <v>0</v>
      </c>
      <c r="DV77" s="21" t="n">
        <f aca="false">IF(OR($A77="",DV$4=""),0,COUNTIFS(Formulas!$A$2:$A$3001,DV$4,Formulas!$B$2:$B$3001,$A77))</f>
        <v>0</v>
      </c>
      <c r="DW77" s="21" t="n">
        <f aca="false">IF(OR($A77="",DW$4=""),0,COUNTIFS(Formulas!$A$2:$A$3001,DW$4,Formulas!$B$2:$B$3001,$A77))</f>
        <v>0</v>
      </c>
      <c r="DX77" s="21" t="n">
        <f aca="false">IF(OR($A77="",DX$4=""),0,COUNTIFS(Formulas!$A$2:$A$3001,DX$4,Formulas!$B$2:$B$3001,$A77))</f>
        <v>0</v>
      </c>
      <c r="DY77" s="21" t="n">
        <f aca="false">IF(OR($A77="",DY$4=""),0,COUNTIFS(Formulas!$A$2:$A$3001,DY$4,Formulas!$B$2:$B$3001,$A77))</f>
        <v>0</v>
      </c>
      <c r="DZ77" s="21" t="n">
        <f aca="false">IF(OR($A77="",DZ$4=""),0,COUNTIFS(Formulas!$A$2:$A$3001,DZ$4,Formulas!$B$2:$B$3001,$A77))</f>
        <v>0</v>
      </c>
      <c r="EA77" s="21" t="n">
        <f aca="false">IF(OR($A77="",EA$4=""),0,COUNTIFS(Formulas!$A$2:$A$3001,EA$4,Formulas!$B$2:$B$3001,$A77))</f>
        <v>0</v>
      </c>
      <c r="EB77" s="21" t="n">
        <f aca="false">IF(OR($A77="",EB$4=""),0,COUNTIFS(Formulas!$A$2:$A$3001,EB$4,Formulas!$B$2:$B$3001,$A77))</f>
        <v>0</v>
      </c>
      <c r="EC77" s="21" t="n">
        <f aca="false">IF(OR($A77="",EC$4=""),0,COUNTIFS(Formulas!$A$2:$A$3001,EC$4,Formulas!$B$2:$B$3001,$A77))</f>
        <v>0</v>
      </c>
      <c r="ED77" s="21" t="n">
        <f aca="false">IF(OR($A77="",ED$4=""),0,COUNTIFS(Formulas!$A$2:$A$3001,ED$4,Formulas!$B$2:$B$3001,$A77))</f>
        <v>0</v>
      </c>
      <c r="EE77" s="21" t="n">
        <f aca="false">IF(OR($A77="",EE$4=""),0,COUNTIFS(Formulas!$A$2:$A$3001,EE$4,Formulas!$B$2:$B$3001,$A77))</f>
        <v>0</v>
      </c>
      <c r="EF77" s="21" t="n">
        <f aca="false">IF(OR($A77="",EF$4=""),0,COUNTIFS(Formulas!$A$2:$A$3001,EF$4,Formulas!$B$2:$B$3001,$A77))</f>
        <v>0</v>
      </c>
      <c r="EG77" s="21" t="n">
        <f aca="false">IF(OR($A77="",EG$4=""),0,COUNTIFS(Formulas!$A$2:$A$3001,EG$4,Formulas!$B$2:$B$3001,$A77))</f>
        <v>0</v>
      </c>
      <c r="EH77" s="21" t="n">
        <f aca="false">IF(OR($A77="",EH$4=""),0,COUNTIFS(Formulas!$A$2:$A$3001,EH$4,Formulas!$B$2:$B$3001,$A77))</f>
        <v>0</v>
      </c>
      <c r="EI77" s="21" t="n">
        <f aca="false">IF(OR($A77="",EI$4=""),0,COUNTIFS(Formulas!$A$2:$A$3001,EI$4,Formulas!$B$2:$B$3001,$A77))</f>
        <v>0</v>
      </c>
      <c r="EJ77" s="21" t="n">
        <f aca="false">IF(OR($A77="",EJ$4=""),0,COUNTIFS(Formulas!$A$2:$A$3001,EJ$4,Formulas!$B$2:$B$3001,$A77))</f>
        <v>0</v>
      </c>
      <c r="EK77" s="21" t="n">
        <f aca="false">IF(OR($A77="",EK$4=""),0,COUNTIFS(Formulas!$A$2:$A$3001,EK$4,Formulas!$B$2:$B$3001,$A77))</f>
        <v>0</v>
      </c>
      <c r="EL77" s="21" t="n">
        <f aca="false">IF(OR($A77="",EL$4=""),0,COUNTIFS(Formulas!$A$2:$A$3001,EL$4,Formulas!$B$2:$B$3001,$A77))</f>
        <v>0</v>
      </c>
      <c r="EM77" s="21" t="n">
        <f aca="false">IF(OR($A77="",EM$4=""),0,COUNTIFS(Formulas!$A$2:$A$3001,EM$4,Formulas!$B$2:$B$3001,$A77))</f>
        <v>0</v>
      </c>
      <c r="EN77" s="21" t="n">
        <f aca="false">IF(OR($A77="",EN$4=""),0,COUNTIFS(Formulas!$A$2:$A$3001,EN$4,Formulas!$B$2:$B$3001,$A77))</f>
        <v>0</v>
      </c>
      <c r="EO77" s="21" t="n">
        <f aca="false">IF(OR($A77="",EO$4=""),0,COUNTIFS(Formulas!$A$2:$A$3001,EO$4,Formulas!$B$2:$B$3001,$A77))</f>
        <v>0</v>
      </c>
      <c r="EP77" s="21" t="n">
        <f aca="false">IF(OR($A77="",EP$4=""),0,COUNTIFS(Formulas!$A$2:$A$3001,EP$4,Formulas!$B$2:$B$3001,$A77))</f>
        <v>0</v>
      </c>
      <c r="EQ77" s="21" t="n">
        <f aca="false">IF(OR($A77="",EQ$4=""),0,COUNTIFS(Formulas!$A$2:$A$3001,EQ$4,Formulas!$B$2:$B$3001,$A77))</f>
        <v>0</v>
      </c>
      <c r="ER77" s="21" t="n">
        <f aca="false">IF(OR($A77="",ER$4=""),0,COUNTIFS(Formulas!$A$2:$A$3001,ER$4,Formulas!$B$2:$B$3001,$A77))</f>
        <v>0</v>
      </c>
      <c r="ES77" s="21" t="n">
        <f aca="false">IF(OR($A77="",ES$4=""),0,COUNTIFS(Formulas!$A$2:$A$3001,ES$4,Formulas!$B$2:$B$3001,$A77))</f>
        <v>0</v>
      </c>
      <c r="ET77" s="21" t="n">
        <f aca="false">IF(OR($A77="",ET$4=""),0,COUNTIFS(Formulas!$A$2:$A$3001,ET$4,Formulas!$B$2:$B$3001,$A77))</f>
        <v>0</v>
      </c>
      <c r="EU77" s="21" t="n">
        <f aca="false">IF(OR($A77="",EU$4=""),0,COUNTIFS(Formulas!$A$2:$A$3001,EU$4,Formulas!$B$2:$B$3001,$A77))</f>
        <v>0</v>
      </c>
      <c r="EV77" s="21" t="n">
        <f aca="false">IF(OR($A77="",EV$4=""),0,COUNTIFS(Formulas!$A$2:$A$3001,EV$4,Formulas!$B$2:$B$3001,$A77))</f>
        <v>0</v>
      </c>
    </row>
    <row r="78" customFormat="false" ht="15" hidden="false" customHeight="false" outlineLevel="0" collapsed="false">
      <c r="A78" s="13" t="str">
        <f aca="false">IF(INDEX(Materials!$A$2:$A$301,74)="","",INDEX(Materials!$A$2:$A$301,74))</f>
        <v>Potassium Iodide</v>
      </c>
      <c r="B78" s="19" t="n">
        <f aca="false">IF(A78="","",COUNTIF(C78:EV78,"&gt;0"))</f>
        <v>3</v>
      </c>
      <c r="C78" s="21" t="n">
        <f aca="false">IF(OR($A78="",C$4=""),0,COUNTIFS(Formulas!$A$2:$A$3001,C$4,Formulas!$B$2:$B$3001,$A78))</f>
        <v>0</v>
      </c>
      <c r="D78" s="21" t="n">
        <f aca="false">IF(OR($A78="",D$4=""),0,COUNTIFS(Formulas!$A$2:$A$3001,D$4,Formulas!$B$2:$B$3001,$A78))</f>
        <v>0</v>
      </c>
      <c r="E78" s="21" t="n">
        <f aca="false">IF(OR($A78="",E$4=""),0,COUNTIFS(Formulas!$A$2:$A$3001,E$4,Formulas!$B$2:$B$3001,$A78))</f>
        <v>0</v>
      </c>
      <c r="F78" s="21" t="n">
        <f aca="false">IF(OR($A78="",F$4=""),0,COUNTIFS(Formulas!$A$2:$A$3001,F$4,Formulas!$B$2:$B$3001,$A78))</f>
        <v>0</v>
      </c>
      <c r="G78" s="21" t="n">
        <f aca="false">IF(OR($A78="",G$4=""),0,COUNTIFS(Formulas!$A$2:$A$3001,G$4,Formulas!$B$2:$B$3001,$A78))</f>
        <v>0</v>
      </c>
      <c r="H78" s="21" t="n">
        <f aca="false">IF(OR($A78="",H$4=""),0,COUNTIFS(Formulas!$A$2:$A$3001,H$4,Formulas!$B$2:$B$3001,$A78))</f>
        <v>0</v>
      </c>
      <c r="I78" s="21" t="n">
        <f aca="false">IF(OR($A78="",I$4=""),0,COUNTIFS(Formulas!$A$2:$A$3001,I$4,Formulas!$B$2:$B$3001,$A78))</f>
        <v>0</v>
      </c>
      <c r="J78" s="21" t="n">
        <f aca="false">IF(OR($A78="",J$4=""),0,COUNTIFS(Formulas!$A$2:$A$3001,J$4,Formulas!$B$2:$B$3001,$A78))</f>
        <v>0</v>
      </c>
      <c r="K78" s="21" t="n">
        <f aca="false">IF(OR($A78="",K$4=""),0,COUNTIFS(Formulas!$A$2:$A$3001,K$4,Formulas!$B$2:$B$3001,$A78))</f>
        <v>0</v>
      </c>
      <c r="L78" s="21" t="n">
        <f aca="false">IF(OR($A78="",L$4=""),0,COUNTIFS(Formulas!$A$2:$A$3001,L$4,Formulas!$B$2:$B$3001,$A78))</f>
        <v>0</v>
      </c>
      <c r="M78" s="21" t="n">
        <f aca="false">IF(OR($A78="",M$4=""),0,COUNTIFS(Formulas!$A$2:$A$3001,M$4,Formulas!$B$2:$B$3001,$A78))</f>
        <v>0</v>
      </c>
      <c r="N78" s="21" t="n">
        <f aca="false">IF(OR($A78="",N$4=""),0,COUNTIFS(Formulas!$A$2:$A$3001,N$4,Formulas!$B$2:$B$3001,$A78))</f>
        <v>0</v>
      </c>
      <c r="O78" s="21" t="n">
        <f aca="false">IF(OR($A78="",O$4=""),0,COUNTIFS(Formulas!$A$2:$A$3001,O$4,Formulas!$B$2:$B$3001,$A78))</f>
        <v>0</v>
      </c>
      <c r="P78" s="21" t="n">
        <f aca="false">IF(OR($A78="",P$4=""),0,COUNTIFS(Formulas!$A$2:$A$3001,P$4,Formulas!$B$2:$B$3001,$A78))</f>
        <v>0</v>
      </c>
      <c r="Q78" s="21" t="n">
        <f aca="false">IF(OR($A78="",Q$4=""),0,COUNTIFS(Formulas!$A$2:$A$3001,Q$4,Formulas!$B$2:$B$3001,$A78))</f>
        <v>0</v>
      </c>
      <c r="R78" s="21" t="n">
        <f aca="false">IF(OR($A78="",R$4=""),0,COUNTIFS(Formulas!$A$2:$A$3001,R$4,Formulas!$B$2:$B$3001,$A78))</f>
        <v>0</v>
      </c>
      <c r="S78" s="21" t="n">
        <f aca="false">IF(OR($A78="",S$4=""),0,COUNTIFS(Formulas!$A$2:$A$3001,S$4,Formulas!$B$2:$B$3001,$A78))</f>
        <v>0</v>
      </c>
      <c r="T78" s="21" t="n">
        <f aca="false">IF(OR($A78="",T$4=""),0,COUNTIFS(Formulas!$A$2:$A$3001,T$4,Formulas!$B$2:$B$3001,$A78))</f>
        <v>0</v>
      </c>
      <c r="U78" s="21" t="n">
        <f aca="false">IF(OR($A78="",U$4=""),0,COUNTIFS(Formulas!$A$2:$A$3001,U$4,Formulas!$B$2:$B$3001,$A78))</f>
        <v>0</v>
      </c>
      <c r="V78" s="21" t="n">
        <f aca="false">IF(OR($A78="",V$4=""),0,COUNTIFS(Formulas!$A$2:$A$3001,V$4,Formulas!$B$2:$B$3001,$A78))</f>
        <v>0</v>
      </c>
      <c r="W78" s="21" t="n">
        <f aca="false">IF(OR($A78="",W$4=""),0,COUNTIFS(Formulas!$A$2:$A$3001,W$4,Formulas!$B$2:$B$3001,$A78))</f>
        <v>0</v>
      </c>
      <c r="X78" s="21" t="n">
        <f aca="false">IF(OR($A78="",X$4=""),0,COUNTIFS(Formulas!$A$2:$A$3001,X$4,Formulas!$B$2:$B$3001,$A78))</f>
        <v>0</v>
      </c>
      <c r="Y78" s="21" t="n">
        <f aca="false">IF(OR($A78="",Y$4=""),0,COUNTIFS(Formulas!$A$2:$A$3001,Y$4,Formulas!$B$2:$B$3001,$A78))</f>
        <v>0</v>
      </c>
      <c r="Z78" s="21" t="n">
        <f aca="false">IF(OR($A78="",Z$4=""),0,COUNTIFS(Formulas!$A$2:$A$3001,Z$4,Formulas!$B$2:$B$3001,$A78))</f>
        <v>0</v>
      </c>
      <c r="AA78" s="21" t="n">
        <f aca="false">IF(OR($A78="",AA$4=""),0,COUNTIFS(Formulas!$A$2:$A$3001,AA$4,Formulas!$B$2:$B$3001,$A78))</f>
        <v>0</v>
      </c>
      <c r="AB78" s="21" t="n">
        <f aca="false">IF(OR($A78="",AB$4=""),0,COUNTIFS(Formulas!$A$2:$A$3001,AB$4,Formulas!$B$2:$B$3001,$A78))</f>
        <v>0</v>
      </c>
      <c r="AC78" s="21" t="n">
        <f aca="false">IF(OR($A78="",AC$4=""),0,COUNTIFS(Formulas!$A$2:$A$3001,AC$4,Formulas!$B$2:$B$3001,$A78))</f>
        <v>0</v>
      </c>
      <c r="AD78" s="21" t="n">
        <f aca="false">IF(OR($A78="",AD$4=""),0,COUNTIFS(Formulas!$A$2:$A$3001,AD$4,Formulas!$B$2:$B$3001,$A78))</f>
        <v>0</v>
      </c>
      <c r="AE78" s="21" t="n">
        <f aca="false">IF(OR($A78="",AE$4=""),0,COUNTIFS(Formulas!$A$2:$A$3001,AE$4,Formulas!$B$2:$B$3001,$A78))</f>
        <v>0</v>
      </c>
      <c r="AF78" s="21" t="n">
        <f aca="false">IF(OR($A78="",AF$4=""),0,COUNTIFS(Formulas!$A$2:$A$3001,AF$4,Formulas!$B$2:$B$3001,$A78))</f>
        <v>0</v>
      </c>
      <c r="AG78" s="21" t="n">
        <f aca="false">IF(OR($A78="",AG$4=""),0,COUNTIFS(Formulas!$A$2:$A$3001,AG$4,Formulas!$B$2:$B$3001,$A78))</f>
        <v>0</v>
      </c>
      <c r="AH78" s="21" t="n">
        <f aca="false">IF(OR($A78="",AH$4=""),0,COUNTIFS(Formulas!$A$2:$A$3001,AH$4,Formulas!$B$2:$B$3001,$A78))</f>
        <v>0</v>
      </c>
      <c r="AI78" s="21" t="n">
        <f aca="false">IF(OR($A78="",AI$4=""),0,COUNTIFS(Formulas!$A$2:$A$3001,AI$4,Formulas!$B$2:$B$3001,$A78))</f>
        <v>0</v>
      </c>
      <c r="AJ78" s="21" t="n">
        <f aca="false">IF(OR($A78="",AJ$4=""),0,COUNTIFS(Formulas!$A$2:$A$3001,AJ$4,Formulas!$B$2:$B$3001,$A78))</f>
        <v>0</v>
      </c>
      <c r="AK78" s="21" t="n">
        <f aca="false">IF(OR($A78="",AK$4=""),0,COUNTIFS(Formulas!$A$2:$A$3001,AK$4,Formulas!$B$2:$B$3001,$A78))</f>
        <v>0</v>
      </c>
      <c r="AL78" s="21" t="n">
        <f aca="false">IF(OR($A78="",AL$4=""),0,COUNTIFS(Formulas!$A$2:$A$3001,AL$4,Formulas!$B$2:$B$3001,$A78))</f>
        <v>0</v>
      </c>
      <c r="AM78" s="21" t="n">
        <f aca="false">IF(OR($A78="",AM$4=""),0,COUNTIFS(Formulas!$A$2:$A$3001,AM$4,Formulas!$B$2:$B$3001,$A78))</f>
        <v>0</v>
      </c>
      <c r="AN78" s="21" t="n">
        <f aca="false">IF(OR($A78="",AN$4=""),0,COUNTIFS(Formulas!$A$2:$A$3001,AN$4,Formulas!$B$2:$B$3001,$A78))</f>
        <v>0</v>
      </c>
      <c r="AO78" s="21" t="n">
        <f aca="false">IF(OR($A78="",AO$4=""),0,COUNTIFS(Formulas!$A$2:$A$3001,AO$4,Formulas!$B$2:$B$3001,$A78))</f>
        <v>0</v>
      </c>
      <c r="AP78" s="21" t="n">
        <f aca="false">IF(OR($A78="",AP$4=""),0,COUNTIFS(Formulas!$A$2:$A$3001,AP$4,Formulas!$B$2:$B$3001,$A78))</f>
        <v>0</v>
      </c>
      <c r="AQ78" s="21" t="n">
        <f aca="false">IF(OR($A78="",AQ$4=""),0,COUNTIFS(Formulas!$A$2:$A$3001,AQ$4,Formulas!$B$2:$B$3001,$A78))</f>
        <v>0</v>
      </c>
      <c r="AR78" s="21" t="n">
        <f aca="false">IF(OR($A78="",AR$4=""),0,COUNTIFS(Formulas!$A$2:$A$3001,AR$4,Formulas!$B$2:$B$3001,$A78))</f>
        <v>0</v>
      </c>
      <c r="AS78" s="21" t="n">
        <f aca="false">IF(OR($A78="",AS$4=""),0,COUNTIFS(Formulas!$A$2:$A$3001,AS$4,Formulas!$B$2:$B$3001,$A78))</f>
        <v>0</v>
      </c>
      <c r="AT78" s="21" t="n">
        <f aca="false">IF(OR($A78="",AT$4=""),0,COUNTIFS(Formulas!$A$2:$A$3001,AT$4,Formulas!$B$2:$B$3001,$A78))</f>
        <v>0</v>
      </c>
      <c r="AU78" s="21" t="n">
        <f aca="false">IF(OR($A78="",AU$4=""),0,COUNTIFS(Formulas!$A$2:$A$3001,AU$4,Formulas!$B$2:$B$3001,$A78))</f>
        <v>0</v>
      </c>
      <c r="AV78" s="21" t="n">
        <f aca="false">IF(OR($A78="",AV$4=""),0,COUNTIFS(Formulas!$A$2:$A$3001,AV$4,Formulas!$B$2:$B$3001,$A78))</f>
        <v>0</v>
      </c>
      <c r="AW78" s="21" t="n">
        <f aca="false">IF(OR($A78="",AW$4=""),0,COUNTIFS(Formulas!$A$2:$A$3001,AW$4,Formulas!$B$2:$B$3001,$A78))</f>
        <v>0</v>
      </c>
      <c r="AX78" s="21" t="n">
        <f aca="false">IF(OR($A78="",AX$4=""),0,COUNTIFS(Formulas!$A$2:$A$3001,AX$4,Formulas!$B$2:$B$3001,$A78))</f>
        <v>0</v>
      </c>
      <c r="AY78" s="21" t="n">
        <f aca="false">IF(OR($A78="",AY$4=""),0,COUNTIFS(Formulas!$A$2:$A$3001,AY$4,Formulas!$B$2:$B$3001,$A78))</f>
        <v>0</v>
      </c>
      <c r="AZ78" s="21" t="n">
        <f aca="false">IF(OR($A78="",AZ$4=""),0,COUNTIFS(Formulas!$A$2:$A$3001,AZ$4,Formulas!$B$2:$B$3001,$A78))</f>
        <v>0</v>
      </c>
      <c r="BA78" s="21" t="n">
        <f aca="false">IF(OR($A78="",BA$4=""),0,COUNTIFS(Formulas!$A$2:$A$3001,BA$4,Formulas!$B$2:$B$3001,$A78))</f>
        <v>0</v>
      </c>
      <c r="BB78" s="21" t="n">
        <f aca="false">IF(OR($A78="",BB$4=""),0,COUNTIFS(Formulas!$A$2:$A$3001,BB$4,Formulas!$B$2:$B$3001,$A78))</f>
        <v>0</v>
      </c>
      <c r="BC78" s="21" t="n">
        <f aca="false">IF(OR($A78="",BC$4=""),0,COUNTIFS(Formulas!$A$2:$A$3001,BC$4,Formulas!$B$2:$B$3001,$A78))</f>
        <v>0</v>
      </c>
      <c r="BD78" s="21" t="n">
        <f aca="false">IF(OR($A78="",BD$4=""),0,COUNTIFS(Formulas!$A$2:$A$3001,BD$4,Formulas!$B$2:$B$3001,$A78))</f>
        <v>0</v>
      </c>
      <c r="BE78" s="21" t="n">
        <f aca="false">IF(OR($A78="",BE$4=""),0,COUNTIFS(Formulas!$A$2:$A$3001,BE$4,Formulas!$B$2:$B$3001,$A78))</f>
        <v>0</v>
      </c>
      <c r="BF78" s="21" t="n">
        <f aca="false">IF(OR($A78="",BF$4=""),0,COUNTIFS(Formulas!$A$2:$A$3001,BF$4,Formulas!$B$2:$B$3001,$A78))</f>
        <v>0</v>
      </c>
      <c r="BG78" s="21" t="n">
        <f aca="false">IF(OR($A78="",BG$4=""),0,COUNTIFS(Formulas!$A$2:$A$3001,BG$4,Formulas!$B$2:$B$3001,$A78))</f>
        <v>0</v>
      </c>
      <c r="BH78" s="21" t="n">
        <f aca="false">IF(OR($A78="",BH$4=""),0,COUNTIFS(Formulas!$A$2:$A$3001,BH$4,Formulas!$B$2:$B$3001,$A78))</f>
        <v>0</v>
      </c>
      <c r="BI78" s="21" t="n">
        <f aca="false">IF(OR($A78="",BI$4=""),0,COUNTIFS(Formulas!$A$2:$A$3001,BI$4,Formulas!$B$2:$B$3001,$A78))</f>
        <v>0</v>
      </c>
      <c r="BJ78" s="21" t="n">
        <f aca="false">IF(OR($A78="",BJ$4=""),0,COUNTIFS(Formulas!$A$2:$A$3001,BJ$4,Formulas!$B$2:$B$3001,$A78))</f>
        <v>0</v>
      </c>
      <c r="BK78" s="21" t="n">
        <f aca="false">IF(OR($A78="",BK$4=""),0,COUNTIFS(Formulas!$A$2:$A$3001,BK$4,Formulas!$B$2:$B$3001,$A78))</f>
        <v>0</v>
      </c>
      <c r="BL78" s="21" t="n">
        <f aca="false">IF(OR($A78="",BL$4=""),0,COUNTIFS(Formulas!$A$2:$A$3001,BL$4,Formulas!$B$2:$B$3001,$A78))</f>
        <v>0</v>
      </c>
      <c r="BM78" s="21" t="n">
        <f aca="false">IF(OR($A78="",BM$4=""),0,COUNTIFS(Formulas!$A$2:$A$3001,BM$4,Formulas!$B$2:$B$3001,$A78))</f>
        <v>0</v>
      </c>
      <c r="BN78" s="21" t="n">
        <f aca="false">IF(OR($A78="",BN$4=""),0,COUNTIFS(Formulas!$A$2:$A$3001,BN$4,Formulas!$B$2:$B$3001,$A78))</f>
        <v>0</v>
      </c>
      <c r="BO78" s="21" t="n">
        <f aca="false">IF(OR($A78="",BO$4=""),0,COUNTIFS(Formulas!$A$2:$A$3001,BO$4,Formulas!$B$2:$B$3001,$A78))</f>
        <v>0</v>
      </c>
      <c r="BP78" s="21" t="n">
        <f aca="false">IF(OR($A78="",BP$4=""),0,COUNTIFS(Formulas!$A$2:$A$3001,BP$4,Formulas!$B$2:$B$3001,$A78))</f>
        <v>0</v>
      </c>
      <c r="BQ78" s="21" t="n">
        <f aca="false">IF(OR($A78="",BQ$4=""),0,COUNTIFS(Formulas!$A$2:$A$3001,BQ$4,Formulas!$B$2:$B$3001,$A78))</f>
        <v>0</v>
      </c>
      <c r="BR78" s="21" t="n">
        <f aca="false">IF(OR($A78="",BR$4=""),0,COUNTIFS(Formulas!$A$2:$A$3001,BR$4,Formulas!$B$2:$B$3001,$A78))</f>
        <v>0</v>
      </c>
      <c r="BS78" s="21" t="n">
        <f aca="false">IF(OR($A78="",BS$4=""),0,COUNTIFS(Formulas!$A$2:$A$3001,BS$4,Formulas!$B$2:$B$3001,$A78))</f>
        <v>0</v>
      </c>
      <c r="BT78" s="21" t="n">
        <f aca="false">IF(OR($A78="",BT$4=""),0,COUNTIFS(Formulas!$A$2:$A$3001,BT$4,Formulas!$B$2:$B$3001,$A78))</f>
        <v>0</v>
      </c>
      <c r="BU78" s="21" t="n">
        <f aca="false">IF(OR($A78="",BU$4=""),0,COUNTIFS(Formulas!$A$2:$A$3001,BU$4,Formulas!$B$2:$B$3001,$A78))</f>
        <v>0</v>
      </c>
      <c r="BV78" s="21" t="n">
        <f aca="false">IF(OR($A78="",BV$4=""),0,COUNTIFS(Formulas!$A$2:$A$3001,BV$4,Formulas!$B$2:$B$3001,$A78))</f>
        <v>0</v>
      </c>
      <c r="BW78" s="21" t="n">
        <f aca="false">IF(OR($A78="",BW$4=""),0,COUNTIFS(Formulas!$A$2:$A$3001,BW$4,Formulas!$B$2:$B$3001,$A78))</f>
        <v>0</v>
      </c>
      <c r="BX78" s="21" t="n">
        <f aca="false">IF(OR($A78="",BX$4=""),0,COUNTIFS(Formulas!$A$2:$A$3001,BX$4,Formulas!$B$2:$B$3001,$A78))</f>
        <v>0</v>
      </c>
      <c r="BY78" s="21" t="n">
        <f aca="false">IF(OR($A78="",BY$4=""),0,COUNTIFS(Formulas!$A$2:$A$3001,BY$4,Formulas!$B$2:$B$3001,$A78))</f>
        <v>0</v>
      </c>
      <c r="BZ78" s="21" t="n">
        <f aca="false">IF(OR($A78="",BZ$4=""),0,COUNTIFS(Formulas!$A$2:$A$3001,BZ$4,Formulas!$B$2:$B$3001,$A78))</f>
        <v>0</v>
      </c>
      <c r="CA78" s="21" t="n">
        <f aca="false">IF(OR($A78="",CA$4=""),0,COUNTIFS(Formulas!$A$2:$A$3001,CA$4,Formulas!$B$2:$B$3001,$A78))</f>
        <v>0</v>
      </c>
      <c r="CB78" s="21" t="n">
        <f aca="false">IF(OR($A78="",CB$4=""),0,COUNTIFS(Formulas!$A$2:$A$3001,CB$4,Formulas!$B$2:$B$3001,$A78))</f>
        <v>0</v>
      </c>
      <c r="CC78" s="21" t="n">
        <f aca="false">IF(OR($A78="",CC$4=""),0,COUNTIFS(Formulas!$A$2:$A$3001,CC$4,Formulas!$B$2:$B$3001,$A78))</f>
        <v>0</v>
      </c>
      <c r="CD78" s="21" t="n">
        <f aca="false">IF(OR($A78="",CD$4=""),0,COUNTIFS(Formulas!$A$2:$A$3001,CD$4,Formulas!$B$2:$B$3001,$A78))</f>
        <v>0</v>
      </c>
      <c r="CE78" s="21" t="n">
        <f aca="false">IF(OR($A78="",CE$4=""),0,COUNTIFS(Formulas!$A$2:$A$3001,CE$4,Formulas!$B$2:$B$3001,$A78))</f>
        <v>0</v>
      </c>
      <c r="CF78" s="21" t="n">
        <f aca="false">IF(OR($A78="",CF$4=""),0,COUNTIFS(Formulas!$A$2:$A$3001,CF$4,Formulas!$B$2:$B$3001,$A78))</f>
        <v>0</v>
      </c>
      <c r="CG78" s="21" t="n">
        <f aca="false">IF(OR($A78="",CG$4=""),0,COUNTIFS(Formulas!$A$2:$A$3001,CG$4,Formulas!$B$2:$B$3001,$A78))</f>
        <v>0</v>
      </c>
      <c r="CH78" s="21" t="n">
        <f aca="false">IF(OR($A78="",CH$4=""),0,COUNTIFS(Formulas!$A$2:$A$3001,CH$4,Formulas!$B$2:$B$3001,$A78))</f>
        <v>0</v>
      </c>
      <c r="CI78" s="21" t="n">
        <f aca="false">IF(OR($A78="",CI$4=""),0,COUNTIFS(Formulas!$A$2:$A$3001,CI$4,Formulas!$B$2:$B$3001,$A78))</f>
        <v>0</v>
      </c>
      <c r="CJ78" s="21" t="n">
        <f aca="false">IF(OR($A78="",CJ$4=""),0,COUNTIFS(Formulas!$A$2:$A$3001,CJ$4,Formulas!$B$2:$B$3001,$A78))</f>
        <v>0</v>
      </c>
      <c r="CK78" s="21" t="n">
        <f aca="false">IF(OR($A78="",CK$4=""),0,COUNTIFS(Formulas!$A$2:$A$3001,CK$4,Formulas!$B$2:$B$3001,$A78))</f>
        <v>0</v>
      </c>
      <c r="CL78" s="21" t="n">
        <f aca="false">IF(OR($A78="",CL$4=""),0,COUNTIFS(Formulas!$A$2:$A$3001,CL$4,Formulas!$B$2:$B$3001,$A78))</f>
        <v>0</v>
      </c>
      <c r="CM78" s="21" t="n">
        <f aca="false">IF(OR($A78="",CM$4=""),0,COUNTIFS(Formulas!$A$2:$A$3001,CM$4,Formulas!$B$2:$B$3001,$A78))</f>
        <v>0</v>
      </c>
      <c r="CN78" s="21" t="n">
        <f aca="false">IF(OR($A78="",CN$4=""),0,COUNTIFS(Formulas!$A$2:$A$3001,CN$4,Formulas!$B$2:$B$3001,$A78))</f>
        <v>0</v>
      </c>
      <c r="CO78" s="21" t="n">
        <f aca="false">IF(OR($A78="",CO$4=""),0,COUNTIFS(Formulas!$A$2:$A$3001,CO$4,Formulas!$B$2:$B$3001,$A78))</f>
        <v>0</v>
      </c>
      <c r="CP78" s="21" t="n">
        <f aca="false">IF(OR($A78="",CP$4=""),0,COUNTIFS(Formulas!$A$2:$A$3001,CP$4,Formulas!$B$2:$B$3001,$A78))</f>
        <v>0</v>
      </c>
      <c r="CQ78" s="21" t="n">
        <f aca="false">IF(OR($A78="",CQ$4=""),0,COUNTIFS(Formulas!$A$2:$A$3001,CQ$4,Formulas!$B$2:$B$3001,$A78))</f>
        <v>0</v>
      </c>
      <c r="CR78" s="21" t="n">
        <f aca="false">IF(OR($A78="",CR$4=""),0,COUNTIFS(Formulas!$A$2:$A$3001,CR$4,Formulas!$B$2:$B$3001,$A78))</f>
        <v>0</v>
      </c>
      <c r="CS78" s="21" t="n">
        <f aca="false">IF(OR($A78="",CS$4=""),0,COUNTIFS(Formulas!$A$2:$A$3001,CS$4,Formulas!$B$2:$B$3001,$A78))</f>
        <v>1</v>
      </c>
      <c r="CT78" s="21" t="n">
        <f aca="false">IF(OR($A78="",CT$4=""),0,COUNTIFS(Formulas!$A$2:$A$3001,CT$4,Formulas!$B$2:$B$3001,$A78))</f>
        <v>1</v>
      </c>
      <c r="CU78" s="21" t="n">
        <f aca="false">IF(OR($A78="",CU$4=""),0,COUNTIFS(Formulas!$A$2:$A$3001,CU$4,Formulas!$B$2:$B$3001,$A78))</f>
        <v>1</v>
      </c>
      <c r="CV78" s="21" t="n">
        <f aca="false">IF(OR($A78="",CV$4=""),0,COUNTIFS(Formulas!$A$2:$A$3001,CV$4,Formulas!$B$2:$B$3001,$A78))</f>
        <v>0</v>
      </c>
      <c r="CW78" s="21" t="n">
        <f aca="false">IF(OR($A78="",CW$4=""),0,COUNTIFS(Formulas!$A$2:$A$3001,CW$4,Formulas!$B$2:$B$3001,$A78))</f>
        <v>0</v>
      </c>
      <c r="CX78" s="21" t="n">
        <f aca="false">IF(OR($A78="",CX$4=""),0,COUNTIFS(Formulas!$A$2:$A$3001,CX$4,Formulas!$B$2:$B$3001,$A78))</f>
        <v>0</v>
      </c>
      <c r="CY78" s="21" t="n">
        <f aca="false">IF(OR($A78="",CY$4=""),0,COUNTIFS(Formulas!$A$2:$A$3001,CY$4,Formulas!$B$2:$B$3001,$A78))</f>
        <v>0</v>
      </c>
      <c r="CZ78" s="21" t="n">
        <f aca="false">IF(OR($A78="",CZ$4=""),0,COUNTIFS(Formulas!$A$2:$A$3001,CZ$4,Formulas!$B$2:$B$3001,$A78))</f>
        <v>0</v>
      </c>
      <c r="DA78" s="21" t="n">
        <f aca="false">IF(OR($A78="",DA$4=""),0,COUNTIFS(Formulas!$A$2:$A$3001,DA$4,Formulas!$B$2:$B$3001,$A78))</f>
        <v>0</v>
      </c>
      <c r="DB78" s="21" t="n">
        <f aca="false">IF(OR($A78="",DB$4=""),0,COUNTIFS(Formulas!$A$2:$A$3001,DB$4,Formulas!$B$2:$B$3001,$A78))</f>
        <v>0</v>
      </c>
      <c r="DC78" s="21" t="n">
        <f aca="false">IF(OR($A78="",DC$4=""),0,COUNTIFS(Formulas!$A$2:$A$3001,DC$4,Formulas!$B$2:$B$3001,$A78))</f>
        <v>0</v>
      </c>
      <c r="DD78" s="21" t="n">
        <f aca="false">IF(OR($A78="",DD$4=""),0,COUNTIFS(Formulas!$A$2:$A$3001,DD$4,Formulas!$B$2:$B$3001,$A78))</f>
        <v>0</v>
      </c>
      <c r="DE78" s="21" t="n">
        <f aca="false">IF(OR($A78="",DE$4=""),0,COUNTIFS(Formulas!$A$2:$A$3001,DE$4,Formulas!$B$2:$B$3001,$A78))</f>
        <v>0</v>
      </c>
      <c r="DF78" s="21" t="n">
        <f aca="false">IF(OR($A78="",DF$4=""),0,COUNTIFS(Formulas!$A$2:$A$3001,DF$4,Formulas!$B$2:$B$3001,$A78))</f>
        <v>0</v>
      </c>
      <c r="DG78" s="21" t="n">
        <f aca="false">IF(OR($A78="",DG$4=""),0,COUNTIFS(Formulas!$A$2:$A$3001,DG$4,Formulas!$B$2:$B$3001,$A78))</f>
        <v>0</v>
      </c>
      <c r="DH78" s="21" t="n">
        <f aca="false">IF(OR($A78="",DH$4=""),0,COUNTIFS(Formulas!$A$2:$A$3001,DH$4,Formulas!$B$2:$B$3001,$A78))</f>
        <v>0</v>
      </c>
      <c r="DI78" s="21" t="n">
        <f aca="false">IF(OR($A78="",DI$4=""),0,COUNTIFS(Formulas!$A$2:$A$3001,DI$4,Formulas!$B$2:$B$3001,$A78))</f>
        <v>0</v>
      </c>
      <c r="DJ78" s="21" t="n">
        <f aca="false">IF(OR($A78="",DJ$4=""),0,COUNTIFS(Formulas!$A$2:$A$3001,DJ$4,Formulas!$B$2:$B$3001,$A78))</f>
        <v>0</v>
      </c>
      <c r="DK78" s="21" t="n">
        <f aca="false">IF(OR($A78="",DK$4=""),0,COUNTIFS(Formulas!$A$2:$A$3001,DK$4,Formulas!$B$2:$B$3001,$A78))</f>
        <v>0</v>
      </c>
      <c r="DL78" s="21" t="n">
        <f aca="false">IF(OR($A78="",DL$4=""),0,COUNTIFS(Formulas!$A$2:$A$3001,DL$4,Formulas!$B$2:$B$3001,$A78))</f>
        <v>0</v>
      </c>
      <c r="DM78" s="21" t="n">
        <f aca="false">IF(OR($A78="",DM$4=""),0,COUNTIFS(Formulas!$A$2:$A$3001,DM$4,Formulas!$B$2:$B$3001,$A78))</f>
        <v>0</v>
      </c>
      <c r="DN78" s="21" t="n">
        <f aca="false">IF(OR($A78="",DN$4=""),0,COUNTIFS(Formulas!$A$2:$A$3001,DN$4,Formulas!$B$2:$B$3001,$A78))</f>
        <v>0</v>
      </c>
      <c r="DO78" s="21" t="n">
        <f aca="false">IF(OR($A78="",DO$4=""),0,COUNTIFS(Formulas!$A$2:$A$3001,DO$4,Formulas!$B$2:$B$3001,$A78))</f>
        <v>0</v>
      </c>
      <c r="DP78" s="21" t="n">
        <f aca="false">IF(OR($A78="",DP$4=""),0,COUNTIFS(Formulas!$A$2:$A$3001,DP$4,Formulas!$B$2:$B$3001,$A78))</f>
        <v>0</v>
      </c>
      <c r="DQ78" s="21" t="n">
        <f aca="false">IF(OR($A78="",DQ$4=""),0,COUNTIFS(Formulas!$A$2:$A$3001,DQ$4,Formulas!$B$2:$B$3001,$A78))</f>
        <v>0</v>
      </c>
      <c r="DR78" s="21" t="n">
        <f aca="false">IF(OR($A78="",DR$4=""),0,COUNTIFS(Formulas!$A$2:$A$3001,DR$4,Formulas!$B$2:$B$3001,$A78))</f>
        <v>0</v>
      </c>
      <c r="DS78" s="21" t="n">
        <f aca="false">IF(OR($A78="",DS$4=""),0,COUNTIFS(Formulas!$A$2:$A$3001,DS$4,Formulas!$B$2:$B$3001,$A78))</f>
        <v>0</v>
      </c>
      <c r="DT78" s="21" t="n">
        <f aca="false">IF(OR($A78="",DT$4=""),0,COUNTIFS(Formulas!$A$2:$A$3001,DT$4,Formulas!$B$2:$B$3001,$A78))</f>
        <v>0</v>
      </c>
      <c r="DU78" s="21" t="n">
        <f aca="false">IF(OR($A78="",DU$4=""),0,COUNTIFS(Formulas!$A$2:$A$3001,DU$4,Formulas!$B$2:$B$3001,$A78))</f>
        <v>0</v>
      </c>
      <c r="DV78" s="21" t="n">
        <f aca="false">IF(OR($A78="",DV$4=""),0,COUNTIFS(Formulas!$A$2:$A$3001,DV$4,Formulas!$B$2:$B$3001,$A78))</f>
        <v>0</v>
      </c>
      <c r="DW78" s="21" t="n">
        <f aca="false">IF(OR($A78="",DW$4=""),0,COUNTIFS(Formulas!$A$2:$A$3001,DW$4,Formulas!$B$2:$B$3001,$A78))</f>
        <v>0</v>
      </c>
      <c r="DX78" s="21" t="n">
        <f aca="false">IF(OR($A78="",DX$4=""),0,COUNTIFS(Formulas!$A$2:$A$3001,DX$4,Formulas!$B$2:$B$3001,$A78))</f>
        <v>0</v>
      </c>
      <c r="DY78" s="21" t="n">
        <f aca="false">IF(OR($A78="",DY$4=""),0,COUNTIFS(Formulas!$A$2:$A$3001,DY$4,Formulas!$B$2:$B$3001,$A78))</f>
        <v>0</v>
      </c>
      <c r="DZ78" s="21" t="n">
        <f aca="false">IF(OR($A78="",DZ$4=""),0,COUNTIFS(Formulas!$A$2:$A$3001,DZ$4,Formulas!$B$2:$B$3001,$A78))</f>
        <v>0</v>
      </c>
      <c r="EA78" s="21" t="n">
        <f aca="false">IF(OR($A78="",EA$4=""),0,COUNTIFS(Formulas!$A$2:$A$3001,EA$4,Formulas!$B$2:$B$3001,$A78))</f>
        <v>0</v>
      </c>
      <c r="EB78" s="21" t="n">
        <f aca="false">IF(OR($A78="",EB$4=""),0,COUNTIFS(Formulas!$A$2:$A$3001,EB$4,Formulas!$B$2:$B$3001,$A78))</f>
        <v>0</v>
      </c>
      <c r="EC78" s="21" t="n">
        <f aca="false">IF(OR($A78="",EC$4=""),0,COUNTIFS(Formulas!$A$2:$A$3001,EC$4,Formulas!$B$2:$B$3001,$A78))</f>
        <v>0</v>
      </c>
      <c r="ED78" s="21" t="n">
        <f aca="false">IF(OR($A78="",ED$4=""),0,COUNTIFS(Formulas!$A$2:$A$3001,ED$4,Formulas!$B$2:$B$3001,$A78))</f>
        <v>0</v>
      </c>
      <c r="EE78" s="21" t="n">
        <f aca="false">IF(OR($A78="",EE$4=""),0,COUNTIFS(Formulas!$A$2:$A$3001,EE$4,Formulas!$B$2:$B$3001,$A78))</f>
        <v>0</v>
      </c>
      <c r="EF78" s="21" t="n">
        <f aca="false">IF(OR($A78="",EF$4=""),0,COUNTIFS(Formulas!$A$2:$A$3001,EF$4,Formulas!$B$2:$B$3001,$A78))</f>
        <v>0</v>
      </c>
      <c r="EG78" s="21" t="n">
        <f aca="false">IF(OR($A78="",EG$4=""),0,COUNTIFS(Formulas!$A$2:$A$3001,EG$4,Formulas!$B$2:$B$3001,$A78))</f>
        <v>0</v>
      </c>
      <c r="EH78" s="21" t="n">
        <f aca="false">IF(OR($A78="",EH$4=""),0,COUNTIFS(Formulas!$A$2:$A$3001,EH$4,Formulas!$B$2:$B$3001,$A78))</f>
        <v>0</v>
      </c>
      <c r="EI78" s="21" t="n">
        <f aca="false">IF(OR($A78="",EI$4=""),0,COUNTIFS(Formulas!$A$2:$A$3001,EI$4,Formulas!$B$2:$B$3001,$A78))</f>
        <v>0</v>
      </c>
      <c r="EJ78" s="21" t="n">
        <f aca="false">IF(OR($A78="",EJ$4=""),0,COUNTIFS(Formulas!$A$2:$A$3001,EJ$4,Formulas!$B$2:$B$3001,$A78))</f>
        <v>0</v>
      </c>
      <c r="EK78" s="21" t="n">
        <f aca="false">IF(OR($A78="",EK$4=""),0,COUNTIFS(Formulas!$A$2:$A$3001,EK$4,Formulas!$B$2:$B$3001,$A78))</f>
        <v>0</v>
      </c>
      <c r="EL78" s="21" t="n">
        <f aca="false">IF(OR($A78="",EL$4=""),0,COUNTIFS(Formulas!$A$2:$A$3001,EL$4,Formulas!$B$2:$B$3001,$A78))</f>
        <v>0</v>
      </c>
      <c r="EM78" s="21" t="n">
        <f aca="false">IF(OR($A78="",EM$4=""),0,COUNTIFS(Formulas!$A$2:$A$3001,EM$4,Formulas!$B$2:$B$3001,$A78))</f>
        <v>0</v>
      </c>
      <c r="EN78" s="21" t="n">
        <f aca="false">IF(OR($A78="",EN$4=""),0,COUNTIFS(Formulas!$A$2:$A$3001,EN$4,Formulas!$B$2:$B$3001,$A78))</f>
        <v>0</v>
      </c>
      <c r="EO78" s="21" t="n">
        <f aca="false">IF(OR($A78="",EO$4=""),0,COUNTIFS(Formulas!$A$2:$A$3001,EO$4,Formulas!$B$2:$B$3001,$A78))</f>
        <v>0</v>
      </c>
      <c r="EP78" s="21" t="n">
        <f aca="false">IF(OR($A78="",EP$4=""),0,COUNTIFS(Formulas!$A$2:$A$3001,EP$4,Formulas!$B$2:$B$3001,$A78))</f>
        <v>0</v>
      </c>
      <c r="EQ78" s="21" t="n">
        <f aca="false">IF(OR($A78="",EQ$4=""),0,COUNTIFS(Formulas!$A$2:$A$3001,EQ$4,Formulas!$B$2:$B$3001,$A78))</f>
        <v>0</v>
      </c>
      <c r="ER78" s="21" t="n">
        <f aca="false">IF(OR($A78="",ER$4=""),0,COUNTIFS(Formulas!$A$2:$A$3001,ER$4,Formulas!$B$2:$B$3001,$A78))</f>
        <v>0</v>
      </c>
      <c r="ES78" s="21" t="n">
        <f aca="false">IF(OR($A78="",ES$4=""),0,COUNTIFS(Formulas!$A$2:$A$3001,ES$4,Formulas!$B$2:$B$3001,$A78))</f>
        <v>0</v>
      </c>
      <c r="ET78" s="21" t="n">
        <f aca="false">IF(OR($A78="",ET$4=""),0,COUNTIFS(Formulas!$A$2:$A$3001,ET$4,Formulas!$B$2:$B$3001,$A78))</f>
        <v>0</v>
      </c>
      <c r="EU78" s="21" t="n">
        <f aca="false">IF(OR($A78="",EU$4=""),0,COUNTIFS(Formulas!$A$2:$A$3001,EU$4,Formulas!$B$2:$B$3001,$A78))</f>
        <v>0</v>
      </c>
      <c r="EV78" s="21" t="n">
        <f aca="false">IF(OR($A78="",EV$4=""),0,COUNTIFS(Formulas!$A$2:$A$3001,EV$4,Formulas!$B$2:$B$3001,$A78))</f>
        <v>0</v>
      </c>
    </row>
    <row r="79" customFormat="false" ht="15" hidden="false" customHeight="false" outlineLevel="0" collapsed="false">
      <c r="A79" s="13" t="str">
        <f aca="false">IF(INDEX(Materials!$A$2:$A$301,75)="","",INDEX(Materials!$A$2:$A$301,75))</f>
        <v>Premix Dermo Bella</v>
      </c>
      <c r="B79" s="19" t="n">
        <f aca="false">IF(A79="","",COUNTIF(C79:EV79,"&gt;0"))</f>
        <v>1</v>
      </c>
      <c r="C79" s="21" t="n">
        <f aca="false">IF(OR($A79="",C$4=""),0,COUNTIFS(Formulas!$A$2:$A$3001,C$4,Formulas!$B$2:$B$3001,$A79))</f>
        <v>0</v>
      </c>
      <c r="D79" s="21" t="n">
        <f aca="false">IF(OR($A79="",D$4=""),0,COUNTIFS(Formulas!$A$2:$A$3001,D$4,Formulas!$B$2:$B$3001,$A79))</f>
        <v>0</v>
      </c>
      <c r="E79" s="21" t="n">
        <f aca="false">IF(OR($A79="",E$4=""),0,COUNTIFS(Formulas!$A$2:$A$3001,E$4,Formulas!$B$2:$B$3001,$A79))</f>
        <v>0</v>
      </c>
      <c r="F79" s="21" t="n">
        <f aca="false">IF(OR($A79="",F$4=""),0,COUNTIFS(Formulas!$A$2:$A$3001,F$4,Formulas!$B$2:$B$3001,$A79))</f>
        <v>0</v>
      </c>
      <c r="G79" s="21" t="n">
        <f aca="false">IF(OR($A79="",G$4=""),0,COUNTIFS(Formulas!$A$2:$A$3001,G$4,Formulas!$B$2:$B$3001,$A79))</f>
        <v>0</v>
      </c>
      <c r="H79" s="21" t="n">
        <f aca="false">IF(OR($A79="",H$4=""),0,COUNTIFS(Formulas!$A$2:$A$3001,H$4,Formulas!$B$2:$B$3001,$A79))</f>
        <v>0</v>
      </c>
      <c r="I79" s="21" t="n">
        <f aca="false">IF(OR($A79="",I$4=""),0,COUNTIFS(Formulas!$A$2:$A$3001,I$4,Formulas!$B$2:$B$3001,$A79))</f>
        <v>0</v>
      </c>
      <c r="J79" s="21" t="n">
        <f aca="false">IF(OR($A79="",J$4=""),0,COUNTIFS(Formulas!$A$2:$A$3001,J$4,Formulas!$B$2:$B$3001,$A79))</f>
        <v>0</v>
      </c>
      <c r="K79" s="21" t="n">
        <f aca="false">IF(OR($A79="",K$4=""),0,COUNTIFS(Formulas!$A$2:$A$3001,K$4,Formulas!$B$2:$B$3001,$A79))</f>
        <v>0</v>
      </c>
      <c r="L79" s="21" t="n">
        <f aca="false">IF(OR($A79="",L$4=""),0,COUNTIFS(Formulas!$A$2:$A$3001,L$4,Formulas!$B$2:$B$3001,$A79))</f>
        <v>0</v>
      </c>
      <c r="M79" s="21" t="n">
        <f aca="false">IF(OR($A79="",M$4=""),0,COUNTIFS(Formulas!$A$2:$A$3001,M$4,Formulas!$B$2:$B$3001,$A79))</f>
        <v>0</v>
      </c>
      <c r="N79" s="21" t="n">
        <f aca="false">IF(OR($A79="",N$4=""),0,COUNTIFS(Formulas!$A$2:$A$3001,N$4,Formulas!$B$2:$B$3001,$A79))</f>
        <v>0</v>
      </c>
      <c r="O79" s="21" t="n">
        <f aca="false">IF(OR($A79="",O$4=""),0,COUNTIFS(Formulas!$A$2:$A$3001,O$4,Formulas!$B$2:$B$3001,$A79))</f>
        <v>0</v>
      </c>
      <c r="P79" s="21" t="n">
        <f aca="false">IF(OR($A79="",P$4=""),0,COUNTIFS(Formulas!$A$2:$A$3001,P$4,Formulas!$B$2:$B$3001,$A79))</f>
        <v>0</v>
      </c>
      <c r="Q79" s="21" t="n">
        <f aca="false">IF(OR($A79="",Q$4=""),0,COUNTIFS(Formulas!$A$2:$A$3001,Q$4,Formulas!$B$2:$B$3001,$A79))</f>
        <v>0</v>
      </c>
      <c r="R79" s="21" t="n">
        <f aca="false">IF(OR($A79="",R$4=""),0,COUNTIFS(Formulas!$A$2:$A$3001,R$4,Formulas!$B$2:$B$3001,$A79))</f>
        <v>0</v>
      </c>
      <c r="S79" s="21" t="n">
        <f aca="false">IF(OR($A79="",S$4=""),0,COUNTIFS(Formulas!$A$2:$A$3001,S$4,Formulas!$B$2:$B$3001,$A79))</f>
        <v>0</v>
      </c>
      <c r="T79" s="21" t="n">
        <f aca="false">IF(OR($A79="",T$4=""),0,COUNTIFS(Formulas!$A$2:$A$3001,T$4,Formulas!$B$2:$B$3001,$A79))</f>
        <v>0</v>
      </c>
      <c r="U79" s="21" t="n">
        <f aca="false">IF(OR($A79="",U$4=""),0,COUNTIFS(Formulas!$A$2:$A$3001,U$4,Formulas!$B$2:$B$3001,$A79))</f>
        <v>0</v>
      </c>
      <c r="V79" s="21" t="n">
        <f aca="false">IF(OR($A79="",V$4=""),0,COUNTIFS(Formulas!$A$2:$A$3001,V$4,Formulas!$B$2:$B$3001,$A79))</f>
        <v>0</v>
      </c>
      <c r="W79" s="21" t="n">
        <f aca="false">IF(OR($A79="",W$4=""),0,COUNTIFS(Formulas!$A$2:$A$3001,W$4,Formulas!$B$2:$B$3001,$A79))</f>
        <v>0</v>
      </c>
      <c r="X79" s="21" t="n">
        <f aca="false">IF(OR($A79="",X$4=""),0,COUNTIFS(Formulas!$A$2:$A$3001,X$4,Formulas!$B$2:$B$3001,$A79))</f>
        <v>0</v>
      </c>
      <c r="Y79" s="21" t="n">
        <f aca="false">IF(OR($A79="",Y$4=""),0,COUNTIFS(Formulas!$A$2:$A$3001,Y$4,Formulas!$B$2:$B$3001,$A79))</f>
        <v>0</v>
      </c>
      <c r="Z79" s="21" t="n">
        <f aca="false">IF(OR($A79="",Z$4=""),0,COUNTIFS(Formulas!$A$2:$A$3001,Z$4,Formulas!$B$2:$B$3001,$A79))</f>
        <v>0</v>
      </c>
      <c r="AA79" s="21" t="n">
        <f aca="false">IF(OR($A79="",AA$4=""),0,COUNTIFS(Formulas!$A$2:$A$3001,AA$4,Formulas!$B$2:$B$3001,$A79))</f>
        <v>0</v>
      </c>
      <c r="AB79" s="21" t="n">
        <f aca="false">IF(OR($A79="",AB$4=""),0,COUNTIFS(Formulas!$A$2:$A$3001,AB$4,Formulas!$B$2:$B$3001,$A79))</f>
        <v>0</v>
      </c>
      <c r="AC79" s="21" t="n">
        <f aca="false">IF(OR($A79="",AC$4=""),0,COUNTIFS(Formulas!$A$2:$A$3001,AC$4,Formulas!$B$2:$B$3001,$A79))</f>
        <v>0</v>
      </c>
      <c r="AD79" s="21" t="n">
        <f aca="false">IF(OR($A79="",AD$4=""),0,COUNTIFS(Formulas!$A$2:$A$3001,AD$4,Formulas!$B$2:$B$3001,$A79))</f>
        <v>0</v>
      </c>
      <c r="AE79" s="21" t="n">
        <f aca="false">IF(OR($A79="",AE$4=""),0,COUNTIFS(Formulas!$A$2:$A$3001,AE$4,Formulas!$B$2:$B$3001,$A79))</f>
        <v>0</v>
      </c>
      <c r="AF79" s="21" t="n">
        <f aca="false">IF(OR($A79="",AF$4=""),0,COUNTIFS(Formulas!$A$2:$A$3001,AF$4,Formulas!$B$2:$B$3001,$A79))</f>
        <v>0</v>
      </c>
      <c r="AG79" s="21" t="n">
        <f aca="false">IF(OR($A79="",AG$4=""),0,COUNTIFS(Formulas!$A$2:$A$3001,AG$4,Formulas!$B$2:$B$3001,$A79))</f>
        <v>0</v>
      </c>
      <c r="AH79" s="21" t="n">
        <f aca="false">IF(OR($A79="",AH$4=""),0,COUNTIFS(Formulas!$A$2:$A$3001,AH$4,Formulas!$B$2:$B$3001,$A79))</f>
        <v>0</v>
      </c>
      <c r="AI79" s="21" t="n">
        <f aca="false">IF(OR($A79="",AI$4=""),0,COUNTIFS(Formulas!$A$2:$A$3001,AI$4,Formulas!$B$2:$B$3001,$A79))</f>
        <v>0</v>
      </c>
      <c r="AJ79" s="21" t="n">
        <f aca="false">IF(OR($A79="",AJ$4=""),0,COUNTIFS(Formulas!$A$2:$A$3001,AJ$4,Formulas!$B$2:$B$3001,$A79))</f>
        <v>0</v>
      </c>
      <c r="AK79" s="21" t="n">
        <f aca="false">IF(OR($A79="",AK$4=""),0,COUNTIFS(Formulas!$A$2:$A$3001,AK$4,Formulas!$B$2:$B$3001,$A79))</f>
        <v>0</v>
      </c>
      <c r="AL79" s="21" t="n">
        <f aca="false">IF(OR($A79="",AL$4=""),0,COUNTIFS(Formulas!$A$2:$A$3001,AL$4,Formulas!$B$2:$B$3001,$A79))</f>
        <v>0</v>
      </c>
      <c r="AM79" s="21" t="n">
        <f aca="false">IF(OR($A79="",AM$4=""),0,COUNTIFS(Formulas!$A$2:$A$3001,AM$4,Formulas!$B$2:$B$3001,$A79))</f>
        <v>0</v>
      </c>
      <c r="AN79" s="21" t="n">
        <f aca="false">IF(OR($A79="",AN$4=""),0,COUNTIFS(Formulas!$A$2:$A$3001,AN$4,Formulas!$B$2:$B$3001,$A79))</f>
        <v>0</v>
      </c>
      <c r="AO79" s="21" t="n">
        <f aca="false">IF(OR($A79="",AO$4=""),0,COUNTIFS(Formulas!$A$2:$A$3001,AO$4,Formulas!$B$2:$B$3001,$A79))</f>
        <v>0</v>
      </c>
      <c r="AP79" s="21" t="n">
        <f aca="false">IF(OR($A79="",AP$4=""),0,COUNTIFS(Formulas!$A$2:$A$3001,AP$4,Formulas!$B$2:$B$3001,$A79))</f>
        <v>0</v>
      </c>
      <c r="AQ79" s="21" t="n">
        <f aca="false">IF(OR($A79="",AQ$4=""),0,COUNTIFS(Formulas!$A$2:$A$3001,AQ$4,Formulas!$B$2:$B$3001,$A79))</f>
        <v>0</v>
      </c>
      <c r="AR79" s="21" t="n">
        <f aca="false">IF(OR($A79="",AR$4=""),0,COUNTIFS(Formulas!$A$2:$A$3001,AR$4,Formulas!$B$2:$B$3001,$A79))</f>
        <v>0</v>
      </c>
      <c r="AS79" s="21" t="n">
        <f aca="false">IF(OR($A79="",AS$4=""),0,COUNTIFS(Formulas!$A$2:$A$3001,AS$4,Formulas!$B$2:$B$3001,$A79))</f>
        <v>0</v>
      </c>
      <c r="AT79" s="21" t="n">
        <f aca="false">IF(OR($A79="",AT$4=""),0,COUNTIFS(Formulas!$A$2:$A$3001,AT$4,Formulas!$B$2:$B$3001,$A79))</f>
        <v>0</v>
      </c>
      <c r="AU79" s="21" t="n">
        <f aca="false">IF(OR($A79="",AU$4=""),0,COUNTIFS(Formulas!$A$2:$A$3001,AU$4,Formulas!$B$2:$B$3001,$A79))</f>
        <v>0</v>
      </c>
      <c r="AV79" s="21" t="n">
        <f aca="false">IF(OR($A79="",AV$4=""),0,COUNTIFS(Formulas!$A$2:$A$3001,AV$4,Formulas!$B$2:$B$3001,$A79))</f>
        <v>0</v>
      </c>
      <c r="AW79" s="21" t="n">
        <f aca="false">IF(OR($A79="",AW$4=""),0,COUNTIFS(Formulas!$A$2:$A$3001,AW$4,Formulas!$B$2:$B$3001,$A79))</f>
        <v>0</v>
      </c>
      <c r="AX79" s="21" t="n">
        <f aca="false">IF(OR($A79="",AX$4=""),0,COUNTIFS(Formulas!$A$2:$A$3001,AX$4,Formulas!$B$2:$B$3001,$A79))</f>
        <v>0</v>
      </c>
      <c r="AY79" s="21" t="n">
        <f aca="false">IF(OR($A79="",AY$4=""),0,COUNTIFS(Formulas!$A$2:$A$3001,AY$4,Formulas!$B$2:$B$3001,$A79))</f>
        <v>0</v>
      </c>
      <c r="AZ79" s="21" t="n">
        <f aca="false">IF(OR($A79="",AZ$4=""),0,COUNTIFS(Formulas!$A$2:$A$3001,AZ$4,Formulas!$B$2:$B$3001,$A79))</f>
        <v>0</v>
      </c>
      <c r="BA79" s="21" t="n">
        <f aca="false">IF(OR($A79="",BA$4=""),0,COUNTIFS(Formulas!$A$2:$A$3001,BA$4,Formulas!$B$2:$B$3001,$A79))</f>
        <v>0</v>
      </c>
      <c r="BB79" s="21" t="n">
        <f aca="false">IF(OR($A79="",BB$4=""),0,COUNTIFS(Formulas!$A$2:$A$3001,BB$4,Formulas!$B$2:$B$3001,$A79))</f>
        <v>0</v>
      </c>
      <c r="BC79" s="21" t="n">
        <f aca="false">IF(OR($A79="",BC$4=""),0,COUNTIFS(Formulas!$A$2:$A$3001,BC$4,Formulas!$B$2:$B$3001,$A79))</f>
        <v>0</v>
      </c>
      <c r="BD79" s="21" t="n">
        <f aca="false">IF(OR($A79="",BD$4=""),0,COUNTIFS(Formulas!$A$2:$A$3001,BD$4,Formulas!$B$2:$B$3001,$A79))</f>
        <v>0</v>
      </c>
      <c r="BE79" s="21" t="n">
        <f aca="false">IF(OR($A79="",BE$4=""),0,COUNTIFS(Formulas!$A$2:$A$3001,BE$4,Formulas!$B$2:$B$3001,$A79))</f>
        <v>0</v>
      </c>
      <c r="BF79" s="21" t="n">
        <f aca="false">IF(OR($A79="",BF$4=""),0,COUNTIFS(Formulas!$A$2:$A$3001,BF$4,Formulas!$B$2:$B$3001,$A79))</f>
        <v>0</v>
      </c>
      <c r="BG79" s="21" t="n">
        <f aca="false">IF(OR($A79="",BG$4=""),0,COUNTIFS(Formulas!$A$2:$A$3001,BG$4,Formulas!$B$2:$B$3001,$A79))</f>
        <v>0</v>
      </c>
      <c r="BH79" s="21" t="n">
        <f aca="false">IF(OR($A79="",BH$4=""),0,COUNTIFS(Formulas!$A$2:$A$3001,BH$4,Formulas!$B$2:$B$3001,$A79))</f>
        <v>0</v>
      </c>
      <c r="BI79" s="21" t="n">
        <f aca="false">IF(OR($A79="",BI$4=""),0,COUNTIFS(Formulas!$A$2:$A$3001,BI$4,Formulas!$B$2:$B$3001,$A79))</f>
        <v>0</v>
      </c>
      <c r="BJ79" s="21" t="n">
        <f aca="false">IF(OR($A79="",BJ$4=""),0,COUNTIFS(Formulas!$A$2:$A$3001,BJ$4,Formulas!$B$2:$B$3001,$A79))</f>
        <v>0</v>
      </c>
      <c r="BK79" s="21" t="n">
        <f aca="false">IF(OR($A79="",BK$4=""),0,COUNTIFS(Formulas!$A$2:$A$3001,BK$4,Formulas!$B$2:$B$3001,$A79))</f>
        <v>0</v>
      </c>
      <c r="BL79" s="21" t="n">
        <f aca="false">IF(OR($A79="",BL$4=""),0,COUNTIFS(Formulas!$A$2:$A$3001,BL$4,Formulas!$B$2:$B$3001,$A79))</f>
        <v>0</v>
      </c>
      <c r="BM79" s="21" t="n">
        <f aca="false">IF(OR($A79="",BM$4=""),0,COUNTIFS(Formulas!$A$2:$A$3001,BM$4,Formulas!$B$2:$B$3001,$A79))</f>
        <v>0</v>
      </c>
      <c r="BN79" s="21" t="n">
        <f aca="false">IF(OR($A79="",BN$4=""),0,COUNTIFS(Formulas!$A$2:$A$3001,BN$4,Formulas!$B$2:$B$3001,$A79))</f>
        <v>0</v>
      </c>
      <c r="BO79" s="21" t="n">
        <f aca="false">IF(OR($A79="",BO$4=""),0,COUNTIFS(Formulas!$A$2:$A$3001,BO$4,Formulas!$B$2:$B$3001,$A79))</f>
        <v>0</v>
      </c>
      <c r="BP79" s="21" t="n">
        <f aca="false">IF(OR($A79="",BP$4=""),0,COUNTIFS(Formulas!$A$2:$A$3001,BP$4,Formulas!$B$2:$B$3001,$A79))</f>
        <v>0</v>
      </c>
      <c r="BQ79" s="21" t="n">
        <f aca="false">IF(OR($A79="",BQ$4=""),0,COUNTIFS(Formulas!$A$2:$A$3001,BQ$4,Formulas!$B$2:$B$3001,$A79))</f>
        <v>0</v>
      </c>
      <c r="BR79" s="21" t="n">
        <f aca="false">IF(OR($A79="",BR$4=""),0,COUNTIFS(Formulas!$A$2:$A$3001,BR$4,Formulas!$B$2:$B$3001,$A79))</f>
        <v>0</v>
      </c>
      <c r="BS79" s="21" t="n">
        <f aca="false">IF(OR($A79="",BS$4=""),0,COUNTIFS(Formulas!$A$2:$A$3001,BS$4,Formulas!$B$2:$B$3001,$A79))</f>
        <v>0</v>
      </c>
      <c r="BT79" s="21" t="n">
        <f aca="false">IF(OR($A79="",BT$4=""),0,COUNTIFS(Formulas!$A$2:$A$3001,BT$4,Formulas!$B$2:$B$3001,$A79))</f>
        <v>0</v>
      </c>
      <c r="BU79" s="21" t="n">
        <f aca="false">IF(OR($A79="",BU$4=""),0,COUNTIFS(Formulas!$A$2:$A$3001,BU$4,Formulas!$B$2:$B$3001,$A79))</f>
        <v>0</v>
      </c>
      <c r="BV79" s="21" t="n">
        <f aca="false">IF(OR($A79="",BV$4=""),0,COUNTIFS(Formulas!$A$2:$A$3001,BV$4,Formulas!$B$2:$B$3001,$A79))</f>
        <v>0</v>
      </c>
      <c r="BW79" s="21" t="n">
        <f aca="false">IF(OR($A79="",BW$4=""),0,COUNTIFS(Formulas!$A$2:$A$3001,BW$4,Formulas!$B$2:$B$3001,$A79))</f>
        <v>0</v>
      </c>
      <c r="BX79" s="21" t="n">
        <f aca="false">IF(OR($A79="",BX$4=""),0,COUNTIFS(Formulas!$A$2:$A$3001,BX$4,Formulas!$B$2:$B$3001,$A79))</f>
        <v>0</v>
      </c>
      <c r="BY79" s="21" t="n">
        <f aca="false">IF(OR($A79="",BY$4=""),0,COUNTIFS(Formulas!$A$2:$A$3001,BY$4,Formulas!$B$2:$B$3001,$A79))</f>
        <v>0</v>
      </c>
      <c r="BZ79" s="21" t="n">
        <f aca="false">IF(OR($A79="",BZ$4=""),0,COUNTIFS(Formulas!$A$2:$A$3001,BZ$4,Formulas!$B$2:$B$3001,$A79))</f>
        <v>0</v>
      </c>
      <c r="CA79" s="21" t="n">
        <f aca="false">IF(OR($A79="",CA$4=""),0,COUNTIFS(Formulas!$A$2:$A$3001,CA$4,Formulas!$B$2:$B$3001,$A79))</f>
        <v>0</v>
      </c>
      <c r="CB79" s="21" t="n">
        <f aca="false">IF(OR($A79="",CB$4=""),0,COUNTIFS(Formulas!$A$2:$A$3001,CB$4,Formulas!$B$2:$B$3001,$A79))</f>
        <v>0</v>
      </c>
      <c r="CC79" s="21" t="n">
        <f aca="false">IF(OR($A79="",CC$4=""),0,COUNTIFS(Formulas!$A$2:$A$3001,CC$4,Formulas!$B$2:$B$3001,$A79))</f>
        <v>0</v>
      </c>
      <c r="CD79" s="21" t="n">
        <f aca="false">IF(OR($A79="",CD$4=""),0,COUNTIFS(Formulas!$A$2:$A$3001,CD$4,Formulas!$B$2:$B$3001,$A79))</f>
        <v>0</v>
      </c>
      <c r="CE79" s="21" t="n">
        <f aca="false">IF(OR($A79="",CE$4=""),0,COUNTIFS(Formulas!$A$2:$A$3001,CE$4,Formulas!$B$2:$B$3001,$A79))</f>
        <v>0</v>
      </c>
      <c r="CF79" s="21" t="n">
        <f aca="false">IF(OR($A79="",CF$4=""),0,COUNTIFS(Formulas!$A$2:$A$3001,CF$4,Formulas!$B$2:$B$3001,$A79))</f>
        <v>0</v>
      </c>
      <c r="CG79" s="21" t="n">
        <f aca="false">IF(OR($A79="",CG$4=""),0,COUNTIFS(Formulas!$A$2:$A$3001,CG$4,Formulas!$B$2:$B$3001,$A79))</f>
        <v>0</v>
      </c>
      <c r="CH79" s="21" t="n">
        <f aca="false">IF(OR($A79="",CH$4=""),0,COUNTIFS(Formulas!$A$2:$A$3001,CH$4,Formulas!$B$2:$B$3001,$A79))</f>
        <v>0</v>
      </c>
      <c r="CI79" s="21" t="n">
        <f aca="false">IF(OR($A79="",CI$4=""),0,COUNTIFS(Formulas!$A$2:$A$3001,CI$4,Formulas!$B$2:$B$3001,$A79))</f>
        <v>0</v>
      </c>
      <c r="CJ79" s="21" t="n">
        <f aca="false">IF(OR($A79="",CJ$4=""),0,COUNTIFS(Formulas!$A$2:$A$3001,CJ$4,Formulas!$B$2:$B$3001,$A79))</f>
        <v>0</v>
      </c>
      <c r="CK79" s="21" t="n">
        <f aca="false">IF(OR($A79="",CK$4=""),0,COUNTIFS(Formulas!$A$2:$A$3001,CK$4,Formulas!$B$2:$B$3001,$A79))</f>
        <v>0</v>
      </c>
      <c r="CL79" s="21" t="n">
        <f aca="false">IF(OR($A79="",CL$4=""),0,COUNTIFS(Formulas!$A$2:$A$3001,CL$4,Formulas!$B$2:$B$3001,$A79))</f>
        <v>0</v>
      </c>
      <c r="CM79" s="21" t="n">
        <f aca="false">IF(OR($A79="",CM$4=""),0,COUNTIFS(Formulas!$A$2:$A$3001,CM$4,Formulas!$B$2:$B$3001,$A79))</f>
        <v>0</v>
      </c>
      <c r="CN79" s="21" t="n">
        <f aca="false">IF(OR($A79="",CN$4=""),0,COUNTIFS(Formulas!$A$2:$A$3001,CN$4,Formulas!$B$2:$B$3001,$A79))</f>
        <v>0</v>
      </c>
      <c r="CO79" s="21" t="n">
        <f aca="false">IF(OR($A79="",CO$4=""),0,COUNTIFS(Formulas!$A$2:$A$3001,CO$4,Formulas!$B$2:$B$3001,$A79))</f>
        <v>0</v>
      </c>
      <c r="CP79" s="21" t="n">
        <f aca="false">IF(OR($A79="",CP$4=""),0,COUNTIFS(Formulas!$A$2:$A$3001,CP$4,Formulas!$B$2:$B$3001,$A79))</f>
        <v>0</v>
      </c>
      <c r="CQ79" s="21" t="n">
        <f aca="false">IF(OR($A79="",CQ$4=""),0,COUNTIFS(Formulas!$A$2:$A$3001,CQ$4,Formulas!$B$2:$B$3001,$A79))</f>
        <v>0</v>
      </c>
      <c r="CR79" s="21" t="n">
        <f aca="false">IF(OR($A79="",CR$4=""),0,COUNTIFS(Formulas!$A$2:$A$3001,CR$4,Formulas!$B$2:$B$3001,$A79))</f>
        <v>0</v>
      </c>
      <c r="CS79" s="21" t="n">
        <f aca="false">IF(OR($A79="",CS$4=""),0,COUNTIFS(Formulas!$A$2:$A$3001,CS$4,Formulas!$B$2:$B$3001,$A79))</f>
        <v>0</v>
      </c>
      <c r="CT79" s="21" t="n">
        <f aca="false">IF(OR($A79="",CT$4=""),0,COUNTIFS(Formulas!$A$2:$A$3001,CT$4,Formulas!$B$2:$B$3001,$A79))</f>
        <v>0</v>
      </c>
      <c r="CU79" s="21" t="n">
        <f aca="false">IF(OR($A79="",CU$4=""),0,COUNTIFS(Formulas!$A$2:$A$3001,CU$4,Formulas!$B$2:$B$3001,$A79))</f>
        <v>0</v>
      </c>
      <c r="CV79" s="21" t="n">
        <f aca="false">IF(OR($A79="",CV$4=""),0,COUNTIFS(Formulas!$A$2:$A$3001,CV$4,Formulas!$B$2:$B$3001,$A79))</f>
        <v>0</v>
      </c>
      <c r="CW79" s="21" t="n">
        <f aca="false">IF(OR($A79="",CW$4=""),0,COUNTIFS(Formulas!$A$2:$A$3001,CW$4,Formulas!$B$2:$B$3001,$A79))</f>
        <v>0</v>
      </c>
      <c r="CX79" s="21" t="n">
        <f aca="false">IF(OR($A79="",CX$4=""),0,COUNTIFS(Formulas!$A$2:$A$3001,CX$4,Formulas!$B$2:$B$3001,$A79))</f>
        <v>0</v>
      </c>
      <c r="CY79" s="21" t="n">
        <f aca="false">IF(OR($A79="",CY$4=""),0,COUNTIFS(Formulas!$A$2:$A$3001,CY$4,Formulas!$B$2:$B$3001,$A79))</f>
        <v>0</v>
      </c>
      <c r="CZ79" s="21" t="n">
        <f aca="false">IF(OR($A79="",CZ$4=""),0,COUNTIFS(Formulas!$A$2:$A$3001,CZ$4,Formulas!$B$2:$B$3001,$A79))</f>
        <v>0</v>
      </c>
      <c r="DA79" s="21" t="n">
        <f aca="false">IF(OR($A79="",DA$4=""),0,COUNTIFS(Formulas!$A$2:$A$3001,DA$4,Formulas!$B$2:$B$3001,$A79))</f>
        <v>1</v>
      </c>
      <c r="DB79" s="21" t="n">
        <f aca="false">IF(OR($A79="",DB$4=""),0,COUNTIFS(Formulas!$A$2:$A$3001,DB$4,Formulas!$B$2:$B$3001,$A79))</f>
        <v>0</v>
      </c>
      <c r="DC79" s="21" t="n">
        <f aca="false">IF(OR($A79="",DC$4=""),0,COUNTIFS(Formulas!$A$2:$A$3001,DC$4,Formulas!$B$2:$B$3001,$A79))</f>
        <v>0</v>
      </c>
      <c r="DD79" s="21" t="n">
        <f aca="false">IF(OR($A79="",DD$4=""),0,COUNTIFS(Formulas!$A$2:$A$3001,DD$4,Formulas!$B$2:$B$3001,$A79))</f>
        <v>0</v>
      </c>
      <c r="DE79" s="21" t="n">
        <f aca="false">IF(OR($A79="",DE$4=""),0,COUNTIFS(Formulas!$A$2:$A$3001,DE$4,Formulas!$B$2:$B$3001,$A79))</f>
        <v>0</v>
      </c>
      <c r="DF79" s="21" t="n">
        <f aca="false">IF(OR($A79="",DF$4=""),0,COUNTIFS(Formulas!$A$2:$A$3001,DF$4,Formulas!$B$2:$B$3001,$A79))</f>
        <v>0</v>
      </c>
      <c r="DG79" s="21" t="n">
        <f aca="false">IF(OR($A79="",DG$4=""),0,COUNTIFS(Formulas!$A$2:$A$3001,DG$4,Formulas!$B$2:$B$3001,$A79))</f>
        <v>0</v>
      </c>
      <c r="DH79" s="21" t="n">
        <f aca="false">IF(OR($A79="",DH$4=""),0,COUNTIFS(Formulas!$A$2:$A$3001,DH$4,Formulas!$B$2:$B$3001,$A79))</f>
        <v>0</v>
      </c>
      <c r="DI79" s="21" t="n">
        <f aca="false">IF(OR($A79="",DI$4=""),0,COUNTIFS(Formulas!$A$2:$A$3001,DI$4,Formulas!$B$2:$B$3001,$A79))</f>
        <v>0</v>
      </c>
      <c r="DJ79" s="21" t="n">
        <f aca="false">IF(OR($A79="",DJ$4=""),0,COUNTIFS(Formulas!$A$2:$A$3001,DJ$4,Formulas!$B$2:$B$3001,$A79))</f>
        <v>0</v>
      </c>
      <c r="DK79" s="21" t="n">
        <f aca="false">IF(OR($A79="",DK$4=""),0,COUNTIFS(Formulas!$A$2:$A$3001,DK$4,Formulas!$B$2:$B$3001,$A79))</f>
        <v>0</v>
      </c>
      <c r="DL79" s="21" t="n">
        <f aca="false">IF(OR($A79="",DL$4=""),0,COUNTIFS(Formulas!$A$2:$A$3001,DL$4,Formulas!$B$2:$B$3001,$A79))</f>
        <v>0</v>
      </c>
      <c r="DM79" s="21" t="n">
        <f aca="false">IF(OR($A79="",DM$4=""),0,COUNTIFS(Formulas!$A$2:$A$3001,DM$4,Formulas!$B$2:$B$3001,$A79))</f>
        <v>0</v>
      </c>
      <c r="DN79" s="21" t="n">
        <f aca="false">IF(OR($A79="",DN$4=""),0,COUNTIFS(Formulas!$A$2:$A$3001,DN$4,Formulas!$B$2:$B$3001,$A79))</f>
        <v>0</v>
      </c>
      <c r="DO79" s="21" t="n">
        <f aca="false">IF(OR($A79="",DO$4=""),0,COUNTIFS(Formulas!$A$2:$A$3001,DO$4,Formulas!$B$2:$B$3001,$A79))</f>
        <v>0</v>
      </c>
      <c r="DP79" s="21" t="n">
        <f aca="false">IF(OR($A79="",DP$4=""),0,COUNTIFS(Formulas!$A$2:$A$3001,DP$4,Formulas!$B$2:$B$3001,$A79))</f>
        <v>0</v>
      </c>
      <c r="DQ79" s="21" t="n">
        <f aca="false">IF(OR($A79="",DQ$4=""),0,COUNTIFS(Formulas!$A$2:$A$3001,DQ$4,Formulas!$B$2:$B$3001,$A79))</f>
        <v>0</v>
      </c>
      <c r="DR79" s="21" t="n">
        <f aca="false">IF(OR($A79="",DR$4=""),0,COUNTIFS(Formulas!$A$2:$A$3001,DR$4,Formulas!$B$2:$B$3001,$A79))</f>
        <v>0</v>
      </c>
      <c r="DS79" s="21" t="n">
        <f aca="false">IF(OR($A79="",DS$4=""),0,COUNTIFS(Formulas!$A$2:$A$3001,DS$4,Formulas!$B$2:$B$3001,$A79))</f>
        <v>0</v>
      </c>
      <c r="DT79" s="21" t="n">
        <f aca="false">IF(OR($A79="",DT$4=""),0,COUNTIFS(Formulas!$A$2:$A$3001,DT$4,Formulas!$B$2:$B$3001,$A79))</f>
        <v>0</v>
      </c>
      <c r="DU79" s="21" t="n">
        <f aca="false">IF(OR($A79="",DU$4=""),0,COUNTIFS(Formulas!$A$2:$A$3001,DU$4,Formulas!$B$2:$B$3001,$A79))</f>
        <v>0</v>
      </c>
      <c r="DV79" s="21" t="n">
        <f aca="false">IF(OR($A79="",DV$4=""),0,COUNTIFS(Formulas!$A$2:$A$3001,DV$4,Formulas!$B$2:$B$3001,$A79))</f>
        <v>0</v>
      </c>
      <c r="DW79" s="21" t="n">
        <f aca="false">IF(OR($A79="",DW$4=""),0,COUNTIFS(Formulas!$A$2:$A$3001,DW$4,Formulas!$B$2:$B$3001,$A79))</f>
        <v>0</v>
      </c>
      <c r="DX79" s="21" t="n">
        <f aca="false">IF(OR($A79="",DX$4=""),0,COUNTIFS(Formulas!$A$2:$A$3001,DX$4,Formulas!$B$2:$B$3001,$A79))</f>
        <v>0</v>
      </c>
      <c r="DY79" s="21" t="n">
        <f aca="false">IF(OR($A79="",DY$4=""),0,COUNTIFS(Formulas!$A$2:$A$3001,DY$4,Formulas!$B$2:$B$3001,$A79))</f>
        <v>0</v>
      </c>
      <c r="DZ79" s="21" t="n">
        <f aca="false">IF(OR($A79="",DZ$4=""),0,COUNTIFS(Formulas!$A$2:$A$3001,DZ$4,Formulas!$B$2:$B$3001,$A79))</f>
        <v>0</v>
      </c>
      <c r="EA79" s="21" t="n">
        <f aca="false">IF(OR($A79="",EA$4=""),0,COUNTIFS(Formulas!$A$2:$A$3001,EA$4,Formulas!$B$2:$B$3001,$A79))</f>
        <v>0</v>
      </c>
      <c r="EB79" s="21" t="n">
        <f aca="false">IF(OR($A79="",EB$4=""),0,COUNTIFS(Formulas!$A$2:$A$3001,EB$4,Formulas!$B$2:$B$3001,$A79))</f>
        <v>0</v>
      </c>
      <c r="EC79" s="21" t="n">
        <f aca="false">IF(OR($A79="",EC$4=""),0,COUNTIFS(Formulas!$A$2:$A$3001,EC$4,Formulas!$B$2:$B$3001,$A79))</f>
        <v>0</v>
      </c>
      <c r="ED79" s="21" t="n">
        <f aca="false">IF(OR($A79="",ED$4=""),0,COUNTIFS(Formulas!$A$2:$A$3001,ED$4,Formulas!$B$2:$B$3001,$A79))</f>
        <v>0</v>
      </c>
      <c r="EE79" s="21" t="n">
        <f aca="false">IF(OR($A79="",EE$4=""),0,COUNTIFS(Formulas!$A$2:$A$3001,EE$4,Formulas!$B$2:$B$3001,$A79))</f>
        <v>0</v>
      </c>
      <c r="EF79" s="21" t="n">
        <f aca="false">IF(OR($A79="",EF$4=""),0,COUNTIFS(Formulas!$A$2:$A$3001,EF$4,Formulas!$B$2:$B$3001,$A79))</f>
        <v>0</v>
      </c>
      <c r="EG79" s="21" t="n">
        <f aca="false">IF(OR($A79="",EG$4=""),0,COUNTIFS(Formulas!$A$2:$A$3001,EG$4,Formulas!$B$2:$B$3001,$A79))</f>
        <v>0</v>
      </c>
      <c r="EH79" s="21" t="n">
        <f aca="false">IF(OR($A79="",EH$4=""),0,COUNTIFS(Formulas!$A$2:$A$3001,EH$4,Formulas!$B$2:$B$3001,$A79))</f>
        <v>0</v>
      </c>
      <c r="EI79" s="21" t="n">
        <f aca="false">IF(OR($A79="",EI$4=""),0,COUNTIFS(Formulas!$A$2:$A$3001,EI$4,Formulas!$B$2:$B$3001,$A79))</f>
        <v>0</v>
      </c>
      <c r="EJ79" s="21" t="n">
        <f aca="false">IF(OR($A79="",EJ$4=""),0,COUNTIFS(Formulas!$A$2:$A$3001,EJ$4,Formulas!$B$2:$B$3001,$A79))</f>
        <v>0</v>
      </c>
      <c r="EK79" s="21" t="n">
        <f aca="false">IF(OR($A79="",EK$4=""),0,COUNTIFS(Formulas!$A$2:$A$3001,EK$4,Formulas!$B$2:$B$3001,$A79))</f>
        <v>0</v>
      </c>
      <c r="EL79" s="21" t="n">
        <f aca="false">IF(OR($A79="",EL$4=""),0,COUNTIFS(Formulas!$A$2:$A$3001,EL$4,Formulas!$B$2:$B$3001,$A79))</f>
        <v>0</v>
      </c>
      <c r="EM79" s="21" t="n">
        <f aca="false">IF(OR($A79="",EM$4=""),0,COUNTIFS(Formulas!$A$2:$A$3001,EM$4,Formulas!$B$2:$B$3001,$A79))</f>
        <v>0</v>
      </c>
      <c r="EN79" s="21" t="n">
        <f aca="false">IF(OR($A79="",EN$4=""),0,COUNTIFS(Formulas!$A$2:$A$3001,EN$4,Formulas!$B$2:$B$3001,$A79))</f>
        <v>0</v>
      </c>
      <c r="EO79" s="21" t="n">
        <f aca="false">IF(OR($A79="",EO$4=""),0,COUNTIFS(Formulas!$A$2:$A$3001,EO$4,Formulas!$B$2:$B$3001,$A79))</f>
        <v>0</v>
      </c>
      <c r="EP79" s="21" t="n">
        <f aca="false">IF(OR($A79="",EP$4=""),0,COUNTIFS(Formulas!$A$2:$A$3001,EP$4,Formulas!$B$2:$B$3001,$A79))</f>
        <v>0</v>
      </c>
      <c r="EQ79" s="21" t="n">
        <f aca="false">IF(OR($A79="",EQ$4=""),0,COUNTIFS(Formulas!$A$2:$A$3001,EQ$4,Formulas!$B$2:$B$3001,$A79))</f>
        <v>0</v>
      </c>
      <c r="ER79" s="21" t="n">
        <f aca="false">IF(OR($A79="",ER$4=""),0,COUNTIFS(Formulas!$A$2:$A$3001,ER$4,Formulas!$B$2:$B$3001,$A79))</f>
        <v>0</v>
      </c>
      <c r="ES79" s="21" t="n">
        <f aca="false">IF(OR($A79="",ES$4=""),0,COUNTIFS(Formulas!$A$2:$A$3001,ES$4,Formulas!$B$2:$B$3001,$A79))</f>
        <v>0</v>
      </c>
      <c r="ET79" s="21" t="n">
        <f aca="false">IF(OR($A79="",ET$4=""),0,COUNTIFS(Formulas!$A$2:$A$3001,ET$4,Formulas!$B$2:$B$3001,$A79))</f>
        <v>0</v>
      </c>
      <c r="EU79" s="21" t="n">
        <f aca="false">IF(OR($A79="",EU$4=""),0,COUNTIFS(Formulas!$A$2:$A$3001,EU$4,Formulas!$B$2:$B$3001,$A79))</f>
        <v>0</v>
      </c>
      <c r="EV79" s="21" t="n">
        <f aca="false">IF(OR($A79="",EV$4=""),0,COUNTIFS(Formulas!$A$2:$A$3001,EV$4,Formulas!$B$2:$B$3001,$A79))</f>
        <v>0</v>
      </c>
    </row>
    <row r="80" customFormat="false" ht="15" hidden="false" customHeight="false" outlineLevel="0" collapsed="false">
      <c r="A80" s="13" t="str">
        <f aca="false">IF(INDEX(Materials!$A$2:$A$301,76)="","",INDEX(Materials!$A$2:$A$301,76))</f>
        <v>Prucalopride Succinate</v>
      </c>
      <c r="B80" s="19" t="n">
        <f aca="false">IF(A80="","",COUNTIF(C80:EV80,"&gt;0"))</f>
        <v>2</v>
      </c>
      <c r="C80" s="21" t="n">
        <f aca="false">IF(OR($A80="",C$4=""),0,COUNTIFS(Formulas!$A$2:$A$3001,C$4,Formulas!$B$2:$B$3001,$A80))</f>
        <v>0</v>
      </c>
      <c r="D80" s="21" t="n">
        <f aca="false">IF(OR($A80="",D$4=""),0,COUNTIFS(Formulas!$A$2:$A$3001,D$4,Formulas!$B$2:$B$3001,$A80))</f>
        <v>0</v>
      </c>
      <c r="E80" s="21" t="n">
        <f aca="false">IF(OR($A80="",E$4=""),0,COUNTIFS(Formulas!$A$2:$A$3001,E$4,Formulas!$B$2:$B$3001,$A80))</f>
        <v>0</v>
      </c>
      <c r="F80" s="21" t="n">
        <f aca="false">IF(OR($A80="",F$4=""),0,COUNTIFS(Formulas!$A$2:$A$3001,F$4,Formulas!$B$2:$B$3001,$A80))</f>
        <v>0</v>
      </c>
      <c r="G80" s="21" t="n">
        <f aca="false">IF(OR($A80="",G$4=""),0,COUNTIFS(Formulas!$A$2:$A$3001,G$4,Formulas!$B$2:$B$3001,$A80))</f>
        <v>0</v>
      </c>
      <c r="H80" s="21" t="n">
        <f aca="false">IF(OR($A80="",H$4=""),0,COUNTIFS(Formulas!$A$2:$A$3001,H$4,Formulas!$B$2:$B$3001,$A80))</f>
        <v>0</v>
      </c>
      <c r="I80" s="21" t="n">
        <f aca="false">IF(OR($A80="",I$4=""),0,COUNTIFS(Formulas!$A$2:$A$3001,I$4,Formulas!$B$2:$B$3001,$A80))</f>
        <v>0</v>
      </c>
      <c r="J80" s="21" t="n">
        <f aca="false">IF(OR($A80="",J$4=""),0,COUNTIFS(Formulas!$A$2:$A$3001,J$4,Formulas!$B$2:$B$3001,$A80))</f>
        <v>0</v>
      </c>
      <c r="K80" s="21" t="n">
        <f aca="false">IF(OR($A80="",K$4=""),0,COUNTIFS(Formulas!$A$2:$A$3001,K$4,Formulas!$B$2:$B$3001,$A80))</f>
        <v>0</v>
      </c>
      <c r="L80" s="21" t="n">
        <f aca="false">IF(OR($A80="",L$4=""),0,COUNTIFS(Formulas!$A$2:$A$3001,L$4,Formulas!$B$2:$B$3001,$A80))</f>
        <v>0</v>
      </c>
      <c r="M80" s="21" t="n">
        <f aca="false">IF(OR($A80="",M$4=""),0,COUNTIFS(Formulas!$A$2:$A$3001,M$4,Formulas!$B$2:$B$3001,$A80))</f>
        <v>0</v>
      </c>
      <c r="N80" s="21" t="n">
        <f aca="false">IF(OR($A80="",N$4=""),0,COUNTIFS(Formulas!$A$2:$A$3001,N$4,Formulas!$B$2:$B$3001,$A80))</f>
        <v>0</v>
      </c>
      <c r="O80" s="21" t="n">
        <f aca="false">IF(OR($A80="",O$4=""),0,COUNTIFS(Formulas!$A$2:$A$3001,O$4,Formulas!$B$2:$B$3001,$A80))</f>
        <v>0</v>
      </c>
      <c r="P80" s="21" t="n">
        <f aca="false">IF(OR($A80="",P$4=""),0,COUNTIFS(Formulas!$A$2:$A$3001,P$4,Formulas!$B$2:$B$3001,$A80))</f>
        <v>0</v>
      </c>
      <c r="Q80" s="21" t="n">
        <f aca="false">IF(OR($A80="",Q$4=""),0,COUNTIFS(Formulas!$A$2:$A$3001,Q$4,Formulas!$B$2:$B$3001,$A80))</f>
        <v>0</v>
      </c>
      <c r="R80" s="21" t="n">
        <f aca="false">IF(OR($A80="",R$4=""),0,COUNTIFS(Formulas!$A$2:$A$3001,R$4,Formulas!$B$2:$B$3001,$A80))</f>
        <v>0</v>
      </c>
      <c r="S80" s="21" t="n">
        <f aca="false">IF(OR($A80="",S$4=""),0,COUNTIFS(Formulas!$A$2:$A$3001,S$4,Formulas!$B$2:$B$3001,$A80))</f>
        <v>0</v>
      </c>
      <c r="T80" s="21" t="n">
        <f aca="false">IF(OR($A80="",T$4=""),0,COUNTIFS(Formulas!$A$2:$A$3001,T$4,Formulas!$B$2:$B$3001,$A80))</f>
        <v>0</v>
      </c>
      <c r="U80" s="21" t="n">
        <f aca="false">IF(OR($A80="",U$4=""),0,COUNTIFS(Formulas!$A$2:$A$3001,U$4,Formulas!$B$2:$B$3001,$A80))</f>
        <v>0</v>
      </c>
      <c r="V80" s="21" t="n">
        <f aca="false">IF(OR($A80="",V$4=""),0,COUNTIFS(Formulas!$A$2:$A$3001,V$4,Formulas!$B$2:$B$3001,$A80))</f>
        <v>0</v>
      </c>
      <c r="W80" s="21" t="n">
        <f aca="false">IF(OR($A80="",W$4=""),0,COUNTIFS(Formulas!$A$2:$A$3001,W$4,Formulas!$B$2:$B$3001,$A80))</f>
        <v>1</v>
      </c>
      <c r="X80" s="21" t="n">
        <f aca="false">IF(OR($A80="",X$4=""),0,COUNTIFS(Formulas!$A$2:$A$3001,X$4,Formulas!$B$2:$B$3001,$A80))</f>
        <v>1</v>
      </c>
      <c r="Y80" s="21" t="n">
        <f aca="false">IF(OR($A80="",Y$4=""),0,COUNTIFS(Formulas!$A$2:$A$3001,Y$4,Formulas!$B$2:$B$3001,$A80))</f>
        <v>0</v>
      </c>
      <c r="Z80" s="21" t="n">
        <f aca="false">IF(OR($A80="",Z$4=""),0,COUNTIFS(Formulas!$A$2:$A$3001,Z$4,Formulas!$B$2:$B$3001,$A80))</f>
        <v>0</v>
      </c>
      <c r="AA80" s="21" t="n">
        <f aca="false">IF(OR($A80="",AA$4=""),0,COUNTIFS(Formulas!$A$2:$A$3001,AA$4,Formulas!$B$2:$B$3001,$A80))</f>
        <v>0</v>
      </c>
      <c r="AB80" s="21" t="n">
        <f aca="false">IF(OR($A80="",AB$4=""),0,COUNTIFS(Formulas!$A$2:$A$3001,AB$4,Formulas!$B$2:$B$3001,$A80))</f>
        <v>0</v>
      </c>
      <c r="AC80" s="21" t="n">
        <f aca="false">IF(OR($A80="",AC$4=""),0,COUNTIFS(Formulas!$A$2:$A$3001,AC$4,Formulas!$B$2:$B$3001,$A80))</f>
        <v>0</v>
      </c>
      <c r="AD80" s="21" t="n">
        <f aca="false">IF(OR($A80="",AD$4=""),0,COUNTIFS(Formulas!$A$2:$A$3001,AD$4,Formulas!$B$2:$B$3001,$A80))</f>
        <v>0</v>
      </c>
      <c r="AE80" s="21" t="n">
        <f aca="false">IF(OR($A80="",AE$4=""),0,COUNTIFS(Formulas!$A$2:$A$3001,AE$4,Formulas!$B$2:$B$3001,$A80))</f>
        <v>0</v>
      </c>
      <c r="AF80" s="21" t="n">
        <f aca="false">IF(OR($A80="",AF$4=""),0,COUNTIFS(Formulas!$A$2:$A$3001,AF$4,Formulas!$B$2:$B$3001,$A80))</f>
        <v>0</v>
      </c>
      <c r="AG80" s="21" t="n">
        <f aca="false">IF(OR($A80="",AG$4=""),0,COUNTIFS(Formulas!$A$2:$A$3001,AG$4,Formulas!$B$2:$B$3001,$A80))</f>
        <v>0</v>
      </c>
      <c r="AH80" s="21" t="n">
        <f aca="false">IF(OR($A80="",AH$4=""),0,COUNTIFS(Formulas!$A$2:$A$3001,AH$4,Formulas!$B$2:$B$3001,$A80))</f>
        <v>0</v>
      </c>
      <c r="AI80" s="21" t="n">
        <f aca="false">IF(OR($A80="",AI$4=""),0,COUNTIFS(Formulas!$A$2:$A$3001,AI$4,Formulas!$B$2:$B$3001,$A80))</f>
        <v>0</v>
      </c>
      <c r="AJ80" s="21" t="n">
        <f aca="false">IF(OR($A80="",AJ$4=""),0,COUNTIFS(Formulas!$A$2:$A$3001,AJ$4,Formulas!$B$2:$B$3001,$A80))</f>
        <v>0</v>
      </c>
      <c r="AK80" s="21" t="n">
        <f aca="false">IF(OR($A80="",AK$4=""),0,COUNTIFS(Formulas!$A$2:$A$3001,AK$4,Formulas!$B$2:$B$3001,$A80))</f>
        <v>0</v>
      </c>
      <c r="AL80" s="21" t="n">
        <f aca="false">IF(OR($A80="",AL$4=""),0,COUNTIFS(Formulas!$A$2:$A$3001,AL$4,Formulas!$B$2:$B$3001,$A80))</f>
        <v>0</v>
      </c>
      <c r="AM80" s="21" t="n">
        <f aca="false">IF(OR($A80="",AM$4=""),0,COUNTIFS(Formulas!$A$2:$A$3001,AM$4,Formulas!$B$2:$B$3001,$A80))</f>
        <v>0</v>
      </c>
      <c r="AN80" s="21" t="n">
        <f aca="false">IF(OR($A80="",AN$4=""),0,COUNTIFS(Formulas!$A$2:$A$3001,AN$4,Formulas!$B$2:$B$3001,$A80))</f>
        <v>0</v>
      </c>
      <c r="AO80" s="21" t="n">
        <f aca="false">IF(OR($A80="",AO$4=""),0,COUNTIFS(Formulas!$A$2:$A$3001,AO$4,Formulas!$B$2:$B$3001,$A80))</f>
        <v>0</v>
      </c>
      <c r="AP80" s="21" t="n">
        <f aca="false">IF(OR($A80="",AP$4=""),0,COUNTIFS(Formulas!$A$2:$A$3001,AP$4,Formulas!$B$2:$B$3001,$A80))</f>
        <v>0</v>
      </c>
      <c r="AQ80" s="21" t="n">
        <f aca="false">IF(OR($A80="",AQ$4=""),0,COUNTIFS(Formulas!$A$2:$A$3001,AQ$4,Formulas!$B$2:$B$3001,$A80))</f>
        <v>0</v>
      </c>
      <c r="AR80" s="21" t="n">
        <f aca="false">IF(OR($A80="",AR$4=""),0,COUNTIFS(Formulas!$A$2:$A$3001,AR$4,Formulas!$B$2:$B$3001,$A80))</f>
        <v>0</v>
      </c>
      <c r="AS80" s="21" t="n">
        <f aca="false">IF(OR($A80="",AS$4=""),0,COUNTIFS(Formulas!$A$2:$A$3001,AS$4,Formulas!$B$2:$B$3001,$A80))</f>
        <v>0</v>
      </c>
      <c r="AT80" s="21" t="n">
        <f aca="false">IF(OR($A80="",AT$4=""),0,COUNTIFS(Formulas!$A$2:$A$3001,AT$4,Formulas!$B$2:$B$3001,$A80))</f>
        <v>0</v>
      </c>
      <c r="AU80" s="21" t="n">
        <f aca="false">IF(OR($A80="",AU$4=""),0,COUNTIFS(Formulas!$A$2:$A$3001,AU$4,Formulas!$B$2:$B$3001,$A80))</f>
        <v>0</v>
      </c>
      <c r="AV80" s="21" t="n">
        <f aca="false">IF(OR($A80="",AV$4=""),0,COUNTIFS(Formulas!$A$2:$A$3001,AV$4,Formulas!$B$2:$B$3001,$A80))</f>
        <v>0</v>
      </c>
      <c r="AW80" s="21" t="n">
        <f aca="false">IF(OR($A80="",AW$4=""),0,COUNTIFS(Formulas!$A$2:$A$3001,AW$4,Formulas!$B$2:$B$3001,$A80))</f>
        <v>0</v>
      </c>
      <c r="AX80" s="21" t="n">
        <f aca="false">IF(OR($A80="",AX$4=""),0,COUNTIFS(Formulas!$A$2:$A$3001,AX$4,Formulas!$B$2:$B$3001,$A80))</f>
        <v>0</v>
      </c>
      <c r="AY80" s="21" t="n">
        <f aca="false">IF(OR($A80="",AY$4=""),0,COUNTIFS(Formulas!$A$2:$A$3001,AY$4,Formulas!$B$2:$B$3001,$A80))</f>
        <v>0</v>
      </c>
      <c r="AZ80" s="21" t="n">
        <f aca="false">IF(OR($A80="",AZ$4=""),0,COUNTIFS(Formulas!$A$2:$A$3001,AZ$4,Formulas!$B$2:$B$3001,$A80))</f>
        <v>0</v>
      </c>
      <c r="BA80" s="21" t="n">
        <f aca="false">IF(OR($A80="",BA$4=""),0,COUNTIFS(Formulas!$A$2:$A$3001,BA$4,Formulas!$B$2:$B$3001,$A80))</f>
        <v>0</v>
      </c>
      <c r="BB80" s="21" t="n">
        <f aca="false">IF(OR($A80="",BB$4=""),0,COUNTIFS(Formulas!$A$2:$A$3001,BB$4,Formulas!$B$2:$B$3001,$A80))</f>
        <v>0</v>
      </c>
      <c r="BC80" s="21" t="n">
        <f aca="false">IF(OR($A80="",BC$4=""),0,COUNTIFS(Formulas!$A$2:$A$3001,BC$4,Formulas!$B$2:$B$3001,$A80))</f>
        <v>0</v>
      </c>
      <c r="BD80" s="21" t="n">
        <f aca="false">IF(OR($A80="",BD$4=""),0,COUNTIFS(Formulas!$A$2:$A$3001,BD$4,Formulas!$B$2:$B$3001,$A80))</f>
        <v>0</v>
      </c>
      <c r="BE80" s="21" t="n">
        <f aca="false">IF(OR($A80="",BE$4=""),0,COUNTIFS(Formulas!$A$2:$A$3001,BE$4,Formulas!$B$2:$B$3001,$A80))</f>
        <v>0</v>
      </c>
      <c r="BF80" s="21" t="n">
        <f aca="false">IF(OR($A80="",BF$4=""),0,COUNTIFS(Formulas!$A$2:$A$3001,BF$4,Formulas!$B$2:$B$3001,$A80))</f>
        <v>0</v>
      </c>
      <c r="BG80" s="21" t="n">
        <f aca="false">IF(OR($A80="",BG$4=""),0,COUNTIFS(Formulas!$A$2:$A$3001,BG$4,Formulas!$B$2:$B$3001,$A80))</f>
        <v>0</v>
      </c>
      <c r="BH80" s="21" t="n">
        <f aca="false">IF(OR($A80="",BH$4=""),0,COUNTIFS(Formulas!$A$2:$A$3001,BH$4,Formulas!$B$2:$B$3001,$A80))</f>
        <v>0</v>
      </c>
      <c r="BI80" s="21" t="n">
        <f aca="false">IF(OR($A80="",BI$4=""),0,COUNTIFS(Formulas!$A$2:$A$3001,BI$4,Formulas!$B$2:$B$3001,$A80))</f>
        <v>0</v>
      </c>
      <c r="BJ80" s="21" t="n">
        <f aca="false">IF(OR($A80="",BJ$4=""),0,COUNTIFS(Formulas!$A$2:$A$3001,BJ$4,Formulas!$B$2:$B$3001,$A80))</f>
        <v>0</v>
      </c>
      <c r="BK80" s="21" t="n">
        <f aca="false">IF(OR($A80="",BK$4=""),0,COUNTIFS(Formulas!$A$2:$A$3001,BK$4,Formulas!$B$2:$B$3001,$A80))</f>
        <v>0</v>
      </c>
      <c r="BL80" s="21" t="n">
        <f aca="false">IF(OR($A80="",BL$4=""),0,COUNTIFS(Formulas!$A$2:$A$3001,BL$4,Formulas!$B$2:$B$3001,$A80))</f>
        <v>0</v>
      </c>
      <c r="BM80" s="21" t="n">
        <f aca="false">IF(OR($A80="",BM$4=""),0,COUNTIFS(Formulas!$A$2:$A$3001,BM$4,Formulas!$B$2:$B$3001,$A80))</f>
        <v>0</v>
      </c>
      <c r="BN80" s="21" t="n">
        <f aca="false">IF(OR($A80="",BN$4=""),0,COUNTIFS(Formulas!$A$2:$A$3001,BN$4,Formulas!$B$2:$B$3001,$A80))</f>
        <v>0</v>
      </c>
      <c r="BO80" s="21" t="n">
        <f aca="false">IF(OR($A80="",BO$4=""),0,COUNTIFS(Formulas!$A$2:$A$3001,BO$4,Formulas!$B$2:$B$3001,$A80))</f>
        <v>0</v>
      </c>
      <c r="BP80" s="21" t="n">
        <f aca="false">IF(OR($A80="",BP$4=""),0,COUNTIFS(Formulas!$A$2:$A$3001,BP$4,Formulas!$B$2:$B$3001,$A80))</f>
        <v>0</v>
      </c>
      <c r="BQ80" s="21" t="n">
        <f aca="false">IF(OR($A80="",BQ$4=""),0,COUNTIFS(Formulas!$A$2:$A$3001,BQ$4,Formulas!$B$2:$B$3001,$A80))</f>
        <v>0</v>
      </c>
      <c r="BR80" s="21" t="n">
        <f aca="false">IF(OR($A80="",BR$4=""),0,COUNTIFS(Formulas!$A$2:$A$3001,BR$4,Formulas!$B$2:$B$3001,$A80))</f>
        <v>0</v>
      </c>
      <c r="BS80" s="21" t="n">
        <f aca="false">IF(OR($A80="",BS$4=""),0,COUNTIFS(Formulas!$A$2:$A$3001,BS$4,Formulas!$B$2:$B$3001,$A80))</f>
        <v>0</v>
      </c>
      <c r="BT80" s="21" t="n">
        <f aca="false">IF(OR($A80="",BT$4=""),0,COUNTIFS(Formulas!$A$2:$A$3001,BT$4,Formulas!$B$2:$B$3001,$A80))</f>
        <v>0</v>
      </c>
      <c r="BU80" s="21" t="n">
        <f aca="false">IF(OR($A80="",BU$4=""),0,COUNTIFS(Formulas!$A$2:$A$3001,BU$4,Formulas!$B$2:$B$3001,$A80))</f>
        <v>0</v>
      </c>
      <c r="BV80" s="21" t="n">
        <f aca="false">IF(OR($A80="",BV$4=""),0,COUNTIFS(Formulas!$A$2:$A$3001,BV$4,Formulas!$B$2:$B$3001,$A80))</f>
        <v>0</v>
      </c>
      <c r="BW80" s="21" t="n">
        <f aca="false">IF(OR($A80="",BW$4=""),0,COUNTIFS(Formulas!$A$2:$A$3001,BW$4,Formulas!$B$2:$B$3001,$A80))</f>
        <v>0</v>
      </c>
      <c r="BX80" s="21" t="n">
        <f aca="false">IF(OR($A80="",BX$4=""),0,COUNTIFS(Formulas!$A$2:$A$3001,BX$4,Formulas!$B$2:$B$3001,$A80))</f>
        <v>0</v>
      </c>
      <c r="BY80" s="21" t="n">
        <f aca="false">IF(OR($A80="",BY$4=""),0,COUNTIFS(Formulas!$A$2:$A$3001,BY$4,Formulas!$B$2:$B$3001,$A80))</f>
        <v>0</v>
      </c>
      <c r="BZ80" s="21" t="n">
        <f aca="false">IF(OR($A80="",BZ$4=""),0,COUNTIFS(Formulas!$A$2:$A$3001,BZ$4,Formulas!$B$2:$B$3001,$A80))</f>
        <v>0</v>
      </c>
      <c r="CA80" s="21" t="n">
        <f aca="false">IF(OR($A80="",CA$4=""),0,COUNTIFS(Formulas!$A$2:$A$3001,CA$4,Formulas!$B$2:$B$3001,$A80))</f>
        <v>0</v>
      </c>
      <c r="CB80" s="21" t="n">
        <f aca="false">IF(OR($A80="",CB$4=""),0,COUNTIFS(Formulas!$A$2:$A$3001,CB$4,Formulas!$B$2:$B$3001,$A80))</f>
        <v>0</v>
      </c>
      <c r="CC80" s="21" t="n">
        <f aca="false">IF(OR($A80="",CC$4=""),0,COUNTIFS(Formulas!$A$2:$A$3001,CC$4,Formulas!$B$2:$B$3001,$A80))</f>
        <v>0</v>
      </c>
      <c r="CD80" s="21" t="n">
        <f aca="false">IF(OR($A80="",CD$4=""),0,COUNTIFS(Formulas!$A$2:$A$3001,CD$4,Formulas!$B$2:$B$3001,$A80))</f>
        <v>0</v>
      </c>
      <c r="CE80" s="21" t="n">
        <f aca="false">IF(OR($A80="",CE$4=""),0,COUNTIFS(Formulas!$A$2:$A$3001,CE$4,Formulas!$B$2:$B$3001,$A80))</f>
        <v>0</v>
      </c>
      <c r="CF80" s="21" t="n">
        <f aca="false">IF(OR($A80="",CF$4=""),0,COUNTIFS(Formulas!$A$2:$A$3001,CF$4,Formulas!$B$2:$B$3001,$A80))</f>
        <v>0</v>
      </c>
      <c r="CG80" s="21" t="n">
        <f aca="false">IF(OR($A80="",CG$4=""),0,COUNTIFS(Formulas!$A$2:$A$3001,CG$4,Formulas!$B$2:$B$3001,$A80))</f>
        <v>0</v>
      </c>
      <c r="CH80" s="21" t="n">
        <f aca="false">IF(OR($A80="",CH$4=""),0,COUNTIFS(Formulas!$A$2:$A$3001,CH$4,Formulas!$B$2:$B$3001,$A80))</f>
        <v>0</v>
      </c>
      <c r="CI80" s="21" t="n">
        <f aca="false">IF(OR($A80="",CI$4=""),0,COUNTIFS(Formulas!$A$2:$A$3001,CI$4,Formulas!$B$2:$B$3001,$A80))</f>
        <v>0</v>
      </c>
      <c r="CJ80" s="21" t="n">
        <f aca="false">IF(OR($A80="",CJ$4=""),0,COUNTIFS(Formulas!$A$2:$A$3001,CJ$4,Formulas!$B$2:$B$3001,$A80))</f>
        <v>0</v>
      </c>
      <c r="CK80" s="21" t="n">
        <f aca="false">IF(OR($A80="",CK$4=""),0,COUNTIFS(Formulas!$A$2:$A$3001,CK$4,Formulas!$B$2:$B$3001,$A80))</f>
        <v>0</v>
      </c>
      <c r="CL80" s="21" t="n">
        <f aca="false">IF(OR($A80="",CL$4=""),0,COUNTIFS(Formulas!$A$2:$A$3001,CL$4,Formulas!$B$2:$B$3001,$A80))</f>
        <v>0</v>
      </c>
      <c r="CM80" s="21" t="n">
        <f aca="false">IF(OR($A80="",CM$4=""),0,COUNTIFS(Formulas!$A$2:$A$3001,CM$4,Formulas!$B$2:$B$3001,$A80))</f>
        <v>0</v>
      </c>
      <c r="CN80" s="21" t="n">
        <f aca="false">IF(OR($A80="",CN$4=""),0,COUNTIFS(Formulas!$A$2:$A$3001,CN$4,Formulas!$B$2:$B$3001,$A80))</f>
        <v>0</v>
      </c>
      <c r="CO80" s="21" t="n">
        <f aca="false">IF(OR($A80="",CO$4=""),0,COUNTIFS(Formulas!$A$2:$A$3001,CO$4,Formulas!$B$2:$B$3001,$A80))</f>
        <v>0</v>
      </c>
      <c r="CP80" s="21" t="n">
        <f aca="false">IF(OR($A80="",CP$4=""),0,COUNTIFS(Formulas!$A$2:$A$3001,CP$4,Formulas!$B$2:$B$3001,$A80))</f>
        <v>0</v>
      </c>
      <c r="CQ80" s="21" t="n">
        <f aca="false">IF(OR($A80="",CQ$4=""),0,COUNTIFS(Formulas!$A$2:$A$3001,CQ$4,Formulas!$B$2:$B$3001,$A80))</f>
        <v>0</v>
      </c>
      <c r="CR80" s="21" t="n">
        <f aca="false">IF(OR($A80="",CR$4=""),0,COUNTIFS(Formulas!$A$2:$A$3001,CR$4,Formulas!$B$2:$B$3001,$A80))</f>
        <v>0</v>
      </c>
      <c r="CS80" s="21" t="n">
        <f aca="false">IF(OR($A80="",CS$4=""),0,COUNTIFS(Formulas!$A$2:$A$3001,CS$4,Formulas!$B$2:$B$3001,$A80))</f>
        <v>0</v>
      </c>
      <c r="CT80" s="21" t="n">
        <f aca="false">IF(OR($A80="",CT$4=""),0,COUNTIFS(Formulas!$A$2:$A$3001,CT$4,Formulas!$B$2:$B$3001,$A80))</f>
        <v>0</v>
      </c>
      <c r="CU80" s="21" t="n">
        <f aca="false">IF(OR($A80="",CU$4=""),0,COUNTIFS(Formulas!$A$2:$A$3001,CU$4,Formulas!$B$2:$B$3001,$A80))</f>
        <v>0</v>
      </c>
      <c r="CV80" s="21" t="n">
        <f aca="false">IF(OR($A80="",CV$4=""),0,COUNTIFS(Formulas!$A$2:$A$3001,CV$4,Formulas!$B$2:$B$3001,$A80))</f>
        <v>0</v>
      </c>
      <c r="CW80" s="21" t="n">
        <f aca="false">IF(OR($A80="",CW$4=""),0,COUNTIFS(Formulas!$A$2:$A$3001,CW$4,Formulas!$B$2:$B$3001,$A80))</f>
        <v>0</v>
      </c>
      <c r="CX80" s="21" t="n">
        <f aca="false">IF(OR($A80="",CX$4=""),0,COUNTIFS(Formulas!$A$2:$A$3001,CX$4,Formulas!$B$2:$B$3001,$A80))</f>
        <v>0</v>
      </c>
      <c r="CY80" s="21" t="n">
        <f aca="false">IF(OR($A80="",CY$4=""),0,COUNTIFS(Formulas!$A$2:$A$3001,CY$4,Formulas!$B$2:$B$3001,$A80))</f>
        <v>0</v>
      </c>
      <c r="CZ80" s="21" t="n">
        <f aca="false">IF(OR($A80="",CZ$4=""),0,COUNTIFS(Formulas!$A$2:$A$3001,CZ$4,Formulas!$B$2:$B$3001,$A80))</f>
        <v>0</v>
      </c>
      <c r="DA80" s="21" t="n">
        <f aca="false">IF(OR($A80="",DA$4=""),0,COUNTIFS(Formulas!$A$2:$A$3001,DA$4,Formulas!$B$2:$B$3001,$A80))</f>
        <v>0</v>
      </c>
      <c r="DB80" s="21" t="n">
        <f aca="false">IF(OR($A80="",DB$4=""),0,COUNTIFS(Formulas!$A$2:$A$3001,DB$4,Formulas!$B$2:$B$3001,$A80))</f>
        <v>0</v>
      </c>
      <c r="DC80" s="21" t="n">
        <f aca="false">IF(OR($A80="",DC$4=""),0,COUNTIFS(Formulas!$A$2:$A$3001,DC$4,Formulas!$B$2:$B$3001,$A80))</f>
        <v>0</v>
      </c>
      <c r="DD80" s="21" t="n">
        <f aca="false">IF(OR($A80="",DD$4=""),0,COUNTIFS(Formulas!$A$2:$A$3001,DD$4,Formulas!$B$2:$B$3001,$A80))</f>
        <v>0</v>
      </c>
      <c r="DE80" s="21" t="n">
        <f aca="false">IF(OR($A80="",DE$4=""),0,COUNTIFS(Formulas!$A$2:$A$3001,DE$4,Formulas!$B$2:$B$3001,$A80))</f>
        <v>0</v>
      </c>
      <c r="DF80" s="21" t="n">
        <f aca="false">IF(OR($A80="",DF$4=""),0,COUNTIFS(Formulas!$A$2:$A$3001,DF$4,Formulas!$B$2:$B$3001,$A80))</f>
        <v>0</v>
      </c>
      <c r="DG80" s="21" t="n">
        <f aca="false">IF(OR($A80="",DG$4=""),0,COUNTIFS(Formulas!$A$2:$A$3001,DG$4,Formulas!$B$2:$B$3001,$A80))</f>
        <v>0</v>
      </c>
      <c r="DH80" s="21" t="n">
        <f aca="false">IF(OR($A80="",DH$4=""),0,COUNTIFS(Formulas!$A$2:$A$3001,DH$4,Formulas!$B$2:$B$3001,$A80))</f>
        <v>0</v>
      </c>
      <c r="DI80" s="21" t="n">
        <f aca="false">IF(OR($A80="",DI$4=""),0,COUNTIFS(Formulas!$A$2:$A$3001,DI$4,Formulas!$B$2:$B$3001,$A80))</f>
        <v>0</v>
      </c>
      <c r="DJ80" s="21" t="n">
        <f aca="false">IF(OR($A80="",DJ$4=""),0,COUNTIFS(Formulas!$A$2:$A$3001,DJ$4,Formulas!$B$2:$B$3001,$A80))</f>
        <v>0</v>
      </c>
      <c r="DK80" s="21" t="n">
        <f aca="false">IF(OR($A80="",DK$4=""),0,COUNTIFS(Formulas!$A$2:$A$3001,DK$4,Formulas!$B$2:$B$3001,$A80))</f>
        <v>0</v>
      </c>
      <c r="DL80" s="21" t="n">
        <f aca="false">IF(OR($A80="",DL$4=""),0,COUNTIFS(Formulas!$A$2:$A$3001,DL$4,Formulas!$B$2:$B$3001,$A80))</f>
        <v>0</v>
      </c>
      <c r="DM80" s="21" t="n">
        <f aca="false">IF(OR($A80="",DM$4=""),0,COUNTIFS(Formulas!$A$2:$A$3001,DM$4,Formulas!$B$2:$B$3001,$A80))</f>
        <v>0</v>
      </c>
      <c r="DN80" s="21" t="n">
        <f aca="false">IF(OR($A80="",DN$4=""),0,COUNTIFS(Formulas!$A$2:$A$3001,DN$4,Formulas!$B$2:$B$3001,$A80))</f>
        <v>0</v>
      </c>
      <c r="DO80" s="21" t="n">
        <f aca="false">IF(OR($A80="",DO$4=""),0,COUNTIFS(Formulas!$A$2:$A$3001,DO$4,Formulas!$B$2:$B$3001,$A80))</f>
        <v>0</v>
      </c>
      <c r="DP80" s="21" t="n">
        <f aca="false">IF(OR($A80="",DP$4=""),0,COUNTIFS(Formulas!$A$2:$A$3001,DP$4,Formulas!$B$2:$B$3001,$A80))</f>
        <v>0</v>
      </c>
      <c r="DQ80" s="21" t="n">
        <f aca="false">IF(OR($A80="",DQ$4=""),0,COUNTIFS(Formulas!$A$2:$A$3001,DQ$4,Formulas!$B$2:$B$3001,$A80))</f>
        <v>0</v>
      </c>
      <c r="DR80" s="21" t="n">
        <f aca="false">IF(OR($A80="",DR$4=""),0,COUNTIFS(Formulas!$A$2:$A$3001,DR$4,Formulas!$B$2:$B$3001,$A80))</f>
        <v>0</v>
      </c>
      <c r="DS80" s="21" t="n">
        <f aca="false">IF(OR($A80="",DS$4=""),0,COUNTIFS(Formulas!$A$2:$A$3001,DS$4,Formulas!$B$2:$B$3001,$A80))</f>
        <v>0</v>
      </c>
      <c r="DT80" s="21" t="n">
        <f aca="false">IF(OR($A80="",DT$4=""),0,COUNTIFS(Formulas!$A$2:$A$3001,DT$4,Formulas!$B$2:$B$3001,$A80))</f>
        <v>0</v>
      </c>
      <c r="DU80" s="21" t="n">
        <f aca="false">IF(OR($A80="",DU$4=""),0,COUNTIFS(Formulas!$A$2:$A$3001,DU$4,Formulas!$B$2:$B$3001,$A80))</f>
        <v>0</v>
      </c>
      <c r="DV80" s="21" t="n">
        <f aca="false">IF(OR($A80="",DV$4=""),0,COUNTIFS(Formulas!$A$2:$A$3001,DV$4,Formulas!$B$2:$B$3001,$A80))</f>
        <v>0</v>
      </c>
      <c r="DW80" s="21" t="n">
        <f aca="false">IF(OR($A80="",DW$4=""),0,COUNTIFS(Formulas!$A$2:$A$3001,DW$4,Formulas!$B$2:$B$3001,$A80))</f>
        <v>0</v>
      </c>
      <c r="DX80" s="21" t="n">
        <f aca="false">IF(OR($A80="",DX$4=""),0,COUNTIFS(Formulas!$A$2:$A$3001,DX$4,Formulas!$B$2:$B$3001,$A80))</f>
        <v>0</v>
      </c>
      <c r="DY80" s="21" t="n">
        <f aca="false">IF(OR($A80="",DY$4=""),0,COUNTIFS(Formulas!$A$2:$A$3001,DY$4,Formulas!$B$2:$B$3001,$A80))</f>
        <v>0</v>
      </c>
      <c r="DZ80" s="21" t="n">
        <f aca="false">IF(OR($A80="",DZ$4=""),0,COUNTIFS(Formulas!$A$2:$A$3001,DZ$4,Formulas!$B$2:$B$3001,$A80))</f>
        <v>0</v>
      </c>
      <c r="EA80" s="21" t="n">
        <f aca="false">IF(OR($A80="",EA$4=""),0,COUNTIFS(Formulas!$A$2:$A$3001,EA$4,Formulas!$B$2:$B$3001,$A80))</f>
        <v>0</v>
      </c>
      <c r="EB80" s="21" t="n">
        <f aca="false">IF(OR($A80="",EB$4=""),0,COUNTIFS(Formulas!$A$2:$A$3001,EB$4,Formulas!$B$2:$B$3001,$A80))</f>
        <v>0</v>
      </c>
      <c r="EC80" s="21" t="n">
        <f aca="false">IF(OR($A80="",EC$4=""),0,COUNTIFS(Formulas!$A$2:$A$3001,EC$4,Formulas!$B$2:$B$3001,$A80))</f>
        <v>0</v>
      </c>
      <c r="ED80" s="21" t="n">
        <f aca="false">IF(OR($A80="",ED$4=""),0,COUNTIFS(Formulas!$A$2:$A$3001,ED$4,Formulas!$B$2:$B$3001,$A80))</f>
        <v>0</v>
      </c>
      <c r="EE80" s="21" t="n">
        <f aca="false">IF(OR($A80="",EE$4=""),0,COUNTIFS(Formulas!$A$2:$A$3001,EE$4,Formulas!$B$2:$B$3001,$A80))</f>
        <v>0</v>
      </c>
      <c r="EF80" s="21" t="n">
        <f aca="false">IF(OR($A80="",EF$4=""),0,COUNTIFS(Formulas!$A$2:$A$3001,EF$4,Formulas!$B$2:$B$3001,$A80))</f>
        <v>0</v>
      </c>
      <c r="EG80" s="21" t="n">
        <f aca="false">IF(OR($A80="",EG$4=""),0,COUNTIFS(Formulas!$A$2:$A$3001,EG$4,Formulas!$B$2:$B$3001,$A80))</f>
        <v>0</v>
      </c>
      <c r="EH80" s="21" t="n">
        <f aca="false">IF(OR($A80="",EH$4=""),0,COUNTIFS(Formulas!$A$2:$A$3001,EH$4,Formulas!$B$2:$B$3001,$A80))</f>
        <v>0</v>
      </c>
      <c r="EI80" s="21" t="n">
        <f aca="false">IF(OR($A80="",EI$4=""),0,COUNTIFS(Formulas!$A$2:$A$3001,EI$4,Formulas!$B$2:$B$3001,$A80))</f>
        <v>0</v>
      </c>
      <c r="EJ80" s="21" t="n">
        <f aca="false">IF(OR($A80="",EJ$4=""),0,COUNTIFS(Formulas!$A$2:$A$3001,EJ$4,Formulas!$B$2:$B$3001,$A80))</f>
        <v>0</v>
      </c>
      <c r="EK80" s="21" t="n">
        <f aca="false">IF(OR($A80="",EK$4=""),0,COUNTIFS(Formulas!$A$2:$A$3001,EK$4,Formulas!$B$2:$B$3001,$A80))</f>
        <v>0</v>
      </c>
      <c r="EL80" s="21" t="n">
        <f aca="false">IF(OR($A80="",EL$4=""),0,COUNTIFS(Formulas!$A$2:$A$3001,EL$4,Formulas!$B$2:$B$3001,$A80))</f>
        <v>0</v>
      </c>
      <c r="EM80" s="21" t="n">
        <f aca="false">IF(OR($A80="",EM$4=""),0,COUNTIFS(Formulas!$A$2:$A$3001,EM$4,Formulas!$B$2:$B$3001,$A80))</f>
        <v>0</v>
      </c>
      <c r="EN80" s="21" t="n">
        <f aca="false">IF(OR($A80="",EN$4=""),0,COUNTIFS(Formulas!$A$2:$A$3001,EN$4,Formulas!$B$2:$B$3001,$A80))</f>
        <v>0</v>
      </c>
      <c r="EO80" s="21" t="n">
        <f aca="false">IF(OR($A80="",EO$4=""),0,COUNTIFS(Formulas!$A$2:$A$3001,EO$4,Formulas!$B$2:$B$3001,$A80))</f>
        <v>0</v>
      </c>
      <c r="EP80" s="21" t="n">
        <f aca="false">IF(OR($A80="",EP$4=""),0,COUNTIFS(Formulas!$A$2:$A$3001,EP$4,Formulas!$B$2:$B$3001,$A80))</f>
        <v>0</v>
      </c>
      <c r="EQ80" s="21" t="n">
        <f aca="false">IF(OR($A80="",EQ$4=""),0,COUNTIFS(Formulas!$A$2:$A$3001,EQ$4,Formulas!$B$2:$B$3001,$A80))</f>
        <v>0</v>
      </c>
      <c r="ER80" s="21" t="n">
        <f aca="false">IF(OR($A80="",ER$4=""),0,COUNTIFS(Formulas!$A$2:$A$3001,ER$4,Formulas!$B$2:$B$3001,$A80))</f>
        <v>0</v>
      </c>
      <c r="ES80" s="21" t="n">
        <f aca="false">IF(OR($A80="",ES$4=""),0,COUNTIFS(Formulas!$A$2:$A$3001,ES$4,Formulas!$B$2:$B$3001,$A80))</f>
        <v>0</v>
      </c>
      <c r="ET80" s="21" t="n">
        <f aca="false">IF(OR($A80="",ET$4=""),0,COUNTIFS(Formulas!$A$2:$A$3001,ET$4,Formulas!$B$2:$B$3001,$A80))</f>
        <v>0</v>
      </c>
      <c r="EU80" s="21" t="n">
        <f aca="false">IF(OR($A80="",EU$4=""),0,COUNTIFS(Formulas!$A$2:$A$3001,EU$4,Formulas!$B$2:$B$3001,$A80))</f>
        <v>0</v>
      </c>
      <c r="EV80" s="21" t="n">
        <f aca="false">IF(OR($A80="",EV$4=""),0,COUNTIFS(Formulas!$A$2:$A$3001,EV$4,Formulas!$B$2:$B$3001,$A80))</f>
        <v>0</v>
      </c>
    </row>
    <row r="81" customFormat="false" ht="15" hidden="false" customHeight="false" outlineLevel="0" collapsed="false">
      <c r="A81" s="13" t="str">
        <f aca="false">IF(INDEX(Materials!$A$2:$A$301,77)="","",INDEX(Materials!$A$2:$A$301,77))</f>
        <v>Pyridoxine Hydrochloride (Vitamin B6)</v>
      </c>
      <c r="B81" s="19" t="n">
        <f aca="false">IF(A81="","",COUNTIF(C81:EV81,"&gt;0"))</f>
        <v>13</v>
      </c>
      <c r="C81" s="21" t="n">
        <f aca="false">IF(OR($A81="",C$4=""),0,COUNTIFS(Formulas!$A$2:$A$3001,C$4,Formulas!$B$2:$B$3001,$A81))</f>
        <v>0</v>
      </c>
      <c r="D81" s="21" t="n">
        <f aca="false">IF(OR($A81="",D$4=""),0,COUNTIFS(Formulas!$A$2:$A$3001,D$4,Formulas!$B$2:$B$3001,$A81))</f>
        <v>0</v>
      </c>
      <c r="E81" s="21" t="n">
        <f aca="false">IF(OR($A81="",E$4=""),0,COUNTIFS(Formulas!$A$2:$A$3001,E$4,Formulas!$B$2:$B$3001,$A81))</f>
        <v>0</v>
      </c>
      <c r="F81" s="21" t="n">
        <f aca="false">IF(OR($A81="",F$4=""),0,COUNTIFS(Formulas!$A$2:$A$3001,F$4,Formulas!$B$2:$B$3001,$A81))</f>
        <v>0</v>
      </c>
      <c r="G81" s="21" t="n">
        <f aca="false">IF(OR($A81="",G$4=""),0,COUNTIFS(Formulas!$A$2:$A$3001,G$4,Formulas!$B$2:$B$3001,$A81))</f>
        <v>0</v>
      </c>
      <c r="H81" s="21" t="n">
        <f aca="false">IF(OR($A81="",H$4=""),0,COUNTIFS(Formulas!$A$2:$A$3001,H$4,Formulas!$B$2:$B$3001,$A81))</f>
        <v>0</v>
      </c>
      <c r="I81" s="21" t="n">
        <f aca="false">IF(OR($A81="",I$4=""),0,COUNTIFS(Formulas!$A$2:$A$3001,I$4,Formulas!$B$2:$B$3001,$A81))</f>
        <v>0</v>
      </c>
      <c r="J81" s="21" t="n">
        <f aca="false">IF(OR($A81="",J$4=""),0,COUNTIFS(Formulas!$A$2:$A$3001,J$4,Formulas!$B$2:$B$3001,$A81))</f>
        <v>0</v>
      </c>
      <c r="K81" s="21" t="n">
        <f aca="false">IF(OR($A81="",K$4=""),0,COUNTIFS(Formulas!$A$2:$A$3001,K$4,Formulas!$B$2:$B$3001,$A81))</f>
        <v>0</v>
      </c>
      <c r="L81" s="21" t="n">
        <f aca="false">IF(OR($A81="",L$4=""),0,COUNTIFS(Formulas!$A$2:$A$3001,L$4,Formulas!$B$2:$B$3001,$A81))</f>
        <v>0</v>
      </c>
      <c r="M81" s="21" t="n">
        <f aca="false">IF(OR($A81="",M$4=""),0,COUNTIFS(Formulas!$A$2:$A$3001,M$4,Formulas!$B$2:$B$3001,$A81))</f>
        <v>0</v>
      </c>
      <c r="N81" s="21" t="n">
        <f aca="false">IF(OR($A81="",N$4=""),0,COUNTIFS(Formulas!$A$2:$A$3001,N$4,Formulas!$B$2:$B$3001,$A81))</f>
        <v>0</v>
      </c>
      <c r="O81" s="21" t="n">
        <f aca="false">IF(OR($A81="",O$4=""),0,COUNTIFS(Formulas!$A$2:$A$3001,O$4,Formulas!$B$2:$B$3001,$A81))</f>
        <v>0</v>
      </c>
      <c r="P81" s="21" t="n">
        <f aca="false">IF(OR($A81="",P$4=""),0,COUNTIFS(Formulas!$A$2:$A$3001,P$4,Formulas!$B$2:$B$3001,$A81))</f>
        <v>0</v>
      </c>
      <c r="Q81" s="21" t="n">
        <f aca="false">IF(OR($A81="",Q$4=""),0,COUNTIFS(Formulas!$A$2:$A$3001,Q$4,Formulas!$B$2:$B$3001,$A81))</f>
        <v>0</v>
      </c>
      <c r="R81" s="21" t="n">
        <f aca="false">IF(OR($A81="",R$4=""),0,COUNTIFS(Formulas!$A$2:$A$3001,R$4,Formulas!$B$2:$B$3001,$A81))</f>
        <v>0</v>
      </c>
      <c r="S81" s="21" t="n">
        <f aca="false">IF(OR($A81="",S$4=""),0,COUNTIFS(Formulas!$A$2:$A$3001,S$4,Formulas!$B$2:$B$3001,$A81))</f>
        <v>0</v>
      </c>
      <c r="T81" s="21" t="n">
        <f aca="false">IF(OR($A81="",T$4=""),0,COUNTIFS(Formulas!$A$2:$A$3001,T$4,Formulas!$B$2:$B$3001,$A81))</f>
        <v>0</v>
      </c>
      <c r="U81" s="21" t="n">
        <f aca="false">IF(OR($A81="",U$4=""),0,COUNTIFS(Formulas!$A$2:$A$3001,U$4,Formulas!$B$2:$B$3001,$A81))</f>
        <v>0</v>
      </c>
      <c r="V81" s="21" t="n">
        <f aca="false">IF(OR($A81="",V$4=""),0,COUNTIFS(Formulas!$A$2:$A$3001,V$4,Formulas!$B$2:$B$3001,$A81))</f>
        <v>0</v>
      </c>
      <c r="W81" s="21" t="n">
        <f aca="false">IF(OR($A81="",W$4=""),0,COUNTIFS(Formulas!$A$2:$A$3001,W$4,Formulas!$B$2:$B$3001,$A81))</f>
        <v>0</v>
      </c>
      <c r="X81" s="21" t="n">
        <f aca="false">IF(OR($A81="",X$4=""),0,COUNTIFS(Formulas!$A$2:$A$3001,X$4,Formulas!$B$2:$B$3001,$A81))</f>
        <v>0</v>
      </c>
      <c r="Y81" s="21" t="n">
        <f aca="false">IF(OR($A81="",Y$4=""),0,COUNTIFS(Formulas!$A$2:$A$3001,Y$4,Formulas!$B$2:$B$3001,$A81))</f>
        <v>0</v>
      </c>
      <c r="Z81" s="21" t="n">
        <f aca="false">IF(OR($A81="",Z$4=""),0,COUNTIFS(Formulas!$A$2:$A$3001,Z$4,Formulas!$B$2:$B$3001,$A81))</f>
        <v>0</v>
      </c>
      <c r="AA81" s="21" t="n">
        <f aca="false">IF(OR($A81="",AA$4=""),0,COUNTIFS(Formulas!$A$2:$A$3001,AA$4,Formulas!$B$2:$B$3001,$A81))</f>
        <v>0</v>
      </c>
      <c r="AB81" s="21" t="n">
        <f aca="false">IF(OR($A81="",AB$4=""),0,COUNTIFS(Formulas!$A$2:$A$3001,AB$4,Formulas!$B$2:$B$3001,$A81))</f>
        <v>0</v>
      </c>
      <c r="AC81" s="21" t="n">
        <f aca="false">IF(OR($A81="",AC$4=""),0,COUNTIFS(Formulas!$A$2:$A$3001,AC$4,Formulas!$B$2:$B$3001,$A81))</f>
        <v>0</v>
      </c>
      <c r="AD81" s="21" t="n">
        <f aca="false">IF(OR($A81="",AD$4=""),0,COUNTIFS(Formulas!$A$2:$A$3001,AD$4,Formulas!$B$2:$B$3001,$A81))</f>
        <v>0</v>
      </c>
      <c r="AE81" s="21" t="n">
        <f aca="false">IF(OR($A81="",AE$4=""),0,COUNTIFS(Formulas!$A$2:$A$3001,AE$4,Formulas!$B$2:$B$3001,$A81))</f>
        <v>0</v>
      </c>
      <c r="AF81" s="21" t="n">
        <f aca="false">IF(OR($A81="",AF$4=""),0,COUNTIFS(Formulas!$A$2:$A$3001,AF$4,Formulas!$B$2:$B$3001,$A81))</f>
        <v>0</v>
      </c>
      <c r="AG81" s="21" t="n">
        <f aca="false">IF(OR($A81="",AG$4=""),0,COUNTIFS(Formulas!$A$2:$A$3001,AG$4,Formulas!$B$2:$B$3001,$A81))</f>
        <v>0</v>
      </c>
      <c r="AH81" s="21" t="n">
        <f aca="false">IF(OR($A81="",AH$4=""),0,COUNTIFS(Formulas!$A$2:$A$3001,AH$4,Formulas!$B$2:$B$3001,$A81))</f>
        <v>0</v>
      </c>
      <c r="AI81" s="21" t="n">
        <f aca="false">IF(OR($A81="",AI$4=""),0,COUNTIFS(Formulas!$A$2:$A$3001,AI$4,Formulas!$B$2:$B$3001,$A81))</f>
        <v>0</v>
      </c>
      <c r="AJ81" s="21" t="n">
        <f aca="false">IF(OR($A81="",AJ$4=""),0,COUNTIFS(Formulas!$A$2:$A$3001,AJ$4,Formulas!$B$2:$B$3001,$A81))</f>
        <v>0</v>
      </c>
      <c r="AK81" s="21" t="n">
        <f aca="false">IF(OR($A81="",AK$4=""),0,COUNTIFS(Formulas!$A$2:$A$3001,AK$4,Formulas!$B$2:$B$3001,$A81))</f>
        <v>0</v>
      </c>
      <c r="AL81" s="21" t="n">
        <f aca="false">IF(OR($A81="",AL$4=""),0,COUNTIFS(Formulas!$A$2:$A$3001,AL$4,Formulas!$B$2:$B$3001,$A81))</f>
        <v>0</v>
      </c>
      <c r="AM81" s="21" t="n">
        <f aca="false">IF(OR($A81="",AM$4=""),0,COUNTIFS(Formulas!$A$2:$A$3001,AM$4,Formulas!$B$2:$B$3001,$A81))</f>
        <v>0</v>
      </c>
      <c r="AN81" s="21" t="n">
        <f aca="false">IF(OR($A81="",AN$4=""),0,COUNTIFS(Formulas!$A$2:$A$3001,AN$4,Formulas!$B$2:$B$3001,$A81))</f>
        <v>0</v>
      </c>
      <c r="AO81" s="21" t="n">
        <f aca="false">IF(OR($A81="",AO$4=""),0,COUNTIFS(Formulas!$A$2:$A$3001,AO$4,Formulas!$B$2:$B$3001,$A81))</f>
        <v>0</v>
      </c>
      <c r="AP81" s="21" t="n">
        <f aca="false">IF(OR($A81="",AP$4=""),0,COUNTIFS(Formulas!$A$2:$A$3001,AP$4,Formulas!$B$2:$B$3001,$A81))</f>
        <v>0</v>
      </c>
      <c r="AQ81" s="21" t="n">
        <f aca="false">IF(OR($A81="",AQ$4=""),0,COUNTIFS(Formulas!$A$2:$A$3001,AQ$4,Formulas!$B$2:$B$3001,$A81))</f>
        <v>0</v>
      </c>
      <c r="AR81" s="21" t="n">
        <f aca="false">IF(OR($A81="",AR$4=""),0,COUNTIFS(Formulas!$A$2:$A$3001,AR$4,Formulas!$B$2:$B$3001,$A81))</f>
        <v>0</v>
      </c>
      <c r="AS81" s="21" t="n">
        <f aca="false">IF(OR($A81="",AS$4=""),0,COUNTIFS(Formulas!$A$2:$A$3001,AS$4,Formulas!$B$2:$B$3001,$A81))</f>
        <v>0</v>
      </c>
      <c r="AT81" s="21" t="n">
        <f aca="false">IF(OR($A81="",AT$4=""),0,COUNTIFS(Formulas!$A$2:$A$3001,AT$4,Formulas!$B$2:$B$3001,$A81))</f>
        <v>0</v>
      </c>
      <c r="AU81" s="21" t="n">
        <f aca="false">IF(OR($A81="",AU$4=""),0,COUNTIFS(Formulas!$A$2:$A$3001,AU$4,Formulas!$B$2:$B$3001,$A81))</f>
        <v>0</v>
      </c>
      <c r="AV81" s="21" t="n">
        <f aca="false">IF(OR($A81="",AV$4=""),0,COUNTIFS(Formulas!$A$2:$A$3001,AV$4,Formulas!$B$2:$B$3001,$A81))</f>
        <v>0</v>
      </c>
      <c r="AW81" s="21" t="n">
        <f aca="false">IF(OR($A81="",AW$4=""),0,COUNTIFS(Formulas!$A$2:$A$3001,AW$4,Formulas!$B$2:$B$3001,$A81))</f>
        <v>0</v>
      </c>
      <c r="AX81" s="21" t="n">
        <f aca="false">IF(OR($A81="",AX$4=""),0,COUNTIFS(Formulas!$A$2:$A$3001,AX$4,Formulas!$B$2:$B$3001,$A81))</f>
        <v>0</v>
      </c>
      <c r="AY81" s="21" t="n">
        <f aca="false">IF(OR($A81="",AY$4=""),0,COUNTIFS(Formulas!$A$2:$A$3001,AY$4,Formulas!$B$2:$B$3001,$A81))</f>
        <v>0</v>
      </c>
      <c r="AZ81" s="21" t="n">
        <f aca="false">IF(OR($A81="",AZ$4=""),0,COUNTIFS(Formulas!$A$2:$A$3001,AZ$4,Formulas!$B$2:$B$3001,$A81))</f>
        <v>0</v>
      </c>
      <c r="BA81" s="21" t="n">
        <f aca="false">IF(OR($A81="",BA$4=""),0,COUNTIFS(Formulas!$A$2:$A$3001,BA$4,Formulas!$B$2:$B$3001,$A81))</f>
        <v>0</v>
      </c>
      <c r="BB81" s="21" t="n">
        <f aca="false">IF(OR($A81="",BB$4=""),0,COUNTIFS(Formulas!$A$2:$A$3001,BB$4,Formulas!$B$2:$B$3001,$A81))</f>
        <v>0</v>
      </c>
      <c r="BC81" s="21" t="n">
        <f aca="false">IF(OR($A81="",BC$4=""),0,COUNTIFS(Formulas!$A$2:$A$3001,BC$4,Formulas!$B$2:$B$3001,$A81))</f>
        <v>0</v>
      </c>
      <c r="BD81" s="21" t="n">
        <f aca="false">IF(OR($A81="",BD$4=""),0,COUNTIFS(Formulas!$A$2:$A$3001,BD$4,Formulas!$B$2:$B$3001,$A81))</f>
        <v>0</v>
      </c>
      <c r="BE81" s="21" t="n">
        <f aca="false">IF(OR($A81="",BE$4=""),0,COUNTIFS(Formulas!$A$2:$A$3001,BE$4,Formulas!$B$2:$B$3001,$A81))</f>
        <v>0</v>
      </c>
      <c r="BF81" s="21" t="n">
        <f aca="false">IF(OR($A81="",BF$4=""),0,COUNTIFS(Formulas!$A$2:$A$3001,BF$4,Formulas!$B$2:$B$3001,$A81))</f>
        <v>0</v>
      </c>
      <c r="BG81" s="21" t="n">
        <f aca="false">IF(OR($A81="",BG$4=""),0,COUNTIFS(Formulas!$A$2:$A$3001,BG$4,Formulas!$B$2:$B$3001,$A81))</f>
        <v>0</v>
      </c>
      <c r="BH81" s="21" t="n">
        <f aca="false">IF(OR($A81="",BH$4=""),0,COUNTIFS(Formulas!$A$2:$A$3001,BH$4,Formulas!$B$2:$B$3001,$A81))</f>
        <v>0</v>
      </c>
      <c r="BI81" s="21" t="n">
        <f aca="false">IF(OR($A81="",BI$4=""),0,COUNTIFS(Formulas!$A$2:$A$3001,BI$4,Formulas!$B$2:$B$3001,$A81))</f>
        <v>0</v>
      </c>
      <c r="BJ81" s="21" t="n">
        <f aca="false">IF(OR($A81="",BJ$4=""),0,COUNTIFS(Formulas!$A$2:$A$3001,BJ$4,Formulas!$B$2:$B$3001,$A81))</f>
        <v>0</v>
      </c>
      <c r="BK81" s="21" t="n">
        <f aca="false">IF(OR($A81="",BK$4=""),0,COUNTIFS(Formulas!$A$2:$A$3001,BK$4,Formulas!$B$2:$B$3001,$A81))</f>
        <v>0</v>
      </c>
      <c r="BL81" s="21" t="n">
        <f aca="false">IF(OR($A81="",BL$4=""),0,COUNTIFS(Formulas!$A$2:$A$3001,BL$4,Formulas!$B$2:$B$3001,$A81))</f>
        <v>0</v>
      </c>
      <c r="BM81" s="21" t="n">
        <f aca="false">IF(OR($A81="",BM$4=""),0,COUNTIFS(Formulas!$A$2:$A$3001,BM$4,Formulas!$B$2:$B$3001,$A81))</f>
        <v>0</v>
      </c>
      <c r="BN81" s="21" t="n">
        <f aca="false">IF(OR($A81="",BN$4=""),0,COUNTIFS(Formulas!$A$2:$A$3001,BN$4,Formulas!$B$2:$B$3001,$A81))</f>
        <v>0</v>
      </c>
      <c r="BO81" s="21" t="n">
        <f aca="false">IF(OR($A81="",BO$4=""),0,COUNTIFS(Formulas!$A$2:$A$3001,BO$4,Formulas!$B$2:$B$3001,$A81))</f>
        <v>0</v>
      </c>
      <c r="BP81" s="21" t="n">
        <f aca="false">IF(OR($A81="",BP$4=""),0,COUNTIFS(Formulas!$A$2:$A$3001,BP$4,Formulas!$B$2:$B$3001,$A81))</f>
        <v>0</v>
      </c>
      <c r="BQ81" s="21" t="n">
        <f aca="false">IF(OR($A81="",BQ$4=""),0,COUNTIFS(Formulas!$A$2:$A$3001,BQ$4,Formulas!$B$2:$B$3001,$A81))</f>
        <v>0</v>
      </c>
      <c r="BR81" s="21" t="n">
        <f aca="false">IF(OR($A81="",BR$4=""),0,COUNTIFS(Formulas!$A$2:$A$3001,BR$4,Formulas!$B$2:$B$3001,$A81))</f>
        <v>0</v>
      </c>
      <c r="BS81" s="21" t="n">
        <f aca="false">IF(OR($A81="",BS$4=""),0,COUNTIFS(Formulas!$A$2:$A$3001,BS$4,Formulas!$B$2:$B$3001,$A81))</f>
        <v>0</v>
      </c>
      <c r="BT81" s="21" t="n">
        <f aca="false">IF(OR($A81="",BT$4=""),0,COUNTIFS(Formulas!$A$2:$A$3001,BT$4,Formulas!$B$2:$B$3001,$A81))</f>
        <v>1</v>
      </c>
      <c r="BU81" s="21" t="n">
        <f aca="false">IF(OR($A81="",BU$4=""),0,COUNTIFS(Formulas!$A$2:$A$3001,BU$4,Formulas!$B$2:$B$3001,$A81))</f>
        <v>1</v>
      </c>
      <c r="BV81" s="21" t="n">
        <f aca="false">IF(OR($A81="",BV$4=""),0,COUNTIFS(Formulas!$A$2:$A$3001,BV$4,Formulas!$B$2:$B$3001,$A81))</f>
        <v>0</v>
      </c>
      <c r="BW81" s="21" t="n">
        <f aca="false">IF(OR($A81="",BW$4=""),0,COUNTIFS(Formulas!$A$2:$A$3001,BW$4,Formulas!$B$2:$B$3001,$A81))</f>
        <v>0</v>
      </c>
      <c r="BX81" s="21" t="n">
        <f aca="false">IF(OR($A81="",BX$4=""),0,COUNTIFS(Formulas!$A$2:$A$3001,BX$4,Formulas!$B$2:$B$3001,$A81))</f>
        <v>0</v>
      </c>
      <c r="BY81" s="21" t="n">
        <f aca="false">IF(OR($A81="",BY$4=""),0,COUNTIFS(Formulas!$A$2:$A$3001,BY$4,Formulas!$B$2:$B$3001,$A81))</f>
        <v>0</v>
      </c>
      <c r="BZ81" s="21" t="n">
        <f aca="false">IF(OR($A81="",BZ$4=""),0,COUNTIFS(Formulas!$A$2:$A$3001,BZ$4,Formulas!$B$2:$B$3001,$A81))</f>
        <v>0</v>
      </c>
      <c r="CA81" s="21" t="n">
        <f aca="false">IF(OR($A81="",CA$4=""),0,COUNTIFS(Formulas!$A$2:$A$3001,CA$4,Formulas!$B$2:$B$3001,$A81))</f>
        <v>1</v>
      </c>
      <c r="CB81" s="21" t="n">
        <f aca="false">IF(OR($A81="",CB$4=""),0,COUNTIFS(Formulas!$A$2:$A$3001,CB$4,Formulas!$B$2:$B$3001,$A81))</f>
        <v>0</v>
      </c>
      <c r="CC81" s="21" t="n">
        <f aca="false">IF(OR($A81="",CC$4=""),0,COUNTIFS(Formulas!$A$2:$A$3001,CC$4,Formulas!$B$2:$B$3001,$A81))</f>
        <v>0</v>
      </c>
      <c r="CD81" s="21" t="n">
        <f aca="false">IF(OR($A81="",CD$4=""),0,COUNTIFS(Formulas!$A$2:$A$3001,CD$4,Formulas!$B$2:$B$3001,$A81))</f>
        <v>0</v>
      </c>
      <c r="CE81" s="21" t="n">
        <f aca="false">IF(OR($A81="",CE$4=""),0,COUNTIFS(Formulas!$A$2:$A$3001,CE$4,Formulas!$B$2:$B$3001,$A81))</f>
        <v>1</v>
      </c>
      <c r="CF81" s="21" t="n">
        <f aca="false">IF(OR($A81="",CF$4=""),0,COUNTIFS(Formulas!$A$2:$A$3001,CF$4,Formulas!$B$2:$B$3001,$A81))</f>
        <v>0</v>
      </c>
      <c r="CG81" s="21" t="n">
        <f aca="false">IF(OR($A81="",CG$4=""),0,COUNTIFS(Formulas!$A$2:$A$3001,CG$4,Formulas!$B$2:$B$3001,$A81))</f>
        <v>0</v>
      </c>
      <c r="CH81" s="21" t="n">
        <f aca="false">IF(OR($A81="",CH$4=""),0,COUNTIFS(Formulas!$A$2:$A$3001,CH$4,Formulas!$B$2:$B$3001,$A81))</f>
        <v>0</v>
      </c>
      <c r="CI81" s="21" t="n">
        <f aca="false">IF(OR($A81="",CI$4=""),0,COUNTIFS(Formulas!$A$2:$A$3001,CI$4,Formulas!$B$2:$B$3001,$A81))</f>
        <v>0</v>
      </c>
      <c r="CJ81" s="21" t="n">
        <f aca="false">IF(OR($A81="",CJ$4=""),0,COUNTIFS(Formulas!$A$2:$A$3001,CJ$4,Formulas!$B$2:$B$3001,$A81))</f>
        <v>0</v>
      </c>
      <c r="CK81" s="21" t="n">
        <f aca="false">IF(OR($A81="",CK$4=""),0,COUNTIFS(Formulas!$A$2:$A$3001,CK$4,Formulas!$B$2:$B$3001,$A81))</f>
        <v>0</v>
      </c>
      <c r="CL81" s="21" t="n">
        <f aca="false">IF(OR($A81="",CL$4=""),0,COUNTIFS(Formulas!$A$2:$A$3001,CL$4,Formulas!$B$2:$B$3001,$A81))</f>
        <v>0</v>
      </c>
      <c r="CM81" s="21" t="n">
        <f aca="false">IF(OR($A81="",CM$4=""),0,COUNTIFS(Formulas!$A$2:$A$3001,CM$4,Formulas!$B$2:$B$3001,$A81))</f>
        <v>1</v>
      </c>
      <c r="CN81" s="21" t="n">
        <f aca="false">IF(OR($A81="",CN$4=""),0,COUNTIFS(Formulas!$A$2:$A$3001,CN$4,Formulas!$B$2:$B$3001,$A81))</f>
        <v>0</v>
      </c>
      <c r="CO81" s="21" t="n">
        <f aca="false">IF(OR($A81="",CO$4=""),0,COUNTIFS(Formulas!$A$2:$A$3001,CO$4,Formulas!$B$2:$B$3001,$A81))</f>
        <v>0</v>
      </c>
      <c r="CP81" s="21" t="n">
        <f aca="false">IF(OR($A81="",CP$4=""),0,COUNTIFS(Formulas!$A$2:$A$3001,CP$4,Formulas!$B$2:$B$3001,$A81))</f>
        <v>0</v>
      </c>
      <c r="CQ81" s="21" t="n">
        <f aca="false">IF(OR($A81="",CQ$4=""),0,COUNTIFS(Formulas!$A$2:$A$3001,CQ$4,Formulas!$B$2:$B$3001,$A81))</f>
        <v>0</v>
      </c>
      <c r="CR81" s="21" t="n">
        <f aca="false">IF(OR($A81="",CR$4=""),0,COUNTIFS(Formulas!$A$2:$A$3001,CR$4,Formulas!$B$2:$B$3001,$A81))</f>
        <v>0</v>
      </c>
      <c r="CS81" s="21" t="n">
        <f aca="false">IF(OR($A81="",CS$4=""),0,COUNTIFS(Formulas!$A$2:$A$3001,CS$4,Formulas!$B$2:$B$3001,$A81))</f>
        <v>1</v>
      </c>
      <c r="CT81" s="21" t="n">
        <f aca="false">IF(OR($A81="",CT$4=""),0,COUNTIFS(Formulas!$A$2:$A$3001,CT$4,Formulas!$B$2:$B$3001,$A81))</f>
        <v>1</v>
      </c>
      <c r="CU81" s="21" t="n">
        <f aca="false">IF(OR($A81="",CU$4=""),0,COUNTIFS(Formulas!$A$2:$A$3001,CU$4,Formulas!$B$2:$B$3001,$A81))</f>
        <v>1</v>
      </c>
      <c r="CV81" s="21" t="n">
        <f aca="false">IF(OR($A81="",CV$4=""),0,COUNTIFS(Formulas!$A$2:$A$3001,CV$4,Formulas!$B$2:$B$3001,$A81))</f>
        <v>1</v>
      </c>
      <c r="CW81" s="21" t="n">
        <f aca="false">IF(OR($A81="",CW$4=""),0,COUNTIFS(Formulas!$A$2:$A$3001,CW$4,Formulas!$B$2:$B$3001,$A81))</f>
        <v>1</v>
      </c>
      <c r="CX81" s="21" t="n">
        <f aca="false">IF(OR($A81="",CX$4=""),0,COUNTIFS(Formulas!$A$2:$A$3001,CX$4,Formulas!$B$2:$B$3001,$A81))</f>
        <v>1</v>
      </c>
      <c r="CY81" s="21" t="n">
        <f aca="false">IF(OR($A81="",CY$4=""),0,COUNTIFS(Formulas!$A$2:$A$3001,CY$4,Formulas!$B$2:$B$3001,$A81))</f>
        <v>1</v>
      </c>
      <c r="CZ81" s="21" t="n">
        <f aca="false">IF(OR($A81="",CZ$4=""),0,COUNTIFS(Formulas!$A$2:$A$3001,CZ$4,Formulas!$B$2:$B$3001,$A81))</f>
        <v>0</v>
      </c>
      <c r="DA81" s="21" t="n">
        <f aca="false">IF(OR($A81="",DA$4=""),0,COUNTIFS(Formulas!$A$2:$A$3001,DA$4,Formulas!$B$2:$B$3001,$A81))</f>
        <v>0</v>
      </c>
      <c r="DB81" s="21" t="n">
        <f aca="false">IF(OR($A81="",DB$4=""),0,COUNTIFS(Formulas!$A$2:$A$3001,DB$4,Formulas!$B$2:$B$3001,$A81))</f>
        <v>0</v>
      </c>
      <c r="DC81" s="21" t="n">
        <f aca="false">IF(OR($A81="",DC$4=""),0,COUNTIFS(Formulas!$A$2:$A$3001,DC$4,Formulas!$B$2:$B$3001,$A81))</f>
        <v>0</v>
      </c>
      <c r="DD81" s="21" t="n">
        <f aca="false">IF(OR($A81="",DD$4=""),0,COUNTIFS(Formulas!$A$2:$A$3001,DD$4,Formulas!$B$2:$B$3001,$A81))</f>
        <v>1</v>
      </c>
      <c r="DE81" s="21" t="n">
        <f aca="false">IF(OR($A81="",DE$4=""),0,COUNTIFS(Formulas!$A$2:$A$3001,DE$4,Formulas!$B$2:$B$3001,$A81))</f>
        <v>0</v>
      </c>
      <c r="DF81" s="21" t="n">
        <f aca="false">IF(OR($A81="",DF$4=""),0,COUNTIFS(Formulas!$A$2:$A$3001,DF$4,Formulas!$B$2:$B$3001,$A81))</f>
        <v>0</v>
      </c>
      <c r="DG81" s="21" t="n">
        <f aca="false">IF(OR($A81="",DG$4=""),0,COUNTIFS(Formulas!$A$2:$A$3001,DG$4,Formulas!$B$2:$B$3001,$A81))</f>
        <v>0</v>
      </c>
      <c r="DH81" s="21" t="n">
        <f aca="false">IF(OR($A81="",DH$4=""),0,COUNTIFS(Formulas!$A$2:$A$3001,DH$4,Formulas!$B$2:$B$3001,$A81))</f>
        <v>0</v>
      </c>
      <c r="DI81" s="21" t="n">
        <f aca="false">IF(OR($A81="",DI$4=""),0,COUNTIFS(Formulas!$A$2:$A$3001,DI$4,Formulas!$B$2:$B$3001,$A81))</f>
        <v>0</v>
      </c>
      <c r="DJ81" s="21" t="n">
        <f aca="false">IF(OR($A81="",DJ$4=""),0,COUNTIFS(Formulas!$A$2:$A$3001,DJ$4,Formulas!$B$2:$B$3001,$A81))</f>
        <v>0</v>
      </c>
      <c r="DK81" s="21" t="n">
        <f aca="false">IF(OR($A81="",DK$4=""),0,COUNTIFS(Formulas!$A$2:$A$3001,DK$4,Formulas!$B$2:$B$3001,$A81))</f>
        <v>0</v>
      </c>
      <c r="DL81" s="21" t="n">
        <f aca="false">IF(OR($A81="",DL$4=""),0,COUNTIFS(Formulas!$A$2:$A$3001,DL$4,Formulas!$B$2:$B$3001,$A81))</f>
        <v>0</v>
      </c>
      <c r="DM81" s="21" t="n">
        <f aca="false">IF(OR($A81="",DM$4=""),0,COUNTIFS(Formulas!$A$2:$A$3001,DM$4,Formulas!$B$2:$B$3001,$A81))</f>
        <v>0</v>
      </c>
      <c r="DN81" s="21" t="n">
        <f aca="false">IF(OR($A81="",DN$4=""),0,COUNTIFS(Formulas!$A$2:$A$3001,DN$4,Formulas!$B$2:$B$3001,$A81))</f>
        <v>0</v>
      </c>
      <c r="DO81" s="21" t="n">
        <f aca="false">IF(OR($A81="",DO$4=""),0,COUNTIFS(Formulas!$A$2:$A$3001,DO$4,Formulas!$B$2:$B$3001,$A81))</f>
        <v>0</v>
      </c>
      <c r="DP81" s="21" t="n">
        <f aca="false">IF(OR($A81="",DP$4=""),0,COUNTIFS(Formulas!$A$2:$A$3001,DP$4,Formulas!$B$2:$B$3001,$A81))</f>
        <v>0</v>
      </c>
      <c r="DQ81" s="21" t="n">
        <f aca="false">IF(OR($A81="",DQ$4=""),0,COUNTIFS(Formulas!$A$2:$A$3001,DQ$4,Formulas!$B$2:$B$3001,$A81))</f>
        <v>0</v>
      </c>
      <c r="DR81" s="21" t="n">
        <f aca="false">IF(OR($A81="",DR$4=""),0,COUNTIFS(Formulas!$A$2:$A$3001,DR$4,Formulas!$B$2:$B$3001,$A81))</f>
        <v>0</v>
      </c>
      <c r="DS81" s="21" t="n">
        <f aca="false">IF(OR($A81="",DS$4=""),0,COUNTIFS(Formulas!$A$2:$A$3001,DS$4,Formulas!$B$2:$B$3001,$A81))</f>
        <v>0</v>
      </c>
      <c r="DT81" s="21" t="n">
        <f aca="false">IF(OR($A81="",DT$4=""),0,COUNTIFS(Formulas!$A$2:$A$3001,DT$4,Formulas!$B$2:$B$3001,$A81))</f>
        <v>0</v>
      </c>
      <c r="DU81" s="21" t="n">
        <f aca="false">IF(OR($A81="",DU$4=""),0,COUNTIFS(Formulas!$A$2:$A$3001,DU$4,Formulas!$B$2:$B$3001,$A81))</f>
        <v>0</v>
      </c>
      <c r="DV81" s="21" t="n">
        <f aca="false">IF(OR($A81="",DV$4=""),0,COUNTIFS(Formulas!$A$2:$A$3001,DV$4,Formulas!$B$2:$B$3001,$A81))</f>
        <v>0</v>
      </c>
      <c r="DW81" s="21" t="n">
        <f aca="false">IF(OR($A81="",DW$4=""),0,COUNTIFS(Formulas!$A$2:$A$3001,DW$4,Formulas!$B$2:$B$3001,$A81))</f>
        <v>0</v>
      </c>
      <c r="DX81" s="21" t="n">
        <f aca="false">IF(OR($A81="",DX$4=""),0,COUNTIFS(Formulas!$A$2:$A$3001,DX$4,Formulas!$B$2:$B$3001,$A81))</f>
        <v>0</v>
      </c>
      <c r="DY81" s="21" t="n">
        <f aca="false">IF(OR($A81="",DY$4=""),0,COUNTIFS(Formulas!$A$2:$A$3001,DY$4,Formulas!$B$2:$B$3001,$A81))</f>
        <v>0</v>
      </c>
      <c r="DZ81" s="21" t="n">
        <f aca="false">IF(OR($A81="",DZ$4=""),0,COUNTIFS(Formulas!$A$2:$A$3001,DZ$4,Formulas!$B$2:$B$3001,$A81))</f>
        <v>0</v>
      </c>
      <c r="EA81" s="21" t="n">
        <f aca="false">IF(OR($A81="",EA$4=""),0,COUNTIFS(Formulas!$A$2:$A$3001,EA$4,Formulas!$B$2:$B$3001,$A81))</f>
        <v>0</v>
      </c>
      <c r="EB81" s="21" t="n">
        <f aca="false">IF(OR($A81="",EB$4=""),0,COUNTIFS(Formulas!$A$2:$A$3001,EB$4,Formulas!$B$2:$B$3001,$A81))</f>
        <v>0</v>
      </c>
      <c r="EC81" s="21" t="n">
        <f aca="false">IF(OR($A81="",EC$4=""),0,COUNTIFS(Formulas!$A$2:$A$3001,EC$4,Formulas!$B$2:$B$3001,$A81))</f>
        <v>0</v>
      </c>
      <c r="ED81" s="21" t="n">
        <f aca="false">IF(OR($A81="",ED$4=""),0,COUNTIFS(Formulas!$A$2:$A$3001,ED$4,Formulas!$B$2:$B$3001,$A81))</f>
        <v>0</v>
      </c>
      <c r="EE81" s="21" t="n">
        <f aca="false">IF(OR($A81="",EE$4=""),0,COUNTIFS(Formulas!$A$2:$A$3001,EE$4,Formulas!$B$2:$B$3001,$A81))</f>
        <v>0</v>
      </c>
      <c r="EF81" s="21" t="n">
        <f aca="false">IF(OR($A81="",EF$4=""),0,COUNTIFS(Formulas!$A$2:$A$3001,EF$4,Formulas!$B$2:$B$3001,$A81))</f>
        <v>0</v>
      </c>
      <c r="EG81" s="21" t="n">
        <f aca="false">IF(OR($A81="",EG$4=""),0,COUNTIFS(Formulas!$A$2:$A$3001,EG$4,Formulas!$B$2:$B$3001,$A81))</f>
        <v>0</v>
      </c>
      <c r="EH81" s="21" t="n">
        <f aca="false">IF(OR($A81="",EH$4=""),0,COUNTIFS(Formulas!$A$2:$A$3001,EH$4,Formulas!$B$2:$B$3001,$A81))</f>
        <v>0</v>
      </c>
      <c r="EI81" s="21" t="n">
        <f aca="false">IF(OR($A81="",EI$4=""),0,COUNTIFS(Formulas!$A$2:$A$3001,EI$4,Formulas!$B$2:$B$3001,$A81))</f>
        <v>0</v>
      </c>
      <c r="EJ81" s="21" t="n">
        <f aca="false">IF(OR($A81="",EJ$4=""),0,COUNTIFS(Formulas!$A$2:$A$3001,EJ$4,Formulas!$B$2:$B$3001,$A81))</f>
        <v>0</v>
      </c>
      <c r="EK81" s="21" t="n">
        <f aca="false">IF(OR($A81="",EK$4=""),0,COUNTIFS(Formulas!$A$2:$A$3001,EK$4,Formulas!$B$2:$B$3001,$A81))</f>
        <v>0</v>
      </c>
      <c r="EL81" s="21" t="n">
        <f aca="false">IF(OR($A81="",EL$4=""),0,COUNTIFS(Formulas!$A$2:$A$3001,EL$4,Formulas!$B$2:$B$3001,$A81))</f>
        <v>0</v>
      </c>
      <c r="EM81" s="21" t="n">
        <f aca="false">IF(OR($A81="",EM$4=""),0,COUNTIFS(Formulas!$A$2:$A$3001,EM$4,Formulas!$B$2:$B$3001,$A81))</f>
        <v>0</v>
      </c>
      <c r="EN81" s="21" t="n">
        <f aca="false">IF(OR($A81="",EN$4=""),0,COUNTIFS(Formulas!$A$2:$A$3001,EN$4,Formulas!$B$2:$B$3001,$A81))</f>
        <v>0</v>
      </c>
      <c r="EO81" s="21" t="n">
        <f aca="false">IF(OR($A81="",EO$4=""),0,COUNTIFS(Formulas!$A$2:$A$3001,EO$4,Formulas!$B$2:$B$3001,$A81))</f>
        <v>0</v>
      </c>
      <c r="EP81" s="21" t="n">
        <f aca="false">IF(OR($A81="",EP$4=""),0,COUNTIFS(Formulas!$A$2:$A$3001,EP$4,Formulas!$B$2:$B$3001,$A81))</f>
        <v>0</v>
      </c>
      <c r="EQ81" s="21" t="n">
        <f aca="false">IF(OR($A81="",EQ$4=""),0,COUNTIFS(Formulas!$A$2:$A$3001,EQ$4,Formulas!$B$2:$B$3001,$A81))</f>
        <v>0</v>
      </c>
      <c r="ER81" s="21" t="n">
        <f aca="false">IF(OR($A81="",ER$4=""),0,COUNTIFS(Formulas!$A$2:$A$3001,ER$4,Formulas!$B$2:$B$3001,$A81))</f>
        <v>0</v>
      </c>
      <c r="ES81" s="21" t="n">
        <f aca="false">IF(OR($A81="",ES$4=""),0,COUNTIFS(Formulas!$A$2:$A$3001,ES$4,Formulas!$B$2:$B$3001,$A81))</f>
        <v>0</v>
      </c>
      <c r="ET81" s="21" t="n">
        <f aca="false">IF(OR($A81="",ET$4=""),0,COUNTIFS(Formulas!$A$2:$A$3001,ET$4,Formulas!$B$2:$B$3001,$A81))</f>
        <v>0</v>
      </c>
      <c r="EU81" s="21" t="n">
        <f aca="false">IF(OR($A81="",EU$4=""),0,COUNTIFS(Formulas!$A$2:$A$3001,EU$4,Formulas!$B$2:$B$3001,$A81))</f>
        <v>0</v>
      </c>
      <c r="EV81" s="21" t="n">
        <f aca="false">IF(OR($A81="",EV$4=""),0,COUNTIFS(Formulas!$A$2:$A$3001,EV$4,Formulas!$B$2:$B$3001,$A81))</f>
        <v>0</v>
      </c>
    </row>
    <row r="82" customFormat="false" ht="15" hidden="false" customHeight="false" outlineLevel="0" collapsed="false">
      <c r="A82" s="13" t="str">
        <f aca="false">IF(INDEX(Materials!$A$2:$A$301,78)="","",INDEX(Materials!$A$2:$A$301,78))</f>
        <v>Ranolazine</v>
      </c>
      <c r="B82" s="19" t="n">
        <f aca="false">IF(A82="","",COUNTIF(C82:EV82,"&gt;0"))</f>
        <v>1</v>
      </c>
      <c r="C82" s="21" t="n">
        <f aca="false">IF(OR($A82="",C$4=""),0,COUNTIFS(Formulas!$A$2:$A$3001,C$4,Formulas!$B$2:$B$3001,$A82))</f>
        <v>0</v>
      </c>
      <c r="D82" s="21" t="n">
        <f aca="false">IF(OR($A82="",D$4=""),0,COUNTIFS(Formulas!$A$2:$A$3001,D$4,Formulas!$B$2:$B$3001,$A82))</f>
        <v>0</v>
      </c>
      <c r="E82" s="21" t="n">
        <f aca="false">IF(OR($A82="",E$4=""),0,COUNTIFS(Formulas!$A$2:$A$3001,E$4,Formulas!$B$2:$B$3001,$A82))</f>
        <v>0</v>
      </c>
      <c r="F82" s="21" t="n">
        <f aca="false">IF(OR($A82="",F$4=""),0,COUNTIFS(Formulas!$A$2:$A$3001,F$4,Formulas!$B$2:$B$3001,$A82))</f>
        <v>0</v>
      </c>
      <c r="G82" s="21" t="n">
        <f aca="false">IF(OR($A82="",G$4=""),0,COUNTIFS(Formulas!$A$2:$A$3001,G$4,Formulas!$B$2:$B$3001,$A82))</f>
        <v>0</v>
      </c>
      <c r="H82" s="21" t="n">
        <f aca="false">IF(OR($A82="",H$4=""),0,COUNTIFS(Formulas!$A$2:$A$3001,H$4,Formulas!$B$2:$B$3001,$A82))</f>
        <v>0</v>
      </c>
      <c r="I82" s="21" t="n">
        <f aca="false">IF(OR($A82="",I$4=""),0,COUNTIFS(Formulas!$A$2:$A$3001,I$4,Formulas!$B$2:$B$3001,$A82))</f>
        <v>0</v>
      </c>
      <c r="J82" s="21" t="n">
        <f aca="false">IF(OR($A82="",J$4=""),0,COUNTIFS(Formulas!$A$2:$A$3001,J$4,Formulas!$B$2:$B$3001,$A82))</f>
        <v>0</v>
      </c>
      <c r="K82" s="21" t="n">
        <f aca="false">IF(OR($A82="",K$4=""),0,COUNTIFS(Formulas!$A$2:$A$3001,K$4,Formulas!$B$2:$B$3001,$A82))</f>
        <v>0</v>
      </c>
      <c r="L82" s="21" t="n">
        <f aca="false">IF(OR($A82="",L$4=""),0,COUNTIFS(Formulas!$A$2:$A$3001,L$4,Formulas!$B$2:$B$3001,$A82))</f>
        <v>0</v>
      </c>
      <c r="M82" s="21" t="n">
        <f aca="false">IF(OR($A82="",M$4=""),0,COUNTIFS(Formulas!$A$2:$A$3001,M$4,Formulas!$B$2:$B$3001,$A82))</f>
        <v>0</v>
      </c>
      <c r="N82" s="21" t="n">
        <f aca="false">IF(OR($A82="",N$4=""),0,COUNTIFS(Formulas!$A$2:$A$3001,N$4,Formulas!$B$2:$B$3001,$A82))</f>
        <v>0</v>
      </c>
      <c r="O82" s="21" t="n">
        <f aca="false">IF(OR($A82="",O$4=""),0,COUNTIFS(Formulas!$A$2:$A$3001,O$4,Formulas!$B$2:$B$3001,$A82))</f>
        <v>0</v>
      </c>
      <c r="P82" s="21" t="n">
        <f aca="false">IF(OR($A82="",P$4=""),0,COUNTIFS(Formulas!$A$2:$A$3001,P$4,Formulas!$B$2:$B$3001,$A82))</f>
        <v>0</v>
      </c>
      <c r="Q82" s="21" t="n">
        <f aca="false">IF(OR($A82="",Q$4=""),0,COUNTIFS(Formulas!$A$2:$A$3001,Q$4,Formulas!$B$2:$B$3001,$A82))</f>
        <v>0</v>
      </c>
      <c r="R82" s="21" t="n">
        <f aca="false">IF(OR($A82="",R$4=""),0,COUNTIFS(Formulas!$A$2:$A$3001,R$4,Formulas!$B$2:$B$3001,$A82))</f>
        <v>0</v>
      </c>
      <c r="S82" s="21" t="n">
        <f aca="false">IF(OR($A82="",S$4=""),0,COUNTIFS(Formulas!$A$2:$A$3001,S$4,Formulas!$B$2:$B$3001,$A82))</f>
        <v>0</v>
      </c>
      <c r="T82" s="21" t="n">
        <f aca="false">IF(OR($A82="",T$4=""),0,COUNTIFS(Formulas!$A$2:$A$3001,T$4,Formulas!$B$2:$B$3001,$A82))</f>
        <v>0</v>
      </c>
      <c r="U82" s="21" t="n">
        <f aca="false">IF(OR($A82="",U$4=""),0,COUNTIFS(Formulas!$A$2:$A$3001,U$4,Formulas!$B$2:$B$3001,$A82))</f>
        <v>0</v>
      </c>
      <c r="V82" s="21" t="n">
        <f aca="false">IF(OR($A82="",V$4=""),0,COUNTIFS(Formulas!$A$2:$A$3001,V$4,Formulas!$B$2:$B$3001,$A82))</f>
        <v>0</v>
      </c>
      <c r="W82" s="21" t="n">
        <f aca="false">IF(OR($A82="",W$4=""),0,COUNTIFS(Formulas!$A$2:$A$3001,W$4,Formulas!$B$2:$B$3001,$A82))</f>
        <v>0</v>
      </c>
      <c r="X82" s="21" t="n">
        <f aca="false">IF(OR($A82="",X$4=""),0,COUNTIFS(Formulas!$A$2:$A$3001,X$4,Formulas!$B$2:$B$3001,$A82))</f>
        <v>0</v>
      </c>
      <c r="Y82" s="21" t="n">
        <f aca="false">IF(OR($A82="",Y$4=""),0,COUNTIFS(Formulas!$A$2:$A$3001,Y$4,Formulas!$B$2:$B$3001,$A82))</f>
        <v>1</v>
      </c>
      <c r="Z82" s="21" t="n">
        <f aca="false">IF(OR($A82="",Z$4=""),0,COUNTIFS(Formulas!$A$2:$A$3001,Z$4,Formulas!$B$2:$B$3001,$A82))</f>
        <v>0</v>
      </c>
      <c r="AA82" s="21" t="n">
        <f aca="false">IF(OR($A82="",AA$4=""),0,COUNTIFS(Formulas!$A$2:$A$3001,AA$4,Formulas!$B$2:$B$3001,$A82))</f>
        <v>0</v>
      </c>
      <c r="AB82" s="21" t="n">
        <f aca="false">IF(OR($A82="",AB$4=""),0,COUNTIFS(Formulas!$A$2:$A$3001,AB$4,Formulas!$B$2:$B$3001,$A82))</f>
        <v>0</v>
      </c>
      <c r="AC82" s="21" t="n">
        <f aca="false">IF(OR($A82="",AC$4=""),0,COUNTIFS(Formulas!$A$2:$A$3001,AC$4,Formulas!$B$2:$B$3001,$A82))</f>
        <v>0</v>
      </c>
      <c r="AD82" s="21" t="n">
        <f aca="false">IF(OR($A82="",AD$4=""),0,COUNTIFS(Formulas!$A$2:$A$3001,AD$4,Formulas!$B$2:$B$3001,$A82))</f>
        <v>0</v>
      </c>
      <c r="AE82" s="21" t="n">
        <f aca="false">IF(OR($A82="",AE$4=""),0,COUNTIFS(Formulas!$A$2:$A$3001,AE$4,Formulas!$B$2:$B$3001,$A82))</f>
        <v>0</v>
      </c>
      <c r="AF82" s="21" t="n">
        <f aca="false">IF(OR($A82="",AF$4=""),0,COUNTIFS(Formulas!$A$2:$A$3001,AF$4,Formulas!$B$2:$B$3001,$A82))</f>
        <v>0</v>
      </c>
      <c r="AG82" s="21" t="n">
        <f aca="false">IF(OR($A82="",AG$4=""),0,COUNTIFS(Formulas!$A$2:$A$3001,AG$4,Formulas!$B$2:$B$3001,$A82))</f>
        <v>0</v>
      </c>
      <c r="AH82" s="21" t="n">
        <f aca="false">IF(OR($A82="",AH$4=""),0,COUNTIFS(Formulas!$A$2:$A$3001,AH$4,Formulas!$B$2:$B$3001,$A82))</f>
        <v>0</v>
      </c>
      <c r="AI82" s="21" t="n">
        <f aca="false">IF(OR($A82="",AI$4=""),0,COUNTIFS(Formulas!$A$2:$A$3001,AI$4,Formulas!$B$2:$B$3001,$A82))</f>
        <v>0</v>
      </c>
      <c r="AJ82" s="21" t="n">
        <f aca="false">IF(OR($A82="",AJ$4=""),0,COUNTIFS(Formulas!$A$2:$A$3001,AJ$4,Formulas!$B$2:$B$3001,$A82))</f>
        <v>0</v>
      </c>
      <c r="AK82" s="21" t="n">
        <f aca="false">IF(OR($A82="",AK$4=""),0,COUNTIFS(Formulas!$A$2:$A$3001,AK$4,Formulas!$B$2:$B$3001,$A82))</f>
        <v>0</v>
      </c>
      <c r="AL82" s="21" t="n">
        <f aca="false">IF(OR($A82="",AL$4=""),0,COUNTIFS(Formulas!$A$2:$A$3001,AL$4,Formulas!$B$2:$B$3001,$A82))</f>
        <v>0</v>
      </c>
      <c r="AM82" s="21" t="n">
        <f aca="false">IF(OR($A82="",AM$4=""),0,COUNTIFS(Formulas!$A$2:$A$3001,AM$4,Formulas!$B$2:$B$3001,$A82))</f>
        <v>0</v>
      </c>
      <c r="AN82" s="21" t="n">
        <f aca="false">IF(OR($A82="",AN$4=""),0,COUNTIFS(Formulas!$A$2:$A$3001,AN$4,Formulas!$B$2:$B$3001,$A82))</f>
        <v>0</v>
      </c>
      <c r="AO82" s="21" t="n">
        <f aca="false">IF(OR($A82="",AO$4=""),0,COUNTIFS(Formulas!$A$2:$A$3001,AO$4,Formulas!$B$2:$B$3001,$A82))</f>
        <v>0</v>
      </c>
      <c r="AP82" s="21" t="n">
        <f aca="false">IF(OR($A82="",AP$4=""),0,COUNTIFS(Formulas!$A$2:$A$3001,AP$4,Formulas!$B$2:$B$3001,$A82))</f>
        <v>0</v>
      </c>
      <c r="AQ82" s="21" t="n">
        <f aca="false">IF(OR($A82="",AQ$4=""),0,COUNTIFS(Formulas!$A$2:$A$3001,AQ$4,Formulas!$B$2:$B$3001,$A82))</f>
        <v>0</v>
      </c>
      <c r="AR82" s="21" t="n">
        <f aca="false">IF(OR($A82="",AR$4=""),0,COUNTIFS(Formulas!$A$2:$A$3001,AR$4,Formulas!$B$2:$B$3001,$A82))</f>
        <v>0</v>
      </c>
      <c r="AS82" s="21" t="n">
        <f aca="false">IF(OR($A82="",AS$4=""),0,COUNTIFS(Formulas!$A$2:$A$3001,AS$4,Formulas!$B$2:$B$3001,$A82))</f>
        <v>0</v>
      </c>
      <c r="AT82" s="21" t="n">
        <f aca="false">IF(OR($A82="",AT$4=""),0,COUNTIFS(Formulas!$A$2:$A$3001,AT$4,Formulas!$B$2:$B$3001,$A82))</f>
        <v>0</v>
      </c>
      <c r="AU82" s="21" t="n">
        <f aca="false">IF(OR($A82="",AU$4=""),0,COUNTIFS(Formulas!$A$2:$A$3001,AU$4,Formulas!$B$2:$B$3001,$A82))</f>
        <v>0</v>
      </c>
      <c r="AV82" s="21" t="n">
        <f aca="false">IF(OR($A82="",AV$4=""),0,COUNTIFS(Formulas!$A$2:$A$3001,AV$4,Formulas!$B$2:$B$3001,$A82))</f>
        <v>0</v>
      </c>
      <c r="AW82" s="21" t="n">
        <f aca="false">IF(OR($A82="",AW$4=""),0,COUNTIFS(Formulas!$A$2:$A$3001,AW$4,Formulas!$B$2:$B$3001,$A82))</f>
        <v>0</v>
      </c>
      <c r="AX82" s="21" t="n">
        <f aca="false">IF(OR($A82="",AX$4=""),0,COUNTIFS(Formulas!$A$2:$A$3001,AX$4,Formulas!$B$2:$B$3001,$A82))</f>
        <v>0</v>
      </c>
      <c r="AY82" s="21" t="n">
        <f aca="false">IF(OR($A82="",AY$4=""),0,COUNTIFS(Formulas!$A$2:$A$3001,AY$4,Formulas!$B$2:$B$3001,$A82))</f>
        <v>0</v>
      </c>
      <c r="AZ82" s="21" t="n">
        <f aca="false">IF(OR($A82="",AZ$4=""),0,COUNTIFS(Formulas!$A$2:$A$3001,AZ$4,Formulas!$B$2:$B$3001,$A82))</f>
        <v>0</v>
      </c>
      <c r="BA82" s="21" t="n">
        <f aca="false">IF(OR($A82="",BA$4=""),0,COUNTIFS(Formulas!$A$2:$A$3001,BA$4,Formulas!$B$2:$B$3001,$A82))</f>
        <v>0</v>
      </c>
      <c r="BB82" s="21" t="n">
        <f aca="false">IF(OR($A82="",BB$4=""),0,COUNTIFS(Formulas!$A$2:$A$3001,BB$4,Formulas!$B$2:$B$3001,$A82))</f>
        <v>0</v>
      </c>
      <c r="BC82" s="21" t="n">
        <f aca="false">IF(OR($A82="",BC$4=""),0,COUNTIFS(Formulas!$A$2:$A$3001,BC$4,Formulas!$B$2:$B$3001,$A82))</f>
        <v>0</v>
      </c>
      <c r="BD82" s="21" t="n">
        <f aca="false">IF(OR($A82="",BD$4=""),0,COUNTIFS(Formulas!$A$2:$A$3001,BD$4,Formulas!$B$2:$B$3001,$A82))</f>
        <v>0</v>
      </c>
      <c r="BE82" s="21" t="n">
        <f aca="false">IF(OR($A82="",BE$4=""),0,COUNTIFS(Formulas!$A$2:$A$3001,BE$4,Formulas!$B$2:$B$3001,$A82))</f>
        <v>0</v>
      </c>
      <c r="BF82" s="21" t="n">
        <f aca="false">IF(OR($A82="",BF$4=""),0,COUNTIFS(Formulas!$A$2:$A$3001,BF$4,Formulas!$B$2:$B$3001,$A82))</f>
        <v>0</v>
      </c>
      <c r="BG82" s="21" t="n">
        <f aca="false">IF(OR($A82="",BG$4=""),0,COUNTIFS(Formulas!$A$2:$A$3001,BG$4,Formulas!$B$2:$B$3001,$A82))</f>
        <v>0</v>
      </c>
      <c r="BH82" s="21" t="n">
        <f aca="false">IF(OR($A82="",BH$4=""),0,COUNTIFS(Formulas!$A$2:$A$3001,BH$4,Formulas!$B$2:$B$3001,$A82))</f>
        <v>0</v>
      </c>
      <c r="BI82" s="21" t="n">
        <f aca="false">IF(OR($A82="",BI$4=""),0,COUNTIFS(Formulas!$A$2:$A$3001,BI$4,Formulas!$B$2:$B$3001,$A82))</f>
        <v>0</v>
      </c>
      <c r="BJ82" s="21" t="n">
        <f aca="false">IF(OR($A82="",BJ$4=""),0,COUNTIFS(Formulas!$A$2:$A$3001,BJ$4,Formulas!$B$2:$B$3001,$A82))</f>
        <v>0</v>
      </c>
      <c r="BK82" s="21" t="n">
        <f aca="false">IF(OR($A82="",BK$4=""),0,COUNTIFS(Formulas!$A$2:$A$3001,BK$4,Formulas!$B$2:$B$3001,$A82))</f>
        <v>0</v>
      </c>
      <c r="BL82" s="21" t="n">
        <f aca="false">IF(OR($A82="",BL$4=""),0,COUNTIFS(Formulas!$A$2:$A$3001,BL$4,Formulas!$B$2:$B$3001,$A82))</f>
        <v>0</v>
      </c>
      <c r="BM82" s="21" t="n">
        <f aca="false">IF(OR($A82="",BM$4=""),0,COUNTIFS(Formulas!$A$2:$A$3001,BM$4,Formulas!$B$2:$B$3001,$A82))</f>
        <v>0</v>
      </c>
      <c r="BN82" s="21" t="n">
        <f aca="false">IF(OR($A82="",BN$4=""),0,COUNTIFS(Formulas!$A$2:$A$3001,BN$4,Formulas!$B$2:$B$3001,$A82))</f>
        <v>0</v>
      </c>
      <c r="BO82" s="21" t="n">
        <f aca="false">IF(OR($A82="",BO$4=""),0,COUNTIFS(Formulas!$A$2:$A$3001,BO$4,Formulas!$B$2:$B$3001,$A82))</f>
        <v>0</v>
      </c>
      <c r="BP82" s="21" t="n">
        <f aca="false">IF(OR($A82="",BP$4=""),0,COUNTIFS(Formulas!$A$2:$A$3001,BP$4,Formulas!$B$2:$B$3001,$A82))</f>
        <v>0</v>
      </c>
      <c r="BQ82" s="21" t="n">
        <f aca="false">IF(OR($A82="",BQ$4=""),0,COUNTIFS(Formulas!$A$2:$A$3001,BQ$4,Formulas!$B$2:$B$3001,$A82))</f>
        <v>0</v>
      </c>
      <c r="BR82" s="21" t="n">
        <f aca="false">IF(OR($A82="",BR$4=""),0,COUNTIFS(Formulas!$A$2:$A$3001,BR$4,Formulas!$B$2:$B$3001,$A82))</f>
        <v>0</v>
      </c>
      <c r="BS82" s="21" t="n">
        <f aca="false">IF(OR($A82="",BS$4=""),0,COUNTIFS(Formulas!$A$2:$A$3001,BS$4,Formulas!$B$2:$B$3001,$A82))</f>
        <v>0</v>
      </c>
      <c r="BT82" s="21" t="n">
        <f aca="false">IF(OR($A82="",BT$4=""),0,COUNTIFS(Formulas!$A$2:$A$3001,BT$4,Formulas!$B$2:$B$3001,$A82))</f>
        <v>0</v>
      </c>
      <c r="BU82" s="21" t="n">
        <f aca="false">IF(OR($A82="",BU$4=""),0,COUNTIFS(Formulas!$A$2:$A$3001,BU$4,Formulas!$B$2:$B$3001,$A82))</f>
        <v>0</v>
      </c>
      <c r="BV82" s="21" t="n">
        <f aca="false">IF(OR($A82="",BV$4=""),0,COUNTIFS(Formulas!$A$2:$A$3001,BV$4,Formulas!$B$2:$B$3001,$A82))</f>
        <v>0</v>
      </c>
      <c r="BW82" s="21" t="n">
        <f aca="false">IF(OR($A82="",BW$4=""),0,COUNTIFS(Formulas!$A$2:$A$3001,BW$4,Formulas!$B$2:$B$3001,$A82))</f>
        <v>0</v>
      </c>
      <c r="BX82" s="21" t="n">
        <f aca="false">IF(OR($A82="",BX$4=""),0,COUNTIFS(Formulas!$A$2:$A$3001,BX$4,Formulas!$B$2:$B$3001,$A82))</f>
        <v>0</v>
      </c>
      <c r="BY82" s="21" t="n">
        <f aca="false">IF(OR($A82="",BY$4=""),0,COUNTIFS(Formulas!$A$2:$A$3001,BY$4,Formulas!$B$2:$B$3001,$A82))</f>
        <v>0</v>
      </c>
      <c r="BZ82" s="21" t="n">
        <f aca="false">IF(OR($A82="",BZ$4=""),0,COUNTIFS(Formulas!$A$2:$A$3001,BZ$4,Formulas!$B$2:$B$3001,$A82))</f>
        <v>0</v>
      </c>
      <c r="CA82" s="21" t="n">
        <f aca="false">IF(OR($A82="",CA$4=""),0,COUNTIFS(Formulas!$A$2:$A$3001,CA$4,Formulas!$B$2:$B$3001,$A82))</f>
        <v>0</v>
      </c>
      <c r="CB82" s="21" t="n">
        <f aca="false">IF(OR($A82="",CB$4=""),0,COUNTIFS(Formulas!$A$2:$A$3001,CB$4,Formulas!$B$2:$B$3001,$A82))</f>
        <v>0</v>
      </c>
      <c r="CC82" s="21" t="n">
        <f aca="false">IF(OR($A82="",CC$4=""),0,COUNTIFS(Formulas!$A$2:$A$3001,CC$4,Formulas!$B$2:$B$3001,$A82))</f>
        <v>0</v>
      </c>
      <c r="CD82" s="21" t="n">
        <f aca="false">IF(OR($A82="",CD$4=""),0,COUNTIFS(Formulas!$A$2:$A$3001,CD$4,Formulas!$B$2:$B$3001,$A82))</f>
        <v>0</v>
      </c>
      <c r="CE82" s="21" t="n">
        <f aca="false">IF(OR($A82="",CE$4=""),0,COUNTIFS(Formulas!$A$2:$A$3001,CE$4,Formulas!$B$2:$B$3001,$A82))</f>
        <v>0</v>
      </c>
      <c r="CF82" s="21" t="n">
        <f aca="false">IF(OR($A82="",CF$4=""),0,COUNTIFS(Formulas!$A$2:$A$3001,CF$4,Formulas!$B$2:$B$3001,$A82))</f>
        <v>0</v>
      </c>
      <c r="CG82" s="21" t="n">
        <f aca="false">IF(OR($A82="",CG$4=""),0,COUNTIFS(Formulas!$A$2:$A$3001,CG$4,Formulas!$B$2:$B$3001,$A82))</f>
        <v>0</v>
      </c>
      <c r="CH82" s="21" t="n">
        <f aca="false">IF(OR($A82="",CH$4=""),0,COUNTIFS(Formulas!$A$2:$A$3001,CH$4,Formulas!$B$2:$B$3001,$A82))</f>
        <v>0</v>
      </c>
      <c r="CI82" s="21" t="n">
        <f aca="false">IF(OR($A82="",CI$4=""),0,COUNTIFS(Formulas!$A$2:$A$3001,CI$4,Formulas!$B$2:$B$3001,$A82))</f>
        <v>0</v>
      </c>
      <c r="CJ82" s="21" t="n">
        <f aca="false">IF(OR($A82="",CJ$4=""),0,COUNTIFS(Formulas!$A$2:$A$3001,CJ$4,Formulas!$B$2:$B$3001,$A82))</f>
        <v>0</v>
      </c>
      <c r="CK82" s="21" t="n">
        <f aca="false">IF(OR($A82="",CK$4=""),0,COUNTIFS(Formulas!$A$2:$A$3001,CK$4,Formulas!$B$2:$B$3001,$A82))</f>
        <v>0</v>
      </c>
      <c r="CL82" s="21" t="n">
        <f aca="false">IF(OR($A82="",CL$4=""),0,COUNTIFS(Formulas!$A$2:$A$3001,CL$4,Formulas!$B$2:$B$3001,$A82))</f>
        <v>0</v>
      </c>
      <c r="CM82" s="21" t="n">
        <f aca="false">IF(OR($A82="",CM$4=""),0,COUNTIFS(Formulas!$A$2:$A$3001,CM$4,Formulas!$B$2:$B$3001,$A82))</f>
        <v>0</v>
      </c>
      <c r="CN82" s="21" t="n">
        <f aca="false">IF(OR($A82="",CN$4=""),0,COUNTIFS(Formulas!$A$2:$A$3001,CN$4,Formulas!$B$2:$B$3001,$A82))</f>
        <v>0</v>
      </c>
      <c r="CO82" s="21" t="n">
        <f aca="false">IF(OR($A82="",CO$4=""),0,COUNTIFS(Formulas!$A$2:$A$3001,CO$4,Formulas!$B$2:$B$3001,$A82))</f>
        <v>0</v>
      </c>
      <c r="CP82" s="21" t="n">
        <f aca="false">IF(OR($A82="",CP$4=""),0,COUNTIFS(Formulas!$A$2:$A$3001,CP$4,Formulas!$B$2:$B$3001,$A82))</f>
        <v>0</v>
      </c>
      <c r="CQ82" s="21" t="n">
        <f aca="false">IF(OR($A82="",CQ$4=""),0,COUNTIFS(Formulas!$A$2:$A$3001,CQ$4,Formulas!$B$2:$B$3001,$A82))</f>
        <v>0</v>
      </c>
      <c r="CR82" s="21" t="n">
        <f aca="false">IF(OR($A82="",CR$4=""),0,COUNTIFS(Formulas!$A$2:$A$3001,CR$4,Formulas!$B$2:$B$3001,$A82))</f>
        <v>0</v>
      </c>
      <c r="CS82" s="21" t="n">
        <f aca="false">IF(OR($A82="",CS$4=""),0,COUNTIFS(Formulas!$A$2:$A$3001,CS$4,Formulas!$B$2:$B$3001,$A82))</f>
        <v>0</v>
      </c>
      <c r="CT82" s="21" t="n">
        <f aca="false">IF(OR($A82="",CT$4=""),0,COUNTIFS(Formulas!$A$2:$A$3001,CT$4,Formulas!$B$2:$B$3001,$A82))</f>
        <v>0</v>
      </c>
      <c r="CU82" s="21" t="n">
        <f aca="false">IF(OR($A82="",CU$4=""),0,COUNTIFS(Formulas!$A$2:$A$3001,CU$4,Formulas!$B$2:$B$3001,$A82))</f>
        <v>0</v>
      </c>
      <c r="CV82" s="21" t="n">
        <f aca="false">IF(OR($A82="",CV$4=""),0,COUNTIFS(Formulas!$A$2:$A$3001,CV$4,Formulas!$B$2:$B$3001,$A82))</f>
        <v>0</v>
      </c>
      <c r="CW82" s="21" t="n">
        <f aca="false">IF(OR($A82="",CW$4=""),0,COUNTIFS(Formulas!$A$2:$A$3001,CW$4,Formulas!$B$2:$B$3001,$A82))</f>
        <v>0</v>
      </c>
      <c r="CX82" s="21" t="n">
        <f aca="false">IF(OR($A82="",CX$4=""),0,COUNTIFS(Formulas!$A$2:$A$3001,CX$4,Formulas!$B$2:$B$3001,$A82))</f>
        <v>0</v>
      </c>
      <c r="CY82" s="21" t="n">
        <f aca="false">IF(OR($A82="",CY$4=""),0,COUNTIFS(Formulas!$A$2:$A$3001,CY$4,Formulas!$B$2:$B$3001,$A82))</f>
        <v>0</v>
      </c>
      <c r="CZ82" s="21" t="n">
        <f aca="false">IF(OR($A82="",CZ$4=""),0,COUNTIFS(Formulas!$A$2:$A$3001,CZ$4,Formulas!$B$2:$B$3001,$A82))</f>
        <v>0</v>
      </c>
      <c r="DA82" s="21" t="n">
        <f aca="false">IF(OR($A82="",DA$4=""),0,COUNTIFS(Formulas!$A$2:$A$3001,DA$4,Formulas!$B$2:$B$3001,$A82))</f>
        <v>0</v>
      </c>
      <c r="DB82" s="21" t="n">
        <f aca="false">IF(OR($A82="",DB$4=""),0,COUNTIFS(Formulas!$A$2:$A$3001,DB$4,Formulas!$B$2:$B$3001,$A82))</f>
        <v>0</v>
      </c>
      <c r="DC82" s="21" t="n">
        <f aca="false">IF(OR($A82="",DC$4=""),0,COUNTIFS(Formulas!$A$2:$A$3001,DC$4,Formulas!$B$2:$B$3001,$A82))</f>
        <v>0</v>
      </c>
      <c r="DD82" s="21" t="n">
        <f aca="false">IF(OR($A82="",DD$4=""),0,COUNTIFS(Formulas!$A$2:$A$3001,DD$4,Formulas!$B$2:$B$3001,$A82))</f>
        <v>0</v>
      </c>
      <c r="DE82" s="21" t="n">
        <f aca="false">IF(OR($A82="",DE$4=""),0,COUNTIFS(Formulas!$A$2:$A$3001,DE$4,Formulas!$B$2:$B$3001,$A82))</f>
        <v>0</v>
      </c>
      <c r="DF82" s="21" t="n">
        <f aca="false">IF(OR($A82="",DF$4=""),0,COUNTIFS(Formulas!$A$2:$A$3001,DF$4,Formulas!$B$2:$B$3001,$A82))</f>
        <v>0</v>
      </c>
      <c r="DG82" s="21" t="n">
        <f aca="false">IF(OR($A82="",DG$4=""),0,COUNTIFS(Formulas!$A$2:$A$3001,DG$4,Formulas!$B$2:$B$3001,$A82))</f>
        <v>0</v>
      </c>
      <c r="DH82" s="21" t="n">
        <f aca="false">IF(OR($A82="",DH$4=""),0,COUNTIFS(Formulas!$A$2:$A$3001,DH$4,Formulas!$B$2:$B$3001,$A82))</f>
        <v>0</v>
      </c>
      <c r="DI82" s="21" t="n">
        <f aca="false">IF(OR($A82="",DI$4=""),0,COUNTIFS(Formulas!$A$2:$A$3001,DI$4,Formulas!$B$2:$B$3001,$A82))</f>
        <v>0</v>
      </c>
      <c r="DJ82" s="21" t="n">
        <f aca="false">IF(OR($A82="",DJ$4=""),0,COUNTIFS(Formulas!$A$2:$A$3001,DJ$4,Formulas!$B$2:$B$3001,$A82))</f>
        <v>0</v>
      </c>
      <c r="DK82" s="21" t="n">
        <f aca="false">IF(OR($A82="",DK$4=""),0,COUNTIFS(Formulas!$A$2:$A$3001,DK$4,Formulas!$B$2:$B$3001,$A82))</f>
        <v>0</v>
      </c>
      <c r="DL82" s="21" t="n">
        <f aca="false">IF(OR($A82="",DL$4=""),0,COUNTIFS(Formulas!$A$2:$A$3001,DL$4,Formulas!$B$2:$B$3001,$A82))</f>
        <v>0</v>
      </c>
      <c r="DM82" s="21" t="n">
        <f aca="false">IF(OR($A82="",DM$4=""),0,COUNTIFS(Formulas!$A$2:$A$3001,DM$4,Formulas!$B$2:$B$3001,$A82))</f>
        <v>0</v>
      </c>
      <c r="DN82" s="21" t="n">
        <f aca="false">IF(OR($A82="",DN$4=""),0,COUNTIFS(Formulas!$A$2:$A$3001,DN$4,Formulas!$B$2:$B$3001,$A82))</f>
        <v>0</v>
      </c>
      <c r="DO82" s="21" t="n">
        <f aca="false">IF(OR($A82="",DO$4=""),0,COUNTIFS(Formulas!$A$2:$A$3001,DO$4,Formulas!$B$2:$B$3001,$A82))</f>
        <v>0</v>
      </c>
      <c r="DP82" s="21" t="n">
        <f aca="false">IF(OR($A82="",DP$4=""),0,COUNTIFS(Formulas!$A$2:$A$3001,DP$4,Formulas!$B$2:$B$3001,$A82))</f>
        <v>0</v>
      </c>
      <c r="DQ82" s="21" t="n">
        <f aca="false">IF(OR($A82="",DQ$4=""),0,COUNTIFS(Formulas!$A$2:$A$3001,DQ$4,Formulas!$B$2:$B$3001,$A82))</f>
        <v>0</v>
      </c>
      <c r="DR82" s="21" t="n">
        <f aca="false">IF(OR($A82="",DR$4=""),0,COUNTIFS(Formulas!$A$2:$A$3001,DR$4,Formulas!$B$2:$B$3001,$A82))</f>
        <v>0</v>
      </c>
      <c r="DS82" s="21" t="n">
        <f aca="false">IF(OR($A82="",DS$4=""),0,COUNTIFS(Formulas!$A$2:$A$3001,DS$4,Formulas!$B$2:$B$3001,$A82))</f>
        <v>0</v>
      </c>
      <c r="DT82" s="21" t="n">
        <f aca="false">IF(OR($A82="",DT$4=""),0,COUNTIFS(Formulas!$A$2:$A$3001,DT$4,Formulas!$B$2:$B$3001,$A82))</f>
        <v>0</v>
      </c>
      <c r="DU82" s="21" t="n">
        <f aca="false">IF(OR($A82="",DU$4=""),0,COUNTIFS(Formulas!$A$2:$A$3001,DU$4,Formulas!$B$2:$B$3001,$A82))</f>
        <v>0</v>
      </c>
      <c r="DV82" s="21" t="n">
        <f aca="false">IF(OR($A82="",DV$4=""),0,COUNTIFS(Formulas!$A$2:$A$3001,DV$4,Formulas!$B$2:$B$3001,$A82))</f>
        <v>0</v>
      </c>
      <c r="DW82" s="21" t="n">
        <f aca="false">IF(OR($A82="",DW$4=""),0,COUNTIFS(Formulas!$A$2:$A$3001,DW$4,Formulas!$B$2:$B$3001,$A82))</f>
        <v>0</v>
      </c>
      <c r="DX82" s="21" t="n">
        <f aca="false">IF(OR($A82="",DX$4=""),0,COUNTIFS(Formulas!$A$2:$A$3001,DX$4,Formulas!$B$2:$B$3001,$A82))</f>
        <v>0</v>
      </c>
      <c r="DY82" s="21" t="n">
        <f aca="false">IF(OR($A82="",DY$4=""),0,COUNTIFS(Formulas!$A$2:$A$3001,DY$4,Formulas!$B$2:$B$3001,$A82))</f>
        <v>0</v>
      </c>
      <c r="DZ82" s="21" t="n">
        <f aca="false">IF(OR($A82="",DZ$4=""),0,COUNTIFS(Formulas!$A$2:$A$3001,DZ$4,Formulas!$B$2:$B$3001,$A82))</f>
        <v>0</v>
      </c>
      <c r="EA82" s="21" t="n">
        <f aca="false">IF(OR($A82="",EA$4=""),0,COUNTIFS(Formulas!$A$2:$A$3001,EA$4,Formulas!$B$2:$B$3001,$A82))</f>
        <v>0</v>
      </c>
      <c r="EB82" s="21" t="n">
        <f aca="false">IF(OR($A82="",EB$4=""),0,COUNTIFS(Formulas!$A$2:$A$3001,EB$4,Formulas!$B$2:$B$3001,$A82))</f>
        <v>0</v>
      </c>
      <c r="EC82" s="21" t="n">
        <f aca="false">IF(OR($A82="",EC$4=""),0,COUNTIFS(Formulas!$A$2:$A$3001,EC$4,Formulas!$B$2:$B$3001,$A82))</f>
        <v>0</v>
      </c>
      <c r="ED82" s="21" t="n">
        <f aca="false">IF(OR($A82="",ED$4=""),0,COUNTIFS(Formulas!$A$2:$A$3001,ED$4,Formulas!$B$2:$B$3001,$A82))</f>
        <v>0</v>
      </c>
      <c r="EE82" s="21" t="n">
        <f aca="false">IF(OR($A82="",EE$4=""),0,COUNTIFS(Formulas!$A$2:$A$3001,EE$4,Formulas!$B$2:$B$3001,$A82))</f>
        <v>0</v>
      </c>
      <c r="EF82" s="21" t="n">
        <f aca="false">IF(OR($A82="",EF$4=""),0,COUNTIFS(Formulas!$A$2:$A$3001,EF$4,Formulas!$B$2:$B$3001,$A82))</f>
        <v>0</v>
      </c>
      <c r="EG82" s="21" t="n">
        <f aca="false">IF(OR($A82="",EG$4=""),0,COUNTIFS(Formulas!$A$2:$A$3001,EG$4,Formulas!$B$2:$B$3001,$A82))</f>
        <v>0</v>
      </c>
      <c r="EH82" s="21" t="n">
        <f aca="false">IF(OR($A82="",EH$4=""),0,COUNTIFS(Formulas!$A$2:$A$3001,EH$4,Formulas!$B$2:$B$3001,$A82))</f>
        <v>0</v>
      </c>
      <c r="EI82" s="21" t="n">
        <f aca="false">IF(OR($A82="",EI$4=""),0,COUNTIFS(Formulas!$A$2:$A$3001,EI$4,Formulas!$B$2:$B$3001,$A82))</f>
        <v>0</v>
      </c>
      <c r="EJ82" s="21" t="n">
        <f aca="false">IF(OR($A82="",EJ$4=""),0,COUNTIFS(Formulas!$A$2:$A$3001,EJ$4,Formulas!$B$2:$B$3001,$A82))</f>
        <v>0</v>
      </c>
      <c r="EK82" s="21" t="n">
        <f aca="false">IF(OR($A82="",EK$4=""),0,COUNTIFS(Formulas!$A$2:$A$3001,EK$4,Formulas!$B$2:$B$3001,$A82))</f>
        <v>0</v>
      </c>
      <c r="EL82" s="21" t="n">
        <f aca="false">IF(OR($A82="",EL$4=""),0,COUNTIFS(Formulas!$A$2:$A$3001,EL$4,Formulas!$B$2:$B$3001,$A82))</f>
        <v>0</v>
      </c>
      <c r="EM82" s="21" t="n">
        <f aca="false">IF(OR($A82="",EM$4=""),0,COUNTIFS(Formulas!$A$2:$A$3001,EM$4,Formulas!$B$2:$B$3001,$A82))</f>
        <v>0</v>
      </c>
      <c r="EN82" s="21" t="n">
        <f aca="false">IF(OR($A82="",EN$4=""),0,COUNTIFS(Formulas!$A$2:$A$3001,EN$4,Formulas!$B$2:$B$3001,$A82))</f>
        <v>0</v>
      </c>
      <c r="EO82" s="21" t="n">
        <f aca="false">IF(OR($A82="",EO$4=""),0,COUNTIFS(Formulas!$A$2:$A$3001,EO$4,Formulas!$B$2:$B$3001,$A82))</f>
        <v>0</v>
      </c>
      <c r="EP82" s="21" t="n">
        <f aca="false">IF(OR($A82="",EP$4=""),0,COUNTIFS(Formulas!$A$2:$A$3001,EP$4,Formulas!$B$2:$B$3001,$A82))</f>
        <v>0</v>
      </c>
      <c r="EQ82" s="21" t="n">
        <f aca="false">IF(OR($A82="",EQ$4=""),0,COUNTIFS(Formulas!$A$2:$A$3001,EQ$4,Formulas!$B$2:$B$3001,$A82))</f>
        <v>0</v>
      </c>
      <c r="ER82" s="21" t="n">
        <f aca="false">IF(OR($A82="",ER$4=""),0,COUNTIFS(Formulas!$A$2:$A$3001,ER$4,Formulas!$B$2:$B$3001,$A82))</f>
        <v>0</v>
      </c>
      <c r="ES82" s="21" t="n">
        <f aca="false">IF(OR($A82="",ES$4=""),0,COUNTIFS(Formulas!$A$2:$A$3001,ES$4,Formulas!$B$2:$B$3001,$A82))</f>
        <v>0</v>
      </c>
      <c r="ET82" s="21" t="n">
        <f aca="false">IF(OR($A82="",ET$4=""),0,COUNTIFS(Formulas!$A$2:$A$3001,ET$4,Formulas!$B$2:$B$3001,$A82))</f>
        <v>0</v>
      </c>
      <c r="EU82" s="21" t="n">
        <f aca="false">IF(OR($A82="",EU$4=""),0,COUNTIFS(Formulas!$A$2:$A$3001,EU$4,Formulas!$B$2:$B$3001,$A82))</f>
        <v>0</v>
      </c>
      <c r="EV82" s="21" t="n">
        <f aca="false">IF(OR($A82="",EV$4=""),0,COUNTIFS(Formulas!$A$2:$A$3001,EV$4,Formulas!$B$2:$B$3001,$A82))</f>
        <v>0</v>
      </c>
    </row>
    <row r="83" customFormat="false" ht="15" hidden="false" customHeight="false" outlineLevel="0" collapsed="false">
      <c r="A83" s="13" t="str">
        <f aca="false">IF(INDEX(Materials!$A$2:$A$301,79)="","",INDEX(Materials!$A$2:$A$301,79))</f>
        <v>Resmetirom</v>
      </c>
      <c r="B83" s="19" t="n">
        <f aca="false">IF(A83="","",COUNTIF(C83:EV83,"&gt;0"))</f>
        <v>3</v>
      </c>
      <c r="C83" s="21" t="n">
        <f aca="false">IF(OR($A83="",C$4=""),0,COUNTIFS(Formulas!$A$2:$A$3001,C$4,Formulas!$B$2:$B$3001,$A83))</f>
        <v>0</v>
      </c>
      <c r="D83" s="21" t="n">
        <f aca="false">IF(OR($A83="",D$4=""),0,COUNTIFS(Formulas!$A$2:$A$3001,D$4,Formulas!$B$2:$B$3001,$A83))</f>
        <v>0</v>
      </c>
      <c r="E83" s="21" t="n">
        <f aca="false">IF(OR($A83="",E$4=""),0,COUNTIFS(Formulas!$A$2:$A$3001,E$4,Formulas!$B$2:$B$3001,$A83))</f>
        <v>0</v>
      </c>
      <c r="F83" s="21" t="n">
        <f aca="false">IF(OR($A83="",F$4=""),0,COUNTIFS(Formulas!$A$2:$A$3001,F$4,Formulas!$B$2:$B$3001,$A83))</f>
        <v>1</v>
      </c>
      <c r="G83" s="21" t="n">
        <f aca="false">IF(OR($A83="",G$4=""),0,COUNTIFS(Formulas!$A$2:$A$3001,G$4,Formulas!$B$2:$B$3001,$A83))</f>
        <v>1</v>
      </c>
      <c r="H83" s="21" t="n">
        <f aca="false">IF(OR($A83="",H$4=""),0,COUNTIFS(Formulas!$A$2:$A$3001,H$4,Formulas!$B$2:$B$3001,$A83))</f>
        <v>1</v>
      </c>
      <c r="I83" s="21" t="n">
        <f aca="false">IF(OR($A83="",I$4=""),0,COUNTIFS(Formulas!$A$2:$A$3001,I$4,Formulas!$B$2:$B$3001,$A83))</f>
        <v>0</v>
      </c>
      <c r="J83" s="21" t="n">
        <f aca="false">IF(OR($A83="",J$4=""),0,COUNTIFS(Formulas!$A$2:$A$3001,J$4,Formulas!$B$2:$B$3001,$A83))</f>
        <v>0</v>
      </c>
      <c r="K83" s="21" t="n">
        <f aca="false">IF(OR($A83="",K$4=""),0,COUNTIFS(Formulas!$A$2:$A$3001,K$4,Formulas!$B$2:$B$3001,$A83))</f>
        <v>0</v>
      </c>
      <c r="L83" s="21" t="n">
        <f aca="false">IF(OR($A83="",L$4=""),0,COUNTIFS(Formulas!$A$2:$A$3001,L$4,Formulas!$B$2:$B$3001,$A83))</f>
        <v>0</v>
      </c>
      <c r="M83" s="21" t="n">
        <f aca="false">IF(OR($A83="",M$4=""),0,COUNTIFS(Formulas!$A$2:$A$3001,M$4,Formulas!$B$2:$B$3001,$A83))</f>
        <v>0</v>
      </c>
      <c r="N83" s="21" t="n">
        <f aca="false">IF(OR($A83="",N$4=""),0,COUNTIFS(Formulas!$A$2:$A$3001,N$4,Formulas!$B$2:$B$3001,$A83))</f>
        <v>0</v>
      </c>
      <c r="O83" s="21" t="n">
        <f aca="false">IF(OR($A83="",O$4=""),0,COUNTIFS(Formulas!$A$2:$A$3001,O$4,Formulas!$B$2:$B$3001,$A83))</f>
        <v>0</v>
      </c>
      <c r="P83" s="21" t="n">
        <f aca="false">IF(OR($A83="",P$4=""),0,COUNTIFS(Formulas!$A$2:$A$3001,P$4,Formulas!$B$2:$B$3001,$A83))</f>
        <v>0</v>
      </c>
      <c r="Q83" s="21" t="n">
        <f aca="false">IF(OR($A83="",Q$4=""),0,COUNTIFS(Formulas!$A$2:$A$3001,Q$4,Formulas!$B$2:$B$3001,$A83))</f>
        <v>0</v>
      </c>
      <c r="R83" s="21" t="n">
        <f aca="false">IF(OR($A83="",R$4=""),0,COUNTIFS(Formulas!$A$2:$A$3001,R$4,Formulas!$B$2:$B$3001,$A83))</f>
        <v>0</v>
      </c>
      <c r="S83" s="21" t="n">
        <f aca="false">IF(OR($A83="",S$4=""),0,COUNTIFS(Formulas!$A$2:$A$3001,S$4,Formulas!$B$2:$B$3001,$A83))</f>
        <v>0</v>
      </c>
      <c r="T83" s="21" t="n">
        <f aca="false">IF(OR($A83="",T$4=""),0,COUNTIFS(Formulas!$A$2:$A$3001,T$4,Formulas!$B$2:$B$3001,$A83))</f>
        <v>0</v>
      </c>
      <c r="U83" s="21" t="n">
        <f aca="false">IF(OR($A83="",U$4=""),0,COUNTIFS(Formulas!$A$2:$A$3001,U$4,Formulas!$B$2:$B$3001,$A83))</f>
        <v>0</v>
      </c>
      <c r="V83" s="21" t="n">
        <f aca="false">IF(OR($A83="",V$4=""),0,COUNTIFS(Formulas!$A$2:$A$3001,V$4,Formulas!$B$2:$B$3001,$A83))</f>
        <v>0</v>
      </c>
      <c r="W83" s="21" t="n">
        <f aca="false">IF(OR($A83="",W$4=""),0,COUNTIFS(Formulas!$A$2:$A$3001,W$4,Formulas!$B$2:$B$3001,$A83))</f>
        <v>0</v>
      </c>
      <c r="X83" s="21" t="n">
        <f aca="false">IF(OR($A83="",X$4=""),0,COUNTIFS(Formulas!$A$2:$A$3001,X$4,Formulas!$B$2:$B$3001,$A83))</f>
        <v>0</v>
      </c>
      <c r="Y83" s="21" t="n">
        <f aca="false">IF(OR($A83="",Y$4=""),0,COUNTIFS(Formulas!$A$2:$A$3001,Y$4,Formulas!$B$2:$B$3001,$A83))</f>
        <v>0</v>
      </c>
      <c r="Z83" s="21" t="n">
        <f aca="false">IF(OR($A83="",Z$4=""),0,COUNTIFS(Formulas!$A$2:$A$3001,Z$4,Formulas!$B$2:$B$3001,$A83))</f>
        <v>0</v>
      </c>
      <c r="AA83" s="21" t="n">
        <f aca="false">IF(OR($A83="",AA$4=""),0,COUNTIFS(Formulas!$A$2:$A$3001,AA$4,Formulas!$B$2:$B$3001,$A83))</f>
        <v>0</v>
      </c>
      <c r="AB83" s="21" t="n">
        <f aca="false">IF(OR($A83="",AB$4=""),0,COUNTIFS(Formulas!$A$2:$A$3001,AB$4,Formulas!$B$2:$B$3001,$A83))</f>
        <v>0</v>
      </c>
      <c r="AC83" s="21" t="n">
        <f aca="false">IF(OR($A83="",AC$4=""),0,COUNTIFS(Formulas!$A$2:$A$3001,AC$4,Formulas!$B$2:$B$3001,$A83))</f>
        <v>0</v>
      </c>
      <c r="AD83" s="21" t="n">
        <f aca="false">IF(OR($A83="",AD$4=""),0,COUNTIFS(Formulas!$A$2:$A$3001,AD$4,Formulas!$B$2:$B$3001,$A83))</f>
        <v>0</v>
      </c>
      <c r="AE83" s="21" t="n">
        <f aca="false">IF(OR($A83="",AE$4=""),0,COUNTIFS(Formulas!$A$2:$A$3001,AE$4,Formulas!$B$2:$B$3001,$A83))</f>
        <v>0</v>
      </c>
      <c r="AF83" s="21" t="n">
        <f aca="false">IF(OR($A83="",AF$4=""),0,COUNTIFS(Formulas!$A$2:$A$3001,AF$4,Formulas!$B$2:$B$3001,$A83))</f>
        <v>0</v>
      </c>
      <c r="AG83" s="21" t="n">
        <f aca="false">IF(OR($A83="",AG$4=""),0,COUNTIFS(Formulas!$A$2:$A$3001,AG$4,Formulas!$B$2:$B$3001,$A83))</f>
        <v>0</v>
      </c>
      <c r="AH83" s="21" t="n">
        <f aca="false">IF(OR($A83="",AH$4=""),0,COUNTIFS(Formulas!$A$2:$A$3001,AH$4,Formulas!$B$2:$B$3001,$A83))</f>
        <v>0</v>
      </c>
      <c r="AI83" s="21" t="n">
        <f aca="false">IF(OR($A83="",AI$4=""),0,COUNTIFS(Formulas!$A$2:$A$3001,AI$4,Formulas!$B$2:$B$3001,$A83))</f>
        <v>0</v>
      </c>
      <c r="AJ83" s="21" t="n">
        <f aca="false">IF(OR($A83="",AJ$4=""),0,COUNTIFS(Formulas!$A$2:$A$3001,AJ$4,Formulas!$B$2:$B$3001,$A83))</f>
        <v>0</v>
      </c>
      <c r="AK83" s="21" t="n">
        <f aca="false">IF(OR($A83="",AK$4=""),0,COUNTIFS(Formulas!$A$2:$A$3001,AK$4,Formulas!$B$2:$B$3001,$A83))</f>
        <v>0</v>
      </c>
      <c r="AL83" s="21" t="n">
        <f aca="false">IF(OR($A83="",AL$4=""),0,COUNTIFS(Formulas!$A$2:$A$3001,AL$4,Formulas!$B$2:$B$3001,$A83))</f>
        <v>0</v>
      </c>
      <c r="AM83" s="21" t="n">
        <f aca="false">IF(OR($A83="",AM$4=""),0,COUNTIFS(Formulas!$A$2:$A$3001,AM$4,Formulas!$B$2:$B$3001,$A83))</f>
        <v>0</v>
      </c>
      <c r="AN83" s="21" t="n">
        <f aca="false">IF(OR($A83="",AN$4=""),0,COUNTIFS(Formulas!$A$2:$A$3001,AN$4,Formulas!$B$2:$B$3001,$A83))</f>
        <v>0</v>
      </c>
      <c r="AO83" s="21" t="n">
        <f aca="false">IF(OR($A83="",AO$4=""),0,COUNTIFS(Formulas!$A$2:$A$3001,AO$4,Formulas!$B$2:$B$3001,$A83))</f>
        <v>0</v>
      </c>
      <c r="AP83" s="21" t="n">
        <f aca="false">IF(OR($A83="",AP$4=""),0,COUNTIFS(Formulas!$A$2:$A$3001,AP$4,Formulas!$B$2:$B$3001,$A83))</f>
        <v>0</v>
      </c>
      <c r="AQ83" s="21" t="n">
        <f aca="false">IF(OR($A83="",AQ$4=""),0,COUNTIFS(Formulas!$A$2:$A$3001,AQ$4,Formulas!$B$2:$B$3001,$A83))</f>
        <v>0</v>
      </c>
      <c r="AR83" s="21" t="n">
        <f aca="false">IF(OR($A83="",AR$4=""),0,COUNTIFS(Formulas!$A$2:$A$3001,AR$4,Formulas!$B$2:$B$3001,$A83))</f>
        <v>0</v>
      </c>
      <c r="AS83" s="21" t="n">
        <f aca="false">IF(OR($A83="",AS$4=""),0,COUNTIFS(Formulas!$A$2:$A$3001,AS$4,Formulas!$B$2:$B$3001,$A83))</f>
        <v>0</v>
      </c>
      <c r="AT83" s="21" t="n">
        <f aca="false">IF(OR($A83="",AT$4=""),0,COUNTIFS(Formulas!$A$2:$A$3001,AT$4,Formulas!$B$2:$B$3001,$A83))</f>
        <v>0</v>
      </c>
      <c r="AU83" s="21" t="n">
        <f aca="false">IF(OR($A83="",AU$4=""),0,COUNTIFS(Formulas!$A$2:$A$3001,AU$4,Formulas!$B$2:$B$3001,$A83))</f>
        <v>0</v>
      </c>
      <c r="AV83" s="21" t="n">
        <f aca="false">IF(OR($A83="",AV$4=""),0,COUNTIFS(Formulas!$A$2:$A$3001,AV$4,Formulas!$B$2:$B$3001,$A83))</f>
        <v>0</v>
      </c>
      <c r="AW83" s="21" t="n">
        <f aca="false">IF(OR($A83="",AW$4=""),0,COUNTIFS(Formulas!$A$2:$A$3001,AW$4,Formulas!$B$2:$B$3001,$A83))</f>
        <v>0</v>
      </c>
      <c r="AX83" s="21" t="n">
        <f aca="false">IF(OR($A83="",AX$4=""),0,COUNTIFS(Formulas!$A$2:$A$3001,AX$4,Formulas!$B$2:$B$3001,$A83))</f>
        <v>0</v>
      </c>
      <c r="AY83" s="21" t="n">
        <f aca="false">IF(OR($A83="",AY$4=""),0,COUNTIFS(Formulas!$A$2:$A$3001,AY$4,Formulas!$B$2:$B$3001,$A83))</f>
        <v>0</v>
      </c>
      <c r="AZ83" s="21" t="n">
        <f aca="false">IF(OR($A83="",AZ$4=""),0,COUNTIFS(Formulas!$A$2:$A$3001,AZ$4,Formulas!$B$2:$B$3001,$A83))</f>
        <v>0</v>
      </c>
      <c r="BA83" s="21" t="n">
        <f aca="false">IF(OR($A83="",BA$4=""),0,COUNTIFS(Formulas!$A$2:$A$3001,BA$4,Formulas!$B$2:$B$3001,$A83))</f>
        <v>0</v>
      </c>
      <c r="BB83" s="21" t="n">
        <f aca="false">IF(OR($A83="",BB$4=""),0,COUNTIFS(Formulas!$A$2:$A$3001,BB$4,Formulas!$B$2:$B$3001,$A83))</f>
        <v>0</v>
      </c>
      <c r="BC83" s="21" t="n">
        <f aca="false">IF(OR($A83="",BC$4=""),0,COUNTIFS(Formulas!$A$2:$A$3001,BC$4,Formulas!$B$2:$B$3001,$A83))</f>
        <v>0</v>
      </c>
      <c r="BD83" s="21" t="n">
        <f aca="false">IF(OR($A83="",BD$4=""),0,COUNTIFS(Formulas!$A$2:$A$3001,BD$4,Formulas!$B$2:$B$3001,$A83))</f>
        <v>0</v>
      </c>
      <c r="BE83" s="21" t="n">
        <f aca="false">IF(OR($A83="",BE$4=""),0,COUNTIFS(Formulas!$A$2:$A$3001,BE$4,Formulas!$B$2:$B$3001,$A83))</f>
        <v>0</v>
      </c>
      <c r="BF83" s="21" t="n">
        <f aca="false">IF(OR($A83="",BF$4=""),0,COUNTIFS(Formulas!$A$2:$A$3001,BF$4,Formulas!$B$2:$B$3001,$A83))</f>
        <v>0</v>
      </c>
      <c r="BG83" s="21" t="n">
        <f aca="false">IF(OR($A83="",BG$4=""),0,COUNTIFS(Formulas!$A$2:$A$3001,BG$4,Formulas!$B$2:$B$3001,$A83))</f>
        <v>0</v>
      </c>
      <c r="BH83" s="21" t="n">
        <f aca="false">IF(OR($A83="",BH$4=""),0,COUNTIFS(Formulas!$A$2:$A$3001,BH$4,Formulas!$B$2:$B$3001,$A83))</f>
        <v>0</v>
      </c>
      <c r="BI83" s="21" t="n">
        <f aca="false">IF(OR($A83="",BI$4=""),0,COUNTIFS(Formulas!$A$2:$A$3001,BI$4,Formulas!$B$2:$B$3001,$A83))</f>
        <v>0</v>
      </c>
      <c r="BJ83" s="21" t="n">
        <f aca="false">IF(OR($A83="",BJ$4=""),0,COUNTIFS(Formulas!$A$2:$A$3001,BJ$4,Formulas!$B$2:$B$3001,$A83))</f>
        <v>0</v>
      </c>
      <c r="BK83" s="21" t="n">
        <f aca="false">IF(OR($A83="",BK$4=""),0,COUNTIFS(Formulas!$A$2:$A$3001,BK$4,Formulas!$B$2:$B$3001,$A83))</f>
        <v>0</v>
      </c>
      <c r="BL83" s="21" t="n">
        <f aca="false">IF(OR($A83="",BL$4=""),0,COUNTIFS(Formulas!$A$2:$A$3001,BL$4,Formulas!$B$2:$B$3001,$A83))</f>
        <v>0</v>
      </c>
      <c r="BM83" s="21" t="n">
        <f aca="false">IF(OR($A83="",BM$4=""),0,COUNTIFS(Formulas!$A$2:$A$3001,BM$4,Formulas!$B$2:$B$3001,$A83))</f>
        <v>0</v>
      </c>
      <c r="BN83" s="21" t="n">
        <f aca="false">IF(OR($A83="",BN$4=""),0,COUNTIFS(Formulas!$A$2:$A$3001,BN$4,Formulas!$B$2:$B$3001,$A83))</f>
        <v>0</v>
      </c>
      <c r="BO83" s="21" t="n">
        <f aca="false">IF(OR($A83="",BO$4=""),0,COUNTIFS(Formulas!$A$2:$A$3001,BO$4,Formulas!$B$2:$B$3001,$A83))</f>
        <v>0</v>
      </c>
      <c r="BP83" s="21" t="n">
        <f aca="false">IF(OR($A83="",BP$4=""),0,COUNTIFS(Formulas!$A$2:$A$3001,BP$4,Formulas!$B$2:$B$3001,$A83))</f>
        <v>0</v>
      </c>
      <c r="BQ83" s="21" t="n">
        <f aca="false">IF(OR($A83="",BQ$4=""),0,COUNTIFS(Formulas!$A$2:$A$3001,BQ$4,Formulas!$B$2:$B$3001,$A83))</f>
        <v>0</v>
      </c>
      <c r="BR83" s="21" t="n">
        <f aca="false">IF(OR($A83="",BR$4=""),0,COUNTIFS(Formulas!$A$2:$A$3001,BR$4,Formulas!$B$2:$B$3001,$A83))</f>
        <v>0</v>
      </c>
      <c r="BS83" s="21" t="n">
        <f aca="false">IF(OR($A83="",BS$4=""),0,COUNTIFS(Formulas!$A$2:$A$3001,BS$4,Formulas!$B$2:$B$3001,$A83))</f>
        <v>0</v>
      </c>
      <c r="BT83" s="21" t="n">
        <f aca="false">IF(OR($A83="",BT$4=""),0,COUNTIFS(Formulas!$A$2:$A$3001,BT$4,Formulas!$B$2:$B$3001,$A83))</f>
        <v>0</v>
      </c>
      <c r="BU83" s="21" t="n">
        <f aca="false">IF(OR($A83="",BU$4=""),0,COUNTIFS(Formulas!$A$2:$A$3001,BU$4,Formulas!$B$2:$B$3001,$A83))</f>
        <v>0</v>
      </c>
      <c r="BV83" s="21" t="n">
        <f aca="false">IF(OR($A83="",BV$4=""),0,COUNTIFS(Formulas!$A$2:$A$3001,BV$4,Formulas!$B$2:$B$3001,$A83))</f>
        <v>0</v>
      </c>
      <c r="BW83" s="21" t="n">
        <f aca="false">IF(OR($A83="",BW$4=""),0,COUNTIFS(Formulas!$A$2:$A$3001,BW$4,Formulas!$B$2:$B$3001,$A83))</f>
        <v>0</v>
      </c>
      <c r="BX83" s="21" t="n">
        <f aca="false">IF(OR($A83="",BX$4=""),0,COUNTIFS(Formulas!$A$2:$A$3001,BX$4,Formulas!$B$2:$B$3001,$A83))</f>
        <v>0</v>
      </c>
      <c r="BY83" s="21" t="n">
        <f aca="false">IF(OR($A83="",BY$4=""),0,COUNTIFS(Formulas!$A$2:$A$3001,BY$4,Formulas!$B$2:$B$3001,$A83))</f>
        <v>0</v>
      </c>
      <c r="BZ83" s="21" t="n">
        <f aca="false">IF(OR($A83="",BZ$4=""),0,COUNTIFS(Formulas!$A$2:$A$3001,BZ$4,Formulas!$B$2:$B$3001,$A83))</f>
        <v>0</v>
      </c>
      <c r="CA83" s="21" t="n">
        <f aca="false">IF(OR($A83="",CA$4=""),0,COUNTIFS(Formulas!$A$2:$A$3001,CA$4,Formulas!$B$2:$B$3001,$A83))</f>
        <v>0</v>
      </c>
      <c r="CB83" s="21" t="n">
        <f aca="false">IF(OR($A83="",CB$4=""),0,COUNTIFS(Formulas!$A$2:$A$3001,CB$4,Formulas!$B$2:$B$3001,$A83))</f>
        <v>0</v>
      </c>
      <c r="CC83" s="21" t="n">
        <f aca="false">IF(OR($A83="",CC$4=""),0,COUNTIFS(Formulas!$A$2:$A$3001,CC$4,Formulas!$B$2:$B$3001,$A83))</f>
        <v>0</v>
      </c>
      <c r="CD83" s="21" t="n">
        <f aca="false">IF(OR($A83="",CD$4=""),0,COUNTIFS(Formulas!$A$2:$A$3001,CD$4,Formulas!$B$2:$B$3001,$A83))</f>
        <v>0</v>
      </c>
      <c r="CE83" s="21" t="n">
        <f aca="false">IF(OR($A83="",CE$4=""),0,COUNTIFS(Formulas!$A$2:$A$3001,CE$4,Formulas!$B$2:$B$3001,$A83))</f>
        <v>0</v>
      </c>
      <c r="CF83" s="21" t="n">
        <f aca="false">IF(OR($A83="",CF$4=""),0,COUNTIFS(Formulas!$A$2:$A$3001,CF$4,Formulas!$B$2:$B$3001,$A83))</f>
        <v>0</v>
      </c>
      <c r="CG83" s="21" t="n">
        <f aca="false">IF(OR($A83="",CG$4=""),0,COUNTIFS(Formulas!$A$2:$A$3001,CG$4,Formulas!$B$2:$B$3001,$A83))</f>
        <v>0</v>
      </c>
      <c r="CH83" s="21" t="n">
        <f aca="false">IF(OR($A83="",CH$4=""),0,COUNTIFS(Formulas!$A$2:$A$3001,CH$4,Formulas!$B$2:$B$3001,$A83))</f>
        <v>0</v>
      </c>
      <c r="CI83" s="21" t="n">
        <f aca="false">IF(OR($A83="",CI$4=""),0,COUNTIFS(Formulas!$A$2:$A$3001,CI$4,Formulas!$B$2:$B$3001,$A83))</f>
        <v>0</v>
      </c>
      <c r="CJ83" s="21" t="n">
        <f aca="false">IF(OR($A83="",CJ$4=""),0,COUNTIFS(Formulas!$A$2:$A$3001,CJ$4,Formulas!$B$2:$B$3001,$A83))</f>
        <v>0</v>
      </c>
      <c r="CK83" s="21" t="n">
        <f aca="false">IF(OR($A83="",CK$4=""),0,COUNTIFS(Formulas!$A$2:$A$3001,CK$4,Formulas!$B$2:$B$3001,$A83))</f>
        <v>0</v>
      </c>
      <c r="CL83" s="21" t="n">
        <f aca="false">IF(OR($A83="",CL$4=""),0,COUNTIFS(Formulas!$A$2:$A$3001,CL$4,Formulas!$B$2:$B$3001,$A83))</f>
        <v>0</v>
      </c>
      <c r="CM83" s="21" t="n">
        <f aca="false">IF(OR($A83="",CM$4=""),0,COUNTIFS(Formulas!$A$2:$A$3001,CM$4,Formulas!$B$2:$B$3001,$A83))</f>
        <v>0</v>
      </c>
      <c r="CN83" s="21" t="n">
        <f aca="false">IF(OR($A83="",CN$4=""),0,COUNTIFS(Formulas!$A$2:$A$3001,CN$4,Formulas!$B$2:$B$3001,$A83))</f>
        <v>0</v>
      </c>
      <c r="CO83" s="21" t="n">
        <f aca="false">IF(OR($A83="",CO$4=""),0,COUNTIFS(Formulas!$A$2:$A$3001,CO$4,Formulas!$B$2:$B$3001,$A83))</f>
        <v>0</v>
      </c>
      <c r="CP83" s="21" t="n">
        <f aca="false">IF(OR($A83="",CP$4=""),0,COUNTIFS(Formulas!$A$2:$A$3001,CP$4,Formulas!$B$2:$B$3001,$A83))</f>
        <v>0</v>
      </c>
      <c r="CQ83" s="21" t="n">
        <f aca="false">IF(OR($A83="",CQ$4=""),0,COUNTIFS(Formulas!$A$2:$A$3001,CQ$4,Formulas!$B$2:$B$3001,$A83))</f>
        <v>0</v>
      </c>
      <c r="CR83" s="21" t="n">
        <f aca="false">IF(OR($A83="",CR$4=""),0,COUNTIFS(Formulas!$A$2:$A$3001,CR$4,Formulas!$B$2:$B$3001,$A83))</f>
        <v>0</v>
      </c>
      <c r="CS83" s="21" t="n">
        <f aca="false">IF(OR($A83="",CS$4=""),0,COUNTIFS(Formulas!$A$2:$A$3001,CS$4,Formulas!$B$2:$B$3001,$A83))</f>
        <v>0</v>
      </c>
      <c r="CT83" s="21" t="n">
        <f aca="false">IF(OR($A83="",CT$4=""),0,COUNTIFS(Formulas!$A$2:$A$3001,CT$4,Formulas!$B$2:$B$3001,$A83))</f>
        <v>0</v>
      </c>
      <c r="CU83" s="21" t="n">
        <f aca="false">IF(OR($A83="",CU$4=""),0,COUNTIFS(Formulas!$A$2:$A$3001,CU$4,Formulas!$B$2:$B$3001,$A83))</f>
        <v>0</v>
      </c>
      <c r="CV83" s="21" t="n">
        <f aca="false">IF(OR($A83="",CV$4=""),0,COUNTIFS(Formulas!$A$2:$A$3001,CV$4,Formulas!$B$2:$B$3001,$A83))</f>
        <v>0</v>
      </c>
      <c r="CW83" s="21" t="n">
        <f aca="false">IF(OR($A83="",CW$4=""),0,COUNTIFS(Formulas!$A$2:$A$3001,CW$4,Formulas!$B$2:$B$3001,$A83))</f>
        <v>0</v>
      </c>
      <c r="CX83" s="21" t="n">
        <f aca="false">IF(OR($A83="",CX$4=""),0,COUNTIFS(Formulas!$A$2:$A$3001,CX$4,Formulas!$B$2:$B$3001,$A83))</f>
        <v>0</v>
      </c>
      <c r="CY83" s="21" t="n">
        <f aca="false">IF(OR($A83="",CY$4=""),0,COUNTIFS(Formulas!$A$2:$A$3001,CY$4,Formulas!$B$2:$B$3001,$A83))</f>
        <v>0</v>
      </c>
      <c r="CZ83" s="21" t="n">
        <f aca="false">IF(OR($A83="",CZ$4=""),0,COUNTIFS(Formulas!$A$2:$A$3001,CZ$4,Formulas!$B$2:$B$3001,$A83))</f>
        <v>0</v>
      </c>
      <c r="DA83" s="21" t="n">
        <f aca="false">IF(OR($A83="",DA$4=""),0,COUNTIFS(Formulas!$A$2:$A$3001,DA$4,Formulas!$B$2:$B$3001,$A83))</f>
        <v>0</v>
      </c>
      <c r="DB83" s="21" t="n">
        <f aca="false">IF(OR($A83="",DB$4=""),0,COUNTIFS(Formulas!$A$2:$A$3001,DB$4,Formulas!$B$2:$B$3001,$A83))</f>
        <v>0</v>
      </c>
      <c r="DC83" s="21" t="n">
        <f aca="false">IF(OR($A83="",DC$4=""),0,COUNTIFS(Formulas!$A$2:$A$3001,DC$4,Formulas!$B$2:$B$3001,$A83))</f>
        <v>0</v>
      </c>
      <c r="DD83" s="21" t="n">
        <f aca="false">IF(OR($A83="",DD$4=""),0,COUNTIFS(Formulas!$A$2:$A$3001,DD$4,Formulas!$B$2:$B$3001,$A83))</f>
        <v>0</v>
      </c>
      <c r="DE83" s="21" t="n">
        <f aca="false">IF(OR($A83="",DE$4=""),0,COUNTIFS(Formulas!$A$2:$A$3001,DE$4,Formulas!$B$2:$B$3001,$A83))</f>
        <v>0</v>
      </c>
      <c r="DF83" s="21" t="n">
        <f aca="false">IF(OR($A83="",DF$4=""),0,COUNTIFS(Formulas!$A$2:$A$3001,DF$4,Formulas!$B$2:$B$3001,$A83))</f>
        <v>0</v>
      </c>
      <c r="DG83" s="21" t="n">
        <f aca="false">IF(OR($A83="",DG$4=""),0,COUNTIFS(Formulas!$A$2:$A$3001,DG$4,Formulas!$B$2:$B$3001,$A83))</f>
        <v>0</v>
      </c>
      <c r="DH83" s="21" t="n">
        <f aca="false">IF(OR($A83="",DH$4=""),0,COUNTIFS(Formulas!$A$2:$A$3001,DH$4,Formulas!$B$2:$B$3001,$A83))</f>
        <v>0</v>
      </c>
      <c r="DI83" s="21" t="n">
        <f aca="false">IF(OR($A83="",DI$4=""),0,COUNTIFS(Formulas!$A$2:$A$3001,DI$4,Formulas!$B$2:$B$3001,$A83))</f>
        <v>0</v>
      </c>
      <c r="DJ83" s="21" t="n">
        <f aca="false">IF(OR($A83="",DJ$4=""),0,COUNTIFS(Formulas!$A$2:$A$3001,DJ$4,Formulas!$B$2:$B$3001,$A83))</f>
        <v>0</v>
      </c>
      <c r="DK83" s="21" t="n">
        <f aca="false">IF(OR($A83="",DK$4=""),0,COUNTIFS(Formulas!$A$2:$A$3001,DK$4,Formulas!$B$2:$B$3001,$A83))</f>
        <v>0</v>
      </c>
      <c r="DL83" s="21" t="n">
        <f aca="false">IF(OR($A83="",DL$4=""),0,COUNTIFS(Formulas!$A$2:$A$3001,DL$4,Formulas!$B$2:$B$3001,$A83))</f>
        <v>0</v>
      </c>
      <c r="DM83" s="21" t="n">
        <f aca="false">IF(OR($A83="",DM$4=""),0,COUNTIFS(Formulas!$A$2:$A$3001,DM$4,Formulas!$B$2:$B$3001,$A83))</f>
        <v>0</v>
      </c>
      <c r="DN83" s="21" t="n">
        <f aca="false">IF(OR($A83="",DN$4=""),0,COUNTIFS(Formulas!$A$2:$A$3001,DN$4,Formulas!$B$2:$B$3001,$A83))</f>
        <v>0</v>
      </c>
      <c r="DO83" s="21" t="n">
        <f aca="false">IF(OR($A83="",DO$4=""),0,COUNTIFS(Formulas!$A$2:$A$3001,DO$4,Formulas!$B$2:$B$3001,$A83))</f>
        <v>0</v>
      </c>
      <c r="DP83" s="21" t="n">
        <f aca="false">IF(OR($A83="",DP$4=""),0,COUNTIFS(Formulas!$A$2:$A$3001,DP$4,Formulas!$B$2:$B$3001,$A83))</f>
        <v>0</v>
      </c>
      <c r="DQ83" s="21" t="n">
        <f aca="false">IF(OR($A83="",DQ$4=""),0,COUNTIFS(Formulas!$A$2:$A$3001,DQ$4,Formulas!$B$2:$B$3001,$A83))</f>
        <v>0</v>
      </c>
      <c r="DR83" s="21" t="n">
        <f aca="false">IF(OR($A83="",DR$4=""),0,COUNTIFS(Formulas!$A$2:$A$3001,DR$4,Formulas!$B$2:$B$3001,$A83))</f>
        <v>0</v>
      </c>
      <c r="DS83" s="21" t="n">
        <f aca="false">IF(OR($A83="",DS$4=""),0,COUNTIFS(Formulas!$A$2:$A$3001,DS$4,Formulas!$B$2:$B$3001,$A83))</f>
        <v>0</v>
      </c>
      <c r="DT83" s="21" t="n">
        <f aca="false">IF(OR($A83="",DT$4=""),0,COUNTIFS(Formulas!$A$2:$A$3001,DT$4,Formulas!$B$2:$B$3001,$A83))</f>
        <v>0</v>
      </c>
      <c r="DU83" s="21" t="n">
        <f aca="false">IF(OR($A83="",DU$4=""),0,COUNTIFS(Formulas!$A$2:$A$3001,DU$4,Formulas!$B$2:$B$3001,$A83))</f>
        <v>0</v>
      </c>
      <c r="DV83" s="21" t="n">
        <f aca="false">IF(OR($A83="",DV$4=""),0,COUNTIFS(Formulas!$A$2:$A$3001,DV$4,Formulas!$B$2:$B$3001,$A83))</f>
        <v>0</v>
      </c>
      <c r="DW83" s="21" t="n">
        <f aca="false">IF(OR($A83="",DW$4=""),0,COUNTIFS(Formulas!$A$2:$A$3001,DW$4,Formulas!$B$2:$B$3001,$A83))</f>
        <v>0</v>
      </c>
      <c r="DX83" s="21" t="n">
        <f aca="false">IF(OR($A83="",DX$4=""),0,COUNTIFS(Formulas!$A$2:$A$3001,DX$4,Formulas!$B$2:$B$3001,$A83))</f>
        <v>0</v>
      </c>
      <c r="DY83" s="21" t="n">
        <f aca="false">IF(OR($A83="",DY$4=""),0,COUNTIFS(Formulas!$A$2:$A$3001,DY$4,Formulas!$B$2:$B$3001,$A83))</f>
        <v>0</v>
      </c>
      <c r="DZ83" s="21" t="n">
        <f aca="false">IF(OR($A83="",DZ$4=""),0,COUNTIFS(Formulas!$A$2:$A$3001,DZ$4,Formulas!$B$2:$B$3001,$A83))</f>
        <v>0</v>
      </c>
      <c r="EA83" s="21" t="n">
        <f aca="false">IF(OR($A83="",EA$4=""),0,COUNTIFS(Formulas!$A$2:$A$3001,EA$4,Formulas!$B$2:$B$3001,$A83))</f>
        <v>0</v>
      </c>
      <c r="EB83" s="21" t="n">
        <f aca="false">IF(OR($A83="",EB$4=""),0,COUNTIFS(Formulas!$A$2:$A$3001,EB$4,Formulas!$B$2:$B$3001,$A83))</f>
        <v>0</v>
      </c>
      <c r="EC83" s="21" t="n">
        <f aca="false">IF(OR($A83="",EC$4=""),0,COUNTIFS(Formulas!$A$2:$A$3001,EC$4,Formulas!$B$2:$B$3001,$A83))</f>
        <v>0</v>
      </c>
      <c r="ED83" s="21" t="n">
        <f aca="false">IF(OR($A83="",ED$4=""),0,COUNTIFS(Formulas!$A$2:$A$3001,ED$4,Formulas!$B$2:$B$3001,$A83))</f>
        <v>0</v>
      </c>
      <c r="EE83" s="21" t="n">
        <f aca="false">IF(OR($A83="",EE$4=""),0,COUNTIFS(Formulas!$A$2:$A$3001,EE$4,Formulas!$B$2:$B$3001,$A83))</f>
        <v>0</v>
      </c>
      <c r="EF83" s="21" t="n">
        <f aca="false">IF(OR($A83="",EF$4=""),0,COUNTIFS(Formulas!$A$2:$A$3001,EF$4,Formulas!$B$2:$B$3001,$A83))</f>
        <v>0</v>
      </c>
      <c r="EG83" s="21" t="n">
        <f aca="false">IF(OR($A83="",EG$4=""),0,COUNTIFS(Formulas!$A$2:$A$3001,EG$4,Formulas!$B$2:$B$3001,$A83))</f>
        <v>0</v>
      </c>
      <c r="EH83" s="21" t="n">
        <f aca="false">IF(OR($A83="",EH$4=""),0,COUNTIFS(Formulas!$A$2:$A$3001,EH$4,Formulas!$B$2:$B$3001,$A83))</f>
        <v>0</v>
      </c>
      <c r="EI83" s="21" t="n">
        <f aca="false">IF(OR($A83="",EI$4=""),0,COUNTIFS(Formulas!$A$2:$A$3001,EI$4,Formulas!$B$2:$B$3001,$A83))</f>
        <v>0</v>
      </c>
      <c r="EJ83" s="21" t="n">
        <f aca="false">IF(OR($A83="",EJ$4=""),0,COUNTIFS(Formulas!$A$2:$A$3001,EJ$4,Formulas!$B$2:$B$3001,$A83))</f>
        <v>0</v>
      </c>
      <c r="EK83" s="21" t="n">
        <f aca="false">IF(OR($A83="",EK$4=""),0,COUNTIFS(Formulas!$A$2:$A$3001,EK$4,Formulas!$B$2:$B$3001,$A83))</f>
        <v>0</v>
      </c>
      <c r="EL83" s="21" t="n">
        <f aca="false">IF(OR($A83="",EL$4=""),0,COUNTIFS(Formulas!$A$2:$A$3001,EL$4,Formulas!$B$2:$B$3001,$A83))</f>
        <v>0</v>
      </c>
      <c r="EM83" s="21" t="n">
        <f aca="false">IF(OR($A83="",EM$4=""),0,COUNTIFS(Formulas!$A$2:$A$3001,EM$4,Formulas!$B$2:$B$3001,$A83))</f>
        <v>0</v>
      </c>
      <c r="EN83" s="21" t="n">
        <f aca="false">IF(OR($A83="",EN$4=""),0,COUNTIFS(Formulas!$A$2:$A$3001,EN$4,Formulas!$B$2:$B$3001,$A83))</f>
        <v>0</v>
      </c>
      <c r="EO83" s="21" t="n">
        <f aca="false">IF(OR($A83="",EO$4=""),0,COUNTIFS(Formulas!$A$2:$A$3001,EO$4,Formulas!$B$2:$B$3001,$A83))</f>
        <v>0</v>
      </c>
      <c r="EP83" s="21" t="n">
        <f aca="false">IF(OR($A83="",EP$4=""),0,COUNTIFS(Formulas!$A$2:$A$3001,EP$4,Formulas!$B$2:$B$3001,$A83))</f>
        <v>0</v>
      </c>
      <c r="EQ83" s="21" t="n">
        <f aca="false">IF(OR($A83="",EQ$4=""),0,COUNTIFS(Formulas!$A$2:$A$3001,EQ$4,Formulas!$B$2:$B$3001,$A83))</f>
        <v>0</v>
      </c>
      <c r="ER83" s="21" t="n">
        <f aca="false">IF(OR($A83="",ER$4=""),0,COUNTIFS(Formulas!$A$2:$A$3001,ER$4,Formulas!$B$2:$B$3001,$A83))</f>
        <v>0</v>
      </c>
      <c r="ES83" s="21" t="n">
        <f aca="false">IF(OR($A83="",ES$4=""),0,COUNTIFS(Formulas!$A$2:$A$3001,ES$4,Formulas!$B$2:$B$3001,$A83))</f>
        <v>0</v>
      </c>
      <c r="ET83" s="21" t="n">
        <f aca="false">IF(OR($A83="",ET$4=""),0,COUNTIFS(Formulas!$A$2:$A$3001,ET$4,Formulas!$B$2:$B$3001,$A83))</f>
        <v>0</v>
      </c>
      <c r="EU83" s="21" t="n">
        <f aca="false">IF(OR($A83="",EU$4=""),0,COUNTIFS(Formulas!$A$2:$A$3001,EU$4,Formulas!$B$2:$B$3001,$A83))</f>
        <v>0</v>
      </c>
      <c r="EV83" s="21" t="n">
        <f aca="false">IF(OR($A83="",EV$4=""),0,COUNTIFS(Formulas!$A$2:$A$3001,EV$4,Formulas!$B$2:$B$3001,$A83))</f>
        <v>0</v>
      </c>
    </row>
    <row r="84" customFormat="false" ht="15" hidden="false" customHeight="false" outlineLevel="0" collapsed="false">
      <c r="A84" s="13" t="str">
        <f aca="false">IF(INDEX(Materials!$A$2:$A$301,80)="","",INDEX(Materials!$A$2:$A$301,80))</f>
        <v>Riboflavin (Vitamin B2)</v>
      </c>
      <c r="B84" s="19" t="n">
        <f aca="false">IF(A84="","",COUNTIF(C84:EV84,"&gt;0"))</f>
        <v>9</v>
      </c>
      <c r="C84" s="21" t="n">
        <f aca="false">IF(OR($A84="",C$4=""),0,COUNTIFS(Formulas!$A$2:$A$3001,C$4,Formulas!$B$2:$B$3001,$A84))</f>
        <v>0</v>
      </c>
      <c r="D84" s="21" t="n">
        <f aca="false">IF(OR($A84="",D$4=""),0,COUNTIFS(Formulas!$A$2:$A$3001,D$4,Formulas!$B$2:$B$3001,$A84))</f>
        <v>0</v>
      </c>
      <c r="E84" s="21" t="n">
        <f aca="false">IF(OR($A84="",E$4=""),0,COUNTIFS(Formulas!$A$2:$A$3001,E$4,Formulas!$B$2:$B$3001,$A84))</f>
        <v>0</v>
      </c>
      <c r="F84" s="21" t="n">
        <f aca="false">IF(OR($A84="",F$4=""),0,COUNTIFS(Formulas!$A$2:$A$3001,F$4,Formulas!$B$2:$B$3001,$A84))</f>
        <v>0</v>
      </c>
      <c r="G84" s="21" t="n">
        <f aca="false">IF(OR($A84="",G$4=""),0,COUNTIFS(Formulas!$A$2:$A$3001,G$4,Formulas!$B$2:$B$3001,$A84))</f>
        <v>0</v>
      </c>
      <c r="H84" s="21" t="n">
        <f aca="false">IF(OR($A84="",H$4=""),0,COUNTIFS(Formulas!$A$2:$A$3001,H$4,Formulas!$B$2:$B$3001,$A84))</f>
        <v>0</v>
      </c>
      <c r="I84" s="21" t="n">
        <f aca="false">IF(OR($A84="",I$4=""),0,COUNTIFS(Formulas!$A$2:$A$3001,I$4,Formulas!$B$2:$B$3001,$A84))</f>
        <v>0</v>
      </c>
      <c r="J84" s="21" t="n">
        <f aca="false">IF(OR($A84="",J$4=""),0,COUNTIFS(Formulas!$A$2:$A$3001,J$4,Formulas!$B$2:$B$3001,$A84))</f>
        <v>0</v>
      </c>
      <c r="K84" s="21" t="n">
        <f aca="false">IF(OR($A84="",K$4=""),0,COUNTIFS(Formulas!$A$2:$A$3001,K$4,Formulas!$B$2:$B$3001,$A84))</f>
        <v>0</v>
      </c>
      <c r="L84" s="21" t="n">
        <f aca="false">IF(OR($A84="",L$4=""),0,COUNTIFS(Formulas!$A$2:$A$3001,L$4,Formulas!$B$2:$B$3001,$A84))</f>
        <v>0</v>
      </c>
      <c r="M84" s="21" t="n">
        <f aca="false">IF(OR($A84="",M$4=""),0,COUNTIFS(Formulas!$A$2:$A$3001,M$4,Formulas!$B$2:$B$3001,$A84))</f>
        <v>0</v>
      </c>
      <c r="N84" s="21" t="n">
        <f aca="false">IF(OR($A84="",N$4=""),0,COUNTIFS(Formulas!$A$2:$A$3001,N$4,Formulas!$B$2:$B$3001,$A84))</f>
        <v>0</v>
      </c>
      <c r="O84" s="21" t="n">
        <f aca="false">IF(OR($A84="",O$4=""),0,COUNTIFS(Formulas!$A$2:$A$3001,O$4,Formulas!$B$2:$B$3001,$A84))</f>
        <v>0</v>
      </c>
      <c r="P84" s="21" t="n">
        <f aca="false">IF(OR($A84="",P$4=""),0,COUNTIFS(Formulas!$A$2:$A$3001,P$4,Formulas!$B$2:$B$3001,$A84))</f>
        <v>0</v>
      </c>
      <c r="Q84" s="21" t="n">
        <f aca="false">IF(OR($A84="",Q$4=""),0,COUNTIFS(Formulas!$A$2:$A$3001,Q$4,Formulas!$B$2:$B$3001,$A84))</f>
        <v>0</v>
      </c>
      <c r="R84" s="21" t="n">
        <f aca="false">IF(OR($A84="",R$4=""),0,COUNTIFS(Formulas!$A$2:$A$3001,R$4,Formulas!$B$2:$B$3001,$A84))</f>
        <v>0</v>
      </c>
      <c r="S84" s="21" t="n">
        <f aca="false">IF(OR($A84="",S$4=""),0,COUNTIFS(Formulas!$A$2:$A$3001,S$4,Formulas!$B$2:$B$3001,$A84))</f>
        <v>0</v>
      </c>
      <c r="T84" s="21" t="n">
        <f aca="false">IF(OR($A84="",T$4=""),0,COUNTIFS(Formulas!$A$2:$A$3001,T$4,Formulas!$B$2:$B$3001,$A84))</f>
        <v>0</v>
      </c>
      <c r="U84" s="21" t="n">
        <f aca="false">IF(OR($A84="",U$4=""),0,COUNTIFS(Formulas!$A$2:$A$3001,U$4,Formulas!$B$2:$B$3001,$A84))</f>
        <v>0</v>
      </c>
      <c r="V84" s="21" t="n">
        <f aca="false">IF(OR($A84="",V$4=""),0,COUNTIFS(Formulas!$A$2:$A$3001,V$4,Formulas!$B$2:$B$3001,$A84))</f>
        <v>0</v>
      </c>
      <c r="W84" s="21" t="n">
        <f aca="false">IF(OR($A84="",W$4=""),0,COUNTIFS(Formulas!$A$2:$A$3001,W$4,Formulas!$B$2:$B$3001,$A84))</f>
        <v>0</v>
      </c>
      <c r="X84" s="21" t="n">
        <f aca="false">IF(OR($A84="",X$4=""),0,COUNTIFS(Formulas!$A$2:$A$3001,X$4,Formulas!$B$2:$B$3001,$A84))</f>
        <v>0</v>
      </c>
      <c r="Y84" s="21" t="n">
        <f aca="false">IF(OR($A84="",Y$4=""),0,COUNTIFS(Formulas!$A$2:$A$3001,Y$4,Formulas!$B$2:$B$3001,$A84))</f>
        <v>0</v>
      </c>
      <c r="Z84" s="21" t="n">
        <f aca="false">IF(OR($A84="",Z$4=""),0,COUNTIFS(Formulas!$A$2:$A$3001,Z$4,Formulas!$B$2:$B$3001,$A84))</f>
        <v>0</v>
      </c>
      <c r="AA84" s="21" t="n">
        <f aca="false">IF(OR($A84="",AA$4=""),0,COUNTIFS(Formulas!$A$2:$A$3001,AA$4,Formulas!$B$2:$B$3001,$A84))</f>
        <v>0</v>
      </c>
      <c r="AB84" s="21" t="n">
        <f aca="false">IF(OR($A84="",AB$4=""),0,COUNTIFS(Formulas!$A$2:$A$3001,AB$4,Formulas!$B$2:$B$3001,$A84))</f>
        <v>0</v>
      </c>
      <c r="AC84" s="21" t="n">
        <f aca="false">IF(OR($A84="",AC$4=""),0,COUNTIFS(Formulas!$A$2:$A$3001,AC$4,Formulas!$B$2:$B$3001,$A84))</f>
        <v>0</v>
      </c>
      <c r="AD84" s="21" t="n">
        <f aca="false">IF(OR($A84="",AD$4=""),0,COUNTIFS(Formulas!$A$2:$A$3001,AD$4,Formulas!$B$2:$B$3001,$A84))</f>
        <v>0</v>
      </c>
      <c r="AE84" s="21" t="n">
        <f aca="false">IF(OR($A84="",AE$4=""),0,COUNTIFS(Formulas!$A$2:$A$3001,AE$4,Formulas!$B$2:$B$3001,$A84))</f>
        <v>0</v>
      </c>
      <c r="AF84" s="21" t="n">
        <f aca="false">IF(OR($A84="",AF$4=""),0,COUNTIFS(Formulas!$A$2:$A$3001,AF$4,Formulas!$B$2:$B$3001,$A84))</f>
        <v>0</v>
      </c>
      <c r="AG84" s="21" t="n">
        <f aca="false">IF(OR($A84="",AG$4=""),0,COUNTIFS(Formulas!$A$2:$A$3001,AG$4,Formulas!$B$2:$B$3001,$A84))</f>
        <v>0</v>
      </c>
      <c r="AH84" s="21" t="n">
        <f aca="false">IF(OR($A84="",AH$4=""),0,COUNTIFS(Formulas!$A$2:$A$3001,AH$4,Formulas!$B$2:$B$3001,$A84))</f>
        <v>0</v>
      </c>
      <c r="AI84" s="21" t="n">
        <f aca="false">IF(OR($A84="",AI$4=""),0,COUNTIFS(Formulas!$A$2:$A$3001,AI$4,Formulas!$B$2:$B$3001,$A84))</f>
        <v>0</v>
      </c>
      <c r="AJ84" s="21" t="n">
        <f aca="false">IF(OR($A84="",AJ$4=""),0,COUNTIFS(Formulas!$A$2:$A$3001,AJ$4,Formulas!$B$2:$B$3001,$A84))</f>
        <v>0</v>
      </c>
      <c r="AK84" s="21" t="n">
        <f aca="false">IF(OR($A84="",AK$4=""),0,COUNTIFS(Formulas!$A$2:$A$3001,AK$4,Formulas!$B$2:$B$3001,$A84))</f>
        <v>0</v>
      </c>
      <c r="AL84" s="21" t="n">
        <f aca="false">IF(OR($A84="",AL$4=""),0,COUNTIFS(Formulas!$A$2:$A$3001,AL$4,Formulas!$B$2:$B$3001,$A84))</f>
        <v>0</v>
      </c>
      <c r="AM84" s="21" t="n">
        <f aca="false">IF(OR($A84="",AM$4=""),0,COUNTIFS(Formulas!$A$2:$A$3001,AM$4,Formulas!$B$2:$B$3001,$A84))</f>
        <v>0</v>
      </c>
      <c r="AN84" s="21" t="n">
        <f aca="false">IF(OR($A84="",AN$4=""),0,COUNTIFS(Formulas!$A$2:$A$3001,AN$4,Formulas!$B$2:$B$3001,$A84))</f>
        <v>0</v>
      </c>
      <c r="AO84" s="21" t="n">
        <f aca="false">IF(OR($A84="",AO$4=""),0,COUNTIFS(Formulas!$A$2:$A$3001,AO$4,Formulas!$B$2:$B$3001,$A84))</f>
        <v>0</v>
      </c>
      <c r="AP84" s="21" t="n">
        <f aca="false">IF(OR($A84="",AP$4=""),0,COUNTIFS(Formulas!$A$2:$A$3001,AP$4,Formulas!$B$2:$B$3001,$A84))</f>
        <v>0</v>
      </c>
      <c r="AQ84" s="21" t="n">
        <f aca="false">IF(OR($A84="",AQ$4=""),0,COUNTIFS(Formulas!$A$2:$A$3001,AQ$4,Formulas!$B$2:$B$3001,$A84))</f>
        <v>0</v>
      </c>
      <c r="AR84" s="21" t="n">
        <f aca="false">IF(OR($A84="",AR$4=""),0,COUNTIFS(Formulas!$A$2:$A$3001,AR$4,Formulas!$B$2:$B$3001,$A84))</f>
        <v>0</v>
      </c>
      <c r="AS84" s="21" t="n">
        <f aca="false">IF(OR($A84="",AS$4=""),0,COUNTIFS(Formulas!$A$2:$A$3001,AS$4,Formulas!$B$2:$B$3001,$A84))</f>
        <v>0</v>
      </c>
      <c r="AT84" s="21" t="n">
        <f aca="false">IF(OR($A84="",AT$4=""),0,COUNTIFS(Formulas!$A$2:$A$3001,AT$4,Formulas!$B$2:$B$3001,$A84))</f>
        <v>0</v>
      </c>
      <c r="AU84" s="21" t="n">
        <f aca="false">IF(OR($A84="",AU$4=""),0,COUNTIFS(Formulas!$A$2:$A$3001,AU$4,Formulas!$B$2:$B$3001,$A84))</f>
        <v>0</v>
      </c>
      <c r="AV84" s="21" t="n">
        <f aca="false">IF(OR($A84="",AV$4=""),0,COUNTIFS(Formulas!$A$2:$A$3001,AV$4,Formulas!$B$2:$B$3001,$A84))</f>
        <v>0</v>
      </c>
      <c r="AW84" s="21" t="n">
        <f aca="false">IF(OR($A84="",AW$4=""),0,COUNTIFS(Formulas!$A$2:$A$3001,AW$4,Formulas!$B$2:$B$3001,$A84))</f>
        <v>0</v>
      </c>
      <c r="AX84" s="21" t="n">
        <f aca="false">IF(OR($A84="",AX$4=""),0,COUNTIFS(Formulas!$A$2:$A$3001,AX$4,Formulas!$B$2:$B$3001,$A84))</f>
        <v>0</v>
      </c>
      <c r="AY84" s="21" t="n">
        <f aca="false">IF(OR($A84="",AY$4=""),0,COUNTIFS(Formulas!$A$2:$A$3001,AY$4,Formulas!$B$2:$B$3001,$A84))</f>
        <v>0</v>
      </c>
      <c r="AZ84" s="21" t="n">
        <f aca="false">IF(OR($A84="",AZ$4=""),0,COUNTIFS(Formulas!$A$2:$A$3001,AZ$4,Formulas!$B$2:$B$3001,$A84))</f>
        <v>0</v>
      </c>
      <c r="BA84" s="21" t="n">
        <f aca="false">IF(OR($A84="",BA$4=""),0,COUNTIFS(Formulas!$A$2:$A$3001,BA$4,Formulas!$B$2:$B$3001,$A84))</f>
        <v>0</v>
      </c>
      <c r="BB84" s="21" t="n">
        <f aca="false">IF(OR($A84="",BB$4=""),0,COUNTIFS(Formulas!$A$2:$A$3001,BB$4,Formulas!$B$2:$B$3001,$A84))</f>
        <v>0</v>
      </c>
      <c r="BC84" s="21" t="n">
        <f aca="false">IF(OR($A84="",BC$4=""),0,COUNTIFS(Formulas!$A$2:$A$3001,BC$4,Formulas!$B$2:$B$3001,$A84))</f>
        <v>0</v>
      </c>
      <c r="BD84" s="21" t="n">
        <f aca="false">IF(OR($A84="",BD$4=""),0,COUNTIFS(Formulas!$A$2:$A$3001,BD$4,Formulas!$B$2:$B$3001,$A84))</f>
        <v>0</v>
      </c>
      <c r="BE84" s="21" t="n">
        <f aca="false">IF(OR($A84="",BE$4=""),0,COUNTIFS(Formulas!$A$2:$A$3001,BE$4,Formulas!$B$2:$B$3001,$A84))</f>
        <v>0</v>
      </c>
      <c r="BF84" s="21" t="n">
        <f aca="false">IF(OR($A84="",BF$4=""),0,COUNTIFS(Formulas!$A$2:$A$3001,BF$4,Formulas!$B$2:$B$3001,$A84))</f>
        <v>0</v>
      </c>
      <c r="BG84" s="21" t="n">
        <f aca="false">IF(OR($A84="",BG$4=""),0,COUNTIFS(Formulas!$A$2:$A$3001,BG$4,Formulas!$B$2:$B$3001,$A84))</f>
        <v>0</v>
      </c>
      <c r="BH84" s="21" t="n">
        <f aca="false">IF(OR($A84="",BH$4=""),0,COUNTIFS(Formulas!$A$2:$A$3001,BH$4,Formulas!$B$2:$B$3001,$A84))</f>
        <v>0</v>
      </c>
      <c r="BI84" s="21" t="n">
        <f aca="false">IF(OR($A84="",BI$4=""),0,COUNTIFS(Formulas!$A$2:$A$3001,BI$4,Formulas!$B$2:$B$3001,$A84))</f>
        <v>0</v>
      </c>
      <c r="BJ84" s="21" t="n">
        <f aca="false">IF(OR($A84="",BJ$4=""),0,COUNTIFS(Formulas!$A$2:$A$3001,BJ$4,Formulas!$B$2:$B$3001,$A84))</f>
        <v>0</v>
      </c>
      <c r="BK84" s="21" t="n">
        <f aca="false">IF(OR($A84="",BK$4=""),0,COUNTIFS(Formulas!$A$2:$A$3001,BK$4,Formulas!$B$2:$B$3001,$A84))</f>
        <v>0</v>
      </c>
      <c r="BL84" s="21" t="n">
        <f aca="false">IF(OR($A84="",BL$4=""),0,COUNTIFS(Formulas!$A$2:$A$3001,BL$4,Formulas!$B$2:$B$3001,$A84))</f>
        <v>0</v>
      </c>
      <c r="BM84" s="21" t="n">
        <f aca="false">IF(OR($A84="",BM$4=""),0,COUNTIFS(Formulas!$A$2:$A$3001,BM$4,Formulas!$B$2:$B$3001,$A84))</f>
        <v>0</v>
      </c>
      <c r="BN84" s="21" t="n">
        <f aca="false">IF(OR($A84="",BN$4=""),0,COUNTIFS(Formulas!$A$2:$A$3001,BN$4,Formulas!$B$2:$B$3001,$A84))</f>
        <v>0</v>
      </c>
      <c r="BO84" s="21" t="n">
        <f aca="false">IF(OR($A84="",BO$4=""),0,COUNTIFS(Formulas!$A$2:$A$3001,BO$4,Formulas!$B$2:$B$3001,$A84))</f>
        <v>0</v>
      </c>
      <c r="BP84" s="21" t="n">
        <f aca="false">IF(OR($A84="",BP$4=""),0,COUNTIFS(Formulas!$A$2:$A$3001,BP$4,Formulas!$B$2:$B$3001,$A84))</f>
        <v>0</v>
      </c>
      <c r="BQ84" s="21" t="n">
        <f aca="false">IF(OR($A84="",BQ$4=""),0,COUNTIFS(Formulas!$A$2:$A$3001,BQ$4,Formulas!$B$2:$B$3001,$A84))</f>
        <v>0</v>
      </c>
      <c r="BR84" s="21" t="n">
        <f aca="false">IF(OR($A84="",BR$4=""),0,COUNTIFS(Formulas!$A$2:$A$3001,BR$4,Formulas!$B$2:$B$3001,$A84))</f>
        <v>0</v>
      </c>
      <c r="BS84" s="21" t="n">
        <f aca="false">IF(OR($A84="",BS$4=""),0,COUNTIFS(Formulas!$A$2:$A$3001,BS$4,Formulas!$B$2:$B$3001,$A84))</f>
        <v>0</v>
      </c>
      <c r="BT84" s="21" t="n">
        <f aca="false">IF(OR($A84="",BT$4=""),0,COUNTIFS(Formulas!$A$2:$A$3001,BT$4,Formulas!$B$2:$B$3001,$A84))</f>
        <v>0</v>
      </c>
      <c r="BU84" s="21" t="n">
        <f aca="false">IF(OR($A84="",BU$4=""),0,COUNTIFS(Formulas!$A$2:$A$3001,BU$4,Formulas!$B$2:$B$3001,$A84))</f>
        <v>1</v>
      </c>
      <c r="BV84" s="21" t="n">
        <f aca="false">IF(OR($A84="",BV$4=""),0,COUNTIFS(Formulas!$A$2:$A$3001,BV$4,Formulas!$B$2:$B$3001,$A84))</f>
        <v>0</v>
      </c>
      <c r="BW84" s="21" t="n">
        <f aca="false">IF(OR($A84="",BW$4=""),0,COUNTIFS(Formulas!$A$2:$A$3001,BW$4,Formulas!$B$2:$B$3001,$A84))</f>
        <v>0</v>
      </c>
      <c r="BX84" s="21" t="n">
        <f aca="false">IF(OR($A84="",BX$4=""),0,COUNTIFS(Formulas!$A$2:$A$3001,BX$4,Formulas!$B$2:$B$3001,$A84))</f>
        <v>0</v>
      </c>
      <c r="BY84" s="21" t="n">
        <f aca="false">IF(OR($A84="",BY$4=""),0,COUNTIFS(Formulas!$A$2:$A$3001,BY$4,Formulas!$B$2:$B$3001,$A84))</f>
        <v>0</v>
      </c>
      <c r="BZ84" s="21" t="n">
        <f aca="false">IF(OR($A84="",BZ$4=""),0,COUNTIFS(Formulas!$A$2:$A$3001,BZ$4,Formulas!$B$2:$B$3001,$A84))</f>
        <v>0</v>
      </c>
      <c r="CA84" s="21" t="n">
        <f aca="false">IF(OR($A84="",CA$4=""),0,COUNTIFS(Formulas!$A$2:$A$3001,CA$4,Formulas!$B$2:$B$3001,$A84))</f>
        <v>0</v>
      </c>
      <c r="CB84" s="21" t="n">
        <f aca="false">IF(OR($A84="",CB$4=""),0,COUNTIFS(Formulas!$A$2:$A$3001,CB$4,Formulas!$B$2:$B$3001,$A84))</f>
        <v>0</v>
      </c>
      <c r="CC84" s="21" t="n">
        <f aca="false">IF(OR($A84="",CC$4=""),0,COUNTIFS(Formulas!$A$2:$A$3001,CC$4,Formulas!$B$2:$B$3001,$A84))</f>
        <v>0</v>
      </c>
      <c r="CD84" s="21" t="n">
        <f aca="false">IF(OR($A84="",CD$4=""),0,COUNTIFS(Formulas!$A$2:$A$3001,CD$4,Formulas!$B$2:$B$3001,$A84))</f>
        <v>0</v>
      </c>
      <c r="CE84" s="21" t="n">
        <f aca="false">IF(OR($A84="",CE$4=""),0,COUNTIFS(Formulas!$A$2:$A$3001,CE$4,Formulas!$B$2:$B$3001,$A84))</f>
        <v>0</v>
      </c>
      <c r="CF84" s="21" t="n">
        <f aca="false">IF(OR($A84="",CF$4=""),0,COUNTIFS(Formulas!$A$2:$A$3001,CF$4,Formulas!$B$2:$B$3001,$A84))</f>
        <v>0</v>
      </c>
      <c r="CG84" s="21" t="n">
        <f aca="false">IF(OR($A84="",CG$4=""),0,COUNTIFS(Formulas!$A$2:$A$3001,CG$4,Formulas!$B$2:$B$3001,$A84))</f>
        <v>0</v>
      </c>
      <c r="CH84" s="21" t="n">
        <f aca="false">IF(OR($A84="",CH$4=""),0,COUNTIFS(Formulas!$A$2:$A$3001,CH$4,Formulas!$B$2:$B$3001,$A84))</f>
        <v>0</v>
      </c>
      <c r="CI84" s="21" t="n">
        <f aca="false">IF(OR($A84="",CI$4=""),0,COUNTIFS(Formulas!$A$2:$A$3001,CI$4,Formulas!$B$2:$B$3001,$A84))</f>
        <v>0</v>
      </c>
      <c r="CJ84" s="21" t="n">
        <f aca="false">IF(OR($A84="",CJ$4=""),0,COUNTIFS(Formulas!$A$2:$A$3001,CJ$4,Formulas!$B$2:$B$3001,$A84))</f>
        <v>0</v>
      </c>
      <c r="CK84" s="21" t="n">
        <f aca="false">IF(OR($A84="",CK$4=""),0,COUNTIFS(Formulas!$A$2:$A$3001,CK$4,Formulas!$B$2:$B$3001,$A84))</f>
        <v>0</v>
      </c>
      <c r="CL84" s="21" t="n">
        <f aca="false">IF(OR($A84="",CL$4=""),0,COUNTIFS(Formulas!$A$2:$A$3001,CL$4,Formulas!$B$2:$B$3001,$A84))</f>
        <v>0</v>
      </c>
      <c r="CM84" s="21" t="n">
        <f aca="false">IF(OR($A84="",CM$4=""),0,COUNTIFS(Formulas!$A$2:$A$3001,CM$4,Formulas!$B$2:$B$3001,$A84))</f>
        <v>0</v>
      </c>
      <c r="CN84" s="21" t="n">
        <f aca="false">IF(OR($A84="",CN$4=""),0,COUNTIFS(Formulas!$A$2:$A$3001,CN$4,Formulas!$B$2:$B$3001,$A84))</f>
        <v>0</v>
      </c>
      <c r="CO84" s="21" t="n">
        <f aca="false">IF(OR($A84="",CO$4=""),0,COUNTIFS(Formulas!$A$2:$A$3001,CO$4,Formulas!$B$2:$B$3001,$A84))</f>
        <v>0</v>
      </c>
      <c r="CP84" s="21" t="n">
        <f aca="false">IF(OR($A84="",CP$4=""),0,COUNTIFS(Formulas!$A$2:$A$3001,CP$4,Formulas!$B$2:$B$3001,$A84))</f>
        <v>0</v>
      </c>
      <c r="CQ84" s="21" t="n">
        <f aca="false">IF(OR($A84="",CQ$4=""),0,COUNTIFS(Formulas!$A$2:$A$3001,CQ$4,Formulas!$B$2:$B$3001,$A84))</f>
        <v>0</v>
      </c>
      <c r="CR84" s="21" t="n">
        <f aca="false">IF(OR($A84="",CR$4=""),0,COUNTIFS(Formulas!$A$2:$A$3001,CR$4,Formulas!$B$2:$B$3001,$A84))</f>
        <v>0</v>
      </c>
      <c r="CS84" s="21" t="n">
        <f aca="false">IF(OR($A84="",CS$4=""),0,COUNTIFS(Formulas!$A$2:$A$3001,CS$4,Formulas!$B$2:$B$3001,$A84))</f>
        <v>1</v>
      </c>
      <c r="CT84" s="21" t="n">
        <f aca="false">IF(OR($A84="",CT$4=""),0,COUNTIFS(Formulas!$A$2:$A$3001,CT$4,Formulas!$B$2:$B$3001,$A84))</f>
        <v>1</v>
      </c>
      <c r="CU84" s="21" t="n">
        <f aca="false">IF(OR($A84="",CU$4=""),0,COUNTIFS(Formulas!$A$2:$A$3001,CU$4,Formulas!$B$2:$B$3001,$A84))</f>
        <v>1</v>
      </c>
      <c r="CV84" s="21" t="n">
        <f aca="false">IF(OR($A84="",CV$4=""),0,COUNTIFS(Formulas!$A$2:$A$3001,CV$4,Formulas!$B$2:$B$3001,$A84))</f>
        <v>1</v>
      </c>
      <c r="CW84" s="21" t="n">
        <f aca="false">IF(OR($A84="",CW$4=""),0,COUNTIFS(Formulas!$A$2:$A$3001,CW$4,Formulas!$B$2:$B$3001,$A84))</f>
        <v>1</v>
      </c>
      <c r="CX84" s="21" t="n">
        <f aca="false">IF(OR($A84="",CX$4=""),0,COUNTIFS(Formulas!$A$2:$A$3001,CX$4,Formulas!$B$2:$B$3001,$A84))</f>
        <v>1</v>
      </c>
      <c r="CY84" s="21" t="n">
        <f aca="false">IF(OR($A84="",CY$4=""),0,COUNTIFS(Formulas!$A$2:$A$3001,CY$4,Formulas!$B$2:$B$3001,$A84))</f>
        <v>1</v>
      </c>
      <c r="CZ84" s="21" t="n">
        <f aca="false">IF(OR($A84="",CZ$4=""),0,COUNTIFS(Formulas!$A$2:$A$3001,CZ$4,Formulas!$B$2:$B$3001,$A84))</f>
        <v>0</v>
      </c>
      <c r="DA84" s="21" t="n">
        <f aca="false">IF(OR($A84="",DA$4=""),0,COUNTIFS(Formulas!$A$2:$A$3001,DA$4,Formulas!$B$2:$B$3001,$A84))</f>
        <v>0</v>
      </c>
      <c r="DB84" s="21" t="n">
        <f aca="false">IF(OR($A84="",DB$4=""),0,COUNTIFS(Formulas!$A$2:$A$3001,DB$4,Formulas!$B$2:$B$3001,$A84))</f>
        <v>0</v>
      </c>
      <c r="DC84" s="21" t="n">
        <f aca="false">IF(OR($A84="",DC$4=""),0,COUNTIFS(Formulas!$A$2:$A$3001,DC$4,Formulas!$B$2:$B$3001,$A84))</f>
        <v>0</v>
      </c>
      <c r="DD84" s="21" t="n">
        <f aca="false">IF(OR($A84="",DD$4=""),0,COUNTIFS(Formulas!$A$2:$A$3001,DD$4,Formulas!$B$2:$B$3001,$A84))</f>
        <v>1</v>
      </c>
      <c r="DE84" s="21" t="n">
        <f aca="false">IF(OR($A84="",DE$4=""),0,COUNTIFS(Formulas!$A$2:$A$3001,DE$4,Formulas!$B$2:$B$3001,$A84))</f>
        <v>0</v>
      </c>
      <c r="DF84" s="21" t="n">
        <f aca="false">IF(OR($A84="",DF$4=""),0,COUNTIFS(Formulas!$A$2:$A$3001,DF$4,Formulas!$B$2:$B$3001,$A84))</f>
        <v>0</v>
      </c>
      <c r="DG84" s="21" t="n">
        <f aca="false">IF(OR($A84="",DG$4=""),0,COUNTIFS(Formulas!$A$2:$A$3001,DG$4,Formulas!$B$2:$B$3001,$A84))</f>
        <v>0</v>
      </c>
      <c r="DH84" s="21" t="n">
        <f aca="false">IF(OR($A84="",DH$4=""),0,COUNTIFS(Formulas!$A$2:$A$3001,DH$4,Formulas!$B$2:$B$3001,$A84))</f>
        <v>0</v>
      </c>
      <c r="DI84" s="21" t="n">
        <f aca="false">IF(OR($A84="",DI$4=""),0,COUNTIFS(Formulas!$A$2:$A$3001,DI$4,Formulas!$B$2:$B$3001,$A84))</f>
        <v>0</v>
      </c>
      <c r="DJ84" s="21" t="n">
        <f aca="false">IF(OR($A84="",DJ$4=""),0,COUNTIFS(Formulas!$A$2:$A$3001,DJ$4,Formulas!$B$2:$B$3001,$A84))</f>
        <v>0</v>
      </c>
      <c r="DK84" s="21" t="n">
        <f aca="false">IF(OR($A84="",DK$4=""),0,COUNTIFS(Formulas!$A$2:$A$3001,DK$4,Formulas!$B$2:$B$3001,$A84))</f>
        <v>0</v>
      </c>
      <c r="DL84" s="21" t="n">
        <f aca="false">IF(OR($A84="",DL$4=""),0,COUNTIFS(Formulas!$A$2:$A$3001,DL$4,Formulas!$B$2:$B$3001,$A84))</f>
        <v>0</v>
      </c>
      <c r="DM84" s="21" t="n">
        <f aca="false">IF(OR($A84="",DM$4=""),0,COUNTIFS(Formulas!$A$2:$A$3001,DM$4,Formulas!$B$2:$B$3001,$A84))</f>
        <v>0</v>
      </c>
      <c r="DN84" s="21" t="n">
        <f aca="false">IF(OR($A84="",DN$4=""),0,COUNTIFS(Formulas!$A$2:$A$3001,DN$4,Formulas!$B$2:$B$3001,$A84))</f>
        <v>0</v>
      </c>
      <c r="DO84" s="21" t="n">
        <f aca="false">IF(OR($A84="",DO$4=""),0,COUNTIFS(Formulas!$A$2:$A$3001,DO$4,Formulas!$B$2:$B$3001,$A84))</f>
        <v>0</v>
      </c>
      <c r="DP84" s="21" t="n">
        <f aca="false">IF(OR($A84="",DP$4=""),0,COUNTIFS(Formulas!$A$2:$A$3001,DP$4,Formulas!$B$2:$B$3001,$A84))</f>
        <v>0</v>
      </c>
      <c r="DQ84" s="21" t="n">
        <f aca="false">IF(OR($A84="",DQ$4=""),0,COUNTIFS(Formulas!$A$2:$A$3001,DQ$4,Formulas!$B$2:$B$3001,$A84))</f>
        <v>0</v>
      </c>
      <c r="DR84" s="21" t="n">
        <f aca="false">IF(OR($A84="",DR$4=""),0,COUNTIFS(Formulas!$A$2:$A$3001,DR$4,Formulas!$B$2:$B$3001,$A84))</f>
        <v>0</v>
      </c>
      <c r="DS84" s="21" t="n">
        <f aca="false">IF(OR($A84="",DS$4=""),0,COUNTIFS(Formulas!$A$2:$A$3001,DS$4,Formulas!$B$2:$B$3001,$A84))</f>
        <v>0</v>
      </c>
      <c r="DT84" s="21" t="n">
        <f aca="false">IF(OR($A84="",DT$4=""),0,COUNTIFS(Formulas!$A$2:$A$3001,DT$4,Formulas!$B$2:$B$3001,$A84))</f>
        <v>0</v>
      </c>
      <c r="DU84" s="21" t="n">
        <f aca="false">IF(OR($A84="",DU$4=""),0,COUNTIFS(Formulas!$A$2:$A$3001,DU$4,Formulas!$B$2:$B$3001,$A84))</f>
        <v>0</v>
      </c>
      <c r="DV84" s="21" t="n">
        <f aca="false">IF(OR($A84="",DV$4=""),0,COUNTIFS(Formulas!$A$2:$A$3001,DV$4,Formulas!$B$2:$B$3001,$A84))</f>
        <v>0</v>
      </c>
      <c r="DW84" s="21" t="n">
        <f aca="false">IF(OR($A84="",DW$4=""),0,COUNTIFS(Formulas!$A$2:$A$3001,DW$4,Formulas!$B$2:$B$3001,$A84))</f>
        <v>0</v>
      </c>
      <c r="DX84" s="21" t="n">
        <f aca="false">IF(OR($A84="",DX$4=""),0,COUNTIFS(Formulas!$A$2:$A$3001,DX$4,Formulas!$B$2:$B$3001,$A84))</f>
        <v>0</v>
      </c>
      <c r="DY84" s="21" t="n">
        <f aca="false">IF(OR($A84="",DY$4=""),0,COUNTIFS(Formulas!$A$2:$A$3001,DY$4,Formulas!$B$2:$B$3001,$A84))</f>
        <v>0</v>
      </c>
      <c r="DZ84" s="21" t="n">
        <f aca="false">IF(OR($A84="",DZ$4=""),0,COUNTIFS(Formulas!$A$2:$A$3001,DZ$4,Formulas!$B$2:$B$3001,$A84))</f>
        <v>0</v>
      </c>
      <c r="EA84" s="21" t="n">
        <f aca="false">IF(OR($A84="",EA$4=""),0,COUNTIFS(Formulas!$A$2:$A$3001,EA$4,Formulas!$B$2:$B$3001,$A84))</f>
        <v>0</v>
      </c>
      <c r="EB84" s="21" t="n">
        <f aca="false">IF(OR($A84="",EB$4=""),0,COUNTIFS(Formulas!$A$2:$A$3001,EB$4,Formulas!$B$2:$B$3001,$A84))</f>
        <v>0</v>
      </c>
      <c r="EC84" s="21" t="n">
        <f aca="false">IF(OR($A84="",EC$4=""),0,COUNTIFS(Formulas!$A$2:$A$3001,EC$4,Formulas!$B$2:$B$3001,$A84))</f>
        <v>0</v>
      </c>
      <c r="ED84" s="21" t="n">
        <f aca="false">IF(OR($A84="",ED$4=""),0,COUNTIFS(Formulas!$A$2:$A$3001,ED$4,Formulas!$B$2:$B$3001,$A84))</f>
        <v>0</v>
      </c>
      <c r="EE84" s="21" t="n">
        <f aca="false">IF(OR($A84="",EE$4=""),0,COUNTIFS(Formulas!$A$2:$A$3001,EE$4,Formulas!$B$2:$B$3001,$A84))</f>
        <v>0</v>
      </c>
      <c r="EF84" s="21" t="n">
        <f aca="false">IF(OR($A84="",EF$4=""),0,COUNTIFS(Formulas!$A$2:$A$3001,EF$4,Formulas!$B$2:$B$3001,$A84))</f>
        <v>0</v>
      </c>
      <c r="EG84" s="21" t="n">
        <f aca="false">IF(OR($A84="",EG$4=""),0,COUNTIFS(Formulas!$A$2:$A$3001,EG$4,Formulas!$B$2:$B$3001,$A84))</f>
        <v>0</v>
      </c>
      <c r="EH84" s="21" t="n">
        <f aca="false">IF(OR($A84="",EH$4=""),0,COUNTIFS(Formulas!$A$2:$A$3001,EH$4,Formulas!$B$2:$B$3001,$A84))</f>
        <v>0</v>
      </c>
      <c r="EI84" s="21" t="n">
        <f aca="false">IF(OR($A84="",EI$4=""),0,COUNTIFS(Formulas!$A$2:$A$3001,EI$4,Formulas!$B$2:$B$3001,$A84))</f>
        <v>0</v>
      </c>
      <c r="EJ84" s="21" t="n">
        <f aca="false">IF(OR($A84="",EJ$4=""),0,COUNTIFS(Formulas!$A$2:$A$3001,EJ$4,Formulas!$B$2:$B$3001,$A84))</f>
        <v>0</v>
      </c>
      <c r="EK84" s="21" t="n">
        <f aca="false">IF(OR($A84="",EK$4=""),0,COUNTIFS(Formulas!$A$2:$A$3001,EK$4,Formulas!$B$2:$B$3001,$A84))</f>
        <v>0</v>
      </c>
      <c r="EL84" s="21" t="n">
        <f aca="false">IF(OR($A84="",EL$4=""),0,COUNTIFS(Formulas!$A$2:$A$3001,EL$4,Formulas!$B$2:$B$3001,$A84))</f>
        <v>0</v>
      </c>
      <c r="EM84" s="21" t="n">
        <f aca="false">IF(OR($A84="",EM$4=""),0,COUNTIFS(Formulas!$A$2:$A$3001,EM$4,Formulas!$B$2:$B$3001,$A84))</f>
        <v>0</v>
      </c>
      <c r="EN84" s="21" t="n">
        <f aca="false">IF(OR($A84="",EN$4=""),0,COUNTIFS(Formulas!$A$2:$A$3001,EN$4,Formulas!$B$2:$B$3001,$A84))</f>
        <v>0</v>
      </c>
      <c r="EO84" s="21" t="n">
        <f aca="false">IF(OR($A84="",EO$4=""),0,COUNTIFS(Formulas!$A$2:$A$3001,EO$4,Formulas!$B$2:$B$3001,$A84))</f>
        <v>0</v>
      </c>
      <c r="EP84" s="21" t="n">
        <f aca="false">IF(OR($A84="",EP$4=""),0,COUNTIFS(Formulas!$A$2:$A$3001,EP$4,Formulas!$B$2:$B$3001,$A84))</f>
        <v>0</v>
      </c>
      <c r="EQ84" s="21" t="n">
        <f aca="false">IF(OR($A84="",EQ$4=""),0,COUNTIFS(Formulas!$A$2:$A$3001,EQ$4,Formulas!$B$2:$B$3001,$A84))</f>
        <v>0</v>
      </c>
      <c r="ER84" s="21" t="n">
        <f aca="false">IF(OR($A84="",ER$4=""),0,COUNTIFS(Formulas!$A$2:$A$3001,ER$4,Formulas!$B$2:$B$3001,$A84))</f>
        <v>0</v>
      </c>
      <c r="ES84" s="21" t="n">
        <f aca="false">IF(OR($A84="",ES$4=""),0,COUNTIFS(Formulas!$A$2:$A$3001,ES$4,Formulas!$B$2:$B$3001,$A84))</f>
        <v>0</v>
      </c>
      <c r="ET84" s="21" t="n">
        <f aca="false">IF(OR($A84="",ET$4=""),0,COUNTIFS(Formulas!$A$2:$A$3001,ET$4,Formulas!$B$2:$B$3001,$A84))</f>
        <v>0</v>
      </c>
      <c r="EU84" s="21" t="n">
        <f aca="false">IF(OR($A84="",EU$4=""),0,COUNTIFS(Formulas!$A$2:$A$3001,EU$4,Formulas!$B$2:$B$3001,$A84))</f>
        <v>0</v>
      </c>
      <c r="EV84" s="21" t="n">
        <f aca="false">IF(OR($A84="",EV$4=""),0,COUNTIFS(Formulas!$A$2:$A$3001,EV$4,Formulas!$B$2:$B$3001,$A84))</f>
        <v>0</v>
      </c>
    </row>
    <row r="85" customFormat="false" ht="15" hidden="false" customHeight="false" outlineLevel="0" collapsed="false">
      <c r="A85" s="13" t="str">
        <f aca="false">IF(INDEX(Materials!$A$2:$A$301,81)="","",INDEX(Materials!$A$2:$A$301,81))</f>
        <v>Rosuvastatin Calcium</v>
      </c>
      <c r="B85" s="19" t="n">
        <f aca="false">IF(A85="","",COUNTIF(C85:EV85,"&gt;0"))</f>
        <v>3</v>
      </c>
      <c r="C85" s="21" t="n">
        <f aca="false">IF(OR($A85="",C$4=""),0,COUNTIFS(Formulas!$A$2:$A$3001,C$4,Formulas!$B$2:$B$3001,$A85))</f>
        <v>1</v>
      </c>
      <c r="D85" s="21" t="n">
        <f aca="false">IF(OR($A85="",D$4=""),0,COUNTIFS(Formulas!$A$2:$A$3001,D$4,Formulas!$B$2:$B$3001,$A85))</f>
        <v>1</v>
      </c>
      <c r="E85" s="21" t="n">
        <f aca="false">IF(OR($A85="",E$4=""),0,COUNTIFS(Formulas!$A$2:$A$3001,E$4,Formulas!$B$2:$B$3001,$A85))</f>
        <v>1</v>
      </c>
      <c r="F85" s="21" t="n">
        <f aca="false">IF(OR($A85="",F$4=""),0,COUNTIFS(Formulas!$A$2:$A$3001,F$4,Formulas!$B$2:$B$3001,$A85))</f>
        <v>0</v>
      </c>
      <c r="G85" s="21" t="n">
        <f aca="false">IF(OR($A85="",G$4=""),0,COUNTIFS(Formulas!$A$2:$A$3001,G$4,Formulas!$B$2:$B$3001,$A85))</f>
        <v>0</v>
      </c>
      <c r="H85" s="21" t="n">
        <f aca="false">IF(OR($A85="",H$4=""),0,COUNTIFS(Formulas!$A$2:$A$3001,H$4,Formulas!$B$2:$B$3001,$A85))</f>
        <v>0</v>
      </c>
      <c r="I85" s="21" t="n">
        <f aca="false">IF(OR($A85="",I$4=""),0,COUNTIFS(Formulas!$A$2:$A$3001,I$4,Formulas!$B$2:$B$3001,$A85))</f>
        <v>0</v>
      </c>
      <c r="J85" s="21" t="n">
        <f aca="false">IF(OR($A85="",J$4=""),0,COUNTIFS(Formulas!$A$2:$A$3001,J$4,Formulas!$B$2:$B$3001,$A85))</f>
        <v>0</v>
      </c>
      <c r="K85" s="21" t="n">
        <f aca="false">IF(OR($A85="",K$4=""),0,COUNTIFS(Formulas!$A$2:$A$3001,K$4,Formulas!$B$2:$B$3001,$A85))</f>
        <v>0</v>
      </c>
      <c r="L85" s="21" t="n">
        <f aca="false">IF(OR($A85="",L$4=""),0,COUNTIFS(Formulas!$A$2:$A$3001,L$4,Formulas!$B$2:$B$3001,$A85))</f>
        <v>0</v>
      </c>
      <c r="M85" s="21" t="n">
        <f aca="false">IF(OR($A85="",M$4=""),0,COUNTIFS(Formulas!$A$2:$A$3001,M$4,Formulas!$B$2:$B$3001,$A85))</f>
        <v>0</v>
      </c>
      <c r="N85" s="21" t="n">
        <f aca="false">IF(OR($A85="",N$4=""),0,COUNTIFS(Formulas!$A$2:$A$3001,N$4,Formulas!$B$2:$B$3001,$A85))</f>
        <v>0</v>
      </c>
      <c r="O85" s="21" t="n">
        <f aca="false">IF(OR($A85="",O$4=""),0,COUNTIFS(Formulas!$A$2:$A$3001,O$4,Formulas!$B$2:$B$3001,$A85))</f>
        <v>0</v>
      </c>
      <c r="P85" s="21" t="n">
        <f aca="false">IF(OR($A85="",P$4=""),0,COUNTIFS(Formulas!$A$2:$A$3001,P$4,Formulas!$B$2:$B$3001,$A85))</f>
        <v>0</v>
      </c>
      <c r="Q85" s="21" t="n">
        <f aca="false">IF(OR($A85="",Q$4=""),0,COUNTIFS(Formulas!$A$2:$A$3001,Q$4,Formulas!$B$2:$B$3001,$A85))</f>
        <v>0</v>
      </c>
      <c r="R85" s="21" t="n">
        <f aca="false">IF(OR($A85="",R$4=""),0,COUNTIFS(Formulas!$A$2:$A$3001,R$4,Formulas!$B$2:$B$3001,$A85))</f>
        <v>0</v>
      </c>
      <c r="S85" s="21" t="n">
        <f aca="false">IF(OR($A85="",S$4=""),0,COUNTIFS(Formulas!$A$2:$A$3001,S$4,Formulas!$B$2:$B$3001,$A85))</f>
        <v>0</v>
      </c>
      <c r="T85" s="21" t="n">
        <f aca="false">IF(OR($A85="",T$4=""),0,COUNTIFS(Formulas!$A$2:$A$3001,T$4,Formulas!$B$2:$B$3001,$A85))</f>
        <v>0</v>
      </c>
      <c r="U85" s="21" t="n">
        <f aca="false">IF(OR($A85="",U$4=""),0,COUNTIFS(Formulas!$A$2:$A$3001,U$4,Formulas!$B$2:$B$3001,$A85))</f>
        <v>0</v>
      </c>
      <c r="V85" s="21" t="n">
        <f aca="false">IF(OR($A85="",V$4=""),0,COUNTIFS(Formulas!$A$2:$A$3001,V$4,Formulas!$B$2:$B$3001,$A85))</f>
        <v>0</v>
      </c>
      <c r="W85" s="21" t="n">
        <f aca="false">IF(OR($A85="",W$4=""),0,COUNTIFS(Formulas!$A$2:$A$3001,W$4,Formulas!$B$2:$B$3001,$A85))</f>
        <v>0</v>
      </c>
      <c r="X85" s="21" t="n">
        <f aca="false">IF(OR($A85="",X$4=""),0,COUNTIFS(Formulas!$A$2:$A$3001,X$4,Formulas!$B$2:$B$3001,$A85))</f>
        <v>0</v>
      </c>
      <c r="Y85" s="21" t="n">
        <f aca="false">IF(OR($A85="",Y$4=""),0,COUNTIFS(Formulas!$A$2:$A$3001,Y$4,Formulas!$B$2:$B$3001,$A85))</f>
        <v>0</v>
      </c>
      <c r="Z85" s="21" t="n">
        <f aca="false">IF(OR($A85="",Z$4=""),0,COUNTIFS(Formulas!$A$2:$A$3001,Z$4,Formulas!$B$2:$B$3001,$A85))</f>
        <v>0</v>
      </c>
      <c r="AA85" s="21" t="n">
        <f aca="false">IF(OR($A85="",AA$4=""),0,COUNTIFS(Formulas!$A$2:$A$3001,AA$4,Formulas!$B$2:$B$3001,$A85))</f>
        <v>0</v>
      </c>
      <c r="AB85" s="21" t="n">
        <f aca="false">IF(OR($A85="",AB$4=""),0,COUNTIFS(Formulas!$A$2:$A$3001,AB$4,Formulas!$B$2:$B$3001,$A85))</f>
        <v>0</v>
      </c>
      <c r="AC85" s="21" t="n">
        <f aca="false">IF(OR($A85="",AC$4=""),0,COUNTIFS(Formulas!$A$2:$A$3001,AC$4,Formulas!$B$2:$B$3001,$A85))</f>
        <v>0</v>
      </c>
      <c r="AD85" s="21" t="n">
        <f aca="false">IF(OR($A85="",AD$4=""),0,COUNTIFS(Formulas!$A$2:$A$3001,AD$4,Formulas!$B$2:$B$3001,$A85))</f>
        <v>0</v>
      </c>
      <c r="AE85" s="21" t="n">
        <f aca="false">IF(OR($A85="",AE$4=""),0,COUNTIFS(Formulas!$A$2:$A$3001,AE$4,Formulas!$B$2:$B$3001,$A85))</f>
        <v>0</v>
      </c>
      <c r="AF85" s="21" t="n">
        <f aca="false">IF(OR($A85="",AF$4=""),0,COUNTIFS(Formulas!$A$2:$A$3001,AF$4,Formulas!$B$2:$B$3001,$A85))</f>
        <v>0</v>
      </c>
      <c r="AG85" s="21" t="n">
        <f aca="false">IF(OR($A85="",AG$4=""),0,COUNTIFS(Formulas!$A$2:$A$3001,AG$4,Formulas!$B$2:$B$3001,$A85))</f>
        <v>0</v>
      </c>
      <c r="AH85" s="21" t="n">
        <f aca="false">IF(OR($A85="",AH$4=""),0,COUNTIFS(Formulas!$A$2:$A$3001,AH$4,Formulas!$B$2:$B$3001,$A85))</f>
        <v>0</v>
      </c>
      <c r="AI85" s="21" t="n">
        <f aca="false">IF(OR($A85="",AI$4=""),0,COUNTIFS(Formulas!$A$2:$A$3001,AI$4,Formulas!$B$2:$B$3001,$A85))</f>
        <v>0</v>
      </c>
      <c r="AJ85" s="21" t="n">
        <f aca="false">IF(OR($A85="",AJ$4=""),0,COUNTIFS(Formulas!$A$2:$A$3001,AJ$4,Formulas!$B$2:$B$3001,$A85))</f>
        <v>0</v>
      </c>
      <c r="AK85" s="21" t="n">
        <f aca="false">IF(OR($A85="",AK$4=""),0,COUNTIFS(Formulas!$A$2:$A$3001,AK$4,Formulas!$B$2:$B$3001,$A85))</f>
        <v>0</v>
      </c>
      <c r="AL85" s="21" t="n">
        <f aca="false">IF(OR($A85="",AL$4=""),0,COUNTIFS(Formulas!$A$2:$A$3001,AL$4,Formulas!$B$2:$B$3001,$A85))</f>
        <v>0</v>
      </c>
      <c r="AM85" s="21" t="n">
        <f aca="false">IF(OR($A85="",AM$4=""),0,COUNTIFS(Formulas!$A$2:$A$3001,AM$4,Formulas!$B$2:$B$3001,$A85))</f>
        <v>0</v>
      </c>
      <c r="AN85" s="21" t="n">
        <f aca="false">IF(OR($A85="",AN$4=""),0,COUNTIFS(Formulas!$A$2:$A$3001,AN$4,Formulas!$B$2:$B$3001,$A85))</f>
        <v>0</v>
      </c>
      <c r="AO85" s="21" t="n">
        <f aca="false">IF(OR($A85="",AO$4=""),0,COUNTIFS(Formulas!$A$2:$A$3001,AO$4,Formulas!$B$2:$B$3001,$A85))</f>
        <v>0</v>
      </c>
      <c r="AP85" s="21" t="n">
        <f aca="false">IF(OR($A85="",AP$4=""),0,COUNTIFS(Formulas!$A$2:$A$3001,AP$4,Formulas!$B$2:$B$3001,$A85))</f>
        <v>0</v>
      </c>
      <c r="AQ85" s="21" t="n">
        <f aca="false">IF(OR($A85="",AQ$4=""),0,COUNTIFS(Formulas!$A$2:$A$3001,AQ$4,Formulas!$B$2:$B$3001,$A85))</f>
        <v>0</v>
      </c>
      <c r="AR85" s="21" t="n">
        <f aca="false">IF(OR($A85="",AR$4=""),0,COUNTIFS(Formulas!$A$2:$A$3001,AR$4,Formulas!$B$2:$B$3001,$A85))</f>
        <v>0</v>
      </c>
      <c r="AS85" s="21" t="n">
        <f aca="false">IF(OR($A85="",AS$4=""),0,COUNTIFS(Formulas!$A$2:$A$3001,AS$4,Formulas!$B$2:$B$3001,$A85))</f>
        <v>0</v>
      </c>
      <c r="AT85" s="21" t="n">
        <f aca="false">IF(OR($A85="",AT$4=""),0,COUNTIFS(Formulas!$A$2:$A$3001,AT$4,Formulas!$B$2:$B$3001,$A85))</f>
        <v>0</v>
      </c>
      <c r="AU85" s="21" t="n">
        <f aca="false">IF(OR($A85="",AU$4=""),0,COUNTIFS(Formulas!$A$2:$A$3001,AU$4,Formulas!$B$2:$B$3001,$A85))</f>
        <v>0</v>
      </c>
      <c r="AV85" s="21" t="n">
        <f aca="false">IF(OR($A85="",AV$4=""),0,COUNTIFS(Formulas!$A$2:$A$3001,AV$4,Formulas!$B$2:$B$3001,$A85))</f>
        <v>0</v>
      </c>
      <c r="AW85" s="21" t="n">
        <f aca="false">IF(OR($A85="",AW$4=""),0,COUNTIFS(Formulas!$A$2:$A$3001,AW$4,Formulas!$B$2:$B$3001,$A85))</f>
        <v>0</v>
      </c>
      <c r="AX85" s="21" t="n">
        <f aca="false">IF(OR($A85="",AX$4=""),0,COUNTIFS(Formulas!$A$2:$A$3001,AX$4,Formulas!$B$2:$B$3001,$A85))</f>
        <v>0</v>
      </c>
      <c r="AY85" s="21" t="n">
        <f aca="false">IF(OR($A85="",AY$4=""),0,COUNTIFS(Formulas!$A$2:$A$3001,AY$4,Formulas!$B$2:$B$3001,$A85))</f>
        <v>0</v>
      </c>
      <c r="AZ85" s="21" t="n">
        <f aca="false">IF(OR($A85="",AZ$4=""),0,COUNTIFS(Formulas!$A$2:$A$3001,AZ$4,Formulas!$B$2:$B$3001,$A85))</f>
        <v>0</v>
      </c>
      <c r="BA85" s="21" t="n">
        <f aca="false">IF(OR($A85="",BA$4=""),0,COUNTIFS(Formulas!$A$2:$A$3001,BA$4,Formulas!$B$2:$B$3001,$A85))</f>
        <v>0</v>
      </c>
      <c r="BB85" s="21" t="n">
        <f aca="false">IF(OR($A85="",BB$4=""),0,COUNTIFS(Formulas!$A$2:$A$3001,BB$4,Formulas!$B$2:$B$3001,$A85))</f>
        <v>0</v>
      </c>
      <c r="BC85" s="21" t="n">
        <f aca="false">IF(OR($A85="",BC$4=""),0,COUNTIFS(Formulas!$A$2:$A$3001,BC$4,Formulas!$B$2:$B$3001,$A85))</f>
        <v>0</v>
      </c>
      <c r="BD85" s="21" t="n">
        <f aca="false">IF(OR($A85="",BD$4=""),0,COUNTIFS(Formulas!$A$2:$A$3001,BD$4,Formulas!$B$2:$B$3001,$A85))</f>
        <v>0</v>
      </c>
      <c r="BE85" s="21" t="n">
        <f aca="false">IF(OR($A85="",BE$4=""),0,COUNTIFS(Formulas!$A$2:$A$3001,BE$4,Formulas!$B$2:$B$3001,$A85))</f>
        <v>0</v>
      </c>
      <c r="BF85" s="21" t="n">
        <f aca="false">IF(OR($A85="",BF$4=""),0,COUNTIFS(Formulas!$A$2:$A$3001,BF$4,Formulas!$B$2:$B$3001,$A85))</f>
        <v>0</v>
      </c>
      <c r="BG85" s="21" t="n">
        <f aca="false">IF(OR($A85="",BG$4=""),0,COUNTIFS(Formulas!$A$2:$A$3001,BG$4,Formulas!$B$2:$B$3001,$A85))</f>
        <v>0</v>
      </c>
      <c r="BH85" s="21" t="n">
        <f aca="false">IF(OR($A85="",BH$4=""),0,COUNTIFS(Formulas!$A$2:$A$3001,BH$4,Formulas!$B$2:$B$3001,$A85))</f>
        <v>0</v>
      </c>
      <c r="BI85" s="21" t="n">
        <f aca="false">IF(OR($A85="",BI$4=""),0,COUNTIFS(Formulas!$A$2:$A$3001,BI$4,Formulas!$B$2:$B$3001,$A85))</f>
        <v>0</v>
      </c>
      <c r="BJ85" s="21" t="n">
        <f aca="false">IF(OR($A85="",BJ$4=""),0,COUNTIFS(Formulas!$A$2:$A$3001,BJ$4,Formulas!$B$2:$B$3001,$A85))</f>
        <v>0</v>
      </c>
      <c r="BK85" s="21" t="n">
        <f aca="false">IF(OR($A85="",BK$4=""),0,COUNTIFS(Formulas!$A$2:$A$3001,BK$4,Formulas!$B$2:$B$3001,$A85))</f>
        <v>0</v>
      </c>
      <c r="BL85" s="21" t="n">
        <f aca="false">IF(OR($A85="",BL$4=""),0,COUNTIFS(Formulas!$A$2:$A$3001,BL$4,Formulas!$B$2:$B$3001,$A85))</f>
        <v>0</v>
      </c>
      <c r="BM85" s="21" t="n">
        <f aca="false">IF(OR($A85="",BM$4=""),0,COUNTIFS(Formulas!$A$2:$A$3001,BM$4,Formulas!$B$2:$B$3001,$A85))</f>
        <v>0</v>
      </c>
      <c r="BN85" s="21" t="n">
        <f aca="false">IF(OR($A85="",BN$4=""),0,COUNTIFS(Formulas!$A$2:$A$3001,BN$4,Formulas!$B$2:$B$3001,$A85))</f>
        <v>0</v>
      </c>
      <c r="BO85" s="21" t="n">
        <f aca="false">IF(OR($A85="",BO$4=""),0,COUNTIFS(Formulas!$A$2:$A$3001,BO$4,Formulas!$B$2:$B$3001,$A85))</f>
        <v>0</v>
      </c>
      <c r="BP85" s="21" t="n">
        <f aca="false">IF(OR($A85="",BP$4=""),0,COUNTIFS(Formulas!$A$2:$A$3001,BP$4,Formulas!$B$2:$B$3001,$A85))</f>
        <v>0</v>
      </c>
      <c r="BQ85" s="21" t="n">
        <f aca="false">IF(OR($A85="",BQ$4=""),0,COUNTIFS(Formulas!$A$2:$A$3001,BQ$4,Formulas!$B$2:$B$3001,$A85))</f>
        <v>0</v>
      </c>
      <c r="BR85" s="21" t="n">
        <f aca="false">IF(OR($A85="",BR$4=""),0,COUNTIFS(Formulas!$A$2:$A$3001,BR$4,Formulas!$B$2:$B$3001,$A85))</f>
        <v>0</v>
      </c>
      <c r="BS85" s="21" t="n">
        <f aca="false">IF(OR($A85="",BS$4=""),0,COUNTIFS(Formulas!$A$2:$A$3001,BS$4,Formulas!$B$2:$B$3001,$A85))</f>
        <v>0</v>
      </c>
      <c r="BT85" s="21" t="n">
        <f aca="false">IF(OR($A85="",BT$4=""),0,COUNTIFS(Formulas!$A$2:$A$3001,BT$4,Formulas!$B$2:$B$3001,$A85))</f>
        <v>0</v>
      </c>
      <c r="BU85" s="21" t="n">
        <f aca="false">IF(OR($A85="",BU$4=""),0,COUNTIFS(Formulas!$A$2:$A$3001,BU$4,Formulas!$B$2:$B$3001,$A85))</f>
        <v>0</v>
      </c>
      <c r="BV85" s="21" t="n">
        <f aca="false">IF(OR($A85="",BV$4=""),0,COUNTIFS(Formulas!$A$2:$A$3001,BV$4,Formulas!$B$2:$B$3001,$A85))</f>
        <v>0</v>
      </c>
      <c r="BW85" s="21" t="n">
        <f aca="false">IF(OR($A85="",BW$4=""),0,COUNTIFS(Formulas!$A$2:$A$3001,BW$4,Formulas!$B$2:$B$3001,$A85))</f>
        <v>0</v>
      </c>
      <c r="BX85" s="21" t="n">
        <f aca="false">IF(OR($A85="",BX$4=""),0,COUNTIFS(Formulas!$A$2:$A$3001,BX$4,Formulas!$B$2:$B$3001,$A85))</f>
        <v>0</v>
      </c>
      <c r="BY85" s="21" t="n">
        <f aca="false">IF(OR($A85="",BY$4=""),0,COUNTIFS(Formulas!$A$2:$A$3001,BY$4,Formulas!$B$2:$B$3001,$A85))</f>
        <v>0</v>
      </c>
      <c r="BZ85" s="21" t="n">
        <f aca="false">IF(OR($A85="",BZ$4=""),0,COUNTIFS(Formulas!$A$2:$A$3001,BZ$4,Formulas!$B$2:$B$3001,$A85))</f>
        <v>0</v>
      </c>
      <c r="CA85" s="21" t="n">
        <f aca="false">IF(OR($A85="",CA$4=""),0,COUNTIFS(Formulas!$A$2:$A$3001,CA$4,Formulas!$B$2:$B$3001,$A85))</f>
        <v>0</v>
      </c>
      <c r="CB85" s="21" t="n">
        <f aca="false">IF(OR($A85="",CB$4=""),0,COUNTIFS(Formulas!$A$2:$A$3001,CB$4,Formulas!$B$2:$B$3001,$A85))</f>
        <v>0</v>
      </c>
      <c r="CC85" s="21" t="n">
        <f aca="false">IF(OR($A85="",CC$4=""),0,COUNTIFS(Formulas!$A$2:$A$3001,CC$4,Formulas!$B$2:$B$3001,$A85))</f>
        <v>0</v>
      </c>
      <c r="CD85" s="21" t="n">
        <f aca="false">IF(OR($A85="",CD$4=""),0,COUNTIFS(Formulas!$A$2:$A$3001,CD$4,Formulas!$B$2:$B$3001,$A85))</f>
        <v>0</v>
      </c>
      <c r="CE85" s="21" t="n">
        <f aca="false">IF(OR($A85="",CE$4=""),0,COUNTIFS(Formulas!$A$2:$A$3001,CE$4,Formulas!$B$2:$B$3001,$A85))</f>
        <v>0</v>
      </c>
      <c r="CF85" s="21" t="n">
        <f aca="false">IF(OR($A85="",CF$4=""),0,COUNTIFS(Formulas!$A$2:$A$3001,CF$4,Formulas!$B$2:$B$3001,$A85))</f>
        <v>0</v>
      </c>
      <c r="CG85" s="21" t="n">
        <f aca="false">IF(OR($A85="",CG$4=""),0,COUNTIFS(Formulas!$A$2:$A$3001,CG$4,Formulas!$B$2:$B$3001,$A85))</f>
        <v>0</v>
      </c>
      <c r="CH85" s="21" t="n">
        <f aca="false">IF(OR($A85="",CH$4=""),0,COUNTIFS(Formulas!$A$2:$A$3001,CH$4,Formulas!$B$2:$B$3001,$A85))</f>
        <v>0</v>
      </c>
      <c r="CI85" s="21" t="n">
        <f aca="false">IF(OR($A85="",CI$4=""),0,COUNTIFS(Formulas!$A$2:$A$3001,CI$4,Formulas!$B$2:$B$3001,$A85))</f>
        <v>0</v>
      </c>
      <c r="CJ85" s="21" t="n">
        <f aca="false">IF(OR($A85="",CJ$4=""),0,COUNTIFS(Formulas!$A$2:$A$3001,CJ$4,Formulas!$B$2:$B$3001,$A85))</f>
        <v>0</v>
      </c>
      <c r="CK85" s="21" t="n">
        <f aca="false">IF(OR($A85="",CK$4=""),0,COUNTIFS(Formulas!$A$2:$A$3001,CK$4,Formulas!$B$2:$B$3001,$A85))</f>
        <v>0</v>
      </c>
      <c r="CL85" s="21" t="n">
        <f aca="false">IF(OR($A85="",CL$4=""),0,COUNTIFS(Formulas!$A$2:$A$3001,CL$4,Formulas!$B$2:$B$3001,$A85))</f>
        <v>0</v>
      </c>
      <c r="CM85" s="21" t="n">
        <f aca="false">IF(OR($A85="",CM$4=""),0,COUNTIFS(Formulas!$A$2:$A$3001,CM$4,Formulas!$B$2:$B$3001,$A85))</f>
        <v>0</v>
      </c>
      <c r="CN85" s="21" t="n">
        <f aca="false">IF(OR($A85="",CN$4=""),0,COUNTIFS(Formulas!$A$2:$A$3001,CN$4,Formulas!$B$2:$B$3001,$A85))</f>
        <v>0</v>
      </c>
      <c r="CO85" s="21" t="n">
        <f aca="false">IF(OR($A85="",CO$4=""),0,COUNTIFS(Formulas!$A$2:$A$3001,CO$4,Formulas!$B$2:$B$3001,$A85))</f>
        <v>0</v>
      </c>
      <c r="CP85" s="21" t="n">
        <f aca="false">IF(OR($A85="",CP$4=""),0,COUNTIFS(Formulas!$A$2:$A$3001,CP$4,Formulas!$B$2:$B$3001,$A85))</f>
        <v>0</v>
      </c>
      <c r="CQ85" s="21" t="n">
        <f aca="false">IF(OR($A85="",CQ$4=""),0,COUNTIFS(Formulas!$A$2:$A$3001,CQ$4,Formulas!$B$2:$B$3001,$A85))</f>
        <v>0</v>
      </c>
      <c r="CR85" s="21" t="n">
        <f aca="false">IF(OR($A85="",CR$4=""),0,COUNTIFS(Formulas!$A$2:$A$3001,CR$4,Formulas!$B$2:$B$3001,$A85))</f>
        <v>0</v>
      </c>
      <c r="CS85" s="21" t="n">
        <f aca="false">IF(OR($A85="",CS$4=""),0,COUNTIFS(Formulas!$A$2:$A$3001,CS$4,Formulas!$B$2:$B$3001,$A85))</f>
        <v>0</v>
      </c>
      <c r="CT85" s="21" t="n">
        <f aca="false">IF(OR($A85="",CT$4=""),0,COUNTIFS(Formulas!$A$2:$A$3001,CT$4,Formulas!$B$2:$B$3001,$A85))</f>
        <v>0</v>
      </c>
      <c r="CU85" s="21" t="n">
        <f aca="false">IF(OR($A85="",CU$4=""),0,COUNTIFS(Formulas!$A$2:$A$3001,CU$4,Formulas!$B$2:$B$3001,$A85))</f>
        <v>0</v>
      </c>
      <c r="CV85" s="21" t="n">
        <f aca="false">IF(OR($A85="",CV$4=""),0,COUNTIFS(Formulas!$A$2:$A$3001,CV$4,Formulas!$B$2:$B$3001,$A85))</f>
        <v>0</v>
      </c>
      <c r="CW85" s="21" t="n">
        <f aca="false">IF(OR($A85="",CW$4=""),0,COUNTIFS(Formulas!$A$2:$A$3001,CW$4,Formulas!$B$2:$B$3001,$A85))</f>
        <v>0</v>
      </c>
      <c r="CX85" s="21" t="n">
        <f aca="false">IF(OR($A85="",CX$4=""),0,COUNTIFS(Formulas!$A$2:$A$3001,CX$4,Formulas!$B$2:$B$3001,$A85))</f>
        <v>0</v>
      </c>
      <c r="CY85" s="21" t="n">
        <f aca="false">IF(OR($A85="",CY$4=""),0,COUNTIFS(Formulas!$A$2:$A$3001,CY$4,Formulas!$B$2:$B$3001,$A85))</f>
        <v>0</v>
      </c>
      <c r="CZ85" s="21" t="n">
        <f aca="false">IF(OR($A85="",CZ$4=""),0,COUNTIFS(Formulas!$A$2:$A$3001,CZ$4,Formulas!$B$2:$B$3001,$A85))</f>
        <v>0</v>
      </c>
      <c r="DA85" s="21" t="n">
        <f aca="false">IF(OR($A85="",DA$4=""),0,COUNTIFS(Formulas!$A$2:$A$3001,DA$4,Formulas!$B$2:$B$3001,$A85))</f>
        <v>0</v>
      </c>
      <c r="DB85" s="21" t="n">
        <f aca="false">IF(OR($A85="",DB$4=""),0,COUNTIFS(Formulas!$A$2:$A$3001,DB$4,Formulas!$B$2:$B$3001,$A85))</f>
        <v>0</v>
      </c>
      <c r="DC85" s="21" t="n">
        <f aca="false">IF(OR($A85="",DC$4=""),0,COUNTIFS(Formulas!$A$2:$A$3001,DC$4,Formulas!$B$2:$B$3001,$A85))</f>
        <v>0</v>
      </c>
      <c r="DD85" s="21" t="n">
        <f aca="false">IF(OR($A85="",DD$4=""),0,COUNTIFS(Formulas!$A$2:$A$3001,DD$4,Formulas!$B$2:$B$3001,$A85))</f>
        <v>0</v>
      </c>
      <c r="DE85" s="21" t="n">
        <f aca="false">IF(OR($A85="",DE$4=""),0,COUNTIFS(Formulas!$A$2:$A$3001,DE$4,Formulas!$B$2:$B$3001,$A85))</f>
        <v>0</v>
      </c>
      <c r="DF85" s="21" t="n">
        <f aca="false">IF(OR($A85="",DF$4=""),0,COUNTIFS(Formulas!$A$2:$A$3001,DF$4,Formulas!$B$2:$B$3001,$A85))</f>
        <v>0</v>
      </c>
      <c r="DG85" s="21" t="n">
        <f aca="false">IF(OR($A85="",DG$4=""),0,COUNTIFS(Formulas!$A$2:$A$3001,DG$4,Formulas!$B$2:$B$3001,$A85))</f>
        <v>0</v>
      </c>
      <c r="DH85" s="21" t="n">
        <f aca="false">IF(OR($A85="",DH$4=""),0,COUNTIFS(Formulas!$A$2:$A$3001,DH$4,Formulas!$B$2:$B$3001,$A85))</f>
        <v>0</v>
      </c>
      <c r="DI85" s="21" t="n">
        <f aca="false">IF(OR($A85="",DI$4=""),0,COUNTIFS(Formulas!$A$2:$A$3001,DI$4,Formulas!$B$2:$B$3001,$A85))</f>
        <v>0</v>
      </c>
      <c r="DJ85" s="21" t="n">
        <f aca="false">IF(OR($A85="",DJ$4=""),0,COUNTIFS(Formulas!$A$2:$A$3001,DJ$4,Formulas!$B$2:$B$3001,$A85))</f>
        <v>0</v>
      </c>
      <c r="DK85" s="21" t="n">
        <f aca="false">IF(OR($A85="",DK$4=""),0,COUNTIFS(Formulas!$A$2:$A$3001,DK$4,Formulas!$B$2:$B$3001,$A85))</f>
        <v>0</v>
      </c>
      <c r="DL85" s="21" t="n">
        <f aca="false">IF(OR($A85="",DL$4=""),0,COUNTIFS(Formulas!$A$2:$A$3001,DL$4,Formulas!$B$2:$B$3001,$A85))</f>
        <v>0</v>
      </c>
      <c r="DM85" s="21" t="n">
        <f aca="false">IF(OR($A85="",DM$4=""),0,COUNTIFS(Formulas!$A$2:$A$3001,DM$4,Formulas!$B$2:$B$3001,$A85))</f>
        <v>0</v>
      </c>
      <c r="DN85" s="21" t="n">
        <f aca="false">IF(OR($A85="",DN$4=""),0,COUNTIFS(Formulas!$A$2:$A$3001,DN$4,Formulas!$B$2:$B$3001,$A85))</f>
        <v>0</v>
      </c>
      <c r="DO85" s="21" t="n">
        <f aca="false">IF(OR($A85="",DO$4=""),0,COUNTIFS(Formulas!$A$2:$A$3001,DO$4,Formulas!$B$2:$B$3001,$A85))</f>
        <v>0</v>
      </c>
      <c r="DP85" s="21" t="n">
        <f aca="false">IF(OR($A85="",DP$4=""),0,COUNTIFS(Formulas!$A$2:$A$3001,DP$4,Formulas!$B$2:$B$3001,$A85))</f>
        <v>0</v>
      </c>
      <c r="DQ85" s="21" t="n">
        <f aca="false">IF(OR($A85="",DQ$4=""),0,COUNTIFS(Formulas!$A$2:$A$3001,DQ$4,Formulas!$B$2:$B$3001,$A85))</f>
        <v>0</v>
      </c>
      <c r="DR85" s="21" t="n">
        <f aca="false">IF(OR($A85="",DR$4=""),0,COUNTIFS(Formulas!$A$2:$A$3001,DR$4,Formulas!$B$2:$B$3001,$A85))</f>
        <v>0</v>
      </c>
      <c r="DS85" s="21" t="n">
        <f aca="false">IF(OR($A85="",DS$4=""),0,COUNTIFS(Formulas!$A$2:$A$3001,DS$4,Formulas!$B$2:$B$3001,$A85))</f>
        <v>0</v>
      </c>
      <c r="DT85" s="21" t="n">
        <f aca="false">IF(OR($A85="",DT$4=""),0,COUNTIFS(Formulas!$A$2:$A$3001,DT$4,Formulas!$B$2:$B$3001,$A85))</f>
        <v>0</v>
      </c>
      <c r="DU85" s="21" t="n">
        <f aca="false">IF(OR($A85="",DU$4=""),0,COUNTIFS(Formulas!$A$2:$A$3001,DU$4,Formulas!$B$2:$B$3001,$A85))</f>
        <v>0</v>
      </c>
      <c r="DV85" s="21" t="n">
        <f aca="false">IF(OR($A85="",DV$4=""),0,COUNTIFS(Formulas!$A$2:$A$3001,DV$4,Formulas!$B$2:$B$3001,$A85))</f>
        <v>0</v>
      </c>
      <c r="DW85" s="21" t="n">
        <f aca="false">IF(OR($A85="",DW$4=""),0,COUNTIFS(Formulas!$A$2:$A$3001,DW$4,Formulas!$B$2:$B$3001,$A85))</f>
        <v>0</v>
      </c>
      <c r="DX85" s="21" t="n">
        <f aca="false">IF(OR($A85="",DX$4=""),0,COUNTIFS(Formulas!$A$2:$A$3001,DX$4,Formulas!$B$2:$B$3001,$A85))</f>
        <v>0</v>
      </c>
      <c r="DY85" s="21" t="n">
        <f aca="false">IF(OR($A85="",DY$4=""),0,COUNTIFS(Formulas!$A$2:$A$3001,DY$4,Formulas!$B$2:$B$3001,$A85))</f>
        <v>0</v>
      </c>
      <c r="DZ85" s="21" t="n">
        <f aca="false">IF(OR($A85="",DZ$4=""),0,COUNTIFS(Formulas!$A$2:$A$3001,DZ$4,Formulas!$B$2:$B$3001,$A85))</f>
        <v>0</v>
      </c>
      <c r="EA85" s="21" t="n">
        <f aca="false">IF(OR($A85="",EA$4=""),0,COUNTIFS(Formulas!$A$2:$A$3001,EA$4,Formulas!$B$2:$B$3001,$A85))</f>
        <v>0</v>
      </c>
      <c r="EB85" s="21" t="n">
        <f aca="false">IF(OR($A85="",EB$4=""),0,COUNTIFS(Formulas!$A$2:$A$3001,EB$4,Formulas!$B$2:$B$3001,$A85))</f>
        <v>0</v>
      </c>
      <c r="EC85" s="21" t="n">
        <f aca="false">IF(OR($A85="",EC$4=""),0,COUNTIFS(Formulas!$A$2:$A$3001,EC$4,Formulas!$B$2:$B$3001,$A85))</f>
        <v>0</v>
      </c>
      <c r="ED85" s="21" t="n">
        <f aca="false">IF(OR($A85="",ED$4=""),0,COUNTIFS(Formulas!$A$2:$A$3001,ED$4,Formulas!$B$2:$B$3001,$A85))</f>
        <v>0</v>
      </c>
      <c r="EE85" s="21" t="n">
        <f aca="false">IF(OR($A85="",EE$4=""),0,COUNTIFS(Formulas!$A$2:$A$3001,EE$4,Formulas!$B$2:$B$3001,$A85))</f>
        <v>0</v>
      </c>
      <c r="EF85" s="21" t="n">
        <f aca="false">IF(OR($A85="",EF$4=""),0,COUNTIFS(Formulas!$A$2:$A$3001,EF$4,Formulas!$B$2:$B$3001,$A85))</f>
        <v>0</v>
      </c>
      <c r="EG85" s="21" t="n">
        <f aca="false">IF(OR($A85="",EG$4=""),0,COUNTIFS(Formulas!$A$2:$A$3001,EG$4,Formulas!$B$2:$B$3001,$A85))</f>
        <v>0</v>
      </c>
      <c r="EH85" s="21" t="n">
        <f aca="false">IF(OR($A85="",EH$4=""),0,COUNTIFS(Formulas!$A$2:$A$3001,EH$4,Formulas!$B$2:$B$3001,$A85))</f>
        <v>0</v>
      </c>
      <c r="EI85" s="21" t="n">
        <f aca="false">IF(OR($A85="",EI$4=""),0,COUNTIFS(Formulas!$A$2:$A$3001,EI$4,Formulas!$B$2:$B$3001,$A85))</f>
        <v>0</v>
      </c>
      <c r="EJ85" s="21" t="n">
        <f aca="false">IF(OR($A85="",EJ$4=""),0,COUNTIFS(Formulas!$A$2:$A$3001,EJ$4,Formulas!$B$2:$B$3001,$A85))</f>
        <v>0</v>
      </c>
      <c r="EK85" s="21" t="n">
        <f aca="false">IF(OR($A85="",EK$4=""),0,COUNTIFS(Formulas!$A$2:$A$3001,EK$4,Formulas!$B$2:$B$3001,$A85))</f>
        <v>0</v>
      </c>
      <c r="EL85" s="21" t="n">
        <f aca="false">IF(OR($A85="",EL$4=""),0,COUNTIFS(Formulas!$A$2:$A$3001,EL$4,Formulas!$B$2:$B$3001,$A85))</f>
        <v>0</v>
      </c>
      <c r="EM85" s="21" t="n">
        <f aca="false">IF(OR($A85="",EM$4=""),0,COUNTIFS(Formulas!$A$2:$A$3001,EM$4,Formulas!$B$2:$B$3001,$A85))</f>
        <v>0</v>
      </c>
      <c r="EN85" s="21" t="n">
        <f aca="false">IF(OR($A85="",EN$4=""),0,COUNTIFS(Formulas!$A$2:$A$3001,EN$4,Formulas!$B$2:$B$3001,$A85))</f>
        <v>0</v>
      </c>
      <c r="EO85" s="21" t="n">
        <f aca="false">IF(OR($A85="",EO$4=""),0,COUNTIFS(Formulas!$A$2:$A$3001,EO$4,Formulas!$B$2:$B$3001,$A85))</f>
        <v>0</v>
      </c>
      <c r="EP85" s="21" t="n">
        <f aca="false">IF(OR($A85="",EP$4=""),0,COUNTIFS(Formulas!$A$2:$A$3001,EP$4,Formulas!$B$2:$B$3001,$A85))</f>
        <v>0</v>
      </c>
      <c r="EQ85" s="21" t="n">
        <f aca="false">IF(OR($A85="",EQ$4=""),0,COUNTIFS(Formulas!$A$2:$A$3001,EQ$4,Formulas!$B$2:$B$3001,$A85))</f>
        <v>0</v>
      </c>
      <c r="ER85" s="21" t="n">
        <f aca="false">IF(OR($A85="",ER$4=""),0,COUNTIFS(Formulas!$A$2:$A$3001,ER$4,Formulas!$B$2:$B$3001,$A85))</f>
        <v>0</v>
      </c>
      <c r="ES85" s="21" t="n">
        <f aca="false">IF(OR($A85="",ES$4=""),0,COUNTIFS(Formulas!$A$2:$A$3001,ES$4,Formulas!$B$2:$B$3001,$A85))</f>
        <v>0</v>
      </c>
      <c r="ET85" s="21" t="n">
        <f aca="false">IF(OR($A85="",ET$4=""),0,COUNTIFS(Formulas!$A$2:$A$3001,ET$4,Formulas!$B$2:$B$3001,$A85))</f>
        <v>0</v>
      </c>
      <c r="EU85" s="21" t="n">
        <f aca="false">IF(OR($A85="",EU$4=""),0,COUNTIFS(Formulas!$A$2:$A$3001,EU$4,Formulas!$B$2:$B$3001,$A85))</f>
        <v>0</v>
      </c>
      <c r="EV85" s="21" t="n">
        <f aca="false">IF(OR($A85="",EV$4=""),0,COUNTIFS(Formulas!$A$2:$A$3001,EV$4,Formulas!$B$2:$B$3001,$A85))</f>
        <v>0</v>
      </c>
    </row>
    <row r="86" customFormat="false" ht="15" hidden="false" customHeight="false" outlineLevel="0" collapsed="false">
      <c r="A86" s="13" t="str">
        <f aca="false">IF(INDEX(Materials!$A$2:$A$301,82)="","",INDEX(Materials!$A$2:$A$301,82))</f>
        <v>Sacubitril/Valsartan 3Sodium 2.5H2O Co-crystal</v>
      </c>
      <c r="B86" s="19" t="n">
        <f aca="false">IF(A86="","",COUNTIF(C86:EV86,"&gt;0"))</f>
        <v>3</v>
      </c>
      <c r="C86" s="21" t="n">
        <f aca="false">IF(OR($A86="",C$4=""),0,COUNTIFS(Formulas!$A$2:$A$3001,C$4,Formulas!$B$2:$B$3001,$A86))</f>
        <v>0</v>
      </c>
      <c r="D86" s="21" t="n">
        <f aca="false">IF(OR($A86="",D$4=""),0,COUNTIFS(Formulas!$A$2:$A$3001,D$4,Formulas!$B$2:$B$3001,$A86))</f>
        <v>0</v>
      </c>
      <c r="E86" s="21" t="n">
        <f aca="false">IF(OR($A86="",E$4=""),0,COUNTIFS(Formulas!$A$2:$A$3001,E$4,Formulas!$B$2:$B$3001,$A86))</f>
        <v>0</v>
      </c>
      <c r="F86" s="21" t="n">
        <f aca="false">IF(OR($A86="",F$4=""),0,COUNTIFS(Formulas!$A$2:$A$3001,F$4,Formulas!$B$2:$B$3001,$A86))</f>
        <v>0</v>
      </c>
      <c r="G86" s="21" t="n">
        <f aca="false">IF(OR($A86="",G$4=""),0,COUNTIFS(Formulas!$A$2:$A$3001,G$4,Formulas!$B$2:$B$3001,$A86))</f>
        <v>0</v>
      </c>
      <c r="H86" s="21" t="n">
        <f aca="false">IF(OR($A86="",H$4=""),0,COUNTIFS(Formulas!$A$2:$A$3001,H$4,Formulas!$B$2:$B$3001,$A86))</f>
        <v>0</v>
      </c>
      <c r="I86" s="21" t="n">
        <f aca="false">IF(OR($A86="",I$4=""),0,COUNTIFS(Formulas!$A$2:$A$3001,I$4,Formulas!$B$2:$B$3001,$A86))</f>
        <v>0</v>
      </c>
      <c r="J86" s="21" t="n">
        <f aca="false">IF(OR($A86="",J$4=""),0,COUNTIFS(Formulas!$A$2:$A$3001,J$4,Formulas!$B$2:$B$3001,$A86))</f>
        <v>0</v>
      </c>
      <c r="K86" s="21" t="n">
        <f aca="false">IF(OR($A86="",K$4=""),0,COUNTIFS(Formulas!$A$2:$A$3001,K$4,Formulas!$B$2:$B$3001,$A86))</f>
        <v>0</v>
      </c>
      <c r="L86" s="21" t="n">
        <f aca="false">IF(OR($A86="",L$4=""),0,COUNTIFS(Formulas!$A$2:$A$3001,L$4,Formulas!$B$2:$B$3001,$A86))</f>
        <v>0</v>
      </c>
      <c r="M86" s="21" t="n">
        <f aca="false">IF(OR($A86="",M$4=""),0,COUNTIFS(Formulas!$A$2:$A$3001,M$4,Formulas!$B$2:$B$3001,$A86))</f>
        <v>0</v>
      </c>
      <c r="N86" s="21" t="n">
        <f aca="false">IF(OR($A86="",N$4=""),0,COUNTIFS(Formulas!$A$2:$A$3001,N$4,Formulas!$B$2:$B$3001,$A86))</f>
        <v>0</v>
      </c>
      <c r="O86" s="21" t="n">
        <f aca="false">IF(OR($A86="",O$4=""),0,COUNTIFS(Formulas!$A$2:$A$3001,O$4,Formulas!$B$2:$B$3001,$A86))</f>
        <v>0</v>
      </c>
      <c r="P86" s="21" t="n">
        <f aca="false">IF(OR($A86="",P$4=""),0,COUNTIFS(Formulas!$A$2:$A$3001,P$4,Formulas!$B$2:$B$3001,$A86))</f>
        <v>0</v>
      </c>
      <c r="Q86" s="21" t="n">
        <f aca="false">IF(OR($A86="",Q$4=""),0,COUNTIFS(Formulas!$A$2:$A$3001,Q$4,Formulas!$B$2:$B$3001,$A86))</f>
        <v>0</v>
      </c>
      <c r="R86" s="21" t="n">
        <f aca="false">IF(OR($A86="",R$4=""),0,COUNTIFS(Formulas!$A$2:$A$3001,R$4,Formulas!$B$2:$B$3001,$A86))</f>
        <v>0</v>
      </c>
      <c r="S86" s="21" t="n">
        <f aca="false">IF(OR($A86="",S$4=""),0,COUNTIFS(Formulas!$A$2:$A$3001,S$4,Formulas!$B$2:$B$3001,$A86))</f>
        <v>0</v>
      </c>
      <c r="T86" s="21" t="n">
        <f aca="false">IF(OR($A86="",T$4=""),0,COUNTIFS(Formulas!$A$2:$A$3001,T$4,Formulas!$B$2:$B$3001,$A86))</f>
        <v>0</v>
      </c>
      <c r="U86" s="21" t="n">
        <f aca="false">IF(OR($A86="",U$4=""),0,COUNTIFS(Formulas!$A$2:$A$3001,U$4,Formulas!$B$2:$B$3001,$A86))</f>
        <v>0</v>
      </c>
      <c r="V86" s="21" t="n">
        <f aca="false">IF(OR($A86="",V$4=""),0,COUNTIFS(Formulas!$A$2:$A$3001,V$4,Formulas!$B$2:$B$3001,$A86))</f>
        <v>0</v>
      </c>
      <c r="W86" s="21" t="n">
        <f aca="false">IF(OR($A86="",W$4=""),0,COUNTIFS(Formulas!$A$2:$A$3001,W$4,Formulas!$B$2:$B$3001,$A86))</f>
        <v>0</v>
      </c>
      <c r="X86" s="21" t="n">
        <f aca="false">IF(OR($A86="",X$4=""),0,COUNTIFS(Formulas!$A$2:$A$3001,X$4,Formulas!$B$2:$B$3001,$A86))</f>
        <v>0</v>
      </c>
      <c r="Y86" s="21" t="n">
        <f aca="false">IF(OR($A86="",Y$4=""),0,COUNTIFS(Formulas!$A$2:$A$3001,Y$4,Formulas!$B$2:$B$3001,$A86))</f>
        <v>0</v>
      </c>
      <c r="Z86" s="21" t="n">
        <f aca="false">IF(OR($A86="",Z$4=""),0,COUNTIFS(Formulas!$A$2:$A$3001,Z$4,Formulas!$B$2:$B$3001,$A86))</f>
        <v>0</v>
      </c>
      <c r="AA86" s="21" t="n">
        <f aca="false">IF(OR($A86="",AA$4=""),0,COUNTIFS(Formulas!$A$2:$A$3001,AA$4,Formulas!$B$2:$B$3001,$A86))</f>
        <v>0</v>
      </c>
      <c r="AB86" s="21" t="n">
        <f aca="false">IF(OR($A86="",AB$4=""),0,COUNTIFS(Formulas!$A$2:$A$3001,AB$4,Formulas!$B$2:$B$3001,$A86))</f>
        <v>0</v>
      </c>
      <c r="AC86" s="21" t="n">
        <f aca="false">IF(OR($A86="",AC$4=""),0,COUNTIFS(Formulas!$A$2:$A$3001,AC$4,Formulas!$B$2:$B$3001,$A86))</f>
        <v>0</v>
      </c>
      <c r="AD86" s="21" t="n">
        <f aca="false">IF(OR($A86="",AD$4=""),0,COUNTIFS(Formulas!$A$2:$A$3001,AD$4,Formulas!$B$2:$B$3001,$A86))</f>
        <v>0</v>
      </c>
      <c r="AE86" s="21" t="n">
        <f aca="false">IF(OR($A86="",AE$4=""),0,COUNTIFS(Formulas!$A$2:$A$3001,AE$4,Formulas!$B$2:$B$3001,$A86))</f>
        <v>1</v>
      </c>
      <c r="AF86" s="21" t="n">
        <f aca="false">IF(OR($A86="",AF$4=""),0,COUNTIFS(Formulas!$A$2:$A$3001,AF$4,Formulas!$B$2:$B$3001,$A86))</f>
        <v>1</v>
      </c>
      <c r="AG86" s="21" t="n">
        <f aca="false">IF(OR($A86="",AG$4=""),0,COUNTIFS(Formulas!$A$2:$A$3001,AG$4,Formulas!$B$2:$B$3001,$A86))</f>
        <v>1</v>
      </c>
      <c r="AH86" s="21" t="n">
        <f aca="false">IF(OR($A86="",AH$4=""),0,COUNTIFS(Formulas!$A$2:$A$3001,AH$4,Formulas!$B$2:$B$3001,$A86))</f>
        <v>0</v>
      </c>
      <c r="AI86" s="21" t="n">
        <f aca="false">IF(OR($A86="",AI$4=""),0,COUNTIFS(Formulas!$A$2:$A$3001,AI$4,Formulas!$B$2:$B$3001,$A86))</f>
        <v>0</v>
      </c>
      <c r="AJ86" s="21" t="n">
        <f aca="false">IF(OR($A86="",AJ$4=""),0,COUNTIFS(Formulas!$A$2:$A$3001,AJ$4,Formulas!$B$2:$B$3001,$A86))</f>
        <v>0</v>
      </c>
      <c r="AK86" s="21" t="n">
        <f aca="false">IF(OR($A86="",AK$4=""),0,COUNTIFS(Formulas!$A$2:$A$3001,AK$4,Formulas!$B$2:$B$3001,$A86))</f>
        <v>0</v>
      </c>
      <c r="AL86" s="21" t="n">
        <f aca="false">IF(OR($A86="",AL$4=""),0,COUNTIFS(Formulas!$A$2:$A$3001,AL$4,Formulas!$B$2:$B$3001,$A86))</f>
        <v>0</v>
      </c>
      <c r="AM86" s="21" t="n">
        <f aca="false">IF(OR($A86="",AM$4=""),0,COUNTIFS(Formulas!$A$2:$A$3001,AM$4,Formulas!$B$2:$B$3001,$A86))</f>
        <v>0</v>
      </c>
      <c r="AN86" s="21" t="n">
        <f aca="false">IF(OR($A86="",AN$4=""),0,COUNTIFS(Formulas!$A$2:$A$3001,AN$4,Formulas!$B$2:$B$3001,$A86))</f>
        <v>0</v>
      </c>
      <c r="AO86" s="21" t="n">
        <f aca="false">IF(OR($A86="",AO$4=""),0,COUNTIFS(Formulas!$A$2:$A$3001,AO$4,Formulas!$B$2:$B$3001,$A86))</f>
        <v>0</v>
      </c>
      <c r="AP86" s="21" t="n">
        <f aca="false">IF(OR($A86="",AP$4=""),0,COUNTIFS(Formulas!$A$2:$A$3001,AP$4,Formulas!$B$2:$B$3001,$A86))</f>
        <v>0</v>
      </c>
      <c r="AQ86" s="21" t="n">
        <f aca="false">IF(OR($A86="",AQ$4=""),0,COUNTIFS(Formulas!$A$2:$A$3001,AQ$4,Formulas!$B$2:$B$3001,$A86))</f>
        <v>0</v>
      </c>
      <c r="AR86" s="21" t="n">
        <f aca="false">IF(OR($A86="",AR$4=""),0,COUNTIFS(Formulas!$A$2:$A$3001,AR$4,Formulas!$B$2:$B$3001,$A86))</f>
        <v>0</v>
      </c>
      <c r="AS86" s="21" t="n">
        <f aca="false">IF(OR($A86="",AS$4=""),0,COUNTIFS(Formulas!$A$2:$A$3001,AS$4,Formulas!$B$2:$B$3001,$A86))</f>
        <v>0</v>
      </c>
      <c r="AT86" s="21" t="n">
        <f aca="false">IF(OR($A86="",AT$4=""),0,COUNTIFS(Formulas!$A$2:$A$3001,AT$4,Formulas!$B$2:$B$3001,$A86))</f>
        <v>0</v>
      </c>
      <c r="AU86" s="21" t="n">
        <f aca="false">IF(OR($A86="",AU$4=""),0,COUNTIFS(Formulas!$A$2:$A$3001,AU$4,Formulas!$B$2:$B$3001,$A86))</f>
        <v>0</v>
      </c>
      <c r="AV86" s="21" t="n">
        <f aca="false">IF(OR($A86="",AV$4=""),0,COUNTIFS(Formulas!$A$2:$A$3001,AV$4,Formulas!$B$2:$B$3001,$A86))</f>
        <v>0</v>
      </c>
      <c r="AW86" s="21" t="n">
        <f aca="false">IF(OR($A86="",AW$4=""),0,COUNTIFS(Formulas!$A$2:$A$3001,AW$4,Formulas!$B$2:$B$3001,$A86))</f>
        <v>0</v>
      </c>
      <c r="AX86" s="21" t="n">
        <f aca="false">IF(OR($A86="",AX$4=""),0,COUNTIFS(Formulas!$A$2:$A$3001,AX$4,Formulas!$B$2:$B$3001,$A86))</f>
        <v>0</v>
      </c>
      <c r="AY86" s="21" t="n">
        <f aca="false">IF(OR($A86="",AY$4=""),0,COUNTIFS(Formulas!$A$2:$A$3001,AY$4,Formulas!$B$2:$B$3001,$A86))</f>
        <v>0</v>
      </c>
      <c r="AZ86" s="21" t="n">
        <f aca="false">IF(OR($A86="",AZ$4=""),0,COUNTIFS(Formulas!$A$2:$A$3001,AZ$4,Formulas!$B$2:$B$3001,$A86))</f>
        <v>0</v>
      </c>
      <c r="BA86" s="21" t="n">
        <f aca="false">IF(OR($A86="",BA$4=""),0,COUNTIFS(Formulas!$A$2:$A$3001,BA$4,Formulas!$B$2:$B$3001,$A86))</f>
        <v>0</v>
      </c>
      <c r="BB86" s="21" t="n">
        <f aca="false">IF(OR($A86="",BB$4=""),0,COUNTIFS(Formulas!$A$2:$A$3001,BB$4,Formulas!$B$2:$B$3001,$A86))</f>
        <v>0</v>
      </c>
      <c r="BC86" s="21" t="n">
        <f aca="false">IF(OR($A86="",BC$4=""),0,COUNTIFS(Formulas!$A$2:$A$3001,BC$4,Formulas!$B$2:$B$3001,$A86))</f>
        <v>0</v>
      </c>
      <c r="BD86" s="21" t="n">
        <f aca="false">IF(OR($A86="",BD$4=""),0,COUNTIFS(Formulas!$A$2:$A$3001,BD$4,Formulas!$B$2:$B$3001,$A86))</f>
        <v>0</v>
      </c>
      <c r="BE86" s="21" t="n">
        <f aca="false">IF(OR($A86="",BE$4=""),0,COUNTIFS(Formulas!$A$2:$A$3001,BE$4,Formulas!$B$2:$B$3001,$A86))</f>
        <v>0</v>
      </c>
      <c r="BF86" s="21" t="n">
        <f aca="false">IF(OR($A86="",BF$4=""),0,COUNTIFS(Formulas!$A$2:$A$3001,BF$4,Formulas!$B$2:$B$3001,$A86))</f>
        <v>0</v>
      </c>
      <c r="BG86" s="21" t="n">
        <f aca="false">IF(OR($A86="",BG$4=""),0,COUNTIFS(Formulas!$A$2:$A$3001,BG$4,Formulas!$B$2:$B$3001,$A86))</f>
        <v>0</v>
      </c>
      <c r="BH86" s="21" t="n">
        <f aca="false">IF(OR($A86="",BH$4=""),0,COUNTIFS(Formulas!$A$2:$A$3001,BH$4,Formulas!$B$2:$B$3001,$A86))</f>
        <v>0</v>
      </c>
      <c r="BI86" s="21" t="n">
        <f aca="false">IF(OR($A86="",BI$4=""),0,COUNTIFS(Formulas!$A$2:$A$3001,BI$4,Formulas!$B$2:$B$3001,$A86))</f>
        <v>0</v>
      </c>
      <c r="BJ86" s="21" t="n">
        <f aca="false">IF(OR($A86="",BJ$4=""),0,COUNTIFS(Formulas!$A$2:$A$3001,BJ$4,Formulas!$B$2:$B$3001,$A86))</f>
        <v>0</v>
      </c>
      <c r="BK86" s="21" t="n">
        <f aca="false">IF(OR($A86="",BK$4=""),0,COUNTIFS(Formulas!$A$2:$A$3001,BK$4,Formulas!$B$2:$B$3001,$A86))</f>
        <v>0</v>
      </c>
      <c r="BL86" s="21" t="n">
        <f aca="false">IF(OR($A86="",BL$4=""),0,COUNTIFS(Formulas!$A$2:$A$3001,BL$4,Formulas!$B$2:$B$3001,$A86))</f>
        <v>0</v>
      </c>
      <c r="BM86" s="21" t="n">
        <f aca="false">IF(OR($A86="",BM$4=""),0,COUNTIFS(Formulas!$A$2:$A$3001,BM$4,Formulas!$B$2:$B$3001,$A86))</f>
        <v>0</v>
      </c>
      <c r="BN86" s="21" t="n">
        <f aca="false">IF(OR($A86="",BN$4=""),0,COUNTIFS(Formulas!$A$2:$A$3001,BN$4,Formulas!$B$2:$B$3001,$A86))</f>
        <v>0</v>
      </c>
      <c r="BO86" s="21" t="n">
        <f aca="false">IF(OR($A86="",BO$4=""),0,COUNTIFS(Formulas!$A$2:$A$3001,BO$4,Formulas!$B$2:$B$3001,$A86))</f>
        <v>0</v>
      </c>
      <c r="BP86" s="21" t="n">
        <f aca="false">IF(OR($A86="",BP$4=""),0,COUNTIFS(Formulas!$A$2:$A$3001,BP$4,Formulas!$B$2:$B$3001,$A86))</f>
        <v>0</v>
      </c>
      <c r="BQ86" s="21" t="n">
        <f aca="false">IF(OR($A86="",BQ$4=""),0,COUNTIFS(Formulas!$A$2:$A$3001,BQ$4,Formulas!$B$2:$B$3001,$A86))</f>
        <v>0</v>
      </c>
      <c r="BR86" s="21" t="n">
        <f aca="false">IF(OR($A86="",BR$4=""),0,COUNTIFS(Formulas!$A$2:$A$3001,BR$4,Formulas!$B$2:$B$3001,$A86))</f>
        <v>0</v>
      </c>
      <c r="BS86" s="21" t="n">
        <f aca="false">IF(OR($A86="",BS$4=""),0,COUNTIFS(Formulas!$A$2:$A$3001,BS$4,Formulas!$B$2:$B$3001,$A86))</f>
        <v>0</v>
      </c>
      <c r="BT86" s="21" t="n">
        <f aca="false">IF(OR($A86="",BT$4=""),0,COUNTIFS(Formulas!$A$2:$A$3001,BT$4,Formulas!$B$2:$B$3001,$A86))</f>
        <v>0</v>
      </c>
      <c r="BU86" s="21" t="n">
        <f aca="false">IF(OR($A86="",BU$4=""),0,COUNTIFS(Formulas!$A$2:$A$3001,BU$4,Formulas!$B$2:$B$3001,$A86))</f>
        <v>0</v>
      </c>
      <c r="BV86" s="21" t="n">
        <f aca="false">IF(OR($A86="",BV$4=""),0,COUNTIFS(Formulas!$A$2:$A$3001,BV$4,Formulas!$B$2:$B$3001,$A86))</f>
        <v>0</v>
      </c>
      <c r="BW86" s="21" t="n">
        <f aca="false">IF(OR($A86="",BW$4=""),0,COUNTIFS(Formulas!$A$2:$A$3001,BW$4,Formulas!$B$2:$B$3001,$A86))</f>
        <v>0</v>
      </c>
      <c r="BX86" s="21" t="n">
        <f aca="false">IF(OR($A86="",BX$4=""),0,COUNTIFS(Formulas!$A$2:$A$3001,BX$4,Formulas!$B$2:$B$3001,$A86))</f>
        <v>0</v>
      </c>
      <c r="BY86" s="21" t="n">
        <f aca="false">IF(OR($A86="",BY$4=""),0,COUNTIFS(Formulas!$A$2:$A$3001,BY$4,Formulas!$B$2:$B$3001,$A86))</f>
        <v>0</v>
      </c>
      <c r="BZ86" s="21" t="n">
        <f aca="false">IF(OR($A86="",BZ$4=""),0,COUNTIFS(Formulas!$A$2:$A$3001,BZ$4,Formulas!$B$2:$B$3001,$A86))</f>
        <v>0</v>
      </c>
      <c r="CA86" s="21" t="n">
        <f aca="false">IF(OR($A86="",CA$4=""),0,COUNTIFS(Formulas!$A$2:$A$3001,CA$4,Formulas!$B$2:$B$3001,$A86))</f>
        <v>0</v>
      </c>
      <c r="CB86" s="21" t="n">
        <f aca="false">IF(OR($A86="",CB$4=""),0,COUNTIFS(Formulas!$A$2:$A$3001,CB$4,Formulas!$B$2:$B$3001,$A86))</f>
        <v>0</v>
      </c>
      <c r="CC86" s="21" t="n">
        <f aca="false">IF(OR($A86="",CC$4=""),0,COUNTIFS(Formulas!$A$2:$A$3001,CC$4,Formulas!$B$2:$B$3001,$A86))</f>
        <v>0</v>
      </c>
      <c r="CD86" s="21" t="n">
        <f aca="false">IF(OR($A86="",CD$4=""),0,COUNTIFS(Formulas!$A$2:$A$3001,CD$4,Formulas!$B$2:$B$3001,$A86))</f>
        <v>0</v>
      </c>
      <c r="CE86" s="21" t="n">
        <f aca="false">IF(OR($A86="",CE$4=""),0,COUNTIFS(Formulas!$A$2:$A$3001,CE$4,Formulas!$B$2:$B$3001,$A86))</f>
        <v>0</v>
      </c>
      <c r="CF86" s="21" t="n">
        <f aca="false">IF(OR($A86="",CF$4=""),0,COUNTIFS(Formulas!$A$2:$A$3001,CF$4,Formulas!$B$2:$B$3001,$A86))</f>
        <v>0</v>
      </c>
      <c r="CG86" s="21" t="n">
        <f aca="false">IF(OR($A86="",CG$4=""),0,COUNTIFS(Formulas!$A$2:$A$3001,CG$4,Formulas!$B$2:$B$3001,$A86))</f>
        <v>0</v>
      </c>
      <c r="CH86" s="21" t="n">
        <f aca="false">IF(OR($A86="",CH$4=""),0,COUNTIFS(Formulas!$A$2:$A$3001,CH$4,Formulas!$B$2:$B$3001,$A86))</f>
        <v>0</v>
      </c>
      <c r="CI86" s="21" t="n">
        <f aca="false">IF(OR($A86="",CI$4=""),0,COUNTIFS(Formulas!$A$2:$A$3001,CI$4,Formulas!$B$2:$B$3001,$A86))</f>
        <v>0</v>
      </c>
      <c r="CJ86" s="21" t="n">
        <f aca="false">IF(OR($A86="",CJ$4=""),0,COUNTIFS(Formulas!$A$2:$A$3001,CJ$4,Formulas!$B$2:$B$3001,$A86))</f>
        <v>0</v>
      </c>
      <c r="CK86" s="21" t="n">
        <f aca="false">IF(OR($A86="",CK$4=""),0,COUNTIFS(Formulas!$A$2:$A$3001,CK$4,Formulas!$B$2:$B$3001,$A86))</f>
        <v>0</v>
      </c>
      <c r="CL86" s="21" t="n">
        <f aca="false">IF(OR($A86="",CL$4=""),0,COUNTIFS(Formulas!$A$2:$A$3001,CL$4,Formulas!$B$2:$B$3001,$A86))</f>
        <v>0</v>
      </c>
      <c r="CM86" s="21" t="n">
        <f aca="false">IF(OR($A86="",CM$4=""),0,COUNTIFS(Formulas!$A$2:$A$3001,CM$4,Formulas!$B$2:$B$3001,$A86))</f>
        <v>0</v>
      </c>
      <c r="CN86" s="21" t="n">
        <f aca="false">IF(OR($A86="",CN$4=""),0,COUNTIFS(Formulas!$A$2:$A$3001,CN$4,Formulas!$B$2:$B$3001,$A86))</f>
        <v>0</v>
      </c>
      <c r="CO86" s="21" t="n">
        <f aca="false">IF(OR($A86="",CO$4=""),0,COUNTIFS(Formulas!$A$2:$A$3001,CO$4,Formulas!$B$2:$B$3001,$A86))</f>
        <v>0</v>
      </c>
      <c r="CP86" s="21" t="n">
        <f aca="false">IF(OR($A86="",CP$4=""),0,COUNTIFS(Formulas!$A$2:$A$3001,CP$4,Formulas!$B$2:$B$3001,$A86))</f>
        <v>0</v>
      </c>
      <c r="CQ86" s="21" t="n">
        <f aca="false">IF(OR($A86="",CQ$4=""),0,COUNTIFS(Formulas!$A$2:$A$3001,CQ$4,Formulas!$B$2:$B$3001,$A86))</f>
        <v>0</v>
      </c>
      <c r="CR86" s="21" t="n">
        <f aca="false">IF(OR($A86="",CR$4=""),0,COUNTIFS(Formulas!$A$2:$A$3001,CR$4,Formulas!$B$2:$B$3001,$A86))</f>
        <v>0</v>
      </c>
      <c r="CS86" s="21" t="n">
        <f aca="false">IF(OR($A86="",CS$4=""),0,COUNTIFS(Formulas!$A$2:$A$3001,CS$4,Formulas!$B$2:$B$3001,$A86))</f>
        <v>0</v>
      </c>
      <c r="CT86" s="21" t="n">
        <f aca="false">IF(OR($A86="",CT$4=""),0,COUNTIFS(Formulas!$A$2:$A$3001,CT$4,Formulas!$B$2:$B$3001,$A86))</f>
        <v>0</v>
      </c>
      <c r="CU86" s="21" t="n">
        <f aca="false">IF(OR($A86="",CU$4=""),0,COUNTIFS(Formulas!$A$2:$A$3001,CU$4,Formulas!$B$2:$B$3001,$A86))</f>
        <v>0</v>
      </c>
      <c r="CV86" s="21" t="n">
        <f aca="false">IF(OR($A86="",CV$4=""),0,COUNTIFS(Formulas!$A$2:$A$3001,CV$4,Formulas!$B$2:$B$3001,$A86))</f>
        <v>0</v>
      </c>
      <c r="CW86" s="21" t="n">
        <f aca="false">IF(OR($A86="",CW$4=""),0,COUNTIFS(Formulas!$A$2:$A$3001,CW$4,Formulas!$B$2:$B$3001,$A86))</f>
        <v>0</v>
      </c>
      <c r="CX86" s="21" t="n">
        <f aca="false">IF(OR($A86="",CX$4=""),0,COUNTIFS(Formulas!$A$2:$A$3001,CX$4,Formulas!$B$2:$B$3001,$A86))</f>
        <v>0</v>
      </c>
      <c r="CY86" s="21" t="n">
        <f aca="false">IF(OR($A86="",CY$4=""),0,COUNTIFS(Formulas!$A$2:$A$3001,CY$4,Formulas!$B$2:$B$3001,$A86))</f>
        <v>0</v>
      </c>
      <c r="CZ86" s="21" t="n">
        <f aca="false">IF(OR($A86="",CZ$4=""),0,COUNTIFS(Formulas!$A$2:$A$3001,CZ$4,Formulas!$B$2:$B$3001,$A86))</f>
        <v>0</v>
      </c>
      <c r="DA86" s="21" t="n">
        <f aca="false">IF(OR($A86="",DA$4=""),0,COUNTIFS(Formulas!$A$2:$A$3001,DA$4,Formulas!$B$2:$B$3001,$A86))</f>
        <v>0</v>
      </c>
      <c r="DB86" s="21" t="n">
        <f aca="false">IF(OR($A86="",DB$4=""),0,COUNTIFS(Formulas!$A$2:$A$3001,DB$4,Formulas!$B$2:$B$3001,$A86))</f>
        <v>0</v>
      </c>
      <c r="DC86" s="21" t="n">
        <f aca="false">IF(OR($A86="",DC$4=""),0,COUNTIFS(Formulas!$A$2:$A$3001,DC$4,Formulas!$B$2:$B$3001,$A86))</f>
        <v>0</v>
      </c>
      <c r="DD86" s="21" t="n">
        <f aca="false">IF(OR($A86="",DD$4=""),0,COUNTIFS(Formulas!$A$2:$A$3001,DD$4,Formulas!$B$2:$B$3001,$A86))</f>
        <v>0</v>
      </c>
      <c r="DE86" s="21" t="n">
        <f aca="false">IF(OR($A86="",DE$4=""),0,COUNTIFS(Formulas!$A$2:$A$3001,DE$4,Formulas!$B$2:$B$3001,$A86))</f>
        <v>0</v>
      </c>
      <c r="DF86" s="21" t="n">
        <f aca="false">IF(OR($A86="",DF$4=""),0,COUNTIFS(Formulas!$A$2:$A$3001,DF$4,Formulas!$B$2:$B$3001,$A86))</f>
        <v>0</v>
      </c>
      <c r="DG86" s="21" t="n">
        <f aca="false">IF(OR($A86="",DG$4=""),0,COUNTIFS(Formulas!$A$2:$A$3001,DG$4,Formulas!$B$2:$B$3001,$A86))</f>
        <v>0</v>
      </c>
      <c r="DH86" s="21" t="n">
        <f aca="false">IF(OR($A86="",DH$4=""),0,COUNTIFS(Formulas!$A$2:$A$3001,DH$4,Formulas!$B$2:$B$3001,$A86))</f>
        <v>0</v>
      </c>
      <c r="DI86" s="21" t="n">
        <f aca="false">IF(OR($A86="",DI$4=""),0,COUNTIFS(Formulas!$A$2:$A$3001,DI$4,Formulas!$B$2:$B$3001,$A86))</f>
        <v>0</v>
      </c>
      <c r="DJ86" s="21" t="n">
        <f aca="false">IF(OR($A86="",DJ$4=""),0,COUNTIFS(Formulas!$A$2:$A$3001,DJ$4,Formulas!$B$2:$B$3001,$A86))</f>
        <v>0</v>
      </c>
      <c r="DK86" s="21" t="n">
        <f aca="false">IF(OR($A86="",DK$4=""),0,COUNTIFS(Formulas!$A$2:$A$3001,DK$4,Formulas!$B$2:$B$3001,$A86))</f>
        <v>0</v>
      </c>
      <c r="DL86" s="21" t="n">
        <f aca="false">IF(OR($A86="",DL$4=""),0,COUNTIFS(Formulas!$A$2:$A$3001,DL$4,Formulas!$B$2:$B$3001,$A86))</f>
        <v>0</v>
      </c>
      <c r="DM86" s="21" t="n">
        <f aca="false">IF(OR($A86="",DM$4=""),0,COUNTIFS(Formulas!$A$2:$A$3001,DM$4,Formulas!$B$2:$B$3001,$A86))</f>
        <v>0</v>
      </c>
      <c r="DN86" s="21" t="n">
        <f aca="false">IF(OR($A86="",DN$4=""),0,COUNTIFS(Formulas!$A$2:$A$3001,DN$4,Formulas!$B$2:$B$3001,$A86))</f>
        <v>0</v>
      </c>
      <c r="DO86" s="21" t="n">
        <f aca="false">IF(OR($A86="",DO$4=""),0,COUNTIFS(Formulas!$A$2:$A$3001,DO$4,Formulas!$B$2:$B$3001,$A86))</f>
        <v>0</v>
      </c>
      <c r="DP86" s="21" t="n">
        <f aca="false">IF(OR($A86="",DP$4=""),0,COUNTIFS(Formulas!$A$2:$A$3001,DP$4,Formulas!$B$2:$B$3001,$A86))</f>
        <v>0</v>
      </c>
      <c r="DQ86" s="21" t="n">
        <f aca="false">IF(OR($A86="",DQ$4=""),0,COUNTIFS(Formulas!$A$2:$A$3001,DQ$4,Formulas!$B$2:$B$3001,$A86))</f>
        <v>0</v>
      </c>
      <c r="DR86" s="21" t="n">
        <f aca="false">IF(OR($A86="",DR$4=""),0,COUNTIFS(Formulas!$A$2:$A$3001,DR$4,Formulas!$B$2:$B$3001,$A86))</f>
        <v>0</v>
      </c>
      <c r="DS86" s="21" t="n">
        <f aca="false">IF(OR($A86="",DS$4=""),0,COUNTIFS(Formulas!$A$2:$A$3001,DS$4,Formulas!$B$2:$B$3001,$A86))</f>
        <v>0</v>
      </c>
      <c r="DT86" s="21" t="n">
        <f aca="false">IF(OR($A86="",DT$4=""),0,COUNTIFS(Formulas!$A$2:$A$3001,DT$4,Formulas!$B$2:$B$3001,$A86))</f>
        <v>0</v>
      </c>
      <c r="DU86" s="21" t="n">
        <f aca="false">IF(OR($A86="",DU$4=""),0,COUNTIFS(Formulas!$A$2:$A$3001,DU$4,Formulas!$B$2:$B$3001,$A86))</f>
        <v>0</v>
      </c>
      <c r="DV86" s="21" t="n">
        <f aca="false">IF(OR($A86="",DV$4=""),0,COUNTIFS(Formulas!$A$2:$A$3001,DV$4,Formulas!$B$2:$B$3001,$A86))</f>
        <v>0</v>
      </c>
      <c r="DW86" s="21" t="n">
        <f aca="false">IF(OR($A86="",DW$4=""),0,COUNTIFS(Formulas!$A$2:$A$3001,DW$4,Formulas!$B$2:$B$3001,$A86))</f>
        <v>0</v>
      </c>
      <c r="DX86" s="21" t="n">
        <f aca="false">IF(OR($A86="",DX$4=""),0,COUNTIFS(Formulas!$A$2:$A$3001,DX$4,Formulas!$B$2:$B$3001,$A86))</f>
        <v>0</v>
      </c>
      <c r="DY86" s="21" t="n">
        <f aca="false">IF(OR($A86="",DY$4=""),0,COUNTIFS(Formulas!$A$2:$A$3001,DY$4,Formulas!$B$2:$B$3001,$A86))</f>
        <v>0</v>
      </c>
      <c r="DZ86" s="21" t="n">
        <f aca="false">IF(OR($A86="",DZ$4=""),0,COUNTIFS(Formulas!$A$2:$A$3001,DZ$4,Formulas!$B$2:$B$3001,$A86))</f>
        <v>0</v>
      </c>
      <c r="EA86" s="21" t="n">
        <f aca="false">IF(OR($A86="",EA$4=""),0,COUNTIFS(Formulas!$A$2:$A$3001,EA$4,Formulas!$B$2:$B$3001,$A86))</f>
        <v>0</v>
      </c>
      <c r="EB86" s="21" t="n">
        <f aca="false">IF(OR($A86="",EB$4=""),0,COUNTIFS(Formulas!$A$2:$A$3001,EB$4,Formulas!$B$2:$B$3001,$A86))</f>
        <v>0</v>
      </c>
      <c r="EC86" s="21" t="n">
        <f aca="false">IF(OR($A86="",EC$4=""),0,COUNTIFS(Formulas!$A$2:$A$3001,EC$4,Formulas!$B$2:$B$3001,$A86))</f>
        <v>0</v>
      </c>
      <c r="ED86" s="21" t="n">
        <f aca="false">IF(OR($A86="",ED$4=""),0,COUNTIFS(Formulas!$A$2:$A$3001,ED$4,Formulas!$B$2:$B$3001,$A86))</f>
        <v>0</v>
      </c>
      <c r="EE86" s="21" t="n">
        <f aca="false">IF(OR($A86="",EE$4=""),0,COUNTIFS(Formulas!$A$2:$A$3001,EE$4,Formulas!$B$2:$B$3001,$A86))</f>
        <v>0</v>
      </c>
      <c r="EF86" s="21" t="n">
        <f aca="false">IF(OR($A86="",EF$4=""),0,COUNTIFS(Formulas!$A$2:$A$3001,EF$4,Formulas!$B$2:$B$3001,$A86))</f>
        <v>0</v>
      </c>
      <c r="EG86" s="21" t="n">
        <f aca="false">IF(OR($A86="",EG$4=""),0,COUNTIFS(Formulas!$A$2:$A$3001,EG$4,Formulas!$B$2:$B$3001,$A86))</f>
        <v>0</v>
      </c>
      <c r="EH86" s="21" t="n">
        <f aca="false">IF(OR($A86="",EH$4=""),0,COUNTIFS(Formulas!$A$2:$A$3001,EH$4,Formulas!$B$2:$B$3001,$A86))</f>
        <v>0</v>
      </c>
      <c r="EI86" s="21" t="n">
        <f aca="false">IF(OR($A86="",EI$4=""),0,COUNTIFS(Formulas!$A$2:$A$3001,EI$4,Formulas!$B$2:$B$3001,$A86))</f>
        <v>0</v>
      </c>
      <c r="EJ86" s="21" t="n">
        <f aca="false">IF(OR($A86="",EJ$4=""),0,COUNTIFS(Formulas!$A$2:$A$3001,EJ$4,Formulas!$B$2:$B$3001,$A86))</f>
        <v>0</v>
      </c>
      <c r="EK86" s="21" t="n">
        <f aca="false">IF(OR($A86="",EK$4=""),0,COUNTIFS(Formulas!$A$2:$A$3001,EK$4,Formulas!$B$2:$B$3001,$A86))</f>
        <v>0</v>
      </c>
      <c r="EL86" s="21" t="n">
        <f aca="false">IF(OR($A86="",EL$4=""),0,COUNTIFS(Formulas!$A$2:$A$3001,EL$4,Formulas!$B$2:$B$3001,$A86))</f>
        <v>0</v>
      </c>
      <c r="EM86" s="21" t="n">
        <f aca="false">IF(OR($A86="",EM$4=""),0,COUNTIFS(Formulas!$A$2:$A$3001,EM$4,Formulas!$B$2:$B$3001,$A86))</f>
        <v>0</v>
      </c>
      <c r="EN86" s="21" t="n">
        <f aca="false">IF(OR($A86="",EN$4=""),0,COUNTIFS(Formulas!$A$2:$A$3001,EN$4,Formulas!$B$2:$B$3001,$A86))</f>
        <v>0</v>
      </c>
      <c r="EO86" s="21" t="n">
        <f aca="false">IF(OR($A86="",EO$4=""),0,COUNTIFS(Formulas!$A$2:$A$3001,EO$4,Formulas!$B$2:$B$3001,$A86))</f>
        <v>0</v>
      </c>
      <c r="EP86" s="21" t="n">
        <f aca="false">IF(OR($A86="",EP$4=""),0,COUNTIFS(Formulas!$A$2:$A$3001,EP$4,Formulas!$B$2:$B$3001,$A86))</f>
        <v>0</v>
      </c>
      <c r="EQ86" s="21" t="n">
        <f aca="false">IF(OR($A86="",EQ$4=""),0,COUNTIFS(Formulas!$A$2:$A$3001,EQ$4,Formulas!$B$2:$B$3001,$A86))</f>
        <v>0</v>
      </c>
      <c r="ER86" s="21" t="n">
        <f aca="false">IF(OR($A86="",ER$4=""),0,COUNTIFS(Formulas!$A$2:$A$3001,ER$4,Formulas!$B$2:$B$3001,$A86))</f>
        <v>0</v>
      </c>
      <c r="ES86" s="21" t="n">
        <f aca="false">IF(OR($A86="",ES$4=""),0,COUNTIFS(Formulas!$A$2:$A$3001,ES$4,Formulas!$B$2:$B$3001,$A86))</f>
        <v>0</v>
      </c>
      <c r="ET86" s="21" t="n">
        <f aca="false">IF(OR($A86="",ET$4=""),0,COUNTIFS(Formulas!$A$2:$A$3001,ET$4,Formulas!$B$2:$B$3001,$A86))</f>
        <v>0</v>
      </c>
      <c r="EU86" s="21" t="n">
        <f aca="false">IF(OR($A86="",EU$4=""),0,COUNTIFS(Formulas!$A$2:$A$3001,EU$4,Formulas!$B$2:$B$3001,$A86))</f>
        <v>0</v>
      </c>
      <c r="EV86" s="21" t="n">
        <f aca="false">IF(OR($A86="",EV$4=""),0,COUNTIFS(Formulas!$A$2:$A$3001,EV$4,Formulas!$B$2:$B$3001,$A86))</f>
        <v>0</v>
      </c>
    </row>
    <row r="87" customFormat="false" ht="15" hidden="false" customHeight="false" outlineLevel="0" collapsed="false">
      <c r="A87" s="13" t="str">
        <f aca="false">IF(INDEX(Materials!$A$2:$A$301,83)="","",INDEX(Materials!$A$2:$A$301,83))</f>
        <v>Saw Palmetto Dry Extract 4:1</v>
      </c>
      <c r="B87" s="19" t="n">
        <f aca="false">IF(A87="","",COUNTIF(C87:EV87,"&gt;0"))</f>
        <v>1</v>
      </c>
      <c r="C87" s="21" t="n">
        <f aca="false">IF(OR($A87="",C$4=""),0,COUNTIFS(Formulas!$A$2:$A$3001,C$4,Formulas!$B$2:$B$3001,$A87))</f>
        <v>0</v>
      </c>
      <c r="D87" s="21" t="n">
        <f aca="false">IF(OR($A87="",D$4=""),0,COUNTIFS(Formulas!$A$2:$A$3001,D$4,Formulas!$B$2:$B$3001,$A87))</f>
        <v>0</v>
      </c>
      <c r="E87" s="21" t="n">
        <f aca="false">IF(OR($A87="",E$4=""),0,COUNTIFS(Formulas!$A$2:$A$3001,E$4,Formulas!$B$2:$B$3001,$A87))</f>
        <v>0</v>
      </c>
      <c r="F87" s="21" t="n">
        <f aca="false">IF(OR($A87="",F$4=""),0,COUNTIFS(Formulas!$A$2:$A$3001,F$4,Formulas!$B$2:$B$3001,$A87))</f>
        <v>0</v>
      </c>
      <c r="G87" s="21" t="n">
        <f aca="false">IF(OR($A87="",G$4=""),0,COUNTIFS(Formulas!$A$2:$A$3001,G$4,Formulas!$B$2:$B$3001,$A87))</f>
        <v>0</v>
      </c>
      <c r="H87" s="21" t="n">
        <f aca="false">IF(OR($A87="",H$4=""),0,COUNTIFS(Formulas!$A$2:$A$3001,H$4,Formulas!$B$2:$B$3001,$A87))</f>
        <v>0</v>
      </c>
      <c r="I87" s="21" t="n">
        <f aca="false">IF(OR($A87="",I$4=""),0,COUNTIFS(Formulas!$A$2:$A$3001,I$4,Formulas!$B$2:$B$3001,$A87))</f>
        <v>0</v>
      </c>
      <c r="J87" s="21" t="n">
        <f aca="false">IF(OR($A87="",J$4=""),0,COUNTIFS(Formulas!$A$2:$A$3001,J$4,Formulas!$B$2:$B$3001,$A87))</f>
        <v>0</v>
      </c>
      <c r="K87" s="21" t="n">
        <f aca="false">IF(OR($A87="",K$4=""),0,COUNTIFS(Formulas!$A$2:$A$3001,K$4,Formulas!$B$2:$B$3001,$A87))</f>
        <v>0</v>
      </c>
      <c r="L87" s="21" t="n">
        <f aca="false">IF(OR($A87="",L$4=""),0,COUNTIFS(Formulas!$A$2:$A$3001,L$4,Formulas!$B$2:$B$3001,$A87))</f>
        <v>0</v>
      </c>
      <c r="M87" s="21" t="n">
        <f aca="false">IF(OR($A87="",M$4=""),0,COUNTIFS(Formulas!$A$2:$A$3001,M$4,Formulas!$B$2:$B$3001,$A87))</f>
        <v>0</v>
      </c>
      <c r="N87" s="21" t="n">
        <f aca="false">IF(OR($A87="",N$4=""),0,COUNTIFS(Formulas!$A$2:$A$3001,N$4,Formulas!$B$2:$B$3001,$A87))</f>
        <v>0</v>
      </c>
      <c r="O87" s="21" t="n">
        <f aca="false">IF(OR($A87="",O$4=""),0,COUNTIFS(Formulas!$A$2:$A$3001,O$4,Formulas!$B$2:$B$3001,$A87))</f>
        <v>0</v>
      </c>
      <c r="P87" s="21" t="n">
        <f aca="false">IF(OR($A87="",P$4=""),0,COUNTIFS(Formulas!$A$2:$A$3001,P$4,Formulas!$B$2:$B$3001,$A87))</f>
        <v>0</v>
      </c>
      <c r="Q87" s="21" t="n">
        <f aca="false">IF(OR($A87="",Q$4=""),0,COUNTIFS(Formulas!$A$2:$A$3001,Q$4,Formulas!$B$2:$B$3001,$A87))</f>
        <v>0</v>
      </c>
      <c r="R87" s="21" t="n">
        <f aca="false">IF(OR($A87="",R$4=""),0,COUNTIFS(Formulas!$A$2:$A$3001,R$4,Formulas!$B$2:$B$3001,$A87))</f>
        <v>0</v>
      </c>
      <c r="S87" s="21" t="n">
        <f aca="false">IF(OR($A87="",S$4=""),0,COUNTIFS(Formulas!$A$2:$A$3001,S$4,Formulas!$B$2:$B$3001,$A87))</f>
        <v>0</v>
      </c>
      <c r="T87" s="21" t="n">
        <f aca="false">IF(OR($A87="",T$4=""),0,COUNTIFS(Formulas!$A$2:$A$3001,T$4,Formulas!$B$2:$B$3001,$A87))</f>
        <v>0</v>
      </c>
      <c r="U87" s="21" t="n">
        <f aca="false">IF(OR($A87="",U$4=""),0,COUNTIFS(Formulas!$A$2:$A$3001,U$4,Formulas!$B$2:$B$3001,$A87))</f>
        <v>0</v>
      </c>
      <c r="V87" s="21" t="n">
        <f aca="false">IF(OR($A87="",V$4=""),0,COUNTIFS(Formulas!$A$2:$A$3001,V$4,Formulas!$B$2:$B$3001,$A87))</f>
        <v>0</v>
      </c>
      <c r="W87" s="21" t="n">
        <f aca="false">IF(OR($A87="",W$4=""),0,COUNTIFS(Formulas!$A$2:$A$3001,W$4,Formulas!$B$2:$B$3001,$A87))</f>
        <v>0</v>
      </c>
      <c r="X87" s="21" t="n">
        <f aca="false">IF(OR($A87="",X$4=""),0,COUNTIFS(Formulas!$A$2:$A$3001,X$4,Formulas!$B$2:$B$3001,$A87))</f>
        <v>0</v>
      </c>
      <c r="Y87" s="21" t="n">
        <f aca="false">IF(OR($A87="",Y$4=""),0,COUNTIFS(Formulas!$A$2:$A$3001,Y$4,Formulas!$B$2:$B$3001,$A87))</f>
        <v>0</v>
      </c>
      <c r="Z87" s="21" t="n">
        <f aca="false">IF(OR($A87="",Z$4=""),0,COUNTIFS(Formulas!$A$2:$A$3001,Z$4,Formulas!$B$2:$B$3001,$A87))</f>
        <v>0</v>
      </c>
      <c r="AA87" s="21" t="n">
        <f aca="false">IF(OR($A87="",AA$4=""),0,COUNTIFS(Formulas!$A$2:$A$3001,AA$4,Formulas!$B$2:$B$3001,$A87))</f>
        <v>0</v>
      </c>
      <c r="AB87" s="21" t="n">
        <f aca="false">IF(OR($A87="",AB$4=""),0,COUNTIFS(Formulas!$A$2:$A$3001,AB$4,Formulas!$B$2:$B$3001,$A87))</f>
        <v>0</v>
      </c>
      <c r="AC87" s="21" t="n">
        <f aca="false">IF(OR($A87="",AC$4=""),0,COUNTIFS(Formulas!$A$2:$A$3001,AC$4,Formulas!$B$2:$B$3001,$A87))</f>
        <v>0</v>
      </c>
      <c r="AD87" s="21" t="n">
        <f aca="false">IF(OR($A87="",AD$4=""),0,COUNTIFS(Formulas!$A$2:$A$3001,AD$4,Formulas!$B$2:$B$3001,$A87))</f>
        <v>0</v>
      </c>
      <c r="AE87" s="21" t="n">
        <f aca="false">IF(OR($A87="",AE$4=""),0,COUNTIFS(Formulas!$A$2:$A$3001,AE$4,Formulas!$B$2:$B$3001,$A87))</f>
        <v>0</v>
      </c>
      <c r="AF87" s="21" t="n">
        <f aca="false">IF(OR($A87="",AF$4=""),0,COUNTIFS(Formulas!$A$2:$A$3001,AF$4,Formulas!$B$2:$B$3001,$A87))</f>
        <v>0</v>
      </c>
      <c r="AG87" s="21" t="n">
        <f aca="false">IF(OR($A87="",AG$4=""),0,COUNTIFS(Formulas!$A$2:$A$3001,AG$4,Formulas!$B$2:$B$3001,$A87))</f>
        <v>0</v>
      </c>
      <c r="AH87" s="21" t="n">
        <f aca="false">IF(OR($A87="",AH$4=""),0,COUNTIFS(Formulas!$A$2:$A$3001,AH$4,Formulas!$B$2:$B$3001,$A87))</f>
        <v>0</v>
      </c>
      <c r="AI87" s="21" t="n">
        <f aca="false">IF(OR($A87="",AI$4=""),0,COUNTIFS(Formulas!$A$2:$A$3001,AI$4,Formulas!$B$2:$B$3001,$A87))</f>
        <v>0</v>
      </c>
      <c r="AJ87" s="21" t="n">
        <f aca="false">IF(OR($A87="",AJ$4=""),0,COUNTIFS(Formulas!$A$2:$A$3001,AJ$4,Formulas!$B$2:$B$3001,$A87))</f>
        <v>0</v>
      </c>
      <c r="AK87" s="21" t="n">
        <f aca="false">IF(OR($A87="",AK$4=""),0,COUNTIFS(Formulas!$A$2:$A$3001,AK$4,Formulas!$B$2:$B$3001,$A87))</f>
        <v>0</v>
      </c>
      <c r="AL87" s="21" t="n">
        <f aca="false">IF(OR($A87="",AL$4=""),0,COUNTIFS(Formulas!$A$2:$A$3001,AL$4,Formulas!$B$2:$B$3001,$A87))</f>
        <v>0</v>
      </c>
      <c r="AM87" s="21" t="n">
        <f aca="false">IF(OR($A87="",AM$4=""),0,COUNTIFS(Formulas!$A$2:$A$3001,AM$4,Formulas!$B$2:$B$3001,$A87))</f>
        <v>0</v>
      </c>
      <c r="AN87" s="21" t="n">
        <f aca="false">IF(OR($A87="",AN$4=""),0,COUNTIFS(Formulas!$A$2:$A$3001,AN$4,Formulas!$B$2:$B$3001,$A87))</f>
        <v>0</v>
      </c>
      <c r="AO87" s="21" t="n">
        <f aca="false">IF(OR($A87="",AO$4=""),0,COUNTIFS(Formulas!$A$2:$A$3001,AO$4,Formulas!$B$2:$B$3001,$A87))</f>
        <v>0</v>
      </c>
      <c r="AP87" s="21" t="n">
        <f aca="false">IF(OR($A87="",AP$4=""),0,COUNTIFS(Formulas!$A$2:$A$3001,AP$4,Formulas!$B$2:$B$3001,$A87))</f>
        <v>0</v>
      </c>
      <c r="AQ87" s="21" t="n">
        <f aca="false">IF(OR($A87="",AQ$4=""),0,COUNTIFS(Formulas!$A$2:$A$3001,AQ$4,Formulas!$B$2:$B$3001,$A87))</f>
        <v>0</v>
      </c>
      <c r="AR87" s="21" t="n">
        <f aca="false">IF(OR($A87="",AR$4=""),0,COUNTIFS(Formulas!$A$2:$A$3001,AR$4,Formulas!$B$2:$B$3001,$A87))</f>
        <v>0</v>
      </c>
      <c r="AS87" s="21" t="n">
        <f aca="false">IF(OR($A87="",AS$4=""),0,COUNTIFS(Formulas!$A$2:$A$3001,AS$4,Formulas!$B$2:$B$3001,$A87))</f>
        <v>0</v>
      </c>
      <c r="AT87" s="21" t="n">
        <f aca="false">IF(OR($A87="",AT$4=""),0,COUNTIFS(Formulas!$A$2:$A$3001,AT$4,Formulas!$B$2:$B$3001,$A87))</f>
        <v>0</v>
      </c>
      <c r="AU87" s="21" t="n">
        <f aca="false">IF(OR($A87="",AU$4=""),0,COUNTIFS(Formulas!$A$2:$A$3001,AU$4,Formulas!$B$2:$B$3001,$A87))</f>
        <v>0</v>
      </c>
      <c r="AV87" s="21" t="n">
        <f aca="false">IF(OR($A87="",AV$4=""),0,COUNTIFS(Formulas!$A$2:$A$3001,AV$4,Formulas!$B$2:$B$3001,$A87))</f>
        <v>0</v>
      </c>
      <c r="AW87" s="21" t="n">
        <f aca="false">IF(OR($A87="",AW$4=""),0,COUNTIFS(Formulas!$A$2:$A$3001,AW$4,Formulas!$B$2:$B$3001,$A87))</f>
        <v>0</v>
      </c>
      <c r="AX87" s="21" t="n">
        <f aca="false">IF(OR($A87="",AX$4=""),0,COUNTIFS(Formulas!$A$2:$A$3001,AX$4,Formulas!$B$2:$B$3001,$A87))</f>
        <v>0</v>
      </c>
      <c r="AY87" s="21" t="n">
        <f aca="false">IF(OR($A87="",AY$4=""),0,COUNTIFS(Formulas!$A$2:$A$3001,AY$4,Formulas!$B$2:$B$3001,$A87))</f>
        <v>0</v>
      </c>
      <c r="AZ87" s="21" t="n">
        <f aca="false">IF(OR($A87="",AZ$4=""),0,COUNTIFS(Formulas!$A$2:$A$3001,AZ$4,Formulas!$B$2:$B$3001,$A87))</f>
        <v>0</v>
      </c>
      <c r="BA87" s="21" t="n">
        <f aca="false">IF(OR($A87="",BA$4=""),0,COUNTIFS(Formulas!$A$2:$A$3001,BA$4,Formulas!$B$2:$B$3001,$A87))</f>
        <v>0</v>
      </c>
      <c r="BB87" s="21" t="n">
        <f aca="false">IF(OR($A87="",BB$4=""),0,COUNTIFS(Formulas!$A$2:$A$3001,BB$4,Formulas!$B$2:$B$3001,$A87))</f>
        <v>0</v>
      </c>
      <c r="BC87" s="21" t="n">
        <f aca="false">IF(OR($A87="",BC$4=""),0,COUNTIFS(Formulas!$A$2:$A$3001,BC$4,Formulas!$B$2:$B$3001,$A87))</f>
        <v>0</v>
      </c>
      <c r="BD87" s="21" t="n">
        <f aca="false">IF(OR($A87="",BD$4=""),0,COUNTIFS(Formulas!$A$2:$A$3001,BD$4,Formulas!$B$2:$B$3001,$A87))</f>
        <v>0</v>
      </c>
      <c r="BE87" s="21" t="n">
        <f aca="false">IF(OR($A87="",BE$4=""),0,COUNTIFS(Formulas!$A$2:$A$3001,BE$4,Formulas!$B$2:$B$3001,$A87))</f>
        <v>0</v>
      </c>
      <c r="BF87" s="21" t="n">
        <f aca="false">IF(OR($A87="",BF$4=""),0,COUNTIFS(Formulas!$A$2:$A$3001,BF$4,Formulas!$B$2:$B$3001,$A87))</f>
        <v>0</v>
      </c>
      <c r="BG87" s="21" t="n">
        <f aca="false">IF(OR($A87="",BG$4=""),0,COUNTIFS(Formulas!$A$2:$A$3001,BG$4,Formulas!$B$2:$B$3001,$A87))</f>
        <v>0</v>
      </c>
      <c r="BH87" s="21" t="n">
        <f aca="false">IF(OR($A87="",BH$4=""),0,COUNTIFS(Formulas!$A$2:$A$3001,BH$4,Formulas!$B$2:$B$3001,$A87))</f>
        <v>0</v>
      </c>
      <c r="BI87" s="21" t="n">
        <f aca="false">IF(OR($A87="",BI$4=""),0,COUNTIFS(Formulas!$A$2:$A$3001,BI$4,Formulas!$B$2:$B$3001,$A87))</f>
        <v>0</v>
      </c>
      <c r="BJ87" s="21" t="n">
        <f aca="false">IF(OR($A87="",BJ$4=""),0,COUNTIFS(Formulas!$A$2:$A$3001,BJ$4,Formulas!$B$2:$B$3001,$A87))</f>
        <v>0</v>
      </c>
      <c r="BK87" s="21" t="n">
        <f aca="false">IF(OR($A87="",BK$4=""),0,COUNTIFS(Formulas!$A$2:$A$3001,BK$4,Formulas!$B$2:$B$3001,$A87))</f>
        <v>0</v>
      </c>
      <c r="BL87" s="21" t="n">
        <f aca="false">IF(OR($A87="",BL$4=""),0,COUNTIFS(Formulas!$A$2:$A$3001,BL$4,Formulas!$B$2:$B$3001,$A87))</f>
        <v>0</v>
      </c>
      <c r="BM87" s="21" t="n">
        <f aca="false">IF(OR($A87="",BM$4=""),0,COUNTIFS(Formulas!$A$2:$A$3001,BM$4,Formulas!$B$2:$B$3001,$A87))</f>
        <v>0</v>
      </c>
      <c r="BN87" s="21" t="n">
        <f aca="false">IF(OR($A87="",BN$4=""),0,COUNTIFS(Formulas!$A$2:$A$3001,BN$4,Formulas!$B$2:$B$3001,$A87))</f>
        <v>0</v>
      </c>
      <c r="BO87" s="21" t="n">
        <f aca="false">IF(OR($A87="",BO$4=""),0,COUNTIFS(Formulas!$A$2:$A$3001,BO$4,Formulas!$B$2:$B$3001,$A87))</f>
        <v>0</v>
      </c>
      <c r="BP87" s="21" t="n">
        <f aca="false">IF(OR($A87="",BP$4=""),0,COUNTIFS(Formulas!$A$2:$A$3001,BP$4,Formulas!$B$2:$B$3001,$A87))</f>
        <v>0</v>
      </c>
      <c r="BQ87" s="21" t="n">
        <f aca="false">IF(OR($A87="",BQ$4=""),0,COUNTIFS(Formulas!$A$2:$A$3001,BQ$4,Formulas!$B$2:$B$3001,$A87))</f>
        <v>0</v>
      </c>
      <c r="BR87" s="21" t="n">
        <f aca="false">IF(OR($A87="",BR$4=""),0,COUNTIFS(Formulas!$A$2:$A$3001,BR$4,Formulas!$B$2:$B$3001,$A87))</f>
        <v>0</v>
      </c>
      <c r="BS87" s="21" t="n">
        <f aca="false">IF(OR($A87="",BS$4=""),0,COUNTIFS(Formulas!$A$2:$A$3001,BS$4,Formulas!$B$2:$B$3001,$A87))</f>
        <v>0</v>
      </c>
      <c r="BT87" s="21" t="n">
        <f aca="false">IF(OR($A87="",BT$4=""),0,COUNTIFS(Formulas!$A$2:$A$3001,BT$4,Formulas!$B$2:$B$3001,$A87))</f>
        <v>0</v>
      </c>
      <c r="BU87" s="21" t="n">
        <f aca="false">IF(OR($A87="",BU$4=""),0,COUNTIFS(Formulas!$A$2:$A$3001,BU$4,Formulas!$B$2:$B$3001,$A87))</f>
        <v>0</v>
      </c>
      <c r="BV87" s="21" t="n">
        <f aca="false">IF(OR($A87="",BV$4=""),0,COUNTIFS(Formulas!$A$2:$A$3001,BV$4,Formulas!$B$2:$B$3001,$A87))</f>
        <v>0</v>
      </c>
      <c r="BW87" s="21" t="n">
        <f aca="false">IF(OR($A87="",BW$4=""),0,COUNTIFS(Formulas!$A$2:$A$3001,BW$4,Formulas!$B$2:$B$3001,$A87))</f>
        <v>0</v>
      </c>
      <c r="BX87" s="21" t="n">
        <f aca="false">IF(OR($A87="",BX$4=""),0,COUNTIFS(Formulas!$A$2:$A$3001,BX$4,Formulas!$B$2:$B$3001,$A87))</f>
        <v>0</v>
      </c>
      <c r="BY87" s="21" t="n">
        <f aca="false">IF(OR($A87="",BY$4=""),0,COUNTIFS(Formulas!$A$2:$A$3001,BY$4,Formulas!$B$2:$B$3001,$A87))</f>
        <v>0</v>
      </c>
      <c r="BZ87" s="21" t="n">
        <f aca="false">IF(OR($A87="",BZ$4=""),0,COUNTIFS(Formulas!$A$2:$A$3001,BZ$4,Formulas!$B$2:$B$3001,$A87))</f>
        <v>0</v>
      </c>
      <c r="CA87" s="21" t="n">
        <f aca="false">IF(OR($A87="",CA$4=""),0,COUNTIFS(Formulas!$A$2:$A$3001,CA$4,Formulas!$B$2:$B$3001,$A87))</f>
        <v>0</v>
      </c>
      <c r="CB87" s="21" t="n">
        <f aca="false">IF(OR($A87="",CB$4=""),0,COUNTIFS(Formulas!$A$2:$A$3001,CB$4,Formulas!$B$2:$B$3001,$A87))</f>
        <v>0</v>
      </c>
      <c r="CC87" s="21" t="n">
        <f aca="false">IF(OR($A87="",CC$4=""),0,COUNTIFS(Formulas!$A$2:$A$3001,CC$4,Formulas!$B$2:$B$3001,$A87))</f>
        <v>0</v>
      </c>
      <c r="CD87" s="21" t="n">
        <f aca="false">IF(OR($A87="",CD$4=""),0,COUNTIFS(Formulas!$A$2:$A$3001,CD$4,Formulas!$B$2:$B$3001,$A87))</f>
        <v>0</v>
      </c>
      <c r="CE87" s="21" t="n">
        <f aca="false">IF(OR($A87="",CE$4=""),0,COUNTIFS(Formulas!$A$2:$A$3001,CE$4,Formulas!$B$2:$B$3001,$A87))</f>
        <v>0</v>
      </c>
      <c r="CF87" s="21" t="n">
        <f aca="false">IF(OR($A87="",CF$4=""),0,COUNTIFS(Formulas!$A$2:$A$3001,CF$4,Formulas!$B$2:$B$3001,$A87))</f>
        <v>0</v>
      </c>
      <c r="CG87" s="21" t="n">
        <f aca="false">IF(OR($A87="",CG$4=""),0,COUNTIFS(Formulas!$A$2:$A$3001,CG$4,Formulas!$B$2:$B$3001,$A87))</f>
        <v>0</v>
      </c>
      <c r="CH87" s="21" t="n">
        <f aca="false">IF(OR($A87="",CH$4=""),0,COUNTIFS(Formulas!$A$2:$A$3001,CH$4,Formulas!$B$2:$B$3001,$A87))</f>
        <v>0</v>
      </c>
      <c r="CI87" s="21" t="n">
        <f aca="false">IF(OR($A87="",CI$4=""),0,COUNTIFS(Formulas!$A$2:$A$3001,CI$4,Formulas!$B$2:$B$3001,$A87))</f>
        <v>0</v>
      </c>
      <c r="CJ87" s="21" t="n">
        <f aca="false">IF(OR($A87="",CJ$4=""),0,COUNTIFS(Formulas!$A$2:$A$3001,CJ$4,Formulas!$B$2:$B$3001,$A87))</f>
        <v>0</v>
      </c>
      <c r="CK87" s="21" t="n">
        <f aca="false">IF(OR($A87="",CK$4=""),0,COUNTIFS(Formulas!$A$2:$A$3001,CK$4,Formulas!$B$2:$B$3001,$A87))</f>
        <v>1</v>
      </c>
      <c r="CL87" s="21" t="n">
        <f aca="false">IF(OR($A87="",CL$4=""),0,COUNTIFS(Formulas!$A$2:$A$3001,CL$4,Formulas!$B$2:$B$3001,$A87))</f>
        <v>0</v>
      </c>
      <c r="CM87" s="21" t="n">
        <f aca="false">IF(OR($A87="",CM$4=""),0,COUNTIFS(Formulas!$A$2:$A$3001,CM$4,Formulas!$B$2:$B$3001,$A87))</f>
        <v>0</v>
      </c>
      <c r="CN87" s="21" t="n">
        <f aca="false">IF(OR($A87="",CN$4=""),0,COUNTIFS(Formulas!$A$2:$A$3001,CN$4,Formulas!$B$2:$B$3001,$A87))</f>
        <v>0</v>
      </c>
      <c r="CO87" s="21" t="n">
        <f aca="false">IF(OR($A87="",CO$4=""),0,COUNTIFS(Formulas!$A$2:$A$3001,CO$4,Formulas!$B$2:$B$3001,$A87))</f>
        <v>0</v>
      </c>
      <c r="CP87" s="21" t="n">
        <f aca="false">IF(OR($A87="",CP$4=""),0,COUNTIFS(Formulas!$A$2:$A$3001,CP$4,Formulas!$B$2:$B$3001,$A87))</f>
        <v>0</v>
      </c>
      <c r="CQ87" s="21" t="n">
        <f aca="false">IF(OR($A87="",CQ$4=""),0,COUNTIFS(Formulas!$A$2:$A$3001,CQ$4,Formulas!$B$2:$B$3001,$A87))</f>
        <v>0</v>
      </c>
      <c r="CR87" s="21" t="n">
        <f aca="false">IF(OR($A87="",CR$4=""),0,COUNTIFS(Formulas!$A$2:$A$3001,CR$4,Formulas!$B$2:$B$3001,$A87))</f>
        <v>0</v>
      </c>
      <c r="CS87" s="21" t="n">
        <f aca="false">IF(OR($A87="",CS$4=""),0,COUNTIFS(Formulas!$A$2:$A$3001,CS$4,Formulas!$B$2:$B$3001,$A87))</f>
        <v>0</v>
      </c>
      <c r="CT87" s="21" t="n">
        <f aca="false">IF(OR($A87="",CT$4=""),0,COUNTIFS(Formulas!$A$2:$A$3001,CT$4,Formulas!$B$2:$B$3001,$A87))</f>
        <v>0</v>
      </c>
      <c r="CU87" s="21" t="n">
        <f aca="false">IF(OR($A87="",CU$4=""),0,COUNTIFS(Formulas!$A$2:$A$3001,CU$4,Formulas!$B$2:$B$3001,$A87))</f>
        <v>0</v>
      </c>
      <c r="CV87" s="21" t="n">
        <f aca="false">IF(OR($A87="",CV$4=""),0,COUNTIFS(Formulas!$A$2:$A$3001,CV$4,Formulas!$B$2:$B$3001,$A87))</f>
        <v>0</v>
      </c>
      <c r="CW87" s="21" t="n">
        <f aca="false">IF(OR($A87="",CW$4=""),0,COUNTIFS(Formulas!$A$2:$A$3001,CW$4,Formulas!$B$2:$B$3001,$A87))</f>
        <v>0</v>
      </c>
      <c r="CX87" s="21" t="n">
        <f aca="false">IF(OR($A87="",CX$4=""),0,COUNTIFS(Formulas!$A$2:$A$3001,CX$4,Formulas!$B$2:$B$3001,$A87))</f>
        <v>0</v>
      </c>
      <c r="CY87" s="21" t="n">
        <f aca="false">IF(OR($A87="",CY$4=""),0,COUNTIFS(Formulas!$A$2:$A$3001,CY$4,Formulas!$B$2:$B$3001,$A87))</f>
        <v>0</v>
      </c>
      <c r="CZ87" s="21" t="n">
        <f aca="false">IF(OR($A87="",CZ$4=""),0,COUNTIFS(Formulas!$A$2:$A$3001,CZ$4,Formulas!$B$2:$B$3001,$A87))</f>
        <v>0</v>
      </c>
      <c r="DA87" s="21" t="n">
        <f aca="false">IF(OR($A87="",DA$4=""),0,COUNTIFS(Formulas!$A$2:$A$3001,DA$4,Formulas!$B$2:$B$3001,$A87))</f>
        <v>0</v>
      </c>
      <c r="DB87" s="21" t="n">
        <f aca="false">IF(OR($A87="",DB$4=""),0,COUNTIFS(Formulas!$A$2:$A$3001,DB$4,Formulas!$B$2:$B$3001,$A87))</f>
        <v>0</v>
      </c>
      <c r="DC87" s="21" t="n">
        <f aca="false">IF(OR($A87="",DC$4=""),0,COUNTIFS(Formulas!$A$2:$A$3001,DC$4,Formulas!$B$2:$B$3001,$A87))</f>
        <v>0</v>
      </c>
      <c r="DD87" s="21" t="n">
        <f aca="false">IF(OR($A87="",DD$4=""),0,COUNTIFS(Formulas!$A$2:$A$3001,DD$4,Formulas!$B$2:$B$3001,$A87))</f>
        <v>0</v>
      </c>
      <c r="DE87" s="21" t="n">
        <f aca="false">IF(OR($A87="",DE$4=""),0,COUNTIFS(Formulas!$A$2:$A$3001,DE$4,Formulas!$B$2:$B$3001,$A87))</f>
        <v>0</v>
      </c>
      <c r="DF87" s="21" t="n">
        <f aca="false">IF(OR($A87="",DF$4=""),0,COUNTIFS(Formulas!$A$2:$A$3001,DF$4,Formulas!$B$2:$B$3001,$A87))</f>
        <v>0</v>
      </c>
      <c r="DG87" s="21" t="n">
        <f aca="false">IF(OR($A87="",DG$4=""),0,COUNTIFS(Formulas!$A$2:$A$3001,DG$4,Formulas!$B$2:$B$3001,$A87))</f>
        <v>0</v>
      </c>
      <c r="DH87" s="21" t="n">
        <f aca="false">IF(OR($A87="",DH$4=""),0,COUNTIFS(Formulas!$A$2:$A$3001,DH$4,Formulas!$B$2:$B$3001,$A87))</f>
        <v>0</v>
      </c>
      <c r="DI87" s="21" t="n">
        <f aca="false">IF(OR($A87="",DI$4=""),0,COUNTIFS(Formulas!$A$2:$A$3001,DI$4,Formulas!$B$2:$B$3001,$A87))</f>
        <v>0</v>
      </c>
      <c r="DJ87" s="21" t="n">
        <f aca="false">IF(OR($A87="",DJ$4=""),0,COUNTIFS(Formulas!$A$2:$A$3001,DJ$4,Formulas!$B$2:$B$3001,$A87))</f>
        <v>0</v>
      </c>
      <c r="DK87" s="21" t="n">
        <f aca="false">IF(OR($A87="",DK$4=""),0,COUNTIFS(Formulas!$A$2:$A$3001,DK$4,Formulas!$B$2:$B$3001,$A87))</f>
        <v>0</v>
      </c>
      <c r="DL87" s="21" t="n">
        <f aca="false">IF(OR($A87="",DL$4=""),0,COUNTIFS(Formulas!$A$2:$A$3001,DL$4,Formulas!$B$2:$B$3001,$A87))</f>
        <v>0</v>
      </c>
      <c r="DM87" s="21" t="n">
        <f aca="false">IF(OR($A87="",DM$4=""),0,COUNTIFS(Formulas!$A$2:$A$3001,DM$4,Formulas!$B$2:$B$3001,$A87))</f>
        <v>0</v>
      </c>
      <c r="DN87" s="21" t="n">
        <f aca="false">IF(OR($A87="",DN$4=""),0,COUNTIFS(Formulas!$A$2:$A$3001,DN$4,Formulas!$B$2:$B$3001,$A87))</f>
        <v>0</v>
      </c>
      <c r="DO87" s="21" t="n">
        <f aca="false">IF(OR($A87="",DO$4=""),0,COUNTIFS(Formulas!$A$2:$A$3001,DO$4,Formulas!$B$2:$B$3001,$A87))</f>
        <v>0</v>
      </c>
      <c r="DP87" s="21" t="n">
        <f aca="false">IF(OR($A87="",DP$4=""),0,COUNTIFS(Formulas!$A$2:$A$3001,DP$4,Formulas!$B$2:$B$3001,$A87))</f>
        <v>0</v>
      </c>
      <c r="DQ87" s="21" t="n">
        <f aca="false">IF(OR($A87="",DQ$4=""),0,COUNTIFS(Formulas!$A$2:$A$3001,DQ$4,Formulas!$B$2:$B$3001,$A87))</f>
        <v>0</v>
      </c>
      <c r="DR87" s="21" t="n">
        <f aca="false">IF(OR($A87="",DR$4=""),0,COUNTIFS(Formulas!$A$2:$A$3001,DR$4,Formulas!$B$2:$B$3001,$A87))</f>
        <v>0</v>
      </c>
      <c r="DS87" s="21" t="n">
        <f aca="false">IF(OR($A87="",DS$4=""),0,COUNTIFS(Formulas!$A$2:$A$3001,DS$4,Formulas!$B$2:$B$3001,$A87))</f>
        <v>0</v>
      </c>
      <c r="DT87" s="21" t="n">
        <f aca="false">IF(OR($A87="",DT$4=""),0,COUNTIFS(Formulas!$A$2:$A$3001,DT$4,Formulas!$B$2:$B$3001,$A87))</f>
        <v>0</v>
      </c>
      <c r="DU87" s="21" t="n">
        <f aca="false">IF(OR($A87="",DU$4=""),0,COUNTIFS(Formulas!$A$2:$A$3001,DU$4,Formulas!$B$2:$B$3001,$A87))</f>
        <v>0</v>
      </c>
      <c r="DV87" s="21" t="n">
        <f aca="false">IF(OR($A87="",DV$4=""),0,COUNTIFS(Formulas!$A$2:$A$3001,DV$4,Formulas!$B$2:$B$3001,$A87))</f>
        <v>0</v>
      </c>
      <c r="DW87" s="21" t="n">
        <f aca="false">IF(OR($A87="",DW$4=""),0,COUNTIFS(Formulas!$A$2:$A$3001,DW$4,Formulas!$B$2:$B$3001,$A87))</f>
        <v>0</v>
      </c>
      <c r="DX87" s="21" t="n">
        <f aca="false">IF(OR($A87="",DX$4=""),0,COUNTIFS(Formulas!$A$2:$A$3001,DX$4,Formulas!$B$2:$B$3001,$A87))</f>
        <v>0</v>
      </c>
      <c r="DY87" s="21" t="n">
        <f aca="false">IF(OR($A87="",DY$4=""),0,COUNTIFS(Formulas!$A$2:$A$3001,DY$4,Formulas!$B$2:$B$3001,$A87))</f>
        <v>0</v>
      </c>
      <c r="DZ87" s="21" t="n">
        <f aca="false">IF(OR($A87="",DZ$4=""),0,COUNTIFS(Formulas!$A$2:$A$3001,DZ$4,Formulas!$B$2:$B$3001,$A87))</f>
        <v>0</v>
      </c>
      <c r="EA87" s="21" t="n">
        <f aca="false">IF(OR($A87="",EA$4=""),0,COUNTIFS(Formulas!$A$2:$A$3001,EA$4,Formulas!$B$2:$B$3001,$A87))</f>
        <v>0</v>
      </c>
      <c r="EB87" s="21" t="n">
        <f aca="false">IF(OR($A87="",EB$4=""),0,COUNTIFS(Formulas!$A$2:$A$3001,EB$4,Formulas!$B$2:$B$3001,$A87))</f>
        <v>0</v>
      </c>
      <c r="EC87" s="21" t="n">
        <f aca="false">IF(OR($A87="",EC$4=""),0,COUNTIFS(Formulas!$A$2:$A$3001,EC$4,Formulas!$B$2:$B$3001,$A87))</f>
        <v>0</v>
      </c>
      <c r="ED87" s="21" t="n">
        <f aca="false">IF(OR($A87="",ED$4=""),0,COUNTIFS(Formulas!$A$2:$A$3001,ED$4,Formulas!$B$2:$B$3001,$A87))</f>
        <v>0</v>
      </c>
      <c r="EE87" s="21" t="n">
        <f aca="false">IF(OR($A87="",EE$4=""),0,COUNTIFS(Formulas!$A$2:$A$3001,EE$4,Formulas!$B$2:$B$3001,$A87))</f>
        <v>0</v>
      </c>
      <c r="EF87" s="21" t="n">
        <f aca="false">IF(OR($A87="",EF$4=""),0,COUNTIFS(Formulas!$A$2:$A$3001,EF$4,Formulas!$B$2:$B$3001,$A87))</f>
        <v>0</v>
      </c>
      <c r="EG87" s="21" t="n">
        <f aca="false">IF(OR($A87="",EG$4=""),0,COUNTIFS(Formulas!$A$2:$A$3001,EG$4,Formulas!$B$2:$B$3001,$A87))</f>
        <v>0</v>
      </c>
      <c r="EH87" s="21" t="n">
        <f aca="false">IF(OR($A87="",EH$4=""),0,COUNTIFS(Formulas!$A$2:$A$3001,EH$4,Formulas!$B$2:$B$3001,$A87))</f>
        <v>0</v>
      </c>
      <c r="EI87" s="21" t="n">
        <f aca="false">IF(OR($A87="",EI$4=""),0,COUNTIFS(Formulas!$A$2:$A$3001,EI$4,Formulas!$B$2:$B$3001,$A87))</f>
        <v>0</v>
      </c>
      <c r="EJ87" s="21" t="n">
        <f aca="false">IF(OR($A87="",EJ$4=""),0,COUNTIFS(Formulas!$A$2:$A$3001,EJ$4,Formulas!$B$2:$B$3001,$A87))</f>
        <v>0</v>
      </c>
      <c r="EK87" s="21" t="n">
        <f aca="false">IF(OR($A87="",EK$4=""),0,COUNTIFS(Formulas!$A$2:$A$3001,EK$4,Formulas!$B$2:$B$3001,$A87))</f>
        <v>0</v>
      </c>
      <c r="EL87" s="21" t="n">
        <f aca="false">IF(OR($A87="",EL$4=""),0,COUNTIFS(Formulas!$A$2:$A$3001,EL$4,Formulas!$B$2:$B$3001,$A87))</f>
        <v>0</v>
      </c>
      <c r="EM87" s="21" t="n">
        <f aca="false">IF(OR($A87="",EM$4=""),0,COUNTIFS(Formulas!$A$2:$A$3001,EM$4,Formulas!$B$2:$B$3001,$A87))</f>
        <v>0</v>
      </c>
      <c r="EN87" s="21" t="n">
        <f aca="false">IF(OR($A87="",EN$4=""),0,COUNTIFS(Formulas!$A$2:$A$3001,EN$4,Formulas!$B$2:$B$3001,$A87))</f>
        <v>0</v>
      </c>
      <c r="EO87" s="21" t="n">
        <f aca="false">IF(OR($A87="",EO$4=""),0,COUNTIFS(Formulas!$A$2:$A$3001,EO$4,Formulas!$B$2:$B$3001,$A87))</f>
        <v>0</v>
      </c>
      <c r="EP87" s="21" t="n">
        <f aca="false">IF(OR($A87="",EP$4=""),0,COUNTIFS(Formulas!$A$2:$A$3001,EP$4,Formulas!$B$2:$B$3001,$A87))</f>
        <v>0</v>
      </c>
      <c r="EQ87" s="21" t="n">
        <f aca="false">IF(OR($A87="",EQ$4=""),0,COUNTIFS(Formulas!$A$2:$A$3001,EQ$4,Formulas!$B$2:$B$3001,$A87))</f>
        <v>0</v>
      </c>
      <c r="ER87" s="21" t="n">
        <f aca="false">IF(OR($A87="",ER$4=""),0,COUNTIFS(Formulas!$A$2:$A$3001,ER$4,Formulas!$B$2:$B$3001,$A87))</f>
        <v>0</v>
      </c>
      <c r="ES87" s="21" t="n">
        <f aca="false">IF(OR($A87="",ES$4=""),0,COUNTIFS(Formulas!$A$2:$A$3001,ES$4,Formulas!$B$2:$B$3001,$A87))</f>
        <v>0</v>
      </c>
      <c r="ET87" s="21" t="n">
        <f aca="false">IF(OR($A87="",ET$4=""),0,COUNTIFS(Formulas!$A$2:$A$3001,ET$4,Formulas!$B$2:$B$3001,$A87))</f>
        <v>0</v>
      </c>
      <c r="EU87" s="21" t="n">
        <f aca="false">IF(OR($A87="",EU$4=""),0,COUNTIFS(Formulas!$A$2:$A$3001,EU$4,Formulas!$B$2:$B$3001,$A87))</f>
        <v>0</v>
      </c>
      <c r="EV87" s="21" t="n">
        <f aca="false">IF(OR($A87="",EV$4=""),0,COUNTIFS(Formulas!$A$2:$A$3001,EV$4,Formulas!$B$2:$B$3001,$A87))</f>
        <v>0</v>
      </c>
    </row>
    <row r="88" customFormat="false" ht="15" hidden="false" customHeight="false" outlineLevel="0" collapsed="false">
      <c r="A88" s="13" t="str">
        <f aca="false">IF(INDEX(Materials!$A$2:$A$301,84)="","",INDEX(Materials!$A$2:$A$301,84))</f>
        <v>Siberian Ginseng Dry Extract 5:1</v>
      </c>
      <c r="B88" s="19" t="n">
        <f aca="false">IF(A88="","",COUNTIF(C88:EV88,"&gt;0"))</f>
        <v>4</v>
      </c>
      <c r="C88" s="21" t="n">
        <f aca="false">IF(OR($A88="",C$4=""),0,COUNTIFS(Formulas!$A$2:$A$3001,C$4,Formulas!$B$2:$B$3001,$A88))</f>
        <v>0</v>
      </c>
      <c r="D88" s="21" t="n">
        <f aca="false">IF(OR($A88="",D$4=""),0,COUNTIFS(Formulas!$A$2:$A$3001,D$4,Formulas!$B$2:$B$3001,$A88))</f>
        <v>0</v>
      </c>
      <c r="E88" s="21" t="n">
        <f aca="false">IF(OR($A88="",E$4=""),0,COUNTIFS(Formulas!$A$2:$A$3001,E$4,Formulas!$B$2:$B$3001,$A88))</f>
        <v>0</v>
      </c>
      <c r="F88" s="21" t="n">
        <f aca="false">IF(OR($A88="",F$4=""),0,COUNTIFS(Formulas!$A$2:$A$3001,F$4,Formulas!$B$2:$B$3001,$A88))</f>
        <v>0</v>
      </c>
      <c r="G88" s="21" t="n">
        <f aca="false">IF(OR($A88="",G$4=""),0,COUNTIFS(Formulas!$A$2:$A$3001,G$4,Formulas!$B$2:$B$3001,$A88))</f>
        <v>0</v>
      </c>
      <c r="H88" s="21" t="n">
        <f aca="false">IF(OR($A88="",H$4=""),0,COUNTIFS(Formulas!$A$2:$A$3001,H$4,Formulas!$B$2:$B$3001,$A88))</f>
        <v>0</v>
      </c>
      <c r="I88" s="21" t="n">
        <f aca="false">IF(OR($A88="",I$4=""),0,COUNTIFS(Formulas!$A$2:$A$3001,I$4,Formulas!$B$2:$B$3001,$A88))</f>
        <v>0</v>
      </c>
      <c r="J88" s="21" t="n">
        <f aca="false">IF(OR($A88="",J$4=""),0,COUNTIFS(Formulas!$A$2:$A$3001,J$4,Formulas!$B$2:$B$3001,$A88))</f>
        <v>0</v>
      </c>
      <c r="K88" s="21" t="n">
        <f aca="false">IF(OR($A88="",K$4=""),0,COUNTIFS(Formulas!$A$2:$A$3001,K$4,Formulas!$B$2:$B$3001,$A88))</f>
        <v>0</v>
      </c>
      <c r="L88" s="21" t="n">
        <f aca="false">IF(OR($A88="",L$4=""),0,COUNTIFS(Formulas!$A$2:$A$3001,L$4,Formulas!$B$2:$B$3001,$A88))</f>
        <v>0</v>
      </c>
      <c r="M88" s="21" t="n">
        <f aca="false">IF(OR($A88="",M$4=""),0,COUNTIFS(Formulas!$A$2:$A$3001,M$4,Formulas!$B$2:$B$3001,$A88))</f>
        <v>0</v>
      </c>
      <c r="N88" s="21" t="n">
        <f aca="false">IF(OR($A88="",N$4=""),0,COUNTIFS(Formulas!$A$2:$A$3001,N$4,Formulas!$B$2:$B$3001,$A88))</f>
        <v>0</v>
      </c>
      <c r="O88" s="21" t="n">
        <f aca="false">IF(OR($A88="",O$4=""),0,COUNTIFS(Formulas!$A$2:$A$3001,O$4,Formulas!$B$2:$B$3001,$A88))</f>
        <v>0</v>
      </c>
      <c r="P88" s="21" t="n">
        <f aca="false">IF(OR($A88="",P$4=""),0,COUNTIFS(Formulas!$A$2:$A$3001,P$4,Formulas!$B$2:$B$3001,$A88))</f>
        <v>0</v>
      </c>
      <c r="Q88" s="21" t="n">
        <f aca="false">IF(OR($A88="",Q$4=""),0,COUNTIFS(Formulas!$A$2:$A$3001,Q$4,Formulas!$B$2:$B$3001,$A88))</f>
        <v>0</v>
      </c>
      <c r="R88" s="21" t="n">
        <f aca="false">IF(OR($A88="",R$4=""),0,COUNTIFS(Formulas!$A$2:$A$3001,R$4,Formulas!$B$2:$B$3001,$A88))</f>
        <v>0</v>
      </c>
      <c r="S88" s="21" t="n">
        <f aca="false">IF(OR($A88="",S$4=""),0,COUNTIFS(Formulas!$A$2:$A$3001,S$4,Formulas!$B$2:$B$3001,$A88))</f>
        <v>0</v>
      </c>
      <c r="T88" s="21" t="n">
        <f aca="false">IF(OR($A88="",T$4=""),0,COUNTIFS(Formulas!$A$2:$A$3001,T$4,Formulas!$B$2:$B$3001,$A88))</f>
        <v>0</v>
      </c>
      <c r="U88" s="21" t="n">
        <f aca="false">IF(OR($A88="",U$4=""),0,COUNTIFS(Formulas!$A$2:$A$3001,U$4,Formulas!$B$2:$B$3001,$A88))</f>
        <v>0</v>
      </c>
      <c r="V88" s="21" t="n">
        <f aca="false">IF(OR($A88="",V$4=""),0,COUNTIFS(Formulas!$A$2:$A$3001,V$4,Formulas!$B$2:$B$3001,$A88))</f>
        <v>0</v>
      </c>
      <c r="W88" s="21" t="n">
        <f aca="false">IF(OR($A88="",W$4=""),0,COUNTIFS(Formulas!$A$2:$A$3001,W$4,Formulas!$B$2:$B$3001,$A88))</f>
        <v>0</v>
      </c>
      <c r="X88" s="21" t="n">
        <f aca="false">IF(OR($A88="",X$4=""),0,COUNTIFS(Formulas!$A$2:$A$3001,X$4,Formulas!$B$2:$B$3001,$A88))</f>
        <v>0</v>
      </c>
      <c r="Y88" s="21" t="n">
        <f aca="false">IF(OR($A88="",Y$4=""),0,COUNTIFS(Formulas!$A$2:$A$3001,Y$4,Formulas!$B$2:$B$3001,$A88))</f>
        <v>0</v>
      </c>
      <c r="Z88" s="21" t="n">
        <f aca="false">IF(OR($A88="",Z$4=""),0,COUNTIFS(Formulas!$A$2:$A$3001,Z$4,Formulas!$B$2:$B$3001,$A88))</f>
        <v>0</v>
      </c>
      <c r="AA88" s="21" t="n">
        <f aca="false">IF(OR($A88="",AA$4=""),0,COUNTIFS(Formulas!$A$2:$A$3001,AA$4,Formulas!$B$2:$B$3001,$A88))</f>
        <v>0</v>
      </c>
      <c r="AB88" s="21" t="n">
        <f aca="false">IF(OR($A88="",AB$4=""),0,COUNTIFS(Formulas!$A$2:$A$3001,AB$4,Formulas!$B$2:$B$3001,$A88))</f>
        <v>0</v>
      </c>
      <c r="AC88" s="21" t="n">
        <f aca="false">IF(OR($A88="",AC$4=""),0,COUNTIFS(Formulas!$A$2:$A$3001,AC$4,Formulas!$B$2:$B$3001,$A88))</f>
        <v>0</v>
      </c>
      <c r="AD88" s="21" t="n">
        <f aca="false">IF(OR($A88="",AD$4=""),0,COUNTIFS(Formulas!$A$2:$A$3001,AD$4,Formulas!$B$2:$B$3001,$A88))</f>
        <v>0</v>
      </c>
      <c r="AE88" s="21" t="n">
        <f aca="false">IF(OR($A88="",AE$4=""),0,COUNTIFS(Formulas!$A$2:$A$3001,AE$4,Formulas!$B$2:$B$3001,$A88))</f>
        <v>0</v>
      </c>
      <c r="AF88" s="21" t="n">
        <f aca="false">IF(OR($A88="",AF$4=""),0,COUNTIFS(Formulas!$A$2:$A$3001,AF$4,Formulas!$B$2:$B$3001,$A88))</f>
        <v>0</v>
      </c>
      <c r="AG88" s="21" t="n">
        <f aca="false">IF(OR($A88="",AG$4=""),0,COUNTIFS(Formulas!$A$2:$A$3001,AG$4,Formulas!$B$2:$B$3001,$A88))</f>
        <v>0</v>
      </c>
      <c r="AH88" s="21" t="n">
        <f aca="false">IF(OR($A88="",AH$4=""),0,COUNTIFS(Formulas!$A$2:$A$3001,AH$4,Formulas!$B$2:$B$3001,$A88))</f>
        <v>0</v>
      </c>
      <c r="AI88" s="21" t="n">
        <f aca="false">IF(OR($A88="",AI$4=""),0,COUNTIFS(Formulas!$A$2:$A$3001,AI$4,Formulas!$B$2:$B$3001,$A88))</f>
        <v>0</v>
      </c>
      <c r="AJ88" s="21" t="n">
        <f aca="false">IF(OR($A88="",AJ$4=""),0,COUNTIFS(Formulas!$A$2:$A$3001,AJ$4,Formulas!$B$2:$B$3001,$A88))</f>
        <v>0</v>
      </c>
      <c r="AK88" s="21" t="n">
        <f aca="false">IF(OR($A88="",AK$4=""),0,COUNTIFS(Formulas!$A$2:$A$3001,AK$4,Formulas!$B$2:$B$3001,$A88))</f>
        <v>0</v>
      </c>
      <c r="AL88" s="21" t="n">
        <f aca="false">IF(OR($A88="",AL$4=""),0,COUNTIFS(Formulas!$A$2:$A$3001,AL$4,Formulas!$B$2:$B$3001,$A88))</f>
        <v>0</v>
      </c>
      <c r="AM88" s="21" t="n">
        <f aca="false">IF(OR($A88="",AM$4=""),0,COUNTIFS(Formulas!$A$2:$A$3001,AM$4,Formulas!$B$2:$B$3001,$A88))</f>
        <v>0</v>
      </c>
      <c r="AN88" s="21" t="n">
        <f aca="false">IF(OR($A88="",AN$4=""),0,COUNTIFS(Formulas!$A$2:$A$3001,AN$4,Formulas!$B$2:$B$3001,$A88))</f>
        <v>0</v>
      </c>
      <c r="AO88" s="21" t="n">
        <f aca="false">IF(OR($A88="",AO$4=""),0,COUNTIFS(Formulas!$A$2:$A$3001,AO$4,Formulas!$B$2:$B$3001,$A88))</f>
        <v>0</v>
      </c>
      <c r="AP88" s="21" t="n">
        <f aca="false">IF(OR($A88="",AP$4=""),0,COUNTIFS(Formulas!$A$2:$A$3001,AP$4,Formulas!$B$2:$B$3001,$A88))</f>
        <v>0</v>
      </c>
      <c r="AQ88" s="21" t="n">
        <f aca="false">IF(OR($A88="",AQ$4=""),0,COUNTIFS(Formulas!$A$2:$A$3001,AQ$4,Formulas!$B$2:$B$3001,$A88))</f>
        <v>0</v>
      </c>
      <c r="AR88" s="21" t="n">
        <f aca="false">IF(OR($A88="",AR$4=""),0,COUNTIFS(Formulas!$A$2:$A$3001,AR$4,Formulas!$B$2:$B$3001,$A88))</f>
        <v>0</v>
      </c>
      <c r="AS88" s="21" t="n">
        <f aca="false">IF(OR($A88="",AS$4=""),0,COUNTIFS(Formulas!$A$2:$A$3001,AS$4,Formulas!$B$2:$B$3001,$A88))</f>
        <v>0</v>
      </c>
      <c r="AT88" s="21" t="n">
        <f aca="false">IF(OR($A88="",AT$4=""),0,COUNTIFS(Formulas!$A$2:$A$3001,AT$4,Formulas!$B$2:$B$3001,$A88))</f>
        <v>0</v>
      </c>
      <c r="AU88" s="21" t="n">
        <f aca="false">IF(OR($A88="",AU$4=""),0,COUNTIFS(Formulas!$A$2:$A$3001,AU$4,Formulas!$B$2:$B$3001,$A88))</f>
        <v>0</v>
      </c>
      <c r="AV88" s="21" t="n">
        <f aca="false">IF(OR($A88="",AV$4=""),0,COUNTIFS(Formulas!$A$2:$A$3001,AV$4,Formulas!$B$2:$B$3001,$A88))</f>
        <v>0</v>
      </c>
      <c r="AW88" s="21" t="n">
        <f aca="false">IF(OR($A88="",AW$4=""),0,COUNTIFS(Formulas!$A$2:$A$3001,AW$4,Formulas!$B$2:$B$3001,$A88))</f>
        <v>0</v>
      </c>
      <c r="AX88" s="21" t="n">
        <f aca="false">IF(OR($A88="",AX$4=""),0,COUNTIFS(Formulas!$A$2:$A$3001,AX$4,Formulas!$B$2:$B$3001,$A88))</f>
        <v>0</v>
      </c>
      <c r="AY88" s="21" t="n">
        <f aca="false">IF(OR($A88="",AY$4=""),0,COUNTIFS(Formulas!$A$2:$A$3001,AY$4,Formulas!$B$2:$B$3001,$A88))</f>
        <v>0</v>
      </c>
      <c r="AZ88" s="21" t="n">
        <f aca="false">IF(OR($A88="",AZ$4=""),0,COUNTIFS(Formulas!$A$2:$A$3001,AZ$4,Formulas!$B$2:$B$3001,$A88))</f>
        <v>0</v>
      </c>
      <c r="BA88" s="21" t="n">
        <f aca="false">IF(OR($A88="",BA$4=""),0,COUNTIFS(Formulas!$A$2:$A$3001,BA$4,Formulas!$B$2:$B$3001,$A88))</f>
        <v>0</v>
      </c>
      <c r="BB88" s="21" t="n">
        <f aca="false">IF(OR($A88="",BB$4=""),0,COUNTIFS(Formulas!$A$2:$A$3001,BB$4,Formulas!$B$2:$B$3001,$A88))</f>
        <v>0</v>
      </c>
      <c r="BC88" s="21" t="n">
        <f aca="false">IF(OR($A88="",BC$4=""),0,COUNTIFS(Formulas!$A$2:$A$3001,BC$4,Formulas!$B$2:$B$3001,$A88))</f>
        <v>0</v>
      </c>
      <c r="BD88" s="21" t="n">
        <f aca="false">IF(OR($A88="",BD$4=""),0,COUNTIFS(Formulas!$A$2:$A$3001,BD$4,Formulas!$B$2:$B$3001,$A88))</f>
        <v>0</v>
      </c>
      <c r="BE88" s="21" t="n">
        <f aca="false">IF(OR($A88="",BE$4=""),0,COUNTIFS(Formulas!$A$2:$A$3001,BE$4,Formulas!$B$2:$B$3001,$A88))</f>
        <v>0</v>
      </c>
      <c r="BF88" s="21" t="n">
        <f aca="false">IF(OR($A88="",BF$4=""),0,COUNTIFS(Formulas!$A$2:$A$3001,BF$4,Formulas!$B$2:$B$3001,$A88))</f>
        <v>0</v>
      </c>
      <c r="BG88" s="21" t="n">
        <f aca="false">IF(OR($A88="",BG$4=""),0,COUNTIFS(Formulas!$A$2:$A$3001,BG$4,Formulas!$B$2:$B$3001,$A88))</f>
        <v>0</v>
      </c>
      <c r="BH88" s="21" t="n">
        <f aca="false">IF(OR($A88="",BH$4=""),0,COUNTIFS(Formulas!$A$2:$A$3001,BH$4,Formulas!$B$2:$B$3001,$A88))</f>
        <v>0</v>
      </c>
      <c r="BI88" s="21" t="n">
        <f aca="false">IF(OR($A88="",BI$4=""),0,COUNTIFS(Formulas!$A$2:$A$3001,BI$4,Formulas!$B$2:$B$3001,$A88))</f>
        <v>0</v>
      </c>
      <c r="BJ88" s="21" t="n">
        <f aca="false">IF(OR($A88="",BJ$4=""),0,COUNTIFS(Formulas!$A$2:$A$3001,BJ$4,Formulas!$B$2:$B$3001,$A88))</f>
        <v>0</v>
      </c>
      <c r="BK88" s="21" t="n">
        <f aca="false">IF(OR($A88="",BK$4=""),0,COUNTIFS(Formulas!$A$2:$A$3001,BK$4,Formulas!$B$2:$B$3001,$A88))</f>
        <v>0</v>
      </c>
      <c r="BL88" s="21" t="n">
        <f aca="false">IF(OR($A88="",BL$4=""),0,COUNTIFS(Formulas!$A$2:$A$3001,BL$4,Formulas!$B$2:$B$3001,$A88))</f>
        <v>0</v>
      </c>
      <c r="BM88" s="21" t="n">
        <f aca="false">IF(OR($A88="",BM$4=""),0,COUNTIFS(Formulas!$A$2:$A$3001,BM$4,Formulas!$B$2:$B$3001,$A88))</f>
        <v>0</v>
      </c>
      <c r="BN88" s="21" t="n">
        <f aca="false">IF(OR($A88="",BN$4=""),0,COUNTIFS(Formulas!$A$2:$A$3001,BN$4,Formulas!$B$2:$B$3001,$A88))</f>
        <v>0</v>
      </c>
      <c r="BO88" s="21" t="n">
        <f aca="false">IF(OR($A88="",BO$4=""),0,COUNTIFS(Formulas!$A$2:$A$3001,BO$4,Formulas!$B$2:$B$3001,$A88))</f>
        <v>0</v>
      </c>
      <c r="BP88" s="21" t="n">
        <f aca="false">IF(OR($A88="",BP$4=""),0,COUNTIFS(Formulas!$A$2:$A$3001,BP$4,Formulas!$B$2:$B$3001,$A88))</f>
        <v>0</v>
      </c>
      <c r="BQ88" s="21" t="n">
        <f aca="false">IF(OR($A88="",BQ$4=""),0,COUNTIFS(Formulas!$A$2:$A$3001,BQ$4,Formulas!$B$2:$B$3001,$A88))</f>
        <v>0</v>
      </c>
      <c r="BR88" s="21" t="n">
        <f aca="false">IF(OR($A88="",BR$4=""),0,COUNTIFS(Formulas!$A$2:$A$3001,BR$4,Formulas!$B$2:$B$3001,$A88))</f>
        <v>0</v>
      </c>
      <c r="BS88" s="21" t="n">
        <f aca="false">IF(OR($A88="",BS$4=""),0,COUNTIFS(Formulas!$A$2:$A$3001,BS$4,Formulas!$B$2:$B$3001,$A88))</f>
        <v>0</v>
      </c>
      <c r="BT88" s="21" t="n">
        <f aca="false">IF(OR($A88="",BT$4=""),0,COUNTIFS(Formulas!$A$2:$A$3001,BT$4,Formulas!$B$2:$B$3001,$A88))</f>
        <v>0</v>
      </c>
      <c r="BU88" s="21" t="n">
        <f aca="false">IF(OR($A88="",BU$4=""),0,COUNTIFS(Formulas!$A$2:$A$3001,BU$4,Formulas!$B$2:$B$3001,$A88))</f>
        <v>0</v>
      </c>
      <c r="BV88" s="21" t="n">
        <f aca="false">IF(OR($A88="",BV$4=""),0,COUNTIFS(Formulas!$A$2:$A$3001,BV$4,Formulas!$B$2:$B$3001,$A88))</f>
        <v>0</v>
      </c>
      <c r="BW88" s="21" t="n">
        <f aca="false">IF(OR($A88="",BW$4=""),0,COUNTIFS(Formulas!$A$2:$A$3001,BW$4,Formulas!$B$2:$B$3001,$A88))</f>
        <v>0</v>
      </c>
      <c r="BX88" s="21" t="n">
        <f aca="false">IF(OR($A88="",BX$4=""),0,COUNTIFS(Formulas!$A$2:$A$3001,BX$4,Formulas!$B$2:$B$3001,$A88))</f>
        <v>0</v>
      </c>
      <c r="BY88" s="21" t="n">
        <f aca="false">IF(OR($A88="",BY$4=""),0,COUNTIFS(Formulas!$A$2:$A$3001,BY$4,Formulas!$B$2:$B$3001,$A88))</f>
        <v>0</v>
      </c>
      <c r="BZ88" s="21" t="n">
        <f aca="false">IF(OR($A88="",BZ$4=""),0,COUNTIFS(Formulas!$A$2:$A$3001,BZ$4,Formulas!$B$2:$B$3001,$A88))</f>
        <v>0</v>
      </c>
      <c r="CA88" s="21" t="n">
        <f aca="false">IF(OR($A88="",CA$4=""),0,COUNTIFS(Formulas!$A$2:$A$3001,CA$4,Formulas!$B$2:$B$3001,$A88))</f>
        <v>0</v>
      </c>
      <c r="CB88" s="21" t="n">
        <f aca="false">IF(OR($A88="",CB$4=""),0,COUNTIFS(Formulas!$A$2:$A$3001,CB$4,Formulas!$B$2:$B$3001,$A88))</f>
        <v>0</v>
      </c>
      <c r="CC88" s="21" t="n">
        <f aca="false">IF(OR($A88="",CC$4=""),0,COUNTIFS(Formulas!$A$2:$A$3001,CC$4,Formulas!$B$2:$B$3001,$A88))</f>
        <v>0</v>
      </c>
      <c r="CD88" s="21" t="n">
        <f aca="false">IF(OR($A88="",CD$4=""),0,COUNTIFS(Formulas!$A$2:$A$3001,CD$4,Formulas!$B$2:$B$3001,$A88))</f>
        <v>0</v>
      </c>
      <c r="CE88" s="21" t="n">
        <f aca="false">IF(OR($A88="",CE$4=""),0,COUNTIFS(Formulas!$A$2:$A$3001,CE$4,Formulas!$B$2:$B$3001,$A88))</f>
        <v>0</v>
      </c>
      <c r="CF88" s="21" t="n">
        <f aca="false">IF(OR($A88="",CF$4=""),0,COUNTIFS(Formulas!$A$2:$A$3001,CF$4,Formulas!$B$2:$B$3001,$A88))</f>
        <v>0</v>
      </c>
      <c r="CG88" s="21" t="n">
        <f aca="false">IF(OR($A88="",CG$4=""),0,COUNTIFS(Formulas!$A$2:$A$3001,CG$4,Formulas!$B$2:$B$3001,$A88))</f>
        <v>0</v>
      </c>
      <c r="CH88" s="21" t="n">
        <f aca="false">IF(OR($A88="",CH$4=""),0,COUNTIFS(Formulas!$A$2:$A$3001,CH$4,Formulas!$B$2:$B$3001,$A88))</f>
        <v>0</v>
      </c>
      <c r="CI88" s="21" t="n">
        <f aca="false">IF(OR($A88="",CI$4=""),0,COUNTIFS(Formulas!$A$2:$A$3001,CI$4,Formulas!$B$2:$B$3001,$A88))</f>
        <v>0</v>
      </c>
      <c r="CJ88" s="21" t="n">
        <f aca="false">IF(OR($A88="",CJ$4=""),0,COUNTIFS(Formulas!$A$2:$A$3001,CJ$4,Formulas!$B$2:$B$3001,$A88))</f>
        <v>0</v>
      </c>
      <c r="CK88" s="21" t="n">
        <f aca="false">IF(OR($A88="",CK$4=""),0,COUNTIFS(Formulas!$A$2:$A$3001,CK$4,Formulas!$B$2:$B$3001,$A88))</f>
        <v>0</v>
      </c>
      <c r="CL88" s="21" t="n">
        <f aca="false">IF(OR($A88="",CL$4=""),0,COUNTIFS(Formulas!$A$2:$A$3001,CL$4,Formulas!$B$2:$B$3001,$A88))</f>
        <v>0</v>
      </c>
      <c r="CM88" s="21" t="n">
        <f aca="false">IF(OR($A88="",CM$4=""),0,COUNTIFS(Formulas!$A$2:$A$3001,CM$4,Formulas!$B$2:$B$3001,$A88))</f>
        <v>0</v>
      </c>
      <c r="CN88" s="21" t="n">
        <f aca="false">IF(OR($A88="",CN$4=""),0,COUNTIFS(Formulas!$A$2:$A$3001,CN$4,Formulas!$B$2:$B$3001,$A88))</f>
        <v>0</v>
      </c>
      <c r="CO88" s="21" t="n">
        <f aca="false">IF(OR($A88="",CO$4=""),0,COUNTIFS(Formulas!$A$2:$A$3001,CO$4,Formulas!$B$2:$B$3001,$A88))</f>
        <v>0</v>
      </c>
      <c r="CP88" s="21" t="n">
        <f aca="false">IF(OR($A88="",CP$4=""),0,COUNTIFS(Formulas!$A$2:$A$3001,CP$4,Formulas!$B$2:$B$3001,$A88))</f>
        <v>0</v>
      </c>
      <c r="CQ88" s="21" t="n">
        <f aca="false">IF(OR($A88="",CQ$4=""),0,COUNTIFS(Formulas!$A$2:$A$3001,CQ$4,Formulas!$B$2:$B$3001,$A88))</f>
        <v>0</v>
      </c>
      <c r="CR88" s="21" t="n">
        <f aca="false">IF(OR($A88="",CR$4=""),0,COUNTIFS(Formulas!$A$2:$A$3001,CR$4,Formulas!$B$2:$B$3001,$A88))</f>
        <v>0</v>
      </c>
      <c r="CS88" s="21" t="n">
        <f aca="false">IF(OR($A88="",CS$4=""),0,COUNTIFS(Formulas!$A$2:$A$3001,CS$4,Formulas!$B$2:$B$3001,$A88))</f>
        <v>1</v>
      </c>
      <c r="CT88" s="21" t="n">
        <f aca="false">IF(OR($A88="",CT$4=""),0,COUNTIFS(Formulas!$A$2:$A$3001,CT$4,Formulas!$B$2:$B$3001,$A88))</f>
        <v>1</v>
      </c>
      <c r="CU88" s="21" t="n">
        <f aca="false">IF(OR($A88="",CU$4=""),0,COUNTIFS(Formulas!$A$2:$A$3001,CU$4,Formulas!$B$2:$B$3001,$A88))</f>
        <v>0</v>
      </c>
      <c r="CV88" s="21" t="n">
        <f aca="false">IF(OR($A88="",CV$4=""),0,COUNTIFS(Formulas!$A$2:$A$3001,CV$4,Formulas!$B$2:$B$3001,$A88))</f>
        <v>0</v>
      </c>
      <c r="CW88" s="21" t="n">
        <f aca="false">IF(OR($A88="",CW$4=""),0,COUNTIFS(Formulas!$A$2:$A$3001,CW$4,Formulas!$B$2:$B$3001,$A88))</f>
        <v>0</v>
      </c>
      <c r="CX88" s="21" t="n">
        <f aca="false">IF(OR($A88="",CX$4=""),0,COUNTIFS(Formulas!$A$2:$A$3001,CX$4,Formulas!$B$2:$B$3001,$A88))</f>
        <v>1</v>
      </c>
      <c r="CY88" s="21" t="n">
        <f aca="false">IF(OR($A88="",CY$4=""),0,COUNTIFS(Formulas!$A$2:$A$3001,CY$4,Formulas!$B$2:$B$3001,$A88))</f>
        <v>1</v>
      </c>
      <c r="CZ88" s="21" t="n">
        <f aca="false">IF(OR($A88="",CZ$4=""),0,COUNTIFS(Formulas!$A$2:$A$3001,CZ$4,Formulas!$B$2:$B$3001,$A88))</f>
        <v>0</v>
      </c>
      <c r="DA88" s="21" t="n">
        <f aca="false">IF(OR($A88="",DA$4=""),0,COUNTIFS(Formulas!$A$2:$A$3001,DA$4,Formulas!$B$2:$B$3001,$A88))</f>
        <v>0</v>
      </c>
      <c r="DB88" s="21" t="n">
        <f aca="false">IF(OR($A88="",DB$4=""),0,COUNTIFS(Formulas!$A$2:$A$3001,DB$4,Formulas!$B$2:$B$3001,$A88))</f>
        <v>0</v>
      </c>
      <c r="DC88" s="21" t="n">
        <f aca="false">IF(OR($A88="",DC$4=""),0,COUNTIFS(Formulas!$A$2:$A$3001,DC$4,Formulas!$B$2:$B$3001,$A88))</f>
        <v>0</v>
      </c>
      <c r="DD88" s="21" t="n">
        <f aca="false">IF(OR($A88="",DD$4=""),0,COUNTIFS(Formulas!$A$2:$A$3001,DD$4,Formulas!$B$2:$B$3001,$A88))</f>
        <v>0</v>
      </c>
      <c r="DE88" s="21" t="n">
        <f aca="false">IF(OR($A88="",DE$4=""),0,COUNTIFS(Formulas!$A$2:$A$3001,DE$4,Formulas!$B$2:$B$3001,$A88))</f>
        <v>0</v>
      </c>
      <c r="DF88" s="21" t="n">
        <f aca="false">IF(OR($A88="",DF$4=""),0,COUNTIFS(Formulas!$A$2:$A$3001,DF$4,Formulas!$B$2:$B$3001,$A88))</f>
        <v>0</v>
      </c>
      <c r="DG88" s="21" t="n">
        <f aca="false">IF(OR($A88="",DG$4=""),0,COUNTIFS(Formulas!$A$2:$A$3001,DG$4,Formulas!$B$2:$B$3001,$A88))</f>
        <v>0</v>
      </c>
      <c r="DH88" s="21" t="n">
        <f aca="false">IF(OR($A88="",DH$4=""),0,COUNTIFS(Formulas!$A$2:$A$3001,DH$4,Formulas!$B$2:$B$3001,$A88))</f>
        <v>0</v>
      </c>
      <c r="DI88" s="21" t="n">
        <f aca="false">IF(OR($A88="",DI$4=""),0,COUNTIFS(Formulas!$A$2:$A$3001,DI$4,Formulas!$B$2:$B$3001,$A88))</f>
        <v>0</v>
      </c>
      <c r="DJ88" s="21" t="n">
        <f aca="false">IF(OR($A88="",DJ$4=""),0,COUNTIFS(Formulas!$A$2:$A$3001,DJ$4,Formulas!$B$2:$B$3001,$A88))</f>
        <v>0</v>
      </c>
      <c r="DK88" s="21" t="n">
        <f aca="false">IF(OR($A88="",DK$4=""),0,COUNTIFS(Formulas!$A$2:$A$3001,DK$4,Formulas!$B$2:$B$3001,$A88))</f>
        <v>0</v>
      </c>
      <c r="DL88" s="21" t="n">
        <f aca="false">IF(OR($A88="",DL$4=""),0,COUNTIFS(Formulas!$A$2:$A$3001,DL$4,Formulas!$B$2:$B$3001,$A88))</f>
        <v>0</v>
      </c>
      <c r="DM88" s="21" t="n">
        <f aca="false">IF(OR($A88="",DM$4=""),0,COUNTIFS(Formulas!$A$2:$A$3001,DM$4,Formulas!$B$2:$B$3001,$A88))</f>
        <v>0</v>
      </c>
      <c r="DN88" s="21" t="n">
        <f aca="false">IF(OR($A88="",DN$4=""),0,COUNTIFS(Formulas!$A$2:$A$3001,DN$4,Formulas!$B$2:$B$3001,$A88))</f>
        <v>0</v>
      </c>
      <c r="DO88" s="21" t="n">
        <f aca="false">IF(OR($A88="",DO$4=""),0,COUNTIFS(Formulas!$A$2:$A$3001,DO$4,Formulas!$B$2:$B$3001,$A88))</f>
        <v>0</v>
      </c>
      <c r="DP88" s="21" t="n">
        <f aca="false">IF(OR($A88="",DP$4=""),0,COUNTIFS(Formulas!$A$2:$A$3001,DP$4,Formulas!$B$2:$B$3001,$A88))</f>
        <v>0</v>
      </c>
      <c r="DQ88" s="21" t="n">
        <f aca="false">IF(OR($A88="",DQ$4=""),0,COUNTIFS(Formulas!$A$2:$A$3001,DQ$4,Formulas!$B$2:$B$3001,$A88))</f>
        <v>0</v>
      </c>
      <c r="DR88" s="21" t="n">
        <f aca="false">IF(OR($A88="",DR$4=""),0,COUNTIFS(Formulas!$A$2:$A$3001,DR$4,Formulas!$B$2:$B$3001,$A88))</f>
        <v>0</v>
      </c>
      <c r="DS88" s="21" t="n">
        <f aca="false">IF(OR($A88="",DS$4=""),0,COUNTIFS(Formulas!$A$2:$A$3001,DS$4,Formulas!$B$2:$B$3001,$A88))</f>
        <v>0</v>
      </c>
      <c r="DT88" s="21" t="n">
        <f aca="false">IF(OR($A88="",DT$4=""),0,COUNTIFS(Formulas!$A$2:$A$3001,DT$4,Formulas!$B$2:$B$3001,$A88))</f>
        <v>0</v>
      </c>
      <c r="DU88" s="21" t="n">
        <f aca="false">IF(OR($A88="",DU$4=""),0,COUNTIFS(Formulas!$A$2:$A$3001,DU$4,Formulas!$B$2:$B$3001,$A88))</f>
        <v>0</v>
      </c>
      <c r="DV88" s="21" t="n">
        <f aca="false">IF(OR($A88="",DV$4=""),0,COUNTIFS(Formulas!$A$2:$A$3001,DV$4,Formulas!$B$2:$B$3001,$A88))</f>
        <v>0</v>
      </c>
      <c r="DW88" s="21" t="n">
        <f aca="false">IF(OR($A88="",DW$4=""),0,COUNTIFS(Formulas!$A$2:$A$3001,DW$4,Formulas!$B$2:$B$3001,$A88))</f>
        <v>0</v>
      </c>
      <c r="DX88" s="21" t="n">
        <f aca="false">IF(OR($A88="",DX$4=""),0,COUNTIFS(Formulas!$A$2:$A$3001,DX$4,Formulas!$B$2:$B$3001,$A88))</f>
        <v>0</v>
      </c>
      <c r="DY88" s="21" t="n">
        <f aca="false">IF(OR($A88="",DY$4=""),0,COUNTIFS(Formulas!$A$2:$A$3001,DY$4,Formulas!$B$2:$B$3001,$A88))</f>
        <v>0</v>
      </c>
      <c r="DZ88" s="21" t="n">
        <f aca="false">IF(OR($A88="",DZ$4=""),0,COUNTIFS(Formulas!$A$2:$A$3001,DZ$4,Formulas!$B$2:$B$3001,$A88))</f>
        <v>0</v>
      </c>
      <c r="EA88" s="21" t="n">
        <f aca="false">IF(OR($A88="",EA$4=""),0,COUNTIFS(Formulas!$A$2:$A$3001,EA$4,Formulas!$B$2:$B$3001,$A88))</f>
        <v>0</v>
      </c>
      <c r="EB88" s="21" t="n">
        <f aca="false">IF(OR($A88="",EB$4=""),0,COUNTIFS(Formulas!$A$2:$A$3001,EB$4,Formulas!$B$2:$B$3001,$A88))</f>
        <v>0</v>
      </c>
      <c r="EC88" s="21" t="n">
        <f aca="false">IF(OR($A88="",EC$4=""),0,COUNTIFS(Formulas!$A$2:$A$3001,EC$4,Formulas!$B$2:$B$3001,$A88))</f>
        <v>0</v>
      </c>
      <c r="ED88" s="21" t="n">
        <f aca="false">IF(OR($A88="",ED$4=""),0,COUNTIFS(Formulas!$A$2:$A$3001,ED$4,Formulas!$B$2:$B$3001,$A88))</f>
        <v>0</v>
      </c>
      <c r="EE88" s="21" t="n">
        <f aca="false">IF(OR($A88="",EE$4=""),0,COUNTIFS(Formulas!$A$2:$A$3001,EE$4,Formulas!$B$2:$B$3001,$A88))</f>
        <v>0</v>
      </c>
      <c r="EF88" s="21" t="n">
        <f aca="false">IF(OR($A88="",EF$4=""),0,COUNTIFS(Formulas!$A$2:$A$3001,EF$4,Formulas!$B$2:$B$3001,$A88))</f>
        <v>0</v>
      </c>
      <c r="EG88" s="21" t="n">
        <f aca="false">IF(OR($A88="",EG$4=""),0,COUNTIFS(Formulas!$A$2:$A$3001,EG$4,Formulas!$B$2:$B$3001,$A88))</f>
        <v>0</v>
      </c>
      <c r="EH88" s="21" t="n">
        <f aca="false">IF(OR($A88="",EH$4=""),0,COUNTIFS(Formulas!$A$2:$A$3001,EH$4,Formulas!$B$2:$B$3001,$A88))</f>
        <v>0</v>
      </c>
      <c r="EI88" s="21" t="n">
        <f aca="false">IF(OR($A88="",EI$4=""),0,COUNTIFS(Formulas!$A$2:$A$3001,EI$4,Formulas!$B$2:$B$3001,$A88))</f>
        <v>0</v>
      </c>
      <c r="EJ88" s="21" t="n">
        <f aca="false">IF(OR($A88="",EJ$4=""),0,COUNTIFS(Formulas!$A$2:$A$3001,EJ$4,Formulas!$B$2:$B$3001,$A88))</f>
        <v>0</v>
      </c>
      <c r="EK88" s="21" t="n">
        <f aca="false">IF(OR($A88="",EK$4=""),0,COUNTIFS(Formulas!$A$2:$A$3001,EK$4,Formulas!$B$2:$B$3001,$A88))</f>
        <v>0</v>
      </c>
      <c r="EL88" s="21" t="n">
        <f aca="false">IF(OR($A88="",EL$4=""),0,COUNTIFS(Formulas!$A$2:$A$3001,EL$4,Formulas!$B$2:$B$3001,$A88))</f>
        <v>0</v>
      </c>
      <c r="EM88" s="21" t="n">
        <f aca="false">IF(OR($A88="",EM$4=""),0,COUNTIFS(Formulas!$A$2:$A$3001,EM$4,Formulas!$B$2:$B$3001,$A88))</f>
        <v>0</v>
      </c>
      <c r="EN88" s="21" t="n">
        <f aca="false">IF(OR($A88="",EN$4=""),0,COUNTIFS(Formulas!$A$2:$A$3001,EN$4,Formulas!$B$2:$B$3001,$A88))</f>
        <v>0</v>
      </c>
      <c r="EO88" s="21" t="n">
        <f aca="false">IF(OR($A88="",EO$4=""),0,COUNTIFS(Formulas!$A$2:$A$3001,EO$4,Formulas!$B$2:$B$3001,$A88))</f>
        <v>0</v>
      </c>
      <c r="EP88" s="21" t="n">
        <f aca="false">IF(OR($A88="",EP$4=""),0,COUNTIFS(Formulas!$A$2:$A$3001,EP$4,Formulas!$B$2:$B$3001,$A88))</f>
        <v>0</v>
      </c>
      <c r="EQ88" s="21" t="n">
        <f aca="false">IF(OR($A88="",EQ$4=""),0,COUNTIFS(Formulas!$A$2:$A$3001,EQ$4,Formulas!$B$2:$B$3001,$A88))</f>
        <v>0</v>
      </c>
      <c r="ER88" s="21" t="n">
        <f aca="false">IF(OR($A88="",ER$4=""),0,COUNTIFS(Formulas!$A$2:$A$3001,ER$4,Formulas!$B$2:$B$3001,$A88))</f>
        <v>0</v>
      </c>
      <c r="ES88" s="21" t="n">
        <f aca="false">IF(OR($A88="",ES$4=""),0,COUNTIFS(Formulas!$A$2:$A$3001,ES$4,Formulas!$B$2:$B$3001,$A88))</f>
        <v>0</v>
      </c>
      <c r="ET88" s="21" t="n">
        <f aca="false">IF(OR($A88="",ET$4=""),0,COUNTIFS(Formulas!$A$2:$A$3001,ET$4,Formulas!$B$2:$B$3001,$A88))</f>
        <v>0</v>
      </c>
      <c r="EU88" s="21" t="n">
        <f aca="false">IF(OR($A88="",EU$4=""),0,COUNTIFS(Formulas!$A$2:$A$3001,EU$4,Formulas!$B$2:$B$3001,$A88))</f>
        <v>0</v>
      </c>
      <c r="EV88" s="21" t="n">
        <f aca="false">IF(OR($A88="",EV$4=""),0,COUNTIFS(Formulas!$A$2:$A$3001,EV$4,Formulas!$B$2:$B$3001,$A88))</f>
        <v>0</v>
      </c>
    </row>
    <row r="89" customFormat="false" ht="15" hidden="false" customHeight="false" outlineLevel="0" collapsed="false">
      <c r="A89" s="13" t="str">
        <f aca="false">IF(INDEX(Materials!$A$2:$A$301,85)="","",INDEX(Materials!$A$2:$A$301,85))</f>
        <v>Sodium Selenate Anhydrous</v>
      </c>
      <c r="B89" s="19" t="n">
        <f aca="false">IF(A89="","",COUNTIF(C89:EV89,"&gt;0"))</f>
        <v>1</v>
      </c>
      <c r="C89" s="21" t="n">
        <f aca="false">IF(OR($A89="",C$4=""),0,COUNTIFS(Formulas!$A$2:$A$3001,C$4,Formulas!$B$2:$B$3001,$A89))</f>
        <v>0</v>
      </c>
      <c r="D89" s="21" t="n">
        <f aca="false">IF(OR($A89="",D$4=""),0,COUNTIFS(Formulas!$A$2:$A$3001,D$4,Formulas!$B$2:$B$3001,$A89))</f>
        <v>0</v>
      </c>
      <c r="E89" s="21" t="n">
        <f aca="false">IF(OR($A89="",E$4=""),0,COUNTIFS(Formulas!$A$2:$A$3001,E$4,Formulas!$B$2:$B$3001,$A89))</f>
        <v>0</v>
      </c>
      <c r="F89" s="21" t="n">
        <f aca="false">IF(OR($A89="",F$4=""),0,COUNTIFS(Formulas!$A$2:$A$3001,F$4,Formulas!$B$2:$B$3001,$A89))</f>
        <v>0</v>
      </c>
      <c r="G89" s="21" t="n">
        <f aca="false">IF(OR($A89="",G$4=""),0,COUNTIFS(Formulas!$A$2:$A$3001,G$4,Formulas!$B$2:$B$3001,$A89))</f>
        <v>0</v>
      </c>
      <c r="H89" s="21" t="n">
        <f aca="false">IF(OR($A89="",H$4=""),0,COUNTIFS(Formulas!$A$2:$A$3001,H$4,Formulas!$B$2:$B$3001,$A89))</f>
        <v>0</v>
      </c>
      <c r="I89" s="21" t="n">
        <f aca="false">IF(OR($A89="",I$4=""),0,COUNTIFS(Formulas!$A$2:$A$3001,I$4,Formulas!$B$2:$B$3001,$A89))</f>
        <v>0</v>
      </c>
      <c r="J89" s="21" t="n">
        <f aca="false">IF(OR($A89="",J$4=""),0,COUNTIFS(Formulas!$A$2:$A$3001,J$4,Formulas!$B$2:$B$3001,$A89))</f>
        <v>0</v>
      </c>
      <c r="K89" s="21" t="n">
        <f aca="false">IF(OR($A89="",K$4=""),0,COUNTIFS(Formulas!$A$2:$A$3001,K$4,Formulas!$B$2:$B$3001,$A89))</f>
        <v>0</v>
      </c>
      <c r="L89" s="21" t="n">
        <f aca="false">IF(OR($A89="",L$4=""),0,COUNTIFS(Formulas!$A$2:$A$3001,L$4,Formulas!$B$2:$B$3001,$A89))</f>
        <v>0</v>
      </c>
      <c r="M89" s="21" t="n">
        <f aca="false">IF(OR($A89="",M$4=""),0,COUNTIFS(Formulas!$A$2:$A$3001,M$4,Formulas!$B$2:$B$3001,$A89))</f>
        <v>0</v>
      </c>
      <c r="N89" s="21" t="n">
        <f aca="false">IF(OR($A89="",N$4=""),0,COUNTIFS(Formulas!$A$2:$A$3001,N$4,Formulas!$B$2:$B$3001,$A89))</f>
        <v>0</v>
      </c>
      <c r="O89" s="21" t="n">
        <f aca="false">IF(OR($A89="",O$4=""),0,COUNTIFS(Formulas!$A$2:$A$3001,O$4,Formulas!$B$2:$B$3001,$A89))</f>
        <v>0</v>
      </c>
      <c r="P89" s="21" t="n">
        <f aca="false">IF(OR($A89="",P$4=""),0,COUNTIFS(Formulas!$A$2:$A$3001,P$4,Formulas!$B$2:$B$3001,$A89))</f>
        <v>0</v>
      </c>
      <c r="Q89" s="21" t="n">
        <f aca="false">IF(OR($A89="",Q$4=""),0,COUNTIFS(Formulas!$A$2:$A$3001,Q$4,Formulas!$B$2:$B$3001,$A89))</f>
        <v>0</v>
      </c>
      <c r="R89" s="21" t="n">
        <f aca="false">IF(OR($A89="",R$4=""),0,COUNTIFS(Formulas!$A$2:$A$3001,R$4,Formulas!$B$2:$B$3001,$A89))</f>
        <v>0</v>
      </c>
      <c r="S89" s="21" t="n">
        <f aca="false">IF(OR($A89="",S$4=""),0,COUNTIFS(Formulas!$A$2:$A$3001,S$4,Formulas!$B$2:$B$3001,$A89))</f>
        <v>0</v>
      </c>
      <c r="T89" s="21" t="n">
        <f aca="false">IF(OR($A89="",T$4=""),0,COUNTIFS(Formulas!$A$2:$A$3001,T$4,Formulas!$B$2:$B$3001,$A89))</f>
        <v>0</v>
      </c>
      <c r="U89" s="21" t="n">
        <f aca="false">IF(OR($A89="",U$4=""),0,COUNTIFS(Formulas!$A$2:$A$3001,U$4,Formulas!$B$2:$B$3001,$A89))</f>
        <v>0</v>
      </c>
      <c r="V89" s="21" t="n">
        <f aca="false">IF(OR($A89="",V$4=""),0,COUNTIFS(Formulas!$A$2:$A$3001,V$4,Formulas!$B$2:$B$3001,$A89))</f>
        <v>0</v>
      </c>
      <c r="W89" s="21" t="n">
        <f aca="false">IF(OR($A89="",W$4=""),0,COUNTIFS(Formulas!$A$2:$A$3001,W$4,Formulas!$B$2:$B$3001,$A89))</f>
        <v>0</v>
      </c>
      <c r="X89" s="21" t="n">
        <f aca="false">IF(OR($A89="",X$4=""),0,COUNTIFS(Formulas!$A$2:$A$3001,X$4,Formulas!$B$2:$B$3001,$A89))</f>
        <v>0</v>
      </c>
      <c r="Y89" s="21" t="n">
        <f aca="false">IF(OR($A89="",Y$4=""),0,COUNTIFS(Formulas!$A$2:$A$3001,Y$4,Formulas!$B$2:$B$3001,$A89))</f>
        <v>0</v>
      </c>
      <c r="Z89" s="21" t="n">
        <f aca="false">IF(OR($A89="",Z$4=""),0,COUNTIFS(Formulas!$A$2:$A$3001,Z$4,Formulas!$B$2:$B$3001,$A89))</f>
        <v>0</v>
      </c>
      <c r="AA89" s="21" t="n">
        <f aca="false">IF(OR($A89="",AA$4=""),0,COUNTIFS(Formulas!$A$2:$A$3001,AA$4,Formulas!$B$2:$B$3001,$A89))</f>
        <v>0</v>
      </c>
      <c r="AB89" s="21" t="n">
        <f aca="false">IF(OR($A89="",AB$4=""),0,COUNTIFS(Formulas!$A$2:$A$3001,AB$4,Formulas!$B$2:$B$3001,$A89))</f>
        <v>0</v>
      </c>
      <c r="AC89" s="21" t="n">
        <f aca="false">IF(OR($A89="",AC$4=""),0,COUNTIFS(Formulas!$A$2:$A$3001,AC$4,Formulas!$B$2:$B$3001,$A89))</f>
        <v>0</v>
      </c>
      <c r="AD89" s="21" t="n">
        <f aca="false">IF(OR($A89="",AD$4=""),0,COUNTIFS(Formulas!$A$2:$A$3001,AD$4,Formulas!$B$2:$B$3001,$A89))</f>
        <v>0</v>
      </c>
      <c r="AE89" s="21" t="n">
        <f aca="false">IF(OR($A89="",AE$4=""),0,COUNTIFS(Formulas!$A$2:$A$3001,AE$4,Formulas!$B$2:$B$3001,$A89))</f>
        <v>0</v>
      </c>
      <c r="AF89" s="21" t="n">
        <f aca="false">IF(OR($A89="",AF$4=""),0,COUNTIFS(Formulas!$A$2:$A$3001,AF$4,Formulas!$B$2:$B$3001,$A89))</f>
        <v>0</v>
      </c>
      <c r="AG89" s="21" t="n">
        <f aca="false">IF(OR($A89="",AG$4=""),0,COUNTIFS(Formulas!$A$2:$A$3001,AG$4,Formulas!$B$2:$B$3001,$A89))</f>
        <v>0</v>
      </c>
      <c r="AH89" s="21" t="n">
        <f aca="false">IF(OR($A89="",AH$4=""),0,COUNTIFS(Formulas!$A$2:$A$3001,AH$4,Formulas!$B$2:$B$3001,$A89))</f>
        <v>0</v>
      </c>
      <c r="AI89" s="21" t="n">
        <f aca="false">IF(OR($A89="",AI$4=""),0,COUNTIFS(Formulas!$A$2:$A$3001,AI$4,Formulas!$B$2:$B$3001,$A89))</f>
        <v>0</v>
      </c>
      <c r="AJ89" s="21" t="n">
        <f aca="false">IF(OR($A89="",AJ$4=""),0,COUNTIFS(Formulas!$A$2:$A$3001,AJ$4,Formulas!$B$2:$B$3001,$A89))</f>
        <v>0</v>
      </c>
      <c r="AK89" s="21" t="n">
        <f aca="false">IF(OR($A89="",AK$4=""),0,COUNTIFS(Formulas!$A$2:$A$3001,AK$4,Formulas!$B$2:$B$3001,$A89))</f>
        <v>0</v>
      </c>
      <c r="AL89" s="21" t="n">
        <f aca="false">IF(OR($A89="",AL$4=""),0,COUNTIFS(Formulas!$A$2:$A$3001,AL$4,Formulas!$B$2:$B$3001,$A89))</f>
        <v>0</v>
      </c>
      <c r="AM89" s="21" t="n">
        <f aca="false">IF(OR($A89="",AM$4=""),0,COUNTIFS(Formulas!$A$2:$A$3001,AM$4,Formulas!$B$2:$B$3001,$A89))</f>
        <v>0</v>
      </c>
      <c r="AN89" s="21" t="n">
        <f aca="false">IF(OR($A89="",AN$4=""),0,COUNTIFS(Formulas!$A$2:$A$3001,AN$4,Formulas!$B$2:$B$3001,$A89))</f>
        <v>0</v>
      </c>
      <c r="AO89" s="21" t="n">
        <f aca="false">IF(OR($A89="",AO$4=""),0,COUNTIFS(Formulas!$A$2:$A$3001,AO$4,Formulas!$B$2:$B$3001,$A89))</f>
        <v>0</v>
      </c>
      <c r="AP89" s="21" t="n">
        <f aca="false">IF(OR($A89="",AP$4=""),0,COUNTIFS(Formulas!$A$2:$A$3001,AP$4,Formulas!$B$2:$B$3001,$A89))</f>
        <v>0</v>
      </c>
      <c r="AQ89" s="21" t="n">
        <f aca="false">IF(OR($A89="",AQ$4=""),0,COUNTIFS(Formulas!$A$2:$A$3001,AQ$4,Formulas!$B$2:$B$3001,$A89))</f>
        <v>0</v>
      </c>
      <c r="AR89" s="21" t="n">
        <f aca="false">IF(OR($A89="",AR$4=""),0,COUNTIFS(Formulas!$A$2:$A$3001,AR$4,Formulas!$B$2:$B$3001,$A89))</f>
        <v>0</v>
      </c>
      <c r="AS89" s="21" t="n">
        <f aca="false">IF(OR($A89="",AS$4=""),0,COUNTIFS(Formulas!$A$2:$A$3001,AS$4,Formulas!$B$2:$B$3001,$A89))</f>
        <v>0</v>
      </c>
      <c r="AT89" s="21" t="n">
        <f aca="false">IF(OR($A89="",AT$4=""),0,COUNTIFS(Formulas!$A$2:$A$3001,AT$4,Formulas!$B$2:$B$3001,$A89))</f>
        <v>0</v>
      </c>
      <c r="AU89" s="21" t="n">
        <f aca="false">IF(OR($A89="",AU$4=""),0,COUNTIFS(Formulas!$A$2:$A$3001,AU$4,Formulas!$B$2:$B$3001,$A89))</f>
        <v>0</v>
      </c>
      <c r="AV89" s="21" t="n">
        <f aca="false">IF(OR($A89="",AV$4=""),0,COUNTIFS(Formulas!$A$2:$A$3001,AV$4,Formulas!$B$2:$B$3001,$A89))</f>
        <v>0</v>
      </c>
      <c r="AW89" s="21" t="n">
        <f aca="false">IF(OR($A89="",AW$4=""),0,COUNTIFS(Formulas!$A$2:$A$3001,AW$4,Formulas!$B$2:$B$3001,$A89))</f>
        <v>0</v>
      </c>
      <c r="AX89" s="21" t="n">
        <f aca="false">IF(OR($A89="",AX$4=""),0,COUNTIFS(Formulas!$A$2:$A$3001,AX$4,Formulas!$B$2:$B$3001,$A89))</f>
        <v>0</v>
      </c>
      <c r="AY89" s="21" t="n">
        <f aca="false">IF(OR($A89="",AY$4=""),0,COUNTIFS(Formulas!$A$2:$A$3001,AY$4,Formulas!$B$2:$B$3001,$A89))</f>
        <v>0</v>
      </c>
      <c r="AZ89" s="21" t="n">
        <f aca="false">IF(OR($A89="",AZ$4=""),0,COUNTIFS(Formulas!$A$2:$A$3001,AZ$4,Formulas!$B$2:$B$3001,$A89))</f>
        <v>0</v>
      </c>
      <c r="BA89" s="21" t="n">
        <f aca="false">IF(OR($A89="",BA$4=""),0,COUNTIFS(Formulas!$A$2:$A$3001,BA$4,Formulas!$B$2:$B$3001,$A89))</f>
        <v>0</v>
      </c>
      <c r="BB89" s="21" t="n">
        <f aca="false">IF(OR($A89="",BB$4=""),0,COUNTIFS(Formulas!$A$2:$A$3001,BB$4,Formulas!$B$2:$B$3001,$A89))</f>
        <v>0</v>
      </c>
      <c r="BC89" s="21" t="n">
        <f aca="false">IF(OR($A89="",BC$4=""),0,COUNTIFS(Formulas!$A$2:$A$3001,BC$4,Formulas!$B$2:$B$3001,$A89))</f>
        <v>0</v>
      </c>
      <c r="BD89" s="21" t="n">
        <f aca="false">IF(OR($A89="",BD$4=""),0,COUNTIFS(Formulas!$A$2:$A$3001,BD$4,Formulas!$B$2:$B$3001,$A89))</f>
        <v>0</v>
      </c>
      <c r="BE89" s="21" t="n">
        <f aca="false">IF(OR($A89="",BE$4=""),0,COUNTIFS(Formulas!$A$2:$A$3001,BE$4,Formulas!$B$2:$B$3001,$A89))</f>
        <v>0</v>
      </c>
      <c r="BF89" s="21" t="n">
        <f aca="false">IF(OR($A89="",BF$4=""),0,COUNTIFS(Formulas!$A$2:$A$3001,BF$4,Formulas!$B$2:$B$3001,$A89))</f>
        <v>0</v>
      </c>
      <c r="BG89" s="21" t="n">
        <f aca="false">IF(OR($A89="",BG$4=""),0,COUNTIFS(Formulas!$A$2:$A$3001,BG$4,Formulas!$B$2:$B$3001,$A89))</f>
        <v>0</v>
      </c>
      <c r="BH89" s="21" t="n">
        <f aca="false">IF(OR($A89="",BH$4=""),0,COUNTIFS(Formulas!$A$2:$A$3001,BH$4,Formulas!$B$2:$B$3001,$A89))</f>
        <v>0</v>
      </c>
      <c r="BI89" s="21" t="n">
        <f aca="false">IF(OR($A89="",BI$4=""),0,COUNTIFS(Formulas!$A$2:$A$3001,BI$4,Formulas!$B$2:$B$3001,$A89))</f>
        <v>0</v>
      </c>
      <c r="BJ89" s="21" t="n">
        <f aca="false">IF(OR($A89="",BJ$4=""),0,COUNTIFS(Formulas!$A$2:$A$3001,BJ$4,Formulas!$B$2:$B$3001,$A89))</f>
        <v>0</v>
      </c>
      <c r="BK89" s="21" t="n">
        <f aca="false">IF(OR($A89="",BK$4=""),0,COUNTIFS(Formulas!$A$2:$A$3001,BK$4,Formulas!$B$2:$B$3001,$A89))</f>
        <v>0</v>
      </c>
      <c r="BL89" s="21" t="n">
        <f aca="false">IF(OR($A89="",BL$4=""),0,COUNTIFS(Formulas!$A$2:$A$3001,BL$4,Formulas!$B$2:$B$3001,$A89))</f>
        <v>0</v>
      </c>
      <c r="BM89" s="21" t="n">
        <f aca="false">IF(OR($A89="",BM$4=""),0,COUNTIFS(Formulas!$A$2:$A$3001,BM$4,Formulas!$B$2:$B$3001,$A89))</f>
        <v>0</v>
      </c>
      <c r="BN89" s="21" t="n">
        <f aca="false">IF(OR($A89="",BN$4=""),0,COUNTIFS(Formulas!$A$2:$A$3001,BN$4,Formulas!$B$2:$B$3001,$A89))</f>
        <v>0</v>
      </c>
      <c r="BO89" s="21" t="n">
        <f aca="false">IF(OR($A89="",BO$4=""),0,COUNTIFS(Formulas!$A$2:$A$3001,BO$4,Formulas!$B$2:$B$3001,$A89))</f>
        <v>0</v>
      </c>
      <c r="BP89" s="21" t="n">
        <f aca="false">IF(OR($A89="",BP$4=""),0,COUNTIFS(Formulas!$A$2:$A$3001,BP$4,Formulas!$B$2:$B$3001,$A89))</f>
        <v>0</v>
      </c>
      <c r="BQ89" s="21" t="n">
        <f aca="false">IF(OR($A89="",BQ$4=""),0,COUNTIFS(Formulas!$A$2:$A$3001,BQ$4,Formulas!$B$2:$B$3001,$A89))</f>
        <v>0</v>
      </c>
      <c r="BR89" s="21" t="n">
        <f aca="false">IF(OR($A89="",BR$4=""),0,COUNTIFS(Formulas!$A$2:$A$3001,BR$4,Formulas!$B$2:$B$3001,$A89))</f>
        <v>0</v>
      </c>
      <c r="BS89" s="21" t="n">
        <f aca="false">IF(OR($A89="",BS$4=""),0,COUNTIFS(Formulas!$A$2:$A$3001,BS$4,Formulas!$B$2:$B$3001,$A89))</f>
        <v>0</v>
      </c>
      <c r="BT89" s="21" t="n">
        <f aca="false">IF(OR($A89="",BT$4=""),0,COUNTIFS(Formulas!$A$2:$A$3001,BT$4,Formulas!$B$2:$B$3001,$A89))</f>
        <v>0</v>
      </c>
      <c r="BU89" s="21" t="n">
        <f aca="false">IF(OR($A89="",BU$4=""),0,COUNTIFS(Formulas!$A$2:$A$3001,BU$4,Formulas!$B$2:$B$3001,$A89))</f>
        <v>0</v>
      </c>
      <c r="BV89" s="21" t="n">
        <f aca="false">IF(OR($A89="",BV$4=""),0,COUNTIFS(Formulas!$A$2:$A$3001,BV$4,Formulas!$B$2:$B$3001,$A89))</f>
        <v>0</v>
      </c>
      <c r="BW89" s="21" t="n">
        <f aca="false">IF(OR($A89="",BW$4=""),0,COUNTIFS(Formulas!$A$2:$A$3001,BW$4,Formulas!$B$2:$B$3001,$A89))</f>
        <v>0</v>
      </c>
      <c r="BX89" s="21" t="n">
        <f aca="false">IF(OR($A89="",BX$4=""),0,COUNTIFS(Formulas!$A$2:$A$3001,BX$4,Formulas!$B$2:$B$3001,$A89))</f>
        <v>0</v>
      </c>
      <c r="BY89" s="21" t="n">
        <f aca="false">IF(OR($A89="",BY$4=""),0,COUNTIFS(Formulas!$A$2:$A$3001,BY$4,Formulas!$B$2:$B$3001,$A89))</f>
        <v>0</v>
      </c>
      <c r="BZ89" s="21" t="n">
        <f aca="false">IF(OR($A89="",BZ$4=""),0,COUNTIFS(Formulas!$A$2:$A$3001,BZ$4,Formulas!$B$2:$B$3001,$A89))</f>
        <v>0</v>
      </c>
      <c r="CA89" s="21" t="n">
        <f aca="false">IF(OR($A89="",CA$4=""),0,COUNTIFS(Formulas!$A$2:$A$3001,CA$4,Formulas!$B$2:$B$3001,$A89))</f>
        <v>0</v>
      </c>
      <c r="CB89" s="21" t="n">
        <f aca="false">IF(OR($A89="",CB$4=""),0,COUNTIFS(Formulas!$A$2:$A$3001,CB$4,Formulas!$B$2:$B$3001,$A89))</f>
        <v>0</v>
      </c>
      <c r="CC89" s="21" t="n">
        <f aca="false">IF(OR($A89="",CC$4=""),0,COUNTIFS(Formulas!$A$2:$A$3001,CC$4,Formulas!$B$2:$B$3001,$A89))</f>
        <v>0</v>
      </c>
      <c r="CD89" s="21" t="n">
        <f aca="false">IF(OR($A89="",CD$4=""),0,COUNTIFS(Formulas!$A$2:$A$3001,CD$4,Formulas!$B$2:$B$3001,$A89))</f>
        <v>0</v>
      </c>
      <c r="CE89" s="21" t="n">
        <f aca="false">IF(OR($A89="",CE$4=""),0,COUNTIFS(Formulas!$A$2:$A$3001,CE$4,Formulas!$B$2:$B$3001,$A89))</f>
        <v>0</v>
      </c>
      <c r="CF89" s="21" t="n">
        <f aca="false">IF(OR($A89="",CF$4=""),0,COUNTIFS(Formulas!$A$2:$A$3001,CF$4,Formulas!$B$2:$B$3001,$A89))</f>
        <v>0</v>
      </c>
      <c r="CG89" s="21" t="n">
        <f aca="false">IF(OR($A89="",CG$4=""),0,COUNTIFS(Formulas!$A$2:$A$3001,CG$4,Formulas!$B$2:$B$3001,$A89))</f>
        <v>0</v>
      </c>
      <c r="CH89" s="21" t="n">
        <f aca="false">IF(OR($A89="",CH$4=""),0,COUNTIFS(Formulas!$A$2:$A$3001,CH$4,Formulas!$B$2:$B$3001,$A89))</f>
        <v>0</v>
      </c>
      <c r="CI89" s="21" t="n">
        <f aca="false">IF(OR($A89="",CI$4=""),0,COUNTIFS(Formulas!$A$2:$A$3001,CI$4,Formulas!$B$2:$B$3001,$A89))</f>
        <v>0</v>
      </c>
      <c r="CJ89" s="21" t="n">
        <f aca="false">IF(OR($A89="",CJ$4=""),0,COUNTIFS(Formulas!$A$2:$A$3001,CJ$4,Formulas!$B$2:$B$3001,$A89))</f>
        <v>0</v>
      </c>
      <c r="CK89" s="21" t="n">
        <f aca="false">IF(OR($A89="",CK$4=""),0,COUNTIFS(Formulas!$A$2:$A$3001,CK$4,Formulas!$B$2:$B$3001,$A89))</f>
        <v>0</v>
      </c>
      <c r="CL89" s="21" t="n">
        <f aca="false">IF(OR($A89="",CL$4=""),0,COUNTIFS(Formulas!$A$2:$A$3001,CL$4,Formulas!$B$2:$B$3001,$A89))</f>
        <v>0</v>
      </c>
      <c r="CM89" s="21" t="n">
        <f aca="false">IF(OR($A89="",CM$4=""),0,COUNTIFS(Formulas!$A$2:$A$3001,CM$4,Formulas!$B$2:$B$3001,$A89))</f>
        <v>0</v>
      </c>
      <c r="CN89" s="21" t="n">
        <f aca="false">IF(OR($A89="",CN$4=""),0,COUNTIFS(Formulas!$A$2:$A$3001,CN$4,Formulas!$B$2:$B$3001,$A89))</f>
        <v>0</v>
      </c>
      <c r="CO89" s="21" t="n">
        <f aca="false">IF(OR($A89="",CO$4=""),0,COUNTIFS(Formulas!$A$2:$A$3001,CO$4,Formulas!$B$2:$B$3001,$A89))</f>
        <v>0</v>
      </c>
      <c r="CP89" s="21" t="n">
        <f aca="false">IF(OR($A89="",CP$4=""),0,COUNTIFS(Formulas!$A$2:$A$3001,CP$4,Formulas!$B$2:$B$3001,$A89))</f>
        <v>0</v>
      </c>
      <c r="CQ89" s="21" t="n">
        <f aca="false">IF(OR($A89="",CQ$4=""),0,COUNTIFS(Formulas!$A$2:$A$3001,CQ$4,Formulas!$B$2:$B$3001,$A89))</f>
        <v>0</v>
      </c>
      <c r="CR89" s="21" t="n">
        <f aca="false">IF(OR($A89="",CR$4=""),0,COUNTIFS(Formulas!$A$2:$A$3001,CR$4,Formulas!$B$2:$B$3001,$A89))</f>
        <v>0</v>
      </c>
      <c r="CS89" s="21" t="n">
        <f aca="false">IF(OR($A89="",CS$4=""),0,COUNTIFS(Formulas!$A$2:$A$3001,CS$4,Formulas!$B$2:$B$3001,$A89))</f>
        <v>0</v>
      </c>
      <c r="CT89" s="21" t="n">
        <f aca="false">IF(OR($A89="",CT$4=""),0,COUNTIFS(Formulas!$A$2:$A$3001,CT$4,Formulas!$B$2:$B$3001,$A89))</f>
        <v>0</v>
      </c>
      <c r="CU89" s="21" t="n">
        <f aca="false">IF(OR($A89="",CU$4=""),0,COUNTIFS(Formulas!$A$2:$A$3001,CU$4,Formulas!$B$2:$B$3001,$A89))</f>
        <v>0</v>
      </c>
      <c r="CV89" s="21" t="n">
        <f aca="false">IF(OR($A89="",CV$4=""),0,COUNTIFS(Formulas!$A$2:$A$3001,CV$4,Formulas!$B$2:$B$3001,$A89))</f>
        <v>0</v>
      </c>
      <c r="CW89" s="21" t="n">
        <f aca="false">IF(OR($A89="",CW$4=""),0,COUNTIFS(Formulas!$A$2:$A$3001,CW$4,Formulas!$B$2:$B$3001,$A89))</f>
        <v>1</v>
      </c>
      <c r="CX89" s="21" t="n">
        <f aca="false">IF(OR($A89="",CX$4=""),0,COUNTIFS(Formulas!$A$2:$A$3001,CX$4,Formulas!$B$2:$B$3001,$A89))</f>
        <v>0</v>
      </c>
      <c r="CY89" s="21" t="n">
        <f aca="false">IF(OR($A89="",CY$4=""),0,COUNTIFS(Formulas!$A$2:$A$3001,CY$4,Formulas!$B$2:$B$3001,$A89))</f>
        <v>0</v>
      </c>
      <c r="CZ89" s="21" t="n">
        <f aca="false">IF(OR($A89="",CZ$4=""),0,COUNTIFS(Formulas!$A$2:$A$3001,CZ$4,Formulas!$B$2:$B$3001,$A89))</f>
        <v>0</v>
      </c>
      <c r="DA89" s="21" t="n">
        <f aca="false">IF(OR($A89="",DA$4=""),0,COUNTIFS(Formulas!$A$2:$A$3001,DA$4,Formulas!$B$2:$B$3001,$A89))</f>
        <v>0</v>
      </c>
      <c r="DB89" s="21" t="n">
        <f aca="false">IF(OR($A89="",DB$4=""),0,COUNTIFS(Formulas!$A$2:$A$3001,DB$4,Formulas!$B$2:$B$3001,$A89))</f>
        <v>0</v>
      </c>
      <c r="DC89" s="21" t="n">
        <f aca="false">IF(OR($A89="",DC$4=""),0,COUNTIFS(Formulas!$A$2:$A$3001,DC$4,Formulas!$B$2:$B$3001,$A89))</f>
        <v>0</v>
      </c>
      <c r="DD89" s="21" t="n">
        <f aca="false">IF(OR($A89="",DD$4=""),0,COUNTIFS(Formulas!$A$2:$A$3001,DD$4,Formulas!$B$2:$B$3001,$A89))</f>
        <v>0</v>
      </c>
      <c r="DE89" s="21" t="n">
        <f aca="false">IF(OR($A89="",DE$4=""),0,COUNTIFS(Formulas!$A$2:$A$3001,DE$4,Formulas!$B$2:$B$3001,$A89))</f>
        <v>0</v>
      </c>
      <c r="DF89" s="21" t="n">
        <f aca="false">IF(OR($A89="",DF$4=""),0,COUNTIFS(Formulas!$A$2:$A$3001,DF$4,Formulas!$B$2:$B$3001,$A89))</f>
        <v>0</v>
      </c>
      <c r="DG89" s="21" t="n">
        <f aca="false">IF(OR($A89="",DG$4=""),0,COUNTIFS(Formulas!$A$2:$A$3001,DG$4,Formulas!$B$2:$B$3001,$A89))</f>
        <v>0</v>
      </c>
      <c r="DH89" s="21" t="n">
        <f aca="false">IF(OR($A89="",DH$4=""),0,COUNTIFS(Formulas!$A$2:$A$3001,DH$4,Formulas!$B$2:$B$3001,$A89))</f>
        <v>0</v>
      </c>
      <c r="DI89" s="21" t="n">
        <f aca="false">IF(OR($A89="",DI$4=""),0,COUNTIFS(Formulas!$A$2:$A$3001,DI$4,Formulas!$B$2:$B$3001,$A89))</f>
        <v>0</v>
      </c>
      <c r="DJ89" s="21" t="n">
        <f aca="false">IF(OR($A89="",DJ$4=""),0,COUNTIFS(Formulas!$A$2:$A$3001,DJ$4,Formulas!$B$2:$B$3001,$A89))</f>
        <v>0</v>
      </c>
      <c r="DK89" s="21" t="n">
        <f aca="false">IF(OR($A89="",DK$4=""),0,COUNTIFS(Formulas!$A$2:$A$3001,DK$4,Formulas!$B$2:$B$3001,$A89))</f>
        <v>0</v>
      </c>
      <c r="DL89" s="21" t="n">
        <f aca="false">IF(OR($A89="",DL$4=""),0,COUNTIFS(Formulas!$A$2:$A$3001,DL$4,Formulas!$B$2:$B$3001,$A89))</f>
        <v>0</v>
      </c>
      <c r="DM89" s="21" t="n">
        <f aca="false">IF(OR($A89="",DM$4=""),0,COUNTIFS(Formulas!$A$2:$A$3001,DM$4,Formulas!$B$2:$B$3001,$A89))</f>
        <v>0</v>
      </c>
      <c r="DN89" s="21" t="n">
        <f aca="false">IF(OR($A89="",DN$4=""),0,COUNTIFS(Formulas!$A$2:$A$3001,DN$4,Formulas!$B$2:$B$3001,$A89))</f>
        <v>0</v>
      </c>
      <c r="DO89" s="21" t="n">
        <f aca="false">IF(OR($A89="",DO$4=""),0,COUNTIFS(Formulas!$A$2:$A$3001,DO$4,Formulas!$B$2:$B$3001,$A89))</f>
        <v>0</v>
      </c>
      <c r="DP89" s="21" t="n">
        <f aca="false">IF(OR($A89="",DP$4=""),0,COUNTIFS(Formulas!$A$2:$A$3001,DP$4,Formulas!$B$2:$B$3001,$A89))</f>
        <v>0</v>
      </c>
      <c r="DQ89" s="21" t="n">
        <f aca="false">IF(OR($A89="",DQ$4=""),0,COUNTIFS(Formulas!$A$2:$A$3001,DQ$4,Formulas!$B$2:$B$3001,$A89))</f>
        <v>0</v>
      </c>
      <c r="DR89" s="21" t="n">
        <f aca="false">IF(OR($A89="",DR$4=""),0,COUNTIFS(Formulas!$A$2:$A$3001,DR$4,Formulas!$B$2:$B$3001,$A89))</f>
        <v>0</v>
      </c>
      <c r="DS89" s="21" t="n">
        <f aca="false">IF(OR($A89="",DS$4=""),0,COUNTIFS(Formulas!$A$2:$A$3001,DS$4,Formulas!$B$2:$B$3001,$A89))</f>
        <v>0</v>
      </c>
      <c r="DT89" s="21" t="n">
        <f aca="false">IF(OR($A89="",DT$4=""),0,COUNTIFS(Formulas!$A$2:$A$3001,DT$4,Formulas!$B$2:$B$3001,$A89))</f>
        <v>0</v>
      </c>
      <c r="DU89" s="21" t="n">
        <f aca="false">IF(OR($A89="",DU$4=""),0,COUNTIFS(Formulas!$A$2:$A$3001,DU$4,Formulas!$B$2:$B$3001,$A89))</f>
        <v>0</v>
      </c>
      <c r="DV89" s="21" t="n">
        <f aca="false">IF(OR($A89="",DV$4=""),0,COUNTIFS(Formulas!$A$2:$A$3001,DV$4,Formulas!$B$2:$B$3001,$A89))</f>
        <v>0</v>
      </c>
      <c r="DW89" s="21" t="n">
        <f aca="false">IF(OR($A89="",DW$4=""),0,COUNTIFS(Formulas!$A$2:$A$3001,DW$4,Formulas!$B$2:$B$3001,$A89))</f>
        <v>0</v>
      </c>
      <c r="DX89" s="21" t="n">
        <f aca="false">IF(OR($A89="",DX$4=""),0,COUNTIFS(Formulas!$A$2:$A$3001,DX$4,Formulas!$B$2:$B$3001,$A89))</f>
        <v>0</v>
      </c>
      <c r="DY89" s="21" t="n">
        <f aca="false">IF(OR($A89="",DY$4=""),0,COUNTIFS(Formulas!$A$2:$A$3001,DY$4,Formulas!$B$2:$B$3001,$A89))</f>
        <v>0</v>
      </c>
      <c r="DZ89" s="21" t="n">
        <f aca="false">IF(OR($A89="",DZ$4=""),0,COUNTIFS(Formulas!$A$2:$A$3001,DZ$4,Formulas!$B$2:$B$3001,$A89))</f>
        <v>0</v>
      </c>
      <c r="EA89" s="21" t="n">
        <f aca="false">IF(OR($A89="",EA$4=""),0,COUNTIFS(Formulas!$A$2:$A$3001,EA$4,Formulas!$B$2:$B$3001,$A89))</f>
        <v>0</v>
      </c>
      <c r="EB89" s="21" t="n">
        <f aca="false">IF(OR($A89="",EB$4=""),0,COUNTIFS(Formulas!$A$2:$A$3001,EB$4,Formulas!$B$2:$B$3001,$A89))</f>
        <v>0</v>
      </c>
      <c r="EC89" s="21" t="n">
        <f aca="false">IF(OR($A89="",EC$4=""),0,COUNTIFS(Formulas!$A$2:$A$3001,EC$4,Formulas!$B$2:$B$3001,$A89))</f>
        <v>0</v>
      </c>
      <c r="ED89" s="21" t="n">
        <f aca="false">IF(OR($A89="",ED$4=""),0,COUNTIFS(Formulas!$A$2:$A$3001,ED$4,Formulas!$B$2:$B$3001,$A89))</f>
        <v>0</v>
      </c>
      <c r="EE89" s="21" t="n">
        <f aca="false">IF(OR($A89="",EE$4=""),0,COUNTIFS(Formulas!$A$2:$A$3001,EE$4,Formulas!$B$2:$B$3001,$A89))</f>
        <v>0</v>
      </c>
      <c r="EF89" s="21" t="n">
        <f aca="false">IF(OR($A89="",EF$4=""),0,COUNTIFS(Formulas!$A$2:$A$3001,EF$4,Formulas!$B$2:$B$3001,$A89))</f>
        <v>0</v>
      </c>
      <c r="EG89" s="21" t="n">
        <f aca="false">IF(OR($A89="",EG$4=""),0,COUNTIFS(Formulas!$A$2:$A$3001,EG$4,Formulas!$B$2:$B$3001,$A89))</f>
        <v>0</v>
      </c>
      <c r="EH89" s="21" t="n">
        <f aca="false">IF(OR($A89="",EH$4=""),0,COUNTIFS(Formulas!$A$2:$A$3001,EH$4,Formulas!$B$2:$B$3001,$A89))</f>
        <v>0</v>
      </c>
      <c r="EI89" s="21" t="n">
        <f aca="false">IF(OR($A89="",EI$4=""),0,COUNTIFS(Formulas!$A$2:$A$3001,EI$4,Formulas!$B$2:$B$3001,$A89))</f>
        <v>0</v>
      </c>
      <c r="EJ89" s="21" t="n">
        <f aca="false">IF(OR($A89="",EJ$4=""),0,COUNTIFS(Formulas!$A$2:$A$3001,EJ$4,Formulas!$B$2:$B$3001,$A89))</f>
        <v>0</v>
      </c>
      <c r="EK89" s="21" t="n">
        <f aca="false">IF(OR($A89="",EK$4=""),0,COUNTIFS(Formulas!$A$2:$A$3001,EK$4,Formulas!$B$2:$B$3001,$A89))</f>
        <v>0</v>
      </c>
      <c r="EL89" s="21" t="n">
        <f aca="false">IF(OR($A89="",EL$4=""),0,COUNTIFS(Formulas!$A$2:$A$3001,EL$4,Formulas!$B$2:$B$3001,$A89))</f>
        <v>0</v>
      </c>
      <c r="EM89" s="21" t="n">
        <f aca="false">IF(OR($A89="",EM$4=""),0,COUNTIFS(Formulas!$A$2:$A$3001,EM$4,Formulas!$B$2:$B$3001,$A89))</f>
        <v>0</v>
      </c>
      <c r="EN89" s="21" t="n">
        <f aca="false">IF(OR($A89="",EN$4=""),0,COUNTIFS(Formulas!$A$2:$A$3001,EN$4,Formulas!$B$2:$B$3001,$A89))</f>
        <v>0</v>
      </c>
      <c r="EO89" s="21" t="n">
        <f aca="false">IF(OR($A89="",EO$4=""),0,COUNTIFS(Formulas!$A$2:$A$3001,EO$4,Formulas!$B$2:$B$3001,$A89))</f>
        <v>0</v>
      </c>
      <c r="EP89" s="21" t="n">
        <f aca="false">IF(OR($A89="",EP$4=""),0,COUNTIFS(Formulas!$A$2:$A$3001,EP$4,Formulas!$B$2:$B$3001,$A89))</f>
        <v>0</v>
      </c>
      <c r="EQ89" s="21" t="n">
        <f aca="false">IF(OR($A89="",EQ$4=""),0,COUNTIFS(Formulas!$A$2:$A$3001,EQ$4,Formulas!$B$2:$B$3001,$A89))</f>
        <v>0</v>
      </c>
      <c r="ER89" s="21" t="n">
        <f aca="false">IF(OR($A89="",ER$4=""),0,COUNTIFS(Formulas!$A$2:$A$3001,ER$4,Formulas!$B$2:$B$3001,$A89))</f>
        <v>0</v>
      </c>
      <c r="ES89" s="21" t="n">
        <f aca="false">IF(OR($A89="",ES$4=""),0,COUNTIFS(Formulas!$A$2:$A$3001,ES$4,Formulas!$B$2:$B$3001,$A89))</f>
        <v>0</v>
      </c>
      <c r="ET89" s="21" t="n">
        <f aca="false">IF(OR($A89="",ET$4=""),0,COUNTIFS(Formulas!$A$2:$A$3001,ET$4,Formulas!$B$2:$B$3001,$A89))</f>
        <v>0</v>
      </c>
      <c r="EU89" s="21" t="n">
        <f aca="false">IF(OR($A89="",EU$4=""),0,COUNTIFS(Formulas!$A$2:$A$3001,EU$4,Formulas!$B$2:$B$3001,$A89))</f>
        <v>0</v>
      </c>
      <c r="EV89" s="21" t="n">
        <f aca="false">IF(OR($A89="",EV$4=""),0,COUNTIFS(Formulas!$A$2:$A$3001,EV$4,Formulas!$B$2:$B$3001,$A89))</f>
        <v>0</v>
      </c>
    </row>
    <row r="90" customFormat="false" ht="15" hidden="false" customHeight="false" outlineLevel="0" collapsed="false">
      <c r="A90" s="13" t="str">
        <f aca="false">IF(INDEX(Materials!$A$2:$A$301,86)="","",INDEX(Materials!$A$2:$A$301,86))</f>
        <v>Sodium Selenite</v>
      </c>
      <c r="B90" s="19" t="n">
        <f aca="false">IF(A90="","",COUNTIF(C90:EV90,"&gt;0"))</f>
        <v>4</v>
      </c>
      <c r="C90" s="21" t="n">
        <f aca="false">IF(OR($A90="",C$4=""),0,COUNTIFS(Formulas!$A$2:$A$3001,C$4,Formulas!$B$2:$B$3001,$A90))</f>
        <v>0</v>
      </c>
      <c r="D90" s="21" t="n">
        <f aca="false">IF(OR($A90="",D$4=""),0,COUNTIFS(Formulas!$A$2:$A$3001,D$4,Formulas!$B$2:$B$3001,$A90))</f>
        <v>0</v>
      </c>
      <c r="E90" s="21" t="n">
        <f aca="false">IF(OR($A90="",E$4=""),0,COUNTIFS(Formulas!$A$2:$A$3001,E$4,Formulas!$B$2:$B$3001,$A90))</f>
        <v>0</v>
      </c>
      <c r="F90" s="21" t="n">
        <f aca="false">IF(OR($A90="",F$4=""),0,COUNTIFS(Formulas!$A$2:$A$3001,F$4,Formulas!$B$2:$B$3001,$A90))</f>
        <v>0</v>
      </c>
      <c r="G90" s="21" t="n">
        <f aca="false">IF(OR($A90="",G$4=""),0,COUNTIFS(Formulas!$A$2:$A$3001,G$4,Formulas!$B$2:$B$3001,$A90))</f>
        <v>0</v>
      </c>
      <c r="H90" s="21" t="n">
        <f aca="false">IF(OR($A90="",H$4=""),0,COUNTIFS(Formulas!$A$2:$A$3001,H$4,Formulas!$B$2:$B$3001,$A90))</f>
        <v>0</v>
      </c>
      <c r="I90" s="21" t="n">
        <f aca="false">IF(OR($A90="",I$4=""),0,COUNTIFS(Formulas!$A$2:$A$3001,I$4,Formulas!$B$2:$B$3001,$A90))</f>
        <v>0</v>
      </c>
      <c r="J90" s="21" t="n">
        <f aca="false">IF(OR($A90="",J$4=""),0,COUNTIFS(Formulas!$A$2:$A$3001,J$4,Formulas!$B$2:$B$3001,$A90))</f>
        <v>0</v>
      </c>
      <c r="K90" s="21" t="n">
        <f aca="false">IF(OR($A90="",K$4=""),0,COUNTIFS(Formulas!$A$2:$A$3001,K$4,Formulas!$B$2:$B$3001,$A90))</f>
        <v>0</v>
      </c>
      <c r="L90" s="21" t="n">
        <f aca="false">IF(OR($A90="",L$4=""),0,COUNTIFS(Formulas!$A$2:$A$3001,L$4,Formulas!$B$2:$B$3001,$A90))</f>
        <v>0</v>
      </c>
      <c r="M90" s="21" t="n">
        <f aca="false">IF(OR($A90="",M$4=""),0,COUNTIFS(Formulas!$A$2:$A$3001,M$4,Formulas!$B$2:$B$3001,$A90))</f>
        <v>0</v>
      </c>
      <c r="N90" s="21" t="n">
        <f aca="false">IF(OR($A90="",N$4=""),0,COUNTIFS(Formulas!$A$2:$A$3001,N$4,Formulas!$B$2:$B$3001,$A90))</f>
        <v>0</v>
      </c>
      <c r="O90" s="21" t="n">
        <f aca="false">IF(OR($A90="",O$4=""),0,COUNTIFS(Formulas!$A$2:$A$3001,O$4,Formulas!$B$2:$B$3001,$A90))</f>
        <v>0</v>
      </c>
      <c r="P90" s="21" t="n">
        <f aca="false">IF(OR($A90="",P$4=""),0,COUNTIFS(Formulas!$A$2:$A$3001,P$4,Formulas!$B$2:$B$3001,$A90))</f>
        <v>0</v>
      </c>
      <c r="Q90" s="21" t="n">
        <f aca="false">IF(OR($A90="",Q$4=""),0,COUNTIFS(Formulas!$A$2:$A$3001,Q$4,Formulas!$B$2:$B$3001,$A90))</f>
        <v>0</v>
      </c>
      <c r="R90" s="21" t="n">
        <f aca="false">IF(OR($A90="",R$4=""),0,COUNTIFS(Formulas!$A$2:$A$3001,R$4,Formulas!$B$2:$B$3001,$A90))</f>
        <v>0</v>
      </c>
      <c r="S90" s="21" t="n">
        <f aca="false">IF(OR($A90="",S$4=""),0,COUNTIFS(Formulas!$A$2:$A$3001,S$4,Formulas!$B$2:$B$3001,$A90))</f>
        <v>0</v>
      </c>
      <c r="T90" s="21" t="n">
        <f aca="false">IF(OR($A90="",T$4=""),0,COUNTIFS(Formulas!$A$2:$A$3001,T$4,Formulas!$B$2:$B$3001,$A90))</f>
        <v>0</v>
      </c>
      <c r="U90" s="21" t="n">
        <f aca="false">IF(OR($A90="",U$4=""),0,COUNTIFS(Formulas!$A$2:$A$3001,U$4,Formulas!$B$2:$B$3001,$A90))</f>
        <v>0</v>
      </c>
      <c r="V90" s="21" t="n">
        <f aca="false">IF(OR($A90="",V$4=""),0,COUNTIFS(Formulas!$A$2:$A$3001,V$4,Formulas!$B$2:$B$3001,$A90))</f>
        <v>0</v>
      </c>
      <c r="W90" s="21" t="n">
        <f aca="false">IF(OR($A90="",W$4=""),0,COUNTIFS(Formulas!$A$2:$A$3001,W$4,Formulas!$B$2:$B$3001,$A90))</f>
        <v>0</v>
      </c>
      <c r="X90" s="21" t="n">
        <f aca="false">IF(OR($A90="",X$4=""),0,COUNTIFS(Formulas!$A$2:$A$3001,X$4,Formulas!$B$2:$B$3001,$A90))</f>
        <v>0</v>
      </c>
      <c r="Y90" s="21" t="n">
        <f aca="false">IF(OR($A90="",Y$4=""),0,COUNTIFS(Formulas!$A$2:$A$3001,Y$4,Formulas!$B$2:$B$3001,$A90))</f>
        <v>0</v>
      </c>
      <c r="Z90" s="21" t="n">
        <f aca="false">IF(OR($A90="",Z$4=""),0,COUNTIFS(Formulas!$A$2:$A$3001,Z$4,Formulas!$B$2:$B$3001,$A90))</f>
        <v>0</v>
      </c>
      <c r="AA90" s="21" t="n">
        <f aca="false">IF(OR($A90="",AA$4=""),0,COUNTIFS(Formulas!$A$2:$A$3001,AA$4,Formulas!$B$2:$B$3001,$A90))</f>
        <v>0</v>
      </c>
      <c r="AB90" s="21" t="n">
        <f aca="false">IF(OR($A90="",AB$4=""),0,COUNTIFS(Formulas!$A$2:$A$3001,AB$4,Formulas!$B$2:$B$3001,$A90))</f>
        <v>0</v>
      </c>
      <c r="AC90" s="21" t="n">
        <f aca="false">IF(OR($A90="",AC$4=""),0,COUNTIFS(Formulas!$A$2:$A$3001,AC$4,Formulas!$B$2:$B$3001,$A90))</f>
        <v>0</v>
      </c>
      <c r="AD90" s="21" t="n">
        <f aca="false">IF(OR($A90="",AD$4=""),0,COUNTIFS(Formulas!$A$2:$A$3001,AD$4,Formulas!$B$2:$B$3001,$A90))</f>
        <v>0</v>
      </c>
      <c r="AE90" s="21" t="n">
        <f aca="false">IF(OR($A90="",AE$4=""),0,COUNTIFS(Formulas!$A$2:$A$3001,AE$4,Formulas!$B$2:$B$3001,$A90))</f>
        <v>0</v>
      </c>
      <c r="AF90" s="21" t="n">
        <f aca="false">IF(OR($A90="",AF$4=""),0,COUNTIFS(Formulas!$A$2:$A$3001,AF$4,Formulas!$B$2:$B$3001,$A90))</f>
        <v>0</v>
      </c>
      <c r="AG90" s="21" t="n">
        <f aca="false">IF(OR($A90="",AG$4=""),0,COUNTIFS(Formulas!$A$2:$A$3001,AG$4,Formulas!$B$2:$B$3001,$A90))</f>
        <v>0</v>
      </c>
      <c r="AH90" s="21" t="n">
        <f aca="false">IF(OR($A90="",AH$4=""),0,COUNTIFS(Formulas!$A$2:$A$3001,AH$4,Formulas!$B$2:$B$3001,$A90))</f>
        <v>0</v>
      </c>
      <c r="AI90" s="21" t="n">
        <f aca="false">IF(OR($A90="",AI$4=""),0,COUNTIFS(Formulas!$A$2:$A$3001,AI$4,Formulas!$B$2:$B$3001,$A90))</f>
        <v>0</v>
      </c>
      <c r="AJ90" s="21" t="n">
        <f aca="false">IF(OR($A90="",AJ$4=""),0,COUNTIFS(Formulas!$A$2:$A$3001,AJ$4,Formulas!$B$2:$B$3001,$A90))</f>
        <v>0</v>
      </c>
      <c r="AK90" s="21" t="n">
        <f aca="false">IF(OR($A90="",AK$4=""),0,COUNTIFS(Formulas!$A$2:$A$3001,AK$4,Formulas!$B$2:$B$3001,$A90))</f>
        <v>0</v>
      </c>
      <c r="AL90" s="21" t="n">
        <f aca="false">IF(OR($A90="",AL$4=""),0,COUNTIFS(Formulas!$A$2:$A$3001,AL$4,Formulas!$B$2:$B$3001,$A90))</f>
        <v>0</v>
      </c>
      <c r="AM90" s="21" t="n">
        <f aca="false">IF(OR($A90="",AM$4=""),0,COUNTIFS(Formulas!$A$2:$A$3001,AM$4,Formulas!$B$2:$B$3001,$A90))</f>
        <v>0</v>
      </c>
      <c r="AN90" s="21" t="n">
        <f aca="false">IF(OR($A90="",AN$4=""),0,COUNTIFS(Formulas!$A$2:$A$3001,AN$4,Formulas!$B$2:$B$3001,$A90))</f>
        <v>0</v>
      </c>
      <c r="AO90" s="21" t="n">
        <f aca="false">IF(OR($A90="",AO$4=""),0,COUNTIFS(Formulas!$A$2:$A$3001,AO$4,Formulas!$B$2:$B$3001,$A90))</f>
        <v>0</v>
      </c>
      <c r="AP90" s="21" t="n">
        <f aca="false">IF(OR($A90="",AP$4=""),0,COUNTIFS(Formulas!$A$2:$A$3001,AP$4,Formulas!$B$2:$B$3001,$A90))</f>
        <v>0</v>
      </c>
      <c r="AQ90" s="21" t="n">
        <f aca="false">IF(OR($A90="",AQ$4=""),0,COUNTIFS(Formulas!$A$2:$A$3001,AQ$4,Formulas!$B$2:$B$3001,$A90))</f>
        <v>0</v>
      </c>
      <c r="AR90" s="21" t="n">
        <f aca="false">IF(OR($A90="",AR$4=""),0,COUNTIFS(Formulas!$A$2:$A$3001,AR$4,Formulas!$B$2:$B$3001,$A90))</f>
        <v>0</v>
      </c>
      <c r="AS90" s="21" t="n">
        <f aca="false">IF(OR($A90="",AS$4=""),0,COUNTIFS(Formulas!$A$2:$A$3001,AS$4,Formulas!$B$2:$B$3001,$A90))</f>
        <v>0</v>
      </c>
      <c r="AT90" s="21" t="n">
        <f aca="false">IF(OR($A90="",AT$4=""),0,COUNTIFS(Formulas!$A$2:$A$3001,AT$4,Formulas!$B$2:$B$3001,$A90))</f>
        <v>0</v>
      </c>
      <c r="AU90" s="21" t="n">
        <f aca="false">IF(OR($A90="",AU$4=""),0,COUNTIFS(Formulas!$A$2:$A$3001,AU$4,Formulas!$B$2:$B$3001,$A90))</f>
        <v>0</v>
      </c>
      <c r="AV90" s="21" t="n">
        <f aca="false">IF(OR($A90="",AV$4=""),0,COUNTIFS(Formulas!$A$2:$A$3001,AV$4,Formulas!$B$2:$B$3001,$A90))</f>
        <v>0</v>
      </c>
      <c r="AW90" s="21" t="n">
        <f aca="false">IF(OR($A90="",AW$4=""),0,COUNTIFS(Formulas!$A$2:$A$3001,AW$4,Formulas!$B$2:$B$3001,$A90))</f>
        <v>0</v>
      </c>
      <c r="AX90" s="21" t="n">
        <f aca="false">IF(OR($A90="",AX$4=""),0,COUNTIFS(Formulas!$A$2:$A$3001,AX$4,Formulas!$B$2:$B$3001,$A90))</f>
        <v>0</v>
      </c>
      <c r="AY90" s="21" t="n">
        <f aca="false">IF(OR($A90="",AY$4=""),0,COUNTIFS(Formulas!$A$2:$A$3001,AY$4,Formulas!$B$2:$B$3001,$A90))</f>
        <v>0</v>
      </c>
      <c r="AZ90" s="21" t="n">
        <f aca="false">IF(OR($A90="",AZ$4=""),0,COUNTIFS(Formulas!$A$2:$A$3001,AZ$4,Formulas!$B$2:$B$3001,$A90))</f>
        <v>0</v>
      </c>
      <c r="BA90" s="21" t="n">
        <f aca="false">IF(OR($A90="",BA$4=""),0,COUNTIFS(Formulas!$A$2:$A$3001,BA$4,Formulas!$B$2:$B$3001,$A90))</f>
        <v>0</v>
      </c>
      <c r="BB90" s="21" t="n">
        <f aca="false">IF(OR($A90="",BB$4=""),0,COUNTIFS(Formulas!$A$2:$A$3001,BB$4,Formulas!$B$2:$B$3001,$A90))</f>
        <v>0</v>
      </c>
      <c r="BC90" s="21" t="n">
        <f aca="false">IF(OR($A90="",BC$4=""),0,COUNTIFS(Formulas!$A$2:$A$3001,BC$4,Formulas!$B$2:$B$3001,$A90))</f>
        <v>0</v>
      </c>
      <c r="BD90" s="21" t="n">
        <f aca="false">IF(OR($A90="",BD$4=""),0,COUNTIFS(Formulas!$A$2:$A$3001,BD$4,Formulas!$B$2:$B$3001,$A90))</f>
        <v>0</v>
      </c>
      <c r="BE90" s="21" t="n">
        <f aca="false">IF(OR($A90="",BE$4=""),0,COUNTIFS(Formulas!$A$2:$A$3001,BE$4,Formulas!$B$2:$B$3001,$A90))</f>
        <v>0</v>
      </c>
      <c r="BF90" s="21" t="n">
        <f aca="false">IF(OR($A90="",BF$4=""),0,COUNTIFS(Formulas!$A$2:$A$3001,BF$4,Formulas!$B$2:$B$3001,$A90))</f>
        <v>0</v>
      </c>
      <c r="BG90" s="21" t="n">
        <f aca="false">IF(OR($A90="",BG$4=""),0,COUNTIFS(Formulas!$A$2:$A$3001,BG$4,Formulas!$B$2:$B$3001,$A90))</f>
        <v>0</v>
      </c>
      <c r="BH90" s="21" t="n">
        <f aca="false">IF(OR($A90="",BH$4=""),0,COUNTIFS(Formulas!$A$2:$A$3001,BH$4,Formulas!$B$2:$B$3001,$A90))</f>
        <v>0</v>
      </c>
      <c r="BI90" s="21" t="n">
        <f aca="false">IF(OR($A90="",BI$4=""),0,COUNTIFS(Formulas!$A$2:$A$3001,BI$4,Formulas!$B$2:$B$3001,$A90))</f>
        <v>0</v>
      </c>
      <c r="BJ90" s="21" t="n">
        <f aca="false">IF(OR($A90="",BJ$4=""),0,COUNTIFS(Formulas!$A$2:$A$3001,BJ$4,Formulas!$B$2:$B$3001,$A90))</f>
        <v>0</v>
      </c>
      <c r="BK90" s="21" t="n">
        <f aca="false">IF(OR($A90="",BK$4=""),0,COUNTIFS(Formulas!$A$2:$A$3001,BK$4,Formulas!$B$2:$B$3001,$A90))</f>
        <v>0</v>
      </c>
      <c r="BL90" s="21" t="n">
        <f aca="false">IF(OR($A90="",BL$4=""),0,COUNTIFS(Formulas!$A$2:$A$3001,BL$4,Formulas!$B$2:$B$3001,$A90))</f>
        <v>0</v>
      </c>
      <c r="BM90" s="21" t="n">
        <f aca="false">IF(OR($A90="",BM$4=""),0,COUNTIFS(Formulas!$A$2:$A$3001,BM$4,Formulas!$B$2:$B$3001,$A90))</f>
        <v>0</v>
      </c>
      <c r="BN90" s="21" t="n">
        <f aca="false">IF(OR($A90="",BN$4=""),0,COUNTIFS(Formulas!$A$2:$A$3001,BN$4,Formulas!$B$2:$B$3001,$A90))</f>
        <v>0</v>
      </c>
      <c r="BO90" s="21" t="n">
        <f aca="false">IF(OR($A90="",BO$4=""),0,COUNTIFS(Formulas!$A$2:$A$3001,BO$4,Formulas!$B$2:$B$3001,$A90))</f>
        <v>0</v>
      </c>
      <c r="BP90" s="21" t="n">
        <f aca="false">IF(OR($A90="",BP$4=""),0,COUNTIFS(Formulas!$A$2:$A$3001,BP$4,Formulas!$B$2:$B$3001,$A90))</f>
        <v>0</v>
      </c>
      <c r="BQ90" s="21" t="n">
        <f aca="false">IF(OR($A90="",BQ$4=""),0,COUNTIFS(Formulas!$A$2:$A$3001,BQ$4,Formulas!$B$2:$B$3001,$A90))</f>
        <v>0</v>
      </c>
      <c r="BR90" s="21" t="n">
        <f aca="false">IF(OR($A90="",BR$4=""),0,COUNTIFS(Formulas!$A$2:$A$3001,BR$4,Formulas!$B$2:$B$3001,$A90))</f>
        <v>0</v>
      </c>
      <c r="BS90" s="21" t="n">
        <f aca="false">IF(OR($A90="",BS$4=""),0,COUNTIFS(Formulas!$A$2:$A$3001,BS$4,Formulas!$B$2:$B$3001,$A90))</f>
        <v>0</v>
      </c>
      <c r="BT90" s="21" t="n">
        <f aca="false">IF(OR($A90="",BT$4=""),0,COUNTIFS(Formulas!$A$2:$A$3001,BT$4,Formulas!$B$2:$B$3001,$A90))</f>
        <v>0</v>
      </c>
      <c r="BU90" s="21" t="n">
        <f aca="false">IF(OR($A90="",BU$4=""),0,COUNTIFS(Formulas!$A$2:$A$3001,BU$4,Formulas!$B$2:$B$3001,$A90))</f>
        <v>0</v>
      </c>
      <c r="BV90" s="21" t="n">
        <f aca="false">IF(OR($A90="",BV$4=""),0,COUNTIFS(Formulas!$A$2:$A$3001,BV$4,Formulas!$B$2:$B$3001,$A90))</f>
        <v>0</v>
      </c>
      <c r="BW90" s="21" t="n">
        <f aca="false">IF(OR($A90="",BW$4=""),0,COUNTIFS(Formulas!$A$2:$A$3001,BW$4,Formulas!$B$2:$B$3001,$A90))</f>
        <v>0</v>
      </c>
      <c r="BX90" s="21" t="n">
        <f aca="false">IF(OR($A90="",BX$4=""),0,COUNTIFS(Formulas!$A$2:$A$3001,BX$4,Formulas!$B$2:$B$3001,$A90))</f>
        <v>0</v>
      </c>
      <c r="BY90" s="21" t="n">
        <f aca="false">IF(OR($A90="",BY$4=""),0,COUNTIFS(Formulas!$A$2:$A$3001,BY$4,Formulas!$B$2:$B$3001,$A90))</f>
        <v>0</v>
      </c>
      <c r="BZ90" s="21" t="n">
        <f aca="false">IF(OR($A90="",BZ$4=""),0,COUNTIFS(Formulas!$A$2:$A$3001,BZ$4,Formulas!$B$2:$B$3001,$A90))</f>
        <v>0</v>
      </c>
      <c r="CA90" s="21" t="n">
        <f aca="false">IF(OR($A90="",CA$4=""),0,COUNTIFS(Formulas!$A$2:$A$3001,CA$4,Formulas!$B$2:$B$3001,$A90))</f>
        <v>0</v>
      </c>
      <c r="CB90" s="21" t="n">
        <f aca="false">IF(OR($A90="",CB$4=""),0,COUNTIFS(Formulas!$A$2:$A$3001,CB$4,Formulas!$B$2:$B$3001,$A90))</f>
        <v>0</v>
      </c>
      <c r="CC90" s="21" t="n">
        <f aca="false">IF(OR($A90="",CC$4=""),0,COUNTIFS(Formulas!$A$2:$A$3001,CC$4,Formulas!$B$2:$B$3001,$A90))</f>
        <v>0</v>
      </c>
      <c r="CD90" s="21" t="n">
        <f aca="false">IF(OR($A90="",CD$4=""),0,COUNTIFS(Formulas!$A$2:$A$3001,CD$4,Formulas!$B$2:$B$3001,$A90))</f>
        <v>0</v>
      </c>
      <c r="CE90" s="21" t="n">
        <f aca="false">IF(OR($A90="",CE$4=""),0,COUNTIFS(Formulas!$A$2:$A$3001,CE$4,Formulas!$B$2:$B$3001,$A90))</f>
        <v>0</v>
      </c>
      <c r="CF90" s="21" t="n">
        <f aca="false">IF(OR($A90="",CF$4=""),0,COUNTIFS(Formulas!$A$2:$A$3001,CF$4,Formulas!$B$2:$B$3001,$A90))</f>
        <v>0</v>
      </c>
      <c r="CG90" s="21" t="n">
        <f aca="false">IF(OR($A90="",CG$4=""),0,COUNTIFS(Formulas!$A$2:$A$3001,CG$4,Formulas!$B$2:$B$3001,$A90))</f>
        <v>0</v>
      </c>
      <c r="CH90" s="21" t="n">
        <f aca="false">IF(OR($A90="",CH$4=""),0,COUNTIFS(Formulas!$A$2:$A$3001,CH$4,Formulas!$B$2:$B$3001,$A90))</f>
        <v>0</v>
      </c>
      <c r="CI90" s="21" t="n">
        <f aca="false">IF(OR($A90="",CI$4=""),0,COUNTIFS(Formulas!$A$2:$A$3001,CI$4,Formulas!$B$2:$B$3001,$A90))</f>
        <v>0</v>
      </c>
      <c r="CJ90" s="21" t="n">
        <f aca="false">IF(OR($A90="",CJ$4=""),0,COUNTIFS(Formulas!$A$2:$A$3001,CJ$4,Formulas!$B$2:$B$3001,$A90))</f>
        <v>0</v>
      </c>
      <c r="CK90" s="21" t="n">
        <f aca="false">IF(OR($A90="",CK$4=""),0,COUNTIFS(Formulas!$A$2:$A$3001,CK$4,Formulas!$B$2:$B$3001,$A90))</f>
        <v>1</v>
      </c>
      <c r="CL90" s="21" t="n">
        <f aca="false">IF(OR($A90="",CL$4=""),0,COUNTIFS(Formulas!$A$2:$A$3001,CL$4,Formulas!$B$2:$B$3001,$A90))</f>
        <v>0</v>
      </c>
      <c r="CM90" s="21" t="n">
        <f aca="false">IF(OR($A90="",CM$4=""),0,COUNTIFS(Formulas!$A$2:$A$3001,CM$4,Formulas!$B$2:$B$3001,$A90))</f>
        <v>0</v>
      </c>
      <c r="CN90" s="21" t="n">
        <f aca="false">IF(OR($A90="",CN$4=""),0,COUNTIFS(Formulas!$A$2:$A$3001,CN$4,Formulas!$B$2:$B$3001,$A90))</f>
        <v>0</v>
      </c>
      <c r="CO90" s="21" t="n">
        <f aca="false">IF(OR($A90="",CO$4=""),0,COUNTIFS(Formulas!$A$2:$A$3001,CO$4,Formulas!$B$2:$B$3001,$A90))</f>
        <v>0</v>
      </c>
      <c r="CP90" s="21" t="n">
        <f aca="false">IF(OR($A90="",CP$4=""),0,COUNTIFS(Formulas!$A$2:$A$3001,CP$4,Formulas!$B$2:$B$3001,$A90))</f>
        <v>0</v>
      </c>
      <c r="CQ90" s="21" t="n">
        <f aca="false">IF(OR($A90="",CQ$4=""),0,COUNTIFS(Formulas!$A$2:$A$3001,CQ$4,Formulas!$B$2:$B$3001,$A90))</f>
        <v>0</v>
      </c>
      <c r="CR90" s="21" t="n">
        <f aca="false">IF(OR($A90="",CR$4=""),0,COUNTIFS(Formulas!$A$2:$A$3001,CR$4,Formulas!$B$2:$B$3001,$A90))</f>
        <v>0</v>
      </c>
      <c r="CS90" s="21" t="n">
        <f aca="false">IF(OR($A90="",CS$4=""),0,COUNTIFS(Formulas!$A$2:$A$3001,CS$4,Formulas!$B$2:$B$3001,$A90))</f>
        <v>1</v>
      </c>
      <c r="CT90" s="21" t="n">
        <f aca="false">IF(OR($A90="",CT$4=""),0,COUNTIFS(Formulas!$A$2:$A$3001,CT$4,Formulas!$B$2:$B$3001,$A90))</f>
        <v>1</v>
      </c>
      <c r="CU90" s="21" t="n">
        <f aca="false">IF(OR($A90="",CU$4=""),0,COUNTIFS(Formulas!$A$2:$A$3001,CU$4,Formulas!$B$2:$B$3001,$A90))</f>
        <v>0</v>
      </c>
      <c r="CV90" s="21" t="n">
        <f aca="false">IF(OR($A90="",CV$4=""),0,COUNTIFS(Formulas!$A$2:$A$3001,CV$4,Formulas!$B$2:$B$3001,$A90))</f>
        <v>1</v>
      </c>
      <c r="CW90" s="21" t="n">
        <f aca="false">IF(OR($A90="",CW$4=""),0,COUNTIFS(Formulas!$A$2:$A$3001,CW$4,Formulas!$B$2:$B$3001,$A90))</f>
        <v>0</v>
      </c>
      <c r="CX90" s="21" t="n">
        <f aca="false">IF(OR($A90="",CX$4=""),0,COUNTIFS(Formulas!$A$2:$A$3001,CX$4,Formulas!$B$2:$B$3001,$A90))</f>
        <v>0</v>
      </c>
      <c r="CY90" s="21" t="n">
        <f aca="false">IF(OR($A90="",CY$4=""),0,COUNTIFS(Formulas!$A$2:$A$3001,CY$4,Formulas!$B$2:$B$3001,$A90))</f>
        <v>0</v>
      </c>
      <c r="CZ90" s="21" t="n">
        <f aca="false">IF(OR($A90="",CZ$4=""),0,COUNTIFS(Formulas!$A$2:$A$3001,CZ$4,Formulas!$B$2:$B$3001,$A90))</f>
        <v>0</v>
      </c>
      <c r="DA90" s="21" t="n">
        <f aca="false">IF(OR($A90="",DA$4=""),0,COUNTIFS(Formulas!$A$2:$A$3001,DA$4,Formulas!$B$2:$B$3001,$A90))</f>
        <v>0</v>
      </c>
      <c r="DB90" s="21" t="n">
        <f aca="false">IF(OR($A90="",DB$4=""),0,COUNTIFS(Formulas!$A$2:$A$3001,DB$4,Formulas!$B$2:$B$3001,$A90))</f>
        <v>0</v>
      </c>
      <c r="DC90" s="21" t="n">
        <f aca="false">IF(OR($A90="",DC$4=""),0,COUNTIFS(Formulas!$A$2:$A$3001,DC$4,Formulas!$B$2:$B$3001,$A90))</f>
        <v>0</v>
      </c>
      <c r="DD90" s="21" t="n">
        <f aca="false">IF(OR($A90="",DD$4=""),0,COUNTIFS(Formulas!$A$2:$A$3001,DD$4,Formulas!$B$2:$B$3001,$A90))</f>
        <v>0</v>
      </c>
      <c r="DE90" s="21" t="n">
        <f aca="false">IF(OR($A90="",DE$4=""),0,COUNTIFS(Formulas!$A$2:$A$3001,DE$4,Formulas!$B$2:$B$3001,$A90))</f>
        <v>0</v>
      </c>
      <c r="DF90" s="21" t="n">
        <f aca="false">IF(OR($A90="",DF$4=""),0,COUNTIFS(Formulas!$A$2:$A$3001,DF$4,Formulas!$B$2:$B$3001,$A90))</f>
        <v>0</v>
      </c>
      <c r="DG90" s="21" t="n">
        <f aca="false">IF(OR($A90="",DG$4=""),0,COUNTIFS(Formulas!$A$2:$A$3001,DG$4,Formulas!$B$2:$B$3001,$A90))</f>
        <v>0</v>
      </c>
      <c r="DH90" s="21" t="n">
        <f aca="false">IF(OR($A90="",DH$4=""),0,COUNTIFS(Formulas!$A$2:$A$3001,DH$4,Formulas!$B$2:$B$3001,$A90))</f>
        <v>0</v>
      </c>
      <c r="DI90" s="21" t="n">
        <f aca="false">IF(OR($A90="",DI$4=""),0,COUNTIFS(Formulas!$A$2:$A$3001,DI$4,Formulas!$B$2:$B$3001,$A90))</f>
        <v>0</v>
      </c>
      <c r="DJ90" s="21" t="n">
        <f aca="false">IF(OR($A90="",DJ$4=""),0,COUNTIFS(Formulas!$A$2:$A$3001,DJ$4,Formulas!$B$2:$B$3001,$A90))</f>
        <v>0</v>
      </c>
      <c r="DK90" s="21" t="n">
        <f aca="false">IF(OR($A90="",DK$4=""),0,COUNTIFS(Formulas!$A$2:$A$3001,DK$4,Formulas!$B$2:$B$3001,$A90))</f>
        <v>0</v>
      </c>
      <c r="DL90" s="21" t="n">
        <f aca="false">IF(OR($A90="",DL$4=""),0,COUNTIFS(Formulas!$A$2:$A$3001,DL$4,Formulas!$B$2:$B$3001,$A90))</f>
        <v>0</v>
      </c>
      <c r="DM90" s="21" t="n">
        <f aca="false">IF(OR($A90="",DM$4=""),0,COUNTIFS(Formulas!$A$2:$A$3001,DM$4,Formulas!$B$2:$B$3001,$A90))</f>
        <v>0</v>
      </c>
      <c r="DN90" s="21" t="n">
        <f aca="false">IF(OR($A90="",DN$4=""),0,COUNTIFS(Formulas!$A$2:$A$3001,DN$4,Formulas!$B$2:$B$3001,$A90))</f>
        <v>0</v>
      </c>
      <c r="DO90" s="21" t="n">
        <f aca="false">IF(OR($A90="",DO$4=""),0,COUNTIFS(Formulas!$A$2:$A$3001,DO$4,Formulas!$B$2:$B$3001,$A90))</f>
        <v>0</v>
      </c>
      <c r="DP90" s="21" t="n">
        <f aca="false">IF(OR($A90="",DP$4=""),0,COUNTIFS(Formulas!$A$2:$A$3001,DP$4,Formulas!$B$2:$B$3001,$A90))</f>
        <v>0</v>
      </c>
      <c r="DQ90" s="21" t="n">
        <f aca="false">IF(OR($A90="",DQ$4=""),0,COUNTIFS(Formulas!$A$2:$A$3001,DQ$4,Formulas!$B$2:$B$3001,$A90))</f>
        <v>0</v>
      </c>
      <c r="DR90" s="21" t="n">
        <f aca="false">IF(OR($A90="",DR$4=""),0,COUNTIFS(Formulas!$A$2:$A$3001,DR$4,Formulas!$B$2:$B$3001,$A90))</f>
        <v>0</v>
      </c>
      <c r="DS90" s="21" t="n">
        <f aca="false">IF(OR($A90="",DS$4=""),0,COUNTIFS(Formulas!$A$2:$A$3001,DS$4,Formulas!$B$2:$B$3001,$A90))</f>
        <v>0</v>
      </c>
      <c r="DT90" s="21" t="n">
        <f aca="false">IF(OR($A90="",DT$4=""),0,COUNTIFS(Formulas!$A$2:$A$3001,DT$4,Formulas!$B$2:$B$3001,$A90))</f>
        <v>0</v>
      </c>
      <c r="DU90" s="21" t="n">
        <f aca="false">IF(OR($A90="",DU$4=""),0,COUNTIFS(Formulas!$A$2:$A$3001,DU$4,Formulas!$B$2:$B$3001,$A90))</f>
        <v>0</v>
      </c>
      <c r="DV90" s="21" t="n">
        <f aca="false">IF(OR($A90="",DV$4=""),0,COUNTIFS(Formulas!$A$2:$A$3001,DV$4,Formulas!$B$2:$B$3001,$A90))</f>
        <v>0</v>
      </c>
      <c r="DW90" s="21" t="n">
        <f aca="false">IF(OR($A90="",DW$4=""),0,COUNTIFS(Formulas!$A$2:$A$3001,DW$4,Formulas!$B$2:$B$3001,$A90))</f>
        <v>0</v>
      </c>
      <c r="DX90" s="21" t="n">
        <f aca="false">IF(OR($A90="",DX$4=""),0,COUNTIFS(Formulas!$A$2:$A$3001,DX$4,Formulas!$B$2:$B$3001,$A90))</f>
        <v>0</v>
      </c>
      <c r="DY90" s="21" t="n">
        <f aca="false">IF(OR($A90="",DY$4=""),0,COUNTIFS(Formulas!$A$2:$A$3001,DY$4,Formulas!$B$2:$B$3001,$A90))</f>
        <v>0</v>
      </c>
      <c r="DZ90" s="21" t="n">
        <f aca="false">IF(OR($A90="",DZ$4=""),0,COUNTIFS(Formulas!$A$2:$A$3001,DZ$4,Formulas!$B$2:$B$3001,$A90))</f>
        <v>0</v>
      </c>
      <c r="EA90" s="21" t="n">
        <f aca="false">IF(OR($A90="",EA$4=""),0,COUNTIFS(Formulas!$A$2:$A$3001,EA$4,Formulas!$B$2:$B$3001,$A90))</f>
        <v>0</v>
      </c>
      <c r="EB90" s="21" t="n">
        <f aca="false">IF(OR($A90="",EB$4=""),0,COUNTIFS(Formulas!$A$2:$A$3001,EB$4,Formulas!$B$2:$B$3001,$A90))</f>
        <v>0</v>
      </c>
      <c r="EC90" s="21" t="n">
        <f aca="false">IF(OR($A90="",EC$4=""),0,COUNTIFS(Formulas!$A$2:$A$3001,EC$4,Formulas!$B$2:$B$3001,$A90))</f>
        <v>0</v>
      </c>
      <c r="ED90" s="21" t="n">
        <f aca="false">IF(OR($A90="",ED$4=""),0,COUNTIFS(Formulas!$A$2:$A$3001,ED$4,Formulas!$B$2:$B$3001,$A90))</f>
        <v>0</v>
      </c>
      <c r="EE90" s="21" t="n">
        <f aca="false">IF(OR($A90="",EE$4=""),0,COUNTIFS(Formulas!$A$2:$A$3001,EE$4,Formulas!$B$2:$B$3001,$A90))</f>
        <v>0</v>
      </c>
      <c r="EF90" s="21" t="n">
        <f aca="false">IF(OR($A90="",EF$4=""),0,COUNTIFS(Formulas!$A$2:$A$3001,EF$4,Formulas!$B$2:$B$3001,$A90))</f>
        <v>0</v>
      </c>
      <c r="EG90" s="21" t="n">
        <f aca="false">IF(OR($A90="",EG$4=""),0,COUNTIFS(Formulas!$A$2:$A$3001,EG$4,Formulas!$B$2:$B$3001,$A90))</f>
        <v>0</v>
      </c>
      <c r="EH90" s="21" t="n">
        <f aca="false">IF(OR($A90="",EH$4=""),0,COUNTIFS(Formulas!$A$2:$A$3001,EH$4,Formulas!$B$2:$B$3001,$A90))</f>
        <v>0</v>
      </c>
      <c r="EI90" s="21" t="n">
        <f aca="false">IF(OR($A90="",EI$4=""),0,COUNTIFS(Formulas!$A$2:$A$3001,EI$4,Formulas!$B$2:$B$3001,$A90))</f>
        <v>0</v>
      </c>
      <c r="EJ90" s="21" t="n">
        <f aca="false">IF(OR($A90="",EJ$4=""),0,COUNTIFS(Formulas!$A$2:$A$3001,EJ$4,Formulas!$B$2:$B$3001,$A90))</f>
        <v>0</v>
      </c>
      <c r="EK90" s="21" t="n">
        <f aca="false">IF(OR($A90="",EK$4=""),0,COUNTIFS(Formulas!$A$2:$A$3001,EK$4,Formulas!$B$2:$B$3001,$A90))</f>
        <v>0</v>
      </c>
      <c r="EL90" s="21" t="n">
        <f aca="false">IF(OR($A90="",EL$4=""),0,COUNTIFS(Formulas!$A$2:$A$3001,EL$4,Formulas!$B$2:$B$3001,$A90))</f>
        <v>0</v>
      </c>
      <c r="EM90" s="21" t="n">
        <f aca="false">IF(OR($A90="",EM$4=""),0,COUNTIFS(Formulas!$A$2:$A$3001,EM$4,Formulas!$B$2:$B$3001,$A90))</f>
        <v>0</v>
      </c>
      <c r="EN90" s="21" t="n">
        <f aca="false">IF(OR($A90="",EN$4=""),0,COUNTIFS(Formulas!$A$2:$A$3001,EN$4,Formulas!$B$2:$B$3001,$A90))</f>
        <v>0</v>
      </c>
      <c r="EO90" s="21" t="n">
        <f aca="false">IF(OR($A90="",EO$4=""),0,COUNTIFS(Formulas!$A$2:$A$3001,EO$4,Formulas!$B$2:$B$3001,$A90))</f>
        <v>0</v>
      </c>
      <c r="EP90" s="21" t="n">
        <f aca="false">IF(OR($A90="",EP$4=""),0,COUNTIFS(Formulas!$A$2:$A$3001,EP$4,Formulas!$B$2:$B$3001,$A90))</f>
        <v>0</v>
      </c>
      <c r="EQ90" s="21" t="n">
        <f aca="false">IF(OR($A90="",EQ$4=""),0,COUNTIFS(Formulas!$A$2:$A$3001,EQ$4,Formulas!$B$2:$B$3001,$A90))</f>
        <v>0</v>
      </c>
      <c r="ER90" s="21" t="n">
        <f aca="false">IF(OR($A90="",ER$4=""),0,COUNTIFS(Formulas!$A$2:$A$3001,ER$4,Formulas!$B$2:$B$3001,$A90))</f>
        <v>0</v>
      </c>
      <c r="ES90" s="21" t="n">
        <f aca="false">IF(OR($A90="",ES$4=""),0,COUNTIFS(Formulas!$A$2:$A$3001,ES$4,Formulas!$B$2:$B$3001,$A90))</f>
        <v>0</v>
      </c>
      <c r="ET90" s="21" t="n">
        <f aca="false">IF(OR($A90="",ET$4=""),0,COUNTIFS(Formulas!$A$2:$A$3001,ET$4,Formulas!$B$2:$B$3001,$A90))</f>
        <v>0</v>
      </c>
      <c r="EU90" s="21" t="n">
        <f aca="false">IF(OR($A90="",EU$4=""),0,COUNTIFS(Formulas!$A$2:$A$3001,EU$4,Formulas!$B$2:$B$3001,$A90))</f>
        <v>0</v>
      </c>
      <c r="EV90" s="21" t="n">
        <f aca="false">IF(OR($A90="",EV$4=""),0,COUNTIFS(Formulas!$A$2:$A$3001,EV$4,Formulas!$B$2:$B$3001,$A90))</f>
        <v>0</v>
      </c>
    </row>
    <row r="91" customFormat="false" ht="15" hidden="false" customHeight="false" outlineLevel="0" collapsed="false">
      <c r="A91" s="13" t="str">
        <f aca="false">IF(INDEX(Materials!$A$2:$A$301,87)="","",INDEX(Materials!$A$2:$A$301,87))</f>
        <v>Taurine</v>
      </c>
      <c r="B91" s="19" t="n">
        <f aca="false">IF(A91="","",COUNTIF(C91:EV91,"&gt;0"))</f>
        <v>1</v>
      </c>
      <c r="C91" s="21" t="n">
        <f aca="false">IF(OR($A91="",C$4=""),0,COUNTIFS(Formulas!$A$2:$A$3001,C$4,Formulas!$B$2:$B$3001,$A91))</f>
        <v>0</v>
      </c>
      <c r="D91" s="21" t="n">
        <f aca="false">IF(OR($A91="",D$4=""),0,COUNTIFS(Formulas!$A$2:$A$3001,D$4,Formulas!$B$2:$B$3001,$A91))</f>
        <v>0</v>
      </c>
      <c r="E91" s="21" t="n">
        <f aca="false">IF(OR($A91="",E$4=""),0,COUNTIFS(Formulas!$A$2:$A$3001,E$4,Formulas!$B$2:$B$3001,$A91))</f>
        <v>0</v>
      </c>
      <c r="F91" s="21" t="n">
        <f aca="false">IF(OR($A91="",F$4=""),0,COUNTIFS(Formulas!$A$2:$A$3001,F$4,Formulas!$B$2:$B$3001,$A91))</f>
        <v>0</v>
      </c>
      <c r="G91" s="21" t="n">
        <f aca="false">IF(OR($A91="",G$4=""),0,COUNTIFS(Formulas!$A$2:$A$3001,G$4,Formulas!$B$2:$B$3001,$A91))</f>
        <v>0</v>
      </c>
      <c r="H91" s="21" t="n">
        <f aca="false">IF(OR($A91="",H$4=""),0,COUNTIFS(Formulas!$A$2:$A$3001,H$4,Formulas!$B$2:$B$3001,$A91))</f>
        <v>0</v>
      </c>
      <c r="I91" s="21" t="n">
        <f aca="false">IF(OR($A91="",I$4=""),0,COUNTIFS(Formulas!$A$2:$A$3001,I$4,Formulas!$B$2:$B$3001,$A91))</f>
        <v>0</v>
      </c>
      <c r="J91" s="21" t="n">
        <f aca="false">IF(OR($A91="",J$4=""),0,COUNTIFS(Formulas!$A$2:$A$3001,J$4,Formulas!$B$2:$B$3001,$A91))</f>
        <v>0</v>
      </c>
      <c r="K91" s="21" t="n">
        <f aca="false">IF(OR($A91="",K$4=""),0,COUNTIFS(Formulas!$A$2:$A$3001,K$4,Formulas!$B$2:$B$3001,$A91))</f>
        <v>0</v>
      </c>
      <c r="L91" s="21" t="n">
        <f aca="false">IF(OR($A91="",L$4=""),0,COUNTIFS(Formulas!$A$2:$A$3001,L$4,Formulas!$B$2:$B$3001,$A91))</f>
        <v>0</v>
      </c>
      <c r="M91" s="21" t="n">
        <f aca="false">IF(OR($A91="",M$4=""),0,COUNTIFS(Formulas!$A$2:$A$3001,M$4,Formulas!$B$2:$B$3001,$A91))</f>
        <v>0</v>
      </c>
      <c r="N91" s="21" t="n">
        <f aca="false">IF(OR($A91="",N$4=""),0,COUNTIFS(Formulas!$A$2:$A$3001,N$4,Formulas!$B$2:$B$3001,$A91))</f>
        <v>0</v>
      </c>
      <c r="O91" s="21" t="n">
        <f aca="false">IF(OR($A91="",O$4=""),0,COUNTIFS(Formulas!$A$2:$A$3001,O$4,Formulas!$B$2:$B$3001,$A91))</f>
        <v>0</v>
      </c>
      <c r="P91" s="21" t="n">
        <f aca="false">IF(OR($A91="",P$4=""),0,COUNTIFS(Formulas!$A$2:$A$3001,P$4,Formulas!$B$2:$B$3001,$A91))</f>
        <v>0</v>
      </c>
      <c r="Q91" s="21" t="n">
        <f aca="false">IF(OR($A91="",Q$4=""),0,COUNTIFS(Formulas!$A$2:$A$3001,Q$4,Formulas!$B$2:$B$3001,$A91))</f>
        <v>0</v>
      </c>
      <c r="R91" s="21" t="n">
        <f aca="false">IF(OR($A91="",R$4=""),0,COUNTIFS(Formulas!$A$2:$A$3001,R$4,Formulas!$B$2:$B$3001,$A91))</f>
        <v>0</v>
      </c>
      <c r="S91" s="21" t="n">
        <f aca="false">IF(OR($A91="",S$4=""),0,COUNTIFS(Formulas!$A$2:$A$3001,S$4,Formulas!$B$2:$B$3001,$A91))</f>
        <v>0</v>
      </c>
      <c r="T91" s="21" t="n">
        <f aca="false">IF(OR($A91="",T$4=""),0,COUNTIFS(Formulas!$A$2:$A$3001,T$4,Formulas!$B$2:$B$3001,$A91))</f>
        <v>0</v>
      </c>
      <c r="U91" s="21" t="n">
        <f aca="false">IF(OR($A91="",U$4=""),0,COUNTIFS(Formulas!$A$2:$A$3001,U$4,Formulas!$B$2:$B$3001,$A91))</f>
        <v>0</v>
      </c>
      <c r="V91" s="21" t="n">
        <f aca="false">IF(OR($A91="",V$4=""),0,COUNTIFS(Formulas!$A$2:$A$3001,V$4,Formulas!$B$2:$B$3001,$A91))</f>
        <v>0</v>
      </c>
      <c r="W91" s="21" t="n">
        <f aca="false">IF(OR($A91="",W$4=""),0,COUNTIFS(Formulas!$A$2:$A$3001,W$4,Formulas!$B$2:$B$3001,$A91))</f>
        <v>0</v>
      </c>
      <c r="X91" s="21" t="n">
        <f aca="false">IF(OR($A91="",X$4=""),0,COUNTIFS(Formulas!$A$2:$A$3001,X$4,Formulas!$B$2:$B$3001,$A91))</f>
        <v>0</v>
      </c>
      <c r="Y91" s="21" t="n">
        <f aca="false">IF(OR($A91="",Y$4=""),0,COUNTIFS(Formulas!$A$2:$A$3001,Y$4,Formulas!$B$2:$B$3001,$A91))</f>
        <v>0</v>
      </c>
      <c r="Z91" s="21" t="n">
        <f aca="false">IF(OR($A91="",Z$4=""),0,COUNTIFS(Formulas!$A$2:$A$3001,Z$4,Formulas!$B$2:$B$3001,$A91))</f>
        <v>0</v>
      </c>
      <c r="AA91" s="21" t="n">
        <f aca="false">IF(OR($A91="",AA$4=""),0,COUNTIFS(Formulas!$A$2:$A$3001,AA$4,Formulas!$B$2:$B$3001,$A91))</f>
        <v>0</v>
      </c>
      <c r="AB91" s="21" t="n">
        <f aca="false">IF(OR($A91="",AB$4=""),0,COUNTIFS(Formulas!$A$2:$A$3001,AB$4,Formulas!$B$2:$B$3001,$A91))</f>
        <v>0</v>
      </c>
      <c r="AC91" s="21" t="n">
        <f aca="false">IF(OR($A91="",AC$4=""),0,COUNTIFS(Formulas!$A$2:$A$3001,AC$4,Formulas!$B$2:$B$3001,$A91))</f>
        <v>0</v>
      </c>
      <c r="AD91" s="21" t="n">
        <f aca="false">IF(OR($A91="",AD$4=""),0,COUNTIFS(Formulas!$A$2:$A$3001,AD$4,Formulas!$B$2:$B$3001,$A91))</f>
        <v>0</v>
      </c>
      <c r="AE91" s="21" t="n">
        <f aca="false">IF(OR($A91="",AE$4=""),0,COUNTIFS(Formulas!$A$2:$A$3001,AE$4,Formulas!$B$2:$B$3001,$A91))</f>
        <v>0</v>
      </c>
      <c r="AF91" s="21" t="n">
        <f aca="false">IF(OR($A91="",AF$4=""),0,COUNTIFS(Formulas!$A$2:$A$3001,AF$4,Formulas!$B$2:$B$3001,$A91))</f>
        <v>0</v>
      </c>
      <c r="AG91" s="21" t="n">
        <f aca="false">IF(OR($A91="",AG$4=""),0,COUNTIFS(Formulas!$A$2:$A$3001,AG$4,Formulas!$B$2:$B$3001,$A91))</f>
        <v>0</v>
      </c>
      <c r="AH91" s="21" t="n">
        <f aca="false">IF(OR($A91="",AH$4=""),0,COUNTIFS(Formulas!$A$2:$A$3001,AH$4,Formulas!$B$2:$B$3001,$A91))</f>
        <v>0</v>
      </c>
      <c r="AI91" s="21" t="n">
        <f aca="false">IF(OR($A91="",AI$4=""),0,COUNTIFS(Formulas!$A$2:$A$3001,AI$4,Formulas!$B$2:$B$3001,$A91))</f>
        <v>0</v>
      </c>
      <c r="AJ91" s="21" t="n">
        <f aca="false">IF(OR($A91="",AJ$4=""),0,COUNTIFS(Formulas!$A$2:$A$3001,AJ$4,Formulas!$B$2:$B$3001,$A91))</f>
        <v>0</v>
      </c>
      <c r="AK91" s="21" t="n">
        <f aca="false">IF(OR($A91="",AK$4=""),0,COUNTIFS(Formulas!$A$2:$A$3001,AK$4,Formulas!$B$2:$B$3001,$A91))</f>
        <v>0</v>
      </c>
      <c r="AL91" s="21" t="n">
        <f aca="false">IF(OR($A91="",AL$4=""),0,COUNTIFS(Formulas!$A$2:$A$3001,AL$4,Formulas!$B$2:$B$3001,$A91))</f>
        <v>0</v>
      </c>
      <c r="AM91" s="21" t="n">
        <f aca="false">IF(OR($A91="",AM$4=""),0,COUNTIFS(Formulas!$A$2:$A$3001,AM$4,Formulas!$B$2:$B$3001,$A91))</f>
        <v>0</v>
      </c>
      <c r="AN91" s="21" t="n">
        <f aca="false">IF(OR($A91="",AN$4=""),0,COUNTIFS(Formulas!$A$2:$A$3001,AN$4,Formulas!$B$2:$B$3001,$A91))</f>
        <v>0</v>
      </c>
      <c r="AO91" s="21" t="n">
        <f aca="false">IF(OR($A91="",AO$4=""),0,COUNTIFS(Formulas!$A$2:$A$3001,AO$4,Formulas!$B$2:$B$3001,$A91))</f>
        <v>0</v>
      </c>
      <c r="AP91" s="21" t="n">
        <f aca="false">IF(OR($A91="",AP$4=""),0,COUNTIFS(Formulas!$A$2:$A$3001,AP$4,Formulas!$B$2:$B$3001,$A91))</f>
        <v>0</v>
      </c>
      <c r="AQ91" s="21" t="n">
        <f aca="false">IF(OR($A91="",AQ$4=""),0,COUNTIFS(Formulas!$A$2:$A$3001,AQ$4,Formulas!$B$2:$B$3001,$A91))</f>
        <v>0</v>
      </c>
      <c r="AR91" s="21" t="n">
        <f aca="false">IF(OR($A91="",AR$4=""),0,COUNTIFS(Formulas!$A$2:$A$3001,AR$4,Formulas!$B$2:$B$3001,$A91))</f>
        <v>0</v>
      </c>
      <c r="AS91" s="21" t="n">
        <f aca="false">IF(OR($A91="",AS$4=""),0,COUNTIFS(Formulas!$A$2:$A$3001,AS$4,Formulas!$B$2:$B$3001,$A91))</f>
        <v>0</v>
      </c>
      <c r="AT91" s="21" t="n">
        <f aca="false">IF(OR($A91="",AT$4=""),0,COUNTIFS(Formulas!$A$2:$A$3001,AT$4,Formulas!$B$2:$B$3001,$A91))</f>
        <v>0</v>
      </c>
      <c r="AU91" s="21" t="n">
        <f aca="false">IF(OR($A91="",AU$4=""),0,COUNTIFS(Formulas!$A$2:$A$3001,AU$4,Formulas!$B$2:$B$3001,$A91))</f>
        <v>0</v>
      </c>
      <c r="AV91" s="21" t="n">
        <f aca="false">IF(OR($A91="",AV$4=""),0,COUNTIFS(Formulas!$A$2:$A$3001,AV$4,Formulas!$B$2:$B$3001,$A91))</f>
        <v>0</v>
      </c>
      <c r="AW91" s="21" t="n">
        <f aca="false">IF(OR($A91="",AW$4=""),0,COUNTIFS(Formulas!$A$2:$A$3001,AW$4,Formulas!$B$2:$B$3001,$A91))</f>
        <v>0</v>
      </c>
      <c r="AX91" s="21" t="n">
        <f aca="false">IF(OR($A91="",AX$4=""),0,COUNTIFS(Formulas!$A$2:$A$3001,AX$4,Formulas!$B$2:$B$3001,$A91))</f>
        <v>0</v>
      </c>
      <c r="AY91" s="21" t="n">
        <f aca="false">IF(OR($A91="",AY$4=""),0,COUNTIFS(Formulas!$A$2:$A$3001,AY$4,Formulas!$B$2:$B$3001,$A91))</f>
        <v>0</v>
      </c>
      <c r="AZ91" s="21" t="n">
        <f aca="false">IF(OR($A91="",AZ$4=""),0,COUNTIFS(Formulas!$A$2:$A$3001,AZ$4,Formulas!$B$2:$B$3001,$A91))</f>
        <v>0</v>
      </c>
      <c r="BA91" s="21" t="n">
        <f aca="false">IF(OR($A91="",BA$4=""),0,COUNTIFS(Formulas!$A$2:$A$3001,BA$4,Formulas!$B$2:$B$3001,$A91))</f>
        <v>0</v>
      </c>
      <c r="BB91" s="21" t="n">
        <f aca="false">IF(OR($A91="",BB$4=""),0,COUNTIFS(Formulas!$A$2:$A$3001,BB$4,Formulas!$B$2:$B$3001,$A91))</f>
        <v>0</v>
      </c>
      <c r="BC91" s="21" t="n">
        <f aca="false">IF(OR($A91="",BC$4=""),0,COUNTIFS(Formulas!$A$2:$A$3001,BC$4,Formulas!$B$2:$B$3001,$A91))</f>
        <v>0</v>
      </c>
      <c r="BD91" s="21" t="n">
        <f aca="false">IF(OR($A91="",BD$4=""),0,COUNTIFS(Formulas!$A$2:$A$3001,BD$4,Formulas!$B$2:$B$3001,$A91))</f>
        <v>0</v>
      </c>
      <c r="BE91" s="21" t="n">
        <f aca="false">IF(OR($A91="",BE$4=""),0,COUNTIFS(Formulas!$A$2:$A$3001,BE$4,Formulas!$B$2:$B$3001,$A91))</f>
        <v>0</v>
      </c>
      <c r="BF91" s="21" t="n">
        <f aca="false">IF(OR($A91="",BF$4=""),0,COUNTIFS(Formulas!$A$2:$A$3001,BF$4,Formulas!$B$2:$B$3001,$A91))</f>
        <v>0</v>
      </c>
      <c r="BG91" s="21" t="n">
        <f aca="false">IF(OR($A91="",BG$4=""),0,COUNTIFS(Formulas!$A$2:$A$3001,BG$4,Formulas!$B$2:$B$3001,$A91))</f>
        <v>0</v>
      </c>
      <c r="BH91" s="21" t="n">
        <f aca="false">IF(OR($A91="",BH$4=""),0,COUNTIFS(Formulas!$A$2:$A$3001,BH$4,Formulas!$B$2:$B$3001,$A91))</f>
        <v>0</v>
      </c>
      <c r="BI91" s="21" t="n">
        <f aca="false">IF(OR($A91="",BI$4=""),0,COUNTIFS(Formulas!$A$2:$A$3001,BI$4,Formulas!$B$2:$B$3001,$A91))</f>
        <v>0</v>
      </c>
      <c r="BJ91" s="21" t="n">
        <f aca="false">IF(OR($A91="",BJ$4=""),0,COUNTIFS(Formulas!$A$2:$A$3001,BJ$4,Formulas!$B$2:$B$3001,$A91))</f>
        <v>0</v>
      </c>
      <c r="BK91" s="21" t="n">
        <f aca="false">IF(OR($A91="",BK$4=""),0,COUNTIFS(Formulas!$A$2:$A$3001,BK$4,Formulas!$B$2:$B$3001,$A91))</f>
        <v>0</v>
      </c>
      <c r="BL91" s="21" t="n">
        <f aca="false">IF(OR($A91="",BL$4=""),0,COUNTIFS(Formulas!$A$2:$A$3001,BL$4,Formulas!$B$2:$B$3001,$A91))</f>
        <v>0</v>
      </c>
      <c r="BM91" s="21" t="n">
        <f aca="false">IF(OR($A91="",BM$4=""),0,COUNTIFS(Formulas!$A$2:$A$3001,BM$4,Formulas!$B$2:$B$3001,$A91))</f>
        <v>0</v>
      </c>
      <c r="BN91" s="21" t="n">
        <f aca="false">IF(OR($A91="",BN$4=""),0,COUNTIFS(Formulas!$A$2:$A$3001,BN$4,Formulas!$B$2:$B$3001,$A91))</f>
        <v>0</v>
      </c>
      <c r="BO91" s="21" t="n">
        <f aca="false">IF(OR($A91="",BO$4=""),0,COUNTIFS(Formulas!$A$2:$A$3001,BO$4,Formulas!$B$2:$B$3001,$A91))</f>
        <v>0</v>
      </c>
      <c r="BP91" s="21" t="n">
        <f aca="false">IF(OR($A91="",BP$4=""),0,COUNTIFS(Formulas!$A$2:$A$3001,BP$4,Formulas!$B$2:$B$3001,$A91))</f>
        <v>0</v>
      </c>
      <c r="BQ91" s="21" t="n">
        <f aca="false">IF(OR($A91="",BQ$4=""),0,COUNTIFS(Formulas!$A$2:$A$3001,BQ$4,Formulas!$B$2:$B$3001,$A91))</f>
        <v>0</v>
      </c>
      <c r="BR91" s="21" t="n">
        <f aca="false">IF(OR($A91="",BR$4=""),0,COUNTIFS(Formulas!$A$2:$A$3001,BR$4,Formulas!$B$2:$B$3001,$A91))</f>
        <v>0</v>
      </c>
      <c r="BS91" s="21" t="n">
        <f aca="false">IF(OR($A91="",BS$4=""),0,COUNTIFS(Formulas!$A$2:$A$3001,BS$4,Formulas!$B$2:$B$3001,$A91))</f>
        <v>0</v>
      </c>
      <c r="BT91" s="21" t="n">
        <f aca="false">IF(OR($A91="",BT$4=""),0,COUNTIFS(Formulas!$A$2:$A$3001,BT$4,Formulas!$B$2:$B$3001,$A91))</f>
        <v>0</v>
      </c>
      <c r="BU91" s="21" t="n">
        <f aca="false">IF(OR($A91="",BU$4=""),0,COUNTIFS(Formulas!$A$2:$A$3001,BU$4,Formulas!$B$2:$B$3001,$A91))</f>
        <v>0</v>
      </c>
      <c r="BV91" s="21" t="n">
        <f aca="false">IF(OR($A91="",BV$4=""),0,COUNTIFS(Formulas!$A$2:$A$3001,BV$4,Formulas!$B$2:$B$3001,$A91))</f>
        <v>0</v>
      </c>
      <c r="BW91" s="21" t="n">
        <f aca="false">IF(OR($A91="",BW$4=""),0,COUNTIFS(Formulas!$A$2:$A$3001,BW$4,Formulas!$B$2:$B$3001,$A91))</f>
        <v>0</v>
      </c>
      <c r="BX91" s="21" t="n">
        <f aca="false">IF(OR($A91="",BX$4=""),0,COUNTIFS(Formulas!$A$2:$A$3001,BX$4,Formulas!$B$2:$B$3001,$A91))</f>
        <v>0</v>
      </c>
      <c r="BY91" s="21" t="n">
        <f aca="false">IF(OR($A91="",BY$4=""),0,COUNTIFS(Formulas!$A$2:$A$3001,BY$4,Formulas!$B$2:$B$3001,$A91))</f>
        <v>0</v>
      </c>
      <c r="BZ91" s="21" t="n">
        <f aca="false">IF(OR($A91="",BZ$4=""),0,COUNTIFS(Formulas!$A$2:$A$3001,BZ$4,Formulas!$B$2:$B$3001,$A91))</f>
        <v>0</v>
      </c>
      <c r="CA91" s="21" t="n">
        <f aca="false">IF(OR($A91="",CA$4=""),0,COUNTIFS(Formulas!$A$2:$A$3001,CA$4,Formulas!$B$2:$B$3001,$A91))</f>
        <v>0</v>
      </c>
      <c r="CB91" s="21" t="n">
        <f aca="false">IF(OR($A91="",CB$4=""),0,COUNTIFS(Formulas!$A$2:$A$3001,CB$4,Formulas!$B$2:$B$3001,$A91))</f>
        <v>0</v>
      </c>
      <c r="CC91" s="21" t="n">
        <f aca="false">IF(OR($A91="",CC$4=""),0,COUNTIFS(Formulas!$A$2:$A$3001,CC$4,Formulas!$B$2:$B$3001,$A91))</f>
        <v>0</v>
      </c>
      <c r="CD91" s="21" t="n">
        <f aca="false">IF(OR($A91="",CD$4=""),0,COUNTIFS(Formulas!$A$2:$A$3001,CD$4,Formulas!$B$2:$B$3001,$A91))</f>
        <v>0</v>
      </c>
      <c r="CE91" s="21" t="n">
        <f aca="false">IF(OR($A91="",CE$4=""),0,COUNTIFS(Formulas!$A$2:$A$3001,CE$4,Formulas!$B$2:$B$3001,$A91))</f>
        <v>0</v>
      </c>
      <c r="CF91" s="21" t="n">
        <f aca="false">IF(OR($A91="",CF$4=""),0,COUNTIFS(Formulas!$A$2:$A$3001,CF$4,Formulas!$B$2:$B$3001,$A91))</f>
        <v>0</v>
      </c>
      <c r="CG91" s="21" t="n">
        <f aca="false">IF(OR($A91="",CG$4=""),0,COUNTIFS(Formulas!$A$2:$A$3001,CG$4,Formulas!$B$2:$B$3001,$A91))</f>
        <v>0</v>
      </c>
      <c r="CH91" s="21" t="n">
        <f aca="false">IF(OR($A91="",CH$4=""),0,COUNTIFS(Formulas!$A$2:$A$3001,CH$4,Formulas!$B$2:$B$3001,$A91))</f>
        <v>0</v>
      </c>
      <c r="CI91" s="21" t="n">
        <f aca="false">IF(OR($A91="",CI$4=""),0,COUNTIFS(Formulas!$A$2:$A$3001,CI$4,Formulas!$B$2:$B$3001,$A91))</f>
        <v>1</v>
      </c>
      <c r="CJ91" s="21" t="n">
        <f aca="false">IF(OR($A91="",CJ$4=""),0,COUNTIFS(Formulas!$A$2:$A$3001,CJ$4,Formulas!$B$2:$B$3001,$A91))</f>
        <v>0</v>
      </c>
      <c r="CK91" s="21" t="n">
        <f aca="false">IF(OR($A91="",CK$4=""),0,COUNTIFS(Formulas!$A$2:$A$3001,CK$4,Formulas!$B$2:$B$3001,$A91))</f>
        <v>0</v>
      </c>
      <c r="CL91" s="21" t="n">
        <f aca="false">IF(OR($A91="",CL$4=""),0,COUNTIFS(Formulas!$A$2:$A$3001,CL$4,Formulas!$B$2:$B$3001,$A91))</f>
        <v>0</v>
      </c>
      <c r="CM91" s="21" t="n">
        <f aca="false">IF(OR($A91="",CM$4=""),0,COUNTIFS(Formulas!$A$2:$A$3001,CM$4,Formulas!$B$2:$B$3001,$A91))</f>
        <v>0</v>
      </c>
      <c r="CN91" s="21" t="n">
        <f aca="false">IF(OR($A91="",CN$4=""),0,COUNTIFS(Formulas!$A$2:$A$3001,CN$4,Formulas!$B$2:$B$3001,$A91))</f>
        <v>0</v>
      </c>
      <c r="CO91" s="21" t="n">
        <f aca="false">IF(OR($A91="",CO$4=""),0,COUNTIFS(Formulas!$A$2:$A$3001,CO$4,Formulas!$B$2:$B$3001,$A91))</f>
        <v>0</v>
      </c>
      <c r="CP91" s="21" t="n">
        <f aca="false">IF(OR($A91="",CP$4=""),0,COUNTIFS(Formulas!$A$2:$A$3001,CP$4,Formulas!$B$2:$B$3001,$A91))</f>
        <v>0</v>
      </c>
      <c r="CQ91" s="21" t="n">
        <f aca="false">IF(OR($A91="",CQ$4=""),0,COUNTIFS(Formulas!$A$2:$A$3001,CQ$4,Formulas!$B$2:$B$3001,$A91))</f>
        <v>0</v>
      </c>
      <c r="CR91" s="21" t="n">
        <f aca="false">IF(OR($A91="",CR$4=""),0,COUNTIFS(Formulas!$A$2:$A$3001,CR$4,Formulas!$B$2:$B$3001,$A91))</f>
        <v>0</v>
      </c>
      <c r="CS91" s="21" t="n">
        <f aca="false">IF(OR($A91="",CS$4=""),0,COUNTIFS(Formulas!$A$2:$A$3001,CS$4,Formulas!$B$2:$B$3001,$A91))</f>
        <v>0</v>
      </c>
      <c r="CT91" s="21" t="n">
        <f aca="false">IF(OR($A91="",CT$4=""),0,COUNTIFS(Formulas!$A$2:$A$3001,CT$4,Formulas!$B$2:$B$3001,$A91))</f>
        <v>0</v>
      </c>
      <c r="CU91" s="21" t="n">
        <f aca="false">IF(OR($A91="",CU$4=""),0,COUNTIFS(Formulas!$A$2:$A$3001,CU$4,Formulas!$B$2:$B$3001,$A91))</f>
        <v>0</v>
      </c>
      <c r="CV91" s="21" t="n">
        <f aca="false">IF(OR($A91="",CV$4=""),0,COUNTIFS(Formulas!$A$2:$A$3001,CV$4,Formulas!$B$2:$B$3001,$A91))</f>
        <v>0</v>
      </c>
      <c r="CW91" s="21" t="n">
        <f aca="false">IF(OR($A91="",CW$4=""),0,COUNTIFS(Formulas!$A$2:$A$3001,CW$4,Formulas!$B$2:$B$3001,$A91))</f>
        <v>0</v>
      </c>
      <c r="CX91" s="21" t="n">
        <f aca="false">IF(OR($A91="",CX$4=""),0,COUNTIFS(Formulas!$A$2:$A$3001,CX$4,Formulas!$B$2:$B$3001,$A91))</f>
        <v>0</v>
      </c>
      <c r="CY91" s="21" t="n">
        <f aca="false">IF(OR($A91="",CY$4=""),0,COUNTIFS(Formulas!$A$2:$A$3001,CY$4,Formulas!$B$2:$B$3001,$A91))</f>
        <v>0</v>
      </c>
      <c r="CZ91" s="21" t="n">
        <f aca="false">IF(OR($A91="",CZ$4=""),0,COUNTIFS(Formulas!$A$2:$A$3001,CZ$4,Formulas!$B$2:$B$3001,$A91))</f>
        <v>0</v>
      </c>
      <c r="DA91" s="21" t="n">
        <f aca="false">IF(OR($A91="",DA$4=""),0,COUNTIFS(Formulas!$A$2:$A$3001,DA$4,Formulas!$B$2:$B$3001,$A91))</f>
        <v>0</v>
      </c>
      <c r="DB91" s="21" t="n">
        <f aca="false">IF(OR($A91="",DB$4=""),0,COUNTIFS(Formulas!$A$2:$A$3001,DB$4,Formulas!$B$2:$B$3001,$A91))</f>
        <v>0</v>
      </c>
      <c r="DC91" s="21" t="n">
        <f aca="false">IF(OR($A91="",DC$4=""),0,COUNTIFS(Formulas!$A$2:$A$3001,DC$4,Formulas!$B$2:$B$3001,$A91))</f>
        <v>0</v>
      </c>
      <c r="DD91" s="21" t="n">
        <f aca="false">IF(OR($A91="",DD$4=""),0,COUNTIFS(Formulas!$A$2:$A$3001,DD$4,Formulas!$B$2:$B$3001,$A91))</f>
        <v>0</v>
      </c>
      <c r="DE91" s="21" t="n">
        <f aca="false">IF(OR($A91="",DE$4=""),0,COUNTIFS(Formulas!$A$2:$A$3001,DE$4,Formulas!$B$2:$B$3001,$A91))</f>
        <v>0</v>
      </c>
      <c r="DF91" s="21" t="n">
        <f aca="false">IF(OR($A91="",DF$4=""),0,COUNTIFS(Formulas!$A$2:$A$3001,DF$4,Formulas!$B$2:$B$3001,$A91))</f>
        <v>0</v>
      </c>
      <c r="DG91" s="21" t="n">
        <f aca="false">IF(OR($A91="",DG$4=""),0,COUNTIFS(Formulas!$A$2:$A$3001,DG$4,Formulas!$B$2:$B$3001,$A91))</f>
        <v>0</v>
      </c>
      <c r="DH91" s="21" t="n">
        <f aca="false">IF(OR($A91="",DH$4=""),0,COUNTIFS(Formulas!$A$2:$A$3001,DH$4,Formulas!$B$2:$B$3001,$A91))</f>
        <v>0</v>
      </c>
      <c r="DI91" s="21" t="n">
        <f aca="false">IF(OR($A91="",DI$4=""),0,COUNTIFS(Formulas!$A$2:$A$3001,DI$4,Formulas!$B$2:$B$3001,$A91))</f>
        <v>0</v>
      </c>
      <c r="DJ91" s="21" t="n">
        <f aca="false">IF(OR($A91="",DJ$4=""),0,COUNTIFS(Formulas!$A$2:$A$3001,DJ$4,Formulas!$B$2:$B$3001,$A91))</f>
        <v>0</v>
      </c>
      <c r="DK91" s="21" t="n">
        <f aca="false">IF(OR($A91="",DK$4=""),0,COUNTIFS(Formulas!$A$2:$A$3001,DK$4,Formulas!$B$2:$B$3001,$A91))</f>
        <v>0</v>
      </c>
      <c r="DL91" s="21" t="n">
        <f aca="false">IF(OR($A91="",DL$4=""),0,COUNTIFS(Formulas!$A$2:$A$3001,DL$4,Formulas!$B$2:$B$3001,$A91))</f>
        <v>0</v>
      </c>
      <c r="DM91" s="21" t="n">
        <f aca="false">IF(OR($A91="",DM$4=""),0,COUNTIFS(Formulas!$A$2:$A$3001,DM$4,Formulas!$B$2:$B$3001,$A91))</f>
        <v>0</v>
      </c>
      <c r="DN91" s="21" t="n">
        <f aca="false">IF(OR($A91="",DN$4=""),0,COUNTIFS(Formulas!$A$2:$A$3001,DN$4,Formulas!$B$2:$B$3001,$A91))</f>
        <v>0</v>
      </c>
      <c r="DO91" s="21" t="n">
        <f aca="false">IF(OR($A91="",DO$4=""),0,COUNTIFS(Formulas!$A$2:$A$3001,DO$4,Formulas!$B$2:$B$3001,$A91))</f>
        <v>0</v>
      </c>
      <c r="DP91" s="21" t="n">
        <f aca="false">IF(OR($A91="",DP$4=""),0,COUNTIFS(Formulas!$A$2:$A$3001,DP$4,Formulas!$B$2:$B$3001,$A91))</f>
        <v>0</v>
      </c>
      <c r="DQ91" s="21" t="n">
        <f aca="false">IF(OR($A91="",DQ$4=""),0,COUNTIFS(Formulas!$A$2:$A$3001,DQ$4,Formulas!$B$2:$B$3001,$A91))</f>
        <v>0</v>
      </c>
      <c r="DR91" s="21" t="n">
        <f aca="false">IF(OR($A91="",DR$4=""),0,COUNTIFS(Formulas!$A$2:$A$3001,DR$4,Formulas!$B$2:$B$3001,$A91))</f>
        <v>0</v>
      </c>
      <c r="DS91" s="21" t="n">
        <f aca="false">IF(OR($A91="",DS$4=""),0,COUNTIFS(Formulas!$A$2:$A$3001,DS$4,Formulas!$B$2:$B$3001,$A91))</f>
        <v>0</v>
      </c>
      <c r="DT91" s="21" t="n">
        <f aca="false">IF(OR($A91="",DT$4=""),0,COUNTIFS(Formulas!$A$2:$A$3001,DT$4,Formulas!$B$2:$B$3001,$A91))</f>
        <v>0</v>
      </c>
      <c r="DU91" s="21" t="n">
        <f aca="false">IF(OR($A91="",DU$4=""),0,COUNTIFS(Formulas!$A$2:$A$3001,DU$4,Formulas!$B$2:$B$3001,$A91))</f>
        <v>0</v>
      </c>
      <c r="DV91" s="21" t="n">
        <f aca="false">IF(OR($A91="",DV$4=""),0,COUNTIFS(Formulas!$A$2:$A$3001,DV$4,Formulas!$B$2:$B$3001,$A91))</f>
        <v>0</v>
      </c>
      <c r="DW91" s="21" t="n">
        <f aca="false">IF(OR($A91="",DW$4=""),0,COUNTIFS(Formulas!$A$2:$A$3001,DW$4,Formulas!$B$2:$B$3001,$A91))</f>
        <v>0</v>
      </c>
      <c r="DX91" s="21" t="n">
        <f aca="false">IF(OR($A91="",DX$4=""),0,COUNTIFS(Formulas!$A$2:$A$3001,DX$4,Formulas!$B$2:$B$3001,$A91))</f>
        <v>0</v>
      </c>
      <c r="DY91" s="21" t="n">
        <f aca="false">IF(OR($A91="",DY$4=""),0,COUNTIFS(Formulas!$A$2:$A$3001,DY$4,Formulas!$B$2:$B$3001,$A91))</f>
        <v>0</v>
      </c>
      <c r="DZ91" s="21" t="n">
        <f aca="false">IF(OR($A91="",DZ$4=""),0,COUNTIFS(Formulas!$A$2:$A$3001,DZ$4,Formulas!$B$2:$B$3001,$A91))</f>
        <v>0</v>
      </c>
      <c r="EA91" s="21" t="n">
        <f aca="false">IF(OR($A91="",EA$4=""),0,COUNTIFS(Formulas!$A$2:$A$3001,EA$4,Formulas!$B$2:$B$3001,$A91))</f>
        <v>0</v>
      </c>
      <c r="EB91" s="21" t="n">
        <f aca="false">IF(OR($A91="",EB$4=""),0,COUNTIFS(Formulas!$A$2:$A$3001,EB$4,Formulas!$B$2:$B$3001,$A91))</f>
        <v>0</v>
      </c>
      <c r="EC91" s="21" t="n">
        <f aca="false">IF(OR($A91="",EC$4=""),0,COUNTIFS(Formulas!$A$2:$A$3001,EC$4,Formulas!$B$2:$B$3001,$A91))</f>
        <v>0</v>
      </c>
      <c r="ED91" s="21" t="n">
        <f aca="false">IF(OR($A91="",ED$4=""),0,COUNTIFS(Formulas!$A$2:$A$3001,ED$4,Formulas!$B$2:$B$3001,$A91))</f>
        <v>0</v>
      </c>
      <c r="EE91" s="21" t="n">
        <f aca="false">IF(OR($A91="",EE$4=""),0,COUNTIFS(Formulas!$A$2:$A$3001,EE$4,Formulas!$B$2:$B$3001,$A91))</f>
        <v>0</v>
      </c>
      <c r="EF91" s="21" t="n">
        <f aca="false">IF(OR($A91="",EF$4=""),0,COUNTIFS(Formulas!$A$2:$A$3001,EF$4,Formulas!$B$2:$B$3001,$A91))</f>
        <v>0</v>
      </c>
      <c r="EG91" s="21" t="n">
        <f aca="false">IF(OR($A91="",EG$4=""),0,COUNTIFS(Formulas!$A$2:$A$3001,EG$4,Formulas!$B$2:$B$3001,$A91))</f>
        <v>0</v>
      </c>
      <c r="EH91" s="21" t="n">
        <f aca="false">IF(OR($A91="",EH$4=""),0,COUNTIFS(Formulas!$A$2:$A$3001,EH$4,Formulas!$B$2:$B$3001,$A91))</f>
        <v>0</v>
      </c>
      <c r="EI91" s="21" t="n">
        <f aca="false">IF(OR($A91="",EI$4=""),0,COUNTIFS(Formulas!$A$2:$A$3001,EI$4,Formulas!$B$2:$B$3001,$A91))</f>
        <v>0</v>
      </c>
      <c r="EJ91" s="21" t="n">
        <f aca="false">IF(OR($A91="",EJ$4=""),0,COUNTIFS(Formulas!$A$2:$A$3001,EJ$4,Formulas!$B$2:$B$3001,$A91))</f>
        <v>0</v>
      </c>
      <c r="EK91" s="21" t="n">
        <f aca="false">IF(OR($A91="",EK$4=""),0,COUNTIFS(Formulas!$A$2:$A$3001,EK$4,Formulas!$B$2:$B$3001,$A91))</f>
        <v>0</v>
      </c>
      <c r="EL91" s="21" t="n">
        <f aca="false">IF(OR($A91="",EL$4=""),0,COUNTIFS(Formulas!$A$2:$A$3001,EL$4,Formulas!$B$2:$B$3001,$A91))</f>
        <v>0</v>
      </c>
      <c r="EM91" s="21" t="n">
        <f aca="false">IF(OR($A91="",EM$4=""),0,COUNTIFS(Formulas!$A$2:$A$3001,EM$4,Formulas!$B$2:$B$3001,$A91))</f>
        <v>0</v>
      </c>
      <c r="EN91" s="21" t="n">
        <f aca="false">IF(OR($A91="",EN$4=""),0,COUNTIFS(Formulas!$A$2:$A$3001,EN$4,Formulas!$B$2:$B$3001,$A91))</f>
        <v>0</v>
      </c>
      <c r="EO91" s="21" t="n">
        <f aca="false">IF(OR($A91="",EO$4=""),0,COUNTIFS(Formulas!$A$2:$A$3001,EO$4,Formulas!$B$2:$B$3001,$A91))</f>
        <v>0</v>
      </c>
      <c r="EP91" s="21" t="n">
        <f aca="false">IF(OR($A91="",EP$4=""),0,COUNTIFS(Formulas!$A$2:$A$3001,EP$4,Formulas!$B$2:$B$3001,$A91))</f>
        <v>0</v>
      </c>
      <c r="EQ91" s="21" t="n">
        <f aca="false">IF(OR($A91="",EQ$4=""),0,COUNTIFS(Formulas!$A$2:$A$3001,EQ$4,Formulas!$B$2:$B$3001,$A91))</f>
        <v>0</v>
      </c>
      <c r="ER91" s="21" t="n">
        <f aca="false">IF(OR($A91="",ER$4=""),0,COUNTIFS(Formulas!$A$2:$A$3001,ER$4,Formulas!$B$2:$B$3001,$A91))</f>
        <v>0</v>
      </c>
      <c r="ES91" s="21" t="n">
        <f aca="false">IF(OR($A91="",ES$4=""),0,COUNTIFS(Formulas!$A$2:$A$3001,ES$4,Formulas!$B$2:$B$3001,$A91))</f>
        <v>0</v>
      </c>
      <c r="ET91" s="21" t="n">
        <f aca="false">IF(OR($A91="",ET$4=""),0,COUNTIFS(Formulas!$A$2:$A$3001,ET$4,Formulas!$B$2:$B$3001,$A91))</f>
        <v>0</v>
      </c>
      <c r="EU91" s="21" t="n">
        <f aca="false">IF(OR($A91="",EU$4=""),0,COUNTIFS(Formulas!$A$2:$A$3001,EU$4,Formulas!$B$2:$B$3001,$A91))</f>
        <v>0</v>
      </c>
      <c r="EV91" s="21" t="n">
        <f aca="false">IF(OR($A91="",EV$4=""),0,COUNTIFS(Formulas!$A$2:$A$3001,EV$4,Formulas!$B$2:$B$3001,$A91))</f>
        <v>0</v>
      </c>
    </row>
    <row r="92" customFormat="false" ht="15" hidden="false" customHeight="false" outlineLevel="0" collapsed="false">
      <c r="A92" s="13" t="str">
        <f aca="false">IF(INDEX(Materials!$A$2:$A$301,88)="","",INDEX(Materials!$A$2:$A$301,88))</f>
        <v>Telmisartan</v>
      </c>
      <c r="B92" s="19" t="n">
        <f aca="false">IF(A92="","",COUNTIF(C92:EV92,"&gt;0"))</f>
        <v>10</v>
      </c>
      <c r="C92" s="21" t="n">
        <f aca="false">IF(OR($A92="",C$4=""),0,COUNTIFS(Formulas!$A$2:$A$3001,C$4,Formulas!$B$2:$B$3001,$A92))</f>
        <v>0</v>
      </c>
      <c r="D92" s="21" t="n">
        <f aca="false">IF(OR($A92="",D$4=""),0,COUNTIFS(Formulas!$A$2:$A$3001,D$4,Formulas!$B$2:$B$3001,$A92))</f>
        <v>0</v>
      </c>
      <c r="E92" s="21" t="n">
        <f aca="false">IF(OR($A92="",E$4=""),0,COUNTIFS(Formulas!$A$2:$A$3001,E$4,Formulas!$B$2:$B$3001,$A92))</f>
        <v>0</v>
      </c>
      <c r="F92" s="21" t="n">
        <f aca="false">IF(OR($A92="",F$4=""),0,COUNTIFS(Formulas!$A$2:$A$3001,F$4,Formulas!$B$2:$B$3001,$A92))</f>
        <v>0</v>
      </c>
      <c r="G92" s="21" t="n">
        <f aca="false">IF(OR($A92="",G$4=""),0,COUNTIFS(Formulas!$A$2:$A$3001,G$4,Formulas!$B$2:$B$3001,$A92))</f>
        <v>0</v>
      </c>
      <c r="H92" s="21" t="n">
        <f aca="false">IF(OR($A92="",H$4=""),0,COUNTIFS(Formulas!$A$2:$A$3001,H$4,Formulas!$B$2:$B$3001,$A92))</f>
        <v>0</v>
      </c>
      <c r="I92" s="21" t="n">
        <f aca="false">IF(OR($A92="",I$4=""),0,COUNTIFS(Formulas!$A$2:$A$3001,I$4,Formulas!$B$2:$B$3001,$A92))</f>
        <v>0</v>
      </c>
      <c r="J92" s="21" t="n">
        <f aca="false">IF(OR($A92="",J$4=""),0,COUNTIFS(Formulas!$A$2:$A$3001,J$4,Formulas!$B$2:$B$3001,$A92))</f>
        <v>0</v>
      </c>
      <c r="K92" s="21" t="n">
        <f aca="false">IF(OR($A92="",K$4=""),0,COUNTIFS(Formulas!$A$2:$A$3001,K$4,Formulas!$B$2:$B$3001,$A92))</f>
        <v>1</v>
      </c>
      <c r="L92" s="21" t="n">
        <f aca="false">IF(OR($A92="",L$4=""),0,COUNTIFS(Formulas!$A$2:$A$3001,L$4,Formulas!$B$2:$B$3001,$A92))</f>
        <v>1</v>
      </c>
      <c r="M92" s="21" t="n">
        <f aca="false">IF(OR($A92="",M$4=""),0,COUNTIFS(Formulas!$A$2:$A$3001,M$4,Formulas!$B$2:$B$3001,$A92))</f>
        <v>1</v>
      </c>
      <c r="N92" s="21" t="n">
        <f aca="false">IF(OR($A92="",N$4=""),0,COUNTIFS(Formulas!$A$2:$A$3001,N$4,Formulas!$B$2:$B$3001,$A92))</f>
        <v>1</v>
      </c>
      <c r="O92" s="21" t="n">
        <f aca="false">IF(OR($A92="",O$4=""),0,COUNTIFS(Formulas!$A$2:$A$3001,O$4,Formulas!$B$2:$B$3001,$A92))</f>
        <v>1</v>
      </c>
      <c r="P92" s="21" t="n">
        <f aca="false">IF(OR($A92="",P$4=""),0,COUNTIFS(Formulas!$A$2:$A$3001,P$4,Formulas!$B$2:$B$3001,$A92))</f>
        <v>1</v>
      </c>
      <c r="Q92" s="21" t="n">
        <f aca="false">IF(OR($A92="",Q$4=""),0,COUNTIFS(Formulas!$A$2:$A$3001,Q$4,Formulas!$B$2:$B$3001,$A92))</f>
        <v>1</v>
      </c>
      <c r="R92" s="21" t="n">
        <f aca="false">IF(OR($A92="",R$4=""),0,COUNTIFS(Formulas!$A$2:$A$3001,R$4,Formulas!$B$2:$B$3001,$A92))</f>
        <v>1</v>
      </c>
      <c r="S92" s="21" t="n">
        <f aca="false">IF(OR($A92="",S$4=""),0,COUNTIFS(Formulas!$A$2:$A$3001,S$4,Formulas!$B$2:$B$3001,$A92))</f>
        <v>1</v>
      </c>
      <c r="T92" s="21" t="n">
        <f aca="false">IF(OR($A92="",T$4=""),0,COUNTIFS(Formulas!$A$2:$A$3001,T$4,Formulas!$B$2:$B$3001,$A92))</f>
        <v>1</v>
      </c>
      <c r="U92" s="21" t="n">
        <f aca="false">IF(OR($A92="",U$4=""),0,COUNTIFS(Formulas!$A$2:$A$3001,U$4,Formulas!$B$2:$B$3001,$A92))</f>
        <v>0</v>
      </c>
      <c r="V92" s="21" t="n">
        <f aca="false">IF(OR($A92="",V$4=""),0,COUNTIFS(Formulas!$A$2:$A$3001,V$4,Formulas!$B$2:$B$3001,$A92))</f>
        <v>0</v>
      </c>
      <c r="W92" s="21" t="n">
        <f aca="false">IF(OR($A92="",W$4=""),0,COUNTIFS(Formulas!$A$2:$A$3001,W$4,Formulas!$B$2:$B$3001,$A92))</f>
        <v>0</v>
      </c>
      <c r="X92" s="21" t="n">
        <f aca="false">IF(OR($A92="",X$4=""),0,COUNTIFS(Formulas!$A$2:$A$3001,X$4,Formulas!$B$2:$B$3001,$A92))</f>
        <v>0</v>
      </c>
      <c r="Y92" s="21" t="n">
        <f aca="false">IF(OR($A92="",Y$4=""),0,COUNTIFS(Formulas!$A$2:$A$3001,Y$4,Formulas!$B$2:$B$3001,$A92))</f>
        <v>0</v>
      </c>
      <c r="Z92" s="21" t="n">
        <f aca="false">IF(OR($A92="",Z$4=""),0,COUNTIFS(Formulas!$A$2:$A$3001,Z$4,Formulas!$B$2:$B$3001,$A92))</f>
        <v>0</v>
      </c>
      <c r="AA92" s="21" t="n">
        <f aca="false">IF(OR($A92="",AA$4=""),0,COUNTIFS(Formulas!$A$2:$A$3001,AA$4,Formulas!$B$2:$B$3001,$A92))</f>
        <v>0</v>
      </c>
      <c r="AB92" s="21" t="n">
        <f aca="false">IF(OR($A92="",AB$4=""),0,COUNTIFS(Formulas!$A$2:$A$3001,AB$4,Formulas!$B$2:$B$3001,$A92))</f>
        <v>0</v>
      </c>
      <c r="AC92" s="21" t="n">
        <f aca="false">IF(OR($A92="",AC$4=""),0,COUNTIFS(Formulas!$A$2:$A$3001,AC$4,Formulas!$B$2:$B$3001,$A92))</f>
        <v>0</v>
      </c>
      <c r="AD92" s="21" t="n">
        <f aca="false">IF(OR($A92="",AD$4=""),0,COUNTIFS(Formulas!$A$2:$A$3001,AD$4,Formulas!$B$2:$B$3001,$A92))</f>
        <v>0</v>
      </c>
      <c r="AE92" s="21" t="n">
        <f aca="false">IF(OR($A92="",AE$4=""),0,COUNTIFS(Formulas!$A$2:$A$3001,AE$4,Formulas!$B$2:$B$3001,$A92))</f>
        <v>0</v>
      </c>
      <c r="AF92" s="21" t="n">
        <f aca="false">IF(OR($A92="",AF$4=""),0,COUNTIFS(Formulas!$A$2:$A$3001,AF$4,Formulas!$B$2:$B$3001,$A92))</f>
        <v>0</v>
      </c>
      <c r="AG92" s="21" t="n">
        <f aca="false">IF(OR($A92="",AG$4=""),0,COUNTIFS(Formulas!$A$2:$A$3001,AG$4,Formulas!$B$2:$B$3001,$A92))</f>
        <v>0</v>
      </c>
      <c r="AH92" s="21" t="n">
        <f aca="false">IF(OR($A92="",AH$4=""),0,COUNTIFS(Formulas!$A$2:$A$3001,AH$4,Formulas!$B$2:$B$3001,$A92))</f>
        <v>0</v>
      </c>
      <c r="AI92" s="21" t="n">
        <f aca="false">IF(OR($A92="",AI$4=""),0,COUNTIFS(Formulas!$A$2:$A$3001,AI$4,Formulas!$B$2:$B$3001,$A92))</f>
        <v>0</v>
      </c>
      <c r="AJ92" s="21" t="n">
        <f aca="false">IF(OR($A92="",AJ$4=""),0,COUNTIFS(Formulas!$A$2:$A$3001,AJ$4,Formulas!$B$2:$B$3001,$A92))</f>
        <v>0</v>
      </c>
      <c r="AK92" s="21" t="n">
        <f aca="false">IF(OR($A92="",AK$4=""),0,COUNTIFS(Formulas!$A$2:$A$3001,AK$4,Formulas!$B$2:$B$3001,$A92))</f>
        <v>0</v>
      </c>
      <c r="AL92" s="21" t="n">
        <f aca="false">IF(OR($A92="",AL$4=""),0,COUNTIFS(Formulas!$A$2:$A$3001,AL$4,Formulas!$B$2:$B$3001,$A92))</f>
        <v>0</v>
      </c>
      <c r="AM92" s="21" t="n">
        <f aca="false">IF(OR($A92="",AM$4=""),0,COUNTIFS(Formulas!$A$2:$A$3001,AM$4,Formulas!$B$2:$B$3001,$A92))</f>
        <v>0</v>
      </c>
      <c r="AN92" s="21" t="n">
        <f aca="false">IF(OR($A92="",AN$4=""),0,COUNTIFS(Formulas!$A$2:$A$3001,AN$4,Formulas!$B$2:$B$3001,$A92))</f>
        <v>0</v>
      </c>
      <c r="AO92" s="21" t="n">
        <f aca="false">IF(OR($A92="",AO$4=""),0,COUNTIFS(Formulas!$A$2:$A$3001,AO$4,Formulas!$B$2:$B$3001,$A92))</f>
        <v>0</v>
      </c>
      <c r="AP92" s="21" t="n">
        <f aca="false">IF(OR($A92="",AP$4=""),0,COUNTIFS(Formulas!$A$2:$A$3001,AP$4,Formulas!$B$2:$B$3001,$A92))</f>
        <v>0</v>
      </c>
      <c r="AQ92" s="21" t="n">
        <f aca="false">IF(OR($A92="",AQ$4=""),0,COUNTIFS(Formulas!$A$2:$A$3001,AQ$4,Formulas!$B$2:$B$3001,$A92))</f>
        <v>0</v>
      </c>
      <c r="AR92" s="21" t="n">
        <f aca="false">IF(OR($A92="",AR$4=""),0,COUNTIFS(Formulas!$A$2:$A$3001,AR$4,Formulas!$B$2:$B$3001,$A92))</f>
        <v>0</v>
      </c>
      <c r="AS92" s="21" t="n">
        <f aca="false">IF(OR($A92="",AS$4=""),0,COUNTIFS(Formulas!$A$2:$A$3001,AS$4,Formulas!$B$2:$B$3001,$A92))</f>
        <v>0</v>
      </c>
      <c r="AT92" s="21" t="n">
        <f aca="false">IF(OR($A92="",AT$4=""),0,COUNTIFS(Formulas!$A$2:$A$3001,AT$4,Formulas!$B$2:$B$3001,$A92))</f>
        <v>0</v>
      </c>
      <c r="AU92" s="21" t="n">
        <f aca="false">IF(OR($A92="",AU$4=""),0,COUNTIFS(Formulas!$A$2:$A$3001,AU$4,Formulas!$B$2:$B$3001,$A92))</f>
        <v>0</v>
      </c>
      <c r="AV92" s="21" t="n">
        <f aca="false">IF(OR($A92="",AV$4=""),0,COUNTIFS(Formulas!$A$2:$A$3001,AV$4,Formulas!$B$2:$B$3001,$A92))</f>
        <v>0</v>
      </c>
      <c r="AW92" s="21" t="n">
        <f aca="false">IF(OR($A92="",AW$4=""),0,COUNTIFS(Formulas!$A$2:$A$3001,AW$4,Formulas!$B$2:$B$3001,$A92))</f>
        <v>0</v>
      </c>
      <c r="AX92" s="21" t="n">
        <f aca="false">IF(OR($A92="",AX$4=""),0,COUNTIFS(Formulas!$A$2:$A$3001,AX$4,Formulas!$B$2:$B$3001,$A92))</f>
        <v>0</v>
      </c>
      <c r="AY92" s="21" t="n">
        <f aca="false">IF(OR($A92="",AY$4=""),0,COUNTIFS(Formulas!$A$2:$A$3001,AY$4,Formulas!$B$2:$B$3001,$A92))</f>
        <v>0</v>
      </c>
      <c r="AZ92" s="21" t="n">
        <f aca="false">IF(OR($A92="",AZ$4=""),0,COUNTIFS(Formulas!$A$2:$A$3001,AZ$4,Formulas!$B$2:$B$3001,$A92))</f>
        <v>0</v>
      </c>
      <c r="BA92" s="21" t="n">
        <f aca="false">IF(OR($A92="",BA$4=""),0,COUNTIFS(Formulas!$A$2:$A$3001,BA$4,Formulas!$B$2:$B$3001,$A92))</f>
        <v>0</v>
      </c>
      <c r="BB92" s="21" t="n">
        <f aca="false">IF(OR($A92="",BB$4=""),0,COUNTIFS(Formulas!$A$2:$A$3001,BB$4,Formulas!$B$2:$B$3001,$A92))</f>
        <v>0</v>
      </c>
      <c r="BC92" s="21" t="n">
        <f aca="false">IF(OR($A92="",BC$4=""),0,COUNTIFS(Formulas!$A$2:$A$3001,BC$4,Formulas!$B$2:$B$3001,$A92))</f>
        <v>0</v>
      </c>
      <c r="BD92" s="21" t="n">
        <f aca="false">IF(OR($A92="",BD$4=""),0,COUNTIFS(Formulas!$A$2:$A$3001,BD$4,Formulas!$B$2:$B$3001,$A92))</f>
        <v>0</v>
      </c>
      <c r="BE92" s="21" t="n">
        <f aca="false">IF(OR($A92="",BE$4=""),0,COUNTIFS(Formulas!$A$2:$A$3001,BE$4,Formulas!$B$2:$B$3001,$A92))</f>
        <v>0</v>
      </c>
      <c r="BF92" s="21" t="n">
        <f aca="false">IF(OR($A92="",BF$4=""),0,COUNTIFS(Formulas!$A$2:$A$3001,BF$4,Formulas!$B$2:$B$3001,$A92))</f>
        <v>0</v>
      </c>
      <c r="BG92" s="21" t="n">
        <f aca="false">IF(OR($A92="",BG$4=""),0,COUNTIFS(Formulas!$A$2:$A$3001,BG$4,Formulas!$B$2:$B$3001,$A92))</f>
        <v>0</v>
      </c>
      <c r="BH92" s="21" t="n">
        <f aca="false">IF(OR($A92="",BH$4=""),0,COUNTIFS(Formulas!$A$2:$A$3001,BH$4,Formulas!$B$2:$B$3001,$A92))</f>
        <v>0</v>
      </c>
      <c r="BI92" s="21" t="n">
        <f aca="false">IF(OR($A92="",BI$4=""),0,COUNTIFS(Formulas!$A$2:$A$3001,BI$4,Formulas!$B$2:$B$3001,$A92))</f>
        <v>0</v>
      </c>
      <c r="BJ92" s="21" t="n">
        <f aca="false">IF(OR($A92="",BJ$4=""),0,COUNTIFS(Formulas!$A$2:$A$3001,BJ$4,Formulas!$B$2:$B$3001,$A92))</f>
        <v>0</v>
      </c>
      <c r="BK92" s="21" t="n">
        <f aca="false">IF(OR($A92="",BK$4=""),0,COUNTIFS(Formulas!$A$2:$A$3001,BK$4,Formulas!$B$2:$B$3001,$A92))</f>
        <v>0</v>
      </c>
      <c r="BL92" s="21" t="n">
        <f aca="false">IF(OR($A92="",BL$4=""),0,COUNTIFS(Formulas!$A$2:$A$3001,BL$4,Formulas!$B$2:$B$3001,$A92))</f>
        <v>0</v>
      </c>
      <c r="BM92" s="21" t="n">
        <f aca="false">IF(OR($A92="",BM$4=""),0,COUNTIFS(Formulas!$A$2:$A$3001,BM$4,Formulas!$B$2:$B$3001,$A92))</f>
        <v>0</v>
      </c>
      <c r="BN92" s="21" t="n">
        <f aca="false">IF(OR($A92="",BN$4=""),0,COUNTIFS(Formulas!$A$2:$A$3001,BN$4,Formulas!$B$2:$B$3001,$A92))</f>
        <v>0</v>
      </c>
      <c r="BO92" s="21" t="n">
        <f aca="false">IF(OR($A92="",BO$4=""),0,COUNTIFS(Formulas!$A$2:$A$3001,BO$4,Formulas!$B$2:$B$3001,$A92))</f>
        <v>0</v>
      </c>
      <c r="BP92" s="21" t="n">
        <f aca="false">IF(OR($A92="",BP$4=""),0,COUNTIFS(Formulas!$A$2:$A$3001,BP$4,Formulas!$B$2:$B$3001,$A92))</f>
        <v>0</v>
      </c>
      <c r="BQ92" s="21" t="n">
        <f aca="false">IF(OR($A92="",BQ$4=""),0,COUNTIFS(Formulas!$A$2:$A$3001,BQ$4,Formulas!$B$2:$B$3001,$A92))</f>
        <v>0</v>
      </c>
      <c r="BR92" s="21" t="n">
        <f aca="false">IF(OR($A92="",BR$4=""),0,COUNTIFS(Formulas!$A$2:$A$3001,BR$4,Formulas!$B$2:$B$3001,$A92))</f>
        <v>0</v>
      </c>
      <c r="BS92" s="21" t="n">
        <f aca="false">IF(OR($A92="",BS$4=""),0,COUNTIFS(Formulas!$A$2:$A$3001,BS$4,Formulas!$B$2:$B$3001,$A92))</f>
        <v>0</v>
      </c>
      <c r="BT92" s="21" t="n">
        <f aca="false">IF(OR($A92="",BT$4=""),0,COUNTIFS(Formulas!$A$2:$A$3001,BT$4,Formulas!$B$2:$B$3001,$A92))</f>
        <v>0</v>
      </c>
      <c r="BU92" s="21" t="n">
        <f aca="false">IF(OR($A92="",BU$4=""),0,COUNTIFS(Formulas!$A$2:$A$3001,BU$4,Formulas!$B$2:$B$3001,$A92))</f>
        <v>0</v>
      </c>
      <c r="BV92" s="21" t="n">
        <f aca="false">IF(OR($A92="",BV$4=""),0,COUNTIFS(Formulas!$A$2:$A$3001,BV$4,Formulas!$B$2:$B$3001,$A92))</f>
        <v>0</v>
      </c>
      <c r="BW92" s="21" t="n">
        <f aca="false">IF(OR($A92="",BW$4=""),0,COUNTIFS(Formulas!$A$2:$A$3001,BW$4,Formulas!$B$2:$B$3001,$A92))</f>
        <v>0</v>
      </c>
      <c r="BX92" s="21" t="n">
        <f aca="false">IF(OR($A92="",BX$4=""),0,COUNTIFS(Formulas!$A$2:$A$3001,BX$4,Formulas!$B$2:$B$3001,$A92))</f>
        <v>0</v>
      </c>
      <c r="BY92" s="21" t="n">
        <f aca="false">IF(OR($A92="",BY$4=""),0,COUNTIFS(Formulas!$A$2:$A$3001,BY$4,Formulas!$B$2:$B$3001,$A92))</f>
        <v>0</v>
      </c>
      <c r="BZ92" s="21" t="n">
        <f aca="false">IF(OR($A92="",BZ$4=""),0,COUNTIFS(Formulas!$A$2:$A$3001,BZ$4,Formulas!$B$2:$B$3001,$A92))</f>
        <v>0</v>
      </c>
      <c r="CA92" s="21" t="n">
        <f aca="false">IF(OR($A92="",CA$4=""),0,COUNTIFS(Formulas!$A$2:$A$3001,CA$4,Formulas!$B$2:$B$3001,$A92))</f>
        <v>0</v>
      </c>
      <c r="CB92" s="21" t="n">
        <f aca="false">IF(OR($A92="",CB$4=""),0,COUNTIFS(Formulas!$A$2:$A$3001,CB$4,Formulas!$B$2:$B$3001,$A92))</f>
        <v>0</v>
      </c>
      <c r="CC92" s="21" t="n">
        <f aca="false">IF(OR($A92="",CC$4=""),0,COUNTIFS(Formulas!$A$2:$A$3001,CC$4,Formulas!$B$2:$B$3001,$A92))</f>
        <v>0</v>
      </c>
      <c r="CD92" s="21" t="n">
        <f aca="false">IF(OR($A92="",CD$4=""),0,COUNTIFS(Formulas!$A$2:$A$3001,CD$4,Formulas!$B$2:$B$3001,$A92))</f>
        <v>0</v>
      </c>
      <c r="CE92" s="21" t="n">
        <f aca="false">IF(OR($A92="",CE$4=""),0,COUNTIFS(Formulas!$A$2:$A$3001,CE$4,Formulas!$B$2:$B$3001,$A92))</f>
        <v>0</v>
      </c>
      <c r="CF92" s="21" t="n">
        <f aca="false">IF(OR($A92="",CF$4=""),0,COUNTIFS(Formulas!$A$2:$A$3001,CF$4,Formulas!$B$2:$B$3001,$A92))</f>
        <v>0</v>
      </c>
      <c r="CG92" s="21" t="n">
        <f aca="false">IF(OR($A92="",CG$4=""),0,COUNTIFS(Formulas!$A$2:$A$3001,CG$4,Formulas!$B$2:$B$3001,$A92))</f>
        <v>0</v>
      </c>
      <c r="CH92" s="21" t="n">
        <f aca="false">IF(OR($A92="",CH$4=""),0,COUNTIFS(Formulas!$A$2:$A$3001,CH$4,Formulas!$B$2:$B$3001,$A92))</f>
        <v>0</v>
      </c>
      <c r="CI92" s="21" t="n">
        <f aca="false">IF(OR($A92="",CI$4=""),0,COUNTIFS(Formulas!$A$2:$A$3001,CI$4,Formulas!$B$2:$B$3001,$A92))</f>
        <v>0</v>
      </c>
      <c r="CJ92" s="21" t="n">
        <f aca="false">IF(OR($A92="",CJ$4=""),0,COUNTIFS(Formulas!$A$2:$A$3001,CJ$4,Formulas!$B$2:$B$3001,$A92))</f>
        <v>0</v>
      </c>
      <c r="CK92" s="21" t="n">
        <f aca="false">IF(OR($A92="",CK$4=""),0,COUNTIFS(Formulas!$A$2:$A$3001,CK$4,Formulas!$B$2:$B$3001,$A92))</f>
        <v>0</v>
      </c>
      <c r="CL92" s="21" t="n">
        <f aca="false">IF(OR($A92="",CL$4=""),0,COUNTIFS(Formulas!$A$2:$A$3001,CL$4,Formulas!$B$2:$B$3001,$A92))</f>
        <v>0</v>
      </c>
      <c r="CM92" s="21" t="n">
        <f aca="false">IF(OR($A92="",CM$4=""),0,COUNTIFS(Formulas!$A$2:$A$3001,CM$4,Formulas!$B$2:$B$3001,$A92))</f>
        <v>0</v>
      </c>
      <c r="CN92" s="21" t="n">
        <f aca="false">IF(OR($A92="",CN$4=""),0,COUNTIFS(Formulas!$A$2:$A$3001,CN$4,Formulas!$B$2:$B$3001,$A92))</f>
        <v>0</v>
      </c>
      <c r="CO92" s="21" t="n">
        <f aca="false">IF(OR($A92="",CO$4=""),0,COUNTIFS(Formulas!$A$2:$A$3001,CO$4,Formulas!$B$2:$B$3001,$A92))</f>
        <v>0</v>
      </c>
      <c r="CP92" s="21" t="n">
        <f aca="false">IF(OR($A92="",CP$4=""),0,COUNTIFS(Formulas!$A$2:$A$3001,CP$4,Formulas!$B$2:$B$3001,$A92))</f>
        <v>0</v>
      </c>
      <c r="CQ92" s="21" t="n">
        <f aca="false">IF(OR($A92="",CQ$4=""),0,COUNTIFS(Formulas!$A$2:$A$3001,CQ$4,Formulas!$B$2:$B$3001,$A92))</f>
        <v>0</v>
      </c>
      <c r="CR92" s="21" t="n">
        <f aca="false">IF(OR($A92="",CR$4=""),0,COUNTIFS(Formulas!$A$2:$A$3001,CR$4,Formulas!$B$2:$B$3001,$A92))</f>
        <v>0</v>
      </c>
      <c r="CS92" s="21" t="n">
        <f aca="false">IF(OR($A92="",CS$4=""),0,COUNTIFS(Formulas!$A$2:$A$3001,CS$4,Formulas!$B$2:$B$3001,$A92))</f>
        <v>0</v>
      </c>
      <c r="CT92" s="21" t="n">
        <f aca="false">IF(OR($A92="",CT$4=""),0,COUNTIFS(Formulas!$A$2:$A$3001,CT$4,Formulas!$B$2:$B$3001,$A92))</f>
        <v>0</v>
      </c>
      <c r="CU92" s="21" t="n">
        <f aca="false">IF(OR($A92="",CU$4=""),0,COUNTIFS(Formulas!$A$2:$A$3001,CU$4,Formulas!$B$2:$B$3001,$A92))</f>
        <v>0</v>
      </c>
      <c r="CV92" s="21" t="n">
        <f aca="false">IF(OR($A92="",CV$4=""),0,COUNTIFS(Formulas!$A$2:$A$3001,CV$4,Formulas!$B$2:$B$3001,$A92))</f>
        <v>0</v>
      </c>
      <c r="CW92" s="21" t="n">
        <f aca="false">IF(OR($A92="",CW$4=""),0,COUNTIFS(Formulas!$A$2:$A$3001,CW$4,Formulas!$B$2:$B$3001,$A92))</f>
        <v>0</v>
      </c>
      <c r="CX92" s="21" t="n">
        <f aca="false">IF(OR($A92="",CX$4=""),0,COUNTIFS(Formulas!$A$2:$A$3001,CX$4,Formulas!$B$2:$B$3001,$A92))</f>
        <v>0</v>
      </c>
      <c r="CY92" s="21" t="n">
        <f aca="false">IF(OR($A92="",CY$4=""),0,COUNTIFS(Formulas!$A$2:$A$3001,CY$4,Formulas!$B$2:$B$3001,$A92))</f>
        <v>0</v>
      </c>
      <c r="CZ92" s="21" t="n">
        <f aca="false">IF(OR($A92="",CZ$4=""),0,COUNTIFS(Formulas!$A$2:$A$3001,CZ$4,Formulas!$B$2:$B$3001,$A92))</f>
        <v>0</v>
      </c>
      <c r="DA92" s="21" t="n">
        <f aca="false">IF(OR($A92="",DA$4=""),0,COUNTIFS(Formulas!$A$2:$A$3001,DA$4,Formulas!$B$2:$B$3001,$A92))</f>
        <v>0</v>
      </c>
      <c r="DB92" s="21" t="n">
        <f aca="false">IF(OR($A92="",DB$4=""),0,COUNTIFS(Formulas!$A$2:$A$3001,DB$4,Formulas!$B$2:$B$3001,$A92))</f>
        <v>0</v>
      </c>
      <c r="DC92" s="21" t="n">
        <f aca="false">IF(OR($A92="",DC$4=""),0,COUNTIFS(Formulas!$A$2:$A$3001,DC$4,Formulas!$B$2:$B$3001,$A92))</f>
        <v>0</v>
      </c>
      <c r="DD92" s="21" t="n">
        <f aca="false">IF(OR($A92="",DD$4=""),0,COUNTIFS(Formulas!$A$2:$A$3001,DD$4,Formulas!$B$2:$B$3001,$A92))</f>
        <v>0</v>
      </c>
      <c r="DE92" s="21" t="n">
        <f aca="false">IF(OR($A92="",DE$4=""),0,COUNTIFS(Formulas!$A$2:$A$3001,DE$4,Formulas!$B$2:$B$3001,$A92))</f>
        <v>0</v>
      </c>
      <c r="DF92" s="21" t="n">
        <f aca="false">IF(OR($A92="",DF$4=""),0,COUNTIFS(Formulas!$A$2:$A$3001,DF$4,Formulas!$B$2:$B$3001,$A92))</f>
        <v>0</v>
      </c>
      <c r="DG92" s="21" t="n">
        <f aca="false">IF(OR($A92="",DG$4=""),0,COUNTIFS(Formulas!$A$2:$A$3001,DG$4,Formulas!$B$2:$B$3001,$A92))</f>
        <v>0</v>
      </c>
      <c r="DH92" s="21" t="n">
        <f aca="false">IF(OR($A92="",DH$4=""),0,COUNTIFS(Formulas!$A$2:$A$3001,DH$4,Formulas!$B$2:$B$3001,$A92))</f>
        <v>0</v>
      </c>
      <c r="DI92" s="21" t="n">
        <f aca="false">IF(OR($A92="",DI$4=""),0,COUNTIFS(Formulas!$A$2:$A$3001,DI$4,Formulas!$B$2:$B$3001,$A92))</f>
        <v>0</v>
      </c>
      <c r="DJ92" s="21" t="n">
        <f aca="false">IF(OR($A92="",DJ$4=""),0,COUNTIFS(Formulas!$A$2:$A$3001,DJ$4,Formulas!$B$2:$B$3001,$A92))</f>
        <v>0</v>
      </c>
      <c r="DK92" s="21" t="n">
        <f aca="false">IF(OR($A92="",DK$4=""),0,COUNTIFS(Formulas!$A$2:$A$3001,DK$4,Formulas!$B$2:$B$3001,$A92))</f>
        <v>0</v>
      </c>
      <c r="DL92" s="21" t="n">
        <f aca="false">IF(OR($A92="",DL$4=""),0,COUNTIFS(Formulas!$A$2:$A$3001,DL$4,Formulas!$B$2:$B$3001,$A92))</f>
        <v>0</v>
      </c>
      <c r="DM92" s="21" t="n">
        <f aca="false">IF(OR($A92="",DM$4=""),0,COUNTIFS(Formulas!$A$2:$A$3001,DM$4,Formulas!$B$2:$B$3001,$A92))</f>
        <v>0</v>
      </c>
      <c r="DN92" s="21" t="n">
        <f aca="false">IF(OR($A92="",DN$4=""),0,COUNTIFS(Formulas!$A$2:$A$3001,DN$4,Formulas!$B$2:$B$3001,$A92))</f>
        <v>0</v>
      </c>
      <c r="DO92" s="21" t="n">
        <f aca="false">IF(OR($A92="",DO$4=""),0,COUNTIFS(Formulas!$A$2:$A$3001,DO$4,Formulas!$B$2:$B$3001,$A92))</f>
        <v>0</v>
      </c>
      <c r="DP92" s="21" t="n">
        <f aca="false">IF(OR($A92="",DP$4=""),0,COUNTIFS(Formulas!$A$2:$A$3001,DP$4,Formulas!$B$2:$B$3001,$A92))</f>
        <v>0</v>
      </c>
      <c r="DQ92" s="21" t="n">
        <f aca="false">IF(OR($A92="",DQ$4=""),0,COUNTIFS(Formulas!$A$2:$A$3001,DQ$4,Formulas!$B$2:$B$3001,$A92))</f>
        <v>0</v>
      </c>
      <c r="DR92" s="21" t="n">
        <f aca="false">IF(OR($A92="",DR$4=""),0,COUNTIFS(Formulas!$A$2:$A$3001,DR$4,Formulas!$B$2:$B$3001,$A92))</f>
        <v>0</v>
      </c>
      <c r="DS92" s="21" t="n">
        <f aca="false">IF(OR($A92="",DS$4=""),0,COUNTIFS(Formulas!$A$2:$A$3001,DS$4,Formulas!$B$2:$B$3001,$A92))</f>
        <v>0</v>
      </c>
      <c r="DT92" s="21" t="n">
        <f aca="false">IF(OR($A92="",DT$4=""),0,COUNTIFS(Formulas!$A$2:$A$3001,DT$4,Formulas!$B$2:$B$3001,$A92))</f>
        <v>0</v>
      </c>
      <c r="DU92" s="21" t="n">
        <f aca="false">IF(OR($A92="",DU$4=""),0,COUNTIFS(Formulas!$A$2:$A$3001,DU$4,Formulas!$B$2:$B$3001,$A92))</f>
        <v>0</v>
      </c>
      <c r="DV92" s="21" t="n">
        <f aca="false">IF(OR($A92="",DV$4=""),0,COUNTIFS(Formulas!$A$2:$A$3001,DV$4,Formulas!$B$2:$B$3001,$A92))</f>
        <v>0</v>
      </c>
      <c r="DW92" s="21" t="n">
        <f aca="false">IF(OR($A92="",DW$4=""),0,COUNTIFS(Formulas!$A$2:$A$3001,DW$4,Formulas!$B$2:$B$3001,$A92))</f>
        <v>0</v>
      </c>
      <c r="DX92" s="21" t="n">
        <f aca="false">IF(OR($A92="",DX$4=""),0,COUNTIFS(Formulas!$A$2:$A$3001,DX$4,Formulas!$B$2:$B$3001,$A92))</f>
        <v>0</v>
      </c>
      <c r="DY92" s="21" t="n">
        <f aca="false">IF(OR($A92="",DY$4=""),0,COUNTIFS(Formulas!$A$2:$A$3001,DY$4,Formulas!$B$2:$B$3001,$A92))</f>
        <v>0</v>
      </c>
      <c r="DZ92" s="21" t="n">
        <f aca="false">IF(OR($A92="",DZ$4=""),0,COUNTIFS(Formulas!$A$2:$A$3001,DZ$4,Formulas!$B$2:$B$3001,$A92))</f>
        <v>0</v>
      </c>
      <c r="EA92" s="21" t="n">
        <f aca="false">IF(OR($A92="",EA$4=""),0,COUNTIFS(Formulas!$A$2:$A$3001,EA$4,Formulas!$B$2:$B$3001,$A92))</f>
        <v>0</v>
      </c>
      <c r="EB92" s="21" t="n">
        <f aca="false">IF(OR($A92="",EB$4=""),0,COUNTIFS(Formulas!$A$2:$A$3001,EB$4,Formulas!$B$2:$B$3001,$A92))</f>
        <v>0</v>
      </c>
      <c r="EC92" s="21" t="n">
        <f aca="false">IF(OR($A92="",EC$4=""),0,COUNTIFS(Formulas!$A$2:$A$3001,EC$4,Formulas!$B$2:$B$3001,$A92))</f>
        <v>0</v>
      </c>
      <c r="ED92" s="21" t="n">
        <f aca="false">IF(OR($A92="",ED$4=""),0,COUNTIFS(Formulas!$A$2:$A$3001,ED$4,Formulas!$B$2:$B$3001,$A92))</f>
        <v>0</v>
      </c>
      <c r="EE92" s="21" t="n">
        <f aca="false">IF(OR($A92="",EE$4=""),0,COUNTIFS(Formulas!$A$2:$A$3001,EE$4,Formulas!$B$2:$B$3001,$A92))</f>
        <v>0</v>
      </c>
      <c r="EF92" s="21" t="n">
        <f aca="false">IF(OR($A92="",EF$4=""),0,COUNTIFS(Formulas!$A$2:$A$3001,EF$4,Formulas!$B$2:$B$3001,$A92))</f>
        <v>0</v>
      </c>
      <c r="EG92" s="21" t="n">
        <f aca="false">IF(OR($A92="",EG$4=""),0,COUNTIFS(Formulas!$A$2:$A$3001,EG$4,Formulas!$B$2:$B$3001,$A92))</f>
        <v>0</v>
      </c>
      <c r="EH92" s="21" t="n">
        <f aca="false">IF(OR($A92="",EH$4=""),0,COUNTIFS(Formulas!$A$2:$A$3001,EH$4,Formulas!$B$2:$B$3001,$A92))</f>
        <v>0</v>
      </c>
      <c r="EI92" s="21" t="n">
        <f aca="false">IF(OR($A92="",EI$4=""),0,COUNTIFS(Formulas!$A$2:$A$3001,EI$4,Formulas!$B$2:$B$3001,$A92))</f>
        <v>0</v>
      </c>
      <c r="EJ92" s="21" t="n">
        <f aca="false">IF(OR($A92="",EJ$4=""),0,COUNTIFS(Formulas!$A$2:$A$3001,EJ$4,Formulas!$B$2:$B$3001,$A92))</f>
        <v>0</v>
      </c>
      <c r="EK92" s="21" t="n">
        <f aca="false">IF(OR($A92="",EK$4=""),0,COUNTIFS(Formulas!$A$2:$A$3001,EK$4,Formulas!$B$2:$B$3001,$A92))</f>
        <v>0</v>
      </c>
      <c r="EL92" s="21" t="n">
        <f aca="false">IF(OR($A92="",EL$4=""),0,COUNTIFS(Formulas!$A$2:$A$3001,EL$4,Formulas!$B$2:$B$3001,$A92))</f>
        <v>0</v>
      </c>
      <c r="EM92" s="21" t="n">
        <f aca="false">IF(OR($A92="",EM$4=""),0,COUNTIFS(Formulas!$A$2:$A$3001,EM$4,Formulas!$B$2:$B$3001,$A92))</f>
        <v>0</v>
      </c>
      <c r="EN92" s="21" t="n">
        <f aca="false">IF(OR($A92="",EN$4=""),0,COUNTIFS(Formulas!$A$2:$A$3001,EN$4,Formulas!$B$2:$B$3001,$A92))</f>
        <v>0</v>
      </c>
      <c r="EO92" s="21" t="n">
        <f aca="false">IF(OR($A92="",EO$4=""),0,COUNTIFS(Formulas!$A$2:$A$3001,EO$4,Formulas!$B$2:$B$3001,$A92))</f>
        <v>0</v>
      </c>
      <c r="EP92" s="21" t="n">
        <f aca="false">IF(OR($A92="",EP$4=""),0,COUNTIFS(Formulas!$A$2:$A$3001,EP$4,Formulas!$B$2:$B$3001,$A92))</f>
        <v>0</v>
      </c>
      <c r="EQ92" s="21" t="n">
        <f aca="false">IF(OR($A92="",EQ$4=""),0,COUNTIFS(Formulas!$A$2:$A$3001,EQ$4,Formulas!$B$2:$B$3001,$A92))</f>
        <v>0</v>
      </c>
      <c r="ER92" s="21" t="n">
        <f aca="false">IF(OR($A92="",ER$4=""),0,COUNTIFS(Formulas!$A$2:$A$3001,ER$4,Formulas!$B$2:$B$3001,$A92))</f>
        <v>0</v>
      </c>
      <c r="ES92" s="21" t="n">
        <f aca="false">IF(OR($A92="",ES$4=""),0,COUNTIFS(Formulas!$A$2:$A$3001,ES$4,Formulas!$B$2:$B$3001,$A92))</f>
        <v>0</v>
      </c>
      <c r="ET92" s="21" t="n">
        <f aca="false">IF(OR($A92="",ET$4=""),0,COUNTIFS(Formulas!$A$2:$A$3001,ET$4,Formulas!$B$2:$B$3001,$A92))</f>
        <v>0</v>
      </c>
      <c r="EU92" s="21" t="n">
        <f aca="false">IF(OR($A92="",EU$4=""),0,COUNTIFS(Formulas!$A$2:$A$3001,EU$4,Formulas!$B$2:$B$3001,$A92))</f>
        <v>0</v>
      </c>
      <c r="EV92" s="21" t="n">
        <f aca="false">IF(OR($A92="",EV$4=""),0,COUNTIFS(Formulas!$A$2:$A$3001,EV$4,Formulas!$B$2:$B$3001,$A92))</f>
        <v>0</v>
      </c>
    </row>
    <row r="93" customFormat="false" ht="15" hidden="false" customHeight="false" outlineLevel="0" collapsed="false">
      <c r="A93" s="13" t="str">
        <f aca="false">IF(INDEX(Materials!$A$2:$A$301,89)="","",INDEX(Materials!$A$2:$A$301,89))</f>
        <v>Thiamine Hydrochloride (Vitamin B1)</v>
      </c>
      <c r="B93" s="19" t="n">
        <f aca="false">IF(A93="","",COUNTIF(C93:EV93,"&gt;0"))</f>
        <v>9</v>
      </c>
      <c r="C93" s="21" t="n">
        <f aca="false">IF(OR($A93="",C$4=""),0,COUNTIFS(Formulas!$A$2:$A$3001,C$4,Formulas!$B$2:$B$3001,$A93))</f>
        <v>0</v>
      </c>
      <c r="D93" s="21" t="n">
        <f aca="false">IF(OR($A93="",D$4=""),0,COUNTIFS(Formulas!$A$2:$A$3001,D$4,Formulas!$B$2:$B$3001,$A93))</f>
        <v>0</v>
      </c>
      <c r="E93" s="21" t="n">
        <f aca="false">IF(OR($A93="",E$4=""),0,COUNTIFS(Formulas!$A$2:$A$3001,E$4,Formulas!$B$2:$B$3001,$A93))</f>
        <v>0</v>
      </c>
      <c r="F93" s="21" t="n">
        <f aca="false">IF(OR($A93="",F$4=""),0,COUNTIFS(Formulas!$A$2:$A$3001,F$4,Formulas!$B$2:$B$3001,$A93))</f>
        <v>0</v>
      </c>
      <c r="G93" s="21" t="n">
        <f aca="false">IF(OR($A93="",G$4=""),0,COUNTIFS(Formulas!$A$2:$A$3001,G$4,Formulas!$B$2:$B$3001,$A93))</f>
        <v>0</v>
      </c>
      <c r="H93" s="21" t="n">
        <f aca="false">IF(OR($A93="",H$4=""),0,COUNTIFS(Formulas!$A$2:$A$3001,H$4,Formulas!$B$2:$B$3001,$A93))</f>
        <v>0</v>
      </c>
      <c r="I93" s="21" t="n">
        <f aca="false">IF(OR($A93="",I$4=""),0,COUNTIFS(Formulas!$A$2:$A$3001,I$4,Formulas!$B$2:$B$3001,$A93))</f>
        <v>0</v>
      </c>
      <c r="J93" s="21" t="n">
        <f aca="false">IF(OR($A93="",J$4=""),0,COUNTIFS(Formulas!$A$2:$A$3001,J$4,Formulas!$B$2:$B$3001,$A93))</f>
        <v>0</v>
      </c>
      <c r="K93" s="21" t="n">
        <f aca="false">IF(OR($A93="",K$4=""),0,COUNTIFS(Formulas!$A$2:$A$3001,K$4,Formulas!$B$2:$B$3001,$A93))</f>
        <v>0</v>
      </c>
      <c r="L93" s="21" t="n">
        <f aca="false">IF(OR($A93="",L$4=""),0,COUNTIFS(Formulas!$A$2:$A$3001,L$4,Formulas!$B$2:$B$3001,$A93))</f>
        <v>0</v>
      </c>
      <c r="M93" s="21" t="n">
        <f aca="false">IF(OR($A93="",M$4=""),0,COUNTIFS(Formulas!$A$2:$A$3001,M$4,Formulas!$B$2:$B$3001,$A93))</f>
        <v>0</v>
      </c>
      <c r="N93" s="21" t="n">
        <f aca="false">IF(OR($A93="",N$4=""),0,COUNTIFS(Formulas!$A$2:$A$3001,N$4,Formulas!$B$2:$B$3001,$A93))</f>
        <v>0</v>
      </c>
      <c r="O93" s="21" t="n">
        <f aca="false">IF(OR($A93="",O$4=""),0,COUNTIFS(Formulas!$A$2:$A$3001,O$4,Formulas!$B$2:$B$3001,$A93))</f>
        <v>0</v>
      </c>
      <c r="P93" s="21" t="n">
        <f aca="false">IF(OR($A93="",P$4=""),0,COUNTIFS(Formulas!$A$2:$A$3001,P$4,Formulas!$B$2:$B$3001,$A93))</f>
        <v>0</v>
      </c>
      <c r="Q93" s="21" t="n">
        <f aca="false">IF(OR($A93="",Q$4=""),0,COUNTIFS(Formulas!$A$2:$A$3001,Q$4,Formulas!$B$2:$B$3001,$A93))</f>
        <v>0</v>
      </c>
      <c r="R93" s="21" t="n">
        <f aca="false">IF(OR($A93="",R$4=""),0,COUNTIFS(Formulas!$A$2:$A$3001,R$4,Formulas!$B$2:$B$3001,$A93))</f>
        <v>0</v>
      </c>
      <c r="S93" s="21" t="n">
        <f aca="false">IF(OR($A93="",S$4=""),0,COUNTIFS(Formulas!$A$2:$A$3001,S$4,Formulas!$B$2:$B$3001,$A93))</f>
        <v>0</v>
      </c>
      <c r="T93" s="21" t="n">
        <f aca="false">IF(OR($A93="",T$4=""),0,COUNTIFS(Formulas!$A$2:$A$3001,T$4,Formulas!$B$2:$B$3001,$A93))</f>
        <v>0</v>
      </c>
      <c r="U93" s="21" t="n">
        <f aca="false">IF(OR($A93="",U$4=""),0,COUNTIFS(Formulas!$A$2:$A$3001,U$4,Formulas!$B$2:$B$3001,$A93))</f>
        <v>0</v>
      </c>
      <c r="V93" s="21" t="n">
        <f aca="false">IF(OR($A93="",V$4=""),0,COUNTIFS(Formulas!$A$2:$A$3001,V$4,Formulas!$B$2:$B$3001,$A93))</f>
        <v>0</v>
      </c>
      <c r="W93" s="21" t="n">
        <f aca="false">IF(OR($A93="",W$4=""),0,COUNTIFS(Formulas!$A$2:$A$3001,W$4,Formulas!$B$2:$B$3001,$A93))</f>
        <v>0</v>
      </c>
      <c r="X93" s="21" t="n">
        <f aca="false">IF(OR($A93="",X$4=""),0,COUNTIFS(Formulas!$A$2:$A$3001,X$4,Formulas!$B$2:$B$3001,$A93))</f>
        <v>0</v>
      </c>
      <c r="Y93" s="21" t="n">
        <f aca="false">IF(OR($A93="",Y$4=""),0,COUNTIFS(Formulas!$A$2:$A$3001,Y$4,Formulas!$B$2:$B$3001,$A93))</f>
        <v>0</v>
      </c>
      <c r="Z93" s="21" t="n">
        <f aca="false">IF(OR($A93="",Z$4=""),0,COUNTIFS(Formulas!$A$2:$A$3001,Z$4,Formulas!$B$2:$B$3001,$A93))</f>
        <v>0</v>
      </c>
      <c r="AA93" s="21" t="n">
        <f aca="false">IF(OR($A93="",AA$4=""),0,COUNTIFS(Formulas!$A$2:$A$3001,AA$4,Formulas!$B$2:$B$3001,$A93))</f>
        <v>0</v>
      </c>
      <c r="AB93" s="21" t="n">
        <f aca="false">IF(OR($A93="",AB$4=""),0,COUNTIFS(Formulas!$A$2:$A$3001,AB$4,Formulas!$B$2:$B$3001,$A93))</f>
        <v>0</v>
      </c>
      <c r="AC93" s="21" t="n">
        <f aca="false">IF(OR($A93="",AC$4=""),0,COUNTIFS(Formulas!$A$2:$A$3001,AC$4,Formulas!$B$2:$B$3001,$A93))</f>
        <v>0</v>
      </c>
      <c r="AD93" s="21" t="n">
        <f aca="false">IF(OR($A93="",AD$4=""),0,COUNTIFS(Formulas!$A$2:$A$3001,AD$4,Formulas!$B$2:$B$3001,$A93))</f>
        <v>0</v>
      </c>
      <c r="AE93" s="21" t="n">
        <f aca="false">IF(OR($A93="",AE$4=""),0,COUNTIFS(Formulas!$A$2:$A$3001,AE$4,Formulas!$B$2:$B$3001,$A93))</f>
        <v>0</v>
      </c>
      <c r="AF93" s="21" t="n">
        <f aca="false">IF(OR($A93="",AF$4=""),0,COUNTIFS(Formulas!$A$2:$A$3001,AF$4,Formulas!$B$2:$B$3001,$A93))</f>
        <v>0</v>
      </c>
      <c r="AG93" s="21" t="n">
        <f aca="false">IF(OR($A93="",AG$4=""),0,COUNTIFS(Formulas!$A$2:$A$3001,AG$4,Formulas!$B$2:$B$3001,$A93))</f>
        <v>0</v>
      </c>
      <c r="AH93" s="21" t="n">
        <f aca="false">IF(OR($A93="",AH$4=""),0,COUNTIFS(Formulas!$A$2:$A$3001,AH$4,Formulas!$B$2:$B$3001,$A93))</f>
        <v>0</v>
      </c>
      <c r="AI93" s="21" t="n">
        <f aca="false">IF(OR($A93="",AI$4=""),0,COUNTIFS(Formulas!$A$2:$A$3001,AI$4,Formulas!$B$2:$B$3001,$A93))</f>
        <v>0</v>
      </c>
      <c r="AJ93" s="21" t="n">
        <f aca="false">IF(OR($A93="",AJ$4=""),0,COUNTIFS(Formulas!$A$2:$A$3001,AJ$4,Formulas!$B$2:$B$3001,$A93))</f>
        <v>0</v>
      </c>
      <c r="AK93" s="21" t="n">
        <f aca="false">IF(OR($A93="",AK$4=""),0,COUNTIFS(Formulas!$A$2:$A$3001,AK$4,Formulas!$B$2:$B$3001,$A93))</f>
        <v>0</v>
      </c>
      <c r="AL93" s="21" t="n">
        <f aca="false">IF(OR($A93="",AL$4=""),0,COUNTIFS(Formulas!$A$2:$A$3001,AL$4,Formulas!$B$2:$B$3001,$A93))</f>
        <v>0</v>
      </c>
      <c r="AM93" s="21" t="n">
        <f aca="false">IF(OR($A93="",AM$4=""),0,COUNTIFS(Formulas!$A$2:$A$3001,AM$4,Formulas!$B$2:$B$3001,$A93))</f>
        <v>0</v>
      </c>
      <c r="AN93" s="21" t="n">
        <f aca="false">IF(OR($A93="",AN$4=""),0,COUNTIFS(Formulas!$A$2:$A$3001,AN$4,Formulas!$B$2:$B$3001,$A93))</f>
        <v>0</v>
      </c>
      <c r="AO93" s="21" t="n">
        <f aca="false">IF(OR($A93="",AO$4=""),0,COUNTIFS(Formulas!$A$2:$A$3001,AO$4,Formulas!$B$2:$B$3001,$A93))</f>
        <v>0</v>
      </c>
      <c r="AP93" s="21" t="n">
        <f aca="false">IF(OR($A93="",AP$4=""),0,COUNTIFS(Formulas!$A$2:$A$3001,AP$4,Formulas!$B$2:$B$3001,$A93))</f>
        <v>0</v>
      </c>
      <c r="AQ93" s="21" t="n">
        <f aca="false">IF(OR($A93="",AQ$4=""),0,COUNTIFS(Formulas!$A$2:$A$3001,AQ$4,Formulas!$B$2:$B$3001,$A93))</f>
        <v>0</v>
      </c>
      <c r="AR93" s="21" t="n">
        <f aca="false">IF(OR($A93="",AR$4=""),0,COUNTIFS(Formulas!$A$2:$A$3001,AR$4,Formulas!$B$2:$B$3001,$A93))</f>
        <v>0</v>
      </c>
      <c r="AS93" s="21" t="n">
        <f aca="false">IF(OR($A93="",AS$4=""),0,COUNTIFS(Formulas!$A$2:$A$3001,AS$4,Formulas!$B$2:$B$3001,$A93))</f>
        <v>0</v>
      </c>
      <c r="AT93" s="21" t="n">
        <f aca="false">IF(OR($A93="",AT$4=""),0,COUNTIFS(Formulas!$A$2:$A$3001,AT$4,Formulas!$B$2:$B$3001,$A93))</f>
        <v>0</v>
      </c>
      <c r="AU93" s="21" t="n">
        <f aca="false">IF(OR($A93="",AU$4=""),0,COUNTIFS(Formulas!$A$2:$A$3001,AU$4,Formulas!$B$2:$B$3001,$A93))</f>
        <v>0</v>
      </c>
      <c r="AV93" s="21" t="n">
        <f aca="false">IF(OR($A93="",AV$4=""),0,COUNTIFS(Formulas!$A$2:$A$3001,AV$4,Formulas!$B$2:$B$3001,$A93))</f>
        <v>0</v>
      </c>
      <c r="AW93" s="21" t="n">
        <f aca="false">IF(OR($A93="",AW$4=""),0,COUNTIFS(Formulas!$A$2:$A$3001,AW$4,Formulas!$B$2:$B$3001,$A93))</f>
        <v>0</v>
      </c>
      <c r="AX93" s="21" t="n">
        <f aca="false">IF(OR($A93="",AX$4=""),0,COUNTIFS(Formulas!$A$2:$A$3001,AX$4,Formulas!$B$2:$B$3001,$A93))</f>
        <v>0</v>
      </c>
      <c r="AY93" s="21" t="n">
        <f aca="false">IF(OR($A93="",AY$4=""),0,COUNTIFS(Formulas!$A$2:$A$3001,AY$4,Formulas!$B$2:$B$3001,$A93))</f>
        <v>0</v>
      </c>
      <c r="AZ93" s="21" t="n">
        <f aca="false">IF(OR($A93="",AZ$4=""),0,COUNTIFS(Formulas!$A$2:$A$3001,AZ$4,Formulas!$B$2:$B$3001,$A93))</f>
        <v>0</v>
      </c>
      <c r="BA93" s="21" t="n">
        <f aca="false">IF(OR($A93="",BA$4=""),0,COUNTIFS(Formulas!$A$2:$A$3001,BA$4,Formulas!$B$2:$B$3001,$A93))</f>
        <v>0</v>
      </c>
      <c r="BB93" s="21" t="n">
        <f aca="false">IF(OR($A93="",BB$4=""),0,COUNTIFS(Formulas!$A$2:$A$3001,BB$4,Formulas!$B$2:$B$3001,$A93))</f>
        <v>0</v>
      </c>
      <c r="BC93" s="21" t="n">
        <f aca="false">IF(OR($A93="",BC$4=""),0,COUNTIFS(Formulas!$A$2:$A$3001,BC$4,Formulas!$B$2:$B$3001,$A93))</f>
        <v>0</v>
      </c>
      <c r="BD93" s="21" t="n">
        <f aca="false">IF(OR($A93="",BD$4=""),0,COUNTIFS(Formulas!$A$2:$A$3001,BD$4,Formulas!$B$2:$B$3001,$A93))</f>
        <v>0</v>
      </c>
      <c r="BE93" s="21" t="n">
        <f aca="false">IF(OR($A93="",BE$4=""),0,COUNTIFS(Formulas!$A$2:$A$3001,BE$4,Formulas!$B$2:$B$3001,$A93))</f>
        <v>0</v>
      </c>
      <c r="BF93" s="21" t="n">
        <f aca="false">IF(OR($A93="",BF$4=""),0,COUNTIFS(Formulas!$A$2:$A$3001,BF$4,Formulas!$B$2:$B$3001,$A93))</f>
        <v>0</v>
      </c>
      <c r="BG93" s="21" t="n">
        <f aca="false">IF(OR($A93="",BG$4=""),0,COUNTIFS(Formulas!$A$2:$A$3001,BG$4,Formulas!$B$2:$B$3001,$A93))</f>
        <v>0</v>
      </c>
      <c r="BH93" s="21" t="n">
        <f aca="false">IF(OR($A93="",BH$4=""),0,COUNTIFS(Formulas!$A$2:$A$3001,BH$4,Formulas!$B$2:$B$3001,$A93))</f>
        <v>0</v>
      </c>
      <c r="BI93" s="21" t="n">
        <f aca="false">IF(OR($A93="",BI$4=""),0,COUNTIFS(Formulas!$A$2:$A$3001,BI$4,Formulas!$B$2:$B$3001,$A93))</f>
        <v>0</v>
      </c>
      <c r="BJ93" s="21" t="n">
        <f aca="false">IF(OR($A93="",BJ$4=""),0,COUNTIFS(Formulas!$A$2:$A$3001,BJ$4,Formulas!$B$2:$B$3001,$A93))</f>
        <v>0</v>
      </c>
      <c r="BK93" s="21" t="n">
        <f aca="false">IF(OR($A93="",BK$4=""),0,COUNTIFS(Formulas!$A$2:$A$3001,BK$4,Formulas!$B$2:$B$3001,$A93))</f>
        <v>0</v>
      </c>
      <c r="BL93" s="21" t="n">
        <f aca="false">IF(OR($A93="",BL$4=""),0,COUNTIFS(Formulas!$A$2:$A$3001,BL$4,Formulas!$B$2:$B$3001,$A93))</f>
        <v>0</v>
      </c>
      <c r="BM93" s="21" t="n">
        <f aca="false">IF(OR($A93="",BM$4=""),0,COUNTIFS(Formulas!$A$2:$A$3001,BM$4,Formulas!$B$2:$B$3001,$A93))</f>
        <v>0</v>
      </c>
      <c r="BN93" s="21" t="n">
        <f aca="false">IF(OR($A93="",BN$4=""),0,COUNTIFS(Formulas!$A$2:$A$3001,BN$4,Formulas!$B$2:$B$3001,$A93))</f>
        <v>0</v>
      </c>
      <c r="BO93" s="21" t="n">
        <f aca="false">IF(OR($A93="",BO$4=""),0,COUNTIFS(Formulas!$A$2:$A$3001,BO$4,Formulas!$B$2:$B$3001,$A93))</f>
        <v>0</v>
      </c>
      <c r="BP93" s="21" t="n">
        <f aca="false">IF(OR($A93="",BP$4=""),0,COUNTIFS(Formulas!$A$2:$A$3001,BP$4,Formulas!$B$2:$B$3001,$A93))</f>
        <v>0</v>
      </c>
      <c r="BQ93" s="21" t="n">
        <f aca="false">IF(OR($A93="",BQ$4=""),0,COUNTIFS(Formulas!$A$2:$A$3001,BQ$4,Formulas!$B$2:$B$3001,$A93))</f>
        <v>0</v>
      </c>
      <c r="BR93" s="21" t="n">
        <f aca="false">IF(OR($A93="",BR$4=""),0,COUNTIFS(Formulas!$A$2:$A$3001,BR$4,Formulas!$B$2:$B$3001,$A93))</f>
        <v>0</v>
      </c>
      <c r="BS93" s="21" t="n">
        <f aca="false">IF(OR($A93="",BS$4=""),0,COUNTIFS(Formulas!$A$2:$A$3001,BS$4,Formulas!$B$2:$B$3001,$A93))</f>
        <v>0</v>
      </c>
      <c r="BT93" s="21" t="n">
        <f aca="false">IF(OR($A93="",BT$4=""),0,COUNTIFS(Formulas!$A$2:$A$3001,BT$4,Formulas!$B$2:$B$3001,$A93))</f>
        <v>1</v>
      </c>
      <c r="BU93" s="21" t="n">
        <f aca="false">IF(OR($A93="",BU$4=""),0,COUNTIFS(Formulas!$A$2:$A$3001,BU$4,Formulas!$B$2:$B$3001,$A93))</f>
        <v>1</v>
      </c>
      <c r="BV93" s="21" t="n">
        <f aca="false">IF(OR($A93="",BV$4=""),0,COUNTIFS(Formulas!$A$2:$A$3001,BV$4,Formulas!$B$2:$B$3001,$A93))</f>
        <v>0</v>
      </c>
      <c r="BW93" s="21" t="n">
        <f aca="false">IF(OR($A93="",BW$4=""),0,COUNTIFS(Formulas!$A$2:$A$3001,BW$4,Formulas!$B$2:$B$3001,$A93))</f>
        <v>0</v>
      </c>
      <c r="BX93" s="21" t="n">
        <f aca="false">IF(OR($A93="",BX$4=""),0,COUNTIFS(Formulas!$A$2:$A$3001,BX$4,Formulas!$B$2:$B$3001,$A93))</f>
        <v>0</v>
      </c>
      <c r="BY93" s="21" t="n">
        <f aca="false">IF(OR($A93="",BY$4=""),0,COUNTIFS(Formulas!$A$2:$A$3001,BY$4,Formulas!$B$2:$B$3001,$A93))</f>
        <v>0</v>
      </c>
      <c r="BZ93" s="21" t="n">
        <f aca="false">IF(OR($A93="",BZ$4=""),0,COUNTIFS(Formulas!$A$2:$A$3001,BZ$4,Formulas!$B$2:$B$3001,$A93))</f>
        <v>0</v>
      </c>
      <c r="CA93" s="21" t="n">
        <f aca="false">IF(OR($A93="",CA$4=""),0,COUNTIFS(Formulas!$A$2:$A$3001,CA$4,Formulas!$B$2:$B$3001,$A93))</f>
        <v>1</v>
      </c>
      <c r="CB93" s="21" t="n">
        <f aca="false">IF(OR($A93="",CB$4=""),0,COUNTIFS(Formulas!$A$2:$A$3001,CB$4,Formulas!$B$2:$B$3001,$A93))</f>
        <v>0</v>
      </c>
      <c r="CC93" s="21" t="n">
        <f aca="false">IF(OR($A93="",CC$4=""),0,COUNTIFS(Formulas!$A$2:$A$3001,CC$4,Formulas!$B$2:$B$3001,$A93))</f>
        <v>0</v>
      </c>
      <c r="CD93" s="21" t="n">
        <f aca="false">IF(OR($A93="",CD$4=""),0,COUNTIFS(Formulas!$A$2:$A$3001,CD$4,Formulas!$B$2:$B$3001,$A93))</f>
        <v>0</v>
      </c>
      <c r="CE93" s="21" t="n">
        <f aca="false">IF(OR($A93="",CE$4=""),0,COUNTIFS(Formulas!$A$2:$A$3001,CE$4,Formulas!$B$2:$B$3001,$A93))</f>
        <v>0</v>
      </c>
      <c r="CF93" s="21" t="n">
        <f aca="false">IF(OR($A93="",CF$4=""),0,COUNTIFS(Formulas!$A$2:$A$3001,CF$4,Formulas!$B$2:$B$3001,$A93))</f>
        <v>0</v>
      </c>
      <c r="CG93" s="21" t="n">
        <f aca="false">IF(OR($A93="",CG$4=""),0,COUNTIFS(Formulas!$A$2:$A$3001,CG$4,Formulas!$B$2:$B$3001,$A93))</f>
        <v>0</v>
      </c>
      <c r="CH93" s="21" t="n">
        <f aca="false">IF(OR($A93="",CH$4=""),0,COUNTIFS(Formulas!$A$2:$A$3001,CH$4,Formulas!$B$2:$B$3001,$A93))</f>
        <v>0</v>
      </c>
      <c r="CI93" s="21" t="n">
        <f aca="false">IF(OR($A93="",CI$4=""),0,COUNTIFS(Formulas!$A$2:$A$3001,CI$4,Formulas!$B$2:$B$3001,$A93))</f>
        <v>0</v>
      </c>
      <c r="CJ93" s="21" t="n">
        <f aca="false">IF(OR($A93="",CJ$4=""),0,COUNTIFS(Formulas!$A$2:$A$3001,CJ$4,Formulas!$B$2:$B$3001,$A93))</f>
        <v>0</v>
      </c>
      <c r="CK93" s="21" t="n">
        <f aca="false">IF(OR($A93="",CK$4=""),0,COUNTIFS(Formulas!$A$2:$A$3001,CK$4,Formulas!$B$2:$B$3001,$A93))</f>
        <v>0</v>
      </c>
      <c r="CL93" s="21" t="n">
        <f aca="false">IF(OR($A93="",CL$4=""),0,COUNTIFS(Formulas!$A$2:$A$3001,CL$4,Formulas!$B$2:$B$3001,$A93))</f>
        <v>0</v>
      </c>
      <c r="CM93" s="21" t="n">
        <f aca="false">IF(OR($A93="",CM$4=""),0,COUNTIFS(Formulas!$A$2:$A$3001,CM$4,Formulas!$B$2:$B$3001,$A93))</f>
        <v>0</v>
      </c>
      <c r="CN93" s="21" t="n">
        <f aca="false">IF(OR($A93="",CN$4=""),0,COUNTIFS(Formulas!$A$2:$A$3001,CN$4,Formulas!$B$2:$B$3001,$A93))</f>
        <v>0</v>
      </c>
      <c r="CO93" s="21" t="n">
        <f aca="false">IF(OR($A93="",CO$4=""),0,COUNTIFS(Formulas!$A$2:$A$3001,CO$4,Formulas!$B$2:$B$3001,$A93))</f>
        <v>0</v>
      </c>
      <c r="CP93" s="21" t="n">
        <f aca="false">IF(OR($A93="",CP$4=""),0,COUNTIFS(Formulas!$A$2:$A$3001,CP$4,Formulas!$B$2:$B$3001,$A93))</f>
        <v>0</v>
      </c>
      <c r="CQ93" s="21" t="n">
        <f aca="false">IF(OR($A93="",CQ$4=""),0,COUNTIFS(Formulas!$A$2:$A$3001,CQ$4,Formulas!$B$2:$B$3001,$A93))</f>
        <v>0</v>
      </c>
      <c r="CR93" s="21" t="n">
        <f aca="false">IF(OR($A93="",CR$4=""),0,COUNTIFS(Formulas!$A$2:$A$3001,CR$4,Formulas!$B$2:$B$3001,$A93))</f>
        <v>0</v>
      </c>
      <c r="CS93" s="21" t="n">
        <f aca="false">IF(OR($A93="",CS$4=""),0,COUNTIFS(Formulas!$A$2:$A$3001,CS$4,Formulas!$B$2:$B$3001,$A93))</f>
        <v>1</v>
      </c>
      <c r="CT93" s="21" t="n">
        <f aca="false">IF(OR($A93="",CT$4=""),0,COUNTIFS(Formulas!$A$2:$A$3001,CT$4,Formulas!$B$2:$B$3001,$A93))</f>
        <v>1</v>
      </c>
      <c r="CU93" s="21" t="n">
        <f aca="false">IF(OR($A93="",CU$4=""),0,COUNTIFS(Formulas!$A$2:$A$3001,CU$4,Formulas!$B$2:$B$3001,$A93))</f>
        <v>1</v>
      </c>
      <c r="CV93" s="21" t="n">
        <f aca="false">IF(OR($A93="",CV$4=""),0,COUNTIFS(Formulas!$A$2:$A$3001,CV$4,Formulas!$B$2:$B$3001,$A93))</f>
        <v>1</v>
      </c>
      <c r="CW93" s="21" t="n">
        <f aca="false">IF(OR($A93="",CW$4=""),0,COUNTIFS(Formulas!$A$2:$A$3001,CW$4,Formulas!$B$2:$B$3001,$A93))</f>
        <v>1</v>
      </c>
      <c r="CX93" s="21" t="n">
        <f aca="false">IF(OR($A93="",CX$4=""),0,COUNTIFS(Formulas!$A$2:$A$3001,CX$4,Formulas!$B$2:$B$3001,$A93))</f>
        <v>0</v>
      </c>
      <c r="CY93" s="21" t="n">
        <f aca="false">IF(OR($A93="",CY$4=""),0,COUNTIFS(Formulas!$A$2:$A$3001,CY$4,Formulas!$B$2:$B$3001,$A93))</f>
        <v>0</v>
      </c>
      <c r="CZ93" s="21" t="n">
        <f aca="false">IF(OR($A93="",CZ$4=""),0,COUNTIFS(Formulas!$A$2:$A$3001,CZ$4,Formulas!$B$2:$B$3001,$A93))</f>
        <v>0</v>
      </c>
      <c r="DA93" s="21" t="n">
        <f aca="false">IF(OR($A93="",DA$4=""),0,COUNTIFS(Formulas!$A$2:$A$3001,DA$4,Formulas!$B$2:$B$3001,$A93))</f>
        <v>0</v>
      </c>
      <c r="DB93" s="21" t="n">
        <f aca="false">IF(OR($A93="",DB$4=""),0,COUNTIFS(Formulas!$A$2:$A$3001,DB$4,Formulas!$B$2:$B$3001,$A93))</f>
        <v>0</v>
      </c>
      <c r="DC93" s="21" t="n">
        <f aca="false">IF(OR($A93="",DC$4=""),0,COUNTIFS(Formulas!$A$2:$A$3001,DC$4,Formulas!$B$2:$B$3001,$A93))</f>
        <v>0</v>
      </c>
      <c r="DD93" s="21" t="n">
        <f aca="false">IF(OR($A93="",DD$4=""),0,COUNTIFS(Formulas!$A$2:$A$3001,DD$4,Formulas!$B$2:$B$3001,$A93))</f>
        <v>1</v>
      </c>
      <c r="DE93" s="21" t="n">
        <f aca="false">IF(OR($A93="",DE$4=""),0,COUNTIFS(Formulas!$A$2:$A$3001,DE$4,Formulas!$B$2:$B$3001,$A93))</f>
        <v>0</v>
      </c>
      <c r="DF93" s="21" t="n">
        <f aca="false">IF(OR($A93="",DF$4=""),0,COUNTIFS(Formulas!$A$2:$A$3001,DF$4,Formulas!$B$2:$B$3001,$A93))</f>
        <v>0</v>
      </c>
      <c r="DG93" s="21" t="n">
        <f aca="false">IF(OR($A93="",DG$4=""),0,COUNTIFS(Formulas!$A$2:$A$3001,DG$4,Formulas!$B$2:$B$3001,$A93))</f>
        <v>0</v>
      </c>
      <c r="DH93" s="21" t="n">
        <f aca="false">IF(OR($A93="",DH$4=""),0,COUNTIFS(Formulas!$A$2:$A$3001,DH$4,Formulas!$B$2:$B$3001,$A93))</f>
        <v>0</v>
      </c>
      <c r="DI93" s="21" t="n">
        <f aca="false">IF(OR($A93="",DI$4=""),0,COUNTIFS(Formulas!$A$2:$A$3001,DI$4,Formulas!$B$2:$B$3001,$A93))</f>
        <v>0</v>
      </c>
      <c r="DJ93" s="21" t="n">
        <f aca="false">IF(OR($A93="",DJ$4=""),0,COUNTIFS(Formulas!$A$2:$A$3001,DJ$4,Formulas!$B$2:$B$3001,$A93))</f>
        <v>0</v>
      </c>
      <c r="DK93" s="21" t="n">
        <f aca="false">IF(OR($A93="",DK$4=""),0,COUNTIFS(Formulas!$A$2:$A$3001,DK$4,Formulas!$B$2:$B$3001,$A93))</f>
        <v>0</v>
      </c>
      <c r="DL93" s="21" t="n">
        <f aca="false">IF(OR($A93="",DL$4=""),0,COUNTIFS(Formulas!$A$2:$A$3001,DL$4,Formulas!$B$2:$B$3001,$A93))</f>
        <v>0</v>
      </c>
      <c r="DM93" s="21" t="n">
        <f aca="false">IF(OR($A93="",DM$4=""),0,COUNTIFS(Formulas!$A$2:$A$3001,DM$4,Formulas!$B$2:$B$3001,$A93))</f>
        <v>0</v>
      </c>
      <c r="DN93" s="21" t="n">
        <f aca="false">IF(OR($A93="",DN$4=""),0,COUNTIFS(Formulas!$A$2:$A$3001,DN$4,Formulas!$B$2:$B$3001,$A93))</f>
        <v>0</v>
      </c>
      <c r="DO93" s="21" t="n">
        <f aca="false">IF(OR($A93="",DO$4=""),0,COUNTIFS(Formulas!$A$2:$A$3001,DO$4,Formulas!$B$2:$B$3001,$A93))</f>
        <v>0</v>
      </c>
      <c r="DP93" s="21" t="n">
        <f aca="false">IF(OR($A93="",DP$4=""),0,COUNTIFS(Formulas!$A$2:$A$3001,DP$4,Formulas!$B$2:$B$3001,$A93))</f>
        <v>0</v>
      </c>
      <c r="DQ93" s="21" t="n">
        <f aca="false">IF(OR($A93="",DQ$4=""),0,COUNTIFS(Formulas!$A$2:$A$3001,DQ$4,Formulas!$B$2:$B$3001,$A93))</f>
        <v>0</v>
      </c>
      <c r="DR93" s="21" t="n">
        <f aca="false">IF(OR($A93="",DR$4=""),0,COUNTIFS(Formulas!$A$2:$A$3001,DR$4,Formulas!$B$2:$B$3001,$A93))</f>
        <v>0</v>
      </c>
      <c r="DS93" s="21" t="n">
        <f aca="false">IF(OR($A93="",DS$4=""),0,COUNTIFS(Formulas!$A$2:$A$3001,DS$4,Formulas!$B$2:$B$3001,$A93))</f>
        <v>0</v>
      </c>
      <c r="DT93" s="21" t="n">
        <f aca="false">IF(OR($A93="",DT$4=""),0,COUNTIFS(Formulas!$A$2:$A$3001,DT$4,Formulas!$B$2:$B$3001,$A93))</f>
        <v>0</v>
      </c>
      <c r="DU93" s="21" t="n">
        <f aca="false">IF(OR($A93="",DU$4=""),0,COUNTIFS(Formulas!$A$2:$A$3001,DU$4,Formulas!$B$2:$B$3001,$A93))</f>
        <v>0</v>
      </c>
      <c r="DV93" s="21" t="n">
        <f aca="false">IF(OR($A93="",DV$4=""),0,COUNTIFS(Formulas!$A$2:$A$3001,DV$4,Formulas!$B$2:$B$3001,$A93))</f>
        <v>0</v>
      </c>
      <c r="DW93" s="21" t="n">
        <f aca="false">IF(OR($A93="",DW$4=""),0,COUNTIFS(Formulas!$A$2:$A$3001,DW$4,Formulas!$B$2:$B$3001,$A93))</f>
        <v>0</v>
      </c>
      <c r="DX93" s="21" t="n">
        <f aca="false">IF(OR($A93="",DX$4=""),0,COUNTIFS(Formulas!$A$2:$A$3001,DX$4,Formulas!$B$2:$B$3001,$A93))</f>
        <v>0</v>
      </c>
      <c r="DY93" s="21" t="n">
        <f aca="false">IF(OR($A93="",DY$4=""),0,COUNTIFS(Formulas!$A$2:$A$3001,DY$4,Formulas!$B$2:$B$3001,$A93))</f>
        <v>0</v>
      </c>
      <c r="DZ93" s="21" t="n">
        <f aca="false">IF(OR($A93="",DZ$4=""),0,COUNTIFS(Formulas!$A$2:$A$3001,DZ$4,Formulas!$B$2:$B$3001,$A93))</f>
        <v>0</v>
      </c>
      <c r="EA93" s="21" t="n">
        <f aca="false">IF(OR($A93="",EA$4=""),0,COUNTIFS(Formulas!$A$2:$A$3001,EA$4,Formulas!$B$2:$B$3001,$A93))</f>
        <v>0</v>
      </c>
      <c r="EB93" s="21" t="n">
        <f aca="false">IF(OR($A93="",EB$4=""),0,COUNTIFS(Formulas!$A$2:$A$3001,EB$4,Formulas!$B$2:$B$3001,$A93))</f>
        <v>0</v>
      </c>
      <c r="EC93" s="21" t="n">
        <f aca="false">IF(OR($A93="",EC$4=""),0,COUNTIFS(Formulas!$A$2:$A$3001,EC$4,Formulas!$B$2:$B$3001,$A93))</f>
        <v>0</v>
      </c>
      <c r="ED93" s="21" t="n">
        <f aca="false">IF(OR($A93="",ED$4=""),0,COUNTIFS(Formulas!$A$2:$A$3001,ED$4,Formulas!$B$2:$B$3001,$A93))</f>
        <v>0</v>
      </c>
      <c r="EE93" s="21" t="n">
        <f aca="false">IF(OR($A93="",EE$4=""),0,COUNTIFS(Formulas!$A$2:$A$3001,EE$4,Formulas!$B$2:$B$3001,$A93))</f>
        <v>0</v>
      </c>
      <c r="EF93" s="21" t="n">
        <f aca="false">IF(OR($A93="",EF$4=""),0,COUNTIFS(Formulas!$A$2:$A$3001,EF$4,Formulas!$B$2:$B$3001,$A93))</f>
        <v>0</v>
      </c>
      <c r="EG93" s="21" t="n">
        <f aca="false">IF(OR($A93="",EG$4=""),0,COUNTIFS(Formulas!$A$2:$A$3001,EG$4,Formulas!$B$2:$B$3001,$A93))</f>
        <v>0</v>
      </c>
      <c r="EH93" s="21" t="n">
        <f aca="false">IF(OR($A93="",EH$4=""),0,COUNTIFS(Formulas!$A$2:$A$3001,EH$4,Formulas!$B$2:$B$3001,$A93))</f>
        <v>0</v>
      </c>
      <c r="EI93" s="21" t="n">
        <f aca="false">IF(OR($A93="",EI$4=""),0,COUNTIFS(Formulas!$A$2:$A$3001,EI$4,Formulas!$B$2:$B$3001,$A93))</f>
        <v>0</v>
      </c>
      <c r="EJ93" s="21" t="n">
        <f aca="false">IF(OR($A93="",EJ$4=""),0,COUNTIFS(Formulas!$A$2:$A$3001,EJ$4,Formulas!$B$2:$B$3001,$A93))</f>
        <v>0</v>
      </c>
      <c r="EK93" s="21" t="n">
        <f aca="false">IF(OR($A93="",EK$4=""),0,COUNTIFS(Formulas!$A$2:$A$3001,EK$4,Formulas!$B$2:$B$3001,$A93))</f>
        <v>0</v>
      </c>
      <c r="EL93" s="21" t="n">
        <f aca="false">IF(OR($A93="",EL$4=""),0,COUNTIFS(Formulas!$A$2:$A$3001,EL$4,Formulas!$B$2:$B$3001,$A93))</f>
        <v>0</v>
      </c>
      <c r="EM93" s="21" t="n">
        <f aca="false">IF(OR($A93="",EM$4=""),0,COUNTIFS(Formulas!$A$2:$A$3001,EM$4,Formulas!$B$2:$B$3001,$A93))</f>
        <v>0</v>
      </c>
      <c r="EN93" s="21" t="n">
        <f aca="false">IF(OR($A93="",EN$4=""),0,COUNTIFS(Formulas!$A$2:$A$3001,EN$4,Formulas!$B$2:$B$3001,$A93))</f>
        <v>0</v>
      </c>
      <c r="EO93" s="21" t="n">
        <f aca="false">IF(OR($A93="",EO$4=""),0,COUNTIFS(Formulas!$A$2:$A$3001,EO$4,Formulas!$B$2:$B$3001,$A93))</f>
        <v>0</v>
      </c>
      <c r="EP93" s="21" t="n">
        <f aca="false">IF(OR($A93="",EP$4=""),0,COUNTIFS(Formulas!$A$2:$A$3001,EP$4,Formulas!$B$2:$B$3001,$A93))</f>
        <v>0</v>
      </c>
      <c r="EQ93" s="21" t="n">
        <f aca="false">IF(OR($A93="",EQ$4=""),0,COUNTIFS(Formulas!$A$2:$A$3001,EQ$4,Formulas!$B$2:$B$3001,$A93))</f>
        <v>0</v>
      </c>
      <c r="ER93" s="21" t="n">
        <f aca="false">IF(OR($A93="",ER$4=""),0,COUNTIFS(Formulas!$A$2:$A$3001,ER$4,Formulas!$B$2:$B$3001,$A93))</f>
        <v>0</v>
      </c>
      <c r="ES93" s="21" t="n">
        <f aca="false">IF(OR($A93="",ES$4=""),0,COUNTIFS(Formulas!$A$2:$A$3001,ES$4,Formulas!$B$2:$B$3001,$A93))</f>
        <v>0</v>
      </c>
      <c r="ET93" s="21" t="n">
        <f aca="false">IF(OR($A93="",ET$4=""),0,COUNTIFS(Formulas!$A$2:$A$3001,ET$4,Formulas!$B$2:$B$3001,$A93))</f>
        <v>0</v>
      </c>
      <c r="EU93" s="21" t="n">
        <f aca="false">IF(OR($A93="",EU$4=""),0,COUNTIFS(Formulas!$A$2:$A$3001,EU$4,Formulas!$B$2:$B$3001,$A93))</f>
        <v>0</v>
      </c>
      <c r="EV93" s="21" t="n">
        <f aca="false">IF(OR($A93="",EV$4=""),0,COUNTIFS(Formulas!$A$2:$A$3001,EV$4,Formulas!$B$2:$B$3001,$A93))</f>
        <v>0</v>
      </c>
    </row>
    <row r="94" customFormat="false" ht="15" hidden="false" customHeight="false" outlineLevel="0" collapsed="false">
      <c r="A94" s="13" t="str">
        <f aca="false">IF(INDEX(Materials!$A$2:$A$301,90)="","",INDEX(Materials!$A$2:$A$301,90))</f>
        <v>Tribulus Terrestris Dry Extract 50:1</v>
      </c>
      <c r="B94" s="19" t="n">
        <f aca="false">IF(A94="","",COUNTIF(C94:EV94,"&gt;0"))</f>
        <v>2</v>
      </c>
      <c r="C94" s="21" t="n">
        <f aca="false">IF(OR($A94="",C$4=""),0,COUNTIFS(Formulas!$A$2:$A$3001,C$4,Formulas!$B$2:$B$3001,$A94))</f>
        <v>0</v>
      </c>
      <c r="D94" s="21" t="n">
        <f aca="false">IF(OR($A94="",D$4=""),0,COUNTIFS(Formulas!$A$2:$A$3001,D$4,Formulas!$B$2:$B$3001,$A94))</f>
        <v>0</v>
      </c>
      <c r="E94" s="21" t="n">
        <f aca="false">IF(OR($A94="",E$4=""),0,COUNTIFS(Formulas!$A$2:$A$3001,E$4,Formulas!$B$2:$B$3001,$A94))</f>
        <v>0</v>
      </c>
      <c r="F94" s="21" t="n">
        <f aca="false">IF(OR($A94="",F$4=""),0,COUNTIFS(Formulas!$A$2:$A$3001,F$4,Formulas!$B$2:$B$3001,$A94))</f>
        <v>0</v>
      </c>
      <c r="G94" s="21" t="n">
        <f aca="false">IF(OR($A94="",G$4=""),0,COUNTIFS(Formulas!$A$2:$A$3001,G$4,Formulas!$B$2:$B$3001,$A94))</f>
        <v>0</v>
      </c>
      <c r="H94" s="21" t="n">
        <f aca="false">IF(OR($A94="",H$4=""),0,COUNTIFS(Formulas!$A$2:$A$3001,H$4,Formulas!$B$2:$B$3001,$A94))</f>
        <v>0</v>
      </c>
      <c r="I94" s="21" t="n">
        <f aca="false">IF(OR($A94="",I$4=""),0,COUNTIFS(Formulas!$A$2:$A$3001,I$4,Formulas!$B$2:$B$3001,$A94))</f>
        <v>0</v>
      </c>
      <c r="J94" s="21" t="n">
        <f aca="false">IF(OR($A94="",J$4=""),0,COUNTIFS(Formulas!$A$2:$A$3001,J$4,Formulas!$B$2:$B$3001,$A94))</f>
        <v>0</v>
      </c>
      <c r="K94" s="21" t="n">
        <f aca="false">IF(OR($A94="",K$4=""),0,COUNTIFS(Formulas!$A$2:$A$3001,K$4,Formulas!$B$2:$B$3001,$A94))</f>
        <v>0</v>
      </c>
      <c r="L94" s="21" t="n">
        <f aca="false">IF(OR($A94="",L$4=""),0,COUNTIFS(Formulas!$A$2:$A$3001,L$4,Formulas!$B$2:$B$3001,$A94))</f>
        <v>0</v>
      </c>
      <c r="M94" s="21" t="n">
        <f aca="false">IF(OR($A94="",M$4=""),0,COUNTIFS(Formulas!$A$2:$A$3001,M$4,Formulas!$B$2:$B$3001,$A94))</f>
        <v>0</v>
      </c>
      <c r="N94" s="21" t="n">
        <f aca="false">IF(OR($A94="",N$4=""),0,COUNTIFS(Formulas!$A$2:$A$3001,N$4,Formulas!$B$2:$B$3001,$A94))</f>
        <v>0</v>
      </c>
      <c r="O94" s="21" t="n">
        <f aca="false">IF(OR($A94="",O$4=""),0,COUNTIFS(Formulas!$A$2:$A$3001,O$4,Formulas!$B$2:$B$3001,$A94))</f>
        <v>0</v>
      </c>
      <c r="P94" s="21" t="n">
        <f aca="false">IF(OR($A94="",P$4=""),0,COUNTIFS(Formulas!$A$2:$A$3001,P$4,Formulas!$B$2:$B$3001,$A94))</f>
        <v>0</v>
      </c>
      <c r="Q94" s="21" t="n">
        <f aca="false">IF(OR($A94="",Q$4=""),0,COUNTIFS(Formulas!$A$2:$A$3001,Q$4,Formulas!$B$2:$B$3001,$A94))</f>
        <v>0</v>
      </c>
      <c r="R94" s="21" t="n">
        <f aca="false">IF(OR($A94="",R$4=""),0,COUNTIFS(Formulas!$A$2:$A$3001,R$4,Formulas!$B$2:$B$3001,$A94))</f>
        <v>0</v>
      </c>
      <c r="S94" s="21" t="n">
        <f aca="false">IF(OR($A94="",S$4=""),0,COUNTIFS(Formulas!$A$2:$A$3001,S$4,Formulas!$B$2:$B$3001,$A94))</f>
        <v>0</v>
      </c>
      <c r="T94" s="21" t="n">
        <f aca="false">IF(OR($A94="",T$4=""),0,COUNTIFS(Formulas!$A$2:$A$3001,T$4,Formulas!$B$2:$B$3001,$A94))</f>
        <v>0</v>
      </c>
      <c r="U94" s="21" t="n">
        <f aca="false">IF(OR($A94="",U$4=""),0,COUNTIFS(Formulas!$A$2:$A$3001,U$4,Formulas!$B$2:$B$3001,$A94))</f>
        <v>0</v>
      </c>
      <c r="V94" s="21" t="n">
        <f aca="false">IF(OR($A94="",V$4=""),0,COUNTIFS(Formulas!$A$2:$A$3001,V$4,Formulas!$B$2:$B$3001,$A94))</f>
        <v>0</v>
      </c>
      <c r="W94" s="21" t="n">
        <f aca="false">IF(OR($A94="",W$4=""),0,COUNTIFS(Formulas!$A$2:$A$3001,W$4,Formulas!$B$2:$B$3001,$A94))</f>
        <v>0</v>
      </c>
      <c r="X94" s="21" t="n">
        <f aca="false">IF(OR($A94="",X$4=""),0,COUNTIFS(Formulas!$A$2:$A$3001,X$4,Formulas!$B$2:$B$3001,$A94))</f>
        <v>0</v>
      </c>
      <c r="Y94" s="21" t="n">
        <f aca="false">IF(OR($A94="",Y$4=""),0,COUNTIFS(Formulas!$A$2:$A$3001,Y$4,Formulas!$B$2:$B$3001,$A94))</f>
        <v>0</v>
      </c>
      <c r="Z94" s="21" t="n">
        <f aca="false">IF(OR($A94="",Z$4=""),0,COUNTIFS(Formulas!$A$2:$A$3001,Z$4,Formulas!$B$2:$B$3001,$A94))</f>
        <v>0</v>
      </c>
      <c r="AA94" s="21" t="n">
        <f aca="false">IF(OR($A94="",AA$4=""),0,COUNTIFS(Formulas!$A$2:$A$3001,AA$4,Formulas!$B$2:$B$3001,$A94))</f>
        <v>0</v>
      </c>
      <c r="AB94" s="21" t="n">
        <f aca="false">IF(OR($A94="",AB$4=""),0,COUNTIFS(Formulas!$A$2:$A$3001,AB$4,Formulas!$B$2:$B$3001,$A94))</f>
        <v>0</v>
      </c>
      <c r="AC94" s="21" t="n">
        <f aca="false">IF(OR($A94="",AC$4=""),0,COUNTIFS(Formulas!$A$2:$A$3001,AC$4,Formulas!$B$2:$B$3001,$A94))</f>
        <v>0</v>
      </c>
      <c r="AD94" s="21" t="n">
        <f aca="false">IF(OR($A94="",AD$4=""),0,COUNTIFS(Formulas!$A$2:$A$3001,AD$4,Formulas!$B$2:$B$3001,$A94))</f>
        <v>0</v>
      </c>
      <c r="AE94" s="21" t="n">
        <f aca="false">IF(OR($A94="",AE$4=""),0,COUNTIFS(Formulas!$A$2:$A$3001,AE$4,Formulas!$B$2:$B$3001,$A94))</f>
        <v>0</v>
      </c>
      <c r="AF94" s="21" t="n">
        <f aca="false">IF(OR($A94="",AF$4=""),0,COUNTIFS(Formulas!$A$2:$A$3001,AF$4,Formulas!$B$2:$B$3001,$A94))</f>
        <v>0</v>
      </c>
      <c r="AG94" s="21" t="n">
        <f aca="false">IF(OR($A94="",AG$4=""),0,COUNTIFS(Formulas!$A$2:$A$3001,AG$4,Formulas!$B$2:$B$3001,$A94))</f>
        <v>0</v>
      </c>
      <c r="AH94" s="21" t="n">
        <f aca="false">IF(OR($A94="",AH$4=""),0,COUNTIFS(Formulas!$A$2:$A$3001,AH$4,Formulas!$B$2:$B$3001,$A94))</f>
        <v>0</v>
      </c>
      <c r="AI94" s="21" t="n">
        <f aca="false">IF(OR($A94="",AI$4=""),0,COUNTIFS(Formulas!$A$2:$A$3001,AI$4,Formulas!$B$2:$B$3001,$A94))</f>
        <v>0</v>
      </c>
      <c r="AJ94" s="21" t="n">
        <f aca="false">IF(OR($A94="",AJ$4=""),0,COUNTIFS(Formulas!$A$2:$A$3001,AJ$4,Formulas!$B$2:$B$3001,$A94))</f>
        <v>0</v>
      </c>
      <c r="AK94" s="21" t="n">
        <f aca="false">IF(OR($A94="",AK$4=""),0,COUNTIFS(Formulas!$A$2:$A$3001,AK$4,Formulas!$B$2:$B$3001,$A94))</f>
        <v>0</v>
      </c>
      <c r="AL94" s="21" t="n">
        <f aca="false">IF(OR($A94="",AL$4=""),0,COUNTIFS(Formulas!$A$2:$A$3001,AL$4,Formulas!$B$2:$B$3001,$A94))</f>
        <v>0</v>
      </c>
      <c r="AM94" s="21" t="n">
        <f aca="false">IF(OR($A94="",AM$4=""),0,COUNTIFS(Formulas!$A$2:$A$3001,AM$4,Formulas!$B$2:$B$3001,$A94))</f>
        <v>0</v>
      </c>
      <c r="AN94" s="21" t="n">
        <f aca="false">IF(OR($A94="",AN$4=""),0,COUNTIFS(Formulas!$A$2:$A$3001,AN$4,Formulas!$B$2:$B$3001,$A94))</f>
        <v>0</v>
      </c>
      <c r="AO94" s="21" t="n">
        <f aca="false">IF(OR($A94="",AO$4=""),0,COUNTIFS(Formulas!$A$2:$A$3001,AO$4,Formulas!$B$2:$B$3001,$A94))</f>
        <v>0</v>
      </c>
      <c r="AP94" s="21" t="n">
        <f aca="false">IF(OR($A94="",AP$4=""),0,COUNTIFS(Formulas!$A$2:$A$3001,AP$4,Formulas!$B$2:$B$3001,$A94))</f>
        <v>0</v>
      </c>
      <c r="AQ94" s="21" t="n">
        <f aca="false">IF(OR($A94="",AQ$4=""),0,COUNTIFS(Formulas!$A$2:$A$3001,AQ$4,Formulas!$B$2:$B$3001,$A94))</f>
        <v>0</v>
      </c>
      <c r="AR94" s="21" t="n">
        <f aca="false">IF(OR($A94="",AR$4=""),0,COUNTIFS(Formulas!$A$2:$A$3001,AR$4,Formulas!$B$2:$B$3001,$A94))</f>
        <v>0</v>
      </c>
      <c r="AS94" s="21" t="n">
        <f aca="false">IF(OR($A94="",AS$4=""),0,COUNTIFS(Formulas!$A$2:$A$3001,AS$4,Formulas!$B$2:$B$3001,$A94))</f>
        <v>0</v>
      </c>
      <c r="AT94" s="21" t="n">
        <f aca="false">IF(OR($A94="",AT$4=""),0,COUNTIFS(Formulas!$A$2:$A$3001,AT$4,Formulas!$B$2:$B$3001,$A94))</f>
        <v>0</v>
      </c>
      <c r="AU94" s="21" t="n">
        <f aca="false">IF(OR($A94="",AU$4=""),0,COUNTIFS(Formulas!$A$2:$A$3001,AU$4,Formulas!$B$2:$B$3001,$A94))</f>
        <v>0</v>
      </c>
      <c r="AV94" s="21" t="n">
        <f aca="false">IF(OR($A94="",AV$4=""),0,COUNTIFS(Formulas!$A$2:$A$3001,AV$4,Formulas!$B$2:$B$3001,$A94))</f>
        <v>0</v>
      </c>
      <c r="AW94" s="21" t="n">
        <f aca="false">IF(OR($A94="",AW$4=""),0,COUNTIFS(Formulas!$A$2:$A$3001,AW$4,Formulas!$B$2:$B$3001,$A94))</f>
        <v>0</v>
      </c>
      <c r="AX94" s="21" t="n">
        <f aca="false">IF(OR($A94="",AX$4=""),0,COUNTIFS(Formulas!$A$2:$A$3001,AX$4,Formulas!$B$2:$B$3001,$A94))</f>
        <v>0</v>
      </c>
      <c r="AY94" s="21" t="n">
        <f aca="false">IF(OR($A94="",AY$4=""),0,COUNTIFS(Formulas!$A$2:$A$3001,AY$4,Formulas!$B$2:$B$3001,$A94))</f>
        <v>0</v>
      </c>
      <c r="AZ94" s="21" t="n">
        <f aca="false">IF(OR($A94="",AZ$4=""),0,COUNTIFS(Formulas!$A$2:$A$3001,AZ$4,Formulas!$B$2:$B$3001,$A94))</f>
        <v>0</v>
      </c>
      <c r="BA94" s="21" t="n">
        <f aca="false">IF(OR($A94="",BA$4=""),0,COUNTIFS(Formulas!$A$2:$A$3001,BA$4,Formulas!$B$2:$B$3001,$A94))</f>
        <v>0</v>
      </c>
      <c r="BB94" s="21" t="n">
        <f aca="false">IF(OR($A94="",BB$4=""),0,COUNTIFS(Formulas!$A$2:$A$3001,BB$4,Formulas!$B$2:$B$3001,$A94))</f>
        <v>0</v>
      </c>
      <c r="BC94" s="21" t="n">
        <f aca="false">IF(OR($A94="",BC$4=""),0,COUNTIFS(Formulas!$A$2:$A$3001,BC$4,Formulas!$B$2:$B$3001,$A94))</f>
        <v>0</v>
      </c>
      <c r="BD94" s="21" t="n">
        <f aca="false">IF(OR($A94="",BD$4=""),0,COUNTIFS(Formulas!$A$2:$A$3001,BD$4,Formulas!$B$2:$B$3001,$A94))</f>
        <v>0</v>
      </c>
      <c r="BE94" s="21" t="n">
        <f aca="false">IF(OR($A94="",BE$4=""),0,COUNTIFS(Formulas!$A$2:$A$3001,BE$4,Formulas!$B$2:$B$3001,$A94))</f>
        <v>0</v>
      </c>
      <c r="BF94" s="21" t="n">
        <f aca="false">IF(OR($A94="",BF$4=""),0,COUNTIFS(Formulas!$A$2:$A$3001,BF$4,Formulas!$B$2:$B$3001,$A94))</f>
        <v>0</v>
      </c>
      <c r="BG94" s="21" t="n">
        <f aca="false">IF(OR($A94="",BG$4=""),0,COUNTIFS(Formulas!$A$2:$A$3001,BG$4,Formulas!$B$2:$B$3001,$A94))</f>
        <v>0</v>
      </c>
      <c r="BH94" s="21" t="n">
        <f aca="false">IF(OR($A94="",BH$4=""),0,COUNTIFS(Formulas!$A$2:$A$3001,BH$4,Formulas!$B$2:$B$3001,$A94))</f>
        <v>0</v>
      </c>
      <c r="BI94" s="21" t="n">
        <f aca="false">IF(OR($A94="",BI$4=""),0,COUNTIFS(Formulas!$A$2:$A$3001,BI$4,Formulas!$B$2:$B$3001,$A94))</f>
        <v>0</v>
      </c>
      <c r="BJ94" s="21" t="n">
        <f aca="false">IF(OR($A94="",BJ$4=""),0,COUNTIFS(Formulas!$A$2:$A$3001,BJ$4,Formulas!$B$2:$B$3001,$A94))</f>
        <v>0</v>
      </c>
      <c r="BK94" s="21" t="n">
        <f aca="false">IF(OR($A94="",BK$4=""),0,COUNTIFS(Formulas!$A$2:$A$3001,BK$4,Formulas!$B$2:$B$3001,$A94))</f>
        <v>0</v>
      </c>
      <c r="BL94" s="21" t="n">
        <f aca="false">IF(OR($A94="",BL$4=""),0,COUNTIFS(Formulas!$A$2:$A$3001,BL$4,Formulas!$B$2:$B$3001,$A94))</f>
        <v>0</v>
      </c>
      <c r="BM94" s="21" t="n">
        <f aca="false">IF(OR($A94="",BM$4=""),0,COUNTIFS(Formulas!$A$2:$A$3001,BM$4,Formulas!$B$2:$B$3001,$A94))</f>
        <v>0</v>
      </c>
      <c r="BN94" s="21" t="n">
        <f aca="false">IF(OR($A94="",BN$4=""),0,COUNTIFS(Formulas!$A$2:$A$3001,BN$4,Formulas!$B$2:$B$3001,$A94))</f>
        <v>0</v>
      </c>
      <c r="BO94" s="21" t="n">
        <f aca="false">IF(OR($A94="",BO$4=""),0,COUNTIFS(Formulas!$A$2:$A$3001,BO$4,Formulas!$B$2:$B$3001,$A94))</f>
        <v>0</v>
      </c>
      <c r="BP94" s="21" t="n">
        <f aca="false">IF(OR($A94="",BP$4=""),0,COUNTIFS(Formulas!$A$2:$A$3001,BP$4,Formulas!$B$2:$B$3001,$A94))</f>
        <v>0</v>
      </c>
      <c r="BQ94" s="21" t="n">
        <f aca="false">IF(OR($A94="",BQ$4=""),0,COUNTIFS(Formulas!$A$2:$A$3001,BQ$4,Formulas!$B$2:$B$3001,$A94))</f>
        <v>0</v>
      </c>
      <c r="BR94" s="21" t="n">
        <f aca="false">IF(OR($A94="",BR$4=""),0,COUNTIFS(Formulas!$A$2:$A$3001,BR$4,Formulas!$B$2:$B$3001,$A94))</f>
        <v>0</v>
      </c>
      <c r="BS94" s="21" t="n">
        <f aca="false">IF(OR($A94="",BS$4=""),0,COUNTIFS(Formulas!$A$2:$A$3001,BS$4,Formulas!$B$2:$B$3001,$A94))</f>
        <v>0</v>
      </c>
      <c r="BT94" s="21" t="n">
        <f aca="false">IF(OR($A94="",BT$4=""),0,COUNTIFS(Formulas!$A$2:$A$3001,BT$4,Formulas!$B$2:$B$3001,$A94))</f>
        <v>0</v>
      </c>
      <c r="BU94" s="21" t="n">
        <f aca="false">IF(OR($A94="",BU$4=""),0,COUNTIFS(Formulas!$A$2:$A$3001,BU$4,Formulas!$B$2:$B$3001,$A94))</f>
        <v>0</v>
      </c>
      <c r="BV94" s="21" t="n">
        <f aca="false">IF(OR($A94="",BV$4=""),0,COUNTIFS(Formulas!$A$2:$A$3001,BV$4,Formulas!$B$2:$B$3001,$A94))</f>
        <v>0</v>
      </c>
      <c r="BW94" s="21" t="n">
        <f aca="false">IF(OR($A94="",BW$4=""),0,COUNTIFS(Formulas!$A$2:$A$3001,BW$4,Formulas!$B$2:$B$3001,$A94))</f>
        <v>0</v>
      </c>
      <c r="BX94" s="21" t="n">
        <f aca="false">IF(OR($A94="",BX$4=""),0,COUNTIFS(Formulas!$A$2:$A$3001,BX$4,Formulas!$B$2:$B$3001,$A94))</f>
        <v>0</v>
      </c>
      <c r="BY94" s="21" t="n">
        <f aca="false">IF(OR($A94="",BY$4=""),0,COUNTIFS(Formulas!$A$2:$A$3001,BY$4,Formulas!$B$2:$B$3001,$A94))</f>
        <v>0</v>
      </c>
      <c r="BZ94" s="21" t="n">
        <f aca="false">IF(OR($A94="",BZ$4=""),0,COUNTIFS(Formulas!$A$2:$A$3001,BZ$4,Formulas!$B$2:$B$3001,$A94))</f>
        <v>0</v>
      </c>
      <c r="CA94" s="21" t="n">
        <f aca="false">IF(OR($A94="",CA$4=""),0,COUNTIFS(Formulas!$A$2:$A$3001,CA$4,Formulas!$B$2:$B$3001,$A94))</f>
        <v>0</v>
      </c>
      <c r="CB94" s="21" t="n">
        <f aca="false">IF(OR($A94="",CB$4=""),0,COUNTIFS(Formulas!$A$2:$A$3001,CB$4,Formulas!$B$2:$B$3001,$A94))</f>
        <v>0</v>
      </c>
      <c r="CC94" s="21" t="n">
        <f aca="false">IF(OR($A94="",CC$4=""),0,COUNTIFS(Formulas!$A$2:$A$3001,CC$4,Formulas!$B$2:$B$3001,$A94))</f>
        <v>0</v>
      </c>
      <c r="CD94" s="21" t="n">
        <f aca="false">IF(OR($A94="",CD$4=""),0,COUNTIFS(Formulas!$A$2:$A$3001,CD$4,Formulas!$B$2:$B$3001,$A94))</f>
        <v>0</v>
      </c>
      <c r="CE94" s="21" t="n">
        <f aca="false">IF(OR($A94="",CE$4=""),0,COUNTIFS(Formulas!$A$2:$A$3001,CE$4,Formulas!$B$2:$B$3001,$A94))</f>
        <v>0</v>
      </c>
      <c r="CF94" s="21" t="n">
        <f aca="false">IF(OR($A94="",CF$4=""),0,COUNTIFS(Formulas!$A$2:$A$3001,CF$4,Formulas!$B$2:$B$3001,$A94))</f>
        <v>0</v>
      </c>
      <c r="CG94" s="21" t="n">
        <f aca="false">IF(OR($A94="",CG$4=""),0,COUNTIFS(Formulas!$A$2:$A$3001,CG$4,Formulas!$B$2:$B$3001,$A94))</f>
        <v>0</v>
      </c>
      <c r="CH94" s="21" t="n">
        <f aca="false">IF(OR($A94="",CH$4=""),0,COUNTIFS(Formulas!$A$2:$A$3001,CH$4,Formulas!$B$2:$B$3001,$A94))</f>
        <v>0</v>
      </c>
      <c r="CI94" s="21" t="n">
        <f aca="false">IF(OR($A94="",CI$4=""),0,COUNTIFS(Formulas!$A$2:$A$3001,CI$4,Formulas!$B$2:$B$3001,$A94))</f>
        <v>0</v>
      </c>
      <c r="CJ94" s="21" t="n">
        <f aca="false">IF(OR($A94="",CJ$4=""),0,COUNTIFS(Formulas!$A$2:$A$3001,CJ$4,Formulas!$B$2:$B$3001,$A94))</f>
        <v>0</v>
      </c>
      <c r="CK94" s="21" t="n">
        <f aca="false">IF(OR($A94="",CK$4=""),0,COUNTIFS(Formulas!$A$2:$A$3001,CK$4,Formulas!$B$2:$B$3001,$A94))</f>
        <v>0</v>
      </c>
      <c r="CL94" s="21" t="n">
        <f aca="false">IF(OR($A94="",CL$4=""),0,COUNTIFS(Formulas!$A$2:$A$3001,CL$4,Formulas!$B$2:$B$3001,$A94))</f>
        <v>0</v>
      </c>
      <c r="CM94" s="21" t="n">
        <f aca="false">IF(OR($A94="",CM$4=""),0,COUNTIFS(Formulas!$A$2:$A$3001,CM$4,Formulas!$B$2:$B$3001,$A94))</f>
        <v>0</v>
      </c>
      <c r="CN94" s="21" t="n">
        <f aca="false">IF(OR($A94="",CN$4=""),0,COUNTIFS(Formulas!$A$2:$A$3001,CN$4,Formulas!$B$2:$B$3001,$A94))</f>
        <v>0</v>
      </c>
      <c r="CO94" s="21" t="n">
        <f aca="false">IF(OR($A94="",CO$4=""),0,COUNTIFS(Formulas!$A$2:$A$3001,CO$4,Formulas!$B$2:$B$3001,$A94))</f>
        <v>0</v>
      </c>
      <c r="CP94" s="21" t="n">
        <f aca="false">IF(OR($A94="",CP$4=""),0,COUNTIFS(Formulas!$A$2:$A$3001,CP$4,Formulas!$B$2:$B$3001,$A94))</f>
        <v>0</v>
      </c>
      <c r="CQ94" s="21" t="n">
        <f aca="false">IF(OR($A94="",CQ$4=""),0,COUNTIFS(Formulas!$A$2:$A$3001,CQ$4,Formulas!$B$2:$B$3001,$A94))</f>
        <v>0</v>
      </c>
      <c r="CR94" s="21" t="n">
        <f aca="false">IF(OR($A94="",CR$4=""),0,COUNTIFS(Formulas!$A$2:$A$3001,CR$4,Formulas!$B$2:$B$3001,$A94))</f>
        <v>0</v>
      </c>
      <c r="CS94" s="21" t="n">
        <f aca="false">IF(OR($A94="",CS$4=""),0,COUNTIFS(Formulas!$A$2:$A$3001,CS$4,Formulas!$B$2:$B$3001,$A94))</f>
        <v>0</v>
      </c>
      <c r="CT94" s="21" t="n">
        <f aca="false">IF(OR($A94="",CT$4=""),0,COUNTIFS(Formulas!$A$2:$A$3001,CT$4,Formulas!$B$2:$B$3001,$A94))</f>
        <v>0</v>
      </c>
      <c r="CU94" s="21" t="n">
        <f aca="false">IF(OR($A94="",CU$4=""),0,COUNTIFS(Formulas!$A$2:$A$3001,CU$4,Formulas!$B$2:$B$3001,$A94))</f>
        <v>0</v>
      </c>
      <c r="CV94" s="21" t="n">
        <f aca="false">IF(OR($A94="",CV$4=""),0,COUNTIFS(Formulas!$A$2:$A$3001,CV$4,Formulas!$B$2:$B$3001,$A94))</f>
        <v>0</v>
      </c>
      <c r="CW94" s="21" t="n">
        <f aca="false">IF(OR($A94="",CW$4=""),0,COUNTIFS(Formulas!$A$2:$A$3001,CW$4,Formulas!$B$2:$B$3001,$A94))</f>
        <v>0</v>
      </c>
      <c r="CX94" s="21" t="n">
        <f aca="false">IF(OR($A94="",CX$4=""),0,COUNTIFS(Formulas!$A$2:$A$3001,CX$4,Formulas!$B$2:$B$3001,$A94))</f>
        <v>1</v>
      </c>
      <c r="CY94" s="21" t="n">
        <f aca="false">IF(OR($A94="",CY$4=""),0,COUNTIFS(Formulas!$A$2:$A$3001,CY$4,Formulas!$B$2:$B$3001,$A94))</f>
        <v>1</v>
      </c>
      <c r="CZ94" s="21" t="n">
        <f aca="false">IF(OR($A94="",CZ$4=""),0,COUNTIFS(Formulas!$A$2:$A$3001,CZ$4,Formulas!$B$2:$B$3001,$A94))</f>
        <v>0</v>
      </c>
      <c r="DA94" s="21" t="n">
        <f aca="false">IF(OR($A94="",DA$4=""),0,COUNTIFS(Formulas!$A$2:$A$3001,DA$4,Formulas!$B$2:$B$3001,$A94))</f>
        <v>0</v>
      </c>
      <c r="DB94" s="21" t="n">
        <f aca="false">IF(OR($A94="",DB$4=""),0,COUNTIFS(Formulas!$A$2:$A$3001,DB$4,Formulas!$B$2:$B$3001,$A94))</f>
        <v>0</v>
      </c>
      <c r="DC94" s="21" t="n">
        <f aca="false">IF(OR($A94="",DC$4=""),0,COUNTIFS(Formulas!$A$2:$A$3001,DC$4,Formulas!$B$2:$B$3001,$A94))</f>
        <v>0</v>
      </c>
      <c r="DD94" s="21" t="n">
        <f aca="false">IF(OR($A94="",DD$4=""),0,COUNTIFS(Formulas!$A$2:$A$3001,DD$4,Formulas!$B$2:$B$3001,$A94))</f>
        <v>0</v>
      </c>
      <c r="DE94" s="21" t="n">
        <f aca="false">IF(OR($A94="",DE$4=""),0,COUNTIFS(Formulas!$A$2:$A$3001,DE$4,Formulas!$B$2:$B$3001,$A94))</f>
        <v>0</v>
      </c>
      <c r="DF94" s="21" t="n">
        <f aca="false">IF(OR($A94="",DF$4=""),0,COUNTIFS(Formulas!$A$2:$A$3001,DF$4,Formulas!$B$2:$B$3001,$A94))</f>
        <v>0</v>
      </c>
      <c r="DG94" s="21" t="n">
        <f aca="false">IF(OR($A94="",DG$4=""),0,COUNTIFS(Formulas!$A$2:$A$3001,DG$4,Formulas!$B$2:$B$3001,$A94))</f>
        <v>0</v>
      </c>
      <c r="DH94" s="21" t="n">
        <f aca="false">IF(OR($A94="",DH$4=""),0,COUNTIFS(Formulas!$A$2:$A$3001,DH$4,Formulas!$B$2:$B$3001,$A94))</f>
        <v>0</v>
      </c>
      <c r="DI94" s="21" t="n">
        <f aca="false">IF(OR($A94="",DI$4=""),0,COUNTIFS(Formulas!$A$2:$A$3001,DI$4,Formulas!$B$2:$B$3001,$A94))</f>
        <v>0</v>
      </c>
      <c r="DJ94" s="21" t="n">
        <f aca="false">IF(OR($A94="",DJ$4=""),0,COUNTIFS(Formulas!$A$2:$A$3001,DJ$4,Formulas!$B$2:$B$3001,$A94))</f>
        <v>0</v>
      </c>
      <c r="DK94" s="21" t="n">
        <f aca="false">IF(OR($A94="",DK$4=""),0,COUNTIFS(Formulas!$A$2:$A$3001,DK$4,Formulas!$B$2:$B$3001,$A94))</f>
        <v>0</v>
      </c>
      <c r="DL94" s="21" t="n">
        <f aca="false">IF(OR($A94="",DL$4=""),0,COUNTIFS(Formulas!$A$2:$A$3001,DL$4,Formulas!$B$2:$B$3001,$A94))</f>
        <v>0</v>
      </c>
      <c r="DM94" s="21" t="n">
        <f aca="false">IF(OR($A94="",DM$4=""),0,COUNTIFS(Formulas!$A$2:$A$3001,DM$4,Formulas!$B$2:$B$3001,$A94))</f>
        <v>0</v>
      </c>
      <c r="DN94" s="21" t="n">
        <f aca="false">IF(OR($A94="",DN$4=""),0,COUNTIFS(Formulas!$A$2:$A$3001,DN$4,Formulas!$B$2:$B$3001,$A94))</f>
        <v>0</v>
      </c>
      <c r="DO94" s="21" t="n">
        <f aca="false">IF(OR($A94="",DO$4=""),0,COUNTIFS(Formulas!$A$2:$A$3001,DO$4,Formulas!$B$2:$B$3001,$A94))</f>
        <v>0</v>
      </c>
      <c r="DP94" s="21" t="n">
        <f aca="false">IF(OR($A94="",DP$4=""),0,COUNTIFS(Formulas!$A$2:$A$3001,DP$4,Formulas!$B$2:$B$3001,$A94))</f>
        <v>0</v>
      </c>
      <c r="DQ94" s="21" t="n">
        <f aca="false">IF(OR($A94="",DQ$4=""),0,COUNTIFS(Formulas!$A$2:$A$3001,DQ$4,Formulas!$B$2:$B$3001,$A94))</f>
        <v>0</v>
      </c>
      <c r="DR94" s="21" t="n">
        <f aca="false">IF(OR($A94="",DR$4=""),0,COUNTIFS(Formulas!$A$2:$A$3001,DR$4,Formulas!$B$2:$B$3001,$A94))</f>
        <v>0</v>
      </c>
      <c r="DS94" s="21" t="n">
        <f aca="false">IF(OR($A94="",DS$4=""),0,COUNTIFS(Formulas!$A$2:$A$3001,DS$4,Formulas!$B$2:$B$3001,$A94))</f>
        <v>0</v>
      </c>
      <c r="DT94" s="21" t="n">
        <f aca="false">IF(OR($A94="",DT$4=""),0,COUNTIFS(Formulas!$A$2:$A$3001,DT$4,Formulas!$B$2:$B$3001,$A94))</f>
        <v>0</v>
      </c>
      <c r="DU94" s="21" t="n">
        <f aca="false">IF(OR($A94="",DU$4=""),0,COUNTIFS(Formulas!$A$2:$A$3001,DU$4,Formulas!$B$2:$B$3001,$A94))</f>
        <v>0</v>
      </c>
      <c r="DV94" s="21" t="n">
        <f aca="false">IF(OR($A94="",DV$4=""),0,COUNTIFS(Formulas!$A$2:$A$3001,DV$4,Formulas!$B$2:$B$3001,$A94))</f>
        <v>0</v>
      </c>
      <c r="DW94" s="21" t="n">
        <f aca="false">IF(OR($A94="",DW$4=""),0,COUNTIFS(Formulas!$A$2:$A$3001,DW$4,Formulas!$B$2:$B$3001,$A94))</f>
        <v>0</v>
      </c>
      <c r="DX94" s="21" t="n">
        <f aca="false">IF(OR($A94="",DX$4=""),0,COUNTIFS(Formulas!$A$2:$A$3001,DX$4,Formulas!$B$2:$B$3001,$A94))</f>
        <v>0</v>
      </c>
      <c r="DY94" s="21" t="n">
        <f aca="false">IF(OR($A94="",DY$4=""),0,COUNTIFS(Formulas!$A$2:$A$3001,DY$4,Formulas!$B$2:$B$3001,$A94))</f>
        <v>0</v>
      </c>
      <c r="DZ94" s="21" t="n">
        <f aca="false">IF(OR($A94="",DZ$4=""),0,COUNTIFS(Formulas!$A$2:$A$3001,DZ$4,Formulas!$B$2:$B$3001,$A94))</f>
        <v>0</v>
      </c>
      <c r="EA94" s="21" t="n">
        <f aca="false">IF(OR($A94="",EA$4=""),0,COUNTIFS(Formulas!$A$2:$A$3001,EA$4,Formulas!$B$2:$B$3001,$A94))</f>
        <v>0</v>
      </c>
      <c r="EB94" s="21" t="n">
        <f aca="false">IF(OR($A94="",EB$4=""),0,COUNTIFS(Formulas!$A$2:$A$3001,EB$4,Formulas!$B$2:$B$3001,$A94))</f>
        <v>0</v>
      </c>
      <c r="EC94" s="21" t="n">
        <f aca="false">IF(OR($A94="",EC$4=""),0,COUNTIFS(Formulas!$A$2:$A$3001,EC$4,Formulas!$B$2:$B$3001,$A94))</f>
        <v>0</v>
      </c>
      <c r="ED94" s="21" t="n">
        <f aca="false">IF(OR($A94="",ED$4=""),0,COUNTIFS(Formulas!$A$2:$A$3001,ED$4,Formulas!$B$2:$B$3001,$A94))</f>
        <v>0</v>
      </c>
      <c r="EE94" s="21" t="n">
        <f aca="false">IF(OR($A94="",EE$4=""),0,COUNTIFS(Formulas!$A$2:$A$3001,EE$4,Formulas!$B$2:$B$3001,$A94))</f>
        <v>0</v>
      </c>
      <c r="EF94" s="21" t="n">
        <f aca="false">IF(OR($A94="",EF$4=""),0,COUNTIFS(Formulas!$A$2:$A$3001,EF$4,Formulas!$B$2:$B$3001,$A94))</f>
        <v>0</v>
      </c>
      <c r="EG94" s="21" t="n">
        <f aca="false">IF(OR($A94="",EG$4=""),0,COUNTIFS(Formulas!$A$2:$A$3001,EG$4,Formulas!$B$2:$B$3001,$A94))</f>
        <v>0</v>
      </c>
      <c r="EH94" s="21" t="n">
        <f aca="false">IF(OR($A94="",EH$4=""),0,COUNTIFS(Formulas!$A$2:$A$3001,EH$4,Formulas!$B$2:$B$3001,$A94))</f>
        <v>0</v>
      </c>
      <c r="EI94" s="21" t="n">
        <f aca="false">IF(OR($A94="",EI$4=""),0,COUNTIFS(Formulas!$A$2:$A$3001,EI$4,Formulas!$B$2:$B$3001,$A94))</f>
        <v>0</v>
      </c>
      <c r="EJ94" s="21" t="n">
        <f aca="false">IF(OR($A94="",EJ$4=""),0,COUNTIFS(Formulas!$A$2:$A$3001,EJ$4,Formulas!$B$2:$B$3001,$A94))</f>
        <v>0</v>
      </c>
      <c r="EK94" s="21" t="n">
        <f aca="false">IF(OR($A94="",EK$4=""),0,COUNTIFS(Formulas!$A$2:$A$3001,EK$4,Formulas!$B$2:$B$3001,$A94))</f>
        <v>0</v>
      </c>
      <c r="EL94" s="21" t="n">
        <f aca="false">IF(OR($A94="",EL$4=""),0,COUNTIFS(Formulas!$A$2:$A$3001,EL$4,Formulas!$B$2:$B$3001,$A94))</f>
        <v>0</v>
      </c>
      <c r="EM94" s="21" t="n">
        <f aca="false">IF(OR($A94="",EM$4=""),0,COUNTIFS(Formulas!$A$2:$A$3001,EM$4,Formulas!$B$2:$B$3001,$A94))</f>
        <v>0</v>
      </c>
      <c r="EN94" s="21" t="n">
        <f aca="false">IF(OR($A94="",EN$4=""),0,COUNTIFS(Formulas!$A$2:$A$3001,EN$4,Formulas!$B$2:$B$3001,$A94))</f>
        <v>0</v>
      </c>
      <c r="EO94" s="21" t="n">
        <f aca="false">IF(OR($A94="",EO$4=""),0,COUNTIFS(Formulas!$A$2:$A$3001,EO$4,Formulas!$B$2:$B$3001,$A94))</f>
        <v>0</v>
      </c>
      <c r="EP94" s="21" t="n">
        <f aca="false">IF(OR($A94="",EP$4=""),0,COUNTIFS(Formulas!$A$2:$A$3001,EP$4,Formulas!$B$2:$B$3001,$A94))</f>
        <v>0</v>
      </c>
      <c r="EQ94" s="21" t="n">
        <f aca="false">IF(OR($A94="",EQ$4=""),0,COUNTIFS(Formulas!$A$2:$A$3001,EQ$4,Formulas!$B$2:$B$3001,$A94))</f>
        <v>0</v>
      </c>
      <c r="ER94" s="21" t="n">
        <f aca="false">IF(OR($A94="",ER$4=""),0,COUNTIFS(Formulas!$A$2:$A$3001,ER$4,Formulas!$B$2:$B$3001,$A94))</f>
        <v>0</v>
      </c>
      <c r="ES94" s="21" t="n">
        <f aca="false">IF(OR($A94="",ES$4=""),0,COUNTIFS(Formulas!$A$2:$A$3001,ES$4,Formulas!$B$2:$B$3001,$A94))</f>
        <v>0</v>
      </c>
      <c r="ET94" s="21" t="n">
        <f aca="false">IF(OR($A94="",ET$4=""),0,COUNTIFS(Formulas!$A$2:$A$3001,ET$4,Formulas!$B$2:$B$3001,$A94))</f>
        <v>0</v>
      </c>
      <c r="EU94" s="21" t="n">
        <f aca="false">IF(OR($A94="",EU$4=""),0,COUNTIFS(Formulas!$A$2:$A$3001,EU$4,Formulas!$B$2:$B$3001,$A94))</f>
        <v>0</v>
      </c>
      <c r="EV94" s="21" t="n">
        <f aca="false">IF(OR($A94="",EV$4=""),0,COUNTIFS(Formulas!$A$2:$A$3001,EV$4,Formulas!$B$2:$B$3001,$A94))</f>
        <v>0</v>
      </c>
    </row>
    <row r="95" customFormat="false" ht="15" hidden="false" customHeight="false" outlineLevel="0" collapsed="false">
      <c r="A95" s="13" t="str">
        <f aca="false">IF(INDEX(Materials!$A$2:$A$301,91)="","",INDEX(Materials!$A$2:$A$301,91))</f>
        <v>Ubidecarenone (Co-Q10)</v>
      </c>
      <c r="B95" s="19" t="n">
        <f aca="false">IF(A95="","",COUNTIF(C95:EV95,"&gt;0"))</f>
        <v>3</v>
      </c>
      <c r="C95" s="21" t="n">
        <f aca="false">IF(OR($A95="",C$4=""),0,COUNTIFS(Formulas!$A$2:$A$3001,C$4,Formulas!$B$2:$B$3001,$A95))</f>
        <v>0</v>
      </c>
      <c r="D95" s="21" t="n">
        <f aca="false">IF(OR($A95="",D$4=""),0,COUNTIFS(Formulas!$A$2:$A$3001,D$4,Formulas!$B$2:$B$3001,$A95))</f>
        <v>0</v>
      </c>
      <c r="E95" s="21" t="n">
        <f aca="false">IF(OR($A95="",E$4=""),0,COUNTIFS(Formulas!$A$2:$A$3001,E$4,Formulas!$B$2:$B$3001,$A95))</f>
        <v>0</v>
      </c>
      <c r="F95" s="21" t="n">
        <f aca="false">IF(OR($A95="",F$4=""),0,COUNTIFS(Formulas!$A$2:$A$3001,F$4,Formulas!$B$2:$B$3001,$A95))</f>
        <v>0</v>
      </c>
      <c r="G95" s="21" t="n">
        <f aca="false">IF(OR($A95="",G$4=""),0,COUNTIFS(Formulas!$A$2:$A$3001,G$4,Formulas!$B$2:$B$3001,$A95))</f>
        <v>0</v>
      </c>
      <c r="H95" s="21" t="n">
        <f aca="false">IF(OR($A95="",H$4=""),0,COUNTIFS(Formulas!$A$2:$A$3001,H$4,Formulas!$B$2:$B$3001,$A95))</f>
        <v>0</v>
      </c>
      <c r="I95" s="21" t="n">
        <f aca="false">IF(OR($A95="",I$4=""),0,COUNTIFS(Formulas!$A$2:$A$3001,I$4,Formulas!$B$2:$B$3001,$A95))</f>
        <v>0</v>
      </c>
      <c r="J95" s="21" t="n">
        <f aca="false">IF(OR($A95="",J$4=""),0,COUNTIFS(Formulas!$A$2:$A$3001,J$4,Formulas!$B$2:$B$3001,$A95))</f>
        <v>0</v>
      </c>
      <c r="K95" s="21" t="n">
        <f aca="false">IF(OR($A95="",K$4=""),0,COUNTIFS(Formulas!$A$2:$A$3001,K$4,Formulas!$B$2:$B$3001,$A95))</f>
        <v>0</v>
      </c>
      <c r="L95" s="21" t="n">
        <f aca="false">IF(OR($A95="",L$4=""),0,COUNTIFS(Formulas!$A$2:$A$3001,L$4,Formulas!$B$2:$B$3001,$A95))</f>
        <v>0</v>
      </c>
      <c r="M95" s="21" t="n">
        <f aca="false">IF(OR($A95="",M$4=""),0,COUNTIFS(Formulas!$A$2:$A$3001,M$4,Formulas!$B$2:$B$3001,$A95))</f>
        <v>0</v>
      </c>
      <c r="N95" s="21" t="n">
        <f aca="false">IF(OR($A95="",N$4=""),0,COUNTIFS(Formulas!$A$2:$A$3001,N$4,Formulas!$B$2:$B$3001,$A95))</f>
        <v>0</v>
      </c>
      <c r="O95" s="21" t="n">
        <f aca="false">IF(OR($A95="",O$4=""),0,COUNTIFS(Formulas!$A$2:$A$3001,O$4,Formulas!$B$2:$B$3001,$A95))</f>
        <v>0</v>
      </c>
      <c r="P95" s="21" t="n">
        <f aca="false">IF(OR($A95="",P$4=""),0,COUNTIFS(Formulas!$A$2:$A$3001,P$4,Formulas!$B$2:$B$3001,$A95))</f>
        <v>0</v>
      </c>
      <c r="Q95" s="21" t="n">
        <f aca="false">IF(OR($A95="",Q$4=""),0,COUNTIFS(Formulas!$A$2:$A$3001,Q$4,Formulas!$B$2:$B$3001,$A95))</f>
        <v>0</v>
      </c>
      <c r="R95" s="21" t="n">
        <f aca="false">IF(OR($A95="",R$4=""),0,COUNTIFS(Formulas!$A$2:$A$3001,R$4,Formulas!$B$2:$B$3001,$A95))</f>
        <v>0</v>
      </c>
      <c r="S95" s="21" t="n">
        <f aca="false">IF(OR($A95="",S$4=""),0,COUNTIFS(Formulas!$A$2:$A$3001,S$4,Formulas!$B$2:$B$3001,$A95))</f>
        <v>0</v>
      </c>
      <c r="T95" s="21" t="n">
        <f aca="false">IF(OR($A95="",T$4=""),0,COUNTIFS(Formulas!$A$2:$A$3001,T$4,Formulas!$B$2:$B$3001,$A95))</f>
        <v>0</v>
      </c>
      <c r="U95" s="21" t="n">
        <f aca="false">IF(OR($A95="",U$4=""),0,COUNTIFS(Formulas!$A$2:$A$3001,U$4,Formulas!$B$2:$B$3001,$A95))</f>
        <v>0</v>
      </c>
      <c r="V95" s="21" t="n">
        <f aca="false">IF(OR($A95="",V$4=""),0,COUNTIFS(Formulas!$A$2:$A$3001,V$4,Formulas!$B$2:$B$3001,$A95))</f>
        <v>0</v>
      </c>
      <c r="W95" s="21" t="n">
        <f aca="false">IF(OR($A95="",W$4=""),0,COUNTIFS(Formulas!$A$2:$A$3001,W$4,Formulas!$B$2:$B$3001,$A95))</f>
        <v>0</v>
      </c>
      <c r="X95" s="21" t="n">
        <f aca="false">IF(OR($A95="",X$4=""),0,COUNTIFS(Formulas!$A$2:$A$3001,X$4,Formulas!$B$2:$B$3001,$A95))</f>
        <v>0</v>
      </c>
      <c r="Y95" s="21" t="n">
        <f aca="false">IF(OR($A95="",Y$4=""),0,COUNTIFS(Formulas!$A$2:$A$3001,Y$4,Formulas!$B$2:$B$3001,$A95))</f>
        <v>0</v>
      </c>
      <c r="Z95" s="21" t="n">
        <f aca="false">IF(OR($A95="",Z$4=""),0,COUNTIFS(Formulas!$A$2:$A$3001,Z$4,Formulas!$B$2:$B$3001,$A95))</f>
        <v>0</v>
      </c>
      <c r="AA95" s="21" t="n">
        <f aca="false">IF(OR($A95="",AA$4=""),0,COUNTIFS(Formulas!$A$2:$A$3001,AA$4,Formulas!$B$2:$B$3001,$A95))</f>
        <v>0</v>
      </c>
      <c r="AB95" s="21" t="n">
        <f aca="false">IF(OR($A95="",AB$4=""),0,COUNTIFS(Formulas!$A$2:$A$3001,AB$4,Formulas!$B$2:$B$3001,$A95))</f>
        <v>0</v>
      </c>
      <c r="AC95" s="21" t="n">
        <f aca="false">IF(OR($A95="",AC$4=""),0,COUNTIFS(Formulas!$A$2:$A$3001,AC$4,Formulas!$B$2:$B$3001,$A95))</f>
        <v>0</v>
      </c>
      <c r="AD95" s="21" t="n">
        <f aca="false">IF(OR($A95="",AD$4=""),0,COUNTIFS(Formulas!$A$2:$A$3001,AD$4,Formulas!$B$2:$B$3001,$A95))</f>
        <v>0</v>
      </c>
      <c r="AE95" s="21" t="n">
        <f aca="false">IF(OR($A95="",AE$4=""),0,COUNTIFS(Formulas!$A$2:$A$3001,AE$4,Formulas!$B$2:$B$3001,$A95))</f>
        <v>0</v>
      </c>
      <c r="AF95" s="21" t="n">
        <f aca="false">IF(OR($A95="",AF$4=""),0,COUNTIFS(Formulas!$A$2:$A$3001,AF$4,Formulas!$B$2:$B$3001,$A95))</f>
        <v>0</v>
      </c>
      <c r="AG95" s="21" t="n">
        <f aca="false">IF(OR($A95="",AG$4=""),0,COUNTIFS(Formulas!$A$2:$A$3001,AG$4,Formulas!$B$2:$B$3001,$A95))</f>
        <v>0</v>
      </c>
      <c r="AH95" s="21" t="n">
        <f aca="false">IF(OR($A95="",AH$4=""),0,COUNTIFS(Formulas!$A$2:$A$3001,AH$4,Formulas!$B$2:$B$3001,$A95))</f>
        <v>0</v>
      </c>
      <c r="AI95" s="21" t="n">
        <f aca="false">IF(OR($A95="",AI$4=""),0,COUNTIFS(Formulas!$A$2:$A$3001,AI$4,Formulas!$B$2:$B$3001,$A95))</f>
        <v>0</v>
      </c>
      <c r="AJ95" s="21" t="n">
        <f aca="false">IF(OR($A95="",AJ$4=""),0,COUNTIFS(Formulas!$A$2:$A$3001,AJ$4,Formulas!$B$2:$B$3001,$A95))</f>
        <v>0</v>
      </c>
      <c r="AK95" s="21" t="n">
        <f aca="false">IF(OR($A95="",AK$4=""),0,COUNTIFS(Formulas!$A$2:$A$3001,AK$4,Formulas!$B$2:$B$3001,$A95))</f>
        <v>0</v>
      </c>
      <c r="AL95" s="21" t="n">
        <f aca="false">IF(OR($A95="",AL$4=""),0,COUNTIFS(Formulas!$A$2:$A$3001,AL$4,Formulas!$B$2:$B$3001,$A95))</f>
        <v>0</v>
      </c>
      <c r="AM95" s="21" t="n">
        <f aca="false">IF(OR($A95="",AM$4=""),0,COUNTIFS(Formulas!$A$2:$A$3001,AM$4,Formulas!$B$2:$B$3001,$A95))</f>
        <v>0</v>
      </c>
      <c r="AN95" s="21" t="n">
        <f aca="false">IF(OR($A95="",AN$4=""),0,COUNTIFS(Formulas!$A$2:$A$3001,AN$4,Formulas!$B$2:$B$3001,$A95))</f>
        <v>0</v>
      </c>
      <c r="AO95" s="21" t="n">
        <f aca="false">IF(OR($A95="",AO$4=""),0,COUNTIFS(Formulas!$A$2:$A$3001,AO$4,Formulas!$B$2:$B$3001,$A95))</f>
        <v>0</v>
      </c>
      <c r="AP95" s="21" t="n">
        <f aca="false">IF(OR($A95="",AP$4=""),0,COUNTIFS(Formulas!$A$2:$A$3001,AP$4,Formulas!$B$2:$B$3001,$A95))</f>
        <v>0</v>
      </c>
      <c r="AQ95" s="21" t="n">
        <f aca="false">IF(OR($A95="",AQ$4=""),0,COUNTIFS(Formulas!$A$2:$A$3001,AQ$4,Formulas!$B$2:$B$3001,$A95))</f>
        <v>0</v>
      </c>
      <c r="AR95" s="21" t="n">
        <f aca="false">IF(OR($A95="",AR$4=""),0,COUNTIFS(Formulas!$A$2:$A$3001,AR$4,Formulas!$B$2:$B$3001,$A95))</f>
        <v>0</v>
      </c>
      <c r="AS95" s="21" t="n">
        <f aca="false">IF(OR($A95="",AS$4=""),0,COUNTIFS(Formulas!$A$2:$A$3001,AS$4,Formulas!$B$2:$B$3001,$A95))</f>
        <v>0</v>
      </c>
      <c r="AT95" s="21" t="n">
        <f aca="false">IF(OR($A95="",AT$4=""),0,COUNTIFS(Formulas!$A$2:$A$3001,AT$4,Formulas!$B$2:$B$3001,$A95))</f>
        <v>0</v>
      </c>
      <c r="AU95" s="21" t="n">
        <f aca="false">IF(OR($A95="",AU$4=""),0,COUNTIFS(Formulas!$A$2:$A$3001,AU$4,Formulas!$B$2:$B$3001,$A95))</f>
        <v>0</v>
      </c>
      <c r="AV95" s="21" t="n">
        <f aca="false">IF(OR($A95="",AV$4=""),0,COUNTIFS(Formulas!$A$2:$A$3001,AV$4,Formulas!$B$2:$B$3001,$A95))</f>
        <v>0</v>
      </c>
      <c r="AW95" s="21" t="n">
        <f aca="false">IF(OR($A95="",AW$4=""),0,COUNTIFS(Formulas!$A$2:$A$3001,AW$4,Formulas!$B$2:$B$3001,$A95))</f>
        <v>0</v>
      </c>
      <c r="AX95" s="21" t="n">
        <f aca="false">IF(OR($A95="",AX$4=""),0,COUNTIFS(Formulas!$A$2:$A$3001,AX$4,Formulas!$B$2:$B$3001,$A95))</f>
        <v>0</v>
      </c>
      <c r="AY95" s="21" t="n">
        <f aca="false">IF(OR($A95="",AY$4=""),0,COUNTIFS(Formulas!$A$2:$A$3001,AY$4,Formulas!$B$2:$B$3001,$A95))</f>
        <v>0</v>
      </c>
      <c r="AZ95" s="21" t="n">
        <f aca="false">IF(OR($A95="",AZ$4=""),0,COUNTIFS(Formulas!$A$2:$A$3001,AZ$4,Formulas!$B$2:$B$3001,$A95))</f>
        <v>0</v>
      </c>
      <c r="BA95" s="21" t="n">
        <f aca="false">IF(OR($A95="",BA$4=""),0,COUNTIFS(Formulas!$A$2:$A$3001,BA$4,Formulas!$B$2:$B$3001,$A95))</f>
        <v>0</v>
      </c>
      <c r="BB95" s="21" t="n">
        <f aca="false">IF(OR($A95="",BB$4=""),0,COUNTIFS(Formulas!$A$2:$A$3001,BB$4,Formulas!$B$2:$B$3001,$A95))</f>
        <v>0</v>
      </c>
      <c r="BC95" s="21" t="n">
        <f aca="false">IF(OR($A95="",BC$4=""),0,COUNTIFS(Formulas!$A$2:$A$3001,BC$4,Formulas!$B$2:$B$3001,$A95))</f>
        <v>0</v>
      </c>
      <c r="BD95" s="21" t="n">
        <f aca="false">IF(OR($A95="",BD$4=""),0,COUNTIFS(Formulas!$A$2:$A$3001,BD$4,Formulas!$B$2:$B$3001,$A95))</f>
        <v>0</v>
      </c>
      <c r="BE95" s="21" t="n">
        <f aca="false">IF(OR($A95="",BE$4=""),0,COUNTIFS(Formulas!$A$2:$A$3001,BE$4,Formulas!$B$2:$B$3001,$A95))</f>
        <v>0</v>
      </c>
      <c r="BF95" s="21" t="n">
        <f aca="false">IF(OR($A95="",BF$4=""),0,COUNTIFS(Formulas!$A$2:$A$3001,BF$4,Formulas!$B$2:$B$3001,$A95))</f>
        <v>0</v>
      </c>
      <c r="BG95" s="21" t="n">
        <f aca="false">IF(OR($A95="",BG$4=""),0,COUNTIFS(Formulas!$A$2:$A$3001,BG$4,Formulas!$B$2:$B$3001,$A95))</f>
        <v>0</v>
      </c>
      <c r="BH95" s="21" t="n">
        <f aca="false">IF(OR($A95="",BH$4=""),0,COUNTIFS(Formulas!$A$2:$A$3001,BH$4,Formulas!$B$2:$B$3001,$A95))</f>
        <v>0</v>
      </c>
      <c r="BI95" s="21" t="n">
        <f aca="false">IF(OR($A95="",BI$4=""),0,COUNTIFS(Formulas!$A$2:$A$3001,BI$4,Formulas!$B$2:$B$3001,$A95))</f>
        <v>0</v>
      </c>
      <c r="BJ95" s="21" t="n">
        <f aca="false">IF(OR($A95="",BJ$4=""),0,COUNTIFS(Formulas!$A$2:$A$3001,BJ$4,Formulas!$B$2:$B$3001,$A95))</f>
        <v>0</v>
      </c>
      <c r="BK95" s="21" t="n">
        <f aca="false">IF(OR($A95="",BK$4=""),0,COUNTIFS(Formulas!$A$2:$A$3001,BK$4,Formulas!$B$2:$B$3001,$A95))</f>
        <v>0</v>
      </c>
      <c r="BL95" s="21" t="n">
        <f aca="false">IF(OR($A95="",BL$4=""),0,COUNTIFS(Formulas!$A$2:$A$3001,BL$4,Formulas!$B$2:$B$3001,$A95))</f>
        <v>0</v>
      </c>
      <c r="BM95" s="21" t="n">
        <f aca="false">IF(OR($A95="",BM$4=""),0,COUNTIFS(Formulas!$A$2:$A$3001,BM$4,Formulas!$B$2:$B$3001,$A95))</f>
        <v>0</v>
      </c>
      <c r="BN95" s="21" t="n">
        <f aca="false">IF(OR($A95="",BN$4=""),0,COUNTIFS(Formulas!$A$2:$A$3001,BN$4,Formulas!$B$2:$B$3001,$A95))</f>
        <v>0</v>
      </c>
      <c r="BO95" s="21" t="n">
        <f aca="false">IF(OR($A95="",BO$4=""),0,COUNTIFS(Formulas!$A$2:$A$3001,BO$4,Formulas!$B$2:$B$3001,$A95))</f>
        <v>0</v>
      </c>
      <c r="BP95" s="21" t="n">
        <f aca="false">IF(OR($A95="",BP$4=""),0,COUNTIFS(Formulas!$A$2:$A$3001,BP$4,Formulas!$B$2:$B$3001,$A95))</f>
        <v>0</v>
      </c>
      <c r="BQ95" s="21" t="n">
        <f aca="false">IF(OR($A95="",BQ$4=""),0,COUNTIFS(Formulas!$A$2:$A$3001,BQ$4,Formulas!$B$2:$B$3001,$A95))</f>
        <v>0</v>
      </c>
      <c r="BR95" s="21" t="n">
        <f aca="false">IF(OR($A95="",BR$4=""),0,COUNTIFS(Formulas!$A$2:$A$3001,BR$4,Formulas!$B$2:$B$3001,$A95))</f>
        <v>0</v>
      </c>
      <c r="BS95" s="21" t="n">
        <f aca="false">IF(OR($A95="",BS$4=""),0,COUNTIFS(Formulas!$A$2:$A$3001,BS$4,Formulas!$B$2:$B$3001,$A95))</f>
        <v>0</v>
      </c>
      <c r="BT95" s="21" t="n">
        <f aca="false">IF(OR($A95="",BT$4=""),0,COUNTIFS(Formulas!$A$2:$A$3001,BT$4,Formulas!$B$2:$B$3001,$A95))</f>
        <v>0</v>
      </c>
      <c r="BU95" s="21" t="n">
        <f aca="false">IF(OR($A95="",BU$4=""),0,COUNTIFS(Formulas!$A$2:$A$3001,BU$4,Formulas!$B$2:$B$3001,$A95))</f>
        <v>0</v>
      </c>
      <c r="BV95" s="21" t="n">
        <f aca="false">IF(OR($A95="",BV$4=""),0,COUNTIFS(Formulas!$A$2:$A$3001,BV$4,Formulas!$B$2:$B$3001,$A95))</f>
        <v>0</v>
      </c>
      <c r="BW95" s="21" t="n">
        <f aca="false">IF(OR($A95="",BW$4=""),0,COUNTIFS(Formulas!$A$2:$A$3001,BW$4,Formulas!$B$2:$B$3001,$A95))</f>
        <v>0</v>
      </c>
      <c r="BX95" s="21" t="n">
        <f aca="false">IF(OR($A95="",BX$4=""),0,COUNTIFS(Formulas!$A$2:$A$3001,BX$4,Formulas!$B$2:$B$3001,$A95))</f>
        <v>0</v>
      </c>
      <c r="BY95" s="21" t="n">
        <f aca="false">IF(OR($A95="",BY$4=""),0,COUNTIFS(Formulas!$A$2:$A$3001,BY$4,Formulas!$B$2:$B$3001,$A95))</f>
        <v>0</v>
      </c>
      <c r="BZ95" s="21" t="n">
        <f aca="false">IF(OR($A95="",BZ$4=""),0,COUNTIFS(Formulas!$A$2:$A$3001,BZ$4,Formulas!$B$2:$B$3001,$A95))</f>
        <v>0</v>
      </c>
      <c r="CA95" s="21" t="n">
        <f aca="false">IF(OR($A95="",CA$4=""),0,COUNTIFS(Formulas!$A$2:$A$3001,CA$4,Formulas!$B$2:$B$3001,$A95))</f>
        <v>0</v>
      </c>
      <c r="CB95" s="21" t="n">
        <f aca="false">IF(OR($A95="",CB$4=""),0,COUNTIFS(Formulas!$A$2:$A$3001,CB$4,Formulas!$B$2:$B$3001,$A95))</f>
        <v>0</v>
      </c>
      <c r="CC95" s="21" t="n">
        <f aca="false">IF(OR($A95="",CC$4=""),0,COUNTIFS(Formulas!$A$2:$A$3001,CC$4,Formulas!$B$2:$B$3001,$A95))</f>
        <v>0</v>
      </c>
      <c r="CD95" s="21" t="n">
        <f aca="false">IF(OR($A95="",CD$4=""),0,COUNTIFS(Formulas!$A$2:$A$3001,CD$4,Formulas!$B$2:$B$3001,$A95))</f>
        <v>0</v>
      </c>
      <c r="CE95" s="21" t="n">
        <f aca="false">IF(OR($A95="",CE$4=""),0,COUNTIFS(Formulas!$A$2:$A$3001,CE$4,Formulas!$B$2:$B$3001,$A95))</f>
        <v>0</v>
      </c>
      <c r="CF95" s="21" t="n">
        <f aca="false">IF(OR($A95="",CF$4=""),0,COUNTIFS(Formulas!$A$2:$A$3001,CF$4,Formulas!$B$2:$B$3001,$A95))</f>
        <v>0</v>
      </c>
      <c r="CG95" s="21" t="n">
        <f aca="false">IF(OR($A95="",CG$4=""),0,COUNTIFS(Formulas!$A$2:$A$3001,CG$4,Formulas!$B$2:$B$3001,$A95))</f>
        <v>0</v>
      </c>
      <c r="CH95" s="21" t="n">
        <f aca="false">IF(OR($A95="",CH$4=""),0,COUNTIFS(Formulas!$A$2:$A$3001,CH$4,Formulas!$B$2:$B$3001,$A95))</f>
        <v>0</v>
      </c>
      <c r="CI95" s="21" t="n">
        <f aca="false">IF(OR($A95="",CI$4=""),0,COUNTIFS(Formulas!$A$2:$A$3001,CI$4,Formulas!$B$2:$B$3001,$A95))</f>
        <v>0</v>
      </c>
      <c r="CJ95" s="21" t="n">
        <f aca="false">IF(OR($A95="",CJ$4=""),0,COUNTIFS(Formulas!$A$2:$A$3001,CJ$4,Formulas!$B$2:$B$3001,$A95))</f>
        <v>0</v>
      </c>
      <c r="CK95" s="21" t="n">
        <f aca="false">IF(OR($A95="",CK$4=""),0,COUNTIFS(Formulas!$A$2:$A$3001,CK$4,Formulas!$B$2:$B$3001,$A95))</f>
        <v>0</v>
      </c>
      <c r="CL95" s="21" t="n">
        <f aca="false">IF(OR($A95="",CL$4=""),0,COUNTIFS(Formulas!$A$2:$A$3001,CL$4,Formulas!$B$2:$B$3001,$A95))</f>
        <v>0</v>
      </c>
      <c r="CM95" s="21" t="n">
        <f aca="false">IF(OR($A95="",CM$4=""),0,COUNTIFS(Formulas!$A$2:$A$3001,CM$4,Formulas!$B$2:$B$3001,$A95))</f>
        <v>0</v>
      </c>
      <c r="CN95" s="21" t="n">
        <f aca="false">IF(OR($A95="",CN$4=""),0,COUNTIFS(Formulas!$A$2:$A$3001,CN$4,Formulas!$B$2:$B$3001,$A95))</f>
        <v>1</v>
      </c>
      <c r="CO95" s="21" t="n">
        <f aca="false">IF(OR($A95="",CO$4=""),0,COUNTIFS(Formulas!$A$2:$A$3001,CO$4,Formulas!$B$2:$B$3001,$A95))</f>
        <v>1</v>
      </c>
      <c r="CP95" s="21" t="n">
        <f aca="false">IF(OR($A95="",CP$4=""),0,COUNTIFS(Formulas!$A$2:$A$3001,CP$4,Formulas!$B$2:$B$3001,$A95))</f>
        <v>0</v>
      </c>
      <c r="CQ95" s="21" t="n">
        <f aca="false">IF(OR($A95="",CQ$4=""),0,COUNTIFS(Formulas!$A$2:$A$3001,CQ$4,Formulas!$B$2:$B$3001,$A95))</f>
        <v>0</v>
      </c>
      <c r="CR95" s="21" t="n">
        <f aca="false">IF(OR($A95="",CR$4=""),0,COUNTIFS(Formulas!$A$2:$A$3001,CR$4,Formulas!$B$2:$B$3001,$A95))</f>
        <v>0</v>
      </c>
      <c r="CS95" s="21" t="n">
        <f aca="false">IF(OR($A95="",CS$4=""),0,COUNTIFS(Formulas!$A$2:$A$3001,CS$4,Formulas!$B$2:$B$3001,$A95))</f>
        <v>0</v>
      </c>
      <c r="CT95" s="21" t="n">
        <f aca="false">IF(OR($A95="",CT$4=""),0,COUNTIFS(Formulas!$A$2:$A$3001,CT$4,Formulas!$B$2:$B$3001,$A95))</f>
        <v>0</v>
      </c>
      <c r="CU95" s="21" t="n">
        <f aca="false">IF(OR($A95="",CU$4=""),0,COUNTIFS(Formulas!$A$2:$A$3001,CU$4,Formulas!$B$2:$B$3001,$A95))</f>
        <v>1</v>
      </c>
      <c r="CV95" s="21" t="n">
        <f aca="false">IF(OR($A95="",CV$4=""),0,COUNTIFS(Formulas!$A$2:$A$3001,CV$4,Formulas!$B$2:$B$3001,$A95))</f>
        <v>0</v>
      </c>
      <c r="CW95" s="21" t="n">
        <f aca="false">IF(OR($A95="",CW$4=""),0,COUNTIFS(Formulas!$A$2:$A$3001,CW$4,Formulas!$B$2:$B$3001,$A95))</f>
        <v>0</v>
      </c>
      <c r="CX95" s="21" t="n">
        <f aca="false">IF(OR($A95="",CX$4=""),0,COUNTIFS(Formulas!$A$2:$A$3001,CX$4,Formulas!$B$2:$B$3001,$A95))</f>
        <v>0</v>
      </c>
      <c r="CY95" s="21" t="n">
        <f aca="false">IF(OR($A95="",CY$4=""),0,COUNTIFS(Formulas!$A$2:$A$3001,CY$4,Formulas!$B$2:$B$3001,$A95))</f>
        <v>0</v>
      </c>
      <c r="CZ95" s="21" t="n">
        <f aca="false">IF(OR($A95="",CZ$4=""),0,COUNTIFS(Formulas!$A$2:$A$3001,CZ$4,Formulas!$B$2:$B$3001,$A95))</f>
        <v>0</v>
      </c>
      <c r="DA95" s="21" t="n">
        <f aca="false">IF(OR($A95="",DA$4=""),0,COUNTIFS(Formulas!$A$2:$A$3001,DA$4,Formulas!$B$2:$B$3001,$A95))</f>
        <v>0</v>
      </c>
      <c r="DB95" s="21" t="n">
        <f aca="false">IF(OR($A95="",DB$4=""),0,COUNTIFS(Formulas!$A$2:$A$3001,DB$4,Formulas!$B$2:$B$3001,$A95))</f>
        <v>0</v>
      </c>
      <c r="DC95" s="21" t="n">
        <f aca="false">IF(OR($A95="",DC$4=""),0,COUNTIFS(Formulas!$A$2:$A$3001,DC$4,Formulas!$B$2:$B$3001,$A95))</f>
        <v>0</v>
      </c>
      <c r="DD95" s="21" t="n">
        <f aca="false">IF(OR($A95="",DD$4=""),0,COUNTIFS(Formulas!$A$2:$A$3001,DD$4,Formulas!$B$2:$B$3001,$A95))</f>
        <v>0</v>
      </c>
      <c r="DE95" s="21" t="n">
        <f aca="false">IF(OR($A95="",DE$4=""),0,COUNTIFS(Formulas!$A$2:$A$3001,DE$4,Formulas!$B$2:$B$3001,$A95))</f>
        <v>0</v>
      </c>
      <c r="DF95" s="21" t="n">
        <f aca="false">IF(OR($A95="",DF$4=""),0,COUNTIFS(Formulas!$A$2:$A$3001,DF$4,Formulas!$B$2:$B$3001,$A95))</f>
        <v>0</v>
      </c>
      <c r="DG95" s="21" t="n">
        <f aca="false">IF(OR($A95="",DG$4=""),0,COUNTIFS(Formulas!$A$2:$A$3001,DG$4,Formulas!$B$2:$B$3001,$A95))</f>
        <v>0</v>
      </c>
      <c r="DH95" s="21" t="n">
        <f aca="false">IF(OR($A95="",DH$4=""),0,COUNTIFS(Formulas!$A$2:$A$3001,DH$4,Formulas!$B$2:$B$3001,$A95))</f>
        <v>0</v>
      </c>
      <c r="DI95" s="21" t="n">
        <f aca="false">IF(OR($A95="",DI$4=""),0,COUNTIFS(Formulas!$A$2:$A$3001,DI$4,Formulas!$B$2:$B$3001,$A95))</f>
        <v>0</v>
      </c>
      <c r="DJ95" s="21" t="n">
        <f aca="false">IF(OR($A95="",DJ$4=""),0,COUNTIFS(Formulas!$A$2:$A$3001,DJ$4,Formulas!$B$2:$B$3001,$A95))</f>
        <v>0</v>
      </c>
      <c r="DK95" s="21" t="n">
        <f aca="false">IF(OR($A95="",DK$4=""),0,COUNTIFS(Formulas!$A$2:$A$3001,DK$4,Formulas!$B$2:$B$3001,$A95))</f>
        <v>0</v>
      </c>
      <c r="DL95" s="21" t="n">
        <f aca="false">IF(OR($A95="",DL$4=""),0,COUNTIFS(Formulas!$A$2:$A$3001,DL$4,Formulas!$B$2:$B$3001,$A95))</f>
        <v>0</v>
      </c>
      <c r="DM95" s="21" t="n">
        <f aca="false">IF(OR($A95="",DM$4=""),0,COUNTIFS(Formulas!$A$2:$A$3001,DM$4,Formulas!$B$2:$B$3001,$A95))</f>
        <v>0</v>
      </c>
      <c r="DN95" s="21" t="n">
        <f aca="false">IF(OR($A95="",DN$4=""),0,COUNTIFS(Formulas!$A$2:$A$3001,DN$4,Formulas!$B$2:$B$3001,$A95))</f>
        <v>0</v>
      </c>
      <c r="DO95" s="21" t="n">
        <f aca="false">IF(OR($A95="",DO$4=""),0,COUNTIFS(Formulas!$A$2:$A$3001,DO$4,Formulas!$B$2:$B$3001,$A95))</f>
        <v>0</v>
      </c>
      <c r="DP95" s="21" t="n">
        <f aca="false">IF(OR($A95="",DP$4=""),0,COUNTIFS(Formulas!$A$2:$A$3001,DP$4,Formulas!$B$2:$B$3001,$A95))</f>
        <v>0</v>
      </c>
      <c r="DQ95" s="21" t="n">
        <f aca="false">IF(OR($A95="",DQ$4=""),0,COUNTIFS(Formulas!$A$2:$A$3001,DQ$4,Formulas!$B$2:$B$3001,$A95))</f>
        <v>0</v>
      </c>
      <c r="DR95" s="21" t="n">
        <f aca="false">IF(OR($A95="",DR$4=""),0,COUNTIFS(Formulas!$A$2:$A$3001,DR$4,Formulas!$B$2:$B$3001,$A95))</f>
        <v>0</v>
      </c>
      <c r="DS95" s="21" t="n">
        <f aca="false">IF(OR($A95="",DS$4=""),0,COUNTIFS(Formulas!$A$2:$A$3001,DS$4,Formulas!$B$2:$B$3001,$A95))</f>
        <v>0</v>
      </c>
      <c r="DT95" s="21" t="n">
        <f aca="false">IF(OR($A95="",DT$4=""),0,COUNTIFS(Formulas!$A$2:$A$3001,DT$4,Formulas!$B$2:$B$3001,$A95))</f>
        <v>0</v>
      </c>
      <c r="DU95" s="21" t="n">
        <f aca="false">IF(OR($A95="",DU$4=""),0,COUNTIFS(Formulas!$A$2:$A$3001,DU$4,Formulas!$B$2:$B$3001,$A95))</f>
        <v>0</v>
      </c>
      <c r="DV95" s="21" t="n">
        <f aca="false">IF(OR($A95="",DV$4=""),0,COUNTIFS(Formulas!$A$2:$A$3001,DV$4,Formulas!$B$2:$B$3001,$A95))</f>
        <v>0</v>
      </c>
      <c r="DW95" s="21" t="n">
        <f aca="false">IF(OR($A95="",DW$4=""),0,COUNTIFS(Formulas!$A$2:$A$3001,DW$4,Formulas!$B$2:$B$3001,$A95))</f>
        <v>0</v>
      </c>
      <c r="DX95" s="21" t="n">
        <f aca="false">IF(OR($A95="",DX$4=""),0,COUNTIFS(Formulas!$A$2:$A$3001,DX$4,Formulas!$B$2:$B$3001,$A95))</f>
        <v>0</v>
      </c>
      <c r="DY95" s="21" t="n">
        <f aca="false">IF(OR($A95="",DY$4=""),0,COUNTIFS(Formulas!$A$2:$A$3001,DY$4,Formulas!$B$2:$B$3001,$A95))</f>
        <v>0</v>
      </c>
      <c r="DZ95" s="21" t="n">
        <f aca="false">IF(OR($A95="",DZ$4=""),0,COUNTIFS(Formulas!$A$2:$A$3001,DZ$4,Formulas!$B$2:$B$3001,$A95))</f>
        <v>0</v>
      </c>
      <c r="EA95" s="21" t="n">
        <f aca="false">IF(OR($A95="",EA$4=""),0,COUNTIFS(Formulas!$A$2:$A$3001,EA$4,Formulas!$B$2:$B$3001,$A95))</f>
        <v>0</v>
      </c>
      <c r="EB95" s="21" t="n">
        <f aca="false">IF(OR($A95="",EB$4=""),0,COUNTIFS(Formulas!$A$2:$A$3001,EB$4,Formulas!$B$2:$B$3001,$A95))</f>
        <v>0</v>
      </c>
      <c r="EC95" s="21" t="n">
        <f aca="false">IF(OR($A95="",EC$4=""),0,COUNTIFS(Formulas!$A$2:$A$3001,EC$4,Formulas!$B$2:$B$3001,$A95))</f>
        <v>0</v>
      </c>
      <c r="ED95" s="21" t="n">
        <f aca="false">IF(OR($A95="",ED$4=""),0,COUNTIFS(Formulas!$A$2:$A$3001,ED$4,Formulas!$B$2:$B$3001,$A95))</f>
        <v>0</v>
      </c>
      <c r="EE95" s="21" t="n">
        <f aca="false">IF(OR($A95="",EE$4=""),0,COUNTIFS(Formulas!$A$2:$A$3001,EE$4,Formulas!$B$2:$B$3001,$A95))</f>
        <v>0</v>
      </c>
      <c r="EF95" s="21" t="n">
        <f aca="false">IF(OR($A95="",EF$4=""),0,COUNTIFS(Formulas!$A$2:$A$3001,EF$4,Formulas!$B$2:$B$3001,$A95))</f>
        <v>0</v>
      </c>
      <c r="EG95" s="21" t="n">
        <f aca="false">IF(OR($A95="",EG$4=""),0,COUNTIFS(Formulas!$A$2:$A$3001,EG$4,Formulas!$B$2:$B$3001,$A95))</f>
        <v>0</v>
      </c>
      <c r="EH95" s="21" t="n">
        <f aca="false">IF(OR($A95="",EH$4=""),0,COUNTIFS(Formulas!$A$2:$A$3001,EH$4,Formulas!$B$2:$B$3001,$A95))</f>
        <v>0</v>
      </c>
      <c r="EI95" s="21" t="n">
        <f aca="false">IF(OR($A95="",EI$4=""),0,COUNTIFS(Formulas!$A$2:$A$3001,EI$4,Formulas!$B$2:$B$3001,$A95))</f>
        <v>0</v>
      </c>
      <c r="EJ95" s="21" t="n">
        <f aca="false">IF(OR($A95="",EJ$4=""),0,COUNTIFS(Formulas!$A$2:$A$3001,EJ$4,Formulas!$B$2:$B$3001,$A95))</f>
        <v>0</v>
      </c>
      <c r="EK95" s="21" t="n">
        <f aca="false">IF(OR($A95="",EK$4=""),0,COUNTIFS(Formulas!$A$2:$A$3001,EK$4,Formulas!$B$2:$B$3001,$A95))</f>
        <v>0</v>
      </c>
      <c r="EL95" s="21" t="n">
        <f aca="false">IF(OR($A95="",EL$4=""),0,COUNTIFS(Formulas!$A$2:$A$3001,EL$4,Formulas!$B$2:$B$3001,$A95))</f>
        <v>0</v>
      </c>
      <c r="EM95" s="21" t="n">
        <f aca="false">IF(OR($A95="",EM$4=""),0,COUNTIFS(Formulas!$A$2:$A$3001,EM$4,Formulas!$B$2:$B$3001,$A95))</f>
        <v>0</v>
      </c>
      <c r="EN95" s="21" t="n">
        <f aca="false">IF(OR($A95="",EN$4=""),0,COUNTIFS(Formulas!$A$2:$A$3001,EN$4,Formulas!$B$2:$B$3001,$A95))</f>
        <v>0</v>
      </c>
      <c r="EO95" s="21" t="n">
        <f aca="false">IF(OR($A95="",EO$4=""),0,COUNTIFS(Formulas!$A$2:$A$3001,EO$4,Formulas!$B$2:$B$3001,$A95))</f>
        <v>0</v>
      </c>
      <c r="EP95" s="21" t="n">
        <f aca="false">IF(OR($A95="",EP$4=""),0,COUNTIFS(Formulas!$A$2:$A$3001,EP$4,Formulas!$B$2:$B$3001,$A95))</f>
        <v>0</v>
      </c>
      <c r="EQ95" s="21" t="n">
        <f aca="false">IF(OR($A95="",EQ$4=""),0,COUNTIFS(Formulas!$A$2:$A$3001,EQ$4,Formulas!$B$2:$B$3001,$A95))</f>
        <v>0</v>
      </c>
      <c r="ER95" s="21" t="n">
        <f aca="false">IF(OR($A95="",ER$4=""),0,COUNTIFS(Formulas!$A$2:$A$3001,ER$4,Formulas!$B$2:$B$3001,$A95))</f>
        <v>0</v>
      </c>
      <c r="ES95" s="21" t="n">
        <f aca="false">IF(OR($A95="",ES$4=""),0,COUNTIFS(Formulas!$A$2:$A$3001,ES$4,Formulas!$B$2:$B$3001,$A95))</f>
        <v>0</v>
      </c>
      <c r="ET95" s="21" t="n">
        <f aca="false">IF(OR($A95="",ET$4=""),0,COUNTIFS(Formulas!$A$2:$A$3001,ET$4,Formulas!$B$2:$B$3001,$A95))</f>
        <v>0</v>
      </c>
      <c r="EU95" s="21" t="n">
        <f aca="false">IF(OR($A95="",EU$4=""),0,COUNTIFS(Formulas!$A$2:$A$3001,EU$4,Formulas!$B$2:$B$3001,$A95))</f>
        <v>0</v>
      </c>
      <c r="EV95" s="21" t="n">
        <f aca="false">IF(OR($A95="",EV$4=""),0,COUNTIFS(Formulas!$A$2:$A$3001,EV$4,Formulas!$B$2:$B$3001,$A95))</f>
        <v>0</v>
      </c>
    </row>
    <row r="96" customFormat="false" ht="15" hidden="false" customHeight="false" outlineLevel="0" collapsed="false">
      <c r="A96" s="13" t="str">
        <f aca="false">IF(INDEX(Materials!$A$2:$A$301,92)="","",INDEX(Materials!$A$2:$A$301,92))</f>
        <v>Vitamin D3</v>
      </c>
      <c r="B96" s="19" t="n">
        <f aca="false">IF(A96="","",COUNTIF(C96:EV96,"&gt;0"))</f>
        <v>8</v>
      </c>
      <c r="C96" s="21" t="n">
        <f aca="false">IF(OR($A96="",C$4=""),0,COUNTIFS(Formulas!$A$2:$A$3001,C$4,Formulas!$B$2:$B$3001,$A96))</f>
        <v>0</v>
      </c>
      <c r="D96" s="21" t="n">
        <f aca="false">IF(OR($A96="",D$4=""),0,COUNTIFS(Formulas!$A$2:$A$3001,D$4,Formulas!$B$2:$B$3001,$A96))</f>
        <v>0</v>
      </c>
      <c r="E96" s="21" t="n">
        <f aca="false">IF(OR($A96="",E$4=""),0,COUNTIFS(Formulas!$A$2:$A$3001,E$4,Formulas!$B$2:$B$3001,$A96))</f>
        <v>0</v>
      </c>
      <c r="F96" s="21" t="n">
        <f aca="false">IF(OR($A96="",F$4=""),0,COUNTIFS(Formulas!$A$2:$A$3001,F$4,Formulas!$B$2:$B$3001,$A96))</f>
        <v>0</v>
      </c>
      <c r="G96" s="21" t="n">
        <f aca="false">IF(OR($A96="",G$4=""),0,COUNTIFS(Formulas!$A$2:$A$3001,G$4,Formulas!$B$2:$B$3001,$A96))</f>
        <v>0</v>
      </c>
      <c r="H96" s="21" t="n">
        <f aca="false">IF(OR($A96="",H$4=""),0,COUNTIFS(Formulas!$A$2:$A$3001,H$4,Formulas!$B$2:$B$3001,$A96))</f>
        <v>0</v>
      </c>
      <c r="I96" s="21" t="n">
        <f aca="false">IF(OR($A96="",I$4=""),0,COUNTIFS(Formulas!$A$2:$A$3001,I$4,Formulas!$B$2:$B$3001,$A96))</f>
        <v>0</v>
      </c>
      <c r="J96" s="21" t="n">
        <f aca="false">IF(OR($A96="",J$4=""),0,COUNTIFS(Formulas!$A$2:$A$3001,J$4,Formulas!$B$2:$B$3001,$A96))</f>
        <v>0</v>
      </c>
      <c r="K96" s="21" t="n">
        <f aca="false">IF(OR($A96="",K$4=""),0,COUNTIFS(Formulas!$A$2:$A$3001,K$4,Formulas!$B$2:$B$3001,$A96))</f>
        <v>0</v>
      </c>
      <c r="L96" s="21" t="n">
        <f aca="false">IF(OR($A96="",L$4=""),0,COUNTIFS(Formulas!$A$2:$A$3001,L$4,Formulas!$B$2:$B$3001,$A96))</f>
        <v>0</v>
      </c>
      <c r="M96" s="21" t="n">
        <f aca="false">IF(OR($A96="",M$4=""),0,COUNTIFS(Formulas!$A$2:$A$3001,M$4,Formulas!$B$2:$B$3001,$A96))</f>
        <v>0</v>
      </c>
      <c r="N96" s="21" t="n">
        <f aca="false">IF(OR($A96="",N$4=""),0,COUNTIFS(Formulas!$A$2:$A$3001,N$4,Formulas!$B$2:$B$3001,$A96))</f>
        <v>0</v>
      </c>
      <c r="O96" s="21" t="n">
        <f aca="false">IF(OR($A96="",O$4=""),0,COUNTIFS(Formulas!$A$2:$A$3001,O$4,Formulas!$B$2:$B$3001,$A96))</f>
        <v>0</v>
      </c>
      <c r="P96" s="21" t="n">
        <f aca="false">IF(OR($A96="",P$4=""),0,COUNTIFS(Formulas!$A$2:$A$3001,P$4,Formulas!$B$2:$B$3001,$A96))</f>
        <v>0</v>
      </c>
      <c r="Q96" s="21" t="n">
        <f aca="false">IF(OR($A96="",Q$4=""),0,COUNTIFS(Formulas!$A$2:$A$3001,Q$4,Formulas!$B$2:$B$3001,$A96))</f>
        <v>0</v>
      </c>
      <c r="R96" s="21" t="n">
        <f aca="false">IF(OR($A96="",R$4=""),0,COUNTIFS(Formulas!$A$2:$A$3001,R$4,Formulas!$B$2:$B$3001,$A96))</f>
        <v>0</v>
      </c>
      <c r="S96" s="21" t="n">
        <f aca="false">IF(OR($A96="",S$4=""),0,COUNTIFS(Formulas!$A$2:$A$3001,S$4,Formulas!$B$2:$B$3001,$A96))</f>
        <v>0</v>
      </c>
      <c r="T96" s="21" t="n">
        <f aca="false">IF(OR($A96="",T$4=""),0,COUNTIFS(Formulas!$A$2:$A$3001,T$4,Formulas!$B$2:$B$3001,$A96))</f>
        <v>0</v>
      </c>
      <c r="U96" s="21" t="n">
        <f aca="false">IF(OR($A96="",U$4=""),0,COUNTIFS(Formulas!$A$2:$A$3001,U$4,Formulas!$B$2:$B$3001,$A96))</f>
        <v>0</v>
      </c>
      <c r="V96" s="21" t="n">
        <f aca="false">IF(OR($A96="",V$4=""),0,COUNTIFS(Formulas!$A$2:$A$3001,V$4,Formulas!$B$2:$B$3001,$A96))</f>
        <v>0</v>
      </c>
      <c r="W96" s="21" t="n">
        <f aca="false">IF(OR($A96="",W$4=""),0,COUNTIFS(Formulas!$A$2:$A$3001,W$4,Formulas!$B$2:$B$3001,$A96))</f>
        <v>0</v>
      </c>
      <c r="X96" s="21" t="n">
        <f aca="false">IF(OR($A96="",X$4=""),0,COUNTIFS(Formulas!$A$2:$A$3001,X$4,Formulas!$B$2:$B$3001,$A96))</f>
        <v>0</v>
      </c>
      <c r="Y96" s="21" t="n">
        <f aca="false">IF(OR($A96="",Y$4=""),0,COUNTIFS(Formulas!$A$2:$A$3001,Y$4,Formulas!$B$2:$B$3001,$A96))</f>
        <v>0</v>
      </c>
      <c r="Z96" s="21" t="n">
        <f aca="false">IF(OR($A96="",Z$4=""),0,COUNTIFS(Formulas!$A$2:$A$3001,Z$4,Formulas!$B$2:$B$3001,$A96))</f>
        <v>0</v>
      </c>
      <c r="AA96" s="21" t="n">
        <f aca="false">IF(OR($A96="",AA$4=""),0,COUNTIFS(Formulas!$A$2:$A$3001,AA$4,Formulas!$B$2:$B$3001,$A96))</f>
        <v>0</v>
      </c>
      <c r="AB96" s="21" t="n">
        <f aca="false">IF(OR($A96="",AB$4=""),0,COUNTIFS(Formulas!$A$2:$A$3001,AB$4,Formulas!$B$2:$B$3001,$A96))</f>
        <v>0</v>
      </c>
      <c r="AC96" s="21" t="n">
        <f aca="false">IF(OR($A96="",AC$4=""),0,COUNTIFS(Formulas!$A$2:$A$3001,AC$4,Formulas!$B$2:$B$3001,$A96))</f>
        <v>0</v>
      </c>
      <c r="AD96" s="21" t="n">
        <f aca="false">IF(OR($A96="",AD$4=""),0,COUNTIFS(Formulas!$A$2:$A$3001,AD$4,Formulas!$B$2:$B$3001,$A96))</f>
        <v>0</v>
      </c>
      <c r="AE96" s="21" t="n">
        <f aca="false">IF(OR($A96="",AE$4=""),0,COUNTIFS(Formulas!$A$2:$A$3001,AE$4,Formulas!$B$2:$B$3001,$A96))</f>
        <v>0</v>
      </c>
      <c r="AF96" s="21" t="n">
        <f aca="false">IF(OR($A96="",AF$4=""),0,COUNTIFS(Formulas!$A$2:$A$3001,AF$4,Formulas!$B$2:$B$3001,$A96))</f>
        <v>0</v>
      </c>
      <c r="AG96" s="21" t="n">
        <f aca="false">IF(OR($A96="",AG$4=""),0,COUNTIFS(Formulas!$A$2:$A$3001,AG$4,Formulas!$B$2:$B$3001,$A96))</f>
        <v>0</v>
      </c>
      <c r="AH96" s="21" t="n">
        <f aca="false">IF(OR($A96="",AH$4=""),0,COUNTIFS(Formulas!$A$2:$A$3001,AH$4,Formulas!$B$2:$B$3001,$A96))</f>
        <v>0</v>
      </c>
      <c r="AI96" s="21" t="n">
        <f aca="false">IF(OR($A96="",AI$4=""),0,COUNTIFS(Formulas!$A$2:$A$3001,AI$4,Formulas!$B$2:$B$3001,$A96))</f>
        <v>0</v>
      </c>
      <c r="AJ96" s="21" t="n">
        <f aca="false">IF(OR($A96="",AJ$4=""),0,COUNTIFS(Formulas!$A$2:$A$3001,AJ$4,Formulas!$B$2:$B$3001,$A96))</f>
        <v>0</v>
      </c>
      <c r="AK96" s="21" t="n">
        <f aca="false">IF(OR($A96="",AK$4=""),0,COUNTIFS(Formulas!$A$2:$A$3001,AK$4,Formulas!$B$2:$B$3001,$A96))</f>
        <v>0</v>
      </c>
      <c r="AL96" s="21" t="n">
        <f aca="false">IF(OR($A96="",AL$4=""),0,COUNTIFS(Formulas!$A$2:$A$3001,AL$4,Formulas!$B$2:$B$3001,$A96))</f>
        <v>0</v>
      </c>
      <c r="AM96" s="21" t="n">
        <f aca="false">IF(OR($A96="",AM$4=""),0,COUNTIFS(Formulas!$A$2:$A$3001,AM$4,Formulas!$B$2:$B$3001,$A96))</f>
        <v>0</v>
      </c>
      <c r="AN96" s="21" t="n">
        <f aca="false">IF(OR($A96="",AN$4=""),0,COUNTIFS(Formulas!$A$2:$A$3001,AN$4,Formulas!$B$2:$B$3001,$A96))</f>
        <v>0</v>
      </c>
      <c r="AO96" s="21" t="n">
        <f aca="false">IF(OR($A96="",AO$4=""),0,COUNTIFS(Formulas!$A$2:$A$3001,AO$4,Formulas!$B$2:$B$3001,$A96))</f>
        <v>0</v>
      </c>
      <c r="AP96" s="21" t="n">
        <f aca="false">IF(OR($A96="",AP$4=""),0,COUNTIFS(Formulas!$A$2:$A$3001,AP$4,Formulas!$B$2:$B$3001,$A96))</f>
        <v>0</v>
      </c>
      <c r="AQ96" s="21" t="n">
        <f aca="false">IF(OR($A96="",AQ$4=""),0,COUNTIFS(Formulas!$A$2:$A$3001,AQ$4,Formulas!$B$2:$B$3001,$A96))</f>
        <v>0</v>
      </c>
      <c r="AR96" s="21" t="n">
        <f aca="false">IF(OR($A96="",AR$4=""),0,COUNTIFS(Formulas!$A$2:$A$3001,AR$4,Formulas!$B$2:$B$3001,$A96))</f>
        <v>0</v>
      </c>
      <c r="AS96" s="21" t="n">
        <f aca="false">IF(OR($A96="",AS$4=""),0,COUNTIFS(Formulas!$A$2:$A$3001,AS$4,Formulas!$B$2:$B$3001,$A96))</f>
        <v>0</v>
      </c>
      <c r="AT96" s="21" t="n">
        <f aca="false">IF(OR($A96="",AT$4=""),0,COUNTIFS(Formulas!$A$2:$A$3001,AT$4,Formulas!$B$2:$B$3001,$A96))</f>
        <v>0</v>
      </c>
      <c r="AU96" s="21" t="n">
        <f aca="false">IF(OR($A96="",AU$4=""),0,COUNTIFS(Formulas!$A$2:$A$3001,AU$4,Formulas!$B$2:$B$3001,$A96))</f>
        <v>0</v>
      </c>
      <c r="AV96" s="21" t="n">
        <f aca="false">IF(OR($A96="",AV$4=""),0,COUNTIFS(Formulas!$A$2:$A$3001,AV$4,Formulas!$B$2:$B$3001,$A96))</f>
        <v>0</v>
      </c>
      <c r="AW96" s="21" t="n">
        <f aca="false">IF(OR($A96="",AW$4=""),0,COUNTIFS(Formulas!$A$2:$A$3001,AW$4,Formulas!$B$2:$B$3001,$A96))</f>
        <v>0</v>
      </c>
      <c r="AX96" s="21" t="n">
        <f aca="false">IF(OR($A96="",AX$4=""),0,COUNTIFS(Formulas!$A$2:$A$3001,AX$4,Formulas!$B$2:$B$3001,$A96))</f>
        <v>0</v>
      </c>
      <c r="AY96" s="21" t="n">
        <f aca="false">IF(OR($A96="",AY$4=""),0,COUNTIFS(Formulas!$A$2:$A$3001,AY$4,Formulas!$B$2:$B$3001,$A96))</f>
        <v>0</v>
      </c>
      <c r="AZ96" s="21" t="n">
        <f aca="false">IF(OR($A96="",AZ$4=""),0,COUNTIFS(Formulas!$A$2:$A$3001,AZ$4,Formulas!$B$2:$B$3001,$A96))</f>
        <v>0</v>
      </c>
      <c r="BA96" s="21" t="n">
        <f aca="false">IF(OR($A96="",BA$4=""),0,COUNTIFS(Formulas!$A$2:$A$3001,BA$4,Formulas!$B$2:$B$3001,$A96))</f>
        <v>0</v>
      </c>
      <c r="BB96" s="21" t="n">
        <f aca="false">IF(OR($A96="",BB$4=""),0,COUNTIFS(Formulas!$A$2:$A$3001,BB$4,Formulas!$B$2:$B$3001,$A96))</f>
        <v>0</v>
      </c>
      <c r="BC96" s="21" t="n">
        <f aca="false">IF(OR($A96="",BC$4=""),0,COUNTIFS(Formulas!$A$2:$A$3001,BC$4,Formulas!$B$2:$B$3001,$A96))</f>
        <v>0</v>
      </c>
      <c r="BD96" s="21" t="n">
        <f aca="false">IF(OR($A96="",BD$4=""),0,COUNTIFS(Formulas!$A$2:$A$3001,BD$4,Formulas!$B$2:$B$3001,$A96))</f>
        <v>0</v>
      </c>
      <c r="BE96" s="21" t="n">
        <f aca="false">IF(OR($A96="",BE$4=""),0,COUNTIFS(Formulas!$A$2:$A$3001,BE$4,Formulas!$B$2:$B$3001,$A96))</f>
        <v>0</v>
      </c>
      <c r="BF96" s="21" t="n">
        <f aca="false">IF(OR($A96="",BF$4=""),0,COUNTIFS(Formulas!$A$2:$A$3001,BF$4,Formulas!$B$2:$B$3001,$A96))</f>
        <v>0</v>
      </c>
      <c r="BG96" s="21" t="n">
        <f aca="false">IF(OR($A96="",BG$4=""),0,COUNTIFS(Formulas!$A$2:$A$3001,BG$4,Formulas!$B$2:$B$3001,$A96))</f>
        <v>0</v>
      </c>
      <c r="BH96" s="21" t="n">
        <f aca="false">IF(OR($A96="",BH$4=""),0,COUNTIFS(Formulas!$A$2:$A$3001,BH$4,Formulas!$B$2:$B$3001,$A96))</f>
        <v>0</v>
      </c>
      <c r="BI96" s="21" t="n">
        <f aca="false">IF(OR($A96="",BI$4=""),0,COUNTIFS(Formulas!$A$2:$A$3001,BI$4,Formulas!$B$2:$B$3001,$A96))</f>
        <v>0</v>
      </c>
      <c r="BJ96" s="21" t="n">
        <f aca="false">IF(OR($A96="",BJ$4=""),0,COUNTIFS(Formulas!$A$2:$A$3001,BJ$4,Formulas!$B$2:$B$3001,$A96))</f>
        <v>0</v>
      </c>
      <c r="BK96" s="21" t="n">
        <f aca="false">IF(OR($A96="",BK$4=""),0,COUNTIFS(Formulas!$A$2:$A$3001,BK$4,Formulas!$B$2:$B$3001,$A96))</f>
        <v>0</v>
      </c>
      <c r="BL96" s="21" t="n">
        <f aca="false">IF(OR($A96="",BL$4=""),0,COUNTIFS(Formulas!$A$2:$A$3001,BL$4,Formulas!$B$2:$B$3001,$A96))</f>
        <v>0</v>
      </c>
      <c r="BM96" s="21" t="n">
        <f aca="false">IF(OR($A96="",BM$4=""),0,COUNTIFS(Formulas!$A$2:$A$3001,BM$4,Formulas!$B$2:$B$3001,$A96))</f>
        <v>0</v>
      </c>
      <c r="BN96" s="21" t="n">
        <f aca="false">IF(OR($A96="",BN$4=""),0,COUNTIFS(Formulas!$A$2:$A$3001,BN$4,Formulas!$B$2:$B$3001,$A96))</f>
        <v>0</v>
      </c>
      <c r="BO96" s="21" t="n">
        <f aca="false">IF(OR($A96="",BO$4=""),0,COUNTIFS(Formulas!$A$2:$A$3001,BO$4,Formulas!$B$2:$B$3001,$A96))</f>
        <v>0</v>
      </c>
      <c r="BP96" s="21" t="n">
        <f aca="false">IF(OR($A96="",BP$4=""),0,COUNTIFS(Formulas!$A$2:$A$3001,BP$4,Formulas!$B$2:$B$3001,$A96))</f>
        <v>0</v>
      </c>
      <c r="BQ96" s="21" t="n">
        <f aca="false">IF(OR($A96="",BQ$4=""),0,COUNTIFS(Formulas!$A$2:$A$3001,BQ$4,Formulas!$B$2:$B$3001,$A96))</f>
        <v>0</v>
      </c>
      <c r="BR96" s="21" t="n">
        <f aca="false">IF(OR($A96="",BR$4=""),0,COUNTIFS(Formulas!$A$2:$A$3001,BR$4,Formulas!$B$2:$B$3001,$A96))</f>
        <v>0</v>
      </c>
      <c r="BS96" s="21" t="n">
        <f aca="false">IF(OR($A96="",BS$4=""),0,COUNTIFS(Formulas!$A$2:$A$3001,BS$4,Formulas!$B$2:$B$3001,$A96))</f>
        <v>0</v>
      </c>
      <c r="BT96" s="21" t="n">
        <f aca="false">IF(OR($A96="",BT$4=""),0,COUNTIFS(Formulas!$A$2:$A$3001,BT$4,Formulas!$B$2:$B$3001,$A96))</f>
        <v>0</v>
      </c>
      <c r="BU96" s="21" t="n">
        <f aca="false">IF(OR($A96="",BU$4=""),0,COUNTIFS(Formulas!$A$2:$A$3001,BU$4,Formulas!$B$2:$B$3001,$A96))</f>
        <v>0</v>
      </c>
      <c r="BV96" s="21" t="n">
        <f aca="false">IF(OR($A96="",BV$4=""),0,COUNTIFS(Formulas!$A$2:$A$3001,BV$4,Formulas!$B$2:$B$3001,$A96))</f>
        <v>0</v>
      </c>
      <c r="BW96" s="21" t="n">
        <f aca="false">IF(OR($A96="",BW$4=""),0,COUNTIFS(Formulas!$A$2:$A$3001,BW$4,Formulas!$B$2:$B$3001,$A96))</f>
        <v>1</v>
      </c>
      <c r="BX96" s="21" t="n">
        <f aca="false">IF(OR($A96="",BX$4=""),0,COUNTIFS(Formulas!$A$2:$A$3001,BX$4,Formulas!$B$2:$B$3001,$A96))</f>
        <v>0</v>
      </c>
      <c r="BY96" s="21" t="n">
        <f aca="false">IF(OR($A96="",BY$4=""),0,COUNTIFS(Formulas!$A$2:$A$3001,BY$4,Formulas!$B$2:$B$3001,$A96))</f>
        <v>0</v>
      </c>
      <c r="BZ96" s="21" t="n">
        <f aca="false">IF(OR($A96="",BZ$4=""),0,COUNTIFS(Formulas!$A$2:$A$3001,BZ$4,Formulas!$B$2:$B$3001,$A96))</f>
        <v>0</v>
      </c>
      <c r="CA96" s="21" t="n">
        <f aca="false">IF(OR($A96="",CA$4=""),0,COUNTIFS(Formulas!$A$2:$A$3001,CA$4,Formulas!$B$2:$B$3001,$A96))</f>
        <v>1</v>
      </c>
      <c r="CB96" s="21" t="n">
        <f aca="false">IF(OR($A96="",CB$4=""),0,COUNTIFS(Formulas!$A$2:$A$3001,CB$4,Formulas!$B$2:$B$3001,$A96))</f>
        <v>0</v>
      </c>
      <c r="CC96" s="21" t="n">
        <f aca="false">IF(OR($A96="",CC$4=""),0,COUNTIFS(Formulas!$A$2:$A$3001,CC$4,Formulas!$B$2:$B$3001,$A96))</f>
        <v>0</v>
      </c>
      <c r="CD96" s="21" t="n">
        <f aca="false">IF(OR($A96="",CD$4=""),0,COUNTIFS(Formulas!$A$2:$A$3001,CD$4,Formulas!$B$2:$B$3001,$A96))</f>
        <v>0</v>
      </c>
      <c r="CE96" s="21" t="n">
        <f aca="false">IF(OR($A96="",CE$4=""),0,COUNTIFS(Formulas!$A$2:$A$3001,CE$4,Formulas!$B$2:$B$3001,$A96))</f>
        <v>0</v>
      </c>
      <c r="CF96" s="21" t="n">
        <f aca="false">IF(OR($A96="",CF$4=""),0,COUNTIFS(Formulas!$A$2:$A$3001,CF$4,Formulas!$B$2:$B$3001,$A96))</f>
        <v>0</v>
      </c>
      <c r="CG96" s="21" t="n">
        <f aca="false">IF(OR($A96="",CG$4=""),0,COUNTIFS(Formulas!$A$2:$A$3001,CG$4,Formulas!$B$2:$B$3001,$A96))</f>
        <v>0</v>
      </c>
      <c r="CH96" s="21" t="n">
        <f aca="false">IF(OR($A96="",CH$4=""),0,COUNTIFS(Formulas!$A$2:$A$3001,CH$4,Formulas!$B$2:$B$3001,$A96))</f>
        <v>0</v>
      </c>
      <c r="CI96" s="21" t="n">
        <f aca="false">IF(OR($A96="",CI$4=""),0,COUNTIFS(Formulas!$A$2:$A$3001,CI$4,Formulas!$B$2:$B$3001,$A96))</f>
        <v>0</v>
      </c>
      <c r="CJ96" s="21" t="n">
        <f aca="false">IF(OR($A96="",CJ$4=""),0,COUNTIFS(Formulas!$A$2:$A$3001,CJ$4,Formulas!$B$2:$B$3001,$A96))</f>
        <v>0</v>
      </c>
      <c r="CK96" s="21" t="n">
        <f aca="false">IF(OR($A96="",CK$4=""),0,COUNTIFS(Formulas!$A$2:$A$3001,CK$4,Formulas!$B$2:$B$3001,$A96))</f>
        <v>0</v>
      </c>
      <c r="CL96" s="21" t="n">
        <f aca="false">IF(OR($A96="",CL$4=""),0,COUNTIFS(Formulas!$A$2:$A$3001,CL$4,Formulas!$B$2:$B$3001,$A96))</f>
        <v>1</v>
      </c>
      <c r="CM96" s="21" t="n">
        <f aca="false">IF(OR($A96="",CM$4=""),0,COUNTIFS(Formulas!$A$2:$A$3001,CM$4,Formulas!$B$2:$B$3001,$A96))</f>
        <v>0</v>
      </c>
      <c r="CN96" s="21" t="n">
        <f aca="false">IF(OR($A96="",CN$4=""),0,COUNTIFS(Formulas!$A$2:$A$3001,CN$4,Formulas!$B$2:$B$3001,$A96))</f>
        <v>0</v>
      </c>
      <c r="CO96" s="21" t="n">
        <f aca="false">IF(OR($A96="",CO$4=""),0,COUNTIFS(Formulas!$A$2:$A$3001,CO$4,Formulas!$B$2:$B$3001,$A96))</f>
        <v>0</v>
      </c>
      <c r="CP96" s="21" t="n">
        <f aca="false">IF(OR($A96="",CP$4=""),0,COUNTIFS(Formulas!$A$2:$A$3001,CP$4,Formulas!$B$2:$B$3001,$A96))</f>
        <v>0</v>
      </c>
      <c r="CQ96" s="21" t="n">
        <f aca="false">IF(OR($A96="",CQ$4=""),0,COUNTIFS(Formulas!$A$2:$A$3001,CQ$4,Formulas!$B$2:$B$3001,$A96))</f>
        <v>0</v>
      </c>
      <c r="CR96" s="21" t="n">
        <f aca="false">IF(OR($A96="",CR$4=""),0,COUNTIFS(Formulas!$A$2:$A$3001,CR$4,Formulas!$B$2:$B$3001,$A96))</f>
        <v>0</v>
      </c>
      <c r="CS96" s="21" t="n">
        <f aca="false">IF(OR($A96="",CS$4=""),0,COUNTIFS(Formulas!$A$2:$A$3001,CS$4,Formulas!$B$2:$B$3001,$A96))</f>
        <v>1</v>
      </c>
      <c r="CT96" s="21" t="n">
        <f aca="false">IF(OR($A96="",CT$4=""),0,COUNTIFS(Formulas!$A$2:$A$3001,CT$4,Formulas!$B$2:$B$3001,$A96))</f>
        <v>1</v>
      </c>
      <c r="CU96" s="21" t="n">
        <f aca="false">IF(OR($A96="",CU$4=""),0,COUNTIFS(Formulas!$A$2:$A$3001,CU$4,Formulas!$B$2:$B$3001,$A96))</f>
        <v>1</v>
      </c>
      <c r="CV96" s="21" t="n">
        <f aca="false">IF(OR($A96="",CV$4=""),0,COUNTIFS(Formulas!$A$2:$A$3001,CV$4,Formulas!$B$2:$B$3001,$A96))</f>
        <v>1</v>
      </c>
      <c r="CW96" s="21" t="n">
        <f aca="false">IF(OR($A96="",CW$4=""),0,COUNTIFS(Formulas!$A$2:$A$3001,CW$4,Formulas!$B$2:$B$3001,$A96))</f>
        <v>1</v>
      </c>
      <c r="CX96" s="21" t="n">
        <f aca="false">IF(OR($A96="",CX$4=""),0,COUNTIFS(Formulas!$A$2:$A$3001,CX$4,Formulas!$B$2:$B$3001,$A96))</f>
        <v>0</v>
      </c>
      <c r="CY96" s="21" t="n">
        <f aca="false">IF(OR($A96="",CY$4=""),0,COUNTIFS(Formulas!$A$2:$A$3001,CY$4,Formulas!$B$2:$B$3001,$A96))</f>
        <v>0</v>
      </c>
      <c r="CZ96" s="21" t="n">
        <f aca="false">IF(OR($A96="",CZ$4=""),0,COUNTIFS(Formulas!$A$2:$A$3001,CZ$4,Formulas!$B$2:$B$3001,$A96))</f>
        <v>0</v>
      </c>
      <c r="DA96" s="21" t="n">
        <f aca="false">IF(OR($A96="",DA$4=""),0,COUNTIFS(Formulas!$A$2:$A$3001,DA$4,Formulas!$B$2:$B$3001,$A96))</f>
        <v>0</v>
      </c>
      <c r="DB96" s="21" t="n">
        <f aca="false">IF(OR($A96="",DB$4=""),0,COUNTIFS(Formulas!$A$2:$A$3001,DB$4,Formulas!$B$2:$B$3001,$A96))</f>
        <v>0</v>
      </c>
      <c r="DC96" s="21" t="n">
        <f aca="false">IF(OR($A96="",DC$4=""),0,COUNTIFS(Formulas!$A$2:$A$3001,DC$4,Formulas!$B$2:$B$3001,$A96))</f>
        <v>0</v>
      </c>
      <c r="DD96" s="21" t="n">
        <f aca="false">IF(OR($A96="",DD$4=""),0,COUNTIFS(Formulas!$A$2:$A$3001,DD$4,Formulas!$B$2:$B$3001,$A96))</f>
        <v>0</v>
      </c>
      <c r="DE96" s="21" t="n">
        <f aca="false">IF(OR($A96="",DE$4=""),0,COUNTIFS(Formulas!$A$2:$A$3001,DE$4,Formulas!$B$2:$B$3001,$A96))</f>
        <v>0</v>
      </c>
      <c r="DF96" s="21" t="n">
        <f aca="false">IF(OR($A96="",DF$4=""),0,COUNTIFS(Formulas!$A$2:$A$3001,DF$4,Formulas!$B$2:$B$3001,$A96))</f>
        <v>0</v>
      </c>
      <c r="DG96" s="21" t="n">
        <f aca="false">IF(OR($A96="",DG$4=""),0,COUNTIFS(Formulas!$A$2:$A$3001,DG$4,Formulas!$B$2:$B$3001,$A96))</f>
        <v>0</v>
      </c>
      <c r="DH96" s="21" t="n">
        <f aca="false">IF(OR($A96="",DH$4=""),0,COUNTIFS(Formulas!$A$2:$A$3001,DH$4,Formulas!$B$2:$B$3001,$A96))</f>
        <v>0</v>
      </c>
      <c r="DI96" s="21" t="n">
        <f aca="false">IF(OR($A96="",DI$4=""),0,COUNTIFS(Formulas!$A$2:$A$3001,DI$4,Formulas!$B$2:$B$3001,$A96))</f>
        <v>0</v>
      </c>
      <c r="DJ96" s="21" t="n">
        <f aca="false">IF(OR($A96="",DJ$4=""),0,COUNTIFS(Formulas!$A$2:$A$3001,DJ$4,Formulas!$B$2:$B$3001,$A96))</f>
        <v>0</v>
      </c>
      <c r="DK96" s="21" t="n">
        <f aca="false">IF(OR($A96="",DK$4=""),0,COUNTIFS(Formulas!$A$2:$A$3001,DK$4,Formulas!$B$2:$B$3001,$A96))</f>
        <v>0</v>
      </c>
      <c r="DL96" s="21" t="n">
        <f aca="false">IF(OR($A96="",DL$4=""),0,COUNTIFS(Formulas!$A$2:$A$3001,DL$4,Formulas!$B$2:$B$3001,$A96))</f>
        <v>0</v>
      </c>
      <c r="DM96" s="21" t="n">
        <f aca="false">IF(OR($A96="",DM$4=""),0,COUNTIFS(Formulas!$A$2:$A$3001,DM$4,Formulas!$B$2:$B$3001,$A96))</f>
        <v>0</v>
      </c>
      <c r="DN96" s="21" t="n">
        <f aca="false">IF(OR($A96="",DN$4=""),0,COUNTIFS(Formulas!$A$2:$A$3001,DN$4,Formulas!$B$2:$B$3001,$A96))</f>
        <v>0</v>
      </c>
      <c r="DO96" s="21" t="n">
        <f aca="false">IF(OR($A96="",DO$4=""),0,COUNTIFS(Formulas!$A$2:$A$3001,DO$4,Formulas!$B$2:$B$3001,$A96))</f>
        <v>0</v>
      </c>
      <c r="DP96" s="21" t="n">
        <f aca="false">IF(OR($A96="",DP$4=""),0,COUNTIFS(Formulas!$A$2:$A$3001,DP$4,Formulas!$B$2:$B$3001,$A96))</f>
        <v>0</v>
      </c>
      <c r="DQ96" s="21" t="n">
        <f aca="false">IF(OR($A96="",DQ$4=""),0,COUNTIFS(Formulas!$A$2:$A$3001,DQ$4,Formulas!$B$2:$B$3001,$A96))</f>
        <v>0</v>
      </c>
      <c r="DR96" s="21" t="n">
        <f aca="false">IF(OR($A96="",DR$4=""),0,COUNTIFS(Formulas!$A$2:$A$3001,DR$4,Formulas!$B$2:$B$3001,$A96))</f>
        <v>0</v>
      </c>
      <c r="DS96" s="21" t="n">
        <f aca="false">IF(OR($A96="",DS$4=""),0,COUNTIFS(Formulas!$A$2:$A$3001,DS$4,Formulas!$B$2:$B$3001,$A96))</f>
        <v>0</v>
      </c>
      <c r="DT96" s="21" t="n">
        <f aca="false">IF(OR($A96="",DT$4=""),0,COUNTIFS(Formulas!$A$2:$A$3001,DT$4,Formulas!$B$2:$B$3001,$A96))</f>
        <v>0</v>
      </c>
      <c r="DU96" s="21" t="n">
        <f aca="false">IF(OR($A96="",DU$4=""),0,COUNTIFS(Formulas!$A$2:$A$3001,DU$4,Formulas!$B$2:$B$3001,$A96))</f>
        <v>0</v>
      </c>
      <c r="DV96" s="21" t="n">
        <f aca="false">IF(OR($A96="",DV$4=""),0,COUNTIFS(Formulas!$A$2:$A$3001,DV$4,Formulas!$B$2:$B$3001,$A96))</f>
        <v>0</v>
      </c>
      <c r="DW96" s="21" t="n">
        <f aca="false">IF(OR($A96="",DW$4=""),0,COUNTIFS(Formulas!$A$2:$A$3001,DW$4,Formulas!$B$2:$B$3001,$A96))</f>
        <v>0</v>
      </c>
      <c r="DX96" s="21" t="n">
        <f aca="false">IF(OR($A96="",DX$4=""),0,COUNTIFS(Formulas!$A$2:$A$3001,DX$4,Formulas!$B$2:$B$3001,$A96))</f>
        <v>0</v>
      </c>
      <c r="DY96" s="21" t="n">
        <f aca="false">IF(OR($A96="",DY$4=""),0,COUNTIFS(Formulas!$A$2:$A$3001,DY$4,Formulas!$B$2:$B$3001,$A96))</f>
        <v>0</v>
      </c>
      <c r="DZ96" s="21" t="n">
        <f aca="false">IF(OR($A96="",DZ$4=""),0,COUNTIFS(Formulas!$A$2:$A$3001,DZ$4,Formulas!$B$2:$B$3001,$A96))</f>
        <v>0</v>
      </c>
      <c r="EA96" s="21" t="n">
        <f aca="false">IF(OR($A96="",EA$4=""),0,COUNTIFS(Formulas!$A$2:$A$3001,EA$4,Formulas!$B$2:$B$3001,$A96))</f>
        <v>0</v>
      </c>
      <c r="EB96" s="21" t="n">
        <f aca="false">IF(OR($A96="",EB$4=""),0,COUNTIFS(Formulas!$A$2:$A$3001,EB$4,Formulas!$B$2:$B$3001,$A96))</f>
        <v>0</v>
      </c>
      <c r="EC96" s="21" t="n">
        <f aca="false">IF(OR($A96="",EC$4=""),0,COUNTIFS(Formulas!$A$2:$A$3001,EC$4,Formulas!$B$2:$B$3001,$A96))</f>
        <v>0</v>
      </c>
      <c r="ED96" s="21" t="n">
        <f aca="false">IF(OR($A96="",ED$4=""),0,COUNTIFS(Formulas!$A$2:$A$3001,ED$4,Formulas!$B$2:$B$3001,$A96))</f>
        <v>0</v>
      </c>
      <c r="EE96" s="21" t="n">
        <f aca="false">IF(OR($A96="",EE$4=""),0,COUNTIFS(Formulas!$A$2:$A$3001,EE$4,Formulas!$B$2:$B$3001,$A96))</f>
        <v>0</v>
      </c>
      <c r="EF96" s="21" t="n">
        <f aca="false">IF(OR($A96="",EF$4=""),0,COUNTIFS(Formulas!$A$2:$A$3001,EF$4,Formulas!$B$2:$B$3001,$A96))</f>
        <v>0</v>
      </c>
      <c r="EG96" s="21" t="n">
        <f aca="false">IF(OR($A96="",EG$4=""),0,COUNTIFS(Formulas!$A$2:$A$3001,EG$4,Formulas!$B$2:$B$3001,$A96))</f>
        <v>0</v>
      </c>
      <c r="EH96" s="21" t="n">
        <f aca="false">IF(OR($A96="",EH$4=""),0,COUNTIFS(Formulas!$A$2:$A$3001,EH$4,Formulas!$B$2:$B$3001,$A96))</f>
        <v>0</v>
      </c>
      <c r="EI96" s="21" t="n">
        <f aca="false">IF(OR($A96="",EI$4=""),0,COUNTIFS(Formulas!$A$2:$A$3001,EI$4,Formulas!$B$2:$B$3001,$A96))</f>
        <v>0</v>
      </c>
      <c r="EJ96" s="21" t="n">
        <f aca="false">IF(OR($A96="",EJ$4=""),0,COUNTIFS(Formulas!$A$2:$A$3001,EJ$4,Formulas!$B$2:$B$3001,$A96))</f>
        <v>0</v>
      </c>
      <c r="EK96" s="21" t="n">
        <f aca="false">IF(OR($A96="",EK$4=""),0,COUNTIFS(Formulas!$A$2:$A$3001,EK$4,Formulas!$B$2:$B$3001,$A96))</f>
        <v>0</v>
      </c>
      <c r="EL96" s="21" t="n">
        <f aca="false">IF(OR($A96="",EL$4=""),0,COUNTIFS(Formulas!$A$2:$A$3001,EL$4,Formulas!$B$2:$B$3001,$A96))</f>
        <v>0</v>
      </c>
      <c r="EM96" s="21" t="n">
        <f aca="false">IF(OR($A96="",EM$4=""),0,COUNTIFS(Formulas!$A$2:$A$3001,EM$4,Formulas!$B$2:$B$3001,$A96))</f>
        <v>0</v>
      </c>
      <c r="EN96" s="21" t="n">
        <f aca="false">IF(OR($A96="",EN$4=""),0,COUNTIFS(Formulas!$A$2:$A$3001,EN$4,Formulas!$B$2:$B$3001,$A96))</f>
        <v>0</v>
      </c>
      <c r="EO96" s="21" t="n">
        <f aca="false">IF(OR($A96="",EO$4=""),0,COUNTIFS(Formulas!$A$2:$A$3001,EO$4,Formulas!$B$2:$B$3001,$A96))</f>
        <v>0</v>
      </c>
      <c r="EP96" s="21" t="n">
        <f aca="false">IF(OR($A96="",EP$4=""),0,COUNTIFS(Formulas!$A$2:$A$3001,EP$4,Formulas!$B$2:$B$3001,$A96))</f>
        <v>0</v>
      </c>
      <c r="EQ96" s="21" t="n">
        <f aca="false">IF(OR($A96="",EQ$4=""),0,COUNTIFS(Formulas!$A$2:$A$3001,EQ$4,Formulas!$B$2:$B$3001,$A96))</f>
        <v>0</v>
      </c>
      <c r="ER96" s="21" t="n">
        <f aca="false">IF(OR($A96="",ER$4=""),0,COUNTIFS(Formulas!$A$2:$A$3001,ER$4,Formulas!$B$2:$B$3001,$A96))</f>
        <v>0</v>
      </c>
      <c r="ES96" s="21" t="n">
        <f aca="false">IF(OR($A96="",ES$4=""),0,COUNTIFS(Formulas!$A$2:$A$3001,ES$4,Formulas!$B$2:$B$3001,$A96))</f>
        <v>0</v>
      </c>
      <c r="ET96" s="21" t="n">
        <f aca="false">IF(OR($A96="",ET$4=""),0,COUNTIFS(Formulas!$A$2:$A$3001,ET$4,Formulas!$B$2:$B$3001,$A96))</f>
        <v>0</v>
      </c>
      <c r="EU96" s="21" t="n">
        <f aca="false">IF(OR($A96="",EU$4=""),0,COUNTIFS(Formulas!$A$2:$A$3001,EU$4,Formulas!$B$2:$B$3001,$A96))</f>
        <v>0</v>
      </c>
      <c r="EV96" s="21" t="n">
        <f aca="false">IF(OR($A96="",EV$4=""),0,COUNTIFS(Formulas!$A$2:$A$3001,EV$4,Formulas!$B$2:$B$3001,$A96))</f>
        <v>0</v>
      </c>
    </row>
    <row r="97" customFormat="false" ht="15" hidden="false" customHeight="false" outlineLevel="0" collapsed="false">
      <c r="A97" s="13" t="str">
        <f aca="false">IF(INDEX(Materials!$A$2:$A$301,93)="","",INDEX(Materials!$A$2:$A$301,93))</f>
        <v>Vitamin K1</v>
      </c>
      <c r="B97" s="19" t="n">
        <f aca="false">IF(A97="","",COUNTIF(C97:EV97,"&gt;0"))</f>
        <v>2</v>
      </c>
      <c r="C97" s="21" t="n">
        <f aca="false">IF(OR($A97="",C$4=""),0,COUNTIFS(Formulas!$A$2:$A$3001,C$4,Formulas!$B$2:$B$3001,$A97))</f>
        <v>0</v>
      </c>
      <c r="D97" s="21" t="n">
        <f aca="false">IF(OR($A97="",D$4=""),0,COUNTIFS(Formulas!$A$2:$A$3001,D$4,Formulas!$B$2:$B$3001,$A97))</f>
        <v>0</v>
      </c>
      <c r="E97" s="21" t="n">
        <f aca="false">IF(OR($A97="",E$4=""),0,COUNTIFS(Formulas!$A$2:$A$3001,E$4,Formulas!$B$2:$B$3001,$A97))</f>
        <v>0</v>
      </c>
      <c r="F97" s="21" t="n">
        <f aca="false">IF(OR($A97="",F$4=""),0,COUNTIFS(Formulas!$A$2:$A$3001,F$4,Formulas!$B$2:$B$3001,$A97))</f>
        <v>0</v>
      </c>
      <c r="G97" s="21" t="n">
        <f aca="false">IF(OR($A97="",G$4=""),0,COUNTIFS(Formulas!$A$2:$A$3001,G$4,Formulas!$B$2:$B$3001,$A97))</f>
        <v>0</v>
      </c>
      <c r="H97" s="21" t="n">
        <f aca="false">IF(OR($A97="",H$4=""),0,COUNTIFS(Formulas!$A$2:$A$3001,H$4,Formulas!$B$2:$B$3001,$A97))</f>
        <v>0</v>
      </c>
      <c r="I97" s="21" t="n">
        <f aca="false">IF(OR($A97="",I$4=""),0,COUNTIFS(Formulas!$A$2:$A$3001,I$4,Formulas!$B$2:$B$3001,$A97))</f>
        <v>0</v>
      </c>
      <c r="J97" s="21" t="n">
        <f aca="false">IF(OR($A97="",J$4=""),0,COUNTIFS(Formulas!$A$2:$A$3001,J$4,Formulas!$B$2:$B$3001,$A97))</f>
        <v>0</v>
      </c>
      <c r="K97" s="21" t="n">
        <f aca="false">IF(OR($A97="",K$4=""),0,COUNTIFS(Formulas!$A$2:$A$3001,K$4,Formulas!$B$2:$B$3001,$A97))</f>
        <v>0</v>
      </c>
      <c r="L97" s="21" t="n">
        <f aca="false">IF(OR($A97="",L$4=""),0,COUNTIFS(Formulas!$A$2:$A$3001,L$4,Formulas!$B$2:$B$3001,$A97))</f>
        <v>0</v>
      </c>
      <c r="M97" s="21" t="n">
        <f aca="false">IF(OR($A97="",M$4=""),0,COUNTIFS(Formulas!$A$2:$A$3001,M$4,Formulas!$B$2:$B$3001,$A97))</f>
        <v>0</v>
      </c>
      <c r="N97" s="21" t="n">
        <f aca="false">IF(OR($A97="",N$4=""),0,COUNTIFS(Formulas!$A$2:$A$3001,N$4,Formulas!$B$2:$B$3001,$A97))</f>
        <v>0</v>
      </c>
      <c r="O97" s="21" t="n">
        <f aca="false">IF(OR($A97="",O$4=""),0,COUNTIFS(Formulas!$A$2:$A$3001,O$4,Formulas!$B$2:$B$3001,$A97))</f>
        <v>0</v>
      </c>
      <c r="P97" s="21" t="n">
        <f aca="false">IF(OR($A97="",P$4=""),0,COUNTIFS(Formulas!$A$2:$A$3001,P$4,Formulas!$B$2:$B$3001,$A97))</f>
        <v>0</v>
      </c>
      <c r="Q97" s="21" t="n">
        <f aca="false">IF(OR($A97="",Q$4=""),0,COUNTIFS(Formulas!$A$2:$A$3001,Q$4,Formulas!$B$2:$B$3001,$A97))</f>
        <v>0</v>
      </c>
      <c r="R97" s="21" t="n">
        <f aca="false">IF(OR($A97="",R$4=""),0,COUNTIFS(Formulas!$A$2:$A$3001,R$4,Formulas!$B$2:$B$3001,$A97))</f>
        <v>0</v>
      </c>
      <c r="S97" s="21" t="n">
        <f aca="false">IF(OR($A97="",S$4=""),0,COUNTIFS(Formulas!$A$2:$A$3001,S$4,Formulas!$B$2:$B$3001,$A97))</f>
        <v>0</v>
      </c>
      <c r="T97" s="21" t="n">
        <f aca="false">IF(OR($A97="",T$4=""),0,COUNTIFS(Formulas!$A$2:$A$3001,T$4,Formulas!$B$2:$B$3001,$A97))</f>
        <v>0</v>
      </c>
      <c r="U97" s="21" t="n">
        <f aca="false">IF(OR($A97="",U$4=""),0,COUNTIFS(Formulas!$A$2:$A$3001,U$4,Formulas!$B$2:$B$3001,$A97))</f>
        <v>0</v>
      </c>
      <c r="V97" s="21" t="n">
        <f aca="false">IF(OR($A97="",V$4=""),0,COUNTIFS(Formulas!$A$2:$A$3001,V$4,Formulas!$B$2:$B$3001,$A97))</f>
        <v>0</v>
      </c>
      <c r="W97" s="21" t="n">
        <f aca="false">IF(OR($A97="",W$4=""),0,COUNTIFS(Formulas!$A$2:$A$3001,W$4,Formulas!$B$2:$B$3001,$A97))</f>
        <v>0</v>
      </c>
      <c r="X97" s="21" t="n">
        <f aca="false">IF(OR($A97="",X$4=""),0,COUNTIFS(Formulas!$A$2:$A$3001,X$4,Formulas!$B$2:$B$3001,$A97))</f>
        <v>0</v>
      </c>
      <c r="Y97" s="21" t="n">
        <f aca="false">IF(OR($A97="",Y$4=""),0,COUNTIFS(Formulas!$A$2:$A$3001,Y$4,Formulas!$B$2:$B$3001,$A97))</f>
        <v>0</v>
      </c>
      <c r="Z97" s="21" t="n">
        <f aca="false">IF(OR($A97="",Z$4=""),0,COUNTIFS(Formulas!$A$2:$A$3001,Z$4,Formulas!$B$2:$B$3001,$A97))</f>
        <v>0</v>
      </c>
      <c r="AA97" s="21" t="n">
        <f aca="false">IF(OR($A97="",AA$4=""),0,COUNTIFS(Formulas!$A$2:$A$3001,AA$4,Formulas!$B$2:$B$3001,$A97))</f>
        <v>0</v>
      </c>
      <c r="AB97" s="21" t="n">
        <f aca="false">IF(OR($A97="",AB$4=""),0,COUNTIFS(Formulas!$A$2:$A$3001,AB$4,Formulas!$B$2:$B$3001,$A97))</f>
        <v>0</v>
      </c>
      <c r="AC97" s="21" t="n">
        <f aca="false">IF(OR($A97="",AC$4=""),0,COUNTIFS(Formulas!$A$2:$A$3001,AC$4,Formulas!$B$2:$B$3001,$A97))</f>
        <v>0</v>
      </c>
      <c r="AD97" s="21" t="n">
        <f aca="false">IF(OR($A97="",AD$4=""),0,COUNTIFS(Formulas!$A$2:$A$3001,AD$4,Formulas!$B$2:$B$3001,$A97))</f>
        <v>0</v>
      </c>
      <c r="AE97" s="21" t="n">
        <f aca="false">IF(OR($A97="",AE$4=""),0,COUNTIFS(Formulas!$A$2:$A$3001,AE$4,Formulas!$B$2:$B$3001,$A97))</f>
        <v>0</v>
      </c>
      <c r="AF97" s="21" t="n">
        <f aca="false">IF(OR($A97="",AF$4=""),0,COUNTIFS(Formulas!$A$2:$A$3001,AF$4,Formulas!$B$2:$B$3001,$A97))</f>
        <v>0</v>
      </c>
      <c r="AG97" s="21" t="n">
        <f aca="false">IF(OR($A97="",AG$4=""),0,COUNTIFS(Formulas!$A$2:$A$3001,AG$4,Formulas!$B$2:$B$3001,$A97))</f>
        <v>0</v>
      </c>
      <c r="AH97" s="21" t="n">
        <f aca="false">IF(OR($A97="",AH$4=""),0,COUNTIFS(Formulas!$A$2:$A$3001,AH$4,Formulas!$B$2:$B$3001,$A97))</f>
        <v>0</v>
      </c>
      <c r="AI97" s="21" t="n">
        <f aca="false">IF(OR($A97="",AI$4=""),0,COUNTIFS(Formulas!$A$2:$A$3001,AI$4,Formulas!$B$2:$B$3001,$A97))</f>
        <v>0</v>
      </c>
      <c r="AJ97" s="21" t="n">
        <f aca="false">IF(OR($A97="",AJ$4=""),0,COUNTIFS(Formulas!$A$2:$A$3001,AJ$4,Formulas!$B$2:$B$3001,$A97))</f>
        <v>0</v>
      </c>
      <c r="AK97" s="21" t="n">
        <f aca="false">IF(OR($A97="",AK$4=""),0,COUNTIFS(Formulas!$A$2:$A$3001,AK$4,Formulas!$B$2:$B$3001,$A97))</f>
        <v>0</v>
      </c>
      <c r="AL97" s="21" t="n">
        <f aca="false">IF(OR($A97="",AL$4=""),0,COUNTIFS(Formulas!$A$2:$A$3001,AL$4,Formulas!$B$2:$B$3001,$A97))</f>
        <v>0</v>
      </c>
      <c r="AM97" s="21" t="n">
        <f aca="false">IF(OR($A97="",AM$4=""),0,COUNTIFS(Formulas!$A$2:$A$3001,AM$4,Formulas!$B$2:$B$3001,$A97))</f>
        <v>0</v>
      </c>
      <c r="AN97" s="21" t="n">
        <f aca="false">IF(OR($A97="",AN$4=""),0,COUNTIFS(Formulas!$A$2:$A$3001,AN$4,Formulas!$B$2:$B$3001,$A97))</f>
        <v>0</v>
      </c>
      <c r="AO97" s="21" t="n">
        <f aca="false">IF(OR($A97="",AO$4=""),0,COUNTIFS(Formulas!$A$2:$A$3001,AO$4,Formulas!$B$2:$B$3001,$A97))</f>
        <v>0</v>
      </c>
      <c r="AP97" s="21" t="n">
        <f aca="false">IF(OR($A97="",AP$4=""),0,COUNTIFS(Formulas!$A$2:$A$3001,AP$4,Formulas!$B$2:$B$3001,$A97))</f>
        <v>0</v>
      </c>
      <c r="AQ97" s="21" t="n">
        <f aca="false">IF(OR($A97="",AQ$4=""),0,COUNTIFS(Formulas!$A$2:$A$3001,AQ$4,Formulas!$B$2:$B$3001,$A97))</f>
        <v>0</v>
      </c>
      <c r="AR97" s="21" t="n">
        <f aca="false">IF(OR($A97="",AR$4=""),0,COUNTIFS(Formulas!$A$2:$A$3001,AR$4,Formulas!$B$2:$B$3001,$A97))</f>
        <v>0</v>
      </c>
      <c r="AS97" s="21" t="n">
        <f aca="false">IF(OR($A97="",AS$4=""),0,COUNTIFS(Formulas!$A$2:$A$3001,AS$4,Formulas!$B$2:$B$3001,$A97))</f>
        <v>0</v>
      </c>
      <c r="AT97" s="21" t="n">
        <f aca="false">IF(OR($A97="",AT$4=""),0,COUNTIFS(Formulas!$A$2:$A$3001,AT$4,Formulas!$B$2:$B$3001,$A97))</f>
        <v>0</v>
      </c>
      <c r="AU97" s="21" t="n">
        <f aca="false">IF(OR($A97="",AU$4=""),0,COUNTIFS(Formulas!$A$2:$A$3001,AU$4,Formulas!$B$2:$B$3001,$A97))</f>
        <v>0</v>
      </c>
      <c r="AV97" s="21" t="n">
        <f aca="false">IF(OR($A97="",AV$4=""),0,COUNTIFS(Formulas!$A$2:$A$3001,AV$4,Formulas!$B$2:$B$3001,$A97))</f>
        <v>0</v>
      </c>
      <c r="AW97" s="21" t="n">
        <f aca="false">IF(OR($A97="",AW$4=""),0,COUNTIFS(Formulas!$A$2:$A$3001,AW$4,Formulas!$B$2:$B$3001,$A97))</f>
        <v>0</v>
      </c>
      <c r="AX97" s="21" t="n">
        <f aca="false">IF(OR($A97="",AX$4=""),0,COUNTIFS(Formulas!$A$2:$A$3001,AX$4,Formulas!$B$2:$B$3001,$A97))</f>
        <v>0</v>
      </c>
      <c r="AY97" s="21" t="n">
        <f aca="false">IF(OR($A97="",AY$4=""),0,COUNTIFS(Formulas!$A$2:$A$3001,AY$4,Formulas!$B$2:$B$3001,$A97))</f>
        <v>0</v>
      </c>
      <c r="AZ97" s="21" t="n">
        <f aca="false">IF(OR($A97="",AZ$4=""),0,COUNTIFS(Formulas!$A$2:$A$3001,AZ$4,Formulas!$B$2:$B$3001,$A97))</f>
        <v>0</v>
      </c>
      <c r="BA97" s="21" t="n">
        <f aca="false">IF(OR($A97="",BA$4=""),0,COUNTIFS(Formulas!$A$2:$A$3001,BA$4,Formulas!$B$2:$B$3001,$A97))</f>
        <v>0</v>
      </c>
      <c r="BB97" s="21" t="n">
        <f aca="false">IF(OR($A97="",BB$4=""),0,COUNTIFS(Formulas!$A$2:$A$3001,BB$4,Formulas!$B$2:$B$3001,$A97))</f>
        <v>0</v>
      </c>
      <c r="BC97" s="21" t="n">
        <f aca="false">IF(OR($A97="",BC$4=""),0,COUNTIFS(Formulas!$A$2:$A$3001,BC$4,Formulas!$B$2:$B$3001,$A97))</f>
        <v>0</v>
      </c>
      <c r="BD97" s="21" t="n">
        <f aca="false">IF(OR($A97="",BD$4=""),0,COUNTIFS(Formulas!$A$2:$A$3001,BD$4,Formulas!$B$2:$B$3001,$A97))</f>
        <v>0</v>
      </c>
      <c r="BE97" s="21" t="n">
        <f aca="false">IF(OR($A97="",BE$4=""),0,COUNTIFS(Formulas!$A$2:$A$3001,BE$4,Formulas!$B$2:$B$3001,$A97))</f>
        <v>0</v>
      </c>
      <c r="BF97" s="21" t="n">
        <f aca="false">IF(OR($A97="",BF$4=""),0,COUNTIFS(Formulas!$A$2:$A$3001,BF$4,Formulas!$B$2:$B$3001,$A97))</f>
        <v>0</v>
      </c>
      <c r="BG97" s="21" t="n">
        <f aca="false">IF(OR($A97="",BG$4=""),0,COUNTIFS(Formulas!$A$2:$A$3001,BG$4,Formulas!$B$2:$B$3001,$A97))</f>
        <v>0</v>
      </c>
      <c r="BH97" s="21" t="n">
        <f aca="false">IF(OR($A97="",BH$4=""),0,COUNTIFS(Formulas!$A$2:$A$3001,BH$4,Formulas!$B$2:$B$3001,$A97))</f>
        <v>0</v>
      </c>
      <c r="BI97" s="21" t="n">
        <f aca="false">IF(OR($A97="",BI$4=""),0,COUNTIFS(Formulas!$A$2:$A$3001,BI$4,Formulas!$B$2:$B$3001,$A97))</f>
        <v>0</v>
      </c>
      <c r="BJ97" s="21" t="n">
        <f aca="false">IF(OR($A97="",BJ$4=""),0,COUNTIFS(Formulas!$A$2:$A$3001,BJ$4,Formulas!$B$2:$B$3001,$A97))</f>
        <v>0</v>
      </c>
      <c r="BK97" s="21" t="n">
        <f aca="false">IF(OR($A97="",BK$4=""),0,COUNTIFS(Formulas!$A$2:$A$3001,BK$4,Formulas!$B$2:$B$3001,$A97))</f>
        <v>0</v>
      </c>
      <c r="BL97" s="21" t="n">
        <f aca="false">IF(OR($A97="",BL$4=""),0,COUNTIFS(Formulas!$A$2:$A$3001,BL$4,Formulas!$B$2:$B$3001,$A97))</f>
        <v>0</v>
      </c>
      <c r="BM97" s="21" t="n">
        <f aca="false">IF(OR($A97="",BM$4=""),0,COUNTIFS(Formulas!$A$2:$A$3001,BM$4,Formulas!$B$2:$B$3001,$A97))</f>
        <v>0</v>
      </c>
      <c r="BN97" s="21" t="n">
        <f aca="false">IF(OR($A97="",BN$4=""),0,COUNTIFS(Formulas!$A$2:$A$3001,BN$4,Formulas!$B$2:$B$3001,$A97))</f>
        <v>0</v>
      </c>
      <c r="BO97" s="21" t="n">
        <f aca="false">IF(OR($A97="",BO$4=""),0,COUNTIFS(Formulas!$A$2:$A$3001,BO$4,Formulas!$B$2:$B$3001,$A97))</f>
        <v>0</v>
      </c>
      <c r="BP97" s="21" t="n">
        <f aca="false">IF(OR($A97="",BP$4=""),0,COUNTIFS(Formulas!$A$2:$A$3001,BP$4,Formulas!$B$2:$B$3001,$A97))</f>
        <v>0</v>
      </c>
      <c r="BQ97" s="21" t="n">
        <f aca="false">IF(OR($A97="",BQ$4=""),0,COUNTIFS(Formulas!$A$2:$A$3001,BQ$4,Formulas!$B$2:$B$3001,$A97))</f>
        <v>0</v>
      </c>
      <c r="BR97" s="21" t="n">
        <f aca="false">IF(OR($A97="",BR$4=""),0,COUNTIFS(Formulas!$A$2:$A$3001,BR$4,Formulas!$B$2:$B$3001,$A97))</f>
        <v>0</v>
      </c>
      <c r="BS97" s="21" t="n">
        <f aca="false">IF(OR($A97="",BS$4=""),0,COUNTIFS(Formulas!$A$2:$A$3001,BS$4,Formulas!$B$2:$B$3001,$A97))</f>
        <v>0</v>
      </c>
      <c r="BT97" s="21" t="n">
        <f aca="false">IF(OR($A97="",BT$4=""),0,COUNTIFS(Formulas!$A$2:$A$3001,BT$4,Formulas!$B$2:$B$3001,$A97))</f>
        <v>0</v>
      </c>
      <c r="BU97" s="21" t="n">
        <f aca="false">IF(OR($A97="",BU$4=""),0,COUNTIFS(Formulas!$A$2:$A$3001,BU$4,Formulas!$B$2:$B$3001,$A97))</f>
        <v>0</v>
      </c>
      <c r="BV97" s="21" t="n">
        <f aca="false">IF(OR($A97="",BV$4=""),0,COUNTIFS(Formulas!$A$2:$A$3001,BV$4,Formulas!$B$2:$B$3001,$A97))</f>
        <v>0</v>
      </c>
      <c r="BW97" s="21" t="n">
        <f aca="false">IF(OR($A97="",BW$4=""),0,COUNTIFS(Formulas!$A$2:$A$3001,BW$4,Formulas!$B$2:$B$3001,$A97))</f>
        <v>1</v>
      </c>
      <c r="BX97" s="21" t="n">
        <f aca="false">IF(OR($A97="",BX$4=""),0,COUNTIFS(Formulas!$A$2:$A$3001,BX$4,Formulas!$B$2:$B$3001,$A97))</f>
        <v>0</v>
      </c>
      <c r="BY97" s="21" t="n">
        <f aca="false">IF(OR($A97="",BY$4=""),0,COUNTIFS(Formulas!$A$2:$A$3001,BY$4,Formulas!$B$2:$B$3001,$A97))</f>
        <v>0</v>
      </c>
      <c r="BZ97" s="21" t="n">
        <f aca="false">IF(OR($A97="",BZ$4=""),0,COUNTIFS(Formulas!$A$2:$A$3001,BZ$4,Formulas!$B$2:$B$3001,$A97))</f>
        <v>0</v>
      </c>
      <c r="CA97" s="21" t="n">
        <f aca="false">IF(OR($A97="",CA$4=""),0,COUNTIFS(Formulas!$A$2:$A$3001,CA$4,Formulas!$B$2:$B$3001,$A97))</f>
        <v>0</v>
      </c>
      <c r="CB97" s="21" t="n">
        <f aca="false">IF(OR($A97="",CB$4=""),0,COUNTIFS(Formulas!$A$2:$A$3001,CB$4,Formulas!$B$2:$B$3001,$A97))</f>
        <v>0</v>
      </c>
      <c r="CC97" s="21" t="n">
        <f aca="false">IF(OR($A97="",CC$4=""),0,COUNTIFS(Formulas!$A$2:$A$3001,CC$4,Formulas!$B$2:$B$3001,$A97))</f>
        <v>0</v>
      </c>
      <c r="CD97" s="21" t="n">
        <f aca="false">IF(OR($A97="",CD$4=""),0,COUNTIFS(Formulas!$A$2:$A$3001,CD$4,Formulas!$B$2:$B$3001,$A97))</f>
        <v>0</v>
      </c>
      <c r="CE97" s="21" t="n">
        <f aca="false">IF(OR($A97="",CE$4=""),0,COUNTIFS(Formulas!$A$2:$A$3001,CE$4,Formulas!$B$2:$B$3001,$A97))</f>
        <v>0</v>
      </c>
      <c r="CF97" s="21" t="n">
        <f aca="false">IF(OR($A97="",CF$4=""),0,COUNTIFS(Formulas!$A$2:$A$3001,CF$4,Formulas!$B$2:$B$3001,$A97))</f>
        <v>0</v>
      </c>
      <c r="CG97" s="21" t="n">
        <f aca="false">IF(OR($A97="",CG$4=""),0,COUNTIFS(Formulas!$A$2:$A$3001,CG$4,Formulas!$B$2:$B$3001,$A97))</f>
        <v>0</v>
      </c>
      <c r="CH97" s="21" t="n">
        <f aca="false">IF(OR($A97="",CH$4=""),0,COUNTIFS(Formulas!$A$2:$A$3001,CH$4,Formulas!$B$2:$B$3001,$A97))</f>
        <v>0</v>
      </c>
      <c r="CI97" s="21" t="n">
        <f aca="false">IF(OR($A97="",CI$4=""),0,COUNTIFS(Formulas!$A$2:$A$3001,CI$4,Formulas!$B$2:$B$3001,$A97))</f>
        <v>0</v>
      </c>
      <c r="CJ97" s="21" t="n">
        <f aca="false">IF(OR($A97="",CJ$4=""),0,COUNTIFS(Formulas!$A$2:$A$3001,CJ$4,Formulas!$B$2:$B$3001,$A97))</f>
        <v>0</v>
      </c>
      <c r="CK97" s="21" t="n">
        <f aca="false">IF(OR($A97="",CK$4=""),0,COUNTIFS(Formulas!$A$2:$A$3001,CK$4,Formulas!$B$2:$B$3001,$A97))</f>
        <v>0</v>
      </c>
      <c r="CL97" s="21" t="n">
        <f aca="false">IF(OR($A97="",CL$4=""),0,COUNTIFS(Formulas!$A$2:$A$3001,CL$4,Formulas!$B$2:$B$3001,$A97))</f>
        <v>1</v>
      </c>
      <c r="CM97" s="21" t="n">
        <f aca="false">IF(OR($A97="",CM$4=""),0,COUNTIFS(Formulas!$A$2:$A$3001,CM$4,Formulas!$B$2:$B$3001,$A97))</f>
        <v>0</v>
      </c>
      <c r="CN97" s="21" t="n">
        <f aca="false">IF(OR($A97="",CN$4=""),0,COUNTIFS(Formulas!$A$2:$A$3001,CN$4,Formulas!$B$2:$B$3001,$A97))</f>
        <v>0</v>
      </c>
      <c r="CO97" s="21" t="n">
        <f aca="false">IF(OR($A97="",CO$4=""),0,COUNTIFS(Formulas!$A$2:$A$3001,CO$4,Formulas!$B$2:$B$3001,$A97))</f>
        <v>0</v>
      </c>
      <c r="CP97" s="21" t="n">
        <f aca="false">IF(OR($A97="",CP$4=""),0,COUNTIFS(Formulas!$A$2:$A$3001,CP$4,Formulas!$B$2:$B$3001,$A97))</f>
        <v>0</v>
      </c>
      <c r="CQ97" s="21" t="n">
        <f aca="false">IF(OR($A97="",CQ$4=""),0,COUNTIFS(Formulas!$A$2:$A$3001,CQ$4,Formulas!$B$2:$B$3001,$A97))</f>
        <v>0</v>
      </c>
      <c r="CR97" s="21" t="n">
        <f aca="false">IF(OR($A97="",CR$4=""),0,COUNTIFS(Formulas!$A$2:$A$3001,CR$4,Formulas!$B$2:$B$3001,$A97))</f>
        <v>0</v>
      </c>
      <c r="CS97" s="21" t="n">
        <f aca="false">IF(OR($A97="",CS$4=""),0,COUNTIFS(Formulas!$A$2:$A$3001,CS$4,Formulas!$B$2:$B$3001,$A97))</f>
        <v>0</v>
      </c>
      <c r="CT97" s="21" t="n">
        <f aca="false">IF(OR($A97="",CT$4=""),0,COUNTIFS(Formulas!$A$2:$A$3001,CT$4,Formulas!$B$2:$B$3001,$A97))</f>
        <v>0</v>
      </c>
      <c r="CU97" s="21" t="n">
        <f aca="false">IF(OR($A97="",CU$4=""),0,COUNTIFS(Formulas!$A$2:$A$3001,CU$4,Formulas!$B$2:$B$3001,$A97))</f>
        <v>0</v>
      </c>
      <c r="CV97" s="21" t="n">
        <f aca="false">IF(OR($A97="",CV$4=""),0,COUNTIFS(Formulas!$A$2:$A$3001,CV$4,Formulas!$B$2:$B$3001,$A97))</f>
        <v>0</v>
      </c>
      <c r="CW97" s="21" t="n">
        <f aca="false">IF(OR($A97="",CW$4=""),0,COUNTIFS(Formulas!$A$2:$A$3001,CW$4,Formulas!$B$2:$B$3001,$A97))</f>
        <v>0</v>
      </c>
      <c r="CX97" s="21" t="n">
        <f aca="false">IF(OR($A97="",CX$4=""),0,COUNTIFS(Formulas!$A$2:$A$3001,CX$4,Formulas!$B$2:$B$3001,$A97))</f>
        <v>0</v>
      </c>
      <c r="CY97" s="21" t="n">
        <f aca="false">IF(OR($A97="",CY$4=""),0,COUNTIFS(Formulas!$A$2:$A$3001,CY$4,Formulas!$B$2:$B$3001,$A97))</f>
        <v>0</v>
      </c>
      <c r="CZ97" s="21" t="n">
        <f aca="false">IF(OR($A97="",CZ$4=""),0,COUNTIFS(Formulas!$A$2:$A$3001,CZ$4,Formulas!$B$2:$B$3001,$A97))</f>
        <v>0</v>
      </c>
      <c r="DA97" s="21" t="n">
        <f aca="false">IF(OR($A97="",DA$4=""),0,COUNTIFS(Formulas!$A$2:$A$3001,DA$4,Formulas!$B$2:$B$3001,$A97))</f>
        <v>0</v>
      </c>
      <c r="DB97" s="21" t="n">
        <f aca="false">IF(OR($A97="",DB$4=""),0,COUNTIFS(Formulas!$A$2:$A$3001,DB$4,Formulas!$B$2:$B$3001,$A97))</f>
        <v>0</v>
      </c>
      <c r="DC97" s="21" t="n">
        <f aca="false">IF(OR($A97="",DC$4=""),0,COUNTIFS(Formulas!$A$2:$A$3001,DC$4,Formulas!$B$2:$B$3001,$A97))</f>
        <v>0</v>
      </c>
      <c r="DD97" s="21" t="n">
        <f aca="false">IF(OR($A97="",DD$4=""),0,COUNTIFS(Formulas!$A$2:$A$3001,DD$4,Formulas!$B$2:$B$3001,$A97))</f>
        <v>0</v>
      </c>
      <c r="DE97" s="21" t="n">
        <f aca="false">IF(OR($A97="",DE$4=""),0,COUNTIFS(Formulas!$A$2:$A$3001,DE$4,Formulas!$B$2:$B$3001,$A97))</f>
        <v>0</v>
      </c>
      <c r="DF97" s="21" t="n">
        <f aca="false">IF(OR($A97="",DF$4=""),0,COUNTIFS(Formulas!$A$2:$A$3001,DF$4,Formulas!$B$2:$B$3001,$A97))</f>
        <v>0</v>
      </c>
      <c r="DG97" s="21" t="n">
        <f aca="false">IF(OR($A97="",DG$4=""),0,COUNTIFS(Formulas!$A$2:$A$3001,DG$4,Formulas!$B$2:$B$3001,$A97))</f>
        <v>0</v>
      </c>
      <c r="DH97" s="21" t="n">
        <f aca="false">IF(OR($A97="",DH$4=""),0,COUNTIFS(Formulas!$A$2:$A$3001,DH$4,Formulas!$B$2:$B$3001,$A97))</f>
        <v>0</v>
      </c>
      <c r="DI97" s="21" t="n">
        <f aca="false">IF(OR($A97="",DI$4=""),0,COUNTIFS(Formulas!$A$2:$A$3001,DI$4,Formulas!$B$2:$B$3001,$A97))</f>
        <v>0</v>
      </c>
      <c r="DJ97" s="21" t="n">
        <f aca="false">IF(OR($A97="",DJ$4=""),0,COUNTIFS(Formulas!$A$2:$A$3001,DJ$4,Formulas!$B$2:$B$3001,$A97))</f>
        <v>0</v>
      </c>
      <c r="DK97" s="21" t="n">
        <f aca="false">IF(OR($A97="",DK$4=""),0,COUNTIFS(Formulas!$A$2:$A$3001,DK$4,Formulas!$B$2:$B$3001,$A97))</f>
        <v>0</v>
      </c>
      <c r="DL97" s="21" t="n">
        <f aca="false">IF(OR($A97="",DL$4=""),0,COUNTIFS(Formulas!$A$2:$A$3001,DL$4,Formulas!$B$2:$B$3001,$A97))</f>
        <v>0</v>
      </c>
      <c r="DM97" s="21" t="n">
        <f aca="false">IF(OR($A97="",DM$4=""),0,COUNTIFS(Formulas!$A$2:$A$3001,DM$4,Formulas!$B$2:$B$3001,$A97))</f>
        <v>0</v>
      </c>
      <c r="DN97" s="21" t="n">
        <f aca="false">IF(OR($A97="",DN$4=""),0,COUNTIFS(Formulas!$A$2:$A$3001,DN$4,Formulas!$B$2:$B$3001,$A97))</f>
        <v>0</v>
      </c>
      <c r="DO97" s="21" t="n">
        <f aca="false">IF(OR($A97="",DO$4=""),0,COUNTIFS(Formulas!$A$2:$A$3001,DO$4,Formulas!$B$2:$B$3001,$A97))</f>
        <v>0</v>
      </c>
      <c r="DP97" s="21" t="n">
        <f aca="false">IF(OR($A97="",DP$4=""),0,COUNTIFS(Formulas!$A$2:$A$3001,DP$4,Formulas!$B$2:$B$3001,$A97))</f>
        <v>0</v>
      </c>
      <c r="DQ97" s="21" t="n">
        <f aca="false">IF(OR($A97="",DQ$4=""),0,COUNTIFS(Formulas!$A$2:$A$3001,DQ$4,Formulas!$B$2:$B$3001,$A97))</f>
        <v>0</v>
      </c>
      <c r="DR97" s="21" t="n">
        <f aca="false">IF(OR($A97="",DR$4=""),0,COUNTIFS(Formulas!$A$2:$A$3001,DR$4,Formulas!$B$2:$B$3001,$A97))</f>
        <v>0</v>
      </c>
      <c r="DS97" s="21" t="n">
        <f aca="false">IF(OR($A97="",DS$4=""),0,COUNTIFS(Formulas!$A$2:$A$3001,DS$4,Formulas!$B$2:$B$3001,$A97))</f>
        <v>0</v>
      </c>
      <c r="DT97" s="21" t="n">
        <f aca="false">IF(OR($A97="",DT$4=""),0,COUNTIFS(Formulas!$A$2:$A$3001,DT$4,Formulas!$B$2:$B$3001,$A97))</f>
        <v>0</v>
      </c>
      <c r="DU97" s="21" t="n">
        <f aca="false">IF(OR($A97="",DU$4=""),0,COUNTIFS(Formulas!$A$2:$A$3001,DU$4,Formulas!$B$2:$B$3001,$A97))</f>
        <v>0</v>
      </c>
      <c r="DV97" s="21" t="n">
        <f aca="false">IF(OR($A97="",DV$4=""),0,COUNTIFS(Formulas!$A$2:$A$3001,DV$4,Formulas!$B$2:$B$3001,$A97))</f>
        <v>0</v>
      </c>
      <c r="DW97" s="21" t="n">
        <f aca="false">IF(OR($A97="",DW$4=""),0,COUNTIFS(Formulas!$A$2:$A$3001,DW$4,Formulas!$B$2:$B$3001,$A97))</f>
        <v>0</v>
      </c>
      <c r="DX97" s="21" t="n">
        <f aca="false">IF(OR($A97="",DX$4=""),0,COUNTIFS(Formulas!$A$2:$A$3001,DX$4,Formulas!$B$2:$B$3001,$A97))</f>
        <v>0</v>
      </c>
      <c r="DY97" s="21" t="n">
        <f aca="false">IF(OR($A97="",DY$4=""),0,COUNTIFS(Formulas!$A$2:$A$3001,DY$4,Formulas!$B$2:$B$3001,$A97))</f>
        <v>0</v>
      </c>
      <c r="DZ97" s="21" t="n">
        <f aca="false">IF(OR($A97="",DZ$4=""),0,COUNTIFS(Formulas!$A$2:$A$3001,DZ$4,Formulas!$B$2:$B$3001,$A97))</f>
        <v>0</v>
      </c>
      <c r="EA97" s="21" t="n">
        <f aca="false">IF(OR($A97="",EA$4=""),0,COUNTIFS(Formulas!$A$2:$A$3001,EA$4,Formulas!$B$2:$B$3001,$A97))</f>
        <v>0</v>
      </c>
      <c r="EB97" s="21" t="n">
        <f aca="false">IF(OR($A97="",EB$4=""),0,COUNTIFS(Formulas!$A$2:$A$3001,EB$4,Formulas!$B$2:$B$3001,$A97))</f>
        <v>0</v>
      </c>
      <c r="EC97" s="21" t="n">
        <f aca="false">IF(OR($A97="",EC$4=""),0,COUNTIFS(Formulas!$A$2:$A$3001,EC$4,Formulas!$B$2:$B$3001,$A97))</f>
        <v>0</v>
      </c>
      <c r="ED97" s="21" t="n">
        <f aca="false">IF(OR($A97="",ED$4=""),0,COUNTIFS(Formulas!$A$2:$A$3001,ED$4,Formulas!$B$2:$B$3001,$A97))</f>
        <v>0</v>
      </c>
      <c r="EE97" s="21" t="n">
        <f aca="false">IF(OR($A97="",EE$4=""),0,COUNTIFS(Formulas!$A$2:$A$3001,EE$4,Formulas!$B$2:$B$3001,$A97))</f>
        <v>0</v>
      </c>
      <c r="EF97" s="21" t="n">
        <f aca="false">IF(OR($A97="",EF$4=""),0,COUNTIFS(Formulas!$A$2:$A$3001,EF$4,Formulas!$B$2:$B$3001,$A97))</f>
        <v>0</v>
      </c>
      <c r="EG97" s="21" t="n">
        <f aca="false">IF(OR($A97="",EG$4=""),0,COUNTIFS(Formulas!$A$2:$A$3001,EG$4,Formulas!$B$2:$B$3001,$A97))</f>
        <v>0</v>
      </c>
      <c r="EH97" s="21" t="n">
        <f aca="false">IF(OR($A97="",EH$4=""),0,COUNTIFS(Formulas!$A$2:$A$3001,EH$4,Formulas!$B$2:$B$3001,$A97))</f>
        <v>0</v>
      </c>
      <c r="EI97" s="21" t="n">
        <f aca="false">IF(OR($A97="",EI$4=""),0,COUNTIFS(Formulas!$A$2:$A$3001,EI$4,Formulas!$B$2:$B$3001,$A97))</f>
        <v>0</v>
      </c>
      <c r="EJ97" s="21" t="n">
        <f aca="false">IF(OR($A97="",EJ$4=""),0,COUNTIFS(Formulas!$A$2:$A$3001,EJ$4,Formulas!$B$2:$B$3001,$A97))</f>
        <v>0</v>
      </c>
      <c r="EK97" s="21" t="n">
        <f aca="false">IF(OR($A97="",EK$4=""),0,COUNTIFS(Formulas!$A$2:$A$3001,EK$4,Formulas!$B$2:$B$3001,$A97))</f>
        <v>0</v>
      </c>
      <c r="EL97" s="21" t="n">
        <f aca="false">IF(OR($A97="",EL$4=""),0,COUNTIFS(Formulas!$A$2:$A$3001,EL$4,Formulas!$B$2:$B$3001,$A97))</f>
        <v>0</v>
      </c>
      <c r="EM97" s="21" t="n">
        <f aca="false">IF(OR($A97="",EM$4=""),0,COUNTIFS(Formulas!$A$2:$A$3001,EM$4,Formulas!$B$2:$B$3001,$A97))</f>
        <v>0</v>
      </c>
      <c r="EN97" s="21" t="n">
        <f aca="false">IF(OR($A97="",EN$4=""),0,COUNTIFS(Formulas!$A$2:$A$3001,EN$4,Formulas!$B$2:$B$3001,$A97))</f>
        <v>0</v>
      </c>
      <c r="EO97" s="21" t="n">
        <f aca="false">IF(OR($A97="",EO$4=""),0,COUNTIFS(Formulas!$A$2:$A$3001,EO$4,Formulas!$B$2:$B$3001,$A97))</f>
        <v>0</v>
      </c>
      <c r="EP97" s="21" t="n">
        <f aca="false">IF(OR($A97="",EP$4=""),0,COUNTIFS(Formulas!$A$2:$A$3001,EP$4,Formulas!$B$2:$B$3001,$A97))</f>
        <v>0</v>
      </c>
      <c r="EQ97" s="21" t="n">
        <f aca="false">IF(OR($A97="",EQ$4=""),0,COUNTIFS(Formulas!$A$2:$A$3001,EQ$4,Formulas!$B$2:$B$3001,$A97))</f>
        <v>0</v>
      </c>
      <c r="ER97" s="21" t="n">
        <f aca="false">IF(OR($A97="",ER$4=""),0,COUNTIFS(Formulas!$A$2:$A$3001,ER$4,Formulas!$B$2:$B$3001,$A97))</f>
        <v>0</v>
      </c>
      <c r="ES97" s="21" t="n">
        <f aca="false">IF(OR($A97="",ES$4=""),0,COUNTIFS(Formulas!$A$2:$A$3001,ES$4,Formulas!$B$2:$B$3001,$A97))</f>
        <v>0</v>
      </c>
      <c r="ET97" s="21" t="n">
        <f aca="false">IF(OR($A97="",ET$4=""),0,COUNTIFS(Formulas!$A$2:$A$3001,ET$4,Formulas!$B$2:$B$3001,$A97))</f>
        <v>0</v>
      </c>
      <c r="EU97" s="21" t="n">
        <f aca="false">IF(OR($A97="",EU$4=""),0,COUNTIFS(Formulas!$A$2:$A$3001,EU$4,Formulas!$B$2:$B$3001,$A97))</f>
        <v>0</v>
      </c>
      <c r="EV97" s="21" t="n">
        <f aca="false">IF(OR($A97="",EV$4=""),0,COUNTIFS(Formulas!$A$2:$A$3001,EV$4,Formulas!$B$2:$B$3001,$A97))</f>
        <v>0</v>
      </c>
    </row>
    <row r="98" customFormat="false" ht="15" hidden="false" customHeight="false" outlineLevel="0" collapsed="false">
      <c r="A98" s="13" t="str">
        <f aca="false">IF(INDEX(Materials!$A$2:$A$301,94)="","",INDEX(Materials!$A$2:$A$301,94))</f>
        <v>Zinc Gluconate</v>
      </c>
      <c r="B98" s="19" t="n">
        <f aca="false">IF(A98="","",COUNTIF(C98:EV98,"&gt;0"))</f>
        <v>10</v>
      </c>
      <c r="C98" s="21" t="n">
        <f aca="false">IF(OR($A98="",C$4=""),0,COUNTIFS(Formulas!$A$2:$A$3001,C$4,Formulas!$B$2:$B$3001,$A98))</f>
        <v>0</v>
      </c>
      <c r="D98" s="21" t="n">
        <f aca="false">IF(OR($A98="",D$4=""),0,COUNTIFS(Formulas!$A$2:$A$3001,D$4,Formulas!$B$2:$B$3001,$A98))</f>
        <v>0</v>
      </c>
      <c r="E98" s="21" t="n">
        <f aca="false">IF(OR($A98="",E$4=""),0,COUNTIFS(Formulas!$A$2:$A$3001,E$4,Formulas!$B$2:$B$3001,$A98))</f>
        <v>0</v>
      </c>
      <c r="F98" s="21" t="n">
        <f aca="false">IF(OR($A98="",F$4=""),0,COUNTIFS(Formulas!$A$2:$A$3001,F$4,Formulas!$B$2:$B$3001,$A98))</f>
        <v>0</v>
      </c>
      <c r="G98" s="21" t="n">
        <f aca="false">IF(OR($A98="",G$4=""),0,COUNTIFS(Formulas!$A$2:$A$3001,G$4,Formulas!$B$2:$B$3001,$A98))</f>
        <v>0</v>
      </c>
      <c r="H98" s="21" t="n">
        <f aca="false">IF(OR($A98="",H$4=""),0,COUNTIFS(Formulas!$A$2:$A$3001,H$4,Formulas!$B$2:$B$3001,$A98))</f>
        <v>0</v>
      </c>
      <c r="I98" s="21" t="n">
        <f aca="false">IF(OR($A98="",I$4=""),0,COUNTIFS(Formulas!$A$2:$A$3001,I$4,Formulas!$B$2:$B$3001,$A98))</f>
        <v>0</v>
      </c>
      <c r="J98" s="21" t="n">
        <f aca="false">IF(OR($A98="",J$4=""),0,COUNTIFS(Formulas!$A$2:$A$3001,J$4,Formulas!$B$2:$B$3001,$A98))</f>
        <v>0</v>
      </c>
      <c r="K98" s="21" t="n">
        <f aca="false">IF(OR($A98="",K$4=""),0,COUNTIFS(Formulas!$A$2:$A$3001,K$4,Formulas!$B$2:$B$3001,$A98))</f>
        <v>0</v>
      </c>
      <c r="L98" s="21" t="n">
        <f aca="false">IF(OR($A98="",L$4=""),0,COUNTIFS(Formulas!$A$2:$A$3001,L$4,Formulas!$B$2:$B$3001,$A98))</f>
        <v>0</v>
      </c>
      <c r="M98" s="21" t="n">
        <f aca="false">IF(OR($A98="",M$4=""),0,COUNTIFS(Formulas!$A$2:$A$3001,M$4,Formulas!$B$2:$B$3001,$A98))</f>
        <v>0</v>
      </c>
      <c r="N98" s="21" t="n">
        <f aca="false">IF(OR($A98="",N$4=""),0,COUNTIFS(Formulas!$A$2:$A$3001,N$4,Formulas!$B$2:$B$3001,$A98))</f>
        <v>0</v>
      </c>
      <c r="O98" s="21" t="n">
        <f aca="false">IF(OR($A98="",O$4=""),0,COUNTIFS(Formulas!$A$2:$A$3001,O$4,Formulas!$B$2:$B$3001,$A98))</f>
        <v>0</v>
      </c>
      <c r="P98" s="21" t="n">
        <f aca="false">IF(OR($A98="",P$4=""),0,COUNTIFS(Formulas!$A$2:$A$3001,P$4,Formulas!$B$2:$B$3001,$A98))</f>
        <v>0</v>
      </c>
      <c r="Q98" s="21" t="n">
        <f aca="false">IF(OR($A98="",Q$4=""),0,COUNTIFS(Formulas!$A$2:$A$3001,Q$4,Formulas!$B$2:$B$3001,$A98))</f>
        <v>0</v>
      </c>
      <c r="R98" s="21" t="n">
        <f aca="false">IF(OR($A98="",R$4=""),0,COUNTIFS(Formulas!$A$2:$A$3001,R$4,Formulas!$B$2:$B$3001,$A98))</f>
        <v>0</v>
      </c>
      <c r="S98" s="21" t="n">
        <f aca="false">IF(OR($A98="",S$4=""),0,COUNTIFS(Formulas!$A$2:$A$3001,S$4,Formulas!$B$2:$B$3001,$A98))</f>
        <v>0</v>
      </c>
      <c r="T98" s="21" t="n">
        <f aca="false">IF(OR($A98="",T$4=""),0,COUNTIFS(Formulas!$A$2:$A$3001,T$4,Formulas!$B$2:$B$3001,$A98))</f>
        <v>0</v>
      </c>
      <c r="U98" s="21" t="n">
        <f aca="false">IF(OR($A98="",U$4=""),0,COUNTIFS(Formulas!$A$2:$A$3001,U$4,Formulas!$B$2:$B$3001,$A98))</f>
        <v>0</v>
      </c>
      <c r="V98" s="21" t="n">
        <f aca="false">IF(OR($A98="",V$4=""),0,COUNTIFS(Formulas!$A$2:$A$3001,V$4,Formulas!$B$2:$B$3001,$A98))</f>
        <v>0</v>
      </c>
      <c r="W98" s="21" t="n">
        <f aca="false">IF(OR($A98="",W$4=""),0,COUNTIFS(Formulas!$A$2:$A$3001,W$4,Formulas!$B$2:$B$3001,$A98))</f>
        <v>0</v>
      </c>
      <c r="X98" s="21" t="n">
        <f aca="false">IF(OR($A98="",X$4=""),0,COUNTIFS(Formulas!$A$2:$A$3001,X$4,Formulas!$B$2:$B$3001,$A98))</f>
        <v>0</v>
      </c>
      <c r="Y98" s="21" t="n">
        <f aca="false">IF(OR($A98="",Y$4=""),0,COUNTIFS(Formulas!$A$2:$A$3001,Y$4,Formulas!$B$2:$B$3001,$A98))</f>
        <v>0</v>
      </c>
      <c r="Z98" s="21" t="n">
        <f aca="false">IF(OR($A98="",Z$4=""),0,COUNTIFS(Formulas!$A$2:$A$3001,Z$4,Formulas!$B$2:$B$3001,$A98))</f>
        <v>0</v>
      </c>
      <c r="AA98" s="21" t="n">
        <f aca="false">IF(OR($A98="",AA$4=""),0,COUNTIFS(Formulas!$A$2:$A$3001,AA$4,Formulas!$B$2:$B$3001,$A98))</f>
        <v>0</v>
      </c>
      <c r="AB98" s="21" t="n">
        <f aca="false">IF(OR($A98="",AB$4=""),0,COUNTIFS(Formulas!$A$2:$A$3001,AB$4,Formulas!$B$2:$B$3001,$A98))</f>
        <v>0</v>
      </c>
      <c r="AC98" s="21" t="n">
        <f aca="false">IF(OR($A98="",AC$4=""),0,COUNTIFS(Formulas!$A$2:$A$3001,AC$4,Formulas!$B$2:$B$3001,$A98))</f>
        <v>0</v>
      </c>
      <c r="AD98" s="21" t="n">
        <f aca="false">IF(OR($A98="",AD$4=""),0,COUNTIFS(Formulas!$A$2:$A$3001,AD$4,Formulas!$B$2:$B$3001,$A98))</f>
        <v>0</v>
      </c>
      <c r="AE98" s="21" t="n">
        <f aca="false">IF(OR($A98="",AE$4=""),0,COUNTIFS(Formulas!$A$2:$A$3001,AE$4,Formulas!$B$2:$B$3001,$A98))</f>
        <v>0</v>
      </c>
      <c r="AF98" s="21" t="n">
        <f aca="false">IF(OR($A98="",AF$4=""),0,COUNTIFS(Formulas!$A$2:$A$3001,AF$4,Formulas!$B$2:$B$3001,$A98))</f>
        <v>0</v>
      </c>
      <c r="AG98" s="21" t="n">
        <f aca="false">IF(OR($A98="",AG$4=""),0,COUNTIFS(Formulas!$A$2:$A$3001,AG$4,Formulas!$B$2:$B$3001,$A98))</f>
        <v>0</v>
      </c>
      <c r="AH98" s="21" t="n">
        <f aca="false">IF(OR($A98="",AH$4=""),0,COUNTIFS(Formulas!$A$2:$A$3001,AH$4,Formulas!$B$2:$B$3001,$A98))</f>
        <v>0</v>
      </c>
      <c r="AI98" s="21" t="n">
        <f aca="false">IF(OR($A98="",AI$4=""),0,COUNTIFS(Formulas!$A$2:$A$3001,AI$4,Formulas!$B$2:$B$3001,$A98))</f>
        <v>0</v>
      </c>
      <c r="AJ98" s="21" t="n">
        <f aca="false">IF(OR($A98="",AJ$4=""),0,COUNTIFS(Formulas!$A$2:$A$3001,AJ$4,Formulas!$B$2:$B$3001,$A98))</f>
        <v>0</v>
      </c>
      <c r="AK98" s="21" t="n">
        <f aca="false">IF(OR($A98="",AK$4=""),0,COUNTIFS(Formulas!$A$2:$A$3001,AK$4,Formulas!$B$2:$B$3001,$A98))</f>
        <v>0</v>
      </c>
      <c r="AL98" s="21" t="n">
        <f aca="false">IF(OR($A98="",AL$4=""),0,COUNTIFS(Formulas!$A$2:$A$3001,AL$4,Formulas!$B$2:$B$3001,$A98))</f>
        <v>0</v>
      </c>
      <c r="AM98" s="21" t="n">
        <f aca="false">IF(OR($A98="",AM$4=""),0,COUNTIFS(Formulas!$A$2:$A$3001,AM$4,Formulas!$B$2:$B$3001,$A98))</f>
        <v>0</v>
      </c>
      <c r="AN98" s="21" t="n">
        <f aca="false">IF(OR($A98="",AN$4=""),0,COUNTIFS(Formulas!$A$2:$A$3001,AN$4,Formulas!$B$2:$B$3001,$A98))</f>
        <v>0</v>
      </c>
      <c r="AO98" s="21" t="n">
        <f aca="false">IF(OR($A98="",AO$4=""),0,COUNTIFS(Formulas!$A$2:$A$3001,AO$4,Formulas!$B$2:$B$3001,$A98))</f>
        <v>0</v>
      </c>
      <c r="AP98" s="21" t="n">
        <f aca="false">IF(OR($A98="",AP$4=""),0,COUNTIFS(Formulas!$A$2:$A$3001,AP$4,Formulas!$B$2:$B$3001,$A98))</f>
        <v>0</v>
      </c>
      <c r="AQ98" s="21" t="n">
        <f aca="false">IF(OR($A98="",AQ$4=""),0,COUNTIFS(Formulas!$A$2:$A$3001,AQ$4,Formulas!$B$2:$B$3001,$A98))</f>
        <v>0</v>
      </c>
      <c r="AR98" s="21" t="n">
        <f aca="false">IF(OR($A98="",AR$4=""),0,COUNTIFS(Formulas!$A$2:$A$3001,AR$4,Formulas!$B$2:$B$3001,$A98))</f>
        <v>0</v>
      </c>
      <c r="AS98" s="21" t="n">
        <f aca="false">IF(OR($A98="",AS$4=""),0,COUNTIFS(Formulas!$A$2:$A$3001,AS$4,Formulas!$B$2:$B$3001,$A98))</f>
        <v>0</v>
      </c>
      <c r="AT98" s="21" t="n">
        <f aca="false">IF(OR($A98="",AT$4=""),0,COUNTIFS(Formulas!$A$2:$A$3001,AT$4,Formulas!$B$2:$B$3001,$A98))</f>
        <v>0</v>
      </c>
      <c r="AU98" s="21" t="n">
        <f aca="false">IF(OR($A98="",AU$4=""),0,COUNTIFS(Formulas!$A$2:$A$3001,AU$4,Formulas!$B$2:$B$3001,$A98))</f>
        <v>0</v>
      </c>
      <c r="AV98" s="21" t="n">
        <f aca="false">IF(OR($A98="",AV$4=""),0,COUNTIFS(Formulas!$A$2:$A$3001,AV$4,Formulas!$B$2:$B$3001,$A98))</f>
        <v>0</v>
      </c>
      <c r="AW98" s="21" t="n">
        <f aca="false">IF(OR($A98="",AW$4=""),0,COUNTIFS(Formulas!$A$2:$A$3001,AW$4,Formulas!$B$2:$B$3001,$A98))</f>
        <v>0</v>
      </c>
      <c r="AX98" s="21" t="n">
        <f aca="false">IF(OR($A98="",AX$4=""),0,COUNTIFS(Formulas!$A$2:$A$3001,AX$4,Formulas!$B$2:$B$3001,$A98))</f>
        <v>0</v>
      </c>
      <c r="AY98" s="21" t="n">
        <f aca="false">IF(OR($A98="",AY$4=""),0,COUNTIFS(Formulas!$A$2:$A$3001,AY$4,Formulas!$B$2:$B$3001,$A98))</f>
        <v>0</v>
      </c>
      <c r="AZ98" s="21" t="n">
        <f aca="false">IF(OR($A98="",AZ$4=""),0,COUNTIFS(Formulas!$A$2:$A$3001,AZ$4,Formulas!$B$2:$B$3001,$A98))</f>
        <v>0</v>
      </c>
      <c r="BA98" s="21" t="n">
        <f aca="false">IF(OR($A98="",BA$4=""),0,COUNTIFS(Formulas!$A$2:$A$3001,BA$4,Formulas!$B$2:$B$3001,$A98))</f>
        <v>0</v>
      </c>
      <c r="BB98" s="21" t="n">
        <f aca="false">IF(OR($A98="",BB$4=""),0,COUNTIFS(Formulas!$A$2:$A$3001,BB$4,Formulas!$B$2:$B$3001,$A98))</f>
        <v>0</v>
      </c>
      <c r="BC98" s="21" t="n">
        <f aca="false">IF(OR($A98="",BC$4=""),0,COUNTIFS(Formulas!$A$2:$A$3001,BC$4,Formulas!$B$2:$B$3001,$A98))</f>
        <v>0</v>
      </c>
      <c r="BD98" s="21" t="n">
        <f aca="false">IF(OR($A98="",BD$4=""),0,COUNTIFS(Formulas!$A$2:$A$3001,BD$4,Formulas!$B$2:$B$3001,$A98))</f>
        <v>0</v>
      </c>
      <c r="BE98" s="21" t="n">
        <f aca="false">IF(OR($A98="",BE$4=""),0,COUNTIFS(Formulas!$A$2:$A$3001,BE$4,Formulas!$B$2:$B$3001,$A98))</f>
        <v>0</v>
      </c>
      <c r="BF98" s="21" t="n">
        <f aca="false">IF(OR($A98="",BF$4=""),0,COUNTIFS(Formulas!$A$2:$A$3001,BF$4,Formulas!$B$2:$B$3001,$A98))</f>
        <v>0</v>
      </c>
      <c r="BG98" s="21" t="n">
        <f aca="false">IF(OR($A98="",BG$4=""),0,COUNTIFS(Formulas!$A$2:$A$3001,BG$4,Formulas!$B$2:$B$3001,$A98))</f>
        <v>0</v>
      </c>
      <c r="BH98" s="21" t="n">
        <f aca="false">IF(OR($A98="",BH$4=""),0,COUNTIFS(Formulas!$A$2:$A$3001,BH$4,Formulas!$B$2:$B$3001,$A98))</f>
        <v>0</v>
      </c>
      <c r="BI98" s="21" t="n">
        <f aca="false">IF(OR($A98="",BI$4=""),0,COUNTIFS(Formulas!$A$2:$A$3001,BI$4,Formulas!$B$2:$B$3001,$A98))</f>
        <v>0</v>
      </c>
      <c r="BJ98" s="21" t="n">
        <f aca="false">IF(OR($A98="",BJ$4=""),0,COUNTIFS(Formulas!$A$2:$A$3001,BJ$4,Formulas!$B$2:$B$3001,$A98))</f>
        <v>0</v>
      </c>
      <c r="BK98" s="21" t="n">
        <f aca="false">IF(OR($A98="",BK$4=""),0,COUNTIFS(Formulas!$A$2:$A$3001,BK$4,Formulas!$B$2:$B$3001,$A98))</f>
        <v>0</v>
      </c>
      <c r="BL98" s="21" t="n">
        <f aca="false">IF(OR($A98="",BL$4=""),0,COUNTIFS(Formulas!$A$2:$A$3001,BL$4,Formulas!$B$2:$B$3001,$A98))</f>
        <v>0</v>
      </c>
      <c r="BM98" s="21" t="n">
        <f aca="false">IF(OR($A98="",BM$4=""),0,COUNTIFS(Formulas!$A$2:$A$3001,BM$4,Formulas!$B$2:$B$3001,$A98))</f>
        <v>0</v>
      </c>
      <c r="BN98" s="21" t="n">
        <f aca="false">IF(OR($A98="",BN$4=""),0,COUNTIFS(Formulas!$A$2:$A$3001,BN$4,Formulas!$B$2:$B$3001,$A98))</f>
        <v>0</v>
      </c>
      <c r="BO98" s="21" t="n">
        <f aca="false">IF(OR($A98="",BO$4=""),0,COUNTIFS(Formulas!$A$2:$A$3001,BO$4,Formulas!$B$2:$B$3001,$A98))</f>
        <v>0</v>
      </c>
      <c r="BP98" s="21" t="n">
        <f aca="false">IF(OR($A98="",BP$4=""),0,COUNTIFS(Formulas!$A$2:$A$3001,BP$4,Formulas!$B$2:$B$3001,$A98))</f>
        <v>0</v>
      </c>
      <c r="BQ98" s="21" t="n">
        <f aca="false">IF(OR($A98="",BQ$4=""),0,COUNTIFS(Formulas!$A$2:$A$3001,BQ$4,Formulas!$B$2:$B$3001,$A98))</f>
        <v>0</v>
      </c>
      <c r="BR98" s="21" t="n">
        <f aca="false">IF(OR($A98="",BR$4=""),0,COUNTIFS(Formulas!$A$2:$A$3001,BR$4,Formulas!$B$2:$B$3001,$A98))</f>
        <v>0</v>
      </c>
      <c r="BS98" s="21" t="n">
        <f aca="false">IF(OR($A98="",BS$4=""),0,COUNTIFS(Formulas!$A$2:$A$3001,BS$4,Formulas!$B$2:$B$3001,$A98))</f>
        <v>0</v>
      </c>
      <c r="BT98" s="21" t="n">
        <f aca="false">IF(OR($A98="",BT$4=""),0,COUNTIFS(Formulas!$A$2:$A$3001,BT$4,Formulas!$B$2:$B$3001,$A98))</f>
        <v>0</v>
      </c>
      <c r="BU98" s="21" t="n">
        <f aca="false">IF(OR($A98="",BU$4=""),0,COUNTIFS(Formulas!$A$2:$A$3001,BU$4,Formulas!$B$2:$B$3001,$A98))</f>
        <v>0</v>
      </c>
      <c r="BV98" s="21" t="n">
        <f aca="false">IF(OR($A98="",BV$4=""),0,COUNTIFS(Formulas!$A$2:$A$3001,BV$4,Formulas!$B$2:$B$3001,$A98))</f>
        <v>0</v>
      </c>
      <c r="BW98" s="21" t="n">
        <f aca="false">IF(OR($A98="",BW$4=""),0,COUNTIFS(Formulas!$A$2:$A$3001,BW$4,Formulas!$B$2:$B$3001,$A98))</f>
        <v>0</v>
      </c>
      <c r="BX98" s="21" t="n">
        <f aca="false">IF(OR($A98="",BX$4=""),0,COUNTIFS(Formulas!$A$2:$A$3001,BX$4,Formulas!$B$2:$B$3001,$A98))</f>
        <v>0</v>
      </c>
      <c r="BY98" s="21" t="n">
        <f aca="false">IF(OR($A98="",BY$4=""),0,COUNTIFS(Formulas!$A$2:$A$3001,BY$4,Formulas!$B$2:$B$3001,$A98))</f>
        <v>0</v>
      </c>
      <c r="BZ98" s="21" t="n">
        <f aca="false">IF(OR($A98="",BZ$4=""),0,COUNTIFS(Formulas!$A$2:$A$3001,BZ$4,Formulas!$B$2:$B$3001,$A98))</f>
        <v>0</v>
      </c>
      <c r="CA98" s="21" t="n">
        <f aca="false">IF(OR($A98="",CA$4=""),0,COUNTIFS(Formulas!$A$2:$A$3001,CA$4,Formulas!$B$2:$B$3001,$A98))</f>
        <v>0</v>
      </c>
      <c r="CB98" s="21" t="n">
        <f aca="false">IF(OR($A98="",CB$4=""),0,COUNTIFS(Formulas!$A$2:$A$3001,CB$4,Formulas!$B$2:$B$3001,$A98))</f>
        <v>0</v>
      </c>
      <c r="CC98" s="21" t="n">
        <f aca="false">IF(OR($A98="",CC$4=""),0,COUNTIFS(Formulas!$A$2:$A$3001,CC$4,Formulas!$B$2:$B$3001,$A98))</f>
        <v>0</v>
      </c>
      <c r="CD98" s="21" t="n">
        <f aca="false">IF(OR($A98="",CD$4=""),0,COUNTIFS(Formulas!$A$2:$A$3001,CD$4,Formulas!$B$2:$B$3001,$A98))</f>
        <v>0</v>
      </c>
      <c r="CE98" s="21" t="n">
        <f aca="false">IF(OR($A98="",CE$4=""),0,COUNTIFS(Formulas!$A$2:$A$3001,CE$4,Formulas!$B$2:$B$3001,$A98))</f>
        <v>0</v>
      </c>
      <c r="CF98" s="21" t="n">
        <f aca="false">IF(OR($A98="",CF$4=""),0,COUNTIFS(Formulas!$A$2:$A$3001,CF$4,Formulas!$B$2:$B$3001,$A98))</f>
        <v>0</v>
      </c>
      <c r="CG98" s="21" t="n">
        <f aca="false">IF(OR($A98="",CG$4=""),0,COUNTIFS(Formulas!$A$2:$A$3001,CG$4,Formulas!$B$2:$B$3001,$A98))</f>
        <v>0</v>
      </c>
      <c r="CH98" s="21" t="n">
        <f aca="false">IF(OR($A98="",CH$4=""),0,COUNTIFS(Formulas!$A$2:$A$3001,CH$4,Formulas!$B$2:$B$3001,$A98))</f>
        <v>0</v>
      </c>
      <c r="CI98" s="21" t="n">
        <f aca="false">IF(OR($A98="",CI$4=""),0,COUNTIFS(Formulas!$A$2:$A$3001,CI$4,Formulas!$B$2:$B$3001,$A98))</f>
        <v>0</v>
      </c>
      <c r="CJ98" s="21" t="n">
        <f aca="false">IF(OR($A98="",CJ$4=""),0,COUNTIFS(Formulas!$A$2:$A$3001,CJ$4,Formulas!$B$2:$B$3001,$A98))</f>
        <v>0</v>
      </c>
      <c r="CK98" s="21" t="n">
        <f aca="false">IF(OR($A98="",CK$4=""),0,COUNTIFS(Formulas!$A$2:$A$3001,CK$4,Formulas!$B$2:$B$3001,$A98))</f>
        <v>1</v>
      </c>
      <c r="CL98" s="21" t="n">
        <f aca="false">IF(OR($A98="",CL$4=""),0,COUNTIFS(Formulas!$A$2:$A$3001,CL$4,Formulas!$B$2:$B$3001,$A98))</f>
        <v>1</v>
      </c>
      <c r="CM98" s="21" t="n">
        <f aca="false">IF(OR($A98="",CM$4=""),0,COUNTIFS(Formulas!$A$2:$A$3001,CM$4,Formulas!$B$2:$B$3001,$A98))</f>
        <v>0</v>
      </c>
      <c r="CN98" s="21" t="n">
        <f aca="false">IF(OR($A98="",CN$4=""),0,COUNTIFS(Formulas!$A$2:$A$3001,CN$4,Formulas!$B$2:$B$3001,$A98))</f>
        <v>0</v>
      </c>
      <c r="CO98" s="21" t="n">
        <f aca="false">IF(OR($A98="",CO$4=""),0,COUNTIFS(Formulas!$A$2:$A$3001,CO$4,Formulas!$B$2:$B$3001,$A98))</f>
        <v>0</v>
      </c>
      <c r="CP98" s="21" t="n">
        <f aca="false">IF(OR($A98="",CP$4=""),0,COUNTIFS(Formulas!$A$2:$A$3001,CP$4,Formulas!$B$2:$B$3001,$A98))</f>
        <v>0</v>
      </c>
      <c r="CQ98" s="21" t="n">
        <f aca="false">IF(OR($A98="",CQ$4=""),0,COUNTIFS(Formulas!$A$2:$A$3001,CQ$4,Formulas!$B$2:$B$3001,$A98))</f>
        <v>0</v>
      </c>
      <c r="CR98" s="21" t="n">
        <f aca="false">IF(OR($A98="",CR$4=""),0,COUNTIFS(Formulas!$A$2:$A$3001,CR$4,Formulas!$B$2:$B$3001,$A98))</f>
        <v>0</v>
      </c>
      <c r="CS98" s="21" t="n">
        <f aca="false">IF(OR($A98="",CS$4=""),0,COUNTIFS(Formulas!$A$2:$A$3001,CS$4,Formulas!$B$2:$B$3001,$A98))</f>
        <v>1</v>
      </c>
      <c r="CT98" s="21" t="n">
        <f aca="false">IF(OR($A98="",CT$4=""),0,COUNTIFS(Formulas!$A$2:$A$3001,CT$4,Formulas!$B$2:$B$3001,$A98))</f>
        <v>1</v>
      </c>
      <c r="CU98" s="21" t="n">
        <f aca="false">IF(OR($A98="",CU$4=""),0,COUNTIFS(Formulas!$A$2:$A$3001,CU$4,Formulas!$B$2:$B$3001,$A98))</f>
        <v>1</v>
      </c>
      <c r="CV98" s="21" t="n">
        <f aca="false">IF(OR($A98="",CV$4=""),0,COUNTIFS(Formulas!$A$2:$A$3001,CV$4,Formulas!$B$2:$B$3001,$A98))</f>
        <v>1</v>
      </c>
      <c r="CW98" s="21" t="n">
        <f aca="false">IF(OR($A98="",CW$4=""),0,COUNTIFS(Formulas!$A$2:$A$3001,CW$4,Formulas!$B$2:$B$3001,$A98))</f>
        <v>1</v>
      </c>
      <c r="CX98" s="21" t="n">
        <f aca="false">IF(OR($A98="",CX$4=""),0,COUNTIFS(Formulas!$A$2:$A$3001,CX$4,Formulas!$B$2:$B$3001,$A98))</f>
        <v>1</v>
      </c>
      <c r="CY98" s="21" t="n">
        <f aca="false">IF(OR($A98="",CY$4=""),0,COUNTIFS(Formulas!$A$2:$A$3001,CY$4,Formulas!$B$2:$B$3001,$A98))</f>
        <v>1</v>
      </c>
      <c r="CZ98" s="21" t="n">
        <f aca="false">IF(OR($A98="",CZ$4=""),0,COUNTIFS(Formulas!$A$2:$A$3001,CZ$4,Formulas!$B$2:$B$3001,$A98))</f>
        <v>0</v>
      </c>
      <c r="DA98" s="21" t="n">
        <f aca="false">IF(OR($A98="",DA$4=""),0,COUNTIFS(Formulas!$A$2:$A$3001,DA$4,Formulas!$B$2:$B$3001,$A98))</f>
        <v>0</v>
      </c>
      <c r="DB98" s="21" t="n">
        <f aca="false">IF(OR($A98="",DB$4=""),0,COUNTIFS(Formulas!$A$2:$A$3001,DB$4,Formulas!$B$2:$B$3001,$A98))</f>
        <v>0</v>
      </c>
      <c r="DC98" s="21" t="n">
        <f aca="false">IF(OR($A98="",DC$4=""),0,COUNTIFS(Formulas!$A$2:$A$3001,DC$4,Formulas!$B$2:$B$3001,$A98))</f>
        <v>0</v>
      </c>
      <c r="DD98" s="21" t="n">
        <f aca="false">IF(OR($A98="",DD$4=""),0,COUNTIFS(Formulas!$A$2:$A$3001,DD$4,Formulas!$B$2:$B$3001,$A98))</f>
        <v>1</v>
      </c>
      <c r="DE98" s="21" t="n">
        <f aca="false">IF(OR($A98="",DE$4=""),0,COUNTIFS(Formulas!$A$2:$A$3001,DE$4,Formulas!$B$2:$B$3001,$A98))</f>
        <v>0</v>
      </c>
      <c r="DF98" s="21" t="n">
        <f aca="false">IF(OR($A98="",DF$4=""),0,COUNTIFS(Formulas!$A$2:$A$3001,DF$4,Formulas!$B$2:$B$3001,$A98))</f>
        <v>0</v>
      </c>
      <c r="DG98" s="21" t="n">
        <f aca="false">IF(OR($A98="",DG$4=""),0,COUNTIFS(Formulas!$A$2:$A$3001,DG$4,Formulas!$B$2:$B$3001,$A98))</f>
        <v>0</v>
      </c>
      <c r="DH98" s="21" t="n">
        <f aca="false">IF(OR($A98="",DH$4=""),0,COUNTIFS(Formulas!$A$2:$A$3001,DH$4,Formulas!$B$2:$B$3001,$A98))</f>
        <v>0</v>
      </c>
      <c r="DI98" s="21" t="n">
        <f aca="false">IF(OR($A98="",DI$4=""),0,COUNTIFS(Formulas!$A$2:$A$3001,DI$4,Formulas!$B$2:$B$3001,$A98))</f>
        <v>0</v>
      </c>
      <c r="DJ98" s="21" t="n">
        <f aca="false">IF(OR($A98="",DJ$4=""),0,COUNTIFS(Formulas!$A$2:$A$3001,DJ$4,Formulas!$B$2:$B$3001,$A98))</f>
        <v>0</v>
      </c>
      <c r="DK98" s="21" t="n">
        <f aca="false">IF(OR($A98="",DK$4=""),0,COUNTIFS(Formulas!$A$2:$A$3001,DK$4,Formulas!$B$2:$B$3001,$A98))</f>
        <v>0</v>
      </c>
      <c r="DL98" s="21" t="n">
        <f aca="false">IF(OR($A98="",DL$4=""),0,COUNTIFS(Formulas!$A$2:$A$3001,DL$4,Formulas!$B$2:$B$3001,$A98))</f>
        <v>0</v>
      </c>
      <c r="DM98" s="21" t="n">
        <f aca="false">IF(OR($A98="",DM$4=""),0,COUNTIFS(Formulas!$A$2:$A$3001,DM$4,Formulas!$B$2:$B$3001,$A98))</f>
        <v>0</v>
      </c>
      <c r="DN98" s="21" t="n">
        <f aca="false">IF(OR($A98="",DN$4=""),0,COUNTIFS(Formulas!$A$2:$A$3001,DN$4,Formulas!$B$2:$B$3001,$A98))</f>
        <v>0</v>
      </c>
      <c r="DO98" s="21" t="n">
        <f aca="false">IF(OR($A98="",DO$4=""),0,COUNTIFS(Formulas!$A$2:$A$3001,DO$4,Formulas!$B$2:$B$3001,$A98))</f>
        <v>0</v>
      </c>
      <c r="DP98" s="21" t="n">
        <f aca="false">IF(OR($A98="",DP$4=""),0,COUNTIFS(Formulas!$A$2:$A$3001,DP$4,Formulas!$B$2:$B$3001,$A98))</f>
        <v>0</v>
      </c>
      <c r="DQ98" s="21" t="n">
        <f aca="false">IF(OR($A98="",DQ$4=""),0,COUNTIFS(Formulas!$A$2:$A$3001,DQ$4,Formulas!$B$2:$B$3001,$A98))</f>
        <v>0</v>
      </c>
      <c r="DR98" s="21" t="n">
        <f aca="false">IF(OR($A98="",DR$4=""),0,COUNTIFS(Formulas!$A$2:$A$3001,DR$4,Formulas!$B$2:$B$3001,$A98))</f>
        <v>0</v>
      </c>
      <c r="DS98" s="21" t="n">
        <f aca="false">IF(OR($A98="",DS$4=""),0,COUNTIFS(Formulas!$A$2:$A$3001,DS$4,Formulas!$B$2:$B$3001,$A98))</f>
        <v>0</v>
      </c>
      <c r="DT98" s="21" t="n">
        <f aca="false">IF(OR($A98="",DT$4=""),0,COUNTIFS(Formulas!$A$2:$A$3001,DT$4,Formulas!$B$2:$B$3001,$A98))</f>
        <v>0</v>
      </c>
      <c r="DU98" s="21" t="n">
        <f aca="false">IF(OR($A98="",DU$4=""),0,COUNTIFS(Formulas!$A$2:$A$3001,DU$4,Formulas!$B$2:$B$3001,$A98))</f>
        <v>0</v>
      </c>
      <c r="DV98" s="21" t="n">
        <f aca="false">IF(OR($A98="",DV$4=""),0,COUNTIFS(Formulas!$A$2:$A$3001,DV$4,Formulas!$B$2:$B$3001,$A98))</f>
        <v>0</v>
      </c>
      <c r="DW98" s="21" t="n">
        <f aca="false">IF(OR($A98="",DW$4=""),0,COUNTIFS(Formulas!$A$2:$A$3001,DW$4,Formulas!$B$2:$B$3001,$A98))</f>
        <v>0</v>
      </c>
      <c r="DX98" s="21" t="n">
        <f aca="false">IF(OR($A98="",DX$4=""),0,COUNTIFS(Formulas!$A$2:$A$3001,DX$4,Formulas!$B$2:$B$3001,$A98))</f>
        <v>0</v>
      </c>
      <c r="DY98" s="21" t="n">
        <f aca="false">IF(OR($A98="",DY$4=""),0,COUNTIFS(Formulas!$A$2:$A$3001,DY$4,Formulas!$B$2:$B$3001,$A98))</f>
        <v>0</v>
      </c>
      <c r="DZ98" s="21" t="n">
        <f aca="false">IF(OR($A98="",DZ$4=""),0,COUNTIFS(Formulas!$A$2:$A$3001,DZ$4,Formulas!$B$2:$B$3001,$A98))</f>
        <v>0</v>
      </c>
      <c r="EA98" s="21" t="n">
        <f aca="false">IF(OR($A98="",EA$4=""),0,COUNTIFS(Formulas!$A$2:$A$3001,EA$4,Formulas!$B$2:$B$3001,$A98))</f>
        <v>0</v>
      </c>
      <c r="EB98" s="21" t="n">
        <f aca="false">IF(OR($A98="",EB$4=""),0,COUNTIFS(Formulas!$A$2:$A$3001,EB$4,Formulas!$B$2:$B$3001,$A98))</f>
        <v>0</v>
      </c>
      <c r="EC98" s="21" t="n">
        <f aca="false">IF(OR($A98="",EC$4=""),0,COUNTIFS(Formulas!$A$2:$A$3001,EC$4,Formulas!$B$2:$B$3001,$A98))</f>
        <v>0</v>
      </c>
      <c r="ED98" s="21" t="n">
        <f aca="false">IF(OR($A98="",ED$4=""),0,COUNTIFS(Formulas!$A$2:$A$3001,ED$4,Formulas!$B$2:$B$3001,$A98))</f>
        <v>0</v>
      </c>
      <c r="EE98" s="21" t="n">
        <f aca="false">IF(OR($A98="",EE$4=""),0,COUNTIFS(Formulas!$A$2:$A$3001,EE$4,Formulas!$B$2:$B$3001,$A98))</f>
        <v>0</v>
      </c>
      <c r="EF98" s="21" t="n">
        <f aca="false">IF(OR($A98="",EF$4=""),0,COUNTIFS(Formulas!$A$2:$A$3001,EF$4,Formulas!$B$2:$B$3001,$A98))</f>
        <v>0</v>
      </c>
      <c r="EG98" s="21" t="n">
        <f aca="false">IF(OR($A98="",EG$4=""),0,COUNTIFS(Formulas!$A$2:$A$3001,EG$4,Formulas!$B$2:$B$3001,$A98))</f>
        <v>0</v>
      </c>
      <c r="EH98" s="21" t="n">
        <f aca="false">IF(OR($A98="",EH$4=""),0,COUNTIFS(Formulas!$A$2:$A$3001,EH$4,Formulas!$B$2:$B$3001,$A98))</f>
        <v>0</v>
      </c>
      <c r="EI98" s="21" t="n">
        <f aca="false">IF(OR($A98="",EI$4=""),0,COUNTIFS(Formulas!$A$2:$A$3001,EI$4,Formulas!$B$2:$B$3001,$A98))</f>
        <v>0</v>
      </c>
      <c r="EJ98" s="21" t="n">
        <f aca="false">IF(OR($A98="",EJ$4=""),0,COUNTIFS(Formulas!$A$2:$A$3001,EJ$4,Formulas!$B$2:$B$3001,$A98))</f>
        <v>0</v>
      </c>
      <c r="EK98" s="21" t="n">
        <f aca="false">IF(OR($A98="",EK$4=""),0,COUNTIFS(Formulas!$A$2:$A$3001,EK$4,Formulas!$B$2:$B$3001,$A98))</f>
        <v>0</v>
      </c>
      <c r="EL98" s="21" t="n">
        <f aca="false">IF(OR($A98="",EL$4=""),0,COUNTIFS(Formulas!$A$2:$A$3001,EL$4,Formulas!$B$2:$B$3001,$A98))</f>
        <v>0</v>
      </c>
      <c r="EM98" s="21" t="n">
        <f aca="false">IF(OR($A98="",EM$4=""),0,COUNTIFS(Formulas!$A$2:$A$3001,EM$4,Formulas!$B$2:$B$3001,$A98))</f>
        <v>0</v>
      </c>
      <c r="EN98" s="21" t="n">
        <f aca="false">IF(OR($A98="",EN$4=""),0,COUNTIFS(Formulas!$A$2:$A$3001,EN$4,Formulas!$B$2:$B$3001,$A98))</f>
        <v>0</v>
      </c>
      <c r="EO98" s="21" t="n">
        <f aca="false">IF(OR($A98="",EO$4=""),0,COUNTIFS(Formulas!$A$2:$A$3001,EO$4,Formulas!$B$2:$B$3001,$A98))</f>
        <v>0</v>
      </c>
      <c r="EP98" s="21" t="n">
        <f aca="false">IF(OR($A98="",EP$4=""),0,COUNTIFS(Formulas!$A$2:$A$3001,EP$4,Formulas!$B$2:$B$3001,$A98))</f>
        <v>0</v>
      </c>
      <c r="EQ98" s="21" t="n">
        <f aca="false">IF(OR($A98="",EQ$4=""),0,COUNTIFS(Formulas!$A$2:$A$3001,EQ$4,Formulas!$B$2:$B$3001,$A98))</f>
        <v>0</v>
      </c>
      <c r="ER98" s="21" t="n">
        <f aca="false">IF(OR($A98="",ER$4=""),0,COUNTIFS(Formulas!$A$2:$A$3001,ER$4,Formulas!$B$2:$B$3001,$A98))</f>
        <v>0</v>
      </c>
      <c r="ES98" s="21" t="n">
        <f aca="false">IF(OR($A98="",ES$4=""),0,COUNTIFS(Formulas!$A$2:$A$3001,ES$4,Formulas!$B$2:$B$3001,$A98))</f>
        <v>0</v>
      </c>
      <c r="ET98" s="21" t="n">
        <f aca="false">IF(OR($A98="",ET$4=""),0,COUNTIFS(Formulas!$A$2:$A$3001,ET$4,Formulas!$B$2:$B$3001,$A98))</f>
        <v>0</v>
      </c>
      <c r="EU98" s="21" t="n">
        <f aca="false">IF(OR($A98="",EU$4=""),0,COUNTIFS(Formulas!$A$2:$A$3001,EU$4,Formulas!$B$2:$B$3001,$A98))</f>
        <v>0</v>
      </c>
      <c r="EV98" s="21" t="n">
        <f aca="false">IF(OR($A98="",EV$4=""),0,COUNTIFS(Formulas!$A$2:$A$3001,EV$4,Formulas!$B$2:$B$3001,$A98))</f>
        <v>0</v>
      </c>
    </row>
    <row r="99" customFormat="false" ht="15" hidden="false" customHeight="false" outlineLevel="0" collapsed="false">
      <c r="A99" s="13" t="str">
        <f aca="false">IF(INDEX(Materials!$A$2:$A$301,95)="","",INDEX(Materials!$A$2:$A$301,95))</f>
        <v>Meglumine</v>
      </c>
      <c r="B99" s="19" t="n">
        <f aca="false">IF(A99="","",COUNTIF(C99:EV99,"&gt;0"))</f>
        <v>10</v>
      </c>
      <c r="C99" s="21" t="n">
        <f aca="false">IF(OR($A99="",C$4=""),0,COUNTIFS(Formulas!$A$2:$A$3001,C$4,Formulas!$B$2:$B$3001,$A99))</f>
        <v>0</v>
      </c>
      <c r="D99" s="21" t="n">
        <f aca="false">IF(OR($A99="",D$4=""),0,COUNTIFS(Formulas!$A$2:$A$3001,D$4,Formulas!$B$2:$B$3001,$A99))</f>
        <v>0</v>
      </c>
      <c r="E99" s="21" t="n">
        <f aca="false">IF(OR($A99="",E$4=""),0,COUNTIFS(Formulas!$A$2:$A$3001,E$4,Formulas!$B$2:$B$3001,$A99))</f>
        <v>0</v>
      </c>
      <c r="F99" s="21" t="n">
        <f aca="false">IF(OR($A99="",F$4=""),0,COUNTIFS(Formulas!$A$2:$A$3001,F$4,Formulas!$B$2:$B$3001,$A99))</f>
        <v>0</v>
      </c>
      <c r="G99" s="21" t="n">
        <f aca="false">IF(OR($A99="",G$4=""),0,COUNTIFS(Formulas!$A$2:$A$3001,G$4,Formulas!$B$2:$B$3001,$A99))</f>
        <v>0</v>
      </c>
      <c r="H99" s="21" t="n">
        <f aca="false">IF(OR($A99="",H$4=""),0,COUNTIFS(Formulas!$A$2:$A$3001,H$4,Formulas!$B$2:$B$3001,$A99))</f>
        <v>0</v>
      </c>
      <c r="I99" s="21" t="n">
        <f aca="false">IF(OR($A99="",I$4=""),0,COUNTIFS(Formulas!$A$2:$A$3001,I$4,Formulas!$B$2:$B$3001,$A99))</f>
        <v>0</v>
      </c>
      <c r="J99" s="21" t="n">
        <f aca="false">IF(OR($A99="",J$4=""),0,COUNTIFS(Formulas!$A$2:$A$3001,J$4,Formulas!$B$2:$B$3001,$A99))</f>
        <v>0</v>
      </c>
      <c r="K99" s="21" t="n">
        <f aca="false">IF(OR($A99="",K$4=""),0,COUNTIFS(Formulas!$A$2:$A$3001,K$4,Formulas!$B$2:$B$3001,$A99))</f>
        <v>1</v>
      </c>
      <c r="L99" s="21" t="n">
        <f aca="false">IF(OR($A99="",L$4=""),0,COUNTIFS(Formulas!$A$2:$A$3001,L$4,Formulas!$B$2:$B$3001,$A99))</f>
        <v>1</v>
      </c>
      <c r="M99" s="21" t="n">
        <f aca="false">IF(OR($A99="",M$4=""),0,COUNTIFS(Formulas!$A$2:$A$3001,M$4,Formulas!$B$2:$B$3001,$A99))</f>
        <v>1</v>
      </c>
      <c r="N99" s="21" t="n">
        <f aca="false">IF(OR($A99="",N$4=""),0,COUNTIFS(Formulas!$A$2:$A$3001,N$4,Formulas!$B$2:$B$3001,$A99))</f>
        <v>1</v>
      </c>
      <c r="O99" s="21" t="n">
        <f aca="false">IF(OR($A99="",O$4=""),0,COUNTIFS(Formulas!$A$2:$A$3001,O$4,Formulas!$B$2:$B$3001,$A99))</f>
        <v>1</v>
      </c>
      <c r="P99" s="21" t="n">
        <f aca="false">IF(OR($A99="",P$4=""),0,COUNTIFS(Formulas!$A$2:$A$3001,P$4,Formulas!$B$2:$B$3001,$A99))</f>
        <v>1</v>
      </c>
      <c r="Q99" s="21" t="n">
        <f aca="false">IF(OR($A99="",Q$4=""),0,COUNTIFS(Formulas!$A$2:$A$3001,Q$4,Formulas!$B$2:$B$3001,$A99))</f>
        <v>1</v>
      </c>
      <c r="R99" s="21" t="n">
        <f aca="false">IF(OR($A99="",R$4=""),0,COUNTIFS(Formulas!$A$2:$A$3001,R$4,Formulas!$B$2:$B$3001,$A99))</f>
        <v>1</v>
      </c>
      <c r="S99" s="21" t="n">
        <f aca="false">IF(OR($A99="",S$4=""),0,COUNTIFS(Formulas!$A$2:$A$3001,S$4,Formulas!$B$2:$B$3001,$A99))</f>
        <v>1</v>
      </c>
      <c r="T99" s="21" t="n">
        <f aca="false">IF(OR($A99="",T$4=""),0,COUNTIFS(Formulas!$A$2:$A$3001,T$4,Formulas!$B$2:$B$3001,$A99))</f>
        <v>1</v>
      </c>
      <c r="U99" s="21" t="n">
        <f aca="false">IF(OR($A99="",U$4=""),0,COUNTIFS(Formulas!$A$2:$A$3001,U$4,Formulas!$B$2:$B$3001,$A99))</f>
        <v>0</v>
      </c>
      <c r="V99" s="21" t="n">
        <f aca="false">IF(OR($A99="",V$4=""),0,COUNTIFS(Formulas!$A$2:$A$3001,V$4,Formulas!$B$2:$B$3001,$A99))</f>
        <v>0</v>
      </c>
      <c r="W99" s="21" t="n">
        <f aca="false">IF(OR($A99="",W$4=""),0,COUNTIFS(Formulas!$A$2:$A$3001,W$4,Formulas!$B$2:$B$3001,$A99))</f>
        <v>0</v>
      </c>
      <c r="X99" s="21" t="n">
        <f aca="false">IF(OR($A99="",X$4=""),0,COUNTIFS(Formulas!$A$2:$A$3001,X$4,Formulas!$B$2:$B$3001,$A99))</f>
        <v>0</v>
      </c>
      <c r="Y99" s="21" t="n">
        <f aca="false">IF(OR($A99="",Y$4=""),0,COUNTIFS(Formulas!$A$2:$A$3001,Y$4,Formulas!$B$2:$B$3001,$A99))</f>
        <v>0</v>
      </c>
      <c r="Z99" s="21" t="n">
        <f aca="false">IF(OR($A99="",Z$4=""),0,COUNTIFS(Formulas!$A$2:$A$3001,Z$4,Formulas!$B$2:$B$3001,$A99))</f>
        <v>0</v>
      </c>
      <c r="AA99" s="21" t="n">
        <f aca="false">IF(OR($A99="",AA$4=""),0,COUNTIFS(Formulas!$A$2:$A$3001,AA$4,Formulas!$B$2:$B$3001,$A99))</f>
        <v>0</v>
      </c>
      <c r="AB99" s="21" t="n">
        <f aca="false">IF(OR($A99="",AB$4=""),0,COUNTIFS(Formulas!$A$2:$A$3001,AB$4,Formulas!$B$2:$B$3001,$A99))</f>
        <v>0</v>
      </c>
      <c r="AC99" s="21" t="n">
        <f aca="false">IF(OR($A99="",AC$4=""),0,COUNTIFS(Formulas!$A$2:$A$3001,AC$4,Formulas!$B$2:$B$3001,$A99))</f>
        <v>0</v>
      </c>
      <c r="AD99" s="21" t="n">
        <f aca="false">IF(OR($A99="",AD$4=""),0,COUNTIFS(Formulas!$A$2:$A$3001,AD$4,Formulas!$B$2:$B$3001,$A99))</f>
        <v>0</v>
      </c>
      <c r="AE99" s="21" t="n">
        <f aca="false">IF(OR($A99="",AE$4=""),0,COUNTIFS(Formulas!$A$2:$A$3001,AE$4,Formulas!$B$2:$B$3001,$A99))</f>
        <v>0</v>
      </c>
      <c r="AF99" s="21" t="n">
        <f aca="false">IF(OR($A99="",AF$4=""),0,COUNTIFS(Formulas!$A$2:$A$3001,AF$4,Formulas!$B$2:$B$3001,$A99))</f>
        <v>0</v>
      </c>
      <c r="AG99" s="21" t="n">
        <f aca="false">IF(OR($A99="",AG$4=""),0,COUNTIFS(Formulas!$A$2:$A$3001,AG$4,Formulas!$B$2:$B$3001,$A99))</f>
        <v>0</v>
      </c>
      <c r="AH99" s="21" t="n">
        <f aca="false">IF(OR($A99="",AH$4=""),0,COUNTIFS(Formulas!$A$2:$A$3001,AH$4,Formulas!$B$2:$B$3001,$A99))</f>
        <v>0</v>
      </c>
      <c r="AI99" s="21" t="n">
        <f aca="false">IF(OR($A99="",AI$4=""),0,COUNTIFS(Formulas!$A$2:$A$3001,AI$4,Formulas!$B$2:$B$3001,$A99))</f>
        <v>0</v>
      </c>
      <c r="AJ99" s="21" t="n">
        <f aca="false">IF(OR($A99="",AJ$4=""),0,COUNTIFS(Formulas!$A$2:$A$3001,AJ$4,Formulas!$B$2:$B$3001,$A99))</f>
        <v>0</v>
      </c>
      <c r="AK99" s="21" t="n">
        <f aca="false">IF(OR($A99="",AK$4=""),0,COUNTIFS(Formulas!$A$2:$A$3001,AK$4,Formulas!$B$2:$B$3001,$A99))</f>
        <v>0</v>
      </c>
      <c r="AL99" s="21" t="n">
        <f aca="false">IF(OR($A99="",AL$4=""),0,COUNTIFS(Formulas!$A$2:$A$3001,AL$4,Formulas!$B$2:$B$3001,$A99))</f>
        <v>0</v>
      </c>
      <c r="AM99" s="21" t="n">
        <f aca="false">IF(OR($A99="",AM$4=""),0,COUNTIFS(Formulas!$A$2:$A$3001,AM$4,Formulas!$B$2:$B$3001,$A99))</f>
        <v>0</v>
      </c>
      <c r="AN99" s="21" t="n">
        <f aca="false">IF(OR($A99="",AN$4=""),0,COUNTIFS(Formulas!$A$2:$A$3001,AN$4,Formulas!$B$2:$B$3001,$A99))</f>
        <v>0</v>
      </c>
      <c r="AO99" s="21" t="n">
        <f aca="false">IF(OR($A99="",AO$4=""),0,COUNTIFS(Formulas!$A$2:$A$3001,AO$4,Formulas!$B$2:$B$3001,$A99))</f>
        <v>0</v>
      </c>
      <c r="AP99" s="21" t="n">
        <f aca="false">IF(OR($A99="",AP$4=""),0,COUNTIFS(Formulas!$A$2:$A$3001,AP$4,Formulas!$B$2:$B$3001,$A99))</f>
        <v>0</v>
      </c>
      <c r="AQ99" s="21" t="n">
        <f aca="false">IF(OR($A99="",AQ$4=""),0,COUNTIFS(Formulas!$A$2:$A$3001,AQ$4,Formulas!$B$2:$B$3001,$A99))</f>
        <v>0</v>
      </c>
      <c r="AR99" s="21" t="n">
        <f aca="false">IF(OR($A99="",AR$4=""),0,COUNTIFS(Formulas!$A$2:$A$3001,AR$4,Formulas!$B$2:$B$3001,$A99))</f>
        <v>0</v>
      </c>
      <c r="AS99" s="21" t="n">
        <f aca="false">IF(OR($A99="",AS$4=""),0,COUNTIFS(Formulas!$A$2:$A$3001,AS$4,Formulas!$B$2:$B$3001,$A99))</f>
        <v>0</v>
      </c>
      <c r="AT99" s="21" t="n">
        <f aca="false">IF(OR($A99="",AT$4=""),0,COUNTIFS(Formulas!$A$2:$A$3001,AT$4,Formulas!$B$2:$B$3001,$A99))</f>
        <v>0</v>
      </c>
      <c r="AU99" s="21" t="n">
        <f aca="false">IF(OR($A99="",AU$4=""),0,COUNTIFS(Formulas!$A$2:$A$3001,AU$4,Formulas!$B$2:$B$3001,$A99))</f>
        <v>0</v>
      </c>
      <c r="AV99" s="21" t="n">
        <f aca="false">IF(OR($A99="",AV$4=""),0,COUNTIFS(Formulas!$A$2:$A$3001,AV$4,Formulas!$B$2:$B$3001,$A99))</f>
        <v>0</v>
      </c>
      <c r="AW99" s="21" t="n">
        <f aca="false">IF(OR($A99="",AW$4=""),0,COUNTIFS(Formulas!$A$2:$A$3001,AW$4,Formulas!$B$2:$B$3001,$A99))</f>
        <v>0</v>
      </c>
      <c r="AX99" s="21" t="n">
        <f aca="false">IF(OR($A99="",AX$4=""),0,COUNTIFS(Formulas!$A$2:$A$3001,AX$4,Formulas!$B$2:$B$3001,$A99))</f>
        <v>0</v>
      </c>
      <c r="AY99" s="21" t="n">
        <f aca="false">IF(OR($A99="",AY$4=""),0,COUNTIFS(Formulas!$A$2:$A$3001,AY$4,Formulas!$B$2:$B$3001,$A99))</f>
        <v>0</v>
      </c>
      <c r="AZ99" s="21" t="n">
        <f aca="false">IF(OR($A99="",AZ$4=""),0,COUNTIFS(Formulas!$A$2:$A$3001,AZ$4,Formulas!$B$2:$B$3001,$A99))</f>
        <v>0</v>
      </c>
      <c r="BA99" s="21" t="n">
        <f aca="false">IF(OR($A99="",BA$4=""),0,COUNTIFS(Formulas!$A$2:$A$3001,BA$4,Formulas!$B$2:$B$3001,$A99))</f>
        <v>0</v>
      </c>
      <c r="BB99" s="21" t="n">
        <f aca="false">IF(OR($A99="",BB$4=""),0,COUNTIFS(Formulas!$A$2:$A$3001,BB$4,Formulas!$B$2:$B$3001,$A99))</f>
        <v>0</v>
      </c>
      <c r="BC99" s="21" t="n">
        <f aca="false">IF(OR($A99="",BC$4=""),0,COUNTIFS(Formulas!$A$2:$A$3001,BC$4,Formulas!$B$2:$B$3001,$A99))</f>
        <v>0</v>
      </c>
      <c r="BD99" s="21" t="n">
        <f aca="false">IF(OR($A99="",BD$4=""),0,COUNTIFS(Formulas!$A$2:$A$3001,BD$4,Formulas!$B$2:$B$3001,$A99))</f>
        <v>0</v>
      </c>
      <c r="BE99" s="21" t="n">
        <f aca="false">IF(OR($A99="",BE$4=""),0,COUNTIFS(Formulas!$A$2:$A$3001,BE$4,Formulas!$B$2:$B$3001,$A99))</f>
        <v>0</v>
      </c>
      <c r="BF99" s="21" t="n">
        <f aca="false">IF(OR($A99="",BF$4=""),0,COUNTIFS(Formulas!$A$2:$A$3001,BF$4,Formulas!$B$2:$B$3001,$A99))</f>
        <v>0</v>
      </c>
      <c r="BG99" s="21" t="n">
        <f aca="false">IF(OR($A99="",BG$4=""),0,COUNTIFS(Formulas!$A$2:$A$3001,BG$4,Formulas!$B$2:$B$3001,$A99))</f>
        <v>0</v>
      </c>
      <c r="BH99" s="21" t="n">
        <f aca="false">IF(OR($A99="",BH$4=""),0,COUNTIFS(Formulas!$A$2:$A$3001,BH$4,Formulas!$B$2:$B$3001,$A99))</f>
        <v>0</v>
      </c>
      <c r="BI99" s="21" t="n">
        <f aca="false">IF(OR($A99="",BI$4=""),0,COUNTIFS(Formulas!$A$2:$A$3001,BI$4,Formulas!$B$2:$B$3001,$A99))</f>
        <v>0</v>
      </c>
      <c r="BJ99" s="21" t="n">
        <f aca="false">IF(OR($A99="",BJ$4=""),0,COUNTIFS(Formulas!$A$2:$A$3001,BJ$4,Formulas!$B$2:$B$3001,$A99))</f>
        <v>0</v>
      </c>
      <c r="BK99" s="21" t="n">
        <f aca="false">IF(OR($A99="",BK$4=""),0,COUNTIFS(Formulas!$A$2:$A$3001,BK$4,Formulas!$B$2:$B$3001,$A99))</f>
        <v>0</v>
      </c>
      <c r="BL99" s="21" t="n">
        <f aca="false">IF(OR($A99="",BL$4=""),0,COUNTIFS(Formulas!$A$2:$A$3001,BL$4,Formulas!$B$2:$B$3001,$A99))</f>
        <v>0</v>
      </c>
      <c r="BM99" s="21" t="n">
        <f aca="false">IF(OR($A99="",BM$4=""),0,COUNTIFS(Formulas!$A$2:$A$3001,BM$4,Formulas!$B$2:$B$3001,$A99))</f>
        <v>0</v>
      </c>
      <c r="BN99" s="21" t="n">
        <f aca="false">IF(OR($A99="",BN$4=""),0,COUNTIFS(Formulas!$A$2:$A$3001,BN$4,Formulas!$B$2:$B$3001,$A99))</f>
        <v>0</v>
      </c>
      <c r="BO99" s="21" t="n">
        <f aca="false">IF(OR($A99="",BO$4=""),0,COUNTIFS(Formulas!$A$2:$A$3001,BO$4,Formulas!$B$2:$B$3001,$A99))</f>
        <v>0</v>
      </c>
      <c r="BP99" s="21" t="n">
        <f aca="false">IF(OR($A99="",BP$4=""),0,COUNTIFS(Formulas!$A$2:$A$3001,BP$4,Formulas!$B$2:$B$3001,$A99))</f>
        <v>0</v>
      </c>
      <c r="BQ99" s="21" t="n">
        <f aca="false">IF(OR($A99="",BQ$4=""),0,COUNTIFS(Formulas!$A$2:$A$3001,BQ$4,Formulas!$B$2:$B$3001,$A99))</f>
        <v>0</v>
      </c>
      <c r="BR99" s="21" t="n">
        <f aca="false">IF(OR($A99="",BR$4=""),0,COUNTIFS(Formulas!$A$2:$A$3001,BR$4,Formulas!$B$2:$B$3001,$A99))</f>
        <v>0</v>
      </c>
      <c r="BS99" s="21" t="n">
        <f aca="false">IF(OR($A99="",BS$4=""),0,COUNTIFS(Formulas!$A$2:$A$3001,BS$4,Formulas!$B$2:$B$3001,$A99))</f>
        <v>0</v>
      </c>
      <c r="BT99" s="21" t="n">
        <f aca="false">IF(OR($A99="",BT$4=""),0,COUNTIFS(Formulas!$A$2:$A$3001,BT$4,Formulas!$B$2:$B$3001,$A99))</f>
        <v>0</v>
      </c>
      <c r="BU99" s="21" t="n">
        <f aca="false">IF(OR($A99="",BU$4=""),0,COUNTIFS(Formulas!$A$2:$A$3001,BU$4,Formulas!$B$2:$B$3001,$A99))</f>
        <v>0</v>
      </c>
      <c r="BV99" s="21" t="n">
        <f aca="false">IF(OR($A99="",BV$4=""),0,COUNTIFS(Formulas!$A$2:$A$3001,BV$4,Formulas!$B$2:$B$3001,$A99))</f>
        <v>0</v>
      </c>
      <c r="BW99" s="21" t="n">
        <f aca="false">IF(OR($A99="",BW$4=""),0,COUNTIFS(Formulas!$A$2:$A$3001,BW$4,Formulas!$B$2:$B$3001,$A99))</f>
        <v>0</v>
      </c>
      <c r="BX99" s="21" t="n">
        <f aca="false">IF(OR($A99="",BX$4=""),0,COUNTIFS(Formulas!$A$2:$A$3001,BX$4,Formulas!$B$2:$B$3001,$A99))</f>
        <v>0</v>
      </c>
      <c r="BY99" s="21" t="n">
        <f aca="false">IF(OR($A99="",BY$4=""),0,COUNTIFS(Formulas!$A$2:$A$3001,BY$4,Formulas!$B$2:$B$3001,$A99))</f>
        <v>0</v>
      </c>
      <c r="BZ99" s="21" t="n">
        <f aca="false">IF(OR($A99="",BZ$4=""),0,COUNTIFS(Formulas!$A$2:$A$3001,BZ$4,Formulas!$B$2:$B$3001,$A99))</f>
        <v>0</v>
      </c>
      <c r="CA99" s="21" t="n">
        <f aca="false">IF(OR($A99="",CA$4=""),0,COUNTIFS(Formulas!$A$2:$A$3001,CA$4,Formulas!$B$2:$B$3001,$A99))</f>
        <v>0</v>
      </c>
      <c r="CB99" s="21" t="n">
        <f aca="false">IF(OR($A99="",CB$4=""),0,COUNTIFS(Formulas!$A$2:$A$3001,CB$4,Formulas!$B$2:$B$3001,$A99))</f>
        <v>0</v>
      </c>
      <c r="CC99" s="21" t="n">
        <f aca="false">IF(OR($A99="",CC$4=""),0,COUNTIFS(Formulas!$A$2:$A$3001,CC$4,Formulas!$B$2:$B$3001,$A99))</f>
        <v>0</v>
      </c>
      <c r="CD99" s="21" t="n">
        <f aca="false">IF(OR($A99="",CD$4=""),0,COUNTIFS(Formulas!$A$2:$A$3001,CD$4,Formulas!$B$2:$B$3001,$A99))</f>
        <v>0</v>
      </c>
      <c r="CE99" s="21" t="n">
        <f aca="false">IF(OR($A99="",CE$4=""),0,COUNTIFS(Formulas!$A$2:$A$3001,CE$4,Formulas!$B$2:$B$3001,$A99))</f>
        <v>0</v>
      </c>
      <c r="CF99" s="21" t="n">
        <f aca="false">IF(OR($A99="",CF$4=""),0,COUNTIFS(Formulas!$A$2:$A$3001,CF$4,Formulas!$B$2:$B$3001,$A99))</f>
        <v>0</v>
      </c>
      <c r="CG99" s="21" t="n">
        <f aca="false">IF(OR($A99="",CG$4=""),0,COUNTIFS(Formulas!$A$2:$A$3001,CG$4,Formulas!$B$2:$B$3001,$A99))</f>
        <v>0</v>
      </c>
      <c r="CH99" s="21" t="n">
        <f aca="false">IF(OR($A99="",CH$4=""),0,COUNTIFS(Formulas!$A$2:$A$3001,CH$4,Formulas!$B$2:$B$3001,$A99))</f>
        <v>0</v>
      </c>
      <c r="CI99" s="21" t="n">
        <f aca="false">IF(OR($A99="",CI$4=""),0,COUNTIFS(Formulas!$A$2:$A$3001,CI$4,Formulas!$B$2:$B$3001,$A99))</f>
        <v>0</v>
      </c>
      <c r="CJ99" s="21" t="n">
        <f aca="false">IF(OR($A99="",CJ$4=""),0,COUNTIFS(Formulas!$A$2:$A$3001,CJ$4,Formulas!$B$2:$B$3001,$A99))</f>
        <v>0</v>
      </c>
      <c r="CK99" s="21" t="n">
        <f aca="false">IF(OR($A99="",CK$4=""),0,COUNTIFS(Formulas!$A$2:$A$3001,CK$4,Formulas!$B$2:$B$3001,$A99))</f>
        <v>0</v>
      </c>
      <c r="CL99" s="21" t="n">
        <f aca="false">IF(OR($A99="",CL$4=""),0,COUNTIFS(Formulas!$A$2:$A$3001,CL$4,Formulas!$B$2:$B$3001,$A99))</f>
        <v>0</v>
      </c>
      <c r="CM99" s="21" t="n">
        <f aca="false">IF(OR($A99="",CM$4=""),0,COUNTIFS(Formulas!$A$2:$A$3001,CM$4,Formulas!$B$2:$B$3001,$A99))</f>
        <v>0</v>
      </c>
      <c r="CN99" s="21" t="n">
        <f aca="false">IF(OR($A99="",CN$4=""),0,COUNTIFS(Formulas!$A$2:$A$3001,CN$4,Formulas!$B$2:$B$3001,$A99))</f>
        <v>0</v>
      </c>
      <c r="CO99" s="21" t="n">
        <f aca="false">IF(OR($A99="",CO$4=""),0,COUNTIFS(Formulas!$A$2:$A$3001,CO$4,Formulas!$B$2:$B$3001,$A99))</f>
        <v>0</v>
      </c>
      <c r="CP99" s="21" t="n">
        <f aca="false">IF(OR($A99="",CP$4=""),0,COUNTIFS(Formulas!$A$2:$A$3001,CP$4,Formulas!$B$2:$B$3001,$A99))</f>
        <v>0</v>
      </c>
      <c r="CQ99" s="21" t="n">
        <f aca="false">IF(OR($A99="",CQ$4=""),0,COUNTIFS(Formulas!$A$2:$A$3001,CQ$4,Formulas!$B$2:$B$3001,$A99))</f>
        <v>0</v>
      </c>
      <c r="CR99" s="21" t="n">
        <f aca="false">IF(OR($A99="",CR$4=""),0,COUNTIFS(Formulas!$A$2:$A$3001,CR$4,Formulas!$B$2:$B$3001,$A99))</f>
        <v>0</v>
      </c>
      <c r="CS99" s="21" t="n">
        <f aca="false">IF(OR($A99="",CS$4=""),0,COUNTIFS(Formulas!$A$2:$A$3001,CS$4,Formulas!$B$2:$B$3001,$A99))</f>
        <v>0</v>
      </c>
      <c r="CT99" s="21" t="n">
        <f aca="false">IF(OR($A99="",CT$4=""),0,COUNTIFS(Formulas!$A$2:$A$3001,CT$4,Formulas!$B$2:$B$3001,$A99))</f>
        <v>0</v>
      </c>
      <c r="CU99" s="21" t="n">
        <f aca="false">IF(OR($A99="",CU$4=""),0,COUNTIFS(Formulas!$A$2:$A$3001,CU$4,Formulas!$B$2:$B$3001,$A99))</f>
        <v>0</v>
      </c>
      <c r="CV99" s="21" t="n">
        <f aca="false">IF(OR($A99="",CV$4=""),0,COUNTIFS(Formulas!$A$2:$A$3001,CV$4,Formulas!$B$2:$B$3001,$A99))</f>
        <v>0</v>
      </c>
      <c r="CW99" s="21" t="n">
        <f aca="false">IF(OR($A99="",CW$4=""),0,COUNTIFS(Formulas!$A$2:$A$3001,CW$4,Formulas!$B$2:$B$3001,$A99))</f>
        <v>0</v>
      </c>
      <c r="CX99" s="21" t="n">
        <f aca="false">IF(OR($A99="",CX$4=""),0,COUNTIFS(Formulas!$A$2:$A$3001,CX$4,Formulas!$B$2:$B$3001,$A99))</f>
        <v>0</v>
      </c>
      <c r="CY99" s="21" t="n">
        <f aca="false">IF(OR($A99="",CY$4=""),0,COUNTIFS(Formulas!$A$2:$A$3001,CY$4,Formulas!$B$2:$B$3001,$A99))</f>
        <v>0</v>
      </c>
      <c r="CZ99" s="21" t="n">
        <f aca="false">IF(OR($A99="",CZ$4=""),0,COUNTIFS(Formulas!$A$2:$A$3001,CZ$4,Formulas!$B$2:$B$3001,$A99))</f>
        <v>0</v>
      </c>
      <c r="DA99" s="21" t="n">
        <f aca="false">IF(OR($A99="",DA$4=""),0,COUNTIFS(Formulas!$A$2:$A$3001,DA$4,Formulas!$B$2:$B$3001,$A99))</f>
        <v>0</v>
      </c>
      <c r="DB99" s="21" t="n">
        <f aca="false">IF(OR($A99="",DB$4=""),0,COUNTIFS(Formulas!$A$2:$A$3001,DB$4,Formulas!$B$2:$B$3001,$A99))</f>
        <v>0</v>
      </c>
      <c r="DC99" s="21" t="n">
        <f aca="false">IF(OR($A99="",DC$4=""),0,COUNTIFS(Formulas!$A$2:$A$3001,DC$4,Formulas!$B$2:$B$3001,$A99))</f>
        <v>0</v>
      </c>
      <c r="DD99" s="21" t="n">
        <f aca="false">IF(OR($A99="",DD$4=""),0,COUNTIFS(Formulas!$A$2:$A$3001,DD$4,Formulas!$B$2:$B$3001,$A99))</f>
        <v>0</v>
      </c>
      <c r="DE99" s="21" t="n">
        <f aca="false">IF(OR($A99="",DE$4=""),0,COUNTIFS(Formulas!$A$2:$A$3001,DE$4,Formulas!$B$2:$B$3001,$A99))</f>
        <v>0</v>
      </c>
      <c r="DF99" s="21" t="n">
        <f aca="false">IF(OR($A99="",DF$4=""),0,COUNTIFS(Formulas!$A$2:$A$3001,DF$4,Formulas!$B$2:$B$3001,$A99))</f>
        <v>0</v>
      </c>
      <c r="DG99" s="21" t="n">
        <f aca="false">IF(OR($A99="",DG$4=""),0,COUNTIFS(Formulas!$A$2:$A$3001,DG$4,Formulas!$B$2:$B$3001,$A99))</f>
        <v>0</v>
      </c>
      <c r="DH99" s="21" t="n">
        <f aca="false">IF(OR($A99="",DH$4=""),0,COUNTIFS(Formulas!$A$2:$A$3001,DH$4,Formulas!$B$2:$B$3001,$A99))</f>
        <v>0</v>
      </c>
      <c r="DI99" s="21" t="n">
        <f aca="false">IF(OR($A99="",DI$4=""),0,COUNTIFS(Formulas!$A$2:$A$3001,DI$4,Formulas!$B$2:$B$3001,$A99))</f>
        <v>0</v>
      </c>
      <c r="DJ99" s="21" t="n">
        <f aca="false">IF(OR($A99="",DJ$4=""),0,COUNTIFS(Formulas!$A$2:$A$3001,DJ$4,Formulas!$B$2:$B$3001,$A99))</f>
        <v>0</v>
      </c>
      <c r="DK99" s="21" t="n">
        <f aca="false">IF(OR($A99="",DK$4=""),0,COUNTIFS(Formulas!$A$2:$A$3001,DK$4,Formulas!$B$2:$B$3001,$A99))</f>
        <v>0</v>
      </c>
      <c r="DL99" s="21" t="n">
        <f aca="false">IF(OR($A99="",DL$4=""),0,COUNTIFS(Formulas!$A$2:$A$3001,DL$4,Formulas!$B$2:$B$3001,$A99))</f>
        <v>0</v>
      </c>
      <c r="DM99" s="21" t="n">
        <f aca="false">IF(OR($A99="",DM$4=""),0,COUNTIFS(Formulas!$A$2:$A$3001,DM$4,Formulas!$B$2:$B$3001,$A99))</f>
        <v>0</v>
      </c>
      <c r="DN99" s="21" t="n">
        <f aca="false">IF(OR($A99="",DN$4=""),0,COUNTIFS(Formulas!$A$2:$A$3001,DN$4,Formulas!$B$2:$B$3001,$A99))</f>
        <v>0</v>
      </c>
      <c r="DO99" s="21" t="n">
        <f aca="false">IF(OR($A99="",DO$4=""),0,COUNTIFS(Formulas!$A$2:$A$3001,DO$4,Formulas!$B$2:$B$3001,$A99))</f>
        <v>0</v>
      </c>
      <c r="DP99" s="21" t="n">
        <f aca="false">IF(OR($A99="",DP$4=""),0,COUNTIFS(Formulas!$A$2:$A$3001,DP$4,Formulas!$B$2:$B$3001,$A99))</f>
        <v>0</v>
      </c>
      <c r="DQ99" s="21" t="n">
        <f aca="false">IF(OR($A99="",DQ$4=""),0,COUNTIFS(Formulas!$A$2:$A$3001,DQ$4,Formulas!$B$2:$B$3001,$A99))</f>
        <v>0</v>
      </c>
      <c r="DR99" s="21" t="n">
        <f aca="false">IF(OR($A99="",DR$4=""),0,COUNTIFS(Formulas!$A$2:$A$3001,DR$4,Formulas!$B$2:$B$3001,$A99))</f>
        <v>0</v>
      </c>
      <c r="DS99" s="21" t="n">
        <f aca="false">IF(OR($A99="",DS$4=""),0,COUNTIFS(Formulas!$A$2:$A$3001,DS$4,Formulas!$B$2:$B$3001,$A99))</f>
        <v>0</v>
      </c>
      <c r="DT99" s="21" t="n">
        <f aca="false">IF(OR($A99="",DT$4=""),0,COUNTIFS(Formulas!$A$2:$A$3001,DT$4,Formulas!$B$2:$B$3001,$A99))</f>
        <v>0</v>
      </c>
      <c r="DU99" s="21" t="n">
        <f aca="false">IF(OR($A99="",DU$4=""),0,COUNTIFS(Formulas!$A$2:$A$3001,DU$4,Formulas!$B$2:$B$3001,$A99))</f>
        <v>0</v>
      </c>
      <c r="DV99" s="21" t="n">
        <f aca="false">IF(OR($A99="",DV$4=""),0,COUNTIFS(Formulas!$A$2:$A$3001,DV$4,Formulas!$B$2:$B$3001,$A99))</f>
        <v>0</v>
      </c>
      <c r="DW99" s="21" t="n">
        <f aca="false">IF(OR($A99="",DW$4=""),0,COUNTIFS(Formulas!$A$2:$A$3001,DW$4,Formulas!$B$2:$B$3001,$A99))</f>
        <v>0</v>
      </c>
      <c r="DX99" s="21" t="n">
        <f aca="false">IF(OR($A99="",DX$4=""),0,COUNTIFS(Formulas!$A$2:$A$3001,DX$4,Formulas!$B$2:$B$3001,$A99))</f>
        <v>0</v>
      </c>
      <c r="DY99" s="21" t="n">
        <f aca="false">IF(OR($A99="",DY$4=""),0,COUNTIFS(Formulas!$A$2:$A$3001,DY$4,Formulas!$B$2:$B$3001,$A99))</f>
        <v>0</v>
      </c>
      <c r="DZ99" s="21" t="n">
        <f aca="false">IF(OR($A99="",DZ$4=""),0,COUNTIFS(Formulas!$A$2:$A$3001,DZ$4,Formulas!$B$2:$B$3001,$A99))</f>
        <v>0</v>
      </c>
      <c r="EA99" s="21" t="n">
        <f aca="false">IF(OR($A99="",EA$4=""),0,COUNTIFS(Formulas!$A$2:$A$3001,EA$4,Formulas!$B$2:$B$3001,$A99))</f>
        <v>0</v>
      </c>
      <c r="EB99" s="21" t="n">
        <f aca="false">IF(OR($A99="",EB$4=""),0,COUNTIFS(Formulas!$A$2:$A$3001,EB$4,Formulas!$B$2:$B$3001,$A99))</f>
        <v>0</v>
      </c>
      <c r="EC99" s="21" t="n">
        <f aca="false">IF(OR($A99="",EC$4=""),0,COUNTIFS(Formulas!$A$2:$A$3001,EC$4,Formulas!$B$2:$B$3001,$A99))</f>
        <v>0</v>
      </c>
      <c r="ED99" s="21" t="n">
        <f aca="false">IF(OR($A99="",ED$4=""),0,COUNTIFS(Formulas!$A$2:$A$3001,ED$4,Formulas!$B$2:$B$3001,$A99))</f>
        <v>0</v>
      </c>
      <c r="EE99" s="21" t="n">
        <f aca="false">IF(OR($A99="",EE$4=""),0,COUNTIFS(Formulas!$A$2:$A$3001,EE$4,Formulas!$B$2:$B$3001,$A99))</f>
        <v>0</v>
      </c>
      <c r="EF99" s="21" t="n">
        <f aca="false">IF(OR($A99="",EF$4=""),0,COUNTIFS(Formulas!$A$2:$A$3001,EF$4,Formulas!$B$2:$B$3001,$A99))</f>
        <v>0</v>
      </c>
      <c r="EG99" s="21" t="n">
        <f aca="false">IF(OR($A99="",EG$4=""),0,COUNTIFS(Formulas!$A$2:$A$3001,EG$4,Formulas!$B$2:$B$3001,$A99))</f>
        <v>0</v>
      </c>
      <c r="EH99" s="21" t="n">
        <f aca="false">IF(OR($A99="",EH$4=""),0,COUNTIFS(Formulas!$A$2:$A$3001,EH$4,Formulas!$B$2:$B$3001,$A99))</f>
        <v>0</v>
      </c>
      <c r="EI99" s="21" t="n">
        <f aca="false">IF(OR($A99="",EI$4=""),0,COUNTIFS(Formulas!$A$2:$A$3001,EI$4,Formulas!$B$2:$B$3001,$A99))</f>
        <v>0</v>
      </c>
      <c r="EJ99" s="21" t="n">
        <f aca="false">IF(OR($A99="",EJ$4=""),0,COUNTIFS(Formulas!$A$2:$A$3001,EJ$4,Formulas!$B$2:$B$3001,$A99))</f>
        <v>0</v>
      </c>
      <c r="EK99" s="21" t="n">
        <f aca="false">IF(OR($A99="",EK$4=""),0,COUNTIFS(Formulas!$A$2:$A$3001,EK$4,Formulas!$B$2:$B$3001,$A99))</f>
        <v>0</v>
      </c>
      <c r="EL99" s="21" t="n">
        <f aca="false">IF(OR($A99="",EL$4=""),0,COUNTIFS(Formulas!$A$2:$A$3001,EL$4,Formulas!$B$2:$B$3001,$A99))</f>
        <v>0</v>
      </c>
      <c r="EM99" s="21" t="n">
        <f aca="false">IF(OR($A99="",EM$4=""),0,COUNTIFS(Formulas!$A$2:$A$3001,EM$4,Formulas!$B$2:$B$3001,$A99))</f>
        <v>0</v>
      </c>
      <c r="EN99" s="21" t="n">
        <f aca="false">IF(OR($A99="",EN$4=""),0,COUNTIFS(Formulas!$A$2:$A$3001,EN$4,Formulas!$B$2:$B$3001,$A99))</f>
        <v>0</v>
      </c>
      <c r="EO99" s="21" t="n">
        <f aca="false">IF(OR($A99="",EO$4=""),0,COUNTIFS(Formulas!$A$2:$A$3001,EO$4,Formulas!$B$2:$B$3001,$A99))</f>
        <v>0</v>
      </c>
      <c r="EP99" s="21" t="n">
        <f aca="false">IF(OR($A99="",EP$4=""),0,COUNTIFS(Formulas!$A$2:$A$3001,EP$4,Formulas!$B$2:$B$3001,$A99))</f>
        <v>0</v>
      </c>
      <c r="EQ99" s="21" t="n">
        <f aca="false">IF(OR($A99="",EQ$4=""),0,COUNTIFS(Formulas!$A$2:$A$3001,EQ$4,Formulas!$B$2:$B$3001,$A99))</f>
        <v>0</v>
      </c>
      <c r="ER99" s="21" t="n">
        <f aca="false">IF(OR($A99="",ER$4=""),0,COUNTIFS(Formulas!$A$2:$A$3001,ER$4,Formulas!$B$2:$B$3001,$A99))</f>
        <v>0</v>
      </c>
      <c r="ES99" s="21" t="n">
        <f aca="false">IF(OR($A99="",ES$4=""),0,COUNTIFS(Formulas!$A$2:$A$3001,ES$4,Formulas!$B$2:$B$3001,$A99))</f>
        <v>0</v>
      </c>
      <c r="ET99" s="21" t="n">
        <f aca="false">IF(OR($A99="",ET$4=""),0,COUNTIFS(Formulas!$A$2:$A$3001,ET$4,Formulas!$B$2:$B$3001,$A99))</f>
        <v>0</v>
      </c>
      <c r="EU99" s="21" t="n">
        <f aca="false">IF(OR($A99="",EU$4=""),0,COUNTIFS(Formulas!$A$2:$A$3001,EU$4,Formulas!$B$2:$B$3001,$A99))</f>
        <v>0</v>
      </c>
      <c r="EV99" s="21" t="n">
        <f aca="false">IF(OR($A99="",EV$4=""),0,COUNTIFS(Formulas!$A$2:$A$3001,EV$4,Formulas!$B$2:$B$3001,$A99))</f>
        <v>0</v>
      </c>
    </row>
    <row r="100" customFormat="false" ht="15" hidden="false" customHeight="false" outlineLevel="0" collapsed="false">
      <c r="A100" s="13" t="str">
        <f aca="false">IF(INDEX(Materials!$A$2:$A$301,96)="","",INDEX(Materials!$A$2:$A$301,96))</f>
        <v>Sodium Hydroxide</v>
      </c>
      <c r="B100" s="19" t="n">
        <f aca="false">IF(A100="","",COUNTIF(C100:EV100,"&gt;0"))</f>
        <v>11</v>
      </c>
      <c r="C100" s="21" t="n">
        <f aca="false">IF(OR($A100="",C$4=""),0,COUNTIFS(Formulas!$A$2:$A$3001,C$4,Formulas!$B$2:$B$3001,$A100))</f>
        <v>0</v>
      </c>
      <c r="D100" s="21" t="n">
        <f aca="false">IF(OR($A100="",D$4=""),0,COUNTIFS(Formulas!$A$2:$A$3001,D$4,Formulas!$B$2:$B$3001,$A100))</f>
        <v>0</v>
      </c>
      <c r="E100" s="21" t="n">
        <f aca="false">IF(OR($A100="",E$4=""),0,COUNTIFS(Formulas!$A$2:$A$3001,E$4,Formulas!$B$2:$B$3001,$A100))</f>
        <v>0</v>
      </c>
      <c r="F100" s="21" t="n">
        <f aca="false">IF(OR($A100="",F$4=""),0,COUNTIFS(Formulas!$A$2:$A$3001,F$4,Formulas!$B$2:$B$3001,$A100))</f>
        <v>0</v>
      </c>
      <c r="G100" s="21" t="n">
        <f aca="false">IF(OR($A100="",G$4=""),0,COUNTIFS(Formulas!$A$2:$A$3001,G$4,Formulas!$B$2:$B$3001,$A100))</f>
        <v>0</v>
      </c>
      <c r="H100" s="21" t="n">
        <f aca="false">IF(OR($A100="",H$4=""),0,COUNTIFS(Formulas!$A$2:$A$3001,H$4,Formulas!$B$2:$B$3001,$A100))</f>
        <v>0</v>
      </c>
      <c r="I100" s="21" t="n">
        <f aca="false">IF(OR($A100="",I$4=""),0,COUNTIFS(Formulas!$A$2:$A$3001,I$4,Formulas!$B$2:$B$3001,$A100))</f>
        <v>0</v>
      </c>
      <c r="J100" s="21" t="n">
        <f aca="false">IF(OR($A100="",J$4=""),0,COUNTIFS(Formulas!$A$2:$A$3001,J$4,Formulas!$B$2:$B$3001,$A100))</f>
        <v>0</v>
      </c>
      <c r="K100" s="21" t="n">
        <f aca="false">IF(OR($A100="",K$4=""),0,COUNTIFS(Formulas!$A$2:$A$3001,K$4,Formulas!$B$2:$B$3001,$A100))</f>
        <v>1</v>
      </c>
      <c r="L100" s="21" t="n">
        <f aca="false">IF(OR($A100="",L$4=""),0,COUNTIFS(Formulas!$A$2:$A$3001,L$4,Formulas!$B$2:$B$3001,$A100))</f>
        <v>1</v>
      </c>
      <c r="M100" s="21" t="n">
        <f aca="false">IF(OR($A100="",M$4=""),0,COUNTIFS(Formulas!$A$2:$A$3001,M$4,Formulas!$B$2:$B$3001,$A100))</f>
        <v>1</v>
      </c>
      <c r="N100" s="21" t="n">
        <f aca="false">IF(OR($A100="",N$4=""),0,COUNTIFS(Formulas!$A$2:$A$3001,N$4,Formulas!$B$2:$B$3001,$A100))</f>
        <v>1</v>
      </c>
      <c r="O100" s="21" t="n">
        <f aca="false">IF(OR($A100="",O$4=""),0,COUNTIFS(Formulas!$A$2:$A$3001,O$4,Formulas!$B$2:$B$3001,$A100))</f>
        <v>1</v>
      </c>
      <c r="P100" s="21" t="n">
        <f aca="false">IF(OR($A100="",P$4=""),0,COUNTIFS(Formulas!$A$2:$A$3001,P$4,Formulas!$B$2:$B$3001,$A100))</f>
        <v>1</v>
      </c>
      <c r="Q100" s="21" t="n">
        <f aca="false">IF(OR($A100="",Q$4=""),0,COUNTIFS(Formulas!$A$2:$A$3001,Q$4,Formulas!$B$2:$B$3001,$A100))</f>
        <v>1</v>
      </c>
      <c r="R100" s="21" t="n">
        <f aca="false">IF(OR($A100="",R$4=""),0,COUNTIFS(Formulas!$A$2:$A$3001,R$4,Formulas!$B$2:$B$3001,$A100))</f>
        <v>1</v>
      </c>
      <c r="S100" s="21" t="n">
        <f aca="false">IF(OR($A100="",S$4=""),0,COUNTIFS(Formulas!$A$2:$A$3001,S$4,Formulas!$B$2:$B$3001,$A100))</f>
        <v>1</v>
      </c>
      <c r="T100" s="21" t="n">
        <f aca="false">IF(OR($A100="",T$4=""),0,COUNTIFS(Formulas!$A$2:$A$3001,T$4,Formulas!$B$2:$B$3001,$A100))</f>
        <v>1</v>
      </c>
      <c r="U100" s="21" t="n">
        <f aca="false">IF(OR($A100="",U$4=""),0,COUNTIFS(Formulas!$A$2:$A$3001,U$4,Formulas!$B$2:$B$3001,$A100))</f>
        <v>0</v>
      </c>
      <c r="V100" s="21" t="n">
        <f aca="false">IF(OR($A100="",V$4=""),0,COUNTIFS(Formulas!$A$2:$A$3001,V$4,Formulas!$B$2:$B$3001,$A100))</f>
        <v>0</v>
      </c>
      <c r="W100" s="21" t="n">
        <f aca="false">IF(OR($A100="",W$4=""),0,COUNTIFS(Formulas!$A$2:$A$3001,W$4,Formulas!$B$2:$B$3001,$A100))</f>
        <v>0</v>
      </c>
      <c r="X100" s="21" t="n">
        <f aca="false">IF(OR($A100="",X$4=""),0,COUNTIFS(Formulas!$A$2:$A$3001,X$4,Formulas!$B$2:$B$3001,$A100))</f>
        <v>0</v>
      </c>
      <c r="Y100" s="21" t="n">
        <f aca="false">IF(OR($A100="",Y$4=""),0,COUNTIFS(Formulas!$A$2:$A$3001,Y$4,Formulas!$B$2:$B$3001,$A100))</f>
        <v>1</v>
      </c>
      <c r="Z100" s="21" t="n">
        <f aca="false">IF(OR($A100="",Z$4=""),0,COUNTIFS(Formulas!$A$2:$A$3001,Z$4,Formulas!$B$2:$B$3001,$A100))</f>
        <v>0</v>
      </c>
      <c r="AA100" s="21" t="n">
        <f aca="false">IF(OR($A100="",AA$4=""),0,COUNTIFS(Formulas!$A$2:$A$3001,AA$4,Formulas!$B$2:$B$3001,$A100))</f>
        <v>0</v>
      </c>
      <c r="AB100" s="21" t="n">
        <f aca="false">IF(OR($A100="",AB$4=""),0,COUNTIFS(Formulas!$A$2:$A$3001,AB$4,Formulas!$B$2:$B$3001,$A100))</f>
        <v>0</v>
      </c>
      <c r="AC100" s="21" t="n">
        <f aca="false">IF(OR($A100="",AC$4=""),0,COUNTIFS(Formulas!$A$2:$A$3001,AC$4,Formulas!$B$2:$B$3001,$A100))</f>
        <v>0</v>
      </c>
      <c r="AD100" s="21" t="n">
        <f aca="false">IF(OR($A100="",AD$4=""),0,COUNTIFS(Formulas!$A$2:$A$3001,AD$4,Formulas!$B$2:$B$3001,$A100))</f>
        <v>0</v>
      </c>
      <c r="AE100" s="21" t="n">
        <f aca="false">IF(OR($A100="",AE$4=""),0,COUNTIFS(Formulas!$A$2:$A$3001,AE$4,Formulas!$B$2:$B$3001,$A100))</f>
        <v>0</v>
      </c>
      <c r="AF100" s="21" t="n">
        <f aca="false">IF(OR($A100="",AF$4=""),0,COUNTIFS(Formulas!$A$2:$A$3001,AF$4,Formulas!$B$2:$B$3001,$A100))</f>
        <v>0</v>
      </c>
      <c r="AG100" s="21" t="n">
        <f aca="false">IF(OR($A100="",AG$4=""),0,COUNTIFS(Formulas!$A$2:$A$3001,AG$4,Formulas!$B$2:$B$3001,$A100))</f>
        <v>0</v>
      </c>
      <c r="AH100" s="21" t="n">
        <f aca="false">IF(OR($A100="",AH$4=""),0,COUNTIFS(Formulas!$A$2:$A$3001,AH$4,Formulas!$B$2:$B$3001,$A100))</f>
        <v>0</v>
      </c>
      <c r="AI100" s="21" t="n">
        <f aca="false">IF(OR($A100="",AI$4=""),0,COUNTIFS(Formulas!$A$2:$A$3001,AI$4,Formulas!$B$2:$B$3001,$A100))</f>
        <v>0</v>
      </c>
      <c r="AJ100" s="21" t="n">
        <f aca="false">IF(OR($A100="",AJ$4=""),0,COUNTIFS(Formulas!$A$2:$A$3001,AJ$4,Formulas!$B$2:$B$3001,$A100))</f>
        <v>0</v>
      </c>
      <c r="AK100" s="21" t="n">
        <f aca="false">IF(OR($A100="",AK$4=""),0,COUNTIFS(Formulas!$A$2:$A$3001,AK$4,Formulas!$B$2:$B$3001,$A100))</f>
        <v>0</v>
      </c>
      <c r="AL100" s="21" t="n">
        <f aca="false">IF(OR($A100="",AL$4=""),0,COUNTIFS(Formulas!$A$2:$A$3001,AL$4,Formulas!$B$2:$B$3001,$A100))</f>
        <v>0</v>
      </c>
      <c r="AM100" s="21" t="n">
        <f aca="false">IF(OR($A100="",AM$4=""),0,COUNTIFS(Formulas!$A$2:$A$3001,AM$4,Formulas!$B$2:$B$3001,$A100))</f>
        <v>0</v>
      </c>
      <c r="AN100" s="21" t="n">
        <f aca="false">IF(OR($A100="",AN$4=""),0,COUNTIFS(Formulas!$A$2:$A$3001,AN$4,Formulas!$B$2:$B$3001,$A100))</f>
        <v>0</v>
      </c>
      <c r="AO100" s="21" t="n">
        <f aca="false">IF(OR($A100="",AO$4=""),0,COUNTIFS(Formulas!$A$2:$A$3001,AO$4,Formulas!$B$2:$B$3001,$A100))</f>
        <v>0</v>
      </c>
      <c r="AP100" s="21" t="n">
        <f aca="false">IF(OR($A100="",AP$4=""),0,COUNTIFS(Formulas!$A$2:$A$3001,AP$4,Formulas!$B$2:$B$3001,$A100))</f>
        <v>0</v>
      </c>
      <c r="AQ100" s="21" t="n">
        <f aca="false">IF(OR($A100="",AQ$4=""),0,COUNTIFS(Formulas!$A$2:$A$3001,AQ$4,Formulas!$B$2:$B$3001,$A100))</f>
        <v>0</v>
      </c>
      <c r="AR100" s="21" t="n">
        <f aca="false">IF(OR($A100="",AR$4=""),0,COUNTIFS(Formulas!$A$2:$A$3001,AR$4,Formulas!$B$2:$B$3001,$A100))</f>
        <v>0</v>
      </c>
      <c r="AS100" s="21" t="n">
        <f aca="false">IF(OR($A100="",AS$4=""),0,COUNTIFS(Formulas!$A$2:$A$3001,AS$4,Formulas!$B$2:$B$3001,$A100))</f>
        <v>0</v>
      </c>
      <c r="AT100" s="21" t="n">
        <f aca="false">IF(OR($A100="",AT$4=""),0,COUNTIFS(Formulas!$A$2:$A$3001,AT$4,Formulas!$B$2:$B$3001,$A100))</f>
        <v>0</v>
      </c>
      <c r="AU100" s="21" t="n">
        <f aca="false">IF(OR($A100="",AU$4=""),0,COUNTIFS(Formulas!$A$2:$A$3001,AU$4,Formulas!$B$2:$B$3001,$A100))</f>
        <v>0</v>
      </c>
      <c r="AV100" s="21" t="n">
        <f aca="false">IF(OR($A100="",AV$4=""),0,COUNTIFS(Formulas!$A$2:$A$3001,AV$4,Formulas!$B$2:$B$3001,$A100))</f>
        <v>0</v>
      </c>
      <c r="AW100" s="21" t="n">
        <f aca="false">IF(OR($A100="",AW$4=""),0,COUNTIFS(Formulas!$A$2:$A$3001,AW$4,Formulas!$B$2:$B$3001,$A100))</f>
        <v>0</v>
      </c>
      <c r="AX100" s="21" t="n">
        <f aca="false">IF(OR($A100="",AX$4=""),0,COUNTIFS(Formulas!$A$2:$A$3001,AX$4,Formulas!$B$2:$B$3001,$A100))</f>
        <v>0</v>
      </c>
      <c r="AY100" s="21" t="n">
        <f aca="false">IF(OR($A100="",AY$4=""),0,COUNTIFS(Formulas!$A$2:$A$3001,AY$4,Formulas!$B$2:$B$3001,$A100))</f>
        <v>0</v>
      </c>
      <c r="AZ100" s="21" t="n">
        <f aca="false">IF(OR($A100="",AZ$4=""),0,COUNTIFS(Formulas!$A$2:$A$3001,AZ$4,Formulas!$B$2:$B$3001,$A100))</f>
        <v>0</v>
      </c>
      <c r="BA100" s="21" t="n">
        <f aca="false">IF(OR($A100="",BA$4=""),0,COUNTIFS(Formulas!$A$2:$A$3001,BA$4,Formulas!$B$2:$B$3001,$A100))</f>
        <v>0</v>
      </c>
      <c r="BB100" s="21" t="n">
        <f aca="false">IF(OR($A100="",BB$4=""),0,COUNTIFS(Formulas!$A$2:$A$3001,BB$4,Formulas!$B$2:$B$3001,$A100))</f>
        <v>0</v>
      </c>
      <c r="BC100" s="21" t="n">
        <f aca="false">IF(OR($A100="",BC$4=""),0,COUNTIFS(Formulas!$A$2:$A$3001,BC$4,Formulas!$B$2:$B$3001,$A100))</f>
        <v>0</v>
      </c>
      <c r="BD100" s="21" t="n">
        <f aca="false">IF(OR($A100="",BD$4=""),0,COUNTIFS(Formulas!$A$2:$A$3001,BD$4,Formulas!$B$2:$B$3001,$A100))</f>
        <v>0</v>
      </c>
      <c r="BE100" s="21" t="n">
        <f aca="false">IF(OR($A100="",BE$4=""),0,COUNTIFS(Formulas!$A$2:$A$3001,BE$4,Formulas!$B$2:$B$3001,$A100))</f>
        <v>0</v>
      </c>
      <c r="BF100" s="21" t="n">
        <f aca="false">IF(OR($A100="",BF$4=""),0,COUNTIFS(Formulas!$A$2:$A$3001,BF$4,Formulas!$B$2:$B$3001,$A100))</f>
        <v>0</v>
      </c>
      <c r="BG100" s="21" t="n">
        <f aca="false">IF(OR($A100="",BG$4=""),0,COUNTIFS(Formulas!$A$2:$A$3001,BG$4,Formulas!$B$2:$B$3001,$A100))</f>
        <v>0</v>
      </c>
      <c r="BH100" s="21" t="n">
        <f aca="false">IF(OR($A100="",BH$4=""),0,COUNTIFS(Formulas!$A$2:$A$3001,BH$4,Formulas!$B$2:$B$3001,$A100))</f>
        <v>0</v>
      </c>
      <c r="BI100" s="21" t="n">
        <f aca="false">IF(OR($A100="",BI$4=""),0,COUNTIFS(Formulas!$A$2:$A$3001,BI$4,Formulas!$B$2:$B$3001,$A100))</f>
        <v>0</v>
      </c>
      <c r="BJ100" s="21" t="n">
        <f aca="false">IF(OR($A100="",BJ$4=""),0,COUNTIFS(Formulas!$A$2:$A$3001,BJ$4,Formulas!$B$2:$B$3001,$A100))</f>
        <v>0</v>
      </c>
      <c r="BK100" s="21" t="n">
        <f aca="false">IF(OR($A100="",BK$4=""),0,COUNTIFS(Formulas!$A$2:$A$3001,BK$4,Formulas!$B$2:$B$3001,$A100))</f>
        <v>0</v>
      </c>
      <c r="BL100" s="21" t="n">
        <f aca="false">IF(OR($A100="",BL$4=""),0,COUNTIFS(Formulas!$A$2:$A$3001,BL$4,Formulas!$B$2:$B$3001,$A100))</f>
        <v>0</v>
      </c>
      <c r="BM100" s="21" t="n">
        <f aca="false">IF(OR($A100="",BM$4=""),0,COUNTIFS(Formulas!$A$2:$A$3001,BM$4,Formulas!$B$2:$B$3001,$A100))</f>
        <v>0</v>
      </c>
      <c r="BN100" s="21" t="n">
        <f aca="false">IF(OR($A100="",BN$4=""),0,COUNTIFS(Formulas!$A$2:$A$3001,BN$4,Formulas!$B$2:$B$3001,$A100))</f>
        <v>0</v>
      </c>
      <c r="BO100" s="21" t="n">
        <f aca="false">IF(OR($A100="",BO$4=""),0,COUNTIFS(Formulas!$A$2:$A$3001,BO$4,Formulas!$B$2:$B$3001,$A100))</f>
        <v>0</v>
      </c>
      <c r="BP100" s="21" t="n">
        <f aca="false">IF(OR($A100="",BP$4=""),0,COUNTIFS(Formulas!$A$2:$A$3001,BP$4,Formulas!$B$2:$B$3001,$A100))</f>
        <v>0</v>
      </c>
      <c r="BQ100" s="21" t="n">
        <f aca="false">IF(OR($A100="",BQ$4=""),0,COUNTIFS(Formulas!$A$2:$A$3001,BQ$4,Formulas!$B$2:$B$3001,$A100))</f>
        <v>0</v>
      </c>
      <c r="BR100" s="21" t="n">
        <f aca="false">IF(OR($A100="",BR$4=""),0,COUNTIFS(Formulas!$A$2:$A$3001,BR$4,Formulas!$B$2:$B$3001,$A100))</f>
        <v>0</v>
      </c>
      <c r="BS100" s="21" t="n">
        <f aca="false">IF(OR($A100="",BS$4=""),0,COUNTIFS(Formulas!$A$2:$A$3001,BS$4,Formulas!$B$2:$B$3001,$A100))</f>
        <v>0</v>
      </c>
      <c r="BT100" s="21" t="n">
        <f aca="false">IF(OR($A100="",BT$4=""),0,COUNTIFS(Formulas!$A$2:$A$3001,BT$4,Formulas!$B$2:$B$3001,$A100))</f>
        <v>0</v>
      </c>
      <c r="BU100" s="21" t="n">
        <f aca="false">IF(OR($A100="",BU$4=""),0,COUNTIFS(Formulas!$A$2:$A$3001,BU$4,Formulas!$B$2:$B$3001,$A100))</f>
        <v>0</v>
      </c>
      <c r="BV100" s="21" t="n">
        <f aca="false">IF(OR($A100="",BV$4=""),0,COUNTIFS(Formulas!$A$2:$A$3001,BV$4,Formulas!$B$2:$B$3001,$A100))</f>
        <v>0</v>
      </c>
      <c r="BW100" s="21" t="n">
        <f aca="false">IF(OR($A100="",BW$4=""),0,COUNTIFS(Formulas!$A$2:$A$3001,BW$4,Formulas!$B$2:$B$3001,$A100))</f>
        <v>0</v>
      </c>
      <c r="BX100" s="21" t="n">
        <f aca="false">IF(OR($A100="",BX$4=""),0,COUNTIFS(Formulas!$A$2:$A$3001,BX$4,Formulas!$B$2:$B$3001,$A100))</f>
        <v>0</v>
      </c>
      <c r="BY100" s="21" t="n">
        <f aca="false">IF(OR($A100="",BY$4=""),0,COUNTIFS(Formulas!$A$2:$A$3001,BY$4,Formulas!$B$2:$B$3001,$A100))</f>
        <v>0</v>
      </c>
      <c r="BZ100" s="21" t="n">
        <f aca="false">IF(OR($A100="",BZ$4=""),0,COUNTIFS(Formulas!$A$2:$A$3001,BZ$4,Formulas!$B$2:$B$3001,$A100))</f>
        <v>0</v>
      </c>
      <c r="CA100" s="21" t="n">
        <f aca="false">IF(OR($A100="",CA$4=""),0,COUNTIFS(Formulas!$A$2:$A$3001,CA$4,Formulas!$B$2:$B$3001,$A100))</f>
        <v>0</v>
      </c>
      <c r="CB100" s="21" t="n">
        <f aca="false">IF(OR($A100="",CB$4=""),0,COUNTIFS(Formulas!$A$2:$A$3001,CB$4,Formulas!$B$2:$B$3001,$A100))</f>
        <v>0</v>
      </c>
      <c r="CC100" s="21" t="n">
        <f aca="false">IF(OR($A100="",CC$4=""),0,COUNTIFS(Formulas!$A$2:$A$3001,CC$4,Formulas!$B$2:$B$3001,$A100))</f>
        <v>0</v>
      </c>
      <c r="CD100" s="21" t="n">
        <f aca="false">IF(OR($A100="",CD$4=""),0,COUNTIFS(Formulas!$A$2:$A$3001,CD$4,Formulas!$B$2:$B$3001,$A100))</f>
        <v>0</v>
      </c>
      <c r="CE100" s="21" t="n">
        <f aca="false">IF(OR($A100="",CE$4=""),0,COUNTIFS(Formulas!$A$2:$A$3001,CE$4,Formulas!$B$2:$B$3001,$A100))</f>
        <v>0</v>
      </c>
      <c r="CF100" s="21" t="n">
        <f aca="false">IF(OR($A100="",CF$4=""),0,COUNTIFS(Formulas!$A$2:$A$3001,CF$4,Formulas!$B$2:$B$3001,$A100))</f>
        <v>0</v>
      </c>
      <c r="CG100" s="21" t="n">
        <f aca="false">IF(OR($A100="",CG$4=""),0,COUNTIFS(Formulas!$A$2:$A$3001,CG$4,Formulas!$B$2:$B$3001,$A100))</f>
        <v>0</v>
      </c>
      <c r="CH100" s="21" t="n">
        <f aca="false">IF(OR($A100="",CH$4=""),0,COUNTIFS(Formulas!$A$2:$A$3001,CH$4,Formulas!$B$2:$B$3001,$A100))</f>
        <v>0</v>
      </c>
      <c r="CI100" s="21" t="n">
        <f aca="false">IF(OR($A100="",CI$4=""),0,COUNTIFS(Formulas!$A$2:$A$3001,CI$4,Formulas!$B$2:$B$3001,$A100))</f>
        <v>0</v>
      </c>
      <c r="CJ100" s="21" t="n">
        <f aca="false">IF(OR($A100="",CJ$4=""),0,COUNTIFS(Formulas!$A$2:$A$3001,CJ$4,Formulas!$B$2:$B$3001,$A100))</f>
        <v>0</v>
      </c>
      <c r="CK100" s="21" t="n">
        <f aca="false">IF(OR($A100="",CK$4=""),0,COUNTIFS(Formulas!$A$2:$A$3001,CK$4,Formulas!$B$2:$B$3001,$A100))</f>
        <v>0</v>
      </c>
      <c r="CL100" s="21" t="n">
        <f aca="false">IF(OR($A100="",CL$4=""),0,COUNTIFS(Formulas!$A$2:$A$3001,CL$4,Formulas!$B$2:$B$3001,$A100))</f>
        <v>0</v>
      </c>
      <c r="CM100" s="21" t="n">
        <f aca="false">IF(OR($A100="",CM$4=""),0,COUNTIFS(Formulas!$A$2:$A$3001,CM$4,Formulas!$B$2:$B$3001,$A100))</f>
        <v>0</v>
      </c>
      <c r="CN100" s="21" t="n">
        <f aca="false">IF(OR($A100="",CN$4=""),0,COUNTIFS(Formulas!$A$2:$A$3001,CN$4,Formulas!$B$2:$B$3001,$A100))</f>
        <v>0</v>
      </c>
      <c r="CO100" s="21" t="n">
        <f aca="false">IF(OR($A100="",CO$4=""),0,COUNTIFS(Formulas!$A$2:$A$3001,CO$4,Formulas!$B$2:$B$3001,$A100))</f>
        <v>0</v>
      </c>
      <c r="CP100" s="21" t="n">
        <f aca="false">IF(OR($A100="",CP$4=""),0,COUNTIFS(Formulas!$A$2:$A$3001,CP$4,Formulas!$B$2:$B$3001,$A100))</f>
        <v>0</v>
      </c>
      <c r="CQ100" s="21" t="n">
        <f aca="false">IF(OR($A100="",CQ$4=""),0,COUNTIFS(Formulas!$A$2:$A$3001,CQ$4,Formulas!$B$2:$B$3001,$A100))</f>
        <v>0</v>
      </c>
      <c r="CR100" s="21" t="n">
        <f aca="false">IF(OR($A100="",CR$4=""),0,COUNTIFS(Formulas!$A$2:$A$3001,CR$4,Formulas!$B$2:$B$3001,$A100))</f>
        <v>0</v>
      </c>
      <c r="CS100" s="21" t="n">
        <f aca="false">IF(OR($A100="",CS$4=""),0,COUNTIFS(Formulas!$A$2:$A$3001,CS$4,Formulas!$B$2:$B$3001,$A100))</f>
        <v>0</v>
      </c>
      <c r="CT100" s="21" t="n">
        <f aca="false">IF(OR($A100="",CT$4=""),0,COUNTIFS(Formulas!$A$2:$A$3001,CT$4,Formulas!$B$2:$B$3001,$A100))</f>
        <v>0</v>
      </c>
      <c r="CU100" s="21" t="n">
        <f aca="false">IF(OR($A100="",CU$4=""),0,COUNTIFS(Formulas!$A$2:$A$3001,CU$4,Formulas!$B$2:$B$3001,$A100))</f>
        <v>0</v>
      </c>
      <c r="CV100" s="21" t="n">
        <f aca="false">IF(OR($A100="",CV$4=""),0,COUNTIFS(Formulas!$A$2:$A$3001,CV$4,Formulas!$B$2:$B$3001,$A100))</f>
        <v>0</v>
      </c>
      <c r="CW100" s="21" t="n">
        <f aca="false">IF(OR($A100="",CW$4=""),0,COUNTIFS(Formulas!$A$2:$A$3001,CW$4,Formulas!$B$2:$B$3001,$A100))</f>
        <v>0</v>
      </c>
      <c r="CX100" s="21" t="n">
        <f aca="false">IF(OR($A100="",CX$4=""),0,COUNTIFS(Formulas!$A$2:$A$3001,CX$4,Formulas!$B$2:$B$3001,$A100))</f>
        <v>0</v>
      </c>
      <c r="CY100" s="21" t="n">
        <f aca="false">IF(OR($A100="",CY$4=""),0,COUNTIFS(Formulas!$A$2:$A$3001,CY$4,Formulas!$B$2:$B$3001,$A100))</f>
        <v>0</v>
      </c>
      <c r="CZ100" s="21" t="n">
        <f aca="false">IF(OR($A100="",CZ$4=""),0,COUNTIFS(Formulas!$A$2:$A$3001,CZ$4,Formulas!$B$2:$B$3001,$A100))</f>
        <v>0</v>
      </c>
      <c r="DA100" s="21" t="n">
        <f aca="false">IF(OR($A100="",DA$4=""),0,COUNTIFS(Formulas!$A$2:$A$3001,DA$4,Formulas!$B$2:$B$3001,$A100))</f>
        <v>0</v>
      </c>
      <c r="DB100" s="21" t="n">
        <f aca="false">IF(OR($A100="",DB$4=""),0,COUNTIFS(Formulas!$A$2:$A$3001,DB$4,Formulas!$B$2:$B$3001,$A100))</f>
        <v>0</v>
      </c>
      <c r="DC100" s="21" t="n">
        <f aca="false">IF(OR($A100="",DC$4=""),0,COUNTIFS(Formulas!$A$2:$A$3001,DC$4,Formulas!$B$2:$B$3001,$A100))</f>
        <v>0</v>
      </c>
      <c r="DD100" s="21" t="n">
        <f aca="false">IF(OR($A100="",DD$4=""),0,COUNTIFS(Formulas!$A$2:$A$3001,DD$4,Formulas!$B$2:$B$3001,$A100))</f>
        <v>0</v>
      </c>
      <c r="DE100" s="21" t="n">
        <f aca="false">IF(OR($A100="",DE$4=""),0,COUNTIFS(Formulas!$A$2:$A$3001,DE$4,Formulas!$B$2:$B$3001,$A100))</f>
        <v>0</v>
      </c>
      <c r="DF100" s="21" t="n">
        <f aca="false">IF(OR($A100="",DF$4=""),0,COUNTIFS(Formulas!$A$2:$A$3001,DF$4,Formulas!$B$2:$B$3001,$A100))</f>
        <v>0</v>
      </c>
      <c r="DG100" s="21" t="n">
        <f aca="false">IF(OR($A100="",DG$4=""),0,COUNTIFS(Formulas!$A$2:$A$3001,DG$4,Formulas!$B$2:$B$3001,$A100))</f>
        <v>0</v>
      </c>
      <c r="DH100" s="21" t="n">
        <f aca="false">IF(OR($A100="",DH$4=""),0,COUNTIFS(Formulas!$A$2:$A$3001,DH$4,Formulas!$B$2:$B$3001,$A100))</f>
        <v>0</v>
      </c>
      <c r="DI100" s="21" t="n">
        <f aca="false">IF(OR($A100="",DI$4=""),0,COUNTIFS(Formulas!$A$2:$A$3001,DI$4,Formulas!$B$2:$B$3001,$A100))</f>
        <v>0</v>
      </c>
      <c r="DJ100" s="21" t="n">
        <f aca="false">IF(OR($A100="",DJ$4=""),0,COUNTIFS(Formulas!$A$2:$A$3001,DJ$4,Formulas!$B$2:$B$3001,$A100))</f>
        <v>0</v>
      </c>
      <c r="DK100" s="21" t="n">
        <f aca="false">IF(OR($A100="",DK$4=""),0,COUNTIFS(Formulas!$A$2:$A$3001,DK$4,Formulas!$B$2:$B$3001,$A100))</f>
        <v>0</v>
      </c>
      <c r="DL100" s="21" t="n">
        <f aca="false">IF(OR($A100="",DL$4=""),0,COUNTIFS(Formulas!$A$2:$A$3001,DL$4,Formulas!$B$2:$B$3001,$A100))</f>
        <v>0</v>
      </c>
      <c r="DM100" s="21" t="n">
        <f aca="false">IF(OR($A100="",DM$4=""),0,COUNTIFS(Formulas!$A$2:$A$3001,DM$4,Formulas!$B$2:$B$3001,$A100))</f>
        <v>0</v>
      </c>
      <c r="DN100" s="21" t="n">
        <f aca="false">IF(OR($A100="",DN$4=""),0,COUNTIFS(Formulas!$A$2:$A$3001,DN$4,Formulas!$B$2:$B$3001,$A100))</f>
        <v>0</v>
      </c>
      <c r="DO100" s="21" t="n">
        <f aca="false">IF(OR($A100="",DO$4=""),0,COUNTIFS(Formulas!$A$2:$A$3001,DO$4,Formulas!$B$2:$B$3001,$A100))</f>
        <v>0</v>
      </c>
      <c r="DP100" s="21" t="n">
        <f aca="false">IF(OR($A100="",DP$4=""),0,COUNTIFS(Formulas!$A$2:$A$3001,DP$4,Formulas!$B$2:$B$3001,$A100))</f>
        <v>0</v>
      </c>
      <c r="DQ100" s="21" t="n">
        <f aca="false">IF(OR($A100="",DQ$4=""),0,COUNTIFS(Formulas!$A$2:$A$3001,DQ$4,Formulas!$B$2:$B$3001,$A100))</f>
        <v>0</v>
      </c>
      <c r="DR100" s="21" t="n">
        <f aca="false">IF(OR($A100="",DR$4=""),0,COUNTIFS(Formulas!$A$2:$A$3001,DR$4,Formulas!$B$2:$B$3001,$A100))</f>
        <v>0</v>
      </c>
      <c r="DS100" s="21" t="n">
        <f aca="false">IF(OR($A100="",DS$4=""),0,COUNTIFS(Formulas!$A$2:$A$3001,DS$4,Formulas!$B$2:$B$3001,$A100))</f>
        <v>0</v>
      </c>
      <c r="DT100" s="21" t="n">
        <f aca="false">IF(OR($A100="",DT$4=""),0,COUNTIFS(Formulas!$A$2:$A$3001,DT$4,Formulas!$B$2:$B$3001,$A100))</f>
        <v>0</v>
      </c>
      <c r="DU100" s="21" t="n">
        <f aca="false">IF(OR($A100="",DU$4=""),0,COUNTIFS(Formulas!$A$2:$A$3001,DU$4,Formulas!$B$2:$B$3001,$A100))</f>
        <v>0</v>
      </c>
      <c r="DV100" s="21" t="n">
        <f aca="false">IF(OR($A100="",DV$4=""),0,COUNTIFS(Formulas!$A$2:$A$3001,DV$4,Formulas!$B$2:$B$3001,$A100))</f>
        <v>0</v>
      </c>
      <c r="DW100" s="21" t="n">
        <f aca="false">IF(OR($A100="",DW$4=""),0,COUNTIFS(Formulas!$A$2:$A$3001,DW$4,Formulas!$B$2:$B$3001,$A100))</f>
        <v>0</v>
      </c>
      <c r="DX100" s="21" t="n">
        <f aca="false">IF(OR($A100="",DX$4=""),0,COUNTIFS(Formulas!$A$2:$A$3001,DX$4,Formulas!$B$2:$B$3001,$A100))</f>
        <v>0</v>
      </c>
      <c r="DY100" s="21" t="n">
        <f aca="false">IF(OR($A100="",DY$4=""),0,COUNTIFS(Formulas!$A$2:$A$3001,DY$4,Formulas!$B$2:$B$3001,$A100))</f>
        <v>0</v>
      </c>
      <c r="DZ100" s="21" t="n">
        <f aca="false">IF(OR($A100="",DZ$4=""),0,COUNTIFS(Formulas!$A$2:$A$3001,DZ$4,Formulas!$B$2:$B$3001,$A100))</f>
        <v>0</v>
      </c>
      <c r="EA100" s="21" t="n">
        <f aca="false">IF(OR($A100="",EA$4=""),0,COUNTIFS(Formulas!$A$2:$A$3001,EA$4,Formulas!$B$2:$B$3001,$A100))</f>
        <v>0</v>
      </c>
      <c r="EB100" s="21" t="n">
        <f aca="false">IF(OR($A100="",EB$4=""),0,COUNTIFS(Formulas!$A$2:$A$3001,EB$4,Formulas!$B$2:$B$3001,$A100))</f>
        <v>0</v>
      </c>
      <c r="EC100" s="21" t="n">
        <f aca="false">IF(OR($A100="",EC$4=""),0,COUNTIFS(Formulas!$A$2:$A$3001,EC$4,Formulas!$B$2:$B$3001,$A100))</f>
        <v>0</v>
      </c>
      <c r="ED100" s="21" t="n">
        <f aca="false">IF(OR($A100="",ED$4=""),0,COUNTIFS(Formulas!$A$2:$A$3001,ED$4,Formulas!$B$2:$B$3001,$A100))</f>
        <v>0</v>
      </c>
      <c r="EE100" s="21" t="n">
        <f aca="false">IF(OR($A100="",EE$4=""),0,COUNTIFS(Formulas!$A$2:$A$3001,EE$4,Formulas!$B$2:$B$3001,$A100))</f>
        <v>0</v>
      </c>
      <c r="EF100" s="21" t="n">
        <f aca="false">IF(OR($A100="",EF$4=""),0,COUNTIFS(Formulas!$A$2:$A$3001,EF$4,Formulas!$B$2:$B$3001,$A100))</f>
        <v>0</v>
      </c>
      <c r="EG100" s="21" t="n">
        <f aca="false">IF(OR($A100="",EG$4=""),0,COUNTIFS(Formulas!$A$2:$A$3001,EG$4,Formulas!$B$2:$B$3001,$A100))</f>
        <v>0</v>
      </c>
      <c r="EH100" s="21" t="n">
        <f aca="false">IF(OR($A100="",EH$4=""),0,COUNTIFS(Formulas!$A$2:$A$3001,EH$4,Formulas!$B$2:$B$3001,$A100))</f>
        <v>0</v>
      </c>
      <c r="EI100" s="21" t="n">
        <f aca="false">IF(OR($A100="",EI$4=""),0,COUNTIFS(Formulas!$A$2:$A$3001,EI$4,Formulas!$B$2:$B$3001,$A100))</f>
        <v>0</v>
      </c>
      <c r="EJ100" s="21" t="n">
        <f aca="false">IF(OR($A100="",EJ$4=""),0,COUNTIFS(Formulas!$A$2:$A$3001,EJ$4,Formulas!$B$2:$B$3001,$A100))</f>
        <v>0</v>
      </c>
      <c r="EK100" s="21" t="n">
        <f aca="false">IF(OR($A100="",EK$4=""),0,COUNTIFS(Formulas!$A$2:$A$3001,EK$4,Formulas!$B$2:$B$3001,$A100))</f>
        <v>0</v>
      </c>
      <c r="EL100" s="21" t="n">
        <f aca="false">IF(OR($A100="",EL$4=""),0,COUNTIFS(Formulas!$A$2:$A$3001,EL$4,Formulas!$B$2:$B$3001,$A100))</f>
        <v>0</v>
      </c>
      <c r="EM100" s="21" t="n">
        <f aca="false">IF(OR($A100="",EM$4=""),0,COUNTIFS(Formulas!$A$2:$A$3001,EM$4,Formulas!$B$2:$B$3001,$A100))</f>
        <v>0</v>
      </c>
      <c r="EN100" s="21" t="n">
        <f aca="false">IF(OR($A100="",EN$4=""),0,COUNTIFS(Formulas!$A$2:$A$3001,EN$4,Formulas!$B$2:$B$3001,$A100))</f>
        <v>0</v>
      </c>
      <c r="EO100" s="21" t="n">
        <f aca="false">IF(OR($A100="",EO$4=""),0,COUNTIFS(Formulas!$A$2:$A$3001,EO$4,Formulas!$B$2:$B$3001,$A100))</f>
        <v>0</v>
      </c>
      <c r="EP100" s="21" t="n">
        <f aca="false">IF(OR($A100="",EP$4=""),0,COUNTIFS(Formulas!$A$2:$A$3001,EP$4,Formulas!$B$2:$B$3001,$A100))</f>
        <v>0</v>
      </c>
      <c r="EQ100" s="21" t="n">
        <f aca="false">IF(OR($A100="",EQ$4=""),0,COUNTIFS(Formulas!$A$2:$A$3001,EQ$4,Formulas!$B$2:$B$3001,$A100))</f>
        <v>0</v>
      </c>
      <c r="ER100" s="21" t="n">
        <f aca="false">IF(OR($A100="",ER$4=""),0,COUNTIFS(Formulas!$A$2:$A$3001,ER$4,Formulas!$B$2:$B$3001,$A100))</f>
        <v>0</v>
      </c>
      <c r="ES100" s="21" t="n">
        <f aca="false">IF(OR($A100="",ES$4=""),0,COUNTIFS(Formulas!$A$2:$A$3001,ES$4,Formulas!$B$2:$B$3001,$A100))</f>
        <v>0</v>
      </c>
      <c r="ET100" s="21" t="n">
        <f aca="false">IF(OR($A100="",ET$4=""),0,COUNTIFS(Formulas!$A$2:$A$3001,ET$4,Formulas!$B$2:$B$3001,$A100))</f>
        <v>0</v>
      </c>
      <c r="EU100" s="21" t="n">
        <f aca="false">IF(OR($A100="",EU$4=""),0,COUNTIFS(Formulas!$A$2:$A$3001,EU$4,Formulas!$B$2:$B$3001,$A100))</f>
        <v>0</v>
      </c>
      <c r="EV100" s="21" t="n">
        <f aca="false">IF(OR($A100="",EV$4=""),0,COUNTIFS(Formulas!$A$2:$A$3001,EV$4,Formulas!$B$2:$B$3001,$A100))</f>
        <v>0</v>
      </c>
    </row>
    <row r="101" customFormat="false" ht="15" hidden="false" customHeight="false" outlineLevel="0" collapsed="false">
      <c r="A101" s="13" t="str">
        <f aca="false">IF(INDEX(Materials!$A$2:$A$301,97)="","",INDEX(Materials!$A$2:$A$301,97))</f>
        <v>PVP K30</v>
      </c>
      <c r="B101" s="19" t="n">
        <f aca="false">IF(A101="","",COUNTIF(C101:EV101,"&gt;0"))</f>
        <v>54</v>
      </c>
      <c r="C101" s="21" t="n">
        <f aca="false">IF(OR($A101="",C$4=""),0,COUNTIFS(Formulas!$A$2:$A$3001,C$4,Formulas!$B$2:$B$3001,$A101))</f>
        <v>2</v>
      </c>
      <c r="D101" s="21" t="n">
        <f aca="false">IF(OR($A101="",D$4=""),0,COUNTIFS(Formulas!$A$2:$A$3001,D$4,Formulas!$B$2:$B$3001,$A101))</f>
        <v>2</v>
      </c>
      <c r="E101" s="21" t="n">
        <f aca="false">IF(OR($A101="",E$4=""),0,COUNTIFS(Formulas!$A$2:$A$3001,E$4,Formulas!$B$2:$B$3001,$A101))</f>
        <v>2</v>
      </c>
      <c r="F101" s="21" t="n">
        <f aca="false">IF(OR($A101="",F$4=""),0,COUNTIFS(Formulas!$A$2:$A$3001,F$4,Formulas!$B$2:$B$3001,$A101))</f>
        <v>1</v>
      </c>
      <c r="G101" s="21" t="n">
        <f aca="false">IF(OR($A101="",G$4=""),0,COUNTIFS(Formulas!$A$2:$A$3001,G$4,Formulas!$B$2:$B$3001,$A101))</f>
        <v>1</v>
      </c>
      <c r="H101" s="21" t="n">
        <f aca="false">IF(OR($A101="",H$4=""),0,COUNTIFS(Formulas!$A$2:$A$3001,H$4,Formulas!$B$2:$B$3001,$A101))</f>
        <v>1</v>
      </c>
      <c r="I101" s="21" t="n">
        <f aca="false">IF(OR($A101="",I$4=""),0,COUNTIFS(Formulas!$A$2:$A$3001,I$4,Formulas!$B$2:$B$3001,$A101))</f>
        <v>0</v>
      </c>
      <c r="J101" s="21" t="n">
        <f aca="false">IF(OR($A101="",J$4=""),0,COUNTIFS(Formulas!$A$2:$A$3001,J$4,Formulas!$B$2:$B$3001,$A101))</f>
        <v>0</v>
      </c>
      <c r="K101" s="21" t="n">
        <f aca="false">IF(OR($A101="",K$4=""),0,COUNTIFS(Formulas!$A$2:$A$3001,K$4,Formulas!$B$2:$B$3001,$A101))</f>
        <v>1</v>
      </c>
      <c r="L101" s="21" t="n">
        <f aca="false">IF(OR($A101="",L$4=""),0,COUNTIFS(Formulas!$A$2:$A$3001,L$4,Formulas!$B$2:$B$3001,$A101))</f>
        <v>1</v>
      </c>
      <c r="M101" s="21" t="n">
        <f aca="false">IF(OR($A101="",M$4=""),0,COUNTIFS(Formulas!$A$2:$A$3001,M$4,Formulas!$B$2:$B$3001,$A101))</f>
        <v>1</v>
      </c>
      <c r="N101" s="21" t="n">
        <f aca="false">IF(OR($A101="",N$4=""),0,COUNTIFS(Formulas!$A$2:$A$3001,N$4,Formulas!$B$2:$B$3001,$A101))</f>
        <v>1</v>
      </c>
      <c r="O101" s="21" t="n">
        <f aca="false">IF(OR($A101="",O$4=""),0,COUNTIFS(Formulas!$A$2:$A$3001,O$4,Formulas!$B$2:$B$3001,$A101))</f>
        <v>1</v>
      </c>
      <c r="P101" s="21" t="n">
        <f aca="false">IF(OR($A101="",P$4=""),0,COUNTIFS(Formulas!$A$2:$A$3001,P$4,Formulas!$B$2:$B$3001,$A101))</f>
        <v>1</v>
      </c>
      <c r="Q101" s="21" t="n">
        <f aca="false">IF(OR($A101="",Q$4=""),0,COUNTIFS(Formulas!$A$2:$A$3001,Q$4,Formulas!$B$2:$B$3001,$A101))</f>
        <v>1</v>
      </c>
      <c r="R101" s="21" t="n">
        <f aca="false">IF(OR($A101="",R$4=""),0,COUNTIFS(Formulas!$A$2:$A$3001,R$4,Formulas!$B$2:$B$3001,$A101))</f>
        <v>1</v>
      </c>
      <c r="S101" s="21" t="n">
        <f aca="false">IF(OR($A101="",S$4=""),0,COUNTIFS(Formulas!$A$2:$A$3001,S$4,Formulas!$B$2:$B$3001,$A101))</f>
        <v>1</v>
      </c>
      <c r="T101" s="21" t="n">
        <f aca="false">IF(OR($A101="",T$4=""),0,COUNTIFS(Formulas!$A$2:$A$3001,T$4,Formulas!$B$2:$B$3001,$A101))</f>
        <v>1</v>
      </c>
      <c r="U101" s="21" t="n">
        <f aca="false">IF(OR($A101="",U$4=""),0,COUNTIFS(Formulas!$A$2:$A$3001,U$4,Formulas!$B$2:$B$3001,$A101))</f>
        <v>0</v>
      </c>
      <c r="V101" s="21" t="n">
        <f aca="false">IF(OR($A101="",V$4=""),0,COUNTIFS(Formulas!$A$2:$A$3001,V$4,Formulas!$B$2:$B$3001,$A101))</f>
        <v>0</v>
      </c>
      <c r="W101" s="21" t="n">
        <f aca="false">IF(OR($A101="",W$4=""),0,COUNTIFS(Formulas!$A$2:$A$3001,W$4,Formulas!$B$2:$B$3001,$A101))</f>
        <v>0</v>
      </c>
      <c r="X101" s="21" t="n">
        <f aca="false">IF(OR($A101="",X$4=""),0,COUNTIFS(Formulas!$A$2:$A$3001,X$4,Formulas!$B$2:$B$3001,$A101))</f>
        <v>0</v>
      </c>
      <c r="Y101" s="21" t="n">
        <f aca="false">IF(OR($A101="",Y$4=""),0,COUNTIFS(Formulas!$A$2:$A$3001,Y$4,Formulas!$B$2:$B$3001,$A101))</f>
        <v>0</v>
      </c>
      <c r="Z101" s="21" t="n">
        <f aca="false">IF(OR($A101="",Z$4=""),0,COUNTIFS(Formulas!$A$2:$A$3001,Z$4,Formulas!$B$2:$B$3001,$A101))</f>
        <v>0</v>
      </c>
      <c r="AA101" s="21" t="n">
        <f aca="false">IF(OR($A101="",AA$4=""),0,COUNTIFS(Formulas!$A$2:$A$3001,AA$4,Formulas!$B$2:$B$3001,$A101))</f>
        <v>1</v>
      </c>
      <c r="AB101" s="21" t="n">
        <f aca="false">IF(OR($A101="",AB$4=""),0,COUNTIFS(Formulas!$A$2:$A$3001,AB$4,Formulas!$B$2:$B$3001,$A101))</f>
        <v>1</v>
      </c>
      <c r="AC101" s="21" t="n">
        <f aca="false">IF(OR($A101="",AC$4=""),0,COUNTIFS(Formulas!$A$2:$A$3001,AC$4,Formulas!$B$2:$B$3001,$A101))</f>
        <v>0</v>
      </c>
      <c r="AD101" s="21" t="n">
        <f aca="false">IF(OR($A101="",AD$4=""),0,COUNTIFS(Formulas!$A$2:$A$3001,AD$4,Formulas!$B$2:$B$3001,$A101))</f>
        <v>0</v>
      </c>
      <c r="AE101" s="21" t="n">
        <f aca="false">IF(OR($A101="",AE$4=""),0,COUNTIFS(Formulas!$A$2:$A$3001,AE$4,Formulas!$B$2:$B$3001,$A101))</f>
        <v>0</v>
      </c>
      <c r="AF101" s="21" t="n">
        <f aca="false">IF(OR($A101="",AF$4=""),0,COUNTIFS(Formulas!$A$2:$A$3001,AF$4,Formulas!$B$2:$B$3001,$A101))</f>
        <v>0</v>
      </c>
      <c r="AG101" s="21" t="n">
        <f aca="false">IF(OR($A101="",AG$4=""),0,COUNTIFS(Formulas!$A$2:$A$3001,AG$4,Formulas!$B$2:$B$3001,$A101))</f>
        <v>0</v>
      </c>
      <c r="AH101" s="21" t="n">
        <f aca="false">IF(OR($A101="",AH$4=""),0,COUNTIFS(Formulas!$A$2:$A$3001,AH$4,Formulas!$B$2:$B$3001,$A101))</f>
        <v>1</v>
      </c>
      <c r="AI101" s="21" t="n">
        <f aca="false">IF(OR($A101="",AI$4=""),0,COUNTIFS(Formulas!$A$2:$A$3001,AI$4,Formulas!$B$2:$B$3001,$A101))</f>
        <v>0</v>
      </c>
      <c r="AJ101" s="21" t="n">
        <f aca="false">IF(OR($A101="",AJ$4=""),0,COUNTIFS(Formulas!$A$2:$A$3001,AJ$4,Formulas!$B$2:$B$3001,$A101))</f>
        <v>0</v>
      </c>
      <c r="AK101" s="21" t="n">
        <f aca="false">IF(OR($A101="",AK$4=""),0,COUNTIFS(Formulas!$A$2:$A$3001,AK$4,Formulas!$B$2:$B$3001,$A101))</f>
        <v>0</v>
      </c>
      <c r="AL101" s="21" t="n">
        <f aca="false">IF(OR($A101="",AL$4=""),0,COUNTIFS(Formulas!$A$2:$A$3001,AL$4,Formulas!$B$2:$B$3001,$A101))</f>
        <v>0</v>
      </c>
      <c r="AM101" s="21" t="n">
        <f aca="false">IF(OR($A101="",AM$4=""),0,COUNTIFS(Formulas!$A$2:$A$3001,AM$4,Formulas!$B$2:$B$3001,$A101))</f>
        <v>0</v>
      </c>
      <c r="AN101" s="21" t="n">
        <f aca="false">IF(OR($A101="",AN$4=""),0,COUNTIFS(Formulas!$A$2:$A$3001,AN$4,Formulas!$B$2:$B$3001,$A101))</f>
        <v>0</v>
      </c>
      <c r="AO101" s="21" t="n">
        <f aca="false">IF(OR($A101="",AO$4=""),0,COUNTIFS(Formulas!$A$2:$A$3001,AO$4,Formulas!$B$2:$B$3001,$A101))</f>
        <v>0</v>
      </c>
      <c r="AP101" s="21" t="n">
        <f aca="false">IF(OR($A101="",AP$4=""),0,COUNTIFS(Formulas!$A$2:$A$3001,AP$4,Formulas!$B$2:$B$3001,$A101))</f>
        <v>0</v>
      </c>
      <c r="AQ101" s="21" t="n">
        <f aca="false">IF(OR($A101="",AQ$4=""),0,COUNTIFS(Formulas!$A$2:$A$3001,AQ$4,Formulas!$B$2:$B$3001,$A101))</f>
        <v>0</v>
      </c>
      <c r="AR101" s="21" t="n">
        <f aca="false">IF(OR($A101="",AR$4=""),0,COUNTIFS(Formulas!$A$2:$A$3001,AR$4,Formulas!$B$2:$B$3001,$A101))</f>
        <v>0</v>
      </c>
      <c r="AS101" s="21" t="n">
        <f aca="false">IF(OR($A101="",AS$4=""),0,COUNTIFS(Formulas!$A$2:$A$3001,AS$4,Formulas!$B$2:$B$3001,$A101))</f>
        <v>0</v>
      </c>
      <c r="AT101" s="21" t="n">
        <f aca="false">IF(OR($A101="",AT$4=""),0,COUNTIFS(Formulas!$A$2:$A$3001,AT$4,Formulas!$B$2:$B$3001,$A101))</f>
        <v>0</v>
      </c>
      <c r="AU101" s="21" t="n">
        <f aca="false">IF(OR($A101="",AU$4=""),0,COUNTIFS(Formulas!$A$2:$A$3001,AU$4,Formulas!$B$2:$B$3001,$A101))</f>
        <v>0</v>
      </c>
      <c r="AV101" s="21" t="n">
        <f aca="false">IF(OR($A101="",AV$4=""),0,COUNTIFS(Formulas!$A$2:$A$3001,AV$4,Formulas!$B$2:$B$3001,$A101))</f>
        <v>0</v>
      </c>
      <c r="AW101" s="21" t="n">
        <f aca="false">IF(OR($A101="",AW$4=""),0,COUNTIFS(Formulas!$A$2:$A$3001,AW$4,Formulas!$B$2:$B$3001,$A101))</f>
        <v>0</v>
      </c>
      <c r="AX101" s="21" t="n">
        <f aca="false">IF(OR($A101="",AX$4=""),0,COUNTIFS(Formulas!$A$2:$A$3001,AX$4,Formulas!$B$2:$B$3001,$A101))</f>
        <v>1</v>
      </c>
      <c r="AY101" s="21" t="n">
        <f aca="false">IF(OR($A101="",AY$4=""),0,COUNTIFS(Formulas!$A$2:$A$3001,AY$4,Formulas!$B$2:$B$3001,$A101))</f>
        <v>1</v>
      </c>
      <c r="AZ101" s="21" t="n">
        <f aca="false">IF(OR($A101="",AZ$4=""),0,COUNTIFS(Formulas!$A$2:$A$3001,AZ$4,Formulas!$B$2:$B$3001,$A101))</f>
        <v>0</v>
      </c>
      <c r="BA101" s="21" t="n">
        <f aca="false">IF(OR($A101="",BA$4=""),0,COUNTIFS(Formulas!$A$2:$A$3001,BA$4,Formulas!$B$2:$B$3001,$A101))</f>
        <v>0</v>
      </c>
      <c r="BB101" s="21" t="n">
        <f aca="false">IF(OR($A101="",BB$4=""),0,COUNTIFS(Formulas!$A$2:$A$3001,BB$4,Formulas!$B$2:$B$3001,$A101))</f>
        <v>1</v>
      </c>
      <c r="BC101" s="21" t="n">
        <f aca="false">IF(OR($A101="",BC$4=""),0,COUNTIFS(Formulas!$A$2:$A$3001,BC$4,Formulas!$B$2:$B$3001,$A101))</f>
        <v>1</v>
      </c>
      <c r="BD101" s="21" t="n">
        <f aca="false">IF(OR($A101="",BD$4=""),0,COUNTIFS(Formulas!$A$2:$A$3001,BD$4,Formulas!$B$2:$B$3001,$A101))</f>
        <v>1</v>
      </c>
      <c r="BE101" s="21" t="n">
        <f aca="false">IF(OR($A101="",BE$4=""),0,COUNTIFS(Formulas!$A$2:$A$3001,BE$4,Formulas!$B$2:$B$3001,$A101))</f>
        <v>1</v>
      </c>
      <c r="BF101" s="21" t="n">
        <f aca="false">IF(OR($A101="",BF$4=""),0,COUNTIFS(Formulas!$A$2:$A$3001,BF$4,Formulas!$B$2:$B$3001,$A101))</f>
        <v>0</v>
      </c>
      <c r="BG101" s="21" t="n">
        <f aca="false">IF(OR($A101="",BG$4=""),0,COUNTIFS(Formulas!$A$2:$A$3001,BG$4,Formulas!$B$2:$B$3001,$A101))</f>
        <v>0</v>
      </c>
      <c r="BH101" s="21" t="n">
        <f aca="false">IF(OR($A101="",BH$4=""),0,COUNTIFS(Formulas!$A$2:$A$3001,BH$4,Formulas!$B$2:$B$3001,$A101))</f>
        <v>0</v>
      </c>
      <c r="BI101" s="21" t="n">
        <f aca="false">IF(OR($A101="",BI$4=""),0,COUNTIFS(Formulas!$A$2:$A$3001,BI$4,Formulas!$B$2:$B$3001,$A101))</f>
        <v>0</v>
      </c>
      <c r="BJ101" s="21" t="n">
        <f aca="false">IF(OR($A101="",BJ$4=""),0,COUNTIFS(Formulas!$A$2:$A$3001,BJ$4,Formulas!$B$2:$B$3001,$A101))</f>
        <v>0</v>
      </c>
      <c r="BK101" s="21" t="n">
        <f aca="false">IF(OR($A101="",BK$4=""),0,COUNTIFS(Formulas!$A$2:$A$3001,BK$4,Formulas!$B$2:$B$3001,$A101))</f>
        <v>1</v>
      </c>
      <c r="BL101" s="21" t="n">
        <f aca="false">IF(OR($A101="",BL$4=""),0,COUNTIFS(Formulas!$A$2:$A$3001,BL$4,Formulas!$B$2:$B$3001,$A101))</f>
        <v>1</v>
      </c>
      <c r="BM101" s="21" t="n">
        <f aca="false">IF(OR($A101="",BM$4=""),0,COUNTIFS(Formulas!$A$2:$A$3001,BM$4,Formulas!$B$2:$B$3001,$A101))</f>
        <v>1</v>
      </c>
      <c r="BN101" s="21" t="n">
        <f aca="false">IF(OR($A101="",BN$4=""),0,COUNTIFS(Formulas!$A$2:$A$3001,BN$4,Formulas!$B$2:$B$3001,$A101))</f>
        <v>1</v>
      </c>
      <c r="BO101" s="21" t="n">
        <f aca="false">IF(OR($A101="",BO$4=""),0,COUNTIFS(Formulas!$A$2:$A$3001,BO$4,Formulas!$B$2:$B$3001,$A101))</f>
        <v>0</v>
      </c>
      <c r="BP101" s="21" t="n">
        <f aca="false">IF(OR($A101="",BP$4=""),0,COUNTIFS(Formulas!$A$2:$A$3001,BP$4,Formulas!$B$2:$B$3001,$A101))</f>
        <v>0</v>
      </c>
      <c r="BQ101" s="21" t="n">
        <f aca="false">IF(OR($A101="",BQ$4=""),0,COUNTIFS(Formulas!$A$2:$A$3001,BQ$4,Formulas!$B$2:$B$3001,$A101))</f>
        <v>0</v>
      </c>
      <c r="BR101" s="21" t="n">
        <f aca="false">IF(OR($A101="",BR$4=""),0,COUNTIFS(Formulas!$A$2:$A$3001,BR$4,Formulas!$B$2:$B$3001,$A101))</f>
        <v>0</v>
      </c>
      <c r="BS101" s="21" t="n">
        <f aca="false">IF(OR($A101="",BS$4=""),0,COUNTIFS(Formulas!$A$2:$A$3001,BS$4,Formulas!$B$2:$B$3001,$A101))</f>
        <v>0</v>
      </c>
      <c r="BT101" s="21" t="n">
        <f aca="false">IF(OR($A101="",BT$4=""),0,COUNTIFS(Formulas!$A$2:$A$3001,BT$4,Formulas!$B$2:$B$3001,$A101))</f>
        <v>0</v>
      </c>
      <c r="BU101" s="21" t="n">
        <f aca="false">IF(OR($A101="",BU$4=""),0,COUNTIFS(Formulas!$A$2:$A$3001,BU$4,Formulas!$B$2:$B$3001,$A101))</f>
        <v>1</v>
      </c>
      <c r="BV101" s="21" t="n">
        <f aca="false">IF(OR($A101="",BV$4=""),0,COUNTIFS(Formulas!$A$2:$A$3001,BV$4,Formulas!$B$2:$B$3001,$A101))</f>
        <v>1</v>
      </c>
      <c r="BW101" s="21" t="n">
        <f aca="false">IF(OR($A101="",BW$4=""),0,COUNTIFS(Formulas!$A$2:$A$3001,BW$4,Formulas!$B$2:$B$3001,$A101))</f>
        <v>1</v>
      </c>
      <c r="BX101" s="21" t="n">
        <f aca="false">IF(OR($A101="",BX$4=""),0,COUNTIFS(Formulas!$A$2:$A$3001,BX$4,Formulas!$B$2:$B$3001,$A101))</f>
        <v>0</v>
      </c>
      <c r="BY101" s="21" t="n">
        <f aca="false">IF(OR($A101="",BY$4=""),0,COUNTIFS(Formulas!$A$2:$A$3001,BY$4,Formulas!$B$2:$B$3001,$A101))</f>
        <v>1</v>
      </c>
      <c r="BZ101" s="21" t="n">
        <f aca="false">IF(OR($A101="",BZ$4=""),0,COUNTIFS(Formulas!$A$2:$A$3001,BZ$4,Formulas!$B$2:$B$3001,$A101))</f>
        <v>1</v>
      </c>
      <c r="CA101" s="21" t="n">
        <f aca="false">IF(OR($A101="",CA$4=""),0,COUNTIFS(Formulas!$A$2:$A$3001,CA$4,Formulas!$B$2:$B$3001,$A101))</f>
        <v>1</v>
      </c>
      <c r="CB101" s="21" t="n">
        <f aca="false">IF(OR($A101="",CB$4=""),0,COUNTIFS(Formulas!$A$2:$A$3001,CB$4,Formulas!$B$2:$B$3001,$A101))</f>
        <v>0</v>
      </c>
      <c r="CC101" s="21" t="n">
        <f aca="false">IF(OR($A101="",CC$4=""),0,COUNTIFS(Formulas!$A$2:$A$3001,CC$4,Formulas!$B$2:$B$3001,$A101))</f>
        <v>0</v>
      </c>
      <c r="CD101" s="21" t="n">
        <f aca="false">IF(OR($A101="",CD$4=""),0,COUNTIFS(Formulas!$A$2:$A$3001,CD$4,Formulas!$B$2:$B$3001,$A101))</f>
        <v>1</v>
      </c>
      <c r="CE101" s="21" t="n">
        <f aca="false">IF(OR($A101="",CE$4=""),0,COUNTIFS(Formulas!$A$2:$A$3001,CE$4,Formulas!$B$2:$B$3001,$A101))</f>
        <v>0</v>
      </c>
      <c r="CF101" s="21" t="n">
        <f aca="false">IF(OR($A101="",CF$4=""),0,COUNTIFS(Formulas!$A$2:$A$3001,CF$4,Formulas!$B$2:$B$3001,$A101))</f>
        <v>0</v>
      </c>
      <c r="CG101" s="21" t="n">
        <f aca="false">IF(OR($A101="",CG$4=""),0,COUNTIFS(Formulas!$A$2:$A$3001,CG$4,Formulas!$B$2:$B$3001,$A101))</f>
        <v>2</v>
      </c>
      <c r="CH101" s="21" t="n">
        <f aca="false">IF(OR($A101="",CH$4=""),0,COUNTIFS(Formulas!$A$2:$A$3001,CH$4,Formulas!$B$2:$B$3001,$A101))</f>
        <v>1</v>
      </c>
      <c r="CI101" s="21" t="n">
        <f aca="false">IF(OR($A101="",CI$4=""),0,COUNTIFS(Formulas!$A$2:$A$3001,CI$4,Formulas!$B$2:$B$3001,$A101))</f>
        <v>3</v>
      </c>
      <c r="CJ101" s="21" t="n">
        <f aca="false">IF(OR($A101="",CJ$4=""),0,COUNTIFS(Formulas!$A$2:$A$3001,CJ$4,Formulas!$B$2:$B$3001,$A101))</f>
        <v>1</v>
      </c>
      <c r="CK101" s="21" t="n">
        <f aca="false">IF(OR($A101="",CK$4=""),0,COUNTIFS(Formulas!$A$2:$A$3001,CK$4,Formulas!$B$2:$B$3001,$A101))</f>
        <v>1</v>
      </c>
      <c r="CL101" s="21" t="n">
        <f aca="false">IF(OR($A101="",CL$4=""),0,COUNTIFS(Formulas!$A$2:$A$3001,CL$4,Formulas!$B$2:$B$3001,$A101))</f>
        <v>1</v>
      </c>
      <c r="CM101" s="21" t="n">
        <f aca="false">IF(OR($A101="",CM$4=""),0,COUNTIFS(Formulas!$A$2:$A$3001,CM$4,Formulas!$B$2:$B$3001,$A101))</f>
        <v>2</v>
      </c>
      <c r="CN101" s="21" t="n">
        <f aca="false">IF(OR($A101="",CN$4=""),0,COUNTIFS(Formulas!$A$2:$A$3001,CN$4,Formulas!$B$2:$B$3001,$A101))</f>
        <v>0</v>
      </c>
      <c r="CO101" s="21" t="n">
        <f aca="false">IF(OR($A101="",CO$4=""),0,COUNTIFS(Formulas!$A$2:$A$3001,CO$4,Formulas!$B$2:$B$3001,$A101))</f>
        <v>0</v>
      </c>
      <c r="CP101" s="21" t="n">
        <f aca="false">IF(OR($A101="",CP$4=""),0,COUNTIFS(Formulas!$A$2:$A$3001,CP$4,Formulas!$B$2:$B$3001,$A101))</f>
        <v>1</v>
      </c>
      <c r="CQ101" s="21" t="n">
        <f aca="false">IF(OR($A101="",CQ$4=""),0,COUNTIFS(Formulas!$A$2:$A$3001,CQ$4,Formulas!$B$2:$B$3001,$A101))</f>
        <v>1</v>
      </c>
      <c r="CR101" s="21" t="n">
        <f aca="false">IF(OR($A101="",CR$4=""),0,COUNTIFS(Formulas!$A$2:$A$3001,CR$4,Formulas!$B$2:$B$3001,$A101))</f>
        <v>2</v>
      </c>
      <c r="CS101" s="21" t="n">
        <f aca="false">IF(OR($A101="",CS$4=""),0,COUNTIFS(Formulas!$A$2:$A$3001,CS$4,Formulas!$B$2:$B$3001,$A101))</f>
        <v>1</v>
      </c>
      <c r="CT101" s="21" t="n">
        <f aca="false">IF(OR($A101="",CT$4=""),0,COUNTIFS(Formulas!$A$2:$A$3001,CT$4,Formulas!$B$2:$B$3001,$A101))</f>
        <v>1</v>
      </c>
      <c r="CU101" s="21" t="n">
        <f aca="false">IF(OR($A101="",CU$4=""),0,COUNTIFS(Formulas!$A$2:$A$3001,CU$4,Formulas!$B$2:$B$3001,$A101))</f>
        <v>1</v>
      </c>
      <c r="CV101" s="21" t="n">
        <f aca="false">IF(OR($A101="",CV$4=""),0,COUNTIFS(Formulas!$A$2:$A$3001,CV$4,Formulas!$B$2:$B$3001,$A101))</f>
        <v>2</v>
      </c>
      <c r="CW101" s="21" t="n">
        <f aca="false">IF(OR($A101="",CW$4=""),0,COUNTIFS(Formulas!$A$2:$A$3001,CW$4,Formulas!$B$2:$B$3001,$A101))</f>
        <v>1</v>
      </c>
      <c r="CX101" s="21" t="n">
        <f aca="false">IF(OR($A101="",CX$4=""),0,COUNTIFS(Formulas!$A$2:$A$3001,CX$4,Formulas!$B$2:$B$3001,$A101))</f>
        <v>2</v>
      </c>
      <c r="CY101" s="21" t="n">
        <f aca="false">IF(OR($A101="",CY$4=""),0,COUNTIFS(Formulas!$A$2:$A$3001,CY$4,Formulas!$B$2:$B$3001,$A101))</f>
        <v>2</v>
      </c>
      <c r="CZ101" s="21" t="n">
        <f aca="false">IF(OR($A101="",CZ$4=""),0,COUNTIFS(Formulas!$A$2:$A$3001,CZ$4,Formulas!$B$2:$B$3001,$A101))</f>
        <v>0</v>
      </c>
      <c r="DA101" s="21" t="n">
        <f aca="false">IF(OR($A101="",DA$4=""),0,COUNTIFS(Formulas!$A$2:$A$3001,DA$4,Formulas!$B$2:$B$3001,$A101))</f>
        <v>0</v>
      </c>
      <c r="DB101" s="21" t="n">
        <f aca="false">IF(OR($A101="",DB$4=""),0,COUNTIFS(Formulas!$A$2:$A$3001,DB$4,Formulas!$B$2:$B$3001,$A101))</f>
        <v>0</v>
      </c>
      <c r="DC101" s="21" t="n">
        <f aca="false">IF(OR($A101="",DC$4=""),0,COUNTIFS(Formulas!$A$2:$A$3001,DC$4,Formulas!$B$2:$B$3001,$A101))</f>
        <v>0</v>
      </c>
      <c r="DD101" s="21" t="n">
        <f aca="false">IF(OR($A101="",DD$4=""),0,COUNTIFS(Formulas!$A$2:$A$3001,DD$4,Formulas!$B$2:$B$3001,$A101))</f>
        <v>2</v>
      </c>
      <c r="DE101" s="21" t="n">
        <f aca="false">IF(OR($A101="",DE$4=""),0,COUNTIFS(Formulas!$A$2:$A$3001,DE$4,Formulas!$B$2:$B$3001,$A101))</f>
        <v>0</v>
      </c>
      <c r="DF101" s="21" t="n">
        <f aca="false">IF(OR($A101="",DF$4=""),0,COUNTIFS(Formulas!$A$2:$A$3001,DF$4,Formulas!$B$2:$B$3001,$A101))</f>
        <v>0</v>
      </c>
      <c r="DG101" s="21" t="n">
        <f aca="false">IF(OR($A101="",DG$4=""),0,COUNTIFS(Formulas!$A$2:$A$3001,DG$4,Formulas!$B$2:$B$3001,$A101))</f>
        <v>0</v>
      </c>
      <c r="DH101" s="21" t="n">
        <f aca="false">IF(OR($A101="",DH$4=""),0,COUNTIFS(Formulas!$A$2:$A$3001,DH$4,Formulas!$B$2:$B$3001,$A101))</f>
        <v>0</v>
      </c>
      <c r="DI101" s="21" t="n">
        <f aca="false">IF(OR($A101="",DI$4=""),0,COUNTIFS(Formulas!$A$2:$A$3001,DI$4,Formulas!$B$2:$B$3001,$A101))</f>
        <v>0</v>
      </c>
      <c r="DJ101" s="21" t="n">
        <f aca="false">IF(OR($A101="",DJ$4=""),0,COUNTIFS(Formulas!$A$2:$A$3001,DJ$4,Formulas!$B$2:$B$3001,$A101))</f>
        <v>0</v>
      </c>
      <c r="DK101" s="21" t="n">
        <f aca="false">IF(OR($A101="",DK$4=""),0,COUNTIFS(Formulas!$A$2:$A$3001,DK$4,Formulas!$B$2:$B$3001,$A101))</f>
        <v>0</v>
      </c>
      <c r="DL101" s="21" t="n">
        <f aca="false">IF(OR($A101="",DL$4=""),0,COUNTIFS(Formulas!$A$2:$A$3001,DL$4,Formulas!$B$2:$B$3001,$A101))</f>
        <v>0</v>
      </c>
      <c r="DM101" s="21" t="n">
        <f aca="false">IF(OR($A101="",DM$4=""),0,COUNTIFS(Formulas!$A$2:$A$3001,DM$4,Formulas!$B$2:$B$3001,$A101))</f>
        <v>0</v>
      </c>
      <c r="DN101" s="21" t="n">
        <f aca="false">IF(OR($A101="",DN$4=""),0,COUNTIFS(Formulas!$A$2:$A$3001,DN$4,Formulas!$B$2:$B$3001,$A101))</f>
        <v>0</v>
      </c>
      <c r="DO101" s="21" t="n">
        <f aca="false">IF(OR($A101="",DO$4=""),0,COUNTIFS(Formulas!$A$2:$A$3001,DO$4,Formulas!$B$2:$B$3001,$A101))</f>
        <v>0</v>
      </c>
      <c r="DP101" s="21" t="n">
        <f aca="false">IF(OR($A101="",DP$4=""),0,COUNTIFS(Formulas!$A$2:$A$3001,DP$4,Formulas!$B$2:$B$3001,$A101))</f>
        <v>0</v>
      </c>
      <c r="DQ101" s="21" t="n">
        <f aca="false">IF(OR($A101="",DQ$4=""),0,COUNTIFS(Formulas!$A$2:$A$3001,DQ$4,Formulas!$B$2:$B$3001,$A101))</f>
        <v>0</v>
      </c>
      <c r="DR101" s="21" t="n">
        <f aca="false">IF(OR($A101="",DR$4=""),0,COUNTIFS(Formulas!$A$2:$A$3001,DR$4,Formulas!$B$2:$B$3001,$A101))</f>
        <v>0</v>
      </c>
      <c r="DS101" s="21" t="n">
        <f aca="false">IF(OR($A101="",DS$4=""),0,COUNTIFS(Formulas!$A$2:$A$3001,DS$4,Formulas!$B$2:$B$3001,$A101))</f>
        <v>0</v>
      </c>
      <c r="DT101" s="21" t="n">
        <f aca="false">IF(OR($A101="",DT$4=""),0,COUNTIFS(Formulas!$A$2:$A$3001,DT$4,Formulas!$B$2:$B$3001,$A101))</f>
        <v>0</v>
      </c>
      <c r="DU101" s="21" t="n">
        <f aca="false">IF(OR($A101="",DU$4=""),0,COUNTIFS(Formulas!$A$2:$A$3001,DU$4,Formulas!$B$2:$B$3001,$A101))</f>
        <v>0</v>
      </c>
      <c r="DV101" s="21" t="n">
        <f aca="false">IF(OR($A101="",DV$4=""),0,COUNTIFS(Formulas!$A$2:$A$3001,DV$4,Formulas!$B$2:$B$3001,$A101))</f>
        <v>0</v>
      </c>
      <c r="DW101" s="21" t="n">
        <f aca="false">IF(OR($A101="",DW$4=""),0,COUNTIFS(Formulas!$A$2:$A$3001,DW$4,Formulas!$B$2:$B$3001,$A101))</f>
        <v>0</v>
      </c>
      <c r="DX101" s="21" t="n">
        <f aca="false">IF(OR($A101="",DX$4=""),0,COUNTIFS(Formulas!$A$2:$A$3001,DX$4,Formulas!$B$2:$B$3001,$A101))</f>
        <v>0</v>
      </c>
      <c r="DY101" s="21" t="n">
        <f aca="false">IF(OR($A101="",DY$4=""),0,COUNTIFS(Formulas!$A$2:$A$3001,DY$4,Formulas!$B$2:$B$3001,$A101))</f>
        <v>0</v>
      </c>
      <c r="DZ101" s="21" t="n">
        <f aca="false">IF(OR($A101="",DZ$4=""),0,COUNTIFS(Formulas!$A$2:$A$3001,DZ$4,Formulas!$B$2:$B$3001,$A101))</f>
        <v>0</v>
      </c>
      <c r="EA101" s="21" t="n">
        <f aca="false">IF(OR($A101="",EA$4=""),0,COUNTIFS(Formulas!$A$2:$A$3001,EA$4,Formulas!$B$2:$B$3001,$A101))</f>
        <v>0</v>
      </c>
      <c r="EB101" s="21" t="n">
        <f aca="false">IF(OR($A101="",EB$4=""),0,COUNTIFS(Formulas!$A$2:$A$3001,EB$4,Formulas!$B$2:$B$3001,$A101))</f>
        <v>0</v>
      </c>
      <c r="EC101" s="21" t="n">
        <f aca="false">IF(OR($A101="",EC$4=""),0,COUNTIFS(Formulas!$A$2:$A$3001,EC$4,Formulas!$B$2:$B$3001,$A101))</f>
        <v>0</v>
      </c>
      <c r="ED101" s="21" t="n">
        <f aca="false">IF(OR($A101="",ED$4=""),0,COUNTIFS(Formulas!$A$2:$A$3001,ED$4,Formulas!$B$2:$B$3001,$A101))</f>
        <v>0</v>
      </c>
      <c r="EE101" s="21" t="n">
        <f aca="false">IF(OR($A101="",EE$4=""),0,COUNTIFS(Formulas!$A$2:$A$3001,EE$4,Formulas!$B$2:$B$3001,$A101))</f>
        <v>0</v>
      </c>
      <c r="EF101" s="21" t="n">
        <f aca="false">IF(OR($A101="",EF$4=""),0,COUNTIFS(Formulas!$A$2:$A$3001,EF$4,Formulas!$B$2:$B$3001,$A101))</f>
        <v>0</v>
      </c>
      <c r="EG101" s="21" t="n">
        <f aca="false">IF(OR($A101="",EG$4=""),0,COUNTIFS(Formulas!$A$2:$A$3001,EG$4,Formulas!$B$2:$B$3001,$A101))</f>
        <v>0</v>
      </c>
      <c r="EH101" s="21" t="n">
        <f aca="false">IF(OR($A101="",EH$4=""),0,COUNTIFS(Formulas!$A$2:$A$3001,EH$4,Formulas!$B$2:$B$3001,$A101))</f>
        <v>0</v>
      </c>
      <c r="EI101" s="21" t="n">
        <f aca="false">IF(OR($A101="",EI$4=""),0,COUNTIFS(Formulas!$A$2:$A$3001,EI$4,Formulas!$B$2:$B$3001,$A101))</f>
        <v>0</v>
      </c>
      <c r="EJ101" s="21" t="n">
        <f aca="false">IF(OR($A101="",EJ$4=""),0,COUNTIFS(Formulas!$A$2:$A$3001,EJ$4,Formulas!$B$2:$B$3001,$A101))</f>
        <v>0</v>
      </c>
      <c r="EK101" s="21" t="n">
        <f aca="false">IF(OR($A101="",EK$4=""),0,COUNTIFS(Formulas!$A$2:$A$3001,EK$4,Formulas!$B$2:$B$3001,$A101))</f>
        <v>0</v>
      </c>
      <c r="EL101" s="21" t="n">
        <f aca="false">IF(OR($A101="",EL$4=""),0,COUNTIFS(Formulas!$A$2:$A$3001,EL$4,Formulas!$B$2:$B$3001,$A101))</f>
        <v>0</v>
      </c>
      <c r="EM101" s="21" t="n">
        <f aca="false">IF(OR($A101="",EM$4=""),0,COUNTIFS(Formulas!$A$2:$A$3001,EM$4,Formulas!$B$2:$B$3001,$A101))</f>
        <v>0</v>
      </c>
      <c r="EN101" s="21" t="n">
        <f aca="false">IF(OR($A101="",EN$4=""),0,COUNTIFS(Formulas!$A$2:$A$3001,EN$4,Formulas!$B$2:$B$3001,$A101))</f>
        <v>0</v>
      </c>
      <c r="EO101" s="21" t="n">
        <f aca="false">IF(OR($A101="",EO$4=""),0,COUNTIFS(Formulas!$A$2:$A$3001,EO$4,Formulas!$B$2:$B$3001,$A101))</f>
        <v>0</v>
      </c>
      <c r="EP101" s="21" t="n">
        <f aca="false">IF(OR($A101="",EP$4=""),0,COUNTIFS(Formulas!$A$2:$A$3001,EP$4,Formulas!$B$2:$B$3001,$A101))</f>
        <v>0</v>
      </c>
      <c r="EQ101" s="21" t="n">
        <f aca="false">IF(OR($A101="",EQ$4=""),0,COUNTIFS(Formulas!$A$2:$A$3001,EQ$4,Formulas!$B$2:$B$3001,$A101))</f>
        <v>0</v>
      </c>
      <c r="ER101" s="21" t="n">
        <f aca="false">IF(OR($A101="",ER$4=""),0,COUNTIFS(Formulas!$A$2:$A$3001,ER$4,Formulas!$B$2:$B$3001,$A101))</f>
        <v>0</v>
      </c>
      <c r="ES101" s="21" t="n">
        <f aca="false">IF(OR($A101="",ES$4=""),0,COUNTIFS(Formulas!$A$2:$A$3001,ES$4,Formulas!$B$2:$B$3001,$A101))</f>
        <v>0</v>
      </c>
      <c r="ET101" s="21" t="n">
        <f aca="false">IF(OR($A101="",ET$4=""),0,COUNTIFS(Formulas!$A$2:$A$3001,ET$4,Formulas!$B$2:$B$3001,$A101))</f>
        <v>0</v>
      </c>
      <c r="EU101" s="21" t="n">
        <f aca="false">IF(OR($A101="",EU$4=""),0,COUNTIFS(Formulas!$A$2:$A$3001,EU$4,Formulas!$B$2:$B$3001,$A101))</f>
        <v>0</v>
      </c>
      <c r="EV101" s="21" t="n">
        <f aca="false">IF(OR($A101="",EV$4=""),0,COUNTIFS(Formulas!$A$2:$A$3001,EV$4,Formulas!$B$2:$B$3001,$A101))</f>
        <v>0</v>
      </c>
    </row>
    <row r="102" customFormat="false" ht="15" hidden="false" customHeight="false" outlineLevel="0" collapsed="false">
      <c r="A102" s="13" t="str">
        <f aca="false">IF(INDEX(Materials!$A$2:$A$301,98)="","",INDEX(Materials!$A$2:$A$301,98))</f>
        <v>PVP K90</v>
      </c>
      <c r="B102" s="19" t="n">
        <f aca="false">IF(A102="","",COUNTIF(C102:EV102,"&gt;0"))</f>
        <v>12</v>
      </c>
      <c r="C102" s="21" t="n">
        <f aca="false">IF(OR($A102="",C$4=""),0,COUNTIFS(Formulas!$A$2:$A$3001,C$4,Formulas!$B$2:$B$3001,$A102))</f>
        <v>0</v>
      </c>
      <c r="D102" s="21" t="n">
        <f aca="false">IF(OR($A102="",D$4=""),0,COUNTIFS(Formulas!$A$2:$A$3001,D$4,Formulas!$B$2:$B$3001,$A102))</f>
        <v>0</v>
      </c>
      <c r="E102" s="21" t="n">
        <f aca="false">IF(OR($A102="",E$4=""),0,COUNTIFS(Formulas!$A$2:$A$3001,E$4,Formulas!$B$2:$B$3001,$A102))</f>
        <v>0</v>
      </c>
      <c r="F102" s="21" t="n">
        <f aca="false">IF(OR($A102="",F$4=""),0,COUNTIFS(Formulas!$A$2:$A$3001,F$4,Formulas!$B$2:$B$3001,$A102))</f>
        <v>0</v>
      </c>
      <c r="G102" s="21" t="n">
        <f aca="false">IF(OR($A102="",G$4=""),0,COUNTIFS(Formulas!$A$2:$A$3001,G$4,Formulas!$B$2:$B$3001,$A102))</f>
        <v>0</v>
      </c>
      <c r="H102" s="21" t="n">
        <f aca="false">IF(OR($A102="",H$4=""),0,COUNTIFS(Formulas!$A$2:$A$3001,H$4,Formulas!$B$2:$B$3001,$A102))</f>
        <v>0</v>
      </c>
      <c r="I102" s="21" t="n">
        <f aca="false">IF(OR($A102="",I$4=""),0,COUNTIFS(Formulas!$A$2:$A$3001,I$4,Formulas!$B$2:$B$3001,$A102))</f>
        <v>0</v>
      </c>
      <c r="J102" s="21" t="n">
        <f aca="false">IF(OR($A102="",J$4=""),0,COUNTIFS(Formulas!$A$2:$A$3001,J$4,Formulas!$B$2:$B$3001,$A102))</f>
        <v>0</v>
      </c>
      <c r="K102" s="21" t="n">
        <f aca="false">IF(OR($A102="",K$4=""),0,COUNTIFS(Formulas!$A$2:$A$3001,K$4,Formulas!$B$2:$B$3001,$A102))</f>
        <v>0</v>
      </c>
      <c r="L102" s="21" t="n">
        <f aca="false">IF(OR($A102="",L$4=""),0,COUNTIFS(Formulas!$A$2:$A$3001,L$4,Formulas!$B$2:$B$3001,$A102))</f>
        <v>0</v>
      </c>
      <c r="M102" s="21" t="n">
        <f aca="false">IF(OR($A102="",M$4=""),0,COUNTIFS(Formulas!$A$2:$A$3001,M$4,Formulas!$B$2:$B$3001,$A102))</f>
        <v>0</v>
      </c>
      <c r="N102" s="21" t="n">
        <f aca="false">IF(OR($A102="",N$4=""),0,COUNTIFS(Formulas!$A$2:$A$3001,N$4,Formulas!$B$2:$B$3001,$A102))</f>
        <v>0</v>
      </c>
      <c r="O102" s="21" t="n">
        <f aca="false">IF(OR($A102="",O$4=""),0,COUNTIFS(Formulas!$A$2:$A$3001,O$4,Formulas!$B$2:$B$3001,$A102))</f>
        <v>0</v>
      </c>
      <c r="P102" s="21" t="n">
        <f aca="false">IF(OR($A102="",P$4=""),0,COUNTIFS(Formulas!$A$2:$A$3001,P$4,Formulas!$B$2:$B$3001,$A102))</f>
        <v>0</v>
      </c>
      <c r="Q102" s="21" t="n">
        <f aca="false">IF(OR($A102="",Q$4=""),0,COUNTIFS(Formulas!$A$2:$A$3001,Q$4,Formulas!$B$2:$B$3001,$A102))</f>
        <v>0</v>
      </c>
      <c r="R102" s="21" t="n">
        <f aca="false">IF(OR($A102="",R$4=""),0,COUNTIFS(Formulas!$A$2:$A$3001,R$4,Formulas!$B$2:$B$3001,$A102))</f>
        <v>0</v>
      </c>
      <c r="S102" s="21" t="n">
        <f aca="false">IF(OR($A102="",S$4=""),0,COUNTIFS(Formulas!$A$2:$A$3001,S$4,Formulas!$B$2:$B$3001,$A102))</f>
        <v>0</v>
      </c>
      <c r="T102" s="21" t="n">
        <f aca="false">IF(OR($A102="",T$4=""),0,COUNTIFS(Formulas!$A$2:$A$3001,T$4,Formulas!$B$2:$B$3001,$A102))</f>
        <v>0</v>
      </c>
      <c r="U102" s="21" t="n">
        <f aca="false">IF(OR($A102="",U$4=""),0,COUNTIFS(Formulas!$A$2:$A$3001,U$4,Formulas!$B$2:$B$3001,$A102))</f>
        <v>0</v>
      </c>
      <c r="V102" s="21" t="n">
        <f aca="false">IF(OR($A102="",V$4=""),0,COUNTIFS(Formulas!$A$2:$A$3001,V$4,Formulas!$B$2:$B$3001,$A102))</f>
        <v>0</v>
      </c>
      <c r="W102" s="21" t="n">
        <f aca="false">IF(OR($A102="",W$4=""),0,COUNTIFS(Formulas!$A$2:$A$3001,W$4,Formulas!$B$2:$B$3001,$A102))</f>
        <v>0</v>
      </c>
      <c r="X102" s="21" t="n">
        <f aca="false">IF(OR($A102="",X$4=""),0,COUNTIFS(Formulas!$A$2:$A$3001,X$4,Formulas!$B$2:$B$3001,$A102))</f>
        <v>0</v>
      </c>
      <c r="Y102" s="21" t="n">
        <f aca="false">IF(OR($A102="",Y$4=""),0,COUNTIFS(Formulas!$A$2:$A$3001,Y$4,Formulas!$B$2:$B$3001,$A102))</f>
        <v>0</v>
      </c>
      <c r="Z102" s="21" t="n">
        <f aca="false">IF(OR($A102="",Z$4=""),0,COUNTIFS(Formulas!$A$2:$A$3001,Z$4,Formulas!$B$2:$B$3001,$A102))</f>
        <v>0</v>
      </c>
      <c r="AA102" s="21" t="n">
        <f aca="false">IF(OR($A102="",AA$4=""),0,COUNTIFS(Formulas!$A$2:$A$3001,AA$4,Formulas!$B$2:$B$3001,$A102))</f>
        <v>0</v>
      </c>
      <c r="AB102" s="21" t="n">
        <f aca="false">IF(OR($A102="",AB$4=""),0,COUNTIFS(Formulas!$A$2:$A$3001,AB$4,Formulas!$B$2:$B$3001,$A102))</f>
        <v>0</v>
      </c>
      <c r="AC102" s="21" t="n">
        <f aca="false">IF(OR($A102="",AC$4=""),0,COUNTIFS(Formulas!$A$2:$A$3001,AC$4,Formulas!$B$2:$B$3001,$A102))</f>
        <v>0</v>
      </c>
      <c r="AD102" s="21" t="n">
        <f aca="false">IF(OR($A102="",AD$4=""),0,COUNTIFS(Formulas!$A$2:$A$3001,AD$4,Formulas!$B$2:$B$3001,$A102))</f>
        <v>0</v>
      </c>
      <c r="AE102" s="21" t="n">
        <f aca="false">IF(OR($A102="",AE$4=""),0,COUNTIFS(Formulas!$A$2:$A$3001,AE$4,Formulas!$B$2:$B$3001,$A102))</f>
        <v>0</v>
      </c>
      <c r="AF102" s="21" t="n">
        <f aca="false">IF(OR($A102="",AF$4=""),0,COUNTIFS(Formulas!$A$2:$A$3001,AF$4,Formulas!$B$2:$B$3001,$A102))</f>
        <v>0</v>
      </c>
      <c r="AG102" s="21" t="n">
        <f aca="false">IF(OR($A102="",AG$4=""),0,COUNTIFS(Formulas!$A$2:$A$3001,AG$4,Formulas!$B$2:$B$3001,$A102))</f>
        <v>0</v>
      </c>
      <c r="AH102" s="21" t="n">
        <f aca="false">IF(OR($A102="",AH$4=""),0,COUNTIFS(Formulas!$A$2:$A$3001,AH$4,Formulas!$B$2:$B$3001,$A102))</f>
        <v>0</v>
      </c>
      <c r="AI102" s="21" t="n">
        <f aca="false">IF(OR($A102="",AI$4=""),0,COUNTIFS(Formulas!$A$2:$A$3001,AI$4,Formulas!$B$2:$B$3001,$A102))</f>
        <v>0</v>
      </c>
      <c r="AJ102" s="21" t="n">
        <f aca="false">IF(OR($A102="",AJ$4=""),0,COUNTIFS(Formulas!$A$2:$A$3001,AJ$4,Formulas!$B$2:$B$3001,$A102))</f>
        <v>0</v>
      </c>
      <c r="AK102" s="21" t="n">
        <f aca="false">IF(OR($A102="",AK$4=""),0,COUNTIFS(Formulas!$A$2:$A$3001,AK$4,Formulas!$B$2:$B$3001,$A102))</f>
        <v>1</v>
      </c>
      <c r="AL102" s="21" t="n">
        <f aca="false">IF(OR($A102="",AL$4=""),0,COUNTIFS(Formulas!$A$2:$A$3001,AL$4,Formulas!$B$2:$B$3001,$A102))</f>
        <v>1</v>
      </c>
      <c r="AM102" s="21" t="n">
        <f aca="false">IF(OR($A102="",AM$4=""),0,COUNTIFS(Formulas!$A$2:$A$3001,AM$4,Formulas!$B$2:$B$3001,$A102))</f>
        <v>0</v>
      </c>
      <c r="AN102" s="21" t="n">
        <f aca="false">IF(OR($A102="",AN$4=""),0,COUNTIFS(Formulas!$A$2:$A$3001,AN$4,Formulas!$B$2:$B$3001,$A102))</f>
        <v>0</v>
      </c>
      <c r="AO102" s="21" t="n">
        <f aca="false">IF(OR($A102="",AO$4=""),0,COUNTIFS(Formulas!$A$2:$A$3001,AO$4,Formulas!$B$2:$B$3001,$A102))</f>
        <v>0</v>
      </c>
      <c r="AP102" s="21" t="n">
        <f aca="false">IF(OR($A102="",AP$4=""),0,COUNTIFS(Formulas!$A$2:$A$3001,AP$4,Formulas!$B$2:$B$3001,$A102))</f>
        <v>0</v>
      </c>
      <c r="AQ102" s="21" t="n">
        <f aca="false">IF(OR($A102="",AQ$4=""),0,COUNTIFS(Formulas!$A$2:$A$3001,AQ$4,Formulas!$B$2:$B$3001,$A102))</f>
        <v>0</v>
      </c>
      <c r="AR102" s="21" t="n">
        <f aca="false">IF(OR($A102="",AR$4=""),0,COUNTIFS(Formulas!$A$2:$A$3001,AR$4,Formulas!$B$2:$B$3001,$A102))</f>
        <v>0</v>
      </c>
      <c r="AS102" s="21" t="n">
        <f aca="false">IF(OR($A102="",AS$4=""),0,COUNTIFS(Formulas!$A$2:$A$3001,AS$4,Formulas!$B$2:$B$3001,$A102))</f>
        <v>0</v>
      </c>
      <c r="AT102" s="21" t="n">
        <f aca="false">IF(OR($A102="",AT$4=""),0,COUNTIFS(Formulas!$A$2:$A$3001,AT$4,Formulas!$B$2:$B$3001,$A102))</f>
        <v>0</v>
      </c>
      <c r="AU102" s="21" t="n">
        <f aca="false">IF(OR($A102="",AU$4=""),0,COUNTIFS(Formulas!$A$2:$A$3001,AU$4,Formulas!$B$2:$B$3001,$A102))</f>
        <v>0</v>
      </c>
      <c r="AV102" s="21" t="n">
        <f aca="false">IF(OR($A102="",AV$4=""),0,COUNTIFS(Formulas!$A$2:$A$3001,AV$4,Formulas!$B$2:$B$3001,$A102))</f>
        <v>0</v>
      </c>
      <c r="AW102" s="21" t="n">
        <f aca="false">IF(OR($A102="",AW$4=""),0,COUNTIFS(Formulas!$A$2:$A$3001,AW$4,Formulas!$B$2:$B$3001,$A102))</f>
        <v>0</v>
      </c>
      <c r="AX102" s="21" t="n">
        <f aca="false">IF(OR($A102="",AX$4=""),0,COUNTIFS(Formulas!$A$2:$A$3001,AX$4,Formulas!$B$2:$B$3001,$A102))</f>
        <v>0</v>
      </c>
      <c r="AY102" s="21" t="n">
        <f aca="false">IF(OR($A102="",AY$4=""),0,COUNTIFS(Formulas!$A$2:$A$3001,AY$4,Formulas!$B$2:$B$3001,$A102))</f>
        <v>0</v>
      </c>
      <c r="AZ102" s="21" t="n">
        <f aca="false">IF(OR($A102="",AZ$4=""),0,COUNTIFS(Formulas!$A$2:$A$3001,AZ$4,Formulas!$B$2:$B$3001,$A102))</f>
        <v>0</v>
      </c>
      <c r="BA102" s="21" t="n">
        <f aca="false">IF(OR($A102="",BA$4=""),0,COUNTIFS(Formulas!$A$2:$A$3001,BA$4,Formulas!$B$2:$B$3001,$A102))</f>
        <v>0</v>
      </c>
      <c r="BB102" s="21" t="n">
        <f aca="false">IF(OR($A102="",BB$4=""),0,COUNTIFS(Formulas!$A$2:$A$3001,BB$4,Formulas!$B$2:$B$3001,$A102))</f>
        <v>2</v>
      </c>
      <c r="BC102" s="21" t="n">
        <f aca="false">IF(OR($A102="",BC$4=""),0,COUNTIFS(Formulas!$A$2:$A$3001,BC$4,Formulas!$B$2:$B$3001,$A102))</f>
        <v>2</v>
      </c>
      <c r="BD102" s="21" t="n">
        <f aca="false">IF(OR($A102="",BD$4=""),0,COUNTIFS(Formulas!$A$2:$A$3001,BD$4,Formulas!$B$2:$B$3001,$A102))</f>
        <v>2</v>
      </c>
      <c r="BE102" s="21" t="n">
        <f aca="false">IF(OR($A102="",BE$4=""),0,COUNTIFS(Formulas!$A$2:$A$3001,BE$4,Formulas!$B$2:$B$3001,$A102))</f>
        <v>2</v>
      </c>
      <c r="BF102" s="21" t="n">
        <f aca="false">IF(OR($A102="",BF$4=""),0,COUNTIFS(Formulas!$A$2:$A$3001,BF$4,Formulas!$B$2:$B$3001,$A102))</f>
        <v>1</v>
      </c>
      <c r="BG102" s="21" t="n">
        <f aca="false">IF(OR($A102="",BG$4=""),0,COUNTIFS(Formulas!$A$2:$A$3001,BG$4,Formulas!$B$2:$B$3001,$A102))</f>
        <v>1</v>
      </c>
      <c r="BH102" s="21" t="n">
        <f aca="false">IF(OR($A102="",BH$4=""),0,COUNTIFS(Formulas!$A$2:$A$3001,BH$4,Formulas!$B$2:$B$3001,$A102))</f>
        <v>1</v>
      </c>
      <c r="BI102" s="21" t="n">
        <f aca="false">IF(OR($A102="",BI$4=""),0,COUNTIFS(Formulas!$A$2:$A$3001,BI$4,Formulas!$B$2:$B$3001,$A102))</f>
        <v>1</v>
      </c>
      <c r="BJ102" s="21" t="n">
        <f aca="false">IF(OR($A102="",BJ$4=""),0,COUNTIFS(Formulas!$A$2:$A$3001,BJ$4,Formulas!$B$2:$B$3001,$A102))</f>
        <v>0</v>
      </c>
      <c r="BK102" s="21" t="n">
        <f aca="false">IF(OR($A102="",BK$4=""),0,COUNTIFS(Formulas!$A$2:$A$3001,BK$4,Formulas!$B$2:$B$3001,$A102))</f>
        <v>0</v>
      </c>
      <c r="BL102" s="21" t="n">
        <f aca="false">IF(OR($A102="",BL$4=""),0,COUNTIFS(Formulas!$A$2:$A$3001,BL$4,Formulas!$B$2:$B$3001,$A102))</f>
        <v>0</v>
      </c>
      <c r="BM102" s="21" t="n">
        <f aca="false">IF(OR($A102="",BM$4=""),0,COUNTIFS(Formulas!$A$2:$A$3001,BM$4,Formulas!$B$2:$B$3001,$A102))</f>
        <v>0</v>
      </c>
      <c r="BN102" s="21" t="n">
        <f aca="false">IF(OR($A102="",BN$4=""),0,COUNTIFS(Formulas!$A$2:$A$3001,BN$4,Formulas!$B$2:$B$3001,$A102))</f>
        <v>0</v>
      </c>
      <c r="BO102" s="21" t="n">
        <f aca="false">IF(OR($A102="",BO$4=""),0,COUNTIFS(Formulas!$A$2:$A$3001,BO$4,Formulas!$B$2:$B$3001,$A102))</f>
        <v>0</v>
      </c>
      <c r="BP102" s="21" t="n">
        <f aca="false">IF(OR($A102="",BP$4=""),0,COUNTIFS(Formulas!$A$2:$A$3001,BP$4,Formulas!$B$2:$B$3001,$A102))</f>
        <v>0</v>
      </c>
      <c r="BQ102" s="21" t="n">
        <f aca="false">IF(OR($A102="",BQ$4=""),0,COUNTIFS(Formulas!$A$2:$A$3001,BQ$4,Formulas!$B$2:$B$3001,$A102))</f>
        <v>0</v>
      </c>
      <c r="BR102" s="21" t="n">
        <f aca="false">IF(OR($A102="",BR$4=""),0,COUNTIFS(Formulas!$A$2:$A$3001,BR$4,Formulas!$B$2:$B$3001,$A102))</f>
        <v>0</v>
      </c>
      <c r="BS102" s="21" t="n">
        <f aca="false">IF(OR($A102="",BS$4=""),0,COUNTIFS(Formulas!$A$2:$A$3001,BS$4,Formulas!$B$2:$B$3001,$A102))</f>
        <v>0</v>
      </c>
      <c r="BT102" s="21" t="n">
        <f aca="false">IF(OR($A102="",BT$4=""),0,COUNTIFS(Formulas!$A$2:$A$3001,BT$4,Formulas!$B$2:$B$3001,$A102))</f>
        <v>0</v>
      </c>
      <c r="BU102" s="21" t="n">
        <f aca="false">IF(OR($A102="",BU$4=""),0,COUNTIFS(Formulas!$A$2:$A$3001,BU$4,Formulas!$B$2:$B$3001,$A102))</f>
        <v>0</v>
      </c>
      <c r="BV102" s="21" t="n">
        <f aca="false">IF(OR($A102="",BV$4=""),0,COUNTIFS(Formulas!$A$2:$A$3001,BV$4,Formulas!$B$2:$B$3001,$A102))</f>
        <v>0</v>
      </c>
      <c r="BW102" s="21" t="n">
        <f aca="false">IF(OR($A102="",BW$4=""),0,COUNTIFS(Formulas!$A$2:$A$3001,BW$4,Formulas!$B$2:$B$3001,$A102))</f>
        <v>0</v>
      </c>
      <c r="BX102" s="21" t="n">
        <f aca="false">IF(OR($A102="",BX$4=""),0,COUNTIFS(Formulas!$A$2:$A$3001,BX$4,Formulas!$B$2:$B$3001,$A102))</f>
        <v>0</v>
      </c>
      <c r="BY102" s="21" t="n">
        <f aca="false">IF(OR($A102="",BY$4=""),0,COUNTIFS(Formulas!$A$2:$A$3001,BY$4,Formulas!$B$2:$B$3001,$A102))</f>
        <v>0</v>
      </c>
      <c r="BZ102" s="21" t="n">
        <f aca="false">IF(OR($A102="",BZ$4=""),0,COUNTIFS(Formulas!$A$2:$A$3001,BZ$4,Formulas!$B$2:$B$3001,$A102))</f>
        <v>0</v>
      </c>
      <c r="CA102" s="21" t="n">
        <f aca="false">IF(OR($A102="",CA$4=""),0,COUNTIFS(Formulas!$A$2:$A$3001,CA$4,Formulas!$B$2:$B$3001,$A102))</f>
        <v>0</v>
      </c>
      <c r="CB102" s="21" t="n">
        <f aca="false">IF(OR($A102="",CB$4=""),0,COUNTIFS(Formulas!$A$2:$A$3001,CB$4,Formulas!$B$2:$B$3001,$A102))</f>
        <v>0</v>
      </c>
      <c r="CC102" s="21" t="n">
        <f aca="false">IF(OR($A102="",CC$4=""),0,COUNTIFS(Formulas!$A$2:$A$3001,CC$4,Formulas!$B$2:$B$3001,$A102))</f>
        <v>0</v>
      </c>
      <c r="CD102" s="21" t="n">
        <f aca="false">IF(OR($A102="",CD$4=""),0,COUNTIFS(Formulas!$A$2:$A$3001,CD$4,Formulas!$B$2:$B$3001,$A102))</f>
        <v>0</v>
      </c>
      <c r="CE102" s="21" t="n">
        <f aca="false">IF(OR($A102="",CE$4=""),0,COUNTIFS(Formulas!$A$2:$A$3001,CE$4,Formulas!$B$2:$B$3001,$A102))</f>
        <v>0</v>
      </c>
      <c r="CF102" s="21" t="n">
        <f aca="false">IF(OR($A102="",CF$4=""),0,COUNTIFS(Formulas!$A$2:$A$3001,CF$4,Formulas!$B$2:$B$3001,$A102))</f>
        <v>0</v>
      </c>
      <c r="CG102" s="21" t="n">
        <f aca="false">IF(OR($A102="",CG$4=""),0,COUNTIFS(Formulas!$A$2:$A$3001,CG$4,Formulas!$B$2:$B$3001,$A102))</f>
        <v>0</v>
      </c>
      <c r="CH102" s="21" t="n">
        <f aca="false">IF(OR($A102="",CH$4=""),0,COUNTIFS(Formulas!$A$2:$A$3001,CH$4,Formulas!$B$2:$B$3001,$A102))</f>
        <v>0</v>
      </c>
      <c r="CI102" s="21" t="n">
        <f aca="false">IF(OR($A102="",CI$4=""),0,COUNTIFS(Formulas!$A$2:$A$3001,CI$4,Formulas!$B$2:$B$3001,$A102))</f>
        <v>0</v>
      </c>
      <c r="CJ102" s="21" t="n">
        <f aca="false">IF(OR($A102="",CJ$4=""),0,COUNTIFS(Formulas!$A$2:$A$3001,CJ$4,Formulas!$B$2:$B$3001,$A102))</f>
        <v>0</v>
      </c>
      <c r="CK102" s="21" t="n">
        <f aca="false">IF(OR($A102="",CK$4=""),0,COUNTIFS(Formulas!$A$2:$A$3001,CK$4,Formulas!$B$2:$B$3001,$A102))</f>
        <v>0</v>
      </c>
      <c r="CL102" s="21" t="n">
        <f aca="false">IF(OR($A102="",CL$4=""),0,COUNTIFS(Formulas!$A$2:$A$3001,CL$4,Formulas!$B$2:$B$3001,$A102))</f>
        <v>0</v>
      </c>
      <c r="CM102" s="21" t="n">
        <f aca="false">IF(OR($A102="",CM$4=""),0,COUNTIFS(Formulas!$A$2:$A$3001,CM$4,Formulas!$B$2:$B$3001,$A102))</f>
        <v>0</v>
      </c>
      <c r="CN102" s="21" t="n">
        <f aca="false">IF(OR($A102="",CN$4=""),0,COUNTIFS(Formulas!$A$2:$A$3001,CN$4,Formulas!$B$2:$B$3001,$A102))</f>
        <v>1</v>
      </c>
      <c r="CO102" s="21" t="n">
        <f aca="false">IF(OR($A102="",CO$4=""),0,COUNTIFS(Formulas!$A$2:$A$3001,CO$4,Formulas!$B$2:$B$3001,$A102))</f>
        <v>1</v>
      </c>
      <c r="CP102" s="21" t="n">
        <f aca="false">IF(OR($A102="",CP$4=""),0,COUNTIFS(Formulas!$A$2:$A$3001,CP$4,Formulas!$B$2:$B$3001,$A102))</f>
        <v>0</v>
      </c>
      <c r="CQ102" s="21" t="n">
        <f aca="false">IF(OR($A102="",CQ$4=""),0,COUNTIFS(Formulas!$A$2:$A$3001,CQ$4,Formulas!$B$2:$B$3001,$A102))</f>
        <v>0</v>
      </c>
      <c r="CR102" s="21" t="n">
        <f aca="false">IF(OR($A102="",CR$4=""),0,COUNTIFS(Formulas!$A$2:$A$3001,CR$4,Formulas!$B$2:$B$3001,$A102))</f>
        <v>0</v>
      </c>
      <c r="CS102" s="21" t="n">
        <f aca="false">IF(OR($A102="",CS$4=""),0,COUNTIFS(Formulas!$A$2:$A$3001,CS$4,Formulas!$B$2:$B$3001,$A102))</f>
        <v>0</v>
      </c>
      <c r="CT102" s="21" t="n">
        <f aca="false">IF(OR($A102="",CT$4=""),0,COUNTIFS(Formulas!$A$2:$A$3001,CT$4,Formulas!$B$2:$B$3001,$A102))</f>
        <v>0</v>
      </c>
      <c r="CU102" s="21" t="n">
        <f aca="false">IF(OR($A102="",CU$4=""),0,COUNTIFS(Formulas!$A$2:$A$3001,CU$4,Formulas!$B$2:$B$3001,$A102))</f>
        <v>0</v>
      </c>
      <c r="CV102" s="21" t="n">
        <f aca="false">IF(OR($A102="",CV$4=""),0,COUNTIFS(Formulas!$A$2:$A$3001,CV$4,Formulas!$B$2:$B$3001,$A102))</f>
        <v>0</v>
      </c>
      <c r="CW102" s="21" t="n">
        <f aca="false">IF(OR($A102="",CW$4=""),0,COUNTIFS(Formulas!$A$2:$A$3001,CW$4,Formulas!$B$2:$B$3001,$A102))</f>
        <v>0</v>
      </c>
      <c r="CX102" s="21" t="n">
        <f aca="false">IF(OR($A102="",CX$4=""),0,COUNTIFS(Formulas!$A$2:$A$3001,CX$4,Formulas!$B$2:$B$3001,$A102))</f>
        <v>0</v>
      </c>
      <c r="CY102" s="21" t="n">
        <f aca="false">IF(OR($A102="",CY$4=""),0,COUNTIFS(Formulas!$A$2:$A$3001,CY$4,Formulas!$B$2:$B$3001,$A102))</f>
        <v>0</v>
      </c>
      <c r="CZ102" s="21" t="n">
        <f aca="false">IF(OR($A102="",CZ$4=""),0,COUNTIFS(Formulas!$A$2:$A$3001,CZ$4,Formulas!$B$2:$B$3001,$A102))</f>
        <v>0</v>
      </c>
      <c r="DA102" s="21" t="n">
        <f aca="false">IF(OR($A102="",DA$4=""),0,COUNTIFS(Formulas!$A$2:$A$3001,DA$4,Formulas!$B$2:$B$3001,$A102))</f>
        <v>0</v>
      </c>
      <c r="DB102" s="21" t="n">
        <f aca="false">IF(OR($A102="",DB$4=""),0,COUNTIFS(Formulas!$A$2:$A$3001,DB$4,Formulas!$B$2:$B$3001,$A102))</f>
        <v>0</v>
      </c>
      <c r="DC102" s="21" t="n">
        <f aca="false">IF(OR($A102="",DC$4=""),0,COUNTIFS(Formulas!$A$2:$A$3001,DC$4,Formulas!$B$2:$B$3001,$A102))</f>
        <v>0</v>
      </c>
      <c r="DD102" s="21" t="n">
        <f aca="false">IF(OR($A102="",DD$4=""),0,COUNTIFS(Formulas!$A$2:$A$3001,DD$4,Formulas!$B$2:$B$3001,$A102))</f>
        <v>0</v>
      </c>
      <c r="DE102" s="21" t="n">
        <f aca="false">IF(OR($A102="",DE$4=""),0,COUNTIFS(Formulas!$A$2:$A$3001,DE$4,Formulas!$B$2:$B$3001,$A102))</f>
        <v>0</v>
      </c>
      <c r="DF102" s="21" t="n">
        <f aca="false">IF(OR($A102="",DF$4=""),0,COUNTIFS(Formulas!$A$2:$A$3001,DF$4,Formulas!$B$2:$B$3001,$A102))</f>
        <v>0</v>
      </c>
      <c r="DG102" s="21" t="n">
        <f aca="false">IF(OR($A102="",DG$4=""),0,COUNTIFS(Formulas!$A$2:$A$3001,DG$4,Formulas!$B$2:$B$3001,$A102))</f>
        <v>0</v>
      </c>
      <c r="DH102" s="21" t="n">
        <f aca="false">IF(OR($A102="",DH$4=""),0,COUNTIFS(Formulas!$A$2:$A$3001,DH$4,Formulas!$B$2:$B$3001,$A102))</f>
        <v>0</v>
      </c>
      <c r="DI102" s="21" t="n">
        <f aca="false">IF(OR($A102="",DI$4=""),0,COUNTIFS(Formulas!$A$2:$A$3001,DI$4,Formulas!$B$2:$B$3001,$A102))</f>
        <v>0</v>
      </c>
      <c r="DJ102" s="21" t="n">
        <f aca="false">IF(OR($A102="",DJ$4=""),0,COUNTIFS(Formulas!$A$2:$A$3001,DJ$4,Formulas!$B$2:$B$3001,$A102))</f>
        <v>0</v>
      </c>
      <c r="DK102" s="21" t="n">
        <f aca="false">IF(OR($A102="",DK$4=""),0,COUNTIFS(Formulas!$A$2:$A$3001,DK$4,Formulas!$B$2:$B$3001,$A102))</f>
        <v>0</v>
      </c>
      <c r="DL102" s="21" t="n">
        <f aca="false">IF(OR($A102="",DL$4=""),0,COUNTIFS(Formulas!$A$2:$A$3001,DL$4,Formulas!$B$2:$B$3001,$A102))</f>
        <v>0</v>
      </c>
      <c r="DM102" s="21" t="n">
        <f aca="false">IF(OR($A102="",DM$4=""),0,COUNTIFS(Formulas!$A$2:$A$3001,DM$4,Formulas!$B$2:$B$3001,$A102))</f>
        <v>0</v>
      </c>
      <c r="DN102" s="21" t="n">
        <f aca="false">IF(OR($A102="",DN$4=""),0,COUNTIFS(Formulas!$A$2:$A$3001,DN$4,Formulas!$B$2:$B$3001,$A102))</f>
        <v>0</v>
      </c>
      <c r="DO102" s="21" t="n">
        <f aca="false">IF(OR($A102="",DO$4=""),0,COUNTIFS(Formulas!$A$2:$A$3001,DO$4,Formulas!$B$2:$B$3001,$A102))</f>
        <v>0</v>
      </c>
      <c r="DP102" s="21" t="n">
        <f aca="false">IF(OR($A102="",DP$4=""),0,COUNTIFS(Formulas!$A$2:$A$3001,DP$4,Formulas!$B$2:$B$3001,$A102))</f>
        <v>0</v>
      </c>
      <c r="DQ102" s="21" t="n">
        <f aca="false">IF(OR($A102="",DQ$4=""),0,COUNTIFS(Formulas!$A$2:$A$3001,DQ$4,Formulas!$B$2:$B$3001,$A102))</f>
        <v>0</v>
      </c>
      <c r="DR102" s="21" t="n">
        <f aca="false">IF(OR($A102="",DR$4=""),0,COUNTIFS(Formulas!$A$2:$A$3001,DR$4,Formulas!$B$2:$B$3001,$A102))</f>
        <v>0</v>
      </c>
      <c r="DS102" s="21" t="n">
        <f aca="false">IF(OR($A102="",DS$4=""),0,COUNTIFS(Formulas!$A$2:$A$3001,DS$4,Formulas!$B$2:$B$3001,$A102))</f>
        <v>0</v>
      </c>
      <c r="DT102" s="21" t="n">
        <f aca="false">IF(OR($A102="",DT$4=""),0,COUNTIFS(Formulas!$A$2:$A$3001,DT$4,Formulas!$B$2:$B$3001,$A102))</f>
        <v>0</v>
      </c>
      <c r="DU102" s="21" t="n">
        <f aca="false">IF(OR($A102="",DU$4=""),0,COUNTIFS(Formulas!$A$2:$A$3001,DU$4,Formulas!$B$2:$B$3001,$A102))</f>
        <v>0</v>
      </c>
      <c r="DV102" s="21" t="n">
        <f aca="false">IF(OR($A102="",DV$4=""),0,COUNTIFS(Formulas!$A$2:$A$3001,DV$4,Formulas!$B$2:$B$3001,$A102))</f>
        <v>0</v>
      </c>
      <c r="DW102" s="21" t="n">
        <f aca="false">IF(OR($A102="",DW$4=""),0,COUNTIFS(Formulas!$A$2:$A$3001,DW$4,Formulas!$B$2:$B$3001,$A102))</f>
        <v>0</v>
      </c>
      <c r="DX102" s="21" t="n">
        <f aca="false">IF(OR($A102="",DX$4=""),0,COUNTIFS(Formulas!$A$2:$A$3001,DX$4,Formulas!$B$2:$B$3001,$A102))</f>
        <v>0</v>
      </c>
      <c r="DY102" s="21" t="n">
        <f aca="false">IF(OR($A102="",DY$4=""),0,COUNTIFS(Formulas!$A$2:$A$3001,DY$4,Formulas!$B$2:$B$3001,$A102))</f>
        <v>0</v>
      </c>
      <c r="DZ102" s="21" t="n">
        <f aca="false">IF(OR($A102="",DZ$4=""),0,COUNTIFS(Formulas!$A$2:$A$3001,DZ$4,Formulas!$B$2:$B$3001,$A102))</f>
        <v>0</v>
      </c>
      <c r="EA102" s="21" t="n">
        <f aca="false">IF(OR($A102="",EA$4=""),0,COUNTIFS(Formulas!$A$2:$A$3001,EA$4,Formulas!$B$2:$B$3001,$A102))</f>
        <v>0</v>
      </c>
      <c r="EB102" s="21" t="n">
        <f aca="false">IF(OR($A102="",EB$4=""),0,COUNTIFS(Formulas!$A$2:$A$3001,EB$4,Formulas!$B$2:$B$3001,$A102))</f>
        <v>0</v>
      </c>
      <c r="EC102" s="21" t="n">
        <f aca="false">IF(OR($A102="",EC$4=""),0,COUNTIFS(Formulas!$A$2:$A$3001,EC$4,Formulas!$B$2:$B$3001,$A102))</f>
        <v>0</v>
      </c>
      <c r="ED102" s="21" t="n">
        <f aca="false">IF(OR($A102="",ED$4=""),0,COUNTIFS(Formulas!$A$2:$A$3001,ED$4,Formulas!$B$2:$B$3001,$A102))</f>
        <v>0</v>
      </c>
      <c r="EE102" s="21" t="n">
        <f aca="false">IF(OR($A102="",EE$4=""),0,COUNTIFS(Formulas!$A$2:$A$3001,EE$4,Formulas!$B$2:$B$3001,$A102))</f>
        <v>0</v>
      </c>
      <c r="EF102" s="21" t="n">
        <f aca="false">IF(OR($A102="",EF$4=""),0,COUNTIFS(Formulas!$A$2:$A$3001,EF$4,Formulas!$B$2:$B$3001,$A102))</f>
        <v>0</v>
      </c>
      <c r="EG102" s="21" t="n">
        <f aca="false">IF(OR($A102="",EG$4=""),0,COUNTIFS(Formulas!$A$2:$A$3001,EG$4,Formulas!$B$2:$B$3001,$A102))</f>
        <v>0</v>
      </c>
      <c r="EH102" s="21" t="n">
        <f aca="false">IF(OR($A102="",EH$4=""),0,COUNTIFS(Formulas!$A$2:$A$3001,EH$4,Formulas!$B$2:$B$3001,$A102))</f>
        <v>0</v>
      </c>
      <c r="EI102" s="21" t="n">
        <f aca="false">IF(OR($A102="",EI$4=""),0,COUNTIFS(Formulas!$A$2:$A$3001,EI$4,Formulas!$B$2:$B$3001,$A102))</f>
        <v>0</v>
      </c>
      <c r="EJ102" s="21" t="n">
        <f aca="false">IF(OR($A102="",EJ$4=""),0,COUNTIFS(Formulas!$A$2:$A$3001,EJ$4,Formulas!$B$2:$B$3001,$A102))</f>
        <v>0</v>
      </c>
      <c r="EK102" s="21" t="n">
        <f aca="false">IF(OR($A102="",EK$4=""),0,COUNTIFS(Formulas!$A$2:$A$3001,EK$4,Formulas!$B$2:$B$3001,$A102))</f>
        <v>0</v>
      </c>
      <c r="EL102" s="21" t="n">
        <f aca="false">IF(OR($A102="",EL$4=""),0,COUNTIFS(Formulas!$A$2:$A$3001,EL$4,Formulas!$B$2:$B$3001,$A102))</f>
        <v>0</v>
      </c>
      <c r="EM102" s="21" t="n">
        <f aca="false">IF(OR($A102="",EM$4=""),0,COUNTIFS(Formulas!$A$2:$A$3001,EM$4,Formulas!$B$2:$B$3001,$A102))</f>
        <v>0</v>
      </c>
      <c r="EN102" s="21" t="n">
        <f aca="false">IF(OR($A102="",EN$4=""),0,COUNTIFS(Formulas!$A$2:$A$3001,EN$4,Formulas!$B$2:$B$3001,$A102))</f>
        <v>0</v>
      </c>
      <c r="EO102" s="21" t="n">
        <f aca="false">IF(OR($A102="",EO$4=""),0,COUNTIFS(Formulas!$A$2:$A$3001,EO$4,Formulas!$B$2:$B$3001,$A102))</f>
        <v>0</v>
      </c>
      <c r="EP102" s="21" t="n">
        <f aca="false">IF(OR($A102="",EP$4=""),0,COUNTIFS(Formulas!$A$2:$A$3001,EP$4,Formulas!$B$2:$B$3001,$A102))</f>
        <v>0</v>
      </c>
      <c r="EQ102" s="21" t="n">
        <f aca="false">IF(OR($A102="",EQ$4=""),0,COUNTIFS(Formulas!$A$2:$A$3001,EQ$4,Formulas!$B$2:$B$3001,$A102))</f>
        <v>0</v>
      </c>
      <c r="ER102" s="21" t="n">
        <f aca="false">IF(OR($A102="",ER$4=""),0,COUNTIFS(Formulas!$A$2:$A$3001,ER$4,Formulas!$B$2:$B$3001,$A102))</f>
        <v>0</v>
      </c>
      <c r="ES102" s="21" t="n">
        <f aca="false">IF(OR($A102="",ES$4=""),0,COUNTIFS(Formulas!$A$2:$A$3001,ES$4,Formulas!$B$2:$B$3001,$A102))</f>
        <v>0</v>
      </c>
      <c r="ET102" s="21" t="n">
        <f aca="false">IF(OR($A102="",ET$4=""),0,COUNTIFS(Formulas!$A$2:$A$3001,ET$4,Formulas!$B$2:$B$3001,$A102))</f>
        <v>0</v>
      </c>
      <c r="EU102" s="21" t="n">
        <f aca="false">IF(OR($A102="",EU$4=""),0,COUNTIFS(Formulas!$A$2:$A$3001,EU$4,Formulas!$B$2:$B$3001,$A102))</f>
        <v>0</v>
      </c>
      <c r="EV102" s="21" t="n">
        <f aca="false">IF(OR($A102="",EV$4=""),0,COUNTIFS(Formulas!$A$2:$A$3001,EV$4,Formulas!$B$2:$B$3001,$A102))</f>
        <v>0</v>
      </c>
    </row>
    <row r="103" customFormat="false" ht="15" hidden="false" customHeight="false" outlineLevel="0" collapsed="false">
      <c r="A103" s="13" t="str">
        <f aca="false">IF(INDEX(Materials!$A$2:$A$301,99)="","",INDEX(Materials!$A$2:$A$301,99))</f>
        <v>HPMC 15cps (Hypromellose)</v>
      </c>
      <c r="B103" s="19" t="n">
        <f aca="false">IF(A103="","",COUNTIF(C103:EV103,"&gt;0"))</f>
        <v>1</v>
      </c>
      <c r="C103" s="21" t="n">
        <f aca="false">IF(OR($A103="",C$4=""),0,COUNTIFS(Formulas!$A$2:$A$3001,C$4,Formulas!$B$2:$B$3001,$A103))</f>
        <v>0</v>
      </c>
      <c r="D103" s="21" t="n">
        <f aca="false">IF(OR($A103="",D$4=""),0,COUNTIFS(Formulas!$A$2:$A$3001,D$4,Formulas!$B$2:$B$3001,$A103))</f>
        <v>0</v>
      </c>
      <c r="E103" s="21" t="n">
        <f aca="false">IF(OR($A103="",E$4=""),0,COUNTIFS(Formulas!$A$2:$A$3001,E$4,Formulas!$B$2:$B$3001,$A103))</f>
        <v>0</v>
      </c>
      <c r="F103" s="21" t="n">
        <f aca="false">IF(OR($A103="",F$4=""),0,COUNTIFS(Formulas!$A$2:$A$3001,F$4,Formulas!$B$2:$B$3001,$A103))</f>
        <v>0</v>
      </c>
      <c r="G103" s="21" t="n">
        <f aca="false">IF(OR($A103="",G$4=""),0,COUNTIFS(Formulas!$A$2:$A$3001,G$4,Formulas!$B$2:$B$3001,$A103))</f>
        <v>0</v>
      </c>
      <c r="H103" s="21" t="n">
        <f aca="false">IF(OR($A103="",H$4=""),0,COUNTIFS(Formulas!$A$2:$A$3001,H$4,Formulas!$B$2:$B$3001,$A103))</f>
        <v>0</v>
      </c>
      <c r="I103" s="21" t="n">
        <f aca="false">IF(OR($A103="",I$4=""),0,COUNTIFS(Formulas!$A$2:$A$3001,I$4,Formulas!$B$2:$B$3001,$A103))</f>
        <v>0</v>
      </c>
      <c r="J103" s="21" t="n">
        <f aca="false">IF(OR($A103="",J$4=""),0,COUNTIFS(Formulas!$A$2:$A$3001,J$4,Formulas!$B$2:$B$3001,$A103))</f>
        <v>0</v>
      </c>
      <c r="K103" s="21" t="n">
        <f aca="false">IF(OR($A103="",K$4=""),0,COUNTIFS(Formulas!$A$2:$A$3001,K$4,Formulas!$B$2:$B$3001,$A103))</f>
        <v>0</v>
      </c>
      <c r="L103" s="21" t="n">
        <f aca="false">IF(OR($A103="",L$4=""),0,COUNTIFS(Formulas!$A$2:$A$3001,L$4,Formulas!$B$2:$B$3001,$A103))</f>
        <v>0</v>
      </c>
      <c r="M103" s="21" t="n">
        <f aca="false">IF(OR($A103="",M$4=""),0,COUNTIFS(Formulas!$A$2:$A$3001,M$4,Formulas!$B$2:$B$3001,$A103))</f>
        <v>0</v>
      </c>
      <c r="N103" s="21" t="n">
        <f aca="false">IF(OR($A103="",N$4=""),0,COUNTIFS(Formulas!$A$2:$A$3001,N$4,Formulas!$B$2:$B$3001,$A103))</f>
        <v>0</v>
      </c>
      <c r="O103" s="21" t="n">
        <f aca="false">IF(OR($A103="",O$4=""),0,COUNTIFS(Formulas!$A$2:$A$3001,O$4,Formulas!$B$2:$B$3001,$A103))</f>
        <v>0</v>
      </c>
      <c r="P103" s="21" t="n">
        <f aca="false">IF(OR($A103="",P$4=""),0,COUNTIFS(Formulas!$A$2:$A$3001,P$4,Formulas!$B$2:$B$3001,$A103))</f>
        <v>0</v>
      </c>
      <c r="Q103" s="21" t="n">
        <f aca="false">IF(OR($A103="",Q$4=""),0,COUNTIFS(Formulas!$A$2:$A$3001,Q$4,Formulas!$B$2:$B$3001,$A103))</f>
        <v>0</v>
      </c>
      <c r="R103" s="21" t="n">
        <f aca="false">IF(OR($A103="",R$4=""),0,COUNTIFS(Formulas!$A$2:$A$3001,R$4,Formulas!$B$2:$B$3001,$A103))</f>
        <v>0</v>
      </c>
      <c r="S103" s="21" t="n">
        <f aca="false">IF(OR($A103="",S$4=""),0,COUNTIFS(Formulas!$A$2:$A$3001,S$4,Formulas!$B$2:$B$3001,$A103))</f>
        <v>0</v>
      </c>
      <c r="T103" s="21" t="n">
        <f aca="false">IF(OR($A103="",T$4=""),0,COUNTIFS(Formulas!$A$2:$A$3001,T$4,Formulas!$B$2:$B$3001,$A103))</f>
        <v>0</v>
      </c>
      <c r="U103" s="21" t="n">
        <f aca="false">IF(OR($A103="",U$4=""),0,COUNTIFS(Formulas!$A$2:$A$3001,U$4,Formulas!$B$2:$B$3001,$A103))</f>
        <v>0</v>
      </c>
      <c r="V103" s="21" t="n">
        <f aca="false">IF(OR($A103="",V$4=""),0,COUNTIFS(Formulas!$A$2:$A$3001,V$4,Formulas!$B$2:$B$3001,$A103))</f>
        <v>0</v>
      </c>
      <c r="W103" s="21" t="n">
        <f aca="false">IF(OR($A103="",W$4=""),0,COUNTIFS(Formulas!$A$2:$A$3001,W$4,Formulas!$B$2:$B$3001,$A103))</f>
        <v>0</v>
      </c>
      <c r="X103" s="21" t="n">
        <f aca="false">IF(OR($A103="",X$4=""),0,COUNTIFS(Formulas!$A$2:$A$3001,X$4,Formulas!$B$2:$B$3001,$A103))</f>
        <v>0</v>
      </c>
      <c r="Y103" s="21" t="n">
        <f aca="false">IF(OR($A103="",Y$4=""),0,COUNTIFS(Formulas!$A$2:$A$3001,Y$4,Formulas!$B$2:$B$3001,$A103))</f>
        <v>0</v>
      </c>
      <c r="Z103" s="21" t="n">
        <f aca="false">IF(OR($A103="",Z$4=""),0,COUNTIFS(Formulas!$A$2:$A$3001,Z$4,Formulas!$B$2:$B$3001,$A103))</f>
        <v>0</v>
      </c>
      <c r="AA103" s="21" t="n">
        <f aca="false">IF(OR($A103="",AA$4=""),0,COUNTIFS(Formulas!$A$2:$A$3001,AA$4,Formulas!$B$2:$B$3001,$A103))</f>
        <v>0</v>
      </c>
      <c r="AB103" s="21" t="n">
        <f aca="false">IF(OR($A103="",AB$4=""),0,COUNTIFS(Formulas!$A$2:$A$3001,AB$4,Formulas!$B$2:$B$3001,$A103))</f>
        <v>0</v>
      </c>
      <c r="AC103" s="21" t="n">
        <f aca="false">IF(OR($A103="",AC$4=""),0,COUNTIFS(Formulas!$A$2:$A$3001,AC$4,Formulas!$B$2:$B$3001,$A103))</f>
        <v>0</v>
      </c>
      <c r="AD103" s="21" t="n">
        <f aca="false">IF(OR($A103="",AD$4=""),0,COUNTIFS(Formulas!$A$2:$A$3001,AD$4,Formulas!$B$2:$B$3001,$A103))</f>
        <v>0</v>
      </c>
      <c r="AE103" s="21" t="n">
        <f aca="false">IF(OR($A103="",AE$4=""),0,COUNTIFS(Formulas!$A$2:$A$3001,AE$4,Formulas!$B$2:$B$3001,$A103))</f>
        <v>0</v>
      </c>
      <c r="AF103" s="21" t="n">
        <f aca="false">IF(OR($A103="",AF$4=""),0,COUNTIFS(Formulas!$A$2:$A$3001,AF$4,Formulas!$B$2:$B$3001,$A103))</f>
        <v>0</v>
      </c>
      <c r="AG103" s="21" t="n">
        <f aca="false">IF(OR($A103="",AG$4=""),0,COUNTIFS(Formulas!$A$2:$A$3001,AG$4,Formulas!$B$2:$B$3001,$A103))</f>
        <v>0</v>
      </c>
      <c r="AH103" s="21" t="n">
        <f aca="false">IF(OR($A103="",AH$4=""),0,COUNTIFS(Formulas!$A$2:$A$3001,AH$4,Formulas!$B$2:$B$3001,$A103))</f>
        <v>0</v>
      </c>
      <c r="AI103" s="21" t="n">
        <f aca="false">IF(OR($A103="",AI$4=""),0,COUNTIFS(Formulas!$A$2:$A$3001,AI$4,Formulas!$B$2:$B$3001,$A103))</f>
        <v>0</v>
      </c>
      <c r="AJ103" s="21" t="n">
        <f aca="false">IF(OR($A103="",AJ$4=""),0,COUNTIFS(Formulas!$A$2:$A$3001,AJ$4,Formulas!$B$2:$B$3001,$A103))</f>
        <v>0</v>
      </c>
      <c r="AK103" s="21" t="n">
        <f aca="false">IF(OR($A103="",AK$4=""),0,COUNTIFS(Formulas!$A$2:$A$3001,AK$4,Formulas!$B$2:$B$3001,$A103))</f>
        <v>0</v>
      </c>
      <c r="AL103" s="21" t="n">
        <f aca="false">IF(OR($A103="",AL$4=""),0,COUNTIFS(Formulas!$A$2:$A$3001,AL$4,Formulas!$B$2:$B$3001,$A103))</f>
        <v>0</v>
      </c>
      <c r="AM103" s="21" t="n">
        <f aca="false">IF(OR($A103="",AM$4=""),0,COUNTIFS(Formulas!$A$2:$A$3001,AM$4,Formulas!$B$2:$B$3001,$A103))</f>
        <v>0</v>
      </c>
      <c r="AN103" s="21" t="n">
        <f aca="false">IF(OR($A103="",AN$4=""),0,COUNTIFS(Formulas!$A$2:$A$3001,AN$4,Formulas!$B$2:$B$3001,$A103))</f>
        <v>0</v>
      </c>
      <c r="AO103" s="21" t="n">
        <f aca="false">IF(OR($A103="",AO$4=""),0,COUNTIFS(Formulas!$A$2:$A$3001,AO$4,Formulas!$B$2:$B$3001,$A103))</f>
        <v>0</v>
      </c>
      <c r="AP103" s="21" t="n">
        <f aca="false">IF(OR($A103="",AP$4=""),0,COUNTIFS(Formulas!$A$2:$A$3001,AP$4,Formulas!$B$2:$B$3001,$A103))</f>
        <v>0</v>
      </c>
      <c r="AQ103" s="21" t="n">
        <f aca="false">IF(OR($A103="",AQ$4=""),0,COUNTIFS(Formulas!$A$2:$A$3001,AQ$4,Formulas!$B$2:$B$3001,$A103))</f>
        <v>0</v>
      </c>
      <c r="AR103" s="21" t="n">
        <f aca="false">IF(OR($A103="",AR$4=""),0,COUNTIFS(Formulas!$A$2:$A$3001,AR$4,Formulas!$B$2:$B$3001,$A103))</f>
        <v>0</v>
      </c>
      <c r="AS103" s="21" t="n">
        <f aca="false">IF(OR($A103="",AS$4=""),0,COUNTIFS(Formulas!$A$2:$A$3001,AS$4,Formulas!$B$2:$B$3001,$A103))</f>
        <v>0</v>
      </c>
      <c r="AT103" s="21" t="n">
        <f aca="false">IF(OR($A103="",AT$4=""),0,COUNTIFS(Formulas!$A$2:$A$3001,AT$4,Formulas!$B$2:$B$3001,$A103))</f>
        <v>0</v>
      </c>
      <c r="AU103" s="21" t="n">
        <f aca="false">IF(OR($A103="",AU$4=""),0,COUNTIFS(Formulas!$A$2:$A$3001,AU$4,Formulas!$B$2:$B$3001,$A103))</f>
        <v>0</v>
      </c>
      <c r="AV103" s="21" t="n">
        <f aca="false">IF(OR($A103="",AV$4=""),0,COUNTIFS(Formulas!$A$2:$A$3001,AV$4,Formulas!$B$2:$B$3001,$A103))</f>
        <v>0</v>
      </c>
      <c r="AW103" s="21" t="n">
        <f aca="false">IF(OR($A103="",AW$4=""),0,COUNTIFS(Formulas!$A$2:$A$3001,AW$4,Formulas!$B$2:$B$3001,$A103))</f>
        <v>0</v>
      </c>
      <c r="AX103" s="21" t="n">
        <f aca="false">IF(OR($A103="",AX$4=""),0,COUNTIFS(Formulas!$A$2:$A$3001,AX$4,Formulas!$B$2:$B$3001,$A103))</f>
        <v>0</v>
      </c>
      <c r="AY103" s="21" t="n">
        <f aca="false">IF(OR($A103="",AY$4=""),0,COUNTIFS(Formulas!$A$2:$A$3001,AY$4,Formulas!$B$2:$B$3001,$A103))</f>
        <v>0</v>
      </c>
      <c r="AZ103" s="21" t="n">
        <f aca="false">IF(OR($A103="",AZ$4=""),0,COUNTIFS(Formulas!$A$2:$A$3001,AZ$4,Formulas!$B$2:$B$3001,$A103))</f>
        <v>0</v>
      </c>
      <c r="BA103" s="21" t="n">
        <f aca="false">IF(OR($A103="",BA$4=""),0,COUNTIFS(Formulas!$A$2:$A$3001,BA$4,Formulas!$B$2:$B$3001,$A103))</f>
        <v>0</v>
      </c>
      <c r="BB103" s="21" t="n">
        <f aca="false">IF(OR($A103="",BB$4=""),0,COUNTIFS(Formulas!$A$2:$A$3001,BB$4,Formulas!$B$2:$B$3001,$A103))</f>
        <v>0</v>
      </c>
      <c r="BC103" s="21" t="n">
        <f aca="false">IF(OR($A103="",BC$4=""),0,COUNTIFS(Formulas!$A$2:$A$3001,BC$4,Formulas!$B$2:$B$3001,$A103))</f>
        <v>0</v>
      </c>
      <c r="BD103" s="21" t="n">
        <f aca="false">IF(OR($A103="",BD$4=""),0,COUNTIFS(Formulas!$A$2:$A$3001,BD$4,Formulas!$B$2:$B$3001,$A103))</f>
        <v>0</v>
      </c>
      <c r="BE103" s="21" t="n">
        <f aca="false">IF(OR($A103="",BE$4=""),0,COUNTIFS(Formulas!$A$2:$A$3001,BE$4,Formulas!$B$2:$B$3001,$A103))</f>
        <v>0</v>
      </c>
      <c r="BF103" s="21" t="n">
        <f aca="false">IF(OR($A103="",BF$4=""),0,COUNTIFS(Formulas!$A$2:$A$3001,BF$4,Formulas!$B$2:$B$3001,$A103))</f>
        <v>0</v>
      </c>
      <c r="BG103" s="21" t="n">
        <f aca="false">IF(OR($A103="",BG$4=""),0,COUNTIFS(Formulas!$A$2:$A$3001,BG$4,Formulas!$B$2:$B$3001,$A103))</f>
        <v>0</v>
      </c>
      <c r="BH103" s="21" t="n">
        <f aca="false">IF(OR($A103="",BH$4=""),0,COUNTIFS(Formulas!$A$2:$A$3001,BH$4,Formulas!$B$2:$B$3001,$A103))</f>
        <v>0</v>
      </c>
      <c r="BI103" s="21" t="n">
        <f aca="false">IF(OR($A103="",BI$4=""),0,COUNTIFS(Formulas!$A$2:$A$3001,BI$4,Formulas!$B$2:$B$3001,$A103))</f>
        <v>0</v>
      </c>
      <c r="BJ103" s="21" t="n">
        <f aca="false">IF(OR($A103="",BJ$4=""),0,COUNTIFS(Formulas!$A$2:$A$3001,BJ$4,Formulas!$B$2:$B$3001,$A103))</f>
        <v>0</v>
      </c>
      <c r="BK103" s="21" t="n">
        <f aca="false">IF(OR($A103="",BK$4=""),0,COUNTIFS(Formulas!$A$2:$A$3001,BK$4,Formulas!$B$2:$B$3001,$A103))</f>
        <v>0</v>
      </c>
      <c r="BL103" s="21" t="n">
        <f aca="false">IF(OR($A103="",BL$4=""),0,COUNTIFS(Formulas!$A$2:$A$3001,BL$4,Formulas!$B$2:$B$3001,$A103))</f>
        <v>0</v>
      </c>
      <c r="BM103" s="21" t="n">
        <f aca="false">IF(OR($A103="",BM$4=""),0,COUNTIFS(Formulas!$A$2:$A$3001,BM$4,Formulas!$B$2:$B$3001,$A103))</f>
        <v>0</v>
      </c>
      <c r="BN103" s="21" t="n">
        <f aca="false">IF(OR($A103="",BN$4=""),0,COUNTIFS(Formulas!$A$2:$A$3001,BN$4,Formulas!$B$2:$B$3001,$A103))</f>
        <v>0</v>
      </c>
      <c r="BO103" s="21" t="n">
        <f aca="false">IF(OR($A103="",BO$4=""),0,COUNTIFS(Formulas!$A$2:$A$3001,BO$4,Formulas!$B$2:$B$3001,$A103))</f>
        <v>0</v>
      </c>
      <c r="BP103" s="21" t="n">
        <f aca="false">IF(OR($A103="",BP$4=""),0,COUNTIFS(Formulas!$A$2:$A$3001,BP$4,Formulas!$B$2:$B$3001,$A103))</f>
        <v>0</v>
      </c>
      <c r="BQ103" s="21" t="n">
        <f aca="false">IF(OR($A103="",BQ$4=""),0,COUNTIFS(Formulas!$A$2:$A$3001,BQ$4,Formulas!$B$2:$B$3001,$A103))</f>
        <v>0</v>
      </c>
      <c r="BR103" s="21" t="n">
        <f aca="false">IF(OR($A103="",BR$4=""),0,COUNTIFS(Formulas!$A$2:$A$3001,BR$4,Formulas!$B$2:$B$3001,$A103))</f>
        <v>0</v>
      </c>
      <c r="BS103" s="21" t="n">
        <f aca="false">IF(OR($A103="",BS$4=""),0,COUNTIFS(Formulas!$A$2:$A$3001,BS$4,Formulas!$B$2:$B$3001,$A103))</f>
        <v>0</v>
      </c>
      <c r="BT103" s="21" t="n">
        <f aca="false">IF(OR($A103="",BT$4=""),0,COUNTIFS(Formulas!$A$2:$A$3001,BT$4,Formulas!$B$2:$B$3001,$A103))</f>
        <v>0</v>
      </c>
      <c r="BU103" s="21" t="n">
        <f aca="false">IF(OR($A103="",BU$4=""),0,COUNTIFS(Formulas!$A$2:$A$3001,BU$4,Formulas!$B$2:$B$3001,$A103))</f>
        <v>0</v>
      </c>
      <c r="BV103" s="21" t="n">
        <f aca="false">IF(OR($A103="",BV$4=""),0,COUNTIFS(Formulas!$A$2:$A$3001,BV$4,Formulas!$B$2:$B$3001,$A103))</f>
        <v>0</v>
      </c>
      <c r="BW103" s="21" t="n">
        <f aca="false">IF(OR($A103="",BW$4=""),0,COUNTIFS(Formulas!$A$2:$A$3001,BW$4,Formulas!$B$2:$B$3001,$A103))</f>
        <v>0</v>
      </c>
      <c r="BX103" s="21" t="n">
        <f aca="false">IF(OR($A103="",BX$4=""),0,COUNTIFS(Formulas!$A$2:$A$3001,BX$4,Formulas!$B$2:$B$3001,$A103))</f>
        <v>0</v>
      </c>
      <c r="BY103" s="21" t="n">
        <f aca="false">IF(OR($A103="",BY$4=""),0,COUNTIFS(Formulas!$A$2:$A$3001,BY$4,Formulas!$B$2:$B$3001,$A103))</f>
        <v>0</v>
      </c>
      <c r="BZ103" s="21" t="n">
        <f aca="false">IF(OR($A103="",BZ$4=""),0,COUNTIFS(Formulas!$A$2:$A$3001,BZ$4,Formulas!$B$2:$B$3001,$A103))</f>
        <v>0</v>
      </c>
      <c r="CA103" s="21" t="n">
        <f aca="false">IF(OR($A103="",CA$4=""),0,COUNTIFS(Formulas!$A$2:$A$3001,CA$4,Formulas!$B$2:$B$3001,$A103))</f>
        <v>0</v>
      </c>
      <c r="CB103" s="21" t="n">
        <f aca="false">IF(OR($A103="",CB$4=""),0,COUNTIFS(Formulas!$A$2:$A$3001,CB$4,Formulas!$B$2:$B$3001,$A103))</f>
        <v>0</v>
      </c>
      <c r="CC103" s="21" t="n">
        <f aca="false">IF(OR($A103="",CC$4=""),0,COUNTIFS(Formulas!$A$2:$A$3001,CC$4,Formulas!$B$2:$B$3001,$A103))</f>
        <v>0</v>
      </c>
      <c r="CD103" s="21" t="n">
        <f aca="false">IF(OR($A103="",CD$4=""),0,COUNTIFS(Formulas!$A$2:$A$3001,CD$4,Formulas!$B$2:$B$3001,$A103))</f>
        <v>0</v>
      </c>
      <c r="CE103" s="21" t="n">
        <f aca="false">IF(OR($A103="",CE$4=""),0,COUNTIFS(Formulas!$A$2:$A$3001,CE$4,Formulas!$B$2:$B$3001,$A103))</f>
        <v>0</v>
      </c>
      <c r="CF103" s="21" t="n">
        <f aca="false">IF(OR($A103="",CF$4=""),0,COUNTIFS(Formulas!$A$2:$A$3001,CF$4,Formulas!$B$2:$B$3001,$A103))</f>
        <v>0</v>
      </c>
      <c r="CG103" s="21" t="n">
        <f aca="false">IF(OR($A103="",CG$4=""),0,COUNTIFS(Formulas!$A$2:$A$3001,CG$4,Formulas!$B$2:$B$3001,$A103))</f>
        <v>0</v>
      </c>
      <c r="CH103" s="21" t="n">
        <f aca="false">IF(OR($A103="",CH$4=""),0,COUNTIFS(Formulas!$A$2:$A$3001,CH$4,Formulas!$B$2:$B$3001,$A103))</f>
        <v>0</v>
      </c>
      <c r="CI103" s="21" t="n">
        <f aca="false">IF(OR($A103="",CI$4=""),0,COUNTIFS(Formulas!$A$2:$A$3001,CI$4,Formulas!$B$2:$B$3001,$A103))</f>
        <v>0</v>
      </c>
      <c r="CJ103" s="21" t="n">
        <f aca="false">IF(OR($A103="",CJ$4=""),0,COUNTIFS(Formulas!$A$2:$A$3001,CJ$4,Formulas!$B$2:$B$3001,$A103))</f>
        <v>0</v>
      </c>
      <c r="CK103" s="21" t="n">
        <f aca="false">IF(OR($A103="",CK$4=""),0,COUNTIFS(Formulas!$A$2:$A$3001,CK$4,Formulas!$B$2:$B$3001,$A103))</f>
        <v>0</v>
      </c>
      <c r="CL103" s="21" t="n">
        <f aca="false">IF(OR($A103="",CL$4=""),0,COUNTIFS(Formulas!$A$2:$A$3001,CL$4,Formulas!$B$2:$B$3001,$A103))</f>
        <v>0</v>
      </c>
      <c r="CM103" s="21" t="n">
        <f aca="false">IF(OR($A103="",CM$4=""),0,COUNTIFS(Formulas!$A$2:$A$3001,CM$4,Formulas!$B$2:$B$3001,$A103))</f>
        <v>0</v>
      </c>
      <c r="CN103" s="21" t="n">
        <f aca="false">IF(OR($A103="",CN$4=""),0,COUNTIFS(Formulas!$A$2:$A$3001,CN$4,Formulas!$B$2:$B$3001,$A103))</f>
        <v>0</v>
      </c>
      <c r="CO103" s="21" t="n">
        <f aca="false">IF(OR($A103="",CO$4=""),0,COUNTIFS(Formulas!$A$2:$A$3001,CO$4,Formulas!$B$2:$B$3001,$A103))</f>
        <v>0</v>
      </c>
      <c r="CP103" s="21" t="n">
        <f aca="false">IF(OR($A103="",CP$4=""),0,COUNTIFS(Formulas!$A$2:$A$3001,CP$4,Formulas!$B$2:$B$3001,$A103))</f>
        <v>0</v>
      </c>
      <c r="CQ103" s="21" t="n">
        <f aca="false">IF(OR($A103="",CQ$4=""),0,COUNTIFS(Formulas!$A$2:$A$3001,CQ$4,Formulas!$B$2:$B$3001,$A103))</f>
        <v>0</v>
      </c>
      <c r="CR103" s="21" t="n">
        <f aca="false">IF(OR($A103="",CR$4=""),0,COUNTIFS(Formulas!$A$2:$A$3001,CR$4,Formulas!$B$2:$B$3001,$A103))</f>
        <v>0</v>
      </c>
      <c r="CS103" s="21" t="n">
        <f aca="false">IF(OR($A103="",CS$4=""),0,COUNTIFS(Formulas!$A$2:$A$3001,CS$4,Formulas!$B$2:$B$3001,$A103))</f>
        <v>0</v>
      </c>
      <c r="CT103" s="21" t="n">
        <f aca="false">IF(OR($A103="",CT$4=""),0,COUNTIFS(Formulas!$A$2:$A$3001,CT$4,Formulas!$B$2:$B$3001,$A103))</f>
        <v>0</v>
      </c>
      <c r="CU103" s="21" t="n">
        <f aca="false">IF(OR($A103="",CU$4=""),0,COUNTIFS(Formulas!$A$2:$A$3001,CU$4,Formulas!$B$2:$B$3001,$A103))</f>
        <v>0</v>
      </c>
      <c r="CV103" s="21" t="n">
        <f aca="false">IF(OR($A103="",CV$4=""),0,COUNTIFS(Formulas!$A$2:$A$3001,CV$4,Formulas!$B$2:$B$3001,$A103))</f>
        <v>0</v>
      </c>
      <c r="CW103" s="21" t="n">
        <f aca="false">IF(OR($A103="",CW$4=""),0,COUNTIFS(Formulas!$A$2:$A$3001,CW$4,Formulas!$B$2:$B$3001,$A103))</f>
        <v>1</v>
      </c>
      <c r="CX103" s="21" t="n">
        <f aca="false">IF(OR($A103="",CX$4=""),0,COUNTIFS(Formulas!$A$2:$A$3001,CX$4,Formulas!$B$2:$B$3001,$A103))</f>
        <v>0</v>
      </c>
      <c r="CY103" s="21" t="n">
        <f aca="false">IF(OR($A103="",CY$4=""),0,COUNTIFS(Formulas!$A$2:$A$3001,CY$4,Formulas!$B$2:$B$3001,$A103))</f>
        <v>0</v>
      </c>
      <c r="CZ103" s="21" t="n">
        <f aca="false">IF(OR($A103="",CZ$4=""),0,COUNTIFS(Formulas!$A$2:$A$3001,CZ$4,Formulas!$B$2:$B$3001,$A103))</f>
        <v>0</v>
      </c>
      <c r="DA103" s="21" t="n">
        <f aca="false">IF(OR($A103="",DA$4=""),0,COUNTIFS(Formulas!$A$2:$A$3001,DA$4,Formulas!$B$2:$B$3001,$A103))</f>
        <v>0</v>
      </c>
      <c r="DB103" s="21" t="n">
        <f aca="false">IF(OR($A103="",DB$4=""),0,COUNTIFS(Formulas!$A$2:$A$3001,DB$4,Formulas!$B$2:$B$3001,$A103))</f>
        <v>0</v>
      </c>
      <c r="DC103" s="21" t="n">
        <f aca="false">IF(OR($A103="",DC$4=""),0,COUNTIFS(Formulas!$A$2:$A$3001,DC$4,Formulas!$B$2:$B$3001,$A103))</f>
        <v>0</v>
      </c>
      <c r="DD103" s="21" t="n">
        <f aca="false">IF(OR($A103="",DD$4=""),0,COUNTIFS(Formulas!$A$2:$A$3001,DD$4,Formulas!$B$2:$B$3001,$A103))</f>
        <v>0</v>
      </c>
      <c r="DE103" s="21" t="n">
        <f aca="false">IF(OR($A103="",DE$4=""),0,COUNTIFS(Formulas!$A$2:$A$3001,DE$4,Formulas!$B$2:$B$3001,$A103))</f>
        <v>0</v>
      </c>
      <c r="DF103" s="21" t="n">
        <f aca="false">IF(OR($A103="",DF$4=""),0,COUNTIFS(Formulas!$A$2:$A$3001,DF$4,Formulas!$B$2:$B$3001,$A103))</f>
        <v>0</v>
      </c>
      <c r="DG103" s="21" t="n">
        <f aca="false">IF(OR($A103="",DG$4=""),0,COUNTIFS(Formulas!$A$2:$A$3001,DG$4,Formulas!$B$2:$B$3001,$A103))</f>
        <v>0</v>
      </c>
      <c r="DH103" s="21" t="n">
        <f aca="false">IF(OR($A103="",DH$4=""),0,COUNTIFS(Formulas!$A$2:$A$3001,DH$4,Formulas!$B$2:$B$3001,$A103))</f>
        <v>0</v>
      </c>
      <c r="DI103" s="21" t="n">
        <f aca="false">IF(OR($A103="",DI$4=""),0,COUNTIFS(Formulas!$A$2:$A$3001,DI$4,Formulas!$B$2:$B$3001,$A103))</f>
        <v>0</v>
      </c>
      <c r="DJ103" s="21" t="n">
        <f aca="false">IF(OR($A103="",DJ$4=""),0,COUNTIFS(Formulas!$A$2:$A$3001,DJ$4,Formulas!$B$2:$B$3001,$A103))</f>
        <v>0</v>
      </c>
      <c r="DK103" s="21" t="n">
        <f aca="false">IF(OR($A103="",DK$4=""),0,COUNTIFS(Formulas!$A$2:$A$3001,DK$4,Formulas!$B$2:$B$3001,$A103))</f>
        <v>0</v>
      </c>
      <c r="DL103" s="21" t="n">
        <f aca="false">IF(OR($A103="",DL$4=""),0,COUNTIFS(Formulas!$A$2:$A$3001,DL$4,Formulas!$B$2:$B$3001,$A103))</f>
        <v>0</v>
      </c>
      <c r="DM103" s="21" t="n">
        <f aca="false">IF(OR($A103="",DM$4=""),0,COUNTIFS(Formulas!$A$2:$A$3001,DM$4,Formulas!$B$2:$B$3001,$A103))</f>
        <v>0</v>
      </c>
      <c r="DN103" s="21" t="n">
        <f aca="false">IF(OR($A103="",DN$4=""),0,COUNTIFS(Formulas!$A$2:$A$3001,DN$4,Formulas!$B$2:$B$3001,$A103))</f>
        <v>0</v>
      </c>
      <c r="DO103" s="21" t="n">
        <f aca="false">IF(OR($A103="",DO$4=""),0,COUNTIFS(Formulas!$A$2:$A$3001,DO$4,Formulas!$B$2:$B$3001,$A103))</f>
        <v>0</v>
      </c>
      <c r="DP103" s="21" t="n">
        <f aca="false">IF(OR($A103="",DP$4=""),0,COUNTIFS(Formulas!$A$2:$A$3001,DP$4,Formulas!$B$2:$B$3001,$A103))</f>
        <v>0</v>
      </c>
      <c r="DQ103" s="21" t="n">
        <f aca="false">IF(OR($A103="",DQ$4=""),0,COUNTIFS(Formulas!$A$2:$A$3001,DQ$4,Formulas!$B$2:$B$3001,$A103))</f>
        <v>0</v>
      </c>
      <c r="DR103" s="21" t="n">
        <f aca="false">IF(OR($A103="",DR$4=""),0,COUNTIFS(Formulas!$A$2:$A$3001,DR$4,Formulas!$B$2:$B$3001,$A103))</f>
        <v>0</v>
      </c>
      <c r="DS103" s="21" t="n">
        <f aca="false">IF(OR($A103="",DS$4=""),0,COUNTIFS(Formulas!$A$2:$A$3001,DS$4,Formulas!$B$2:$B$3001,$A103))</f>
        <v>0</v>
      </c>
      <c r="DT103" s="21" t="n">
        <f aca="false">IF(OR($A103="",DT$4=""),0,COUNTIFS(Formulas!$A$2:$A$3001,DT$4,Formulas!$B$2:$B$3001,$A103))</f>
        <v>0</v>
      </c>
      <c r="DU103" s="21" t="n">
        <f aca="false">IF(OR($A103="",DU$4=""),0,COUNTIFS(Formulas!$A$2:$A$3001,DU$4,Formulas!$B$2:$B$3001,$A103))</f>
        <v>0</v>
      </c>
      <c r="DV103" s="21" t="n">
        <f aca="false">IF(OR($A103="",DV$4=""),0,COUNTIFS(Formulas!$A$2:$A$3001,DV$4,Formulas!$B$2:$B$3001,$A103))</f>
        <v>0</v>
      </c>
      <c r="DW103" s="21" t="n">
        <f aca="false">IF(OR($A103="",DW$4=""),0,COUNTIFS(Formulas!$A$2:$A$3001,DW$4,Formulas!$B$2:$B$3001,$A103))</f>
        <v>0</v>
      </c>
      <c r="DX103" s="21" t="n">
        <f aca="false">IF(OR($A103="",DX$4=""),0,COUNTIFS(Formulas!$A$2:$A$3001,DX$4,Formulas!$B$2:$B$3001,$A103))</f>
        <v>0</v>
      </c>
      <c r="DY103" s="21" t="n">
        <f aca="false">IF(OR($A103="",DY$4=""),0,COUNTIFS(Formulas!$A$2:$A$3001,DY$4,Formulas!$B$2:$B$3001,$A103))</f>
        <v>0</v>
      </c>
      <c r="DZ103" s="21" t="n">
        <f aca="false">IF(OR($A103="",DZ$4=""),0,COUNTIFS(Formulas!$A$2:$A$3001,DZ$4,Formulas!$B$2:$B$3001,$A103))</f>
        <v>0</v>
      </c>
      <c r="EA103" s="21" t="n">
        <f aca="false">IF(OR($A103="",EA$4=""),0,COUNTIFS(Formulas!$A$2:$A$3001,EA$4,Formulas!$B$2:$B$3001,$A103))</f>
        <v>0</v>
      </c>
      <c r="EB103" s="21" t="n">
        <f aca="false">IF(OR($A103="",EB$4=""),0,COUNTIFS(Formulas!$A$2:$A$3001,EB$4,Formulas!$B$2:$B$3001,$A103))</f>
        <v>0</v>
      </c>
      <c r="EC103" s="21" t="n">
        <f aca="false">IF(OR($A103="",EC$4=""),0,COUNTIFS(Formulas!$A$2:$A$3001,EC$4,Formulas!$B$2:$B$3001,$A103))</f>
        <v>0</v>
      </c>
      <c r="ED103" s="21" t="n">
        <f aca="false">IF(OR($A103="",ED$4=""),0,COUNTIFS(Formulas!$A$2:$A$3001,ED$4,Formulas!$B$2:$B$3001,$A103))</f>
        <v>0</v>
      </c>
      <c r="EE103" s="21" t="n">
        <f aca="false">IF(OR($A103="",EE$4=""),0,COUNTIFS(Formulas!$A$2:$A$3001,EE$4,Formulas!$B$2:$B$3001,$A103))</f>
        <v>0</v>
      </c>
      <c r="EF103" s="21" t="n">
        <f aca="false">IF(OR($A103="",EF$4=""),0,COUNTIFS(Formulas!$A$2:$A$3001,EF$4,Formulas!$B$2:$B$3001,$A103))</f>
        <v>0</v>
      </c>
      <c r="EG103" s="21" t="n">
        <f aca="false">IF(OR($A103="",EG$4=""),0,COUNTIFS(Formulas!$A$2:$A$3001,EG$4,Formulas!$B$2:$B$3001,$A103))</f>
        <v>0</v>
      </c>
      <c r="EH103" s="21" t="n">
        <f aca="false">IF(OR($A103="",EH$4=""),0,COUNTIFS(Formulas!$A$2:$A$3001,EH$4,Formulas!$B$2:$B$3001,$A103))</f>
        <v>0</v>
      </c>
      <c r="EI103" s="21" t="n">
        <f aca="false">IF(OR($A103="",EI$4=""),0,COUNTIFS(Formulas!$A$2:$A$3001,EI$4,Formulas!$B$2:$B$3001,$A103))</f>
        <v>0</v>
      </c>
      <c r="EJ103" s="21" t="n">
        <f aca="false">IF(OR($A103="",EJ$4=""),0,COUNTIFS(Formulas!$A$2:$A$3001,EJ$4,Formulas!$B$2:$B$3001,$A103))</f>
        <v>0</v>
      </c>
      <c r="EK103" s="21" t="n">
        <f aca="false">IF(OR($A103="",EK$4=""),0,COUNTIFS(Formulas!$A$2:$A$3001,EK$4,Formulas!$B$2:$B$3001,$A103))</f>
        <v>0</v>
      </c>
      <c r="EL103" s="21" t="n">
        <f aca="false">IF(OR($A103="",EL$4=""),0,COUNTIFS(Formulas!$A$2:$A$3001,EL$4,Formulas!$B$2:$B$3001,$A103))</f>
        <v>0</v>
      </c>
      <c r="EM103" s="21" t="n">
        <f aca="false">IF(OR($A103="",EM$4=""),0,COUNTIFS(Formulas!$A$2:$A$3001,EM$4,Formulas!$B$2:$B$3001,$A103))</f>
        <v>0</v>
      </c>
      <c r="EN103" s="21" t="n">
        <f aca="false">IF(OR($A103="",EN$4=""),0,COUNTIFS(Formulas!$A$2:$A$3001,EN$4,Formulas!$B$2:$B$3001,$A103))</f>
        <v>0</v>
      </c>
      <c r="EO103" s="21" t="n">
        <f aca="false">IF(OR($A103="",EO$4=""),0,COUNTIFS(Formulas!$A$2:$A$3001,EO$4,Formulas!$B$2:$B$3001,$A103))</f>
        <v>0</v>
      </c>
      <c r="EP103" s="21" t="n">
        <f aca="false">IF(OR($A103="",EP$4=""),0,COUNTIFS(Formulas!$A$2:$A$3001,EP$4,Formulas!$B$2:$B$3001,$A103))</f>
        <v>0</v>
      </c>
      <c r="EQ103" s="21" t="n">
        <f aca="false">IF(OR($A103="",EQ$4=""),0,COUNTIFS(Formulas!$A$2:$A$3001,EQ$4,Formulas!$B$2:$B$3001,$A103))</f>
        <v>0</v>
      </c>
      <c r="ER103" s="21" t="n">
        <f aca="false">IF(OR($A103="",ER$4=""),0,COUNTIFS(Formulas!$A$2:$A$3001,ER$4,Formulas!$B$2:$B$3001,$A103))</f>
        <v>0</v>
      </c>
      <c r="ES103" s="21" t="n">
        <f aca="false">IF(OR($A103="",ES$4=""),0,COUNTIFS(Formulas!$A$2:$A$3001,ES$4,Formulas!$B$2:$B$3001,$A103))</f>
        <v>0</v>
      </c>
      <c r="ET103" s="21" t="n">
        <f aca="false">IF(OR($A103="",ET$4=""),0,COUNTIFS(Formulas!$A$2:$A$3001,ET$4,Formulas!$B$2:$B$3001,$A103))</f>
        <v>0</v>
      </c>
      <c r="EU103" s="21" t="n">
        <f aca="false">IF(OR($A103="",EU$4=""),0,COUNTIFS(Formulas!$A$2:$A$3001,EU$4,Formulas!$B$2:$B$3001,$A103))</f>
        <v>0</v>
      </c>
      <c r="EV103" s="21" t="n">
        <f aca="false">IF(OR($A103="",EV$4=""),0,COUNTIFS(Formulas!$A$2:$A$3001,EV$4,Formulas!$B$2:$B$3001,$A103))</f>
        <v>0</v>
      </c>
    </row>
    <row r="104" customFormat="false" ht="15" hidden="false" customHeight="false" outlineLevel="0" collapsed="false">
      <c r="A104" s="13" t="str">
        <f aca="false">IF(INDEX(Materials!$A$2:$A$301,100)="","",INDEX(Materials!$A$2:$A$301,100))</f>
        <v>HPMC 6cps (Hypromellose)</v>
      </c>
      <c r="B104" s="19" t="n">
        <f aca="false">IF(A104="","",COUNTIF(C104:EV104,"&gt;0"))</f>
        <v>57</v>
      </c>
      <c r="C104" s="21" t="n">
        <f aca="false">IF(OR($A104="",C$4=""),0,COUNTIFS(Formulas!$A$2:$A$3001,C$4,Formulas!$B$2:$B$3001,$A104))</f>
        <v>1</v>
      </c>
      <c r="D104" s="21" t="n">
        <f aca="false">IF(OR($A104="",D$4=""),0,COUNTIFS(Formulas!$A$2:$A$3001,D$4,Formulas!$B$2:$B$3001,$A104))</f>
        <v>1</v>
      </c>
      <c r="E104" s="21" t="n">
        <f aca="false">IF(OR($A104="",E$4=""),0,COUNTIFS(Formulas!$A$2:$A$3001,E$4,Formulas!$B$2:$B$3001,$A104))</f>
        <v>1</v>
      </c>
      <c r="F104" s="21" t="n">
        <f aca="false">IF(OR($A104="",F$4=""),0,COUNTIFS(Formulas!$A$2:$A$3001,F$4,Formulas!$B$2:$B$3001,$A104))</f>
        <v>1</v>
      </c>
      <c r="G104" s="21" t="n">
        <f aca="false">IF(OR($A104="",G$4=""),0,COUNTIFS(Formulas!$A$2:$A$3001,G$4,Formulas!$B$2:$B$3001,$A104))</f>
        <v>1</v>
      </c>
      <c r="H104" s="21" t="n">
        <f aca="false">IF(OR($A104="",H$4=""),0,COUNTIFS(Formulas!$A$2:$A$3001,H$4,Formulas!$B$2:$B$3001,$A104))</f>
        <v>1</v>
      </c>
      <c r="I104" s="21" t="n">
        <f aca="false">IF(OR($A104="",I$4=""),0,COUNTIFS(Formulas!$A$2:$A$3001,I$4,Formulas!$B$2:$B$3001,$A104))</f>
        <v>2</v>
      </c>
      <c r="J104" s="21" t="n">
        <f aca="false">IF(OR($A104="",J$4=""),0,COUNTIFS(Formulas!$A$2:$A$3001,J$4,Formulas!$B$2:$B$3001,$A104))</f>
        <v>2</v>
      </c>
      <c r="K104" s="21" t="n">
        <f aca="false">IF(OR($A104="",K$4=""),0,COUNTIFS(Formulas!$A$2:$A$3001,K$4,Formulas!$B$2:$B$3001,$A104))</f>
        <v>0</v>
      </c>
      <c r="L104" s="21" t="n">
        <f aca="false">IF(OR($A104="",L$4=""),0,COUNTIFS(Formulas!$A$2:$A$3001,L$4,Formulas!$B$2:$B$3001,$A104))</f>
        <v>0</v>
      </c>
      <c r="M104" s="21" t="n">
        <f aca="false">IF(OR($A104="",M$4=""),0,COUNTIFS(Formulas!$A$2:$A$3001,M$4,Formulas!$B$2:$B$3001,$A104))</f>
        <v>0</v>
      </c>
      <c r="N104" s="21" t="n">
        <f aca="false">IF(OR($A104="",N$4=""),0,COUNTIFS(Formulas!$A$2:$A$3001,N$4,Formulas!$B$2:$B$3001,$A104))</f>
        <v>0</v>
      </c>
      <c r="O104" s="21" t="n">
        <f aca="false">IF(OR($A104="",O$4=""),0,COUNTIFS(Formulas!$A$2:$A$3001,O$4,Formulas!$B$2:$B$3001,$A104))</f>
        <v>0</v>
      </c>
      <c r="P104" s="21" t="n">
        <f aca="false">IF(OR($A104="",P$4=""),0,COUNTIFS(Formulas!$A$2:$A$3001,P$4,Formulas!$B$2:$B$3001,$A104))</f>
        <v>0</v>
      </c>
      <c r="Q104" s="21" t="n">
        <f aca="false">IF(OR($A104="",Q$4=""),0,COUNTIFS(Formulas!$A$2:$A$3001,Q$4,Formulas!$B$2:$B$3001,$A104))</f>
        <v>0</v>
      </c>
      <c r="R104" s="21" t="n">
        <f aca="false">IF(OR($A104="",R$4=""),0,COUNTIFS(Formulas!$A$2:$A$3001,R$4,Formulas!$B$2:$B$3001,$A104))</f>
        <v>0</v>
      </c>
      <c r="S104" s="21" t="n">
        <f aca="false">IF(OR($A104="",S$4=""),0,COUNTIFS(Formulas!$A$2:$A$3001,S$4,Formulas!$B$2:$B$3001,$A104))</f>
        <v>0</v>
      </c>
      <c r="T104" s="21" t="n">
        <f aca="false">IF(OR($A104="",T$4=""),0,COUNTIFS(Formulas!$A$2:$A$3001,T$4,Formulas!$B$2:$B$3001,$A104))</f>
        <v>0</v>
      </c>
      <c r="U104" s="21" t="n">
        <f aca="false">IF(OR($A104="",U$4=""),0,COUNTIFS(Formulas!$A$2:$A$3001,U$4,Formulas!$B$2:$B$3001,$A104))</f>
        <v>0</v>
      </c>
      <c r="V104" s="21" t="n">
        <f aca="false">IF(OR($A104="",V$4=""),0,COUNTIFS(Formulas!$A$2:$A$3001,V$4,Formulas!$B$2:$B$3001,$A104))</f>
        <v>0</v>
      </c>
      <c r="W104" s="21" t="n">
        <f aca="false">IF(OR($A104="",W$4=""),0,COUNTIFS(Formulas!$A$2:$A$3001,W$4,Formulas!$B$2:$B$3001,$A104))</f>
        <v>1</v>
      </c>
      <c r="X104" s="21" t="n">
        <f aca="false">IF(OR($A104="",X$4=""),0,COUNTIFS(Formulas!$A$2:$A$3001,X$4,Formulas!$B$2:$B$3001,$A104))</f>
        <v>1</v>
      </c>
      <c r="Y104" s="21" t="n">
        <f aca="false">IF(OR($A104="",Y$4=""),0,COUNTIFS(Formulas!$A$2:$A$3001,Y$4,Formulas!$B$2:$B$3001,$A104))</f>
        <v>2</v>
      </c>
      <c r="Z104" s="21" t="n">
        <f aca="false">IF(OR($A104="",Z$4=""),0,COUNTIFS(Formulas!$A$2:$A$3001,Z$4,Formulas!$B$2:$B$3001,$A104))</f>
        <v>2</v>
      </c>
      <c r="AA104" s="21" t="n">
        <f aca="false">IF(OR($A104="",AA$4=""),0,COUNTIFS(Formulas!$A$2:$A$3001,AA$4,Formulas!$B$2:$B$3001,$A104))</f>
        <v>2</v>
      </c>
      <c r="AB104" s="21" t="n">
        <f aca="false">IF(OR($A104="",AB$4=""),0,COUNTIFS(Formulas!$A$2:$A$3001,AB$4,Formulas!$B$2:$B$3001,$A104))</f>
        <v>0</v>
      </c>
      <c r="AC104" s="21" t="n">
        <f aca="false">IF(OR($A104="",AC$4=""),0,COUNTIFS(Formulas!$A$2:$A$3001,AC$4,Formulas!$B$2:$B$3001,$A104))</f>
        <v>0</v>
      </c>
      <c r="AD104" s="21" t="n">
        <f aca="false">IF(OR($A104="",AD$4=""),0,COUNTIFS(Formulas!$A$2:$A$3001,AD$4,Formulas!$B$2:$B$3001,$A104))</f>
        <v>0</v>
      </c>
      <c r="AE104" s="21" t="n">
        <f aca="false">IF(OR($A104="",AE$4=""),0,COUNTIFS(Formulas!$A$2:$A$3001,AE$4,Formulas!$B$2:$B$3001,$A104))</f>
        <v>2</v>
      </c>
      <c r="AF104" s="21" t="n">
        <f aca="false">IF(OR($A104="",AF$4=""),0,COUNTIFS(Formulas!$A$2:$A$3001,AF$4,Formulas!$B$2:$B$3001,$A104))</f>
        <v>2</v>
      </c>
      <c r="AG104" s="21" t="n">
        <f aca="false">IF(OR($A104="",AG$4=""),0,COUNTIFS(Formulas!$A$2:$A$3001,AG$4,Formulas!$B$2:$B$3001,$A104))</f>
        <v>2</v>
      </c>
      <c r="AH104" s="21" t="n">
        <f aca="false">IF(OR($A104="",AH$4=""),0,COUNTIFS(Formulas!$A$2:$A$3001,AH$4,Formulas!$B$2:$B$3001,$A104))</f>
        <v>1</v>
      </c>
      <c r="AI104" s="21" t="n">
        <f aca="false">IF(OR($A104="",AI$4=""),0,COUNTIFS(Formulas!$A$2:$A$3001,AI$4,Formulas!$B$2:$B$3001,$A104))</f>
        <v>2</v>
      </c>
      <c r="AJ104" s="21" t="n">
        <f aca="false">IF(OR($A104="",AJ$4=""),0,COUNTIFS(Formulas!$A$2:$A$3001,AJ$4,Formulas!$B$2:$B$3001,$A104))</f>
        <v>2</v>
      </c>
      <c r="AK104" s="21" t="n">
        <f aca="false">IF(OR($A104="",AK$4=""),0,COUNTIFS(Formulas!$A$2:$A$3001,AK$4,Formulas!$B$2:$B$3001,$A104))</f>
        <v>2</v>
      </c>
      <c r="AL104" s="21" t="n">
        <f aca="false">IF(OR($A104="",AL$4=""),0,COUNTIFS(Formulas!$A$2:$A$3001,AL$4,Formulas!$B$2:$B$3001,$A104))</f>
        <v>2</v>
      </c>
      <c r="AM104" s="21" t="n">
        <f aca="false">IF(OR($A104="",AM$4=""),0,COUNTIFS(Formulas!$A$2:$A$3001,AM$4,Formulas!$B$2:$B$3001,$A104))</f>
        <v>0</v>
      </c>
      <c r="AN104" s="21" t="n">
        <f aca="false">IF(OR($A104="",AN$4=""),0,COUNTIFS(Formulas!$A$2:$A$3001,AN$4,Formulas!$B$2:$B$3001,$A104))</f>
        <v>0</v>
      </c>
      <c r="AO104" s="21" t="n">
        <f aca="false">IF(OR($A104="",AO$4=""),0,COUNTIFS(Formulas!$A$2:$A$3001,AO$4,Formulas!$B$2:$B$3001,$A104))</f>
        <v>0</v>
      </c>
      <c r="AP104" s="21" t="n">
        <f aca="false">IF(OR($A104="",AP$4=""),0,COUNTIFS(Formulas!$A$2:$A$3001,AP$4,Formulas!$B$2:$B$3001,$A104))</f>
        <v>0</v>
      </c>
      <c r="AQ104" s="21" t="n">
        <f aca="false">IF(OR($A104="",AQ$4=""),0,COUNTIFS(Formulas!$A$2:$A$3001,AQ$4,Formulas!$B$2:$B$3001,$A104))</f>
        <v>0</v>
      </c>
      <c r="AR104" s="21" t="n">
        <f aca="false">IF(OR($A104="",AR$4=""),0,COUNTIFS(Formulas!$A$2:$A$3001,AR$4,Formulas!$B$2:$B$3001,$A104))</f>
        <v>0</v>
      </c>
      <c r="AS104" s="21" t="n">
        <f aca="false">IF(OR($A104="",AS$4=""),0,COUNTIFS(Formulas!$A$2:$A$3001,AS$4,Formulas!$B$2:$B$3001,$A104))</f>
        <v>0</v>
      </c>
      <c r="AT104" s="21" t="n">
        <f aca="false">IF(OR($A104="",AT$4=""),0,COUNTIFS(Formulas!$A$2:$A$3001,AT$4,Formulas!$B$2:$B$3001,$A104))</f>
        <v>0</v>
      </c>
      <c r="AU104" s="21" t="n">
        <f aca="false">IF(OR($A104="",AU$4=""),0,COUNTIFS(Formulas!$A$2:$A$3001,AU$4,Formulas!$B$2:$B$3001,$A104))</f>
        <v>0</v>
      </c>
      <c r="AV104" s="21" t="n">
        <f aca="false">IF(OR($A104="",AV$4=""),0,COUNTIFS(Formulas!$A$2:$A$3001,AV$4,Formulas!$B$2:$B$3001,$A104))</f>
        <v>2</v>
      </c>
      <c r="AW104" s="21" t="n">
        <f aca="false">IF(OR($A104="",AW$4=""),0,COUNTIFS(Formulas!$A$2:$A$3001,AW$4,Formulas!$B$2:$B$3001,$A104))</f>
        <v>2</v>
      </c>
      <c r="AX104" s="21" t="n">
        <f aca="false">IF(OR($A104="",AX$4=""),0,COUNTIFS(Formulas!$A$2:$A$3001,AX$4,Formulas!$B$2:$B$3001,$A104))</f>
        <v>1</v>
      </c>
      <c r="AY104" s="21" t="n">
        <f aca="false">IF(OR($A104="",AY$4=""),0,COUNTIFS(Formulas!$A$2:$A$3001,AY$4,Formulas!$B$2:$B$3001,$A104))</f>
        <v>1</v>
      </c>
      <c r="AZ104" s="21" t="n">
        <f aca="false">IF(OR($A104="",AZ$4=""),0,COUNTIFS(Formulas!$A$2:$A$3001,AZ$4,Formulas!$B$2:$B$3001,$A104))</f>
        <v>2</v>
      </c>
      <c r="BA104" s="21" t="n">
        <f aca="false">IF(OR($A104="",BA$4=""),0,COUNTIFS(Formulas!$A$2:$A$3001,BA$4,Formulas!$B$2:$B$3001,$A104))</f>
        <v>2</v>
      </c>
      <c r="BB104" s="21" t="n">
        <f aca="false">IF(OR($A104="",BB$4=""),0,COUNTIFS(Formulas!$A$2:$A$3001,BB$4,Formulas!$B$2:$B$3001,$A104))</f>
        <v>2</v>
      </c>
      <c r="BC104" s="21" t="n">
        <f aca="false">IF(OR($A104="",BC$4=""),0,COUNTIFS(Formulas!$A$2:$A$3001,BC$4,Formulas!$B$2:$B$3001,$A104))</f>
        <v>2</v>
      </c>
      <c r="BD104" s="21" t="n">
        <f aca="false">IF(OR($A104="",BD$4=""),0,COUNTIFS(Formulas!$A$2:$A$3001,BD$4,Formulas!$B$2:$B$3001,$A104))</f>
        <v>2</v>
      </c>
      <c r="BE104" s="21" t="n">
        <f aca="false">IF(OR($A104="",BE$4=""),0,COUNTIFS(Formulas!$A$2:$A$3001,BE$4,Formulas!$B$2:$B$3001,$A104))</f>
        <v>2</v>
      </c>
      <c r="BF104" s="21" t="n">
        <f aca="false">IF(OR($A104="",BF$4=""),0,COUNTIFS(Formulas!$A$2:$A$3001,BF$4,Formulas!$B$2:$B$3001,$A104))</f>
        <v>2</v>
      </c>
      <c r="BG104" s="21" t="n">
        <f aca="false">IF(OR($A104="",BG$4=""),0,COUNTIFS(Formulas!$A$2:$A$3001,BG$4,Formulas!$B$2:$B$3001,$A104))</f>
        <v>2</v>
      </c>
      <c r="BH104" s="21" t="n">
        <f aca="false">IF(OR($A104="",BH$4=""),0,COUNTIFS(Formulas!$A$2:$A$3001,BH$4,Formulas!$B$2:$B$3001,$A104))</f>
        <v>2</v>
      </c>
      <c r="BI104" s="21" t="n">
        <f aca="false">IF(OR($A104="",BI$4=""),0,COUNTIFS(Formulas!$A$2:$A$3001,BI$4,Formulas!$B$2:$B$3001,$A104))</f>
        <v>2</v>
      </c>
      <c r="BJ104" s="21" t="n">
        <f aca="false">IF(OR($A104="",BJ$4=""),0,COUNTIFS(Formulas!$A$2:$A$3001,BJ$4,Formulas!$B$2:$B$3001,$A104))</f>
        <v>0</v>
      </c>
      <c r="BK104" s="21" t="n">
        <f aca="false">IF(OR($A104="",BK$4=""),0,COUNTIFS(Formulas!$A$2:$A$3001,BK$4,Formulas!$B$2:$B$3001,$A104))</f>
        <v>1</v>
      </c>
      <c r="BL104" s="21" t="n">
        <f aca="false">IF(OR($A104="",BL$4=""),0,COUNTIFS(Formulas!$A$2:$A$3001,BL$4,Formulas!$B$2:$B$3001,$A104))</f>
        <v>1</v>
      </c>
      <c r="BM104" s="21" t="n">
        <f aca="false">IF(OR($A104="",BM$4=""),0,COUNTIFS(Formulas!$A$2:$A$3001,BM$4,Formulas!$B$2:$B$3001,$A104))</f>
        <v>1</v>
      </c>
      <c r="BN104" s="21" t="n">
        <f aca="false">IF(OR($A104="",BN$4=""),0,COUNTIFS(Formulas!$A$2:$A$3001,BN$4,Formulas!$B$2:$B$3001,$A104))</f>
        <v>1</v>
      </c>
      <c r="BO104" s="21" t="n">
        <f aca="false">IF(OR($A104="",BO$4=""),0,COUNTIFS(Formulas!$A$2:$A$3001,BO$4,Formulas!$B$2:$B$3001,$A104))</f>
        <v>0</v>
      </c>
      <c r="BP104" s="21" t="n">
        <f aca="false">IF(OR($A104="",BP$4=""),0,COUNTIFS(Formulas!$A$2:$A$3001,BP$4,Formulas!$B$2:$B$3001,$A104))</f>
        <v>0</v>
      </c>
      <c r="BQ104" s="21" t="n">
        <f aca="false">IF(OR($A104="",BQ$4=""),0,COUNTIFS(Formulas!$A$2:$A$3001,BQ$4,Formulas!$B$2:$B$3001,$A104))</f>
        <v>0</v>
      </c>
      <c r="BR104" s="21" t="n">
        <f aca="false">IF(OR($A104="",BR$4=""),0,COUNTIFS(Formulas!$A$2:$A$3001,BR$4,Formulas!$B$2:$B$3001,$A104))</f>
        <v>0</v>
      </c>
      <c r="BS104" s="21" t="n">
        <f aca="false">IF(OR($A104="",BS$4=""),0,COUNTIFS(Formulas!$A$2:$A$3001,BS$4,Formulas!$B$2:$B$3001,$A104))</f>
        <v>0</v>
      </c>
      <c r="BT104" s="21" t="n">
        <f aca="false">IF(OR($A104="",BT$4=""),0,COUNTIFS(Formulas!$A$2:$A$3001,BT$4,Formulas!$B$2:$B$3001,$A104))</f>
        <v>0</v>
      </c>
      <c r="BU104" s="21" t="n">
        <f aca="false">IF(OR($A104="",BU$4=""),0,COUNTIFS(Formulas!$A$2:$A$3001,BU$4,Formulas!$B$2:$B$3001,$A104))</f>
        <v>0</v>
      </c>
      <c r="BV104" s="21" t="n">
        <f aca="false">IF(OR($A104="",BV$4=""),0,COUNTIFS(Formulas!$A$2:$A$3001,BV$4,Formulas!$B$2:$B$3001,$A104))</f>
        <v>0</v>
      </c>
      <c r="BW104" s="21" t="n">
        <f aca="false">IF(OR($A104="",BW$4=""),0,COUNTIFS(Formulas!$A$2:$A$3001,BW$4,Formulas!$B$2:$B$3001,$A104))</f>
        <v>0</v>
      </c>
      <c r="BX104" s="21" t="n">
        <f aca="false">IF(OR($A104="",BX$4=""),0,COUNTIFS(Formulas!$A$2:$A$3001,BX$4,Formulas!$B$2:$B$3001,$A104))</f>
        <v>0</v>
      </c>
      <c r="BY104" s="21" t="n">
        <f aca="false">IF(OR($A104="",BY$4=""),0,COUNTIFS(Formulas!$A$2:$A$3001,BY$4,Formulas!$B$2:$B$3001,$A104))</f>
        <v>0</v>
      </c>
      <c r="BZ104" s="21" t="n">
        <f aca="false">IF(OR($A104="",BZ$4=""),0,COUNTIFS(Formulas!$A$2:$A$3001,BZ$4,Formulas!$B$2:$B$3001,$A104))</f>
        <v>0</v>
      </c>
      <c r="CA104" s="21" t="n">
        <f aca="false">IF(OR($A104="",CA$4=""),0,COUNTIFS(Formulas!$A$2:$A$3001,CA$4,Formulas!$B$2:$B$3001,$A104))</f>
        <v>0</v>
      </c>
      <c r="CB104" s="21" t="n">
        <f aca="false">IF(OR($A104="",CB$4=""),0,COUNTIFS(Formulas!$A$2:$A$3001,CB$4,Formulas!$B$2:$B$3001,$A104))</f>
        <v>0</v>
      </c>
      <c r="CC104" s="21" t="n">
        <f aca="false">IF(OR($A104="",CC$4=""),0,COUNTIFS(Formulas!$A$2:$A$3001,CC$4,Formulas!$B$2:$B$3001,$A104))</f>
        <v>0</v>
      </c>
      <c r="CD104" s="21" t="n">
        <f aca="false">IF(OR($A104="",CD$4=""),0,COUNTIFS(Formulas!$A$2:$A$3001,CD$4,Formulas!$B$2:$B$3001,$A104))</f>
        <v>1</v>
      </c>
      <c r="CE104" s="21" t="n">
        <f aca="false">IF(OR($A104="",CE$4=""),0,COUNTIFS(Formulas!$A$2:$A$3001,CE$4,Formulas!$B$2:$B$3001,$A104))</f>
        <v>1</v>
      </c>
      <c r="CF104" s="21" t="n">
        <f aca="false">IF(OR($A104="",CF$4=""),0,COUNTIFS(Formulas!$A$2:$A$3001,CF$4,Formulas!$B$2:$B$3001,$A104))</f>
        <v>0</v>
      </c>
      <c r="CG104" s="21" t="n">
        <f aca="false">IF(OR($A104="",CG$4=""),0,COUNTIFS(Formulas!$A$2:$A$3001,CG$4,Formulas!$B$2:$B$3001,$A104))</f>
        <v>1</v>
      </c>
      <c r="CH104" s="21" t="n">
        <f aca="false">IF(OR($A104="",CH$4=""),0,COUNTIFS(Formulas!$A$2:$A$3001,CH$4,Formulas!$B$2:$B$3001,$A104))</f>
        <v>0</v>
      </c>
      <c r="CI104" s="21" t="n">
        <f aca="false">IF(OR($A104="",CI$4=""),0,COUNTIFS(Formulas!$A$2:$A$3001,CI$4,Formulas!$B$2:$B$3001,$A104))</f>
        <v>1</v>
      </c>
      <c r="CJ104" s="21" t="n">
        <f aca="false">IF(OR($A104="",CJ$4=""),0,COUNTIFS(Formulas!$A$2:$A$3001,CJ$4,Formulas!$B$2:$B$3001,$A104))</f>
        <v>0</v>
      </c>
      <c r="CK104" s="21" t="n">
        <f aca="false">IF(OR($A104="",CK$4=""),0,COUNTIFS(Formulas!$A$2:$A$3001,CK$4,Formulas!$B$2:$B$3001,$A104))</f>
        <v>1</v>
      </c>
      <c r="CL104" s="21" t="n">
        <f aca="false">IF(OR($A104="",CL$4=""),0,COUNTIFS(Formulas!$A$2:$A$3001,CL$4,Formulas!$B$2:$B$3001,$A104))</f>
        <v>0</v>
      </c>
      <c r="CM104" s="21" t="n">
        <f aca="false">IF(OR($A104="",CM$4=""),0,COUNTIFS(Formulas!$A$2:$A$3001,CM$4,Formulas!$B$2:$B$3001,$A104))</f>
        <v>2</v>
      </c>
      <c r="CN104" s="21" t="n">
        <f aca="false">IF(OR($A104="",CN$4=""),0,COUNTIFS(Formulas!$A$2:$A$3001,CN$4,Formulas!$B$2:$B$3001,$A104))</f>
        <v>1</v>
      </c>
      <c r="CO104" s="21" t="n">
        <f aca="false">IF(OR($A104="",CO$4=""),0,COUNTIFS(Formulas!$A$2:$A$3001,CO$4,Formulas!$B$2:$B$3001,$A104))</f>
        <v>1</v>
      </c>
      <c r="CP104" s="21" t="n">
        <f aca="false">IF(OR($A104="",CP$4=""),0,COUNTIFS(Formulas!$A$2:$A$3001,CP$4,Formulas!$B$2:$B$3001,$A104))</f>
        <v>1</v>
      </c>
      <c r="CQ104" s="21" t="n">
        <f aca="false">IF(OR($A104="",CQ$4=""),0,COUNTIFS(Formulas!$A$2:$A$3001,CQ$4,Formulas!$B$2:$B$3001,$A104))</f>
        <v>1</v>
      </c>
      <c r="CR104" s="21" t="n">
        <f aca="false">IF(OR($A104="",CR$4=""),0,COUNTIFS(Formulas!$A$2:$A$3001,CR$4,Formulas!$B$2:$B$3001,$A104))</f>
        <v>2</v>
      </c>
      <c r="CS104" s="21" t="n">
        <f aca="false">IF(OR($A104="",CS$4=""),0,COUNTIFS(Formulas!$A$2:$A$3001,CS$4,Formulas!$B$2:$B$3001,$A104))</f>
        <v>1</v>
      </c>
      <c r="CT104" s="21" t="n">
        <f aca="false">IF(OR($A104="",CT$4=""),0,COUNTIFS(Formulas!$A$2:$A$3001,CT$4,Formulas!$B$2:$B$3001,$A104))</f>
        <v>1</v>
      </c>
      <c r="CU104" s="21" t="n">
        <f aca="false">IF(OR($A104="",CU$4=""),0,COUNTIFS(Formulas!$A$2:$A$3001,CU$4,Formulas!$B$2:$B$3001,$A104))</f>
        <v>1</v>
      </c>
      <c r="CV104" s="21" t="n">
        <f aca="false">IF(OR($A104="",CV$4=""),0,COUNTIFS(Formulas!$A$2:$A$3001,CV$4,Formulas!$B$2:$B$3001,$A104))</f>
        <v>1</v>
      </c>
      <c r="CW104" s="21" t="n">
        <f aca="false">IF(OR($A104="",CW$4=""),0,COUNTIFS(Formulas!$A$2:$A$3001,CW$4,Formulas!$B$2:$B$3001,$A104))</f>
        <v>0</v>
      </c>
      <c r="CX104" s="21" t="n">
        <f aca="false">IF(OR($A104="",CX$4=""),0,COUNTIFS(Formulas!$A$2:$A$3001,CX$4,Formulas!$B$2:$B$3001,$A104))</f>
        <v>1</v>
      </c>
      <c r="CY104" s="21" t="n">
        <f aca="false">IF(OR($A104="",CY$4=""),0,COUNTIFS(Formulas!$A$2:$A$3001,CY$4,Formulas!$B$2:$B$3001,$A104))</f>
        <v>1</v>
      </c>
      <c r="CZ104" s="21" t="n">
        <f aca="false">IF(OR($A104="",CZ$4=""),0,COUNTIFS(Formulas!$A$2:$A$3001,CZ$4,Formulas!$B$2:$B$3001,$A104))</f>
        <v>0</v>
      </c>
      <c r="DA104" s="21" t="n">
        <f aca="false">IF(OR($A104="",DA$4=""),0,COUNTIFS(Formulas!$A$2:$A$3001,DA$4,Formulas!$B$2:$B$3001,$A104))</f>
        <v>2</v>
      </c>
      <c r="DB104" s="21" t="n">
        <f aca="false">IF(OR($A104="",DB$4=""),0,COUNTIFS(Formulas!$A$2:$A$3001,DB$4,Formulas!$B$2:$B$3001,$A104))</f>
        <v>0</v>
      </c>
      <c r="DC104" s="21" t="n">
        <f aca="false">IF(OR($A104="",DC$4=""),0,COUNTIFS(Formulas!$A$2:$A$3001,DC$4,Formulas!$B$2:$B$3001,$A104))</f>
        <v>0</v>
      </c>
      <c r="DD104" s="21" t="n">
        <f aca="false">IF(OR($A104="",DD$4=""),0,COUNTIFS(Formulas!$A$2:$A$3001,DD$4,Formulas!$B$2:$B$3001,$A104))</f>
        <v>0</v>
      </c>
      <c r="DE104" s="21" t="n">
        <f aca="false">IF(OR($A104="",DE$4=""),0,COUNTIFS(Formulas!$A$2:$A$3001,DE$4,Formulas!$B$2:$B$3001,$A104))</f>
        <v>0</v>
      </c>
      <c r="DF104" s="21" t="n">
        <f aca="false">IF(OR($A104="",DF$4=""),0,COUNTIFS(Formulas!$A$2:$A$3001,DF$4,Formulas!$B$2:$B$3001,$A104))</f>
        <v>0</v>
      </c>
      <c r="DG104" s="21" t="n">
        <f aca="false">IF(OR($A104="",DG$4=""),0,COUNTIFS(Formulas!$A$2:$A$3001,DG$4,Formulas!$B$2:$B$3001,$A104))</f>
        <v>0</v>
      </c>
      <c r="DH104" s="21" t="n">
        <f aca="false">IF(OR($A104="",DH$4=""),0,COUNTIFS(Formulas!$A$2:$A$3001,DH$4,Formulas!$B$2:$B$3001,$A104))</f>
        <v>0</v>
      </c>
      <c r="DI104" s="21" t="n">
        <f aca="false">IF(OR($A104="",DI$4=""),0,COUNTIFS(Formulas!$A$2:$A$3001,DI$4,Formulas!$B$2:$B$3001,$A104))</f>
        <v>0</v>
      </c>
      <c r="DJ104" s="21" t="n">
        <f aca="false">IF(OR($A104="",DJ$4=""),0,COUNTIFS(Formulas!$A$2:$A$3001,DJ$4,Formulas!$B$2:$B$3001,$A104))</f>
        <v>0</v>
      </c>
      <c r="DK104" s="21" t="n">
        <f aca="false">IF(OR($A104="",DK$4=""),0,COUNTIFS(Formulas!$A$2:$A$3001,DK$4,Formulas!$B$2:$B$3001,$A104))</f>
        <v>0</v>
      </c>
      <c r="DL104" s="21" t="n">
        <f aca="false">IF(OR($A104="",DL$4=""),0,COUNTIFS(Formulas!$A$2:$A$3001,DL$4,Formulas!$B$2:$B$3001,$A104))</f>
        <v>0</v>
      </c>
      <c r="DM104" s="21" t="n">
        <f aca="false">IF(OR($A104="",DM$4=""),0,COUNTIFS(Formulas!$A$2:$A$3001,DM$4,Formulas!$B$2:$B$3001,$A104))</f>
        <v>0</v>
      </c>
      <c r="DN104" s="21" t="n">
        <f aca="false">IF(OR($A104="",DN$4=""),0,COUNTIFS(Formulas!$A$2:$A$3001,DN$4,Formulas!$B$2:$B$3001,$A104))</f>
        <v>0</v>
      </c>
      <c r="DO104" s="21" t="n">
        <f aca="false">IF(OR($A104="",DO$4=""),0,COUNTIFS(Formulas!$A$2:$A$3001,DO$4,Formulas!$B$2:$B$3001,$A104))</f>
        <v>0</v>
      </c>
      <c r="DP104" s="21" t="n">
        <f aca="false">IF(OR($A104="",DP$4=""),0,COUNTIFS(Formulas!$A$2:$A$3001,DP$4,Formulas!$B$2:$B$3001,$A104))</f>
        <v>0</v>
      </c>
      <c r="DQ104" s="21" t="n">
        <f aca="false">IF(OR($A104="",DQ$4=""),0,COUNTIFS(Formulas!$A$2:$A$3001,DQ$4,Formulas!$B$2:$B$3001,$A104))</f>
        <v>0</v>
      </c>
      <c r="DR104" s="21" t="n">
        <f aca="false">IF(OR($A104="",DR$4=""),0,COUNTIFS(Formulas!$A$2:$A$3001,DR$4,Formulas!$B$2:$B$3001,$A104))</f>
        <v>0</v>
      </c>
      <c r="DS104" s="21" t="n">
        <f aca="false">IF(OR($A104="",DS$4=""),0,COUNTIFS(Formulas!$A$2:$A$3001,DS$4,Formulas!$B$2:$B$3001,$A104))</f>
        <v>0</v>
      </c>
      <c r="DT104" s="21" t="n">
        <f aca="false">IF(OR($A104="",DT$4=""),0,COUNTIFS(Formulas!$A$2:$A$3001,DT$4,Formulas!$B$2:$B$3001,$A104))</f>
        <v>0</v>
      </c>
      <c r="DU104" s="21" t="n">
        <f aca="false">IF(OR($A104="",DU$4=""),0,COUNTIFS(Formulas!$A$2:$A$3001,DU$4,Formulas!$B$2:$B$3001,$A104))</f>
        <v>0</v>
      </c>
      <c r="DV104" s="21" t="n">
        <f aca="false">IF(OR($A104="",DV$4=""),0,COUNTIFS(Formulas!$A$2:$A$3001,DV$4,Formulas!$B$2:$B$3001,$A104))</f>
        <v>0</v>
      </c>
      <c r="DW104" s="21" t="n">
        <f aca="false">IF(OR($A104="",DW$4=""),0,COUNTIFS(Formulas!$A$2:$A$3001,DW$4,Formulas!$B$2:$B$3001,$A104))</f>
        <v>0</v>
      </c>
      <c r="DX104" s="21" t="n">
        <f aca="false">IF(OR($A104="",DX$4=""),0,COUNTIFS(Formulas!$A$2:$A$3001,DX$4,Formulas!$B$2:$B$3001,$A104))</f>
        <v>0</v>
      </c>
      <c r="DY104" s="21" t="n">
        <f aca="false">IF(OR($A104="",DY$4=""),0,COUNTIFS(Formulas!$A$2:$A$3001,DY$4,Formulas!$B$2:$B$3001,$A104))</f>
        <v>0</v>
      </c>
      <c r="DZ104" s="21" t="n">
        <f aca="false">IF(OR($A104="",DZ$4=""),0,COUNTIFS(Formulas!$A$2:$A$3001,DZ$4,Formulas!$B$2:$B$3001,$A104))</f>
        <v>0</v>
      </c>
      <c r="EA104" s="21" t="n">
        <f aca="false">IF(OR($A104="",EA$4=""),0,COUNTIFS(Formulas!$A$2:$A$3001,EA$4,Formulas!$B$2:$B$3001,$A104))</f>
        <v>0</v>
      </c>
      <c r="EB104" s="21" t="n">
        <f aca="false">IF(OR($A104="",EB$4=""),0,COUNTIFS(Formulas!$A$2:$A$3001,EB$4,Formulas!$B$2:$B$3001,$A104))</f>
        <v>0</v>
      </c>
      <c r="EC104" s="21" t="n">
        <f aca="false">IF(OR($A104="",EC$4=""),0,COUNTIFS(Formulas!$A$2:$A$3001,EC$4,Formulas!$B$2:$B$3001,$A104))</f>
        <v>0</v>
      </c>
      <c r="ED104" s="21" t="n">
        <f aca="false">IF(OR($A104="",ED$4=""),0,COUNTIFS(Formulas!$A$2:$A$3001,ED$4,Formulas!$B$2:$B$3001,$A104))</f>
        <v>0</v>
      </c>
      <c r="EE104" s="21" t="n">
        <f aca="false">IF(OR($A104="",EE$4=""),0,COUNTIFS(Formulas!$A$2:$A$3001,EE$4,Formulas!$B$2:$B$3001,$A104))</f>
        <v>0</v>
      </c>
      <c r="EF104" s="21" t="n">
        <f aca="false">IF(OR($A104="",EF$4=""),0,COUNTIFS(Formulas!$A$2:$A$3001,EF$4,Formulas!$B$2:$B$3001,$A104))</f>
        <v>0</v>
      </c>
      <c r="EG104" s="21" t="n">
        <f aca="false">IF(OR($A104="",EG$4=""),0,COUNTIFS(Formulas!$A$2:$A$3001,EG$4,Formulas!$B$2:$B$3001,$A104))</f>
        <v>0</v>
      </c>
      <c r="EH104" s="21" t="n">
        <f aca="false">IF(OR($A104="",EH$4=""),0,COUNTIFS(Formulas!$A$2:$A$3001,EH$4,Formulas!$B$2:$B$3001,$A104))</f>
        <v>0</v>
      </c>
      <c r="EI104" s="21" t="n">
        <f aca="false">IF(OR($A104="",EI$4=""),0,COUNTIFS(Formulas!$A$2:$A$3001,EI$4,Formulas!$B$2:$B$3001,$A104))</f>
        <v>0</v>
      </c>
      <c r="EJ104" s="21" t="n">
        <f aca="false">IF(OR($A104="",EJ$4=""),0,COUNTIFS(Formulas!$A$2:$A$3001,EJ$4,Formulas!$B$2:$B$3001,$A104))</f>
        <v>0</v>
      </c>
      <c r="EK104" s="21" t="n">
        <f aca="false">IF(OR($A104="",EK$4=""),0,COUNTIFS(Formulas!$A$2:$A$3001,EK$4,Formulas!$B$2:$B$3001,$A104))</f>
        <v>0</v>
      </c>
      <c r="EL104" s="21" t="n">
        <f aca="false">IF(OR($A104="",EL$4=""),0,COUNTIFS(Formulas!$A$2:$A$3001,EL$4,Formulas!$B$2:$B$3001,$A104))</f>
        <v>0</v>
      </c>
      <c r="EM104" s="21" t="n">
        <f aca="false">IF(OR($A104="",EM$4=""),0,COUNTIFS(Formulas!$A$2:$A$3001,EM$4,Formulas!$B$2:$B$3001,$A104))</f>
        <v>0</v>
      </c>
      <c r="EN104" s="21" t="n">
        <f aca="false">IF(OR($A104="",EN$4=""),0,COUNTIFS(Formulas!$A$2:$A$3001,EN$4,Formulas!$B$2:$B$3001,$A104))</f>
        <v>0</v>
      </c>
      <c r="EO104" s="21" t="n">
        <f aca="false">IF(OR($A104="",EO$4=""),0,COUNTIFS(Formulas!$A$2:$A$3001,EO$4,Formulas!$B$2:$B$3001,$A104))</f>
        <v>0</v>
      </c>
      <c r="EP104" s="21" t="n">
        <f aca="false">IF(OR($A104="",EP$4=""),0,COUNTIFS(Formulas!$A$2:$A$3001,EP$4,Formulas!$B$2:$B$3001,$A104))</f>
        <v>0</v>
      </c>
      <c r="EQ104" s="21" t="n">
        <f aca="false">IF(OR($A104="",EQ$4=""),0,COUNTIFS(Formulas!$A$2:$A$3001,EQ$4,Formulas!$B$2:$B$3001,$A104))</f>
        <v>0</v>
      </c>
      <c r="ER104" s="21" t="n">
        <f aca="false">IF(OR($A104="",ER$4=""),0,COUNTIFS(Formulas!$A$2:$A$3001,ER$4,Formulas!$B$2:$B$3001,$A104))</f>
        <v>0</v>
      </c>
      <c r="ES104" s="21" t="n">
        <f aca="false">IF(OR($A104="",ES$4=""),0,COUNTIFS(Formulas!$A$2:$A$3001,ES$4,Formulas!$B$2:$B$3001,$A104))</f>
        <v>0</v>
      </c>
      <c r="ET104" s="21" t="n">
        <f aca="false">IF(OR($A104="",ET$4=""),0,COUNTIFS(Formulas!$A$2:$A$3001,ET$4,Formulas!$B$2:$B$3001,$A104))</f>
        <v>0</v>
      </c>
      <c r="EU104" s="21" t="n">
        <f aca="false">IF(OR($A104="",EU$4=""),0,COUNTIFS(Formulas!$A$2:$A$3001,EU$4,Formulas!$B$2:$B$3001,$A104))</f>
        <v>0</v>
      </c>
      <c r="EV104" s="21" t="n">
        <f aca="false">IF(OR($A104="",EV$4=""),0,COUNTIFS(Formulas!$A$2:$A$3001,EV$4,Formulas!$B$2:$B$3001,$A104))</f>
        <v>0</v>
      </c>
    </row>
    <row r="105" customFormat="false" ht="15" hidden="false" customHeight="false" outlineLevel="0" collapsed="false">
      <c r="A105" s="13" t="str">
        <f aca="false">IF(INDEX(Materials!$A$2:$A$301,101)="","",INDEX(Materials!$A$2:$A$301,101))</f>
        <v>Hard Gelatin Capsule</v>
      </c>
      <c r="B105" s="19" t="n">
        <f aca="false">IF(A105="","",COUNTIF(C105:EV105,"&gt;0"))</f>
        <v>5</v>
      </c>
      <c r="C105" s="21" t="n">
        <f aca="false">IF(OR($A105="",C$4=""),0,COUNTIFS(Formulas!$A$2:$A$3001,C$4,Formulas!$B$2:$B$3001,$A105))</f>
        <v>0</v>
      </c>
      <c r="D105" s="21" t="n">
        <f aca="false">IF(OR($A105="",D$4=""),0,COUNTIFS(Formulas!$A$2:$A$3001,D$4,Formulas!$B$2:$B$3001,$A105))</f>
        <v>0</v>
      </c>
      <c r="E105" s="21" t="n">
        <f aca="false">IF(OR($A105="",E$4=""),0,COUNTIFS(Formulas!$A$2:$A$3001,E$4,Formulas!$B$2:$B$3001,$A105))</f>
        <v>0</v>
      </c>
      <c r="F105" s="21" t="n">
        <f aca="false">IF(OR($A105="",F$4=""),0,COUNTIFS(Formulas!$A$2:$A$3001,F$4,Formulas!$B$2:$B$3001,$A105))</f>
        <v>0</v>
      </c>
      <c r="G105" s="21" t="n">
        <f aca="false">IF(OR($A105="",G$4=""),0,COUNTIFS(Formulas!$A$2:$A$3001,G$4,Formulas!$B$2:$B$3001,$A105))</f>
        <v>0</v>
      </c>
      <c r="H105" s="21" t="n">
        <f aca="false">IF(OR($A105="",H$4=""),0,COUNTIFS(Formulas!$A$2:$A$3001,H$4,Formulas!$B$2:$B$3001,$A105))</f>
        <v>0</v>
      </c>
      <c r="I105" s="21" t="n">
        <f aca="false">IF(OR($A105="",I$4=""),0,COUNTIFS(Formulas!$A$2:$A$3001,I$4,Formulas!$B$2:$B$3001,$A105))</f>
        <v>0</v>
      </c>
      <c r="J105" s="21" t="n">
        <f aca="false">IF(OR($A105="",J$4=""),0,COUNTIFS(Formulas!$A$2:$A$3001,J$4,Formulas!$B$2:$B$3001,$A105))</f>
        <v>0</v>
      </c>
      <c r="K105" s="21" t="n">
        <f aca="false">IF(OR($A105="",K$4=""),0,COUNTIFS(Formulas!$A$2:$A$3001,K$4,Formulas!$B$2:$B$3001,$A105))</f>
        <v>0</v>
      </c>
      <c r="L105" s="21" t="n">
        <f aca="false">IF(OR($A105="",L$4=""),0,COUNTIFS(Formulas!$A$2:$A$3001,L$4,Formulas!$B$2:$B$3001,$A105))</f>
        <v>0</v>
      </c>
      <c r="M105" s="21" t="n">
        <f aca="false">IF(OR($A105="",M$4=""),0,COUNTIFS(Formulas!$A$2:$A$3001,M$4,Formulas!$B$2:$B$3001,$A105))</f>
        <v>0</v>
      </c>
      <c r="N105" s="21" t="n">
        <f aca="false">IF(OR($A105="",N$4=""),0,COUNTIFS(Formulas!$A$2:$A$3001,N$4,Formulas!$B$2:$B$3001,$A105))</f>
        <v>0</v>
      </c>
      <c r="O105" s="21" t="n">
        <f aca="false">IF(OR($A105="",O$4=""),0,COUNTIFS(Formulas!$A$2:$A$3001,O$4,Formulas!$B$2:$B$3001,$A105))</f>
        <v>0</v>
      </c>
      <c r="P105" s="21" t="n">
        <f aca="false">IF(OR($A105="",P$4=""),0,COUNTIFS(Formulas!$A$2:$A$3001,P$4,Formulas!$B$2:$B$3001,$A105))</f>
        <v>0</v>
      </c>
      <c r="Q105" s="21" t="n">
        <f aca="false">IF(OR($A105="",Q$4=""),0,COUNTIFS(Formulas!$A$2:$A$3001,Q$4,Formulas!$B$2:$B$3001,$A105))</f>
        <v>0</v>
      </c>
      <c r="R105" s="21" t="n">
        <f aca="false">IF(OR($A105="",R$4=""),0,COUNTIFS(Formulas!$A$2:$A$3001,R$4,Formulas!$B$2:$B$3001,$A105))</f>
        <v>0</v>
      </c>
      <c r="S105" s="21" t="n">
        <f aca="false">IF(OR($A105="",S$4=""),0,COUNTIFS(Formulas!$A$2:$A$3001,S$4,Formulas!$B$2:$B$3001,$A105))</f>
        <v>0</v>
      </c>
      <c r="T105" s="21" t="n">
        <f aca="false">IF(OR($A105="",T$4=""),0,COUNTIFS(Formulas!$A$2:$A$3001,T$4,Formulas!$B$2:$B$3001,$A105))</f>
        <v>0</v>
      </c>
      <c r="U105" s="21" t="n">
        <f aca="false">IF(OR($A105="",U$4=""),0,COUNTIFS(Formulas!$A$2:$A$3001,U$4,Formulas!$B$2:$B$3001,$A105))</f>
        <v>0</v>
      </c>
      <c r="V105" s="21" t="n">
        <f aca="false">IF(OR($A105="",V$4=""),0,COUNTIFS(Formulas!$A$2:$A$3001,V$4,Formulas!$B$2:$B$3001,$A105))</f>
        <v>0</v>
      </c>
      <c r="W105" s="21" t="n">
        <f aca="false">IF(OR($A105="",W$4=""),0,COUNTIFS(Formulas!$A$2:$A$3001,W$4,Formulas!$B$2:$B$3001,$A105))</f>
        <v>0</v>
      </c>
      <c r="X105" s="21" t="n">
        <f aca="false">IF(OR($A105="",X$4=""),0,COUNTIFS(Formulas!$A$2:$A$3001,X$4,Formulas!$B$2:$B$3001,$A105))</f>
        <v>0</v>
      </c>
      <c r="Y105" s="21" t="n">
        <f aca="false">IF(OR($A105="",Y$4=""),0,COUNTIFS(Formulas!$A$2:$A$3001,Y$4,Formulas!$B$2:$B$3001,$A105))</f>
        <v>0</v>
      </c>
      <c r="Z105" s="21" t="n">
        <f aca="false">IF(OR($A105="",Z$4=""),0,COUNTIFS(Formulas!$A$2:$A$3001,Z$4,Formulas!$B$2:$B$3001,$A105))</f>
        <v>0</v>
      </c>
      <c r="AA105" s="21" t="n">
        <f aca="false">IF(OR($A105="",AA$4=""),0,COUNTIFS(Formulas!$A$2:$A$3001,AA$4,Formulas!$B$2:$B$3001,$A105))</f>
        <v>0</v>
      </c>
      <c r="AB105" s="21" t="n">
        <f aca="false">IF(OR($A105="",AB$4=""),0,COUNTIFS(Formulas!$A$2:$A$3001,AB$4,Formulas!$B$2:$B$3001,$A105))</f>
        <v>0</v>
      </c>
      <c r="AC105" s="21" t="n">
        <f aca="false">IF(OR($A105="",AC$4=""),0,COUNTIFS(Formulas!$A$2:$A$3001,AC$4,Formulas!$B$2:$B$3001,$A105))</f>
        <v>0</v>
      </c>
      <c r="AD105" s="21" t="n">
        <f aca="false">IF(OR($A105="",AD$4=""),0,COUNTIFS(Formulas!$A$2:$A$3001,AD$4,Formulas!$B$2:$B$3001,$A105))</f>
        <v>0</v>
      </c>
      <c r="AE105" s="21" t="n">
        <f aca="false">IF(OR($A105="",AE$4=""),0,COUNTIFS(Formulas!$A$2:$A$3001,AE$4,Formulas!$B$2:$B$3001,$A105))</f>
        <v>0</v>
      </c>
      <c r="AF105" s="21" t="n">
        <f aca="false">IF(OR($A105="",AF$4=""),0,COUNTIFS(Formulas!$A$2:$A$3001,AF$4,Formulas!$B$2:$B$3001,$A105))</f>
        <v>0</v>
      </c>
      <c r="AG105" s="21" t="n">
        <f aca="false">IF(OR($A105="",AG$4=""),0,COUNTIFS(Formulas!$A$2:$A$3001,AG$4,Formulas!$B$2:$B$3001,$A105))</f>
        <v>0</v>
      </c>
      <c r="AH105" s="21" t="n">
        <f aca="false">IF(OR($A105="",AH$4=""),0,COUNTIFS(Formulas!$A$2:$A$3001,AH$4,Formulas!$B$2:$B$3001,$A105))</f>
        <v>0</v>
      </c>
      <c r="AI105" s="21" t="n">
        <f aca="false">IF(OR($A105="",AI$4=""),0,COUNTIFS(Formulas!$A$2:$A$3001,AI$4,Formulas!$B$2:$B$3001,$A105))</f>
        <v>0</v>
      </c>
      <c r="AJ105" s="21" t="n">
        <f aca="false">IF(OR($A105="",AJ$4=""),0,COUNTIFS(Formulas!$A$2:$A$3001,AJ$4,Formulas!$B$2:$B$3001,$A105))</f>
        <v>0</v>
      </c>
      <c r="AK105" s="21" t="n">
        <f aca="false">IF(OR($A105="",AK$4=""),0,COUNTIFS(Formulas!$A$2:$A$3001,AK$4,Formulas!$B$2:$B$3001,$A105))</f>
        <v>0</v>
      </c>
      <c r="AL105" s="21" t="n">
        <f aca="false">IF(OR($A105="",AL$4=""),0,COUNTIFS(Formulas!$A$2:$A$3001,AL$4,Formulas!$B$2:$B$3001,$A105))</f>
        <v>0</v>
      </c>
      <c r="AM105" s="21" t="n">
        <f aca="false">IF(OR($A105="",AM$4=""),0,COUNTIFS(Formulas!$A$2:$A$3001,AM$4,Formulas!$B$2:$B$3001,$A105))</f>
        <v>1</v>
      </c>
      <c r="AN105" s="21" t="n">
        <f aca="false">IF(OR($A105="",AN$4=""),0,COUNTIFS(Formulas!$A$2:$A$3001,AN$4,Formulas!$B$2:$B$3001,$A105))</f>
        <v>1</v>
      </c>
      <c r="AO105" s="21" t="n">
        <f aca="false">IF(OR($A105="",AO$4=""),0,COUNTIFS(Formulas!$A$2:$A$3001,AO$4,Formulas!$B$2:$B$3001,$A105))</f>
        <v>0</v>
      </c>
      <c r="AP105" s="21" t="n">
        <f aca="false">IF(OR($A105="",AP$4=""),0,COUNTIFS(Formulas!$A$2:$A$3001,AP$4,Formulas!$B$2:$B$3001,$A105))</f>
        <v>0</v>
      </c>
      <c r="AQ105" s="21" t="n">
        <f aca="false">IF(OR($A105="",AQ$4=""),0,COUNTIFS(Formulas!$A$2:$A$3001,AQ$4,Formulas!$B$2:$B$3001,$A105))</f>
        <v>0</v>
      </c>
      <c r="AR105" s="21" t="n">
        <f aca="false">IF(OR($A105="",AR$4=""),0,COUNTIFS(Formulas!$A$2:$A$3001,AR$4,Formulas!$B$2:$B$3001,$A105))</f>
        <v>0</v>
      </c>
      <c r="AS105" s="21" t="n">
        <f aca="false">IF(OR($A105="",AS$4=""),0,COUNTIFS(Formulas!$A$2:$A$3001,AS$4,Formulas!$B$2:$B$3001,$A105))</f>
        <v>0</v>
      </c>
      <c r="AT105" s="21" t="n">
        <f aca="false">IF(OR($A105="",AT$4=""),0,COUNTIFS(Formulas!$A$2:$A$3001,AT$4,Formulas!$B$2:$B$3001,$A105))</f>
        <v>0</v>
      </c>
      <c r="AU105" s="21" t="n">
        <f aca="false">IF(OR($A105="",AU$4=""),0,COUNTIFS(Formulas!$A$2:$A$3001,AU$4,Formulas!$B$2:$B$3001,$A105))</f>
        <v>0</v>
      </c>
      <c r="AV105" s="21" t="n">
        <f aca="false">IF(OR($A105="",AV$4=""),0,COUNTIFS(Formulas!$A$2:$A$3001,AV$4,Formulas!$B$2:$B$3001,$A105))</f>
        <v>0</v>
      </c>
      <c r="AW105" s="21" t="n">
        <f aca="false">IF(OR($A105="",AW$4=""),0,COUNTIFS(Formulas!$A$2:$A$3001,AW$4,Formulas!$B$2:$B$3001,$A105))</f>
        <v>0</v>
      </c>
      <c r="AX105" s="21" t="n">
        <f aca="false">IF(OR($A105="",AX$4=""),0,COUNTIFS(Formulas!$A$2:$A$3001,AX$4,Formulas!$B$2:$B$3001,$A105))</f>
        <v>0</v>
      </c>
      <c r="AY105" s="21" t="n">
        <f aca="false">IF(OR($A105="",AY$4=""),0,COUNTIFS(Formulas!$A$2:$A$3001,AY$4,Formulas!$B$2:$B$3001,$A105))</f>
        <v>0</v>
      </c>
      <c r="AZ105" s="21" t="n">
        <f aca="false">IF(OR($A105="",AZ$4=""),0,COUNTIFS(Formulas!$A$2:$A$3001,AZ$4,Formulas!$B$2:$B$3001,$A105))</f>
        <v>0</v>
      </c>
      <c r="BA105" s="21" t="n">
        <f aca="false">IF(OR($A105="",BA$4=""),0,COUNTIFS(Formulas!$A$2:$A$3001,BA$4,Formulas!$B$2:$B$3001,$A105))</f>
        <v>0</v>
      </c>
      <c r="BB105" s="21" t="n">
        <f aca="false">IF(OR($A105="",BB$4=""),0,COUNTIFS(Formulas!$A$2:$A$3001,BB$4,Formulas!$B$2:$B$3001,$A105))</f>
        <v>0</v>
      </c>
      <c r="BC105" s="21" t="n">
        <f aca="false">IF(OR($A105="",BC$4=""),0,COUNTIFS(Formulas!$A$2:$A$3001,BC$4,Formulas!$B$2:$B$3001,$A105))</f>
        <v>0</v>
      </c>
      <c r="BD105" s="21" t="n">
        <f aca="false">IF(OR($A105="",BD$4=""),0,COUNTIFS(Formulas!$A$2:$A$3001,BD$4,Formulas!$B$2:$B$3001,$A105))</f>
        <v>0</v>
      </c>
      <c r="BE105" s="21" t="n">
        <f aca="false">IF(OR($A105="",BE$4=""),0,COUNTIFS(Formulas!$A$2:$A$3001,BE$4,Formulas!$B$2:$B$3001,$A105))</f>
        <v>0</v>
      </c>
      <c r="BF105" s="21" t="n">
        <f aca="false">IF(OR($A105="",BF$4=""),0,COUNTIFS(Formulas!$A$2:$A$3001,BF$4,Formulas!$B$2:$B$3001,$A105))</f>
        <v>0</v>
      </c>
      <c r="BG105" s="21" t="n">
        <f aca="false">IF(OR($A105="",BG$4=""),0,COUNTIFS(Formulas!$A$2:$A$3001,BG$4,Formulas!$B$2:$B$3001,$A105))</f>
        <v>0</v>
      </c>
      <c r="BH105" s="21" t="n">
        <f aca="false">IF(OR($A105="",BH$4=""),0,COUNTIFS(Formulas!$A$2:$A$3001,BH$4,Formulas!$B$2:$B$3001,$A105))</f>
        <v>0</v>
      </c>
      <c r="BI105" s="21" t="n">
        <f aca="false">IF(OR($A105="",BI$4=""),0,COUNTIFS(Formulas!$A$2:$A$3001,BI$4,Formulas!$B$2:$B$3001,$A105))</f>
        <v>0</v>
      </c>
      <c r="BJ105" s="21" t="n">
        <f aca="false">IF(OR($A105="",BJ$4=""),0,COUNTIFS(Formulas!$A$2:$A$3001,BJ$4,Formulas!$B$2:$B$3001,$A105))</f>
        <v>0</v>
      </c>
      <c r="BK105" s="21" t="n">
        <f aca="false">IF(OR($A105="",BK$4=""),0,COUNTIFS(Formulas!$A$2:$A$3001,BK$4,Formulas!$B$2:$B$3001,$A105))</f>
        <v>0</v>
      </c>
      <c r="BL105" s="21" t="n">
        <f aca="false">IF(OR($A105="",BL$4=""),0,COUNTIFS(Formulas!$A$2:$A$3001,BL$4,Formulas!$B$2:$B$3001,$A105))</f>
        <v>0</v>
      </c>
      <c r="BM105" s="21" t="n">
        <f aca="false">IF(OR($A105="",BM$4=""),0,COUNTIFS(Formulas!$A$2:$A$3001,BM$4,Formulas!$B$2:$B$3001,$A105))</f>
        <v>0</v>
      </c>
      <c r="BN105" s="21" t="n">
        <f aca="false">IF(OR($A105="",BN$4=""),0,COUNTIFS(Formulas!$A$2:$A$3001,BN$4,Formulas!$B$2:$B$3001,$A105))</f>
        <v>0</v>
      </c>
      <c r="BO105" s="21" t="n">
        <f aca="false">IF(OR($A105="",BO$4=""),0,COUNTIFS(Formulas!$A$2:$A$3001,BO$4,Formulas!$B$2:$B$3001,$A105))</f>
        <v>1</v>
      </c>
      <c r="BP105" s="21" t="n">
        <f aca="false">IF(OR($A105="",BP$4=""),0,COUNTIFS(Formulas!$A$2:$A$3001,BP$4,Formulas!$B$2:$B$3001,$A105))</f>
        <v>0</v>
      </c>
      <c r="BQ105" s="21" t="n">
        <f aca="false">IF(OR($A105="",BQ$4=""),0,COUNTIFS(Formulas!$A$2:$A$3001,BQ$4,Formulas!$B$2:$B$3001,$A105))</f>
        <v>0</v>
      </c>
      <c r="BR105" s="21" t="n">
        <f aca="false">IF(OR($A105="",BR$4=""),0,COUNTIFS(Formulas!$A$2:$A$3001,BR$4,Formulas!$B$2:$B$3001,$A105))</f>
        <v>0</v>
      </c>
      <c r="BS105" s="21" t="n">
        <f aca="false">IF(OR($A105="",BS$4=""),0,COUNTIFS(Formulas!$A$2:$A$3001,BS$4,Formulas!$B$2:$B$3001,$A105))</f>
        <v>0</v>
      </c>
      <c r="BT105" s="21" t="n">
        <f aca="false">IF(OR($A105="",BT$4=""),0,COUNTIFS(Formulas!$A$2:$A$3001,BT$4,Formulas!$B$2:$B$3001,$A105))</f>
        <v>0</v>
      </c>
      <c r="BU105" s="21" t="n">
        <f aca="false">IF(OR($A105="",BU$4=""),0,COUNTIFS(Formulas!$A$2:$A$3001,BU$4,Formulas!$B$2:$B$3001,$A105))</f>
        <v>0</v>
      </c>
      <c r="BV105" s="21" t="n">
        <f aca="false">IF(OR($A105="",BV$4=""),0,COUNTIFS(Formulas!$A$2:$A$3001,BV$4,Formulas!$B$2:$B$3001,$A105))</f>
        <v>0</v>
      </c>
      <c r="BW105" s="21" t="n">
        <f aca="false">IF(OR($A105="",BW$4=""),0,COUNTIFS(Formulas!$A$2:$A$3001,BW$4,Formulas!$B$2:$B$3001,$A105))</f>
        <v>0</v>
      </c>
      <c r="BX105" s="21" t="n">
        <f aca="false">IF(OR($A105="",BX$4=""),0,COUNTIFS(Formulas!$A$2:$A$3001,BX$4,Formulas!$B$2:$B$3001,$A105))</f>
        <v>0</v>
      </c>
      <c r="BY105" s="21" t="n">
        <f aca="false">IF(OR($A105="",BY$4=""),0,COUNTIFS(Formulas!$A$2:$A$3001,BY$4,Formulas!$B$2:$B$3001,$A105))</f>
        <v>0</v>
      </c>
      <c r="BZ105" s="21" t="n">
        <f aca="false">IF(OR($A105="",BZ$4=""),0,COUNTIFS(Formulas!$A$2:$A$3001,BZ$4,Formulas!$B$2:$B$3001,$A105))</f>
        <v>0</v>
      </c>
      <c r="CA105" s="21" t="n">
        <f aca="false">IF(OR($A105="",CA$4=""),0,COUNTIFS(Formulas!$A$2:$A$3001,CA$4,Formulas!$B$2:$B$3001,$A105))</f>
        <v>0</v>
      </c>
      <c r="CB105" s="21" t="n">
        <f aca="false">IF(OR($A105="",CB$4=""),0,COUNTIFS(Formulas!$A$2:$A$3001,CB$4,Formulas!$B$2:$B$3001,$A105))</f>
        <v>0</v>
      </c>
      <c r="CC105" s="21" t="n">
        <f aca="false">IF(OR($A105="",CC$4=""),0,COUNTIFS(Formulas!$A$2:$A$3001,CC$4,Formulas!$B$2:$B$3001,$A105))</f>
        <v>0</v>
      </c>
      <c r="CD105" s="21" t="n">
        <f aca="false">IF(OR($A105="",CD$4=""),0,COUNTIFS(Formulas!$A$2:$A$3001,CD$4,Formulas!$B$2:$B$3001,$A105))</f>
        <v>0</v>
      </c>
      <c r="CE105" s="21" t="n">
        <f aca="false">IF(OR($A105="",CE$4=""),0,COUNTIFS(Formulas!$A$2:$A$3001,CE$4,Formulas!$B$2:$B$3001,$A105))</f>
        <v>0</v>
      </c>
      <c r="CF105" s="21" t="n">
        <f aca="false">IF(OR($A105="",CF$4=""),0,COUNTIFS(Formulas!$A$2:$A$3001,CF$4,Formulas!$B$2:$B$3001,$A105))</f>
        <v>1</v>
      </c>
      <c r="CG105" s="21" t="n">
        <f aca="false">IF(OR($A105="",CG$4=""),0,COUNTIFS(Formulas!$A$2:$A$3001,CG$4,Formulas!$B$2:$B$3001,$A105))</f>
        <v>0</v>
      </c>
      <c r="CH105" s="21" t="n">
        <f aca="false">IF(OR($A105="",CH$4=""),0,COUNTIFS(Formulas!$A$2:$A$3001,CH$4,Formulas!$B$2:$B$3001,$A105))</f>
        <v>0</v>
      </c>
      <c r="CI105" s="21" t="n">
        <f aca="false">IF(OR($A105="",CI$4=""),0,COUNTIFS(Formulas!$A$2:$A$3001,CI$4,Formulas!$B$2:$B$3001,$A105))</f>
        <v>0</v>
      </c>
      <c r="CJ105" s="21" t="n">
        <f aca="false">IF(OR($A105="",CJ$4=""),0,COUNTIFS(Formulas!$A$2:$A$3001,CJ$4,Formulas!$B$2:$B$3001,$A105))</f>
        <v>0</v>
      </c>
      <c r="CK105" s="21" t="n">
        <f aca="false">IF(OR($A105="",CK$4=""),0,COUNTIFS(Formulas!$A$2:$A$3001,CK$4,Formulas!$B$2:$B$3001,$A105))</f>
        <v>0</v>
      </c>
      <c r="CL105" s="21" t="n">
        <f aca="false">IF(OR($A105="",CL$4=""),0,COUNTIFS(Formulas!$A$2:$A$3001,CL$4,Formulas!$B$2:$B$3001,$A105))</f>
        <v>0</v>
      </c>
      <c r="CM105" s="21" t="n">
        <f aca="false">IF(OR($A105="",CM$4=""),0,COUNTIFS(Formulas!$A$2:$A$3001,CM$4,Formulas!$B$2:$B$3001,$A105))</f>
        <v>0</v>
      </c>
      <c r="CN105" s="21" t="n">
        <f aca="false">IF(OR($A105="",CN$4=""),0,COUNTIFS(Formulas!$A$2:$A$3001,CN$4,Formulas!$B$2:$B$3001,$A105))</f>
        <v>0</v>
      </c>
      <c r="CO105" s="21" t="n">
        <f aca="false">IF(OR($A105="",CO$4=""),0,COUNTIFS(Formulas!$A$2:$A$3001,CO$4,Formulas!$B$2:$B$3001,$A105))</f>
        <v>0</v>
      </c>
      <c r="CP105" s="21" t="n">
        <f aca="false">IF(OR($A105="",CP$4=""),0,COUNTIFS(Formulas!$A$2:$A$3001,CP$4,Formulas!$B$2:$B$3001,$A105))</f>
        <v>0</v>
      </c>
      <c r="CQ105" s="21" t="n">
        <f aca="false">IF(OR($A105="",CQ$4=""),0,COUNTIFS(Formulas!$A$2:$A$3001,CQ$4,Formulas!$B$2:$B$3001,$A105))</f>
        <v>0</v>
      </c>
      <c r="CR105" s="21" t="n">
        <f aca="false">IF(OR($A105="",CR$4=""),0,COUNTIFS(Formulas!$A$2:$A$3001,CR$4,Formulas!$B$2:$B$3001,$A105))</f>
        <v>0</v>
      </c>
      <c r="CS105" s="21" t="n">
        <f aca="false">IF(OR($A105="",CS$4=""),0,COUNTIFS(Formulas!$A$2:$A$3001,CS$4,Formulas!$B$2:$B$3001,$A105))</f>
        <v>0</v>
      </c>
      <c r="CT105" s="21" t="n">
        <f aca="false">IF(OR($A105="",CT$4=""),0,COUNTIFS(Formulas!$A$2:$A$3001,CT$4,Formulas!$B$2:$B$3001,$A105))</f>
        <v>0</v>
      </c>
      <c r="CU105" s="21" t="n">
        <f aca="false">IF(OR($A105="",CU$4=""),0,COUNTIFS(Formulas!$A$2:$A$3001,CU$4,Formulas!$B$2:$B$3001,$A105))</f>
        <v>0</v>
      </c>
      <c r="CV105" s="21" t="n">
        <f aca="false">IF(OR($A105="",CV$4=""),0,COUNTIFS(Formulas!$A$2:$A$3001,CV$4,Formulas!$B$2:$B$3001,$A105))</f>
        <v>0</v>
      </c>
      <c r="CW105" s="21" t="n">
        <f aca="false">IF(OR($A105="",CW$4=""),0,COUNTIFS(Formulas!$A$2:$A$3001,CW$4,Formulas!$B$2:$B$3001,$A105))</f>
        <v>0</v>
      </c>
      <c r="CX105" s="21" t="n">
        <f aca="false">IF(OR($A105="",CX$4=""),0,COUNTIFS(Formulas!$A$2:$A$3001,CX$4,Formulas!$B$2:$B$3001,$A105))</f>
        <v>0</v>
      </c>
      <c r="CY105" s="21" t="n">
        <f aca="false">IF(OR($A105="",CY$4=""),0,COUNTIFS(Formulas!$A$2:$A$3001,CY$4,Formulas!$B$2:$B$3001,$A105))</f>
        <v>0</v>
      </c>
      <c r="CZ105" s="21" t="n">
        <f aca="false">IF(OR($A105="",CZ$4=""),0,COUNTIFS(Formulas!$A$2:$A$3001,CZ$4,Formulas!$B$2:$B$3001,$A105))</f>
        <v>0</v>
      </c>
      <c r="DA105" s="21" t="n">
        <f aca="false">IF(OR($A105="",DA$4=""),0,COUNTIFS(Formulas!$A$2:$A$3001,DA$4,Formulas!$B$2:$B$3001,$A105))</f>
        <v>0</v>
      </c>
      <c r="DB105" s="21" t="n">
        <f aca="false">IF(OR($A105="",DB$4=""),0,COUNTIFS(Formulas!$A$2:$A$3001,DB$4,Formulas!$B$2:$B$3001,$A105))</f>
        <v>0</v>
      </c>
      <c r="DC105" s="21" t="n">
        <f aca="false">IF(OR($A105="",DC$4=""),0,COUNTIFS(Formulas!$A$2:$A$3001,DC$4,Formulas!$B$2:$B$3001,$A105))</f>
        <v>0</v>
      </c>
      <c r="DD105" s="21" t="n">
        <f aca="false">IF(OR($A105="",DD$4=""),0,COUNTIFS(Formulas!$A$2:$A$3001,DD$4,Formulas!$B$2:$B$3001,$A105))</f>
        <v>1</v>
      </c>
      <c r="DE105" s="21" t="n">
        <f aca="false">IF(OR($A105="",DE$4=""),0,COUNTIFS(Formulas!$A$2:$A$3001,DE$4,Formulas!$B$2:$B$3001,$A105))</f>
        <v>0</v>
      </c>
      <c r="DF105" s="21" t="n">
        <f aca="false">IF(OR($A105="",DF$4=""),0,COUNTIFS(Formulas!$A$2:$A$3001,DF$4,Formulas!$B$2:$B$3001,$A105))</f>
        <v>0</v>
      </c>
      <c r="DG105" s="21" t="n">
        <f aca="false">IF(OR($A105="",DG$4=""),0,COUNTIFS(Formulas!$A$2:$A$3001,DG$4,Formulas!$B$2:$B$3001,$A105))</f>
        <v>0</v>
      </c>
      <c r="DH105" s="21" t="n">
        <f aca="false">IF(OR($A105="",DH$4=""),0,COUNTIFS(Formulas!$A$2:$A$3001,DH$4,Formulas!$B$2:$B$3001,$A105))</f>
        <v>0</v>
      </c>
      <c r="DI105" s="21" t="n">
        <f aca="false">IF(OR($A105="",DI$4=""),0,COUNTIFS(Formulas!$A$2:$A$3001,DI$4,Formulas!$B$2:$B$3001,$A105))</f>
        <v>0</v>
      </c>
      <c r="DJ105" s="21" t="n">
        <f aca="false">IF(OR($A105="",DJ$4=""),0,COUNTIFS(Formulas!$A$2:$A$3001,DJ$4,Formulas!$B$2:$B$3001,$A105))</f>
        <v>0</v>
      </c>
      <c r="DK105" s="21" t="n">
        <f aca="false">IF(OR($A105="",DK$4=""),0,COUNTIFS(Formulas!$A$2:$A$3001,DK$4,Formulas!$B$2:$B$3001,$A105))</f>
        <v>0</v>
      </c>
      <c r="DL105" s="21" t="n">
        <f aca="false">IF(OR($A105="",DL$4=""),0,COUNTIFS(Formulas!$A$2:$A$3001,DL$4,Formulas!$B$2:$B$3001,$A105))</f>
        <v>0</v>
      </c>
      <c r="DM105" s="21" t="n">
        <f aca="false">IF(OR($A105="",DM$4=""),0,COUNTIFS(Formulas!$A$2:$A$3001,DM$4,Formulas!$B$2:$B$3001,$A105))</f>
        <v>0</v>
      </c>
      <c r="DN105" s="21" t="n">
        <f aca="false">IF(OR($A105="",DN$4=""),0,COUNTIFS(Formulas!$A$2:$A$3001,DN$4,Formulas!$B$2:$B$3001,$A105))</f>
        <v>0</v>
      </c>
      <c r="DO105" s="21" t="n">
        <f aca="false">IF(OR($A105="",DO$4=""),0,COUNTIFS(Formulas!$A$2:$A$3001,DO$4,Formulas!$B$2:$B$3001,$A105))</f>
        <v>0</v>
      </c>
      <c r="DP105" s="21" t="n">
        <f aca="false">IF(OR($A105="",DP$4=""),0,COUNTIFS(Formulas!$A$2:$A$3001,DP$4,Formulas!$B$2:$B$3001,$A105))</f>
        <v>0</v>
      </c>
      <c r="DQ105" s="21" t="n">
        <f aca="false">IF(OR($A105="",DQ$4=""),0,COUNTIFS(Formulas!$A$2:$A$3001,DQ$4,Formulas!$B$2:$B$3001,$A105))</f>
        <v>0</v>
      </c>
      <c r="DR105" s="21" t="n">
        <f aca="false">IF(OR($A105="",DR$4=""),0,COUNTIFS(Formulas!$A$2:$A$3001,DR$4,Formulas!$B$2:$B$3001,$A105))</f>
        <v>0</v>
      </c>
      <c r="DS105" s="21" t="n">
        <f aca="false">IF(OR($A105="",DS$4=""),0,COUNTIFS(Formulas!$A$2:$A$3001,DS$4,Formulas!$B$2:$B$3001,$A105))</f>
        <v>0</v>
      </c>
      <c r="DT105" s="21" t="n">
        <f aca="false">IF(OR($A105="",DT$4=""),0,COUNTIFS(Formulas!$A$2:$A$3001,DT$4,Formulas!$B$2:$B$3001,$A105))</f>
        <v>0</v>
      </c>
      <c r="DU105" s="21" t="n">
        <f aca="false">IF(OR($A105="",DU$4=""),0,COUNTIFS(Formulas!$A$2:$A$3001,DU$4,Formulas!$B$2:$B$3001,$A105))</f>
        <v>0</v>
      </c>
      <c r="DV105" s="21" t="n">
        <f aca="false">IF(OR($A105="",DV$4=""),0,COUNTIFS(Formulas!$A$2:$A$3001,DV$4,Formulas!$B$2:$B$3001,$A105))</f>
        <v>0</v>
      </c>
      <c r="DW105" s="21" t="n">
        <f aca="false">IF(OR($A105="",DW$4=""),0,COUNTIFS(Formulas!$A$2:$A$3001,DW$4,Formulas!$B$2:$B$3001,$A105))</f>
        <v>0</v>
      </c>
      <c r="DX105" s="21" t="n">
        <f aca="false">IF(OR($A105="",DX$4=""),0,COUNTIFS(Formulas!$A$2:$A$3001,DX$4,Formulas!$B$2:$B$3001,$A105))</f>
        <v>0</v>
      </c>
      <c r="DY105" s="21" t="n">
        <f aca="false">IF(OR($A105="",DY$4=""),0,COUNTIFS(Formulas!$A$2:$A$3001,DY$4,Formulas!$B$2:$B$3001,$A105))</f>
        <v>0</v>
      </c>
      <c r="DZ105" s="21" t="n">
        <f aca="false">IF(OR($A105="",DZ$4=""),0,COUNTIFS(Formulas!$A$2:$A$3001,DZ$4,Formulas!$B$2:$B$3001,$A105))</f>
        <v>0</v>
      </c>
      <c r="EA105" s="21" t="n">
        <f aca="false">IF(OR($A105="",EA$4=""),0,COUNTIFS(Formulas!$A$2:$A$3001,EA$4,Formulas!$B$2:$B$3001,$A105))</f>
        <v>0</v>
      </c>
      <c r="EB105" s="21" t="n">
        <f aca="false">IF(OR($A105="",EB$4=""),0,COUNTIFS(Formulas!$A$2:$A$3001,EB$4,Formulas!$B$2:$B$3001,$A105))</f>
        <v>0</v>
      </c>
      <c r="EC105" s="21" t="n">
        <f aca="false">IF(OR($A105="",EC$4=""),0,COUNTIFS(Formulas!$A$2:$A$3001,EC$4,Formulas!$B$2:$B$3001,$A105))</f>
        <v>0</v>
      </c>
      <c r="ED105" s="21" t="n">
        <f aca="false">IF(OR($A105="",ED$4=""),0,COUNTIFS(Formulas!$A$2:$A$3001,ED$4,Formulas!$B$2:$B$3001,$A105))</f>
        <v>0</v>
      </c>
      <c r="EE105" s="21" t="n">
        <f aca="false">IF(OR($A105="",EE$4=""),0,COUNTIFS(Formulas!$A$2:$A$3001,EE$4,Formulas!$B$2:$B$3001,$A105))</f>
        <v>0</v>
      </c>
      <c r="EF105" s="21" t="n">
        <f aca="false">IF(OR($A105="",EF$4=""),0,COUNTIFS(Formulas!$A$2:$A$3001,EF$4,Formulas!$B$2:$B$3001,$A105))</f>
        <v>0</v>
      </c>
      <c r="EG105" s="21" t="n">
        <f aca="false">IF(OR($A105="",EG$4=""),0,COUNTIFS(Formulas!$A$2:$A$3001,EG$4,Formulas!$B$2:$B$3001,$A105))</f>
        <v>0</v>
      </c>
      <c r="EH105" s="21" t="n">
        <f aca="false">IF(OR($A105="",EH$4=""),0,COUNTIFS(Formulas!$A$2:$A$3001,EH$4,Formulas!$B$2:$B$3001,$A105))</f>
        <v>0</v>
      </c>
      <c r="EI105" s="21" t="n">
        <f aca="false">IF(OR($A105="",EI$4=""),0,COUNTIFS(Formulas!$A$2:$A$3001,EI$4,Formulas!$B$2:$B$3001,$A105))</f>
        <v>0</v>
      </c>
      <c r="EJ105" s="21" t="n">
        <f aca="false">IF(OR($A105="",EJ$4=""),0,COUNTIFS(Formulas!$A$2:$A$3001,EJ$4,Formulas!$B$2:$B$3001,$A105))</f>
        <v>0</v>
      </c>
      <c r="EK105" s="21" t="n">
        <f aca="false">IF(OR($A105="",EK$4=""),0,COUNTIFS(Formulas!$A$2:$A$3001,EK$4,Formulas!$B$2:$B$3001,$A105))</f>
        <v>0</v>
      </c>
      <c r="EL105" s="21" t="n">
        <f aca="false">IF(OR($A105="",EL$4=""),0,COUNTIFS(Formulas!$A$2:$A$3001,EL$4,Formulas!$B$2:$B$3001,$A105))</f>
        <v>0</v>
      </c>
      <c r="EM105" s="21" t="n">
        <f aca="false">IF(OR($A105="",EM$4=""),0,COUNTIFS(Formulas!$A$2:$A$3001,EM$4,Formulas!$B$2:$B$3001,$A105))</f>
        <v>0</v>
      </c>
      <c r="EN105" s="21" t="n">
        <f aca="false">IF(OR($A105="",EN$4=""),0,COUNTIFS(Formulas!$A$2:$A$3001,EN$4,Formulas!$B$2:$B$3001,$A105))</f>
        <v>0</v>
      </c>
      <c r="EO105" s="21" t="n">
        <f aca="false">IF(OR($A105="",EO$4=""),0,COUNTIFS(Formulas!$A$2:$A$3001,EO$4,Formulas!$B$2:$B$3001,$A105))</f>
        <v>0</v>
      </c>
      <c r="EP105" s="21" t="n">
        <f aca="false">IF(OR($A105="",EP$4=""),0,COUNTIFS(Formulas!$A$2:$A$3001,EP$4,Formulas!$B$2:$B$3001,$A105))</f>
        <v>0</v>
      </c>
      <c r="EQ105" s="21" t="n">
        <f aca="false">IF(OR($A105="",EQ$4=""),0,COUNTIFS(Formulas!$A$2:$A$3001,EQ$4,Formulas!$B$2:$B$3001,$A105))</f>
        <v>0</v>
      </c>
      <c r="ER105" s="21" t="n">
        <f aca="false">IF(OR($A105="",ER$4=""),0,COUNTIFS(Formulas!$A$2:$A$3001,ER$4,Formulas!$B$2:$B$3001,$A105))</f>
        <v>0</v>
      </c>
      <c r="ES105" s="21" t="n">
        <f aca="false">IF(OR($A105="",ES$4=""),0,COUNTIFS(Formulas!$A$2:$A$3001,ES$4,Formulas!$B$2:$B$3001,$A105))</f>
        <v>0</v>
      </c>
      <c r="ET105" s="21" t="n">
        <f aca="false">IF(OR($A105="",ET$4=""),0,COUNTIFS(Formulas!$A$2:$A$3001,ET$4,Formulas!$B$2:$B$3001,$A105))</f>
        <v>0</v>
      </c>
      <c r="EU105" s="21" t="n">
        <f aca="false">IF(OR($A105="",EU$4=""),0,COUNTIFS(Formulas!$A$2:$A$3001,EU$4,Formulas!$B$2:$B$3001,$A105))</f>
        <v>0</v>
      </c>
      <c r="EV105" s="21" t="n">
        <f aca="false">IF(OR($A105="",EV$4=""),0,COUNTIFS(Formulas!$A$2:$A$3001,EV$4,Formulas!$B$2:$B$3001,$A105))</f>
        <v>0</v>
      </c>
    </row>
    <row r="106" customFormat="false" ht="15" hidden="false" customHeight="false" outlineLevel="0" collapsed="false">
      <c r="A106" s="13" t="str">
        <f aca="false">IF(INDEX(Materials!$A$2:$A$301,102)="","",INDEX(Materials!$A$2:$A$301,102))</f>
        <v>Edetate Disodium</v>
      </c>
      <c r="B106" s="19" t="n">
        <f aca="false">IF(A106="","",COUNTIF(C106:EV106,"&gt;0"))</f>
        <v>6</v>
      </c>
      <c r="C106" s="21" t="n">
        <f aca="false">IF(OR($A106="",C$4=""),0,COUNTIFS(Formulas!$A$2:$A$3001,C$4,Formulas!$B$2:$B$3001,$A106))</f>
        <v>0</v>
      </c>
      <c r="D106" s="21" t="n">
        <f aca="false">IF(OR($A106="",D$4=""),0,COUNTIFS(Formulas!$A$2:$A$3001,D$4,Formulas!$B$2:$B$3001,$A106))</f>
        <v>0</v>
      </c>
      <c r="E106" s="21" t="n">
        <f aca="false">IF(OR($A106="",E$4=""),0,COUNTIFS(Formulas!$A$2:$A$3001,E$4,Formulas!$B$2:$B$3001,$A106))</f>
        <v>0</v>
      </c>
      <c r="F106" s="21" t="n">
        <f aca="false">IF(OR($A106="",F$4=""),0,COUNTIFS(Formulas!$A$2:$A$3001,F$4,Formulas!$B$2:$B$3001,$A106))</f>
        <v>0</v>
      </c>
      <c r="G106" s="21" t="n">
        <f aca="false">IF(OR($A106="",G$4=""),0,COUNTIFS(Formulas!$A$2:$A$3001,G$4,Formulas!$B$2:$B$3001,$A106))</f>
        <v>0</v>
      </c>
      <c r="H106" s="21" t="n">
        <f aca="false">IF(OR($A106="",H$4=""),0,COUNTIFS(Formulas!$A$2:$A$3001,H$4,Formulas!$B$2:$B$3001,$A106))</f>
        <v>0</v>
      </c>
      <c r="I106" s="21" t="n">
        <f aca="false">IF(OR($A106="",I$4=""),0,COUNTIFS(Formulas!$A$2:$A$3001,I$4,Formulas!$B$2:$B$3001,$A106))</f>
        <v>0</v>
      </c>
      <c r="J106" s="21" t="n">
        <f aca="false">IF(OR($A106="",J$4=""),0,COUNTIFS(Formulas!$A$2:$A$3001,J$4,Formulas!$B$2:$B$3001,$A106))</f>
        <v>0</v>
      </c>
      <c r="K106" s="21" t="n">
        <f aca="false">IF(OR($A106="",K$4=""),0,COUNTIFS(Formulas!$A$2:$A$3001,K$4,Formulas!$B$2:$B$3001,$A106))</f>
        <v>0</v>
      </c>
      <c r="L106" s="21" t="n">
        <f aca="false">IF(OR($A106="",L$4=""),0,COUNTIFS(Formulas!$A$2:$A$3001,L$4,Formulas!$B$2:$B$3001,$A106))</f>
        <v>0</v>
      </c>
      <c r="M106" s="21" t="n">
        <f aca="false">IF(OR($A106="",M$4=""),0,COUNTIFS(Formulas!$A$2:$A$3001,M$4,Formulas!$B$2:$B$3001,$A106))</f>
        <v>0</v>
      </c>
      <c r="N106" s="21" t="n">
        <f aca="false">IF(OR($A106="",N$4=""),0,COUNTIFS(Formulas!$A$2:$A$3001,N$4,Formulas!$B$2:$B$3001,$A106))</f>
        <v>0</v>
      </c>
      <c r="O106" s="21" t="n">
        <f aca="false">IF(OR($A106="",O$4=""),0,COUNTIFS(Formulas!$A$2:$A$3001,O$4,Formulas!$B$2:$B$3001,$A106))</f>
        <v>0</v>
      </c>
      <c r="P106" s="21" t="n">
        <f aca="false">IF(OR($A106="",P$4=""),0,COUNTIFS(Formulas!$A$2:$A$3001,P$4,Formulas!$B$2:$B$3001,$A106))</f>
        <v>0</v>
      </c>
      <c r="Q106" s="21" t="n">
        <f aca="false">IF(OR($A106="",Q$4=""),0,COUNTIFS(Formulas!$A$2:$A$3001,Q$4,Formulas!$B$2:$B$3001,$A106))</f>
        <v>0</v>
      </c>
      <c r="R106" s="21" t="n">
        <f aca="false">IF(OR($A106="",R$4=""),0,COUNTIFS(Formulas!$A$2:$A$3001,R$4,Formulas!$B$2:$B$3001,$A106))</f>
        <v>0</v>
      </c>
      <c r="S106" s="21" t="n">
        <f aca="false">IF(OR($A106="",S$4=""),0,COUNTIFS(Formulas!$A$2:$A$3001,S$4,Formulas!$B$2:$B$3001,$A106))</f>
        <v>0</v>
      </c>
      <c r="T106" s="21" t="n">
        <f aca="false">IF(OR($A106="",T$4=""),0,COUNTIFS(Formulas!$A$2:$A$3001,T$4,Formulas!$B$2:$B$3001,$A106))</f>
        <v>0</v>
      </c>
      <c r="U106" s="21" t="n">
        <f aca="false">IF(OR($A106="",U$4=""),0,COUNTIFS(Formulas!$A$2:$A$3001,U$4,Formulas!$B$2:$B$3001,$A106))</f>
        <v>0</v>
      </c>
      <c r="V106" s="21" t="n">
        <f aca="false">IF(OR($A106="",V$4=""),0,COUNTIFS(Formulas!$A$2:$A$3001,V$4,Formulas!$B$2:$B$3001,$A106))</f>
        <v>0</v>
      </c>
      <c r="W106" s="21" t="n">
        <f aca="false">IF(OR($A106="",W$4=""),0,COUNTIFS(Formulas!$A$2:$A$3001,W$4,Formulas!$B$2:$B$3001,$A106))</f>
        <v>0</v>
      </c>
      <c r="X106" s="21" t="n">
        <f aca="false">IF(OR($A106="",X$4=""),0,COUNTIFS(Formulas!$A$2:$A$3001,X$4,Formulas!$B$2:$B$3001,$A106))</f>
        <v>0</v>
      </c>
      <c r="Y106" s="21" t="n">
        <f aca="false">IF(OR($A106="",Y$4=""),0,COUNTIFS(Formulas!$A$2:$A$3001,Y$4,Formulas!$B$2:$B$3001,$A106))</f>
        <v>0</v>
      </c>
      <c r="Z106" s="21" t="n">
        <f aca="false">IF(OR($A106="",Z$4=""),0,COUNTIFS(Formulas!$A$2:$A$3001,Z$4,Formulas!$B$2:$B$3001,$A106))</f>
        <v>0</v>
      </c>
      <c r="AA106" s="21" t="n">
        <f aca="false">IF(OR($A106="",AA$4=""),0,COUNTIFS(Formulas!$A$2:$A$3001,AA$4,Formulas!$B$2:$B$3001,$A106))</f>
        <v>0</v>
      </c>
      <c r="AB106" s="21" t="n">
        <f aca="false">IF(OR($A106="",AB$4=""),0,COUNTIFS(Formulas!$A$2:$A$3001,AB$4,Formulas!$B$2:$B$3001,$A106))</f>
        <v>0</v>
      </c>
      <c r="AC106" s="21" t="n">
        <f aca="false">IF(OR($A106="",AC$4=""),0,COUNTIFS(Formulas!$A$2:$A$3001,AC$4,Formulas!$B$2:$B$3001,$A106))</f>
        <v>0</v>
      </c>
      <c r="AD106" s="21" t="n">
        <f aca="false">IF(OR($A106="",AD$4=""),0,COUNTIFS(Formulas!$A$2:$A$3001,AD$4,Formulas!$B$2:$B$3001,$A106))</f>
        <v>1</v>
      </c>
      <c r="AE106" s="21" t="n">
        <f aca="false">IF(OR($A106="",AE$4=""),0,COUNTIFS(Formulas!$A$2:$A$3001,AE$4,Formulas!$B$2:$B$3001,$A106))</f>
        <v>0</v>
      </c>
      <c r="AF106" s="21" t="n">
        <f aca="false">IF(OR($A106="",AF$4=""),0,COUNTIFS(Formulas!$A$2:$A$3001,AF$4,Formulas!$B$2:$B$3001,$A106))</f>
        <v>0</v>
      </c>
      <c r="AG106" s="21" t="n">
        <f aca="false">IF(OR($A106="",AG$4=""),0,COUNTIFS(Formulas!$A$2:$A$3001,AG$4,Formulas!$B$2:$B$3001,$A106))</f>
        <v>0</v>
      </c>
      <c r="AH106" s="21" t="n">
        <f aca="false">IF(OR($A106="",AH$4=""),0,COUNTIFS(Formulas!$A$2:$A$3001,AH$4,Formulas!$B$2:$B$3001,$A106))</f>
        <v>0</v>
      </c>
      <c r="AI106" s="21" t="n">
        <f aca="false">IF(OR($A106="",AI$4=""),0,COUNTIFS(Formulas!$A$2:$A$3001,AI$4,Formulas!$B$2:$B$3001,$A106))</f>
        <v>0</v>
      </c>
      <c r="AJ106" s="21" t="n">
        <f aca="false">IF(OR($A106="",AJ$4=""),0,COUNTIFS(Formulas!$A$2:$A$3001,AJ$4,Formulas!$B$2:$B$3001,$A106))</f>
        <v>0</v>
      </c>
      <c r="AK106" s="21" t="n">
        <f aca="false">IF(OR($A106="",AK$4=""),0,COUNTIFS(Formulas!$A$2:$A$3001,AK$4,Formulas!$B$2:$B$3001,$A106))</f>
        <v>0</v>
      </c>
      <c r="AL106" s="21" t="n">
        <f aca="false">IF(OR($A106="",AL$4=""),0,COUNTIFS(Formulas!$A$2:$A$3001,AL$4,Formulas!$B$2:$B$3001,$A106))</f>
        <v>0</v>
      </c>
      <c r="AM106" s="21" t="n">
        <f aca="false">IF(OR($A106="",AM$4=""),0,COUNTIFS(Formulas!$A$2:$A$3001,AM$4,Formulas!$B$2:$B$3001,$A106))</f>
        <v>0</v>
      </c>
      <c r="AN106" s="21" t="n">
        <f aca="false">IF(OR($A106="",AN$4=""),0,COUNTIFS(Formulas!$A$2:$A$3001,AN$4,Formulas!$B$2:$B$3001,$A106))</f>
        <v>0</v>
      </c>
      <c r="AO106" s="21" t="n">
        <f aca="false">IF(OR($A106="",AO$4=""),0,COUNTIFS(Formulas!$A$2:$A$3001,AO$4,Formulas!$B$2:$B$3001,$A106))</f>
        <v>0</v>
      </c>
      <c r="AP106" s="21" t="n">
        <f aca="false">IF(OR($A106="",AP$4=""),0,COUNTIFS(Formulas!$A$2:$A$3001,AP$4,Formulas!$B$2:$B$3001,$A106))</f>
        <v>0</v>
      </c>
      <c r="AQ106" s="21" t="n">
        <f aca="false">IF(OR($A106="",AQ$4=""),0,COUNTIFS(Formulas!$A$2:$A$3001,AQ$4,Formulas!$B$2:$B$3001,$A106))</f>
        <v>0</v>
      </c>
      <c r="AR106" s="21" t="n">
        <f aca="false">IF(OR($A106="",AR$4=""),0,COUNTIFS(Formulas!$A$2:$A$3001,AR$4,Formulas!$B$2:$B$3001,$A106))</f>
        <v>0</v>
      </c>
      <c r="AS106" s="21" t="n">
        <f aca="false">IF(OR($A106="",AS$4=""),0,COUNTIFS(Formulas!$A$2:$A$3001,AS$4,Formulas!$B$2:$B$3001,$A106))</f>
        <v>0</v>
      </c>
      <c r="AT106" s="21" t="n">
        <f aca="false">IF(OR($A106="",AT$4=""),0,COUNTIFS(Formulas!$A$2:$A$3001,AT$4,Formulas!$B$2:$B$3001,$A106))</f>
        <v>0</v>
      </c>
      <c r="AU106" s="21" t="n">
        <f aca="false">IF(OR($A106="",AU$4=""),0,COUNTIFS(Formulas!$A$2:$A$3001,AU$4,Formulas!$B$2:$B$3001,$A106))</f>
        <v>0</v>
      </c>
      <c r="AV106" s="21" t="n">
        <f aca="false">IF(OR($A106="",AV$4=""),0,COUNTIFS(Formulas!$A$2:$A$3001,AV$4,Formulas!$B$2:$B$3001,$A106))</f>
        <v>0</v>
      </c>
      <c r="AW106" s="21" t="n">
        <f aca="false">IF(OR($A106="",AW$4=""),0,COUNTIFS(Formulas!$A$2:$A$3001,AW$4,Formulas!$B$2:$B$3001,$A106))</f>
        <v>0</v>
      </c>
      <c r="AX106" s="21" t="n">
        <f aca="false">IF(OR($A106="",AX$4=""),0,COUNTIFS(Formulas!$A$2:$A$3001,AX$4,Formulas!$B$2:$B$3001,$A106))</f>
        <v>0</v>
      </c>
      <c r="AY106" s="21" t="n">
        <f aca="false">IF(OR($A106="",AY$4=""),0,COUNTIFS(Formulas!$A$2:$A$3001,AY$4,Formulas!$B$2:$B$3001,$A106))</f>
        <v>0</v>
      </c>
      <c r="AZ106" s="21" t="n">
        <f aca="false">IF(OR($A106="",AZ$4=""),0,COUNTIFS(Formulas!$A$2:$A$3001,AZ$4,Formulas!$B$2:$B$3001,$A106))</f>
        <v>0</v>
      </c>
      <c r="BA106" s="21" t="n">
        <f aca="false">IF(OR($A106="",BA$4=""),0,COUNTIFS(Formulas!$A$2:$A$3001,BA$4,Formulas!$B$2:$B$3001,$A106))</f>
        <v>0</v>
      </c>
      <c r="BB106" s="21" t="n">
        <f aca="false">IF(OR($A106="",BB$4=""),0,COUNTIFS(Formulas!$A$2:$A$3001,BB$4,Formulas!$B$2:$B$3001,$A106))</f>
        <v>0</v>
      </c>
      <c r="BC106" s="21" t="n">
        <f aca="false">IF(OR($A106="",BC$4=""),0,COUNTIFS(Formulas!$A$2:$A$3001,BC$4,Formulas!$B$2:$B$3001,$A106))</f>
        <v>0</v>
      </c>
      <c r="BD106" s="21" t="n">
        <f aca="false">IF(OR($A106="",BD$4=""),0,COUNTIFS(Formulas!$A$2:$A$3001,BD$4,Formulas!$B$2:$B$3001,$A106))</f>
        <v>0</v>
      </c>
      <c r="BE106" s="21" t="n">
        <f aca="false">IF(OR($A106="",BE$4=""),0,COUNTIFS(Formulas!$A$2:$A$3001,BE$4,Formulas!$B$2:$B$3001,$A106))</f>
        <v>0</v>
      </c>
      <c r="BF106" s="21" t="n">
        <f aca="false">IF(OR($A106="",BF$4=""),0,COUNTIFS(Formulas!$A$2:$A$3001,BF$4,Formulas!$B$2:$B$3001,$A106))</f>
        <v>0</v>
      </c>
      <c r="BG106" s="21" t="n">
        <f aca="false">IF(OR($A106="",BG$4=""),0,COUNTIFS(Formulas!$A$2:$A$3001,BG$4,Formulas!$B$2:$B$3001,$A106))</f>
        <v>0</v>
      </c>
      <c r="BH106" s="21" t="n">
        <f aca="false">IF(OR($A106="",BH$4=""),0,COUNTIFS(Formulas!$A$2:$A$3001,BH$4,Formulas!$B$2:$B$3001,$A106))</f>
        <v>0</v>
      </c>
      <c r="BI106" s="21" t="n">
        <f aca="false">IF(OR($A106="",BI$4=""),0,COUNTIFS(Formulas!$A$2:$A$3001,BI$4,Formulas!$B$2:$B$3001,$A106))</f>
        <v>0</v>
      </c>
      <c r="BJ106" s="21" t="n">
        <f aca="false">IF(OR($A106="",BJ$4=""),0,COUNTIFS(Formulas!$A$2:$A$3001,BJ$4,Formulas!$B$2:$B$3001,$A106))</f>
        <v>0</v>
      </c>
      <c r="BK106" s="21" t="n">
        <f aca="false">IF(OR($A106="",BK$4=""),0,COUNTIFS(Formulas!$A$2:$A$3001,BK$4,Formulas!$B$2:$B$3001,$A106))</f>
        <v>0</v>
      </c>
      <c r="BL106" s="21" t="n">
        <f aca="false">IF(OR($A106="",BL$4=""),0,COUNTIFS(Formulas!$A$2:$A$3001,BL$4,Formulas!$B$2:$B$3001,$A106))</f>
        <v>0</v>
      </c>
      <c r="BM106" s="21" t="n">
        <f aca="false">IF(OR($A106="",BM$4=""),0,COUNTIFS(Formulas!$A$2:$A$3001,BM$4,Formulas!$B$2:$B$3001,$A106))</f>
        <v>0</v>
      </c>
      <c r="BN106" s="21" t="n">
        <f aca="false">IF(OR($A106="",BN$4=""),0,COUNTIFS(Formulas!$A$2:$A$3001,BN$4,Formulas!$B$2:$B$3001,$A106))</f>
        <v>0</v>
      </c>
      <c r="BO106" s="21" t="n">
        <f aca="false">IF(OR($A106="",BO$4=""),0,COUNTIFS(Formulas!$A$2:$A$3001,BO$4,Formulas!$B$2:$B$3001,$A106))</f>
        <v>0</v>
      </c>
      <c r="BP106" s="21" t="n">
        <f aca="false">IF(OR($A106="",BP$4=""),0,COUNTIFS(Formulas!$A$2:$A$3001,BP$4,Formulas!$B$2:$B$3001,$A106))</f>
        <v>1</v>
      </c>
      <c r="BQ106" s="21" t="n">
        <f aca="false">IF(OR($A106="",BQ$4=""),0,COUNTIFS(Formulas!$A$2:$A$3001,BQ$4,Formulas!$B$2:$B$3001,$A106))</f>
        <v>1</v>
      </c>
      <c r="BR106" s="21" t="n">
        <f aca="false">IF(OR($A106="",BR$4=""),0,COUNTIFS(Formulas!$A$2:$A$3001,BR$4,Formulas!$B$2:$B$3001,$A106))</f>
        <v>1</v>
      </c>
      <c r="BS106" s="21" t="n">
        <f aca="false">IF(OR($A106="",BS$4=""),0,COUNTIFS(Formulas!$A$2:$A$3001,BS$4,Formulas!$B$2:$B$3001,$A106))</f>
        <v>1</v>
      </c>
      <c r="BT106" s="21" t="n">
        <f aca="false">IF(OR($A106="",BT$4=""),0,COUNTIFS(Formulas!$A$2:$A$3001,BT$4,Formulas!$B$2:$B$3001,$A106))</f>
        <v>1</v>
      </c>
      <c r="BU106" s="21" t="n">
        <f aca="false">IF(OR($A106="",BU$4=""),0,COUNTIFS(Formulas!$A$2:$A$3001,BU$4,Formulas!$B$2:$B$3001,$A106))</f>
        <v>0</v>
      </c>
      <c r="BV106" s="21" t="n">
        <f aca="false">IF(OR($A106="",BV$4=""),0,COUNTIFS(Formulas!$A$2:$A$3001,BV$4,Formulas!$B$2:$B$3001,$A106))</f>
        <v>0</v>
      </c>
      <c r="BW106" s="21" t="n">
        <f aca="false">IF(OR($A106="",BW$4=""),0,COUNTIFS(Formulas!$A$2:$A$3001,BW$4,Formulas!$B$2:$B$3001,$A106))</f>
        <v>0</v>
      </c>
      <c r="BX106" s="21" t="n">
        <f aca="false">IF(OR($A106="",BX$4=""),0,COUNTIFS(Formulas!$A$2:$A$3001,BX$4,Formulas!$B$2:$B$3001,$A106))</f>
        <v>0</v>
      </c>
      <c r="BY106" s="21" t="n">
        <f aca="false">IF(OR($A106="",BY$4=""),0,COUNTIFS(Formulas!$A$2:$A$3001,BY$4,Formulas!$B$2:$B$3001,$A106))</f>
        <v>0</v>
      </c>
      <c r="BZ106" s="21" t="n">
        <f aca="false">IF(OR($A106="",BZ$4=""),0,COUNTIFS(Formulas!$A$2:$A$3001,BZ$4,Formulas!$B$2:$B$3001,$A106))</f>
        <v>0</v>
      </c>
      <c r="CA106" s="21" t="n">
        <f aca="false">IF(OR($A106="",CA$4=""),0,COUNTIFS(Formulas!$A$2:$A$3001,CA$4,Formulas!$B$2:$B$3001,$A106))</f>
        <v>0</v>
      </c>
      <c r="CB106" s="21" t="n">
        <f aca="false">IF(OR($A106="",CB$4=""),0,COUNTIFS(Formulas!$A$2:$A$3001,CB$4,Formulas!$B$2:$B$3001,$A106))</f>
        <v>0</v>
      </c>
      <c r="CC106" s="21" t="n">
        <f aca="false">IF(OR($A106="",CC$4=""),0,COUNTIFS(Formulas!$A$2:$A$3001,CC$4,Formulas!$B$2:$B$3001,$A106))</f>
        <v>0</v>
      </c>
      <c r="CD106" s="21" t="n">
        <f aca="false">IF(OR($A106="",CD$4=""),0,COUNTIFS(Formulas!$A$2:$A$3001,CD$4,Formulas!$B$2:$B$3001,$A106))</f>
        <v>0</v>
      </c>
      <c r="CE106" s="21" t="n">
        <f aca="false">IF(OR($A106="",CE$4=""),0,COUNTIFS(Formulas!$A$2:$A$3001,CE$4,Formulas!$B$2:$B$3001,$A106))</f>
        <v>0</v>
      </c>
      <c r="CF106" s="21" t="n">
        <f aca="false">IF(OR($A106="",CF$4=""),0,COUNTIFS(Formulas!$A$2:$A$3001,CF$4,Formulas!$B$2:$B$3001,$A106))</f>
        <v>0</v>
      </c>
      <c r="CG106" s="21" t="n">
        <f aca="false">IF(OR($A106="",CG$4=""),0,COUNTIFS(Formulas!$A$2:$A$3001,CG$4,Formulas!$B$2:$B$3001,$A106))</f>
        <v>0</v>
      </c>
      <c r="CH106" s="21" t="n">
        <f aca="false">IF(OR($A106="",CH$4=""),0,COUNTIFS(Formulas!$A$2:$A$3001,CH$4,Formulas!$B$2:$B$3001,$A106))</f>
        <v>0</v>
      </c>
      <c r="CI106" s="21" t="n">
        <f aca="false">IF(OR($A106="",CI$4=""),0,COUNTIFS(Formulas!$A$2:$A$3001,CI$4,Formulas!$B$2:$B$3001,$A106))</f>
        <v>0</v>
      </c>
      <c r="CJ106" s="21" t="n">
        <f aca="false">IF(OR($A106="",CJ$4=""),0,COUNTIFS(Formulas!$A$2:$A$3001,CJ$4,Formulas!$B$2:$B$3001,$A106))</f>
        <v>0</v>
      </c>
      <c r="CK106" s="21" t="n">
        <f aca="false">IF(OR($A106="",CK$4=""),0,COUNTIFS(Formulas!$A$2:$A$3001,CK$4,Formulas!$B$2:$B$3001,$A106))</f>
        <v>0</v>
      </c>
      <c r="CL106" s="21" t="n">
        <f aca="false">IF(OR($A106="",CL$4=""),0,COUNTIFS(Formulas!$A$2:$A$3001,CL$4,Formulas!$B$2:$B$3001,$A106))</f>
        <v>0</v>
      </c>
      <c r="CM106" s="21" t="n">
        <f aca="false">IF(OR($A106="",CM$4=""),0,COUNTIFS(Formulas!$A$2:$A$3001,CM$4,Formulas!$B$2:$B$3001,$A106))</f>
        <v>0</v>
      </c>
      <c r="CN106" s="21" t="n">
        <f aca="false">IF(OR($A106="",CN$4=""),0,COUNTIFS(Formulas!$A$2:$A$3001,CN$4,Formulas!$B$2:$B$3001,$A106))</f>
        <v>0</v>
      </c>
      <c r="CO106" s="21" t="n">
        <f aca="false">IF(OR($A106="",CO$4=""),0,COUNTIFS(Formulas!$A$2:$A$3001,CO$4,Formulas!$B$2:$B$3001,$A106))</f>
        <v>0</v>
      </c>
      <c r="CP106" s="21" t="n">
        <f aca="false">IF(OR($A106="",CP$4=""),0,COUNTIFS(Formulas!$A$2:$A$3001,CP$4,Formulas!$B$2:$B$3001,$A106))</f>
        <v>0</v>
      </c>
      <c r="CQ106" s="21" t="n">
        <f aca="false">IF(OR($A106="",CQ$4=""),0,COUNTIFS(Formulas!$A$2:$A$3001,CQ$4,Formulas!$B$2:$B$3001,$A106))</f>
        <v>0</v>
      </c>
      <c r="CR106" s="21" t="n">
        <f aca="false">IF(OR($A106="",CR$4=""),0,COUNTIFS(Formulas!$A$2:$A$3001,CR$4,Formulas!$B$2:$B$3001,$A106))</f>
        <v>0</v>
      </c>
      <c r="CS106" s="21" t="n">
        <f aca="false">IF(OR($A106="",CS$4=""),0,COUNTIFS(Formulas!$A$2:$A$3001,CS$4,Formulas!$B$2:$B$3001,$A106))</f>
        <v>0</v>
      </c>
      <c r="CT106" s="21" t="n">
        <f aca="false">IF(OR($A106="",CT$4=""),0,COUNTIFS(Formulas!$A$2:$A$3001,CT$4,Formulas!$B$2:$B$3001,$A106))</f>
        <v>0</v>
      </c>
      <c r="CU106" s="21" t="n">
        <f aca="false">IF(OR($A106="",CU$4=""),0,COUNTIFS(Formulas!$A$2:$A$3001,CU$4,Formulas!$B$2:$B$3001,$A106))</f>
        <v>0</v>
      </c>
      <c r="CV106" s="21" t="n">
        <f aca="false">IF(OR($A106="",CV$4=""),0,COUNTIFS(Formulas!$A$2:$A$3001,CV$4,Formulas!$B$2:$B$3001,$A106))</f>
        <v>0</v>
      </c>
      <c r="CW106" s="21" t="n">
        <f aca="false">IF(OR($A106="",CW$4=""),0,COUNTIFS(Formulas!$A$2:$A$3001,CW$4,Formulas!$B$2:$B$3001,$A106))</f>
        <v>0</v>
      </c>
      <c r="CX106" s="21" t="n">
        <f aca="false">IF(OR($A106="",CX$4=""),0,COUNTIFS(Formulas!$A$2:$A$3001,CX$4,Formulas!$B$2:$B$3001,$A106))</f>
        <v>0</v>
      </c>
      <c r="CY106" s="21" t="n">
        <f aca="false">IF(OR($A106="",CY$4=""),0,COUNTIFS(Formulas!$A$2:$A$3001,CY$4,Formulas!$B$2:$B$3001,$A106))</f>
        <v>0</v>
      </c>
      <c r="CZ106" s="21" t="n">
        <f aca="false">IF(OR($A106="",CZ$4=""),0,COUNTIFS(Formulas!$A$2:$A$3001,CZ$4,Formulas!$B$2:$B$3001,$A106))</f>
        <v>0</v>
      </c>
      <c r="DA106" s="21" t="n">
        <f aca="false">IF(OR($A106="",DA$4=""),0,COUNTIFS(Formulas!$A$2:$A$3001,DA$4,Formulas!$B$2:$B$3001,$A106))</f>
        <v>0</v>
      </c>
      <c r="DB106" s="21" t="n">
        <f aca="false">IF(OR($A106="",DB$4=""),0,COUNTIFS(Formulas!$A$2:$A$3001,DB$4,Formulas!$B$2:$B$3001,$A106))</f>
        <v>0</v>
      </c>
      <c r="DC106" s="21" t="n">
        <f aca="false">IF(OR($A106="",DC$4=""),0,COUNTIFS(Formulas!$A$2:$A$3001,DC$4,Formulas!$B$2:$B$3001,$A106))</f>
        <v>0</v>
      </c>
      <c r="DD106" s="21" t="n">
        <f aca="false">IF(OR($A106="",DD$4=""),0,COUNTIFS(Formulas!$A$2:$A$3001,DD$4,Formulas!$B$2:$B$3001,$A106))</f>
        <v>0</v>
      </c>
      <c r="DE106" s="21" t="n">
        <f aca="false">IF(OR($A106="",DE$4=""),0,COUNTIFS(Formulas!$A$2:$A$3001,DE$4,Formulas!$B$2:$B$3001,$A106))</f>
        <v>0</v>
      </c>
      <c r="DF106" s="21" t="n">
        <f aca="false">IF(OR($A106="",DF$4=""),0,COUNTIFS(Formulas!$A$2:$A$3001,DF$4,Formulas!$B$2:$B$3001,$A106))</f>
        <v>0</v>
      </c>
      <c r="DG106" s="21" t="n">
        <f aca="false">IF(OR($A106="",DG$4=""),0,COUNTIFS(Formulas!$A$2:$A$3001,DG$4,Formulas!$B$2:$B$3001,$A106))</f>
        <v>0</v>
      </c>
      <c r="DH106" s="21" t="n">
        <f aca="false">IF(OR($A106="",DH$4=""),0,COUNTIFS(Formulas!$A$2:$A$3001,DH$4,Formulas!$B$2:$B$3001,$A106))</f>
        <v>0</v>
      </c>
      <c r="DI106" s="21" t="n">
        <f aca="false">IF(OR($A106="",DI$4=""),0,COUNTIFS(Formulas!$A$2:$A$3001,DI$4,Formulas!$B$2:$B$3001,$A106))</f>
        <v>0</v>
      </c>
      <c r="DJ106" s="21" t="n">
        <f aca="false">IF(OR($A106="",DJ$4=""),0,COUNTIFS(Formulas!$A$2:$A$3001,DJ$4,Formulas!$B$2:$B$3001,$A106))</f>
        <v>0</v>
      </c>
      <c r="DK106" s="21" t="n">
        <f aca="false">IF(OR($A106="",DK$4=""),0,COUNTIFS(Formulas!$A$2:$A$3001,DK$4,Formulas!$B$2:$B$3001,$A106))</f>
        <v>0</v>
      </c>
      <c r="DL106" s="21" t="n">
        <f aca="false">IF(OR($A106="",DL$4=""),0,COUNTIFS(Formulas!$A$2:$A$3001,DL$4,Formulas!$B$2:$B$3001,$A106))</f>
        <v>0</v>
      </c>
      <c r="DM106" s="21" t="n">
        <f aca="false">IF(OR($A106="",DM$4=""),0,COUNTIFS(Formulas!$A$2:$A$3001,DM$4,Formulas!$B$2:$B$3001,$A106))</f>
        <v>0</v>
      </c>
      <c r="DN106" s="21" t="n">
        <f aca="false">IF(OR($A106="",DN$4=""),0,COUNTIFS(Formulas!$A$2:$A$3001,DN$4,Formulas!$B$2:$B$3001,$A106))</f>
        <v>0</v>
      </c>
      <c r="DO106" s="21" t="n">
        <f aca="false">IF(OR($A106="",DO$4=""),0,COUNTIFS(Formulas!$A$2:$A$3001,DO$4,Formulas!$B$2:$B$3001,$A106))</f>
        <v>0</v>
      </c>
      <c r="DP106" s="21" t="n">
        <f aca="false">IF(OR($A106="",DP$4=""),0,COUNTIFS(Formulas!$A$2:$A$3001,DP$4,Formulas!$B$2:$B$3001,$A106))</f>
        <v>0</v>
      </c>
      <c r="DQ106" s="21" t="n">
        <f aca="false">IF(OR($A106="",DQ$4=""),0,COUNTIFS(Formulas!$A$2:$A$3001,DQ$4,Formulas!$B$2:$B$3001,$A106))</f>
        <v>0</v>
      </c>
      <c r="DR106" s="21" t="n">
        <f aca="false">IF(OR($A106="",DR$4=""),0,COUNTIFS(Formulas!$A$2:$A$3001,DR$4,Formulas!$B$2:$B$3001,$A106))</f>
        <v>0</v>
      </c>
      <c r="DS106" s="21" t="n">
        <f aca="false">IF(OR($A106="",DS$4=""),0,COUNTIFS(Formulas!$A$2:$A$3001,DS$4,Formulas!$B$2:$B$3001,$A106))</f>
        <v>0</v>
      </c>
      <c r="DT106" s="21" t="n">
        <f aca="false">IF(OR($A106="",DT$4=""),0,COUNTIFS(Formulas!$A$2:$A$3001,DT$4,Formulas!$B$2:$B$3001,$A106))</f>
        <v>0</v>
      </c>
      <c r="DU106" s="21" t="n">
        <f aca="false">IF(OR($A106="",DU$4=""),0,COUNTIFS(Formulas!$A$2:$A$3001,DU$4,Formulas!$B$2:$B$3001,$A106))</f>
        <v>0</v>
      </c>
      <c r="DV106" s="21" t="n">
        <f aca="false">IF(OR($A106="",DV$4=""),0,COUNTIFS(Formulas!$A$2:$A$3001,DV$4,Formulas!$B$2:$B$3001,$A106))</f>
        <v>0</v>
      </c>
      <c r="DW106" s="21" t="n">
        <f aca="false">IF(OR($A106="",DW$4=""),0,COUNTIFS(Formulas!$A$2:$A$3001,DW$4,Formulas!$B$2:$B$3001,$A106))</f>
        <v>0</v>
      </c>
      <c r="DX106" s="21" t="n">
        <f aca="false">IF(OR($A106="",DX$4=""),0,COUNTIFS(Formulas!$A$2:$A$3001,DX$4,Formulas!$B$2:$B$3001,$A106))</f>
        <v>0</v>
      </c>
      <c r="DY106" s="21" t="n">
        <f aca="false">IF(OR($A106="",DY$4=""),0,COUNTIFS(Formulas!$A$2:$A$3001,DY$4,Formulas!$B$2:$B$3001,$A106))</f>
        <v>0</v>
      </c>
      <c r="DZ106" s="21" t="n">
        <f aca="false">IF(OR($A106="",DZ$4=""),0,COUNTIFS(Formulas!$A$2:$A$3001,DZ$4,Formulas!$B$2:$B$3001,$A106))</f>
        <v>0</v>
      </c>
      <c r="EA106" s="21" t="n">
        <f aca="false">IF(OR($A106="",EA$4=""),0,COUNTIFS(Formulas!$A$2:$A$3001,EA$4,Formulas!$B$2:$B$3001,$A106))</f>
        <v>0</v>
      </c>
      <c r="EB106" s="21" t="n">
        <f aca="false">IF(OR($A106="",EB$4=""),0,COUNTIFS(Formulas!$A$2:$A$3001,EB$4,Formulas!$B$2:$B$3001,$A106))</f>
        <v>0</v>
      </c>
      <c r="EC106" s="21" t="n">
        <f aca="false">IF(OR($A106="",EC$4=""),0,COUNTIFS(Formulas!$A$2:$A$3001,EC$4,Formulas!$B$2:$B$3001,$A106))</f>
        <v>0</v>
      </c>
      <c r="ED106" s="21" t="n">
        <f aca="false">IF(OR($A106="",ED$4=""),0,COUNTIFS(Formulas!$A$2:$A$3001,ED$4,Formulas!$B$2:$B$3001,$A106))</f>
        <v>0</v>
      </c>
      <c r="EE106" s="21" t="n">
        <f aca="false">IF(OR($A106="",EE$4=""),0,COUNTIFS(Formulas!$A$2:$A$3001,EE$4,Formulas!$B$2:$B$3001,$A106))</f>
        <v>0</v>
      </c>
      <c r="EF106" s="21" t="n">
        <f aca="false">IF(OR($A106="",EF$4=""),0,COUNTIFS(Formulas!$A$2:$A$3001,EF$4,Formulas!$B$2:$B$3001,$A106))</f>
        <v>0</v>
      </c>
      <c r="EG106" s="21" t="n">
        <f aca="false">IF(OR($A106="",EG$4=""),0,COUNTIFS(Formulas!$A$2:$A$3001,EG$4,Formulas!$B$2:$B$3001,$A106))</f>
        <v>0</v>
      </c>
      <c r="EH106" s="21" t="n">
        <f aca="false">IF(OR($A106="",EH$4=""),0,COUNTIFS(Formulas!$A$2:$A$3001,EH$4,Formulas!$B$2:$B$3001,$A106))</f>
        <v>0</v>
      </c>
      <c r="EI106" s="21" t="n">
        <f aca="false">IF(OR($A106="",EI$4=""),0,COUNTIFS(Formulas!$A$2:$A$3001,EI$4,Formulas!$B$2:$B$3001,$A106))</f>
        <v>0</v>
      </c>
      <c r="EJ106" s="21" t="n">
        <f aca="false">IF(OR($A106="",EJ$4=""),0,COUNTIFS(Formulas!$A$2:$A$3001,EJ$4,Formulas!$B$2:$B$3001,$A106))</f>
        <v>0</v>
      </c>
      <c r="EK106" s="21" t="n">
        <f aca="false">IF(OR($A106="",EK$4=""),0,COUNTIFS(Formulas!$A$2:$A$3001,EK$4,Formulas!$B$2:$B$3001,$A106))</f>
        <v>0</v>
      </c>
      <c r="EL106" s="21" t="n">
        <f aca="false">IF(OR($A106="",EL$4=""),0,COUNTIFS(Formulas!$A$2:$A$3001,EL$4,Formulas!$B$2:$B$3001,$A106))</f>
        <v>0</v>
      </c>
      <c r="EM106" s="21" t="n">
        <f aca="false">IF(OR($A106="",EM$4=""),0,COUNTIFS(Formulas!$A$2:$A$3001,EM$4,Formulas!$B$2:$B$3001,$A106))</f>
        <v>0</v>
      </c>
      <c r="EN106" s="21" t="n">
        <f aca="false">IF(OR($A106="",EN$4=""),0,COUNTIFS(Formulas!$A$2:$A$3001,EN$4,Formulas!$B$2:$B$3001,$A106))</f>
        <v>0</v>
      </c>
      <c r="EO106" s="21" t="n">
        <f aca="false">IF(OR($A106="",EO$4=""),0,COUNTIFS(Formulas!$A$2:$A$3001,EO$4,Formulas!$B$2:$B$3001,$A106))</f>
        <v>0</v>
      </c>
      <c r="EP106" s="21" t="n">
        <f aca="false">IF(OR($A106="",EP$4=""),0,COUNTIFS(Formulas!$A$2:$A$3001,EP$4,Formulas!$B$2:$B$3001,$A106))</f>
        <v>0</v>
      </c>
      <c r="EQ106" s="21" t="n">
        <f aca="false">IF(OR($A106="",EQ$4=""),0,COUNTIFS(Formulas!$A$2:$A$3001,EQ$4,Formulas!$B$2:$B$3001,$A106))</f>
        <v>0</v>
      </c>
      <c r="ER106" s="21" t="n">
        <f aca="false">IF(OR($A106="",ER$4=""),0,COUNTIFS(Formulas!$A$2:$A$3001,ER$4,Formulas!$B$2:$B$3001,$A106))</f>
        <v>0</v>
      </c>
      <c r="ES106" s="21" t="n">
        <f aca="false">IF(OR($A106="",ES$4=""),0,COUNTIFS(Formulas!$A$2:$A$3001,ES$4,Formulas!$B$2:$B$3001,$A106))</f>
        <v>0</v>
      </c>
      <c r="ET106" s="21" t="n">
        <f aca="false">IF(OR($A106="",ET$4=""),0,COUNTIFS(Formulas!$A$2:$A$3001,ET$4,Formulas!$B$2:$B$3001,$A106))</f>
        <v>0</v>
      </c>
      <c r="EU106" s="21" t="n">
        <f aca="false">IF(OR($A106="",EU$4=""),0,COUNTIFS(Formulas!$A$2:$A$3001,EU$4,Formulas!$B$2:$B$3001,$A106))</f>
        <v>0</v>
      </c>
      <c r="EV106" s="21" t="n">
        <f aca="false">IF(OR($A106="",EV$4=""),0,COUNTIFS(Formulas!$A$2:$A$3001,EV$4,Formulas!$B$2:$B$3001,$A106))</f>
        <v>0</v>
      </c>
    </row>
    <row r="107" customFormat="false" ht="15" hidden="false" customHeight="false" outlineLevel="0" collapsed="false">
      <c r="A107" s="13" t="str">
        <f aca="false">IF(INDEX(Materials!$A$2:$A$301,103)="","",INDEX(Materials!$A$2:$A$301,103))</f>
        <v>Allura Red</v>
      </c>
      <c r="B107" s="19" t="n">
        <f aca="false">IF(A107="","",COUNTIF(C107:EV107,"&gt;0"))</f>
        <v>10</v>
      </c>
      <c r="C107" s="21" t="n">
        <f aca="false">IF(OR($A107="",C$4=""),0,COUNTIFS(Formulas!$A$2:$A$3001,C$4,Formulas!$B$2:$B$3001,$A107))</f>
        <v>0</v>
      </c>
      <c r="D107" s="21" t="n">
        <f aca="false">IF(OR($A107="",D$4=""),0,COUNTIFS(Formulas!$A$2:$A$3001,D$4,Formulas!$B$2:$B$3001,$A107))</f>
        <v>0</v>
      </c>
      <c r="E107" s="21" t="n">
        <f aca="false">IF(OR($A107="",E$4=""),0,COUNTIFS(Formulas!$A$2:$A$3001,E$4,Formulas!$B$2:$B$3001,$A107))</f>
        <v>0</v>
      </c>
      <c r="F107" s="21" t="n">
        <f aca="false">IF(OR($A107="",F$4=""),0,COUNTIFS(Formulas!$A$2:$A$3001,F$4,Formulas!$B$2:$B$3001,$A107))</f>
        <v>0</v>
      </c>
      <c r="G107" s="21" t="n">
        <f aca="false">IF(OR($A107="",G$4=""),0,COUNTIFS(Formulas!$A$2:$A$3001,G$4,Formulas!$B$2:$B$3001,$A107))</f>
        <v>0</v>
      </c>
      <c r="H107" s="21" t="n">
        <f aca="false">IF(OR($A107="",H$4=""),0,COUNTIFS(Formulas!$A$2:$A$3001,H$4,Formulas!$B$2:$B$3001,$A107))</f>
        <v>0</v>
      </c>
      <c r="I107" s="21" t="n">
        <f aca="false">IF(OR($A107="",I$4=""),0,COUNTIFS(Formulas!$A$2:$A$3001,I$4,Formulas!$B$2:$B$3001,$A107))</f>
        <v>0</v>
      </c>
      <c r="J107" s="21" t="n">
        <f aca="false">IF(OR($A107="",J$4=""),0,COUNTIFS(Formulas!$A$2:$A$3001,J$4,Formulas!$B$2:$B$3001,$A107))</f>
        <v>0</v>
      </c>
      <c r="K107" s="21" t="n">
        <f aca="false">IF(OR($A107="",K$4=""),0,COUNTIFS(Formulas!$A$2:$A$3001,K$4,Formulas!$B$2:$B$3001,$A107))</f>
        <v>0</v>
      </c>
      <c r="L107" s="21" t="n">
        <f aca="false">IF(OR($A107="",L$4=""),0,COUNTIFS(Formulas!$A$2:$A$3001,L$4,Formulas!$B$2:$B$3001,$A107))</f>
        <v>0</v>
      </c>
      <c r="M107" s="21" t="n">
        <f aca="false">IF(OR($A107="",M$4=""),0,COUNTIFS(Formulas!$A$2:$A$3001,M$4,Formulas!$B$2:$B$3001,$A107))</f>
        <v>0</v>
      </c>
      <c r="N107" s="21" t="n">
        <f aca="false">IF(OR($A107="",N$4=""),0,COUNTIFS(Formulas!$A$2:$A$3001,N$4,Formulas!$B$2:$B$3001,$A107))</f>
        <v>0</v>
      </c>
      <c r="O107" s="21" t="n">
        <f aca="false">IF(OR($A107="",O$4=""),0,COUNTIFS(Formulas!$A$2:$A$3001,O$4,Formulas!$B$2:$B$3001,$A107))</f>
        <v>0</v>
      </c>
      <c r="P107" s="21" t="n">
        <f aca="false">IF(OR($A107="",P$4=""),0,COUNTIFS(Formulas!$A$2:$A$3001,P$4,Formulas!$B$2:$B$3001,$A107))</f>
        <v>0</v>
      </c>
      <c r="Q107" s="21" t="n">
        <f aca="false">IF(OR($A107="",Q$4=""),0,COUNTIFS(Formulas!$A$2:$A$3001,Q$4,Formulas!$B$2:$B$3001,$A107))</f>
        <v>0</v>
      </c>
      <c r="R107" s="21" t="n">
        <f aca="false">IF(OR($A107="",R$4=""),0,COUNTIFS(Formulas!$A$2:$A$3001,R$4,Formulas!$B$2:$B$3001,$A107))</f>
        <v>0</v>
      </c>
      <c r="S107" s="21" t="n">
        <f aca="false">IF(OR($A107="",S$4=""),0,COUNTIFS(Formulas!$A$2:$A$3001,S$4,Formulas!$B$2:$B$3001,$A107))</f>
        <v>0</v>
      </c>
      <c r="T107" s="21" t="n">
        <f aca="false">IF(OR($A107="",T$4=""),0,COUNTIFS(Formulas!$A$2:$A$3001,T$4,Formulas!$B$2:$B$3001,$A107))</f>
        <v>0</v>
      </c>
      <c r="U107" s="21" t="n">
        <f aca="false">IF(OR($A107="",U$4=""),0,COUNTIFS(Formulas!$A$2:$A$3001,U$4,Formulas!$B$2:$B$3001,$A107))</f>
        <v>0</v>
      </c>
      <c r="V107" s="21" t="n">
        <f aca="false">IF(OR($A107="",V$4=""),0,COUNTIFS(Formulas!$A$2:$A$3001,V$4,Formulas!$B$2:$B$3001,$A107))</f>
        <v>0</v>
      </c>
      <c r="W107" s="21" t="n">
        <f aca="false">IF(OR($A107="",W$4=""),0,COUNTIFS(Formulas!$A$2:$A$3001,W$4,Formulas!$B$2:$B$3001,$A107))</f>
        <v>0</v>
      </c>
      <c r="X107" s="21" t="n">
        <f aca="false">IF(OR($A107="",X$4=""),0,COUNTIFS(Formulas!$A$2:$A$3001,X$4,Formulas!$B$2:$B$3001,$A107))</f>
        <v>0</v>
      </c>
      <c r="Y107" s="21" t="n">
        <f aca="false">IF(OR($A107="",Y$4=""),0,COUNTIFS(Formulas!$A$2:$A$3001,Y$4,Formulas!$B$2:$B$3001,$A107))</f>
        <v>0</v>
      </c>
      <c r="Z107" s="21" t="n">
        <f aca="false">IF(OR($A107="",Z$4=""),0,COUNTIFS(Formulas!$A$2:$A$3001,Z$4,Formulas!$B$2:$B$3001,$A107))</f>
        <v>0</v>
      </c>
      <c r="AA107" s="21" t="n">
        <f aca="false">IF(OR($A107="",AA$4=""),0,COUNTIFS(Formulas!$A$2:$A$3001,AA$4,Formulas!$B$2:$B$3001,$A107))</f>
        <v>0</v>
      </c>
      <c r="AB107" s="21" t="n">
        <f aca="false">IF(OR($A107="",AB$4=""),0,COUNTIFS(Formulas!$A$2:$A$3001,AB$4,Formulas!$B$2:$B$3001,$A107))</f>
        <v>0</v>
      </c>
      <c r="AC107" s="21" t="n">
        <f aca="false">IF(OR($A107="",AC$4=""),0,COUNTIFS(Formulas!$A$2:$A$3001,AC$4,Formulas!$B$2:$B$3001,$A107))</f>
        <v>0</v>
      </c>
      <c r="AD107" s="21" t="n">
        <f aca="false">IF(OR($A107="",AD$4=""),0,COUNTIFS(Formulas!$A$2:$A$3001,AD$4,Formulas!$B$2:$B$3001,$A107))</f>
        <v>0</v>
      </c>
      <c r="AE107" s="21" t="n">
        <f aca="false">IF(OR($A107="",AE$4=""),0,COUNTIFS(Formulas!$A$2:$A$3001,AE$4,Formulas!$B$2:$B$3001,$A107))</f>
        <v>0</v>
      </c>
      <c r="AF107" s="21" t="n">
        <f aca="false">IF(OR($A107="",AF$4=""),0,COUNTIFS(Formulas!$A$2:$A$3001,AF$4,Formulas!$B$2:$B$3001,$A107))</f>
        <v>0</v>
      </c>
      <c r="AG107" s="21" t="n">
        <f aca="false">IF(OR($A107="",AG$4=""),0,COUNTIFS(Formulas!$A$2:$A$3001,AG$4,Formulas!$B$2:$B$3001,$A107))</f>
        <v>0</v>
      </c>
      <c r="AH107" s="21" t="n">
        <f aca="false">IF(OR($A107="",AH$4=""),0,COUNTIFS(Formulas!$A$2:$A$3001,AH$4,Formulas!$B$2:$B$3001,$A107))</f>
        <v>0</v>
      </c>
      <c r="AI107" s="21" t="n">
        <f aca="false">IF(OR($A107="",AI$4=""),0,COUNTIFS(Formulas!$A$2:$A$3001,AI$4,Formulas!$B$2:$B$3001,$A107))</f>
        <v>0</v>
      </c>
      <c r="AJ107" s="21" t="n">
        <f aca="false">IF(OR($A107="",AJ$4=""),0,COUNTIFS(Formulas!$A$2:$A$3001,AJ$4,Formulas!$B$2:$B$3001,$A107))</f>
        <v>0</v>
      </c>
      <c r="AK107" s="21" t="n">
        <f aca="false">IF(OR($A107="",AK$4=""),0,COUNTIFS(Formulas!$A$2:$A$3001,AK$4,Formulas!$B$2:$B$3001,$A107))</f>
        <v>0</v>
      </c>
      <c r="AL107" s="21" t="n">
        <f aca="false">IF(OR($A107="",AL$4=""),0,COUNTIFS(Formulas!$A$2:$A$3001,AL$4,Formulas!$B$2:$B$3001,$A107))</f>
        <v>0</v>
      </c>
      <c r="AM107" s="21" t="n">
        <f aca="false">IF(OR($A107="",AM$4=""),0,COUNTIFS(Formulas!$A$2:$A$3001,AM$4,Formulas!$B$2:$B$3001,$A107))</f>
        <v>0</v>
      </c>
      <c r="AN107" s="21" t="n">
        <f aca="false">IF(OR($A107="",AN$4=""),0,COUNTIFS(Formulas!$A$2:$A$3001,AN$4,Formulas!$B$2:$B$3001,$A107))</f>
        <v>0</v>
      </c>
      <c r="AO107" s="21" t="n">
        <f aca="false">IF(OR($A107="",AO$4=""),0,COUNTIFS(Formulas!$A$2:$A$3001,AO$4,Formulas!$B$2:$B$3001,$A107))</f>
        <v>0</v>
      </c>
      <c r="AP107" s="21" t="n">
        <f aca="false">IF(OR($A107="",AP$4=""),0,COUNTIFS(Formulas!$A$2:$A$3001,AP$4,Formulas!$B$2:$B$3001,$A107))</f>
        <v>0</v>
      </c>
      <c r="AQ107" s="21" t="n">
        <f aca="false">IF(OR($A107="",AQ$4=""),0,COUNTIFS(Formulas!$A$2:$A$3001,AQ$4,Formulas!$B$2:$B$3001,$A107))</f>
        <v>0</v>
      </c>
      <c r="AR107" s="21" t="n">
        <f aca="false">IF(OR($A107="",AR$4=""),0,COUNTIFS(Formulas!$A$2:$A$3001,AR$4,Formulas!$B$2:$B$3001,$A107))</f>
        <v>0</v>
      </c>
      <c r="AS107" s="21" t="n">
        <f aca="false">IF(OR($A107="",AS$4=""),0,COUNTIFS(Formulas!$A$2:$A$3001,AS$4,Formulas!$B$2:$B$3001,$A107))</f>
        <v>0</v>
      </c>
      <c r="AT107" s="21" t="n">
        <f aca="false">IF(OR($A107="",AT$4=""),0,COUNTIFS(Formulas!$A$2:$A$3001,AT$4,Formulas!$B$2:$B$3001,$A107))</f>
        <v>0</v>
      </c>
      <c r="AU107" s="21" t="n">
        <f aca="false">IF(OR($A107="",AU$4=""),0,COUNTIFS(Formulas!$A$2:$A$3001,AU$4,Formulas!$B$2:$B$3001,$A107))</f>
        <v>0</v>
      </c>
      <c r="AV107" s="21" t="n">
        <f aca="false">IF(OR($A107="",AV$4=""),0,COUNTIFS(Formulas!$A$2:$A$3001,AV$4,Formulas!$B$2:$B$3001,$A107))</f>
        <v>0</v>
      </c>
      <c r="AW107" s="21" t="n">
        <f aca="false">IF(OR($A107="",AW$4=""),0,COUNTIFS(Formulas!$A$2:$A$3001,AW$4,Formulas!$B$2:$B$3001,$A107))</f>
        <v>0</v>
      </c>
      <c r="AX107" s="21" t="n">
        <f aca="false">IF(OR($A107="",AX$4=""),0,COUNTIFS(Formulas!$A$2:$A$3001,AX$4,Formulas!$B$2:$B$3001,$A107))</f>
        <v>1</v>
      </c>
      <c r="AY107" s="21" t="n">
        <f aca="false">IF(OR($A107="",AY$4=""),0,COUNTIFS(Formulas!$A$2:$A$3001,AY$4,Formulas!$B$2:$B$3001,$A107))</f>
        <v>1</v>
      </c>
      <c r="AZ107" s="21" t="n">
        <f aca="false">IF(OR($A107="",AZ$4=""),0,COUNTIFS(Formulas!$A$2:$A$3001,AZ$4,Formulas!$B$2:$B$3001,$A107))</f>
        <v>0</v>
      </c>
      <c r="BA107" s="21" t="n">
        <f aca="false">IF(OR($A107="",BA$4=""),0,COUNTIFS(Formulas!$A$2:$A$3001,BA$4,Formulas!$B$2:$B$3001,$A107))</f>
        <v>1</v>
      </c>
      <c r="BB107" s="21" t="n">
        <f aca="false">IF(OR($A107="",BB$4=""),0,COUNTIFS(Formulas!$A$2:$A$3001,BB$4,Formulas!$B$2:$B$3001,$A107))</f>
        <v>0</v>
      </c>
      <c r="BC107" s="21" t="n">
        <f aca="false">IF(OR($A107="",BC$4=""),0,COUNTIFS(Formulas!$A$2:$A$3001,BC$4,Formulas!$B$2:$B$3001,$A107))</f>
        <v>0</v>
      </c>
      <c r="BD107" s="21" t="n">
        <f aca="false">IF(OR($A107="",BD$4=""),0,COUNTIFS(Formulas!$A$2:$A$3001,BD$4,Formulas!$B$2:$B$3001,$A107))</f>
        <v>0</v>
      </c>
      <c r="BE107" s="21" t="n">
        <f aca="false">IF(OR($A107="",BE$4=""),0,COUNTIFS(Formulas!$A$2:$A$3001,BE$4,Formulas!$B$2:$B$3001,$A107))</f>
        <v>0</v>
      </c>
      <c r="BF107" s="21" t="n">
        <f aca="false">IF(OR($A107="",BF$4=""),0,COUNTIFS(Formulas!$A$2:$A$3001,BF$4,Formulas!$B$2:$B$3001,$A107))</f>
        <v>0</v>
      </c>
      <c r="BG107" s="21" t="n">
        <f aca="false">IF(OR($A107="",BG$4=""),0,COUNTIFS(Formulas!$A$2:$A$3001,BG$4,Formulas!$B$2:$B$3001,$A107))</f>
        <v>0</v>
      </c>
      <c r="BH107" s="21" t="n">
        <f aca="false">IF(OR($A107="",BH$4=""),0,COUNTIFS(Formulas!$A$2:$A$3001,BH$4,Formulas!$B$2:$B$3001,$A107))</f>
        <v>0</v>
      </c>
      <c r="BI107" s="21" t="n">
        <f aca="false">IF(OR($A107="",BI$4=""),0,COUNTIFS(Formulas!$A$2:$A$3001,BI$4,Formulas!$B$2:$B$3001,$A107))</f>
        <v>0</v>
      </c>
      <c r="BJ107" s="21" t="n">
        <f aca="false">IF(OR($A107="",BJ$4=""),0,COUNTIFS(Formulas!$A$2:$A$3001,BJ$4,Formulas!$B$2:$B$3001,$A107))</f>
        <v>0</v>
      </c>
      <c r="BK107" s="21" t="n">
        <f aca="false">IF(OR($A107="",BK$4=""),0,COUNTIFS(Formulas!$A$2:$A$3001,BK$4,Formulas!$B$2:$B$3001,$A107))</f>
        <v>0</v>
      </c>
      <c r="BL107" s="21" t="n">
        <f aca="false">IF(OR($A107="",BL$4=""),0,COUNTIFS(Formulas!$A$2:$A$3001,BL$4,Formulas!$B$2:$B$3001,$A107))</f>
        <v>0</v>
      </c>
      <c r="BM107" s="21" t="n">
        <f aca="false">IF(OR($A107="",BM$4=""),0,COUNTIFS(Formulas!$A$2:$A$3001,BM$4,Formulas!$B$2:$B$3001,$A107))</f>
        <v>0</v>
      </c>
      <c r="BN107" s="21" t="n">
        <f aca="false">IF(OR($A107="",BN$4=""),0,COUNTIFS(Formulas!$A$2:$A$3001,BN$4,Formulas!$B$2:$B$3001,$A107))</f>
        <v>0</v>
      </c>
      <c r="BO107" s="21" t="n">
        <f aca="false">IF(OR($A107="",BO$4=""),0,COUNTIFS(Formulas!$A$2:$A$3001,BO$4,Formulas!$B$2:$B$3001,$A107))</f>
        <v>0</v>
      </c>
      <c r="BP107" s="21" t="n">
        <f aca="false">IF(OR($A107="",BP$4=""),0,COUNTIFS(Formulas!$A$2:$A$3001,BP$4,Formulas!$B$2:$B$3001,$A107))</f>
        <v>0</v>
      </c>
      <c r="BQ107" s="21" t="n">
        <f aca="false">IF(OR($A107="",BQ$4=""),0,COUNTIFS(Formulas!$A$2:$A$3001,BQ$4,Formulas!$B$2:$B$3001,$A107))</f>
        <v>0</v>
      </c>
      <c r="BR107" s="21" t="n">
        <f aca="false">IF(OR($A107="",BR$4=""),0,COUNTIFS(Formulas!$A$2:$A$3001,BR$4,Formulas!$B$2:$B$3001,$A107))</f>
        <v>0</v>
      </c>
      <c r="BS107" s="21" t="n">
        <f aca="false">IF(OR($A107="",BS$4=""),0,COUNTIFS(Formulas!$A$2:$A$3001,BS$4,Formulas!$B$2:$B$3001,$A107))</f>
        <v>0</v>
      </c>
      <c r="BT107" s="21" t="n">
        <f aca="false">IF(OR($A107="",BT$4=""),0,COUNTIFS(Formulas!$A$2:$A$3001,BT$4,Formulas!$B$2:$B$3001,$A107))</f>
        <v>0</v>
      </c>
      <c r="BU107" s="21" t="n">
        <f aca="false">IF(OR($A107="",BU$4=""),0,COUNTIFS(Formulas!$A$2:$A$3001,BU$4,Formulas!$B$2:$B$3001,$A107))</f>
        <v>0</v>
      </c>
      <c r="BV107" s="21" t="n">
        <f aca="false">IF(OR($A107="",BV$4=""),0,COUNTIFS(Formulas!$A$2:$A$3001,BV$4,Formulas!$B$2:$B$3001,$A107))</f>
        <v>0</v>
      </c>
      <c r="BW107" s="21" t="n">
        <f aca="false">IF(OR($A107="",BW$4=""),0,COUNTIFS(Formulas!$A$2:$A$3001,BW$4,Formulas!$B$2:$B$3001,$A107))</f>
        <v>0</v>
      </c>
      <c r="BX107" s="21" t="n">
        <f aca="false">IF(OR($A107="",BX$4=""),0,COUNTIFS(Formulas!$A$2:$A$3001,BX$4,Formulas!$B$2:$B$3001,$A107))</f>
        <v>0</v>
      </c>
      <c r="BY107" s="21" t="n">
        <f aca="false">IF(OR($A107="",BY$4=""),0,COUNTIFS(Formulas!$A$2:$A$3001,BY$4,Formulas!$B$2:$B$3001,$A107))</f>
        <v>0</v>
      </c>
      <c r="BZ107" s="21" t="n">
        <f aca="false">IF(OR($A107="",BZ$4=""),0,COUNTIFS(Formulas!$A$2:$A$3001,BZ$4,Formulas!$B$2:$B$3001,$A107))</f>
        <v>0</v>
      </c>
      <c r="CA107" s="21" t="n">
        <f aca="false">IF(OR($A107="",CA$4=""),0,COUNTIFS(Formulas!$A$2:$A$3001,CA$4,Formulas!$B$2:$B$3001,$A107))</f>
        <v>0</v>
      </c>
      <c r="CB107" s="21" t="n">
        <f aca="false">IF(OR($A107="",CB$4=""),0,COUNTIFS(Formulas!$A$2:$A$3001,CB$4,Formulas!$B$2:$B$3001,$A107))</f>
        <v>0</v>
      </c>
      <c r="CC107" s="21" t="n">
        <f aca="false">IF(OR($A107="",CC$4=""),0,COUNTIFS(Formulas!$A$2:$A$3001,CC$4,Formulas!$B$2:$B$3001,$A107))</f>
        <v>0</v>
      </c>
      <c r="CD107" s="21" t="n">
        <f aca="false">IF(OR($A107="",CD$4=""),0,COUNTIFS(Formulas!$A$2:$A$3001,CD$4,Formulas!$B$2:$B$3001,$A107))</f>
        <v>0</v>
      </c>
      <c r="CE107" s="21" t="n">
        <f aca="false">IF(OR($A107="",CE$4=""),0,COUNTIFS(Formulas!$A$2:$A$3001,CE$4,Formulas!$B$2:$B$3001,$A107))</f>
        <v>1</v>
      </c>
      <c r="CF107" s="21" t="n">
        <f aca="false">IF(OR($A107="",CF$4=""),0,COUNTIFS(Formulas!$A$2:$A$3001,CF$4,Formulas!$B$2:$B$3001,$A107))</f>
        <v>0</v>
      </c>
      <c r="CG107" s="21" t="n">
        <f aca="false">IF(OR($A107="",CG$4=""),0,COUNTIFS(Formulas!$A$2:$A$3001,CG$4,Formulas!$B$2:$B$3001,$A107))</f>
        <v>0</v>
      </c>
      <c r="CH107" s="21" t="n">
        <f aca="false">IF(OR($A107="",CH$4=""),0,COUNTIFS(Formulas!$A$2:$A$3001,CH$4,Formulas!$B$2:$B$3001,$A107))</f>
        <v>0</v>
      </c>
      <c r="CI107" s="21" t="n">
        <f aca="false">IF(OR($A107="",CI$4=""),0,COUNTIFS(Formulas!$A$2:$A$3001,CI$4,Formulas!$B$2:$B$3001,$A107))</f>
        <v>0</v>
      </c>
      <c r="CJ107" s="21" t="n">
        <f aca="false">IF(OR($A107="",CJ$4=""),0,COUNTIFS(Formulas!$A$2:$A$3001,CJ$4,Formulas!$B$2:$B$3001,$A107))</f>
        <v>0</v>
      </c>
      <c r="CK107" s="21" t="n">
        <f aca="false">IF(OR($A107="",CK$4=""),0,COUNTIFS(Formulas!$A$2:$A$3001,CK$4,Formulas!$B$2:$B$3001,$A107))</f>
        <v>0</v>
      </c>
      <c r="CL107" s="21" t="n">
        <f aca="false">IF(OR($A107="",CL$4=""),0,COUNTIFS(Formulas!$A$2:$A$3001,CL$4,Formulas!$B$2:$B$3001,$A107))</f>
        <v>0</v>
      </c>
      <c r="CM107" s="21" t="n">
        <f aca="false">IF(OR($A107="",CM$4=""),0,COUNTIFS(Formulas!$A$2:$A$3001,CM$4,Formulas!$B$2:$B$3001,$A107))</f>
        <v>0</v>
      </c>
      <c r="CN107" s="21" t="n">
        <f aca="false">IF(OR($A107="",CN$4=""),0,COUNTIFS(Formulas!$A$2:$A$3001,CN$4,Formulas!$B$2:$B$3001,$A107))</f>
        <v>0</v>
      </c>
      <c r="CO107" s="21" t="n">
        <f aca="false">IF(OR($A107="",CO$4=""),0,COUNTIFS(Formulas!$A$2:$A$3001,CO$4,Formulas!$B$2:$B$3001,$A107))</f>
        <v>0</v>
      </c>
      <c r="CP107" s="21" t="n">
        <f aca="false">IF(OR($A107="",CP$4=""),0,COUNTIFS(Formulas!$A$2:$A$3001,CP$4,Formulas!$B$2:$B$3001,$A107))</f>
        <v>0</v>
      </c>
      <c r="CQ107" s="21" t="n">
        <f aca="false">IF(OR($A107="",CQ$4=""),0,COUNTIFS(Formulas!$A$2:$A$3001,CQ$4,Formulas!$B$2:$B$3001,$A107))</f>
        <v>0</v>
      </c>
      <c r="CR107" s="21" t="n">
        <f aca="false">IF(OR($A107="",CR$4=""),0,COUNTIFS(Formulas!$A$2:$A$3001,CR$4,Formulas!$B$2:$B$3001,$A107))</f>
        <v>0</v>
      </c>
      <c r="CS107" s="21" t="n">
        <f aca="false">IF(OR($A107="",CS$4=""),0,COUNTIFS(Formulas!$A$2:$A$3001,CS$4,Formulas!$B$2:$B$3001,$A107))</f>
        <v>1</v>
      </c>
      <c r="CT107" s="21" t="n">
        <f aca="false">IF(OR($A107="",CT$4=""),0,COUNTIFS(Formulas!$A$2:$A$3001,CT$4,Formulas!$B$2:$B$3001,$A107))</f>
        <v>1</v>
      </c>
      <c r="CU107" s="21" t="n">
        <f aca="false">IF(OR($A107="",CU$4=""),0,COUNTIFS(Formulas!$A$2:$A$3001,CU$4,Formulas!$B$2:$B$3001,$A107))</f>
        <v>1</v>
      </c>
      <c r="CV107" s="21" t="n">
        <f aca="false">IF(OR($A107="",CV$4=""),0,COUNTIFS(Formulas!$A$2:$A$3001,CV$4,Formulas!$B$2:$B$3001,$A107))</f>
        <v>0</v>
      </c>
      <c r="CW107" s="21" t="n">
        <f aca="false">IF(OR($A107="",CW$4=""),0,COUNTIFS(Formulas!$A$2:$A$3001,CW$4,Formulas!$B$2:$B$3001,$A107))</f>
        <v>0</v>
      </c>
      <c r="CX107" s="21" t="n">
        <f aca="false">IF(OR($A107="",CX$4=""),0,COUNTIFS(Formulas!$A$2:$A$3001,CX$4,Formulas!$B$2:$B$3001,$A107))</f>
        <v>1</v>
      </c>
      <c r="CY107" s="21" t="n">
        <f aca="false">IF(OR($A107="",CY$4=""),0,COUNTIFS(Formulas!$A$2:$A$3001,CY$4,Formulas!$B$2:$B$3001,$A107))</f>
        <v>1</v>
      </c>
      <c r="CZ107" s="21" t="n">
        <f aca="false">IF(OR($A107="",CZ$4=""),0,COUNTIFS(Formulas!$A$2:$A$3001,CZ$4,Formulas!$B$2:$B$3001,$A107))</f>
        <v>0</v>
      </c>
      <c r="DA107" s="21" t="n">
        <f aca="false">IF(OR($A107="",DA$4=""),0,COUNTIFS(Formulas!$A$2:$A$3001,DA$4,Formulas!$B$2:$B$3001,$A107))</f>
        <v>1</v>
      </c>
      <c r="DB107" s="21" t="n">
        <f aca="false">IF(OR($A107="",DB$4=""),0,COUNTIFS(Formulas!$A$2:$A$3001,DB$4,Formulas!$B$2:$B$3001,$A107))</f>
        <v>0</v>
      </c>
      <c r="DC107" s="21" t="n">
        <f aca="false">IF(OR($A107="",DC$4=""),0,COUNTIFS(Formulas!$A$2:$A$3001,DC$4,Formulas!$B$2:$B$3001,$A107))</f>
        <v>0</v>
      </c>
      <c r="DD107" s="21" t="n">
        <f aca="false">IF(OR($A107="",DD$4=""),0,COUNTIFS(Formulas!$A$2:$A$3001,DD$4,Formulas!$B$2:$B$3001,$A107))</f>
        <v>0</v>
      </c>
      <c r="DE107" s="21" t="n">
        <f aca="false">IF(OR($A107="",DE$4=""),0,COUNTIFS(Formulas!$A$2:$A$3001,DE$4,Formulas!$B$2:$B$3001,$A107))</f>
        <v>0</v>
      </c>
      <c r="DF107" s="21" t="n">
        <f aca="false">IF(OR($A107="",DF$4=""),0,COUNTIFS(Formulas!$A$2:$A$3001,DF$4,Formulas!$B$2:$B$3001,$A107))</f>
        <v>0</v>
      </c>
      <c r="DG107" s="21" t="n">
        <f aca="false">IF(OR($A107="",DG$4=""),0,COUNTIFS(Formulas!$A$2:$A$3001,DG$4,Formulas!$B$2:$B$3001,$A107))</f>
        <v>0</v>
      </c>
      <c r="DH107" s="21" t="n">
        <f aca="false">IF(OR($A107="",DH$4=""),0,COUNTIFS(Formulas!$A$2:$A$3001,DH$4,Formulas!$B$2:$B$3001,$A107))</f>
        <v>0</v>
      </c>
      <c r="DI107" s="21" t="n">
        <f aca="false">IF(OR($A107="",DI$4=""),0,COUNTIFS(Formulas!$A$2:$A$3001,DI$4,Formulas!$B$2:$B$3001,$A107))</f>
        <v>0</v>
      </c>
      <c r="DJ107" s="21" t="n">
        <f aca="false">IF(OR($A107="",DJ$4=""),0,COUNTIFS(Formulas!$A$2:$A$3001,DJ$4,Formulas!$B$2:$B$3001,$A107))</f>
        <v>0</v>
      </c>
      <c r="DK107" s="21" t="n">
        <f aca="false">IF(OR($A107="",DK$4=""),0,COUNTIFS(Formulas!$A$2:$A$3001,DK$4,Formulas!$B$2:$B$3001,$A107))</f>
        <v>0</v>
      </c>
      <c r="DL107" s="21" t="n">
        <f aca="false">IF(OR($A107="",DL$4=""),0,COUNTIFS(Formulas!$A$2:$A$3001,DL$4,Formulas!$B$2:$B$3001,$A107))</f>
        <v>0</v>
      </c>
      <c r="DM107" s="21" t="n">
        <f aca="false">IF(OR($A107="",DM$4=""),0,COUNTIFS(Formulas!$A$2:$A$3001,DM$4,Formulas!$B$2:$B$3001,$A107))</f>
        <v>0</v>
      </c>
      <c r="DN107" s="21" t="n">
        <f aca="false">IF(OR($A107="",DN$4=""),0,COUNTIFS(Formulas!$A$2:$A$3001,DN$4,Formulas!$B$2:$B$3001,$A107))</f>
        <v>0</v>
      </c>
      <c r="DO107" s="21" t="n">
        <f aca="false">IF(OR($A107="",DO$4=""),0,COUNTIFS(Formulas!$A$2:$A$3001,DO$4,Formulas!$B$2:$B$3001,$A107))</f>
        <v>0</v>
      </c>
      <c r="DP107" s="21" t="n">
        <f aca="false">IF(OR($A107="",DP$4=""),0,COUNTIFS(Formulas!$A$2:$A$3001,DP$4,Formulas!$B$2:$B$3001,$A107))</f>
        <v>0</v>
      </c>
      <c r="DQ107" s="21" t="n">
        <f aca="false">IF(OR($A107="",DQ$4=""),0,COUNTIFS(Formulas!$A$2:$A$3001,DQ$4,Formulas!$B$2:$B$3001,$A107))</f>
        <v>0</v>
      </c>
      <c r="DR107" s="21" t="n">
        <f aca="false">IF(OR($A107="",DR$4=""),0,COUNTIFS(Formulas!$A$2:$A$3001,DR$4,Formulas!$B$2:$B$3001,$A107))</f>
        <v>0</v>
      </c>
      <c r="DS107" s="21" t="n">
        <f aca="false">IF(OR($A107="",DS$4=""),0,COUNTIFS(Formulas!$A$2:$A$3001,DS$4,Formulas!$B$2:$B$3001,$A107))</f>
        <v>0</v>
      </c>
      <c r="DT107" s="21" t="n">
        <f aca="false">IF(OR($A107="",DT$4=""),0,COUNTIFS(Formulas!$A$2:$A$3001,DT$4,Formulas!$B$2:$B$3001,$A107))</f>
        <v>0</v>
      </c>
      <c r="DU107" s="21" t="n">
        <f aca="false">IF(OR($A107="",DU$4=""),0,COUNTIFS(Formulas!$A$2:$A$3001,DU$4,Formulas!$B$2:$B$3001,$A107))</f>
        <v>0</v>
      </c>
      <c r="DV107" s="21" t="n">
        <f aca="false">IF(OR($A107="",DV$4=""),0,COUNTIFS(Formulas!$A$2:$A$3001,DV$4,Formulas!$B$2:$B$3001,$A107))</f>
        <v>0</v>
      </c>
      <c r="DW107" s="21" t="n">
        <f aca="false">IF(OR($A107="",DW$4=""),0,COUNTIFS(Formulas!$A$2:$A$3001,DW$4,Formulas!$B$2:$B$3001,$A107))</f>
        <v>0</v>
      </c>
      <c r="DX107" s="21" t="n">
        <f aca="false">IF(OR($A107="",DX$4=""),0,COUNTIFS(Formulas!$A$2:$A$3001,DX$4,Formulas!$B$2:$B$3001,$A107))</f>
        <v>0</v>
      </c>
      <c r="DY107" s="21" t="n">
        <f aca="false">IF(OR($A107="",DY$4=""),0,COUNTIFS(Formulas!$A$2:$A$3001,DY$4,Formulas!$B$2:$B$3001,$A107))</f>
        <v>0</v>
      </c>
      <c r="DZ107" s="21" t="n">
        <f aca="false">IF(OR($A107="",DZ$4=""),0,COUNTIFS(Formulas!$A$2:$A$3001,DZ$4,Formulas!$B$2:$B$3001,$A107))</f>
        <v>0</v>
      </c>
      <c r="EA107" s="21" t="n">
        <f aca="false">IF(OR($A107="",EA$4=""),0,COUNTIFS(Formulas!$A$2:$A$3001,EA$4,Formulas!$B$2:$B$3001,$A107))</f>
        <v>0</v>
      </c>
      <c r="EB107" s="21" t="n">
        <f aca="false">IF(OR($A107="",EB$4=""),0,COUNTIFS(Formulas!$A$2:$A$3001,EB$4,Formulas!$B$2:$B$3001,$A107))</f>
        <v>0</v>
      </c>
      <c r="EC107" s="21" t="n">
        <f aca="false">IF(OR($A107="",EC$4=""),0,COUNTIFS(Formulas!$A$2:$A$3001,EC$4,Formulas!$B$2:$B$3001,$A107))</f>
        <v>0</v>
      </c>
      <c r="ED107" s="21" t="n">
        <f aca="false">IF(OR($A107="",ED$4=""),0,COUNTIFS(Formulas!$A$2:$A$3001,ED$4,Formulas!$B$2:$B$3001,$A107))</f>
        <v>0</v>
      </c>
      <c r="EE107" s="21" t="n">
        <f aca="false">IF(OR($A107="",EE$4=""),0,COUNTIFS(Formulas!$A$2:$A$3001,EE$4,Formulas!$B$2:$B$3001,$A107))</f>
        <v>0</v>
      </c>
      <c r="EF107" s="21" t="n">
        <f aca="false">IF(OR($A107="",EF$4=""),0,COUNTIFS(Formulas!$A$2:$A$3001,EF$4,Formulas!$B$2:$B$3001,$A107))</f>
        <v>0</v>
      </c>
      <c r="EG107" s="21" t="n">
        <f aca="false">IF(OR($A107="",EG$4=""),0,COUNTIFS(Formulas!$A$2:$A$3001,EG$4,Formulas!$B$2:$B$3001,$A107))</f>
        <v>0</v>
      </c>
      <c r="EH107" s="21" t="n">
        <f aca="false">IF(OR($A107="",EH$4=""),0,COUNTIFS(Formulas!$A$2:$A$3001,EH$4,Formulas!$B$2:$B$3001,$A107))</f>
        <v>0</v>
      </c>
      <c r="EI107" s="21" t="n">
        <f aca="false">IF(OR($A107="",EI$4=""),0,COUNTIFS(Formulas!$A$2:$A$3001,EI$4,Formulas!$B$2:$B$3001,$A107))</f>
        <v>0</v>
      </c>
      <c r="EJ107" s="21" t="n">
        <f aca="false">IF(OR($A107="",EJ$4=""),0,COUNTIFS(Formulas!$A$2:$A$3001,EJ$4,Formulas!$B$2:$B$3001,$A107))</f>
        <v>0</v>
      </c>
      <c r="EK107" s="21" t="n">
        <f aca="false">IF(OR($A107="",EK$4=""),0,COUNTIFS(Formulas!$A$2:$A$3001,EK$4,Formulas!$B$2:$B$3001,$A107))</f>
        <v>0</v>
      </c>
      <c r="EL107" s="21" t="n">
        <f aca="false">IF(OR($A107="",EL$4=""),0,COUNTIFS(Formulas!$A$2:$A$3001,EL$4,Formulas!$B$2:$B$3001,$A107))</f>
        <v>0</v>
      </c>
      <c r="EM107" s="21" t="n">
        <f aca="false">IF(OR($A107="",EM$4=""),0,COUNTIFS(Formulas!$A$2:$A$3001,EM$4,Formulas!$B$2:$B$3001,$A107))</f>
        <v>0</v>
      </c>
      <c r="EN107" s="21" t="n">
        <f aca="false">IF(OR($A107="",EN$4=""),0,COUNTIFS(Formulas!$A$2:$A$3001,EN$4,Formulas!$B$2:$B$3001,$A107))</f>
        <v>0</v>
      </c>
      <c r="EO107" s="21" t="n">
        <f aca="false">IF(OR($A107="",EO$4=""),0,COUNTIFS(Formulas!$A$2:$A$3001,EO$4,Formulas!$B$2:$B$3001,$A107))</f>
        <v>0</v>
      </c>
      <c r="EP107" s="21" t="n">
        <f aca="false">IF(OR($A107="",EP$4=""),0,COUNTIFS(Formulas!$A$2:$A$3001,EP$4,Formulas!$B$2:$B$3001,$A107))</f>
        <v>0</v>
      </c>
      <c r="EQ107" s="21" t="n">
        <f aca="false">IF(OR($A107="",EQ$4=""),0,COUNTIFS(Formulas!$A$2:$A$3001,EQ$4,Formulas!$B$2:$B$3001,$A107))</f>
        <v>0</v>
      </c>
      <c r="ER107" s="21" t="n">
        <f aca="false">IF(OR($A107="",ER$4=""),0,COUNTIFS(Formulas!$A$2:$A$3001,ER$4,Formulas!$B$2:$B$3001,$A107))</f>
        <v>0</v>
      </c>
      <c r="ES107" s="21" t="n">
        <f aca="false">IF(OR($A107="",ES$4=""),0,COUNTIFS(Formulas!$A$2:$A$3001,ES$4,Formulas!$B$2:$B$3001,$A107))</f>
        <v>0</v>
      </c>
      <c r="ET107" s="21" t="n">
        <f aca="false">IF(OR($A107="",ET$4=""),0,COUNTIFS(Formulas!$A$2:$A$3001,ET$4,Formulas!$B$2:$B$3001,$A107))</f>
        <v>0</v>
      </c>
      <c r="EU107" s="21" t="n">
        <f aca="false">IF(OR($A107="",EU$4=""),0,COUNTIFS(Formulas!$A$2:$A$3001,EU$4,Formulas!$B$2:$B$3001,$A107))</f>
        <v>0</v>
      </c>
      <c r="EV107" s="21" t="n">
        <f aca="false">IF(OR($A107="",EV$4=""),0,COUNTIFS(Formulas!$A$2:$A$3001,EV$4,Formulas!$B$2:$B$3001,$A107))</f>
        <v>0</v>
      </c>
    </row>
    <row r="108" customFormat="false" ht="15" hidden="false" customHeight="false" outlineLevel="0" collapsed="false">
      <c r="A108" s="13" t="str">
        <f aca="false">IF(INDEX(Materials!$A$2:$A$301,104)="","",INDEX(Materials!$A$2:$A$301,104))</f>
        <v>Apple Green Color</v>
      </c>
      <c r="B108" s="19" t="n">
        <f aca="false">IF(A108="","",COUNTIF(C108:EV108,"&gt;0"))</f>
        <v>2</v>
      </c>
      <c r="C108" s="21" t="n">
        <f aca="false">IF(OR($A108="",C$4=""),0,COUNTIFS(Formulas!$A$2:$A$3001,C$4,Formulas!$B$2:$B$3001,$A108))</f>
        <v>0</v>
      </c>
      <c r="D108" s="21" t="n">
        <f aca="false">IF(OR($A108="",D$4=""),0,COUNTIFS(Formulas!$A$2:$A$3001,D$4,Formulas!$B$2:$B$3001,$A108))</f>
        <v>0</v>
      </c>
      <c r="E108" s="21" t="n">
        <f aca="false">IF(OR($A108="",E$4=""),0,COUNTIFS(Formulas!$A$2:$A$3001,E$4,Formulas!$B$2:$B$3001,$A108))</f>
        <v>0</v>
      </c>
      <c r="F108" s="21" t="n">
        <f aca="false">IF(OR($A108="",F$4=""),0,COUNTIFS(Formulas!$A$2:$A$3001,F$4,Formulas!$B$2:$B$3001,$A108))</f>
        <v>0</v>
      </c>
      <c r="G108" s="21" t="n">
        <f aca="false">IF(OR($A108="",G$4=""),0,COUNTIFS(Formulas!$A$2:$A$3001,G$4,Formulas!$B$2:$B$3001,$A108))</f>
        <v>0</v>
      </c>
      <c r="H108" s="21" t="n">
        <f aca="false">IF(OR($A108="",H$4=""),0,COUNTIFS(Formulas!$A$2:$A$3001,H$4,Formulas!$B$2:$B$3001,$A108))</f>
        <v>0</v>
      </c>
      <c r="I108" s="21" t="n">
        <f aca="false">IF(OR($A108="",I$4=""),0,COUNTIFS(Formulas!$A$2:$A$3001,I$4,Formulas!$B$2:$B$3001,$A108))</f>
        <v>0</v>
      </c>
      <c r="J108" s="21" t="n">
        <f aca="false">IF(OR($A108="",J$4=""),0,COUNTIFS(Formulas!$A$2:$A$3001,J$4,Formulas!$B$2:$B$3001,$A108))</f>
        <v>0</v>
      </c>
      <c r="K108" s="21" t="n">
        <f aca="false">IF(OR($A108="",K$4=""),0,COUNTIFS(Formulas!$A$2:$A$3001,K$4,Formulas!$B$2:$B$3001,$A108))</f>
        <v>0</v>
      </c>
      <c r="L108" s="21" t="n">
        <f aca="false">IF(OR($A108="",L$4=""),0,COUNTIFS(Formulas!$A$2:$A$3001,L$4,Formulas!$B$2:$B$3001,$A108))</f>
        <v>0</v>
      </c>
      <c r="M108" s="21" t="n">
        <f aca="false">IF(OR($A108="",M$4=""),0,COUNTIFS(Formulas!$A$2:$A$3001,M$4,Formulas!$B$2:$B$3001,$A108))</f>
        <v>0</v>
      </c>
      <c r="N108" s="21" t="n">
        <f aca="false">IF(OR($A108="",N$4=""),0,COUNTIFS(Formulas!$A$2:$A$3001,N$4,Formulas!$B$2:$B$3001,$A108))</f>
        <v>0</v>
      </c>
      <c r="O108" s="21" t="n">
        <f aca="false">IF(OR($A108="",O$4=""),0,COUNTIFS(Formulas!$A$2:$A$3001,O$4,Formulas!$B$2:$B$3001,$A108))</f>
        <v>0</v>
      </c>
      <c r="P108" s="21" t="n">
        <f aca="false">IF(OR($A108="",P$4=""),0,COUNTIFS(Formulas!$A$2:$A$3001,P$4,Formulas!$B$2:$B$3001,$A108))</f>
        <v>0</v>
      </c>
      <c r="Q108" s="21" t="n">
        <f aca="false">IF(OR($A108="",Q$4=""),0,COUNTIFS(Formulas!$A$2:$A$3001,Q$4,Formulas!$B$2:$B$3001,$A108))</f>
        <v>0</v>
      </c>
      <c r="R108" s="21" t="n">
        <f aca="false">IF(OR($A108="",R$4=""),0,COUNTIFS(Formulas!$A$2:$A$3001,R$4,Formulas!$B$2:$B$3001,$A108))</f>
        <v>0</v>
      </c>
      <c r="S108" s="21" t="n">
        <f aca="false">IF(OR($A108="",S$4=""),0,COUNTIFS(Formulas!$A$2:$A$3001,S$4,Formulas!$B$2:$B$3001,$A108))</f>
        <v>0</v>
      </c>
      <c r="T108" s="21" t="n">
        <f aca="false">IF(OR($A108="",T$4=""),0,COUNTIFS(Formulas!$A$2:$A$3001,T$4,Formulas!$B$2:$B$3001,$A108))</f>
        <v>0</v>
      </c>
      <c r="U108" s="21" t="n">
        <f aca="false">IF(OR($A108="",U$4=""),0,COUNTIFS(Formulas!$A$2:$A$3001,U$4,Formulas!$B$2:$B$3001,$A108))</f>
        <v>0</v>
      </c>
      <c r="V108" s="21" t="n">
        <f aca="false">IF(OR($A108="",V$4=""),0,COUNTIFS(Formulas!$A$2:$A$3001,V$4,Formulas!$B$2:$B$3001,$A108))</f>
        <v>0</v>
      </c>
      <c r="W108" s="21" t="n">
        <f aca="false">IF(OR($A108="",W$4=""),0,COUNTIFS(Formulas!$A$2:$A$3001,W$4,Formulas!$B$2:$B$3001,$A108))</f>
        <v>0</v>
      </c>
      <c r="X108" s="21" t="n">
        <f aca="false">IF(OR($A108="",X$4=""),0,COUNTIFS(Formulas!$A$2:$A$3001,X$4,Formulas!$B$2:$B$3001,$A108))</f>
        <v>0</v>
      </c>
      <c r="Y108" s="21" t="n">
        <f aca="false">IF(OR($A108="",Y$4=""),0,COUNTIFS(Formulas!$A$2:$A$3001,Y$4,Formulas!$B$2:$B$3001,$A108))</f>
        <v>0</v>
      </c>
      <c r="Z108" s="21" t="n">
        <f aca="false">IF(OR($A108="",Z$4=""),0,COUNTIFS(Formulas!$A$2:$A$3001,Z$4,Formulas!$B$2:$B$3001,$A108))</f>
        <v>0</v>
      </c>
      <c r="AA108" s="21" t="n">
        <f aca="false">IF(OR($A108="",AA$4=""),0,COUNTIFS(Formulas!$A$2:$A$3001,AA$4,Formulas!$B$2:$B$3001,$A108))</f>
        <v>0</v>
      </c>
      <c r="AB108" s="21" t="n">
        <f aca="false">IF(OR($A108="",AB$4=""),0,COUNTIFS(Formulas!$A$2:$A$3001,AB$4,Formulas!$B$2:$B$3001,$A108))</f>
        <v>0</v>
      </c>
      <c r="AC108" s="21" t="n">
        <f aca="false">IF(OR($A108="",AC$4=""),0,COUNTIFS(Formulas!$A$2:$A$3001,AC$4,Formulas!$B$2:$B$3001,$A108))</f>
        <v>0</v>
      </c>
      <c r="AD108" s="21" t="n">
        <f aca="false">IF(OR($A108="",AD$4=""),0,COUNTIFS(Formulas!$A$2:$A$3001,AD$4,Formulas!$B$2:$B$3001,$A108))</f>
        <v>0</v>
      </c>
      <c r="AE108" s="21" t="n">
        <f aca="false">IF(OR($A108="",AE$4=""),0,COUNTIFS(Formulas!$A$2:$A$3001,AE$4,Formulas!$B$2:$B$3001,$A108))</f>
        <v>0</v>
      </c>
      <c r="AF108" s="21" t="n">
        <f aca="false">IF(OR($A108="",AF$4=""),0,COUNTIFS(Formulas!$A$2:$A$3001,AF$4,Formulas!$B$2:$B$3001,$A108))</f>
        <v>0</v>
      </c>
      <c r="AG108" s="21" t="n">
        <f aca="false">IF(OR($A108="",AG$4=""),0,COUNTIFS(Formulas!$A$2:$A$3001,AG$4,Formulas!$B$2:$B$3001,$A108))</f>
        <v>0</v>
      </c>
      <c r="AH108" s="21" t="n">
        <f aca="false">IF(OR($A108="",AH$4=""),0,COUNTIFS(Formulas!$A$2:$A$3001,AH$4,Formulas!$B$2:$B$3001,$A108))</f>
        <v>0</v>
      </c>
      <c r="AI108" s="21" t="n">
        <f aca="false">IF(OR($A108="",AI$4=""),0,COUNTIFS(Formulas!$A$2:$A$3001,AI$4,Formulas!$B$2:$B$3001,$A108))</f>
        <v>0</v>
      </c>
      <c r="AJ108" s="21" t="n">
        <f aca="false">IF(OR($A108="",AJ$4=""),0,COUNTIFS(Formulas!$A$2:$A$3001,AJ$4,Formulas!$B$2:$B$3001,$A108))</f>
        <v>0</v>
      </c>
      <c r="AK108" s="21" t="n">
        <f aca="false">IF(OR($A108="",AK$4=""),0,COUNTIFS(Formulas!$A$2:$A$3001,AK$4,Formulas!$B$2:$B$3001,$A108))</f>
        <v>0</v>
      </c>
      <c r="AL108" s="21" t="n">
        <f aca="false">IF(OR($A108="",AL$4=""),0,COUNTIFS(Formulas!$A$2:$A$3001,AL$4,Formulas!$B$2:$B$3001,$A108))</f>
        <v>0</v>
      </c>
      <c r="AM108" s="21" t="n">
        <f aca="false">IF(OR($A108="",AM$4=""),0,COUNTIFS(Formulas!$A$2:$A$3001,AM$4,Formulas!$B$2:$B$3001,$A108))</f>
        <v>0</v>
      </c>
      <c r="AN108" s="21" t="n">
        <f aca="false">IF(OR($A108="",AN$4=""),0,COUNTIFS(Formulas!$A$2:$A$3001,AN$4,Formulas!$B$2:$B$3001,$A108))</f>
        <v>0</v>
      </c>
      <c r="AO108" s="21" t="n">
        <f aca="false">IF(OR($A108="",AO$4=""),0,COUNTIFS(Formulas!$A$2:$A$3001,AO$4,Formulas!$B$2:$B$3001,$A108))</f>
        <v>0</v>
      </c>
      <c r="AP108" s="21" t="n">
        <f aca="false">IF(OR($A108="",AP$4=""),0,COUNTIFS(Formulas!$A$2:$A$3001,AP$4,Formulas!$B$2:$B$3001,$A108))</f>
        <v>0</v>
      </c>
      <c r="AQ108" s="21" t="n">
        <f aca="false">IF(OR($A108="",AQ$4=""),0,COUNTIFS(Formulas!$A$2:$A$3001,AQ$4,Formulas!$B$2:$B$3001,$A108))</f>
        <v>0</v>
      </c>
      <c r="AR108" s="21" t="n">
        <f aca="false">IF(OR($A108="",AR$4=""),0,COUNTIFS(Formulas!$A$2:$A$3001,AR$4,Formulas!$B$2:$B$3001,$A108))</f>
        <v>0</v>
      </c>
      <c r="AS108" s="21" t="n">
        <f aca="false">IF(OR($A108="",AS$4=""),0,COUNTIFS(Formulas!$A$2:$A$3001,AS$4,Formulas!$B$2:$B$3001,$A108))</f>
        <v>0</v>
      </c>
      <c r="AT108" s="21" t="n">
        <f aca="false">IF(OR($A108="",AT$4=""),0,COUNTIFS(Formulas!$A$2:$A$3001,AT$4,Formulas!$B$2:$B$3001,$A108))</f>
        <v>0</v>
      </c>
      <c r="AU108" s="21" t="n">
        <f aca="false">IF(OR($A108="",AU$4=""),0,COUNTIFS(Formulas!$A$2:$A$3001,AU$4,Formulas!$B$2:$B$3001,$A108))</f>
        <v>0</v>
      </c>
      <c r="AV108" s="21" t="n">
        <f aca="false">IF(OR($A108="",AV$4=""),0,COUNTIFS(Formulas!$A$2:$A$3001,AV$4,Formulas!$B$2:$B$3001,$A108))</f>
        <v>0</v>
      </c>
      <c r="AW108" s="21" t="n">
        <f aca="false">IF(OR($A108="",AW$4=""),0,COUNTIFS(Formulas!$A$2:$A$3001,AW$4,Formulas!$B$2:$B$3001,$A108))</f>
        <v>0</v>
      </c>
      <c r="AX108" s="21" t="n">
        <f aca="false">IF(OR($A108="",AX$4=""),0,COUNTIFS(Formulas!$A$2:$A$3001,AX$4,Formulas!$B$2:$B$3001,$A108))</f>
        <v>0</v>
      </c>
      <c r="AY108" s="21" t="n">
        <f aca="false">IF(OR($A108="",AY$4=""),0,COUNTIFS(Formulas!$A$2:$A$3001,AY$4,Formulas!$B$2:$B$3001,$A108))</f>
        <v>0</v>
      </c>
      <c r="AZ108" s="21" t="n">
        <f aca="false">IF(OR($A108="",AZ$4=""),0,COUNTIFS(Formulas!$A$2:$A$3001,AZ$4,Formulas!$B$2:$B$3001,$A108))</f>
        <v>0</v>
      </c>
      <c r="BA108" s="21" t="n">
        <f aca="false">IF(OR($A108="",BA$4=""),0,COUNTIFS(Formulas!$A$2:$A$3001,BA$4,Formulas!$B$2:$B$3001,$A108))</f>
        <v>0</v>
      </c>
      <c r="BB108" s="21" t="n">
        <f aca="false">IF(OR($A108="",BB$4=""),0,COUNTIFS(Formulas!$A$2:$A$3001,BB$4,Formulas!$B$2:$B$3001,$A108))</f>
        <v>0</v>
      </c>
      <c r="BC108" s="21" t="n">
        <f aca="false">IF(OR($A108="",BC$4=""),0,COUNTIFS(Formulas!$A$2:$A$3001,BC$4,Formulas!$B$2:$B$3001,$A108))</f>
        <v>0</v>
      </c>
      <c r="BD108" s="21" t="n">
        <f aca="false">IF(OR($A108="",BD$4=""),0,COUNTIFS(Formulas!$A$2:$A$3001,BD$4,Formulas!$B$2:$B$3001,$A108))</f>
        <v>0</v>
      </c>
      <c r="BE108" s="21" t="n">
        <f aca="false">IF(OR($A108="",BE$4=""),0,COUNTIFS(Formulas!$A$2:$A$3001,BE$4,Formulas!$B$2:$B$3001,$A108))</f>
        <v>0</v>
      </c>
      <c r="BF108" s="21" t="n">
        <f aca="false">IF(OR($A108="",BF$4=""),0,COUNTIFS(Formulas!$A$2:$A$3001,BF$4,Formulas!$B$2:$B$3001,$A108))</f>
        <v>0</v>
      </c>
      <c r="BG108" s="21" t="n">
        <f aca="false">IF(OR($A108="",BG$4=""),0,COUNTIFS(Formulas!$A$2:$A$3001,BG$4,Formulas!$B$2:$B$3001,$A108))</f>
        <v>0</v>
      </c>
      <c r="BH108" s="21" t="n">
        <f aca="false">IF(OR($A108="",BH$4=""),0,COUNTIFS(Formulas!$A$2:$A$3001,BH$4,Formulas!$B$2:$B$3001,$A108))</f>
        <v>0</v>
      </c>
      <c r="BI108" s="21" t="n">
        <f aca="false">IF(OR($A108="",BI$4=""),0,COUNTIFS(Formulas!$A$2:$A$3001,BI$4,Formulas!$B$2:$B$3001,$A108))</f>
        <v>0</v>
      </c>
      <c r="BJ108" s="21" t="n">
        <f aca="false">IF(OR($A108="",BJ$4=""),0,COUNTIFS(Formulas!$A$2:$A$3001,BJ$4,Formulas!$B$2:$B$3001,$A108))</f>
        <v>0</v>
      </c>
      <c r="BK108" s="21" t="n">
        <f aca="false">IF(OR($A108="",BK$4=""),0,COUNTIFS(Formulas!$A$2:$A$3001,BK$4,Formulas!$B$2:$B$3001,$A108))</f>
        <v>0</v>
      </c>
      <c r="BL108" s="21" t="n">
        <f aca="false">IF(OR($A108="",BL$4=""),0,COUNTIFS(Formulas!$A$2:$A$3001,BL$4,Formulas!$B$2:$B$3001,$A108))</f>
        <v>0</v>
      </c>
      <c r="BM108" s="21" t="n">
        <f aca="false">IF(OR($A108="",BM$4=""),0,COUNTIFS(Formulas!$A$2:$A$3001,BM$4,Formulas!$B$2:$B$3001,$A108))</f>
        <v>0</v>
      </c>
      <c r="BN108" s="21" t="n">
        <f aca="false">IF(OR($A108="",BN$4=""),0,COUNTIFS(Formulas!$A$2:$A$3001,BN$4,Formulas!$B$2:$B$3001,$A108))</f>
        <v>0</v>
      </c>
      <c r="BO108" s="21" t="n">
        <f aca="false">IF(OR($A108="",BO$4=""),0,COUNTIFS(Formulas!$A$2:$A$3001,BO$4,Formulas!$B$2:$B$3001,$A108))</f>
        <v>0</v>
      </c>
      <c r="BP108" s="21" t="n">
        <f aca="false">IF(OR($A108="",BP$4=""),0,COUNTIFS(Formulas!$A$2:$A$3001,BP$4,Formulas!$B$2:$B$3001,$A108))</f>
        <v>0</v>
      </c>
      <c r="BQ108" s="21" t="n">
        <f aca="false">IF(OR($A108="",BQ$4=""),0,COUNTIFS(Formulas!$A$2:$A$3001,BQ$4,Formulas!$B$2:$B$3001,$A108))</f>
        <v>0</v>
      </c>
      <c r="BR108" s="21" t="n">
        <f aca="false">IF(OR($A108="",BR$4=""),0,COUNTIFS(Formulas!$A$2:$A$3001,BR$4,Formulas!$B$2:$B$3001,$A108))</f>
        <v>0</v>
      </c>
      <c r="BS108" s="21" t="n">
        <f aca="false">IF(OR($A108="",BS$4=""),0,COUNTIFS(Formulas!$A$2:$A$3001,BS$4,Formulas!$B$2:$B$3001,$A108))</f>
        <v>0</v>
      </c>
      <c r="BT108" s="21" t="n">
        <f aca="false">IF(OR($A108="",BT$4=""),0,COUNTIFS(Formulas!$A$2:$A$3001,BT$4,Formulas!$B$2:$B$3001,$A108))</f>
        <v>0</v>
      </c>
      <c r="BU108" s="21" t="n">
        <f aca="false">IF(OR($A108="",BU$4=""),0,COUNTIFS(Formulas!$A$2:$A$3001,BU$4,Formulas!$B$2:$B$3001,$A108))</f>
        <v>0</v>
      </c>
      <c r="BV108" s="21" t="n">
        <f aca="false">IF(OR($A108="",BV$4=""),0,COUNTIFS(Formulas!$A$2:$A$3001,BV$4,Formulas!$B$2:$B$3001,$A108))</f>
        <v>0</v>
      </c>
      <c r="BW108" s="21" t="n">
        <f aca="false">IF(OR($A108="",BW$4=""),0,COUNTIFS(Formulas!$A$2:$A$3001,BW$4,Formulas!$B$2:$B$3001,$A108))</f>
        <v>0</v>
      </c>
      <c r="BX108" s="21" t="n">
        <f aca="false">IF(OR($A108="",BX$4=""),0,COUNTIFS(Formulas!$A$2:$A$3001,BX$4,Formulas!$B$2:$B$3001,$A108))</f>
        <v>0</v>
      </c>
      <c r="BY108" s="21" t="n">
        <f aca="false">IF(OR($A108="",BY$4=""),0,COUNTIFS(Formulas!$A$2:$A$3001,BY$4,Formulas!$B$2:$B$3001,$A108))</f>
        <v>0</v>
      </c>
      <c r="BZ108" s="21" t="n">
        <f aca="false">IF(OR($A108="",BZ$4=""),0,COUNTIFS(Formulas!$A$2:$A$3001,BZ$4,Formulas!$B$2:$B$3001,$A108))</f>
        <v>0</v>
      </c>
      <c r="CA108" s="21" t="n">
        <f aca="false">IF(OR($A108="",CA$4=""),0,COUNTIFS(Formulas!$A$2:$A$3001,CA$4,Formulas!$B$2:$B$3001,$A108))</f>
        <v>0</v>
      </c>
      <c r="CB108" s="21" t="n">
        <f aca="false">IF(OR($A108="",CB$4=""),0,COUNTIFS(Formulas!$A$2:$A$3001,CB$4,Formulas!$B$2:$B$3001,$A108))</f>
        <v>0</v>
      </c>
      <c r="CC108" s="21" t="n">
        <f aca="false">IF(OR($A108="",CC$4=""),0,COUNTIFS(Formulas!$A$2:$A$3001,CC$4,Formulas!$B$2:$B$3001,$A108))</f>
        <v>0</v>
      </c>
      <c r="CD108" s="21" t="n">
        <f aca="false">IF(OR($A108="",CD$4=""),0,COUNTIFS(Formulas!$A$2:$A$3001,CD$4,Formulas!$B$2:$B$3001,$A108))</f>
        <v>0</v>
      </c>
      <c r="CE108" s="21" t="n">
        <f aca="false">IF(OR($A108="",CE$4=""),0,COUNTIFS(Formulas!$A$2:$A$3001,CE$4,Formulas!$B$2:$B$3001,$A108))</f>
        <v>0</v>
      </c>
      <c r="CF108" s="21" t="n">
        <f aca="false">IF(OR($A108="",CF$4=""),0,COUNTIFS(Formulas!$A$2:$A$3001,CF$4,Formulas!$B$2:$B$3001,$A108))</f>
        <v>0</v>
      </c>
      <c r="CG108" s="21" t="n">
        <f aca="false">IF(OR($A108="",CG$4=""),0,COUNTIFS(Formulas!$A$2:$A$3001,CG$4,Formulas!$B$2:$B$3001,$A108))</f>
        <v>0</v>
      </c>
      <c r="CH108" s="21" t="n">
        <f aca="false">IF(OR($A108="",CH$4=""),0,COUNTIFS(Formulas!$A$2:$A$3001,CH$4,Formulas!$B$2:$B$3001,$A108))</f>
        <v>0</v>
      </c>
      <c r="CI108" s="21" t="n">
        <f aca="false">IF(OR($A108="",CI$4=""),0,COUNTIFS(Formulas!$A$2:$A$3001,CI$4,Formulas!$B$2:$B$3001,$A108))</f>
        <v>0</v>
      </c>
      <c r="CJ108" s="21" t="n">
        <f aca="false">IF(OR($A108="",CJ$4=""),0,COUNTIFS(Formulas!$A$2:$A$3001,CJ$4,Formulas!$B$2:$B$3001,$A108))</f>
        <v>0</v>
      </c>
      <c r="CK108" s="21" t="n">
        <f aca="false">IF(OR($A108="",CK$4=""),0,COUNTIFS(Formulas!$A$2:$A$3001,CK$4,Formulas!$B$2:$B$3001,$A108))</f>
        <v>0</v>
      </c>
      <c r="CL108" s="21" t="n">
        <f aca="false">IF(OR($A108="",CL$4=""),0,COUNTIFS(Formulas!$A$2:$A$3001,CL$4,Formulas!$B$2:$B$3001,$A108))</f>
        <v>0</v>
      </c>
      <c r="CM108" s="21" t="n">
        <f aca="false">IF(OR($A108="",CM$4=""),0,COUNTIFS(Formulas!$A$2:$A$3001,CM$4,Formulas!$B$2:$B$3001,$A108))</f>
        <v>0</v>
      </c>
      <c r="CN108" s="21" t="n">
        <f aca="false">IF(OR($A108="",CN$4=""),0,COUNTIFS(Formulas!$A$2:$A$3001,CN$4,Formulas!$B$2:$B$3001,$A108))</f>
        <v>0</v>
      </c>
      <c r="CO108" s="21" t="n">
        <f aca="false">IF(OR($A108="",CO$4=""),0,COUNTIFS(Formulas!$A$2:$A$3001,CO$4,Formulas!$B$2:$B$3001,$A108))</f>
        <v>0</v>
      </c>
      <c r="CP108" s="21" t="n">
        <f aca="false">IF(OR($A108="",CP$4=""),0,COUNTIFS(Formulas!$A$2:$A$3001,CP$4,Formulas!$B$2:$B$3001,$A108))</f>
        <v>1</v>
      </c>
      <c r="CQ108" s="21" t="n">
        <f aca="false">IF(OR($A108="",CQ$4=""),0,COUNTIFS(Formulas!$A$2:$A$3001,CQ$4,Formulas!$B$2:$B$3001,$A108))</f>
        <v>1</v>
      </c>
      <c r="CR108" s="21" t="n">
        <f aca="false">IF(OR($A108="",CR$4=""),0,COUNTIFS(Formulas!$A$2:$A$3001,CR$4,Formulas!$B$2:$B$3001,$A108))</f>
        <v>0</v>
      </c>
      <c r="CS108" s="21" t="n">
        <f aca="false">IF(OR($A108="",CS$4=""),0,COUNTIFS(Formulas!$A$2:$A$3001,CS$4,Formulas!$B$2:$B$3001,$A108))</f>
        <v>0</v>
      </c>
      <c r="CT108" s="21" t="n">
        <f aca="false">IF(OR($A108="",CT$4=""),0,COUNTIFS(Formulas!$A$2:$A$3001,CT$4,Formulas!$B$2:$B$3001,$A108))</f>
        <v>0</v>
      </c>
      <c r="CU108" s="21" t="n">
        <f aca="false">IF(OR($A108="",CU$4=""),0,COUNTIFS(Formulas!$A$2:$A$3001,CU$4,Formulas!$B$2:$B$3001,$A108))</f>
        <v>0</v>
      </c>
      <c r="CV108" s="21" t="n">
        <f aca="false">IF(OR($A108="",CV$4=""),0,COUNTIFS(Formulas!$A$2:$A$3001,CV$4,Formulas!$B$2:$B$3001,$A108))</f>
        <v>0</v>
      </c>
      <c r="CW108" s="21" t="n">
        <f aca="false">IF(OR($A108="",CW$4=""),0,COUNTIFS(Formulas!$A$2:$A$3001,CW$4,Formulas!$B$2:$B$3001,$A108))</f>
        <v>0</v>
      </c>
      <c r="CX108" s="21" t="n">
        <f aca="false">IF(OR($A108="",CX$4=""),0,COUNTIFS(Formulas!$A$2:$A$3001,CX$4,Formulas!$B$2:$B$3001,$A108))</f>
        <v>0</v>
      </c>
      <c r="CY108" s="21" t="n">
        <f aca="false">IF(OR($A108="",CY$4=""),0,COUNTIFS(Formulas!$A$2:$A$3001,CY$4,Formulas!$B$2:$B$3001,$A108))</f>
        <v>0</v>
      </c>
      <c r="CZ108" s="21" t="n">
        <f aca="false">IF(OR($A108="",CZ$4=""),0,COUNTIFS(Formulas!$A$2:$A$3001,CZ$4,Formulas!$B$2:$B$3001,$A108))</f>
        <v>0</v>
      </c>
      <c r="DA108" s="21" t="n">
        <f aca="false">IF(OR($A108="",DA$4=""),0,COUNTIFS(Formulas!$A$2:$A$3001,DA$4,Formulas!$B$2:$B$3001,$A108))</f>
        <v>0</v>
      </c>
      <c r="DB108" s="21" t="n">
        <f aca="false">IF(OR($A108="",DB$4=""),0,COUNTIFS(Formulas!$A$2:$A$3001,DB$4,Formulas!$B$2:$B$3001,$A108))</f>
        <v>0</v>
      </c>
      <c r="DC108" s="21" t="n">
        <f aca="false">IF(OR($A108="",DC$4=""),0,COUNTIFS(Formulas!$A$2:$A$3001,DC$4,Formulas!$B$2:$B$3001,$A108))</f>
        <v>0</v>
      </c>
      <c r="DD108" s="21" t="n">
        <f aca="false">IF(OR($A108="",DD$4=""),0,COUNTIFS(Formulas!$A$2:$A$3001,DD$4,Formulas!$B$2:$B$3001,$A108))</f>
        <v>0</v>
      </c>
      <c r="DE108" s="21" t="n">
        <f aca="false">IF(OR($A108="",DE$4=""),0,COUNTIFS(Formulas!$A$2:$A$3001,DE$4,Formulas!$B$2:$B$3001,$A108))</f>
        <v>0</v>
      </c>
      <c r="DF108" s="21" t="n">
        <f aca="false">IF(OR($A108="",DF$4=""),0,COUNTIFS(Formulas!$A$2:$A$3001,DF$4,Formulas!$B$2:$B$3001,$A108))</f>
        <v>0</v>
      </c>
      <c r="DG108" s="21" t="n">
        <f aca="false">IF(OR($A108="",DG$4=""),0,COUNTIFS(Formulas!$A$2:$A$3001,DG$4,Formulas!$B$2:$B$3001,$A108))</f>
        <v>0</v>
      </c>
      <c r="DH108" s="21" t="n">
        <f aca="false">IF(OR($A108="",DH$4=""),0,COUNTIFS(Formulas!$A$2:$A$3001,DH$4,Formulas!$B$2:$B$3001,$A108))</f>
        <v>0</v>
      </c>
      <c r="DI108" s="21" t="n">
        <f aca="false">IF(OR($A108="",DI$4=""),0,COUNTIFS(Formulas!$A$2:$A$3001,DI$4,Formulas!$B$2:$B$3001,$A108))</f>
        <v>0</v>
      </c>
      <c r="DJ108" s="21" t="n">
        <f aca="false">IF(OR($A108="",DJ$4=""),0,COUNTIFS(Formulas!$A$2:$A$3001,DJ$4,Formulas!$B$2:$B$3001,$A108))</f>
        <v>0</v>
      </c>
      <c r="DK108" s="21" t="n">
        <f aca="false">IF(OR($A108="",DK$4=""),0,COUNTIFS(Formulas!$A$2:$A$3001,DK$4,Formulas!$B$2:$B$3001,$A108))</f>
        <v>0</v>
      </c>
      <c r="DL108" s="21" t="n">
        <f aca="false">IF(OR($A108="",DL$4=""),0,COUNTIFS(Formulas!$A$2:$A$3001,DL$4,Formulas!$B$2:$B$3001,$A108))</f>
        <v>0</v>
      </c>
      <c r="DM108" s="21" t="n">
        <f aca="false">IF(OR($A108="",DM$4=""),0,COUNTIFS(Formulas!$A$2:$A$3001,DM$4,Formulas!$B$2:$B$3001,$A108))</f>
        <v>0</v>
      </c>
      <c r="DN108" s="21" t="n">
        <f aca="false">IF(OR($A108="",DN$4=""),0,COUNTIFS(Formulas!$A$2:$A$3001,DN$4,Formulas!$B$2:$B$3001,$A108))</f>
        <v>0</v>
      </c>
      <c r="DO108" s="21" t="n">
        <f aca="false">IF(OR($A108="",DO$4=""),0,COUNTIFS(Formulas!$A$2:$A$3001,DO$4,Formulas!$B$2:$B$3001,$A108))</f>
        <v>0</v>
      </c>
      <c r="DP108" s="21" t="n">
        <f aca="false">IF(OR($A108="",DP$4=""),0,COUNTIFS(Formulas!$A$2:$A$3001,DP$4,Formulas!$B$2:$B$3001,$A108))</f>
        <v>0</v>
      </c>
      <c r="DQ108" s="21" t="n">
        <f aca="false">IF(OR($A108="",DQ$4=""),0,COUNTIFS(Formulas!$A$2:$A$3001,DQ$4,Formulas!$B$2:$B$3001,$A108))</f>
        <v>0</v>
      </c>
      <c r="DR108" s="21" t="n">
        <f aca="false">IF(OR($A108="",DR$4=""),0,COUNTIFS(Formulas!$A$2:$A$3001,DR$4,Formulas!$B$2:$B$3001,$A108))</f>
        <v>0</v>
      </c>
      <c r="DS108" s="21" t="n">
        <f aca="false">IF(OR($A108="",DS$4=""),0,COUNTIFS(Formulas!$A$2:$A$3001,DS$4,Formulas!$B$2:$B$3001,$A108))</f>
        <v>0</v>
      </c>
      <c r="DT108" s="21" t="n">
        <f aca="false">IF(OR($A108="",DT$4=""),0,COUNTIFS(Formulas!$A$2:$A$3001,DT$4,Formulas!$B$2:$B$3001,$A108))</f>
        <v>0</v>
      </c>
      <c r="DU108" s="21" t="n">
        <f aca="false">IF(OR($A108="",DU$4=""),0,COUNTIFS(Formulas!$A$2:$A$3001,DU$4,Formulas!$B$2:$B$3001,$A108))</f>
        <v>0</v>
      </c>
      <c r="DV108" s="21" t="n">
        <f aca="false">IF(OR($A108="",DV$4=""),0,COUNTIFS(Formulas!$A$2:$A$3001,DV$4,Formulas!$B$2:$B$3001,$A108))</f>
        <v>0</v>
      </c>
      <c r="DW108" s="21" t="n">
        <f aca="false">IF(OR($A108="",DW$4=""),0,COUNTIFS(Formulas!$A$2:$A$3001,DW$4,Formulas!$B$2:$B$3001,$A108))</f>
        <v>0</v>
      </c>
      <c r="DX108" s="21" t="n">
        <f aca="false">IF(OR($A108="",DX$4=""),0,COUNTIFS(Formulas!$A$2:$A$3001,DX$4,Formulas!$B$2:$B$3001,$A108))</f>
        <v>0</v>
      </c>
      <c r="DY108" s="21" t="n">
        <f aca="false">IF(OR($A108="",DY$4=""),0,COUNTIFS(Formulas!$A$2:$A$3001,DY$4,Formulas!$B$2:$B$3001,$A108))</f>
        <v>0</v>
      </c>
      <c r="DZ108" s="21" t="n">
        <f aca="false">IF(OR($A108="",DZ$4=""),0,COUNTIFS(Formulas!$A$2:$A$3001,DZ$4,Formulas!$B$2:$B$3001,$A108))</f>
        <v>0</v>
      </c>
      <c r="EA108" s="21" t="n">
        <f aca="false">IF(OR($A108="",EA$4=""),0,COUNTIFS(Formulas!$A$2:$A$3001,EA$4,Formulas!$B$2:$B$3001,$A108))</f>
        <v>0</v>
      </c>
      <c r="EB108" s="21" t="n">
        <f aca="false">IF(OR($A108="",EB$4=""),0,COUNTIFS(Formulas!$A$2:$A$3001,EB$4,Formulas!$B$2:$B$3001,$A108))</f>
        <v>0</v>
      </c>
      <c r="EC108" s="21" t="n">
        <f aca="false">IF(OR($A108="",EC$4=""),0,COUNTIFS(Formulas!$A$2:$A$3001,EC$4,Formulas!$B$2:$B$3001,$A108))</f>
        <v>0</v>
      </c>
      <c r="ED108" s="21" t="n">
        <f aca="false">IF(OR($A108="",ED$4=""),0,COUNTIFS(Formulas!$A$2:$A$3001,ED$4,Formulas!$B$2:$B$3001,$A108))</f>
        <v>0</v>
      </c>
      <c r="EE108" s="21" t="n">
        <f aca="false">IF(OR($A108="",EE$4=""),0,COUNTIFS(Formulas!$A$2:$A$3001,EE$4,Formulas!$B$2:$B$3001,$A108))</f>
        <v>0</v>
      </c>
      <c r="EF108" s="21" t="n">
        <f aca="false">IF(OR($A108="",EF$4=""),0,COUNTIFS(Formulas!$A$2:$A$3001,EF$4,Formulas!$B$2:$B$3001,$A108))</f>
        <v>0</v>
      </c>
      <c r="EG108" s="21" t="n">
        <f aca="false">IF(OR($A108="",EG$4=""),0,COUNTIFS(Formulas!$A$2:$A$3001,EG$4,Formulas!$B$2:$B$3001,$A108))</f>
        <v>0</v>
      </c>
      <c r="EH108" s="21" t="n">
        <f aca="false">IF(OR($A108="",EH$4=""),0,COUNTIFS(Formulas!$A$2:$A$3001,EH$4,Formulas!$B$2:$B$3001,$A108))</f>
        <v>0</v>
      </c>
      <c r="EI108" s="21" t="n">
        <f aca="false">IF(OR($A108="",EI$4=""),0,COUNTIFS(Formulas!$A$2:$A$3001,EI$4,Formulas!$B$2:$B$3001,$A108))</f>
        <v>0</v>
      </c>
      <c r="EJ108" s="21" t="n">
        <f aca="false">IF(OR($A108="",EJ$4=""),0,COUNTIFS(Formulas!$A$2:$A$3001,EJ$4,Formulas!$B$2:$B$3001,$A108))</f>
        <v>0</v>
      </c>
      <c r="EK108" s="21" t="n">
        <f aca="false">IF(OR($A108="",EK$4=""),0,COUNTIFS(Formulas!$A$2:$A$3001,EK$4,Formulas!$B$2:$B$3001,$A108))</f>
        <v>0</v>
      </c>
      <c r="EL108" s="21" t="n">
        <f aca="false">IF(OR($A108="",EL$4=""),0,COUNTIFS(Formulas!$A$2:$A$3001,EL$4,Formulas!$B$2:$B$3001,$A108))</f>
        <v>0</v>
      </c>
      <c r="EM108" s="21" t="n">
        <f aca="false">IF(OR($A108="",EM$4=""),0,COUNTIFS(Formulas!$A$2:$A$3001,EM$4,Formulas!$B$2:$B$3001,$A108))</f>
        <v>0</v>
      </c>
      <c r="EN108" s="21" t="n">
        <f aca="false">IF(OR($A108="",EN$4=""),0,COUNTIFS(Formulas!$A$2:$A$3001,EN$4,Formulas!$B$2:$B$3001,$A108))</f>
        <v>0</v>
      </c>
      <c r="EO108" s="21" t="n">
        <f aca="false">IF(OR($A108="",EO$4=""),0,COUNTIFS(Formulas!$A$2:$A$3001,EO$4,Formulas!$B$2:$B$3001,$A108))</f>
        <v>0</v>
      </c>
      <c r="EP108" s="21" t="n">
        <f aca="false">IF(OR($A108="",EP$4=""),0,COUNTIFS(Formulas!$A$2:$A$3001,EP$4,Formulas!$B$2:$B$3001,$A108))</f>
        <v>0</v>
      </c>
      <c r="EQ108" s="21" t="n">
        <f aca="false">IF(OR($A108="",EQ$4=""),0,COUNTIFS(Formulas!$A$2:$A$3001,EQ$4,Formulas!$B$2:$B$3001,$A108))</f>
        <v>0</v>
      </c>
      <c r="ER108" s="21" t="n">
        <f aca="false">IF(OR($A108="",ER$4=""),0,COUNTIFS(Formulas!$A$2:$A$3001,ER$4,Formulas!$B$2:$B$3001,$A108))</f>
        <v>0</v>
      </c>
      <c r="ES108" s="21" t="n">
        <f aca="false">IF(OR($A108="",ES$4=""),0,COUNTIFS(Formulas!$A$2:$A$3001,ES$4,Formulas!$B$2:$B$3001,$A108))</f>
        <v>0</v>
      </c>
      <c r="ET108" s="21" t="n">
        <f aca="false">IF(OR($A108="",ET$4=""),0,COUNTIFS(Formulas!$A$2:$A$3001,ET$4,Formulas!$B$2:$B$3001,$A108))</f>
        <v>0</v>
      </c>
      <c r="EU108" s="21" t="n">
        <f aca="false">IF(OR($A108="",EU$4=""),0,COUNTIFS(Formulas!$A$2:$A$3001,EU$4,Formulas!$B$2:$B$3001,$A108))</f>
        <v>0</v>
      </c>
      <c r="EV108" s="21" t="n">
        <f aca="false">IF(OR($A108="",EV$4=""),0,COUNTIFS(Formulas!$A$2:$A$3001,EV$4,Formulas!$B$2:$B$3001,$A108))</f>
        <v>0</v>
      </c>
    </row>
    <row r="109" customFormat="false" ht="15" hidden="false" customHeight="false" outlineLevel="0" collapsed="false">
      <c r="A109" s="13" t="str">
        <f aca="false">IF(INDEX(Materials!$A$2:$A$301,105)="","",INDEX(Materials!$A$2:$A$301,105))</f>
        <v>Apple Green Lake</v>
      </c>
      <c r="B109" s="19" t="n">
        <f aca="false">IF(A109="","",COUNTIF(C109:EV109,"&gt;0"))</f>
        <v>4</v>
      </c>
      <c r="C109" s="21" t="n">
        <f aca="false">IF(OR($A109="",C$4=""),0,COUNTIFS(Formulas!$A$2:$A$3001,C$4,Formulas!$B$2:$B$3001,$A109))</f>
        <v>0</v>
      </c>
      <c r="D109" s="21" t="n">
        <f aca="false">IF(OR($A109="",D$4=""),0,COUNTIFS(Formulas!$A$2:$A$3001,D$4,Formulas!$B$2:$B$3001,$A109))</f>
        <v>0</v>
      </c>
      <c r="E109" s="21" t="n">
        <f aca="false">IF(OR($A109="",E$4=""),0,COUNTIFS(Formulas!$A$2:$A$3001,E$4,Formulas!$B$2:$B$3001,$A109))</f>
        <v>0</v>
      </c>
      <c r="F109" s="21" t="n">
        <f aca="false">IF(OR($A109="",F$4=""),0,COUNTIFS(Formulas!$A$2:$A$3001,F$4,Formulas!$B$2:$B$3001,$A109))</f>
        <v>1</v>
      </c>
      <c r="G109" s="21" t="n">
        <f aca="false">IF(OR($A109="",G$4=""),0,COUNTIFS(Formulas!$A$2:$A$3001,G$4,Formulas!$B$2:$B$3001,$A109))</f>
        <v>1</v>
      </c>
      <c r="H109" s="21" t="n">
        <f aca="false">IF(OR($A109="",H$4=""),0,COUNTIFS(Formulas!$A$2:$A$3001,H$4,Formulas!$B$2:$B$3001,$A109))</f>
        <v>1</v>
      </c>
      <c r="I109" s="21" t="n">
        <f aca="false">IF(OR($A109="",I$4=""),0,COUNTIFS(Formulas!$A$2:$A$3001,I$4,Formulas!$B$2:$B$3001,$A109))</f>
        <v>0</v>
      </c>
      <c r="J109" s="21" t="n">
        <f aca="false">IF(OR($A109="",J$4=""),0,COUNTIFS(Formulas!$A$2:$A$3001,J$4,Formulas!$B$2:$B$3001,$A109))</f>
        <v>0</v>
      </c>
      <c r="K109" s="21" t="n">
        <f aca="false">IF(OR($A109="",K$4=""),0,COUNTIFS(Formulas!$A$2:$A$3001,K$4,Formulas!$B$2:$B$3001,$A109))</f>
        <v>0</v>
      </c>
      <c r="L109" s="21" t="n">
        <f aca="false">IF(OR($A109="",L$4=""),0,COUNTIFS(Formulas!$A$2:$A$3001,L$4,Formulas!$B$2:$B$3001,$A109))</f>
        <v>0</v>
      </c>
      <c r="M109" s="21" t="n">
        <f aca="false">IF(OR($A109="",M$4=""),0,COUNTIFS(Formulas!$A$2:$A$3001,M$4,Formulas!$B$2:$B$3001,$A109))</f>
        <v>0</v>
      </c>
      <c r="N109" s="21" t="n">
        <f aca="false">IF(OR($A109="",N$4=""),0,COUNTIFS(Formulas!$A$2:$A$3001,N$4,Formulas!$B$2:$B$3001,$A109))</f>
        <v>0</v>
      </c>
      <c r="O109" s="21" t="n">
        <f aca="false">IF(OR($A109="",O$4=""),0,COUNTIFS(Formulas!$A$2:$A$3001,O$4,Formulas!$B$2:$B$3001,$A109))</f>
        <v>0</v>
      </c>
      <c r="P109" s="21" t="n">
        <f aca="false">IF(OR($A109="",P$4=""),0,COUNTIFS(Formulas!$A$2:$A$3001,P$4,Formulas!$B$2:$B$3001,$A109))</f>
        <v>0</v>
      </c>
      <c r="Q109" s="21" t="n">
        <f aca="false">IF(OR($A109="",Q$4=""),0,COUNTIFS(Formulas!$A$2:$A$3001,Q$4,Formulas!$B$2:$B$3001,$A109))</f>
        <v>0</v>
      </c>
      <c r="R109" s="21" t="n">
        <f aca="false">IF(OR($A109="",R$4=""),0,COUNTIFS(Formulas!$A$2:$A$3001,R$4,Formulas!$B$2:$B$3001,$A109))</f>
        <v>0</v>
      </c>
      <c r="S109" s="21" t="n">
        <f aca="false">IF(OR($A109="",S$4=""),0,COUNTIFS(Formulas!$A$2:$A$3001,S$4,Formulas!$B$2:$B$3001,$A109))</f>
        <v>0</v>
      </c>
      <c r="T109" s="21" t="n">
        <f aca="false">IF(OR($A109="",T$4=""),0,COUNTIFS(Formulas!$A$2:$A$3001,T$4,Formulas!$B$2:$B$3001,$A109))</f>
        <v>0</v>
      </c>
      <c r="U109" s="21" t="n">
        <f aca="false">IF(OR($A109="",U$4=""),0,COUNTIFS(Formulas!$A$2:$A$3001,U$4,Formulas!$B$2:$B$3001,$A109))</f>
        <v>0</v>
      </c>
      <c r="V109" s="21" t="n">
        <f aca="false">IF(OR($A109="",V$4=""),0,COUNTIFS(Formulas!$A$2:$A$3001,V$4,Formulas!$B$2:$B$3001,$A109))</f>
        <v>0</v>
      </c>
      <c r="W109" s="21" t="n">
        <f aca="false">IF(OR($A109="",W$4=""),0,COUNTIFS(Formulas!$A$2:$A$3001,W$4,Formulas!$B$2:$B$3001,$A109))</f>
        <v>0</v>
      </c>
      <c r="X109" s="21" t="n">
        <f aca="false">IF(OR($A109="",X$4=""),0,COUNTIFS(Formulas!$A$2:$A$3001,X$4,Formulas!$B$2:$B$3001,$A109))</f>
        <v>0</v>
      </c>
      <c r="Y109" s="21" t="n">
        <f aca="false">IF(OR($A109="",Y$4=""),0,COUNTIFS(Formulas!$A$2:$A$3001,Y$4,Formulas!$B$2:$B$3001,$A109))</f>
        <v>0</v>
      </c>
      <c r="Z109" s="21" t="n">
        <f aca="false">IF(OR($A109="",Z$4=""),0,COUNTIFS(Formulas!$A$2:$A$3001,Z$4,Formulas!$B$2:$B$3001,$A109))</f>
        <v>0</v>
      </c>
      <c r="AA109" s="21" t="n">
        <f aca="false">IF(OR($A109="",AA$4=""),0,COUNTIFS(Formulas!$A$2:$A$3001,AA$4,Formulas!$B$2:$B$3001,$A109))</f>
        <v>0</v>
      </c>
      <c r="AB109" s="21" t="n">
        <f aca="false">IF(OR($A109="",AB$4=""),0,COUNTIFS(Formulas!$A$2:$A$3001,AB$4,Formulas!$B$2:$B$3001,$A109))</f>
        <v>0</v>
      </c>
      <c r="AC109" s="21" t="n">
        <f aca="false">IF(OR($A109="",AC$4=""),0,COUNTIFS(Formulas!$A$2:$A$3001,AC$4,Formulas!$B$2:$B$3001,$A109))</f>
        <v>0</v>
      </c>
      <c r="AD109" s="21" t="n">
        <f aca="false">IF(OR($A109="",AD$4=""),0,COUNTIFS(Formulas!$A$2:$A$3001,AD$4,Formulas!$B$2:$B$3001,$A109))</f>
        <v>0</v>
      </c>
      <c r="AE109" s="21" t="n">
        <f aca="false">IF(OR($A109="",AE$4=""),0,COUNTIFS(Formulas!$A$2:$A$3001,AE$4,Formulas!$B$2:$B$3001,$A109))</f>
        <v>0</v>
      </c>
      <c r="AF109" s="21" t="n">
        <f aca="false">IF(OR($A109="",AF$4=""),0,COUNTIFS(Formulas!$A$2:$A$3001,AF$4,Formulas!$B$2:$B$3001,$A109))</f>
        <v>0</v>
      </c>
      <c r="AG109" s="21" t="n">
        <f aca="false">IF(OR($A109="",AG$4=""),0,COUNTIFS(Formulas!$A$2:$A$3001,AG$4,Formulas!$B$2:$B$3001,$A109))</f>
        <v>0</v>
      </c>
      <c r="AH109" s="21" t="n">
        <f aca="false">IF(OR($A109="",AH$4=""),0,COUNTIFS(Formulas!$A$2:$A$3001,AH$4,Formulas!$B$2:$B$3001,$A109))</f>
        <v>0</v>
      </c>
      <c r="AI109" s="21" t="n">
        <f aca="false">IF(OR($A109="",AI$4=""),0,COUNTIFS(Formulas!$A$2:$A$3001,AI$4,Formulas!$B$2:$B$3001,$A109))</f>
        <v>0</v>
      </c>
      <c r="AJ109" s="21" t="n">
        <f aca="false">IF(OR($A109="",AJ$4=""),0,COUNTIFS(Formulas!$A$2:$A$3001,AJ$4,Formulas!$B$2:$B$3001,$A109))</f>
        <v>0</v>
      </c>
      <c r="AK109" s="21" t="n">
        <f aca="false">IF(OR($A109="",AK$4=""),0,COUNTIFS(Formulas!$A$2:$A$3001,AK$4,Formulas!$B$2:$B$3001,$A109))</f>
        <v>0</v>
      </c>
      <c r="AL109" s="21" t="n">
        <f aca="false">IF(OR($A109="",AL$4=""),0,COUNTIFS(Formulas!$A$2:$A$3001,AL$4,Formulas!$B$2:$B$3001,$A109))</f>
        <v>0</v>
      </c>
      <c r="AM109" s="21" t="n">
        <f aca="false">IF(OR($A109="",AM$4=""),0,COUNTIFS(Formulas!$A$2:$A$3001,AM$4,Formulas!$B$2:$B$3001,$A109))</f>
        <v>0</v>
      </c>
      <c r="AN109" s="21" t="n">
        <f aca="false">IF(OR($A109="",AN$4=""),0,COUNTIFS(Formulas!$A$2:$A$3001,AN$4,Formulas!$B$2:$B$3001,$A109))</f>
        <v>0</v>
      </c>
      <c r="AO109" s="21" t="n">
        <f aca="false">IF(OR($A109="",AO$4=""),0,COUNTIFS(Formulas!$A$2:$A$3001,AO$4,Formulas!$B$2:$B$3001,$A109))</f>
        <v>0</v>
      </c>
      <c r="AP109" s="21" t="n">
        <f aca="false">IF(OR($A109="",AP$4=""),0,COUNTIFS(Formulas!$A$2:$A$3001,AP$4,Formulas!$B$2:$B$3001,$A109))</f>
        <v>0</v>
      </c>
      <c r="AQ109" s="21" t="n">
        <f aca="false">IF(OR($A109="",AQ$4=""),0,COUNTIFS(Formulas!$A$2:$A$3001,AQ$4,Formulas!$B$2:$B$3001,$A109))</f>
        <v>0</v>
      </c>
      <c r="AR109" s="21" t="n">
        <f aca="false">IF(OR($A109="",AR$4=""),0,COUNTIFS(Formulas!$A$2:$A$3001,AR$4,Formulas!$B$2:$B$3001,$A109))</f>
        <v>0</v>
      </c>
      <c r="AS109" s="21" t="n">
        <f aca="false">IF(OR($A109="",AS$4=""),0,COUNTIFS(Formulas!$A$2:$A$3001,AS$4,Formulas!$B$2:$B$3001,$A109))</f>
        <v>0</v>
      </c>
      <c r="AT109" s="21" t="n">
        <f aca="false">IF(OR($A109="",AT$4=""),0,COUNTIFS(Formulas!$A$2:$A$3001,AT$4,Formulas!$B$2:$B$3001,$A109))</f>
        <v>0</v>
      </c>
      <c r="AU109" s="21" t="n">
        <f aca="false">IF(OR($A109="",AU$4=""),0,COUNTIFS(Formulas!$A$2:$A$3001,AU$4,Formulas!$B$2:$B$3001,$A109))</f>
        <v>0</v>
      </c>
      <c r="AV109" s="21" t="n">
        <f aca="false">IF(OR($A109="",AV$4=""),0,COUNTIFS(Formulas!$A$2:$A$3001,AV$4,Formulas!$B$2:$B$3001,$A109))</f>
        <v>0</v>
      </c>
      <c r="AW109" s="21" t="n">
        <f aca="false">IF(OR($A109="",AW$4=""),0,COUNTIFS(Formulas!$A$2:$A$3001,AW$4,Formulas!$B$2:$B$3001,$A109))</f>
        <v>0</v>
      </c>
      <c r="AX109" s="21" t="n">
        <f aca="false">IF(OR($A109="",AX$4=""),0,COUNTIFS(Formulas!$A$2:$A$3001,AX$4,Formulas!$B$2:$B$3001,$A109))</f>
        <v>0</v>
      </c>
      <c r="AY109" s="21" t="n">
        <f aca="false">IF(OR($A109="",AY$4=""),0,COUNTIFS(Formulas!$A$2:$A$3001,AY$4,Formulas!$B$2:$B$3001,$A109))</f>
        <v>0</v>
      </c>
      <c r="AZ109" s="21" t="n">
        <f aca="false">IF(OR($A109="",AZ$4=""),0,COUNTIFS(Formulas!$A$2:$A$3001,AZ$4,Formulas!$B$2:$B$3001,$A109))</f>
        <v>0</v>
      </c>
      <c r="BA109" s="21" t="n">
        <f aca="false">IF(OR($A109="",BA$4=""),0,COUNTIFS(Formulas!$A$2:$A$3001,BA$4,Formulas!$B$2:$B$3001,$A109))</f>
        <v>0</v>
      </c>
      <c r="BB109" s="21" t="n">
        <f aca="false">IF(OR($A109="",BB$4=""),0,COUNTIFS(Formulas!$A$2:$A$3001,BB$4,Formulas!$B$2:$B$3001,$A109))</f>
        <v>0</v>
      </c>
      <c r="BC109" s="21" t="n">
        <f aca="false">IF(OR($A109="",BC$4=""),0,COUNTIFS(Formulas!$A$2:$A$3001,BC$4,Formulas!$B$2:$B$3001,$A109))</f>
        <v>0</v>
      </c>
      <c r="BD109" s="21" t="n">
        <f aca="false">IF(OR($A109="",BD$4=""),0,COUNTIFS(Formulas!$A$2:$A$3001,BD$4,Formulas!$B$2:$B$3001,$A109))</f>
        <v>0</v>
      </c>
      <c r="BE109" s="21" t="n">
        <f aca="false">IF(OR($A109="",BE$4=""),0,COUNTIFS(Formulas!$A$2:$A$3001,BE$4,Formulas!$B$2:$B$3001,$A109))</f>
        <v>0</v>
      </c>
      <c r="BF109" s="21" t="n">
        <f aca="false">IF(OR($A109="",BF$4=""),0,COUNTIFS(Formulas!$A$2:$A$3001,BF$4,Formulas!$B$2:$B$3001,$A109))</f>
        <v>0</v>
      </c>
      <c r="BG109" s="21" t="n">
        <f aca="false">IF(OR($A109="",BG$4=""),0,COUNTIFS(Formulas!$A$2:$A$3001,BG$4,Formulas!$B$2:$B$3001,$A109))</f>
        <v>0</v>
      </c>
      <c r="BH109" s="21" t="n">
        <f aca="false">IF(OR($A109="",BH$4=""),0,COUNTIFS(Formulas!$A$2:$A$3001,BH$4,Formulas!$B$2:$B$3001,$A109))</f>
        <v>0</v>
      </c>
      <c r="BI109" s="21" t="n">
        <f aca="false">IF(OR($A109="",BI$4=""),0,COUNTIFS(Formulas!$A$2:$A$3001,BI$4,Formulas!$B$2:$B$3001,$A109))</f>
        <v>0</v>
      </c>
      <c r="BJ109" s="21" t="n">
        <f aca="false">IF(OR($A109="",BJ$4=""),0,COUNTIFS(Formulas!$A$2:$A$3001,BJ$4,Formulas!$B$2:$B$3001,$A109))</f>
        <v>0</v>
      </c>
      <c r="BK109" s="21" t="n">
        <f aca="false">IF(OR($A109="",BK$4=""),0,COUNTIFS(Formulas!$A$2:$A$3001,BK$4,Formulas!$B$2:$B$3001,$A109))</f>
        <v>0</v>
      </c>
      <c r="BL109" s="21" t="n">
        <f aca="false">IF(OR($A109="",BL$4=""),0,COUNTIFS(Formulas!$A$2:$A$3001,BL$4,Formulas!$B$2:$B$3001,$A109))</f>
        <v>0</v>
      </c>
      <c r="BM109" s="21" t="n">
        <f aca="false">IF(OR($A109="",BM$4=""),0,COUNTIFS(Formulas!$A$2:$A$3001,BM$4,Formulas!$B$2:$B$3001,$A109))</f>
        <v>0</v>
      </c>
      <c r="BN109" s="21" t="n">
        <f aca="false">IF(OR($A109="",BN$4=""),0,COUNTIFS(Formulas!$A$2:$A$3001,BN$4,Formulas!$B$2:$B$3001,$A109))</f>
        <v>0</v>
      </c>
      <c r="BO109" s="21" t="n">
        <f aca="false">IF(OR($A109="",BO$4=""),0,COUNTIFS(Formulas!$A$2:$A$3001,BO$4,Formulas!$B$2:$B$3001,$A109))</f>
        <v>0</v>
      </c>
      <c r="BP109" s="21" t="n">
        <f aca="false">IF(OR($A109="",BP$4=""),0,COUNTIFS(Formulas!$A$2:$A$3001,BP$4,Formulas!$B$2:$B$3001,$A109))</f>
        <v>0</v>
      </c>
      <c r="BQ109" s="21" t="n">
        <f aca="false">IF(OR($A109="",BQ$4=""),0,COUNTIFS(Formulas!$A$2:$A$3001,BQ$4,Formulas!$B$2:$B$3001,$A109))</f>
        <v>0</v>
      </c>
      <c r="BR109" s="21" t="n">
        <f aca="false">IF(OR($A109="",BR$4=""),0,COUNTIFS(Formulas!$A$2:$A$3001,BR$4,Formulas!$B$2:$B$3001,$A109))</f>
        <v>0</v>
      </c>
      <c r="BS109" s="21" t="n">
        <f aca="false">IF(OR($A109="",BS$4=""),0,COUNTIFS(Formulas!$A$2:$A$3001,BS$4,Formulas!$B$2:$B$3001,$A109))</f>
        <v>0</v>
      </c>
      <c r="BT109" s="21" t="n">
        <f aca="false">IF(OR($A109="",BT$4=""),0,COUNTIFS(Formulas!$A$2:$A$3001,BT$4,Formulas!$B$2:$B$3001,$A109))</f>
        <v>0</v>
      </c>
      <c r="BU109" s="21" t="n">
        <f aca="false">IF(OR($A109="",BU$4=""),0,COUNTIFS(Formulas!$A$2:$A$3001,BU$4,Formulas!$B$2:$B$3001,$A109))</f>
        <v>0</v>
      </c>
      <c r="BV109" s="21" t="n">
        <f aca="false">IF(OR($A109="",BV$4=""),0,COUNTIFS(Formulas!$A$2:$A$3001,BV$4,Formulas!$B$2:$B$3001,$A109))</f>
        <v>0</v>
      </c>
      <c r="BW109" s="21" t="n">
        <f aca="false">IF(OR($A109="",BW$4=""),0,COUNTIFS(Formulas!$A$2:$A$3001,BW$4,Formulas!$B$2:$B$3001,$A109))</f>
        <v>0</v>
      </c>
      <c r="BX109" s="21" t="n">
        <f aca="false">IF(OR($A109="",BX$4=""),0,COUNTIFS(Formulas!$A$2:$A$3001,BX$4,Formulas!$B$2:$B$3001,$A109))</f>
        <v>0</v>
      </c>
      <c r="BY109" s="21" t="n">
        <f aca="false">IF(OR($A109="",BY$4=""),0,COUNTIFS(Formulas!$A$2:$A$3001,BY$4,Formulas!$B$2:$B$3001,$A109))</f>
        <v>0</v>
      </c>
      <c r="BZ109" s="21" t="n">
        <f aca="false">IF(OR($A109="",BZ$4=""),0,COUNTIFS(Formulas!$A$2:$A$3001,BZ$4,Formulas!$B$2:$B$3001,$A109))</f>
        <v>0</v>
      </c>
      <c r="CA109" s="21" t="n">
        <f aca="false">IF(OR($A109="",CA$4=""),0,COUNTIFS(Formulas!$A$2:$A$3001,CA$4,Formulas!$B$2:$B$3001,$A109))</f>
        <v>0</v>
      </c>
      <c r="CB109" s="21" t="n">
        <f aca="false">IF(OR($A109="",CB$4=""),0,COUNTIFS(Formulas!$A$2:$A$3001,CB$4,Formulas!$B$2:$B$3001,$A109))</f>
        <v>0</v>
      </c>
      <c r="CC109" s="21" t="n">
        <f aca="false">IF(OR($A109="",CC$4=""),0,COUNTIFS(Formulas!$A$2:$A$3001,CC$4,Formulas!$B$2:$B$3001,$A109))</f>
        <v>0</v>
      </c>
      <c r="CD109" s="21" t="n">
        <f aca="false">IF(OR($A109="",CD$4=""),0,COUNTIFS(Formulas!$A$2:$A$3001,CD$4,Formulas!$B$2:$B$3001,$A109))</f>
        <v>0</v>
      </c>
      <c r="CE109" s="21" t="n">
        <f aca="false">IF(OR($A109="",CE$4=""),0,COUNTIFS(Formulas!$A$2:$A$3001,CE$4,Formulas!$B$2:$B$3001,$A109))</f>
        <v>0</v>
      </c>
      <c r="CF109" s="21" t="n">
        <f aca="false">IF(OR($A109="",CF$4=""),0,COUNTIFS(Formulas!$A$2:$A$3001,CF$4,Formulas!$B$2:$B$3001,$A109))</f>
        <v>0</v>
      </c>
      <c r="CG109" s="21" t="n">
        <f aca="false">IF(OR($A109="",CG$4=""),0,COUNTIFS(Formulas!$A$2:$A$3001,CG$4,Formulas!$B$2:$B$3001,$A109))</f>
        <v>0</v>
      </c>
      <c r="CH109" s="21" t="n">
        <f aca="false">IF(OR($A109="",CH$4=""),0,COUNTIFS(Formulas!$A$2:$A$3001,CH$4,Formulas!$B$2:$B$3001,$A109))</f>
        <v>0</v>
      </c>
      <c r="CI109" s="21" t="n">
        <f aca="false">IF(OR($A109="",CI$4=""),0,COUNTIFS(Formulas!$A$2:$A$3001,CI$4,Formulas!$B$2:$B$3001,$A109))</f>
        <v>1</v>
      </c>
      <c r="CJ109" s="21" t="n">
        <f aca="false">IF(OR($A109="",CJ$4=""),0,COUNTIFS(Formulas!$A$2:$A$3001,CJ$4,Formulas!$B$2:$B$3001,$A109))</f>
        <v>0</v>
      </c>
      <c r="CK109" s="21" t="n">
        <f aca="false">IF(OR($A109="",CK$4=""),0,COUNTIFS(Formulas!$A$2:$A$3001,CK$4,Formulas!$B$2:$B$3001,$A109))</f>
        <v>0</v>
      </c>
      <c r="CL109" s="21" t="n">
        <f aca="false">IF(OR($A109="",CL$4=""),0,COUNTIFS(Formulas!$A$2:$A$3001,CL$4,Formulas!$B$2:$B$3001,$A109))</f>
        <v>0</v>
      </c>
      <c r="CM109" s="21" t="n">
        <f aca="false">IF(OR($A109="",CM$4=""),0,COUNTIFS(Formulas!$A$2:$A$3001,CM$4,Formulas!$B$2:$B$3001,$A109))</f>
        <v>0</v>
      </c>
      <c r="CN109" s="21" t="n">
        <f aca="false">IF(OR($A109="",CN$4=""),0,COUNTIFS(Formulas!$A$2:$A$3001,CN$4,Formulas!$B$2:$B$3001,$A109))</f>
        <v>0</v>
      </c>
      <c r="CO109" s="21" t="n">
        <f aca="false">IF(OR($A109="",CO$4=""),0,COUNTIFS(Formulas!$A$2:$A$3001,CO$4,Formulas!$B$2:$B$3001,$A109))</f>
        <v>0</v>
      </c>
      <c r="CP109" s="21" t="n">
        <f aca="false">IF(OR($A109="",CP$4=""),0,COUNTIFS(Formulas!$A$2:$A$3001,CP$4,Formulas!$B$2:$B$3001,$A109))</f>
        <v>0</v>
      </c>
      <c r="CQ109" s="21" t="n">
        <f aca="false">IF(OR($A109="",CQ$4=""),0,COUNTIFS(Formulas!$A$2:$A$3001,CQ$4,Formulas!$B$2:$B$3001,$A109))</f>
        <v>0</v>
      </c>
      <c r="CR109" s="21" t="n">
        <f aca="false">IF(OR($A109="",CR$4=""),0,COUNTIFS(Formulas!$A$2:$A$3001,CR$4,Formulas!$B$2:$B$3001,$A109))</f>
        <v>0</v>
      </c>
      <c r="CS109" s="21" t="n">
        <f aca="false">IF(OR($A109="",CS$4=""),0,COUNTIFS(Formulas!$A$2:$A$3001,CS$4,Formulas!$B$2:$B$3001,$A109))</f>
        <v>0</v>
      </c>
      <c r="CT109" s="21" t="n">
        <f aca="false">IF(OR($A109="",CT$4=""),0,COUNTIFS(Formulas!$A$2:$A$3001,CT$4,Formulas!$B$2:$B$3001,$A109))</f>
        <v>0</v>
      </c>
      <c r="CU109" s="21" t="n">
        <f aca="false">IF(OR($A109="",CU$4=""),0,COUNTIFS(Formulas!$A$2:$A$3001,CU$4,Formulas!$B$2:$B$3001,$A109))</f>
        <v>0</v>
      </c>
      <c r="CV109" s="21" t="n">
        <f aca="false">IF(OR($A109="",CV$4=""),0,COUNTIFS(Formulas!$A$2:$A$3001,CV$4,Formulas!$B$2:$B$3001,$A109))</f>
        <v>0</v>
      </c>
      <c r="CW109" s="21" t="n">
        <f aca="false">IF(OR($A109="",CW$4=""),0,COUNTIFS(Formulas!$A$2:$A$3001,CW$4,Formulas!$B$2:$B$3001,$A109))</f>
        <v>0</v>
      </c>
      <c r="CX109" s="21" t="n">
        <f aca="false">IF(OR($A109="",CX$4=""),0,COUNTIFS(Formulas!$A$2:$A$3001,CX$4,Formulas!$B$2:$B$3001,$A109))</f>
        <v>0</v>
      </c>
      <c r="CY109" s="21" t="n">
        <f aca="false">IF(OR($A109="",CY$4=""),0,COUNTIFS(Formulas!$A$2:$A$3001,CY$4,Formulas!$B$2:$B$3001,$A109))</f>
        <v>0</v>
      </c>
      <c r="CZ109" s="21" t="n">
        <f aca="false">IF(OR($A109="",CZ$4=""),0,COUNTIFS(Formulas!$A$2:$A$3001,CZ$4,Formulas!$B$2:$B$3001,$A109))</f>
        <v>0</v>
      </c>
      <c r="DA109" s="21" t="n">
        <f aca="false">IF(OR($A109="",DA$4=""),0,COUNTIFS(Formulas!$A$2:$A$3001,DA$4,Formulas!$B$2:$B$3001,$A109))</f>
        <v>0</v>
      </c>
      <c r="DB109" s="21" t="n">
        <f aca="false">IF(OR($A109="",DB$4=""),0,COUNTIFS(Formulas!$A$2:$A$3001,DB$4,Formulas!$B$2:$B$3001,$A109))</f>
        <v>0</v>
      </c>
      <c r="DC109" s="21" t="n">
        <f aca="false">IF(OR($A109="",DC$4=""),0,COUNTIFS(Formulas!$A$2:$A$3001,DC$4,Formulas!$B$2:$B$3001,$A109))</f>
        <v>0</v>
      </c>
      <c r="DD109" s="21" t="n">
        <f aca="false">IF(OR($A109="",DD$4=""),0,COUNTIFS(Formulas!$A$2:$A$3001,DD$4,Formulas!$B$2:$B$3001,$A109))</f>
        <v>0</v>
      </c>
      <c r="DE109" s="21" t="n">
        <f aca="false">IF(OR($A109="",DE$4=""),0,COUNTIFS(Formulas!$A$2:$A$3001,DE$4,Formulas!$B$2:$B$3001,$A109))</f>
        <v>0</v>
      </c>
      <c r="DF109" s="21" t="n">
        <f aca="false">IF(OR($A109="",DF$4=""),0,COUNTIFS(Formulas!$A$2:$A$3001,DF$4,Formulas!$B$2:$B$3001,$A109))</f>
        <v>0</v>
      </c>
      <c r="DG109" s="21" t="n">
        <f aca="false">IF(OR($A109="",DG$4=""),0,COUNTIFS(Formulas!$A$2:$A$3001,DG$4,Formulas!$B$2:$B$3001,$A109))</f>
        <v>0</v>
      </c>
      <c r="DH109" s="21" t="n">
        <f aca="false">IF(OR($A109="",DH$4=""),0,COUNTIFS(Formulas!$A$2:$A$3001,DH$4,Formulas!$B$2:$B$3001,$A109))</f>
        <v>0</v>
      </c>
      <c r="DI109" s="21" t="n">
        <f aca="false">IF(OR($A109="",DI$4=""),0,COUNTIFS(Formulas!$A$2:$A$3001,DI$4,Formulas!$B$2:$B$3001,$A109))</f>
        <v>0</v>
      </c>
      <c r="DJ109" s="21" t="n">
        <f aca="false">IF(OR($A109="",DJ$4=""),0,COUNTIFS(Formulas!$A$2:$A$3001,DJ$4,Formulas!$B$2:$B$3001,$A109))</f>
        <v>0</v>
      </c>
      <c r="DK109" s="21" t="n">
        <f aca="false">IF(OR($A109="",DK$4=""),0,COUNTIFS(Formulas!$A$2:$A$3001,DK$4,Formulas!$B$2:$B$3001,$A109))</f>
        <v>0</v>
      </c>
      <c r="DL109" s="21" t="n">
        <f aca="false">IF(OR($A109="",DL$4=""),0,COUNTIFS(Formulas!$A$2:$A$3001,DL$4,Formulas!$B$2:$B$3001,$A109))</f>
        <v>0</v>
      </c>
      <c r="DM109" s="21" t="n">
        <f aca="false">IF(OR($A109="",DM$4=""),0,COUNTIFS(Formulas!$A$2:$A$3001,DM$4,Formulas!$B$2:$B$3001,$A109))</f>
        <v>0</v>
      </c>
      <c r="DN109" s="21" t="n">
        <f aca="false">IF(OR($A109="",DN$4=""),0,COUNTIFS(Formulas!$A$2:$A$3001,DN$4,Formulas!$B$2:$B$3001,$A109))</f>
        <v>0</v>
      </c>
      <c r="DO109" s="21" t="n">
        <f aca="false">IF(OR($A109="",DO$4=""),0,COUNTIFS(Formulas!$A$2:$A$3001,DO$4,Formulas!$B$2:$B$3001,$A109))</f>
        <v>0</v>
      </c>
      <c r="DP109" s="21" t="n">
        <f aca="false">IF(OR($A109="",DP$4=""),0,COUNTIFS(Formulas!$A$2:$A$3001,DP$4,Formulas!$B$2:$B$3001,$A109))</f>
        <v>0</v>
      </c>
      <c r="DQ109" s="21" t="n">
        <f aca="false">IF(OR($A109="",DQ$4=""),0,COUNTIFS(Formulas!$A$2:$A$3001,DQ$4,Formulas!$B$2:$B$3001,$A109))</f>
        <v>0</v>
      </c>
      <c r="DR109" s="21" t="n">
        <f aca="false">IF(OR($A109="",DR$4=""),0,COUNTIFS(Formulas!$A$2:$A$3001,DR$4,Formulas!$B$2:$B$3001,$A109))</f>
        <v>0</v>
      </c>
      <c r="DS109" s="21" t="n">
        <f aca="false">IF(OR($A109="",DS$4=""),0,COUNTIFS(Formulas!$A$2:$A$3001,DS$4,Formulas!$B$2:$B$3001,$A109))</f>
        <v>0</v>
      </c>
      <c r="DT109" s="21" t="n">
        <f aca="false">IF(OR($A109="",DT$4=""),0,COUNTIFS(Formulas!$A$2:$A$3001,DT$4,Formulas!$B$2:$B$3001,$A109))</f>
        <v>0</v>
      </c>
      <c r="DU109" s="21" t="n">
        <f aca="false">IF(OR($A109="",DU$4=""),0,COUNTIFS(Formulas!$A$2:$A$3001,DU$4,Formulas!$B$2:$B$3001,$A109))</f>
        <v>0</v>
      </c>
      <c r="DV109" s="21" t="n">
        <f aca="false">IF(OR($A109="",DV$4=""),0,COUNTIFS(Formulas!$A$2:$A$3001,DV$4,Formulas!$B$2:$B$3001,$A109))</f>
        <v>0</v>
      </c>
      <c r="DW109" s="21" t="n">
        <f aca="false">IF(OR($A109="",DW$4=""),0,COUNTIFS(Formulas!$A$2:$A$3001,DW$4,Formulas!$B$2:$B$3001,$A109))</f>
        <v>0</v>
      </c>
      <c r="DX109" s="21" t="n">
        <f aca="false">IF(OR($A109="",DX$4=""),0,COUNTIFS(Formulas!$A$2:$A$3001,DX$4,Formulas!$B$2:$B$3001,$A109))</f>
        <v>0</v>
      </c>
      <c r="DY109" s="21" t="n">
        <f aca="false">IF(OR($A109="",DY$4=""),0,COUNTIFS(Formulas!$A$2:$A$3001,DY$4,Formulas!$B$2:$B$3001,$A109))</f>
        <v>0</v>
      </c>
      <c r="DZ109" s="21" t="n">
        <f aca="false">IF(OR($A109="",DZ$4=""),0,COUNTIFS(Formulas!$A$2:$A$3001,DZ$4,Formulas!$B$2:$B$3001,$A109))</f>
        <v>0</v>
      </c>
      <c r="EA109" s="21" t="n">
        <f aca="false">IF(OR($A109="",EA$4=""),0,COUNTIFS(Formulas!$A$2:$A$3001,EA$4,Formulas!$B$2:$B$3001,$A109))</f>
        <v>0</v>
      </c>
      <c r="EB109" s="21" t="n">
        <f aca="false">IF(OR($A109="",EB$4=""),0,COUNTIFS(Formulas!$A$2:$A$3001,EB$4,Formulas!$B$2:$B$3001,$A109))</f>
        <v>0</v>
      </c>
      <c r="EC109" s="21" t="n">
        <f aca="false">IF(OR($A109="",EC$4=""),0,COUNTIFS(Formulas!$A$2:$A$3001,EC$4,Formulas!$B$2:$B$3001,$A109))</f>
        <v>0</v>
      </c>
      <c r="ED109" s="21" t="n">
        <f aca="false">IF(OR($A109="",ED$4=""),0,COUNTIFS(Formulas!$A$2:$A$3001,ED$4,Formulas!$B$2:$B$3001,$A109))</f>
        <v>0</v>
      </c>
      <c r="EE109" s="21" t="n">
        <f aca="false">IF(OR($A109="",EE$4=""),0,COUNTIFS(Formulas!$A$2:$A$3001,EE$4,Formulas!$B$2:$B$3001,$A109))</f>
        <v>0</v>
      </c>
      <c r="EF109" s="21" t="n">
        <f aca="false">IF(OR($A109="",EF$4=""),0,COUNTIFS(Formulas!$A$2:$A$3001,EF$4,Formulas!$B$2:$B$3001,$A109))</f>
        <v>0</v>
      </c>
      <c r="EG109" s="21" t="n">
        <f aca="false">IF(OR($A109="",EG$4=""),0,COUNTIFS(Formulas!$A$2:$A$3001,EG$4,Formulas!$B$2:$B$3001,$A109))</f>
        <v>0</v>
      </c>
      <c r="EH109" s="21" t="n">
        <f aca="false">IF(OR($A109="",EH$4=""),0,COUNTIFS(Formulas!$A$2:$A$3001,EH$4,Formulas!$B$2:$B$3001,$A109))</f>
        <v>0</v>
      </c>
      <c r="EI109" s="21" t="n">
        <f aca="false">IF(OR($A109="",EI$4=""),0,COUNTIFS(Formulas!$A$2:$A$3001,EI$4,Formulas!$B$2:$B$3001,$A109))</f>
        <v>0</v>
      </c>
      <c r="EJ109" s="21" t="n">
        <f aca="false">IF(OR($A109="",EJ$4=""),0,COUNTIFS(Formulas!$A$2:$A$3001,EJ$4,Formulas!$B$2:$B$3001,$A109))</f>
        <v>0</v>
      </c>
      <c r="EK109" s="21" t="n">
        <f aca="false">IF(OR($A109="",EK$4=""),0,COUNTIFS(Formulas!$A$2:$A$3001,EK$4,Formulas!$B$2:$B$3001,$A109))</f>
        <v>0</v>
      </c>
      <c r="EL109" s="21" t="n">
        <f aca="false">IF(OR($A109="",EL$4=""),0,COUNTIFS(Formulas!$A$2:$A$3001,EL$4,Formulas!$B$2:$B$3001,$A109))</f>
        <v>0</v>
      </c>
      <c r="EM109" s="21" t="n">
        <f aca="false">IF(OR($A109="",EM$4=""),0,COUNTIFS(Formulas!$A$2:$A$3001,EM$4,Formulas!$B$2:$B$3001,$A109))</f>
        <v>0</v>
      </c>
      <c r="EN109" s="21" t="n">
        <f aca="false">IF(OR($A109="",EN$4=""),0,COUNTIFS(Formulas!$A$2:$A$3001,EN$4,Formulas!$B$2:$B$3001,$A109))</f>
        <v>0</v>
      </c>
      <c r="EO109" s="21" t="n">
        <f aca="false">IF(OR($A109="",EO$4=""),0,COUNTIFS(Formulas!$A$2:$A$3001,EO$4,Formulas!$B$2:$B$3001,$A109))</f>
        <v>0</v>
      </c>
      <c r="EP109" s="21" t="n">
        <f aca="false">IF(OR($A109="",EP$4=""),0,COUNTIFS(Formulas!$A$2:$A$3001,EP$4,Formulas!$B$2:$B$3001,$A109))</f>
        <v>0</v>
      </c>
      <c r="EQ109" s="21" t="n">
        <f aca="false">IF(OR($A109="",EQ$4=""),0,COUNTIFS(Formulas!$A$2:$A$3001,EQ$4,Formulas!$B$2:$B$3001,$A109))</f>
        <v>0</v>
      </c>
      <c r="ER109" s="21" t="n">
        <f aca="false">IF(OR($A109="",ER$4=""),0,COUNTIFS(Formulas!$A$2:$A$3001,ER$4,Formulas!$B$2:$B$3001,$A109))</f>
        <v>0</v>
      </c>
      <c r="ES109" s="21" t="n">
        <f aca="false">IF(OR($A109="",ES$4=""),0,COUNTIFS(Formulas!$A$2:$A$3001,ES$4,Formulas!$B$2:$B$3001,$A109))</f>
        <v>0</v>
      </c>
      <c r="ET109" s="21" t="n">
        <f aca="false">IF(OR($A109="",ET$4=""),0,COUNTIFS(Formulas!$A$2:$A$3001,ET$4,Formulas!$B$2:$B$3001,$A109))</f>
        <v>0</v>
      </c>
      <c r="EU109" s="21" t="n">
        <f aca="false">IF(OR($A109="",EU$4=""),0,COUNTIFS(Formulas!$A$2:$A$3001,EU$4,Formulas!$B$2:$B$3001,$A109))</f>
        <v>0</v>
      </c>
      <c r="EV109" s="21" t="n">
        <f aca="false">IF(OR($A109="",EV$4=""),0,COUNTIFS(Formulas!$A$2:$A$3001,EV$4,Formulas!$B$2:$B$3001,$A109))</f>
        <v>0</v>
      </c>
    </row>
    <row r="110" customFormat="false" ht="15" hidden="false" customHeight="false" outlineLevel="0" collapsed="false">
      <c r="A110" s="13" t="str">
        <f aca="false">IF(INDEX(Materials!$A$2:$A$301,106)="","",INDEX(Materials!$A$2:$A$301,106))</f>
        <v>Blue Color No.2</v>
      </c>
      <c r="B110" s="19" t="n">
        <f aca="false">IF(A110="","",COUNTIF(C110:EV110,"&gt;0"))</f>
        <v>1</v>
      </c>
      <c r="C110" s="21" t="n">
        <f aca="false">IF(OR($A110="",C$4=""),0,COUNTIFS(Formulas!$A$2:$A$3001,C$4,Formulas!$B$2:$B$3001,$A110))</f>
        <v>0</v>
      </c>
      <c r="D110" s="21" t="n">
        <f aca="false">IF(OR($A110="",D$4=""),0,COUNTIFS(Formulas!$A$2:$A$3001,D$4,Formulas!$B$2:$B$3001,$A110))</f>
        <v>0</v>
      </c>
      <c r="E110" s="21" t="n">
        <f aca="false">IF(OR($A110="",E$4=""),0,COUNTIFS(Formulas!$A$2:$A$3001,E$4,Formulas!$B$2:$B$3001,$A110))</f>
        <v>0</v>
      </c>
      <c r="F110" s="21" t="n">
        <f aca="false">IF(OR($A110="",F$4=""),0,COUNTIFS(Formulas!$A$2:$A$3001,F$4,Formulas!$B$2:$B$3001,$A110))</f>
        <v>0</v>
      </c>
      <c r="G110" s="21" t="n">
        <f aca="false">IF(OR($A110="",G$4=""),0,COUNTIFS(Formulas!$A$2:$A$3001,G$4,Formulas!$B$2:$B$3001,$A110))</f>
        <v>0</v>
      </c>
      <c r="H110" s="21" t="n">
        <f aca="false">IF(OR($A110="",H$4=""),0,COUNTIFS(Formulas!$A$2:$A$3001,H$4,Formulas!$B$2:$B$3001,$A110))</f>
        <v>0</v>
      </c>
      <c r="I110" s="21" t="n">
        <f aca="false">IF(OR($A110="",I$4=""),0,COUNTIFS(Formulas!$A$2:$A$3001,I$4,Formulas!$B$2:$B$3001,$A110))</f>
        <v>0</v>
      </c>
      <c r="J110" s="21" t="n">
        <f aca="false">IF(OR($A110="",J$4=""),0,COUNTIFS(Formulas!$A$2:$A$3001,J$4,Formulas!$B$2:$B$3001,$A110))</f>
        <v>0</v>
      </c>
      <c r="K110" s="21" t="n">
        <f aca="false">IF(OR($A110="",K$4=""),0,COUNTIFS(Formulas!$A$2:$A$3001,K$4,Formulas!$B$2:$B$3001,$A110))</f>
        <v>0</v>
      </c>
      <c r="L110" s="21" t="n">
        <f aca="false">IF(OR($A110="",L$4=""),0,COUNTIFS(Formulas!$A$2:$A$3001,L$4,Formulas!$B$2:$B$3001,$A110))</f>
        <v>0</v>
      </c>
      <c r="M110" s="21" t="n">
        <f aca="false">IF(OR($A110="",M$4=""),0,COUNTIFS(Formulas!$A$2:$A$3001,M$4,Formulas!$B$2:$B$3001,$A110))</f>
        <v>0</v>
      </c>
      <c r="N110" s="21" t="n">
        <f aca="false">IF(OR($A110="",N$4=""),0,COUNTIFS(Formulas!$A$2:$A$3001,N$4,Formulas!$B$2:$B$3001,$A110))</f>
        <v>0</v>
      </c>
      <c r="O110" s="21" t="n">
        <f aca="false">IF(OR($A110="",O$4=""),0,COUNTIFS(Formulas!$A$2:$A$3001,O$4,Formulas!$B$2:$B$3001,$A110))</f>
        <v>0</v>
      </c>
      <c r="P110" s="21" t="n">
        <f aca="false">IF(OR($A110="",P$4=""),0,COUNTIFS(Formulas!$A$2:$A$3001,P$4,Formulas!$B$2:$B$3001,$A110))</f>
        <v>0</v>
      </c>
      <c r="Q110" s="21" t="n">
        <f aca="false">IF(OR($A110="",Q$4=""),0,COUNTIFS(Formulas!$A$2:$A$3001,Q$4,Formulas!$B$2:$B$3001,$A110))</f>
        <v>0</v>
      </c>
      <c r="R110" s="21" t="n">
        <f aca="false">IF(OR($A110="",R$4=""),0,COUNTIFS(Formulas!$A$2:$A$3001,R$4,Formulas!$B$2:$B$3001,$A110))</f>
        <v>0</v>
      </c>
      <c r="S110" s="21" t="n">
        <f aca="false">IF(OR($A110="",S$4=""),0,COUNTIFS(Formulas!$A$2:$A$3001,S$4,Formulas!$B$2:$B$3001,$A110))</f>
        <v>0</v>
      </c>
      <c r="T110" s="21" t="n">
        <f aca="false">IF(OR($A110="",T$4=""),0,COUNTIFS(Formulas!$A$2:$A$3001,T$4,Formulas!$B$2:$B$3001,$A110))</f>
        <v>0</v>
      </c>
      <c r="U110" s="21" t="n">
        <f aca="false">IF(OR($A110="",U$4=""),0,COUNTIFS(Formulas!$A$2:$A$3001,U$4,Formulas!$B$2:$B$3001,$A110))</f>
        <v>0</v>
      </c>
      <c r="V110" s="21" t="n">
        <f aca="false">IF(OR($A110="",V$4=""),0,COUNTIFS(Formulas!$A$2:$A$3001,V$4,Formulas!$B$2:$B$3001,$A110))</f>
        <v>0</v>
      </c>
      <c r="W110" s="21" t="n">
        <f aca="false">IF(OR($A110="",W$4=""),0,COUNTIFS(Formulas!$A$2:$A$3001,W$4,Formulas!$B$2:$B$3001,$A110))</f>
        <v>0</v>
      </c>
      <c r="X110" s="21" t="n">
        <f aca="false">IF(OR($A110="",X$4=""),0,COUNTIFS(Formulas!$A$2:$A$3001,X$4,Formulas!$B$2:$B$3001,$A110))</f>
        <v>0</v>
      </c>
      <c r="Y110" s="21" t="n">
        <f aca="false">IF(OR($A110="",Y$4=""),0,COUNTIFS(Formulas!$A$2:$A$3001,Y$4,Formulas!$B$2:$B$3001,$A110))</f>
        <v>0</v>
      </c>
      <c r="Z110" s="21" t="n">
        <f aca="false">IF(OR($A110="",Z$4=""),0,COUNTIFS(Formulas!$A$2:$A$3001,Z$4,Formulas!$B$2:$B$3001,$A110))</f>
        <v>0</v>
      </c>
      <c r="AA110" s="21" t="n">
        <f aca="false">IF(OR($A110="",AA$4=""),0,COUNTIFS(Formulas!$A$2:$A$3001,AA$4,Formulas!$B$2:$B$3001,$A110))</f>
        <v>1</v>
      </c>
      <c r="AB110" s="21" t="n">
        <f aca="false">IF(OR($A110="",AB$4=""),0,COUNTIFS(Formulas!$A$2:$A$3001,AB$4,Formulas!$B$2:$B$3001,$A110))</f>
        <v>0</v>
      </c>
      <c r="AC110" s="21" t="n">
        <f aca="false">IF(OR($A110="",AC$4=""),0,COUNTIFS(Formulas!$A$2:$A$3001,AC$4,Formulas!$B$2:$B$3001,$A110))</f>
        <v>0</v>
      </c>
      <c r="AD110" s="21" t="n">
        <f aca="false">IF(OR($A110="",AD$4=""),0,COUNTIFS(Formulas!$A$2:$A$3001,AD$4,Formulas!$B$2:$B$3001,$A110))</f>
        <v>0</v>
      </c>
      <c r="AE110" s="21" t="n">
        <f aca="false">IF(OR($A110="",AE$4=""),0,COUNTIFS(Formulas!$A$2:$A$3001,AE$4,Formulas!$B$2:$B$3001,$A110))</f>
        <v>0</v>
      </c>
      <c r="AF110" s="21" t="n">
        <f aca="false">IF(OR($A110="",AF$4=""),0,COUNTIFS(Formulas!$A$2:$A$3001,AF$4,Formulas!$B$2:$B$3001,$A110))</f>
        <v>0</v>
      </c>
      <c r="AG110" s="21" t="n">
        <f aca="false">IF(OR($A110="",AG$4=""),0,COUNTIFS(Formulas!$A$2:$A$3001,AG$4,Formulas!$B$2:$B$3001,$A110))</f>
        <v>0</v>
      </c>
      <c r="AH110" s="21" t="n">
        <f aca="false">IF(OR($A110="",AH$4=""),0,COUNTIFS(Formulas!$A$2:$A$3001,AH$4,Formulas!$B$2:$B$3001,$A110))</f>
        <v>0</v>
      </c>
      <c r="AI110" s="21" t="n">
        <f aca="false">IF(OR($A110="",AI$4=""),0,COUNTIFS(Formulas!$A$2:$A$3001,AI$4,Formulas!$B$2:$B$3001,$A110))</f>
        <v>0</v>
      </c>
      <c r="AJ110" s="21" t="n">
        <f aca="false">IF(OR($A110="",AJ$4=""),0,COUNTIFS(Formulas!$A$2:$A$3001,AJ$4,Formulas!$B$2:$B$3001,$A110))</f>
        <v>0</v>
      </c>
      <c r="AK110" s="21" t="n">
        <f aca="false">IF(OR($A110="",AK$4=""),0,COUNTIFS(Formulas!$A$2:$A$3001,AK$4,Formulas!$B$2:$B$3001,$A110))</f>
        <v>0</v>
      </c>
      <c r="AL110" s="21" t="n">
        <f aca="false">IF(OR($A110="",AL$4=""),0,COUNTIFS(Formulas!$A$2:$A$3001,AL$4,Formulas!$B$2:$B$3001,$A110))</f>
        <v>0</v>
      </c>
      <c r="AM110" s="21" t="n">
        <f aca="false">IF(OR($A110="",AM$4=""),0,COUNTIFS(Formulas!$A$2:$A$3001,AM$4,Formulas!$B$2:$B$3001,$A110))</f>
        <v>0</v>
      </c>
      <c r="AN110" s="21" t="n">
        <f aca="false">IF(OR($A110="",AN$4=""),0,COUNTIFS(Formulas!$A$2:$A$3001,AN$4,Formulas!$B$2:$B$3001,$A110))</f>
        <v>0</v>
      </c>
      <c r="AO110" s="21" t="n">
        <f aca="false">IF(OR($A110="",AO$4=""),0,COUNTIFS(Formulas!$A$2:$A$3001,AO$4,Formulas!$B$2:$B$3001,$A110))</f>
        <v>0</v>
      </c>
      <c r="AP110" s="21" t="n">
        <f aca="false">IF(OR($A110="",AP$4=""),0,COUNTIFS(Formulas!$A$2:$A$3001,AP$4,Formulas!$B$2:$B$3001,$A110))</f>
        <v>0</v>
      </c>
      <c r="AQ110" s="21" t="n">
        <f aca="false">IF(OR($A110="",AQ$4=""),0,COUNTIFS(Formulas!$A$2:$A$3001,AQ$4,Formulas!$B$2:$B$3001,$A110))</f>
        <v>0</v>
      </c>
      <c r="AR110" s="21" t="n">
        <f aca="false">IF(OR($A110="",AR$4=""),0,COUNTIFS(Formulas!$A$2:$A$3001,AR$4,Formulas!$B$2:$B$3001,$A110))</f>
        <v>0</v>
      </c>
      <c r="AS110" s="21" t="n">
        <f aca="false">IF(OR($A110="",AS$4=""),0,COUNTIFS(Formulas!$A$2:$A$3001,AS$4,Formulas!$B$2:$B$3001,$A110))</f>
        <v>0</v>
      </c>
      <c r="AT110" s="21" t="n">
        <f aca="false">IF(OR($A110="",AT$4=""),0,COUNTIFS(Formulas!$A$2:$A$3001,AT$4,Formulas!$B$2:$B$3001,$A110))</f>
        <v>0</v>
      </c>
      <c r="AU110" s="21" t="n">
        <f aca="false">IF(OR($A110="",AU$4=""),0,COUNTIFS(Formulas!$A$2:$A$3001,AU$4,Formulas!$B$2:$B$3001,$A110))</f>
        <v>0</v>
      </c>
      <c r="AV110" s="21" t="n">
        <f aca="false">IF(OR($A110="",AV$4=""),0,COUNTIFS(Formulas!$A$2:$A$3001,AV$4,Formulas!$B$2:$B$3001,$A110))</f>
        <v>0</v>
      </c>
      <c r="AW110" s="21" t="n">
        <f aca="false">IF(OR($A110="",AW$4=""),0,COUNTIFS(Formulas!$A$2:$A$3001,AW$4,Formulas!$B$2:$B$3001,$A110))</f>
        <v>0</v>
      </c>
      <c r="AX110" s="21" t="n">
        <f aca="false">IF(OR($A110="",AX$4=""),0,COUNTIFS(Formulas!$A$2:$A$3001,AX$4,Formulas!$B$2:$B$3001,$A110))</f>
        <v>0</v>
      </c>
      <c r="AY110" s="21" t="n">
        <f aca="false">IF(OR($A110="",AY$4=""),0,COUNTIFS(Formulas!$A$2:$A$3001,AY$4,Formulas!$B$2:$B$3001,$A110))</f>
        <v>0</v>
      </c>
      <c r="AZ110" s="21" t="n">
        <f aca="false">IF(OR($A110="",AZ$4=""),0,COUNTIFS(Formulas!$A$2:$A$3001,AZ$4,Formulas!$B$2:$B$3001,$A110))</f>
        <v>0</v>
      </c>
      <c r="BA110" s="21" t="n">
        <f aca="false">IF(OR($A110="",BA$4=""),0,COUNTIFS(Formulas!$A$2:$A$3001,BA$4,Formulas!$B$2:$B$3001,$A110))</f>
        <v>0</v>
      </c>
      <c r="BB110" s="21" t="n">
        <f aca="false">IF(OR($A110="",BB$4=""),0,COUNTIFS(Formulas!$A$2:$A$3001,BB$4,Formulas!$B$2:$B$3001,$A110))</f>
        <v>0</v>
      </c>
      <c r="BC110" s="21" t="n">
        <f aca="false">IF(OR($A110="",BC$4=""),0,COUNTIFS(Formulas!$A$2:$A$3001,BC$4,Formulas!$B$2:$B$3001,$A110))</f>
        <v>0</v>
      </c>
      <c r="BD110" s="21" t="n">
        <f aca="false">IF(OR($A110="",BD$4=""),0,COUNTIFS(Formulas!$A$2:$A$3001,BD$4,Formulas!$B$2:$B$3001,$A110))</f>
        <v>0</v>
      </c>
      <c r="BE110" s="21" t="n">
        <f aca="false">IF(OR($A110="",BE$4=""),0,COUNTIFS(Formulas!$A$2:$A$3001,BE$4,Formulas!$B$2:$B$3001,$A110))</f>
        <v>0</v>
      </c>
      <c r="BF110" s="21" t="n">
        <f aca="false">IF(OR($A110="",BF$4=""),0,COUNTIFS(Formulas!$A$2:$A$3001,BF$4,Formulas!$B$2:$B$3001,$A110))</f>
        <v>0</v>
      </c>
      <c r="BG110" s="21" t="n">
        <f aca="false">IF(OR($A110="",BG$4=""),0,COUNTIFS(Formulas!$A$2:$A$3001,BG$4,Formulas!$B$2:$B$3001,$A110))</f>
        <v>0</v>
      </c>
      <c r="BH110" s="21" t="n">
        <f aca="false">IF(OR($A110="",BH$4=""),0,COUNTIFS(Formulas!$A$2:$A$3001,BH$4,Formulas!$B$2:$B$3001,$A110))</f>
        <v>0</v>
      </c>
      <c r="BI110" s="21" t="n">
        <f aca="false">IF(OR($A110="",BI$4=""),0,COUNTIFS(Formulas!$A$2:$A$3001,BI$4,Formulas!$B$2:$B$3001,$A110))</f>
        <v>0</v>
      </c>
      <c r="BJ110" s="21" t="n">
        <f aca="false">IF(OR($A110="",BJ$4=""),0,COUNTIFS(Formulas!$A$2:$A$3001,BJ$4,Formulas!$B$2:$B$3001,$A110))</f>
        <v>0</v>
      </c>
      <c r="BK110" s="21" t="n">
        <f aca="false">IF(OR($A110="",BK$4=""),0,COUNTIFS(Formulas!$A$2:$A$3001,BK$4,Formulas!$B$2:$B$3001,$A110))</f>
        <v>0</v>
      </c>
      <c r="BL110" s="21" t="n">
        <f aca="false">IF(OR($A110="",BL$4=""),0,COUNTIFS(Formulas!$A$2:$A$3001,BL$4,Formulas!$B$2:$B$3001,$A110))</f>
        <v>0</v>
      </c>
      <c r="BM110" s="21" t="n">
        <f aca="false">IF(OR($A110="",BM$4=""),0,COUNTIFS(Formulas!$A$2:$A$3001,BM$4,Formulas!$B$2:$B$3001,$A110))</f>
        <v>0</v>
      </c>
      <c r="BN110" s="21" t="n">
        <f aca="false">IF(OR($A110="",BN$4=""),0,COUNTIFS(Formulas!$A$2:$A$3001,BN$4,Formulas!$B$2:$B$3001,$A110))</f>
        <v>0</v>
      </c>
      <c r="BO110" s="21" t="n">
        <f aca="false">IF(OR($A110="",BO$4=""),0,COUNTIFS(Formulas!$A$2:$A$3001,BO$4,Formulas!$B$2:$B$3001,$A110))</f>
        <v>0</v>
      </c>
      <c r="BP110" s="21" t="n">
        <f aca="false">IF(OR($A110="",BP$4=""),0,COUNTIFS(Formulas!$A$2:$A$3001,BP$4,Formulas!$B$2:$B$3001,$A110))</f>
        <v>0</v>
      </c>
      <c r="BQ110" s="21" t="n">
        <f aca="false">IF(OR($A110="",BQ$4=""),0,COUNTIFS(Formulas!$A$2:$A$3001,BQ$4,Formulas!$B$2:$B$3001,$A110))</f>
        <v>0</v>
      </c>
      <c r="BR110" s="21" t="n">
        <f aca="false">IF(OR($A110="",BR$4=""),0,COUNTIFS(Formulas!$A$2:$A$3001,BR$4,Formulas!$B$2:$B$3001,$A110))</f>
        <v>0</v>
      </c>
      <c r="BS110" s="21" t="n">
        <f aca="false">IF(OR($A110="",BS$4=""),0,COUNTIFS(Formulas!$A$2:$A$3001,BS$4,Formulas!$B$2:$B$3001,$A110))</f>
        <v>0</v>
      </c>
      <c r="BT110" s="21" t="n">
        <f aca="false">IF(OR($A110="",BT$4=""),0,COUNTIFS(Formulas!$A$2:$A$3001,BT$4,Formulas!$B$2:$B$3001,$A110))</f>
        <v>0</v>
      </c>
      <c r="BU110" s="21" t="n">
        <f aca="false">IF(OR($A110="",BU$4=""),0,COUNTIFS(Formulas!$A$2:$A$3001,BU$4,Formulas!$B$2:$B$3001,$A110))</f>
        <v>0</v>
      </c>
      <c r="BV110" s="21" t="n">
        <f aca="false">IF(OR($A110="",BV$4=""),0,COUNTIFS(Formulas!$A$2:$A$3001,BV$4,Formulas!$B$2:$B$3001,$A110))</f>
        <v>0</v>
      </c>
      <c r="BW110" s="21" t="n">
        <f aca="false">IF(OR($A110="",BW$4=""),0,COUNTIFS(Formulas!$A$2:$A$3001,BW$4,Formulas!$B$2:$B$3001,$A110))</f>
        <v>0</v>
      </c>
      <c r="BX110" s="21" t="n">
        <f aca="false">IF(OR($A110="",BX$4=""),0,COUNTIFS(Formulas!$A$2:$A$3001,BX$4,Formulas!$B$2:$B$3001,$A110))</f>
        <v>0</v>
      </c>
      <c r="BY110" s="21" t="n">
        <f aca="false">IF(OR($A110="",BY$4=""),0,COUNTIFS(Formulas!$A$2:$A$3001,BY$4,Formulas!$B$2:$B$3001,$A110))</f>
        <v>0</v>
      </c>
      <c r="BZ110" s="21" t="n">
        <f aca="false">IF(OR($A110="",BZ$4=""),0,COUNTIFS(Formulas!$A$2:$A$3001,BZ$4,Formulas!$B$2:$B$3001,$A110))</f>
        <v>0</v>
      </c>
      <c r="CA110" s="21" t="n">
        <f aca="false">IF(OR($A110="",CA$4=""),0,COUNTIFS(Formulas!$A$2:$A$3001,CA$4,Formulas!$B$2:$B$3001,$A110))</f>
        <v>0</v>
      </c>
      <c r="CB110" s="21" t="n">
        <f aca="false">IF(OR($A110="",CB$4=""),0,COUNTIFS(Formulas!$A$2:$A$3001,CB$4,Formulas!$B$2:$B$3001,$A110))</f>
        <v>0</v>
      </c>
      <c r="CC110" s="21" t="n">
        <f aca="false">IF(OR($A110="",CC$4=""),0,COUNTIFS(Formulas!$A$2:$A$3001,CC$4,Formulas!$B$2:$B$3001,$A110))</f>
        <v>0</v>
      </c>
      <c r="CD110" s="21" t="n">
        <f aca="false">IF(OR($A110="",CD$4=""),0,COUNTIFS(Formulas!$A$2:$A$3001,CD$4,Formulas!$B$2:$B$3001,$A110))</f>
        <v>0</v>
      </c>
      <c r="CE110" s="21" t="n">
        <f aca="false">IF(OR($A110="",CE$4=""),0,COUNTIFS(Formulas!$A$2:$A$3001,CE$4,Formulas!$B$2:$B$3001,$A110))</f>
        <v>0</v>
      </c>
      <c r="CF110" s="21" t="n">
        <f aca="false">IF(OR($A110="",CF$4=""),0,COUNTIFS(Formulas!$A$2:$A$3001,CF$4,Formulas!$B$2:$B$3001,$A110))</f>
        <v>0</v>
      </c>
      <c r="CG110" s="21" t="n">
        <f aca="false">IF(OR($A110="",CG$4=""),0,COUNTIFS(Formulas!$A$2:$A$3001,CG$4,Formulas!$B$2:$B$3001,$A110))</f>
        <v>0</v>
      </c>
      <c r="CH110" s="21" t="n">
        <f aca="false">IF(OR($A110="",CH$4=""),0,COUNTIFS(Formulas!$A$2:$A$3001,CH$4,Formulas!$B$2:$B$3001,$A110))</f>
        <v>0</v>
      </c>
      <c r="CI110" s="21" t="n">
        <f aca="false">IF(OR($A110="",CI$4=""),0,COUNTIFS(Formulas!$A$2:$A$3001,CI$4,Formulas!$B$2:$B$3001,$A110))</f>
        <v>0</v>
      </c>
      <c r="CJ110" s="21" t="n">
        <f aca="false">IF(OR($A110="",CJ$4=""),0,COUNTIFS(Formulas!$A$2:$A$3001,CJ$4,Formulas!$B$2:$B$3001,$A110))</f>
        <v>0</v>
      </c>
      <c r="CK110" s="21" t="n">
        <f aca="false">IF(OR($A110="",CK$4=""),0,COUNTIFS(Formulas!$A$2:$A$3001,CK$4,Formulas!$B$2:$B$3001,$A110))</f>
        <v>0</v>
      </c>
      <c r="CL110" s="21" t="n">
        <f aca="false">IF(OR($A110="",CL$4=""),0,COUNTIFS(Formulas!$A$2:$A$3001,CL$4,Formulas!$B$2:$B$3001,$A110))</f>
        <v>0</v>
      </c>
      <c r="CM110" s="21" t="n">
        <f aca="false">IF(OR($A110="",CM$4=""),0,COUNTIFS(Formulas!$A$2:$A$3001,CM$4,Formulas!$B$2:$B$3001,$A110))</f>
        <v>0</v>
      </c>
      <c r="CN110" s="21" t="n">
        <f aca="false">IF(OR($A110="",CN$4=""),0,COUNTIFS(Formulas!$A$2:$A$3001,CN$4,Formulas!$B$2:$B$3001,$A110))</f>
        <v>0</v>
      </c>
      <c r="CO110" s="21" t="n">
        <f aca="false">IF(OR($A110="",CO$4=""),0,COUNTIFS(Formulas!$A$2:$A$3001,CO$4,Formulas!$B$2:$B$3001,$A110))</f>
        <v>0</v>
      </c>
      <c r="CP110" s="21" t="n">
        <f aca="false">IF(OR($A110="",CP$4=""),0,COUNTIFS(Formulas!$A$2:$A$3001,CP$4,Formulas!$B$2:$B$3001,$A110))</f>
        <v>0</v>
      </c>
      <c r="CQ110" s="21" t="n">
        <f aca="false">IF(OR($A110="",CQ$4=""),0,COUNTIFS(Formulas!$A$2:$A$3001,CQ$4,Formulas!$B$2:$B$3001,$A110))</f>
        <v>0</v>
      </c>
      <c r="CR110" s="21" t="n">
        <f aca="false">IF(OR($A110="",CR$4=""),0,COUNTIFS(Formulas!$A$2:$A$3001,CR$4,Formulas!$B$2:$B$3001,$A110))</f>
        <v>0</v>
      </c>
      <c r="CS110" s="21" t="n">
        <f aca="false">IF(OR($A110="",CS$4=""),0,COUNTIFS(Formulas!$A$2:$A$3001,CS$4,Formulas!$B$2:$B$3001,$A110))</f>
        <v>0</v>
      </c>
      <c r="CT110" s="21" t="n">
        <f aca="false">IF(OR($A110="",CT$4=""),0,COUNTIFS(Formulas!$A$2:$A$3001,CT$4,Formulas!$B$2:$B$3001,$A110))</f>
        <v>0</v>
      </c>
      <c r="CU110" s="21" t="n">
        <f aca="false">IF(OR($A110="",CU$4=""),0,COUNTIFS(Formulas!$A$2:$A$3001,CU$4,Formulas!$B$2:$B$3001,$A110))</f>
        <v>0</v>
      </c>
      <c r="CV110" s="21" t="n">
        <f aca="false">IF(OR($A110="",CV$4=""),0,COUNTIFS(Formulas!$A$2:$A$3001,CV$4,Formulas!$B$2:$B$3001,$A110))</f>
        <v>0</v>
      </c>
      <c r="CW110" s="21" t="n">
        <f aca="false">IF(OR($A110="",CW$4=""),0,COUNTIFS(Formulas!$A$2:$A$3001,CW$4,Formulas!$B$2:$B$3001,$A110))</f>
        <v>0</v>
      </c>
      <c r="CX110" s="21" t="n">
        <f aca="false">IF(OR($A110="",CX$4=""),0,COUNTIFS(Formulas!$A$2:$A$3001,CX$4,Formulas!$B$2:$B$3001,$A110))</f>
        <v>0</v>
      </c>
      <c r="CY110" s="21" t="n">
        <f aca="false">IF(OR($A110="",CY$4=""),0,COUNTIFS(Formulas!$A$2:$A$3001,CY$4,Formulas!$B$2:$B$3001,$A110))</f>
        <v>0</v>
      </c>
      <c r="CZ110" s="21" t="n">
        <f aca="false">IF(OR($A110="",CZ$4=""),0,COUNTIFS(Formulas!$A$2:$A$3001,CZ$4,Formulas!$B$2:$B$3001,$A110))</f>
        <v>0</v>
      </c>
      <c r="DA110" s="21" t="n">
        <f aca="false">IF(OR($A110="",DA$4=""),0,COUNTIFS(Formulas!$A$2:$A$3001,DA$4,Formulas!$B$2:$B$3001,$A110))</f>
        <v>0</v>
      </c>
      <c r="DB110" s="21" t="n">
        <f aca="false">IF(OR($A110="",DB$4=""),0,COUNTIFS(Formulas!$A$2:$A$3001,DB$4,Formulas!$B$2:$B$3001,$A110))</f>
        <v>0</v>
      </c>
      <c r="DC110" s="21" t="n">
        <f aca="false">IF(OR($A110="",DC$4=""),0,COUNTIFS(Formulas!$A$2:$A$3001,DC$4,Formulas!$B$2:$B$3001,$A110))</f>
        <v>0</v>
      </c>
      <c r="DD110" s="21" t="n">
        <f aca="false">IF(OR($A110="",DD$4=""),0,COUNTIFS(Formulas!$A$2:$A$3001,DD$4,Formulas!$B$2:$B$3001,$A110))</f>
        <v>0</v>
      </c>
      <c r="DE110" s="21" t="n">
        <f aca="false">IF(OR($A110="",DE$4=""),0,COUNTIFS(Formulas!$A$2:$A$3001,DE$4,Formulas!$B$2:$B$3001,$A110))</f>
        <v>0</v>
      </c>
      <c r="DF110" s="21" t="n">
        <f aca="false">IF(OR($A110="",DF$4=""),0,COUNTIFS(Formulas!$A$2:$A$3001,DF$4,Formulas!$B$2:$B$3001,$A110))</f>
        <v>0</v>
      </c>
      <c r="DG110" s="21" t="n">
        <f aca="false">IF(OR($A110="",DG$4=""),0,COUNTIFS(Formulas!$A$2:$A$3001,DG$4,Formulas!$B$2:$B$3001,$A110))</f>
        <v>0</v>
      </c>
      <c r="DH110" s="21" t="n">
        <f aca="false">IF(OR($A110="",DH$4=""),0,COUNTIFS(Formulas!$A$2:$A$3001,DH$4,Formulas!$B$2:$B$3001,$A110))</f>
        <v>0</v>
      </c>
      <c r="DI110" s="21" t="n">
        <f aca="false">IF(OR($A110="",DI$4=""),0,COUNTIFS(Formulas!$A$2:$A$3001,DI$4,Formulas!$B$2:$B$3001,$A110))</f>
        <v>0</v>
      </c>
      <c r="DJ110" s="21" t="n">
        <f aca="false">IF(OR($A110="",DJ$4=""),0,COUNTIFS(Formulas!$A$2:$A$3001,DJ$4,Formulas!$B$2:$B$3001,$A110))</f>
        <v>0</v>
      </c>
      <c r="DK110" s="21" t="n">
        <f aca="false">IF(OR($A110="",DK$4=""),0,COUNTIFS(Formulas!$A$2:$A$3001,DK$4,Formulas!$B$2:$B$3001,$A110))</f>
        <v>0</v>
      </c>
      <c r="DL110" s="21" t="n">
        <f aca="false">IF(OR($A110="",DL$4=""),0,COUNTIFS(Formulas!$A$2:$A$3001,DL$4,Formulas!$B$2:$B$3001,$A110))</f>
        <v>0</v>
      </c>
      <c r="DM110" s="21" t="n">
        <f aca="false">IF(OR($A110="",DM$4=""),0,COUNTIFS(Formulas!$A$2:$A$3001,DM$4,Formulas!$B$2:$B$3001,$A110))</f>
        <v>0</v>
      </c>
      <c r="DN110" s="21" t="n">
        <f aca="false">IF(OR($A110="",DN$4=""),0,COUNTIFS(Formulas!$A$2:$A$3001,DN$4,Formulas!$B$2:$B$3001,$A110))</f>
        <v>0</v>
      </c>
      <c r="DO110" s="21" t="n">
        <f aca="false">IF(OR($A110="",DO$4=""),0,COUNTIFS(Formulas!$A$2:$A$3001,DO$4,Formulas!$B$2:$B$3001,$A110))</f>
        <v>0</v>
      </c>
      <c r="DP110" s="21" t="n">
        <f aca="false">IF(OR($A110="",DP$4=""),0,COUNTIFS(Formulas!$A$2:$A$3001,DP$4,Formulas!$B$2:$B$3001,$A110))</f>
        <v>0</v>
      </c>
      <c r="DQ110" s="21" t="n">
        <f aca="false">IF(OR($A110="",DQ$4=""),0,COUNTIFS(Formulas!$A$2:$A$3001,DQ$4,Formulas!$B$2:$B$3001,$A110))</f>
        <v>0</v>
      </c>
      <c r="DR110" s="21" t="n">
        <f aca="false">IF(OR($A110="",DR$4=""),0,COUNTIFS(Formulas!$A$2:$A$3001,DR$4,Formulas!$B$2:$B$3001,$A110))</f>
        <v>0</v>
      </c>
      <c r="DS110" s="21" t="n">
        <f aca="false">IF(OR($A110="",DS$4=""),0,COUNTIFS(Formulas!$A$2:$A$3001,DS$4,Formulas!$B$2:$B$3001,$A110))</f>
        <v>0</v>
      </c>
      <c r="DT110" s="21" t="n">
        <f aca="false">IF(OR($A110="",DT$4=""),0,COUNTIFS(Formulas!$A$2:$A$3001,DT$4,Formulas!$B$2:$B$3001,$A110))</f>
        <v>0</v>
      </c>
      <c r="DU110" s="21" t="n">
        <f aca="false">IF(OR($A110="",DU$4=""),0,COUNTIFS(Formulas!$A$2:$A$3001,DU$4,Formulas!$B$2:$B$3001,$A110))</f>
        <v>0</v>
      </c>
      <c r="DV110" s="21" t="n">
        <f aca="false">IF(OR($A110="",DV$4=""),0,COUNTIFS(Formulas!$A$2:$A$3001,DV$4,Formulas!$B$2:$B$3001,$A110))</f>
        <v>0</v>
      </c>
      <c r="DW110" s="21" t="n">
        <f aca="false">IF(OR($A110="",DW$4=""),0,COUNTIFS(Formulas!$A$2:$A$3001,DW$4,Formulas!$B$2:$B$3001,$A110))</f>
        <v>0</v>
      </c>
      <c r="DX110" s="21" t="n">
        <f aca="false">IF(OR($A110="",DX$4=""),0,COUNTIFS(Formulas!$A$2:$A$3001,DX$4,Formulas!$B$2:$B$3001,$A110))</f>
        <v>0</v>
      </c>
      <c r="DY110" s="21" t="n">
        <f aca="false">IF(OR($A110="",DY$4=""),0,COUNTIFS(Formulas!$A$2:$A$3001,DY$4,Formulas!$B$2:$B$3001,$A110))</f>
        <v>0</v>
      </c>
      <c r="DZ110" s="21" t="n">
        <f aca="false">IF(OR($A110="",DZ$4=""),0,COUNTIFS(Formulas!$A$2:$A$3001,DZ$4,Formulas!$B$2:$B$3001,$A110))</f>
        <v>0</v>
      </c>
      <c r="EA110" s="21" t="n">
        <f aca="false">IF(OR($A110="",EA$4=""),0,COUNTIFS(Formulas!$A$2:$A$3001,EA$4,Formulas!$B$2:$B$3001,$A110))</f>
        <v>0</v>
      </c>
      <c r="EB110" s="21" t="n">
        <f aca="false">IF(OR($A110="",EB$4=""),0,COUNTIFS(Formulas!$A$2:$A$3001,EB$4,Formulas!$B$2:$B$3001,$A110))</f>
        <v>0</v>
      </c>
      <c r="EC110" s="21" t="n">
        <f aca="false">IF(OR($A110="",EC$4=""),0,COUNTIFS(Formulas!$A$2:$A$3001,EC$4,Formulas!$B$2:$B$3001,$A110))</f>
        <v>0</v>
      </c>
      <c r="ED110" s="21" t="n">
        <f aca="false">IF(OR($A110="",ED$4=""),0,COUNTIFS(Formulas!$A$2:$A$3001,ED$4,Formulas!$B$2:$B$3001,$A110))</f>
        <v>0</v>
      </c>
      <c r="EE110" s="21" t="n">
        <f aca="false">IF(OR($A110="",EE$4=""),0,COUNTIFS(Formulas!$A$2:$A$3001,EE$4,Formulas!$B$2:$B$3001,$A110))</f>
        <v>0</v>
      </c>
      <c r="EF110" s="21" t="n">
        <f aca="false">IF(OR($A110="",EF$4=""),0,COUNTIFS(Formulas!$A$2:$A$3001,EF$4,Formulas!$B$2:$B$3001,$A110))</f>
        <v>0</v>
      </c>
      <c r="EG110" s="21" t="n">
        <f aca="false">IF(OR($A110="",EG$4=""),0,COUNTIFS(Formulas!$A$2:$A$3001,EG$4,Formulas!$B$2:$B$3001,$A110))</f>
        <v>0</v>
      </c>
      <c r="EH110" s="21" t="n">
        <f aca="false">IF(OR($A110="",EH$4=""),0,COUNTIFS(Formulas!$A$2:$A$3001,EH$4,Formulas!$B$2:$B$3001,$A110))</f>
        <v>0</v>
      </c>
      <c r="EI110" s="21" t="n">
        <f aca="false">IF(OR($A110="",EI$4=""),0,COUNTIFS(Formulas!$A$2:$A$3001,EI$4,Formulas!$B$2:$B$3001,$A110))</f>
        <v>0</v>
      </c>
      <c r="EJ110" s="21" t="n">
        <f aca="false">IF(OR($A110="",EJ$4=""),0,COUNTIFS(Formulas!$A$2:$A$3001,EJ$4,Formulas!$B$2:$B$3001,$A110))</f>
        <v>0</v>
      </c>
      <c r="EK110" s="21" t="n">
        <f aca="false">IF(OR($A110="",EK$4=""),0,COUNTIFS(Formulas!$A$2:$A$3001,EK$4,Formulas!$B$2:$B$3001,$A110))</f>
        <v>0</v>
      </c>
      <c r="EL110" s="21" t="n">
        <f aca="false">IF(OR($A110="",EL$4=""),0,COUNTIFS(Formulas!$A$2:$A$3001,EL$4,Formulas!$B$2:$B$3001,$A110))</f>
        <v>0</v>
      </c>
      <c r="EM110" s="21" t="n">
        <f aca="false">IF(OR($A110="",EM$4=""),0,COUNTIFS(Formulas!$A$2:$A$3001,EM$4,Formulas!$B$2:$B$3001,$A110))</f>
        <v>0</v>
      </c>
      <c r="EN110" s="21" t="n">
        <f aca="false">IF(OR($A110="",EN$4=""),0,COUNTIFS(Formulas!$A$2:$A$3001,EN$4,Formulas!$B$2:$B$3001,$A110))</f>
        <v>0</v>
      </c>
      <c r="EO110" s="21" t="n">
        <f aca="false">IF(OR($A110="",EO$4=""),0,COUNTIFS(Formulas!$A$2:$A$3001,EO$4,Formulas!$B$2:$B$3001,$A110))</f>
        <v>0</v>
      </c>
      <c r="EP110" s="21" t="n">
        <f aca="false">IF(OR($A110="",EP$4=""),0,COUNTIFS(Formulas!$A$2:$A$3001,EP$4,Formulas!$B$2:$B$3001,$A110))</f>
        <v>0</v>
      </c>
      <c r="EQ110" s="21" t="n">
        <f aca="false">IF(OR($A110="",EQ$4=""),0,COUNTIFS(Formulas!$A$2:$A$3001,EQ$4,Formulas!$B$2:$B$3001,$A110))</f>
        <v>0</v>
      </c>
      <c r="ER110" s="21" t="n">
        <f aca="false">IF(OR($A110="",ER$4=""),0,COUNTIFS(Formulas!$A$2:$A$3001,ER$4,Formulas!$B$2:$B$3001,$A110))</f>
        <v>0</v>
      </c>
      <c r="ES110" s="21" t="n">
        <f aca="false">IF(OR($A110="",ES$4=""),0,COUNTIFS(Formulas!$A$2:$A$3001,ES$4,Formulas!$B$2:$B$3001,$A110))</f>
        <v>0</v>
      </c>
      <c r="ET110" s="21" t="n">
        <f aca="false">IF(OR($A110="",ET$4=""),0,COUNTIFS(Formulas!$A$2:$A$3001,ET$4,Formulas!$B$2:$B$3001,$A110))</f>
        <v>0</v>
      </c>
      <c r="EU110" s="21" t="n">
        <f aca="false">IF(OR($A110="",EU$4=""),0,COUNTIFS(Formulas!$A$2:$A$3001,EU$4,Formulas!$B$2:$B$3001,$A110))</f>
        <v>0</v>
      </c>
      <c r="EV110" s="21" t="n">
        <f aca="false">IF(OR($A110="",EV$4=""),0,COUNTIFS(Formulas!$A$2:$A$3001,EV$4,Formulas!$B$2:$B$3001,$A110))</f>
        <v>0</v>
      </c>
    </row>
    <row r="111" customFormat="false" ht="15" hidden="false" customHeight="false" outlineLevel="0" collapsed="false">
      <c r="A111" s="13" t="str">
        <f aca="false">IF(INDEX(Materials!$A$2:$A$301,107)="","",INDEX(Materials!$A$2:$A$301,107))</f>
        <v>Brilliant Blue</v>
      </c>
      <c r="B111" s="19" t="n">
        <f aca="false">IF(A111="","",COUNTIF(C111:EV111,"&gt;0"))</f>
        <v>3</v>
      </c>
      <c r="C111" s="21" t="n">
        <f aca="false">IF(OR($A111="",C$4=""),0,COUNTIFS(Formulas!$A$2:$A$3001,C$4,Formulas!$B$2:$B$3001,$A111))</f>
        <v>0</v>
      </c>
      <c r="D111" s="21" t="n">
        <f aca="false">IF(OR($A111="",D$4=""),0,COUNTIFS(Formulas!$A$2:$A$3001,D$4,Formulas!$B$2:$B$3001,$A111))</f>
        <v>0</v>
      </c>
      <c r="E111" s="21" t="n">
        <f aca="false">IF(OR($A111="",E$4=""),0,COUNTIFS(Formulas!$A$2:$A$3001,E$4,Formulas!$B$2:$B$3001,$A111))</f>
        <v>0</v>
      </c>
      <c r="F111" s="21" t="n">
        <f aca="false">IF(OR($A111="",F$4=""),0,COUNTIFS(Formulas!$A$2:$A$3001,F$4,Formulas!$B$2:$B$3001,$A111))</f>
        <v>0</v>
      </c>
      <c r="G111" s="21" t="n">
        <f aca="false">IF(OR($A111="",G$4=""),0,COUNTIFS(Formulas!$A$2:$A$3001,G$4,Formulas!$B$2:$B$3001,$A111))</f>
        <v>0</v>
      </c>
      <c r="H111" s="21" t="n">
        <f aca="false">IF(OR($A111="",H$4=""),0,COUNTIFS(Formulas!$A$2:$A$3001,H$4,Formulas!$B$2:$B$3001,$A111))</f>
        <v>0</v>
      </c>
      <c r="I111" s="21" t="n">
        <f aca="false">IF(OR($A111="",I$4=""),0,COUNTIFS(Formulas!$A$2:$A$3001,I$4,Formulas!$B$2:$B$3001,$A111))</f>
        <v>0</v>
      </c>
      <c r="J111" s="21" t="n">
        <f aca="false">IF(OR($A111="",J$4=""),0,COUNTIFS(Formulas!$A$2:$A$3001,J$4,Formulas!$B$2:$B$3001,$A111))</f>
        <v>0</v>
      </c>
      <c r="K111" s="21" t="n">
        <f aca="false">IF(OR($A111="",K$4=""),0,COUNTIFS(Formulas!$A$2:$A$3001,K$4,Formulas!$B$2:$B$3001,$A111))</f>
        <v>0</v>
      </c>
      <c r="L111" s="21" t="n">
        <f aca="false">IF(OR($A111="",L$4=""),0,COUNTIFS(Formulas!$A$2:$A$3001,L$4,Formulas!$B$2:$B$3001,$A111))</f>
        <v>0</v>
      </c>
      <c r="M111" s="21" t="n">
        <f aca="false">IF(OR($A111="",M$4=""),0,COUNTIFS(Formulas!$A$2:$A$3001,M$4,Formulas!$B$2:$B$3001,$A111))</f>
        <v>0</v>
      </c>
      <c r="N111" s="21" t="n">
        <f aca="false">IF(OR($A111="",N$4=""),0,COUNTIFS(Formulas!$A$2:$A$3001,N$4,Formulas!$B$2:$B$3001,$A111))</f>
        <v>0</v>
      </c>
      <c r="O111" s="21" t="n">
        <f aca="false">IF(OR($A111="",O$4=""),0,COUNTIFS(Formulas!$A$2:$A$3001,O$4,Formulas!$B$2:$B$3001,$A111))</f>
        <v>0</v>
      </c>
      <c r="P111" s="21" t="n">
        <f aca="false">IF(OR($A111="",P$4=""),0,COUNTIFS(Formulas!$A$2:$A$3001,P$4,Formulas!$B$2:$B$3001,$A111))</f>
        <v>0</v>
      </c>
      <c r="Q111" s="21" t="n">
        <f aca="false">IF(OR($A111="",Q$4=""),0,COUNTIFS(Formulas!$A$2:$A$3001,Q$4,Formulas!$B$2:$B$3001,$A111))</f>
        <v>0</v>
      </c>
      <c r="R111" s="21" t="n">
        <f aca="false">IF(OR($A111="",R$4=""),0,COUNTIFS(Formulas!$A$2:$A$3001,R$4,Formulas!$B$2:$B$3001,$A111))</f>
        <v>0</v>
      </c>
      <c r="S111" s="21" t="n">
        <f aca="false">IF(OR($A111="",S$4=""),0,COUNTIFS(Formulas!$A$2:$A$3001,S$4,Formulas!$B$2:$B$3001,$A111))</f>
        <v>0</v>
      </c>
      <c r="T111" s="21" t="n">
        <f aca="false">IF(OR($A111="",T$4=""),0,COUNTIFS(Formulas!$A$2:$A$3001,T$4,Formulas!$B$2:$B$3001,$A111))</f>
        <v>0</v>
      </c>
      <c r="U111" s="21" t="n">
        <f aca="false">IF(OR($A111="",U$4=""),0,COUNTIFS(Formulas!$A$2:$A$3001,U$4,Formulas!$B$2:$B$3001,$A111))</f>
        <v>0</v>
      </c>
      <c r="V111" s="21" t="n">
        <f aca="false">IF(OR($A111="",V$4=""),0,COUNTIFS(Formulas!$A$2:$A$3001,V$4,Formulas!$B$2:$B$3001,$A111))</f>
        <v>0</v>
      </c>
      <c r="W111" s="21" t="n">
        <f aca="false">IF(OR($A111="",W$4=""),0,COUNTIFS(Formulas!$A$2:$A$3001,W$4,Formulas!$B$2:$B$3001,$A111))</f>
        <v>0</v>
      </c>
      <c r="X111" s="21" t="n">
        <f aca="false">IF(OR($A111="",X$4=""),0,COUNTIFS(Formulas!$A$2:$A$3001,X$4,Formulas!$B$2:$B$3001,$A111))</f>
        <v>0</v>
      </c>
      <c r="Y111" s="21" t="n">
        <f aca="false">IF(OR($A111="",Y$4=""),0,COUNTIFS(Formulas!$A$2:$A$3001,Y$4,Formulas!$B$2:$B$3001,$A111))</f>
        <v>0</v>
      </c>
      <c r="Z111" s="21" t="n">
        <f aca="false">IF(OR($A111="",Z$4=""),0,COUNTIFS(Formulas!$A$2:$A$3001,Z$4,Formulas!$B$2:$B$3001,$A111))</f>
        <v>0</v>
      </c>
      <c r="AA111" s="21" t="n">
        <f aca="false">IF(OR($A111="",AA$4=""),0,COUNTIFS(Formulas!$A$2:$A$3001,AA$4,Formulas!$B$2:$B$3001,$A111))</f>
        <v>0</v>
      </c>
      <c r="AB111" s="21" t="n">
        <f aca="false">IF(OR($A111="",AB$4=""),0,COUNTIFS(Formulas!$A$2:$A$3001,AB$4,Formulas!$B$2:$B$3001,$A111))</f>
        <v>0</v>
      </c>
      <c r="AC111" s="21" t="n">
        <f aca="false">IF(OR($A111="",AC$4=""),0,COUNTIFS(Formulas!$A$2:$A$3001,AC$4,Formulas!$B$2:$B$3001,$A111))</f>
        <v>0</v>
      </c>
      <c r="AD111" s="21" t="n">
        <f aca="false">IF(OR($A111="",AD$4=""),0,COUNTIFS(Formulas!$A$2:$A$3001,AD$4,Formulas!$B$2:$B$3001,$A111))</f>
        <v>0</v>
      </c>
      <c r="AE111" s="21" t="n">
        <f aca="false">IF(OR($A111="",AE$4=""),0,COUNTIFS(Formulas!$A$2:$A$3001,AE$4,Formulas!$B$2:$B$3001,$A111))</f>
        <v>0</v>
      </c>
      <c r="AF111" s="21" t="n">
        <f aca="false">IF(OR($A111="",AF$4=""),0,COUNTIFS(Formulas!$A$2:$A$3001,AF$4,Formulas!$B$2:$B$3001,$A111))</f>
        <v>0</v>
      </c>
      <c r="AG111" s="21" t="n">
        <f aca="false">IF(OR($A111="",AG$4=""),0,COUNTIFS(Formulas!$A$2:$A$3001,AG$4,Formulas!$B$2:$B$3001,$A111))</f>
        <v>0</v>
      </c>
      <c r="AH111" s="21" t="n">
        <f aca="false">IF(OR($A111="",AH$4=""),0,COUNTIFS(Formulas!$A$2:$A$3001,AH$4,Formulas!$B$2:$B$3001,$A111))</f>
        <v>0</v>
      </c>
      <c r="AI111" s="21" t="n">
        <f aca="false">IF(OR($A111="",AI$4=""),0,COUNTIFS(Formulas!$A$2:$A$3001,AI$4,Formulas!$B$2:$B$3001,$A111))</f>
        <v>0</v>
      </c>
      <c r="AJ111" s="21" t="n">
        <f aca="false">IF(OR($A111="",AJ$4=""),0,COUNTIFS(Formulas!$A$2:$A$3001,AJ$4,Formulas!$B$2:$B$3001,$A111))</f>
        <v>0</v>
      </c>
      <c r="AK111" s="21" t="n">
        <f aca="false">IF(OR($A111="",AK$4=""),0,COUNTIFS(Formulas!$A$2:$A$3001,AK$4,Formulas!$B$2:$B$3001,$A111))</f>
        <v>0</v>
      </c>
      <c r="AL111" s="21" t="n">
        <f aca="false">IF(OR($A111="",AL$4=""),0,COUNTIFS(Formulas!$A$2:$A$3001,AL$4,Formulas!$B$2:$B$3001,$A111))</f>
        <v>0</v>
      </c>
      <c r="AM111" s="21" t="n">
        <f aca="false">IF(OR($A111="",AM$4=""),0,COUNTIFS(Formulas!$A$2:$A$3001,AM$4,Formulas!$B$2:$B$3001,$A111))</f>
        <v>0</v>
      </c>
      <c r="AN111" s="21" t="n">
        <f aca="false">IF(OR($A111="",AN$4=""),0,COUNTIFS(Formulas!$A$2:$A$3001,AN$4,Formulas!$B$2:$B$3001,$A111))</f>
        <v>0</v>
      </c>
      <c r="AO111" s="21" t="n">
        <f aca="false">IF(OR($A111="",AO$4=""),0,COUNTIFS(Formulas!$A$2:$A$3001,AO$4,Formulas!$B$2:$B$3001,$A111))</f>
        <v>0</v>
      </c>
      <c r="AP111" s="21" t="n">
        <f aca="false">IF(OR($A111="",AP$4=""),0,COUNTIFS(Formulas!$A$2:$A$3001,AP$4,Formulas!$B$2:$B$3001,$A111))</f>
        <v>0</v>
      </c>
      <c r="AQ111" s="21" t="n">
        <f aca="false">IF(OR($A111="",AQ$4=""),0,COUNTIFS(Formulas!$A$2:$A$3001,AQ$4,Formulas!$B$2:$B$3001,$A111))</f>
        <v>0</v>
      </c>
      <c r="AR111" s="21" t="n">
        <f aca="false">IF(OR($A111="",AR$4=""),0,COUNTIFS(Formulas!$A$2:$A$3001,AR$4,Formulas!$B$2:$B$3001,$A111))</f>
        <v>0</v>
      </c>
      <c r="AS111" s="21" t="n">
        <f aca="false">IF(OR($A111="",AS$4=""),0,COUNTIFS(Formulas!$A$2:$A$3001,AS$4,Formulas!$B$2:$B$3001,$A111))</f>
        <v>0</v>
      </c>
      <c r="AT111" s="21" t="n">
        <f aca="false">IF(OR($A111="",AT$4=""),0,COUNTIFS(Formulas!$A$2:$A$3001,AT$4,Formulas!$B$2:$B$3001,$A111))</f>
        <v>0</v>
      </c>
      <c r="AU111" s="21" t="n">
        <f aca="false">IF(OR($A111="",AU$4=""),0,COUNTIFS(Formulas!$A$2:$A$3001,AU$4,Formulas!$B$2:$B$3001,$A111))</f>
        <v>0</v>
      </c>
      <c r="AV111" s="21" t="n">
        <f aca="false">IF(OR($A111="",AV$4=""),0,COUNTIFS(Formulas!$A$2:$A$3001,AV$4,Formulas!$B$2:$B$3001,$A111))</f>
        <v>0</v>
      </c>
      <c r="AW111" s="21" t="n">
        <f aca="false">IF(OR($A111="",AW$4=""),0,COUNTIFS(Formulas!$A$2:$A$3001,AW$4,Formulas!$B$2:$B$3001,$A111))</f>
        <v>0</v>
      </c>
      <c r="AX111" s="21" t="n">
        <f aca="false">IF(OR($A111="",AX$4=""),0,COUNTIFS(Formulas!$A$2:$A$3001,AX$4,Formulas!$B$2:$B$3001,$A111))</f>
        <v>0</v>
      </c>
      <c r="AY111" s="21" t="n">
        <f aca="false">IF(OR($A111="",AY$4=""),0,COUNTIFS(Formulas!$A$2:$A$3001,AY$4,Formulas!$B$2:$B$3001,$A111))</f>
        <v>0</v>
      </c>
      <c r="AZ111" s="21" t="n">
        <f aca="false">IF(OR($A111="",AZ$4=""),0,COUNTIFS(Formulas!$A$2:$A$3001,AZ$4,Formulas!$B$2:$B$3001,$A111))</f>
        <v>0</v>
      </c>
      <c r="BA111" s="21" t="n">
        <f aca="false">IF(OR($A111="",BA$4=""),0,COUNTIFS(Formulas!$A$2:$A$3001,BA$4,Formulas!$B$2:$B$3001,$A111))</f>
        <v>0</v>
      </c>
      <c r="BB111" s="21" t="n">
        <f aca="false">IF(OR($A111="",BB$4=""),0,COUNTIFS(Formulas!$A$2:$A$3001,BB$4,Formulas!$B$2:$B$3001,$A111))</f>
        <v>0</v>
      </c>
      <c r="BC111" s="21" t="n">
        <f aca="false">IF(OR($A111="",BC$4=""),0,COUNTIFS(Formulas!$A$2:$A$3001,BC$4,Formulas!$B$2:$B$3001,$A111))</f>
        <v>0</v>
      </c>
      <c r="BD111" s="21" t="n">
        <f aca="false">IF(OR($A111="",BD$4=""),0,COUNTIFS(Formulas!$A$2:$A$3001,BD$4,Formulas!$B$2:$B$3001,$A111))</f>
        <v>0</v>
      </c>
      <c r="BE111" s="21" t="n">
        <f aca="false">IF(OR($A111="",BE$4=""),0,COUNTIFS(Formulas!$A$2:$A$3001,BE$4,Formulas!$B$2:$B$3001,$A111))</f>
        <v>0</v>
      </c>
      <c r="BF111" s="21" t="n">
        <f aca="false">IF(OR($A111="",BF$4=""),0,COUNTIFS(Formulas!$A$2:$A$3001,BF$4,Formulas!$B$2:$B$3001,$A111))</f>
        <v>0</v>
      </c>
      <c r="BG111" s="21" t="n">
        <f aca="false">IF(OR($A111="",BG$4=""),0,COUNTIFS(Formulas!$A$2:$A$3001,BG$4,Formulas!$B$2:$B$3001,$A111))</f>
        <v>0</v>
      </c>
      <c r="BH111" s="21" t="n">
        <f aca="false">IF(OR($A111="",BH$4=""),0,COUNTIFS(Formulas!$A$2:$A$3001,BH$4,Formulas!$B$2:$B$3001,$A111))</f>
        <v>0</v>
      </c>
      <c r="BI111" s="21" t="n">
        <f aca="false">IF(OR($A111="",BI$4=""),0,COUNTIFS(Formulas!$A$2:$A$3001,BI$4,Formulas!$B$2:$B$3001,$A111))</f>
        <v>0</v>
      </c>
      <c r="BJ111" s="21" t="n">
        <f aca="false">IF(OR($A111="",BJ$4=""),0,COUNTIFS(Formulas!$A$2:$A$3001,BJ$4,Formulas!$B$2:$B$3001,$A111))</f>
        <v>0</v>
      </c>
      <c r="BK111" s="21" t="n">
        <f aca="false">IF(OR($A111="",BK$4=""),0,COUNTIFS(Formulas!$A$2:$A$3001,BK$4,Formulas!$B$2:$B$3001,$A111))</f>
        <v>0</v>
      </c>
      <c r="BL111" s="21" t="n">
        <f aca="false">IF(OR($A111="",BL$4=""),0,COUNTIFS(Formulas!$A$2:$A$3001,BL$4,Formulas!$B$2:$B$3001,$A111))</f>
        <v>0</v>
      </c>
      <c r="BM111" s="21" t="n">
        <f aca="false">IF(OR($A111="",BM$4=""),0,COUNTIFS(Formulas!$A$2:$A$3001,BM$4,Formulas!$B$2:$B$3001,$A111))</f>
        <v>0</v>
      </c>
      <c r="BN111" s="21" t="n">
        <f aca="false">IF(OR($A111="",BN$4=""),0,COUNTIFS(Formulas!$A$2:$A$3001,BN$4,Formulas!$B$2:$B$3001,$A111))</f>
        <v>0</v>
      </c>
      <c r="BO111" s="21" t="n">
        <f aca="false">IF(OR($A111="",BO$4=""),0,COUNTIFS(Formulas!$A$2:$A$3001,BO$4,Formulas!$B$2:$B$3001,$A111))</f>
        <v>0</v>
      </c>
      <c r="BP111" s="21" t="n">
        <f aca="false">IF(OR($A111="",BP$4=""),0,COUNTIFS(Formulas!$A$2:$A$3001,BP$4,Formulas!$B$2:$B$3001,$A111))</f>
        <v>0</v>
      </c>
      <c r="BQ111" s="21" t="n">
        <f aca="false">IF(OR($A111="",BQ$4=""),0,COUNTIFS(Formulas!$A$2:$A$3001,BQ$4,Formulas!$B$2:$B$3001,$A111))</f>
        <v>0</v>
      </c>
      <c r="BR111" s="21" t="n">
        <f aca="false">IF(OR($A111="",BR$4=""),0,COUNTIFS(Formulas!$A$2:$A$3001,BR$4,Formulas!$B$2:$B$3001,$A111))</f>
        <v>0</v>
      </c>
      <c r="BS111" s="21" t="n">
        <f aca="false">IF(OR($A111="",BS$4=""),0,COUNTIFS(Formulas!$A$2:$A$3001,BS$4,Formulas!$B$2:$B$3001,$A111))</f>
        <v>0</v>
      </c>
      <c r="BT111" s="21" t="n">
        <f aca="false">IF(OR($A111="",BT$4=""),0,COUNTIFS(Formulas!$A$2:$A$3001,BT$4,Formulas!$B$2:$B$3001,$A111))</f>
        <v>0</v>
      </c>
      <c r="BU111" s="21" t="n">
        <f aca="false">IF(OR($A111="",BU$4=""),0,COUNTIFS(Formulas!$A$2:$A$3001,BU$4,Formulas!$B$2:$B$3001,$A111))</f>
        <v>0</v>
      </c>
      <c r="BV111" s="21" t="n">
        <f aca="false">IF(OR($A111="",BV$4=""),0,COUNTIFS(Formulas!$A$2:$A$3001,BV$4,Formulas!$B$2:$B$3001,$A111))</f>
        <v>0</v>
      </c>
      <c r="BW111" s="21" t="n">
        <f aca="false">IF(OR($A111="",BW$4=""),0,COUNTIFS(Formulas!$A$2:$A$3001,BW$4,Formulas!$B$2:$B$3001,$A111))</f>
        <v>0</v>
      </c>
      <c r="BX111" s="21" t="n">
        <f aca="false">IF(OR($A111="",BX$4=""),0,COUNTIFS(Formulas!$A$2:$A$3001,BX$4,Formulas!$B$2:$B$3001,$A111))</f>
        <v>0</v>
      </c>
      <c r="BY111" s="21" t="n">
        <f aca="false">IF(OR($A111="",BY$4=""),0,COUNTIFS(Formulas!$A$2:$A$3001,BY$4,Formulas!$B$2:$B$3001,$A111))</f>
        <v>0</v>
      </c>
      <c r="BZ111" s="21" t="n">
        <f aca="false">IF(OR($A111="",BZ$4=""),0,COUNTIFS(Formulas!$A$2:$A$3001,BZ$4,Formulas!$B$2:$B$3001,$A111))</f>
        <v>0</v>
      </c>
      <c r="CA111" s="21" t="n">
        <f aca="false">IF(OR($A111="",CA$4=""),0,COUNTIFS(Formulas!$A$2:$A$3001,CA$4,Formulas!$B$2:$B$3001,$A111))</f>
        <v>0</v>
      </c>
      <c r="CB111" s="21" t="n">
        <f aca="false">IF(OR($A111="",CB$4=""),0,COUNTIFS(Formulas!$A$2:$A$3001,CB$4,Formulas!$B$2:$B$3001,$A111))</f>
        <v>0</v>
      </c>
      <c r="CC111" s="21" t="n">
        <f aca="false">IF(OR($A111="",CC$4=""),0,COUNTIFS(Formulas!$A$2:$A$3001,CC$4,Formulas!$B$2:$B$3001,$A111))</f>
        <v>0</v>
      </c>
      <c r="CD111" s="21" t="n">
        <f aca="false">IF(OR($A111="",CD$4=""),0,COUNTIFS(Formulas!$A$2:$A$3001,CD$4,Formulas!$B$2:$B$3001,$A111))</f>
        <v>0</v>
      </c>
      <c r="CE111" s="21" t="n">
        <f aca="false">IF(OR($A111="",CE$4=""),0,COUNTIFS(Formulas!$A$2:$A$3001,CE$4,Formulas!$B$2:$B$3001,$A111))</f>
        <v>0</v>
      </c>
      <c r="CF111" s="21" t="n">
        <f aca="false">IF(OR($A111="",CF$4=""),0,COUNTIFS(Formulas!$A$2:$A$3001,CF$4,Formulas!$B$2:$B$3001,$A111))</f>
        <v>0</v>
      </c>
      <c r="CG111" s="21" t="n">
        <f aca="false">IF(OR($A111="",CG$4=""),0,COUNTIFS(Formulas!$A$2:$A$3001,CG$4,Formulas!$B$2:$B$3001,$A111))</f>
        <v>0</v>
      </c>
      <c r="CH111" s="21" t="n">
        <f aca="false">IF(OR($A111="",CH$4=""),0,COUNTIFS(Formulas!$A$2:$A$3001,CH$4,Formulas!$B$2:$B$3001,$A111))</f>
        <v>0</v>
      </c>
      <c r="CI111" s="21" t="n">
        <f aca="false">IF(OR($A111="",CI$4=""),0,COUNTIFS(Formulas!$A$2:$A$3001,CI$4,Formulas!$B$2:$B$3001,$A111))</f>
        <v>0</v>
      </c>
      <c r="CJ111" s="21" t="n">
        <f aca="false">IF(OR($A111="",CJ$4=""),0,COUNTIFS(Formulas!$A$2:$A$3001,CJ$4,Formulas!$B$2:$B$3001,$A111))</f>
        <v>0</v>
      </c>
      <c r="CK111" s="21" t="n">
        <f aca="false">IF(OR($A111="",CK$4=""),0,COUNTIFS(Formulas!$A$2:$A$3001,CK$4,Formulas!$B$2:$B$3001,$A111))</f>
        <v>1</v>
      </c>
      <c r="CL111" s="21" t="n">
        <f aca="false">IF(OR($A111="",CL$4=""),0,COUNTIFS(Formulas!$A$2:$A$3001,CL$4,Formulas!$B$2:$B$3001,$A111))</f>
        <v>0</v>
      </c>
      <c r="CM111" s="21" t="n">
        <f aca="false">IF(OR($A111="",CM$4=""),0,COUNTIFS(Formulas!$A$2:$A$3001,CM$4,Formulas!$B$2:$B$3001,$A111))</f>
        <v>0</v>
      </c>
      <c r="CN111" s="21" t="n">
        <f aca="false">IF(OR($A111="",CN$4=""),0,COUNTIFS(Formulas!$A$2:$A$3001,CN$4,Formulas!$B$2:$B$3001,$A111))</f>
        <v>0</v>
      </c>
      <c r="CO111" s="21" t="n">
        <f aca="false">IF(OR($A111="",CO$4=""),0,COUNTIFS(Formulas!$A$2:$A$3001,CO$4,Formulas!$B$2:$B$3001,$A111))</f>
        <v>0</v>
      </c>
      <c r="CP111" s="21" t="n">
        <f aca="false">IF(OR($A111="",CP$4=""),0,COUNTIFS(Formulas!$A$2:$A$3001,CP$4,Formulas!$B$2:$B$3001,$A111))</f>
        <v>0</v>
      </c>
      <c r="CQ111" s="21" t="n">
        <f aca="false">IF(OR($A111="",CQ$4=""),0,COUNTIFS(Formulas!$A$2:$A$3001,CQ$4,Formulas!$B$2:$B$3001,$A111))</f>
        <v>0</v>
      </c>
      <c r="CR111" s="21" t="n">
        <f aca="false">IF(OR($A111="",CR$4=""),0,COUNTIFS(Formulas!$A$2:$A$3001,CR$4,Formulas!$B$2:$B$3001,$A111))</f>
        <v>0</v>
      </c>
      <c r="CS111" s="21" t="n">
        <f aca="false">IF(OR($A111="",CS$4=""),0,COUNTIFS(Formulas!$A$2:$A$3001,CS$4,Formulas!$B$2:$B$3001,$A111))</f>
        <v>0</v>
      </c>
      <c r="CT111" s="21" t="n">
        <f aca="false">IF(OR($A111="",CT$4=""),0,COUNTIFS(Formulas!$A$2:$A$3001,CT$4,Formulas!$B$2:$B$3001,$A111))</f>
        <v>0</v>
      </c>
      <c r="CU111" s="21" t="n">
        <f aca="false">IF(OR($A111="",CU$4=""),0,COUNTIFS(Formulas!$A$2:$A$3001,CU$4,Formulas!$B$2:$B$3001,$A111))</f>
        <v>0</v>
      </c>
      <c r="CV111" s="21" t="n">
        <f aca="false">IF(OR($A111="",CV$4=""),0,COUNTIFS(Formulas!$A$2:$A$3001,CV$4,Formulas!$B$2:$B$3001,$A111))</f>
        <v>1</v>
      </c>
      <c r="CW111" s="21" t="n">
        <f aca="false">IF(OR($A111="",CW$4=""),0,COUNTIFS(Formulas!$A$2:$A$3001,CW$4,Formulas!$B$2:$B$3001,$A111))</f>
        <v>1</v>
      </c>
      <c r="CX111" s="21" t="n">
        <f aca="false">IF(OR($A111="",CX$4=""),0,COUNTIFS(Formulas!$A$2:$A$3001,CX$4,Formulas!$B$2:$B$3001,$A111))</f>
        <v>0</v>
      </c>
      <c r="CY111" s="21" t="n">
        <f aca="false">IF(OR($A111="",CY$4=""),0,COUNTIFS(Formulas!$A$2:$A$3001,CY$4,Formulas!$B$2:$B$3001,$A111))</f>
        <v>0</v>
      </c>
      <c r="CZ111" s="21" t="n">
        <f aca="false">IF(OR($A111="",CZ$4=""),0,COUNTIFS(Formulas!$A$2:$A$3001,CZ$4,Formulas!$B$2:$B$3001,$A111))</f>
        <v>0</v>
      </c>
      <c r="DA111" s="21" t="n">
        <f aca="false">IF(OR($A111="",DA$4=""),0,COUNTIFS(Formulas!$A$2:$A$3001,DA$4,Formulas!$B$2:$B$3001,$A111))</f>
        <v>0</v>
      </c>
      <c r="DB111" s="21" t="n">
        <f aca="false">IF(OR($A111="",DB$4=""),0,COUNTIFS(Formulas!$A$2:$A$3001,DB$4,Formulas!$B$2:$B$3001,$A111))</f>
        <v>0</v>
      </c>
      <c r="DC111" s="21" t="n">
        <f aca="false">IF(OR($A111="",DC$4=""),0,COUNTIFS(Formulas!$A$2:$A$3001,DC$4,Formulas!$B$2:$B$3001,$A111))</f>
        <v>0</v>
      </c>
      <c r="DD111" s="21" t="n">
        <f aca="false">IF(OR($A111="",DD$4=""),0,COUNTIFS(Formulas!$A$2:$A$3001,DD$4,Formulas!$B$2:$B$3001,$A111))</f>
        <v>0</v>
      </c>
      <c r="DE111" s="21" t="n">
        <f aca="false">IF(OR($A111="",DE$4=""),0,COUNTIFS(Formulas!$A$2:$A$3001,DE$4,Formulas!$B$2:$B$3001,$A111))</f>
        <v>0</v>
      </c>
      <c r="DF111" s="21" t="n">
        <f aca="false">IF(OR($A111="",DF$4=""),0,COUNTIFS(Formulas!$A$2:$A$3001,DF$4,Formulas!$B$2:$B$3001,$A111))</f>
        <v>0</v>
      </c>
      <c r="DG111" s="21" t="n">
        <f aca="false">IF(OR($A111="",DG$4=""),0,COUNTIFS(Formulas!$A$2:$A$3001,DG$4,Formulas!$B$2:$B$3001,$A111))</f>
        <v>0</v>
      </c>
      <c r="DH111" s="21" t="n">
        <f aca="false">IF(OR($A111="",DH$4=""),0,COUNTIFS(Formulas!$A$2:$A$3001,DH$4,Formulas!$B$2:$B$3001,$A111))</f>
        <v>0</v>
      </c>
      <c r="DI111" s="21" t="n">
        <f aca="false">IF(OR($A111="",DI$4=""),0,COUNTIFS(Formulas!$A$2:$A$3001,DI$4,Formulas!$B$2:$B$3001,$A111))</f>
        <v>0</v>
      </c>
      <c r="DJ111" s="21" t="n">
        <f aca="false">IF(OR($A111="",DJ$4=""),0,COUNTIFS(Formulas!$A$2:$A$3001,DJ$4,Formulas!$B$2:$B$3001,$A111))</f>
        <v>0</v>
      </c>
      <c r="DK111" s="21" t="n">
        <f aca="false">IF(OR($A111="",DK$4=""),0,COUNTIFS(Formulas!$A$2:$A$3001,DK$4,Formulas!$B$2:$B$3001,$A111))</f>
        <v>0</v>
      </c>
      <c r="DL111" s="21" t="n">
        <f aca="false">IF(OR($A111="",DL$4=""),0,COUNTIFS(Formulas!$A$2:$A$3001,DL$4,Formulas!$B$2:$B$3001,$A111))</f>
        <v>0</v>
      </c>
      <c r="DM111" s="21" t="n">
        <f aca="false">IF(OR($A111="",DM$4=""),0,COUNTIFS(Formulas!$A$2:$A$3001,DM$4,Formulas!$B$2:$B$3001,$A111))</f>
        <v>0</v>
      </c>
      <c r="DN111" s="21" t="n">
        <f aca="false">IF(OR($A111="",DN$4=""),0,COUNTIFS(Formulas!$A$2:$A$3001,DN$4,Formulas!$B$2:$B$3001,$A111))</f>
        <v>0</v>
      </c>
      <c r="DO111" s="21" t="n">
        <f aca="false">IF(OR($A111="",DO$4=""),0,COUNTIFS(Formulas!$A$2:$A$3001,DO$4,Formulas!$B$2:$B$3001,$A111))</f>
        <v>0</v>
      </c>
      <c r="DP111" s="21" t="n">
        <f aca="false">IF(OR($A111="",DP$4=""),0,COUNTIFS(Formulas!$A$2:$A$3001,DP$4,Formulas!$B$2:$B$3001,$A111))</f>
        <v>0</v>
      </c>
      <c r="DQ111" s="21" t="n">
        <f aca="false">IF(OR($A111="",DQ$4=""),0,COUNTIFS(Formulas!$A$2:$A$3001,DQ$4,Formulas!$B$2:$B$3001,$A111))</f>
        <v>0</v>
      </c>
      <c r="DR111" s="21" t="n">
        <f aca="false">IF(OR($A111="",DR$4=""),0,COUNTIFS(Formulas!$A$2:$A$3001,DR$4,Formulas!$B$2:$B$3001,$A111))</f>
        <v>0</v>
      </c>
      <c r="DS111" s="21" t="n">
        <f aca="false">IF(OR($A111="",DS$4=""),0,COUNTIFS(Formulas!$A$2:$A$3001,DS$4,Formulas!$B$2:$B$3001,$A111))</f>
        <v>0</v>
      </c>
      <c r="DT111" s="21" t="n">
        <f aca="false">IF(OR($A111="",DT$4=""),0,COUNTIFS(Formulas!$A$2:$A$3001,DT$4,Formulas!$B$2:$B$3001,$A111))</f>
        <v>0</v>
      </c>
      <c r="DU111" s="21" t="n">
        <f aca="false">IF(OR($A111="",DU$4=""),0,COUNTIFS(Formulas!$A$2:$A$3001,DU$4,Formulas!$B$2:$B$3001,$A111))</f>
        <v>0</v>
      </c>
      <c r="DV111" s="21" t="n">
        <f aca="false">IF(OR($A111="",DV$4=""),0,COUNTIFS(Formulas!$A$2:$A$3001,DV$4,Formulas!$B$2:$B$3001,$A111))</f>
        <v>0</v>
      </c>
      <c r="DW111" s="21" t="n">
        <f aca="false">IF(OR($A111="",DW$4=""),0,COUNTIFS(Formulas!$A$2:$A$3001,DW$4,Formulas!$B$2:$B$3001,$A111))</f>
        <v>0</v>
      </c>
      <c r="DX111" s="21" t="n">
        <f aca="false">IF(OR($A111="",DX$4=""),0,COUNTIFS(Formulas!$A$2:$A$3001,DX$4,Formulas!$B$2:$B$3001,$A111))</f>
        <v>0</v>
      </c>
      <c r="DY111" s="21" t="n">
        <f aca="false">IF(OR($A111="",DY$4=""),0,COUNTIFS(Formulas!$A$2:$A$3001,DY$4,Formulas!$B$2:$B$3001,$A111))</f>
        <v>0</v>
      </c>
      <c r="DZ111" s="21" t="n">
        <f aca="false">IF(OR($A111="",DZ$4=""),0,COUNTIFS(Formulas!$A$2:$A$3001,DZ$4,Formulas!$B$2:$B$3001,$A111))</f>
        <v>0</v>
      </c>
      <c r="EA111" s="21" t="n">
        <f aca="false">IF(OR($A111="",EA$4=""),0,COUNTIFS(Formulas!$A$2:$A$3001,EA$4,Formulas!$B$2:$B$3001,$A111))</f>
        <v>0</v>
      </c>
      <c r="EB111" s="21" t="n">
        <f aca="false">IF(OR($A111="",EB$4=""),0,COUNTIFS(Formulas!$A$2:$A$3001,EB$4,Formulas!$B$2:$B$3001,$A111))</f>
        <v>0</v>
      </c>
      <c r="EC111" s="21" t="n">
        <f aca="false">IF(OR($A111="",EC$4=""),0,COUNTIFS(Formulas!$A$2:$A$3001,EC$4,Formulas!$B$2:$B$3001,$A111))</f>
        <v>0</v>
      </c>
      <c r="ED111" s="21" t="n">
        <f aca="false">IF(OR($A111="",ED$4=""),0,COUNTIFS(Formulas!$A$2:$A$3001,ED$4,Formulas!$B$2:$B$3001,$A111))</f>
        <v>0</v>
      </c>
      <c r="EE111" s="21" t="n">
        <f aca="false">IF(OR($A111="",EE$4=""),0,COUNTIFS(Formulas!$A$2:$A$3001,EE$4,Formulas!$B$2:$B$3001,$A111))</f>
        <v>0</v>
      </c>
      <c r="EF111" s="21" t="n">
        <f aca="false">IF(OR($A111="",EF$4=""),0,COUNTIFS(Formulas!$A$2:$A$3001,EF$4,Formulas!$B$2:$B$3001,$A111))</f>
        <v>0</v>
      </c>
      <c r="EG111" s="21" t="n">
        <f aca="false">IF(OR($A111="",EG$4=""),0,COUNTIFS(Formulas!$A$2:$A$3001,EG$4,Formulas!$B$2:$B$3001,$A111))</f>
        <v>0</v>
      </c>
      <c r="EH111" s="21" t="n">
        <f aca="false">IF(OR($A111="",EH$4=""),0,COUNTIFS(Formulas!$A$2:$A$3001,EH$4,Formulas!$B$2:$B$3001,$A111))</f>
        <v>0</v>
      </c>
      <c r="EI111" s="21" t="n">
        <f aca="false">IF(OR($A111="",EI$4=""),0,COUNTIFS(Formulas!$A$2:$A$3001,EI$4,Formulas!$B$2:$B$3001,$A111))</f>
        <v>0</v>
      </c>
      <c r="EJ111" s="21" t="n">
        <f aca="false">IF(OR($A111="",EJ$4=""),0,COUNTIFS(Formulas!$A$2:$A$3001,EJ$4,Formulas!$B$2:$B$3001,$A111))</f>
        <v>0</v>
      </c>
      <c r="EK111" s="21" t="n">
        <f aca="false">IF(OR($A111="",EK$4=""),0,COUNTIFS(Formulas!$A$2:$A$3001,EK$4,Formulas!$B$2:$B$3001,$A111))</f>
        <v>0</v>
      </c>
      <c r="EL111" s="21" t="n">
        <f aca="false">IF(OR($A111="",EL$4=""),0,COUNTIFS(Formulas!$A$2:$A$3001,EL$4,Formulas!$B$2:$B$3001,$A111))</f>
        <v>0</v>
      </c>
      <c r="EM111" s="21" t="n">
        <f aca="false">IF(OR($A111="",EM$4=""),0,COUNTIFS(Formulas!$A$2:$A$3001,EM$4,Formulas!$B$2:$B$3001,$A111))</f>
        <v>0</v>
      </c>
      <c r="EN111" s="21" t="n">
        <f aca="false">IF(OR($A111="",EN$4=""),0,COUNTIFS(Formulas!$A$2:$A$3001,EN$4,Formulas!$B$2:$B$3001,$A111))</f>
        <v>0</v>
      </c>
      <c r="EO111" s="21" t="n">
        <f aca="false">IF(OR($A111="",EO$4=""),0,COUNTIFS(Formulas!$A$2:$A$3001,EO$4,Formulas!$B$2:$B$3001,$A111))</f>
        <v>0</v>
      </c>
      <c r="EP111" s="21" t="n">
        <f aca="false">IF(OR($A111="",EP$4=""),0,COUNTIFS(Formulas!$A$2:$A$3001,EP$4,Formulas!$B$2:$B$3001,$A111))</f>
        <v>0</v>
      </c>
      <c r="EQ111" s="21" t="n">
        <f aca="false">IF(OR($A111="",EQ$4=""),0,COUNTIFS(Formulas!$A$2:$A$3001,EQ$4,Formulas!$B$2:$B$3001,$A111))</f>
        <v>0</v>
      </c>
      <c r="ER111" s="21" t="n">
        <f aca="false">IF(OR($A111="",ER$4=""),0,COUNTIFS(Formulas!$A$2:$A$3001,ER$4,Formulas!$B$2:$B$3001,$A111))</f>
        <v>0</v>
      </c>
      <c r="ES111" s="21" t="n">
        <f aca="false">IF(OR($A111="",ES$4=""),0,COUNTIFS(Formulas!$A$2:$A$3001,ES$4,Formulas!$B$2:$B$3001,$A111))</f>
        <v>0</v>
      </c>
      <c r="ET111" s="21" t="n">
        <f aca="false">IF(OR($A111="",ET$4=""),0,COUNTIFS(Formulas!$A$2:$A$3001,ET$4,Formulas!$B$2:$B$3001,$A111))</f>
        <v>0</v>
      </c>
      <c r="EU111" s="21" t="n">
        <f aca="false">IF(OR($A111="",EU$4=""),0,COUNTIFS(Formulas!$A$2:$A$3001,EU$4,Formulas!$B$2:$B$3001,$A111))</f>
        <v>0</v>
      </c>
      <c r="EV111" s="21" t="n">
        <f aca="false">IF(OR($A111="",EV$4=""),0,COUNTIFS(Formulas!$A$2:$A$3001,EV$4,Formulas!$B$2:$B$3001,$A111))</f>
        <v>0</v>
      </c>
    </row>
    <row r="112" customFormat="false" ht="15" hidden="false" customHeight="false" outlineLevel="0" collapsed="false">
      <c r="A112" s="13" t="str">
        <f aca="false">IF(INDEX(Materials!$A$2:$A$301,108)="","",INDEX(Materials!$A$2:$A$301,108))</f>
        <v>Brown Color</v>
      </c>
      <c r="B112" s="19" t="n">
        <f aca="false">IF(A112="","",COUNTIF(C112:EV112,"&gt;0"))</f>
        <v>1</v>
      </c>
      <c r="C112" s="21" t="n">
        <f aca="false">IF(OR($A112="",C$4=""),0,COUNTIFS(Formulas!$A$2:$A$3001,C$4,Formulas!$B$2:$B$3001,$A112))</f>
        <v>0</v>
      </c>
      <c r="D112" s="21" t="n">
        <f aca="false">IF(OR($A112="",D$4=""),0,COUNTIFS(Formulas!$A$2:$A$3001,D$4,Formulas!$B$2:$B$3001,$A112))</f>
        <v>0</v>
      </c>
      <c r="E112" s="21" t="n">
        <f aca="false">IF(OR($A112="",E$4=""),0,COUNTIFS(Formulas!$A$2:$A$3001,E$4,Formulas!$B$2:$B$3001,$A112))</f>
        <v>0</v>
      </c>
      <c r="F112" s="21" t="n">
        <f aca="false">IF(OR($A112="",F$4=""),0,COUNTIFS(Formulas!$A$2:$A$3001,F$4,Formulas!$B$2:$B$3001,$A112))</f>
        <v>0</v>
      </c>
      <c r="G112" s="21" t="n">
        <f aca="false">IF(OR($A112="",G$4=""),0,COUNTIFS(Formulas!$A$2:$A$3001,G$4,Formulas!$B$2:$B$3001,$A112))</f>
        <v>0</v>
      </c>
      <c r="H112" s="21" t="n">
        <f aca="false">IF(OR($A112="",H$4=""),0,COUNTIFS(Formulas!$A$2:$A$3001,H$4,Formulas!$B$2:$B$3001,$A112))</f>
        <v>0</v>
      </c>
      <c r="I112" s="21" t="n">
        <f aca="false">IF(OR($A112="",I$4=""),0,COUNTIFS(Formulas!$A$2:$A$3001,I$4,Formulas!$B$2:$B$3001,$A112))</f>
        <v>0</v>
      </c>
      <c r="J112" s="21" t="n">
        <f aca="false">IF(OR($A112="",J$4=""),0,COUNTIFS(Formulas!$A$2:$A$3001,J$4,Formulas!$B$2:$B$3001,$A112))</f>
        <v>0</v>
      </c>
      <c r="K112" s="21" t="n">
        <f aca="false">IF(OR($A112="",K$4=""),0,COUNTIFS(Formulas!$A$2:$A$3001,K$4,Formulas!$B$2:$B$3001,$A112))</f>
        <v>0</v>
      </c>
      <c r="L112" s="21" t="n">
        <f aca="false">IF(OR($A112="",L$4=""),0,COUNTIFS(Formulas!$A$2:$A$3001,L$4,Formulas!$B$2:$B$3001,$A112))</f>
        <v>0</v>
      </c>
      <c r="M112" s="21" t="n">
        <f aca="false">IF(OR($A112="",M$4=""),0,COUNTIFS(Formulas!$A$2:$A$3001,M$4,Formulas!$B$2:$B$3001,$A112))</f>
        <v>0</v>
      </c>
      <c r="N112" s="21" t="n">
        <f aca="false">IF(OR($A112="",N$4=""),0,COUNTIFS(Formulas!$A$2:$A$3001,N$4,Formulas!$B$2:$B$3001,$A112))</f>
        <v>0</v>
      </c>
      <c r="O112" s="21" t="n">
        <f aca="false">IF(OR($A112="",O$4=""),0,COUNTIFS(Formulas!$A$2:$A$3001,O$4,Formulas!$B$2:$B$3001,$A112))</f>
        <v>0</v>
      </c>
      <c r="P112" s="21" t="n">
        <f aca="false">IF(OR($A112="",P$4=""),0,COUNTIFS(Formulas!$A$2:$A$3001,P$4,Formulas!$B$2:$B$3001,$A112))</f>
        <v>0</v>
      </c>
      <c r="Q112" s="21" t="n">
        <f aca="false">IF(OR($A112="",Q$4=""),0,COUNTIFS(Formulas!$A$2:$A$3001,Q$4,Formulas!$B$2:$B$3001,$A112))</f>
        <v>0</v>
      </c>
      <c r="R112" s="21" t="n">
        <f aca="false">IF(OR($A112="",R$4=""),0,COUNTIFS(Formulas!$A$2:$A$3001,R$4,Formulas!$B$2:$B$3001,$A112))</f>
        <v>0</v>
      </c>
      <c r="S112" s="21" t="n">
        <f aca="false">IF(OR($A112="",S$4=""),0,COUNTIFS(Formulas!$A$2:$A$3001,S$4,Formulas!$B$2:$B$3001,$A112))</f>
        <v>0</v>
      </c>
      <c r="T112" s="21" t="n">
        <f aca="false">IF(OR($A112="",T$4=""),0,COUNTIFS(Formulas!$A$2:$A$3001,T$4,Formulas!$B$2:$B$3001,$A112))</f>
        <v>0</v>
      </c>
      <c r="U112" s="21" t="n">
        <f aca="false">IF(OR($A112="",U$4=""),0,COUNTIFS(Formulas!$A$2:$A$3001,U$4,Formulas!$B$2:$B$3001,$A112))</f>
        <v>0</v>
      </c>
      <c r="V112" s="21" t="n">
        <f aca="false">IF(OR($A112="",V$4=""),0,COUNTIFS(Formulas!$A$2:$A$3001,V$4,Formulas!$B$2:$B$3001,$A112))</f>
        <v>0</v>
      </c>
      <c r="W112" s="21" t="n">
        <f aca="false">IF(OR($A112="",W$4=""),0,COUNTIFS(Formulas!$A$2:$A$3001,W$4,Formulas!$B$2:$B$3001,$A112))</f>
        <v>0</v>
      </c>
      <c r="X112" s="21" t="n">
        <f aca="false">IF(OR($A112="",X$4=""),0,COUNTIFS(Formulas!$A$2:$A$3001,X$4,Formulas!$B$2:$B$3001,$A112))</f>
        <v>0</v>
      </c>
      <c r="Y112" s="21" t="n">
        <f aca="false">IF(OR($A112="",Y$4=""),0,COUNTIFS(Formulas!$A$2:$A$3001,Y$4,Formulas!$B$2:$B$3001,$A112))</f>
        <v>0</v>
      </c>
      <c r="Z112" s="21" t="n">
        <f aca="false">IF(OR($A112="",Z$4=""),0,COUNTIFS(Formulas!$A$2:$A$3001,Z$4,Formulas!$B$2:$B$3001,$A112))</f>
        <v>0</v>
      </c>
      <c r="AA112" s="21" t="n">
        <f aca="false">IF(OR($A112="",AA$4=""),0,COUNTIFS(Formulas!$A$2:$A$3001,AA$4,Formulas!$B$2:$B$3001,$A112))</f>
        <v>0</v>
      </c>
      <c r="AB112" s="21" t="n">
        <f aca="false">IF(OR($A112="",AB$4=""),0,COUNTIFS(Formulas!$A$2:$A$3001,AB$4,Formulas!$B$2:$B$3001,$A112))</f>
        <v>0</v>
      </c>
      <c r="AC112" s="21" t="n">
        <f aca="false">IF(OR($A112="",AC$4=""),0,COUNTIFS(Formulas!$A$2:$A$3001,AC$4,Formulas!$B$2:$B$3001,$A112))</f>
        <v>0</v>
      </c>
      <c r="AD112" s="21" t="n">
        <f aca="false">IF(OR($A112="",AD$4=""),0,COUNTIFS(Formulas!$A$2:$A$3001,AD$4,Formulas!$B$2:$B$3001,$A112))</f>
        <v>0</v>
      </c>
      <c r="AE112" s="21" t="n">
        <f aca="false">IF(OR($A112="",AE$4=""),0,COUNTIFS(Formulas!$A$2:$A$3001,AE$4,Formulas!$B$2:$B$3001,$A112))</f>
        <v>0</v>
      </c>
      <c r="AF112" s="21" t="n">
        <f aca="false">IF(OR($A112="",AF$4=""),0,COUNTIFS(Formulas!$A$2:$A$3001,AF$4,Formulas!$B$2:$B$3001,$A112))</f>
        <v>0</v>
      </c>
      <c r="AG112" s="21" t="n">
        <f aca="false">IF(OR($A112="",AG$4=""),0,COUNTIFS(Formulas!$A$2:$A$3001,AG$4,Formulas!$B$2:$B$3001,$A112))</f>
        <v>0</v>
      </c>
      <c r="AH112" s="21" t="n">
        <f aca="false">IF(OR($A112="",AH$4=""),0,COUNTIFS(Formulas!$A$2:$A$3001,AH$4,Formulas!$B$2:$B$3001,$A112))</f>
        <v>0</v>
      </c>
      <c r="AI112" s="21" t="n">
        <f aca="false">IF(OR($A112="",AI$4=""),0,COUNTIFS(Formulas!$A$2:$A$3001,AI$4,Formulas!$B$2:$B$3001,$A112))</f>
        <v>0</v>
      </c>
      <c r="AJ112" s="21" t="n">
        <f aca="false">IF(OR($A112="",AJ$4=""),0,COUNTIFS(Formulas!$A$2:$A$3001,AJ$4,Formulas!$B$2:$B$3001,$A112))</f>
        <v>0</v>
      </c>
      <c r="AK112" s="21" t="n">
        <f aca="false">IF(OR($A112="",AK$4=""),0,COUNTIFS(Formulas!$A$2:$A$3001,AK$4,Formulas!$B$2:$B$3001,$A112))</f>
        <v>0</v>
      </c>
      <c r="AL112" s="21" t="n">
        <f aca="false">IF(OR($A112="",AL$4=""),0,COUNTIFS(Formulas!$A$2:$A$3001,AL$4,Formulas!$B$2:$B$3001,$A112))</f>
        <v>0</v>
      </c>
      <c r="AM112" s="21" t="n">
        <f aca="false">IF(OR($A112="",AM$4=""),0,COUNTIFS(Formulas!$A$2:$A$3001,AM$4,Formulas!$B$2:$B$3001,$A112))</f>
        <v>0</v>
      </c>
      <c r="AN112" s="21" t="n">
        <f aca="false">IF(OR($A112="",AN$4=""),0,COUNTIFS(Formulas!$A$2:$A$3001,AN$4,Formulas!$B$2:$B$3001,$A112))</f>
        <v>0</v>
      </c>
      <c r="AO112" s="21" t="n">
        <f aca="false">IF(OR($A112="",AO$4=""),0,COUNTIFS(Formulas!$A$2:$A$3001,AO$4,Formulas!$B$2:$B$3001,$A112))</f>
        <v>0</v>
      </c>
      <c r="AP112" s="21" t="n">
        <f aca="false">IF(OR($A112="",AP$4=""),0,COUNTIFS(Formulas!$A$2:$A$3001,AP$4,Formulas!$B$2:$B$3001,$A112))</f>
        <v>0</v>
      </c>
      <c r="AQ112" s="21" t="n">
        <f aca="false">IF(OR($A112="",AQ$4=""),0,COUNTIFS(Formulas!$A$2:$A$3001,AQ$4,Formulas!$B$2:$B$3001,$A112))</f>
        <v>0</v>
      </c>
      <c r="AR112" s="21" t="n">
        <f aca="false">IF(OR($A112="",AR$4=""),0,COUNTIFS(Formulas!$A$2:$A$3001,AR$4,Formulas!$B$2:$B$3001,$A112))</f>
        <v>0</v>
      </c>
      <c r="AS112" s="21" t="n">
        <f aca="false">IF(OR($A112="",AS$4=""),0,COUNTIFS(Formulas!$A$2:$A$3001,AS$4,Formulas!$B$2:$B$3001,$A112))</f>
        <v>0</v>
      </c>
      <c r="AT112" s="21" t="n">
        <f aca="false">IF(OR($A112="",AT$4=""),0,COUNTIFS(Formulas!$A$2:$A$3001,AT$4,Formulas!$B$2:$B$3001,$A112))</f>
        <v>0</v>
      </c>
      <c r="AU112" s="21" t="n">
        <f aca="false">IF(OR($A112="",AU$4=""),0,COUNTIFS(Formulas!$A$2:$A$3001,AU$4,Formulas!$B$2:$B$3001,$A112))</f>
        <v>0</v>
      </c>
      <c r="AV112" s="21" t="n">
        <f aca="false">IF(OR($A112="",AV$4=""),0,COUNTIFS(Formulas!$A$2:$A$3001,AV$4,Formulas!$B$2:$B$3001,$A112))</f>
        <v>0</v>
      </c>
      <c r="AW112" s="21" t="n">
        <f aca="false">IF(OR($A112="",AW$4=""),0,COUNTIFS(Formulas!$A$2:$A$3001,AW$4,Formulas!$B$2:$B$3001,$A112))</f>
        <v>0</v>
      </c>
      <c r="AX112" s="21" t="n">
        <f aca="false">IF(OR($A112="",AX$4=""),0,COUNTIFS(Formulas!$A$2:$A$3001,AX$4,Formulas!$B$2:$B$3001,$A112))</f>
        <v>0</v>
      </c>
      <c r="AY112" s="21" t="n">
        <f aca="false">IF(OR($A112="",AY$4=""),0,COUNTIFS(Formulas!$A$2:$A$3001,AY$4,Formulas!$B$2:$B$3001,$A112))</f>
        <v>0</v>
      </c>
      <c r="AZ112" s="21" t="n">
        <f aca="false">IF(OR($A112="",AZ$4=""),0,COUNTIFS(Formulas!$A$2:$A$3001,AZ$4,Formulas!$B$2:$B$3001,$A112))</f>
        <v>0</v>
      </c>
      <c r="BA112" s="21" t="n">
        <f aca="false">IF(OR($A112="",BA$4=""),0,COUNTIFS(Formulas!$A$2:$A$3001,BA$4,Formulas!$B$2:$B$3001,$A112))</f>
        <v>0</v>
      </c>
      <c r="BB112" s="21" t="n">
        <f aca="false">IF(OR($A112="",BB$4=""),0,COUNTIFS(Formulas!$A$2:$A$3001,BB$4,Formulas!$B$2:$B$3001,$A112))</f>
        <v>0</v>
      </c>
      <c r="BC112" s="21" t="n">
        <f aca="false">IF(OR($A112="",BC$4=""),0,COUNTIFS(Formulas!$A$2:$A$3001,BC$4,Formulas!$B$2:$B$3001,$A112))</f>
        <v>0</v>
      </c>
      <c r="BD112" s="21" t="n">
        <f aca="false">IF(OR($A112="",BD$4=""),0,COUNTIFS(Formulas!$A$2:$A$3001,BD$4,Formulas!$B$2:$B$3001,$A112))</f>
        <v>0</v>
      </c>
      <c r="BE112" s="21" t="n">
        <f aca="false">IF(OR($A112="",BE$4=""),0,COUNTIFS(Formulas!$A$2:$A$3001,BE$4,Formulas!$B$2:$B$3001,$A112))</f>
        <v>0</v>
      </c>
      <c r="BF112" s="21" t="n">
        <f aca="false">IF(OR($A112="",BF$4=""),0,COUNTIFS(Formulas!$A$2:$A$3001,BF$4,Formulas!$B$2:$B$3001,$A112))</f>
        <v>0</v>
      </c>
      <c r="BG112" s="21" t="n">
        <f aca="false">IF(OR($A112="",BG$4=""),0,COUNTIFS(Formulas!$A$2:$A$3001,BG$4,Formulas!$B$2:$B$3001,$A112))</f>
        <v>0</v>
      </c>
      <c r="BH112" s="21" t="n">
        <f aca="false">IF(OR($A112="",BH$4=""),0,COUNTIFS(Formulas!$A$2:$A$3001,BH$4,Formulas!$B$2:$B$3001,$A112))</f>
        <v>0</v>
      </c>
      <c r="BI112" s="21" t="n">
        <f aca="false">IF(OR($A112="",BI$4=""),0,COUNTIFS(Formulas!$A$2:$A$3001,BI$4,Formulas!$B$2:$B$3001,$A112))</f>
        <v>0</v>
      </c>
      <c r="BJ112" s="21" t="n">
        <f aca="false">IF(OR($A112="",BJ$4=""),0,COUNTIFS(Formulas!$A$2:$A$3001,BJ$4,Formulas!$B$2:$B$3001,$A112))</f>
        <v>0</v>
      </c>
      <c r="BK112" s="21" t="n">
        <f aca="false">IF(OR($A112="",BK$4=""),0,COUNTIFS(Formulas!$A$2:$A$3001,BK$4,Formulas!$B$2:$B$3001,$A112))</f>
        <v>0</v>
      </c>
      <c r="BL112" s="21" t="n">
        <f aca="false">IF(OR($A112="",BL$4=""),0,COUNTIFS(Formulas!$A$2:$A$3001,BL$4,Formulas!$B$2:$B$3001,$A112))</f>
        <v>0</v>
      </c>
      <c r="BM112" s="21" t="n">
        <f aca="false">IF(OR($A112="",BM$4=""),0,COUNTIFS(Formulas!$A$2:$A$3001,BM$4,Formulas!$B$2:$B$3001,$A112))</f>
        <v>0</v>
      </c>
      <c r="BN112" s="21" t="n">
        <f aca="false">IF(OR($A112="",BN$4=""),0,COUNTIFS(Formulas!$A$2:$A$3001,BN$4,Formulas!$B$2:$B$3001,$A112))</f>
        <v>0</v>
      </c>
      <c r="BO112" s="21" t="n">
        <f aca="false">IF(OR($A112="",BO$4=""),0,COUNTIFS(Formulas!$A$2:$A$3001,BO$4,Formulas!$B$2:$B$3001,$A112))</f>
        <v>0</v>
      </c>
      <c r="BP112" s="21" t="n">
        <f aca="false">IF(OR($A112="",BP$4=""),0,COUNTIFS(Formulas!$A$2:$A$3001,BP$4,Formulas!$B$2:$B$3001,$A112))</f>
        <v>0</v>
      </c>
      <c r="BQ112" s="21" t="n">
        <f aca="false">IF(OR($A112="",BQ$4=""),0,COUNTIFS(Formulas!$A$2:$A$3001,BQ$4,Formulas!$B$2:$B$3001,$A112))</f>
        <v>0</v>
      </c>
      <c r="BR112" s="21" t="n">
        <f aca="false">IF(OR($A112="",BR$4=""),0,COUNTIFS(Formulas!$A$2:$A$3001,BR$4,Formulas!$B$2:$B$3001,$A112))</f>
        <v>0</v>
      </c>
      <c r="BS112" s="21" t="n">
        <f aca="false">IF(OR($A112="",BS$4=""),0,COUNTIFS(Formulas!$A$2:$A$3001,BS$4,Formulas!$B$2:$B$3001,$A112))</f>
        <v>0</v>
      </c>
      <c r="BT112" s="21" t="n">
        <f aca="false">IF(OR($A112="",BT$4=""),0,COUNTIFS(Formulas!$A$2:$A$3001,BT$4,Formulas!$B$2:$B$3001,$A112))</f>
        <v>0</v>
      </c>
      <c r="BU112" s="21" t="n">
        <f aca="false">IF(OR($A112="",BU$4=""),0,COUNTIFS(Formulas!$A$2:$A$3001,BU$4,Formulas!$B$2:$B$3001,$A112))</f>
        <v>0</v>
      </c>
      <c r="BV112" s="21" t="n">
        <f aca="false">IF(OR($A112="",BV$4=""),0,COUNTIFS(Formulas!$A$2:$A$3001,BV$4,Formulas!$B$2:$B$3001,$A112))</f>
        <v>0</v>
      </c>
      <c r="BW112" s="21" t="n">
        <f aca="false">IF(OR($A112="",BW$4=""),0,COUNTIFS(Formulas!$A$2:$A$3001,BW$4,Formulas!$B$2:$B$3001,$A112))</f>
        <v>0</v>
      </c>
      <c r="BX112" s="21" t="n">
        <f aca="false">IF(OR($A112="",BX$4=""),0,COUNTIFS(Formulas!$A$2:$A$3001,BX$4,Formulas!$B$2:$B$3001,$A112))</f>
        <v>0</v>
      </c>
      <c r="BY112" s="21" t="n">
        <f aca="false">IF(OR($A112="",BY$4=""),0,COUNTIFS(Formulas!$A$2:$A$3001,BY$4,Formulas!$B$2:$B$3001,$A112))</f>
        <v>0</v>
      </c>
      <c r="BZ112" s="21" t="n">
        <f aca="false">IF(OR($A112="",BZ$4=""),0,COUNTIFS(Formulas!$A$2:$A$3001,BZ$4,Formulas!$B$2:$B$3001,$A112))</f>
        <v>0</v>
      </c>
      <c r="CA112" s="21" t="n">
        <f aca="false">IF(OR($A112="",CA$4=""),0,COUNTIFS(Formulas!$A$2:$A$3001,CA$4,Formulas!$B$2:$B$3001,$A112))</f>
        <v>0</v>
      </c>
      <c r="CB112" s="21" t="n">
        <f aca="false">IF(OR($A112="",CB$4=""),0,COUNTIFS(Formulas!$A$2:$A$3001,CB$4,Formulas!$B$2:$B$3001,$A112))</f>
        <v>0</v>
      </c>
      <c r="CC112" s="21" t="n">
        <f aca="false">IF(OR($A112="",CC$4=""),0,COUNTIFS(Formulas!$A$2:$A$3001,CC$4,Formulas!$B$2:$B$3001,$A112))</f>
        <v>0</v>
      </c>
      <c r="CD112" s="21" t="n">
        <f aca="false">IF(OR($A112="",CD$4=""),0,COUNTIFS(Formulas!$A$2:$A$3001,CD$4,Formulas!$B$2:$B$3001,$A112))</f>
        <v>0</v>
      </c>
      <c r="CE112" s="21" t="n">
        <f aca="false">IF(OR($A112="",CE$4=""),0,COUNTIFS(Formulas!$A$2:$A$3001,CE$4,Formulas!$B$2:$B$3001,$A112))</f>
        <v>0</v>
      </c>
      <c r="CF112" s="21" t="n">
        <f aca="false">IF(OR($A112="",CF$4=""),0,COUNTIFS(Formulas!$A$2:$A$3001,CF$4,Formulas!$B$2:$B$3001,$A112))</f>
        <v>0</v>
      </c>
      <c r="CG112" s="21" t="n">
        <f aca="false">IF(OR($A112="",CG$4=""),0,COUNTIFS(Formulas!$A$2:$A$3001,CG$4,Formulas!$B$2:$B$3001,$A112))</f>
        <v>0</v>
      </c>
      <c r="CH112" s="21" t="n">
        <f aca="false">IF(OR($A112="",CH$4=""),0,COUNTIFS(Formulas!$A$2:$A$3001,CH$4,Formulas!$B$2:$B$3001,$A112))</f>
        <v>0</v>
      </c>
      <c r="CI112" s="21" t="n">
        <f aca="false">IF(OR($A112="",CI$4=""),0,COUNTIFS(Formulas!$A$2:$A$3001,CI$4,Formulas!$B$2:$B$3001,$A112))</f>
        <v>0</v>
      </c>
      <c r="CJ112" s="21" t="n">
        <f aca="false">IF(OR($A112="",CJ$4=""),0,COUNTIFS(Formulas!$A$2:$A$3001,CJ$4,Formulas!$B$2:$B$3001,$A112))</f>
        <v>0</v>
      </c>
      <c r="CK112" s="21" t="n">
        <f aca="false">IF(OR($A112="",CK$4=""),0,COUNTIFS(Formulas!$A$2:$A$3001,CK$4,Formulas!$B$2:$B$3001,$A112))</f>
        <v>0</v>
      </c>
      <c r="CL112" s="21" t="n">
        <f aca="false">IF(OR($A112="",CL$4=""),0,COUNTIFS(Formulas!$A$2:$A$3001,CL$4,Formulas!$B$2:$B$3001,$A112))</f>
        <v>0</v>
      </c>
      <c r="CM112" s="21" t="n">
        <f aca="false">IF(OR($A112="",CM$4=""),0,COUNTIFS(Formulas!$A$2:$A$3001,CM$4,Formulas!$B$2:$B$3001,$A112))</f>
        <v>0</v>
      </c>
      <c r="CN112" s="21" t="n">
        <f aca="false">IF(OR($A112="",CN$4=""),0,COUNTIFS(Formulas!$A$2:$A$3001,CN$4,Formulas!$B$2:$B$3001,$A112))</f>
        <v>0</v>
      </c>
      <c r="CO112" s="21" t="n">
        <f aca="false">IF(OR($A112="",CO$4=""),0,COUNTIFS(Formulas!$A$2:$A$3001,CO$4,Formulas!$B$2:$B$3001,$A112))</f>
        <v>0</v>
      </c>
      <c r="CP112" s="21" t="n">
        <f aca="false">IF(OR($A112="",CP$4=""),0,COUNTIFS(Formulas!$A$2:$A$3001,CP$4,Formulas!$B$2:$B$3001,$A112))</f>
        <v>0</v>
      </c>
      <c r="CQ112" s="21" t="n">
        <f aca="false">IF(OR($A112="",CQ$4=""),0,COUNTIFS(Formulas!$A$2:$A$3001,CQ$4,Formulas!$B$2:$B$3001,$A112))</f>
        <v>0</v>
      </c>
      <c r="CR112" s="21" t="n">
        <f aca="false">IF(OR($A112="",CR$4=""),0,COUNTIFS(Formulas!$A$2:$A$3001,CR$4,Formulas!$B$2:$B$3001,$A112))</f>
        <v>1</v>
      </c>
      <c r="CS112" s="21" t="n">
        <f aca="false">IF(OR($A112="",CS$4=""),0,COUNTIFS(Formulas!$A$2:$A$3001,CS$4,Formulas!$B$2:$B$3001,$A112))</f>
        <v>0</v>
      </c>
      <c r="CT112" s="21" t="n">
        <f aca="false">IF(OR($A112="",CT$4=""),0,COUNTIFS(Formulas!$A$2:$A$3001,CT$4,Formulas!$B$2:$B$3001,$A112))</f>
        <v>0</v>
      </c>
      <c r="CU112" s="21" t="n">
        <f aca="false">IF(OR($A112="",CU$4=""),0,COUNTIFS(Formulas!$A$2:$A$3001,CU$4,Formulas!$B$2:$B$3001,$A112))</f>
        <v>0</v>
      </c>
      <c r="CV112" s="21" t="n">
        <f aca="false">IF(OR($A112="",CV$4=""),0,COUNTIFS(Formulas!$A$2:$A$3001,CV$4,Formulas!$B$2:$B$3001,$A112))</f>
        <v>0</v>
      </c>
      <c r="CW112" s="21" t="n">
        <f aca="false">IF(OR($A112="",CW$4=""),0,COUNTIFS(Formulas!$A$2:$A$3001,CW$4,Formulas!$B$2:$B$3001,$A112))</f>
        <v>0</v>
      </c>
      <c r="CX112" s="21" t="n">
        <f aca="false">IF(OR($A112="",CX$4=""),0,COUNTIFS(Formulas!$A$2:$A$3001,CX$4,Formulas!$B$2:$B$3001,$A112))</f>
        <v>0</v>
      </c>
      <c r="CY112" s="21" t="n">
        <f aca="false">IF(OR($A112="",CY$4=""),0,COUNTIFS(Formulas!$A$2:$A$3001,CY$4,Formulas!$B$2:$B$3001,$A112))</f>
        <v>0</v>
      </c>
      <c r="CZ112" s="21" t="n">
        <f aca="false">IF(OR($A112="",CZ$4=""),0,COUNTIFS(Formulas!$A$2:$A$3001,CZ$4,Formulas!$B$2:$B$3001,$A112))</f>
        <v>0</v>
      </c>
      <c r="DA112" s="21" t="n">
        <f aca="false">IF(OR($A112="",DA$4=""),0,COUNTIFS(Formulas!$A$2:$A$3001,DA$4,Formulas!$B$2:$B$3001,$A112))</f>
        <v>0</v>
      </c>
      <c r="DB112" s="21" t="n">
        <f aca="false">IF(OR($A112="",DB$4=""),0,COUNTIFS(Formulas!$A$2:$A$3001,DB$4,Formulas!$B$2:$B$3001,$A112))</f>
        <v>0</v>
      </c>
      <c r="DC112" s="21" t="n">
        <f aca="false">IF(OR($A112="",DC$4=""),0,COUNTIFS(Formulas!$A$2:$A$3001,DC$4,Formulas!$B$2:$B$3001,$A112))</f>
        <v>0</v>
      </c>
      <c r="DD112" s="21" t="n">
        <f aca="false">IF(OR($A112="",DD$4=""),0,COUNTIFS(Formulas!$A$2:$A$3001,DD$4,Formulas!$B$2:$B$3001,$A112))</f>
        <v>0</v>
      </c>
      <c r="DE112" s="21" t="n">
        <f aca="false">IF(OR($A112="",DE$4=""),0,COUNTIFS(Formulas!$A$2:$A$3001,DE$4,Formulas!$B$2:$B$3001,$A112))</f>
        <v>0</v>
      </c>
      <c r="DF112" s="21" t="n">
        <f aca="false">IF(OR($A112="",DF$4=""),0,COUNTIFS(Formulas!$A$2:$A$3001,DF$4,Formulas!$B$2:$B$3001,$A112))</f>
        <v>0</v>
      </c>
      <c r="DG112" s="21" t="n">
        <f aca="false">IF(OR($A112="",DG$4=""),0,COUNTIFS(Formulas!$A$2:$A$3001,DG$4,Formulas!$B$2:$B$3001,$A112))</f>
        <v>0</v>
      </c>
      <c r="DH112" s="21" t="n">
        <f aca="false">IF(OR($A112="",DH$4=""),0,COUNTIFS(Formulas!$A$2:$A$3001,DH$4,Formulas!$B$2:$B$3001,$A112))</f>
        <v>0</v>
      </c>
      <c r="DI112" s="21" t="n">
        <f aca="false">IF(OR($A112="",DI$4=""),0,COUNTIFS(Formulas!$A$2:$A$3001,DI$4,Formulas!$B$2:$B$3001,$A112))</f>
        <v>0</v>
      </c>
      <c r="DJ112" s="21" t="n">
        <f aca="false">IF(OR($A112="",DJ$4=""),0,COUNTIFS(Formulas!$A$2:$A$3001,DJ$4,Formulas!$B$2:$B$3001,$A112))</f>
        <v>0</v>
      </c>
      <c r="DK112" s="21" t="n">
        <f aca="false">IF(OR($A112="",DK$4=""),0,COUNTIFS(Formulas!$A$2:$A$3001,DK$4,Formulas!$B$2:$B$3001,$A112))</f>
        <v>0</v>
      </c>
      <c r="DL112" s="21" t="n">
        <f aca="false">IF(OR($A112="",DL$4=""),0,COUNTIFS(Formulas!$A$2:$A$3001,DL$4,Formulas!$B$2:$B$3001,$A112))</f>
        <v>0</v>
      </c>
      <c r="DM112" s="21" t="n">
        <f aca="false">IF(OR($A112="",DM$4=""),0,COUNTIFS(Formulas!$A$2:$A$3001,DM$4,Formulas!$B$2:$B$3001,$A112))</f>
        <v>0</v>
      </c>
      <c r="DN112" s="21" t="n">
        <f aca="false">IF(OR($A112="",DN$4=""),0,COUNTIFS(Formulas!$A$2:$A$3001,DN$4,Formulas!$B$2:$B$3001,$A112))</f>
        <v>0</v>
      </c>
      <c r="DO112" s="21" t="n">
        <f aca="false">IF(OR($A112="",DO$4=""),0,COUNTIFS(Formulas!$A$2:$A$3001,DO$4,Formulas!$B$2:$B$3001,$A112))</f>
        <v>0</v>
      </c>
      <c r="DP112" s="21" t="n">
        <f aca="false">IF(OR($A112="",DP$4=""),0,COUNTIFS(Formulas!$A$2:$A$3001,DP$4,Formulas!$B$2:$B$3001,$A112))</f>
        <v>0</v>
      </c>
      <c r="DQ112" s="21" t="n">
        <f aca="false">IF(OR($A112="",DQ$4=""),0,COUNTIFS(Formulas!$A$2:$A$3001,DQ$4,Formulas!$B$2:$B$3001,$A112))</f>
        <v>0</v>
      </c>
      <c r="DR112" s="21" t="n">
        <f aca="false">IF(OR($A112="",DR$4=""),0,COUNTIFS(Formulas!$A$2:$A$3001,DR$4,Formulas!$B$2:$B$3001,$A112))</f>
        <v>0</v>
      </c>
      <c r="DS112" s="21" t="n">
        <f aca="false">IF(OR($A112="",DS$4=""),0,COUNTIFS(Formulas!$A$2:$A$3001,DS$4,Formulas!$B$2:$B$3001,$A112))</f>
        <v>0</v>
      </c>
      <c r="DT112" s="21" t="n">
        <f aca="false">IF(OR($A112="",DT$4=""),0,COUNTIFS(Formulas!$A$2:$A$3001,DT$4,Formulas!$B$2:$B$3001,$A112))</f>
        <v>0</v>
      </c>
      <c r="DU112" s="21" t="n">
        <f aca="false">IF(OR($A112="",DU$4=""),0,COUNTIFS(Formulas!$A$2:$A$3001,DU$4,Formulas!$B$2:$B$3001,$A112))</f>
        <v>0</v>
      </c>
      <c r="DV112" s="21" t="n">
        <f aca="false">IF(OR($A112="",DV$4=""),0,COUNTIFS(Formulas!$A$2:$A$3001,DV$4,Formulas!$B$2:$B$3001,$A112))</f>
        <v>0</v>
      </c>
      <c r="DW112" s="21" t="n">
        <f aca="false">IF(OR($A112="",DW$4=""),0,COUNTIFS(Formulas!$A$2:$A$3001,DW$4,Formulas!$B$2:$B$3001,$A112))</f>
        <v>0</v>
      </c>
      <c r="DX112" s="21" t="n">
        <f aca="false">IF(OR($A112="",DX$4=""),0,COUNTIFS(Formulas!$A$2:$A$3001,DX$4,Formulas!$B$2:$B$3001,$A112))</f>
        <v>0</v>
      </c>
      <c r="DY112" s="21" t="n">
        <f aca="false">IF(OR($A112="",DY$4=""),0,COUNTIFS(Formulas!$A$2:$A$3001,DY$4,Formulas!$B$2:$B$3001,$A112))</f>
        <v>0</v>
      </c>
      <c r="DZ112" s="21" t="n">
        <f aca="false">IF(OR($A112="",DZ$4=""),0,COUNTIFS(Formulas!$A$2:$A$3001,DZ$4,Formulas!$B$2:$B$3001,$A112))</f>
        <v>0</v>
      </c>
      <c r="EA112" s="21" t="n">
        <f aca="false">IF(OR($A112="",EA$4=""),0,COUNTIFS(Formulas!$A$2:$A$3001,EA$4,Formulas!$B$2:$B$3001,$A112))</f>
        <v>0</v>
      </c>
      <c r="EB112" s="21" t="n">
        <f aca="false">IF(OR($A112="",EB$4=""),0,COUNTIFS(Formulas!$A$2:$A$3001,EB$4,Formulas!$B$2:$B$3001,$A112))</f>
        <v>0</v>
      </c>
      <c r="EC112" s="21" t="n">
        <f aca="false">IF(OR($A112="",EC$4=""),0,COUNTIFS(Formulas!$A$2:$A$3001,EC$4,Formulas!$B$2:$B$3001,$A112))</f>
        <v>0</v>
      </c>
      <c r="ED112" s="21" t="n">
        <f aca="false">IF(OR($A112="",ED$4=""),0,COUNTIFS(Formulas!$A$2:$A$3001,ED$4,Formulas!$B$2:$B$3001,$A112))</f>
        <v>0</v>
      </c>
      <c r="EE112" s="21" t="n">
        <f aca="false">IF(OR($A112="",EE$4=""),0,COUNTIFS(Formulas!$A$2:$A$3001,EE$4,Formulas!$B$2:$B$3001,$A112))</f>
        <v>0</v>
      </c>
      <c r="EF112" s="21" t="n">
        <f aca="false">IF(OR($A112="",EF$4=""),0,COUNTIFS(Formulas!$A$2:$A$3001,EF$4,Formulas!$B$2:$B$3001,$A112))</f>
        <v>0</v>
      </c>
      <c r="EG112" s="21" t="n">
        <f aca="false">IF(OR($A112="",EG$4=""),0,COUNTIFS(Formulas!$A$2:$A$3001,EG$4,Formulas!$B$2:$B$3001,$A112))</f>
        <v>0</v>
      </c>
      <c r="EH112" s="21" t="n">
        <f aca="false">IF(OR($A112="",EH$4=""),0,COUNTIFS(Formulas!$A$2:$A$3001,EH$4,Formulas!$B$2:$B$3001,$A112))</f>
        <v>0</v>
      </c>
      <c r="EI112" s="21" t="n">
        <f aca="false">IF(OR($A112="",EI$4=""),0,COUNTIFS(Formulas!$A$2:$A$3001,EI$4,Formulas!$B$2:$B$3001,$A112))</f>
        <v>0</v>
      </c>
      <c r="EJ112" s="21" t="n">
        <f aca="false">IF(OR($A112="",EJ$4=""),0,COUNTIFS(Formulas!$A$2:$A$3001,EJ$4,Formulas!$B$2:$B$3001,$A112))</f>
        <v>0</v>
      </c>
      <c r="EK112" s="21" t="n">
        <f aca="false">IF(OR($A112="",EK$4=""),0,COUNTIFS(Formulas!$A$2:$A$3001,EK$4,Formulas!$B$2:$B$3001,$A112))</f>
        <v>0</v>
      </c>
      <c r="EL112" s="21" t="n">
        <f aca="false">IF(OR($A112="",EL$4=""),0,COUNTIFS(Formulas!$A$2:$A$3001,EL$4,Formulas!$B$2:$B$3001,$A112))</f>
        <v>0</v>
      </c>
      <c r="EM112" s="21" t="n">
        <f aca="false">IF(OR($A112="",EM$4=""),0,COUNTIFS(Formulas!$A$2:$A$3001,EM$4,Formulas!$B$2:$B$3001,$A112))</f>
        <v>0</v>
      </c>
      <c r="EN112" s="21" t="n">
        <f aca="false">IF(OR($A112="",EN$4=""),0,COUNTIFS(Formulas!$A$2:$A$3001,EN$4,Formulas!$B$2:$B$3001,$A112))</f>
        <v>0</v>
      </c>
      <c r="EO112" s="21" t="n">
        <f aca="false">IF(OR($A112="",EO$4=""),0,COUNTIFS(Formulas!$A$2:$A$3001,EO$4,Formulas!$B$2:$B$3001,$A112))</f>
        <v>0</v>
      </c>
      <c r="EP112" s="21" t="n">
        <f aca="false">IF(OR($A112="",EP$4=""),0,COUNTIFS(Formulas!$A$2:$A$3001,EP$4,Formulas!$B$2:$B$3001,$A112))</f>
        <v>0</v>
      </c>
      <c r="EQ112" s="21" t="n">
        <f aca="false">IF(OR($A112="",EQ$4=""),0,COUNTIFS(Formulas!$A$2:$A$3001,EQ$4,Formulas!$B$2:$B$3001,$A112))</f>
        <v>0</v>
      </c>
      <c r="ER112" s="21" t="n">
        <f aca="false">IF(OR($A112="",ER$4=""),0,COUNTIFS(Formulas!$A$2:$A$3001,ER$4,Formulas!$B$2:$B$3001,$A112))</f>
        <v>0</v>
      </c>
      <c r="ES112" s="21" t="n">
        <f aca="false">IF(OR($A112="",ES$4=""),0,COUNTIFS(Formulas!$A$2:$A$3001,ES$4,Formulas!$B$2:$B$3001,$A112))</f>
        <v>0</v>
      </c>
      <c r="ET112" s="21" t="n">
        <f aca="false">IF(OR($A112="",ET$4=""),0,COUNTIFS(Formulas!$A$2:$A$3001,ET$4,Formulas!$B$2:$B$3001,$A112))</f>
        <v>0</v>
      </c>
      <c r="EU112" s="21" t="n">
        <f aca="false">IF(OR($A112="",EU$4=""),0,COUNTIFS(Formulas!$A$2:$A$3001,EU$4,Formulas!$B$2:$B$3001,$A112))</f>
        <v>0</v>
      </c>
      <c r="EV112" s="21" t="n">
        <f aca="false">IF(OR($A112="",EV$4=""),0,COUNTIFS(Formulas!$A$2:$A$3001,EV$4,Formulas!$B$2:$B$3001,$A112))</f>
        <v>0</v>
      </c>
    </row>
    <row r="113" customFormat="false" ht="15" hidden="false" customHeight="false" outlineLevel="0" collapsed="false">
      <c r="A113" s="13" t="str">
        <f aca="false">IF(INDEX(Materials!$A$2:$A$301,109)="","",INDEX(Materials!$A$2:$A$301,109))</f>
        <v>Caramel Colour</v>
      </c>
      <c r="B113" s="19" t="n">
        <f aca="false">IF(A113="","",COUNTIF(C113:EV113,"&gt;0"))</f>
        <v>6</v>
      </c>
      <c r="C113" s="21" t="n">
        <f aca="false">IF(OR($A113="",C$4=""),0,COUNTIFS(Formulas!$A$2:$A$3001,C$4,Formulas!$B$2:$B$3001,$A113))</f>
        <v>0</v>
      </c>
      <c r="D113" s="21" t="n">
        <f aca="false">IF(OR($A113="",D$4=""),0,COUNTIFS(Formulas!$A$2:$A$3001,D$4,Formulas!$B$2:$B$3001,$A113))</f>
        <v>0</v>
      </c>
      <c r="E113" s="21" t="n">
        <f aca="false">IF(OR($A113="",E$4=""),0,COUNTIFS(Formulas!$A$2:$A$3001,E$4,Formulas!$B$2:$B$3001,$A113))</f>
        <v>0</v>
      </c>
      <c r="F113" s="21" t="n">
        <f aca="false">IF(OR($A113="",F$4=""),0,COUNTIFS(Formulas!$A$2:$A$3001,F$4,Formulas!$B$2:$B$3001,$A113))</f>
        <v>0</v>
      </c>
      <c r="G113" s="21" t="n">
        <f aca="false">IF(OR($A113="",G$4=""),0,COUNTIFS(Formulas!$A$2:$A$3001,G$4,Formulas!$B$2:$B$3001,$A113))</f>
        <v>0</v>
      </c>
      <c r="H113" s="21" t="n">
        <f aca="false">IF(OR($A113="",H$4=""),0,COUNTIFS(Formulas!$A$2:$A$3001,H$4,Formulas!$B$2:$B$3001,$A113))</f>
        <v>0</v>
      </c>
      <c r="I113" s="21" t="n">
        <f aca="false">IF(OR($A113="",I$4=""),0,COUNTIFS(Formulas!$A$2:$A$3001,I$4,Formulas!$B$2:$B$3001,$A113))</f>
        <v>0</v>
      </c>
      <c r="J113" s="21" t="n">
        <f aca="false">IF(OR($A113="",J$4=""),0,COUNTIFS(Formulas!$A$2:$A$3001,J$4,Formulas!$B$2:$B$3001,$A113))</f>
        <v>0</v>
      </c>
      <c r="K113" s="21" t="n">
        <f aca="false">IF(OR($A113="",K$4=""),0,COUNTIFS(Formulas!$A$2:$A$3001,K$4,Formulas!$B$2:$B$3001,$A113))</f>
        <v>0</v>
      </c>
      <c r="L113" s="21" t="n">
        <f aca="false">IF(OR($A113="",L$4=""),0,COUNTIFS(Formulas!$A$2:$A$3001,L$4,Formulas!$B$2:$B$3001,$A113))</f>
        <v>0</v>
      </c>
      <c r="M113" s="21" t="n">
        <f aca="false">IF(OR($A113="",M$4=""),0,COUNTIFS(Formulas!$A$2:$A$3001,M$4,Formulas!$B$2:$B$3001,$A113))</f>
        <v>0</v>
      </c>
      <c r="N113" s="21" t="n">
        <f aca="false">IF(OR($A113="",N$4=""),0,COUNTIFS(Formulas!$A$2:$A$3001,N$4,Formulas!$B$2:$B$3001,$A113))</f>
        <v>0</v>
      </c>
      <c r="O113" s="21" t="n">
        <f aca="false">IF(OR($A113="",O$4=""),0,COUNTIFS(Formulas!$A$2:$A$3001,O$4,Formulas!$B$2:$B$3001,$A113))</f>
        <v>0</v>
      </c>
      <c r="P113" s="21" t="n">
        <f aca="false">IF(OR($A113="",P$4=""),0,COUNTIFS(Formulas!$A$2:$A$3001,P$4,Formulas!$B$2:$B$3001,$A113))</f>
        <v>0</v>
      </c>
      <c r="Q113" s="21" t="n">
        <f aca="false">IF(OR($A113="",Q$4=""),0,COUNTIFS(Formulas!$A$2:$A$3001,Q$4,Formulas!$B$2:$B$3001,$A113))</f>
        <v>0</v>
      </c>
      <c r="R113" s="21" t="n">
        <f aca="false">IF(OR($A113="",R$4=""),0,COUNTIFS(Formulas!$A$2:$A$3001,R$4,Formulas!$B$2:$B$3001,$A113))</f>
        <v>0</v>
      </c>
      <c r="S113" s="21" t="n">
        <f aca="false">IF(OR($A113="",S$4=""),0,COUNTIFS(Formulas!$A$2:$A$3001,S$4,Formulas!$B$2:$B$3001,$A113))</f>
        <v>0</v>
      </c>
      <c r="T113" s="21" t="n">
        <f aca="false">IF(OR($A113="",T$4=""),0,COUNTIFS(Formulas!$A$2:$A$3001,T$4,Formulas!$B$2:$B$3001,$A113))</f>
        <v>0</v>
      </c>
      <c r="U113" s="21" t="n">
        <f aca="false">IF(OR($A113="",U$4=""),0,COUNTIFS(Formulas!$A$2:$A$3001,U$4,Formulas!$B$2:$B$3001,$A113))</f>
        <v>0</v>
      </c>
      <c r="V113" s="21" t="n">
        <f aca="false">IF(OR($A113="",V$4=""),0,COUNTIFS(Formulas!$A$2:$A$3001,V$4,Formulas!$B$2:$B$3001,$A113))</f>
        <v>0</v>
      </c>
      <c r="W113" s="21" t="n">
        <f aca="false">IF(OR($A113="",W$4=""),0,COUNTIFS(Formulas!$A$2:$A$3001,W$4,Formulas!$B$2:$B$3001,$A113))</f>
        <v>0</v>
      </c>
      <c r="X113" s="21" t="n">
        <f aca="false">IF(OR($A113="",X$4=""),0,COUNTIFS(Formulas!$A$2:$A$3001,X$4,Formulas!$B$2:$B$3001,$A113))</f>
        <v>0</v>
      </c>
      <c r="Y113" s="21" t="n">
        <f aca="false">IF(OR($A113="",Y$4=""),0,COUNTIFS(Formulas!$A$2:$A$3001,Y$4,Formulas!$B$2:$B$3001,$A113))</f>
        <v>0</v>
      </c>
      <c r="Z113" s="21" t="n">
        <f aca="false">IF(OR($A113="",Z$4=""),0,COUNTIFS(Formulas!$A$2:$A$3001,Z$4,Formulas!$B$2:$B$3001,$A113))</f>
        <v>0</v>
      </c>
      <c r="AA113" s="21" t="n">
        <f aca="false">IF(OR($A113="",AA$4=""),0,COUNTIFS(Formulas!$A$2:$A$3001,AA$4,Formulas!$B$2:$B$3001,$A113))</f>
        <v>0</v>
      </c>
      <c r="AB113" s="21" t="n">
        <f aca="false">IF(OR($A113="",AB$4=""),0,COUNTIFS(Formulas!$A$2:$A$3001,AB$4,Formulas!$B$2:$B$3001,$A113))</f>
        <v>0</v>
      </c>
      <c r="AC113" s="21" t="n">
        <f aca="false">IF(OR($A113="",AC$4=""),0,COUNTIFS(Formulas!$A$2:$A$3001,AC$4,Formulas!$B$2:$B$3001,$A113))</f>
        <v>0</v>
      </c>
      <c r="AD113" s="21" t="n">
        <f aca="false">IF(OR($A113="",AD$4=""),0,COUNTIFS(Formulas!$A$2:$A$3001,AD$4,Formulas!$B$2:$B$3001,$A113))</f>
        <v>0</v>
      </c>
      <c r="AE113" s="21" t="n">
        <f aca="false">IF(OR($A113="",AE$4=""),0,COUNTIFS(Formulas!$A$2:$A$3001,AE$4,Formulas!$B$2:$B$3001,$A113))</f>
        <v>0</v>
      </c>
      <c r="AF113" s="21" t="n">
        <f aca="false">IF(OR($A113="",AF$4=""),0,COUNTIFS(Formulas!$A$2:$A$3001,AF$4,Formulas!$B$2:$B$3001,$A113))</f>
        <v>0</v>
      </c>
      <c r="AG113" s="21" t="n">
        <f aca="false">IF(OR($A113="",AG$4=""),0,COUNTIFS(Formulas!$A$2:$A$3001,AG$4,Formulas!$B$2:$B$3001,$A113))</f>
        <v>0</v>
      </c>
      <c r="AH113" s="21" t="n">
        <f aca="false">IF(OR($A113="",AH$4=""),0,COUNTIFS(Formulas!$A$2:$A$3001,AH$4,Formulas!$B$2:$B$3001,$A113))</f>
        <v>0</v>
      </c>
      <c r="AI113" s="21" t="n">
        <f aca="false">IF(OR($A113="",AI$4=""),0,COUNTIFS(Formulas!$A$2:$A$3001,AI$4,Formulas!$B$2:$B$3001,$A113))</f>
        <v>0</v>
      </c>
      <c r="AJ113" s="21" t="n">
        <f aca="false">IF(OR($A113="",AJ$4=""),0,COUNTIFS(Formulas!$A$2:$A$3001,AJ$4,Formulas!$B$2:$B$3001,$A113))</f>
        <v>0</v>
      </c>
      <c r="AK113" s="21" t="n">
        <f aca="false">IF(OR($A113="",AK$4=""),0,COUNTIFS(Formulas!$A$2:$A$3001,AK$4,Formulas!$B$2:$B$3001,$A113))</f>
        <v>0</v>
      </c>
      <c r="AL113" s="21" t="n">
        <f aca="false">IF(OR($A113="",AL$4=""),0,COUNTIFS(Formulas!$A$2:$A$3001,AL$4,Formulas!$B$2:$B$3001,$A113))</f>
        <v>0</v>
      </c>
      <c r="AM113" s="21" t="n">
        <f aca="false">IF(OR($A113="",AM$4=""),0,COUNTIFS(Formulas!$A$2:$A$3001,AM$4,Formulas!$B$2:$B$3001,$A113))</f>
        <v>0</v>
      </c>
      <c r="AN113" s="21" t="n">
        <f aca="false">IF(OR($A113="",AN$4=""),0,COUNTIFS(Formulas!$A$2:$A$3001,AN$4,Formulas!$B$2:$B$3001,$A113))</f>
        <v>0</v>
      </c>
      <c r="AO113" s="21" t="n">
        <f aca="false">IF(OR($A113="",AO$4=""),0,COUNTIFS(Formulas!$A$2:$A$3001,AO$4,Formulas!$B$2:$B$3001,$A113))</f>
        <v>1</v>
      </c>
      <c r="AP113" s="21" t="n">
        <f aca="false">IF(OR($A113="",AP$4=""),0,COUNTIFS(Formulas!$A$2:$A$3001,AP$4,Formulas!$B$2:$B$3001,$A113))</f>
        <v>1</v>
      </c>
      <c r="AQ113" s="21" t="n">
        <f aca="false">IF(OR($A113="",AQ$4=""),0,COUNTIFS(Formulas!$A$2:$A$3001,AQ$4,Formulas!$B$2:$B$3001,$A113))</f>
        <v>1</v>
      </c>
      <c r="AR113" s="21" t="n">
        <f aca="false">IF(OR($A113="",AR$4=""),0,COUNTIFS(Formulas!$A$2:$A$3001,AR$4,Formulas!$B$2:$B$3001,$A113))</f>
        <v>1</v>
      </c>
      <c r="AS113" s="21" t="n">
        <f aca="false">IF(OR($A113="",AS$4=""),0,COUNTIFS(Formulas!$A$2:$A$3001,AS$4,Formulas!$B$2:$B$3001,$A113))</f>
        <v>1</v>
      </c>
      <c r="AT113" s="21" t="n">
        <f aca="false">IF(OR($A113="",AT$4=""),0,COUNTIFS(Formulas!$A$2:$A$3001,AT$4,Formulas!$B$2:$B$3001,$A113))</f>
        <v>1</v>
      </c>
      <c r="AU113" s="21" t="n">
        <f aca="false">IF(OR($A113="",AU$4=""),0,COUNTIFS(Formulas!$A$2:$A$3001,AU$4,Formulas!$B$2:$B$3001,$A113))</f>
        <v>0</v>
      </c>
      <c r="AV113" s="21" t="n">
        <f aca="false">IF(OR($A113="",AV$4=""),0,COUNTIFS(Formulas!$A$2:$A$3001,AV$4,Formulas!$B$2:$B$3001,$A113))</f>
        <v>0</v>
      </c>
      <c r="AW113" s="21" t="n">
        <f aca="false">IF(OR($A113="",AW$4=""),0,COUNTIFS(Formulas!$A$2:$A$3001,AW$4,Formulas!$B$2:$B$3001,$A113))</f>
        <v>0</v>
      </c>
      <c r="AX113" s="21" t="n">
        <f aca="false">IF(OR($A113="",AX$4=""),0,COUNTIFS(Formulas!$A$2:$A$3001,AX$4,Formulas!$B$2:$B$3001,$A113))</f>
        <v>0</v>
      </c>
      <c r="AY113" s="21" t="n">
        <f aca="false">IF(OR($A113="",AY$4=""),0,COUNTIFS(Formulas!$A$2:$A$3001,AY$4,Formulas!$B$2:$B$3001,$A113))</f>
        <v>0</v>
      </c>
      <c r="AZ113" s="21" t="n">
        <f aca="false">IF(OR($A113="",AZ$4=""),0,COUNTIFS(Formulas!$A$2:$A$3001,AZ$4,Formulas!$B$2:$B$3001,$A113))</f>
        <v>0</v>
      </c>
      <c r="BA113" s="21" t="n">
        <f aca="false">IF(OR($A113="",BA$4=""),0,COUNTIFS(Formulas!$A$2:$A$3001,BA$4,Formulas!$B$2:$B$3001,$A113))</f>
        <v>0</v>
      </c>
      <c r="BB113" s="21" t="n">
        <f aca="false">IF(OR($A113="",BB$4=""),0,COUNTIFS(Formulas!$A$2:$A$3001,BB$4,Formulas!$B$2:$B$3001,$A113))</f>
        <v>0</v>
      </c>
      <c r="BC113" s="21" t="n">
        <f aca="false">IF(OR($A113="",BC$4=""),0,COUNTIFS(Formulas!$A$2:$A$3001,BC$4,Formulas!$B$2:$B$3001,$A113))</f>
        <v>0</v>
      </c>
      <c r="BD113" s="21" t="n">
        <f aca="false">IF(OR($A113="",BD$4=""),0,COUNTIFS(Formulas!$A$2:$A$3001,BD$4,Formulas!$B$2:$B$3001,$A113))</f>
        <v>0</v>
      </c>
      <c r="BE113" s="21" t="n">
        <f aca="false">IF(OR($A113="",BE$4=""),0,COUNTIFS(Formulas!$A$2:$A$3001,BE$4,Formulas!$B$2:$B$3001,$A113))</f>
        <v>0</v>
      </c>
      <c r="BF113" s="21" t="n">
        <f aca="false">IF(OR($A113="",BF$4=""),0,COUNTIFS(Formulas!$A$2:$A$3001,BF$4,Formulas!$B$2:$B$3001,$A113))</f>
        <v>0</v>
      </c>
      <c r="BG113" s="21" t="n">
        <f aca="false">IF(OR($A113="",BG$4=""),0,COUNTIFS(Formulas!$A$2:$A$3001,BG$4,Formulas!$B$2:$B$3001,$A113))</f>
        <v>0</v>
      </c>
      <c r="BH113" s="21" t="n">
        <f aca="false">IF(OR($A113="",BH$4=""),0,COUNTIFS(Formulas!$A$2:$A$3001,BH$4,Formulas!$B$2:$B$3001,$A113))</f>
        <v>0</v>
      </c>
      <c r="BI113" s="21" t="n">
        <f aca="false">IF(OR($A113="",BI$4=""),0,COUNTIFS(Formulas!$A$2:$A$3001,BI$4,Formulas!$B$2:$B$3001,$A113))</f>
        <v>0</v>
      </c>
      <c r="BJ113" s="21" t="n">
        <f aca="false">IF(OR($A113="",BJ$4=""),0,COUNTIFS(Formulas!$A$2:$A$3001,BJ$4,Formulas!$B$2:$B$3001,$A113))</f>
        <v>0</v>
      </c>
      <c r="BK113" s="21" t="n">
        <f aca="false">IF(OR($A113="",BK$4=""),0,COUNTIFS(Formulas!$A$2:$A$3001,BK$4,Formulas!$B$2:$B$3001,$A113))</f>
        <v>0</v>
      </c>
      <c r="BL113" s="21" t="n">
        <f aca="false">IF(OR($A113="",BL$4=""),0,COUNTIFS(Formulas!$A$2:$A$3001,BL$4,Formulas!$B$2:$B$3001,$A113))</f>
        <v>0</v>
      </c>
      <c r="BM113" s="21" t="n">
        <f aca="false">IF(OR($A113="",BM$4=""),0,COUNTIFS(Formulas!$A$2:$A$3001,BM$4,Formulas!$B$2:$B$3001,$A113))</f>
        <v>0</v>
      </c>
      <c r="BN113" s="21" t="n">
        <f aca="false">IF(OR($A113="",BN$4=""),0,COUNTIFS(Formulas!$A$2:$A$3001,BN$4,Formulas!$B$2:$B$3001,$A113))</f>
        <v>0</v>
      </c>
      <c r="BO113" s="21" t="n">
        <f aca="false">IF(OR($A113="",BO$4=""),0,COUNTIFS(Formulas!$A$2:$A$3001,BO$4,Formulas!$B$2:$B$3001,$A113))</f>
        <v>0</v>
      </c>
      <c r="BP113" s="21" t="n">
        <f aca="false">IF(OR($A113="",BP$4=""),0,COUNTIFS(Formulas!$A$2:$A$3001,BP$4,Formulas!$B$2:$B$3001,$A113))</f>
        <v>0</v>
      </c>
      <c r="BQ113" s="21" t="n">
        <f aca="false">IF(OR($A113="",BQ$4=""),0,COUNTIFS(Formulas!$A$2:$A$3001,BQ$4,Formulas!$B$2:$B$3001,$A113))</f>
        <v>0</v>
      </c>
      <c r="BR113" s="21" t="n">
        <f aca="false">IF(OR($A113="",BR$4=""),0,COUNTIFS(Formulas!$A$2:$A$3001,BR$4,Formulas!$B$2:$B$3001,$A113))</f>
        <v>0</v>
      </c>
      <c r="BS113" s="21" t="n">
        <f aca="false">IF(OR($A113="",BS$4=""),0,COUNTIFS(Formulas!$A$2:$A$3001,BS$4,Formulas!$B$2:$B$3001,$A113))</f>
        <v>0</v>
      </c>
      <c r="BT113" s="21" t="n">
        <f aca="false">IF(OR($A113="",BT$4=""),0,COUNTIFS(Formulas!$A$2:$A$3001,BT$4,Formulas!$B$2:$B$3001,$A113))</f>
        <v>0</v>
      </c>
      <c r="BU113" s="21" t="n">
        <f aca="false">IF(OR($A113="",BU$4=""),0,COUNTIFS(Formulas!$A$2:$A$3001,BU$4,Formulas!$B$2:$B$3001,$A113))</f>
        <v>0</v>
      </c>
      <c r="BV113" s="21" t="n">
        <f aca="false">IF(OR($A113="",BV$4=""),0,COUNTIFS(Formulas!$A$2:$A$3001,BV$4,Formulas!$B$2:$B$3001,$A113))</f>
        <v>0</v>
      </c>
      <c r="BW113" s="21" t="n">
        <f aca="false">IF(OR($A113="",BW$4=""),0,COUNTIFS(Formulas!$A$2:$A$3001,BW$4,Formulas!$B$2:$B$3001,$A113))</f>
        <v>0</v>
      </c>
      <c r="BX113" s="21" t="n">
        <f aca="false">IF(OR($A113="",BX$4=""),0,COUNTIFS(Formulas!$A$2:$A$3001,BX$4,Formulas!$B$2:$B$3001,$A113))</f>
        <v>0</v>
      </c>
      <c r="BY113" s="21" t="n">
        <f aca="false">IF(OR($A113="",BY$4=""),0,COUNTIFS(Formulas!$A$2:$A$3001,BY$4,Formulas!$B$2:$B$3001,$A113))</f>
        <v>0</v>
      </c>
      <c r="BZ113" s="21" t="n">
        <f aca="false">IF(OR($A113="",BZ$4=""),0,COUNTIFS(Formulas!$A$2:$A$3001,BZ$4,Formulas!$B$2:$B$3001,$A113))</f>
        <v>0</v>
      </c>
      <c r="CA113" s="21" t="n">
        <f aca="false">IF(OR($A113="",CA$4=""),0,COUNTIFS(Formulas!$A$2:$A$3001,CA$4,Formulas!$B$2:$B$3001,$A113))</f>
        <v>0</v>
      </c>
      <c r="CB113" s="21" t="n">
        <f aca="false">IF(OR($A113="",CB$4=""),0,COUNTIFS(Formulas!$A$2:$A$3001,CB$4,Formulas!$B$2:$B$3001,$A113))</f>
        <v>0</v>
      </c>
      <c r="CC113" s="21" t="n">
        <f aca="false">IF(OR($A113="",CC$4=""),0,COUNTIFS(Formulas!$A$2:$A$3001,CC$4,Formulas!$B$2:$B$3001,$A113))</f>
        <v>0</v>
      </c>
      <c r="CD113" s="21" t="n">
        <f aca="false">IF(OR($A113="",CD$4=""),0,COUNTIFS(Formulas!$A$2:$A$3001,CD$4,Formulas!$B$2:$B$3001,$A113))</f>
        <v>0</v>
      </c>
      <c r="CE113" s="21" t="n">
        <f aca="false">IF(OR($A113="",CE$4=""),0,COUNTIFS(Formulas!$A$2:$A$3001,CE$4,Formulas!$B$2:$B$3001,$A113))</f>
        <v>0</v>
      </c>
      <c r="CF113" s="21" t="n">
        <f aca="false">IF(OR($A113="",CF$4=""),0,COUNTIFS(Formulas!$A$2:$A$3001,CF$4,Formulas!$B$2:$B$3001,$A113))</f>
        <v>0</v>
      </c>
      <c r="CG113" s="21" t="n">
        <f aca="false">IF(OR($A113="",CG$4=""),0,COUNTIFS(Formulas!$A$2:$A$3001,CG$4,Formulas!$B$2:$B$3001,$A113))</f>
        <v>0</v>
      </c>
      <c r="CH113" s="21" t="n">
        <f aca="false">IF(OR($A113="",CH$4=""),0,COUNTIFS(Formulas!$A$2:$A$3001,CH$4,Formulas!$B$2:$B$3001,$A113))</f>
        <v>0</v>
      </c>
      <c r="CI113" s="21" t="n">
        <f aca="false">IF(OR($A113="",CI$4=""),0,COUNTIFS(Formulas!$A$2:$A$3001,CI$4,Formulas!$B$2:$B$3001,$A113))</f>
        <v>0</v>
      </c>
      <c r="CJ113" s="21" t="n">
        <f aca="false">IF(OR($A113="",CJ$4=""),0,COUNTIFS(Formulas!$A$2:$A$3001,CJ$4,Formulas!$B$2:$B$3001,$A113))</f>
        <v>0</v>
      </c>
      <c r="CK113" s="21" t="n">
        <f aca="false">IF(OR($A113="",CK$4=""),0,COUNTIFS(Formulas!$A$2:$A$3001,CK$4,Formulas!$B$2:$B$3001,$A113))</f>
        <v>0</v>
      </c>
      <c r="CL113" s="21" t="n">
        <f aca="false">IF(OR($A113="",CL$4=""),0,COUNTIFS(Formulas!$A$2:$A$3001,CL$4,Formulas!$B$2:$B$3001,$A113))</f>
        <v>0</v>
      </c>
      <c r="CM113" s="21" t="n">
        <f aca="false">IF(OR($A113="",CM$4=""),0,COUNTIFS(Formulas!$A$2:$A$3001,CM$4,Formulas!$B$2:$B$3001,$A113))</f>
        <v>0</v>
      </c>
      <c r="CN113" s="21" t="n">
        <f aca="false">IF(OR($A113="",CN$4=""),0,COUNTIFS(Formulas!$A$2:$A$3001,CN$4,Formulas!$B$2:$B$3001,$A113))</f>
        <v>0</v>
      </c>
      <c r="CO113" s="21" t="n">
        <f aca="false">IF(OR($A113="",CO$4=""),0,COUNTIFS(Formulas!$A$2:$A$3001,CO$4,Formulas!$B$2:$B$3001,$A113))</f>
        <v>0</v>
      </c>
      <c r="CP113" s="21" t="n">
        <f aca="false">IF(OR($A113="",CP$4=""),0,COUNTIFS(Formulas!$A$2:$A$3001,CP$4,Formulas!$B$2:$B$3001,$A113))</f>
        <v>0</v>
      </c>
      <c r="CQ113" s="21" t="n">
        <f aca="false">IF(OR($A113="",CQ$4=""),0,COUNTIFS(Formulas!$A$2:$A$3001,CQ$4,Formulas!$B$2:$B$3001,$A113))</f>
        <v>0</v>
      </c>
      <c r="CR113" s="21" t="n">
        <f aca="false">IF(OR($A113="",CR$4=""),0,COUNTIFS(Formulas!$A$2:$A$3001,CR$4,Formulas!$B$2:$B$3001,$A113))</f>
        <v>0</v>
      </c>
      <c r="CS113" s="21" t="n">
        <f aca="false">IF(OR($A113="",CS$4=""),0,COUNTIFS(Formulas!$A$2:$A$3001,CS$4,Formulas!$B$2:$B$3001,$A113))</f>
        <v>0</v>
      </c>
      <c r="CT113" s="21" t="n">
        <f aca="false">IF(OR($A113="",CT$4=""),0,COUNTIFS(Formulas!$A$2:$A$3001,CT$4,Formulas!$B$2:$B$3001,$A113))</f>
        <v>0</v>
      </c>
      <c r="CU113" s="21" t="n">
        <f aca="false">IF(OR($A113="",CU$4=""),0,COUNTIFS(Formulas!$A$2:$A$3001,CU$4,Formulas!$B$2:$B$3001,$A113))</f>
        <v>0</v>
      </c>
      <c r="CV113" s="21" t="n">
        <f aca="false">IF(OR($A113="",CV$4=""),0,COUNTIFS(Formulas!$A$2:$A$3001,CV$4,Formulas!$B$2:$B$3001,$A113))</f>
        <v>0</v>
      </c>
      <c r="CW113" s="21" t="n">
        <f aca="false">IF(OR($A113="",CW$4=""),0,COUNTIFS(Formulas!$A$2:$A$3001,CW$4,Formulas!$B$2:$B$3001,$A113))</f>
        <v>0</v>
      </c>
      <c r="CX113" s="21" t="n">
        <f aca="false">IF(OR($A113="",CX$4=""),0,COUNTIFS(Formulas!$A$2:$A$3001,CX$4,Formulas!$B$2:$B$3001,$A113))</f>
        <v>0</v>
      </c>
      <c r="CY113" s="21" t="n">
        <f aca="false">IF(OR($A113="",CY$4=""),0,COUNTIFS(Formulas!$A$2:$A$3001,CY$4,Formulas!$B$2:$B$3001,$A113))</f>
        <v>0</v>
      </c>
      <c r="CZ113" s="21" t="n">
        <f aca="false">IF(OR($A113="",CZ$4=""),0,COUNTIFS(Formulas!$A$2:$A$3001,CZ$4,Formulas!$B$2:$B$3001,$A113))</f>
        <v>0</v>
      </c>
      <c r="DA113" s="21" t="n">
        <f aca="false">IF(OR($A113="",DA$4=""),0,COUNTIFS(Formulas!$A$2:$A$3001,DA$4,Formulas!$B$2:$B$3001,$A113))</f>
        <v>0</v>
      </c>
      <c r="DB113" s="21" t="n">
        <f aca="false">IF(OR($A113="",DB$4=""),0,COUNTIFS(Formulas!$A$2:$A$3001,DB$4,Formulas!$B$2:$B$3001,$A113))</f>
        <v>0</v>
      </c>
      <c r="DC113" s="21" t="n">
        <f aca="false">IF(OR($A113="",DC$4=""),0,COUNTIFS(Formulas!$A$2:$A$3001,DC$4,Formulas!$B$2:$B$3001,$A113))</f>
        <v>0</v>
      </c>
      <c r="DD113" s="21" t="n">
        <f aca="false">IF(OR($A113="",DD$4=""),0,COUNTIFS(Formulas!$A$2:$A$3001,DD$4,Formulas!$B$2:$B$3001,$A113))</f>
        <v>0</v>
      </c>
      <c r="DE113" s="21" t="n">
        <f aca="false">IF(OR($A113="",DE$4=""),0,COUNTIFS(Formulas!$A$2:$A$3001,DE$4,Formulas!$B$2:$B$3001,$A113))</f>
        <v>0</v>
      </c>
      <c r="DF113" s="21" t="n">
        <f aca="false">IF(OR($A113="",DF$4=""),0,COUNTIFS(Formulas!$A$2:$A$3001,DF$4,Formulas!$B$2:$B$3001,$A113))</f>
        <v>0</v>
      </c>
      <c r="DG113" s="21" t="n">
        <f aca="false">IF(OR($A113="",DG$4=""),0,COUNTIFS(Formulas!$A$2:$A$3001,DG$4,Formulas!$B$2:$B$3001,$A113))</f>
        <v>0</v>
      </c>
      <c r="DH113" s="21" t="n">
        <f aca="false">IF(OR($A113="",DH$4=""),0,COUNTIFS(Formulas!$A$2:$A$3001,DH$4,Formulas!$B$2:$B$3001,$A113))</f>
        <v>0</v>
      </c>
      <c r="DI113" s="21" t="n">
        <f aca="false">IF(OR($A113="",DI$4=""),0,COUNTIFS(Formulas!$A$2:$A$3001,DI$4,Formulas!$B$2:$B$3001,$A113))</f>
        <v>0</v>
      </c>
      <c r="DJ113" s="21" t="n">
        <f aca="false">IF(OR($A113="",DJ$4=""),0,COUNTIFS(Formulas!$A$2:$A$3001,DJ$4,Formulas!$B$2:$B$3001,$A113))</f>
        <v>0</v>
      </c>
      <c r="DK113" s="21" t="n">
        <f aca="false">IF(OR($A113="",DK$4=""),0,COUNTIFS(Formulas!$A$2:$A$3001,DK$4,Formulas!$B$2:$B$3001,$A113))</f>
        <v>0</v>
      </c>
      <c r="DL113" s="21" t="n">
        <f aca="false">IF(OR($A113="",DL$4=""),0,COUNTIFS(Formulas!$A$2:$A$3001,DL$4,Formulas!$B$2:$B$3001,$A113))</f>
        <v>0</v>
      </c>
      <c r="DM113" s="21" t="n">
        <f aca="false">IF(OR($A113="",DM$4=""),0,COUNTIFS(Formulas!$A$2:$A$3001,DM$4,Formulas!$B$2:$B$3001,$A113))</f>
        <v>0</v>
      </c>
      <c r="DN113" s="21" t="n">
        <f aca="false">IF(OR($A113="",DN$4=""),0,COUNTIFS(Formulas!$A$2:$A$3001,DN$4,Formulas!$B$2:$B$3001,$A113))</f>
        <v>0</v>
      </c>
      <c r="DO113" s="21" t="n">
        <f aca="false">IF(OR($A113="",DO$4=""),0,COUNTIFS(Formulas!$A$2:$A$3001,DO$4,Formulas!$B$2:$B$3001,$A113))</f>
        <v>0</v>
      </c>
      <c r="DP113" s="21" t="n">
        <f aca="false">IF(OR($A113="",DP$4=""),0,COUNTIFS(Formulas!$A$2:$A$3001,DP$4,Formulas!$B$2:$B$3001,$A113))</f>
        <v>0</v>
      </c>
      <c r="DQ113" s="21" t="n">
        <f aca="false">IF(OR($A113="",DQ$4=""),0,COUNTIFS(Formulas!$A$2:$A$3001,DQ$4,Formulas!$B$2:$B$3001,$A113))</f>
        <v>0</v>
      </c>
      <c r="DR113" s="21" t="n">
        <f aca="false">IF(OR($A113="",DR$4=""),0,COUNTIFS(Formulas!$A$2:$A$3001,DR$4,Formulas!$B$2:$B$3001,$A113))</f>
        <v>0</v>
      </c>
      <c r="DS113" s="21" t="n">
        <f aca="false">IF(OR($A113="",DS$4=""),0,COUNTIFS(Formulas!$A$2:$A$3001,DS$4,Formulas!$B$2:$B$3001,$A113))</f>
        <v>0</v>
      </c>
      <c r="DT113" s="21" t="n">
        <f aca="false">IF(OR($A113="",DT$4=""),0,COUNTIFS(Formulas!$A$2:$A$3001,DT$4,Formulas!$B$2:$B$3001,$A113))</f>
        <v>0</v>
      </c>
      <c r="DU113" s="21" t="n">
        <f aca="false">IF(OR($A113="",DU$4=""),0,COUNTIFS(Formulas!$A$2:$A$3001,DU$4,Formulas!$B$2:$B$3001,$A113))</f>
        <v>0</v>
      </c>
      <c r="DV113" s="21" t="n">
        <f aca="false">IF(OR($A113="",DV$4=""),0,COUNTIFS(Formulas!$A$2:$A$3001,DV$4,Formulas!$B$2:$B$3001,$A113))</f>
        <v>0</v>
      </c>
      <c r="DW113" s="21" t="n">
        <f aca="false">IF(OR($A113="",DW$4=""),0,COUNTIFS(Formulas!$A$2:$A$3001,DW$4,Formulas!$B$2:$B$3001,$A113))</f>
        <v>0</v>
      </c>
      <c r="DX113" s="21" t="n">
        <f aca="false">IF(OR($A113="",DX$4=""),0,COUNTIFS(Formulas!$A$2:$A$3001,DX$4,Formulas!$B$2:$B$3001,$A113))</f>
        <v>0</v>
      </c>
      <c r="DY113" s="21" t="n">
        <f aca="false">IF(OR($A113="",DY$4=""),0,COUNTIFS(Formulas!$A$2:$A$3001,DY$4,Formulas!$B$2:$B$3001,$A113))</f>
        <v>0</v>
      </c>
      <c r="DZ113" s="21" t="n">
        <f aca="false">IF(OR($A113="",DZ$4=""),0,COUNTIFS(Formulas!$A$2:$A$3001,DZ$4,Formulas!$B$2:$B$3001,$A113))</f>
        <v>0</v>
      </c>
      <c r="EA113" s="21" t="n">
        <f aca="false">IF(OR($A113="",EA$4=""),0,COUNTIFS(Formulas!$A$2:$A$3001,EA$4,Formulas!$B$2:$B$3001,$A113))</f>
        <v>0</v>
      </c>
      <c r="EB113" s="21" t="n">
        <f aca="false">IF(OR($A113="",EB$4=""),0,COUNTIFS(Formulas!$A$2:$A$3001,EB$4,Formulas!$B$2:$B$3001,$A113))</f>
        <v>0</v>
      </c>
      <c r="EC113" s="21" t="n">
        <f aca="false">IF(OR($A113="",EC$4=""),0,COUNTIFS(Formulas!$A$2:$A$3001,EC$4,Formulas!$B$2:$B$3001,$A113))</f>
        <v>0</v>
      </c>
      <c r="ED113" s="21" t="n">
        <f aca="false">IF(OR($A113="",ED$4=""),0,COUNTIFS(Formulas!$A$2:$A$3001,ED$4,Formulas!$B$2:$B$3001,$A113))</f>
        <v>0</v>
      </c>
      <c r="EE113" s="21" t="n">
        <f aca="false">IF(OR($A113="",EE$4=""),0,COUNTIFS(Formulas!$A$2:$A$3001,EE$4,Formulas!$B$2:$B$3001,$A113))</f>
        <v>0</v>
      </c>
      <c r="EF113" s="21" t="n">
        <f aca="false">IF(OR($A113="",EF$4=""),0,COUNTIFS(Formulas!$A$2:$A$3001,EF$4,Formulas!$B$2:$B$3001,$A113))</f>
        <v>0</v>
      </c>
      <c r="EG113" s="21" t="n">
        <f aca="false">IF(OR($A113="",EG$4=""),0,COUNTIFS(Formulas!$A$2:$A$3001,EG$4,Formulas!$B$2:$B$3001,$A113))</f>
        <v>0</v>
      </c>
      <c r="EH113" s="21" t="n">
        <f aca="false">IF(OR($A113="",EH$4=""),0,COUNTIFS(Formulas!$A$2:$A$3001,EH$4,Formulas!$B$2:$B$3001,$A113))</f>
        <v>0</v>
      </c>
      <c r="EI113" s="21" t="n">
        <f aca="false">IF(OR($A113="",EI$4=""),0,COUNTIFS(Formulas!$A$2:$A$3001,EI$4,Formulas!$B$2:$B$3001,$A113))</f>
        <v>0</v>
      </c>
      <c r="EJ113" s="21" t="n">
        <f aca="false">IF(OR($A113="",EJ$4=""),0,COUNTIFS(Formulas!$A$2:$A$3001,EJ$4,Formulas!$B$2:$B$3001,$A113))</f>
        <v>0</v>
      </c>
      <c r="EK113" s="21" t="n">
        <f aca="false">IF(OR($A113="",EK$4=""),0,COUNTIFS(Formulas!$A$2:$A$3001,EK$4,Formulas!$B$2:$B$3001,$A113))</f>
        <v>0</v>
      </c>
      <c r="EL113" s="21" t="n">
        <f aca="false">IF(OR($A113="",EL$4=""),0,COUNTIFS(Formulas!$A$2:$A$3001,EL$4,Formulas!$B$2:$B$3001,$A113))</f>
        <v>0</v>
      </c>
      <c r="EM113" s="21" t="n">
        <f aca="false">IF(OR($A113="",EM$4=""),0,COUNTIFS(Formulas!$A$2:$A$3001,EM$4,Formulas!$B$2:$B$3001,$A113))</f>
        <v>0</v>
      </c>
      <c r="EN113" s="21" t="n">
        <f aca="false">IF(OR($A113="",EN$4=""),0,COUNTIFS(Formulas!$A$2:$A$3001,EN$4,Formulas!$B$2:$B$3001,$A113))</f>
        <v>0</v>
      </c>
      <c r="EO113" s="21" t="n">
        <f aca="false">IF(OR($A113="",EO$4=""),0,COUNTIFS(Formulas!$A$2:$A$3001,EO$4,Formulas!$B$2:$B$3001,$A113))</f>
        <v>0</v>
      </c>
      <c r="EP113" s="21" t="n">
        <f aca="false">IF(OR($A113="",EP$4=""),0,COUNTIFS(Formulas!$A$2:$A$3001,EP$4,Formulas!$B$2:$B$3001,$A113))</f>
        <v>0</v>
      </c>
      <c r="EQ113" s="21" t="n">
        <f aca="false">IF(OR($A113="",EQ$4=""),0,COUNTIFS(Formulas!$A$2:$A$3001,EQ$4,Formulas!$B$2:$B$3001,$A113))</f>
        <v>0</v>
      </c>
      <c r="ER113" s="21" t="n">
        <f aca="false">IF(OR($A113="",ER$4=""),0,COUNTIFS(Formulas!$A$2:$A$3001,ER$4,Formulas!$B$2:$B$3001,$A113))</f>
        <v>0</v>
      </c>
      <c r="ES113" s="21" t="n">
        <f aca="false">IF(OR($A113="",ES$4=""),0,COUNTIFS(Formulas!$A$2:$A$3001,ES$4,Formulas!$B$2:$B$3001,$A113))</f>
        <v>0</v>
      </c>
      <c r="ET113" s="21" t="n">
        <f aca="false">IF(OR($A113="",ET$4=""),0,COUNTIFS(Formulas!$A$2:$A$3001,ET$4,Formulas!$B$2:$B$3001,$A113))</f>
        <v>0</v>
      </c>
      <c r="EU113" s="21" t="n">
        <f aca="false">IF(OR($A113="",EU$4=""),0,COUNTIFS(Formulas!$A$2:$A$3001,EU$4,Formulas!$B$2:$B$3001,$A113))</f>
        <v>0</v>
      </c>
      <c r="EV113" s="21" t="n">
        <f aca="false">IF(OR($A113="",EV$4=""),0,COUNTIFS(Formulas!$A$2:$A$3001,EV$4,Formulas!$B$2:$B$3001,$A113))</f>
        <v>0</v>
      </c>
    </row>
    <row r="114" customFormat="false" ht="15" hidden="false" customHeight="false" outlineLevel="0" collapsed="false">
      <c r="A114" s="13" t="str">
        <f aca="false">IF(INDEX(Materials!$A$2:$A$301,110)="","",INDEX(Materials!$A$2:$A$301,110))</f>
        <v>Erythrosine Pink</v>
      </c>
      <c r="B114" s="19" t="n">
        <f aca="false">IF(A114="","",COUNTIF(C114:EV114,"&gt;0"))</f>
        <v>4</v>
      </c>
      <c r="C114" s="21" t="n">
        <f aca="false">IF(OR($A114="",C$4=""),0,COUNTIFS(Formulas!$A$2:$A$3001,C$4,Formulas!$B$2:$B$3001,$A114))</f>
        <v>0</v>
      </c>
      <c r="D114" s="21" t="n">
        <f aca="false">IF(OR($A114="",D$4=""),0,COUNTIFS(Formulas!$A$2:$A$3001,D$4,Formulas!$B$2:$B$3001,$A114))</f>
        <v>0</v>
      </c>
      <c r="E114" s="21" t="n">
        <f aca="false">IF(OR($A114="",E$4=""),0,COUNTIFS(Formulas!$A$2:$A$3001,E$4,Formulas!$B$2:$B$3001,$A114))</f>
        <v>0</v>
      </c>
      <c r="F114" s="21" t="n">
        <f aca="false">IF(OR($A114="",F$4=""),0,COUNTIFS(Formulas!$A$2:$A$3001,F$4,Formulas!$B$2:$B$3001,$A114))</f>
        <v>0</v>
      </c>
      <c r="G114" s="21" t="n">
        <f aca="false">IF(OR($A114="",G$4=""),0,COUNTIFS(Formulas!$A$2:$A$3001,G$4,Formulas!$B$2:$B$3001,$A114))</f>
        <v>0</v>
      </c>
      <c r="H114" s="21" t="n">
        <f aca="false">IF(OR($A114="",H$4=""),0,COUNTIFS(Formulas!$A$2:$A$3001,H$4,Formulas!$B$2:$B$3001,$A114))</f>
        <v>0</v>
      </c>
      <c r="I114" s="21" t="n">
        <f aca="false">IF(OR($A114="",I$4=""),0,COUNTIFS(Formulas!$A$2:$A$3001,I$4,Formulas!$B$2:$B$3001,$A114))</f>
        <v>0</v>
      </c>
      <c r="J114" s="21" t="n">
        <f aca="false">IF(OR($A114="",J$4=""),0,COUNTIFS(Formulas!$A$2:$A$3001,J$4,Formulas!$B$2:$B$3001,$A114))</f>
        <v>0</v>
      </c>
      <c r="K114" s="21" t="n">
        <f aca="false">IF(OR($A114="",K$4=""),0,COUNTIFS(Formulas!$A$2:$A$3001,K$4,Formulas!$B$2:$B$3001,$A114))</f>
        <v>0</v>
      </c>
      <c r="L114" s="21" t="n">
        <f aca="false">IF(OR($A114="",L$4=""),0,COUNTIFS(Formulas!$A$2:$A$3001,L$4,Formulas!$B$2:$B$3001,$A114))</f>
        <v>0</v>
      </c>
      <c r="M114" s="21" t="n">
        <f aca="false">IF(OR($A114="",M$4=""),0,COUNTIFS(Formulas!$A$2:$A$3001,M$4,Formulas!$B$2:$B$3001,$A114))</f>
        <v>0</v>
      </c>
      <c r="N114" s="21" t="n">
        <f aca="false">IF(OR($A114="",N$4=""),0,COUNTIFS(Formulas!$A$2:$A$3001,N$4,Formulas!$B$2:$B$3001,$A114))</f>
        <v>0</v>
      </c>
      <c r="O114" s="21" t="n">
        <f aca="false">IF(OR($A114="",O$4=""),0,COUNTIFS(Formulas!$A$2:$A$3001,O$4,Formulas!$B$2:$B$3001,$A114))</f>
        <v>0</v>
      </c>
      <c r="P114" s="21" t="n">
        <f aca="false">IF(OR($A114="",P$4=""),0,COUNTIFS(Formulas!$A$2:$A$3001,P$4,Formulas!$B$2:$B$3001,$A114))</f>
        <v>0</v>
      </c>
      <c r="Q114" s="21" t="n">
        <f aca="false">IF(OR($A114="",Q$4=""),0,COUNTIFS(Formulas!$A$2:$A$3001,Q$4,Formulas!$B$2:$B$3001,$A114))</f>
        <v>0</v>
      </c>
      <c r="R114" s="21" t="n">
        <f aca="false">IF(OR($A114="",R$4=""),0,COUNTIFS(Formulas!$A$2:$A$3001,R$4,Formulas!$B$2:$B$3001,$A114))</f>
        <v>0</v>
      </c>
      <c r="S114" s="21" t="n">
        <f aca="false">IF(OR($A114="",S$4=""),0,COUNTIFS(Formulas!$A$2:$A$3001,S$4,Formulas!$B$2:$B$3001,$A114))</f>
        <v>0</v>
      </c>
      <c r="T114" s="21" t="n">
        <f aca="false">IF(OR($A114="",T$4=""),0,COUNTIFS(Formulas!$A$2:$A$3001,T$4,Formulas!$B$2:$B$3001,$A114))</f>
        <v>0</v>
      </c>
      <c r="U114" s="21" t="n">
        <f aca="false">IF(OR($A114="",U$4=""),0,COUNTIFS(Formulas!$A$2:$A$3001,U$4,Formulas!$B$2:$B$3001,$A114))</f>
        <v>0</v>
      </c>
      <c r="V114" s="21" t="n">
        <f aca="false">IF(OR($A114="",V$4=""),0,COUNTIFS(Formulas!$A$2:$A$3001,V$4,Formulas!$B$2:$B$3001,$A114))</f>
        <v>0</v>
      </c>
      <c r="W114" s="21" t="n">
        <f aca="false">IF(OR($A114="",W$4=""),0,COUNTIFS(Formulas!$A$2:$A$3001,W$4,Formulas!$B$2:$B$3001,$A114))</f>
        <v>0</v>
      </c>
      <c r="X114" s="21" t="n">
        <f aca="false">IF(OR($A114="",X$4=""),0,COUNTIFS(Formulas!$A$2:$A$3001,X$4,Formulas!$B$2:$B$3001,$A114))</f>
        <v>0</v>
      </c>
      <c r="Y114" s="21" t="n">
        <f aca="false">IF(OR($A114="",Y$4=""),0,COUNTIFS(Formulas!$A$2:$A$3001,Y$4,Formulas!$B$2:$B$3001,$A114))</f>
        <v>0</v>
      </c>
      <c r="Z114" s="21" t="n">
        <f aca="false">IF(OR($A114="",Z$4=""),0,COUNTIFS(Formulas!$A$2:$A$3001,Z$4,Formulas!$B$2:$B$3001,$A114))</f>
        <v>0</v>
      </c>
      <c r="AA114" s="21" t="n">
        <f aca="false">IF(OR($A114="",AA$4=""),0,COUNTIFS(Formulas!$A$2:$A$3001,AA$4,Formulas!$B$2:$B$3001,$A114))</f>
        <v>0</v>
      </c>
      <c r="AB114" s="21" t="n">
        <f aca="false">IF(OR($A114="",AB$4=""),0,COUNTIFS(Formulas!$A$2:$A$3001,AB$4,Formulas!$B$2:$B$3001,$A114))</f>
        <v>0</v>
      </c>
      <c r="AC114" s="21" t="n">
        <f aca="false">IF(OR($A114="",AC$4=""),0,COUNTIFS(Formulas!$A$2:$A$3001,AC$4,Formulas!$B$2:$B$3001,$A114))</f>
        <v>0</v>
      </c>
      <c r="AD114" s="21" t="n">
        <f aca="false">IF(OR($A114="",AD$4=""),0,COUNTIFS(Formulas!$A$2:$A$3001,AD$4,Formulas!$B$2:$B$3001,$A114))</f>
        <v>0</v>
      </c>
      <c r="AE114" s="21" t="n">
        <f aca="false">IF(OR($A114="",AE$4=""),0,COUNTIFS(Formulas!$A$2:$A$3001,AE$4,Formulas!$B$2:$B$3001,$A114))</f>
        <v>0</v>
      </c>
      <c r="AF114" s="21" t="n">
        <f aca="false">IF(OR($A114="",AF$4=""),0,COUNTIFS(Formulas!$A$2:$A$3001,AF$4,Formulas!$B$2:$B$3001,$A114))</f>
        <v>0</v>
      </c>
      <c r="AG114" s="21" t="n">
        <f aca="false">IF(OR($A114="",AG$4=""),0,COUNTIFS(Formulas!$A$2:$A$3001,AG$4,Formulas!$B$2:$B$3001,$A114))</f>
        <v>0</v>
      </c>
      <c r="AH114" s="21" t="n">
        <f aca="false">IF(OR($A114="",AH$4=""),0,COUNTIFS(Formulas!$A$2:$A$3001,AH$4,Formulas!$B$2:$B$3001,$A114))</f>
        <v>0</v>
      </c>
      <c r="AI114" s="21" t="n">
        <f aca="false">IF(OR($A114="",AI$4=""),0,COUNTIFS(Formulas!$A$2:$A$3001,AI$4,Formulas!$B$2:$B$3001,$A114))</f>
        <v>0</v>
      </c>
      <c r="AJ114" s="21" t="n">
        <f aca="false">IF(OR($A114="",AJ$4=""),0,COUNTIFS(Formulas!$A$2:$A$3001,AJ$4,Formulas!$B$2:$B$3001,$A114))</f>
        <v>0</v>
      </c>
      <c r="AK114" s="21" t="n">
        <f aca="false">IF(OR($A114="",AK$4=""),0,COUNTIFS(Formulas!$A$2:$A$3001,AK$4,Formulas!$B$2:$B$3001,$A114))</f>
        <v>0</v>
      </c>
      <c r="AL114" s="21" t="n">
        <f aca="false">IF(OR($A114="",AL$4=""),0,COUNTIFS(Formulas!$A$2:$A$3001,AL$4,Formulas!$B$2:$B$3001,$A114))</f>
        <v>0</v>
      </c>
      <c r="AM114" s="21" t="n">
        <f aca="false">IF(OR($A114="",AM$4=""),0,COUNTIFS(Formulas!$A$2:$A$3001,AM$4,Formulas!$B$2:$B$3001,$A114))</f>
        <v>0</v>
      </c>
      <c r="AN114" s="21" t="n">
        <f aca="false">IF(OR($A114="",AN$4=""),0,COUNTIFS(Formulas!$A$2:$A$3001,AN$4,Formulas!$B$2:$B$3001,$A114))</f>
        <v>0</v>
      </c>
      <c r="AO114" s="21" t="n">
        <f aca="false">IF(OR($A114="",AO$4=""),0,COUNTIFS(Formulas!$A$2:$A$3001,AO$4,Formulas!$B$2:$B$3001,$A114))</f>
        <v>0</v>
      </c>
      <c r="AP114" s="21" t="n">
        <f aca="false">IF(OR($A114="",AP$4=""),0,COUNTIFS(Formulas!$A$2:$A$3001,AP$4,Formulas!$B$2:$B$3001,$A114))</f>
        <v>0</v>
      </c>
      <c r="AQ114" s="21" t="n">
        <f aca="false">IF(OR($A114="",AQ$4=""),0,COUNTIFS(Formulas!$A$2:$A$3001,AQ$4,Formulas!$B$2:$B$3001,$A114))</f>
        <v>0</v>
      </c>
      <c r="AR114" s="21" t="n">
        <f aca="false">IF(OR($A114="",AR$4=""),0,COUNTIFS(Formulas!$A$2:$A$3001,AR$4,Formulas!$B$2:$B$3001,$A114))</f>
        <v>0</v>
      </c>
      <c r="AS114" s="21" t="n">
        <f aca="false">IF(OR($A114="",AS$4=""),0,COUNTIFS(Formulas!$A$2:$A$3001,AS$4,Formulas!$B$2:$B$3001,$A114))</f>
        <v>0</v>
      </c>
      <c r="AT114" s="21" t="n">
        <f aca="false">IF(OR($A114="",AT$4=""),0,COUNTIFS(Formulas!$A$2:$A$3001,AT$4,Formulas!$B$2:$B$3001,$A114))</f>
        <v>0</v>
      </c>
      <c r="AU114" s="21" t="n">
        <f aca="false">IF(OR($A114="",AU$4=""),0,COUNTIFS(Formulas!$A$2:$A$3001,AU$4,Formulas!$B$2:$B$3001,$A114))</f>
        <v>0</v>
      </c>
      <c r="AV114" s="21" t="n">
        <f aca="false">IF(OR($A114="",AV$4=""),0,COUNTIFS(Formulas!$A$2:$A$3001,AV$4,Formulas!$B$2:$B$3001,$A114))</f>
        <v>0</v>
      </c>
      <c r="AW114" s="21" t="n">
        <f aca="false">IF(OR($A114="",AW$4=""),0,COUNTIFS(Formulas!$A$2:$A$3001,AW$4,Formulas!$B$2:$B$3001,$A114))</f>
        <v>0</v>
      </c>
      <c r="AX114" s="21" t="n">
        <f aca="false">IF(OR($A114="",AX$4=""),0,COUNTIFS(Formulas!$A$2:$A$3001,AX$4,Formulas!$B$2:$B$3001,$A114))</f>
        <v>0</v>
      </c>
      <c r="AY114" s="21" t="n">
        <f aca="false">IF(OR($A114="",AY$4=""),0,COUNTIFS(Formulas!$A$2:$A$3001,AY$4,Formulas!$B$2:$B$3001,$A114))</f>
        <v>0</v>
      </c>
      <c r="AZ114" s="21" t="n">
        <f aca="false">IF(OR($A114="",AZ$4=""),0,COUNTIFS(Formulas!$A$2:$A$3001,AZ$4,Formulas!$B$2:$B$3001,$A114))</f>
        <v>0</v>
      </c>
      <c r="BA114" s="21" t="n">
        <f aca="false">IF(OR($A114="",BA$4=""),0,COUNTIFS(Formulas!$A$2:$A$3001,BA$4,Formulas!$B$2:$B$3001,$A114))</f>
        <v>0</v>
      </c>
      <c r="BB114" s="21" t="n">
        <f aca="false">IF(OR($A114="",BB$4=""),0,COUNTIFS(Formulas!$A$2:$A$3001,BB$4,Formulas!$B$2:$B$3001,$A114))</f>
        <v>0</v>
      </c>
      <c r="BC114" s="21" t="n">
        <f aca="false">IF(OR($A114="",BC$4=""),0,COUNTIFS(Formulas!$A$2:$A$3001,BC$4,Formulas!$B$2:$B$3001,$A114))</f>
        <v>0</v>
      </c>
      <c r="BD114" s="21" t="n">
        <f aca="false">IF(OR($A114="",BD$4=""),0,COUNTIFS(Formulas!$A$2:$A$3001,BD$4,Formulas!$B$2:$B$3001,$A114))</f>
        <v>0</v>
      </c>
      <c r="BE114" s="21" t="n">
        <f aca="false">IF(OR($A114="",BE$4=""),0,COUNTIFS(Formulas!$A$2:$A$3001,BE$4,Formulas!$B$2:$B$3001,$A114))</f>
        <v>0</v>
      </c>
      <c r="BF114" s="21" t="n">
        <f aca="false">IF(OR($A114="",BF$4=""),0,COUNTIFS(Formulas!$A$2:$A$3001,BF$4,Formulas!$B$2:$B$3001,$A114))</f>
        <v>0</v>
      </c>
      <c r="BG114" s="21" t="n">
        <f aca="false">IF(OR($A114="",BG$4=""),0,COUNTIFS(Formulas!$A$2:$A$3001,BG$4,Formulas!$B$2:$B$3001,$A114))</f>
        <v>0</v>
      </c>
      <c r="BH114" s="21" t="n">
        <f aca="false">IF(OR($A114="",BH$4=""),0,COUNTIFS(Formulas!$A$2:$A$3001,BH$4,Formulas!$B$2:$B$3001,$A114))</f>
        <v>0</v>
      </c>
      <c r="BI114" s="21" t="n">
        <f aca="false">IF(OR($A114="",BI$4=""),0,COUNTIFS(Formulas!$A$2:$A$3001,BI$4,Formulas!$B$2:$B$3001,$A114))</f>
        <v>0</v>
      </c>
      <c r="BJ114" s="21" t="n">
        <f aca="false">IF(OR($A114="",BJ$4=""),0,COUNTIFS(Formulas!$A$2:$A$3001,BJ$4,Formulas!$B$2:$B$3001,$A114))</f>
        <v>0</v>
      </c>
      <c r="BK114" s="21" t="n">
        <f aca="false">IF(OR($A114="",BK$4=""),0,COUNTIFS(Formulas!$A$2:$A$3001,BK$4,Formulas!$B$2:$B$3001,$A114))</f>
        <v>0</v>
      </c>
      <c r="BL114" s="21" t="n">
        <f aca="false">IF(OR($A114="",BL$4=""),0,COUNTIFS(Formulas!$A$2:$A$3001,BL$4,Formulas!$B$2:$B$3001,$A114))</f>
        <v>0</v>
      </c>
      <c r="BM114" s="21" t="n">
        <f aca="false">IF(OR($A114="",BM$4=""),0,COUNTIFS(Formulas!$A$2:$A$3001,BM$4,Formulas!$B$2:$B$3001,$A114))</f>
        <v>0</v>
      </c>
      <c r="BN114" s="21" t="n">
        <f aca="false">IF(OR($A114="",BN$4=""),0,COUNTIFS(Formulas!$A$2:$A$3001,BN$4,Formulas!$B$2:$B$3001,$A114))</f>
        <v>0</v>
      </c>
      <c r="BO114" s="21" t="n">
        <f aca="false">IF(OR($A114="",BO$4=""),0,COUNTIFS(Formulas!$A$2:$A$3001,BO$4,Formulas!$B$2:$B$3001,$A114))</f>
        <v>0</v>
      </c>
      <c r="BP114" s="21" t="n">
        <f aca="false">IF(OR($A114="",BP$4=""),0,COUNTIFS(Formulas!$A$2:$A$3001,BP$4,Formulas!$B$2:$B$3001,$A114))</f>
        <v>0</v>
      </c>
      <c r="BQ114" s="21" t="n">
        <f aca="false">IF(OR($A114="",BQ$4=""),0,COUNTIFS(Formulas!$A$2:$A$3001,BQ$4,Formulas!$B$2:$B$3001,$A114))</f>
        <v>0</v>
      </c>
      <c r="BR114" s="21" t="n">
        <f aca="false">IF(OR($A114="",BR$4=""),0,COUNTIFS(Formulas!$A$2:$A$3001,BR$4,Formulas!$B$2:$B$3001,$A114))</f>
        <v>0</v>
      </c>
      <c r="BS114" s="21" t="n">
        <f aca="false">IF(OR($A114="",BS$4=""),0,COUNTIFS(Formulas!$A$2:$A$3001,BS$4,Formulas!$B$2:$B$3001,$A114))</f>
        <v>0</v>
      </c>
      <c r="BT114" s="21" t="n">
        <f aca="false">IF(OR($A114="",BT$4=""),0,COUNTIFS(Formulas!$A$2:$A$3001,BT$4,Formulas!$B$2:$B$3001,$A114))</f>
        <v>0</v>
      </c>
      <c r="BU114" s="21" t="n">
        <f aca="false">IF(OR($A114="",BU$4=""),0,COUNTIFS(Formulas!$A$2:$A$3001,BU$4,Formulas!$B$2:$B$3001,$A114))</f>
        <v>0</v>
      </c>
      <c r="BV114" s="21" t="n">
        <f aca="false">IF(OR($A114="",BV$4=""),0,COUNTIFS(Formulas!$A$2:$A$3001,BV$4,Formulas!$B$2:$B$3001,$A114))</f>
        <v>0</v>
      </c>
      <c r="BW114" s="21" t="n">
        <f aca="false">IF(OR($A114="",BW$4=""),0,COUNTIFS(Formulas!$A$2:$A$3001,BW$4,Formulas!$B$2:$B$3001,$A114))</f>
        <v>0</v>
      </c>
      <c r="BX114" s="21" t="n">
        <f aca="false">IF(OR($A114="",BX$4=""),0,COUNTIFS(Formulas!$A$2:$A$3001,BX$4,Formulas!$B$2:$B$3001,$A114))</f>
        <v>0</v>
      </c>
      <c r="BY114" s="21" t="n">
        <f aca="false">IF(OR($A114="",BY$4=""),0,COUNTIFS(Formulas!$A$2:$A$3001,BY$4,Formulas!$B$2:$B$3001,$A114))</f>
        <v>0</v>
      </c>
      <c r="BZ114" s="21" t="n">
        <f aca="false">IF(OR($A114="",BZ$4=""),0,COUNTIFS(Formulas!$A$2:$A$3001,BZ$4,Formulas!$B$2:$B$3001,$A114))</f>
        <v>0</v>
      </c>
      <c r="CA114" s="21" t="n">
        <f aca="false">IF(OR($A114="",CA$4=""),0,COUNTIFS(Formulas!$A$2:$A$3001,CA$4,Formulas!$B$2:$B$3001,$A114))</f>
        <v>0</v>
      </c>
      <c r="CB114" s="21" t="n">
        <f aca="false">IF(OR($A114="",CB$4=""),0,COUNTIFS(Formulas!$A$2:$A$3001,CB$4,Formulas!$B$2:$B$3001,$A114))</f>
        <v>0</v>
      </c>
      <c r="CC114" s="21" t="n">
        <f aca="false">IF(OR($A114="",CC$4=""),0,COUNTIFS(Formulas!$A$2:$A$3001,CC$4,Formulas!$B$2:$B$3001,$A114))</f>
        <v>0</v>
      </c>
      <c r="CD114" s="21" t="n">
        <f aca="false">IF(OR($A114="",CD$4=""),0,COUNTIFS(Formulas!$A$2:$A$3001,CD$4,Formulas!$B$2:$B$3001,$A114))</f>
        <v>0</v>
      </c>
      <c r="CE114" s="21" t="n">
        <f aca="false">IF(OR($A114="",CE$4=""),0,COUNTIFS(Formulas!$A$2:$A$3001,CE$4,Formulas!$B$2:$B$3001,$A114))</f>
        <v>0</v>
      </c>
      <c r="CF114" s="21" t="n">
        <f aca="false">IF(OR($A114="",CF$4=""),0,COUNTIFS(Formulas!$A$2:$A$3001,CF$4,Formulas!$B$2:$B$3001,$A114))</f>
        <v>0</v>
      </c>
      <c r="CG114" s="21" t="n">
        <f aca="false">IF(OR($A114="",CG$4=""),0,COUNTIFS(Formulas!$A$2:$A$3001,CG$4,Formulas!$B$2:$B$3001,$A114))</f>
        <v>0</v>
      </c>
      <c r="CH114" s="21" t="n">
        <f aca="false">IF(OR($A114="",CH$4=""),0,COUNTIFS(Formulas!$A$2:$A$3001,CH$4,Formulas!$B$2:$B$3001,$A114))</f>
        <v>0</v>
      </c>
      <c r="CI114" s="21" t="n">
        <f aca="false">IF(OR($A114="",CI$4=""),0,COUNTIFS(Formulas!$A$2:$A$3001,CI$4,Formulas!$B$2:$B$3001,$A114))</f>
        <v>0</v>
      </c>
      <c r="CJ114" s="21" t="n">
        <f aca="false">IF(OR($A114="",CJ$4=""),0,COUNTIFS(Formulas!$A$2:$A$3001,CJ$4,Formulas!$B$2:$B$3001,$A114))</f>
        <v>0</v>
      </c>
      <c r="CK114" s="21" t="n">
        <f aca="false">IF(OR($A114="",CK$4=""),0,COUNTIFS(Formulas!$A$2:$A$3001,CK$4,Formulas!$B$2:$B$3001,$A114))</f>
        <v>1</v>
      </c>
      <c r="CL114" s="21" t="n">
        <f aca="false">IF(OR($A114="",CL$4=""),0,COUNTIFS(Formulas!$A$2:$A$3001,CL$4,Formulas!$B$2:$B$3001,$A114))</f>
        <v>0</v>
      </c>
      <c r="CM114" s="21" t="n">
        <f aca="false">IF(OR($A114="",CM$4=""),0,COUNTIFS(Formulas!$A$2:$A$3001,CM$4,Formulas!$B$2:$B$3001,$A114))</f>
        <v>0</v>
      </c>
      <c r="CN114" s="21" t="n">
        <f aca="false">IF(OR($A114="",CN$4=""),0,COUNTIFS(Formulas!$A$2:$A$3001,CN$4,Formulas!$B$2:$B$3001,$A114))</f>
        <v>0</v>
      </c>
      <c r="CO114" s="21" t="n">
        <f aca="false">IF(OR($A114="",CO$4=""),0,COUNTIFS(Formulas!$A$2:$A$3001,CO$4,Formulas!$B$2:$B$3001,$A114))</f>
        <v>0</v>
      </c>
      <c r="CP114" s="21" t="n">
        <f aca="false">IF(OR($A114="",CP$4=""),0,COUNTIFS(Formulas!$A$2:$A$3001,CP$4,Formulas!$B$2:$B$3001,$A114))</f>
        <v>0</v>
      </c>
      <c r="CQ114" s="21" t="n">
        <f aca="false">IF(OR($A114="",CQ$4=""),0,COUNTIFS(Formulas!$A$2:$A$3001,CQ$4,Formulas!$B$2:$B$3001,$A114))</f>
        <v>0</v>
      </c>
      <c r="CR114" s="21" t="n">
        <f aca="false">IF(OR($A114="",CR$4=""),0,COUNTIFS(Formulas!$A$2:$A$3001,CR$4,Formulas!$B$2:$B$3001,$A114))</f>
        <v>0</v>
      </c>
      <c r="CS114" s="21" t="n">
        <f aca="false">IF(OR($A114="",CS$4=""),0,COUNTIFS(Formulas!$A$2:$A$3001,CS$4,Formulas!$B$2:$B$3001,$A114))</f>
        <v>1</v>
      </c>
      <c r="CT114" s="21" t="n">
        <f aca="false">IF(OR($A114="",CT$4=""),0,COUNTIFS(Formulas!$A$2:$A$3001,CT$4,Formulas!$B$2:$B$3001,$A114))</f>
        <v>1</v>
      </c>
      <c r="CU114" s="21" t="n">
        <f aca="false">IF(OR($A114="",CU$4=""),0,COUNTIFS(Formulas!$A$2:$A$3001,CU$4,Formulas!$B$2:$B$3001,$A114))</f>
        <v>1</v>
      </c>
      <c r="CV114" s="21" t="n">
        <f aca="false">IF(OR($A114="",CV$4=""),0,COUNTIFS(Formulas!$A$2:$A$3001,CV$4,Formulas!$B$2:$B$3001,$A114))</f>
        <v>0</v>
      </c>
      <c r="CW114" s="21" t="n">
        <f aca="false">IF(OR($A114="",CW$4=""),0,COUNTIFS(Formulas!$A$2:$A$3001,CW$4,Formulas!$B$2:$B$3001,$A114))</f>
        <v>0</v>
      </c>
      <c r="CX114" s="21" t="n">
        <f aca="false">IF(OR($A114="",CX$4=""),0,COUNTIFS(Formulas!$A$2:$A$3001,CX$4,Formulas!$B$2:$B$3001,$A114))</f>
        <v>0</v>
      </c>
      <c r="CY114" s="21" t="n">
        <f aca="false">IF(OR($A114="",CY$4=""),0,COUNTIFS(Formulas!$A$2:$A$3001,CY$4,Formulas!$B$2:$B$3001,$A114))</f>
        <v>0</v>
      </c>
      <c r="CZ114" s="21" t="n">
        <f aca="false">IF(OR($A114="",CZ$4=""),0,COUNTIFS(Formulas!$A$2:$A$3001,CZ$4,Formulas!$B$2:$B$3001,$A114))</f>
        <v>0</v>
      </c>
      <c r="DA114" s="21" t="n">
        <f aca="false">IF(OR($A114="",DA$4=""),0,COUNTIFS(Formulas!$A$2:$A$3001,DA$4,Formulas!$B$2:$B$3001,$A114))</f>
        <v>0</v>
      </c>
      <c r="DB114" s="21" t="n">
        <f aca="false">IF(OR($A114="",DB$4=""),0,COUNTIFS(Formulas!$A$2:$A$3001,DB$4,Formulas!$B$2:$B$3001,$A114))</f>
        <v>0</v>
      </c>
      <c r="DC114" s="21" t="n">
        <f aca="false">IF(OR($A114="",DC$4=""),0,COUNTIFS(Formulas!$A$2:$A$3001,DC$4,Formulas!$B$2:$B$3001,$A114))</f>
        <v>0</v>
      </c>
      <c r="DD114" s="21" t="n">
        <f aca="false">IF(OR($A114="",DD$4=""),0,COUNTIFS(Formulas!$A$2:$A$3001,DD$4,Formulas!$B$2:$B$3001,$A114))</f>
        <v>0</v>
      </c>
      <c r="DE114" s="21" t="n">
        <f aca="false">IF(OR($A114="",DE$4=""),0,COUNTIFS(Formulas!$A$2:$A$3001,DE$4,Formulas!$B$2:$B$3001,$A114))</f>
        <v>0</v>
      </c>
      <c r="DF114" s="21" t="n">
        <f aca="false">IF(OR($A114="",DF$4=""),0,COUNTIFS(Formulas!$A$2:$A$3001,DF$4,Formulas!$B$2:$B$3001,$A114))</f>
        <v>0</v>
      </c>
      <c r="DG114" s="21" t="n">
        <f aca="false">IF(OR($A114="",DG$4=""),0,COUNTIFS(Formulas!$A$2:$A$3001,DG$4,Formulas!$B$2:$B$3001,$A114))</f>
        <v>0</v>
      </c>
      <c r="DH114" s="21" t="n">
        <f aca="false">IF(OR($A114="",DH$4=""),0,COUNTIFS(Formulas!$A$2:$A$3001,DH$4,Formulas!$B$2:$B$3001,$A114))</f>
        <v>0</v>
      </c>
      <c r="DI114" s="21" t="n">
        <f aca="false">IF(OR($A114="",DI$4=""),0,COUNTIFS(Formulas!$A$2:$A$3001,DI$4,Formulas!$B$2:$B$3001,$A114))</f>
        <v>0</v>
      </c>
      <c r="DJ114" s="21" t="n">
        <f aca="false">IF(OR($A114="",DJ$4=""),0,COUNTIFS(Formulas!$A$2:$A$3001,DJ$4,Formulas!$B$2:$B$3001,$A114))</f>
        <v>0</v>
      </c>
      <c r="DK114" s="21" t="n">
        <f aca="false">IF(OR($A114="",DK$4=""),0,COUNTIFS(Formulas!$A$2:$A$3001,DK$4,Formulas!$B$2:$B$3001,$A114))</f>
        <v>0</v>
      </c>
      <c r="DL114" s="21" t="n">
        <f aca="false">IF(OR($A114="",DL$4=""),0,COUNTIFS(Formulas!$A$2:$A$3001,DL$4,Formulas!$B$2:$B$3001,$A114))</f>
        <v>0</v>
      </c>
      <c r="DM114" s="21" t="n">
        <f aca="false">IF(OR($A114="",DM$4=""),0,COUNTIFS(Formulas!$A$2:$A$3001,DM$4,Formulas!$B$2:$B$3001,$A114))</f>
        <v>0</v>
      </c>
      <c r="DN114" s="21" t="n">
        <f aca="false">IF(OR($A114="",DN$4=""),0,COUNTIFS(Formulas!$A$2:$A$3001,DN$4,Formulas!$B$2:$B$3001,$A114))</f>
        <v>0</v>
      </c>
      <c r="DO114" s="21" t="n">
        <f aca="false">IF(OR($A114="",DO$4=""),0,COUNTIFS(Formulas!$A$2:$A$3001,DO$4,Formulas!$B$2:$B$3001,$A114))</f>
        <v>0</v>
      </c>
      <c r="DP114" s="21" t="n">
        <f aca="false">IF(OR($A114="",DP$4=""),0,COUNTIFS(Formulas!$A$2:$A$3001,DP$4,Formulas!$B$2:$B$3001,$A114))</f>
        <v>0</v>
      </c>
      <c r="DQ114" s="21" t="n">
        <f aca="false">IF(OR($A114="",DQ$4=""),0,COUNTIFS(Formulas!$A$2:$A$3001,DQ$4,Formulas!$B$2:$B$3001,$A114))</f>
        <v>0</v>
      </c>
      <c r="DR114" s="21" t="n">
        <f aca="false">IF(OR($A114="",DR$4=""),0,COUNTIFS(Formulas!$A$2:$A$3001,DR$4,Formulas!$B$2:$B$3001,$A114))</f>
        <v>0</v>
      </c>
      <c r="DS114" s="21" t="n">
        <f aca="false">IF(OR($A114="",DS$4=""),0,COUNTIFS(Formulas!$A$2:$A$3001,DS$4,Formulas!$B$2:$B$3001,$A114))</f>
        <v>0</v>
      </c>
      <c r="DT114" s="21" t="n">
        <f aca="false">IF(OR($A114="",DT$4=""),0,COUNTIFS(Formulas!$A$2:$A$3001,DT$4,Formulas!$B$2:$B$3001,$A114))</f>
        <v>0</v>
      </c>
      <c r="DU114" s="21" t="n">
        <f aca="false">IF(OR($A114="",DU$4=""),0,COUNTIFS(Formulas!$A$2:$A$3001,DU$4,Formulas!$B$2:$B$3001,$A114))</f>
        <v>0</v>
      </c>
      <c r="DV114" s="21" t="n">
        <f aca="false">IF(OR($A114="",DV$4=""),0,COUNTIFS(Formulas!$A$2:$A$3001,DV$4,Formulas!$B$2:$B$3001,$A114))</f>
        <v>0</v>
      </c>
      <c r="DW114" s="21" t="n">
        <f aca="false">IF(OR($A114="",DW$4=""),0,COUNTIFS(Formulas!$A$2:$A$3001,DW$4,Formulas!$B$2:$B$3001,$A114))</f>
        <v>0</v>
      </c>
      <c r="DX114" s="21" t="n">
        <f aca="false">IF(OR($A114="",DX$4=""),0,COUNTIFS(Formulas!$A$2:$A$3001,DX$4,Formulas!$B$2:$B$3001,$A114))</f>
        <v>0</v>
      </c>
      <c r="DY114" s="21" t="n">
        <f aca="false">IF(OR($A114="",DY$4=""),0,COUNTIFS(Formulas!$A$2:$A$3001,DY$4,Formulas!$B$2:$B$3001,$A114))</f>
        <v>0</v>
      </c>
      <c r="DZ114" s="21" t="n">
        <f aca="false">IF(OR($A114="",DZ$4=""),0,COUNTIFS(Formulas!$A$2:$A$3001,DZ$4,Formulas!$B$2:$B$3001,$A114))</f>
        <v>0</v>
      </c>
      <c r="EA114" s="21" t="n">
        <f aca="false">IF(OR($A114="",EA$4=""),0,COUNTIFS(Formulas!$A$2:$A$3001,EA$4,Formulas!$B$2:$B$3001,$A114))</f>
        <v>0</v>
      </c>
      <c r="EB114" s="21" t="n">
        <f aca="false">IF(OR($A114="",EB$4=""),0,COUNTIFS(Formulas!$A$2:$A$3001,EB$4,Formulas!$B$2:$B$3001,$A114))</f>
        <v>0</v>
      </c>
      <c r="EC114" s="21" t="n">
        <f aca="false">IF(OR($A114="",EC$4=""),0,COUNTIFS(Formulas!$A$2:$A$3001,EC$4,Formulas!$B$2:$B$3001,$A114))</f>
        <v>0</v>
      </c>
      <c r="ED114" s="21" t="n">
        <f aca="false">IF(OR($A114="",ED$4=""),0,COUNTIFS(Formulas!$A$2:$A$3001,ED$4,Formulas!$B$2:$B$3001,$A114))</f>
        <v>0</v>
      </c>
      <c r="EE114" s="21" t="n">
        <f aca="false">IF(OR($A114="",EE$4=""),0,COUNTIFS(Formulas!$A$2:$A$3001,EE$4,Formulas!$B$2:$B$3001,$A114))</f>
        <v>0</v>
      </c>
      <c r="EF114" s="21" t="n">
        <f aca="false">IF(OR($A114="",EF$4=""),0,COUNTIFS(Formulas!$A$2:$A$3001,EF$4,Formulas!$B$2:$B$3001,$A114))</f>
        <v>0</v>
      </c>
      <c r="EG114" s="21" t="n">
        <f aca="false">IF(OR($A114="",EG$4=""),0,COUNTIFS(Formulas!$A$2:$A$3001,EG$4,Formulas!$B$2:$B$3001,$A114))</f>
        <v>0</v>
      </c>
      <c r="EH114" s="21" t="n">
        <f aca="false">IF(OR($A114="",EH$4=""),0,COUNTIFS(Formulas!$A$2:$A$3001,EH$4,Formulas!$B$2:$B$3001,$A114))</f>
        <v>0</v>
      </c>
      <c r="EI114" s="21" t="n">
        <f aca="false">IF(OR($A114="",EI$4=""),0,COUNTIFS(Formulas!$A$2:$A$3001,EI$4,Formulas!$B$2:$B$3001,$A114))</f>
        <v>0</v>
      </c>
      <c r="EJ114" s="21" t="n">
        <f aca="false">IF(OR($A114="",EJ$4=""),0,COUNTIFS(Formulas!$A$2:$A$3001,EJ$4,Formulas!$B$2:$B$3001,$A114))</f>
        <v>0</v>
      </c>
      <c r="EK114" s="21" t="n">
        <f aca="false">IF(OR($A114="",EK$4=""),0,COUNTIFS(Formulas!$A$2:$A$3001,EK$4,Formulas!$B$2:$B$3001,$A114))</f>
        <v>0</v>
      </c>
      <c r="EL114" s="21" t="n">
        <f aca="false">IF(OR($A114="",EL$4=""),0,COUNTIFS(Formulas!$A$2:$A$3001,EL$4,Formulas!$B$2:$B$3001,$A114))</f>
        <v>0</v>
      </c>
      <c r="EM114" s="21" t="n">
        <f aca="false">IF(OR($A114="",EM$4=""),0,COUNTIFS(Formulas!$A$2:$A$3001,EM$4,Formulas!$B$2:$B$3001,$A114))</f>
        <v>0</v>
      </c>
      <c r="EN114" s="21" t="n">
        <f aca="false">IF(OR($A114="",EN$4=""),0,COUNTIFS(Formulas!$A$2:$A$3001,EN$4,Formulas!$B$2:$B$3001,$A114))</f>
        <v>0</v>
      </c>
      <c r="EO114" s="21" t="n">
        <f aca="false">IF(OR($A114="",EO$4=""),0,COUNTIFS(Formulas!$A$2:$A$3001,EO$4,Formulas!$B$2:$B$3001,$A114))</f>
        <v>0</v>
      </c>
      <c r="EP114" s="21" t="n">
        <f aca="false">IF(OR($A114="",EP$4=""),0,COUNTIFS(Formulas!$A$2:$A$3001,EP$4,Formulas!$B$2:$B$3001,$A114))</f>
        <v>0</v>
      </c>
      <c r="EQ114" s="21" t="n">
        <f aca="false">IF(OR($A114="",EQ$4=""),0,COUNTIFS(Formulas!$A$2:$A$3001,EQ$4,Formulas!$B$2:$B$3001,$A114))</f>
        <v>0</v>
      </c>
      <c r="ER114" s="21" t="n">
        <f aca="false">IF(OR($A114="",ER$4=""),0,COUNTIFS(Formulas!$A$2:$A$3001,ER$4,Formulas!$B$2:$B$3001,$A114))</f>
        <v>0</v>
      </c>
      <c r="ES114" s="21" t="n">
        <f aca="false">IF(OR($A114="",ES$4=""),0,COUNTIFS(Formulas!$A$2:$A$3001,ES$4,Formulas!$B$2:$B$3001,$A114))</f>
        <v>0</v>
      </c>
      <c r="ET114" s="21" t="n">
        <f aca="false">IF(OR($A114="",ET$4=""),0,COUNTIFS(Formulas!$A$2:$A$3001,ET$4,Formulas!$B$2:$B$3001,$A114))</f>
        <v>0</v>
      </c>
      <c r="EU114" s="21" t="n">
        <f aca="false">IF(OR($A114="",EU$4=""),0,COUNTIFS(Formulas!$A$2:$A$3001,EU$4,Formulas!$B$2:$B$3001,$A114))</f>
        <v>0</v>
      </c>
      <c r="EV114" s="21" t="n">
        <f aca="false">IF(OR($A114="",EV$4=""),0,COUNTIFS(Formulas!$A$2:$A$3001,EV$4,Formulas!$B$2:$B$3001,$A114))</f>
        <v>0</v>
      </c>
    </row>
    <row r="115" customFormat="false" ht="15" hidden="false" customHeight="false" outlineLevel="0" collapsed="false">
      <c r="A115" s="13" t="str">
        <f aca="false">IF(INDEX(Materials!$A$2:$A$301,111)="","",INDEX(Materials!$A$2:$A$301,111))</f>
        <v>Exacol Brown HT</v>
      </c>
      <c r="B115" s="19" t="n">
        <f aca="false">IF(A115="","",COUNTIF(C115:EV115,"&gt;0"))</f>
        <v>2</v>
      </c>
      <c r="C115" s="21" t="n">
        <f aca="false">IF(OR($A115="",C$4=""),0,COUNTIFS(Formulas!$A$2:$A$3001,C$4,Formulas!$B$2:$B$3001,$A115))</f>
        <v>0</v>
      </c>
      <c r="D115" s="21" t="n">
        <f aca="false">IF(OR($A115="",D$4=""),0,COUNTIFS(Formulas!$A$2:$A$3001,D$4,Formulas!$B$2:$B$3001,$A115))</f>
        <v>0</v>
      </c>
      <c r="E115" s="21" t="n">
        <f aca="false">IF(OR($A115="",E$4=""),0,COUNTIFS(Formulas!$A$2:$A$3001,E$4,Formulas!$B$2:$B$3001,$A115))</f>
        <v>0</v>
      </c>
      <c r="F115" s="21" t="n">
        <f aca="false">IF(OR($A115="",F$4=""),0,COUNTIFS(Formulas!$A$2:$A$3001,F$4,Formulas!$B$2:$B$3001,$A115))</f>
        <v>0</v>
      </c>
      <c r="G115" s="21" t="n">
        <f aca="false">IF(OR($A115="",G$4=""),0,COUNTIFS(Formulas!$A$2:$A$3001,G$4,Formulas!$B$2:$B$3001,$A115))</f>
        <v>0</v>
      </c>
      <c r="H115" s="21" t="n">
        <f aca="false">IF(OR($A115="",H$4=""),0,COUNTIFS(Formulas!$A$2:$A$3001,H$4,Formulas!$B$2:$B$3001,$A115))</f>
        <v>0</v>
      </c>
      <c r="I115" s="21" t="n">
        <f aca="false">IF(OR($A115="",I$4=""),0,COUNTIFS(Formulas!$A$2:$A$3001,I$4,Formulas!$B$2:$B$3001,$A115))</f>
        <v>0</v>
      </c>
      <c r="J115" s="21" t="n">
        <f aca="false">IF(OR($A115="",J$4=""),0,COUNTIFS(Formulas!$A$2:$A$3001,J$4,Formulas!$B$2:$B$3001,$A115))</f>
        <v>0</v>
      </c>
      <c r="K115" s="21" t="n">
        <f aca="false">IF(OR($A115="",K$4=""),0,COUNTIFS(Formulas!$A$2:$A$3001,K$4,Formulas!$B$2:$B$3001,$A115))</f>
        <v>0</v>
      </c>
      <c r="L115" s="21" t="n">
        <f aca="false">IF(OR($A115="",L$4=""),0,COUNTIFS(Formulas!$A$2:$A$3001,L$4,Formulas!$B$2:$B$3001,$A115))</f>
        <v>0</v>
      </c>
      <c r="M115" s="21" t="n">
        <f aca="false">IF(OR($A115="",M$4=""),0,COUNTIFS(Formulas!$A$2:$A$3001,M$4,Formulas!$B$2:$B$3001,$A115))</f>
        <v>0</v>
      </c>
      <c r="N115" s="21" t="n">
        <f aca="false">IF(OR($A115="",N$4=""),0,COUNTIFS(Formulas!$A$2:$A$3001,N$4,Formulas!$B$2:$B$3001,$A115))</f>
        <v>0</v>
      </c>
      <c r="O115" s="21" t="n">
        <f aca="false">IF(OR($A115="",O$4=""),0,COUNTIFS(Formulas!$A$2:$A$3001,O$4,Formulas!$B$2:$B$3001,$A115))</f>
        <v>0</v>
      </c>
      <c r="P115" s="21" t="n">
        <f aca="false">IF(OR($A115="",P$4=""),0,COUNTIFS(Formulas!$A$2:$A$3001,P$4,Formulas!$B$2:$B$3001,$A115))</f>
        <v>0</v>
      </c>
      <c r="Q115" s="21" t="n">
        <f aca="false">IF(OR($A115="",Q$4=""),0,COUNTIFS(Formulas!$A$2:$A$3001,Q$4,Formulas!$B$2:$B$3001,$A115))</f>
        <v>0</v>
      </c>
      <c r="R115" s="21" t="n">
        <f aca="false">IF(OR($A115="",R$4=""),0,COUNTIFS(Formulas!$A$2:$A$3001,R$4,Formulas!$B$2:$B$3001,$A115))</f>
        <v>0</v>
      </c>
      <c r="S115" s="21" t="n">
        <f aca="false">IF(OR($A115="",S$4=""),0,COUNTIFS(Formulas!$A$2:$A$3001,S$4,Formulas!$B$2:$B$3001,$A115))</f>
        <v>0</v>
      </c>
      <c r="T115" s="21" t="n">
        <f aca="false">IF(OR($A115="",T$4=""),0,COUNTIFS(Formulas!$A$2:$A$3001,T$4,Formulas!$B$2:$B$3001,$A115))</f>
        <v>0</v>
      </c>
      <c r="U115" s="21" t="n">
        <f aca="false">IF(OR($A115="",U$4=""),0,COUNTIFS(Formulas!$A$2:$A$3001,U$4,Formulas!$B$2:$B$3001,$A115))</f>
        <v>0</v>
      </c>
      <c r="V115" s="21" t="n">
        <f aca="false">IF(OR($A115="",V$4=""),0,COUNTIFS(Formulas!$A$2:$A$3001,V$4,Formulas!$B$2:$B$3001,$A115))</f>
        <v>0</v>
      </c>
      <c r="W115" s="21" t="n">
        <f aca="false">IF(OR($A115="",W$4=""),0,COUNTIFS(Formulas!$A$2:$A$3001,W$4,Formulas!$B$2:$B$3001,$A115))</f>
        <v>0</v>
      </c>
      <c r="X115" s="21" t="n">
        <f aca="false">IF(OR($A115="",X$4=""),0,COUNTIFS(Formulas!$A$2:$A$3001,X$4,Formulas!$B$2:$B$3001,$A115))</f>
        <v>0</v>
      </c>
      <c r="Y115" s="21" t="n">
        <f aca="false">IF(OR($A115="",Y$4=""),0,COUNTIFS(Formulas!$A$2:$A$3001,Y$4,Formulas!$B$2:$B$3001,$A115))</f>
        <v>0</v>
      </c>
      <c r="Z115" s="21" t="n">
        <f aca="false">IF(OR($A115="",Z$4=""),0,COUNTIFS(Formulas!$A$2:$A$3001,Z$4,Formulas!$B$2:$B$3001,$A115))</f>
        <v>0</v>
      </c>
      <c r="AA115" s="21" t="n">
        <f aca="false">IF(OR($A115="",AA$4=""),0,COUNTIFS(Formulas!$A$2:$A$3001,AA$4,Formulas!$B$2:$B$3001,$A115))</f>
        <v>0</v>
      </c>
      <c r="AB115" s="21" t="n">
        <f aca="false">IF(OR($A115="",AB$4=""),0,COUNTIFS(Formulas!$A$2:$A$3001,AB$4,Formulas!$B$2:$B$3001,$A115))</f>
        <v>0</v>
      </c>
      <c r="AC115" s="21" t="n">
        <f aca="false">IF(OR($A115="",AC$4=""),0,COUNTIFS(Formulas!$A$2:$A$3001,AC$4,Formulas!$B$2:$B$3001,$A115))</f>
        <v>0</v>
      </c>
      <c r="AD115" s="21" t="n">
        <f aca="false">IF(OR($A115="",AD$4=""),0,COUNTIFS(Formulas!$A$2:$A$3001,AD$4,Formulas!$B$2:$B$3001,$A115))</f>
        <v>0</v>
      </c>
      <c r="AE115" s="21" t="n">
        <f aca="false">IF(OR($A115="",AE$4=""),0,COUNTIFS(Formulas!$A$2:$A$3001,AE$4,Formulas!$B$2:$B$3001,$A115))</f>
        <v>0</v>
      </c>
      <c r="AF115" s="21" t="n">
        <f aca="false">IF(OR($A115="",AF$4=""),0,COUNTIFS(Formulas!$A$2:$A$3001,AF$4,Formulas!$B$2:$B$3001,$A115))</f>
        <v>0</v>
      </c>
      <c r="AG115" s="21" t="n">
        <f aca="false">IF(OR($A115="",AG$4=""),0,COUNTIFS(Formulas!$A$2:$A$3001,AG$4,Formulas!$B$2:$B$3001,$A115))</f>
        <v>0</v>
      </c>
      <c r="AH115" s="21" t="n">
        <f aca="false">IF(OR($A115="",AH$4=""),0,COUNTIFS(Formulas!$A$2:$A$3001,AH$4,Formulas!$B$2:$B$3001,$A115))</f>
        <v>0</v>
      </c>
      <c r="AI115" s="21" t="n">
        <f aca="false">IF(OR($A115="",AI$4=""),0,COUNTIFS(Formulas!$A$2:$A$3001,AI$4,Formulas!$B$2:$B$3001,$A115))</f>
        <v>0</v>
      </c>
      <c r="AJ115" s="21" t="n">
        <f aca="false">IF(OR($A115="",AJ$4=""),0,COUNTIFS(Formulas!$A$2:$A$3001,AJ$4,Formulas!$B$2:$B$3001,$A115))</f>
        <v>0</v>
      </c>
      <c r="AK115" s="21" t="n">
        <f aca="false">IF(OR($A115="",AK$4=""),0,COUNTIFS(Formulas!$A$2:$A$3001,AK$4,Formulas!$B$2:$B$3001,$A115))</f>
        <v>0</v>
      </c>
      <c r="AL115" s="21" t="n">
        <f aca="false">IF(OR($A115="",AL$4=""),0,COUNTIFS(Formulas!$A$2:$A$3001,AL$4,Formulas!$B$2:$B$3001,$A115))</f>
        <v>0</v>
      </c>
      <c r="AM115" s="21" t="n">
        <f aca="false">IF(OR($A115="",AM$4=""),0,COUNTIFS(Formulas!$A$2:$A$3001,AM$4,Formulas!$B$2:$B$3001,$A115))</f>
        <v>0</v>
      </c>
      <c r="AN115" s="21" t="n">
        <f aca="false">IF(OR($A115="",AN$4=""),0,COUNTIFS(Formulas!$A$2:$A$3001,AN$4,Formulas!$B$2:$B$3001,$A115))</f>
        <v>0</v>
      </c>
      <c r="AO115" s="21" t="n">
        <f aca="false">IF(OR($A115="",AO$4=""),0,COUNTIFS(Formulas!$A$2:$A$3001,AO$4,Formulas!$B$2:$B$3001,$A115))</f>
        <v>0</v>
      </c>
      <c r="AP115" s="21" t="n">
        <f aca="false">IF(OR($A115="",AP$4=""),0,COUNTIFS(Formulas!$A$2:$A$3001,AP$4,Formulas!$B$2:$B$3001,$A115))</f>
        <v>0</v>
      </c>
      <c r="AQ115" s="21" t="n">
        <f aca="false">IF(OR($A115="",AQ$4=""),0,COUNTIFS(Formulas!$A$2:$A$3001,AQ$4,Formulas!$B$2:$B$3001,$A115))</f>
        <v>0</v>
      </c>
      <c r="AR115" s="21" t="n">
        <f aca="false">IF(OR($A115="",AR$4=""),0,COUNTIFS(Formulas!$A$2:$A$3001,AR$4,Formulas!$B$2:$B$3001,$A115))</f>
        <v>0</v>
      </c>
      <c r="AS115" s="21" t="n">
        <f aca="false">IF(OR($A115="",AS$4=""),0,COUNTIFS(Formulas!$A$2:$A$3001,AS$4,Formulas!$B$2:$B$3001,$A115))</f>
        <v>0</v>
      </c>
      <c r="AT115" s="21" t="n">
        <f aca="false">IF(OR($A115="",AT$4=""),0,COUNTIFS(Formulas!$A$2:$A$3001,AT$4,Formulas!$B$2:$B$3001,$A115))</f>
        <v>0</v>
      </c>
      <c r="AU115" s="21" t="n">
        <f aca="false">IF(OR($A115="",AU$4=""),0,COUNTIFS(Formulas!$A$2:$A$3001,AU$4,Formulas!$B$2:$B$3001,$A115))</f>
        <v>0</v>
      </c>
      <c r="AV115" s="21" t="n">
        <f aca="false">IF(OR($A115="",AV$4=""),0,COUNTIFS(Formulas!$A$2:$A$3001,AV$4,Formulas!$B$2:$B$3001,$A115))</f>
        <v>0</v>
      </c>
      <c r="AW115" s="21" t="n">
        <f aca="false">IF(OR($A115="",AW$4=""),0,COUNTIFS(Formulas!$A$2:$A$3001,AW$4,Formulas!$B$2:$B$3001,$A115))</f>
        <v>1</v>
      </c>
      <c r="AX115" s="21" t="n">
        <f aca="false">IF(OR($A115="",AX$4=""),0,COUNTIFS(Formulas!$A$2:$A$3001,AX$4,Formulas!$B$2:$B$3001,$A115))</f>
        <v>0</v>
      </c>
      <c r="AY115" s="21" t="n">
        <f aca="false">IF(OR($A115="",AY$4=""),0,COUNTIFS(Formulas!$A$2:$A$3001,AY$4,Formulas!$B$2:$B$3001,$A115))</f>
        <v>0</v>
      </c>
      <c r="AZ115" s="21" t="n">
        <f aca="false">IF(OR($A115="",AZ$4=""),0,COUNTIFS(Formulas!$A$2:$A$3001,AZ$4,Formulas!$B$2:$B$3001,$A115))</f>
        <v>0</v>
      </c>
      <c r="BA115" s="21" t="n">
        <f aca="false">IF(OR($A115="",BA$4=""),0,COUNTIFS(Formulas!$A$2:$A$3001,BA$4,Formulas!$B$2:$B$3001,$A115))</f>
        <v>0</v>
      </c>
      <c r="BB115" s="21" t="n">
        <f aca="false">IF(OR($A115="",BB$4=""),0,COUNTIFS(Formulas!$A$2:$A$3001,BB$4,Formulas!$B$2:$B$3001,$A115))</f>
        <v>0</v>
      </c>
      <c r="BC115" s="21" t="n">
        <f aca="false">IF(OR($A115="",BC$4=""),0,COUNTIFS(Formulas!$A$2:$A$3001,BC$4,Formulas!$B$2:$B$3001,$A115))</f>
        <v>0</v>
      </c>
      <c r="BD115" s="21" t="n">
        <f aca="false">IF(OR($A115="",BD$4=""),0,COUNTIFS(Formulas!$A$2:$A$3001,BD$4,Formulas!$B$2:$B$3001,$A115))</f>
        <v>0</v>
      </c>
      <c r="BE115" s="21" t="n">
        <f aca="false">IF(OR($A115="",BE$4=""),0,COUNTIFS(Formulas!$A$2:$A$3001,BE$4,Formulas!$B$2:$B$3001,$A115))</f>
        <v>0</v>
      </c>
      <c r="BF115" s="21" t="n">
        <f aca="false">IF(OR($A115="",BF$4=""),0,COUNTIFS(Formulas!$A$2:$A$3001,BF$4,Formulas!$B$2:$B$3001,$A115))</f>
        <v>0</v>
      </c>
      <c r="BG115" s="21" t="n">
        <f aca="false">IF(OR($A115="",BG$4=""),0,COUNTIFS(Formulas!$A$2:$A$3001,BG$4,Formulas!$B$2:$B$3001,$A115))</f>
        <v>0</v>
      </c>
      <c r="BH115" s="21" t="n">
        <f aca="false">IF(OR($A115="",BH$4=""),0,COUNTIFS(Formulas!$A$2:$A$3001,BH$4,Formulas!$B$2:$B$3001,$A115))</f>
        <v>0</v>
      </c>
      <c r="BI115" s="21" t="n">
        <f aca="false">IF(OR($A115="",BI$4=""),0,COUNTIFS(Formulas!$A$2:$A$3001,BI$4,Formulas!$B$2:$B$3001,$A115))</f>
        <v>0</v>
      </c>
      <c r="BJ115" s="21" t="n">
        <f aca="false">IF(OR($A115="",BJ$4=""),0,COUNTIFS(Formulas!$A$2:$A$3001,BJ$4,Formulas!$B$2:$B$3001,$A115))</f>
        <v>0</v>
      </c>
      <c r="BK115" s="21" t="n">
        <f aca="false">IF(OR($A115="",BK$4=""),0,COUNTIFS(Formulas!$A$2:$A$3001,BK$4,Formulas!$B$2:$B$3001,$A115))</f>
        <v>0</v>
      </c>
      <c r="BL115" s="21" t="n">
        <f aca="false">IF(OR($A115="",BL$4=""),0,COUNTIFS(Formulas!$A$2:$A$3001,BL$4,Formulas!$B$2:$B$3001,$A115))</f>
        <v>0</v>
      </c>
      <c r="BM115" s="21" t="n">
        <f aca="false">IF(OR($A115="",BM$4=""),0,COUNTIFS(Formulas!$A$2:$A$3001,BM$4,Formulas!$B$2:$B$3001,$A115))</f>
        <v>0</v>
      </c>
      <c r="BN115" s="21" t="n">
        <f aca="false">IF(OR($A115="",BN$4=""),0,COUNTIFS(Formulas!$A$2:$A$3001,BN$4,Formulas!$B$2:$B$3001,$A115))</f>
        <v>0</v>
      </c>
      <c r="BO115" s="21" t="n">
        <f aca="false">IF(OR($A115="",BO$4=""),0,COUNTIFS(Formulas!$A$2:$A$3001,BO$4,Formulas!$B$2:$B$3001,$A115))</f>
        <v>0</v>
      </c>
      <c r="BP115" s="21" t="n">
        <f aca="false">IF(OR($A115="",BP$4=""),0,COUNTIFS(Formulas!$A$2:$A$3001,BP$4,Formulas!$B$2:$B$3001,$A115))</f>
        <v>0</v>
      </c>
      <c r="BQ115" s="21" t="n">
        <f aca="false">IF(OR($A115="",BQ$4=""),0,COUNTIFS(Formulas!$A$2:$A$3001,BQ$4,Formulas!$B$2:$B$3001,$A115))</f>
        <v>0</v>
      </c>
      <c r="BR115" s="21" t="n">
        <f aca="false">IF(OR($A115="",BR$4=""),0,COUNTIFS(Formulas!$A$2:$A$3001,BR$4,Formulas!$B$2:$B$3001,$A115))</f>
        <v>0</v>
      </c>
      <c r="BS115" s="21" t="n">
        <f aca="false">IF(OR($A115="",BS$4=""),0,COUNTIFS(Formulas!$A$2:$A$3001,BS$4,Formulas!$B$2:$B$3001,$A115))</f>
        <v>0</v>
      </c>
      <c r="BT115" s="21" t="n">
        <f aca="false">IF(OR($A115="",BT$4=""),0,COUNTIFS(Formulas!$A$2:$A$3001,BT$4,Formulas!$B$2:$B$3001,$A115))</f>
        <v>0</v>
      </c>
      <c r="BU115" s="21" t="n">
        <f aca="false">IF(OR($A115="",BU$4=""),0,COUNTIFS(Formulas!$A$2:$A$3001,BU$4,Formulas!$B$2:$B$3001,$A115))</f>
        <v>0</v>
      </c>
      <c r="BV115" s="21" t="n">
        <f aca="false">IF(OR($A115="",BV$4=""),0,COUNTIFS(Formulas!$A$2:$A$3001,BV$4,Formulas!$B$2:$B$3001,$A115))</f>
        <v>0</v>
      </c>
      <c r="BW115" s="21" t="n">
        <f aca="false">IF(OR($A115="",BW$4=""),0,COUNTIFS(Formulas!$A$2:$A$3001,BW$4,Formulas!$B$2:$B$3001,$A115))</f>
        <v>0</v>
      </c>
      <c r="BX115" s="21" t="n">
        <f aca="false">IF(OR($A115="",BX$4=""),0,COUNTIFS(Formulas!$A$2:$A$3001,BX$4,Formulas!$B$2:$B$3001,$A115))</f>
        <v>0</v>
      </c>
      <c r="BY115" s="21" t="n">
        <f aca="false">IF(OR($A115="",BY$4=""),0,COUNTIFS(Formulas!$A$2:$A$3001,BY$4,Formulas!$B$2:$B$3001,$A115))</f>
        <v>0</v>
      </c>
      <c r="BZ115" s="21" t="n">
        <f aca="false">IF(OR($A115="",BZ$4=""),0,COUNTIFS(Formulas!$A$2:$A$3001,BZ$4,Formulas!$B$2:$B$3001,$A115))</f>
        <v>0</v>
      </c>
      <c r="CA115" s="21" t="n">
        <f aca="false">IF(OR($A115="",CA$4=""),0,COUNTIFS(Formulas!$A$2:$A$3001,CA$4,Formulas!$B$2:$B$3001,$A115))</f>
        <v>0</v>
      </c>
      <c r="CB115" s="21" t="n">
        <f aca="false">IF(OR($A115="",CB$4=""),0,COUNTIFS(Formulas!$A$2:$A$3001,CB$4,Formulas!$B$2:$B$3001,$A115))</f>
        <v>0</v>
      </c>
      <c r="CC115" s="21" t="n">
        <f aca="false">IF(OR($A115="",CC$4=""),0,COUNTIFS(Formulas!$A$2:$A$3001,CC$4,Formulas!$B$2:$B$3001,$A115))</f>
        <v>0</v>
      </c>
      <c r="CD115" s="21" t="n">
        <f aca="false">IF(OR($A115="",CD$4=""),0,COUNTIFS(Formulas!$A$2:$A$3001,CD$4,Formulas!$B$2:$B$3001,$A115))</f>
        <v>1</v>
      </c>
      <c r="CE115" s="21" t="n">
        <f aca="false">IF(OR($A115="",CE$4=""),0,COUNTIFS(Formulas!$A$2:$A$3001,CE$4,Formulas!$B$2:$B$3001,$A115))</f>
        <v>0</v>
      </c>
      <c r="CF115" s="21" t="n">
        <f aca="false">IF(OR($A115="",CF$4=""),0,COUNTIFS(Formulas!$A$2:$A$3001,CF$4,Formulas!$B$2:$B$3001,$A115))</f>
        <v>0</v>
      </c>
      <c r="CG115" s="21" t="n">
        <f aca="false">IF(OR($A115="",CG$4=""),0,COUNTIFS(Formulas!$A$2:$A$3001,CG$4,Formulas!$B$2:$B$3001,$A115))</f>
        <v>0</v>
      </c>
      <c r="CH115" s="21" t="n">
        <f aca="false">IF(OR($A115="",CH$4=""),0,COUNTIFS(Formulas!$A$2:$A$3001,CH$4,Formulas!$B$2:$B$3001,$A115))</f>
        <v>0</v>
      </c>
      <c r="CI115" s="21" t="n">
        <f aca="false">IF(OR($A115="",CI$4=""),0,COUNTIFS(Formulas!$A$2:$A$3001,CI$4,Formulas!$B$2:$B$3001,$A115))</f>
        <v>0</v>
      </c>
      <c r="CJ115" s="21" t="n">
        <f aca="false">IF(OR($A115="",CJ$4=""),0,COUNTIFS(Formulas!$A$2:$A$3001,CJ$4,Formulas!$B$2:$B$3001,$A115))</f>
        <v>0</v>
      </c>
      <c r="CK115" s="21" t="n">
        <f aca="false">IF(OR($A115="",CK$4=""),0,COUNTIFS(Formulas!$A$2:$A$3001,CK$4,Formulas!$B$2:$B$3001,$A115))</f>
        <v>0</v>
      </c>
      <c r="CL115" s="21" t="n">
        <f aca="false">IF(OR($A115="",CL$4=""),0,COUNTIFS(Formulas!$A$2:$A$3001,CL$4,Formulas!$B$2:$B$3001,$A115))</f>
        <v>0</v>
      </c>
      <c r="CM115" s="21" t="n">
        <f aca="false">IF(OR($A115="",CM$4=""),0,COUNTIFS(Formulas!$A$2:$A$3001,CM$4,Formulas!$B$2:$B$3001,$A115))</f>
        <v>0</v>
      </c>
      <c r="CN115" s="21" t="n">
        <f aca="false">IF(OR($A115="",CN$4=""),0,COUNTIFS(Formulas!$A$2:$A$3001,CN$4,Formulas!$B$2:$B$3001,$A115))</f>
        <v>0</v>
      </c>
      <c r="CO115" s="21" t="n">
        <f aca="false">IF(OR($A115="",CO$4=""),0,COUNTIFS(Formulas!$A$2:$A$3001,CO$4,Formulas!$B$2:$B$3001,$A115))</f>
        <v>0</v>
      </c>
      <c r="CP115" s="21" t="n">
        <f aca="false">IF(OR($A115="",CP$4=""),0,COUNTIFS(Formulas!$A$2:$A$3001,CP$4,Formulas!$B$2:$B$3001,$A115))</f>
        <v>0</v>
      </c>
      <c r="CQ115" s="21" t="n">
        <f aca="false">IF(OR($A115="",CQ$4=""),0,COUNTIFS(Formulas!$A$2:$A$3001,CQ$4,Formulas!$B$2:$B$3001,$A115))</f>
        <v>0</v>
      </c>
      <c r="CR115" s="21" t="n">
        <f aca="false">IF(OR($A115="",CR$4=""),0,COUNTIFS(Formulas!$A$2:$A$3001,CR$4,Formulas!$B$2:$B$3001,$A115))</f>
        <v>0</v>
      </c>
      <c r="CS115" s="21" t="n">
        <f aca="false">IF(OR($A115="",CS$4=""),0,COUNTIFS(Formulas!$A$2:$A$3001,CS$4,Formulas!$B$2:$B$3001,$A115))</f>
        <v>0</v>
      </c>
      <c r="CT115" s="21" t="n">
        <f aca="false">IF(OR($A115="",CT$4=""),0,COUNTIFS(Formulas!$A$2:$A$3001,CT$4,Formulas!$B$2:$B$3001,$A115))</f>
        <v>0</v>
      </c>
      <c r="CU115" s="21" t="n">
        <f aca="false">IF(OR($A115="",CU$4=""),0,COUNTIFS(Formulas!$A$2:$A$3001,CU$4,Formulas!$B$2:$B$3001,$A115))</f>
        <v>0</v>
      </c>
      <c r="CV115" s="21" t="n">
        <f aca="false">IF(OR($A115="",CV$4=""),0,COUNTIFS(Formulas!$A$2:$A$3001,CV$4,Formulas!$B$2:$B$3001,$A115))</f>
        <v>0</v>
      </c>
      <c r="CW115" s="21" t="n">
        <f aca="false">IF(OR($A115="",CW$4=""),0,COUNTIFS(Formulas!$A$2:$A$3001,CW$4,Formulas!$B$2:$B$3001,$A115))</f>
        <v>0</v>
      </c>
      <c r="CX115" s="21" t="n">
        <f aca="false">IF(OR($A115="",CX$4=""),0,COUNTIFS(Formulas!$A$2:$A$3001,CX$4,Formulas!$B$2:$B$3001,$A115))</f>
        <v>0</v>
      </c>
      <c r="CY115" s="21" t="n">
        <f aca="false">IF(OR($A115="",CY$4=""),0,COUNTIFS(Formulas!$A$2:$A$3001,CY$4,Formulas!$B$2:$B$3001,$A115))</f>
        <v>0</v>
      </c>
      <c r="CZ115" s="21" t="n">
        <f aca="false">IF(OR($A115="",CZ$4=""),0,COUNTIFS(Formulas!$A$2:$A$3001,CZ$4,Formulas!$B$2:$B$3001,$A115))</f>
        <v>0</v>
      </c>
      <c r="DA115" s="21" t="n">
        <f aca="false">IF(OR($A115="",DA$4=""),0,COUNTIFS(Formulas!$A$2:$A$3001,DA$4,Formulas!$B$2:$B$3001,$A115))</f>
        <v>0</v>
      </c>
      <c r="DB115" s="21" t="n">
        <f aca="false">IF(OR($A115="",DB$4=""),0,COUNTIFS(Formulas!$A$2:$A$3001,DB$4,Formulas!$B$2:$B$3001,$A115))</f>
        <v>0</v>
      </c>
      <c r="DC115" s="21" t="n">
        <f aca="false">IF(OR($A115="",DC$4=""),0,COUNTIFS(Formulas!$A$2:$A$3001,DC$4,Formulas!$B$2:$B$3001,$A115))</f>
        <v>0</v>
      </c>
      <c r="DD115" s="21" t="n">
        <f aca="false">IF(OR($A115="",DD$4=""),0,COUNTIFS(Formulas!$A$2:$A$3001,DD$4,Formulas!$B$2:$B$3001,$A115))</f>
        <v>0</v>
      </c>
      <c r="DE115" s="21" t="n">
        <f aca="false">IF(OR($A115="",DE$4=""),0,COUNTIFS(Formulas!$A$2:$A$3001,DE$4,Formulas!$B$2:$B$3001,$A115))</f>
        <v>0</v>
      </c>
      <c r="DF115" s="21" t="n">
        <f aca="false">IF(OR($A115="",DF$4=""),0,COUNTIFS(Formulas!$A$2:$A$3001,DF$4,Formulas!$B$2:$B$3001,$A115))</f>
        <v>0</v>
      </c>
      <c r="DG115" s="21" t="n">
        <f aca="false">IF(OR($A115="",DG$4=""),0,COUNTIFS(Formulas!$A$2:$A$3001,DG$4,Formulas!$B$2:$B$3001,$A115))</f>
        <v>0</v>
      </c>
      <c r="DH115" s="21" t="n">
        <f aca="false">IF(OR($A115="",DH$4=""),0,COUNTIFS(Formulas!$A$2:$A$3001,DH$4,Formulas!$B$2:$B$3001,$A115))</f>
        <v>0</v>
      </c>
      <c r="DI115" s="21" t="n">
        <f aca="false">IF(OR($A115="",DI$4=""),0,COUNTIFS(Formulas!$A$2:$A$3001,DI$4,Formulas!$B$2:$B$3001,$A115))</f>
        <v>0</v>
      </c>
      <c r="DJ115" s="21" t="n">
        <f aca="false">IF(OR($A115="",DJ$4=""),0,COUNTIFS(Formulas!$A$2:$A$3001,DJ$4,Formulas!$B$2:$B$3001,$A115))</f>
        <v>0</v>
      </c>
      <c r="DK115" s="21" t="n">
        <f aca="false">IF(OR($A115="",DK$4=""),0,COUNTIFS(Formulas!$A$2:$A$3001,DK$4,Formulas!$B$2:$B$3001,$A115))</f>
        <v>0</v>
      </c>
      <c r="DL115" s="21" t="n">
        <f aca="false">IF(OR($A115="",DL$4=""),0,COUNTIFS(Formulas!$A$2:$A$3001,DL$4,Formulas!$B$2:$B$3001,$A115))</f>
        <v>0</v>
      </c>
      <c r="DM115" s="21" t="n">
        <f aca="false">IF(OR($A115="",DM$4=""),0,COUNTIFS(Formulas!$A$2:$A$3001,DM$4,Formulas!$B$2:$B$3001,$A115))</f>
        <v>0</v>
      </c>
      <c r="DN115" s="21" t="n">
        <f aca="false">IF(OR($A115="",DN$4=""),0,COUNTIFS(Formulas!$A$2:$A$3001,DN$4,Formulas!$B$2:$B$3001,$A115))</f>
        <v>0</v>
      </c>
      <c r="DO115" s="21" t="n">
        <f aca="false">IF(OR($A115="",DO$4=""),0,COUNTIFS(Formulas!$A$2:$A$3001,DO$4,Formulas!$B$2:$B$3001,$A115))</f>
        <v>0</v>
      </c>
      <c r="DP115" s="21" t="n">
        <f aca="false">IF(OR($A115="",DP$4=""),0,COUNTIFS(Formulas!$A$2:$A$3001,DP$4,Formulas!$B$2:$B$3001,$A115))</f>
        <v>0</v>
      </c>
      <c r="DQ115" s="21" t="n">
        <f aca="false">IF(OR($A115="",DQ$4=""),0,COUNTIFS(Formulas!$A$2:$A$3001,DQ$4,Formulas!$B$2:$B$3001,$A115))</f>
        <v>0</v>
      </c>
      <c r="DR115" s="21" t="n">
        <f aca="false">IF(OR($A115="",DR$4=""),0,COUNTIFS(Formulas!$A$2:$A$3001,DR$4,Formulas!$B$2:$B$3001,$A115))</f>
        <v>0</v>
      </c>
      <c r="DS115" s="21" t="n">
        <f aca="false">IF(OR($A115="",DS$4=""),0,COUNTIFS(Formulas!$A$2:$A$3001,DS$4,Formulas!$B$2:$B$3001,$A115))</f>
        <v>0</v>
      </c>
      <c r="DT115" s="21" t="n">
        <f aca="false">IF(OR($A115="",DT$4=""),0,COUNTIFS(Formulas!$A$2:$A$3001,DT$4,Formulas!$B$2:$B$3001,$A115))</f>
        <v>0</v>
      </c>
      <c r="DU115" s="21" t="n">
        <f aca="false">IF(OR($A115="",DU$4=""),0,COUNTIFS(Formulas!$A$2:$A$3001,DU$4,Formulas!$B$2:$B$3001,$A115))</f>
        <v>0</v>
      </c>
      <c r="DV115" s="21" t="n">
        <f aca="false">IF(OR($A115="",DV$4=""),0,COUNTIFS(Formulas!$A$2:$A$3001,DV$4,Formulas!$B$2:$B$3001,$A115))</f>
        <v>0</v>
      </c>
      <c r="DW115" s="21" t="n">
        <f aca="false">IF(OR($A115="",DW$4=""),0,COUNTIFS(Formulas!$A$2:$A$3001,DW$4,Formulas!$B$2:$B$3001,$A115))</f>
        <v>0</v>
      </c>
      <c r="DX115" s="21" t="n">
        <f aca="false">IF(OR($A115="",DX$4=""),0,COUNTIFS(Formulas!$A$2:$A$3001,DX$4,Formulas!$B$2:$B$3001,$A115))</f>
        <v>0</v>
      </c>
      <c r="DY115" s="21" t="n">
        <f aca="false">IF(OR($A115="",DY$4=""),0,COUNTIFS(Formulas!$A$2:$A$3001,DY$4,Formulas!$B$2:$B$3001,$A115))</f>
        <v>0</v>
      </c>
      <c r="DZ115" s="21" t="n">
        <f aca="false">IF(OR($A115="",DZ$4=""),0,COUNTIFS(Formulas!$A$2:$A$3001,DZ$4,Formulas!$B$2:$B$3001,$A115))</f>
        <v>0</v>
      </c>
      <c r="EA115" s="21" t="n">
        <f aca="false">IF(OR($A115="",EA$4=""),0,COUNTIFS(Formulas!$A$2:$A$3001,EA$4,Formulas!$B$2:$B$3001,$A115))</f>
        <v>0</v>
      </c>
      <c r="EB115" s="21" t="n">
        <f aca="false">IF(OR($A115="",EB$4=""),0,COUNTIFS(Formulas!$A$2:$A$3001,EB$4,Formulas!$B$2:$B$3001,$A115))</f>
        <v>0</v>
      </c>
      <c r="EC115" s="21" t="n">
        <f aca="false">IF(OR($A115="",EC$4=""),0,COUNTIFS(Formulas!$A$2:$A$3001,EC$4,Formulas!$B$2:$B$3001,$A115))</f>
        <v>0</v>
      </c>
      <c r="ED115" s="21" t="n">
        <f aca="false">IF(OR($A115="",ED$4=""),0,COUNTIFS(Formulas!$A$2:$A$3001,ED$4,Formulas!$B$2:$B$3001,$A115))</f>
        <v>0</v>
      </c>
      <c r="EE115" s="21" t="n">
        <f aca="false">IF(OR($A115="",EE$4=""),0,COUNTIFS(Formulas!$A$2:$A$3001,EE$4,Formulas!$B$2:$B$3001,$A115))</f>
        <v>0</v>
      </c>
      <c r="EF115" s="21" t="n">
        <f aca="false">IF(OR($A115="",EF$4=""),0,COUNTIFS(Formulas!$A$2:$A$3001,EF$4,Formulas!$B$2:$B$3001,$A115))</f>
        <v>0</v>
      </c>
      <c r="EG115" s="21" t="n">
        <f aca="false">IF(OR($A115="",EG$4=""),0,COUNTIFS(Formulas!$A$2:$A$3001,EG$4,Formulas!$B$2:$B$3001,$A115))</f>
        <v>0</v>
      </c>
      <c r="EH115" s="21" t="n">
        <f aca="false">IF(OR($A115="",EH$4=""),0,COUNTIFS(Formulas!$A$2:$A$3001,EH$4,Formulas!$B$2:$B$3001,$A115))</f>
        <v>0</v>
      </c>
      <c r="EI115" s="21" t="n">
        <f aca="false">IF(OR($A115="",EI$4=""),0,COUNTIFS(Formulas!$A$2:$A$3001,EI$4,Formulas!$B$2:$B$3001,$A115))</f>
        <v>0</v>
      </c>
      <c r="EJ115" s="21" t="n">
        <f aca="false">IF(OR($A115="",EJ$4=""),0,COUNTIFS(Formulas!$A$2:$A$3001,EJ$4,Formulas!$B$2:$B$3001,$A115))</f>
        <v>0</v>
      </c>
      <c r="EK115" s="21" t="n">
        <f aca="false">IF(OR($A115="",EK$4=""),0,COUNTIFS(Formulas!$A$2:$A$3001,EK$4,Formulas!$B$2:$B$3001,$A115))</f>
        <v>0</v>
      </c>
      <c r="EL115" s="21" t="n">
        <f aca="false">IF(OR($A115="",EL$4=""),0,COUNTIFS(Formulas!$A$2:$A$3001,EL$4,Formulas!$B$2:$B$3001,$A115))</f>
        <v>0</v>
      </c>
      <c r="EM115" s="21" t="n">
        <f aca="false">IF(OR($A115="",EM$4=""),0,COUNTIFS(Formulas!$A$2:$A$3001,EM$4,Formulas!$B$2:$B$3001,$A115))</f>
        <v>0</v>
      </c>
      <c r="EN115" s="21" t="n">
        <f aca="false">IF(OR($A115="",EN$4=""),0,COUNTIFS(Formulas!$A$2:$A$3001,EN$4,Formulas!$B$2:$B$3001,$A115))</f>
        <v>0</v>
      </c>
      <c r="EO115" s="21" t="n">
        <f aca="false">IF(OR($A115="",EO$4=""),0,COUNTIFS(Formulas!$A$2:$A$3001,EO$4,Formulas!$B$2:$B$3001,$A115))</f>
        <v>0</v>
      </c>
      <c r="EP115" s="21" t="n">
        <f aca="false">IF(OR($A115="",EP$4=""),0,COUNTIFS(Formulas!$A$2:$A$3001,EP$4,Formulas!$B$2:$B$3001,$A115))</f>
        <v>0</v>
      </c>
      <c r="EQ115" s="21" t="n">
        <f aca="false">IF(OR($A115="",EQ$4=""),0,COUNTIFS(Formulas!$A$2:$A$3001,EQ$4,Formulas!$B$2:$B$3001,$A115))</f>
        <v>0</v>
      </c>
      <c r="ER115" s="21" t="n">
        <f aca="false">IF(OR($A115="",ER$4=""),0,COUNTIFS(Formulas!$A$2:$A$3001,ER$4,Formulas!$B$2:$B$3001,$A115))</f>
        <v>0</v>
      </c>
      <c r="ES115" s="21" t="n">
        <f aca="false">IF(OR($A115="",ES$4=""),0,COUNTIFS(Formulas!$A$2:$A$3001,ES$4,Formulas!$B$2:$B$3001,$A115))</f>
        <v>0</v>
      </c>
      <c r="ET115" s="21" t="n">
        <f aca="false">IF(OR($A115="",ET$4=""),0,COUNTIFS(Formulas!$A$2:$A$3001,ET$4,Formulas!$B$2:$B$3001,$A115))</f>
        <v>0</v>
      </c>
      <c r="EU115" s="21" t="n">
        <f aca="false">IF(OR($A115="",EU$4=""),0,COUNTIFS(Formulas!$A$2:$A$3001,EU$4,Formulas!$B$2:$B$3001,$A115))</f>
        <v>0</v>
      </c>
      <c r="EV115" s="21" t="n">
        <f aca="false">IF(OR($A115="",EV$4=""),0,COUNTIFS(Formulas!$A$2:$A$3001,EV$4,Formulas!$B$2:$B$3001,$A115))</f>
        <v>0</v>
      </c>
    </row>
    <row r="116" customFormat="false" ht="15" hidden="false" customHeight="false" outlineLevel="0" collapsed="false">
      <c r="A116" s="13" t="str">
        <f aca="false">IF(INDEX(Materials!$A$2:$A$301,112)="","",INDEX(Materials!$A$2:$A$301,112))</f>
        <v>Ferric Oxide Black</v>
      </c>
      <c r="B116" s="19" t="n">
        <f aca="false">IF(A116="","",COUNTIF(C116:EV116,"&gt;0"))</f>
        <v>8</v>
      </c>
      <c r="C116" s="21" t="n">
        <f aca="false">IF(OR($A116="",C$4=""),0,COUNTIFS(Formulas!$A$2:$A$3001,C$4,Formulas!$B$2:$B$3001,$A116))</f>
        <v>0</v>
      </c>
      <c r="D116" s="21" t="n">
        <f aca="false">IF(OR($A116="",D$4=""),0,COUNTIFS(Formulas!$A$2:$A$3001,D$4,Formulas!$B$2:$B$3001,$A116))</f>
        <v>0</v>
      </c>
      <c r="E116" s="21" t="n">
        <f aca="false">IF(OR($A116="",E$4=""),0,COUNTIFS(Formulas!$A$2:$A$3001,E$4,Formulas!$B$2:$B$3001,$A116))</f>
        <v>0</v>
      </c>
      <c r="F116" s="21" t="n">
        <f aca="false">IF(OR($A116="",F$4=""),0,COUNTIFS(Formulas!$A$2:$A$3001,F$4,Formulas!$B$2:$B$3001,$A116))</f>
        <v>1</v>
      </c>
      <c r="G116" s="21" t="n">
        <f aca="false">IF(OR($A116="",G$4=""),0,COUNTIFS(Formulas!$A$2:$A$3001,G$4,Formulas!$B$2:$B$3001,$A116))</f>
        <v>1</v>
      </c>
      <c r="H116" s="21" t="n">
        <f aca="false">IF(OR($A116="",H$4=""),0,COUNTIFS(Formulas!$A$2:$A$3001,H$4,Formulas!$B$2:$B$3001,$A116))</f>
        <v>1</v>
      </c>
      <c r="I116" s="21" t="n">
        <f aca="false">IF(OR($A116="",I$4=""),0,COUNTIFS(Formulas!$A$2:$A$3001,I$4,Formulas!$B$2:$B$3001,$A116))</f>
        <v>0</v>
      </c>
      <c r="J116" s="21" t="n">
        <f aca="false">IF(OR($A116="",J$4=""),0,COUNTIFS(Formulas!$A$2:$A$3001,J$4,Formulas!$B$2:$B$3001,$A116))</f>
        <v>0</v>
      </c>
      <c r="K116" s="21" t="n">
        <f aca="false">IF(OR($A116="",K$4=""),0,COUNTIFS(Formulas!$A$2:$A$3001,K$4,Formulas!$B$2:$B$3001,$A116))</f>
        <v>0</v>
      </c>
      <c r="L116" s="21" t="n">
        <f aca="false">IF(OR($A116="",L$4=""),0,COUNTIFS(Formulas!$A$2:$A$3001,L$4,Formulas!$B$2:$B$3001,$A116))</f>
        <v>0</v>
      </c>
      <c r="M116" s="21" t="n">
        <f aca="false">IF(OR($A116="",M$4=""),0,COUNTIFS(Formulas!$A$2:$A$3001,M$4,Formulas!$B$2:$B$3001,$A116))</f>
        <v>0</v>
      </c>
      <c r="N116" s="21" t="n">
        <f aca="false">IF(OR($A116="",N$4=""),0,COUNTIFS(Formulas!$A$2:$A$3001,N$4,Formulas!$B$2:$B$3001,$A116))</f>
        <v>0</v>
      </c>
      <c r="O116" s="21" t="n">
        <f aca="false">IF(OR($A116="",O$4=""),0,COUNTIFS(Formulas!$A$2:$A$3001,O$4,Formulas!$B$2:$B$3001,$A116))</f>
        <v>1</v>
      </c>
      <c r="P116" s="21" t="n">
        <f aca="false">IF(OR($A116="",P$4=""),0,COUNTIFS(Formulas!$A$2:$A$3001,P$4,Formulas!$B$2:$B$3001,$A116))</f>
        <v>0</v>
      </c>
      <c r="Q116" s="21" t="n">
        <f aca="false">IF(OR($A116="",Q$4=""),0,COUNTIFS(Formulas!$A$2:$A$3001,Q$4,Formulas!$B$2:$B$3001,$A116))</f>
        <v>1</v>
      </c>
      <c r="R116" s="21" t="n">
        <f aca="false">IF(OR($A116="",R$4=""),0,COUNTIFS(Formulas!$A$2:$A$3001,R$4,Formulas!$B$2:$B$3001,$A116))</f>
        <v>0</v>
      </c>
      <c r="S116" s="21" t="n">
        <f aca="false">IF(OR($A116="",S$4=""),0,COUNTIFS(Formulas!$A$2:$A$3001,S$4,Formulas!$B$2:$B$3001,$A116))</f>
        <v>0</v>
      </c>
      <c r="T116" s="21" t="n">
        <f aca="false">IF(OR($A116="",T$4=""),0,COUNTIFS(Formulas!$A$2:$A$3001,T$4,Formulas!$B$2:$B$3001,$A116))</f>
        <v>0</v>
      </c>
      <c r="U116" s="21" t="n">
        <f aca="false">IF(OR($A116="",U$4=""),0,COUNTIFS(Formulas!$A$2:$A$3001,U$4,Formulas!$B$2:$B$3001,$A116))</f>
        <v>0</v>
      </c>
      <c r="V116" s="21" t="n">
        <f aca="false">IF(OR($A116="",V$4=""),0,COUNTIFS(Formulas!$A$2:$A$3001,V$4,Formulas!$B$2:$B$3001,$A116))</f>
        <v>0</v>
      </c>
      <c r="W116" s="21" t="n">
        <f aca="false">IF(OR($A116="",W$4=""),0,COUNTIFS(Formulas!$A$2:$A$3001,W$4,Formulas!$B$2:$B$3001,$A116))</f>
        <v>0</v>
      </c>
      <c r="X116" s="21" t="n">
        <f aca="false">IF(OR($A116="",X$4=""),0,COUNTIFS(Formulas!$A$2:$A$3001,X$4,Formulas!$B$2:$B$3001,$A116))</f>
        <v>0</v>
      </c>
      <c r="Y116" s="21" t="n">
        <f aca="false">IF(OR($A116="",Y$4=""),0,COUNTIFS(Formulas!$A$2:$A$3001,Y$4,Formulas!$B$2:$B$3001,$A116))</f>
        <v>0</v>
      </c>
      <c r="Z116" s="21" t="n">
        <f aca="false">IF(OR($A116="",Z$4=""),0,COUNTIFS(Formulas!$A$2:$A$3001,Z$4,Formulas!$B$2:$B$3001,$A116))</f>
        <v>0</v>
      </c>
      <c r="AA116" s="21" t="n">
        <f aca="false">IF(OR($A116="",AA$4=""),0,COUNTIFS(Formulas!$A$2:$A$3001,AA$4,Formulas!$B$2:$B$3001,$A116))</f>
        <v>0</v>
      </c>
      <c r="AB116" s="21" t="n">
        <f aca="false">IF(OR($A116="",AB$4=""),0,COUNTIFS(Formulas!$A$2:$A$3001,AB$4,Formulas!$B$2:$B$3001,$A116))</f>
        <v>0</v>
      </c>
      <c r="AC116" s="21" t="n">
        <f aca="false">IF(OR($A116="",AC$4=""),0,COUNTIFS(Formulas!$A$2:$A$3001,AC$4,Formulas!$B$2:$B$3001,$A116))</f>
        <v>0</v>
      </c>
      <c r="AD116" s="21" t="n">
        <f aca="false">IF(OR($A116="",AD$4=""),0,COUNTIFS(Formulas!$A$2:$A$3001,AD$4,Formulas!$B$2:$B$3001,$A116))</f>
        <v>0</v>
      </c>
      <c r="AE116" s="21" t="n">
        <f aca="false">IF(OR($A116="",AE$4=""),0,COUNTIFS(Formulas!$A$2:$A$3001,AE$4,Formulas!$B$2:$B$3001,$A116))</f>
        <v>0</v>
      </c>
      <c r="AF116" s="21" t="n">
        <f aca="false">IF(OR($A116="",AF$4=""),0,COUNTIFS(Formulas!$A$2:$A$3001,AF$4,Formulas!$B$2:$B$3001,$A116))</f>
        <v>0</v>
      </c>
      <c r="AG116" s="21" t="n">
        <f aca="false">IF(OR($A116="",AG$4=""),0,COUNTIFS(Formulas!$A$2:$A$3001,AG$4,Formulas!$B$2:$B$3001,$A116))</f>
        <v>0</v>
      </c>
      <c r="AH116" s="21" t="n">
        <f aca="false">IF(OR($A116="",AH$4=""),0,COUNTIFS(Formulas!$A$2:$A$3001,AH$4,Formulas!$B$2:$B$3001,$A116))</f>
        <v>0</v>
      </c>
      <c r="AI116" s="21" t="n">
        <f aca="false">IF(OR($A116="",AI$4=""),0,COUNTIFS(Formulas!$A$2:$A$3001,AI$4,Formulas!$B$2:$B$3001,$A116))</f>
        <v>0</v>
      </c>
      <c r="AJ116" s="21" t="n">
        <f aca="false">IF(OR($A116="",AJ$4=""),0,COUNTIFS(Formulas!$A$2:$A$3001,AJ$4,Formulas!$B$2:$B$3001,$A116))</f>
        <v>0</v>
      </c>
      <c r="AK116" s="21" t="n">
        <f aca="false">IF(OR($A116="",AK$4=""),0,COUNTIFS(Formulas!$A$2:$A$3001,AK$4,Formulas!$B$2:$B$3001,$A116))</f>
        <v>0</v>
      </c>
      <c r="AL116" s="21" t="n">
        <f aca="false">IF(OR($A116="",AL$4=""),0,COUNTIFS(Formulas!$A$2:$A$3001,AL$4,Formulas!$B$2:$B$3001,$A116))</f>
        <v>0</v>
      </c>
      <c r="AM116" s="21" t="n">
        <f aca="false">IF(OR($A116="",AM$4=""),0,COUNTIFS(Formulas!$A$2:$A$3001,AM$4,Formulas!$B$2:$B$3001,$A116))</f>
        <v>0</v>
      </c>
      <c r="AN116" s="21" t="n">
        <f aca="false">IF(OR($A116="",AN$4=""),0,COUNTIFS(Formulas!$A$2:$A$3001,AN$4,Formulas!$B$2:$B$3001,$A116))</f>
        <v>0</v>
      </c>
      <c r="AO116" s="21" t="n">
        <f aca="false">IF(OR($A116="",AO$4=""),0,COUNTIFS(Formulas!$A$2:$A$3001,AO$4,Formulas!$B$2:$B$3001,$A116))</f>
        <v>0</v>
      </c>
      <c r="AP116" s="21" t="n">
        <f aca="false">IF(OR($A116="",AP$4=""),0,COUNTIFS(Formulas!$A$2:$A$3001,AP$4,Formulas!$B$2:$B$3001,$A116))</f>
        <v>0</v>
      </c>
      <c r="AQ116" s="21" t="n">
        <f aca="false">IF(OR($A116="",AQ$4=""),0,COUNTIFS(Formulas!$A$2:$A$3001,AQ$4,Formulas!$B$2:$B$3001,$A116))</f>
        <v>0</v>
      </c>
      <c r="AR116" s="21" t="n">
        <f aca="false">IF(OR($A116="",AR$4=""),0,COUNTIFS(Formulas!$A$2:$A$3001,AR$4,Formulas!$B$2:$B$3001,$A116))</f>
        <v>0</v>
      </c>
      <c r="AS116" s="21" t="n">
        <f aca="false">IF(OR($A116="",AS$4=""),0,COUNTIFS(Formulas!$A$2:$A$3001,AS$4,Formulas!$B$2:$B$3001,$A116))</f>
        <v>0</v>
      </c>
      <c r="AT116" s="21" t="n">
        <f aca="false">IF(OR($A116="",AT$4=""),0,COUNTIFS(Formulas!$A$2:$A$3001,AT$4,Formulas!$B$2:$B$3001,$A116))</f>
        <v>0</v>
      </c>
      <c r="AU116" s="21" t="n">
        <f aca="false">IF(OR($A116="",AU$4=""),0,COUNTIFS(Formulas!$A$2:$A$3001,AU$4,Formulas!$B$2:$B$3001,$A116))</f>
        <v>0</v>
      </c>
      <c r="AV116" s="21" t="n">
        <f aca="false">IF(OR($A116="",AV$4=""),0,COUNTIFS(Formulas!$A$2:$A$3001,AV$4,Formulas!$B$2:$B$3001,$A116))</f>
        <v>0</v>
      </c>
      <c r="AW116" s="21" t="n">
        <f aca="false">IF(OR($A116="",AW$4=""),0,COUNTIFS(Formulas!$A$2:$A$3001,AW$4,Formulas!$B$2:$B$3001,$A116))</f>
        <v>0</v>
      </c>
      <c r="AX116" s="21" t="n">
        <f aca="false">IF(OR($A116="",AX$4=""),0,COUNTIFS(Formulas!$A$2:$A$3001,AX$4,Formulas!$B$2:$B$3001,$A116))</f>
        <v>0</v>
      </c>
      <c r="AY116" s="21" t="n">
        <f aca="false">IF(OR($A116="",AY$4=""),0,COUNTIFS(Formulas!$A$2:$A$3001,AY$4,Formulas!$B$2:$B$3001,$A116))</f>
        <v>0</v>
      </c>
      <c r="AZ116" s="21" t="n">
        <f aca="false">IF(OR($A116="",AZ$4=""),0,COUNTIFS(Formulas!$A$2:$A$3001,AZ$4,Formulas!$B$2:$B$3001,$A116))</f>
        <v>0</v>
      </c>
      <c r="BA116" s="21" t="n">
        <f aca="false">IF(OR($A116="",BA$4=""),0,COUNTIFS(Formulas!$A$2:$A$3001,BA$4,Formulas!$B$2:$B$3001,$A116))</f>
        <v>0</v>
      </c>
      <c r="BB116" s="21" t="n">
        <f aca="false">IF(OR($A116="",BB$4=""),0,COUNTIFS(Formulas!$A$2:$A$3001,BB$4,Formulas!$B$2:$B$3001,$A116))</f>
        <v>0</v>
      </c>
      <c r="BC116" s="21" t="n">
        <f aca="false">IF(OR($A116="",BC$4=""),0,COUNTIFS(Formulas!$A$2:$A$3001,BC$4,Formulas!$B$2:$B$3001,$A116))</f>
        <v>1</v>
      </c>
      <c r="BD116" s="21" t="n">
        <f aca="false">IF(OR($A116="",BD$4=""),0,COUNTIFS(Formulas!$A$2:$A$3001,BD$4,Formulas!$B$2:$B$3001,$A116))</f>
        <v>0</v>
      </c>
      <c r="BE116" s="21" t="n">
        <f aca="false">IF(OR($A116="",BE$4=""),0,COUNTIFS(Formulas!$A$2:$A$3001,BE$4,Formulas!$B$2:$B$3001,$A116))</f>
        <v>0</v>
      </c>
      <c r="BF116" s="21" t="n">
        <f aca="false">IF(OR($A116="",BF$4=""),0,COUNTIFS(Formulas!$A$2:$A$3001,BF$4,Formulas!$B$2:$B$3001,$A116))</f>
        <v>0</v>
      </c>
      <c r="BG116" s="21" t="n">
        <f aca="false">IF(OR($A116="",BG$4=""),0,COUNTIFS(Formulas!$A$2:$A$3001,BG$4,Formulas!$B$2:$B$3001,$A116))</f>
        <v>1</v>
      </c>
      <c r="BH116" s="21" t="n">
        <f aca="false">IF(OR($A116="",BH$4=""),0,COUNTIFS(Formulas!$A$2:$A$3001,BH$4,Formulas!$B$2:$B$3001,$A116))</f>
        <v>0</v>
      </c>
      <c r="BI116" s="21" t="n">
        <f aca="false">IF(OR($A116="",BI$4=""),0,COUNTIFS(Formulas!$A$2:$A$3001,BI$4,Formulas!$B$2:$B$3001,$A116))</f>
        <v>0</v>
      </c>
      <c r="BJ116" s="21" t="n">
        <f aca="false">IF(OR($A116="",BJ$4=""),0,COUNTIFS(Formulas!$A$2:$A$3001,BJ$4,Formulas!$B$2:$B$3001,$A116))</f>
        <v>0</v>
      </c>
      <c r="BK116" s="21" t="n">
        <f aca="false">IF(OR($A116="",BK$4=""),0,COUNTIFS(Formulas!$A$2:$A$3001,BK$4,Formulas!$B$2:$B$3001,$A116))</f>
        <v>0</v>
      </c>
      <c r="BL116" s="21" t="n">
        <f aca="false">IF(OR($A116="",BL$4=""),0,COUNTIFS(Formulas!$A$2:$A$3001,BL$4,Formulas!$B$2:$B$3001,$A116))</f>
        <v>1</v>
      </c>
      <c r="BM116" s="21" t="n">
        <f aca="false">IF(OR($A116="",BM$4=""),0,COUNTIFS(Formulas!$A$2:$A$3001,BM$4,Formulas!$B$2:$B$3001,$A116))</f>
        <v>0</v>
      </c>
      <c r="BN116" s="21" t="n">
        <f aca="false">IF(OR($A116="",BN$4=""),0,COUNTIFS(Formulas!$A$2:$A$3001,BN$4,Formulas!$B$2:$B$3001,$A116))</f>
        <v>0</v>
      </c>
      <c r="BO116" s="21" t="n">
        <f aca="false">IF(OR($A116="",BO$4=""),0,COUNTIFS(Formulas!$A$2:$A$3001,BO$4,Formulas!$B$2:$B$3001,$A116))</f>
        <v>0</v>
      </c>
      <c r="BP116" s="21" t="n">
        <f aca="false">IF(OR($A116="",BP$4=""),0,COUNTIFS(Formulas!$A$2:$A$3001,BP$4,Formulas!$B$2:$B$3001,$A116))</f>
        <v>0</v>
      </c>
      <c r="BQ116" s="21" t="n">
        <f aca="false">IF(OR($A116="",BQ$4=""),0,COUNTIFS(Formulas!$A$2:$A$3001,BQ$4,Formulas!$B$2:$B$3001,$A116))</f>
        <v>0</v>
      </c>
      <c r="BR116" s="21" t="n">
        <f aca="false">IF(OR($A116="",BR$4=""),0,COUNTIFS(Formulas!$A$2:$A$3001,BR$4,Formulas!$B$2:$B$3001,$A116))</f>
        <v>0</v>
      </c>
      <c r="BS116" s="21" t="n">
        <f aca="false">IF(OR($A116="",BS$4=""),0,COUNTIFS(Formulas!$A$2:$A$3001,BS$4,Formulas!$B$2:$B$3001,$A116))</f>
        <v>0</v>
      </c>
      <c r="BT116" s="21" t="n">
        <f aca="false">IF(OR($A116="",BT$4=""),0,COUNTIFS(Formulas!$A$2:$A$3001,BT$4,Formulas!$B$2:$B$3001,$A116))</f>
        <v>0</v>
      </c>
      <c r="BU116" s="21" t="n">
        <f aca="false">IF(OR($A116="",BU$4=""),0,COUNTIFS(Formulas!$A$2:$A$3001,BU$4,Formulas!$B$2:$B$3001,$A116))</f>
        <v>0</v>
      </c>
      <c r="BV116" s="21" t="n">
        <f aca="false">IF(OR($A116="",BV$4=""),0,COUNTIFS(Formulas!$A$2:$A$3001,BV$4,Formulas!$B$2:$B$3001,$A116))</f>
        <v>0</v>
      </c>
      <c r="BW116" s="21" t="n">
        <f aca="false">IF(OR($A116="",BW$4=""),0,COUNTIFS(Formulas!$A$2:$A$3001,BW$4,Formulas!$B$2:$B$3001,$A116))</f>
        <v>0</v>
      </c>
      <c r="BX116" s="21" t="n">
        <f aca="false">IF(OR($A116="",BX$4=""),0,COUNTIFS(Formulas!$A$2:$A$3001,BX$4,Formulas!$B$2:$B$3001,$A116))</f>
        <v>0</v>
      </c>
      <c r="BY116" s="21" t="n">
        <f aca="false">IF(OR($A116="",BY$4=""),0,COUNTIFS(Formulas!$A$2:$A$3001,BY$4,Formulas!$B$2:$B$3001,$A116))</f>
        <v>0</v>
      </c>
      <c r="BZ116" s="21" t="n">
        <f aca="false">IF(OR($A116="",BZ$4=""),0,COUNTIFS(Formulas!$A$2:$A$3001,BZ$4,Formulas!$B$2:$B$3001,$A116))</f>
        <v>0</v>
      </c>
      <c r="CA116" s="21" t="n">
        <f aca="false">IF(OR($A116="",CA$4=""),0,COUNTIFS(Formulas!$A$2:$A$3001,CA$4,Formulas!$B$2:$B$3001,$A116))</f>
        <v>0</v>
      </c>
      <c r="CB116" s="21" t="n">
        <f aca="false">IF(OR($A116="",CB$4=""),0,COUNTIFS(Formulas!$A$2:$A$3001,CB$4,Formulas!$B$2:$B$3001,$A116))</f>
        <v>0</v>
      </c>
      <c r="CC116" s="21" t="n">
        <f aca="false">IF(OR($A116="",CC$4=""),0,COUNTIFS(Formulas!$A$2:$A$3001,CC$4,Formulas!$B$2:$B$3001,$A116))</f>
        <v>0</v>
      </c>
      <c r="CD116" s="21" t="n">
        <f aca="false">IF(OR($A116="",CD$4=""),0,COUNTIFS(Formulas!$A$2:$A$3001,CD$4,Formulas!$B$2:$B$3001,$A116))</f>
        <v>0</v>
      </c>
      <c r="CE116" s="21" t="n">
        <f aca="false">IF(OR($A116="",CE$4=""),0,COUNTIFS(Formulas!$A$2:$A$3001,CE$4,Formulas!$B$2:$B$3001,$A116))</f>
        <v>0</v>
      </c>
      <c r="CF116" s="21" t="n">
        <f aca="false">IF(OR($A116="",CF$4=""),0,COUNTIFS(Formulas!$A$2:$A$3001,CF$4,Formulas!$B$2:$B$3001,$A116))</f>
        <v>0</v>
      </c>
      <c r="CG116" s="21" t="n">
        <f aca="false">IF(OR($A116="",CG$4=""),0,COUNTIFS(Formulas!$A$2:$A$3001,CG$4,Formulas!$B$2:$B$3001,$A116))</f>
        <v>0</v>
      </c>
      <c r="CH116" s="21" t="n">
        <f aca="false">IF(OR($A116="",CH$4=""),0,COUNTIFS(Formulas!$A$2:$A$3001,CH$4,Formulas!$B$2:$B$3001,$A116))</f>
        <v>0</v>
      </c>
      <c r="CI116" s="21" t="n">
        <f aca="false">IF(OR($A116="",CI$4=""),0,COUNTIFS(Formulas!$A$2:$A$3001,CI$4,Formulas!$B$2:$B$3001,$A116))</f>
        <v>0</v>
      </c>
      <c r="CJ116" s="21" t="n">
        <f aca="false">IF(OR($A116="",CJ$4=""),0,COUNTIFS(Formulas!$A$2:$A$3001,CJ$4,Formulas!$B$2:$B$3001,$A116))</f>
        <v>0</v>
      </c>
      <c r="CK116" s="21" t="n">
        <f aca="false">IF(OR($A116="",CK$4=""),0,COUNTIFS(Formulas!$A$2:$A$3001,CK$4,Formulas!$B$2:$B$3001,$A116))</f>
        <v>0</v>
      </c>
      <c r="CL116" s="21" t="n">
        <f aca="false">IF(OR($A116="",CL$4=""),0,COUNTIFS(Formulas!$A$2:$A$3001,CL$4,Formulas!$B$2:$B$3001,$A116))</f>
        <v>0</v>
      </c>
      <c r="CM116" s="21" t="n">
        <f aca="false">IF(OR($A116="",CM$4=""),0,COUNTIFS(Formulas!$A$2:$A$3001,CM$4,Formulas!$B$2:$B$3001,$A116))</f>
        <v>0</v>
      </c>
      <c r="CN116" s="21" t="n">
        <f aca="false">IF(OR($A116="",CN$4=""),0,COUNTIFS(Formulas!$A$2:$A$3001,CN$4,Formulas!$B$2:$B$3001,$A116))</f>
        <v>0</v>
      </c>
      <c r="CO116" s="21" t="n">
        <f aca="false">IF(OR($A116="",CO$4=""),0,COUNTIFS(Formulas!$A$2:$A$3001,CO$4,Formulas!$B$2:$B$3001,$A116))</f>
        <v>0</v>
      </c>
      <c r="CP116" s="21" t="n">
        <f aca="false">IF(OR($A116="",CP$4=""),0,COUNTIFS(Formulas!$A$2:$A$3001,CP$4,Formulas!$B$2:$B$3001,$A116))</f>
        <v>0</v>
      </c>
      <c r="CQ116" s="21" t="n">
        <f aca="false">IF(OR($A116="",CQ$4=""),0,COUNTIFS(Formulas!$A$2:$A$3001,CQ$4,Formulas!$B$2:$B$3001,$A116))</f>
        <v>0</v>
      </c>
      <c r="CR116" s="21" t="n">
        <f aca="false">IF(OR($A116="",CR$4=""),0,COUNTIFS(Formulas!$A$2:$A$3001,CR$4,Formulas!$B$2:$B$3001,$A116))</f>
        <v>0</v>
      </c>
      <c r="CS116" s="21" t="n">
        <f aca="false">IF(OR($A116="",CS$4=""),0,COUNTIFS(Formulas!$A$2:$A$3001,CS$4,Formulas!$B$2:$B$3001,$A116))</f>
        <v>0</v>
      </c>
      <c r="CT116" s="21" t="n">
        <f aca="false">IF(OR($A116="",CT$4=""),0,COUNTIFS(Formulas!$A$2:$A$3001,CT$4,Formulas!$B$2:$B$3001,$A116))</f>
        <v>0</v>
      </c>
      <c r="CU116" s="21" t="n">
        <f aca="false">IF(OR($A116="",CU$4=""),0,COUNTIFS(Formulas!$A$2:$A$3001,CU$4,Formulas!$B$2:$B$3001,$A116))</f>
        <v>0</v>
      </c>
      <c r="CV116" s="21" t="n">
        <f aca="false">IF(OR($A116="",CV$4=""),0,COUNTIFS(Formulas!$A$2:$A$3001,CV$4,Formulas!$B$2:$B$3001,$A116))</f>
        <v>0</v>
      </c>
      <c r="CW116" s="21" t="n">
        <f aca="false">IF(OR($A116="",CW$4=""),0,COUNTIFS(Formulas!$A$2:$A$3001,CW$4,Formulas!$B$2:$B$3001,$A116))</f>
        <v>0</v>
      </c>
      <c r="CX116" s="21" t="n">
        <f aca="false">IF(OR($A116="",CX$4=""),0,COUNTIFS(Formulas!$A$2:$A$3001,CX$4,Formulas!$B$2:$B$3001,$A116))</f>
        <v>0</v>
      </c>
      <c r="CY116" s="21" t="n">
        <f aca="false">IF(OR($A116="",CY$4=""),0,COUNTIFS(Formulas!$A$2:$A$3001,CY$4,Formulas!$B$2:$B$3001,$A116))</f>
        <v>0</v>
      </c>
      <c r="CZ116" s="21" t="n">
        <f aca="false">IF(OR($A116="",CZ$4=""),0,COUNTIFS(Formulas!$A$2:$A$3001,CZ$4,Formulas!$B$2:$B$3001,$A116))</f>
        <v>0</v>
      </c>
      <c r="DA116" s="21" t="n">
        <f aca="false">IF(OR($A116="",DA$4=""),0,COUNTIFS(Formulas!$A$2:$A$3001,DA$4,Formulas!$B$2:$B$3001,$A116))</f>
        <v>0</v>
      </c>
      <c r="DB116" s="21" t="n">
        <f aca="false">IF(OR($A116="",DB$4=""),0,COUNTIFS(Formulas!$A$2:$A$3001,DB$4,Formulas!$B$2:$B$3001,$A116))</f>
        <v>0</v>
      </c>
      <c r="DC116" s="21" t="n">
        <f aca="false">IF(OR($A116="",DC$4=""),0,COUNTIFS(Formulas!$A$2:$A$3001,DC$4,Formulas!$B$2:$B$3001,$A116))</f>
        <v>0</v>
      </c>
      <c r="DD116" s="21" t="n">
        <f aca="false">IF(OR($A116="",DD$4=""),0,COUNTIFS(Formulas!$A$2:$A$3001,DD$4,Formulas!$B$2:$B$3001,$A116))</f>
        <v>0</v>
      </c>
      <c r="DE116" s="21" t="n">
        <f aca="false">IF(OR($A116="",DE$4=""),0,COUNTIFS(Formulas!$A$2:$A$3001,DE$4,Formulas!$B$2:$B$3001,$A116))</f>
        <v>0</v>
      </c>
      <c r="DF116" s="21" t="n">
        <f aca="false">IF(OR($A116="",DF$4=""),0,COUNTIFS(Formulas!$A$2:$A$3001,DF$4,Formulas!$B$2:$B$3001,$A116))</f>
        <v>0</v>
      </c>
      <c r="DG116" s="21" t="n">
        <f aca="false">IF(OR($A116="",DG$4=""),0,COUNTIFS(Formulas!$A$2:$A$3001,DG$4,Formulas!$B$2:$B$3001,$A116))</f>
        <v>0</v>
      </c>
      <c r="DH116" s="21" t="n">
        <f aca="false">IF(OR($A116="",DH$4=""),0,COUNTIFS(Formulas!$A$2:$A$3001,DH$4,Formulas!$B$2:$B$3001,$A116))</f>
        <v>0</v>
      </c>
      <c r="DI116" s="21" t="n">
        <f aca="false">IF(OR($A116="",DI$4=""),0,COUNTIFS(Formulas!$A$2:$A$3001,DI$4,Formulas!$B$2:$B$3001,$A116))</f>
        <v>0</v>
      </c>
      <c r="DJ116" s="21" t="n">
        <f aca="false">IF(OR($A116="",DJ$4=""),0,COUNTIFS(Formulas!$A$2:$A$3001,DJ$4,Formulas!$B$2:$B$3001,$A116))</f>
        <v>0</v>
      </c>
      <c r="DK116" s="21" t="n">
        <f aca="false">IF(OR($A116="",DK$4=""),0,COUNTIFS(Formulas!$A$2:$A$3001,DK$4,Formulas!$B$2:$B$3001,$A116))</f>
        <v>0</v>
      </c>
      <c r="DL116" s="21" t="n">
        <f aca="false">IF(OR($A116="",DL$4=""),0,COUNTIFS(Formulas!$A$2:$A$3001,DL$4,Formulas!$B$2:$B$3001,$A116))</f>
        <v>0</v>
      </c>
      <c r="DM116" s="21" t="n">
        <f aca="false">IF(OR($A116="",DM$4=""),0,COUNTIFS(Formulas!$A$2:$A$3001,DM$4,Formulas!$B$2:$B$3001,$A116))</f>
        <v>0</v>
      </c>
      <c r="DN116" s="21" t="n">
        <f aca="false">IF(OR($A116="",DN$4=""),0,COUNTIFS(Formulas!$A$2:$A$3001,DN$4,Formulas!$B$2:$B$3001,$A116))</f>
        <v>0</v>
      </c>
      <c r="DO116" s="21" t="n">
        <f aca="false">IF(OR($A116="",DO$4=""),0,COUNTIFS(Formulas!$A$2:$A$3001,DO$4,Formulas!$B$2:$B$3001,$A116))</f>
        <v>0</v>
      </c>
      <c r="DP116" s="21" t="n">
        <f aca="false">IF(OR($A116="",DP$4=""),0,COUNTIFS(Formulas!$A$2:$A$3001,DP$4,Formulas!$B$2:$B$3001,$A116))</f>
        <v>0</v>
      </c>
      <c r="DQ116" s="21" t="n">
        <f aca="false">IF(OR($A116="",DQ$4=""),0,COUNTIFS(Formulas!$A$2:$A$3001,DQ$4,Formulas!$B$2:$B$3001,$A116))</f>
        <v>0</v>
      </c>
      <c r="DR116" s="21" t="n">
        <f aca="false">IF(OR($A116="",DR$4=""),0,COUNTIFS(Formulas!$A$2:$A$3001,DR$4,Formulas!$B$2:$B$3001,$A116))</f>
        <v>0</v>
      </c>
      <c r="DS116" s="21" t="n">
        <f aca="false">IF(OR($A116="",DS$4=""),0,COUNTIFS(Formulas!$A$2:$A$3001,DS$4,Formulas!$B$2:$B$3001,$A116))</f>
        <v>0</v>
      </c>
      <c r="DT116" s="21" t="n">
        <f aca="false">IF(OR($A116="",DT$4=""),0,COUNTIFS(Formulas!$A$2:$A$3001,DT$4,Formulas!$B$2:$B$3001,$A116))</f>
        <v>0</v>
      </c>
      <c r="DU116" s="21" t="n">
        <f aca="false">IF(OR($A116="",DU$4=""),0,COUNTIFS(Formulas!$A$2:$A$3001,DU$4,Formulas!$B$2:$B$3001,$A116))</f>
        <v>0</v>
      </c>
      <c r="DV116" s="21" t="n">
        <f aca="false">IF(OR($A116="",DV$4=""),0,COUNTIFS(Formulas!$A$2:$A$3001,DV$4,Formulas!$B$2:$B$3001,$A116))</f>
        <v>0</v>
      </c>
      <c r="DW116" s="21" t="n">
        <f aca="false">IF(OR($A116="",DW$4=""),0,COUNTIFS(Formulas!$A$2:$A$3001,DW$4,Formulas!$B$2:$B$3001,$A116))</f>
        <v>0</v>
      </c>
      <c r="DX116" s="21" t="n">
        <f aca="false">IF(OR($A116="",DX$4=""),0,COUNTIFS(Formulas!$A$2:$A$3001,DX$4,Formulas!$B$2:$B$3001,$A116))</f>
        <v>0</v>
      </c>
      <c r="DY116" s="21" t="n">
        <f aca="false">IF(OR($A116="",DY$4=""),0,COUNTIFS(Formulas!$A$2:$A$3001,DY$4,Formulas!$B$2:$B$3001,$A116))</f>
        <v>0</v>
      </c>
      <c r="DZ116" s="21" t="n">
        <f aca="false">IF(OR($A116="",DZ$4=""),0,COUNTIFS(Formulas!$A$2:$A$3001,DZ$4,Formulas!$B$2:$B$3001,$A116))</f>
        <v>0</v>
      </c>
      <c r="EA116" s="21" t="n">
        <f aca="false">IF(OR($A116="",EA$4=""),0,COUNTIFS(Formulas!$A$2:$A$3001,EA$4,Formulas!$B$2:$B$3001,$A116))</f>
        <v>0</v>
      </c>
      <c r="EB116" s="21" t="n">
        <f aca="false">IF(OR($A116="",EB$4=""),0,COUNTIFS(Formulas!$A$2:$A$3001,EB$4,Formulas!$B$2:$B$3001,$A116))</f>
        <v>0</v>
      </c>
      <c r="EC116" s="21" t="n">
        <f aca="false">IF(OR($A116="",EC$4=""),0,COUNTIFS(Formulas!$A$2:$A$3001,EC$4,Formulas!$B$2:$B$3001,$A116))</f>
        <v>0</v>
      </c>
      <c r="ED116" s="21" t="n">
        <f aca="false">IF(OR($A116="",ED$4=""),0,COUNTIFS(Formulas!$A$2:$A$3001,ED$4,Formulas!$B$2:$B$3001,$A116))</f>
        <v>0</v>
      </c>
      <c r="EE116" s="21" t="n">
        <f aca="false">IF(OR($A116="",EE$4=""),0,COUNTIFS(Formulas!$A$2:$A$3001,EE$4,Formulas!$B$2:$B$3001,$A116))</f>
        <v>0</v>
      </c>
      <c r="EF116" s="21" t="n">
        <f aca="false">IF(OR($A116="",EF$4=""),0,COUNTIFS(Formulas!$A$2:$A$3001,EF$4,Formulas!$B$2:$B$3001,$A116))</f>
        <v>0</v>
      </c>
      <c r="EG116" s="21" t="n">
        <f aca="false">IF(OR($A116="",EG$4=""),0,COUNTIFS(Formulas!$A$2:$A$3001,EG$4,Formulas!$B$2:$B$3001,$A116))</f>
        <v>0</v>
      </c>
      <c r="EH116" s="21" t="n">
        <f aca="false">IF(OR($A116="",EH$4=""),0,COUNTIFS(Formulas!$A$2:$A$3001,EH$4,Formulas!$B$2:$B$3001,$A116))</f>
        <v>0</v>
      </c>
      <c r="EI116" s="21" t="n">
        <f aca="false">IF(OR($A116="",EI$4=""),0,COUNTIFS(Formulas!$A$2:$A$3001,EI$4,Formulas!$B$2:$B$3001,$A116))</f>
        <v>0</v>
      </c>
      <c r="EJ116" s="21" t="n">
        <f aca="false">IF(OR($A116="",EJ$4=""),0,COUNTIFS(Formulas!$A$2:$A$3001,EJ$4,Formulas!$B$2:$B$3001,$A116))</f>
        <v>0</v>
      </c>
      <c r="EK116" s="21" t="n">
        <f aca="false">IF(OR($A116="",EK$4=""),0,COUNTIFS(Formulas!$A$2:$A$3001,EK$4,Formulas!$B$2:$B$3001,$A116))</f>
        <v>0</v>
      </c>
      <c r="EL116" s="21" t="n">
        <f aca="false">IF(OR($A116="",EL$4=""),0,COUNTIFS(Formulas!$A$2:$A$3001,EL$4,Formulas!$B$2:$B$3001,$A116))</f>
        <v>0</v>
      </c>
      <c r="EM116" s="21" t="n">
        <f aca="false">IF(OR($A116="",EM$4=""),0,COUNTIFS(Formulas!$A$2:$A$3001,EM$4,Formulas!$B$2:$B$3001,$A116))</f>
        <v>0</v>
      </c>
      <c r="EN116" s="21" t="n">
        <f aca="false">IF(OR($A116="",EN$4=""),0,COUNTIFS(Formulas!$A$2:$A$3001,EN$4,Formulas!$B$2:$B$3001,$A116))</f>
        <v>0</v>
      </c>
      <c r="EO116" s="21" t="n">
        <f aca="false">IF(OR($A116="",EO$4=""),0,COUNTIFS(Formulas!$A$2:$A$3001,EO$4,Formulas!$B$2:$B$3001,$A116))</f>
        <v>0</v>
      </c>
      <c r="EP116" s="21" t="n">
        <f aca="false">IF(OR($A116="",EP$4=""),0,COUNTIFS(Formulas!$A$2:$A$3001,EP$4,Formulas!$B$2:$B$3001,$A116))</f>
        <v>0</v>
      </c>
      <c r="EQ116" s="21" t="n">
        <f aca="false">IF(OR($A116="",EQ$4=""),0,COUNTIFS(Formulas!$A$2:$A$3001,EQ$4,Formulas!$B$2:$B$3001,$A116))</f>
        <v>0</v>
      </c>
      <c r="ER116" s="21" t="n">
        <f aca="false">IF(OR($A116="",ER$4=""),0,COUNTIFS(Formulas!$A$2:$A$3001,ER$4,Formulas!$B$2:$B$3001,$A116))</f>
        <v>0</v>
      </c>
      <c r="ES116" s="21" t="n">
        <f aca="false">IF(OR($A116="",ES$4=""),0,COUNTIFS(Formulas!$A$2:$A$3001,ES$4,Formulas!$B$2:$B$3001,$A116))</f>
        <v>0</v>
      </c>
      <c r="ET116" s="21" t="n">
        <f aca="false">IF(OR($A116="",ET$4=""),0,COUNTIFS(Formulas!$A$2:$A$3001,ET$4,Formulas!$B$2:$B$3001,$A116))</f>
        <v>0</v>
      </c>
      <c r="EU116" s="21" t="n">
        <f aca="false">IF(OR($A116="",EU$4=""),0,COUNTIFS(Formulas!$A$2:$A$3001,EU$4,Formulas!$B$2:$B$3001,$A116))</f>
        <v>0</v>
      </c>
      <c r="EV116" s="21" t="n">
        <f aca="false">IF(OR($A116="",EV$4=""),0,COUNTIFS(Formulas!$A$2:$A$3001,EV$4,Formulas!$B$2:$B$3001,$A116))</f>
        <v>0</v>
      </c>
    </row>
    <row r="117" customFormat="false" ht="15" hidden="false" customHeight="false" outlineLevel="0" collapsed="false">
      <c r="A117" s="13" t="str">
        <f aca="false">IF(INDEX(Materials!$A$2:$A$301,113)="","",INDEX(Materials!$A$2:$A$301,113))</f>
        <v>Ferric Oxide Red</v>
      </c>
      <c r="B117" s="19" t="n">
        <f aca="false">IF(A117="","",COUNTIF(C117:EV117,"&gt;0"))</f>
        <v>15</v>
      </c>
      <c r="C117" s="21" t="n">
        <f aca="false">IF(OR($A117="",C$4=""),0,COUNTIFS(Formulas!$A$2:$A$3001,C$4,Formulas!$B$2:$B$3001,$A117))</f>
        <v>0</v>
      </c>
      <c r="D117" s="21" t="n">
        <f aca="false">IF(OR($A117="",D$4=""),0,COUNTIFS(Formulas!$A$2:$A$3001,D$4,Formulas!$B$2:$B$3001,$A117))</f>
        <v>0</v>
      </c>
      <c r="E117" s="21" t="n">
        <f aca="false">IF(OR($A117="",E$4=""),0,COUNTIFS(Formulas!$A$2:$A$3001,E$4,Formulas!$B$2:$B$3001,$A117))</f>
        <v>0</v>
      </c>
      <c r="F117" s="21" t="n">
        <f aca="false">IF(OR($A117="",F$4=""),0,COUNTIFS(Formulas!$A$2:$A$3001,F$4,Formulas!$B$2:$B$3001,$A117))</f>
        <v>0</v>
      </c>
      <c r="G117" s="21" t="n">
        <f aca="false">IF(OR($A117="",G$4=""),0,COUNTIFS(Formulas!$A$2:$A$3001,G$4,Formulas!$B$2:$B$3001,$A117))</f>
        <v>0</v>
      </c>
      <c r="H117" s="21" t="n">
        <f aca="false">IF(OR($A117="",H$4=""),0,COUNTIFS(Formulas!$A$2:$A$3001,H$4,Formulas!$B$2:$B$3001,$A117))</f>
        <v>0</v>
      </c>
      <c r="I117" s="21" t="n">
        <f aca="false">IF(OR($A117="",I$4=""),0,COUNTIFS(Formulas!$A$2:$A$3001,I$4,Formulas!$B$2:$B$3001,$A117))</f>
        <v>0</v>
      </c>
      <c r="J117" s="21" t="n">
        <f aca="false">IF(OR($A117="",J$4=""),0,COUNTIFS(Formulas!$A$2:$A$3001,J$4,Formulas!$B$2:$B$3001,$A117))</f>
        <v>0</v>
      </c>
      <c r="K117" s="21" t="n">
        <f aca="false">IF(OR($A117="",K$4=""),0,COUNTIFS(Formulas!$A$2:$A$3001,K$4,Formulas!$B$2:$B$3001,$A117))</f>
        <v>0</v>
      </c>
      <c r="L117" s="21" t="n">
        <f aca="false">IF(OR($A117="",L$4=""),0,COUNTIFS(Formulas!$A$2:$A$3001,L$4,Formulas!$B$2:$B$3001,$A117))</f>
        <v>0</v>
      </c>
      <c r="M117" s="21" t="n">
        <f aca="false">IF(OR($A117="",M$4=""),0,COUNTIFS(Formulas!$A$2:$A$3001,M$4,Formulas!$B$2:$B$3001,$A117))</f>
        <v>0</v>
      </c>
      <c r="N117" s="21" t="n">
        <f aca="false">IF(OR($A117="",N$4=""),0,COUNTIFS(Formulas!$A$2:$A$3001,N$4,Formulas!$B$2:$B$3001,$A117))</f>
        <v>0</v>
      </c>
      <c r="O117" s="21" t="n">
        <f aca="false">IF(OR($A117="",O$4=""),0,COUNTIFS(Formulas!$A$2:$A$3001,O$4,Formulas!$B$2:$B$3001,$A117))</f>
        <v>0</v>
      </c>
      <c r="P117" s="21" t="n">
        <f aca="false">IF(OR($A117="",P$4=""),0,COUNTIFS(Formulas!$A$2:$A$3001,P$4,Formulas!$B$2:$B$3001,$A117))</f>
        <v>0</v>
      </c>
      <c r="Q117" s="21" t="n">
        <f aca="false">IF(OR($A117="",Q$4=""),0,COUNTIFS(Formulas!$A$2:$A$3001,Q$4,Formulas!$B$2:$B$3001,$A117))</f>
        <v>0</v>
      </c>
      <c r="R117" s="21" t="n">
        <f aca="false">IF(OR($A117="",R$4=""),0,COUNTIFS(Formulas!$A$2:$A$3001,R$4,Formulas!$B$2:$B$3001,$A117))</f>
        <v>1</v>
      </c>
      <c r="S117" s="21" t="n">
        <f aca="false">IF(OR($A117="",S$4=""),0,COUNTIFS(Formulas!$A$2:$A$3001,S$4,Formulas!$B$2:$B$3001,$A117))</f>
        <v>1</v>
      </c>
      <c r="T117" s="21" t="n">
        <f aca="false">IF(OR($A117="",T$4=""),0,COUNTIFS(Formulas!$A$2:$A$3001,T$4,Formulas!$B$2:$B$3001,$A117))</f>
        <v>0</v>
      </c>
      <c r="U117" s="21" t="n">
        <f aca="false">IF(OR($A117="",U$4=""),0,COUNTIFS(Formulas!$A$2:$A$3001,U$4,Formulas!$B$2:$B$3001,$A117))</f>
        <v>0</v>
      </c>
      <c r="V117" s="21" t="n">
        <f aca="false">IF(OR($A117="",V$4=""),0,COUNTIFS(Formulas!$A$2:$A$3001,V$4,Formulas!$B$2:$B$3001,$A117))</f>
        <v>0</v>
      </c>
      <c r="W117" s="21" t="n">
        <f aca="false">IF(OR($A117="",W$4=""),0,COUNTIFS(Formulas!$A$2:$A$3001,W$4,Formulas!$B$2:$B$3001,$A117))</f>
        <v>0</v>
      </c>
      <c r="X117" s="21" t="n">
        <f aca="false">IF(OR($A117="",X$4=""),0,COUNTIFS(Formulas!$A$2:$A$3001,X$4,Formulas!$B$2:$B$3001,$A117))</f>
        <v>1</v>
      </c>
      <c r="Y117" s="21" t="n">
        <f aca="false">IF(OR($A117="",Y$4=""),0,COUNTIFS(Formulas!$A$2:$A$3001,Y$4,Formulas!$B$2:$B$3001,$A117))</f>
        <v>1</v>
      </c>
      <c r="Z117" s="21" t="n">
        <f aca="false">IF(OR($A117="",Z$4=""),0,COUNTIFS(Formulas!$A$2:$A$3001,Z$4,Formulas!$B$2:$B$3001,$A117))</f>
        <v>0</v>
      </c>
      <c r="AA117" s="21" t="n">
        <f aca="false">IF(OR($A117="",AA$4=""),0,COUNTIFS(Formulas!$A$2:$A$3001,AA$4,Formulas!$B$2:$B$3001,$A117))</f>
        <v>0</v>
      </c>
      <c r="AB117" s="21" t="n">
        <f aca="false">IF(OR($A117="",AB$4=""),0,COUNTIFS(Formulas!$A$2:$A$3001,AB$4,Formulas!$B$2:$B$3001,$A117))</f>
        <v>0</v>
      </c>
      <c r="AC117" s="21" t="n">
        <f aca="false">IF(OR($A117="",AC$4=""),0,COUNTIFS(Formulas!$A$2:$A$3001,AC$4,Formulas!$B$2:$B$3001,$A117))</f>
        <v>0</v>
      </c>
      <c r="AD117" s="21" t="n">
        <f aca="false">IF(OR($A117="",AD$4=""),0,COUNTIFS(Formulas!$A$2:$A$3001,AD$4,Formulas!$B$2:$B$3001,$A117))</f>
        <v>0</v>
      </c>
      <c r="AE117" s="21" t="n">
        <f aca="false">IF(OR($A117="",AE$4=""),0,COUNTIFS(Formulas!$A$2:$A$3001,AE$4,Formulas!$B$2:$B$3001,$A117))</f>
        <v>1</v>
      </c>
      <c r="AF117" s="21" t="n">
        <f aca="false">IF(OR($A117="",AF$4=""),0,COUNTIFS(Formulas!$A$2:$A$3001,AF$4,Formulas!$B$2:$B$3001,$A117))</f>
        <v>1</v>
      </c>
      <c r="AG117" s="21" t="n">
        <f aca="false">IF(OR($A117="",AG$4=""),0,COUNTIFS(Formulas!$A$2:$A$3001,AG$4,Formulas!$B$2:$B$3001,$A117))</f>
        <v>1</v>
      </c>
      <c r="AH117" s="21" t="n">
        <f aca="false">IF(OR($A117="",AH$4=""),0,COUNTIFS(Formulas!$A$2:$A$3001,AH$4,Formulas!$B$2:$B$3001,$A117))</f>
        <v>1</v>
      </c>
      <c r="AI117" s="21" t="n">
        <f aca="false">IF(OR($A117="",AI$4=""),0,COUNTIFS(Formulas!$A$2:$A$3001,AI$4,Formulas!$B$2:$B$3001,$A117))</f>
        <v>0</v>
      </c>
      <c r="AJ117" s="21" t="n">
        <f aca="false">IF(OR($A117="",AJ$4=""),0,COUNTIFS(Formulas!$A$2:$A$3001,AJ$4,Formulas!$B$2:$B$3001,$A117))</f>
        <v>0</v>
      </c>
      <c r="AK117" s="21" t="n">
        <f aca="false">IF(OR($A117="",AK$4=""),0,COUNTIFS(Formulas!$A$2:$A$3001,AK$4,Formulas!$B$2:$B$3001,$A117))</f>
        <v>0</v>
      </c>
      <c r="AL117" s="21" t="n">
        <f aca="false">IF(OR($A117="",AL$4=""),0,COUNTIFS(Formulas!$A$2:$A$3001,AL$4,Formulas!$B$2:$B$3001,$A117))</f>
        <v>0</v>
      </c>
      <c r="AM117" s="21" t="n">
        <f aca="false">IF(OR($A117="",AM$4=""),0,COUNTIFS(Formulas!$A$2:$A$3001,AM$4,Formulas!$B$2:$B$3001,$A117))</f>
        <v>0</v>
      </c>
      <c r="AN117" s="21" t="n">
        <f aca="false">IF(OR($A117="",AN$4=""),0,COUNTIFS(Formulas!$A$2:$A$3001,AN$4,Formulas!$B$2:$B$3001,$A117))</f>
        <v>0</v>
      </c>
      <c r="AO117" s="21" t="n">
        <f aca="false">IF(OR($A117="",AO$4=""),0,COUNTIFS(Formulas!$A$2:$A$3001,AO$4,Formulas!$B$2:$B$3001,$A117))</f>
        <v>0</v>
      </c>
      <c r="AP117" s="21" t="n">
        <f aca="false">IF(OR($A117="",AP$4=""),0,COUNTIFS(Formulas!$A$2:$A$3001,AP$4,Formulas!$B$2:$B$3001,$A117))</f>
        <v>0</v>
      </c>
      <c r="AQ117" s="21" t="n">
        <f aca="false">IF(OR($A117="",AQ$4=""),0,COUNTIFS(Formulas!$A$2:$A$3001,AQ$4,Formulas!$B$2:$B$3001,$A117))</f>
        <v>0</v>
      </c>
      <c r="AR117" s="21" t="n">
        <f aca="false">IF(OR($A117="",AR$4=""),0,COUNTIFS(Formulas!$A$2:$A$3001,AR$4,Formulas!$B$2:$B$3001,$A117))</f>
        <v>0</v>
      </c>
      <c r="AS117" s="21" t="n">
        <f aca="false">IF(OR($A117="",AS$4=""),0,COUNTIFS(Formulas!$A$2:$A$3001,AS$4,Formulas!$B$2:$B$3001,$A117))</f>
        <v>0</v>
      </c>
      <c r="AT117" s="21" t="n">
        <f aca="false">IF(OR($A117="",AT$4=""),0,COUNTIFS(Formulas!$A$2:$A$3001,AT$4,Formulas!$B$2:$B$3001,$A117))</f>
        <v>0</v>
      </c>
      <c r="AU117" s="21" t="n">
        <f aca="false">IF(OR($A117="",AU$4=""),0,COUNTIFS(Formulas!$A$2:$A$3001,AU$4,Formulas!$B$2:$B$3001,$A117))</f>
        <v>0</v>
      </c>
      <c r="AV117" s="21" t="n">
        <f aca="false">IF(OR($A117="",AV$4=""),0,COUNTIFS(Formulas!$A$2:$A$3001,AV$4,Formulas!$B$2:$B$3001,$A117))</f>
        <v>0</v>
      </c>
      <c r="AW117" s="21" t="n">
        <f aca="false">IF(OR($A117="",AW$4=""),0,COUNTIFS(Formulas!$A$2:$A$3001,AW$4,Formulas!$B$2:$B$3001,$A117))</f>
        <v>0</v>
      </c>
      <c r="AX117" s="21" t="n">
        <f aca="false">IF(OR($A117="",AX$4=""),0,COUNTIFS(Formulas!$A$2:$A$3001,AX$4,Formulas!$B$2:$B$3001,$A117))</f>
        <v>0</v>
      </c>
      <c r="AY117" s="21" t="n">
        <f aca="false">IF(OR($A117="",AY$4=""),0,COUNTIFS(Formulas!$A$2:$A$3001,AY$4,Formulas!$B$2:$B$3001,$A117))</f>
        <v>0</v>
      </c>
      <c r="AZ117" s="21" t="n">
        <f aca="false">IF(OR($A117="",AZ$4=""),0,COUNTIFS(Formulas!$A$2:$A$3001,AZ$4,Formulas!$B$2:$B$3001,$A117))</f>
        <v>0</v>
      </c>
      <c r="BA117" s="21" t="n">
        <f aca="false">IF(OR($A117="",BA$4=""),0,COUNTIFS(Formulas!$A$2:$A$3001,BA$4,Formulas!$B$2:$B$3001,$A117))</f>
        <v>0</v>
      </c>
      <c r="BB117" s="21" t="n">
        <f aca="false">IF(OR($A117="",BB$4=""),0,COUNTIFS(Formulas!$A$2:$A$3001,BB$4,Formulas!$B$2:$B$3001,$A117))</f>
        <v>1</v>
      </c>
      <c r="BC117" s="21" t="n">
        <f aca="false">IF(OR($A117="",BC$4=""),0,COUNTIFS(Formulas!$A$2:$A$3001,BC$4,Formulas!$B$2:$B$3001,$A117))</f>
        <v>0</v>
      </c>
      <c r="BD117" s="21" t="n">
        <f aca="false">IF(OR($A117="",BD$4=""),0,COUNTIFS(Formulas!$A$2:$A$3001,BD$4,Formulas!$B$2:$B$3001,$A117))</f>
        <v>1</v>
      </c>
      <c r="BE117" s="21" t="n">
        <f aca="false">IF(OR($A117="",BE$4=""),0,COUNTIFS(Formulas!$A$2:$A$3001,BE$4,Formulas!$B$2:$B$3001,$A117))</f>
        <v>0</v>
      </c>
      <c r="BF117" s="21" t="n">
        <f aca="false">IF(OR($A117="",BF$4=""),0,COUNTIFS(Formulas!$A$2:$A$3001,BF$4,Formulas!$B$2:$B$3001,$A117))</f>
        <v>0</v>
      </c>
      <c r="BG117" s="21" t="n">
        <f aca="false">IF(OR($A117="",BG$4=""),0,COUNTIFS(Formulas!$A$2:$A$3001,BG$4,Formulas!$B$2:$B$3001,$A117))</f>
        <v>0</v>
      </c>
      <c r="BH117" s="21" t="n">
        <f aca="false">IF(OR($A117="",BH$4=""),0,COUNTIFS(Formulas!$A$2:$A$3001,BH$4,Formulas!$B$2:$B$3001,$A117))</f>
        <v>1</v>
      </c>
      <c r="BI117" s="21" t="n">
        <f aca="false">IF(OR($A117="",BI$4=""),0,COUNTIFS(Formulas!$A$2:$A$3001,BI$4,Formulas!$B$2:$B$3001,$A117))</f>
        <v>1</v>
      </c>
      <c r="BJ117" s="21" t="n">
        <f aca="false">IF(OR($A117="",BJ$4=""),0,COUNTIFS(Formulas!$A$2:$A$3001,BJ$4,Formulas!$B$2:$B$3001,$A117))</f>
        <v>0</v>
      </c>
      <c r="BK117" s="21" t="n">
        <f aca="false">IF(OR($A117="",BK$4=""),0,COUNTIFS(Formulas!$A$2:$A$3001,BK$4,Formulas!$B$2:$B$3001,$A117))</f>
        <v>0</v>
      </c>
      <c r="BL117" s="21" t="n">
        <f aca="false">IF(OR($A117="",BL$4=""),0,COUNTIFS(Formulas!$A$2:$A$3001,BL$4,Formulas!$B$2:$B$3001,$A117))</f>
        <v>1</v>
      </c>
      <c r="BM117" s="21" t="n">
        <f aca="false">IF(OR($A117="",BM$4=""),0,COUNTIFS(Formulas!$A$2:$A$3001,BM$4,Formulas!$B$2:$B$3001,$A117))</f>
        <v>1</v>
      </c>
      <c r="BN117" s="21" t="n">
        <f aca="false">IF(OR($A117="",BN$4=""),0,COUNTIFS(Formulas!$A$2:$A$3001,BN$4,Formulas!$B$2:$B$3001,$A117))</f>
        <v>0</v>
      </c>
      <c r="BO117" s="21" t="n">
        <f aca="false">IF(OR($A117="",BO$4=""),0,COUNTIFS(Formulas!$A$2:$A$3001,BO$4,Formulas!$B$2:$B$3001,$A117))</f>
        <v>0</v>
      </c>
      <c r="BP117" s="21" t="n">
        <f aca="false">IF(OR($A117="",BP$4=""),0,COUNTIFS(Formulas!$A$2:$A$3001,BP$4,Formulas!$B$2:$B$3001,$A117))</f>
        <v>0</v>
      </c>
      <c r="BQ117" s="21" t="n">
        <f aca="false">IF(OR($A117="",BQ$4=""),0,COUNTIFS(Formulas!$A$2:$A$3001,BQ$4,Formulas!$B$2:$B$3001,$A117))</f>
        <v>0</v>
      </c>
      <c r="BR117" s="21" t="n">
        <f aca="false">IF(OR($A117="",BR$4=""),0,COUNTIFS(Formulas!$A$2:$A$3001,BR$4,Formulas!$B$2:$B$3001,$A117))</f>
        <v>0</v>
      </c>
      <c r="BS117" s="21" t="n">
        <f aca="false">IF(OR($A117="",BS$4=""),0,COUNTIFS(Formulas!$A$2:$A$3001,BS$4,Formulas!$B$2:$B$3001,$A117))</f>
        <v>0</v>
      </c>
      <c r="BT117" s="21" t="n">
        <f aca="false">IF(OR($A117="",BT$4=""),0,COUNTIFS(Formulas!$A$2:$A$3001,BT$4,Formulas!$B$2:$B$3001,$A117))</f>
        <v>0</v>
      </c>
      <c r="BU117" s="21" t="n">
        <f aca="false">IF(OR($A117="",BU$4=""),0,COUNTIFS(Formulas!$A$2:$A$3001,BU$4,Formulas!$B$2:$B$3001,$A117))</f>
        <v>0</v>
      </c>
      <c r="BV117" s="21" t="n">
        <f aca="false">IF(OR($A117="",BV$4=""),0,COUNTIFS(Formulas!$A$2:$A$3001,BV$4,Formulas!$B$2:$B$3001,$A117))</f>
        <v>0</v>
      </c>
      <c r="BW117" s="21" t="n">
        <f aca="false">IF(OR($A117="",BW$4=""),0,COUNTIFS(Formulas!$A$2:$A$3001,BW$4,Formulas!$B$2:$B$3001,$A117))</f>
        <v>0</v>
      </c>
      <c r="BX117" s="21" t="n">
        <f aca="false">IF(OR($A117="",BX$4=""),0,COUNTIFS(Formulas!$A$2:$A$3001,BX$4,Formulas!$B$2:$B$3001,$A117))</f>
        <v>0</v>
      </c>
      <c r="BY117" s="21" t="n">
        <f aca="false">IF(OR($A117="",BY$4=""),0,COUNTIFS(Formulas!$A$2:$A$3001,BY$4,Formulas!$B$2:$B$3001,$A117))</f>
        <v>0</v>
      </c>
      <c r="BZ117" s="21" t="n">
        <f aca="false">IF(OR($A117="",BZ$4=""),0,COUNTIFS(Formulas!$A$2:$A$3001,BZ$4,Formulas!$B$2:$B$3001,$A117))</f>
        <v>0</v>
      </c>
      <c r="CA117" s="21" t="n">
        <f aca="false">IF(OR($A117="",CA$4=""),0,COUNTIFS(Formulas!$A$2:$A$3001,CA$4,Formulas!$B$2:$B$3001,$A117))</f>
        <v>0</v>
      </c>
      <c r="CB117" s="21" t="n">
        <f aca="false">IF(OR($A117="",CB$4=""),0,COUNTIFS(Formulas!$A$2:$A$3001,CB$4,Formulas!$B$2:$B$3001,$A117))</f>
        <v>0</v>
      </c>
      <c r="CC117" s="21" t="n">
        <f aca="false">IF(OR($A117="",CC$4=""),0,COUNTIFS(Formulas!$A$2:$A$3001,CC$4,Formulas!$B$2:$B$3001,$A117))</f>
        <v>0</v>
      </c>
      <c r="CD117" s="21" t="n">
        <f aca="false">IF(OR($A117="",CD$4=""),0,COUNTIFS(Formulas!$A$2:$A$3001,CD$4,Formulas!$B$2:$B$3001,$A117))</f>
        <v>0</v>
      </c>
      <c r="CE117" s="21" t="n">
        <f aca="false">IF(OR($A117="",CE$4=""),0,COUNTIFS(Formulas!$A$2:$A$3001,CE$4,Formulas!$B$2:$B$3001,$A117))</f>
        <v>1</v>
      </c>
      <c r="CF117" s="21" t="n">
        <f aca="false">IF(OR($A117="",CF$4=""),0,COUNTIFS(Formulas!$A$2:$A$3001,CF$4,Formulas!$B$2:$B$3001,$A117))</f>
        <v>0</v>
      </c>
      <c r="CG117" s="21" t="n">
        <f aca="false">IF(OR($A117="",CG$4=""),0,COUNTIFS(Formulas!$A$2:$A$3001,CG$4,Formulas!$B$2:$B$3001,$A117))</f>
        <v>0</v>
      </c>
      <c r="CH117" s="21" t="n">
        <f aca="false">IF(OR($A117="",CH$4=""),0,COUNTIFS(Formulas!$A$2:$A$3001,CH$4,Formulas!$B$2:$B$3001,$A117))</f>
        <v>0</v>
      </c>
      <c r="CI117" s="21" t="n">
        <f aca="false">IF(OR($A117="",CI$4=""),0,COUNTIFS(Formulas!$A$2:$A$3001,CI$4,Formulas!$B$2:$B$3001,$A117))</f>
        <v>0</v>
      </c>
      <c r="CJ117" s="21" t="n">
        <f aca="false">IF(OR($A117="",CJ$4=""),0,COUNTIFS(Formulas!$A$2:$A$3001,CJ$4,Formulas!$B$2:$B$3001,$A117))</f>
        <v>0</v>
      </c>
      <c r="CK117" s="21" t="n">
        <f aca="false">IF(OR($A117="",CK$4=""),0,COUNTIFS(Formulas!$A$2:$A$3001,CK$4,Formulas!$B$2:$B$3001,$A117))</f>
        <v>0</v>
      </c>
      <c r="CL117" s="21" t="n">
        <f aca="false">IF(OR($A117="",CL$4=""),0,COUNTIFS(Formulas!$A$2:$A$3001,CL$4,Formulas!$B$2:$B$3001,$A117))</f>
        <v>0</v>
      </c>
      <c r="CM117" s="21" t="n">
        <f aca="false">IF(OR($A117="",CM$4=""),0,COUNTIFS(Formulas!$A$2:$A$3001,CM$4,Formulas!$B$2:$B$3001,$A117))</f>
        <v>0</v>
      </c>
      <c r="CN117" s="21" t="n">
        <f aca="false">IF(OR($A117="",CN$4=""),0,COUNTIFS(Formulas!$A$2:$A$3001,CN$4,Formulas!$B$2:$B$3001,$A117))</f>
        <v>0</v>
      </c>
      <c r="CO117" s="21" t="n">
        <f aca="false">IF(OR($A117="",CO$4=""),0,COUNTIFS(Formulas!$A$2:$A$3001,CO$4,Formulas!$B$2:$B$3001,$A117))</f>
        <v>0</v>
      </c>
      <c r="CP117" s="21" t="n">
        <f aca="false">IF(OR($A117="",CP$4=""),0,COUNTIFS(Formulas!$A$2:$A$3001,CP$4,Formulas!$B$2:$B$3001,$A117))</f>
        <v>0</v>
      </c>
      <c r="CQ117" s="21" t="n">
        <f aca="false">IF(OR($A117="",CQ$4=""),0,COUNTIFS(Formulas!$A$2:$A$3001,CQ$4,Formulas!$B$2:$B$3001,$A117))</f>
        <v>0</v>
      </c>
      <c r="CR117" s="21" t="n">
        <f aca="false">IF(OR($A117="",CR$4=""),0,COUNTIFS(Formulas!$A$2:$A$3001,CR$4,Formulas!$B$2:$B$3001,$A117))</f>
        <v>0</v>
      </c>
      <c r="CS117" s="21" t="n">
        <f aca="false">IF(OR($A117="",CS$4=""),0,COUNTIFS(Formulas!$A$2:$A$3001,CS$4,Formulas!$B$2:$B$3001,$A117))</f>
        <v>0</v>
      </c>
      <c r="CT117" s="21" t="n">
        <f aca="false">IF(OR($A117="",CT$4=""),0,COUNTIFS(Formulas!$A$2:$A$3001,CT$4,Formulas!$B$2:$B$3001,$A117))</f>
        <v>0</v>
      </c>
      <c r="CU117" s="21" t="n">
        <f aca="false">IF(OR($A117="",CU$4=""),0,COUNTIFS(Formulas!$A$2:$A$3001,CU$4,Formulas!$B$2:$B$3001,$A117))</f>
        <v>0</v>
      </c>
      <c r="CV117" s="21" t="n">
        <f aca="false">IF(OR($A117="",CV$4=""),0,COUNTIFS(Formulas!$A$2:$A$3001,CV$4,Formulas!$B$2:$B$3001,$A117))</f>
        <v>0</v>
      </c>
      <c r="CW117" s="21" t="n">
        <f aca="false">IF(OR($A117="",CW$4=""),0,COUNTIFS(Formulas!$A$2:$A$3001,CW$4,Formulas!$B$2:$B$3001,$A117))</f>
        <v>0</v>
      </c>
      <c r="CX117" s="21" t="n">
        <f aca="false">IF(OR($A117="",CX$4=""),0,COUNTIFS(Formulas!$A$2:$A$3001,CX$4,Formulas!$B$2:$B$3001,$A117))</f>
        <v>0</v>
      </c>
      <c r="CY117" s="21" t="n">
        <f aca="false">IF(OR($A117="",CY$4=""),0,COUNTIFS(Formulas!$A$2:$A$3001,CY$4,Formulas!$B$2:$B$3001,$A117))</f>
        <v>0</v>
      </c>
      <c r="CZ117" s="21" t="n">
        <f aca="false">IF(OR($A117="",CZ$4=""),0,COUNTIFS(Formulas!$A$2:$A$3001,CZ$4,Formulas!$B$2:$B$3001,$A117))</f>
        <v>0</v>
      </c>
      <c r="DA117" s="21" t="n">
        <f aca="false">IF(OR($A117="",DA$4=""),0,COUNTIFS(Formulas!$A$2:$A$3001,DA$4,Formulas!$B$2:$B$3001,$A117))</f>
        <v>0</v>
      </c>
      <c r="DB117" s="21" t="n">
        <f aca="false">IF(OR($A117="",DB$4=""),0,COUNTIFS(Formulas!$A$2:$A$3001,DB$4,Formulas!$B$2:$B$3001,$A117))</f>
        <v>0</v>
      </c>
      <c r="DC117" s="21" t="n">
        <f aca="false">IF(OR($A117="",DC$4=""),0,COUNTIFS(Formulas!$A$2:$A$3001,DC$4,Formulas!$B$2:$B$3001,$A117))</f>
        <v>0</v>
      </c>
      <c r="DD117" s="21" t="n">
        <f aca="false">IF(OR($A117="",DD$4=""),0,COUNTIFS(Formulas!$A$2:$A$3001,DD$4,Formulas!$B$2:$B$3001,$A117))</f>
        <v>0</v>
      </c>
      <c r="DE117" s="21" t="n">
        <f aca="false">IF(OR($A117="",DE$4=""),0,COUNTIFS(Formulas!$A$2:$A$3001,DE$4,Formulas!$B$2:$B$3001,$A117))</f>
        <v>0</v>
      </c>
      <c r="DF117" s="21" t="n">
        <f aca="false">IF(OR($A117="",DF$4=""),0,COUNTIFS(Formulas!$A$2:$A$3001,DF$4,Formulas!$B$2:$B$3001,$A117))</f>
        <v>0</v>
      </c>
      <c r="DG117" s="21" t="n">
        <f aca="false">IF(OR($A117="",DG$4=""),0,COUNTIFS(Formulas!$A$2:$A$3001,DG$4,Formulas!$B$2:$B$3001,$A117))</f>
        <v>0</v>
      </c>
      <c r="DH117" s="21" t="n">
        <f aca="false">IF(OR($A117="",DH$4=""),0,COUNTIFS(Formulas!$A$2:$A$3001,DH$4,Formulas!$B$2:$B$3001,$A117))</f>
        <v>0</v>
      </c>
      <c r="DI117" s="21" t="n">
        <f aca="false">IF(OR($A117="",DI$4=""),0,COUNTIFS(Formulas!$A$2:$A$3001,DI$4,Formulas!$B$2:$B$3001,$A117))</f>
        <v>0</v>
      </c>
      <c r="DJ117" s="21" t="n">
        <f aca="false">IF(OR($A117="",DJ$4=""),0,COUNTIFS(Formulas!$A$2:$A$3001,DJ$4,Formulas!$B$2:$B$3001,$A117))</f>
        <v>0</v>
      </c>
      <c r="DK117" s="21" t="n">
        <f aca="false">IF(OR($A117="",DK$4=""),0,COUNTIFS(Formulas!$A$2:$A$3001,DK$4,Formulas!$B$2:$B$3001,$A117))</f>
        <v>0</v>
      </c>
      <c r="DL117" s="21" t="n">
        <f aca="false">IF(OR($A117="",DL$4=""),0,COUNTIFS(Formulas!$A$2:$A$3001,DL$4,Formulas!$B$2:$B$3001,$A117))</f>
        <v>0</v>
      </c>
      <c r="DM117" s="21" t="n">
        <f aca="false">IF(OR($A117="",DM$4=""),0,COUNTIFS(Formulas!$A$2:$A$3001,DM$4,Formulas!$B$2:$B$3001,$A117))</f>
        <v>0</v>
      </c>
      <c r="DN117" s="21" t="n">
        <f aca="false">IF(OR($A117="",DN$4=""),0,COUNTIFS(Formulas!$A$2:$A$3001,DN$4,Formulas!$B$2:$B$3001,$A117))</f>
        <v>0</v>
      </c>
      <c r="DO117" s="21" t="n">
        <f aca="false">IF(OR($A117="",DO$4=""),0,COUNTIFS(Formulas!$A$2:$A$3001,DO$4,Formulas!$B$2:$B$3001,$A117))</f>
        <v>0</v>
      </c>
      <c r="DP117" s="21" t="n">
        <f aca="false">IF(OR($A117="",DP$4=""),0,COUNTIFS(Formulas!$A$2:$A$3001,DP$4,Formulas!$B$2:$B$3001,$A117))</f>
        <v>0</v>
      </c>
      <c r="DQ117" s="21" t="n">
        <f aca="false">IF(OR($A117="",DQ$4=""),0,COUNTIFS(Formulas!$A$2:$A$3001,DQ$4,Formulas!$B$2:$B$3001,$A117))</f>
        <v>0</v>
      </c>
      <c r="DR117" s="21" t="n">
        <f aca="false">IF(OR($A117="",DR$4=""),0,COUNTIFS(Formulas!$A$2:$A$3001,DR$4,Formulas!$B$2:$B$3001,$A117))</f>
        <v>0</v>
      </c>
      <c r="DS117" s="21" t="n">
        <f aca="false">IF(OR($A117="",DS$4=""),0,COUNTIFS(Formulas!$A$2:$A$3001,DS$4,Formulas!$B$2:$B$3001,$A117))</f>
        <v>0</v>
      </c>
      <c r="DT117" s="21" t="n">
        <f aca="false">IF(OR($A117="",DT$4=""),0,COUNTIFS(Formulas!$A$2:$A$3001,DT$4,Formulas!$B$2:$B$3001,$A117))</f>
        <v>0</v>
      </c>
      <c r="DU117" s="21" t="n">
        <f aca="false">IF(OR($A117="",DU$4=""),0,COUNTIFS(Formulas!$A$2:$A$3001,DU$4,Formulas!$B$2:$B$3001,$A117))</f>
        <v>0</v>
      </c>
      <c r="DV117" s="21" t="n">
        <f aca="false">IF(OR($A117="",DV$4=""),0,COUNTIFS(Formulas!$A$2:$A$3001,DV$4,Formulas!$B$2:$B$3001,$A117))</f>
        <v>0</v>
      </c>
      <c r="DW117" s="21" t="n">
        <f aca="false">IF(OR($A117="",DW$4=""),0,COUNTIFS(Formulas!$A$2:$A$3001,DW$4,Formulas!$B$2:$B$3001,$A117))</f>
        <v>0</v>
      </c>
      <c r="DX117" s="21" t="n">
        <f aca="false">IF(OR($A117="",DX$4=""),0,COUNTIFS(Formulas!$A$2:$A$3001,DX$4,Formulas!$B$2:$B$3001,$A117))</f>
        <v>0</v>
      </c>
      <c r="DY117" s="21" t="n">
        <f aca="false">IF(OR($A117="",DY$4=""),0,COUNTIFS(Formulas!$A$2:$A$3001,DY$4,Formulas!$B$2:$B$3001,$A117))</f>
        <v>0</v>
      </c>
      <c r="DZ117" s="21" t="n">
        <f aca="false">IF(OR($A117="",DZ$4=""),0,COUNTIFS(Formulas!$A$2:$A$3001,DZ$4,Formulas!$B$2:$B$3001,$A117))</f>
        <v>0</v>
      </c>
      <c r="EA117" s="21" t="n">
        <f aca="false">IF(OR($A117="",EA$4=""),0,COUNTIFS(Formulas!$A$2:$A$3001,EA$4,Formulas!$B$2:$B$3001,$A117))</f>
        <v>0</v>
      </c>
      <c r="EB117" s="21" t="n">
        <f aca="false">IF(OR($A117="",EB$4=""),0,COUNTIFS(Formulas!$A$2:$A$3001,EB$4,Formulas!$B$2:$B$3001,$A117))</f>
        <v>0</v>
      </c>
      <c r="EC117" s="21" t="n">
        <f aca="false">IF(OR($A117="",EC$4=""),0,COUNTIFS(Formulas!$A$2:$A$3001,EC$4,Formulas!$B$2:$B$3001,$A117))</f>
        <v>0</v>
      </c>
      <c r="ED117" s="21" t="n">
        <f aca="false">IF(OR($A117="",ED$4=""),0,COUNTIFS(Formulas!$A$2:$A$3001,ED$4,Formulas!$B$2:$B$3001,$A117))</f>
        <v>0</v>
      </c>
      <c r="EE117" s="21" t="n">
        <f aca="false">IF(OR($A117="",EE$4=""),0,COUNTIFS(Formulas!$A$2:$A$3001,EE$4,Formulas!$B$2:$B$3001,$A117))</f>
        <v>0</v>
      </c>
      <c r="EF117" s="21" t="n">
        <f aca="false">IF(OR($A117="",EF$4=""),0,COUNTIFS(Formulas!$A$2:$A$3001,EF$4,Formulas!$B$2:$B$3001,$A117))</f>
        <v>0</v>
      </c>
      <c r="EG117" s="21" t="n">
        <f aca="false">IF(OR($A117="",EG$4=""),0,COUNTIFS(Formulas!$A$2:$A$3001,EG$4,Formulas!$B$2:$B$3001,$A117))</f>
        <v>0</v>
      </c>
      <c r="EH117" s="21" t="n">
        <f aca="false">IF(OR($A117="",EH$4=""),0,COUNTIFS(Formulas!$A$2:$A$3001,EH$4,Formulas!$B$2:$B$3001,$A117))</f>
        <v>0</v>
      </c>
      <c r="EI117" s="21" t="n">
        <f aca="false">IF(OR($A117="",EI$4=""),0,COUNTIFS(Formulas!$A$2:$A$3001,EI$4,Formulas!$B$2:$B$3001,$A117))</f>
        <v>0</v>
      </c>
      <c r="EJ117" s="21" t="n">
        <f aca="false">IF(OR($A117="",EJ$4=""),0,COUNTIFS(Formulas!$A$2:$A$3001,EJ$4,Formulas!$B$2:$B$3001,$A117))</f>
        <v>0</v>
      </c>
      <c r="EK117" s="21" t="n">
        <f aca="false">IF(OR($A117="",EK$4=""),0,COUNTIFS(Formulas!$A$2:$A$3001,EK$4,Formulas!$B$2:$B$3001,$A117))</f>
        <v>0</v>
      </c>
      <c r="EL117" s="21" t="n">
        <f aca="false">IF(OR($A117="",EL$4=""),0,COUNTIFS(Formulas!$A$2:$A$3001,EL$4,Formulas!$B$2:$B$3001,$A117))</f>
        <v>0</v>
      </c>
      <c r="EM117" s="21" t="n">
        <f aca="false">IF(OR($A117="",EM$4=""),0,COUNTIFS(Formulas!$A$2:$A$3001,EM$4,Formulas!$B$2:$B$3001,$A117))</f>
        <v>0</v>
      </c>
      <c r="EN117" s="21" t="n">
        <f aca="false">IF(OR($A117="",EN$4=""),0,COUNTIFS(Formulas!$A$2:$A$3001,EN$4,Formulas!$B$2:$B$3001,$A117))</f>
        <v>0</v>
      </c>
      <c r="EO117" s="21" t="n">
        <f aca="false">IF(OR($A117="",EO$4=""),0,COUNTIFS(Formulas!$A$2:$A$3001,EO$4,Formulas!$B$2:$B$3001,$A117))</f>
        <v>0</v>
      </c>
      <c r="EP117" s="21" t="n">
        <f aca="false">IF(OR($A117="",EP$4=""),0,COUNTIFS(Formulas!$A$2:$A$3001,EP$4,Formulas!$B$2:$B$3001,$A117))</f>
        <v>0</v>
      </c>
      <c r="EQ117" s="21" t="n">
        <f aca="false">IF(OR($A117="",EQ$4=""),0,COUNTIFS(Formulas!$A$2:$A$3001,EQ$4,Formulas!$B$2:$B$3001,$A117))</f>
        <v>0</v>
      </c>
      <c r="ER117" s="21" t="n">
        <f aca="false">IF(OR($A117="",ER$4=""),0,COUNTIFS(Formulas!$A$2:$A$3001,ER$4,Formulas!$B$2:$B$3001,$A117))</f>
        <v>0</v>
      </c>
      <c r="ES117" s="21" t="n">
        <f aca="false">IF(OR($A117="",ES$4=""),0,COUNTIFS(Formulas!$A$2:$A$3001,ES$4,Formulas!$B$2:$B$3001,$A117))</f>
        <v>0</v>
      </c>
      <c r="ET117" s="21" t="n">
        <f aca="false">IF(OR($A117="",ET$4=""),0,COUNTIFS(Formulas!$A$2:$A$3001,ET$4,Formulas!$B$2:$B$3001,$A117))</f>
        <v>0</v>
      </c>
      <c r="EU117" s="21" t="n">
        <f aca="false">IF(OR($A117="",EU$4=""),0,COUNTIFS(Formulas!$A$2:$A$3001,EU$4,Formulas!$B$2:$B$3001,$A117))</f>
        <v>0</v>
      </c>
      <c r="EV117" s="21" t="n">
        <f aca="false">IF(OR($A117="",EV$4=""),0,COUNTIFS(Formulas!$A$2:$A$3001,EV$4,Formulas!$B$2:$B$3001,$A117))</f>
        <v>0</v>
      </c>
    </row>
    <row r="118" customFormat="false" ht="15" hidden="false" customHeight="false" outlineLevel="0" collapsed="false">
      <c r="A118" s="13" t="str">
        <f aca="false">IF(INDEX(Materials!$A$2:$A$301,114)="","",INDEX(Materials!$A$2:$A$301,114))</f>
        <v>Ferric Oxide Yellow</v>
      </c>
      <c r="B118" s="19" t="n">
        <f aca="false">IF(A118="","",COUNTIF(C118:EV118,"&gt;0"))</f>
        <v>20</v>
      </c>
      <c r="C118" s="21" t="n">
        <f aca="false">IF(OR($A118="",C$4=""),0,COUNTIFS(Formulas!$A$2:$A$3001,C$4,Formulas!$B$2:$B$3001,$A118))</f>
        <v>1</v>
      </c>
      <c r="D118" s="21" t="n">
        <f aca="false">IF(OR($A118="",D$4=""),0,COUNTIFS(Formulas!$A$2:$A$3001,D$4,Formulas!$B$2:$B$3001,$A118))</f>
        <v>1</v>
      </c>
      <c r="E118" s="21" t="n">
        <f aca="false">IF(OR($A118="",E$4=""),0,COUNTIFS(Formulas!$A$2:$A$3001,E$4,Formulas!$B$2:$B$3001,$A118))</f>
        <v>0</v>
      </c>
      <c r="F118" s="21" t="n">
        <f aca="false">IF(OR($A118="",F$4=""),0,COUNTIFS(Formulas!$A$2:$A$3001,F$4,Formulas!$B$2:$B$3001,$A118))</f>
        <v>0</v>
      </c>
      <c r="G118" s="21" t="n">
        <f aca="false">IF(OR($A118="",G$4=""),0,COUNTIFS(Formulas!$A$2:$A$3001,G$4,Formulas!$B$2:$B$3001,$A118))</f>
        <v>0</v>
      </c>
      <c r="H118" s="21" t="n">
        <f aca="false">IF(OR($A118="",H$4=""),0,COUNTIFS(Formulas!$A$2:$A$3001,H$4,Formulas!$B$2:$B$3001,$A118))</f>
        <v>0</v>
      </c>
      <c r="I118" s="21" t="n">
        <f aca="false">IF(OR($A118="",I$4=""),0,COUNTIFS(Formulas!$A$2:$A$3001,I$4,Formulas!$B$2:$B$3001,$A118))</f>
        <v>1</v>
      </c>
      <c r="J118" s="21" t="n">
        <f aca="false">IF(OR($A118="",J$4=""),0,COUNTIFS(Formulas!$A$2:$A$3001,J$4,Formulas!$B$2:$B$3001,$A118))</f>
        <v>1</v>
      </c>
      <c r="K118" s="21" t="n">
        <f aca="false">IF(OR($A118="",K$4=""),0,COUNTIFS(Formulas!$A$2:$A$3001,K$4,Formulas!$B$2:$B$3001,$A118))</f>
        <v>0</v>
      </c>
      <c r="L118" s="21" t="n">
        <f aca="false">IF(OR($A118="",L$4=""),0,COUNTIFS(Formulas!$A$2:$A$3001,L$4,Formulas!$B$2:$B$3001,$A118))</f>
        <v>0</v>
      </c>
      <c r="M118" s="21" t="n">
        <f aca="false">IF(OR($A118="",M$4=""),0,COUNTIFS(Formulas!$A$2:$A$3001,M$4,Formulas!$B$2:$B$3001,$A118))</f>
        <v>0</v>
      </c>
      <c r="N118" s="21" t="n">
        <f aca="false">IF(OR($A118="",N$4=""),0,COUNTIFS(Formulas!$A$2:$A$3001,N$4,Formulas!$B$2:$B$3001,$A118))</f>
        <v>1</v>
      </c>
      <c r="O118" s="21" t="n">
        <f aca="false">IF(OR($A118="",O$4=""),0,COUNTIFS(Formulas!$A$2:$A$3001,O$4,Formulas!$B$2:$B$3001,$A118))</f>
        <v>0</v>
      </c>
      <c r="P118" s="21" t="n">
        <f aca="false">IF(OR($A118="",P$4=""),0,COUNTIFS(Formulas!$A$2:$A$3001,P$4,Formulas!$B$2:$B$3001,$A118))</f>
        <v>1</v>
      </c>
      <c r="Q118" s="21" t="n">
        <f aca="false">IF(OR($A118="",Q$4=""),0,COUNTIFS(Formulas!$A$2:$A$3001,Q$4,Formulas!$B$2:$B$3001,$A118))</f>
        <v>0</v>
      </c>
      <c r="R118" s="21" t="n">
        <f aca="false">IF(OR($A118="",R$4=""),0,COUNTIFS(Formulas!$A$2:$A$3001,R$4,Formulas!$B$2:$B$3001,$A118))</f>
        <v>0</v>
      </c>
      <c r="S118" s="21" t="n">
        <f aca="false">IF(OR($A118="",S$4=""),0,COUNTIFS(Formulas!$A$2:$A$3001,S$4,Formulas!$B$2:$B$3001,$A118))</f>
        <v>0</v>
      </c>
      <c r="T118" s="21" t="n">
        <f aca="false">IF(OR($A118="",T$4=""),0,COUNTIFS(Formulas!$A$2:$A$3001,T$4,Formulas!$B$2:$B$3001,$A118))</f>
        <v>1</v>
      </c>
      <c r="U118" s="21" t="n">
        <f aca="false">IF(OR($A118="",U$4=""),0,COUNTIFS(Formulas!$A$2:$A$3001,U$4,Formulas!$B$2:$B$3001,$A118))</f>
        <v>0</v>
      </c>
      <c r="V118" s="21" t="n">
        <f aca="false">IF(OR($A118="",V$4=""),0,COUNTIFS(Formulas!$A$2:$A$3001,V$4,Formulas!$B$2:$B$3001,$A118))</f>
        <v>0</v>
      </c>
      <c r="W118" s="21" t="n">
        <f aca="false">IF(OR($A118="",W$4=""),0,COUNTIFS(Formulas!$A$2:$A$3001,W$4,Formulas!$B$2:$B$3001,$A118))</f>
        <v>0</v>
      </c>
      <c r="X118" s="21" t="n">
        <f aca="false">IF(OR($A118="",X$4=""),0,COUNTIFS(Formulas!$A$2:$A$3001,X$4,Formulas!$B$2:$B$3001,$A118))</f>
        <v>1</v>
      </c>
      <c r="Y118" s="21" t="n">
        <f aca="false">IF(OR($A118="",Y$4=""),0,COUNTIFS(Formulas!$A$2:$A$3001,Y$4,Formulas!$B$2:$B$3001,$A118))</f>
        <v>1</v>
      </c>
      <c r="Z118" s="21" t="n">
        <f aca="false">IF(OR($A118="",Z$4=""),0,COUNTIFS(Formulas!$A$2:$A$3001,Z$4,Formulas!$B$2:$B$3001,$A118))</f>
        <v>0</v>
      </c>
      <c r="AA118" s="21" t="n">
        <f aca="false">IF(OR($A118="",AA$4=""),0,COUNTIFS(Formulas!$A$2:$A$3001,AA$4,Formulas!$B$2:$B$3001,$A118))</f>
        <v>0</v>
      </c>
      <c r="AB118" s="21" t="n">
        <f aca="false">IF(OR($A118="",AB$4=""),0,COUNTIFS(Formulas!$A$2:$A$3001,AB$4,Formulas!$B$2:$B$3001,$A118))</f>
        <v>0</v>
      </c>
      <c r="AC118" s="21" t="n">
        <f aca="false">IF(OR($A118="",AC$4=""),0,COUNTIFS(Formulas!$A$2:$A$3001,AC$4,Formulas!$B$2:$B$3001,$A118))</f>
        <v>0</v>
      </c>
      <c r="AD118" s="21" t="n">
        <f aca="false">IF(OR($A118="",AD$4=""),0,COUNTIFS(Formulas!$A$2:$A$3001,AD$4,Formulas!$B$2:$B$3001,$A118))</f>
        <v>0</v>
      </c>
      <c r="AE118" s="21" t="n">
        <f aca="false">IF(OR($A118="",AE$4=""),0,COUNTIFS(Formulas!$A$2:$A$3001,AE$4,Formulas!$B$2:$B$3001,$A118))</f>
        <v>0</v>
      </c>
      <c r="AF118" s="21" t="n">
        <f aca="false">IF(OR($A118="",AF$4=""),0,COUNTIFS(Formulas!$A$2:$A$3001,AF$4,Formulas!$B$2:$B$3001,$A118))</f>
        <v>0</v>
      </c>
      <c r="AG118" s="21" t="n">
        <f aca="false">IF(OR($A118="",AG$4=""),0,COUNTIFS(Formulas!$A$2:$A$3001,AG$4,Formulas!$B$2:$B$3001,$A118))</f>
        <v>0</v>
      </c>
      <c r="AH118" s="21" t="n">
        <f aca="false">IF(OR($A118="",AH$4=""),0,COUNTIFS(Formulas!$A$2:$A$3001,AH$4,Formulas!$B$2:$B$3001,$A118))</f>
        <v>0</v>
      </c>
      <c r="AI118" s="21" t="n">
        <f aca="false">IF(OR($A118="",AI$4=""),0,COUNTIFS(Formulas!$A$2:$A$3001,AI$4,Formulas!$B$2:$B$3001,$A118))</f>
        <v>0</v>
      </c>
      <c r="AJ118" s="21" t="n">
        <f aca="false">IF(OR($A118="",AJ$4=""),0,COUNTIFS(Formulas!$A$2:$A$3001,AJ$4,Formulas!$B$2:$B$3001,$A118))</f>
        <v>0</v>
      </c>
      <c r="AK118" s="21" t="n">
        <f aca="false">IF(OR($A118="",AK$4=""),0,COUNTIFS(Formulas!$A$2:$A$3001,AK$4,Formulas!$B$2:$B$3001,$A118))</f>
        <v>1</v>
      </c>
      <c r="AL118" s="21" t="n">
        <f aca="false">IF(OR($A118="",AL$4=""),0,COUNTIFS(Formulas!$A$2:$A$3001,AL$4,Formulas!$B$2:$B$3001,$A118))</f>
        <v>1</v>
      </c>
      <c r="AM118" s="21" t="n">
        <f aca="false">IF(OR($A118="",AM$4=""),0,COUNTIFS(Formulas!$A$2:$A$3001,AM$4,Formulas!$B$2:$B$3001,$A118))</f>
        <v>0</v>
      </c>
      <c r="AN118" s="21" t="n">
        <f aca="false">IF(OR($A118="",AN$4=""),0,COUNTIFS(Formulas!$A$2:$A$3001,AN$4,Formulas!$B$2:$B$3001,$A118))</f>
        <v>0</v>
      </c>
      <c r="AO118" s="21" t="n">
        <f aca="false">IF(OR($A118="",AO$4=""),0,COUNTIFS(Formulas!$A$2:$A$3001,AO$4,Formulas!$B$2:$B$3001,$A118))</f>
        <v>0</v>
      </c>
      <c r="AP118" s="21" t="n">
        <f aca="false">IF(OR($A118="",AP$4=""),0,COUNTIFS(Formulas!$A$2:$A$3001,AP$4,Formulas!$B$2:$B$3001,$A118))</f>
        <v>0</v>
      </c>
      <c r="AQ118" s="21" t="n">
        <f aca="false">IF(OR($A118="",AQ$4=""),0,COUNTIFS(Formulas!$A$2:$A$3001,AQ$4,Formulas!$B$2:$B$3001,$A118))</f>
        <v>0</v>
      </c>
      <c r="AR118" s="21" t="n">
        <f aca="false">IF(OR($A118="",AR$4=""),0,COUNTIFS(Formulas!$A$2:$A$3001,AR$4,Formulas!$B$2:$B$3001,$A118))</f>
        <v>0</v>
      </c>
      <c r="AS118" s="21" t="n">
        <f aca="false">IF(OR($A118="",AS$4=""),0,COUNTIFS(Formulas!$A$2:$A$3001,AS$4,Formulas!$B$2:$B$3001,$A118))</f>
        <v>0</v>
      </c>
      <c r="AT118" s="21" t="n">
        <f aca="false">IF(OR($A118="",AT$4=""),0,COUNTIFS(Formulas!$A$2:$A$3001,AT$4,Formulas!$B$2:$B$3001,$A118))</f>
        <v>0</v>
      </c>
      <c r="AU118" s="21" t="n">
        <f aca="false">IF(OR($A118="",AU$4=""),0,COUNTIFS(Formulas!$A$2:$A$3001,AU$4,Formulas!$B$2:$B$3001,$A118))</f>
        <v>0</v>
      </c>
      <c r="AV118" s="21" t="n">
        <f aca="false">IF(OR($A118="",AV$4=""),0,COUNTIFS(Formulas!$A$2:$A$3001,AV$4,Formulas!$B$2:$B$3001,$A118))</f>
        <v>0</v>
      </c>
      <c r="AW118" s="21" t="n">
        <f aca="false">IF(OR($A118="",AW$4=""),0,COUNTIFS(Formulas!$A$2:$A$3001,AW$4,Formulas!$B$2:$B$3001,$A118))</f>
        <v>1</v>
      </c>
      <c r="AX118" s="21" t="n">
        <f aca="false">IF(OR($A118="",AX$4=""),0,COUNTIFS(Formulas!$A$2:$A$3001,AX$4,Formulas!$B$2:$B$3001,$A118))</f>
        <v>0</v>
      </c>
      <c r="AY118" s="21" t="n">
        <f aca="false">IF(OR($A118="",AY$4=""),0,COUNTIFS(Formulas!$A$2:$A$3001,AY$4,Formulas!$B$2:$B$3001,$A118))</f>
        <v>0</v>
      </c>
      <c r="AZ118" s="21" t="n">
        <f aca="false">IF(OR($A118="",AZ$4=""),0,COUNTIFS(Formulas!$A$2:$A$3001,AZ$4,Formulas!$B$2:$B$3001,$A118))</f>
        <v>1</v>
      </c>
      <c r="BA118" s="21" t="n">
        <f aca="false">IF(OR($A118="",BA$4=""),0,COUNTIFS(Formulas!$A$2:$A$3001,BA$4,Formulas!$B$2:$B$3001,$A118))</f>
        <v>1</v>
      </c>
      <c r="BB118" s="21" t="n">
        <f aca="false">IF(OR($A118="",BB$4=""),0,COUNTIFS(Formulas!$A$2:$A$3001,BB$4,Formulas!$B$2:$B$3001,$A118))</f>
        <v>1</v>
      </c>
      <c r="BC118" s="21" t="n">
        <f aca="false">IF(OR($A118="",BC$4=""),0,COUNTIFS(Formulas!$A$2:$A$3001,BC$4,Formulas!$B$2:$B$3001,$A118))</f>
        <v>0</v>
      </c>
      <c r="BD118" s="21" t="n">
        <f aca="false">IF(OR($A118="",BD$4=""),0,COUNTIFS(Formulas!$A$2:$A$3001,BD$4,Formulas!$B$2:$B$3001,$A118))</f>
        <v>0</v>
      </c>
      <c r="BE118" s="21" t="n">
        <f aca="false">IF(OR($A118="",BE$4=""),0,COUNTIFS(Formulas!$A$2:$A$3001,BE$4,Formulas!$B$2:$B$3001,$A118))</f>
        <v>1</v>
      </c>
      <c r="BF118" s="21" t="n">
        <f aca="false">IF(OR($A118="",BF$4=""),0,COUNTIFS(Formulas!$A$2:$A$3001,BF$4,Formulas!$B$2:$B$3001,$A118))</f>
        <v>1</v>
      </c>
      <c r="BG118" s="21" t="n">
        <f aca="false">IF(OR($A118="",BG$4=""),0,COUNTIFS(Formulas!$A$2:$A$3001,BG$4,Formulas!$B$2:$B$3001,$A118))</f>
        <v>1</v>
      </c>
      <c r="BH118" s="21" t="n">
        <f aca="false">IF(OR($A118="",BH$4=""),0,COUNTIFS(Formulas!$A$2:$A$3001,BH$4,Formulas!$B$2:$B$3001,$A118))</f>
        <v>0</v>
      </c>
      <c r="BI118" s="21" t="n">
        <f aca="false">IF(OR($A118="",BI$4=""),0,COUNTIFS(Formulas!$A$2:$A$3001,BI$4,Formulas!$B$2:$B$3001,$A118))</f>
        <v>0</v>
      </c>
      <c r="BJ118" s="21" t="n">
        <f aca="false">IF(OR($A118="",BJ$4=""),0,COUNTIFS(Formulas!$A$2:$A$3001,BJ$4,Formulas!$B$2:$B$3001,$A118))</f>
        <v>0</v>
      </c>
      <c r="BK118" s="21" t="n">
        <f aca="false">IF(OR($A118="",BK$4=""),0,COUNTIFS(Formulas!$A$2:$A$3001,BK$4,Formulas!$B$2:$B$3001,$A118))</f>
        <v>1</v>
      </c>
      <c r="BL118" s="21" t="n">
        <f aca="false">IF(OR($A118="",BL$4=""),0,COUNTIFS(Formulas!$A$2:$A$3001,BL$4,Formulas!$B$2:$B$3001,$A118))</f>
        <v>0</v>
      </c>
      <c r="BM118" s="21" t="n">
        <f aca="false">IF(OR($A118="",BM$4=""),0,COUNTIFS(Formulas!$A$2:$A$3001,BM$4,Formulas!$B$2:$B$3001,$A118))</f>
        <v>0</v>
      </c>
      <c r="BN118" s="21" t="n">
        <f aca="false">IF(OR($A118="",BN$4=""),0,COUNTIFS(Formulas!$A$2:$A$3001,BN$4,Formulas!$B$2:$B$3001,$A118))</f>
        <v>0</v>
      </c>
      <c r="BO118" s="21" t="n">
        <f aca="false">IF(OR($A118="",BO$4=""),0,COUNTIFS(Formulas!$A$2:$A$3001,BO$4,Formulas!$B$2:$B$3001,$A118))</f>
        <v>0</v>
      </c>
      <c r="BP118" s="21" t="n">
        <f aca="false">IF(OR($A118="",BP$4=""),0,COUNTIFS(Formulas!$A$2:$A$3001,BP$4,Formulas!$B$2:$B$3001,$A118))</f>
        <v>0</v>
      </c>
      <c r="BQ118" s="21" t="n">
        <f aca="false">IF(OR($A118="",BQ$4=""),0,COUNTIFS(Formulas!$A$2:$A$3001,BQ$4,Formulas!$B$2:$B$3001,$A118))</f>
        <v>0</v>
      </c>
      <c r="BR118" s="21" t="n">
        <f aca="false">IF(OR($A118="",BR$4=""),0,COUNTIFS(Formulas!$A$2:$A$3001,BR$4,Formulas!$B$2:$B$3001,$A118))</f>
        <v>0</v>
      </c>
      <c r="BS118" s="21" t="n">
        <f aca="false">IF(OR($A118="",BS$4=""),0,COUNTIFS(Formulas!$A$2:$A$3001,BS$4,Formulas!$B$2:$B$3001,$A118))</f>
        <v>0</v>
      </c>
      <c r="BT118" s="21" t="n">
        <f aca="false">IF(OR($A118="",BT$4=""),0,COUNTIFS(Formulas!$A$2:$A$3001,BT$4,Formulas!$B$2:$B$3001,$A118))</f>
        <v>0</v>
      </c>
      <c r="BU118" s="21" t="n">
        <f aca="false">IF(OR($A118="",BU$4=""),0,COUNTIFS(Formulas!$A$2:$A$3001,BU$4,Formulas!$B$2:$B$3001,$A118))</f>
        <v>0</v>
      </c>
      <c r="BV118" s="21" t="n">
        <f aca="false">IF(OR($A118="",BV$4=""),0,COUNTIFS(Formulas!$A$2:$A$3001,BV$4,Formulas!$B$2:$B$3001,$A118))</f>
        <v>0</v>
      </c>
      <c r="BW118" s="21" t="n">
        <f aca="false">IF(OR($A118="",BW$4=""),0,COUNTIFS(Formulas!$A$2:$A$3001,BW$4,Formulas!$B$2:$B$3001,$A118))</f>
        <v>1</v>
      </c>
      <c r="BX118" s="21" t="n">
        <f aca="false">IF(OR($A118="",BX$4=""),0,COUNTIFS(Formulas!$A$2:$A$3001,BX$4,Formulas!$B$2:$B$3001,$A118))</f>
        <v>0</v>
      </c>
      <c r="BY118" s="21" t="n">
        <f aca="false">IF(OR($A118="",BY$4=""),0,COUNTIFS(Formulas!$A$2:$A$3001,BY$4,Formulas!$B$2:$B$3001,$A118))</f>
        <v>0</v>
      </c>
      <c r="BZ118" s="21" t="n">
        <f aca="false">IF(OR($A118="",BZ$4=""),0,COUNTIFS(Formulas!$A$2:$A$3001,BZ$4,Formulas!$B$2:$B$3001,$A118))</f>
        <v>0</v>
      </c>
      <c r="CA118" s="21" t="n">
        <f aca="false">IF(OR($A118="",CA$4=""),0,COUNTIFS(Formulas!$A$2:$A$3001,CA$4,Formulas!$B$2:$B$3001,$A118))</f>
        <v>0</v>
      </c>
      <c r="CB118" s="21" t="n">
        <f aca="false">IF(OR($A118="",CB$4=""),0,COUNTIFS(Formulas!$A$2:$A$3001,CB$4,Formulas!$B$2:$B$3001,$A118))</f>
        <v>0</v>
      </c>
      <c r="CC118" s="21" t="n">
        <f aca="false">IF(OR($A118="",CC$4=""),0,COUNTIFS(Formulas!$A$2:$A$3001,CC$4,Formulas!$B$2:$B$3001,$A118))</f>
        <v>0</v>
      </c>
      <c r="CD118" s="21" t="n">
        <f aca="false">IF(OR($A118="",CD$4=""),0,COUNTIFS(Formulas!$A$2:$A$3001,CD$4,Formulas!$B$2:$B$3001,$A118))</f>
        <v>0</v>
      </c>
      <c r="CE118" s="21" t="n">
        <f aca="false">IF(OR($A118="",CE$4=""),0,COUNTIFS(Formulas!$A$2:$A$3001,CE$4,Formulas!$B$2:$B$3001,$A118))</f>
        <v>0</v>
      </c>
      <c r="CF118" s="21" t="n">
        <f aca="false">IF(OR($A118="",CF$4=""),0,COUNTIFS(Formulas!$A$2:$A$3001,CF$4,Formulas!$B$2:$B$3001,$A118))</f>
        <v>0</v>
      </c>
      <c r="CG118" s="21" t="n">
        <f aca="false">IF(OR($A118="",CG$4=""),0,COUNTIFS(Formulas!$A$2:$A$3001,CG$4,Formulas!$B$2:$B$3001,$A118))</f>
        <v>0</v>
      </c>
      <c r="CH118" s="21" t="n">
        <f aca="false">IF(OR($A118="",CH$4=""),0,COUNTIFS(Formulas!$A$2:$A$3001,CH$4,Formulas!$B$2:$B$3001,$A118))</f>
        <v>0</v>
      </c>
      <c r="CI118" s="21" t="n">
        <f aca="false">IF(OR($A118="",CI$4=""),0,COUNTIFS(Formulas!$A$2:$A$3001,CI$4,Formulas!$B$2:$B$3001,$A118))</f>
        <v>0</v>
      </c>
      <c r="CJ118" s="21" t="n">
        <f aca="false">IF(OR($A118="",CJ$4=""),0,COUNTIFS(Formulas!$A$2:$A$3001,CJ$4,Formulas!$B$2:$B$3001,$A118))</f>
        <v>0</v>
      </c>
      <c r="CK118" s="21" t="n">
        <f aca="false">IF(OR($A118="",CK$4=""),0,COUNTIFS(Formulas!$A$2:$A$3001,CK$4,Formulas!$B$2:$B$3001,$A118))</f>
        <v>0</v>
      </c>
      <c r="CL118" s="21" t="n">
        <f aca="false">IF(OR($A118="",CL$4=""),0,COUNTIFS(Formulas!$A$2:$A$3001,CL$4,Formulas!$B$2:$B$3001,$A118))</f>
        <v>0</v>
      </c>
      <c r="CM118" s="21" t="n">
        <f aca="false">IF(OR($A118="",CM$4=""),0,COUNTIFS(Formulas!$A$2:$A$3001,CM$4,Formulas!$B$2:$B$3001,$A118))</f>
        <v>0</v>
      </c>
      <c r="CN118" s="21" t="n">
        <f aca="false">IF(OR($A118="",CN$4=""),0,COUNTIFS(Formulas!$A$2:$A$3001,CN$4,Formulas!$B$2:$B$3001,$A118))</f>
        <v>0</v>
      </c>
      <c r="CO118" s="21" t="n">
        <f aca="false">IF(OR($A118="",CO$4=""),0,COUNTIFS(Formulas!$A$2:$A$3001,CO$4,Formulas!$B$2:$B$3001,$A118))</f>
        <v>0</v>
      </c>
      <c r="CP118" s="21" t="n">
        <f aca="false">IF(OR($A118="",CP$4=""),0,COUNTIFS(Formulas!$A$2:$A$3001,CP$4,Formulas!$B$2:$B$3001,$A118))</f>
        <v>0</v>
      </c>
      <c r="CQ118" s="21" t="n">
        <f aca="false">IF(OR($A118="",CQ$4=""),0,COUNTIFS(Formulas!$A$2:$A$3001,CQ$4,Formulas!$B$2:$B$3001,$A118))</f>
        <v>0</v>
      </c>
      <c r="CR118" s="21" t="n">
        <f aca="false">IF(OR($A118="",CR$4=""),0,COUNTIFS(Formulas!$A$2:$A$3001,CR$4,Formulas!$B$2:$B$3001,$A118))</f>
        <v>0</v>
      </c>
      <c r="CS118" s="21" t="n">
        <f aca="false">IF(OR($A118="",CS$4=""),0,COUNTIFS(Formulas!$A$2:$A$3001,CS$4,Formulas!$B$2:$B$3001,$A118))</f>
        <v>0</v>
      </c>
      <c r="CT118" s="21" t="n">
        <f aca="false">IF(OR($A118="",CT$4=""),0,COUNTIFS(Formulas!$A$2:$A$3001,CT$4,Formulas!$B$2:$B$3001,$A118))</f>
        <v>0</v>
      </c>
      <c r="CU118" s="21" t="n">
        <f aca="false">IF(OR($A118="",CU$4=""),0,COUNTIFS(Formulas!$A$2:$A$3001,CU$4,Formulas!$B$2:$B$3001,$A118))</f>
        <v>0</v>
      </c>
      <c r="CV118" s="21" t="n">
        <f aca="false">IF(OR($A118="",CV$4=""),0,COUNTIFS(Formulas!$A$2:$A$3001,CV$4,Formulas!$B$2:$B$3001,$A118))</f>
        <v>0</v>
      </c>
      <c r="CW118" s="21" t="n">
        <f aca="false">IF(OR($A118="",CW$4=""),0,COUNTIFS(Formulas!$A$2:$A$3001,CW$4,Formulas!$B$2:$B$3001,$A118))</f>
        <v>0</v>
      </c>
      <c r="CX118" s="21" t="n">
        <f aca="false">IF(OR($A118="",CX$4=""),0,COUNTIFS(Formulas!$A$2:$A$3001,CX$4,Formulas!$B$2:$B$3001,$A118))</f>
        <v>0</v>
      </c>
      <c r="CY118" s="21" t="n">
        <f aca="false">IF(OR($A118="",CY$4=""),0,COUNTIFS(Formulas!$A$2:$A$3001,CY$4,Formulas!$B$2:$B$3001,$A118))</f>
        <v>0</v>
      </c>
      <c r="CZ118" s="21" t="n">
        <f aca="false">IF(OR($A118="",CZ$4=""),0,COUNTIFS(Formulas!$A$2:$A$3001,CZ$4,Formulas!$B$2:$B$3001,$A118))</f>
        <v>0</v>
      </c>
      <c r="DA118" s="21" t="n">
        <f aca="false">IF(OR($A118="",DA$4=""),0,COUNTIFS(Formulas!$A$2:$A$3001,DA$4,Formulas!$B$2:$B$3001,$A118))</f>
        <v>0</v>
      </c>
      <c r="DB118" s="21" t="n">
        <f aca="false">IF(OR($A118="",DB$4=""),0,COUNTIFS(Formulas!$A$2:$A$3001,DB$4,Formulas!$B$2:$B$3001,$A118))</f>
        <v>0</v>
      </c>
      <c r="DC118" s="21" t="n">
        <f aca="false">IF(OR($A118="",DC$4=""),0,COUNTIFS(Formulas!$A$2:$A$3001,DC$4,Formulas!$B$2:$B$3001,$A118))</f>
        <v>0</v>
      </c>
      <c r="DD118" s="21" t="n">
        <f aca="false">IF(OR($A118="",DD$4=""),0,COUNTIFS(Formulas!$A$2:$A$3001,DD$4,Formulas!$B$2:$B$3001,$A118))</f>
        <v>0</v>
      </c>
      <c r="DE118" s="21" t="n">
        <f aca="false">IF(OR($A118="",DE$4=""),0,COUNTIFS(Formulas!$A$2:$A$3001,DE$4,Formulas!$B$2:$B$3001,$A118))</f>
        <v>0</v>
      </c>
      <c r="DF118" s="21" t="n">
        <f aca="false">IF(OR($A118="",DF$4=""),0,COUNTIFS(Formulas!$A$2:$A$3001,DF$4,Formulas!$B$2:$B$3001,$A118))</f>
        <v>0</v>
      </c>
      <c r="DG118" s="21" t="n">
        <f aca="false">IF(OR($A118="",DG$4=""),0,COUNTIFS(Formulas!$A$2:$A$3001,DG$4,Formulas!$B$2:$B$3001,$A118))</f>
        <v>0</v>
      </c>
      <c r="DH118" s="21" t="n">
        <f aca="false">IF(OR($A118="",DH$4=""),0,COUNTIFS(Formulas!$A$2:$A$3001,DH$4,Formulas!$B$2:$B$3001,$A118))</f>
        <v>0</v>
      </c>
      <c r="DI118" s="21" t="n">
        <f aca="false">IF(OR($A118="",DI$4=""),0,COUNTIFS(Formulas!$A$2:$A$3001,DI$4,Formulas!$B$2:$B$3001,$A118))</f>
        <v>0</v>
      </c>
      <c r="DJ118" s="21" t="n">
        <f aca="false">IF(OR($A118="",DJ$4=""),0,COUNTIFS(Formulas!$A$2:$A$3001,DJ$4,Formulas!$B$2:$B$3001,$A118))</f>
        <v>0</v>
      </c>
      <c r="DK118" s="21" t="n">
        <f aca="false">IF(OR($A118="",DK$4=""),0,COUNTIFS(Formulas!$A$2:$A$3001,DK$4,Formulas!$B$2:$B$3001,$A118))</f>
        <v>0</v>
      </c>
      <c r="DL118" s="21" t="n">
        <f aca="false">IF(OR($A118="",DL$4=""),0,COUNTIFS(Formulas!$A$2:$A$3001,DL$4,Formulas!$B$2:$B$3001,$A118))</f>
        <v>0</v>
      </c>
      <c r="DM118" s="21" t="n">
        <f aca="false">IF(OR($A118="",DM$4=""),0,COUNTIFS(Formulas!$A$2:$A$3001,DM$4,Formulas!$B$2:$B$3001,$A118))</f>
        <v>0</v>
      </c>
      <c r="DN118" s="21" t="n">
        <f aca="false">IF(OR($A118="",DN$4=""),0,COUNTIFS(Formulas!$A$2:$A$3001,DN$4,Formulas!$B$2:$B$3001,$A118))</f>
        <v>0</v>
      </c>
      <c r="DO118" s="21" t="n">
        <f aca="false">IF(OR($A118="",DO$4=""),0,COUNTIFS(Formulas!$A$2:$A$3001,DO$4,Formulas!$B$2:$B$3001,$A118))</f>
        <v>0</v>
      </c>
      <c r="DP118" s="21" t="n">
        <f aca="false">IF(OR($A118="",DP$4=""),0,COUNTIFS(Formulas!$A$2:$A$3001,DP$4,Formulas!$B$2:$B$3001,$A118))</f>
        <v>0</v>
      </c>
      <c r="DQ118" s="21" t="n">
        <f aca="false">IF(OR($A118="",DQ$4=""),0,COUNTIFS(Formulas!$A$2:$A$3001,DQ$4,Formulas!$B$2:$B$3001,$A118))</f>
        <v>0</v>
      </c>
      <c r="DR118" s="21" t="n">
        <f aca="false">IF(OR($A118="",DR$4=""),0,COUNTIFS(Formulas!$A$2:$A$3001,DR$4,Formulas!$B$2:$B$3001,$A118))</f>
        <v>0</v>
      </c>
      <c r="DS118" s="21" t="n">
        <f aca="false">IF(OR($A118="",DS$4=""),0,COUNTIFS(Formulas!$A$2:$A$3001,DS$4,Formulas!$B$2:$B$3001,$A118))</f>
        <v>0</v>
      </c>
      <c r="DT118" s="21" t="n">
        <f aca="false">IF(OR($A118="",DT$4=""),0,COUNTIFS(Formulas!$A$2:$A$3001,DT$4,Formulas!$B$2:$B$3001,$A118))</f>
        <v>0</v>
      </c>
      <c r="DU118" s="21" t="n">
        <f aca="false">IF(OR($A118="",DU$4=""),0,COUNTIFS(Formulas!$A$2:$A$3001,DU$4,Formulas!$B$2:$B$3001,$A118))</f>
        <v>0</v>
      </c>
      <c r="DV118" s="21" t="n">
        <f aca="false">IF(OR($A118="",DV$4=""),0,COUNTIFS(Formulas!$A$2:$A$3001,DV$4,Formulas!$B$2:$B$3001,$A118))</f>
        <v>0</v>
      </c>
      <c r="DW118" s="21" t="n">
        <f aca="false">IF(OR($A118="",DW$4=""),0,COUNTIFS(Formulas!$A$2:$A$3001,DW$4,Formulas!$B$2:$B$3001,$A118))</f>
        <v>0</v>
      </c>
      <c r="DX118" s="21" t="n">
        <f aca="false">IF(OR($A118="",DX$4=""),0,COUNTIFS(Formulas!$A$2:$A$3001,DX$4,Formulas!$B$2:$B$3001,$A118))</f>
        <v>0</v>
      </c>
      <c r="DY118" s="21" t="n">
        <f aca="false">IF(OR($A118="",DY$4=""),0,COUNTIFS(Formulas!$A$2:$A$3001,DY$4,Formulas!$B$2:$B$3001,$A118))</f>
        <v>0</v>
      </c>
      <c r="DZ118" s="21" t="n">
        <f aca="false">IF(OR($A118="",DZ$4=""),0,COUNTIFS(Formulas!$A$2:$A$3001,DZ$4,Formulas!$B$2:$B$3001,$A118))</f>
        <v>0</v>
      </c>
      <c r="EA118" s="21" t="n">
        <f aca="false">IF(OR($A118="",EA$4=""),0,COUNTIFS(Formulas!$A$2:$A$3001,EA$4,Formulas!$B$2:$B$3001,$A118))</f>
        <v>0</v>
      </c>
      <c r="EB118" s="21" t="n">
        <f aca="false">IF(OR($A118="",EB$4=""),0,COUNTIFS(Formulas!$A$2:$A$3001,EB$4,Formulas!$B$2:$B$3001,$A118))</f>
        <v>0</v>
      </c>
      <c r="EC118" s="21" t="n">
        <f aca="false">IF(OR($A118="",EC$4=""),0,COUNTIFS(Formulas!$A$2:$A$3001,EC$4,Formulas!$B$2:$B$3001,$A118))</f>
        <v>0</v>
      </c>
      <c r="ED118" s="21" t="n">
        <f aca="false">IF(OR($A118="",ED$4=""),0,COUNTIFS(Formulas!$A$2:$A$3001,ED$4,Formulas!$B$2:$B$3001,$A118))</f>
        <v>0</v>
      </c>
      <c r="EE118" s="21" t="n">
        <f aca="false">IF(OR($A118="",EE$4=""),0,COUNTIFS(Formulas!$A$2:$A$3001,EE$4,Formulas!$B$2:$B$3001,$A118))</f>
        <v>0</v>
      </c>
      <c r="EF118" s="21" t="n">
        <f aca="false">IF(OR($A118="",EF$4=""),0,COUNTIFS(Formulas!$A$2:$A$3001,EF$4,Formulas!$B$2:$B$3001,$A118))</f>
        <v>0</v>
      </c>
      <c r="EG118" s="21" t="n">
        <f aca="false">IF(OR($A118="",EG$4=""),0,COUNTIFS(Formulas!$A$2:$A$3001,EG$4,Formulas!$B$2:$B$3001,$A118))</f>
        <v>0</v>
      </c>
      <c r="EH118" s="21" t="n">
        <f aca="false">IF(OR($A118="",EH$4=""),0,COUNTIFS(Formulas!$A$2:$A$3001,EH$4,Formulas!$B$2:$B$3001,$A118))</f>
        <v>0</v>
      </c>
      <c r="EI118" s="21" t="n">
        <f aca="false">IF(OR($A118="",EI$4=""),0,COUNTIFS(Formulas!$A$2:$A$3001,EI$4,Formulas!$B$2:$B$3001,$A118))</f>
        <v>0</v>
      </c>
      <c r="EJ118" s="21" t="n">
        <f aca="false">IF(OR($A118="",EJ$4=""),0,COUNTIFS(Formulas!$A$2:$A$3001,EJ$4,Formulas!$B$2:$B$3001,$A118))</f>
        <v>0</v>
      </c>
      <c r="EK118" s="21" t="n">
        <f aca="false">IF(OR($A118="",EK$4=""),0,COUNTIFS(Formulas!$A$2:$A$3001,EK$4,Formulas!$B$2:$B$3001,$A118))</f>
        <v>0</v>
      </c>
      <c r="EL118" s="21" t="n">
        <f aca="false">IF(OR($A118="",EL$4=""),0,COUNTIFS(Formulas!$A$2:$A$3001,EL$4,Formulas!$B$2:$B$3001,$A118))</f>
        <v>0</v>
      </c>
      <c r="EM118" s="21" t="n">
        <f aca="false">IF(OR($A118="",EM$4=""),0,COUNTIFS(Formulas!$A$2:$A$3001,EM$4,Formulas!$B$2:$B$3001,$A118))</f>
        <v>0</v>
      </c>
      <c r="EN118" s="21" t="n">
        <f aca="false">IF(OR($A118="",EN$4=""),0,COUNTIFS(Formulas!$A$2:$A$3001,EN$4,Formulas!$B$2:$B$3001,$A118))</f>
        <v>0</v>
      </c>
      <c r="EO118" s="21" t="n">
        <f aca="false">IF(OR($A118="",EO$4=""),0,COUNTIFS(Formulas!$A$2:$A$3001,EO$4,Formulas!$B$2:$B$3001,$A118))</f>
        <v>0</v>
      </c>
      <c r="EP118" s="21" t="n">
        <f aca="false">IF(OR($A118="",EP$4=""),0,COUNTIFS(Formulas!$A$2:$A$3001,EP$4,Formulas!$B$2:$B$3001,$A118))</f>
        <v>0</v>
      </c>
      <c r="EQ118" s="21" t="n">
        <f aca="false">IF(OR($A118="",EQ$4=""),0,COUNTIFS(Formulas!$A$2:$A$3001,EQ$4,Formulas!$B$2:$B$3001,$A118))</f>
        <v>0</v>
      </c>
      <c r="ER118" s="21" t="n">
        <f aca="false">IF(OR($A118="",ER$4=""),0,COUNTIFS(Formulas!$A$2:$A$3001,ER$4,Formulas!$B$2:$B$3001,$A118))</f>
        <v>0</v>
      </c>
      <c r="ES118" s="21" t="n">
        <f aca="false">IF(OR($A118="",ES$4=""),0,COUNTIFS(Formulas!$A$2:$A$3001,ES$4,Formulas!$B$2:$B$3001,$A118))</f>
        <v>0</v>
      </c>
      <c r="ET118" s="21" t="n">
        <f aca="false">IF(OR($A118="",ET$4=""),0,COUNTIFS(Formulas!$A$2:$A$3001,ET$4,Formulas!$B$2:$B$3001,$A118))</f>
        <v>0</v>
      </c>
      <c r="EU118" s="21" t="n">
        <f aca="false">IF(OR($A118="",EU$4=""),0,COUNTIFS(Formulas!$A$2:$A$3001,EU$4,Formulas!$B$2:$B$3001,$A118))</f>
        <v>0</v>
      </c>
      <c r="EV118" s="21" t="n">
        <f aca="false">IF(OR($A118="",EV$4=""),0,COUNTIFS(Formulas!$A$2:$A$3001,EV$4,Formulas!$B$2:$B$3001,$A118))</f>
        <v>0</v>
      </c>
    </row>
    <row r="119" customFormat="false" ht="15" hidden="false" customHeight="false" outlineLevel="0" collapsed="false">
      <c r="A119" s="13" t="str">
        <f aca="false">IF(INDEX(Materials!$A$2:$A$301,115)="","",INDEX(Materials!$A$2:$A$301,115))</f>
        <v>Sunset Yellow</v>
      </c>
      <c r="B119" s="19" t="n">
        <f aca="false">IF(A119="","",COUNTIF(C119:EV119,"&gt;0"))</f>
        <v>13</v>
      </c>
      <c r="C119" s="21" t="n">
        <f aca="false">IF(OR($A119="",C$4=""),0,COUNTIFS(Formulas!$A$2:$A$3001,C$4,Formulas!$B$2:$B$3001,$A119))</f>
        <v>0</v>
      </c>
      <c r="D119" s="21" t="n">
        <f aca="false">IF(OR($A119="",D$4=""),0,COUNTIFS(Formulas!$A$2:$A$3001,D$4,Formulas!$B$2:$B$3001,$A119))</f>
        <v>0</v>
      </c>
      <c r="E119" s="21" t="n">
        <f aca="false">IF(OR($A119="",E$4=""),0,COUNTIFS(Formulas!$A$2:$A$3001,E$4,Formulas!$B$2:$B$3001,$A119))</f>
        <v>0</v>
      </c>
      <c r="F119" s="21" t="n">
        <f aca="false">IF(OR($A119="",F$4=""),0,COUNTIFS(Formulas!$A$2:$A$3001,F$4,Formulas!$B$2:$B$3001,$A119))</f>
        <v>0</v>
      </c>
      <c r="G119" s="21" t="n">
        <f aca="false">IF(OR($A119="",G$4=""),0,COUNTIFS(Formulas!$A$2:$A$3001,G$4,Formulas!$B$2:$B$3001,$A119))</f>
        <v>0</v>
      </c>
      <c r="H119" s="21" t="n">
        <f aca="false">IF(OR($A119="",H$4=""),0,COUNTIFS(Formulas!$A$2:$A$3001,H$4,Formulas!$B$2:$B$3001,$A119))</f>
        <v>0</v>
      </c>
      <c r="I119" s="21" t="n">
        <f aca="false">IF(OR($A119="",I$4=""),0,COUNTIFS(Formulas!$A$2:$A$3001,I$4,Formulas!$B$2:$B$3001,$A119))</f>
        <v>0</v>
      </c>
      <c r="J119" s="21" t="n">
        <f aca="false">IF(OR($A119="",J$4=""),0,COUNTIFS(Formulas!$A$2:$A$3001,J$4,Formulas!$B$2:$B$3001,$A119))</f>
        <v>0</v>
      </c>
      <c r="K119" s="21" t="n">
        <f aca="false">IF(OR($A119="",K$4=""),0,COUNTIFS(Formulas!$A$2:$A$3001,K$4,Formulas!$B$2:$B$3001,$A119))</f>
        <v>0</v>
      </c>
      <c r="L119" s="21" t="n">
        <f aca="false">IF(OR($A119="",L$4=""),0,COUNTIFS(Formulas!$A$2:$A$3001,L$4,Formulas!$B$2:$B$3001,$A119))</f>
        <v>0</v>
      </c>
      <c r="M119" s="21" t="n">
        <f aca="false">IF(OR($A119="",M$4=""),0,COUNTIFS(Formulas!$A$2:$A$3001,M$4,Formulas!$B$2:$B$3001,$A119))</f>
        <v>0</v>
      </c>
      <c r="N119" s="21" t="n">
        <f aca="false">IF(OR($A119="",N$4=""),0,COUNTIFS(Formulas!$A$2:$A$3001,N$4,Formulas!$B$2:$B$3001,$A119))</f>
        <v>0</v>
      </c>
      <c r="O119" s="21" t="n">
        <f aca="false">IF(OR($A119="",O$4=""),0,COUNTIFS(Formulas!$A$2:$A$3001,O$4,Formulas!$B$2:$B$3001,$A119))</f>
        <v>0</v>
      </c>
      <c r="P119" s="21" t="n">
        <f aca="false">IF(OR($A119="",P$4=""),0,COUNTIFS(Formulas!$A$2:$A$3001,P$4,Formulas!$B$2:$B$3001,$A119))</f>
        <v>0</v>
      </c>
      <c r="Q119" s="21" t="n">
        <f aca="false">IF(OR($A119="",Q$4=""),0,COUNTIFS(Formulas!$A$2:$A$3001,Q$4,Formulas!$B$2:$B$3001,$A119))</f>
        <v>0</v>
      </c>
      <c r="R119" s="21" t="n">
        <f aca="false">IF(OR($A119="",R$4=""),0,COUNTIFS(Formulas!$A$2:$A$3001,R$4,Formulas!$B$2:$B$3001,$A119))</f>
        <v>0</v>
      </c>
      <c r="S119" s="21" t="n">
        <f aca="false">IF(OR($A119="",S$4=""),0,COUNTIFS(Formulas!$A$2:$A$3001,S$4,Formulas!$B$2:$B$3001,$A119))</f>
        <v>0</v>
      </c>
      <c r="T119" s="21" t="n">
        <f aca="false">IF(OR($A119="",T$4=""),0,COUNTIFS(Formulas!$A$2:$A$3001,T$4,Formulas!$B$2:$B$3001,$A119))</f>
        <v>0</v>
      </c>
      <c r="U119" s="21" t="n">
        <f aca="false">IF(OR($A119="",U$4=""),0,COUNTIFS(Formulas!$A$2:$A$3001,U$4,Formulas!$B$2:$B$3001,$A119))</f>
        <v>0</v>
      </c>
      <c r="V119" s="21" t="n">
        <f aca="false">IF(OR($A119="",V$4=""),0,COUNTIFS(Formulas!$A$2:$A$3001,V$4,Formulas!$B$2:$B$3001,$A119))</f>
        <v>0</v>
      </c>
      <c r="W119" s="21" t="n">
        <f aca="false">IF(OR($A119="",W$4=""),0,COUNTIFS(Formulas!$A$2:$A$3001,W$4,Formulas!$B$2:$B$3001,$A119))</f>
        <v>0</v>
      </c>
      <c r="X119" s="21" t="n">
        <f aca="false">IF(OR($A119="",X$4=""),0,COUNTIFS(Formulas!$A$2:$A$3001,X$4,Formulas!$B$2:$B$3001,$A119))</f>
        <v>0</v>
      </c>
      <c r="Y119" s="21" t="n">
        <f aca="false">IF(OR($A119="",Y$4=""),0,COUNTIFS(Formulas!$A$2:$A$3001,Y$4,Formulas!$B$2:$B$3001,$A119))</f>
        <v>0</v>
      </c>
      <c r="Z119" s="21" t="n">
        <f aca="false">IF(OR($A119="",Z$4=""),0,COUNTIFS(Formulas!$A$2:$A$3001,Z$4,Formulas!$B$2:$B$3001,$A119))</f>
        <v>0</v>
      </c>
      <c r="AA119" s="21" t="n">
        <f aca="false">IF(OR($A119="",AA$4=""),0,COUNTIFS(Formulas!$A$2:$A$3001,AA$4,Formulas!$B$2:$B$3001,$A119))</f>
        <v>0</v>
      </c>
      <c r="AB119" s="21" t="n">
        <f aca="false">IF(OR($A119="",AB$4=""),0,COUNTIFS(Formulas!$A$2:$A$3001,AB$4,Formulas!$B$2:$B$3001,$A119))</f>
        <v>0</v>
      </c>
      <c r="AC119" s="21" t="n">
        <f aca="false">IF(OR($A119="",AC$4=""),0,COUNTIFS(Formulas!$A$2:$A$3001,AC$4,Formulas!$B$2:$B$3001,$A119))</f>
        <v>1</v>
      </c>
      <c r="AD119" s="21" t="n">
        <f aca="false">IF(OR($A119="",AD$4=""),0,COUNTIFS(Formulas!$A$2:$A$3001,AD$4,Formulas!$B$2:$B$3001,$A119))</f>
        <v>0</v>
      </c>
      <c r="AE119" s="21" t="n">
        <f aca="false">IF(OR($A119="",AE$4=""),0,COUNTIFS(Formulas!$A$2:$A$3001,AE$4,Formulas!$B$2:$B$3001,$A119))</f>
        <v>0</v>
      </c>
      <c r="AF119" s="21" t="n">
        <f aca="false">IF(OR($A119="",AF$4=""),0,COUNTIFS(Formulas!$A$2:$A$3001,AF$4,Formulas!$B$2:$B$3001,$A119))</f>
        <v>0</v>
      </c>
      <c r="AG119" s="21" t="n">
        <f aca="false">IF(OR($A119="",AG$4=""),0,COUNTIFS(Formulas!$A$2:$A$3001,AG$4,Formulas!$B$2:$B$3001,$A119))</f>
        <v>0</v>
      </c>
      <c r="AH119" s="21" t="n">
        <f aca="false">IF(OR($A119="",AH$4=""),0,COUNTIFS(Formulas!$A$2:$A$3001,AH$4,Formulas!$B$2:$B$3001,$A119))</f>
        <v>0</v>
      </c>
      <c r="AI119" s="21" t="n">
        <f aca="false">IF(OR($A119="",AI$4=""),0,COUNTIFS(Formulas!$A$2:$A$3001,AI$4,Formulas!$B$2:$B$3001,$A119))</f>
        <v>1</v>
      </c>
      <c r="AJ119" s="21" t="n">
        <f aca="false">IF(OR($A119="",AJ$4=""),0,COUNTIFS(Formulas!$A$2:$A$3001,AJ$4,Formulas!$B$2:$B$3001,$A119))</f>
        <v>1</v>
      </c>
      <c r="AK119" s="21" t="n">
        <f aca="false">IF(OR($A119="",AK$4=""),0,COUNTIFS(Formulas!$A$2:$A$3001,AK$4,Formulas!$B$2:$B$3001,$A119))</f>
        <v>0</v>
      </c>
      <c r="AL119" s="21" t="n">
        <f aca="false">IF(OR($A119="",AL$4=""),0,COUNTIFS(Formulas!$A$2:$A$3001,AL$4,Formulas!$B$2:$B$3001,$A119))</f>
        <v>0</v>
      </c>
      <c r="AM119" s="21" t="n">
        <f aca="false">IF(OR($A119="",AM$4=""),0,COUNTIFS(Formulas!$A$2:$A$3001,AM$4,Formulas!$B$2:$B$3001,$A119))</f>
        <v>0</v>
      </c>
      <c r="AN119" s="21" t="n">
        <f aca="false">IF(OR($A119="",AN$4=""),0,COUNTIFS(Formulas!$A$2:$A$3001,AN$4,Formulas!$B$2:$B$3001,$A119))</f>
        <v>0</v>
      </c>
      <c r="AO119" s="21" t="n">
        <f aca="false">IF(OR($A119="",AO$4=""),0,COUNTIFS(Formulas!$A$2:$A$3001,AO$4,Formulas!$B$2:$B$3001,$A119))</f>
        <v>0</v>
      </c>
      <c r="AP119" s="21" t="n">
        <f aca="false">IF(OR($A119="",AP$4=""),0,COUNTIFS(Formulas!$A$2:$A$3001,AP$4,Formulas!$B$2:$B$3001,$A119))</f>
        <v>0</v>
      </c>
      <c r="AQ119" s="21" t="n">
        <f aca="false">IF(OR($A119="",AQ$4=""),0,COUNTIFS(Formulas!$A$2:$A$3001,AQ$4,Formulas!$B$2:$B$3001,$A119))</f>
        <v>0</v>
      </c>
      <c r="AR119" s="21" t="n">
        <f aca="false">IF(OR($A119="",AR$4=""),0,COUNTIFS(Formulas!$A$2:$A$3001,AR$4,Formulas!$B$2:$B$3001,$A119))</f>
        <v>0</v>
      </c>
      <c r="AS119" s="21" t="n">
        <f aca="false">IF(OR($A119="",AS$4=""),0,COUNTIFS(Formulas!$A$2:$A$3001,AS$4,Formulas!$B$2:$B$3001,$A119))</f>
        <v>0</v>
      </c>
      <c r="AT119" s="21" t="n">
        <f aca="false">IF(OR($A119="",AT$4=""),0,COUNTIFS(Formulas!$A$2:$A$3001,AT$4,Formulas!$B$2:$B$3001,$A119))</f>
        <v>0</v>
      </c>
      <c r="AU119" s="21" t="n">
        <f aca="false">IF(OR($A119="",AU$4=""),0,COUNTIFS(Formulas!$A$2:$A$3001,AU$4,Formulas!$B$2:$B$3001,$A119))</f>
        <v>0</v>
      </c>
      <c r="AV119" s="21" t="n">
        <f aca="false">IF(OR($A119="",AV$4=""),0,COUNTIFS(Formulas!$A$2:$A$3001,AV$4,Formulas!$B$2:$B$3001,$A119))</f>
        <v>1</v>
      </c>
      <c r="AW119" s="21" t="n">
        <f aca="false">IF(OR($A119="",AW$4=""),0,COUNTIFS(Formulas!$A$2:$A$3001,AW$4,Formulas!$B$2:$B$3001,$A119))</f>
        <v>0</v>
      </c>
      <c r="AX119" s="21" t="n">
        <f aca="false">IF(OR($A119="",AX$4=""),0,COUNTIFS(Formulas!$A$2:$A$3001,AX$4,Formulas!$B$2:$B$3001,$A119))</f>
        <v>0</v>
      </c>
      <c r="AY119" s="21" t="n">
        <f aca="false">IF(OR($A119="",AY$4=""),0,COUNTIFS(Formulas!$A$2:$A$3001,AY$4,Formulas!$B$2:$B$3001,$A119))</f>
        <v>0</v>
      </c>
      <c r="AZ119" s="21" t="n">
        <f aca="false">IF(OR($A119="",AZ$4=""),0,COUNTIFS(Formulas!$A$2:$A$3001,AZ$4,Formulas!$B$2:$B$3001,$A119))</f>
        <v>0</v>
      </c>
      <c r="BA119" s="21" t="n">
        <f aca="false">IF(OR($A119="",BA$4=""),0,COUNTIFS(Formulas!$A$2:$A$3001,BA$4,Formulas!$B$2:$B$3001,$A119))</f>
        <v>0</v>
      </c>
      <c r="BB119" s="21" t="n">
        <f aca="false">IF(OR($A119="",BB$4=""),0,COUNTIFS(Formulas!$A$2:$A$3001,BB$4,Formulas!$B$2:$B$3001,$A119))</f>
        <v>0</v>
      </c>
      <c r="BC119" s="21" t="n">
        <f aca="false">IF(OR($A119="",BC$4=""),0,COUNTIFS(Formulas!$A$2:$A$3001,BC$4,Formulas!$B$2:$B$3001,$A119))</f>
        <v>0</v>
      </c>
      <c r="BD119" s="21" t="n">
        <f aca="false">IF(OR($A119="",BD$4=""),0,COUNTIFS(Formulas!$A$2:$A$3001,BD$4,Formulas!$B$2:$B$3001,$A119))</f>
        <v>0</v>
      </c>
      <c r="BE119" s="21" t="n">
        <f aca="false">IF(OR($A119="",BE$4=""),0,COUNTIFS(Formulas!$A$2:$A$3001,BE$4,Formulas!$B$2:$B$3001,$A119))</f>
        <v>0</v>
      </c>
      <c r="BF119" s="21" t="n">
        <f aca="false">IF(OR($A119="",BF$4=""),0,COUNTIFS(Formulas!$A$2:$A$3001,BF$4,Formulas!$B$2:$B$3001,$A119))</f>
        <v>0</v>
      </c>
      <c r="BG119" s="21" t="n">
        <f aca="false">IF(OR($A119="",BG$4=""),0,COUNTIFS(Formulas!$A$2:$A$3001,BG$4,Formulas!$B$2:$B$3001,$A119))</f>
        <v>0</v>
      </c>
      <c r="BH119" s="21" t="n">
        <f aca="false">IF(OR($A119="",BH$4=""),0,COUNTIFS(Formulas!$A$2:$A$3001,BH$4,Formulas!$B$2:$B$3001,$A119))</f>
        <v>0</v>
      </c>
      <c r="BI119" s="21" t="n">
        <f aca="false">IF(OR($A119="",BI$4=""),0,COUNTIFS(Formulas!$A$2:$A$3001,BI$4,Formulas!$B$2:$B$3001,$A119))</f>
        <v>0</v>
      </c>
      <c r="BJ119" s="21" t="n">
        <f aca="false">IF(OR($A119="",BJ$4=""),0,COUNTIFS(Formulas!$A$2:$A$3001,BJ$4,Formulas!$B$2:$B$3001,$A119))</f>
        <v>0</v>
      </c>
      <c r="BK119" s="21" t="n">
        <f aca="false">IF(OR($A119="",BK$4=""),0,COUNTIFS(Formulas!$A$2:$A$3001,BK$4,Formulas!$B$2:$B$3001,$A119))</f>
        <v>0</v>
      </c>
      <c r="BL119" s="21" t="n">
        <f aca="false">IF(OR($A119="",BL$4=""),0,COUNTIFS(Formulas!$A$2:$A$3001,BL$4,Formulas!$B$2:$B$3001,$A119))</f>
        <v>0</v>
      </c>
      <c r="BM119" s="21" t="n">
        <f aca="false">IF(OR($A119="",BM$4=""),0,COUNTIFS(Formulas!$A$2:$A$3001,BM$4,Formulas!$B$2:$B$3001,$A119))</f>
        <v>0</v>
      </c>
      <c r="BN119" s="21" t="n">
        <f aca="false">IF(OR($A119="",BN$4=""),0,COUNTIFS(Formulas!$A$2:$A$3001,BN$4,Formulas!$B$2:$B$3001,$A119))</f>
        <v>1</v>
      </c>
      <c r="BO119" s="21" t="n">
        <f aca="false">IF(OR($A119="",BO$4=""),0,COUNTIFS(Formulas!$A$2:$A$3001,BO$4,Formulas!$B$2:$B$3001,$A119))</f>
        <v>0</v>
      </c>
      <c r="BP119" s="21" t="n">
        <f aca="false">IF(OR($A119="",BP$4=""),0,COUNTIFS(Formulas!$A$2:$A$3001,BP$4,Formulas!$B$2:$B$3001,$A119))</f>
        <v>1</v>
      </c>
      <c r="BQ119" s="21" t="n">
        <f aca="false">IF(OR($A119="",BQ$4=""),0,COUNTIFS(Formulas!$A$2:$A$3001,BQ$4,Formulas!$B$2:$B$3001,$A119))</f>
        <v>1</v>
      </c>
      <c r="BR119" s="21" t="n">
        <f aca="false">IF(OR($A119="",BR$4=""),0,COUNTIFS(Formulas!$A$2:$A$3001,BR$4,Formulas!$B$2:$B$3001,$A119))</f>
        <v>0</v>
      </c>
      <c r="BS119" s="21" t="n">
        <f aca="false">IF(OR($A119="",BS$4=""),0,COUNTIFS(Formulas!$A$2:$A$3001,BS$4,Formulas!$B$2:$B$3001,$A119))</f>
        <v>0</v>
      </c>
      <c r="BT119" s="21" t="n">
        <f aca="false">IF(OR($A119="",BT$4=""),0,COUNTIFS(Formulas!$A$2:$A$3001,BT$4,Formulas!$B$2:$B$3001,$A119))</f>
        <v>0</v>
      </c>
      <c r="BU119" s="21" t="n">
        <f aca="false">IF(OR($A119="",BU$4=""),0,COUNTIFS(Formulas!$A$2:$A$3001,BU$4,Formulas!$B$2:$B$3001,$A119))</f>
        <v>0</v>
      </c>
      <c r="BV119" s="21" t="n">
        <f aca="false">IF(OR($A119="",BV$4=""),0,COUNTIFS(Formulas!$A$2:$A$3001,BV$4,Formulas!$B$2:$B$3001,$A119))</f>
        <v>0</v>
      </c>
      <c r="BW119" s="21" t="n">
        <f aca="false">IF(OR($A119="",BW$4=""),0,COUNTIFS(Formulas!$A$2:$A$3001,BW$4,Formulas!$B$2:$B$3001,$A119))</f>
        <v>0</v>
      </c>
      <c r="BX119" s="21" t="n">
        <f aca="false">IF(OR($A119="",BX$4=""),0,COUNTIFS(Formulas!$A$2:$A$3001,BX$4,Formulas!$B$2:$B$3001,$A119))</f>
        <v>0</v>
      </c>
      <c r="BY119" s="21" t="n">
        <f aca="false">IF(OR($A119="",BY$4=""),0,COUNTIFS(Formulas!$A$2:$A$3001,BY$4,Formulas!$B$2:$B$3001,$A119))</f>
        <v>1</v>
      </c>
      <c r="BZ119" s="21" t="n">
        <f aca="false">IF(OR($A119="",BZ$4=""),0,COUNTIFS(Formulas!$A$2:$A$3001,BZ$4,Formulas!$B$2:$B$3001,$A119))</f>
        <v>0</v>
      </c>
      <c r="CA119" s="21" t="n">
        <f aca="false">IF(OR($A119="",CA$4=""),0,COUNTIFS(Formulas!$A$2:$A$3001,CA$4,Formulas!$B$2:$B$3001,$A119))</f>
        <v>0</v>
      </c>
      <c r="CB119" s="21" t="n">
        <f aca="false">IF(OR($A119="",CB$4=""),0,COUNTIFS(Formulas!$A$2:$A$3001,CB$4,Formulas!$B$2:$B$3001,$A119))</f>
        <v>0</v>
      </c>
      <c r="CC119" s="21" t="n">
        <f aca="false">IF(OR($A119="",CC$4=""),0,COUNTIFS(Formulas!$A$2:$A$3001,CC$4,Formulas!$B$2:$B$3001,$A119))</f>
        <v>0</v>
      </c>
      <c r="CD119" s="21" t="n">
        <f aca="false">IF(OR($A119="",CD$4=""),0,COUNTIFS(Formulas!$A$2:$A$3001,CD$4,Formulas!$B$2:$B$3001,$A119))</f>
        <v>0</v>
      </c>
      <c r="CE119" s="21" t="n">
        <f aca="false">IF(OR($A119="",CE$4=""),0,COUNTIFS(Formulas!$A$2:$A$3001,CE$4,Formulas!$B$2:$B$3001,$A119))</f>
        <v>0</v>
      </c>
      <c r="CF119" s="21" t="n">
        <f aca="false">IF(OR($A119="",CF$4=""),0,COUNTIFS(Formulas!$A$2:$A$3001,CF$4,Formulas!$B$2:$B$3001,$A119))</f>
        <v>0</v>
      </c>
      <c r="CG119" s="21" t="n">
        <f aca="false">IF(OR($A119="",CG$4=""),0,COUNTIFS(Formulas!$A$2:$A$3001,CG$4,Formulas!$B$2:$B$3001,$A119))</f>
        <v>0</v>
      </c>
      <c r="CH119" s="21" t="n">
        <f aca="false">IF(OR($A119="",CH$4=""),0,COUNTIFS(Formulas!$A$2:$A$3001,CH$4,Formulas!$B$2:$B$3001,$A119))</f>
        <v>0</v>
      </c>
      <c r="CI119" s="21" t="n">
        <f aca="false">IF(OR($A119="",CI$4=""),0,COUNTIFS(Formulas!$A$2:$A$3001,CI$4,Formulas!$B$2:$B$3001,$A119))</f>
        <v>0</v>
      </c>
      <c r="CJ119" s="21" t="n">
        <f aca="false">IF(OR($A119="",CJ$4=""),0,COUNTIFS(Formulas!$A$2:$A$3001,CJ$4,Formulas!$B$2:$B$3001,$A119))</f>
        <v>0</v>
      </c>
      <c r="CK119" s="21" t="n">
        <f aca="false">IF(OR($A119="",CK$4=""),0,COUNTIFS(Formulas!$A$2:$A$3001,CK$4,Formulas!$B$2:$B$3001,$A119))</f>
        <v>0</v>
      </c>
      <c r="CL119" s="21" t="n">
        <f aca="false">IF(OR($A119="",CL$4=""),0,COUNTIFS(Formulas!$A$2:$A$3001,CL$4,Formulas!$B$2:$B$3001,$A119))</f>
        <v>0</v>
      </c>
      <c r="CM119" s="21" t="n">
        <f aca="false">IF(OR($A119="",CM$4=""),0,COUNTIFS(Formulas!$A$2:$A$3001,CM$4,Formulas!$B$2:$B$3001,$A119))</f>
        <v>1</v>
      </c>
      <c r="CN119" s="21" t="n">
        <f aca="false">IF(OR($A119="",CN$4=""),0,COUNTIFS(Formulas!$A$2:$A$3001,CN$4,Formulas!$B$2:$B$3001,$A119))</f>
        <v>1</v>
      </c>
      <c r="CO119" s="21" t="n">
        <f aca="false">IF(OR($A119="",CO$4=""),0,COUNTIFS(Formulas!$A$2:$A$3001,CO$4,Formulas!$B$2:$B$3001,$A119))</f>
        <v>1</v>
      </c>
      <c r="CP119" s="21" t="n">
        <f aca="false">IF(OR($A119="",CP$4=""),0,COUNTIFS(Formulas!$A$2:$A$3001,CP$4,Formulas!$B$2:$B$3001,$A119))</f>
        <v>1</v>
      </c>
      <c r="CQ119" s="21" t="n">
        <f aca="false">IF(OR($A119="",CQ$4=""),0,COUNTIFS(Formulas!$A$2:$A$3001,CQ$4,Formulas!$B$2:$B$3001,$A119))</f>
        <v>1</v>
      </c>
      <c r="CR119" s="21" t="n">
        <f aca="false">IF(OR($A119="",CR$4=""),0,COUNTIFS(Formulas!$A$2:$A$3001,CR$4,Formulas!$B$2:$B$3001,$A119))</f>
        <v>0</v>
      </c>
      <c r="CS119" s="21" t="n">
        <f aca="false">IF(OR($A119="",CS$4=""),0,COUNTIFS(Formulas!$A$2:$A$3001,CS$4,Formulas!$B$2:$B$3001,$A119))</f>
        <v>0</v>
      </c>
      <c r="CT119" s="21" t="n">
        <f aca="false">IF(OR($A119="",CT$4=""),0,COUNTIFS(Formulas!$A$2:$A$3001,CT$4,Formulas!$B$2:$B$3001,$A119))</f>
        <v>0</v>
      </c>
      <c r="CU119" s="21" t="n">
        <f aca="false">IF(OR($A119="",CU$4=""),0,COUNTIFS(Formulas!$A$2:$A$3001,CU$4,Formulas!$B$2:$B$3001,$A119))</f>
        <v>0</v>
      </c>
      <c r="CV119" s="21" t="n">
        <f aca="false">IF(OR($A119="",CV$4=""),0,COUNTIFS(Formulas!$A$2:$A$3001,CV$4,Formulas!$B$2:$B$3001,$A119))</f>
        <v>0</v>
      </c>
      <c r="CW119" s="21" t="n">
        <f aca="false">IF(OR($A119="",CW$4=""),0,COUNTIFS(Formulas!$A$2:$A$3001,CW$4,Formulas!$B$2:$B$3001,$A119))</f>
        <v>0</v>
      </c>
      <c r="CX119" s="21" t="n">
        <f aca="false">IF(OR($A119="",CX$4=""),0,COUNTIFS(Formulas!$A$2:$A$3001,CX$4,Formulas!$B$2:$B$3001,$A119))</f>
        <v>0</v>
      </c>
      <c r="CY119" s="21" t="n">
        <f aca="false">IF(OR($A119="",CY$4=""),0,COUNTIFS(Formulas!$A$2:$A$3001,CY$4,Formulas!$B$2:$B$3001,$A119))</f>
        <v>0</v>
      </c>
      <c r="CZ119" s="21" t="n">
        <f aca="false">IF(OR($A119="",CZ$4=""),0,COUNTIFS(Formulas!$A$2:$A$3001,CZ$4,Formulas!$B$2:$B$3001,$A119))</f>
        <v>0</v>
      </c>
      <c r="DA119" s="21" t="n">
        <f aca="false">IF(OR($A119="",DA$4=""),0,COUNTIFS(Formulas!$A$2:$A$3001,DA$4,Formulas!$B$2:$B$3001,$A119))</f>
        <v>0</v>
      </c>
      <c r="DB119" s="21" t="n">
        <f aca="false">IF(OR($A119="",DB$4=""),0,COUNTIFS(Formulas!$A$2:$A$3001,DB$4,Formulas!$B$2:$B$3001,$A119))</f>
        <v>0</v>
      </c>
      <c r="DC119" s="21" t="n">
        <f aca="false">IF(OR($A119="",DC$4=""),0,COUNTIFS(Formulas!$A$2:$A$3001,DC$4,Formulas!$B$2:$B$3001,$A119))</f>
        <v>0</v>
      </c>
      <c r="DD119" s="21" t="n">
        <f aca="false">IF(OR($A119="",DD$4=""),0,COUNTIFS(Formulas!$A$2:$A$3001,DD$4,Formulas!$B$2:$B$3001,$A119))</f>
        <v>0</v>
      </c>
      <c r="DE119" s="21" t="n">
        <f aca="false">IF(OR($A119="",DE$4=""),0,COUNTIFS(Formulas!$A$2:$A$3001,DE$4,Formulas!$B$2:$B$3001,$A119))</f>
        <v>0</v>
      </c>
      <c r="DF119" s="21" t="n">
        <f aca="false">IF(OR($A119="",DF$4=""),0,COUNTIFS(Formulas!$A$2:$A$3001,DF$4,Formulas!$B$2:$B$3001,$A119))</f>
        <v>0</v>
      </c>
      <c r="DG119" s="21" t="n">
        <f aca="false">IF(OR($A119="",DG$4=""),0,COUNTIFS(Formulas!$A$2:$A$3001,DG$4,Formulas!$B$2:$B$3001,$A119))</f>
        <v>0</v>
      </c>
      <c r="DH119" s="21" t="n">
        <f aca="false">IF(OR($A119="",DH$4=""),0,COUNTIFS(Formulas!$A$2:$A$3001,DH$4,Formulas!$B$2:$B$3001,$A119))</f>
        <v>0</v>
      </c>
      <c r="DI119" s="21" t="n">
        <f aca="false">IF(OR($A119="",DI$4=""),0,COUNTIFS(Formulas!$A$2:$A$3001,DI$4,Formulas!$B$2:$B$3001,$A119))</f>
        <v>0</v>
      </c>
      <c r="DJ119" s="21" t="n">
        <f aca="false">IF(OR($A119="",DJ$4=""),0,COUNTIFS(Formulas!$A$2:$A$3001,DJ$4,Formulas!$B$2:$B$3001,$A119))</f>
        <v>0</v>
      </c>
      <c r="DK119" s="21" t="n">
        <f aca="false">IF(OR($A119="",DK$4=""),0,COUNTIFS(Formulas!$A$2:$A$3001,DK$4,Formulas!$B$2:$B$3001,$A119))</f>
        <v>0</v>
      </c>
      <c r="DL119" s="21" t="n">
        <f aca="false">IF(OR($A119="",DL$4=""),0,COUNTIFS(Formulas!$A$2:$A$3001,DL$4,Formulas!$B$2:$B$3001,$A119))</f>
        <v>0</v>
      </c>
      <c r="DM119" s="21" t="n">
        <f aca="false">IF(OR($A119="",DM$4=""),0,COUNTIFS(Formulas!$A$2:$A$3001,DM$4,Formulas!$B$2:$B$3001,$A119))</f>
        <v>0</v>
      </c>
      <c r="DN119" s="21" t="n">
        <f aca="false">IF(OR($A119="",DN$4=""),0,COUNTIFS(Formulas!$A$2:$A$3001,DN$4,Formulas!$B$2:$B$3001,$A119))</f>
        <v>0</v>
      </c>
      <c r="DO119" s="21" t="n">
        <f aca="false">IF(OR($A119="",DO$4=""),0,COUNTIFS(Formulas!$A$2:$A$3001,DO$4,Formulas!$B$2:$B$3001,$A119))</f>
        <v>0</v>
      </c>
      <c r="DP119" s="21" t="n">
        <f aca="false">IF(OR($A119="",DP$4=""),0,COUNTIFS(Formulas!$A$2:$A$3001,DP$4,Formulas!$B$2:$B$3001,$A119))</f>
        <v>0</v>
      </c>
      <c r="DQ119" s="21" t="n">
        <f aca="false">IF(OR($A119="",DQ$4=""),0,COUNTIFS(Formulas!$A$2:$A$3001,DQ$4,Formulas!$B$2:$B$3001,$A119))</f>
        <v>0</v>
      </c>
      <c r="DR119" s="21" t="n">
        <f aca="false">IF(OR($A119="",DR$4=""),0,COUNTIFS(Formulas!$A$2:$A$3001,DR$4,Formulas!$B$2:$B$3001,$A119))</f>
        <v>0</v>
      </c>
      <c r="DS119" s="21" t="n">
        <f aca="false">IF(OR($A119="",DS$4=""),0,COUNTIFS(Formulas!$A$2:$A$3001,DS$4,Formulas!$B$2:$B$3001,$A119))</f>
        <v>0</v>
      </c>
      <c r="DT119" s="21" t="n">
        <f aca="false">IF(OR($A119="",DT$4=""),0,COUNTIFS(Formulas!$A$2:$A$3001,DT$4,Formulas!$B$2:$B$3001,$A119))</f>
        <v>0</v>
      </c>
      <c r="DU119" s="21" t="n">
        <f aca="false">IF(OR($A119="",DU$4=""),0,COUNTIFS(Formulas!$A$2:$A$3001,DU$4,Formulas!$B$2:$B$3001,$A119))</f>
        <v>0</v>
      </c>
      <c r="DV119" s="21" t="n">
        <f aca="false">IF(OR($A119="",DV$4=""),0,COUNTIFS(Formulas!$A$2:$A$3001,DV$4,Formulas!$B$2:$B$3001,$A119))</f>
        <v>0</v>
      </c>
      <c r="DW119" s="21" t="n">
        <f aca="false">IF(OR($A119="",DW$4=""),0,COUNTIFS(Formulas!$A$2:$A$3001,DW$4,Formulas!$B$2:$B$3001,$A119))</f>
        <v>0</v>
      </c>
      <c r="DX119" s="21" t="n">
        <f aca="false">IF(OR($A119="",DX$4=""),0,COUNTIFS(Formulas!$A$2:$A$3001,DX$4,Formulas!$B$2:$B$3001,$A119))</f>
        <v>0</v>
      </c>
      <c r="DY119" s="21" t="n">
        <f aca="false">IF(OR($A119="",DY$4=""),0,COUNTIFS(Formulas!$A$2:$A$3001,DY$4,Formulas!$B$2:$B$3001,$A119))</f>
        <v>0</v>
      </c>
      <c r="DZ119" s="21" t="n">
        <f aca="false">IF(OR($A119="",DZ$4=""),0,COUNTIFS(Formulas!$A$2:$A$3001,DZ$4,Formulas!$B$2:$B$3001,$A119))</f>
        <v>0</v>
      </c>
      <c r="EA119" s="21" t="n">
        <f aca="false">IF(OR($A119="",EA$4=""),0,COUNTIFS(Formulas!$A$2:$A$3001,EA$4,Formulas!$B$2:$B$3001,$A119))</f>
        <v>0</v>
      </c>
      <c r="EB119" s="21" t="n">
        <f aca="false">IF(OR($A119="",EB$4=""),0,COUNTIFS(Formulas!$A$2:$A$3001,EB$4,Formulas!$B$2:$B$3001,$A119))</f>
        <v>0</v>
      </c>
      <c r="EC119" s="21" t="n">
        <f aca="false">IF(OR($A119="",EC$4=""),0,COUNTIFS(Formulas!$A$2:$A$3001,EC$4,Formulas!$B$2:$B$3001,$A119))</f>
        <v>0</v>
      </c>
      <c r="ED119" s="21" t="n">
        <f aca="false">IF(OR($A119="",ED$4=""),0,COUNTIFS(Formulas!$A$2:$A$3001,ED$4,Formulas!$B$2:$B$3001,$A119))</f>
        <v>0</v>
      </c>
      <c r="EE119" s="21" t="n">
        <f aca="false">IF(OR($A119="",EE$4=""),0,COUNTIFS(Formulas!$A$2:$A$3001,EE$4,Formulas!$B$2:$B$3001,$A119))</f>
        <v>0</v>
      </c>
      <c r="EF119" s="21" t="n">
        <f aca="false">IF(OR($A119="",EF$4=""),0,COUNTIFS(Formulas!$A$2:$A$3001,EF$4,Formulas!$B$2:$B$3001,$A119))</f>
        <v>0</v>
      </c>
      <c r="EG119" s="21" t="n">
        <f aca="false">IF(OR($A119="",EG$4=""),0,COUNTIFS(Formulas!$A$2:$A$3001,EG$4,Formulas!$B$2:$B$3001,$A119))</f>
        <v>0</v>
      </c>
      <c r="EH119" s="21" t="n">
        <f aca="false">IF(OR($A119="",EH$4=""),0,COUNTIFS(Formulas!$A$2:$A$3001,EH$4,Formulas!$B$2:$B$3001,$A119))</f>
        <v>0</v>
      </c>
      <c r="EI119" s="21" t="n">
        <f aca="false">IF(OR($A119="",EI$4=""),0,COUNTIFS(Formulas!$A$2:$A$3001,EI$4,Formulas!$B$2:$B$3001,$A119))</f>
        <v>0</v>
      </c>
      <c r="EJ119" s="21" t="n">
        <f aca="false">IF(OR($A119="",EJ$4=""),0,COUNTIFS(Formulas!$A$2:$A$3001,EJ$4,Formulas!$B$2:$B$3001,$A119))</f>
        <v>0</v>
      </c>
      <c r="EK119" s="21" t="n">
        <f aca="false">IF(OR($A119="",EK$4=""),0,COUNTIFS(Formulas!$A$2:$A$3001,EK$4,Formulas!$B$2:$B$3001,$A119))</f>
        <v>0</v>
      </c>
      <c r="EL119" s="21" t="n">
        <f aca="false">IF(OR($A119="",EL$4=""),0,COUNTIFS(Formulas!$A$2:$A$3001,EL$4,Formulas!$B$2:$B$3001,$A119))</f>
        <v>0</v>
      </c>
      <c r="EM119" s="21" t="n">
        <f aca="false">IF(OR($A119="",EM$4=""),0,COUNTIFS(Formulas!$A$2:$A$3001,EM$4,Formulas!$B$2:$B$3001,$A119))</f>
        <v>0</v>
      </c>
      <c r="EN119" s="21" t="n">
        <f aca="false">IF(OR($A119="",EN$4=""),0,COUNTIFS(Formulas!$A$2:$A$3001,EN$4,Formulas!$B$2:$B$3001,$A119))</f>
        <v>0</v>
      </c>
      <c r="EO119" s="21" t="n">
        <f aca="false">IF(OR($A119="",EO$4=""),0,COUNTIFS(Formulas!$A$2:$A$3001,EO$4,Formulas!$B$2:$B$3001,$A119))</f>
        <v>0</v>
      </c>
      <c r="EP119" s="21" t="n">
        <f aca="false">IF(OR($A119="",EP$4=""),0,COUNTIFS(Formulas!$A$2:$A$3001,EP$4,Formulas!$B$2:$B$3001,$A119))</f>
        <v>0</v>
      </c>
      <c r="EQ119" s="21" t="n">
        <f aca="false">IF(OR($A119="",EQ$4=""),0,COUNTIFS(Formulas!$A$2:$A$3001,EQ$4,Formulas!$B$2:$B$3001,$A119))</f>
        <v>0</v>
      </c>
      <c r="ER119" s="21" t="n">
        <f aca="false">IF(OR($A119="",ER$4=""),0,COUNTIFS(Formulas!$A$2:$A$3001,ER$4,Formulas!$B$2:$B$3001,$A119))</f>
        <v>0</v>
      </c>
      <c r="ES119" s="21" t="n">
        <f aca="false">IF(OR($A119="",ES$4=""),0,COUNTIFS(Formulas!$A$2:$A$3001,ES$4,Formulas!$B$2:$B$3001,$A119))</f>
        <v>0</v>
      </c>
      <c r="ET119" s="21" t="n">
        <f aca="false">IF(OR($A119="",ET$4=""),0,COUNTIFS(Formulas!$A$2:$A$3001,ET$4,Formulas!$B$2:$B$3001,$A119))</f>
        <v>0</v>
      </c>
      <c r="EU119" s="21" t="n">
        <f aca="false">IF(OR($A119="",EU$4=""),0,COUNTIFS(Formulas!$A$2:$A$3001,EU$4,Formulas!$B$2:$B$3001,$A119))</f>
        <v>0</v>
      </c>
      <c r="EV119" s="21" t="n">
        <f aca="false">IF(OR($A119="",EV$4=""),0,COUNTIFS(Formulas!$A$2:$A$3001,EV$4,Formulas!$B$2:$B$3001,$A119))</f>
        <v>0</v>
      </c>
    </row>
    <row r="120" customFormat="false" ht="15" hidden="false" customHeight="false" outlineLevel="0" collapsed="false">
      <c r="A120" s="13" t="str">
        <f aca="false">IF(INDEX(Materials!$A$2:$A$301,116)="","",INDEX(Materials!$A$2:$A$301,116))</f>
        <v>Croscarmellose Sodium</v>
      </c>
      <c r="B120" s="19" t="n">
        <f aca="false">IF(A120="","",COUNTIF(C120:EV120,"&gt;0"))</f>
        <v>26</v>
      </c>
      <c r="C120" s="21" t="n">
        <f aca="false">IF(OR($A120="",C$4=""),0,COUNTIFS(Formulas!$A$2:$A$3001,C$4,Formulas!$B$2:$B$3001,$A120))</f>
        <v>2</v>
      </c>
      <c r="D120" s="21" t="n">
        <f aca="false">IF(OR($A120="",D$4=""),0,COUNTIFS(Formulas!$A$2:$A$3001,D$4,Formulas!$B$2:$B$3001,$A120))</f>
        <v>2</v>
      </c>
      <c r="E120" s="21" t="n">
        <f aca="false">IF(OR($A120="",E$4=""),0,COUNTIFS(Formulas!$A$2:$A$3001,E$4,Formulas!$B$2:$B$3001,$A120))</f>
        <v>2</v>
      </c>
      <c r="F120" s="21" t="n">
        <f aca="false">IF(OR($A120="",F$4=""),0,COUNTIFS(Formulas!$A$2:$A$3001,F$4,Formulas!$B$2:$B$3001,$A120))</f>
        <v>2</v>
      </c>
      <c r="G120" s="21" t="n">
        <f aca="false">IF(OR($A120="",G$4=""),0,COUNTIFS(Formulas!$A$2:$A$3001,G$4,Formulas!$B$2:$B$3001,$A120))</f>
        <v>2</v>
      </c>
      <c r="H120" s="21" t="n">
        <f aca="false">IF(OR($A120="",H$4=""),0,COUNTIFS(Formulas!$A$2:$A$3001,H$4,Formulas!$B$2:$B$3001,$A120))</f>
        <v>2</v>
      </c>
      <c r="I120" s="21" t="n">
        <f aca="false">IF(OR($A120="",I$4=""),0,COUNTIFS(Formulas!$A$2:$A$3001,I$4,Formulas!$B$2:$B$3001,$A120))</f>
        <v>1</v>
      </c>
      <c r="J120" s="21" t="n">
        <f aca="false">IF(OR($A120="",J$4=""),0,COUNTIFS(Formulas!$A$2:$A$3001,J$4,Formulas!$B$2:$B$3001,$A120))</f>
        <v>1</v>
      </c>
      <c r="K120" s="21" t="n">
        <f aca="false">IF(OR($A120="",K$4=""),0,COUNTIFS(Formulas!$A$2:$A$3001,K$4,Formulas!$B$2:$B$3001,$A120))</f>
        <v>0</v>
      </c>
      <c r="L120" s="21" t="n">
        <f aca="false">IF(OR($A120="",L$4=""),0,COUNTIFS(Formulas!$A$2:$A$3001,L$4,Formulas!$B$2:$B$3001,$A120))</f>
        <v>0</v>
      </c>
      <c r="M120" s="21" t="n">
        <f aca="false">IF(OR($A120="",M$4=""),0,COUNTIFS(Formulas!$A$2:$A$3001,M$4,Formulas!$B$2:$B$3001,$A120))</f>
        <v>0</v>
      </c>
      <c r="N120" s="21" t="n">
        <f aca="false">IF(OR($A120="",N$4=""),0,COUNTIFS(Formulas!$A$2:$A$3001,N$4,Formulas!$B$2:$B$3001,$A120))</f>
        <v>0</v>
      </c>
      <c r="O120" s="21" t="n">
        <f aca="false">IF(OR($A120="",O$4=""),0,COUNTIFS(Formulas!$A$2:$A$3001,O$4,Formulas!$B$2:$B$3001,$A120))</f>
        <v>0</v>
      </c>
      <c r="P120" s="21" t="n">
        <f aca="false">IF(OR($A120="",P$4=""),0,COUNTIFS(Formulas!$A$2:$A$3001,P$4,Formulas!$B$2:$B$3001,$A120))</f>
        <v>0</v>
      </c>
      <c r="Q120" s="21" t="n">
        <f aca="false">IF(OR($A120="",Q$4=""),0,COUNTIFS(Formulas!$A$2:$A$3001,Q$4,Formulas!$B$2:$B$3001,$A120))</f>
        <v>0</v>
      </c>
      <c r="R120" s="21" t="n">
        <f aca="false">IF(OR($A120="",R$4=""),0,COUNTIFS(Formulas!$A$2:$A$3001,R$4,Formulas!$B$2:$B$3001,$A120))</f>
        <v>0</v>
      </c>
      <c r="S120" s="21" t="n">
        <f aca="false">IF(OR($A120="",S$4=""),0,COUNTIFS(Formulas!$A$2:$A$3001,S$4,Formulas!$B$2:$B$3001,$A120))</f>
        <v>0</v>
      </c>
      <c r="T120" s="21" t="n">
        <f aca="false">IF(OR($A120="",T$4=""),0,COUNTIFS(Formulas!$A$2:$A$3001,T$4,Formulas!$B$2:$B$3001,$A120))</f>
        <v>0</v>
      </c>
      <c r="U120" s="21" t="n">
        <f aca="false">IF(OR($A120="",U$4=""),0,COUNTIFS(Formulas!$A$2:$A$3001,U$4,Formulas!$B$2:$B$3001,$A120))</f>
        <v>0</v>
      </c>
      <c r="V120" s="21" t="n">
        <f aca="false">IF(OR($A120="",V$4=""),0,COUNTIFS(Formulas!$A$2:$A$3001,V$4,Formulas!$B$2:$B$3001,$A120))</f>
        <v>0</v>
      </c>
      <c r="W120" s="21" t="n">
        <f aca="false">IF(OR($A120="",W$4=""),0,COUNTIFS(Formulas!$A$2:$A$3001,W$4,Formulas!$B$2:$B$3001,$A120))</f>
        <v>0</v>
      </c>
      <c r="X120" s="21" t="n">
        <f aca="false">IF(OR($A120="",X$4=""),0,COUNTIFS(Formulas!$A$2:$A$3001,X$4,Formulas!$B$2:$B$3001,$A120))</f>
        <v>0</v>
      </c>
      <c r="Y120" s="21" t="n">
        <f aca="false">IF(OR($A120="",Y$4=""),0,COUNTIFS(Formulas!$A$2:$A$3001,Y$4,Formulas!$B$2:$B$3001,$A120))</f>
        <v>0</v>
      </c>
      <c r="Z120" s="21" t="n">
        <f aca="false">IF(OR($A120="",Z$4=""),0,COUNTIFS(Formulas!$A$2:$A$3001,Z$4,Formulas!$B$2:$B$3001,$A120))</f>
        <v>0</v>
      </c>
      <c r="AA120" s="21" t="n">
        <f aca="false">IF(OR($A120="",AA$4=""),0,COUNTIFS(Formulas!$A$2:$A$3001,AA$4,Formulas!$B$2:$B$3001,$A120))</f>
        <v>1</v>
      </c>
      <c r="AB120" s="21" t="n">
        <f aca="false">IF(OR($A120="",AB$4=""),0,COUNTIFS(Formulas!$A$2:$A$3001,AB$4,Formulas!$B$2:$B$3001,$A120))</f>
        <v>0</v>
      </c>
      <c r="AC120" s="21" t="n">
        <f aca="false">IF(OR($A120="",AC$4=""),0,COUNTIFS(Formulas!$A$2:$A$3001,AC$4,Formulas!$B$2:$B$3001,$A120))</f>
        <v>0</v>
      </c>
      <c r="AD120" s="21" t="n">
        <f aca="false">IF(OR($A120="",AD$4=""),0,COUNTIFS(Formulas!$A$2:$A$3001,AD$4,Formulas!$B$2:$B$3001,$A120))</f>
        <v>0</v>
      </c>
      <c r="AE120" s="21" t="n">
        <f aca="false">IF(OR($A120="",AE$4=""),0,COUNTIFS(Formulas!$A$2:$A$3001,AE$4,Formulas!$B$2:$B$3001,$A120))</f>
        <v>0</v>
      </c>
      <c r="AF120" s="21" t="n">
        <f aca="false">IF(OR($A120="",AF$4=""),0,COUNTIFS(Formulas!$A$2:$A$3001,AF$4,Formulas!$B$2:$B$3001,$A120))</f>
        <v>0</v>
      </c>
      <c r="AG120" s="21" t="n">
        <f aca="false">IF(OR($A120="",AG$4=""),0,COUNTIFS(Formulas!$A$2:$A$3001,AG$4,Formulas!$B$2:$B$3001,$A120))</f>
        <v>0</v>
      </c>
      <c r="AH120" s="21" t="n">
        <f aca="false">IF(OR($A120="",AH$4=""),0,COUNTIFS(Formulas!$A$2:$A$3001,AH$4,Formulas!$B$2:$B$3001,$A120))</f>
        <v>0</v>
      </c>
      <c r="AI120" s="21" t="n">
        <f aca="false">IF(OR($A120="",AI$4=""),0,COUNTIFS(Formulas!$A$2:$A$3001,AI$4,Formulas!$B$2:$B$3001,$A120))</f>
        <v>1</v>
      </c>
      <c r="AJ120" s="21" t="n">
        <f aca="false">IF(OR($A120="",AJ$4=""),0,COUNTIFS(Formulas!$A$2:$A$3001,AJ$4,Formulas!$B$2:$B$3001,$A120))</f>
        <v>1</v>
      </c>
      <c r="AK120" s="21" t="n">
        <f aca="false">IF(OR($A120="",AK$4=""),0,COUNTIFS(Formulas!$A$2:$A$3001,AK$4,Formulas!$B$2:$B$3001,$A120))</f>
        <v>0</v>
      </c>
      <c r="AL120" s="21" t="n">
        <f aca="false">IF(OR($A120="",AL$4=""),0,COUNTIFS(Formulas!$A$2:$A$3001,AL$4,Formulas!$B$2:$B$3001,$A120))</f>
        <v>0</v>
      </c>
      <c r="AM120" s="21" t="n">
        <f aca="false">IF(OR($A120="",AM$4=""),0,COUNTIFS(Formulas!$A$2:$A$3001,AM$4,Formulas!$B$2:$B$3001,$A120))</f>
        <v>1</v>
      </c>
      <c r="AN120" s="21" t="n">
        <f aca="false">IF(OR($A120="",AN$4=""),0,COUNTIFS(Formulas!$A$2:$A$3001,AN$4,Formulas!$B$2:$B$3001,$A120))</f>
        <v>1</v>
      </c>
      <c r="AO120" s="21" t="n">
        <f aca="false">IF(OR($A120="",AO$4=""),0,COUNTIFS(Formulas!$A$2:$A$3001,AO$4,Formulas!$B$2:$B$3001,$A120))</f>
        <v>0</v>
      </c>
      <c r="AP120" s="21" t="n">
        <f aca="false">IF(OR($A120="",AP$4=""),0,COUNTIFS(Formulas!$A$2:$A$3001,AP$4,Formulas!$B$2:$B$3001,$A120))</f>
        <v>0</v>
      </c>
      <c r="AQ120" s="21" t="n">
        <f aca="false">IF(OR($A120="",AQ$4=""),0,COUNTIFS(Formulas!$A$2:$A$3001,AQ$4,Formulas!$B$2:$B$3001,$A120))</f>
        <v>0</v>
      </c>
      <c r="AR120" s="21" t="n">
        <f aca="false">IF(OR($A120="",AR$4=""),0,COUNTIFS(Formulas!$A$2:$A$3001,AR$4,Formulas!$B$2:$B$3001,$A120))</f>
        <v>0</v>
      </c>
      <c r="AS120" s="21" t="n">
        <f aca="false">IF(OR($A120="",AS$4=""),0,COUNTIFS(Formulas!$A$2:$A$3001,AS$4,Formulas!$B$2:$B$3001,$A120))</f>
        <v>0</v>
      </c>
      <c r="AT120" s="21" t="n">
        <f aca="false">IF(OR($A120="",AT$4=""),0,COUNTIFS(Formulas!$A$2:$A$3001,AT$4,Formulas!$B$2:$B$3001,$A120))</f>
        <v>0</v>
      </c>
      <c r="AU120" s="21" t="n">
        <f aca="false">IF(OR($A120="",AU$4=""),0,COUNTIFS(Formulas!$A$2:$A$3001,AU$4,Formulas!$B$2:$B$3001,$A120))</f>
        <v>0</v>
      </c>
      <c r="AV120" s="21" t="n">
        <f aca="false">IF(OR($A120="",AV$4=""),0,COUNTIFS(Formulas!$A$2:$A$3001,AV$4,Formulas!$B$2:$B$3001,$A120))</f>
        <v>1</v>
      </c>
      <c r="AW120" s="21" t="n">
        <f aca="false">IF(OR($A120="",AW$4=""),0,COUNTIFS(Formulas!$A$2:$A$3001,AW$4,Formulas!$B$2:$B$3001,$A120))</f>
        <v>1</v>
      </c>
      <c r="AX120" s="21" t="n">
        <f aca="false">IF(OR($A120="",AX$4=""),0,COUNTIFS(Formulas!$A$2:$A$3001,AX$4,Formulas!$B$2:$B$3001,$A120))</f>
        <v>1</v>
      </c>
      <c r="AY120" s="21" t="n">
        <f aca="false">IF(OR($A120="",AY$4=""),0,COUNTIFS(Formulas!$A$2:$A$3001,AY$4,Formulas!$B$2:$B$3001,$A120))</f>
        <v>1</v>
      </c>
      <c r="AZ120" s="21" t="n">
        <f aca="false">IF(OR($A120="",AZ$4=""),0,COUNTIFS(Formulas!$A$2:$A$3001,AZ$4,Formulas!$B$2:$B$3001,$A120))</f>
        <v>0</v>
      </c>
      <c r="BA120" s="21" t="n">
        <f aca="false">IF(OR($A120="",BA$4=""),0,COUNTIFS(Formulas!$A$2:$A$3001,BA$4,Formulas!$B$2:$B$3001,$A120))</f>
        <v>0</v>
      </c>
      <c r="BB120" s="21" t="n">
        <f aca="false">IF(OR($A120="",BB$4=""),0,COUNTIFS(Formulas!$A$2:$A$3001,BB$4,Formulas!$B$2:$B$3001,$A120))</f>
        <v>0</v>
      </c>
      <c r="BC120" s="21" t="n">
        <f aca="false">IF(OR($A120="",BC$4=""),0,COUNTIFS(Formulas!$A$2:$A$3001,BC$4,Formulas!$B$2:$B$3001,$A120))</f>
        <v>0</v>
      </c>
      <c r="BD120" s="21" t="n">
        <f aca="false">IF(OR($A120="",BD$4=""),0,COUNTIFS(Formulas!$A$2:$A$3001,BD$4,Formulas!$B$2:$B$3001,$A120))</f>
        <v>0</v>
      </c>
      <c r="BE120" s="21" t="n">
        <f aca="false">IF(OR($A120="",BE$4=""),0,COUNTIFS(Formulas!$A$2:$A$3001,BE$4,Formulas!$B$2:$B$3001,$A120))</f>
        <v>0</v>
      </c>
      <c r="BF120" s="21" t="n">
        <f aca="false">IF(OR($A120="",BF$4=""),0,COUNTIFS(Formulas!$A$2:$A$3001,BF$4,Formulas!$B$2:$B$3001,$A120))</f>
        <v>0</v>
      </c>
      <c r="BG120" s="21" t="n">
        <f aca="false">IF(OR($A120="",BG$4=""),0,COUNTIFS(Formulas!$A$2:$A$3001,BG$4,Formulas!$B$2:$B$3001,$A120))</f>
        <v>0</v>
      </c>
      <c r="BH120" s="21" t="n">
        <f aca="false">IF(OR($A120="",BH$4=""),0,COUNTIFS(Formulas!$A$2:$A$3001,BH$4,Formulas!$B$2:$B$3001,$A120))</f>
        <v>0</v>
      </c>
      <c r="BI120" s="21" t="n">
        <f aca="false">IF(OR($A120="",BI$4=""),0,COUNTIFS(Formulas!$A$2:$A$3001,BI$4,Formulas!$B$2:$B$3001,$A120))</f>
        <v>0</v>
      </c>
      <c r="BJ120" s="21" t="n">
        <f aca="false">IF(OR($A120="",BJ$4=""),0,COUNTIFS(Formulas!$A$2:$A$3001,BJ$4,Formulas!$B$2:$B$3001,$A120))</f>
        <v>0</v>
      </c>
      <c r="BK120" s="21" t="n">
        <f aca="false">IF(OR($A120="",BK$4=""),0,COUNTIFS(Formulas!$A$2:$A$3001,BK$4,Formulas!$B$2:$B$3001,$A120))</f>
        <v>0</v>
      </c>
      <c r="BL120" s="21" t="n">
        <f aca="false">IF(OR($A120="",BL$4=""),0,COUNTIFS(Formulas!$A$2:$A$3001,BL$4,Formulas!$B$2:$B$3001,$A120))</f>
        <v>0</v>
      </c>
      <c r="BM120" s="21" t="n">
        <f aca="false">IF(OR($A120="",BM$4=""),0,COUNTIFS(Formulas!$A$2:$A$3001,BM$4,Formulas!$B$2:$B$3001,$A120))</f>
        <v>0</v>
      </c>
      <c r="BN120" s="21" t="n">
        <f aca="false">IF(OR($A120="",BN$4=""),0,COUNTIFS(Formulas!$A$2:$A$3001,BN$4,Formulas!$B$2:$B$3001,$A120))</f>
        <v>0</v>
      </c>
      <c r="BO120" s="21" t="n">
        <f aca="false">IF(OR($A120="",BO$4=""),0,COUNTIFS(Formulas!$A$2:$A$3001,BO$4,Formulas!$B$2:$B$3001,$A120))</f>
        <v>0</v>
      </c>
      <c r="BP120" s="21" t="n">
        <f aca="false">IF(OR($A120="",BP$4=""),0,COUNTIFS(Formulas!$A$2:$A$3001,BP$4,Formulas!$B$2:$B$3001,$A120))</f>
        <v>0</v>
      </c>
      <c r="BQ120" s="21" t="n">
        <f aca="false">IF(OR($A120="",BQ$4=""),0,COUNTIFS(Formulas!$A$2:$A$3001,BQ$4,Formulas!$B$2:$B$3001,$A120))</f>
        <v>0</v>
      </c>
      <c r="BR120" s="21" t="n">
        <f aca="false">IF(OR($A120="",BR$4=""),0,COUNTIFS(Formulas!$A$2:$A$3001,BR$4,Formulas!$B$2:$B$3001,$A120))</f>
        <v>0</v>
      </c>
      <c r="BS120" s="21" t="n">
        <f aca="false">IF(OR($A120="",BS$4=""),0,COUNTIFS(Formulas!$A$2:$A$3001,BS$4,Formulas!$B$2:$B$3001,$A120))</f>
        <v>0</v>
      </c>
      <c r="BT120" s="21" t="n">
        <f aca="false">IF(OR($A120="",BT$4=""),0,COUNTIFS(Formulas!$A$2:$A$3001,BT$4,Formulas!$B$2:$B$3001,$A120))</f>
        <v>0</v>
      </c>
      <c r="BU120" s="21" t="n">
        <f aca="false">IF(OR($A120="",BU$4=""),0,COUNTIFS(Formulas!$A$2:$A$3001,BU$4,Formulas!$B$2:$B$3001,$A120))</f>
        <v>0</v>
      </c>
      <c r="BV120" s="21" t="n">
        <f aca="false">IF(OR($A120="",BV$4=""),0,COUNTIFS(Formulas!$A$2:$A$3001,BV$4,Formulas!$B$2:$B$3001,$A120))</f>
        <v>0</v>
      </c>
      <c r="BW120" s="21" t="n">
        <f aca="false">IF(OR($A120="",BW$4=""),0,COUNTIFS(Formulas!$A$2:$A$3001,BW$4,Formulas!$B$2:$B$3001,$A120))</f>
        <v>0</v>
      </c>
      <c r="BX120" s="21" t="n">
        <f aca="false">IF(OR($A120="",BX$4=""),0,COUNTIFS(Formulas!$A$2:$A$3001,BX$4,Formulas!$B$2:$B$3001,$A120))</f>
        <v>0</v>
      </c>
      <c r="BY120" s="21" t="n">
        <f aca="false">IF(OR($A120="",BY$4=""),0,COUNTIFS(Formulas!$A$2:$A$3001,BY$4,Formulas!$B$2:$B$3001,$A120))</f>
        <v>0</v>
      </c>
      <c r="BZ120" s="21" t="n">
        <f aca="false">IF(OR($A120="",BZ$4=""),0,COUNTIFS(Formulas!$A$2:$A$3001,BZ$4,Formulas!$B$2:$B$3001,$A120))</f>
        <v>0</v>
      </c>
      <c r="CA120" s="21" t="n">
        <f aca="false">IF(OR($A120="",CA$4=""),0,COUNTIFS(Formulas!$A$2:$A$3001,CA$4,Formulas!$B$2:$B$3001,$A120))</f>
        <v>0</v>
      </c>
      <c r="CB120" s="21" t="n">
        <f aca="false">IF(OR($A120="",CB$4=""),0,COUNTIFS(Formulas!$A$2:$A$3001,CB$4,Formulas!$B$2:$B$3001,$A120))</f>
        <v>0</v>
      </c>
      <c r="CC120" s="21" t="n">
        <f aca="false">IF(OR($A120="",CC$4=""),0,COUNTIFS(Formulas!$A$2:$A$3001,CC$4,Formulas!$B$2:$B$3001,$A120))</f>
        <v>0</v>
      </c>
      <c r="CD120" s="21" t="n">
        <f aca="false">IF(OR($A120="",CD$4=""),0,COUNTIFS(Formulas!$A$2:$A$3001,CD$4,Formulas!$B$2:$B$3001,$A120))</f>
        <v>1</v>
      </c>
      <c r="CE120" s="21" t="n">
        <f aca="false">IF(OR($A120="",CE$4=""),0,COUNTIFS(Formulas!$A$2:$A$3001,CE$4,Formulas!$B$2:$B$3001,$A120))</f>
        <v>0</v>
      </c>
      <c r="CF120" s="21" t="n">
        <f aca="false">IF(OR($A120="",CF$4=""),0,COUNTIFS(Formulas!$A$2:$A$3001,CF$4,Formulas!$B$2:$B$3001,$A120))</f>
        <v>0</v>
      </c>
      <c r="CG120" s="21" t="n">
        <f aca="false">IF(OR($A120="",CG$4=""),0,COUNTIFS(Formulas!$A$2:$A$3001,CG$4,Formulas!$B$2:$B$3001,$A120))</f>
        <v>1</v>
      </c>
      <c r="CH120" s="21" t="n">
        <f aca="false">IF(OR($A120="",CH$4=""),0,COUNTIFS(Formulas!$A$2:$A$3001,CH$4,Formulas!$B$2:$B$3001,$A120))</f>
        <v>0</v>
      </c>
      <c r="CI120" s="21" t="n">
        <f aca="false">IF(OR($A120="",CI$4=""),0,COUNTIFS(Formulas!$A$2:$A$3001,CI$4,Formulas!$B$2:$B$3001,$A120))</f>
        <v>0</v>
      </c>
      <c r="CJ120" s="21" t="n">
        <f aca="false">IF(OR($A120="",CJ$4=""),0,COUNTIFS(Formulas!$A$2:$A$3001,CJ$4,Formulas!$B$2:$B$3001,$A120))</f>
        <v>0</v>
      </c>
      <c r="CK120" s="21" t="n">
        <f aca="false">IF(OR($A120="",CK$4=""),0,COUNTIFS(Formulas!$A$2:$A$3001,CK$4,Formulas!$B$2:$B$3001,$A120))</f>
        <v>0</v>
      </c>
      <c r="CL120" s="21" t="n">
        <f aca="false">IF(OR($A120="",CL$4=""),0,COUNTIFS(Formulas!$A$2:$A$3001,CL$4,Formulas!$B$2:$B$3001,$A120))</f>
        <v>1</v>
      </c>
      <c r="CM120" s="21" t="n">
        <f aca="false">IF(OR($A120="",CM$4=""),0,COUNTIFS(Formulas!$A$2:$A$3001,CM$4,Formulas!$B$2:$B$3001,$A120))</f>
        <v>0</v>
      </c>
      <c r="CN120" s="21" t="n">
        <f aca="false">IF(OR($A120="",CN$4=""),0,COUNTIFS(Formulas!$A$2:$A$3001,CN$4,Formulas!$B$2:$B$3001,$A120))</f>
        <v>0</v>
      </c>
      <c r="CO120" s="21" t="n">
        <f aca="false">IF(OR($A120="",CO$4=""),0,COUNTIFS(Formulas!$A$2:$A$3001,CO$4,Formulas!$B$2:$B$3001,$A120))</f>
        <v>0</v>
      </c>
      <c r="CP120" s="21" t="n">
        <f aca="false">IF(OR($A120="",CP$4=""),0,COUNTIFS(Formulas!$A$2:$A$3001,CP$4,Formulas!$B$2:$B$3001,$A120))</f>
        <v>2</v>
      </c>
      <c r="CQ120" s="21" t="n">
        <f aca="false">IF(OR($A120="",CQ$4=""),0,COUNTIFS(Formulas!$A$2:$A$3001,CQ$4,Formulas!$B$2:$B$3001,$A120))</f>
        <v>2</v>
      </c>
      <c r="CR120" s="21" t="n">
        <f aca="false">IF(OR($A120="",CR$4=""),0,COUNTIFS(Formulas!$A$2:$A$3001,CR$4,Formulas!$B$2:$B$3001,$A120))</f>
        <v>0</v>
      </c>
      <c r="CS120" s="21" t="n">
        <f aca="false">IF(OR($A120="",CS$4=""),0,COUNTIFS(Formulas!$A$2:$A$3001,CS$4,Formulas!$B$2:$B$3001,$A120))</f>
        <v>0</v>
      </c>
      <c r="CT120" s="21" t="n">
        <f aca="false">IF(OR($A120="",CT$4=""),0,COUNTIFS(Formulas!$A$2:$A$3001,CT$4,Formulas!$B$2:$B$3001,$A120))</f>
        <v>0</v>
      </c>
      <c r="CU120" s="21" t="n">
        <f aca="false">IF(OR($A120="",CU$4=""),0,COUNTIFS(Formulas!$A$2:$A$3001,CU$4,Formulas!$B$2:$B$3001,$A120))</f>
        <v>1</v>
      </c>
      <c r="CV120" s="21" t="n">
        <f aca="false">IF(OR($A120="",CV$4=""),0,COUNTIFS(Formulas!$A$2:$A$3001,CV$4,Formulas!$B$2:$B$3001,$A120))</f>
        <v>0</v>
      </c>
      <c r="CW120" s="21" t="n">
        <f aca="false">IF(OR($A120="",CW$4=""),0,COUNTIFS(Formulas!$A$2:$A$3001,CW$4,Formulas!$B$2:$B$3001,$A120))</f>
        <v>1</v>
      </c>
      <c r="CX120" s="21" t="n">
        <f aca="false">IF(OR($A120="",CX$4=""),0,COUNTIFS(Formulas!$A$2:$A$3001,CX$4,Formulas!$B$2:$B$3001,$A120))</f>
        <v>1</v>
      </c>
      <c r="CY120" s="21" t="n">
        <f aca="false">IF(OR($A120="",CY$4=""),0,COUNTIFS(Formulas!$A$2:$A$3001,CY$4,Formulas!$B$2:$B$3001,$A120))</f>
        <v>1</v>
      </c>
      <c r="CZ120" s="21" t="n">
        <f aca="false">IF(OR($A120="",CZ$4=""),0,COUNTIFS(Formulas!$A$2:$A$3001,CZ$4,Formulas!$B$2:$B$3001,$A120))</f>
        <v>0</v>
      </c>
      <c r="DA120" s="21" t="n">
        <f aca="false">IF(OR($A120="",DA$4=""),0,COUNTIFS(Formulas!$A$2:$A$3001,DA$4,Formulas!$B$2:$B$3001,$A120))</f>
        <v>0</v>
      </c>
      <c r="DB120" s="21" t="n">
        <f aca="false">IF(OR($A120="",DB$4=""),0,COUNTIFS(Formulas!$A$2:$A$3001,DB$4,Formulas!$B$2:$B$3001,$A120))</f>
        <v>0</v>
      </c>
      <c r="DC120" s="21" t="n">
        <f aca="false">IF(OR($A120="",DC$4=""),0,COUNTIFS(Formulas!$A$2:$A$3001,DC$4,Formulas!$B$2:$B$3001,$A120))</f>
        <v>0</v>
      </c>
      <c r="DD120" s="21" t="n">
        <f aca="false">IF(OR($A120="",DD$4=""),0,COUNTIFS(Formulas!$A$2:$A$3001,DD$4,Formulas!$B$2:$B$3001,$A120))</f>
        <v>0</v>
      </c>
      <c r="DE120" s="21" t="n">
        <f aca="false">IF(OR($A120="",DE$4=""),0,COUNTIFS(Formulas!$A$2:$A$3001,DE$4,Formulas!$B$2:$B$3001,$A120))</f>
        <v>0</v>
      </c>
      <c r="DF120" s="21" t="n">
        <f aca="false">IF(OR($A120="",DF$4=""),0,COUNTIFS(Formulas!$A$2:$A$3001,DF$4,Formulas!$B$2:$B$3001,$A120))</f>
        <v>0</v>
      </c>
      <c r="DG120" s="21" t="n">
        <f aca="false">IF(OR($A120="",DG$4=""),0,COUNTIFS(Formulas!$A$2:$A$3001,DG$4,Formulas!$B$2:$B$3001,$A120))</f>
        <v>0</v>
      </c>
      <c r="DH120" s="21" t="n">
        <f aca="false">IF(OR($A120="",DH$4=""),0,COUNTIFS(Formulas!$A$2:$A$3001,DH$4,Formulas!$B$2:$B$3001,$A120))</f>
        <v>0</v>
      </c>
      <c r="DI120" s="21" t="n">
        <f aca="false">IF(OR($A120="",DI$4=""),0,COUNTIFS(Formulas!$A$2:$A$3001,DI$4,Formulas!$B$2:$B$3001,$A120))</f>
        <v>0</v>
      </c>
      <c r="DJ120" s="21" t="n">
        <f aca="false">IF(OR($A120="",DJ$4=""),0,COUNTIFS(Formulas!$A$2:$A$3001,DJ$4,Formulas!$B$2:$B$3001,$A120))</f>
        <v>0</v>
      </c>
      <c r="DK120" s="21" t="n">
        <f aca="false">IF(OR($A120="",DK$4=""),0,COUNTIFS(Formulas!$A$2:$A$3001,DK$4,Formulas!$B$2:$B$3001,$A120))</f>
        <v>0</v>
      </c>
      <c r="DL120" s="21" t="n">
        <f aca="false">IF(OR($A120="",DL$4=""),0,COUNTIFS(Formulas!$A$2:$A$3001,DL$4,Formulas!$B$2:$B$3001,$A120))</f>
        <v>0</v>
      </c>
      <c r="DM120" s="21" t="n">
        <f aca="false">IF(OR($A120="",DM$4=""),0,COUNTIFS(Formulas!$A$2:$A$3001,DM$4,Formulas!$B$2:$B$3001,$A120))</f>
        <v>0</v>
      </c>
      <c r="DN120" s="21" t="n">
        <f aca="false">IF(OR($A120="",DN$4=""),0,COUNTIFS(Formulas!$A$2:$A$3001,DN$4,Formulas!$B$2:$B$3001,$A120))</f>
        <v>0</v>
      </c>
      <c r="DO120" s="21" t="n">
        <f aca="false">IF(OR($A120="",DO$4=""),0,COUNTIFS(Formulas!$A$2:$A$3001,DO$4,Formulas!$B$2:$B$3001,$A120))</f>
        <v>0</v>
      </c>
      <c r="DP120" s="21" t="n">
        <f aca="false">IF(OR($A120="",DP$4=""),0,COUNTIFS(Formulas!$A$2:$A$3001,DP$4,Formulas!$B$2:$B$3001,$A120))</f>
        <v>0</v>
      </c>
      <c r="DQ120" s="21" t="n">
        <f aca="false">IF(OR($A120="",DQ$4=""),0,COUNTIFS(Formulas!$A$2:$A$3001,DQ$4,Formulas!$B$2:$B$3001,$A120))</f>
        <v>0</v>
      </c>
      <c r="DR120" s="21" t="n">
        <f aca="false">IF(OR($A120="",DR$4=""),0,COUNTIFS(Formulas!$A$2:$A$3001,DR$4,Formulas!$B$2:$B$3001,$A120))</f>
        <v>0</v>
      </c>
      <c r="DS120" s="21" t="n">
        <f aca="false">IF(OR($A120="",DS$4=""),0,COUNTIFS(Formulas!$A$2:$A$3001,DS$4,Formulas!$B$2:$B$3001,$A120))</f>
        <v>0</v>
      </c>
      <c r="DT120" s="21" t="n">
        <f aca="false">IF(OR($A120="",DT$4=""),0,COUNTIFS(Formulas!$A$2:$A$3001,DT$4,Formulas!$B$2:$B$3001,$A120))</f>
        <v>0</v>
      </c>
      <c r="DU120" s="21" t="n">
        <f aca="false">IF(OR($A120="",DU$4=""),0,COUNTIFS(Formulas!$A$2:$A$3001,DU$4,Formulas!$B$2:$B$3001,$A120))</f>
        <v>0</v>
      </c>
      <c r="DV120" s="21" t="n">
        <f aca="false">IF(OR($A120="",DV$4=""),0,COUNTIFS(Formulas!$A$2:$A$3001,DV$4,Formulas!$B$2:$B$3001,$A120))</f>
        <v>0</v>
      </c>
      <c r="DW120" s="21" t="n">
        <f aca="false">IF(OR($A120="",DW$4=""),0,COUNTIFS(Formulas!$A$2:$A$3001,DW$4,Formulas!$B$2:$B$3001,$A120))</f>
        <v>0</v>
      </c>
      <c r="DX120" s="21" t="n">
        <f aca="false">IF(OR($A120="",DX$4=""),0,COUNTIFS(Formulas!$A$2:$A$3001,DX$4,Formulas!$B$2:$B$3001,$A120))</f>
        <v>0</v>
      </c>
      <c r="DY120" s="21" t="n">
        <f aca="false">IF(OR($A120="",DY$4=""),0,COUNTIFS(Formulas!$A$2:$A$3001,DY$4,Formulas!$B$2:$B$3001,$A120))</f>
        <v>0</v>
      </c>
      <c r="DZ120" s="21" t="n">
        <f aca="false">IF(OR($A120="",DZ$4=""),0,COUNTIFS(Formulas!$A$2:$A$3001,DZ$4,Formulas!$B$2:$B$3001,$A120))</f>
        <v>0</v>
      </c>
      <c r="EA120" s="21" t="n">
        <f aca="false">IF(OR($A120="",EA$4=""),0,COUNTIFS(Formulas!$A$2:$A$3001,EA$4,Formulas!$B$2:$B$3001,$A120))</f>
        <v>0</v>
      </c>
      <c r="EB120" s="21" t="n">
        <f aca="false">IF(OR($A120="",EB$4=""),0,COUNTIFS(Formulas!$A$2:$A$3001,EB$4,Formulas!$B$2:$B$3001,$A120))</f>
        <v>0</v>
      </c>
      <c r="EC120" s="21" t="n">
        <f aca="false">IF(OR($A120="",EC$4=""),0,COUNTIFS(Formulas!$A$2:$A$3001,EC$4,Formulas!$B$2:$B$3001,$A120))</f>
        <v>0</v>
      </c>
      <c r="ED120" s="21" t="n">
        <f aca="false">IF(OR($A120="",ED$4=""),0,COUNTIFS(Formulas!$A$2:$A$3001,ED$4,Formulas!$B$2:$B$3001,$A120))</f>
        <v>0</v>
      </c>
      <c r="EE120" s="21" t="n">
        <f aca="false">IF(OR($A120="",EE$4=""),0,COUNTIFS(Formulas!$A$2:$A$3001,EE$4,Formulas!$B$2:$B$3001,$A120))</f>
        <v>0</v>
      </c>
      <c r="EF120" s="21" t="n">
        <f aca="false">IF(OR($A120="",EF$4=""),0,COUNTIFS(Formulas!$A$2:$A$3001,EF$4,Formulas!$B$2:$B$3001,$A120))</f>
        <v>0</v>
      </c>
      <c r="EG120" s="21" t="n">
        <f aca="false">IF(OR($A120="",EG$4=""),0,COUNTIFS(Formulas!$A$2:$A$3001,EG$4,Formulas!$B$2:$B$3001,$A120))</f>
        <v>0</v>
      </c>
      <c r="EH120" s="21" t="n">
        <f aca="false">IF(OR($A120="",EH$4=""),0,COUNTIFS(Formulas!$A$2:$A$3001,EH$4,Formulas!$B$2:$B$3001,$A120))</f>
        <v>0</v>
      </c>
      <c r="EI120" s="21" t="n">
        <f aca="false">IF(OR($A120="",EI$4=""),0,COUNTIFS(Formulas!$A$2:$A$3001,EI$4,Formulas!$B$2:$B$3001,$A120))</f>
        <v>0</v>
      </c>
      <c r="EJ120" s="21" t="n">
        <f aca="false">IF(OR($A120="",EJ$4=""),0,COUNTIFS(Formulas!$A$2:$A$3001,EJ$4,Formulas!$B$2:$B$3001,$A120))</f>
        <v>0</v>
      </c>
      <c r="EK120" s="21" t="n">
        <f aca="false">IF(OR($A120="",EK$4=""),0,COUNTIFS(Formulas!$A$2:$A$3001,EK$4,Formulas!$B$2:$B$3001,$A120))</f>
        <v>0</v>
      </c>
      <c r="EL120" s="21" t="n">
        <f aca="false">IF(OR($A120="",EL$4=""),0,COUNTIFS(Formulas!$A$2:$A$3001,EL$4,Formulas!$B$2:$B$3001,$A120))</f>
        <v>0</v>
      </c>
      <c r="EM120" s="21" t="n">
        <f aca="false">IF(OR($A120="",EM$4=""),0,COUNTIFS(Formulas!$A$2:$A$3001,EM$4,Formulas!$B$2:$B$3001,$A120))</f>
        <v>0</v>
      </c>
      <c r="EN120" s="21" t="n">
        <f aca="false">IF(OR($A120="",EN$4=""),0,COUNTIFS(Formulas!$A$2:$A$3001,EN$4,Formulas!$B$2:$B$3001,$A120))</f>
        <v>0</v>
      </c>
      <c r="EO120" s="21" t="n">
        <f aca="false">IF(OR($A120="",EO$4=""),0,COUNTIFS(Formulas!$A$2:$A$3001,EO$4,Formulas!$B$2:$B$3001,$A120))</f>
        <v>0</v>
      </c>
      <c r="EP120" s="21" t="n">
        <f aca="false">IF(OR($A120="",EP$4=""),0,COUNTIFS(Formulas!$A$2:$A$3001,EP$4,Formulas!$B$2:$B$3001,$A120))</f>
        <v>0</v>
      </c>
      <c r="EQ120" s="21" t="n">
        <f aca="false">IF(OR($A120="",EQ$4=""),0,COUNTIFS(Formulas!$A$2:$A$3001,EQ$4,Formulas!$B$2:$B$3001,$A120))</f>
        <v>0</v>
      </c>
      <c r="ER120" s="21" t="n">
        <f aca="false">IF(OR($A120="",ER$4=""),0,COUNTIFS(Formulas!$A$2:$A$3001,ER$4,Formulas!$B$2:$B$3001,$A120))</f>
        <v>0</v>
      </c>
      <c r="ES120" s="21" t="n">
        <f aca="false">IF(OR($A120="",ES$4=""),0,COUNTIFS(Formulas!$A$2:$A$3001,ES$4,Formulas!$B$2:$B$3001,$A120))</f>
        <v>0</v>
      </c>
      <c r="ET120" s="21" t="n">
        <f aca="false">IF(OR($A120="",ET$4=""),0,COUNTIFS(Formulas!$A$2:$A$3001,ET$4,Formulas!$B$2:$B$3001,$A120))</f>
        <v>0</v>
      </c>
      <c r="EU120" s="21" t="n">
        <f aca="false">IF(OR($A120="",EU$4=""),0,COUNTIFS(Formulas!$A$2:$A$3001,EU$4,Formulas!$B$2:$B$3001,$A120))</f>
        <v>0</v>
      </c>
      <c r="EV120" s="21" t="n">
        <f aca="false">IF(OR($A120="",EV$4=""),0,COUNTIFS(Formulas!$A$2:$A$3001,EV$4,Formulas!$B$2:$B$3001,$A120))</f>
        <v>0</v>
      </c>
    </row>
    <row r="121" customFormat="false" ht="15" hidden="false" customHeight="false" outlineLevel="0" collapsed="false">
      <c r="A121" s="13" t="str">
        <f aca="false">IF(INDEX(Materials!$A$2:$A$301,117)="","",INDEX(Materials!$A$2:$A$301,117))</f>
        <v>Crospovidone</v>
      </c>
      <c r="B121" s="19" t="n">
        <f aca="false">IF(A121="","",COUNTIF(C121:EV121,"&gt;0"))</f>
        <v>34</v>
      </c>
      <c r="C121" s="21" t="n">
        <f aca="false">IF(OR($A121="",C$4=""),0,COUNTIFS(Formulas!$A$2:$A$3001,C$4,Formulas!$B$2:$B$3001,$A121))</f>
        <v>0</v>
      </c>
      <c r="D121" s="21" t="n">
        <f aca="false">IF(OR($A121="",D$4=""),0,COUNTIFS(Formulas!$A$2:$A$3001,D$4,Formulas!$B$2:$B$3001,$A121))</f>
        <v>0</v>
      </c>
      <c r="E121" s="21" t="n">
        <f aca="false">IF(OR($A121="",E$4=""),0,COUNTIFS(Formulas!$A$2:$A$3001,E$4,Formulas!$B$2:$B$3001,$A121))</f>
        <v>0</v>
      </c>
      <c r="F121" s="21" t="n">
        <f aca="false">IF(OR($A121="",F$4=""),0,COUNTIFS(Formulas!$A$2:$A$3001,F$4,Formulas!$B$2:$B$3001,$A121))</f>
        <v>0</v>
      </c>
      <c r="G121" s="21" t="n">
        <f aca="false">IF(OR($A121="",G$4=""),0,COUNTIFS(Formulas!$A$2:$A$3001,G$4,Formulas!$B$2:$B$3001,$A121))</f>
        <v>0</v>
      </c>
      <c r="H121" s="21" t="n">
        <f aca="false">IF(OR($A121="",H$4=""),0,COUNTIFS(Formulas!$A$2:$A$3001,H$4,Formulas!$B$2:$B$3001,$A121))</f>
        <v>0</v>
      </c>
      <c r="I121" s="21" t="n">
        <f aca="false">IF(OR($A121="",I$4=""),0,COUNTIFS(Formulas!$A$2:$A$3001,I$4,Formulas!$B$2:$B$3001,$A121))</f>
        <v>0</v>
      </c>
      <c r="J121" s="21" t="n">
        <f aca="false">IF(OR($A121="",J$4=""),0,COUNTIFS(Formulas!$A$2:$A$3001,J$4,Formulas!$B$2:$B$3001,$A121))</f>
        <v>0</v>
      </c>
      <c r="K121" s="21" t="n">
        <f aca="false">IF(OR($A121="",K$4=""),0,COUNTIFS(Formulas!$A$2:$A$3001,K$4,Formulas!$B$2:$B$3001,$A121))</f>
        <v>1</v>
      </c>
      <c r="L121" s="21" t="n">
        <f aca="false">IF(OR($A121="",L$4=""),0,COUNTIFS(Formulas!$A$2:$A$3001,L$4,Formulas!$B$2:$B$3001,$A121))</f>
        <v>1</v>
      </c>
      <c r="M121" s="21" t="n">
        <f aca="false">IF(OR($A121="",M$4=""),0,COUNTIFS(Formulas!$A$2:$A$3001,M$4,Formulas!$B$2:$B$3001,$A121))</f>
        <v>1</v>
      </c>
      <c r="N121" s="21" t="n">
        <f aca="false">IF(OR($A121="",N$4=""),0,COUNTIFS(Formulas!$A$2:$A$3001,N$4,Formulas!$B$2:$B$3001,$A121))</f>
        <v>2</v>
      </c>
      <c r="O121" s="21" t="n">
        <f aca="false">IF(OR($A121="",O$4=""),0,COUNTIFS(Formulas!$A$2:$A$3001,O$4,Formulas!$B$2:$B$3001,$A121))</f>
        <v>2</v>
      </c>
      <c r="P121" s="21" t="n">
        <f aca="false">IF(OR($A121="",P$4=""),0,COUNTIFS(Formulas!$A$2:$A$3001,P$4,Formulas!$B$2:$B$3001,$A121))</f>
        <v>2</v>
      </c>
      <c r="Q121" s="21" t="n">
        <f aca="false">IF(OR($A121="",Q$4=""),0,COUNTIFS(Formulas!$A$2:$A$3001,Q$4,Formulas!$B$2:$B$3001,$A121))</f>
        <v>2</v>
      </c>
      <c r="R121" s="21" t="n">
        <f aca="false">IF(OR($A121="",R$4=""),0,COUNTIFS(Formulas!$A$2:$A$3001,R$4,Formulas!$B$2:$B$3001,$A121))</f>
        <v>2</v>
      </c>
      <c r="S121" s="21" t="n">
        <f aca="false">IF(OR($A121="",S$4=""),0,COUNTIFS(Formulas!$A$2:$A$3001,S$4,Formulas!$B$2:$B$3001,$A121))</f>
        <v>2</v>
      </c>
      <c r="T121" s="21" t="n">
        <f aca="false">IF(OR($A121="",T$4=""),0,COUNTIFS(Formulas!$A$2:$A$3001,T$4,Formulas!$B$2:$B$3001,$A121))</f>
        <v>2</v>
      </c>
      <c r="U121" s="21" t="n">
        <f aca="false">IF(OR($A121="",U$4=""),0,COUNTIFS(Formulas!$A$2:$A$3001,U$4,Formulas!$B$2:$B$3001,$A121))</f>
        <v>0</v>
      </c>
      <c r="V121" s="21" t="n">
        <f aca="false">IF(OR($A121="",V$4=""),0,COUNTIFS(Formulas!$A$2:$A$3001,V$4,Formulas!$B$2:$B$3001,$A121))</f>
        <v>0</v>
      </c>
      <c r="W121" s="21" t="n">
        <f aca="false">IF(OR($A121="",W$4=""),0,COUNTIFS(Formulas!$A$2:$A$3001,W$4,Formulas!$B$2:$B$3001,$A121))</f>
        <v>0</v>
      </c>
      <c r="X121" s="21" t="n">
        <f aca="false">IF(OR($A121="",X$4=""),0,COUNTIFS(Formulas!$A$2:$A$3001,X$4,Formulas!$B$2:$B$3001,$A121))</f>
        <v>0</v>
      </c>
      <c r="Y121" s="21" t="n">
        <f aca="false">IF(OR($A121="",Y$4=""),0,COUNTIFS(Formulas!$A$2:$A$3001,Y$4,Formulas!$B$2:$B$3001,$A121))</f>
        <v>0</v>
      </c>
      <c r="Z121" s="21" t="n">
        <f aca="false">IF(OR($A121="",Z$4=""),0,COUNTIFS(Formulas!$A$2:$A$3001,Z$4,Formulas!$B$2:$B$3001,$A121))</f>
        <v>2</v>
      </c>
      <c r="AA121" s="21" t="n">
        <f aca="false">IF(OR($A121="",AA$4=""),0,COUNTIFS(Formulas!$A$2:$A$3001,AA$4,Formulas!$B$2:$B$3001,$A121))</f>
        <v>1</v>
      </c>
      <c r="AB121" s="21" t="n">
        <f aca="false">IF(OR($A121="",AB$4=""),0,COUNTIFS(Formulas!$A$2:$A$3001,AB$4,Formulas!$B$2:$B$3001,$A121))</f>
        <v>1</v>
      </c>
      <c r="AC121" s="21" t="n">
        <f aca="false">IF(OR($A121="",AC$4=""),0,COUNTIFS(Formulas!$A$2:$A$3001,AC$4,Formulas!$B$2:$B$3001,$A121))</f>
        <v>0</v>
      </c>
      <c r="AD121" s="21" t="n">
        <f aca="false">IF(OR($A121="",AD$4=""),0,COUNTIFS(Formulas!$A$2:$A$3001,AD$4,Formulas!$B$2:$B$3001,$A121))</f>
        <v>0</v>
      </c>
      <c r="AE121" s="21" t="n">
        <f aca="false">IF(OR($A121="",AE$4=""),0,COUNTIFS(Formulas!$A$2:$A$3001,AE$4,Formulas!$B$2:$B$3001,$A121))</f>
        <v>2</v>
      </c>
      <c r="AF121" s="21" t="n">
        <f aca="false">IF(OR($A121="",AF$4=""),0,COUNTIFS(Formulas!$A$2:$A$3001,AF$4,Formulas!$B$2:$B$3001,$A121))</f>
        <v>2</v>
      </c>
      <c r="AG121" s="21" t="n">
        <f aca="false">IF(OR($A121="",AG$4=""),0,COUNTIFS(Formulas!$A$2:$A$3001,AG$4,Formulas!$B$2:$B$3001,$A121))</f>
        <v>2</v>
      </c>
      <c r="AH121" s="21" t="n">
        <f aca="false">IF(OR($A121="",AH$4=""),0,COUNTIFS(Formulas!$A$2:$A$3001,AH$4,Formulas!$B$2:$B$3001,$A121))</f>
        <v>0</v>
      </c>
      <c r="AI121" s="21" t="n">
        <f aca="false">IF(OR($A121="",AI$4=""),0,COUNTIFS(Formulas!$A$2:$A$3001,AI$4,Formulas!$B$2:$B$3001,$A121))</f>
        <v>0</v>
      </c>
      <c r="AJ121" s="21" t="n">
        <f aca="false">IF(OR($A121="",AJ$4=""),0,COUNTIFS(Formulas!$A$2:$A$3001,AJ$4,Formulas!$B$2:$B$3001,$A121))</f>
        <v>0</v>
      </c>
      <c r="AK121" s="21" t="n">
        <f aca="false">IF(OR($A121="",AK$4=""),0,COUNTIFS(Formulas!$A$2:$A$3001,AK$4,Formulas!$B$2:$B$3001,$A121))</f>
        <v>0</v>
      </c>
      <c r="AL121" s="21" t="n">
        <f aca="false">IF(OR($A121="",AL$4=""),0,COUNTIFS(Formulas!$A$2:$A$3001,AL$4,Formulas!$B$2:$B$3001,$A121))</f>
        <v>0</v>
      </c>
      <c r="AM121" s="21" t="n">
        <f aca="false">IF(OR($A121="",AM$4=""),0,COUNTIFS(Formulas!$A$2:$A$3001,AM$4,Formulas!$B$2:$B$3001,$A121))</f>
        <v>0</v>
      </c>
      <c r="AN121" s="21" t="n">
        <f aca="false">IF(OR($A121="",AN$4=""),0,COUNTIFS(Formulas!$A$2:$A$3001,AN$4,Formulas!$B$2:$B$3001,$A121))</f>
        <v>0</v>
      </c>
      <c r="AO121" s="21" t="n">
        <f aca="false">IF(OR($A121="",AO$4=""),0,COUNTIFS(Formulas!$A$2:$A$3001,AO$4,Formulas!$B$2:$B$3001,$A121))</f>
        <v>0</v>
      </c>
      <c r="AP121" s="21" t="n">
        <f aca="false">IF(OR($A121="",AP$4=""),0,COUNTIFS(Formulas!$A$2:$A$3001,AP$4,Formulas!$B$2:$B$3001,$A121))</f>
        <v>0</v>
      </c>
      <c r="AQ121" s="21" t="n">
        <f aca="false">IF(OR($A121="",AQ$4=""),0,COUNTIFS(Formulas!$A$2:$A$3001,AQ$4,Formulas!$B$2:$B$3001,$A121))</f>
        <v>0</v>
      </c>
      <c r="AR121" s="21" t="n">
        <f aca="false">IF(OR($A121="",AR$4=""),0,COUNTIFS(Formulas!$A$2:$A$3001,AR$4,Formulas!$B$2:$B$3001,$A121))</f>
        <v>0</v>
      </c>
      <c r="AS121" s="21" t="n">
        <f aca="false">IF(OR($A121="",AS$4=""),0,COUNTIFS(Formulas!$A$2:$A$3001,AS$4,Formulas!$B$2:$B$3001,$A121))</f>
        <v>0</v>
      </c>
      <c r="AT121" s="21" t="n">
        <f aca="false">IF(OR($A121="",AT$4=""),0,COUNTIFS(Formulas!$A$2:$A$3001,AT$4,Formulas!$B$2:$B$3001,$A121))</f>
        <v>0</v>
      </c>
      <c r="AU121" s="21" t="n">
        <f aca="false">IF(OR($A121="",AU$4=""),0,COUNTIFS(Formulas!$A$2:$A$3001,AU$4,Formulas!$B$2:$B$3001,$A121))</f>
        <v>0</v>
      </c>
      <c r="AV121" s="21" t="n">
        <f aca="false">IF(OR($A121="",AV$4=""),0,COUNTIFS(Formulas!$A$2:$A$3001,AV$4,Formulas!$B$2:$B$3001,$A121))</f>
        <v>0</v>
      </c>
      <c r="AW121" s="21" t="n">
        <f aca="false">IF(OR($A121="",AW$4=""),0,COUNTIFS(Formulas!$A$2:$A$3001,AW$4,Formulas!$B$2:$B$3001,$A121))</f>
        <v>0</v>
      </c>
      <c r="AX121" s="21" t="n">
        <f aca="false">IF(OR($A121="",AX$4=""),0,COUNTIFS(Formulas!$A$2:$A$3001,AX$4,Formulas!$B$2:$B$3001,$A121))</f>
        <v>0</v>
      </c>
      <c r="AY121" s="21" t="n">
        <f aca="false">IF(OR($A121="",AY$4=""),0,COUNTIFS(Formulas!$A$2:$A$3001,AY$4,Formulas!$B$2:$B$3001,$A121))</f>
        <v>0</v>
      </c>
      <c r="AZ121" s="21" t="n">
        <f aca="false">IF(OR($A121="",AZ$4=""),0,COUNTIFS(Formulas!$A$2:$A$3001,AZ$4,Formulas!$B$2:$B$3001,$A121))</f>
        <v>1</v>
      </c>
      <c r="BA121" s="21" t="n">
        <f aca="false">IF(OR($A121="",BA$4=""),0,COUNTIFS(Formulas!$A$2:$A$3001,BA$4,Formulas!$B$2:$B$3001,$A121))</f>
        <v>1</v>
      </c>
      <c r="BB121" s="21" t="n">
        <f aca="false">IF(OR($A121="",BB$4=""),0,COUNTIFS(Formulas!$A$2:$A$3001,BB$4,Formulas!$B$2:$B$3001,$A121))</f>
        <v>0</v>
      </c>
      <c r="BC121" s="21" t="n">
        <f aca="false">IF(OR($A121="",BC$4=""),0,COUNTIFS(Formulas!$A$2:$A$3001,BC$4,Formulas!$B$2:$B$3001,$A121))</f>
        <v>0</v>
      </c>
      <c r="BD121" s="21" t="n">
        <f aca="false">IF(OR($A121="",BD$4=""),0,COUNTIFS(Formulas!$A$2:$A$3001,BD$4,Formulas!$B$2:$B$3001,$A121))</f>
        <v>0</v>
      </c>
      <c r="BE121" s="21" t="n">
        <f aca="false">IF(OR($A121="",BE$4=""),0,COUNTIFS(Formulas!$A$2:$A$3001,BE$4,Formulas!$B$2:$B$3001,$A121))</f>
        <v>0</v>
      </c>
      <c r="BF121" s="21" t="n">
        <f aca="false">IF(OR($A121="",BF$4=""),0,COUNTIFS(Formulas!$A$2:$A$3001,BF$4,Formulas!$B$2:$B$3001,$A121))</f>
        <v>0</v>
      </c>
      <c r="BG121" s="21" t="n">
        <f aca="false">IF(OR($A121="",BG$4=""),0,COUNTIFS(Formulas!$A$2:$A$3001,BG$4,Formulas!$B$2:$B$3001,$A121))</f>
        <v>0</v>
      </c>
      <c r="BH121" s="21" t="n">
        <f aca="false">IF(OR($A121="",BH$4=""),0,COUNTIFS(Formulas!$A$2:$A$3001,BH$4,Formulas!$B$2:$B$3001,$A121))</f>
        <v>0</v>
      </c>
      <c r="BI121" s="21" t="n">
        <f aca="false">IF(OR($A121="",BI$4=""),0,COUNTIFS(Formulas!$A$2:$A$3001,BI$4,Formulas!$B$2:$B$3001,$A121))</f>
        <v>0</v>
      </c>
      <c r="BJ121" s="21" t="n">
        <f aca="false">IF(OR($A121="",BJ$4=""),0,COUNTIFS(Formulas!$A$2:$A$3001,BJ$4,Formulas!$B$2:$B$3001,$A121))</f>
        <v>0</v>
      </c>
      <c r="BK121" s="21" t="n">
        <f aca="false">IF(OR($A121="",BK$4=""),0,COUNTIFS(Formulas!$A$2:$A$3001,BK$4,Formulas!$B$2:$B$3001,$A121))</f>
        <v>1</v>
      </c>
      <c r="BL121" s="21" t="n">
        <f aca="false">IF(OR($A121="",BL$4=""),0,COUNTIFS(Formulas!$A$2:$A$3001,BL$4,Formulas!$B$2:$B$3001,$A121))</f>
        <v>1</v>
      </c>
      <c r="BM121" s="21" t="n">
        <f aca="false">IF(OR($A121="",BM$4=""),0,COUNTIFS(Formulas!$A$2:$A$3001,BM$4,Formulas!$B$2:$B$3001,$A121))</f>
        <v>1</v>
      </c>
      <c r="BN121" s="21" t="n">
        <f aca="false">IF(OR($A121="",BN$4=""),0,COUNTIFS(Formulas!$A$2:$A$3001,BN$4,Formulas!$B$2:$B$3001,$A121))</f>
        <v>2</v>
      </c>
      <c r="BO121" s="21" t="n">
        <f aca="false">IF(OR($A121="",BO$4=""),0,COUNTIFS(Formulas!$A$2:$A$3001,BO$4,Formulas!$B$2:$B$3001,$A121))</f>
        <v>0</v>
      </c>
      <c r="BP121" s="21" t="n">
        <f aca="false">IF(OR($A121="",BP$4=""),0,COUNTIFS(Formulas!$A$2:$A$3001,BP$4,Formulas!$B$2:$B$3001,$A121))</f>
        <v>0</v>
      </c>
      <c r="BQ121" s="21" t="n">
        <f aca="false">IF(OR($A121="",BQ$4=""),0,COUNTIFS(Formulas!$A$2:$A$3001,BQ$4,Formulas!$B$2:$B$3001,$A121))</f>
        <v>0</v>
      </c>
      <c r="BR121" s="21" t="n">
        <f aca="false">IF(OR($A121="",BR$4=""),0,COUNTIFS(Formulas!$A$2:$A$3001,BR$4,Formulas!$B$2:$B$3001,$A121))</f>
        <v>0</v>
      </c>
      <c r="BS121" s="21" t="n">
        <f aca="false">IF(OR($A121="",BS$4=""),0,COUNTIFS(Formulas!$A$2:$A$3001,BS$4,Formulas!$B$2:$B$3001,$A121))</f>
        <v>0</v>
      </c>
      <c r="BT121" s="21" t="n">
        <f aca="false">IF(OR($A121="",BT$4=""),0,COUNTIFS(Formulas!$A$2:$A$3001,BT$4,Formulas!$B$2:$B$3001,$A121))</f>
        <v>0</v>
      </c>
      <c r="BU121" s="21" t="n">
        <f aca="false">IF(OR($A121="",BU$4=""),0,COUNTIFS(Formulas!$A$2:$A$3001,BU$4,Formulas!$B$2:$B$3001,$A121))</f>
        <v>0</v>
      </c>
      <c r="BV121" s="21" t="n">
        <f aca="false">IF(OR($A121="",BV$4=""),0,COUNTIFS(Formulas!$A$2:$A$3001,BV$4,Formulas!$B$2:$B$3001,$A121))</f>
        <v>0</v>
      </c>
      <c r="BW121" s="21" t="n">
        <f aca="false">IF(OR($A121="",BW$4=""),0,COUNTIFS(Formulas!$A$2:$A$3001,BW$4,Formulas!$B$2:$B$3001,$A121))</f>
        <v>0</v>
      </c>
      <c r="BX121" s="21" t="n">
        <f aca="false">IF(OR($A121="",BX$4=""),0,COUNTIFS(Formulas!$A$2:$A$3001,BX$4,Formulas!$B$2:$B$3001,$A121))</f>
        <v>0</v>
      </c>
      <c r="BY121" s="21" t="n">
        <f aca="false">IF(OR($A121="",BY$4=""),0,COUNTIFS(Formulas!$A$2:$A$3001,BY$4,Formulas!$B$2:$B$3001,$A121))</f>
        <v>0</v>
      </c>
      <c r="BZ121" s="21" t="n">
        <f aca="false">IF(OR($A121="",BZ$4=""),0,COUNTIFS(Formulas!$A$2:$A$3001,BZ$4,Formulas!$B$2:$B$3001,$A121))</f>
        <v>0</v>
      </c>
      <c r="CA121" s="21" t="n">
        <f aca="false">IF(OR($A121="",CA$4=""),0,COUNTIFS(Formulas!$A$2:$A$3001,CA$4,Formulas!$B$2:$B$3001,$A121))</f>
        <v>0</v>
      </c>
      <c r="CB121" s="21" t="n">
        <f aca="false">IF(OR($A121="",CB$4=""),0,COUNTIFS(Formulas!$A$2:$A$3001,CB$4,Formulas!$B$2:$B$3001,$A121))</f>
        <v>0</v>
      </c>
      <c r="CC121" s="21" t="n">
        <f aca="false">IF(OR($A121="",CC$4=""),0,COUNTIFS(Formulas!$A$2:$A$3001,CC$4,Formulas!$B$2:$B$3001,$A121))</f>
        <v>0</v>
      </c>
      <c r="CD121" s="21" t="n">
        <f aca="false">IF(OR($A121="",CD$4=""),0,COUNTIFS(Formulas!$A$2:$A$3001,CD$4,Formulas!$B$2:$B$3001,$A121))</f>
        <v>0</v>
      </c>
      <c r="CE121" s="21" t="n">
        <f aca="false">IF(OR($A121="",CE$4=""),0,COUNTIFS(Formulas!$A$2:$A$3001,CE$4,Formulas!$B$2:$B$3001,$A121))</f>
        <v>1</v>
      </c>
      <c r="CF121" s="21" t="n">
        <f aca="false">IF(OR($A121="",CF$4=""),0,COUNTIFS(Formulas!$A$2:$A$3001,CF$4,Formulas!$B$2:$B$3001,$A121))</f>
        <v>0</v>
      </c>
      <c r="CG121" s="21" t="n">
        <f aca="false">IF(OR($A121="",CG$4=""),0,COUNTIFS(Formulas!$A$2:$A$3001,CG$4,Formulas!$B$2:$B$3001,$A121))</f>
        <v>1</v>
      </c>
      <c r="CH121" s="21" t="n">
        <f aca="false">IF(OR($A121="",CH$4=""),0,COUNTIFS(Formulas!$A$2:$A$3001,CH$4,Formulas!$B$2:$B$3001,$A121))</f>
        <v>0</v>
      </c>
      <c r="CI121" s="21" t="n">
        <f aca="false">IF(OR($A121="",CI$4=""),0,COUNTIFS(Formulas!$A$2:$A$3001,CI$4,Formulas!$B$2:$B$3001,$A121))</f>
        <v>1</v>
      </c>
      <c r="CJ121" s="21" t="n">
        <f aca="false">IF(OR($A121="",CJ$4=""),0,COUNTIFS(Formulas!$A$2:$A$3001,CJ$4,Formulas!$B$2:$B$3001,$A121))</f>
        <v>0</v>
      </c>
      <c r="CK121" s="21" t="n">
        <f aca="false">IF(OR($A121="",CK$4=""),0,COUNTIFS(Formulas!$A$2:$A$3001,CK$4,Formulas!$B$2:$B$3001,$A121))</f>
        <v>2</v>
      </c>
      <c r="CL121" s="21" t="n">
        <f aca="false">IF(OR($A121="",CL$4=""),0,COUNTIFS(Formulas!$A$2:$A$3001,CL$4,Formulas!$B$2:$B$3001,$A121))</f>
        <v>0</v>
      </c>
      <c r="CM121" s="21" t="n">
        <f aca="false">IF(OR($A121="",CM$4=""),0,COUNTIFS(Formulas!$A$2:$A$3001,CM$4,Formulas!$B$2:$B$3001,$A121))</f>
        <v>1</v>
      </c>
      <c r="CN121" s="21" t="n">
        <f aca="false">IF(OR($A121="",CN$4=""),0,COUNTIFS(Formulas!$A$2:$A$3001,CN$4,Formulas!$B$2:$B$3001,$A121))</f>
        <v>2</v>
      </c>
      <c r="CO121" s="21" t="n">
        <f aca="false">IF(OR($A121="",CO$4=""),0,COUNTIFS(Formulas!$A$2:$A$3001,CO$4,Formulas!$B$2:$B$3001,$A121))</f>
        <v>2</v>
      </c>
      <c r="CP121" s="21" t="n">
        <f aca="false">IF(OR($A121="",CP$4=""),0,COUNTIFS(Formulas!$A$2:$A$3001,CP$4,Formulas!$B$2:$B$3001,$A121))</f>
        <v>0</v>
      </c>
      <c r="CQ121" s="21" t="n">
        <f aca="false">IF(OR($A121="",CQ$4=""),0,COUNTIFS(Formulas!$A$2:$A$3001,CQ$4,Formulas!$B$2:$B$3001,$A121))</f>
        <v>0</v>
      </c>
      <c r="CR121" s="21" t="n">
        <f aca="false">IF(OR($A121="",CR$4=""),0,COUNTIFS(Formulas!$A$2:$A$3001,CR$4,Formulas!$B$2:$B$3001,$A121))</f>
        <v>1</v>
      </c>
      <c r="CS121" s="21" t="n">
        <f aca="false">IF(OR($A121="",CS$4=""),0,COUNTIFS(Formulas!$A$2:$A$3001,CS$4,Formulas!$B$2:$B$3001,$A121))</f>
        <v>1</v>
      </c>
      <c r="CT121" s="21" t="n">
        <f aca="false">IF(OR($A121="",CT$4=""),0,COUNTIFS(Formulas!$A$2:$A$3001,CT$4,Formulas!$B$2:$B$3001,$A121))</f>
        <v>1</v>
      </c>
      <c r="CU121" s="21" t="n">
        <f aca="false">IF(OR($A121="",CU$4=""),0,COUNTIFS(Formulas!$A$2:$A$3001,CU$4,Formulas!$B$2:$B$3001,$A121))</f>
        <v>0</v>
      </c>
      <c r="CV121" s="21" t="n">
        <f aca="false">IF(OR($A121="",CV$4=""),0,COUNTIFS(Formulas!$A$2:$A$3001,CV$4,Formulas!$B$2:$B$3001,$A121))</f>
        <v>1</v>
      </c>
      <c r="CW121" s="21" t="n">
        <f aca="false">IF(OR($A121="",CW$4=""),0,COUNTIFS(Formulas!$A$2:$A$3001,CW$4,Formulas!$B$2:$B$3001,$A121))</f>
        <v>0</v>
      </c>
      <c r="CX121" s="21" t="n">
        <f aca="false">IF(OR($A121="",CX$4=""),0,COUNTIFS(Formulas!$A$2:$A$3001,CX$4,Formulas!$B$2:$B$3001,$A121))</f>
        <v>0</v>
      </c>
      <c r="CY121" s="21" t="n">
        <f aca="false">IF(OR($A121="",CY$4=""),0,COUNTIFS(Formulas!$A$2:$A$3001,CY$4,Formulas!$B$2:$B$3001,$A121))</f>
        <v>0</v>
      </c>
      <c r="CZ121" s="21" t="n">
        <f aca="false">IF(OR($A121="",CZ$4=""),0,COUNTIFS(Formulas!$A$2:$A$3001,CZ$4,Formulas!$B$2:$B$3001,$A121))</f>
        <v>0</v>
      </c>
      <c r="DA121" s="21" t="n">
        <f aca="false">IF(OR($A121="",DA$4=""),0,COUNTIFS(Formulas!$A$2:$A$3001,DA$4,Formulas!$B$2:$B$3001,$A121))</f>
        <v>1</v>
      </c>
      <c r="DB121" s="21" t="n">
        <f aca="false">IF(OR($A121="",DB$4=""),0,COUNTIFS(Formulas!$A$2:$A$3001,DB$4,Formulas!$B$2:$B$3001,$A121))</f>
        <v>0</v>
      </c>
      <c r="DC121" s="21" t="n">
        <f aca="false">IF(OR($A121="",DC$4=""),0,COUNTIFS(Formulas!$A$2:$A$3001,DC$4,Formulas!$B$2:$B$3001,$A121))</f>
        <v>0</v>
      </c>
      <c r="DD121" s="21" t="n">
        <f aca="false">IF(OR($A121="",DD$4=""),0,COUNTIFS(Formulas!$A$2:$A$3001,DD$4,Formulas!$B$2:$B$3001,$A121))</f>
        <v>0</v>
      </c>
      <c r="DE121" s="21" t="n">
        <f aca="false">IF(OR($A121="",DE$4=""),0,COUNTIFS(Formulas!$A$2:$A$3001,DE$4,Formulas!$B$2:$B$3001,$A121))</f>
        <v>0</v>
      </c>
      <c r="DF121" s="21" t="n">
        <f aca="false">IF(OR($A121="",DF$4=""),0,COUNTIFS(Formulas!$A$2:$A$3001,DF$4,Formulas!$B$2:$B$3001,$A121))</f>
        <v>0</v>
      </c>
      <c r="DG121" s="21" t="n">
        <f aca="false">IF(OR($A121="",DG$4=""),0,COUNTIFS(Formulas!$A$2:$A$3001,DG$4,Formulas!$B$2:$B$3001,$A121))</f>
        <v>0</v>
      </c>
      <c r="DH121" s="21" t="n">
        <f aca="false">IF(OR($A121="",DH$4=""),0,COUNTIFS(Formulas!$A$2:$A$3001,DH$4,Formulas!$B$2:$B$3001,$A121))</f>
        <v>0</v>
      </c>
      <c r="DI121" s="21" t="n">
        <f aca="false">IF(OR($A121="",DI$4=""),0,COUNTIFS(Formulas!$A$2:$A$3001,DI$4,Formulas!$B$2:$B$3001,$A121))</f>
        <v>0</v>
      </c>
      <c r="DJ121" s="21" t="n">
        <f aca="false">IF(OR($A121="",DJ$4=""),0,COUNTIFS(Formulas!$A$2:$A$3001,DJ$4,Formulas!$B$2:$B$3001,$A121))</f>
        <v>0</v>
      </c>
      <c r="DK121" s="21" t="n">
        <f aca="false">IF(OR($A121="",DK$4=""),0,COUNTIFS(Formulas!$A$2:$A$3001,DK$4,Formulas!$B$2:$B$3001,$A121))</f>
        <v>0</v>
      </c>
      <c r="DL121" s="21" t="n">
        <f aca="false">IF(OR($A121="",DL$4=""),0,COUNTIFS(Formulas!$A$2:$A$3001,DL$4,Formulas!$B$2:$B$3001,$A121))</f>
        <v>0</v>
      </c>
      <c r="DM121" s="21" t="n">
        <f aca="false">IF(OR($A121="",DM$4=""),0,COUNTIFS(Formulas!$A$2:$A$3001,DM$4,Formulas!$B$2:$B$3001,$A121))</f>
        <v>0</v>
      </c>
      <c r="DN121" s="21" t="n">
        <f aca="false">IF(OR($A121="",DN$4=""),0,COUNTIFS(Formulas!$A$2:$A$3001,DN$4,Formulas!$B$2:$B$3001,$A121))</f>
        <v>0</v>
      </c>
      <c r="DO121" s="21" t="n">
        <f aca="false">IF(OR($A121="",DO$4=""),0,COUNTIFS(Formulas!$A$2:$A$3001,DO$4,Formulas!$B$2:$B$3001,$A121))</f>
        <v>0</v>
      </c>
      <c r="DP121" s="21" t="n">
        <f aca="false">IF(OR($A121="",DP$4=""),0,COUNTIFS(Formulas!$A$2:$A$3001,DP$4,Formulas!$B$2:$B$3001,$A121))</f>
        <v>0</v>
      </c>
      <c r="DQ121" s="21" t="n">
        <f aca="false">IF(OR($A121="",DQ$4=""),0,COUNTIFS(Formulas!$A$2:$A$3001,DQ$4,Formulas!$B$2:$B$3001,$A121))</f>
        <v>0</v>
      </c>
      <c r="DR121" s="21" t="n">
        <f aca="false">IF(OR($A121="",DR$4=""),0,COUNTIFS(Formulas!$A$2:$A$3001,DR$4,Formulas!$B$2:$B$3001,$A121))</f>
        <v>0</v>
      </c>
      <c r="DS121" s="21" t="n">
        <f aca="false">IF(OR($A121="",DS$4=""),0,COUNTIFS(Formulas!$A$2:$A$3001,DS$4,Formulas!$B$2:$B$3001,$A121))</f>
        <v>0</v>
      </c>
      <c r="DT121" s="21" t="n">
        <f aca="false">IF(OR($A121="",DT$4=""),0,COUNTIFS(Formulas!$A$2:$A$3001,DT$4,Formulas!$B$2:$B$3001,$A121))</f>
        <v>0</v>
      </c>
      <c r="DU121" s="21" t="n">
        <f aca="false">IF(OR($A121="",DU$4=""),0,COUNTIFS(Formulas!$A$2:$A$3001,DU$4,Formulas!$B$2:$B$3001,$A121))</f>
        <v>0</v>
      </c>
      <c r="DV121" s="21" t="n">
        <f aca="false">IF(OR($A121="",DV$4=""),0,COUNTIFS(Formulas!$A$2:$A$3001,DV$4,Formulas!$B$2:$B$3001,$A121))</f>
        <v>0</v>
      </c>
      <c r="DW121" s="21" t="n">
        <f aca="false">IF(OR($A121="",DW$4=""),0,COUNTIFS(Formulas!$A$2:$A$3001,DW$4,Formulas!$B$2:$B$3001,$A121))</f>
        <v>0</v>
      </c>
      <c r="DX121" s="21" t="n">
        <f aca="false">IF(OR($A121="",DX$4=""),0,COUNTIFS(Formulas!$A$2:$A$3001,DX$4,Formulas!$B$2:$B$3001,$A121))</f>
        <v>0</v>
      </c>
      <c r="DY121" s="21" t="n">
        <f aca="false">IF(OR($A121="",DY$4=""),0,COUNTIFS(Formulas!$A$2:$A$3001,DY$4,Formulas!$B$2:$B$3001,$A121))</f>
        <v>0</v>
      </c>
      <c r="DZ121" s="21" t="n">
        <f aca="false">IF(OR($A121="",DZ$4=""),0,COUNTIFS(Formulas!$A$2:$A$3001,DZ$4,Formulas!$B$2:$B$3001,$A121))</f>
        <v>0</v>
      </c>
      <c r="EA121" s="21" t="n">
        <f aca="false">IF(OR($A121="",EA$4=""),0,COUNTIFS(Formulas!$A$2:$A$3001,EA$4,Formulas!$B$2:$B$3001,$A121))</f>
        <v>0</v>
      </c>
      <c r="EB121" s="21" t="n">
        <f aca="false">IF(OR($A121="",EB$4=""),0,COUNTIFS(Formulas!$A$2:$A$3001,EB$4,Formulas!$B$2:$B$3001,$A121))</f>
        <v>0</v>
      </c>
      <c r="EC121" s="21" t="n">
        <f aca="false">IF(OR($A121="",EC$4=""),0,COUNTIFS(Formulas!$A$2:$A$3001,EC$4,Formulas!$B$2:$B$3001,$A121))</f>
        <v>0</v>
      </c>
      <c r="ED121" s="21" t="n">
        <f aca="false">IF(OR($A121="",ED$4=""),0,COUNTIFS(Formulas!$A$2:$A$3001,ED$4,Formulas!$B$2:$B$3001,$A121))</f>
        <v>0</v>
      </c>
      <c r="EE121" s="21" t="n">
        <f aca="false">IF(OR($A121="",EE$4=""),0,COUNTIFS(Formulas!$A$2:$A$3001,EE$4,Formulas!$B$2:$B$3001,$A121))</f>
        <v>0</v>
      </c>
      <c r="EF121" s="21" t="n">
        <f aca="false">IF(OR($A121="",EF$4=""),0,COUNTIFS(Formulas!$A$2:$A$3001,EF$4,Formulas!$B$2:$B$3001,$A121))</f>
        <v>0</v>
      </c>
      <c r="EG121" s="21" t="n">
        <f aca="false">IF(OR($A121="",EG$4=""),0,COUNTIFS(Formulas!$A$2:$A$3001,EG$4,Formulas!$B$2:$B$3001,$A121))</f>
        <v>0</v>
      </c>
      <c r="EH121" s="21" t="n">
        <f aca="false">IF(OR($A121="",EH$4=""),0,COUNTIFS(Formulas!$A$2:$A$3001,EH$4,Formulas!$B$2:$B$3001,$A121))</f>
        <v>0</v>
      </c>
      <c r="EI121" s="21" t="n">
        <f aca="false">IF(OR($A121="",EI$4=""),0,COUNTIFS(Formulas!$A$2:$A$3001,EI$4,Formulas!$B$2:$B$3001,$A121))</f>
        <v>0</v>
      </c>
      <c r="EJ121" s="21" t="n">
        <f aca="false">IF(OR($A121="",EJ$4=""),0,COUNTIFS(Formulas!$A$2:$A$3001,EJ$4,Formulas!$B$2:$B$3001,$A121))</f>
        <v>0</v>
      </c>
      <c r="EK121" s="21" t="n">
        <f aca="false">IF(OR($A121="",EK$4=""),0,COUNTIFS(Formulas!$A$2:$A$3001,EK$4,Formulas!$B$2:$B$3001,$A121))</f>
        <v>0</v>
      </c>
      <c r="EL121" s="21" t="n">
        <f aca="false">IF(OR($A121="",EL$4=""),0,COUNTIFS(Formulas!$A$2:$A$3001,EL$4,Formulas!$B$2:$B$3001,$A121))</f>
        <v>0</v>
      </c>
      <c r="EM121" s="21" t="n">
        <f aca="false">IF(OR($A121="",EM$4=""),0,COUNTIFS(Formulas!$A$2:$A$3001,EM$4,Formulas!$B$2:$B$3001,$A121))</f>
        <v>0</v>
      </c>
      <c r="EN121" s="21" t="n">
        <f aca="false">IF(OR($A121="",EN$4=""),0,COUNTIFS(Formulas!$A$2:$A$3001,EN$4,Formulas!$B$2:$B$3001,$A121))</f>
        <v>0</v>
      </c>
      <c r="EO121" s="21" t="n">
        <f aca="false">IF(OR($A121="",EO$4=""),0,COUNTIFS(Formulas!$A$2:$A$3001,EO$4,Formulas!$B$2:$B$3001,$A121))</f>
        <v>0</v>
      </c>
      <c r="EP121" s="21" t="n">
        <f aca="false">IF(OR($A121="",EP$4=""),0,COUNTIFS(Formulas!$A$2:$A$3001,EP$4,Formulas!$B$2:$B$3001,$A121))</f>
        <v>0</v>
      </c>
      <c r="EQ121" s="21" t="n">
        <f aca="false">IF(OR($A121="",EQ$4=""),0,COUNTIFS(Formulas!$A$2:$A$3001,EQ$4,Formulas!$B$2:$B$3001,$A121))</f>
        <v>0</v>
      </c>
      <c r="ER121" s="21" t="n">
        <f aca="false">IF(OR($A121="",ER$4=""),0,COUNTIFS(Formulas!$A$2:$A$3001,ER$4,Formulas!$B$2:$B$3001,$A121))</f>
        <v>0</v>
      </c>
      <c r="ES121" s="21" t="n">
        <f aca="false">IF(OR($A121="",ES$4=""),0,COUNTIFS(Formulas!$A$2:$A$3001,ES$4,Formulas!$B$2:$B$3001,$A121))</f>
        <v>0</v>
      </c>
      <c r="ET121" s="21" t="n">
        <f aca="false">IF(OR($A121="",ET$4=""),0,COUNTIFS(Formulas!$A$2:$A$3001,ET$4,Formulas!$B$2:$B$3001,$A121))</f>
        <v>0</v>
      </c>
      <c r="EU121" s="21" t="n">
        <f aca="false">IF(OR($A121="",EU$4=""),0,COUNTIFS(Formulas!$A$2:$A$3001,EU$4,Formulas!$B$2:$B$3001,$A121))</f>
        <v>0</v>
      </c>
      <c r="EV121" s="21" t="n">
        <f aca="false">IF(OR($A121="",EV$4=""),0,COUNTIFS(Formulas!$A$2:$A$3001,EV$4,Formulas!$B$2:$B$3001,$A121))</f>
        <v>0</v>
      </c>
    </row>
    <row r="122" customFormat="false" ht="15" hidden="false" customHeight="false" outlineLevel="0" collapsed="false">
      <c r="A122" s="13" t="str">
        <f aca="false">IF(INDEX(Materials!$A$2:$A$301,118)="","",INDEX(Materials!$A$2:$A$301,118))</f>
        <v>Sodium Starch Glycolate</v>
      </c>
      <c r="B122" s="19" t="n">
        <f aca="false">IF(A122="","",COUNTIF(C122:EV122,"&gt;0"))</f>
        <v>1</v>
      </c>
      <c r="C122" s="21" t="n">
        <f aca="false">IF(OR($A122="",C$4=""),0,COUNTIFS(Formulas!$A$2:$A$3001,C$4,Formulas!$B$2:$B$3001,$A122))</f>
        <v>0</v>
      </c>
      <c r="D122" s="21" t="n">
        <f aca="false">IF(OR($A122="",D$4=""),0,COUNTIFS(Formulas!$A$2:$A$3001,D$4,Formulas!$B$2:$B$3001,$A122))</f>
        <v>0</v>
      </c>
      <c r="E122" s="21" t="n">
        <f aca="false">IF(OR($A122="",E$4=""),0,COUNTIFS(Formulas!$A$2:$A$3001,E$4,Formulas!$B$2:$B$3001,$A122))</f>
        <v>0</v>
      </c>
      <c r="F122" s="21" t="n">
        <f aca="false">IF(OR($A122="",F$4=""),0,COUNTIFS(Formulas!$A$2:$A$3001,F$4,Formulas!$B$2:$B$3001,$A122))</f>
        <v>0</v>
      </c>
      <c r="G122" s="21" t="n">
        <f aca="false">IF(OR($A122="",G$4=""),0,COUNTIFS(Formulas!$A$2:$A$3001,G$4,Formulas!$B$2:$B$3001,$A122))</f>
        <v>0</v>
      </c>
      <c r="H122" s="21" t="n">
        <f aca="false">IF(OR($A122="",H$4=""),0,COUNTIFS(Formulas!$A$2:$A$3001,H$4,Formulas!$B$2:$B$3001,$A122))</f>
        <v>0</v>
      </c>
      <c r="I122" s="21" t="n">
        <f aca="false">IF(OR($A122="",I$4=""),0,COUNTIFS(Formulas!$A$2:$A$3001,I$4,Formulas!$B$2:$B$3001,$A122))</f>
        <v>0</v>
      </c>
      <c r="J122" s="21" t="n">
        <f aca="false">IF(OR($A122="",J$4=""),0,COUNTIFS(Formulas!$A$2:$A$3001,J$4,Formulas!$B$2:$B$3001,$A122))</f>
        <v>0</v>
      </c>
      <c r="K122" s="21" t="n">
        <f aca="false">IF(OR($A122="",K$4=""),0,COUNTIFS(Formulas!$A$2:$A$3001,K$4,Formulas!$B$2:$B$3001,$A122))</f>
        <v>0</v>
      </c>
      <c r="L122" s="21" t="n">
        <f aca="false">IF(OR($A122="",L$4=""),0,COUNTIFS(Formulas!$A$2:$A$3001,L$4,Formulas!$B$2:$B$3001,$A122))</f>
        <v>0</v>
      </c>
      <c r="M122" s="21" t="n">
        <f aca="false">IF(OR($A122="",M$4=""),0,COUNTIFS(Formulas!$A$2:$A$3001,M$4,Formulas!$B$2:$B$3001,$A122))</f>
        <v>0</v>
      </c>
      <c r="N122" s="21" t="n">
        <f aca="false">IF(OR($A122="",N$4=""),0,COUNTIFS(Formulas!$A$2:$A$3001,N$4,Formulas!$B$2:$B$3001,$A122))</f>
        <v>0</v>
      </c>
      <c r="O122" s="21" t="n">
        <f aca="false">IF(OR($A122="",O$4=""),0,COUNTIFS(Formulas!$A$2:$A$3001,O$4,Formulas!$B$2:$B$3001,$A122))</f>
        <v>0</v>
      </c>
      <c r="P122" s="21" t="n">
        <f aca="false">IF(OR($A122="",P$4=""),0,COUNTIFS(Formulas!$A$2:$A$3001,P$4,Formulas!$B$2:$B$3001,$A122))</f>
        <v>0</v>
      </c>
      <c r="Q122" s="21" t="n">
        <f aca="false">IF(OR($A122="",Q$4=""),0,COUNTIFS(Formulas!$A$2:$A$3001,Q$4,Formulas!$B$2:$B$3001,$A122))</f>
        <v>0</v>
      </c>
      <c r="R122" s="21" t="n">
        <f aca="false">IF(OR($A122="",R$4=""),0,COUNTIFS(Formulas!$A$2:$A$3001,R$4,Formulas!$B$2:$B$3001,$A122))</f>
        <v>0</v>
      </c>
      <c r="S122" s="21" t="n">
        <f aca="false">IF(OR($A122="",S$4=""),0,COUNTIFS(Formulas!$A$2:$A$3001,S$4,Formulas!$B$2:$B$3001,$A122))</f>
        <v>0</v>
      </c>
      <c r="T122" s="21" t="n">
        <f aca="false">IF(OR($A122="",T$4=""),0,COUNTIFS(Formulas!$A$2:$A$3001,T$4,Formulas!$B$2:$B$3001,$A122))</f>
        <v>0</v>
      </c>
      <c r="U122" s="21" t="n">
        <f aca="false">IF(OR($A122="",U$4=""),0,COUNTIFS(Formulas!$A$2:$A$3001,U$4,Formulas!$B$2:$B$3001,$A122))</f>
        <v>0</v>
      </c>
      <c r="V122" s="21" t="n">
        <f aca="false">IF(OR($A122="",V$4=""),0,COUNTIFS(Formulas!$A$2:$A$3001,V$4,Formulas!$B$2:$B$3001,$A122))</f>
        <v>0</v>
      </c>
      <c r="W122" s="21" t="n">
        <f aca="false">IF(OR($A122="",W$4=""),0,COUNTIFS(Formulas!$A$2:$A$3001,W$4,Formulas!$B$2:$B$3001,$A122))</f>
        <v>0</v>
      </c>
      <c r="X122" s="21" t="n">
        <f aca="false">IF(OR($A122="",X$4=""),0,COUNTIFS(Formulas!$A$2:$A$3001,X$4,Formulas!$B$2:$B$3001,$A122))</f>
        <v>0</v>
      </c>
      <c r="Y122" s="21" t="n">
        <f aca="false">IF(OR($A122="",Y$4=""),0,COUNTIFS(Formulas!$A$2:$A$3001,Y$4,Formulas!$B$2:$B$3001,$A122))</f>
        <v>0</v>
      </c>
      <c r="Z122" s="21" t="n">
        <f aca="false">IF(OR($A122="",Z$4=""),0,COUNTIFS(Formulas!$A$2:$A$3001,Z$4,Formulas!$B$2:$B$3001,$A122))</f>
        <v>0</v>
      </c>
      <c r="AA122" s="21" t="n">
        <f aca="false">IF(OR($A122="",AA$4=""),0,COUNTIFS(Formulas!$A$2:$A$3001,AA$4,Formulas!$B$2:$B$3001,$A122))</f>
        <v>0</v>
      </c>
      <c r="AB122" s="21" t="n">
        <f aca="false">IF(OR($A122="",AB$4=""),0,COUNTIFS(Formulas!$A$2:$A$3001,AB$4,Formulas!$B$2:$B$3001,$A122))</f>
        <v>0</v>
      </c>
      <c r="AC122" s="21" t="n">
        <f aca="false">IF(OR($A122="",AC$4=""),0,COUNTIFS(Formulas!$A$2:$A$3001,AC$4,Formulas!$B$2:$B$3001,$A122))</f>
        <v>0</v>
      </c>
      <c r="AD122" s="21" t="n">
        <f aca="false">IF(OR($A122="",AD$4=""),0,COUNTIFS(Formulas!$A$2:$A$3001,AD$4,Formulas!$B$2:$B$3001,$A122))</f>
        <v>0</v>
      </c>
      <c r="AE122" s="21" t="n">
        <f aca="false">IF(OR($A122="",AE$4=""),0,COUNTIFS(Formulas!$A$2:$A$3001,AE$4,Formulas!$B$2:$B$3001,$A122))</f>
        <v>0</v>
      </c>
      <c r="AF122" s="21" t="n">
        <f aca="false">IF(OR($A122="",AF$4=""),0,COUNTIFS(Formulas!$A$2:$A$3001,AF$4,Formulas!$B$2:$B$3001,$A122))</f>
        <v>0</v>
      </c>
      <c r="AG122" s="21" t="n">
        <f aca="false">IF(OR($A122="",AG$4=""),0,COUNTIFS(Formulas!$A$2:$A$3001,AG$4,Formulas!$B$2:$B$3001,$A122))</f>
        <v>0</v>
      </c>
      <c r="AH122" s="21" t="n">
        <f aca="false">IF(OR($A122="",AH$4=""),0,COUNTIFS(Formulas!$A$2:$A$3001,AH$4,Formulas!$B$2:$B$3001,$A122))</f>
        <v>0</v>
      </c>
      <c r="AI122" s="21" t="n">
        <f aca="false">IF(OR($A122="",AI$4=""),0,COUNTIFS(Formulas!$A$2:$A$3001,AI$4,Formulas!$B$2:$B$3001,$A122))</f>
        <v>0</v>
      </c>
      <c r="AJ122" s="21" t="n">
        <f aca="false">IF(OR($A122="",AJ$4=""),0,COUNTIFS(Formulas!$A$2:$A$3001,AJ$4,Formulas!$B$2:$B$3001,$A122))</f>
        <v>0</v>
      </c>
      <c r="AK122" s="21" t="n">
        <f aca="false">IF(OR($A122="",AK$4=""),0,COUNTIFS(Formulas!$A$2:$A$3001,AK$4,Formulas!$B$2:$B$3001,$A122))</f>
        <v>0</v>
      </c>
      <c r="AL122" s="21" t="n">
        <f aca="false">IF(OR($A122="",AL$4=""),0,COUNTIFS(Formulas!$A$2:$A$3001,AL$4,Formulas!$B$2:$B$3001,$A122))</f>
        <v>0</v>
      </c>
      <c r="AM122" s="21" t="n">
        <f aca="false">IF(OR($A122="",AM$4=""),0,COUNTIFS(Formulas!$A$2:$A$3001,AM$4,Formulas!$B$2:$B$3001,$A122))</f>
        <v>0</v>
      </c>
      <c r="AN122" s="21" t="n">
        <f aca="false">IF(OR($A122="",AN$4=""),0,COUNTIFS(Formulas!$A$2:$A$3001,AN$4,Formulas!$B$2:$B$3001,$A122))</f>
        <v>0</v>
      </c>
      <c r="AO122" s="21" t="n">
        <f aca="false">IF(OR($A122="",AO$4=""),0,COUNTIFS(Formulas!$A$2:$A$3001,AO$4,Formulas!$B$2:$B$3001,$A122))</f>
        <v>0</v>
      </c>
      <c r="AP122" s="21" t="n">
        <f aca="false">IF(OR($A122="",AP$4=""),0,COUNTIFS(Formulas!$A$2:$A$3001,AP$4,Formulas!$B$2:$B$3001,$A122))</f>
        <v>0</v>
      </c>
      <c r="AQ122" s="21" t="n">
        <f aca="false">IF(OR($A122="",AQ$4=""),0,COUNTIFS(Formulas!$A$2:$A$3001,AQ$4,Formulas!$B$2:$B$3001,$A122))</f>
        <v>0</v>
      </c>
      <c r="AR122" s="21" t="n">
        <f aca="false">IF(OR($A122="",AR$4=""),0,COUNTIFS(Formulas!$A$2:$A$3001,AR$4,Formulas!$B$2:$B$3001,$A122))</f>
        <v>0</v>
      </c>
      <c r="AS122" s="21" t="n">
        <f aca="false">IF(OR($A122="",AS$4=""),0,COUNTIFS(Formulas!$A$2:$A$3001,AS$4,Formulas!$B$2:$B$3001,$A122))</f>
        <v>0</v>
      </c>
      <c r="AT122" s="21" t="n">
        <f aca="false">IF(OR($A122="",AT$4=""),0,COUNTIFS(Formulas!$A$2:$A$3001,AT$4,Formulas!$B$2:$B$3001,$A122))</f>
        <v>0</v>
      </c>
      <c r="AU122" s="21" t="n">
        <f aca="false">IF(OR($A122="",AU$4=""),0,COUNTIFS(Formulas!$A$2:$A$3001,AU$4,Formulas!$B$2:$B$3001,$A122))</f>
        <v>0</v>
      </c>
      <c r="AV122" s="21" t="n">
        <f aca="false">IF(OR($A122="",AV$4=""),0,COUNTIFS(Formulas!$A$2:$A$3001,AV$4,Formulas!$B$2:$B$3001,$A122))</f>
        <v>0</v>
      </c>
      <c r="AW122" s="21" t="n">
        <f aca="false">IF(OR($A122="",AW$4=""),0,COUNTIFS(Formulas!$A$2:$A$3001,AW$4,Formulas!$B$2:$B$3001,$A122))</f>
        <v>0</v>
      </c>
      <c r="AX122" s="21" t="n">
        <f aca="false">IF(OR($A122="",AX$4=""),0,COUNTIFS(Formulas!$A$2:$A$3001,AX$4,Formulas!$B$2:$B$3001,$A122))</f>
        <v>0</v>
      </c>
      <c r="AY122" s="21" t="n">
        <f aca="false">IF(OR($A122="",AY$4=""),0,COUNTIFS(Formulas!$A$2:$A$3001,AY$4,Formulas!$B$2:$B$3001,$A122))</f>
        <v>0</v>
      </c>
      <c r="AZ122" s="21" t="n">
        <f aca="false">IF(OR($A122="",AZ$4=""),0,COUNTIFS(Formulas!$A$2:$A$3001,AZ$4,Formulas!$B$2:$B$3001,$A122))</f>
        <v>0</v>
      </c>
      <c r="BA122" s="21" t="n">
        <f aca="false">IF(OR($A122="",BA$4=""),0,COUNTIFS(Formulas!$A$2:$A$3001,BA$4,Formulas!$B$2:$B$3001,$A122))</f>
        <v>0</v>
      </c>
      <c r="BB122" s="21" t="n">
        <f aca="false">IF(OR($A122="",BB$4=""),0,COUNTIFS(Formulas!$A$2:$A$3001,BB$4,Formulas!$B$2:$B$3001,$A122))</f>
        <v>0</v>
      </c>
      <c r="BC122" s="21" t="n">
        <f aca="false">IF(OR($A122="",BC$4=""),0,COUNTIFS(Formulas!$A$2:$A$3001,BC$4,Formulas!$B$2:$B$3001,$A122))</f>
        <v>0</v>
      </c>
      <c r="BD122" s="21" t="n">
        <f aca="false">IF(OR($A122="",BD$4=""),0,COUNTIFS(Formulas!$A$2:$A$3001,BD$4,Formulas!$B$2:$B$3001,$A122))</f>
        <v>0</v>
      </c>
      <c r="BE122" s="21" t="n">
        <f aca="false">IF(OR($A122="",BE$4=""),0,COUNTIFS(Formulas!$A$2:$A$3001,BE$4,Formulas!$B$2:$B$3001,$A122))</f>
        <v>0</v>
      </c>
      <c r="BF122" s="21" t="n">
        <f aca="false">IF(OR($A122="",BF$4=""),0,COUNTIFS(Formulas!$A$2:$A$3001,BF$4,Formulas!$B$2:$B$3001,$A122))</f>
        <v>0</v>
      </c>
      <c r="BG122" s="21" t="n">
        <f aca="false">IF(OR($A122="",BG$4=""),0,COUNTIFS(Formulas!$A$2:$A$3001,BG$4,Formulas!$B$2:$B$3001,$A122))</f>
        <v>0</v>
      </c>
      <c r="BH122" s="21" t="n">
        <f aca="false">IF(OR($A122="",BH$4=""),0,COUNTIFS(Formulas!$A$2:$A$3001,BH$4,Formulas!$B$2:$B$3001,$A122))</f>
        <v>0</v>
      </c>
      <c r="BI122" s="21" t="n">
        <f aca="false">IF(OR($A122="",BI$4=""),0,COUNTIFS(Formulas!$A$2:$A$3001,BI$4,Formulas!$B$2:$B$3001,$A122))</f>
        <v>0</v>
      </c>
      <c r="BJ122" s="21" t="n">
        <f aca="false">IF(OR($A122="",BJ$4=""),0,COUNTIFS(Formulas!$A$2:$A$3001,BJ$4,Formulas!$B$2:$B$3001,$A122))</f>
        <v>0</v>
      </c>
      <c r="BK122" s="21" t="n">
        <f aca="false">IF(OR($A122="",BK$4=""),0,COUNTIFS(Formulas!$A$2:$A$3001,BK$4,Formulas!$B$2:$B$3001,$A122))</f>
        <v>0</v>
      </c>
      <c r="BL122" s="21" t="n">
        <f aca="false">IF(OR($A122="",BL$4=""),0,COUNTIFS(Formulas!$A$2:$A$3001,BL$4,Formulas!$B$2:$B$3001,$A122))</f>
        <v>0</v>
      </c>
      <c r="BM122" s="21" t="n">
        <f aca="false">IF(OR($A122="",BM$4=""),0,COUNTIFS(Formulas!$A$2:$A$3001,BM$4,Formulas!$B$2:$B$3001,$A122))</f>
        <v>0</v>
      </c>
      <c r="BN122" s="21" t="n">
        <f aca="false">IF(OR($A122="",BN$4=""),0,COUNTIFS(Formulas!$A$2:$A$3001,BN$4,Formulas!$B$2:$B$3001,$A122))</f>
        <v>0</v>
      </c>
      <c r="BO122" s="21" t="n">
        <f aca="false">IF(OR($A122="",BO$4=""),0,COUNTIFS(Formulas!$A$2:$A$3001,BO$4,Formulas!$B$2:$B$3001,$A122))</f>
        <v>0</v>
      </c>
      <c r="BP122" s="21" t="n">
        <f aca="false">IF(OR($A122="",BP$4=""),0,COUNTIFS(Formulas!$A$2:$A$3001,BP$4,Formulas!$B$2:$B$3001,$A122))</f>
        <v>0</v>
      </c>
      <c r="BQ122" s="21" t="n">
        <f aca="false">IF(OR($A122="",BQ$4=""),0,COUNTIFS(Formulas!$A$2:$A$3001,BQ$4,Formulas!$B$2:$B$3001,$A122))</f>
        <v>0</v>
      </c>
      <c r="BR122" s="21" t="n">
        <f aca="false">IF(OR($A122="",BR$4=""),0,COUNTIFS(Formulas!$A$2:$A$3001,BR$4,Formulas!$B$2:$B$3001,$A122))</f>
        <v>0</v>
      </c>
      <c r="BS122" s="21" t="n">
        <f aca="false">IF(OR($A122="",BS$4=""),0,COUNTIFS(Formulas!$A$2:$A$3001,BS$4,Formulas!$B$2:$B$3001,$A122))</f>
        <v>0</v>
      </c>
      <c r="BT122" s="21" t="n">
        <f aca="false">IF(OR($A122="",BT$4=""),0,COUNTIFS(Formulas!$A$2:$A$3001,BT$4,Formulas!$B$2:$B$3001,$A122))</f>
        <v>0</v>
      </c>
      <c r="BU122" s="21" t="n">
        <f aca="false">IF(OR($A122="",BU$4=""),0,COUNTIFS(Formulas!$A$2:$A$3001,BU$4,Formulas!$B$2:$B$3001,$A122))</f>
        <v>0</v>
      </c>
      <c r="BV122" s="21" t="n">
        <f aca="false">IF(OR($A122="",BV$4=""),0,COUNTIFS(Formulas!$A$2:$A$3001,BV$4,Formulas!$B$2:$B$3001,$A122))</f>
        <v>0</v>
      </c>
      <c r="BW122" s="21" t="n">
        <f aca="false">IF(OR($A122="",BW$4=""),0,COUNTIFS(Formulas!$A$2:$A$3001,BW$4,Formulas!$B$2:$B$3001,$A122))</f>
        <v>0</v>
      </c>
      <c r="BX122" s="21" t="n">
        <f aca="false">IF(OR($A122="",BX$4=""),0,COUNTIFS(Formulas!$A$2:$A$3001,BX$4,Formulas!$B$2:$B$3001,$A122))</f>
        <v>0</v>
      </c>
      <c r="BY122" s="21" t="n">
        <f aca="false">IF(OR($A122="",BY$4=""),0,COUNTIFS(Formulas!$A$2:$A$3001,BY$4,Formulas!$B$2:$B$3001,$A122))</f>
        <v>0</v>
      </c>
      <c r="BZ122" s="21" t="n">
        <f aca="false">IF(OR($A122="",BZ$4=""),0,COUNTIFS(Formulas!$A$2:$A$3001,BZ$4,Formulas!$B$2:$B$3001,$A122))</f>
        <v>0</v>
      </c>
      <c r="CA122" s="21" t="n">
        <f aca="false">IF(OR($A122="",CA$4=""),0,COUNTIFS(Formulas!$A$2:$A$3001,CA$4,Formulas!$B$2:$B$3001,$A122))</f>
        <v>0</v>
      </c>
      <c r="CB122" s="21" t="n">
        <f aca="false">IF(OR($A122="",CB$4=""),0,COUNTIFS(Formulas!$A$2:$A$3001,CB$4,Formulas!$B$2:$B$3001,$A122))</f>
        <v>0</v>
      </c>
      <c r="CC122" s="21" t="n">
        <f aca="false">IF(OR($A122="",CC$4=""),0,COUNTIFS(Formulas!$A$2:$A$3001,CC$4,Formulas!$B$2:$B$3001,$A122))</f>
        <v>0</v>
      </c>
      <c r="CD122" s="21" t="n">
        <f aca="false">IF(OR($A122="",CD$4=""),0,COUNTIFS(Formulas!$A$2:$A$3001,CD$4,Formulas!$B$2:$B$3001,$A122))</f>
        <v>0</v>
      </c>
      <c r="CE122" s="21" t="n">
        <f aca="false">IF(OR($A122="",CE$4=""),0,COUNTIFS(Formulas!$A$2:$A$3001,CE$4,Formulas!$B$2:$B$3001,$A122))</f>
        <v>0</v>
      </c>
      <c r="CF122" s="21" t="n">
        <f aca="false">IF(OR($A122="",CF$4=""),0,COUNTIFS(Formulas!$A$2:$A$3001,CF$4,Formulas!$B$2:$B$3001,$A122))</f>
        <v>0</v>
      </c>
      <c r="CG122" s="21" t="n">
        <f aca="false">IF(OR($A122="",CG$4=""),0,COUNTIFS(Formulas!$A$2:$A$3001,CG$4,Formulas!$B$2:$B$3001,$A122))</f>
        <v>0</v>
      </c>
      <c r="CH122" s="21" t="n">
        <f aca="false">IF(OR($A122="",CH$4=""),0,COUNTIFS(Formulas!$A$2:$A$3001,CH$4,Formulas!$B$2:$B$3001,$A122))</f>
        <v>0</v>
      </c>
      <c r="CI122" s="21" t="n">
        <f aca="false">IF(OR($A122="",CI$4=""),0,COUNTIFS(Formulas!$A$2:$A$3001,CI$4,Formulas!$B$2:$B$3001,$A122))</f>
        <v>0</v>
      </c>
      <c r="CJ122" s="21" t="n">
        <f aca="false">IF(OR($A122="",CJ$4=""),0,COUNTIFS(Formulas!$A$2:$A$3001,CJ$4,Formulas!$B$2:$B$3001,$A122))</f>
        <v>0</v>
      </c>
      <c r="CK122" s="21" t="n">
        <f aca="false">IF(OR($A122="",CK$4=""),0,COUNTIFS(Formulas!$A$2:$A$3001,CK$4,Formulas!$B$2:$B$3001,$A122))</f>
        <v>0</v>
      </c>
      <c r="CL122" s="21" t="n">
        <f aca="false">IF(OR($A122="",CL$4=""),0,COUNTIFS(Formulas!$A$2:$A$3001,CL$4,Formulas!$B$2:$B$3001,$A122))</f>
        <v>0</v>
      </c>
      <c r="CM122" s="21" t="n">
        <f aca="false">IF(OR($A122="",CM$4=""),0,COUNTIFS(Formulas!$A$2:$A$3001,CM$4,Formulas!$B$2:$B$3001,$A122))</f>
        <v>0</v>
      </c>
      <c r="CN122" s="21" t="n">
        <f aca="false">IF(OR($A122="",CN$4=""),0,COUNTIFS(Formulas!$A$2:$A$3001,CN$4,Formulas!$B$2:$B$3001,$A122))</f>
        <v>0</v>
      </c>
      <c r="CO122" s="21" t="n">
        <f aca="false">IF(OR($A122="",CO$4=""),0,COUNTIFS(Formulas!$A$2:$A$3001,CO$4,Formulas!$B$2:$B$3001,$A122))</f>
        <v>0</v>
      </c>
      <c r="CP122" s="21" t="n">
        <f aca="false">IF(OR($A122="",CP$4=""),0,COUNTIFS(Formulas!$A$2:$A$3001,CP$4,Formulas!$B$2:$B$3001,$A122))</f>
        <v>0</v>
      </c>
      <c r="CQ122" s="21" t="n">
        <f aca="false">IF(OR($A122="",CQ$4=""),0,COUNTIFS(Formulas!$A$2:$A$3001,CQ$4,Formulas!$B$2:$B$3001,$A122))</f>
        <v>0</v>
      </c>
      <c r="CR122" s="21" t="n">
        <f aca="false">IF(OR($A122="",CR$4=""),0,COUNTIFS(Formulas!$A$2:$A$3001,CR$4,Formulas!$B$2:$B$3001,$A122))</f>
        <v>0</v>
      </c>
      <c r="CS122" s="21" t="n">
        <f aca="false">IF(OR($A122="",CS$4=""),0,COUNTIFS(Formulas!$A$2:$A$3001,CS$4,Formulas!$B$2:$B$3001,$A122))</f>
        <v>0</v>
      </c>
      <c r="CT122" s="21" t="n">
        <f aca="false">IF(OR($A122="",CT$4=""),0,COUNTIFS(Formulas!$A$2:$A$3001,CT$4,Formulas!$B$2:$B$3001,$A122))</f>
        <v>0</v>
      </c>
      <c r="CU122" s="21" t="n">
        <f aca="false">IF(OR($A122="",CU$4=""),0,COUNTIFS(Formulas!$A$2:$A$3001,CU$4,Formulas!$B$2:$B$3001,$A122))</f>
        <v>0</v>
      </c>
      <c r="CV122" s="21" t="n">
        <f aca="false">IF(OR($A122="",CV$4=""),0,COUNTIFS(Formulas!$A$2:$A$3001,CV$4,Formulas!$B$2:$B$3001,$A122))</f>
        <v>0</v>
      </c>
      <c r="CW122" s="21" t="n">
        <f aca="false">IF(OR($A122="",CW$4=""),0,COUNTIFS(Formulas!$A$2:$A$3001,CW$4,Formulas!$B$2:$B$3001,$A122))</f>
        <v>0</v>
      </c>
      <c r="CX122" s="21" t="n">
        <f aca="false">IF(OR($A122="",CX$4=""),0,COUNTIFS(Formulas!$A$2:$A$3001,CX$4,Formulas!$B$2:$B$3001,$A122))</f>
        <v>0</v>
      </c>
      <c r="CY122" s="21" t="n">
        <f aca="false">IF(OR($A122="",CY$4=""),0,COUNTIFS(Formulas!$A$2:$A$3001,CY$4,Formulas!$B$2:$B$3001,$A122))</f>
        <v>0</v>
      </c>
      <c r="CZ122" s="21" t="n">
        <f aca="false">IF(OR($A122="",CZ$4=""),0,COUNTIFS(Formulas!$A$2:$A$3001,CZ$4,Formulas!$B$2:$B$3001,$A122))</f>
        <v>0</v>
      </c>
      <c r="DA122" s="21" t="n">
        <f aca="false">IF(OR($A122="",DA$4=""),0,COUNTIFS(Formulas!$A$2:$A$3001,DA$4,Formulas!$B$2:$B$3001,$A122))</f>
        <v>1</v>
      </c>
      <c r="DB122" s="21" t="n">
        <f aca="false">IF(OR($A122="",DB$4=""),0,COUNTIFS(Formulas!$A$2:$A$3001,DB$4,Formulas!$B$2:$B$3001,$A122))</f>
        <v>0</v>
      </c>
      <c r="DC122" s="21" t="n">
        <f aca="false">IF(OR($A122="",DC$4=""),0,COUNTIFS(Formulas!$A$2:$A$3001,DC$4,Formulas!$B$2:$B$3001,$A122))</f>
        <v>0</v>
      </c>
      <c r="DD122" s="21" t="n">
        <f aca="false">IF(OR($A122="",DD$4=""),0,COUNTIFS(Formulas!$A$2:$A$3001,DD$4,Formulas!$B$2:$B$3001,$A122))</f>
        <v>0</v>
      </c>
      <c r="DE122" s="21" t="n">
        <f aca="false">IF(OR($A122="",DE$4=""),0,COUNTIFS(Formulas!$A$2:$A$3001,DE$4,Formulas!$B$2:$B$3001,$A122))</f>
        <v>0</v>
      </c>
      <c r="DF122" s="21" t="n">
        <f aca="false">IF(OR($A122="",DF$4=""),0,COUNTIFS(Formulas!$A$2:$A$3001,DF$4,Formulas!$B$2:$B$3001,$A122))</f>
        <v>0</v>
      </c>
      <c r="DG122" s="21" t="n">
        <f aca="false">IF(OR($A122="",DG$4=""),0,COUNTIFS(Formulas!$A$2:$A$3001,DG$4,Formulas!$B$2:$B$3001,$A122))</f>
        <v>0</v>
      </c>
      <c r="DH122" s="21" t="n">
        <f aca="false">IF(OR($A122="",DH$4=""),0,COUNTIFS(Formulas!$A$2:$A$3001,DH$4,Formulas!$B$2:$B$3001,$A122))</f>
        <v>0</v>
      </c>
      <c r="DI122" s="21" t="n">
        <f aca="false">IF(OR($A122="",DI$4=""),0,COUNTIFS(Formulas!$A$2:$A$3001,DI$4,Formulas!$B$2:$B$3001,$A122))</f>
        <v>0</v>
      </c>
      <c r="DJ122" s="21" t="n">
        <f aca="false">IF(OR($A122="",DJ$4=""),0,COUNTIFS(Formulas!$A$2:$A$3001,DJ$4,Formulas!$B$2:$B$3001,$A122))</f>
        <v>0</v>
      </c>
      <c r="DK122" s="21" t="n">
        <f aca="false">IF(OR($A122="",DK$4=""),0,COUNTIFS(Formulas!$A$2:$A$3001,DK$4,Formulas!$B$2:$B$3001,$A122))</f>
        <v>0</v>
      </c>
      <c r="DL122" s="21" t="n">
        <f aca="false">IF(OR($A122="",DL$4=""),0,COUNTIFS(Formulas!$A$2:$A$3001,DL$4,Formulas!$B$2:$B$3001,$A122))</f>
        <v>0</v>
      </c>
      <c r="DM122" s="21" t="n">
        <f aca="false">IF(OR($A122="",DM$4=""),0,COUNTIFS(Formulas!$A$2:$A$3001,DM$4,Formulas!$B$2:$B$3001,$A122))</f>
        <v>0</v>
      </c>
      <c r="DN122" s="21" t="n">
        <f aca="false">IF(OR($A122="",DN$4=""),0,COUNTIFS(Formulas!$A$2:$A$3001,DN$4,Formulas!$B$2:$B$3001,$A122))</f>
        <v>0</v>
      </c>
      <c r="DO122" s="21" t="n">
        <f aca="false">IF(OR($A122="",DO$4=""),0,COUNTIFS(Formulas!$A$2:$A$3001,DO$4,Formulas!$B$2:$B$3001,$A122))</f>
        <v>0</v>
      </c>
      <c r="DP122" s="21" t="n">
        <f aca="false">IF(OR($A122="",DP$4=""),0,COUNTIFS(Formulas!$A$2:$A$3001,DP$4,Formulas!$B$2:$B$3001,$A122))</f>
        <v>0</v>
      </c>
      <c r="DQ122" s="21" t="n">
        <f aca="false">IF(OR($A122="",DQ$4=""),0,COUNTIFS(Formulas!$A$2:$A$3001,DQ$4,Formulas!$B$2:$B$3001,$A122))</f>
        <v>0</v>
      </c>
      <c r="DR122" s="21" t="n">
        <f aca="false">IF(OR($A122="",DR$4=""),0,COUNTIFS(Formulas!$A$2:$A$3001,DR$4,Formulas!$B$2:$B$3001,$A122))</f>
        <v>0</v>
      </c>
      <c r="DS122" s="21" t="n">
        <f aca="false">IF(OR($A122="",DS$4=""),0,COUNTIFS(Formulas!$A$2:$A$3001,DS$4,Formulas!$B$2:$B$3001,$A122))</f>
        <v>0</v>
      </c>
      <c r="DT122" s="21" t="n">
        <f aca="false">IF(OR($A122="",DT$4=""),0,COUNTIFS(Formulas!$A$2:$A$3001,DT$4,Formulas!$B$2:$B$3001,$A122))</f>
        <v>0</v>
      </c>
      <c r="DU122" s="21" t="n">
        <f aca="false">IF(OR($A122="",DU$4=""),0,COUNTIFS(Formulas!$A$2:$A$3001,DU$4,Formulas!$B$2:$B$3001,$A122))</f>
        <v>0</v>
      </c>
      <c r="DV122" s="21" t="n">
        <f aca="false">IF(OR($A122="",DV$4=""),0,COUNTIFS(Formulas!$A$2:$A$3001,DV$4,Formulas!$B$2:$B$3001,$A122))</f>
        <v>0</v>
      </c>
      <c r="DW122" s="21" t="n">
        <f aca="false">IF(OR($A122="",DW$4=""),0,COUNTIFS(Formulas!$A$2:$A$3001,DW$4,Formulas!$B$2:$B$3001,$A122))</f>
        <v>0</v>
      </c>
      <c r="DX122" s="21" t="n">
        <f aca="false">IF(OR($A122="",DX$4=""),0,COUNTIFS(Formulas!$A$2:$A$3001,DX$4,Formulas!$B$2:$B$3001,$A122))</f>
        <v>0</v>
      </c>
      <c r="DY122" s="21" t="n">
        <f aca="false">IF(OR($A122="",DY$4=""),0,COUNTIFS(Formulas!$A$2:$A$3001,DY$4,Formulas!$B$2:$B$3001,$A122))</f>
        <v>0</v>
      </c>
      <c r="DZ122" s="21" t="n">
        <f aca="false">IF(OR($A122="",DZ$4=""),0,COUNTIFS(Formulas!$A$2:$A$3001,DZ$4,Formulas!$B$2:$B$3001,$A122))</f>
        <v>0</v>
      </c>
      <c r="EA122" s="21" t="n">
        <f aca="false">IF(OR($A122="",EA$4=""),0,COUNTIFS(Formulas!$A$2:$A$3001,EA$4,Formulas!$B$2:$B$3001,$A122))</f>
        <v>0</v>
      </c>
      <c r="EB122" s="21" t="n">
        <f aca="false">IF(OR($A122="",EB$4=""),0,COUNTIFS(Formulas!$A$2:$A$3001,EB$4,Formulas!$B$2:$B$3001,$A122))</f>
        <v>0</v>
      </c>
      <c r="EC122" s="21" t="n">
        <f aca="false">IF(OR($A122="",EC$4=""),0,COUNTIFS(Formulas!$A$2:$A$3001,EC$4,Formulas!$B$2:$B$3001,$A122))</f>
        <v>0</v>
      </c>
      <c r="ED122" s="21" t="n">
        <f aca="false">IF(OR($A122="",ED$4=""),0,COUNTIFS(Formulas!$A$2:$A$3001,ED$4,Formulas!$B$2:$B$3001,$A122))</f>
        <v>0</v>
      </c>
      <c r="EE122" s="21" t="n">
        <f aca="false">IF(OR($A122="",EE$4=""),0,COUNTIFS(Formulas!$A$2:$A$3001,EE$4,Formulas!$B$2:$B$3001,$A122))</f>
        <v>0</v>
      </c>
      <c r="EF122" s="21" t="n">
        <f aca="false">IF(OR($A122="",EF$4=""),0,COUNTIFS(Formulas!$A$2:$A$3001,EF$4,Formulas!$B$2:$B$3001,$A122))</f>
        <v>0</v>
      </c>
      <c r="EG122" s="21" t="n">
        <f aca="false">IF(OR($A122="",EG$4=""),0,COUNTIFS(Formulas!$A$2:$A$3001,EG$4,Formulas!$B$2:$B$3001,$A122))</f>
        <v>0</v>
      </c>
      <c r="EH122" s="21" t="n">
        <f aca="false">IF(OR($A122="",EH$4=""),0,COUNTIFS(Formulas!$A$2:$A$3001,EH$4,Formulas!$B$2:$B$3001,$A122))</f>
        <v>0</v>
      </c>
      <c r="EI122" s="21" t="n">
        <f aca="false">IF(OR($A122="",EI$4=""),0,COUNTIFS(Formulas!$A$2:$A$3001,EI$4,Formulas!$B$2:$B$3001,$A122))</f>
        <v>0</v>
      </c>
      <c r="EJ122" s="21" t="n">
        <f aca="false">IF(OR($A122="",EJ$4=""),0,COUNTIFS(Formulas!$A$2:$A$3001,EJ$4,Formulas!$B$2:$B$3001,$A122))</f>
        <v>0</v>
      </c>
      <c r="EK122" s="21" t="n">
        <f aca="false">IF(OR($A122="",EK$4=""),0,COUNTIFS(Formulas!$A$2:$A$3001,EK$4,Formulas!$B$2:$B$3001,$A122))</f>
        <v>0</v>
      </c>
      <c r="EL122" s="21" t="n">
        <f aca="false">IF(OR($A122="",EL$4=""),0,COUNTIFS(Formulas!$A$2:$A$3001,EL$4,Formulas!$B$2:$B$3001,$A122))</f>
        <v>0</v>
      </c>
      <c r="EM122" s="21" t="n">
        <f aca="false">IF(OR($A122="",EM$4=""),0,COUNTIFS(Formulas!$A$2:$A$3001,EM$4,Formulas!$B$2:$B$3001,$A122))</f>
        <v>0</v>
      </c>
      <c r="EN122" s="21" t="n">
        <f aca="false">IF(OR($A122="",EN$4=""),0,COUNTIFS(Formulas!$A$2:$A$3001,EN$4,Formulas!$B$2:$B$3001,$A122))</f>
        <v>0</v>
      </c>
      <c r="EO122" s="21" t="n">
        <f aca="false">IF(OR($A122="",EO$4=""),0,COUNTIFS(Formulas!$A$2:$A$3001,EO$4,Formulas!$B$2:$B$3001,$A122))</f>
        <v>0</v>
      </c>
      <c r="EP122" s="21" t="n">
        <f aca="false">IF(OR($A122="",EP$4=""),0,COUNTIFS(Formulas!$A$2:$A$3001,EP$4,Formulas!$B$2:$B$3001,$A122))</f>
        <v>0</v>
      </c>
      <c r="EQ122" s="21" t="n">
        <f aca="false">IF(OR($A122="",EQ$4=""),0,COUNTIFS(Formulas!$A$2:$A$3001,EQ$4,Formulas!$B$2:$B$3001,$A122))</f>
        <v>0</v>
      </c>
      <c r="ER122" s="21" t="n">
        <f aca="false">IF(OR($A122="",ER$4=""),0,COUNTIFS(Formulas!$A$2:$A$3001,ER$4,Formulas!$B$2:$B$3001,$A122))</f>
        <v>0</v>
      </c>
      <c r="ES122" s="21" t="n">
        <f aca="false">IF(OR($A122="",ES$4=""),0,COUNTIFS(Formulas!$A$2:$A$3001,ES$4,Formulas!$B$2:$B$3001,$A122))</f>
        <v>0</v>
      </c>
      <c r="ET122" s="21" t="n">
        <f aca="false">IF(OR($A122="",ET$4=""),0,COUNTIFS(Formulas!$A$2:$A$3001,ET$4,Formulas!$B$2:$B$3001,$A122))</f>
        <v>0</v>
      </c>
      <c r="EU122" s="21" t="n">
        <f aca="false">IF(OR($A122="",EU$4=""),0,COUNTIFS(Formulas!$A$2:$A$3001,EU$4,Formulas!$B$2:$B$3001,$A122))</f>
        <v>0</v>
      </c>
      <c r="EV122" s="21" t="n">
        <f aca="false">IF(OR($A122="",EV$4=""),0,COUNTIFS(Formulas!$A$2:$A$3001,EV$4,Formulas!$B$2:$B$3001,$A122))</f>
        <v>0</v>
      </c>
    </row>
    <row r="123" customFormat="false" ht="15" hidden="false" customHeight="false" outlineLevel="0" collapsed="false">
      <c r="A123" s="13" t="str">
        <f aca="false">IF(INDEX(Materials!$A$2:$A$301,119)="","",INDEX(Materials!$A$2:$A$301,119))</f>
        <v>Calcium Hydrogen Phosphate (Dicalcium Phosphate)</v>
      </c>
      <c r="B123" s="19" t="n">
        <f aca="false">IF(A123="","",COUNTIF(C123:EV123,"&gt;0"))</f>
        <v>15</v>
      </c>
      <c r="C123" s="21" t="n">
        <f aca="false">IF(OR($A123="",C$4=""),0,COUNTIFS(Formulas!$A$2:$A$3001,C$4,Formulas!$B$2:$B$3001,$A123))</f>
        <v>0</v>
      </c>
      <c r="D123" s="21" t="n">
        <f aca="false">IF(OR($A123="",D$4=""),0,COUNTIFS(Formulas!$A$2:$A$3001,D$4,Formulas!$B$2:$B$3001,$A123))</f>
        <v>0</v>
      </c>
      <c r="E123" s="21" t="n">
        <f aca="false">IF(OR($A123="",E$4=""),0,COUNTIFS(Formulas!$A$2:$A$3001,E$4,Formulas!$B$2:$B$3001,$A123))</f>
        <v>0</v>
      </c>
      <c r="F123" s="21" t="n">
        <f aca="false">IF(OR($A123="",F$4=""),0,COUNTIFS(Formulas!$A$2:$A$3001,F$4,Formulas!$B$2:$B$3001,$A123))</f>
        <v>0</v>
      </c>
      <c r="G123" s="21" t="n">
        <f aca="false">IF(OR($A123="",G$4=""),0,COUNTIFS(Formulas!$A$2:$A$3001,G$4,Formulas!$B$2:$B$3001,$A123))</f>
        <v>0</v>
      </c>
      <c r="H123" s="21" t="n">
        <f aca="false">IF(OR($A123="",H$4=""),0,COUNTIFS(Formulas!$A$2:$A$3001,H$4,Formulas!$B$2:$B$3001,$A123))</f>
        <v>0</v>
      </c>
      <c r="I123" s="21" t="n">
        <f aca="false">IF(OR($A123="",I$4=""),0,COUNTIFS(Formulas!$A$2:$A$3001,I$4,Formulas!$B$2:$B$3001,$A123))</f>
        <v>0</v>
      </c>
      <c r="J123" s="21" t="n">
        <f aca="false">IF(OR($A123="",J$4=""),0,COUNTIFS(Formulas!$A$2:$A$3001,J$4,Formulas!$B$2:$B$3001,$A123))</f>
        <v>0</v>
      </c>
      <c r="K123" s="21" t="n">
        <f aca="false">IF(OR($A123="",K$4=""),0,COUNTIFS(Formulas!$A$2:$A$3001,K$4,Formulas!$B$2:$B$3001,$A123))</f>
        <v>0</v>
      </c>
      <c r="L123" s="21" t="n">
        <f aca="false">IF(OR($A123="",L$4=""),0,COUNTIFS(Formulas!$A$2:$A$3001,L$4,Formulas!$B$2:$B$3001,$A123))</f>
        <v>0</v>
      </c>
      <c r="M123" s="21" t="n">
        <f aca="false">IF(OR($A123="",M$4=""),0,COUNTIFS(Formulas!$A$2:$A$3001,M$4,Formulas!$B$2:$B$3001,$A123))</f>
        <v>0</v>
      </c>
      <c r="N123" s="21" t="n">
        <f aca="false">IF(OR($A123="",N$4=""),0,COUNTIFS(Formulas!$A$2:$A$3001,N$4,Formulas!$B$2:$B$3001,$A123))</f>
        <v>0</v>
      </c>
      <c r="O123" s="21" t="n">
        <f aca="false">IF(OR($A123="",O$4=""),0,COUNTIFS(Formulas!$A$2:$A$3001,O$4,Formulas!$B$2:$B$3001,$A123))</f>
        <v>0</v>
      </c>
      <c r="P123" s="21" t="n">
        <f aca="false">IF(OR($A123="",P$4=""),0,COUNTIFS(Formulas!$A$2:$A$3001,P$4,Formulas!$B$2:$B$3001,$A123))</f>
        <v>0</v>
      </c>
      <c r="Q123" s="21" t="n">
        <f aca="false">IF(OR($A123="",Q$4=""),0,COUNTIFS(Formulas!$A$2:$A$3001,Q$4,Formulas!$B$2:$B$3001,$A123))</f>
        <v>0</v>
      </c>
      <c r="R123" s="21" t="n">
        <f aca="false">IF(OR($A123="",R$4=""),0,COUNTIFS(Formulas!$A$2:$A$3001,R$4,Formulas!$B$2:$B$3001,$A123))</f>
        <v>0</v>
      </c>
      <c r="S123" s="21" t="n">
        <f aca="false">IF(OR($A123="",S$4=""),0,COUNTIFS(Formulas!$A$2:$A$3001,S$4,Formulas!$B$2:$B$3001,$A123))</f>
        <v>0</v>
      </c>
      <c r="T123" s="21" t="n">
        <f aca="false">IF(OR($A123="",T$4=""),0,COUNTIFS(Formulas!$A$2:$A$3001,T$4,Formulas!$B$2:$B$3001,$A123))</f>
        <v>0</v>
      </c>
      <c r="U123" s="21" t="n">
        <f aca="false">IF(OR($A123="",U$4=""),0,COUNTIFS(Formulas!$A$2:$A$3001,U$4,Formulas!$B$2:$B$3001,$A123))</f>
        <v>0</v>
      </c>
      <c r="V123" s="21" t="n">
        <f aca="false">IF(OR($A123="",V$4=""),0,COUNTIFS(Formulas!$A$2:$A$3001,V$4,Formulas!$B$2:$B$3001,$A123))</f>
        <v>0</v>
      </c>
      <c r="W123" s="21" t="n">
        <f aca="false">IF(OR($A123="",W$4=""),0,COUNTIFS(Formulas!$A$2:$A$3001,W$4,Formulas!$B$2:$B$3001,$A123))</f>
        <v>0</v>
      </c>
      <c r="X123" s="21" t="n">
        <f aca="false">IF(OR($A123="",X$4=""),0,COUNTIFS(Formulas!$A$2:$A$3001,X$4,Formulas!$B$2:$B$3001,$A123))</f>
        <v>0</v>
      </c>
      <c r="Y123" s="21" t="n">
        <f aca="false">IF(OR($A123="",Y$4=""),0,COUNTIFS(Formulas!$A$2:$A$3001,Y$4,Formulas!$B$2:$B$3001,$A123))</f>
        <v>0</v>
      </c>
      <c r="Z123" s="21" t="n">
        <f aca="false">IF(OR($A123="",Z$4=""),0,COUNTIFS(Formulas!$A$2:$A$3001,Z$4,Formulas!$B$2:$B$3001,$A123))</f>
        <v>0</v>
      </c>
      <c r="AA123" s="21" t="n">
        <f aca="false">IF(OR($A123="",AA$4=""),0,COUNTIFS(Formulas!$A$2:$A$3001,AA$4,Formulas!$B$2:$B$3001,$A123))</f>
        <v>0</v>
      </c>
      <c r="AB123" s="21" t="n">
        <f aca="false">IF(OR($A123="",AB$4=""),0,COUNTIFS(Formulas!$A$2:$A$3001,AB$4,Formulas!$B$2:$B$3001,$A123))</f>
        <v>0</v>
      </c>
      <c r="AC123" s="21" t="n">
        <f aca="false">IF(OR($A123="",AC$4=""),0,COUNTIFS(Formulas!$A$2:$A$3001,AC$4,Formulas!$B$2:$B$3001,$A123))</f>
        <v>0</v>
      </c>
      <c r="AD123" s="21" t="n">
        <f aca="false">IF(OR($A123="",AD$4=""),0,COUNTIFS(Formulas!$A$2:$A$3001,AD$4,Formulas!$B$2:$B$3001,$A123))</f>
        <v>0</v>
      </c>
      <c r="AE123" s="21" t="n">
        <f aca="false">IF(OR($A123="",AE$4=""),0,COUNTIFS(Formulas!$A$2:$A$3001,AE$4,Formulas!$B$2:$B$3001,$A123))</f>
        <v>0</v>
      </c>
      <c r="AF123" s="21" t="n">
        <f aca="false">IF(OR($A123="",AF$4=""),0,COUNTIFS(Formulas!$A$2:$A$3001,AF$4,Formulas!$B$2:$B$3001,$A123))</f>
        <v>0</v>
      </c>
      <c r="AG123" s="21" t="n">
        <f aca="false">IF(OR($A123="",AG$4=""),0,COUNTIFS(Formulas!$A$2:$A$3001,AG$4,Formulas!$B$2:$B$3001,$A123))</f>
        <v>0</v>
      </c>
      <c r="AH123" s="21" t="n">
        <f aca="false">IF(OR($A123="",AH$4=""),0,COUNTIFS(Formulas!$A$2:$A$3001,AH$4,Formulas!$B$2:$B$3001,$A123))</f>
        <v>0</v>
      </c>
      <c r="AI123" s="21" t="n">
        <f aca="false">IF(OR($A123="",AI$4=""),0,COUNTIFS(Formulas!$A$2:$A$3001,AI$4,Formulas!$B$2:$B$3001,$A123))</f>
        <v>0</v>
      </c>
      <c r="AJ123" s="21" t="n">
        <f aca="false">IF(OR($A123="",AJ$4=""),0,COUNTIFS(Formulas!$A$2:$A$3001,AJ$4,Formulas!$B$2:$B$3001,$A123))</f>
        <v>0</v>
      </c>
      <c r="AK123" s="21" t="n">
        <f aca="false">IF(OR($A123="",AK$4=""),0,COUNTIFS(Formulas!$A$2:$A$3001,AK$4,Formulas!$B$2:$B$3001,$A123))</f>
        <v>1</v>
      </c>
      <c r="AL123" s="21" t="n">
        <f aca="false">IF(OR($A123="",AL$4=""),0,COUNTIFS(Formulas!$A$2:$A$3001,AL$4,Formulas!$B$2:$B$3001,$A123))</f>
        <v>1</v>
      </c>
      <c r="AM123" s="21" t="n">
        <f aca="false">IF(OR($A123="",AM$4=""),0,COUNTIFS(Formulas!$A$2:$A$3001,AM$4,Formulas!$B$2:$B$3001,$A123))</f>
        <v>0</v>
      </c>
      <c r="AN123" s="21" t="n">
        <f aca="false">IF(OR($A123="",AN$4=""),0,COUNTIFS(Formulas!$A$2:$A$3001,AN$4,Formulas!$B$2:$B$3001,$A123))</f>
        <v>0</v>
      </c>
      <c r="AO123" s="21" t="n">
        <f aca="false">IF(OR($A123="",AO$4=""),0,COUNTIFS(Formulas!$A$2:$A$3001,AO$4,Formulas!$B$2:$B$3001,$A123))</f>
        <v>0</v>
      </c>
      <c r="AP123" s="21" t="n">
        <f aca="false">IF(OR($A123="",AP$4=""),0,COUNTIFS(Formulas!$A$2:$A$3001,AP$4,Formulas!$B$2:$B$3001,$A123))</f>
        <v>0</v>
      </c>
      <c r="AQ123" s="21" t="n">
        <f aca="false">IF(OR($A123="",AQ$4=""),0,COUNTIFS(Formulas!$A$2:$A$3001,AQ$4,Formulas!$B$2:$B$3001,$A123))</f>
        <v>0</v>
      </c>
      <c r="AR123" s="21" t="n">
        <f aca="false">IF(OR($A123="",AR$4=""),0,COUNTIFS(Formulas!$A$2:$A$3001,AR$4,Formulas!$B$2:$B$3001,$A123))</f>
        <v>0</v>
      </c>
      <c r="AS123" s="21" t="n">
        <f aca="false">IF(OR($A123="",AS$4=""),0,COUNTIFS(Formulas!$A$2:$A$3001,AS$4,Formulas!$B$2:$B$3001,$A123))</f>
        <v>0</v>
      </c>
      <c r="AT123" s="21" t="n">
        <f aca="false">IF(OR($A123="",AT$4=""),0,COUNTIFS(Formulas!$A$2:$A$3001,AT$4,Formulas!$B$2:$B$3001,$A123))</f>
        <v>0</v>
      </c>
      <c r="AU123" s="21" t="n">
        <f aca="false">IF(OR($A123="",AU$4=""),0,COUNTIFS(Formulas!$A$2:$A$3001,AU$4,Formulas!$B$2:$B$3001,$A123))</f>
        <v>0</v>
      </c>
      <c r="AV123" s="21" t="n">
        <f aca="false">IF(OR($A123="",AV$4=""),0,COUNTIFS(Formulas!$A$2:$A$3001,AV$4,Formulas!$B$2:$B$3001,$A123))</f>
        <v>0</v>
      </c>
      <c r="AW123" s="21" t="n">
        <f aca="false">IF(OR($A123="",AW$4=""),0,COUNTIFS(Formulas!$A$2:$A$3001,AW$4,Formulas!$B$2:$B$3001,$A123))</f>
        <v>0</v>
      </c>
      <c r="AX123" s="21" t="n">
        <f aca="false">IF(OR($A123="",AX$4=""),0,COUNTIFS(Formulas!$A$2:$A$3001,AX$4,Formulas!$B$2:$B$3001,$A123))</f>
        <v>0</v>
      </c>
      <c r="AY123" s="21" t="n">
        <f aca="false">IF(OR($A123="",AY$4=""),0,COUNTIFS(Formulas!$A$2:$A$3001,AY$4,Formulas!$B$2:$B$3001,$A123))</f>
        <v>0</v>
      </c>
      <c r="AZ123" s="21" t="n">
        <f aca="false">IF(OR($A123="",AZ$4=""),0,COUNTIFS(Formulas!$A$2:$A$3001,AZ$4,Formulas!$B$2:$B$3001,$A123))</f>
        <v>0</v>
      </c>
      <c r="BA123" s="21" t="n">
        <f aca="false">IF(OR($A123="",BA$4=""),0,COUNTIFS(Formulas!$A$2:$A$3001,BA$4,Formulas!$B$2:$B$3001,$A123))</f>
        <v>0</v>
      </c>
      <c r="BB123" s="21" t="n">
        <f aca="false">IF(OR($A123="",BB$4=""),0,COUNTIFS(Formulas!$A$2:$A$3001,BB$4,Formulas!$B$2:$B$3001,$A123))</f>
        <v>0</v>
      </c>
      <c r="BC123" s="21" t="n">
        <f aca="false">IF(OR($A123="",BC$4=""),0,COUNTIFS(Formulas!$A$2:$A$3001,BC$4,Formulas!$B$2:$B$3001,$A123))</f>
        <v>0</v>
      </c>
      <c r="BD123" s="21" t="n">
        <f aca="false">IF(OR($A123="",BD$4=""),0,COUNTIFS(Formulas!$A$2:$A$3001,BD$4,Formulas!$B$2:$B$3001,$A123))</f>
        <v>0</v>
      </c>
      <c r="BE123" s="21" t="n">
        <f aca="false">IF(OR($A123="",BE$4=""),0,COUNTIFS(Formulas!$A$2:$A$3001,BE$4,Formulas!$B$2:$B$3001,$A123))</f>
        <v>0</v>
      </c>
      <c r="BF123" s="21" t="n">
        <f aca="false">IF(OR($A123="",BF$4=""),0,COUNTIFS(Formulas!$A$2:$A$3001,BF$4,Formulas!$B$2:$B$3001,$A123))</f>
        <v>1</v>
      </c>
      <c r="BG123" s="21" t="n">
        <f aca="false">IF(OR($A123="",BG$4=""),0,COUNTIFS(Formulas!$A$2:$A$3001,BG$4,Formulas!$B$2:$B$3001,$A123))</f>
        <v>1</v>
      </c>
      <c r="BH123" s="21" t="n">
        <f aca="false">IF(OR($A123="",BH$4=""),0,COUNTIFS(Formulas!$A$2:$A$3001,BH$4,Formulas!$B$2:$B$3001,$A123))</f>
        <v>1</v>
      </c>
      <c r="BI123" s="21" t="n">
        <f aca="false">IF(OR($A123="",BI$4=""),0,COUNTIFS(Formulas!$A$2:$A$3001,BI$4,Formulas!$B$2:$B$3001,$A123))</f>
        <v>1</v>
      </c>
      <c r="BJ123" s="21" t="n">
        <f aca="false">IF(OR($A123="",BJ$4=""),0,COUNTIFS(Formulas!$A$2:$A$3001,BJ$4,Formulas!$B$2:$B$3001,$A123))</f>
        <v>0</v>
      </c>
      <c r="BK123" s="21" t="n">
        <f aca="false">IF(OR($A123="",BK$4=""),0,COUNTIFS(Formulas!$A$2:$A$3001,BK$4,Formulas!$B$2:$B$3001,$A123))</f>
        <v>0</v>
      </c>
      <c r="BL123" s="21" t="n">
        <f aca="false">IF(OR($A123="",BL$4=""),0,COUNTIFS(Formulas!$A$2:$A$3001,BL$4,Formulas!$B$2:$B$3001,$A123))</f>
        <v>0</v>
      </c>
      <c r="BM123" s="21" t="n">
        <f aca="false">IF(OR($A123="",BM$4=""),0,COUNTIFS(Formulas!$A$2:$A$3001,BM$4,Formulas!$B$2:$B$3001,$A123))</f>
        <v>0</v>
      </c>
      <c r="BN123" s="21" t="n">
        <f aca="false">IF(OR($A123="",BN$4=""),0,COUNTIFS(Formulas!$A$2:$A$3001,BN$4,Formulas!$B$2:$B$3001,$A123))</f>
        <v>0</v>
      </c>
      <c r="BO123" s="21" t="n">
        <f aca="false">IF(OR($A123="",BO$4=""),0,COUNTIFS(Formulas!$A$2:$A$3001,BO$4,Formulas!$B$2:$B$3001,$A123))</f>
        <v>0</v>
      </c>
      <c r="BP123" s="21" t="n">
        <f aca="false">IF(OR($A123="",BP$4=""),0,COUNTIFS(Formulas!$A$2:$A$3001,BP$4,Formulas!$B$2:$B$3001,$A123))</f>
        <v>0</v>
      </c>
      <c r="BQ123" s="21" t="n">
        <f aca="false">IF(OR($A123="",BQ$4=""),0,COUNTIFS(Formulas!$A$2:$A$3001,BQ$4,Formulas!$B$2:$B$3001,$A123))</f>
        <v>0</v>
      </c>
      <c r="BR123" s="21" t="n">
        <f aca="false">IF(OR($A123="",BR$4=""),0,COUNTIFS(Formulas!$A$2:$A$3001,BR$4,Formulas!$B$2:$B$3001,$A123))</f>
        <v>0</v>
      </c>
      <c r="BS123" s="21" t="n">
        <f aca="false">IF(OR($A123="",BS$4=""),0,COUNTIFS(Formulas!$A$2:$A$3001,BS$4,Formulas!$B$2:$B$3001,$A123))</f>
        <v>0</v>
      </c>
      <c r="BT123" s="21" t="n">
        <f aca="false">IF(OR($A123="",BT$4=""),0,COUNTIFS(Formulas!$A$2:$A$3001,BT$4,Formulas!$B$2:$B$3001,$A123))</f>
        <v>0</v>
      </c>
      <c r="BU123" s="21" t="n">
        <f aca="false">IF(OR($A123="",BU$4=""),0,COUNTIFS(Formulas!$A$2:$A$3001,BU$4,Formulas!$B$2:$B$3001,$A123))</f>
        <v>0</v>
      </c>
      <c r="BV123" s="21" t="n">
        <f aca="false">IF(OR($A123="",BV$4=""),0,COUNTIFS(Formulas!$A$2:$A$3001,BV$4,Formulas!$B$2:$B$3001,$A123))</f>
        <v>0</v>
      </c>
      <c r="BW123" s="21" t="n">
        <f aca="false">IF(OR($A123="",BW$4=""),0,COUNTIFS(Formulas!$A$2:$A$3001,BW$4,Formulas!$B$2:$B$3001,$A123))</f>
        <v>0</v>
      </c>
      <c r="BX123" s="21" t="n">
        <f aca="false">IF(OR($A123="",BX$4=""),0,COUNTIFS(Formulas!$A$2:$A$3001,BX$4,Formulas!$B$2:$B$3001,$A123))</f>
        <v>0</v>
      </c>
      <c r="BY123" s="21" t="n">
        <f aca="false">IF(OR($A123="",BY$4=""),0,COUNTIFS(Formulas!$A$2:$A$3001,BY$4,Formulas!$B$2:$B$3001,$A123))</f>
        <v>0</v>
      </c>
      <c r="BZ123" s="21" t="n">
        <f aca="false">IF(OR($A123="",BZ$4=""),0,COUNTIFS(Formulas!$A$2:$A$3001,BZ$4,Formulas!$B$2:$B$3001,$A123))</f>
        <v>0</v>
      </c>
      <c r="CA123" s="21" t="n">
        <f aca="false">IF(OR($A123="",CA$4=""),0,COUNTIFS(Formulas!$A$2:$A$3001,CA$4,Formulas!$B$2:$B$3001,$A123))</f>
        <v>0</v>
      </c>
      <c r="CB123" s="21" t="n">
        <f aca="false">IF(OR($A123="",CB$4=""),0,COUNTIFS(Formulas!$A$2:$A$3001,CB$4,Formulas!$B$2:$B$3001,$A123))</f>
        <v>0</v>
      </c>
      <c r="CC123" s="21" t="n">
        <f aca="false">IF(OR($A123="",CC$4=""),0,COUNTIFS(Formulas!$A$2:$A$3001,CC$4,Formulas!$B$2:$B$3001,$A123))</f>
        <v>0</v>
      </c>
      <c r="CD123" s="21" t="n">
        <f aca="false">IF(OR($A123="",CD$4=""),0,COUNTIFS(Formulas!$A$2:$A$3001,CD$4,Formulas!$B$2:$B$3001,$A123))</f>
        <v>1</v>
      </c>
      <c r="CE123" s="21" t="n">
        <f aca="false">IF(OR($A123="",CE$4=""),0,COUNTIFS(Formulas!$A$2:$A$3001,CE$4,Formulas!$B$2:$B$3001,$A123))</f>
        <v>0</v>
      </c>
      <c r="CF123" s="21" t="n">
        <f aca="false">IF(OR($A123="",CF$4=""),0,COUNTIFS(Formulas!$A$2:$A$3001,CF$4,Formulas!$B$2:$B$3001,$A123))</f>
        <v>0</v>
      </c>
      <c r="CG123" s="21" t="n">
        <f aca="false">IF(OR($A123="",CG$4=""),0,COUNTIFS(Formulas!$A$2:$A$3001,CG$4,Formulas!$B$2:$B$3001,$A123))</f>
        <v>0</v>
      </c>
      <c r="CH123" s="21" t="n">
        <f aca="false">IF(OR($A123="",CH$4=""),0,COUNTIFS(Formulas!$A$2:$A$3001,CH$4,Formulas!$B$2:$B$3001,$A123))</f>
        <v>0</v>
      </c>
      <c r="CI123" s="21" t="n">
        <f aca="false">IF(OR($A123="",CI$4=""),0,COUNTIFS(Formulas!$A$2:$A$3001,CI$4,Formulas!$B$2:$B$3001,$A123))</f>
        <v>0</v>
      </c>
      <c r="CJ123" s="21" t="n">
        <f aca="false">IF(OR($A123="",CJ$4=""),0,COUNTIFS(Formulas!$A$2:$A$3001,CJ$4,Formulas!$B$2:$B$3001,$A123))</f>
        <v>0</v>
      </c>
      <c r="CK123" s="21" t="n">
        <f aca="false">IF(OR($A123="",CK$4=""),0,COUNTIFS(Formulas!$A$2:$A$3001,CK$4,Formulas!$B$2:$B$3001,$A123))</f>
        <v>1</v>
      </c>
      <c r="CL123" s="21" t="n">
        <f aca="false">IF(OR($A123="",CL$4=""),0,COUNTIFS(Formulas!$A$2:$A$3001,CL$4,Formulas!$B$2:$B$3001,$A123))</f>
        <v>0</v>
      </c>
      <c r="CM123" s="21" t="n">
        <f aca="false">IF(OR($A123="",CM$4=""),0,COUNTIFS(Formulas!$A$2:$A$3001,CM$4,Formulas!$B$2:$B$3001,$A123))</f>
        <v>1</v>
      </c>
      <c r="CN123" s="21" t="n">
        <f aca="false">IF(OR($A123="",CN$4=""),0,COUNTIFS(Formulas!$A$2:$A$3001,CN$4,Formulas!$B$2:$B$3001,$A123))</f>
        <v>0</v>
      </c>
      <c r="CO123" s="21" t="n">
        <f aca="false">IF(OR($A123="",CO$4=""),0,COUNTIFS(Formulas!$A$2:$A$3001,CO$4,Formulas!$B$2:$B$3001,$A123))</f>
        <v>1</v>
      </c>
      <c r="CP123" s="21" t="n">
        <f aca="false">IF(OR($A123="",CP$4=""),0,COUNTIFS(Formulas!$A$2:$A$3001,CP$4,Formulas!$B$2:$B$3001,$A123))</f>
        <v>1</v>
      </c>
      <c r="CQ123" s="21" t="n">
        <f aca="false">IF(OR($A123="",CQ$4=""),0,COUNTIFS(Formulas!$A$2:$A$3001,CQ$4,Formulas!$B$2:$B$3001,$A123))</f>
        <v>1</v>
      </c>
      <c r="CR123" s="21" t="n">
        <f aca="false">IF(OR($A123="",CR$4=""),0,COUNTIFS(Formulas!$A$2:$A$3001,CR$4,Formulas!$B$2:$B$3001,$A123))</f>
        <v>1</v>
      </c>
      <c r="CS123" s="21" t="n">
        <f aca="false">IF(OR($A123="",CS$4=""),0,COUNTIFS(Formulas!$A$2:$A$3001,CS$4,Formulas!$B$2:$B$3001,$A123))</f>
        <v>0</v>
      </c>
      <c r="CT123" s="21" t="n">
        <f aca="false">IF(OR($A123="",CT$4=""),0,COUNTIFS(Formulas!$A$2:$A$3001,CT$4,Formulas!$B$2:$B$3001,$A123))</f>
        <v>0</v>
      </c>
      <c r="CU123" s="21" t="n">
        <f aca="false">IF(OR($A123="",CU$4=""),0,COUNTIFS(Formulas!$A$2:$A$3001,CU$4,Formulas!$B$2:$B$3001,$A123))</f>
        <v>0</v>
      </c>
      <c r="CV123" s="21" t="n">
        <f aca="false">IF(OR($A123="",CV$4=""),0,COUNTIFS(Formulas!$A$2:$A$3001,CV$4,Formulas!$B$2:$B$3001,$A123))</f>
        <v>0</v>
      </c>
      <c r="CW123" s="21" t="n">
        <f aca="false">IF(OR($A123="",CW$4=""),0,COUNTIFS(Formulas!$A$2:$A$3001,CW$4,Formulas!$B$2:$B$3001,$A123))</f>
        <v>0</v>
      </c>
      <c r="CX123" s="21" t="n">
        <f aca="false">IF(OR($A123="",CX$4=""),0,COUNTIFS(Formulas!$A$2:$A$3001,CX$4,Formulas!$B$2:$B$3001,$A123))</f>
        <v>1</v>
      </c>
      <c r="CY123" s="21" t="n">
        <f aca="false">IF(OR($A123="",CY$4=""),0,COUNTIFS(Formulas!$A$2:$A$3001,CY$4,Formulas!$B$2:$B$3001,$A123))</f>
        <v>1</v>
      </c>
      <c r="CZ123" s="21" t="n">
        <f aca="false">IF(OR($A123="",CZ$4=""),0,COUNTIFS(Formulas!$A$2:$A$3001,CZ$4,Formulas!$B$2:$B$3001,$A123))</f>
        <v>0</v>
      </c>
      <c r="DA123" s="21" t="n">
        <f aca="false">IF(OR($A123="",DA$4=""),0,COUNTIFS(Formulas!$A$2:$A$3001,DA$4,Formulas!$B$2:$B$3001,$A123))</f>
        <v>0</v>
      </c>
      <c r="DB123" s="21" t="n">
        <f aca="false">IF(OR($A123="",DB$4=""),0,COUNTIFS(Formulas!$A$2:$A$3001,DB$4,Formulas!$B$2:$B$3001,$A123))</f>
        <v>0</v>
      </c>
      <c r="DC123" s="21" t="n">
        <f aca="false">IF(OR($A123="",DC$4=""),0,COUNTIFS(Formulas!$A$2:$A$3001,DC$4,Formulas!$B$2:$B$3001,$A123))</f>
        <v>0</v>
      </c>
      <c r="DD123" s="21" t="n">
        <f aca="false">IF(OR($A123="",DD$4=""),0,COUNTIFS(Formulas!$A$2:$A$3001,DD$4,Formulas!$B$2:$B$3001,$A123))</f>
        <v>0</v>
      </c>
      <c r="DE123" s="21" t="n">
        <f aca="false">IF(OR($A123="",DE$4=""),0,COUNTIFS(Formulas!$A$2:$A$3001,DE$4,Formulas!$B$2:$B$3001,$A123))</f>
        <v>0</v>
      </c>
      <c r="DF123" s="21" t="n">
        <f aca="false">IF(OR($A123="",DF$4=""),0,COUNTIFS(Formulas!$A$2:$A$3001,DF$4,Formulas!$B$2:$B$3001,$A123))</f>
        <v>0</v>
      </c>
      <c r="DG123" s="21" t="n">
        <f aca="false">IF(OR($A123="",DG$4=""),0,COUNTIFS(Formulas!$A$2:$A$3001,DG$4,Formulas!$B$2:$B$3001,$A123))</f>
        <v>0</v>
      </c>
      <c r="DH123" s="21" t="n">
        <f aca="false">IF(OR($A123="",DH$4=""),0,COUNTIFS(Formulas!$A$2:$A$3001,DH$4,Formulas!$B$2:$B$3001,$A123))</f>
        <v>0</v>
      </c>
      <c r="DI123" s="21" t="n">
        <f aca="false">IF(OR($A123="",DI$4=""),0,COUNTIFS(Formulas!$A$2:$A$3001,DI$4,Formulas!$B$2:$B$3001,$A123))</f>
        <v>0</v>
      </c>
      <c r="DJ123" s="21" t="n">
        <f aca="false">IF(OR($A123="",DJ$4=""),0,COUNTIFS(Formulas!$A$2:$A$3001,DJ$4,Formulas!$B$2:$B$3001,$A123))</f>
        <v>0</v>
      </c>
      <c r="DK123" s="21" t="n">
        <f aca="false">IF(OR($A123="",DK$4=""),0,COUNTIFS(Formulas!$A$2:$A$3001,DK$4,Formulas!$B$2:$B$3001,$A123))</f>
        <v>0</v>
      </c>
      <c r="DL123" s="21" t="n">
        <f aca="false">IF(OR($A123="",DL$4=""),0,COUNTIFS(Formulas!$A$2:$A$3001,DL$4,Formulas!$B$2:$B$3001,$A123))</f>
        <v>0</v>
      </c>
      <c r="DM123" s="21" t="n">
        <f aca="false">IF(OR($A123="",DM$4=""),0,COUNTIFS(Formulas!$A$2:$A$3001,DM$4,Formulas!$B$2:$B$3001,$A123))</f>
        <v>0</v>
      </c>
      <c r="DN123" s="21" t="n">
        <f aca="false">IF(OR($A123="",DN$4=""),0,COUNTIFS(Formulas!$A$2:$A$3001,DN$4,Formulas!$B$2:$B$3001,$A123))</f>
        <v>0</v>
      </c>
      <c r="DO123" s="21" t="n">
        <f aca="false">IF(OR($A123="",DO$4=""),0,COUNTIFS(Formulas!$A$2:$A$3001,DO$4,Formulas!$B$2:$B$3001,$A123))</f>
        <v>0</v>
      </c>
      <c r="DP123" s="21" t="n">
        <f aca="false">IF(OR($A123="",DP$4=""),0,COUNTIFS(Formulas!$A$2:$A$3001,DP$4,Formulas!$B$2:$B$3001,$A123))</f>
        <v>0</v>
      </c>
      <c r="DQ123" s="21" t="n">
        <f aca="false">IF(OR($A123="",DQ$4=""),0,COUNTIFS(Formulas!$A$2:$A$3001,DQ$4,Formulas!$B$2:$B$3001,$A123))</f>
        <v>0</v>
      </c>
      <c r="DR123" s="21" t="n">
        <f aca="false">IF(OR($A123="",DR$4=""),0,COUNTIFS(Formulas!$A$2:$A$3001,DR$4,Formulas!$B$2:$B$3001,$A123))</f>
        <v>0</v>
      </c>
      <c r="DS123" s="21" t="n">
        <f aca="false">IF(OR($A123="",DS$4=""),0,COUNTIFS(Formulas!$A$2:$A$3001,DS$4,Formulas!$B$2:$B$3001,$A123))</f>
        <v>0</v>
      </c>
      <c r="DT123" s="21" t="n">
        <f aca="false">IF(OR($A123="",DT$4=""),0,COUNTIFS(Formulas!$A$2:$A$3001,DT$4,Formulas!$B$2:$B$3001,$A123))</f>
        <v>0</v>
      </c>
      <c r="DU123" s="21" t="n">
        <f aca="false">IF(OR($A123="",DU$4=""),0,COUNTIFS(Formulas!$A$2:$A$3001,DU$4,Formulas!$B$2:$B$3001,$A123))</f>
        <v>0</v>
      </c>
      <c r="DV123" s="21" t="n">
        <f aca="false">IF(OR($A123="",DV$4=""),0,COUNTIFS(Formulas!$A$2:$A$3001,DV$4,Formulas!$B$2:$B$3001,$A123))</f>
        <v>0</v>
      </c>
      <c r="DW123" s="21" t="n">
        <f aca="false">IF(OR($A123="",DW$4=""),0,COUNTIFS(Formulas!$A$2:$A$3001,DW$4,Formulas!$B$2:$B$3001,$A123))</f>
        <v>0</v>
      </c>
      <c r="DX123" s="21" t="n">
        <f aca="false">IF(OR($A123="",DX$4=""),0,COUNTIFS(Formulas!$A$2:$A$3001,DX$4,Formulas!$B$2:$B$3001,$A123))</f>
        <v>0</v>
      </c>
      <c r="DY123" s="21" t="n">
        <f aca="false">IF(OR($A123="",DY$4=""),0,COUNTIFS(Formulas!$A$2:$A$3001,DY$4,Formulas!$B$2:$B$3001,$A123))</f>
        <v>0</v>
      </c>
      <c r="DZ123" s="21" t="n">
        <f aca="false">IF(OR($A123="",DZ$4=""),0,COUNTIFS(Formulas!$A$2:$A$3001,DZ$4,Formulas!$B$2:$B$3001,$A123))</f>
        <v>0</v>
      </c>
      <c r="EA123" s="21" t="n">
        <f aca="false">IF(OR($A123="",EA$4=""),0,COUNTIFS(Formulas!$A$2:$A$3001,EA$4,Formulas!$B$2:$B$3001,$A123))</f>
        <v>0</v>
      </c>
      <c r="EB123" s="21" t="n">
        <f aca="false">IF(OR($A123="",EB$4=""),0,COUNTIFS(Formulas!$A$2:$A$3001,EB$4,Formulas!$B$2:$B$3001,$A123))</f>
        <v>0</v>
      </c>
      <c r="EC123" s="21" t="n">
        <f aca="false">IF(OR($A123="",EC$4=""),0,COUNTIFS(Formulas!$A$2:$A$3001,EC$4,Formulas!$B$2:$B$3001,$A123))</f>
        <v>0</v>
      </c>
      <c r="ED123" s="21" t="n">
        <f aca="false">IF(OR($A123="",ED$4=""),0,COUNTIFS(Formulas!$A$2:$A$3001,ED$4,Formulas!$B$2:$B$3001,$A123))</f>
        <v>0</v>
      </c>
      <c r="EE123" s="21" t="n">
        <f aca="false">IF(OR($A123="",EE$4=""),0,COUNTIFS(Formulas!$A$2:$A$3001,EE$4,Formulas!$B$2:$B$3001,$A123))</f>
        <v>0</v>
      </c>
      <c r="EF123" s="21" t="n">
        <f aca="false">IF(OR($A123="",EF$4=""),0,COUNTIFS(Formulas!$A$2:$A$3001,EF$4,Formulas!$B$2:$B$3001,$A123))</f>
        <v>0</v>
      </c>
      <c r="EG123" s="21" t="n">
        <f aca="false">IF(OR($A123="",EG$4=""),0,COUNTIFS(Formulas!$A$2:$A$3001,EG$4,Formulas!$B$2:$B$3001,$A123))</f>
        <v>0</v>
      </c>
      <c r="EH123" s="21" t="n">
        <f aca="false">IF(OR($A123="",EH$4=""),0,COUNTIFS(Formulas!$A$2:$A$3001,EH$4,Formulas!$B$2:$B$3001,$A123))</f>
        <v>0</v>
      </c>
      <c r="EI123" s="21" t="n">
        <f aca="false">IF(OR($A123="",EI$4=""),0,COUNTIFS(Formulas!$A$2:$A$3001,EI$4,Formulas!$B$2:$B$3001,$A123))</f>
        <v>0</v>
      </c>
      <c r="EJ123" s="21" t="n">
        <f aca="false">IF(OR($A123="",EJ$4=""),0,COUNTIFS(Formulas!$A$2:$A$3001,EJ$4,Formulas!$B$2:$B$3001,$A123))</f>
        <v>0</v>
      </c>
      <c r="EK123" s="21" t="n">
        <f aca="false">IF(OR($A123="",EK$4=""),0,COUNTIFS(Formulas!$A$2:$A$3001,EK$4,Formulas!$B$2:$B$3001,$A123))</f>
        <v>0</v>
      </c>
      <c r="EL123" s="21" t="n">
        <f aca="false">IF(OR($A123="",EL$4=""),0,COUNTIFS(Formulas!$A$2:$A$3001,EL$4,Formulas!$B$2:$B$3001,$A123))</f>
        <v>0</v>
      </c>
      <c r="EM123" s="21" t="n">
        <f aca="false">IF(OR($A123="",EM$4=""),0,COUNTIFS(Formulas!$A$2:$A$3001,EM$4,Formulas!$B$2:$B$3001,$A123))</f>
        <v>0</v>
      </c>
      <c r="EN123" s="21" t="n">
        <f aca="false">IF(OR($A123="",EN$4=""),0,COUNTIFS(Formulas!$A$2:$A$3001,EN$4,Formulas!$B$2:$B$3001,$A123))</f>
        <v>0</v>
      </c>
      <c r="EO123" s="21" t="n">
        <f aca="false">IF(OR($A123="",EO$4=""),0,COUNTIFS(Formulas!$A$2:$A$3001,EO$4,Formulas!$B$2:$B$3001,$A123))</f>
        <v>0</v>
      </c>
      <c r="EP123" s="21" t="n">
        <f aca="false">IF(OR($A123="",EP$4=""),0,COUNTIFS(Formulas!$A$2:$A$3001,EP$4,Formulas!$B$2:$B$3001,$A123))</f>
        <v>0</v>
      </c>
      <c r="EQ123" s="21" t="n">
        <f aca="false">IF(OR($A123="",EQ$4=""),0,COUNTIFS(Formulas!$A$2:$A$3001,EQ$4,Formulas!$B$2:$B$3001,$A123))</f>
        <v>0</v>
      </c>
      <c r="ER123" s="21" t="n">
        <f aca="false">IF(OR($A123="",ER$4=""),0,COUNTIFS(Formulas!$A$2:$A$3001,ER$4,Formulas!$B$2:$B$3001,$A123))</f>
        <v>0</v>
      </c>
      <c r="ES123" s="21" t="n">
        <f aca="false">IF(OR($A123="",ES$4=""),0,COUNTIFS(Formulas!$A$2:$A$3001,ES$4,Formulas!$B$2:$B$3001,$A123))</f>
        <v>0</v>
      </c>
      <c r="ET123" s="21" t="n">
        <f aca="false">IF(OR($A123="",ET$4=""),0,COUNTIFS(Formulas!$A$2:$A$3001,ET$4,Formulas!$B$2:$B$3001,$A123))</f>
        <v>0</v>
      </c>
      <c r="EU123" s="21" t="n">
        <f aca="false">IF(OR($A123="",EU$4=""),0,COUNTIFS(Formulas!$A$2:$A$3001,EU$4,Formulas!$B$2:$B$3001,$A123))</f>
        <v>0</v>
      </c>
      <c r="EV123" s="21" t="n">
        <f aca="false">IF(OR($A123="",EV$4=""),0,COUNTIFS(Formulas!$A$2:$A$3001,EV$4,Formulas!$B$2:$B$3001,$A123))</f>
        <v>0</v>
      </c>
    </row>
    <row r="124" customFormat="false" ht="15" hidden="false" customHeight="false" outlineLevel="0" collapsed="false">
      <c r="A124" s="13" t="str">
        <f aca="false">IF(INDEX(Materials!$A$2:$A$301,120)="","",INDEX(Materials!$A$2:$A$301,120))</f>
        <v>Corn Starch</v>
      </c>
      <c r="B124" s="19" t="n">
        <f aca="false">IF(A124="","",COUNTIF(C124:EV124,"&gt;0"))</f>
        <v>4</v>
      </c>
      <c r="C124" s="21" t="n">
        <f aca="false">IF(OR($A124="",C$4=""),0,COUNTIFS(Formulas!$A$2:$A$3001,C$4,Formulas!$B$2:$B$3001,$A124))</f>
        <v>0</v>
      </c>
      <c r="D124" s="21" t="n">
        <f aca="false">IF(OR($A124="",D$4=""),0,COUNTIFS(Formulas!$A$2:$A$3001,D$4,Formulas!$B$2:$B$3001,$A124))</f>
        <v>0</v>
      </c>
      <c r="E124" s="21" t="n">
        <f aca="false">IF(OR($A124="",E$4=""),0,COUNTIFS(Formulas!$A$2:$A$3001,E$4,Formulas!$B$2:$B$3001,$A124))</f>
        <v>0</v>
      </c>
      <c r="F124" s="21" t="n">
        <f aca="false">IF(OR($A124="",F$4=""),0,COUNTIFS(Formulas!$A$2:$A$3001,F$4,Formulas!$B$2:$B$3001,$A124))</f>
        <v>0</v>
      </c>
      <c r="G124" s="21" t="n">
        <f aca="false">IF(OR($A124="",G$4=""),0,COUNTIFS(Formulas!$A$2:$A$3001,G$4,Formulas!$B$2:$B$3001,$A124))</f>
        <v>0</v>
      </c>
      <c r="H124" s="21" t="n">
        <f aca="false">IF(OR($A124="",H$4=""),0,COUNTIFS(Formulas!$A$2:$A$3001,H$4,Formulas!$B$2:$B$3001,$A124))</f>
        <v>0</v>
      </c>
      <c r="I124" s="21" t="n">
        <f aca="false">IF(OR($A124="",I$4=""),0,COUNTIFS(Formulas!$A$2:$A$3001,I$4,Formulas!$B$2:$B$3001,$A124))</f>
        <v>0</v>
      </c>
      <c r="J124" s="21" t="n">
        <f aca="false">IF(OR($A124="",J$4=""),0,COUNTIFS(Formulas!$A$2:$A$3001,J$4,Formulas!$B$2:$B$3001,$A124))</f>
        <v>0</v>
      </c>
      <c r="K124" s="21" t="n">
        <f aca="false">IF(OR($A124="",K$4=""),0,COUNTIFS(Formulas!$A$2:$A$3001,K$4,Formulas!$B$2:$B$3001,$A124))</f>
        <v>0</v>
      </c>
      <c r="L124" s="21" t="n">
        <f aca="false">IF(OR($A124="",L$4=""),0,COUNTIFS(Formulas!$A$2:$A$3001,L$4,Formulas!$B$2:$B$3001,$A124))</f>
        <v>0</v>
      </c>
      <c r="M124" s="21" t="n">
        <f aca="false">IF(OR($A124="",M$4=""),0,COUNTIFS(Formulas!$A$2:$A$3001,M$4,Formulas!$B$2:$B$3001,$A124))</f>
        <v>0</v>
      </c>
      <c r="N124" s="21" t="n">
        <f aca="false">IF(OR($A124="",N$4=""),0,COUNTIFS(Formulas!$A$2:$A$3001,N$4,Formulas!$B$2:$B$3001,$A124))</f>
        <v>0</v>
      </c>
      <c r="O124" s="21" t="n">
        <f aca="false">IF(OR($A124="",O$4=""),0,COUNTIFS(Formulas!$A$2:$A$3001,O$4,Formulas!$B$2:$B$3001,$A124))</f>
        <v>0</v>
      </c>
      <c r="P124" s="21" t="n">
        <f aca="false">IF(OR($A124="",P$4=""),0,COUNTIFS(Formulas!$A$2:$A$3001,P$4,Formulas!$B$2:$B$3001,$A124))</f>
        <v>0</v>
      </c>
      <c r="Q124" s="21" t="n">
        <f aca="false">IF(OR($A124="",Q$4=""),0,COUNTIFS(Formulas!$A$2:$A$3001,Q$4,Formulas!$B$2:$B$3001,$A124))</f>
        <v>0</v>
      </c>
      <c r="R124" s="21" t="n">
        <f aca="false">IF(OR($A124="",R$4=""),0,COUNTIFS(Formulas!$A$2:$A$3001,R$4,Formulas!$B$2:$B$3001,$A124))</f>
        <v>0</v>
      </c>
      <c r="S124" s="21" t="n">
        <f aca="false">IF(OR($A124="",S$4=""),0,COUNTIFS(Formulas!$A$2:$A$3001,S$4,Formulas!$B$2:$B$3001,$A124))</f>
        <v>0</v>
      </c>
      <c r="T124" s="21" t="n">
        <f aca="false">IF(OR($A124="",T$4=""),0,COUNTIFS(Formulas!$A$2:$A$3001,T$4,Formulas!$B$2:$B$3001,$A124))</f>
        <v>0</v>
      </c>
      <c r="U124" s="21" t="n">
        <f aca="false">IF(OR($A124="",U$4=""),0,COUNTIFS(Formulas!$A$2:$A$3001,U$4,Formulas!$B$2:$B$3001,$A124))</f>
        <v>0</v>
      </c>
      <c r="V124" s="21" t="n">
        <f aca="false">IF(OR($A124="",V$4=""),0,COUNTIFS(Formulas!$A$2:$A$3001,V$4,Formulas!$B$2:$B$3001,$A124))</f>
        <v>0</v>
      </c>
      <c r="W124" s="21" t="n">
        <f aca="false">IF(OR($A124="",W$4=""),0,COUNTIFS(Formulas!$A$2:$A$3001,W$4,Formulas!$B$2:$B$3001,$A124))</f>
        <v>0</v>
      </c>
      <c r="X124" s="21" t="n">
        <f aca="false">IF(OR($A124="",X$4=""),0,COUNTIFS(Formulas!$A$2:$A$3001,X$4,Formulas!$B$2:$B$3001,$A124))</f>
        <v>0</v>
      </c>
      <c r="Y124" s="21" t="n">
        <f aca="false">IF(OR($A124="",Y$4=""),0,COUNTIFS(Formulas!$A$2:$A$3001,Y$4,Formulas!$B$2:$B$3001,$A124))</f>
        <v>0</v>
      </c>
      <c r="Z124" s="21" t="n">
        <f aca="false">IF(OR($A124="",Z$4=""),0,COUNTIFS(Formulas!$A$2:$A$3001,Z$4,Formulas!$B$2:$B$3001,$A124))</f>
        <v>0</v>
      </c>
      <c r="AA124" s="21" t="n">
        <f aca="false">IF(OR($A124="",AA$4=""),0,COUNTIFS(Formulas!$A$2:$A$3001,AA$4,Formulas!$B$2:$B$3001,$A124))</f>
        <v>0</v>
      </c>
      <c r="AB124" s="21" t="n">
        <f aca="false">IF(OR($A124="",AB$4=""),0,COUNTIFS(Formulas!$A$2:$A$3001,AB$4,Formulas!$B$2:$B$3001,$A124))</f>
        <v>0</v>
      </c>
      <c r="AC124" s="21" t="n">
        <f aca="false">IF(OR($A124="",AC$4=""),0,COUNTIFS(Formulas!$A$2:$A$3001,AC$4,Formulas!$B$2:$B$3001,$A124))</f>
        <v>0</v>
      </c>
      <c r="AD124" s="21" t="n">
        <f aca="false">IF(OR($A124="",AD$4=""),0,COUNTIFS(Formulas!$A$2:$A$3001,AD$4,Formulas!$B$2:$B$3001,$A124))</f>
        <v>0</v>
      </c>
      <c r="AE124" s="21" t="n">
        <f aca="false">IF(OR($A124="",AE$4=""),0,COUNTIFS(Formulas!$A$2:$A$3001,AE$4,Formulas!$B$2:$B$3001,$A124))</f>
        <v>0</v>
      </c>
      <c r="AF124" s="21" t="n">
        <f aca="false">IF(OR($A124="",AF$4=""),0,COUNTIFS(Formulas!$A$2:$A$3001,AF$4,Formulas!$B$2:$B$3001,$A124))</f>
        <v>0</v>
      </c>
      <c r="AG124" s="21" t="n">
        <f aca="false">IF(OR($A124="",AG$4=""),0,COUNTIFS(Formulas!$A$2:$A$3001,AG$4,Formulas!$B$2:$B$3001,$A124))</f>
        <v>0</v>
      </c>
      <c r="AH124" s="21" t="n">
        <f aca="false">IF(OR($A124="",AH$4=""),0,COUNTIFS(Formulas!$A$2:$A$3001,AH$4,Formulas!$B$2:$B$3001,$A124))</f>
        <v>1</v>
      </c>
      <c r="AI124" s="21" t="n">
        <f aca="false">IF(OR($A124="",AI$4=""),0,COUNTIFS(Formulas!$A$2:$A$3001,AI$4,Formulas!$B$2:$B$3001,$A124))</f>
        <v>0</v>
      </c>
      <c r="AJ124" s="21" t="n">
        <f aca="false">IF(OR($A124="",AJ$4=""),0,COUNTIFS(Formulas!$A$2:$A$3001,AJ$4,Formulas!$B$2:$B$3001,$A124))</f>
        <v>0</v>
      </c>
      <c r="AK124" s="21" t="n">
        <f aca="false">IF(OR($A124="",AK$4=""),0,COUNTIFS(Formulas!$A$2:$A$3001,AK$4,Formulas!$B$2:$B$3001,$A124))</f>
        <v>0</v>
      </c>
      <c r="AL124" s="21" t="n">
        <f aca="false">IF(OR($A124="",AL$4=""),0,COUNTIFS(Formulas!$A$2:$A$3001,AL$4,Formulas!$B$2:$B$3001,$A124))</f>
        <v>0</v>
      </c>
      <c r="AM124" s="21" t="n">
        <f aca="false">IF(OR($A124="",AM$4=""),0,COUNTIFS(Formulas!$A$2:$A$3001,AM$4,Formulas!$B$2:$B$3001,$A124))</f>
        <v>0</v>
      </c>
      <c r="AN124" s="21" t="n">
        <f aca="false">IF(OR($A124="",AN$4=""),0,COUNTIFS(Formulas!$A$2:$A$3001,AN$4,Formulas!$B$2:$B$3001,$A124))</f>
        <v>0</v>
      </c>
      <c r="AO124" s="21" t="n">
        <f aca="false">IF(OR($A124="",AO$4=""),0,COUNTIFS(Formulas!$A$2:$A$3001,AO$4,Formulas!$B$2:$B$3001,$A124))</f>
        <v>0</v>
      </c>
      <c r="AP124" s="21" t="n">
        <f aca="false">IF(OR($A124="",AP$4=""),0,COUNTIFS(Formulas!$A$2:$A$3001,AP$4,Formulas!$B$2:$B$3001,$A124))</f>
        <v>0</v>
      </c>
      <c r="AQ124" s="21" t="n">
        <f aca="false">IF(OR($A124="",AQ$4=""),0,COUNTIFS(Formulas!$A$2:$A$3001,AQ$4,Formulas!$B$2:$B$3001,$A124))</f>
        <v>0</v>
      </c>
      <c r="AR124" s="21" t="n">
        <f aca="false">IF(OR($A124="",AR$4=""),0,COUNTIFS(Formulas!$A$2:$A$3001,AR$4,Formulas!$B$2:$B$3001,$A124))</f>
        <v>0</v>
      </c>
      <c r="AS124" s="21" t="n">
        <f aca="false">IF(OR($A124="",AS$4=""),0,COUNTIFS(Formulas!$A$2:$A$3001,AS$4,Formulas!$B$2:$B$3001,$A124))</f>
        <v>0</v>
      </c>
      <c r="AT124" s="21" t="n">
        <f aca="false">IF(OR($A124="",AT$4=""),0,COUNTIFS(Formulas!$A$2:$A$3001,AT$4,Formulas!$B$2:$B$3001,$A124))</f>
        <v>0</v>
      </c>
      <c r="AU124" s="21" t="n">
        <f aca="false">IF(OR($A124="",AU$4=""),0,COUNTIFS(Formulas!$A$2:$A$3001,AU$4,Formulas!$B$2:$B$3001,$A124))</f>
        <v>0</v>
      </c>
      <c r="AV124" s="21" t="n">
        <f aca="false">IF(OR($A124="",AV$4=""),0,COUNTIFS(Formulas!$A$2:$A$3001,AV$4,Formulas!$B$2:$B$3001,$A124))</f>
        <v>0</v>
      </c>
      <c r="AW124" s="21" t="n">
        <f aca="false">IF(OR($A124="",AW$4=""),0,COUNTIFS(Formulas!$A$2:$A$3001,AW$4,Formulas!$B$2:$B$3001,$A124))</f>
        <v>0</v>
      </c>
      <c r="AX124" s="21" t="n">
        <f aca="false">IF(OR($A124="",AX$4=""),0,COUNTIFS(Formulas!$A$2:$A$3001,AX$4,Formulas!$B$2:$B$3001,$A124))</f>
        <v>0</v>
      </c>
      <c r="AY124" s="21" t="n">
        <f aca="false">IF(OR($A124="",AY$4=""),0,COUNTIFS(Formulas!$A$2:$A$3001,AY$4,Formulas!$B$2:$B$3001,$A124))</f>
        <v>0</v>
      </c>
      <c r="AZ124" s="21" t="n">
        <f aca="false">IF(OR($A124="",AZ$4=""),0,COUNTIFS(Formulas!$A$2:$A$3001,AZ$4,Formulas!$B$2:$B$3001,$A124))</f>
        <v>0</v>
      </c>
      <c r="BA124" s="21" t="n">
        <f aca="false">IF(OR($A124="",BA$4=""),0,COUNTIFS(Formulas!$A$2:$A$3001,BA$4,Formulas!$B$2:$B$3001,$A124))</f>
        <v>0</v>
      </c>
      <c r="BB124" s="21" t="n">
        <f aca="false">IF(OR($A124="",BB$4=""),0,COUNTIFS(Formulas!$A$2:$A$3001,BB$4,Formulas!$B$2:$B$3001,$A124))</f>
        <v>0</v>
      </c>
      <c r="BC124" s="21" t="n">
        <f aca="false">IF(OR($A124="",BC$4=""),0,COUNTIFS(Formulas!$A$2:$A$3001,BC$4,Formulas!$B$2:$B$3001,$A124))</f>
        <v>0</v>
      </c>
      <c r="BD124" s="21" t="n">
        <f aca="false">IF(OR($A124="",BD$4=""),0,COUNTIFS(Formulas!$A$2:$A$3001,BD$4,Formulas!$B$2:$B$3001,$A124))</f>
        <v>0</v>
      </c>
      <c r="BE124" s="21" t="n">
        <f aca="false">IF(OR($A124="",BE$4=""),0,COUNTIFS(Formulas!$A$2:$A$3001,BE$4,Formulas!$B$2:$B$3001,$A124))</f>
        <v>0</v>
      </c>
      <c r="BF124" s="21" t="n">
        <f aca="false">IF(OR($A124="",BF$4=""),0,COUNTIFS(Formulas!$A$2:$A$3001,BF$4,Formulas!$B$2:$B$3001,$A124))</f>
        <v>0</v>
      </c>
      <c r="BG124" s="21" t="n">
        <f aca="false">IF(OR($A124="",BG$4=""),0,COUNTIFS(Formulas!$A$2:$A$3001,BG$4,Formulas!$B$2:$B$3001,$A124))</f>
        <v>0</v>
      </c>
      <c r="BH124" s="21" t="n">
        <f aca="false">IF(OR($A124="",BH$4=""),0,COUNTIFS(Formulas!$A$2:$A$3001,BH$4,Formulas!$B$2:$B$3001,$A124))</f>
        <v>0</v>
      </c>
      <c r="BI124" s="21" t="n">
        <f aca="false">IF(OR($A124="",BI$4=""),0,COUNTIFS(Formulas!$A$2:$A$3001,BI$4,Formulas!$B$2:$B$3001,$A124))</f>
        <v>0</v>
      </c>
      <c r="BJ124" s="21" t="n">
        <f aca="false">IF(OR($A124="",BJ$4=""),0,COUNTIFS(Formulas!$A$2:$A$3001,BJ$4,Formulas!$B$2:$B$3001,$A124))</f>
        <v>0</v>
      </c>
      <c r="BK124" s="21" t="n">
        <f aca="false">IF(OR($A124="",BK$4=""),0,COUNTIFS(Formulas!$A$2:$A$3001,BK$4,Formulas!$B$2:$B$3001,$A124))</f>
        <v>1</v>
      </c>
      <c r="BL124" s="21" t="n">
        <f aca="false">IF(OR($A124="",BL$4=""),0,COUNTIFS(Formulas!$A$2:$A$3001,BL$4,Formulas!$B$2:$B$3001,$A124))</f>
        <v>1</v>
      </c>
      <c r="BM124" s="21" t="n">
        <f aca="false">IF(OR($A124="",BM$4=""),0,COUNTIFS(Formulas!$A$2:$A$3001,BM$4,Formulas!$B$2:$B$3001,$A124))</f>
        <v>1</v>
      </c>
      <c r="BN124" s="21" t="n">
        <f aca="false">IF(OR($A124="",BN$4=""),0,COUNTIFS(Formulas!$A$2:$A$3001,BN$4,Formulas!$B$2:$B$3001,$A124))</f>
        <v>0</v>
      </c>
      <c r="BO124" s="21" t="n">
        <f aca="false">IF(OR($A124="",BO$4=""),0,COUNTIFS(Formulas!$A$2:$A$3001,BO$4,Formulas!$B$2:$B$3001,$A124))</f>
        <v>0</v>
      </c>
      <c r="BP124" s="21" t="n">
        <f aca="false">IF(OR($A124="",BP$4=""),0,COUNTIFS(Formulas!$A$2:$A$3001,BP$4,Formulas!$B$2:$B$3001,$A124))</f>
        <v>0</v>
      </c>
      <c r="BQ124" s="21" t="n">
        <f aca="false">IF(OR($A124="",BQ$4=""),0,COUNTIFS(Formulas!$A$2:$A$3001,BQ$4,Formulas!$B$2:$B$3001,$A124))</f>
        <v>0</v>
      </c>
      <c r="BR124" s="21" t="n">
        <f aca="false">IF(OR($A124="",BR$4=""),0,COUNTIFS(Formulas!$A$2:$A$3001,BR$4,Formulas!$B$2:$B$3001,$A124))</f>
        <v>0</v>
      </c>
      <c r="BS124" s="21" t="n">
        <f aca="false">IF(OR($A124="",BS$4=""),0,COUNTIFS(Formulas!$A$2:$A$3001,BS$4,Formulas!$B$2:$B$3001,$A124))</f>
        <v>0</v>
      </c>
      <c r="BT124" s="21" t="n">
        <f aca="false">IF(OR($A124="",BT$4=""),0,COUNTIFS(Formulas!$A$2:$A$3001,BT$4,Formulas!$B$2:$B$3001,$A124))</f>
        <v>0</v>
      </c>
      <c r="BU124" s="21" t="n">
        <f aca="false">IF(OR($A124="",BU$4=""),0,COUNTIFS(Formulas!$A$2:$A$3001,BU$4,Formulas!$B$2:$B$3001,$A124))</f>
        <v>0</v>
      </c>
      <c r="BV124" s="21" t="n">
        <f aca="false">IF(OR($A124="",BV$4=""),0,COUNTIFS(Formulas!$A$2:$A$3001,BV$4,Formulas!$B$2:$B$3001,$A124))</f>
        <v>0</v>
      </c>
      <c r="BW124" s="21" t="n">
        <f aca="false">IF(OR($A124="",BW$4=""),0,COUNTIFS(Formulas!$A$2:$A$3001,BW$4,Formulas!$B$2:$B$3001,$A124))</f>
        <v>0</v>
      </c>
      <c r="BX124" s="21" t="n">
        <f aca="false">IF(OR($A124="",BX$4=""),0,COUNTIFS(Formulas!$A$2:$A$3001,BX$4,Formulas!$B$2:$B$3001,$A124))</f>
        <v>0</v>
      </c>
      <c r="BY124" s="21" t="n">
        <f aca="false">IF(OR($A124="",BY$4=""),0,COUNTIFS(Formulas!$A$2:$A$3001,BY$4,Formulas!$B$2:$B$3001,$A124))</f>
        <v>0</v>
      </c>
      <c r="BZ124" s="21" t="n">
        <f aca="false">IF(OR($A124="",BZ$4=""),0,COUNTIFS(Formulas!$A$2:$A$3001,BZ$4,Formulas!$B$2:$B$3001,$A124))</f>
        <v>0</v>
      </c>
      <c r="CA124" s="21" t="n">
        <f aca="false">IF(OR($A124="",CA$4=""),0,COUNTIFS(Formulas!$A$2:$A$3001,CA$4,Formulas!$B$2:$B$3001,$A124))</f>
        <v>0</v>
      </c>
      <c r="CB124" s="21" t="n">
        <f aca="false">IF(OR($A124="",CB$4=""),0,COUNTIFS(Formulas!$A$2:$A$3001,CB$4,Formulas!$B$2:$B$3001,$A124))</f>
        <v>0</v>
      </c>
      <c r="CC124" s="21" t="n">
        <f aca="false">IF(OR($A124="",CC$4=""),0,COUNTIFS(Formulas!$A$2:$A$3001,CC$4,Formulas!$B$2:$B$3001,$A124))</f>
        <v>0</v>
      </c>
      <c r="CD124" s="21" t="n">
        <f aca="false">IF(OR($A124="",CD$4=""),0,COUNTIFS(Formulas!$A$2:$A$3001,CD$4,Formulas!$B$2:$B$3001,$A124))</f>
        <v>0</v>
      </c>
      <c r="CE124" s="21" t="n">
        <f aca="false">IF(OR($A124="",CE$4=""),0,COUNTIFS(Formulas!$A$2:$A$3001,CE$4,Formulas!$B$2:$B$3001,$A124))</f>
        <v>0</v>
      </c>
      <c r="CF124" s="21" t="n">
        <f aca="false">IF(OR($A124="",CF$4=""),0,COUNTIFS(Formulas!$A$2:$A$3001,CF$4,Formulas!$B$2:$B$3001,$A124))</f>
        <v>0</v>
      </c>
      <c r="CG124" s="21" t="n">
        <f aca="false">IF(OR($A124="",CG$4=""),0,COUNTIFS(Formulas!$A$2:$A$3001,CG$4,Formulas!$B$2:$B$3001,$A124))</f>
        <v>0</v>
      </c>
      <c r="CH124" s="21" t="n">
        <f aca="false">IF(OR($A124="",CH$4=""),0,COUNTIFS(Formulas!$A$2:$A$3001,CH$4,Formulas!$B$2:$B$3001,$A124))</f>
        <v>0</v>
      </c>
      <c r="CI124" s="21" t="n">
        <f aca="false">IF(OR($A124="",CI$4=""),0,COUNTIFS(Formulas!$A$2:$A$3001,CI$4,Formulas!$B$2:$B$3001,$A124))</f>
        <v>0</v>
      </c>
      <c r="CJ124" s="21" t="n">
        <f aca="false">IF(OR($A124="",CJ$4=""),0,COUNTIFS(Formulas!$A$2:$A$3001,CJ$4,Formulas!$B$2:$B$3001,$A124))</f>
        <v>0</v>
      </c>
      <c r="CK124" s="21" t="n">
        <f aca="false">IF(OR($A124="",CK$4=""),0,COUNTIFS(Formulas!$A$2:$A$3001,CK$4,Formulas!$B$2:$B$3001,$A124))</f>
        <v>0</v>
      </c>
      <c r="CL124" s="21" t="n">
        <f aca="false">IF(OR($A124="",CL$4=""),0,COUNTIFS(Formulas!$A$2:$A$3001,CL$4,Formulas!$B$2:$B$3001,$A124))</f>
        <v>0</v>
      </c>
      <c r="CM124" s="21" t="n">
        <f aca="false">IF(OR($A124="",CM$4=""),0,COUNTIFS(Formulas!$A$2:$A$3001,CM$4,Formulas!$B$2:$B$3001,$A124))</f>
        <v>0</v>
      </c>
      <c r="CN124" s="21" t="n">
        <f aca="false">IF(OR($A124="",CN$4=""),0,COUNTIFS(Formulas!$A$2:$A$3001,CN$4,Formulas!$B$2:$B$3001,$A124))</f>
        <v>0</v>
      </c>
      <c r="CO124" s="21" t="n">
        <f aca="false">IF(OR($A124="",CO$4=""),0,COUNTIFS(Formulas!$A$2:$A$3001,CO$4,Formulas!$B$2:$B$3001,$A124))</f>
        <v>0</v>
      </c>
      <c r="CP124" s="21" t="n">
        <f aca="false">IF(OR($A124="",CP$4=""),0,COUNTIFS(Formulas!$A$2:$A$3001,CP$4,Formulas!$B$2:$B$3001,$A124))</f>
        <v>0</v>
      </c>
      <c r="CQ124" s="21" t="n">
        <f aca="false">IF(OR($A124="",CQ$4=""),0,COUNTIFS(Formulas!$A$2:$A$3001,CQ$4,Formulas!$B$2:$B$3001,$A124))</f>
        <v>0</v>
      </c>
      <c r="CR124" s="21" t="n">
        <f aca="false">IF(OR($A124="",CR$4=""),0,COUNTIFS(Formulas!$A$2:$A$3001,CR$4,Formulas!$B$2:$B$3001,$A124))</f>
        <v>0</v>
      </c>
      <c r="CS124" s="21" t="n">
        <f aca="false">IF(OR($A124="",CS$4=""),0,COUNTIFS(Formulas!$A$2:$A$3001,CS$4,Formulas!$B$2:$B$3001,$A124))</f>
        <v>0</v>
      </c>
      <c r="CT124" s="21" t="n">
        <f aca="false">IF(OR($A124="",CT$4=""),0,COUNTIFS(Formulas!$A$2:$A$3001,CT$4,Formulas!$B$2:$B$3001,$A124))</f>
        <v>0</v>
      </c>
      <c r="CU124" s="21" t="n">
        <f aca="false">IF(OR($A124="",CU$4=""),0,COUNTIFS(Formulas!$A$2:$A$3001,CU$4,Formulas!$B$2:$B$3001,$A124))</f>
        <v>0</v>
      </c>
      <c r="CV124" s="21" t="n">
        <f aca="false">IF(OR($A124="",CV$4=""),0,COUNTIFS(Formulas!$A$2:$A$3001,CV$4,Formulas!$B$2:$B$3001,$A124))</f>
        <v>0</v>
      </c>
      <c r="CW124" s="21" t="n">
        <f aca="false">IF(OR($A124="",CW$4=""),0,COUNTIFS(Formulas!$A$2:$A$3001,CW$4,Formulas!$B$2:$B$3001,$A124))</f>
        <v>0</v>
      </c>
      <c r="CX124" s="21" t="n">
        <f aca="false">IF(OR($A124="",CX$4=""),0,COUNTIFS(Formulas!$A$2:$A$3001,CX$4,Formulas!$B$2:$B$3001,$A124))</f>
        <v>0</v>
      </c>
      <c r="CY124" s="21" t="n">
        <f aca="false">IF(OR($A124="",CY$4=""),0,COUNTIFS(Formulas!$A$2:$A$3001,CY$4,Formulas!$B$2:$B$3001,$A124))</f>
        <v>0</v>
      </c>
      <c r="CZ124" s="21" t="n">
        <f aca="false">IF(OR($A124="",CZ$4=""),0,COUNTIFS(Formulas!$A$2:$A$3001,CZ$4,Formulas!$B$2:$B$3001,$A124))</f>
        <v>0</v>
      </c>
      <c r="DA124" s="21" t="n">
        <f aca="false">IF(OR($A124="",DA$4=""),0,COUNTIFS(Formulas!$A$2:$A$3001,DA$4,Formulas!$B$2:$B$3001,$A124))</f>
        <v>0</v>
      </c>
      <c r="DB124" s="21" t="n">
        <f aca="false">IF(OR($A124="",DB$4=""),0,COUNTIFS(Formulas!$A$2:$A$3001,DB$4,Formulas!$B$2:$B$3001,$A124))</f>
        <v>0</v>
      </c>
      <c r="DC124" s="21" t="n">
        <f aca="false">IF(OR($A124="",DC$4=""),0,COUNTIFS(Formulas!$A$2:$A$3001,DC$4,Formulas!$B$2:$B$3001,$A124))</f>
        <v>0</v>
      </c>
      <c r="DD124" s="21" t="n">
        <f aca="false">IF(OR($A124="",DD$4=""),0,COUNTIFS(Formulas!$A$2:$A$3001,DD$4,Formulas!$B$2:$B$3001,$A124))</f>
        <v>0</v>
      </c>
      <c r="DE124" s="21" t="n">
        <f aca="false">IF(OR($A124="",DE$4=""),0,COUNTIFS(Formulas!$A$2:$A$3001,DE$4,Formulas!$B$2:$B$3001,$A124))</f>
        <v>0</v>
      </c>
      <c r="DF124" s="21" t="n">
        <f aca="false">IF(OR($A124="",DF$4=""),0,COUNTIFS(Formulas!$A$2:$A$3001,DF$4,Formulas!$B$2:$B$3001,$A124))</f>
        <v>0</v>
      </c>
      <c r="DG124" s="21" t="n">
        <f aca="false">IF(OR($A124="",DG$4=""),0,COUNTIFS(Formulas!$A$2:$A$3001,DG$4,Formulas!$B$2:$B$3001,$A124))</f>
        <v>0</v>
      </c>
      <c r="DH124" s="21" t="n">
        <f aca="false">IF(OR($A124="",DH$4=""),0,COUNTIFS(Formulas!$A$2:$A$3001,DH$4,Formulas!$B$2:$B$3001,$A124))</f>
        <v>0</v>
      </c>
      <c r="DI124" s="21" t="n">
        <f aca="false">IF(OR($A124="",DI$4=""),0,COUNTIFS(Formulas!$A$2:$A$3001,DI$4,Formulas!$B$2:$B$3001,$A124))</f>
        <v>0</v>
      </c>
      <c r="DJ124" s="21" t="n">
        <f aca="false">IF(OR($A124="",DJ$4=""),0,COUNTIFS(Formulas!$A$2:$A$3001,DJ$4,Formulas!$B$2:$B$3001,$A124))</f>
        <v>0</v>
      </c>
      <c r="DK124" s="21" t="n">
        <f aca="false">IF(OR($A124="",DK$4=""),0,COUNTIFS(Formulas!$A$2:$A$3001,DK$4,Formulas!$B$2:$B$3001,$A124))</f>
        <v>0</v>
      </c>
      <c r="DL124" s="21" t="n">
        <f aca="false">IF(OR($A124="",DL$4=""),0,COUNTIFS(Formulas!$A$2:$A$3001,DL$4,Formulas!$B$2:$B$3001,$A124))</f>
        <v>0</v>
      </c>
      <c r="DM124" s="21" t="n">
        <f aca="false">IF(OR($A124="",DM$4=""),0,COUNTIFS(Formulas!$A$2:$A$3001,DM$4,Formulas!$B$2:$B$3001,$A124))</f>
        <v>0</v>
      </c>
      <c r="DN124" s="21" t="n">
        <f aca="false">IF(OR($A124="",DN$4=""),0,COUNTIFS(Formulas!$A$2:$A$3001,DN$4,Formulas!$B$2:$B$3001,$A124))</f>
        <v>0</v>
      </c>
      <c r="DO124" s="21" t="n">
        <f aca="false">IF(OR($A124="",DO$4=""),0,COUNTIFS(Formulas!$A$2:$A$3001,DO$4,Formulas!$B$2:$B$3001,$A124))</f>
        <v>0</v>
      </c>
      <c r="DP124" s="21" t="n">
        <f aca="false">IF(OR($A124="",DP$4=""),0,COUNTIFS(Formulas!$A$2:$A$3001,DP$4,Formulas!$B$2:$B$3001,$A124))</f>
        <v>0</v>
      </c>
      <c r="DQ124" s="21" t="n">
        <f aca="false">IF(OR($A124="",DQ$4=""),0,COUNTIFS(Formulas!$A$2:$A$3001,DQ$4,Formulas!$B$2:$B$3001,$A124))</f>
        <v>0</v>
      </c>
      <c r="DR124" s="21" t="n">
        <f aca="false">IF(OR($A124="",DR$4=""),0,COUNTIFS(Formulas!$A$2:$A$3001,DR$4,Formulas!$B$2:$B$3001,$A124))</f>
        <v>0</v>
      </c>
      <c r="DS124" s="21" t="n">
        <f aca="false">IF(OR($A124="",DS$4=""),0,COUNTIFS(Formulas!$A$2:$A$3001,DS$4,Formulas!$B$2:$B$3001,$A124))</f>
        <v>0</v>
      </c>
      <c r="DT124" s="21" t="n">
        <f aca="false">IF(OR($A124="",DT$4=""),0,COUNTIFS(Formulas!$A$2:$A$3001,DT$4,Formulas!$B$2:$B$3001,$A124))</f>
        <v>0</v>
      </c>
      <c r="DU124" s="21" t="n">
        <f aca="false">IF(OR($A124="",DU$4=""),0,COUNTIFS(Formulas!$A$2:$A$3001,DU$4,Formulas!$B$2:$B$3001,$A124))</f>
        <v>0</v>
      </c>
      <c r="DV124" s="21" t="n">
        <f aca="false">IF(OR($A124="",DV$4=""),0,COUNTIFS(Formulas!$A$2:$A$3001,DV$4,Formulas!$B$2:$B$3001,$A124))</f>
        <v>0</v>
      </c>
      <c r="DW124" s="21" t="n">
        <f aca="false">IF(OR($A124="",DW$4=""),0,COUNTIFS(Formulas!$A$2:$A$3001,DW$4,Formulas!$B$2:$B$3001,$A124))</f>
        <v>0</v>
      </c>
      <c r="DX124" s="21" t="n">
        <f aca="false">IF(OR($A124="",DX$4=""),0,COUNTIFS(Formulas!$A$2:$A$3001,DX$4,Formulas!$B$2:$B$3001,$A124))</f>
        <v>0</v>
      </c>
      <c r="DY124" s="21" t="n">
        <f aca="false">IF(OR($A124="",DY$4=""),0,COUNTIFS(Formulas!$A$2:$A$3001,DY$4,Formulas!$B$2:$B$3001,$A124))</f>
        <v>0</v>
      </c>
      <c r="DZ124" s="21" t="n">
        <f aca="false">IF(OR($A124="",DZ$4=""),0,COUNTIFS(Formulas!$A$2:$A$3001,DZ$4,Formulas!$B$2:$B$3001,$A124))</f>
        <v>0</v>
      </c>
      <c r="EA124" s="21" t="n">
        <f aca="false">IF(OR($A124="",EA$4=""),0,COUNTIFS(Formulas!$A$2:$A$3001,EA$4,Formulas!$B$2:$B$3001,$A124))</f>
        <v>0</v>
      </c>
      <c r="EB124" s="21" t="n">
        <f aca="false">IF(OR($A124="",EB$4=""),0,COUNTIFS(Formulas!$A$2:$A$3001,EB$4,Formulas!$B$2:$B$3001,$A124))</f>
        <v>0</v>
      </c>
      <c r="EC124" s="21" t="n">
        <f aca="false">IF(OR($A124="",EC$4=""),0,COUNTIFS(Formulas!$A$2:$A$3001,EC$4,Formulas!$B$2:$B$3001,$A124))</f>
        <v>0</v>
      </c>
      <c r="ED124" s="21" t="n">
        <f aca="false">IF(OR($A124="",ED$4=""),0,COUNTIFS(Formulas!$A$2:$A$3001,ED$4,Formulas!$B$2:$B$3001,$A124))</f>
        <v>0</v>
      </c>
      <c r="EE124" s="21" t="n">
        <f aca="false">IF(OR($A124="",EE$4=""),0,COUNTIFS(Formulas!$A$2:$A$3001,EE$4,Formulas!$B$2:$B$3001,$A124))</f>
        <v>0</v>
      </c>
      <c r="EF124" s="21" t="n">
        <f aca="false">IF(OR($A124="",EF$4=""),0,COUNTIFS(Formulas!$A$2:$A$3001,EF$4,Formulas!$B$2:$B$3001,$A124))</f>
        <v>0</v>
      </c>
      <c r="EG124" s="21" t="n">
        <f aca="false">IF(OR($A124="",EG$4=""),0,COUNTIFS(Formulas!$A$2:$A$3001,EG$4,Formulas!$B$2:$B$3001,$A124))</f>
        <v>0</v>
      </c>
      <c r="EH124" s="21" t="n">
        <f aca="false">IF(OR($A124="",EH$4=""),0,COUNTIFS(Formulas!$A$2:$A$3001,EH$4,Formulas!$B$2:$B$3001,$A124))</f>
        <v>0</v>
      </c>
      <c r="EI124" s="21" t="n">
        <f aca="false">IF(OR($A124="",EI$4=""),0,COUNTIFS(Formulas!$A$2:$A$3001,EI$4,Formulas!$B$2:$B$3001,$A124))</f>
        <v>0</v>
      </c>
      <c r="EJ124" s="21" t="n">
        <f aca="false">IF(OR($A124="",EJ$4=""),0,COUNTIFS(Formulas!$A$2:$A$3001,EJ$4,Formulas!$B$2:$B$3001,$A124))</f>
        <v>0</v>
      </c>
      <c r="EK124" s="21" t="n">
        <f aca="false">IF(OR($A124="",EK$4=""),0,COUNTIFS(Formulas!$A$2:$A$3001,EK$4,Formulas!$B$2:$B$3001,$A124))</f>
        <v>0</v>
      </c>
      <c r="EL124" s="21" t="n">
        <f aca="false">IF(OR($A124="",EL$4=""),0,COUNTIFS(Formulas!$A$2:$A$3001,EL$4,Formulas!$B$2:$B$3001,$A124))</f>
        <v>0</v>
      </c>
      <c r="EM124" s="21" t="n">
        <f aca="false">IF(OR($A124="",EM$4=""),0,COUNTIFS(Formulas!$A$2:$A$3001,EM$4,Formulas!$B$2:$B$3001,$A124))</f>
        <v>0</v>
      </c>
      <c r="EN124" s="21" t="n">
        <f aca="false">IF(OR($A124="",EN$4=""),0,COUNTIFS(Formulas!$A$2:$A$3001,EN$4,Formulas!$B$2:$B$3001,$A124))</f>
        <v>0</v>
      </c>
      <c r="EO124" s="21" t="n">
        <f aca="false">IF(OR($A124="",EO$4=""),0,COUNTIFS(Formulas!$A$2:$A$3001,EO$4,Formulas!$B$2:$B$3001,$A124))</f>
        <v>0</v>
      </c>
      <c r="EP124" s="21" t="n">
        <f aca="false">IF(OR($A124="",EP$4=""),0,COUNTIFS(Formulas!$A$2:$A$3001,EP$4,Formulas!$B$2:$B$3001,$A124))</f>
        <v>0</v>
      </c>
      <c r="EQ124" s="21" t="n">
        <f aca="false">IF(OR($A124="",EQ$4=""),0,COUNTIFS(Formulas!$A$2:$A$3001,EQ$4,Formulas!$B$2:$B$3001,$A124))</f>
        <v>0</v>
      </c>
      <c r="ER124" s="21" t="n">
        <f aca="false">IF(OR($A124="",ER$4=""),0,COUNTIFS(Formulas!$A$2:$A$3001,ER$4,Formulas!$B$2:$B$3001,$A124))</f>
        <v>0</v>
      </c>
      <c r="ES124" s="21" t="n">
        <f aca="false">IF(OR($A124="",ES$4=""),0,COUNTIFS(Formulas!$A$2:$A$3001,ES$4,Formulas!$B$2:$B$3001,$A124))</f>
        <v>0</v>
      </c>
      <c r="ET124" s="21" t="n">
        <f aca="false">IF(OR($A124="",ET$4=""),0,COUNTIFS(Formulas!$A$2:$A$3001,ET$4,Formulas!$B$2:$B$3001,$A124))</f>
        <v>0</v>
      </c>
      <c r="EU124" s="21" t="n">
        <f aca="false">IF(OR($A124="",EU$4=""),0,COUNTIFS(Formulas!$A$2:$A$3001,EU$4,Formulas!$B$2:$B$3001,$A124))</f>
        <v>0</v>
      </c>
      <c r="EV124" s="21" t="n">
        <f aca="false">IF(OR($A124="",EV$4=""),0,COUNTIFS(Formulas!$A$2:$A$3001,EV$4,Formulas!$B$2:$B$3001,$A124))</f>
        <v>0</v>
      </c>
    </row>
    <row r="125" customFormat="false" ht="15" hidden="false" customHeight="false" outlineLevel="0" collapsed="false">
      <c r="A125" s="13" t="str">
        <f aca="false">IF(INDEX(Materials!$A$2:$A$301,121)="","",INDEX(Materials!$A$2:$A$301,121))</f>
        <v>Dibasic Calcium Phosphate Dihydrate</v>
      </c>
      <c r="B125" s="19" t="n">
        <f aca="false">IF(A125="","",COUNTIF(C125:EV125,"&gt;0"))</f>
        <v>1</v>
      </c>
      <c r="C125" s="21" t="n">
        <f aca="false">IF(OR($A125="",C$4=""),0,COUNTIFS(Formulas!$A$2:$A$3001,C$4,Formulas!$B$2:$B$3001,$A125))</f>
        <v>0</v>
      </c>
      <c r="D125" s="21" t="n">
        <f aca="false">IF(OR($A125="",D$4=""),0,COUNTIFS(Formulas!$A$2:$A$3001,D$4,Formulas!$B$2:$B$3001,$A125))</f>
        <v>0</v>
      </c>
      <c r="E125" s="21" t="n">
        <f aca="false">IF(OR($A125="",E$4=""),0,COUNTIFS(Formulas!$A$2:$A$3001,E$4,Formulas!$B$2:$B$3001,$A125))</f>
        <v>0</v>
      </c>
      <c r="F125" s="21" t="n">
        <f aca="false">IF(OR($A125="",F$4=""),0,COUNTIFS(Formulas!$A$2:$A$3001,F$4,Formulas!$B$2:$B$3001,$A125))</f>
        <v>0</v>
      </c>
      <c r="G125" s="21" t="n">
        <f aca="false">IF(OR($A125="",G$4=""),0,COUNTIFS(Formulas!$A$2:$A$3001,G$4,Formulas!$B$2:$B$3001,$A125))</f>
        <v>0</v>
      </c>
      <c r="H125" s="21" t="n">
        <f aca="false">IF(OR($A125="",H$4=""),0,COUNTIFS(Formulas!$A$2:$A$3001,H$4,Formulas!$B$2:$B$3001,$A125))</f>
        <v>0</v>
      </c>
      <c r="I125" s="21" t="n">
        <f aca="false">IF(OR($A125="",I$4=""),0,COUNTIFS(Formulas!$A$2:$A$3001,I$4,Formulas!$B$2:$B$3001,$A125))</f>
        <v>0</v>
      </c>
      <c r="J125" s="21" t="n">
        <f aca="false">IF(OR($A125="",J$4=""),0,COUNTIFS(Formulas!$A$2:$A$3001,J$4,Formulas!$B$2:$B$3001,$A125))</f>
        <v>0</v>
      </c>
      <c r="K125" s="21" t="n">
        <f aca="false">IF(OR($A125="",K$4=""),0,COUNTIFS(Formulas!$A$2:$A$3001,K$4,Formulas!$B$2:$B$3001,$A125))</f>
        <v>0</v>
      </c>
      <c r="L125" s="21" t="n">
        <f aca="false">IF(OR($A125="",L$4=""),0,COUNTIFS(Formulas!$A$2:$A$3001,L$4,Formulas!$B$2:$B$3001,$A125))</f>
        <v>0</v>
      </c>
      <c r="M125" s="21" t="n">
        <f aca="false">IF(OR($A125="",M$4=""),0,COUNTIFS(Formulas!$A$2:$A$3001,M$4,Formulas!$B$2:$B$3001,$A125))</f>
        <v>0</v>
      </c>
      <c r="N125" s="21" t="n">
        <f aca="false">IF(OR($A125="",N$4=""),0,COUNTIFS(Formulas!$A$2:$A$3001,N$4,Formulas!$B$2:$B$3001,$A125))</f>
        <v>0</v>
      </c>
      <c r="O125" s="21" t="n">
        <f aca="false">IF(OR($A125="",O$4=""),0,COUNTIFS(Formulas!$A$2:$A$3001,O$4,Formulas!$B$2:$B$3001,$A125))</f>
        <v>0</v>
      </c>
      <c r="P125" s="21" t="n">
        <f aca="false">IF(OR($A125="",P$4=""),0,COUNTIFS(Formulas!$A$2:$A$3001,P$4,Formulas!$B$2:$B$3001,$A125))</f>
        <v>0</v>
      </c>
      <c r="Q125" s="21" t="n">
        <f aca="false">IF(OR($A125="",Q$4=""),0,COUNTIFS(Formulas!$A$2:$A$3001,Q$4,Formulas!$B$2:$B$3001,$A125))</f>
        <v>0</v>
      </c>
      <c r="R125" s="21" t="n">
        <f aca="false">IF(OR($A125="",R$4=""),0,COUNTIFS(Formulas!$A$2:$A$3001,R$4,Formulas!$B$2:$B$3001,$A125))</f>
        <v>0</v>
      </c>
      <c r="S125" s="21" t="n">
        <f aca="false">IF(OR($A125="",S$4=""),0,COUNTIFS(Formulas!$A$2:$A$3001,S$4,Formulas!$B$2:$B$3001,$A125))</f>
        <v>0</v>
      </c>
      <c r="T125" s="21" t="n">
        <f aca="false">IF(OR($A125="",T$4=""),0,COUNTIFS(Formulas!$A$2:$A$3001,T$4,Formulas!$B$2:$B$3001,$A125))</f>
        <v>0</v>
      </c>
      <c r="U125" s="21" t="n">
        <f aca="false">IF(OR($A125="",U$4=""),0,COUNTIFS(Formulas!$A$2:$A$3001,U$4,Formulas!$B$2:$B$3001,$A125))</f>
        <v>0</v>
      </c>
      <c r="V125" s="21" t="n">
        <f aca="false">IF(OR($A125="",V$4=""),0,COUNTIFS(Formulas!$A$2:$A$3001,V$4,Formulas!$B$2:$B$3001,$A125))</f>
        <v>0</v>
      </c>
      <c r="W125" s="21" t="n">
        <f aca="false">IF(OR($A125="",W$4=""),0,COUNTIFS(Formulas!$A$2:$A$3001,W$4,Formulas!$B$2:$B$3001,$A125))</f>
        <v>0</v>
      </c>
      <c r="X125" s="21" t="n">
        <f aca="false">IF(OR($A125="",X$4=""),0,COUNTIFS(Formulas!$A$2:$A$3001,X$4,Formulas!$B$2:$B$3001,$A125))</f>
        <v>0</v>
      </c>
      <c r="Y125" s="21" t="n">
        <f aca="false">IF(OR($A125="",Y$4=""),0,COUNTIFS(Formulas!$A$2:$A$3001,Y$4,Formulas!$B$2:$B$3001,$A125))</f>
        <v>0</v>
      </c>
      <c r="Z125" s="21" t="n">
        <f aca="false">IF(OR($A125="",Z$4=""),0,COUNTIFS(Formulas!$A$2:$A$3001,Z$4,Formulas!$B$2:$B$3001,$A125))</f>
        <v>0</v>
      </c>
      <c r="AA125" s="21" t="n">
        <f aca="false">IF(OR($A125="",AA$4=""),0,COUNTIFS(Formulas!$A$2:$A$3001,AA$4,Formulas!$B$2:$B$3001,$A125))</f>
        <v>0</v>
      </c>
      <c r="AB125" s="21" t="n">
        <f aca="false">IF(OR($A125="",AB$4=""),0,COUNTIFS(Formulas!$A$2:$A$3001,AB$4,Formulas!$B$2:$B$3001,$A125))</f>
        <v>0</v>
      </c>
      <c r="AC125" s="21" t="n">
        <f aca="false">IF(OR($A125="",AC$4=""),0,COUNTIFS(Formulas!$A$2:$A$3001,AC$4,Formulas!$B$2:$B$3001,$A125))</f>
        <v>0</v>
      </c>
      <c r="AD125" s="21" t="n">
        <f aca="false">IF(OR($A125="",AD$4=""),0,COUNTIFS(Formulas!$A$2:$A$3001,AD$4,Formulas!$B$2:$B$3001,$A125))</f>
        <v>0</v>
      </c>
      <c r="AE125" s="21" t="n">
        <f aca="false">IF(OR($A125="",AE$4=""),0,COUNTIFS(Formulas!$A$2:$A$3001,AE$4,Formulas!$B$2:$B$3001,$A125))</f>
        <v>0</v>
      </c>
      <c r="AF125" s="21" t="n">
        <f aca="false">IF(OR($A125="",AF$4=""),0,COUNTIFS(Formulas!$A$2:$A$3001,AF$4,Formulas!$B$2:$B$3001,$A125))</f>
        <v>0</v>
      </c>
      <c r="AG125" s="21" t="n">
        <f aca="false">IF(OR($A125="",AG$4=""),0,COUNTIFS(Formulas!$A$2:$A$3001,AG$4,Formulas!$B$2:$B$3001,$A125))</f>
        <v>0</v>
      </c>
      <c r="AH125" s="21" t="n">
        <f aca="false">IF(OR($A125="",AH$4=""),0,COUNTIFS(Formulas!$A$2:$A$3001,AH$4,Formulas!$B$2:$B$3001,$A125))</f>
        <v>0</v>
      </c>
      <c r="AI125" s="21" t="n">
        <f aca="false">IF(OR($A125="",AI$4=""),0,COUNTIFS(Formulas!$A$2:$A$3001,AI$4,Formulas!$B$2:$B$3001,$A125))</f>
        <v>0</v>
      </c>
      <c r="AJ125" s="21" t="n">
        <f aca="false">IF(OR($A125="",AJ$4=""),0,COUNTIFS(Formulas!$A$2:$A$3001,AJ$4,Formulas!$B$2:$B$3001,$A125))</f>
        <v>0</v>
      </c>
      <c r="AK125" s="21" t="n">
        <f aca="false">IF(OR($A125="",AK$4=""),0,COUNTIFS(Formulas!$A$2:$A$3001,AK$4,Formulas!$B$2:$B$3001,$A125))</f>
        <v>0</v>
      </c>
      <c r="AL125" s="21" t="n">
        <f aca="false">IF(OR($A125="",AL$4=""),0,COUNTIFS(Formulas!$A$2:$A$3001,AL$4,Formulas!$B$2:$B$3001,$A125))</f>
        <v>0</v>
      </c>
      <c r="AM125" s="21" t="n">
        <f aca="false">IF(OR($A125="",AM$4=""),0,COUNTIFS(Formulas!$A$2:$A$3001,AM$4,Formulas!$B$2:$B$3001,$A125))</f>
        <v>0</v>
      </c>
      <c r="AN125" s="21" t="n">
        <f aca="false">IF(OR($A125="",AN$4=""),0,COUNTIFS(Formulas!$A$2:$A$3001,AN$4,Formulas!$B$2:$B$3001,$A125))</f>
        <v>0</v>
      </c>
      <c r="AO125" s="21" t="n">
        <f aca="false">IF(OR($A125="",AO$4=""),0,COUNTIFS(Formulas!$A$2:$A$3001,AO$4,Formulas!$B$2:$B$3001,$A125))</f>
        <v>0</v>
      </c>
      <c r="AP125" s="21" t="n">
        <f aca="false">IF(OR($A125="",AP$4=""),0,COUNTIFS(Formulas!$A$2:$A$3001,AP$4,Formulas!$B$2:$B$3001,$A125))</f>
        <v>0</v>
      </c>
      <c r="AQ125" s="21" t="n">
        <f aca="false">IF(OR($A125="",AQ$4=""),0,COUNTIFS(Formulas!$A$2:$A$3001,AQ$4,Formulas!$B$2:$B$3001,$A125))</f>
        <v>0</v>
      </c>
      <c r="AR125" s="21" t="n">
        <f aca="false">IF(OR($A125="",AR$4=""),0,COUNTIFS(Formulas!$A$2:$A$3001,AR$4,Formulas!$B$2:$B$3001,$A125))</f>
        <v>0</v>
      </c>
      <c r="AS125" s="21" t="n">
        <f aca="false">IF(OR($A125="",AS$4=""),0,COUNTIFS(Formulas!$A$2:$A$3001,AS$4,Formulas!$B$2:$B$3001,$A125))</f>
        <v>0</v>
      </c>
      <c r="AT125" s="21" t="n">
        <f aca="false">IF(OR($A125="",AT$4=""),0,COUNTIFS(Formulas!$A$2:$A$3001,AT$4,Formulas!$B$2:$B$3001,$A125))</f>
        <v>0</v>
      </c>
      <c r="AU125" s="21" t="n">
        <f aca="false">IF(OR($A125="",AU$4=""),0,COUNTIFS(Formulas!$A$2:$A$3001,AU$4,Formulas!$B$2:$B$3001,$A125))</f>
        <v>0</v>
      </c>
      <c r="AV125" s="21" t="n">
        <f aca="false">IF(OR($A125="",AV$4=""),0,COUNTIFS(Formulas!$A$2:$A$3001,AV$4,Formulas!$B$2:$B$3001,$A125))</f>
        <v>0</v>
      </c>
      <c r="AW125" s="21" t="n">
        <f aca="false">IF(OR($A125="",AW$4=""),0,COUNTIFS(Formulas!$A$2:$A$3001,AW$4,Formulas!$B$2:$B$3001,$A125))</f>
        <v>0</v>
      </c>
      <c r="AX125" s="21" t="n">
        <f aca="false">IF(OR($A125="",AX$4=""),0,COUNTIFS(Formulas!$A$2:$A$3001,AX$4,Formulas!$B$2:$B$3001,$A125))</f>
        <v>0</v>
      </c>
      <c r="AY125" s="21" t="n">
        <f aca="false">IF(OR($A125="",AY$4=""),0,COUNTIFS(Formulas!$A$2:$A$3001,AY$4,Formulas!$B$2:$B$3001,$A125))</f>
        <v>0</v>
      </c>
      <c r="AZ125" s="21" t="n">
        <f aca="false">IF(OR($A125="",AZ$4=""),0,COUNTIFS(Formulas!$A$2:$A$3001,AZ$4,Formulas!$B$2:$B$3001,$A125))</f>
        <v>0</v>
      </c>
      <c r="BA125" s="21" t="n">
        <f aca="false">IF(OR($A125="",BA$4=""),0,COUNTIFS(Formulas!$A$2:$A$3001,BA$4,Formulas!$B$2:$B$3001,$A125))</f>
        <v>0</v>
      </c>
      <c r="BB125" s="21" t="n">
        <f aca="false">IF(OR($A125="",BB$4=""),0,COUNTIFS(Formulas!$A$2:$A$3001,BB$4,Formulas!$B$2:$B$3001,$A125))</f>
        <v>0</v>
      </c>
      <c r="BC125" s="21" t="n">
        <f aca="false">IF(OR($A125="",BC$4=""),0,COUNTIFS(Formulas!$A$2:$A$3001,BC$4,Formulas!$B$2:$B$3001,$A125))</f>
        <v>0</v>
      </c>
      <c r="BD125" s="21" t="n">
        <f aca="false">IF(OR($A125="",BD$4=""),0,COUNTIFS(Formulas!$A$2:$A$3001,BD$4,Formulas!$B$2:$B$3001,$A125))</f>
        <v>0</v>
      </c>
      <c r="BE125" s="21" t="n">
        <f aca="false">IF(OR($A125="",BE$4=""),0,COUNTIFS(Formulas!$A$2:$A$3001,BE$4,Formulas!$B$2:$B$3001,$A125))</f>
        <v>0</v>
      </c>
      <c r="BF125" s="21" t="n">
        <f aca="false">IF(OR($A125="",BF$4=""),0,COUNTIFS(Formulas!$A$2:$A$3001,BF$4,Formulas!$B$2:$B$3001,$A125))</f>
        <v>0</v>
      </c>
      <c r="BG125" s="21" t="n">
        <f aca="false">IF(OR($A125="",BG$4=""),0,COUNTIFS(Formulas!$A$2:$A$3001,BG$4,Formulas!$B$2:$B$3001,$A125))</f>
        <v>0</v>
      </c>
      <c r="BH125" s="21" t="n">
        <f aca="false">IF(OR($A125="",BH$4=""),0,COUNTIFS(Formulas!$A$2:$A$3001,BH$4,Formulas!$B$2:$B$3001,$A125))</f>
        <v>0</v>
      </c>
      <c r="BI125" s="21" t="n">
        <f aca="false">IF(OR($A125="",BI$4=""),0,COUNTIFS(Formulas!$A$2:$A$3001,BI$4,Formulas!$B$2:$B$3001,$A125))</f>
        <v>0</v>
      </c>
      <c r="BJ125" s="21" t="n">
        <f aca="false">IF(OR($A125="",BJ$4=""),0,COUNTIFS(Formulas!$A$2:$A$3001,BJ$4,Formulas!$B$2:$B$3001,$A125))</f>
        <v>0</v>
      </c>
      <c r="BK125" s="21" t="n">
        <f aca="false">IF(OR($A125="",BK$4=""),0,COUNTIFS(Formulas!$A$2:$A$3001,BK$4,Formulas!$B$2:$B$3001,$A125))</f>
        <v>0</v>
      </c>
      <c r="BL125" s="21" t="n">
        <f aca="false">IF(OR($A125="",BL$4=""),0,COUNTIFS(Formulas!$A$2:$A$3001,BL$4,Formulas!$B$2:$B$3001,$A125))</f>
        <v>0</v>
      </c>
      <c r="BM125" s="21" t="n">
        <f aca="false">IF(OR($A125="",BM$4=""),0,COUNTIFS(Formulas!$A$2:$A$3001,BM$4,Formulas!$B$2:$B$3001,$A125))</f>
        <v>0</v>
      </c>
      <c r="BN125" s="21" t="n">
        <f aca="false">IF(OR($A125="",BN$4=""),0,COUNTIFS(Formulas!$A$2:$A$3001,BN$4,Formulas!$B$2:$B$3001,$A125))</f>
        <v>0</v>
      </c>
      <c r="BO125" s="21" t="n">
        <f aca="false">IF(OR($A125="",BO$4=""),0,COUNTIFS(Formulas!$A$2:$A$3001,BO$4,Formulas!$B$2:$B$3001,$A125))</f>
        <v>0</v>
      </c>
      <c r="BP125" s="21" t="n">
        <f aca="false">IF(OR($A125="",BP$4=""),0,COUNTIFS(Formulas!$A$2:$A$3001,BP$4,Formulas!$B$2:$B$3001,$A125))</f>
        <v>0</v>
      </c>
      <c r="BQ125" s="21" t="n">
        <f aca="false">IF(OR($A125="",BQ$4=""),0,COUNTIFS(Formulas!$A$2:$A$3001,BQ$4,Formulas!$B$2:$B$3001,$A125))</f>
        <v>0</v>
      </c>
      <c r="BR125" s="21" t="n">
        <f aca="false">IF(OR($A125="",BR$4=""),0,COUNTIFS(Formulas!$A$2:$A$3001,BR$4,Formulas!$B$2:$B$3001,$A125))</f>
        <v>0</v>
      </c>
      <c r="BS125" s="21" t="n">
        <f aca="false">IF(OR($A125="",BS$4=""),0,COUNTIFS(Formulas!$A$2:$A$3001,BS$4,Formulas!$B$2:$B$3001,$A125))</f>
        <v>0</v>
      </c>
      <c r="BT125" s="21" t="n">
        <f aca="false">IF(OR($A125="",BT$4=""),0,COUNTIFS(Formulas!$A$2:$A$3001,BT$4,Formulas!$B$2:$B$3001,$A125))</f>
        <v>0</v>
      </c>
      <c r="BU125" s="21" t="n">
        <f aca="false">IF(OR($A125="",BU$4=""),0,COUNTIFS(Formulas!$A$2:$A$3001,BU$4,Formulas!$B$2:$B$3001,$A125))</f>
        <v>0</v>
      </c>
      <c r="BV125" s="21" t="n">
        <f aca="false">IF(OR($A125="",BV$4=""),0,COUNTIFS(Formulas!$A$2:$A$3001,BV$4,Formulas!$B$2:$B$3001,$A125))</f>
        <v>0</v>
      </c>
      <c r="BW125" s="21" t="n">
        <f aca="false">IF(OR($A125="",BW$4=""),0,COUNTIFS(Formulas!$A$2:$A$3001,BW$4,Formulas!$B$2:$B$3001,$A125))</f>
        <v>0</v>
      </c>
      <c r="BX125" s="21" t="n">
        <f aca="false">IF(OR($A125="",BX$4=""),0,COUNTIFS(Formulas!$A$2:$A$3001,BX$4,Formulas!$B$2:$B$3001,$A125))</f>
        <v>0</v>
      </c>
      <c r="BY125" s="21" t="n">
        <f aca="false">IF(OR($A125="",BY$4=""),0,COUNTIFS(Formulas!$A$2:$A$3001,BY$4,Formulas!$B$2:$B$3001,$A125))</f>
        <v>0</v>
      </c>
      <c r="BZ125" s="21" t="n">
        <f aca="false">IF(OR($A125="",BZ$4=""),0,COUNTIFS(Formulas!$A$2:$A$3001,BZ$4,Formulas!$B$2:$B$3001,$A125))</f>
        <v>0</v>
      </c>
      <c r="CA125" s="21" t="n">
        <f aca="false">IF(OR($A125="",CA$4=""),0,COUNTIFS(Formulas!$A$2:$A$3001,CA$4,Formulas!$B$2:$B$3001,$A125))</f>
        <v>0</v>
      </c>
      <c r="CB125" s="21" t="n">
        <f aca="false">IF(OR($A125="",CB$4=""),0,COUNTIFS(Formulas!$A$2:$A$3001,CB$4,Formulas!$B$2:$B$3001,$A125))</f>
        <v>0</v>
      </c>
      <c r="CC125" s="21" t="n">
        <f aca="false">IF(OR($A125="",CC$4=""),0,COUNTIFS(Formulas!$A$2:$A$3001,CC$4,Formulas!$B$2:$B$3001,$A125))</f>
        <v>0</v>
      </c>
      <c r="CD125" s="21" t="n">
        <f aca="false">IF(OR($A125="",CD$4=""),0,COUNTIFS(Formulas!$A$2:$A$3001,CD$4,Formulas!$B$2:$B$3001,$A125))</f>
        <v>0</v>
      </c>
      <c r="CE125" s="21" t="n">
        <f aca="false">IF(OR($A125="",CE$4=""),0,COUNTIFS(Formulas!$A$2:$A$3001,CE$4,Formulas!$B$2:$B$3001,$A125))</f>
        <v>1</v>
      </c>
      <c r="CF125" s="21" t="n">
        <f aca="false">IF(OR($A125="",CF$4=""),0,COUNTIFS(Formulas!$A$2:$A$3001,CF$4,Formulas!$B$2:$B$3001,$A125))</f>
        <v>0</v>
      </c>
      <c r="CG125" s="21" t="n">
        <f aca="false">IF(OR($A125="",CG$4=""),0,COUNTIFS(Formulas!$A$2:$A$3001,CG$4,Formulas!$B$2:$B$3001,$A125))</f>
        <v>0</v>
      </c>
      <c r="CH125" s="21" t="n">
        <f aca="false">IF(OR($A125="",CH$4=""),0,COUNTIFS(Formulas!$A$2:$A$3001,CH$4,Formulas!$B$2:$B$3001,$A125))</f>
        <v>0</v>
      </c>
      <c r="CI125" s="21" t="n">
        <f aca="false">IF(OR($A125="",CI$4=""),0,COUNTIFS(Formulas!$A$2:$A$3001,CI$4,Formulas!$B$2:$B$3001,$A125))</f>
        <v>0</v>
      </c>
      <c r="CJ125" s="21" t="n">
        <f aca="false">IF(OR($A125="",CJ$4=""),0,COUNTIFS(Formulas!$A$2:$A$3001,CJ$4,Formulas!$B$2:$B$3001,$A125))</f>
        <v>0</v>
      </c>
      <c r="CK125" s="21" t="n">
        <f aca="false">IF(OR($A125="",CK$4=""),0,COUNTIFS(Formulas!$A$2:$A$3001,CK$4,Formulas!$B$2:$B$3001,$A125))</f>
        <v>0</v>
      </c>
      <c r="CL125" s="21" t="n">
        <f aca="false">IF(OR($A125="",CL$4=""),0,COUNTIFS(Formulas!$A$2:$A$3001,CL$4,Formulas!$B$2:$B$3001,$A125))</f>
        <v>0</v>
      </c>
      <c r="CM125" s="21" t="n">
        <f aca="false">IF(OR($A125="",CM$4=""),0,COUNTIFS(Formulas!$A$2:$A$3001,CM$4,Formulas!$B$2:$B$3001,$A125))</f>
        <v>0</v>
      </c>
      <c r="CN125" s="21" t="n">
        <f aca="false">IF(OR($A125="",CN$4=""),0,COUNTIFS(Formulas!$A$2:$A$3001,CN$4,Formulas!$B$2:$B$3001,$A125))</f>
        <v>0</v>
      </c>
      <c r="CO125" s="21" t="n">
        <f aca="false">IF(OR($A125="",CO$4=""),0,COUNTIFS(Formulas!$A$2:$A$3001,CO$4,Formulas!$B$2:$B$3001,$A125))</f>
        <v>0</v>
      </c>
      <c r="CP125" s="21" t="n">
        <f aca="false">IF(OR($A125="",CP$4=""),0,COUNTIFS(Formulas!$A$2:$A$3001,CP$4,Formulas!$B$2:$B$3001,$A125))</f>
        <v>0</v>
      </c>
      <c r="CQ125" s="21" t="n">
        <f aca="false">IF(OR($A125="",CQ$4=""),0,COUNTIFS(Formulas!$A$2:$A$3001,CQ$4,Formulas!$B$2:$B$3001,$A125))</f>
        <v>0</v>
      </c>
      <c r="CR125" s="21" t="n">
        <f aca="false">IF(OR($A125="",CR$4=""),0,COUNTIFS(Formulas!$A$2:$A$3001,CR$4,Formulas!$B$2:$B$3001,$A125))</f>
        <v>0</v>
      </c>
      <c r="CS125" s="21" t="n">
        <f aca="false">IF(OR($A125="",CS$4=""),0,COUNTIFS(Formulas!$A$2:$A$3001,CS$4,Formulas!$B$2:$B$3001,$A125))</f>
        <v>0</v>
      </c>
      <c r="CT125" s="21" t="n">
        <f aca="false">IF(OR($A125="",CT$4=""),0,COUNTIFS(Formulas!$A$2:$A$3001,CT$4,Formulas!$B$2:$B$3001,$A125))</f>
        <v>0</v>
      </c>
      <c r="CU125" s="21" t="n">
        <f aca="false">IF(OR($A125="",CU$4=""),0,COUNTIFS(Formulas!$A$2:$A$3001,CU$4,Formulas!$B$2:$B$3001,$A125))</f>
        <v>0</v>
      </c>
      <c r="CV125" s="21" t="n">
        <f aca="false">IF(OR($A125="",CV$4=""),0,COUNTIFS(Formulas!$A$2:$A$3001,CV$4,Formulas!$B$2:$B$3001,$A125))</f>
        <v>0</v>
      </c>
      <c r="CW125" s="21" t="n">
        <f aca="false">IF(OR($A125="",CW$4=""),0,COUNTIFS(Formulas!$A$2:$A$3001,CW$4,Formulas!$B$2:$B$3001,$A125))</f>
        <v>0</v>
      </c>
      <c r="CX125" s="21" t="n">
        <f aca="false">IF(OR($A125="",CX$4=""),0,COUNTIFS(Formulas!$A$2:$A$3001,CX$4,Formulas!$B$2:$B$3001,$A125))</f>
        <v>0</v>
      </c>
      <c r="CY125" s="21" t="n">
        <f aca="false">IF(OR($A125="",CY$4=""),0,COUNTIFS(Formulas!$A$2:$A$3001,CY$4,Formulas!$B$2:$B$3001,$A125))</f>
        <v>0</v>
      </c>
      <c r="CZ125" s="21" t="n">
        <f aca="false">IF(OR($A125="",CZ$4=""),0,COUNTIFS(Formulas!$A$2:$A$3001,CZ$4,Formulas!$B$2:$B$3001,$A125))</f>
        <v>0</v>
      </c>
      <c r="DA125" s="21" t="n">
        <f aca="false">IF(OR($A125="",DA$4=""),0,COUNTIFS(Formulas!$A$2:$A$3001,DA$4,Formulas!$B$2:$B$3001,$A125))</f>
        <v>0</v>
      </c>
      <c r="DB125" s="21" t="n">
        <f aca="false">IF(OR($A125="",DB$4=""),0,COUNTIFS(Formulas!$A$2:$A$3001,DB$4,Formulas!$B$2:$B$3001,$A125))</f>
        <v>0</v>
      </c>
      <c r="DC125" s="21" t="n">
        <f aca="false">IF(OR($A125="",DC$4=""),0,COUNTIFS(Formulas!$A$2:$A$3001,DC$4,Formulas!$B$2:$B$3001,$A125))</f>
        <v>0</v>
      </c>
      <c r="DD125" s="21" t="n">
        <f aca="false">IF(OR($A125="",DD$4=""),0,COUNTIFS(Formulas!$A$2:$A$3001,DD$4,Formulas!$B$2:$B$3001,$A125))</f>
        <v>0</v>
      </c>
      <c r="DE125" s="21" t="n">
        <f aca="false">IF(OR($A125="",DE$4=""),0,COUNTIFS(Formulas!$A$2:$A$3001,DE$4,Formulas!$B$2:$B$3001,$A125))</f>
        <v>0</v>
      </c>
      <c r="DF125" s="21" t="n">
        <f aca="false">IF(OR($A125="",DF$4=""),0,COUNTIFS(Formulas!$A$2:$A$3001,DF$4,Formulas!$B$2:$B$3001,$A125))</f>
        <v>0</v>
      </c>
      <c r="DG125" s="21" t="n">
        <f aca="false">IF(OR($A125="",DG$4=""),0,COUNTIFS(Formulas!$A$2:$A$3001,DG$4,Formulas!$B$2:$B$3001,$A125))</f>
        <v>0</v>
      </c>
      <c r="DH125" s="21" t="n">
        <f aca="false">IF(OR($A125="",DH$4=""),0,COUNTIFS(Formulas!$A$2:$A$3001,DH$4,Formulas!$B$2:$B$3001,$A125))</f>
        <v>0</v>
      </c>
      <c r="DI125" s="21" t="n">
        <f aca="false">IF(OR($A125="",DI$4=""),0,COUNTIFS(Formulas!$A$2:$A$3001,DI$4,Formulas!$B$2:$B$3001,$A125))</f>
        <v>0</v>
      </c>
      <c r="DJ125" s="21" t="n">
        <f aca="false">IF(OR($A125="",DJ$4=""),0,COUNTIFS(Formulas!$A$2:$A$3001,DJ$4,Formulas!$B$2:$B$3001,$A125))</f>
        <v>0</v>
      </c>
      <c r="DK125" s="21" t="n">
        <f aca="false">IF(OR($A125="",DK$4=""),0,COUNTIFS(Formulas!$A$2:$A$3001,DK$4,Formulas!$B$2:$B$3001,$A125))</f>
        <v>0</v>
      </c>
      <c r="DL125" s="21" t="n">
        <f aca="false">IF(OR($A125="",DL$4=""),0,COUNTIFS(Formulas!$A$2:$A$3001,DL$4,Formulas!$B$2:$B$3001,$A125))</f>
        <v>0</v>
      </c>
      <c r="DM125" s="21" t="n">
        <f aca="false">IF(OR($A125="",DM$4=""),0,COUNTIFS(Formulas!$A$2:$A$3001,DM$4,Formulas!$B$2:$B$3001,$A125))</f>
        <v>0</v>
      </c>
      <c r="DN125" s="21" t="n">
        <f aca="false">IF(OR($A125="",DN$4=""),0,COUNTIFS(Formulas!$A$2:$A$3001,DN$4,Formulas!$B$2:$B$3001,$A125))</f>
        <v>0</v>
      </c>
      <c r="DO125" s="21" t="n">
        <f aca="false">IF(OR($A125="",DO$4=""),0,COUNTIFS(Formulas!$A$2:$A$3001,DO$4,Formulas!$B$2:$B$3001,$A125))</f>
        <v>0</v>
      </c>
      <c r="DP125" s="21" t="n">
        <f aca="false">IF(OR($A125="",DP$4=""),0,COUNTIFS(Formulas!$A$2:$A$3001,DP$4,Formulas!$B$2:$B$3001,$A125))</f>
        <v>0</v>
      </c>
      <c r="DQ125" s="21" t="n">
        <f aca="false">IF(OR($A125="",DQ$4=""),0,COUNTIFS(Formulas!$A$2:$A$3001,DQ$4,Formulas!$B$2:$B$3001,$A125))</f>
        <v>0</v>
      </c>
      <c r="DR125" s="21" t="n">
        <f aca="false">IF(OR($A125="",DR$4=""),0,COUNTIFS(Formulas!$A$2:$A$3001,DR$4,Formulas!$B$2:$B$3001,$A125))</f>
        <v>0</v>
      </c>
      <c r="DS125" s="21" t="n">
        <f aca="false">IF(OR($A125="",DS$4=""),0,COUNTIFS(Formulas!$A$2:$A$3001,DS$4,Formulas!$B$2:$B$3001,$A125))</f>
        <v>0</v>
      </c>
      <c r="DT125" s="21" t="n">
        <f aca="false">IF(OR($A125="",DT$4=""),0,COUNTIFS(Formulas!$A$2:$A$3001,DT$4,Formulas!$B$2:$B$3001,$A125))</f>
        <v>0</v>
      </c>
      <c r="DU125" s="21" t="n">
        <f aca="false">IF(OR($A125="",DU$4=""),0,COUNTIFS(Formulas!$A$2:$A$3001,DU$4,Formulas!$B$2:$B$3001,$A125))</f>
        <v>0</v>
      </c>
      <c r="DV125" s="21" t="n">
        <f aca="false">IF(OR($A125="",DV$4=""),0,COUNTIFS(Formulas!$A$2:$A$3001,DV$4,Formulas!$B$2:$B$3001,$A125))</f>
        <v>0</v>
      </c>
      <c r="DW125" s="21" t="n">
        <f aca="false">IF(OR($A125="",DW$4=""),0,COUNTIFS(Formulas!$A$2:$A$3001,DW$4,Formulas!$B$2:$B$3001,$A125))</f>
        <v>0</v>
      </c>
      <c r="DX125" s="21" t="n">
        <f aca="false">IF(OR($A125="",DX$4=""),0,COUNTIFS(Formulas!$A$2:$A$3001,DX$4,Formulas!$B$2:$B$3001,$A125))</f>
        <v>0</v>
      </c>
      <c r="DY125" s="21" t="n">
        <f aca="false">IF(OR($A125="",DY$4=""),0,COUNTIFS(Formulas!$A$2:$A$3001,DY$4,Formulas!$B$2:$B$3001,$A125))</f>
        <v>0</v>
      </c>
      <c r="DZ125" s="21" t="n">
        <f aca="false">IF(OR($A125="",DZ$4=""),0,COUNTIFS(Formulas!$A$2:$A$3001,DZ$4,Formulas!$B$2:$B$3001,$A125))</f>
        <v>0</v>
      </c>
      <c r="EA125" s="21" t="n">
        <f aca="false">IF(OR($A125="",EA$4=""),0,COUNTIFS(Formulas!$A$2:$A$3001,EA$4,Formulas!$B$2:$B$3001,$A125))</f>
        <v>0</v>
      </c>
      <c r="EB125" s="21" t="n">
        <f aca="false">IF(OR($A125="",EB$4=""),0,COUNTIFS(Formulas!$A$2:$A$3001,EB$4,Formulas!$B$2:$B$3001,$A125))</f>
        <v>0</v>
      </c>
      <c r="EC125" s="21" t="n">
        <f aca="false">IF(OR($A125="",EC$4=""),0,COUNTIFS(Formulas!$A$2:$A$3001,EC$4,Formulas!$B$2:$B$3001,$A125))</f>
        <v>0</v>
      </c>
      <c r="ED125" s="21" t="n">
        <f aca="false">IF(OR($A125="",ED$4=""),0,COUNTIFS(Formulas!$A$2:$A$3001,ED$4,Formulas!$B$2:$B$3001,$A125))</f>
        <v>0</v>
      </c>
      <c r="EE125" s="21" t="n">
        <f aca="false">IF(OR($A125="",EE$4=""),0,COUNTIFS(Formulas!$A$2:$A$3001,EE$4,Formulas!$B$2:$B$3001,$A125))</f>
        <v>0</v>
      </c>
      <c r="EF125" s="21" t="n">
        <f aca="false">IF(OR($A125="",EF$4=""),0,COUNTIFS(Formulas!$A$2:$A$3001,EF$4,Formulas!$B$2:$B$3001,$A125))</f>
        <v>0</v>
      </c>
      <c r="EG125" s="21" t="n">
        <f aca="false">IF(OR($A125="",EG$4=""),0,COUNTIFS(Formulas!$A$2:$A$3001,EG$4,Formulas!$B$2:$B$3001,$A125))</f>
        <v>0</v>
      </c>
      <c r="EH125" s="21" t="n">
        <f aca="false">IF(OR($A125="",EH$4=""),0,COUNTIFS(Formulas!$A$2:$A$3001,EH$4,Formulas!$B$2:$B$3001,$A125))</f>
        <v>0</v>
      </c>
      <c r="EI125" s="21" t="n">
        <f aca="false">IF(OR($A125="",EI$4=""),0,COUNTIFS(Formulas!$A$2:$A$3001,EI$4,Formulas!$B$2:$B$3001,$A125))</f>
        <v>0</v>
      </c>
      <c r="EJ125" s="21" t="n">
        <f aca="false">IF(OR($A125="",EJ$4=""),0,COUNTIFS(Formulas!$A$2:$A$3001,EJ$4,Formulas!$B$2:$B$3001,$A125))</f>
        <v>0</v>
      </c>
      <c r="EK125" s="21" t="n">
        <f aca="false">IF(OR($A125="",EK$4=""),0,COUNTIFS(Formulas!$A$2:$A$3001,EK$4,Formulas!$B$2:$B$3001,$A125))</f>
        <v>0</v>
      </c>
      <c r="EL125" s="21" t="n">
        <f aca="false">IF(OR($A125="",EL$4=""),0,COUNTIFS(Formulas!$A$2:$A$3001,EL$4,Formulas!$B$2:$B$3001,$A125))</f>
        <v>0</v>
      </c>
      <c r="EM125" s="21" t="n">
        <f aca="false">IF(OR($A125="",EM$4=""),0,COUNTIFS(Formulas!$A$2:$A$3001,EM$4,Formulas!$B$2:$B$3001,$A125))</f>
        <v>0</v>
      </c>
      <c r="EN125" s="21" t="n">
        <f aca="false">IF(OR($A125="",EN$4=""),0,COUNTIFS(Formulas!$A$2:$A$3001,EN$4,Formulas!$B$2:$B$3001,$A125))</f>
        <v>0</v>
      </c>
      <c r="EO125" s="21" t="n">
        <f aca="false">IF(OR($A125="",EO$4=""),0,COUNTIFS(Formulas!$A$2:$A$3001,EO$4,Formulas!$B$2:$B$3001,$A125))</f>
        <v>0</v>
      </c>
      <c r="EP125" s="21" t="n">
        <f aca="false">IF(OR($A125="",EP$4=""),0,COUNTIFS(Formulas!$A$2:$A$3001,EP$4,Formulas!$B$2:$B$3001,$A125))</f>
        <v>0</v>
      </c>
      <c r="EQ125" s="21" t="n">
        <f aca="false">IF(OR($A125="",EQ$4=""),0,COUNTIFS(Formulas!$A$2:$A$3001,EQ$4,Formulas!$B$2:$B$3001,$A125))</f>
        <v>0</v>
      </c>
      <c r="ER125" s="21" t="n">
        <f aca="false">IF(OR($A125="",ER$4=""),0,COUNTIFS(Formulas!$A$2:$A$3001,ER$4,Formulas!$B$2:$B$3001,$A125))</f>
        <v>0</v>
      </c>
      <c r="ES125" s="21" t="n">
        <f aca="false">IF(OR($A125="",ES$4=""),0,COUNTIFS(Formulas!$A$2:$A$3001,ES$4,Formulas!$B$2:$B$3001,$A125))</f>
        <v>0</v>
      </c>
      <c r="ET125" s="21" t="n">
        <f aca="false">IF(OR($A125="",ET$4=""),0,COUNTIFS(Formulas!$A$2:$A$3001,ET$4,Formulas!$B$2:$B$3001,$A125))</f>
        <v>0</v>
      </c>
      <c r="EU125" s="21" t="n">
        <f aca="false">IF(OR($A125="",EU$4=""),0,COUNTIFS(Formulas!$A$2:$A$3001,EU$4,Formulas!$B$2:$B$3001,$A125))</f>
        <v>0</v>
      </c>
      <c r="EV125" s="21" t="n">
        <f aca="false">IF(OR($A125="",EV$4=""),0,COUNTIFS(Formulas!$A$2:$A$3001,EV$4,Formulas!$B$2:$B$3001,$A125))</f>
        <v>0</v>
      </c>
    </row>
    <row r="126" customFormat="false" ht="15" hidden="false" customHeight="false" outlineLevel="0" collapsed="false">
      <c r="A126" s="13" t="str">
        <f aca="false">IF(INDEX(Materials!$A$2:$A$301,122)="","",INDEX(Materials!$A$2:$A$301,122))</f>
        <v>Lactose Monohydrate</v>
      </c>
      <c r="B126" s="19" t="n">
        <f aca="false">IF(A126="","",COUNTIF(C126:EV126,"&gt;0"))</f>
        <v>9</v>
      </c>
      <c r="C126" s="21" t="n">
        <f aca="false">IF(OR($A126="",C$4=""),0,COUNTIFS(Formulas!$A$2:$A$3001,C$4,Formulas!$B$2:$B$3001,$A126))</f>
        <v>0</v>
      </c>
      <c r="D126" s="21" t="n">
        <f aca="false">IF(OR($A126="",D$4=""),0,COUNTIFS(Formulas!$A$2:$A$3001,D$4,Formulas!$B$2:$B$3001,$A126))</f>
        <v>0</v>
      </c>
      <c r="E126" s="21" t="n">
        <f aca="false">IF(OR($A126="",E$4=""),0,COUNTIFS(Formulas!$A$2:$A$3001,E$4,Formulas!$B$2:$B$3001,$A126))</f>
        <v>0</v>
      </c>
      <c r="F126" s="21" t="n">
        <f aca="false">IF(OR($A126="",F$4=""),0,COUNTIFS(Formulas!$A$2:$A$3001,F$4,Formulas!$B$2:$B$3001,$A126))</f>
        <v>0</v>
      </c>
      <c r="G126" s="21" t="n">
        <f aca="false">IF(OR($A126="",G$4=""),0,COUNTIFS(Formulas!$A$2:$A$3001,G$4,Formulas!$B$2:$B$3001,$A126))</f>
        <v>0</v>
      </c>
      <c r="H126" s="21" t="n">
        <f aca="false">IF(OR($A126="",H$4=""),0,COUNTIFS(Formulas!$A$2:$A$3001,H$4,Formulas!$B$2:$B$3001,$A126))</f>
        <v>0</v>
      </c>
      <c r="I126" s="21" t="n">
        <f aca="false">IF(OR($A126="",I$4=""),0,COUNTIFS(Formulas!$A$2:$A$3001,I$4,Formulas!$B$2:$B$3001,$A126))</f>
        <v>1</v>
      </c>
      <c r="J126" s="21" t="n">
        <f aca="false">IF(OR($A126="",J$4=""),0,COUNTIFS(Formulas!$A$2:$A$3001,J$4,Formulas!$B$2:$B$3001,$A126))</f>
        <v>1</v>
      </c>
      <c r="K126" s="21" t="n">
        <f aca="false">IF(OR($A126="",K$4=""),0,COUNTIFS(Formulas!$A$2:$A$3001,K$4,Formulas!$B$2:$B$3001,$A126))</f>
        <v>0</v>
      </c>
      <c r="L126" s="21" t="n">
        <f aca="false">IF(OR($A126="",L$4=""),0,COUNTIFS(Formulas!$A$2:$A$3001,L$4,Formulas!$B$2:$B$3001,$A126))</f>
        <v>0</v>
      </c>
      <c r="M126" s="21" t="n">
        <f aca="false">IF(OR($A126="",M$4=""),0,COUNTIFS(Formulas!$A$2:$A$3001,M$4,Formulas!$B$2:$B$3001,$A126))</f>
        <v>0</v>
      </c>
      <c r="N126" s="21" t="n">
        <f aca="false">IF(OR($A126="",N$4=""),0,COUNTIFS(Formulas!$A$2:$A$3001,N$4,Formulas!$B$2:$B$3001,$A126))</f>
        <v>0</v>
      </c>
      <c r="O126" s="21" t="n">
        <f aca="false">IF(OR($A126="",O$4=""),0,COUNTIFS(Formulas!$A$2:$A$3001,O$4,Formulas!$B$2:$B$3001,$A126))</f>
        <v>0</v>
      </c>
      <c r="P126" s="21" t="n">
        <f aca="false">IF(OR($A126="",P$4=""),0,COUNTIFS(Formulas!$A$2:$A$3001,P$4,Formulas!$B$2:$B$3001,$A126))</f>
        <v>0</v>
      </c>
      <c r="Q126" s="21" t="n">
        <f aca="false">IF(OR($A126="",Q$4=""),0,COUNTIFS(Formulas!$A$2:$A$3001,Q$4,Formulas!$B$2:$B$3001,$A126))</f>
        <v>0</v>
      </c>
      <c r="R126" s="21" t="n">
        <f aca="false">IF(OR($A126="",R$4=""),0,COUNTIFS(Formulas!$A$2:$A$3001,R$4,Formulas!$B$2:$B$3001,$A126))</f>
        <v>0</v>
      </c>
      <c r="S126" s="21" t="n">
        <f aca="false">IF(OR($A126="",S$4=""),0,COUNTIFS(Formulas!$A$2:$A$3001,S$4,Formulas!$B$2:$B$3001,$A126))</f>
        <v>0</v>
      </c>
      <c r="T126" s="21" t="n">
        <f aca="false">IF(OR($A126="",T$4=""),0,COUNTIFS(Formulas!$A$2:$A$3001,T$4,Formulas!$B$2:$B$3001,$A126))</f>
        <v>0</v>
      </c>
      <c r="U126" s="21" t="n">
        <f aca="false">IF(OR($A126="",U$4=""),0,COUNTIFS(Formulas!$A$2:$A$3001,U$4,Formulas!$B$2:$B$3001,$A126))</f>
        <v>0</v>
      </c>
      <c r="V126" s="21" t="n">
        <f aca="false">IF(OR($A126="",V$4=""),0,COUNTIFS(Formulas!$A$2:$A$3001,V$4,Formulas!$B$2:$B$3001,$A126))</f>
        <v>0</v>
      </c>
      <c r="W126" s="21" t="n">
        <f aca="false">IF(OR($A126="",W$4=""),0,COUNTIFS(Formulas!$A$2:$A$3001,W$4,Formulas!$B$2:$B$3001,$A126))</f>
        <v>2</v>
      </c>
      <c r="X126" s="21" t="n">
        <f aca="false">IF(OR($A126="",X$4=""),0,COUNTIFS(Formulas!$A$2:$A$3001,X$4,Formulas!$B$2:$B$3001,$A126))</f>
        <v>2</v>
      </c>
      <c r="Y126" s="21" t="n">
        <f aca="false">IF(OR($A126="",Y$4=""),0,COUNTIFS(Formulas!$A$2:$A$3001,Y$4,Formulas!$B$2:$B$3001,$A126))</f>
        <v>0</v>
      </c>
      <c r="Z126" s="21" t="n">
        <f aca="false">IF(OR($A126="",Z$4=""),0,COUNTIFS(Formulas!$A$2:$A$3001,Z$4,Formulas!$B$2:$B$3001,$A126))</f>
        <v>1</v>
      </c>
      <c r="AA126" s="21" t="n">
        <f aca="false">IF(OR($A126="",AA$4=""),0,COUNTIFS(Formulas!$A$2:$A$3001,AA$4,Formulas!$B$2:$B$3001,$A126))</f>
        <v>0</v>
      </c>
      <c r="AB126" s="21" t="n">
        <f aca="false">IF(OR($A126="",AB$4=""),0,COUNTIFS(Formulas!$A$2:$A$3001,AB$4,Formulas!$B$2:$B$3001,$A126))</f>
        <v>0</v>
      </c>
      <c r="AC126" s="21" t="n">
        <f aca="false">IF(OR($A126="",AC$4=""),0,COUNTIFS(Formulas!$A$2:$A$3001,AC$4,Formulas!$B$2:$B$3001,$A126))</f>
        <v>0</v>
      </c>
      <c r="AD126" s="21" t="n">
        <f aca="false">IF(OR($A126="",AD$4=""),0,COUNTIFS(Formulas!$A$2:$A$3001,AD$4,Formulas!$B$2:$B$3001,$A126))</f>
        <v>0</v>
      </c>
      <c r="AE126" s="21" t="n">
        <f aca="false">IF(OR($A126="",AE$4=""),0,COUNTIFS(Formulas!$A$2:$A$3001,AE$4,Formulas!$B$2:$B$3001,$A126))</f>
        <v>0</v>
      </c>
      <c r="AF126" s="21" t="n">
        <f aca="false">IF(OR($A126="",AF$4=""),0,COUNTIFS(Formulas!$A$2:$A$3001,AF$4,Formulas!$B$2:$B$3001,$A126))</f>
        <v>0</v>
      </c>
      <c r="AG126" s="21" t="n">
        <f aca="false">IF(OR($A126="",AG$4=""),0,COUNTIFS(Formulas!$A$2:$A$3001,AG$4,Formulas!$B$2:$B$3001,$A126))</f>
        <v>0</v>
      </c>
      <c r="AH126" s="21" t="n">
        <f aca="false">IF(OR($A126="",AH$4=""),0,COUNTIFS(Formulas!$A$2:$A$3001,AH$4,Formulas!$B$2:$B$3001,$A126))</f>
        <v>0</v>
      </c>
      <c r="AI126" s="21" t="n">
        <f aca="false">IF(OR($A126="",AI$4=""),0,COUNTIFS(Formulas!$A$2:$A$3001,AI$4,Formulas!$B$2:$B$3001,$A126))</f>
        <v>1</v>
      </c>
      <c r="AJ126" s="21" t="n">
        <f aca="false">IF(OR($A126="",AJ$4=""),0,COUNTIFS(Formulas!$A$2:$A$3001,AJ$4,Formulas!$B$2:$B$3001,$A126))</f>
        <v>1</v>
      </c>
      <c r="AK126" s="21" t="n">
        <f aca="false">IF(OR($A126="",AK$4=""),0,COUNTIFS(Formulas!$A$2:$A$3001,AK$4,Formulas!$B$2:$B$3001,$A126))</f>
        <v>0</v>
      </c>
      <c r="AL126" s="21" t="n">
        <f aca="false">IF(OR($A126="",AL$4=""),0,COUNTIFS(Formulas!$A$2:$A$3001,AL$4,Formulas!$B$2:$B$3001,$A126))</f>
        <v>0</v>
      </c>
      <c r="AM126" s="21" t="n">
        <f aca="false">IF(OR($A126="",AM$4=""),0,COUNTIFS(Formulas!$A$2:$A$3001,AM$4,Formulas!$B$2:$B$3001,$A126))</f>
        <v>0</v>
      </c>
      <c r="AN126" s="21" t="n">
        <f aca="false">IF(OR($A126="",AN$4=""),0,COUNTIFS(Formulas!$A$2:$A$3001,AN$4,Formulas!$B$2:$B$3001,$A126))</f>
        <v>0</v>
      </c>
      <c r="AO126" s="21" t="n">
        <f aca="false">IF(OR($A126="",AO$4=""),0,COUNTIFS(Formulas!$A$2:$A$3001,AO$4,Formulas!$B$2:$B$3001,$A126))</f>
        <v>0</v>
      </c>
      <c r="AP126" s="21" t="n">
        <f aca="false">IF(OR($A126="",AP$4=""),0,COUNTIFS(Formulas!$A$2:$A$3001,AP$4,Formulas!$B$2:$B$3001,$A126))</f>
        <v>0</v>
      </c>
      <c r="AQ126" s="21" t="n">
        <f aca="false">IF(OR($A126="",AQ$4=""),0,COUNTIFS(Formulas!$A$2:$A$3001,AQ$4,Formulas!$B$2:$B$3001,$A126))</f>
        <v>0</v>
      </c>
      <c r="AR126" s="21" t="n">
        <f aca="false">IF(OR($A126="",AR$4=""),0,COUNTIFS(Formulas!$A$2:$A$3001,AR$4,Formulas!$B$2:$B$3001,$A126))</f>
        <v>0</v>
      </c>
      <c r="AS126" s="21" t="n">
        <f aca="false">IF(OR($A126="",AS$4=""),0,COUNTIFS(Formulas!$A$2:$A$3001,AS$4,Formulas!$B$2:$B$3001,$A126))</f>
        <v>0</v>
      </c>
      <c r="AT126" s="21" t="n">
        <f aca="false">IF(OR($A126="",AT$4=""),0,COUNTIFS(Formulas!$A$2:$A$3001,AT$4,Formulas!$B$2:$B$3001,$A126))</f>
        <v>0</v>
      </c>
      <c r="AU126" s="21" t="n">
        <f aca="false">IF(OR($A126="",AU$4=""),0,COUNTIFS(Formulas!$A$2:$A$3001,AU$4,Formulas!$B$2:$B$3001,$A126))</f>
        <v>0</v>
      </c>
      <c r="AV126" s="21" t="n">
        <f aca="false">IF(OR($A126="",AV$4=""),0,COUNTIFS(Formulas!$A$2:$A$3001,AV$4,Formulas!$B$2:$B$3001,$A126))</f>
        <v>1</v>
      </c>
      <c r="AW126" s="21" t="n">
        <f aca="false">IF(OR($A126="",AW$4=""),0,COUNTIFS(Formulas!$A$2:$A$3001,AW$4,Formulas!$B$2:$B$3001,$A126))</f>
        <v>1</v>
      </c>
      <c r="AX126" s="21" t="n">
        <f aca="false">IF(OR($A126="",AX$4=""),0,COUNTIFS(Formulas!$A$2:$A$3001,AX$4,Formulas!$B$2:$B$3001,$A126))</f>
        <v>0</v>
      </c>
      <c r="AY126" s="21" t="n">
        <f aca="false">IF(OR($A126="",AY$4=""),0,COUNTIFS(Formulas!$A$2:$A$3001,AY$4,Formulas!$B$2:$B$3001,$A126))</f>
        <v>0</v>
      </c>
      <c r="AZ126" s="21" t="n">
        <f aca="false">IF(OR($A126="",AZ$4=""),0,COUNTIFS(Formulas!$A$2:$A$3001,AZ$4,Formulas!$B$2:$B$3001,$A126))</f>
        <v>0</v>
      </c>
      <c r="BA126" s="21" t="n">
        <f aca="false">IF(OR($A126="",BA$4=""),0,COUNTIFS(Formulas!$A$2:$A$3001,BA$4,Formulas!$B$2:$B$3001,$A126))</f>
        <v>0</v>
      </c>
      <c r="BB126" s="21" t="n">
        <f aca="false">IF(OR($A126="",BB$4=""),0,COUNTIFS(Formulas!$A$2:$A$3001,BB$4,Formulas!$B$2:$B$3001,$A126))</f>
        <v>0</v>
      </c>
      <c r="BC126" s="21" t="n">
        <f aca="false">IF(OR($A126="",BC$4=""),0,COUNTIFS(Formulas!$A$2:$A$3001,BC$4,Formulas!$B$2:$B$3001,$A126))</f>
        <v>0</v>
      </c>
      <c r="BD126" s="21" t="n">
        <f aca="false">IF(OR($A126="",BD$4=""),0,COUNTIFS(Formulas!$A$2:$A$3001,BD$4,Formulas!$B$2:$B$3001,$A126))</f>
        <v>0</v>
      </c>
      <c r="BE126" s="21" t="n">
        <f aca="false">IF(OR($A126="",BE$4=""),0,COUNTIFS(Formulas!$A$2:$A$3001,BE$4,Formulas!$B$2:$B$3001,$A126))</f>
        <v>0</v>
      </c>
      <c r="BF126" s="21" t="n">
        <f aca="false">IF(OR($A126="",BF$4=""),0,COUNTIFS(Formulas!$A$2:$A$3001,BF$4,Formulas!$B$2:$B$3001,$A126))</f>
        <v>0</v>
      </c>
      <c r="BG126" s="21" t="n">
        <f aca="false">IF(OR($A126="",BG$4=""),0,COUNTIFS(Formulas!$A$2:$A$3001,BG$4,Formulas!$B$2:$B$3001,$A126))</f>
        <v>0</v>
      </c>
      <c r="BH126" s="21" t="n">
        <f aca="false">IF(OR($A126="",BH$4=""),0,COUNTIFS(Formulas!$A$2:$A$3001,BH$4,Formulas!$B$2:$B$3001,$A126))</f>
        <v>0</v>
      </c>
      <c r="BI126" s="21" t="n">
        <f aca="false">IF(OR($A126="",BI$4=""),0,COUNTIFS(Formulas!$A$2:$A$3001,BI$4,Formulas!$B$2:$B$3001,$A126))</f>
        <v>0</v>
      </c>
      <c r="BJ126" s="21" t="n">
        <f aca="false">IF(OR($A126="",BJ$4=""),0,COUNTIFS(Formulas!$A$2:$A$3001,BJ$4,Formulas!$B$2:$B$3001,$A126))</f>
        <v>0</v>
      </c>
      <c r="BK126" s="21" t="n">
        <f aca="false">IF(OR($A126="",BK$4=""),0,COUNTIFS(Formulas!$A$2:$A$3001,BK$4,Formulas!$B$2:$B$3001,$A126))</f>
        <v>0</v>
      </c>
      <c r="BL126" s="21" t="n">
        <f aca="false">IF(OR($A126="",BL$4=""),0,COUNTIFS(Formulas!$A$2:$A$3001,BL$4,Formulas!$B$2:$B$3001,$A126))</f>
        <v>0</v>
      </c>
      <c r="BM126" s="21" t="n">
        <f aca="false">IF(OR($A126="",BM$4=""),0,COUNTIFS(Formulas!$A$2:$A$3001,BM$4,Formulas!$B$2:$B$3001,$A126))</f>
        <v>0</v>
      </c>
      <c r="BN126" s="21" t="n">
        <f aca="false">IF(OR($A126="",BN$4=""),0,COUNTIFS(Formulas!$A$2:$A$3001,BN$4,Formulas!$B$2:$B$3001,$A126))</f>
        <v>0</v>
      </c>
      <c r="BO126" s="21" t="n">
        <f aca="false">IF(OR($A126="",BO$4=""),0,COUNTIFS(Formulas!$A$2:$A$3001,BO$4,Formulas!$B$2:$B$3001,$A126))</f>
        <v>0</v>
      </c>
      <c r="BP126" s="21" t="n">
        <f aca="false">IF(OR($A126="",BP$4=""),0,COUNTIFS(Formulas!$A$2:$A$3001,BP$4,Formulas!$B$2:$B$3001,$A126))</f>
        <v>0</v>
      </c>
      <c r="BQ126" s="21" t="n">
        <f aca="false">IF(OR($A126="",BQ$4=""),0,COUNTIFS(Formulas!$A$2:$A$3001,BQ$4,Formulas!$B$2:$B$3001,$A126))</f>
        <v>0</v>
      </c>
      <c r="BR126" s="21" t="n">
        <f aca="false">IF(OR($A126="",BR$4=""),0,COUNTIFS(Formulas!$A$2:$A$3001,BR$4,Formulas!$B$2:$B$3001,$A126))</f>
        <v>0</v>
      </c>
      <c r="BS126" s="21" t="n">
        <f aca="false">IF(OR($A126="",BS$4=""),0,COUNTIFS(Formulas!$A$2:$A$3001,BS$4,Formulas!$B$2:$B$3001,$A126))</f>
        <v>0</v>
      </c>
      <c r="BT126" s="21" t="n">
        <f aca="false">IF(OR($A126="",BT$4=""),0,COUNTIFS(Formulas!$A$2:$A$3001,BT$4,Formulas!$B$2:$B$3001,$A126))</f>
        <v>0</v>
      </c>
      <c r="BU126" s="21" t="n">
        <f aca="false">IF(OR($A126="",BU$4=""),0,COUNTIFS(Formulas!$A$2:$A$3001,BU$4,Formulas!$B$2:$B$3001,$A126))</f>
        <v>0</v>
      </c>
      <c r="BV126" s="21" t="n">
        <f aca="false">IF(OR($A126="",BV$4=""),0,COUNTIFS(Formulas!$A$2:$A$3001,BV$4,Formulas!$B$2:$B$3001,$A126))</f>
        <v>0</v>
      </c>
      <c r="BW126" s="21" t="n">
        <f aca="false">IF(OR($A126="",BW$4=""),0,COUNTIFS(Formulas!$A$2:$A$3001,BW$4,Formulas!$B$2:$B$3001,$A126))</f>
        <v>0</v>
      </c>
      <c r="BX126" s="21" t="n">
        <f aca="false">IF(OR($A126="",BX$4=""),0,COUNTIFS(Formulas!$A$2:$A$3001,BX$4,Formulas!$B$2:$B$3001,$A126))</f>
        <v>0</v>
      </c>
      <c r="BY126" s="21" t="n">
        <f aca="false">IF(OR($A126="",BY$4=""),0,COUNTIFS(Formulas!$A$2:$A$3001,BY$4,Formulas!$B$2:$B$3001,$A126))</f>
        <v>0</v>
      </c>
      <c r="BZ126" s="21" t="n">
        <f aca="false">IF(OR($A126="",BZ$4=""),0,COUNTIFS(Formulas!$A$2:$A$3001,BZ$4,Formulas!$B$2:$B$3001,$A126))</f>
        <v>0</v>
      </c>
      <c r="CA126" s="21" t="n">
        <f aca="false">IF(OR($A126="",CA$4=""),0,COUNTIFS(Formulas!$A$2:$A$3001,CA$4,Formulas!$B$2:$B$3001,$A126))</f>
        <v>0</v>
      </c>
      <c r="CB126" s="21" t="n">
        <f aca="false">IF(OR($A126="",CB$4=""),0,COUNTIFS(Formulas!$A$2:$A$3001,CB$4,Formulas!$B$2:$B$3001,$A126))</f>
        <v>0</v>
      </c>
      <c r="CC126" s="21" t="n">
        <f aca="false">IF(OR($A126="",CC$4=""),0,COUNTIFS(Formulas!$A$2:$A$3001,CC$4,Formulas!$B$2:$B$3001,$A126))</f>
        <v>0</v>
      </c>
      <c r="CD126" s="21" t="n">
        <f aca="false">IF(OR($A126="",CD$4=""),0,COUNTIFS(Formulas!$A$2:$A$3001,CD$4,Formulas!$B$2:$B$3001,$A126))</f>
        <v>0</v>
      </c>
      <c r="CE126" s="21" t="n">
        <f aca="false">IF(OR($A126="",CE$4=""),0,COUNTIFS(Formulas!$A$2:$A$3001,CE$4,Formulas!$B$2:$B$3001,$A126))</f>
        <v>0</v>
      </c>
      <c r="CF126" s="21" t="n">
        <f aca="false">IF(OR($A126="",CF$4=""),0,COUNTIFS(Formulas!$A$2:$A$3001,CF$4,Formulas!$B$2:$B$3001,$A126))</f>
        <v>0</v>
      </c>
      <c r="CG126" s="21" t="n">
        <f aca="false">IF(OR($A126="",CG$4=""),0,COUNTIFS(Formulas!$A$2:$A$3001,CG$4,Formulas!$B$2:$B$3001,$A126))</f>
        <v>0</v>
      </c>
      <c r="CH126" s="21" t="n">
        <f aca="false">IF(OR($A126="",CH$4=""),0,COUNTIFS(Formulas!$A$2:$A$3001,CH$4,Formulas!$B$2:$B$3001,$A126))</f>
        <v>0</v>
      </c>
      <c r="CI126" s="21" t="n">
        <f aca="false">IF(OR($A126="",CI$4=""),0,COUNTIFS(Formulas!$A$2:$A$3001,CI$4,Formulas!$B$2:$B$3001,$A126))</f>
        <v>0</v>
      </c>
      <c r="CJ126" s="21" t="n">
        <f aca="false">IF(OR($A126="",CJ$4=""),0,COUNTIFS(Formulas!$A$2:$A$3001,CJ$4,Formulas!$B$2:$B$3001,$A126))</f>
        <v>0</v>
      </c>
      <c r="CK126" s="21" t="n">
        <f aca="false">IF(OR($A126="",CK$4=""),0,COUNTIFS(Formulas!$A$2:$A$3001,CK$4,Formulas!$B$2:$B$3001,$A126))</f>
        <v>0</v>
      </c>
      <c r="CL126" s="21" t="n">
        <f aca="false">IF(OR($A126="",CL$4=""),0,COUNTIFS(Formulas!$A$2:$A$3001,CL$4,Formulas!$B$2:$B$3001,$A126))</f>
        <v>0</v>
      </c>
      <c r="CM126" s="21" t="n">
        <f aca="false">IF(OR($A126="",CM$4=""),0,COUNTIFS(Formulas!$A$2:$A$3001,CM$4,Formulas!$B$2:$B$3001,$A126))</f>
        <v>0</v>
      </c>
      <c r="CN126" s="21" t="n">
        <f aca="false">IF(OR($A126="",CN$4=""),0,COUNTIFS(Formulas!$A$2:$A$3001,CN$4,Formulas!$B$2:$B$3001,$A126))</f>
        <v>0</v>
      </c>
      <c r="CO126" s="21" t="n">
        <f aca="false">IF(OR($A126="",CO$4=""),0,COUNTIFS(Formulas!$A$2:$A$3001,CO$4,Formulas!$B$2:$B$3001,$A126))</f>
        <v>0</v>
      </c>
      <c r="CP126" s="21" t="n">
        <f aca="false">IF(OR($A126="",CP$4=""),0,COUNTIFS(Formulas!$A$2:$A$3001,CP$4,Formulas!$B$2:$B$3001,$A126))</f>
        <v>0</v>
      </c>
      <c r="CQ126" s="21" t="n">
        <f aca="false">IF(OR($A126="",CQ$4=""),0,COUNTIFS(Formulas!$A$2:$A$3001,CQ$4,Formulas!$B$2:$B$3001,$A126))</f>
        <v>0</v>
      </c>
      <c r="CR126" s="21" t="n">
        <f aca="false">IF(OR($A126="",CR$4=""),0,COUNTIFS(Formulas!$A$2:$A$3001,CR$4,Formulas!$B$2:$B$3001,$A126))</f>
        <v>0</v>
      </c>
      <c r="CS126" s="21" t="n">
        <f aca="false">IF(OR($A126="",CS$4=""),0,COUNTIFS(Formulas!$A$2:$A$3001,CS$4,Formulas!$B$2:$B$3001,$A126))</f>
        <v>0</v>
      </c>
      <c r="CT126" s="21" t="n">
        <f aca="false">IF(OR($A126="",CT$4=""),0,COUNTIFS(Formulas!$A$2:$A$3001,CT$4,Formulas!$B$2:$B$3001,$A126))</f>
        <v>0</v>
      </c>
      <c r="CU126" s="21" t="n">
        <f aca="false">IF(OR($A126="",CU$4=""),0,COUNTIFS(Formulas!$A$2:$A$3001,CU$4,Formulas!$B$2:$B$3001,$A126))</f>
        <v>0</v>
      </c>
      <c r="CV126" s="21" t="n">
        <f aca="false">IF(OR($A126="",CV$4=""),0,COUNTIFS(Formulas!$A$2:$A$3001,CV$4,Formulas!$B$2:$B$3001,$A126))</f>
        <v>0</v>
      </c>
      <c r="CW126" s="21" t="n">
        <f aca="false">IF(OR($A126="",CW$4=""),0,COUNTIFS(Formulas!$A$2:$A$3001,CW$4,Formulas!$B$2:$B$3001,$A126))</f>
        <v>0</v>
      </c>
      <c r="CX126" s="21" t="n">
        <f aca="false">IF(OR($A126="",CX$4=""),0,COUNTIFS(Formulas!$A$2:$A$3001,CX$4,Formulas!$B$2:$B$3001,$A126))</f>
        <v>0</v>
      </c>
      <c r="CY126" s="21" t="n">
        <f aca="false">IF(OR($A126="",CY$4=""),0,COUNTIFS(Formulas!$A$2:$A$3001,CY$4,Formulas!$B$2:$B$3001,$A126))</f>
        <v>0</v>
      </c>
      <c r="CZ126" s="21" t="n">
        <f aca="false">IF(OR($A126="",CZ$4=""),0,COUNTIFS(Formulas!$A$2:$A$3001,CZ$4,Formulas!$B$2:$B$3001,$A126))</f>
        <v>0</v>
      </c>
      <c r="DA126" s="21" t="n">
        <f aca="false">IF(OR($A126="",DA$4=""),0,COUNTIFS(Formulas!$A$2:$A$3001,DA$4,Formulas!$B$2:$B$3001,$A126))</f>
        <v>0</v>
      </c>
      <c r="DB126" s="21" t="n">
        <f aca="false">IF(OR($A126="",DB$4=""),0,COUNTIFS(Formulas!$A$2:$A$3001,DB$4,Formulas!$B$2:$B$3001,$A126))</f>
        <v>0</v>
      </c>
      <c r="DC126" s="21" t="n">
        <f aca="false">IF(OR($A126="",DC$4=""),0,COUNTIFS(Formulas!$A$2:$A$3001,DC$4,Formulas!$B$2:$B$3001,$A126))</f>
        <v>0</v>
      </c>
      <c r="DD126" s="21" t="n">
        <f aca="false">IF(OR($A126="",DD$4=""),0,COUNTIFS(Formulas!$A$2:$A$3001,DD$4,Formulas!$B$2:$B$3001,$A126))</f>
        <v>0</v>
      </c>
      <c r="DE126" s="21" t="n">
        <f aca="false">IF(OR($A126="",DE$4=""),0,COUNTIFS(Formulas!$A$2:$A$3001,DE$4,Formulas!$B$2:$B$3001,$A126))</f>
        <v>0</v>
      </c>
      <c r="DF126" s="21" t="n">
        <f aca="false">IF(OR($A126="",DF$4=""),0,COUNTIFS(Formulas!$A$2:$A$3001,DF$4,Formulas!$B$2:$B$3001,$A126))</f>
        <v>0</v>
      </c>
      <c r="DG126" s="21" t="n">
        <f aca="false">IF(OR($A126="",DG$4=""),0,COUNTIFS(Formulas!$A$2:$A$3001,DG$4,Formulas!$B$2:$B$3001,$A126))</f>
        <v>0</v>
      </c>
      <c r="DH126" s="21" t="n">
        <f aca="false">IF(OR($A126="",DH$4=""),0,COUNTIFS(Formulas!$A$2:$A$3001,DH$4,Formulas!$B$2:$B$3001,$A126))</f>
        <v>0</v>
      </c>
      <c r="DI126" s="21" t="n">
        <f aca="false">IF(OR($A126="",DI$4=""),0,COUNTIFS(Formulas!$A$2:$A$3001,DI$4,Formulas!$B$2:$B$3001,$A126))</f>
        <v>0</v>
      </c>
      <c r="DJ126" s="21" t="n">
        <f aca="false">IF(OR($A126="",DJ$4=""),0,COUNTIFS(Formulas!$A$2:$A$3001,DJ$4,Formulas!$B$2:$B$3001,$A126))</f>
        <v>0</v>
      </c>
      <c r="DK126" s="21" t="n">
        <f aca="false">IF(OR($A126="",DK$4=""),0,COUNTIFS(Formulas!$A$2:$A$3001,DK$4,Formulas!$B$2:$B$3001,$A126))</f>
        <v>0</v>
      </c>
      <c r="DL126" s="21" t="n">
        <f aca="false">IF(OR($A126="",DL$4=""),0,COUNTIFS(Formulas!$A$2:$A$3001,DL$4,Formulas!$B$2:$B$3001,$A126))</f>
        <v>0</v>
      </c>
      <c r="DM126" s="21" t="n">
        <f aca="false">IF(OR($A126="",DM$4=""),0,COUNTIFS(Formulas!$A$2:$A$3001,DM$4,Formulas!$B$2:$B$3001,$A126))</f>
        <v>0</v>
      </c>
      <c r="DN126" s="21" t="n">
        <f aca="false">IF(OR($A126="",DN$4=""),0,COUNTIFS(Formulas!$A$2:$A$3001,DN$4,Formulas!$B$2:$B$3001,$A126))</f>
        <v>0</v>
      </c>
      <c r="DO126" s="21" t="n">
        <f aca="false">IF(OR($A126="",DO$4=""),0,COUNTIFS(Formulas!$A$2:$A$3001,DO$4,Formulas!$B$2:$B$3001,$A126))</f>
        <v>0</v>
      </c>
      <c r="DP126" s="21" t="n">
        <f aca="false">IF(OR($A126="",DP$4=""),0,COUNTIFS(Formulas!$A$2:$A$3001,DP$4,Formulas!$B$2:$B$3001,$A126))</f>
        <v>0</v>
      </c>
      <c r="DQ126" s="21" t="n">
        <f aca="false">IF(OR($A126="",DQ$4=""),0,COUNTIFS(Formulas!$A$2:$A$3001,DQ$4,Formulas!$B$2:$B$3001,$A126))</f>
        <v>0</v>
      </c>
      <c r="DR126" s="21" t="n">
        <f aca="false">IF(OR($A126="",DR$4=""),0,COUNTIFS(Formulas!$A$2:$A$3001,DR$4,Formulas!$B$2:$B$3001,$A126))</f>
        <v>0</v>
      </c>
      <c r="DS126" s="21" t="n">
        <f aca="false">IF(OR($A126="",DS$4=""),0,COUNTIFS(Formulas!$A$2:$A$3001,DS$4,Formulas!$B$2:$B$3001,$A126))</f>
        <v>0</v>
      </c>
      <c r="DT126" s="21" t="n">
        <f aca="false">IF(OR($A126="",DT$4=""),0,COUNTIFS(Formulas!$A$2:$A$3001,DT$4,Formulas!$B$2:$B$3001,$A126))</f>
        <v>0</v>
      </c>
      <c r="DU126" s="21" t="n">
        <f aca="false">IF(OR($A126="",DU$4=""),0,COUNTIFS(Formulas!$A$2:$A$3001,DU$4,Formulas!$B$2:$B$3001,$A126))</f>
        <v>0</v>
      </c>
      <c r="DV126" s="21" t="n">
        <f aca="false">IF(OR($A126="",DV$4=""),0,COUNTIFS(Formulas!$A$2:$A$3001,DV$4,Formulas!$B$2:$B$3001,$A126))</f>
        <v>0</v>
      </c>
      <c r="DW126" s="21" t="n">
        <f aca="false">IF(OR($A126="",DW$4=""),0,COUNTIFS(Formulas!$A$2:$A$3001,DW$4,Formulas!$B$2:$B$3001,$A126))</f>
        <v>0</v>
      </c>
      <c r="DX126" s="21" t="n">
        <f aca="false">IF(OR($A126="",DX$4=""),0,COUNTIFS(Formulas!$A$2:$A$3001,DX$4,Formulas!$B$2:$B$3001,$A126))</f>
        <v>0</v>
      </c>
      <c r="DY126" s="21" t="n">
        <f aca="false">IF(OR($A126="",DY$4=""),0,COUNTIFS(Formulas!$A$2:$A$3001,DY$4,Formulas!$B$2:$B$3001,$A126))</f>
        <v>0</v>
      </c>
      <c r="DZ126" s="21" t="n">
        <f aca="false">IF(OR($A126="",DZ$4=""),0,COUNTIFS(Formulas!$A$2:$A$3001,DZ$4,Formulas!$B$2:$B$3001,$A126))</f>
        <v>0</v>
      </c>
      <c r="EA126" s="21" t="n">
        <f aca="false">IF(OR($A126="",EA$4=""),0,COUNTIFS(Formulas!$A$2:$A$3001,EA$4,Formulas!$B$2:$B$3001,$A126))</f>
        <v>0</v>
      </c>
      <c r="EB126" s="21" t="n">
        <f aca="false">IF(OR($A126="",EB$4=""),0,COUNTIFS(Formulas!$A$2:$A$3001,EB$4,Formulas!$B$2:$B$3001,$A126))</f>
        <v>0</v>
      </c>
      <c r="EC126" s="21" t="n">
        <f aca="false">IF(OR($A126="",EC$4=""),0,COUNTIFS(Formulas!$A$2:$A$3001,EC$4,Formulas!$B$2:$B$3001,$A126))</f>
        <v>0</v>
      </c>
      <c r="ED126" s="21" t="n">
        <f aca="false">IF(OR($A126="",ED$4=""),0,COUNTIFS(Formulas!$A$2:$A$3001,ED$4,Formulas!$B$2:$B$3001,$A126))</f>
        <v>0</v>
      </c>
      <c r="EE126" s="21" t="n">
        <f aca="false">IF(OR($A126="",EE$4=""),0,COUNTIFS(Formulas!$A$2:$A$3001,EE$4,Formulas!$B$2:$B$3001,$A126))</f>
        <v>0</v>
      </c>
      <c r="EF126" s="21" t="n">
        <f aca="false">IF(OR($A126="",EF$4=""),0,COUNTIFS(Formulas!$A$2:$A$3001,EF$4,Formulas!$B$2:$B$3001,$A126))</f>
        <v>0</v>
      </c>
      <c r="EG126" s="21" t="n">
        <f aca="false">IF(OR($A126="",EG$4=""),0,COUNTIFS(Formulas!$A$2:$A$3001,EG$4,Formulas!$B$2:$B$3001,$A126))</f>
        <v>0</v>
      </c>
      <c r="EH126" s="21" t="n">
        <f aca="false">IF(OR($A126="",EH$4=""),0,COUNTIFS(Formulas!$A$2:$A$3001,EH$4,Formulas!$B$2:$B$3001,$A126))</f>
        <v>0</v>
      </c>
      <c r="EI126" s="21" t="n">
        <f aca="false">IF(OR($A126="",EI$4=""),0,COUNTIFS(Formulas!$A$2:$A$3001,EI$4,Formulas!$B$2:$B$3001,$A126))</f>
        <v>0</v>
      </c>
      <c r="EJ126" s="21" t="n">
        <f aca="false">IF(OR($A126="",EJ$4=""),0,COUNTIFS(Formulas!$A$2:$A$3001,EJ$4,Formulas!$B$2:$B$3001,$A126))</f>
        <v>0</v>
      </c>
      <c r="EK126" s="21" t="n">
        <f aca="false">IF(OR($A126="",EK$4=""),0,COUNTIFS(Formulas!$A$2:$A$3001,EK$4,Formulas!$B$2:$B$3001,$A126))</f>
        <v>0</v>
      </c>
      <c r="EL126" s="21" t="n">
        <f aca="false">IF(OR($A126="",EL$4=""),0,COUNTIFS(Formulas!$A$2:$A$3001,EL$4,Formulas!$B$2:$B$3001,$A126))</f>
        <v>0</v>
      </c>
      <c r="EM126" s="21" t="n">
        <f aca="false">IF(OR($A126="",EM$4=""),0,COUNTIFS(Formulas!$A$2:$A$3001,EM$4,Formulas!$B$2:$B$3001,$A126))</f>
        <v>0</v>
      </c>
      <c r="EN126" s="21" t="n">
        <f aca="false">IF(OR($A126="",EN$4=""),0,COUNTIFS(Formulas!$A$2:$A$3001,EN$4,Formulas!$B$2:$B$3001,$A126))</f>
        <v>0</v>
      </c>
      <c r="EO126" s="21" t="n">
        <f aca="false">IF(OR($A126="",EO$4=""),0,COUNTIFS(Formulas!$A$2:$A$3001,EO$4,Formulas!$B$2:$B$3001,$A126))</f>
        <v>0</v>
      </c>
      <c r="EP126" s="21" t="n">
        <f aca="false">IF(OR($A126="",EP$4=""),0,COUNTIFS(Formulas!$A$2:$A$3001,EP$4,Formulas!$B$2:$B$3001,$A126))</f>
        <v>0</v>
      </c>
      <c r="EQ126" s="21" t="n">
        <f aca="false">IF(OR($A126="",EQ$4=""),0,COUNTIFS(Formulas!$A$2:$A$3001,EQ$4,Formulas!$B$2:$B$3001,$A126))</f>
        <v>0</v>
      </c>
      <c r="ER126" s="21" t="n">
        <f aca="false">IF(OR($A126="",ER$4=""),0,COUNTIFS(Formulas!$A$2:$A$3001,ER$4,Formulas!$B$2:$B$3001,$A126))</f>
        <v>0</v>
      </c>
      <c r="ES126" s="21" t="n">
        <f aca="false">IF(OR($A126="",ES$4=""),0,COUNTIFS(Formulas!$A$2:$A$3001,ES$4,Formulas!$B$2:$B$3001,$A126))</f>
        <v>0</v>
      </c>
      <c r="ET126" s="21" t="n">
        <f aca="false">IF(OR($A126="",ET$4=""),0,COUNTIFS(Formulas!$A$2:$A$3001,ET$4,Formulas!$B$2:$B$3001,$A126))</f>
        <v>0</v>
      </c>
      <c r="EU126" s="21" t="n">
        <f aca="false">IF(OR($A126="",EU$4=""),0,COUNTIFS(Formulas!$A$2:$A$3001,EU$4,Formulas!$B$2:$B$3001,$A126))</f>
        <v>0</v>
      </c>
      <c r="EV126" s="21" t="n">
        <f aca="false">IF(OR($A126="",EV$4=""),0,COUNTIFS(Formulas!$A$2:$A$3001,EV$4,Formulas!$B$2:$B$3001,$A126))</f>
        <v>0</v>
      </c>
    </row>
    <row r="127" customFormat="false" ht="15" hidden="false" customHeight="false" outlineLevel="0" collapsed="false">
      <c r="A127" s="13" t="str">
        <f aca="false">IF(INDEX(Materials!$A$2:$A$301,123)="","",INDEX(Materials!$A$2:$A$301,123))</f>
        <v>Maltodextrin</v>
      </c>
      <c r="B127" s="19" t="n">
        <f aca="false">IF(A127="","",COUNTIF(C127:EV127,"&gt;0"))</f>
        <v>1</v>
      </c>
      <c r="C127" s="21" t="n">
        <f aca="false">IF(OR($A127="",C$4=""),0,COUNTIFS(Formulas!$A$2:$A$3001,C$4,Formulas!$B$2:$B$3001,$A127))</f>
        <v>0</v>
      </c>
      <c r="D127" s="21" t="n">
        <f aca="false">IF(OR($A127="",D$4=""),0,COUNTIFS(Formulas!$A$2:$A$3001,D$4,Formulas!$B$2:$B$3001,$A127))</f>
        <v>0</v>
      </c>
      <c r="E127" s="21" t="n">
        <f aca="false">IF(OR($A127="",E$4=""),0,COUNTIFS(Formulas!$A$2:$A$3001,E$4,Formulas!$B$2:$B$3001,$A127))</f>
        <v>0</v>
      </c>
      <c r="F127" s="21" t="n">
        <f aca="false">IF(OR($A127="",F$4=""),0,COUNTIFS(Formulas!$A$2:$A$3001,F$4,Formulas!$B$2:$B$3001,$A127))</f>
        <v>0</v>
      </c>
      <c r="G127" s="21" t="n">
        <f aca="false">IF(OR($A127="",G$4=""),0,COUNTIFS(Formulas!$A$2:$A$3001,G$4,Formulas!$B$2:$B$3001,$A127))</f>
        <v>0</v>
      </c>
      <c r="H127" s="21" t="n">
        <f aca="false">IF(OR($A127="",H$4=""),0,COUNTIFS(Formulas!$A$2:$A$3001,H$4,Formulas!$B$2:$B$3001,$A127))</f>
        <v>0</v>
      </c>
      <c r="I127" s="21" t="n">
        <f aca="false">IF(OR($A127="",I$4=""),0,COUNTIFS(Formulas!$A$2:$A$3001,I$4,Formulas!$B$2:$B$3001,$A127))</f>
        <v>0</v>
      </c>
      <c r="J127" s="21" t="n">
        <f aca="false">IF(OR($A127="",J$4=""),0,COUNTIFS(Formulas!$A$2:$A$3001,J$4,Formulas!$B$2:$B$3001,$A127))</f>
        <v>0</v>
      </c>
      <c r="K127" s="21" t="n">
        <f aca="false">IF(OR($A127="",K$4=""),0,COUNTIFS(Formulas!$A$2:$A$3001,K$4,Formulas!$B$2:$B$3001,$A127))</f>
        <v>0</v>
      </c>
      <c r="L127" s="21" t="n">
        <f aca="false">IF(OR($A127="",L$4=""),0,COUNTIFS(Formulas!$A$2:$A$3001,L$4,Formulas!$B$2:$B$3001,$A127))</f>
        <v>0</v>
      </c>
      <c r="M127" s="21" t="n">
        <f aca="false">IF(OR($A127="",M$4=""),0,COUNTIFS(Formulas!$A$2:$A$3001,M$4,Formulas!$B$2:$B$3001,$A127))</f>
        <v>0</v>
      </c>
      <c r="N127" s="21" t="n">
        <f aca="false">IF(OR($A127="",N$4=""),0,COUNTIFS(Formulas!$A$2:$A$3001,N$4,Formulas!$B$2:$B$3001,$A127))</f>
        <v>0</v>
      </c>
      <c r="O127" s="21" t="n">
        <f aca="false">IF(OR($A127="",O$4=""),0,COUNTIFS(Formulas!$A$2:$A$3001,O$4,Formulas!$B$2:$B$3001,$A127))</f>
        <v>0</v>
      </c>
      <c r="P127" s="21" t="n">
        <f aca="false">IF(OR($A127="",P$4=""),0,COUNTIFS(Formulas!$A$2:$A$3001,P$4,Formulas!$B$2:$B$3001,$A127))</f>
        <v>0</v>
      </c>
      <c r="Q127" s="21" t="n">
        <f aca="false">IF(OR($A127="",Q$4=""),0,COUNTIFS(Formulas!$A$2:$A$3001,Q$4,Formulas!$B$2:$B$3001,$A127))</f>
        <v>0</v>
      </c>
      <c r="R127" s="21" t="n">
        <f aca="false">IF(OR($A127="",R$4=""),0,COUNTIFS(Formulas!$A$2:$A$3001,R$4,Formulas!$B$2:$B$3001,$A127))</f>
        <v>0</v>
      </c>
      <c r="S127" s="21" t="n">
        <f aca="false">IF(OR($A127="",S$4=""),0,COUNTIFS(Formulas!$A$2:$A$3001,S$4,Formulas!$B$2:$B$3001,$A127))</f>
        <v>0</v>
      </c>
      <c r="T127" s="21" t="n">
        <f aca="false">IF(OR($A127="",T$4=""),0,COUNTIFS(Formulas!$A$2:$A$3001,T$4,Formulas!$B$2:$B$3001,$A127))</f>
        <v>0</v>
      </c>
      <c r="U127" s="21" t="n">
        <f aca="false">IF(OR($A127="",U$4=""),0,COUNTIFS(Formulas!$A$2:$A$3001,U$4,Formulas!$B$2:$B$3001,$A127))</f>
        <v>0</v>
      </c>
      <c r="V127" s="21" t="n">
        <f aca="false">IF(OR($A127="",V$4=""),0,COUNTIFS(Formulas!$A$2:$A$3001,V$4,Formulas!$B$2:$B$3001,$A127))</f>
        <v>0</v>
      </c>
      <c r="W127" s="21" t="n">
        <f aca="false">IF(OR($A127="",W$4=""),0,COUNTIFS(Formulas!$A$2:$A$3001,W$4,Formulas!$B$2:$B$3001,$A127))</f>
        <v>0</v>
      </c>
      <c r="X127" s="21" t="n">
        <f aca="false">IF(OR($A127="",X$4=""),0,COUNTIFS(Formulas!$A$2:$A$3001,X$4,Formulas!$B$2:$B$3001,$A127))</f>
        <v>0</v>
      </c>
      <c r="Y127" s="21" t="n">
        <f aca="false">IF(OR($A127="",Y$4=""),0,COUNTIFS(Formulas!$A$2:$A$3001,Y$4,Formulas!$B$2:$B$3001,$A127))</f>
        <v>0</v>
      </c>
      <c r="Z127" s="21" t="n">
        <f aca="false">IF(OR($A127="",Z$4=""),0,COUNTIFS(Formulas!$A$2:$A$3001,Z$4,Formulas!$B$2:$B$3001,$A127))</f>
        <v>0</v>
      </c>
      <c r="AA127" s="21" t="n">
        <f aca="false">IF(OR($A127="",AA$4=""),0,COUNTIFS(Formulas!$A$2:$A$3001,AA$4,Formulas!$B$2:$B$3001,$A127))</f>
        <v>0</v>
      </c>
      <c r="AB127" s="21" t="n">
        <f aca="false">IF(OR($A127="",AB$4=""),0,COUNTIFS(Formulas!$A$2:$A$3001,AB$4,Formulas!$B$2:$B$3001,$A127))</f>
        <v>0</v>
      </c>
      <c r="AC127" s="21" t="n">
        <f aca="false">IF(OR($A127="",AC$4=""),0,COUNTIFS(Formulas!$A$2:$A$3001,AC$4,Formulas!$B$2:$B$3001,$A127))</f>
        <v>0</v>
      </c>
      <c r="AD127" s="21" t="n">
        <f aca="false">IF(OR($A127="",AD$4=""),0,COUNTIFS(Formulas!$A$2:$A$3001,AD$4,Formulas!$B$2:$B$3001,$A127))</f>
        <v>0</v>
      </c>
      <c r="AE127" s="21" t="n">
        <f aca="false">IF(OR($A127="",AE$4=""),0,COUNTIFS(Formulas!$A$2:$A$3001,AE$4,Formulas!$B$2:$B$3001,$A127))</f>
        <v>0</v>
      </c>
      <c r="AF127" s="21" t="n">
        <f aca="false">IF(OR($A127="",AF$4=""),0,COUNTIFS(Formulas!$A$2:$A$3001,AF$4,Formulas!$B$2:$B$3001,$A127))</f>
        <v>0</v>
      </c>
      <c r="AG127" s="21" t="n">
        <f aca="false">IF(OR($A127="",AG$4=""),0,COUNTIFS(Formulas!$A$2:$A$3001,AG$4,Formulas!$B$2:$B$3001,$A127))</f>
        <v>0</v>
      </c>
      <c r="AH127" s="21" t="n">
        <f aca="false">IF(OR($A127="",AH$4=""),0,COUNTIFS(Formulas!$A$2:$A$3001,AH$4,Formulas!$B$2:$B$3001,$A127))</f>
        <v>0</v>
      </c>
      <c r="AI127" s="21" t="n">
        <f aca="false">IF(OR($A127="",AI$4=""),0,COUNTIFS(Formulas!$A$2:$A$3001,AI$4,Formulas!$B$2:$B$3001,$A127))</f>
        <v>0</v>
      </c>
      <c r="AJ127" s="21" t="n">
        <f aca="false">IF(OR($A127="",AJ$4=""),0,COUNTIFS(Formulas!$A$2:$A$3001,AJ$4,Formulas!$B$2:$B$3001,$A127))</f>
        <v>0</v>
      </c>
      <c r="AK127" s="21" t="n">
        <f aca="false">IF(OR($A127="",AK$4=""),0,COUNTIFS(Formulas!$A$2:$A$3001,AK$4,Formulas!$B$2:$B$3001,$A127))</f>
        <v>0</v>
      </c>
      <c r="AL127" s="21" t="n">
        <f aca="false">IF(OR($A127="",AL$4=""),0,COUNTIFS(Formulas!$A$2:$A$3001,AL$4,Formulas!$B$2:$B$3001,$A127))</f>
        <v>0</v>
      </c>
      <c r="AM127" s="21" t="n">
        <f aca="false">IF(OR($A127="",AM$4=""),0,COUNTIFS(Formulas!$A$2:$A$3001,AM$4,Formulas!$B$2:$B$3001,$A127))</f>
        <v>0</v>
      </c>
      <c r="AN127" s="21" t="n">
        <f aca="false">IF(OR($A127="",AN$4=""),0,COUNTIFS(Formulas!$A$2:$A$3001,AN$4,Formulas!$B$2:$B$3001,$A127))</f>
        <v>0</v>
      </c>
      <c r="AO127" s="21" t="n">
        <f aca="false">IF(OR($A127="",AO$4=""),0,COUNTIFS(Formulas!$A$2:$A$3001,AO$4,Formulas!$B$2:$B$3001,$A127))</f>
        <v>0</v>
      </c>
      <c r="AP127" s="21" t="n">
        <f aca="false">IF(OR($A127="",AP$4=""),0,COUNTIFS(Formulas!$A$2:$A$3001,AP$4,Formulas!$B$2:$B$3001,$A127))</f>
        <v>0</v>
      </c>
      <c r="AQ127" s="21" t="n">
        <f aca="false">IF(OR($A127="",AQ$4=""),0,COUNTIFS(Formulas!$A$2:$A$3001,AQ$4,Formulas!$B$2:$B$3001,$A127))</f>
        <v>0</v>
      </c>
      <c r="AR127" s="21" t="n">
        <f aca="false">IF(OR($A127="",AR$4=""),0,COUNTIFS(Formulas!$A$2:$A$3001,AR$4,Formulas!$B$2:$B$3001,$A127))</f>
        <v>0</v>
      </c>
      <c r="AS127" s="21" t="n">
        <f aca="false">IF(OR($A127="",AS$4=""),0,COUNTIFS(Formulas!$A$2:$A$3001,AS$4,Formulas!$B$2:$B$3001,$A127))</f>
        <v>0</v>
      </c>
      <c r="AT127" s="21" t="n">
        <f aca="false">IF(OR($A127="",AT$4=""),0,COUNTIFS(Formulas!$A$2:$A$3001,AT$4,Formulas!$B$2:$B$3001,$A127))</f>
        <v>0</v>
      </c>
      <c r="AU127" s="21" t="n">
        <f aca="false">IF(OR($A127="",AU$4=""),0,COUNTIFS(Formulas!$A$2:$A$3001,AU$4,Formulas!$B$2:$B$3001,$A127))</f>
        <v>0</v>
      </c>
      <c r="AV127" s="21" t="n">
        <f aca="false">IF(OR($A127="",AV$4=""),0,COUNTIFS(Formulas!$A$2:$A$3001,AV$4,Formulas!$B$2:$B$3001,$A127))</f>
        <v>0</v>
      </c>
      <c r="AW127" s="21" t="n">
        <f aca="false">IF(OR($A127="",AW$4=""),0,COUNTIFS(Formulas!$A$2:$A$3001,AW$4,Formulas!$B$2:$B$3001,$A127))</f>
        <v>0</v>
      </c>
      <c r="AX127" s="21" t="n">
        <f aca="false">IF(OR($A127="",AX$4=""),0,COUNTIFS(Formulas!$A$2:$A$3001,AX$4,Formulas!$B$2:$B$3001,$A127))</f>
        <v>0</v>
      </c>
      <c r="AY127" s="21" t="n">
        <f aca="false">IF(OR($A127="",AY$4=""),0,COUNTIFS(Formulas!$A$2:$A$3001,AY$4,Formulas!$B$2:$B$3001,$A127))</f>
        <v>0</v>
      </c>
      <c r="AZ127" s="21" t="n">
        <f aca="false">IF(OR($A127="",AZ$4=""),0,COUNTIFS(Formulas!$A$2:$A$3001,AZ$4,Formulas!$B$2:$B$3001,$A127))</f>
        <v>0</v>
      </c>
      <c r="BA127" s="21" t="n">
        <f aca="false">IF(OR($A127="",BA$4=""),0,COUNTIFS(Formulas!$A$2:$A$3001,BA$4,Formulas!$B$2:$B$3001,$A127))</f>
        <v>0</v>
      </c>
      <c r="BB127" s="21" t="n">
        <f aca="false">IF(OR($A127="",BB$4=""),0,COUNTIFS(Formulas!$A$2:$A$3001,BB$4,Formulas!$B$2:$B$3001,$A127))</f>
        <v>0</v>
      </c>
      <c r="BC127" s="21" t="n">
        <f aca="false">IF(OR($A127="",BC$4=""),0,COUNTIFS(Formulas!$A$2:$A$3001,BC$4,Formulas!$B$2:$B$3001,$A127))</f>
        <v>0</v>
      </c>
      <c r="BD127" s="21" t="n">
        <f aca="false">IF(OR($A127="",BD$4=""),0,COUNTIFS(Formulas!$A$2:$A$3001,BD$4,Formulas!$B$2:$B$3001,$A127))</f>
        <v>0</v>
      </c>
      <c r="BE127" s="21" t="n">
        <f aca="false">IF(OR($A127="",BE$4=""),0,COUNTIFS(Formulas!$A$2:$A$3001,BE$4,Formulas!$B$2:$B$3001,$A127))</f>
        <v>0</v>
      </c>
      <c r="BF127" s="21" t="n">
        <f aca="false">IF(OR($A127="",BF$4=""),0,COUNTIFS(Formulas!$A$2:$A$3001,BF$4,Formulas!$B$2:$B$3001,$A127))</f>
        <v>0</v>
      </c>
      <c r="BG127" s="21" t="n">
        <f aca="false">IF(OR($A127="",BG$4=""),0,COUNTIFS(Formulas!$A$2:$A$3001,BG$4,Formulas!$B$2:$B$3001,$A127))</f>
        <v>0</v>
      </c>
      <c r="BH127" s="21" t="n">
        <f aca="false">IF(OR($A127="",BH$4=""),0,COUNTIFS(Formulas!$A$2:$A$3001,BH$4,Formulas!$B$2:$B$3001,$A127))</f>
        <v>0</v>
      </c>
      <c r="BI127" s="21" t="n">
        <f aca="false">IF(OR($A127="",BI$4=""),0,COUNTIFS(Formulas!$A$2:$A$3001,BI$4,Formulas!$B$2:$B$3001,$A127))</f>
        <v>0</v>
      </c>
      <c r="BJ127" s="21" t="n">
        <f aca="false">IF(OR($A127="",BJ$4=""),0,COUNTIFS(Formulas!$A$2:$A$3001,BJ$4,Formulas!$B$2:$B$3001,$A127))</f>
        <v>0</v>
      </c>
      <c r="BK127" s="21" t="n">
        <f aca="false">IF(OR($A127="",BK$4=""),0,COUNTIFS(Formulas!$A$2:$A$3001,BK$4,Formulas!$B$2:$B$3001,$A127))</f>
        <v>0</v>
      </c>
      <c r="BL127" s="21" t="n">
        <f aca="false">IF(OR($A127="",BL$4=""),0,COUNTIFS(Formulas!$A$2:$A$3001,BL$4,Formulas!$B$2:$B$3001,$A127))</f>
        <v>0</v>
      </c>
      <c r="BM127" s="21" t="n">
        <f aca="false">IF(OR($A127="",BM$4=""),0,COUNTIFS(Formulas!$A$2:$A$3001,BM$4,Formulas!$B$2:$B$3001,$A127))</f>
        <v>0</v>
      </c>
      <c r="BN127" s="21" t="n">
        <f aca="false">IF(OR($A127="",BN$4=""),0,COUNTIFS(Formulas!$A$2:$A$3001,BN$4,Formulas!$B$2:$B$3001,$A127))</f>
        <v>0</v>
      </c>
      <c r="BO127" s="21" t="n">
        <f aca="false">IF(OR($A127="",BO$4=""),0,COUNTIFS(Formulas!$A$2:$A$3001,BO$4,Formulas!$B$2:$B$3001,$A127))</f>
        <v>0</v>
      </c>
      <c r="BP127" s="21" t="n">
        <f aca="false">IF(OR($A127="",BP$4=""),0,COUNTIFS(Formulas!$A$2:$A$3001,BP$4,Formulas!$B$2:$B$3001,$A127))</f>
        <v>0</v>
      </c>
      <c r="BQ127" s="21" t="n">
        <f aca="false">IF(OR($A127="",BQ$4=""),0,COUNTIFS(Formulas!$A$2:$A$3001,BQ$4,Formulas!$B$2:$B$3001,$A127))</f>
        <v>0</v>
      </c>
      <c r="BR127" s="21" t="n">
        <f aca="false">IF(OR($A127="",BR$4=""),0,COUNTIFS(Formulas!$A$2:$A$3001,BR$4,Formulas!$B$2:$B$3001,$A127))</f>
        <v>0</v>
      </c>
      <c r="BS127" s="21" t="n">
        <f aca="false">IF(OR($A127="",BS$4=""),0,COUNTIFS(Formulas!$A$2:$A$3001,BS$4,Formulas!$B$2:$B$3001,$A127))</f>
        <v>0</v>
      </c>
      <c r="BT127" s="21" t="n">
        <f aca="false">IF(OR($A127="",BT$4=""),0,COUNTIFS(Formulas!$A$2:$A$3001,BT$4,Formulas!$B$2:$B$3001,$A127))</f>
        <v>0</v>
      </c>
      <c r="BU127" s="21" t="n">
        <f aca="false">IF(OR($A127="",BU$4=""),0,COUNTIFS(Formulas!$A$2:$A$3001,BU$4,Formulas!$B$2:$B$3001,$A127))</f>
        <v>0</v>
      </c>
      <c r="BV127" s="21" t="n">
        <f aca="false">IF(OR($A127="",BV$4=""),0,COUNTIFS(Formulas!$A$2:$A$3001,BV$4,Formulas!$B$2:$B$3001,$A127))</f>
        <v>0</v>
      </c>
      <c r="BW127" s="21" t="n">
        <f aca="false">IF(OR($A127="",BW$4=""),0,COUNTIFS(Formulas!$A$2:$A$3001,BW$4,Formulas!$B$2:$B$3001,$A127))</f>
        <v>0</v>
      </c>
      <c r="BX127" s="21" t="n">
        <f aca="false">IF(OR($A127="",BX$4=""),0,COUNTIFS(Formulas!$A$2:$A$3001,BX$4,Formulas!$B$2:$B$3001,$A127))</f>
        <v>0</v>
      </c>
      <c r="BY127" s="21" t="n">
        <f aca="false">IF(OR($A127="",BY$4=""),0,COUNTIFS(Formulas!$A$2:$A$3001,BY$4,Formulas!$B$2:$B$3001,$A127))</f>
        <v>0</v>
      </c>
      <c r="BZ127" s="21" t="n">
        <f aca="false">IF(OR($A127="",BZ$4=""),0,COUNTIFS(Formulas!$A$2:$A$3001,BZ$4,Formulas!$B$2:$B$3001,$A127))</f>
        <v>0</v>
      </c>
      <c r="CA127" s="21" t="n">
        <f aca="false">IF(OR($A127="",CA$4=""),0,COUNTIFS(Formulas!$A$2:$A$3001,CA$4,Formulas!$B$2:$B$3001,$A127))</f>
        <v>0</v>
      </c>
      <c r="CB127" s="21" t="n">
        <f aca="false">IF(OR($A127="",CB$4=""),0,COUNTIFS(Formulas!$A$2:$A$3001,CB$4,Formulas!$B$2:$B$3001,$A127))</f>
        <v>0</v>
      </c>
      <c r="CC127" s="21" t="n">
        <f aca="false">IF(OR($A127="",CC$4=""),0,COUNTIFS(Formulas!$A$2:$A$3001,CC$4,Formulas!$B$2:$B$3001,$A127))</f>
        <v>0</v>
      </c>
      <c r="CD127" s="21" t="n">
        <f aca="false">IF(OR($A127="",CD$4=""),0,COUNTIFS(Formulas!$A$2:$A$3001,CD$4,Formulas!$B$2:$B$3001,$A127))</f>
        <v>0</v>
      </c>
      <c r="CE127" s="21" t="n">
        <f aca="false">IF(OR($A127="",CE$4=""),0,COUNTIFS(Formulas!$A$2:$A$3001,CE$4,Formulas!$B$2:$B$3001,$A127))</f>
        <v>1</v>
      </c>
      <c r="CF127" s="21" t="n">
        <f aca="false">IF(OR($A127="",CF$4=""),0,COUNTIFS(Formulas!$A$2:$A$3001,CF$4,Formulas!$B$2:$B$3001,$A127))</f>
        <v>0</v>
      </c>
      <c r="CG127" s="21" t="n">
        <f aca="false">IF(OR($A127="",CG$4=""),0,COUNTIFS(Formulas!$A$2:$A$3001,CG$4,Formulas!$B$2:$B$3001,$A127))</f>
        <v>0</v>
      </c>
      <c r="CH127" s="21" t="n">
        <f aca="false">IF(OR($A127="",CH$4=""),0,COUNTIFS(Formulas!$A$2:$A$3001,CH$4,Formulas!$B$2:$B$3001,$A127))</f>
        <v>0</v>
      </c>
      <c r="CI127" s="21" t="n">
        <f aca="false">IF(OR($A127="",CI$4=""),0,COUNTIFS(Formulas!$A$2:$A$3001,CI$4,Formulas!$B$2:$B$3001,$A127))</f>
        <v>0</v>
      </c>
      <c r="CJ127" s="21" t="n">
        <f aca="false">IF(OR($A127="",CJ$4=""),0,COUNTIFS(Formulas!$A$2:$A$3001,CJ$4,Formulas!$B$2:$B$3001,$A127))</f>
        <v>0</v>
      </c>
      <c r="CK127" s="21" t="n">
        <f aca="false">IF(OR($A127="",CK$4=""),0,COUNTIFS(Formulas!$A$2:$A$3001,CK$4,Formulas!$B$2:$B$3001,$A127))</f>
        <v>0</v>
      </c>
      <c r="CL127" s="21" t="n">
        <f aca="false">IF(OR($A127="",CL$4=""),0,COUNTIFS(Formulas!$A$2:$A$3001,CL$4,Formulas!$B$2:$B$3001,$A127))</f>
        <v>0</v>
      </c>
      <c r="CM127" s="21" t="n">
        <f aca="false">IF(OR($A127="",CM$4=""),0,COUNTIFS(Formulas!$A$2:$A$3001,CM$4,Formulas!$B$2:$B$3001,$A127))</f>
        <v>0</v>
      </c>
      <c r="CN127" s="21" t="n">
        <f aca="false">IF(OR($A127="",CN$4=""),0,COUNTIFS(Formulas!$A$2:$A$3001,CN$4,Formulas!$B$2:$B$3001,$A127))</f>
        <v>0</v>
      </c>
      <c r="CO127" s="21" t="n">
        <f aca="false">IF(OR($A127="",CO$4=""),0,COUNTIFS(Formulas!$A$2:$A$3001,CO$4,Formulas!$B$2:$B$3001,$A127))</f>
        <v>0</v>
      </c>
      <c r="CP127" s="21" t="n">
        <f aca="false">IF(OR($A127="",CP$4=""),0,COUNTIFS(Formulas!$A$2:$A$3001,CP$4,Formulas!$B$2:$B$3001,$A127))</f>
        <v>0</v>
      </c>
      <c r="CQ127" s="21" t="n">
        <f aca="false">IF(OR($A127="",CQ$4=""),0,COUNTIFS(Formulas!$A$2:$A$3001,CQ$4,Formulas!$B$2:$B$3001,$A127))</f>
        <v>0</v>
      </c>
      <c r="CR127" s="21" t="n">
        <f aca="false">IF(OR($A127="",CR$4=""),0,COUNTIFS(Formulas!$A$2:$A$3001,CR$4,Formulas!$B$2:$B$3001,$A127))</f>
        <v>0</v>
      </c>
      <c r="CS127" s="21" t="n">
        <f aca="false">IF(OR($A127="",CS$4=""),0,COUNTIFS(Formulas!$A$2:$A$3001,CS$4,Formulas!$B$2:$B$3001,$A127))</f>
        <v>0</v>
      </c>
      <c r="CT127" s="21" t="n">
        <f aca="false">IF(OR($A127="",CT$4=""),0,COUNTIFS(Formulas!$A$2:$A$3001,CT$4,Formulas!$B$2:$B$3001,$A127))</f>
        <v>0</v>
      </c>
      <c r="CU127" s="21" t="n">
        <f aca="false">IF(OR($A127="",CU$4=""),0,COUNTIFS(Formulas!$A$2:$A$3001,CU$4,Formulas!$B$2:$B$3001,$A127))</f>
        <v>0</v>
      </c>
      <c r="CV127" s="21" t="n">
        <f aca="false">IF(OR($A127="",CV$4=""),0,COUNTIFS(Formulas!$A$2:$A$3001,CV$4,Formulas!$B$2:$B$3001,$A127))</f>
        <v>0</v>
      </c>
      <c r="CW127" s="21" t="n">
        <f aca="false">IF(OR($A127="",CW$4=""),0,COUNTIFS(Formulas!$A$2:$A$3001,CW$4,Formulas!$B$2:$B$3001,$A127))</f>
        <v>0</v>
      </c>
      <c r="CX127" s="21" t="n">
        <f aca="false">IF(OR($A127="",CX$4=""),0,COUNTIFS(Formulas!$A$2:$A$3001,CX$4,Formulas!$B$2:$B$3001,$A127))</f>
        <v>0</v>
      </c>
      <c r="CY127" s="21" t="n">
        <f aca="false">IF(OR($A127="",CY$4=""),0,COUNTIFS(Formulas!$A$2:$A$3001,CY$4,Formulas!$B$2:$B$3001,$A127))</f>
        <v>0</v>
      </c>
      <c r="CZ127" s="21" t="n">
        <f aca="false">IF(OR($A127="",CZ$4=""),0,COUNTIFS(Formulas!$A$2:$A$3001,CZ$4,Formulas!$B$2:$B$3001,$A127))</f>
        <v>0</v>
      </c>
      <c r="DA127" s="21" t="n">
        <f aca="false">IF(OR($A127="",DA$4=""),0,COUNTIFS(Formulas!$A$2:$A$3001,DA$4,Formulas!$B$2:$B$3001,$A127))</f>
        <v>0</v>
      </c>
      <c r="DB127" s="21" t="n">
        <f aca="false">IF(OR($A127="",DB$4=""),0,COUNTIFS(Formulas!$A$2:$A$3001,DB$4,Formulas!$B$2:$B$3001,$A127))</f>
        <v>0</v>
      </c>
      <c r="DC127" s="21" t="n">
        <f aca="false">IF(OR($A127="",DC$4=""),0,COUNTIFS(Formulas!$A$2:$A$3001,DC$4,Formulas!$B$2:$B$3001,$A127))</f>
        <v>0</v>
      </c>
      <c r="DD127" s="21" t="n">
        <f aca="false">IF(OR($A127="",DD$4=""),0,COUNTIFS(Formulas!$A$2:$A$3001,DD$4,Formulas!$B$2:$B$3001,$A127))</f>
        <v>0</v>
      </c>
      <c r="DE127" s="21" t="n">
        <f aca="false">IF(OR($A127="",DE$4=""),0,COUNTIFS(Formulas!$A$2:$A$3001,DE$4,Formulas!$B$2:$B$3001,$A127))</f>
        <v>0</v>
      </c>
      <c r="DF127" s="21" t="n">
        <f aca="false">IF(OR($A127="",DF$4=""),0,COUNTIFS(Formulas!$A$2:$A$3001,DF$4,Formulas!$B$2:$B$3001,$A127))</f>
        <v>0</v>
      </c>
      <c r="DG127" s="21" t="n">
        <f aca="false">IF(OR($A127="",DG$4=""),0,COUNTIFS(Formulas!$A$2:$A$3001,DG$4,Formulas!$B$2:$B$3001,$A127))</f>
        <v>0</v>
      </c>
      <c r="DH127" s="21" t="n">
        <f aca="false">IF(OR($A127="",DH$4=""),0,COUNTIFS(Formulas!$A$2:$A$3001,DH$4,Formulas!$B$2:$B$3001,$A127))</f>
        <v>0</v>
      </c>
      <c r="DI127" s="21" t="n">
        <f aca="false">IF(OR($A127="",DI$4=""),0,COUNTIFS(Formulas!$A$2:$A$3001,DI$4,Formulas!$B$2:$B$3001,$A127))</f>
        <v>0</v>
      </c>
      <c r="DJ127" s="21" t="n">
        <f aca="false">IF(OR($A127="",DJ$4=""),0,COUNTIFS(Formulas!$A$2:$A$3001,DJ$4,Formulas!$B$2:$B$3001,$A127))</f>
        <v>0</v>
      </c>
      <c r="DK127" s="21" t="n">
        <f aca="false">IF(OR($A127="",DK$4=""),0,COUNTIFS(Formulas!$A$2:$A$3001,DK$4,Formulas!$B$2:$B$3001,$A127))</f>
        <v>0</v>
      </c>
      <c r="DL127" s="21" t="n">
        <f aca="false">IF(OR($A127="",DL$4=""),0,COUNTIFS(Formulas!$A$2:$A$3001,DL$4,Formulas!$B$2:$B$3001,$A127))</f>
        <v>0</v>
      </c>
      <c r="DM127" s="21" t="n">
        <f aca="false">IF(OR($A127="",DM$4=""),0,COUNTIFS(Formulas!$A$2:$A$3001,DM$4,Formulas!$B$2:$B$3001,$A127))</f>
        <v>0</v>
      </c>
      <c r="DN127" s="21" t="n">
        <f aca="false">IF(OR($A127="",DN$4=""),0,COUNTIFS(Formulas!$A$2:$A$3001,DN$4,Formulas!$B$2:$B$3001,$A127))</f>
        <v>0</v>
      </c>
      <c r="DO127" s="21" t="n">
        <f aca="false">IF(OR($A127="",DO$4=""),0,COUNTIFS(Formulas!$A$2:$A$3001,DO$4,Formulas!$B$2:$B$3001,$A127))</f>
        <v>0</v>
      </c>
      <c r="DP127" s="21" t="n">
        <f aca="false">IF(OR($A127="",DP$4=""),0,COUNTIFS(Formulas!$A$2:$A$3001,DP$4,Formulas!$B$2:$B$3001,$A127))</f>
        <v>0</v>
      </c>
      <c r="DQ127" s="21" t="n">
        <f aca="false">IF(OR($A127="",DQ$4=""),0,COUNTIFS(Formulas!$A$2:$A$3001,DQ$4,Formulas!$B$2:$B$3001,$A127))</f>
        <v>0</v>
      </c>
      <c r="DR127" s="21" t="n">
        <f aca="false">IF(OR($A127="",DR$4=""),0,COUNTIFS(Formulas!$A$2:$A$3001,DR$4,Formulas!$B$2:$B$3001,$A127))</f>
        <v>0</v>
      </c>
      <c r="DS127" s="21" t="n">
        <f aca="false">IF(OR($A127="",DS$4=""),0,COUNTIFS(Formulas!$A$2:$A$3001,DS$4,Formulas!$B$2:$B$3001,$A127))</f>
        <v>0</v>
      </c>
      <c r="DT127" s="21" t="n">
        <f aca="false">IF(OR($A127="",DT$4=""),0,COUNTIFS(Formulas!$A$2:$A$3001,DT$4,Formulas!$B$2:$B$3001,$A127))</f>
        <v>0</v>
      </c>
      <c r="DU127" s="21" t="n">
        <f aca="false">IF(OR($A127="",DU$4=""),0,COUNTIFS(Formulas!$A$2:$A$3001,DU$4,Formulas!$B$2:$B$3001,$A127))</f>
        <v>0</v>
      </c>
      <c r="DV127" s="21" t="n">
        <f aca="false">IF(OR($A127="",DV$4=""),0,COUNTIFS(Formulas!$A$2:$A$3001,DV$4,Formulas!$B$2:$B$3001,$A127))</f>
        <v>0</v>
      </c>
      <c r="DW127" s="21" t="n">
        <f aca="false">IF(OR($A127="",DW$4=""),0,COUNTIFS(Formulas!$A$2:$A$3001,DW$4,Formulas!$B$2:$B$3001,$A127))</f>
        <v>0</v>
      </c>
      <c r="DX127" s="21" t="n">
        <f aca="false">IF(OR($A127="",DX$4=""),0,COUNTIFS(Formulas!$A$2:$A$3001,DX$4,Formulas!$B$2:$B$3001,$A127))</f>
        <v>0</v>
      </c>
      <c r="DY127" s="21" t="n">
        <f aca="false">IF(OR($A127="",DY$4=""),0,COUNTIFS(Formulas!$A$2:$A$3001,DY$4,Formulas!$B$2:$B$3001,$A127))</f>
        <v>0</v>
      </c>
      <c r="DZ127" s="21" t="n">
        <f aca="false">IF(OR($A127="",DZ$4=""),0,COUNTIFS(Formulas!$A$2:$A$3001,DZ$4,Formulas!$B$2:$B$3001,$A127))</f>
        <v>0</v>
      </c>
      <c r="EA127" s="21" t="n">
        <f aca="false">IF(OR($A127="",EA$4=""),0,COUNTIFS(Formulas!$A$2:$A$3001,EA$4,Formulas!$B$2:$B$3001,$A127))</f>
        <v>0</v>
      </c>
      <c r="EB127" s="21" t="n">
        <f aca="false">IF(OR($A127="",EB$4=""),0,COUNTIFS(Formulas!$A$2:$A$3001,EB$4,Formulas!$B$2:$B$3001,$A127))</f>
        <v>0</v>
      </c>
      <c r="EC127" s="21" t="n">
        <f aca="false">IF(OR($A127="",EC$4=""),0,COUNTIFS(Formulas!$A$2:$A$3001,EC$4,Formulas!$B$2:$B$3001,$A127))</f>
        <v>0</v>
      </c>
      <c r="ED127" s="21" t="n">
        <f aca="false">IF(OR($A127="",ED$4=""),0,COUNTIFS(Formulas!$A$2:$A$3001,ED$4,Formulas!$B$2:$B$3001,$A127))</f>
        <v>0</v>
      </c>
      <c r="EE127" s="21" t="n">
        <f aca="false">IF(OR($A127="",EE$4=""),0,COUNTIFS(Formulas!$A$2:$A$3001,EE$4,Formulas!$B$2:$B$3001,$A127))</f>
        <v>0</v>
      </c>
      <c r="EF127" s="21" t="n">
        <f aca="false">IF(OR($A127="",EF$4=""),0,COUNTIFS(Formulas!$A$2:$A$3001,EF$4,Formulas!$B$2:$B$3001,$A127))</f>
        <v>0</v>
      </c>
      <c r="EG127" s="21" t="n">
        <f aca="false">IF(OR($A127="",EG$4=""),0,COUNTIFS(Formulas!$A$2:$A$3001,EG$4,Formulas!$B$2:$B$3001,$A127))</f>
        <v>0</v>
      </c>
      <c r="EH127" s="21" t="n">
        <f aca="false">IF(OR($A127="",EH$4=""),0,COUNTIFS(Formulas!$A$2:$A$3001,EH$4,Formulas!$B$2:$B$3001,$A127))</f>
        <v>0</v>
      </c>
      <c r="EI127" s="21" t="n">
        <f aca="false">IF(OR($A127="",EI$4=""),0,COUNTIFS(Formulas!$A$2:$A$3001,EI$4,Formulas!$B$2:$B$3001,$A127))</f>
        <v>0</v>
      </c>
      <c r="EJ127" s="21" t="n">
        <f aca="false">IF(OR($A127="",EJ$4=""),0,COUNTIFS(Formulas!$A$2:$A$3001,EJ$4,Formulas!$B$2:$B$3001,$A127))</f>
        <v>0</v>
      </c>
      <c r="EK127" s="21" t="n">
        <f aca="false">IF(OR($A127="",EK$4=""),0,COUNTIFS(Formulas!$A$2:$A$3001,EK$4,Formulas!$B$2:$B$3001,$A127))</f>
        <v>0</v>
      </c>
      <c r="EL127" s="21" t="n">
        <f aca="false">IF(OR($A127="",EL$4=""),0,COUNTIFS(Formulas!$A$2:$A$3001,EL$4,Formulas!$B$2:$B$3001,$A127))</f>
        <v>0</v>
      </c>
      <c r="EM127" s="21" t="n">
        <f aca="false">IF(OR($A127="",EM$4=""),0,COUNTIFS(Formulas!$A$2:$A$3001,EM$4,Formulas!$B$2:$B$3001,$A127))</f>
        <v>0</v>
      </c>
      <c r="EN127" s="21" t="n">
        <f aca="false">IF(OR($A127="",EN$4=""),0,COUNTIFS(Formulas!$A$2:$A$3001,EN$4,Formulas!$B$2:$B$3001,$A127))</f>
        <v>0</v>
      </c>
      <c r="EO127" s="21" t="n">
        <f aca="false">IF(OR($A127="",EO$4=""),0,COUNTIFS(Formulas!$A$2:$A$3001,EO$4,Formulas!$B$2:$B$3001,$A127))</f>
        <v>0</v>
      </c>
      <c r="EP127" s="21" t="n">
        <f aca="false">IF(OR($A127="",EP$4=""),0,COUNTIFS(Formulas!$A$2:$A$3001,EP$4,Formulas!$B$2:$B$3001,$A127))</f>
        <v>0</v>
      </c>
      <c r="EQ127" s="21" t="n">
        <f aca="false">IF(OR($A127="",EQ$4=""),0,COUNTIFS(Formulas!$A$2:$A$3001,EQ$4,Formulas!$B$2:$B$3001,$A127))</f>
        <v>0</v>
      </c>
      <c r="ER127" s="21" t="n">
        <f aca="false">IF(OR($A127="",ER$4=""),0,COUNTIFS(Formulas!$A$2:$A$3001,ER$4,Formulas!$B$2:$B$3001,$A127))</f>
        <v>0</v>
      </c>
      <c r="ES127" s="21" t="n">
        <f aca="false">IF(OR($A127="",ES$4=""),0,COUNTIFS(Formulas!$A$2:$A$3001,ES$4,Formulas!$B$2:$B$3001,$A127))</f>
        <v>0</v>
      </c>
      <c r="ET127" s="21" t="n">
        <f aca="false">IF(OR($A127="",ET$4=""),0,COUNTIFS(Formulas!$A$2:$A$3001,ET$4,Formulas!$B$2:$B$3001,$A127))</f>
        <v>0</v>
      </c>
      <c r="EU127" s="21" t="n">
        <f aca="false">IF(OR($A127="",EU$4=""),0,COUNTIFS(Formulas!$A$2:$A$3001,EU$4,Formulas!$B$2:$B$3001,$A127))</f>
        <v>0</v>
      </c>
      <c r="EV127" s="21" t="n">
        <f aca="false">IF(OR($A127="",EV$4=""),0,COUNTIFS(Formulas!$A$2:$A$3001,EV$4,Formulas!$B$2:$B$3001,$A127))</f>
        <v>0</v>
      </c>
    </row>
    <row r="128" customFormat="false" ht="15" hidden="false" customHeight="false" outlineLevel="0" collapsed="false">
      <c r="A128" s="13" t="str">
        <f aca="false">IF(INDEX(Materials!$A$2:$A$301,124)="","",INDEX(Materials!$A$2:$A$301,124))</f>
        <v>Mannitol</v>
      </c>
      <c r="B128" s="19" t="n">
        <f aca="false">IF(A128="","",COUNTIF(C128:EV128,"&gt;0"))</f>
        <v>25</v>
      </c>
      <c r="C128" s="21" t="n">
        <f aca="false">IF(OR($A128="",C$4=""),0,COUNTIFS(Formulas!$A$2:$A$3001,C$4,Formulas!$B$2:$B$3001,$A128))</f>
        <v>1</v>
      </c>
      <c r="D128" s="21" t="n">
        <f aca="false">IF(OR($A128="",D$4=""),0,COUNTIFS(Formulas!$A$2:$A$3001,D$4,Formulas!$B$2:$B$3001,$A128))</f>
        <v>1</v>
      </c>
      <c r="E128" s="21" t="n">
        <f aca="false">IF(OR($A128="",E$4=""),0,COUNTIFS(Formulas!$A$2:$A$3001,E$4,Formulas!$B$2:$B$3001,$A128))</f>
        <v>1</v>
      </c>
      <c r="F128" s="21" t="n">
        <f aca="false">IF(OR($A128="",F$4=""),0,COUNTIFS(Formulas!$A$2:$A$3001,F$4,Formulas!$B$2:$B$3001,$A128))</f>
        <v>1</v>
      </c>
      <c r="G128" s="21" t="n">
        <f aca="false">IF(OR($A128="",G$4=""),0,COUNTIFS(Formulas!$A$2:$A$3001,G$4,Formulas!$B$2:$B$3001,$A128))</f>
        <v>1</v>
      </c>
      <c r="H128" s="21" t="n">
        <f aca="false">IF(OR($A128="",H$4=""),0,COUNTIFS(Formulas!$A$2:$A$3001,H$4,Formulas!$B$2:$B$3001,$A128))</f>
        <v>1</v>
      </c>
      <c r="I128" s="21" t="n">
        <f aca="false">IF(OR($A128="",I$4=""),0,COUNTIFS(Formulas!$A$2:$A$3001,I$4,Formulas!$B$2:$B$3001,$A128))</f>
        <v>0</v>
      </c>
      <c r="J128" s="21" t="n">
        <f aca="false">IF(OR($A128="",J$4=""),0,COUNTIFS(Formulas!$A$2:$A$3001,J$4,Formulas!$B$2:$B$3001,$A128))</f>
        <v>0</v>
      </c>
      <c r="K128" s="21" t="n">
        <f aca="false">IF(OR($A128="",K$4=""),0,COUNTIFS(Formulas!$A$2:$A$3001,K$4,Formulas!$B$2:$B$3001,$A128))</f>
        <v>1</v>
      </c>
      <c r="L128" s="21" t="n">
        <f aca="false">IF(OR($A128="",L$4=""),0,COUNTIFS(Formulas!$A$2:$A$3001,L$4,Formulas!$B$2:$B$3001,$A128))</f>
        <v>1</v>
      </c>
      <c r="M128" s="21" t="n">
        <f aca="false">IF(OR($A128="",M$4=""),0,COUNTIFS(Formulas!$A$2:$A$3001,M$4,Formulas!$B$2:$B$3001,$A128))</f>
        <v>1</v>
      </c>
      <c r="N128" s="21" t="n">
        <f aca="false">IF(OR($A128="",N$4=""),0,COUNTIFS(Formulas!$A$2:$A$3001,N$4,Formulas!$B$2:$B$3001,$A128))</f>
        <v>1</v>
      </c>
      <c r="O128" s="21" t="n">
        <f aca="false">IF(OR($A128="",O$4=""),0,COUNTIFS(Formulas!$A$2:$A$3001,O$4,Formulas!$B$2:$B$3001,$A128))</f>
        <v>1</v>
      </c>
      <c r="P128" s="21" t="n">
        <f aca="false">IF(OR($A128="",P$4=""),0,COUNTIFS(Formulas!$A$2:$A$3001,P$4,Formulas!$B$2:$B$3001,$A128))</f>
        <v>1</v>
      </c>
      <c r="Q128" s="21" t="n">
        <f aca="false">IF(OR($A128="",Q$4=""),0,COUNTIFS(Formulas!$A$2:$A$3001,Q$4,Formulas!$B$2:$B$3001,$A128))</f>
        <v>1</v>
      </c>
      <c r="R128" s="21" t="n">
        <f aca="false">IF(OR($A128="",R$4=""),0,COUNTIFS(Formulas!$A$2:$A$3001,R$4,Formulas!$B$2:$B$3001,$A128))</f>
        <v>1</v>
      </c>
      <c r="S128" s="21" t="n">
        <f aca="false">IF(OR($A128="",S$4=""),0,COUNTIFS(Formulas!$A$2:$A$3001,S$4,Formulas!$B$2:$B$3001,$A128))</f>
        <v>1</v>
      </c>
      <c r="T128" s="21" t="n">
        <f aca="false">IF(OR($A128="",T$4=""),0,COUNTIFS(Formulas!$A$2:$A$3001,T$4,Formulas!$B$2:$B$3001,$A128))</f>
        <v>1</v>
      </c>
      <c r="U128" s="21" t="n">
        <f aca="false">IF(OR($A128="",U$4=""),0,COUNTIFS(Formulas!$A$2:$A$3001,U$4,Formulas!$B$2:$B$3001,$A128))</f>
        <v>0</v>
      </c>
      <c r="V128" s="21" t="n">
        <f aca="false">IF(OR($A128="",V$4=""),0,COUNTIFS(Formulas!$A$2:$A$3001,V$4,Formulas!$B$2:$B$3001,$A128))</f>
        <v>0</v>
      </c>
      <c r="W128" s="21" t="n">
        <f aca="false">IF(OR($A128="",W$4=""),0,COUNTIFS(Formulas!$A$2:$A$3001,W$4,Formulas!$B$2:$B$3001,$A128))</f>
        <v>0</v>
      </c>
      <c r="X128" s="21" t="n">
        <f aca="false">IF(OR($A128="",X$4=""),0,COUNTIFS(Formulas!$A$2:$A$3001,X$4,Formulas!$B$2:$B$3001,$A128))</f>
        <v>0</v>
      </c>
      <c r="Y128" s="21" t="n">
        <f aca="false">IF(OR($A128="",Y$4=""),0,COUNTIFS(Formulas!$A$2:$A$3001,Y$4,Formulas!$B$2:$B$3001,$A128))</f>
        <v>0</v>
      </c>
      <c r="Z128" s="21" t="n">
        <f aca="false">IF(OR($A128="",Z$4=""),0,COUNTIFS(Formulas!$A$2:$A$3001,Z$4,Formulas!$B$2:$B$3001,$A128))</f>
        <v>0</v>
      </c>
      <c r="AA128" s="21" t="n">
        <f aca="false">IF(OR($A128="",AA$4=""),0,COUNTIFS(Formulas!$A$2:$A$3001,AA$4,Formulas!$B$2:$B$3001,$A128))</f>
        <v>1</v>
      </c>
      <c r="AB128" s="21" t="n">
        <f aca="false">IF(OR($A128="",AB$4=""),0,COUNTIFS(Formulas!$A$2:$A$3001,AB$4,Formulas!$B$2:$B$3001,$A128))</f>
        <v>1</v>
      </c>
      <c r="AC128" s="21" t="n">
        <f aca="false">IF(OR($A128="",AC$4=""),0,COUNTIFS(Formulas!$A$2:$A$3001,AC$4,Formulas!$B$2:$B$3001,$A128))</f>
        <v>0</v>
      </c>
      <c r="AD128" s="21" t="n">
        <f aca="false">IF(OR($A128="",AD$4=""),0,COUNTIFS(Formulas!$A$2:$A$3001,AD$4,Formulas!$B$2:$B$3001,$A128))</f>
        <v>0</v>
      </c>
      <c r="AE128" s="21" t="n">
        <f aca="false">IF(OR($A128="",AE$4=""),0,COUNTIFS(Formulas!$A$2:$A$3001,AE$4,Formulas!$B$2:$B$3001,$A128))</f>
        <v>0</v>
      </c>
      <c r="AF128" s="21" t="n">
        <f aca="false">IF(OR($A128="",AF$4=""),0,COUNTIFS(Formulas!$A$2:$A$3001,AF$4,Formulas!$B$2:$B$3001,$A128))</f>
        <v>0</v>
      </c>
      <c r="AG128" s="21" t="n">
        <f aca="false">IF(OR($A128="",AG$4=""),0,COUNTIFS(Formulas!$A$2:$A$3001,AG$4,Formulas!$B$2:$B$3001,$A128))</f>
        <v>0</v>
      </c>
      <c r="AH128" s="21" t="n">
        <f aca="false">IF(OR($A128="",AH$4=""),0,COUNTIFS(Formulas!$A$2:$A$3001,AH$4,Formulas!$B$2:$B$3001,$A128))</f>
        <v>1</v>
      </c>
      <c r="AI128" s="21" t="n">
        <f aca="false">IF(OR($A128="",AI$4=""),0,COUNTIFS(Formulas!$A$2:$A$3001,AI$4,Formulas!$B$2:$B$3001,$A128))</f>
        <v>0</v>
      </c>
      <c r="AJ128" s="21" t="n">
        <f aca="false">IF(OR($A128="",AJ$4=""),0,COUNTIFS(Formulas!$A$2:$A$3001,AJ$4,Formulas!$B$2:$B$3001,$A128))</f>
        <v>0</v>
      </c>
      <c r="AK128" s="21" t="n">
        <f aca="false">IF(OR($A128="",AK$4=""),0,COUNTIFS(Formulas!$A$2:$A$3001,AK$4,Formulas!$B$2:$B$3001,$A128))</f>
        <v>0</v>
      </c>
      <c r="AL128" s="21" t="n">
        <f aca="false">IF(OR($A128="",AL$4=""),0,COUNTIFS(Formulas!$A$2:$A$3001,AL$4,Formulas!$B$2:$B$3001,$A128))</f>
        <v>0</v>
      </c>
      <c r="AM128" s="21" t="n">
        <f aca="false">IF(OR($A128="",AM$4=""),0,COUNTIFS(Formulas!$A$2:$A$3001,AM$4,Formulas!$B$2:$B$3001,$A128))</f>
        <v>0</v>
      </c>
      <c r="AN128" s="21" t="n">
        <f aca="false">IF(OR($A128="",AN$4=""),0,COUNTIFS(Formulas!$A$2:$A$3001,AN$4,Formulas!$B$2:$B$3001,$A128))</f>
        <v>0</v>
      </c>
      <c r="AO128" s="21" t="n">
        <f aca="false">IF(OR($A128="",AO$4=""),0,COUNTIFS(Formulas!$A$2:$A$3001,AO$4,Formulas!$B$2:$B$3001,$A128))</f>
        <v>0</v>
      </c>
      <c r="AP128" s="21" t="n">
        <f aca="false">IF(OR($A128="",AP$4=""),0,COUNTIFS(Formulas!$A$2:$A$3001,AP$4,Formulas!$B$2:$B$3001,$A128))</f>
        <v>0</v>
      </c>
      <c r="AQ128" s="21" t="n">
        <f aca="false">IF(OR($A128="",AQ$4=""),0,COUNTIFS(Formulas!$A$2:$A$3001,AQ$4,Formulas!$B$2:$B$3001,$A128))</f>
        <v>0</v>
      </c>
      <c r="AR128" s="21" t="n">
        <f aca="false">IF(OR($A128="",AR$4=""),0,COUNTIFS(Formulas!$A$2:$A$3001,AR$4,Formulas!$B$2:$B$3001,$A128))</f>
        <v>0</v>
      </c>
      <c r="AS128" s="21" t="n">
        <f aca="false">IF(OR($A128="",AS$4=""),0,COUNTIFS(Formulas!$A$2:$A$3001,AS$4,Formulas!$B$2:$B$3001,$A128))</f>
        <v>0</v>
      </c>
      <c r="AT128" s="21" t="n">
        <f aca="false">IF(OR($A128="",AT$4=""),0,COUNTIFS(Formulas!$A$2:$A$3001,AT$4,Formulas!$B$2:$B$3001,$A128))</f>
        <v>0</v>
      </c>
      <c r="AU128" s="21" t="n">
        <f aca="false">IF(OR($A128="",AU$4=""),0,COUNTIFS(Formulas!$A$2:$A$3001,AU$4,Formulas!$B$2:$B$3001,$A128))</f>
        <v>0</v>
      </c>
      <c r="AV128" s="21" t="n">
        <f aca="false">IF(OR($A128="",AV$4=""),0,COUNTIFS(Formulas!$A$2:$A$3001,AV$4,Formulas!$B$2:$B$3001,$A128))</f>
        <v>0</v>
      </c>
      <c r="AW128" s="21" t="n">
        <f aca="false">IF(OR($A128="",AW$4=""),0,COUNTIFS(Formulas!$A$2:$A$3001,AW$4,Formulas!$B$2:$B$3001,$A128))</f>
        <v>0</v>
      </c>
      <c r="AX128" s="21" t="n">
        <f aca="false">IF(OR($A128="",AX$4=""),0,COUNTIFS(Formulas!$A$2:$A$3001,AX$4,Formulas!$B$2:$B$3001,$A128))</f>
        <v>1</v>
      </c>
      <c r="AY128" s="21" t="n">
        <f aca="false">IF(OR($A128="",AY$4=""),0,COUNTIFS(Formulas!$A$2:$A$3001,AY$4,Formulas!$B$2:$B$3001,$A128))</f>
        <v>1</v>
      </c>
      <c r="AZ128" s="21" t="n">
        <f aca="false">IF(OR($A128="",AZ$4=""),0,COUNTIFS(Formulas!$A$2:$A$3001,AZ$4,Formulas!$B$2:$B$3001,$A128))</f>
        <v>1</v>
      </c>
      <c r="BA128" s="21" t="n">
        <f aca="false">IF(OR($A128="",BA$4=""),0,COUNTIFS(Formulas!$A$2:$A$3001,BA$4,Formulas!$B$2:$B$3001,$A128))</f>
        <v>1</v>
      </c>
      <c r="BB128" s="21" t="n">
        <f aca="false">IF(OR($A128="",BB$4=""),0,COUNTIFS(Formulas!$A$2:$A$3001,BB$4,Formulas!$B$2:$B$3001,$A128))</f>
        <v>0</v>
      </c>
      <c r="BC128" s="21" t="n">
        <f aca="false">IF(OR($A128="",BC$4=""),0,COUNTIFS(Formulas!$A$2:$A$3001,BC$4,Formulas!$B$2:$B$3001,$A128))</f>
        <v>0</v>
      </c>
      <c r="BD128" s="21" t="n">
        <f aca="false">IF(OR($A128="",BD$4=""),0,COUNTIFS(Formulas!$A$2:$A$3001,BD$4,Formulas!$B$2:$B$3001,$A128))</f>
        <v>0</v>
      </c>
      <c r="BE128" s="21" t="n">
        <f aca="false">IF(OR($A128="",BE$4=""),0,COUNTIFS(Formulas!$A$2:$A$3001,BE$4,Formulas!$B$2:$B$3001,$A128))</f>
        <v>0</v>
      </c>
      <c r="BF128" s="21" t="n">
        <f aca="false">IF(OR($A128="",BF$4=""),0,COUNTIFS(Formulas!$A$2:$A$3001,BF$4,Formulas!$B$2:$B$3001,$A128))</f>
        <v>0</v>
      </c>
      <c r="BG128" s="21" t="n">
        <f aca="false">IF(OR($A128="",BG$4=""),0,COUNTIFS(Formulas!$A$2:$A$3001,BG$4,Formulas!$B$2:$B$3001,$A128))</f>
        <v>0</v>
      </c>
      <c r="BH128" s="21" t="n">
        <f aca="false">IF(OR($A128="",BH$4=""),0,COUNTIFS(Formulas!$A$2:$A$3001,BH$4,Formulas!$B$2:$B$3001,$A128))</f>
        <v>0</v>
      </c>
      <c r="BI128" s="21" t="n">
        <f aca="false">IF(OR($A128="",BI$4=""),0,COUNTIFS(Formulas!$A$2:$A$3001,BI$4,Formulas!$B$2:$B$3001,$A128))</f>
        <v>0</v>
      </c>
      <c r="BJ128" s="21" t="n">
        <f aca="false">IF(OR($A128="",BJ$4=""),0,COUNTIFS(Formulas!$A$2:$A$3001,BJ$4,Formulas!$B$2:$B$3001,$A128))</f>
        <v>0</v>
      </c>
      <c r="BK128" s="21" t="n">
        <f aca="false">IF(OR($A128="",BK$4=""),0,COUNTIFS(Formulas!$A$2:$A$3001,BK$4,Formulas!$B$2:$B$3001,$A128))</f>
        <v>0</v>
      </c>
      <c r="BL128" s="21" t="n">
        <f aca="false">IF(OR($A128="",BL$4=""),0,COUNTIFS(Formulas!$A$2:$A$3001,BL$4,Formulas!$B$2:$B$3001,$A128))</f>
        <v>0</v>
      </c>
      <c r="BM128" s="21" t="n">
        <f aca="false">IF(OR($A128="",BM$4=""),0,COUNTIFS(Formulas!$A$2:$A$3001,BM$4,Formulas!$B$2:$B$3001,$A128))</f>
        <v>0</v>
      </c>
      <c r="BN128" s="21" t="n">
        <f aca="false">IF(OR($A128="",BN$4=""),0,COUNTIFS(Formulas!$A$2:$A$3001,BN$4,Formulas!$B$2:$B$3001,$A128))</f>
        <v>0</v>
      </c>
      <c r="BO128" s="21" t="n">
        <f aca="false">IF(OR($A128="",BO$4=""),0,COUNTIFS(Formulas!$A$2:$A$3001,BO$4,Formulas!$B$2:$B$3001,$A128))</f>
        <v>0</v>
      </c>
      <c r="BP128" s="21" t="n">
        <f aca="false">IF(OR($A128="",BP$4=""),0,COUNTIFS(Formulas!$A$2:$A$3001,BP$4,Formulas!$B$2:$B$3001,$A128))</f>
        <v>0</v>
      </c>
      <c r="BQ128" s="21" t="n">
        <f aca="false">IF(OR($A128="",BQ$4=""),0,COUNTIFS(Formulas!$A$2:$A$3001,BQ$4,Formulas!$B$2:$B$3001,$A128))</f>
        <v>0</v>
      </c>
      <c r="BR128" s="21" t="n">
        <f aca="false">IF(OR($A128="",BR$4=""),0,COUNTIFS(Formulas!$A$2:$A$3001,BR$4,Formulas!$B$2:$B$3001,$A128))</f>
        <v>0</v>
      </c>
      <c r="BS128" s="21" t="n">
        <f aca="false">IF(OR($A128="",BS$4=""),0,COUNTIFS(Formulas!$A$2:$A$3001,BS$4,Formulas!$B$2:$B$3001,$A128))</f>
        <v>0</v>
      </c>
      <c r="BT128" s="21" t="n">
        <f aca="false">IF(OR($A128="",BT$4=""),0,COUNTIFS(Formulas!$A$2:$A$3001,BT$4,Formulas!$B$2:$B$3001,$A128))</f>
        <v>0</v>
      </c>
      <c r="BU128" s="21" t="n">
        <f aca="false">IF(OR($A128="",BU$4=""),0,COUNTIFS(Formulas!$A$2:$A$3001,BU$4,Formulas!$B$2:$B$3001,$A128))</f>
        <v>1</v>
      </c>
      <c r="BV128" s="21" t="n">
        <f aca="false">IF(OR($A128="",BV$4=""),0,COUNTIFS(Formulas!$A$2:$A$3001,BV$4,Formulas!$B$2:$B$3001,$A128))</f>
        <v>0</v>
      </c>
      <c r="BW128" s="21" t="n">
        <f aca="false">IF(OR($A128="",BW$4=""),0,COUNTIFS(Formulas!$A$2:$A$3001,BW$4,Formulas!$B$2:$B$3001,$A128))</f>
        <v>0</v>
      </c>
      <c r="BX128" s="21" t="n">
        <f aca="false">IF(OR($A128="",BX$4=""),0,COUNTIFS(Formulas!$A$2:$A$3001,BX$4,Formulas!$B$2:$B$3001,$A128))</f>
        <v>0</v>
      </c>
      <c r="BY128" s="21" t="n">
        <f aca="false">IF(OR($A128="",BY$4=""),0,COUNTIFS(Formulas!$A$2:$A$3001,BY$4,Formulas!$B$2:$B$3001,$A128))</f>
        <v>1</v>
      </c>
      <c r="BZ128" s="21" t="n">
        <f aca="false">IF(OR($A128="",BZ$4=""),0,COUNTIFS(Formulas!$A$2:$A$3001,BZ$4,Formulas!$B$2:$B$3001,$A128))</f>
        <v>0</v>
      </c>
      <c r="CA128" s="21" t="n">
        <f aca="false">IF(OR($A128="",CA$4=""),0,COUNTIFS(Formulas!$A$2:$A$3001,CA$4,Formulas!$B$2:$B$3001,$A128))</f>
        <v>0</v>
      </c>
      <c r="CB128" s="21" t="n">
        <f aca="false">IF(OR($A128="",CB$4=""),0,COUNTIFS(Formulas!$A$2:$A$3001,CB$4,Formulas!$B$2:$B$3001,$A128))</f>
        <v>0</v>
      </c>
      <c r="CC128" s="21" t="n">
        <f aca="false">IF(OR($A128="",CC$4=""),0,COUNTIFS(Formulas!$A$2:$A$3001,CC$4,Formulas!$B$2:$B$3001,$A128))</f>
        <v>0</v>
      </c>
      <c r="CD128" s="21" t="n">
        <f aca="false">IF(OR($A128="",CD$4=""),0,COUNTIFS(Formulas!$A$2:$A$3001,CD$4,Formulas!$B$2:$B$3001,$A128))</f>
        <v>0</v>
      </c>
      <c r="CE128" s="21" t="n">
        <f aca="false">IF(OR($A128="",CE$4=""),0,COUNTIFS(Formulas!$A$2:$A$3001,CE$4,Formulas!$B$2:$B$3001,$A128))</f>
        <v>0</v>
      </c>
      <c r="CF128" s="21" t="n">
        <f aca="false">IF(OR($A128="",CF$4=""),0,COUNTIFS(Formulas!$A$2:$A$3001,CF$4,Formulas!$B$2:$B$3001,$A128))</f>
        <v>0</v>
      </c>
      <c r="CG128" s="21" t="n">
        <f aca="false">IF(OR($A128="",CG$4=""),0,COUNTIFS(Formulas!$A$2:$A$3001,CG$4,Formulas!$B$2:$B$3001,$A128))</f>
        <v>0</v>
      </c>
      <c r="CH128" s="21" t="n">
        <f aca="false">IF(OR($A128="",CH$4=""),0,COUNTIFS(Formulas!$A$2:$A$3001,CH$4,Formulas!$B$2:$B$3001,$A128))</f>
        <v>0</v>
      </c>
      <c r="CI128" s="21" t="n">
        <f aca="false">IF(OR($A128="",CI$4=""),0,COUNTIFS(Formulas!$A$2:$A$3001,CI$4,Formulas!$B$2:$B$3001,$A128))</f>
        <v>0</v>
      </c>
      <c r="CJ128" s="21" t="n">
        <f aca="false">IF(OR($A128="",CJ$4=""),0,COUNTIFS(Formulas!$A$2:$A$3001,CJ$4,Formulas!$B$2:$B$3001,$A128))</f>
        <v>0</v>
      </c>
      <c r="CK128" s="21" t="n">
        <f aca="false">IF(OR($A128="",CK$4=""),0,COUNTIFS(Formulas!$A$2:$A$3001,CK$4,Formulas!$B$2:$B$3001,$A128))</f>
        <v>0</v>
      </c>
      <c r="CL128" s="21" t="n">
        <f aca="false">IF(OR($A128="",CL$4=""),0,COUNTIFS(Formulas!$A$2:$A$3001,CL$4,Formulas!$B$2:$B$3001,$A128))</f>
        <v>0</v>
      </c>
      <c r="CM128" s="21" t="n">
        <f aca="false">IF(OR($A128="",CM$4=""),0,COUNTIFS(Formulas!$A$2:$A$3001,CM$4,Formulas!$B$2:$B$3001,$A128))</f>
        <v>0</v>
      </c>
      <c r="CN128" s="21" t="n">
        <f aca="false">IF(OR($A128="",CN$4=""),0,COUNTIFS(Formulas!$A$2:$A$3001,CN$4,Formulas!$B$2:$B$3001,$A128))</f>
        <v>0</v>
      </c>
      <c r="CO128" s="21" t="n">
        <f aca="false">IF(OR($A128="",CO$4=""),0,COUNTIFS(Formulas!$A$2:$A$3001,CO$4,Formulas!$B$2:$B$3001,$A128))</f>
        <v>0</v>
      </c>
      <c r="CP128" s="21" t="n">
        <f aca="false">IF(OR($A128="",CP$4=""),0,COUNTIFS(Formulas!$A$2:$A$3001,CP$4,Formulas!$B$2:$B$3001,$A128))</f>
        <v>0</v>
      </c>
      <c r="CQ128" s="21" t="n">
        <f aca="false">IF(OR($A128="",CQ$4=""),0,COUNTIFS(Formulas!$A$2:$A$3001,CQ$4,Formulas!$B$2:$B$3001,$A128))</f>
        <v>0</v>
      </c>
      <c r="CR128" s="21" t="n">
        <f aca="false">IF(OR($A128="",CR$4=""),0,COUNTIFS(Formulas!$A$2:$A$3001,CR$4,Formulas!$B$2:$B$3001,$A128))</f>
        <v>0</v>
      </c>
      <c r="CS128" s="21" t="n">
        <f aca="false">IF(OR($A128="",CS$4=""),0,COUNTIFS(Formulas!$A$2:$A$3001,CS$4,Formulas!$B$2:$B$3001,$A128))</f>
        <v>0</v>
      </c>
      <c r="CT128" s="21" t="n">
        <f aca="false">IF(OR($A128="",CT$4=""),0,COUNTIFS(Formulas!$A$2:$A$3001,CT$4,Formulas!$B$2:$B$3001,$A128))</f>
        <v>0</v>
      </c>
      <c r="CU128" s="21" t="n">
        <f aca="false">IF(OR($A128="",CU$4=""),0,COUNTIFS(Formulas!$A$2:$A$3001,CU$4,Formulas!$B$2:$B$3001,$A128))</f>
        <v>0</v>
      </c>
      <c r="CV128" s="21" t="n">
        <f aca="false">IF(OR($A128="",CV$4=""),0,COUNTIFS(Formulas!$A$2:$A$3001,CV$4,Formulas!$B$2:$B$3001,$A128))</f>
        <v>0</v>
      </c>
      <c r="CW128" s="21" t="n">
        <f aca="false">IF(OR($A128="",CW$4=""),0,COUNTIFS(Formulas!$A$2:$A$3001,CW$4,Formulas!$B$2:$B$3001,$A128))</f>
        <v>0</v>
      </c>
      <c r="CX128" s="21" t="n">
        <f aca="false">IF(OR($A128="",CX$4=""),0,COUNTIFS(Formulas!$A$2:$A$3001,CX$4,Formulas!$B$2:$B$3001,$A128))</f>
        <v>0</v>
      </c>
      <c r="CY128" s="21" t="n">
        <f aca="false">IF(OR($A128="",CY$4=""),0,COUNTIFS(Formulas!$A$2:$A$3001,CY$4,Formulas!$B$2:$B$3001,$A128))</f>
        <v>0</v>
      </c>
      <c r="CZ128" s="21" t="n">
        <f aca="false">IF(OR($A128="",CZ$4=""),0,COUNTIFS(Formulas!$A$2:$A$3001,CZ$4,Formulas!$B$2:$B$3001,$A128))</f>
        <v>0</v>
      </c>
      <c r="DA128" s="21" t="n">
        <f aca="false">IF(OR($A128="",DA$4=""),0,COUNTIFS(Formulas!$A$2:$A$3001,DA$4,Formulas!$B$2:$B$3001,$A128))</f>
        <v>0</v>
      </c>
      <c r="DB128" s="21" t="n">
        <f aca="false">IF(OR($A128="",DB$4=""),0,COUNTIFS(Formulas!$A$2:$A$3001,DB$4,Formulas!$B$2:$B$3001,$A128))</f>
        <v>0</v>
      </c>
      <c r="DC128" s="21" t="n">
        <f aca="false">IF(OR($A128="",DC$4=""),0,COUNTIFS(Formulas!$A$2:$A$3001,DC$4,Formulas!$B$2:$B$3001,$A128))</f>
        <v>0</v>
      </c>
      <c r="DD128" s="21" t="n">
        <f aca="false">IF(OR($A128="",DD$4=""),0,COUNTIFS(Formulas!$A$2:$A$3001,DD$4,Formulas!$B$2:$B$3001,$A128))</f>
        <v>0</v>
      </c>
      <c r="DE128" s="21" t="n">
        <f aca="false">IF(OR($A128="",DE$4=""),0,COUNTIFS(Formulas!$A$2:$A$3001,DE$4,Formulas!$B$2:$B$3001,$A128))</f>
        <v>0</v>
      </c>
      <c r="DF128" s="21" t="n">
        <f aca="false">IF(OR($A128="",DF$4=""),0,COUNTIFS(Formulas!$A$2:$A$3001,DF$4,Formulas!$B$2:$B$3001,$A128))</f>
        <v>0</v>
      </c>
      <c r="DG128" s="21" t="n">
        <f aca="false">IF(OR($A128="",DG$4=""),0,COUNTIFS(Formulas!$A$2:$A$3001,DG$4,Formulas!$B$2:$B$3001,$A128))</f>
        <v>0</v>
      </c>
      <c r="DH128" s="21" t="n">
        <f aca="false">IF(OR($A128="",DH$4=""),0,COUNTIFS(Formulas!$A$2:$A$3001,DH$4,Formulas!$B$2:$B$3001,$A128))</f>
        <v>0</v>
      </c>
      <c r="DI128" s="21" t="n">
        <f aca="false">IF(OR($A128="",DI$4=""),0,COUNTIFS(Formulas!$A$2:$A$3001,DI$4,Formulas!$B$2:$B$3001,$A128))</f>
        <v>0</v>
      </c>
      <c r="DJ128" s="21" t="n">
        <f aca="false">IF(OR($A128="",DJ$4=""),0,COUNTIFS(Formulas!$A$2:$A$3001,DJ$4,Formulas!$B$2:$B$3001,$A128))</f>
        <v>0</v>
      </c>
      <c r="DK128" s="21" t="n">
        <f aca="false">IF(OR($A128="",DK$4=""),0,COUNTIFS(Formulas!$A$2:$A$3001,DK$4,Formulas!$B$2:$B$3001,$A128))</f>
        <v>0</v>
      </c>
      <c r="DL128" s="21" t="n">
        <f aca="false">IF(OR($A128="",DL$4=""),0,COUNTIFS(Formulas!$A$2:$A$3001,DL$4,Formulas!$B$2:$B$3001,$A128))</f>
        <v>0</v>
      </c>
      <c r="DM128" s="21" t="n">
        <f aca="false">IF(OR($A128="",DM$4=""),0,COUNTIFS(Formulas!$A$2:$A$3001,DM$4,Formulas!$B$2:$B$3001,$A128))</f>
        <v>0</v>
      </c>
      <c r="DN128" s="21" t="n">
        <f aca="false">IF(OR($A128="",DN$4=""),0,COUNTIFS(Formulas!$A$2:$A$3001,DN$4,Formulas!$B$2:$B$3001,$A128))</f>
        <v>0</v>
      </c>
      <c r="DO128" s="21" t="n">
        <f aca="false">IF(OR($A128="",DO$4=""),0,COUNTIFS(Formulas!$A$2:$A$3001,DO$4,Formulas!$B$2:$B$3001,$A128))</f>
        <v>0</v>
      </c>
      <c r="DP128" s="21" t="n">
        <f aca="false">IF(OR($A128="",DP$4=""),0,COUNTIFS(Formulas!$A$2:$A$3001,DP$4,Formulas!$B$2:$B$3001,$A128))</f>
        <v>0</v>
      </c>
      <c r="DQ128" s="21" t="n">
        <f aca="false">IF(OR($A128="",DQ$4=""),0,COUNTIFS(Formulas!$A$2:$A$3001,DQ$4,Formulas!$B$2:$B$3001,$A128))</f>
        <v>0</v>
      </c>
      <c r="DR128" s="21" t="n">
        <f aca="false">IF(OR($A128="",DR$4=""),0,COUNTIFS(Formulas!$A$2:$A$3001,DR$4,Formulas!$B$2:$B$3001,$A128))</f>
        <v>0</v>
      </c>
      <c r="DS128" s="21" t="n">
        <f aca="false">IF(OR($A128="",DS$4=""),0,COUNTIFS(Formulas!$A$2:$A$3001,DS$4,Formulas!$B$2:$B$3001,$A128))</f>
        <v>0</v>
      </c>
      <c r="DT128" s="21" t="n">
        <f aca="false">IF(OR($A128="",DT$4=""),0,COUNTIFS(Formulas!$A$2:$A$3001,DT$4,Formulas!$B$2:$B$3001,$A128))</f>
        <v>0</v>
      </c>
      <c r="DU128" s="21" t="n">
        <f aca="false">IF(OR($A128="",DU$4=""),0,COUNTIFS(Formulas!$A$2:$A$3001,DU$4,Formulas!$B$2:$B$3001,$A128))</f>
        <v>0</v>
      </c>
      <c r="DV128" s="21" t="n">
        <f aca="false">IF(OR($A128="",DV$4=""),0,COUNTIFS(Formulas!$A$2:$A$3001,DV$4,Formulas!$B$2:$B$3001,$A128))</f>
        <v>0</v>
      </c>
      <c r="DW128" s="21" t="n">
        <f aca="false">IF(OR($A128="",DW$4=""),0,COUNTIFS(Formulas!$A$2:$A$3001,DW$4,Formulas!$B$2:$B$3001,$A128))</f>
        <v>0</v>
      </c>
      <c r="DX128" s="21" t="n">
        <f aca="false">IF(OR($A128="",DX$4=""),0,COUNTIFS(Formulas!$A$2:$A$3001,DX$4,Formulas!$B$2:$B$3001,$A128))</f>
        <v>0</v>
      </c>
      <c r="DY128" s="21" t="n">
        <f aca="false">IF(OR($A128="",DY$4=""),0,COUNTIFS(Formulas!$A$2:$A$3001,DY$4,Formulas!$B$2:$B$3001,$A128))</f>
        <v>0</v>
      </c>
      <c r="DZ128" s="21" t="n">
        <f aca="false">IF(OR($A128="",DZ$4=""),0,COUNTIFS(Formulas!$A$2:$A$3001,DZ$4,Formulas!$B$2:$B$3001,$A128))</f>
        <v>0</v>
      </c>
      <c r="EA128" s="21" t="n">
        <f aca="false">IF(OR($A128="",EA$4=""),0,COUNTIFS(Formulas!$A$2:$A$3001,EA$4,Formulas!$B$2:$B$3001,$A128))</f>
        <v>0</v>
      </c>
      <c r="EB128" s="21" t="n">
        <f aca="false">IF(OR($A128="",EB$4=""),0,COUNTIFS(Formulas!$A$2:$A$3001,EB$4,Formulas!$B$2:$B$3001,$A128))</f>
        <v>0</v>
      </c>
      <c r="EC128" s="21" t="n">
        <f aca="false">IF(OR($A128="",EC$4=""),0,COUNTIFS(Formulas!$A$2:$A$3001,EC$4,Formulas!$B$2:$B$3001,$A128))</f>
        <v>0</v>
      </c>
      <c r="ED128" s="21" t="n">
        <f aca="false">IF(OR($A128="",ED$4=""),0,COUNTIFS(Formulas!$A$2:$A$3001,ED$4,Formulas!$B$2:$B$3001,$A128))</f>
        <v>0</v>
      </c>
      <c r="EE128" s="21" t="n">
        <f aca="false">IF(OR($A128="",EE$4=""),0,COUNTIFS(Formulas!$A$2:$A$3001,EE$4,Formulas!$B$2:$B$3001,$A128))</f>
        <v>0</v>
      </c>
      <c r="EF128" s="21" t="n">
        <f aca="false">IF(OR($A128="",EF$4=""),0,COUNTIFS(Formulas!$A$2:$A$3001,EF$4,Formulas!$B$2:$B$3001,$A128))</f>
        <v>0</v>
      </c>
      <c r="EG128" s="21" t="n">
        <f aca="false">IF(OR($A128="",EG$4=""),0,COUNTIFS(Formulas!$A$2:$A$3001,EG$4,Formulas!$B$2:$B$3001,$A128))</f>
        <v>0</v>
      </c>
      <c r="EH128" s="21" t="n">
        <f aca="false">IF(OR($A128="",EH$4=""),0,COUNTIFS(Formulas!$A$2:$A$3001,EH$4,Formulas!$B$2:$B$3001,$A128))</f>
        <v>0</v>
      </c>
      <c r="EI128" s="21" t="n">
        <f aca="false">IF(OR($A128="",EI$4=""),0,COUNTIFS(Formulas!$A$2:$A$3001,EI$4,Formulas!$B$2:$B$3001,$A128))</f>
        <v>0</v>
      </c>
      <c r="EJ128" s="21" t="n">
        <f aca="false">IF(OR($A128="",EJ$4=""),0,COUNTIFS(Formulas!$A$2:$A$3001,EJ$4,Formulas!$B$2:$B$3001,$A128))</f>
        <v>0</v>
      </c>
      <c r="EK128" s="21" t="n">
        <f aca="false">IF(OR($A128="",EK$4=""),0,COUNTIFS(Formulas!$A$2:$A$3001,EK$4,Formulas!$B$2:$B$3001,$A128))</f>
        <v>0</v>
      </c>
      <c r="EL128" s="21" t="n">
        <f aca="false">IF(OR($A128="",EL$4=""),0,COUNTIFS(Formulas!$A$2:$A$3001,EL$4,Formulas!$B$2:$B$3001,$A128))</f>
        <v>0</v>
      </c>
      <c r="EM128" s="21" t="n">
        <f aca="false">IF(OR($A128="",EM$4=""),0,COUNTIFS(Formulas!$A$2:$A$3001,EM$4,Formulas!$B$2:$B$3001,$A128))</f>
        <v>0</v>
      </c>
      <c r="EN128" s="21" t="n">
        <f aca="false">IF(OR($A128="",EN$4=""),0,COUNTIFS(Formulas!$A$2:$A$3001,EN$4,Formulas!$B$2:$B$3001,$A128))</f>
        <v>0</v>
      </c>
      <c r="EO128" s="21" t="n">
        <f aca="false">IF(OR($A128="",EO$4=""),0,COUNTIFS(Formulas!$A$2:$A$3001,EO$4,Formulas!$B$2:$B$3001,$A128))</f>
        <v>0</v>
      </c>
      <c r="EP128" s="21" t="n">
        <f aca="false">IF(OR($A128="",EP$4=""),0,COUNTIFS(Formulas!$A$2:$A$3001,EP$4,Formulas!$B$2:$B$3001,$A128))</f>
        <v>0</v>
      </c>
      <c r="EQ128" s="21" t="n">
        <f aca="false">IF(OR($A128="",EQ$4=""),0,COUNTIFS(Formulas!$A$2:$A$3001,EQ$4,Formulas!$B$2:$B$3001,$A128))</f>
        <v>0</v>
      </c>
      <c r="ER128" s="21" t="n">
        <f aca="false">IF(OR($A128="",ER$4=""),0,COUNTIFS(Formulas!$A$2:$A$3001,ER$4,Formulas!$B$2:$B$3001,$A128))</f>
        <v>0</v>
      </c>
      <c r="ES128" s="21" t="n">
        <f aca="false">IF(OR($A128="",ES$4=""),0,COUNTIFS(Formulas!$A$2:$A$3001,ES$4,Formulas!$B$2:$B$3001,$A128))</f>
        <v>0</v>
      </c>
      <c r="ET128" s="21" t="n">
        <f aca="false">IF(OR($A128="",ET$4=""),0,COUNTIFS(Formulas!$A$2:$A$3001,ET$4,Formulas!$B$2:$B$3001,$A128))</f>
        <v>0</v>
      </c>
      <c r="EU128" s="21" t="n">
        <f aca="false">IF(OR($A128="",EU$4=""),0,COUNTIFS(Formulas!$A$2:$A$3001,EU$4,Formulas!$B$2:$B$3001,$A128))</f>
        <v>0</v>
      </c>
      <c r="EV128" s="21" t="n">
        <f aca="false">IF(OR($A128="",EV$4=""),0,COUNTIFS(Formulas!$A$2:$A$3001,EV$4,Formulas!$B$2:$B$3001,$A128))</f>
        <v>0</v>
      </c>
    </row>
    <row r="129" customFormat="false" ht="15" hidden="false" customHeight="false" outlineLevel="0" collapsed="false">
      <c r="A129" s="13" t="str">
        <f aca="false">IF(INDEX(Materials!$A$2:$A$301,125)="","",INDEX(Materials!$A$2:$A$301,125))</f>
        <v>Microcrystalline Cellulose PH 101</v>
      </c>
      <c r="B129" s="19" t="n">
        <f aca="false">IF(A129="","",COUNTIF(C129:EV129,"&gt;0"))</f>
        <v>47</v>
      </c>
      <c r="C129" s="21" t="n">
        <f aca="false">IF(OR($A129="",C$4=""),0,COUNTIFS(Formulas!$A$2:$A$3001,C$4,Formulas!$B$2:$B$3001,$A129))</f>
        <v>0</v>
      </c>
      <c r="D129" s="21" t="n">
        <f aca="false">IF(OR($A129="",D$4=""),0,COUNTIFS(Formulas!$A$2:$A$3001,D$4,Formulas!$B$2:$B$3001,$A129))</f>
        <v>0</v>
      </c>
      <c r="E129" s="21" t="n">
        <f aca="false">IF(OR($A129="",E$4=""),0,COUNTIFS(Formulas!$A$2:$A$3001,E$4,Formulas!$B$2:$B$3001,$A129))</f>
        <v>0</v>
      </c>
      <c r="F129" s="21" t="n">
        <f aca="false">IF(OR($A129="",F$4=""),0,COUNTIFS(Formulas!$A$2:$A$3001,F$4,Formulas!$B$2:$B$3001,$A129))</f>
        <v>0</v>
      </c>
      <c r="G129" s="21" t="n">
        <f aca="false">IF(OR($A129="",G$4=""),0,COUNTIFS(Formulas!$A$2:$A$3001,G$4,Formulas!$B$2:$B$3001,$A129))</f>
        <v>0</v>
      </c>
      <c r="H129" s="21" t="n">
        <f aca="false">IF(OR($A129="",H$4=""),0,COUNTIFS(Formulas!$A$2:$A$3001,H$4,Formulas!$B$2:$B$3001,$A129))</f>
        <v>0</v>
      </c>
      <c r="I129" s="21" t="n">
        <f aca="false">IF(OR($A129="",I$4=""),0,COUNTIFS(Formulas!$A$2:$A$3001,I$4,Formulas!$B$2:$B$3001,$A129))</f>
        <v>1</v>
      </c>
      <c r="J129" s="21" t="n">
        <f aca="false">IF(OR($A129="",J$4=""),0,COUNTIFS(Formulas!$A$2:$A$3001,J$4,Formulas!$B$2:$B$3001,$A129))</f>
        <v>1</v>
      </c>
      <c r="K129" s="21" t="n">
        <f aca="false">IF(OR($A129="",K$4=""),0,COUNTIFS(Formulas!$A$2:$A$3001,K$4,Formulas!$B$2:$B$3001,$A129))</f>
        <v>1</v>
      </c>
      <c r="L129" s="21" t="n">
        <f aca="false">IF(OR($A129="",L$4=""),0,COUNTIFS(Formulas!$A$2:$A$3001,L$4,Formulas!$B$2:$B$3001,$A129))</f>
        <v>1</v>
      </c>
      <c r="M129" s="21" t="n">
        <f aca="false">IF(OR($A129="",M$4=""),0,COUNTIFS(Formulas!$A$2:$A$3001,M$4,Formulas!$B$2:$B$3001,$A129))</f>
        <v>1</v>
      </c>
      <c r="N129" s="21" t="n">
        <f aca="false">IF(OR($A129="",N$4=""),0,COUNTIFS(Formulas!$A$2:$A$3001,N$4,Formulas!$B$2:$B$3001,$A129))</f>
        <v>1</v>
      </c>
      <c r="O129" s="21" t="n">
        <f aca="false">IF(OR($A129="",O$4=""),0,COUNTIFS(Formulas!$A$2:$A$3001,O$4,Formulas!$B$2:$B$3001,$A129))</f>
        <v>1</v>
      </c>
      <c r="P129" s="21" t="n">
        <f aca="false">IF(OR($A129="",P$4=""),0,COUNTIFS(Formulas!$A$2:$A$3001,P$4,Formulas!$B$2:$B$3001,$A129))</f>
        <v>1</v>
      </c>
      <c r="Q129" s="21" t="n">
        <f aca="false">IF(OR($A129="",Q$4=""),0,COUNTIFS(Formulas!$A$2:$A$3001,Q$4,Formulas!$B$2:$B$3001,$A129))</f>
        <v>1</v>
      </c>
      <c r="R129" s="21" t="n">
        <f aca="false">IF(OR($A129="",R$4=""),0,COUNTIFS(Formulas!$A$2:$A$3001,R$4,Formulas!$B$2:$B$3001,$A129))</f>
        <v>1</v>
      </c>
      <c r="S129" s="21" t="n">
        <f aca="false">IF(OR($A129="",S$4=""),0,COUNTIFS(Formulas!$A$2:$A$3001,S$4,Formulas!$B$2:$B$3001,$A129))</f>
        <v>1</v>
      </c>
      <c r="T129" s="21" t="n">
        <f aca="false">IF(OR($A129="",T$4=""),0,COUNTIFS(Formulas!$A$2:$A$3001,T$4,Formulas!$B$2:$B$3001,$A129))</f>
        <v>1</v>
      </c>
      <c r="U129" s="21" t="n">
        <f aca="false">IF(OR($A129="",U$4=""),0,COUNTIFS(Formulas!$A$2:$A$3001,U$4,Formulas!$B$2:$B$3001,$A129))</f>
        <v>0</v>
      </c>
      <c r="V129" s="21" t="n">
        <f aca="false">IF(OR($A129="",V$4=""),0,COUNTIFS(Formulas!$A$2:$A$3001,V$4,Formulas!$B$2:$B$3001,$A129))</f>
        <v>0</v>
      </c>
      <c r="W129" s="21" t="n">
        <f aca="false">IF(OR($A129="",W$4=""),0,COUNTIFS(Formulas!$A$2:$A$3001,W$4,Formulas!$B$2:$B$3001,$A129))</f>
        <v>0</v>
      </c>
      <c r="X129" s="21" t="n">
        <f aca="false">IF(OR($A129="",X$4=""),0,COUNTIFS(Formulas!$A$2:$A$3001,X$4,Formulas!$B$2:$B$3001,$A129))</f>
        <v>0</v>
      </c>
      <c r="Y129" s="21" t="n">
        <f aca="false">IF(OR($A129="",Y$4=""),0,COUNTIFS(Formulas!$A$2:$A$3001,Y$4,Formulas!$B$2:$B$3001,$A129))</f>
        <v>1</v>
      </c>
      <c r="Z129" s="21" t="n">
        <f aca="false">IF(OR($A129="",Z$4=""),0,COUNTIFS(Formulas!$A$2:$A$3001,Z$4,Formulas!$B$2:$B$3001,$A129))</f>
        <v>1</v>
      </c>
      <c r="AA129" s="21" t="n">
        <f aca="false">IF(OR($A129="",AA$4=""),0,COUNTIFS(Formulas!$A$2:$A$3001,AA$4,Formulas!$B$2:$B$3001,$A129))</f>
        <v>1</v>
      </c>
      <c r="AB129" s="21" t="n">
        <f aca="false">IF(OR($A129="",AB$4=""),0,COUNTIFS(Formulas!$A$2:$A$3001,AB$4,Formulas!$B$2:$B$3001,$A129))</f>
        <v>0</v>
      </c>
      <c r="AC129" s="21" t="n">
        <f aca="false">IF(OR($A129="",AC$4=""),0,COUNTIFS(Formulas!$A$2:$A$3001,AC$4,Formulas!$B$2:$B$3001,$A129))</f>
        <v>0</v>
      </c>
      <c r="AD129" s="21" t="n">
        <f aca="false">IF(OR($A129="",AD$4=""),0,COUNTIFS(Formulas!$A$2:$A$3001,AD$4,Formulas!$B$2:$B$3001,$A129))</f>
        <v>0</v>
      </c>
      <c r="AE129" s="21" t="n">
        <f aca="false">IF(OR($A129="",AE$4=""),0,COUNTIFS(Formulas!$A$2:$A$3001,AE$4,Formulas!$B$2:$B$3001,$A129))</f>
        <v>1</v>
      </c>
      <c r="AF129" s="21" t="n">
        <f aca="false">IF(OR($A129="",AF$4=""),0,COUNTIFS(Formulas!$A$2:$A$3001,AF$4,Formulas!$B$2:$B$3001,$A129))</f>
        <v>1</v>
      </c>
      <c r="AG129" s="21" t="n">
        <f aca="false">IF(OR($A129="",AG$4=""),0,COUNTIFS(Formulas!$A$2:$A$3001,AG$4,Formulas!$B$2:$B$3001,$A129))</f>
        <v>1</v>
      </c>
      <c r="AH129" s="21" t="n">
        <f aca="false">IF(OR($A129="",AH$4=""),0,COUNTIFS(Formulas!$A$2:$A$3001,AH$4,Formulas!$B$2:$B$3001,$A129))</f>
        <v>0</v>
      </c>
      <c r="AI129" s="21" t="n">
        <f aca="false">IF(OR($A129="",AI$4=""),0,COUNTIFS(Formulas!$A$2:$A$3001,AI$4,Formulas!$B$2:$B$3001,$A129))</f>
        <v>1</v>
      </c>
      <c r="AJ129" s="21" t="n">
        <f aca="false">IF(OR($A129="",AJ$4=""),0,COUNTIFS(Formulas!$A$2:$A$3001,AJ$4,Formulas!$B$2:$B$3001,$A129))</f>
        <v>1</v>
      </c>
      <c r="AK129" s="21" t="n">
        <f aca="false">IF(OR($A129="",AK$4=""),0,COUNTIFS(Formulas!$A$2:$A$3001,AK$4,Formulas!$B$2:$B$3001,$A129))</f>
        <v>0</v>
      </c>
      <c r="AL129" s="21" t="n">
        <f aca="false">IF(OR($A129="",AL$4=""),0,COUNTIFS(Formulas!$A$2:$A$3001,AL$4,Formulas!$B$2:$B$3001,$A129))</f>
        <v>0</v>
      </c>
      <c r="AM129" s="21" t="n">
        <f aca="false">IF(OR($A129="",AM$4=""),0,COUNTIFS(Formulas!$A$2:$A$3001,AM$4,Formulas!$B$2:$B$3001,$A129))</f>
        <v>1</v>
      </c>
      <c r="AN129" s="21" t="n">
        <f aca="false">IF(OR($A129="",AN$4=""),0,COUNTIFS(Formulas!$A$2:$A$3001,AN$4,Formulas!$B$2:$B$3001,$A129))</f>
        <v>1</v>
      </c>
      <c r="AO129" s="21" t="n">
        <f aca="false">IF(OR($A129="",AO$4=""),0,COUNTIFS(Formulas!$A$2:$A$3001,AO$4,Formulas!$B$2:$B$3001,$A129))</f>
        <v>0</v>
      </c>
      <c r="AP129" s="21" t="n">
        <f aca="false">IF(OR($A129="",AP$4=""),0,COUNTIFS(Formulas!$A$2:$A$3001,AP$4,Formulas!$B$2:$B$3001,$A129))</f>
        <v>0</v>
      </c>
      <c r="AQ129" s="21" t="n">
        <f aca="false">IF(OR($A129="",AQ$4=""),0,COUNTIFS(Formulas!$A$2:$A$3001,AQ$4,Formulas!$B$2:$B$3001,$A129))</f>
        <v>0</v>
      </c>
      <c r="AR129" s="21" t="n">
        <f aca="false">IF(OR($A129="",AR$4=""),0,COUNTIFS(Formulas!$A$2:$A$3001,AR$4,Formulas!$B$2:$B$3001,$A129))</f>
        <v>0</v>
      </c>
      <c r="AS129" s="21" t="n">
        <f aca="false">IF(OR($A129="",AS$4=""),0,COUNTIFS(Formulas!$A$2:$A$3001,AS$4,Formulas!$B$2:$B$3001,$A129))</f>
        <v>0</v>
      </c>
      <c r="AT129" s="21" t="n">
        <f aca="false">IF(OR($A129="",AT$4=""),0,COUNTIFS(Formulas!$A$2:$A$3001,AT$4,Formulas!$B$2:$B$3001,$A129))</f>
        <v>0</v>
      </c>
      <c r="AU129" s="21" t="n">
        <f aca="false">IF(OR($A129="",AU$4=""),0,COUNTIFS(Formulas!$A$2:$A$3001,AU$4,Formulas!$B$2:$B$3001,$A129))</f>
        <v>0</v>
      </c>
      <c r="AV129" s="21" t="n">
        <f aca="false">IF(OR($A129="",AV$4=""),0,COUNTIFS(Formulas!$A$2:$A$3001,AV$4,Formulas!$B$2:$B$3001,$A129))</f>
        <v>1</v>
      </c>
      <c r="AW129" s="21" t="n">
        <f aca="false">IF(OR($A129="",AW$4=""),0,COUNTIFS(Formulas!$A$2:$A$3001,AW$4,Formulas!$B$2:$B$3001,$A129))</f>
        <v>1</v>
      </c>
      <c r="AX129" s="21" t="n">
        <f aca="false">IF(OR($A129="",AX$4=""),0,COUNTIFS(Formulas!$A$2:$A$3001,AX$4,Formulas!$B$2:$B$3001,$A129))</f>
        <v>0</v>
      </c>
      <c r="AY129" s="21" t="n">
        <f aca="false">IF(OR($A129="",AY$4=""),0,COUNTIFS(Formulas!$A$2:$A$3001,AY$4,Formulas!$B$2:$B$3001,$A129))</f>
        <v>0</v>
      </c>
      <c r="AZ129" s="21" t="n">
        <f aca="false">IF(OR($A129="",AZ$4=""),0,COUNTIFS(Formulas!$A$2:$A$3001,AZ$4,Formulas!$B$2:$B$3001,$A129))</f>
        <v>1</v>
      </c>
      <c r="BA129" s="21" t="n">
        <f aca="false">IF(OR($A129="",BA$4=""),0,COUNTIFS(Formulas!$A$2:$A$3001,BA$4,Formulas!$B$2:$B$3001,$A129))</f>
        <v>1</v>
      </c>
      <c r="BB129" s="21" t="n">
        <f aca="false">IF(OR($A129="",BB$4=""),0,COUNTIFS(Formulas!$A$2:$A$3001,BB$4,Formulas!$B$2:$B$3001,$A129))</f>
        <v>0</v>
      </c>
      <c r="BC129" s="21" t="n">
        <f aca="false">IF(OR($A129="",BC$4=""),0,COUNTIFS(Formulas!$A$2:$A$3001,BC$4,Formulas!$B$2:$B$3001,$A129))</f>
        <v>0</v>
      </c>
      <c r="BD129" s="21" t="n">
        <f aca="false">IF(OR($A129="",BD$4=""),0,COUNTIFS(Formulas!$A$2:$A$3001,BD$4,Formulas!$B$2:$B$3001,$A129))</f>
        <v>0</v>
      </c>
      <c r="BE129" s="21" t="n">
        <f aca="false">IF(OR($A129="",BE$4=""),0,COUNTIFS(Formulas!$A$2:$A$3001,BE$4,Formulas!$B$2:$B$3001,$A129))</f>
        <v>0</v>
      </c>
      <c r="BF129" s="21" t="n">
        <f aca="false">IF(OR($A129="",BF$4=""),0,COUNTIFS(Formulas!$A$2:$A$3001,BF$4,Formulas!$B$2:$B$3001,$A129))</f>
        <v>0</v>
      </c>
      <c r="BG129" s="21" t="n">
        <f aca="false">IF(OR($A129="",BG$4=""),0,COUNTIFS(Formulas!$A$2:$A$3001,BG$4,Formulas!$B$2:$B$3001,$A129))</f>
        <v>0</v>
      </c>
      <c r="BH129" s="21" t="n">
        <f aca="false">IF(OR($A129="",BH$4=""),0,COUNTIFS(Formulas!$A$2:$A$3001,BH$4,Formulas!$B$2:$B$3001,$A129))</f>
        <v>0</v>
      </c>
      <c r="BI129" s="21" t="n">
        <f aca="false">IF(OR($A129="",BI$4=""),0,COUNTIFS(Formulas!$A$2:$A$3001,BI$4,Formulas!$B$2:$B$3001,$A129))</f>
        <v>0</v>
      </c>
      <c r="BJ129" s="21" t="n">
        <f aca="false">IF(OR($A129="",BJ$4=""),0,COUNTIFS(Formulas!$A$2:$A$3001,BJ$4,Formulas!$B$2:$B$3001,$A129))</f>
        <v>0</v>
      </c>
      <c r="BK129" s="21" t="n">
        <f aca="false">IF(OR($A129="",BK$4=""),0,COUNTIFS(Formulas!$A$2:$A$3001,BK$4,Formulas!$B$2:$B$3001,$A129))</f>
        <v>1</v>
      </c>
      <c r="BL129" s="21" t="n">
        <f aca="false">IF(OR($A129="",BL$4=""),0,COUNTIFS(Formulas!$A$2:$A$3001,BL$4,Formulas!$B$2:$B$3001,$A129))</f>
        <v>1</v>
      </c>
      <c r="BM129" s="21" t="n">
        <f aca="false">IF(OR($A129="",BM$4=""),0,COUNTIFS(Formulas!$A$2:$A$3001,BM$4,Formulas!$B$2:$B$3001,$A129))</f>
        <v>1</v>
      </c>
      <c r="BN129" s="21" t="n">
        <f aca="false">IF(OR($A129="",BN$4=""),0,COUNTIFS(Formulas!$A$2:$A$3001,BN$4,Formulas!$B$2:$B$3001,$A129))</f>
        <v>0</v>
      </c>
      <c r="BO129" s="21" t="n">
        <f aca="false">IF(OR($A129="",BO$4=""),0,COUNTIFS(Formulas!$A$2:$A$3001,BO$4,Formulas!$B$2:$B$3001,$A129))</f>
        <v>0</v>
      </c>
      <c r="BP129" s="21" t="n">
        <f aca="false">IF(OR($A129="",BP$4=""),0,COUNTIFS(Formulas!$A$2:$A$3001,BP$4,Formulas!$B$2:$B$3001,$A129))</f>
        <v>0</v>
      </c>
      <c r="BQ129" s="21" t="n">
        <f aca="false">IF(OR($A129="",BQ$4=""),0,COUNTIFS(Formulas!$A$2:$A$3001,BQ$4,Formulas!$B$2:$B$3001,$A129))</f>
        <v>0</v>
      </c>
      <c r="BR129" s="21" t="n">
        <f aca="false">IF(OR($A129="",BR$4=""),0,COUNTIFS(Formulas!$A$2:$A$3001,BR$4,Formulas!$B$2:$B$3001,$A129))</f>
        <v>0</v>
      </c>
      <c r="BS129" s="21" t="n">
        <f aca="false">IF(OR($A129="",BS$4=""),0,COUNTIFS(Formulas!$A$2:$A$3001,BS$4,Formulas!$B$2:$B$3001,$A129))</f>
        <v>0</v>
      </c>
      <c r="BT129" s="21" t="n">
        <f aca="false">IF(OR($A129="",BT$4=""),0,COUNTIFS(Formulas!$A$2:$A$3001,BT$4,Formulas!$B$2:$B$3001,$A129))</f>
        <v>0</v>
      </c>
      <c r="BU129" s="21" t="n">
        <f aca="false">IF(OR($A129="",BU$4=""),0,COUNTIFS(Formulas!$A$2:$A$3001,BU$4,Formulas!$B$2:$B$3001,$A129))</f>
        <v>0</v>
      </c>
      <c r="BV129" s="21" t="n">
        <f aca="false">IF(OR($A129="",BV$4=""),0,COUNTIFS(Formulas!$A$2:$A$3001,BV$4,Formulas!$B$2:$B$3001,$A129))</f>
        <v>0</v>
      </c>
      <c r="BW129" s="21" t="n">
        <f aca="false">IF(OR($A129="",BW$4=""),0,COUNTIFS(Formulas!$A$2:$A$3001,BW$4,Formulas!$B$2:$B$3001,$A129))</f>
        <v>0</v>
      </c>
      <c r="BX129" s="21" t="n">
        <f aca="false">IF(OR($A129="",BX$4=""),0,COUNTIFS(Formulas!$A$2:$A$3001,BX$4,Formulas!$B$2:$B$3001,$A129))</f>
        <v>0</v>
      </c>
      <c r="BY129" s="21" t="n">
        <f aca="false">IF(OR($A129="",BY$4=""),0,COUNTIFS(Formulas!$A$2:$A$3001,BY$4,Formulas!$B$2:$B$3001,$A129))</f>
        <v>0</v>
      </c>
      <c r="BZ129" s="21" t="n">
        <f aca="false">IF(OR($A129="",BZ$4=""),0,COUNTIFS(Formulas!$A$2:$A$3001,BZ$4,Formulas!$B$2:$B$3001,$A129))</f>
        <v>0</v>
      </c>
      <c r="CA129" s="21" t="n">
        <f aca="false">IF(OR($A129="",CA$4=""),0,COUNTIFS(Formulas!$A$2:$A$3001,CA$4,Formulas!$B$2:$B$3001,$A129))</f>
        <v>0</v>
      </c>
      <c r="CB129" s="21" t="n">
        <f aca="false">IF(OR($A129="",CB$4=""),0,COUNTIFS(Formulas!$A$2:$A$3001,CB$4,Formulas!$B$2:$B$3001,$A129))</f>
        <v>0</v>
      </c>
      <c r="CC129" s="21" t="n">
        <f aca="false">IF(OR($A129="",CC$4=""),0,COUNTIFS(Formulas!$A$2:$A$3001,CC$4,Formulas!$B$2:$B$3001,$A129))</f>
        <v>0</v>
      </c>
      <c r="CD129" s="21" t="n">
        <f aca="false">IF(OR($A129="",CD$4=""),0,COUNTIFS(Formulas!$A$2:$A$3001,CD$4,Formulas!$B$2:$B$3001,$A129))</f>
        <v>0</v>
      </c>
      <c r="CE129" s="21" t="n">
        <f aca="false">IF(OR($A129="",CE$4=""),0,COUNTIFS(Formulas!$A$2:$A$3001,CE$4,Formulas!$B$2:$B$3001,$A129))</f>
        <v>2</v>
      </c>
      <c r="CF129" s="21" t="n">
        <f aca="false">IF(OR($A129="",CF$4=""),0,COUNTIFS(Formulas!$A$2:$A$3001,CF$4,Formulas!$B$2:$B$3001,$A129))</f>
        <v>0</v>
      </c>
      <c r="CG129" s="21" t="n">
        <f aca="false">IF(OR($A129="",CG$4=""),0,COUNTIFS(Formulas!$A$2:$A$3001,CG$4,Formulas!$B$2:$B$3001,$A129))</f>
        <v>1</v>
      </c>
      <c r="CH129" s="21" t="n">
        <f aca="false">IF(OR($A129="",CH$4=""),0,COUNTIFS(Formulas!$A$2:$A$3001,CH$4,Formulas!$B$2:$B$3001,$A129))</f>
        <v>0</v>
      </c>
      <c r="CI129" s="21" t="n">
        <f aca="false">IF(OR($A129="",CI$4=""),0,COUNTIFS(Formulas!$A$2:$A$3001,CI$4,Formulas!$B$2:$B$3001,$A129))</f>
        <v>1</v>
      </c>
      <c r="CJ129" s="21" t="n">
        <f aca="false">IF(OR($A129="",CJ$4=""),0,COUNTIFS(Formulas!$A$2:$A$3001,CJ$4,Formulas!$B$2:$B$3001,$A129))</f>
        <v>0</v>
      </c>
      <c r="CK129" s="21" t="n">
        <f aca="false">IF(OR($A129="",CK$4=""),0,COUNTIFS(Formulas!$A$2:$A$3001,CK$4,Formulas!$B$2:$B$3001,$A129))</f>
        <v>0</v>
      </c>
      <c r="CL129" s="21" t="n">
        <f aca="false">IF(OR($A129="",CL$4=""),0,COUNTIFS(Formulas!$A$2:$A$3001,CL$4,Formulas!$B$2:$B$3001,$A129))</f>
        <v>1</v>
      </c>
      <c r="CM129" s="21" t="n">
        <f aca="false">IF(OR($A129="",CM$4=""),0,COUNTIFS(Formulas!$A$2:$A$3001,CM$4,Formulas!$B$2:$B$3001,$A129))</f>
        <v>2</v>
      </c>
      <c r="CN129" s="21" t="n">
        <f aca="false">IF(OR($A129="",CN$4=""),0,COUNTIFS(Formulas!$A$2:$A$3001,CN$4,Formulas!$B$2:$B$3001,$A129))</f>
        <v>1</v>
      </c>
      <c r="CO129" s="21" t="n">
        <f aca="false">IF(OR($A129="",CO$4=""),0,COUNTIFS(Formulas!$A$2:$A$3001,CO$4,Formulas!$B$2:$B$3001,$A129))</f>
        <v>1</v>
      </c>
      <c r="CP129" s="21" t="n">
        <f aca="false">IF(OR($A129="",CP$4=""),0,COUNTIFS(Formulas!$A$2:$A$3001,CP$4,Formulas!$B$2:$B$3001,$A129))</f>
        <v>1</v>
      </c>
      <c r="CQ129" s="21" t="n">
        <f aca="false">IF(OR($A129="",CQ$4=""),0,COUNTIFS(Formulas!$A$2:$A$3001,CQ$4,Formulas!$B$2:$B$3001,$A129))</f>
        <v>1</v>
      </c>
      <c r="CR129" s="21" t="n">
        <f aca="false">IF(OR($A129="",CR$4=""),0,COUNTIFS(Formulas!$A$2:$A$3001,CR$4,Formulas!$B$2:$B$3001,$A129))</f>
        <v>0</v>
      </c>
      <c r="CS129" s="21" t="n">
        <f aca="false">IF(OR($A129="",CS$4=""),0,COUNTIFS(Formulas!$A$2:$A$3001,CS$4,Formulas!$B$2:$B$3001,$A129))</f>
        <v>2</v>
      </c>
      <c r="CT129" s="21" t="n">
        <f aca="false">IF(OR($A129="",CT$4=""),0,COUNTIFS(Formulas!$A$2:$A$3001,CT$4,Formulas!$B$2:$B$3001,$A129))</f>
        <v>2</v>
      </c>
      <c r="CU129" s="21" t="n">
        <f aca="false">IF(OR($A129="",CU$4=""),0,COUNTIFS(Formulas!$A$2:$A$3001,CU$4,Formulas!$B$2:$B$3001,$A129))</f>
        <v>1</v>
      </c>
      <c r="CV129" s="21" t="n">
        <f aca="false">IF(OR($A129="",CV$4=""),0,COUNTIFS(Formulas!$A$2:$A$3001,CV$4,Formulas!$B$2:$B$3001,$A129))</f>
        <v>2</v>
      </c>
      <c r="CW129" s="21" t="n">
        <f aca="false">IF(OR($A129="",CW$4=""),0,COUNTIFS(Formulas!$A$2:$A$3001,CW$4,Formulas!$B$2:$B$3001,$A129))</f>
        <v>1</v>
      </c>
      <c r="CX129" s="21" t="n">
        <f aca="false">IF(OR($A129="",CX$4=""),0,COUNTIFS(Formulas!$A$2:$A$3001,CX$4,Formulas!$B$2:$B$3001,$A129))</f>
        <v>1</v>
      </c>
      <c r="CY129" s="21" t="n">
        <f aca="false">IF(OR($A129="",CY$4=""),0,COUNTIFS(Formulas!$A$2:$A$3001,CY$4,Formulas!$B$2:$B$3001,$A129))</f>
        <v>1</v>
      </c>
      <c r="CZ129" s="21" t="n">
        <f aca="false">IF(OR($A129="",CZ$4=""),0,COUNTIFS(Formulas!$A$2:$A$3001,CZ$4,Formulas!$B$2:$B$3001,$A129))</f>
        <v>0</v>
      </c>
      <c r="DA129" s="21" t="n">
        <f aca="false">IF(OR($A129="",DA$4=""),0,COUNTIFS(Formulas!$A$2:$A$3001,DA$4,Formulas!$B$2:$B$3001,$A129))</f>
        <v>1</v>
      </c>
      <c r="DB129" s="21" t="n">
        <f aca="false">IF(OR($A129="",DB$4=""),0,COUNTIFS(Formulas!$A$2:$A$3001,DB$4,Formulas!$B$2:$B$3001,$A129))</f>
        <v>0</v>
      </c>
      <c r="DC129" s="21" t="n">
        <f aca="false">IF(OR($A129="",DC$4=""),0,COUNTIFS(Formulas!$A$2:$A$3001,DC$4,Formulas!$B$2:$B$3001,$A129))</f>
        <v>0</v>
      </c>
      <c r="DD129" s="21" t="n">
        <f aca="false">IF(OR($A129="",DD$4=""),0,COUNTIFS(Formulas!$A$2:$A$3001,DD$4,Formulas!$B$2:$B$3001,$A129))</f>
        <v>3</v>
      </c>
      <c r="DE129" s="21" t="n">
        <f aca="false">IF(OR($A129="",DE$4=""),0,COUNTIFS(Formulas!$A$2:$A$3001,DE$4,Formulas!$B$2:$B$3001,$A129))</f>
        <v>0</v>
      </c>
      <c r="DF129" s="21" t="n">
        <f aca="false">IF(OR($A129="",DF$4=""),0,COUNTIFS(Formulas!$A$2:$A$3001,DF$4,Formulas!$B$2:$B$3001,$A129))</f>
        <v>0</v>
      </c>
      <c r="DG129" s="21" t="n">
        <f aca="false">IF(OR($A129="",DG$4=""),0,COUNTIFS(Formulas!$A$2:$A$3001,DG$4,Formulas!$B$2:$B$3001,$A129))</f>
        <v>0</v>
      </c>
      <c r="DH129" s="21" t="n">
        <f aca="false">IF(OR($A129="",DH$4=""),0,COUNTIFS(Formulas!$A$2:$A$3001,DH$4,Formulas!$B$2:$B$3001,$A129))</f>
        <v>0</v>
      </c>
      <c r="DI129" s="21" t="n">
        <f aca="false">IF(OR($A129="",DI$4=""),0,COUNTIFS(Formulas!$A$2:$A$3001,DI$4,Formulas!$B$2:$B$3001,$A129))</f>
        <v>0</v>
      </c>
      <c r="DJ129" s="21" t="n">
        <f aca="false">IF(OR($A129="",DJ$4=""),0,COUNTIFS(Formulas!$A$2:$A$3001,DJ$4,Formulas!$B$2:$B$3001,$A129))</f>
        <v>0</v>
      </c>
      <c r="DK129" s="21" t="n">
        <f aca="false">IF(OR($A129="",DK$4=""),0,COUNTIFS(Formulas!$A$2:$A$3001,DK$4,Formulas!$B$2:$B$3001,$A129))</f>
        <v>0</v>
      </c>
      <c r="DL129" s="21" t="n">
        <f aca="false">IF(OR($A129="",DL$4=""),0,COUNTIFS(Formulas!$A$2:$A$3001,DL$4,Formulas!$B$2:$B$3001,$A129))</f>
        <v>0</v>
      </c>
      <c r="DM129" s="21" t="n">
        <f aca="false">IF(OR($A129="",DM$4=""),0,COUNTIFS(Formulas!$A$2:$A$3001,DM$4,Formulas!$B$2:$B$3001,$A129))</f>
        <v>0</v>
      </c>
      <c r="DN129" s="21" t="n">
        <f aca="false">IF(OR($A129="",DN$4=""),0,COUNTIFS(Formulas!$A$2:$A$3001,DN$4,Formulas!$B$2:$B$3001,$A129))</f>
        <v>0</v>
      </c>
      <c r="DO129" s="21" t="n">
        <f aca="false">IF(OR($A129="",DO$4=""),0,COUNTIFS(Formulas!$A$2:$A$3001,DO$4,Formulas!$B$2:$B$3001,$A129))</f>
        <v>0</v>
      </c>
      <c r="DP129" s="21" t="n">
        <f aca="false">IF(OR($A129="",DP$4=""),0,COUNTIFS(Formulas!$A$2:$A$3001,DP$4,Formulas!$B$2:$B$3001,$A129))</f>
        <v>0</v>
      </c>
      <c r="DQ129" s="21" t="n">
        <f aca="false">IF(OR($A129="",DQ$4=""),0,COUNTIFS(Formulas!$A$2:$A$3001,DQ$4,Formulas!$B$2:$B$3001,$A129))</f>
        <v>0</v>
      </c>
      <c r="DR129" s="21" t="n">
        <f aca="false">IF(OR($A129="",DR$4=""),0,COUNTIFS(Formulas!$A$2:$A$3001,DR$4,Formulas!$B$2:$B$3001,$A129))</f>
        <v>0</v>
      </c>
      <c r="DS129" s="21" t="n">
        <f aca="false">IF(OR($A129="",DS$4=""),0,COUNTIFS(Formulas!$A$2:$A$3001,DS$4,Formulas!$B$2:$B$3001,$A129))</f>
        <v>0</v>
      </c>
      <c r="DT129" s="21" t="n">
        <f aca="false">IF(OR($A129="",DT$4=""),0,COUNTIFS(Formulas!$A$2:$A$3001,DT$4,Formulas!$B$2:$B$3001,$A129))</f>
        <v>0</v>
      </c>
      <c r="DU129" s="21" t="n">
        <f aca="false">IF(OR($A129="",DU$4=""),0,COUNTIFS(Formulas!$A$2:$A$3001,DU$4,Formulas!$B$2:$B$3001,$A129))</f>
        <v>0</v>
      </c>
      <c r="DV129" s="21" t="n">
        <f aca="false">IF(OR($A129="",DV$4=""),0,COUNTIFS(Formulas!$A$2:$A$3001,DV$4,Formulas!$B$2:$B$3001,$A129))</f>
        <v>0</v>
      </c>
      <c r="DW129" s="21" t="n">
        <f aca="false">IF(OR($A129="",DW$4=""),0,COUNTIFS(Formulas!$A$2:$A$3001,DW$4,Formulas!$B$2:$B$3001,$A129))</f>
        <v>0</v>
      </c>
      <c r="DX129" s="21" t="n">
        <f aca="false">IF(OR($A129="",DX$4=""),0,COUNTIFS(Formulas!$A$2:$A$3001,DX$4,Formulas!$B$2:$B$3001,$A129))</f>
        <v>0</v>
      </c>
      <c r="DY129" s="21" t="n">
        <f aca="false">IF(OR($A129="",DY$4=""),0,COUNTIFS(Formulas!$A$2:$A$3001,DY$4,Formulas!$B$2:$B$3001,$A129))</f>
        <v>0</v>
      </c>
      <c r="DZ129" s="21" t="n">
        <f aca="false">IF(OR($A129="",DZ$4=""),0,COUNTIFS(Formulas!$A$2:$A$3001,DZ$4,Formulas!$B$2:$B$3001,$A129))</f>
        <v>0</v>
      </c>
      <c r="EA129" s="21" t="n">
        <f aca="false">IF(OR($A129="",EA$4=""),0,COUNTIFS(Formulas!$A$2:$A$3001,EA$4,Formulas!$B$2:$B$3001,$A129))</f>
        <v>0</v>
      </c>
      <c r="EB129" s="21" t="n">
        <f aca="false">IF(OR($A129="",EB$4=""),0,COUNTIFS(Formulas!$A$2:$A$3001,EB$4,Formulas!$B$2:$B$3001,$A129))</f>
        <v>0</v>
      </c>
      <c r="EC129" s="21" t="n">
        <f aca="false">IF(OR($A129="",EC$4=""),0,COUNTIFS(Formulas!$A$2:$A$3001,EC$4,Formulas!$B$2:$B$3001,$A129))</f>
        <v>0</v>
      </c>
      <c r="ED129" s="21" t="n">
        <f aca="false">IF(OR($A129="",ED$4=""),0,COUNTIFS(Formulas!$A$2:$A$3001,ED$4,Formulas!$B$2:$B$3001,$A129))</f>
        <v>0</v>
      </c>
      <c r="EE129" s="21" t="n">
        <f aca="false">IF(OR($A129="",EE$4=""),0,COUNTIFS(Formulas!$A$2:$A$3001,EE$4,Formulas!$B$2:$B$3001,$A129))</f>
        <v>0</v>
      </c>
      <c r="EF129" s="21" t="n">
        <f aca="false">IF(OR($A129="",EF$4=""),0,COUNTIFS(Formulas!$A$2:$A$3001,EF$4,Formulas!$B$2:$B$3001,$A129))</f>
        <v>0</v>
      </c>
      <c r="EG129" s="21" t="n">
        <f aca="false">IF(OR($A129="",EG$4=""),0,COUNTIFS(Formulas!$A$2:$A$3001,EG$4,Formulas!$B$2:$B$3001,$A129))</f>
        <v>0</v>
      </c>
      <c r="EH129" s="21" t="n">
        <f aca="false">IF(OR($A129="",EH$4=""),0,COUNTIFS(Formulas!$A$2:$A$3001,EH$4,Formulas!$B$2:$B$3001,$A129))</f>
        <v>0</v>
      </c>
      <c r="EI129" s="21" t="n">
        <f aca="false">IF(OR($A129="",EI$4=""),0,COUNTIFS(Formulas!$A$2:$A$3001,EI$4,Formulas!$B$2:$B$3001,$A129))</f>
        <v>0</v>
      </c>
      <c r="EJ129" s="21" t="n">
        <f aca="false">IF(OR($A129="",EJ$4=""),0,COUNTIFS(Formulas!$A$2:$A$3001,EJ$4,Formulas!$B$2:$B$3001,$A129))</f>
        <v>0</v>
      </c>
      <c r="EK129" s="21" t="n">
        <f aca="false">IF(OR($A129="",EK$4=""),0,COUNTIFS(Formulas!$A$2:$A$3001,EK$4,Formulas!$B$2:$B$3001,$A129))</f>
        <v>0</v>
      </c>
      <c r="EL129" s="21" t="n">
        <f aca="false">IF(OR($A129="",EL$4=""),0,COUNTIFS(Formulas!$A$2:$A$3001,EL$4,Formulas!$B$2:$B$3001,$A129))</f>
        <v>0</v>
      </c>
      <c r="EM129" s="21" t="n">
        <f aca="false">IF(OR($A129="",EM$4=""),0,COUNTIFS(Formulas!$A$2:$A$3001,EM$4,Formulas!$B$2:$B$3001,$A129))</f>
        <v>0</v>
      </c>
      <c r="EN129" s="21" t="n">
        <f aca="false">IF(OR($A129="",EN$4=""),0,COUNTIFS(Formulas!$A$2:$A$3001,EN$4,Formulas!$B$2:$B$3001,$A129))</f>
        <v>0</v>
      </c>
      <c r="EO129" s="21" t="n">
        <f aca="false">IF(OR($A129="",EO$4=""),0,COUNTIFS(Formulas!$A$2:$A$3001,EO$4,Formulas!$B$2:$B$3001,$A129))</f>
        <v>0</v>
      </c>
      <c r="EP129" s="21" t="n">
        <f aca="false">IF(OR($A129="",EP$4=""),0,COUNTIFS(Formulas!$A$2:$A$3001,EP$4,Formulas!$B$2:$B$3001,$A129))</f>
        <v>0</v>
      </c>
      <c r="EQ129" s="21" t="n">
        <f aca="false">IF(OR($A129="",EQ$4=""),0,COUNTIFS(Formulas!$A$2:$A$3001,EQ$4,Formulas!$B$2:$B$3001,$A129))</f>
        <v>0</v>
      </c>
      <c r="ER129" s="21" t="n">
        <f aca="false">IF(OR($A129="",ER$4=""),0,COUNTIFS(Formulas!$A$2:$A$3001,ER$4,Formulas!$B$2:$B$3001,$A129))</f>
        <v>0</v>
      </c>
      <c r="ES129" s="21" t="n">
        <f aca="false">IF(OR($A129="",ES$4=""),0,COUNTIFS(Formulas!$A$2:$A$3001,ES$4,Formulas!$B$2:$B$3001,$A129))</f>
        <v>0</v>
      </c>
      <c r="ET129" s="21" t="n">
        <f aca="false">IF(OR($A129="",ET$4=""),0,COUNTIFS(Formulas!$A$2:$A$3001,ET$4,Formulas!$B$2:$B$3001,$A129))</f>
        <v>0</v>
      </c>
      <c r="EU129" s="21" t="n">
        <f aca="false">IF(OR($A129="",EU$4=""),0,COUNTIFS(Formulas!$A$2:$A$3001,EU$4,Formulas!$B$2:$B$3001,$A129))</f>
        <v>0</v>
      </c>
      <c r="EV129" s="21" t="n">
        <f aca="false">IF(OR($A129="",EV$4=""),0,COUNTIFS(Formulas!$A$2:$A$3001,EV$4,Formulas!$B$2:$B$3001,$A129))</f>
        <v>0</v>
      </c>
    </row>
    <row r="130" customFormat="false" ht="15" hidden="false" customHeight="false" outlineLevel="0" collapsed="false">
      <c r="A130" s="13" t="str">
        <f aca="false">IF(INDEX(Materials!$A$2:$A$301,126)="","",INDEX(Materials!$A$2:$A$301,126))</f>
        <v>Microcrystalline Cellulose PH 102</v>
      </c>
      <c r="B130" s="19" t="n">
        <f aca="false">IF(A130="","",COUNTIF(C130:EV130,"&gt;0"))</f>
        <v>28</v>
      </c>
      <c r="C130" s="21" t="n">
        <f aca="false">IF(OR($A130="",C$4=""),0,COUNTIFS(Formulas!$A$2:$A$3001,C$4,Formulas!$B$2:$B$3001,$A130))</f>
        <v>1</v>
      </c>
      <c r="D130" s="21" t="n">
        <f aca="false">IF(OR($A130="",D$4=""),0,COUNTIFS(Formulas!$A$2:$A$3001,D$4,Formulas!$B$2:$B$3001,$A130))</f>
        <v>1</v>
      </c>
      <c r="E130" s="21" t="n">
        <f aca="false">IF(OR($A130="",E$4=""),0,COUNTIFS(Formulas!$A$2:$A$3001,E$4,Formulas!$B$2:$B$3001,$A130))</f>
        <v>1</v>
      </c>
      <c r="F130" s="21" t="n">
        <f aca="false">IF(OR($A130="",F$4=""),0,COUNTIFS(Formulas!$A$2:$A$3001,F$4,Formulas!$B$2:$B$3001,$A130))</f>
        <v>1</v>
      </c>
      <c r="G130" s="21" t="n">
        <f aca="false">IF(OR($A130="",G$4=""),0,COUNTIFS(Formulas!$A$2:$A$3001,G$4,Formulas!$B$2:$B$3001,$A130))</f>
        <v>1</v>
      </c>
      <c r="H130" s="21" t="n">
        <f aca="false">IF(OR($A130="",H$4=""),0,COUNTIFS(Formulas!$A$2:$A$3001,H$4,Formulas!$B$2:$B$3001,$A130))</f>
        <v>1</v>
      </c>
      <c r="I130" s="21" t="n">
        <f aca="false">IF(OR($A130="",I$4=""),0,COUNTIFS(Formulas!$A$2:$A$3001,I$4,Formulas!$B$2:$B$3001,$A130))</f>
        <v>0</v>
      </c>
      <c r="J130" s="21" t="n">
        <f aca="false">IF(OR($A130="",J$4=""),0,COUNTIFS(Formulas!$A$2:$A$3001,J$4,Formulas!$B$2:$B$3001,$A130))</f>
        <v>0</v>
      </c>
      <c r="K130" s="21" t="n">
        <f aca="false">IF(OR($A130="",K$4=""),0,COUNTIFS(Formulas!$A$2:$A$3001,K$4,Formulas!$B$2:$B$3001,$A130))</f>
        <v>0</v>
      </c>
      <c r="L130" s="21" t="n">
        <f aca="false">IF(OR($A130="",L$4=""),0,COUNTIFS(Formulas!$A$2:$A$3001,L$4,Formulas!$B$2:$B$3001,$A130))</f>
        <v>0</v>
      </c>
      <c r="M130" s="21" t="n">
        <f aca="false">IF(OR($A130="",M$4=""),0,COUNTIFS(Formulas!$A$2:$A$3001,M$4,Formulas!$B$2:$B$3001,$A130))</f>
        <v>0</v>
      </c>
      <c r="N130" s="21" t="n">
        <f aca="false">IF(OR($A130="",N$4=""),0,COUNTIFS(Formulas!$A$2:$A$3001,N$4,Formulas!$B$2:$B$3001,$A130))</f>
        <v>1</v>
      </c>
      <c r="O130" s="21" t="n">
        <f aca="false">IF(OR($A130="",O$4=""),0,COUNTIFS(Formulas!$A$2:$A$3001,O$4,Formulas!$B$2:$B$3001,$A130))</f>
        <v>1</v>
      </c>
      <c r="P130" s="21" t="n">
        <f aca="false">IF(OR($A130="",P$4=""),0,COUNTIFS(Formulas!$A$2:$A$3001,P$4,Formulas!$B$2:$B$3001,$A130))</f>
        <v>2</v>
      </c>
      <c r="Q130" s="21" t="n">
        <f aca="false">IF(OR($A130="",Q$4=""),0,COUNTIFS(Formulas!$A$2:$A$3001,Q$4,Formulas!$B$2:$B$3001,$A130))</f>
        <v>2</v>
      </c>
      <c r="R130" s="21" t="n">
        <f aca="false">IF(OR($A130="",R$4=""),0,COUNTIFS(Formulas!$A$2:$A$3001,R$4,Formulas!$B$2:$B$3001,$A130))</f>
        <v>2</v>
      </c>
      <c r="S130" s="21" t="n">
        <f aca="false">IF(OR($A130="",S$4=""),0,COUNTIFS(Formulas!$A$2:$A$3001,S$4,Formulas!$B$2:$B$3001,$A130))</f>
        <v>1</v>
      </c>
      <c r="T130" s="21" t="n">
        <f aca="false">IF(OR($A130="",T$4=""),0,COUNTIFS(Formulas!$A$2:$A$3001,T$4,Formulas!$B$2:$B$3001,$A130))</f>
        <v>1</v>
      </c>
      <c r="U130" s="21" t="n">
        <f aca="false">IF(OR($A130="",U$4=""),0,COUNTIFS(Formulas!$A$2:$A$3001,U$4,Formulas!$B$2:$B$3001,$A130))</f>
        <v>0</v>
      </c>
      <c r="V130" s="21" t="n">
        <f aca="false">IF(OR($A130="",V$4=""),0,COUNTIFS(Formulas!$A$2:$A$3001,V$4,Formulas!$B$2:$B$3001,$A130))</f>
        <v>0</v>
      </c>
      <c r="W130" s="21" t="n">
        <f aca="false">IF(OR($A130="",W$4=""),0,COUNTIFS(Formulas!$A$2:$A$3001,W$4,Formulas!$B$2:$B$3001,$A130))</f>
        <v>1</v>
      </c>
      <c r="X130" s="21" t="n">
        <f aca="false">IF(OR($A130="",X$4=""),0,COUNTIFS(Formulas!$A$2:$A$3001,X$4,Formulas!$B$2:$B$3001,$A130))</f>
        <v>1</v>
      </c>
      <c r="Y130" s="21" t="n">
        <f aca="false">IF(OR($A130="",Y$4=""),0,COUNTIFS(Formulas!$A$2:$A$3001,Y$4,Formulas!$B$2:$B$3001,$A130))</f>
        <v>0</v>
      </c>
      <c r="Z130" s="21" t="n">
        <f aca="false">IF(OR($A130="",Z$4=""),0,COUNTIFS(Formulas!$A$2:$A$3001,Z$4,Formulas!$B$2:$B$3001,$A130))</f>
        <v>0</v>
      </c>
      <c r="AA130" s="21" t="n">
        <f aca="false">IF(OR($A130="",AA$4=""),0,COUNTIFS(Formulas!$A$2:$A$3001,AA$4,Formulas!$B$2:$B$3001,$A130))</f>
        <v>1</v>
      </c>
      <c r="AB130" s="21" t="n">
        <f aca="false">IF(OR($A130="",AB$4=""),0,COUNTIFS(Formulas!$A$2:$A$3001,AB$4,Formulas!$B$2:$B$3001,$A130))</f>
        <v>0</v>
      </c>
      <c r="AC130" s="21" t="n">
        <f aca="false">IF(OR($A130="",AC$4=""),0,COUNTIFS(Formulas!$A$2:$A$3001,AC$4,Formulas!$B$2:$B$3001,$A130))</f>
        <v>0</v>
      </c>
      <c r="AD130" s="21" t="n">
        <f aca="false">IF(OR($A130="",AD$4=""),0,COUNTIFS(Formulas!$A$2:$A$3001,AD$4,Formulas!$B$2:$B$3001,$A130))</f>
        <v>0</v>
      </c>
      <c r="AE130" s="21" t="n">
        <f aca="false">IF(OR($A130="",AE$4=""),0,COUNTIFS(Formulas!$A$2:$A$3001,AE$4,Formulas!$B$2:$B$3001,$A130))</f>
        <v>0</v>
      </c>
      <c r="AF130" s="21" t="n">
        <f aca="false">IF(OR($A130="",AF$4=""),0,COUNTIFS(Formulas!$A$2:$A$3001,AF$4,Formulas!$B$2:$B$3001,$A130))</f>
        <v>0</v>
      </c>
      <c r="AG130" s="21" t="n">
        <f aca="false">IF(OR($A130="",AG$4=""),0,COUNTIFS(Formulas!$A$2:$A$3001,AG$4,Formulas!$B$2:$B$3001,$A130))</f>
        <v>0</v>
      </c>
      <c r="AH130" s="21" t="n">
        <f aca="false">IF(OR($A130="",AH$4=""),0,COUNTIFS(Formulas!$A$2:$A$3001,AH$4,Formulas!$B$2:$B$3001,$A130))</f>
        <v>0</v>
      </c>
      <c r="AI130" s="21" t="n">
        <f aca="false">IF(OR($A130="",AI$4=""),0,COUNTIFS(Formulas!$A$2:$A$3001,AI$4,Formulas!$B$2:$B$3001,$A130))</f>
        <v>0</v>
      </c>
      <c r="AJ130" s="21" t="n">
        <f aca="false">IF(OR($A130="",AJ$4=""),0,COUNTIFS(Formulas!$A$2:$A$3001,AJ$4,Formulas!$B$2:$B$3001,$A130))</f>
        <v>0</v>
      </c>
      <c r="AK130" s="21" t="n">
        <f aca="false">IF(OR($A130="",AK$4=""),0,COUNTIFS(Formulas!$A$2:$A$3001,AK$4,Formulas!$B$2:$B$3001,$A130))</f>
        <v>0</v>
      </c>
      <c r="AL130" s="21" t="n">
        <f aca="false">IF(OR($A130="",AL$4=""),0,COUNTIFS(Formulas!$A$2:$A$3001,AL$4,Formulas!$B$2:$B$3001,$A130))</f>
        <v>0</v>
      </c>
      <c r="AM130" s="21" t="n">
        <f aca="false">IF(OR($A130="",AM$4=""),0,COUNTIFS(Formulas!$A$2:$A$3001,AM$4,Formulas!$B$2:$B$3001,$A130))</f>
        <v>0</v>
      </c>
      <c r="AN130" s="21" t="n">
        <f aca="false">IF(OR($A130="",AN$4=""),0,COUNTIFS(Formulas!$A$2:$A$3001,AN$4,Formulas!$B$2:$B$3001,$A130))</f>
        <v>0</v>
      </c>
      <c r="AO130" s="21" t="n">
        <f aca="false">IF(OR($A130="",AO$4=""),0,COUNTIFS(Formulas!$A$2:$A$3001,AO$4,Formulas!$B$2:$B$3001,$A130))</f>
        <v>0</v>
      </c>
      <c r="AP130" s="21" t="n">
        <f aca="false">IF(OR($A130="",AP$4=""),0,COUNTIFS(Formulas!$A$2:$A$3001,AP$4,Formulas!$B$2:$B$3001,$A130))</f>
        <v>0</v>
      </c>
      <c r="AQ130" s="21" t="n">
        <f aca="false">IF(OR($A130="",AQ$4=""),0,COUNTIFS(Formulas!$A$2:$A$3001,AQ$4,Formulas!$B$2:$B$3001,$A130))</f>
        <v>0</v>
      </c>
      <c r="AR130" s="21" t="n">
        <f aca="false">IF(OR($A130="",AR$4=""),0,COUNTIFS(Formulas!$A$2:$A$3001,AR$4,Formulas!$B$2:$B$3001,$A130))</f>
        <v>0</v>
      </c>
      <c r="AS130" s="21" t="n">
        <f aca="false">IF(OR($A130="",AS$4=""),0,COUNTIFS(Formulas!$A$2:$A$3001,AS$4,Formulas!$B$2:$B$3001,$A130))</f>
        <v>0</v>
      </c>
      <c r="AT130" s="21" t="n">
        <f aca="false">IF(OR($A130="",AT$4=""),0,COUNTIFS(Formulas!$A$2:$A$3001,AT$4,Formulas!$B$2:$B$3001,$A130))</f>
        <v>0</v>
      </c>
      <c r="AU130" s="21" t="n">
        <f aca="false">IF(OR($A130="",AU$4=""),0,COUNTIFS(Formulas!$A$2:$A$3001,AU$4,Formulas!$B$2:$B$3001,$A130))</f>
        <v>0</v>
      </c>
      <c r="AV130" s="21" t="n">
        <f aca="false">IF(OR($A130="",AV$4=""),0,COUNTIFS(Formulas!$A$2:$A$3001,AV$4,Formulas!$B$2:$B$3001,$A130))</f>
        <v>0</v>
      </c>
      <c r="AW130" s="21" t="n">
        <f aca="false">IF(OR($A130="",AW$4=""),0,COUNTIFS(Formulas!$A$2:$A$3001,AW$4,Formulas!$B$2:$B$3001,$A130))</f>
        <v>0</v>
      </c>
      <c r="AX130" s="21" t="n">
        <f aca="false">IF(OR($A130="",AX$4=""),0,COUNTIFS(Formulas!$A$2:$A$3001,AX$4,Formulas!$B$2:$B$3001,$A130))</f>
        <v>1</v>
      </c>
      <c r="AY130" s="21" t="n">
        <f aca="false">IF(OR($A130="",AY$4=""),0,COUNTIFS(Formulas!$A$2:$A$3001,AY$4,Formulas!$B$2:$B$3001,$A130))</f>
        <v>1</v>
      </c>
      <c r="AZ130" s="21" t="n">
        <f aca="false">IF(OR($A130="",AZ$4=""),0,COUNTIFS(Formulas!$A$2:$A$3001,AZ$4,Formulas!$B$2:$B$3001,$A130))</f>
        <v>0</v>
      </c>
      <c r="BA130" s="21" t="n">
        <f aca="false">IF(OR($A130="",BA$4=""),0,COUNTIFS(Formulas!$A$2:$A$3001,BA$4,Formulas!$B$2:$B$3001,$A130))</f>
        <v>0</v>
      </c>
      <c r="BB130" s="21" t="n">
        <f aca="false">IF(OR($A130="",BB$4=""),0,COUNTIFS(Formulas!$A$2:$A$3001,BB$4,Formulas!$B$2:$B$3001,$A130))</f>
        <v>0</v>
      </c>
      <c r="BC130" s="21" t="n">
        <f aca="false">IF(OR($A130="",BC$4=""),0,COUNTIFS(Formulas!$A$2:$A$3001,BC$4,Formulas!$B$2:$B$3001,$A130))</f>
        <v>0</v>
      </c>
      <c r="BD130" s="21" t="n">
        <f aca="false">IF(OR($A130="",BD$4=""),0,COUNTIFS(Formulas!$A$2:$A$3001,BD$4,Formulas!$B$2:$B$3001,$A130))</f>
        <v>0</v>
      </c>
      <c r="BE130" s="21" t="n">
        <f aca="false">IF(OR($A130="",BE$4=""),0,COUNTIFS(Formulas!$A$2:$A$3001,BE$4,Formulas!$B$2:$B$3001,$A130))</f>
        <v>0</v>
      </c>
      <c r="BF130" s="21" t="n">
        <f aca="false">IF(OR($A130="",BF$4=""),0,COUNTIFS(Formulas!$A$2:$A$3001,BF$4,Formulas!$B$2:$B$3001,$A130))</f>
        <v>0</v>
      </c>
      <c r="BG130" s="21" t="n">
        <f aca="false">IF(OR($A130="",BG$4=""),0,COUNTIFS(Formulas!$A$2:$A$3001,BG$4,Formulas!$B$2:$B$3001,$A130))</f>
        <v>0</v>
      </c>
      <c r="BH130" s="21" t="n">
        <f aca="false">IF(OR($A130="",BH$4=""),0,COUNTIFS(Formulas!$A$2:$A$3001,BH$4,Formulas!$B$2:$B$3001,$A130))</f>
        <v>0</v>
      </c>
      <c r="BI130" s="21" t="n">
        <f aca="false">IF(OR($A130="",BI$4=""),0,COUNTIFS(Formulas!$A$2:$A$3001,BI$4,Formulas!$B$2:$B$3001,$A130))</f>
        <v>0</v>
      </c>
      <c r="BJ130" s="21" t="n">
        <f aca="false">IF(OR($A130="",BJ$4=""),0,COUNTIFS(Formulas!$A$2:$A$3001,BJ$4,Formulas!$B$2:$B$3001,$A130))</f>
        <v>0</v>
      </c>
      <c r="BK130" s="21" t="n">
        <f aca="false">IF(OR($A130="",BK$4=""),0,COUNTIFS(Formulas!$A$2:$A$3001,BK$4,Formulas!$B$2:$B$3001,$A130))</f>
        <v>0</v>
      </c>
      <c r="BL130" s="21" t="n">
        <f aca="false">IF(OR($A130="",BL$4=""),0,COUNTIFS(Formulas!$A$2:$A$3001,BL$4,Formulas!$B$2:$B$3001,$A130))</f>
        <v>0</v>
      </c>
      <c r="BM130" s="21" t="n">
        <f aca="false">IF(OR($A130="",BM$4=""),0,COUNTIFS(Formulas!$A$2:$A$3001,BM$4,Formulas!$B$2:$B$3001,$A130))</f>
        <v>0</v>
      </c>
      <c r="BN130" s="21" t="n">
        <f aca="false">IF(OR($A130="",BN$4=""),0,COUNTIFS(Formulas!$A$2:$A$3001,BN$4,Formulas!$B$2:$B$3001,$A130))</f>
        <v>1</v>
      </c>
      <c r="BO130" s="21" t="n">
        <f aca="false">IF(OR($A130="",BO$4=""),0,COUNTIFS(Formulas!$A$2:$A$3001,BO$4,Formulas!$B$2:$B$3001,$A130))</f>
        <v>1</v>
      </c>
      <c r="BP130" s="21" t="n">
        <f aca="false">IF(OR($A130="",BP$4=""),0,COUNTIFS(Formulas!$A$2:$A$3001,BP$4,Formulas!$B$2:$B$3001,$A130))</f>
        <v>0</v>
      </c>
      <c r="BQ130" s="21" t="n">
        <f aca="false">IF(OR($A130="",BQ$4=""),0,COUNTIFS(Formulas!$A$2:$A$3001,BQ$4,Formulas!$B$2:$B$3001,$A130))</f>
        <v>0</v>
      </c>
      <c r="BR130" s="21" t="n">
        <f aca="false">IF(OR($A130="",BR$4=""),0,COUNTIFS(Formulas!$A$2:$A$3001,BR$4,Formulas!$B$2:$B$3001,$A130))</f>
        <v>0</v>
      </c>
      <c r="BS130" s="21" t="n">
        <f aca="false">IF(OR($A130="",BS$4=""),0,COUNTIFS(Formulas!$A$2:$A$3001,BS$4,Formulas!$B$2:$B$3001,$A130))</f>
        <v>0</v>
      </c>
      <c r="BT130" s="21" t="n">
        <f aca="false">IF(OR($A130="",BT$4=""),0,COUNTIFS(Formulas!$A$2:$A$3001,BT$4,Formulas!$B$2:$B$3001,$A130))</f>
        <v>0</v>
      </c>
      <c r="BU130" s="21" t="n">
        <f aca="false">IF(OR($A130="",BU$4=""),0,COUNTIFS(Formulas!$A$2:$A$3001,BU$4,Formulas!$B$2:$B$3001,$A130))</f>
        <v>0</v>
      </c>
      <c r="BV130" s="21" t="n">
        <f aca="false">IF(OR($A130="",BV$4=""),0,COUNTIFS(Formulas!$A$2:$A$3001,BV$4,Formulas!$B$2:$B$3001,$A130))</f>
        <v>0</v>
      </c>
      <c r="BW130" s="21" t="n">
        <f aca="false">IF(OR($A130="",BW$4=""),0,COUNTIFS(Formulas!$A$2:$A$3001,BW$4,Formulas!$B$2:$B$3001,$A130))</f>
        <v>0</v>
      </c>
      <c r="BX130" s="21" t="n">
        <f aca="false">IF(OR($A130="",BX$4=""),0,COUNTIFS(Formulas!$A$2:$A$3001,BX$4,Formulas!$B$2:$B$3001,$A130))</f>
        <v>0</v>
      </c>
      <c r="BY130" s="21" t="n">
        <f aca="false">IF(OR($A130="",BY$4=""),0,COUNTIFS(Formulas!$A$2:$A$3001,BY$4,Formulas!$B$2:$B$3001,$A130))</f>
        <v>0</v>
      </c>
      <c r="BZ130" s="21" t="n">
        <f aca="false">IF(OR($A130="",BZ$4=""),0,COUNTIFS(Formulas!$A$2:$A$3001,BZ$4,Formulas!$B$2:$B$3001,$A130))</f>
        <v>0</v>
      </c>
      <c r="CA130" s="21" t="n">
        <f aca="false">IF(OR($A130="",CA$4=""),0,COUNTIFS(Formulas!$A$2:$A$3001,CA$4,Formulas!$B$2:$B$3001,$A130))</f>
        <v>0</v>
      </c>
      <c r="CB130" s="21" t="n">
        <f aca="false">IF(OR($A130="",CB$4=""),0,COUNTIFS(Formulas!$A$2:$A$3001,CB$4,Formulas!$B$2:$B$3001,$A130))</f>
        <v>0</v>
      </c>
      <c r="CC130" s="21" t="n">
        <f aca="false">IF(OR($A130="",CC$4=""),0,COUNTIFS(Formulas!$A$2:$A$3001,CC$4,Formulas!$B$2:$B$3001,$A130))</f>
        <v>0</v>
      </c>
      <c r="CD130" s="21" t="n">
        <f aca="false">IF(OR($A130="",CD$4=""),0,COUNTIFS(Formulas!$A$2:$A$3001,CD$4,Formulas!$B$2:$B$3001,$A130))</f>
        <v>1</v>
      </c>
      <c r="CE130" s="21" t="n">
        <f aca="false">IF(OR($A130="",CE$4=""),0,COUNTIFS(Formulas!$A$2:$A$3001,CE$4,Formulas!$B$2:$B$3001,$A130))</f>
        <v>0</v>
      </c>
      <c r="CF130" s="21" t="n">
        <f aca="false">IF(OR($A130="",CF$4=""),0,COUNTIFS(Formulas!$A$2:$A$3001,CF$4,Formulas!$B$2:$B$3001,$A130))</f>
        <v>1</v>
      </c>
      <c r="CG130" s="21" t="n">
        <f aca="false">IF(OR($A130="",CG$4=""),0,COUNTIFS(Formulas!$A$2:$A$3001,CG$4,Formulas!$B$2:$B$3001,$A130))</f>
        <v>1</v>
      </c>
      <c r="CH130" s="21" t="n">
        <f aca="false">IF(OR($A130="",CH$4=""),0,COUNTIFS(Formulas!$A$2:$A$3001,CH$4,Formulas!$B$2:$B$3001,$A130))</f>
        <v>0</v>
      </c>
      <c r="CI130" s="21" t="n">
        <f aca="false">IF(OR($A130="",CI$4=""),0,COUNTIFS(Formulas!$A$2:$A$3001,CI$4,Formulas!$B$2:$B$3001,$A130))</f>
        <v>0</v>
      </c>
      <c r="CJ130" s="21" t="n">
        <f aca="false">IF(OR($A130="",CJ$4=""),0,COUNTIFS(Formulas!$A$2:$A$3001,CJ$4,Formulas!$B$2:$B$3001,$A130))</f>
        <v>0</v>
      </c>
      <c r="CK130" s="21" t="n">
        <f aca="false">IF(OR($A130="",CK$4=""),0,COUNTIFS(Formulas!$A$2:$A$3001,CK$4,Formulas!$B$2:$B$3001,$A130))</f>
        <v>1</v>
      </c>
      <c r="CL130" s="21" t="n">
        <f aca="false">IF(OR($A130="",CL$4=""),0,COUNTIFS(Formulas!$A$2:$A$3001,CL$4,Formulas!$B$2:$B$3001,$A130))</f>
        <v>0</v>
      </c>
      <c r="CM130" s="21" t="n">
        <f aca="false">IF(OR($A130="",CM$4=""),0,COUNTIFS(Formulas!$A$2:$A$3001,CM$4,Formulas!$B$2:$B$3001,$A130))</f>
        <v>0</v>
      </c>
      <c r="CN130" s="21" t="n">
        <f aca="false">IF(OR($A130="",CN$4=""),0,COUNTIFS(Formulas!$A$2:$A$3001,CN$4,Formulas!$B$2:$B$3001,$A130))</f>
        <v>1</v>
      </c>
      <c r="CO130" s="21" t="n">
        <f aca="false">IF(OR($A130="",CO$4=""),0,COUNTIFS(Formulas!$A$2:$A$3001,CO$4,Formulas!$B$2:$B$3001,$A130))</f>
        <v>1</v>
      </c>
      <c r="CP130" s="21" t="n">
        <f aca="false">IF(OR($A130="",CP$4=""),0,COUNTIFS(Formulas!$A$2:$A$3001,CP$4,Formulas!$B$2:$B$3001,$A130))</f>
        <v>0</v>
      </c>
      <c r="CQ130" s="21" t="n">
        <f aca="false">IF(OR($A130="",CQ$4=""),0,COUNTIFS(Formulas!$A$2:$A$3001,CQ$4,Formulas!$B$2:$B$3001,$A130))</f>
        <v>0</v>
      </c>
      <c r="CR130" s="21" t="n">
        <f aca="false">IF(OR($A130="",CR$4=""),0,COUNTIFS(Formulas!$A$2:$A$3001,CR$4,Formulas!$B$2:$B$3001,$A130))</f>
        <v>0</v>
      </c>
      <c r="CS130" s="21" t="n">
        <f aca="false">IF(OR($A130="",CS$4=""),0,COUNTIFS(Formulas!$A$2:$A$3001,CS$4,Formulas!$B$2:$B$3001,$A130))</f>
        <v>0</v>
      </c>
      <c r="CT130" s="21" t="n">
        <f aca="false">IF(OR($A130="",CT$4=""),0,COUNTIFS(Formulas!$A$2:$A$3001,CT$4,Formulas!$B$2:$B$3001,$A130))</f>
        <v>0</v>
      </c>
      <c r="CU130" s="21" t="n">
        <f aca="false">IF(OR($A130="",CU$4=""),0,COUNTIFS(Formulas!$A$2:$A$3001,CU$4,Formulas!$B$2:$B$3001,$A130))</f>
        <v>0</v>
      </c>
      <c r="CV130" s="21" t="n">
        <f aca="false">IF(OR($A130="",CV$4=""),0,COUNTIFS(Formulas!$A$2:$A$3001,CV$4,Formulas!$B$2:$B$3001,$A130))</f>
        <v>0</v>
      </c>
      <c r="CW130" s="21" t="n">
        <f aca="false">IF(OR($A130="",CW$4=""),0,COUNTIFS(Formulas!$A$2:$A$3001,CW$4,Formulas!$B$2:$B$3001,$A130))</f>
        <v>0</v>
      </c>
      <c r="CX130" s="21" t="n">
        <f aca="false">IF(OR($A130="",CX$4=""),0,COUNTIFS(Formulas!$A$2:$A$3001,CX$4,Formulas!$B$2:$B$3001,$A130))</f>
        <v>1</v>
      </c>
      <c r="CY130" s="21" t="n">
        <f aca="false">IF(OR($A130="",CY$4=""),0,COUNTIFS(Formulas!$A$2:$A$3001,CY$4,Formulas!$B$2:$B$3001,$A130))</f>
        <v>1</v>
      </c>
      <c r="CZ130" s="21" t="n">
        <f aca="false">IF(OR($A130="",CZ$4=""),0,COUNTIFS(Formulas!$A$2:$A$3001,CZ$4,Formulas!$B$2:$B$3001,$A130))</f>
        <v>0</v>
      </c>
      <c r="DA130" s="21" t="n">
        <f aca="false">IF(OR($A130="",DA$4=""),0,COUNTIFS(Formulas!$A$2:$A$3001,DA$4,Formulas!$B$2:$B$3001,$A130))</f>
        <v>0</v>
      </c>
      <c r="DB130" s="21" t="n">
        <f aca="false">IF(OR($A130="",DB$4=""),0,COUNTIFS(Formulas!$A$2:$A$3001,DB$4,Formulas!$B$2:$B$3001,$A130))</f>
        <v>0</v>
      </c>
      <c r="DC130" s="21" t="n">
        <f aca="false">IF(OR($A130="",DC$4=""),0,COUNTIFS(Formulas!$A$2:$A$3001,DC$4,Formulas!$B$2:$B$3001,$A130))</f>
        <v>0</v>
      </c>
      <c r="DD130" s="21" t="n">
        <f aca="false">IF(OR($A130="",DD$4=""),0,COUNTIFS(Formulas!$A$2:$A$3001,DD$4,Formulas!$B$2:$B$3001,$A130))</f>
        <v>0</v>
      </c>
      <c r="DE130" s="21" t="n">
        <f aca="false">IF(OR($A130="",DE$4=""),0,COUNTIFS(Formulas!$A$2:$A$3001,DE$4,Formulas!$B$2:$B$3001,$A130))</f>
        <v>0</v>
      </c>
      <c r="DF130" s="21" t="n">
        <f aca="false">IF(OR($A130="",DF$4=""),0,COUNTIFS(Formulas!$A$2:$A$3001,DF$4,Formulas!$B$2:$B$3001,$A130))</f>
        <v>0</v>
      </c>
      <c r="DG130" s="21" t="n">
        <f aca="false">IF(OR($A130="",DG$4=""),0,COUNTIFS(Formulas!$A$2:$A$3001,DG$4,Formulas!$B$2:$B$3001,$A130))</f>
        <v>0</v>
      </c>
      <c r="DH130" s="21" t="n">
        <f aca="false">IF(OR($A130="",DH$4=""),0,COUNTIFS(Formulas!$A$2:$A$3001,DH$4,Formulas!$B$2:$B$3001,$A130))</f>
        <v>0</v>
      </c>
      <c r="DI130" s="21" t="n">
        <f aca="false">IF(OR($A130="",DI$4=""),0,COUNTIFS(Formulas!$A$2:$A$3001,DI$4,Formulas!$B$2:$B$3001,$A130))</f>
        <v>0</v>
      </c>
      <c r="DJ130" s="21" t="n">
        <f aca="false">IF(OR($A130="",DJ$4=""),0,COUNTIFS(Formulas!$A$2:$A$3001,DJ$4,Formulas!$B$2:$B$3001,$A130))</f>
        <v>0</v>
      </c>
      <c r="DK130" s="21" t="n">
        <f aca="false">IF(OR($A130="",DK$4=""),0,COUNTIFS(Formulas!$A$2:$A$3001,DK$4,Formulas!$B$2:$B$3001,$A130))</f>
        <v>0</v>
      </c>
      <c r="DL130" s="21" t="n">
        <f aca="false">IF(OR($A130="",DL$4=""),0,COUNTIFS(Formulas!$A$2:$A$3001,DL$4,Formulas!$B$2:$B$3001,$A130))</f>
        <v>0</v>
      </c>
      <c r="DM130" s="21" t="n">
        <f aca="false">IF(OR($A130="",DM$4=""),0,COUNTIFS(Formulas!$A$2:$A$3001,DM$4,Formulas!$B$2:$B$3001,$A130))</f>
        <v>0</v>
      </c>
      <c r="DN130" s="21" t="n">
        <f aca="false">IF(OR($A130="",DN$4=""),0,COUNTIFS(Formulas!$A$2:$A$3001,DN$4,Formulas!$B$2:$B$3001,$A130))</f>
        <v>0</v>
      </c>
      <c r="DO130" s="21" t="n">
        <f aca="false">IF(OR($A130="",DO$4=""),0,COUNTIFS(Formulas!$A$2:$A$3001,DO$4,Formulas!$B$2:$B$3001,$A130))</f>
        <v>0</v>
      </c>
      <c r="DP130" s="21" t="n">
        <f aca="false">IF(OR($A130="",DP$4=""),0,COUNTIFS(Formulas!$A$2:$A$3001,DP$4,Formulas!$B$2:$B$3001,$A130))</f>
        <v>0</v>
      </c>
      <c r="DQ130" s="21" t="n">
        <f aca="false">IF(OR($A130="",DQ$4=""),0,COUNTIFS(Formulas!$A$2:$A$3001,DQ$4,Formulas!$B$2:$B$3001,$A130))</f>
        <v>0</v>
      </c>
      <c r="DR130" s="21" t="n">
        <f aca="false">IF(OR($A130="",DR$4=""),0,COUNTIFS(Formulas!$A$2:$A$3001,DR$4,Formulas!$B$2:$B$3001,$A130))</f>
        <v>0</v>
      </c>
      <c r="DS130" s="21" t="n">
        <f aca="false">IF(OR($A130="",DS$4=""),0,COUNTIFS(Formulas!$A$2:$A$3001,DS$4,Formulas!$B$2:$B$3001,$A130))</f>
        <v>0</v>
      </c>
      <c r="DT130" s="21" t="n">
        <f aca="false">IF(OR($A130="",DT$4=""),0,COUNTIFS(Formulas!$A$2:$A$3001,DT$4,Formulas!$B$2:$B$3001,$A130))</f>
        <v>0</v>
      </c>
      <c r="DU130" s="21" t="n">
        <f aca="false">IF(OR($A130="",DU$4=""),0,COUNTIFS(Formulas!$A$2:$A$3001,DU$4,Formulas!$B$2:$B$3001,$A130))</f>
        <v>0</v>
      </c>
      <c r="DV130" s="21" t="n">
        <f aca="false">IF(OR($A130="",DV$4=""),0,COUNTIFS(Formulas!$A$2:$A$3001,DV$4,Formulas!$B$2:$B$3001,$A130))</f>
        <v>0</v>
      </c>
      <c r="DW130" s="21" t="n">
        <f aca="false">IF(OR($A130="",DW$4=""),0,COUNTIFS(Formulas!$A$2:$A$3001,DW$4,Formulas!$B$2:$B$3001,$A130))</f>
        <v>0</v>
      </c>
      <c r="DX130" s="21" t="n">
        <f aca="false">IF(OR($A130="",DX$4=""),0,COUNTIFS(Formulas!$A$2:$A$3001,DX$4,Formulas!$B$2:$B$3001,$A130))</f>
        <v>0</v>
      </c>
      <c r="DY130" s="21" t="n">
        <f aca="false">IF(OR($A130="",DY$4=""),0,COUNTIFS(Formulas!$A$2:$A$3001,DY$4,Formulas!$B$2:$B$3001,$A130))</f>
        <v>0</v>
      </c>
      <c r="DZ130" s="21" t="n">
        <f aca="false">IF(OR($A130="",DZ$4=""),0,COUNTIFS(Formulas!$A$2:$A$3001,DZ$4,Formulas!$B$2:$B$3001,$A130))</f>
        <v>0</v>
      </c>
      <c r="EA130" s="21" t="n">
        <f aca="false">IF(OR($A130="",EA$4=""),0,COUNTIFS(Formulas!$A$2:$A$3001,EA$4,Formulas!$B$2:$B$3001,$A130))</f>
        <v>0</v>
      </c>
      <c r="EB130" s="21" t="n">
        <f aca="false">IF(OR($A130="",EB$4=""),0,COUNTIFS(Formulas!$A$2:$A$3001,EB$4,Formulas!$B$2:$B$3001,$A130))</f>
        <v>0</v>
      </c>
      <c r="EC130" s="21" t="n">
        <f aca="false">IF(OR($A130="",EC$4=""),0,COUNTIFS(Formulas!$A$2:$A$3001,EC$4,Formulas!$B$2:$B$3001,$A130))</f>
        <v>0</v>
      </c>
      <c r="ED130" s="21" t="n">
        <f aca="false">IF(OR($A130="",ED$4=""),0,COUNTIFS(Formulas!$A$2:$A$3001,ED$4,Formulas!$B$2:$B$3001,$A130))</f>
        <v>0</v>
      </c>
      <c r="EE130" s="21" t="n">
        <f aca="false">IF(OR($A130="",EE$4=""),0,COUNTIFS(Formulas!$A$2:$A$3001,EE$4,Formulas!$B$2:$B$3001,$A130))</f>
        <v>0</v>
      </c>
      <c r="EF130" s="21" t="n">
        <f aca="false">IF(OR($A130="",EF$4=""),0,COUNTIFS(Formulas!$A$2:$A$3001,EF$4,Formulas!$B$2:$B$3001,$A130))</f>
        <v>0</v>
      </c>
      <c r="EG130" s="21" t="n">
        <f aca="false">IF(OR($A130="",EG$4=""),0,COUNTIFS(Formulas!$A$2:$A$3001,EG$4,Formulas!$B$2:$B$3001,$A130))</f>
        <v>0</v>
      </c>
      <c r="EH130" s="21" t="n">
        <f aca="false">IF(OR($A130="",EH$4=""),0,COUNTIFS(Formulas!$A$2:$A$3001,EH$4,Formulas!$B$2:$B$3001,$A130))</f>
        <v>0</v>
      </c>
      <c r="EI130" s="21" t="n">
        <f aca="false">IF(OR($A130="",EI$4=""),0,COUNTIFS(Formulas!$A$2:$A$3001,EI$4,Formulas!$B$2:$B$3001,$A130))</f>
        <v>0</v>
      </c>
      <c r="EJ130" s="21" t="n">
        <f aca="false">IF(OR($A130="",EJ$4=""),0,COUNTIFS(Formulas!$A$2:$A$3001,EJ$4,Formulas!$B$2:$B$3001,$A130))</f>
        <v>0</v>
      </c>
      <c r="EK130" s="21" t="n">
        <f aca="false">IF(OR($A130="",EK$4=""),0,COUNTIFS(Formulas!$A$2:$A$3001,EK$4,Formulas!$B$2:$B$3001,$A130))</f>
        <v>0</v>
      </c>
      <c r="EL130" s="21" t="n">
        <f aca="false">IF(OR($A130="",EL$4=""),0,COUNTIFS(Formulas!$A$2:$A$3001,EL$4,Formulas!$B$2:$B$3001,$A130))</f>
        <v>0</v>
      </c>
      <c r="EM130" s="21" t="n">
        <f aca="false">IF(OR($A130="",EM$4=""),0,COUNTIFS(Formulas!$A$2:$A$3001,EM$4,Formulas!$B$2:$B$3001,$A130))</f>
        <v>0</v>
      </c>
      <c r="EN130" s="21" t="n">
        <f aca="false">IF(OR($A130="",EN$4=""),0,COUNTIFS(Formulas!$A$2:$A$3001,EN$4,Formulas!$B$2:$B$3001,$A130))</f>
        <v>0</v>
      </c>
      <c r="EO130" s="21" t="n">
        <f aca="false">IF(OR($A130="",EO$4=""),0,COUNTIFS(Formulas!$A$2:$A$3001,EO$4,Formulas!$B$2:$B$3001,$A130))</f>
        <v>0</v>
      </c>
      <c r="EP130" s="21" t="n">
        <f aca="false">IF(OR($A130="",EP$4=""),0,COUNTIFS(Formulas!$A$2:$A$3001,EP$4,Formulas!$B$2:$B$3001,$A130))</f>
        <v>0</v>
      </c>
      <c r="EQ130" s="21" t="n">
        <f aca="false">IF(OR($A130="",EQ$4=""),0,COUNTIFS(Formulas!$A$2:$A$3001,EQ$4,Formulas!$B$2:$B$3001,$A130))</f>
        <v>0</v>
      </c>
      <c r="ER130" s="21" t="n">
        <f aca="false">IF(OR($A130="",ER$4=""),0,COUNTIFS(Formulas!$A$2:$A$3001,ER$4,Formulas!$B$2:$B$3001,$A130))</f>
        <v>0</v>
      </c>
      <c r="ES130" s="21" t="n">
        <f aca="false">IF(OR($A130="",ES$4=""),0,COUNTIFS(Formulas!$A$2:$A$3001,ES$4,Formulas!$B$2:$B$3001,$A130))</f>
        <v>0</v>
      </c>
      <c r="ET130" s="21" t="n">
        <f aca="false">IF(OR($A130="",ET$4=""),0,COUNTIFS(Formulas!$A$2:$A$3001,ET$4,Formulas!$B$2:$B$3001,$A130))</f>
        <v>0</v>
      </c>
      <c r="EU130" s="21" t="n">
        <f aca="false">IF(OR($A130="",EU$4=""),0,COUNTIFS(Formulas!$A$2:$A$3001,EU$4,Formulas!$B$2:$B$3001,$A130))</f>
        <v>0</v>
      </c>
      <c r="EV130" s="21" t="n">
        <f aca="false">IF(OR($A130="",EV$4=""),0,COUNTIFS(Formulas!$A$2:$A$3001,EV$4,Formulas!$B$2:$B$3001,$A130))</f>
        <v>0</v>
      </c>
    </row>
    <row r="131" customFormat="false" ht="15" hidden="false" customHeight="false" outlineLevel="0" collapsed="false">
      <c r="A131" s="13" t="str">
        <f aca="false">IF(INDEX(Materials!$A$2:$A$301,127)="","",INDEX(Materials!$A$2:$A$301,127))</f>
        <v>Pregelatinized Starch</v>
      </c>
      <c r="B131" s="19" t="n">
        <f aca="false">IF(A131="","",COUNTIF(C131:EV131,"&gt;0"))</f>
        <v>1</v>
      </c>
      <c r="C131" s="21" t="n">
        <f aca="false">IF(OR($A131="",C$4=""),0,COUNTIFS(Formulas!$A$2:$A$3001,C$4,Formulas!$B$2:$B$3001,$A131))</f>
        <v>0</v>
      </c>
      <c r="D131" s="21" t="n">
        <f aca="false">IF(OR($A131="",D$4=""),0,COUNTIFS(Formulas!$A$2:$A$3001,D$4,Formulas!$B$2:$B$3001,$A131))</f>
        <v>0</v>
      </c>
      <c r="E131" s="21" t="n">
        <f aca="false">IF(OR($A131="",E$4=""),0,COUNTIFS(Formulas!$A$2:$A$3001,E$4,Formulas!$B$2:$B$3001,$A131))</f>
        <v>0</v>
      </c>
      <c r="F131" s="21" t="n">
        <f aca="false">IF(OR($A131="",F$4=""),0,COUNTIFS(Formulas!$A$2:$A$3001,F$4,Formulas!$B$2:$B$3001,$A131))</f>
        <v>0</v>
      </c>
      <c r="G131" s="21" t="n">
        <f aca="false">IF(OR($A131="",G$4=""),0,COUNTIFS(Formulas!$A$2:$A$3001,G$4,Formulas!$B$2:$B$3001,$A131))</f>
        <v>0</v>
      </c>
      <c r="H131" s="21" t="n">
        <f aca="false">IF(OR($A131="",H$4=""),0,COUNTIFS(Formulas!$A$2:$A$3001,H$4,Formulas!$B$2:$B$3001,$A131))</f>
        <v>0</v>
      </c>
      <c r="I131" s="21" t="n">
        <f aca="false">IF(OR($A131="",I$4=""),0,COUNTIFS(Formulas!$A$2:$A$3001,I$4,Formulas!$B$2:$B$3001,$A131))</f>
        <v>0</v>
      </c>
      <c r="J131" s="21" t="n">
        <f aca="false">IF(OR($A131="",J$4=""),0,COUNTIFS(Formulas!$A$2:$A$3001,J$4,Formulas!$B$2:$B$3001,$A131))</f>
        <v>0</v>
      </c>
      <c r="K131" s="21" t="n">
        <f aca="false">IF(OR($A131="",K$4=""),0,COUNTIFS(Formulas!$A$2:$A$3001,K$4,Formulas!$B$2:$B$3001,$A131))</f>
        <v>0</v>
      </c>
      <c r="L131" s="21" t="n">
        <f aca="false">IF(OR($A131="",L$4=""),0,COUNTIFS(Formulas!$A$2:$A$3001,L$4,Formulas!$B$2:$B$3001,$A131))</f>
        <v>0</v>
      </c>
      <c r="M131" s="21" t="n">
        <f aca="false">IF(OR($A131="",M$4=""),0,COUNTIFS(Formulas!$A$2:$A$3001,M$4,Formulas!$B$2:$B$3001,$A131))</f>
        <v>0</v>
      </c>
      <c r="N131" s="21" t="n">
        <f aca="false">IF(OR($A131="",N$4=""),0,COUNTIFS(Formulas!$A$2:$A$3001,N$4,Formulas!$B$2:$B$3001,$A131))</f>
        <v>0</v>
      </c>
      <c r="O131" s="21" t="n">
        <f aca="false">IF(OR($A131="",O$4=""),0,COUNTIFS(Formulas!$A$2:$A$3001,O$4,Formulas!$B$2:$B$3001,$A131))</f>
        <v>0</v>
      </c>
      <c r="P131" s="21" t="n">
        <f aca="false">IF(OR($A131="",P$4=""),0,COUNTIFS(Formulas!$A$2:$A$3001,P$4,Formulas!$B$2:$B$3001,$A131))</f>
        <v>0</v>
      </c>
      <c r="Q131" s="21" t="n">
        <f aca="false">IF(OR($A131="",Q$4=""),0,COUNTIFS(Formulas!$A$2:$A$3001,Q$4,Formulas!$B$2:$B$3001,$A131))</f>
        <v>0</v>
      </c>
      <c r="R131" s="21" t="n">
        <f aca="false">IF(OR($A131="",R$4=""),0,COUNTIFS(Formulas!$A$2:$A$3001,R$4,Formulas!$B$2:$B$3001,$A131))</f>
        <v>0</v>
      </c>
      <c r="S131" s="21" t="n">
        <f aca="false">IF(OR($A131="",S$4=""),0,COUNTIFS(Formulas!$A$2:$A$3001,S$4,Formulas!$B$2:$B$3001,$A131))</f>
        <v>0</v>
      </c>
      <c r="T131" s="21" t="n">
        <f aca="false">IF(OR($A131="",T$4=""),0,COUNTIFS(Formulas!$A$2:$A$3001,T$4,Formulas!$B$2:$B$3001,$A131))</f>
        <v>0</v>
      </c>
      <c r="U131" s="21" t="n">
        <f aca="false">IF(OR($A131="",U$4=""),0,COUNTIFS(Formulas!$A$2:$A$3001,U$4,Formulas!$B$2:$B$3001,$A131))</f>
        <v>0</v>
      </c>
      <c r="V131" s="21" t="n">
        <f aca="false">IF(OR($A131="",V$4=""),0,COUNTIFS(Formulas!$A$2:$A$3001,V$4,Formulas!$B$2:$B$3001,$A131))</f>
        <v>0</v>
      </c>
      <c r="W131" s="21" t="n">
        <f aca="false">IF(OR($A131="",W$4=""),0,COUNTIFS(Formulas!$A$2:$A$3001,W$4,Formulas!$B$2:$B$3001,$A131))</f>
        <v>0</v>
      </c>
      <c r="X131" s="21" t="n">
        <f aca="false">IF(OR($A131="",X$4=""),0,COUNTIFS(Formulas!$A$2:$A$3001,X$4,Formulas!$B$2:$B$3001,$A131))</f>
        <v>0</v>
      </c>
      <c r="Y131" s="21" t="n">
        <f aca="false">IF(OR($A131="",Y$4=""),0,COUNTIFS(Formulas!$A$2:$A$3001,Y$4,Formulas!$B$2:$B$3001,$A131))</f>
        <v>0</v>
      </c>
      <c r="Z131" s="21" t="n">
        <f aca="false">IF(OR($A131="",Z$4=""),0,COUNTIFS(Formulas!$A$2:$A$3001,Z$4,Formulas!$B$2:$B$3001,$A131))</f>
        <v>0</v>
      </c>
      <c r="AA131" s="21" t="n">
        <f aca="false">IF(OR($A131="",AA$4=""),0,COUNTIFS(Formulas!$A$2:$A$3001,AA$4,Formulas!$B$2:$B$3001,$A131))</f>
        <v>0</v>
      </c>
      <c r="AB131" s="21" t="n">
        <f aca="false">IF(OR($A131="",AB$4=""),0,COUNTIFS(Formulas!$A$2:$A$3001,AB$4,Formulas!$B$2:$B$3001,$A131))</f>
        <v>0</v>
      </c>
      <c r="AC131" s="21" t="n">
        <f aca="false">IF(OR($A131="",AC$4=""),0,COUNTIFS(Formulas!$A$2:$A$3001,AC$4,Formulas!$B$2:$B$3001,$A131))</f>
        <v>0</v>
      </c>
      <c r="AD131" s="21" t="n">
        <f aca="false">IF(OR($A131="",AD$4=""),0,COUNTIFS(Formulas!$A$2:$A$3001,AD$4,Formulas!$B$2:$B$3001,$A131))</f>
        <v>0</v>
      </c>
      <c r="AE131" s="21" t="n">
        <f aca="false">IF(OR($A131="",AE$4=""),0,COUNTIFS(Formulas!$A$2:$A$3001,AE$4,Formulas!$B$2:$B$3001,$A131))</f>
        <v>0</v>
      </c>
      <c r="AF131" s="21" t="n">
        <f aca="false">IF(OR($A131="",AF$4=""),0,COUNTIFS(Formulas!$A$2:$A$3001,AF$4,Formulas!$B$2:$B$3001,$A131))</f>
        <v>0</v>
      </c>
      <c r="AG131" s="21" t="n">
        <f aca="false">IF(OR($A131="",AG$4=""),0,COUNTIFS(Formulas!$A$2:$A$3001,AG$4,Formulas!$B$2:$B$3001,$A131))</f>
        <v>0</v>
      </c>
      <c r="AH131" s="21" t="n">
        <f aca="false">IF(OR($A131="",AH$4=""),0,COUNTIFS(Formulas!$A$2:$A$3001,AH$4,Formulas!$B$2:$B$3001,$A131))</f>
        <v>1</v>
      </c>
      <c r="AI131" s="21" t="n">
        <f aca="false">IF(OR($A131="",AI$4=""),0,COUNTIFS(Formulas!$A$2:$A$3001,AI$4,Formulas!$B$2:$B$3001,$A131))</f>
        <v>0</v>
      </c>
      <c r="AJ131" s="21" t="n">
        <f aca="false">IF(OR($A131="",AJ$4=""),0,COUNTIFS(Formulas!$A$2:$A$3001,AJ$4,Formulas!$B$2:$B$3001,$A131))</f>
        <v>0</v>
      </c>
      <c r="AK131" s="21" t="n">
        <f aca="false">IF(OR($A131="",AK$4=""),0,COUNTIFS(Formulas!$A$2:$A$3001,AK$4,Formulas!$B$2:$B$3001,$A131))</f>
        <v>0</v>
      </c>
      <c r="AL131" s="21" t="n">
        <f aca="false">IF(OR($A131="",AL$4=""),0,COUNTIFS(Formulas!$A$2:$A$3001,AL$4,Formulas!$B$2:$B$3001,$A131))</f>
        <v>0</v>
      </c>
      <c r="AM131" s="21" t="n">
        <f aca="false">IF(OR($A131="",AM$4=""),0,COUNTIFS(Formulas!$A$2:$A$3001,AM$4,Formulas!$B$2:$B$3001,$A131))</f>
        <v>0</v>
      </c>
      <c r="AN131" s="21" t="n">
        <f aca="false">IF(OR($A131="",AN$4=""),0,COUNTIFS(Formulas!$A$2:$A$3001,AN$4,Formulas!$B$2:$B$3001,$A131))</f>
        <v>0</v>
      </c>
      <c r="AO131" s="21" t="n">
        <f aca="false">IF(OR($A131="",AO$4=""),0,COUNTIFS(Formulas!$A$2:$A$3001,AO$4,Formulas!$B$2:$B$3001,$A131))</f>
        <v>0</v>
      </c>
      <c r="AP131" s="21" t="n">
        <f aca="false">IF(OR($A131="",AP$4=""),0,COUNTIFS(Formulas!$A$2:$A$3001,AP$4,Formulas!$B$2:$B$3001,$A131))</f>
        <v>0</v>
      </c>
      <c r="AQ131" s="21" t="n">
        <f aca="false">IF(OR($A131="",AQ$4=""),0,COUNTIFS(Formulas!$A$2:$A$3001,AQ$4,Formulas!$B$2:$B$3001,$A131))</f>
        <v>0</v>
      </c>
      <c r="AR131" s="21" t="n">
        <f aca="false">IF(OR($A131="",AR$4=""),0,COUNTIFS(Formulas!$A$2:$A$3001,AR$4,Formulas!$B$2:$B$3001,$A131))</f>
        <v>0</v>
      </c>
      <c r="AS131" s="21" t="n">
        <f aca="false">IF(OR($A131="",AS$4=""),0,COUNTIFS(Formulas!$A$2:$A$3001,AS$4,Formulas!$B$2:$B$3001,$A131))</f>
        <v>0</v>
      </c>
      <c r="AT131" s="21" t="n">
        <f aca="false">IF(OR($A131="",AT$4=""),0,COUNTIFS(Formulas!$A$2:$A$3001,AT$4,Formulas!$B$2:$B$3001,$A131))</f>
        <v>0</v>
      </c>
      <c r="AU131" s="21" t="n">
        <f aca="false">IF(OR($A131="",AU$4=""),0,COUNTIFS(Formulas!$A$2:$A$3001,AU$4,Formulas!$B$2:$B$3001,$A131))</f>
        <v>0</v>
      </c>
      <c r="AV131" s="21" t="n">
        <f aca="false">IF(OR($A131="",AV$4=""),0,COUNTIFS(Formulas!$A$2:$A$3001,AV$4,Formulas!$B$2:$B$3001,$A131))</f>
        <v>0</v>
      </c>
      <c r="AW131" s="21" t="n">
        <f aca="false">IF(OR($A131="",AW$4=""),0,COUNTIFS(Formulas!$A$2:$A$3001,AW$4,Formulas!$B$2:$B$3001,$A131))</f>
        <v>0</v>
      </c>
      <c r="AX131" s="21" t="n">
        <f aca="false">IF(OR($A131="",AX$4=""),0,COUNTIFS(Formulas!$A$2:$A$3001,AX$4,Formulas!$B$2:$B$3001,$A131))</f>
        <v>0</v>
      </c>
      <c r="AY131" s="21" t="n">
        <f aca="false">IF(OR($A131="",AY$4=""),0,COUNTIFS(Formulas!$A$2:$A$3001,AY$4,Formulas!$B$2:$B$3001,$A131))</f>
        <v>0</v>
      </c>
      <c r="AZ131" s="21" t="n">
        <f aca="false">IF(OR($A131="",AZ$4=""),0,COUNTIFS(Formulas!$A$2:$A$3001,AZ$4,Formulas!$B$2:$B$3001,$A131))</f>
        <v>0</v>
      </c>
      <c r="BA131" s="21" t="n">
        <f aca="false">IF(OR($A131="",BA$4=""),0,COUNTIFS(Formulas!$A$2:$A$3001,BA$4,Formulas!$B$2:$B$3001,$A131))</f>
        <v>0</v>
      </c>
      <c r="BB131" s="21" t="n">
        <f aca="false">IF(OR($A131="",BB$4=""),0,COUNTIFS(Formulas!$A$2:$A$3001,BB$4,Formulas!$B$2:$B$3001,$A131))</f>
        <v>0</v>
      </c>
      <c r="BC131" s="21" t="n">
        <f aca="false">IF(OR($A131="",BC$4=""),0,COUNTIFS(Formulas!$A$2:$A$3001,BC$4,Formulas!$B$2:$B$3001,$A131))</f>
        <v>0</v>
      </c>
      <c r="BD131" s="21" t="n">
        <f aca="false">IF(OR($A131="",BD$4=""),0,COUNTIFS(Formulas!$A$2:$A$3001,BD$4,Formulas!$B$2:$B$3001,$A131))</f>
        <v>0</v>
      </c>
      <c r="BE131" s="21" t="n">
        <f aca="false">IF(OR($A131="",BE$4=""),0,COUNTIFS(Formulas!$A$2:$A$3001,BE$4,Formulas!$B$2:$B$3001,$A131))</f>
        <v>0</v>
      </c>
      <c r="BF131" s="21" t="n">
        <f aca="false">IF(OR($A131="",BF$4=""),0,COUNTIFS(Formulas!$A$2:$A$3001,BF$4,Formulas!$B$2:$B$3001,$A131))</f>
        <v>0</v>
      </c>
      <c r="BG131" s="21" t="n">
        <f aca="false">IF(OR($A131="",BG$4=""),0,COUNTIFS(Formulas!$A$2:$A$3001,BG$4,Formulas!$B$2:$B$3001,$A131))</f>
        <v>0</v>
      </c>
      <c r="BH131" s="21" t="n">
        <f aca="false">IF(OR($A131="",BH$4=""),0,COUNTIFS(Formulas!$A$2:$A$3001,BH$4,Formulas!$B$2:$B$3001,$A131))</f>
        <v>0</v>
      </c>
      <c r="BI131" s="21" t="n">
        <f aca="false">IF(OR($A131="",BI$4=""),0,COUNTIFS(Formulas!$A$2:$A$3001,BI$4,Formulas!$B$2:$B$3001,$A131))</f>
        <v>0</v>
      </c>
      <c r="BJ131" s="21" t="n">
        <f aca="false">IF(OR($A131="",BJ$4=""),0,COUNTIFS(Formulas!$A$2:$A$3001,BJ$4,Formulas!$B$2:$B$3001,$A131))</f>
        <v>0</v>
      </c>
      <c r="BK131" s="21" t="n">
        <f aca="false">IF(OR($A131="",BK$4=""),0,COUNTIFS(Formulas!$A$2:$A$3001,BK$4,Formulas!$B$2:$B$3001,$A131))</f>
        <v>0</v>
      </c>
      <c r="BL131" s="21" t="n">
        <f aca="false">IF(OR($A131="",BL$4=""),0,COUNTIFS(Formulas!$A$2:$A$3001,BL$4,Formulas!$B$2:$B$3001,$A131))</f>
        <v>0</v>
      </c>
      <c r="BM131" s="21" t="n">
        <f aca="false">IF(OR($A131="",BM$4=""),0,COUNTIFS(Formulas!$A$2:$A$3001,BM$4,Formulas!$B$2:$B$3001,$A131))</f>
        <v>0</v>
      </c>
      <c r="BN131" s="21" t="n">
        <f aca="false">IF(OR($A131="",BN$4=""),0,COUNTIFS(Formulas!$A$2:$A$3001,BN$4,Formulas!$B$2:$B$3001,$A131))</f>
        <v>0</v>
      </c>
      <c r="BO131" s="21" t="n">
        <f aca="false">IF(OR($A131="",BO$4=""),0,COUNTIFS(Formulas!$A$2:$A$3001,BO$4,Formulas!$B$2:$B$3001,$A131))</f>
        <v>0</v>
      </c>
      <c r="BP131" s="21" t="n">
        <f aca="false">IF(OR($A131="",BP$4=""),0,COUNTIFS(Formulas!$A$2:$A$3001,BP$4,Formulas!$B$2:$B$3001,$A131))</f>
        <v>0</v>
      </c>
      <c r="BQ131" s="21" t="n">
        <f aca="false">IF(OR($A131="",BQ$4=""),0,COUNTIFS(Formulas!$A$2:$A$3001,BQ$4,Formulas!$B$2:$B$3001,$A131))</f>
        <v>0</v>
      </c>
      <c r="BR131" s="21" t="n">
        <f aca="false">IF(OR($A131="",BR$4=""),0,COUNTIFS(Formulas!$A$2:$A$3001,BR$4,Formulas!$B$2:$B$3001,$A131))</f>
        <v>0</v>
      </c>
      <c r="BS131" s="21" t="n">
        <f aca="false">IF(OR($A131="",BS$4=""),0,COUNTIFS(Formulas!$A$2:$A$3001,BS$4,Formulas!$B$2:$B$3001,$A131))</f>
        <v>0</v>
      </c>
      <c r="BT131" s="21" t="n">
        <f aca="false">IF(OR($A131="",BT$4=""),0,COUNTIFS(Formulas!$A$2:$A$3001,BT$4,Formulas!$B$2:$B$3001,$A131))</f>
        <v>0</v>
      </c>
      <c r="BU131" s="21" t="n">
        <f aca="false">IF(OR($A131="",BU$4=""),0,COUNTIFS(Formulas!$A$2:$A$3001,BU$4,Formulas!$B$2:$B$3001,$A131))</f>
        <v>0</v>
      </c>
      <c r="BV131" s="21" t="n">
        <f aca="false">IF(OR($A131="",BV$4=""),0,COUNTIFS(Formulas!$A$2:$A$3001,BV$4,Formulas!$B$2:$B$3001,$A131))</f>
        <v>0</v>
      </c>
      <c r="BW131" s="21" t="n">
        <f aca="false">IF(OR($A131="",BW$4=""),0,COUNTIFS(Formulas!$A$2:$A$3001,BW$4,Formulas!$B$2:$B$3001,$A131))</f>
        <v>0</v>
      </c>
      <c r="BX131" s="21" t="n">
        <f aca="false">IF(OR($A131="",BX$4=""),0,COUNTIFS(Formulas!$A$2:$A$3001,BX$4,Formulas!$B$2:$B$3001,$A131))</f>
        <v>0</v>
      </c>
      <c r="BY131" s="21" t="n">
        <f aca="false">IF(OR($A131="",BY$4=""),0,COUNTIFS(Formulas!$A$2:$A$3001,BY$4,Formulas!$B$2:$B$3001,$A131))</f>
        <v>0</v>
      </c>
      <c r="BZ131" s="21" t="n">
        <f aca="false">IF(OR($A131="",BZ$4=""),0,COUNTIFS(Formulas!$A$2:$A$3001,BZ$4,Formulas!$B$2:$B$3001,$A131))</f>
        <v>0</v>
      </c>
      <c r="CA131" s="21" t="n">
        <f aca="false">IF(OR($A131="",CA$4=""),0,COUNTIFS(Formulas!$A$2:$A$3001,CA$4,Formulas!$B$2:$B$3001,$A131))</f>
        <v>0</v>
      </c>
      <c r="CB131" s="21" t="n">
        <f aca="false">IF(OR($A131="",CB$4=""),0,COUNTIFS(Formulas!$A$2:$A$3001,CB$4,Formulas!$B$2:$B$3001,$A131))</f>
        <v>0</v>
      </c>
      <c r="CC131" s="21" t="n">
        <f aca="false">IF(OR($A131="",CC$4=""),0,COUNTIFS(Formulas!$A$2:$A$3001,CC$4,Formulas!$B$2:$B$3001,$A131))</f>
        <v>0</v>
      </c>
      <c r="CD131" s="21" t="n">
        <f aca="false">IF(OR($A131="",CD$4=""),0,COUNTIFS(Formulas!$A$2:$A$3001,CD$4,Formulas!$B$2:$B$3001,$A131))</f>
        <v>0</v>
      </c>
      <c r="CE131" s="21" t="n">
        <f aca="false">IF(OR($A131="",CE$4=""),0,COUNTIFS(Formulas!$A$2:$A$3001,CE$4,Formulas!$B$2:$B$3001,$A131))</f>
        <v>0</v>
      </c>
      <c r="CF131" s="21" t="n">
        <f aca="false">IF(OR($A131="",CF$4=""),0,COUNTIFS(Formulas!$A$2:$A$3001,CF$4,Formulas!$B$2:$B$3001,$A131))</f>
        <v>0</v>
      </c>
      <c r="CG131" s="21" t="n">
        <f aca="false">IF(OR($A131="",CG$4=""),0,COUNTIFS(Formulas!$A$2:$A$3001,CG$4,Formulas!$B$2:$B$3001,$A131))</f>
        <v>0</v>
      </c>
      <c r="CH131" s="21" t="n">
        <f aca="false">IF(OR($A131="",CH$4=""),0,COUNTIFS(Formulas!$A$2:$A$3001,CH$4,Formulas!$B$2:$B$3001,$A131))</f>
        <v>0</v>
      </c>
      <c r="CI131" s="21" t="n">
        <f aca="false">IF(OR($A131="",CI$4=""),0,COUNTIFS(Formulas!$A$2:$A$3001,CI$4,Formulas!$B$2:$B$3001,$A131))</f>
        <v>0</v>
      </c>
      <c r="CJ131" s="21" t="n">
        <f aca="false">IF(OR($A131="",CJ$4=""),0,COUNTIFS(Formulas!$A$2:$A$3001,CJ$4,Formulas!$B$2:$B$3001,$A131))</f>
        <v>0</v>
      </c>
      <c r="CK131" s="21" t="n">
        <f aca="false">IF(OR($A131="",CK$4=""),0,COUNTIFS(Formulas!$A$2:$A$3001,CK$4,Formulas!$B$2:$B$3001,$A131))</f>
        <v>0</v>
      </c>
      <c r="CL131" s="21" t="n">
        <f aca="false">IF(OR($A131="",CL$4=""),0,COUNTIFS(Formulas!$A$2:$A$3001,CL$4,Formulas!$B$2:$B$3001,$A131))</f>
        <v>0</v>
      </c>
      <c r="CM131" s="21" t="n">
        <f aca="false">IF(OR($A131="",CM$4=""),0,COUNTIFS(Formulas!$A$2:$A$3001,CM$4,Formulas!$B$2:$B$3001,$A131))</f>
        <v>0</v>
      </c>
      <c r="CN131" s="21" t="n">
        <f aca="false">IF(OR($A131="",CN$4=""),0,COUNTIFS(Formulas!$A$2:$A$3001,CN$4,Formulas!$B$2:$B$3001,$A131))</f>
        <v>0</v>
      </c>
      <c r="CO131" s="21" t="n">
        <f aca="false">IF(OR($A131="",CO$4=""),0,COUNTIFS(Formulas!$A$2:$A$3001,CO$4,Formulas!$B$2:$B$3001,$A131))</f>
        <v>0</v>
      </c>
      <c r="CP131" s="21" t="n">
        <f aca="false">IF(OR($A131="",CP$4=""),0,COUNTIFS(Formulas!$A$2:$A$3001,CP$4,Formulas!$B$2:$B$3001,$A131))</f>
        <v>0</v>
      </c>
      <c r="CQ131" s="21" t="n">
        <f aca="false">IF(OR($A131="",CQ$4=""),0,COUNTIFS(Formulas!$A$2:$A$3001,CQ$4,Formulas!$B$2:$B$3001,$A131))</f>
        <v>0</v>
      </c>
      <c r="CR131" s="21" t="n">
        <f aca="false">IF(OR($A131="",CR$4=""),0,COUNTIFS(Formulas!$A$2:$A$3001,CR$4,Formulas!$B$2:$B$3001,$A131))</f>
        <v>0</v>
      </c>
      <c r="CS131" s="21" t="n">
        <f aca="false">IF(OR($A131="",CS$4=""),0,COUNTIFS(Formulas!$A$2:$A$3001,CS$4,Formulas!$B$2:$B$3001,$A131))</f>
        <v>0</v>
      </c>
      <c r="CT131" s="21" t="n">
        <f aca="false">IF(OR($A131="",CT$4=""),0,COUNTIFS(Formulas!$A$2:$A$3001,CT$4,Formulas!$B$2:$B$3001,$A131))</f>
        <v>0</v>
      </c>
      <c r="CU131" s="21" t="n">
        <f aca="false">IF(OR($A131="",CU$4=""),0,COUNTIFS(Formulas!$A$2:$A$3001,CU$4,Formulas!$B$2:$B$3001,$A131))</f>
        <v>0</v>
      </c>
      <c r="CV131" s="21" t="n">
        <f aca="false">IF(OR($A131="",CV$4=""),0,COUNTIFS(Formulas!$A$2:$A$3001,CV$4,Formulas!$B$2:$B$3001,$A131))</f>
        <v>0</v>
      </c>
      <c r="CW131" s="21" t="n">
        <f aca="false">IF(OR($A131="",CW$4=""),0,COUNTIFS(Formulas!$A$2:$A$3001,CW$4,Formulas!$B$2:$B$3001,$A131))</f>
        <v>0</v>
      </c>
      <c r="CX131" s="21" t="n">
        <f aca="false">IF(OR($A131="",CX$4=""),0,COUNTIFS(Formulas!$A$2:$A$3001,CX$4,Formulas!$B$2:$B$3001,$A131))</f>
        <v>0</v>
      </c>
      <c r="CY131" s="21" t="n">
        <f aca="false">IF(OR($A131="",CY$4=""),0,COUNTIFS(Formulas!$A$2:$A$3001,CY$4,Formulas!$B$2:$B$3001,$A131))</f>
        <v>0</v>
      </c>
      <c r="CZ131" s="21" t="n">
        <f aca="false">IF(OR($A131="",CZ$4=""),0,COUNTIFS(Formulas!$A$2:$A$3001,CZ$4,Formulas!$B$2:$B$3001,$A131))</f>
        <v>0</v>
      </c>
      <c r="DA131" s="21" t="n">
        <f aca="false">IF(OR($A131="",DA$4=""),0,COUNTIFS(Formulas!$A$2:$A$3001,DA$4,Formulas!$B$2:$B$3001,$A131))</f>
        <v>0</v>
      </c>
      <c r="DB131" s="21" t="n">
        <f aca="false">IF(OR($A131="",DB$4=""),0,COUNTIFS(Formulas!$A$2:$A$3001,DB$4,Formulas!$B$2:$B$3001,$A131))</f>
        <v>0</v>
      </c>
      <c r="DC131" s="21" t="n">
        <f aca="false">IF(OR($A131="",DC$4=""),0,COUNTIFS(Formulas!$A$2:$A$3001,DC$4,Formulas!$B$2:$B$3001,$A131))</f>
        <v>0</v>
      </c>
      <c r="DD131" s="21" t="n">
        <f aca="false">IF(OR($A131="",DD$4=""),0,COUNTIFS(Formulas!$A$2:$A$3001,DD$4,Formulas!$B$2:$B$3001,$A131))</f>
        <v>0</v>
      </c>
      <c r="DE131" s="21" t="n">
        <f aca="false">IF(OR($A131="",DE$4=""),0,COUNTIFS(Formulas!$A$2:$A$3001,DE$4,Formulas!$B$2:$B$3001,$A131))</f>
        <v>0</v>
      </c>
      <c r="DF131" s="21" t="n">
        <f aca="false">IF(OR($A131="",DF$4=""),0,COUNTIFS(Formulas!$A$2:$A$3001,DF$4,Formulas!$B$2:$B$3001,$A131))</f>
        <v>0</v>
      </c>
      <c r="DG131" s="21" t="n">
        <f aca="false">IF(OR($A131="",DG$4=""),0,COUNTIFS(Formulas!$A$2:$A$3001,DG$4,Formulas!$B$2:$B$3001,$A131))</f>
        <v>0</v>
      </c>
      <c r="DH131" s="21" t="n">
        <f aca="false">IF(OR($A131="",DH$4=""),0,COUNTIFS(Formulas!$A$2:$A$3001,DH$4,Formulas!$B$2:$B$3001,$A131))</f>
        <v>0</v>
      </c>
      <c r="DI131" s="21" t="n">
        <f aca="false">IF(OR($A131="",DI$4=""),0,COUNTIFS(Formulas!$A$2:$A$3001,DI$4,Formulas!$B$2:$B$3001,$A131))</f>
        <v>0</v>
      </c>
      <c r="DJ131" s="21" t="n">
        <f aca="false">IF(OR($A131="",DJ$4=""),0,COUNTIFS(Formulas!$A$2:$A$3001,DJ$4,Formulas!$B$2:$B$3001,$A131))</f>
        <v>0</v>
      </c>
      <c r="DK131" s="21" t="n">
        <f aca="false">IF(OR($A131="",DK$4=""),0,COUNTIFS(Formulas!$A$2:$A$3001,DK$4,Formulas!$B$2:$B$3001,$A131))</f>
        <v>0</v>
      </c>
      <c r="DL131" s="21" t="n">
        <f aca="false">IF(OR($A131="",DL$4=""),0,COUNTIFS(Formulas!$A$2:$A$3001,DL$4,Formulas!$B$2:$B$3001,$A131))</f>
        <v>0</v>
      </c>
      <c r="DM131" s="21" t="n">
        <f aca="false">IF(OR($A131="",DM$4=""),0,COUNTIFS(Formulas!$A$2:$A$3001,DM$4,Formulas!$B$2:$B$3001,$A131))</f>
        <v>0</v>
      </c>
      <c r="DN131" s="21" t="n">
        <f aca="false">IF(OR($A131="",DN$4=""),0,COUNTIFS(Formulas!$A$2:$A$3001,DN$4,Formulas!$B$2:$B$3001,$A131))</f>
        <v>0</v>
      </c>
      <c r="DO131" s="21" t="n">
        <f aca="false">IF(OR($A131="",DO$4=""),0,COUNTIFS(Formulas!$A$2:$A$3001,DO$4,Formulas!$B$2:$B$3001,$A131))</f>
        <v>0</v>
      </c>
      <c r="DP131" s="21" t="n">
        <f aca="false">IF(OR($A131="",DP$4=""),0,COUNTIFS(Formulas!$A$2:$A$3001,DP$4,Formulas!$B$2:$B$3001,$A131))</f>
        <v>0</v>
      </c>
      <c r="DQ131" s="21" t="n">
        <f aca="false">IF(OR($A131="",DQ$4=""),0,COUNTIFS(Formulas!$A$2:$A$3001,DQ$4,Formulas!$B$2:$B$3001,$A131))</f>
        <v>0</v>
      </c>
      <c r="DR131" s="21" t="n">
        <f aca="false">IF(OR($A131="",DR$4=""),0,COUNTIFS(Formulas!$A$2:$A$3001,DR$4,Formulas!$B$2:$B$3001,$A131))</f>
        <v>0</v>
      </c>
      <c r="DS131" s="21" t="n">
        <f aca="false">IF(OR($A131="",DS$4=""),0,COUNTIFS(Formulas!$A$2:$A$3001,DS$4,Formulas!$B$2:$B$3001,$A131))</f>
        <v>0</v>
      </c>
      <c r="DT131" s="21" t="n">
        <f aca="false">IF(OR($A131="",DT$4=""),0,COUNTIFS(Formulas!$A$2:$A$3001,DT$4,Formulas!$B$2:$B$3001,$A131))</f>
        <v>0</v>
      </c>
      <c r="DU131" s="21" t="n">
        <f aca="false">IF(OR($A131="",DU$4=""),0,COUNTIFS(Formulas!$A$2:$A$3001,DU$4,Formulas!$B$2:$B$3001,$A131))</f>
        <v>0</v>
      </c>
      <c r="DV131" s="21" t="n">
        <f aca="false">IF(OR($A131="",DV$4=""),0,COUNTIFS(Formulas!$A$2:$A$3001,DV$4,Formulas!$B$2:$B$3001,$A131))</f>
        <v>0</v>
      </c>
      <c r="DW131" s="21" t="n">
        <f aca="false">IF(OR($A131="",DW$4=""),0,COUNTIFS(Formulas!$A$2:$A$3001,DW$4,Formulas!$B$2:$B$3001,$A131))</f>
        <v>0</v>
      </c>
      <c r="DX131" s="21" t="n">
        <f aca="false">IF(OR($A131="",DX$4=""),0,COUNTIFS(Formulas!$A$2:$A$3001,DX$4,Formulas!$B$2:$B$3001,$A131))</f>
        <v>0</v>
      </c>
      <c r="DY131" s="21" t="n">
        <f aca="false">IF(OR($A131="",DY$4=""),0,COUNTIFS(Formulas!$A$2:$A$3001,DY$4,Formulas!$B$2:$B$3001,$A131))</f>
        <v>0</v>
      </c>
      <c r="DZ131" s="21" t="n">
        <f aca="false">IF(OR($A131="",DZ$4=""),0,COUNTIFS(Formulas!$A$2:$A$3001,DZ$4,Formulas!$B$2:$B$3001,$A131))</f>
        <v>0</v>
      </c>
      <c r="EA131" s="21" t="n">
        <f aca="false">IF(OR($A131="",EA$4=""),0,COUNTIFS(Formulas!$A$2:$A$3001,EA$4,Formulas!$B$2:$B$3001,$A131))</f>
        <v>0</v>
      </c>
      <c r="EB131" s="21" t="n">
        <f aca="false">IF(OR($A131="",EB$4=""),0,COUNTIFS(Formulas!$A$2:$A$3001,EB$4,Formulas!$B$2:$B$3001,$A131))</f>
        <v>0</v>
      </c>
      <c r="EC131" s="21" t="n">
        <f aca="false">IF(OR($A131="",EC$4=""),0,COUNTIFS(Formulas!$A$2:$A$3001,EC$4,Formulas!$B$2:$B$3001,$A131))</f>
        <v>0</v>
      </c>
      <c r="ED131" s="21" t="n">
        <f aca="false">IF(OR($A131="",ED$4=""),0,COUNTIFS(Formulas!$A$2:$A$3001,ED$4,Formulas!$B$2:$B$3001,$A131))</f>
        <v>0</v>
      </c>
      <c r="EE131" s="21" t="n">
        <f aca="false">IF(OR($A131="",EE$4=""),0,COUNTIFS(Formulas!$A$2:$A$3001,EE$4,Formulas!$B$2:$B$3001,$A131))</f>
        <v>0</v>
      </c>
      <c r="EF131" s="21" t="n">
        <f aca="false">IF(OR($A131="",EF$4=""),0,COUNTIFS(Formulas!$A$2:$A$3001,EF$4,Formulas!$B$2:$B$3001,$A131))</f>
        <v>0</v>
      </c>
      <c r="EG131" s="21" t="n">
        <f aca="false">IF(OR($A131="",EG$4=""),0,COUNTIFS(Formulas!$A$2:$A$3001,EG$4,Formulas!$B$2:$B$3001,$A131))</f>
        <v>0</v>
      </c>
      <c r="EH131" s="21" t="n">
        <f aca="false">IF(OR($A131="",EH$4=""),0,COUNTIFS(Formulas!$A$2:$A$3001,EH$4,Formulas!$B$2:$B$3001,$A131))</f>
        <v>0</v>
      </c>
      <c r="EI131" s="21" t="n">
        <f aca="false">IF(OR($A131="",EI$4=""),0,COUNTIFS(Formulas!$A$2:$A$3001,EI$4,Formulas!$B$2:$B$3001,$A131))</f>
        <v>0</v>
      </c>
      <c r="EJ131" s="21" t="n">
        <f aca="false">IF(OR($A131="",EJ$4=""),0,COUNTIFS(Formulas!$A$2:$A$3001,EJ$4,Formulas!$B$2:$B$3001,$A131))</f>
        <v>0</v>
      </c>
      <c r="EK131" s="21" t="n">
        <f aca="false">IF(OR($A131="",EK$4=""),0,COUNTIFS(Formulas!$A$2:$A$3001,EK$4,Formulas!$B$2:$B$3001,$A131))</f>
        <v>0</v>
      </c>
      <c r="EL131" s="21" t="n">
        <f aca="false">IF(OR($A131="",EL$4=""),0,COUNTIFS(Formulas!$A$2:$A$3001,EL$4,Formulas!$B$2:$B$3001,$A131))</f>
        <v>0</v>
      </c>
      <c r="EM131" s="21" t="n">
        <f aca="false">IF(OR($A131="",EM$4=""),0,COUNTIFS(Formulas!$A$2:$A$3001,EM$4,Formulas!$B$2:$B$3001,$A131))</f>
        <v>0</v>
      </c>
      <c r="EN131" s="21" t="n">
        <f aca="false">IF(OR($A131="",EN$4=""),0,COUNTIFS(Formulas!$A$2:$A$3001,EN$4,Formulas!$B$2:$B$3001,$A131))</f>
        <v>0</v>
      </c>
      <c r="EO131" s="21" t="n">
        <f aca="false">IF(OR($A131="",EO$4=""),0,COUNTIFS(Formulas!$A$2:$A$3001,EO$4,Formulas!$B$2:$B$3001,$A131))</f>
        <v>0</v>
      </c>
      <c r="EP131" s="21" t="n">
        <f aca="false">IF(OR($A131="",EP$4=""),0,COUNTIFS(Formulas!$A$2:$A$3001,EP$4,Formulas!$B$2:$B$3001,$A131))</f>
        <v>0</v>
      </c>
      <c r="EQ131" s="21" t="n">
        <f aca="false">IF(OR($A131="",EQ$4=""),0,COUNTIFS(Formulas!$A$2:$A$3001,EQ$4,Formulas!$B$2:$B$3001,$A131))</f>
        <v>0</v>
      </c>
      <c r="ER131" s="21" t="n">
        <f aca="false">IF(OR($A131="",ER$4=""),0,COUNTIFS(Formulas!$A$2:$A$3001,ER$4,Formulas!$B$2:$B$3001,$A131))</f>
        <v>0</v>
      </c>
      <c r="ES131" s="21" t="n">
        <f aca="false">IF(OR($A131="",ES$4=""),0,COUNTIFS(Formulas!$A$2:$A$3001,ES$4,Formulas!$B$2:$B$3001,$A131))</f>
        <v>0</v>
      </c>
      <c r="ET131" s="21" t="n">
        <f aca="false">IF(OR($A131="",ET$4=""),0,COUNTIFS(Formulas!$A$2:$A$3001,ET$4,Formulas!$B$2:$B$3001,$A131))</f>
        <v>0</v>
      </c>
      <c r="EU131" s="21" t="n">
        <f aca="false">IF(OR($A131="",EU$4=""),0,COUNTIFS(Formulas!$A$2:$A$3001,EU$4,Formulas!$B$2:$B$3001,$A131))</f>
        <v>0</v>
      </c>
      <c r="EV131" s="21" t="n">
        <f aca="false">IF(OR($A131="",EV$4=""),0,COUNTIFS(Formulas!$A$2:$A$3001,EV$4,Formulas!$B$2:$B$3001,$A131))</f>
        <v>0</v>
      </c>
    </row>
    <row r="132" customFormat="false" ht="15" hidden="false" customHeight="false" outlineLevel="0" collapsed="false">
      <c r="A132" s="13" t="str">
        <f aca="false">IF(INDEX(Materials!$A$2:$A$301,128)="","",INDEX(Materials!$A$2:$A$301,128))</f>
        <v>Cola Flavour</v>
      </c>
      <c r="B132" s="19" t="n">
        <f aca="false">IF(A132="","",COUNTIF(C132:EV132,"&gt;0"))</f>
        <v>1</v>
      </c>
      <c r="C132" s="21" t="n">
        <f aca="false">IF(OR($A132="",C$4=""),0,COUNTIFS(Formulas!$A$2:$A$3001,C$4,Formulas!$B$2:$B$3001,$A132))</f>
        <v>0</v>
      </c>
      <c r="D132" s="21" t="n">
        <f aca="false">IF(OR($A132="",D$4=""),0,COUNTIFS(Formulas!$A$2:$A$3001,D$4,Formulas!$B$2:$B$3001,$A132))</f>
        <v>0</v>
      </c>
      <c r="E132" s="21" t="n">
        <f aca="false">IF(OR($A132="",E$4=""),0,COUNTIFS(Formulas!$A$2:$A$3001,E$4,Formulas!$B$2:$B$3001,$A132))</f>
        <v>0</v>
      </c>
      <c r="F132" s="21" t="n">
        <f aca="false">IF(OR($A132="",F$4=""),0,COUNTIFS(Formulas!$A$2:$A$3001,F$4,Formulas!$B$2:$B$3001,$A132))</f>
        <v>0</v>
      </c>
      <c r="G132" s="21" t="n">
        <f aca="false">IF(OR($A132="",G$4=""),0,COUNTIFS(Formulas!$A$2:$A$3001,G$4,Formulas!$B$2:$B$3001,$A132))</f>
        <v>0</v>
      </c>
      <c r="H132" s="21" t="n">
        <f aca="false">IF(OR($A132="",H$4=""),0,COUNTIFS(Formulas!$A$2:$A$3001,H$4,Formulas!$B$2:$B$3001,$A132))</f>
        <v>0</v>
      </c>
      <c r="I132" s="21" t="n">
        <f aca="false">IF(OR($A132="",I$4=""),0,COUNTIFS(Formulas!$A$2:$A$3001,I$4,Formulas!$B$2:$B$3001,$A132))</f>
        <v>0</v>
      </c>
      <c r="J132" s="21" t="n">
        <f aca="false">IF(OR($A132="",J$4=""),0,COUNTIFS(Formulas!$A$2:$A$3001,J$4,Formulas!$B$2:$B$3001,$A132))</f>
        <v>0</v>
      </c>
      <c r="K132" s="21" t="n">
        <f aca="false">IF(OR($A132="",K$4=""),0,COUNTIFS(Formulas!$A$2:$A$3001,K$4,Formulas!$B$2:$B$3001,$A132))</f>
        <v>0</v>
      </c>
      <c r="L132" s="21" t="n">
        <f aca="false">IF(OR($A132="",L$4=""),0,COUNTIFS(Formulas!$A$2:$A$3001,L$4,Formulas!$B$2:$B$3001,$A132))</f>
        <v>0</v>
      </c>
      <c r="M132" s="21" t="n">
        <f aca="false">IF(OR($A132="",M$4=""),0,COUNTIFS(Formulas!$A$2:$A$3001,M$4,Formulas!$B$2:$B$3001,$A132))</f>
        <v>0</v>
      </c>
      <c r="N132" s="21" t="n">
        <f aca="false">IF(OR($A132="",N$4=""),0,COUNTIFS(Formulas!$A$2:$A$3001,N$4,Formulas!$B$2:$B$3001,$A132))</f>
        <v>0</v>
      </c>
      <c r="O132" s="21" t="n">
        <f aca="false">IF(OR($A132="",O$4=""),0,COUNTIFS(Formulas!$A$2:$A$3001,O$4,Formulas!$B$2:$B$3001,$A132))</f>
        <v>0</v>
      </c>
      <c r="P132" s="21" t="n">
        <f aca="false">IF(OR($A132="",P$4=""),0,COUNTIFS(Formulas!$A$2:$A$3001,P$4,Formulas!$B$2:$B$3001,$A132))</f>
        <v>0</v>
      </c>
      <c r="Q132" s="21" t="n">
        <f aca="false">IF(OR($A132="",Q$4=""),0,COUNTIFS(Formulas!$A$2:$A$3001,Q$4,Formulas!$B$2:$B$3001,$A132))</f>
        <v>0</v>
      </c>
      <c r="R132" s="21" t="n">
        <f aca="false">IF(OR($A132="",R$4=""),0,COUNTIFS(Formulas!$A$2:$A$3001,R$4,Formulas!$B$2:$B$3001,$A132))</f>
        <v>0</v>
      </c>
      <c r="S132" s="21" t="n">
        <f aca="false">IF(OR($A132="",S$4=""),0,COUNTIFS(Formulas!$A$2:$A$3001,S$4,Formulas!$B$2:$B$3001,$A132))</f>
        <v>0</v>
      </c>
      <c r="T132" s="21" t="n">
        <f aca="false">IF(OR($A132="",T$4=""),0,COUNTIFS(Formulas!$A$2:$A$3001,T$4,Formulas!$B$2:$B$3001,$A132))</f>
        <v>0</v>
      </c>
      <c r="U132" s="21" t="n">
        <f aca="false">IF(OR($A132="",U$4=""),0,COUNTIFS(Formulas!$A$2:$A$3001,U$4,Formulas!$B$2:$B$3001,$A132))</f>
        <v>0</v>
      </c>
      <c r="V132" s="21" t="n">
        <f aca="false">IF(OR($A132="",V$4=""),0,COUNTIFS(Formulas!$A$2:$A$3001,V$4,Formulas!$B$2:$B$3001,$A132))</f>
        <v>0</v>
      </c>
      <c r="W132" s="21" t="n">
        <f aca="false">IF(OR($A132="",W$4=""),0,COUNTIFS(Formulas!$A$2:$A$3001,W$4,Formulas!$B$2:$B$3001,$A132))</f>
        <v>0</v>
      </c>
      <c r="X132" s="21" t="n">
        <f aca="false">IF(OR($A132="",X$4=""),0,COUNTIFS(Formulas!$A$2:$A$3001,X$4,Formulas!$B$2:$B$3001,$A132))</f>
        <v>0</v>
      </c>
      <c r="Y132" s="21" t="n">
        <f aca="false">IF(OR($A132="",Y$4=""),0,COUNTIFS(Formulas!$A$2:$A$3001,Y$4,Formulas!$B$2:$B$3001,$A132))</f>
        <v>0</v>
      </c>
      <c r="Z132" s="21" t="n">
        <f aca="false">IF(OR($A132="",Z$4=""),0,COUNTIFS(Formulas!$A$2:$A$3001,Z$4,Formulas!$B$2:$B$3001,$A132))</f>
        <v>0</v>
      </c>
      <c r="AA132" s="21" t="n">
        <f aca="false">IF(OR($A132="",AA$4=""),0,COUNTIFS(Formulas!$A$2:$A$3001,AA$4,Formulas!$B$2:$B$3001,$A132))</f>
        <v>0</v>
      </c>
      <c r="AB132" s="21" t="n">
        <f aca="false">IF(OR($A132="",AB$4=""),0,COUNTIFS(Formulas!$A$2:$A$3001,AB$4,Formulas!$B$2:$B$3001,$A132))</f>
        <v>0</v>
      </c>
      <c r="AC132" s="21" t="n">
        <f aca="false">IF(OR($A132="",AC$4=""),0,COUNTIFS(Formulas!$A$2:$A$3001,AC$4,Formulas!$B$2:$B$3001,$A132))</f>
        <v>0</v>
      </c>
      <c r="AD132" s="21" t="n">
        <f aca="false">IF(OR($A132="",AD$4=""),0,COUNTIFS(Formulas!$A$2:$A$3001,AD$4,Formulas!$B$2:$B$3001,$A132))</f>
        <v>0</v>
      </c>
      <c r="AE132" s="21" t="n">
        <f aca="false">IF(OR($A132="",AE$4=""),0,COUNTIFS(Formulas!$A$2:$A$3001,AE$4,Formulas!$B$2:$B$3001,$A132))</f>
        <v>0</v>
      </c>
      <c r="AF132" s="21" t="n">
        <f aca="false">IF(OR($A132="",AF$4=""),0,COUNTIFS(Formulas!$A$2:$A$3001,AF$4,Formulas!$B$2:$B$3001,$A132))</f>
        <v>0</v>
      </c>
      <c r="AG132" s="21" t="n">
        <f aca="false">IF(OR($A132="",AG$4=""),0,COUNTIFS(Formulas!$A$2:$A$3001,AG$4,Formulas!$B$2:$B$3001,$A132))</f>
        <v>0</v>
      </c>
      <c r="AH132" s="21" t="n">
        <f aca="false">IF(OR($A132="",AH$4=""),0,COUNTIFS(Formulas!$A$2:$A$3001,AH$4,Formulas!$B$2:$B$3001,$A132))</f>
        <v>0</v>
      </c>
      <c r="AI132" s="21" t="n">
        <f aca="false">IF(OR($A132="",AI$4=""),0,COUNTIFS(Formulas!$A$2:$A$3001,AI$4,Formulas!$B$2:$B$3001,$A132))</f>
        <v>0</v>
      </c>
      <c r="AJ132" s="21" t="n">
        <f aca="false">IF(OR($A132="",AJ$4=""),0,COUNTIFS(Formulas!$A$2:$A$3001,AJ$4,Formulas!$B$2:$B$3001,$A132))</f>
        <v>0</v>
      </c>
      <c r="AK132" s="21" t="n">
        <f aca="false">IF(OR($A132="",AK$4=""),0,COUNTIFS(Formulas!$A$2:$A$3001,AK$4,Formulas!$B$2:$B$3001,$A132))</f>
        <v>0</v>
      </c>
      <c r="AL132" s="21" t="n">
        <f aca="false">IF(OR($A132="",AL$4=""),0,COUNTIFS(Formulas!$A$2:$A$3001,AL$4,Formulas!$B$2:$B$3001,$A132))</f>
        <v>0</v>
      </c>
      <c r="AM132" s="21" t="n">
        <f aca="false">IF(OR($A132="",AM$4=""),0,COUNTIFS(Formulas!$A$2:$A$3001,AM$4,Formulas!$B$2:$B$3001,$A132))</f>
        <v>0</v>
      </c>
      <c r="AN132" s="21" t="n">
        <f aca="false">IF(OR($A132="",AN$4=""),0,COUNTIFS(Formulas!$A$2:$A$3001,AN$4,Formulas!$B$2:$B$3001,$A132))</f>
        <v>0</v>
      </c>
      <c r="AO132" s="21" t="n">
        <f aca="false">IF(OR($A132="",AO$4=""),0,COUNTIFS(Formulas!$A$2:$A$3001,AO$4,Formulas!$B$2:$B$3001,$A132))</f>
        <v>0</v>
      </c>
      <c r="AP132" s="21" t="n">
        <f aca="false">IF(OR($A132="",AP$4=""),0,COUNTIFS(Formulas!$A$2:$A$3001,AP$4,Formulas!$B$2:$B$3001,$A132))</f>
        <v>0</v>
      </c>
      <c r="AQ132" s="21" t="n">
        <f aca="false">IF(OR($A132="",AQ$4=""),0,COUNTIFS(Formulas!$A$2:$A$3001,AQ$4,Formulas!$B$2:$B$3001,$A132))</f>
        <v>0</v>
      </c>
      <c r="AR132" s="21" t="n">
        <f aca="false">IF(OR($A132="",AR$4=""),0,COUNTIFS(Formulas!$A$2:$A$3001,AR$4,Formulas!$B$2:$B$3001,$A132))</f>
        <v>0</v>
      </c>
      <c r="AS132" s="21" t="n">
        <f aca="false">IF(OR($A132="",AS$4=""),0,COUNTIFS(Formulas!$A$2:$A$3001,AS$4,Formulas!$B$2:$B$3001,$A132))</f>
        <v>0</v>
      </c>
      <c r="AT132" s="21" t="n">
        <f aca="false">IF(OR($A132="",AT$4=""),0,COUNTIFS(Formulas!$A$2:$A$3001,AT$4,Formulas!$B$2:$B$3001,$A132))</f>
        <v>0</v>
      </c>
      <c r="AU132" s="21" t="n">
        <f aca="false">IF(OR($A132="",AU$4=""),0,COUNTIFS(Formulas!$A$2:$A$3001,AU$4,Formulas!$B$2:$B$3001,$A132))</f>
        <v>0</v>
      </c>
      <c r="AV132" s="21" t="n">
        <f aca="false">IF(OR($A132="",AV$4=""),0,COUNTIFS(Formulas!$A$2:$A$3001,AV$4,Formulas!$B$2:$B$3001,$A132))</f>
        <v>0</v>
      </c>
      <c r="AW132" s="21" t="n">
        <f aca="false">IF(OR($A132="",AW$4=""),0,COUNTIFS(Formulas!$A$2:$A$3001,AW$4,Formulas!$B$2:$B$3001,$A132))</f>
        <v>0</v>
      </c>
      <c r="AX132" s="21" t="n">
        <f aca="false">IF(OR($A132="",AX$4=""),0,COUNTIFS(Formulas!$A$2:$A$3001,AX$4,Formulas!$B$2:$B$3001,$A132))</f>
        <v>0</v>
      </c>
      <c r="AY132" s="21" t="n">
        <f aca="false">IF(OR($A132="",AY$4=""),0,COUNTIFS(Formulas!$A$2:$A$3001,AY$4,Formulas!$B$2:$B$3001,$A132))</f>
        <v>0</v>
      </c>
      <c r="AZ132" s="21" t="n">
        <f aca="false">IF(OR($A132="",AZ$4=""),0,COUNTIFS(Formulas!$A$2:$A$3001,AZ$4,Formulas!$B$2:$B$3001,$A132))</f>
        <v>0</v>
      </c>
      <c r="BA132" s="21" t="n">
        <f aca="false">IF(OR($A132="",BA$4=""),0,COUNTIFS(Formulas!$A$2:$A$3001,BA$4,Formulas!$B$2:$B$3001,$A132))</f>
        <v>0</v>
      </c>
      <c r="BB132" s="21" t="n">
        <f aca="false">IF(OR($A132="",BB$4=""),0,COUNTIFS(Formulas!$A$2:$A$3001,BB$4,Formulas!$B$2:$B$3001,$A132))</f>
        <v>0</v>
      </c>
      <c r="BC132" s="21" t="n">
        <f aca="false">IF(OR($A132="",BC$4=""),0,COUNTIFS(Formulas!$A$2:$A$3001,BC$4,Formulas!$B$2:$B$3001,$A132))</f>
        <v>0</v>
      </c>
      <c r="BD132" s="21" t="n">
        <f aca="false">IF(OR($A132="",BD$4=""),0,COUNTIFS(Formulas!$A$2:$A$3001,BD$4,Formulas!$B$2:$B$3001,$A132))</f>
        <v>0</v>
      </c>
      <c r="BE132" s="21" t="n">
        <f aca="false">IF(OR($A132="",BE$4=""),0,COUNTIFS(Formulas!$A$2:$A$3001,BE$4,Formulas!$B$2:$B$3001,$A132))</f>
        <v>0</v>
      </c>
      <c r="BF132" s="21" t="n">
        <f aca="false">IF(OR($A132="",BF$4=""),0,COUNTIFS(Formulas!$A$2:$A$3001,BF$4,Formulas!$B$2:$B$3001,$A132))</f>
        <v>0</v>
      </c>
      <c r="BG132" s="21" t="n">
        <f aca="false">IF(OR($A132="",BG$4=""),0,COUNTIFS(Formulas!$A$2:$A$3001,BG$4,Formulas!$B$2:$B$3001,$A132))</f>
        <v>0</v>
      </c>
      <c r="BH132" s="21" t="n">
        <f aca="false">IF(OR($A132="",BH$4=""),0,COUNTIFS(Formulas!$A$2:$A$3001,BH$4,Formulas!$B$2:$B$3001,$A132))</f>
        <v>0</v>
      </c>
      <c r="BI132" s="21" t="n">
        <f aca="false">IF(OR($A132="",BI$4=""),0,COUNTIFS(Formulas!$A$2:$A$3001,BI$4,Formulas!$B$2:$B$3001,$A132))</f>
        <v>0</v>
      </c>
      <c r="BJ132" s="21" t="n">
        <f aca="false">IF(OR($A132="",BJ$4=""),0,COUNTIFS(Formulas!$A$2:$A$3001,BJ$4,Formulas!$B$2:$B$3001,$A132))</f>
        <v>0</v>
      </c>
      <c r="BK132" s="21" t="n">
        <f aca="false">IF(OR($A132="",BK$4=""),0,COUNTIFS(Formulas!$A$2:$A$3001,BK$4,Formulas!$B$2:$B$3001,$A132))</f>
        <v>0</v>
      </c>
      <c r="BL132" s="21" t="n">
        <f aca="false">IF(OR($A132="",BL$4=""),0,COUNTIFS(Formulas!$A$2:$A$3001,BL$4,Formulas!$B$2:$B$3001,$A132))</f>
        <v>0</v>
      </c>
      <c r="BM132" s="21" t="n">
        <f aca="false">IF(OR($A132="",BM$4=""),0,COUNTIFS(Formulas!$A$2:$A$3001,BM$4,Formulas!$B$2:$B$3001,$A132))</f>
        <v>0</v>
      </c>
      <c r="BN132" s="21" t="n">
        <f aca="false">IF(OR($A132="",BN$4=""),0,COUNTIFS(Formulas!$A$2:$A$3001,BN$4,Formulas!$B$2:$B$3001,$A132))</f>
        <v>0</v>
      </c>
      <c r="BO132" s="21" t="n">
        <f aca="false">IF(OR($A132="",BO$4=""),0,COUNTIFS(Formulas!$A$2:$A$3001,BO$4,Formulas!$B$2:$B$3001,$A132))</f>
        <v>0</v>
      </c>
      <c r="BP132" s="21" t="n">
        <f aca="false">IF(OR($A132="",BP$4=""),0,COUNTIFS(Formulas!$A$2:$A$3001,BP$4,Formulas!$B$2:$B$3001,$A132))</f>
        <v>0</v>
      </c>
      <c r="BQ132" s="21" t="n">
        <f aca="false">IF(OR($A132="",BQ$4=""),0,COUNTIFS(Formulas!$A$2:$A$3001,BQ$4,Formulas!$B$2:$B$3001,$A132))</f>
        <v>0</v>
      </c>
      <c r="BR132" s="21" t="n">
        <f aca="false">IF(OR($A132="",BR$4=""),0,COUNTIFS(Formulas!$A$2:$A$3001,BR$4,Formulas!$B$2:$B$3001,$A132))</f>
        <v>0</v>
      </c>
      <c r="BS132" s="21" t="n">
        <f aca="false">IF(OR($A132="",BS$4=""),0,COUNTIFS(Formulas!$A$2:$A$3001,BS$4,Formulas!$B$2:$B$3001,$A132))</f>
        <v>0</v>
      </c>
      <c r="BT132" s="21" t="n">
        <f aca="false">IF(OR($A132="",BT$4=""),0,COUNTIFS(Formulas!$A$2:$A$3001,BT$4,Formulas!$B$2:$B$3001,$A132))</f>
        <v>1</v>
      </c>
      <c r="BU132" s="21" t="n">
        <f aca="false">IF(OR($A132="",BU$4=""),0,COUNTIFS(Formulas!$A$2:$A$3001,BU$4,Formulas!$B$2:$B$3001,$A132))</f>
        <v>0</v>
      </c>
      <c r="BV132" s="21" t="n">
        <f aca="false">IF(OR($A132="",BV$4=""),0,COUNTIFS(Formulas!$A$2:$A$3001,BV$4,Formulas!$B$2:$B$3001,$A132))</f>
        <v>0</v>
      </c>
      <c r="BW132" s="21" t="n">
        <f aca="false">IF(OR($A132="",BW$4=""),0,COUNTIFS(Formulas!$A$2:$A$3001,BW$4,Formulas!$B$2:$B$3001,$A132))</f>
        <v>0</v>
      </c>
      <c r="BX132" s="21" t="n">
        <f aca="false">IF(OR($A132="",BX$4=""),0,COUNTIFS(Formulas!$A$2:$A$3001,BX$4,Formulas!$B$2:$B$3001,$A132))</f>
        <v>0</v>
      </c>
      <c r="BY132" s="21" t="n">
        <f aca="false">IF(OR($A132="",BY$4=""),0,COUNTIFS(Formulas!$A$2:$A$3001,BY$4,Formulas!$B$2:$B$3001,$A132))</f>
        <v>0</v>
      </c>
      <c r="BZ132" s="21" t="n">
        <f aca="false">IF(OR($A132="",BZ$4=""),0,COUNTIFS(Formulas!$A$2:$A$3001,BZ$4,Formulas!$B$2:$B$3001,$A132))</f>
        <v>0</v>
      </c>
      <c r="CA132" s="21" t="n">
        <f aca="false">IF(OR($A132="",CA$4=""),0,COUNTIFS(Formulas!$A$2:$A$3001,CA$4,Formulas!$B$2:$B$3001,$A132))</f>
        <v>0</v>
      </c>
      <c r="CB132" s="21" t="n">
        <f aca="false">IF(OR($A132="",CB$4=""),0,COUNTIFS(Formulas!$A$2:$A$3001,CB$4,Formulas!$B$2:$B$3001,$A132))</f>
        <v>0</v>
      </c>
      <c r="CC132" s="21" t="n">
        <f aca="false">IF(OR($A132="",CC$4=""),0,COUNTIFS(Formulas!$A$2:$A$3001,CC$4,Formulas!$B$2:$B$3001,$A132))</f>
        <v>0</v>
      </c>
      <c r="CD132" s="21" t="n">
        <f aca="false">IF(OR($A132="",CD$4=""),0,COUNTIFS(Formulas!$A$2:$A$3001,CD$4,Formulas!$B$2:$B$3001,$A132))</f>
        <v>0</v>
      </c>
      <c r="CE132" s="21" t="n">
        <f aca="false">IF(OR($A132="",CE$4=""),0,COUNTIFS(Formulas!$A$2:$A$3001,CE$4,Formulas!$B$2:$B$3001,$A132))</f>
        <v>0</v>
      </c>
      <c r="CF132" s="21" t="n">
        <f aca="false">IF(OR($A132="",CF$4=""),0,COUNTIFS(Formulas!$A$2:$A$3001,CF$4,Formulas!$B$2:$B$3001,$A132))</f>
        <v>0</v>
      </c>
      <c r="CG132" s="21" t="n">
        <f aca="false">IF(OR($A132="",CG$4=""),0,COUNTIFS(Formulas!$A$2:$A$3001,CG$4,Formulas!$B$2:$B$3001,$A132))</f>
        <v>0</v>
      </c>
      <c r="CH132" s="21" t="n">
        <f aca="false">IF(OR($A132="",CH$4=""),0,COUNTIFS(Formulas!$A$2:$A$3001,CH$4,Formulas!$B$2:$B$3001,$A132))</f>
        <v>0</v>
      </c>
      <c r="CI132" s="21" t="n">
        <f aca="false">IF(OR($A132="",CI$4=""),0,COUNTIFS(Formulas!$A$2:$A$3001,CI$4,Formulas!$B$2:$B$3001,$A132))</f>
        <v>0</v>
      </c>
      <c r="CJ132" s="21" t="n">
        <f aca="false">IF(OR($A132="",CJ$4=""),0,COUNTIFS(Formulas!$A$2:$A$3001,CJ$4,Formulas!$B$2:$B$3001,$A132))</f>
        <v>0</v>
      </c>
      <c r="CK132" s="21" t="n">
        <f aca="false">IF(OR($A132="",CK$4=""),0,COUNTIFS(Formulas!$A$2:$A$3001,CK$4,Formulas!$B$2:$B$3001,$A132))</f>
        <v>0</v>
      </c>
      <c r="CL132" s="21" t="n">
        <f aca="false">IF(OR($A132="",CL$4=""),0,COUNTIFS(Formulas!$A$2:$A$3001,CL$4,Formulas!$B$2:$B$3001,$A132))</f>
        <v>0</v>
      </c>
      <c r="CM132" s="21" t="n">
        <f aca="false">IF(OR($A132="",CM$4=""),0,COUNTIFS(Formulas!$A$2:$A$3001,CM$4,Formulas!$B$2:$B$3001,$A132))</f>
        <v>0</v>
      </c>
      <c r="CN132" s="21" t="n">
        <f aca="false">IF(OR($A132="",CN$4=""),0,COUNTIFS(Formulas!$A$2:$A$3001,CN$4,Formulas!$B$2:$B$3001,$A132))</f>
        <v>0</v>
      </c>
      <c r="CO132" s="21" t="n">
        <f aca="false">IF(OR($A132="",CO$4=""),0,COUNTIFS(Formulas!$A$2:$A$3001,CO$4,Formulas!$B$2:$B$3001,$A132))</f>
        <v>0</v>
      </c>
      <c r="CP132" s="21" t="n">
        <f aca="false">IF(OR($A132="",CP$4=""),0,COUNTIFS(Formulas!$A$2:$A$3001,CP$4,Formulas!$B$2:$B$3001,$A132))</f>
        <v>0</v>
      </c>
      <c r="CQ132" s="21" t="n">
        <f aca="false">IF(OR($A132="",CQ$4=""),0,COUNTIFS(Formulas!$A$2:$A$3001,CQ$4,Formulas!$B$2:$B$3001,$A132))</f>
        <v>0</v>
      </c>
      <c r="CR132" s="21" t="n">
        <f aca="false">IF(OR($A132="",CR$4=""),0,COUNTIFS(Formulas!$A$2:$A$3001,CR$4,Formulas!$B$2:$B$3001,$A132))</f>
        <v>0</v>
      </c>
      <c r="CS132" s="21" t="n">
        <f aca="false">IF(OR($A132="",CS$4=""),0,COUNTIFS(Formulas!$A$2:$A$3001,CS$4,Formulas!$B$2:$B$3001,$A132))</f>
        <v>0</v>
      </c>
      <c r="CT132" s="21" t="n">
        <f aca="false">IF(OR($A132="",CT$4=""),0,COUNTIFS(Formulas!$A$2:$A$3001,CT$4,Formulas!$B$2:$B$3001,$A132))</f>
        <v>0</v>
      </c>
      <c r="CU132" s="21" t="n">
        <f aca="false">IF(OR($A132="",CU$4=""),0,COUNTIFS(Formulas!$A$2:$A$3001,CU$4,Formulas!$B$2:$B$3001,$A132))</f>
        <v>0</v>
      </c>
      <c r="CV132" s="21" t="n">
        <f aca="false">IF(OR($A132="",CV$4=""),0,COUNTIFS(Formulas!$A$2:$A$3001,CV$4,Formulas!$B$2:$B$3001,$A132))</f>
        <v>0</v>
      </c>
      <c r="CW132" s="21" t="n">
        <f aca="false">IF(OR($A132="",CW$4=""),0,COUNTIFS(Formulas!$A$2:$A$3001,CW$4,Formulas!$B$2:$B$3001,$A132))</f>
        <v>0</v>
      </c>
      <c r="CX132" s="21" t="n">
        <f aca="false">IF(OR($A132="",CX$4=""),0,COUNTIFS(Formulas!$A$2:$A$3001,CX$4,Formulas!$B$2:$B$3001,$A132))</f>
        <v>0</v>
      </c>
      <c r="CY132" s="21" t="n">
        <f aca="false">IF(OR($A132="",CY$4=""),0,COUNTIFS(Formulas!$A$2:$A$3001,CY$4,Formulas!$B$2:$B$3001,$A132))</f>
        <v>0</v>
      </c>
      <c r="CZ132" s="21" t="n">
        <f aca="false">IF(OR($A132="",CZ$4=""),0,COUNTIFS(Formulas!$A$2:$A$3001,CZ$4,Formulas!$B$2:$B$3001,$A132))</f>
        <v>0</v>
      </c>
      <c r="DA132" s="21" t="n">
        <f aca="false">IF(OR($A132="",DA$4=""),0,COUNTIFS(Formulas!$A$2:$A$3001,DA$4,Formulas!$B$2:$B$3001,$A132))</f>
        <v>0</v>
      </c>
      <c r="DB132" s="21" t="n">
        <f aca="false">IF(OR($A132="",DB$4=""),0,COUNTIFS(Formulas!$A$2:$A$3001,DB$4,Formulas!$B$2:$B$3001,$A132))</f>
        <v>0</v>
      </c>
      <c r="DC132" s="21" t="n">
        <f aca="false">IF(OR($A132="",DC$4=""),0,COUNTIFS(Formulas!$A$2:$A$3001,DC$4,Formulas!$B$2:$B$3001,$A132))</f>
        <v>0</v>
      </c>
      <c r="DD132" s="21" t="n">
        <f aca="false">IF(OR($A132="",DD$4=""),0,COUNTIFS(Formulas!$A$2:$A$3001,DD$4,Formulas!$B$2:$B$3001,$A132))</f>
        <v>0</v>
      </c>
      <c r="DE132" s="21" t="n">
        <f aca="false">IF(OR($A132="",DE$4=""),0,COUNTIFS(Formulas!$A$2:$A$3001,DE$4,Formulas!$B$2:$B$3001,$A132))</f>
        <v>0</v>
      </c>
      <c r="DF132" s="21" t="n">
        <f aca="false">IF(OR($A132="",DF$4=""),0,COUNTIFS(Formulas!$A$2:$A$3001,DF$4,Formulas!$B$2:$B$3001,$A132))</f>
        <v>0</v>
      </c>
      <c r="DG132" s="21" t="n">
        <f aca="false">IF(OR($A132="",DG$4=""),0,COUNTIFS(Formulas!$A$2:$A$3001,DG$4,Formulas!$B$2:$B$3001,$A132))</f>
        <v>0</v>
      </c>
      <c r="DH132" s="21" t="n">
        <f aca="false">IF(OR($A132="",DH$4=""),0,COUNTIFS(Formulas!$A$2:$A$3001,DH$4,Formulas!$B$2:$B$3001,$A132))</f>
        <v>0</v>
      </c>
      <c r="DI132" s="21" t="n">
        <f aca="false">IF(OR($A132="",DI$4=""),0,COUNTIFS(Formulas!$A$2:$A$3001,DI$4,Formulas!$B$2:$B$3001,$A132))</f>
        <v>0</v>
      </c>
      <c r="DJ132" s="21" t="n">
        <f aca="false">IF(OR($A132="",DJ$4=""),0,COUNTIFS(Formulas!$A$2:$A$3001,DJ$4,Formulas!$B$2:$B$3001,$A132))</f>
        <v>0</v>
      </c>
      <c r="DK132" s="21" t="n">
        <f aca="false">IF(OR($A132="",DK$4=""),0,COUNTIFS(Formulas!$A$2:$A$3001,DK$4,Formulas!$B$2:$B$3001,$A132))</f>
        <v>0</v>
      </c>
      <c r="DL132" s="21" t="n">
        <f aca="false">IF(OR($A132="",DL$4=""),0,COUNTIFS(Formulas!$A$2:$A$3001,DL$4,Formulas!$B$2:$B$3001,$A132))</f>
        <v>0</v>
      </c>
      <c r="DM132" s="21" t="n">
        <f aca="false">IF(OR($A132="",DM$4=""),0,COUNTIFS(Formulas!$A$2:$A$3001,DM$4,Formulas!$B$2:$B$3001,$A132))</f>
        <v>0</v>
      </c>
      <c r="DN132" s="21" t="n">
        <f aca="false">IF(OR($A132="",DN$4=""),0,COUNTIFS(Formulas!$A$2:$A$3001,DN$4,Formulas!$B$2:$B$3001,$A132))</f>
        <v>0</v>
      </c>
      <c r="DO132" s="21" t="n">
        <f aca="false">IF(OR($A132="",DO$4=""),0,COUNTIFS(Formulas!$A$2:$A$3001,DO$4,Formulas!$B$2:$B$3001,$A132))</f>
        <v>0</v>
      </c>
      <c r="DP132" s="21" t="n">
        <f aca="false">IF(OR($A132="",DP$4=""),0,COUNTIFS(Formulas!$A$2:$A$3001,DP$4,Formulas!$B$2:$B$3001,$A132))</f>
        <v>0</v>
      </c>
      <c r="DQ132" s="21" t="n">
        <f aca="false">IF(OR($A132="",DQ$4=""),0,COUNTIFS(Formulas!$A$2:$A$3001,DQ$4,Formulas!$B$2:$B$3001,$A132))</f>
        <v>0</v>
      </c>
      <c r="DR132" s="21" t="n">
        <f aca="false">IF(OR($A132="",DR$4=""),0,COUNTIFS(Formulas!$A$2:$A$3001,DR$4,Formulas!$B$2:$B$3001,$A132))</f>
        <v>0</v>
      </c>
      <c r="DS132" s="21" t="n">
        <f aca="false">IF(OR($A132="",DS$4=""),0,COUNTIFS(Formulas!$A$2:$A$3001,DS$4,Formulas!$B$2:$B$3001,$A132))</f>
        <v>0</v>
      </c>
      <c r="DT132" s="21" t="n">
        <f aca="false">IF(OR($A132="",DT$4=""),0,COUNTIFS(Formulas!$A$2:$A$3001,DT$4,Formulas!$B$2:$B$3001,$A132))</f>
        <v>0</v>
      </c>
      <c r="DU132" s="21" t="n">
        <f aca="false">IF(OR($A132="",DU$4=""),0,COUNTIFS(Formulas!$A$2:$A$3001,DU$4,Formulas!$B$2:$B$3001,$A132))</f>
        <v>0</v>
      </c>
      <c r="DV132" s="21" t="n">
        <f aca="false">IF(OR($A132="",DV$4=""),0,COUNTIFS(Formulas!$A$2:$A$3001,DV$4,Formulas!$B$2:$B$3001,$A132))</f>
        <v>0</v>
      </c>
      <c r="DW132" s="21" t="n">
        <f aca="false">IF(OR($A132="",DW$4=""),0,COUNTIFS(Formulas!$A$2:$A$3001,DW$4,Formulas!$B$2:$B$3001,$A132))</f>
        <v>0</v>
      </c>
      <c r="DX132" s="21" t="n">
        <f aca="false">IF(OR($A132="",DX$4=""),0,COUNTIFS(Formulas!$A$2:$A$3001,DX$4,Formulas!$B$2:$B$3001,$A132))</f>
        <v>0</v>
      </c>
      <c r="DY132" s="21" t="n">
        <f aca="false">IF(OR($A132="",DY$4=""),0,COUNTIFS(Formulas!$A$2:$A$3001,DY$4,Formulas!$B$2:$B$3001,$A132))</f>
        <v>0</v>
      </c>
      <c r="DZ132" s="21" t="n">
        <f aca="false">IF(OR($A132="",DZ$4=""),0,COUNTIFS(Formulas!$A$2:$A$3001,DZ$4,Formulas!$B$2:$B$3001,$A132))</f>
        <v>0</v>
      </c>
      <c r="EA132" s="21" t="n">
        <f aca="false">IF(OR($A132="",EA$4=""),0,COUNTIFS(Formulas!$A$2:$A$3001,EA$4,Formulas!$B$2:$B$3001,$A132))</f>
        <v>0</v>
      </c>
      <c r="EB132" s="21" t="n">
        <f aca="false">IF(OR($A132="",EB$4=""),0,COUNTIFS(Formulas!$A$2:$A$3001,EB$4,Formulas!$B$2:$B$3001,$A132))</f>
        <v>0</v>
      </c>
      <c r="EC132" s="21" t="n">
        <f aca="false">IF(OR($A132="",EC$4=""),0,COUNTIFS(Formulas!$A$2:$A$3001,EC$4,Formulas!$B$2:$B$3001,$A132))</f>
        <v>0</v>
      </c>
      <c r="ED132" s="21" t="n">
        <f aca="false">IF(OR($A132="",ED$4=""),0,COUNTIFS(Formulas!$A$2:$A$3001,ED$4,Formulas!$B$2:$B$3001,$A132))</f>
        <v>0</v>
      </c>
      <c r="EE132" s="21" t="n">
        <f aca="false">IF(OR($A132="",EE$4=""),0,COUNTIFS(Formulas!$A$2:$A$3001,EE$4,Formulas!$B$2:$B$3001,$A132))</f>
        <v>0</v>
      </c>
      <c r="EF132" s="21" t="n">
        <f aca="false">IF(OR($A132="",EF$4=""),0,COUNTIFS(Formulas!$A$2:$A$3001,EF$4,Formulas!$B$2:$B$3001,$A132))</f>
        <v>0</v>
      </c>
      <c r="EG132" s="21" t="n">
        <f aca="false">IF(OR($A132="",EG$4=""),0,COUNTIFS(Formulas!$A$2:$A$3001,EG$4,Formulas!$B$2:$B$3001,$A132))</f>
        <v>0</v>
      </c>
      <c r="EH132" s="21" t="n">
        <f aca="false">IF(OR($A132="",EH$4=""),0,COUNTIFS(Formulas!$A$2:$A$3001,EH$4,Formulas!$B$2:$B$3001,$A132))</f>
        <v>0</v>
      </c>
      <c r="EI132" s="21" t="n">
        <f aca="false">IF(OR($A132="",EI$4=""),0,COUNTIFS(Formulas!$A$2:$A$3001,EI$4,Formulas!$B$2:$B$3001,$A132))</f>
        <v>0</v>
      </c>
      <c r="EJ132" s="21" t="n">
        <f aca="false">IF(OR($A132="",EJ$4=""),0,COUNTIFS(Formulas!$A$2:$A$3001,EJ$4,Formulas!$B$2:$B$3001,$A132))</f>
        <v>0</v>
      </c>
      <c r="EK132" s="21" t="n">
        <f aca="false">IF(OR($A132="",EK$4=""),0,COUNTIFS(Formulas!$A$2:$A$3001,EK$4,Formulas!$B$2:$B$3001,$A132))</f>
        <v>0</v>
      </c>
      <c r="EL132" s="21" t="n">
        <f aca="false">IF(OR($A132="",EL$4=""),0,COUNTIFS(Formulas!$A$2:$A$3001,EL$4,Formulas!$B$2:$B$3001,$A132))</f>
        <v>0</v>
      </c>
      <c r="EM132" s="21" t="n">
        <f aca="false">IF(OR($A132="",EM$4=""),0,COUNTIFS(Formulas!$A$2:$A$3001,EM$4,Formulas!$B$2:$B$3001,$A132))</f>
        <v>0</v>
      </c>
      <c r="EN132" s="21" t="n">
        <f aca="false">IF(OR($A132="",EN$4=""),0,COUNTIFS(Formulas!$A$2:$A$3001,EN$4,Formulas!$B$2:$B$3001,$A132))</f>
        <v>0</v>
      </c>
      <c r="EO132" s="21" t="n">
        <f aca="false">IF(OR($A132="",EO$4=""),0,COUNTIFS(Formulas!$A$2:$A$3001,EO$4,Formulas!$B$2:$B$3001,$A132))</f>
        <v>0</v>
      </c>
      <c r="EP132" s="21" t="n">
        <f aca="false">IF(OR($A132="",EP$4=""),0,COUNTIFS(Formulas!$A$2:$A$3001,EP$4,Formulas!$B$2:$B$3001,$A132))</f>
        <v>0</v>
      </c>
      <c r="EQ132" s="21" t="n">
        <f aca="false">IF(OR($A132="",EQ$4=""),0,COUNTIFS(Formulas!$A$2:$A$3001,EQ$4,Formulas!$B$2:$B$3001,$A132))</f>
        <v>0</v>
      </c>
      <c r="ER132" s="21" t="n">
        <f aca="false">IF(OR($A132="",ER$4=""),0,COUNTIFS(Formulas!$A$2:$A$3001,ER$4,Formulas!$B$2:$B$3001,$A132))</f>
        <v>0</v>
      </c>
      <c r="ES132" s="21" t="n">
        <f aca="false">IF(OR($A132="",ES$4=""),0,COUNTIFS(Formulas!$A$2:$A$3001,ES$4,Formulas!$B$2:$B$3001,$A132))</f>
        <v>0</v>
      </c>
      <c r="ET132" s="21" t="n">
        <f aca="false">IF(OR($A132="",ET$4=""),0,COUNTIFS(Formulas!$A$2:$A$3001,ET$4,Formulas!$B$2:$B$3001,$A132))</f>
        <v>0</v>
      </c>
      <c r="EU132" s="21" t="n">
        <f aca="false">IF(OR($A132="",EU$4=""),0,COUNTIFS(Formulas!$A$2:$A$3001,EU$4,Formulas!$B$2:$B$3001,$A132))</f>
        <v>0</v>
      </c>
      <c r="EV132" s="21" t="n">
        <f aca="false">IF(OR($A132="",EV$4=""),0,COUNTIFS(Formulas!$A$2:$A$3001,EV$4,Formulas!$B$2:$B$3001,$A132))</f>
        <v>0</v>
      </c>
    </row>
    <row r="133" customFormat="false" ht="15" hidden="false" customHeight="false" outlineLevel="0" collapsed="false">
      <c r="A133" s="13" t="str">
        <f aca="false">IF(INDEX(Materials!$A$2:$A$301,129)="","",INDEX(Materials!$A$2:$A$301,129))</f>
        <v>Honey Flavour</v>
      </c>
      <c r="B133" s="19" t="n">
        <f aca="false">IF(A133="","",COUNTIF(C133:EV133,"&gt;0"))</f>
        <v>6</v>
      </c>
      <c r="C133" s="21" t="n">
        <f aca="false">IF(OR($A133="",C$4=""),0,COUNTIFS(Formulas!$A$2:$A$3001,C$4,Formulas!$B$2:$B$3001,$A133))</f>
        <v>0</v>
      </c>
      <c r="D133" s="21" t="n">
        <f aca="false">IF(OR($A133="",D$4=""),0,COUNTIFS(Formulas!$A$2:$A$3001,D$4,Formulas!$B$2:$B$3001,$A133))</f>
        <v>0</v>
      </c>
      <c r="E133" s="21" t="n">
        <f aca="false">IF(OR($A133="",E$4=""),0,COUNTIFS(Formulas!$A$2:$A$3001,E$4,Formulas!$B$2:$B$3001,$A133))</f>
        <v>0</v>
      </c>
      <c r="F133" s="21" t="n">
        <f aca="false">IF(OR($A133="",F$4=""),0,COUNTIFS(Formulas!$A$2:$A$3001,F$4,Formulas!$B$2:$B$3001,$A133))</f>
        <v>0</v>
      </c>
      <c r="G133" s="21" t="n">
        <f aca="false">IF(OR($A133="",G$4=""),0,COUNTIFS(Formulas!$A$2:$A$3001,G$4,Formulas!$B$2:$B$3001,$A133))</f>
        <v>0</v>
      </c>
      <c r="H133" s="21" t="n">
        <f aca="false">IF(OR($A133="",H$4=""),0,COUNTIFS(Formulas!$A$2:$A$3001,H$4,Formulas!$B$2:$B$3001,$A133))</f>
        <v>0</v>
      </c>
      <c r="I133" s="21" t="n">
        <f aca="false">IF(OR($A133="",I$4=""),0,COUNTIFS(Formulas!$A$2:$A$3001,I$4,Formulas!$B$2:$B$3001,$A133))</f>
        <v>0</v>
      </c>
      <c r="J133" s="21" t="n">
        <f aca="false">IF(OR($A133="",J$4=""),0,COUNTIFS(Formulas!$A$2:$A$3001,J$4,Formulas!$B$2:$B$3001,$A133))</f>
        <v>0</v>
      </c>
      <c r="K133" s="21" t="n">
        <f aca="false">IF(OR($A133="",K$4=""),0,COUNTIFS(Formulas!$A$2:$A$3001,K$4,Formulas!$B$2:$B$3001,$A133))</f>
        <v>0</v>
      </c>
      <c r="L133" s="21" t="n">
        <f aca="false">IF(OR($A133="",L$4=""),0,COUNTIFS(Formulas!$A$2:$A$3001,L$4,Formulas!$B$2:$B$3001,$A133))</f>
        <v>0</v>
      </c>
      <c r="M133" s="21" t="n">
        <f aca="false">IF(OR($A133="",M$4=""),0,COUNTIFS(Formulas!$A$2:$A$3001,M$4,Formulas!$B$2:$B$3001,$A133))</f>
        <v>0</v>
      </c>
      <c r="N133" s="21" t="n">
        <f aca="false">IF(OR($A133="",N$4=""),0,COUNTIFS(Formulas!$A$2:$A$3001,N$4,Formulas!$B$2:$B$3001,$A133))</f>
        <v>0</v>
      </c>
      <c r="O133" s="21" t="n">
        <f aca="false">IF(OR($A133="",O$4=""),0,COUNTIFS(Formulas!$A$2:$A$3001,O$4,Formulas!$B$2:$B$3001,$A133))</f>
        <v>0</v>
      </c>
      <c r="P133" s="21" t="n">
        <f aca="false">IF(OR($A133="",P$4=""),0,COUNTIFS(Formulas!$A$2:$A$3001,P$4,Formulas!$B$2:$B$3001,$A133))</f>
        <v>0</v>
      </c>
      <c r="Q133" s="21" t="n">
        <f aca="false">IF(OR($A133="",Q$4=""),0,COUNTIFS(Formulas!$A$2:$A$3001,Q$4,Formulas!$B$2:$B$3001,$A133))</f>
        <v>0</v>
      </c>
      <c r="R133" s="21" t="n">
        <f aca="false">IF(OR($A133="",R$4=""),0,COUNTIFS(Formulas!$A$2:$A$3001,R$4,Formulas!$B$2:$B$3001,$A133))</f>
        <v>0</v>
      </c>
      <c r="S133" s="21" t="n">
        <f aca="false">IF(OR($A133="",S$4=""),0,COUNTIFS(Formulas!$A$2:$A$3001,S$4,Formulas!$B$2:$B$3001,$A133))</f>
        <v>0</v>
      </c>
      <c r="T133" s="21" t="n">
        <f aca="false">IF(OR($A133="",T$4=""),0,COUNTIFS(Formulas!$A$2:$A$3001,T$4,Formulas!$B$2:$B$3001,$A133))</f>
        <v>0</v>
      </c>
      <c r="U133" s="21" t="n">
        <f aca="false">IF(OR($A133="",U$4=""),0,COUNTIFS(Formulas!$A$2:$A$3001,U$4,Formulas!$B$2:$B$3001,$A133))</f>
        <v>0</v>
      </c>
      <c r="V133" s="21" t="n">
        <f aca="false">IF(OR($A133="",V$4=""),0,COUNTIFS(Formulas!$A$2:$A$3001,V$4,Formulas!$B$2:$B$3001,$A133))</f>
        <v>0</v>
      </c>
      <c r="W133" s="21" t="n">
        <f aca="false">IF(OR($A133="",W$4=""),0,COUNTIFS(Formulas!$A$2:$A$3001,W$4,Formulas!$B$2:$B$3001,$A133))</f>
        <v>0</v>
      </c>
      <c r="X133" s="21" t="n">
        <f aca="false">IF(OR($A133="",X$4=""),0,COUNTIFS(Formulas!$A$2:$A$3001,X$4,Formulas!$B$2:$B$3001,$A133))</f>
        <v>0</v>
      </c>
      <c r="Y133" s="21" t="n">
        <f aca="false">IF(OR($A133="",Y$4=""),0,COUNTIFS(Formulas!$A$2:$A$3001,Y$4,Formulas!$B$2:$B$3001,$A133))</f>
        <v>0</v>
      </c>
      <c r="Z133" s="21" t="n">
        <f aca="false">IF(OR($A133="",Z$4=""),0,COUNTIFS(Formulas!$A$2:$A$3001,Z$4,Formulas!$B$2:$B$3001,$A133))</f>
        <v>0</v>
      </c>
      <c r="AA133" s="21" t="n">
        <f aca="false">IF(OR($A133="",AA$4=""),0,COUNTIFS(Formulas!$A$2:$A$3001,AA$4,Formulas!$B$2:$B$3001,$A133))</f>
        <v>0</v>
      </c>
      <c r="AB133" s="21" t="n">
        <f aca="false">IF(OR($A133="",AB$4=""),0,COUNTIFS(Formulas!$A$2:$A$3001,AB$4,Formulas!$B$2:$B$3001,$A133))</f>
        <v>0</v>
      </c>
      <c r="AC133" s="21" t="n">
        <f aca="false">IF(OR($A133="",AC$4=""),0,COUNTIFS(Formulas!$A$2:$A$3001,AC$4,Formulas!$B$2:$B$3001,$A133))</f>
        <v>0</v>
      </c>
      <c r="AD133" s="21" t="n">
        <f aca="false">IF(OR($A133="",AD$4=""),0,COUNTIFS(Formulas!$A$2:$A$3001,AD$4,Formulas!$B$2:$B$3001,$A133))</f>
        <v>0</v>
      </c>
      <c r="AE133" s="21" t="n">
        <f aca="false">IF(OR($A133="",AE$4=""),0,COUNTIFS(Formulas!$A$2:$A$3001,AE$4,Formulas!$B$2:$B$3001,$A133))</f>
        <v>0</v>
      </c>
      <c r="AF133" s="21" t="n">
        <f aca="false">IF(OR($A133="",AF$4=""),0,COUNTIFS(Formulas!$A$2:$A$3001,AF$4,Formulas!$B$2:$B$3001,$A133))</f>
        <v>0</v>
      </c>
      <c r="AG133" s="21" t="n">
        <f aca="false">IF(OR($A133="",AG$4=""),0,COUNTIFS(Formulas!$A$2:$A$3001,AG$4,Formulas!$B$2:$B$3001,$A133))</f>
        <v>0</v>
      </c>
      <c r="AH133" s="21" t="n">
        <f aca="false">IF(OR($A133="",AH$4=""),0,COUNTIFS(Formulas!$A$2:$A$3001,AH$4,Formulas!$B$2:$B$3001,$A133))</f>
        <v>0</v>
      </c>
      <c r="AI133" s="21" t="n">
        <f aca="false">IF(OR($A133="",AI$4=""),0,COUNTIFS(Formulas!$A$2:$A$3001,AI$4,Formulas!$B$2:$B$3001,$A133))</f>
        <v>0</v>
      </c>
      <c r="AJ133" s="21" t="n">
        <f aca="false">IF(OR($A133="",AJ$4=""),0,COUNTIFS(Formulas!$A$2:$A$3001,AJ$4,Formulas!$B$2:$B$3001,$A133))</f>
        <v>0</v>
      </c>
      <c r="AK133" s="21" t="n">
        <f aca="false">IF(OR($A133="",AK$4=""),0,COUNTIFS(Formulas!$A$2:$A$3001,AK$4,Formulas!$B$2:$B$3001,$A133))</f>
        <v>0</v>
      </c>
      <c r="AL133" s="21" t="n">
        <f aca="false">IF(OR($A133="",AL$4=""),0,COUNTIFS(Formulas!$A$2:$A$3001,AL$4,Formulas!$B$2:$B$3001,$A133))</f>
        <v>0</v>
      </c>
      <c r="AM133" s="21" t="n">
        <f aca="false">IF(OR($A133="",AM$4=""),0,COUNTIFS(Formulas!$A$2:$A$3001,AM$4,Formulas!$B$2:$B$3001,$A133))</f>
        <v>0</v>
      </c>
      <c r="AN133" s="21" t="n">
        <f aca="false">IF(OR($A133="",AN$4=""),0,COUNTIFS(Formulas!$A$2:$A$3001,AN$4,Formulas!$B$2:$B$3001,$A133))</f>
        <v>0</v>
      </c>
      <c r="AO133" s="21" t="n">
        <f aca="false">IF(OR($A133="",AO$4=""),0,COUNTIFS(Formulas!$A$2:$A$3001,AO$4,Formulas!$B$2:$B$3001,$A133))</f>
        <v>1</v>
      </c>
      <c r="AP133" s="21" t="n">
        <f aca="false">IF(OR($A133="",AP$4=""),0,COUNTIFS(Formulas!$A$2:$A$3001,AP$4,Formulas!$B$2:$B$3001,$A133))</f>
        <v>1</v>
      </c>
      <c r="AQ133" s="21" t="n">
        <f aca="false">IF(OR($A133="",AQ$4=""),0,COUNTIFS(Formulas!$A$2:$A$3001,AQ$4,Formulas!$B$2:$B$3001,$A133))</f>
        <v>1</v>
      </c>
      <c r="AR133" s="21" t="n">
        <f aca="false">IF(OR($A133="",AR$4=""),0,COUNTIFS(Formulas!$A$2:$A$3001,AR$4,Formulas!$B$2:$B$3001,$A133))</f>
        <v>1</v>
      </c>
      <c r="AS133" s="21" t="n">
        <f aca="false">IF(OR($A133="",AS$4=""),0,COUNTIFS(Formulas!$A$2:$A$3001,AS$4,Formulas!$B$2:$B$3001,$A133))</f>
        <v>1</v>
      </c>
      <c r="AT133" s="21" t="n">
        <f aca="false">IF(OR($A133="",AT$4=""),0,COUNTIFS(Formulas!$A$2:$A$3001,AT$4,Formulas!$B$2:$B$3001,$A133))</f>
        <v>1</v>
      </c>
      <c r="AU133" s="21" t="n">
        <f aca="false">IF(OR($A133="",AU$4=""),0,COUNTIFS(Formulas!$A$2:$A$3001,AU$4,Formulas!$B$2:$B$3001,$A133))</f>
        <v>0</v>
      </c>
      <c r="AV133" s="21" t="n">
        <f aca="false">IF(OR($A133="",AV$4=""),0,COUNTIFS(Formulas!$A$2:$A$3001,AV$4,Formulas!$B$2:$B$3001,$A133))</f>
        <v>0</v>
      </c>
      <c r="AW133" s="21" t="n">
        <f aca="false">IF(OR($A133="",AW$4=""),0,COUNTIFS(Formulas!$A$2:$A$3001,AW$4,Formulas!$B$2:$B$3001,$A133))</f>
        <v>0</v>
      </c>
      <c r="AX133" s="21" t="n">
        <f aca="false">IF(OR($A133="",AX$4=""),0,COUNTIFS(Formulas!$A$2:$A$3001,AX$4,Formulas!$B$2:$B$3001,$A133))</f>
        <v>0</v>
      </c>
      <c r="AY133" s="21" t="n">
        <f aca="false">IF(OR($A133="",AY$4=""),0,COUNTIFS(Formulas!$A$2:$A$3001,AY$4,Formulas!$B$2:$B$3001,$A133))</f>
        <v>0</v>
      </c>
      <c r="AZ133" s="21" t="n">
        <f aca="false">IF(OR($A133="",AZ$4=""),0,COUNTIFS(Formulas!$A$2:$A$3001,AZ$4,Formulas!$B$2:$B$3001,$A133))</f>
        <v>0</v>
      </c>
      <c r="BA133" s="21" t="n">
        <f aca="false">IF(OR($A133="",BA$4=""),0,COUNTIFS(Formulas!$A$2:$A$3001,BA$4,Formulas!$B$2:$B$3001,$A133))</f>
        <v>0</v>
      </c>
      <c r="BB133" s="21" t="n">
        <f aca="false">IF(OR($A133="",BB$4=""),0,COUNTIFS(Formulas!$A$2:$A$3001,BB$4,Formulas!$B$2:$B$3001,$A133))</f>
        <v>0</v>
      </c>
      <c r="BC133" s="21" t="n">
        <f aca="false">IF(OR($A133="",BC$4=""),0,COUNTIFS(Formulas!$A$2:$A$3001,BC$4,Formulas!$B$2:$B$3001,$A133))</f>
        <v>0</v>
      </c>
      <c r="BD133" s="21" t="n">
        <f aca="false">IF(OR($A133="",BD$4=""),0,COUNTIFS(Formulas!$A$2:$A$3001,BD$4,Formulas!$B$2:$B$3001,$A133))</f>
        <v>0</v>
      </c>
      <c r="BE133" s="21" t="n">
        <f aca="false">IF(OR($A133="",BE$4=""),0,COUNTIFS(Formulas!$A$2:$A$3001,BE$4,Formulas!$B$2:$B$3001,$A133))</f>
        <v>0</v>
      </c>
      <c r="BF133" s="21" t="n">
        <f aca="false">IF(OR($A133="",BF$4=""),0,COUNTIFS(Formulas!$A$2:$A$3001,BF$4,Formulas!$B$2:$B$3001,$A133))</f>
        <v>0</v>
      </c>
      <c r="BG133" s="21" t="n">
        <f aca="false">IF(OR($A133="",BG$4=""),0,COUNTIFS(Formulas!$A$2:$A$3001,BG$4,Formulas!$B$2:$B$3001,$A133))</f>
        <v>0</v>
      </c>
      <c r="BH133" s="21" t="n">
        <f aca="false">IF(OR($A133="",BH$4=""),0,COUNTIFS(Formulas!$A$2:$A$3001,BH$4,Formulas!$B$2:$B$3001,$A133))</f>
        <v>0</v>
      </c>
      <c r="BI133" s="21" t="n">
        <f aca="false">IF(OR($A133="",BI$4=""),0,COUNTIFS(Formulas!$A$2:$A$3001,BI$4,Formulas!$B$2:$B$3001,$A133))</f>
        <v>0</v>
      </c>
      <c r="BJ133" s="21" t="n">
        <f aca="false">IF(OR($A133="",BJ$4=""),0,COUNTIFS(Formulas!$A$2:$A$3001,BJ$4,Formulas!$B$2:$B$3001,$A133))</f>
        <v>0</v>
      </c>
      <c r="BK133" s="21" t="n">
        <f aca="false">IF(OR($A133="",BK$4=""),0,COUNTIFS(Formulas!$A$2:$A$3001,BK$4,Formulas!$B$2:$B$3001,$A133))</f>
        <v>0</v>
      </c>
      <c r="BL133" s="21" t="n">
        <f aca="false">IF(OR($A133="",BL$4=""),0,COUNTIFS(Formulas!$A$2:$A$3001,BL$4,Formulas!$B$2:$B$3001,$A133))</f>
        <v>0</v>
      </c>
      <c r="BM133" s="21" t="n">
        <f aca="false">IF(OR($A133="",BM$4=""),0,COUNTIFS(Formulas!$A$2:$A$3001,BM$4,Formulas!$B$2:$B$3001,$A133))</f>
        <v>0</v>
      </c>
      <c r="BN133" s="21" t="n">
        <f aca="false">IF(OR($A133="",BN$4=""),0,COUNTIFS(Formulas!$A$2:$A$3001,BN$4,Formulas!$B$2:$B$3001,$A133))</f>
        <v>0</v>
      </c>
      <c r="BO133" s="21" t="n">
        <f aca="false">IF(OR($A133="",BO$4=""),0,COUNTIFS(Formulas!$A$2:$A$3001,BO$4,Formulas!$B$2:$B$3001,$A133))</f>
        <v>0</v>
      </c>
      <c r="BP133" s="21" t="n">
        <f aca="false">IF(OR($A133="",BP$4=""),0,COUNTIFS(Formulas!$A$2:$A$3001,BP$4,Formulas!$B$2:$B$3001,$A133))</f>
        <v>0</v>
      </c>
      <c r="BQ133" s="21" t="n">
        <f aca="false">IF(OR($A133="",BQ$4=""),0,COUNTIFS(Formulas!$A$2:$A$3001,BQ$4,Formulas!$B$2:$B$3001,$A133))</f>
        <v>0</v>
      </c>
      <c r="BR133" s="21" t="n">
        <f aca="false">IF(OR($A133="",BR$4=""),0,COUNTIFS(Formulas!$A$2:$A$3001,BR$4,Formulas!$B$2:$B$3001,$A133))</f>
        <v>0</v>
      </c>
      <c r="BS133" s="21" t="n">
        <f aca="false">IF(OR($A133="",BS$4=""),0,COUNTIFS(Formulas!$A$2:$A$3001,BS$4,Formulas!$B$2:$B$3001,$A133))</f>
        <v>0</v>
      </c>
      <c r="BT133" s="21" t="n">
        <f aca="false">IF(OR($A133="",BT$4=""),0,COUNTIFS(Formulas!$A$2:$A$3001,BT$4,Formulas!$B$2:$B$3001,$A133))</f>
        <v>0</v>
      </c>
      <c r="BU133" s="21" t="n">
        <f aca="false">IF(OR($A133="",BU$4=""),0,COUNTIFS(Formulas!$A$2:$A$3001,BU$4,Formulas!$B$2:$B$3001,$A133))</f>
        <v>0</v>
      </c>
      <c r="BV133" s="21" t="n">
        <f aca="false">IF(OR($A133="",BV$4=""),0,COUNTIFS(Formulas!$A$2:$A$3001,BV$4,Formulas!$B$2:$B$3001,$A133))</f>
        <v>0</v>
      </c>
      <c r="BW133" s="21" t="n">
        <f aca="false">IF(OR($A133="",BW$4=""),0,COUNTIFS(Formulas!$A$2:$A$3001,BW$4,Formulas!$B$2:$B$3001,$A133))</f>
        <v>0</v>
      </c>
      <c r="BX133" s="21" t="n">
        <f aca="false">IF(OR($A133="",BX$4=""),0,COUNTIFS(Formulas!$A$2:$A$3001,BX$4,Formulas!$B$2:$B$3001,$A133))</f>
        <v>0</v>
      </c>
      <c r="BY133" s="21" t="n">
        <f aca="false">IF(OR($A133="",BY$4=""),0,COUNTIFS(Formulas!$A$2:$A$3001,BY$4,Formulas!$B$2:$B$3001,$A133))</f>
        <v>0</v>
      </c>
      <c r="BZ133" s="21" t="n">
        <f aca="false">IF(OR($A133="",BZ$4=""),0,COUNTIFS(Formulas!$A$2:$A$3001,BZ$4,Formulas!$B$2:$B$3001,$A133))</f>
        <v>0</v>
      </c>
      <c r="CA133" s="21" t="n">
        <f aca="false">IF(OR($A133="",CA$4=""),0,COUNTIFS(Formulas!$A$2:$A$3001,CA$4,Formulas!$B$2:$B$3001,$A133))</f>
        <v>0</v>
      </c>
      <c r="CB133" s="21" t="n">
        <f aca="false">IF(OR($A133="",CB$4=""),0,COUNTIFS(Formulas!$A$2:$A$3001,CB$4,Formulas!$B$2:$B$3001,$A133))</f>
        <v>0</v>
      </c>
      <c r="CC133" s="21" t="n">
        <f aca="false">IF(OR($A133="",CC$4=""),0,COUNTIFS(Formulas!$A$2:$A$3001,CC$4,Formulas!$B$2:$B$3001,$A133))</f>
        <v>0</v>
      </c>
      <c r="CD133" s="21" t="n">
        <f aca="false">IF(OR($A133="",CD$4=""),0,COUNTIFS(Formulas!$A$2:$A$3001,CD$4,Formulas!$B$2:$B$3001,$A133))</f>
        <v>0</v>
      </c>
      <c r="CE133" s="21" t="n">
        <f aca="false">IF(OR($A133="",CE$4=""),0,COUNTIFS(Formulas!$A$2:$A$3001,CE$4,Formulas!$B$2:$B$3001,$A133))</f>
        <v>0</v>
      </c>
      <c r="CF133" s="21" t="n">
        <f aca="false">IF(OR($A133="",CF$4=""),0,COUNTIFS(Formulas!$A$2:$A$3001,CF$4,Formulas!$B$2:$B$3001,$A133))</f>
        <v>0</v>
      </c>
      <c r="CG133" s="21" t="n">
        <f aca="false">IF(OR($A133="",CG$4=""),0,COUNTIFS(Formulas!$A$2:$A$3001,CG$4,Formulas!$B$2:$B$3001,$A133))</f>
        <v>0</v>
      </c>
      <c r="CH133" s="21" t="n">
        <f aca="false">IF(OR($A133="",CH$4=""),0,COUNTIFS(Formulas!$A$2:$A$3001,CH$4,Formulas!$B$2:$B$3001,$A133))</f>
        <v>0</v>
      </c>
      <c r="CI133" s="21" t="n">
        <f aca="false">IF(OR($A133="",CI$4=""),0,COUNTIFS(Formulas!$A$2:$A$3001,CI$4,Formulas!$B$2:$B$3001,$A133))</f>
        <v>0</v>
      </c>
      <c r="CJ133" s="21" t="n">
        <f aca="false">IF(OR($A133="",CJ$4=""),0,COUNTIFS(Formulas!$A$2:$A$3001,CJ$4,Formulas!$B$2:$B$3001,$A133))</f>
        <v>0</v>
      </c>
      <c r="CK133" s="21" t="n">
        <f aca="false">IF(OR($A133="",CK$4=""),0,COUNTIFS(Formulas!$A$2:$A$3001,CK$4,Formulas!$B$2:$B$3001,$A133))</f>
        <v>0</v>
      </c>
      <c r="CL133" s="21" t="n">
        <f aca="false">IF(OR($A133="",CL$4=""),0,COUNTIFS(Formulas!$A$2:$A$3001,CL$4,Formulas!$B$2:$B$3001,$A133))</f>
        <v>0</v>
      </c>
      <c r="CM133" s="21" t="n">
        <f aca="false">IF(OR($A133="",CM$4=""),0,COUNTIFS(Formulas!$A$2:$A$3001,CM$4,Formulas!$B$2:$B$3001,$A133))</f>
        <v>0</v>
      </c>
      <c r="CN133" s="21" t="n">
        <f aca="false">IF(OR($A133="",CN$4=""),0,COUNTIFS(Formulas!$A$2:$A$3001,CN$4,Formulas!$B$2:$B$3001,$A133))</f>
        <v>0</v>
      </c>
      <c r="CO133" s="21" t="n">
        <f aca="false">IF(OR($A133="",CO$4=""),0,COUNTIFS(Formulas!$A$2:$A$3001,CO$4,Formulas!$B$2:$B$3001,$A133))</f>
        <v>0</v>
      </c>
      <c r="CP133" s="21" t="n">
        <f aca="false">IF(OR($A133="",CP$4=""),0,COUNTIFS(Formulas!$A$2:$A$3001,CP$4,Formulas!$B$2:$B$3001,$A133))</f>
        <v>0</v>
      </c>
      <c r="CQ133" s="21" t="n">
        <f aca="false">IF(OR($A133="",CQ$4=""),0,COUNTIFS(Formulas!$A$2:$A$3001,CQ$4,Formulas!$B$2:$B$3001,$A133))</f>
        <v>0</v>
      </c>
      <c r="CR133" s="21" t="n">
        <f aca="false">IF(OR($A133="",CR$4=""),0,COUNTIFS(Formulas!$A$2:$A$3001,CR$4,Formulas!$B$2:$B$3001,$A133))</f>
        <v>0</v>
      </c>
      <c r="CS133" s="21" t="n">
        <f aca="false">IF(OR($A133="",CS$4=""),0,COUNTIFS(Formulas!$A$2:$A$3001,CS$4,Formulas!$B$2:$B$3001,$A133))</f>
        <v>0</v>
      </c>
      <c r="CT133" s="21" t="n">
        <f aca="false">IF(OR($A133="",CT$4=""),0,COUNTIFS(Formulas!$A$2:$A$3001,CT$4,Formulas!$B$2:$B$3001,$A133))</f>
        <v>0</v>
      </c>
      <c r="CU133" s="21" t="n">
        <f aca="false">IF(OR($A133="",CU$4=""),0,COUNTIFS(Formulas!$A$2:$A$3001,CU$4,Formulas!$B$2:$B$3001,$A133))</f>
        <v>0</v>
      </c>
      <c r="CV133" s="21" t="n">
        <f aca="false">IF(OR($A133="",CV$4=""),0,COUNTIFS(Formulas!$A$2:$A$3001,CV$4,Formulas!$B$2:$B$3001,$A133))</f>
        <v>0</v>
      </c>
      <c r="CW133" s="21" t="n">
        <f aca="false">IF(OR($A133="",CW$4=""),0,COUNTIFS(Formulas!$A$2:$A$3001,CW$4,Formulas!$B$2:$B$3001,$A133))</f>
        <v>0</v>
      </c>
      <c r="CX133" s="21" t="n">
        <f aca="false">IF(OR($A133="",CX$4=""),0,COUNTIFS(Formulas!$A$2:$A$3001,CX$4,Formulas!$B$2:$B$3001,$A133))</f>
        <v>0</v>
      </c>
      <c r="CY133" s="21" t="n">
        <f aca="false">IF(OR($A133="",CY$4=""),0,COUNTIFS(Formulas!$A$2:$A$3001,CY$4,Formulas!$B$2:$B$3001,$A133))</f>
        <v>0</v>
      </c>
      <c r="CZ133" s="21" t="n">
        <f aca="false">IF(OR($A133="",CZ$4=""),0,COUNTIFS(Formulas!$A$2:$A$3001,CZ$4,Formulas!$B$2:$B$3001,$A133))</f>
        <v>0</v>
      </c>
      <c r="DA133" s="21" t="n">
        <f aca="false">IF(OR($A133="",DA$4=""),0,COUNTIFS(Formulas!$A$2:$A$3001,DA$4,Formulas!$B$2:$B$3001,$A133))</f>
        <v>0</v>
      </c>
      <c r="DB133" s="21" t="n">
        <f aca="false">IF(OR($A133="",DB$4=""),0,COUNTIFS(Formulas!$A$2:$A$3001,DB$4,Formulas!$B$2:$B$3001,$A133))</f>
        <v>0</v>
      </c>
      <c r="DC133" s="21" t="n">
        <f aca="false">IF(OR($A133="",DC$4=""),0,COUNTIFS(Formulas!$A$2:$A$3001,DC$4,Formulas!$B$2:$B$3001,$A133))</f>
        <v>0</v>
      </c>
      <c r="DD133" s="21" t="n">
        <f aca="false">IF(OR($A133="",DD$4=""),0,COUNTIFS(Formulas!$A$2:$A$3001,DD$4,Formulas!$B$2:$B$3001,$A133))</f>
        <v>0</v>
      </c>
      <c r="DE133" s="21" t="n">
        <f aca="false">IF(OR($A133="",DE$4=""),0,COUNTIFS(Formulas!$A$2:$A$3001,DE$4,Formulas!$B$2:$B$3001,$A133))</f>
        <v>0</v>
      </c>
      <c r="DF133" s="21" t="n">
        <f aca="false">IF(OR($A133="",DF$4=""),0,COUNTIFS(Formulas!$A$2:$A$3001,DF$4,Formulas!$B$2:$B$3001,$A133))</f>
        <v>0</v>
      </c>
      <c r="DG133" s="21" t="n">
        <f aca="false">IF(OR($A133="",DG$4=""),0,COUNTIFS(Formulas!$A$2:$A$3001,DG$4,Formulas!$B$2:$B$3001,$A133))</f>
        <v>0</v>
      </c>
      <c r="DH133" s="21" t="n">
        <f aca="false">IF(OR($A133="",DH$4=""),0,COUNTIFS(Formulas!$A$2:$A$3001,DH$4,Formulas!$B$2:$B$3001,$A133))</f>
        <v>0</v>
      </c>
      <c r="DI133" s="21" t="n">
        <f aca="false">IF(OR($A133="",DI$4=""),0,COUNTIFS(Formulas!$A$2:$A$3001,DI$4,Formulas!$B$2:$B$3001,$A133))</f>
        <v>0</v>
      </c>
      <c r="DJ133" s="21" t="n">
        <f aca="false">IF(OR($A133="",DJ$4=""),0,COUNTIFS(Formulas!$A$2:$A$3001,DJ$4,Formulas!$B$2:$B$3001,$A133))</f>
        <v>0</v>
      </c>
      <c r="DK133" s="21" t="n">
        <f aca="false">IF(OR($A133="",DK$4=""),0,COUNTIFS(Formulas!$A$2:$A$3001,DK$4,Formulas!$B$2:$B$3001,$A133))</f>
        <v>0</v>
      </c>
      <c r="DL133" s="21" t="n">
        <f aca="false">IF(OR($A133="",DL$4=""),0,COUNTIFS(Formulas!$A$2:$A$3001,DL$4,Formulas!$B$2:$B$3001,$A133))</f>
        <v>0</v>
      </c>
      <c r="DM133" s="21" t="n">
        <f aca="false">IF(OR($A133="",DM$4=""),0,COUNTIFS(Formulas!$A$2:$A$3001,DM$4,Formulas!$B$2:$B$3001,$A133))</f>
        <v>0</v>
      </c>
      <c r="DN133" s="21" t="n">
        <f aca="false">IF(OR($A133="",DN$4=""),0,COUNTIFS(Formulas!$A$2:$A$3001,DN$4,Formulas!$B$2:$B$3001,$A133))</f>
        <v>0</v>
      </c>
      <c r="DO133" s="21" t="n">
        <f aca="false">IF(OR($A133="",DO$4=""),0,COUNTIFS(Formulas!$A$2:$A$3001,DO$4,Formulas!$B$2:$B$3001,$A133))</f>
        <v>0</v>
      </c>
      <c r="DP133" s="21" t="n">
        <f aca="false">IF(OR($A133="",DP$4=""),0,COUNTIFS(Formulas!$A$2:$A$3001,DP$4,Formulas!$B$2:$B$3001,$A133))</f>
        <v>0</v>
      </c>
      <c r="DQ133" s="21" t="n">
        <f aca="false">IF(OR($A133="",DQ$4=""),0,COUNTIFS(Formulas!$A$2:$A$3001,DQ$4,Formulas!$B$2:$B$3001,$A133))</f>
        <v>0</v>
      </c>
      <c r="DR133" s="21" t="n">
        <f aca="false">IF(OR($A133="",DR$4=""),0,COUNTIFS(Formulas!$A$2:$A$3001,DR$4,Formulas!$B$2:$B$3001,$A133))</f>
        <v>0</v>
      </c>
      <c r="DS133" s="21" t="n">
        <f aca="false">IF(OR($A133="",DS$4=""),0,COUNTIFS(Formulas!$A$2:$A$3001,DS$4,Formulas!$B$2:$B$3001,$A133))</f>
        <v>0</v>
      </c>
      <c r="DT133" s="21" t="n">
        <f aca="false">IF(OR($A133="",DT$4=""),0,COUNTIFS(Formulas!$A$2:$A$3001,DT$4,Formulas!$B$2:$B$3001,$A133))</f>
        <v>0</v>
      </c>
      <c r="DU133" s="21" t="n">
        <f aca="false">IF(OR($A133="",DU$4=""),0,COUNTIFS(Formulas!$A$2:$A$3001,DU$4,Formulas!$B$2:$B$3001,$A133))</f>
        <v>0</v>
      </c>
      <c r="DV133" s="21" t="n">
        <f aca="false">IF(OR($A133="",DV$4=""),0,COUNTIFS(Formulas!$A$2:$A$3001,DV$4,Formulas!$B$2:$B$3001,$A133))</f>
        <v>0</v>
      </c>
      <c r="DW133" s="21" t="n">
        <f aca="false">IF(OR($A133="",DW$4=""),0,COUNTIFS(Formulas!$A$2:$A$3001,DW$4,Formulas!$B$2:$B$3001,$A133))</f>
        <v>0</v>
      </c>
      <c r="DX133" s="21" t="n">
        <f aca="false">IF(OR($A133="",DX$4=""),0,COUNTIFS(Formulas!$A$2:$A$3001,DX$4,Formulas!$B$2:$B$3001,$A133))</f>
        <v>0</v>
      </c>
      <c r="DY133" s="21" t="n">
        <f aca="false">IF(OR($A133="",DY$4=""),0,COUNTIFS(Formulas!$A$2:$A$3001,DY$4,Formulas!$B$2:$B$3001,$A133))</f>
        <v>0</v>
      </c>
      <c r="DZ133" s="21" t="n">
        <f aca="false">IF(OR($A133="",DZ$4=""),0,COUNTIFS(Formulas!$A$2:$A$3001,DZ$4,Formulas!$B$2:$B$3001,$A133))</f>
        <v>0</v>
      </c>
      <c r="EA133" s="21" t="n">
        <f aca="false">IF(OR($A133="",EA$4=""),0,COUNTIFS(Formulas!$A$2:$A$3001,EA$4,Formulas!$B$2:$B$3001,$A133))</f>
        <v>0</v>
      </c>
      <c r="EB133" s="21" t="n">
        <f aca="false">IF(OR($A133="",EB$4=""),0,COUNTIFS(Formulas!$A$2:$A$3001,EB$4,Formulas!$B$2:$B$3001,$A133))</f>
        <v>0</v>
      </c>
      <c r="EC133" s="21" t="n">
        <f aca="false">IF(OR($A133="",EC$4=""),0,COUNTIFS(Formulas!$A$2:$A$3001,EC$4,Formulas!$B$2:$B$3001,$A133))</f>
        <v>0</v>
      </c>
      <c r="ED133" s="21" t="n">
        <f aca="false">IF(OR($A133="",ED$4=""),0,COUNTIFS(Formulas!$A$2:$A$3001,ED$4,Formulas!$B$2:$B$3001,$A133))</f>
        <v>0</v>
      </c>
      <c r="EE133" s="21" t="n">
        <f aca="false">IF(OR($A133="",EE$4=""),0,COUNTIFS(Formulas!$A$2:$A$3001,EE$4,Formulas!$B$2:$B$3001,$A133))</f>
        <v>0</v>
      </c>
      <c r="EF133" s="21" t="n">
        <f aca="false">IF(OR($A133="",EF$4=""),0,COUNTIFS(Formulas!$A$2:$A$3001,EF$4,Formulas!$B$2:$B$3001,$A133))</f>
        <v>0</v>
      </c>
      <c r="EG133" s="21" t="n">
        <f aca="false">IF(OR($A133="",EG$4=""),0,COUNTIFS(Formulas!$A$2:$A$3001,EG$4,Formulas!$B$2:$B$3001,$A133))</f>
        <v>0</v>
      </c>
      <c r="EH133" s="21" t="n">
        <f aca="false">IF(OR($A133="",EH$4=""),0,COUNTIFS(Formulas!$A$2:$A$3001,EH$4,Formulas!$B$2:$B$3001,$A133))</f>
        <v>0</v>
      </c>
      <c r="EI133" s="21" t="n">
        <f aca="false">IF(OR($A133="",EI$4=""),0,COUNTIFS(Formulas!$A$2:$A$3001,EI$4,Formulas!$B$2:$B$3001,$A133))</f>
        <v>0</v>
      </c>
      <c r="EJ133" s="21" t="n">
        <f aca="false">IF(OR($A133="",EJ$4=""),0,COUNTIFS(Formulas!$A$2:$A$3001,EJ$4,Formulas!$B$2:$B$3001,$A133))</f>
        <v>0</v>
      </c>
      <c r="EK133" s="21" t="n">
        <f aca="false">IF(OR($A133="",EK$4=""),0,COUNTIFS(Formulas!$A$2:$A$3001,EK$4,Formulas!$B$2:$B$3001,$A133))</f>
        <v>0</v>
      </c>
      <c r="EL133" s="21" t="n">
        <f aca="false">IF(OR($A133="",EL$4=""),0,COUNTIFS(Formulas!$A$2:$A$3001,EL$4,Formulas!$B$2:$B$3001,$A133))</f>
        <v>0</v>
      </c>
      <c r="EM133" s="21" t="n">
        <f aca="false">IF(OR($A133="",EM$4=""),0,COUNTIFS(Formulas!$A$2:$A$3001,EM$4,Formulas!$B$2:$B$3001,$A133))</f>
        <v>0</v>
      </c>
      <c r="EN133" s="21" t="n">
        <f aca="false">IF(OR($A133="",EN$4=""),0,COUNTIFS(Formulas!$A$2:$A$3001,EN$4,Formulas!$B$2:$B$3001,$A133))</f>
        <v>0</v>
      </c>
      <c r="EO133" s="21" t="n">
        <f aca="false">IF(OR($A133="",EO$4=""),0,COUNTIFS(Formulas!$A$2:$A$3001,EO$4,Formulas!$B$2:$B$3001,$A133))</f>
        <v>0</v>
      </c>
      <c r="EP133" s="21" t="n">
        <f aca="false">IF(OR($A133="",EP$4=""),0,COUNTIFS(Formulas!$A$2:$A$3001,EP$4,Formulas!$B$2:$B$3001,$A133))</f>
        <v>0</v>
      </c>
      <c r="EQ133" s="21" t="n">
        <f aca="false">IF(OR($A133="",EQ$4=""),0,COUNTIFS(Formulas!$A$2:$A$3001,EQ$4,Formulas!$B$2:$B$3001,$A133))</f>
        <v>0</v>
      </c>
      <c r="ER133" s="21" t="n">
        <f aca="false">IF(OR($A133="",ER$4=""),0,COUNTIFS(Formulas!$A$2:$A$3001,ER$4,Formulas!$B$2:$B$3001,$A133))</f>
        <v>0</v>
      </c>
      <c r="ES133" s="21" t="n">
        <f aca="false">IF(OR($A133="",ES$4=""),0,COUNTIFS(Formulas!$A$2:$A$3001,ES$4,Formulas!$B$2:$B$3001,$A133))</f>
        <v>0</v>
      </c>
      <c r="ET133" s="21" t="n">
        <f aca="false">IF(OR($A133="",ET$4=""),0,COUNTIFS(Formulas!$A$2:$A$3001,ET$4,Formulas!$B$2:$B$3001,$A133))</f>
        <v>0</v>
      </c>
      <c r="EU133" s="21" t="n">
        <f aca="false">IF(OR($A133="",EU$4=""),0,COUNTIFS(Formulas!$A$2:$A$3001,EU$4,Formulas!$B$2:$B$3001,$A133))</f>
        <v>0</v>
      </c>
      <c r="EV133" s="21" t="n">
        <f aca="false">IF(OR($A133="",EV$4=""),0,COUNTIFS(Formulas!$A$2:$A$3001,EV$4,Formulas!$B$2:$B$3001,$A133))</f>
        <v>0</v>
      </c>
    </row>
    <row r="134" customFormat="false" ht="15" hidden="false" customHeight="false" outlineLevel="0" collapsed="false">
      <c r="A134" s="13" t="str">
        <f aca="false">IF(INDEX(Materials!$A$2:$A$301,130)="","",INDEX(Materials!$A$2:$A$301,130))</f>
        <v>L-Menthol</v>
      </c>
      <c r="B134" s="19" t="n">
        <f aca="false">IF(A134="","",COUNTIF(C134:EV134,"&gt;0"))</f>
        <v>7</v>
      </c>
      <c r="C134" s="21" t="n">
        <f aca="false">IF(OR($A134="",C$4=""),0,COUNTIFS(Formulas!$A$2:$A$3001,C$4,Formulas!$B$2:$B$3001,$A134))</f>
        <v>0</v>
      </c>
      <c r="D134" s="21" t="n">
        <f aca="false">IF(OR($A134="",D$4=""),0,COUNTIFS(Formulas!$A$2:$A$3001,D$4,Formulas!$B$2:$B$3001,$A134))</f>
        <v>0</v>
      </c>
      <c r="E134" s="21" t="n">
        <f aca="false">IF(OR($A134="",E$4=""),0,COUNTIFS(Formulas!$A$2:$A$3001,E$4,Formulas!$B$2:$B$3001,$A134))</f>
        <v>0</v>
      </c>
      <c r="F134" s="21" t="n">
        <f aca="false">IF(OR($A134="",F$4=""),0,COUNTIFS(Formulas!$A$2:$A$3001,F$4,Formulas!$B$2:$B$3001,$A134))</f>
        <v>0</v>
      </c>
      <c r="G134" s="21" t="n">
        <f aca="false">IF(OR($A134="",G$4=""),0,COUNTIFS(Formulas!$A$2:$A$3001,G$4,Formulas!$B$2:$B$3001,$A134))</f>
        <v>0</v>
      </c>
      <c r="H134" s="21" t="n">
        <f aca="false">IF(OR($A134="",H$4=""),0,COUNTIFS(Formulas!$A$2:$A$3001,H$4,Formulas!$B$2:$B$3001,$A134))</f>
        <v>0</v>
      </c>
      <c r="I134" s="21" t="n">
        <f aca="false">IF(OR($A134="",I$4=""),0,COUNTIFS(Formulas!$A$2:$A$3001,I$4,Formulas!$B$2:$B$3001,$A134))</f>
        <v>0</v>
      </c>
      <c r="J134" s="21" t="n">
        <f aca="false">IF(OR($A134="",J$4=""),0,COUNTIFS(Formulas!$A$2:$A$3001,J$4,Formulas!$B$2:$B$3001,$A134))</f>
        <v>0</v>
      </c>
      <c r="K134" s="21" t="n">
        <f aca="false">IF(OR($A134="",K$4=""),0,COUNTIFS(Formulas!$A$2:$A$3001,K$4,Formulas!$B$2:$B$3001,$A134))</f>
        <v>0</v>
      </c>
      <c r="L134" s="21" t="n">
        <f aca="false">IF(OR($A134="",L$4=""),0,COUNTIFS(Formulas!$A$2:$A$3001,L$4,Formulas!$B$2:$B$3001,$A134))</f>
        <v>0</v>
      </c>
      <c r="M134" s="21" t="n">
        <f aca="false">IF(OR($A134="",M$4=""),0,COUNTIFS(Formulas!$A$2:$A$3001,M$4,Formulas!$B$2:$B$3001,$A134))</f>
        <v>0</v>
      </c>
      <c r="N134" s="21" t="n">
        <f aca="false">IF(OR($A134="",N$4=""),0,COUNTIFS(Formulas!$A$2:$A$3001,N$4,Formulas!$B$2:$B$3001,$A134))</f>
        <v>0</v>
      </c>
      <c r="O134" s="21" t="n">
        <f aca="false">IF(OR($A134="",O$4=""),0,COUNTIFS(Formulas!$A$2:$A$3001,O$4,Formulas!$B$2:$B$3001,$A134))</f>
        <v>0</v>
      </c>
      <c r="P134" s="21" t="n">
        <f aca="false">IF(OR($A134="",P$4=""),0,COUNTIFS(Formulas!$A$2:$A$3001,P$4,Formulas!$B$2:$B$3001,$A134))</f>
        <v>0</v>
      </c>
      <c r="Q134" s="21" t="n">
        <f aca="false">IF(OR($A134="",Q$4=""),0,COUNTIFS(Formulas!$A$2:$A$3001,Q$4,Formulas!$B$2:$B$3001,$A134))</f>
        <v>0</v>
      </c>
      <c r="R134" s="21" t="n">
        <f aca="false">IF(OR($A134="",R$4=""),0,COUNTIFS(Formulas!$A$2:$A$3001,R$4,Formulas!$B$2:$B$3001,$A134))</f>
        <v>0</v>
      </c>
      <c r="S134" s="21" t="n">
        <f aca="false">IF(OR($A134="",S$4=""),0,COUNTIFS(Formulas!$A$2:$A$3001,S$4,Formulas!$B$2:$B$3001,$A134))</f>
        <v>0</v>
      </c>
      <c r="T134" s="21" t="n">
        <f aca="false">IF(OR($A134="",T$4=""),0,COUNTIFS(Formulas!$A$2:$A$3001,T$4,Formulas!$B$2:$B$3001,$A134))</f>
        <v>0</v>
      </c>
      <c r="U134" s="21" t="n">
        <f aca="false">IF(OR($A134="",U$4=""),0,COUNTIFS(Formulas!$A$2:$A$3001,U$4,Formulas!$B$2:$B$3001,$A134))</f>
        <v>0</v>
      </c>
      <c r="V134" s="21" t="n">
        <f aca="false">IF(OR($A134="",V$4=""),0,COUNTIFS(Formulas!$A$2:$A$3001,V$4,Formulas!$B$2:$B$3001,$A134))</f>
        <v>0</v>
      </c>
      <c r="W134" s="21" t="n">
        <f aca="false">IF(OR($A134="",W$4=""),0,COUNTIFS(Formulas!$A$2:$A$3001,W$4,Formulas!$B$2:$B$3001,$A134))</f>
        <v>0</v>
      </c>
      <c r="X134" s="21" t="n">
        <f aca="false">IF(OR($A134="",X$4=""),0,COUNTIFS(Formulas!$A$2:$A$3001,X$4,Formulas!$B$2:$B$3001,$A134))</f>
        <v>0</v>
      </c>
      <c r="Y134" s="21" t="n">
        <f aca="false">IF(OR($A134="",Y$4=""),0,COUNTIFS(Formulas!$A$2:$A$3001,Y$4,Formulas!$B$2:$B$3001,$A134))</f>
        <v>0</v>
      </c>
      <c r="Z134" s="21" t="n">
        <f aca="false">IF(OR($A134="",Z$4=""),0,COUNTIFS(Formulas!$A$2:$A$3001,Z$4,Formulas!$B$2:$B$3001,$A134))</f>
        <v>0</v>
      </c>
      <c r="AA134" s="21" t="n">
        <f aca="false">IF(OR($A134="",AA$4=""),0,COUNTIFS(Formulas!$A$2:$A$3001,AA$4,Formulas!$B$2:$B$3001,$A134))</f>
        <v>0</v>
      </c>
      <c r="AB134" s="21" t="n">
        <f aca="false">IF(OR($A134="",AB$4=""),0,COUNTIFS(Formulas!$A$2:$A$3001,AB$4,Formulas!$B$2:$B$3001,$A134))</f>
        <v>1</v>
      </c>
      <c r="AC134" s="21" t="n">
        <f aca="false">IF(OR($A134="",AC$4=""),0,COUNTIFS(Formulas!$A$2:$A$3001,AC$4,Formulas!$B$2:$B$3001,$A134))</f>
        <v>0</v>
      </c>
      <c r="AD134" s="21" t="n">
        <f aca="false">IF(OR($A134="",AD$4=""),0,COUNTIFS(Formulas!$A$2:$A$3001,AD$4,Formulas!$B$2:$B$3001,$A134))</f>
        <v>0</v>
      </c>
      <c r="AE134" s="21" t="n">
        <f aca="false">IF(OR($A134="",AE$4=""),0,COUNTIFS(Formulas!$A$2:$A$3001,AE$4,Formulas!$B$2:$B$3001,$A134))</f>
        <v>0</v>
      </c>
      <c r="AF134" s="21" t="n">
        <f aca="false">IF(OR($A134="",AF$4=""),0,COUNTIFS(Formulas!$A$2:$A$3001,AF$4,Formulas!$B$2:$B$3001,$A134))</f>
        <v>0</v>
      </c>
      <c r="AG134" s="21" t="n">
        <f aca="false">IF(OR($A134="",AG$4=""),0,COUNTIFS(Formulas!$A$2:$A$3001,AG$4,Formulas!$B$2:$B$3001,$A134))</f>
        <v>0</v>
      </c>
      <c r="AH134" s="21" t="n">
        <f aca="false">IF(OR($A134="",AH$4=""),0,COUNTIFS(Formulas!$A$2:$A$3001,AH$4,Formulas!$B$2:$B$3001,$A134))</f>
        <v>0</v>
      </c>
      <c r="AI134" s="21" t="n">
        <f aca="false">IF(OR($A134="",AI$4=""),0,COUNTIFS(Formulas!$A$2:$A$3001,AI$4,Formulas!$B$2:$B$3001,$A134))</f>
        <v>0</v>
      </c>
      <c r="AJ134" s="21" t="n">
        <f aca="false">IF(OR($A134="",AJ$4=""),0,COUNTIFS(Formulas!$A$2:$A$3001,AJ$4,Formulas!$B$2:$B$3001,$A134))</f>
        <v>0</v>
      </c>
      <c r="AK134" s="21" t="n">
        <f aca="false">IF(OR($A134="",AK$4=""),0,COUNTIFS(Formulas!$A$2:$A$3001,AK$4,Formulas!$B$2:$B$3001,$A134))</f>
        <v>0</v>
      </c>
      <c r="AL134" s="21" t="n">
        <f aca="false">IF(OR($A134="",AL$4=""),0,COUNTIFS(Formulas!$A$2:$A$3001,AL$4,Formulas!$B$2:$B$3001,$A134))</f>
        <v>0</v>
      </c>
      <c r="AM134" s="21" t="n">
        <f aca="false">IF(OR($A134="",AM$4=""),0,COUNTIFS(Formulas!$A$2:$A$3001,AM$4,Formulas!$B$2:$B$3001,$A134))</f>
        <v>0</v>
      </c>
      <c r="AN134" s="21" t="n">
        <f aca="false">IF(OR($A134="",AN$4=""),0,COUNTIFS(Formulas!$A$2:$A$3001,AN$4,Formulas!$B$2:$B$3001,$A134))</f>
        <v>0</v>
      </c>
      <c r="AO134" s="21" t="n">
        <f aca="false">IF(OR($A134="",AO$4=""),0,COUNTIFS(Formulas!$A$2:$A$3001,AO$4,Formulas!$B$2:$B$3001,$A134))</f>
        <v>1</v>
      </c>
      <c r="AP134" s="21" t="n">
        <f aca="false">IF(OR($A134="",AP$4=""),0,COUNTIFS(Formulas!$A$2:$A$3001,AP$4,Formulas!$B$2:$B$3001,$A134))</f>
        <v>1</v>
      </c>
      <c r="AQ134" s="21" t="n">
        <f aca="false">IF(OR($A134="",AQ$4=""),0,COUNTIFS(Formulas!$A$2:$A$3001,AQ$4,Formulas!$B$2:$B$3001,$A134))</f>
        <v>1</v>
      </c>
      <c r="AR134" s="21" t="n">
        <f aca="false">IF(OR($A134="",AR$4=""),0,COUNTIFS(Formulas!$A$2:$A$3001,AR$4,Formulas!$B$2:$B$3001,$A134))</f>
        <v>1</v>
      </c>
      <c r="AS134" s="21" t="n">
        <f aca="false">IF(OR($A134="",AS$4=""),0,COUNTIFS(Formulas!$A$2:$A$3001,AS$4,Formulas!$B$2:$B$3001,$A134))</f>
        <v>1</v>
      </c>
      <c r="AT134" s="21" t="n">
        <f aca="false">IF(OR($A134="",AT$4=""),0,COUNTIFS(Formulas!$A$2:$A$3001,AT$4,Formulas!$B$2:$B$3001,$A134))</f>
        <v>1</v>
      </c>
      <c r="AU134" s="21" t="n">
        <f aca="false">IF(OR($A134="",AU$4=""),0,COUNTIFS(Formulas!$A$2:$A$3001,AU$4,Formulas!$B$2:$B$3001,$A134))</f>
        <v>0</v>
      </c>
      <c r="AV134" s="21" t="n">
        <f aca="false">IF(OR($A134="",AV$4=""),0,COUNTIFS(Formulas!$A$2:$A$3001,AV$4,Formulas!$B$2:$B$3001,$A134))</f>
        <v>0</v>
      </c>
      <c r="AW134" s="21" t="n">
        <f aca="false">IF(OR($A134="",AW$4=""),0,COUNTIFS(Formulas!$A$2:$A$3001,AW$4,Formulas!$B$2:$B$3001,$A134))</f>
        <v>0</v>
      </c>
      <c r="AX134" s="21" t="n">
        <f aca="false">IF(OR($A134="",AX$4=""),0,COUNTIFS(Formulas!$A$2:$A$3001,AX$4,Formulas!$B$2:$B$3001,$A134))</f>
        <v>0</v>
      </c>
      <c r="AY134" s="21" t="n">
        <f aca="false">IF(OR($A134="",AY$4=""),0,COUNTIFS(Formulas!$A$2:$A$3001,AY$4,Formulas!$B$2:$B$3001,$A134))</f>
        <v>0</v>
      </c>
      <c r="AZ134" s="21" t="n">
        <f aca="false">IF(OR($A134="",AZ$4=""),0,COUNTIFS(Formulas!$A$2:$A$3001,AZ$4,Formulas!$B$2:$B$3001,$A134))</f>
        <v>0</v>
      </c>
      <c r="BA134" s="21" t="n">
        <f aca="false">IF(OR($A134="",BA$4=""),0,COUNTIFS(Formulas!$A$2:$A$3001,BA$4,Formulas!$B$2:$B$3001,$A134))</f>
        <v>0</v>
      </c>
      <c r="BB134" s="21" t="n">
        <f aca="false">IF(OR($A134="",BB$4=""),0,COUNTIFS(Formulas!$A$2:$A$3001,BB$4,Formulas!$B$2:$B$3001,$A134))</f>
        <v>0</v>
      </c>
      <c r="BC134" s="21" t="n">
        <f aca="false">IF(OR($A134="",BC$4=""),0,COUNTIFS(Formulas!$A$2:$A$3001,BC$4,Formulas!$B$2:$B$3001,$A134))</f>
        <v>0</v>
      </c>
      <c r="BD134" s="21" t="n">
        <f aca="false">IF(OR($A134="",BD$4=""),0,COUNTIFS(Formulas!$A$2:$A$3001,BD$4,Formulas!$B$2:$B$3001,$A134))</f>
        <v>0</v>
      </c>
      <c r="BE134" s="21" t="n">
        <f aca="false">IF(OR($A134="",BE$4=""),0,COUNTIFS(Formulas!$A$2:$A$3001,BE$4,Formulas!$B$2:$B$3001,$A134))</f>
        <v>0</v>
      </c>
      <c r="BF134" s="21" t="n">
        <f aca="false">IF(OR($A134="",BF$4=""),0,COUNTIFS(Formulas!$A$2:$A$3001,BF$4,Formulas!$B$2:$B$3001,$A134))</f>
        <v>0</v>
      </c>
      <c r="BG134" s="21" t="n">
        <f aca="false">IF(OR($A134="",BG$4=""),0,COUNTIFS(Formulas!$A$2:$A$3001,BG$4,Formulas!$B$2:$B$3001,$A134))</f>
        <v>0</v>
      </c>
      <c r="BH134" s="21" t="n">
        <f aca="false">IF(OR($A134="",BH$4=""),0,COUNTIFS(Formulas!$A$2:$A$3001,BH$4,Formulas!$B$2:$B$3001,$A134))</f>
        <v>0</v>
      </c>
      <c r="BI134" s="21" t="n">
        <f aca="false">IF(OR($A134="",BI$4=""),0,COUNTIFS(Formulas!$A$2:$A$3001,BI$4,Formulas!$B$2:$B$3001,$A134))</f>
        <v>0</v>
      </c>
      <c r="BJ134" s="21" t="n">
        <f aca="false">IF(OR($A134="",BJ$4=""),0,COUNTIFS(Formulas!$A$2:$A$3001,BJ$4,Formulas!$B$2:$B$3001,$A134))</f>
        <v>0</v>
      </c>
      <c r="BK134" s="21" t="n">
        <f aca="false">IF(OR($A134="",BK$4=""),0,COUNTIFS(Formulas!$A$2:$A$3001,BK$4,Formulas!$B$2:$B$3001,$A134))</f>
        <v>0</v>
      </c>
      <c r="BL134" s="21" t="n">
        <f aca="false">IF(OR($A134="",BL$4=""),0,COUNTIFS(Formulas!$A$2:$A$3001,BL$4,Formulas!$B$2:$B$3001,$A134))</f>
        <v>0</v>
      </c>
      <c r="BM134" s="21" t="n">
        <f aca="false">IF(OR($A134="",BM$4=""),0,COUNTIFS(Formulas!$A$2:$A$3001,BM$4,Formulas!$B$2:$B$3001,$A134))</f>
        <v>0</v>
      </c>
      <c r="BN134" s="21" t="n">
        <f aca="false">IF(OR($A134="",BN$4=""),0,COUNTIFS(Formulas!$A$2:$A$3001,BN$4,Formulas!$B$2:$B$3001,$A134))</f>
        <v>0</v>
      </c>
      <c r="BO134" s="21" t="n">
        <f aca="false">IF(OR($A134="",BO$4=""),0,COUNTIFS(Formulas!$A$2:$A$3001,BO$4,Formulas!$B$2:$B$3001,$A134))</f>
        <v>0</v>
      </c>
      <c r="BP134" s="21" t="n">
        <f aca="false">IF(OR($A134="",BP$4=""),0,COUNTIFS(Formulas!$A$2:$A$3001,BP$4,Formulas!$B$2:$B$3001,$A134))</f>
        <v>0</v>
      </c>
      <c r="BQ134" s="21" t="n">
        <f aca="false">IF(OR($A134="",BQ$4=""),0,COUNTIFS(Formulas!$A$2:$A$3001,BQ$4,Formulas!$B$2:$B$3001,$A134))</f>
        <v>0</v>
      </c>
      <c r="BR134" s="21" t="n">
        <f aca="false">IF(OR($A134="",BR$4=""),0,COUNTIFS(Formulas!$A$2:$A$3001,BR$4,Formulas!$B$2:$B$3001,$A134))</f>
        <v>0</v>
      </c>
      <c r="BS134" s="21" t="n">
        <f aca="false">IF(OR($A134="",BS$4=""),0,COUNTIFS(Formulas!$A$2:$A$3001,BS$4,Formulas!$B$2:$B$3001,$A134))</f>
        <v>0</v>
      </c>
      <c r="BT134" s="21" t="n">
        <f aca="false">IF(OR($A134="",BT$4=""),0,COUNTIFS(Formulas!$A$2:$A$3001,BT$4,Formulas!$B$2:$B$3001,$A134))</f>
        <v>0</v>
      </c>
      <c r="BU134" s="21" t="n">
        <f aca="false">IF(OR($A134="",BU$4=""),0,COUNTIFS(Formulas!$A$2:$A$3001,BU$4,Formulas!$B$2:$B$3001,$A134))</f>
        <v>0</v>
      </c>
      <c r="BV134" s="21" t="n">
        <f aca="false">IF(OR($A134="",BV$4=""),0,COUNTIFS(Formulas!$A$2:$A$3001,BV$4,Formulas!$B$2:$B$3001,$A134))</f>
        <v>0</v>
      </c>
      <c r="BW134" s="21" t="n">
        <f aca="false">IF(OR($A134="",BW$4=""),0,COUNTIFS(Formulas!$A$2:$A$3001,BW$4,Formulas!$B$2:$B$3001,$A134))</f>
        <v>0</v>
      </c>
      <c r="BX134" s="21" t="n">
        <f aca="false">IF(OR($A134="",BX$4=""),0,COUNTIFS(Formulas!$A$2:$A$3001,BX$4,Formulas!$B$2:$B$3001,$A134))</f>
        <v>0</v>
      </c>
      <c r="BY134" s="21" t="n">
        <f aca="false">IF(OR($A134="",BY$4=""),0,COUNTIFS(Formulas!$A$2:$A$3001,BY$4,Formulas!$B$2:$B$3001,$A134))</f>
        <v>0</v>
      </c>
      <c r="BZ134" s="21" t="n">
        <f aca="false">IF(OR($A134="",BZ$4=""),0,COUNTIFS(Formulas!$A$2:$A$3001,BZ$4,Formulas!$B$2:$B$3001,$A134))</f>
        <v>0</v>
      </c>
      <c r="CA134" s="21" t="n">
        <f aca="false">IF(OR($A134="",CA$4=""),0,COUNTIFS(Formulas!$A$2:$A$3001,CA$4,Formulas!$B$2:$B$3001,$A134))</f>
        <v>0</v>
      </c>
      <c r="CB134" s="21" t="n">
        <f aca="false">IF(OR($A134="",CB$4=""),0,COUNTIFS(Formulas!$A$2:$A$3001,CB$4,Formulas!$B$2:$B$3001,$A134))</f>
        <v>0</v>
      </c>
      <c r="CC134" s="21" t="n">
        <f aca="false">IF(OR($A134="",CC$4=""),0,COUNTIFS(Formulas!$A$2:$A$3001,CC$4,Formulas!$B$2:$B$3001,$A134))</f>
        <v>0</v>
      </c>
      <c r="CD134" s="21" t="n">
        <f aca="false">IF(OR($A134="",CD$4=""),0,COUNTIFS(Formulas!$A$2:$A$3001,CD$4,Formulas!$B$2:$B$3001,$A134))</f>
        <v>0</v>
      </c>
      <c r="CE134" s="21" t="n">
        <f aca="false">IF(OR($A134="",CE$4=""),0,COUNTIFS(Formulas!$A$2:$A$3001,CE$4,Formulas!$B$2:$B$3001,$A134))</f>
        <v>0</v>
      </c>
      <c r="CF134" s="21" t="n">
        <f aca="false">IF(OR($A134="",CF$4=""),0,COUNTIFS(Formulas!$A$2:$A$3001,CF$4,Formulas!$B$2:$B$3001,$A134))</f>
        <v>0</v>
      </c>
      <c r="CG134" s="21" t="n">
        <f aca="false">IF(OR($A134="",CG$4=""),0,COUNTIFS(Formulas!$A$2:$A$3001,CG$4,Formulas!$B$2:$B$3001,$A134))</f>
        <v>0</v>
      </c>
      <c r="CH134" s="21" t="n">
        <f aca="false">IF(OR($A134="",CH$4=""),0,COUNTIFS(Formulas!$A$2:$A$3001,CH$4,Formulas!$B$2:$B$3001,$A134))</f>
        <v>0</v>
      </c>
      <c r="CI134" s="21" t="n">
        <f aca="false">IF(OR($A134="",CI$4=""),0,COUNTIFS(Formulas!$A$2:$A$3001,CI$4,Formulas!$B$2:$B$3001,$A134))</f>
        <v>0</v>
      </c>
      <c r="CJ134" s="21" t="n">
        <f aca="false">IF(OR($A134="",CJ$4=""),0,COUNTIFS(Formulas!$A$2:$A$3001,CJ$4,Formulas!$B$2:$B$3001,$A134))</f>
        <v>0</v>
      </c>
      <c r="CK134" s="21" t="n">
        <f aca="false">IF(OR($A134="",CK$4=""),0,COUNTIFS(Formulas!$A$2:$A$3001,CK$4,Formulas!$B$2:$B$3001,$A134))</f>
        <v>0</v>
      </c>
      <c r="CL134" s="21" t="n">
        <f aca="false">IF(OR($A134="",CL$4=""),0,COUNTIFS(Formulas!$A$2:$A$3001,CL$4,Formulas!$B$2:$B$3001,$A134))</f>
        <v>0</v>
      </c>
      <c r="CM134" s="21" t="n">
        <f aca="false">IF(OR($A134="",CM$4=""),0,COUNTIFS(Formulas!$A$2:$A$3001,CM$4,Formulas!$B$2:$B$3001,$A134))</f>
        <v>0</v>
      </c>
      <c r="CN134" s="21" t="n">
        <f aca="false">IF(OR($A134="",CN$4=""),0,COUNTIFS(Formulas!$A$2:$A$3001,CN$4,Formulas!$B$2:$B$3001,$A134))</f>
        <v>0</v>
      </c>
      <c r="CO134" s="21" t="n">
        <f aca="false">IF(OR($A134="",CO$4=""),0,COUNTIFS(Formulas!$A$2:$A$3001,CO$4,Formulas!$B$2:$B$3001,$A134))</f>
        <v>0</v>
      </c>
      <c r="CP134" s="21" t="n">
        <f aca="false">IF(OR($A134="",CP$4=""),0,COUNTIFS(Formulas!$A$2:$A$3001,CP$4,Formulas!$B$2:$B$3001,$A134))</f>
        <v>0</v>
      </c>
      <c r="CQ134" s="21" t="n">
        <f aca="false">IF(OR($A134="",CQ$4=""),0,COUNTIFS(Formulas!$A$2:$A$3001,CQ$4,Formulas!$B$2:$B$3001,$A134))</f>
        <v>0</v>
      </c>
      <c r="CR134" s="21" t="n">
        <f aca="false">IF(OR($A134="",CR$4=""),0,COUNTIFS(Formulas!$A$2:$A$3001,CR$4,Formulas!$B$2:$B$3001,$A134))</f>
        <v>0</v>
      </c>
      <c r="CS134" s="21" t="n">
        <f aca="false">IF(OR($A134="",CS$4=""),0,COUNTIFS(Formulas!$A$2:$A$3001,CS$4,Formulas!$B$2:$B$3001,$A134))</f>
        <v>0</v>
      </c>
      <c r="CT134" s="21" t="n">
        <f aca="false">IF(OR($A134="",CT$4=""),0,COUNTIFS(Formulas!$A$2:$A$3001,CT$4,Formulas!$B$2:$B$3001,$A134))</f>
        <v>0</v>
      </c>
      <c r="CU134" s="21" t="n">
        <f aca="false">IF(OR($A134="",CU$4=""),0,COUNTIFS(Formulas!$A$2:$A$3001,CU$4,Formulas!$B$2:$B$3001,$A134))</f>
        <v>0</v>
      </c>
      <c r="CV134" s="21" t="n">
        <f aca="false">IF(OR($A134="",CV$4=""),0,COUNTIFS(Formulas!$A$2:$A$3001,CV$4,Formulas!$B$2:$B$3001,$A134))</f>
        <v>0</v>
      </c>
      <c r="CW134" s="21" t="n">
        <f aca="false">IF(OR($A134="",CW$4=""),0,COUNTIFS(Formulas!$A$2:$A$3001,CW$4,Formulas!$B$2:$B$3001,$A134))</f>
        <v>0</v>
      </c>
      <c r="CX134" s="21" t="n">
        <f aca="false">IF(OR($A134="",CX$4=""),0,COUNTIFS(Formulas!$A$2:$A$3001,CX$4,Formulas!$B$2:$B$3001,$A134))</f>
        <v>0</v>
      </c>
      <c r="CY134" s="21" t="n">
        <f aca="false">IF(OR($A134="",CY$4=""),0,COUNTIFS(Formulas!$A$2:$A$3001,CY$4,Formulas!$B$2:$B$3001,$A134))</f>
        <v>0</v>
      </c>
      <c r="CZ134" s="21" t="n">
        <f aca="false">IF(OR($A134="",CZ$4=""),0,COUNTIFS(Formulas!$A$2:$A$3001,CZ$4,Formulas!$B$2:$B$3001,$A134))</f>
        <v>0</v>
      </c>
      <c r="DA134" s="21" t="n">
        <f aca="false">IF(OR($A134="",DA$4=""),0,COUNTIFS(Formulas!$A$2:$A$3001,DA$4,Formulas!$B$2:$B$3001,$A134))</f>
        <v>0</v>
      </c>
      <c r="DB134" s="21" t="n">
        <f aca="false">IF(OR($A134="",DB$4=""),0,COUNTIFS(Formulas!$A$2:$A$3001,DB$4,Formulas!$B$2:$B$3001,$A134))</f>
        <v>0</v>
      </c>
      <c r="DC134" s="21" t="n">
        <f aca="false">IF(OR($A134="",DC$4=""),0,COUNTIFS(Formulas!$A$2:$A$3001,DC$4,Formulas!$B$2:$B$3001,$A134))</f>
        <v>0</v>
      </c>
      <c r="DD134" s="21" t="n">
        <f aca="false">IF(OR($A134="",DD$4=""),0,COUNTIFS(Formulas!$A$2:$A$3001,DD$4,Formulas!$B$2:$B$3001,$A134))</f>
        <v>0</v>
      </c>
      <c r="DE134" s="21" t="n">
        <f aca="false">IF(OR($A134="",DE$4=""),0,COUNTIFS(Formulas!$A$2:$A$3001,DE$4,Formulas!$B$2:$B$3001,$A134))</f>
        <v>0</v>
      </c>
      <c r="DF134" s="21" t="n">
        <f aca="false">IF(OR($A134="",DF$4=""),0,COUNTIFS(Formulas!$A$2:$A$3001,DF$4,Formulas!$B$2:$B$3001,$A134))</f>
        <v>0</v>
      </c>
      <c r="DG134" s="21" t="n">
        <f aca="false">IF(OR($A134="",DG$4=""),0,COUNTIFS(Formulas!$A$2:$A$3001,DG$4,Formulas!$B$2:$B$3001,$A134))</f>
        <v>0</v>
      </c>
      <c r="DH134" s="21" t="n">
        <f aca="false">IF(OR($A134="",DH$4=""),0,COUNTIFS(Formulas!$A$2:$A$3001,DH$4,Formulas!$B$2:$B$3001,$A134))</f>
        <v>0</v>
      </c>
      <c r="DI134" s="21" t="n">
        <f aca="false">IF(OR($A134="",DI$4=""),0,COUNTIFS(Formulas!$A$2:$A$3001,DI$4,Formulas!$B$2:$B$3001,$A134))</f>
        <v>0</v>
      </c>
      <c r="DJ134" s="21" t="n">
        <f aca="false">IF(OR($A134="",DJ$4=""),0,COUNTIFS(Formulas!$A$2:$A$3001,DJ$4,Formulas!$B$2:$B$3001,$A134))</f>
        <v>0</v>
      </c>
      <c r="DK134" s="21" t="n">
        <f aca="false">IF(OR($A134="",DK$4=""),0,COUNTIFS(Formulas!$A$2:$A$3001,DK$4,Formulas!$B$2:$B$3001,$A134))</f>
        <v>0</v>
      </c>
      <c r="DL134" s="21" t="n">
        <f aca="false">IF(OR($A134="",DL$4=""),0,COUNTIFS(Formulas!$A$2:$A$3001,DL$4,Formulas!$B$2:$B$3001,$A134))</f>
        <v>0</v>
      </c>
      <c r="DM134" s="21" t="n">
        <f aca="false">IF(OR($A134="",DM$4=""),0,COUNTIFS(Formulas!$A$2:$A$3001,DM$4,Formulas!$B$2:$B$3001,$A134))</f>
        <v>0</v>
      </c>
      <c r="DN134" s="21" t="n">
        <f aca="false">IF(OR($A134="",DN$4=""),0,COUNTIFS(Formulas!$A$2:$A$3001,DN$4,Formulas!$B$2:$B$3001,$A134))</f>
        <v>0</v>
      </c>
      <c r="DO134" s="21" t="n">
        <f aca="false">IF(OR($A134="",DO$4=""),0,COUNTIFS(Formulas!$A$2:$A$3001,DO$4,Formulas!$B$2:$B$3001,$A134))</f>
        <v>0</v>
      </c>
      <c r="DP134" s="21" t="n">
        <f aca="false">IF(OR($A134="",DP$4=""),0,COUNTIFS(Formulas!$A$2:$A$3001,DP$4,Formulas!$B$2:$B$3001,$A134))</f>
        <v>0</v>
      </c>
      <c r="DQ134" s="21" t="n">
        <f aca="false">IF(OR($A134="",DQ$4=""),0,COUNTIFS(Formulas!$A$2:$A$3001,DQ$4,Formulas!$B$2:$B$3001,$A134))</f>
        <v>0</v>
      </c>
      <c r="DR134" s="21" t="n">
        <f aca="false">IF(OR($A134="",DR$4=""),0,COUNTIFS(Formulas!$A$2:$A$3001,DR$4,Formulas!$B$2:$B$3001,$A134))</f>
        <v>0</v>
      </c>
      <c r="DS134" s="21" t="n">
        <f aca="false">IF(OR($A134="",DS$4=""),0,COUNTIFS(Formulas!$A$2:$A$3001,DS$4,Formulas!$B$2:$B$3001,$A134))</f>
        <v>0</v>
      </c>
      <c r="DT134" s="21" t="n">
        <f aca="false">IF(OR($A134="",DT$4=""),0,COUNTIFS(Formulas!$A$2:$A$3001,DT$4,Formulas!$B$2:$B$3001,$A134))</f>
        <v>0</v>
      </c>
      <c r="DU134" s="21" t="n">
        <f aca="false">IF(OR($A134="",DU$4=""),0,COUNTIFS(Formulas!$A$2:$A$3001,DU$4,Formulas!$B$2:$B$3001,$A134))</f>
        <v>0</v>
      </c>
      <c r="DV134" s="21" t="n">
        <f aca="false">IF(OR($A134="",DV$4=""),0,COUNTIFS(Formulas!$A$2:$A$3001,DV$4,Formulas!$B$2:$B$3001,$A134))</f>
        <v>0</v>
      </c>
      <c r="DW134" s="21" t="n">
        <f aca="false">IF(OR($A134="",DW$4=""),0,COUNTIFS(Formulas!$A$2:$A$3001,DW$4,Formulas!$B$2:$B$3001,$A134))</f>
        <v>0</v>
      </c>
      <c r="DX134" s="21" t="n">
        <f aca="false">IF(OR($A134="",DX$4=""),0,COUNTIFS(Formulas!$A$2:$A$3001,DX$4,Formulas!$B$2:$B$3001,$A134))</f>
        <v>0</v>
      </c>
      <c r="DY134" s="21" t="n">
        <f aca="false">IF(OR($A134="",DY$4=""),0,COUNTIFS(Formulas!$A$2:$A$3001,DY$4,Formulas!$B$2:$B$3001,$A134))</f>
        <v>0</v>
      </c>
      <c r="DZ134" s="21" t="n">
        <f aca="false">IF(OR($A134="",DZ$4=""),0,COUNTIFS(Formulas!$A$2:$A$3001,DZ$4,Formulas!$B$2:$B$3001,$A134))</f>
        <v>0</v>
      </c>
      <c r="EA134" s="21" t="n">
        <f aca="false">IF(OR($A134="",EA$4=""),0,COUNTIFS(Formulas!$A$2:$A$3001,EA$4,Formulas!$B$2:$B$3001,$A134))</f>
        <v>0</v>
      </c>
      <c r="EB134" s="21" t="n">
        <f aca="false">IF(OR($A134="",EB$4=""),0,COUNTIFS(Formulas!$A$2:$A$3001,EB$4,Formulas!$B$2:$B$3001,$A134))</f>
        <v>0</v>
      </c>
      <c r="EC134" s="21" t="n">
        <f aca="false">IF(OR($A134="",EC$4=""),0,COUNTIFS(Formulas!$A$2:$A$3001,EC$4,Formulas!$B$2:$B$3001,$A134))</f>
        <v>0</v>
      </c>
      <c r="ED134" s="21" t="n">
        <f aca="false">IF(OR($A134="",ED$4=""),0,COUNTIFS(Formulas!$A$2:$A$3001,ED$4,Formulas!$B$2:$B$3001,$A134))</f>
        <v>0</v>
      </c>
      <c r="EE134" s="21" t="n">
        <f aca="false">IF(OR($A134="",EE$4=""),0,COUNTIFS(Formulas!$A$2:$A$3001,EE$4,Formulas!$B$2:$B$3001,$A134))</f>
        <v>0</v>
      </c>
      <c r="EF134" s="21" t="n">
        <f aca="false">IF(OR($A134="",EF$4=""),0,COUNTIFS(Formulas!$A$2:$A$3001,EF$4,Formulas!$B$2:$B$3001,$A134))</f>
        <v>0</v>
      </c>
      <c r="EG134" s="21" t="n">
        <f aca="false">IF(OR($A134="",EG$4=""),0,COUNTIFS(Formulas!$A$2:$A$3001,EG$4,Formulas!$B$2:$B$3001,$A134))</f>
        <v>0</v>
      </c>
      <c r="EH134" s="21" t="n">
        <f aca="false">IF(OR($A134="",EH$4=""),0,COUNTIFS(Formulas!$A$2:$A$3001,EH$4,Formulas!$B$2:$B$3001,$A134))</f>
        <v>0</v>
      </c>
      <c r="EI134" s="21" t="n">
        <f aca="false">IF(OR($A134="",EI$4=""),0,COUNTIFS(Formulas!$A$2:$A$3001,EI$4,Formulas!$B$2:$B$3001,$A134))</f>
        <v>0</v>
      </c>
      <c r="EJ134" s="21" t="n">
        <f aca="false">IF(OR($A134="",EJ$4=""),0,COUNTIFS(Formulas!$A$2:$A$3001,EJ$4,Formulas!$B$2:$B$3001,$A134))</f>
        <v>0</v>
      </c>
      <c r="EK134" s="21" t="n">
        <f aca="false">IF(OR($A134="",EK$4=""),0,COUNTIFS(Formulas!$A$2:$A$3001,EK$4,Formulas!$B$2:$B$3001,$A134))</f>
        <v>0</v>
      </c>
      <c r="EL134" s="21" t="n">
        <f aca="false">IF(OR($A134="",EL$4=""),0,COUNTIFS(Formulas!$A$2:$A$3001,EL$4,Formulas!$B$2:$B$3001,$A134))</f>
        <v>0</v>
      </c>
      <c r="EM134" s="21" t="n">
        <f aca="false">IF(OR($A134="",EM$4=""),0,COUNTIFS(Formulas!$A$2:$A$3001,EM$4,Formulas!$B$2:$B$3001,$A134))</f>
        <v>0</v>
      </c>
      <c r="EN134" s="21" t="n">
        <f aca="false">IF(OR($A134="",EN$4=""),0,COUNTIFS(Formulas!$A$2:$A$3001,EN$4,Formulas!$B$2:$B$3001,$A134))</f>
        <v>0</v>
      </c>
      <c r="EO134" s="21" t="n">
        <f aca="false">IF(OR($A134="",EO$4=""),0,COUNTIFS(Formulas!$A$2:$A$3001,EO$4,Formulas!$B$2:$B$3001,$A134))</f>
        <v>0</v>
      </c>
      <c r="EP134" s="21" t="n">
        <f aca="false">IF(OR($A134="",EP$4=""),0,COUNTIFS(Formulas!$A$2:$A$3001,EP$4,Formulas!$B$2:$B$3001,$A134))</f>
        <v>0</v>
      </c>
      <c r="EQ134" s="21" t="n">
        <f aca="false">IF(OR($A134="",EQ$4=""),0,COUNTIFS(Formulas!$A$2:$A$3001,EQ$4,Formulas!$B$2:$B$3001,$A134))</f>
        <v>0</v>
      </c>
      <c r="ER134" s="21" t="n">
        <f aca="false">IF(OR($A134="",ER$4=""),0,COUNTIFS(Formulas!$A$2:$A$3001,ER$4,Formulas!$B$2:$B$3001,$A134))</f>
        <v>0</v>
      </c>
      <c r="ES134" s="21" t="n">
        <f aca="false">IF(OR($A134="",ES$4=""),0,COUNTIFS(Formulas!$A$2:$A$3001,ES$4,Formulas!$B$2:$B$3001,$A134))</f>
        <v>0</v>
      </c>
      <c r="ET134" s="21" t="n">
        <f aca="false">IF(OR($A134="",ET$4=""),0,COUNTIFS(Formulas!$A$2:$A$3001,ET$4,Formulas!$B$2:$B$3001,$A134))</f>
        <v>0</v>
      </c>
      <c r="EU134" s="21" t="n">
        <f aca="false">IF(OR($A134="",EU$4=""),0,COUNTIFS(Formulas!$A$2:$A$3001,EU$4,Formulas!$B$2:$B$3001,$A134))</f>
        <v>0</v>
      </c>
      <c r="EV134" s="21" t="n">
        <f aca="false">IF(OR($A134="",EV$4=""),0,COUNTIFS(Formulas!$A$2:$A$3001,EV$4,Formulas!$B$2:$B$3001,$A134))</f>
        <v>0</v>
      </c>
    </row>
    <row r="135" customFormat="false" ht="15" hidden="false" customHeight="false" outlineLevel="0" collapsed="false">
      <c r="A135" s="13" t="str">
        <f aca="false">IF(INDEX(Materials!$A$2:$A$301,131)="","",INDEX(Materials!$A$2:$A$301,131))</f>
        <v>Lemon Essence</v>
      </c>
      <c r="B135" s="19" t="n">
        <f aca="false">IF(A135="","",COUNTIF(C135:EV135,"&gt;0"))</f>
        <v>1</v>
      </c>
      <c r="C135" s="21" t="n">
        <f aca="false">IF(OR($A135="",C$4=""),0,COUNTIFS(Formulas!$A$2:$A$3001,C$4,Formulas!$B$2:$B$3001,$A135))</f>
        <v>0</v>
      </c>
      <c r="D135" s="21" t="n">
        <f aca="false">IF(OR($A135="",D$4=""),0,COUNTIFS(Formulas!$A$2:$A$3001,D$4,Formulas!$B$2:$B$3001,$A135))</f>
        <v>0</v>
      </c>
      <c r="E135" s="21" t="n">
        <f aca="false">IF(OR($A135="",E$4=""),0,COUNTIFS(Formulas!$A$2:$A$3001,E$4,Formulas!$B$2:$B$3001,$A135))</f>
        <v>0</v>
      </c>
      <c r="F135" s="21" t="n">
        <f aca="false">IF(OR($A135="",F$4=""),0,COUNTIFS(Formulas!$A$2:$A$3001,F$4,Formulas!$B$2:$B$3001,$A135))</f>
        <v>0</v>
      </c>
      <c r="G135" s="21" t="n">
        <f aca="false">IF(OR($A135="",G$4=""),0,COUNTIFS(Formulas!$A$2:$A$3001,G$4,Formulas!$B$2:$B$3001,$A135))</f>
        <v>0</v>
      </c>
      <c r="H135" s="21" t="n">
        <f aca="false">IF(OR($A135="",H$4=""),0,COUNTIFS(Formulas!$A$2:$A$3001,H$4,Formulas!$B$2:$B$3001,$A135))</f>
        <v>0</v>
      </c>
      <c r="I135" s="21" t="n">
        <f aca="false">IF(OR($A135="",I$4=""),0,COUNTIFS(Formulas!$A$2:$A$3001,I$4,Formulas!$B$2:$B$3001,$A135))</f>
        <v>0</v>
      </c>
      <c r="J135" s="21" t="n">
        <f aca="false">IF(OR($A135="",J$4=""),0,COUNTIFS(Formulas!$A$2:$A$3001,J$4,Formulas!$B$2:$B$3001,$A135))</f>
        <v>0</v>
      </c>
      <c r="K135" s="21" t="n">
        <f aca="false">IF(OR($A135="",K$4=""),0,COUNTIFS(Formulas!$A$2:$A$3001,K$4,Formulas!$B$2:$B$3001,$A135))</f>
        <v>0</v>
      </c>
      <c r="L135" s="21" t="n">
        <f aca="false">IF(OR($A135="",L$4=""),0,COUNTIFS(Formulas!$A$2:$A$3001,L$4,Formulas!$B$2:$B$3001,$A135))</f>
        <v>0</v>
      </c>
      <c r="M135" s="21" t="n">
        <f aca="false">IF(OR($A135="",M$4=""),0,COUNTIFS(Formulas!$A$2:$A$3001,M$4,Formulas!$B$2:$B$3001,$A135))</f>
        <v>0</v>
      </c>
      <c r="N135" s="21" t="n">
        <f aca="false">IF(OR($A135="",N$4=""),0,COUNTIFS(Formulas!$A$2:$A$3001,N$4,Formulas!$B$2:$B$3001,$A135))</f>
        <v>0</v>
      </c>
      <c r="O135" s="21" t="n">
        <f aca="false">IF(OR($A135="",O$4=""),0,COUNTIFS(Formulas!$A$2:$A$3001,O$4,Formulas!$B$2:$B$3001,$A135))</f>
        <v>0</v>
      </c>
      <c r="P135" s="21" t="n">
        <f aca="false">IF(OR($A135="",P$4=""),0,COUNTIFS(Formulas!$A$2:$A$3001,P$4,Formulas!$B$2:$B$3001,$A135))</f>
        <v>0</v>
      </c>
      <c r="Q135" s="21" t="n">
        <f aca="false">IF(OR($A135="",Q$4=""),0,COUNTIFS(Formulas!$A$2:$A$3001,Q$4,Formulas!$B$2:$B$3001,$A135))</f>
        <v>0</v>
      </c>
      <c r="R135" s="21" t="n">
        <f aca="false">IF(OR($A135="",R$4=""),0,COUNTIFS(Formulas!$A$2:$A$3001,R$4,Formulas!$B$2:$B$3001,$A135))</f>
        <v>0</v>
      </c>
      <c r="S135" s="21" t="n">
        <f aca="false">IF(OR($A135="",S$4=""),0,COUNTIFS(Formulas!$A$2:$A$3001,S$4,Formulas!$B$2:$B$3001,$A135))</f>
        <v>0</v>
      </c>
      <c r="T135" s="21" t="n">
        <f aca="false">IF(OR($A135="",T$4=""),0,COUNTIFS(Formulas!$A$2:$A$3001,T$4,Formulas!$B$2:$B$3001,$A135))</f>
        <v>0</v>
      </c>
      <c r="U135" s="21" t="n">
        <f aca="false">IF(OR($A135="",U$4=""),0,COUNTIFS(Formulas!$A$2:$A$3001,U$4,Formulas!$B$2:$B$3001,$A135))</f>
        <v>0</v>
      </c>
      <c r="V135" s="21" t="n">
        <f aca="false">IF(OR($A135="",V$4=""),0,COUNTIFS(Formulas!$A$2:$A$3001,V$4,Formulas!$B$2:$B$3001,$A135))</f>
        <v>0</v>
      </c>
      <c r="W135" s="21" t="n">
        <f aca="false">IF(OR($A135="",W$4=""),0,COUNTIFS(Formulas!$A$2:$A$3001,W$4,Formulas!$B$2:$B$3001,$A135))</f>
        <v>0</v>
      </c>
      <c r="X135" s="21" t="n">
        <f aca="false">IF(OR($A135="",X$4=""),0,COUNTIFS(Formulas!$A$2:$A$3001,X$4,Formulas!$B$2:$B$3001,$A135))</f>
        <v>0</v>
      </c>
      <c r="Y135" s="21" t="n">
        <f aca="false">IF(OR($A135="",Y$4=""),0,COUNTIFS(Formulas!$A$2:$A$3001,Y$4,Formulas!$B$2:$B$3001,$A135))</f>
        <v>0</v>
      </c>
      <c r="Z135" s="21" t="n">
        <f aca="false">IF(OR($A135="",Z$4=""),0,COUNTIFS(Formulas!$A$2:$A$3001,Z$4,Formulas!$B$2:$B$3001,$A135))</f>
        <v>0</v>
      </c>
      <c r="AA135" s="21" t="n">
        <f aca="false">IF(OR($A135="",AA$4=""),0,COUNTIFS(Formulas!$A$2:$A$3001,AA$4,Formulas!$B$2:$B$3001,$A135))</f>
        <v>0</v>
      </c>
      <c r="AB135" s="21" t="n">
        <f aca="false">IF(OR($A135="",AB$4=""),0,COUNTIFS(Formulas!$A$2:$A$3001,AB$4,Formulas!$B$2:$B$3001,$A135))</f>
        <v>0</v>
      </c>
      <c r="AC135" s="21" t="n">
        <f aca="false">IF(OR($A135="",AC$4=""),0,COUNTIFS(Formulas!$A$2:$A$3001,AC$4,Formulas!$B$2:$B$3001,$A135))</f>
        <v>0</v>
      </c>
      <c r="AD135" s="21" t="n">
        <f aca="false">IF(OR($A135="",AD$4=""),0,COUNTIFS(Formulas!$A$2:$A$3001,AD$4,Formulas!$B$2:$B$3001,$A135))</f>
        <v>0</v>
      </c>
      <c r="AE135" s="21" t="n">
        <f aca="false">IF(OR($A135="",AE$4=""),0,COUNTIFS(Formulas!$A$2:$A$3001,AE$4,Formulas!$B$2:$B$3001,$A135))</f>
        <v>0</v>
      </c>
      <c r="AF135" s="21" t="n">
        <f aca="false">IF(OR($A135="",AF$4=""),0,COUNTIFS(Formulas!$A$2:$A$3001,AF$4,Formulas!$B$2:$B$3001,$A135))</f>
        <v>0</v>
      </c>
      <c r="AG135" s="21" t="n">
        <f aca="false">IF(OR($A135="",AG$4=""),0,COUNTIFS(Formulas!$A$2:$A$3001,AG$4,Formulas!$B$2:$B$3001,$A135))</f>
        <v>0</v>
      </c>
      <c r="AH135" s="21" t="n">
        <f aca="false">IF(OR($A135="",AH$4=""),0,COUNTIFS(Formulas!$A$2:$A$3001,AH$4,Formulas!$B$2:$B$3001,$A135))</f>
        <v>0</v>
      </c>
      <c r="AI135" s="21" t="n">
        <f aca="false">IF(OR($A135="",AI$4=""),0,COUNTIFS(Formulas!$A$2:$A$3001,AI$4,Formulas!$B$2:$B$3001,$A135))</f>
        <v>0</v>
      </c>
      <c r="AJ135" s="21" t="n">
        <f aca="false">IF(OR($A135="",AJ$4=""),0,COUNTIFS(Formulas!$A$2:$A$3001,AJ$4,Formulas!$B$2:$B$3001,$A135))</f>
        <v>0</v>
      </c>
      <c r="AK135" s="21" t="n">
        <f aca="false">IF(OR($A135="",AK$4=""),0,COUNTIFS(Formulas!$A$2:$A$3001,AK$4,Formulas!$B$2:$B$3001,$A135))</f>
        <v>0</v>
      </c>
      <c r="AL135" s="21" t="n">
        <f aca="false">IF(OR($A135="",AL$4=""),0,COUNTIFS(Formulas!$A$2:$A$3001,AL$4,Formulas!$B$2:$B$3001,$A135))</f>
        <v>0</v>
      </c>
      <c r="AM135" s="21" t="n">
        <f aca="false">IF(OR($A135="",AM$4=""),0,COUNTIFS(Formulas!$A$2:$A$3001,AM$4,Formulas!$B$2:$B$3001,$A135))</f>
        <v>0</v>
      </c>
      <c r="AN135" s="21" t="n">
        <f aca="false">IF(OR($A135="",AN$4=""),0,COUNTIFS(Formulas!$A$2:$A$3001,AN$4,Formulas!$B$2:$B$3001,$A135))</f>
        <v>0</v>
      </c>
      <c r="AO135" s="21" t="n">
        <f aca="false">IF(OR($A135="",AO$4=""),0,COUNTIFS(Formulas!$A$2:$A$3001,AO$4,Formulas!$B$2:$B$3001,$A135))</f>
        <v>0</v>
      </c>
      <c r="AP135" s="21" t="n">
        <f aca="false">IF(OR($A135="",AP$4=""),0,COUNTIFS(Formulas!$A$2:$A$3001,AP$4,Formulas!$B$2:$B$3001,$A135))</f>
        <v>0</v>
      </c>
      <c r="AQ135" s="21" t="n">
        <f aca="false">IF(OR($A135="",AQ$4=""),0,COUNTIFS(Formulas!$A$2:$A$3001,AQ$4,Formulas!$B$2:$B$3001,$A135))</f>
        <v>0</v>
      </c>
      <c r="AR135" s="21" t="n">
        <f aca="false">IF(OR($A135="",AR$4=""),0,COUNTIFS(Formulas!$A$2:$A$3001,AR$4,Formulas!$B$2:$B$3001,$A135))</f>
        <v>0</v>
      </c>
      <c r="AS135" s="21" t="n">
        <f aca="false">IF(OR($A135="",AS$4=""),0,COUNTIFS(Formulas!$A$2:$A$3001,AS$4,Formulas!$B$2:$B$3001,$A135))</f>
        <v>0</v>
      </c>
      <c r="AT135" s="21" t="n">
        <f aca="false">IF(OR($A135="",AT$4=""),0,COUNTIFS(Formulas!$A$2:$A$3001,AT$4,Formulas!$B$2:$B$3001,$A135))</f>
        <v>0</v>
      </c>
      <c r="AU135" s="21" t="n">
        <f aca="false">IF(OR($A135="",AU$4=""),0,COUNTIFS(Formulas!$A$2:$A$3001,AU$4,Formulas!$B$2:$B$3001,$A135))</f>
        <v>0</v>
      </c>
      <c r="AV135" s="21" t="n">
        <f aca="false">IF(OR($A135="",AV$4=""),0,COUNTIFS(Formulas!$A$2:$A$3001,AV$4,Formulas!$B$2:$B$3001,$A135))</f>
        <v>0</v>
      </c>
      <c r="AW135" s="21" t="n">
        <f aca="false">IF(OR($A135="",AW$4=""),0,COUNTIFS(Formulas!$A$2:$A$3001,AW$4,Formulas!$B$2:$B$3001,$A135))</f>
        <v>0</v>
      </c>
      <c r="AX135" s="21" t="n">
        <f aca="false">IF(OR($A135="",AX$4=""),0,COUNTIFS(Formulas!$A$2:$A$3001,AX$4,Formulas!$B$2:$B$3001,$A135))</f>
        <v>0</v>
      </c>
      <c r="AY135" s="21" t="n">
        <f aca="false">IF(OR($A135="",AY$4=""),0,COUNTIFS(Formulas!$A$2:$A$3001,AY$4,Formulas!$B$2:$B$3001,$A135))</f>
        <v>0</v>
      </c>
      <c r="AZ135" s="21" t="n">
        <f aca="false">IF(OR($A135="",AZ$4=""),0,COUNTIFS(Formulas!$A$2:$A$3001,AZ$4,Formulas!$B$2:$B$3001,$A135))</f>
        <v>0</v>
      </c>
      <c r="BA135" s="21" t="n">
        <f aca="false">IF(OR($A135="",BA$4=""),0,COUNTIFS(Formulas!$A$2:$A$3001,BA$4,Formulas!$B$2:$B$3001,$A135))</f>
        <v>0</v>
      </c>
      <c r="BB135" s="21" t="n">
        <f aca="false">IF(OR($A135="",BB$4=""),0,COUNTIFS(Formulas!$A$2:$A$3001,BB$4,Formulas!$B$2:$B$3001,$A135))</f>
        <v>0</v>
      </c>
      <c r="BC135" s="21" t="n">
        <f aca="false">IF(OR($A135="",BC$4=""),0,COUNTIFS(Formulas!$A$2:$A$3001,BC$4,Formulas!$B$2:$B$3001,$A135))</f>
        <v>0</v>
      </c>
      <c r="BD135" s="21" t="n">
        <f aca="false">IF(OR($A135="",BD$4=""),0,COUNTIFS(Formulas!$A$2:$A$3001,BD$4,Formulas!$B$2:$B$3001,$A135))</f>
        <v>0</v>
      </c>
      <c r="BE135" s="21" t="n">
        <f aca="false">IF(OR($A135="",BE$4=""),0,COUNTIFS(Formulas!$A$2:$A$3001,BE$4,Formulas!$B$2:$B$3001,$A135))</f>
        <v>0</v>
      </c>
      <c r="BF135" s="21" t="n">
        <f aca="false">IF(OR($A135="",BF$4=""),0,COUNTIFS(Formulas!$A$2:$A$3001,BF$4,Formulas!$B$2:$B$3001,$A135))</f>
        <v>0</v>
      </c>
      <c r="BG135" s="21" t="n">
        <f aca="false">IF(OR($A135="",BG$4=""),0,COUNTIFS(Formulas!$A$2:$A$3001,BG$4,Formulas!$B$2:$B$3001,$A135))</f>
        <v>0</v>
      </c>
      <c r="BH135" s="21" t="n">
        <f aca="false">IF(OR($A135="",BH$4=""),0,COUNTIFS(Formulas!$A$2:$A$3001,BH$4,Formulas!$B$2:$B$3001,$A135))</f>
        <v>0</v>
      </c>
      <c r="BI135" s="21" t="n">
        <f aca="false">IF(OR($A135="",BI$4=""),0,COUNTIFS(Formulas!$A$2:$A$3001,BI$4,Formulas!$B$2:$B$3001,$A135))</f>
        <v>0</v>
      </c>
      <c r="BJ135" s="21" t="n">
        <f aca="false">IF(OR($A135="",BJ$4=""),0,COUNTIFS(Formulas!$A$2:$A$3001,BJ$4,Formulas!$B$2:$B$3001,$A135))</f>
        <v>0</v>
      </c>
      <c r="BK135" s="21" t="n">
        <f aca="false">IF(OR($A135="",BK$4=""),0,COUNTIFS(Formulas!$A$2:$A$3001,BK$4,Formulas!$B$2:$B$3001,$A135))</f>
        <v>0</v>
      </c>
      <c r="BL135" s="21" t="n">
        <f aca="false">IF(OR($A135="",BL$4=""),0,COUNTIFS(Formulas!$A$2:$A$3001,BL$4,Formulas!$B$2:$B$3001,$A135))</f>
        <v>0</v>
      </c>
      <c r="BM135" s="21" t="n">
        <f aca="false">IF(OR($A135="",BM$4=""),0,COUNTIFS(Formulas!$A$2:$A$3001,BM$4,Formulas!$B$2:$B$3001,$A135))</f>
        <v>0</v>
      </c>
      <c r="BN135" s="21" t="n">
        <f aca="false">IF(OR($A135="",BN$4=""),0,COUNTIFS(Formulas!$A$2:$A$3001,BN$4,Formulas!$B$2:$B$3001,$A135))</f>
        <v>0</v>
      </c>
      <c r="BO135" s="21" t="n">
        <f aca="false">IF(OR($A135="",BO$4=""),0,COUNTIFS(Formulas!$A$2:$A$3001,BO$4,Formulas!$B$2:$B$3001,$A135))</f>
        <v>0</v>
      </c>
      <c r="BP135" s="21" t="n">
        <f aca="false">IF(OR($A135="",BP$4=""),0,COUNTIFS(Formulas!$A$2:$A$3001,BP$4,Formulas!$B$2:$B$3001,$A135))</f>
        <v>0</v>
      </c>
      <c r="BQ135" s="21" t="n">
        <f aca="false">IF(OR($A135="",BQ$4=""),0,COUNTIFS(Formulas!$A$2:$A$3001,BQ$4,Formulas!$B$2:$B$3001,$A135))</f>
        <v>0</v>
      </c>
      <c r="BR135" s="21" t="n">
        <f aca="false">IF(OR($A135="",BR$4=""),0,COUNTIFS(Formulas!$A$2:$A$3001,BR$4,Formulas!$B$2:$B$3001,$A135))</f>
        <v>0</v>
      </c>
      <c r="BS135" s="21" t="n">
        <f aca="false">IF(OR($A135="",BS$4=""),0,COUNTIFS(Formulas!$A$2:$A$3001,BS$4,Formulas!$B$2:$B$3001,$A135))</f>
        <v>0</v>
      </c>
      <c r="BT135" s="21" t="n">
        <f aca="false">IF(OR($A135="",BT$4=""),0,COUNTIFS(Formulas!$A$2:$A$3001,BT$4,Formulas!$B$2:$B$3001,$A135))</f>
        <v>0</v>
      </c>
      <c r="BU135" s="21" t="n">
        <f aca="false">IF(OR($A135="",BU$4=""),0,COUNTIFS(Formulas!$A$2:$A$3001,BU$4,Formulas!$B$2:$B$3001,$A135))</f>
        <v>0</v>
      </c>
      <c r="BV135" s="21" t="n">
        <f aca="false">IF(OR($A135="",BV$4=""),0,COUNTIFS(Formulas!$A$2:$A$3001,BV$4,Formulas!$B$2:$B$3001,$A135))</f>
        <v>0</v>
      </c>
      <c r="BW135" s="21" t="n">
        <f aca="false">IF(OR($A135="",BW$4=""),0,COUNTIFS(Formulas!$A$2:$A$3001,BW$4,Formulas!$B$2:$B$3001,$A135))</f>
        <v>1</v>
      </c>
      <c r="BX135" s="21" t="n">
        <f aca="false">IF(OR($A135="",BX$4=""),0,COUNTIFS(Formulas!$A$2:$A$3001,BX$4,Formulas!$B$2:$B$3001,$A135))</f>
        <v>0</v>
      </c>
      <c r="BY135" s="21" t="n">
        <f aca="false">IF(OR($A135="",BY$4=""),0,COUNTIFS(Formulas!$A$2:$A$3001,BY$4,Formulas!$B$2:$B$3001,$A135))</f>
        <v>0</v>
      </c>
      <c r="BZ135" s="21" t="n">
        <f aca="false">IF(OR($A135="",BZ$4=""),0,COUNTIFS(Formulas!$A$2:$A$3001,BZ$4,Formulas!$B$2:$B$3001,$A135))</f>
        <v>0</v>
      </c>
      <c r="CA135" s="21" t="n">
        <f aca="false">IF(OR($A135="",CA$4=""),0,COUNTIFS(Formulas!$A$2:$A$3001,CA$4,Formulas!$B$2:$B$3001,$A135))</f>
        <v>0</v>
      </c>
      <c r="CB135" s="21" t="n">
        <f aca="false">IF(OR($A135="",CB$4=""),0,COUNTIFS(Formulas!$A$2:$A$3001,CB$4,Formulas!$B$2:$B$3001,$A135))</f>
        <v>0</v>
      </c>
      <c r="CC135" s="21" t="n">
        <f aca="false">IF(OR($A135="",CC$4=""),0,COUNTIFS(Formulas!$A$2:$A$3001,CC$4,Formulas!$B$2:$B$3001,$A135))</f>
        <v>0</v>
      </c>
      <c r="CD135" s="21" t="n">
        <f aca="false">IF(OR($A135="",CD$4=""),0,COUNTIFS(Formulas!$A$2:$A$3001,CD$4,Formulas!$B$2:$B$3001,$A135))</f>
        <v>0</v>
      </c>
      <c r="CE135" s="21" t="n">
        <f aca="false">IF(OR($A135="",CE$4=""),0,COUNTIFS(Formulas!$A$2:$A$3001,CE$4,Formulas!$B$2:$B$3001,$A135))</f>
        <v>0</v>
      </c>
      <c r="CF135" s="21" t="n">
        <f aca="false">IF(OR($A135="",CF$4=""),0,COUNTIFS(Formulas!$A$2:$A$3001,CF$4,Formulas!$B$2:$B$3001,$A135))</f>
        <v>0</v>
      </c>
      <c r="CG135" s="21" t="n">
        <f aca="false">IF(OR($A135="",CG$4=""),0,COUNTIFS(Formulas!$A$2:$A$3001,CG$4,Formulas!$B$2:$B$3001,$A135))</f>
        <v>0</v>
      </c>
      <c r="CH135" s="21" t="n">
        <f aca="false">IF(OR($A135="",CH$4=""),0,COUNTIFS(Formulas!$A$2:$A$3001,CH$4,Formulas!$B$2:$B$3001,$A135))</f>
        <v>0</v>
      </c>
      <c r="CI135" s="21" t="n">
        <f aca="false">IF(OR($A135="",CI$4=""),0,COUNTIFS(Formulas!$A$2:$A$3001,CI$4,Formulas!$B$2:$B$3001,$A135))</f>
        <v>0</v>
      </c>
      <c r="CJ135" s="21" t="n">
        <f aca="false">IF(OR($A135="",CJ$4=""),0,COUNTIFS(Formulas!$A$2:$A$3001,CJ$4,Formulas!$B$2:$B$3001,$A135))</f>
        <v>0</v>
      </c>
      <c r="CK135" s="21" t="n">
        <f aca="false">IF(OR($A135="",CK$4=""),0,COUNTIFS(Formulas!$A$2:$A$3001,CK$4,Formulas!$B$2:$B$3001,$A135))</f>
        <v>0</v>
      </c>
      <c r="CL135" s="21" t="n">
        <f aca="false">IF(OR($A135="",CL$4=""),0,COUNTIFS(Formulas!$A$2:$A$3001,CL$4,Formulas!$B$2:$B$3001,$A135))</f>
        <v>0</v>
      </c>
      <c r="CM135" s="21" t="n">
        <f aca="false">IF(OR($A135="",CM$4=""),0,COUNTIFS(Formulas!$A$2:$A$3001,CM$4,Formulas!$B$2:$B$3001,$A135))</f>
        <v>0</v>
      </c>
      <c r="CN135" s="21" t="n">
        <f aca="false">IF(OR($A135="",CN$4=""),0,COUNTIFS(Formulas!$A$2:$A$3001,CN$4,Formulas!$B$2:$B$3001,$A135))</f>
        <v>0</v>
      </c>
      <c r="CO135" s="21" t="n">
        <f aca="false">IF(OR($A135="",CO$4=""),0,COUNTIFS(Formulas!$A$2:$A$3001,CO$4,Formulas!$B$2:$B$3001,$A135))</f>
        <v>0</v>
      </c>
      <c r="CP135" s="21" t="n">
        <f aca="false">IF(OR($A135="",CP$4=""),0,COUNTIFS(Formulas!$A$2:$A$3001,CP$4,Formulas!$B$2:$B$3001,$A135))</f>
        <v>0</v>
      </c>
      <c r="CQ135" s="21" t="n">
        <f aca="false">IF(OR($A135="",CQ$4=""),0,COUNTIFS(Formulas!$A$2:$A$3001,CQ$4,Formulas!$B$2:$B$3001,$A135))</f>
        <v>0</v>
      </c>
      <c r="CR135" s="21" t="n">
        <f aca="false">IF(OR($A135="",CR$4=""),0,COUNTIFS(Formulas!$A$2:$A$3001,CR$4,Formulas!$B$2:$B$3001,$A135))</f>
        <v>0</v>
      </c>
      <c r="CS135" s="21" t="n">
        <f aca="false">IF(OR($A135="",CS$4=""),0,COUNTIFS(Formulas!$A$2:$A$3001,CS$4,Formulas!$B$2:$B$3001,$A135))</f>
        <v>0</v>
      </c>
      <c r="CT135" s="21" t="n">
        <f aca="false">IF(OR($A135="",CT$4=""),0,COUNTIFS(Formulas!$A$2:$A$3001,CT$4,Formulas!$B$2:$B$3001,$A135))</f>
        <v>0</v>
      </c>
      <c r="CU135" s="21" t="n">
        <f aca="false">IF(OR($A135="",CU$4=""),0,COUNTIFS(Formulas!$A$2:$A$3001,CU$4,Formulas!$B$2:$B$3001,$A135))</f>
        <v>0</v>
      </c>
      <c r="CV135" s="21" t="n">
        <f aca="false">IF(OR($A135="",CV$4=""),0,COUNTIFS(Formulas!$A$2:$A$3001,CV$4,Formulas!$B$2:$B$3001,$A135))</f>
        <v>0</v>
      </c>
      <c r="CW135" s="21" t="n">
        <f aca="false">IF(OR($A135="",CW$4=""),0,COUNTIFS(Formulas!$A$2:$A$3001,CW$4,Formulas!$B$2:$B$3001,$A135))</f>
        <v>0</v>
      </c>
      <c r="CX135" s="21" t="n">
        <f aca="false">IF(OR($A135="",CX$4=""),0,COUNTIFS(Formulas!$A$2:$A$3001,CX$4,Formulas!$B$2:$B$3001,$A135))</f>
        <v>0</v>
      </c>
      <c r="CY135" s="21" t="n">
        <f aca="false">IF(OR($A135="",CY$4=""),0,COUNTIFS(Formulas!$A$2:$A$3001,CY$4,Formulas!$B$2:$B$3001,$A135))</f>
        <v>0</v>
      </c>
      <c r="CZ135" s="21" t="n">
        <f aca="false">IF(OR($A135="",CZ$4=""),0,COUNTIFS(Formulas!$A$2:$A$3001,CZ$4,Formulas!$B$2:$B$3001,$A135))</f>
        <v>0</v>
      </c>
      <c r="DA135" s="21" t="n">
        <f aca="false">IF(OR($A135="",DA$4=""),0,COUNTIFS(Formulas!$A$2:$A$3001,DA$4,Formulas!$B$2:$B$3001,$A135))</f>
        <v>0</v>
      </c>
      <c r="DB135" s="21" t="n">
        <f aca="false">IF(OR($A135="",DB$4=""),0,COUNTIFS(Formulas!$A$2:$A$3001,DB$4,Formulas!$B$2:$B$3001,$A135))</f>
        <v>0</v>
      </c>
      <c r="DC135" s="21" t="n">
        <f aca="false">IF(OR($A135="",DC$4=""),0,COUNTIFS(Formulas!$A$2:$A$3001,DC$4,Formulas!$B$2:$B$3001,$A135))</f>
        <v>0</v>
      </c>
      <c r="DD135" s="21" t="n">
        <f aca="false">IF(OR($A135="",DD$4=""),0,COUNTIFS(Formulas!$A$2:$A$3001,DD$4,Formulas!$B$2:$B$3001,$A135))</f>
        <v>0</v>
      </c>
      <c r="DE135" s="21" t="n">
        <f aca="false">IF(OR($A135="",DE$4=""),0,COUNTIFS(Formulas!$A$2:$A$3001,DE$4,Formulas!$B$2:$B$3001,$A135))</f>
        <v>0</v>
      </c>
      <c r="DF135" s="21" t="n">
        <f aca="false">IF(OR($A135="",DF$4=""),0,COUNTIFS(Formulas!$A$2:$A$3001,DF$4,Formulas!$B$2:$B$3001,$A135))</f>
        <v>0</v>
      </c>
      <c r="DG135" s="21" t="n">
        <f aca="false">IF(OR($A135="",DG$4=""),0,COUNTIFS(Formulas!$A$2:$A$3001,DG$4,Formulas!$B$2:$B$3001,$A135))</f>
        <v>0</v>
      </c>
      <c r="DH135" s="21" t="n">
        <f aca="false">IF(OR($A135="",DH$4=""),0,COUNTIFS(Formulas!$A$2:$A$3001,DH$4,Formulas!$B$2:$B$3001,$A135))</f>
        <v>0</v>
      </c>
      <c r="DI135" s="21" t="n">
        <f aca="false">IF(OR($A135="",DI$4=""),0,COUNTIFS(Formulas!$A$2:$A$3001,DI$4,Formulas!$B$2:$B$3001,$A135))</f>
        <v>0</v>
      </c>
      <c r="DJ135" s="21" t="n">
        <f aca="false">IF(OR($A135="",DJ$4=""),0,COUNTIFS(Formulas!$A$2:$A$3001,DJ$4,Formulas!$B$2:$B$3001,$A135))</f>
        <v>0</v>
      </c>
      <c r="DK135" s="21" t="n">
        <f aca="false">IF(OR($A135="",DK$4=""),0,COUNTIFS(Formulas!$A$2:$A$3001,DK$4,Formulas!$B$2:$B$3001,$A135))</f>
        <v>0</v>
      </c>
      <c r="DL135" s="21" t="n">
        <f aca="false">IF(OR($A135="",DL$4=""),0,COUNTIFS(Formulas!$A$2:$A$3001,DL$4,Formulas!$B$2:$B$3001,$A135))</f>
        <v>0</v>
      </c>
      <c r="DM135" s="21" t="n">
        <f aca="false">IF(OR($A135="",DM$4=""),0,COUNTIFS(Formulas!$A$2:$A$3001,DM$4,Formulas!$B$2:$B$3001,$A135))</f>
        <v>0</v>
      </c>
      <c r="DN135" s="21" t="n">
        <f aca="false">IF(OR($A135="",DN$4=""),0,COUNTIFS(Formulas!$A$2:$A$3001,DN$4,Formulas!$B$2:$B$3001,$A135))</f>
        <v>0</v>
      </c>
      <c r="DO135" s="21" t="n">
        <f aca="false">IF(OR($A135="",DO$4=""),0,COUNTIFS(Formulas!$A$2:$A$3001,DO$4,Formulas!$B$2:$B$3001,$A135))</f>
        <v>0</v>
      </c>
      <c r="DP135" s="21" t="n">
        <f aca="false">IF(OR($A135="",DP$4=""),0,COUNTIFS(Formulas!$A$2:$A$3001,DP$4,Formulas!$B$2:$B$3001,$A135))</f>
        <v>0</v>
      </c>
      <c r="DQ135" s="21" t="n">
        <f aca="false">IF(OR($A135="",DQ$4=""),0,COUNTIFS(Formulas!$A$2:$A$3001,DQ$4,Formulas!$B$2:$B$3001,$A135))</f>
        <v>0</v>
      </c>
      <c r="DR135" s="21" t="n">
        <f aca="false">IF(OR($A135="",DR$4=""),0,COUNTIFS(Formulas!$A$2:$A$3001,DR$4,Formulas!$B$2:$B$3001,$A135))</f>
        <v>0</v>
      </c>
      <c r="DS135" s="21" t="n">
        <f aca="false">IF(OR($A135="",DS$4=""),0,COUNTIFS(Formulas!$A$2:$A$3001,DS$4,Formulas!$B$2:$B$3001,$A135))</f>
        <v>0</v>
      </c>
      <c r="DT135" s="21" t="n">
        <f aca="false">IF(OR($A135="",DT$4=""),0,COUNTIFS(Formulas!$A$2:$A$3001,DT$4,Formulas!$B$2:$B$3001,$A135))</f>
        <v>0</v>
      </c>
      <c r="DU135" s="21" t="n">
        <f aca="false">IF(OR($A135="",DU$4=""),0,COUNTIFS(Formulas!$A$2:$A$3001,DU$4,Formulas!$B$2:$B$3001,$A135))</f>
        <v>0</v>
      </c>
      <c r="DV135" s="21" t="n">
        <f aca="false">IF(OR($A135="",DV$4=""),0,COUNTIFS(Formulas!$A$2:$A$3001,DV$4,Formulas!$B$2:$B$3001,$A135))</f>
        <v>0</v>
      </c>
      <c r="DW135" s="21" t="n">
        <f aca="false">IF(OR($A135="",DW$4=""),0,COUNTIFS(Formulas!$A$2:$A$3001,DW$4,Formulas!$B$2:$B$3001,$A135))</f>
        <v>0</v>
      </c>
      <c r="DX135" s="21" t="n">
        <f aca="false">IF(OR($A135="",DX$4=""),0,COUNTIFS(Formulas!$A$2:$A$3001,DX$4,Formulas!$B$2:$B$3001,$A135))</f>
        <v>0</v>
      </c>
      <c r="DY135" s="21" t="n">
        <f aca="false">IF(OR($A135="",DY$4=""),0,COUNTIFS(Formulas!$A$2:$A$3001,DY$4,Formulas!$B$2:$B$3001,$A135))</f>
        <v>0</v>
      </c>
      <c r="DZ135" s="21" t="n">
        <f aca="false">IF(OR($A135="",DZ$4=""),0,COUNTIFS(Formulas!$A$2:$A$3001,DZ$4,Formulas!$B$2:$B$3001,$A135))</f>
        <v>0</v>
      </c>
      <c r="EA135" s="21" t="n">
        <f aca="false">IF(OR($A135="",EA$4=""),0,COUNTIFS(Formulas!$A$2:$A$3001,EA$4,Formulas!$B$2:$B$3001,$A135))</f>
        <v>0</v>
      </c>
      <c r="EB135" s="21" t="n">
        <f aca="false">IF(OR($A135="",EB$4=""),0,COUNTIFS(Formulas!$A$2:$A$3001,EB$4,Formulas!$B$2:$B$3001,$A135))</f>
        <v>0</v>
      </c>
      <c r="EC135" s="21" t="n">
        <f aca="false">IF(OR($A135="",EC$4=""),0,COUNTIFS(Formulas!$A$2:$A$3001,EC$4,Formulas!$B$2:$B$3001,$A135))</f>
        <v>0</v>
      </c>
      <c r="ED135" s="21" t="n">
        <f aca="false">IF(OR($A135="",ED$4=""),0,COUNTIFS(Formulas!$A$2:$A$3001,ED$4,Formulas!$B$2:$B$3001,$A135))</f>
        <v>0</v>
      </c>
      <c r="EE135" s="21" t="n">
        <f aca="false">IF(OR($A135="",EE$4=""),0,COUNTIFS(Formulas!$A$2:$A$3001,EE$4,Formulas!$B$2:$B$3001,$A135))</f>
        <v>0</v>
      </c>
      <c r="EF135" s="21" t="n">
        <f aca="false">IF(OR($A135="",EF$4=""),0,COUNTIFS(Formulas!$A$2:$A$3001,EF$4,Formulas!$B$2:$B$3001,$A135))</f>
        <v>0</v>
      </c>
      <c r="EG135" s="21" t="n">
        <f aca="false">IF(OR($A135="",EG$4=""),0,COUNTIFS(Formulas!$A$2:$A$3001,EG$4,Formulas!$B$2:$B$3001,$A135))</f>
        <v>0</v>
      </c>
      <c r="EH135" s="21" t="n">
        <f aca="false">IF(OR($A135="",EH$4=""),0,COUNTIFS(Formulas!$A$2:$A$3001,EH$4,Formulas!$B$2:$B$3001,$A135))</f>
        <v>0</v>
      </c>
      <c r="EI135" s="21" t="n">
        <f aca="false">IF(OR($A135="",EI$4=""),0,COUNTIFS(Formulas!$A$2:$A$3001,EI$4,Formulas!$B$2:$B$3001,$A135))</f>
        <v>0</v>
      </c>
      <c r="EJ135" s="21" t="n">
        <f aca="false">IF(OR($A135="",EJ$4=""),0,COUNTIFS(Formulas!$A$2:$A$3001,EJ$4,Formulas!$B$2:$B$3001,$A135))</f>
        <v>0</v>
      </c>
      <c r="EK135" s="21" t="n">
        <f aca="false">IF(OR($A135="",EK$4=""),0,COUNTIFS(Formulas!$A$2:$A$3001,EK$4,Formulas!$B$2:$B$3001,$A135))</f>
        <v>0</v>
      </c>
      <c r="EL135" s="21" t="n">
        <f aca="false">IF(OR($A135="",EL$4=""),0,COUNTIFS(Formulas!$A$2:$A$3001,EL$4,Formulas!$B$2:$B$3001,$A135))</f>
        <v>0</v>
      </c>
      <c r="EM135" s="21" t="n">
        <f aca="false">IF(OR($A135="",EM$4=""),0,COUNTIFS(Formulas!$A$2:$A$3001,EM$4,Formulas!$B$2:$B$3001,$A135))</f>
        <v>0</v>
      </c>
      <c r="EN135" s="21" t="n">
        <f aca="false">IF(OR($A135="",EN$4=""),0,COUNTIFS(Formulas!$A$2:$A$3001,EN$4,Formulas!$B$2:$B$3001,$A135))</f>
        <v>0</v>
      </c>
      <c r="EO135" s="21" t="n">
        <f aca="false">IF(OR($A135="",EO$4=""),0,COUNTIFS(Formulas!$A$2:$A$3001,EO$4,Formulas!$B$2:$B$3001,$A135))</f>
        <v>0</v>
      </c>
      <c r="EP135" s="21" t="n">
        <f aca="false">IF(OR($A135="",EP$4=""),0,COUNTIFS(Formulas!$A$2:$A$3001,EP$4,Formulas!$B$2:$B$3001,$A135))</f>
        <v>0</v>
      </c>
      <c r="EQ135" s="21" t="n">
        <f aca="false">IF(OR($A135="",EQ$4=""),0,COUNTIFS(Formulas!$A$2:$A$3001,EQ$4,Formulas!$B$2:$B$3001,$A135))</f>
        <v>0</v>
      </c>
      <c r="ER135" s="21" t="n">
        <f aca="false">IF(OR($A135="",ER$4=""),0,COUNTIFS(Formulas!$A$2:$A$3001,ER$4,Formulas!$B$2:$B$3001,$A135))</f>
        <v>0</v>
      </c>
      <c r="ES135" s="21" t="n">
        <f aca="false">IF(OR($A135="",ES$4=""),0,COUNTIFS(Formulas!$A$2:$A$3001,ES$4,Formulas!$B$2:$B$3001,$A135))</f>
        <v>0</v>
      </c>
      <c r="ET135" s="21" t="n">
        <f aca="false">IF(OR($A135="",ET$4=""),0,COUNTIFS(Formulas!$A$2:$A$3001,ET$4,Formulas!$B$2:$B$3001,$A135))</f>
        <v>0</v>
      </c>
      <c r="EU135" s="21" t="n">
        <f aca="false">IF(OR($A135="",EU$4=""),0,COUNTIFS(Formulas!$A$2:$A$3001,EU$4,Formulas!$B$2:$B$3001,$A135))</f>
        <v>0</v>
      </c>
      <c r="EV135" s="21" t="n">
        <f aca="false">IF(OR($A135="",EV$4=""),0,COUNTIFS(Formulas!$A$2:$A$3001,EV$4,Formulas!$B$2:$B$3001,$A135))</f>
        <v>0</v>
      </c>
    </row>
    <row r="136" customFormat="false" ht="15" hidden="false" customHeight="false" outlineLevel="0" collapsed="false">
      <c r="A136" s="13" t="str">
        <f aca="false">IF(INDEX(Materials!$A$2:$A$301,132)="","",INDEX(Materials!$A$2:$A$301,132))</f>
        <v>Lemon Flavour</v>
      </c>
      <c r="B136" s="19" t="n">
        <f aca="false">IF(A136="","",COUNTIF(C136:EV136,"&gt;0"))</f>
        <v>8</v>
      </c>
      <c r="C136" s="21" t="n">
        <f aca="false">IF(OR($A136="",C$4=""),0,COUNTIFS(Formulas!$A$2:$A$3001,C$4,Formulas!$B$2:$B$3001,$A136))</f>
        <v>0</v>
      </c>
      <c r="D136" s="21" t="n">
        <f aca="false">IF(OR($A136="",D$4=""),0,COUNTIFS(Formulas!$A$2:$A$3001,D$4,Formulas!$B$2:$B$3001,$A136))</f>
        <v>0</v>
      </c>
      <c r="E136" s="21" t="n">
        <f aca="false">IF(OR($A136="",E$4=""),0,COUNTIFS(Formulas!$A$2:$A$3001,E$4,Formulas!$B$2:$B$3001,$A136))</f>
        <v>0</v>
      </c>
      <c r="F136" s="21" t="n">
        <f aca="false">IF(OR($A136="",F$4=""),0,COUNTIFS(Formulas!$A$2:$A$3001,F$4,Formulas!$B$2:$B$3001,$A136))</f>
        <v>0</v>
      </c>
      <c r="G136" s="21" t="n">
        <f aca="false">IF(OR($A136="",G$4=""),0,COUNTIFS(Formulas!$A$2:$A$3001,G$4,Formulas!$B$2:$B$3001,$A136))</f>
        <v>0</v>
      </c>
      <c r="H136" s="21" t="n">
        <f aca="false">IF(OR($A136="",H$4=""),0,COUNTIFS(Formulas!$A$2:$A$3001,H$4,Formulas!$B$2:$B$3001,$A136))</f>
        <v>0</v>
      </c>
      <c r="I136" s="21" t="n">
        <f aca="false">IF(OR($A136="",I$4=""),0,COUNTIFS(Formulas!$A$2:$A$3001,I$4,Formulas!$B$2:$B$3001,$A136))</f>
        <v>0</v>
      </c>
      <c r="J136" s="21" t="n">
        <f aca="false">IF(OR($A136="",J$4=""),0,COUNTIFS(Formulas!$A$2:$A$3001,J$4,Formulas!$B$2:$B$3001,$A136))</f>
        <v>0</v>
      </c>
      <c r="K136" s="21" t="n">
        <f aca="false">IF(OR($A136="",K$4=""),0,COUNTIFS(Formulas!$A$2:$A$3001,K$4,Formulas!$B$2:$B$3001,$A136))</f>
        <v>0</v>
      </c>
      <c r="L136" s="21" t="n">
        <f aca="false">IF(OR($A136="",L$4=""),0,COUNTIFS(Formulas!$A$2:$A$3001,L$4,Formulas!$B$2:$B$3001,$A136))</f>
        <v>0</v>
      </c>
      <c r="M136" s="21" t="n">
        <f aca="false">IF(OR($A136="",M$4=""),0,COUNTIFS(Formulas!$A$2:$A$3001,M$4,Formulas!$B$2:$B$3001,$A136))</f>
        <v>0</v>
      </c>
      <c r="N136" s="21" t="n">
        <f aca="false">IF(OR($A136="",N$4=""),0,COUNTIFS(Formulas!$A$2:$A$3001,N$4,Formulas!$B$2:$B$3001,$A136))</f>
        <v>0</v>
      </c>
      <c r="O136" s="21" t="n">
        <f aca="false">IF(OR($A136="",O$4=""),0,COUNTIFS(Formulas!$A$2:$A$3001,O$4,Formulas!$B$2:$B$3001,$A136))</f>
        <v>0</v>
      </c>
      <c r="P136" s="21" t="n">
        <f aca="false">IF(OR($A136="",P$4=""),0,COUNTIFS(Formulas!$A$2:$A$3001,P$4,Formulas!$B$2:$B$3001,$A136))</f>
        <v>0</v>
      </c>
      <c r="Q136" s="21" t="n">
        <f aca="false">IF(OR($A136="",Q$4=""),0,COUNTIFS(Formulas!$A$2:$A$3001,Q$4,Formulas!$B$2:$B$3001,$A136))</f>
        <v>0</v>
      </c>
      <c r="R136" s="21" t="n">
        <f aca="false">IF(OR($A136="",R$4=""),0,COUNTIFS(Formulas!$A$2:$A$3001,R$4,Formulas!$B$2:$B$3001,$A136))</f>
        <v>0</v>
      </c>
      <c r="S136" s="21" t="n">
        <f aca="false">IF(OR($A136="",S$4=""),0,COUNTIFS(Formulas!$A$2:$A$3001,S$4,Formulas!$B$2:$B$3001,$A136))</f>
        <v>0</v>
      </c>
      <c r="T136" s="21" t="n">
        <f aca="false">IF(OR($A136="",T$4=""),0,COUNTIFS(Formulas!$A$2:$A$3001,T$4,Formulas!$B$2:$B$3001,$A136))</f>
        <v>0</v>
      </c>
      <c r="U136" s="21" t="n">
        <f aca="false">IF(OR($A136="",U$4=""),0,COUNTIFS(Formulas!$A$2:$A$3001,U$4,Formulas!$B$2:$B$3001,$A136))</f>
        <v>0</v>
      </c>
      <c r="V136" s="21" t="n">
        <f aca="false">IF(OR($A136="",V$4=""),0,COUNTIFS(Formulas!$A$2:$A$3001,V$4,Formulas!$B$2:$B$3001,$A136))</f>
        <v>0</v>
      </c>
      <c r="W136" s="21" t="n">
        <f aca="false">IF(OR($A136="",W$4=""),0,COUNTIFS(Formulas!$A$2:$A$3001,W$4,Formulas!$B$2:$B$3001,$A136))</f>
        <v>0</v>
      </c>
      <c r="X136" s="21" t="n">
        <f aca="false">IF(OR($A136="",X$4=""),0,COUNTIFS(Formulas!$A$2:$A$3001,X$4,Formulas!$B$2:$B$3001,$A136))</f>
        <v>0</v>
      </c>
      <c r="Y136" s="21" t="n">
        <f aca="false">IF(OR($A136="",Y$4=""),0,COUNTIFS(Formulas!$A$2:$A$3001,Y$4,Formulas!$B$2:$B$3001,$A136))</f>
        <v>0</v>
      </c>
      <c r="Z136" s="21" t="n">
        <f aca="false">IF(OR($A136="",Z$4=""),0,COUNTIFS(Formulas!$A$2:$A$3001,Z$4,Formulas!$B$2:$B$3001,$A136))</f>
        <v>0</v>
      </c>
      <c r="AA136" s="21" t="n">
        <f aca="false">IF(OR($A136="",AA$4=""),0,COUNTIFS(Formulas!$A$2:$A$3001,AA$4,Formulas!$B$2:$B$3001,$A136))</f>
        <v>0</v>
      </c>
      <c r="AB136" s="21" t="n">
        <f aca="false">IF(OR($A136="",AB$4=""),0,COUNTIFS(Formulas!$A$2:$A$3001,AB$4,Formulas!$B$2:$B$3001,$A136))</f>
        <v>0</v>
      </c>
      <c r="AC136" s="21" t="n">
        <f aca="false">IF(OR($A136="",AC$4=""),0,COUNTIFS(Formulas!$A$2:$A$3001,AC$4,Formulas!$B$2:$B$3001,$A136))</f>
        <v>0</v>
      </c>
      <c r="AD136" s="21" t="n">
        <f aca="false">IF(OR($A136="",AD$4=""),0,COUNTIFS(Formulas!$A$2:$A$3001,AD$4,Formulas!$B$2:$B$3001,$A136))</f>
        <v>0</v>
      </c>
      <c r="AE136" s="21" t="n">
        <f aca="false">IF(OR($A136="",AE$4=""),0,COUNTIFS(Formulas!$A$2:$A$3001,AE$4,Formulas!$B$2:$B$3001,$A136))</f>
        <v>0</v>
      </c>
      <c r="AF136" s="21" t="n">
        <f aca="false">IF(OR($A136="",AF$4=""),0,COUNTIFS(Formulas!$A$2:$A$3001,AF$4,Formulas!$B$2:$B$3001,$A136))</f>
        <v>0</v>
      </c>
      <c r="AG136" s="21" t="n">
        <f aca="false">IF(OR($A136="",AG$4=""),0,COUNTIFS(Formulas!$A$2:$A$3001,AG$4,Formulas!$B$2:$B$3001,$A136))</f>
        <v>0</v>
      </c>
      <c r="AH136" s="21" t="n">
        <f aca="false">IF(OR($A136="",AH$4=""),0,COUNTIFS(Formulas!$A$2:$A$3001,AH$4,Formulas!$B$2:$B$3001,$A136))</f>
        <v>0</v>
      </c>
      <c r="AI136" s="21" t="n">
        <f aca="false">IF(OR($A136="",AI$4=""),0,COUNTIFS(Formulas!$A$2:$A$3001,AI$4,Formulas!$B$2:$B$3001,$A136))</f>
        <v>0</v>
      </c>
      <c r="AJ136" s="21" t="n">
        <f aca="false">IF(OR($A136="",AJ$4=""),0,COUNTIFS(Formulas!$A$2:$A$3001,AJ$4,Formulas!$B$2:$B$3001,$A136))</f>
        <v>0</v>
      </c>
      <c r="AK136" s="21" t="n">
        <f aca="false">IF(OR($A136="",AK$4=""),0,COUNTIFS(Formulas!$A$2:$A$3001,AK$4,Formulas!$B$2:$B$3001,$A136))</f>
        <v>0</v>
      </c>
      <c r="AL136" s="21" t="n">
        <f aca="false">IF(OR($A136="",AL$4=""),0,COUNTIFS(Formulas!$A$2:$A$3001,AL$4,Formulas!$B$2:$B$3001,$A136))</f>
        <v>0</v>
      </c>
      <c r="AM136" s="21" t="n">
        <f aca="false">IF(OR($A136="",AM$4=""),0,COUNTIFS(Formulas!$A$2:$A$3001,AM$4,Formulas!$B$2:$B$3001,$A136))</f>
        <v>0</v>
      </c>
      <c r="AN136" s="21" t="n">
        <f aca="false">IF(OR($A136="",AN$4=""),0,COUNTIFS(Formulas!$A$2:$A$3001,AN$4,Formulas!$B$2:$B$3001,$A136))</f>
        <v>0</v>
      </c>
      <c r="AO136" s="21" t="n">
        <f aca="false">IF(OR($A136="",AO$4=""),0,COUNTIFS(Formulas!$A$2:$A$3001,AO$4,Formulas!$B$2:$B$3001,$A136))</f>
        <v>1</v>
      </c>
      <c r="AP136" s="21" t="n">
        <f aca="false">IF(OR($A136="",AP$4=""),0,COUNTIFS(Formulas!$A$2:$A$3001,AP$4,Formulas!$B$2:$B$3001,$A136))</f>
        <v>1</v>
      </c>
      <c r="AQ136" s="21" t="n">
        <f aca="false">IF(OR($A136="",AQ$4=""),0,COUNTIFS(Formulas!$A$2:$A$3001,AQ$4,Formulas!$B$2:$B$3001,$A136))</f>
        <v>1</v>
      </c>
      <c r="AR136" s="21" t="n">
        <f aca="false">IF(OR($A136="",AR$4=""),0,COUNTIFS(Formulas!$A$2:$A$3001,AR$4,Formulas!$B$2:$B$3001,$A136))</f>
        <v>1</v>
      </c>
      <c r="AS136" s="21" t="n">
        <f aca="false">IF(OR($A136="",AS$4=""),0,COUNTIFS(Formulas!$A$2:$A$3001,AS$4,Formulas!$B$2:$B$3001,$A136))</f>
        <v>1</v>
      </c>
      <c r="AT136" s="21" t="n">
        <f aca="false">IF(OR($A136="",AT$4=""),0,COUNTIFS(Formulas!$A$2:$A$3001,AT$4,Formulas!$B$2:$B$3001,$A136))</f>
        <v>1</v>
      </c>
      <c r="AU136" s="21" t="n">
        <f aca="false">IF(OR($A136="",AU$4=""),0,COUNTIFS(Formulas!$A$2:$A$3001,AU$4,Formulas!$B$2:$B$3001,$A136))</f>
        <v>0</v>
      </c>
      <c r="AV136" s="21" t="n">
        <f aca="false">IF(OR($A136="",AV$4=""),0,COUNTIFS(Formulas!$A$2:$A$3001,AV$4,Formulas!$B$2:$B$3001,$A136))</f>
        <v>0</v>
      </c>
      <c r="AW136" s="21" t="n">
        <f aca="false">IF(OR($A136="",AW$4=""),0,COUNTIFS(Formulas!$A$2:$A$3001,AW$4,Formulas!$B$2:$B$3001,$A136))</f>
        <v>0</v>
      </c>
      <c r="AX136" s="21" t="n">
        <f aca="false">IF(OR($A136="",AX$4=""),0,COUNTIFS(Formulas!$A$2:$A$3001,AX$4,Formulas!$B$2:$B$3001,$A136))</f>
        <v>0</v>
      </c>
      <c r="AY136" s="21" t="n">
        <f aca="false">IF(OR($A136="",AY$4=""),0,COUNTIFS(Formulas!$A$2:$A$3001,AY$4,Formulas!$B$2:$B$3001,$A136))</f>
        <v>0</v>
      </c>
      <c r="AZ136" s="21" t="n">
        <f aca="false">IF(OR($A136="",AZ$4=""),0,COUNTIFS(Formulas!$A$2:$A$3001,AZ$4,Formulas!$B$2:$B$3001,$A136))</f>
        <v>0</v>
      </c>
      <c r="BA136" s="21" t="n">
        <f aca="false">IF(OR($A136="",BA$4=""),0,COUNTIFS(Formulas!$A$2:$A$3001,BA$4,Formulas!$B$2:$B$3001,$A136))</f>
        <v>0</v>
      </c>
      <c r="BB136" s="21" t="n">
        <f aca="false">IF(OR($A136="",BB$4=""),0,COUNTIFS(Formulas!$A$2:$A$3001,BB$4,Formulas!$B$2:$B$3001,$A136))</f>
        <v>0</v>
      </c>
      <c r="BC136" s="21" t="n">
        <f aca="false">IF(OR($A136="",BC$4=""),0,COUNTIFS(Formulas!$A$2:$A$3001,BC$4,Formulas!$B$2:$B$3001,$A136))</f>
        <v>0</v>
      </c>
      <c r="BD136" s="21" t="n">
        <f aca="false">IF(OR($A136="",BD$4=""),0,COUNTIFS(Formulas!$A$2:$A$3001,BD$4,Formulas!$B$2:$B$3001,$A136))</f>
        <v>0</v>
      </c>
      <c r="BE136" s="21" t="n">
        <f aca="false">IF(OR($A136="",BE$4=""),0,COUNTIFS(Formulas!$A$2:$A$3001,BE$4,Formulas!$B$2:$B$3001,$A136))</f>
        <v>0</v>
      </c>
      <c r="BF136" s="21" t="n">
        <f aca="false">IF(OR($A136="",BF$4=""),0,COUNTIFS(Formulas!$A$2:$A$3001,BF$4,Formulas!$B$2:$B$3001,$A136))</f>
        <v>0</v>
      </c>
      <c r="BG136" s="21" t="n">
        <f aca="false">IF(OR($A136="",BG$4=""),0,COUNTIFS(Formulas!$A$2:$A$3001,BG$4,Formulas!$B$2:$B$3001,$A136))</f>
        <v>0</v>
      </c>
      <c r="BH136" s="21" t="n">
        <f aca="false">IF(OR($A136="",BH$4=""),0,COUNTIFS(Formulas!$A$2:$A$3001,BH$4,Formulas!$B$2:$B$3001,$A136))</f>
        <v>0</v>
      </c>
      <c r="BI136" s="21" t="n">
        <f aca="false">IF(OR($A136="",BI$4=""),0,COUNTIFS(Formulas!$A$2:$A$3001,BI$4,Formulas!$B$2:$B$3001,$A136))</f>
        <v>0</v>
      </c>
      <c r="BJ136" s="21" t="n">
        <f aca="false">IF(OR($A136="",BJ$4=""),0,COUNTIFS(Formulas!$A$2:$A$3001,BJ$4,Formulas!$B$2:$B$3001,$A136))</f>
        <v>0</v>
      </c>
      <c r="BK136" s="21" t="n">
        <f aca="false">IF(OR($A136="",BK$4=""),0,COUNTIFS(Formulas!$A$2:$A$3001,BK$4,Formulas!$B$2:$B$3001,$A136))</f>
        <v>0</v>
      </c>
      <c r="BL136" s="21" t="n">
        <f aca="false">IF(OR($A136="",BL$4=""),0,COUNTIFS(Formulas!$A$2:$A$3001,BL$4,Formulas!$B$2:$B$3001,$A136))</f>
        <v>0</v>
      </c>
      <c r="BM136" s="21" t="n">
        <f aca="false">IF(OR($A136="",BM$4=""),0,COUNTIFS(Formulas!$A$2:$A$3001,BM$4,Formulas!$B$2:$B$3001,$A136))</f>
        <v>0</v>
      </c>
      <c r="BN136" s="21" t="n">
        <f aca="false">IF(OR($A136="",BN$4=""),0,COUNTIFS(Formulas!$A$2:$A$3001,BN$4,Formulas!$B$2:$B$3001,$A136))</f>
        <v>0</v>
      </c>
      <c r="BO136" s="21" t="n">
        <f aca="false">IF(OR($A136="",BO$4=""),0,COUNTIFS(Formulas!$A$2:$A$3001,BO$4,Formulas!$B$2:$B$3001,$A136))</f>
        <v>0</v>
      </c>
      <c r="BP136" s="21" t="n">
        <f aca="false">IF(OR($A136="",BP$4=""),0,COUNTIFS(Formulas!$A$2:$A$3001,BP$4,Formulas!$B$2:$B$3001,$A136))</f>
        <v>0</v>
      </c>
      <c r="BQ136" s="21" t="n">
        <f aca="false">IF(OR($A136="",BQ$4=""),0,COUNTIFS(Formulas!$A$2:$A$3001,BQ$4,Formulas!$B$2:$B$3001,$A136))</f>
        <v>0</v>
      </c>
      <c r="BR136" s="21" t="n">
        <f aca="false">IF(OR($A136="",BR$4=""),0,COUNTIFS(Formulas!$A$2:$A$3001,BR$4,Formulas!$B$2:$B$3001,$A136))</f>
        <v>1</v>
      </c>
      <c r="BS136" s="21" t="n">
        <f aca="false">IF(OR($A136="",BS$4=""),0,COUNTIFS(Formulas!$A$2:$A$3001,BS$4,Formulas!$B$2:$B$3001,$A136))</f>
        <v>1</v>
      </c>
      <c r="BT136" s="21" t="n">
        <f aca="false">IF(OR($A136="",BT$4=""),0,COUNTIFS(Formulas!$A$2:$A$3001,BT$4,Formulas!$B$2:$B$3001,$A136))</f>
        <v>0</v>
      </c>
      <c r="BU136" s="21" t="n">
        <f aca="false">IF(OR($A136="",BU$4=""),0,COUNTIFS(Formulas!$A$2:$A$3001,BU$4,Formulas!$B$2:$B$3001,$A136))</f>
        <v>0</v>
      </c>
      <c r="BV136" s="21" t="n">
        <f aca="false">IF(OR($A136="",BV$4=""),0,COUNTIFS(Formulas!$A$2:$A$3001,BV$4,Formulas!$B$2:$B$3001,$A136))</f>
        <v>0</v>
      </c>
      <c r="BW136" s="21" t="n">
        <f aca="false">IF(OR($A136="",BW$4=""),0,COUNTIFS(Formulas!$A$2:$A$3001,BW$4,Formulas!$B$2:$B$3001,$A136))</f>
        <v>0</v>
      </c>
      <c r="BX136" s="21" t="n">
        <f aca="false">IF(OR($A136="",BX$4=""),0,COUNTIFS(Formulas!$A$2:$A$3001,BX$4,Formulas!$B$2:$B$3001,$A136))</f>
        <v>0</v>
      </c>
      <c r="BY136" s="21" t="n">
        <f aca="false">IF(OR($A136="",BY$4=""),0,COUNTIFS(Formulas!$A$2:$A$3001,BY$4,Formulas!$B$2:$B$3001,$A136))</f>
        <v>0</v>
      </c>
      <c r="BZ136" s="21" t="n">
        <f aca="false">IF(OR($A136="",BZ$4=""),0,COUNTIFS(Formulas!$A$2:$A$3001,BZ$4,Formulas!$B$2:$B$3001,$A136))</f>
        <v>0</v>
      </c>
      <c r="CA136" s="21" t="n">
        <f aca="false">IF(OR($A136="",CA$4=""),0,COUNTIFS(Formulas!$A$2:$A$3001,CA$4,Formulas!$B$2:$B$3001,$A136))</f>
        <v>0</v>
      </c>
      <c r="CB136" s="21" t="n">
        <f aca="false">IF(OR($A136="",CB$4=""),0,COUNTIFS(Formulas!$A$2:$A$3001,CB$4,Formulas!$B$2:$B$3001,$A136))</f>
        <v>0</v>
      </c>
      <c r="CC136" s="21" t="n">
        <f aca="false">IF(OR($A136="",CC$4=""),0,COUNTIFS(Formulas!$A$2:$A$3001,CC$4,Formulas!$B$2:$B$3001,$A136))</f>
        <v>0</v>
      </c>
      <c r="CD136" s="21" t="n">
        <f aca="false">IF(OR($A136="",CD$4=""),0,COUNTIFS(Formulas!$A$2:$A$3001,CD$4,Formulas!$B$2:$B$3001,$A136))</f>
        <v>0</v>
      </c>
      <c r="CE136" s="21" t="n">
        <f aca="false">IF(OR($A136="",CE$4=""),0,COUNTIFS(Formulas!$A$2:$A$3001,CE$4,Formulas!$B$2:$B$3001,$A136))</f>
        <v>0</v>
      </c>
      <c r="CF136" s="21" t="n">
        <f aca="false">IF(OR($A136="",CF$4=""),0,COUNTIFS(Formulas!$A$2:$A$3001,CF$4,Formulas!$B$2:$B$3001,$A136))</f>
        <v>0</v>
      </c>
      <c r="CG136" s="21" t="n">
        <f aca="false">IF(OR($A136="",CG$4=""),0,COUNTIFS(Formulas!$A$2:$A$3001,CG$4,Formulas!$B$2:$B$3001,$A136))</f>
        <v>0</v>
      </c>
      <c r="CH136" s="21" t="n">
        <f aca="false">IF(OR($A136="",CH$4=""),0,COUNTIFS(Formulas!$A$2:$A$3001,CH$4,Formulas!$B$2:$B$3001,$A136))</f>
        <v>0</v>
      </c>
      <c r="CI136" s="21" t="n">
        <f aca="false">IF(OR($A136="",CI$4=""),0,COUNTIFS(Formulas!$A$2:$A$3001,CI$4,Formulas!$B$2:$B$3001,$A136))</f>
        <v>0</v>
      </c>
      <c r="CJ136" s="21" t="n">
        <f aca="false">IF(OR($A136="",CJ$4=""),0,COUNTIFS(Formulas!$A$2:$A$3001,CJ$4,Formulas!$B$2:$B$3001,$A136))</f>
        <v>0</v>
      </c>
      <c r="CK136" s="21" t="n">
        <f aca="false">IF(OR($A136="",CK$4=""),0,COUNTIFS(Formulas!$A$2:$A$3001,CK$4,Formulas!$B$2:$B$3001,$A136))</f>
        <v>0</v>
      </c>
      <c r="CL136" s="21" t="n">
        <f aca="false">IF(OR($A136="",CL$4=""),0,COUNTIFS(Formulas!$A$2:$A$3001,CL$4,Formulas!$B$2:$B$3001,$A136))</f>
        <v>0</v>
      </c>
      <c r="CM136" s="21" t="n">
        <f aca="false">IF(OR($A136="",CM$4=""),0,COUNTIFS(Formulas!$A$2:$A$3001,CM$4,Formulas!$B$2:$B$3001,$A136))</f>
        <v>0</v>
      </c>
      <c r="CN136" s="21" t="n">
        <f aca="false">IF(OR($A136="",CN$4=""),0,COUNTIFS(Formulas!$A$2:$A$3001,CN$4,Formulas!$B$2:$B$3001,$A136))</f>
        <v>0</v>
      </c>
      <c r="CO136" s="21" t="n">
        <f aca="false">IF(OR($A136="",CO$4=""),0,COUNTIFS(Formulas!$A$2:$A$3001,CO$4,Formulas!$B$2:$B$3001,$A136))</f>
        <v>0</v>
      </c>
      <c r="CP136" s="21" t="n">
        <f aca="false">IF(OR($A136="",CP$4=""),0,COUNTIFS(Formulas!$A$2:$A$3001,CP$4,Formulas!$B$2:$B$3001,$A136))</f>
        <v>0</v>
      </c>
      <c r="CQ136" s="21" t="n">
        <f aca="false">IF(OR($A136="",CQ$4=""),0,COUNTIFS(Formulas!$A$2:$A$3001,CQ$4,Formulas!$B$2:$B$3001,$A136))</f>
        <v>0</v>
      </c>
      <c r="CR136" s="21" t="n">
        <f aca="false">IF(OR($A136="",CR$4=""),0,COUNTIFS(Formulas!$A$2:$A$3001,CR$4,Formulas!$B$2:$B$3001,$A136))</f>
        <v>0</v>
      </c>
      <c r="CS136" s="21" t="n">
        <f aca="false">IF(OR($A136="",CS$4=""),0,COUNTIFS(Formulas!$A$2:$A$3001,CS$4,Formulas!$B$2:$B$3001,$A136))</f>
        <v>0</v>
      </c>
      <c r="CT136" s="21" t="n">
        <f aca="false">IF(OR($A136="",CT$4=""),0,COUNTIFS(Formulas!$A$2:$A$3001,CT$4,Formulas!$B$2:$B$3001,$A136))</f>
        <v>0</v>
      </c>
      <c r="CU136" s="21" t="n">
        <f aca="false">IF(OR($A136="",CU$4=""),0,COUNTIFS(Formulas!$A$2:$A$3001,CU$4,Formulas!$B$2:$B$3001,$A136))</f>
        <v>0</v>
      </c>
      <c r="CV136" s="21" t="n">
        <f aca="false">IF(OR($A136="",CV$4=""),0,COUNTIFS(Formulas!$A$2:$A$3001,CV$4,Formulas!$B$2:$B$3001,$A136))</f>
        <v>0</v>
      </c>
      <c r="CW136" s="21" t="n">
        <f aca="false">IF(OR($A136="",CW$4=""),0,COUNTIFS(Formulas!$A$2:$A$3001,CW$4,Formulas!$B$2:$B$3001,$A136))</f>
        <v>0</v>
      </c>
      <c r="CX136" s="21" t="n">
        <f aca="false">IF(OR($A136="",CX$4=""),0,COUNTIFS(Formulas!$A$2:$A$3001,CX$4,Formulas!$B$2:$B$3001,$A136))</f>
        <v>0</v>
      </c>
      <c r="CY136" s="21" t="n">
        <f aca="false">IF(OR($A136="",CY$4=""),0,COUNTIFS(Formulas!$A$2:$A$3001,CY$4,Formulas!$B$2:$B$3001,$A136))</f>
        <v>0</v>
      </c>
      <c r="CZ136" s="21" t="n">
        <f aca="false">IF(OR($A136="",CZ$4=""),0,COUNTIFS(Formulas!$A$2:$A$3001,CZ$4,Formulas!$B$2:$B$3001,$A136))</f>
        <v>0</v>
      </c>
      <c r="DA136" s="21" t="n">
        <f aca="false">IF(OR($A136="",DA$4=""),0,COUNTIFS(Formulas!$A$2:$A$3001,DA$4,Formulas!$B$2:$B$3001,$A136))</f>
        <v>0</v>
      </c>
      <c r="DB136" s="21" t="n">
        <f aca="false">IF(OR($A136="",DB$4=""),0,COUNTIFS(Formulas!$A$2:$A$3001,DB$4,Formulas!$B$2:$B$3001,$A136))</f>
        <v>0</v>
      </c>
      <c r="DC136" s="21" t="n">
        <f aca="false">IF(OR($A136="",DC$4=""),0,COUNTIFS(Formulas!$A$2:$A$3001,DC$4,Formulas!$B$2:$B$3001,$A136))</f>
        <v>0</v>
      </c>
      <c r="DD136" s="21" t="n">
        <f aca="false">IF(OR($A136="",DD$4=""),0,COUNTIFS(Formulas!$A$2:$A$3001,DD$4,Formulas!$B$2:$B$3001,$A136))</f>
        <v>0</v>
      </c>
      <c r="DE136" s="21" t="n">
        <f aca="false">IF(OR($A136="",DE$4=""),0,COUNTIFS(Formulas!$A$2:$A$3001,DE$4,Formulas!$B$2:$B$3001,$A136))</f>
        <v>0</v>
      </c>
      <c r="DF136" s="21" t="n">
        <f aca="false">IF(OR($A136="",DF$4=""),0,COUNTIFS(Formulas!$A$2:$A$3001,DF$4,Formulas!$B$2:$B$3001,$A136))</f>
        <v>0</v>
      </c>
      <c r="DG136" s="21" t="n">
        <f aca="false">IF(OR($A136="",DG$4=""),0,COUNTIFS(Formulas!$A$2:$A$3001,DG$4,Formulas!$B$2:$B$3001,$A136))</f>
        <v>0</v>
      </c>
      <c r="DH136" s="21" t="n">
        <f aca="false">IF(OR($A136="",DH$4=""),0,COUNTIFS(Formulas!$A$2:$A$3001,DH$4,Formulas!$B$2:$B$3001,$A136))</f>
        <v>0</v>
      </c>
      <c r="DI136" s="21" t="n">
        <f aca="false">IF(OR($A136="",DI$4=""),0,COUNTIFS(Formulas!$A$2:$A$3001,DI$4,Formulas!$B$2:$B$3001,$A136))</f>
        <v>0</v>
      </c>
      <c r="DJ136" s="21" t="n">
        <f aca="false">IF(OR($A136="",DJ$4=""),0,COUNTIFS(Formulas!$A$2:$A$3001,DJ$4,Formulas!$B$2:$B$3001,$A136))</f>
        <v>0</v>
      </c>
      <c r="DK136" s="21" t="n">
        <f aca="false">IF(OR($A136="",DK$4=""),0,COUNTIFS(Formulas!$A$2:$A$3001,DK$4,Formulas!$B$2:$B$3001,$A136))</f>
        <v>0</v>
      </c>
      <c r="DL136" s="21" t="n">
        <f aca="false">IF(OR($A136="",DL$4=""),0,COUNTIFS(Formulas!$A$2:$A$3001,DL$4,Formulas!$B$2:$B$3001,$A136))</f>
        <v>0</v>
      </c>
      <c r="DM136" s="21" t="n">
        <f aca="false">IF(OR($A136="",DM$4=""),0,COUNTIFS(Formulas!$A$2:$A$3001,DM$4,Formulas!$B$2:$B$3001,$A136))</f>
        <v>0</v>
      </c>
      <c r="DN136" s="21" t="n">
        <f aca="false">IF(OR($A136="",DN$4=""),0,COUNTIFS(Formulas!$A$2:$A$3001,DN$4,Formulas!$B$2:$B$3001,$A136))</f>
        <v>0</v>
      </c>
      <c r="DO136" s="21" t="n">
        <f aca="false">IF(OR($A136="",DO$4=""),0,COUNTIFS(Formulas!$A$2:$A$3001,DO$4,Formulas!$B$2:$B$3001,$A136))</f>
        <v>0</v>
      </c>
      <c r="DP136" s="21" t="n">
        <f aca="false">IF(OR($A136="",DP$4=""),0,COUNTIFS(Formulas!$A$2:$A$3001,DP$4,Formulas!$B$2:$B$3001,$A136))</f>
        <v>0</v>
      </c>
      <c r="DQ136" s="21" t="n">
        <f aca="false">IF(OR($A136="",DQ$4=""),0,COUNTIFS(Formulas!$A$2:$A$3001,DQ$4,Formulas!$B$2:$B$3001,$A136))</f>
        <v>0</v>
      </c>
      <c r="DR136" s="21" t="n">
        <f aca="false">IF(OR($A136="",DR$4=""),0,COUNTIFS(Formulas!$A$2:$A$3001,DR$4,Formulas!$B$2:$B$3001,$A136))</f>
        <v>0</v>
      </c>
      <c r="DS136" s="21" t="n">
        <f aca="false">IF(OR($A136="",DS$4=""),0,COUNTIFS(Formulas!$A$2:$A$3001,DS$4,Formulas!$B$2:$B$3001,$A136))</f>
        <v>0</v>
      </c>
      <c r="DT136" s="21" t="n">
        <f aca="false">IF(OR($A136="",DT$4=""),0,COUNTIFS(Formulas!$A$2:$A$3001,DT$4,Formulas!$B$2:$B$3001,$A136))</f>
        <v>0</v>
      </c>
      <c r="DU136" s="21" t="n">
        <f aca="false">IF(OR($A136="",DU$4=""),0,COUNTIFS(Formulas!$A$2:$A$3001,DU$4,Formulas!$B$2:$B$3001,$A136))</f>
        <v>0</v>
      </c>
      <c r="DV136" s="21" t="n">
        <f aca="false">IF(OR($A136="",DV$4=""),0,COUNTIFS(Formulas!$A$2:$A$3001,DV$4,Formulas!$B$2:$B$3001,$A136))</f>
        <v>0</v>
      </c>
      <c r="DW136" s="21" t="n">
        <f aca="false">IF(OR($A136="",DW$4=""),0,COUNTIFS(Formulas!$A$2:$A$3001,DW$4,Formulas!$B$2:$B$3001,$A136))</f>
        <v>0</v>
      </c>
      <c r="DX136" s="21" t="n">
        <f aca="false">IF(OR($A136="",DX$4=""),0,COUNTIFS(Formulas!$A$2:$A$3001,DX$4,Formulas!$B$2:$B$3001,$A136))</f>
        <v>0</v>
      </c>
      <c r="DY136" s="21" t="n">
        <f aca="false">IF(OR($A136="",DY$4=""),0,COUNTIFS(Formulas!$A$2:$A$3001,DY$4,Formulas!$B$2:$B$3001,$A136))</f>
        <v>0</v>
      </c>
      <c r="DZ136" s="21" t="n">
        <f aca="false">IF(OR($A136="",DZ$4=""),0,COUNTIFS(Formulas!$A$2:$A$3001,DZ$4,Formulas!$B$2:$B$3001,$A136))</f>
        <v>0</v>
      </c>
      <c r="EA136" s="21" t="n">
        <f aca="false">IF(OR($A136="",EA$4=""),0,COUNTIFS(Formulas!$A$2:$A$3001,EA$4,Formulas!$B$2:$B$3001,$A136))</f>
        <v>0</v>
      </c>
      <c r="EB136" s="21" t="n">
        <f aca="false">IF(OR($A136="",EB$4=""),0,COUNTIFS(Formulas!$A$2:$A$3001,EB$4,Formulas!$B$2:$B$3001,$A136))</f>
        <v>0</v>
      </c>
      <c r="EC136" s="21" t="n">
        <f aca="false">IF(OR($A136="",EC$4=""),0,COUNTIFS(Formulas!$A$2:$A$3001,EC$4,Formulas!$B$2:$B$3001,$A136))</f>
        <v>0</v>
      </c>
      <c r="ED136" s="21" t="n">
        <f aca="false">IF(OR($A136="",ED$4=""),0,COUNTIFS(Formulas!$A$2:$A$3001,ED$4,Formulas!$B$2:$B$3001,$A136))</f>
        <v>0</v>
      </c>
      <c r="EE136" s="21" t="n">
        <f aca="false">IF(OR($A136="",EE$4=""),0,COUNTIFS(Formulas!$A$2:$A$3001,EE$4,Formulas!$B$2:$B$3001,$A136))</f>
        <v>0</v>
      </c>
      <c r="EF136" s="21" t="n">
        <f aca="false">IF(OR($A136="",EF$4=""),0,COUNTIFS(Formulas!$A$2:$A$3001,EF$4,Formulas!$B$2:$B$3001,$A136))</f>
        <v>0</v>
      </c>
      <c r="EG136" s="21" t="n">
        <f aca="false">IF(OR($A136="",EG$4=""),0,COUNTIFS(Formulas!$A$2:$A$3001,EG$4,Formulas!$B$2:$B$3001,$A136))</f>
        <v>0</v>
      </c>
      <c r="EH136" s="21" t="n">
        <f aca="false">IF(OR($A136="",EH$4=""),0,COUNTIFS(Formulas!$A$2:$A$3001,EH$4,Formulas!$B$2:$B$3001,$A136))</f>
        <v>0</v>
      </c>
      <c r="EI136" s="21" t="n">
        <f aca="false">IF(OR($A136="",EI$4=""),0,COUNTIFS(Formulas!$A$2:$A$3001,EI$4,Formulas!$B$2:$B$3001,$A136))</f>
        <v>0</v>
      </c>
      <c r="EJ136" s="21" t="n">
        <f aca="false">IF(OR($A136="",EJ$4=""),0,COUNTIFS(Formulas!$A$2:$A$3001,EJ$4,Formulas!$B$2:$B$3001,$A136))</f>
        <v>0</v>
      </c>
      <c r="EK136" s="21" t="n">
        <f aca="false">IF(OR($A136="",EK$4=""),0,COUNTIFS(Formulas!$A$2:$A$3001,EK$4,Formulas!$B$2:$B$3001,$A136))</f>
        <v>0</v>
      </c>
      <c r="EL136" s="21" t="n">
        <f aca="false">IF(OR($A136="",EL$4=""),0,COUNTIFS(Formulas!$A$2:$A$3001,EL$4,Formulas!$B$2:$B$3001,$A136))</f>
        <v>0</v>
      </c>
      <c r="EM136" s="21" t="n">
        <f aca="false">IF(OR($A136="",EM$4=""),0,COUNTIFS(Formulas!$A$2:$A$3001,EM$4,Formulas!$B$2:$B$3001,$A136))</f>
        <v>0</v>
      </c>
      <c r="EN136" s="21" t="n">
        <f aca="false">IF(OR($A136="",EN$4=""),0,COUNTIFS(Formulas!$A$2:$A$3001,EN$4,Formulas!$B$2:$B$3001,$A136))</f>
        <v>0</v>
      </c>
      <c r="EO136" s="21" t="n">
        <f aca="false">IF(OR($A136="",EO$4=""),0,COUNTIFS(Formulas!$A$2:$A$3001,EO$4,Formulas!$B$2:$B$3001,$A136))</f>
        <v>0</v>
      </c>
      <c r="EP136" s="21" t="n">
        <f aca="false">IF(OR($A136="",EP$4=""),0,COUNTIFS(Formulas!$A$2:$A$3001,EP$4,Formulas!$B$2:$B$3001,$A136))</f>
        <v>0</v>
      </c>
      <c r="EQ136" s="21" t="n">
        <f aca="false">IF(OR($A136="",EQ$4=""),0,COUNTIFS(Formulas!$A$2:$A$3001,EQ$4,Formulas!$B$2:$B$3001,$A136))</f>
        <v>0</v>
      </c>
      <c r="ER136" s="21" t="n">
        <f aca="false">IF(OR($A136="",ER$4=""),0,COUNTIFS(Formulas!$A$2:$A$3001,ER$4,Formulas!$B$2:$B$3001,$A136))</f>
        <v>0</v>
      </c>
      <c r="ES136" s="21" t="n">
        <f aca="false">IF(OR($A136="",ES$4=""),0,COUNTIFS(Formulas!$A$2:$A$3001,ES$4,Formulas!$B$2:$B$3001,$A136))</f>
        <v>0</v>
      </c>
      <c r="ET136" s="21" t="n">
        <f aca="false">IF(OR($A136="",ET$4=""),0,COUNTIFS(Formulas!$A$2:$A$3001,ET$4,Formulas!$B$2:$B$3001,$A136))</f>
        <v>0</v>
      </c>
      <c r="EU136" s="21" t="n">
        <f aca="false">IF(OR($A136="",EU$4=""),0,COUNTIFS(Formulas!$A$2:$A$3001,EU$4,Formulas!$B$2:$B$3001,$A136))</f>
        <v>0</v>
      </c>
      <c r="EV136" s="21" t="n">
        <f aca="false">IF(OR($A136="",EV$4=""),0,COUNTIFS(Formulas!$A$2:$A$3001,EV$4,Formulas!$B$2:$B$3001,$A136))</f>
        <v>0</v>
      </c>
    </row>
    <row r="137" customFormat="false" ht="15" hidden="false" customHeight="false" outlineLevel="0" collapsed="false">
      <c r="A137" s="13" t="str">
        <f aca="false">IF(INDEX(Materials!$A$2:$A$301,133)="","",INDEX(Materials!$A$2:$A$301,133))</f>
        <v>Mint Essence</v>
      </c>
      <c r="B137" s="19" t="n">
        <f aca="false">IF(A137="","",COUNTIF(C137:EV137,"&gt;0"))</f>
        <v>1</v>
      </c>
      <c r="C137" s="21" t="n">
        <f aca="false">IF(OR($A137="",C$4=""),0,COUNTIFS(Formulas!$A$2:$A$3001,C$4,Formulas!$B$2:$B$3001,$A137))</f>
        <v>0</v>
      </c>
      <c r="D137" s="21" t="n">
        <f aca="false">IF(OR($A137="",D$4=""),0,COUNTIFS(Formulas!$A$2:$A$3001,D$4,Formulas!$B$2:$B$3001,$A137))</f>
        <v>0</v>
      </c>
      <c r="E137" s="21" t="n">
        <f aca="false">IF(OR($A137="",E$4=""),0,COUNTIFS(Formulas!$A$2:$A$3001,E$4,Formulas!$B$2:$B$3001,$A137))</f>
        <v>0</v>
      </c>
      <c r="F137" s="21" t="n">
        <f aca="false">IF(OR($A137="",F$4=""),0,COUNTIFS(Formulas!$A$2:$A$3001,F$4,Formulas!$B$2:$B$3001,$A137))</f>
        <v>0</v>
      </c>
      <c r="G137" s="21" t="n">
        <f aca="false">IF(OR($A137="",G$4=""),0,COUNTIFS(Formulas!$A$2:$A$3001,G$4,Formulas!$B$2:$B$3001,$A137))</f>
        <v>0</v>
      </c>
      <c r="H137" s="21" t="n">
        <f aca="false">IF(OR($A137="",H$4=""),0,COUNTIFS(Formulas!$A$2:$A$3001,H$4,Formulas!$B$2:$B$3001,$A137))</f>
        <v>0</v>
      </c>
      <c r="I137" s="21" t="n">
        <f aca="false">IF(OR($A137="",I$4=""),0,COUNTIFS(Formulas!$A$2:$A$3001,I$4,Formulas!$B$2:$B$3001,$A137))</f>
        <v>0</v>
      </c>
      <c r="J137" s="21" t="n">
        <f aca="false">IF(OR($A137="",J$4=""),0,COUNTIFS(Formulas!$A$2:$A$3001,J$4,Formulas!$B$2:$B$3001,$A137))</f>
        <v>0</v>
      </c>
      <c r="K137" s="21" t="n">
        <f aca="false">IF(OR($A137="",K$4=""),0,COUNTIFS(Formulas!$A$2:$A$3001,K$4,Formulas!$B$2:$B$3001,$A137))</f>
        <v>0</v>
      </c>
      <c r="L137" s="21" t="n">
        <f aca="false">IF(OR($A137="",L$4=""),0,COUNTIFS(Formulas!$A$2:$A$3001,L$4,Formulas!$B$2:$B$3001,$A137))</f>
        <v>0</v>
      </c>
      <c r="M137" s="21" t="n">
        <f aca="false">IF(OR($A137="",M$4=""),0,COUNTIFS(Formulas!$A$2:$A$3001,M$4,Formulas!$B$2:$B$3001,$A137))</f>
        <v>0</v>
      </c>
      <c r="N137" s="21" t="n">
        <f aca="false">IF(OR($A137="",N$4=""),0,COUNTIFS(Formulas!$A$2:$A$3001,N$4,Formulas!$B$2:$B$3001,$A137))</f>
        <v>0</v>
      </c>
      <c r="O137" s="21" t="n">
        <f aca="false">IF(OR($A137="",O$4=""),0,COUNTIFS(Formulas!$A$2:$A$3001,O$4,Formulas!$B$2:$B$3001,$A137))</f>
        <v>0</v>
      </c>
      <c r="P137" s="21" t="n">
        <f aca="false">IF(OR($A137="",P$4=""),0,COUNTIFS(Formulas!$A$2:$A$3001,P$4,Formulas!$B$2:$B$3001,$A137))</f>
        <v>0</v>
      </c>
      <c r="Q137" s="21" t="n">
        <f aca="false">IF(OR($A137="",Q$4=""),0,COUNTIFS(Formulas!$A$2:$A$3001,Q$4,Formulas!$B$2:$B$3001,$A137))</f>
        <v>0</v>
      </c>
      <c r="R137" s="21" t="n">
        <f aca="false">IF(OR($A137="",R$4=""),0,COUNTIFS(Formulas!$A$2:$A$3001,R$4,Formulas!$B$2:$B$3001,$A137))</f>
        <v>0</v>
      </c>
      <c r="S137" s="21" t="n">
        <f aca="false">IF(OR($A137="",S$4=""),0,COUNTIFS(Formulas!$A$2:$A$3001,S$4,Formulas!$B$2:$B$3001,$A137))</f>
        <v>0</v>
      </c>
      <c r="T137" s="21" t="n">
        <f aca="false">IF(OR($A137="",T$4=""),0,COUNTIFS(Formulas!$A$2:$A$3001,T$4,Formulas!$B$2:$B$3001,$A137))</f>
        <v>0</v>
      </c>
      <c r="U137" s="21" t="n">
        <f aca="false">IF(OR($A137="",U$4=""),0,COUNTIFS(Formulas!$A$2:$A$3001,U$4,Formulas!$B$2:$B$3001,$A137))</f>
        <v>0</v>
      </c>
      <c r="V137" s="21" t="n">
        <f aca="false">IF(OR($A137="",V$4=""),0,COUNTIFS(Formulas!$A$2:$A$3001,V$4,Formulas!$B$2:$B$3001,$A137))</f>
        <v>0</v>
      </c>
      <c r="W137" s="21" t="n">
        <f aca="false">IF(OR($A137="",W$4=""),0,COUNTIFS(Formulas!$A$2:$A$3001,W$4,Formulas!$B$2:$B$3001,$A137))</f>
        <v>0</v>
      </c>
      <c r="X137" s="21" t="n">
        <f aca="false">IF(OR($A137="",X$4=""),0,COUNTIFS(Formulas!$A$2:$A$3001,X$4,Formulas!$B$2:$B$3001,$A137))</f>
        <v>0</v>
      </c>
      <c r="Y137" s="21" t="n">
        <f aca="false">IF(OR($A137="",Y$4=""),0,COUNTIFS(Formulas!$A$2:$A$3001,Y$4,Formulas!$B$2:$B$3001,$A137))</f>
        <v>0</v>
      </c>
      <c r="Z137" s="21" t="n">
        <f aca="false">IF(OR($A137="",Z$4=""),0,COUNTIFS(Formulas!$A$2:$A$3001,Z$4,Formulas!$B$2:$B$3001,$A137))</f>
        <v>0</v>
      </c>
      <c r="AA137" s="21" t="n">
        <f aca="false">IF(OR($A137="",AA$4=""),0,COUNTIFS(Formulas!$A$2:$A$3001,AA$4,Formulas!$B$2:$B$3001,$A137))</f>
        <v>0</v>
      </c>
      <c r="AB137" s="21" t="n">
        <f aca="false">IF(OR($A137="",AB$4=""),0,COUNTIFS(Formulas!$A$2:$A$3001,AB$4,Formulas!$B$2:$B$3001,$A137))</f>
        <v>1</v>
      </c>
      <c r="AC137" s="21" t="n">
        <f aca="false">IF(OR($A137="",AC$4=""),0,COUNTIFS(Formulas!$A$2:$A$3001,AC$4,Formulas!$B$2:$B$3001,$A137))</f>
        <v>0</v>
      </c>
      <c r="AD137" s="21" t="n">
        <f aca="false">IF(OR($A137="",AD$4=""),0,COUNTIFS(Formulas!$A$2:$A$3001,AD$4,Formulas!$B$2:$B$3001,$A137))</f>
        <v>0</v>
      </c>
      <c r="AE137" s="21" t="n">
        <f aca="false">IF(OR($A137="",AE$4=""),0,COUNTIFS(Formulas!$A$2:$A$3001,AE$4,Formulas!$B$2:$B$3001,$A137))</f>
        <v>0</v>
      </c>
      <c r="AF137" s="21" t="n">
        <f aca="false">IF(OR($A137="",AF$4=""),0,COUNTIFS(Formulas!$A$2:$A$3001,AF$4,Formulas!$B$2:$B$3001,$A137))</f>
        <v>0</v>
      </c>
      <c r="AG137" s="21" t="n">
        <f aca="false">IF(OR($A137="",AG$4=""),0,COUNTIFS(Formulas!$A$2:$A$3001,AG$4,Formulas!$B$2:$B$3001,$A137))</f>
        <v>0</v>
      </c>
      <c r="AH137" s="21" t="n">
        <f aca="false">IF(OR($A137="",AH$4=""),0,COUNTIFS(Formulas!$A$2:$A$3001,AH$4,Formulas!$B$2:$B$3001,$A137))</f>
        <v>0</v>
      </c>
      <c r="AI137" s="21" t="n">
        <f aca="false">IF(OR($A137="",AI$4=""),0,COUNTIFS(Formulas!$A$2:$A$3001,AI$4,Formulas!$B$2:$B$3001,$A137))</f>
        <v>0</v>
      </c>
      <c r="AJ137" s="21" t="n">
        <f aca="false">IF(OR($A137="",AJ$4=""),0,COUNTIFS(Formulas!$A$2:$A$3001,AJ$4,Formulas!$B$2:$B$3001,$A137))</f>
        <v>0</v>
      </c>
      <c r="AK137" s="21" t="n">
        <f aca="false">IF(OR($A137="",AK$4=""),0,COUNTIFS(Formulas!$A$2:$A$3001,AK$4,Formulas!$B$2:$B$3001,$A137))</f>
        <v>0</v>
      </c>
      <c r="AL137" s="21" t="n">
        <f aca="false">IF(OR($A137="",AL$4=""),0,COUNTIFS(Formulas!$A$2:$A$3001,AL$4,Formulas!$B$2:$B$3001,$A137))</f>
        <v>0</v>
      </c>
      <c r="AM137" s="21" t="n">
        <f aca="false">IF(OR($A137="",AM$4=""),0,COUNTIFS(Formulas!$A$2:$A$3001,AM$4,Formulas!$B$2:$B$3001,$A137))</f>
        <v>0</v>
      </c>
      <c r="AN137" s="21" t="n">
        <f aca="false">IF(OR($A137="",AN$4=""),0,COUNTIFS(Formulas!$A$2:$A$3001,AN$4,Formulas!$B$2:$B$3001,$A137))</f>
        <v>0</v>
      </c>
      <c r="AO137" s="21" t="n">
        <f aca="false">IF(OR($A137="",AO$4=""),0,COUNTIFS(Formulas!$A$2:$A$3001,AO$4,Formulas!$B$2:$B$3001,$A137))</f>
        <v>0</v>
      </c>
      <c r="AP137" s="21" t="n">
        <f aca="false">IF(OR($A137="",AP$4=""),0,COUNTIFS(Formulas!$A$2:$A$3001,AP$4,Formulas!$B$2:$B$3001,$A137))</f>
        <v>0</v>
      </c>
      <c r="AQ137" s="21" t="n">
        <f aca="false">IF(OR($A137="",AQ$4=""),0,COUNTIFS(Formulas!$A$2:$A$3001,AQ$4,Formulas!$B$2:$B$3001,$A137))</f>
        <v>0</v>
      </c>
      <c r="AR137" s="21" t="n">
        <f aca="false">IF(OR($A137="",AR$4=""),0,COUNTIFS(Formulas!$A$2:$A$3001,AR$4,Formulas!$B$2:$B$3001,$A137))</f>
        <v>0</v>
      </c>
      <c r="AS137" s="21" t="n">
        <f aca="false">IF(OR($A137="",AS$4=""),0,COUNTIFS(Formulas!$A$2:$A$3001,AS$4,Formulas!$B$2:$B$3001,$A137))</f>
        <v>0</v>
      </c>
      <c r="AT137" s="21" t="n">
        <f aca="false">IF(OR($A137="",AT$4=""),0,COUNTIFS(Formulas!$A$2:$A$3001,AT$4,Formulas!$B$2:$B$3001,$A137))</f>
        <v>0</v>
      </c>
      <c r="AU137" s="21" t="n">
        <f aca="false">IF(OR($A137="",AU$4=""),0,COUNTIFS(Formulas!$A$2:$A$3001,AU$4,Formulas!$B$2:$B$3001,$A137))</f>
        <v>0</v>
      </c>
      <c r="AV137" s="21" t="n">
        <f aca="false">IF(OR($A137="",AV$4=""),0,COUNTIFS(Formulas!$A$2:$A$3001,AV$4,Formulas!$B$2:$B$3001,$A137))</f>
        <v>0</v>
      </c>
      <c r="AW137" s="21" t="n">
        <f aca="false">IF(OR($A137="",AW$4=""),0,COUNTIFS(Formulas!$A$2:$A$3001,AW$4,Formulas!$B$2:$B$3001,$A137))</f>
        <v>0</v>
      </c>
      <c r="AX137" s="21" t="n">
        <f aca="false">IF(OR($A137="",AX$4=""),0,COUNTIFS(Formulas!$A$2:$A$3001,AX$4,Formulas!$B$2:$B$3001,$A137))</f>
        <v>0</v>
      </c>
      <c r="AY137" s="21" t="n">
        <f aca="false">IF(OR($A137="",AY$4=""),0,COUNTIFS(Formulas!$A$2:$A$3001,AY$4,Formulas!$B$2:$B$3001,$A137))</f>
        <v>0</v>
      </c>
      <c r="AZ137" s="21" t="n">
        <f aca="false">IF(OR($A137="",AZ$4=""),0,COUNTIFS(Formulas!$A$2:$A$3001,AZ$4,Formulas!$B$2:$B$3001,$A137))</f>
        <v>0</v>
      </c>
      <c r="BA137" s="21" t="n">
        <f aca="false">IF(OR($A137="",BA$4=""),0,COUNTIFS(Formulas!$A$2:$A$3001,BA$4,Formulas!$B$2:$B$3001,$A137))</f>
        <v>0</v>
      </c>
      <c r="BB137" s="21" t="n">
        <f aca="false">IF(OR($A137="",BB$4=""),0,COUNTIFS(Formulas!$A$2:$A$3001,BB$4,Formulas!$B$2:$B$3001,$A137))</f>
        <v>0</v>
      </c>
      <c r="BC137" s="21" t="n">
        <f aca="false">IF(OR($A137="",BC$4=""),0,COUNTIFS(Formulas!$A$2:$A$3001,BC$4,Formulas!$B$2:$B$3001,$A137))</f>
        <v>0</v>
      </c>
      <c r="BD137" s="21" t="n">
        <f aca="false">IF(OR($A137="",BD$4=""),0,COUNTIFS(Formulas!$A$2:$A$3001,BD$4,Formulas!$B$2:$B$3001,$A137))</f>
        <v>0</v>
      </c>
      <c r="BE137" s="21" t="n">
        <f aca="false">IF(OR($A137="",BE$4=""),0,COUNTIFS(Formulas!$A$2:$A$3001,BE$4,Formulas!$B$2:$B$3001,$A137))</f>
        <v>0</v>
      </c>
      <c r="BF137" s="21" t="n">
        <f aca="false">IF(OR($A137="",BF$4=""),0,COUNTIFS(Formulas!$A$2:$A$3001,BF$4,Formulas!$B$2:$B$3001,$A137))</f>
        <v>0</v>
      </c>
      <c r="BG137" s="21" t="n">
        <f aca="false">IF(OR($A137="",BG$4=""),0,COUNTIFS(Formulas!$A$2:$A$3001,BG$4,Formulas!$B$2:$B$3001,$A137))</f>
        <v>0</v>
      </c>
      <c r="BH137" s="21" t="n">
        <f aca="false">IF(OR($A137="",BH$4=""),0,COUNTIFS(Formulas!$A$2:$A$3001,BH$4,Formulas!$B$2:$B$3001,$A137))</f>
        <v>0</v>
      </c>
      <c r="BI137" s="21" t="n">
        <f aca="false">IF(OR($A137="",BI$4=""),0,COUNTIFS(Formulas!$A$2:$A$3001,BI$4,Formulas!$B$2:$B$3001,$A137))</f>
        <v>0</v>
      </c>
      <c r="BJ137" s="21" t="n">
        <f aca="false">IF(OR($A137="",BJ$4=""),0,COUNTIFS(Formulas!$A$2:$A$3001,BJ$4,Formulas!$B$2:$B$3001,$A137))</f>
        <v>0</v>
      </c>
      <c r="BK137" s="21" t="n">
        <f aca="false">IF(OR($A137="",BK$4=""),0,COUNTIFS(Formulas!$A$2:$A$3001,BK$4,Formulas!$B$2:$B$3001,$A137))</f>
        <v>0</v>
      </c>
      <c r="BL137" s="21" t="n">
        <f aca="false">IF(OR($A137="",BL$4=""),0,COUNTIFS(Formulas!$A$2:$A$3001,BL$4,Formulas!$B$2:$B$3001,$A137))</f>
        <v>0</v>
      </c>
      <c r="BM137" s="21" t="n">
        <f aca="false">IF(OR($A137="",BM$4=""),0,COUNTIFS(Formulas!$A$2:$A$3001,BM$4,Formulas!$B$2:$B$3001,$A137))</f>
        <v>0</v>
      </c>
      <c r="BN137" s="21" t="n">
        <f aca="false">IF(OR($A137="",BN$4=""),0,COUNTIFS(Formulas!$A$2:$A$3001,BN$4,Formulas!$B$2:$B$3001,$A137))</f>
        <v>0</v>
      </c>
      <c r="BO137" s="21" t="n">
        <f aca="false">IF(OR($A137="",BO$4=""),0,COUNTIFS(Formulas!$A$2:$A$3001,BO$4,Formulas!$B$2:$B$3001,$A137))</f>
        <v>0</v>
      </c>
      <c r="BP137" s="21" t="n">
        <f aca="false">IF(OR($A137="",BP$4=""),0,COUNTIFS(Formulas!$A$2:$A$3001,BP$4,Formulas!$B$2:$B$3001,$A137))</f>
        <v>0</v>
      </c>
      <c r="BQ137" s="21" t="n">
        <f aca="false">IF(OR($A137="",BQ$4=""),0,COUNTIFS(Formulas!$A$2:$A$3001,BQ$4,Formulas!$B$2:$B$3001,$A137))</f>
        <v>0</v>
      </c>
      <c r="BR137" s="21" t="n">
        <f aca="false">IF(OR($A137="",BR$4=""),0,COUNTIFS(Formulas!$A$2:$A$3001,BR$4,Formulas!$B$2:$B$3001,$A137))</f>
        <v>0</v>
      </c>
      <c r="BS137" s="21" t="n">
        <f aca="false">IF(OR($A137="",BS$4=""),0,COUNTIFS(Formulas!$A$2:$A$3001,BS$4,Formulas!$B$2:$B$3001,$A137))</f>
        <v>0</v>
      </c>
      <c r="BT137" s="21" t="n">
        <f aca="false">IF(OR($A137="",BT$4=""),0,COUNTIFS(Formulas!$A$2:$A$3001,BT$4,Formulas!$B$2:$B$3001,$A137))</f>
        <v>0</v>
      </c>
      <c r="BU137" s="21" t="n">
        <f aca="false">IF(OR($A137="",BU$4=""),0,COUNTIFS(Formulas!$A$2:$A$3001,BU$4,Formulas!$B$2:$B$3001,$A137))</f>
        <v>0</v>
      </c>
      <c r="BV137" s="21" t="n">
        <f aca="false">IF(OR($A137="",BV$4=""),0,COUNTIFS(Formulas!$A$2:$A$3001,BV$4,Formulas!$B$2:$B$3001,$A137))</f>
        <v>0</v>
      </c>
      <c r="BW137" s="21" t="n">
        <f aca="false">IF(OR($A137="",BW$4=""),0,COUNTIFS(Formulas!$A$2:$A$3001,BW$4,Formulas!$B$2:$B$3001,$A137))</f>
        <v>0</v>
      </c>
      <c r="BX137" s="21" t="n">
        <f aca="false">IF(OR($A137="",BX$4=""),0,COUNTIFS(Formulas!$A$2:$A$3001,BX$4,Formulas!$B$2:$B$3001,$A137))</f>
        <v>0</v>
      </c>
      <c r="BY137" s="21" t="n">
        <f aca="false">IF(OR($A137="",BY$4=""),0,COUNTIFS(Formulas!$A$2:$A$3001,BY$4,Formulas!$B$2:$B$3001,$A137))</f>
        <v>0</v>
      </c>
      <c r="BZ137" s="21" t="n">
        <f aca="false">IF(OR($A137="",BZ$4=""),0,COUNTIFS(Formulas!$A$2:$A$3001,BZ$4,Formulas!$B$2:$B$3001,$A137))</f>
        <v>0</v>
      </c>
      <c r="CA137" s="21" t="n">
        <f aca="false">IF(OR($A137="",CA$4=""),0,COUNTIFS(Formulas!$A$2:$A$3001,CA$4,Formulas!$B$2:$B$3001,$A137))</f>
        <v>0</v>
      </c>
      <c r="CB137" s="21" t="n">
        <f aca="false">IF(OR($A137="",CB$4=""),0,COUNTIFS(Formulas!$A$2:$A$3001,CB$4,Formulas!$B$2:$B$3001,$A137))</f>
        <v>0</v>
      </c>
      <c r="CC137" s="21" t="n">
        <f aca="false">IF(OR($A137="",CC$4=""),0,COUNTIFS(Formulas!$A$2:$A$3001,CC$4,Formulas!$B$2:$B$3001,$A137))</f>
        <v>0</v>
      </c>
      <c r="CD137" s="21" t="n">
        <f aca="false">IF(OR($A137="",CD$4=""),0,COUNTIFS(Formulas!$A$2:$A$3001,CD$4,Formulas!$B$2:$B$3001,$A137))</f>
        <v>0</v>
      </c>
      <c r="CE137" s="21" t="n">
        <f aca="false">IF(OR($A137="",CE$4=""),0,COUNTIFS(Formulas!$A$2:$A$3001,CE$4,Formulas!$B$2:$B$3001,$A137))</f>
        <v>0</v>
      </c>
      <c r="CF137" s="21" t="n">
        <f aca="false">IF(OR($A137="",CF$4=""),0,COUNTIFS(Formulas!$A$2:$A$3001,CF$4,Formulas!$B$2:$B$3001,$A137))</f>
        <v>0</v>
      </c>
      <c r="CG137" s="21" t="n">
        <f aca="false">IF(OR($A137="",CG$4=""),0,COUNTIFS(Formulas!$A$2:$A$3001,CG$4,Formulas!$B$2:$B$3001,$A137))</f>
        <v>0</v>
      </c>
      <c r="CH137" s="21" t="n">
        <f aca="false">IF(OR($A137="",CH$4=""),0,COUNTIFS(Formulas!$A$2:$A$3001,CH$4,Formulas!$B$2:$B$3001,$A137))</f>
        <v>0</v>
      </c>
      <c r="CI137" s="21" t="n">
        <f aca="false">IF(OR($A137="",CI$4=""),0,COUNTIFS(Formulas!$A$2:$A$3001,CI$4,Formulas!$B$2:$B$3001,$A137))</f>
        <v>0</v>
      </c>
      <c r="CJ137" s="21" t="n">
        <f aca="false">IF(OR($A137="",CJ$4=""),0,COUNTIFS(Formulas!$A$2:$A$3001,CJ$4,Formulas!$B$2:$B$3001,$A137))</f>
        <v>0</v>
      </c>
      <c r="CK137" s="21" t="n">
        <f aca="false">IF(OR($A137="",CK$4=""),0,COUNTIFS(Formulas!$A$2:$A$3001,CK$4,Formulas!$B$2:$B$3001,$A137))</f>
        <v>0</v>
      </c>
      <c r="CL137" s="21" t="n">
        <f aca="false">IF(OR($A137="",CL$4=""),0,COUNTIFS(Formulas!$A$2:$A$3001,CL$4,Formulas!$B$2:$B$3001,$A137))</f>
        <v>0</v>
      </c>
      <c r="CM137" s="21" t="n">
        <f aca="false">IF(OR($A137="",CM$4=""),0,COUNTIFS(Formulas!$A$2:$A$3001,CM$4,Formulas!$B$2:$B$3001,$A137))</f>
        <v>0</v>
      </c>
      <c r="CN137" s="21" t="n">
        <f aca="false">IF(OR($A137="",CN$4=""),0,COUNTIFS(Formulas!$A$2:$A$3001,CN$4,Formulas!$B$2:$B$3001,$A137))</f>
        <v>0</v>
      </c>
      <c r="CO137" s="21" t="n">
        <f aca="false">IF(OR($A137="",CO$4=""),0,COUNTIFS(Formulas!$A$2:$A$3001,CO$4,Formulas!$B$2:$B$3001,$A137))</f>
        <v>0</v>
      </c>
      <c r="CP137" s="21" t="n">
        <f aca="false">IF(OR($A137="",CP$4=""),0,COUNTIFS(Formulas!$A$2:$A$3001,CP$4,Formulas!$B$2:$B$3001,$A137))</f>
        <v>0</v>
      </c>
      <c r="CQ137" s="21" t="n">
        <f aca="false">IF(OR($A137="",CQ$4=""),0,COUNTIFS(Formulas!$A$2:$A$3001,CQ$4,Formulas!$B$2:$B$3001,$A137))</f>
        <v>0</v>
      </c>
      <c r="CR137" s="21" t="n">
        <f aca="false">IF(OR($A137="",CR$4=""),0,COUNTIFS(Formulas!$A$2:$A$3001,CR$4,Formulas!$B$2:$B$3001,$A137))</f>
        <v>0</v>
      </c>
      <c r="CS137" s="21" t="n">
        <f aca="false">IF(OR($A137="",CS$4=""),0,COUNTIFS(Formulas!$A$2:$A$3001,CS$4,Formulas!$B$2:$B$3001,$A137))</f>
        <v>0</v>
      </c>
      <c r="CT137" s="21" t="n">
        <f aca="false">IF(OR($A137="",CT$4=""),0,COUNTIFS(Formulas!$A$2:$A$3001,CT$4,Formulas!$B$2:$B$3001,$A137))</f>
        <v>0</v>
      </c>
      <c r="CU137" s="21" t="n">
        <f aca="false">IF(OR($A137="",CU$4=""),0,COUNTIFS(Formulas!$A$2:$A$3001,CU$4,Formulas!$B$2:$B$3001,$A137))</f>
        <v>0</v>
      </c>
      <c r="CV137" s="21" t="n">
        <f aca="false">IF(OR($A137="",CV$4=""),0,COUNTIFS(Formulas!$A$2:$A$3001,CV$4,Formulas!$B$2:$B$3001,$A137))</f>
        <v>0</v>
      </c>
      <c r="CW137" s="21" t="n">
        <f aca="false">IF(OR($A137="",CW$4=""),0,COUNTIFS(Formulas!$A$2:$A$3001,CW$4,Formulas!$B$2:$B$3001,$A137))</f>
        <v>0</v>
      </c>
      <c r="CX137" s="21" t="n">
        <f aca="false">IF(OR($A137="",CX$4=""),0,COUNTIFS(Formulas!$A$2:$A$3001,CX$4,Formulas!$B$2:$B$3001,$A137))</f>
        <v>0</v>
      </c>
      <c r="CY137" s="21" t="n">
        <f aca="false">IF(OR($A137="",CY$4=""),0,COUNTIFS(Formulas!$A$2:$A$3001,CY$4,Formulas!$B$2:$B$3001,$A137))</f>
        <v>0</v>
      </c>
      <c r="CZ137" s="21" t="n">
        <f aca="false">IF(OR($A137="",CZ$4=""),0,COUNTIFS(Formulas!$A$2:$A$3001,CZ$4,Formulas!$B$2:$B$3001,$A137))</f>
        <v>0</v>
      </c>
      <c r="DA137" s="21" t="n">
        <f aca="false">IF(OR($A137="",DA$4=""),0,COUNTIFS(Formulas!$A$2:$A$3001,DA$4,Formulas!$B$2:$B$3001,$A137))</f>
        <v>0</v>
      </c>
      <c r="DB137" s="21" t="n">
        <f aca="false">IF(OR($A137="",DB$4=""),0,COUNTIFS(Formulas!$A$2:$A$3001,DB$4,Formulas!$B$2:$B$3001,$A137))</f>
        <v>0</v>
      </c>
      <c r="DC137" s="21" t="n">
        <f aca="false">IF(OR($A137="",DC$4=""),0,COUNTIFS(Formulas!$A$2:$A$3001,DC$4,Formulas!$B$2:$B$3001,$A137))</f>
        <v>0</v>
      </c>
      <c r="DD137" s="21" t="n">
        <f aca="false">IF(OR($A137="",DD$4=""),0,COUNTIFS(Formulas!$A$2:$A$3001,DD$4,Formulas!$B$2:$B$3001,$A137))</f>
        <v>0</v>
      </c>
      <c r="DE137" s="21" t="n">
        <f aca="false">IF(OR($A137="",DE$4=""),0,COUNTIFS(Formulas!$A$2:$A$3001,DE$4,Formulas!$B$2:$B$3001,$A137))</f>
        <v>0</v>
      </c>
      <c r="DF137" s="21" t="n">
        <f aca="false">IF(OR($A137="",DF$4=""),0,COUNTIFS(Formulas!$A$2:$A$3001,DF$4,Formulas!$B$2:$B$3001,$A137))</f>
        <v>0</v>
      </c>
      <c r="DG137" s="21" t="n">
        <f aca="false">IF(OR($A137="",DG$4=""),0,COUNTIFS(Formulas!$A$2:$A$3001,DG$4,Formulas!$B$2:$B$3001,$A137))</f>
        <v>0</v>
      </c>
      <c r="DH137" s="21" t="n">
        <f aca="false">IF(OR($A137="",DH$4=""),0,COUNTIFS(Formulas!$A$2:$A$3001,DH$4,Formulas!$B$2:$B$3001,$A137))</f>
        <v>0</v>
      </c>
      <c r="DI137" s="21" t="n">
        <f aca="false">IF(OR($A137="",DI$4=""),0,COUNTIFS(Formulas!$A$2:$A$3001,DI$4,Formulas!$B$2:$B$3001,$A137))</f>
        <v>0</v>
      </c>
      <c r="DJ137" s="21" t="n">
        <f aca="false">IF(OR($A137="",DJ$4=""),0,COUNTIFS(Formulas!$A$2:$A$3001,DJ$4,Formulas!$B$2:$B$3001,$A137))</f>
        <v>0</v>
      </c>
      <c r="DK137" s="21" t="n">
        <f aca="false">IF(OR($A137="",DK$4=""),0,COUNTIFS(Formulas!$A$2:$A$3001,DK$4,Formulas!$B$2:$B$3001,$A137))</f>
        <v>0</v>
      </c>
      <c r="DL137" s="21" t="n">
        <f aca="false">IF(OR($A137="",DL$4=""),0,COUNTIFS(Formulas!$A$2:$A$3001,DL$4,Formulas!$B$2:$B$3001,$A137))</f>
        <v>0</v>
      </c>
      <c r="DM137" s="21" t="n">
        <f aca="false">IF(OR($A137="",DM$4=""),0,COUNTIFS(Formulas!$A$2:$A$3001,DM$4,Formulas!$B$2:$B$3001,$A137))</f>
        <v>0</v>
      </c>
      <c r="DN137" s="21" t="n">
        <f aca="false">IF(OR($A137="",DN$4=""),0,COUNTIFS(Formulas!$A$2:$A$3001,DN$4,Formulas!$B$2:$B$3001,$A137))</f>
        <v>0</v>
      </c>
      <c r="DO137" s="21" t="n">
        <f aca="false">IF(OR($A137="",DO$4=""),0,COUNTIFS(Formulas!$A$2:$A$3001,DO$4,Formulas!$B$2:$B$3001,$A137))</f>
        <v>0</v>
      </c>
      <c r="DP137" s="21" t="n">
        <f aca="false">IF(OR($A137="",DP$4=""),0,COUNTIFS(Formulas!$A$2:$A$3001,DP$4,Formulas!$B$2:$B$3001,$A137))</f>
        <v>0</v>
      </c>
      <c r="DQ137" s="21" t="n">
        <f aca="false">IF(OR($A137="",DQ$4=""),0,COUNTIFS(Formulas!$A$2:$A$3001,DQ$4,Formulas!$B$2:$B$3001,$A137))</f>
        <v>0</v>
      </c>
      <c r="DR137" s="21" t="n">
        <f aca="false">IF(OR($A137="",DR$4=""),0,COUNTIFS(Formulas!$A$2:$A$3001,DR$4,Formulas!$B$2:$B$3001,$A137))</f>
        <v>0</v>
      </c>
      <c r="DS137" s="21" t="n">
        <f aca="false">IF(OR($A137="",DS$4=""),0,COUNTIFS(Formulas!$A$2:$A$3001,DS$4,Formulas!$B$2:$B$3001,$A137))</f>
        <v>0</v>
      </c>
      <c r="DT137" s="21" t="n">
        <f aca="false">IF(OR($A137="",DT$4=""),0,COUNTIFS(Formulas!$A$2:$A$3001,DT$4,Formulas!$B$2:$B$3001,$A137))</f>
        <v>0</v>
      </c>
      <c r="DU137" s="21" t="n">
        <f aca="false">IF(OR($A137="",DU$4=""),0,COUNTIFS(Formulas!$A$2:$A$3001,DU$4,Formulas!$B$2:$B$3001,$A137))</f>
        <v>0</v>
      </c>
      <c r="DV137" s="21" t="n">
        <f aca="false">IF(OR($A137="",DV$4=""),0,COUNTIFS(Formulas!$A$2:$A$3001,DV$4,Formulas!$B$2:$B$3001,$A137))</f>
        <v>0</v>
      </c>
      <c r="DW137" s="21" t="n">
        <f aca="false">IF(OR($A137="",DW$4=""),0,COUNTIFS(Formulas!$A$2:$A$3001,DW$4,Formulas!$B$2:$B$3001,$A137))</f>
        <v>0</v>
      </c>
      <c r="DX137" s="21" t="n">
        <f aca="false">IF(OR($A137="",DX$4=""),0,COUNTIFS(Formulas!$A$2:$A$3001,DX$4,Formulas!$B$2:$B$3001,$A137))</f>
        <v>0</v>
      </c>
      <c r="DY137" s="21" t="n">
        <f aca="false">IF(OR($A137="",DY$4=""),0,COUNTIFS(Formulas!$A$2:$A$3001,DY$4,Formulas!$B$2:$B$3001,$A137))</f>
        <v>0</v>
      </c>
      <c r="DZ137" s="21" t="n">
        <f aca="false">IF(OR($A137="",DZ$4=""),0,COUNTIFS(Formulas!$A$2:$A$3001,DZ$4,Formulas!$B$2:$B$3001,$A137))</f>
        <v>0</v>
      </c>
      <c r="EA137" s="21" t="n">
        <f aca="false">IF(OR($A137="",EA$4=""),0,COUNTIFS(Formulas!$A$2:$A$3001,EA$4,Formulas!$B$2:$B$3001,$A137))</f>
        <v>0</v>
      </c>
      <c r="EB137" s="21" t="n">
        <f aca="false">IF(OR($A137="",EB$4=""),0,COUNTIFS(Formulas!$A$2:$A$3001,EB$4,Formulas!$B$2:$B$3001,$A137))</f>
        <v>0</v>
      </c>
      <c r="EC137" s="21" t="n">
        <f aca="false">IF(OR($A137="",EC$4=""),0,COUNTIFS(Formulas!$A$2:$A$3001,EC$4,Formulas!$B$2:$B$3001,$A137))</f>
        <v>0</v>
      </c>
      <c r="ED137" s="21" t="n">
        <f aca="false">IF(OR($A137="",ED$4=""),0,COUNTIFS(Formulas!$A$2:$A$3001,ED$4,Formulas!$B$2:$B$3001,$A137))</f>
        <v>0</v>
      </c>
      <c r="EE137" s="21" t="n">
        <f aca="false">IF(OR($A137="",EE$4=""),0,COUNTIFS(Formulas!$A$2:$A$3001,EE$4,Formulas!$B$2:$B$3001,$A137))</f>
        <v>0</v>
      </c>
      <c r="EF137" s="21" t="n">
        <f aca="false">IF(OR($A137="",EF$4=""),0,COUNTIFS(Formulas!$A$2:$A$3001,EF$4,Formulas!$B$2:$B$3001,$A137))</f>
        <v>0</v>
      </c>
      <c r="EG137" s="21" t="n">
        <f aca="false">IF(OR($A137="",EG$4=""),0,COUNTIFS(Formulas!$A$2:$A$3001,EG$4,Formulas!$B$2:$B$3001,$A137))</f>
        <v>0</v>
      </c>
      <c r="EH137" s="21" t="n">
        <f aca="false">IF(OR($A137="",EH$4=""),0,COUNTIFS(Formulas!$A$2:$A$3001,EH$4,Formulas!$B$2:$B$3001,$A137))</f>
        <v>0</v>
      </c>
      <c r="EI137" s="21" t="n">
        <f aca="false">IF(OR($A137="",EI$4=""),0,COUNTIFS(Formulas!$A$2:$A$3001,EI$4,Formulas!$B$2:$B$3001,$A137))</f>
        <v>0</v>
      </c>
      <c r="EJ137" s="21" t="n">
        <f aca="false">IF(OR($A137="",EJ$4=""),0,COUNTIFS(Formulas!$A$2:$A$3001,EJ$4,Formulas!$B$2:$B$3001,$A137))</f>
        <v>0</v>
      </c>
      <c r="EK137" s="21" t="n">
        <f aca="false">IF(OR($A137="",EK$4=""),0,COUNTIFS(Formulas!$A$2:$A$3001,EK$4,Formulas!$B$2:$B$3001,$A137))</f>
        <v>0</v>
      </c>
      <c r="EL137" s="21" t="n">
        <f aca="false">IF(OR($A137="",EL$4=""),0,COUNTIFS(Formulas!$A$2:$A$3001,EL$4,Formulas!$B$2:$B$3001,$A137))</f>
        <v>0</v>
      </c>
      <c r="EM137" s="21" t="n">
        <f aca="false">IF(OR($A137="",EM$4=""),0,COUNTIFS(Formulas!$A$2:$A$3001,EM$4,Formulas!$B$2:$B$3001,$A137))</f>
        <v>0</v>
      </c>
      <c r="EN137" s="21" t="n">
        <f aca="false">IF(OR($A137="",EN$4=""),0,COUNTIFS(Formulas!$A$2:$A$3001,EN$4,Formulas!$B$2:$B$3001,$A137))</f>
        <v>0</v>
      </c>
      <c r="EO137" s="21" t="n">
        <f aca="false">IF(OR($A137="",EO$4=""),0,COUNTIFS(Formulas!$A$2:$A$3001,EO$4,Formulas!$B$2:$B$3001,$A137))</f>
        <v>0</v>
      </c>
      <c r="EP137" s="21" t="n">
        <f aca="false">IF(OR($A137="",EP$4=""),0,COUNTIFS(Formulas!$A$2:$A$3001,EP$4,Formulas!$B$2:$B$3001,$A137))</f>
        <v>0</v>
      </c>
      <c r="EQ137" s="21" t="n">
        <f aca="false">IF(OR($A137="",EQ$4=""),0,COUNTIFS(Formulas!$A$2:$A$3001,EQ$4,Formulas!$B$2:$B$3001,$A137))</f>
        <v>0</v>
      </c>
      <c r="ER137" s="21" t="n">
        <f aca="false">IF(OR($A137="",ER$4=""),0,COUNTIFS(Formulas!$A$2:$A$3001,ER$4,Formulas!$B$2:$B$3001,$A137))</f>
        <v>0</v>
      </c>
      <c r="ES137" s="21" t="n">
        <f aca="false">IF(OR($A137="",ES$4=""),0,COUNTIFS(Formulas!$A$2:$A$3001,ES$4,Formulas!$B$2:$B$3001,$A137))</f>
        <v>0</v>
      </c>
      <c r="ET137" s="21" t="n">
        <f aca="false">IF(OR($A137="",ET$4=""),0,COUNTIFS(Formulas!$A$2:$A$3001,ET$4,Formulas!$B$2:$B$3001,$A137))</f>
        <v>0</v>
      </c>
      <c r="EU137" s="21" t="n">
        <f aca="false">IF(OR($A137="",EU$4=""),0,COUNTIFS(Formulas!$A$2:$A$3001,EU$4,Formulas!$B$2:$B$3001,$A137))</f>
        <v>0</v>
      </c>
      <c r="EV137" s="21" t="n">
        <f aca="false">IF(OR($A137="",EV$4=""),0,COUNTIFS(Formulas!$A$2:$A$3001,EV$4,Formulas!$B$2:$B$3001,$A137))</f>
        <v>0</v>
      </c>
    </row>
    <row r="138" customFormat="false" ht="15" hidden="false" customHeight="false" outlineLevel="0" collapsed="false">
      <c r="A138" s="13" t="str">
        <f aca="false">IF(INDEX(Materials!$A$2:$A$301,134)="","",INDEX(Materials!$A$2:$A$301,134))</f>
        <v>Mint Flavour</v>
      </c>
      <c r="B138" s="19" t="n">
        <f aca="false">IF(A138="","",COUNTIF(C138:EV138,"&gt;0"))</f>
        <v>2</v>
      </c>
      <c r="C138" s="21" t="n">
        <f aca="false">IF(OR($A138="",C$4=""),0,COUNTIFS(Formulas!$A$2:$A$3001,C$4,Formulas!$B$2:$B$3001,$A138))</f>
        <v>0</v>
      </c>
      <c r="D138" s="21" t="n">
        <f aca="false">IF(OR($A138="",D$4=""),0,COUNTIFS(Formulas!$A$2:$A$3001,D$4,Formulas!$B$2:$B$3001,$A138))</f>
        <v>0</v>
      </c>
      <c r="E138" s="21" t="n">
        <f aca="false">IF(OR($A138="",E$4=""),0,COUNTIFS(Formulas!$A$2:$A$3001,E$4,Formulas!$B$2:$B$3001,$A138))</f>
        <v>0</v>
      </c>
      <c r="F138" s="21" t="n">
        <f aca="false">IF(OR($A138="",F$4=""),0,COUNTIFS(Formulas!$A$2:$A$3001,F$4,Formulas!$B$2:$B$3001,$A138))</f>
        <v>0</v>
      </c>
      <c r="G138" s="21" t="n">
        <f aca="false">IF(OR($A138="",G$4=""),0,COUNTIFS(Formulas!$A$2:$A$3001,G$4,Formulas!$B$2:$B$3001,$A138))</f>
        <v>0</v>
      </c>
      <c r="H138" s="21" t="n">
        <f aca="false">IF(OR($A138="",H$4=""),0,COUNTIFS(Formulas!$A$2:$A$3001,H$4,Formulas!$B$2:$B$3001,$A138))</f>
        <v>0</v>
      </c>
      <c r="I138" s="21" t="n">
        <f aca="false">IF(OR($A138="",I$4=""),0,COUNTIFS(Formulas!$A$2:$A$3001,I$4,Formulas!$B$2:$B$3001,$A138))</f>
        <v>0</v>
      </c>
      <c r="J138" s="21" t="n">
        <f aca="false">IF(OR($A138="",J$4=""),0,COUNTIFS(Formulas!$A$2:$A$3001,J$4,Formulas!$B$2:$B$3001,$A138))</f>
        <v>0</v>
      </c>
      <c r="K138" s="21" t="n">
        <f aca="false">IF(OR($A138="",K$4=""),0,COUNTIFS(Formulas!$A$2:$A$3001,K$4,Formulas!$B$2:$B$3001,$A138))</f>
        <v>0</v>
      </c>
      <c r="L138" s="21" t="n">
        <f aca="false">IF(OR($A138="",L$4=""),0,COUNTIFS(Formulas!$A$2:$A$3001,L$4,Formulas!$B$2:$B$3001,$A138))</f>
        <v>0</v>
      </c>
      <c r="M138" s="21" t="n">
        <f aca="false">IF(OR($A138="",M$4=""),0,COUNTIFS(Formulas!$A$2:$A$3001,M$4,Formulas!$B$2:$B$3001,$A138))</f>
        <v>0</v>
      </c>
      <c r="N138" s="21" t="n">
        <f aca="false">IF(OR($A138="",N$4=""),0,COUNTIFS(Formulas!$A$2:$A$3001,N$4,Formulas!$B$2:$B$3001,$A138))</f>
        <v>0</v>
      </c>
      <c r="O138" s="21" t="n">
        <f aca="false">IF(OR($A138="",O$4=""),0,COUNTIFS(Formulas!$A$2:$A$3001,O$4,Formulas!$B$2:$B$3001,$A138))</f>
        <v>0</v>
      </c>
      <c r="P138" s="21" t="n">
        <f aca="false">IF(OR($A138="",P$4=""),0,COUNTIFS(Formulas!$A$2:$A$3001,P$4,Formulas!$B$2:$B$3001,$A138))</f>
        <v>0</v>
      </c>
      <c r="Q138" s="21" t="n">
        <f aca="false">IF(OR($A138="",Q$4=""),0,COUNTIFS(Formulas!$A$2:$A$3001,Q$4,Formulas!$B$2:$B$3001,$A138))</f>
        <v>0</v>
      </c>
      <c r="R138" s="21" t="n">
        <f aca="false">IF(OR($A138="",R$4=""),0,COUNTIFS(Formulas!$A$2:$A$3001,R$4,Formulas!$B$2:$B$3001,$A138))</f>
        <v>0</v>
      </c>
      <c r="S138" s="21" t="n">
        <f aca="false">IF(OR($A138="",S$4=""),0,COUNTIFS(Formulas!$A$2:$A$3001,S$4,Formulas!$B$2:$B$3001,$A138))</f>
        <v>0</v>
      </c>
      <c r="T138" s="21" t="n">
        <f aca="false">IF(OR($A138="",T$4=""),0,COUNTIFS(Formulas!$A$2:$A$3001,T$4,Formulas!$B$2:$B$3001,$A138))</f>
        <v>0</v>
      </c>
      <c r="U138" s="21" t="n">
        <f aca="false">IF(OR($A138="",U$4=""),0,COUNTIFS(Formulas!$A$2:$A$3001,U$4,Formulas!$B$2:$B$3001,$A138))</f>
        <v>0</v>
      </c>
      <c r="V138" s="21" t="n">
        <f aca="false">IF(OR($A138="",V$4=""),0,COUNTIFS(Formulas!$A$2:$A$3001,V$4,Formulas!$B$2:$B$3001,$A138))</f>
        <v>0</v>
      </c>
      <c r="W138" s="21" t="n">
        <f aca="false">IF(OR($A138="",W$4=""),0,COUNTIFS(Formulas!$A$2:$A$3001,W$4,Formulas!$B$2:$B$3001,$A138))</f>
        <v>0</v>
      </c>
      <c r="X138" s="21" t="n">
        <f aca="false">IF(OR($A138="",X$4=""),0,COUNTIFS(Formulas!$A$2:$A$3001,X$4,Formulas!$B$2:$B$3001,$A138))</f>
        <v>0</v>
      </c>
      <c r="Y138" s="21" t="n">
        <f aca="false">IF(OR($A138="",Y$4=""),0,COUNTIFS(Formulas!$A$2:$A$3001,Y$4,Formulas!$B$2:$B$3001,$A138))</f>
        <v>0</v>
      </c>
      <c r="Z138" s="21" t="n">
        <f aca="false">IF(OR($A138="",Z$4=""),0,COUNTIFS(Formulas!$A$2:$A$3001,Z$4,Formulas!$B$2:$B$3001,$A138))</f>
        <v>0</v>
      </c>
      <c r="AA138" s="21" t="n">
        <f aca="false">IF(OR($A138="",AA$4=""),0,COUNTIFS(Formulas!$A$2:$A$3001,AA$4,Formulas!$B$2:$B$3001,$A138))</f>
        <v>0</v>
      </c>
      <c r="AB138" s="21" t="n">
        <f aca="false">IF(OR($A138="",AB$4=""),0,COUNTIFS(Formulas!$A$2:$A$3001,AB$4,Formulas!$B$2:$B$3001,$A138))</f>
        <v>0</v>
      </c>
      <c r="AC138" s="21" t="n">
        <f aca="false">IF(OR($A138="",AC$4=""),0,COUNTIFS(Formulas!$A$2:$A$3001,AC$4,Formulas!$B$2:$B$3001,$A138))</f>
        <v>0</v>
      </c>
      <c r="AD138" s="21" t="n">
        <f aca="false">IF(OR($A138="",AD$4=""),0,COUNTIFS(Formulas!$A$2:$A$3001,AD$4,Formulas!$B$2:$B$3001,$A138))</f>
        <v>0</v>
      </c>
      <c r="AE138" s="21" t="n">
        <f aca="false">IF(OR($A138="",AE$4=""),0,COUNTIFS(Formulas!$A$2:$A$3001,AE$4,Formulas!$B$2:$B$3001,$A138))</f>
        <v>0</v>
      </c>
      <c r="AF138" s="21" t="n">
        <f aca="false">IF(OR($A138="",AF$4=""),0,COUNTIFS(Formulas!$A$2:$A$3001,AF$4,Formulas!$B$2:$B$3001,$A138))</f>
        <v>0</v>
      </c>
      <c r="AG138" s="21" t="n">
        <f aca="false">IF(OR($A138="",AG$4=""),0,COUNTIFS(Formulas!$A$2:$A$3001,AG$4,Formulas!$B$2:$B$3001,$A138))</f>
        <v>0</v>
      </c>
      <c r="AH138" s="21" t="n">
        <f aca="false">IF(OR($A138="",AH$4=""),0,COUNTIFS(Formulas!$A$2:$A$3001,AH$4,Formulas!$B$2:$B$3001,$A138))</f>
        <v>0</v>
      </c>
      <c r="AI138" s="21" t="n">
        <f aca="false">IF(OR($A138="",AI$4=""),0,COUNTIFS(Formulas!$A$2:$A$3001,AI$4,Formulas!$B$2:$B$3001,$A138))</f>
        <v>0</v>
      </c>
      <c r="AJ138" s="21" t="n">
        <f aca="false">IF(OR($A138="",AJ$4=""),0,COUNTIFS(Formulas!$A$2:$A$3001,AJ$4,Formulas!$B$2:$B$3001,$A138))</f>
        <v>0</v>
      </c>
      <c r="AK138" s="21" t="n">
        <f aca="false">IF(OR($A138="",AK$4=""),0,COUNTIFS(Formulas!$A$2:$A$3001,AK$4,Formulas!$B$2:$B$3001,$A138))</f>
        <v>0</v>
      </c>
      <c r="AL138" s="21" t="n">
        <f aca="false">IF(OR($A138="",AL$4=""),0,COUNTIFS(Formulas!$A$2:$A$3001,AL$4,Formulas!$B$2:$B$3001,$A138))</f>
        <v>0</v>
      </c>
      <c r="AM138" s="21" t="n">
        <f aca="false">IF(OR($A138="",AM$4=""),0,COUNTIFS(Formulas!$A$2:$A$3001,AM$4,Formulas!$B$2:$B$3001,$A138))</f>
        <v>0</v>
      </c>
      <c r="AN138" s="21" t="n">
        <f aca="false">IF(OR($A138="",AN$4=""),0,COUNTIFS(Formulas!$A$2:$A$3001,AN$4,Formulas!$B$2:$B$3001,$A138))</f>
        <v>0</v>
      </c>
      <c r="AO138" s="21" t="n">
        <f aca="false">IF(OR($A138="",AO$4=""),0,COUNTIFS(Formulas!$A$2:$A$3001,AO$4,Formulas!$B$2:$B$3001,$A138))</f>
        <v>0</v>
      </c>
      <c r="AP138" s="21" t="n">
        <f aca="false">IF(OR($A138="",AP$4=""),0,COUNTIFS(Formulas!$A$2:$A$3001,AP$4,Formulas!$B$2:$B$3001,$A138))</f>
        <v>0</v>
      </c>
      <c r="AQ138" s="21" t="n">
        <f aca="false">IF(OR($A138="",AQ$4=""),0,COUNTIFS(Formulas!$A$2:$A$3001,AQ$4,Formulas!$B$2:$B$3001,$A138))</f>
        <v>0</v>
      </c>
      <c r="AR138" s="21" t="n">
        <f aca="false">IF(OR($A138="",AR$4=""),0,COUNTIFS(Formulas!$A$2:$A$3001,AR$4,Formulas!$B$2:$B$3001,$A138))</f>
        <v>0</v>
      </c>
      <c r="AS138" s="21" t="n">
        <f aca="false">IF(OR($A138="",AS$4=""),0,COUNTIFS(Formulas!$A$2:$A$3001,AS$4,Formulas!$B$2:$B$3001,$A138))</f>
        <v>0</v>
      </c>
      <c r="AT138" s="21" t="n">
        <f aca="false">IF(OR($A138="",AT$4=""),0,COUNTIFS(Formulas!$A$2:$A$3001,AT$4,Formulas!$B$2:$B$3001,$A138))</f>
        <v>0</v>
      </c>
      <c r="AU138" s="21" t="n">
        <f aca="false">IF(OR($A138="",AU$4=""),0,COUNTIFS(Formulas!$A$2:$A$3001,AU$4,Formulas!$B$2:$B$3001,$A138))</f>
        <v>0</v>
      </c>
      <c r="AV138" s="21" t="n">
        <f aca="false">IF(OR($A138="",AV$4=""),0,COUNTIFS(Formulas!$A$2:$A$3001,AV$4,Formulas!$B$2:$B$3001,$A138))</f>
        <v>0</v>
      </c>
      <c r="AW138" s="21" t="n">
        <f aca="false">IF(OR($A138="",AW$4=""),0,COUNTIFS(Formulas!$A$2:$A$3001,AW$4,Formulas!$B$2:$B$3001,$A138))</f>
        <v>0</v>
      </c>
      <c r="AX138" s="21" t="n">
        <f aca="false">IF(OR($A138="",AX$4=""),0,COUNTIFS(Formulas!$A$2:$A$3001,AX$4,Formulas!$B$2:$B$3001,$A138))</f>
        <v>0</v>
      </c>
      <c r="AY138" s="21" t="n">
        <f aca="false">IF(OR($A138="",AY$4=""),0,COUNTIFS(Formulas!$A$2:$A$3001,AY$4,Formulas!$B$2:$B$3001,$A138))</f>
        <v>0</v>
      </c>
      <c r="AZ138" s="21" t="n">
        <f aca="false">IF(OR($A138="",AZ$4=""),0,COUNTIFS(Formulas!$A$2:$A$3001,AZ$4,Formulas!$B$2:$B$3001,$A138))</f>
        <v>0</v>
      </c>
      <c r="BA138" s="21" t="n">
        <f aca="false">IF(OR($A138="",BA$4=""),0,COUNTIFS(Formulas!$A$2:$A$3001,BA$4,Formulas!$B$2:$B$3001,$A138))</f>
        <v>0</v>
      </c>
      <c r="BB138" s="21" t="n">
        <f aca="false">IF(OR($A138="",BB$4=""),0,COUNTIFS(Formulas!$A$2:$A$3001,BB$4,Formulas!$B$2:$B$3001,$A138))</f>
        <v>0</v>
      </c>
      <c r="BC138" s="21" t="n">
        <f aca="false">IF(OR($A138="",BC$4=""),0,COUNTIFS(Formulas!$A$2:$A$3001,BC$4,Formulas!$B$2:$B$3001,$A138))</f>
        <v>0</v>
      </c>
      <c r="BD138" s="21" t="n">
        <f aca="false">IF(OR($A138="",BD$4=""),0,COUNTIFS(Formulas!$A$2:$A$3001,BD$4,Formulas!$B$2:$B$3001,$A138))</f>
        <v>0</v>
      </c>
      <c r="BE138" s="21" t="n">
        <f aca="false">IF(OR($A138="",BE$4=""),0,COUNTIFS(Formulas!$A$2:$A$3001,BE$4,Formulas!$B$2:$B$3001,$A138))</f>
        <v>0</v>
      </c>
      <c r="BF138" s="21" t="n">
        <f aca="false">IF(OR($A138="",BF$4=""),0,COUNTIFS(Formulas!$A$2:$A$3001,BF$4,Formulas!$B$2:$B$3001,$A138))</f>
        <v>0</v>
      </c>
      <c r="BG138" s="21" t="n">
        <f aca="false">IF(OR($A138="",BG$4=""),0,COUNTIFS(Formulas!$A$2:$A$3001,BG$4,Formulas!$B$2:$B$3001,$A138))</f>
        <v>0</v>
      </c>
      <c r="BH138" s="21" t="n">
        <f aca="false">IF(OR($A138="",BH$4=""),0,COUNTIFS(Formulas!$A$2:$A$3001,BH$4,Formulas!$B$2:$B$3001,$A138))</f>
        <v>0</v>
      </c>
      <c r="BI138" s="21" t="n">
        <f aca="false">IF(OR($A138="",BI$4=""),0,COUNTIFS(Formulas!$A$2:$A$3001,BI$4,Formulas!$B$2:$B$3001,$A138))</f>
        <v>0</v>
      </c>
      <c r="BJ138" s="21" t="n">
        <f aca="false">IF(OR($A138="",BJ$4=""),0,COUNTIFS(Formulas!$A$2:$A$3001,BJ$4,Formulas!$B$2:$B$3001,$A138))</f>
        <v>0</v>
      </c>
      <c r="BK138" s="21" t="n">
        <f aca="false">IF(OR($A138="",BK$4=""),0,COUNTIFS(Formulas!$A$2:$A$3001,BK$4,Formulas!$B$2:$B$3001,$A138))</f>
        <v>0</v>
      </c>
      <c r="BL138" s="21" t="n">
        <f aca="false">IF(OR($A138="",BL$4=""),0,COUNTIFS(Formulas!$A$2:$A$3001,BL$4,Formulas!$B$2:$B$3001,$A138))</f>
        <v>0</v>
      </c>
      <c r="BM138" s="21" t="n">
        <f aca="false">IF(OR($A138="",BM$4=""),0,COUNTIFS(Formulas!$A$2:$A$3001,BM$4,Formulas!$B$2:$B$3001,$A138))</f>
        <v>0</v>
      </c>
      <c r="BN138" s="21" t="n">
        <f aca="false">IF(OR($A138="",BN$4=""),0,COUNTIFS(Formulas!$A$2:$A$3001,BN$4,Formulas!$B$2:$B$3001,$A138))</f>
        <v>0</v>
      </c>
      <c r="BO138" s="21" t="n">
        <f aca="false">IF(OR($A138="",BO$4=""),0,COUNTIFS(Formulas!$A$2:$A$3001,BO$4,Formulas!$B$2:$B$3001,$A138))</f>
        <v>0</v>
      </c>
      <c r="BP138" s="21" t="n">
        <f aca="false">IF(OR($A138="",BP$4=""),0,COUNTIFS(Formulas!$A$2:$A$3001,BP$4,Formulas!$B$2:$B$3001,$A138))</f>
        <v>0</v>
      </c>
      <c r="BQ138" s="21" t="n">
        <f aca="false">IF(OR($A138="",BQ$4=""),0,COUNTIFS(Formulas!$A$2:$A$3001,BQ$4,Formulas!$B$2:$B$3001,$A138))</f>
        <v>0</v>
      </c>
      <c r="BR138" s="21" t="n">
        <f aca="false">IF(OR($A138="",BR$4=""),0,COUNTIFS(Formulas!$A$2:$A$3001,BR$4,Formulas!$B$2:$B$3001,$A138))</f>
        <v>0</v>
      </c>
      <c r="BS138" s="21" t="n">
        <f aca="false">IF(OR($A138="",BS$4=""),0,COUNTIFS(Formulas!$A$2:$A$3001,BS$4,Formulas!$B$2:$B$3001,$A138))</f>
        <v>0</v>
      </c>
      <c r="BT138" s="21" t="n">
        <f aca="false">IF(OR($A138="",BT$4=""),0,COUNTIFS(Formulas!$A$2:$A$3001,BT$4,Formulas!$B$2:$B$3001,$A138))</f>
        <v>0</v>
      </c>
      <c r="BU138" s="21" t="n">
        <f aca="false">IF(OR($A138="",BU$4=""),0,COUNTIFS(Formulas!$A$2:$A$3001,BU$4,Formulas!$B$2:$B$3001,$A138))</f>
        <v>0</v>
      </c>
      <c r="BV138" s="21" t="n">
        <f aca="false">IF(OR($A138="",BV$4=""),0,COUNTIFS(Formulas!$A$2:$A$3001,BV$4,Formulas!$B$2:$B$3001,$A138))</f>
        <v>0</v>
      </c>
      <c r="BW138" s="21" t="n">
        <f aca="false">IF(OR($A138="",BW$4=""),0,COUNTIFS(Formulas!$A$2:$A$3001,BW$4,Formulas!$B$2:$B$3001,$A138))</f>
        <v>0</v>
      </c>
      <c r="BX138" s="21" t="n">
        <f aca="false">IF(OR($A138="",BX$4=""),0,COUNTIFS(Formulas!$A$2:$A$3001,BX$4,Formulas!$B$2:$B$3001,$A138))</f>
        <v>0</v>
      </c>
      <c r="BY138" s="21" t="n">
        <f aca="false">IF(OR($A138="",BY$4=""),0,COUNTIFS(Formulas!$A$2:$A$3001,BY$4,Formulas!$B$2:$B$3001,$A138))</f>
        <v>0</v>
      </c>
      <c r="BZ138" s="21" t="n">
        <f aca="false">IF(OR($A138="",BZ$4=""),0,COUNTIFS(Formulas!$A$2:$A$3001,BZ$4,Formulas!$B$2:$B$3001,$A138))</f>
        <v>1</v>
      </c>
      <c r="CA138" s="21" t="n">
        <f aca="false">IF(OR($A138="",CA$4=""),0,COUNTIFS(Formulas!$A$2:$A$3001,CA$4,Formulas!$B$2:$B$3001,$A138))</f>
        <v>1</v>
      </c>
      <c r="CB138" s="21" t="n">
        <f aca="false">IF(OR($A138="",CB$4=""),0,COUNTIFS(Formulas!$A$2:$A$3001,CB$4,Formulas!$B$2:$B$3001,$A138))</f>
        <v>0</v>
      </c>
      <c r="CC138" s="21" t="n">
        <f aca="false">IF(OR($A138="",CC$4=""),0,COUNTIFS(Formulas!$A$2:$A$3001,CC$4,Formulas!$B$2:$B$3001,$A138))</f>
        <v>0</v>
      </c>
      <c r="CD138" s="21" t="n">
        <f aca="false">IF(OR($A138="",CD$4=""),0,COUNTIFS(Formulas!$A$2:$A$3001,CD$4,Formulas!$B$2:$B$3001,$A138))</f>
        <v>0</v>
      </c>
      <c r="CE138" s="21" t="n">
        <f aca="false">IF(OR($A138="",CE$4=""),0,COUNTIFS(Formulas!$A$2:$A$3001,CE$4,Formulas!$B$2:$B$3001,$A138))</f>
        <v>0</v>
      </c>
      <c r="CF138" s="21" t="n">
        <f aca="false">IF(OR($A138="",CF$4=""),0,COUNTIFS(Formulas!$A$2:$A$3001,CF$4,Formulas!$B$2:$B$3001,$A138))</f>
        <v>0</v>
      </c>
      <c r="CG138" s="21" t="n">
        <f aca="false">IF(OR($A138="",CG$4=""),0,COUNTIFS(Formulas!$A$2:$A$3001,CG$4,Formulas!$B$2:$B$3001,$A138))</f>
        <v>0</v>
      </c>
      <c r="CH138" s="21" t="n">
        <f aca="false">IF(OR($A138="",CH$4=""),0,COUNTIFS(Formulas!$A$2:$A$3001,CH$4,Formulas!$B$2:$B$3001,$A138))</f>
        <v>0</v>
      </c>
      <c r="CI138" s="21" t="n">
        <f aca="false">IF(OR($A138="",CI$4=""),0,COUNTIFS(Formulas!$A$2:$A$3001,CI$4,Formulas!$B$2:$B$3001,$A138))</f>
        <v>0</v>
      </c>
      <c r="CJ138" s="21" t="n">
        <f aca="false">IF(OR($A138="",CJ$4=""),0,COUNTIFS(Formulas!$A$2:$A$3001,CJ$4,Formulas!$B$2:$B$3001,$A138))</f>
        <v>0</v>
      </c>
      <c r="CK138" s="21" t="n">
        <f aca="false">IF(OR($A138="",CK$4=""),0,COUNTIFS(Formulas!$A$2:$A$3001,CK$4,Formulas!$B$2:$B$3001,$A138))</f>
        <v>0</v>
      </c>
      <c r="CL138" s="21" t="n">
        <f aca="false">IF(OR($A138="",CL$4=""),0,COUNTIFS(Formulas!$A$2:$A$3001,CL$4,Formulas!$B$2:$B$3001,$A138))</f>
        <v>0</v>
      </c>
      <c r="CM138" s="21" t="n">
        <f aca="false">IF(OR($A138="",CM$4=""),0,COUNTIFS(Formulas!$A$2:$A$3001,CM$4,Formulas!$B$2:$B$3001,$A138))</f>
        <v>0</v>
      </c>
      <c r="CN138" s="21" t="n">
        <f aca="false">IF(OR($A138="",CN$4=""),0,COUNTIFS(Formulas!$A$2:$A$3001,CN$4,Formulas!$B$2:$B$3001,$A138))</f>
        <v>0</v>
      </c>
      <c r="CO138" s="21" t="n">
        <f aca="false">IF(OR($A138="",CO$4=""),0,COUNTIFS(Formulas!$A$2:$A$3001,CO$4,Formulas!$B$2:$B$3001,$A138))</f>
        <v>0</v>
      </c>
      <c r="CP138" s="21" t="n">
        <f aca="false">IF(OR($A138="",CP$4=""),0,COUNTIFS(Formulas!$A$2:$A$3001,CP$4,Formulas!$B$2:$B$3001,$A138))</f>
        <v>0</v>
      </c>
      <c r="CQ138" s="21" t="n">
        <f aca="false">IF(OR($A138="",CQ$4=""),0,COUNTIFS(Formulas!$A$2:$A$3001,CQ$4,Formulas!$B$2:$B$3001,$A138))</f>
        <v>0</v>
      </c>
      <c r="CR138" s="21" t="n">
        <f aca="false">IF(OR($A138="",CR$4=""),0,COUNTIFS(Formulas!$A$2:$A$3001,CR$4,Formulas!$B$2:$B$3001,$A138))</f>
        <v>0</v>
      </c>
      <c r="CS138" s="21" t="n">
        <f aca="false">IF(OR($A138="",CS$4=""),0,COUNTIFS(Formulas!$A$2:$A$3001,CS$4,Formulas!$B$2:$B$3001,$A138))</f>
        <v>0</v>
      </c>
      <c r="CT138" s="21" t="n">
        <f aca="false">IF(OR($A138="",CT$4=""),0,COUNTIFS(Formulas!$A$2:$A$3001,CT$4,Formulas!$B$2:$B$3001,$A138))</f>
        <v>0</v>
      </c>
      <c r="CU138" s="21" t="n">
        <f aca="false">IF(OR($A138="",CU$4=""),0,COUNTIFS(Formulas!$A$2:$A$3001,CU$4,Formulas!$B$2:$B$3001,$A138))</f>
        <v>0</v>
      </c>
      <c r="CV138" s="21" t="n">
        <f aca="false">IF(OR($A138="",CV$4=""),0,COUNTIFS(Formulas!$A$2:$A$3001,CV$4,Formulas!$B$2:$B$3001,$A138))</f>
        <v>0</v>
      </c>
      <c r="CW138" s="21" t="n">
        <f aca="false">IF(OR($A138="",CW$4=""),0,COUNTIFS(Formulas!$A$2:$A$3001,CW$4,Formulas!$B$2:$B$3001,$A138))</f>
        <v>0</v>
      </c>
      <c r="CX138" s="21" t="n">
        <f aca="false">IF(OR($A138="",CX$4=""),0,COUNTIFS(Formulas!$A$2:$A$3001,CX$4,Formulas!$B$2:$B$3001,$A138))</f>
        <v>0</v>
      </c>
      <c r="CY138" s="21" t="n">
        <f aca="false">IF(OR($A138="",CY$4=""),0,COUNTIFS(Formulas!$A$2:$A$3001,CY$4,Formulas!$B$2:$B$3001,$A138))</f>
        <v>0</v>
      </c>
      <c r="CZ138" s="21" t="n">
        <f aca="false">IF(OR($A138="",CZ$4=""),0,COUNTIFS(Formulas!$A$2:$A$3001,CZ$4,Formulas!$B$2:$B$3001,$A138))</f>
        <v>0</v>
      </c>
      <c r="DA138" s="21" t="n">
        <f aca="false">IF(OR($A138="",DA$4=""),0,COUNTIFS(Formulas!$A$2:$A$3001,DA$4,Formulas!$B$2:$B$3001,$A138))</f>
        <v>0</v>
      </c>
      <c r="DB138" s="21" t="n">
        <f aca="false">IF(OR($A138="",DB$4=""),0,COUNTIFS(Formulas!$A$2:$A$3001,DB$4,Formulas!$B$2:$B$3001,$A138))</f>
        <v>0</v>
      </c>
      <c r="DC138" s="21" t="n">
        <f aca="false">IF(OR($A138="",DC$4=""),0,COUNTIFS(Formulas!$A$2:$A$3001,DC$4,Formulas!$B$2:$B$3001,$A138))</f>
        <v>0</v>
      </c>
      <c r="DD138" s="21" t="n">
        <f aca="false">IF(OR($A138="",DD$4=""),0,COUNTIFS(Formulas!$A$2:$A$3001,DD$4,Formulas!$B$2:$B$3001,$A138))</f>
        <v>0</v>
      </c>
      <c r="DE138" s="21" t="n">
        <f aca="false">IF(OR($A138="",DE$4=""),0,COUNTIFS(Formulas!$A$2:$A$3001,DE$4,Formulas!$B$2:$B$3001,$A138))</f>
        <v>0</v>
      </c>
      <c r="DF138" s="21" t="n">
        <f aca="false">IF(OR($A138="",DF$4=""),0,COUNTIFS(Formulas!$A$2:$A$3001,DF$4,Formulas!$B$2:$B$3001,$A138))</f>
        <v>0</v>
      </c>
      <c r="DG138" s="21" t="n">
        <f aca="false">IF(OR($A138="",DG$4=""),0,COUNTIFS(Formulas!$A$2:$A$3001,DG$4,Formulas!$B$2:$B$3001,$A138))</f>
        <v>0</v>
      </c>
      <c r="DH138" s="21" t="n">
        <f aca="false">IF(OR($A138="",DH$4=""),0,COUNTIFS(Formulas!$A$2:$A$3001,DH$4,Formulas!$B$2:$B$3001,$A138))</f>
        <v>0</v>
      </c>
      <c r="DI138" s="21" t="n">
        <f aca="false">IF(OR($A138="",DI$4=""),0,COUNTIFS(Formulas!$A$2:$A$3001,DI$4,Formulas!$B$2:$B$3001,$A138))</f>
        <v>0</v>
      </c>
      <c r="DJ138" s="21" t="n">
        <f aca="false">IF(OR($A138="",DJ$4=""),0,COUNTIFS(Formulas!$A$2:$A$3001,DJ$4,Formulas!$B$2:$B$3001,$A138))</f>
        <v>0</v>
      </c>
      <c r="DK138" s="21" t="n">
        <f aca="false">IF(OR($A138="",DK$4=""),0,COUNTIFS(Formulas!$A$2:$A$3001,DK$4,Formulas!$B$2:$B$3001,$A138))</f>
        <v>0</v>
      </c>
      <c r="DL138" s="21" t="n">
        <f aca="false">IF(OR($A138="",DL$4=""),0,COUNTIFS(Formulas!$A$2:$A$3001,DL$4,Formulas!$B$2:$B$3001,$A138))</f>
        <v>0</v>
      </c>
      <c r="DM138" s="21" t="n">
        <f aca="false">IF(OR($A138="",DM$4=""),0,COUNTIFS(Formulas!$A$2:$A$3001,DM$4,Formulas!$B$2:$B$3001,$A138))</f>
        <v>0</v>
      </c>
      <c r="DN138" s="21" t="n">
        <f aca="false">IF(OR($A138="",DN$4=""),0,COUNTIFS(Formulas!$A$2:$A$3001,DN$4,Formulas!$B$2:$B$3001,$A138))</f>
        <v>0</v>
      </c>
      <c r="DO138" s="21" t="n">
        <f aca="false">IF(OR($A138="",DO$4=""),0,COUNTIFS(Formulas!$A$2:$A$3001,DO$4,Formulas!$B$2:$B$3001,$A138))</f>
        <v>0</v>
      </c>
      <c r="DP138" s="21" t="n">
        <f aca="false">IF(OR($A138="",DP$4=""),0,COUNTIFS(Formulas!$A$2:$A$3001,DP$4,Formulas!$B$2:$B$3001,$A138))</f>
        <v>0</v>
      </c>
      <c r="DQ138" s="21" t="n">
        <f aca="false">IF(OR($A138="",DQ$4=""),0,COUNTIFS(Formulas!$A$2:$A$3001,DQ$4,Formulas!$B$2:$B$3001,$A138))</f>
        <v>0</v>
      </c>
      <c r="DR138" s="21" t="n">
        <f aca="false">IF(OR($A138="",DR$4=""),0,COUNTIFS(Formulas!$A$2:$A$3001,DR$4,Formulas!$B$2:$B$3001,$A138))</f>
        <v>0</v>
      </c>
      <c r="DS138" s="21" t="n">
        <f aca="false">IF(OR($A138="",DS$4=""),0,COUNTIFS(Formulas!$A$2:$A$3001,DS$4,Formulas!$B$2:$B$3001,$A138))</f>
        <v>0</v>
      </c>
      <c r="DT138" s="21" t="n">
        <f aca="false">IF(OR($A138="",DT$4=""),0,COUNTIFS(Formulas!$A$2:$A$3001,DT$4,Formulas!$B$2:$B$3001,$A138))</f>
        <v>0</v>
      </c>
      <c r="DU138" s="21" t="n">
        <f aca="false">IF(OR($A138="",DU$4=""),0,COUNTIFS(Formulas!$A$2:$A$3001,DU$4,Formulas!$B$2:$B$3001,$A138))</f>
        <v>0</v>
      </c>
      <c r="DV138" s="21" t="n">
        <f aca="false">IF(OR($A138="",DV$4=""),0,COUNTIFS(Formulas!$A$2:$A$3001,DV$4,Formulas!$B$2:$B$3001,$A138))</f>
        <v>0</v>
      </c>
      <c r="DW138" s="21" t="n">
        <f aca="false">IF(OR($A138="",DW$4=""),0,COUNTIFS(Formulas!$A$2:$A$3001,DW$4,Formulas!$B$2:$B$3001,$A138))</f>
        <v>0</v>
      </c>
      <c r="DX138" s="21" t="n">
        <f aca="false">IF(OR($A138="",DX$4=""),0,COUNTIFS(Formulas!$A$2:$A$3001,DX$4,Formulas!$B$2:$B$3001,$A138))</f>
        <v>0</v>
      </c>
      <c r="DY138" s="21" t="n">
        <f aca="false">IF(OR($A138="",DY$4=""),0,COUNTIFS(Formulas!$A$2:$A$3001,DY$4,Formulas!$B$2:$B$3001,$A138))</f>
        <v>0</v>
      </c>
      <c r="DZ138" s="21" t="n">
        <f aca="false">IF(OR($A138="",DZ$4=""),0,COUNTIFS(Formulas!$A$2:$A$3001,DZ$4,Formulas!$B$2:$B$3001,$A138))</f>
        <v>0</v>
      </c>
      <c r="EA138" s="21" t="n">
        <f aca="false">IF(OR($A138="",EA$4=""),0,COUNTIFS(Formulas!$A$2:$A$3001,EA$4,Formulas!$B$2:$B$3001,$A138))</f>
        <v>0</v>
      </c>
      <c r="EB138" s="21" t="n">
        <f aca="false">IF(OR($A138="",EB$4=""),0,COUNTIFS(Formulas!$A$2:$A$3001,EB$4,Formulas!$B$2:$B$3001,$A138))</f>
        <v>0</v>
      </c>
      <c r="EC138" s="21" t="n">
        <f aca="false">IF(OR($A138="",EC$4=""),0,COUNTIFS(Formulas!$A$2:$A$3001,EC$4,Formulas!$B$2:$B$3001,$A138))</f>
        <v>0</v>
      </c>
      <c r="ED138" s="21" t="n">
        <f aca="false">IF(OR($A138="",ED$4=""),0,COUNTIFS(Formulas!$A$2:$A$3001,ED$4,Formulas!$B$2:$B$3001,$A138))</f>
        <v>0</v>
      </c>
      <c r="EE138" s="21" t="n">
        <f aca="false">IF(OR($A138="",EE$4=""),0,COUNTIFS(Formulas!$A$2:$A$3001,EE$4,Formulas!$B$2:$B$3001,$A138))</f>
        <v>0</v>
      </c>
      <c r="EF138" s="21" t="n">
        <f aca="false">IF(OR($A138="",EF$4=""),0,COUNTIFS(Formulas!$A$2:$A$3001,EF$4,Formulas!$B$2:$B$3001,$A138))</f>
        <v>0</v>
      </c>
      <c r="EG138" s="21" t="n">
        <f aca="false">IF(OR($A138="",EG$4=""),0,COUNTIFS(Formulas!$A$2:$A$3001,EG$4,Formulas!$B$2:$B$3001,$A138))</f>
        <v>0</v>
      </c>
      <c r="EH138" s="21" t="n">
        <f aca="false">IF(OR($A138="",EH$4=""),0,COUNTIFS(Formulas!$A$2:$A$3001,EH$4,Formulas!$B$2:$B$3001,$A138))</f>
        <v>0</v>
      </c>
      <c r="EI138" s="21" t="n">
        <f aca="false">IF(OR($A138="",EI$4=""),0,COUNTIFS(Formulas!$A$2:$A$3001,EI$4,Formulas!$B$2:$B$3001,$A138))</f>
        <v>0</v>
      </c>
      <c r="EJ138" s="21" t="n">
        <f aca="false">IF(OR($A138="",EJ$4=""),0,COUNTIFS(Formulas!$A$2:$A$3001,EJ$4,Formulas!$B$2:$B$3001,$A138))</f>
        <v>0</v>
      </c>
      <c r="EK138" s="21" t="n">
        <f aca="false">IF(OR($A138="",EK$4=""),0,COUNTIFS(Formulas!$A$2:$A$3001,EK$4,Formulas!$B$2:$B$3001,$A138))</f>
        <v>0</v>
      </c>
      <c r="EL138" s="21" t="n">
        <f aca="false">IF(OR($A138="",EL$4=""),0,COUNTIFS(Formulas!$A$2:$A$3001,EL$4,Formulas!$B$2:$B$3001,$A138))</f>
        <v>0</v>
      </c>
      <c r="EM138" s="21" t="n">
        <f aca="false">IF(OR($A138="",EM$4=""),0,COUNTIFS(Formulas!$A$2:$A$3001,EM$4,Formulas!$B$2:$B$3001,$A138))</f>
        <v>0</v>
      </c>
      <c r="EN138" s="21" t="n">
        <f aca="false">IF(OR($A138="",EN$4=""),0,COUNTIFS(Formulas!$A$2:$A$3001,EN$4,Formulas!$B$2:$B$3001,$A138))</f>
        <v>0</v>
      </c>
      <c r="EO138" s="21" t="n">
        <f aca="false">IF(OR($A138="",EO$4=""),0,COUNTIFS(Formulas!$A$2:$A$3001,EO$4,Formulas!$B$2:$B$3001,$A138))</f>
        <v>0</v>
      </c>
      <c r="EP138" s="21" t="n">
        <f aca="false">IF(OR($A138="",EP$4=""),0,COUNTIFS(Formulas!$A$2:$A$3001,EP$4,Formulas!$B$2:$B$3001,$A138))</f>
        <v>0</v>
      </c>
      <c r="EQ138" s="21" t="n">
        <f aca="false">IF(OR($A138="",EQ$4=""),0,COUNTIFS(Formulas!$A$2:$A$3001,EQ$4,Formulas!$B$2:$B$3001,$A138))</f>
        <v>0</v>
      </c>
      <c r="ER138" s="21" t="n">
        <f aca="false">IF(OR($A138="",ER$4=""),0,COUNTIFS(Formulas!$A$2:$A$3001,ER$4,Formulas!$B$2:$B$3001,$A138))</f>
        <v>0</v>
      </c>
      <c r="ES138" s="21" t="n">
        <f aca="false">IF(OR($A138="",ES$4=""),0,COUNTIFS(Formulas!$A$2:$A$3001,ES$4,Formulas!$B$2:$B$3001,$A138))</f>
        <v>0</v>
      </c>
      <c r="ET138" s="21" t="n">
        <f aca="false">IF(OR($A138="",ET$4=""),0,COUNTIFS(Formulas!$A$2:$A$3001,ET$4,Formulas!$B$2:$B$3001,$A138))</f>
        <v>0</v>
      </c>
      <c r="EU138" s="21" t="n">
        <f aca="false">IF(OR($A138="",EU$4=""),0,COUNTIFS(Formulas!$A$2:$A$3001,EU$4,Formulas!$B$2:$B$3001,$A138))</f>
        <v>0</v>
      </c>
      <c r="EV138" s="21" t="n">
        <f aca="false">IF(OR($A138="",EV$4=""),0,COUNTIFS(Formulas!$A$2:$A$3001,EV$4,Formulas!$B$2:$B$3001,$A138))</f>
        <v>0</v>
      </c>
    </row>
    <row r="139" customFormat="false" ht="15" hidden="false" customHeight="false" outlineLevel="0" collapsed="false">
      <c r="A139" s="13" t="str">
        <f aca="false">IF(INDEX(Materials!$A$2:$A$301,135)="","",INDEX(Materials!$A$2:$A$301,135))</f>
        <v>Orange Flavour</v>
      </c>
      <c r="B139" s="19" t="n">
        <f aca="false">IF(A139="","",COUNTIF(C139:EV139,"&gt;0"))</f>
        <v>6</v>
      </c>
      <c r="C139" s="21" t="n">
        <f aca="false">IF(OR($A139="",C$4=""),0,COUNTIFS(Formulas!$A$2:$A$3001,C$4,Formulas!$B$2:$B$3001,$A139))</f>
        <v>0</v>
      </c>
      <c r="D139" s="21" t="n">
        <f aca="false">IF(OR($A139="",D$4=""),0,COUNTIFS(Formulas!$A$2:$A$3001,D$4,Formulas!$B$2:$B$3001,$A139))</f>
        <v>0</v>
      </c>
      <c r="E139" s="21" t="n">
        <f aca="false">IF(OR($A139="",E$4=""),0,COUNTIFS(Formulas!$A$2:$A$3001,E$4,Formulas!$B$2:$B$3001,$A139))</f>
        <v>0</v>
      </c>
      <c r="F139" s="21" t="n">
        <f aca="false">IF(OR($A139="",F$4=""),0,COUNTIFS(Formulas!$A$2:$A$3001,F$4,Formulas!$B$2:$B$3001,$A139))</f>
        <v>0</v>
      </c>
      <c r="G139" s="21" t="n">
        <f aca="false">IF(OR($A139="",G$4=""),0,COUNTIFS(Formulas!$A$2:$A$3001,G$4,Formulas!$B$2:$B$3001,$A139))</f>
        <v>0</v>
      </c>
      <c r="H139" s="21" t="n">
        <f aca="false">IF(OR($A139="",H$4=""),0,COUNTIFS(Formulas!$A$2:$A$3001,H$4,Formulas!$B$2:$B$3001,$A139))</f>
        <v>0</v>
      </c>
      <c r="I139" s="21" t="n">
        <f aca="false">IF(OR($A139="",I$4=""),0,COUNTIFS(Formulas!$A$2:$A$3001,I$4,Formulas!$B$2:$B$3001,$A139))</f>
        <v>0</v>
      </c>
      <c r="J139" s="21" t="n">
        <f aca="false">IF(OR($A139="",J$4=""),0,COUNTIFS(Formulas!$A$2:$A$3001,J$4,Formulas!$B$2:$B$3001,$A139))</f>
        <v>0</v>
      </c>
      <c r="K139" s="21" t="n">
        <f aca="false">IF(OR($A139="",K$4=""),0,COUNTIFS(Formulas!$A$2:$A$3001,K$4,Formulas!$B$2:$B$3001,$A139))</f>
        <v>0</v>
      </c>
      <c r="L139" s="21" t="n">
        <f aca="false">IF(OR($A139="",L$4=""),0,COUNTIFS(Formulas!$A$2:$A$3001,L$4,Formulas!$B$2:$B$3001,$A139))</f>
        <v>0</v>
      </c>
      <c r="M139" s="21" t="n">
        <f aca="false">IF(OR($A139="",M$4=""),0,COUNTIFS(Formulas!$A$2:$A$3001,M$4,Formulas!$B$2:$B$3001,$A139))</f>
        <v>0</v>
      </c>
      <c r="N139" s="21" t="n">
        <f aca="false">IF(OR($A139="",N$4=""),0,COUNTIFS(Formulas!$A$2:$A$3001,N$4,Formulas!$B$2:$B$3001,$A139))</f>
        <v>0</v>
      </c>
      <c r="O139" s="21" t="n">
        <f aca="false">IF(OR($A139="",O$4=""),0,COUNTIFS(Formulas!$A$2:$A$3001,O$4,Formulas!$B$2:$B$3001,$A139))</f>
        <v>0</v>
      </c>
      <c r="P139" s="21" t="n">
        <f aca="false">IF(OR($A139="",P$4=""),0,COUNTIFS(Formulas!$A$2:$A$3001,P$4,Formulas!$B$2:$B$3001,$A139))</f>
        <v>0</v>
      </c>
      <c r="Q139" s="21" t="n">
        <f aca="false">IF(OR($A139="",Q$4=""),0,COUNTIFS(Formulas!$A$2:$A$3001,Q$4,Formulas!$B$2:$B$3001,$A139))</f>
        <v>0</v>
      </c>
      <c r="R139" s="21" t="n">
        <f aca="false">IF(OR($A139="",R$4=""),0,COUNTIFS(Formulas!$A$2:$A$3001,R$4,Formulas!$B$2:$B$3001,$A139))</f>
        <v>0</v>
      </c>
      <c r="S139" s="21" t="n">
        <f aca="false">IF(OR($A139="",S$4=""),0,COUNTIFS(Formulas!$A$2:$A$3001,S$4,Formulas!$B$2:$B$3001,$A139))</f>
        <v>0</v>
      </c>
      <c r="T139" s="21" t="n">
        <f aca="false">IF(OR($A139="",T$4=""),0,COUNTIFS(Formulas!$A$2:$A$3001,T$4,Formulas!$B$2:$B$3001,$A139))</f>
        <v>0</v>
      </c>
      <c r="U139" s="21" t="n">
        <f aca="false">IF(OR($A139="",U$4=""),0,COUNTIFS(Formulas!$A$2:$A$3001,U$4,Formulas!$B$2:$B$3001,$A139))</f>
        <v>0</v>
      </c>
      <c r="V139" s="21" t="n">
        <f aca="false">IF(OR($A139="",V$4=""),0,COUNTIFS(Formulas!$A$2:$A$3001,V$4,Formulas!$B$2:$B$3001,$A139))</f>
        <v>0</v>
      </c>
      <c r="W139" s="21" t="n">
        <f aca="false">IF(OR($A139="",W$4=""),0,COUNTIFS(Formulas!$A$2:$A$3001,W$4,Formulas!$B$2:$B$3001,$A139))</f>
        <v>0</v>
      </c>
      <c r="X139" s="21" t="n">
        <f aca="false">IF(OR($A139="",X$4=""),0,COUNTIFS(Formulas!$A$2:$A$3001,X$4,Formulas!$B$2:$B$3001,$A139))</f>
        <v>0</v>
      </c>
      <c r="Y139" s="21" t="n">
        <f aca="false">IF(OR($A139="",Y$4=""),0,COUNTIFS(Formulas!$A$2:$A$3001,Y$4,Formulas!$B$2:$B$3001,$A139))</f>
        <v>0</v>
      </c>
      <c r="Z139" s="21" t="n">
        <f aca="false">IF(OR($A139="",Z$4=""),0,COUNTIFS(Formulas!$A$2:$A$3001,Z$4,Formulas!$B$2:$B$3001,$A139))</f>
        <v>0</v>
      </c>
      <c r="AA139" s="21" t="n">
        <f aca="false">IF(OR($A139="",AA$4=""),0,COUNTIFS(Formulas!$A$2:$A$3001,AA$4,Formulas!$B$2:$B$3001,$A139))</f>
        <v>0</v>
      </c>
      <c r="AB139" s="21" t="n">
        <f aca="false">IF(OR($A139="",AB$4=""),0,COUNTIFS(Formulas!$A$2:$A$3001,AB$4,Formulas!$B$2:$B$3001,$A139))</f>
        <v>0</v>
      </c>
      <c r="AC139" s="21" t="n">
        <f aca="false">IF(OR($A139="",AC$4=""),0,COUNTIFS(Formulas!$A$2:$A$3001,AC$4,Formulas!$B$2:$B$3001,$A139))</f>
        <v>0</v>
      </c>
      <c r="AD139" s="21" t="n">
        <f aca="false">IF(OR($A139="",AD$4=""),0,COUNTIFS(Formulas!$A$2:$A$3001,AD$4,Formulas!$B$2:$B$3001,$A139))</f>
        <v>0</v>
      </c>
      <c r="AE139" s="21" t="n">
        <f aca="false">IF(OR($A139="",AE$4=""),0,COUNTIFS(Formulas!$A$2:$A$3001,AE$4,Formulas!$B$2:$B$3001,$A139))</f>
        <v>0</v>
      </c>
      <c r="AF139" s="21" t="n">
        <f aca="false">IF(OR($A139="",AF$4=""),0,COUNTIFS(Formulas!$A$2:$A$3001,AF$4,Formulas!$B$2:$B$3001,$A139))</f>
        <v>0</v>
      </c>
      <c r="AG139" s="21" t="n">
        <f aca="false">IF(OR($A139="",AG$4=""),0,COUNTIFS(Formulas!$A$2:$A$3001,AG$4,Formulas!$B$2:$B$3001,$A139))</f>
        <v>0</v>
      </c>
      <c r="AH139" s="21" t="n">
        <f aca="false">IF(OR($A139="",AH$4=""),0,COUNTIFS(Formulas!$A$2:$A$3001,AH$4,Formulas!$B$2:$B$3001,$A139))</f>
        <v>0</v>
      </c>
      <c r="AI139" s="21" t="n">
        <f aca="false">IF(OR($A139="",AI$4=""),0,COUNTIFS(Formulas!$A$2:$A$3001,AI$4,Formulas!$B$2:$B$3001,$A139))</f>
        <v>0</v>
      </c>
      <c r="AJ139" s="21" t="n">
        <f aca="false">IF(OR($A139="",AJ$4=""),0,COUNTIFS(Formulas!$A$2:$A$3001,AJ$4,Formulas!$B$2:$B$3001,$A139))</f>
        <v>0</v>
      </c>
      <c r="AK139" s="21" t="n">
        <f aca="false">IF(OR($A139="",AK$4=""),0,COUNTIFS(Formulas!$A$2:$A$3001,AK$4,Formulas!$B$2:$B$3001,$A139))</f>
        <v>0</v>
      </c>
      <c r="AL139" s="21" t="n">
        <f aca="false">IF(OR($A139="",AL$4=""),0,COUNTIFS(Formulas!$A$2:$A$3001,AL$4,Formulas!$B$2:$B$3001,$A139))</f>
        <v>0</v>
      </c>
      <c r="AM139" s="21" t="n">
        <f aca="false">IF(OR($A139="",AM$4=""),0,COUNTIFS(Formulas!$A$2:$A$3001,AM$4,Formulas!$B$2:$B$3001,$A139))</f>
        <v>0</v>
      </c>
      <c r="AN139" s="21" t="n">
        <f aca="false">IF(OR($A139="",AN$4=""),0,COUNTIFS(Formulas!$A$2:$A$3001,AN$4,Formulas!$B$2:$B$3001,$A139))</f>
        <v>0</v>
      </c>
      <c r="AO139" s="21" t="n">
        <f aca="false">IF(OR($A139="",AO$4=""),0,COUNTIFS(Formulas!$A$2:$A$3001,AO$4,Formulas!$B$2:$B$3001,$A139))</f>
        <v>0</v>
      </c>
      <c r="AP139" s="21" t="n">
        <f aca="false">IF(OR($A139="",AP$4=""),0,COUNTIFS(Formulas!$A$2:$A$3001,AP$4,Formulas!$B$2:$B$3001,$A139))</f>
        <v>0</v>
      </c>
      <c r="AQ139" s="21" t="n">
        <f aca="false">IF(OR($A139="",AQ$4=""),0,COUNTIFS(Formulas!$A$2:$A$3001,AQ$4,Formulas!$B$2:$B$3001,$A139))</f>
        <v>0</v>
      </c>
      <c r="AR139" s="21" t="n">
        <f aca="false">IF(OR($A139="",AR$4=""),0,COUNTIFS(Formulas!$A$2:$A$3001,AR$4,Formulas!$B$2:$B$3001,$A139))</f>
        <v>0</v>
      </c>
      <c r="AS139" s="21" t="n">
        <f aca="false">IF(OR($A139="",AS$4=""),0,COUNTIFS(Formulas!$A$2:$A$3001,AS$4,Formulas!$B$2:$B$3001,$A139))</f>
        <v>0</v>
      </c>
      <c r="AT139" s="21" t="n">
        <f aca="false">IF(OR($A139="",AT$4=""),0,COUNTIFS(Formulas!$A$2:$A$3001,AT$4,Formulas!$B$2:$B$3001,$A139))</f>
        <v>0</v>
      </c>
      <c r="AU139" s="21" t="n">
        <f aca="false">IF(OR($A139="",AU$4=""),0,COUNTIFS(Formulas!$A$2:$A$3001,AU$4,Formulas!$B$2:$B$3001,$A139))</f>
        <v>0</v>
      </c>
      <c r="AV139" s="21" t="n">
        <f aca="false">IF(OR($A139="",AV$4=""),0,COUNTIFS(Formulas!$A$2:$A$3001,AV$4,Formulas!$B$2:$B$3001,$A139))</f>
        <v>0</v>
      </c>
      <c r="AW139" s="21" t="n">
        <f aca="false">IF(OR($A139="",AW$4=""),0,COUNTIFS(Formulas!$A$2:$A$3001,AW$4,Formulas!$B$2:$B$3001,$A139))</f>
        <v>0</v>
      </c>
      <c r="AX139" s="21" t="n">
        <f aca="false">IF(OR($A139="",AX$4=""),0,COUNTIFS(Formulas!$A$2:$A$3001,AX$4,Formulas!$B$2:$B$3001,$A139))</f>
        <v>0</v>
      </c>
      <c r="AY139" s="21" t="n">
        <f aca="false">IF(OR($A139="",AY$4=""),0,COUNTIFS(Formulas!$A$2:$A$3001,AY$4,Formulas!$B$2:$B$3001,$A139))</f>
        <v>0</v>
      </c>
      <c r="AZ139" s="21" t="n">
        <f aca="false">IF(OR($A139="",AZ$4=""),0,COUNTIFS(Formulas!$A$2:$A$3001,AZ$4,Formulas!$B$2:$B$3001,$A139))</f>
        <v>0</v>
      </c>
      <c r="BA139" s="21" t="n">
        <f aca="false">IF(OR($A139="",BA$4=""),0,COUNTIFS(Formulas!$A$2:$A$3001,BA$4,Formulas!$B$2:$B$3001,$A139))</f>
        <v>0</v>
      </c>
      <c r="BB139" s="21" t="n">
        <f aca="false">IF(OR($A139="",BB$4=""),0,COUNTIFS(Formulas!$A$2:$A$3001,BB$4,Formulas!$B$2:$B$3001,$A139))</f>
        <v>0</v>
      </c>
      <c r="BC139" s="21" t="n">
        <f aca="false">IF(OR($A139="",BC$4=""),0,COUNTIFS(Formulas!$A$2:$A$3001,BC$4,Formulas!$B$2:$B$3001,$A139))</f>
        <v>0</v>
      </c>
      <c r="BD139" s="21" t="n">
        <f aca="false">IF(OR($A139="",BD$4=""),0,COUNTIFS(Formulas!$A$2:$A$3001,BD$4,Formulas!$B$2:$B$3001,$A139))</f>
        <v>0</v>
      </c>
      <c r="BE139" s="21" t="n">
        <f aca="false">IF(OR($A139="",BE$4=""),0,COUNTIFS(Formulas!$A$2:$A$3001,BE$4,Formulas!$B$2:$B$3001,$A139))</f>
        <v>0</v>
      </c>
      <c r="BF139" s="21" t="n">
        <f aca="false">IF(OR($A139="",BF$4=""),0,COUNTIFS(Formulas!$A$2:$A$3001,BF$4,Formulas!$B$2:$B$3001,$A139))</f>
        <v>0</v>
      </c>
      <c r="BG139" s="21" t="n">
        <f aca="false">IF(OR($A139="",BG$4=""),0,COUNTIFS(Formulas!$A$2:$A$3001,BG$4,Formulas!$B$2:$B$3001,$A139))</f>
        <v>0</v>
      </c>
      <c r="BH139" s="21" t="n">
        <f aca="false">IF(OR($A139="",BH$4=""),0,COUNTIFS(Formulas!$A$2:$A$3001,BH$4,Formulas!$B$2:$B$3001,$A139))</f>
        <v>0</v>
      </c>
      <c r="BI139" s="21" t="n">
        <f aca="false">IF(OR($A139="",BI$4=""),0,COUNTIFS(Formulas!$A$2:$A$3001,BI$4,Formulas!$B$2:$B$3001,$A139))</f>
        <v>0</v>
      </c>
      <c r="BJ139" s="21" t="n">
        <f aca="false">IF(OR($A139="",BJ$4=""),0,COUNTIFS(Formulas!$A$2:$A$3001,BJ$4,Formulas!$B$2:$B$3001,$A139))</f>
        <v>0</v>
      </c>
      <c r="BK139" s="21" t="n">
        <f aca="false">IF(OR($A139="",BK$4=""),0,COUNTIFS(Formulas!$A$2:$A$3001,BK$4,Formulas!$B$2:$B$3001,$A139))</f>
        <v>0</v>
      </c>
      <c r="BL139" s="21" t="n">
        <f aca="false">IF(OR($A139="",BL$4=""),0,COUNTIFS(Formulas!$A$2:$A$3001,BL$4,Formulas!$B$2:$B$3001,$A139))</f>
        <v>0</v>
      </c>
      <c r="BM139" s="21" t="n">
        <f aca="false">IF(OR($A139="",BM$4=""),0,COUNTIFS(Formulas!$A$2:$A$3001,BM$4,Formulas!$B$2:$B$3001,$A139))</f>
        <v>0</v>
      </c>
      <c r="BN139" s="21" t="n">
        <f aca="false">IF(OR($A139="",BN$4=""),0,COUNTIFS(Formulas!$A$2:$A$3001,BN$4,Formulas!$B$2:$B$3001,$A139))</f>
        <v>0</v>
      </c>
      <c r="BO139" s="21" t="n">
        <f aca="false">IF(OR($A139="",BO$4=""),0,COUNTIFS(Formulas!$A$2:$A$3001,BO$4,Formulas!$B$2:$B$3001,$A139))</f>
        <v>0</v>
      </c>
      <c r="BP139" s="21" t="n">
        <f aca="false">IF(OR($A139="",BP$4=""),0,COUNTIFS(Formulas!$A$2:$A$3001,BP$4,Formulas!$B$2:$B$3001,$A139))</f>
        <v>1</v>
      </c>
      <c r="BQ139" s="21" t="n">
        <f aca="false">IF(OR($A139="",BQ$4=""),0,COUNTIFS(Formulas!$A$2:$A$3001,BQ$4,Formulas!$B$2:$B$3001,$A139))</f>
        <v>1</v>
      </c>
      <c r="BR139" s="21" t="n">
        <f aca="false">IF(OR($A139="",BR$4=""),0,COUNTIFS(Formulas!$A$2:$A$3001,BR$4,Formulas!$B$2:$B$3001,$A139))</f>
        <v>1</v>
      </c>
      <c r="BS139" s="21" t="n">
        <f aca="false">IF(OR($A139="",BS$4=""),0,COUNTIFS(Formulas!$A$2:$A$3001,BS$4,Formulas!$B$2:$B$3001,$A139))</f>
        <v>1</v>
      </c>
      <c r="BT139" s="21" t="n">
        <f aca="false">IF(OR($A139="",BT$4=""),0,COUNTIFS(Formulas!$A$2:$A$3001,BT$4,Formulas!$B$2:$B$3001,$A139))</f>
        <v>0</v>
      </c>
      <c r="BU139" s="21" t="n">
        <f aca="false">IF(OR($A139="",BU$4=""),0,COUNTIFS(Formulas!$A$2:$A$3001,BU$4,Formulas!$B$2:$B$3001,$A139))</f>
        <v>1</v>
      </c>
      <c r="BV139" s="21" t="n">
        <f aca="false">IF(OR($A139="",BV$4=""),0,COUNTIFS(Formulas!$A$2:$A$3001,BV$4,Formulas!$B$2:$B$3001,$A139))</f>
        <v>0</v>
      </c>
      <c r="BW139" s="21" t="n">
        <f aca="false">IF(OR($A139="",BW$4=""),0,COUNTIFS(Formulas!$A$2:$A$3001,BW$4,Formulas!$B$2:$B$3001,$A139))</f>
        <v>0</v>
      </c>
      <c r="BX139" s="21" t="n">
        <f aca="false">IF(OR($A139="",BX$4=""),0,COUNTIFS(Formulas!$A$2:$A$3001,BX$4,Formulas!$B$2:$B$3001,$A139))</f>
        <v>0</v>
      </c>
      <c r="BY139" s="21" t="n">
        <f aca="false">IF(OR($A139="",BY$4=""),0,COUNTIFS(Formulas!$A$2:$A$3001,BY$4,Formulas!$B$2:$B$3001,$A139))</f>
        <v>1</v>
      </c>
      <c r="BZ139" s="21" t="n">
        <f aca="false">IF(OR($A139="",BZ$4=""),0,COUNTIFS(Formulas!$A$2:$A$3001,BZ$4,Formulas!$B$2:$B$3001,$A139))</f>
        <v>0</v>
      </c>
      <c r="CA139" s="21" t="n">
        <f aca="false">IF(OR($A139="",CA$4=""),0,COUNTIFS(Formulas!$A$2:$A$3001,CA$4,Formulas!$B$2:$B$3001,$A139))</f>
        <v>0</v>
      </c>
      <c r="CB139" s="21" t="n">
        <f aca="false">IF(OR($A139="",CB$4=""),0,COUNTIFS(Formulas!$A$2:$A$3001,CB$4,Formulas!$B$2:$B$3001,$A139))</f>
        <v>0</v>
      </c>
      <c r="CC139" s="21" t="n">
        <f aca="false">IF(OR($A139="",CC$4=""),0,COUNTIFS(Formulas!$A$2:$A$3001,CC$4,Formulas!$B$2:$B$3001,$A139))</f>
        <v>0</v>
      </c>
      <c r="CD139" s="21" t="n">
        <f aca="false">IF(OR($A139="",CD$4=""),0,COUNTIFS(Formulas!$A$2:$A$3001,CD$4,Formulas!$B$2:$B$3001,$A139))</f>
        <v>0</v>
      </c>
      <c r="CE139" s="21" t="n">
        <f aca="false">IF(OR($A139="",CE$4=""),0,COUNTIFS(Formulas!$A$2:$A$3001,CE$4,Formulas!$B$2:$B$3001,$A139))</f>
        <v>0</v>
      </c>
      <c r="CF139" s="21" t="n">
        <f aca="false">IF(OR($A139="",CF$4=""),0,COUNTIFS(Formulas!$A$2:$A$3001,CF$4,Formulas!$B$2:$B$3001,$A139))</f>
        <v>0</v>
      </c>
      <c r="CG139" s="21" t="n">
        <f aca="false">IF(OR($A139="",CG$4=""),0,COUNTIFS(Formulas!$A$2:$A$3001,CG$4,Formulas!$B$2:$B$3001,$A139))</f>
        <v>0</v>
      </c>
      <c r="CH139" s="21" t="n">
        <f aca="false">IF(OR($A139="",CH$4=""),0,COUNTIFS(Formulas!$A$2:$A$3001,CH$4,Formulas!$B$2:$B$3001,$A139))</f>
        <v>0</v>
      </c>
      <c r="CI139" s="21" t="n">
        <f aca="false">IF(OR($A139="",CI$4=""),0,COUNTIFS(Formulas!$A$2:$A$3001,CI$4,Formulas!$B$2:$B$3001,$A139))</f>
        <v>0</v>
      </c>
      <c r="CJ139" s="21" t="n">
        <f aca="false">IF(OR($A139="",CJ$4=""),0,COUNTIFS(Formulas!$A$2:$A$3001,CJ$4,Formulas!$B$2:$B$3001,$A139))</f>
        <v>0</v>
      </c>
      <c r="CK139" s="21" t="n">
        <f aca="false">IF(OR($A139="",CK$4=""),0,COUNTIFS(Formulas!$A$2:$A$3001,CK$4,Formulas!$B$2:$B$3001,$A139))</f>
        <v>0</v>
      </c>
      <c r="CL139" s="21" t="n">
        <f aca="false">IF(OR($A139="",CL$4=""),0,COUNTIFS(Formulas!$A$2:$A$3001,CL$4,Formulas!$B$2:$B$3001,$A139))</f>
        <v>0</v>
      </c>
      <c r="CM139" s="21" t="n">
        <f aca="false">IF(OR($A139="",CM$4=""),0,COUNTIFS(Formulas!$A$2:$A$3001,CM$4,Formulas!$B$2:$B$3001,$A139))</f>
        <v>0</v>
      </c>
      <c r="CN139" s="21" t="n">
        <f aca="false">IF(OR($A139="",CN$4=""),0,COUNTIFS(Formulas!$A$2:$A$3001,CN$4,Formulas!$B$2:$B$3001,$A139))</f>
        <v>0</v>
      </c>
      <c r="CO139" s="21" t="n">
        <f aca="false">IF(OR($A139="",CO$4=""),0,COUNTIFS(Formulas!$A$2:$A$3001,CO$4,Formulas!$B$2:$B$3001,$A139))</f>
        <v>0</v>
      </c>
      <c r="CP139" s="21" t="n">
        <f aca="false">IF(OR($A139="",CP$4=""),0,COUNTIFS(Formulas!$A$2:$A$3001,CP$4,Formulas!$B$2:$B$3001,$A139))</f>
        <v>0</v>
      </c>
      <c r="CQ139" s="21" t="n">
        <f aca="false">IF(OR($A139="",CQ$4=""),0,COUNTIFS(Formulas!$A$2:$A$3001,CQ$4,Formulas!$B$2:$B$3001,$A139))</f>
        <v>0</v>
      </c>
      <c r="CR139" s="21" t="n">
        <f aca="false">IF(OR($A139="",CR$4=""),0,COUNTIFS(Formulas!$A$2:$A$3001,CR$4,Formulas!$B$2:$B$3001,$A139))</f>
        <v>0</v>
      </c>
      <c r="CS139" s="21" t="n">
        <f aca="false">IF(OR($A139="",CS$4=""),0,COUNTIFS(Formulas!$A$2:$A$3001,CS$4,Formulas!$B$2:$B$3001,$A139))</f>
        <v>0</v>
      </c>
      <c r="CT139" s="21" t="n">
        <f aca="false">IF(OR($A139="",CT$4=""),0,COUNTIFS(Formulas!$A$2:$A$3001,CT$4,Formulas!$B$2:$B$3001,$A139))</f>
        <v>0</v>
      </c>
      <c r="CU139" s="21" t="n">
        <f aca="false">IF(OR($A139="",CU$4=""),0,COUNTIFS(Formulas!$A$2:$A$3001,CU$4,Formulas!$B$2:$B$3001,$A139))</f>
        <v>0</v>
      </c>
      <c r="CV139" s="21" t="n">
        <f aca="false">IF(OR($A139="",CV$4=""),0,COUNTIFS(Formulas!$A$2:$A$3001,CV$4,Formulas!$B$2:$B$3001,$A139))</f>
        <v>0</v>
      </c>
      <c r="CW139" s="21" t="n">
        <f aca="false">IF(OR($A139="",CW$4=""),0,COUNTIFS(Formulas!$A$2:$A$3001,CW$4,Formulas!$B$2:$B$3001,$A139))</f>
        <v>0</v>
      </c>
      <c r="CX139" s="21" t="n">
        <f aca="false">IF(OR($A139="",CX$4=""),0,COUNTIFS(Formulas!$A$2:$A$3001,CX$4,Formulas!$B$2:$B$3001,$A139))</f>
        <v>0</v>
      </c>
      <c r="CY139" s="21" t="n">
        <f aca="false">IF(OR($A139="",CY$4=""),0,COUNTIFS(Formulas!$A$2:$A$3001,CY$4,Formulas!$B$2:$B$3001,$A139))</f>
        <v>0</v>
      </c>
      <c r="CZ139" s="21" t="n">
        <f aca="false">IF(OR($A139="",CZ$4=""),0,COUNTIFS(Formulas!$A$2:$A$3001,CZ$4,Formulas!$B$2:$B$3001,$A139))</f>
        <v>0</v>
      </c>
      <c r="DA139" s="21" t="n">
        <f aca="false">IF(OR($A139="",DA$4=""),0,COUNTIFS(Formulas!$A$2:$A$3001,DA$4,Formulas!$B$2:$B$3001,$A139))</f>
        <v>0</v>
      </c>
      <c r="DB139" s="21" t="n">
        <f aca="false">IF(OR($A139="",DB$4=""),0,COUNTIFS(Formulas!$A$2:$A$3001,DB$4,Formulas!$B$2:$B$3001,$A139))</f>
        <v>0</v>
      </c>
      <c r="DC139" s="21" t="n">
        <f aca="false">IF(OR($A139="",DC$4=""),0,COUNTIFS(Formulas!$A$2:$A$3001,DC$4,Formulas!$B$2:$B$3001,$A139))</f>
        <v>0</v>
      </c>
      <c r="DD139" s="21" t="n">
        <f aca="false">IF(OR($A139="",DD$4=""),0,COUNTIFS(Formulas!$A$2:$A$3001,DD$4,Formulas!$B$2:$B$3001,$A139))</f>
        <v>0</v>
      </c>
      <c r="DE139" s="21" t="n">
        <f aca="false">IF(OR($A139="",DE$4=""),0,COUNTIFS(Formulas!$A$2:$A$3001,DE$4,Formulas!$B$2:$B$3001,$A139))</f>
        <v>0</v>
      </c>
      <c r="DF139" s="21" t="n">
        <f aca="false">IF(OR($A139="",DF$4=""),0,COUNTIFS(Formulas!$A$2:$A$3001,DF$4,Formulas!$B$2:$B$3001,$A139))</f>
        <v>0</v>
      </c>
      <c r="DG139" s="21" t="n">
        <f aca="false">IF(OR($A139="",DG$4=""),0,COUNTIFS(Formulas!$A$2:$A$3001,DG$4,Formulas!$B$2:$B$3001,$A139))</f>
        <v>0</v>
      </c>
      <c r="DH139" s="21" t="n">
        <f aca="false">IF(OR($A139="",DH$4=""),0,COUNTIFS(Formulas!$A$2:$A$3001,DH$4,Formulas!$B$2:$B$3001,$A139))</f>
        <v>0</v>
      </c>
      <c r="DI139" s="21" t="n">
        <f aca="false">IF(OR($A139="",DI$4=""),0,COUNTIFS(Formulas!$A$2:$A$3001,DI$4,Formulas!$B$2:$B$3001,$A139))</f>
        <v>0</v>
      </c>
      <c r="DJ139" s="21" t="n">
        <f aca="false">IF(OR($A139="",DJ$4=""),0,COUNTIFS(Formulas!$A$2:$A$3001,DJ$4,Formulas!$B$2:$B$3001,$A139))</f>
        <v>0</v>
      </c>
      <c r="DK139" s="21" t="n">
        <f aca="false">IF(OR($A139="",DK$4=""),0,COUNTIFS(Formulas!$A$2:$A$3001,DK$4,Formulas!$B$2:$B$3001,$A139))</f>
        <v>0</v>
      </c>
      <c r="DL139" s="21" t="n">
        <f aca="false">IF(OR($A139="",DL$4=""),0,COUNTIFS(Formulas!$A$2:$A$3001,DL$4,Formulas!$B$2:$B$3001,$A139))</f>
        <v>0</v>
      </c>
      <c r="DM139" s="21" t="n">
        <f aca="false">IF(OR($A139="",DM$4=""),0,COUNTIFS(Formulas!$A$2:$A$3001,DM$4,Formulas!$B$2:$B$3001,$A139))</f>
        <v>0</v>
      </c>
      <c r="DN139" s="21" t="n">
        <f aca="false">IF(OR($A139="",DN$4=""),0,COUNTIFS(Formulas!$A$2:$A$3001,DN$4,Formulas!$B$2:$B$3001,$A139))</f>
        <v>0</v>
      </c>
      <c r="DO139" s="21" t="n">
        <f aca="false">IF(OR($A139="",DO$4=""),0,COUNTIFS(Formulas!$A$2:$A$3001,DO$4,Formulas!$B$2:$B$3001,$A139))</f>
        <v>0</v>
      </c>
      <c r="DP139" s="21" t="n">
        <f aca="false">IF(OR($A139="",DP$4=""),0,COUNTIFS(Formulas!$A$2:$A$3001,DP$4,Formulas!$B$2:$B$3001,$A139))</f>
        <v>0</v>
      </c>
      <c r="DQ139" s="21" t="n">
        <f aca="false">IF(OR($A139="",DQ$4=""),0,COUNTIFS(Formulas!$A$2:$A$3001,DQ$4,Formulas!$B$2:$B$3001,$A139))</f>
        <v>0</v>
      </c>
      <c r="DR139" s="21" t="n">
        <f aca="false">IF(OR($A139="",DR$4=""),0,COUNTIFS(Formulas!$A$2:$A$3001,DR$4,Formulas!$B$2:$B$3001,$A139))</f>
        <v>0</v>
      </c>
      <c r="DS139" s="21" t="n">
        <f aca="false">IF(OR($A139="",DS$4=""),0,COUNTIFS(Formulas!$A$2:$A$3001,DS$4,Formulas!$B$2:$B$3001,$A139))</f>
        <v>0</v>
      </c>
      <c r="DT139" s="21" t="n">
        <f aca="false">IF(OR($A139="",DT$4=""),0,COUNTIFS(Formulas!$A$2:$A$3001,DT$4,Formulas!$B$2:$B$3001,$A139))</f>
        <v>0</v>
      </c>
      <c r="DU139" s="21" t="n">
        <f aca="false">IF(OR($A139="",DU$4=""),0,COUNTIFS(Formulas!$A$2:$A$3001,DU$4,Formulas!$B$2:$B$3001,$A139))</f>
        <v>0</v>
      </c>
      <c r="DV139" s="21" t="n">
        <f aca="false">IF(OR($A139="",DV$4=""),0,COUNTIFS(Formulas!$A$2:$A$3001,DV$4,Formulas!$B$2:$B$3001,$A139))</f>
        <v>0</v>
      </c>
      <c r="DW139" s="21" t="n">
        <f aca="false">IF(OR($A139="",DW$4=""),0,COUNTIFS(Formulas!$A$2:$A$3001,DW$4,Formulas!$B$2:$B$3001,$A139))</f>
        <v>0</v>
      </c>
      <c r="DX139" s="21" t="n">
        <f aca="false">IF(OR($A139="",DX$4=""),0,COUNTIFS(Formulas!$A$2:$A$3001,DX$4,Formulas!$B$2:$B$3001,$A139))</f>
        <v>0</v>
      </c>
      <c r="DY139" s="21" t="n">
        <f aca="false">IF(OR($A139="",DY$4=""),0,COUNTIFS(Formulas!$A$2:$A$3001,DY$4,Formulas!$B$2:$B$3001,$A139))</f>
        <v>0</v>
      </c>
      <c r="DZ139" s="21" t="n">
        <f aca="false">IF(OR($A139="",DZ$4=""),0,COUNTIFS(Formulas!$A$2:$A$3001,DZ$4,Formulas!$B$2:$B$3001,$A139))</f>
        <v>0</v>
      </c>
      <c r="EA139" s="21" t="n">
        <f aca="false">IF(OR($A139="",EA$4=""),0,COUNTIFS(Formulas!$A$2:$A$3001,EA$4,Formulas!$B$2:$B$3001,$A139))</f>
        <v>0</v>
      </c>
      <c r="EB139" s="21" t="n">
        <f aca="false">IF(OR($A139="",EB$4=""),0,COUNTIFS(Formulas!$A$2:$A$3001,EB$4,Formulas!$B$2:$B$3001,$A139))</f>
        <v>0</v>
      </c>
      <c r="EC139" s="21" t="n">
        <f aca="false">IF(OR($A139="",EC$4=""),0,COUNTIFS(Formulas!$A$2:$A$3001,EC$4,Formulas!$B$2:$B$3001,$A139))</f>
        <v>0</v>
      </c>
      <c r="ED139" s="21" t="n">
        <f aca="false">IF(OR($A139="",ED$4=""),0,COUNTIFS(Formulas!$A$2:$A$3001,ED$4,Formulas!$B$2:$B$3001,$A139))</f>
        <v>0</v>
      </c>
      <c r="EE139" s="21" t="n">
        <f aca="false">IF(OR($A139="",EE$4=""),0,COUNTIFS(Formulas!$A$2:$A$3001,EE$4,Formulas!$B$2:$B$3001,$A139))</f>
        <v>0</v>
      </c>
      <c r="EF139" s="21" t="n">
        <f aca="false">IF(OR($A139="",EF$4=""),0,COUNTIFS(Formulas!$A$2:$A$3001,EF$4,Formulas!$B$2:$B$3001,$A139))</f>
        <v>0</v>
      </c>
      <c r="EG139" s="21" t="n">
        <f aca="false">IF(OR($A139="",EG$4=""),0,COUNTIFS(Formulas!$A$2:$A$3001,EG$4,Formulas!$B$2:$B$3001,$A139))</f>
        <v>0</v>
      </c>
      <c r="EH139" s="21" t="n">
        <f aca="false">IF(OR($A139="",EH$4=""),0,COUNTIFS(Formulas!$A$2:$A$3001,EH$4,Formulas!$B$2:$B$3001,$A139))</f>
        <v>0</v>
      </c>
      <c r="EI139" s="21" t="n">
        <f aca="false">IF(OR($A139="",EI$4=""),0,COUNTIFS(Formulas!$A$2:$A$3001,EI$4,Formulas!$B$2:$B$3001,$A139))</f>
        <v>0</v>
      </c>
      <c r="EJ139" s="21" t="n">
        <f aca="false">IF(OR($A139="",EJ$4=""),0,COUNTIFS(Formulas!$A$2:$A$3001,EJ$4,Formulas!$B$2:$B$3001,$A139))</f>
        <v>0</v>
      </c>
      <c r="EK139" s="21" t="n">
        <f aca="false">IF(OR($A139="",EK$4=""),0,COUNTIFS(Formulas!$A$2:$A$3001,EK$4,Formulas!$B$2:$B$3001,$A139))</f>
        <v>0</v>
      </c>
      <c r="EL139" s="21" t="n">
        <f aca="false">IF(OR($A139="",EL$4=""),0,COUNTIFS(Formulas!$A$2:$A$3001,EL$4,Formulas!$B$2:$B$3001,$A139))</f>
        <v>0</v>
      </c>
      <c r="EM139" s="21" t="n">
        <f aca="false">IF(OR($A139="",EM$4=""),0,COUNTIFS(Formulas!$A$2:$A$3001,EM$4,Formulas!$B$2:$B$3001,$A139))</f>
        <v>0</v>
      </c>
      <c r="EN139" s="21" t="n">
        <f aca="false">IF(OR($A139="",EN$4=""),0,COUNTIFS(Formulas!$A$2:$A$3001,EN$4,Formulas!$B$2:$B$3001,$A139))</f>
        <v>0</v>
      </c>
      <c r="EO139" s="21" t="n">
        <f aca="false">IF(OR($A139="",EO$4=""),0,COUNTIFS(Formulas!$A$2:$A$3001,EO$4,Formulas!$B$2:$B$3001,$A139))</f>
        <v>0</v>
      </c>
      <c r="EP139" s="21" t="n">
        <f aca="false">IF(OR($A139="",EP$4=""),0,COUNTIFS(Formulas!$A$2:$A$3001,EP$4,Formulas!$B$2:$B$3001,$A139))</f>
        <v>0</v>
      </c>
      <c r="EQ139" s="21" t="n">
        <f aca="false">IF(OR($A139="",EQ$4=""),0,COUNTIFS(Formulas!$A$2:$A$3001,EQ$4,Formulas!$B$2:$B$3001,$A139))</f>
        <v>0</v>
      </c>
      <c r="ER139" s="21" t="n">
        <f aca="false">IF(OR($A139="",ER$4=""),0,COUNTIFS(Formulas!$A$2:$A$3001,ER$4,Formulas!$B$2:$B$3001,$A139))</f>
        <v>0</v>
      </c>
      <c r="ES139" s="21" t="n">
        <f aca="false">IF(OR($A139="",ES$4=""),0,COUNTIFS(Formulas!$A$2:$A$3001,ES$4,Formulas!$B$2:$B$3001,$A139))</f>
        <v>0</v>
      </c>
      <c r="ET139" s="21" t="n">
        <f aca="false">IF(OR($A139="",ET$4=""),0,COUNTIFS(Formulas!$A$2:$A$3001,ET$4,Formulas!$B$2:$B$3001,$A139))</f>
        <v>0</v>
      </c>
      <c r="EU139" s="21" t="n">
        <f aca="false">IF(OR($A139="",EU$4=""),0,COUNTIFS(Formulas!$A$2:$A$3001,EU$4,Formulas!$B$2:$B$3001,$A139))</f>
        <v>0</v>
      </c>
      <c r="EV139" s="21" t="n">
        <f aca="false">IF(OR($A139="",EV$4=""),0,COUNTIFS(Formulas!$A$2:$A$3001,EV$4,Formulas!$B$2:$B$3001,$A139))</f>
        <v>0</v>
      </c>
    </row>
    <row r="140" customFormat="false" ht="15" hidden="false" customHeight="false" outlineLevel="0" collapsed="false">
      <c r="A140" s="13" t="str">
        <f aca="false">IF(INDEX(Materials!$A$2:$A$301,136)="","",INDEX(Materials!$A$2:$A$301,136))</f>
        <v>Sour Cherry Flavour</v>
      </c>
      <c r="B140" s="19" t="n">
        <f aca="false">IF(A140="","",COUNTIF(C140:EV140,"&gt;0"))</f>
        <v>1</v>
      </c>
      <c r="C140" s="21" t="n">
        <f aca="false">IF(OR($A140="",C$4=""),0,COUNTIFS(Formulas!$A$2:$A$3001,C$4,Formulas!$B$2:$B$3001,$A140))</f>
        <v>0</v>
      </c>
      <c r="D140" s="21" t="n">
        <f aca="false">IF(OR($A140="",D$4=""),0,COUNTIFS(Formulas!$A$2:$A$3001,D$4,Formulas!$B$2:$B$3001,$A140))</f>
        <v>0</v>
      </c>
      <c r="E140" s="21" t="n">
        <f aca="false">IF(OR($A140="",E$4=""),0,COUNTIFS(Formulas!$A$2:$A$3001,E$4,Formulas!$B$2:$B$3001,$A140))</f>
        <v>0</v>
      </c>
      <c r="F140" s="21" t="n">
        <f aca="false">IF(OR($A140="",F$4=""),0,COUNTIFS(Formulas!$A$2:$A$3001,F$4,Formulas!$B$2:$B$3001,$A140))</f>
        <v>0</v>
      </c>
      <c r="G140" s="21" t="n">
        <f aca="false">IF(OR($A140="",G$4=""),0,COUNTIFS(Formulas!$A$2:$A$3001,G$4,Formulas!$B$2:$B$3001,$A140))</f>
        <v>0</v>
      </c>
      <c r="H140" s="21" t="n">
        <f aca="false">IF(OR($A140="",H$4=""),0,COUNTIFS(Formulas!$A$2:$A$3001,H$4,Formulas!$B$2:$B$3001,$A140))</f>
        <v>0</v>
      </c>
      <c r="I140" s="21" t="n">
        <f aca="false">IF(OR($A140="",I$4=""),0,COUNTIFS(Formulas!$A$2:$A$3001,I$4,Formulas!$B$2:$B$3001,$A140))</f>
        <v>0</v>
      </c>
      <c r="J140" s="21" t="n">
        <f aca="false">IF(OR($A140="",J$4=""),0,COUNTIFS(Formulas!$A$2:$A$3001,J$4,Formulas!$B$2:$B$3001,$A140))</f>
        <v>0</v>
      </c>
      <c r="K140" s="21" t="n">
        <f aca="false">IF(OR($A140="",K$4=""),0,COUNTIFS(Formulas!$A$2:$A$3001,K$4,Formulas!$B$2:$B$3001,$A140))</f>
        <v>0</v>
      </c>
      <c r="L140" s="21" t="n">
        <f aca="false">IF(OR($A140="",L$4=""),0,COUNTIFS(Formulas!$A$2:$A$3001,L$4,Formulas!$B$2:$B$3001,$A140))</f>
        <v>0</v>
      </c>
      <c r="M140" s="21" t="n">
        <f aca="false">IF(OR($A140="",M$4=""),0,COUNTIFS(Formulas!$A$2:$A$3001,M$4,Formulas!$B$2:$B$3001,$A140))</f>
        <v>0</v>
      </c>
      <c r="N140" s="21" t="n">
        <f aca="false">IF(OR($A140="",N$4=""),0,COUNTIFS(Formulas!$A$2:$A$3001,N$4,Formulas!$B$2:$B$3001,$A140))</f>
        <v>0</v>
      </c>
      <c r="O140" s="21" t="n">
        <f aca="false">IF(OR($A140="",O$4=""),0,COUNTIFS(Formulas!$A$2:$A$3001,O$4,Formulas!$B$2:$B$3001,$A140))</f>
        <v>0</v>
      </c>
      <c r="P140" s="21" t="n">
        <f aca="false">IF(OR($A140="",P$4=""),0,COUNTIFS(Formulas!$A$2:$A$3001,P$4,Formulas!$B$2:$B$3001,$A140))</f>
        <v>0</v>
      </c>
      <c r="Q140" s="21" t="n">
        <f aca="false">IF(OR($A140="",Q$4=""),0,COUNTIFS(Formulas!$A$2:$A$3001,Q$4,Formulas!$B$2:$B$3001,$A140))</f>
        <v>0</v>
      </c>
      <c r="R140" s="21" t="n">
        <f aca="false">IF(OR($A140="",R$4=""),0,COUNTIFS(Formulas!$A$2:$A$3001,R$4,Formulas!$B$2:$B$3001,$A140))</f>
        <v>0</v>
      </c>
      <c r="S140" s="21" t="n">
        <f aca="false">IF(OR($A140="",S$4=""),0,COUNTIFS(Formulas!$A$2:$A$3001,S$4,Formulas!$B$2:$B$3001,$A140))</f>
        <v>0</v>
      </c>
      <c r="T140" s="21" t="n">
        <f aca="false">IF(OR($A140="",T$4=""),0,COUNTIFS(Formulas!$A$2:$A$3001,T$4,Formulas!$B$2:$B$3001,$A140))</f>
        <v>0</v>
      </c>
      <c r="U140" s="21" t="n">
        <f aca="false">IF(OR($A140="",U$4=""),0,COUNTIFS(Formulas!$A$2:$A$3001,U$4,Formulas!$B$2:$B$3001,$A140))</f>
        <v>0</v>
      </c>
      <c r="V140" s="21" t="n">
        <f aca="false">IF(OR($A140="",V$4=""),0,COUNTIFS(Formulas!$A$2:$A$3001,V$4,Formulas!$B$2:$B$3001,$A140))</f>
        <v>0</v>
      </c>
      <c r="W140" s="21" t="n">
        <f aca="false">IF(OR($A140="",W$4=""),0,COUNTIFS(Formulas!$A$2:$A$3001,W$4,Formulas!$B$2:$B$3001,$A140))</f>
        <v>0</v>
      </c>
      <c r="X140" s="21" t="n">
        <f aca="false">IF(OR($A140="",X$4=""),0,COUNTIFS(Formulas!$A$2:$A$3001,X$4,Formulas!$B$2:$B$3001,$A140))</f>
        <v>0</v>
      </c>
      <c r="Y140" s="21" t="n">
        <f aca="false">IF(OR($A140="",Y$4=""),0,COUNTIFS(Formulas!$A$2:$A$3001,Y$4,Formulas!$B$2:$B$3001,$A140))</f>
        <v>0</v>
      </c>
      <c r="Z140" s="21" t="n">
        <f aca="false">IF(OR($A140="",Z$4=""),0,COUNTIFS(Formulas!$A$2:$A$3001,Z$4,Formulas!$B$2:$B$3001,$A140))</f>
        <v>0</v>
      </c>
      <c r="AA140" s="21" t="n">
        <f aca="false">IF(OR($A140="",AA$4=""),0,COUNTIFS(Formulas!$A$2:$A$3001,AA$4,Formulas!$B$2:$B$3001,$A140))</f>
        <v>0</v>
      </c>
      <c r="AB140" s="21" t="n">
        <f aca="false">IF(OR($A140="",AB$4=""),0,COUNTIFS(Formulas!$A$2:$A$3001,AB$4,Formulas!$B$2:$B$3001,$A140))</f>
        <v>0</v>
      </c>
      <c r="AC140" s="21" t="n">
        <f aca="false">IF(OR($A140="",AC$4=""),0,COUNTIFS(Formulas!$A$2:$A$3001,AC$4,Formulas!$B$2:$B$3001,$A140))</f>
        <v>0</v>
      </c>
      <c r="AD140" s="21" t="n">
        <f aca="false">IF(OR($A140="",AD$4=""),0,COUNTIFS(Formulas!$A$2:$A$3001,AD$4,Formulas!$B$2:$B$3001,$A140))</f>
        <v>0</v>
      </c>
      <c r="AE140" s="21" t="n">
        <f aca="false">IF(OR($A140="",AE$4=""),0,COUNTIFS(Formulas!$A$2:$A$3001,AE$4,Formulas!$B$2:$B$3001,$A140))</f>
        <v>0</v>
      </c>
      <c r="AF140" s="21" t="n">
        <f aca="false">IF(OR($A140="",AF$4=""),0,COUNTIFS(Formulas!$A$2:$A$3001,AF$4,Formulas!$B$2:$B$3001,$A140))</f>
        <v>0</v>
      </c>
      <c r="AG140" s="21" t="n">
        <f aca="false">IF(OR($A140="",AG$4=""),0,COUNTIFS(Formulas!$A$2:$A$3001,AG$4,Formulas!$B$2:$B$3001,$A140))</f>
        <v>0</v>
      </c>
      <c r="AH140" s="21" t="n">
        <f aca="false">IF(OR($A140="",AH$4=""),0,COUNTIFS(Formulas!$A$2:$A$3001,AH$4,Formulas!$B$2:$B$3001,$A140))</f>
        <v>0</v>
      </c>
      <c r="AI140" s="21" t="n">
        <f aca="false">IF(OR($A140="",AI$4=""),0,COUNTIFS(Formulas!$A$2:$A$3001,AI$4,Formulas!$B$2:$B$3001,$A140))</f>
        <v>0</v>
      </c>
      <c r="AJ140" s="21" t="n">
        <f aca="false">IF(OR($A140="",AJ$4=""),0,COUNTIFS(Formulas!$A$2:$A$3001,AJ$4,Formulas!$B$2:$B$3001,$A140))</f>
        <v>0</v>
      </c>
      <c r="AK140" s="21" t="n">
        <f aca="false">IF(OR($A140="",AK$4=""),0,COUNTIFS(Formulas!$A$2:$A$3001,AK$4,Formulas!$B$2:$B$3001,$A140))</f>
        <v>0</v>
      </c>
      <c r="AL140" s="21" t="n">
        <f aca="false">IF(OR($A140="",AL$4=""),0,COUNTIFS(Formulas!$A$2:$A$3001,AL$4,Formulas!$B$2:$B$3001,$A140))</f>
        <v>0</v>
      </c>
      <c r="AM140" s="21" t="n">
        <f aca="false">IF(OR($A140="",AM$4=""),0,COUNTIFS(Formulas!$A$2:$A$3001,AM$4,Formulas!$B$2:$B$3001,$A140))</f>
        <v>0</v>
      </c>
      <c r="AN140" s="21" t="n">
        <f aca="false">IF(OR($A140="",AN$4=""),0,COUNTIFS(Formulas!$A$2:$A$3001,AN$4,Formulas!$B$2:$B$3001,$A140))</f>
        <v>0</v>
      </c>
      <c r="AO140" s="21" t="n">
        <f aca="false">IF(OR($A140="",AO$4=""),0,COUNTIFS(Formulas!$A$2:$A$3001,AO$4,Formulas!$B$2:$B$3001,$A140))</f>
        <v>0</v>
      </c>
      <c r="AP140" s="21" t="n">
        <f aca="false">IF(OR($A140="",AP$4=""),0,COUNTIFS(Formulas!$A$2:$A$3001,AP$4,Formulas!$B$2:$B$3001,$A140))</f>
        <v>0</v>
      </c>
      <c r="AQ140" s="21" t="n">
        <f aca="false">IF(OR($A140="",AQ$4=""),0,COUNTIFS(Formulas!$A$2:$A$3001,AQ$4,Formulas!$B$2:$B$3001,$A140))</f>
        <v>0</v>
      </c>
      <c r="AR140" s="21" t="n">
        <f aca="false">IF(OR($A140="",AR$4=""),0,COUNTIFS(Formulas!$A$2:$A$3001,AR$4,Formulas!$B$2:$B$3001,$A140))</f>
        <v>0</v>
      </c>
      <c r="AS140" s="21" t="n">
        <f aca="false">IF(OR($A140="",AS$4=""),0,COUNTIFS(Formulas!$A$2:$A$3001,AS$4,Formulas!$B$2:$B$3001,$A140))</f>
        <v>0</v>
      </c>
      <c r="AT140" s="21" t="n">
        <f aca="false">IF(OR($A140="",AT$4=""),0,COUNTIFS(Formulas!$A$2:$A$3001,AT$4,Formulas!$B$2:$B$3001,$A140))</f>
        <v>0</v>
      </c>
      <c r="AU140" s="21" t="n">
        <f aca="false">IF(OR($A140="",AU$4=""),0,COUNTIFS(Formulas!$A$2:$A$3001,AU$4,Formulas!$B$2:$B$3001,$A140))</f>
        <v>0</v>
      </c>
      <c r="AV140" s="21" t="n">
        <f aca="false">IF(OR($A140="",AV$4=""),0,COUNTIFS(Formulas!$A$2:$A$3001,AV$4,Formulas!$B$2:$B$3001,$A140))</f>
        <v>0</v>
      </c>
      <c r="AW140" s="21" t="n">
        <f aca="false">IF(OR($A140="",AW$4=""),0,COUNTIFS(Formulas!$A$2:$A$3001,AW$4,Formulas!$B$2:$B$3001,$A140))</f>
        <v>0</v>
      </c>
      <c r="AX140" s="21" t="n">
        <f aca="false">IF(OR($A140="",AX$4=""),0,COUNTIFS(Formulas!$A$2:$A$3001,AX$4,Formulas!$B$2:$B$3001,$A140))</f>
        <v>0</v>
      </c>
      <c r="AY140" s="21" t="n">
        <f aca="false">IF(OR($A140="",AY$4=""),0,COUNTIFS(Formulas!$A$2:$A$3001,AY$4,Formulas!$B$2:$B$3001,$A140))</f>
        <v>0</v>
      </c>
      <c r="AZ140" s="21" t="n">
        <f aca="false">IF(OR($A140="",AZ$4=""),0,COUNTIFS(Formulas!$A$2:$A$3001,AZ$4,Formulas!$B$2:$B$3001,$A140))</f>
        <v>0</v>
      </c>
      <c r="BA140" s="21" t="n">
        <f aca="false">IF(OR($A140="",BA$4=""),0,COUNTIFS(Formulas!$A$2:$A$3001,BA$4,Formulas!$B$2:$B$3001,$A140))</f>
        <v>0</v>
      </c>
      <c r="BB140" s="21" t="n">
        <f aca="false">IF(OR($A140="",BB$4=""),0,COUNTIFS(Formulas!$A$2:$A$3001,BB$4,Formulas!$B$2:$B$3001,$A140))</f>
        <v>0</v>
      </c>
      <c r="BC140" s="21" t="n">
        <f aca="false">IF(OR($A140="",BC$4=""),0,COUNTIFS(Formulas!$A$2:$A$3001,BC$4,Formulas!$B$2:$B$3001,$A140))</f>
        <v>0</v>
      </c>
      <c r="BD140" s="21" t="n">
        <f aca="false">IF(OR($A140="",BD$4=""),0,COUNTIFS(Formulas!$A$2:$A$3001,BD$4,Formulas!$B$2:$B$3001,$A140))</f>
        <v>0</v>
      </c>
      <c r="BE140" s="21" t="n">
        <f aca="false">IF(OR($A140="",BE$4=""),0,COUNTIFS(Formulas!$A$2:$A$3001,BE$4,Formulas!$B$2:$B$3001,$A140))</f>
        <v>0</v>
      </c>
      <c r="BF140" s="21" t="n">
        <f aca="false">IF(OR($A140="",BF$4=""),0,COUNTIFS(Formulas!$A$2:$A$3001,BF$4,Formulas!$B$2:$B$3001,$A140))</f>
        <v>0</v>
      </c>
      <c r="BG140" s="21" t="n">
        <f aca="false">IF(OR($A140="",BG$4=""),0,COUNTIFS(Formulas!$A$2:$A$3001,BG$4,Formulas!$B$2:$B$3001,$A140))</f>
        <v>0</v>
      </c>
      <c r="BH140" s="21" t="n">
        <f aca="false">IF(OR($A140="",BH$4=""),0,COUNTIFS(Formulas!$A$2:$A$3001,BH$4,Formulas!$B$2:$B$3001,$A140))</f>
        <v>0</v>
      </c>
      <c r="BI140" s="21" t="n">
        <f aca="false">IF(OR($A140="",BI$4=""),0,COUNTIFS(Formulas!$A$2:$A$3001,BI$4,Formulas!$B$2:$B$3001,$A140))</f>
        <v>0</v>
      </c>
      <c r="BJ140" s="21" t="n">
        <f aca="false">IF(OR($A140="",BJ$4=""),0,COUNTIFS(Formulas!$A$2:$A$3001,BJ$4,Formulas!$B$2:$B$3001,$A140))</f>
        <v>0</v>
      </c>
      <c r="BK140" s="21" t="n">
        <f aca="false">IF(OR($A140="",BK$4=""),0,COUNTIFS(Formulas!$A$2:$A$3001,BK$4,Formulas!$B$2:$B$3001,$A140))</f>
        <v>0</v>
      </c>
      <c r="BL140" s="21" t="n">
        <f aca="false">IF(OR($A140="",BL$4=""),0,COUNTIFS(Formulas!$A$2:$A$3001,BL$4,Formulas!$B$2:$B$3001,$A140))</f>
        <v>0</v>
      </c>
      <c r="BM140" s="21" t="n">
        <f aca="false">IF(OR($A140="",BM$4=""),0,COUNTIFS(Formulas!$A$2:$A$3001,BM$4,Formulas!$B$2:$B$3001,$A140))</f>
        <v>0</v>
      </c>
      <c r="BN140" s="21" t="n">
        <f aca="false">IF(OR($A140="",BN$4=""),0,COUNTIFS(Formulas!$A$2:$A$3001,BN$4,Formulas!$B$2:$B$3001,$A140))</f>
        <v>0</v>
      </c>
      <c r="BO140" s="21" t="n">
        <f aca="false">IF(OR($A140="",BO$4=""),0,COUNTIFS(Formulas!$A$2:$A$3001,BO$4,Formulas!$B$2:$B$3001,$A140))</f>
        <v>0</v>
      </c>
      <c r="BP140" s="21" t="n">
        <f aca="false">IF(OR($A140="",BP$4=""),0,COUNTIFS(Formulas!$A$2:$A$3001,BP$4,Formulas!$B$2:$B$3001,$A140))</f>
        <v>0</v>
      </c>
      <c r="BQ140" s="21" t="n">
        <f aca="false">IF(OR($A140="",BQ$4=""),0,COUNTIFS(Formulas!$A$2:$A$3001,BQ$4,Formulas!$B$2:$B$3001,$A140))</f>
        <v>0</v>
      </c>
      <c r="BR140" s="21" t="n">
        <f aca="false">IF(OR($A140="",BR$4=""),0,COUNTIFS(Formulas!$A$2:$A$3001,BR$4,Formulas!$B$2:$B$3001,$A140))</f>
        <v>0</v>
      </c>
      <c r="BS140" s="21" t="n">
        <f aca="false">IF(OR($A140="",BS$4=""),0,COUNTIFS(Formulas!$A$2:$A$3001,BS$4,Formulas!$B$2:$B$3001,$A140))</f>
        <v>0</v>
      </c>
      <c r="BT140" s="21" t="n">
        <f aca="false">IF(OR($A140="",BT$4=""),0,COUNTIFS(Formulas!$A$2:$A$3001,BT$4,Formulas!$B$2:$B$3001,$A140))</f>
        <v>0</v>
      </c>
      <c r="BU140" s="21" t="n">
        <f aca="false">IF(OR($A140="",BU$4=""),0,COUNTIFS(Formulas!$A$2:$A$3001,BU$4,Formulas!$B$2:$B$3001,$A140))</f>
        <v>0</v>
      </c>
      <c r="BV140" s="21" t="n">
        <f aca="false">IF(OR($A140="",BV$4=""),0,COUNTIFS(Formulas!$A$2:$A$3001,BV$4,Formulas!$B$2:$B$3001,$A140))</f>
        <v>1</v>
      </c>
      <c r="BW140" s="21" t="n">
        <f aca="false">IF(OR($A140="",BW$4=""),0,COUNTIFS(Formulas!$A$2:$A$3001,BW$4,Formulas!$B$2:$B$3001,$A140))</f>
        <v>0</v>
      </c>
      <c r="BX140" s="21" t="n">
        <f aca="false">IF(OR($A140="",BX$4=""),0,COUNTIFS(Formulas!$A$2:$A$3001,BX$4,Formulas!$B$2:$B$3001,$A140))</f>
        <v>0</v>
      </c>
      <c r="BY140" s="21" t="n">
        <f aca="false">IF(OR($A140="",BY$4=""),0,COUNTIFS(Formulas!$A$2:$A$3001,BY$4,Formulas!$B$2:$B$3001,$A140))</f>
        <v>0</v>
      </c>
      <c r="BZ140" s="21" t="n">
        <f aca="false">IF(OR($A140="",BZ$4=""),0,COUNTIFS(Formulas!$A$2:$A$3001,BZ$4,Formulas!$B$2:$B$3001,$A140))</f>
        <v>0</v>
      </c>
      <c r="CA140" s="21" t="n">
        <f aca="false">IF(OR($A140="",CA$4=""),0,COUNTIFS(Formulas!$A$2:$A$3001,CA$4,Formulas!$B$2:$B$3001,$A140))</f>
        <v>0</v>
      </c>
      <c r="CB140" s="21" t="n">
        <f aca="false">IF(OR($A140="",CB$4=""),0,COUNTIFS(Formulas!$A$2:$A$3001,CB$4,Formulas!$B$2:$B$3001,$A140))</f>
        <v>0</v>
      </c>
      <c r="CC140" s="21" t="n">
        <f aca="false">IF(OR($A140="",CC$4=""),0,COUNTIFS(Formulas!$A$2:$A$3001,CC$4,Formulas!$B$2:$B$3001,$A140))</f>
        <v>0</v>
      </c>
      <c r="CD140" s="21" t="n">
        <f aca="false">IF(OR($A140="",CD$4=""),0,COUNTIFS(Formulas!$A$2:$A$3001,CD$4,Formulas!$B$2:$B$3001,$A140))</f>
        <v>0</v>
      </c>
      <c r="CE140" s="21" t="n">
        <f aca="false">IF(OR($A140="",CE$4=""),0,COUNTIFS(Formulas!$A$2:$A$3001,CE$4,Formulas!$B$2:$B$3001,$A140))</f>
        <v>0</v>
      </c>
      <c r="CF140" s="21" t="n">
        <f aca="false">IF(OR($A140="",CF$4=""),0,COUNTIFS(Formulas!$A$2:$A$3001,CF$4,Formulas!$B$2:$B$3001,$A140))</f>
        <v>0</v>
      </c>
      <c r="CG140" s="21" t="n">
        <f aca="false">IF(OR($A140="",CG$4=""),0,COUNTIFS(Formulas!$A$2:$A$3001,CG$4,Formulas!$B$2:$B$3001,$A140))</f>
        <v>0</v>
      </c>
      <c r="CH140" s="21" t="n">
        <f aca="false">IF(OR($A140="",CH$4=""),0,COUNTIFS(Formulas!$A$2:$A$3001,CH$4,Formulas!$B$2:$B$3001,$A140))</f>
        <v>0</v>
      </c>
      <c r="CI140" s="21" t="n">
        <f aca="false">IF(OR($A140="",CI$4=""),0,COUNTIFS(Formulas!$A$2:$A$3001,CI$4,Formulas!$B$2:$B$3001,$A140))</f>
        <v>0</v>
      </c>
      <c r="CJ140" s="21" t="n">
        <f aca="false">IF(OR($A140="",CJ$4=""),0,COUNTIFS(Formulas!$A$2:$A$3001,CJ$4,Formulas!$B$2:$B$3001,$A140))</f>
        <v>0</v>
      </c>
      <c r="CK140" s="21" t="n">
        <f aca="false">IF(OR($A140="",CK$4=""),0,COUNTIFS(Formulas!$A$2:$A$3001,CK$4,Formulas!$B$2:$B$3001,$A140))</f>
        <v>0</v>
      </c>
      <c r="CL140" s="21" t="n">
        <f aca="false">IF(OR($A140="",CL$4=""),0,COUNTIFS(Formulas!$A$2:$A$3001,CL$4,Formulas!$B$2:$B$3001,$A140))</f>
        <v>0</v>
      </c>
      <c r="CM140" s="21" t="n">
        <f aca="false">IF(OR($A140="",CM$4=""),0,COUNTIFS(Formulas!$A$2:$A$3001,CM$4,Formulas!$B$2:$B$3001,$A140))</f>
        <v>0</v>
      </c>
      <c r="CN140" s="21" t="n">
        <f aca="false">IF(OR($A140="",CN$4=""),0,COUNTIFS(Formulas!$A$2:$A$3001,CN$4,Formulas!$B$2:$B$3001,$A140))</f>
        <v>0</v>
      </c>
      <c r="CO140" s="21" t="n">
        <f aca="false">IF(OR($A140="",CO$4=""),0,COUNTIFS(Formulas!$A$2:$A$3001,CO$4,Formulas!$B$2:$B$3001,$A140))</f>
        <v>0</v>
      </c>
      <c r="CP140" s="21" t="n">
        <f aca="false">IF(OR($A140="",CP$4=""),0,COUNTIFS(Formulas!$A$2:$A$3001,CP$4,Formulas!$B$2:$B$3001,$A140))</f>
        <v>0</v>
      </c>
      <c r="CQ140" s="21" t="n">
        <f aca="false">IF(OR($A140="",CQ$4=""),0,COUNTIFS(Formulas!$A$2:$A$3001,CQ$4,Formulas!$B$2:$B$3001,$A140))</f>
        <v>0</v>
      </c>
      <c r="CR140" s="21" t="n">
        <f aca="false">IF(OR($A140="",CR$4=""),0,COUNTIFS(Formulas!$A$2:$A$3001,CR$4,Formulas!$B$2:$B$3001,$A140))</f>
        <v>0</v>
      </c>
      <c r="CS140" s="21" t="n">
        <f aca="false">IF(OR($A140="",CS$4=""),0,COUNTIFS(Formulas!$A$2:$A$3001,CS$4,Formulas!$B$2:$B$3001,$A140))</f>
        <v>0</v>
      </c>
      <c r="CT140" s="21" t="n">
        <f aca="false">IF(OR($A140="",CT$4=""),0,COUNTIFS(Formulas!$A$2:$A$3001,CT$4,Formulas!$B$2:$B$3001,$A140))</f>
        <v>0</v>
      </c>
      <c r="CU140" s="21" t="n">
        <f aca="false">IF(OR($A140="",CU$4=""),0,COUNTIFS(Formulas!$A$2:$A$3001,CU$4,Formulas!$B$2:$B$3001,$A140))</f>
        <v>0</v>
      </c>
      <c r="CV140" s="21" t="n">
        <f aca="false">IF(OR($A140="",CV$4=""),0,COUNTIFS(Formulas!$A$2:$A$3001,CV$4,Formulas!$B$2:$B$3001,$A140))</f>
        <v>0</v>
      </c>
      <c r="CW140" s="21" t="n">
        <f aca="false">IF(OR($A140="",CW$4=""),0,COUNTIFS(Formulas!$A$2:$A$3001,CW$4,Formulas!$B$2:$B$3001,$A140))</f>
        <v>0</v>
      </c>
      <c r="CX140" s="21" t="n">
        <f aca="false">IF(OR($A140="",CX$4=""),0,COUNTIFS(Formulas!$A$2:$A$3001,CX$4,Formulas!$B$2:$B$3001,$A140))</f>
        <v>0</v>
      </c>
      <c r="CY140" s="21" t="n">
        <f aca="false">IF(OR($A140="",CY$4=""),0,COUNTIFS(Formulas!$A$2:$A$3001,CY$4,Formulas!$B$2:$B$3001,$A140))</f>
        <v>0</v>
      </c>
      <c r="CZ140" s="21" t="n">
        <f aca="false">IF(OR($A140="",CZ$4=""),0,COUNTIFS(Formulas!$A$2:$A$3001,CZ$4,Formulas!$B$2:$B$3001,$A140))</f>
        <v>0</v>
      </c>
      <c r="DA140" s="21" t="n">
        <f aca="false">IF(OR($A140="",DA$4=""),0,COUNTIFS(Formulas!$A$2:$A$3001,DA$4,Formulas!$B$2:$B$3001,$A140))</f>
        <v>0</v>
      </c>
      <c r="DB140" s="21" t="n">
        <f aca="false">IF(OR($A140="",DB$4=""),0,COUNTIFS(Formulas!$A$2:$A$3001,DB$4,Formulas!$B$2:$B$3001,$A140))</f>
        <v>0</v>
      </c>
      <c r="DC140" s="21" t="n">
        <f aca="false">IF(OR($A140="",DC$4=""),0,COUNTIFS(Formulas!$A$2:$A$3001,DC$4,Formulas!$B$2:$B$3001,$A140))</f>
        <v>0</v>
      </c>
      <c r="DD140" s="21" t="n">
        <f aca="false">IF(OR($A140="",DD$4=""),0,COUNTIFS(Formulas!$A$2:$A$3001,DD$4,Formulas!$B$2:$B$3001,$A140))</f>
        <v>0</v>
      </c>
      <c r="DE140" s="21" t="n">
        <f aca="false">IF(OR($A140="",DE$4=""),0,COUNTIFS(Formulas!$A$2:$A$3001,DE$4,Formulas!$B$2:$B$3001,$A140))</f>
        <v>0</v>
      </c>
      <c r="DF140" s="21" t="n">
        <f aca="false">IF(OR($A140="",DF$4=""),0,COUNTIFS(Formulas!$A$2:$A$3001,DF$4,Formulas!$B$2:$B$3001,$A140))</f>
        <v>0</v>
      </c>
      <c r="DG140" s="21" t="n">
        <f aca="false">IF(OR($A140="",DG$4=""),0,COUNTIFS(Formulas!$A$2:$A$3001,DG$4,Formulas!$B$2:$B$3001,$A140))</f>
        <v>0</v>
      </c>
      <c r="DH140" s="21" t="n">
        <f aca="false">IF(OR($A140="",DH$4=""),0,COUNTIFS(Formulas!$A$2:$A$3001,DH$4,Formulas!$B$2:$B$3001,$A140))</f>
        <v>0</v>
      </c>
      <c r="DI140" s="21" t="n">
        <f aca="false">IF(OR($A140="",DI$4=""),0,COUNTIFS(Formulas!$A$2:$A$3001,DI$4,Formulas!$B$2:$B$3001,$A140))</f>
        <v>0</v>
      </c>
      <c r="DJ140" s="21" t="n">
        <f aca="false">IF(OR($A140="",DJ$4=""),0,COUNTIFS(Formulas!$A$2:$A$3001,DJ$4,Formulas!$B$2:$B$3001,$A140))</f>
        <v>0</v>
      </c>
      <c r="DK140" s="21" t="n">
        <f aca="false">IF(OR($A140="",DK$4=""),0,COUNTIFS(Formulas!$A$2:$A$3001,DK$4,Formulas!$B$2:$B$3001,$A140))</f>
        <v>0</v>
      </c>
      <c r="DL140" s="21" t="n">
        <f aca="false">IF(OR($A140="",DL$4=""),0,COUNTIFS(Formulas!$A$2:$A$3001,DL$4,Formulas!$B$2:$B$3001,$A140))</f>
        <v>0</v>
      </c>
      <c r="DM140" s="21" t="n">
        <f aca="false">IF(OR($A140="",DM$4=""),0,COUNTIFS(Formulas!$A$2:$A$3001,DM$4,Formulas!$B$2:$B$3001,$A140))</f>
        <v>0</v>
      </c>
      <c r="DN140" s="21" t="n">
        <f aca="false">IF(OR($A140="",DN$4=""),0,COUNTIFS(Formulas!$A$2:$A$3001,DN$4,Formulas!$B$2:$B$3001,$A140))</f>
        <v>0</v>
      </c>
      <c r="DO140" s="21" t="n">
        <f aca="false">IF(OR($A140="",DO$4=""),0,COUNTIFS(Formulas!$A$2:$A$3001,DO$4,Formulas!$B$2:$B$3001,$A140))</f>
        <v>0</v>
      </c>
      <c r="DP140" s="21" t="n">
        <f aca="false">IF(OR($A140="",DP$4=""),0,COUNTIFS(Formulas!$A$2:$A$3001,DP$4,Formulas!$B$2:$B$3001,$A140))</f>
        <v>0</v>
      </c>
      <c r="DQ140" s="21" t="n">
        <f aca="false">IF(OR($A140="",DQ$4=""),0,COUNTIFS(Formulas!$A$2:$A$3001,DQ$4,Formulas!$B$2:$B$3001,$A140))</f>
        <v>0</v>
      </c>
      <c r="DR140" s="21" t="n">
        <f aca="false">IF(OR($A140="",DR$4=""),0,COUNTIFS(Formulas!$A$2:$A$3001,DR$4,Formulas!$B$2:$B$3001,$A140))</f>
        <v>0</v>
      </c>
      <c r="DS140" s="21" t="n">
        <f aca="false">IF(OR($A140="",DS$4=""),0,COUNTIFS(Formulas!$A$2:$A$3001,DS$4,Formulas!$B$2:$B$3001,$A140))</f>
        <v>0</v>
      </c>
      <c r="DT140" s="21" t="n">
        <f aca="false">IF(OR($A140="",DT$4=""),0,COUNTIFS(Formulas!$A$2:$A$3001,DT$4,Formulas!$B$2:$B$3001,$A140))</f>
        <v>0</v>
      </c>
      <c r="DU140" s="21" t="n">
        <f aca="false">IF(OR($A140="",DU$4=""),0,COUNTIFS(Formulas!$A$2:$A$3001,DU$4,Formulas!$B$2:$B$3001,$A140))</f>
        <v>0</v>
      </c>
      <c r="DV140" s="21" t="n">
        <f aca="false">IF(OR($A140="",DV$4=""),0,COUNTIFS(Formulas!$A$2:$A$3001,DV$4,Formulas!$B$2:$B$3001,$A140))</f>
        <v>0</v>
      </c>
      <c r="DW140" s="21" t="n">
        <f aca="false">IF(OR($A140="",DW$4=""),0,COUNTIFS(Formulas!$A$2:$A$3001,DW$4,Formulas!$B$2:$B$3001,$A140))</f>
        <v>0</v>
      </c>
      <c r="DX140" s="21" t="n">
        <f aca="false">IF(OR($A140="",DX$4=""),0,COUNTIFS(Formulas!$A$2:$A$3001,DX$4,Formulas!$B$2:$B$3001,$A140))</f>
        <v>0</v>
      </c>
      <c r="DY140" s="21" t="n">
        <f aca="false">IF(OR($A140="",DY$4=""),0,COUNTIFS(Formulas!$A$2:$A$3001,DY$4,Formulas!$B$2:$B$3001,$A140))</f>
        <v>0</v>
      </c>
      <c r="DZ140" s="21" t="n">
        <f aca="false">IF(OR($A140="",DZ$4=""),0,COUNTIFS(Formulas!$A$2:$A$3001,DZ$4,Formulas!$B$2:$B$3001,$A140))</f>
        <v>0</v>
      </c>
      <c r="EA140" s="21" t="n">
        <f aca="false">IF(OR($A140="",EA$4=""),0,COUNTIFS(Formulas!$A$2:$A$3001,EA$4,Formulas!$B$2:$B$3001,$A140))</f>
        <v>0</v>
      </c>
      <c r="EB140" s="21" t="n">
        <f aca="false">IF(OR($A140="",EB$4=""),0,COUNTIFS(Formulas!$A$2:$A$3001,EB$4,Formulas!$B$2:$B$3001,$A140))</f>
        <v>0</v>
      </c>
      <c r="EC140" s="21" t="n">
        <f aca="false">IF(OR($A140="",EC$4=""),0,COUNTIFS(Formulas!$A$2:$A$3001,EC$4,Formulas!$B$2:$B$3001,$A140))</f>
        <v>0</v>
      </c>
      <c r="ED140" s="21" t="n">
        <f aca="false">IF(OR($A140="",ED$4=""),0,COUNTIFS(Formulas!$A$2:$A$3001,ED$4,Formulas!$B$2:$B$3001,$A140))</f>
        <v>0</v>
      </c>
      <c r="EE140" s="21" t="n">
        <f aca="false">IF(OR($A140="",EE$4=""),0,COUNTIFS(Formulas!$A$2:$A$3001,EE$4,Formulas!$B$2:$B$3001,$A140))</f>
        <v>0</v>
      </c>
      <c r="EF140" s="21" t="n">
        <f aca="false">IF(OR($A140="",EF$4=""),0,COUNTIFS(Formulas!$A$2:$A$3001,EF$4,Formulas!$B$2:$B$3001,$A140))</f>
        <v>0</v>
      </c>
      <c r="EG140" s="21" t="n">
        <f aca="false">IF(OR($A140="",EG$4=""),0,COUNTIFS(Formulas!$A$2:$A$3001,EG$4,Formulas!$B$2:$B$3001,$A140))</f>
        <v>0</v>
      </c>
      <c r="EH140" s="21" t="n">
        <f aca="false">IF(OR($A140="",EH$4=""),0,COUNTIFS(Formulas!$A$2:$A$3001,EH$4,Formulas!$B$2:$B$3001,$A140))</f>
        <v>0</v>
      </c>
      <c r="EI140" s="21" t="n">
        <f aca="false">IF(OR($A140="",EI$4=""),0,COUNTIFS(Formulas!$A$2:$A$3001,EI$4,Formulas!$B$2:$B$3001,$A140))</f>
        <v>0</v>
      </c>
      <c r="EJ140" s="21" t="n">
        <f aca="false">IF(OR($A140="",EJ$4=""),0,COUNTIFS(Formulas!$A$2:$A$3001,EJ$4,Formulas!$B$2:$B$3001,$A140))</f>
        <v>0</v>
      </c>
      <c r="EK140" s="21" t="n">
        <f aca="false">IF(OR($A140="",EK$4=""),0,COUNTIFS(Formulas!$A$2:$A$3001,EK$4,Formulas!$B$2:$B$3001,$A140))</f>
        <v>0</v>
      </c>
      <c r="EL140" s="21" t="n">
        <f aca="false">IF(OR($A140="",EL$4=""),0,COUNTIFS(Formulas!$A$2:$A$3001,EL$4,Formulas!$B$2:$B$3001,$A140))</f>
        <v>0</v>
      </c>
      <c r="EM140" s="21" t="n">
        <f aca="false">IF(OR($A140="",EM$4=""),0,COUNTIFS(Formulas!$A$2:$A$3001,EM$4,Formulas!$B$2:$B$3001,$A140))</f>
        <v>0</v>
      </c>
      <c r="EN140" s="21" t="n">
        <f aca="false">IF(OR($A140="",EN$4=""),0,COUNTIFS(Formulas!$A$2:$A$3001,EN$4,Formulas!$B$2:$B$3001,$A140))</f>
        <v>0</v>
      </c>
      <c r="EO140" s="21" t="n">
        <f aca="false">IF(OR($A140="",EO$4=""),0,COUNTIFS(Formulas!$A$2:$A$3001,EO$4,Formulas!$B$2:$B$3001,$A140))</f>
        <v>0</v>
      </c>
      <c r="EP140" s="21" t="n">
        <f aca="false">IF(OR($A140="",EP$4=""),0,COUNTIFS(Formulas!$A$2:$A$3001,EP$4,Formulas!$B$2:$B$3001,$A140))</f>
        <v>0</v>
      </c>
      <c r="EQ140" s="21" t="n">
        <f aca="false">IF(OR($A140="",EQ$4=""),0,COUNTIFS(Formulas!$A$2:$A$3001,EQ$4,Formulas!$B$2:$B$3001,$A140))</f>
        <v>0</v>
      </c>
      <c r="ER140" s="21" t="n">
        <f aca="false">IF(OR($A140="",ER$4=""),0,COUNTIFS(Formulas!$A$2:$A$3001,ER$4,Formulas!$B$2:$B$3001,$A140))</f>
        <v>0</v>
      </c>
      <c r="ES140" s="21" t="n">
        <f aca="false">IF(OR($A140="",ES$4=""),0,COUNTIFS(Formulas!$A$2:$A$3001,ES$4,Formulas!$B$2:$B$3001,$A140))</f>
        <v>0</v>
      </c>
      <c r="ET140" s="21" t="n">
        <f aca="false">IF(OR($A140="",ET$4=""),0,COUNTIFS(Formulas!$A$2:$A$3001,ET$4,Formulas!$B$2:$B$3001,$A140))</f>
        <v>0</v>
      </c>
      <c r="EU140" s="21" t="n">
        <f aca="false">IF(OR($A140="",EU$4=""),0,COUNTIFS(Formulas!$A$2:$A$3001,EU$4,Formulas!$B$2:$B$3001,$A140))</f>
        <v>0</v>
      </c>
      <c r="EV140" s="21" t="n">
        <f aca="false">IF(OR($A140="",EV$4=""),0,COUNTIFS(Formulas!$A$2:$A$3001,EV$4,Formulas!$B$2:$B$3001,$A140))</f>
        <v>0</v>
      </c>
    </row>
    <row r="141" customFormat="false" ht="15" hidden="false" customHeight="false" outlineLevel="0" collapsed="false">
      <c r="A141" s="13" t="str">
        <f aca="false">IF(INDEX(Materials!$A$2:$A$301,137)="","",INDEX(Materials!$A$2:$A$301,137))</f>
        <v>Strawberry Flavour</v>
      </c>
      <c r="B141" s="19" t="n">
        <f aca="false">IF(A141="","",COUNTIF(C141:EV141,"&gt;0"))</f>
        <v>1</v>
      </c>
      <c r="C141" s="21" t="n">
        <f aca="false">IF(OR($A141="",C$4=""),0,COUNTIFS(Formulas!$A$2:$A$3001,C$4,Formulas!$B$2:$B$3001,$A141))</f>
        <v>0</v>
      </c>
      <c r="D141" s="21" t="n">
        <f aca="false">IF(OR($A141="",D$4=""),0,COUNTIFS(Formulas!$A$2:$A$3001,D$4,Formulas!$B$2:$B$3001,$A141))</f>
        <v>0</v>
      </c>
      <c r="E141" s="21" t="n">
        <f aca="false">IF(OR($A141="",E$4=""),0,COUNTIFS(Formulas!$A$2:$A$3001,E$4,Formulas!$B$2:$B$3001,$A141))</f>
        <v>0</v>
      </c>
      <c r="F141" s="21" t="n">
        <f aca="false">IF(OR($A141="",F$4=""),0,COUNTIFS(Formulas!$A$2:$A$3001,F$4,Formulas!$B$2:$B$3001,$A141))</f>
        <v>0</v>
      </c>
      <c r="G141" s="21" t="n">
        <f aca="false">IF(OR($A141="",G$4=""),0,COUNTIFS(Formulas!$A$2:$A$3001,G$4,Formulas!$B$2:$B$3001,$A141))</f>
        <v>0</v>
      </c>
      <c r="H141" s="21" t="n">
        <f aca="false">IF(OR($A141="",H$4=""),0,COUNTIFS(Formulas!$A$2:$A$3001,H$4,Formulas!$B$2:$B$3001,$A141))</f>
        <v>0</v>
      </c>
      <c r="I141" s="21" t="n">
        <f aca="false">IF(OR($A141="",I$4=""),0,COUNTIFS(Formulas!$A$2:$A$3001,I$4,Formulas!$B$2:$B$3001,$A141))</f>
        <v>0</v>
      </c>
      <c r="J141" s="21" t="n">
        <f aca="false">IF(OR($A141="",J$4=""),0,COUNTIFS(Formulas!$A$2:$A$3001,J$4,Formulas!$B$2:$B$3001,$A141))</f>
        <v>0</v>
      </c>
      <c r="K141" s="21" t="n">
        <f aca="false">IF(OR($A141="",K$4=""),0,COUNTIFS(Formulas!$A$2:$A$3001,K$4,Formulas!$B$2:$B$3001,$A141))</f>
        <v>0</v>
      </c>
      <c r="L141" s="21" t="n">
        <f aca="false">IF(OR($A141="",L$4=""),0,COUNTIFS(Formulas!$A$2:$A$3001,L$4,Formulas!$B$2:$B$3001,$A141))</f>
        <v>0</v>
      </c>
      <c r="M141" s="21" t="n">
        <f aca="false">IF(OR($A141="",M$4=""),0,COUNTIFS(Formulas!$A$2:$A$3001,M$4,Formulas!$B$2:$B$3001,$A141))</f>
        <v>0</v>
      </c>
      <c r="N141" s="21" t="n">
        <f aca="false">IF(OR($A141="",N$4=""),0,COUNTIFS(Formulas!$A$2:$A$3001,N$4,Formulas!$B$2:$B$3001,$A141))</f>
        <v>0</v>
      </c>
      <c r="O141" s="21" t="n">
        <f aca="false">IF(OR($A141="",O$4=""),0,COUNTIFS(Formulas!$A$2:$A$3001,O$4,Formulas!$B$2:$B$3001,$A141))</f>
        <v>0</v>
      </c>
      <c r="P141" s="21" t="n">
        <f aca="false">IF(OR($A141="",P$4=""),0,COUNTIFS(Formulas!$A$2:$A$3001,P$4,Formulas!$B$2:$B$3001,$A141))</f>
        <v>0</v>
      </c>
      <c r="Q141" s="21" t="n">
        <f aca="false">IF(OR($A141="",Q$4=""),0,COUNTIFS(Formulas!$A$2:$A$3001,Q$4,Formulas!$B$2:$B$3001,$A141))</f>
        <v>0</v>
      </c>
      <c r="R141" s="21" t="n">
        <f aca="false">IF(OR($A141="",R$4=""),0,COUNTIFS(Formulas!$A$2:$A$3001,R$4,Formulas!$B$2:$B$3001,$A141))</f>
        <v>0</v>
      </c>
      <c r="S141" s="21" t="n">
        <f aca="false">IF(OR($A141="",S$4=""),0,COUNTIFS(Formulas!$A$2:$A$3001,S$4,Formulas!$B$2:$B$3001,$A141))</f>
        <v>0</v>
      </c>
      <c r="T141" s="21" t="n">
        <f aca="false">IF(OR($A141="",T$4=""),0,COUNTIFS(Formulas!$A$2:$A$3001,T$4,Formulas!$B$2:$B$3001,$A141))</f>
        <v>0</v>
      </c>
      <c r="U141" s="21" t="n">
        <f aca="false">IF(OR($A141="",U$4=""),0,COUNTIFS(Formulas!$A$2:$A$3001,U$4,Formulas!$B$2:$B$3001,$A141))</f>
        <v>0</v>
      </c>
      <c r="V141" s="21" t="n">
        <f aca="false">IF(OR($A141="",V$4=""),0,COUNTIFS(Formulas!$A$2:$A$3001,V$4,Formulas!$B$2:$B$3001,$A141))</f>
        <v>0</v>
      </c>
      <c r="W141" s="21" t="n">
        <f aca="false">IF(OR($A141="",W$4=""),0,COUNTIFS(Formulas!$A$2:$A$3001,W$4,Formulas!$B$2:$B$3001,$A141))</f>
        <v>0</v>
      </c>
      <c r="X141" s="21" t="n">
        <f aca="false">IF(OR($A141="",X$4=""),0,COUNTIFS(Formulas!$A$2:$A$3001,X$4,Formulas!$B$2:$B$3001,$A141))</f>
        <v>0</v>
      </c>
      <c r="Y141" s="21" t="n">
        <f aca="false">IF(OR($A141="",Y$4=""),0,COUNTIFS(Formulas!$A$2:$A$3001,Y$4,Formulas!$B$2:$B$3001,$A141))</f>
        <v>0</v>
      </c>
      <c r="Z141" s="21" t="n">
        <f aca="false">IF(OR($A141="",Z$4=""),0,COUNTIFS(Formulas!$A$2:$A$3001,Z$4,Formulas!$B$2:$B$3001,$A141))</f>
        <v>0</v>
      </c>
      <c r="AA141" s="21" t="n">
        <f aca="false">IF(OR($A141="",AA$4=""),0,COUNTIFS(Formulas!$A$2:$A$3001,AA$4,Formulas!$B$2:$B$3001,$A141))</f>
        <v>0</v>
      </c>
      <c r="AB141" s="21" t="n">
        <f aca="false">IF(OR($A141="",AB$4=""),0,COUNTIFS(Formulas!$A$2:$A$3001,AB$4,Formulas!$B$2:$B$3001,$A141))</f>
        <v>0</v>
      </c>
      <c r="AC141" s="21" t="n">
        <f aca="false">IF(OR($A141="",AC$4=""),0,COUNTIFS(Formulas!$A$2:$A$3001,AC$4,Formulas!$B$2:$B$3001,$A141))</f>
        <v>0</v>
      </c>
      <c r="AD141" s="21" t="n">
        <f aca="false">IF(OR($A141="",AD$4=""),0,COUNTIFS(Formulas!$A$2:$A$3001,AD$4,Formulas!$B$2:$B$3001,$A141))</f>
        <v>0</v>
      </c>
      <c r="AE141" s="21" t="n">
        <f aca="false">IF(OR($A141="",AE$4=""),0,COUNTIFS(Formulas!$A$2:$A$3001,AE$4,Formulas!$B$2:$B$3001,$A141))</f>
        <v>0</v>
      </c>
      <c r="AF141" s="21" t="n">
        <f aca="false">IF(OR($A141="",AF$4=""),0,COUNTIFS(Formulas!$A$2:$A$3001,AF$4,Formulas!$B$2:$B$3001,$A141))</f>
        <v>0</v>
      </c>
      <c r="AG141" s="21" t="n">
        <f aca="false">IF(OR($A141="",AG$4=""),0,COUNTIFS(Formulas!$A$2:$A$3001,AG$4,Formulas!$B$2:$B$3001,$A141))</f>
        <v>0</v>
      </c>
      <c r="AH141" s="21" t="n">
        <f aca="false">IF(OR($A141="",AH$4=""),0,COUNTIFS(Formulas!$A$2:$A$3001,AH$4,Formulas!$B$2:$B$3001,$A141))</f>
        <v>0</v>
      </c>
      <c r="AI141" s="21" t="n">
        <f aca="false">IF(OR($A141="",AI$4=""),0,COUNTIFS(Formulas!$A$2:$A$3001,AI$4,Formulas!$B$2:$B$3001,$A141))</f>
        <v>0</v>
      </c>
      <c r="AJ141" s="21" t="n">
        <f aca="false">IF(OR($A141="",AJ$4=""),0,COUNTIFS(Formulas!$A$2:$A$3001,AJ$4,Formulas!$B$2:$B$3001,$A141))</f>
        <v>0</v>
      </c>
      <c r="AK141" s="21" t="n">
        <f aca="false">IF(OR($A141="",AK$4=""),0,COUNTIFS(Formulas!$A$2:$A$3001,AK$4,Formulas!$B$2:$B$3001,$A141))</f>
        <v>0</v>
      </c>
      <c r="AL141" s="21" t="n">
        <f aca="false">IF(OR($A141="",AL$4=""),0,COUNTIFS(Formulas!$A$2:$A$3001,AL$4,Formulas!$B$2:$B$3001,$A141))</f>
        <v>0</v>
      </c>
      <c r="AM141" s="21" t="n">
        <f aca="false">IF(OR($A141="",AM$4=""),0,COUNTIFS(Formulas!$A$2:$A$3001,AM$4,Formulas!$B$2:$B$3001,$A141))</f>
        <v>0</v>
      </c>
      <c r="AN141" s="21" t="n">
        <f aca="false">IF(OR($A141="",AN$4=""),0,COUNTIFS(Formulas!$A$2:$A$3001,AN$4,Formulas!$B$2:$B$3001,$A141))</f>
        <v>0</v>
      </c>
      <c r="AO141" s="21" t="n">
        <f aca="false">IF(OR($A141="",AO$4=""),0,COUNTIFS(Formulas!$A$2:$A$3001,AO$4,Formulas!$B$2:$B$3001,$A141))</f>
        <v>0</v>
      </c>
      <c r="AP141" s="21" t="n">
        <f aca="false">IF(OR($A141="",AP$4=""),0,COUNTIFS(Formulas!$A$2:$A$3001,AP$4,Formulas!$B$2:$B$3001,$A141))</f>
        <v>0</v>
      </c>
      <c r="AQ141" s="21" t="n">
        <f aca="false">IF(OR($A141="",AQ$4=""),0,COUNTIFS(Formulas!$A$2:$A$3001,AQ$4,Formulas!$B$2:$B$3001,$A141))</f>
        <v>0</v>
      </c>
      <c r="AR141" s="21" t="n">
        <f aca="false">IF(OR($A141="",AR$4=""),0,COUNTIFS(Formulas!$A$2:$A$3001,AR$4,Formulas!$B$2:$B$3001,$A141))</f>
        <v>0</v>
      </c>
      <c r="AS141" s="21" t="n">
        <f aca="false">IF(OR($A141="",AS$4=""),0,COUNTIFS(Formulas!$A$2:$A$3001,AS$4,Formulas!$B$2:$B$3001,$A141))</f>
        <v>0</v>
      </c>
      <c r="AT141" s="21" t="n">
        <f aca="false">IF(OR($A141="",AT$4=""),0,COUNTIFS(Formulas!$A$2:$A$3001,AT$4,Formulas!$B$2:$B$3001,$A141))</f>
        <v>0</v>
      </c>
      <c r="AU141" s="21" t="n">
        <f aca="false">IF(OR($A141="",AU$4=""),0,COUNTIFS(Formulas!$A$2:$A$3001,AU$4,Formulas!$B$2:$B$3001,$A141))</f>
        <v>0</v>
      </c>
      <c r="AV141" s="21" t="n">
        <f aca="false">IF(OR($A141="",AV$4=""),0,COUNTIFS(Formulas!$A$2:$A$3001,AV$4,Formulas!$B$2:$B$3001,$A141))</f>
        <v>0</v>
      </c>
      <c r="AW141" s="21" t="n">
        <f aca="false">IF(OR($A141="",AW$4=""),0,COUNTIFS(Formulas!$A$2:$A$3001,AW$4,Formulas!$B$2:$B$3001,$A141))</f>
        <v>0</v>
      </c>
      <c r="AX141" s="21" t="n">
        <f aca="false">IF(OR($A141="",AX$4=""),0,COUNTIFS(Formulas!$A$2:$A$3001,AX$4,Formulas!$B$2:$B$3001,$A141))</f>
        <v>0</v>
      </c>
      <c r="AY141" s="21" t="n">
        <f aca="false">IF(OR($A141="",AY$4=""),0,COUNTIFS(Formulas!$A$2:$A$3001,AY$4,Formulas!$B$2:$B$3001,$A141))</f>
        <v>0</v>
      </c>
      <c r="AZ141" s="21" t="n">
        <f aca="false">IF(OR($A141="",AZ$4=""),0,COUNTIFS(Formulas!$A$2:$A$3001,AZ$4,Formulas!$B$2:$B$3001,$A141))</f>
        <v>0</v>
      </c>
      <c r="BA141" s="21" t="n">
        <f aca="false">IF(OR($A141="",BA$4=""),0,COUNTIFS(Formulas!$A$2:$A$3001,BA$4,Formulas!$B$2:$B$3001,$A141))</f>
        <v>0</v>
      </c>
      <c r="BB141" s="21" t="n">
        <f aca="false">IF(OR($A141="",BB$4=""),0,COUNTIFS(Formulas!$A$2:$A$3001,BB$4,Formulas!$B$2:$B$3001,$A141))</f>
        <v>0</v>
      </c>
      <c r="BC141" s="21" t="n">
        <f aca="false">IF(OR($A141="",BC$4=""),0,COUNTIFS(Formulas!$A$2:$A$3001,BC$4,Formulas!$B$2:$B$3001,$A141))</f>
        <v>0</v>
      </c>
      <c r="BD141" s="21" t="n">
        <f aca="false">IF(OR($A141="",BD$4=""),0,COUNTIFS(Formulas!$A$2:$A$3001,BD$4,Formulas!$B$2:$B$3001,$A141))</f>
        <v>0</v>
      </c>
      <c r="BE141" s="21" t="n">
        <f aca="false">IF(OR($A141="",BE$4=""),0,COUNTIFS(Formulas!$A$2:$A$3001,BE$4,Formulas!$B$2:$B$3001,$A141))</f>
        <v>0</v>
      </c>
      <c r="BF141" s="21" t="n">
        <f aca="false">IF(OR($A141="",BF$4=""),0,COUNTIFS(Formulas!$A$2:$A$3001,BF$4,Formulas!$B$2:$B$3001,$A141))</f>
        <v>0</v>
      </c>
      <c r="BG141" s="21" t="n">
        <f aca="false">IF(OR($A141="",BG$4=""),0,COUNTIFS(Formulas!$A$2:$A$3001,BG$4,Formulas!$B$2:$B$3001,$A141))</f>
        <v>0</v>
      </c>
      <c r="BH141" s="21" t="n">
        <f aca="false">IF(OR($A141="",BH$4=""),0,COUNTIFS(Formulas!$A$2:$A$3001,BH$4,Formulas!$B$2:$B$3001,$A141))</f>
        <v>0</v>
      </c>
      <c r="BI141" s="21" t="n">
        <f aca="false">IF(OR($A141="",BI$4=""),0,COUNTIFS(Formulas!$A$2:$A$3001,BI$4,Formulas!$B$2:$B$3001,$A141))</f>
        <v>0</v>
      </c>
      <c r="BJ141" s="21" t="n">
        <f aca="false">IF(OR($A141="",BJ$4=""),0,COUNTIFS(Formulas!$A$2:$A$3001,BJ$4,Formulas!$B$2:$B$3001,$A141))</f>
        <v>0</v>
      </c>
      <c r="BK141" s="21" t="n">
        <f aca="false">IF(OR($A141="",BK$4=""),0,COUNTIFS(Formulas!$A$2:$A$3001,BK$4,Formulas!$B$2:$B$3001,$A141))</f>
        <v>0</v>
      </c>
      <c r="BL141" s="21" t="n">
        <f aca="false">IF(OR($A141="",BL$4=""),0,COUNTIFS(Formulas!$A$2:$A$3001,BL$4,Formulas!$B$2:$B$3001,$A141))</f>
        <v>0</v>
      </c>
      <c r="BM141" s="21" t="n">
        <f aca="false">IF(OR($A141="",BM$4=""),0,COUNTIFS(Formulas!$A$2:$A$3001,BM$4,Formulas!$B$2:$B$3001,$A141))</f>
        <v>0</v>
      </c>
      <c r="BN141" s="21" t="n">
        <f aca="false">IF(OR($A141="",BN$4=""),0,COUNTIFS(Formulas!$A$2:$A$3001,BN$4,Formulas!$B$2:$B$3001,$A141))</f>
        <v>0</v>
      </c>
      <c r="BO141" s="21" t="n">
        <f aca="false">IF(OR($A141="",BO$4=""),0,COUNTIFS(Formulas!$A$2:$A$3001,BO$4,Formulas!$B$2:$B$3001,$A141))</f>
        <v>0</v>
      </c>
      <c r="BP141" s="21" t="n">
        <f aca="false">IF(OR($A141="",BP$4=""),0,COUNTIFS(Formulas!$A$2:$A$3001,BP$4,Formulas!$B$2:$B$3001,$A141))</f>
        <v>0</v>
      </c>
      <c r="BQ141" s="21" t="n">
        <f aca="false">IF(OR($A141="",BQ$4=""),0,COUNTIFS(Formulas!$A$2:$A$3001,BQ$4,Formulas!$B$2:$B$3001,$A141))</f>
        <v>0</v>
      </c>
      <c r="BR141" s="21" t="n">
        <f aca="false">IF(OR($A141="",BR$4=""),0,COUNTIFS(Formulas!$A$2:$A$3001,BR$4,Formulas!$B$2:$B$3001,$A141))</f>
        <v>0</v>
      </c>
      <c r="BS141" s="21" t="n">
        <f aca="false">IF(OR($A141="",BS$4=""),0,COUNTIFS(Formulas!$A$2:$A$3001,BS$4,Formulas!$B$2:$B$3001,$A141))</f>
        <v>0</v>
      </c>
      <c r="BT141" s="21" t="n">
        <f aca="false">IF(OR($A141="",BT$4=""),0,COUNTIFS(Formulas!$A$2:$A$3001,BT$4,Formulas!$B$2:$B$3001,$A141))</f>
        <v>0</v>
      </c>
      <c r="BU141" s="21" t="n">
        <f aca="false">IF(OR($A141="",BU$4=""),0,COUNTIFS(Formulas!$A$2:$A$3001,BU$4,Formulas!$B$2:$B$3001,$A141))</f>
        <v>0</v>
      </c>
      <c r="BV141" s="21" t="n">
        <f aca="false">IF(OR($A141="",BV$4=""),0,COUNTIFS(Formulas!$A$2:$A$3001,BV$4,Formulas!$B$2:$B$3001,$A141))</f>
        <v>0</v>
      </c>
      <c r="BW141" s="21" t="n">
        <f aca="false">IF(OR($A141="",BW$4=""),0,COUNTIFS(Formulas!$A$2:$A$3001,BW$4,Formulas!$B$2:$B$3001,$A141))</f>
        <v>0</v>
      </c>
      <c r="BX141" s="21" t="n">
        <f aca="false">IF(OR($A141="",BX$4=""),0,COUNTIFS(Formulas!$A$2:$A$3001,BX$4,Formulas!$B$2:$B$3001,$A141))</f>
        <v>0</v>
      </c>
      <c r="BY141" s="21" t="n">
        <f aca="false">IF(OR($A141="",BY$4=""),0,COUNTIFS(Formulas!$A$2:$A$3001,BY$4,Formulas!$B$2:$B$3001,$A141))</f>
        <v>0</v>
      </c>
      <c r="BZ141" s="21" t="n">
        <f aca="false">IF(OR($A141="",BZ$4=""),0,COUNTIFS(Formulas!$A$2:$A$3001,BZ$4,Formulas!$B$2:$B$3001,$A141))</f>
        <v>0</v>
      </c>
      <c r="CA141" s="21" t="n">
        <f aca="false">IF(OR($A141="",CA$4=""),0,COUNTIFS(Formulas!$A$2:$A$3001,CA$4,Formulas!$B$2:$B$3001,$A141))</f>
        <v>0</v>
      </c>
      <c r="CB141" s="21" t="n">
        <f aca="false">IF(OR($A141="",CB$4=""),0,COUNTIFS(Formulas!$A$2:$A$3001,CB$4,Formulas!$B$2:$B$3001,$A141))</f>
        <v>0</v>
      </c>
      <c r="CC141" s="21" t="n">
        <f aca="false">IF(OR($A141="",CC$4=""),0,COUNTIFS(Formulas!$A$2:$A$3001,CC$4,Formulas!$B$2:$B$3001,$A141))</f>
        <v>0</v>
      </c>
      <c r="CD141" s="21" t="n">
        <f aca="false">IF(OR($A141="",CD$4=""),0,COUNTIFS(Formulas!$A$2:$A$3001,CD$4,Formulas!$B$2:$B$3001,$A141))</f>
        <v>0</v>
      </c>
      <c r="CE141" s="21" t="n">
        <f aca="false">IF(OR($A141="",CE$4=""),0,COUNTIFS(Formulas!$A$2:$A$3001,CE$4,Formulas!$B$2:$B$3001,$A141))</f>
        <v>0</v>
      </c>
      <c r="CF141" s="21" t="n">
        <f aca="false">IF(OR($A141="",CF$4=""),0,COUNTIFS(Formulas!$A$2:$A$3001,CF$4,Formulas!$B$2:$B$3001,$A141))</f>
        <v>0</v>
      </c>
      <c r="CG141" s="21" t="n">
        <f aca="false">IF(OR($A141="",CG$4=""),0,COUNTIFS(Formulas!$A$2:$A$3001,CG$4,Formulas!$B$2:$B$3001,$A141))</f>
        <v>0</v>
      </c>
      <c r="CH141" s="21" t="n">
        <f aca="false">IF(OR($A141="",CH$4=""),0,COUNTIFS(Formulas!$A$2:$A$3001,CH$4,Formulas!$B$2:$B$3001,$A141))</f>
        <v>1</v>
      </c>
      <c r="CI141" s="21" t="n">
        <f aca="false">IF(OR($A141="",CI$4=""),0,COUNTIFS(Formulas!$A$2:$A$3001,CI$4,Formulas!$B$2:$B$3001,$A141))</f>
        <v>0</v>
      </c>
      <c r="CJ141" s="21" t="n">
        <f aca="false">IF(OR($A141="",CJ$4=""),0,COUNTIFS(Formulas!$A$2:$A$3001,CJ$4,Formulas!$B$2:$B$3001,$A141))</f>
        <v>0</v>
      </c>
      <c r="CK141" s="21" t="n">
        <f aca="false">IF(OR($A141="",CK$4=""),0,COUNTIFS(Formulas!$A$2:$A$3001,CK$4,Formulas!$B$2:$B$3001,$A141))</f>
        <v>0</v>
      </c>
      <c r="CL141" s="21" t="n">
        <f aca="false">IF(OR($A141="",CL$4=""),0,COUNTIFS(Formulas!$A$2:$A$3001,CL$4,Formulas!$B$2:$B$3001,$A141))</f>
        <v>0</v>
      </c>
      <c r="CM141" s="21" t="n">
        <f aca="false">IF(OR($A141="",CM$4=""),0,COUNTIFS(Formulas!$A$2:$A$3001,CM$4,Formulas!$B$2:$B$3001,$A141))</f>
        <v>0</v>
      </c>
      <c r="CN141" s="21" t="n">
        <f aca="false">IF(OR($A141="",CN$4=""),0,COUNTIFS(Formulas!$A$2:$A$3001,CN$4,Formulas!$B$2:$B$3001,$A141))</f>
        <v>0</v>
      </c>
      <c r="CO141" s="21" t="n">
        <f aca="false">IF(OR($A141="",CO$4=""),0,COUNTIFS(Formulas!$A$2:$A$3001,CO$4,Formulas!$B$2:$B$3001,$A141))</f>
        <v>0</v>
      </c>
      <c r="CP141" s="21" t="n">
        <f aca="false">IF(OR($A141="",CP$4=""),0,COUNTIFS(Formulas!$A$2:$A$3001,CP$4,Formulas!$B$2:$B$3001,$A141))</f>
        <v>0</v>
      </c>
      <c r="CQ141" s="21" t="n">
        <f aca="false">IF(OR($A141="",CQ$4=""),0,COUNTIFS(Formulas!$A$2:$A$3001,CQ$4,Formulas!$B$2:$B$3001,$A141))</f>
        <v>0</v>
      </c>
      <c r="CR141" s="21" t="n">
        <f aca="false">IF(OR($A141="",CR$4=""),0,COUNTIFS(Formulas!$A$2:$A$3001,CR$4,Formulas!$B$2:$B$3001,$A141))</f>
        <v>0</v>
      </c>
      <c r="CS141" s="21" t="n">
        <f aca="false">IF(OR($A141="",CS$4=""),0,COUNTIFS(Formulas!$A$2:$A$3001,CS$4,Formulas!$B$2:$B$3001,$A141))</f>
        <v>0</v>
      </c>
      <c r="CT141" s="21" t="n">
        <f aca="false">IF(OR($A141="",CT$4=""),0,COUNTIFS(Formulas!$A$2:$A$3001,CT$4,Formulas!$B$2:$B$3001,$A141))</f>
        <v>0</v>
      </c>
      <c r="CU141" s="21" t="n">
        <f aca="false">IF(OR($A141="",CU$4=""),0,COUNTIFS(Formulas!$A$2:$A$3001,CU$4,Formulas!$B$2:$B$3001,$A141))</f>
        <v>0</v>
      </c>
      <c r="CV141" s="21" t="n">
        <f aca="false">IF(OR($A141="",CV$4=""),0,COUNTIFS(Formulas!$A$2:$A$3001,CV$4,Formulas!$B$2:$B$3001,$A141))</f>
        <v>0</v>
      </c>
      <c r="CW141" s="21" t="n">
        <f aca="false">IF(OR($A141="",CW$4=""),0,COUNTIFS(Formulas!$A$2:$A$3001,CW$4,Formulas!$B$2:$B$3001,$A141))</f>
        <v>0</v>
      </c>
      <c r="CX141" s="21" t="n">
        <f aca="false">IF(OR($A141="",CX$4=""),0,COUNTIFS(Formulas!$A$2:$A$3001,CX$4,Formulas!$B$2:$B$3001,$A141))</f>
        <v>0</v>
      </c>
      <c r="CY141" s="21" t="n">
        <f aca="false">IF(OR($A141="",CY$4=""),0,COUNTIFS(Formulas!$A$2:$A$3001,CY$4,Formulas!$B$2:$B$3001,$A141))</f>
        <v>0</v>
      </c>
      <c r="CZ141" s="21" t="n">
        <f aca="false">IF(OR($A141="",CZ$4=""),0,COUNTIFS(Formulas!$A$2:$A$3001,CZ$4,Formulas!$B$2:$B$3001,$A141))</f>
        <v>0</v>
      </c>
      <c r="DA141" s="21" t="n">
        <f aca="false">IF(OR($A141="",DA$4=""),0,COUNTIFS(Formulas!$A$2:$A$3001,DA$4,Formulas!$B$2:$B$3001,$A141))</f>
        <v>0</v>
      </c>
      <c r="DB141" s="21" t="n">
        <f aca="false">IF(OR($A141="",DB$4=""),0,COUNTIFS(Formulas!$A$2:$A$3001,DB$4,Formulas!$B$2:$B$3001,$A141))</f>
        <v>0</v>
      </c>
      <c r="DC141" s="21" t="n">
        <f aca="false">IF(OR($A141="",DC$4=""),0,COUNTIFS(Formulas!$A$2:$A$3001,DC$4,Formulas!$B$2:$B$3001,$A141))</f>
        <v>0</v>
      </c>
      <c r="DD141" s="21" t="n">
        <f aca="false">IF(OR($A141="",DD$4=""),0,COUNTIFS(Formulas!$A$2:$A$3001,DD$4,Formulas!$B$2:$B$3001,$A141))</f>
        <v>0</v>
      </c>
      <c r="DE141" s="21" t="n">
        <f aca="false">IF(OR($A141="",DE$4=""),0,COUNTIFS(Formulas!$A$2:$A$3001,DE$4,Formulas!$B$2:$B$3001,$A141))</f>
        <v>0</v>
      </c>
      <c r="DF141" s="21" t="n">
        <f aca="false">IF(OR($A141="",DF$4=""),0,COUNTIFS(Formulas!$A$2:$A$3001,DF$4,Formulas!$B$2:$B$3001,$A141))</f>
        <v>0</v>
      </c>
      <c r="DG141" s="21" t="n">
        <f aca="false">IF(OR($A141="",DG$4=""),0,COUNTIFS(Formulas!$A$2:$A$3001,DG$4,Formulas!$B$2:$B$3001,$A141))</f>
        <v>0</v>
      </c>
      <c r="DH141" s="21" t="n">
        <f aca="false">IF(OR($A141="",DH$4=""),0,COUNTIFS(Formulas!$A$2:$A$3001,DH$4,Formulas!$B$2:$B$3001,$A141))</f>
        <v>0</v>
      </c>
      <c r="DI141" s="21" t="n">
        <f aca="false">IF(OR($A141="",DI$4=""),0,COUNTIFS(Formulas!$A$2:$A$3001,DI$4,Formulas!$B$2:$B$3001,$A141))</f>
        <v>0</v>
      </c>
      <c r="DJ141" s="21" t="n">
        <f aca="false">IF(OR($A141="",DJ$4=""),0,COUNTIFS(Formulas!$A$2:$A$3001,DJ$4,Formulas!$B$2:$B$3001,$A141))</f>
        <v>0</v>
      </c>
      <c r="DK141" s="21" t="n">
        <f aca="false">IF(OR($A141="",DK$4=""),0,COUNTIFS(Formulas!$A$2:$A$3001,DK$4,Formulas!$B$2:$B$3001,$A141))</f>
        <v>0</v>
      </c>
      <c r="DL141" s="21" t="n">
        <f aca="false">IF(OR($A141="",DL$4=""),0,COUNTIFS(Formulas!$A$2:$A$3001,DL$4,Formulas!$B$2:$B$3001,$A141))</f>
        <v>0</v>
      </c>
      <c r="DM141" s="21" t="n">
        <f aca="false">IF(OR($A141="",DM$4=""),0,COUNTIFS(Formulas!$A$2:$A$3001,DM$4,Formulas!$B$2:$B$3001,$A141))</f>
        <v>0</v>
      </c>
      <c r="DN141" s="21" t="n">
        <f aca="false">IF(OR($A141="",DN$4=""),0,COUNTIFS(Formulas!$A$2:$A$3001,DN$4,Formulas!$B$2:$B$3001,$A141))</f>
        <v>0</v>
      </c>
      <c r="DO141" s="21" t="n">
        <f aca="false">IF(OR($A141="",DO$4=""),0,COUNTIFS(Formulas!$A$2:$A$3001,DO$4,Formulas!$B$2:$B$3001,$A141))</f>
        <v>0</v>
      </c>
      <c r="DP141" s="21" t="n">
        <f aca="false">IF(OR($A141="",DP$4=""),0,COUNTIFS(Formulas!$A$2:$A$3001,DP$4,Formulas!$B$2:$B$3001,$A141))</f>
        <v>0</v>
      </c>
      <c r="DQ141" s="21" t="n">
        <f aca="false">IF(OR($A141="",DQ$4=""),0,COUNTIFS(Formulas!$A$2:$A$3001,DQ$4,Formulas!$B$2:$B$3001,$A141))</f>
        <v>0</v>
      </c>
      <c r="DR141" s="21" t="n">
        <f aca="false">IF(OR($A141="",DR$4=""),0,COUNTIFS(Formulas!$A$2:$A$3001,DR$4,Formulas!$B$2:$B$3001,$A141))</f>
        <v>0</v>
      </c>
      <c r="DS141" s="21" t="n">
        <f aca="false">IF(OR($A141="",DS$4=""),0,COUNTIFS(Formulas!$A$2:$A$3001,DS$4,Formulas!$B$2:$B$3001,$A141))</f>
        <v>0</v>
      </c>
      <c r="DT141" s="21" t="n">
        <f aca="false">IF(OR($A141="",DT$4=""),0,COUNTIFS(Formulas!$A$2:$A$3001,DT$4,Formulas!$B$2:$B$3001,$A141))</f>
        <v>0</v>
      </c>
      <c r="DU141" s="21" t="n">
        <f aca="false">IF(OR($A141="",DU$4=""),0,COUNTIFS(Formulas!$A$2:$A$3001,DU$4,Formulas!$B$2:$B$3001,$A141))</f>
        <v>0</v>
      </c>
      <c r="DV141" s="21" t="n">
        <f aca="false">IF(OR($A141="",DV$4=""),0,COUNTIFS(Formulas!$A$2:$A$3001,DV$4,Formulas!$B$2:$B$3001,$A141))</f>
        <v>0</v>
      </c>
      <c r="DW141" s="21" t="n">
        <f aca="false">IF(OR($A141="",DW$4=""),0,COUNTIFS(Formulas!$A$2:$A$3001,DW$4,Formulas!$B$2:$B$3001,$A141))</f>
        <v>0</v>
      </c>
      <c r="DX141" s="21" t="n">
        <f aca="false">IF(OR($A141="",DX$4=""),0,COUNTIFS(Formulas!$A$2:$A$3001,DX$4,Formulas!$B$2:$B$3001,$A141))</f>
        <v>0</v>
      </c>
      <c r="DY141" s="21" t="n">
        <f aca="false">IF(OR($A141="",DY$4=""),0,COUNTIFS(Formulas!$A$2:$A$3001,DY$4,Formulas!$B$2:$B$3001,$A141))</f>
        <v>0</v>
      </c>
      <c r="DZ141" s="21" t="n">
        <f aca="false">IF(OR($A141="",DZ$4=""),0,COUNTIFS(Formulas!$A$2:$A$3001,DZ$4,Formulas!$B$2:$B$3001,$A141))</f>
        <v>0</v>
      </c>
      <c r="EA141" s="21" t="n">
        <f aca="false">IF(OR($A141="",EA$4=""),0,COUNTIFS(Formulas!$A$2:$A$3001,EA$4,Formulas!$B$2:$B$3001,$A141))</f>
        <v>0</v>
      </c>
      <c r="EB141" s="21" t="n">
        <f aca="false">IF(OR($A141="",EB$4=""),0,COUNTIFS(Formulas!$A$2:$A$3001,EB$4,Formulas!$B$2:$B$3001,$A141))</f>
        <v>0</v>
      </c>
      <c r="EC141" s="21" t="n">
        <f aca="false">IF(OR($A141="",EC$4=""),0,COUNTIFS(Formulas!$A$2:$A$3001,EC$4,Formulas!$B$2:$B$3001,$A141))</f>
        <v>0</v>
      </c>
      <c r="ED141" s="21" t="n">
        <f aca="false">IF(OR($A141="",ED$4=""),0,COUNTIFS(Formulas!$A$2:$A$3001,ED$4,Formulas!$B$2:$B$3001,$A141))</f>
        <v>0</v>
      </c>
      <c r="EE141" s="21" t="n">
        <f aca="false">IF(OR($A141="",EE$4=""),0,COUNTIFS(Formulas!$A$2:$A$3001,EE$4,Formulas!$B$2:$B$3001,$A141))</f>
        <v>0</v>
      </c>
      <c r="EF141" s="21" t="n">
        <f aca="false">IF(OR($A141="",EF$4=""),0,COUNTIFS(Formulas!$A$2:$A$3001,EF$4,Formulas!$B$2:$B$3001,$A141))</f>
        <v>0</v>
      </c>
      <c r="EG141" s="21" t="n">
        <f aca="false">IF(OR($A141="",EG$4=""),0,COUNTIFS(Formulas!$A$2:$A$3001,EG$4,Formulas!$B$2:$B$3001,$A141))</f>
        <v>0</v>
      </c>
      <c r="EH141" s="21" t="n">
        <f aca="false">IF(OR($A141="",EH$4=""),0,COUNTIFS(Formulas!$A$2:$A$3001,EH$4,Formulas!$B$2:$B$3001,$A141))</f>
        <v>0</v>
      </c>
      <c r="EI141" s="21" t="n">
        <f aca="false">IF(OR($A141="",EI$4=""),0,COUNTIFS(Formulas!$A$2:$A$3001,EI$4,Formulas!$B$2:$B$3001,$A141))</f>
        <v>0</v>
      </c>
      <c r="EJ141" s="21" t="n">
        <f aca="false">IF(OR($A141="",EJ$4=""),0,COUNTIFS(Formulas!$A$2:$A$3001,EJ$4,Formulas!$B$2:$B$3001,$A141))</f>
        <v>0</v>
      </c>
      <c r="EK141" s="21" t="n">
        <f aca="false">IF(OR($A141="",EK$4=""),0,COUNTIFS(Formulas!$A$2:$A$3001,EK$4,Formulas!$B$2:$B$3001,$A141))</f>
        <v>0</v>
      </c>
      <c r="EL141" s="21" t="n">
        <f aca="false">IF(OR($A141="",EL$4=""),0,COUNTIFS(Formulas!$A$2:$A$3001,EL$4,Formulas!$B$2:$B$3001,$A141))</f>
        <v>0</v>
      </c>
      <c r="EM141" s="21" t="n">
        <f aca="false">IF(OR($A141="",EM$4=""),0,COUNTIFS(Formulas!$A$2:$A$3001,EM$4,Formulas!$B$2:$B$3001,$A141))</f>
        <v>0</v>
      </c>
      <c r="EN141" s="21" t="n">
        <f aca="false">IF(OR($A141="",EN$4=""),0,COUNTIFS(Formulas!$A$2:$A$3001,EN$4,Formulas!$B$2:$B$3001,$A141))</f>
        <v>0</v>
      </c>
      <c r="EO141" s="21" t="n">
        <f aca="false">IF(OR($A141="",EO$4=""),0,COUNTIFS(Formulas!$A$2:$A$3001,EO$4,Formulas!$B$2:$B$3001,$A141))</f>
        <v>0</v>
      </c>
      <c r="EP141" s="21" t="n">
        <f aca="false">IF(OR($A141="",EP$4=""),0,COUNTIFS(Formulas!$A$2:$A$3001,EP$4,Formulas!$B$2:$B$3001,$A141))</f>
        <v>0</v>
      </c>
      <c r="EQ141" s="21" t="n">
        <f aca="false">IF(OR($A141="",EQ$4=""),0,COUNTIFS(Formulas!$A$2:$A$3001,EQ$4,Formulas!$B$2:$B$3001,$A141))</f>
        <v>0</v>
      </c>
      <c r="ER141" s="21" t="n">
        <f aca="false">IF(OR($A141="",ER$4=""),0,COUNTIFS(Formulas!$A$2:$A$3001,ER$4,Formulas!$B$2:$B$3001,$A141))</f>
        <v>0</v>
      </c>
      <c r="ES141" s="21" t="n">
        <f aca="false">IF(OR($A141="",ES$4=""),0,COUNTIFS(Formulas!$A$2:$A$3001,ES$4,Formulas!$B$2:$B$3001,$A141))</f>
        <v>0</v>
      </c>
      <c r="ET141" s="21" t="n">
        <f aca="false">IF(OR($A141="",ET$4=""),0,COUNTIFS(Formulas!$A$2:$A$3001,ET$4,Formulas!$B$2:$B$3001,$A141))</f>
        <v>0</v>
      </c>
      <c r="EU141" s="21" t="n">
        <f aca="false">IF(OR($A141="",EU$4=""),0,COUNTIFS(Formulas!$A$2:$A$3001,EU$4,Formulas!$B$2:$B$3001,$A141))</f>
        <v>0</v>
      </c>
      <c r="EV141" s="21" t="n">
        <f aca="false">IF(OR($A141="",EV$4=""),0,COUNTIFS(Formulas!$A$2:$A$3001,EV$4,Formulas!$B$2:$B$3001,$A141))</f>
        <v>0</v>
      </c>
    </row>
    <row r="142" customFormat="false" ht="15" hidden="false" customHeight="false" outlineLevel="0" collapsed="false">
      <c r="A142" s="13" t="str">
        <f aca="false">IF(INDEX(Materials!$A$2:$A$301,138)="","",INDEX(Materials!$A$2:$A$301,138))</f>
        <v>Colloidal Silicon Dioxide</v>
      </c>
      <c r="B142" s="19" t="n">
        <f aca="false">IF(A142="","",COUNTIF(C142:EV142,"&gt;0"))</f>
        <v>75</v>
      </c>
      <c r="C142" s="21" t="n">
        <f aca="false">IF(OR($A142="",C$4=""),0,COUNTIFS(Formulas!$A$2:$A$3001,C$4,Formulas!$B$2:$B$3001,$A142))</f>
        <v>1</v>
      </c>
      <c r="D142" s="21" t="n">
        <f aca="false">IF(OR($A142="",D$4=""),0,COUNTIFS(Formulas!$A$2:$A$3001,D$4,Formulas!$B$2:$B$3001,$A142))</f>
        <v>1</v>
      </c>
      <c r="E142" s="21" t="n">
        <f aca="false">IF(OR($A142="",E$4=""),0,COUNTIFS(Formulas!$A$2:$A$3001,E$4,Formulas!$B$2:$B$3001,$A142))</f>
        <v>1</v>
      </c>
      <c r="F142" s="21" t="n">
        <f aca="false">IF(OR($A142="",F$4=""),0,COUNTIFS(Formulas!$A$2:$A$3001,F$4,Formulas!$B$2:$B$3001,$A142))</f>
        <v>1</v>
      </c>
      <c r="G142" s="21" t="n">
        <f aca="false">IF(OR($A142="",G$4=""),0,COUNTIFS(Formulas!$A$2:$A$3001,G$4,Formulas!$B$2:$B$3001,$A142))</f>
        <v>1</v>
      </c>
      <c r="H142" s="21" t="n">
        <f aca="false">IF(OR($A142="",H$4=""),0,COUNTIFS(Formulas!$A$2:$A$3001,H$4,Formulas!$B$2:$B$3001,$A142))</f>
        <v>1</v>
      </c>
      <c r="I142" s="21" t="n">
        <f aca="false">IF(OR($A142="",I$4=""),0,COUNTIFS(Formulas!$A$2:$A$3001,I$4,Formulas!$B$2:$B$3001,$A142))</f>
        <v>1</v>
      </c>
      <c r="J142" s="21" t="n">
        <f aca="false">IF(OR($A142="",J$4=""),0,COUNTIFS(Formulas!$A$2:$A$3001,J$4,Formulas!$B$2:$B$3001,$A142))</f>
        <v>1</v>
      </c>
      <c r="K142" s="21" t="n">
        <f aca="false">IF(OR($A142="",K$4=""),0,COUNTIFS(Formulas!$A$2:$A$3001,K$4,Formulas!$B$2:$B$3001,$A142))</f>
        <v>1</v>
      </c>
      <c r="L142" s="21" t="n">
        <f aca="false">IF(OR($A142="",L$4=""),0,COUNTIFS(Formulas!$A$2:$A$3001,L$4,Formulas!$B$2:$B$3001,$A142))</f>
        <v>1</v>
      </c>
      <c r="M142" s="21" t="n">
        <f aca="false">IF(OR($A142="",M$4=""),0,COUNTIFS(Formulas!$A$2:$A$3001,M$4,Formulas!$B$2:$B$3001,$A142))</f>
        <v>1</v>
      </c>
      <c r="N142" s="21" t="n">
        <f aca="false">IF(OR($A142="",N$4=""),0,COUNTIFS(Formulas!$A$2:$A$3001,N$4,Formulas!$B$2:$B$3001,$A142))</f>
        <v>2</v>
      </c>
      <c r="O142" s="21" t="n">
        <f aca="false">IF(OR($A142="",O$4=""),0,COUNTIFS(Formulas!$A$2:$A$3001,O$4,Formulas!$B$2:$B$3001,$A142))</f>
        <v>2</v>
      </c>
      <c r="P142" s="21" t="n">
        <f aca="false">IF(OR($A142="",P$4=""),0,COUNTIFS(Formulas!$A$2:$A$3001,P$4,Formulas!$B$2:$B$3001,$A142))</f>
        <v>2</v>
      </c>
      <c r="Q142" s="21" t="n">
        <f aca="false">IF(OR($A142="",Q$4=""),0,COUNTIFS(Formulas!$A$2:$A$3001,Q$4,Formulas!$B$2:$B$3001,$A142))</f>
        <v>2</v>
      </c>
      <c r="R142" s="21" t="n">
        <f aca="false">IF(OR($A142="",R$4=""),0,COUNTIFS(Formulas!$A$2:$A$3001,R$4,Formulas!$B$2:$B$3001,$A142))</f>
        <v>2</v>
      </c>
      <c r="S142" s="21" t="n">
        <f aca="false">IF(OR($A142="",S$4=""),0,COUNTIFS(Formulas!$A$2:$A$3001,S$4,Formulas!$B$2:$B$3001,$A142))</f>
        <v>2</v>
      </c>
      <c r="T142" s="21" t="n">
        <f aca="false">IF(OR($A142="",T$4=""),0,COUNTIFS(Formulas!$A$2:$A$3001,T$4,Formulas!$B$2:$B$3001,$A142))</f>
        <v>2</v>
      </c>
      <c r="U142" s="21" t="n">
        <f aca="false">IF(OR($A142="",U$4=""),0,COUNTIFS(Formulas!$A$2:$A$3001,U$4,Formulas!$B$2:$B$3001,$A142))</f>
        <v>0</v>
      </c>
      <c r="V142" s="21" t="n">
        <f aca="false">IF(OR($A142="",V$4=""),0,COUNTIFS(Formulas!$A$2:$A$3001,V$4,Formulas!$B$2:$B$3001,$A142))</f>
        <v>0</v>
      </c>
      <c r="W142" s="21" t="n">
        <f aca="false">IF(OR($A142="",W$4=""),0,COUNTIFS(Formulas!$A$2:$A$3001,W$4,Formulas!$B$2:$B$3001,$A142))</f>
        <v>1</v>
      </c>
      <c r="X142" s="21" t="n">
        <f aca="false">IF(OR($A142="",X$4=""),0,COUNTIFS(Formulas!$A$2:$A$3001,X$4,Formulas!$B$2:$B$3001,$A142))</f>
        <v>1</v>
      </c>
      <c r="Y142" s="21" t="n">
        <f aca="false">IF(OR($A142="",Y$4=""),0,COUNTIFS(Formulas!$A$2:$A$3001,Y$4,Formulas!$B$2:$B$3001,$A142))</f>
        <v>1</v>
      </c>
      <c r="Z142" s="21" t="n">
        <f aca="false">IF(OR($A142="",Z$4=""),0,COUNTIFS(Formulas!$A$2:$A$3001,Z$4,Formulas!$B$2:$B$3001,$A142))</f>
        <v>1</v>
      </c>
      <c r="AA142" s="21" t="n">
        <f aca="false">IF(OR($A142="",AA$4=""),0,COUNTIFS(Formulas!$A$2:$A$3001,AA$4,Formulas!$B$2:$B$3001,$A142))</f>
        <v>1</v>
      </c>
      <c r="AB142" s="21" t="n">
        <f aca="false">IF(OR($A142="",AB$4=""),0,COUNTIFS(Formulas!$A$2:$A$3001,AB$4,Formulas!$B$2:$B$3001,$A142))</f>
        <v>0</v>
      </c>
      <c r="AC142" s="21" t="n">
        <f aca="false">IF(OR($A142="",AC$4=""),0,COUNTIFS(Formulas!$A$2:$A$3001,AC$4,Formulas!$B$2:$B$3001,$A142))</f>
        <v>0</v>
      </c>
      <c r="AD142" s="21" t="n">
        <f aca="false">IF(OR($A142="",AD$4=""),0,COUNTIFS(Formulas!$A$2:$A$3001,AD$4,Formulas!$B$2:$B$3001,$A142))</f>
        <v>0</v>
      </c>
      <c r="AE142" s="21" t="n">
        <f aca="false">IF(OR($A142="",AE$4=""),0,COUNTIFS(Formulas!$A$2:$A$3001,AE$4,Formulas!$B$2:$B$3001,$A142))</f>
        <v>1</v>
      </c>
      <c r="AF142" s="21" t="n">
        <f aca="false">IF(OR($A142="",AF$4=""),0,COUNTIFS(Formulas!$A$2:$A$3001,AF$4,Formulas!$B$2:$B$3001,$A142))</f>
        <v>1</v>
      </c>
      <c r="AG142" s="21" t="n">
        <f aca="false">IF(OR($A142="",AG$4=""),0,COUNTIFS(Formulas!$A$2:$A$3001,AG$4,Formulas!$B$2:$B$3001,$A142))</f>
        <v>1</v>
      </c>
      <c r="AH142" s="21" t="n">
        <f aca="false">IF(OR($A142="",AH$4=""),0,COUNTIFS(Formulas!$A$2:$A$3001,AH$4,Formulas!$B$2:$B$3001,$A142))</f>
        <v>1</v>
      </c>
      <c r="AI142" s="21" t="n">
        <f aca="false">IF(OR($A142="",AI$4=""),0,COUNTIFS(Formulas!$A$2:$A$3001,AI$4,Formulas!$B$2:$B$3001,$A142))</f>
        <v>0</v>
      </c>
      <c r="AJ142" s="21" t="n">
        <f aca="false">IF(OR($A142="",AJ$4=""),0,COUNTIFS(Formulas!$A$2:$A$3001,AJ$4,Formulas!$B$2:$B$3001,$A142))</f>
        <v>0</v>
      </c>
      <c r="AK142" s="21" t="n">
        <f aca="false">IF(OR($A142="",AK$4=""),0,COUNTIFS(Formulas!$A$2:$A$3001,AK$4,Formulas!$B$2:$B$3001,$A142))</f>
        <v>1</v>
      </c>
      <c r="AL142" s="21" t="n">
        <f aca="false">IF(OR($A142="",AL$4=""),0,COUNTIFS(Formulas!$A$2:$A$3001,AL$4,Formulas!$B$2:$B$3001,$A142))</f>
        <v>1</v>
      </c>
      <c r="AM142" s="21" t="n">
        <f aca="false">IF(OR($A142="",AM$4=""),0,COUNTIFS(Formulas!$A$2:$A$3001,AM$4,Formulas!$B$2:$B$3001,$A142))</f>
        <v>1</v>
      </c>
      <c r="AN142" s="21" t="n">
        <f aca="false">IF(OR($A142="",AN$4=""),0,COUNTIFS(Formulas!$A$2:$A$3001,AN$4,Formulas!$B$2:$B$3001,$A142))</f>
        <v>1</v>
      </c>
      <c r="AO142" s="21" t="n">
        <f aca="false">IF(OR($A142="",AO$4=""),0,COUNTIFS(Formulas!$A$2:$A$3001,AO$4,Formulas!$B$2:$B$3001,$A142))</f>
        <v>1</v>
      </c>
      <c r="AP142" s="21" t="n">
        <f aca="false">IF(OR($A142="",AP$4=""),0,COUNTIFS(Formulas!$A$2:$A$3001,AP$4,Formulas!$B$2:$B$3001,$A142))</f>
        <v>1</v>
      </c>
      <c r="AQ142" s="21" t="n">
        <f aca="false">IF(OR($A142="",AQ$4=""),0,COUNTIFS(Formulas!$A$2:$A$3001,AQ$4,Formulas!$B$2:$B$3001,$A142))</f>
        <v>1</v>
      </c>
      <c r="AR142" s="21" t="n">
        <f aca="false">IF(OR($A142="",AR$4=""),0,COUNTIFS(Formulas!$A$2:$A$3001,AR$4,Formulas!$B$2:$B$3001,$A142))</f>
        <v>1</v>
      </c>
      <c r="AS142" s="21" t="n">
        <f aca="false">IF(OR($A142="",AS$4=""),0,COUNTIFS(Formulas!$A$2:$A$3001,AS$4,Formulas!$B$2:$B$3001,$A142))</f>
        <v>1</v>
      </c>
      <c r="AT142" s="21" t="n">
        <f aca="false">IF(OR($A142="",AT$4=""),0,COUNTIFS(Formulas!$A$2:$A$3001,AT$4,Formulas!$B$2:$B$3001,$A142))</f>
        <v>1</v>
      </c>
      <c r="AU142" s="21" t="n">
        <f aca="false">IF(OR($A142="",AU$4=""),0,COUNTIFS(Formulas!$A$2:$A$3001,AU$4,Formulas!$B$2:$B$3001,$A142))</f>
        <v>0</v>
      </c>
      <c r="AV142" s="21" t="n">
        <f aca="false">IF(OR($A142="",AV$4=""),0,COUNTIFS(Formulas!$A$2:$A$3001,AV$4,Formulas!$B$2:$B$3001,$A142))</f>
        <v>0</v>
      </c>
      <c r="AW142" s="21" t="n">
        <f aca="false">IF(OR($A142="",AW$4=""),0,COUNTIFS(Formulas!$A$2:$A$3001,AW$4,Formulas!$B$2:$B$3001,$A142))</f>
        <v>0</v>
      </c>
      <c r="AX142" s="21" t="n">
        <f aca="false">IF(OR($A142="",AX$4=""),0,COUNTIFS(Formulas!$A$2:$A$3001,AX$4,Formulas!$B$2:$B$3001,$A142))</f>
        <v>1</v>
      </c>
      <c r="AY142" s="21" t="n">
        <f aca="false">IF(OR($A142="",AY$4=""),0,COUNTIFS(Formulas!$A$2:$A$3001,AY$4,Formulas!$B$2:$B$3001,$A142))</f>
        <v>1</v>
      </c>
      <c r="AZ142" s="21" t="n">
        <f aca="false">IF(OR($A142="",AZ$4=""),0,COUNTIFS(Formulas!$A$2:$A$3001,AZ$4,Formulas!$B$2:$B$3001,$A142))</f>
        <v>1</v>
      </c>
      <c r="BA142" s="21" t="n">
        <f aca="false">IF(OR($A142="",BA$4=""),0,COUNTIFS(Formulas!$A$2:$A$3001,BA$4,Formulas!$B$2:$B$3001,$A142))</f>
        <v>1</v>
      </c>
      <c r="BB142" s="21" t="n">
        <f aca="false">IF(OR($A142="",BB$4=""),0,COUNTIFS(Formulas!$A$2:$A$3001,BB$4,Formulas!$B$2:$B$3001,$A142))</f>
        <v>1</v>
      </c>
      <c r="BC142" s="21" t="n">
        <f aca="false">IF(OR($A142="",BC$4=""),0,COUNTIFS(Formulas!$A$2:$A$3001,BC$4,Formulas!$B$2:$B$3001,$A142))</f>
        <v>1</v>
      </c>
      <c r="BD142" s="21" t="n">
        <f aca="false">IF(OR($A142="",BD$4=""),0,COUNTIFS(Formulas!$A$2:$A$3001,BD$4,Formulas!$B$2:$B$3001,$A142))</f>
        <v>1</v>
      </c>
      <c r="BE142" s="21" t="n">
        <f aca="false">IF(OR($A142="",BE$4=""),0,COUNTIFS(Formulas!$A$2:$A$3001,BE$4,Formulas!$B$2:$B$3001,$A142))</f>
        <v>1</v>
      </c>
      <c r="BF142" s="21" t="n">
        <f aca="false">IF(OR($A142="",BF$4=""),0,COUNTIFS(Formulas!$A$2:$A$3001,BF$4,Formulas!$B$2:$B$3001,$A142))</f>
        <v>1</v>
      </c>
      <c r="BG142" s="21" t="n">
        <f aca="false">IF(OR($A142="",BG$4=""),0,COUNTIFS(Formulas!$A$2:$A$3001,BG$4,Formulas!$B$2:$B$3001,$A142))</f>
        <v>1</v>
      </c>
      <c r="BH142" s="21" t="n">
        <f aca="false">IF(OR($A142="",BH$4=""),0,COUNTIFS(Formulas!$A$2:$A$3001,BH$4,Formulas!$B$2:$B$3001,$A142))</f>
        <v>1</v>
      </c>
      <c r="BI142" s="21" t="n">
        <f aca="false">IF(OR($A142="",BI$4=""),0,COUNTIFS(Formulas!$A$2:$A$3001,BI$4,Formulas!$B$2:$B$3001,$A142))</f>
        <v>1</v>
      </c>
      <c r="BJ142" s="21" t="n">
        <f aca="false">IF(OR($A142="",BJ$4=""),0,COUNTIFS(Formulas!$A$2:$A$3001,BJ$4,Formulas!$B$2:$B$3001,$A142))</f>
        <v>0</v>
      </c>
      <c r="BK142" s="21" t="n">
        <f aca="false">IF(OR($A142="",BK$4=""),0,COUNTIFS(Formulas!$A$2:$A$3001,BK$4,Formulas!$B$2:$B$3001,$A142))</f>
        <v>1</v>
      </c>
      <c r="BL142" s="21" t="n">
        <f aca="false">IF(OR($A142="",BL$4=""),0,COUNTIFS(Formulas!$A$2:$A$3001,BL$4,Formulas!$B$2:$B$3001,$A142))</f>
        <v>1</v>
      </c>
      <c r="BM142" s="21" t="n">
        <f aca="false">IF(OR($A142="",BM$4=""),0,COUNTIFS(Formulas!$A$2:$A$3001,BM$4,Formulas!$B$2:$B$3001,$A142))</f>
        <v>1</v>
      </c>
      <c r="BN142" s="21" t="n">
        <f aca="false">IF(OR($A142="",BN$4=""),0,COUNTIFS(Formulas!$A$2:$A$3001,BN$4,Formulas!$B$2:$B$3001,$A142))</f>
        <v>1</v>
      </c>
      <c r="BO142" s="21" t="n">
        <f aca="false">IF(OR($A142="",BO$4=""),0,COUNTIFS(Formulas!$A$2:$A$3001,BO$4,Formulas!$B$2:$B$3001,$A142))</f>
        <v>1</v>
      </c>
      <c r="BP142" s="21" t="n">
        <f aca="false">IF(OR($A142="",BP$4=""),0,COUNTIFS(Formulas!$A$2:$A$3001,BP$4,Formulas!$B$2:$B$3001,$A142))</f>
        <v>0</v>
      </c>
      <c r="BQ142" s="21" t="n">
        <f aca="false">IF(OR($A142="",BQ$4=""),0,COUNTIFS(Formulas!$A$2:$A$3001,BQ$4,Formulas!$B$2:$B$3001,$A142))</f>
        <v>0</v>
      </c>
      <c r="BR142" s="21" t="n">
        <f aca="false">IF(OR($A142="",BR$4=""),0,COUNTIFS(Formulas!$A$2:$A$3001,BR$4,Formulas!$B$2:$B$3001,$A142))</f>
        <v>0</v>
      </c>
      <c r="BS142" s="21" t="n">
        <f aca="false">IF(OR($A142="",BS$4=""),0,COUNTIFS(Formulas!$A$2:$A$3001,BS$4,Formulas!$B$2:$B$3001,$A142))</f>
        <v>0</v>
      </c>
      <c r="BT142" s="21" t="n">
        <f aca="false">IF(OR($A142="",BT$4=""),0,COUNTIFS(Formulas!$A$2:$A$3001,BT$4,Formulas!$B$2:$B$3001,$A142))</f>
        <v>0</v>
      </c>
      <c r="BU142" s="21" t="n">
        <f aca="false">IF(OR($A142="",BU$4=""),0,COUNTIFS(Formulas!$A$2:$A$3001,BU$4,Formulas!$B$2:$B$3001,$A142))</f>
        <v>0</v>
      </c>
      <c r="BV142" s="21" t="n">
        <f aca="false">IF(OR($A142="",BV$4=""),0,COUNTIFS(Formulas!$A$2:$A$3001,BV$4,Formulas!$B$2:$B$3001,$A142))</f>
        <v>0</v>
      </c>
      <c r="BW142" s="21" t="n">
        <f aca="false">IF(OR($A142="",BW$4=""),0,COUNTIFS(Formulas!$A$2:$A$3001,BW$4,Formulas!$B$2:$B$3001,$A142))</f>
        <v>0</v>
      </c>
      <c r="BX142" s="21" t="n">
        <f aca="false">IF(OR($A142="",BX$4=""),0,COUNTIFS(Formulas!$A$2:$A$3001,BX$4,Formulas!$B$2:$B$3001,$A142))</f>
        <v>0</v>
      </c>
      <c r="BY142" s="21" t="n">
        <f aca="false">IF(OR($A142="",BY$4=""),0,COUNTIFS(Formulas!$A$2:$A$3001,BY$4,Formulas!$B$2:$B$3001,$A142))</f>
        <v>0</v>
      </c>
      <c r="BZ142" s="21" t="n">
        <f aca="false">IF(OR($A142="",BZ$4=""),0,COUNTIFS(Formulas!$A$2:$A$3001,BZ$4,Formulas!$B$2:$B$3001,$A142))</f>
        <v>0</v>
      </c>
      <c r="CA142" s="21" t="n">
        <f aca="false">IF(OR($A142="",CA$4=""),0,COUNTIFS(Formulas!$A$2:$A$3001,CA$4,Formulas!$B$2:$B$3001,$A142))</f>
        <v>0</v>
      </c>
      <c r="CB142" s="21" t="n">
        <f aca="false">IF(OR($A142="",CB$4=""),0,COUNTIFS(Formulas!$A$2:$A$3001,CB$4,Formulas!$B$2:$B$3001,$A142))</f>
        <v>0</v>
      </c>
      <c r="CC142" s="21" t="n">
        <f aca="false">IF(OR($A142="",CC$4=""),0,COUNTIFS(Formulas!$A$2:$A$3001,CC$4,Formulas!$B$2:$B$3001,$A142))</f>
        <v>0</v>
      </c>
      <c r="CD142" s="21" t="n">
        <f aca="false">IF(OR($A142="",CD$4=""),0,COUNTIFS(Formulas!$A$2:$A$3001,CD$4,Formulas!$B$2:$B$3001,$A142))</f>
        <v>1</v>
      </c>
      <c r="CE142" s="21" t="n">
        <f aca="false">IF(OR($A142="",CE$4=""),0,COUNTIFS(Formulas!$A$2:$A$3001,CE$4,Formulas!$B$2:$B$3001,$A142))</f>
        <v>1</v>
      </c>
      <c r="CF142" s="21" t="n">
        <f aca="false">IF(OR($A142="",CF$4=""),0,COUNTIFS(Formulas!$A$2:$A$3001,CF$4,Formulas!$B$2:$B$3001,$A142))</f>
        <v>1</v>
      </c>
      <c r="CG142" s="21" t="n">
        <f aca="false">IF(OR($A142="",CG$4=""),0,COUNTIFS(Formulas!$A$2:$A$3001,CG$4,Formulas!$B$2:$B$3001,$A142))</f>
        <v>1</v>
      </c>
      <c r="CH142" s="21" t="n">
        <f aca="false">IF(OR($A142="",CH$4=""),0,COUNTIFS(Formulas!$A$2:$A$3001,CH$4,Formulas!$B$2:$B$3001,$A142))</f>
        <v>0</v>
      </c>
      <c r="CI142" s="21" t="n">
        <f aca="false">IF(OR($A142="",CI$4=""),0,COUNTIFS(Formulas!$A$2:$A$3001,CI$4,Formulas!$B$2:$B$3001,$A142))</f>
        <v>1</v>
      </c>
      <c r="CJ142" s="21" t="n">
        <f aca="false">IF(OR($A142="",CJ$4=""),0,COUNTIFS(Formulas!$A$2:$A$3001,CJ$4,Formulas!$B$2:$B$3001,$A142))</f>
        <v>1</v>
      </c>
      <c r="CK142" s="21" t="n">
        <f aca="false">IF(OR($A142="",CK$4=""),0,COUNTIFS(Formulas!$A$2:$A$3001,CK$4,Formulas!$B$2:$B$3001,$A142))</f>
        <v>1</v>
      </c>
      <c r="CL142" s="21" t="n">
        <f aca="false">IF(OR($A142="",CL$4=""),0,COUNTIFS(Formulas!$A$2:$A$3001,CL$4,Formulas!$B$2:$B$3001,$A142))</f>
        <v>1</v>
      </c>
      <c r="CM142" s="21" t="n">
        <f aca="false">IF(OR($A142="",CM$4=""),0,COUNTIFS(Formulas!$A$2:$A$3001,CM$4,Formulas!$B$2:$B$3001,$A142))</f>
        <v>1</v>
      </c>
      <c r="CN142" s="21" t="n">
        <f aca="false">IF(OR($A142="",CN$4=""),0,COUNTIFS(Formulas!$A$2:$A$3001,CN$4,Formulas!$B$2:$B$3001,$A142))</f>
        <v>2</v>
      </c>
      <c r="CO142" s="21" t="n">
        <f aca="false">IF(OR($A142="",CO$4=""),0,COUNTIFS(Formulas!$A$2:$A$3001,CO$4,Formulas!$B$2:$B$3001,$A142))</f>
        <v>2</v>
      </c>
      <c r="CP142" s="21" t="n">
        <f aca="false">IF(OR($A142="",CP$4=""),0,COUNTIFS(Formulas!$A$2:$A$3001,CP$4,Formulas!$B$2:$B$3001,$A142))</f>
        <v>1</v>
      </c>
      <c r="CQ142" s="21" t="n">
        <f aca="false">IF(OR($A142="",CQ$4=""),0,COUNTIFS(Formulas!$A$2:$A$3001,CQ$4,Formulas!$B$2:$B$3001,$A142))</f>
        <v>1</v>
      </c>
      <c r="CR142" s="21" t="n">
        <f aca="false">IF(OR($A142="",CR$4=""),0,COUNTIFS(Formulas!$A$2:$A$3001,CR$4,Formulas!$B$2:$B$3001,$A142))</f>
        <v>1</v>
      </c>
      <c r="CS142" s="21" t="n">
        <f aca="false">IF(OR($A142="",CS$4=""),0,COUNTIFS(Formulas!$A$2:$A$3001,CS$4,Formulas!$B$2:$B$3001,$A142))</f>
        <v>1</v>
      </c>
      <c r="CT142" s="21" t="n">
        <f aca="false">IF(OR($A142="",CT$4=""),0,COUNTIFS(Formulas!$A$2:$A$3001,CT$4,Formulas!$B$2:$B$3001,$A142))</f>
        <v>1</v>
      </c>
      <c r="CU142" s="21" t="n">
        <f aca="false">IF(OR($A142="",CU$4=""),0,COUNTIFS(Formulas!$A$2:$A$3001,CU$4,Formulas!$B$2:$B$3001,$A142))</f>
        <v>1</v>
      </c>
      <c r="CV142" s="21" t="n">
        <f aca="false">IF(OR($A142="",CV$4=""),0,COUNTIFS(Formulas!$A$2:$A$3001,CV$4,Formulas!$B$2:$B$3001,$A142))</f>
        <v>1</v>
      </c>
      <c r="CW142" s="21" t="n">
        <f aca="false">IF(OR($A142="",CW$4=""),0,COUNTIFS(Formulas!$A$2:$A$3001,CW$4,Formulas!$B$2:$B$3001,$A142))</f>
        <v>1</v>
      </c>
      <c r="CX142" s="21" t="n">
        <f aca="false">IF(OR($A142="",CX$4=""),0,COUNTIFS(Formulas!$A$2:$A$3001,CX$4,Formulas!$B$2:$B$3001,$A142))</f>
        <v>0</v>
      </c>
      <c r="CY142" s="21" t="n">
        <f aca="false">IF(OR($A142="",CY$4=""),0,COUNTIFS(Formulas!$A$2:$A$3001,CY$4,Formulas!$B$2:$B$3001,$A142))</f>
        <v>0</v>
      </c>
      <c r="CZ142" s="21" t="n">
        <f aca="false">IF(OR($A142="",CZ$4=""),0,COUNTIFS(Formulas!$A$2:$A$3001,CZ$4,Formulas!$B$2:$B$3001,$A142))</f>
        <v>0</v>
      </c>
      <c r="DA142" s="21" t="n">
        <f aca="false">IF(OR($A142="",DA$4=""),0,COUNTIFS(Formulas!$A$2:$A$3001,DA$4,Formulas!$B$2:$B$3001,$A142))</f>
        <v>1</v>
      </c>
      <c r="DB142" s="21" t="n">
        <f aca="false">IF(OR($A142="",DB$4=""),0,COUNTIFS(Formulas!$A$2:$A$3001,DB$4,Formulas!$B$2:$B$3001,$A142))</f>
        <v>0</v>
      </c>
      <c r="DC142" s="21" t="n">
        <f aca="false">IF(OR($A142="",DC$4=""),0,COUNTIFS(Formulas!$A$2:$A$3001,DC$4,Formulas!$B$2:$B$3001,$A142))</f>
        <v>0</v>
      </c>
      <c r="DD142" s="21" t="n">
        <f aca="false">IF(OR($A142="",DD$4=""),0,COUNTIFS(Formulas!$A$2:$A$3001,DD$4,Formulas!$B$2:$B$3001,$A142))</f>
        <v>1</v>
      </c>
      <c r="DE142" s="21" t="n">
        <f aca="false">IF(OR($A142="",DE$4=""),0,COUNTIFS(Formulas!$A$2:$A$3001,DE$4,Formulas!$B$2:$B$3001,$A142))</f>
        <v>0</v>
      </c>
      <c r="DF142" s="21" t="n">
        <f aca="false">IF(OR($A142="",DF$4=""),0,COUNTIFS(Formulas!$A$2:$A$3001,DF$4,Formulas!$B$2:$B$3001,$A142))</f>
        <v>0</v>
      </c>
      <c r="DG142" s="21" t="n">
        <f aca="false">IF(OR($A142="",DG$4=""),0,COUNTIFS(Formulas!$A$2:$A$3001,DG$4,Formulas!$B$2:$B$3001,$A142))</f>
        <v>0</v>
      </c>
      <c r="DH142" s="21" t="n">
        <f aca="false">IF(OR($A142="",DH$4=""),0,COUNTIFS(Formulas!$A$2:$A$3001,DH$4,Formulas!$B$2:$B$3001,$A142))</f>
        <v>0</v>
      </c>
      <c r="DI142" s="21" t="n">
        <f aca="false">IF(OR($A142="",DI$4=""),0,COUNTIFS(Formulas!$A$2:$A$3001,DI$4,Formulas!$B$2:$B$3001,$A142))</f>
        <v>0</v>
      </c>
      <c r="DJ142" s="21" t="n">
        <f aca="false">IF(OR($A142="",DJ$4=""),0,COUNTIFS(Formulas!$A$2:$A$3001,DJ$4,Formulas!$B$2:$B$3001,$A142))</f>
        <v>0</v>
      </c>
      <c r="DK142" s="21" t="n">
        <f aca="false">IF(OR($A142="",DK$4=""),0,COUNTIFS(Formulas!$A$2:$A$3001,DK$4,Formulas!$B$2:$B$3001,$A142))</f>
        <v>0</v>
      </c>
      <c r="DL142" s="21" t="n">
        <f aca="false">IF(OR($A142="",DL$4=""),0,COUNTIFS(Formulas!$A$2:$A$3001,DL$4,Formulas!$B$2:$B$3001,$A142))</f>
        <v>0</v>
      </c>
      <c r="DM142" s="21" t="n">
        <f aca="false">IF(OR($A142="",DM$4=""),0,COUNTIFS(Formulas!$A$2:$A$3001,DM$4,Formulas!$B$2:$B$3001,$A142))</f>
        <v>0</v>
      </c>
      <c r="DN142" s="21" t="n">
        <f aca="false">IF(OR($A142="",DN$4=""),0,COUNTIFS(Formulas!$A$2:$A$3001,DN$4,Formulas!$B$2:$B$3001,$A142))</f>
        <v>0</v>
      </c>
      <c r="DO142" s="21" t="n">
        <f aca="false">IF(OR($A142="",DO$4=""),0,COUNTIFS(Formulas!$A$2:$A$3001,DO$4,Formulas!$B$2:$B$3001,$A142))</f>
        <v>0</v>
      </c>
      <c r="DP142" s="21" t="n">
        <f aca="false">IF(OR($A142="",DP$4=""),0,COUNTIFS(Formulas!$A$2:$A$3001,DP$4,Formulas!$B$2:$B$3001,$A142))</f>
        <v>0</v>
      </c>
      <c r="DQ142" s="21" t="n">
        <f aca="false">IF(OR($A142="",DQ$4=""),0,COUNTIFS(Formulas!$A$2:$A$3001,DQ$4,Formulas!$B$2:$B$3001,$A142))</f>
        <v>0</v>
      </c>
      <c r="DR142" s="21" t="n">
        <f aca="false">IF(OR($A142="",DR$4=""),0,COUNTIFS(Formulas!$A$2:$A$3001,DR$4,Formulas!$B$2:$B$3001,$A142))</f>
        <v>0</v>
      </c>
      <c r="DS142" s="21" t="n">
        <f aca="false">IF(OR($A142="",DS$4=""),0,COUNTIFS(Formulas!$A$2:$A$3001,DS$4,Formulas!$B$2:$B$3001,$A142))</f>
        <v>0</v>
      </c>
      <c r="DT142" s="21" t="n">
        <f aca="false">IF(OR($A142="",DT$4=""),0,COUNTIFS(Formulas!$A$2:$A$3001,DT$4,Formulas!$B$2:$B$3001,$A142))</f>
        <v>0</v>
      </c>
      <c r="DU142" s="21" t="n">
        <f aca="false">IF(OR($A142="",DU$4=""),0,COUNTIFS(Formulas!$A$2:$A$3001,DU$4,Formulas!$B$2:$B$3001,$A142))</f>
        <v>0</v>
      </c>
      <c r="DV142" s="21" t="n">
        <f aca="false">IF(OR($A142="",DV$4=""),0,COUNTIFS(Formulas!$A$2:$A$3001,DV$4,Formulas!$B$2:$B$3001,$A142))</f>
        <v>0</v>
      </c>
      <c r="DW142" s="21" t="n">
        <f aca="false">IF(OR($A142="",DW$4=""),0,COUNTIFS(Formulas!$A$2:$A$3001,DW$4,Formulas!$B$2:$B$3001,$A142))</f>
        <v>0</v>
      </c>
      <c r="DX142" s="21" t="n">
        <f aca="false">IF(OR($A142="",DX$4=""),0,COUNTIFS(Formulas!$A$2:$A$3001,DX$4,Formulas!$B$2:$B$3001,$A142))</f>
        <v>0</v>
      </c>
      <c r="DY142" s="21" t="n">
        <f aca="false">IF(OR($A142="",DY$4=""),0,COUNTIFS(Formulas!$A$2:$A$3001,DY$4,Formulas!$B$2:$B$3001,$A142))</f>
        <v>0</v>
      </c>
      <c r="DZ142" s="21" t="n">
        <f aca="false">IF(OR($A142="",DZ$4=""),0,COUNTIFS(Formulas!$A$2:$A$3001,DZ$4,Formulas!$B$2:$B$3001,$A142))</f>
        <v>0</v>
      </c>
      <c r="EA142" s="21" t="n">
        <f aca="false">IF(OR($A142="",EA$4=""),0,COUNTIFS(Formulas!$A$2:$A$3001,EA$4,Formulas!$B$2:$B$3001,$A142))</f>
        <v>0</v>
      </c>
      <c r="EB142" s="21" t="n">
        <f aca="false">IF(OR($A142="",EB$4=""),0,COUNTIFS(Formulas!$A$2:$A$3001,EB$4,Formulas!$B$2:$B$3001,$A142))</f>
        <v>0</v>
      </c>
      <c r="EC142" s="21" t="n">
        <f aca="false">IF(OR($A142="",EC$4=""),0,COUNTIFS(Formulas!$A$2:$A$3001,EC$4,Formulas!$B$2:$B$3001,$A142))</f>
        <v>0</v>
      </c>
      <c r="ED142" s="21" t="n">
        <f aca="false">IF(OR($A142="",ED$4=""),0,COUNTIFS(Formulas!$A$2:$A$3001,ED$4,Formulas!$B$2:$B$3001,$A142))</f>
        <v>0</v>
      </c>
      <c r="EE142" s="21" t="n">
        <f aca="false">IF(OR($A142="",EE$4=""),0,COUNTIFS(Formulas!$A$2:$A$3001,EE$4,Formulas!$B$2:$B$3001,$A142))</f>
        <v>0</v>
      </c>
      <c r="EF142" s="21" t="n">
        <f aca="false">IF(OR($A142="",EF$4=""),0,COUNTIFS(Formulas!$A$2:$A$3001,EF$4,Formulas!$B$2:$B$3001,$A142))</f>
        <v>0</v>
      </c>
      <c r="EG142" s="21" t="n">
        <f aca="false">IF(OR($A142="",EG$4=""),0,COUNTIFS(Formulas!$A$2:$A$3001,EG$4,Formulas!$B$2:$B$3001,$A142))</f>
        <v>0</v>
      </c>
      <c r="EH142" s="21" t="n">
        <f aca="false">IF(OR($A142="",EH$4=""),0,COUNTIFS(Formulas!$A$2:$A$3001,EH$4,Formulas!$B$2:$B$3001,$A142))</f>
        <v>0</v>
      </c>
      <c r="EI142" s="21" t="n">
        <f aca="false">IF(OR($A142="",EI$4=""),0,COUNTIFS(Formulas!$A$2:$A$3001,EI$4,Formulas!$B$2:$B$3001,$A142))</f>
        <v>0</v>
      </c>
      <c r="EJ142" s="21" t="n">
        <f aca="false">IF(OR($A142="",EJ$4=""),0,COUNTIFS(Formulas!$A$2:$A$3001,EJ$4,Formulas!$B$2:$B$3001,$A142))</f>
        <v>0</v>
      </c>
      <c r="EK142" s="21" t="n">
        <f aca="false">IF(OR($A142="",EK$4=""),0,COUNTIFS(Formulas!$A$2:$A$3001,EK$4,Formulas!$B$2:$B$3001,$A142))</f>
        <v>0</v>
      </c>
      <c r="EL142" s="21" t="n">
        <f aca="false">IF(OR($A142="",EL$4=""),0,COUNTIFS(Formulas!$A$2:$A$3001,EL$4,Formulas!$B$2:$B$3001,$A142))</f>
        <v>0</v>
      </c>
      <c r="EM142" s="21" t="n">
        <f aca="false">IF(OR($A142="",EM$4=""),0,COUNTIFS(Formulas!$A$2:$A$3001,EM$4,Formulas!$B$2:$B$3001,$A142))</f>
        <v>0</v>
      </c>
      <c r="EN142" s="21" t="n">
        <f aca="false">IF(OR($A142="",EN$4=""),0,COUNTIFS(Formulas!$A$2:$A$3001,EN$4,Formulas!$B$2:$B$3001,$A142))</f>
        <v>0</v>
      </c>
      <c r="EO142" s="21" t="n">
        <f aca="false">IF(OR($A142="",EO$4=""),0,COUNTIFS(Formulas!$A$2:$A$3001,EO$4,Formulas!$B$2:$B$3001,$A142))</f>
        <v>0</v>
      </c>
      <c r="EP142" s="21" t="n">
        <f aca="false">IF(OR($A142="",EP$4=""),0,COUNTIFS(Formulas!$A$2:$A$3001,EP$4,Formulas!$B$2:$B$3001,$A142))</f>
        <v>0</v>
      </c>
      <c r="EQ142" s="21" t="n">
        <f aca="false">IF(OR($A142="",EQ$4=""),0,COUNTIFS(Formulas!$A$2:$A$3001,EQ$4,Formulas!$B$2:$B$3001,$A142))</f>
        <v>0</v>
      </c>
      <c r="ER142" s="21" t="n">
        <f aca="false">IF(OR($A142="",ER$4=""),0,COUNTIFS(Formulas!$A$2:$A$3001,ER$4,Formulas!$B$2:$B$3001,$A142))</f>
        <v>0</v>
      </c>
      <c r="ES142" s="21" t="n">
        <f aca="false">IF(OR($A142="",ES$4=""),0,COUNTIFS(Formulas!$A$2:$A$3001,ES$4,Formulas!$B$2:$B$3001,$A142))</f>
        <v>0</v>
      </c>
      <c r="ET142" s="21" t="n">
        <f aca="false">IF(OR($A142="",ET$4=""),0,COUNTIFS(Formulas!$A$2:$A$3001,ET$4,Formulas!$B$2:$B$3001,$A142))</f>
        <v>0</v>
      </c>
      <c r="EU142" s="21" t="n">
        <f aca="false">IF(OR($A142="",EU$4=""),0,COUNTIFS(Formulas!$A$2:$A$3001,EU$4,Formulas!$B$2:$B$3001,$A142))</f>
        <v>0</v>
      </c>
      <c r="EV142" s="21" t="n">
        <f aca="false">IF(OR($A142="",EV$4=""),0,COUNTIFS(Formulas!$A$2:$A$3001,EV$4,Formulas!$B$2:$B$3001,$A142))</f>
        <v>0</v>
      </c>
    </row>
    <row r="143" customFormat="false" ht="15" hidden="false" customHeight="false" outlineLevel="0" collapsed="false">
      <c r="A143" s="13" t="str">
        <f aca="false">IF(INDEX(Materials!$A$2:$A$301,139)="","",INDEX(Materials!$A$2:$A$301,139))</f>
        <v>Talc</v>
      </c>
      <c r="B143" s="19" t="n">
        <f aca="false">IF(A143="","",COUNTIF(C143:EV143,"&gt;0"))</f>
        <v>57</v>
      </c>
      <c r="C143" s="21" t="n">
        <f aca="false">IF(OR($A143="",C$4=""),0,COUNTIFS(Formulas!$A$2:$A$3001,C$4,Formulas!$B$2:$B$3001,$A143))</f>
        <v>1</v>
      </c>
      <c r="D143" s="21" t="n">
        <f aca="false">IF(OR($A143="",D$4=""),0,COUNTIFS(Formulas!$A$2:$A$3001,D$4,Formulas!$B$2:$B$3001,$A143))</f>
        <v>1</v>
      </c>
      <c r="E143" s="21" t="n">
        <f aca="false">IF(OR($A143="",E$4=""),0,COUNTIFS(Formulas!$A$2:$A$3001,E$4,Formulas!$B$2:$B$3001,$A143))</f>
        <v>1</v>
      </c>
      <c r="F143" s="21" t="n">
        <f aca="false">IF(OR($A143="",F$4=""),0,COUNTIFS(Formulas!$A$2:$A$3001,F$4,Formulas!$B$2:$B$3001,$A143))</f>
        <v>1</v>
      </c>
      <c r="G143" s="21" t="n">
        <f aca="false">IF(OR($A143="",G$4=""),0,COUNTIFS(Formulas!$A$2:$A$3001,G$4,Formulas!$B$2:$B$3001,$A143))</f>
        <v>1</v>
      </c>
      <c r="H143" s="21" t="n">
        <f aca="false">IF(OR($A143="",H$4=""),0,COUNTIFS(Formulas!$A$2:$A$3001,H$4,Formulas!$B$2:$B$3001,$A143))</f>
        <v>1</v>
      </c>
      <c r="I143" s="21" t="n">
        <f aca="false">IF(OR($A143="",I$4=""),0,COUNTIFS(Formulas!$A$2:$A$3001,I$4,Formulas!$B$2:$B$3001,$A143))</f>
        <v>1</v>
      </c>
      <c r="J143" s="21" t="n">
        <f aca="false">IF(OR($A143="",J$4=""),0,COUNTIFS(Formulas!$A$2:$A$3001,J$4,Formulas!$B$2:$B$3001,$A143))</f>
        <v>1</v>
      </c>
      <c r="K143" s="21" t="n">
        <f aca="false">IF(OR($A143="",K$4=""),0,COUNTIFS(Formulas!$A$2:$A$3001,K$4,Formulas!$B$2:$B$3001,$A143))</f>
        <v>1</v>
      </c>
      <c r="L143" s="21" t="n">
        <f aca="false">IF(OR($A143="",L$4=""),0,COUNTIFS(Formulas!$A$2:$A$3001,L$4,Formulas!$B$2:$B$3001,$A143))</f>
        <v>1</v>
      </c>
      <c r="M143" s="21" t="n">
        <f aca="false">IF(OR($A143="",M$4=""),0,COUNTIFS(Formulas!$A$2:$A$3001,M$4,Formulas!$B$2:$B$3001,$A143))</f>
        <v>1</v>
      </c>
      <c r="N143" s="21" t="n">
        <f aca="false">IF(OR($A143="",N$4=""),0,COUNTIFS(Formulas!$A$2:$A$3001,N$4,Formulas!$B$2:$B$3001,$A143))</f>
        <v>1</v>
      </c>
      <c r="O143" s="21" t="n">
        <f aca="false">IF(OR($A143="",O$4=""),0,COUNTIFS(Formulas!$A$2:$A$3001,O$4,Formulas!$B$2:$B$3001,$A143))</f>
        <v>1</v>
      </c>
      <c r="P143" s="21" t="n">
        <f aca="false">IF(OR($A143="",P$4=""),0,COUNTIFS(Formulas!$A$2:$A$3001,P$4,Formulas!$B$2:$B$3001,$A143))</f>
        <v>1</v>
      </c>
      <c r="Q143" s="21" t="n">
        <f aca="false">IF(OR($A143="",Q$4=""),0,COUNTIFS(Formulas!$A$2:$A$3001,Q$4,Formulas!$B$2:$B$3001,$A143))</f>
        <v>1</v>
      </c>
      <c r="R143" s="21" t="n">
        <f aca="false">IF(OR($A143="",R$4=""),0,COUNTIFS(Formulas!$A$2:$A$3001,R$4,Formulas!$B$2:$B$3001,$A143))</f>
        <v>1</v>
      </c>
      <c r="S143" s="21" t="n">
        <f aca="false">IF(OR($A143="",S$4=""),0,COUNTIFS(Formulas!$A$2:$A$3001,S$4,Formulas!$B$2:$B$3001,$A143))</f>
        <v>1</v>
      </c>
      <c r="T143" s="21" t="n">
        <f aca="false">IF(OR($A143="",T$4=""),0,COUNTIFS(Formulas!$A$2:$A$3001,T$4,Formulas!$B$2:$B$3001,$A143))</f>
        <v>1</v>
      </c>
      <c r="U143" s="21" t="n">
        <f aca="false">IF(OR($A143="",U$4=""),0,COUNTIFS(Formulas!$A$2:$A$3001,U$4,Formulas!$B$2:$B$3001,$A143))</f>
        <v>0</v>
      </c>
      <c r="V143" s="21" t="n">
        <f aca="false">IF(OR($A143="",V$4=""),0,COUNTIFS(Formulas!$A$2:$A$3001,V$4,Formulas!$B$2:$B$3001,$A143))</f>
        <v>0</v>
      </c>
      <c r="W143" s="21" t="n">
        <f aca="false">IF(OR($A143="",W$4=""),0,COUNTIFS(Formulas!$A$2:$A$3001,W$4,Formulas!$B$2:$B$3001,$A143))</f>
        <v>0</v>
      </c>
      <c r="X143" s="21" t="n">
        <f aca="false">IF(OR($A143="",X$4=""),0,COUNTIFS(Formulas!$A$2:$A$3001,X$4,Formulas!$B$2:$B$3001,$A143))</f>
        <v>0</v>
      </c>
      <c r="Y143" s="21" t="n">
        <f aca="false">IF(OR($A143="",Y$4=""),0,COUNTIFS(Formulas!$A$2:$A$3001,Y$4,Formulas!$B$2:$B$3001,$A143))</f>
        <v>1</v>
      </c>
      <c r="Z143" s="21" t="n">
        <f aca="false">IF(OR($A143="",Z$4=""),0,COUNTIFS(Formulas!$A$2:$A$3001,Z$4,Formulas!$B$2:$B$3001,$A143))</f>
        <v>2</v>
      </c>
      <c r="AA143" s="21" t="n">
        <f aca="false">IF(OR($A143="",AA$4=""),0,COUNTIFS(Formulas!$A$2:$A$3001,AA$4,Formulas!$B$2:$B$3001,$A143))</f>
        <v>2</v>
      </c>
      <c r="AB143" s="21" t="n">
        <f aca="false">IF(OR($A143="",AB$4=""),0,COUNTIFS(Formulas!$A$2:$A$3001,AB$4,Formulas!$B$2:$B$3001,$A143))</f>
        <v>0</v>
      </c>
      <c r="AC143" s="21" t="n">
        <f aca="false">IF(OR($A143="",AC$4=""),0,COUNTIFS(Formulas!$A$2:$A$3001,AC$4,Formulas!$B$2:$B$3001,$A143))</f>
        <v>0</v>
      </c>
      <c r="AD143" s="21" t="n">
        <f aca="false">IF(OR($A143="",AD$4=""),0,COUNTIFS(Formulas!$A$2:$A$3001,AD$4,Formulas!$B$2:$B$3001,$A143))</f>
        <v>0</v>
      </c>
      <c r="AE143" s="21" t="n">
        <f aca="false">IF(OR($A143="",AE$4=""),0,COUNTIFS(Formulas!$A$2:$A$3001,AE$4,Formulas!$B$2:$B$3001,$A143))</f>
        <v>1</v>
      </c>
      <c r="AF143" s="21" t="n">
        <f aca="false">IF(OR($A143="",AF$4=""),0,COUNTIFS(Formulas!$A$2:$A$3001,AF$4,Formulas!$B$2:$B$3001,$A143))</f>
        <v>1</v>
      </c>
      <c r="AG143" s="21" t="n">
        <f aca="false">IF(OR($A143="",AG$4=""),0,COUNTIFS(Formulas!$A$2:$A$3001,AG$4,Formulas!$B$2:$B$3001,$A143))</f>
        <v>1</v>
      </c>
      <c r="AH143" s="21" t="n">
        <f aca="false">IF(OR($A143="",AH$4=""),0,COUNTIFS(Formulas!$A$2:$A$3001,AH$4,Formulas!$B$2:$B$3001,$A143))</f>
        <v>1</v>
      </c>
      <c r="AI143" s="21" t="n">
        <f aca="false">IF(OR($A143="",AI$4=""),0,COUNTIFS(Formulas!$A$2:$A$3001,AI$4,Formulas!$B$2:$B$3001,$A143))</f>
        <v>1</v>
      </c>
      <c r="AJ143" s="21" t="n">
        <f aca="false">IF(OR($A143="",AJ$4=""),0,COUNTIFS(Formulas!$A$2:$A$3001,AJ$4,Formulas!$B$2:$B$3001,$A143))</f>
        <v>1</v>
      </c>
      <c r="AK143" s="21" t="n">
        <f aca="false">IF(OR($A143="",AK$4=""),0,COUNTIFS(Formulas!$A$2:$A$3001,AK$4,Formulas!$B$2:$B$3001,$A143))</f>
        <v>2</v>
      </c>
      <c r="AL143" s="21" t="n">
        <f aca="false">IF(OR($A143="",AL$4=""),0,COUNTIFS(Formulas!$A$2:$A$3001,AL$4,Formulas!$B$2:$B$3001,$A143))</f>
        <v>2</v>
      </c>
      <c r="AM143" s="21" t="n">
        <f aca="false">IF(OR($A143="",AM$4=""),0,COUNTIFS(Formulas!$A$2:$A$3001,AM$4,Formulas!$B$2:$B$3001,$A143))</f>
        <v>0</v>
      </c>
      <c r="AN143" s="21" t="n">
        <f aca="false">IF(OR($A143="",AN$4=""),0,COUNTIFS(Formulas!$A$2:$A$3001,AN$4,Formulas!$B$2:$B$3001,$A143))</f>
        <v>0</v>
      </c>
      <c r="AO143" s="21" t="n">
        <f aca="false">IF(OR($A143="",AO$4=""),0,COUNTIFS(Formulas!$A$2:$A$3001,AO$4,Formulas!$B$2:$B$3001,$A143))</f>
        <v>0</v>
      </c>
      <c r="AP143" s="21" t="n">
        <f aca="false">IF(OR($A143="",AP$4=""),0,COUNTIFS(Formulas!$A$2:$A$3001,AP$4,Formulas!$B$2:$B$3001,$A143))</f>
        <v>0</v>
      </c>
      <c r="AQ143" s="21" t="n">
        <f aca="false">IF(OR($A143="",AQ$4=""),0,COUNTIFS(Formulas!$A$2:$A$3001,AQ$4,Formulas!$B$2:$B$3001,$A143))</f>
        <v>0</v>
      </c>
      <c r="AR143" s="21" t="n">
        <f aca="false">IF(OR($A143="",AR$4=""),0,COUNTIFS(Formulas!$A$2:$A$3001,AR$4,Formulas!$B$2:$B$3001,$A143))</f>
        <v>0</v>
      </c>
      <c r="AS143" s="21" t="n">
        <f aca="false">IF(OR($A143="",AS$4=""),0,COUNTIFS(Formulas!$A$2:$A$3001,AS$4,Formulas!$B$2:$B$3001,$A143))</f>
        <v>0</v>
      </c>
      <c r="AT143" s="21" t="n">
        <f aca="false">IF(OR($A143="",AT$4=""),0,COUNTIFS(Formulas!$A$2:$A$3001,AT$4,Formulas!$B$2:$B$3001,$A143))</f>
        <v>0</v>
      </c>
      <c r="AU143" s="21" t="n">
        <f aca="false">IF(OR($A143="",AU$4=""),0,COUNTIFS(Formulas!$A$2:$A$3001,AU$4,Formulas!$B$2:$B$3001,$A143))</f>
        <v>0</v>
      </c>
      <c r="AV143" s="21" t="n">
        <f aca="false">IF(OR($A143="",AV$4=""),0,COUNTIFS(Formulas!$A$2:$A$3001,AV$4,Formulas!$B$2:$B$3001,$A143))</f>
        <v>1</v>
      </c>
      <c r="AW143" s="21" t="n">
        <f aca="false">IF(OR($A143="",AW$4=""),0,COUNTIFS(Formulas!$A$2:$A$3001,AW$4,Formulas!$B$2:$B$3001,$A143))</f>
        <v>1</v>
      </c>
      <c r="AX143" s="21" t="n">
        <f aca="false">IF(OR($A143="",AX$4=""),0,COUNTIFS(Formulas!$A$2:$A$3001,AX$4,Formulas!$B$2:$B$3001,$A143))</f>
        <v>1</v>
      </c>
      <c r="AY143" s="21" t="n">
        <f aca="false">IF(OR($A143="",AY$4=""),0,COUNTIFS(Formulas!$A$2:$A$3001,AY$4,Formulas!$B$2:$B$3001,$A143))</f>
        <v>1</v>
      </c>
      <c r="AZ143" s="21" t="n">
        <f aca="false">IF(OR($A143="",AZ$4=""),0,COUNTIFS(Formulas!$A$2:$A$3001,AZ$4,Formulas!$B$2:$B$3001,$A143))</f>
        <v>0</v>
      </c>
      <c r="BA143" s="21" t="n">
        <f aca="false">IF(OR($A143="",BA$4=""),0,COUNTIFS(Formulas!$A$2:$A$3001,BA$4,Formulas!$B$2:$B$3001,$A143))</f>
        <v>0</v>
      </c>
      <c r="BB143" s="21" t="n">
        <f aca="false">IF(OR($A143="",BB$4=""),0,COUNTIFS(Formulas!$A$2:$A$3001,BB$4,Formulas!$B$2:$B$3001,$A143))</f>
        <v>2</v>
      </c>
      <c r="BC143" s="21" t="n">
        <f aca="false">IF(OR($A143="",BC$4=""),0,COUNTIFS(Formulas!$A$2:$A$3001,BC$4,Formulas!$B$2:$B$3001,$A143))</f>
        <v>2</v>
      </c>
      <c r="BD143" s="21" t="n">
        <f aca="false">IF(OR($A143="",BD$4=""),0,COUNTIFS(Formulas!$A$2:$A$3001,BD$4,Formulas!$B$2:$B$3001,$A143))</f>
        <v>2</v>
      </c>
      <c r="BE143" s="21" t="n">
        <f aca="false">IF(OR($A143="",BE$4=""),0,COUNTIFS(Formulas!$A$2:$A$3001,BE$4,Formulas!$B$2:$B$3001,$A143))</f>
        <v>2</v>
      </c>
      <c r="BF143" s="21" t="n">
        <f aca="false">IF(OR($A143="",BF$4=""),0,COUNTIFS(Formulas!$A$2:$A$3001,BF$4,Formulas!$B$2:$B$3001,$A143))</f>
        <v>2</v>
      </c>
      <c r="BG143" s="21" t="n">
        <f aca="false">IF(OR($A143="",BG$4=""),0,COUNTIFS(Formulas!$A$2:$A$3001,BG$4,Formulas!$B$2:$B$3001,$A143))</f>
        <v>2</v>
      </c>
      <c r="BH143" s="21" t="n">
        <f aca="false">IF(OR($A143="",BH$4=""),0,COUNTIFS(Formulas!$A$2:$A$3001,BH$4,Formulas!$B$2:$B$3001,$A143))</f>
        <v>2</v>
      </c>
      <c r="BI143" s="21" t="n">
        <f aca="false">IF(OR($A143="",BI$4=""),0,COUNTIFS(Formulas!$A$2:$A$3001,BI$4,Formulas!$B$2:$B$3001,$A143))</f>
        <v>2</v>
      </c>
      <c r="BJ143" s="21" t="n">
        <f aca="false">IF(OR($A143="",BJ$4=""),0,COUNTIFS(Formulas!$A$2:$A$3001,BJ$4,Formulas!$B$2:$B$3001,$A143))</f>
        <v>0</v>
      </c>
      <c r="BK143" s="21" t="n">
        <f aca="false">IF(OR($A143="",BK$4=""),0,COUNTIFS(Formulas!$A$2:$A$3001,BK$4,Formulas!$B$2:$B$3001,$A143))</f>
        <v>1</v>
      </c>
      <c r="BL143" s="21" t="n">
        <f aca="false">IF(OR($A143="",BL$4=""),0,COUNTIFS(Formulas!$A$2:$A$3001,BL$4,Formulas!$B$2:$B$3001,$A143))</f>
        <v>1</v>
      </c>
      <c r="BM143" s="21" t="n">
        <f aca="false">IF(OR($A143="",BM$4=""),0,COUNTIFS(Formulas!$A$2:$A$3001,BM$4,Formulas!$B$2:$B$3001,$A143))</f>
        <v>1</v>
      </c>
      <c r="BN143" s="21" t="n">
        <f aca="false">IF(OR($A143="",BN$4=""),0,COUNTIFS(Formulas!$A$2:$A$3001,BN$4,Formulas!$B$2:$B$3001,$A143))</f>
        <v>1</v>
      </c>
      <c r="BO143" s="21" t="n">
        <f aca="false">IF(OR($A143="",BO$4=""),0,COUNTIFS(Formulas!$A$2:$A$3001,BO$4,Formulas!$B$2:$B$3001,$A143))</f>
        <v>0</v>
      </c>
      <c r="BP143" s="21" t="n">
        <f aca="false">IF(OR($A143="",BP$4=""),0,COUNTIFS(Formulas!$A$2:$A$3001,BP$4,Formulas!$B$2:$B$3001,$A143))</f>
        <v>0</v>
      </c>
      <c r="BQ143" s="21" t="n">
        <f aca="false">IF(OR($A143="",BQ$4=""),0,COUNTIFS(Formulas!$A$2:$A$3001,BQ$4,Formulas!$B$2:$B$3001,$A143))</f>
        <v>0</v>
      </c>
      <c r="BR143" s="21" t="n">
        <f aca="false">IF(OR($A143="",BR$4=""),0,COUNTIFS(Formulas!$A$2:$A$3001,BR$4,Formulas!$B$2:$B$3001,$A143))</f>
        <v>0</v>
      </c>
      <c r="BS143" s="21" t="n">
        <f aca="false">IF(OR($A143="",BS$4=""),0,COUNTIFS(Formulas!$A$2:$A$3001,BS$4,Formulas!$B$2:$B$3001,$A143))</f>
        <v>0</v>
      </c>
      <c r="BT143" s="21" t="n">
        <f aca="false">IF(OR($A143="",BT$4=""),0,COUNTIFS(Formulas!$A$2:$A$3001,BT$4,Formulas!$B$2:$B$3001,$A143))</f>
        <v>0</v>
      </c>
      <c r="BU143" s="21" t="n">
        <f aca="false">IF(OR($A143="",BU$4=""),0,COUNTIFS(Formulas!$A$2:$A$3001,BU$4,Formulas!$B$2:$B$3001,$A143))</f>
        <v>0</v>
      </c>
      <c r="BV143" s="21" t="n">
        <f aca="false">IF(OR($A143="",BV$4=""),0,COUNTIFS(Formulas!$A$2:$A$3001,BV$4,Formulas!$B$2:$B$3001,$A143))</f>
        <v>0</v>
      </c>
      <c r="BW143" s="21" t="n">
        <f aca="false">IF(OR($A143="",BW$4=""),0,COUNTIFS(Formulas!$A$2:$A$3001,BW$4,Formulas!$B$2:$B$3001,$A143))</f>
        <v>0</v>
      </c>
      <c r="BX143" s="21" t="n">
        <f aca="false">IF(OR($A143="",BX$4=""),0,COUNTIFS(Formulas!$A$2:$A$3001,BX$4,Formulas!$B$2:$B$3001,$A143))</f>
        <v>0</v>
      </c>
      <c r="BY143" s="21" t="n">
        <f aca="false">IF(OR($A143="",BY$4=""),0,COUNTIFS(Formulas!$A$2:$A$3001,BY$4,Formulas!$B$2:$B$3001,$A143))</f>
        <v>0</v>
      </c>
      <c r="BZ143" s="21" t="n">
        <f aca="false">IF(OR($A143="",BZ$4=""),0,COUNTIFS(Formulas!$A$2:$A$3001,BZ$4,Formulas!$B$2:$B$3001,$A143))</f>
        <v>0</v>
      </c>
      <c r="CA143" s="21" t="n">
        <f aca="false">IF(OR($A143="",CA$4=""),0,COUNTIFS(Formulas!$A$2:$A$3001,CA$4,Formulas!$B$2:$B$3001,$A143))</f>
        <v>0</v>
      </c>
      <c r="CB143" s="21" t="n">
        <f aca="false">IF(OR($A143="",CB$4=""),0,COUNTIFS(Formulas!$A$2:$A$3001,CB$4,Formulas!$B$2:$B$3001,$A143))</f>
        <v>0</v>
      </c>
      <c r="CC143" s="21" t="n">
        <f aca="false">IF(OR($A143="",CC$4=""),0,COUNTIFS(Formulas!$A$2:$A$3001,CC$4,Formulas!$B$2:$B$3001,$A143))</f>
        <v>0</v>
      </c>
      <c r="CD143" s="21" t="n">
        <f aca="false">IF(OR($A143="",CD$4=""),0,COUNTIFS(Formulas!$A$2:$A$3001,CD$4,Formulas!$B$2:$B$3001,$A143))</f>
        <v>0</v>
      </c>
      <c r="CE143" s="21" t="n">
        <f aca="false">IF(OR($A143="",CE$4=""),0,COUNTIFS(Formulas!$A$2:$A$3001,CE$4,Formulas!$B$2:$B$3001,$A143))</f>
        <v>0</v>
      </c>
      <c r="CF143" s="21" t="n">
        <f aca="false">IF(OR($A143="",CF$4=""),0,COUNTIFS(Formulas!$A$2:$A$3001,CF$4,Formulas!$B$2:$B$3001,$A143))</f>
        <v>0</v>
      </c>
      <c r="CG143" s="21" t="n">
        <f aca="false">IF(OR($A143="",CG$4=""),0,COUNTIFS(Formulas!$A$2:$A$3001,CG$4,Formulas!$B$2:$B$3001,$A143))</f>
        <v>0</v>
      </c>
      <c r="CH143" s="21" t="n">
        <f aca="false">IF(OR($A143="",CH$4=""),0,COUNTIFS(Formulas!$A$2:$A$3001,CH$4,Formulas!$B$2:$B$3001,$A143))</f>
        <v>0</v>
      </c>
      <c r="CI143" s="21" t="n">
        <f aca="false">IF(OR($A143="",CI$4=""),0,COUNTIFS(Formulas!$A$2:$A$3001,CI$4,Formulas!$B$2:$B$3001,$A143))</f>
        <v>2</v>
      </c>
      <c r="CJ143" s="21" t="n">
        <f aca="false">IF(OR($A143="",CJ$4=""),0,COUNTIFS(Formulas!$A$2:$A$3001,CJ$4,Formulas!$B$2:$B$3001,$A143))</f>
        <v>0</v>
      </c>
      <c r="CK143" s="21" t="n">
        <f aca="false">IF(OR($A143="",CK$4=""),0,COUNTIFS(Formulas!$A$2:$A$3001,CK$4,Formulas!$B$2:$B$3001,$A143))</f>
        <v>1</v>
      </c>
      <c r="CL143" s="21" t="n">
        <f aca="false">IF(OR($A143="",CL$4=""),0,COUNTIFS(Formulas!$A$2:$A$3001,CL$4,Formulas!$B$2:$B$3001,$A143))</f>
        <v>0</v>
      </c>
      <c r="CM143" s="21" t="n">
        <f aca="false">IF(OR($A143="",CM$4=""),0,COUNTIFS(Formulas!$A$2:$A$3001,CM$4,Formulas!$B$2:$B$3001,$A143))</f>
        <v>2</v>
      </c>
      <c r="CN143" s="21" t="n">
        <f aca="false">IF(OR($A143="",CN$4=""),0,COUNTIFS(Formulas!$A$2:$A$3001,CN$4,Formulas!$B$2:$B$3001,$A143))</f>
        <v>0</v>
      </c>
      <c r="CO143" s="21" t="n">
        <f aca="false">IF(OR($A143="",CO$4=""),0,COUNTIFS(Formulas!$A$2:$A$3001,CO$4,Formulas!$B$2:$B$3001,$A143))</f>
        <v>0</v>
      </c>
      <c r="CP143" s="21" t="n">
        <f aca="false">IF(OR($A143="",CP$4=""),0,COUNTIFS(Formulas!$A$2:$A$3001,CP$4,Formulas!$B$2:$B$3001,$A143))</f>
        <v>0</v>
      </c>
      <c r="CQ143" s="21" t="n">
        <f aca="false">IF(OR($A143="",CQ$4=""),0,COUNTIFS(Formulas!$A$2:$A$3001,CQ$4,Formulas!$B$2:$B$3001,$A143))</f>
        <v>0</v>
      </c>
      <c r="CR143" s="21" t="n">
        <f aca="false">IF(OR($A143="",CR$4=""),0,COUNTIFS(Formulas!$A$2:$A$3001,CR$4,Formulas!$B$2:$B$3001,$A143))</f>
        <v>2</v>
      </c>
      <c r="CS143" s="21" t="n">
        <f aca="false">IF(OR($A143="",CS$4=""),0,COUNTIFS(Formulas!$A$2:$A$3001,CS$4,Formulas!$B$2:$B$3001,$A143))</f>
        <v>1</v>
      </c>
      <c r="CT143" s="21" t="n">
        <f aca="false">IF(OR($A143="",CT$4=""),0,COUNTIFS(Formulas!$A$2:$A$3001,CT$4,Formulas!$B$2:$B$3001,$A143))</f>
        <v>1</v>
      </c>
      <c r="CU143" s="21" t="n">
        <f aca="false">IF(OR($A143="",CU$4=""),0,COUNTIFS(Formulas!$A$2:$A$3001,CU$4,Formulas!$B$2:$B$3001,$A143))</f>
        <v>2</v>
      </c>
      <c r="CV143" s="21" t="n">
        <f aca="false">IF(OR($A143="",CV$4=""),0,COUNTIFS(Formulas!$A$2:$A$3001,CV$4,Formulas!$B$2:$B$3001,$A143))</f>
        <v>1</v>
      </c>
      <c r="CW143" s="21" t="n">
        <f aca="false">IF(OR($A143="",CW$4=""),0,COUNTIFS(Formulas!$A$2:$A$3001,CW$4,Formulas!$B$2:$B$3001,$A143))</f>
        <v>0</v>
      </c>
      <c r="CX143" s="21" t="n">
        <f aca="false">IF(OR($A143="",CX$4=""),0,COUNTIFS(Formulas!$A$2:$A$3001,CX$4,Formulas!$B$2:$B$3001,$A143))</f>
        <v>1</v>
      </c>
      <c r="CY143" s="21" t="n">
        <f aca="false">IF(OR($A143="",CY$4=""),0,COUNTIFS(Formulas!$A$2:$A$3001,CY$4,Formulas!$B$2:$B$3001,$A143))</f>
        <v>1</v>
      </c>
      <c r="CZ143" s="21" t="n">
        <f aca="false">IF(OR($A143="",CZ$4=""),0,COUNTIFS(Formulas!$A$2:$A$3001,CZ$4,Formulas!$B$2:$B$3001,$A143))</f>
        <v>0</v>
      </c>
      <c r="DA143" s="21" t="n">
        <f aca="false">IF(OR($A143="",DA$4=""),0,COUNTIFS(Formulas!$A$2:$A$3001,DA$4,Formulas!$B$2:$B$3001,$A143))</f>
        <v>1</v>
      </c>
      <c r="DB143" s="21" t="n">
        <f aca="false">IF(OR($A143="",DB$4=""),0,COUNTIFS(Formulas!$A$2:$A$3001,DB$4,Formulas!$B$2:$B$3001,$A143))</f>
        <v>0</v>
      </c>
      <c r="DC143" s="21" t="n">
        <f aca="false">IF(OR($A143="",DC$4=""),0,COUNTIFS(Formulas!$A$2:$A$3001,DC$4,Formulas!$B$2:$B$3001,$A143))</f>
        <v>0</v>
      </c>
      <c r="DD143" s="21" t="n">
        <f aca="false">IF(OR($A143="",DD$4=""),0,COUNTIFS(Formulas!$A$2:$A$3001,DD$4,Formulas!$B$2:$B$3001,$A143))</f>
        <v>1</v>
      </c>
      <c r="DE143" s="21" t="n">
        <f aca="false">IF(OR($A143="",DE$4=""),0,COUNTIFS(Formulas!$A$2:$A$3001,DE$4,Formulas!$B$2:$B$3001,$A143))</f>
        <v>0</v>
      </c>
      <c r="DF143" s="21" t="n">
        <f aca="false">IF(OR($A143="",DF$4=""),0,COUNTIFS(Formulas!$A$2:$A$3001,DF$4,Formulas!$B$2:$B$3001,$A143))</f>
        <v>0</v>
      </c>
      <c r="DG143" s="21" t="n">
        <f aca="false">IF(OR($A143="",DG$4=""),0,COUNTIFS(Formulas!$A$2:$A$3001,DG$4,Formulas!$B$2:$B$3001,$A143))</f>
        <v>0</v>
      </c>
      <c r="DH143" s="21" t="n">
        <f aca="false">IF(OR($A143="",DH$4=""),0,COUNTIFS(Formulas!$A$2:$A$3001,DH$4,Formulas!$B$2:$B$3001,$A143))</f>
        <v>0</v>
      </c>
      <c r="DI143" s="21" t="n">
        <f aca="false">IF(OR($A143="",DI$4=""),0,COUNTIFS(Formulas!$A$2:$A$3001,DI$4,Formulas!$B$2:$B$3001,$A143))</f>
        <v>0</v>
      </c>
      <c r="DJ143" s="21" t="n">
        <f aca="false">IF(OR($A143="",DJ$4=""),0,COUNTIFS(Formulas!$A$2:$A$3001,DJ$4,Formulas!$B$2:$B$3001,$A143))</f>
        <v>0</v>
      </c>
      <c r="DK143" s="21" t="n">
        <f aca="false">IF(OR($A143="",DK$4=""),0,COUNTIFS(Formulas!$A$2:$A$3001,DK$4,Formulas!$B$2:$B$3001,$A143))</f>
        <v>0</v>
      </c>
      <c r="DL143" s="21" t="n">
        <f aca="false">IF(OR($A143="",DL$4=""),0,COUNTIFS(Formulas!$A$2:$A$3001,DL$4,Formulas!$B$2:$B$3001,$A143))</f>
        <v>0</v>
      </c>
      <c r="DM143" s="21" t="n">
        <f aca="false">IF(OR($A143="",DM$4=""),0,COUNTIFS(Formulas!$A$2:$A$3001,DM$4,Formulas!$B$2:$B$3001,$A143))</f>
        <v>0</v>
      </c>
      <c r="DN143" s="21" t="n">
        <f aca="false">IF(OR($A143="",DN$4=""),0,COUNTIFS(Formulas!$A$2:$A$3001,DN$4,Formulas!$B$2:$B$3001,$A143))</f>
        <v>0</v>
      </c>
      <c r="DO143" s="21" t="n">
        <f aca="false">IF(OR($A143="",DO$4=""),0,COUNTIFS(Formulas!$A$2:$A$3001,DO$4,Formulas!$B$2:$B$3001,$A143))</f>
        <v>0</v>
      </c>
      <c r="DP143" s="21" t="n">
        <f aca="false">IF(OR($A143="",DP$4=""),0,COUNTIFS(Formulas!$A$2:$A$3001,DP$4,Formulas!$B$2:$B$3001,$A143))</f>
        <v>0</v>
      </c>
      <c r="DQ143" s="21" t="n">
        <f aca="false">IF(OR($A143="",DQ$4=""),0,COUNTIFS(Formulas!$A$2:$A$3001,DQ$4,Formulas!$B$2:$B$3001,$A143))</f>
        <v>0</v>
      </c>
      <c r="DR143" s="21" t="n">
        <f aca="false">IF(OR($A143="",DR$4=""),0,COUNTIFS(Formulas!$A$2:$A$3001,DR$4,Formulas!$B$2:$B$3001,$A143))</f>
        <v>0</v>
      </c>
      <c r="DS143" s="21" t="n">
        <f aca="false">IF(OR($A143="",DS$4=""),0,COUNTIFS(Formulas!$A$2:$A$3001,DS$4,Formulas!$B$2:$B$3001,$A143))</f>
        <v>0</v>
      </c>
      <c r="DT143" s="21" t="n">
        <f aca="false">IF(OR($A143="",DT$4=""),0,COUNTIFS(Formulas!$A$2:$A$3001,DT$4,Formulas!$B$2:$B$3001,$A143))</f>
        <v>0</v>
      </c>
      <c r="DU143" s="21" t="n">
        <f aca="false">IF(OR($A143="",DU$4=""),0,COUNTIFS(Formulas!$A$2:$A$3001,DU$4,Formulas!$B$2:$B$3001,$A143))</f>
        <v>0</v>
      </c>
      <c r="DV143" s="21" t="n">
        <f aca="false">IF(OR($A143="",DV$4=""),0,COUNTIFS(Formulas!$A$2:$A$3001,DV$4,Formulas!$B$2:$B$3001,$A143))</f>
        <v>0</v>
      </c>
      <c r="DW143" s="21" t="n">
        <f aca="false">IF(OR($A143="",DW$4=""),0,COUNTIFS(Formulas!$A$2:$A$3001,DW$4,Formulas!$B$2:$B$3001,$A143))</f>
        <v>0</v>
      </c>
      <c r="DX143" s="21" t="n">
        <f aca="false">IF(OR($A143="",DX$4=""),0,COUNTIFS(Formulas!$A$2:$A$3001,DX$4,Formulas!$B$2:$B$3001,$A143))</f>
        <v>0</v>
      </c>
      <c r="DY143" s="21" t="n">
        <f aca="false">IF(OR($A143="",DY$4=""),0,COUNTIFS(Formulas!$A$2:$A$3001,DY$4,Formulas!$B$2:$B$3001,$A143))</f>
        <v>0</v>
      </c>
      <c r="DZ143" s="21" t="n">
        <f aca="false">IF(OR($A143="",DZ$4=""),0,COUNTIFS(Formulas!$A$2:$A$3001,DZ$4,Formulas!$B$2:$B$3001,$A143))</f>
        <v>0</v>
      </c>
      <c r="EA143" s="21" t="n">
        <f aca="false">IF(OR($A143="",EA$4=""),0,COUNTIFS(Formulas!$A$2:$A$3001,EA$4,Formulas!$B$2:$B$3001,$A143))</f>
        <v>0</v>
      </c>
      <c r="EB143" s="21" t="n">
        <f aca="false">IF(OR($A143="",EB$4=""),0,COUNTIFS(Formulas!$A$2:$A$3001,EB$4,Formulas!$B$2:$B$3001,$A143))</f>
        <v>0</v>
      </c>
      <c r="EC143" s="21" t="n">
        <f aca="false">IF(OR($A143="",EC$4=""),0,COUNTIFS(Formulas!$A$2:$A$3001,EC$4,Formulas!$B$2:$B$3001,$A143))</f>
        <v>0</v>
      </c>
      <c r="ED143" s="21" t="n">
        <f aca="false">IF(OR($A143="",ED$4=""),0,COUNTIFS(Formulas!$A$2:$A$3001,ED$4,Formulas!$B$2:$B$3001,$A143))</f>
        <v>0</v>
      </c>
      <c r="EE143" s="21" t="n">
        <f aca="false">IF(OR($A143="",EE$4=""),0,COUNTIFS(Formulas!$A$2:$A$3001,EE$4,Formulas!$B$2:$B$3001,$A143))</f>
        <v>0</v>
      </c>
      <c r="EF143" s="21" t="n">
        <f aca="false">IF(OR($A143="",EF$4=""),0,COUNTIFS(Formulas!$A$2:$A$3001,EF$4,Formulas!$B$2:$B$3001,$A143))</f>
        <v>0</v>
      </c>
      <c r="EG143" s="21" t="n">
        <f aca="false">IF(OR($A143="",EG$4=""),0,COUNTIFS(Formulas!$A$2:$A$3001,EG$4,Formulas!$B$2:$B$3001,$A143))</f>
        <v>0</v>
      </c>
      <c r="EH143" s="21" t="n">
        <f aca="false">IF(OR($A143="",EH$4=""),0,COUNTIFS(Formulas!$A$2:$A$3001,EH$4,Formulas!$B$2:$B$3001,$A143))</f>
        <v>0</v>
      </c>
      <c r="EI143" s="21" t="n">
        <f aca="false">IF(OR($A143="",EI$4=""),0,COUNTIFS(Formulas!$A$2:$A$3001,EI$4,Formulas!$B$2:$B$3001,$A143))</f>
        <v>0</v>
      </c>
      <c r="EJ143" s="21" t="n">
        <f aca="false">IF(OR($A143="",EJ$4=""),0,COUNTIFS(Formulas!$A$2:$A$3001,EJ$4,Formulas!$B$2:$B$3001,$A143))</f>
        <v>0</v>
      </c>
      <c r="EK143" s="21" t="n">
        <f aca="false">IF(OR($A143="",EK$4=""),0,COUNTIFS(Formulas!$A$2:$A$3001,EK$4,Formulas!$B$2:$B$3001,$A143))</f>
        <v>0</v>
      </c>
      <c r="EL143" s="21" t="n">
        <f aca="false">IF(OR($A143="",EL$4=""),0,COUNTIFS(Formulas!$A$2:$A$3001,EL$4,Formulas!$B$2:$B$3001,$A143))</f>
        <v>0</v>
      </c>
      <c r="EM143" s="21" t="n">
        <f aca="false">IF(OR($A143="",EM$4=""),0,COUNTIFS(Formulas!$A$2:$A$3001,EM$4,Formulas!$B$2:$B$3001,$A143))</f>
        <v>0</v>
      </c>
      <c r="EN143" s="21" t="n">
        <f aca="false">IF(OR($A143="",EN$4=""),0,COUNTIFS(Formulas!$A$2:$A$3001,EN$4,Formulas!$B$2:$B$3001,$A143))</f>
        <v>0</v>
      </c>
      <c r="EO143" s="21" t="n">
        <f aca="false">IF(OR($A143="",EO$4=""),0,COUNTIFS(Formulas!$A$2:$A$3001,EO$4,Formulas!$B$2:$B$3001,$A143))</f>
        <v>0</v>
      </c>
      <c r="EP143" s="21" t="n">
        <f aca="false">IF(OR($A143="",EP$4=""),0,COUNTIFS(Formulas!$A$2:$A$3001,EP$4,Formulas!$B$2:$B$3001,$A143))</f>
        <v>0</v>
      </c>
      <c r="EQ143" s="21" t="n">
        <f aca="false">IF(OR($A143="",EQ$4=""),0,COUNTIFS(Formulas!$A$2:$A$3001,EQ$4,Formulas!$B$2:$B$3001,$A143))</f>
        <v>0</v>
      </c>
      <c r="ER143" s="21" t="n">
        <f aca="false">IF(OR($A143="",ER$4=""),0,COUNTIFS(Formulas!$A$2:$A$3001,ER$4,Formulas!$B$2:$B$3001,$A143))</f>
        <v>0</v>
      </c>
      <c r="ES143" s="21" t="n">
        <f aca="false">IF(OR($A143="",ES$4=""),0,COUNTIFS(Formulas!$A$2:$A$3001,ES$4,Formulas!$B$2:$B$3001,$A143))</f>
        <v>0</v>
      </c>
      <c r="ET143" s="21" t="n">
        <f aca="false">IF(OR($A143="",ET$4=""),0,COUNTIFS(Formulas!$A$2:$A$3001,ET$4,Formulas!$B$2:$B$3001,$A143))</f>
        <v>0</v>
      </c>
      <c r="EU143" s="21" t="n">
        <f aca="false">IF(OR($A143="",EU$4=""),0,COUNTIFS(Formulas!$A$2:$A$3001,EU$4,Formulas!$B$2:$B$3001,$A143))</f>
        <v>0</v>
      </c>
      <c r="EV143" s="21" t="n">
        <f aca="false">IF(OR($A143="",EV$4=""),0,COUNTIFS(Formulas!$A$2:$A$3001,EV$4,Formulas!$B$2:$B$3001,$A143))</f>
        <v>0</v>
      </c>
    </row>
    <row r="144" customFormat="false" ht="15" hidden="false" customHeight="false" outlineLevel="0" collapsed="false">
      <c r="A144" s="13" t="str">
        <f aca="false">IF(INDEX(Materials!$A$2:$A$301,140)="","",INDEX(Materials!$A$2:$A$301,140))</f>
        <v>Magnesium Stearate</v>
      </c>
      <c r="B144" s="19" t="n">
        <f aca="false">IF(A144="","",COUNTIF(C144:EV144,"&gt;0"))</f>
        <v>73</v>
      </c>
      <c r="C144" s="21" t="n">
        <f aca="false">IF(OR($A144="",C$4=""),0,COUNTIFS(Formulas!$A$2:$A$3001,C$4,Formulas!$B$2:$B$3001,$A144))</f>
        <v>0</v>
      </c>
      <c r="D144" s="21" t="n">
        <f aca="false">IF(OR($A144="",D$4=""),0,COUNTIFS(Formulas!$A$2:$A$3001,D$4,Formulas!$B$2:$B$3001,$A144))</f>
        <v>0</v>
      </c>
      <c r="E144" s="21" t="n">
        <f aca="false">IF(OR($A144="",E$4=""),0,COUNTIFS(Formulas!$A$2:$A$3001,E$4,Formulas!$B$2:$B$3001,$A144))</f>
        <v>0</v>
      </c>
      <c r="F144" s="21" t="n">
        <f aca="false">IF(OR($A144="",F$4=""),0,COUNTIFS(Formulas!$A$2:$A$3001,F$4,Formulas!$B$2:$B$3001,$A144))</f>
        <v>1</v>
      </c>
      <c r="G144" s="21" t="n">
        <f aca="false">IF(OR($A144="",G$4=""),0,COUNTIFS(Formulas!$A$2:$A$3001,G$4,Formulas!$B$2:$B$3001,$A144))</f>
        <v>1</v>
      </c>
      <c r="H144" s="21" t="n">
        <f aca="false">IF(OR($A144="",H$4=""),0,COUNTIFS(Formulas!$A$2:$A$3001,H$4,Formulas!$B$2:$B$3001,$A144))</f>
        <v>1</v>
      </c>
      <c r="I144" s="21" t="n">
        <f aca="false">IF(OR($A144="",I$4=""),0,COUNTIFS(Formulas!$A$2:$A$3001,I$4,Formulas!$B$2:$B$3001,$A144))</f>
        <v>1</v>
      </c>
      <c r="J144" s="21" t="n">
        <f aca="false">IF(OR($A144="",J$4=""),0,COUNTIFS(Formulas!$A$2:$A$3001,J$4,Formulas!$B$2:$B$3001,$A144))</f>
        <v>1</v>
      </c>
      <c r="K144" s="21" t="n">
        <f aca="false">IF(OR($A144="",K$4=""),0,COUNTIFS(Formulas!$A$2:$A$3001,K$4,Formulas!$B$2:$B$3001,$A144))</f>
        <v>1</v>
      </c>
      <c r="L144" s="21" t="n">
        <f aca="false">IF(OR($A144="",L$4=""),0,COUNTIFS(Formulas!$A$2:$A$3001,L$4,Formulas!$B$2:$B$3001,$A144))</f>
        <v>1</v>
      </c>
      <c r="M144" s="21" t="n">
        <f aca="false">IF(OR($A144="",M$4=""),0,COUNTIFS(Formulas!$A$2:$A$3001,M$4,Formulas!$B$2:$B$3001,$A144))</f>
        <v>1</v>
      </c>
      <c r="N144" s="21" t="n">
        <f aca="false">IF(OR($A144="",N$4=""),0,COUNTIFS(Formulas!$A$2:$A$3001,N$4,Formulas!$B$2:$B$3001,$A144))</f>
        <v>2</v>
      </c>
      <c r="O144" s="21" t="n">
        <f aca="false">IF(OR($A144="",O$4=""),0,COUNTIFS(Formulas!$A$2:$A$3001,O$4,Formulas!$B$2:$B$3001,$A144))</f>
        <v>2</v>
      </c>
      <c r="P144" s="21" t="n">
        <f aca="false">IF(OR($A144="",P$4=""),0,COUNTIFS(Formulas!$A$2:$A$3001,P$4,Formulas!$B$2:$B$3001,$A144))</f>
        <v>2</v>
      </c>
      <c r="Q144" s="21" t="n">
        <f aca="false">IF(OR($A144="",Q$4=""),0,COUNTIFS(Formulas!$A$2:$A$3001,Q$4,Formulas!$B$2:$B$3001,$A144))</f>
        <v>2</v>
      </c>
      <c r="R144" s="21" t="n">
        <f aca="false">IF(OR($A144="",R$4=""),0,COUNTIFS(Formulas!$A$2:$A$3001,R$4,Formulas!$B$2:$B$3001,$A144))</f>
        <v>2</v>
      </c>
      <c r="S144" s="21" t="n">
        <f aca="false">IF(OR($A144="",S$4=""),0,COUNTIFS(Formulas!$A$2:$A$3001,S$4,Formulas!$B$2:$B$3001,$A144))</f>
        <v>2</v>
      </c>
      <c r="T144" s="21" t="n">
        <f aca="false">IF(OR($A144="",T$4=""),0,COUNTIFS(Formulas!$A$2:$A$3001,T$4,Formulas!$B$2:$B$3001,$A144))</f>
        <v>2</v>
      </c>
      <c r="U144" s="21" t="n">
        <f aca="false">IF(OR($A144="",U$4=""),0,COUNTIFS(Formulas!$A$2:$A$3001,U$4,Formulas!$B$2:$B$3001,$A144))</f>
        <v>0</v>
      </c>
      <c r="V144" s="21" t="n">
        <f aca="false">IF(OR($A144="",V$4=""),0,COUNTIFS(Formulas!$A$2:$A$3001,V$4,Formulas!$B$2:$B$3001,$A144))</f>
        <v>0</v>
      </c>
      <c r="W144" s="21" t="n">
        <f aca="false">IF(OR($A144="",W$4=""),0,COUNTIFS(Formulas!$A$2:$A$3001,W$4,Formulas!$B$2:$B$3001,$A144))</f>
        <v>1</v>
      </c>
      <c r="X144" s="21" t="n">
        <f aca="false">IF(OR($A144="",X$4=""),0,COUNTIFS(Formulas!$A$2:$A$3001,X$4,Formulas!$B$2:$B$3001,$A144))</f>
        <v>1</v>
      </c>
      <c r="Y144" s="21" t="n">
        <f aca="false">IF(OR($A144="",Y$4=""),0,COUNTIFS(Formulas!$A$2:$A$3001,Y$4,Formulas!$B$2:$B$3001,$A144))</f>
        <v>1</v>
      </c>
      <c r="Z144" s="21" t="n">
        <f aca="false">IF(OR($A144="",Z$4=""),0,COUNTIFS(Formulas!$A$2:$A$3001,Z$4,Formulas!$B$2:$B$3001,$A144))</f>
        <v>1</v>
      </c>
      <c r="AA144" s="21" t="n">
        <f aca="false">IF(OR($A144="",AA$4=""),0,COUNTIFS(Formulas!$A$2:$A$3001,AA$4,Formulas!$B$2:$B$3001,$A144))</f>
        <v>1</v>
      </c>
      <c r="AB144" s="21" t="n">
        <f aca="false">IF(OR($A144="",AB$4=""),0,COUNTIFS(Formulas!$A$2:$A$3001,AB$4,Formulas!$B$2:$B$3001,$A144))</f>
        <v>0</v>
      </c>
      <c r="AC144" s="21" t="n">
        <f aca="false">IF(OR($A144="",AC$4=""),0,COUNTIFS(Formulas!$A$2:$A$3001,AC$4,Formulas!$B$2:$B$3001,$A144))</f>
        <v>1</v>
      </c>
      <c r="AD144" s="21" t="n">
        <f aca="false">IF(OR($A144="",AD$4=""),0,COUNTIFS(Formulas!$A$2:$A$3001,AD$4,Formulas!$B$2:$B$3001,$A144))</f>
        <v>0</v>
      </c>
      <c r="AE144" s="21" t="n">
        <f aca="false">IF(OR($A144="",AE$4=""),0,COUNTIFS(Formulas!$A$2:$A$3001,AE$4,Formulas!$B$2:$B$3001,$A144))</f>
        <v>1</v>
      </c>
      <c r="AF144" s="21" t="n">
        <f aca="false">IF(OR($A144="",AF$4=""),0,COUNTIFS(Formulas!$A$2:$A$3001,AF$4,Formulas!$B$2:$B$3001,$A144))</f>
        <v>1</v>
      </c>
      <c r="AG144" s="21" t="n">
        <f aca="false">IF(OR($A144="",AG$4=""),0,COUNTIFS(Formulas!$A$2:$A$3001,AG$4,Formulas!$B$2:$B$3001,$A144))</f>
        <v>1</v>
      </c>
      <c r="AH144" s="21" t="n">
        <f aca="false">IF(OR($A144="",AH$4=""),0,COUNTIFS(Formulas!$A$2:$A$3001,AH$4,Formulas!$B$2:$B$3001,$A144))</f>
        <v>1</v>
      </c>
      <c r="AI144" s="21" t="n">
        <f aca="false">IF(OR($A144="",AI$4=""),0,COUNTIFS(Formulas!$A$2:$A$3001,AI$4,Formulas!$B$2:$B$3001,$A144))</f>
        <v>1</v>
      </c>
      <c r="AJ144" s="21" t="n">
        <f aca="false">IF(OR($A144="",AJ$4=""),0,COUNTIFS(Formulas!$A$2:$A$3001,AJ$4,Formulas!$B$2:$B$3001,$A144))</f>
        <v>1</v>
      </c>
      <c r="AK144" s="21" t="n">
        <f aca="false">IF(OR($A144="",AK$4=""),0,COUNTIFS(Formulas!$A$2:$A$3001,AK$4,Formulas!$B$2:$B$3001,$A144))</f>
        <v>1</v>
      </c>
      <c r="AL144" s="21" t="n">
        <f aca="false">IF(OR($A144="",AL$4=""),0,COUNTIFS(Formulas!$A$2:$A$3001,AL$4,Formulas!$B$2:$B$3001,$A144))</f>
        <v>1</v>
      </c>
      <c r="AM144" s="21" t="n">
        <f aca="false">IF(OR($A144="",AM$4=""),0,COUNTIFS(Formulas!$A$2:$A$3001,AM$4,Formulas!$B$2:$B$3001,$A144))</f>
        <v>1</v>
      </c>
      <c r="AN144" s="21" t="n">
        <f aca="false">IF(OR($A144="",AN$4=""),0,COUNTIFS(Formulas!$A$2:$A$3001,AN$4,Formulas!$B$2:$B$3001,$A144))</f>
        <v>1</v>
      </c>
      <c r="AO144" s="21" t="n">
        <f aca="false">IF(OR($A144="",AO$4=""),0,COUNTIFS(Formulas!$A$2:$A$3001,AO$4,Formulas!$B$2:$B$3001,$A144))</f>
        <v>0</v>
      </c>
      <c r="AP144" s="21" t="n">
        <f aca="false">IF(OR($A144="",AP$4=""),0,COUNTIFS(Formulas!$A$2:$A$3001,AP$4,Formulas!$B$2:$B$3001,$A144))</f>
        <v>0</v>
      </c>
      <c r="AQ144" s="21" t="n">
        <f aca="false">IF(OR($A144="",AQ$4=""),0,COUNTIFS(Formulas!$A$2:$A$3001,AQ$4,Formulas!$B$2:$B$3001,$A144))</f>
        <v>0</v>
      </c>
      <c r="AR144" s="21" t="n">
        <f aca="false">IF(OR($A144="",AR$4=""),0,COUNTIFS(Formulas!$A$2:$A$3001,AR$4,Formulas!$B$2:$B$3001,$A144))</f>
        <v>0</v>
      </c>
      <c r="AS144" s="21" t="n">
        <f aca="false">IF(OR($A144="",AS$4=""),0,COUNTIFS(Formulas!$A$2:$A$3001,AS$4,Formulas!$B$2:$B$3001,$A144))</f>
        <v>0</v>
      </c>
      <c r="AT144" s="21" t="n">
        <f aca="false">IF(OR($A144="",AT$4=""),0,COUNTIFS(Formulas!$A$2:$A$3001,AT$4,Formulas!$B$2:$B$3001,$A144))</f>
        <v>0</v>
      </c>
      <c r="AU144" s="21" t="n">
        <f aca="false">IF(OR($A144="",AU$4=""),0,COUNTIFS(Formulas!$A$2:$A$3001,AU$4,Formulas!$B$2:$B$3001,$A144))</f>
        <v>0</v>
      </c>
      <c r="AV144" s="21" t="n">
        <f aca="false">IF(OR($A144="",AV$4=""),0,COUNTIFS(Formulas!$A$2:$A$3001,AV$4,Formulas!$B$2:$B$3001,$A144))</f>
        <v>1</v>
      </c>
      <c r="AW144" s="21" t="n">
        <f aca="false">IF(OR($A144="",AW$4=""),0,COUNTIFS(Formulas!$A$2:$A$3001,AW$4,Formulas!$B$2:$B$3001,$A144))</f>
        <v>1</v>
      </c>
      <c r="AX144" s="21" t="n">
        <f aca="false">IF(OR($A144="",AX$4=""),0,COUNTIFS(Formulas!$A$2:$A$3001,AX$4,Formulas!$B$2:$B$3001,$A144))</f>
        <v>1</v>
      </c>
      <c r="AY144" s="21" t="n">
        <f aca="false">IF(OR($A144="",AY$4=""),0,COUNTIFS(Formulas!$A$2:$A$3001,AY$4,Formulas!$B$2:$B$3001,$A144))</f>
        <v>1</v>
      </c>
      <c r="AZ144" s="21" t="n">
        <f aca="false">IF(OR($A144="",AZ$4=""),0,COUNTIFS(Formulas!$A$2:$A$3001,AZ$4,Formulas!$B$2:$B$3001,$A144))</f>
        <v>1</v>
      </c>
      <c r="BA144" s="21" t="n">
        <f aca="false">IF(OR($A144="",BA$4=""),0,COUNTIFS(Formulas!$A$2:$A$3001,BA$4,Formulas!$B$2:$B$3001,$A144))</f>
        <v>1</v>
      </c>
      <c r="BB144" s="21" t="n">
        <f aca="false">IF(OR($A144="",BB$4=""),0,COUNTIFS(Formulas!$A$2:$A$3001,BB$4,Formulas!$B$2:$B$3001,$A144))</f>
        <v>1</v>
      </c>
      <c r="BC144" s="21" t="n">
        <f aca="false">IF(OR($A144="",BC$4=""),0,COUNTIFS(Formulas!$A$2:$A$3001,BC$4,Formulas!$B$2:$B$3001,$A144))</f>
        <v>1</v>
      </c>
      <c r="BD144" s="21" t="n">
        <f aca="false">IF(OR($A144="",BD$4=""),0,COUNTIFS(Formulas!$A$2:$A$3001,BD$4,Formulas!$B$2:$B$3001,$A144))</f>
        <v>1</v>
      </c>
      <c r="BE144" s="21" t="n">
        <f aca="false">IF(OR($A144="",BE$4=""),0,COUNTIFS(Formulas!$A$2:$A$3001,BE$4,Formulas!$B$2:$B$3001,$A144))</f>
        <v>1</v>
      </c>
      <c r="BF144" s="21" t="n">
        <f aca="false">IF(OR($A144="",BF$4=""),0,COUNTIFS(Formulas!$A$2:$A$3001,BF$4,Formulas!$B$2:$B$3001,$A144))</f>
        <v>1</v>
      </c>
      <c r="BG144" s="21" t="n">
        <f aca="false">IF(OR($A144="",BG$4=""),0,COUNTIFS(Formulas!$A$2:$A$3001,BG$4,Formulas!$B$2:$B$3001,$A144))</f>
        <v>1</v>
      </c>
      <c r="BH144" s="21" t="n">
        <f aca="false">IF(OR($A144="",BH$4=""),0,COUNTIFS(Formulas!$A$2:$A$3001,BH$4,Formulas!$B$2:$B$3001,$A144))</f>
        <v>1</v>
      </c>
      <c r="BI144" s="21" t="n">
        <f aca="false">IF(OR($A144="",BI$4=""),0,COUNTIFS(Formulas!$A$2:$A$3001,BI$4,Formulas!$B$2:$B$3001,$A144))</f>
        <v>1</v>
      </c>
      <c r="BJ144" s="21" t="n">
        <f aca="false">IF(OR($A144="",BJ$4=""),0,COUNTIFS(Formulas!$A$2:$A$3001,BJ$4,Formulas!$B$2:$B$3001,$A144))</f>
        <v>0</v>
      </c>
      <c r="BK144" s="21" t="n">
        <f aca="false">IF(OR($A144="",BK$4=""),0,COUNTIFS(Formulas!$A$2:$A$3001,BK$4,Formulas!$B$2:$B$3001,$A144))</f>
        <v>1</v>
      </c>
      <c r="BL144" s="21" t="n">
        <f aca="false">IF(OR($A144="",BL$4=""),0,COUNTIFS(Formulas!$A$2:$A$3001,BL$4,Formulas!$B$2:$B$3001,$A144))</f>
        <v>1</v>
      </c>
      <c r="BM144" s="21" t="n">
        <f aca="false">IF(OR($A144="",BM$4=""),0,COUNTIFS(Formulas!$A$2:$A$3001,BM$4,Formulas!$B$2:$B$3001,$A144))</f>
        <v>1</v>
      </c>
      <c r="BN144" s="21" t="n">
        <f aca="false">IF(OR($A144="",BN$4=""),0,COUNTIFS(Formulas!$A$2:$A$3001,BN$4,Formulas!$B$2:$B$3001,$A144))</f>
        <v>1</v>
      </c>
      <c r="BO144" s="21" t="n">
        <f aca="false">IF(OR($A144="",BO$4=""),0,COUNTIFS(Formulas!$A$2:$A$3001,BO$4,Formulas!$B$2:$B$3001,$A144))</f>
        <v>1</v>
      </c>
      <c r="BP144" s="21" t="n">
        <f aca="false">IF(OR($A144="",BP$4=""),0,COUNTIFS(Formulas!$A$2:$A$3001,BP$4,Formulas!$B$2:$B$3001,$A144))</f>
        <v>0</v>
      </c>
      <c r="BQ144" s="21" t="n">
        <f aca="false">IF(OR($A144="",BQ$4=""),0,COUNTIFS(Formulas!$A$2:$A$3001,BQ$4,Formulas!$B$2:$B$3001,$A144))</f>
        <v>0</v>
      </c>
      <c r="BR144" s="21" t="n">
        <f aca="false">IF(OR($A144="",BR$4=""),0,COUNTIFS(Formulas!$A$2:$A$3001,BR$4,Formulas!$B$2:$B$3001,$A144))</f>
        <v>0</v>
      </c>
      <c r="BS144" s="21" t="n">
        <f aca="false">IF(OR($A144="",BS$4=""),0,COUNTIFS(Formulas!$A$2:$A$3001,BS$4,Formulas!$B$2:$B$3001,$A144))</f>
        <v>0</v>
      </c>
      <c r="BT144" s="21" t="n">
        <f aca="false">IF(OR($A144="",BT$4=""),0,COUNTIFS(Formulas!$A$2:$A$3001,BT$4,Formulas!$B$2:$B$3001,$A144))</f>
        <v>0</v>
      </c>
      <c r="BU144" s="21" t="n">
        <f aca="false">IF(OR($A144="",BU$4=""),0,COUNTIFS(Formulas!$A$2:$A$3001,BU$4,Formulas!$B$2:$B$3001,$A144))</f>
        <v>0</v>
      </c>
      <c r="BV144" s="21" t="n">
        <f aca="false">IF(OR($A144="",BV$4=""),0,COUNTIFS(Formulas!$A$2:$A$3001,BV$4,Formulas!$B$2:$B$3001,$A144))</f>
        <v>0</v>
      </c>
      <c r="BW144" s="21" t="n">
        <f aca="false">IF(OR($A144="",BW$4=""),0,COUNTIFS(Formulas!$A$2:$A$3001,BW$4,Formulas!$B$2:$B$3001,$A144))</f>
        <v>0</v>
      </c>
      <c r="BX144" s="21" t="n">
        <f aca="false">IF(OR($A144="",BX$4=""),0,COUNTIFS(Formulas!$A$2:$A$3001,BX$4,Formulas!$B$2:$B$3001,$A144))</f>
        <v>0</v>
      </c>
      <c r="BY144" s="21" t="n">
        <f aca="false">IF(OR($A144="",BY$4=""),0,COUNTIFS(Formulas!$A$2:$A$3001,BY$4,Formulas!$B$2:$B$3001,$A144))</f>
        <v>0</v>
      </c>
      <c r="BZ144" s="21" t="n">
        <f aca="false">IF(OR($A144="",BZ$4=""),0,COUNTIFS(Formulas!$A$2:$A$3001,BZ$4,Formulas!$B$2:$B$3001,$A144))</f>
        <v>0</v>
      </c>
      <c r="CA144" s="21" t="n">
        <f aca="false">IF(OR($A144="",CA$4=""),0,COUNTIFS(Formulas!$A$2:$A$3001,CA$4,Formulas!$B$2:$B$3001,$A144))</f>
        <v>0</v>
      </c>
      <c r="CB144" s="21" t="n">
        <f aca="false">IF(OR($A144="",CB$4=""),0,COUNTIFS(Formulas!$A$2:$A$3001,CB$4,Formulas!$B$2:$B$3001,$A144))</f>
        <v>0</v>
      </c>
      <c r="CC144" s="21" t="n">
        <f aca="false">IF(OR($A144="",CC$4=""),0,COUNTIFS(Formulas!$A$2:$A$3001,CC$4,Formulas!$B$2:$B$3001,$A144))</f>
        <v>0</v>
      </c>
      <c r="CD144" s="21" t="n">
        <f aca="false">IF(OR($A144="",CD$4=""),0,COUNTIFS(Formulas!$A$2:$A$3001,CD$4,Formulas!$B$2:$B$3001,$A144))</f>
        <v>1</v>
      </c>
      <c r="CE144" s="21" t="n">
        <f aca="false">IF(OR($A144="",CE$4=""),0,COUNTIFS(Formulas!$A$2:$A$3001,CE$4,Formulas!$B$2:$B$3001,$A144))</f>
        <v>1</v>
      </c>
      <c r="CF144" s="21" t="n">
        <f aca="false">IF(OR($A144="",CF$4=""),0,COUNTIFS(Formulas!$A$2:$A$3001,CF$4,Formulas!$B$2:$B$3001,$A144))</f>
        <v>1</v>
      </c>
      <c r="CG144" s="21" t="n">
        <f aca="false">IF(OR($A144="",CG$4=""),0,COUNTIFS(Formulas!$A$2:$A$3001,CG$4,Formulas!$B$2:$B$3001,$A144))</f>
        <v>1</v>
      </c>
      <c r="CH144" s="21" t="n">
        <f aca="false">IF(OR($A144="",CH$4=""),0,COUNTIFS(Formulas!$A$2:$A$3001,CH$4,Formulas!$B$2:$B$3001,$A144))</f>
        <v>0</v>
      </c>
      <c r="CI144" s="21" t="n">
        <f aca="false">IF(OR($A144="",CI$4=""),0,COUNTIFS(Formulas!$A$2:$A$3001,CI$4,Formulas!$B$2:$B$3001,$A144))</f>
        <v>1</v>
      </c>
      <c r="CJ144" s="21" t="n">
        <f aca="false">IF(OR($A144="",CJ$4=""),0,COUNTIFS(Formulas!$A$2:$A$3001,CJ$4,Formulas!$B$2:$B$3001,$A144))</f>
        <v>1</v>
      </c>
      <c r="CK144" s="21" t="n">
        <f aca="false">IF(OR($A144="",CK$4=""),0,COUNTIFS(Formulas!$A$2:$A$3001,CK$4,Formulas!$B$2:$B$3001,$A144))</f>
        <v>1</v>
      </c>
      <c r="CL144" s="21" t="n">
        <f aca="false">IF(OR($A144="",CL$4=""),0,COUNTIFS(Formulas!$A$2:$A$3001,CL$4,Formulas!$B$2:$B$3001,$A144))</f>
        <v>1</v>
      </c>
      <c r="CM144" s="21" t="n">
        <f aca="false">IF(OR($A144="",CM$4=""),0,COUNTIFS(Formulas!$A$2:$A$3001,CM$4,Formulas!$B$2:$B$3001,$A144))</f>
        <v>1</v>
      </c>
      <c r="CN144" s="21" t="n">
        <f aca="false">IF(OR($A144="",CN$4=""),0,COUNTIFS(Formulas!$A$2:$A$3001,CN$4,Formulas!$B$2:$B$3001,$A144))</f>
        <v>1</v>
      </c>
      <c r="CO144" s="21" t="n">
        <f aca="false">IF(OR($A144="",CO$4=""),0,COUNTIFS(Formulas!$A$2:$A$3001,CO$4,Formulas!$B$2:$B$3001,$A144))</f>
        <v>1</v>
      </c>
      <c r="CP144" s="21" t="n">
        <f aca="false">IF(OR($A144="",CP$4=""),0,COUNTIFS(Formulas!$A$2:$A$3001,CP$4,Formulas!$B$2:$B$3001,$A144))</f>
        <v>1</v>
      </c>
      <c r="CQ144" s="21" t="n">
        <f aca="false">IF(OR($A144="",CQ$4=""),0,COUNTIFS(Formulas!$A$2:$A$3001,CQ$4,Formulas!$B$2:$B$3001,$A144))</f>
        <v>1</v>
      </c>
      <c r="CR144" s="21" t="n">
        <f aca="false">IF(OR($A144="",CR$4=""),0,COUNTIFS(Formulas!$A$2:$A$3001,CR$4,Formulas!$B$2:$B$3001,$A144))</f>
        <v>1</v>
      </c>
      <c r="CS144" s="21" t="n">
        <f aca="false">IF(OR($A144="",CS$4=""),0,COUNTIFS(Formulas!$A$2:$A$3001,CS$4,Formulas!$B$2:$B$3001,$A144))</f>
        <v>1</v>
      </c>
      <c r="CT144" s="21" t="n">
        <f aca="false">IF(OR($A144="",CT$4=""),0,COUNTIFS(Formulas!$A$2:$A$3001,CT$4,Formulas!$B$2:$B$3001,$A144))</f>
        <v>1</v>
      </c>
      <c r="CU144" s="21" t="n">
        <f aca="false">IF(OR($A144="",CU$4=""),0,COUNTIFS(Formulas!$A$2:$A$3001,CU$4,Formulas!$B$2:$B$3001,$A144))</f>
        <v>1</v>
      </c>
      <c r="CV144" s="21" t="n">
        <f aca="false">IF(OR($A144="",CV$4=""),0,COUNTIFS(Formulas!$A$2:$A$3001,CV$4,Formulas!$B$2:$B$3001,$A144))</f>
        <v>1</v>
      </c>
      <c r="CW144" s="21" t="n">
        <f aca="false">IF(OR($A144="",CW$4=""),0,COUNTIFS(Formulas!$A$2:$A$3001,CW$4,Formulas!$B$2:$B$3001,$A144))</f>
        <v>1</v>
      </c>
      <c r="CX144" s="21" t="n">
        <f aca="false">IF(OR($A144="",CX$4=""),0,COUNTIFS(Formulas!$A$2:$A$3001,CX$4,Formulas!$B$2:$B$3001,$A144))</f>
        <v>1</v>
      </c>
      <c r="CY144" s="21" t="n">
        <f aca="false">IF(OR($A144="",CY$4=""),0,COUNTIFS(Formulas!$A$2:$A$3001,CY$4,Formulas!$B$2:$B$3001,$A144))</f>
        <v>1</v>
      </c>
      <c r="CZ144" s="21" t="n">
        <f aca="false">IF(OR($A144="",CZ$4=""),0,COUNTIFS(Formulas!$A$2:$A$3001,CZ$4,Formulas!$B$2:$B$3001,$A144))</f>
        <v>0</v>
      </c>
      <c r="DA144" s="21" t="n">
        <f aca="false">IF(OR($A144="",DA$4=""),0,COUNTIFS(Formulas!$A$2:$A$3001,DA$4,Formulas!$B$2:$B$3001,$A144))</f>
        <v>1</v>
      </c>
      <c r="DB144" s="21" t="n">
        <f aca="false">IF(OR($A144="",DB$4=""),0,COUNTIFS(Formulas!$A$2:$A$3001,DB$4,Formulas!$B$2:$B$3001,$A144))</f>
        <v>0</v>
      </c>
      <c r="DC144" s="21" t="n">
        <f aca="false">IF(OR($A144="",DC$4=""),0,COUNTIFS(Formulas!$A$2:$A$3001,DC$4,Formulas!$B$2:$B$3001,$A144))</f>
        <v>0</v>
      </c>
      <c r="DD144" s="21" t="n">
        <f aca="false">IF(OR($A144="",DD$4=""),0,COUNTIFS(Formulas!$A$2:$A$3001,DD$4,Formulas!$B$2:$B$3001,$A144))</f>
        <v>1</v>
      </c>
      <c r="DE144" s="21" t="n">
        <f aca="false">IF(OR($A144="",DE$4=""),0,COUNTIFS(Formulas!$A$2:$A$3001,DE$4,Formulas!$B$2:$B$3001,$A144))</f>
        <v>0</v>
      </c>
      <c r="DF144" s="21" t="n">
        <f aca="false">IF(OR($A144="",DF$4=""),0,COUNTIFS(Formulas!$A$2:$A$3001,DF$4,Formulas!$B$2:$B$3001,$A144))</f>
        <v>0</v>
      </c>
      <c r="DG144" s="21" t="n">
        <f aca="false">IF(OR($A144="",DG$4=""),0,COUNTIFS(Formulas!$A$2:$A$3001,DG$4,Formulas!$B$2:$B$3001,$A144))</f>
        <v>0</v>
      </c>
      <c r="DH144" s="21" t="n">
        <f aca="false">IF(OR($A144="",DH$4=""),0,COUNTIFS(Formulas!$A$2:$A$3001,DH$4,Formulas!$B$2:$B$3001,$A144))</f>
        <v>0</v>
      </c>
      <c r="DI144" s="21" t="n">
        <f aca="false">IF(OR($A144="",DI$4=""),0,COUNTIFS(Formulas!$A$2:$A$3001,DI$4,Formulas!$B$2:$B$3001,$A144))</f>
        <v>0</v>
      </c>
      <c r="DJ144" s="21" t="n">
        <f aca="false">IF(OR($A144="",DJ$4=""),0,COUNTIFS(Formulas!$A$2:$A$3001,DJ$4,Formulas!$B$2:$B$3001,$A144))</f>
        <v>0</v>
      </c>
      <c r="DK144" s="21" t="n">
        <f aca="false">IF(OR($A144="",DK$4=""),0,COUNTIFS(Formulas!$A$2:$A$3001,DK$4,Formulas!$B$2:$B$3001,$A144))</f>
        <v>0</v>
      </c>
      <c r="DL144" s="21" t="n">
        <f aca="false">IF(OR($A144="",DL$4=""),0,COUNTIFS(Formulas!$A$2:$A$3001,DL$4,Formulas!$B$2:$B$3001,$A144))</f>
        <v>0</v>
      </c>
      <c r="DM144" s="21" t="n">
        <f aca="false">IF(OR($A144="",DM$4=""),0,COUNTIFS(Formulas!$A$2:$A$3001,DM$4,Formulas!$B$2:$B$3001,$A144))</f>
        <v>0</v>
      </c>
      <c r="DN144" s="21" t="n">
        <f aca="false">IF(OR($A144="",DN$4=""),0,COUNTIFS(Formulas!$A$2:$A$3001,DN$4,Formulas!$B$2:$B$3001,$A144))</f>
        <v>0</v>
      </c>
      <c r="DO144" s="21" t="n">
        <f aca="false">IF(OR($A144="",DO$4=""),0,COUNTIFS(Formulas!$A$2:$A$3001,DO$4,Formulas!$B$2:$B$3001,$A144))</f>
        <v>0</v>
      </c>
      <c r="DP144" s="21" t="n">
        <f aca="false">IF(OR($A144="",DP$4=""),0,COUNTIFS(Formulas!$A$2:$A$3001,DP$4,Formulas!$B$2:$B$3001,$A144))</f>
        <v>0</v>
      </c>
      <c r="DQ144" s="21" t="n">
        <f aca="false">IF(OR($A144="",DQ$4=""),0,COUNTIFS(Formulas!$A$2:$A$3001,DQ$4,Formulas!$B$2:$B$3001,$A144))</f>
        <v>0</v>
      </c>
      <c r="DR144" s="21" t="n">
        <f aca="false">IF(OR($A144="",DR$4=""),0,COUNTIFS(Formulas!$A$2:$A$3001,DR$4,Formulas!$B$2:$B$3001,$A144))</f>
        <v>0</v>
      </c>
      <c r="DS144" s="21" t="n">
        <f aca="false">IF(OR($A144="",DS$4=""),0,COUNTIFS(Formulas!$A$2:$A$3001,DS$4,Formulas!$B$2:$B$3001,$A144))</f>
        <v>0</v>
      </c>
      <c r="DT144" s="21" t="n">
        <f aca="false">IF(OR($A144="",DT$4=""),0,COUNTIFS(Formulas!$A$2:$A$3001,DT$4,Formulas!$B$2:$B$3001,$A144))</f>
        <v>0</v>
      </c>
      <c r="DU144" s="21" t="n">
        <f aca="false">IF(OR($A144="",DU$4=""),0,COUNTIFS(Formulas!$A$2:$A$3001,DU$4,Formulas!$B$2:$B$3001,$A144))</f>
        <v>0</v>
      </c>
      <c r="DV144" s="21" t="n">
        <f aca="false">IF(OR($A144="",DV$4=""),0,COUNTIFS(Formulas!$A$2:$A$3001,DV$4,Formulas!$B$2:$B$3001,$A144))</f>
        <v>0</v>
      </c>
      <c r="DW144" s="21" t="n">
        <f aca="false">IF(OR($A144="",DW$4=""),0,COUNTIFS(Formulas!$A$2:$A$3001,DW$4,Formulas!$B$2:$B$3001,$A144))</f>
        <v>0</v>
      </c>
      <c r="DX144" s="21" t="n">
        <f aca="false">IF(OR($A144="",DX$4=""),0,COUNTIFS(Formulas!$A$2:$A$3001,DX$4,Formulas!$B$2:$B$3001,$A144))</f>
        <v>0</v>
      </c>
      <c r="DY144" s="21" t="n">
        <f aca="false">IF(OR($A144="",DY$4=""),0,COUNTIFS(Formulas!$A$2:$A$3001,DY$4,Formulas!$B$2:$B$3001,$A144))</f>
        <v>0</v>
      </c>
      <c r="DZ144" s="21" t="n">
        <f aca="false">IF(OR($A144="",DZ$4=""),0,COUNTIFS(Formulas!$A$2:$A$3001,DZ$4,Formulas!$B$2:$B$3001,$A144))</f>
        <v>0</v>
      </c>
      <c r="EA144" s="21" t="n">
        <f aca="false">IF(OR($A144="",EA$4=""),0,COUNTIFS(Formulas!$A$2:$A$3001,EA$4,Formulas!$B$2:$B$3001,$A144))</f>
        <v>0</v>
      </c>
      <c r="EB144" s="21" t="n">
        <f aca="false">IF(OR($A144="",EB$4=""),0,COUNTIFS(Formulas!$A$2:$A$3001,EB$4,Formulas!$B$2:$B$3001,$A144))</f>
        <v>0</v>
      </c>
      <c r="EC144" s="21" t="n">
        <f aca="false">IF(OR($A144="",EC$4=""),0,COUNTIFS(Formulas!$A$2:$A$3001,EC$4,Formulas!$B$2:$B$3001,$A144))</f>
        <v>0</v>
      </c>
      <c r="ED144" s="21" t="n">
        <f aca="false">IF(OR($A144="",ED$4=""),0,COUNTIFS(Formulas!$A$2:$A$3001,ED$4,Formulas!$B$2:$B$3001,$A144))</f>
        <v>0</v>
      </c>
      <c r="EE144" s="21" t="n">
        <f aca="false">IF(OR($A144="",EE$4=""),0,COUNTIFS(Formulas!$A$2:$A$3001,EE$4,Formulas!$B$2:$B$3001,$A144))</f>
        <v>0</v>
      </c>
      <c r="EF144" s="21" t="n">
        <f aca="false">IF(OR($A144="",EF$4=""),0,COUNTIFS(Formulas!$A$2:$A$3001,EF$4,Formulas!$B$2:$B$3001,$A144))</f>
        <v>0</v>
      </c>
      <c r="EG144" s="21" t="n">
        <f aca="false">IF(OR($A144="",EG$4=""),0,COUNTIFS(Formulas!$A$2:$A$3001,EG$4,Formulas!$B$2:$B$3001,$A144))</f>
        <v>0</v>
      </c>
      <c r="EH144" s="21" t="n">
        <f aca="false">IF(OR($A144="",EH$4=""),0,COUNTIFS(Formulas!$A$2:$A$3001,EH$4,Formulas!$B$2:$B$3001,$A144))</f>
        <v>0</v>
      </c>
      <c r="EI144" s="21" t="n">
        <f aca="false">IF(OR($A144="",EI$4=""),0,COUNTIFS(Formulas!$A$2:$A$3001,EI$4,Formulas!$B$2:$B$3001,$A144))</f>
        <v>0</v>
      </c>
      <c r="EJ144" s="21" t="n">
        <f aca="false">IF(OR($A144="",EJ$4=""),0,COUNTIFS(Formulas!$A$2:$A$3001,EJ$4,Formulas!$B$2:$B$3001,$A144))</f>
        <v>0</v>
      </c>
      <c r="EK144" s="21" t="n">
        <f aca="false">IF(OR($A144="",EK$4=""),0,COUNTIFS(Formulas!$A$2:$A$3001,EK$4,Formulas!$B$2:$B$3001,$A144))</f>
        <v>0</v>
      </c>
      <c r="EL144" s="21" t="n">
        <f aca="false">IF(OR($A144="",EL$4=""),0,COUNTIFS(Formulas!$A$2:$A$3001,EL$4,Formulas!$B$2:$B$3001,$A144))</f>
        <v>0</v>
      </c>
      <c r="EM144" s="21" t="n">
        <f aca="false">IF(OR($A144="",EM$4=""),0,COUNTIFS(Formulas!$A$2:$A$3001,EM$4,Formulas!$B$2:$B$3001,$A144))</f>
        <v>0</v>
      </c>
      <c r="EN144" s="21" t="n">
        <f aca="false">IF(OR($A144="",EN$4=""),0,COUNTIFS(Formulas!$A$2:$A$3001,EN$4,Formulas!$B$2:$B$3001,$A144))</f>
        <v>0</v>
      </c>
      <c r="EO144" s="21" t="n">
        <f aca="false">IF(OR($A144="",EO$4=""),0,COUNTIFS(Formulas!$A$2:$A$3001,EO$4,Formulas!$B$2:$B$3001,$A144))</f>
        <v>0</v>
      </c>
      <c r="EP144" s="21" t="n">
        <f aca="false">IF(OR($A144="",EP$4=""),0,COUNTIFS(Formulas!$A$2:$A$3001,EP$4,Formulas!$B$2:$B$3001,$A144))</f>
        <v>0</v>
      </c>
      <c r="EQ144" s="21" t="n">
        <f aca="false">IF(OR($A144="",EQ$4=""),0,COUNTIFS(Formulas!$A$2:$A$3001,EQ$4,Formulas!$B$2:$B$3001,$A144))</f>
        <v>0</v>
      </c>
      <c r="ER144" s="21" t="n">
        <f aca="false">IF(OR($A144="",ER$4=""),0,COUNTIFS(Formulas!$A$2:$A$3001,ER$4,Formulas!$B$2:$B$3001,$A144))</f>
        <v>0</v>
      </c>
      <c r="ES144" s="21" t="n">
        <f aca="false">IF(OR($A144="",ES$4=""),0,COUNTIFS(Formulas!$A$2:$A$3001,ES$4,Formulas!$B$2:$B$3001,$A144))</f>
        <v>0</v>
      </c>
      <c r="ET144" s="21" t="n">
        <f aca="false">IF(OR($A144="",ET$4=""),0,COUNTIFS(Formulas!$A$2:$A$3001,ET$4,Formulas!$B$2:$B$3001,$A144))</f>
        <v>0</v>
      </c>
      <c r="EU144" s="21" t="n">
        <f aca="false">IF(OR($A144="",EU$4=""),0,COUNTIFS(Formulas!$A$2:$A$3001,EU$4,Formulas!$B$2:$B$3001,$A144))</f>
        <v>0</v>
      </c>
      <c r="EV144" s="21" t="n">
        <f aca="false">IF(OR($A144="",EV$4=""),0,COUNTIFS(Formulas!$A$2:$A$3001,EV$4,Formulas!$B$2:$B$3001,$A144))</f>
        <v>0</v>
      </c>
    </row>
    <row r="145" customFormat="false" ht="15" hidden="false" customHeight="false" outlineLevel="0" collapsed="false">
      <c r="A145" s="13" t="str">
        <f aca="false">IF(INDEX(Materials!$A$2:$A$301,141)="","",INDEX(Materials!$A$2:$A$301,141))</f>
        <v>Sodium Stearyl Fumarate</v>
      </c>
      <c r="B145" s="19" t="n">
        <f aca="false">IF(A145="","",COUNTIF(C145:EV145,"&gt;0"))</f>
        <v>11</v>
      </c>
      <c r="C145" s="21" t="n">
        <f aca="false">IF(OR($A145="",C$4=""),0,COUNTIFS(Formulas!$A$2:$A$3001,C$4,Formulas!$B$2:$B$3001,$A145))</f>
        <v>1</v>
      </c>
      <c r="D145" s="21" t="n">
        <f aca="false">IF(OR($A145="",D$4=""),0,COUNTIFS(Formulas!$A$2:$A$3001,D$4,Formulas!$B$2:$B$3001,$A145))</f>
        <v>1</v>
      </c>
      <c r="E145" s="21" t="n">
        <f aca="false">IF(OR($A145="",E$4=""),0,COUNTIFS(Formulas!$A$2:$A$3001,E$4,Formulas!$B$2:$B$3001,$A145))</f>
        <v>1</v>
      </c>
      <c r="F145" s="21" t="n">
        <f aca="false">IF(OR($A145="",F$4=""),0,COUNTIFS(Formulas!$A$2:$A$3001,F$4,Formulas!$B$2:$B$3001,$A145))</f>
        <v>0</v>
      </c>
      <c r="G145" s="21" t="n">
        <f aca="false">IF(OR($A145="",G$4=""),0,COUNTIFS(Formulas!$A$2:$A$3001,G$4,Formulas!$B$2:$B$3001,$A145))</f>
        <v>0</v>
      </c>
      <c r="H145" s="21" t="n">
        <f aca="false">IF(OR($A145="",H$4=""),0,COUNTIFS(Formulas!$A$2:$A$3001,H$4,Formulas!$B$2:$B$3001,$A145))</f>
        <v>0</v>
      </c>
      <c r="I145" s="21" t="n">
        <f aca="false">IF(OR($A145="",I$4=""),0,COUNTIFS(Formulas!$A$2:$A$3001,I$4,Formulas!$B$2:$B$3001,$A145))</f>
        <v>0</v>
      </c>
      <c r="J145" s="21" t="n">
        <f aca="false">IF(OR($A145="",J$4=""),0,COUNTIFS(Formulas!$A$2:$A$3001,J$4,Formulas!$B$2:$B$3001,$A145))</f>
        <v>0</v>
      </c>
      <c r="K145" s="21" t="n">
        <f aca="false">IF(OR($A145="",K$4=""),0,COUNTIFS(Formulas!$A$2:$A$3001,K$4,Formulas!$B$2:$B$3001,$A145))</f>
        <v>0</v>
      </c>
      <c r="L145" s="21" t="n">
        <f aca="false">IF(OR($A145="",L$4=""),0,COUNTIFS(Formulas!$A$2:$A$3001,L$4,Formulas!$B$2:$B$3001,$A145))</f>
        <v>0</v>
      </c>
      <c r="M145" s="21" t="n">
        <f aca="false">IF(OR($A145="",M$4=""),0,COUNTIFS(Formulas!$A$2:$A$3001,M$4,Formulas!$B$2:$B$3001,$A145))</f>
        <v>0</v>
      </c>
      <c r="N145" s="21" t="n">
        <f aca="false">IF(OR($A145="",N$4=""),0,COUNTIFS(Formulas!$A$2:$A$3001,N$4,Formulas!$B$2:$B$3001,$A145))</f>
        <v>0</v>
      </c>
      <c r="O145" s="21" t="n">
        <f aca="false">IF(OR($A145="",O$4=""),0,COUNTIFS(Formulas!$A$2:$A$3001,O$4,Formulas!$B$2:$B$3001,$A145))</f>
        <v>0</v>
      </c>
      <c r="P145" s="21" t="n">
        <f aca="false">IF(OR($A145="",P$4=""),0,COUNTIFS(Formulas!$A$2:$A$3001,P$4,Formulas!$B$2:$B$3001,$A145))</f>
        <v>0</v>
      </c>
      <c r="Q145" s="21" t="n">
        <f aca="false">IF(OR($A145="",Q$4=""),0,COUNTIFS(Formulas!$A$2:$A$3001,Q$4,Formulas!$B$2:$B$3001,$A145))</f>
        <v>0</v>
      </c>
      <c r="R145" s="21" t="n">
        <f aca="false">IF(OR($A145="",R$4=""),0,COUNTIFS(Formulas!$A$2:$A$3001,R$4,Formulas!$B$2:$B$3001,$A145))</f>
        <v>0</v>
      </c>
      <c r="S145" s="21" t="n">
        <f aca="false">IF(OR($A145="",S$4=""),0,COUNTIFS(Formulas!$A$2:$A$3001,S$4,Formulas!$B$2:$B$3001,$A145))</f>
        <v>0</v>
      </c>
      <c r="T145" s="21" t="n">
        <f aca="false">IF(OR($A145="",T$4=""),0,COUNTIFS(Formulas!$A$2:$A$3001,T$4,Formulas!$B$2:$B$3001,$A145))</f>
        <v>0</v>
      </c>
      <c r="U145" s="21" t="n">
        <f aca="false">IF(OR($A145="",U$4=""),0,COUNTIFS(Formulas!$A$2:$A$3001,U$4,Formulas!$B$2:$B$3001,$A145))</f>
        <v>0</v>
      </c>
      <c r="V145" s="21" t="n">
        <f aca="false">IF(OR($A145="",V$4=""),0,COUNTIFS(Formulas!$A$2:$A$3001,V$4,Formulas!$B$2:$B$3001,$A145))</f>
        <v>0</v>
      </c>
      <c r="W145" s="21" t="n">
        <f aca="false">IF(OR($A145="",W$4=""),0,COUNTIFS(Formulas!$A$2:$A$3001,W$4,Formulas!$B$2:$B$3001,$A145))</f>
        <v>0</v>
      </c>
      <c r="X145" s="21" t="n">
        <f aca="false">IF(OR($A145="",X$4=""),0,COUNTIFS(Formulas!$A$2:$A$3001,X$4,Formulas!$B$2:$B$3001,$A145))</f>
        <v>0</v>
      </c>
      <c r="Y145" s="21" t="n">
        <f aca="false">IF(OR($A145="",Y$4=""),0,COUNTIFS(Formulas!$A$2:$A$3001,Y$4,Formulas!$B$2:$B$3001,$A145))</f>
        <v>0</v>
      </c>
      <c r="Z145" s="21" t="n">
        <f aca="false">IF(OR($A145="",Z$4=""),0,COUNTIFS(Formulas!$A$2:$A$3001,Z$4,Formulas!$B$2:$B$3001,$A145))</f>
        <v>0</v>
      </c>
      <c r="AA145" s="21" t="n">
        <f aca="false">IF(OR($A145="",AA$4=""),0,COUNTIFS(Formulas!$A$2:$A$3001,AA$4,Formulas!$B$2:$B$3001,$A145))</f>
        <v>0</v>
      </c>
      <c r="AB145" s="21" t="n">
        <f aca="false">IF(OR($A145="",AB$4=""),0,COUNTIFS(Formulas!$A$2:$A$3001,AB$4,Formulas!$B$2:$B$3001,$A145))</f>
        <v>1</v>
      </c>
      <c r="AC145" s="21" t="n">
        <f aca="false">IF(OR($A145="",AC$4=""),0,COUNTIFS(Formulas!$A$2:$A$3001,AC$4,Formulas!$B$2:$B$3001,$A145))</f>
        <v>0</v>
      </c>
      <c r="AD145" s="21" t="n">
        <f aca="false">IF(OR($A145="",AD$4=""),0,COUNTIFS(Formulas!$A$2:$A$3001,AD$4,Formulas!$B$2:$B$3001,$A145))</f>
        <v>0</v>
      </c>
      <c r="AE145" s="21" t="n">
        <f aca="false">IF(OR($A145="",AE$4=""),0,COUNTIFS(Formulas!$A$2:$A$3001,AE$4,Formulas!$B$2:$B$3001,$A145))</f>
        <v>0</v>
      </c>
      <c r="AF145" s="21" t="n">
        <f aca="false">IF(OR($A145="",AF$4=""),0,COUNTIFS(Formulas!$A$2:$A$3001,AF$4,Formulas!$B$2:$B$3001,$A145))</f>
        <v>0</v>
      </c>
      <c r="AG145" s="21" t="n">
        <f aca="false">IF(OR($A145="",AG$4=""),0,COUNTIFS(Formulas!$A$2:$A$3001,AG$4,Formulas!$B$2:$B$3001,$A145))</f>
        <v>0</v>
      </c>
      <c r="AH145" s="21" t="n">
        <f aca="false">IF(OR($A145="",AH$4=""),0,COUNTIFS(Formulas!$A$2:$A$3001,AH$4,Formulas!$B$2:$B$3001,$A145))</f>
        <v>0</v>
      </c>
      <c r="AI145" s="21" t="n">
        <f aca="false">IF(OR($A145="",AI$4=""),0,COUNTIFS(Formulas!$A$2:$A$3001,AI$4,Formulas!$B$2:$B$3001,$A145))</f>
        <v>0</v>
      </c>
      <c r="AJ145" s="21" t="n">
        <f aca="false">IF(OR($A145="",AJ$4=""),0,COUNTIFS(Formulas!$A$2:$A$3001,AJ$4,Formulas!$B$2:$B$3001,$A145))</f>
        <v>0</v>
      </c>
      <c r="AK145" s="21" t="n">
        <f aca="false">IF(OR($A145="",AK$4=""),0,COUNTIFS(Formulas!$A$2:$A$3001,AK$4,Formulas!$B$2:$B$3001,$A145))</f>
        <v>0</v>
      </c>
      <c r="AL145" s="21" t="n">
        <f aca="false">IF(OR($A145="",AL$4=""),0,COUNTIFS(Formulas!$A$2:$A$3001,AL$4,Formulas!$B$2:$B$3001,$A145))</f>
        <v>0</v>
      </c>
      <c r="AM145" s="21" t="n">
        <f aca="false">IF(OR($A145="",AM$4=""),0,COUNTIFS(Formulas!$A$2:$A$3001,AM$4,Formulas!$B$2:$B$3001,$A145))</f>
        <v>0</v>
      </c>
      <c r="AN145" s="21" t="n">
        <f aca="false">IF(OR($A145="",AN$4=""),0,COUNTIFS(Formulas!$A$2:$A$3001,AN$4,Formulas!$B$2:$B$3001,$A145))</f>
        <v>0</v>
      </c>
      <c r="AO145" s="21" t="n">
        <f aca="false">IF(OR($A145="",AO$4=""),0,COUNTIFS(Formulas!$A$2:$A$3001,AO$4,Formulas!$B$2:$B$3001,$A145))</f>
        <v>0</v>
      </c>
      <c r="AP145" s="21" t="n">
        <f aca="false">IF(OR($A145="",AP$4=""),0,COUNTIFS(Formulas!$A$2:$A$3001,AP$4,Formulas!$B$2:$B$3001,$A145))</f>
        <v>0</v>
      </c>
      <c r="AQ145" s="21" t="n">
        <f aca="false">IF(OR($A145="",AQ$4=""),0,COUNTIFS(Formulas!$A$2:$A$3001,AQ$4,Formulas!$B$2:$B$3001,$A145))</f>
        <v>0</v>
      </c>
      <c r="AR145" s="21" t="n">
        <f aca="false">IF(OR($A145="",AR$4=""),0,COUNTIFS(Formulas!$A$2:$A$3001,AR$4,Formulas!$B$2:$B$3001,$A145))</f>
        <v>0</v>
      </c>
      <c r="AS145" s="21" t="n">
        <f aca="false">IF(OR($A145="",AS$4=""),0,COUNTIFS(Formulas!$A$2:$A$3001,AS$4,Formulas!$B$2:$B$3001,$A145))</f>
        <v>0</v>
      </c>
      <c r="AT145" s="21" t="n">
        <f aca="false">IF(OR($A145="",AT$4=""),0,COUNTIFS(Formulas!$A$2:$A$3001,AT$4,Formulas!$B$2:$B$3001,$A145))</f>
        <v>0</v>
      </c>
      <c r="AU145" s="21" t="n">
        <f aca="false">IF(OR($A145="",AU$4=""),0,COUNTIFS(Formulas!$A$2:$A$3001,AU$4,Formulas!$B$2:$B$3001,$A145))</f>
        <v>0</v>
      </c>
      <c r="AV145" s="21" t="n">
        <f aca="false">IF(OR($A145="",AV$4=""),0,COUNTIFS(Formulas!$A$2:$A$3001,AV$4,Formulas!$B$2:$B$3001,$A145))</f>
        <v>0</v>
      </c>
      <c r="AW145" s="21" t="n">
        <f aca="false">IF(OR($A145="",AW$4=""),0,COUNTIFS(Formulas!$A$2:$A$3001,AW$4,Formulas!$B$2:$B$3001,$A145))</f>
        <v>0</v>
      </c>
      <c r="AX145" s="21" t="n">
        <f aca="false">IF(OR($A145="",AX$4=""),0,COUNTIFS(Formulas!$A$2:$A$3001,AX$4,Formulas!$B$2:$B$3001,$A145))</f>
        <v>0</v>
      </c>
      <c r="AY145" s="21" t="n">
        <f aca="false">IF(OR($A145="",AY$4=""),0,COUNTIFS(Formulas!$A$2:$A$3001,AY$4,Formulas!$B$2:$B$3001,$A145))</f>
        <v>0</v>
      </c>
      <c r="AZ145" s="21" t="n">
        <f aca="false">IF(OR($A145="",AZ$4=""),0,COUNTIFS(Formulas!$A$2:$A$3001,AZ$4,Formulas!$B$2:$B$3001,$A145))</f>
        <v>0</v>
      </c>
      <c r="BA145" s="21" t="n">
        <f aca="false">IF(OR($A145="",BA$4=""),0,COUNTIFS(Formulas!$A$2:$A$3001,BA$4,Formulas!$B$2:$B$3001,$A145))</f>
        <v>0</v>
      </c>
      <c r="BB145" s="21" t="n">
        <f aca="false">IF(OR($A145="",BB$4=""),0,COUNTIFS(Formulas!$A$2:$A$3001,BB$4,Formulas!$B$2:$B$3001,$A145))</f>
        <v>0</v>
      </c>
      <c r="BC145" s="21" t="n">
        <f aca="false">IF(OR($A145="",BC$4=""),0,COUNTIFS(Formulas!$A$2:$A$3001,BC$4,Formulas!$B$2:$B$3001,$A145))</f>
        <v>0</v>
      </c>
      <c r="BD145" s="21" t="n">
        <f aca="false">IF(OR($A145="",BD$4=""),0,COUNTIFS(Formulas!$A$2:$A$3001,BD$4,Formulas!$B$2:$B$3001,$A145))</f>
        <v>0</v>
      </c>
      <c r="BE145" s="21" t="n">
        <f aca="false">IF(OR($A145="",BE$4=""),0,COUNTIFS(Formulas!$A$2:$A$3001,BE$4,Formulas!$B$2:$B$3001,$A145))</f>
        <v>0</v>
      </c>
      <c r="BF145" s="21" t="n">
        <f aca="false">IF(OR($A145="",BF$4=""),0,COUNTIFS(Formulas!$A$2:$A$3001,BF$4,Formulas!$B$2:$B$3001,$A145))</f>
        <v>0</v>
      </c>
      <c r="BG145" s="21" t="n">
        <f aca="false">IF(OR($A145="",BG$4=""),0,COUNTIFS(Formulas!$A$2:$A$3001,BG$4,Formulas!$B$2:$B$3001,$A145))</f>
        <v>0</v>
      </c>
      <c r="BH145" s="21" t="n">
        <f aca="false">IF(OR($A145="",BH$4=""),0,COUNTIFS(Formulas!$A$2:$A$3001,BH$4,Formulas!$B$2:$B$3001,$A145))</f>
        <v>0</v>
      </c>
      <c r="BI145" s="21" t="n">
        <f aca="false">IF(OR($A145="",BI$4=""),0,COUNTIFS(Formulas!$A$2:$A$3001,BI$4,Formulas!$B$2:$B$3001,$A145))</f>
        <v>0</v>
      </c>
      <c r="BJ145" s="21" t="n">
        <f aca="false">IF(OR($A145="",BJ$4=""),0,COUNTIFS(Formulas!$A$2:$A$3001,BJ$4,Formulas!$B$2:$B$3001,$A145))</f>
        <v>0</v>
      </c>
      <c r="BK145" s="21" t="n">
        <f aca="false">IF(OR($A145="",BK$4=""),0,COUNTIFS(Formulas!$A$2:$A$3001,BK$4,Formulas!$B$2:$B$3001,$A145))</f>
        <v>0</v>
      </c>
      <c r="BL145" s="21" t="n">
        <f aca="false">IF(OR($A145="",BL$4=""),0,COUNTIFS(Formulas!$A$2:$A$3001,BL$4,Formulas!$B$2:$B$3001,$A145))</f>
        <v>0</v>
      </c>
      <c r="BM145" s="21" t="n">
        <f aca="false">IF(OR($A145="",BM$4=""),0,COUNTIFS(Formulas!$A$2:$A$3001,BM$4,Formulas!$B$2:$B$3001,$A145))</f>
        <v>0</v>
      </c>
      <c r="BN145" s="21" t="n">
        <f aca="false">IF(OR($A145="",BN$4=""),0,COUNTIFS(Formulas!$A$2:$A$3001,BN$4,Formulas!$B$2:$B$3001,$A145))</f>
        <v>0</v>
      </c>
      <c r="BO145" s="21" t="n">
        <f aca="false">IF(OR($A145="",BO$4=""),0,COUNTIFS(Formulas!$A$2:$A$3001,BO$4,Formulas!$B$2:$B$3001,$A145))</f>
        <v>0</v>
      </c>
      <c r="BP145" s="21" t="n">
        <f aca="false">IF(OR($A145="",BP$4=""),0,COUNTIFS(Formulas!$A$2:$A$3001,BP$4,Formulas!$B$2:$B$3001,$A145))</f>
        <v>0</v>
      </c>
      <c r="BQ145" s="21" t="n">
        <f aca="false">IF(OR($A145="",BQ$4=""),0,COUNTIFS(Formulas!$A$2:$A$3001,BQ$4,Formulas!$B$2:$B$3001,$A145))</f>
        <v>0</v>
      </c>
      <c r="BR145" s="21" t="n">
        <f aca="false">IF(OR($A145="",BR$4=""),0,COUNTIFS(Formulas!$A$2:$A$3001,BR$4,Formulas!$B$2:$B$3001,$A145))</f>
        <v>0</v>
      </c>
      <c r="BS145" s="21" t="n">
        <f aca="false">IF(OR($A145="",BS$4=""),0,COUNTIFS(Formulas!$A$2:$A$3001,BS$4,Formulas!$B$2:$B$3001,$A145))</f>
        <v>0</v>
      </c>
      <c r="BT145" s="21" t="n">
        <f aca="false">IF(OR($A145="",BT$4=""),0,COUNTIFS(Formulas!$A$2:$A$3001,BT$4,Formulas!$B$2:$B$3001,$A145))</f>
        <v>0</v>
      </c>
      <c r="BU145" s="21" t="n">
        <f aca="false">IF(OR($A145="",BU$4=""),0,COUNTIFS(Formulas!$A$2:$A$3001,BU$4,Formulas!$B$2:$B$3001,$A145))</f>
        <v>1</v>
      </c>
      <c r="BV145" s="21" t="n">
        <f aca="false">IF(OR($A145="",BV$4=""),0,COUNTIFS(Formulas!$A$2:$A$3001,BV$4,Formulas!$B$2:$B$3001,$A145))</f>
        <v>1</v>
      </c>
      <c r="BW145" s="21" t="n">
        <f aca="false">IF(OR($A145="",BW$4=""),0,COUNTIFS(Formulas!$A$2:$A$3001,BW$4,Formulas!$B$2:$B$3001,$A145))</f>
        <v>1</v>
      </c>
      <c r="BX145" s="21" t="n">
        <f aca="false">IF(OR($A145="",BX$4=""),0,COUNTIFS(Formulas!$A$2:$A$3001,BX$4,Formulas!$B$2:$B$3001,$A145))</f>
        <v>0</v>
      </c>
      <c r="BY145" s="21" t="n">
        <f aca="false">IF(OR($A145="",BY$4=""),0,COUNTIFS(Formulas!$A$2:$A$3001,BY$4,Formulas!$B$2:$B$3001,$A145))</f>
        <v>1</v>
      </c>
      <c r="BZ145" s="21" t="n">
        <f aca="false">IF(OR($A145="",BZ$4=""),0,COUNTIFS(Formulas!$A$2:$A$3001,BZ$4,Formulas!$B$2:$B$3001,$A145))</f>
        <v>1</v>
      </c>
      <c r="CA145" s="21" t="n">
        <f aca="false">IF(OR($A145="",CA$4=""),0,COUNTIFS(Formulas!$A$2:$A$3001,CA$4,Formulas!$B$2:$B$3001,$A145))</f>
        <v>1</v>
      </c>
      <c r="CB145" s="21" t="n">
        <f aca="false">IF(OR($A145="",CB$4=""),0,COUNTIFS(Formulas!$A$2:$A$3001,CB$4,Formulas!$B$2:$B$3001,$A145))</f>
        <v>0</v>
      </c>
      <c r="CC145" s="21" t="n">
        <f aca="false">IF(OR($A145="",CC$4=""),0,COUNTIFS(Formulas!$A$2:$A$3001,CC$4,Formulas!$B$2:$B$3001,$A145))</f>
        <v>0</v>
      </c>
      <c r="CD145" s="21" t="n">
        <f aca="false">IF(OR($A145="",CD$4=""),0,COUNTIFS(Formulas!$A$2:$A$3001,CD$4,Formulas!$B$2:$B$3001,$A145))</f>
        <v>0</v>
      </c>
      <c r="CE145" s="21" t="n">
        <f aca="false">IF(OR($A145="",CE$4=""),0,COUNTIFS(Formulas!$A$2:$A$3001,CE$4,Formulas!$B$2:$B$3001,$A145))</f>
        <v>0</v>
      </c>
      <c r="CF145" s="21" t="n">
        <f aca="false">IF(OR($A145="",CF$4=""),0,COUNTIFS(Formulas!$A$2:$A$3001,CF$4,Formulas!$B$2:$B$3001,$A145))</f>
        <v>0</v>
      </c>
      <c r="CG145" s="21" t="n">
        <f aca="false">IF(OR($A145="",CG$4=""),0,COUNTIFS(Formulas!$A$2:$A$3001,CG$4,Formulas!$B$2:$B$3001,$A145))</f>
        <v>0</v>
      </c>
      <c r="CH145" s="21" t="n">
        <f aca="false">IF(OR($A145="",CH$4=""),0,COUNTIFS(Formulas!$A$2:$A$3001,CH$4,Formulas!$B$2:$B$3001,$A145))</f>
        <v>1</v>
      </c>
      <c r="CI145" s="21" t="n">
        <f aca="false">IF(OR($A145="",CI$4=""),0,COUNTIFS(Formulas!$A$2:$A$3001,CI$4,Formulas!$B$2:$B$3001,$A145))</f>
        <v>0</v>
      </c>
      <c r="CJ145" s="21" t="n">
        <f aca="false">IF(OR($A145="",CJ$4=""),0,COUNTIFS(Formulas!$A$2:$A$3001,CJ$4,Formulas!$B$2:$B$3001,$A145))</f>
        <v>0</v>
      </c>
      <c r="CK145" s="21" t="n">
        <f aca="false">IF(OR($A145="",CK$4=""),0,COUNTIFS(Formulas!$A$2:$A$3001,CK$4,Formulas!$B$2:$B$3001,$A145))</f>
        <v>0</v>
      </c>
      <c r="CL145" s="21" t="n">
        <f aca="false">IF(OR($A145="",CL$4=""),0,COUNTIFS(Formulas!$A$2:$A$3001,CL$4,Formulas!$B$2:$B$3001,$A145))</f>
        <v>0</v>
      </c>
      <c r="CM145" s="21" t="n">
        <f aca="false">IF(OR($A145="",CM$4=""),0,COUNTIFS(Formulas!$A$2:$A$3001,CM$4,Formulas!$B$2:$B$3001,$A145))</f>
        <v>0</v>
      </c>
      <c r="CN145" s="21" t="n">
        <f aca="false">IF(OR($A145="",CN$4=""),0,COUNTIFS(Formulas!$A$2:$A$3001,CN$4,Formulas!$B$2:$B$3001,$A145))</f>
        <v>0</v>
      </c>
      <c r="CO145" s="21" t="n">
        <f aca="false">IF(OR($A145="",CO$4=""),0,COUNTIFS(Formulas!$A$2:$A$3001,CO$4,Formulas!$B$2:$B$3001,$A145))</f>
        <v>0</v>
      </c>
      <c r="CP145" s="21" t="n">
        <f aca="false">IF(OR($A145="",CP$4=""),0,COUNTIFS(Formulas!$A$2:$A$3001,CP$4,Formulas!$B$2:$B$3001,$A145))</f>
        <v>0</v>
      </c>
      <c r="CQ145" s="21" t="n">
        <f aca="false">IF(OR($A145="",CQ$4=""),0,COUNTIFS(Formulas!$A$2:$A$3001,CQ$4,Formulas!$B$2:$B$3001,$A145))</f>
        <v>0</v>
      </c>
      <c r="CR145" s="21" t="n">
        <f aca="false">IF(OR($A145="",CR$4=""),0,COUNTIFS(Formulas!$A$2:$A$3001,CR$4,Formulas!$B$2:$B$3001,$A145))</f>
        <v>0</v>
      </c>
      <c r="CS145" s="21" t="n">
        <f aca="false">IF(OR($A145="",CS$4=""),0,COUNTIFS(Formulas!$A$2:$A$3001,CS$4,Formulas!$B$2:$B$3001,$A145))</f>
        <v>0</v>
      </c>
      <c r="CT145" s="21" t="n">
        <f aca="false">IF(OR($A145="",CT$4=""),0,COUNTIFS(Formulas!$A$2:$A$3001,CT$4,Formulas!$B$2:$B$3001,$A145))</f>
        <v>0</v>
      </c>
      <c r="CU145" s="21" t="n">
        <f aca="false">IF(OR($A145="",CU$4=""),0,COUNTIFS(Formulas!$A$2:$A$3001,CU$4,Formulas!$B$2:$B$3001,$A145))</f>
        <v>0</v>
      </c>
      <c r="CV145" s="21" t="n">
        <f aca="false">IF(OR($A145="",CV$4=""),0,COUNTIFS(Formulas!$A$2:$A$3001,CV$4,Formulas!$B$2:$B$3001,$A145))</f>
        <v>0</v>
      </c>
      <c r="CW145" s="21" t="n">
        <f aca="false">IF(OR($A145="",CW$4=""),0,COUNTIFS(Formulas!$A$2:$A$3001,CW$4,Formulas!$B$2:$B$3001,$A145))</f>
        <v>0</v>
      </c>
      <c r="CX145" s="21" t="n">
        <f aca="false">IF(OR($A145="",CX$4=""),0,COUNTIFS(Formulas!$A$2:$A$3001,CX$4,Formulas!$B$2:$B$3001,$A145))</f>
        <v>0</v>
      </c>
      <c r="CY145" s="21" t="n">
        <f aca="false">IF(OR($A145="",CY$4=""),0,COUNTIFS(Formulas!$A$2:$A$3001,CY$4,Formulas!$B$2:$B$3001,$A145))</f>
        <v>0</v>
      </c>
      <c r="CZ145" s="21" t="n">
        <f aca="false">IF(OR($A145="",CZ$4=""),0,COUNTIFS(Formulas!$A$2:$A$3001,CZ$4,Formulas!$B$2:$B$3001,$A145))</f>
        <v>0</v>
      </c>
      <c r="DA145" s="21" t="n">
        <f aca="false">IF(OR($A145="",DA$4=""),0,COUNTIFS(Formulas!$A$2:$A$3001,DA$4,Formulas!$B$2:$B$3001,$A145))</f>
        <v>0</v>
      </c>
      <c r="DB145" s="21" t="n">
        <f aca="false">IF(OR($A145="",DB$4=""),0,COUNTIFS(Formulas!$A$2:$A$3001,DB$4,Formulas!$B$2:$B$3001,$A145))</f>
        <v>0</v>
      </c>
      <c r="DC145" s="21" t="n">
        <f aca="false">IF(OR($A145="",DC$4=""),0,COUNTIFS(Formulas!$A$2:$A$3001,DC$4,Formulas!$B$2:$B$3001,$A145))</f>
        <v>0</v>
      </c>
      <c r="DD145" s="21" t="n">
        <f aca="false">IF(OR($A145="",DD$4=""),0,COUNTIFS(Formulas!$A$2:$A$3001,DD$4,Formulas!$B$2:$B$3001,$A145))</f>
        <v>0</v>
      </c>
      <c r="DE145" s="21" t="n">
        <f aca="false">IF(OR($A145="",DE$4=""),0,COUNTIFS(Formulas!$A$2:$A$3001,DE$4,Formulas!$B$2:$B$3001,$A145))</f>
        <v>0</v>
      </c>
      <c r="DF145" s="21" t="n">
        <f aca="false">IF(OR($A145="",DF$4=""),0,COUNTIFS(Formulas!$A$2:$A$3001,DF$4,Formulas!$B$2:$B$3001,$A145))</f>
        <v>0</v>
      </c>
      <c r="DG145" s="21" t="n">
        <f aca="false">IF(OR($A145="",DG$4=""),0,COUNTIFS(Formulas!$A$2:$A$3001,DG$4,Formulas!$B$2:$B$3001,$A145))</f>
        <v>0</v>
      </c>
      <c r="DH145" s="21" t="n">
        <f aca="false">IF(OR($A145="",DH$4=""),0,COUNTIFS(Formulas!$A$2:$A$3001,DH$4,Formulas!$B$2:$B$3001,$A145))</f>
        <v>0</v>
      </c>
      <c r="DI145" s="21" t="n">
        <f aca="false">IF(OR($A145="",DI$4=""),0,COUNTIFS(Formulas!$A$2:$A$3001,DI$4,Formulas!$B$2:$B$3001,$A145))</f>
        <v>0</v>
      </c>
      <c r="DJ145" s="21" t="n">
        <f aca="false">IF(OR($A145="",DJ$4=""),0,COUNTIFS(Formulas!$A$2:$A$3001,DJ$4,Formulas!$B$2:$B$3001,$A145))</f>
        <v>0</v>
      </c>
      <c r="DK145" s="21" t="n">
        <f aca="false">IF(OR($A145="",DK$4=""),0,COUNTIFS(Formulas!$A$2:$A$3001,DK$4,Formulas!$B$2:$B$3001,$A145))</f>
        <v>0</v>
      </c>
      <c r="DL145" s="21" t="n">
        <f aca="false">IF(OR($A145="",DL$4=""),0,COUNTIFS(Formulas!$A$2:$A$3001,DL$4,Formulas!$B$2:$B$3001,$A145))</f>
        <v>0</v>
      </c>
      <c r="DM145" s="21" t="n">
        <f aca="false">IF(OR($A145="",DM$4=""),0,COUNTIFS(Formulas!$A$2:$A$3001,DM$4,Formulas!$B$2:$B$3001,$A145))</f>
        <v>0</v>
      </c>
      <c r="DN145" s="21" t="n">
        <f aca="false">IF(OR($A145="",DN$4=""),0,COUNTIFS(Formulas!$A$2:$A$3001,DN$4,Formulas!$B$2:$B$3001,$A145))</f>
        <v>0</v>
      </c>
      <c r="DO145" s="21" t="n">
        <f aca="false">IF(OR($A145="",DO$4=""),0,COUNTIFS(Formulas!$A$2:$A$3001,DO$4,Formulas!$B$2:$B$3001,$A145))</f>
        <v>0</v>
      </c>
      <c r="DP145" s="21" t="n">
        <f aca="false">IF(OR($A145="",DP$4=""),0,COUNTIFS(Formulas!$A$2:$A$3001,DP$4,Formulas!$B$2:$B$3001,$A145))</f>
        <v>0</v>
      </c>
      <c r="DQ145" s="21" t="n">
        <f aca="false">IF(OR($A145="",DQ$4=""),0,COUNTIFS(Formulas!$A$2:$A$3001,DQ$4,Formulas!$B$2:$B$3001,$A145))</f>
        <v>0</v>
      </c>
      <c r="DR145" s="21" t="n">
        <f aca="false">IF(OR($A145="",DR$4=""),0,COUNTIFS(Formulas!$A$2:$A$3001,DR$4,Formulas!$B$2:$B$3001,$A145))</f>
        <v>0</v>
      </c>
      <c r="DS145" s="21" t="n">
        <f aca="false">IF(OR($A145="",DS$4=""),0,COUNTIFS(Formulas!$A$2:$A$3001,DS$4,Formulas!$B$2:$B$3001,$A145))</f>
        <v>0</v>
      </c>
      <c r="DT145" s="21" t="n">
        <f aca="false">IF(OR($A145="",DT$4=""),0,COUNTIFS(Formulas!$A$2:$A$3001,DT$4,Formulas!$B$2:$B$3001,$A145))</f>
        <v>0</v>
      </c>
      <c r="DU145" s="21" t="n">
        <f aca="false">IF(OR($A145="",DU$4=""),0,COUNTIFS(Formulas!$A$2:$A$3001,DU$4,Formulas!$B$2:$B$3001,$A145))</f>
        <v>0</v>
      </c>
      <c r="DV145" s="21" t="n">
        <f aca="false">IF(OR($A145="",DV$4=""),0,COUNTIFS(Formulas!$A$2:$A$3001,DV$4,Formulas!$B$2:$B$3001,$A145))</f>
        <v>0</v>
      </c>
      <c r="DW145" s="21" t="n">
        <f aca="false">IF(OR($A145="",DW$4=""),0,COUNTIFS(Formulas!$A$2:$A$3001,DW$4,Formulas!$B$2:$B$3001,$A145))</f>
        <v>0</v>
      </c>
      <c r="DX145" s="21" t="n">
        <f aca="false">IF(OR($A145="",DX$4=""),0,COUNTIFS(Formulas!$A$2:$A$3001,DX$4,Formulas!$B$2:$B$3001,$A145))</f>
        <v>0</v>
      </c>
      <c r="DY145" s="21" t="n">
        <f aca="false">IF(OR($A145="",DY$4=""),0,COUNTIFS(Formulas!$A$2:$A$3001,DY$4,Formulas!$B$2:$B$3001,$A145))</f>
        <v>0</v>
      </c>
      <c r="DZ145" s="21" t="n">
        <f aca="false">IF(OR($A145="",DZ$4=""),0,COUNTIFS(Formulas!$A$2:$A$3001,DZ$4,Formulas!$B$2:$B$3001,$A145))</f>
        <v>0</v>
      </c>
      <c r="EA145" s="21" t="n">
        <f aca="false">IF(OR($A145="",EA$4=""),0,COUNTIFS(Formulas!$A$2:$A$3001,EA$4,Formulas!$B$2:$B$3001,$A145))</f>
        <v>0</v>
      </c>
      <c r="EB145" s="21" t="n">
        <f aca="false">IF(OR($A145="",EB$4=""),0,COUNTIFS(Formulas!$A$2:$A$3001,EB$4,Formulas!$B$2:$B$3001,$A145))</f>
        <v>0</v>
      </c>
      <c r="EC145" s="21" t="n">
        <f aca="false">IF(OR($A145="",EC$4=""),0,COUNTIFS(Formulas!$A$2:$A$3001,EC$4,Formulas!$B$2:$B$3001,$A145))</f>
        <v>0</v>
      </c>
      <c r="ED145" s="21" t="n">
        <f aca="false">IF(OR($A145="",ED$4=""),0,COUNTIFS(Formulas!$A$2:$A$3001,ED$4,Formulas!$B$2:$B$3001,$A145))</f>
        <v>0</v>
      </c>
      <c r="EE145" s="21" t="n">
        <f aca="false">IF(OR($A145="",EE$4=""),0,COUNTIFS(Formulas!$A$2:$A$3001,EE$4,Formulas!$B$2:$B$3001,$A145))</f>
        <v>0</v>
      </c>
      <c r="EF145" s="21" t="n">
        <f aca="false">IF(OR($A145="",EF$4=""),0,COUNTIFS(Formulas!$A$2:$A$3001,EF$4,Formulas!$B$2:$B$3001,$A145))</f>
        <v>0</v>
      </c>
      <c r="EG145" s="21" t="n">
        <f aca="false">IF(OR($A145="",EG$4=""),0,COUNTIFS(Formulas!$A$2:$A$3001,EG$4,Formulas!$B$2:$B$3001,$A145))</f>
        <v>0</v>
      </c>
      <c r="EH145" s="21" t="n">
        <f aca="false">IF(OR($A145="",EH$4=""),0,COUNTIFS(Formulas!$A$2:$A$3001,EH$4,Formulas!$B$2:$B$3001,$A145))</f>
        <v>0</v>
      </c>
      <c r="EI145" s="21" t="n">
        <f aca="false">IF(OR($A145="",EI$4=""),0,COUNTIFS(Formulas!$A$2:$A$3001,EI$4,Formulas!$B$2:$B$3001,$A145))</f>
        <v>0</v>
      </c>
      <c r="EJ145" s="21" t="n">
        <f aca="false">IF(OR($A145="",EJ$4=""),0,COUNTIFS(Formulas!$A$2:$A$3001,EJ$4,Formulas!$B$2:$B$3001,$A145))</f>
        <v>0</v>
      </c>
      <c r="EK145" s="21" t="n">
        <f aca="false">IF(OR($A145="",EK$4=""),0,COUNTIFS(Formulas!$A$2:$A$3001,EK$4,Formulas!$B$2:$B$3001,$A145))</f>
        <v>0</v>
      </c>
      <c r="EL145" s="21" t="n">
        <f aca="false">IF(OR($A145="",EL$4=""),0,COUNTIFS(Formulas!$A$2:$A$3001,EL$4,Formulas!$B$2:$B$3001,$A145))</f>
        <v>0</v>
      </c>
      <c r="EM145" s="21" t="n">
        <f aca="false">IF(OR($A145="",EM$4=""),0,COUNTIFS(Formulas!$A$2:$A$3001,EM$4,Formulas!$B$2:$B$3001,$A145))</f>
        <v>0</v>
      </c>
      <c r="EN145" s="21" t="n">
        <f aca="false">IF(OR($A145="",EN$4=""),0,COUNTIFS(Formulas!$A$2:$A$3001,EN$4,Formulas!$B$2:$B$3001,$A145))</f>
        <v>0</v>
      </c>
      <c r="EO145" s="21" t="n">
        <f aca="false">IF(OR($A145="",EO$4=""),0,COUNTIFS(Formulas!$A$2:$A$3001,EO$4,Formulas!$B$2:$B$3001,$A145))</f>
        <v>0</v>
      </c>
      <c r="EP145" s="21" t="n">
        <f aca="false">IF(OR($A145="",EP$4=""),0,COUNTIFS(Formulas!$A$2:$A$3001,EP$4,Formulas!$B$2:$B$3001,$A145))</f>
        <v>0</v>
      </c>
      <c r="EQ145" s="21" t="n">
        <f aca="false">IF(OR($A145="",EQ$4=""),0,COUNTIFS(Formulas!$A$2:$A$3001,EQ$4,Formulas!$B$2:$B$3001,$A145))</f>
        <v>0</v>
      </c>
      <c r="ER145" s="21" t="n">
        <f aca="false">IF(OR($A145="",ER$4=""),0,COUNTIFS(Formulas!$A$2:$A$3001,ER$4,Formulas!$B$2:$B$3001,$A145))</f>
        <v>0</v>
      </c>
      <c r="ES145" s="21" t="n">
        <f aca="false">IF(OR($A145="",ES$4=""),0,COUNTIFS(Formulas!$A$2:$A$3001,ES$4,Formulas!$B$2:$B$3001,$A145))</f>
        <v>0</v>
      </c>
      <c r="ET145" s="21" t="n">
        <f aca="false">IF(OR($A145="",ET$4=""),0,COUNTIFS(Formulas!$A$2:$A$3001,ET$4,Formulas!$B$2:$B$3001,$A145))</f>
        <v>0</v>
      </c>
      <c r="EU145" s="21" t="n">
        <f aca="false">IF(OR($A145="",EU$4=""),0,COUNTIFS(Formulas!$A$2:$A$3001,EU$4,Formulas!$B$2:$B$3001,$A145))</f>
        <v>0</v>
      </c>
      <c r="EV145" s="21" t="n">
        <f aca="false">IF(OR($A145="",EV$4=""),0,COUNTIFS(Formulas!$A$2:$A$3001,EV$4,Formulas!$B$2:$B$3001,$A145))</f>
        <v>0</v>
      </c>
    </row>
    <row r="146" customFormat="false" ht="15" hidden="false" customHeight="false" outlineLevel="0" collapsed="false">
      <c r="A146" s="13" t="str">
        <f aca="false">IF(INDEX(Materials!$A$2:$A$301,142)="","",INDEX(Materials!$A$2:$A$301,142))</f>
        <v>Titanium Dioxide</v>
      </c>
      <c r="B146" s="19" t="n">
        <f aca="false">IF(A146="","",COUNTIF(C146:EV146,"&gt;0"))</f>
        <v>57</v>
      </c>
      <c r="C146" s="21" t="n">
        <f aca="false">IF(OR($A146="",C$4=""),0,COUNTIFS(Formulas!$A$2:$A$3001,C$4,Formulas!$B$2:$B$3001,$A146))</f>
        <v>1</v>
      </c>
      <c r="D146" s="21" t="n">
        <f aca="false">IF(OR($A146="",D$4=""),0,COUNTIFS(Formulas!$A$2:$A$3001,D$4,Formulas!$B$2:$B$3001,$A146))</f>
        <v>1</v>
      </c>
      <c r="E146" s="21" t="n">
        <f aca="false">IF(OR($A146="",E$4=""),0,COUNTIFS(Formulas!$A$2:$A$3001,E$4,Formulas!$B$2:$B$3001,$A146))</f>
        <v>1</v>
      </c>
      <c r="F146" s="21" t="n">
        <f aca="false">IF(OR($A146="",F$4=""),0,COUNTIFS(Formulas!$A$2:$A$3001,F$4,Formulas!$B$2:$B$3001,$A146))</f>
        <v>1</v>
      </c>
      <c r="G146" s="21" t="n">
        <f aca="false">IF(OR($A146="",G$4=""),0,COUNTIFS(Formulas!$A$2:$A$3001,G$4,Formulas!$B$2:$B$3001,$A146))</f>
        <v>1</v>
      </c>
      <c r="H146" s="21" t="n">
        <f aca="false">IF(OR($A146="",H$4=""),0,COUNTIFS(Formulas!$A$2:$A$3001,H$4,Formulas!$B$2:$B$3001,$A146))</f>
        <v>1</v>
      </c>
      <c r="I146" s="21" t="n">
        <f aca="false">IF(OR($A146="",I$4=""),0,COUNTIFS(Formulas!$A$2:$A$3001,I$4,Formulas!$B$2:$B$3001,$A146))</f>
        <v>1</v>
      </c>
      <c r="J146" s="21" t="n">
        <f aca="false">IF(OR($A146="",J$4=""),0,COUNTIFS(Formulas!$A$2:$A$3001,J$4,Formulas!$B$2:$B$3001,$A146))</f>
        <v>1</v>
      </c>
      <c r="K146" s="21" t="n">
        <f aca="false">IF(OR($A146="",K$4=""),0,COUNTIFS(Formulas!$A$2:$A$3001,K$4,Formulas!$B$2:$B$3001,$A146))</f>
        <v>0</v>
      </c>
      <c r="L146" s="21" t="n">
        <f aca="false">IF(OR($A146="",L$4=""),0,COUNTIFS(Formulas!$A$2:$A$3001,L$4,Formulas!$B$2:$B$3001,$A146))</f>
        <v>0</v>
      </c>
      <c r="M146" s="21" t="n">
        <f aca="false">IF(OR($A146="",M$4=""),0,COUNTIFS(Formulas!$A$2:$A$3001,M$4,Formulas!$B$2:$B$3001,$A146))</f>
        <v>0</v>
      </c>
      <c r="N146" s="21" t="n">
        <f aca="false">IF(OR($A146="",N$4=""),0,COUNTIFS(Formulas!$A$2:$A$3001,N$4,Formulas!$B$2:$B$3001,$A146))</f>
        <v>0</v>
      </c>
      <c r="O146" s="21" t="n">
        <f aca="false">IF(OR($A146="",O$4=""),0,COUNTIFS(Formulas!$A$2:$A$3001,O$4,Formulas!$B$2:$B$3001,$A146))</f>
        <v>0</v>
      </c>
      <c r="P146" s="21" t="n">
        <f aca="false">IF(OR($A146="",P$4=""),0,COUNTIFS(Formulas!$A$2:$A$3001,P$4,Formulas!$B$2:$B$3001,$A146))</f>
        <v>0</v>
      </c>
      <c r="Q146" s="21" t="n">
        <f aca="false">IF(OR($A146="",Q$4=""),0,COUNTIFS(Formulas!$A$2:$A$3001,Q$4,Formulas!$B$2:$B$3001,$A146))</f>
        <v>0</v>
      </c>
      <c r="R146" s="21" t="n">
        <f aca="false">IF(OR($A146="",R$4=""),0,COUNTIFS(Formulas!$A$2:$A$3001,R$4,Formulas!$B$2:$B$3001,$A146))</f>
        <v>0</v>
      </c>
      <c r="S146" s="21" t="n">
        <f aca="false">IF(OR($A146="",S$4=""),0,COUNTIFS(Formulas!$A$2:$A$3001,S$4,Formulas!$B$2:$B$3001,$A146))</f>
        <v>0</v>
      </c>
      <c r="T146" s="21" t="n">
        <f aca="false">IF(OR($A146="",T$4=""),0,COUNTIFS(Formulas!$A$2:$A$3001,T$4,Formulas!$B$2:$B$3001,$A146))</f>
        <v>0</v>
      </c>
      <c r="U146" s="21" t="n">
        <f aca="false">IF(OR($A146="",U$4=""),0,COUNTIFS(Formulas!$A$2:$A$3001,U$4,Formulas!$B$2:$B$3001,$A146))</f>
        <v>0</v>
      </c>
      <c r="V146" s="21" t="n">
        <f aca="false">IF(OR($A146="",V$4=""),0,COUNTIFS(Formulas!$A$2:$A$3001,V$4,Formulas!$B$2:$B$3001,$A146))</f>
        <v>0</v>
      </c>
      <c r="W146" s="21" t="n">
        <f aca="false">IF(OR($A146="",W$4=""),0,COUNTIFS(Formulas!$A$2:$A$3001,W$4,Formulas!$B$2:$B$3001,$A146))</f>
        <v>1</v>
      </c>
      <c r="X146" s="21" t="n">
        <f aca="false">IF(OR($A146="",X$4=""),0,COUNTIFS(Formulas!$A$2:$A$3001,X$4,Formulas!$B$2:$B$3001,$A146))</f>
        <v>1</v>
      </c>
      <c r="Y146" s="21" t="n">
        <f aca="false">IF(OR($A146="",Y$4=""),0,COUNTIFS(Formulas!$A$2:$A$3001,Y$4,Formulas!$B$2:$B$3001,$A146))</f>
        <v>1</v>
      </c>
      <c r="Z146" s="21" t="n">
        <f aca="false">IF(OR($A146="",Z$4=""),0,COUNTIFS(Formulas!$A$2:$A$3001,Z$4,Formulas!$B$2:$B$3001,$A146))</f>
        <v>1</v>
      </c>
      <c r="AA146" s="21" t="n">
        <f aca="false">IF(OR($A146="",AA$4=""),0,COUNTIFS(Formulas!$A$2:$A$3001,AA$4,Formulas!$B$2:$B$3001,$A146))</f>
        <v>1</v>
      </c>
      <c r="AB146" s="21" t="n">
        <f aca="false">IF(OR($A146="",AB$4=""),0,COUNTIFS(Formulas!$A$2:$A$3001,AB$4,Formulas!$B$2:$B$3001,$A146))</f>
        <v>0</v>
      </c>
      <c r="AC146" s="21" t="n">
        <f aca="false">IF(OR($A146="",AC$4=""),0,COUNTIFS(Formulas!$A$2:$A$3001,AC$4,Formulas!$B$2:$B$3001,$A146))</f>
        <v>0</v>
      </c>
      <c r="AD146" s="21" t="n">
        <f aca="false">IF(OR($A146="",AD$4=""),0,COUNTIFS(Formulas!$A$2:$A$3001,AD$4,Formulas!$B$2:$B$3001,$A146))</f>
        <v>0</v>
      </c>
      <c r="AE146" s="21" t="n">
        <f aca="false">IF(OR($A146="",AE$4=""),0,COUNTIFS(Formulas!$A$2:$A$3001,AE$4,Formulas!$B$2:$B$3001,$A146))</f>
        <v>1</v>
      </c>
      <c r="AF146" s="21" t="n">
        <f aca="false">IF(OR($A146="",AF$4=""),0,COUNTIFS(Formulas!$A$2:$A$3001,AF$4,Formulas!$B$2:$B$3001,$A146))</f>
        <v>1</v>
      </c>
      <c r="AG146" s="21" t="n">
        <f aca="false">IF(OR($A146="",AG$4=""),0,COUNTIFS(Formulas!$A$2:$A$3001,AG$4,Formulas!$B$2:$B$3001,$A146))</f>
        <v>1</v>
      </c>
      <c r="AH146" s="21" t="n">
        <f aca="false">IF(OR($A146="",AH$4=""),0,COUNTIFS(Formulas!$A$2:$A$3001,AH$4,Formulas!$B$2:$B$3001,$A146))</f>
        <v>1</v>
      </c>
      <c r="AI146" s="21" t="n">
        <f aca="false">IF(OR($A146="",AI$4=""),0,COUNTIFS(Formulas!$A$2:$A$3001,AI$4,Formulas!$B$2:$B$3001,$A146))</f>
        <v>1</v>
      </c>
      <c r="AJ146" s="21" t="n">
        <f aca="false">IF(OR($A146="",AJ$4=""),0,COUNTIFS(Formulas!$A$2:$A$3001,AJ$4,Formulas!$B$2:$B$3001,$A146))</f>
        <v>1</v>
      </c>
      <c r="AK146" s="21" t="n">
        <f aca="false">IF(OR($A146="",AK$4=""),0,COUNTIFS(Formulas!$A$2:$A$3001,AK$4,Formulas!$B$2:$B$3001,$A146))</f>
        <v>2</v>
      </c>
      <c r="AL146" s="21" t="n">
        <f aca="false">IF(OR($A146="",AL$4=""),0,COUNTIFS(Formulas!$A$2:$A$3001,AL$4,Formulas!$B$2:$B$3001,$A146))</f>
        <v>2</v>
      </c>
      <c r="AM146" s="21" t="n">
        <f aca="false">IF(OR($A146="",AM$4=""),0,COUNTIFS(Formulas!$A$2:$A$3001,AM$4,Formulas!$B$2:$B$3001,$A146))</f>
        <v>0</v>
      </c>
      <c r="AN146" s="21" t="n">
        <f aca="false">IF(OR($A146="",AN$4=""),0,COUNTIFS(Formulas!$A$2:$A$3001,AN$4,Formulas!$B$2:$B$3001,$A146))</f>
        <v>0</v>
      </c>
      <c r="AO146" s="21" t="n">
        <f aca="false">IF(OR($A146="",AO$4=""),0,COUNTIFS(Formulas!$A$2:$A$3001,AO$4,Formulas!$B$2:$B$3001,$A146))</f>
        <v>0</v>
      </c>
      <c r="AP146" s="21" t="n">
        <f aca="false">IF(OR($A146="",AP$4=""),0,COUNTIFS(Formulas!$A$2:$A$3001,AP$4,Formulas!$B$2:$B$3001,$A146))</f>
        <v>0</v>
      </c>
      <c r="AQ146" s="21" t="n">
        <f aca="false">IF(OR($A146="",AQ$4=""),0,COUNTIFS(Formulas!$A$2:$A$3001,AQ$4,Formulas!$B$2:$B$3001,$A146))</f>
        <v>0</v>
      </c>
      <c r="AR146" s="21" t="n">
        <f aca="false">IF(OR($A146="",AR$4=""),0,COUNTIFS(Formulas!$A$2:$A$3001,AR$4,Formulas!$B$2:$B$3001,$A146))</f>
        <v>0</v>
      </c>
      <c r="AS146" s="21" t="n">
        <f aca="false">IF(OR($A146="",AS$4=""),0,COUNTIFS(Formulas!$A$2:$A$3001,AS$4,Formulas!$B$2:$B$3001,$A146))</f>
        <v>0</v>
      </c>
      <c r="AT146" s="21" t="n">
        <f aca="false">IF(OR($A146="",AT$4=""),0,COUNTIFS(Formulas!$A$2:$A$3001,AT$4,Formulas!$B$2:$B$3001,$A146))</f>
        <v>0</v>
      </c>
      <c r="AU146" s="21" t="n">
        <f aca="false">IF(OR($A146="",AU$4=""),0,COUNTIFS(Formulas!$A$2:$A$3001,AU$4,Formulas!$B$2:$B$3001,$A146))</f>
        <v>0</v>
      </c>
      <c r="AV146" s="21" t="n">
        <f aca="false">IF(OR($A146="",AV$4=""),0,COUNTIFS(Formulas!$A$2:$A$3001,AV$4,Formulas!$B$2:$B$3001,$A146))</f>
        <v>1</v>
      </c>
      <c r="AW146" s="21" t="n">
        <f aca="false">IF(OR($A146="",AW$4=""),0,COUNTIFS(Formulas!$A$2:$A$3001,AW$4,Formulas!$B$2:$B$3001,$A146))</f>
        <v>1</v>
      </c>
      <c r="AX146" s="21" t="n">
        <f aca="false">IF(OR($A146="",AX$4=""),0,COUNTIFS(Formulas!$A$2:$A$3001,AX$4,Formulas!$B$2:$B$3001,$A146))</f>
        <v>1</v>
      </c>
      <c r="AY146" s="21" t="n">
        <f aca="false">IF(OR($A146="",AY$4=""),0,COUNTIFS(Formulas!$A$2:$A$3001,AY$4,Formulas!$B$2:$B$3001,$A146))</f>
        <v>1</v>
      </c>
      <c r="AZ146" s="21" t="n">
        <f aca="false">IF(OR($A146="",AZ$4=""),0,COUNTIFS(Formulas!$A$2:$A$3001,AZ$4,Formulas!$B$2:$B$3001,$A146))</f>
        <v>1</v>
      </c>
      <c r="BA146" s="21" t="n">
        <f aca="false">IF(OR($A146="",BA$4=""),0,COUNTIFS(Formulas!$A$2:$A$3001,BA$4,Formulas!$B$2:$B$3001,$A146))</f>
        <v>1</v>
      </c>
      <c r="BB146" s="21" t="n">
        <f aca="false">IF(OR($A146="",BB$4=""),0,COUNTIFS(Formulas!$A$2:$A$3001,BB$4,Formulas!$B$2:$B$3001,$A146))</f>
        <v>2</v>
      </c>
      <c r="BC146" s="21" t="n">
        <f aca="false">IF(OR($A146="",BC$4=""),0,COUNTIFS(Formulas!$A$2:$A$3001,BC$4,Formulas!$B$2:$B$3001,$A146))</f>
        <v>2</v>
      </c>
      <c r="BD146" s="21" t="n">
        <f aca="false">IF(OR($A146="",BD$4=""),0,COUNTIFS(Formulas!$A$2:$A$3001,BD$4,Formulas!$B$2:$B$3001,$A146))</f>
        <v>2</v>
      </c>
      <c r="BE146" s="21" t="n">
        <f aca="false">IF(OR($A146="",BE$4=""),0,COUNTIFS(Formulas!$A$2:$A$3001,BE$4,Formulas!$B$2:$B$3001,$A146))</f>
        <v>2</v>
      </c>
      <c r="BF146" s="21" t="n">
        <f aca="false">IF(OR($A146="",BF$4=""),0,COUNTIFS(Formulas!$A$2:$A$3001,BF$4,Formulas!$B$2:$B$3001,$A146))</f>
        <v>2</v>
      </c>
      <c r="BG146" s="21" t="n">
        <f aca="false">IF(OR($A146="",BG$4=""),0,COUNTIFS(Formulas!$A$2:$A$3001,BG$4,Formulas!$B$2:$B$3001,$A146))</f>
        <v>2</v>
      </c>
      <c r="BH146" s="21" t="n">
        <f aca="false">IF(OR($A146="",BH$4=""),0,COUNTIFS(Formulas!$A$2:$A$3001,BH$4,Formulas!$B$2:$B$3001,$A146))</f>
        <v>2</v>
      </c>
      <c r="BI146" s="21" t="n">
        <f aca="false">IF(OR($A146="",BI$4=""),0,COUNTIFS(Formulas!$A$2:$A$3001,BI$4,Formulas!$B$2:$B$3001,$A146))</f>
        <v>2</v>
      </c>
      <c r="BJ146" s="21" t="n">
        <f aca="false">IF(OR($A146="",BJ$4=""),0,COUNTIFS(Formulas!$A$2:$A$3001,BJ$4,Formulas!$B$2:$B$3001,$A146))</f>
        <v>0</v>
      </c>
      <c r="BK146" s="21" t="n">
        <f aca="false">IF(OR($A146="",BK$4=""),0,COUNTIFS(Formulas!$A$2:$A$3001,BK$4,Formulas!$B$2:$B$3001,$A146))</f>
        <v>1</v>
      </c>
      <c r="BL146" s="21" t="n">
        <f aca="false">IF(OR($A146="",BL$4=""),0,COUNTIFS(Formulas!$A$2:$A$3001,BL$4,Formulas!$B$2:$B$3001,$A146))</f>
        <v>1</v>
      </c>
      <c r="BM146" s="21" t="n">
        <f aca="false">IF(OR($A146="",BM$4=""),0,COUNTIFS(Formulas!$A$2:$A$3001,BM$4,Formulas!$B$2:$B$3001,$A146))</f>
        <v>1</v>
      </c>
      <c r="BN146" s="21" t="n">
        <f aca="false">IF(OR($A146="",BN$4=""),0,COUNTIFS(Formulas!$A$2:$A$3001,BN$4,Formulas!$B$2:$B$3001,$A146))</f>
        <v>1</v>
      </c>
      <c r="BO146" s="21" t="n">
        <f aca="false">IF(OR($A146="",BO$4=""),0,COUNTIFS(Formulas!$A$2:$A$3001,BO$4,Formulas!$B$2:$B$3001,$A146))</f>
        <v>0</v>
      </c>
      <c r="BP146" s="21" t="n">
        <f aca="false">IF(OR($A146="",BP$4=""),0,COUNTIFS(Formulas!$A$2:$A$3001,BP$4,Formulas!$B$2:$B$3001,$A146))</f>
        <v>0</v>
      </c>
      <c r="BQ146" s="21" t="n">
        <f aca="false">IF(OR($A146="",BQ$4=""),0,COUNTIFS(Formulas!$A$2:$A$3001,BQ$4,Formulas!$B$2:$B$3001,$A146))</f>
        <v>0</v>
      </c>
      <c r="BR146" s="21" t="n">
        <f aca="false">IF(OR($A146="",BR$4=""),0,COUNTIFS(Formulas!$A$2:$A$3001,BR$4,Formulas!$B$2:$B$3001,$A146))</f>
        <v>0</v>
      </c>
      <c r="BS146" s="21" t="n">
        <f aca="false">IF(OR($A146="",BS$4=""),0,COUNTIFS(Formulas!$A$2:$A$3001,BS$4,Formulas!$B$2:$B$3001,$A146))</f>
        <v>0</v>
      </c>
      <c r="BT146" s="21" t="n">
        <f aca="false">IF(OR($A146="",BT$4=""),0,COUNTIFS(Formulas!$A$2:$A$3001,BT$4,Formulas!$B$2:$B$3001,$A146))</f>
        <v>0</v>
      </c>
      <c r="BU146" s="21" t="n">
        <f aca="false">IF(OR($A146="",BU$4=""),0,COUNTIFS(Formulas!$A$2:$A$3001,BU$4,Formulas!$B$2:$B$3001,$A146))</f>
        <v>0</v>
      </c>
      <c r="BV146" s="21" t="n">
        <f aca="false">IF(OR($A146="",BV$4=""),0,COUNTIFS(Formulas!$A$2:$A$3001,BV$4,Formulas!$B$2:$B$3001,$A146))</f>
        <v>0</v>
      </c>
      <c r="BW146" s="21" t="n">
        <f aca="false">IF(OR($A146="",BW$4=""),0,COUNTIFS(Formulas!$A$2:$A$3001,BW$4,Formulas!$B$2:$B$3001,$A146))</f>
        <v>0</v>
      </c>
      <c r="BX146" s="21" t="n">
        <f aca="false">IF(OR($A146="",BX$4=""),0,COUNTIFS(Formulas!$A$2:$A$3001,BX$4,Formulas!$B$2:$B$3001,$A146))</f>
        <v>0</v>
      </c>
      <c r="BY146" s="21" t="n">
        <f aca="false">IF(OR($A146="",BY$4=""),0,COUNTIFS(Formulas!$A$2:$A$3001,BY$4,Formulas!$B$2:$B$3001,$A146))</f>
        <v>0</v>
      </c>
      <c r="BZ146" s="21" t="n">
        <f aca="false">IF(OR($A146="",BZ$4=""),0,COUNTIFS(Formulas!$A$2:$A$3001,BZ$4,Formulas!$B$2:$B$3001,$A146))</f>
        <v>0</v>
      </c>
      <c r="CA146" s="21" t="n">
        <f aca="false">IF(OR($A146="",CA$4=""),0,COUNTIFS(Formulas!$A$2:$A$3001,CA$4,Formulas!$B$2:$B$3001,$A146))</f>
        <v>0</v>
      </c>
      <c r="CB146" s="21" t="n">
        <f aca="false">IF(OR($A146="",CB$4=""),0,COUNTIFS(Formulas!$A$2:$A$3001,CB$4,Formulas!$B$2:$B$3001,$A146))</f>
        <v>0</v>
      </c>
      <c r="CC146" s="21" t="n">
        <f aca="false">IF(OR($A146="",CC$4=""),0,COUNTIFS(Formulas!$A$2:$A$3001,CC$4,Formulas!$B$2:$B$3001,$A146))</f>
        <v>0</v>
      </c>
      <c r="CD146" s="21" t="n">
        <f aca="false">IF(OR($A146="",CD$4=""),0,COUNTIFS(Formulas!$A$2:$A$3001,CD$4,Formulas!$B$2:$B$3001,$A146))</f>
        <v>1</v>
      </c>
      <c r="CE146" s="21" t="n">
        <f aca="false">IF(OR($A146="",CE$4=""),0,COUNTIFS(Formulas!$A$2:$A$3001,CE$4,Formulas!$B$2:$B$3001,$A146))</f>
        <v>1</v>
      </c>
      <c r="CF146" s="21" t="n">
        <f aca="false">IF(OR($A146="",CF$4=""),0,COUNTIFS(Formulas!$A$2:$A$3001,CF$4,Formulas!$B$2:$B$3001,$A146))</f>
        <v>0</v>
      </c>
      <c r="CG146" s="21" t="n">
        <f aca="false">IF(OR($A146="",CG$4=""),0,COUNTIFS(Formulas!$A$2:$A$3001,CG$4,Formulas!$B$2:$B$3001,$A146))</f>
        <v>0</v>
      </c>
      <c r="CH146" s="21" t="n">
        <f aca="false">IF(OR($A146="",CH$4=""),0,COUNTIFS(Formulas!$A$2:$A$3001,CH$4,Formulas!$B$2:$B$3001,$A146))</f>
        <v>0</v>
      </c>
      <c r="CI146" s="21" t="n">
        <f aca="false">IF(OR($A146="",CI$4=""),0,COUNTIFS(Formulas!$A$2:$A$3001,CI$4,Formulas!$B$2:$B$3001,$A146))</f>
        <v>1</v>
      </c>
      <c r="CJ146" s="21" t="n">
        <f aca="false">IF(OR($A146="",CJ$4=""),0,COUNTIFS(Formulas!$A$2:$A$3001,CJ$4,Formulas!$B$2:$B$3001,$A146))</f>
        <v>0</v>
      </c>
      <c r="CK146" s="21" t="n">
        <f aca="false">IF(OR($A146="",CK$4=""),0,COUNTIFS(Formulas!$A$2:$A$3001,CK$4,Formulas!$B$2:$B$3001,$A146))</f>
        <v>1</v>
      </c>
      <c r="CL146" s="21" t="n">
        <f aca="false">IF(OR($A146="",CL$4=""),0,COUNTIFS(Formulas!$A$2:$A$3001,CL$4,Formulas!$B$2:$B$3001,$A146))</f>
        <v>0</v>
      </c>
      <c r="CM146" s="21" t="n">
        <f aca="false">IF(OR($A146="",CM$4=""),0,COUNTIFS(Formulas!$A$2:$A$3001,CM$4,Formulas!$B$2:$B$3001,$A146))</f>
        <v>1</v>
      </c>
      <c r="CN146" s="21" t="n">
        <f aca="false">IF(OR($A146="",CN$4=""),0,COUNTIFS(Formulas!$A$2:$A$3001,CN$4,Formulas!$B$2:$B$3001,$A146))</f>
        <v>1</v>
      </c>
      <c r="CO146" s="21" t="n">
        <f aca="false">IF(OR($A146="",CO$4=""),0,COUNTIFS(Formulas!$A$2:$A$3001,CO$4,Formulas!$B$2:$B$3001,$A146))</f>
        <v>1</v>
      </c>
      <c r="CP146" s="21" t="n">
        <f aca="false">IF(OR($A146="",CP$4=""),0,COUNTIFS(Formulas!$A$2:$A$3001,CP$4,Formulas!$B$2:$B$3001,$A146))</f>
        <v>1</v>
      </c>
      <c r="CQ146" s="21" t="n">
        <f aca="false">IF(OR($A146="",CQ$4=""),0,COUNTIFS(Formulas!$A$2:$A$3001,CQ$4,Formulas!$B$2:$B$3001,$A146))</f>
        <v>1</v>
      </c>
      <c r="CR146" s="21" t="n">
        <f aca="false">IF(OR($A146="",CR$4=""),0,COUNTIFS(Formulas!$A$2:$A$3001,CR$4,Formulas!$B$2:$B$3001,$A146))</f>
        <v>1</v>
      </c>
      <c r="CS146" s="21" t="n">
        <f aca="false">IF(OR($A146="",CS$4=""),0,COUNTIFS(Formulas!$A$2:$A$3001,CS$4,Formulas!$B$2:$B$3001,$A146))</f>
        <v>1</v>
      </c>
      <c r="CT146" s="21" t="n">
        <f aca="false">IF(OR($A146="",CT$4=""),0,COUNTIFS(Formulas!$A$2:$A$3001,CT$4,Formulas!$B$2:$B$3001,$A146))</f>
        <v>1</v>
      </c>
      <c r="CU146" s="21" t="n">
        <f aca="false">IF(OR($A146="",CU$4=""),0,COUNTIFS(Formulas!$A$2:$A$3001,CU$4,Formulas!$B$2:$B$3001,$A146))</f>
        <v>1</v>
      </c>
      <c r="CV146" s="21" t="n">
        <f aca="false">IF(OR($A146="",CV$4=""),0,COUNTIFS(Formulas!$A$2:$A$3001,CV$4,Formulas!$B$2:$B$3001,$A146))</f>
        <v>1</v>
      </c>
      <c r="CW146" s="21" t="n">
        <f aca="false">IF(OR($A146="",CW$4=""),0,COUNTIFS(Formulas!$A$2:$A$3001,CW$4,Formulas!$B$2:$B$3001,$A146))</f>
        <v>1</v>
      </c>
      <c r="CX146" s="21" t="n">
        <f aca="false">IF(OR($A146="",CX$4=""),0,COUNTIFS(Formulas!$A$2:$A$3001,CX$4,Formulas!$B$2:$B$3001,$A146))</f>
        <v>1</v>
      </c>
      <c r="CY146" s="21" t="n">
        <f aca="false">IF(OR($A146="",CY$4=""),0,COUNTIFS(Formulas!$A$2:$A$3001,CY$4,Formulas!$B$2:$B$3001,$A146))</f>
        <v>1</v>
      </c>
      <c r="CZ146" s="21" t="n">
        <f aca="false">IF(OR($A146="",CZ$4=""),0,COUNTIFS(Formulas!$A$2:$A$3001,CZ$4,Formulas!$B$2:$B$3001,$A146))</f>
        <v>0</v>
      </c>
      <c r="DA146" s="21" t="n">
        <f aca="false">IF(OR($A146="",DA$4=""),0,COUNTIFS(Formulas!$A$2:$A$3001,DA$4,Formulas!$B$2:$B$3001,$A146))</f>
        <v>1</v>
      </c>
      <c r="DB146" s="21" t="n">
        <f aca="false">IF(OR($A146="",DB$4=""),0,COUNTIFS(Formulas!$A$2:$A$3001,DB$4,Formulas!$B$2:$B$3001,$A146))</f>
        <v>0</v>
      </c>
      <c r="DC146" s="21" t="n">
        <f aca="false">IF(OR($A146="",DC$4=""),0,COUNTIFS(Formulas!$A$2:$A$3001,DC$4,Formulas!$B$2:$B$3001,$A146))</f>
        <v>0</v>
      </c>
      <c r="DD146" s="21" t="n">
        <f aca="false">IF(OR($A146="",DD$4=""),0,COUNTIFS(Formulas!$A$2:$A$3001,DD$4,Formulas!$B$2:$B$3001,$A146))</f>
        <v>0</v>
      </c>
      <c r="DE146" s="21" t="n">
        <f aca="false">IF(OR($A146="",DE$4=""),0,COUNTIFS(Formulas!$A$2:$A$3001,DE$4,Formulas!$B$2:$B$3001,$A146))</f>
        <v>0</v>
      </c>
      <c r="DF146" s="21" t="n">
        <f aca="false">IF(OR($A146="",DF$4=""),0,COUNTIFS(Formulas!$A$2:$A$3001,DF$4,Formulas!$B$2:$B$3001,$A146))</f>
        <v>0</v>
      </c>
      <c r="DG146" s="21" t="n">
        <f aca="false">IF(OR($A146="",DG$4=""),0,COUNTIFS(Formulas!$A$2:$A$3001,DG$4,Formulas!$B$2:$B$3001,$A146))</f>
        <v>0</v>
      </c>
      <c r="DH146" s="21" t="n">
        <f aca="false">IF(OR($A146="",DH$4=""),0,COUNTIFS(Formulas!$A$2:$A$3001,DH$4,Formulas!$B$2:$B$3001,$A146))</f>
        <v>0</v>
      </c>
      <c r="DI146" s="21" t="n">
        <f aca="false">IF(OR($A146="",DI$4=""),0,COUNTIFS(Formulas!$A$2:$A$3001,DI$4,Formulas!$B$2:$B$3001,$A146))</f>
        <v>0</v>
      </c>
      <c r="DJ146" s="21" t="n">
        <f aca="false">IF(OR($A146="",DJ$4=""),0,COUNTIFS(Formulas!$A$2:$A$3001,DJ$4,Formulas!$B$2:$B$3001,$A146))</f>
        <v>0</v>
      </c>
      <c r="DK146" s="21" t="n">
        <f aca="false">IF(OR($A146="",DK$4=""),0,COUNTIFS(Formulas!$A$2:$A$3001,DK$4,Formulas!$B$2:$B$3001,$A146))</f>
        <v>0</v>
      </c>
      <c r="DL146" s="21" t="n">
        <f aca="false">IF(OR($A146="",DL$4=""),0,COUNTIFS(Formulas!$A$2:$A$3001,DL$4,Formulas!$B$2:$B$3001,$A146))</f>
        <v>0</v>
      </c>
      <c r="DM146" s="21" t="n">
        <f aca="false">IF(OR($A146="",DM$4=""),0,COUNTIFS(Formulas!$A$2:$A$3001,DM$4,Formulas!$B$2:$B$3001,$A146))</f>
        <v>0</v>
      </c>
      <c r="DN146" s="21" t="n">
        <f aca="false">IF(OR($A146="",DN$4=""),0,COUNTIFS(Formulas!$A$2:$A$3001,DN$4,Formulas!$B$2:$B$3001,$A146))</f>
        <v>0</v>
      </c>
      <c r="DO146" s="21" t="n">
        <f aca="false">IF(OR($A146="",DO$4=""),0,COUNTIFS(Formulas!$A$2:$A$3001,DO$4,Formulas!$B$2:$B$3001,$A146))</f>
        <v>0</v>
      </c>
      <c r="DP146" s="21" t="n">
        <f aca="false">IF(OR($A146="",DP$4=""),0,COUNTIFS(Formulas!$A$2:$A$3001,DP$4,Formulas!$B$2:$B$3001,$A146))</f>
        <v>0</v>
      </c>
      <c r="DQ146" s="21" t="n">
        <f aca="false">IF(OR($A146="",DQ$4=""),0,COUNTIFS(Formulas!$A$2:$A$3001,DQ$4,Formulas!$B$2:$B$3001,$A146))</f>
        <v>0</v>
      </c>
      <c r="DR146" s="21" t="n">
        <f aca="false">IF(OR($A146="",DR$4=""),0,COUNTIFS(Formulas!$A$2:$A$3001,DR$4,Formulas!$B$2:$B$3001,$A146))</f>
        <v>0</v>
      </c>
      <c r="DS146" s="21" t="n">
        <f aca="false">IF(OR($A146="",DS$4=""),0,COUNTIFS(Formulas!$A$2:$A$3001,DS$4,Formulas!$B$2:$B$3001,$A146))</f>
        <v>0</v>
      </c>
      <c r="DT146" s="21" t="n">
        <f aca="false">IF(OR($A146="",DT$4=""),0,COUNTIFS(Formulas!$A$2:$A$3001,DT$4,Formulas!$B$2:$B$3001,$A146))</f>
        <v>0</v>
      </c>
      <c r="DU146" s="21" t="n">
        <f aca="false">IF(OR($A146="",DU$4=""),0,COUNTIFS(Formulas!$A$2:$A$3001,DU$4,Formulas!$B$2:$B$3001,$A146))</f>
        <v>0</v>
      </c>
      <c r="DV146" s="21" t="n">
        <f aca="false">IF(OR($A146="",DV$4=""),0,COUNTIFS(Formulas!$A$2:$A$3001,DV$4,Formulas!$B$2:$B$3001,$A146))</f>
        <v>0</v>
      </c>
      <c r="DW146" s="21" t="n">
        <f aca="false">IF(OR($A146="",DW$4=""),0,COUNTIFS(Formulas!$A$2:$A$3001,DW$4,Formulas!$B$2:$B$3001,$A146))</f>
        <v>0</v>
      </c>
      <c r="DX146" s="21" t="n">
        <f aca="false">IF(OR($A146="",DX$4=""),0,COUNTIFS(Formulas!$A$2:$A$3001,DX$4,Formulas!$B$2:$B$3001,$A146))</f>
        <v>0</v>
      </c>
      <c r="DY146" s="21" t="n">
        <f aca="false">IF(OR($A146="",DY$4=""),0,COUNTIFS(Formulas!$A$2:$A$3001,DY$4,Formulas!$B$2:$B$3001,$A146))</f>
        <v>0</v>
      </c>
      <c r="DZ146" s="21" t="n">
        <f aca="false">IF(OR($A146="",DZ$4=""),0,COUNTIFS(Formulas!$A$2:$A$3001,DZ$4,Formulas!$B$2:$B$3001,$A146))</f>
        <v>0</v>
      </c>
      <c r="EA146" s="21" t="n">
        <f aca="false">IF(OR($A146="",EA$4=""),0,COUNTIFS(Formulas!$A$2:$A$3001,EA$4,Formulas!$B$2:$B$3001,$A146))</f>
        <v>0</v>
      </c>
      <c r="EB146" s="21" t="n">
        <f aca="false">IF(OR($A146="",EB$4=""),0,COUNTIFS(Formulas!$A$2:$A$3001,EB$4,Formulas!$B$2:$B$3001,$A146))</f>
        <v>0</v>
      </c>
      <c r="EC146" s="21" t="n">
        <f aca="false">IF(OR($A146="",EC$4=""),0,COUNTIFS(Formulas!$A$2:$A$3001,EC$4,Formulas!$B$2:$B$3001,$A146))</f>
        <v>0</v>
      </c>
      <c r="ED146" s="21" t="n">
        <f aca="false">IF(OR($A146="",ED$4=""),0,COUNTIFS(Formulas!$A$2:$A$3001,ED$4,Formulas!$B$2:$B$3001,$A146))</f>
        <v>0</v>
      </c>
      <c r="EE146" s="21" t="n">
        <f aca="false">IF(OR($A146="",EE$4=""),0,COUNTIFS(Formulas!$A$2:$A$3001,EE$4,Formulas!$B$2:$B$3001,$A146))</f>
        <v>0</v>
      </c>
      <c r="EF146" s="21" t="n">
        <f aca="false">IF(OR($A146="",EF$4=""),0,COUNTIFS(Formulas!$A$2:$A$3001,EF$4,Formulas!$B$2:$B$3001,$A146))</f>
        <v>0</v>
      </c>
      <c r="EG146" s="21" t="n">
        <f aca="false">IF(OR($A146="",EG$4=""),0,COUNTIFS(Formulas!$A$2:$A$3001,EG$4,Formulas!$B$2:$B$3001,$A146))</f>
        <v>0</v>
      </c>
      <c r="EH146" s="21" t="n">
        <f aca="false">IF(OR($A146="",EH$4=""),0,COUNTIFS(Formulas!$A$2:$A$3001,EH$4,Formulas!$B$2:$B$3001,$A146))</f>
        <v>0</v>
      </c>
      <c r="EI146" s="21" t="n">
        <f aca="false">IF(OR($A146="",EI$4=""),0,COUNTIFS(Formulas!$A$2:$A$3001,EI$4,Formulas!$B$2:$B$3001,$A146))</f>
        <v>0</v>
      </c>
      <c r="EJ146" s="21" t="n">
        <f aca="false">IF(OR($A146="",EJ$4=""),0,COUNTIFS(Formulas!$A$2:$A$3001,EJ$4,Formulas!$B$2:$B$3001,$A146))</f>
        <v>0</v>
      </c>
      <c r="EK146" s="21" t="n">
        <f aca="false">IF(OR($A146="",EK$4=""),0,COUNTIFS(Formulas!$A$2:$A$3001,EK$4,Formulas!$B$2:$B$3001,$A146))</f>
        <v>0</v>
      </c>
      <c r="EL146" s="21" t="n">
        <f aca="false">IF(OR($A146="",EL$4=""),0,COUNTIFS(Formulas!$A$2:$A$3001,EL$4,Formulas!$B$2:$B$3001,$A146))</f>
        <v>0</v>
      </c>
      <c r="EM146" s="21" t="n">
        <f aca="false">IF(OR($A146="",EM$4=""),0,COUNTIFS(Formulas!$A$2:$A$3001,EM$4,Formulas!$B$2:$B$3001,$A146))</f>
        <v>0</v>
      </c>
      <c r="EN146" s="21" t="n">
        <f aca="false">IF(OR($A146="",EN$4=""),0,COUNTIFS(Formulas!$A$2:$A$3001,EN$4,Formulas!$B$2:$B$3001,$A146))</f>
        <v>0</v>
      </c>
      <c r="EO146" s="21" t="n">
        <f aca="false">IF(OR($A146="",EO$4=""),0,COUNTIFS(Formulas!$A$2:$A$3001,EO$4,Formulas!$B$2:$B$3001,$A146))</f>
        <v>0</v>
      </c>
      <c r="EP146" s="21" t="n">
        <f aca="false">IF(OR($A146="",EP$4=""),0,COUNTIFS(Formulas!$A$2:$A$3001,EP$4,Formulas!$B$2:$B$3001,$A146))</f>
        <v>0</v>
      </c>
      <c r="EQ146" s="21" t="n">
        <f aca="false">IF(OR($A146="",EQ$4=""),0,COUNTIFS(Formulas!$A$2:$A$3001,EQ$4,Formulas!$B$2:$B$3001,$A146))</f>
        <v>0</v>
      </c>
      <c r="ER146" s="21" t="n">
        <f aca="false">IF(OR($A146="",ER$4=""),0,COUNTIFS(Formulas!$A$2:$A$3001,ER$4,Formulas!$B$2:$B$3001,$A146))</f>
        <v>0</v>
      </c>
      <c r="ES146" s="21" t="n">
        <f aca="false">IF(OR($A146="",ES$4=""),0,COUNTIFS(Formulas!$A$2:$A$3001,ES$4,Formulas!$B$2:$B$3001,$A146))</f>
        <v>0</v>
      </c>
      <c r="ET146" s="21" t="n">
        <f aca="false">IF(OR($A146="",ET$4=""),0,COUNTIFS(Formulas!$A$2:$A$3001,ET$4,Formulas!$B$2:$B$3001,$A146))</f>
        <v>0</v>
      </c>
      <c r="EU146" s="21" t="n">
        <f aca="false">IF(OR($A146="",EU$4=""),0,COUNTIFS(Formulas!$A$2:$A$3001,EU$4,Formulas!$B$2:$B$3001,$A146))</f>
        <v>0</v>
      </c>
      <c r="EV146" s="21" t="n">
        <f aca="false">IF(OR($A146="",EV$4=""),0,COUNTIFS(Formulas!$A$2:$A$3001,EV$4,Formulas!$B$2:$B$3001,$A146))</f>
        <v>0</v>
      </c>
    </row>
    <row r="147" customFormat="false" ht="15" hidden="false" customHeight="false" outlineLevel="0" collapsed="false">
      <c r="A147" s="13" t="str">
        <f aca="false">IF(INDEX(Materials!$A$2:$A$301,143)="","",INDEX(Materials!$A$2:$A$301,143))</f>
        <v>Phenylethyl Alcohol</v>
      </c>
      <c r="B147" s="19" t="n">
        <f aca="false">IF(A147="","",COUNTIF(C147:EV147,"&gt;0"))</f>
        <v>1</v>
      </c>
      <c r="C147" s="21" t="n">
        <f aca="false">IF(OR($A147="",C$4=""),0,COUNTIFS(Formulas!$A$2:$A$3001,C$4,Formulas!$B$2:$B$3001,$A147))</f>
        <v>0</v>
      </c>
      <c r="D147" s="21" t="n">
        <f aca="false">IF(OR($A147="",D$4=""),0,COUNTIFS(Formulas!$A$2:$A$3001,D$4,Formulas!$B$2:$B$3001,$A147))</f>
        <v>0</v>
      </c>
      <c r="E147" s="21" t="n">
        <f aca="false">IF(OR($A147="",E$4=""),0,COUNTIFS(Formulas!$A$2:$A$3001,E$4,Formulas!$B$2:$B$3001,$A147))</f>
        <v>0</v>
      </c>
      <c r="F147" s="21" t="n">
        <f aca="false">IF(OR($A147="",F$4=""),0,COUNTIFS(Formulas!$A$2:$A$3001,F$4,Formulas!$B$2:$B$3001,$A147))</f>
        <v>0</v>
      </c>
      <c r="G147" s="21" t="n">
        <f aca="false">IF(OR($A147="",G$4=""),0,COUNTIFS(Formulas!$A$2:$A$3001,G$4,Formulas!$B$2:$B$3001,$A147))</f>
        <v>0</v>
      </c>
      <c r="H147" s="21" t="n">
        <f aca="false">IF(OR($A147="",H$4=""),0,COUNTIFS(Formulas!$A$2:$A$3001,H$4,Formulas!$B$2:$B$3001,$A147))</f>
        <v>0</v>
      </c>
      <c r="I147" s="21" t="n">
        <f aca="false">IF(OR($A147="",I$4=""),0,COUNTIFS(Formulas!$A$2:$A$3001,I$4,Formulas!$B$2:$B$3001,$A147))</f>
        <v>0</v>
      </c>
      <c r="J147" s="21" t="n">
        <f aca="false">IF(OR($A147="",J$4=""),0,COUNTIFS(Formulas!$A$2:$A$3001,J$4,Formulas!$B$2:$B$3001,$A147))</f>
        <v>0</v>
      </c>
      <c r="K147" s="21" t="n">
        <f aca="false">IF(OR($A147="",K$4=""),0,COUNTIFS(Formulas!$A$2:$A$3001,K$4,Formulas!$B$2:$B$3001,$A147))</f>
        <v>0</v>
      </c>
      <c r="L147" s="21" t="n">
        <f aca="false">IF(OR($A147="",L$4=""),0,COUNTIFS(Formulas!$A$2:$A$3001,L$4,Formulas!$B$2:$B$3001,$A147))</f>
        <v>0</v>
      </c>
      <c r="M147" s="21" t="n">
        <f aca="false">IF(OR($A147="",M$4=""),0,COUNTIFS(Formulas!$A$2:$A$3001,M$4,Formulas!$B$2:$B$3001,$A147))</f>
        <v>0</v>
      </c>
      <c r="N147" s="21" t="n">
        <f aca="false">IF(OR($A147="",N$4=""),0,COUNTIFS(Formulas!$A$2:$A$3001,N$4,Formulas!$B$2:$B$3001,$A147))</f>
        <v>0</v>
      </c>
      <c r="O147" s="21" t="n">
        <f aca="false">IF(OR($A147="",O$4=""),0,COUNTIFS(Formulas!$A$2:$A$3001,O$4,Formulas!$B$2:$B$3001,$A147))</f>
        <v>0</v>
      </c>
      <c r="P147" s="21" t="n">
        <f aca="false">IF(OR($A147="",P$4=""),0,COUNTIFS(Formulas!$A$2:$A$3001,P$4,Formulas!$B$2:$B$3001,$A147))</f>
        <v>0</v>
      </c>
      <c r="Q147" s="21" t="n">
        <f aca="false">IF(OR($A147="",Q$4=""),0,COUNTIFS(Formulas!$A$2:$A$3001,Q$4,Formulas!$B$2:$B$3001,$A147))</f>
        <v>0</v>
      </c>
      <c r="R147" s="21" t="n">
        <f aca="false">IF(OR($A147="",R$4=""),0,COUNTIFS(Formulas!$A$2:$A$3001,R$4,Formulas!$B$2:$B$3001,$A147))</f>
        <v>0</v>
      </c>
      <c r="S147" s="21" t="n">
        <f aca="false">IF(OR($A147="",S$4=""),0,COUNTIFS(Formulas!$A$2:$A$3001,S$4,Formulas!$B$2:$B$3001,$A147))</f>
        <v>0</v>
      </c>
      <c r="T147" s="21" t="n">
        <f aca="false">IF(OR($A147="",T$4=""),0,COUNTIFS(Formulas!$A$2:$A$3001,T$4,Formulas!$B$2:$B$3001,$A147))</f>
        <v>0</v>
      </c>
      <c r="U147" s="21" t="n">
        <f aca="false">IF(OR($A147="",U$4=""),0,COUNTIFS(Formulas!$A$2:$A$3001,U$4,Formulas!$B$2:$B$3001,$A147))</f>
        <v>0</v>
      </c>
      <c r="V147" s="21" t="n">
        <f aca="false">IF(OR($A147="",V$4=""),0,COUNTIFS(Formulas!$A$2:$A$3001,V$4,Formulas!$B$2:$B$3001,$A147))</f>
        <v>0</v>
      </c>
      <c r="W147" s="21" t="n">
        <f aca="false">IF(OR($A147="",W$4=""),0,COUNTIFS(Formulas!$A$2:$A$3001,W$4,Formulas!$B$2:$B$3001,$A147))</f>
        <v>0</v>
      </c>
      <c r="X147" s="21" t="n">
        <f aca="false">IF(OR($A147="",X$4=""),0,COUNTIFS(Formulas!$A$2:$A$3001,X$4,Formulas!$B$2:$B$3001,$A147))</f>
        <v>0</v>
      </c>
      <c r="Y147" s="21" t="n">
        <f aca="false">IF(OR($A147="",Y$4=""),0,COUNTIFS(Formulas!$A$2:$A$3001,Y$4,Formulas!$B$2:$B$3001,$A147))</f>
        <v>0</v>
      </c>
      <c r="Z147" s="21" t="n">
        <f aca="false">IF(OR($A147="",Z$4=""),0,COUNTIFS(Formulas!$A$2:$A$3001,Z$4,Formulas!$B$2:$B$3001,$A147))</f>
        <v>0</v>
      </c>
      <c r="AA147" s="21" t="n">
        <f aca="false">IF(OR($A147="",AA$4=""),0,COUNTIFS(Formulas!$A$2:$A$3001,AA$4,Formulas!$B$2:$B$3001,$A147))</f>
        <v>0</v>
      </c>
      <c r="AB147" s="21" t="n">
        <f aca="false">IF(OR($A147="",AB$4=""),0,COUNTIFS(Formulas!$A$2:$A$3001,AB$4,Formulas!$B$2:$B$3001,$A147))</f>
        <v>0</v>
      </c>
      <c r="AC147" s="21" t="n">
        <f aca="false">IF(OR($A147="",AC$4=""),0,COUNTIFS(Formulas!$A$2:$A$3001,AC$4,Formulas!$B$2:$B$3001,$A147))</f>
        <v>0</v>
      </c>
      <c r="AD147" s="21" t="n">
        <f aca="false">IF(OR($A147="",AD$4=""),0,COUNTIFS(Formulas!$A$2:$A$3001,AD$4,Formulas!$B$2:$B$3001,$A147))</f>
        <v>1</v>
      </c>
      <c r="AE147" s="21" t="n">
        <f aca="false">IF(OR($A147="",AE$4=""),0,COUNTIFS(Formulas!$A$2:$A$3001,AE$4,Formulas!$B$2:$B$3001,$A147))</f>
        <v>0</v>
      </c>
      <c r="AF147" s="21" t="n">
        <f aca="false">IF(OR($A147="",AF$4=""),0,COUNTIFS(Formulas!$A$2:$A$3001,AF$4,Formulas!$B$2:$B$3001,$A147))</f>
        <v>0</v>
      </c>
      <c r="AG147" s="21" t="n">
        <f aca="false">IF(OR($A147="",AG$4=""),0,COUNTIFS(Formulas!$A$2:$A$3001,AG$4,Formulas!$B$2:$B$3001,$A147))</f>
        <v>0</v>
      </c>
      <c r="AH147" s="21" t="n">
        <f aca="false">IF(OR($A147="",AH$4=""),0,COUNTIFS(Formulas!$A$2:$A$3001,AH$4,Formulas!$B$2:$B$3001,$A147))</f>
        <v>0</v>
      </c>
      <c r="AI147" s="21" t="n">
        <f aca="false">IF(OR($A147="",AI$4=""),0,COUNTIFS(Formulas!$A$2:$A$3001,AI$4,Formulas!$B$2:$B$3001,$A147))</f>
        <v>0</v>
      </c>
      <c r="AJ147" s="21" t="n">
        <f aca="false">IF(OR($A147="",AJ$4=""),0,COUNTIFS(Formulas!$A$2:$A$3001,AJ$4,Formulas!$B$2:$B$3001,$A147))</f>
        <v>0</v>
      </c>
      <c r="AK147" s="21" t="n">
        <f aca="false">IF(OR($A147="",AK$4=""),0,COUNTIFS(Formulas!$A$2:$A$3001,AK$4,Formulas!$B$2:$B$3001,$A147))</f>
        <v>0</v>
      </c>
      <c r="AL147" s="21" t="n">
        <f aca="false">IF(OR($A147="",AL$4=""),0,COUNTIFS(Formulas!$A$2:$A$3001,AL$4,Formulas!$B$2:$B$3001,$A147))</f>
        <v>0</v>
      </c>
      <c r="AM147" s="21" t="n">
        <f aca="false">IF(OR($A147="",AM$4=""),0,COUNTIFS(Formulas!$A$2:$A$3001,AM$4,Formulas!$B$2:$B$3001,$A147))</f>
        <v>0</v>
      </c>
      <c r="AN147" s="21" t="n">
        <f aca="false">IF(OR($A147="",AN$4=""),0,COUNTIFS(Formulas!$A$2:$A$3001,AN$4,Formulas!$B$2:$B$3001,$A147))</f>
        <v>0</v>
      </c>
      <c r="AO147" s="21" t="n">
        <f aca="false">IF(OR($A147="",AO$4=""),0,COUNTIFS(Formulas!$A$2:$A$3001,AO$4,Formulas!$B$2:$B$3001,$A147))</f>
        <v>0</v>
      </c>
      <c r="AP147" s="21" t="n">
        <f aca="false">IF(OR($A147="",AP$4=""),0,COUNTIFS(Formulas!$A$2:$A$3001,AP$4,Formulas!$B$2:$B$3001,$A147))</f>
        <v>0</v>
      </c>
      <c r="AQ147" s="21" t="n">
        <f aca="false">IF(OR($A147="",AQ$4=""),0,COUNTIFS(Formulas!$A$2:$A$3001,AQ$4,Formulas!$B$2:$B$3001,$A147))</f>
        <v>0</v>
      </c>
      <c r="AR147" s="21" t="n">
        <f aca="false">IF(OR($A147="",AR$4=""),0,COUNTIFS(Formulas!$A$2:$A$3001,AR$4,Formulas!$B$2:$B$3001,$A147))</f>
        <v>0</v>
      </c>
      <c r="AS147" s="21" t="n">
        <f aca="false">IF(OR($A147="",AS$4=""),0,COUNTIFS(Formulas!$A$2:$A$3001,AS$4,Formulas!$B$2:$B$3001,$A147))</f>
        <v>0</v>
      </c>
      <c r="AT147" s="21" t="n">
        <f aca="false">IF(OR($A147="",AT$4=""),0,COUNTIFS(Formulas!$A$2:$A$3001,AT$4,Formulas!$B$2:$B$3001,$A147))</f>
        <v>0</v>
      </c>
      <c r="AU147" s="21" t="n">
        <f aca="false">IF(OR($A147="",AU$4=""),0,COUNTIFS(Formulas!$A$2:$A$3001,AU$4,Formulas!$B$2:$B$3001,$A147))</f>
        <v>0</v>
      </c>
      <c r="AV147" s="21" t="n">
        <f aca="false">IF(OR($A147="",AV$4=""),0,COUNTIFS(Formulas!$A$2:$A$3001,AV$4,Formulas!$B$2:$B$3001,$A147))</f>
        <v>0</v>
      </c>
      <c r="AW147" s="21" t="n">
        <f aca="false">IF(OR($A147="",AW$4=""),0,COUNTIFS(Formulas!$A$2:$A$3001,AW$4,Formulas!$B$2:$B$3001,$A147))</f>
        <v>0</v>
      </c>
      <c r="AX147" s="21" t="n">
        <f aca="false">IF(OR($A147="",AX$4=""),0,COUNTIFS(Formulas!$A$2:$A$3001,AX$4,Formulas!$B$2:$B$3001,$A147))</f>
        <v>0</v>
      </c>
      <c r="AY147" s="21" t="n">
        <f aca="false">IF(OR($A147="",AY$4=""),0,COUNTIFS(Formulas!$A$2:$A$3001,AY$4,Formulas!$B$2:$B$3001,$A147))</f>
        <v>0</v>
      </c>
      <c r="AZ147" s="21" t="n">
        <f aca="false">IF(OR($A147="",AZ$4=""),0,COUNTIFS(Formulas!$A$2:$A$3001,AZ$4,Formulas!$B$2:$B$3001,$A147))</f>
        <v>0</v>
      </c>
      <c r="BA147" s="21" t="n">
        <f aca="false">IF(OR($A147="",BA$4=""),0,COUNTIFS(Formulas!$A$2:$A$3001,BA$4,Formulas!$B$2:$B$3001,$A147))</f>
        <v>0</v>
      </c>
      <c r="BB147" s="21" t="n">
        <f aca="false">IF(OR($A147="",BB$4=""),0,COUNTIFS(Formulas!$A$2:$A$3001,BB$4,Formulas!$B$2:$B$3001,$A147))</f>
        <v>0</v>
      </c>
      <c r="BC147" s="21" t="n">
        <f aca="false">IF(OR($A147="",BC$4=""),0,COUNTIFS(Formulas!$A$2:$A$3001,BC$4,Formulas!$B$2:$B$3001,$A147))</f>
        <v>0</v>
      </c>
      <c r="BD147" s="21" t="n">
        <f aca="false">IF(OR($A147="",BD$4=""),0,COUNTIFS(Formulas!$A$2:$A$3001,BD$4,Formulas!$B$2:$B$3001,$A147))</f>
        <v>0</v>
      </c>
      <c r="BE147" s="21" t="n">
        <f aca="false">IF(OR($A147="",BE$4=""),0,COUNTIFS(Formulas!$A$2:$A$3001,BE$4,Formulas!$B$2:$B$3001,$A147))</f>
        <v>0</v>
      </c>
      <c r="BF147" s="21" t="n">
        <f aca="false">IF(OR($A147="",BF$4=""),0,COUNTIFS(Formulas!$A$2:$A$3001,BF$4,Formulas!$B$2:$B$3001,$A147))</f>
        <v>0</v>
      </c>
      <c r="BG147" s="21" t="n">
        <f aca="false">IF(OR($A147="",BG$4=""),0,COUNTIFS(Formulas!$A$2:$A$3001,BG$4,Formulas!$B$2:$B$3001,$A147))</f>
        <v>0</v>
      </c>
      <c r="BH147" s="21" t="n">
        <f aca="false">IF(OR($A147="",BH$4=""),0,COUNTIFS(Formulas!$A$2:$A$3001,BH$4,Formulas!$B$2:$B$3001,$A147))</f>
        <v>0</v>
      </c>
      <c r="BI147" s="21" t="n">
        <f aca="false">IF(OR($A147="",BI$4=""),0,COUNTIFS(Formulas!$A$2:$A$3001,BI$4,Formulas!$B$2:$B$3001,$A147))</f>
        <v>0</v>
      </c>
      <c r="BJ147" s="21" t="n">
        <f aca="false">IF(OR($A147="",BJ$4=""),0,COUNTIFS(Formulas!$A$2:$A$3001,BJ$4,Formulas!$B$2:$B$3001,$A147))</f>
        <v>0</v>
      </c>
      <c r="BK147" s="21" t="n">
        <f aca="false">IF(OR($A147="",BK$4=""),0,COUNTIFS(Formulas!$A$2:$A$3001,BK$4,Formulas!$B$2:$B$3001,$A147))</f>
        <v>0</v>
      </c>
      <c r="BL147" s="21" t="n">
        <f aca="false">IF(OR($A147="",BL$4=""),0,COUNTIFS(Formulas!$A$2:$A$3001,BL$4,Formulas!$B$2:$B$3001,$A147))</f>
        <v>0</v>
      </c>
      <c r="BM147" s="21" t="n">
        <f aca="false">IF(OR($A147="",BM$4=""),0,COUNTIFS(Formulas!$A$2:$A$3001,BM$4,Formulas!$B$2:$B$3001,$A147))</f>
        <v>0</v>
      </c>
      <c r="BN147" s="21" t="n">
        <f aca="false">IF(OR($A147="",BN$4=""),0,COUNTIFS(Formulas!$A$2:$A$3001,BN$4,Formulas!$B$2:$B$3001,$A147))</f>
        <v>0</v>
      </c>
      <c r="BO147" s="21" t="n">
        <f aca="false">IF(OR($A147="",BO$4=""),0,COUNTIFS(Formulas!$A$2:$A$3001,BO$4,Formulas!$B$2:$B$3001,$A147))</f>
        <v>0</v>
      </c>
      <c r="BP147" s="21" t="n">
        <f aca="false">IF(OR($A147="",BP$4=""),0,COUNTIFS(Formulas!$A$2:$A$3001,BP$4,Formulas!$B$2:$B$3001,$A147))</f>
        <v>0</v>
      </c>
      <c r="BQ147" s="21" t="n">
        <f aca="false">IF(OR($A147="",BQ$4=""),0,COUNTIFS(Formulas!$A$2:$A$3001,BQ$4,Formulas!$B$2:$B$3001,$A147))</f>
        <v>0</v>
      </c>
      <c r="BR147" s="21" t="n">
        <f aca="false">IF(OR($A147="",BR$4=""),0,COUNTIFS(Formulas!$A$2:$A$3001,BR$4,Formulas!$B$2:$B$3001,$A147))</f>
        <v>0</v>
      </c>
      <c r="BS147" s="21" t="n">
        <f aca="false">IF(OR($A147="",BS$4=""),0,COUNTIFS(Formulas!$A$2:$A$3001,BS$4,Formulas!$B$2:$B$3001,$A147))</f>
        <v>0</v>
      </c>
      <c r="BT147" s="21" t="n">
        <f aca="false">IF(OR($A147="",BT$4=""),0,COUNTIFS(Formulas!$A$2:$A$3001,BT$4,Formulas!$B$2:$B$3001,$A147))</f>
        <v>0</v>
      </c>
      <c r="BU147" s="21" t="n">
        <f aca="false">IF(OR($A147="",BU$4=""),0,COUNTIFS(Formulas!$A$2:$A$3001,BU$4,Formulas!$B$2:$B$3001,$A147))</f>
        <v>0</v>
      </c>
      <c r="BV147" s="21" t="n">
        <f aca="false">IF(OR($A147="",BV$4=""),0,COUNTIFS(Formulas!$A$2:$A$3001,BV$4,Formulas!$B$2:$B$3001,$A147))</f>
        <v>0</v>
      </c>
      <c r="BW147" s="21" t="n">
        <f aca="false">IF(OR($A147="",BW$4=""),0,COUNTIFS(Formulas!$A$2:$A$3001,BW$4,Formulas!$B$2:$B$3001,$A147))</f>
        <v>0</v>
      </c>
      <c r="BX147" s="21" t="n">
        <f aca="false">IF(OR($A147="",BX$4=""),0,COUNTIFS(Formulas!$A$2:$A$3001,BX$4,Formulas!$B$2:$B$3001,$A147))</f>
        <v>0</v>
      </c>
      <c r="BY147" s="21" t="n">
        <f aca="false">IF(OR($A147="",BY$4=""),0,COUNTIFS(Formulas!$A$2:$A$3001,BY$4,Formulas!$B$2:$B$3001,$A147))</f>
        <v>0</v>
      </c>
      <c r="BZ147" s="21" t="n">
        <f aca="false">IF(OR($A147="",BZ$4=""),0,COUNTIFS(Formulas!$A$2:$A$3001,BZ$4,Formulas!$B$2:$B$3001,$A147))</f>
        <v>0</v>
      </c>
      <c r="CA147" s="21" t="n">
        <f aca="false">IF(OR($A147="",CA$4=""),0,COUNTIFS(Formulas!$A$2:$A$3001,CA$4,Formulas!$B$2:$B$3001,$A147))</f>
        <v>0</v>
      </c>
      <c r="CB147" s="21" t="n">
        <f aca="false">IF(OR($A147="",CB$4=""),0,COUNTIFS(Formulas!$A$2:$A$3001,CB$4,Formulas!$B$2:$B$3001,$A147))</f>
        <v>0</v>
      </c>
      <c r="CC147" s="21" t="n">
        <f aca="false">IF(OR($A147="",CC$4=""),0,COUNTIFS(Formulas!$A$2:$A$3001,CC$4,Formulas!$B$2:$B$3001,$A147))</f>
        <v>0</v>
      </c>
      <c r="CD147" s="21" t="n">
        <f aca="false">IF(OR($A147="",CD$4=""),0,COUNTIFS(Formulas!$A$2:$A$3001,CD$4,Formulas!$B$2:$B$3001,$A147))</f>
        <v>0</v>
      </c>
      <c r="CE147" s="21" t="n">
        <f aca="false">IF(OR($A147="",CE$4=""),0,COUNTIFS(Formulas!$A$2:$A$3001,CE$4,Formulas!$B$2:$B$3001,$A147))</f>
        <v>0</v>
      </c>
      <c r="CF147" s="21" t="n">
        <f aca="false">IF(OR($A147="",CF$4=""),0,COUNTIFS(Formulas!$A$2:$A$3001,CF$4,Formulas!$B$2:$B$3001,$A147))</f>
        <v>0</v>
      </c>
      <c r="CG147" s="21" t="n">
        <f aca="false">IF(OR($A147="",CG$4=""),0,COUNTIFS(Formulas!$A$2:$A$3001,CG$4,Formulas!$B$2:$B$3001,$A147))</f>
        <v>0</v>
      </c>
      <c r="CH147" s="21" t="n">
        <f aca="false">IF(OR($A147="",CH$4=""),0,COUNTIFS(Formulas!$A$2:$A$3001,CH$4,Formulas!$B$2:$B$3001,$A147))</f>
        <v>0</v>
      </c>
      <c r="CI147" s="21" t="n">
        <f aca="false">IF(OR($A147="",CI$4=""),0,COUNTIFS(Formulas!$A$2:$A$3001,CI$4,Formulas!$B$2:$B$3001,$A147))</f>
        <v>0</v>
      </c>
      <c r="CJ147" s="21" t="n">
        <f aca="false">IF(OR($A147="",CJ$4=""),0,COUNTIFS(Formulas!$A$2:$A$3001,CJ$4,Formulas!$B$2:$B$3001,$A147))</f>
        <v>0</v>
      </c>
      <c r="CK147" s="21" t="n">
        <f aca="false">IF(OR($A147="",CK$4=""),0,COUNTIFS(Formulas!$A$2:$A$3001,CK$4,Formulas!$B$2:$B$3001,$A147))</f>
        <v>0</v>
      </c>
      <c r="CL147" s="21" t="n">
        <f aca="false">IF(OR($A147="",CL$4=""),0,COUNTIFS(Formulas!$A$2:$A$3001,CL$4,Formulas!$B$2:$B$3001,$A147))</f>
        <v>0</v>
      </c>
      <c r="CM147" s="21" t="n">
        <f aca="false">IF(OR($A147="",CM$4=""),0,COUNTIFS(Formulas!$A$2:$A$3001,CM$4,Formulas!$B$2:$B$3001,$A147))</f>
        <v>0</v>
      </c>
      <c r="CN147" s="21" t="n">
        <f aca="false">IF(OR($A147="",CN$4=""),0,COUNTIFS(Formulas!$A$2:$A$3001,CN$4,Formulas!$B$2:$B$3001,$A147))</f>
        <v>0</v>
      </c>
      <c r="CO147" s="21" t="n">
        <f aca="false">IF(OR($A147="",CO$4=""),0,COUNTIFS(Formulas!$A$2:$A$3001,CO$4,Formulas!$B$2:$B$3001,$A147))</f>
        <v>0</v>
      </c>
      <c r="CP147" s="21" t="n">
        <f aca="false">IF(OR($A147="",CP$4=""),0,COUNTIFS(Formulas!$A$2:$A$3001,CP$4,Formulas!$B$2:$B$3001,$A147))</f>
        <v>0</v>
      </c>
      <c r="CQ147" s="21" t="n">
        <f aca="false">IF(OR($A147="",CQ$4=""),0,COUNTIFS(Formulas!$A$2:$A$3001,CQ$4,Formulas!$B$2:$B$3001,$A147))</f>
        <v>0</v>
      </c>
      <c r="CR147" s="21" t="n">
        <f aca="false">IF(OR($A147="",CR$4=""),0,COUNTIFS(Formulas!$A$2:$A$3001,CR$4,Formulas!$B$2:$B$3001,$A147))</f>
        <v>0</v>
      </c>
      <c r="CS147" s="21" t="n">
        <f aca="false">IF(OR($A147="",CS$4=""),0,COUNTIFS(Formulas!$A$2:$A$3001,CS$4,Formulas!$B$2:$B$3001,$A147))</f>
        <v>0</v>
      </c>
      <c r="CT147" s="21" t="n">
        <f aca="false">IF(OR($A147="",CT$4=""),0,COUNTIFS(Formulas!$A$2:$A$3001,CT$4,Formulas!$B$2:$B$3001,$A147))</f>
        <v>0</v>
      </c>
      <c r="CU147" s="21" t="n">
        <f aca="false">IF(OR($A147="",CU$4=""),0,COUNTIFS(Formulas!$A$2:$A$3001,CU$4,Formulas!$B$2:$B$3001,$A147))</f>
        <v>0</v>
      </c>
      <c r="CV147" s="21" t="n">
        <f aca="false">IF(OR($A147="",CV$4=""),0,COUNTIFS(Formulas!$A$2:$A$3001,CV$4,Formulas!$B$2:$B$3001,$A147))</f>
        <v>0</v>
      </c>
      <c r="CW147" s="21" t="n">
        <f aca="false">IF(OR($A147="",CW$4=""),0,COUNTIFS(Formulas!$A$2:$A$3001,CW$4,Formulas!$B$2:$B$3001,$A147))</f>
        <v>0</v>
      </c>
      <c r="CX147" s="21" t="n">
        <f aca="false">IF(OR($A147="",CX$4=""),0,COUNTIFS(Formulas!$A$2:$A$3001,CX$4,Formulas!$B$2:$B$3001,$A147))</f>
        <v>0</v>
      </c>
      <c r="CY147" s="21" t="n">
        <f aca="false">IF(OR($A147="",CY$4=""),0,COUNTIFS(Formulas!$A$2:$A$3001,CY$4,Formulas!$B$2:$B$3001,$A147))</f>
        <v>0</v>
      </c>
      <c r="CZ147" s="21" t="n">
        <f aca="false">IF(OR($A147="",CZ$4=""),0,COUNTIFS(Formulas!$A$2:$A$3001,CZ$4,Formulas!$B$2:$B$3001,$A147))</f>
        <v>0</v>
      </c>
      <c r="DA147" s="21" t="n">
        <f aca="false">IF(OR($A147="",DA$4=""),0,COUNTIFS(Formulas!$A$2:$A$3001,DA$4,Formulas!$B$2:$B$3001,$A147))</f>
        <v>0</v>
      </c>
      <c r="DB147" s="21" t="n">
        <f aca="false">IF(OR($A147="",DB$4=""),0,COUNTIFS(Formulas!$A$2:$A$3001,DB$4,Formulas!$B$2:$B$3001,$A147))</f>
        <v>0</v>
      </c>
      <c r="DC147" s="21" t="n">
        <f aca="false">IF(OR($A147="",DC$4=""),0,COUNTIFS(Formulas!$A$2:$A$3001,DC$4,Formulas!$B$2:$B$3001,$A147))</f>
        <v>0</v>
      </c>
      <c r="DD147" s="21" t="n">
        <f aca="false">IF(OR($A147="",DD$4=""),0,COUNTIFS(Formulas!$A$2:$A$3001,DD$4,Formulas!$B$2:$B$3001,$A147))</f>
        <v>0</v>
      </c>
      <c r="DE147" s="21" t="n">
        <f aca="false">IF(OR($A147="",DE$4=""),0,COUNTIFS(Formulas!$A$2:$A$3001,DE$4,Formulas!$B$2:$B$3001,$A147))</f>
        <v>0</v>
      </c>
      <c r="DF147" s="21" t="n">
        <f aca="false">IF(OR($A147="",DF$4=""),0,COUNTIFS(Formulas!$A$2:$A$3001,DF$4,Formulas!$B$2:$B$3001,$A147))</f>
        <v>0</v>
      </c>
      <c r="DG147" s="21" t="n">
        <f aca="false">IF(OR($A147="",DG$4=""),0,COUNTIFS(Formulas!$A$2:$A$3001,DG$4,Formulas!$B$2:$B$3001,$A147))</f>
        <v>0</v>
      </c>
      <c r="DH147" s="21" t="n">
        <f aca="false">IF(OR($A147="",DH$4=""),0,COUNTIFS(Formulas!$A$2:$A$3001,DH$4,Formulas!$B$2:$B$3001,$A147))</f>
        <v>0</v>
      </c>
      <c r="DI147" s="21" t="n">
        <f aca="false">IF(OR($A147="",DI$4=""),0,COUNTIFS(Formulas!$A$2:$A$3001,DI$4,Formulas!$B$2:$B$3001,$A147))</f>
        <v>0</v>
      </c>
      <c r="DJ147" s="21" t="n">
        <f aca="false">IF(OR($A147="",DJ$4=""),0,COUNTIFS(Formulas!$A$2:$A$3001,DJ$4,Formulas!$B$2:$B$3001,$A147))</f>
        <v>0</v>
      </c>
      <c r="DK147" s="21" t="n">
        <f aca="false">IF(OR($A147="",DK$4=""),0,COUNTIFS(Formulas!$A$2:$A$3001,DK$4,Formulas!$B$2:$B$3001,$A147))</f>
        <v>0</v>
      </c>
      <c r="DL147" s="21" t="n">
        <f aca="false">IF(OR($A147="",DL$4=""),0,COUNTIFS(Formulas!$A$2:$A$3001,DL$4,Formulas!$B$2:$B$3001,$A147))</f>
        <v>0</v>
      </c>
      <c r="DM147" s="21" t="n">
        <f aca="false">IF(OR($A147="",DM$4=""),0,COUNTIFS(Formulas!$A$2:$A$3001,DM$4,Formulas!$B$2:$B$3001,$A147))</f>
        <v>0</v>
      </c>
      <c r="DN147" s="21" t="n">
        <f aca="false">IF(OR($A147="",DN$4=""),0,COUNTIFS(Formulas!$A$2:$A$3001,DN$4,Formulas!$B$2:$B$3001,$A147))</f>
        <v>0</v>
      </c>
      <c r="DO147" s="21" t="n">
        <f aca="false">IF(OR($A147="",DO$4=""),0,COUNTIFS(Formulas!$A$2:$A$3001,DO$4,Formulas!$B$2:$B$3001,$A147))</f>
        <v>0</v>
      </c>
      <c r="DP147" s="21" t="n">
        <f aca="false">IF(OR($A147="",DP$4=""),0,COUNTIFS(Formulas!$A$2:$A$3001,DP$4,Formulas!$B$2:$B$3001,$A147))</f>
        <v>0</v>
      </c>
      <c r="DQ147" s="21" t="n">
        <f aca="false">IF(OR($A147="",DQ$4=""),0,COUNTIFS(Formulas!$A$2:$A$3001,DQ$4,Formulas!$B$2:$B$3001,$A147))</f>
        <v>0</v>
      </c>
      <c r="DR147" s="21" t="n">
        <f aca="false">IF(OR($A147="",DR$4=""),0,COUNTIFS(Formulas!$A$2:$A$3001,DR$4,Formulas!$B$2:$B$3001,$A147))</f>
        <v>0</v>
      </c>
      <c r="DS147" s="21" t="n">
        <f aca="false">IF(OR($A147="",DS$4=""),0,COUNTIFS(Formulas!$A$2:$A$3001,DS$4,Formulas!$B$2:$B$3001,$A147))</f>
        <v>0</v>
      </c>
      <c r="DT147" s="21" t="n">
        <f aca="false">IF(OR($A147="",DT$4=""),0,COUNTIFS(Formulas!$A$2:$A$3001,DT$4,Formulas!$B$2:$B$3001,$A147))</f>
        <v>0</v>
      </c>
      <c r="DU147" s="21" t="n">
        <f aca="false">IF(OR($A147="",DU$4=""),0,COUNTIFS(Formulas!$A$2:$A$3001,DU$4,Formulas!$B$2:$B$3001,$A147))</f>
        <v>0</v>
      </c>
      <c r="DV147" s="21" t="n">
        <f aca="false">IF(OR($A147="",DV$4=""),0,COUNTIFS(Formulas!$A$2:$A$3001,DV$4,Formulas!$B$2:$B$3001,$A147))</f>
        <v>0</v>
      </c>
      <c r="DW147" s="21" t="n">
        <f aca="false">IF(OR($A147="",DW$4=""),0,COUNTIFS(Formulas!$A$2:$A$3001,DW$4,Formulas!$B$2:$B$3001,$A147))</f>
        <v>0</v>
      </c>
      <c r="DX147" s="21" t="n">
        <f aca="false">IF(OR($A147="",DX$4=""),0,COUNTIFS(Formulas!$A$2:$A$3001,DX$4,Formulas!$B$2:$B$3001,$A147))</f>
        <v>0</v>
      </c>
      <c r="DY147" s="21" t="n">
        <f aca="false">IF(OR($A147="",DY$4=""),0,COUNTIFS(Formulas!$A$2:$A$3001,DY$4,Formulas!$B$2:$B$3001,$A147))</f>
        <v>0</v>
      </c>
      <c r="DZ147" s="21" t="n">
        <f aca="false">IF(OR($A147="",DZ$4=""),0,COUNTIFS(Formulas!$A$2:$A$3001,DZ$4,Formulas!$B$2:$B$3001,$A147))</f>
        <v>0</v>
      </c>
      <c r="EA147" s="21" t="n">
        <f aca="false">IF(OR($A147="",EA$4=""),0,COUNTIFS(Formulas!$A$2:$A$3001,EA$4,Formulas!$B$2:$B$3001,$A147))</f>
        <v>0</v>
      </c>
      <c r="EB147" s="21" t="n">
        <f aca="false">IF(OR($A147="",EB$4=""),0,COUNTIFS(Formulas!$A$2:$A$3001,EB$4,Formulas!$B$2:$B$3001,$A147))</f>
        <v>0</v>
      </c>
      <c r="EC147" s="21" t="n">
        <f aca="false">IF(OR($A147="",EC$4=""),0,COUNTIFS(Formulas!$A$2:$A$3001,EC$4,Formulas!$B$2:$B$3001,$A147))</f>
        <v>0</v>
      </c>
      <c r="ED147" s="21" t="n">
        <f aca="false">IF(OR($A147="",ED$4=""),0,COUNTIFS(Formulas!$A$2:$A$3001,ED$4,Formulas!$B$2:$B$3001,$A147))</f>
        <v>0</v>
      </c>
      <c r="EE147" s="21" t="n">
        <f aca="false">IF(OR($A147="",EE$4=""),0,COUNTIFS(Formulas!$A$2:$A$3001,EE$4,Formulas!$B$2:$B$3001,$A147))</f>
        <v>0</v>
      </c>
      <c r="EF147" s="21" t="n">
        <f aca="false">IF(OR($A147="",EF$4=""),0,COUNTIFS(Formulas!$A$2:$A$3001,EF$4,Formulas!$B$2:$B$3001,$A147))</f>
        <v>0</v>
      </c>
      <c r="EG147" s="21" t="n">
        <f aca="false">IF(OR($A147="",EG$4=""),0,COUNTIFS(Formulas!$A$2:$A$3001,EG$4,Formulas!$B$2:$B$3001,$A147))</f>
        <v>0</v>
      </c>
      <c r="EH147" s="21" t="n">
        <f aca="false">IF(OR($A147="",EH$4=""),0,COUNTIFS(Formulas!$A$2:$A$3001,EH$4,Formulas!$B$2:$B$3001,$A147))</f>
        <v>0</v>
      </c>
      <c r="EI147" s="21" t="n">
        <f aca="false">IF(OR($A147="",EI$4=""),0,COUNTIFS(Formulas!$A$2:$A$3001,EI$4,Formulas!$B$2:$B$3001,$A147))</f>
        <v>0</v>
      </c>
      <c r="EJ147" s="21" t="n">
        <f aca="false">IF(OR($A147="",EJ$4=""),0,COUNTIFS(Formulas!$A$2:$A$3001,EJ$4,Formulas!$B$2:$B$3001,$A147))</f>
        <v>0</v>
      </c>
      <c r="EK147" s="21" t="n">
        <f aca="false">IF(OR($A147="",EK$4=""),0,COUNTIFS(Formulas!$A$2:$A$3001,EK$4,Formulas!$B$2:$B$3001,$A147))</f>
        <v>0</v>
      </c>
      <c r="EL147" s="21" t="n">
        <f aca="false">IF(OR($A147="",EL$4=""),0,COUNTIFS(Formulas!$A$2:$A$3001,EL$4,Formulas!$B$2:$B$3001,$A147))</f>
        <v>0</v>
      </c>
      <c r="EM147" s="21" t="n">
        <f aca="false">IF(OR($A147="",EM$4=""),0,COUNTIFS(Formulas!$A$2:$A$3001,EM$4,Formulas!$B$2:$B$3001,$A147))</f>
        <v>0</v>
      </c>
      <c r="EN147" s="21" t="n">
        <f aca="false">IF(OR($A147="",EN$4=""),0,COUNTIFS(Formulas!$A$2:$A$3001,EN$4,Formulas!$B$2:$B$3001,$A147))</f>
        <v>0</v>
      </c>
      <c r="EO147" s="21" t="n">
        <f aca="false">IF(OR($A147="",EO$4=""),0,COUNTIFS(Formulas!$A$2:$A$3001,EO$4,Formulas!$B$2:$B$3001,$A147))</f>
        <v>0</v>
      </c>
      <c r="EP147" s="21" t="n">
        <f aca="false">IF(OR($A147="",EP$4=""),0,COUNTIFS(Formulas!$A$2:$A$3001,EP$4,Formulas!$B$2:$B$3001,$A147))</f>
        <v>0</v>
      </c>
      <c r="EQ147" s="21" t="n">
        <f aca="false">IF(OR($A147="",EQ$4=""),0,COUNTIFS(Formulas!$A$2:$A$3001,EQ$4,Formulas!$B$2:$B$3001,$A147))</f>
        <v>0</v>
      </c>
      <c r="ER147" s="21" t="n">
        <f aca="false">IF(OR($A147="",ER$4=""),0,COUNTIFS(Formulas!$A$2:$A$3001,ER$4,Formulas!$B$2:$B$3001,$A147))</f>
        <v>0</v>
      </c>
      <c r="ES147" s="21" t="n">
        <f aca="false">IF(OR($A147="",ES$4=""),0,COUNTIFS(Formulas!$A$2:$A$3001,ES$4,Formulas!$B$2:$B$3001,$A147))</f>
        <v>0</v>
      </c>
      <c r="ET147" s="21" t="n">
        <f aca="false">IF(OR($A147="",ET$4=""),0,COUNTIFS(Formulas!$A$2:$A$3001,ET$4,Formulas!$B$2:$B$3001,$A147))</f>
        <v>0</v>
      </c>
      <c r="EU147" s="21" t="n">
        <f aca="false">IF(OR($A147="",EU$4=""),0,COUNTIFS(Formulas!$A$2:$A$3001,EU$4,Formulas!$B$2:$B$3001,$A147))</f>
        <v>0</v>
      </c>
      <c r="EV147" s="21" t="n">
        <f aca="false">IF(OR($A147="",EV$4=""),0,COUNTIFS(Formulas!$A$2:$A$3001,EV$4,Formulas!$B$2:$B$3001,$A147))</f>
        <v>0</v>
      </c>
    </row>
    <row r="148" customFormat="false" ht="15" hidden="false" customHeight="false" outlineLevel="0" collapsed="false">
      <c r="A148" s="13" t="str">
        <f aca="false">IF(INDEX(Materials!$A$2:$A$301,144)="","",INDEX(Materials!$A$2:$A$301,144))</f>
        <v>Sodium Chloride</v>
      </c>
      <c r="B148" s="19" t="n">
        <f aca="false">IF(A148="","",COUNTIF(C148:EV148,"&gt;0"))</f>
        <v>2</v>
      </c>
      <c r="C148" s="21" t="n">
        <f aca="false">IF(OR($A148="",C$4=""),0,COUNTIFS(Formulas!$A$2:$A$3001,C$4,Formulas!$B$2:$B$3001,$A148))</f>
        <v>0</v>
      </c>
      <c r="D148" s="21" t="n">
        <f aca="false">IF(OR($A148="",D$4=""),0,COUNTIFS(Formulas!$A$2:$A$3001,D$4,Formulas!$B$2:$B$3001,$A148))</f>
        <v>0</v>
      </c>
      <c r="E148" s="21" t="n">
        <f aca="false">IF(OR($A148="",E$4=""),0,COUNTIFS(Formulas!$A$2:$A$3001,E$4,Formulas!$B$2:$B$3001,$A148))</f>
        <v>0</v>
      </c>
      <c r="F148" s="21" t="n">
        <f aca="false">IF(OR($A148="",F$4=""),0,COUNTIFS(Formulas!$A$2:$A$3001,F$4,Formulas!$B$2:$B$3001,$A148))</f>
        <v>0</v>
      </c>
      <c r="G148" s="21" t="n">
        <f aca="false">IF(OR($A148="",G$4=""),0,COUNTIFS(Formulas!$A$2:$A$3001,G$4,Formulas!$B$2:$B$3001,$A148))</f>
        <v>0</v>
      </c>
      <c r="H148" s="21" t="n">
        <f aca="false">IF(OR($A148="",H$4=""),0,COUNTIFS(Formulas!$A$2:$A$3001,H$4,Formulas!$B$2:$B$3001,$A148))</f>
        <v>0</v>
      </c>
      <c r="I148" s="21" t="n">
        <f aca="false">IF(OR($A148="",I$4=""),0,COUNTIFS(Formulas!$A$2:$A$3001,I$4,Formulas!$B$2:$B$3001,$A148))</f>
        <v>0</v>
      </c>
      <c r="J148" s="21" t="n">
        <f aca="false">IF(OR($A148="",J$4=""),0,COUNTIFS(Formulas!$A$2:$A$3001,J$4,Formulas!$B$2:$B$3001,$A148))</f>
        <v>0</v>
      </c>
      <c r="K148" s="21" t="n">
        <f aca="false">IF(OR($A148="",K$4=""),0,COUNTIFS(Formulas!$A$2:$A$3001,K$4,Formulas!$B$2:$B$3001,$A148))</f>
        <v>0</v>
      </c>
      <c r="L148" s="21" t="n">
        <f aca="false">IF(OR($A148="",L$4=""),0,COUNTIFS(Formulas!$A$2:$A$3001,L$4,Formulas!$B$2:$B$3001,$A148))</f>
        <v>0</v>
      </c>
      <c r="M148" s="21" t="n">
        <f aca="false">IF(OR($A148="",M$4=""),0,COUNTIFS(Formulas!$A$2:$A$3001,M$4,Formulas!$B$2:$B$3001,$A148))</f>
        <v>0</v>
      </c>
      <c r="N148" s="21" t="n">
        <f aca="false">IF(OR($A148="",N$4=""),0,COUNTIFS(Formulas!$A$2:$A$3001,N$4,Formulas!$B$2:$B$3001,$A148))</f>
        <v>0</v>
      </c>
      <c r="O148" s="21" t="n">
        <f aca="false">IF(OR($A148="",O$4=""),0,COUNTIFS(Formulas!$A$2:$A$3001,O$4,Formulas!$B$2:$B$3001,$A148))</f>
        <v>0</v>
      </c>
      <c r="P148" s="21" t="n">
        <f aca="false">IF(OR($A148="",P$4=""),0,COUNTIFS(Formulas!$A$2:$A$3001,P$4,Formulas!$B$2:$B$3001,$A148))</f>
        <v>0</v>
      </c>
      <c r="Q148" s="21" t="n">
        <f aca="false">IF(OR($A148="",Q$4=""),0,COUNTIFS(Formulas!$A$2:$A$3001,Q$4,Formulas!$B$2:$B$3001,$A148))</f>
        <v>0</v>
      </c>
      <c r="R148" s="21" t="n">
        <f aca="false">IF(OR($A148="",R$4=""),0,COUNTIFS(Formulas!$A$2:$A$3001,R$4,Formulas!$B$2:$B$3001,$A148))</f>
        <v>0</v>
      </c>
      <c r="S148" s="21" t="n">
        <f aca="false">IF(OR($A148="",S$4=""),0,COUNTIFS(Formulas!$A$2:$A$3001,S$4,Formulas!$B$2:$B$3001,$A148))</f>
        <v>0</v>
      </c>
      <c r="T148" s="21" t="n">
        <f aca="false">IF(OR($A148="",T$4=""),0,COUNTIFS(Formulas!$A$2:$A$3001,T$4,Formulas!$B$2:$B$3001,$A148))</f>
        <v>0</v>
      </c>
      <c r="U148" s="21" t="n">
        <f aca="false">IF(OR($A148="",U$4=""),0,COUNTIFS(Formulas!$A$2:$A$3001,U$4,Formulas!$B$2:$B$3001,$A148))</f>
        <v>0</v>
      </c>
      <c r="V148" s="21" t="n">
        <f aca="false">IF(OR($A148="",V$4=""),0,COUNTIFS(Formulas!$A$2:$A$3001,V$4,Formulas!$B$2:$B$3001,$A148))</f>
        <v>0</v>
      </c>
      <c r="W148" s="21" t="n">
        <f aca="false">IF(OR($A148="",W$4=""),0,COUNTIFS(Formulas!$A$2:$A$3001,W$4,Formulas!$B$2:$B$3001,$A148))</f>
        <v>0</v>
      </c>
      <c r="X148" s="21" t="n">
        <f aca="false">IF(OR($A148="",X$4=""),0,COUNTIFS(Formulas!$A$2:$A$3001,X$4,Formulas!$B$2:$B$3001,$A148))</f>
        <v>0</v>
      </c>
      <c r="Y148" s="21" t="n">
        <f aca="false">IF(OR($A148="",Y$4=""),0,COUNTIFS(Formulas!$A$2:$A$3001,Y$4,Formulas!$B$2:$B$3001,$A148))</f>
        <v>0</v>
      </c>
      <c r="Z148" s="21" t="n">
        <f aca="false">IF(OR($A148="",Z$4=""),0,COUNTIFS(Formulas!$A$2:$A$3001,Z$4,Formulas!$B$2:$B$3001,$A148))</f>
        <v>0</v>
      </c>
      <c r="AA148" s="21" t="n">
        <f aca="false">IF(OR($A148="",AA$4=""),0,COUNTIFS(Formulas!$A$2:$A$3001,AA$4,Formulas!$B$2:$B$3001,$A148))</f>
        <v>0</v>
      </c>
      <c r="AB148" s="21" t="n">
        <f aca="false">IF(OR($A148="",AB$4=""),0,COUNTIFS(Formulas!$A$2:$A$3001,AB$4,Formulas!$B$2:$B$3001,$A148))</f>
        <v>0</v>
      </c>
      <c r="AC148" s="21" t="n">
        <f aca="false">IF(OR($A148="",AC$4=""),0,COUNTIFS(Formulas!$A$2:$A$3001,AC$4,Formulas!$B$2:$B$3001,$A148))</f>
        <v>0</v>
      </c>
      <c r="AD148" s="21" t="n">
        <f aca="false">IF(OR($A148="",AD$4=""),0,COUNTIFS(Formulas!$A$2:$A$3001,AD$4,Formulas!$B$2:$B$3001,$A148))</f>
        <v>0</v>
      </c>
      <c r="AE148" s="21" t="n">
        <f aca="false">IF(OR($A148="",AE$4=""),0,COUNTIFS(Formulas!$A$2:$A$3001,AE$4,Formulas!$B$2:$B$3001,$A148))</f>
        <v>0</v>
      </c>
      <c r="AF148" s="21" t="n">
        <f aca="false">IF(OR($A148="",AF$4=""),0,COUNTIFS(Formulas!$A$2:$A$3001,AF$4,Formulas!$B$2:$B$3001,$A148))</f>
        <v>0</v>
      </c>
      <c r="AG148" s="21" t="n">
        <f aca="false">IF(OR($A148="",AG$4=""),0,COUNTIFS(Formulas!$A$2:$A$3001,AG$4,Formulas!$B$2:$B$3001,$A148))</f>
        <v>0</v>
      </c>
      <c r="AH148" s="21" t="n">
        <f aca="false">IF(OR($A148="",AH$4=""),0,COUNTIFS(Formulas!$A$2:$A$3001,AH$4,Formulas!$B$2:$B$3001,$A148))</f>
        <v>0</v>
      </c>
      <c r="AI148" s="21" t="n">
        <f aca="false">IF(OR($A148="",AI$4=""),0,COUNTIFS(Formulas!$A$2:$A$3001,AI$4,Formulas!$B$2:$B$3001,$A148))</f>
        <v>0</v>
      </c>
      <c r="AJ148" s="21" t="n">
        <f aca="false">IF(OR($A148="",AJ$4=""),0,COUNTIFS(Formulas!$A$2:$A$3001,AJ$4,Formulas!$B$2:$B$3001,$A148))</f>
        <v>0</v>
      </c>
      <c r="AK148" s="21" t="n">
        <f aca="false">IF(OR($A148="",AK$4=""),0,COUNTIFS(Formulas!$A$2:$A$3001,AK$4,Formulas!$B$2:$B$3001,$A148))</f>
        <v>0</v>
      </c>
      <c r="AL148" s="21" t="n">
        <f aca="false">IF(OR($A148="",AL$4=""),0,COUNTIFS(Formulas!$A$2:$A$3001,AL$4,Formulas!$B$2:$B$3001,$A148))</f>
        <v>0</v>
      </c>
      <c r="AM148" s="21" t="n">
        <f aca="false">IF(OR($A148="",AM$4=""),0,COUNTIFS(Formulas!$A$2:$A$3001,AM$4,Formulas!$B$2:$B$3001,$A148))</f>
        <v>0</v>
      </c>
      <c r="AN148" s="21" t="n">
        <f aca="false">IF(OR($A148="",AN$4=""),0,COUNTIFS(Formulas!$A$2:$A$3001,AN$4,Formulas!$B$2:$B$3001,$A148))</f>
        <v>0</v>
      </c>
      <c r="AO148" s="21" t="n">
        <f aca="false">IF(OR($A148="",AO$4=""),0,COUNTIFS(Formulas!$A$2:$A$3001,AO$4,Formulas!$B$2:$B$3001,$A148))</f>
        <v>0</v>
      </c>
      <c r="AP148" s="21" t="n">
        <f aca="false">IF(OR($A148="",AP$4=""),0,COUNTIFS(Formulas!$A$2:$A$3001,AP$4,Formulas!$B$2:$B$3001,$A148))</f>
        <v>0</v>
      </c>
      <c r="AQ148" s="21" t="n">
        <f aca="false">IF(OR($A148="",AQ$4=""),0,COUNTIFS(Formulas!$A$2:$A$3001,AQ$4,Formulas!$B$2:$B$3001,$A148))</f>
        <v>1</v>
      </c>
      <c r="AR148" s="21" t="n">
        <f aca="false">IF(OR($A148="",AR$4=""),0,COUNTIFS(Formulas!$A$2:$A$3001,AR$4,Formulas!$B$2:$B$3001,$A148))</f>
        <v>1</v>
      </c>
      <c r="AS148" s="21" t="n">
        <f aca="false">IF(OR($A148="",AS$4=""),0,COUNTIFS(Formulas!$A$2:$A$3001,AS$4,Formulas!$B$2:$B$3001,$A148))</f>
        <v>0</v>
      </c>
      <c r="AT148" s="21" t="n">
        <f aca="false">IF(OR($A148="",AT$4=""),0,COUNTIFS(Formulas!$A$2:$A$3001,AT$4,Formulas!$B$2:$B$3001,$A148))</f>
        <v>0</v>
      </c>
      <c r="AU148" s="21" t="n">
        <f aca="false">IF(OR($A148="",AU$4=""),0,COUNTIFS(Formulas!$A$2:$A$3001,AU$4,Formulas!$B$2:$B$3001,$A148))</f>
        <v>0</v>
      </c>
      <c r="AV148" s="21" t="n">
        <f aca="false">IF(OR($A148="",AV$4=""),0,COUNTIFS(Formulas!$A$2:$A$3001,AV$4,Formulas!$B$2:$B$3001,$A148))</f>
        <v>0</v>
      </c>
      <c r="AW148" s="21" t="n">
        <f aca="false">IF(OR($A148="",AW$4=""),0,COUNTIFS(Formulas!$A$2:$A$3001,AW$4,Formulas!$B$2:$B$3001,$A148))</f>
        <v>0</v>
      </c>
      <c r="AX148" s="21" t="n">
        <f aca="false">IF(OR($A148="",AX$4=""),0,COUNTIFS(Formulas!$A$2:$A$3001,AX$4,Formulas!$B$2:$B$3001,$A148))</f>
        <v>0</v>
      </c>
      <c r="AY148" s="21" t="n">
        <f aca="false">IF(OR($A148="",AY$4=""),0,COUNTIFS(Formulas!$A$2:$A$3001,AY$4,Formulas!$B$2:$B$3001,$A148))</f>
        <v>0</v>
      </c>
      <c r="AZ148" s="21" t="n">
        <f aca="false">IF(OR($A148="",AZ$4=""),0,COUNTIFS(Formulas!$A$2:$A$3001,AZ$4,Formulas!$B$2:$B$3001,$A148))</f>
        <v>0</v>
      </c>
      <c r="BA148" s="21" t="n">
        <f aca="false">IF(OR($A148="",BA$4=""),0,COUNTIFS(Formulas!$A$2:$A$3001,BA$4,Formulas!$B$2:$B$3001,$A148))</f>
        <v>0</v>
      </c>
      <c r="BB148" s="21" t="n">
        <f aca="false">IF(OR($A148="",BB$4=""),0,COUNTIFS(Formulas!$A$2:$A$3001,BB$4,Formulas!$B$2:$B$3001,$A148))</f>
        <v>0</v>
      </c>
      <c r="BC148" s="21" t="n">
        <f aca="false">IF(OR($A148="",BC$4=""),0,COUNTIFS(Formulas!$A$2:$A$3001,BC$4,Formulas!$B$2:$B$3001,$A148))</f>
        <v>0</v>
      </c>
      <c r="BD148" s="21" t="n">
        <f aca="false">IF(OR($A148="",BD$4=""),0,COUNTIFS(Formulas!$A$2:$A$3001,BD$4,Formulas!$B$2:$B$3001,$A148))</f>
        <v>0</v>
      </c>
      <c r="BE148" s="21" t="n">
        <f aca="false">IF(OR($A148="",BE$4=""),0,COUNTIFS(Formulas!$A$2:$A$3001,BE$4,Formulas!$B$2:$B$3001,$A148))</f>
        <v>0</v>
      </c>
      <c r="BF148" s="21" t="n">
        <f aca="false">IF(OR($A148="",BF$4=""),0,COUNTIFS(Formulas!$A$2:$A$3001,BF$4,Formulas!$B$2:$B$3001,$A148))</f>
        <v>0</v>
      </c>
      <c r="BG148" s="21" t="n">
        <f aca="false">IF(OR($A148="",BG$4=""),0,COUNTIFS(Formulas!$A$2:$A$3001,BG$4,Formulas!$B$2:$B$3001,$A148))</f>
        <v>0</v>
      </c>
      <c r="BH148" s="21" t="n">
        <f aca="false">IF(OR($A148="",BH$4=""),0,COUNTIFS(Formulas!$A$2:$A$3001,BH$4,Formulas!$B$2:$B$3001,$A148))</f>
        <v>0</v>
      </c>
      <c r="BI148" s="21" t="n">
        <f aca="false">IF(OR($A148="",BI$4=""),0,COUNTIFS(Formulas!$A$2:$A$3001,BI$4,Formulas!$B$2:$B$3001,$A148))</f>
        <v>0</v>
      </c>
      <c r="BJ148" s="21" t="n">
        <f aca="false">IF(OR($A148="",BJ$4=""),0,COUNTIFS(Formulas!$A$2:$A$3001,BJ$4,Formulas!$B$2:$B$3001,$A148))</f>
        <v>0</v>
      </c>
      <c r="BK148" s="21" t="n">
        <f aca="false">IF(OR($A148="",BK$4=""),0,COUNTIFS(Formulas!$A$2:$A$3001,BK$4,Formulas!$B$2:$B$3001,$A148))</f>
        <v>0</v>
      </c>
      <c r="BL148" s="21" t="n">
        <f aca="false">IF(OR($A148="",BL$4=""),0,COUNTIFS(Formulas!$A$2:$A$3001,BL$4,Formulas!$B$2:$B$3001,$A148))</f>
        <v>0</v>
      </c>
      <c r="BM148" s="21" t="n">
        <f aca="false">IF(OR($A148="",BM$4=""),0,COUNTIFS(Formulas!$A$2:$A$3001,BM$4,Formulas!$B$2:$B$3001,$A148))</f>
        <v>0</v>
      </c>
      <c r="BN148" s="21" t="n">
        <f aca="false">IF(OR($A148="",BN$4=""),0,COUNTIFS(Formulas!$A$2:$A$3001,BN$4,Formulas!$B$2:$B$3001,$A148))</f>
        <v>0</v>
      </c>
      <c r="BO148" s="21" t="n">
        <f aca="false">IF(OR($A148="",BO$4=""),0,COUNTIFS(Formulas!$A$2:$A$3001,BO$4,Formulas!$B$2:$B$3001,$A148))</f>
        <v>0</v>
      </c>
      <c r="BP148" s="21" t="n">
        <f aca="false">IF(OR($A148="",BP$4=""),0,COUNTIFS(Formulas!$A$2:$A$3001,BP$4,Formulas!$B$2:$B$3001,$A148))</f>
        <v>0</v>
      </c>
      <c r="BQ148" s="21" t="n">
        <f aca="false">IF(OR($A148="",BQ$4=""),0,COUNTIFS(Formulas!$A$2:$A$3001,BQ$4,Formulas!$B$2:$B$3001,$A148))</f>
        <v>0</v>
      </c>
      <c r="BR148" s="21" t="n">
        <f aca="false">IF(OR($A148="",BR$4=""),0,COUNTIFS(Formulas!$A$2:$A$3001,BR$4,Formulas!$B$2:$B$3001,$A148))</f>
        <v>0</v>
      </c>
      <c r="BS148" s="21" t="n">
        <f aca="false">IF(OR($A148="",BS$4=""),0,COUNTIFS(Formulas!$A$2:$A$3001,BS$4,Formulas!$B$2:$B$3001,$A148))</f>
        <v>0</v>
      </c>
      <c r="BT148" s="21" t="n">
        <f aca="false">IF(OR($A148="",BT$4=""),0,COUNTIFS(Formulas!$A$2:$A$3001,BT$4,Formulas!$B$2:$B$3001,$A148))</f>
        <v>0</v>
      </c>
      <c r="BU148" s="21" t="n">
        <f aca="false">IF(OR($A148="",BU$4=""),0,COUNTIFS(Formulas!$A$2:$A$3001,BU$4,Formulas!$B$2:$B$3001,$A148))</f>
        <v>0</v>
      </c>
      <c r="BV148" s="21" t="n">
        <f aca="false">IF(OR($A148="",BV$4=""),0,COUNTIFS(Formulas!$A$2:$A$3001,BV$4,Formulas!$B$2:$B$3001,$A148))</f>
        <v>0</v>
      </c>
      <c r="BW148" s="21" t="n">
        <f aca="false">IF(OR($A148="",BW$4=""),0,COUNTIFS(Formulas!$A$2:$A$3001,BW$4,Formulas!$B$2:$B$3001,$A148))</f>
        <v>0</v>
      </c>
      <c r="BX148" s="21" t="n">
        <f aca="false">IF(OR($A148="",BX$4=""),0,COUNTIFS(Formulas!$A$2:$A$3001,BX$4,Formulas!$B$2:$B$3001,$A148))</f>
        <v>0</v>
      </c>
      <c r="BY148" s="21" t="n">
        <f aca="false">IF(OR($A148="",BY$4=""),0,COUNTIFS(Formulas!$A$2:$A$3001,BY$4,Formulas!$B$2:$B$3001,$A148))</f>
        <v>0</v>
      </c>
      <c r="BZ148" s="21" t="n">
        <f aca="false">IF(OR($A148="",BZ$4=""),0,COUNTIFS(Formulas!$A$2:$A$3001,BZ$4,Formulas!$B$2:$B$3001,$A148))</f>
        <v>0</v>
      </c>
      <c r="CA148" s="21" t="n">
        <f aca="false">IF(OR($A148="",CA$4=""),0,COUNTIFS(Formulas!$A$2:$A$3001,CA$4,Formulas!$B$2:$B$3001,$A148))</f>
        <v>0</v>
      </c>
      <c r="CB148" s="21" t="n">
        <f aca="false">IF(OR($A148="",CB$4=""),0,COUNTIFS(Formulas!$A$2:$A$3001,CB$4,Formulas!$B$2:$B$3001,$A148))</f>
        <v>0</v>
      </c>
      <c r="CC148" s="21" t="n">
        <f aca="false">IF(OR($A148="",CC$4=""),0,COUNTIFS(Formulas!$A$2:$A$3001,CC$4,Formulas!$B$2:$B$3001,$A148))</f>
        <v>0</v>
      </c>
      <c r="CD148" s="21" t="n">
        <f aca="false">IF(OR($A148="",CD$4=""),0,COUNTIFS(Formulas!$A$2:$A$3001,CD$4,Formulas!$B$2:$B$3001,$A148))</f>
        <v>0</v>
      </c>
      <c r="CE148" s="21" t="n">
        <f aca="false">IF(OR($A148="",CE$4=""),0,COUNTIFS(Formulas!$A$2:$A$3001,CE$4,Formulas!$B$2:$B$3001,$A148))</f>
        <v>0</v>
      </c>
      <c r="CF148" s="21" t="n">
        <f aca="false">IF(OR($A148="",CF$4=""),0,COUNTIFS(Formulas!$A$2:$A$3001,CF$4,Formulas!$B$2:$B$3001,$A148))</f>
        <v>0</v>
      </c>
      <c r="CG148" s="21" t="n">
        <f aca="false">IF(OR($A148="",CG$4=""),0,COUNTIFS(Formulas!$A$2:$A$3001,CG$4,Formulas!$B$2:$B$3001,$A148))</f>
        <v>0</v>
      </c>
      <c r="CH148" s="21" t="n">
        <f aca="false">IF(OR($A148="",CH$4=""),0,COUNTIFS(Formulas!$A$2:$A$3001,CH$4,Formulas!$B$2:$B$3001,$A148))</f>
        <v>0</v>
      </c>
      <c r="CI148" s="21" t="n">
        <f aca="false">IF(OR($A148="",CI$4=""),0,COUNTIFS(Formulas!$A$2:$A$3001,CI$4,Formulas!$B$2:$B$3001,$A148))</f>
        <v>0</v>
      </c>
      <c r="CJ148" s="21" t="n">
        <f aca="false">IF(OR($A148="",CJ$4=""),0,COUNTIFS(Formulas!$A$2:$A$3001,CJ$4,Formulas!$B$2:$B$3001,$A148))</f>
        <v>0</v>
      </c>
      <c r="CK148" s="21" t="n">
        <f aca="false">IF(OR($A148="",CK$4=""),0,COUNTIFS(Formulas!$A$2:$A$3001,CK$4,Formulas!$B$2:$B$3001,$A148))</f>
        <v>0</v>
      </c>
      <c r="CL148" s="21" t="n">
        <f aca="false">IF(OR($A148="",CL$4=""),0,COUNTIFS(Formulas!$A$2:$A$3001,CL$4,Formulas!$B$2:$B$3001,$A148))</f>
        <v>0</v>
      </c>
      <c r="CM148" s="21" t="n">
        <f aca="false">IF(OR($A148="",CM$4=""),0,COUNTIFS(Formulas!$A$2:$A$3001,CM$4,Formulas!$B$2:$B$3001,$A148))</f>
        <v>0</v>
      </c>
      <c r="CN148" s="21" t="n">
        <f aca="false">IF(OR($A148="",CN$4=""),0,COUNTIFS(Formulas!$A$2:$A$3001,CN$4,Formulas!$B$2:$B$3001,$A148))</f>
        <v>0</v>
      </c>
      <c r="CO148" s="21" t="n">
        <f aca="false">IF(OR($A148="",CO$4=""),0,COUNTIFS(Formulas!$A$2:$A$3001,CO$4,Formulas!$B$2:$B$3001,$A148))</f>
        <v>0</v>
      </c>
      <c r="CP148" s="21" t="n">
        <f aca="false">IF(OR($A148="",CP$4=""),0,COUNTIFS(Formulas!$A$2:$A$3001,CP$4,Formulas!$B$2:$B$3001,$A148))</f>
        <v>0</v>
      </c>
      <c r="CQ148" s="21" t="n">
        <f aca="false">IF(OR($A148="",CQ$4=""),0,COUNTIFS(Formulas!$A$2:$A$3001,CQ$4,Formulas!$B$2:$B$3001,$A148))</f>
        <v>0</v>
      </c>
      <c r="CR148" s="21" t="n">
        <f aca="false">IF(OR($A148="",CR$4=""),0,COUNTIFS(Formulas!$A$2:$A$3001,CR$4,Formulas!$B$2:$B$3001,$A148))</f>
        <v>0</v>
      </c>
      <c r="CS148" s="21" t="n">
        <f aca="false">IF(OR($A148="",CS$4=""),0,COUNTIFS(Formulas!$A$2:$A$3001,CS$4,Formulas!$B$2:$B$3001,$A148))</f>
        <v>0</v>
      </c>
      <c r="CT148" s="21" t="n">
        <f aca="false">IF(OR($A148="",CT$4=""),0,COUNTIFS(Formulas!$A$2:$A$3001,CT$4,Formulas!$B$2:$B$3001,$A148))</f>
        <v>0</v>
      </c>
      <c r="CU148" s="21" t="n">
        <f aca="false">IF(OR($A148="",CU$4=""),0,COUNTIFS(Formulas!$A$2:$A$3001,CU$4,Formulas!$B$2:$B$3001,$A148))</f>
        <v>0</v>
      </c>
      <c r="CV148" s="21" t="n">
        <f aca="false">IF(OR($A148="",CV$4=""),0,COUNTIFS(Formulas!$A$2:$A$3001,CV$4,Formulas!$B$2:$B$3001,$A148))</f>
        <v>0</v>
      </c>
      <c r="CW148" s="21" t="n">
        <f aca="false">IF(OR($A148="",CW$4=""),0,COUNTIFS(Formulas!$A$2:$A$3001,CW$4,Formulas!$B$2:$B$3001,$A148))</f>
        <v>0</v>
      </c>
      <c r="CX148" s="21" t="n">
        <f aca="false">IF(OR($A148="",CX$4=""),0,COUNTIFS(Formulas!$A$2:$A$3001,CX$4,Formulas!$B$2:$B$3001,$A148))</f>
        <v>0</v>
      </c>
      <c r="CY148" s="21" t="n">
        <f aca="false">IF(OR($A148="",CY$4=""),0,COUNTIFS(Formulas!$A$2:$A$3001,CY$4,Formulas!$B$2:$B$3001,$A148))</f>
        <v>0</v>
      </c>
      <c r="CZ148" s="21" t="n">
        <f aca="false">IF(OR($A148="",CZ$4=""),0,COUNTIFS(Formulas!$A$2:$A$3001,CZ$4,Formulas!$B$2:$B$3001,$A148))</f>
        <v>0</v>
      </c>
      <c r="DA148" s="21" t="n">
        <f aca="false">IF(OR($A148="",DA$4=""),0,COUNTIFS(Formulas!$A$2:$A$3001,DA$4,Formulas!$B$2:$B$3001,$A148))</f>
        <v>0</v>
      </c>
      <c r="DB148" s="21" t="n">
        <f aca="false">IF(OR($A148="",DB$4=""),0,COUNTIFS(Formulas!$A$2:$A$3001,DB$4,Formulas!$B$2:$B$3001,$A148))</f>
        <v>0</v>
      </c>
      <c r="DC148" s="21" t="n">
        <f aca="false">IF(OR($A148="",DC$4=""),0,COUNTIFS(Formulas!$A$2:$A$3001,DC$4,Formulas!$B$2:$B$3001,$A148))</f>
        <v>0</v>
      </c>
      <c r="DD148" s="21" t="n">
        <f aca="false">IF(OR($A148="",DD$4=""),0,COUNTIFS(Formulas!$A$2:$A$3001,DD$4,Formulas!$B$2:$B$3001,$A148))</f>
        <v>0</v>
      </c>
      <c r="DE148" s="21" t="n">
        <f aca="false">IF(OR($A148="",DE$4=""),0,COUNTIFS(Formulas!$A$2:$A$3001,DE$4,Formulas!$B$2:$B$3001,$A148))</f>
        <v>0</v>
      </c>
      <c r="DF148" s="21" t="n">
        <f aca="false">IF(OR($A148="",DF$4=""),0,COUNTIFS(Formulas!$A$2:$A$3001,DF$4,Formulas!$B$2:$B$3001,$A148))</f>
        <v>0</v>
      </c>
      <c r="DG148" s="21" t="n">
        <f aca="false">IF(OR($A148="",DG$4=""),0,COUNTIFS(Formulas!$A$2:$A$3001,DG$4,Formulas!$B$2:$B$3001,$A148))</f>
        <v>0</v>
      </c>
      <c r="DH148" s="21" t="n">
        <f aca="false">IF(OR($A148="",DH$4=""),0,COUNTIFS(Formulas!$A$2:$A$3001,DH$4,Formulas!$B$2:$B$3001,$A148))</f>
        <v>0</v>
      </c>
      <c r="DI148" s="21" t="n">
        <f aca="false">IF(OR($A148="",DI$4=""),0,COUNTIFS(Formulas!$A$2:$A$3001,DI$4,Formulas!$B$2:$B$3001,$A148))</f>
        <v>0</v>
      </c>
      <c r="DJ148" s="21" t="n">
        <f aca="false">IF(OR($A148="",DJ$4=""),0,COUNTIFS(Formulas!$A$2:$A$3001,DJ$4,Formulas!$B$2:$B$3001,$A148))</f>
        <v>0</v>
      </c>
      <c r="DK148" s="21" t="n">
        <f aca="false">IF(OR($A148="",DK$4=""),0,COUNTIFS(Formulas!$A$2:$A$3001,DK$4,Formulas!$B$2:$B$3001,$A148))</f>
        <v>0</v>
      </c>
      <c r="DL148" s="21" t="n">
        <f aca="false">IF(OR($A148="",DL$4=""),0,COUNTIFS(Formulas!$A$2:$A$3001,DL$4,Formulas!$B$2:$B$3001,$A148))</f>
        <v>0</v>
      </c>
      <c r="DM148" s="21" t="n">
        <f aca="false">IF(OR($A148="",DM$4=""),0,COUNTIFS(Formulas!$A$2:$A$3001,DM$4,Formulas!$B$2:$B$3001,$A148))</f>
        <v>0</v>
      </c>
      <c r="DN148" s="21" t="n">
        <f aca="false">IF(OR($A148="",DN$4=""),0,COUNTIFS(Formulas!$A$2:$A$3001,DN$4,Formulas!$B$2:$B$3001,$A148))</f>
        <v>0</v>
      </c>
      <c r="DO148" s="21" t="n">
        <f aca="false">IF(OR($A148="",DO$4=""),0,COUNTIFS(Formulas!$A$2:$A$3001,DO$4,Formulas!$B$2:$B$3001,$A148))</f>
        <v>0</v>
      </c>
      <c r="DP148" s="21" t="n">
        <f aca="false">IF(OR($A148="",DP$4=""),0,COUNTIFS(Formulas!$A$2:$A$3001,DP$4,Formulas!$B$2:$B$3001,$A148))</f>
        <v>0</v>
      </c>
      <c r="DQ148" s="21" t="n">
        <f aca="false">IF(OR($A148="",DQ$4=""),0,COUNTIFS(Formulas!$A$2:$A$3001,DQ$4,Formulas!$B$2:$B$3001,$A148))</f>
        <v>0</v>
      </c>
      <c r="DR148" s="21" t="n">
        <f aca="false">IF(OR($A148="",DR$4=""),0,COUNTIFS(Formulas!$A$2:$A$3001,DR$4,Formulas!$B$2:$B$3001,$A148))</f>
        <v>0</v>
      </c>
      <c r="DS148" s="21" t="n">
        <f aca="false">IF(OR($A148="",DS$4=""),0,COUNTIFS(Formulas!$A$2:$A$3001,DS$4,Formulas!$B$2:$B$3001,$A148))</f>
        <v>0</v>
      </c>
      <c r="DT148" s="21" t="n">
        <f aca="false">IF(OR($A148="",DT$4=""),0,COUNTIFS(Formulas!$A$2:$A$3001,DT$4,Formulas!$B$2:$B$3001,$A148))</f>
        <v>0</v>
      </c>
      <c r="DU148" s="21" t="n">
        <f aca="false">IF(OR($A148="",DU$4=""),0,COUNTIFS(Formulas!$A$2:$A$3001,DU$4,Formulas!$B$2:$B$3001,$A148))</f>
        <v>0</v>
      </c>
      <c r="DV148" s="21" t="n">
        <f aca="false">IF(OR($A148="",DV$4=""),0,COUNTIFS(Formulas!$A$2:$A$3001,DV$4,Formulas!$B$2:$B$3001,$A148))</f>
        <v>0</v>
      </c>
      <c r="DW148" s="21" t="n">
        <f aca="false">IF(OR($A148="",DW$4=""),0,COUNTIFS(Formulas!$A$2:$A$3001,DW$4,Formulas!$B$2:$B$3001,$A148))</f>
        <v>0</v>
      </c>
      <c r="DX148" s="21" t="n">
        <f aca="false">IF(OR($A148="",DX$4=""),0,COUNTIFS(Formulas!$A$2:$A$3001,DX$4,Formulas!$B$2:$B$3001,$A148))</f>
        <v>0</v>
      </c>
      <c r="DY148" s="21" t="n">
        <f aca="false">IF(OR($A148="",DY$4=""),0,COUNTIFS(Formulas!$A$2:$A$3001,DY$4,Formulas!$B$2:$B$3001,$A148))</f>
        <v>0</v>
      </c>
      <c r="DZ148" s="21" t="n">
        <f aca="false">IF(OR($A148="",DZ$4=""),0,COUNTIFS(Formulas!$A$2:$A$3001,DZ$4,Formulas!$B$2:$B$3001,$A148))</f>
        <v>0</v>
      </c>
      <c r="EA148" s="21" t="n">
        <f aca="false">IF(OR($A148="",EA$4=""),0,COUNTIFS(Formulas!$A$2:$A$3001,EA$4,Formulas!$B$2:$B$3001,$A148))</f>
        <v>0</v>
      </c>
      <c r="EB148" s="21" t="n">
        <f aca="false">IF(OR($A148="",EB$4=""),0,COUNTIFS(Formulas!$A$2:$A$3001,EB$4,Formulas!$B$2:$B$3001,$A148))</f>
        <v>0</v>
      </c>
      <c r="EC148" s="21" t="n">
        <f aca="false">IF(OR($A148="",EC$4=""),0,COUNTIFS(Formulas!$A$2:$A$3001,EC$4,Formulas!$B$2:$B$3001,$A148))</f>
        <v>0</v>
      </c>
      <c r="ED148" s="21" t="n">
        <f aca="false">IF(OR($A148="",ED$4=""),0,COUNTIFS(Formulas!$A$2:$A$3001,ED$4,Formulas!$B$2:$B$3001,$A148))</f>
        <v>0</v>
      </c>
      <c r="EE148" s="21" t="n">
        <f aca="false">IF(OR($A148="",EE$4=""),0,COUNTIFS(Formulas!$A$2:$A$3001,EE$4,Formulas!$B$2:$B$3001,$A148))</f>
        <v>0</v>
      </c>
      <c r="EF148" s="21" t="n">
        <f aca="false">IF(OR($A148="",EF$4=""),0,COUNTIFS(Formulas!$A$2:$A$3001,EF$4,Formulas!$B$2:$B$3001,$A148))</f>
        <v>0</v>
      </c>
      <c r="EG148" s="21" t="n">
        <f aca="false">IF(OR($A148="",EG$4=""),0,COUNTIFS(Formulas!$A$2:$A$3001,EG$4,Formulas!$B$2:$B$3001,$A148))</f>
        <v>0</v>
      </c>
      <c r="EH148" s="21" t="n">
        <f aca="false">IF(OR($A148="",EH$4=""),0,COUNTIFS(Formulas!$A$2:$A$3001,EH$4,Formulas!$B$2:$B$3001,$A148))</f>
        <v>0</v>
      </c>
      <c r="EI148" s="21" t="n">
        <f aca="false">IF(OR($A148="",EI$4=""),0,COUNTIFS(Formulas!$A$2:$A$3001,EI$4,Formulas!$B$2:$B$3001,$A148))</f>
        <v>0</v>
      </c>
      <c r="EJ148" s="21" t="n">
        <f aca="false">IF(OR($A148="",EJ$4=""),0,COUNTIFS(Formulas!$A$2:$A$3001,EJ$4,Formulas!$B$2:$B$3001,$A148))</f>
        <v>0</v>
      </c>
      <c r="EK148" s="21" t="n">
        <f aca="false">IF(OR($A148="",EK$4=""),0,COUNTIFS(Formulas!$A$2:$A$3001,EK$4,Formulas!$B$2:$B$3001,$A148))</f>
        <v>0</v>
      </c>
      <c r="EL148" s="21" t="n">
        <f aca="false">IF(OR($A148="",EL$4=""),0,COUNTIFS(Formulas!$A$2:$A$3001,EL$4,Formulas!$B$2:$B$3001,$A148))</f>
        <v>0</v>
      </c>
      <c r="EM148" s="21" t="n">
        <f aca="false">IF(OR($A148="",EM$4=""),0,COUNTIFS(Formulas!$A$2:$A$3001,EM$4,Formulas!$B$2:$B$3001,$A148))</f>
        <v>0</v>
      </c>
      <c r="EN148" s="21" t="n">
        <f aca="false">IF(OR($A148="",EN$4=""),0,COUNTIFS(Formulas!$A$2:$A$3001,EN$4,Formulas!$B$2:$B$3001,$A148))</f>
        <v>0</v>
      </c>
      <c r="EO148" s="21" t="n">
        <f aca="false">IF(OR($A148="",EO$4=""),0,COUNTIFS(Formulas!$A$2:$A$3001,EO$4,Formulas!$B$2:$B$3001,$A148))</f>
        <v>0</v>
      </c>
      <c r="EP148" s="21" t="n">
        <f aca="false">IF(OR($A148="",EP$4=""),0,COUNTIFS(Formulas!$A$2:$A$3001,EP$4,Formulas!$B$2:$B$3001,$A148))</f>
        <v>0</v>
      </c>
      <c r="EQ148" s="21" t="n">
        <f aca="false">IF(OR($A148="",EQ$4=""),0,COUNTIFS(Formulas!$A$2:$A$3001,EQ$4,Formulas!$B$2:$B$3001,$A148))</f>
        <v>0</v>
      </c>
      <c r="ER148" s="21" t="n">
        <f aca="false">IF(OR($A148="",ER$4=""),0,COUNTIFS(Formulas!$A$2:$A$3001,ER$4,Formulas!$B$2:$B$3001,$A148))</f>
        <v>0</v>
      </c>
      <c r="ES148" s="21" t="n">
        <f aca="false">IF(OR($A148="",ES$4=""),0,COUNTIFS(Formulas!$A$2:$A$3001,ES$4,Formulas!$B$2:$B$3001,$A148))</f>
        <v>0</v>
      </c>
      <c r="ET148" s="21" t="n">
        <f aca="false">IF(OR($A148="",ET$4=""),0,COUNTIFS(Formulas!$A$2:$A$3001,ET$4,Formulas!$B$2:$B$3001,$A148))</f>
        <v>0</v>
      </c>
      <c r="EU148" s="21" t="n">
        <f aca="false">IF(OR($A148="",EU$4=""),0,COUNTIFS(Formulas!$A$2:$A$3001,EU$4,Formulas!$B$2:$B$3001,$A148))</f>
        <v>0</v>
      </c>
      <c r="EV148" s="21" t="n">
        <f aca="false">IF(OR($A148="",EV$4=""),0,COUNTIFS(Formulas!$A$2:$A$3001,EV$4,Formulas!$B$2:$B$3001,$A148))</f>
        <v>0</v>
      </c>
    </row>
    <row r="149" customFormat="false" ht="15" hidden="false" customHeight="false" outlineLevel="0" collapsed="false">
      <c r="A149" s="13" t="str">
        <f aca="false">IF(INDEX(Materials!$A$2:$A$301,145)="","",INDEX(Materials!$A$2:$A$301,145))</f>
        <v>Polyethylene Glycol (grade not stated)</v>
      </c>
      <c r="B149" s="19" t="n">
        <f aca="false">IF(A149="","",COUNTIF(C149:EV149,"&gt;0"))</f>
        <v>3</v>
      </c>
      <c r="C149" s="21" t="n">
        <f aca="false">IF(OR($A149="",C$4=""),0,COUNTIFS(Formulas!$A$2:$A$3001,C$4,Formulas!$B$2:$B$3001,$A149))</f>
        <v>0</v>
      </c>
      <c r="D149" s="21" t="n">
        <f aca="false">IF(OR($A149="",D$4=""),0,COUNTIFS(Formulas!$A$2:$A$3001,D$4,Formulas!$B$2:$B$3001,$A149))</f>
        <v>0</v>
      </c>
      <c r="E149" s="21" t="n">
        <f aca="false">IF(OR($A149="",E$4=""),0,COUNTIFS(Formulas!$A$2:$A$3001,E$4,Formulas!$B$2:$B$3001,$A149))</f>
        <v>0</v>
      </c>
      <c r="F149" s="21" t="n">
        <f aca="false">IF(OR($A149="",F$4=""),0,COUNTIFS(Formulas!$A$2:$A$3001,F$4,Formulas!$B$2:$B$3001,$A149))</f>
        <v>0</v>
      </c>
      <c r="G149" s="21" t="n">
        <f aca="false">IF(OR($A149="",G$4=""),0,COUNTIFS(Formulas!$A$2:$A$3001,G$4,Formulas!$B$2:$B$3001,$A149))</f>
        <v>0</v>
      </c>
      <c r="H149" s="21" t="n">
        <f aca="false">IF(OR($A149="",H$4=""),0,COUNTIFS(Formulas!$A$2:$A$3001,H$4,Formulas!$B$2:$B$3001,$A149))</f>
        <v>0</v>
      </c>
      <c r="I149" s="21" t="n">
        <f aca="false">IF(OR($A149="",I$4=""),0,COUNTIFS(Formulas!$A$2:$A$3001,I$4,Formulas!$B$2:$B$3001,$A149))</f>
        <v>0</v>
      </c>
      <c r="J149" s="21" t="n">
        <f aca="false">IF(OR($A149="",J$4=""),0,COUNTIFS(Formulas!$A$2:$A$3001,J$4,Formulas!$B$2:$B$3001,$A149))</f>
        <v>0</v>
      </c>
      <c r="K149" s="21" t="n">
        <f aca="false">IF(OR($A149="",K$4=""),0,COUNTIFS(Formulas!$A$2:$A$3001,K$4,Formulas!$B$2:$B$3001,$A149))</f>
        <v>0</v>
      </c>
      <c r="L149" s="21" t="n">
        <f aca="false">IF(OR($A149="",L$4=""),0,COUNTIFS(Formulas!$A$2:$A$3001,L$4,Formulas!$B$2:$B$3001,$A149))</f>
        <v>0</v>
      </c>
      <c r="M149" s="21" t="n">
        <f aca="false">IF(OR($A149="",M$4=""),0,COUNTIFS(Formulas!$A$2:$A$3001,M$4,Formulas!$B$2:$B$3001,$A149))</f>
        <v>0</v>
      </c>
      <c r="N149" s="21" t="n">
        <f aca="false">IF(OR($A149="",N$4=""),0,COUNTIFS(Formulas!$A$2:$A$3001,N$4,Formulas!$B$2:$B$3001,$A149))</f>
        <v>0</v>
      </c>
      <c r="O149" s="21" t="n">
        <f aca="false">IF(OR($A149="",O$4=""),0,COUNTIFS(Formulas!$A$2:$A$3001,O$4,Formulas!$B$2:$B$3001,$A149))</f>
        <v>0</v>
      </c>
      <c r="P149" s="21" t="n">
        <f aca="false">IF(OR($A149="",P$4=""),0,COUNTIFS(Formulas!$A$2:$A$3001,P$4,Formulas!$B$2:$B$3001,$A149))</f>
        <v>0</v>
      </c>
      <c r="Q149" s="21" t="n">
        <f aca="false">IF(OR($A149="",Q$4=""),0,COUNTIFS(Formulas!$A$2:$A$3001,Q$4,Formulas!$B$2:$B$3001,$A149))</f>
        <v>0</v>
      </c>
      <c r="R149" s="21" t="n">
        <f aca="false">IF(OR($A149="",R$4=""),0,COUNTIFS(Formulas!$A$2:$A$3001,R$4,Formulas!$B$2:$B$3001,$A149))</f>
        <v>0</v>
      </c>
      <c r="S149" s="21" t="n">
        <f aca="false">IF(OR($A149="",S$4=""),0,COUNTIFS(Formulas!$A$2:$A$3001,S$4,Formulas!$B$2:$B$3001,$A149))</f>
        <v>0</v>
      </c>
      <c r="T149" s="21" t="n">
        <f aca="false">IF(OR($A149="",T$4=""),0,COUNTIFS(Formulas!$A$2:$A$3001,T$4,Formulas!$B$2:$B$3001,$A149))</f>
        <v>0</v>
      </c>
      <c r="U149" s="21" t="n">
        <f aca="false">IF(OR($A149="",U$4=""),0,COUNTIFS(Formulas!$A$2:$A$3001,U$4,Formulas!$B$2:$B$3001,$A149))</f>
        <v>0</v>
      </c>
      <c r="V149" s="21" t="n">
        <f aca="false">IF(OR($A149="",V$4=""),0,COUNTIFS(Formulas!$A$2:$A$3001,V$4,Formulas!$B$2:$B$3001,$A149))</f>
        <v>0</v>
      </c>
      <c r="W149" s="21" t="n">
        <f aca="false">IF(OR($A149="",W$4=""),0,COUNTIFS(Formulas!$A$2:$A$3001,W$4,Formulas!$B$2:$B$3001,$A149))</f>
        <v>0</v>
      </c>
      <c r="X149" s="21" t="n">
        <f aca="false">IF(OR($A149="",X$4=""),0,COUNTIFS(Formulas!$A$2:$A$3001,X$4,Formulas!$B$2:$B$3001,$A149))</f>
        <v>0</v>
      </c>
      <c r="Y149" s="21" t="n">
        <f aca="false">IF(OR($A149="",Y$4=""),0,COUNTIFS(Formulas!$A$2:$A$3001,Y$4,Formulas!$B$2:$B$3001,$A149))</f>
        <v>0</v>
      </c>
      <c r="Z149" s="21" t="n">
        <f aca="false">IF(OR($A149="",Z$4=""),0,COUNTIFS(Formulas!$A$2:$A$3001,Z$4,Formulas!$B$2:$B$3001,$A149))</f>
        <v>0</v>
      </c>
      <c r="AA149" s="21" t="n">
        <f aca="false">IF(OR($A149="",AA$4=""),0,COUNTIFS(Formulas!$A$2:$A$3001,AA$4,Formulas!$B$2:$B$3001,$A149))</f>
        <v>0</v>
      </c>
      <c r="AB149" s="21" t="n">
        <f aca="false">IF(OR($A149="",AB$4=""),0,COUNTIFS(Formulas!$A$2:$A$3001,AB$4,Formulas!$B$2:$B$3001,$A149))</f>
        <v>0</v>
      </c>
      <c r="AC149" s="21" t="n">
        <f aca="false">IF(OR($A149="",AC$4=""),0,COUNTIFS(Formulas!$A$2:$A$3001,AC$4,Formulas!$B$2:$B$3001,$A149))</f>
        <v>0</v>
      </c>
      <c r="AD149" s="21" t="n">
        <f aca="false">IF(OR($A149="",AD$4=""),0,COUNTIFS(Formulas!$A$2:$A$3001,AD$4,Formulas!$B$2:$B$3001,$A149))</f>
        <v>0</v>
      </c>
      <c r="AE149" s="21" t="n">
        <f aca="false">IF(OR($A149="",AE$4=""),0,COUNTIFS(Formulas!$A$2:$A$3001,AE$4,Formulas!$B$2:$B$3001,$A149))</f>
        <v>0</v>
      </c>
      <c r="AF149" s="21" t="n">
        <f aca="false">IF(OR($A149="",AF$4=""),0,COUNTIFS(Formulas!$A$2:$A$3001,AF$4,Formulas!$B$2:$B$3001,$A149))</f>
        <v>0</v>
      </c>
      <c r="AG149" s="21" t="n">
        <f aca="false">IF(OR($A149="",AG$4=""),0,COUNTIFS(Formulas!$A$2:$A$3001,AG$4,Formulas!$B$2:$B$3001,$A149))</f>
        <v>0</v>
      </c>
      <c r="AH149" s="21" t="n">
        <f aca="false">IF(OR($A149="",AH$4=""),0,COUNTIFS(Formulas!$A$2:$A$3001,AH$4,Formulas!$B$2:$B$3001,$A149))</f>
        <v>0</v>
      </c>
      <c r="AI149" s="21" t="n">
        <f aca="false">IF(OR($A149="",AI$4=""),0,COUNTIFS(Formulas!$A$2:$A$3001,AI$4,Formulas!$B$2:$B$3001,$A149))</f>
        <v>0</v>
      </c>
      <c r="AJ149" s="21" t="n">
        <f aca="false">IF(OR($A149="",AJ$4=""),0,COUNTIFS(Formulas!$A$2:$A$3001,AJ$4,Formulas!$B$2:$B$3001,$A149))</f>
        <v>0</v>
      </c>
      <c r="AK149" s="21" t="n">
        <f aca="false">IF(OR($A149="",AK$4=""),0,COUNTIFS(Formulas!$A$2:$A$3001,AK$4,Formulas!$B$2:$B$3001,$A149))</f>
        <v>0</v>
      </c>
      <c r="AL149" s="21" t="n">
        <f aca="false">IF(OR($A149="",AL$4=""),0,COUNTIFS(Formulas!$A$2:$A$3001,AL$4,Formulas!$B$2:$B$3001,$A149))</f>
        <v>0</v>
      </c>
      <c r="AM149" s="21" t="n">
        <f aca="false">IF(OR($A149="",AM$4=""),0,COUNTIFS(Formulas!$A$2:$A$3001,AM$4,Formulas!$B$2:$B$3001,$A149))</f>
        <v>0</v>
      </c>
      <c r="AN149" s="21" t="n">
        <f aca="false">IF(OR($A149="",AN$4=""),0,COUNTIFS(Formulas!$A$2:$A$3001,AN$4,Formulas!$B$2:$B$3001,$A149))</f>
        <v>0</v>
      </c>
      <c r="AO149" s="21" t="n">
        <f aca="false">IF(OR($A149="",AO$4=""),0,COUNTIFS(Formulas!$A$2:$A$3001,AO$4,Formulas!$B$2:$B$3001,$A149))</f>
        <v>0</v>
      </c>
      <c r="AP149" s="21" t="n">
        <f aca="false">IF(OR($A149="",AP$4=""),0,COUNTIFS(Formulas!$A$2:$A$3001,AP$4,Formulas!$B$2:$B$3001,$A149))</f>
        <v>0</v>
      </c>
      <c r="AQ149" s="21" t="n">
        <f aca="false">IF(OR($A149="",AQ$4=""),0,COUNTIFS(Formulas!$A$2:$A$3001,AQ$4,Formulas!$B$2:$B$3001,$A149))</f>
        <v>0</v>
      </c>
      <c r="AR149" s="21" t="n">
        <f aca="false">IF(OR($A149="",AR$4=""),0,COUNTIFS(Formulas!$A$2:$A$3001,AR$4,Formulas!$B$2:$B$3001,$A149))</f>
        <v>0</v>
      </c>
      <c r="AS149" s="21" t="n">
        <f aca="false">IF(OR($A149="",AS$4=""),0,COUNTIFS(Formulas!$A$2:$A$3001,AS$4,Formulas!$B$2:$B$3001,$A149))</f>
        <v>0</v>
      </c>
      <c r="AT149" s="21" t="n">
        <f aca="false">IF(OR($A149="",AT$4=""),0,COUNTIFS(Formulas!$A$2:$A$3001,AT$4,Formulas!$B$2:$B$3001,$A149))</f>
        <v>0</v>
      </c>
      <c r="AU149" s="21" t="n">
        <f aca="false">IF(OR($A149="",AU$4=""),0,COUNTIFS(Formulas!$A$2:$A$3001,AU$4,Formulas!$B$2:$B$3001,$A149))</f>
        <v>0</v>
      </c>
      <c r="AV149" s="21" t="n">
        <f aca="false">IF(OR($A149="",AV$4=""),0,COUNTIFS(Formulas!$A$2:$A$3001,AV$4,Formulas!$B$2:$B$3001,$A149))</f>
        <v>0</v>
      </c>
      <c r="AW149" s="21" t="n">
        <f aca="false">IF(OR($A149="",AW$4=""),0,COUNTIFS(Formulas!$A$2:$A$3001,AW$4,Formulas!$B$2:$B$3001,$A149))</f>
        <v>0</v>
      </c>
      <c r="AX149" s="21" t="n">
        <f aca="false">IF(OR($A149="",AX$4=""),0,COUNTIFS(Formulas!$A$2:$A$3001,AX$4,Formulas!$B$2:$B$3001,$A149))</f>
        <v>0</v>
      </c>
      <c r="AY149" s="21" t="n">
        <f aca="false">IF(OR($A149="",AY$4=""),0,COUNTIFS(Formulas!$A$2:$A$3001,AY$4,Formulas!$B$2:$B$3001,$A149))</f>
        <v>0</v>
      </c>
      <c r="AZ149" s="21" t="n">
        <f aca="false">IF(OR($A149="",AZ$4=""),0,COUNTIFS(Formulas!$A$2:$A$3001,AZ$4,Formulas!$B$2:$B$3001,$A149))</f>
        <v>0</v>
      </c>
      <c r="BA149" s="21" t="n">
        <f aca="false">IF(OR($A149="",BA$4=""),0,COUNTIFS(Formulas!$A$2:$A$3001,BA$4,Formulas!$B$2:$B$3001,$A149))</f>
        <v>0</v>
      </c>
      <c r="BB149" s="21" t="n">
        <f aca="false">IF(OR($A149="",BB$4=""),0,COUNTIFS(Formulas!$A$2:$A$3001,BB$4,Formulas!$B$2:$B$3001,$A149))</f>
        <v>0</v>
      </c>
      <c r="BC149" s="21" t="n">
        <f aca="false">IF(OR($A149="",BC$4=""),0,COUNTIFS(Formulas!$A$2:$A$3001,BC$4,Formulas!$B$2:$B$3001,$A149))</f>
        <v>0</v>
      </c>
      <c r="BD149" s="21" t="n">
        <f aca="false">IF(OR($A149="",BD$4=""),0,COUNTIFS(Formulas!$A$2:$A$3001,BD$4,Formulas!$B$2:$B$3001,$A149))</f>
        <v>0</v>
      </c>
      <c r="BE149" s="21" t="n">
        <f aca="false">IF(OR($A149="",BE$4=""),0,COUNTIFS(Formulas!$A$2:$A$3001,BE$4,Formulas!$B$2:$B$3001,$A149))</f>
        <v>0</v>
      </c>
      <c r="BF149" s="21" t="n">
        <f aca="false">IF(OR($A149="",BF$4=""),0,COUNTIFS(Formulas!$A$2:$A$3001,BF$4,Formulas!$B$2:$B$3001,$A149))</f>
        <v>0</v>
      </c>
      <c r="BG149" s="21" t="n">
        <f aca="false">IF(OR($A149="",BG$4=""),0,COUNTIFS(Formulas!$A$2:$A$3001,BG$4,Formulas!$B$2:$B$3001,$A149))</f>
        <v>0</v>
      </c>
      <c r="BH149" s="21" t="n">
        <f aca="false">IF(OR($A149="",BH$4=""),0,COUNTIFS(Formulas!$A$2:$A$3001,BH$4,Formulas!$B$2:$B$3001,$A149))</f>
        <v>0</v>
      </c>
      <c r="BI149" s="21" t="n">
        <f aca="false">IF(OR($A149="",BI$4=""),0,COUNTIFS(Formulas!$A$2:$A$3001,BI$4,Formulas!$B$2:$B$3001,$A149))</f>
        <v>0</v>
      </c>
      <c r="BJ149" s="21" t="n">
        <f aca="false">IF(OR($A149="",BJ$4=""),0,COUNTIFS(Formulas!$A$2:$A$3001,BJ$4,Formulas!$B$2:$B$3001,$A149))</f>
        <v>0</v>
      </c>
      <c r="BK149" s="21" t="n">
        <f aca="false">IF(OR($A149="",BK$4=""),0,COUNTIFS(Formulas!$A$2:$A$3001,BK$4,Formulas!$B$2:$B$3001,$A149))</f>
        <v>0</v>
      </c>
      <c r="BL149" s="21" t="n">
        <f aca="false">IF(OR($A149="",BL$4=""),0,COUNTIFS(Formulas!$A$2:$A$3001,BL$4,Formulas!$B$2:$B$3001,$A149))</f>
        <v>0</v>
      </c>
      <c r="BM149" s="21" t="n">
        <f aca="false">IF(OR($A149="",BM$4=""),0,COUNTIFS(Formulas!$A$2:$A$3001,BM$4,Formulas!$B$2:$B$3001,$A149))</f>
        <v>0</v>
      </c>
      <c r="BN149" s="21" t="n">
        <f aca="false">IF(OR($A149="",BN$4=""),0,COUNTIFS(Formulas!$A$2:$A$3001,BN$4,Formulas!$B$2:$B$3001,$A149))</f>
        <v>0</v>
      </c>
      <c r="BO149" s="21" t="n">
        <f aca="false">IF(OR($A149="",BO$4=""),0,COUNTIFS(Formulas!$A$2:$A$3001,BO$4,Formulas!$B$2:$B$3001,$A149))</f>
        <v>0</v>
      </c>
      <c r="BP149" s="21" t="n">
        <f aca="false">IF(OR($A149="",BP$4=""),0,COUNTIFS(Formulas!$A$2:$A$3001,BP$4,Formulas!$B$2:$B$3001,$A149))</f>
        <v>0</v>
      </c>
      <c r="BQ149" s="21" t="n">
        <f aca="false">IF(OR($A149="",BQ$4=""),0,COUNTIFS(Formulas!$A$2:$A$3001,BQ$4,Formulas!$B$2:$B$3001,$A149))</f>
        <v>0</v>
      </c>
      <c r="BR149" s="21" t="n">
        <f aca="false">IF(OR($A149="",BR$4=""),0,COUNTIFS(Formulas!$A$2:$A$3001,BR$4,Formulas!$B$2:$B$3001,$A149))</f>
        <v>0</v>
      </c>
      <c r="BS149" s="21" t="n">
        <f aca="false">IF(OR($A149="",BS$4=""),0,COUNTIFS(Formulas!$A$2:$A$3001,BS$4,Formulas!$B$2:$B$3001,$A149))</f>
        <v>0</v>
      </c>
      <c r="BT149" s="21" t="n">
        <f aca="false">IF(OR($A149="",BT$4=""),0,COUNTIFS(Formulas!$A$2:$A$3001,BT$4,Formulas!$B$2:$B$3001,$A149))</f>
        <v>0</v>
      </c>
      <c r="BU149" s="21" t="n">
        <f aca="false">IF(OR($A149="",BU$4=""),0,COUNTIFS(Formulas!$A$2:$A$3001,BU$4,Formulas!$B$2:$B$3001,$A149))</f>
        <v>0</v>
      </c>
      <c r="BV149" s="21" t="n">
        <f aca="false">IF(OR($A149="",BV$4=""),0,COUNTIFS(Formulas!$A$2:$A$3001,BV$4,Formulas!$B$2:$B$3001,$A149))</f>
        <v>0</v>
      </c>
      <c r="BW149" s="21" t="n">
        <f aca="false">IF(OR($A149="",BW$4=""),0,COUNTIFS(Formulas!$A$2:$A$3001,BW$4,Formulas!$B$2:$B$3001,$A149))</f>
        <v>0</v>
      </c>
      <c r="BX149" s="21" t="n">
        <f aca="false">IF(OR($A149="",BX$4=""),0,COUNTIFS(Formulas!$A$2:$A$3001,BX$4,Formulas!$B$2:$B$3001,$A149))</f>
        <v>0</v>
      </c>
      <c r="BY149" s="21" t="n">
        <f aca="false">IF(OR($A149="",BY$4=""),0,COUNTIFS(Formulas!$A$2:$A$3001,BY$4,Formulas!$B$2:$B$3001,$A149))</f>
        <v>0</v>
      </c>
      <c r="BZ149" s="21" t="n">
        <f aca="false">IF(OR($A149="",BZ$4=""),0,COUNTIFS(Formulas!$A$2:$A$3001,BZ$4,Formulas!$B$2:$B$3001,$A149))</f>
        <v>0</v>
      </c>
      <c r="CA149" s="21" t="n">
        <f aca="false">IF(OR($A149="",CA$4=""),0,COUNTIFS(Formulas!$A$2:$A$3001,CA$4,Formulas!$B$2:$B$3001,$A149))</f>
        <v>0</v>
      </c>
      <c r="CB149" s="21" t="n">
        <f aca="false">IF(OR($A149="",CB$4=""),0,COUNTIFS(Formulas!$A$2:$A$3001,CB$4,Formulas!$B$2:$B$3001,$A149))</f>
        <v>0</v>
      </c>
      <c r="CC149" s="21" t="n">
        <f aca="false">IF(OR($A149="",CC$4=""),0,COUNTIFS(Formulas!$A$2:$A$3001,CC$4,Formulas!$B$2:$B$3001,$A149))</f>
        <v>0</v>
      </c>
      <c r="CD149" s="21" t="n">
        <f aca="false">IF(OR($A149="",CD$4=""),0,COUNTIFS(Formulas!$A$2:$A$3001,CD$4,Formulas!$B$2:$B$3001,$A149))</f>
        <v>0</v>
      </c>
      <c r="CE149" s="21" t="n">
        <f aca="false">IF(OR($A149="",CE$4=""),0,COUNTIFS(Formulas!$A$2:$A$3001,CE$4,Formulas!$B$2:$B$3001,$A149))</f>
        <v>1</v>
      </c>
      <c r="CF149" s="21" t="n">
        <f aca="false">IF(OR($A149="",CF$4=""),0,COUNTIFS(Formulas!$A$2:$A$3001,CF$4,Formulas!$B$2:$B$3001,$A149))</f>
        <v>0</v>
      </c>
      <c r="CG149" s="21" t="n">
        <f aca="false">IF(OR($A149="",CG$4=""),0,COUNTIFS(Formulas!$A$2:$A$3001,CG$4,Formulas!$B$2:$B$3001,$A149))</f>
        <v>0</v>
      </c>
      <c r="CH149" s="21" t="n">
        <f aca="false">IF(OR($A149="",CH$4=""),0,COUNTIFS(Formulas!$A$2:$A$3001,CH$4,Formulas!$B$2:$B$3001,$A149))</f>
        <v>0</v>
      </c>
      <c r="CI149" s="21" t="n">
        <f aca="false">IF(OR($A149="",CI$4=""),0,COUNTIFS(Formulas!$A$2:$A$3001,CI$4,Formulas!$B$2:$B$3001,$A149))</f>
        <v>0</v>
      </c>
      <c r="CJ149" s="21" t="n">
        <f aca="false">IF(OR($A149="",CJ$4=""),0,COUNTIFS(Formulas!$A$2:$A$3001,CJ$4,Formulas!$B$2:$B$3001,$A149))</f>
        <v>0</v>
      </c>
      <c r="CK149" s="21" t="n">
        <f aca="false">IF(OR($A149="",CK$4=""),0,COUNTIFS(Formulas!$A$2:$A$3001,CK$4,Formulas!$B$2:$B$3001,$A149))</f>
        <v>0</v>
      </c>
      <c r="CL149" s="21" t="n">
        <f aca="false">IF(OR($A149="",CL$4=""),0,COUNTIFS(Formulas!$A$2:$A$3001,CL$4,Formulas!$B$2:$B$3001,$A149))</f>
        <v>0</v>
      </c>
      <c r="CM149" s="21" t="n">
        <f aca="false">IF(OR($A149="",CM$4=""),0,COUNTIFS(Formulas!$A$2:$A$3001,CM$4,Formulas!$B$2:$B$3001,$A149))</f>
        <v>0</v>
      </c>
      <c r="CN149" s="21" t="n">
        <f aca="false">IF(OR($A149="",CN$4=""),0,COUNTIFS(Formulas!$A$2:$A$3001,CN$4,Formulas!$B$2:$B$3001,$A149))</f>
        <v>0</v>
      </c>
      <c r="CO149" s="21" t="n">
        <f aca="false">IF(OR($A149="",CO$4=""),0,COUNTIFS(Formulas!$A$2:$A$3001,CO$4,Formulas!$B$2:$B$3001,$A149))</f>
        <v>0</v>
      </c>
      <c r="CP149" s="21" t="n">
        <f aca="false">IF(OR($A149="",CP$4=""),0,COUNTIFS(Formulas!$A$2:$A$3001,CP$4,Formulas!$B$2:$B$3001,$A149))</f>
        <v>1</v>
      </c>
      <c r="CQ149" s="21" t="n">
        <f aca="false">IF(OR($A149="",CQ$4=""),0,COUNTIFS(Formulas!$A$2:$A$3001,CQ$4,Formulas!$B$2:$B$3001,$A149))</f>
        <v>1</v>
      </c>
      <c r="CR149" s="21" t="n">
        <f aca="false">IF(OR($A149="",CR$4=""),0,COUNTIFS(Formulas!$A$2:$A$3001,CR$4,Formulas!$B$2:$B$3001,$A149))</f>
        <v>0</v>
      </c>
      <c r="CS149" s="21" t="n">
        <f aca="false">IF(OR($A149="",CS$4=""),0,COUNTIFS(Formulas!$A$2:$A$3001,CS$4,Formulas!$B$2:$B$3001,$A149))</f>
        <v>0</v>
      </c>
      <c r="CT149" s="21" t="n">
        <f aca="false">IF(OR($A149="",CT$4=""),0,COUNTIFS(Formulas!$A$2:$A$3001,CT$4,Formulas!$B$2:$B$3001,$A149))</f>
        <v>0</v>
      </c>
      <c r="CU149" s="21" t="n">
        <f aca="false">IF(OR($A149="",CU$4=""),0,COUNTIFS(Formulas!$A$2:$A$3001,CU$4,Formulas!$B$2:$B$3001,$A149))</f>
        <v>0</v>
      </c>
      <c r="CV149" s="21" t="n">
        <f aca="false">IF(OR($A149="",CV$4=""),0,COUNTIFS(Formulas!$A$2:$A$3001,CV$4,Formulas!$B$2:$B$3001,$A149))</f>
        <v>0</v>
      </c>
      <c r="CW149" s="21" t="n">
        <f aca="false">IF(OR($A149="",CW$4=""),0,COUNTIFS(Formulas!$A$2:$A$3001,CW$4,Formulas!$B$2:$B$3001,$A149))</f>
        <v>0</v>
      </c>
      <c r="CX149" s="21" t="n">
        <f aca="false">IF(OR($A149="",CX$4=""),0,COUNTIFS(Formulas!$A$2:$A$3001,CX$4,Formulas!$B$2:$B$3001,$A149))</f>
        <v>0</v>
      </c>
      <c r="CY149" s="21" t="n">
        <f aca="false">IF(OR($A149="",CY$4=""),0,COUNTIFS(Formulas!$A$2:$A$3001,CY$4,Formulas!$B$2:$B$3001,$A149))</f>
        <v>0</v>
      </c>
      <c r="CZ149" s="21" t="n">
        <f aca="false">IF(OR($A149="",CZ$4=""),0,COUNTIFS(Formulas!$A$2:$A$3001,CZ$4,Formulas!$B$2:$B$3001,$A149))</f>
        <v>0</v>
      </c>
      <c r="DA149" s="21" t="n">
        <f aca="false">IF(OR($A149="",DA$4=""),0,COUNTIFS(Formulas!$A$2:$A$3001,DA$4,Formulas!$B$2:$B$3001,$A149))</f>
        <v>0</v>
      </c>
      <c r="DB149" s="21" t="n">
        <f aca="false">IF(OR($A149="",DB$4=""),0,COUNTIFS(Formulas!$A$2:$A$3001,DB$4,Formulas!$B$2:$B$3001,$A149))</f>
        <v>0</v>
      </c>
      <c r="DC149" s="21" t="n">
        <f aca="false">IF(OR($A149="",DC$4=""),0,COUNTIFS(Formulas!$A$2:$A$3001,DC$4,Formulas!$B$2:$B$3001,$A149))</f>
        <v>0</v>
      </c>
      <c r="DD149" s="21" t="n">
        <f aca="false">IF(OR($A149="",DD$4=""),0,COUNTIFS(Formulas!$A$2:$A$3001,DD$4,Formulas!$B$2:$B$3001,$A149))</f>
        <v>0</v>
      </c>
      <c r="DE149" s="21" t="n">
        <f aca="false">IF(OR($A149="",DE$4=""),0,COUNTIFS(Formulas!$A$2:$A$3001,DE$4,Formulas!$B$2:$B$3001,$A149))</f>
        <v>0</v>
      </c>
      <c r="DF149" s="21" t="n">
        <f aca="false">IF(OR($A149="",DF$4=""),0,COUNTIFS(Formulas!$A$2:$A$3001,DF$4,Formulas!$B$2:$B$3001,$A149))</f>
        <v>0</v>
      </c>
      <c r="DG149" s="21" t="n">
        <f aca="false">IF(OR($A149="",DG$4=""),0,COUNTIFS(Formulas!$A$2:$A$3001,DG$4,Formulas!$B$2:$B$3001,$A149))</f>
        <v>0</v>
      </c>
      <c r="DH149" s="21" t="n">
        <f aca="false">IF(OR($A149="",DH$4=""),0,COUNTIFS(Formulas!$A$2:$A$3001,DH$4,Formulas!$B$2:$B$3001,$A149))</f>
        <v>0</v>
      </c>
      <c r="DI149" s="21" t="n">
        <f aca="false">IF(OR($A149="",DI$4=""),0,COUNTIFS(Formulas!$A$2:$A$3001,DI$4,Formulas!$B$2:$B$3001,$A149))</f>
        <v>0</v>
      </c>
      <c r="DJ149" s="21" t="n">
        <f aca="false">IF(OR($A149="",DJ$4=""),0,COUNTIFS(Formulas!$A$2:$A$3001,DJ$4,Formulas!$B$2:$B$3001,$A149))</f>
        <v>0</v>
      </c>
      <c r="DK149" s="21" t="n">
        <f aca="false">IF(OR($A149="",DK$4=""),0,COUNTIFS(Formulas!$A$2:$A$3001,DK$4,Formulas!$B$2:$B$3001,$A149))</f>
        <v>0</v>
      </c>
      <c r="DL149" s="21" t="n">
        <f aca="false">IF(OR($A149="",DL$4=""),0,COUNTIFS(Formulas!$A$2:$A$3001,DL$4,Formulas!$B$2:$B$3001,$A149))</f>
        <v>0</v>
      </c>
      <c r="DM149" s="21" t="n">
        <f aca="false">IF(OR($A149="",DM$4=""),0,COUNTIFS(Formulas!$A$2:$A$3001,DM$4,Formulas!$B$2:$B$3001,$A149))</f>
        <v>0</v>
      </c>
      <c r="DN149" s="21" t="n">
        <f aca="false">IF(OR($A149="",DN$4=""),0,COUNTIFS(Formulas!$A$2:$A$3001,DN$4,Formulas!$B$2:$B$3001,$A149))</f>
        <v>0</v>
      </c>
      <c r="DO149" s="21" t="n">
        <f aca="false">IF(OR($A149="",DO$4=""),0,COUNTIFS(Formulas!$A$2:$A$3001,DO$4,Formulas!$B$2:$B$3001,$A149))</f>
        <v>0</v>
      </c>
      <c r="DP149" s="21" t="n">
        <f aca="false">IF(OR($A149="",DP$4=""),0,COUNTIFS(Formulas!$A$2:$A$3001,DP$4,Formulas!$B$2:$B$3001,$A149))</f>
        <v>0</v>
      </c>
      <c r="DQ149" s="21" t="n">
        <f aca="false">IF(OR($A149="",DQ$4=""),0,COUNTIFS(Formulas!$A$2:$A$3001,DQ$4,Formulas!$B$2:$B$3001,$A149))</f>
        <v>0</v>
      </c>
      <c r="DR149" s="21" t="n">
        <f aca="false">IF(OR($A149="",DR$4=""),0,COUNTIFS(Formulas!$A$2:$A$3001,DR$4,Formulas!$B$2:$B$3001,$A149))</f>
        <v>0</v>
      </c>
      <c r="DS149" s="21" t="n">
        <f aca="false">IF(OR($A149="",DS$4=""),0,COUNTIFS(Formulas!$A$2:$A$3001,DS$4,Formulas!$B$2:$B$3001,$A149))</f>
        <v>0</v>
      </c>
      <c r="DT149" s="21" t="n">
        <f aca="false">IF(OR($A149="",DT$4=""),0,COUNTIFS(Formulas!$A$2:$A$3001,DT$4,Formulas!$B$2:$B$3001,$A149))</f>
        <v>0</v>
      </c>
      <c r="DU149" s="21" t="n">
        <f aca="false">IF(OR($A149="",DU$4=""),0,COUNTIFS(Formulas!$A$2:$A$3001,DU$4,Formulas!$B$2:$B$3001,$A149))</f>
        <v>0</v>
      </c>
      <c r="DV149" s="21" t="n">
        <f aca="false">IF(OR($A149="",DV$4=""),0,COUNTIFS(Formulas!$A$2:$A$3001,DV$4,Formulas!$B$2:$B$3001,$A149))</f>
        <v>0</v>
      </c>
      <c r="DW149" s="21" t="n">
        <f aca="false">IF(OR($A149="",DW$4=""),0,COUNTIFS(Formulas!$A$2:$A$3001,DW$4,Formulas!$B$2:$B$3001,$A149))</f>
        <v>0</v>
      </c>
      <c r="DX149" s="21" t="n">
        <f aca="false">IF(OR($A149="",DX$4=""),0,COUNTIFS(Formulas!$A$2:$A$3001,DX$4,Formulas!$B$2:$B$3001,$A149))</f>
        <v>0</v>
      </c>
      <c r="DY149" s="21" t="n">
        <f aca="false">IF(OR($A149="",DY$4=""),0,COUNTIFS(Formulas!$A$2:$A$3001,DY$4,Formulas!$B$2:$B$3001,$A149))</f>
        <v>0</v>
      </c>
      <c r="DZ149" s="21" t="n">
        <f aca="false">IF(OR($A149="",DZ$4=""),0,COUNTIFS(Formulas!$A$2:$A$3001,DZ$4,Formulas!$B$2:$B$3001,$A149))</f>
        <v>0</v>
      </c>
      <c r="EA149" s="21" t="n">
        <f aca="false">IF(OR($A149="",EA$4=""),0,COUNTIFS(Formulas!$A$2:$A$3001,EA$4,Formulas!$B$2:$B$3001,$A149))</f>
        <v>0</v>
      </c>
      <c r="EB149" s="21" t="n">
        <f aca="false">IF(OR($A149="",EB$4=""),0,COUNTIFS(Formulas!$A$2:$A$3001,EB$4,Formulas!$B$2:$B$3001,$A149))</f>
        <v>0</v>
      </c>
      <c r="EC149" s="21" t="n">
        <f aca="false">IF(OR($A149="",EC$4=""),0,COUNTIFS(Formulas!$A$2:$A$3001,EC$4,Formulas!$B$2:$B$3001,$A149))</f>
        <v>0</v>
      </c>
      <c r="ED149" s="21" t="n">
        <f aca="false">IF(OR($A149="",ED$4=""),0,COUNTIFS(Formulas!$A$2:$A$3001,ED$4,Formulas!$B$2:$B$3001,$A149))</f>
        <v>0</v>
      </c>
      <c r="EE149" s="21" t="n">
        <f aca="false">IF(OR($A149="",EE$4=""),0,COUNTIFS(Formulas!$A$2:$A$3001,EE$4,Formulas!$B$2:$B$3001,$A149))</f>
        <v>0</v>
      </c>
      <c r="EF149" s="21" t="n">
        <f aca="false">IF(OR($A149="",EF$4=""),0,COUNTIFS(Formulas!$A$2:$A$3001,EF$4,Formulas!$B$2:$B$3001,$A149))</f>
        <v>0</v>
      </c>
      <c r="EG149" s="21" t="n">
        <f aca="false">IF(OR($A149="",EG$4=""),0,COUNTIFS(Formulas!$A$2:$A$3001,EG$4,Formulas!$B$2:$B$3001,$A149))</f>
        <v>0</v>
      </c>
      <c r="EH149" s="21" t="n">
        <f aca="false">IF(OR($A149="",EH$4=""),0,COUNTIFS(Formulas!$A$2:$A$3001,EH$4,Formulas!$B$2:$B$3001,$A149))</f>
        <v>0</v>
      </c>
      <c r="EI149" s="21" t="n">
        <f aca="false">IF(OR($A149="",EI$4=""),0,COUNTIFS(Formulas!$A$2:$A$3001,EI$4,Formulas!$B$2:$B$3001,$A149))</f>
        <v>0</v>
      </c>
      <c r="EJ149" s="21" t="n">
        <f aca="false">IF(OR($A149="",EJ$4=""),0,COUNTIFS(Formulas!$A$2:$A$3001,EJ$4,Formulas!$B$2:$B$3001,$A149))</f>
        <v>0</v>
      </c>
      <c r="EK149" s="21" t="n">
        <f aca="false">IF(OR($A149="",EK$4=""),0,COUNTIFS(Formulas!$A$2:$A$3001,EK$4,Formulas!$B$2:$B$3001,$A149))</f>
        <v>0</v>
      </c>
      <c r="EL149" s="21" t="n">
        <f aca="false">IF(OR($A149="",EL$4=""),0,COUNTIFS(Formulas!$A$2:$A$3001,EL$4,Formulas!$B$2:$B$3001,$A149))</f>
        <v>0</v>
      </c>
      <c r="EM149" s="21" t="n">
        <f aca="false">IF(OR($A149="",EM$4=""),0,COUNTIFS(Formulas!$A$2:$A$3001,EM$4,Formulas!$B$2:$B$3001,$A149))</f>
        <v>0</v>
      </c>
      <c r="EN149" s="21" t="n">
        <f aca="false">IF(OR($A149="",EN$4=""),0,COUNTIFS(Formulas!$A$2:$A$3001,EN$4,Formulas!$B$2:$B$3001,$A149))</f>
        <v>0</v>
      </c>
      <c r="EO149" s="21" t="n">
        <f aca="false">IF(OR($A149="",EO$4=""),0,COUNTIFS(Formulas!$A$2:$A$3001,EO$4,Formulas!$B$2:$B$3001,$A149))</f>
        <v>0</v>
      </c>
      <c r="EP149" s="21" t="n">
        <f aca="false">IF(OR($A149="",EP$4=""),0,COUNTIFS(Formulas!$A$2:$A$3001,EP$4,Formulas!$B$2:$B$3001,$A149))</f>
        <v>0</v>
      </c>
      <c r="EQ149" s="21" t="n">
        <f aca="false">IF(OR($A149="",EQ$4=""),0,COUNTIFS(Formulas!$A$2:$A$3001,EQ$4,Formulas!$B$2:$B$3001,$A149))</f>
        <v>0</v>
      </c>
      <c r="ER149" s="21" t="n">
        <f aca="false">IF(OR($A149="",ER$4=""),0,COUNTIFS(Formulas!$A$2:$A$3001,ER$4,Formulas!$B$2:$B$3001,$A149))</f>
        <v>0</v>
      </c>
      <c r="ES149" s="21" t="n">
        <f aca="false">IF(OR($A149="",ES$4=""),0,COUNTIFS(Formulas!$A$2:$A$3001,ES$4,Formulas!$B$2:$B$3001,$A149))</f>
        <v>0</v>
      </c>
      <c r="ET149" s="21" t="n">
        <f aca="false">IF(OR($A149="",ET$4=""),0,COUNTIFS(Formulas!$A$2:$A$3001,ET$4,Formulas!$B$2:$B$3001,$A149))</f>
        <v>0</v>
      </c>
      <c r="EU149" s="21" t="n">
        <f aca="false">IF(OR($A149="",EU$4=""),0,COUNTIFS(Formulas!$A$2:$A$3001,EU$4,Formulas!$B$2:$B$3001,$A149))</f>
        <v>0</v>
      </c>
      <c r="EV149" s="21" t="n">
        <f aca="false">IF(OR($A149="",EV$4=""),0,COUNTIFS(Formulas!$A$2:$A$3001,EV$4,Formulas!$B$2:$B$3001,$A149))</f>
        <v>0</v>
      </c>
    </row>
    <row r="150" customFormat="false" ht="15" hidden="false" customHeight="false" outlineLevel="0" collapsed="false">
      <c r="A150" s="13" t="str">
        <f aca="false">IF(INDEX(Materials!$A$2:$A$301,146)="","",INDEX(Materials!$A$2:$A$301,146))</f>
        <v>Polyethylene Glycol 4000 (PEG 4000)</v>
      </c>
      <c r="B150" s="19" t="n">
        <f aca="false">IF(A150="","",COUNTIF(C150:EV150,"&gt;0"))</f>
        <v>54</v>
      </c>
      <c r="C150" s="21" t="n">
        <f aca="false">IF(OR($A150="",C$4=""),0,COUNTIFS(Formulas!$A$2:$A$3001,C$4,Formulas!$B$2:$B$3001,$A150))</f>
        <v>1</v>
      </c>
      <c r="D150" s="21" t="n">
        <f aca="false">IF(OR($A150="",D$4=""),0,COUNTIFS(Formulas!$A$2:$A$3001,D$4,Formulas!$B$2:$B$3001,$A150))</f>
        <v>1</v>
      </c>
      <c r="E150" s="21" t="n">
        <f aca="false">IF(OR($A150="",E$4=""),0,COUNTIFS(Formulas!$A$2:$A$3001,E$4,Formulas!$B$2:$B$3001,$A150))</f>
        <v>1</v>
      </c>
      <c r="F150" s="21" t="n">
        <f aca="false">IF(OR($A150="",F$4=""),0,COUNTIFS(Formulas!$A$2:$A$3001,F$4,Formulas!$B$2:$B$3001,$A150))</f>
        <v>1</v>
      </c>
      <c r="G150" s="21" t="n">
        <f aca="false">IF(OR($A150="",G$4=""),0,COUNTIFS(Formulas!$A$2:$A$3001,G$4,Formulas!$B$2:$B$3001,$A150))</f>
        <v>1</v>
      </c>
      <c r="H150" s="21" t="n">
        <f aca="false">IF(OR($A150="",H$4=""),0,COUNTIFS(Formulas!$A$2:$A$3001,H$4,Formulas!$B$2:$B$3001,$A150))</f>
        <v>1</v>
      </c>
      <c r="I150" s="21" t="n">
        <f aca="false">IF(OR($A150="",I$4=""),0,COUNTIFS(Formulas!$A$2:$A$3001,I$4,Formulas!$B$2:$B$3001,$A150))</f>
        <v>1</v>
      </c>
      <c r="J150" s="21" t="n">
        <f aca="false">IF(OR($A150="",J$4=""),0,COUNTIFS(Formulas!$A$2:$A$3001,J$4,Formulas!$B$2:$B$3001,$A150))</f>
        <v>1</v>
      </c>
      <c r="K150" s="21" t="n">
        <f aca="false">IF(OR($A150="",K$4=""),0,COUNTIFS(Formulas!$A$2:$A$3001,K$4,Formulas!$B$2:$B$3001,$A150))</f>
        <v>0</v>
      </c>
      <c r="L150" s="21" t="n">
        <f aca="false">IF(OR($A150="",L$4=""),0,COUNTIFS(Formulas!$A$2:$A$3001,L$4,Formulas!$B$2:$B$3001,$A150))</f>
        <v>0</v>
      </c>
      <c r="M150" s="21" t="n">
        <f aca="false">IF(OR($A150="",M$4=""),0,COUNTIFS(Formulas!$A$2:$A$3001,M$4,Formulas!$B$2:$B$3001,$A150))</f>
        <v>0</v>
      </c>
      <c r="N150" s="21" t="n">
        <f aca="false">IF(OR($A150="",N$4=""),0,COUNTIFS(Formulas!$A$2:$A$3001,N$4,Formulas!$B$2:$B$3001,$A150))</f>
        <v>0</v>
      </c>
      <c r="O150" s="21" t="n">
        <f aca="false">IF(OR($A150="",O$4=""),0,COUNTIFS(Formulas!$A$2:$A$3001,O$4,Formulas!$B$2:$B$3001,$A150))</f>
        <v>0</v>
      </c>
      <c r="P150" s="21" t="n">
        <f aca="false">IF(OR($A150="",P$4=""),0,COUNTIFS(Formulas!$A$2:$A$3001,P$4,Formulas!$B$2:$B$3001,$A150))</f>
        <v>0</v>
      </c>
      <c r="Q150" s="21" t="n">
        <f aca="false">IF(OR($A150="",Q$4=""),0,COUNTIFS(Formulas!$A$2:$A$3001,Q$4,Formulas!$B$2:$B$3001,$A150))</f>
        <v>0</v>
      </c>
      <c r="R150" s="21" t="n">
        <f aca="false">IF(OR($A150="",R$4=""),0,COUNTIFS(Formulas!$A$2:$A$3001,R$4,Formulas!$B$2:$B$3001,$A150))</f>
        <v>0</v>
      </c>
      <c r="S150" s="21" t="n">
        <f aca="false">IF(OR($A150="",S$4=""),0,COUNTIFS(Formulas!$A$2:$A$3001,S$4,Formulas!$B$2:$B$3001,$A150))</f>
        <v>0</v>
      </c>
      <c r="T150" s="21" t="n">
        <f aca="false">IF(OR($A150="",T$4=""),0,COUNTIFS(Formulas!$A$2:$A$3001,T$4,Formulas!$B$2:$B$3001,$A150))</f>
        <v>0</v>
      </c>
      <c r="U150" s="21" t="n">
        <f aca="false">IF(OR($A150="",U$4=""),0,COUNTIFS(Formulas!$A$2:$A$3001,U$4,Formulas!$B$2:$B$3001,$A150))</f>
        <v>0</v>
      </c>
      <c r="V150" s="21" t="n">
        <f aca="false">IF(OR($A150="",V$4=""),0,COUNTIFS(Formulas!$A$2:$A$3001,V$4,Formulas!$B$2:$B$3001,$A150))</f>
        <v>0</v>
      </c>
      <c r="W150" s="21" t="n">
        <f aca="false">IF(OR($A150="",W$4=""),0,COUNTIFS(Formulas!$A$2:$A$3001,W$4,Formulas!$B$2:$B$3001,$A150))</f>
        <v>1</v>
      </c>
      <c r="X150" s="21" t="n">
        <f aca="false">IF(OR($A150="",X$4=""),0,COUNTIFS(Formulas!$A$2:$A$3001,X$4,Formulas!$B$2:$B$3001,$A150))</f>
        <v>1</v>
      </c>
      <c r="Y150" s="21" t="n">
        <f aca="false">IF(OR($A150="",Y$4=""),0,COUNTIFS(Formulas!$A$2:$A$3001,Y$4,Formulas!$B$2:$B$3001,$A150))</f>
        <v>1</v>
      </c>
      <c r="Z150" s="21" t="n">
        <f aca="false">IF(OR($A150="",Z$4=""),0,COUNTIFS(Formulas!$A$2:$A$3001,Z$4,Formulas!$B$2:$B$3001,$A150))</f>
        <v>1</v>
      </c>
      <c r="AA150" s="21" t="n">
        <f aca="false">IF(OR($A150="",AA$4=""),0,COUNTIFS(Formulas!$A$2:$A$3001,AA$4,Formulas!$B$2:$B$3001,$A150))</f>
        <v>1</v>
      </c>
      <c r="AB150" s="21" t="n">
        <f aca="false">IF(OR($A150="",AB$4=""),0,COUNTIFS(Formulas!$A$2:$A$3001,AB$4,Formulas!$B$2:$B$3001,$A150))</f>
        <v>0</v>
      </c>
      <c r="AC150" s="21" t="n">
        <f aca="false">IF(OR($A150="",AC$4=""),0,COUNTIFS(Formulas!$A$2:$A$3001,AC$4,Formulas!$B$2:$B$3001,$A150))</f>
        <v>0</v>
      </c>
      <c r="AD150" s="21" t="n">
        <f aca="false">IF(OR($A150="",AD$4=""),0,COUNTIFS(Formulas!$A$2:$A$3001,AD$4,Formulas!$B$2:$B$3001,$A150))</f>
        <v>0</v>
      </c>
      <c r="AE150" s="21" t="n">
        <f aca="false">IF(OR($A150="",AE$4=""),0,COUNTIFS(Formulas!$A$2:$A$3001,AE$4,Formulas!$B$2:$B$3001,$A150))</f>
        <v>1</v>
      </c>
      <c r="AF150" s="21" t="n">
        <f aca="false">IF(OR($A150="",AF$4=""),0,COUNTIFS(Formulas!$A$2:$A$3001,AF$4,Formulas!$B$2:$B$3001,$A150))</f>
        <v>1</v>
      </c>
      <c r="AG150" s="21" t="n">
        <f aca="false">IF(OR($A150="",AG$4=""),0,COUNTIFS(Formulas!$A$2:$A$3001,AG$4,Formulas!$B$2:$B$3001,$A150))</f>
        <v>1</v>
      </c>
      <c r="AH150" s="21" t="n">
        <f aca="false">IF(OR($A150="",AH$4=""),0,COUNTIFS(Formulas!$A$2:$A$3001,AH$4,Formulas!$B$2:$B$3001,$A150))</f>
        <v>1</v>
      </c>
      <c r="AI150" s="21" t="n">
        <f aca="false">IF(OR($A150="",AI$4=""),0,COUNTIFS(Formulas!$A$2:$A$3001,AI$4,Formulas!$B$2:$B$3001,$A150))</f>
        <v>1</v>
      </c>
      <c r="AJ150" s="21" t="n">
        <f aca="false">IF(OR($A150="",AJ$4=""),0,COUNTIFS(Formulas!$A$2:$A$3001,AJ$4,Formulas!$B$2:$B$3001,$A150))</f>
        <v>1</v>
      </c>
      <c r="AK150" s="21" t="n">
        <f aca="false">IF(OR($A150="",AK$4=""),0,COUNTIFS(Formulas!$A$2:$A$3001,AK$4,Formulas!$B$2:$B$3001,$A150))</f>
        <v>2</v>
      </c>
      <c r="AL150" s="21" t="n">
        <f aca="false">IF(OR($A150="",AL$4=""),0,COUNTIFS(Formulas!$A$2:$A$3001,AL$4,Formulas!$B$2:$B$3001,$A150))</f>
        <v>2</v>
      </c>
      <c r="AM150" s="21" t="n">
        <f aca="false">IF(OR($A150="",AM$4=""),0,COUNTIFS(Formulas!$A$2:$A$3001,AM$4,Formulas!$B$2:$B$3001,$A150))</f>
        <v>0</v>
      </c>
      <c r="AN150" s="21" t="n">
        <f aca="false">IF(OR($A150="",AN$4=""),0,COUNTIFS(Formulas!$A$2:$A$3001,AN$4,Formulas!$B$2:$B$3001,$A150))</f>
        <v>0</v>
      </c>
      <c r="AO150" s="21" t="n">
        <f aca="false">IF(OR($A150="",AO$4=""),0,COUNTIFS(Formulas!$A$2:$A$3001,AO$4,Formulas!$B$2:$B$3001,$A150))</f>
        <v>0</v>
      </c>
      <c r="AP150" s="21" t="n">
        <f aca="false">IF(OR($A150="",AP$4=""),0,COUNTIFS(Formulas!$A$2:$A$3001,AP$4,Formulas!$B$2:$B$3001,$A150))</f>
        <v>0</v>
      </c>
      <c r="AQ150" s="21" t="n">
        <f aca="false">IF(OR($A150="",AQ$4=""),0,COUNTIFS(Formulas!$A$2:$A$3001,AQ$4,Formulas!$B$2:$B$3001,$A150))</f>
        <v>0</v>
      </c>
      <c r="AR150" s="21" t="n">
        <f aca="false">IF(OR($A150="",AR$4=""),0,COUNTIFS(Formulas!$A$2:$A$3001,AR$4,Formulas!$B$2:$B$3001,$A150))</f>
        <v>0</v>
      </c>
      <c r="AS150" s="21" t="n">
        <f aca="false">IF(OR($A150="",AS$4=""),0,COUNTIFS(Formulas!$A$2:$A$3001,AS$4,Formulas!$B$2:$B$3001,$A150))</f>
        <v>0</v>
      </c>
      <c r="AT150" s="21" t="n">
        <f aca="false">IF(OR($A150="",AT$4=""),0,COUNTIFS(Formulas!$A$2:$A$3001,AT$4,Formulas!$B$2:$B$3001,$A150))</f>
        <v>0</v>
      </c>
      <c r="AU150" s="21" t="n">
        <f aca="false">IF(OR($A150="",AU$4=""),0,COUNTIFS(Formulas!$A$2:$A$3001,AU$4,Formulas!$B$2:$B$3001,$A150))</f>
        <v>0</v>
      </c>
      <c r="AV150" s="21" t="n">
        <f aca="false">IF(OR($A150="",AV$4=""),0,COUNTIFS(Formulas!$A$2:$A$3001,AV$4,Formulas!$B$2:$B$3001,$A150))</f>
        <v>1</v>
      </c>
      <c r="AW150" s="21" t="n">
        <f aca="false">IF(OR($A150="",AW$4=""),0,COUNTIFS(Formulas!$A$2:$A$3001,AW$4,Formulas!$B$2:$B$3001,$A150))</f>
        <v>1</v>
      </c>
      <c r="AX150" s="21" t="n">
        <f aca="false">IF(OR($A150="",AX$4=""),0,COUNTIFS(Formulas!$A$2:$A$3001,AX$4,Formulas!$B$2:$B$3001,$A150))</f>
        <v>1</v>
      </c>
      <c r="AY150" s="21" t="n">
        <f aca="false">IF(OR($A150="",AY$4=""),0,COUNTIFS(Formulas!$A$2:$A$3001,AY$4,Formulas!$B$2:$B$3001,$A150))</f>
        <v>1</v>
      </c>
      <c r="AZ150" s="21" t="n">
        <f aca="false">IF(OR($A150="",AZ$4=""),0,COUNTIFS(Formulas!$A$2:$A$3001,AZ$4,Formulas!$B$2:$B$3001,$A150))</f>
        <v>1</v>
      </c>
      <c r="BA150" s="21" t="n">
        <f aca="false">IF(OR($A150="",BA$4=""),0,COUNTIFS(Formulas!$A$2:$A$3001,BA$4,Formulas!$B$2:$B$3001,$A150))</f>
        <v>1</v>
      </c>
      <c r="BB150" s="21" t="n">
        <f aca="false">IF(OR($A150="",BB$4=""),0,COUNTIFS(Formulas!$A$2:$A$3001,BB$4,Formulas!$B$2:$B$3001,$A150))</f>
        <v>2</v>
      </c>
      <c r="BC150" s="21" t="n">
        <f aca="false">IF(OR($A150="",BC$4=""),0,COUNTIFS(Formulas!$A$2:$A$3001,BC$4,Formulas!$B$2:$B$3001,$A150))</f>
        <v>2</v>
      </c>
      <c r="BD150" s="21" t="n">
        <f aca="false">IF(OR($A150="",BD$4=""),0,COUNTIFS(Formulas!$A$2:$A$3001,BD$4,Formulas!$B$2:$B$3001,$A150))</f>
        <v>2</v>
      </c>
      <c r="BE150" s="21" t="n">
        <f aca="false">IF(OR($A150="",BE$4=""),0,COUNTIFS(Formulas!$A$2:$A$3001,BE$4,Formulas!$B$2:$B$3001,$A150))</f>
        <v>2</v>
      </c>
      <c r="BF150" s="21" t="n">
        <f aca="false">IF(OR($A150="",BF$4=""),0,COUNTIFS(Formulas!$A$2:$A$3001,BF$4,Formulas!$B$2:$B$3001,$A150))</f>
        <v>2</v>
      </c>
      <c r="BG150" s="21" t="n">
        <f aca="false">IF(OR($A150="",BG$4=""),0,COUNTIFS(Formulas!$A$2:$A$3001,BG$4,Formulas!$B$2:$B$3001,$A150))</f>
        <v>2</v>
      </c>
      <c r="BH150" s="21" t="n">
        <f aca="false">IF(OR($A150="",BH$4=""),0,COUNTIFS(Formulas!$A$2:$A$3001,BH$4,Formulas!$B$2:$B$3001,$A150))</f>
        <v>2</v>
      </c>
      <c r="BI150" s="21" t="n">
        <f aca="false">IF(OR($A150="",BI$4=""),0,COUNTIFS(Formulas!$A$2:$A$3001,BI$4,Formulas!$B$2:$B$3001,$A150))</f>
        <v>2</v>
      </c>
      <c r="BJ150" s="21" t="n">
        <f aca="false">IF(OR($A150="",BJ$4=""),0,COUNTIFS(Formulas!$A$2:$A$3001,BJ$4,Formulas!$B$2:$B$3001,$A150))</f>
        <v>0</v>
      </c>
      <c r="BK150" s="21" t="n">
        <f aca="false">IF(OR($A150="",BK$4=""),0,COUNTIFS(Formulas!$A$2:$A$3001,BK$4,Formulas!$B$2:$B$3001,$A150))</f>
        <v>1</v>
      </c>
      <c r="BL150" s="21" t="n">
        <f aca="false">IF(OR($A150="",BL$4=""),0,COUNTIFS(Formulas!$A$2:$A$3001,BL$4,Formulas!$B$2:$B$3001,$A150))</f>
        <v>1</v>
      </c>
      <c r="BM150" s="21" t="n">
        <f aca="false">IF(OR($A150="",BM$4=""),0,COUNTIFS(Formulas!$A$2:$A$3001,BM$4,Formulas!$B$2:$B$3001,$A150))</f>
        <v>1</v>
      </c>
      <c r="BN150" s="21" t="n">
        <f aca="false">IF(OR($A150="",BN$4=""),0,COUNTIFS(Formulas!$A$2:$A$3001,BN$4,Formulas!$B$2:$B$3001,$A150))</f>
        <v>1</v>
      </c>
      <c r="BO150" s="21" t="n">
        <f aca="false">IF(OR($A150="",BO$4=""),0,COUNTIFS(Formulas!$A$2:$A$3001,BO$4,Formulas!$B$2:$B$3001,$A150))</f>
        <v>0</v>
      </c>
      <c r="BP150" s="21" t="n">
        <f aca="false">IF(OR($A150="",BP$4=""),0,COUNTIFS(Formulas!$A$2:$A$3001,BP$4,Formulas!$B$2:$B$3001,$A150))</f>
        <v>0</v>
      </c>
      <c r="BQ150" s="21" t="n">
        <f aca="false">IF(OR($A150="",BQ$4=""),0,COUNTIFS(Formulas!$A$2:$A$3001,BQ$4,Formulas!$B$2:$B$3001,$A150))</f>
        <v>0</v>
      </c>
      <c r="BR150" s="21" t="n">
        <f aca="false">IF(OR($A150="",BR$4=""),0,COUNTIFS(Formulas!$A$2:$A$3001,BR$4,Formulas!$B$2:$B$3001,$A150))</f>
        <v>0</v>
      </c>
      <c r="BS150" s="21" t="n">
        <f aca="false">IF(OR($A150="",BS$4=""),0,COUNTIFS(Formulas!$A$2:$A$3001,BS$4,Formulas!$B$2:$B$3001,$A150))</f>
        <v>0</v>
      </c>
      <c r="BT150" s="21" t="n">
        <f aca="false">IF(OR($A150="",BT$4=""),0,COUNTIFS(Formulas!$A$2:$A$3001,BT$4,Formulas!$B$2:$B$3001,$A150))</f>
        <v>0</v>
      </c>
      <c r="BU150" s="21" t="n">
        <f aca="false">IF(OR($A150="",BU$4=""),0,COUNTIFS(Formulas!$A$2:$A$3001,BU$4,Formulas!$B$2:$B$3001,$A150))</f>
        <v>0</v>
      </c>
      <c r="BV150" s="21" t="n">
        <f aca="false">IF(OR($A150="",BV$4=""),0,COUNTIFS(Formulas!$A$2:$A$3001,BV$4,Formulas!$B$2:$B$3001,$A150))</f>
        <v>0</v>
      </c>
      <c r="BW150" s="21" t="n">
        <f aca="false">IF(OR($A150="",BW$4=""),0,COUNTIFS(Formulas!$A$2:$A$3001,BW$4,Formulas!$B$2:$B$3001,$A150))</f>
        <v>0</v>
      </c>
      <c r="BX150" s="21" t="n">
        <f aca="false">IF(OR($A150="",BX$4=""),0,COUNTIFS(Formulas!$A$2:$A$3001,BX$4,Formulas!$B$2:$B$3001,$A150))</f>
        <v>0</v>
      </c>
      <c r="BY150" s="21" t="n">
        <f aca="false">IF(OR($A150="",BY$4=""),0,COUNTIFS(Formulas!$A$2:$A$3001,BY$4,Formulas!$B$2:$B$3001,$A150))</f>
        <v>0</v>
      </c>
      <c r="BZ150" s="21" t="n">
        <f aca="false">IF(OR($A150="",BZ$4=""),0,COUNTIFS(Formulas!$A$2:$A$3001,BZ$4,Formulas!$B$2:$B$3001,$A150))</f>
        <v>0</v>
      </c>
      <c r="CA150" s="21" t="n">
        <f aca="false">IF(OR($A150="",CA$4=""),0,COUNTIFS(Formulas!$A$2:$A$3001,CA$4,Formulas!$B$2:$B$3001,$A150))</f>
        <v>0</v>
      </c>
      <c r="CB150" s="21" t="n">
        <f aca="false">IF(OR($A150="",CB$4=""),0,COUNTIFS(Formulas!$A$2:$A$3001,CB$4,Formulas!$B$2:$B$3001,$A150))</f>
        <v>0</v>
      </c>
      <c r="CC150" s="21" t="n">
        <f aca="false">IF(OR($A150="",CC$4=""),0,COUNTIFS(Formulas!$A$2:$A$3001,CC$4,Formulas!$B$2:$B$3001,$A150))</f>
        <v>0</v>
      </c>
      <c r="CD150" s="21" t="n">
        <f aca="false">IF(OR($A150="",CD$4=""),0,COUNTIFS(Formulas!$A$2:$A$3001,CD$4,Formulas!$B$2:$B$3001,$A150))</f>
        <v>1</v>
      </c>
      <c r="CE150" s="21" t="n">
        <f aca="false">IF(OR($A150="",CE$4=""),0,COUNTIFS(Formulas!$A$2:$A$3001,CE$4,Formulas!$B$2:$B$3001,$A150))</f>
        <v>0</v>
      </c>
      <c r="CF150" s="21" t="n">
        <f aca="false">IF(OR($A150="",CF$4=""),0,COUNTIFS(Formulas!$A$2:$A$3001,CF$4,Formulas!$B$2:$B$3001,$A150))</f>
        <v>0</v>
      </c>
      <c r="CG150" s="21" t="n">
        <f aca="false">IF(OR($A150="",CG$4=""),0,COUNTIFS(Formulas!$A$2:$A$3001,CG$4,Formulas!$B$2:$B$3001,$A150))</f>
        <v>0</v>
      </c>
      <c r="CH150" s="21" t="n">
        <f aca="false">IF(OR($A150="",CH$4=""),0,COUNTIFS(Formulas!$A$2:$A$3001,CH$4,Formulas!$B$2:$B$3001,$A150))</f>
        <v>0</v>
      </c>
      <c r="CI150" s="21" t="n">
        <f aca="false">IF(OR($A150="",CI$4=""),0,COUNTIFS(Formulas!$A$2:$A$3001,CI$4,Formulas!$B$2:$B$3001,$A150))</f>
        <v>1</v>
      </c>
      <c r="CJ150" s="21" t="n">
        <f aca="false">IF(OR($A150="",CJ$4=""),0,COUNTIFS(Formulas!$A$2:$A$3001,CJ$4,Formulas!$B$2:$B$3001,$A150))</f>
        <v>0</v>
      </c>
      <c r="CK150" s="21" t="n">
        <f aca="false">IF(OR($A150="",CK$4=""),0,COUNTIFS(Formulas!$A$2:$A$3001,CK$4,Formulas!$B$2:$B$3001,$A150))</f>
        <v>1</v>
      </c>
      <c r="CL150" s="21" t="n">
        <f aca="false">IF(OR($A150="",CL$4=""),0,COUNTIFS(Formulas!$A$2:$A$3001,CL$4,Formulas!$B$2:$B$3001,$A150))</f>
        <v>0</v>
      </c>
      <c r="CM150" s="21" t="n">
        <f aca="false">IF(OR($A150="",CM$4=""),0,COUNTIFS(Formulas!$A$2:$A$3001,CM$4,Formulas!$B$2:$B$3001,$A150))</f>
        <v>2</v>
      </c>
      <c r="CN150" s="21" t="n">
        <f aca="false">IF(OR($A150="",CN$4=""),0,COUNTIFS(Formulas!$A$2:$A$3001,CN$4,Formulas!$B$2:$B$3001,$A150))</f>
        <v>1</v>
      </c>
      <c r="CO150" s="21" t="n">
        <f aca="false">IF(OR($A150="",CO$4=""),0,COUNTIFS(Formulas!$A$2:$A$3001,CO$4,Formulas!$B$2:$B$3001,$A150))</f>
        <v>1</v>
      </c>
      <c r="CP150" s="21" t="n">
        <f aca="false">IF(OR($A150="",CP$4=""),0,COUNTIFS(Formulas!$A$2:$A$3001,CP$4,Formulas!$B$2:$B$3001,$A150))</f>
        <v>0</v>
      </c>
      <c r="CQ150" s="21" t="n">
        <f aca="false">IF(OR($A150="",CQ$4=""),0,COUNTIFS(Formulas!$A$2:$A$3001,CQ$4,Formulas!$B$2:$B$3001,$A150))</f>
        <v>0</v>
      </c>
      <c r="CR150" s="21" t="n">
        <f aca="false">IF(OR($A150="",CR$4=""),0,COUNTIFS(Formulas!$A$2:$A$3001,CR$4,Formulas!$B$2:$B$3001,$A150))</f>
        <v>2</v>
      </c>
      <c r="CS150" s="21" t="n">
        <f aca="false">IF(OR($A150="",CS$4=""),0,COUNTIFS(Formulas!$A$2:$A$3001,CS$4,Formulas!$B$2:$B$3001,$A150))</f>
        <v>1</v>
      </c>
      <c r="CT150" s="21" t="n">
        <f aca="false">IF(OR($A150="",CT$4=""),0,COUNTIFS(Formulas!$A$2:$A$3001,CT$4,Formulas!$B$2:$B$3001,$A150))</f>
        <v>1</v>
      </c>
      <c r="CU150" s="21" t="n">
        <f aca="false">IF(OR($A150="",CU$4=""),0,COUNTIFS(Formulas!$A$2:$A$3001,CU$4,Formulas!$B$2:$B$3001,$A150))</f>
        <v>1</v>
      </c>
      <c r="CV150" s="21" t="n">
        <f aca="false">IF(OR($A150="",CV$4=""),0,COUNTIFS(Formulas!$A$2:$A$3001,CV$4,Formulas!$B$2:$B$3001,$A150))</f>
        <v>1</v>
      </c>
      <c r="CW150" s="21" t="n">
        <f aca="false">IF(OR($A150="",CW$4=""),0,COUNTIFS(Formulas!$A$2:$A$3001,CW$4,Formulas!$B$2:$B$3001,$A150))</f>
        <v>1</v>
      </c>
      <c r="CX150" s="21" t="n">
        <f aca="false">IF(OR($A150="",CX$4=""),0,COUNTIFS(Formulas!$A$2:$A$3001,CX$4,Formulas!$B$2:$B$3001,$A150))</f>
        <v>1</v>
      </c>
      <c r="CY150" s="21" t="n">
        <f aca="false">IF(OR($A150="",CY$4=""),0,COUNTIFS(Formulas!$A$2:$A$3001,CY$4,Formulas!$B$2:$B$3001,$A150))</f>
        <v>1</v>
      </c>
      <c r="CZ150" s="21" t="n">
        <f aca="false">IF(OR($A150="",CZ$4=""),0,COUNTIFS(Formulas!$A$2:$A$3001,CZ$4,Formulas!$B$2:$B$3001,$A150))</f>
        <v>0</v>
      </c>
      <c r="DA150" s="21" t="n">
        <f aca="false">IF(OR($A150="",DA$4=""),0,COUNTIFS(Formulas!$A$2:$A$3001,DA$4,Formulas!$B$2:$B$3001,$A150))</f>
        <v>1</v>
      </c>
      <c r="DB150" s="21" t="n">
        <f aca="false">IF(OR($A150="",DB$4=""),0,COUNTIFS(Formulas!$A$2:$A$3001,DB$4,Formulas!$B$2:$B$3001,$A150))</f>
        <v>0</v>
      </c>
      <c r="DC150" s="21" t="n">
        <f aca="false">IF(OR($A150="",DC$4=""),0,COUNTIFS(Formulas!$A$2:$A$3001,DC$4,Formulas!$B$2:$B$3001,$A150))</f>
        <v>0</v>
      </c>
      <c r="DD150" s="21" t="n">
        <f aca="false">IF(OR($A150="",DD$4=""),0,COUNTIFS(Formulas!$A$2:$A$3001,DD$4,Formulas!$B$2:$B$3001,$A150))</f>
        <v>0</v>
      </c>
      <c r="DE150" s="21" t="n">
        <f aca="false">IF(OR($A150="",DE$4=""),0,COUNTIFS(Formulas!$A$2:$A$3001,DE$4,Formulas!$B$2:$B$3001,$A150))</f>
        <v>0</v>
      </c>
      <c r="DF150" s="21" t="n">
        <f aca="false">IF(OR($A150="",DF$4=""),0,COUNTIFS(Formulas!$A$2:$A$3001,DF$4,Formulas!$B$2:$B$3001,$A150))</f>
        <v>0</v>
      </c>
      <c r="DG150" s="21" t="n">
        <f aca="false">IF(OR($A150="",DG$4=""),0,COUNTIFS(Formulas!$A$2:$A$3001,DG$4,Formulas!$B$2:$B$3001,$A150))</f>
        <v>0</v>
      </c>
      <c r="DH150" s="21" t="n">
        <f aca="false">IF(OR($A150="",DH$4=""),0,COUNTIFS(Formulas!$A$2:$A$3001,DH$4,Formulas!$B$2:$B$3001,$A150))</f>
        <v>0</v>
      </c>
      <c r="DI150" s="21" t="n">
        <f aca="false">IF(OR($A150="",DI$4=""),0,COUNTIFS(Formulas!$A$2:$A$3001,DI$4,Formulas!$B$2:$B$3001,$A150))</f>
        <v>0</v>
      </c>
      <c r="DJ150" s="21" t="n">
        <f aca="false">IF(OR($A150="",DJ$4=""),0,COUNTIFS(Formulas!$A$2:$A$3001,DJ$4,Formulas!$B$2:$B$3001,$A150))</f>
        <v>0</v>
      </c>
      <c r="DK150" s="21" t="n">
        <f aca="false">IF(OR($A150="",DK$4=""),0,COUNTIFS(Formulas!$A$2:$A$3001,DK$4,Formulas!$B$2:$B$3001,$A150))</f>
        <v>0</v>
      </c>
      <c r="DL150" s="21" t="n">
        <f aca="false">IF(OR($A150="",DL$4=""),0,COUNTIFS(Formulas!$A$2:$A$3001,DL$4,Formulas!$B$2:$B$3001,$A150))</f>
        <v>0</v>
      </c>
      <c r="DM150" s="21" t="n">
        <f aca="false">IF(OR($A150="",DM$4=""),0,COUNTIFS(Formulas!$A$2:$A$3001,DM$4,Formulas!$B$2:$B$3001,$A150))</f>
        <v>0</v>
      </c>
      <c r="DN150" s="21" t="n">
        <f aca="false">IF(OR($A150="",DN$4=""),0,COUNTIFS(Formulas!$A$2:$A$3001,DN$4,Formulas!$B$2:$B$3001,$A150))</f>
        <v>0</v>
      </c>
      <c r="DO150" s="21" t="n">
        <f aca="false">IF(OR($A150="",DO$4=""),0,COUNTIFS(Formulas!$A$2:$A$3001,DO$4,Formulas!$B$2:$B$3001,$A150))</f>
        <v>0</v>
      </c>
      <c r="DP150" s="21" t="n">
        <f aca="false">IF(OR($A150="",DP$4=""),0,COUNTIFS(Formulas!$A$2:$A$3001,DP$4,Formulas!$B$2:$B$3001,$A150))</f>
        <v>0</v>
      </c>
      <c r="DQ150" s="21" t="n">
        <f aca="false">IF(OR($A150="",DQ$4=""),0,COUNTIFS(Formulas!$A$2:$A$3001,DQ$4,Formulas!$B$2:$B$3001,$A150))</f>
        <v>0</v>
      </c>
      <c r="DR150" s="21" t="n">
        <f aca="false">IF(OR($A150="",DR$4=""),0,COUNTIFS(Formulas!$A$2:$A$3001,DR$4,Formulas!$B$2:$B$3001,$A150))</f>
        <v>0</v>
      </c>
      <c r="DS150" s="21" t="n">
        <f aca="false">IF(OR($A150="",DS$4=""),0,COUNTIFS(Formulas!$A$2:$A$3001,DS$4,Formulas!$B$2:$B$3001,$A150))</f>
        <v>0</v>
      </c>
      <c r="DT150" s="21" t="n">
        <f aca="false">IF(OR($A150="",DT$4=""),0,COUNTIFS(Formulas!$A$2:$A$3001,DT$4,Formulas!$B$2:$B$3001,$A150))</f>
        <v>0</v>
      </c>
      <c r="DU150" s="21" t="n">
        <f aca="false">IF(OR($A150="",DU$4=""),0,COUNTIFS(Formulas!$A$2:$A$3001,DU$4,Formulas!$B$2:$B$3001,$A150))</f>
        <v>0</v>
      </c>
      <c r="DV150" s="21" t="n">
        <f aca="false">IF(OR($A150="",DV$4=""),0,COUNTIFS(Formulas!$A$2:$A$3001,DV$4,Formulas!$B$2:$B$3001,$A150))</f>
        <v>0</v>
      </c>
      <c r="DW150" s="21" t="n">
        <f aca="false">IF(OR($A150="",DW$4=""),0,COUNTIFS(Formulas!$A$2:$A$3001,DW$4,Formulas!$B$2:$B$3001,$A150))</f>
        <v>0</v>
      </c>
      <c r="DX150" s="21" t="n">
        <f aca="false">IF(OR($A150="",DX$4=""),0,COUNTIFS(Formulas!$A$2:$A$3001,DX$4,Formulas!$B$2:$B$3001,$A150))</f>
        <v>0</v>
      </c>
      <c r="DY150" s="21" t="n">
        <f aca="false">IF(OR($A150="",DY$4=""),0,COUNTIFS(Formulas!$A$2:$A$3001,DY$4,Formulas!$B$2:$B$3001,$A150))</f>
        <v>0</v>
      </c>
      <c r="DZ150" s="21" t="n">
        <f aca="false">IF(OR($A150="",DZ$4=""),0,COUNTIFS(Formulas!$A$2:$A$3001,DZ$4,Formulas!$B$2:$B$3001,$A150))</f>
        <v>0</v>
      </c>
      <c r="EA150" s="21" t="n">
        <f aca="false">IF(OR($A150="",EA$4=""),0,COUNTIFS(Formulas!$A$2:$A$3001,EA$4,Formulas!$B$2:$B$3001,$A150))</f>
        <v>0</v>
      </c>
      <c r="EB150" s="21" t="n">
        <f aca="false">IF(OR($A150="",EB$4=""),0,COUNTIFS(Formulas!$A$2:$A$3001,EB$4,Formulas!$B$2:$B$3001,$A150))</f>
        <v>0</v>
      </c>
      <c r="EC150" s="21" t="n">
        <f aca="false">IF(OR($A150="",EC$4=""),0,COUNTIFS(Formulas!$A$2:$A$3001,EC$4,Formulas!$B$2:$B$3001,$A150))</f>
        <v>0</v>
      </c>
      <c r="ED150" s="21" t="n">
        <f aca="false">IF(OR($A150="",ED$4=""),0,COUNTIFS(Formulas!$A$2:$A$3001,ED$4,Formulas!$B$2:$B$3001,$A150))</f>
        <v>0</v>
      </c>
      <c r="EE150" s="21" t="n">
        <f aca="false">IF(OR($A150="",EE$4=""),0,COUNTIFS(Formulas!$A$2:$A$3001,EE$4,Formulas!$B$2:$B$3001,$A150))</f>
        <v>0</v>
      </c>
      <c r="EF150" s="21" t="n">
        <f aca="false">IF(OR($A150="",EF$4=""),0,COUNTIFS(Formulas!$A$2:$A$3001,EF$4,Formulas!$B$2:$B$3001,$A150))</f>
        <v>0</v>
      </c>
      <c r="EG150" s="21" t="n">
        <f aca="false">IF(OR($A150="",EG$4=""),0,COUNTIFS(Formulas!$A$2:$A$3001,EG$4,Formulas!$B$2:$B$3001,$A150))</f>
        <v>0</v>
      </c>
      <c r="EH150" s="21" t="n">
        <f aca="false">IF(OR($A150="",EH$4=""),0,COUNTIFS(Formulas!$A$2:$A$3001,EH$4,Formulas!$B$2:$B$3001,$A150))</f>
        <v>0</v>
      </c>
      <c r="EI150" s="21" t="n">
        <f aca="false">IF(OR($A150="",EI$4=""),0,COUNTIFS(Formulas!$A$2:$A$3001,EI$4,Formulas!$B$2:$B$3001,$A150))</f>
        <v>0</v>
      </c>
      <c r="EJ150" s="21" t="n">
        <f aca="false">IF(OR($A150="",EJ$4=""),0,COUNTIFS(Formulas!$A$2:$A$3001,EJ$4,Formulas!$B$2:$B$3001,$A150))</f>
        <v>0</v>
      </c>
      <c r="EK150" s="21" t="n">
        <f aca="false">IF(OR($A150="",EK$4=""),0,COUNTIFS(Formulas!$A$2:$A$3001,EK$4,Formulas!$B$2:$B$3001,$A150))</f>
        <v>0</v>
      </c>
      <c r="EL150" s="21" t="n">
        <f aca="false">IF(OR($A150="",EL$4=""),0,COUNTIFS(Formulas!$A$2:$A$3001,EL$4,Formulas!$B$2:$B$3001,$A150))</f>
        <v>0</v>
      </c>
      <c r="EM150" s="21" t="n">
        <f aca="false">IF(OR($A150="",EM$4=""),0,COUNTIFS(Formulas!$A$2:$A$3001,EM$4,Formulas!$B$2:$B$3001,$A150))</f>
        <v>0</v>
      </c>
      <c r="EN150" s="21" t="n">
        <f aca="false">IF(OR($A150="",EN$4=""),0,COUNTIFS(Formulas!$A$2:$A$3001,EN$4,Formulas!$B$2:$B$3001,$A150))</f>
        <v>0</v>
      </c>
      <c r="EO150" s="21" t="n">
        <f aca="false">IF(OR($A150="",EO$4=""),0,COUNTIFS(Formulas!$A$2:$A$3001,EO$4,Formulas!$B$2:$B$3001,$A150))</f>
        <v>0</v>
      </c>
      <c r="EP150" s="21" t="n">
        <f aca="false">IF(OR($A150="",EP$4=""),0,COUNTIFS(Formulas!$A$2:$A$3001,EP$4,Formulas!$B$2:$B$3001,$A150))</f>
        <v>0</v>
      </c>
      <c r="EQ150" s="21" t="n">
        <f aca="false">IF(OR($A150="",EQ$4=""),0,COUNTIFS(Formulas!$A$2:$A$3001,EQ$4,Formulas!$B$2:$B$3001,$A150))</f>
        <v>0</v>
      </c>
      <c r="ER150" s="21" t="n">
        <f aca="false">IF(OR($A150="",ER$4=""),0,COUNTIFS(Formulas!$A$2:$A$3001,ER$4,Formulas!$B$2:$B$3001,$A150))</f>
        <v>0</v>
      </c>
      <c r="ES150" s="21" t="n">
        <f aca="false">IF(OR($A150="",ES$4=""),0,COUNTIFS(Formulas!$A$2:$A$3001,ES$4,Formulas!$B$2:$B$3001,$A150))</f>
        <v>0</v>
      </c>
      <c r="ET150" s="21" t="n">
        <f aca="false">IF(OR($A150="",ET$4=""),0,COUNTIFS(Formulas!$A$2:$A$3001,ET$4,Formulas!$B$2:$B$3001,$A150))</f>
        <v>0</v>
      </c>
      <c r="EU150" s="21" t="n">
        <f aca="false">IF(OR($A150="",EU$4=""),0,COUNTIFS(Formulas!$A$2:$A$3001,EU$4,Formulas!$B$2:$B$3001,$A150))</f>
        <v>0</v>
      </c>
      <c r="EV150" s="21" t="n">
        <f aca="false">IF(OR($A150="",EV$4=""),0,COUNTIFS(Formulas!$A$2:$A$3001,EV$4,Formulas!$B$2:$B$3001,$A150))</f>
        <v>0</v>
      </c>
    </row>
    <row r="151" customFormat="false" ht="15" hidden="false" customHeight="false" outlineLevel="0" collapsed="false">
      <c r="A151" s="13" t="str">
        <f aca="false">IF(INDEX(Materials!$A$2:$A$301,147)="","",INDEX(Materials!$A$2:$A$301,147))</f>
        <v>Triacetin</v>
      </c>
      <c r="B151" s="19" t="n">
        <f aca="false">IF(A151="","",COUNTIF(C151:EV151,"&gt;0"))</f>
        <v>2</v>
      </c>
      <c r="C151" s="21" t="n">
        <f aca="false">IF(OR($A151="",C$4=""),0,COUNTIFS(Formulas!$A$2:$A$3001,C$4,Formulas!$B$2:$B$3001,$A151))</f>
        <v>0</v>
      </c>
      <c r="D151" s="21" t="n">
        <f aca="false">IF(OR($A151="",D$4=""),0,COUNTIFS(Formulas!$A$2:$A$3001,D$4,Formulas!$B$2:$B$3001,$A151))</f>
        <v>0</v>
      </c>
      <c r="E151" s="21" t="n">
        <f aca="false">IF(OR($A151="",E$4=""),0,COUNTIFS(Formulas!$A$2:$A$3001,E$4,Formulas!$B$2:$B$3001,$A151))</f>
        <v>0</v>
      </c>
      <c r="F151" s="21" t="n">
        <f aca="false">IF(OR($A151="",F$4=""),0,COUNTIFS(Formulas!$A$2:$A$3001,F$4,Formulas!$B$2:$B$3001,$A151))</f>
        <v>0</v>
      </c>
      <c r="G151" s="21" t="n">
        <f aca="false">IF(OR($A151="",G$4=""),0,COUNTIFS(Formulas!$A$2:$A$3001,G$4,Formulas!$B$2:$B$3001,$A151))</f>
        <v>0</v>
      </c>
      <c r="H151" s="21" t="n">
        <f aca="false">IF(OR($A151="",H$4=""),0,COUNTIFS(Formulas!$A$2:$A$3001,H$4,Formulas!$B$2:$B$3001,$A151))</f>
        <v>0</v>
      </c>
      <c r="I151" s="21" t="n">
        <f aca="false">IF(OR($A151="",I$4=""),0,COUNTIFS(Formulas!$A$2:$A$3001,I$4,Formulas!$B$2:$B$3001,$A151))</f>
        <v>0</v>
      </c>
      <c r="J151" s="21" t="n">
        <f aca="false">IF(OR($A151="",J$4=""),0,COUNTIFS(Formulas!$A$2:$A$3001,J$4,Formulas!$B$2:$B$3001,$A151))</f>
        <v>0</v>
      </c>
      <c r="K151" s="21" t="n">
        <f aca="false">IF(OR($A151="",K$4=""),0,COUNTIFS(Formulas!$A$2:$A$3001,K$4,Formulas!$B$2:$B$3001,$A151))</f>
        <v>0</v>
      </c>
      <c r="L151" s="21" t="n">
        <f aca="false">IF(OR($A151="",L$4=""),0,COUNTIFS(Formulas!$A$2:$A$3001,L$4,Formulas!$B$2:$B$3001,$A151))</f>
        <v>0</v>
      </c>
      <c r="M151" s="21" t="n">
        <f aca="false">IF(OR($A151="",M$4=""),0,COUNTIFS(Formulas!$A$2:$A$3001,M$4,Formulas!$B$2:$B$3001,$A151))</f>
        <v>0</v>
      </c>
      <c r="N151" s="21" t="n">
        <f aca="false">IF(OR($A151="",N$4=""),0,COUNTIFS(Formulas!$A$2:$A$3001,N$4,Formulas!$B$2:$B$3001,$A151))</f>
        <v>0</v>
      </c>
      <c r="O151" s="21" t="n">
        <f aca="false">IF(OR($A151="",O$4=""),0,COUNTIFS(Formulas!$A$2:$A$3001,O$4,Formulas!$B$2:$B$3001,$A151))</f>
        <v>0</v>
      </c>
      <c r="P151" s="21" t="n">
        <f aca="false">IF(OR($A151="",P$4=""),0,COUNTIFS(Formulas!$A$2:$A$3001,P$4,Formulas!$B$2:$B$3001,$A151))</f>
        <v>0</v>
      </c>
      <c r="Q151" s="21" t="n">
        <f aca="false">IF(OR($A151="",Q$4=""),0,COUNTIFS(Formulas!$A$2:$A$3001,Q$4,Formulas!$B$2:$B$3001,$A151))</f>
        <v>0</v>
      </c>
      <c r="R151" s="21" t="n">
        <f aca="false">IF(OR($A151="",R$4=""),0,COUNTIFS(Formulas!$A$2:$A$3001,R$4,Formulas!$B$2:$B$3001,$A151))</f>
        <v>0</v>
      </c>
      <c r="S151" s="21" t="n">
        <f aca="false">IF(OR($A151="",S$4=""),0,COUNTIFS(Formulas!$A$2:$A$3001,S$4,Formulas!$B$2:$B$3001,$A151))</f>
        <v>0</v>
      </c>
      <c r="T151" s="21" t="n">
        <f aca="false">IF(OR($A151="",T$4=""),0,COUNTIFS(Formulas!$A$2:$A$3001,T$4,Formulas!$B$2:$B$3001,$A151))</f>
        <v>0</v>
      </c>
      <c r="U151" s="21" t="n">
        <f aca="false">IF(OR($A151="",U$4=""),0,COUNTIFS(Formulas!$A$2:$A$3001,U$4,Formulas!$B$2:$B$3001,$A151))</f>
        <v>0</v>
      </c>
      <c r="V151" s="21" t="n">
        <f aca="false">IF(OR($A151="",V$4=""),0,COUNTIFS(Formulas!$A$2:$A$3001,V$4,Formulas!$B$2:$B$3001,$A151))</f>
        <v>0</v>
      </c>
      <c r="W151" s="21" t="n">
        <f aca="false">IF(OR($A151="",W$4=""),0,COUNTIFS(Formulas!$A$2:$A$3001,W$4,Formulas!$B$2:$B$3001,$A151))</f>
        <v>1</v>
      </c>
      <c r="X151" s="21" t="n">
        <f aca="false">IF(OR($A151="",X$4=""),0,COUNTIFS(Formulas!$A$2:$A$3001,X$4,Formulas!$B$2:$B$3001,$A151))</f>
        <v>1</v>
      </c>
      <c r="Y151" s="21" t="n">
        <f aca="false">IF(OR($A151="",Y$4=""),0,COUNTIFS(Formulas!$A$2:$A$3001,Y$4,Formulas!$B$2:$B$3001,$A151))</f>
        <v>0</v>
      </c>
      <c r="Z151" s="21" t="n">
        <f aca="false">IF(OR($A151="",Z$4=""),0,COUNTIFS(Formulas!$A$2:$A$3001,Z$4,Formulas!$B$2:$B$3001,$A151))</f>
        <v>0</v>
      </c>
      <c r="AA151" s="21" t="n">
        <f aca="false">IF(OR($A151="",AA$4=""),0,COUNTIFS(Formulas!$A$2:$A$3001,AA$4,Formulas!$B$2:$B$3001,$A151))</f>
        <v>0</v>
      </c>
      <c r="AB151" s="21" t="n">
        <f aca="false">IF(OR($A151="",AB$4=""),0,COUNTIFS(Formulas!$A$2:$A$3001,AB$4,Formulas!$B$2:$B$3001,$A151))</f>
        <v>0</v>
      </c>
      <c r="AC151" s="21" t="n">
        <f aca="false">IF(OR($A151="",AC$4=""),0,COUNTIFS(Formulas!$A$2:$A$3001,AC$4,Formulas!$B$2:$B$3001,$A151))</f>
        <v>0</v>
      </c>
      <c r="AD151" s="21" t="n">
        <f aca="false">IF(OR($A151="",AD$4=""),0,COUNTIFS(Formulas!$A$2:$A$3001,AD$4,Formulas!$B$2:$B$3001,$A151))</f>
        <v>0</v>
      </c>
      <c r="AE151" s="21" t="n">
        <f aca="false">IF(OR($A151="",AE$4=""),0,COUNTIFS(Formulas!$A$2:$A$3001,AE$4,Formulas!$B$2:$B$3001,$A151))</f>
        <v>0</v>
      </c>
      <c r="AF151" s="21" t="n">
        <f aca="false">IF(OR($A151="",AF$4=""),0,COUNTIFS(Formulas!$A$2:$A$3001,AF$4,Formulas!$B$2:$B$3001,$A151))</f>
        <v>0</v>
      </c>
      <c r="AG151" s="21" t="n">
        <f aca="false">IF(OR($A151="",AG$4=""),0,COUNTIFS(Formulas!$A$2:$A$3001,AG$4,Formulas!$B$2:$B$3001,$A151))</f>
        <v>0</v>
      </c>
      <c r="AH151" s="21" t="n">
        <f aca="false">IF(OR($A151="",AH$4=""),0,COUNTIFS(Formulas!$A$2:$A$3001,AH$4,Formulas!$B$2:$B$3001,$A151))</f>
        <v>0</v>
      </c>
      <c r="AI151" s="21" t="n">
        <f aca="false">IF(OR($A151="",AI$4=""),0,COUNTIFS(Formulas!$A$2:$A$3001,AI$4,Formulas!$B$2:$B$3001,$A151))</f>
        <v>0</v>
      </c>
      <c r="AJ151" s="21" t="n">
        <f aca="false">IF(OR($A151="",AJ$4=""),0,COUNTIFS(Formulas!$A$2:$A$3001,AJ$4,Formulas!$B$2:$B$3001,$A151))</f>
        <v>0</v>
      </c>
      <c r="AK151" s="21" t="n">
        <f aca="false">IF(OR($A151="",AK$4=""),0,COUNTIFS(Formulas!$A$2:$A$3001,AK$4,Formulas!$B$2:$B$3001,$A151))</f>
        <v>0</v>
      </c>
      <c r="AL151" s="21" t="n">
        <f aca="false">IF(OR($A151="",AL$4=""),0,COUNTIFS(Formulas!$A$2:$A$3001,AL$4,Formulas!$B$2:$B$3001,$A151))</f>
        <v>0</v>
      </c>
      <c r="AM151" s="21" t="n">
        <f aca="false">IF(OR($A151="",AM$4=""),0,COUNTIFS(Formulas!$A$2:$A$3001,AM$4,Formulas!$B$2:$B$3001,$A151))</f>
        <v>0</v>
      </c>
      <c r="AN151" s="21" t="n">
        <f aca="false">IF(OR($A151="",AN$4=""),0,COUNTIFS(Formulas!$A$2:$A$3001,AN$4,Formulas!$B$2:$B$3001,$A151))</f>
        <v>0</v>
      </c>
      <c r="AO151" s="21" t="n">
        <f aca="false">IF(OR($A151="",AO$4=""),0,COUNTIFS(Formulas!$A$2:$A$3001,AO$4,Formulas!$B$2:$B$3001,$A151))</f>
        <v>0</v>
      </c>
      <c r="AP151" s="21" t="n">
        <f aca="false">IF(OR($A151="",AP$4=""),0,COUNTIFS(Formulas!$A$2:$A$3001,AP$4,Formulas!$B$2:$B$3001,$A151))</f>
        <v>0</v>
      </c>
      <c r="AQ151" s="21" t="n">
        <f aca="false">IF(OR($A151="",AQ$4=""),0,COUNTIFS(Formulas!$A$2:$A$3001,AQ$4,Formulas!$B$2:$B$3001,$A151))</f>
        <v>0</v>
      </c>
      <c r="AR151" s="21" t="n">
        <f aca="false">IF(OR($A151="",AR$4=""),0,COUNTIFS(Formulas!$A$2:$A$3001,AR$4,Formulas!$B$2:$B$3001,$A151))</f>
        <v>0</v>
      </c>
      <c r="AS151" s="21" t="n">
        <f aca="false">IF(OR($A151="",AS$4=""),0,COUNTIFS(Formulas!$A$2:$A$3001,AS$4,Formulas!$B$2:$B$3001,$A151))</f>
        <v>0</v>
      </c>
      <c r="AT151" s="21" t="n">
        <f aca="false">IF(OR($A151="",AT$4=""),0,COUNTIFS(Formulas!$A$2:$A$3001,AT$4,Formulas!$B$2:$B$3001,$A151))</f>
        <v>0</v>
      </c>
      <c r="AU151" s="21" t="n">
        <f aca="false">IF(OR($A151="",AU$4=""),0,COUNTIFS(Formulas!$A$2:$A$3001,AU$4,Formulas!$B$2:$B$3001,$A151))</f>
        <v>0</v>
      </c>
      <c r="AV151" s="21" t="n">
        <f aca="false">IF(OR($A151="",AV$4=""),0,COUNTIFS(Formulas!$A$2:$A$3001,AV$4,Formulas!$B$2:$B$3001,$A151))</f>
        <v>0</v>
      </c>
      <c r="AW151" s="21" t="n">
        <f aca="false">IF(OR($A151="",AW$4=""),0,COUNTIFS(Formulas!$A$2:$A$3001,AW$4,Formulas!$B$2:$B$3001,$A151))</f>
        <v>0</v>
      </c>
      <c r="AX151" s="21" t="n">
        <f aca="false">IF(OR($A151="",AX$4=""),0,COUNTIFS(Formulas!$A$2:$A$3001,AX$4,Formulas!$B$2:$B$3001,$A151))</f>
        <v>0</v>
      </c>
      <c r="AY151" s="21" t="n">
        <f aca="false">IF(OR($A151="",AY$4=""),0,COUNTIFS(Formulas!$A$2:$A$3001,AY$4,Formulas!$B$2:$B$3001,$A151))</f>
        <v>0</v>
      </c>
      <c r="AZ151" s="21" t="n">
        <f aca="false">IF(OR($A151="",AZ$4=""),0,COUNTIFS(Formulas!$A$2:$A$3001,AZ$4,Formulas!$B$2:$B$3001,$A151))</f>
        <v>0</v>
      </c>
      <c r="BA151" s="21" t="n">
        <f aca="false">IF(OR($A151="",BA$4=""),0,COUNTIFS(Formulas!$A$2:$A$3001,BA$4,Formulas!$B$2:$B$3001,$A151))</f>
        <v>0</v>
      </c>
      <c r="BB151" s="21" t="n">
        <f aca="false">IF(OR($A151="",BB$4=""),0,COUNTIFS(Formulas!$A$2:$A$3001,BB$4,Formulas!$B$2:$B$3001,$A151))</f>
        <v>0</v>
      </c>
      <c r="BC151" s="21" t="n">
        <f aca="false">IF(OR($A151="",BC$4=""),0,COUNTIFS(Formulas!$A$2:$A$3001,BC$4,Formulas!$B$2:$B$3001,$A151))</f>
        <v>0</v>
      </c>
      <c r="BD151" s="21" t="n">
        <f aca="false">IF(OR($A151="",BD$4=""),0,COUNTIFS(Formulas!$A$2:$A$3001,BD$4,Formulas!$B$2:$B$3001,$A151))</f>
        <v>0</v>
      </c>
      <c r="BE151" s="21" t="n">
        <f aca="false">IF(OR($A151="",BE$4=""),0,COUNTIFS(Formulas!$A$2:$A$3001,BE$4,Formulas!$B$2:$B$3001,$A151))</f>
        <v>0</v>
      </c>
      <c r="BF151" s="21" t="n">
        <f aca="false">IF(OR($A151="",BF$4=""),0,COUNTIFS(Formulas!$A$2:$A$3001,BF$4,Formulas!$B$2:$B$3001,$A151))</f>
        <v>0</v>
      </c>
      <c r="BG151" s="21" t="n">
        <f aca="false">IF(OR($A151="",BG$4=""),0,COUNTIFS(Formulas!$A$2:$A$3001,BG$4,Formulas!$B$2:$B$3001,$A151))</f>
        <v>0</v>
      </c>
      <c r="BH151" s="21" t="n">
        <f aca="false">IF(OR($A151="",BH$4=""),0,COUNTIFS(Formulas!$A$2:$A$3001,BH$4,Formulas!$B$2:$B$3001,$A151))</f>
        <v>0</v>
      </c>
      <c r="BI151" s="21" t="n">
        <f aca="false">IF(OR($A151="",BI$4=""),0,COUNTIFS(Formulas!$A$2:$A$3001,BI$4,Formulas!$B$2:$B$3001,$A151))</f>
        <v>0</v>
      </c>
      <c r="BJ151" s="21" t="n">
        <f aca="false">IF(OR($A151="",BJ$4=""),0,COUNTIFS(Formulas!$A$2:$A$3001,BJ$4,Formulas!$B$2:$B$3001,$A151))</f>
        <v>0</v>
      </c>
      <c r="BK151" s="21" t="n">
        <f aca="false">IF(OR($A151="",BK$4=""),0,COUNTIFS(Formulas!$A$2:$A$3001,BK$4,Formulas!$B$2:$B$3001,$A151))</f>
        <v>0</v>
      </c>
      <c r="BL151" s="21" t="n">
        <f aca="false">IF(OR($A151="",BL$4=""),0,COUNTIFS(Formulas!$A$2:$A$3001,BL$4,Formulas!$B$2:$B$3001,$A151))</f>
        <v>0</v>
      </c>
      <c r="BM151" s="21" t="n">
        <f aca="false">IF(OR($A151="",BM$4=""),0,COUNTIFS(Formulas!$A$2:$A$3001,BM$4,Formulas!$B$2:$B$3001,$A151))</f>
        <v>0</v>
      </c>
      <c r="BN151" s="21" t="n">
        <f aca="false">IF(OR($A151="",BN$4=""),0,COUNTIFS(Formulas!$A$2:$A$3001,BN$4,Formulas!$B$2:$B$3001,$A151))</f>
        <v>0</v>
      </c>
      <c r="BO151" s="21" t="n">
        <f aca="false">IF(OR($A151="",BO$4=""),0,COUNTIFS(Formulas!$A$2:$A$3001,BO$4,Formulas!$B$2:$B$3001,$A151))</f>
        <v>0</v>
      </c>
      <c r="BP151" s="21" t="n">
        <f aca="false">IF(OR($A151="",BP$4=""),0,COUNTIFS(Formulas!$A$2:$A$3001,BP$4,Formulas!$B$2:$B$3001,$A151))</f>
        <v>0</v>
      </c>
      <c r="BQ151" s="21" t="n">
        <f aca="false">IF(OR($A151="",BQ$4=""),0,COUNTIFS(Formulas!$A$2:$A$3001,BQ$4,Formulas!$B$2:$B$3001,$A151))</f>
        <v>0</v>
      </c>
      <c r="BR151" s="21" t="n">
        <f aca="false">IF(OR($A151="",BR$4=""),0,COUNTIFS(Formulas!$A$2:$A$3001,BR$4,Formulas!$B$2:$B$3001,$A151))</f>
        <v>0</v>
      </c>
      <c r="BS151" s="21" t="n">
        <f aca="false">IF(OR($A151="",BS$4=""),0,COUNTIFS(Formulas!$A$2:$A$3001,BS$4,Formulas!$B$2:$B$3001,$A151))</f>
        <v>0</v>
      </c>
      <c r="BT151" s="21" t="n">
        <f aca="false">IF(OR($A151="",BT$4=""),0,COUNTIFS(Formulas!$A$2:$A$3001,BT$4,Formulas!$B$2:$B$3001,$A151))</f>
        <v>0</v>
      </c>
      <c r="BU151" s="21" t="n">
        <f aca="false">IF(OR($A151="",BU$4=""),0,COUNTIFS(Formulas!$A$2:$A$3001,BU$4,Formulas!$B$2:$B$3001,$A151))</f>
        <v>0</v>
      </c>
      <c r="BV151" s="21" t="n">
        <f aca="false">IF(OR($A151="",BV$4=""),0,COUNTIFS(Formulas!$A$2:$A$3001,BV$4,Formulas!$B$2:$B$3001,$A151))</f>
        <v>0</v>
      </c>
      <c r="BW151" s="21" t="n">
        <f aca="false">IF(OR($A151="",BW$4=""),0,COUNTIFS(Formulas!$A$2:$A$3001,BW$4,Formulas!$B$2:$B$3001,$A151))</f>
        <v>0</v>
      </c>
      <c r="BX151" s="21" t="n">
        <f aca="false">IF(OR($A151="",BX$4=""),0,COUNTIFS(Formulas!$A$2:$A$3001,BX$4,Formulas!$B$2:$B$3001,$A151))</f>
        <v>0</v>
      </c>
      <c r="BY151" s="21" t="n">
        <f aca="false">IF(OR($A151="",BY$4=""),0,COUNTIFS(Formulas!$A$2:$A$3001,BY$4,Formulas!$B$2:$B$3001,$A151))</f>
        <v>0</v>
      </c>
      <c r="BZ151" s="21" t="n">
        <f aca="false">IF(OR($A151="",BZ$4=""),0,COUNTIFS(Formulas!$A$2:$A$3001,BZ$4,Formulas!$B$2:$B$3001,$A151))</f>
        <v>0</v>
      </c>
      <c r="CA151" s="21" t="n">
        <f aca="false">IF(OR($A151="",CA$4=""),0,COUNTIFS(Formulas!$A$2:$A$3001,CA$4,Formulas!$B$2:$B$3001,$A151))</f>
        <v>0</v>
      </c>
      <c r="CB151" s="21" t="n">
        <f aca="false">IF(OR($A151="",CB$4=""),0,COUNTIFS(Formulas!$A$2:$A$3001,CB$4,Formulas!$B$2:$B$3001,$A151))</f>
        <v>0</v>
      </c>
      <c r="CC151" s="21" t="n">
        <f aca="false">IF(OR($A151="",CC$4=""),0,COUNTIFS(Formulas!$A$2:$A$3001,CC$4,Formulas!$B$2:$B$3001,$A151))</f>
        <v>0</v>
      </c>
      <c r="CD151" s="21" t="n">
        <f aca="false">IF(OR($A151="",CD$4=""),0,COUNTIFS(Formulas!$A$2:$A$3001,CD$4,Formulas!$B$2:$B$3001,$A151))</f>
        <v>0</v>
      </c>
      <c r="CE151" s="21" t="n">
        <f aca="false">IF(OR($A151="",CE$4=""),0,COUNTIFS(Formulas!$A$2:$A$3001,CE$4,Formulas!$B$2:$B$3001,$A151))</f>
        <v>0</v>
      </c>
      <c r="CF151" s="21" t="n">
        <f aca="false">IF(OR($A151="",CF$4=""),0,COUNTIFS(Formulas!$A$2:$A$3001,CF$4,Formulas!$B$2:$B$3001,$A151))</f>
        <v>0</v>
      </c>
      <c r="CG151" s="21" t="n">
        <f aca="false">IF(OR($A151="",CG$4=""),0,COUNTIFS(Formulas!$A$2:$A$3001,CG$4,Formulas!$B$2:$B$3001,$A151))</f>
        <v>0</v>
      </c>
      <c r="CH151" s="21" t="n">
        <f aca="false">IF(OR($A151="",CH$4=""),0,COUNTIFS(Formulas!$A$2:$A$3001,CH$4,Formulas!$B$2:$B$3001,$A151))</f>
        <v>0</v>
      </c>
      <c r="CI151" s="21" t="n">
        <f aca="false">IF(OR($A151="",CI$4=""),0,COUNTIFS(Formulas!$A$2:$A$3001,CI$4,Formulas!$B$2:$B$3001,$A151))</f>
        <v>0</v>
      </c>
      <c r="CJ151" s="21" t="n">
        <f aca="false">IF(OR($A151="",CJ$4=""),0,COUNTIFS(Formulas!$A$2:$A$3001,CJ$4,Formulas!$B$2:$B$3001,$A151))</f>
        <v>0</v>
      </c>
      <c r="CK151" s="21" t="n">
        <f aca="false">IF(OR($A151="",CK$4=""),0,COUNTIFS(Formulas!$A$2:$A$3001,CK$4,Formulas!$B$2:$B$3001,$A151))</f>
        <v>0</v>
      </c>
      <c r="CL151" s="21" t="n">
        <f aca="false">IF(OR($A151="",CL$4=""),0,COUNTIFS(Formulas!$A$2:$A$3001,CL$4,Formulas!$B$2:$B$3001,$A151))</f>
        <v>0</v>
      </c>
      <c r="CM151" s="21" t="n">
        <f aca="false">IF(OR($A151="",CM$4=""),0,COUNTIFS(Formulas!$A$2:$A$3001,CM$4,Formulas!$B$2:$B$3001,$A151))</f>
        <v>0</v>
      </c>
      <c r="CN151" s="21" t="n">
        <f aca="false">IF(OR($A151="",CN$4=""),0,COUNTIFS(Formulas!$A$2:$A$3001,CN$4,Formulas!$B$2:$B$3001,$A151))</f>
        <v>0</v>
      </c>
      <c r="CO151" s="21" t="n">
        <f aca="false">IF(OR($A151="",CO$4=""),0,COUNTIFS(Formulas!$A$2:$A$3001,CO$4,Formulas!$B$2:$B$3001,$A151))</f>
        <v>0</v>
      </c>
      <c r="CP151" s="21" t="n">
        <f aca="false">IF(OR($A151="",CP$4=""),0,COUNTIFS(Formulas!$A$2:$A$3001,CP$4,Formulas!$B$2:$B$3001,$A151))</f>
        <v>0</v>
      </c>
      <c r="CQ151" s="21" t="n">
        <f aca="false">IF(OR($A151="",CQ$4=""),0,COUNTIFS(Formulas!$A$2:$A$3001,CQ$4,Formulas!$B$2:$B$3001,$A151))</f>
        <v>0</v>
      </c>
      <c r="CR151" s="21" t="n">
        <f aca="false">IF(OR($A151="",CR$4=""),0,COUNTIFS(Formulas!$A$2:$A$3001,CR$4,Formulas!$B$2:$B$3001,$A151))</f>
        <v>0</v>
      </c>
      <c r="CS151" s="21" t="n">
        <f aca="false">IF(OR($A151="",CS$4=""),0,COUNTIFS(Formulas!$A$2:$A$3001,CS$4,Formulas!$B$2:$B$3001,$A151))</f>
        <v>0</v>
      </c>
      <c r="CT151" s="21" t="n">
        <f aca="false">IF(OR($A151="",CT$4=""),0,COUNTIFS(Formulas!$A$2:$A$3001,CT$4,Formulas!$B$2:$B$3001,$A151))</f>
        <v>0</v>
      </c>
      <c r="CU151" s="21" t="n">
        <f aca="false">IF(OR($A151="",CU$4=""),0,COUNTIFS(Formulas!$A$2:$A$3001,CU$4,Formulas!$B$2:$B$3001,$A151))</f>
        <v>0</v>
      </c>
      <c r="CV151" s="21" t="n">
        <f aca="false">IF(OR($A151="",CV$4=""),0,COUNTIFS(Formulas!$A$2:$A$3001,CV$4,Formulas!$B$2:$B$3001,$A151))</f>
        <v>0</v>
      </c>
      <c r="CW151" s="21" t="n">
        <f aca="false">IF(OR($A151="",CW$4=""),0,COUNTIFS(Formulas!$A$2:$A$3001,CW$4,Formulas!$B$2:$B$3001,$A151))</f>
        <v>0</v>
      </c>
      <c r="CX151" s="21" t="n">
        <f aca="false">IF(OR($A151="",CX$4=""),0,COUNTIFS(Formulas!$A$2:$A$3001,CX$4,Formulas!$B$2:$B$3001,$A151))</f>
        <v>0</v>
      </c>
      <c r="CY151" s="21" t="n">
        <f aca="false">IF(OR($A151="",CY$4=""),0,COUNTIFS(Formulas!$A$2:$A$3001,CY$4,Formulas!$B$2:$B$3001,$A151))</f>
        <v>0</v>
      </c>
      <c r="CZ151" s="21" t="n">
        <f aca="false">IF(OR($A151="",CZ$4=""),0,COUNTIFS(Formulas!$A$2:$A$3001,CZ$4,Formulas!$B$2:$B$3001,$A151))</f>
        <v>0</v>
      </c>
      <c r="DA151" s="21" t="n">
        <f aca="false">IF(OR($A151="",DA$4=""),0,COUNTIFS(Formulas!$A$2:$A$3001,DA$4,Formulas!$B$2:$B$3001,$A151))</f>
        <v>0</v>
      </c>
      <c r="DB151" s="21" t="n">
        <f aca="false">IF(OR($A151="",DB$4=""),0,COUNTIFS(Formulas!$A$2:$A$3001,DB$4,Formulas!$B$2:$B$3001,$A151))</f>
        <v>0</v>
      </c>
      <c r="DC151" s="21" t="n">
        <f aca="false">IF(OR($A151="",DC$4=""),0,COUNTIFS(Formulas!$A$2:$A$3001,DC$4,Formulas!$B$2:$B$3001,$A151))</f>
        <v>0</v>
      </c>
      <c r="DD151" s="21" t="n">
        <f aca="false">IF(OR($A151="",DD$4=""),0,COUNTIFS(Formulas!$A$2:$A$3001,DD$4,Formulas!$B$2:$B$3001,$A151))</f>
        <v>0</v>
      </c>
      <c r="DE151" s="21" t="n">
        <f aca="false">IF(OR($A151="",DE$4=""),0,COUNTIFS(Formulas!$A$2:$A$3001,DE$4,Formulas!$B$2:$B$3001,$A151))</f>
        <v>0</v>
      </c>
      <c r="DF151" s="21" t="n">
        <f aca="false">IF(OR($A151="",DF$4=""),0,COUNTIFS(Formulas!$A$2:$A$3001,DF$4,Formulas!$B$2:$B$3001,$A151))</f>
        <v>0</v>
      </c>
      <c r="DG151" s="21" t="n">
        <f aca="false">IF(OR($A151="",DG$4=""),0,COUNTIFS(Formulas!$A$2:$A$3001,DG$4,Formulas!$B$2:$B$3001,$A151))</f>
        <v>0</v>
      </c>
      <c r="DH151" s="21" t="n">
        <f aca="false">IF(OR($A151="",DH$4=""),0,COUNTIFS(Formulas!$A$2:$A$3001,DH$4,Formulas!$B$2:$B$3001,$A151))</f>
        <v>0</v>
      </c>
      <c r="DI151" s="21" t="n">
        <f aca="false">IF(OR($A151="",DI$4=""),0,COUNTIFS(Formulas!$A$2:$A$3001,DI$4,Formulas!$B$2:$B$3001,$A151))</f>
        <v>0</v>
      </c>
      <c r="DJ151" s="21" t="n">
        <f aca="false">IF(OR($A151="",DJ$4=""),0,COUNTIFS(Formulas!$A$2:$A$3001,DJ$4,Formulas!$B$2:$B$3001,$A151))</f>
        <v>0</v>
      </c>
      <c r="DK151" s="21" t="n">
        <f aca="false">IF(OR($A151="",DK$4=""),0,COUNTIFS(Formulas!$A$2:$A$3001,DK$4,Formulas!$B$2:$B$3001,$A151))</f>
        <v>0</v>
      </c>
      <c r="DL151" s="21" t="n">
        <f aca="false">IF(OR($A151="",DL$4=""),0,COUNTIFS(Formulas!$A$2:$A$3001,DL$4,Formulas!$B$2:$B$3001,$A151))</f>
        <v>0</v>
      </c>
      <c r="DM151" s="21" t="n">
        <f aca="false">IF(OR($A151="",DM$4=""),0,COUNTIFS(Formulas!$A$2:$A$3001,DM$4,Formulas!$B$2:$B$3001,$A151))</f>
        <v>0</v>
      </c>
      <c r="DN151" s="21" t="n">
        <f aca="false">IF(OR($A151="",DN$4=""),0,COUNTIFS(Formulas!$A$2:$A$3001,DN$4,Formulas!$B$2:$B$3001,$A151))</f>
        <v>0</v>
      </c>
      <c r="DO151" s="21" t="n">
        <f aca="false">IF(OR($A151="",DO$4=""),0,COUNTIFS(Formulas!$A$2:$A$3001,DO$4,Formulas!$B$2:$B$3001,$A151))</f>
        <v>0</v>
      </c>
      <c r="DP151" s="21" t="n">
        <f aca="false">IF(OR($A151="",DP$4=""),0,COUNTIFS(Formulas!$A$2:$A$3001,DP$4,Formulas!$B$2:$B$3001,$A151))</f>
        <v>0</v>
      </c>
      <c r="DQ151" s="21" t="n">
        <f aca="false">IF(OR($A151="",DQ$4=""),0,COUNTIFS(Formulas!$A$2:$A$3001,DQ$4,Formulas!$B$2:$B$3001,$A151))</f>
        <v>0</v>
      </c>
      <c r="DR151" s="21" t="n">
        <f aca="false">IF(OR($A151="",DR$4=""),0,COUNTIFS(Formulas!$A$2:$A$3001,DR$4,Formulas!$B$2:$B$3001,$A151))</f>
        <v>0</v>
      </c>
      <c r="DS151" s="21" t="n">
        <f aca="false">IF(OR($A151="",DS$4=""),0,COUNTIFS(Formulas!$A$2:$A$3001,DS$4,Formulas!$B$2:$B$3001,$A151))</f>
        <v>0</v>
      </c>
      <c r="DT151" s="21" t="n">
        <f aca="false">IF(OR($A151="",DT$4=""),0,COUNTIFS(Formulas!$A$2:$A$3001,DT$4,Formulas!$B$2:$B$3001,$A151))</f>
        <v>0</v>
      </c>
      <c r="DU151" s="21" t="n">
        <f aca="false">IF(OR($A151="",DU$4=""),0,COUNTIFS(Formulas!$A$2:$A$3001,DU$4,Formulas!$B$2:$B$3001,$A151))</f>
        <v>0</v>
      </c>
      <c r="DV151" s="21" t="n">
        <f aca="false">IF(OR($A151="",DV$4=""),0,COUNTIFS(Formulas!$A$2:$A$3001,DV$4,Formulas!$B$2:$B$3001,$A151))</f>
        <v>0</v>
      </c>
      <c r="DW151" s="21" t="n">
        <f aca="false">IF(OR($A151="",DW$4=""),0,COUNTIFS(Formulas!$A$2:$A$3001,DW$4,Formulas!$B$2:$B$3001,$A151))</f>
        <v>0</v>
      </c>
      <c r="DX151" s="21" t="n">
        <f aca="false">IF(OR($A151="",DX$4=""),0,COUNTIFS(Formulas!$A$2:$A$3001,DX$4,Formulas!$B$2:$B$3001,$A151))</f>
        <v>0</v>
      </c>
      <c r="DY151" s="21" t="n">
        <f aca="false">IF(OR($A151="",DY$4=""),0,COUNTIFS(Formulas!$A$2:$A$3001,DY$4,Formulas!$B$2:$B$3001,$A151))</f>
        <v>0</v>
      </c>
      <c r="DZ151" s="21" t="n">
        <f aca="false">IF(OR($A151="",DZ$4=""),0,COUNTIFS(Formulas!$A$2:$A$3001,DZ$4,Formulas!$B$2:$B$3001,$A151))</f>
        <v>0</v>
      </c>
      <c r="EA151" s="21" t="n">
        <f aca="false">IF(OR($A151="",EA$4=""),0,COUNTIFS(Formulas!$A$2:$A$3001,EA$4,Formulas!$B$2:$B$3001,$A151))</f>
        <v>0</v>
      </c>
      <c r="EB151" s="21" t="n">
        <f aca="false">IF(OR($A151="",EB$4=""),0,COUNTIFS(Formulas!$A$2:$A$3001,EB$4,Formulas!$B$2:$B$3001,$A151))</f>
        <v>0</v>
      </c>
      <c r="EC151" s="21" t="n">
        <f aca="false">IF(OR($A151="",EC$4=""),0,COUNTIFS(Formulas!$A$2:$A$3001,EC$4,Formulas!$B$2:$B$3001,$A151))</f>
        <v>0</v>
      </c>
      <c r="ED151" s="21" t="n">
        <f aca="false">IF(OR($A151="",ED$4=""),0,COUNTIFS(Formulas!$A$2:$A$3001,ED$4,Formulas!$B$2:$B$3001,$A151))</f>
        <v>0</v>
      </c>
      <c r="EE151" s="21" t="n">
        <f aca="false">IF(OR($A151="",EE$4=""),0,COUNTIFS(Formulas!$A$2:$A$3001,EE$4,Formulas!$B$2:$B$3001,$A151))</f>
        <v>0</v>
      </c>
      <c r="EF151" s="21" t="n">
        <f aca="false">IF(OR($A151="",EF$4=""),0,COUNTIFS(Formulas!$A$2:$A$3001,EF$4,Formulas!$B$2:$B$3001,$A151))</f>
        <v>0</v>
      </c>
      <c r="EG151" s="21" t="n">
        <f aca="false">IF(OR($A151="",EG$4=""),0,COUNTIFS(Formulas!$A$2:$A$3001,EG$4,Formulas!$B$2:$B$3001,$A151))</f>
        <v>0</v>
      </c>
      <c r="EH151" s="21" t="n">
        <f aca="false">IF(OR($A151="",EH$4=""),0,COUNTIFS(Formulas!$A$2:$A$3001,EH$4,Formulas!$B$2:$B$3001,$A151))</f>
        <v>0</v>
      </c>
      <c r="EI151" s="21" t="n">
        <f aca="false">IF(OR($A151="",EI$4=""),0,COUNTIFS(Formulas!$A$2:$A$3001,EI$4,Formulas!$B$2:$B$3001,$A151))</f>
        <v>0</v>
      </c>
      <c r="EJ151" s="21" t="n">
        <f aca="false">IF(OR($A151="",EJ$4=""),0,COUNTIFS(Formulas!$A$2:$A$3001,EJ$4,Formulas!$B$2:$B$3001,$A151))</f>
        <v>0</v>
      </c>
      <c r="EK151" s="21" t="n">
        <f aca="false">IF(OR($A151="",EK$4=""),0,COUNTIFS(Formulas!$A$2:$A$3001,EK$4,Formulas!$B$2:$B$3001,$A151))</f>
        <v>0</v>
      </c>
      <c r="EL151" s="21" t="n">
        <f aca="false">IF(OR($A151="",EL$4=""),0,COUNTIFS(Formulas!$A$2:$A$3001,EL$4,Formulas!$B$2:$B$3001,$A151))</f>
        <v>0</v>
      </c>
      <c r="EM151" s="21" t="n">
        <f aca="false">IF(OR($A151="",EM$4=""),0,COUNTIFS(Formulas!$A$2:$A$3001,EM$4,Formulas!$B$2:$B$3001,$A151))</f>
        <v>0</v>
      </c>
      <c r="EN151" s="21" t="n">
        <f aca="false">IF(OR($A151="",EN$4=""),0,COUNTIFS(Formulas!$A$2:$A$3001,EN$4,Formulas!$B$2:$B$3001,$A151))</f>
        <v>0</v>
      </c>
      <c r="EO151" s="21" t="n">
        <f aca="false">IF(OR($A151="",EO$4=""),0,COUNTIFS(Formulas!$A$2:$A$3001,EO$4,Formulas!$B$2:$B$3001,$A151))</f>
        <v>0</v>
      </c>
      <c r="EP151" s="21" t="n">
        <f aca="false">IF(OR($A151="",EP$4=""),0,COUNTIFS(Formulas!$A$2:$A$3001,EP$4,Formulas!$B$2:$B$3001,$A151))</f>
        <v>0</v>
      </c>
      <c r="EQ151" s="21" t="n">
        <f aca="false">IF(OR($A151="",EQ$4=""),0,COUNTIFS(Formulas!$A$2:$A$3001,EQ$4,Formulas!$B$2:$B$3001,$A151))</f>
        <v>0</v>
      </c>
      <c r="ER151" s="21" t="n">
        <f aca="false">IF(OR($A151="",ER$4=""),0,COUNTIFS(Formulas!$A$2:$A$3001,ER$4,Formulas!$B$2:$B$3001,$A151))</f>
        <v>0</v>
      </c>
      <c r="ES151" s="21" t="n">
        <f aca="false">IF(OR($A151="",ES$4=""),0,COUNTIFS(Formulas!$A$2:$A$3001,ES$4,Formulas!$B$2:$B$3001,$A151))</f>
        <v>0</v>
      </c>
      <c r="ET151" s="21" t="n">
        <f aca="false">IF(OR($A151="",ET$4=""),0,COUNTIFS(Formulas!$A$2:$A$3001,ET$4,Formulas!$B$2:$B$3001,$A151))</f>
        <v>0</v>
      </c>
      <c r="EU151" s="21" t="n">
        <f aca="false">IF(OR($A151="",EU$4=""),0,COUNTIFS(Formulas!$A$2:$A$3001,EU$4,Formulas!$B$2:$B$3001,$A151))</f>
        <v>0</v>
      </c>
      <c r="EV151" s="21" t="n">
        <f aca="false">IF(OR($A151="",EV$4=""),0,COUNTIFS(Formulas!$A$2:$A$3001,EV$4,Formulas!$B$2:$B$3001,$A151))</f>
        <v>0</v>
      </c>
    </row>
    <row r="152" customFormat="false" ht="15" hidden="false" customHeight="false" outlineLevel="0" collapsed="false">
      <c r="A152" s="13" t="str">
        <f aca="false">IF(INDEX(Materials!$A$2:$A$301,148)="","",INDEX(Materials!$A$2:$A$301,148))</f>
        <v>Glycerine</v>
      </c>
      <c r="B152" s="19" t="n">
        <f aca="false">IF(A152="","",COUNTIF(C152:EV152,"&gt;0"))</f>
        <v>1</v>
      </c>
      <c r="C152" s="21" t="n">
        <f aca="false">IF(OR($A152="",C$4=""),0,COUNTIFS(Formulas!$A$2:$A$3001,C$4,Formulas!$B$2:$B$3001,$A152))</f>
        <v>0</v>
      </c>
      <c r="D152" s="21" t="n">
        <f aca="false">IF(OR($A152="",D$4=""),0,COUNTIFS(Formulas!$A$2:$A$3001,D$4,Formulas!$B$2:$B$3001,$A152))</f>
        <v>0</v>
      </c>
      <c r="E152" s="21" t="n">
        <f aca="false">IF(OR($A152="",E$4=""),0,COUNTIFS(Formulas!$A$2:$A$3001,E$4,Formulas!$B$2:$B$3001,$A152))</f>
        <v>0</v>
      </c>
      <c r="F152" s="21" t="n">
        <f aca="false">IF(OR($A152="",F$4=""),0,COUNTIFS(Formulas!$A$2:$A$3001,F$4,Formulas!$B$2:$B$3001,$A152))</f>
        <v>0</v>
      </c>
      <c r="G152" s="21" t="n">
        <f aca="false">IF(OR($A152="",G$4=""),0,COUNTIFS(Formulas!$A$2:$A$3001,G$4,Formulas!$B$2:$B$3001,$A152))</f>
        <v>0</v>
      </c>
      <c r="H152" s="21" t="n">
        <f aca="false">IF(OR($A152="",H$4=""),0,COUNTIFS(Formulas!$A$2:$A$3001,H$4,Formulas!$B$2:$B$3001,$A152))</f>
        <v>0</v>
      </c>
      <c r="I152" s="21" t="n">
        <f aca="false">IF(OR($A152="",I$4=""),0,COUNTIFS(Formulas!$A$2:$A$3001,I$4,Formulas!$B$2:$B$3001,$A152))</f>
        <v>0</v>
      </c>
      <c r="J152" s="21" t="n">
        <f aca="false">IF(OR($A152="",J$4=""),0,COUNTIFS(Formulas!$A$2:$A$3001,J$4,Formulas!$B$2:$B$3001,$A152))</f>
        <v>0</v>
      </c>
      <c r="K152" s="21" t="n">
        <f aca="false">IF(OR($A152="",K$4=""),0,COUNTIFS(Formulas!$A$2:$A$3001,K$4,Formulas!$B$2:$B$3001,$A152))</f>
        <v>0</v>
      </c>
      <c r="L152" s="21" t="n">
        <f aca="false">IF(OR($A152="",L$4=""),0,COUNTIFS(Formulas!$A$2:$A$3001,L$4,Formulas!$B$2:$B$3001,$A152))</f>
        <v>0</v>
      </c>
      <c r="M152" s="21" t="n">
        <f aca="false">IF(OR($A152="",M$4=""),0,COUNTIFS(Formulas!$A$2:$A$3001,M$4,Formulas!$B$2:$B$3001,$A152))</f>
        <v>0</v>
      </c>
      <c r="N152" s="21" t="n">
        <f aca="false">IF(OR($A152="",N$4=""),0,COUNTIFS(Formulas!$A$2:$A$3001,N$4,Formulas!$B$2:$B$3001,$A152))</f>
        <v>0</v>
      </c>
      <c r="O152" s="21" t="n">
        <f aca="false">IF(OR($A152="",O$4=""),0,COUNTIFS(Formulas!$A$2:$A$3001,O$4,Formulas!$B$2:$B$3001,$A152))</f>
        <v>0</v>
      </c>
      <c r="P152" s="21" t="n">
        <f aca="false">IF(OR($A152="",P$4=""),0,COUNTIFS(Formulas!$A$2:$A$3001,P$4,Formulas!$B$2:$B$3001,$A152))</f>
        <v>0</v>
      </c>
      <c r="Q152" s="21" t="n">
        <f aca="false">IF(OR($A152="",Q$4=""),0,COUNTIFS(Formulas!$A$2:$A$3001,Q$4,Formulas!$B$2:$B$3001,$A152))</f>
        <v>0</v>
      </c>
      <c r="R152" s="21" t="n">
        <f aca="false">IF(OR($A152="",R$4=""),0,COUNTIFS(Formulas!$A$2:$A$3001,R$4,Formulas!$B$2:$B$3001,$A152))</f>
        <v>0</v>
      </c>
      <c r="S152" s="21" t="n">
        <f aca="false">IF(OR($A152="",S$4=""),0,COUNTIFS(Formulas!$A$2:$A$3001,S$4,Formulas!$B$2:$B$3001,$A152))</f>
        <v>0</v>
      </c>
      <c r="T152" s="21" t="n">
        <f aca="false">IF(OR($A152="",T$4=""),0,COUNTIFS(Formulas!$A$2:$A$3001,T$4,Formulas!$B$2:$B$3001,$A152))</f>
        <v>0</v>
      </c>
      <c r="U152" s="21" t="n">
        <f aca="false">IF(OR($A152="",U$4=""),0,COUNTIFS(Formulas!$A$2:$A$3001,U$4,Formulas!$B$2:$B$3001,$A152))</f>
        <v>0</v>
      </c>
      <c r="V152" s="21" t="n">
        <f aca="false">IF(OR($A152="",V$4=""),0,COUNTIFS(Formulas!$A$2:$A$3001,V$4,Formulas!$B$2:$B$3001,$A152))</f>
        <v>0</v>
      </c>
      <c r="W152" s="21" t="n">
        <f aca="false">IF(OR($A152="",W$4=""),0,COUNTIFS(Formulas!$A$2:$A$3001,W$4,Formulas!$B$2:$B$3001,$A152))</f>
        <v>0</v>
      </c>
      <c r="X152" s="21" t="n">
        <f aca="false">IF(OR($A152="",X$4=""),0,COUNTIFS(Formulas!$A$2:$A$3001,X$4,Formulas!$B$2:$B$3001,$A152))</f>
        <v>0</v>
      </c>
      <c r="Y152" s="21" t="n">
        <f aca="false">IF(OR($A152="",Y$4=""),0,COUNTIFS(Formulas!$A$2:$A$3001,Y$4,Formulas!$B$2:$B$3001,$A152))</f>
        <v>0</v>
      </c>
      <c r="Z152" s="21" t="n">
        <f aca="false">IF(OR($A152="",Z$4=""),0,COUNTIFS(Formulas!$A$2:$A$3001,Z$4,Formulas!$B$2:$B$3001,$A152))</f>
        <v>0</v>
      </c>
      <c r="AA152" s="21" t="n">
        <f aca="false">IF(OR($A152="",AA$4=""),0,COUNTIFS(Formulas!$A$2:$A$3001,AA$4,Formulas!$B$2:$B$3001,$A152))</f>
        <v>0</v>
      </c>
      <c r="AB152" s="21" t="n">
        <f aca="false">IF(OR($A152="",AB$4=""),0,COUNTIFS(Formulas!$A$2:$A$3001,AB$4,Formulas!$B$2:$B$3001,$A152))</f>
        <v>0</v>
      </c>
      <c r="AC152" s="21" t="n">
        <f aca="false">IF(OR($A152="",AC$4=""),0,COUNTIFS(Formulas!$A$2:$A$3001,AC$4,Formulas!$B$2:$B$3001,$A152))</f>
        <v>0</v>
      </c>
      <c r="AD152" s="21" t="n">
        <f aca="false">IF(OR($A152="",AD$4=""),0,COUNTIFS(Formulas!$A$2:$A$3001,AD$4,Formulas!$B$2:$B$3001,$A152))</f>
        <v>1</v>
      </c>
      <c r="AE152" s="21" t="n">
        <f aca="false">IF(OR($A152="",AE$4=""),0,COUNTIFS(Formulas!$A$2:$A$3001,AE$4,Formulas!$B$2:$B$3001,$A152))</f>
        <v>0</v>
      </c>
      <c r="AF152" s="21" t="n">
        <f aca="false">IF(OR($A152="",AF$4=""),0,COUNTIFS(Formulas!$A$2:$A$3001,AF$4,Formulas!$B$2:$B$3001,$A152))</f>
        <v>0</v>
      </c>
      <c r="AG152" s="21" t="n">
        <f aca="false">IF(OR($A152="",AG$4=""),0,COUNTIFS(Formulas!$A$2:$A$3001,AG$4,Formulas!$B$2:$B$3001,$A152))</f>
        <v>0</v>
      </c>
      <c r="AH152" s="21" t="n">
        <f aca="false">IF(OR($A152="",AH$4=""),0,COUNTIFS(Formulas!$A$2:$A$3001,AH$4,Formulas!$B$2:$B$3001,$A152))</f>
        <v>0</v>
      </c>
      <c r="AI152" s="21" t="n">
        <f aca="false">IF(OR($A152="",AI$4=""),0,COUNTIFS(Formulas!$A$2:$A$3001,AI$4,Formulas!$B$2:$B$3001,$A152))</f>
        <v>0</v>
      </c>
      <c r="AJ152" s="21" t="n">
        <f aca="false">IF(OR($A152="",AJ$4=""),0,COUNTIFS(Formulas!$A$2:$A$3001,AJ$4,Formulas!$B$2:$B$3001,$A152))</f>
        <v>0</v>
      </c>
      <c r="AK152" s="21" t="n">
        <f aca="false">IF(OR($A152="",AK$4=""),0,COUNTIFS(Formulas!$A$2:$A$3001,AK$4,Formulas!$B$2:$B$3001,$A152))</f>
        <v>0</v>
      </c>
      <c r="AL152" s="21" t="n">
        <f aca="false">IF(OR($A152="",AL$4=""),0,COUNTIFS(Formulas!$A$2:$A$3001,AL$4,Formulas!$B$2:$B$3001,$A152))</f>
        <v>0</v>
      </c>
      <c r="AM152" s="21" t="n">
        <f aca="false">IF(OR($A152="",AM$4=""),0,COUNTIFS(Formulas!$A$2:$A$3001,AM$4,Formulas!$B$2:$B$3001,$A152))</f>
        <v>0</v>
      </c>
      <c r="AN152" s="21" t="n">
        <f aca="false">IF(OR($A152="",AN$4=""),0,COUNTIFS(Formulas!$A$2:$A$3001,AN$4,Formulas!$B$2:$B$3001,$A152))</f>
        <v>0</v>
      </c>
      <c r="AO152" s="21" t="n">
        <f aca="false">IF(OR($A152="",AO$4=""),0,COUNTIFS(Formulas!$A$2:$A$3001,AO$4,Formulas!$B$2:$B$3001,$A152))</f>
        <v>0</v>
      </c>
      <c r="AP152" s="21" t="n">
        <f aca="false">IF(OR($A152="",AP$4=""),0,COUNTIFS(Formulas!$A$2:$A$3001,AP$4,Formulas!$B$2:$B$3001,$A152))</f>
        <v>0</v>
      </c>
      <c r="AQ152" s="21" t="n">
        <f aca="false">IF(OR($A152="",AQ$4=""),0,COUNTIFS(Formulas!$A$2:$A$3001,AQ$4,Formulas!$B$2:$B$3001,$A152))</f>
        <v>0</v>
      </c>
      <c r="AR152" s="21" t="n">
        <f aca="false">IF(OR($A152="",AR$4=""),0,COUNTIFS(Formulas!$A$2:$A$3001,AR$4,Formulas!$B$2:$B$3001,$A152))</f>
        <v>0</v>
      </c>
      <c r="AS152" s="21" t="n">
        <f aca="false">IF(OR($A152="",AS$4=""),0,COUNTIFS(Formulas!$A$2:$A$3001,AS$4,Formulas!$B$2:$B$3001,$A152))</f>
        <v>0</v>
      </c>
      <c r="AT152" s="21" t="n">
        <f aca="false">IF(OR($A152="",AT$4=""),0,COUNTIFS(Formulas!$A$2:$A$3001,AT$4,Formulas!$B$2:$B$3001,$A152))</f>
        <v>0</v>
      </c>
      <c r="AU152" s="21" t="n">
        <f aca="false">IF(OR($A152="",AU$4=""),0,COUNTIFS(Formulas!$A$2:$A$3001,AU$4,Formulas!$B$2:$B$3001,$A152))</f>
        <v>0</v>
      </c>
      <c r="AV152" s="21" t="n">
        <f aca="false">IF(OR($A152="",AV$4=""),0,COUNTIFS(Formulas!$A$2:$A$3001,AV$4,Formulas!$B$2:$B$3001,$A152))</f>
        <v>0</v>
      </c>
      <c r="AW152" s="21" t="n">
        <f aca="false">IF(OR($A152="",AW$4=""),0,COUNTIFS(Formulas!$A$2:$A$3001,AW$4,Formulas!$B$2:$B$3001,$A152))</f>
        <v>0</v>
      </c>
      <c r="AX152" s="21" t="n">
        <f aca="false">IF(OR($A152="",AX$4=""),0,COUNTIFS(Formulas!$A$2:$A$3001,AX$4,Formulas!$B$2:$B$3001,$A152))</f>
        <v>0</v>
      </c>
      <c r="AY152" s="21" t="n">
        <f aca="false">IF(OR($A152="",AY$4=""),0,COUNTIFS(Formulas!$A$2:$A$3001,AY$4,Formulas!$B$2:$B$3001,$A152))</f>
        <v>0</v>
      </c>
      <c r="AZ152" s="21" t="n">
        <f aca="false">IF(OR($A152="",AZ$4=""),0,COUNTIFS(Formulas!$A$2:$A$3001,AZ$4,Formulas!$B$2:$B$3001,$A152))</f>
        <v>0</v>
      </c>
      <c r="BA152" s="21" t="n">
        <f aca="false">IF(OR($A152="",BA$4=""),0,COUNTIFS(Formulas!$A$2:$A$3001,BA$4,Formulas!$B$2:$B$3001,$A152))</f>
        <v>0</v>
      </c>
      <c r="BB152" s="21" t="n">
        <f aca="false">IF(OR($A152="",BB$4=""),0,COUNTIFS(Formulas!$A$2:$A$3001,BB$4,Formulas!$B$2:$B$3001,$A152))</f>
        <v>0</v>
      </c>
      <c r="BC152" s="21" t="n">
        <f aca="false">IF(OR($A152="",BC$4=""),0,COUNTIFS(Formulas!$A$2:$A$3001,BC$4,Formulas!$B$2:$B$3001,$A152))</f>
        <v>0</v>
      </c>
      <c r="BD152" s="21" t="n">
        <f aca="false">IF(OR($A152="",BD$4=""),0,COUNTIFS(Formulas!$A$2:$A$3001,BD$4,Formulas!$B$2:$B$3001,$A152))</f>
        <v>0</v>
      </c>
      <c r="BE152" s="21" t="n">
        <f aca="false">IF(OR($A152="",BE$4=""),0,COUNTIFS(Formulas!$A$2:$A$3001,BE$4,Formulas!$B$2:$B$3001,$A152))</f>
        <v>0</v>
      </c>
      <c r="BF152" s="21" t="n">
        <f aca="false">IF(OR($A152="",BF$4=""),0,COUNTIFS(Formulas!$A$2:$A$3001,BF$4,Formulas!$B$2:$B$3001,$A152))</f>
        <v>0</v>
      </c>
      <c r="BG152" s="21" t="n">
        <f aca="false">IF(OR($A152="",BG$4=""),0,COUNTIFS(Formulas!$A$2:$A$3001,BG$4,Formulas!$B$2:$B$3001,$A152))</f>
        <v>0</v>
      </c>
      <c r="BH152" s="21" t="n">
        <f aca="false">IF(OR($A152="",BH$4=""),0,COUNTIFS(Formulas!$A$2:$A$3001,BH$4,Formulas!$B$2:$B$3001,$A152))</f>
        <v>0</v>
      </c>
      <c r="BI152" s="21" t="n">
        <f aca="false">IF(OR($A152="",BI$4=""),0,COUNTIFS(Formulas!$A$2:$A$3001,BI$4,Formulas!$B$2:$B$3001,$A152))</f>
        <v>0</v>
      </c>
      <c r="BJ152" s="21" t="n">
        <f aca="false">IF(OR($A152="",BJ$4=""),0,COUNTIFS(Formulas!$A$2:$A$3001,BJ$4,Formulas!$B$2:$B$3001,$A152))</f>
        <v>0</v>
      </c>
      <c r="BK152" s="21" t="n">
        <f aca="false">IF(OR($A152="",BK$4=""),0,COUNTIFS(Formulas!$A$2:$A$3001,BK$4,Formulas!$B$2:$B$3001,$A152))</f>
        <v>0</v>
      </c>
      <c r="BL152" s="21" t="n">
        <f aca="false">IF(OR($A152="",BL$4=""),0,COUNTIFS(Formulas!$A$2:$A$3001,BL$4,Formulas!$B$2:$B$3001,$A152))</f>
        <v>0</v>
      </c>
      <c r="BM152" s="21" t="n">
        <f aca="false">IF(OR($A152="",BM$4=""),0,COUNTIFS(Formulas!$A$2:$A$3001,BM$4,Formulas!$B$2:$B$3001,$A152))</f>
        <v>0</v>
      </c>
      <c r="BN152" s="21" t="n">
        <f aca="false">IF(OR($A152="",BN$4=""),0,COUNTIFS(Formulas!$A$2:$A$3001,BN$4,Formulas!$B$2:$B$3001,$A152))</f>
        <v>0</v>
      </c>
      <c r="BO152" s="21" t="n">
        <f aca="false">IF(OR($A152="",BO$4=""),0,COUNTIFS(Formulas!$A$2:$A$3001,BO$4,Formulas!$B$2:$B$3001,$A152))</f>
        <v>0</v>
      </c>
      <c r="BP152" s="21" t="n">
        <f aca="false">IF(OR($A152="",BP$4=""),0,COUNTIFS(Formulas!$A$2:$A$3001,BP$4,Formulas!$B$2:$B$3001,$A152))</f>
        <v>0</v>
      </c>
      <c r="BQ152" s="21" t="n">
        <f aca="false">IF(OR($A152="",BQ$4=""),0,COUNTIFS(Formulas!$A$2:$A$3001,BQ$4,Formulas!$B$2:$B$3001,$A152))</f>
        <v>0</v>
      </c>
      <c r="BR152" s="21" t="n">
        <f aca="false">IF(OR($A152="",BR$4=""),0,COUNTIFS(Formulas!$A$2:$A$3001,BR$4,Formulas!$B$2:$B$3001,$A152))</f>
        <v>0</v>
      </c>
      <c r="BS152" s="21" t="n">
        <f aca="false">IF(OR($A152="",BS$4=""),0,COUNTIFS(Formulas!$A$2:$A$3001,BS$4,Formulas!$B$2:$B$3001,$A152))</f>
        <v>0</v>
      </c>
      <c r="BT152" s="21" t="n">
        <f aca="false">IF(OR($A152="",BT$4=""),0,COUNTIFS(Formulas!$A$2:$A$3001,BT$4,Formulas!$B$2:$B$3001,$A152))</f>
        <v>0</v>
      </c>
      <c r="BU152" s="21" t="n">
        <f aca="false">IF(OR($A152="",BU$4=""),0,COUNTIFS(Formulas!$A$2:$A$3001,BU$4,Formulas!$B$2:$B$3001,$A152))</f>
        <v>0</v>
      </c>
      <c r="BV152" s="21" t="n">
        <f aca="false">IF(OR($A152="",BV$4=""),0,COUNTIFS(Formulas!$A$2:$A$3001,BV$4,Formulas!$B$2:$B$3001,$A152))</f>
        <v>0</v>
      </c>
      <c r="BW152" s="21" t="n">
        <f aca="false">IF(OR($A152="",BW$4=""),0,COUNTIFS(Formulas!$A$2:$A$3001,BW$4,Formulas!$B$2:$B$3001,$A152))</f>
        <v>0</v>
      </c>
      <c r="BX152" s="21" t="n">
        <f aca="false">IF(OR($A152="",BX$4=""),0,COUNTIFS(Formulas!$A$2:$A$3001,BX$4,Formulas!$B$2:$B$3001,$A152))</f>
        <v>0</v>
      </c>
      <c r="BY152" s="21" t="n">
        <f aca="false">IF(OR($A152="",BY$4=""),0,COUNTIFS(Formulas!$A$2:$A$3001,BY$4,Formulas!$B$2:$B$3001,$A152))</f>
        <v>0</v>
      </c>
      <c r="BZ152" s="21" t="n">
        <f aca="false">IF(OR($A152="",BZ$4=""),0,COUNTIFS(Formulas!$A$2:$A$3001,BZ$4,Formulas!$B$2:$B$3001,$A152))</f>
        <v>0</v>
      </c>
      <c r="CA152" s="21" t="n">
        <f aca="false">IF(OR($A152="",CA$4=""),0,COUNTIFS(Formulas!$A$2:$A$3001,CA$4,Formulas!$B$2:$B$3001,$A152))</f>
        <v>0</v>
      </c>
      <c r="CB152" s="21" t="n">
        <f aca="false">IF(OR($A152="",CB$4=""),0,COUNTIFS(Formulas!$A$2:$A$3001,CB$4,Formulas!$B$2:$B$3001,$A152))</f>
        <v>0</v>
      </c>
      <c r="CC152" s="21" t="n">
        <f aca="false">IF(OR($A152="",CC$4=""),0,COUNTIFS(Formulas!$A$2:$A$3001,CC$4,Formulas!$B$2:$B$3001,$A152))</f>
        <v>0</v>
      </c>
      <c r="CD152" s="21" t="n">
        <f aca="false">IF(OR($A152="",CD$4=""),0,COUNTIFS(Formulas!$A$2:$A$3001,CD$4,Formulas!$B$2:$B$3001,$A152))</f>
        <v>0</v>
      </c>
      <c r="CE152" s="21" t="n">
        <f aca="false">IF(OR($A152="",CE$4=""),0,COUNTIFS(Formulas!$A$2:$A$3001,CE$4,Formulas!$B$2:$B$3001,$A152))</f>
        <v>0</v>
      </c>
      <c r="CF152" s="21" t="n">
        <f aca="false">IF(OR($A152="",CF$4=""),0,COUNTIFS(Formulas!$A$2:$A$3001,CF$4,Formulas!$B$2:$B$3001,$A152))</f>
        <v>0</v>
      </c>
      <c r="CG152" s="21" t="n">
        <f aca="false">IF(OR($A152="",CG$4=""),0,COUNTIFS(Formulas!$A$2:$A$3001,CG$4,Formulas!$B$2:$B$3001,$A152))</f>
        <v>0</v>
      </c>
      <c r="CH152" s="21" t="n">
        <f aca="false">IF(OR($A152="",CH$4=""),0,COUNTIFS(Formulas!$A$2:$A$3001,CH$4,Formulas!$B$2:$B$3001,$A152))</f>
        <v>0</v>
      </c>
      <c r="CI152" s="21" t="n">
        <f aca="false">IF(OR($A152="",CI$4=""),0,COUNTIFS(Formulas!$A$2:$A$3001,CI$4,Formulas!$B$2:$B$3001,$A152))</f>
        <v>0</v>
      </c>
      <c r="CJ152" s="21" t="n">
        <f aca="false">IF(OR($A152="",CJ$4=""),0,COUNTIFS(Formulas!$A$2:$A$3001,CJ$4,Formulas!$B$2:$B$3001,$A152))</f>
        <v>0</v>
      </c>
      <c r="CK152" s="21" t="n">
        <f aca="false">IF(OR($A152="",CK$4=""),0,COUNTIFS(Formulas!$A$2:$A$3001,CK$4,Formulas!$B$2:$B$3001,$A152))</f>
        <v>0</v>
      </c>
      <c r="CL152" s="21" t="n">
        <f aca="false">IF(OR($A152="",CL$4=""),0,COUNTIFS(Formulas!$A$2:$A$3001,CL$4,Formulas!$B$2:$B$3001,$A152))</f>
        <v>0</v>
      </c>
      <c r="CM152" s="21" t="n">
        <f aca="false">IF(OR($A152="",CM$4=""),0,COUNTIFS(Formulas!$A$2:$A$3001,CM$4,Formulas!$B$2:$B$3001,$A152))</f>
        <v>0</v>
      </c>
      <c r="CN152" s="21" t="n">
        <f aca="false">IF(OR($A152="",CN$4=""),0,COUNTIFS(Formulas!$A$2:$A$3001,CN$4,Formulas!$B$2:$B$3001,$A152))</f>
        <v>0</v>
      </c>
      <c r="CO152" s="21" t="n">
        <f aca="false">IF(OR($A152="",CO$4=""),0,COUNTIFS(Formulas!$A$2:$A$3001,CO$4,Formulas!$B$2:$B$3001,$A152))</f>
        <v>0</v>
      </c>
      <c r="CP152" s="21" t="n">
        <f aca="false">IF(OR($A152="",CP$4=""),0,COUNTIFS(Formulas!$A$2:$A$3001,CP$4,Formulas!$B$2:$B$3001,$A152))</f>
        <v>0</v>
      </c>
      <c r="CQ152" s="21" t="n">
        <f aca="false">IF(OR($A152="",CQ$4=""),0,COUNTIFS(Formulas!$A$2:$A$3001,CQ$4,Formulas!$B$2:$B$3001,$A152))</f>
        <v>0</v>
      </c>
      <c r="CR152" s="21" t="n">
        <f aca="false">IF(OR($A152="",CR$4=""),0,COUNTIFS(Formulas!$A$2:$A$3001,CR$4,Formulas!$B$2:$B$3001,$A152))</f>
        <v>0</v>
      </c>
      <c r="CS152" s="21" t="n">
        <f aca="false">IF(OR($A152="",CS$4=""),0,COUNTIFS(Formulas!$A$2:$A$3001,CS$4,Formulas!$B$2:$B$3001,$A152))</f>
        <v>0</v>
      </c>
      <c r="CT152" s="21" t="n">
        <f aca="false">IF(OR($A152="",CT$4=""),0,COUNTIFS(Formulas!$A$2:$A$3001,CT$4,Formulas!$B$2:$B$3001,$A152))</f>
        <v>0</v>
      </c>
      <c r="CU152" s="21" t="n">
        <f aca="false">IF(OR($A152="",CU$4=""),0,COUNTIFS(Formulas!$A$2:$A$3001,CU$4,Formulas!$B$2:$B$3001,$A152))</f>
        <v>0</v>
      </c>
      <c r="CV152" s="21" t="n">
        <f aca="false">IF(OR($A152="",CV$4=""),0,COUNTIFS(Formulas!$A$2:$A$3001,CV$4,Formulas!$B$2:$B$3001,$A152))</f>
        <v>0</v>
      </c>
      <c r="CW152" s="21" t="n">
        <f aca="false">IF(OR($A152="",CW$4=""),0,COUNTIFS(Formulas!$A$2:$A$3001,CW$4,Formulas!$B$2:$B$3001,$A152))</f>
        <v>0</v>
      </c>
      <c r="CX152" s="21" t="n">
        <f aca="false">IF(OR($A152="",CX$4=""),0,COUNTIFS(Formulas!$A$2:$A$3001,CX$4,Formulas!$B$2:$B$3001,$A152))</f>
        <v>0</v>
      </c>
      <c r="CY152" s="21" t="n">
        <f aca="false">IF(OR($A152="",CY$4=""),0,COUNTIFS(Formulas!$A$2:$A$3001,CY$4,Formulas!$B$2:$B$3001,$A152))</f>
        <v>0</v>
      </c>
      <c r="CZ152" s="21" t="n">
        <f aca="false">IF(OR($A152="",CZ$4=""),0,COUNTIFS(Formulas!$A$2:$A$3001,CZ$4,Formulas!$B$2:$B$3001,$A152))</f>
        <v>0</v>
      </c>
      <c r="DA152" s="21" t="n">
        <f aca="false">IF(OR($A152="",DA$4=""),0,COUNTIFS(Formulas!$A$2:$A$3001,DA$4,Formulas!$B$2:$B$3001,$A152))</f>
        <v>0</v>
      </c>
      <c r="DB152" s="21" t="n">
        <f aca="false">IF(OR($A152="",DB$4=""),0,COUNTIFS(Formulas!$A$2:$A$3001,DB$4,Formulas!$B$2:$B$3001,$A152))</f>
        <v>0</v>
      </c>
      <c r="DC152" s="21" t="n">
        <f aca="false">IF(OR($A152="",DC$4=""),0,COUNTIFS(Formulas!$A$2:$A$3001,DC$4,Formulas!$B$2:$B$3001,$A152))</f>
        <v>0</v>
      </c>
      <c r="DD152" s="21" t="n">
        <f aca="false">IF(OR($A152="",DD$4=""),0,COUNTIFS(Formulas!$A$2:$A$3001,DD$4,Formulas!$B$2:$B$3001,$A152))</f>
        <v>0</v>
      </c>
      <c r="DE152" s="21" t="n">
        <f aca="false">IF(OR($A152="",DE$4=""),0,COUNTIFS(Formulas!$A$2:$A$3001,DE$4,Formulas!$B$2:$B$3001,$A152))</f>
        <v>0</v>
      </c>
      <c r="DF152" s="21" t="n">
        <f aca="false">IF(OR($A152="",DF$4=""),0,COUNTIFS(Formulas!$A$2:$A$3001,DF$4,Formulas!$B$2:$B$3001,$A152))</f>
        <v>0</v>
      </c>
      <c r="DG152" s="21" t="n">
        <f aca="false">IF(OR($A152="",DG$4=""),0,COUNTIFS(Formulas!$A$2:$A$3001,DG$4,Formulas!$B$2:$B$3001,$A152))</f>
        <v>0</v>
      </c>
      <c r="DH152" s="21" t="n">
        <f aca="false">IF(OR($A152="",DH$4=""),0,COUNTIFS(Formulas!$A$2:$A$3001,DH$4,Formulas!$B$2:$B$3001,$A152))</f>
        <v>0</v>
      </c>
      <c r="DI152" s="21" t="n">
        <f aca="false">IF(OR($A152="",DI$4=""),0,COUNTIFS(Formulas!$A$2:$A$3001,DI$4,Formulas!$B$2:$B$3001,$A152))</f>
        <v>0</v>
      </c>
      <c r="DJ152" s="21" t="n">
        <f aca="false">IF(OR($A152="",DJ$4=""),0,COUNTIFS(Formulas!$A$2:$A$3001,DJ$4,Formulas!$B$2:$B$3001,$A152))</f>
        <v>0</v>
      </c>
      <c r="DK152" s="21" t="n">
        <f aca="false">IF(OR($A152="",DK$4=""),0,COUNTIFS(Formulas!$A$2:$A$3001,DK$4,Formulas!$B$2:$B$3001,$A152))</f>
        <v>0</v>
      </c>
      <c r="DL152" s="21" t="n">
        <f aca="false">IF(OR($A152="",DL$4=""),0,COUNTIFS(Formulas!$A$2:$A$3001,DL$4,Formulas!$B$2:$B$3001,$A152))</f>
        <v>0</v>
      </c>
      <c r="DM152" s="21" t="n">
        <f aca="false">IF(OR($A152="",DM$4=""),0,COUNTIFS(Formulas!$A$2:$A$3001,DM$4,Formulas!$B$2:$B$3001,$A152))</f>
        <v>0</v>
      </c>
      <c r="DN152" s="21" t="n">
        <f aca="false">IF(OR($A152="",DN$4=""),0,COUNTIFS(Formulas!$A$2:$A$3001,DN$4,Formulas!$B$2:$B$3001,$A152))</f>
        <v>0</v>
      </c>
      <c r="DO152" s="21" t="n">
        <f aca="false">IF(OR($A152="",DO$4=""),0,COUNTIFS(Formulas!$A$2:$A$3001,DO$4,Formulas!$B$2:$B$3001,$A152))</f>
        <v>0</v>
      </c>
      <c r="DP152" s="21" t="n">
        <f aca="false">IF(OR($A152="",DP$4=""),0,COUNTIFS(Formulas!$A$2:$A$3001,DP$4,Formulas!$B$2:$B$3001,$A152))</f>
        <v>0</v>
      </c>
      <c r="DQ152" s="21" t="n">
        <f aca="false">IF(OR($A152="",DQ$4=""),0,COUNTIFS(Formulas!$A$2:$A$3001,DQ$4,Formulas!$B$2:$B$3001,$A152))</f>
        <v>0</v>
      </c>
      <c r="DR152" s="21" t="n">
        <f aca="false">IF(OR($A152="",DR$4=""),0,COUNTIFS(Formulas!$A$2:$A$3001,DR$4,Formulas!$B$2:$B$3001,$A152))</f>
        <v>0</v>
      </c>
      <c r="DS152" s="21" t="n">
        <f aca="false">IF(OR($A152="",DS$4=""),0,COUNTIFS(Formulas!$A$2:$A$3001,DS$4,Formulas!$B$2:$B$3001,$A152))</f>
        <v>0</v>
      </c>
      <c r="DT152" s="21" t="n">
        <f aca="false">IF(OR($A152="",DT$4=""),0,COUNTIFS(Formulas!$A$2:$A$3001,DT$4,Formulas!$B$2:$B$3001,$A152))</f>
        <v>0</v>
      </c>
      <c r="DU152" s="21" t="n">
        <f aca="false">IF(OR($A152="",DU$4=""),0,COUNTIFS(Formulas!$A$2:$A$3001,DU$4,Formulas!$B$2:$B$3001,$A152))</f>
        <v>0</v>
      </c>
      <c r="DV152" s="21" t="n">
        <f aca="false">IF(OR($A152="",DV$4=""),0,COUNTIFS(Formulas!$A$2:$A$3001,DV$4,Formulas!$B$2:$B$3001,$A152))</f>
        <v>0</v>
      </c>
      <c r="DW152" s="21" t="n">
        <f aca="false">IF(OR($A152="",DW$4=""),0,COUNTIFS(Formulas!$A$2:$A$3001,DW$4,Formulas!$B$2:$B$3001,$A152))</f>
        <v>0</v>
      </c>
      <c r="DX152" s="21" t="n">
        <f aca="false">IF(OR($A152="",DX$4=""),0,COUNTIFS(Formulas!$A$2:$A$3001,DX$4,Formulas!$B$2:$B$3001,$A152))</f>
        <v>0</v>
      </c>
      <c r="DY152" s="21" t="n">
        <f aca="false">IF(OR($A152="",DY$4=""),0,COUNTIFS(Formulas!$A$2:$A$3001,DY$4,Formulas!$B$2:$B$3001,$A152))</f>
        <v>0</v>
      </c>
      <c r="DZ152" s="21" t="n">
        <f aca="false">IF(OR($A152="",DZ$4=""),0,COUNTIFS(Formulas!$A$2:$A$3001,DZ$4,Formulas!$B$2:$B$3001,$A152))</f>
        <v>0</v>
      </c>
      <c r="EA152" s="21" t="n">
        <f aca="false">IF(OR($A152="",EA$4=""),0,COUNTIFS(Formulas!$A$2:$A$3001,EA$4,Formulas!$B$2:$B$3001,$A152))</f>
        <v>0</v>
      </c>
      <c r="EB152" s="21" t="n">
        <f aca="false">IF(OR($A152="",EB$4=""),0,COUNTIFS(Formulas!$A$2:$A$3001,EB$4,Formulas!$B$2:$B$3001,$A152))</f>
        <v>0</v>
      </c>
      <c r="EC152" s="21" t="n">
        <f aca="false">IF(OR($A152="",EC$4=""),0,COUNTIFS(Formulas!$A$2:$A$3001,EC$4,Formulas!$B$2:$B$3001,$A152))</f>
        <v>0</v>
      </c>
      <c r="ED152" s="21" t="n">
        <f aca="false">IF(OR($A152="",ED$4=""),0,COUNTIFS(Formulas!$A$2:$A$3001,ED$4,Formulas!$B$2:$B$3001,$A152))</f>
        <v>0</v>
      </c>
      <c r="EE152" s="21" t="n">
        <f aca="false">IF(OR($A152="",EE$4=""),0,COUNTIFS(Formulas!$A$2:$A$3001,EE$4,Formulas!$B$2:$B$3001,$A152))</f>
        <v>0</v>
      </c>
      <c r="EF152" s="21" t="n">
        <f aca="false">IF(OR($A152="",EF$4=""),0,COUNTIFS(Formulas!$A$2:$A$3001,EF$4,Formulas!$B$2:$B$3001,$A152))</f>
        <v>0</v>
      </c>
      <c r="EG152" s="21" t="n">
        <f aca="false">IF(OR($A152="",EG$4=""),0,COUNTIFS(Formulas!$A$2:$A$3001,EG$4,Formulas!$B$2:$B$3001,$A152))</f>
        <v>0</v>
      </c>
      <c r="EH152" s="21" t="n">
        <f aca="false">IF(OR($A152="",EH$4=""),0,COUNTIFS(Formulas!$A$2:$A$3001,EH$4,Formulas!$B$2:$B$3001,$A152))</f>
        <v>0</v>
      </c>
      <c r="EI152" s="21" t="n">
        <f aca="false">IF(OR($A152="",EI$4=""),0,COUNTIFS(Formulas!$A$2:$A$3001,EI$4,Formulas!$B$2:$B$3001,$A152))</f>
        <v>0</v>
      </c>
      <c r="EJ152" s="21" t="n">
        <f aca="false">IF(OR($A152="",EJ$4=""),0,COUNTIFS(Formulas!$A$2:$A$3001,EJ$4,Formulas!$B$2:$B$3001,$A152))</f>
        <v>0</v>
      </c>
      <c r="EK152" s="21" t="n">
        <f aca="false">IF(OR($A152="",EK$4=""),0,COUNTIFS(Formulas!$A$2:$A$3001,EK$4,Formulas!$B$2:$B$3001,$A152))</f>
        <v>0</v>
      </c>
      <c r="EL152" s="21" t="n">
        <f aca="false">IF(OR($A152="",EL$4=""),0,COUNTIFS(Formulas!$A$2:$A$3001,EL$4,Formulas!$B$2:$B$3001,$A152))</f>
        <v>0</v>
      </c>
      <c r="EM152" s="21" t="n">
        <f aca="false">IF(OR($A152="",EM$4=""),0,COUNTIFS(Formulas!$A$2:$A$3001,EM$4,Formulas!$B$2:$B$3001,$A152))</f>
        <v>0</v>
      </c>
      <c r="EN152" s="21" t="n">
        <f aca="false">IF(OR($A152="",EN$4=""),0,COUNTIFS(Formulas!$A$2:$A$3001,EN$4,Formulas!$B$2:$B$3001,$A152))</f>
        <v>0</v>
      </c>
      <c r="EO152" s="21" t="n">
        <f aca="false">IF(OR($A152="",EO$4=""),0,COUNTIFS(Formulas!$A$2:$A$3001,EO$4,Formulas!$B$2:$B$3001,$A152))</f>
        <v>0</v>
      </c>
      <c r="EP152" s="21" t="n">
        <f aca="false">IF(OR($A152="",EP$4=""),0,COUNTIFS(Formulas!$A$2:$A$3001,EP$4,Formulas!$B$2:$B$3001,$A152))</f>
        <v>0</v>
      </c>
      <c r="EQ152" s="21" t="n">
        <f aca="false">IF(OR($A152="",EQ$4=""),0,COUNTIFS(Formulas!$A$2:$A$3001,EQ$4,Formulas!$B$2:$B$3001,$A152))</f>
        <v>0</v>
      </c>
      <c r="ER152" s="21" t="n">
        <f aca="false">IF(OR($A152="",ER$4=""),0,COUNTIFS(Formulas!$A$2:$A$3001,ER$4,Formulas!$B$2:$B$3001,$A152))</f>
        <v>0</v>
      </c>
      <c r="ES152" s="21" t="n">
        <f aca="false">IF(OR($A152="",ES$4=""),0,COUNTIFS(Formulas!$A$2:$A$3001,ES$4,Formulas!$B$2:$B$3001,$A152))</f>
        <v>0</v>
      </c>
      <c r="ET152" s="21" t="n">
        <f aca="false">IF(OR($A152="",ET$4=""),0,COUNTIFS(Formulas!$A$2:$A$3001,ET$4,Formulas!$B$2:$B$3001,$A152))</f>
        <v>0</v>
      </c>
      <c r="EU152" s="21" t="n">
        <f aca="false">IF(OR($A152="",EU$4=""),0,COUNTIFS(Formulas!$A$2:$A$3001,EU$4,Formulas!$B$2:$B$3001,$A152))</f>
        <v>0</v>
      </c>
      <c r="EV152" s="21" t="n">
        <f aca="false">IF(OR($A152="",EV$4=""),0,COUNTIFS(Formulas!$A$2:$A$3001,EV$4,Formulas!$B$2:$B$3001,$A152))</f>
        <v>0</v>
      </c>
    </row>
    <row r="153" customFormat="false" ht="15" hidden="false" customHeight="false" outlineLevel="0" collapsed="false">
      <c r="A153" s="13" t="str">
        <f aca="false">IF(INDEX(Materials!$A$2:$A$301,149)="","",INDEX(Materials!$A$2:$A$301,149))</f>
        <v>Propylene Glycol</v>
      </c>
      <c r="B153" s="19" t="n">
        <f aca="false">IF(A153="","",COUNTIF(C153:EV153,"&gt;0"))</f>
        <v>6</v>
      </c>
      <c r="C153" s="21" t="n">
        <f aca="false">IF(OR($A153="",C$4=""),0,COUNTIFS(Formulas!$A$2:$A$3001,C$4,Formulas!$B$2:$B$3001,$A153))</f>
        <v>0</v>
      </c>
      <c r="D153" s="21" t="n">
        <f aca="false">IF(OR($A153="",D$4=""),0,COUNTIFS(Formulas!$A$2:$A$3001,D$4,Formulas!$B$2:$B$3001,$A153))</f>
        <v>0</v>
      </c>
      <c r="E153" s="21" t="n">
        <f aca="false">IF(OR($A153="",E$4=""),0,COUNTIFS(Formulas!$A$2:$A$3001,E$4,Formulas!$B$2:$B$3001,$A153))</f>
        <v>0</v>
      </c>
      <c r="F153" s="21" t="n">
        <f aca="false">IF(OR($A153="",F$4=""),0,COUNTIFS(Formulas!$A$2:$A$3001,F$4,Formulas!$B$2:$B$3001,$A153))</f>
        <v>0</v>
      </c>
      <c r="G153" s="21" t="n">
        <f aca="false">IF(OR($A153="",G$4=""),0,COUNTIFS(Formulas!$A$2:$A$3001,G$4,Formulas!$B$2:$B$3001,$A153))</f>
        <v>0</v>
      </c>
      <c r="H153" s="21" t="n">
        <f aca="false">IF(OR($A153="",H$4=""),0,COUNTIFS(Formulas!$A$2:$A$3001,H$4,Formulas!$B$2:$B$3001,$A153))</f>
        <v>0</v>
      </c>
      <c r="I153" s="21" t="n">
        <f aca="false">IF(OR($A153="",I$4=""),0,COUNTIFS(Formulas!$A$2:$A$3001,I$4,Formulas!$B$2:$B$3001,$A153))</f>
        <v>0</v>
      </c>
      <c r="J153" s="21" t="n">
        <f aca="false">IF(OR($A153="",J$4=""),0,COUNTIFS(Formulas!$A$2:$A$3001,J$4,Formulas!$B$2:$B$3001,$A153))</f>
        <v>0</v>
      </c>
      <c r="K153" s="21" t="n">
        <f aca="false">IF(OR($A153="",K$4=""),0,COUNTIFS(Formulas!$A$2:$A$3001,K$4,Formulas!$B$2:$B$3001,$A153))</f>
        <v>0</v>
      </c>
      <c r="L153" s="21" t="n">
        <f aca="false">IF(OR($A153="",L$4=""),0,COUNTIFS(Formulas!$A$2:$A$3001,L$4,Formulas!$B$2:$B$3001,$A153))</f>
        <v>0</v>
      </c>
      <c r="M153" s="21" t="n">
        <f aca="false">IF(OR($A153="",M$4=""),0,COUNTIFS(Formulas!$A$2:$A$3001,M$4,Formulas!$B$2:$B$3001,$A153))</f>
        <v>0</v>
      </c>
      <c r="N153" s="21" t="n">
        <f aca="false">IF(OR($A153="",N$4=""),0,COUNTIFS(Formulas!$A$2:$A$3001,N$4,Formulas!$B$2:$B$3001,$A153))</f>
        <v>0</v>
      </c>
      <c r="O153" s="21" t="n">
        <f aca="false">IF(OR($A153="",O$4=""),0,COUNTIFS(Formulas!$A$2:$A$3001,O$4,Formulas!$B$2:$B$3001,$A153))</f>
        <v>0</v>
      </c>
      <c r="P153" s="21" t="n">
        <f aca="false">IF(OR($A153="",P$4=""),0,COUNTIFS(Formulas!$A$2:$A$3001,P$4,Formulas!$B$2:$B$3001,$A153))</f>
        <v>0</v>
      </c>
      <c r="Q153" s="21" t="n">
        <f aca="false">IF(OR($A153="",Q$4=""),0,COUNTIFS(Formulas!$A$2:$A$3001,Q$4,Formulas!$B$2:$B$3001,$A153))</f>
        <v>0</v>
      </c>
      <c r="R153" s="21" t="n">
        <f aca="false">IF(OR($A153="",R$4=""),0,COUNTIFS(Formulas!$A$2:$A$3001,R$4,Formulas!$B$2:$B$3001,$A153))</f>
        <v>0</v>
      </c>
      <c r="S153" s="21" t="n">
        <f aca="false">IF(OR($A153="",S$4=""),0,COUNTIFS(Formulas!$A$2:$A$3001,S$4,Formulas!$B$2:$B$3001,$A153))</f>
        <v>0</v>
      </c>
      <c r="T153" s="21" t="n">
        <f aca="false">IF(OR($A153="",T$4=""),0,COUNTIFS(Formulas!$A$2:$A$3001,T$4,Formulas!$B$2:$B$3001,$A153))</f>
        <v>0</v>
      </c>
      <c r="U153" s="21" t="n">
        <f aca="false">IF(OR($A153="",U$4=""),0,COUNTIFS(Formulas!$A$2:$A$3001,U$4,Formulas!$B$2:$B$3001,$A153))</f>
        <v>0</v>
      </c>
      <c r="V153" s="21" t="n">
        <f aca="false">IF(OR($A153="",V$4=""),0,COUNTIFS(Formulas!$A$2:$A$3001,V$4,Formulas!$B$2:$B$3001,$A153))</f>
        <v>0</v>
      </c>
      <c r="W153" s="21" t="n">
        <f aca="false">IF(OR($A153="",W$4=""),0,COUNTIFS(Formulas!$A$2:$A$3001,W$4,Formulas!$B$2:$B$3001,$A153))</f>
        <v>0</v>
      </c>
      <c r="X153" s="21" t="n">
        <f aca="false">IF(OR($A153="",X$4=""),0,COUNTIFS(Formulas!$A$2:$A$3001,X$4,Formulas!$B$2:$B$3001,$A153))</f>
        <v>0</v>
      </c>
      <c r="Y153" s="21" t="n">
        <f aca="false">IF(OR($A153="",Y$4=""),0,COUNTIFS(Formulas!$A$2:$A$3001,Y$4,Formulas!$B$2:$B$3001,$A153))</f>
        <v>0</v>
      </c>
      <c r="Z153" s="21" t="n">
        <f aca="false">IF(OR($A153="",Z$4=""),0,COUNTIFS(Formulas!$A$2:$A$3001,Z$4,Formulas!$B$2:$B$3001,$A153))</f>
        <v>0</v>
      </c>
      <c r="AA153" s="21" t="n">
        <f aca="false">IF(OR($A153="",AA$4=""),0,COUNTIFS(Formulas!$A$2:$A$3001,AA$4,Formulas!$B$2:$B$3001,$A153))</f>
        <v>0</v>
      </c>
      <c r="AB153" s="21" t="n">
        <f aca="false">IF(OR($A153="",AB$4=""),0,COUNTIFS(Formulas!$A$2:$A$3001,AB$4,Formulas!$B$2:$B$3001,$A153))</f>
        <v>0</v>
      </c>
      <c r="AC153" s="21" t="n">
        <f aca="false">IF(OR($A153="",AC$4=""),0,COUNTIFS(Formulas!$A$2:$A$3001,AC$4,Formulas!$B$2:$B$3001,$A153))</f>
        <v>0</v>
      </c>
      <c r="AD153" s="21" t="n">
        <f aca="false">IF(OR($A153="",AD$4=""),0,COUNTIFS(Formulas!$A$2:$A$3001,AD$4,Formulas!$B$2:$B$3001,$A153))</f>
        <v>0</v>
      </c>
      <c r="AE153" s="21" t="n">
        <f aca="false">IF(OR($A153="",AE$4=""),0,COUNTIFS(Formulas!$A$2:$A$3001,AE$4,Formulas!$B$2:$B$3001,$A153))</f>
        <v>0</v>
      </c>
      <c r="AF153" s="21" t="n">
        <f aca="false">IF(OR($A153="",AF$4=""),0,COUNTIFS(Formulas!$A$2:$A$3001,AF$4,Formulas!$B$2:$B$3001,$A153))</f>
        <v>0</v>
      </c>
      <c r="AG153" s="21" t="n">
        <f aca="false">IF(OR($A153="",AG$4=""),0,COUNTIFS(Formulas!$A$2:$A$3001,AG$4,Formulas!$B$2:$B$3001,$A153))</f>
        <v>0</v>
      </c>
      <c r="AH153" s="21" t="n">
        <f aca="false">IF(OR($A153="",AH$4=""),0,COUNTIFS(Formulas!$A$2:$A$3001,AH$4,Formulas!$B$2:$B$3001,$A153))</f>
        <v>0</v>
      </c>
      <c r="AI153" s="21" t="n">
        <f aca="false">IF(OR($A153="",AI$4=""),0,COUNTIFS(Formulas!$A$2:$A$3001,AI$4,Formulas!$B$2:$B$3001,$A153))</f>
        <v>0</v>
      </c>
      <c r="AJ153" s="21" t="n">
        <f aca="false">IF(OR($A153="",AJ$4=""),0,COUNTIFS(Formulas!$A$2:$A$3001,AJ$4,Formulas!$B$2:$B$3001,$A153))</f>
        <v>0</v>
      </c>
      <c r="AK153" s="21" t="n">
        <f aca="false">IF(OR($A153="",AK$4=""),0,COUNTIFS(Formulas!$A$2:$A$3001,AK$4,Formulas!$B$2:$B$3001,$A153))</f>
        <v>2</v>
      </c>
      <c r="AL153" s="21" t="n">
        <f aca="false">IF(OR($A153="",AL$4=""),0,COUNTIFS(Formulas!$A$2:$A$3001,AL$4,Formulas!$B$2:$B$3001,$A153))</f>
        <v>2</v>
      </c>
      <c r="AM153" s="21" t="n">
        <f aca="false">IF(OR($A153="",AM$4=""),0,COUNTIFS(Formulas!$A$2:$A$3001,AM$4,Formulas!$B$2:$B$3001,$A153))</f>
        <v>0</v>
      </c>
      <c r="AN153" s="21" t="n">
        <f aca="false">IF(OR($A153="",AN$4=""),0,COUNTIFS(Formulas!$A$2:$A$3001,AN$4,Formulas!$B$2:$B$3001,$A153))</f>
        <v>0</v>
      </c>
      <c r="AO153" s="21" t="n">
        <f aca="false">IF(OR($A153="",AO$4=""),0,COUNTIFS(Formulas!$A$2:$A$3001,AO$4,Formulas!$B$2:$B$3001,$A153))</f>
        <v>0</v>
      </c>
      <c r="AP153" s="21" t="n">
        <f aca="false">IF(OR($A153="",AP$4=""),0,COUNTIFS(Formulas!$A$2:$A$3001,AP$4,Formulas!$B$2:$B$3001,$A153))</f>
        <v>0</v>
      </c>
      <c r="AQ153" s="21" t="n">
        <f aca="false">IF(OR($A153="",AQ$4=""),0,COUNTIFS(Formulas!$A$2:$A$3001,AQ$4,Formulas!$B$2:$B$3001,$A153))</f>
        <v>0</v>
      </c>
      <c r="AR153" s="21" t="n">
        <f aca="false">IF(OR($A153="",AR$4=""),0,COUNTIFS(Formulas!$A$2:$A$3001,AR$4,Formulas!$B$2:$B$3001,$A153))</f>
        <v>0</v>
      </c>
      <c r="AS153" s="21" t="n">
        <f aca="false">IF(OR($A153="",AS$4=""),0,COUNTIFS(Formulas!$A$2:$A$3001,AS$4,Formulas!$B$2:$B$3001,$A153))</f>
        <v>0</v>
      </c>
      <c r="AT153" s="21" t="n">
        <f aca="false">IF(OR($A153="",AT$4=""),0,COUNTIFS(Formulas!$A$2:$A$3001,AT$4,Formulas!$B$2:$B$3001,$A153))</f>
        <v>0</v>
      </c>
      <c r="AU153" s="21" t="n">
        <f aca="false">IF(OR($A153="",AU$4=""),0,COUNTIFS(Formulas!$A$2:$A$3001,AU$4,Formulas!$B$2:$B$3001,$A153))</f>
        <v>0</v>
      </c>
      <c r="AV153" s="21" t="n">
        <f aca="false">IF(OR($A153="",AV$4=""),0,COUNTIFS(Formulas!$A$2:$A$3001,AV$4,Formulas!$B$2:$B$3001,$A153))</f>
        <v>0</v>
      </c>
      <c r="AW153" s="21" t="n">
        <f aca="false">IF(OR($A153="",AW$4=""),0,COUNTIFS(Formulas!$A$2:$A$3001,AW$4,Formulas!$B$2:$B$3001,$A153))</f>
        <v>0</v>
      </c>
      <c r="AX153" s="21" t="n">
        <f aca="false">IF(OR($A153="",AX$4=""),0,COUNTIFS(Formulas!$A$2:$A$3001,AX$4,Formulas!$B$2:$B$3001,$A153))</f>
        <v>0</v>
      </c>
      <c r="AY153" s="21" t="n">
        <f aca="false">IF(OR($A153="",AY$4=""),0,COUNTIFS(Formulas!$A$2:$A$3001,AY$4,Formulas!$B$2:$B$3001,$A153))</f>
        <v>0</v>
      </c>
      <c r="AZ153" s="21" t="n">
        <f aca="false">IF(OR($A153="",AZ$4=""),0,COUNTIFS(Formulas!$A$2:$A$3001,AZ$4,Formulas!$B$2:$B$3001,$A153))</f>
        <v>0</v>
      </c>
      <c r="BA153" s="21" t="n">
        <f aca="false">IF(OR($A153="",BA$4=""),0,COUNTIFS(Formulas!$A$2:$A$3001,BA$4,Formulas!$B$2:$B$3001,$A153))</f>
        <v>0</v>
      </c>
      <c r="BB153" s="21" t="n">
        <f aca="false">IF(OR($A153="",BB$4=""),0,COUNTIFS(Formulas!$A$2:$A$3001,BB$4,Formulas!$B$2:$B$3001,$A153))</f>
        <v>0</v>
      </c>
      <c r="BC153" s="21" t="n">
        <f aca="false">IF(OR($A153="",BC$4=""),0,COUNTIFS(Formulas!$A$2:$A$3001,BC$4,Formulas!$B$2:$B$3001,$A153))</f>
        <v>0</v>
      </c>
      <c r="BD153" s="21" t="n">
        <f aca="false">IF(OR($A153="",BD$4=""),0,COUNTIFS(Formulas!$A$2:$A$3001,BD$4,Formulas!$B$2:$B$3001,$A153))</f>
        <v>0</v>
      </c>
      <c r="BE153" s="21" t="n">
        <f aca="false">IF(OR($A153="",BE$4=""),0,COUNTIFS(Formulas!$A$2:$A$3001,BE$4,Formulas!$B$2:$B$3001,$A153))</f>
        <v>0</v>
      </c>
      <c r="BF153" s="21" t="n">
        <f aca="false">IF(OR($A153="",BF$4=""),0,COUNTIFS(Formulas!$A$2:$A$3001,BF$4,Formulas!$B$2:$B$3001,$A153))</f>
        <v>2</v>
      </c>
      <c r="BG153" s="21" t="n">
        <f aca="false">IF(OR($A153="",BG$4=""),0,COUNTIFS(Formulas!$A$2:$A$3001,BG$4,Formulas!$B$2:$B$3001,$A153))</f>
        <v>2</v>
      </c>
      <c r="BH153" s="21" t="n">
        <f aca="false">IF(OR($A153="",BH$4=""),0,COUNTIFS(Formulas!$A$2:$A$3001,BH$4,Formulas!$B$2:$B$3001,$A153))</f>
        <v>2</v>
      </c>
      <c r="BI153" s="21" t="n">
        <f aca="false">IF(OR($A153="",BI$4=""),0,COUNTIFS(Formulas!$A$2:$A$3001,BI$4,Formulas!$B$2:$B$3001,$A153))</f>
        <v>2</v>
      </c>
      <c r="BJ153" s="21" t="n">
        <f aca="false">IF(OR($A153="",BJ$4=""),0,COUNTIFS(Formulas!$A$2:$A$3001,BJ$4,Formulas!$B$2:$B$3001,$A153))</f>
        <v>0</v>
      </c>
      <c r="BK153" s="21" t="n">
        <f aca="false">IF(OR($A153="",BK$4=""),0,COUNTIFS(Formulas!$A$2:$A$3001,BK$4,Formulas!$B$2:$B$3001,$A153))</f>
        <v>0</v>
      </c>
      <c r="BL153" s="21" t="n">
        <f aca="false">IF(OR($A153="",BL$4=""),0,COUNTIFS(Formulas!$A$2:$A$3001,BL$4,Formulas!$B$2:$B$3001,$A153))</f>
        <v>0</v>
      </c>
      <c r="BM153" s="21" t="n">
        <f aca="false">IF(OR($A153="",BM$4=""),0,COUNTIFS(Formulas!$A$2:$A$3001,BM$4,Formulas!$B$2:$B$3001,$A153))</f>
        <v>0</v>
      </c>
      <c r="BN153" s="21" t="n">
        <f aca="false">IF(OR($A153="",BN$4=""),0,COUNTIFS(Formulas!$A$2:$A$3001,BN$4,Formulas!$B$2:$B$3001,$A153))</f>
        <v>0</v>
      </c>
      <c r="BO153" s="21" t="n">
        <f aca="false">IF(OR($A153="",BO$4=""),0,COUNTIFS(Formulas!$A$2:$A$3001,BO$4,Formulas!$B$2:$B$3001,$A153))</f>
        <v>0</v>
      </c>
      <c r="BP153" s="21" t="n">
        <f aca="false">IF(OR($A153="",BP$4=""),0,COUNTIFS(Formulas!$A$2:$A$3001,BP$4,Formulas!$B$2:$B$3001,$A153))</f>
        <v>0</v>
      </c>
      <c r="BQ153" s="21" t="n">
        <f aca="false">IF(OR($A153="",BQ$4=""),0,COUNTIFS(Formulas!$A$2:$A$3001,BQ$4,Formulas!$B$2:$B$3001,$A153))</f>
        <v>0</v>
      </c>
      <c r="BR153" s="21" t="n">
        <f aca="false">IF(OR($A153="",BR$4=""),0,COUNTIFS(Formulas!$A$2:$A$3001,BR$4,Formulas!$B$2:$B$3001,$A153))</f>
        <v>0</v>
      </c>
      <c r="BS153" s="21" t="n">
        <f aca="false">IF(OR($A153="",BS$4=""),0,COUNTIFS(Formulas!$A$2:$A$3001,BS$4,Formulas!$B$2:$B$3001,$A153))</f>
        <v>0</v>
      </c>
      <c r="BT153" s="21" t="n">
        <f aca="false">IF(OR($A153="",BT$4=""),0,COUNTIFS(Formulas!$A$2:$A$3001,BT$4,Formulas!$B$2:$B$3001,$A153))</f>
        <v>0</v>
      </c>
      <c r="BU153" s="21" t="n">
        <f aca="false">IF(OR($A153="",BU$4=""),0,COUNTIFS(Formulas!$A$2:$A$3001,BU$4,Formulas!$B$2:$B$3001,$A153))</f>
        <v>0</v>
      </c>
      <c r="BV153" s="21" t="n">
        <f aca="false">IF(OR($A153="",BV$4=""),0,COUNTIFS(Formulas!$A$2:$A$3001,BV$4,Formulas!$B$2:$B$3001,$A153))</f>
        <v>0</v>
      </c>
      <c r="BW153" s="21" t="n">
        <f aca="false">IF(OR($A153="",BW$4=""),0,COUNTIFS(Formulas!$A$2:$A$3001,BW$4,Formulas!$B$2:$B$3001,$A153))</f>
        <v>0</v>
      </c>
      <c r="BX153" s="21" t="n">
        <f aca="false">IF(OR($A153="",BX$4=""),0,COUNTIFS(Formulas!$A$2:$A$3001,BX$4,Formulas!$B$2:$B$3001,$A153))</f>
        <v>0</v>
      </c>
      <c r="BY153" s="21" t="n">
        <f aca="false">IF(OR($A153="",BY$4=""),0,COUNTIFS(Formulas!$A$2:$A$3001,BY$4,Formulas!$B$2:$B$3001,$A153))</f>
        <v>0</v>
      </c>
      <c r="BZ153" s="21" t="n">
        <f aca="false">IF(OR($A153="",BZ$4=""),0,COUNTIFS(Formulas!$A$2:$A$3001,BZ$4,Formulas!$B$2:$B$3001,$A153))</f>
        <v>0</v>
      </c>
      <c r="CA153" s="21" t="n">
        <f aca="false">IF(OR($A153="",CA$4=""),0,COUNTIFS(Formulas!$A$2:$A$3001,CA$4,Formulas!$B$2:$B$3001,$A153))</f>
        <v>0</v>
      </c>
      <c r="CB153" s="21" t="n">
        <f aca="false">IF(OR($A153="",CB$4=""),0,COUNTIFS(Formulas!$A$2:$A$3001,CB$4,Formulas!$B$2:$B$3001,$A153))</f>
        <v>0</v>
      </c>
      <c r="CC153" s="21" t="n">
        <f aca="false">IF(OR($A153="",CC$4=""),0,COUNTIFS(Formulas!$A$2:$A$3001,CC$4,Formulas!$B$2:$B$3001,$A153))</f>
        <v>0</v>
      </c>
      <c r="CD153" s="21" t="n">
        <f aca="false">IF(OR($A153="",CD$4=""),0,COUNTIFS(Formulas!$A$2:$A$3001,CD$4,Formulas!$B$2:$B$3001,$A153))</f>
        <v>0</v>
      </c>
      <c r="CE153" s="21" t="n">
        <f aca="false">IF(OR($A153="",CE$4=""),0,COUNTIFS(Formulas!$A$2:$A$3001,CE$4,Formulas!$B$2:$B$3001,$A153))</f>
        <v>0</v>
      </c>
      <c r="CF153" s="21" t="n">
        <f aca="false">IF(OR($A153="",CF$4=""),0,COUNTIFS(Formulas!$A$2:$A$3001,CF$4,Formulas!$B$2:$B$3001,$A153))</f>
        <v>0</v>
      </c>
      <c r="CG153" s="21" t="n">
        <f aca="false">IF(OR($A153="",CG$4=""),0,COUNTIFS(Formulas!$A$2:$A$3001,CG$4,Formulas!$B$2:$B$3001,$A153))</f>
        <v>0</v>
      </c>
      <c r="CH153" s="21" t="n">
        <f aca="false">IF(OR($A153="",CH$4=""),0,COUNTIFS(Formulas!$A$2:$A$3001,CH$4,Formulas!$B$2:$B$3001,$A153))</f>
        <v>0</v>
      </c>
      <c r="CI153" s="21" t="n">
        <f aca="false">IF(OR($A153="",CI$4=""),0,COUNTIFS(Formulas!$A$2:$A$3001,CI$4,Formulas!$B$2:$B$3001,$A153))</f>
        <v>0</v>
      </c>
      <c r="CJ153" s="21" t="n">
        <f aca="false">IF(OR($A153="",CJ$4=""),0,COUNTIFS(Formulas!$A$2:$A$3001,CJ$4,Formulas!$B$2:$B$3001,$A153))</f>
        <v>0</v>
      </c>
      <c r="CK153" s="21" t="n">
        <f aca="false">IF(OR($A153="",CK$4=""),0,COUNTIFS(Formulas!$A$2:$A$3001,CK$4,Formulas!$B$2:$B$3001,$A153))</f>
        <v>0</v>
      </c>
      <c r="CL153" s="21" t="n">
        <f aca="false">IF(OR($A153="",CL$4=""),0,COUNTIFS(Formulas!$A$2:$A$3001,CL$4,Formulas!$B$2:$B$3001,$A153))</f>
        <v>0</v>
      </c>
      <c r="CM153" s="21" t="n">
        <f aca="false">IF(OR($A153="",CM$4=""),0,COUNTIFS(Formulas!$A$2:$A$3001,CM$4,Formulas!$B$2:$B$3001,$A153))</f>
        <v>0</v>
      </c>
      <c r="CN153" s="21" t="n">
        <f aca="false">IF(OR($A153="",CN$4=""),0,COUNTIFS(Formulas!$A$2:$A$3001,CN$4,Formulas!$B$2:$B$3001,$A153))</f>
        <v>0</v>
      </c>
      <c r="CO153" s="21" t="n">
        <f aca="false">IF(OR($A153="",CO$4=""),0,COUNTIFS(Formulas!$A$2:$A$3001,CO$4,Formulas!$B$2:$B$3001,$A153))</f>
        <v>0</v>
      </c>
      <c r="CP153" s="21" t="n">
        <f aca="false">IF(OR($A153="",CP$4=""),0,COUNTIFS(Formulas!$A$2:$A$3001,CP$4,Formulas!$B$2:$B$3001,$A153))</f>
        <v>0</v>
      </c>
      <c r="CQ153" s="21" t="n">
        <f aca="false">IF(OR($A153="",CQ$4=""),0,COUNTIFS(Formulas!$A$2:$A$3001,CQ$4,Formulas!$B$2:$B$3001,$A153))</f>
        <v>0</v>
      </c>
      <c r="CR153" s="21" t="n">
        <f aca="false">IF(OR($A153="",CR$4=""),0,COUNTIFS(Formulas!$A$2:$A$3001,CR$4,Formulas!$B$2:$B$3001,$A153))</f>
        <v>0</v>
      </c>
      <c r="CS153" s="21" t="n">
        <f aca="false">IF(OR($A153="",CS$4=""),0,COUNTIFS(Formulas!$A$2:$A$3001,CS$4,Formulas!$B$2:$B$3001,$A153))</f>
        <v>0</v>
      </c>
      <c r="CT153" s="21" t="n">
        <f aca="false">IF(OR($A153="",CT$4=""),0,COUNTIFS(Formulas!$A$2:$A$3001,CT$4,Formulas!$B$2:$B$3001,$A153))</f>
        <v>0</v>
      </c>
      <c r="CU153" s="21" t="n">
        <f aca="false">IF(OR($A153="",CU$4=""),0,COUNTIFS(Formulas!$A$2:$A$3001,CU$4,Formulas!$B$2:$B$3001,$A153))</f>
        <v>0</v>
      </c>
      <c r="CV153" s="21" t="n">
        <f aca="false">IF(OR($A153="",CV$4=""),0,COUNTIFS(Formulas!$A$2:$A$3001,CV$4,Formulas!$B$2:$B$3001,$A153))</f>
        <v>0</v>
      </c>
      <c r="CW153" s="21" t="n">
        <f aca="false">IF(OR($A153="",CW$4=""),0,COUNTIFS(Formulas!$A$2:$A$3001,CW$4,Formulas!$B$2:$B$3001,$A153))</f>
        <v>0</v>
      </c>
      <c r="CX153" s="21" t="n">
        <f aca="false">IF(OR($A153="",CX$4=""),0,COUNTIFS(Formulas!$A$2:$A$3001,CX$4,Formulas!$B$2:$B$3001,$A153))</f>
        <v>0</v>
      </c>
      <c r="CY153" s="21" t="n">
        <f aca="false">IF(OR($A153="",CY$4=""),0,COUNTIFS(Formulas!$A$2:$A$3001,CY$4,Formulas!$B$2:$B$3001,$A153))</f>
        <v>0</v>
      </c>
      <c r="CZ153" s="21" t="n">
        <f aca="false">IF(OR($A153="",CZ$4=""),0,COUNTIFS(Formulas!$A$2:$A$3001,CZ$4,Formulas!$B$2:$B$3001,$A153))</f>
        <v>0</v>
      </c>
      <c r="DA153" s="21" t="n">
        <f aca="false">IF(OR($A153="",DA$4=""),0,COUNTIFS(Formulas!$A$2:$A$3001,DA$4,Formulas!$B$2:$B$3001,$A153))</f>
        <v>0</v>
      </c>
      <c r="DB153" s="21" t="n">
        <f aca="false">IF(OR($A153="",DB$4=""),0,COUNTIFS(Formulas!$A$2:$A$3001,DB$4,Formulas!$B$2:$B$3001,$A153))</f>
        <v>0</v>
      </c>
      <c r="DC153" s="21" t="n">
        <f aca="false">IF(OR($A153="",DC$4=""),0,COUNTIFS(Formulas!$A$2:$A$3001,DC$4,Formulas!$B$2:$B$3001,$A153))</f>
        <v>0</v>
      </c>
      <c r="DD153" s="21" t="n">
        <f aca="false">IF(OR($A153="",DD$4=""),0,COUNTIFS(Formulas!$A$2:$A$3001,DD$4,Formulas!$B$2:$B$3001,$A153))</f>
        <v>0</v>
      </c>
      <c r="DE153" s="21" t="n">
        <f aca="false">IF(OR($A153="",DE$4=""),0,COUNTIFS(Formulas!$A$2:$A$3001,DE$4,Formulas!$B$2:$B$3001,$A153))</f>
        <v>0</v>
      </c>
      <c r="DF153" s="21" t="n">
        <f aca="false">IF(OR($A153="",DF$4=""),0,COUNTIFS(Formulas!$A$2:$A$3001,DF$4,Formulas!$B$2:$B$3001,$A153))</f>
        <v>0</v>
      </c>
      <c r="DG153" s="21" t="n">
        <f aca="false">IF(OR($A153="",DG$4=""),0,COUNTIFS(Formulas!$A$2:$A$3001,DG$4,Formulas!$B$2:$B$3001,$A153))</f>
        <v>0</v>
      </c>
      <c r="DH153" s="21" t="n">
        <f aca="false">IF(OR($A153="",DH$4=""),0,COUNTIFS(Formulas!$A$2:$A$3001,DH$4,Formulas!$B$2:$B$3001,$A153))</f>
        <v>0</v>
      </c>
      <c r="DI153" s="21" t="n">
        <f aca="false">IF(OR($A153="",DI$4=""),0,COUNTIFS(Formulas!$A$2:$A$3001,DI$4,Formulas!$B$2:$B$3001,$A153))</f>
        <v>0</v>
      </c>
      <c r="DJ153" s="21" t="n">
        <f aca="false">IF(OR($A153="",DJ$4=""),0,COUNTIFS(Formulas!$A$2:$A$3001,DJ$4,Formulas!$B$2:$B$3001,$A153))</f>
        <v>0</v>
      </c>
      <c r="DK153" s="21" t="n">
        <f aca="false">IF(OR($A153="",DK$4=""),0,COUNTIFS(Formulas!$A$2:$A$3001,DK$4,Formulas!$B$2:$B$3001,$A153))</f>
        <v>0</v>
      </c>
      <c r="DL153" s="21" t="n">
        <f aca="false">IF(OR($A153="",DL$4=""),0,COUNTIFS(Formulas!$A$2:$A$3001,DL$4,Formulas!$B$2:$B$3001,$A153))</f>
        <v>0</v>
      </c>
      <c r="DM153" s="21" t="n">
        <f aca="false">IF(OR($A153="",DM$4=""),0,COUNTIFS(Formulas!$A$2:$A$3001,DM$4,Formulas!$B$2:$B$3001,$A153))</f>
        <v>0</v>
      </c>
      <c r="DN153" s="21" t="n">
        <f aca="false">IF(OR($A153="",DN$4=""),0,COUNTIFS(Formulas!$A$2:$A$3001,DN$4,Formulas!$B$2:$B$3001,$A153))</f>
        <v>0</v>
      </c>
      <c r="DO153" s="21" t="n">
        <f aca="false">IF(OR($A153="",DO$4=""),0,COUNTIFS(Formulas!$A$2:$A$3001,DO$4,Formulas!$B$2:$B$3001,$A153))</f>
        <v>0</v>
      </c>
      <c r="DP153" s="21" t="n">
        <f aca="false">IF(OR($A153="",DP$4=""),0,COUNTIFS(Formulas!$A$2:$A$3001,DP$4,Formulas!$B$2:$B$3001,$A153))</f>
        <v>0</v>
      </c>
      <c r="DQ153" s="21" t="n">
        <f aca="false">IF(OR($A153="",DQ$4=""),0,COUNTIFS(Formulas!$A$2:$A$3001,DQ$4,Formulas!$B$2:$B$3001,$A153))</f>
        <v>0</v>
      </c>
      <c r="DR153" s="21" t="n">
        <f aca="false">IF(OR($A153="",DR$4=""),0,COUNTIFS(Formulas!$A$2:$A$3001,DR$4,Formulas!$B$2:$B$3001,$A153))</f>
        <v>0</v>
      </c>
      <c r="DS153" s="21" t="n">
        <f aca="false">IF(OR($A153="",DS$4=""),0,COUNTIFS(Formulas!$A$2:$A$3001,DS$4,Formulas!$B$2:$B$3001,$A153))</f>
        <v>0</v>
      </c>
      <c r="DT153" s="21" t="n">
        <f aca="false">IF(OR($A153="",DT$4=""),0,COUNTIFS(Formulas!$A$2:$A$3001,DT$4,Formulas!$B$2:$B$3001,$A153))</f>
        <v>0</v>
      </c>
      <c r="DU153" s="21" t="n">
        <f aca="false">IF(OR($A153="",DU$4=""),0,COUNTIFS(Formulas!$A$2:$A$3001,DU$4,Formulas!$B$2:$B$3001,$A153))</f>
        <v>0</v>
      </c>
      <c r="DV153" s="21" t="n">
        <f aca="false">IF(OR($A153="",DV$4=""),0,COUNTIFS(Formulas!$A$2:$A$3001,DV$4,Formulas!$B$2:$B$3001,$A153))</f>
        <v>0</v>
      </c>
      <c r="DW153" s="21" t="n">
        <f aca="false">IF(OR($A153="",DW$4=""),0,COUNTIFS(Formulas!$A$2:$A$3001,DW$4,Formulas!$B$2:$B$3001,$A153))</f>
        <v>0</v>
      </c>
      <c r="DX153" s="21" t="n">
        <f aca="false">IF(OR($A153="",DX$4=""),0,COUNTIFS(Formulas!$A$2:$A$3001,DX$4,Formulas!$B$2:$B$3001,$A153))</f>
        <v>0</v>
      </c>
      <c r="DY153" s="21" t="n">
        <f aca="false">IF(OR($A153="",DY$4=""),0,COUNTIFS(Formulas!$A$2:$A$3001,DY$4,Formulas!$B$2:$B$3001,$A153))</f>
        <v>0</v>
      </c>
      <c r="DZ153" s="21" t="n">
        <f aca="false">IF(OR($A153="",DZ$4=""),0,COUNTIFS(Formulas!$A$2:$A$3001,DZ$4,Formulas!$B$2:$B$3001,$A153))</f>
        <v>0</v>
      </c>
      <c r="EA153" s="21" t="n">
        <f aca="false">IF(OR($A153="",EA$4=""),0,COUNTIFS(Formulas!$A$2:$A$3001,EA$4,Formulas!$B$2:$B$3001,$A153))</f>
        <v>0</v>
      </c>
      <c r="EB153" s="21" t="n">
        <f aca="false">IF(OR($A153="",EB$4=""),0,COUNTIFS(Formulas!$A$2:$A$3001,EB$4,Formulas!$B$2:$B$3001,$A153))</f>
        <v>0</v>
      </c>
      <c r="EC153" s="21" t="n">
        <f aca="false">IF(OR($A153="",EC$4=""),0,COUNTIFS(Formulas!$A$2:$A$3001,EC$4,Formulas!$B$2:$B$3001,$A153))</f>
        <v>0</v>
      </c>
      <c r="ED153" s="21" t="n">
        <f aca="false">IF(OR($A153="",ED$4=""),0,COUNTIFS(Formulas!$A$2:$A$3001,ED$4,Formulas!$B$2:$B$3001,$A153))</f>
        <v>0</v>
      </c>
      <c r="EE153" s="21" t="n">
        <f aca="false">IF(OR($A153="",EE$4=""),0,COUNTIFS(Formulas!$A$2:$A$3001,EE$4,Formulas!$B$2:$B$3001,$A153))</f>
        <v>0</v>
      </c>
      <c r="EF153" s="21" t="n">
        <f aca="false">IF(OR($A153="",EF$4=""),0,COUNTIFS(Formulas!$A$2:$A$3001,EF$4,Formulas!$B$2:$B$3001,$A153))</f>
        <v>0</v>
      </c>
      <c r="EG153" s="21" t="n">
        <f aca="false">IF(OR($A153="",EG$4=""),0,COUNTIFS(Formulas!$A$2:$A$3001,EG$4,Formulas!$B$2:$B$3001,$A153))</f>
        <v>0</v>
      </c>
      <c r="EH153" s="21" t="n">
        <f aca="false">IF(OR($A153="",EH$4=""),0,COUNTIFS(Formulas!$A$2:$A$3001,EH$4,Formulas!$B$2:$B$3001,$A153))</f>
        <v>0</v>
      </c>
      <c r="EI153" s="21" t="n">
        <f aca="false">IF(OR($A153="",EI$4=""),0,COUNTIFS(Formulas!$A$2:$A$3001,EI$4,Formulas!$B$2:$B$3001,$A153))</f>
        <v>0</v>
      </c>
      <c r="EJ153" s="21" t="n">
        <f aca="false">IF(OR($A153="",EJ$4=""),0,COUNTIFS(Formulas!$A$2:$A$3001,EJ$4,Formulas!$B$2:$B$3001,$A153))</f>
        <v>0</v>
      </c>
      <c r="EK153" s="21" t="n">
        <f aca="false">IF(OR($A153="",EK$4=""),0,COUNTIFS(Formulas!$A$2:$A$3001,EK$4,Formulas!$B$2:$B$3001,$A153))</f>
        <v>0</v>
      </c>
      <c r="EL153" s="21" t="n">
        <f aca="false">IF(OR($A153="",EL$4=""),0,COUNTIFS(Formulas!$A$2:$A$3001,EL$4,Formulas!$B$2:$B$3001,$A153))</f>
        <v>0</v>
      </c>
      <c r="EM153" s="21" t="n">
        <f aca="false">IF(OR($A153="",EM$4=""),0,COUNTIFS(Formulas!$A$2:$A$3001,EM$4,Formulas!$B$2:$B$3001,$A153))</f>
        <v>0</v>
      </c>
      <c r="EN153" s="21" t="n">
        <f aca="false">IF(OR($A153="",EN$4=""),0,COUNTIFS(Formulas!$A$2:$A$3001,EN$4,Formulas!$B$2:$B$3001,$A153))</f>
        <v>0</v>
      </c>
      <c r="EO153" s="21" t="n">
        <f aca="false">IF(OR($A153="",EO$4=""),0,COUNTIFS(Formulas!$A$2:$A$3001,EO$4,Formulas!$B$2:$B$3001,$A153))</f>
        <v>0</v>
      </c>
      <c r="EP153" s="21" t="n">
        <f aca="false">IF(OR($A153="",EP$4=""),0,COUNTIFS(Formulas!$A$2:$A$3001,EP$4,Formulas!$B$2:$B$3001,$A153))</f>
        <v>0</v>
      </c>
      <c r="EQ153" s="21" t="n">
        <f aca="false">IF(OR($A153="",EQ$4=""),0,COUNTIFS(Formulas!$A$2:$A$3001,EQ$4,Formulas!$B$2:$B$3001,$A153))</f>
        <v>0</v>
      </c>
      <c r="ER153" s="21" t="n">
        <f aca="false">IF(OR($A153="",ER$4=""),0,COUNTIFS(Formulas!$A$2:$A$3001,ER$4,Formulas!$B$2:$B$3001,$A153))</f>
        <v>0</v>
      </c>
      <c r="ES153" s="21" t="n">
        <f aca="false">IF(OR($A153="",ES$4=""),0,COUNTIFS(Formulas!$A$2:$A$3001,ES$4,Formulas!$B$2:$B$3001,$A153))</f>
        <v>0</v>
      </c>
      <c r="ET153" s="21" t="n">
        <f aca="false">IF(OR($A153="",ET$4=""),0,COUNTIFS(Formulas!$A$2:$A$3001,ET$4,Formulas!$B$2:$B$3001,$A153))</f>
        <v>0</v>
      </c>
      <c r="EU153" s="21" t="n">
        <f aca="false">IF(OR($A153="",EU$4=""),0,COUNTIFS(Formulas!$A$2:$A$3001,EU$4,Formulas!$B$2:$B$3001,$A153))</f>
        <v>0</v>
      </c>
      <c r="EV153" s="21" t="n">
        <f aca="false">IF(OR($A153="",EV$4=""),0,COUNTIFS(Formulas!$A$2:$A$3001,EV$4,Formulas!$B$2:$B$3001,$A153))</f>
        <v>0</v>
      </c>
    </row>
    <row r="154" customFormat="false" ht="15" hidden="false" customHeight="false" outlineLevel="0" collapsed="false">
      <c r="A154" s="13" t="str">
        <f aca="false">IF(INDEX(Materials!$A$2:$A$301,150)="","",INDEX(Materials!$A$2:$A$301,150))</f>
        <v>Benzalkonium Alcohol 50%</v>
      </c>
      <c r="B154" s="19" t="n">
        <f aca="false">IF(A154="","",COUNTIF(C154:EV154,"&gt;0"))</f>
        <v>1</v>
      </c>
      <c r="C154" s="21" t="n">
        <f aca="false">IF(OR($A154="",C$4=""),0,COUNTIFS(Formulas!$A$2:$A$3001,C$4,Formulas!$B$2:$B$3001,$A154))</f>
        <v>0</v>
      </c>
      <c r="D154" s="21" t="n">
        <f aca="false">IF(OR($A154="",D$4=""),0,COUNTIFS(Formulas!$A$2:$A$3001,D$4,Formulas!$B$2:$B$3001,$A154))</f>
        <v>0</v>
      </c>
      <c r="E154" s="21" t="n">
        <f aca="false">IF(OR($A154="",E$4=""),0,COUNTIFS(Formulas!$A$2:$A$3001,E$4,Formulas!$B$2:$B$3001,$A154))</f>
        <v>0</v>
      </c>
      <c r="F154" s="21" t="n">
        <f aca="false">IF(OR($A154="",F$4=""),0,COUNTIFS(Formulas!$A$2:$A$3001,F$4,Formulas!$B$2:$B$3001,$A154))</f>
        <v>0</v>
      </c>
      <c r="G154" s="21" t="n">
        <f aca="false">IF(OR($A154="",G$4=""),0,COUNTIFS(Formulas!$A$2:$A$3001,G$4,Formulas!$B$2:$B$3001,$A154))</f>
        <v>0</v>
      </c>
      <c r="H154" s="21" t="n">
        <f aca="false">IF(OR($A154="",H$4=""),0,COUNTIFS(Formulas!$A$2:$A$3001,H$4,Formulas!$B$2:$B$3001,$A154))</f>
        <v>0</v>
      </c>
      <c r="I154" s="21" t="n">
        <f aca="false">IF(OR($A154="",I$4=""),0,COUNTIFS(Formulas!$A$2:$A$3001,I$4,Formulas!$B$2:$B$3001,$A154))</f>
        <v>0</v>
      </c>
      <c r="J154" s="21" t="n">
        <f aca="false">IF(OR($A154="",J$4=""),0,COUNTIFS(Formulas!$A$2:$A$3001,J$4,Formulas!$B$2:$B$3001,$A154))</f>
        <v>0</v>
      </c>
      <c r="K154" s="21" t="n">
        <f aca="false">IF(OR($A154="",K$4=""),0,COUNTIFS(Formulas!$A$2:$A$3001,K$4,Formulas!$B$2:$B$3001,$A154))</f>
        <v>0</v>
      </c>
      <c r="L154" s="21" t="n">
        <f aca="false">IF(OR($A154="",L$4=""),0,COUNTIFS(Formulas!$A$2:$A$3001,L$4,Formulas!$B$2:$B$3001,$A154))</f>
        <v>0</v>
      </c>
      <c r="M154" s="21" t="n">
        <f aca="false">IF(OR($A154="",M$4=""),0,COUNTIFS(Formulas!$A$2:$A$3001,M$4,Formulas!$B$2:$B$3001,$A154))</f>
        <v>0</v>
      </c>
      <c r="N154" s="21" t="n">
        <f aca="false">IF(OR($A154="",N$4=""),0,COUNTIFS(Formulas!$A$2:$A$3001,N$4,Formulas!$B$2:$B$3001,$A154))</f>
        <v>0</v>
      </c>
      <c r="O154" s="21" t="n">
        <f aca="false">IF(OR($A154="",O$4=""),0,COUNTIFS(Formulas!$A$2:$A$3001,O$4,Formulas!$B$2:$B$3001,$A154))</f>
        <v>0</v>
      </c>
      <c r="P154" s="21" t="n">
        <f aca="false">IF(OR($A154="",P$4=""),0,COUNTIFS(Formulas!$A$2:$A$3001,P$4,Formulas!$B$2:$B$3001,$A154))</f>
        <v>0</v>
      </c>
      <c r="Q154" s="21" t="n">
        <f aca="false">IF(OR($A154="",Q$4=""),0,COUNTIFS(Formulas!$A$2:$A$3001,Q$4,Formulas!$B$2:$B$3001,$A154))</f>
        <v>0</v>
      </c>
      <c r="R154" s="21" t="n">
        <f aca="false">IF(OR($A154="",R$4=""),0,COUNTIFS(Formulas!$A$2:$A$3001,R$4,Formulas!$B$2:$B$3001,$A154))</f>
        <v>0</v>
      </c>
      <c r="S154" s="21" t="n">
        <f aca="false">IF(OR($A154="",S$4=""),0,COUNTIFS(Formulas!$A$2:$A$3001,S$4,Formulas!$B$2:$B$3001,$A154))</f>
        <v>0</v>
      </c>
      <c r="T154" s="21" t="n">
        <f aca="false">IF(OR($A154="",T$4=""),0,COUNTIFS(Formulas!$A$2:$A$3001,T$4,Formulas!$B$2:$B$3001,$A154))</f>
        <v>0</v>
      </c>
      <c r="U154" s="21" t="n">
        <f aca="false">IF(OR($A154="",U$4=""),0,COUNTIFS(Formulas!$A$2:$A$3001,U$4,Formulas!$B$2:$B$3001,$A154))</f>
        <v>0</v>
      </c>
      <c r="V154" s="21" t="n">
        <f aca="false">IF(OR($A154="",V$4=""),0,COUNTIFS(Formulas!$A$2:$A$3001,V$4,Formulas!$B$2:$B$3001,$A154))</f>
        <v>0</v>
      </c>
      <c r="W154" s="21" t="n">
        <f aca="false">IF(OR($A154="",W$4=""),0,COUNTIFS(Formulas!$A$2:$A$3001,W$4,Formulas!$B$2:$B$3001,$A154))</f>
        <v>0</v>
      </c>
      <c r="X154" s="21" t="n">
        <f aca="false">IF(OR($A154="",X$4=""),0,COUNTIFS(Formulas!$A$2:$A$3001,X$4,Formulas!$B$2:$B$3001,$A154))</f>
        <v>0</v>
      </c>
      <c r="Y154" s="21" t="n">
        <f aca="false">IF(OR($A154="",Y$4=""),0,COUNTIFS(Formulas!$A$2:$A$3001,Y$4,Formulas!$B$2:$B$3001,$A154))</f>
        <v>0</v>
      </c>
      <c r="Z154" s="21" t="n">
        <f aca="false">IF(OR($A154="",Z$4=""),0,COUNTIFS(Formulas!$A$2:$A$3001,Z$4,Formulas!$B$2:$B$3001,$A154))</f>
        <v>0</v>
      </c>
      <c r="AA154" s="21" t="n">
        <f aca="false">IF(OR($A154="",AA$4=""),0,COUNTIFS(Formulas!$A$2:$A$3001,AA$4,Formulas!$B$2:$B$3001,$A154))</f>
        <v>0</v>
      </c>
      <c r="AB154" s="21" t="n">
        <f aca="false">IF(OR($A154="",AB$4=""),0,COUNTIFS(Formulas!$A$2:$A$3001,AB$4,Formulas!$B$2:$B$3001,$A154))</f>
        <v>0</v>
      </c>
      <c r="AC154" s="21" t="n">
        <f aca="false">IF(OR($A154="",AC$4=""),0,COUNTIFS(Formulas!$A$2:$A$3001,AC$4,Formulas!$B$2:$B$3001,$A154))</f>
        <v>0</v>
      </c>
      <c r="AD154" s="21" t="n">
        <f aca="false">IF(OR($A154="",AD$4=""),0,COUNTIFS(Formulas!$A$2:$A$3001,AD$4,Formulas!$B$2:$B$3001,$A154))</f>
        <v>1</v>
      </c>
      <c r="AE154" s="21" t="n">
        <f aca="false">IF(OR($A154="",AE$4=""),0,COUNTIFS(Formulas!$A$2:$A$3001,AE$4,Formulas!$B$2:$B$3001,$A154))</f>
        <v>0</v>
      </c>
      <c r="AF154" s="21" t="n">
        <f aca="false">IF(OR($A154="",AF$4=""),0,COUNTIFS(Formulas!$A$2:$A$3001,AF$4,Formulas!$B$2:$B$3001,$A154))</f>
        <v>0</v>
      </c>
      <c r="AG154" s="21" t="n">
        <f aca="false">IF(OR($A154="",AG$4=""),0,COUNTIFS(Formulas!$A$2:$A$3001,AG$4,Formulas!$B$2:$B$3001,$A154))</f>
        <v>0</v>
      </c>
      <c r="AH154" s="21" t="n">
        <f aca="false">IF(OR($A154="",AH$4=""),0,COUNTIFS(Formulas!$A$2:$A$3001,AH$4,Formulas!$B$2:$B$3001,$A154))</f>
        <v>0</v>
      </c>
      <c r="AI154" s="21" t="n">
        <f aca="false">IF(OR($A154="",AI$4=""),0,COUNTIFS(Formulas!$A$2:$A$3001,AI$4,Formulas!$B$2:$B$3001,$A154))</f>
        <v>0</v>
      </c>
      <c r="AJ154" s="21" t="n">
        <f aca="false">IF(OR($A154="",AJ$4=""),0,COUNTIFS(Formulas!$A$2:$A$3001,AJ$4,Formulas!$B$2:$B$3001,$A154))</f>
        <v>0</v>
      </c>
      <c r="AK154" s="21" t="n">
        <f aca="false">IF(OR($A154="",AK$4=""),0,COUNTIFS(Formulas!$A$2:$A$3001,AK$4,Formulas!$B$2:$B$3001,$A154))</f>
        <v>0</v>
      </c>
      <c r="AL154" s="21" t="n">
        <f aca="false">IF(OR($A154="",AL$4=""),0,COUNTIFS(Formulas!$A$2:$A$3001,AL$4,Formulas!$B$2:$B$3001,$A154))</f>
        <v>0</v>
      </c>
      <c r="AM154" s="21" t="n">
        <f aca="false">IF(OR($A154="",AM$4=""),0,COUNTIFS(Formulas!$A$2:$A$3001,AM$4,Formulas!$B$2:$B$3001,$A154))</f>
        <v>0</v>
      </c>
      <c r="AN154" s="21" t="n">
        <f aca="false">IF(OR($A154="",AN$4=""),0,COUNTIFS(Formulas!$A$2:$A$3001,AN$4,Formulas!$B$2:$B$3001,$A154))</f>
        <v>0</v>
      </c>
      <c r="AO154" s="21" t="n">
        <f aca="false">IF(OR($A154="",AO$4=""),0,COUNTIFS(Formulas!$A$2:$A$3001,AO$4,Formulas!$B$2:$B$3001,$A154))</f>
        <v>0</v>
      </c>
      <c r="AP154" s="21" t="n">
        <f aca="false">IF(OR($A154="",AP$4=""),0,COUNTIFS(Formulas!$A$2:$A$3001,AP$4,Formulas!$B$2:$B$3001,$A154))</f>
        <v>0</v>
      </c>
      <c r="AQ154" s="21" t="n">
        <f aca="false">IF(OR($A154="",AQ$4=""),0,COUNTIFS(Formulas!$A$2:$A$3001,AQ$4,Formulas!$B$2:$B$3001,$A154))</f>
        <v>0</v>
      </c>
      <c r="AR154" s="21" t="n">
        <f aca="false">IF(OR($A154="",AR$4=""),0,COUNTIFS(Formulas!$A$2:$A$3001,AR$4,Formulas!$B$2:$B$3001,$A154))</f>
        <v>0</v>
      </c>
      <c r="AS154" s="21" t="n">
        <f aca="false">IF(OR($A154="",AS$4=""),0,COUNTIFS(Formulas!$A$2:$A$3001,AS$4,Formulas!$B$2:$B$3001,$A154))</f>
        <v>0</v>
      </c>
      <c r="AT154" s="21" t="n">
        <f aca="false">IF(OR($A154="",AT$4=""),0,COUNTIFS(Formulas!$A$2:$A$3001,AT$4,Formulas!$B$2:$B$3001,$A154))</f>
        <v>0</v>
      </c>
      <c r="AU154" s="21" t="n">
        <f aca="false">IF(OR($A154="",AU$4=""),0,COUNTIFS(Formulas!$A$2:$A$3001,AU$4,Formulas!$B$2:$B$3001,$A154))</f>
        <v>0</v>
      </c>
      <c r="AV154" s="21" t="n">
        <f aca="false">IF(OR($A154="",AV$4=""),0,COUNTIFS(Formulas!$A$2:$A$3001,AV$4,Formulas!$B$2:$B$3001,$A154))</f>
        <v>0</v>
      </c>
      <c r="AW154" s="21" t="n">
        <f aca="false">IF(OR($A154="",AW$4=""),0,COUNTIFS(Formulas!$A$2:$A$3001,AW$4,Formulas!$B$2:$B$3001,$A154))</f>
        <v>0</v>
      </c>
      <c r="AX154" s="21" t="n">
        <f aca="false">IF(OR($A154="",AX$4=""),0,COUNTIFS(Formulas!$A$2:$A$3001,AX$4,Formulas!$B$2:$B$3001,$A154))</f>
        <v>0</v>
      </c>
      <c r="AY154" s="21" t="n">
        <f aca="false">IF(OR($A154="",AY$4=""),0,COUNTIFS(Formulas!$A$2:$A$3001,AY$4,Formulas!$B$2:$B$3001,$A154))</f>
        <v>0</v>
      </c>
      <c r="AZ154" s="21" t="n">
        <f aca="false">IF(OR($A154="",AZ$4=""),0,COUNTIFS(Formulas!$A$2:$A$3001,AZ$4,Formulas!$B$2:$B$3001,$A154))</f>
        <v>0</v>
      </c>
      <c r="BA154" s="21" t="n">
        <f aca="false">IF(OR($A154="",BA$4=""),0,COUNTIFS(Formulas!$A$2:$A$3001,BA$4,Formulas!$B$2:$B$3001,$A154))</f>
        <v>0</v>
      </c>
      <c r="BB154" s="21" t="n">
        <f aca="false">IF(OR($A154="",BB$4=""),0,COUNTIFS(Formulas!$A$2:$A$3001,BB$4,Formulas!$B$2:$B$3001,$A154))</f>
        <v>0</v>
      </c>
      <c r="BC154" s="21" t="n">
        <f aca="false">IF(OR($A154="",BC$4=""),0,COUNTIFS(Formulas!$A$2:$A$3001,BC$4,Formulas!$B$2:$B$3001,$A154))</f>
        <v>0</v>
      </c>
      <c r="BD154" s="21" t="n">
        <f aca="false">IF(OR($A154="",BD$4=""),0,COUNTIFS(Formulas!$A$2:$A$3001,BD$4,Formulas!$B$2:$B$3001,$A154))</f>
        <v>0</v>
      </c>
      <c r="BE154" s="21" t="n">
        <f aca="false">IF(OR($A154="",BE$4=""),0,COUNTIFS(Formulas!$A$2:$A$3001,BE$4,Formulas!$B$2:$B$3001,$A154))</f>
        <v>0</v>
      </c>
      <c r="BF154" s="21" t="n">
        <f aca="false">IF(OR($A154="",BF$4=""),0,COUNTIFS(Formulas!$A$2:$A$3001,BF$4,Formulas!$B$2:$B$3001,$A154))</f>
        <v>0</v>
      </c>
      <c r="BG154" s="21" t="n">
        <f aca="false">IF(OR($A154="",BG$4=""),0,COUNTIFS(Formulas!$A$2:$A$3001,BG$4,Formulas!$B$2:$B$3001,$A154))</f>
        <v>0</v>
      </c>
      <c r="BH154" s="21" t="n">
        <f aca="false">IF(OR($A154="",BH$4=""),0,COUNTIFS(Formulas!$A$2:$A$3001,BH$4,Formulas!$B$2:$B$3001,$A154))</f>
        <v>0</v>
      </c>
      <c r="BI154" s="21" t="n">
        <f aca="false">IF(OR($A154="",BI$4=""),0,COUNTIFS(Formulas!$A$2:$A$3001,BI$4,Formulas!$B$2:$B$3001,$A154))</f>
        <v>0</v>
      </c>
      <c r="BJ154" s="21" t="n">
        <f aca="false">IF(OR($A154="",BJ$4=""),0,COUNTIFS(Formulas!$A$2:$A$3001,BJ$4,Formulas!$B$2:$B$3001,$A154))</f>
        <v>0</v>
      </c>
      <c r="BK154" s="21" t="n">
        <f aca="false">IF(OR($A154="",BK$4=""),0,COUNTIFS(Formulas!$A$2:$A$3001,BK$4,Formulas!$B$2:$B$3001,$A154))</f>
        <v>0</v>
      </c>
      <c r="BL154" s="21" t="n">
        <f aca="false">IF(OR($A154="",BL$4=""),0,COUNTIFS(Formulas!$A$2:$A$3001,BL$4,Formulas!$B$2:$B$3001,$A154))</f>
        <v>0</v>
      </c>
      <c r="BM154" s="21" t="n">
        <f aca="false">IF(OR($A154="",BM$4=""),0,COUNTIFS(Formulas!$A$2:$A$3001,BM$4,Formulas!$B$2:$B$3001,$A154))</f>
        <v>0</v>
      </c>
      <c r="BN154" s="21" t="n">
        <f aca="false">IF(OR($A154="",BN$4=""),0,COUNTIFS(Formulas!$A$2:$A$3001,BN$4,Formulas!$B$2:$B$3001,$A154))</f>
        <v>0</v>
      </c>
      <c r="BO154" s="21" t="n">
        <f aca="false">IF(OR($A154="",BO$4=""),0,COUNTIFS(Formulas!$A$2:$A$3001,BO$4,Formulas!$B$2:$B$3001,$A154))</f>
        <v>0</v>
      </c>
      <c r="BP154" s="21" t="n">
        <f aca="false">IF(OR($A154="",BP$4=""),0,COUNTIFS(Formulas!$A$2:$A$3001,BP$4,Formulas!$B$2:$B$3001,$A154))</f>
        <v>0</v>
      </c>
      <c r="BQ154" s="21" t="n">
        <f aca="false">IF(OR($A154="",BQ$4=""),0,COUNTIFS(Formulas!$A$2:$A$3001,BQ$4,Formulas!$B$2:$B$3001,$A154))</f>
        <v>0</v>
      </c>
      <c r="BR154" s="21" t="n">
        <f aca="false">IF(OR($A154="",BR$4=""),0,COUNTIFS(Formulas!$A$2:$A$3001,BR$4,Formulas!$B$2:$B$3001,$A154))</f>
        <v>0</v>
      </c>
      <c r="BS154" s="21" t="n">
        <f aca="false">IF(OR($A154="",BS$4=""),0,COUNTIFS(Formulas!$A$2:$A$3001,BS$4,Formulas!$B$2:$B$3001,$A154))</f>
        <v>0</v>
      </c>
      <c r="BT154" s="21" t="n">
        <f aca="false">IF(OR($A154="",BT$4=""),0,COUNTIFS(Formulas!$A$2:$A$3001,BT$4,Formulas!$B$2:$B$3001,$A154))</f>
        <v>0</v>
      </c>
      <c r="BU154" s="21" t="n">
        <f aca="false">IF(OR($A154="",BU$4=""),0,COUNTIFS(Formulas!$A$2:$A$3001,BU$4,Formulas!$B$2:$B$3001,$A154))</f>
        <v>0</v>
      </c>
      <c r="BV154" s="21" t="n">
        <f aca="false">IF(OR($A154="",BV$4=""),0,COUNTIFS(Formulas!$A$2:$A$3001,BV$4,Formulas!$B$2:$B$3001,$A154))</f>
        <v>0</v>
      </c>
      <c r="BW154" s="21" t="n">
        <f aca="false">IF(OR($A154="",BW$4=""),0,COUNTIFS(Formulas!$A$2:$A$3001,BW$4,Formulas!$B$2:$B$3001,$A154))</f>
        <v>0</v>
      </c>
      <c r="BX154" s="21" t="n">
        <f aca="false">IF(OR($A154="",BX$4=""),0,COUNTIFS(Formulas!$A$2:$A$3001,BX$4,Formulas!$B$2:$B$3001,$A154))</f>
        <v>0</v>
      </c>
      <c r="BY154" s="21" t="n">
        <f aca="false">IF(OR($A154="",BY$4=""),0,COUNTIFS(Formulas!$A$2:$A$3001,BY$4,Formulas!$B$2:$B$3001,$A154))</f>
        <v>0</v>
      </c>
      <c r="BZ154" s="21" t="n">
        <f aca="false">IF(OR($A154="",BZ$4=""),0,COUNTIFS(Formulas!$A$2:$A$3001,BZ$4,Formulas!$B$2:$B$3001,$A154))</f>
        <v>0</v>
      </c>
      <c r="CA154" s="21" t="n">
        <f aca="false">IF(OR($A154="",CA$4=""),0,COUNTIFS(Formulas!$A$2:$A$3001,CA$4,Formulas!$B$2:$B$3001,$A154))</f>
        <v>0</v>
      </c>
      <c r="CB154" s="21" t="n">
        <f aca="false">IF(OR($A154="",CB$4=""),0,COUNTIFS(Formulas!$A$2:$A$3001,CB$4,Formulas!$B$2:$B$3001,$A154))</f>
        <v>0</v>
      </c>
      <c r="CC154" s="21" t="n">
        <f aca="false">IF(OR($A154="",CC$4=""),0,COUNTIFS(Formulas!$A$2:$A$3001,CC$4,Formulas!$B$2:$B$3001,$A154))</f>
        <v>0</v>
      </c>
      <c r="CD154" s="21" t="n">
        <f aca="false">IF(OR($A154="",CD$4=""),0,COUNTIFS(Formulas!$A$2:$A$3001,CD$4,Formulas!$B$2:$B$3001,$A154))</f>
        <v>0</v>
      </c>
      <c r="CE154" s="21" t="n">
        <f aca="false">IF(OR($A154="",CE$4=""),0,COUNTIFS(Formulas!$A$2:$A$3001,CE$4,Formulas!$B$2:$B$3001,$A154))</f>
        <v>0</v>
      </c>
      <c r="CF154" s="21" t="n">
        <f aca="false">IF(OR($A154="",CF$4=""),0,COUNTIFS(Formulas!$A$2:$A$3001,CF$4,Formulas!$B$2:$B$3001,$A154))</f>
        <v>0</v>
      </c>
      <c r="CG154" s="21" t="n">
        <f aca="false">IF(OR($A154="",CG$4=""),0,COUNTIFS(Formulas!$A$2:$A$3001,CG$4,Formulas!$B$2:$B$3001,$A154))</f>
        <v>0</v>
      </c>
      <c r="CH154" s="21" t="n">
        <f aca="false">IF(OR($A154="",CH$4=""),0,COUNTIFS(Formulas!$A$2:$A$3001,CH$4,Formulas!$B$2:$B$3001,$A154))</f>
        <v>0</v>
      </c>
      <c r="CI154" s="21" t="n">
        <f aca="false">IF(OR($A154="",CI$4=""),0,COUNTIFS(Formulas!$A$2:$A$3001,CI$4,Formulas!$B$2:$B$3001,$A154))</f>
        <v>0</v>
      </c>
      <c r="CJ154" s="21" t="n">
        <f aca="false">IF(OR($A154="",CJ$4=""),0,COUNTIFS(Formulas!$A$2:$A$3001,CJ$4,Formulas!$B$2:$B$3001,$A154))</f>
        <v>0</v>
      </c>
      <c r="CK154" s="21" t="n">
        <f aca="false">IF(OR($A154="",CK$4=""),0,COUNTIFS(Formulas!$A$2:$A$3001,CK$4,Formulas!$B$2:$B$3001,$A154))</f>
        <v>0</v>
      </c>
      <c r="CL154" s="21" t="n">
        <f aca="false">IF(OR($A154="",CL$4=""),0,COUNTIFS(Formulas!$A$2:$A$3001,CL$4,Formulas!$B$2:$B$3001,$A154))</f>
        <v>0</v>
      </c>
      <c r="CM154" s="21" t="n">
        <f aca="false">IF(OR($A154="",CM$4=""),0,COUNTIFS(Formulas!$A$2:$A$3001,CM$4,Formulas!$B$2:$B$3001,$A154))</f>
        <v>0</v>
      </c>
      <c r="CN154" s="21" t="n">
        <f aca="false">IF(OR($A154="",CN$4=""),0,COUNTIFS(Formulas!$A$2:$A$3001,CN$4,Formulas!$B$2:$B$3001,$A154))</f>
        <v>0</v>
      </c>
      <c r="CO154" s="21" t="n">
        <f aca="false">IF(OR($A154="",CO$4=""),0,COUNTIFS(Formulas!$A$2:$A$3001,CO$4,Formulas!$B$2:$B$3001,$A154))</f>
        <v>0</v>
      </c>
      <c r="CP154" s="21" t="n">
        <f aca="false">IF(OR($A154="",CP$4=""),0,COUNTIFS(Formulas!$A$2:$A$3001,CP$4,Formulas!$B$2:$B$3001,$A154))</f>
        <v>0</v>
      </c>
      <c r="CQ154" s="21" t="n">
        <f aca="false">IF(OR($A154="",CQ$4=""),0,COUNTIFS(Formulas!$A$2:$A$3001,CQ$4,Formulas!$B$2:$B$3001,$A154))</f>
        <v>0</v>
      </c>
      <c r="CR154" s="21" t="n">
        <f aca="false">IF(OR($A154="",CR$4=""),0,COUNTIFS(Formulas!$A$2:$A$3001,CR$4,Formulas!$B$2:$B$3001,$A154))</f>
        <v>0</v>
      </c>
      <c r="CS154" s="21" t="n">
        <f aca="false">IF(OR($A154="",CS$4=""),0,COUNTIFS(Formulas!$A$2:$A$3001,CS$4,Formulas!$B$2:$B$3001,$A154))</f>
        <v>0</v>
      </c>
      <c r="CT154" s="21" t="n">
        <f aca="false">IF(OR($A154="",CT$4=""),0,COUNTIFS(Formulas!$A$2:$A$3001,CT$4,Formulas!$B$2:$B$3001,$A154))</f>
        <v>0</v>
      </c>
      <c r="CU154" s="21" t="n">
        <f aca="false">IF(OR($A154="",CU$4=""),0,COUNTIFS(Formulas!$A$2:$A$3001,CU$4,Formulas!$B$2:$B$3001,$A154))</f>
        <v>0</v>
      </c>
      <c r="CV154" s="21" t="n">
        <f aca="false">IF(OR($A154="",CV$4=""),0,COUNTIFS(Formulas!$A$2:$A$3001,CV$4,Formulas!$B$2:$B$3001,$A154))</f>
        <v>0</v>
      </c>
      <c r="CW154" s="21" t="n">
        <f aca="false">IF(OR($A154="",CW$4=""),0,COUNTIFS(Formulas!$A$2:$A$3001,CW$4,Formulas!$B$2:$B$3001,$A154))</f>
        <v>0</v>
      </c>
      <c r="CX154" s="21" t="n">
        <f aca="false">IF(OR($A154="",CX$4=""),0,COUNTIFS(Formulas!$A$2:$A$3001,CX$4,Formulas!$B$2:$B$3001,$A154))</f>
        <v>0</v>
      </c>
      <c r="CY154" s="21" t="n">
        <f aca="false">IF(OR($A154="",CY$4=""),0,COUNTIFS(Formulas!$A$2:$A$3001,CY$4,Formulas!$B$2:$B$3001,$A154))</f>
        <v>0</v>
      </c>
      <c r="CZ154" s="21" t="n">
        <f aca="false">IF(OR($A154="",CZ$4=""),0,COUNTIFS(Formulas!$A$2:$A$3001,CZ$4,Formulas!$B$2:$B$3001,$A154))</f>
        <v>0</v>
      </c>
      <c r="DA154" s="21" t="n">
        <f aca="false">IF(OR($A154="",DA$4=""),0,COUNTIFS(Formulas!$A$2:$A$3001,DA$4,Formulas!$B$2:$B$3001,$A154))</f>
        <v>0</v>
      </c>
      <c r="DB154" s="21" t="n">
        <f aca="false">IF(OR($A154="",DB$4=""),0,COUNTIFS(Formulas!$A$2:$A$3001,DB$4,Formulas!$B$2:$B$3001,$A154))</f>
        <v>0</v>
      </c>
      <c r="DC154" s="21" t="n">
        <f aca="false">IF(OR($A154="",DC$4=""),0,COUNTIFS(Formulas!$A$2:$A$3001,DC$4,Formulas!$B$2:$B$3001,$A154))</f>
        <v>0</v>
      </c>
      <c r="DD154" s="21" t="n">
        <f aca="false">IF(OR($A154="",DD$4=""),0,COUNTIFS(Formulas!$A$2:$A$3001,DD$4,Formulas!$B$2:$B$3001,$A154))</f>
        <v>0</v>
      </c>
      <c r="DE154" s="21" t="n">
        <f aca="false">IF(OR($A154="",DE$4=""),0,COUNTIFS(Formulas!$A$2:$A$3001,DE$4,Formulas!$B$2:$B$3001,$A154))</f>
        <v>0</v>
      </c>
      <c r="DF154" s="21" t="n">
        <f aca="false">IF(OR($A154="",DF$4=""),0,COUNTIFS(Formulas!$A$2:$A$3001,DF$4,Formulas!$B$2:$B$3001,$A154))</f>
        <v>0</v>
      </c>
      <c r="DG154" s="21" t="n">
        <f aca="false">IF(OR($A154="",DG$4=""),0,COUNTIFS(Formulas!$A$2:$A$3001,DG$4,Formulas!$B$2:$B$3001,$A154))</f>
        <v>0</v>
      </c>
      <c r="DH154" s="21" t="n">
        <f aca="false">IF(OR($A154="",DH$4=""),0,COUNTIFS(Formulas!$A$2:$A$3001,DH$4,Formulas!$B$2:$B$3001,$A154))</f>
        <v>0</v>
      </c>
      <c r="DI154" s="21" t="n">
        <f aca="false">IF(OR($A154="",DI$4=""),0,COUNTIFS(Formulas!$A$2:$A$3001,DI$4,Formulas!$B$2:$B$3001,$A154))</f>
        <v>0</v>
      </c>
      <c r="DJ154" s="21" t="n">
        <f aca="false">IF(OR($A154="",DJ$4=""),0,COUNTIFS(Formulas!$A$2:$A$3001,DJ$4,Formulas!$B$2:$B$3001,$A154))</f>
        <v>0</v>
      </c>
      <c r="DK154" s="21" t="n">
        <f aca="false">IF(OR($A154="",DK$4=""),0,COUNTIFS(Formulas!$A$2:$A$3001,DK$4,Formulas!$B$2:$B$3001,$A154))</f>
        <v>0</v>
      </c>
      <c r="DL154" s="21" t="n">
        <f aca="false">IF(OR($A154="",DL$4=""),0,COUNTIFS(Formulas!$A$2:$A$3001,DL$4,Formulas!$B$2:$B$3001,$A154))</f>
        <v>0</v>
      </c>
      <c r="DM154" s="21" t="n">
        <f aca="false">IF(OR($A154="",DM$4=""),0,COUNTIFS(Formulas!$A$2:$A$3001,DM$4,Formulas!$B$2:$B$3001,$A154))</f>
        <v>0</v>
      </c>
      <c r="DN154" s="21" t="n">
        <f aca="false">IF(OR($A154="",DN$4=""),0,COUNTIFS(Formulas!$A$2:$A$3001,DN$4,Formulas!$B$2:$B$3001,$A154))</f>
        <v>0</v>
      </c>
      <c r="DO154" s="21" t="n">
        <f aca="false">IF(OR($A154="",DO$4=""),0,COUNTIFS(Formulas!$A$2:$A$3001,DO$4,Formulas!$B$2:$B$3001,$A154))</f>
        <v>0</v>
      </c>
      <c r="DP154" s="21" t="n">
        <f aca="false">IF(OR($A154="",DP$4=""),0,COUNTIFS(Formulas!$A$2:$A$3001,DP$4,Formulas!$B$2:$B$3001,$A154))</f>
        <v>0</v>
      </c>
      <c r="DQ154" s="21" t="n">
        <f aca="false">IF(OR($A154="",DQ$4=""),0,COUNTIFS(Formulas!$A$2:$A$3001,DQ$4,Formulas!$B$2:$B$3001,$A154))</f>
        <v>0</v>
      </c>
      <c r="DR154" s="21" t="n">
        <f aca="false">IF(OR($A154="",DR$4=""),0,COUNTIFS(Formulas!$A$2:$A$3001,DR$4,Formulas!$B$2:$B$3001,$A154))</f>
        <v>0</v>
      </c>
      <c r="DS154" s="21" t="n">
        <f aca="false">IF(OR($A154="",DS$4=""),0,COUNTIFS(Formulas!$A$2:$A$3001,DS$4,Formulas!$B$2:$B$3001,$A154))</f>
        <v>0</v>
      </c>
      <c r="DT154" s="21" t="n">
        <f aca="false">IF(OR($A154="",DT$4=""),0,COUNTIFS(Formulas!$A$2:$A$3001,DT$4,Formulas!$B$2:$B$3001,$A154))</f>
        <v>0</v>
      </c>
      <c r="DU154" s="21" t="n">
        <f aca="false">IF(OR($A154="",DU$4=""),0,COUNTIFS(Formulas!$A$2:$A$3001,DU$4,Formulas!$B$2:$B$3001,$A154))</f>
        <v>0</v>
      </c>
      <c r="DV154" s="21" t="n">
        <f aca="false">IF(OR($A154="",DV$4=""),0,COUNTIFS(Formulas!$A$2:$A$3001,DV$4,Formulas!$B$2:$B$3001,$A154))</f>
        <v>0</v>
      </c>
      <c r="DW154" s="21" t="n">
        <f aca="false">IF(OR($A154="",DW$4=""),0,COUNTIFS(Formulas!$A$2:$A$3001,DW$4,Formulas!$B$2:$B$3001,$A154))</f>
        <v>0</v>
      </c>
      <c r="DX154" s="21" t="n">
        <f aca="false">IF(OR($A154="",DX$4=""),0,COUNTIFS(Formulas!$A$2:$A$3001,DX$4,Formulas!$B$2:$B$3001,$A154))</f>
        <v>0</v>
      </c>
      <c r="DY154" s="21" t="n">
        <f aca="false">IF(OR($A154="",DY$4=""),0,COUNTIFS(Formulas!$A$2:$A$3001,DY$4,Formulas!$B$2:$B$3001,$A154))</f>
        <v>0</v>
      </c>
      <c r="DZ154" s="21" t="n">
        <f aca="false">IF(OR($A154="",DZ$4=""),0,COUNTIFS(Formulas!$A$2:$A$3001,DZ$4,Formulas!$B$2:$B$3001,$A154))</f>
        <v>0</v>
      </c>
      <c r="EA154" s="21" t="n">
        <f aca="false">IF(OR($A154="",EA$4=""),0,COUNTIFS(Formulas!$A$2:$A$3001,EA$4,Formulas!$B$2:$B$3001,$A154))</f>
        <v>0</v>
      </c>
      <c r="EB154" s="21" t="n">
        <f aca="false">IF(OR($A154="",EB$4=""),0,COUNTIFS(Formulas!$A$2:$A$3001,EB$4,Formulas!$B$2:$B$3001,$A154))</f>
        <v>0</v>
      </c>
      <c r="EC154" s="21" t="n">
        <f aca="false">IF(OR($A154="",EC$4=""),0,COUNTIFS(Formulas!$A$2:$A$3001,EC$4,Formulas!$B$2:$B$3001,$A154))</f>
        <v>0</v>
      </c>
      <c r="ED154" s="21" t="n">
        <f aca="false">IF(OR($A154="",ED$4=""),0,COUNTIFS(Formulas!$A$2:$A$3001,ED$4,Formulas!$B$2:$B$3001,$A154))</f>
        <v>0</v>
      </c>
      <c r="EE154" s="21" t="n">
        <f aca="false">IF(OR($A154="",EE$4=""),0,COUNTIFS(Formulas!$A$2:$A$3001,EE$4,Formulas!$B$2:$B$3001,$A154))</f>
        <v>0</v>
      </c>
      <c r="EF154" s="21" t="n">
        <f aca="false">IF(OR($A154="",EF$4=""),0,COUNTIFS(Formulas!$A$2:$A$3001,EF$4,Formulas!$B$2:$B$3001,$A154))</f>
        <v>0</v>
      </c>
      <c r="EG154" s="21" t="n">
        <f aca="false">IF(OR($A154="",EG$4=""),0,COUNTIFS(Formulas!$A$2:$A$3001,EG$4,Formulas!$B$2:$B$3001,$A154))</f>
        <v>0</v>
      </c>
      <c r="EH154" s="21" t="n">
        <f aca="false">IF(OR($A154="",EH$4=""),0,COUNTIFS(Formulas!$A$2:$A$3001,EH$4,Formulas!$B$2:$B$3001,$A154))</f>
        <v>0</v>
      </c>
      <c r="EI154" s="21" t="n">
        <f aca="false">IF(OR($A154="",EI$4=""),0,COUNTIFS(Formulas!$A$2:$A$3001,EI$4,Formulas!$B$2:$B$3001,$A154))</f>
        <v>0</v>
      </c>
      <c r="EJ154" s="21" t="n">
        <f aca="false">IF(OR($A154="",EJ$4=""),0,COUNTIFS(Formulas!$A$2:$A$3001,EJ$4,Formulas!$B$2:$B$3001,$A154))</f>
        <v>0</v>
      </c>
      <c r="EK154" s="21" t="n">
        <f aca="false">IF(OR($A154="",EK$4=""),0,COUNTIFS(Formulas!$A$2:$A$3001,EK$4,Formulas!$B$2:$B$3001,$A154))</f>
        <v>0</v>
      </c>
      <c r="EL154" s="21" t="n">
        <f aca="false">IF(OR($A154="",EL$4=""),0,COUNTIFS(Formulas!$A$2:$A$3001,EL$4,Formulas!$B$2:$B$3001,$A154))</f>
        <v>0</v>
      </c>
      <c r="EM154" s="21" t="n">
        <f aca="false">IF(OR($A154="",EM$4=""),0,COUNTIFS(Formulas!$A$2:$A$3001,EM$4,Formulas!$B$2:$B$3001,$A154))</f>
        <v>0</v>
      </c>
      <c r="EN154" s="21" t="n">
        <f aca="false">IF(OR($A154="",EN$4=""),0,COUNTIFS(Formulas!$A$2:$A$3001,EN$4,Formulas!$B$2:$B$3001,$A154))</f>
        <v>0</v>
      </c>
      <c r="EO154" s="21" t="n">
        <f aca="false">IF(OR($A154="",EO$4=""),0,COUNTIFS(Formulas!$A$2:$A$3001,EO$4,Formulas!$B$2:$B$3001,$A154))</f>
        <v>0</v>
      </c>
      <c r="EP154" s="21" t="n">
        <f aca="false">IF(OR($A154="",EP$4=""),0,COUNTIFS(Formulas!$A$2:$A$3001,EP$4,Formulas!$B$2:$B$3001,$A154))</f>
        <v>0</v>
      </c>
      <c r="EQ154" s="21" t="n">
        <f aca="false">IF(OR($A154="",EQ$4=""),0,COUNTIFS(Formulas!$A$2:$A$3001,EQ$4,Formulas!$B$2:$B$3001,$A154))</f>
        <v>0</v>
      </c>
      <c r="ER154" s="21" t="n">
        <f aca="false">IF(OR($A154="",ER$4=""),0,COUNTIFS(Formulas!$A$2:$A$3001,ER$4,Formulas!$B$2:$B$3001,$A154))</f>
        <v>0</v>
      </c>
      <c r="ES154" s="21" t="n">
        <f aca="false">IF(OR($A154="",ES$4=""),0,COUNTIFS(Formulas!$A$2:$A$3001,ES$4,Formulas!$B$2:$B$3001,$A154))</f>
        <v>0</v>
      </c>
      <c r="ET154" s="21" t="n">
        <f aca="false">IF(OR($A154="",ET$4=""),0,COUNTIFS(Formulas!$A$2:$A$3001,ET$4,Formulas!$B$2:$B$3001,$A154))</f>
        <v>0</v>
      </c>
      <c r="EU154" s="21" t="n">
        <f aca="false">IF(OR($A154="",EU$4=""),0,COUNTIFS(Formulas!$A$2:$A$3001,EU$4,Formulas!$B$2:$B$3001,$A154))</f>
        <v>0</v>
      </c>
      <c r="EV154" s="21" t="n">
        <f aca="false">IF(OR($A154="",EV$4=""),0,COUNTIFS(Formulas!$A$2:$A$3001,EV$4,Formulas!$B$2:$B$3001,$A154))</f>
        <v>0</v>
      </c>
    </row>
    <row r="155" customFormat="false" ht="15" hidden="false" customHeight="false" outlineLevel="0" collapsed="false">
      <c r="A155" s="13" t="str">
        <f aca="false">IF(INDEX(Materials!$A$2:$A$301,151)="","",INDEX(Materials!$A$2:$A$301,151))</f>
        <v>Methyl Paraben</v>
      </c>
      <c r="B155" s="19" t="n">
        <f aca="false">IF(A155="","",COUNTIF(C155:EV155,"&gt;0"))</f>
        <v>5</v>
      </c>
      <c r="C155" s="21" t="n">
        <f aca="false">IF(OR($A155="",C$4=""),0,COUNTIFS(Formulas!$A$2:$A$3001,C$4,Formulas!$B$2:$B$3001,$A155))</f>
        <v>0</v>
      </c>
      <c r="D155" s="21" t="n">
        <f aca="false">IF(OR($A155="",D$4=""),0,COUNTIFS(Formulas!$A$2:$A$3001,D$4,Formulas!$B$2:$B$3001,$A155))</f>
        <v>0</v>
      </c>
      <c r="E155" s="21" t="n">
        <f aca="false">IF(OR($A155="",E$4=""),0,COUNTIFS(Formulas!$A$2:$A$3001,E$4,Formulas!$B$2:$B$3001,$A155))</f>
        <v>0</v>
      </c>
      <c r="F155" s="21" t="n">
        <f aca="false">IF(OR($A155="",F$4=""),0,COUNTIFS(Formulas!$A$2:$A$3001,F$4,Formulas!$B$2:$B$3001,$A155))</f>
        <v>0</v>
      </c>
      <c r="G155" s="21" t="n">
        <f aca="false">IF(OR($A155="",G$4=""),0,COUNTIFS(Formulas!$A$2:$A$3001,G$4,Formulas!$B$2:$B$3001,$A155))</f>
        <v>0</v>
      </c>
      <c r="H155" s="21" t="n">
        <f aca="false">IF(OR($A155="",H$4=""),0,COUNTIFS(Formulas!$A$2:$A$3001,H$4,Formulas!$B$2:$B$3001,$A155))</f>
        <v>0</v>
      </c>
      <c r="I155" s="21" t="n">
        <f aca="false">IF(OR($A155="",I$4=""),0,COUNTIFS(Formulas!$A$2:$A$3001,I$4,Formulas!$B$2:$B$3001,$A155))</f>
        <v>0</v>
      </c>
      <c r="J155" s="21" t="n">
        <f aca="false">IF(OR($A155="",J$4=""),0,COUNTIFS(Formulas!$A$2:$A$3001,J$4,Formulas!$B$2:$B$3001,$A155))</f>
        <v>0</v>
      </c>
      <c r="K155" s="21" t="n">
        <f aca="false">IF(OR($A155="",K$4=""),0,COUNTIFS(Formulas!$A$2:$A$3001,K$4,Formulas!$B$2:$B$3001,$A155))</f>
        <v>0</v>
      </c>
      <c r="L155" s="21" t="n">
        <f aca="false">IF(OR($A155="",L$4=""),0,COUNTIFS(Formulas!$A$2:$A$3001,L$4,Formulas!$B$2:$B$3001,$A155))</f>
        <v>0</v>
      </c>
      <c r="M155" s="21" t="n">
        <f aca="false">IF(OR($A155="",M$4=""),0,COUNTIFS(Formulas!$A$2:$A$3001,M$4,Formulas!$B$2:$B$3001,$A155))</f>
        <v>0</v>
      </c>
      <c r="N155" s="21" t="n">
        <f aca="false">IF(OR($A155="",N$4=""),0,COUNTIFS(Formulas!$A$2:$A$3001,N$4,Formulas!$B$2:$B$3001,$A155))</f>
        <v>0</v>
      </c>
      <c r="O155" s="21" t="n">
        <f aca="false">IF(OR($A155="",O$4=""),0,COUNTIFS(Formulas!$A$2:$A$3001,O$4,Formulas!$B$2:$B$3001,$A155))</f>
        <v>0</v>
      </c>
      <c r="P155" s="21" t="n">
        <f aca="false">IF(OR($A155="",P$4=""),0,COUNTIFS(Formulas!$A$2:$A$3001,P$4,Formulas!$B$2:$B$3001,$A155))</f>
        <v>0</v>
      </c>
      <c r="Q155" s="21" t="n">
        <f aca="false">IF(OR($A155="",Q$4=""),0,COUNTIFS(Formulas!$A$2:$A$3001,Q$4,Formulas!$B$2:$B$3001,$A155))</f>
        <v>0</v>
      </c>
      <c r="R155" s="21" t="n">
        <f aca="false">IF(OR($A155="",R$4=""),0,COUNTIFS(Formulas!$A$2:$A$3001,R$4,Formulas!$B$2:$B$3001,$A155))</f>
        <v>0</v>
      </c>
      <c r="S155" s="21" t="n">
        <f aca="false">IF(OR($A155="",S$4=""),0,COUNTIFS(Formulas!$A$2:$A$3001,S$4,Formulas!$B$2:$B$3001,$A155))</f>
        <v>0</v>
      </c>
      <c r="T155" s="21" t="n">
        <f aca="false">IF(OR($A155="",T$4=""),0,COUNTIFS(Formulas!$A$2:$A$3001,T$4,Formulas!$B$2:$B$3001,$A155))</f>
        <v>0</v>
      </c>
      <c r="U155" s="21" t="n">
        <f aca="false">IF(OR($A155="",U$4=""),0,COUNTIFS(Formulas!$A$2:$A$3001,U$4,Formulas!$B$2:$B$3001,$A155))</f>
        <v>0</v>
      </c>
      <c r="V155" s="21" t="n">
        <f aca="false">IF(OR($A155="",V$4=""),0,COUNTIFS(Formulas!$A$2:$A$3001,V$4,Formulas!$B$2:$B$3001,$A155))</f>
        <v>0</v>
      </c>
      <c r="W155" s="21" t="n">
        <f aca="false">IF(OR($A155="",W$4=""),0,COUNTIFS(Formulas!$A$2:$A$3001,W$4,Formulas!$B$2:$B$3001,$A155))</f>
        <v>0</v>
      </c>
      <c r="X155" s="21" t="n">
        <f aca="false">IF(OR($A155="",X$4=""),0,COUNTIFS(Formulas!$A$2:$A$3001,X$4,Formulas!$B$2:$B$3001,$A155))</f>
        <v>0</v>
      </c>
      <c r="Y155" s="21" t="n">
        <f aca="false">IF(OR($A155="",Y$4=""),0,COUNTIFS(Formulas!$A$2:$A$3001,Y$4,Formulas!$B$2:$B$3001,$A155))</f>
        <v>0</v>
      </c>
      <c r="Z155" s="21" t="n">
        <f aca="false">IF(OR($A155="",Z$4=""),0,COUNTIFS(Formulas!$A$2:$A$3001,Z$4,Formulas!$B$2:$B$3001,$A155))</f>
        <v>0</v>
      </c>
      <c r="AA155" s="21" t="n">
        <f aca="false">IF(OR($A155="",AA$4=""),0,COUNTIFS(Formulas!$A$2:$A$3001,AA$4,Formulas!$B$2:$B$3001,$A155))</f>
        <v>0</v>
      </c>
      <c r="AB155" s="21" t="n">
        <f aca="false">IF(OR($A155="",AB$4=""),0,COUNTIFS(Formulas!$A$2:$A$3001,AB$4,Formulas!$B$2:$B$3001,$A155))</f>
        <v>0</v>
      </c>
      <c r="AC155" s="21" t="n">
        <f aca="false">IF(OR($A155="",AC$4=""),0,COUNTIFS(Formulas!$A$2:$A$3001,AC$4,Formulas!$B$2:$B$3001,$A155))</f>
        <v>0</v>
      </c>
      <c r="AD155" s="21" t="n">
        <f aca="false">IF(OR($A155="",AD$4=""),0,COUNTIFS(Formulas!$A$2:$A$3001,AD$4,Formulas!$B$2:$B$3001,$A155))</f>
        <v>0</v>
      </c>
      <c r="AE155" s="21" t="n">
        <f aca="false">IF(OR($A155="",AE$4=""),0,COUNTIFS(Formulas!$A$2:$A$3001,AE$4,Formulas!$B$2:$B$3001,$A155))</f>
        <v>0</v>
      </c>
      <c r="AF155" s="21" t="n">
        <f aca="false">IF(OR($A155="",AF$4=""),0,COUNTIFS(Formulas!$A$2:$A$3001,AF$4,Formulas!$B$2:$B$3001,$A155))</f>
        <v>0</v>
      </c>
      <c r="AG155" s="21" t="n">
        <f aca="false">IF(OR($A155="",AG$4=""),0,COUNTIFS(Formulas!$A$2:$A$3001,AG$4,Formulas!$B$2:$B$3001,$A155))</f>
        <v>0</v>
      </c>
      <c r="AH155" s="21" t="n">
        <f aca="false">IF(OR($A155="",AH$4=""),0,COUNTIFS(Formulas!$A$2:$A$3001,AH$4,Formulas!$B$2:$B$3001,$A155))</f>
        <v>0</v>
      </c>
      <c r="AI155" s="21" t="n">
        <f aca="false">IF(OR($A155="",AI$4=""),0,COUNTIFS(Formulas!$A$2:$A$3001,AI$4,Formulas!$B$2:$B$3001,$A155))</f>
        <v>0</v>
      </c>
      <c r="AJ155" s="21" t="n">
        <f aca="false">IF(OR($A155="",AJ$4=""),0,COUNTIFS(Formulas!$A$2:$A$3001,AJ$4,Formulas!$B$2:$B$3001,$A155))</f>
        <v>0</v>
      </c>
      <c r="AK155" s="21" t="n">
        <f aca="false">IF(OR($A155="",AK$4=""),0,COUNTIFS(Formulas!$A$2:$A$3001,AK$4,Formulas!$B$2:$B$3001,$A155))</f>
        <v>0</v>
      </c>
      <c r="AL155" s="21" t="n">
        <f aca="false">IF(OR($A155="",AL$4=""),0,COUNTIFS(Formulas!$A$2:$A$3001,AL$4,Formulas!$B$2:$B$3001,$A155))</f>
        <v>0</v>
      </c>
      <c r="AM155" s="21" t="n">
        <f aca="false">IF(OR($A155="",AM$4=""),0,COUNTIFS(Formulas!$A$2:$A$3001,AM$4,Formulas!$B$2:$B$3001,$A155))</f>
        <v>0</v>
      </c>
      <c r="AN155" s="21" t="n">
        <f aca="false">IF(OR($A155="",AN$4=""),0,COUNTIFS(Formulas!$A$2:$A$3001,AN$4,Formulas!$B$2:$B$3001,$A155))</f>
        <v>0</v>
      </c>
      <c r="AO155" s="21" t="n">
        <f aca="false">IF(OR($A155="",AO$4=""),0,COUNTIFS(Formulas!$A$2:$A$3001,AO$4,Formulas!$B$2:$B$3001,$A155))</f>
        <v>0</v>
      </c>
      <c r="AP155" s="21" t="n">
        <f aca="false">IF(OR($A155="",AP$4=""),0,COUNTIFS(Formulas!$A$2:$A$3001,AP$4,Formulas!$B$2:$B$3001,$A155))</f>
        <v>0</v>
      </c>
      <c r="AQ155" s="21" t="n">
        <f aca="false">IF(OR($A155="",AQ$4=""),0,COUNTIFS(Formulas!$A$2:$A$3001,AQ$4,Formulas!$B$2:$B$3001,$A155))</f>
        <v>0</v>
      </c>
      <c r="AR155" s="21" t="n">
        <f aca="false">IF(OR($A155="",AR$4=""),0,COUNTIFS(Formulas!$A$2:$A$3001,AR$4,Formulas!$B$2:$B$3001,$A155))</f>
        <v>0</v>
      </c>
      <c r="AS155" s="21" t="n">
        <f aca="false">IF(OR($A155="",AS$4=""),0,COUNTIFS(Formulas!$A$2:$A$3001,AS$4,Formulas!$B$2:$B$3001,$A155))</f>
        <v>0</v>
      </c>
      <c r="AT155" s="21" t="n">
        <f aca="false">IF(OR($A155="",AT$4=""),0,COUNTIFS(Formulas!$A$2:$A$3001,AT$4,Formulas!$B$2:$B$3001,$A155))</f>
        <v>0</v>
      </c>
      <c r="AU155" s="21" t="n">
        <f aca="false">IF(OR($A155="",AU$4=""),0,COUNTIFS(Formulas!$A$2:$A$3001,AU$4,Formulas!$B$2:$B$3001,$A155))</f>
        <v>0</v>
      </c>
      <c r="AV155" s="21" t="n">
        <f aca="false">IF(OR($A155="",AV$4=""),0,COUNTIFS(Formulas!$A$2:$A$3001,AV$4,Formulas!$B$2:$B$3001,$A155))</f>
        <v>0</v>
      </c>
      <c r="AW155" s="21" t="n">
        <f aca="false">IF(OR($A155="",AW$4=""),0,COUNTIFS(Formulas!$A$2:$A$3001,AW$4,Formulas!$B$2:$B$3001,$A155))</f>
        <v>0</v>
      </c>
      <c r="AX155" s="21" t="n">
        <f aca="false">IF(OR($A155="",AX$4=""),0,COUNTIFS(Formulas!$A$2:$A$3001,AX$4,Formulas!$B$2:$B$3001,$A155))</f>
        <v>0</v>
      </c>
      <c r="AY155" s="21" t="n">
        <f aca="false">IF(OR($A155="",AY$4=""),0,COUNTIFS(Formulas!$A$2:$A$3001,AY$4,Formulas!$B$2:$B$3001,$A155))</f>
        <v>0</v>
      </c>
      <c r="AZ155" s="21" t="n">
        <f aca="false">IF(OR($A155="",AZ$4=""),0,COUNTIFS(Formulas!$A$2:$A$3001,AZ$4,Formulas!$B$2:$B$3001,$A155))</f>
        <v>0</v>
      </c>
      <c r="BA155" s="21" t="n">
        <f aca="false">IF(OR($A155="",BA$4=""),0,COUNTIFS(Formulas!$A$2:$A$3001,BA$4,Formulas!$B$2:$B$3001,$A155))</f>
        <v>0</v>
      </c>
      <c r="BB155" s="21" t="n">
        <f aca="false">IF(OR($A155="",BB$4=""),0,COUNTIFS(Formulas!$A$2:$A$3001,BB$4,Formulas!$B$2:$B$3001,$A155))</f>
        <v>0</v>
      </c>
      <c r="BC155" s="21" t="n">
        <f aca="false">IF(OR($A155="",BC$4=""),0,COUNTIFS(Formulas!$A$2:$A$3001,BC$4,Formulas!$B$2:$B$3001,$A155))</f>
        <v>0</v>
      </c>
      <c r="BD155" s="21" t="n">
        <f aca="false">IF(OR($A155="",BD$4=""),0,COUNTIFS(Formulas!$A$2:$A$3001,BD$4,Formulas!$B$2:$B$3001,$A155))</f>
        <v>0</v>
      </c>
      <c r="BE155" s="21" t="n">
        <f aca="false">IF(OR($A155="",BE$4=""),0,COUNTIFS(Formulas!$A$2:$A$3001,BE$4,Formulas!$B$2:$B$3001,$A155))</f>
        <v>0</v>
      </c>
      <c r="BF155" s="21" t="n">
        <f aca="false">IF(OR($A155="",BF$4=""),0,COUNTIFS(Formulas!$A$2:$A$3001,BF$4,Formulas!$B$2:$B$3001,$A155))</f>
        <v>0</v>
      </c>
      <c r="BG155" s="21" t="n">
        <f aca="false">IF(OR($A155="",BG$4=""),0,COUNTIFS(Formulas!$A$2:$A$3001,BG$4,Formulas!$B$2:$B$3001,$A155))</f>
        <v>0</v>
      </c>
      <c r="BH155" s="21" t="n">
        <f aca="false">IF(OR($A155="",BH$4=""),0,COUNTIFS(Formulas!$A$2:$A$3001,BH$4,Formulas!$B$2:$B$3001,$A155))</f>
        <v>0</v>
      </c>
      <c r="BI155" s="21" t="n">
        <f aca="false">IF(OR($A155="",BI$4=""),0,COUNTIFS(Formulas!$A$2:$A$3001,BI$4,Formulas!$B$2:$B$3001,$A155))</f>
        <v>0</v>
      </c>
      <c r="BJ155" s="21" t="n">
        <f aca="false">IF(OR($A155="",BJ$4=""),0,COUNTIFS(Formulas!$A$2:$A$3001,BJ$4,Formulas!$B$2:$B$3001,$A155))</f>
        <v>0</v>
      </c>
      <c r="BK155" s="21" t="n">
        <f aca="false">IF(OR($A155="",BK$4=""),0,COUNTIFS(Formulas!$A$2:$A$3001,BK$4,Formulas!$B$2:$B$3001,$A155))</f>
        <v>0</v>
      </c>
      <c r="BL155" s="21" t="n">
        <f aca="false">IF(OR($A155="",BL$4=""),0,COUNTIFS(Formulas!$A$2:$A$3001,BL$4,Formulas!$B$2:$B$3001,$A155))</f>
        <v>0</v>
      </c>
      <c r="BM155" s="21" t="n">
        <f aca="false">IF(OR($A155="",BM$4=""),0,COUNTIFS(Formulas!$A$2:$A$3001,BM$4,Formulas!$B$2:$B$3001,$A155))</f>
        <v>0</v>
      </c>
      <c r="BN155" s="21" t="n">
        <f aca="false">IF(OR($A155="",BN$4=""),0,COUNTIFS(Formulas!$A$2:$A$3001,BN$4,Formulas!$B$2:$B$3001,$A155))</f>
        <v>0</v>
      </c>
      <c r="BO155" s="21" t="n">
        <f aca="false">IF(OR($A155="",BO$4=""),0,COUNTIFS(Formulas!$A$2:$A$3001,BO$4,Formulas!$B$2:$B$3001,$A155))</f>
        <v>0</v>
      </c>
      <c r="BP155" s="21" t="n">
        <f aca="false">IF(OR($A155="",BP$4=""),0,COUNTIFS(Formulas!$A$2:$A$3001,BP$4,Formulas!$B$2:$B$3001,$A155))</f>
        <v>1</v>
      </c>
      <c r="BQ155" s="21" t="n">
        <f aca="false">IF(OR($A155="",BQ$4=""),0,COUNTIFS(Formulas!$A$2:$A$3001,BQ$4,Formulas!$B$2:$B$3001,$A155))</f>
        <v>1</v>
      </c>
      <c r="BR155" s="21" t="n">
        <f aca="false">IF(OR($A155="",BR$4=""),0,COUNTIFS(Formulas!$A$2:$A$3001,BR$4,Formulas!$B$2:$B$3001,$A155))</f>
        <v>1</v>
      </c>
      <c r="BS155" s="21" t="n">
        <f aca="false">IF(OR($A155="",BS$4=""),0,COUNTIFS(Formulas!$A$2:$A$3001,BS$4,Formulas!$B$2:$B$3001,$A155))</f>
        <v>1</v>
      </c>
      <c r="BT155" s="21" t="n">
        <f aca="false">IF(OR($A155="",BT$4=""),0,COUNTIFS(Formulas!$A$2:$A$3001,BT$4,Formulas!$B$2:$B$3001,$A155))</f>
        <v>1</v>
      </c>
      <c r="BU155" s="21" t="n">
        <f aca="false">IF(OR($A155="",BU$4=""),0,COUNTIFS(Formulas!$A$2:$A$3001,BU$4,Formulas!$B$2:$B$3001,$A155))</f>
        <v>0</v>
      </c>
      <c r="BV155" s="21" t="n">
        <f aca="false">IF(OR($A155="",BV$4=""),0,COUNTIFS(Formulas!$A$2:$A$3001,BV$4,Formulas!$B$2:$B$3001,$A155))</f>
        <v>0</v>
      </c>
      <c r="BW155" s="21" t="n">
        <f aca="false">IF(OR($A155="",BW$4=""),0,COUNTIFS(Formulas!$A$2:$A$3001,BW$4,Formulas!$B$2:$B$3001,$A155))</f>
        <v>0</v>
      </c>
      <c r="BX155" s="21" t="n">
        <f aca="false">IF(OR($A155="",BX$4=""),0,COUNTIFS(Formulas!$A$2:$A$3001,BX$4,Formulas!$B$2:$B$3001,$A155))</f>
        <v>0</v>
      </c>
      <c r="BY155" s="21" t="n">
        <f aca="false">IF(OR($A155="",BY$4=""),0,COUNTIFS(Formulas!$A$2:$A$3001,BY$4,Formulas!$B$2:$B$3001,$A155))</f>
        <v>0</v>
      </c>
      <c r="BZ155" s="21" t="n">
        <f aca="false">IF(OR($A155="",BZ$4=""),0,COUNTIFS(Formulas!$A$2:$A$3001,BZ$4,Formulas!$B$2:$B$3001,$A155))</f>
        <v>0</v>
      </c>
      <c r="CA155" s="21" t="n">
        <f aca="false">IF(OR($A155="",CA$4=""),0,COUNTIFS(Formulas!$A$2:$A$3001,CA$4,Formulas!$B$2:$B$3001,$A155))</f>
        <v>0</v>
      </c>
      <c r="CB155" s="21" t="n">
        <f aca="false">IF(OR($A155="",CB$4=""),0,COUNTIFS(Formulas!$A$2:$A$3001,CB$4,Formulas!$B$2:$B$3001,$A155))</f>
        <v>0</v>
      </c>
      <c r="CC155" s="21" t="n">
        <f aca="false">IF(OR($A155="",CC$4=""),0,COUNTIFS(Formulas!$A$2:$A$3001,CC$4,Formulas!$B$2:$B$3001,$A155))</f>
        <v>0</v>
      </c>
      <c r="CD155" s="21" t="n">
        <f aca="false">IF(OR($A155="",CD$4=""),0,COUNTIFS(Formulas!$A$2:$A$3001,CD$4,Formulas!$B$2:$B$3001,$A155))</f>
        <v>0</v>
      </c>
      <c r="CE155" s="21" t="n">
        <f aca="false">IF(OR($A155="",CE$4=""),0,COUNTIFS(Formulas!$A$2:$A$3001,CE$4,Formulas!$B$2:$B$3001,$A155))</f>
        <v>0</v>
      </c>
      <c r="CF155" s="21" t="n">
        <f aca="false">IF(OR($A155="",CF$4=""),0,COUNTIFS(Formulas!$A$2:$A$3001,CF$4,Formulas!$B$2:$B$3001,$A155))</f>
        <v>0</v>
      </c>
      <c r="CG155" s="21" t="n">
        <f aca="false">IF(OR($A155="",CG$4=""),0,COUNTIFS(Formulas!$A$2:$A$3001,CG$4,Formulas!$B$2:$B$3001,$A155))</f>
        <v>0</v>
      </c>
      <c r="CH155" s="21" t="n">
        <f aca="false">IF(OR($A155="",CH$4=""),0,COUNTIFS(Formulas!$A$2:$A$3001,CH$4,Formulas!$B$2:$B$3001,$A155))</f>
        <v>0</v>
      </c>
      <c r="CI155" s="21" t="n">
        <f aca="false">IF(OR($A155="",CI$4=""),0,COUNTIFS(Formulas!$A$2:$A$3001,CI$4,Formulas!$B$2:$B$3001,$A155))</f>
        <v>0</v>
      </c>
      <c r="CJ155" s="21" t="n">
        <f aca="false">IF(OR($A155="",CJ$4=""),0,COUNTIFS(Formulas!$A$2:$A$3001,CJ$4,Formulas!$B$2:$B$3001,$A155))</f>
        <v>0</v>
      </c>
      <c r="CK155" s="21" t="n">
        <f aca="false">IF(OR($A155="",CK$4=""),0,COUNTIFS(Formulas!$A$2:$A$3001,CK$4,Formulas!$B$2:$B$3001,$A155))</f>
        <v>0</v>
      </c>
      <c r="CL155" s="21" t="n">
        <f aca="false">IF(OR($A155="",CL$4=""),0,COUNTIFS(Formulas!$A$2:$A$3001,CL$4,Formulas!$B$2:$B$3001,$A155))</f>
        <v>0</v>
      </c>
      <c r="CM155" s="21" t="n">
        <f aca="false">IF(OR($A155="",CM$4=""),0,COUNTIFS(Formulas!$A$2:$A$3001,CM$4,Formulas!$B$2:$B$3001,$A155))</f>
        <v>0</v>
      </c>
      <c r="CN155" s="21" t="n">
        <f aca="false">IF(OR($A155="",CN$4=""),0,COUNTIFS(Formulas!$A$2:$A$3001,CN$4,Formulas!$B$2:$B$3001,$A155))</f>
        <v>0</v>
      </c>
      <c r="CO155" s="21" t="n">
        <f aca="false">IF(OR($A155="",CO$4=""),0,COUNTIFS(Formulas!$A$2:$A$3001,CO$4,Formulas!$B$2:$B$3001,$A155))</f>
        <v>0</v>
      </c>
      <c r="CP155" s="21" t="n">
        <f aca="false">IF(OR($A155="",CP$4=""),0,COUNTIFS(Formulas!$A$2:$A$3001,CP$4,Formulas!$B$2:$B$3001,$A155))</f>
        <v>0</v>
      </c>
      <c r="CQ155" s="21" t="n">
        <f aca="false">IF(OR($A155="",CQ$4=""),0,COUNTIFS(Formulas!$A$2:$A$3001,CQ$4,Formulas!$B$2:$B$3001,$A155))</f>
        <v>0</v>
      </c>
      <c r="CR155" s="21" t="n">
        <f aca="false">IF(OR($A155="",CR$4=""),0,COUNTIFS(Formulas!$A$2:$A$3001,CR$4,Formulas!$B$2:$B$3001,$A155))</f>
        <v>0</v>
      </c>
      <c r="CS155" s="21" t="n">
        <f aca="false">IF(OR($A155="",CS$4=""),0,COUNTIFS(Formulas!$A$2:$A$3001,CS$4,Formulas!$B$2:$B$3001,$A155))</f>
        <v>0</v>
      </c>
      <c r="CT155" s="21" t="n">
        <f aca="false">IF(OR($A155="",CT$4=""),0,COUNTIFS(Formulas!$A$2:$A$3001,CT$4,Formulas!$B$2:$B$3001,$A155))</f>
        <v>0</v>
      </c>
      <c r="CU155" s="21" t="n">
        <f aca="false">IF(OR($A155="",CU$4=""),0,COUNTIFS(Formulas!$A$2:$A$3001,CU$4,Formulas!$B$2:$B$3001,$A155))</f>
        <v>0</v>
      </c>
      <c r="CV155" s="21" t="n">
        <f aca="false">IF(OR($A155="",CV$4=""),0,COUNTIFS(Formulas!$A$2:$A$3001,CV$4,Formulas!$B$2:$B$3001,$A155))</f>
        <v>0</v>
      </c>
      <c r="CW155" s="21" t="n">
        <f aca="false">IF(OR($A155="",CW$4=""),0,COUNTIFS(Formulas!$A$2:$A$3001,CW$4,Formulas!$B$2:$B$3001,$A155))</f>
        <v>0</v>
      </c>
      <c r="CX155" s="21" t="n">
        <f aca="false">IF(OR($A155="",CX$4=""),0,COUNTIFS(Formulas!$A$2:$A$3001,CX$4,Formulas!$B$2:$B$3001,$A155))</f>
        <v>0</v>
      </c>
      <c r="CY155" s="21" t="n">
        <f aca="false">IF(OR($A155="",CY$4=""),0,COUNTIFS(Formulas!$A$2:$A$3001,CY$4,Formulas!$B$2:$B$3001,$A155))</f>
        <v>0</v>
      </c>
      <c r="CZ155" s="21" t="n">
        <f aca="false">IF(OR($A155="",CZ$4=""),0,COUNTIFS(Formulas!$A$2:$A$3001,CZ$4,Formulas!$B$2:$B$3001,$A155))</f>
        <v>0</v>
      </c>
      <c r="DA155" s="21" t="n">
        <f aca="false">IF(OR($A155="",DA$4=""),0,COUNTIFS(Formulas!$A$2:$A$3001,DA$4,Formulas!$B$2:$B$3001,$A155))</f>
        <v>0</v>
      </c>
      <c r="DB155" s="21" t="n">
        <f aca="false">IF(OR($A155="",DB$4=""),0,COUNTIFS(Formulas!$A$2:$A$3001,DB$4,Formulas!$B$2:$B$3001,$A155))</f>
        <v>0</v>
      </c>
      <c r="DC155" s="21" t="n">
        <f aca="false">IF(OR($A155="",DC$4=""),0,COUNTIFS(Formulas!$A$2:$A$3001,DC$4,Formulas!$B$2:$B$3001,$A155))</f>
        <v>0</v>
      </c>
      <c r="DD155" s="21" t="n">
        <f aca="false">IF(OR($A155="",DD$4=""),0,COUNTIFS(Formulas!$A$2:$A$3001,DD$4,Formulas!$B$2:$B$3001,$A155))</f>
        <v>0</v>
      </c>
      <c r="DE155" s="21" t="n">
        <f aca="false">IF(OR($A155="",DE$4=""),0,COUNTIFS(Formulas!$A$2:$A$3001,DE$4,Formulas!$B$2:$B$3001,$A155))</f>
        <v>0</v>
      </c>
      <c r="DF155" s="21" t="n">
        <f aca="false">IF(OR($A155="",DF$4=""),0,COUNTIFS(Formulas!$A$2:$A$3001,DF$4,Formulas!$B$2:$B$3001,$A155))</f>
        <v>0</v>
      </c>
      <c r="DG155" s="21" t="n">
        <f aca="false">IF(OR($A155="",DG$4=""),0,COUNTIFS(Formulas!$A$2:$A$3001,DG$4,Formulas!$B$2:$B$3001,$A155))</f>
        <v>0</v>
      </c>
      <c r="DH155" s="21" t="n">
        <f aca="false">IF(OR($A155="",DH$4=""),0,COUNTIFS(Formulas!$A$2:$A$3001,DH$4,Formulas!$B$2:$B$3001,$A155))</f>
        <v>0</v>
      </c>
      <c r="DI155" s="21" t="n">
        <f aca="false">IF(OR($A155="",DI$4=""),0,COUNTIFS(Formulas!$A$2:$A$3001,DI$4,Formulas!$B$2:$B$3001,$A155))</f>
        <v>0</v>
      </c>
      <c r="DJ155" s="21" t="n">
        <f aca="false">IF(OR($A155="",DJ$4=""),0,COUNTIFS(Formulas!$A$2:$A$3001,DJ$4,Formulas!$B$2:$B$3001,$A155))</f>
        <v>0</v>
      </c>
      <c r="DK155" s="21" t="n">
        <f aca="false">IF(OR($A155="",DK$4=""),0,COUNTIFS(Formulas!$A$2:$A$3001,DK$4,Formulas!$B$2:$B$3001,$A155))</f>
        <v>0</v>
      </c>
      <c r="DL155" s="21" t="n">
        <f aca="false">IF(OR($A155="",DL$4=""),0,COUNTIFS(Formulas!$A$2:$A$3001,DL$4,Formulas!$B$2:$B$3001,$A155))</f>
        <v>0</v>
      </c>
      <c r="DM155" s="21" t="n">
        <f aca="false">IF(OR($A155="",DM$4=""),0,COUNTIFS(Formulas!$A$2:$A$3001,DM$4,Formulas!$B$2:$B$3001,$A155))</f>
        <v>0</v>
      </c>
      <c r="DN155" s="21" t="n">
        <f aca="false">IF(OR($A155="",DN$4=""),0,COUNTIFS(Formulas!$A$2:$A$3001,DN$4,Formulas!$B$2:$B$3001,$A155))</f>
        <v>0</v>
      </c>
      <c r="DO155" s="21" t="n">
        <f aca="false">IF(OR($A155="",DO$4=""),0,COUNTIFS(Formulas!$A$2:$A$3001,DO$4,Formulas!$B$2:$B$3001,$A155))</f>
        <v>0</v>
      </c>
      <c r="DP155" s="21" t="n">
        <f aca="false">IF(OR($A155="",DP$4=""),0,COUNTIFS(Formulas!$A$2:$A$3001,DP$4,Formulas!$B$2:$B$3001,$A155))</f>
        <v>0</v>
      </c>
      <c r="DQ155" s="21" t="n">
        <f aca="false">IF(OR($A155="",DQ$4=""),0,COUNTIFS(Formulas!$A$2:$A$3001,DQ$4,Formulas!$B$2:$B$3001,$A155))</f>
        <v>0</v>
      </c>
      <c r="DR155" s="21" t="n">
        <f aca="false">IF(OR($A155="",DR$4=""),0,COUNTIFS(Formulas!$A$2:$A$3001,DR$4,Formulas!$B$2:$B$3001,$A155))</f>
        <v>0</v>
      </c>
      <c r="DS155" s="21" t="n">
        <f aca="false">IF(OR($A155="",DS$4=""),0,COUNTIFS(Formulas!$A$2:$A$3001,DS$4,Formulas!$B$2:$B$3001,$A155))</f>
        <v>0</v>
      </c>
      <c r="DT155" s="21" t="n">
        <f aca="false">IF(OR($A155="",DT$4=""),0,COUNTIFS(Formulas!$A$2:$A$3001,DT$4,Formulas!$B$2:$B$3001,$A155))</f>
        <v>0</v>
      </c>
      <c r="DU155" s="21" t="n">
        <f aca="false">IF(OR($A155="",DU$4=""),0,COUNTIFS(Formulas!$A$2:$A$3001,DU$4,Formulas!$B$2:$B$3001,$A155))</f>
        <v>0</v>
      </c>
      <c r="DV155" s="21" t="n">
        <f aca="false">IF(OR($A155="",DV$4=""),0,COUNTIFS(Formulas!$A$2:$A$3001,DV$4,Formulas!$B$2:$B$3001,$A155))</f>
        <v>0</v>
      </c>
      <c r="DW155" s="21" t="n">
        <f aca="false">IF(OR($A155="",DW$4=""),0,COUNTIFS(Formulas!$A$2:$A$3001,DW$4,Formulas!$B$2:$B$3001,$A155))</f>
        <v>0</v>
      </c>
      <c r="DX155" s="21" t="n">
        <f aca="false">IF(OR($A155="",DX$4=""),0,COUNTIFS(Formulas!$A$2:$A$3001,DX$4,Formulas!$B$2:$B$3001,$A155))</f>
        <v>0</v>
      </c>
      <c r="DY155" s="21" t="n">
        <f aca="false">IF(OR($A155="",DY$4=""),0,COUNTIFS(Formulas!$A$2:$A$3001,DY$4,Formulas!$B$2:$B$3001,$A155))</f>
        <v>0</v>
      </c>
      <c r="DZ155" s="21" t="n">
        <f aca="false">IF(OR($A155="",DZ$4=""),0,COUNTIFS(Formulas!$A$2:$A$3001,DZ$4,Formulas!$B$2:$B$3001,$A155))</f>
        <v>0</v>
      </c>
      <c r="EA155" s="21" t="n">
        <f aca="false">IF(OR($A155="",EA$4=""),0,COUNTIFS(Formulas!$A$2:$A$3001,EA$4,Formulas!$B$2:$B$3001,$A155))</f>
        <v>0</v>
      </c>
      <c r="EB155" s="21" t="n">
        <f aca="false">IF(OR($A155="",EB$4=""),0,COUNTIFS(Formulas!$A$2:$A$3001,EB$4,Formulas!$B$2:$B$3001,$A155))</f>
        <v>0</v>
      </c>
      <c r="EC155" s="21" t="n">
        <f aca="false">IF(OR($A155="",EC$4=""),0,COUNTIFS(Formulas!$A$2:$A$3001,EC$4,Formulas!$B$2:$B$3001,$A155))</f>
        <v>0</v>
      </c>
      <c r="ED155" s="21" t="n">
        <f aca="false">IF(OR($A155="",ED$4=""),0,COUNTIFS(Formulas!$A$2:$A$3001,ED$4,Formulas!$B$2:$B$3001,$A155))</f>
        <v>0</v>
      </c>
      <c r="EE155" s="21" t="n">
        <f aca="false">IF(OR($A155="",EE$4=""),0,COUNTIFS(Formulas!$A$2:$A$3001,EE$4,Formulas!$B$2:$B$3001,$A155))</f>
        <v>0</v>
      </c>
      <c r="EF155" s="21" t="n">
        <f aca="false">IF(OR($A155="",EF$4=""),0,COUNTIFS(Formulas!$A$2:$A$3001,EF$4,Formulas!$B$2:$B$3001,$A155))</f>
        <v>0</v>
      </c>
      <c r="EG155" s="21" t="n">
        <f aca="false">IF(OR($A155="",EG$4=""),0,COUNTIFS(Formulas!$A$2:$A$3001,EG$4,Formulas!$B$2:$B$3001,$A155))</f>
        <v>0</v>
      </c>
      <c r="EH155" s="21" t="n">
        <f aca="false">IF(OR($A155="",EH$4=""),0,COUNTIFS(Formulas!$A$2:$A$3001,EH$4,Formulas!$B$2:$B$3001,$A155))</f>
        <v>0</v>
      </c>
      <c r="EI155" s="21" t="n">
        <f aca="false">IF(OR($A155="",EI$4=""),0,COUNTIFS(Formulas!$A$2:$A$3001,EI$4,Formulas!$B$2:$B$3001,$A155))</f>
        <v>0</v>
      </c>
      <c r="EJ155" s="21" t="n">
        <f aca="false">IF(OR($A155="",EJ$4=""),0,COUNTIFS(Formulas!$A$2:$A$3001,EJ$4,Formulas!$B$2:$B$3001,$A155))</f>
        <v>0</v>
      </c>
      <c r="EK155" s="21" t="n">
        <f aca="false">IF(OR($A155="",EK$4=""),0,COUNTIFS(Formulas!$A$2:$A$3001,EK$4,Formulas!$B$2:$B$3001,$A155))</f>
        <v>0</v>
      </c>
      <c r="EL155" s="21" t="n">
        <f aca="false">IF(OR($A155="",EL$4=""),0,COUNTIFS(Formulas!$A$2:$A$3001,EL$4,Formulas!$B$2:$B$3001,$A155))</f>
        <v>0</v>
      </c>
      <c r="EM155" s="21" t="n">
        <f aca="false">IF(OR($A155="",EM$4=""),0,COUNTIFS(Formulas!$A$2:$A$3001,EM$4,Formulas!$B$2:$B$3001,$A155))</f>
        <v>0</v>
      </c>
      <c r="EN155" s="21" t="n">
        <f aca="false">IF(OR($A155="",EN$4=""),0,COUNTIFS(Formulas!$A$2:$A$3001,EN$4,Formulas!$B$2:$B$3001,$A155))</f>
        <v>0</v>
      </c>
      <c r="EO155" s="21" t="n">
        <f aca="false">IF(OR($A155="",EO$4=""),0,COUNTIFS(Formulas!$A$2:$A$3001,EO$4,Formulas!$B$2:$B$3001,$A155))</f>
        <v>0</v>
      </c>
      <c r="EP155" s="21" t="n">
        <f aca="false">IF(OR($A155="",EP$4=""),0,COUNTIFS(Formulas!$A$2:$A$3001,EP$4,Formulas!$B$2:$B$3001,$A155))</f>
        <v>0</v>
      </c>
      <c r="EQ155" s="21" t="n">
        <f aca="false">IF(OR($A155="",EQ$4=""),0,COUNTIFS(Formulas!$A$2:$A$3001,EQ$4,Formulas!$B$2:$B$3001,$A155))</f>
        <v>0</v>
      </c>
      <c r="ER155" s="21" t="n">
        <f aca="false">IF(OR($A155="",ER$4=""),0,COUNTIFS(Formulas!$A$2:$A$3001,ER$4,Formulas!$B$2:$B$3001,$A155))</f>
        <v>0</v>
      </c>
      <c r="ES155" s="21" t="n">
        <f aca="false">IF(OR($A155="",ES$4=""),0,COUNTIFS(Formulas!$A$2:$A$3001,ES$4,Formulas!$B$2:$B$3001,$A155))</f>
        <v>0</v>
      </c>
      <c r="ET155" s="21" t="n">
        <f aca="false">IF(OR($A155="",ET$4=""),0,COUNTIFS(Formulas!$A$2:$A$3001,ET$4,Formulas!$B$2:$B$3001,$A155))</f>
        <v>0</v>
      </c>
      <c r="EU155" s="21" t="n">
        <f aca="false">IF(OR($A155="",EU$4=""),0,COUNTIFS(Formulas!$A$2:$A$3001,EU$4,Formulas!$B$2:$B$3001,$A155))</f>
        <v>0</v>
      </c>
      <c r="EV155" s="21" t="n">
        <f aca="false">IF(OR($A155="",EV$4=""),0,COUNTIFS(Formulas!$A$2:$A$3001,EV$4,Formulas!$B$2:$B$3001,$A155))</f>
        <v>0</v>
      </c>
    </row>
    <row r="156" customFormat="false" ht="15" hidden="false" customHeight="false" outlineLevel="0" collapsed="false">
      <c r="A156" s="13" t="str">
        <f aca="false">IF(INDEX(Materials!$A$2:$A$301,152)="","",INDEX(Materials!$A$2:$A$301,152))</f>
        <v>Propyl Paraben</v>
      </c>
      <c r="B156" s="19" t="n">
        <f aca="false">IF(A156="","",COUNTIF(C156:EV156,"&gt;0"))</f>
        <v>5</v>
      </c>
      <c r="C156" s="21" t="n">
        <f aca="false">IF(OR($A156="",C$4=""),0,COUNTIFS(Formulas!$A$2:$A$3001,C$4,Formulas!$B$2:$B$3001,$A156))</f>
        <v>0</v>
      </c>
      <c r="D156" s="21" t="n">
        <f aca="false">IF(OR($A156="",D$4=""),0,COUNTIFS(Formulas!$A$2:$A$3001,D$4,Formulas!$B$2:$B$3001,$A156))</f>
        <v>0</v>
      </c>
      <c r="E156" s="21" t="n">
        <f aca="false">IF(OR($A156="",E$4=""),0,COUNTIFS(Formulas!$A$2:$A$3001,E$4,Formulas!$B$2:$B$3001,$A156))</f>
        <v>0</v>
      </c>
      <c r="F156" s="21" t="n">
        <f aca="false">IF(OR($A156="",F$4=""),0,COUNTIFS(Formulas!$A$2:$A$3001,F$4,Formulas!$B$2:$B$3001,$A156))</f>
        <v>0</v>
      </c>
      <c r="G156" s="21" t="n">
        <f aca="false">IF(OR($A156="",G$4=""),0,COUNTIFS(Formulas!$A$2:$A$3001,G$4,Formulas!$B$2:$B$3001,$A156))</f>
        <v>0</v>
      </c>
      <c r="H156" s="21" t="n">
        <f aca="false">IF(OR($A156="",H$4=""),0,COUNTIFS(Formulas!$A$2:$A$3001,H$4,Formulas!$B$2:$B$3001,$A156))</f>
        <v>0</v>
      </c>
      <c r="I156" s="21" t="n">
        <f aca="false">IF(OR($A156="",I$4=""),0,COUNTIFS(Formulas!$A$2:$A$3001,I$4,Formulas!$B$2:$B$3001,$A156))</f>
        <v>0</v>
      </c>
      <c r="J156" s="21" t="n">
        <f aca="false">IF(OR($A156="",J$4=""),0,COUNTIFS(Formulas!$A$2:$A$3001,J$4,Formulas!$B$2:$B$3001,$A156))</f>
        <v>0</v>
      </c>
      <c r="K156" s="21" t="n">
        <f aca="false">IF(OR($A156="",K$4=""),0,COUNTIFS(Formulas!$A$2:$A$3001,K$4,Formulas!$B$2:$B$3001,$A156))</f>
        <v>0</v>
      </c>
      <c r="L156" s="21" t="n">
        <f aca="false">IF(OR($A156="",L$4=""),0,COUNTIFS(Formulas!$A$2:$A$3001,L$4,Formulas!$B$2:$B$3001,$A156))</f>
        <v>0</v>
      </c>
      <c r="M156" s="21" t="n">
        <f aca="false">IF(OR($A156="",M$4=""),0,COUNTIFS(Formulas!$A$2:$A$3001,M$4,Formulas!$B$2:$B$3001,$A156))</f>
        <v>0</v>
      </c>
      <c r="N156" s="21" t="n">
        <f aca="false">IF(OR($A156="",N$4=""),0,COUNTIFS(Formulas!$A$2:$A$3001,N$4,Formulas!$B$2:$B$3001,$A156))</f>
        <v>0</v>
      </c>
      <c r="O156" s="21" t="n">
        <f aca="false">IF(OR($A156="",O$4=""),0,COUNTIFS(Formulas!$A$2:$A$3001,O$4,Formulas!$B$2:$B$3001,$A156))</f>
        <v>0</v>
      </c>
      <c r="P156" s="21" t="n">
        <f aca="false">IF(OR($A156="",P$4=""),0,COUNTIFS(Formulas!$A$2:$A$3001,P$4,Formulas!$B$2:$B$3001,$A156))</f>
        <v>0</v>
      </c>
      <c r="Q156" s="21" t="n">
        <f aca="false">IF(OR($A156="",Q$4=""),0,COUNTIFS(Formulas!$A$2:$A$3001,Q$4,Formulas!$B$2:$B$3001,$A156))</f>
        <v>0</v>
      </c>
      <c r="R156" s="21" t="n">
        <f aca="false">IF(OR($A156="",R$4=""),0,COUNTIFS(Formulas!$A$2:$A$3001,R$4,Formulas!$B$2:$B$3001,$A156))</f>
        <v>0</v>
      </c>
      <c r="S156" s="21" t="n">
        <f aca="false">IF(OR($A156="",S$4=""),0,COUNTIFS(Formulas!$A$2:$A$3001,S$4,Formulas!$B$2:$B$3001,$A156))</f>
        <v>0</v>
      </c>
      <c r="T156" s="21" t="n">
        <f aca="false">IF(OR($A156="",T$4=""),0,COUNTIFS(Formulas!$A$2:$A$3001,T$4,Formulas!$B$2:$B$3001,$A156))</f>
        <v>0</v>
      </c>
      <c r="U156" s="21" t="n">
        <f aca="false">IF(OR($A156="",U$4=""),0,COUNTIFS(Formulas!$A$2:$A$3001,U$4,Formulas!$B$2:$B$3001,$A156))</f>
        <v>0</v>
      </c>
      <c r="V156" s="21" t="n">
        <f aca="false">IF(OR($A156="",V$4=""),0,COUNTIFS(Formulas!$A$2:$A$3001,V$4,Formulas!$B$2:$B$3001,$A156))</f>
        <v>0</v>
      </c>
      <c r="W156" s="21" t="n">
        <f aca="false">IF(OR($A156="",W$4=""),0,COUNTIFS(Formulas!$A$2:$A$3001,W$4,Formulas!$B$2:$B$3001,$A156))</f>
        <v>0</v>
      </c>
      <c r="X156" s="21" t="n">
        <f aca="false">IF(OR($A156="",X$4=""),0,COUNTIFS(Formulas!$A$2:$A$3001,X$4,Formulas!$B$2:$B$3001,$A156))</f>
        <v>0</v>
      </c>
      <c r="Y156" s="21" t="n">
        <f aca="false">IF(OR($A156="",Y$4=""),0,COUNTIFS(Formulas!$A$2:$A$3001,Y$4,Formulas!$B$2:$B$3001,$A156))</f>
        <v>0</v>
      </c>
      <c r="Z156" s="21" t="n">
        <f aca="false">IF(OR($A156="",Z$4=""),0,COUNTIFS(Formulas!$A$2:$A$3001,Z$4,Formulas!$B$2:$B$3001,$A156))</f>
        <v>0</v>
      </c>
      <c r="AA156" s="21" t="n">
        <f aca="false">IF(OR($A156="",AA$4=""),0,COUNTIFS(Formulas!$A$2:$A$3001,AA$4,Formulas!$B$2:$B$3001,$A156))</f>
        <v>0</v>
      </c>
      <c r="AB156" s="21" t="n">
        <f aca="false">IF(OR($A156="",AB$4=""),0,COUNTIFS(Formulas!$A$2:$A$3001,AB$4,Formulas!$B$2:$B$3001,$A156))</f>
        <v>0</v>
      </c>
      <c r="AC156" s="21" t="n">
        <f aca="false">IF(OR($A156="",AC$4=""),0,COUNTIFS(Formulas!$A$2:$A$3001,AC$4,Formulas!$B$2:$B$3001,$A156))</f>
        <v>0</v>
      </c>
      <c r="AD156" s="21" t="n">
        <f aca="false">IF(OR($A156="",AD$4=""),0,COUNTIFS(Formulas!$A$2:$A$3001,AD$4,Formulas!$B$2:$B$3001,$A156))</f>
        <v>0</v>
      </c>
      <c r="AE156" s="21" t="n">
        <f aca="false">IF(OR($A156="",AE$4=""),0,COUNTIFS(Formulas!$A$2:$A$3001,AE$4,Formulas!$B$2:$B$3001,$A156))</f>
        <v>0</v>
      </c>
      <c r="AF156" s="21" t="n">
        <f aca="false">IF(OR($A156="",AF$4=""),0,COUNTIFS(Formulas!$A$2:$A$3001,AF$4,Formulas!$B$2:$B$3001,$A156))</f>
        <v>0</v>
      </c>
      <c r="AG156" s="21" t="n">
        <f aca="false">IF(OR($A156="",AG$4=""),0,COUNTIFS(Formulas!$A$2:$A$3001,AG$4,Formulas!$B$2:$B$3001,$A156))</f>
        <v>0</v>
      </c>
      <c r="AH156" s="21" t="n">
        <f aca="false">IF(OR($A156="",AH$4=""),0,COUNTIFS(Formulas!$A$2:$A$3001,AH$4,Formulas!$B$2:$B$3001,$A156))</f>
        <v>0</v>
      </c>
      <c r="AI156" s="21" t="n">
        <f aca="false">IF(OR($A156="",AI$4=""),0,COUNTIFS(Formulas!$A$2:$A$3001,AI$4,Formulas!$B$2:$B$3001,$A156))</f>
        <v>0</v>
      </c>
      <c r="AJ156" s="21" t="n">
        <f aca="false">IF(OR($A156="",AJ$4=""),0,COUNTIFS(Formulas!$A$2:$A$3001,AJ$4,Formulas!$B$2:$B$3001,$A156))</f>
        <v>0</v>
      </c>
      <c r="AK156" s="21" t="n">
        <f aca="false">IF(OR($A156="",AK$4=""),0,COUNTIFS(Formulas!$A$2:$A$3001,AK$4,Formulas!$B$2:$B$3001,$A156))</f>
        <v>0</v>
      </c>
      <c r="AL156" s="21" t="n">
        <f aca="false">IF(OR($A156="",AL$4=""),0,COUNTIFS(Formulas!$A$2:$A$3001,AL$4,Formulas!$B$2:$B$3001,$A156))</f>
        <v>0</v>
      </c>
      <c r="AM156" s="21" t="n">
        <f aca="false">IF(OR($A156="",AM$4=""),0,COUNTIFS(Formulas!$A$2:$A$3001,AM$4,Formulas!$B$2:$B$3001,$A156))</f>
        <v>0</v>
      </c>
      <c r="AN156" s="21" t="n">
        <f aca="false">IF(OR($A156="",AN$4=""),0,COUNTIFS(Formulas!$A$2:$A$3001,AN$4,Formulas!$B$2:$B$3001,$A156))</f>
        <v>0</v>
      </c>
      <c r="AO156" s="21" t="n">
        <f aca="false">IF(OR($A156="",AO$4=""),0,COUNTIFS(Formulas!$A$2:$A$3001,AO$4,Formulas!$B$2:$B$3001,$A156))</f>
        <v>0</v>
      </c>
      <c r="AP156" s="21" t="n">
        <f aca="false">IF(OR($A156="",AP$4=""),0,COUNTIFS(Formulas!$A$2:$A$3001,AP$4,Formulas!$B$2:$B$3001,$A156))</f>
        <v>0</v>
      </c>
      <c r="AQ156" s="21" t="n">
        <f aca="false">IF(OR($A156="",AQ$4=""),0,COUNTIFS(Formulas!$A$2:$A$3001,AQ$4,Formulas!$B$2:$B$3001,$A156))</f>
        <v>0</v>
      </c>
      <c r="AR156" s="21" t="n">
        <f aca="false">IF(OR($A156="",AR$4=""),0,COUNTIFS(Formulas!$A$2:$A$3001,AR$4,Formulas!$B$2:$B$3001,$A156))</f>
        <v>0</v>
      </c>
      <c r="AS156" s="21" t="n">
        <f aca="false">IF(OR($A156="",AS$4=""),0,COUNTIFS(Formulas!$A$2:$A$3001,AS$4,Formulas!$B$2:$B$3001,$A156))</f>
        <v>0</v>
      </c>
      <c r="AT156" s="21" t="n">
        <f aca="false">IF(OR($A156="",AT$4=""),0,COUNTIFS(Formulas!$A$2:$A$3001,AT$4,Formulas!$B$2:$B$3001,$A156))</f>
        <v>0</v>
      </c>
      <c r="AU156" s="21" t="n">
        <f aca="false">IF(OR($A156="",AU$4=""),0,COUNTIFS(Formulas!$A$2:$A$3001,AU$4,Formulas!$B$2:$B$3001,$A156))</f>
        <v>0</v>
      </c>
      <c r="AV156" s="21" t="n">
        <f aca="false">IF(OR($A156="",AV$4=""),0,COUNTIFS(Formulas!$A$2:$A$3001,AV$4,Formulas!$B$2:$B$3001,$A156))</f>
        <v>0</v>
      </c>
      <c r="AW156" s="21" t="n">
        <f aca="false">IF(OR($A156="",AW$4=""),0,COUNTIFS(Formulas!$A$2:$A$3001,AW$4,Formulas!$B$2:$B$3001,$A156))</f>
        <v>0</v>
      </c>
      <c r="AX156" s="21" t="n">
        <f aca="false">IF(OR($A156="",AX$4=""),0,COUNTIFS(Formulas!$A$2:$A$3001,AX$4,Formulas!$B$2:$B$3001,$A156))</f>
        <v>0</v>
      </c>
      <c r="AY156" s="21" t="n">
        <f aca="false">IF(OR($A156="",AY$4=""),0,COUNTIFS(Formulas!$A$2:$A$3001,AY$4,Formulas!$B$2:$B$3001,$A156))</f>
        <v>0</v>
      </c>
      <c r="AZ156" s="21" t="n">
        <f aca="false">IF(OR($A156="",AZ$4=""),0,COUNTIFS(Formulas!$A$2:$A$3001,AZ$4,Formulas!$B$2:$B$3001,$A156))</f>
        <v>0</v>
      </c>
      <c r="BA156" s="21" t="n">
        <f aca="false">IF(OR($A156="",BA$4=""),0,COUNTIFS(Formulas!$A$2:$A$3001,BA$4,Formulas!$B$2:$B$3001,$A156))</f>
        <v>0</v>
      </c>
      <c r="BB156" s="21" t="n">
        <f aca="false">IF(OR($A156="",BB$4=""),0,COUNTIFS(Formulas!$A$2:$A$3001,BB$4,Formulas!$B$2:$B$3001,$A156))</f>
        <v>0</v>
      </c>
      <c r="BC156" s="21" t="n">
        <f aca="false">IF(OR($A156="",BC$4=""),0,COUNTIFS(Formulas!$A$2:$A$3001,BC$4,Formulas!$B$2:$B$3001,$A156))</f>
        <v>0</v>
      </c>
      <c r="BD156" s="21" t="n">
        <f aca="false">IF(OR($A156="",BD$4=""),0,COUNTIFS(Formulas!$A$2:$A$3001,BD$4,Formulas!$B$2:$B$3001,$A156))</f>
        <v>0</v>
      </c>
      <c r="BE156" s="21" t="n">
        <f aca="false">IF(OR($A156="",BE$4=""),0,COUNTIFS(Formulas!$A$2:$A$3001,BE$4,Formulas!$B$2:$B$3001,$A156))</f>
        <v>0</v>
      </c>
      <c r="BF156" s="21" t="n">
        <f aca="false">IF(OR($A156="",BF$4=""),0,COUNTIFS(Formulas!$A$2:$A$3001,BF$4,Formulas!$B$2:$B$3001,$A156))</f>
        <v>0</v>
      </c>
      <c r="BG156" s="21" t="n">
        <f aca="false">IF(OR($A156="",BG$4=""),0,COUNTIFS(Formulas!$A$2:$A$3001,BG$4,Formulas!$B$2:$B$3001,$A156))</f>
        <v>0</v>
      </c>
      <c r="BH156" s="21" t="n">
        <f aca="false">IF(OR($A156="",BH$4=""),0,COUNTIFS(Formulas!$A$2:$A$3001,BH$4,Formulas!$B$2:$B$3001,$A156))</f>
        <v>0</v>
      </c>
      <c r="BI156" s="21" t="n">
        <f aca="false">IF(OR($A156="",BI$4=""),0,COUNTIFS(Formulas!$A$2:$A$3001,BI$4,Formulas!$B$2:$B$3001,$A156))</f>
        <v>0</v>
      </c>
      <c r="BJ156" s="21" t="n">
        <f aca="false">IF(OR($A156="",BJ$4=""),0,COUNTIFS(Formulas!$A$2:$A$3001,BJ$4,Formulas!$B$2:$B$3001,$A156))</f>
        <v>0</v>
      </c>
      <c r="BK156" s="21" t="n">
        <f aca="false">IF(OR($A156="",BK$4=""),0,COUNTIFS(Formulas!$A$2:$A$3001,BK$4,Formulas!$B$2:$B$3001,$A156))</f>
        <v>0</v>
      </c>
      <c r="BL156" s="21" t="n">
        <f aca="false">IF(OR($A156="",BL$4=""),0,COUNTIFS(Formulas!$A$2:$A$3001,BL$4,Formulas!$B$2:$B$3001,$A156))</f>
        <v>0</v>
      </c>
      <c r="BM156" s="21" t="n">
        <f aca="false">IF(OR($A156="",BM$4=""),0,COUNTIFS(Formulas!$A$2:$A$3001,BM$4,Formulas!$B$2:$B$3001,$A156))</f>
        <v>0</v>
      </c>
      <c r="BN156" s="21" t="n">
        <f aca="false">IF(OR($A156="",BN$4=""),0,COUNTIFS(Formulas!$A$2:$A$3001,BN$4,Formulas!$B$2:$B$3001,$A156))</f>
        <v>0</v>
      </c>
      <c r="BO156" s="21" t="n">
        <f aca="false">IF(OR($A156="",BO$4=""),0,COUNTIFS(Formulas!$A$2:$A$3001,BO$4,Formulas!$B$2:$B$3001,$A156))</f>
        <v>0</v>
      </c>
      <c r="BP156" s="21" t="n">
        <f aca="false">IF(OR($A156="",BP$4=""),0,COUNTIFS(Formulas!$A$2:$A$3001,BP$4,Formulas!$B$2:$B$3001,$A156))</f>
        <v>1</v>
      </c>
      <c r="BQ156" s="21" t="n">
        <f aca="false">IF(OR($A156="",BQ$4=""),0,COUNTIFS(Formulas!$A$2:$A$3001,BQ$4,Formulas!$B$2:$B$3001,$A156))</f>
        <v>1</v>
      </c>
      <c r="BR156" s="21" t="n">
        <f aca="false">IF(OR($A156="",BR$4=""),0,COUNTIFS(Formulas!$A$2:$A$3001,BR$4,Formulas!$B$2:$B$3001,$A156))</f>
        <v>1</v>
      </c>
      <c r="BS156" s="21" t="n">
        <f aca="false">IF(OR($A156="",BS$4=""),0,COUNTIFS(Formulas!$A$2:$A$3001,BS$4,Formulas!$B$2:$B$3001,$A156))</f>
        <v>1</v>
      </c>
      <c r="BT156" s="21" t="n">
        <f aca="false">IF(OR($A156="",BT$4=""),0,COUNTIFS(Formulas!$A$2:$A$3001,BT$4,Formulas!$B$2:$B$3001,$A156))</f>
        <v>1</v>
      </c>
      <c r="BU156" s="21" t="n">
        <f aca="false">IF(OR($A156="",BU$4=""),0,COUNTIFS(Formulas!$A$2:$A$3001,BU$4,Formulas!$B$2:$B$3001,$A156))</f>
        <v>0</v>
      </c>
      <c r="BV156" s="21" t="n">
        <f aca="false">IF(OR($A156="",BV$4=""),0,COUNTIFS(Formulas!$A$2:$A$3001,BV$4,Formulas!$B$2:$B$3001,$A156))</f>
        <v>0</v>
      </c>
      <c r="BW156" s="21" t="n">
        <f aca="false">IF(OR($A156="",BW$4=""),0,COUNTIFS(Formulas!$A$2:$A$3001,BW$4,Formulas!$B$2:$B$3001,$A156))</f>
        <v>0</v>
      </c>
      <c r="BX156" s="21" t="n">
        <f aca="false">IF(OR($A156="",BX$4=""),0,COUNTIFS(Formulas!$A$2:$A$3001,BX$4,Formulas!$B$2:$B$3001,$A156))</f>
        <v>0</v>
      </c>
      <c r="BY156" s="21" t="n">
        <f aca="false">IF(OR($A156="",BY$4=""),0,COUNTIFS(Formulas!$A$2:$A$3001,BY$4,Formulas!$B$2:$B$3001,$A156))</f>
        <v>0</v>
      </c>
      <c r="BZ156" s="21" t="n">
        <f aca="false">IF(OR($A156="",BZ$4=""),0,COUNTIFS(Formulas!$A$2:$A$3001,BZ$4,Formulas!$B$2:$B$3001,$A156))</f>
        <v>0</v>
      </c>
      <c r="CA156" s="21" t="n">
        <f aca="false">IF(OR($A156="",CA$4=""),0,COUNTIFS(Formulas!$A$2:$A$3001,CA$4,Formulas!$B$2:$B$3001,$A156))</f>
        <v>0</v>
      </c>
      <c r="CB156" s="21" t="n">
        <f aca="false">IF(OR($A156="",CB$4=""),0,COUNTIFS(Formulas!$A$2:$A$3001,CB$4,Formulas!$B$2:$B$3001,$A156))</f>
        <v>0</v>
      </c>
      <c r="CC156" s="21" t="n">
        <f aca="false">IF(OR($A156="",CC$4=""),0,COUNTIFS(Formulas!$A$2:$A$3001,CC$4,Formulas!$B$2:$B$3001,$A156))</f>
        <v>0</v>
      </c>
      <c r="CD156" s="21" t="n">
        <f aca="false">IF(OR($A156="",CD$4=""),0,COUNTIFS(Formulas!$A$2:$A$3001,CD$4,Formulas!$B$2:$B$3001,$A156))</f>
        <v>0</v>
      </c>
      <c r="CE156" s="21" t="n">
        <f aca="false">IF(OR($A156="",CE$4=""),0,COUNTIFS(Formulas!$A$2:$A$3001,CE$4,Formulas!$B$2:$B$3001,$A156))</f>
        <v>0</v>
      </c>
      <c r="CF156" s="21" t="n">
        <f aca="false">IF(OR($A156="",CF$4=""),0,COUNTIFS(Formulas!$A$2:$A$3001,CF$4,Formulas!$B$2:$B$3001,$A156))</f>
        <v>0</v>
      </c>
      <c r="CG156" s="21" t="n">
        <f aca="false">IF(OR($A156="",CG$4=""),0,COUNTIFS(Formulas!$A$2:$A$3001,CG$4,Formulas!$B$2:$B$3001,$A156))</f>
        <v>0</v>
      </c>
      <c r="CH156" s="21" t="n">
        <f aca="false">IF(OR($A156="",CH$4=""),0,COUNTIFS(Formulas!$A$2:$A$3001,CH$4,Formulas!$B$2:$B$3001,$A156))</f>
        <v>0</v>
      </c>
      <c r="CI156" s="21" t="n">
        <f aca="false">IF(OR($A156="",CI$4=""),0,COUNTIFS(Formulas!$A$2:$A$3001,CI$4,Formulas!$B$2:$B$3001,$A156))</f>
        <v>0</v>
      </c>
      <c r="CJ156" s="21" t="n">
        <f aca="false">IF(OR($A156="",CJ$4=""),0,COUNTIFS(Formulas!$A$2:$A$3001,CJ$4,Formulas!$B$2:$B$3001,$A156))</f>
        <v>0</v>
      </c>
      <c r="CK156" s="21" t="n">
        <f aca="false">IF(OR($A156="",CK$4=""),0,COUNTIFS(Formulas!$A$2:$A$3001,CK$4,Formulas!$B$2:$B$3001,$A156))</f>
        <v>0</v>
      </c>
      <c r="CL156" s="21" t="n">
        <f aca="false">IF(OR($A156="",CL$4=""),0,COUNTIFS(Formulas!$A$2:$A$3001,CL$4,Formulas!$B$2:$B$3001,$A156))</f>
        <v>0</v>
      </c>
      <c r="CM156" s="21" t="n">
        <f aca="false">IF(OR($A156="",CM$4=""),0,COUNTIFS(Formulas!$A$2:$A$3001,CM$4,Formulas!$B$2:$B$3001,$A156))</f>
        <v>0</v>
      </c>
      <c r="CN156" s="21" t="n">
        <f aca="false">IF(OR($A156="",CN$4=""),0,COUNTIFS(Formulas!$A$2:$A$3001,CN$4,Formulas!$B$2:$B$3001,$A156))</f>
        <v>0</v>
      </c>
      <c r="CO156" s="21" t="n">
        <f aca="false">IF(OR($A156="",CO$4=""),0,COUNTIFS(Formulas!$A$2:$A$3001,CO$4,Formulas!$B$2:$B$3001,$A156))</f>
        <v>0</v>
      </c>
      <c r="CP156" s="21" t="n">
        <f aca="false">IF(OR($A156="",CP$4=""),0,COUNTIFS(Formulas!$A$2:$A$3001,CP$4,Formulas!$B$2:$B$3001,$A156))</f>
        <v>0</v>
      </c>
      <c r="CQ156" s="21" t="n">
        <f aca="false">IF(OR($A156="",CQ$4=""),0,COUNTIFS(Formulas!$A$2:$A$3001,CQ$4,Formulas!$B$2:$B$3001,$A156))</f>
        <v>0</v>
      </c>
      <c r="CR156" s="21" t="n">
        <f aca="false">IF(OR($A156="",CR$4=""),0,COUNTIFS(Formulas!$A$2:$A$3001,CR$4,Formulas!$B$2:$B$3001,$A156))</f>
        <v>0</v>
      </c>
      <c r="CS156" s="21" t="n">
        <f aca="false">IF(OR($A156="",CS$4=""),0,COUNTIFS(Formulas!$A$2:$A$3001,CS$4,Formulas!$B$2:$B$3001,$A156))</f>
        <v>0</v>
      </c>
      <c r="CT156" s="21" t="n">
        <f aca="false">IF(OR($A156="",CT$4=""),0,COUNTIFS(Formulas!$A$2:$A$3001,CT$4,Formulas!$B$2:$B$3001,$A156))</f>
        <v>0</v>
      </c>
      <c r="CU156" s="21" t="n">
        <f aca="false">IF(OR($A156="",CU$4=""),0,COUNTIFS(Formulas!$A$2:$A$3001,CU$4,Formulas!$B$2:$B$3001,$A156))</f>
        <v>0</v>
      </c>
      <c r="CV156" s="21" t="n">
        <f aca="false">IF(OR($A156="",CV$4=""),0,COUNTIFS(Formulas!$A$2:$A$3001,CV$4,Formulas!$B$2:$B$3001,$A156))</f>
        <v>0</v>
      </c>
      <c r="CW156" s="21" t="n">
        <f aca="false">IF(OR($A156="",CW$4=""),0,COUNTIFS(Formulas!$A$2:$A$3001,CW$4,Formulas!$B$2:$B$3001,$A156))</f>
        <v>0</v>
      </c>
      <c r="CX156" s="21" t="n">
        <f aca="false">IF(OR($A156="",CX$4=""),0,COUNTIFS(Formulas!$A$2:$A$3001,CX$4,Formulas!$B$2:$B$3001,$A156))</f>
        <v>0</v>
      </c>
      <c r="CY156" s="21" t="n">
        <f aca="false">IF(OR($A156="",CY$4=""),0,COUNTIFS(Formulas!$A$2:$A$3001,CY$4,Formulas!$B$2:$B$3001,$A156))</f>
        <v>0</v>
      </c>
      <c r="CZ156" s="21" t="n">
        <f aca="false">IF(OR($A156="",CZ$4=""),0,COUNTIFS(Formulas!$A$2:$A$3001,CZ$4,Formulas!$B$2:$B$3001,$A156))</f>
        <v>0</v>
      </c>
      <c r="DA156" s="21" t="n">
        <f aca="false">IF(OR($A156="",DA$4=""),0,COUNTIFS(Formulas!$A$2:$A$3001,DA$4,Formulas!$B$2:$B$3001,$A156))</f>
        <v>0</v>
      </c>
      <c r="DB156" s="21" t="n">
        <f aca="false">IF(OR($A156="",DB$4=""),0,COUNTIFS(Formulas!$A$2:$A$3001,DB$4,Formulas!$B$2:$B$3001,$A156))</f>
        <v>0</v>
      </c>
      <c r="DC156" s="21" t="n">
        <f aca="false">IF(OR($A156="",DC$4=""),0,COUNTIFS(Formulas!$A$2:$A$3001,DC$4,Formulas!$B$2:$B$3001,$A156))</f>
        <v>0</v>
      </c>
      <c r="DD156" s="21" t="n">
        <f aca="false">IF(OR($A156="",DD$4=""),0,COUNTIFS(Formulas!$A$2:$A$3001,DD$4,Formulas!$B$2:$B$3001,$A156))</f>
        <v>0</v>
      </c>
      <c r="DE156" s="21" t="n">
        <f aca="false">IF(OR($A156="",DE$4=""),0,COUNTIFS(Formulas!$A$2:$A$3001,DE$4,Formulas!$B$2:$B$3001,$A156))</f>
        <v>0</v>
      </c>
      <c r="DF156" s="21" t="n">
        <f aca="false">IF(OR($A156="",DF$4=""),0,COUNTIFS(Formulas!$A$2:$A$3001,DF$4,Formulas!$B$2:$B$3001,$A156))</f>
        <v>0</v>
      </c>
      <c r="DG156" s="21" t="n">
        <f aca="false">IF(OR($A156="",DG$4=""),0,COUNTIFS(Formulas!$A$2:$A$3001,DG$4,Formulas!$B$2:$B$3001,$A156))</f>
        <v>0</v>
      </c>
      <c r="DH156" s="21" t="n">
        <f aca="false">IF(OR($A156="",DH$4=""),0,COUNTIFS(Formulas!$A$2:$A$3001,DH$4,Formulas!$B$2:$B$3001,$A156))</f>
        <v>0</v>
      </c>
      <c r="DI156" s="21" t="n">
        <f aca="false">IF(OR($A156="",DI$4=""),0,COUNTIFS(Formulas!$A$2:$A$3001,DI$4,Formulas!$B$2:$B$3001,$A156))</f>
        <v>0</v>
      </c>
      <c r="DJ156" s="21" t="n">
        <f aca="false">IF(OR($A156="",DJ$4=""),0,COUNTIFS(Formulas!$A$2:$A$3001,DJ$4,Formulas!$B$2:$B$3001,$A156))</f>
        <v>0</v>
      </c>
      <c r="DK156" s="21" t="n">
        <f aca="false">IF(OR($A156="",DK$4=""),0,COUNTIFS(Formulas!$A$2:$A$3001,DK$4,Formulas!$B$2:$B$3001,$A156))</f>
        <v>0</v>
      </c>
      <c r="DL156" s="21" t="n">
        <f aca="false">IF(OR($A156="",DL$4=""),0,COUNTIFS(Formulas!$A$2:$A$3001,DL$4,Formulas!$B$2:$B$3001,$A156))</f>
        <v>0</v>
      </c>
      <c r="DM156" s="21" t="n">
        <f aca="false">IF(OR($A156="",DM$4=""),0,COUNTIFS(Formulas!$A$2:$A$3001,DM$4,Formulas!$B$2:$B$3001,$A156))</f>
        <v>0</v>
      </c>
      <c r="DN156" s="21" t="n">
        <f aca="false">IF(OR($A156="",DN$4=""),0,COUNTIFS(Formulas!$A$2:$A$3001,DN$4,Formulas!$B$2:$B$3001,$A156))</f>
        <v>0</v>
      </c>
      <c r="DO156" s="21" t="n">
        <f aca="false">IF(OR($A156="",DO$4=""),0,COUNTIFS(Formulas!$A$2:$A$3001,DO$4,Formulas!$B$2:$B$3001,$A156))</f>
        <v>0</v>
      </c>
      <c r="DP156" s="21" t="n">
        <f aca="false">IF(OR($A156="",DP$4=""),0,COUNTIFS(Formulas!$A$2:$A$3001,DP$4,Formulas!$B$2:$B$3001,$A156))</f>
        <v>0</v>
      </c>
      <c r="DQ156" s="21" t="n">
        <f aca="false">IF(OR($A156="",DQ$4=""),0,COUNTIFS(Formulas!$A$2:$A$3001,DQ$4,Formulas!$B$2:$B$3001,$A156))</f>
        <v>0</v>
      </c>
      <c r="DR156" s="21" t="n">
        <f aca="false">IF(OR($A156="",DR$4=""),0,COUNTIFS(Formulas!$A$2:$A$3001,DR$4,Formulas!$B$2:$B$3001,$A156))</f>
        <v>0</v>
      </c>
      <c r="DS156" s="21" t="n">
        <f aca="false">IF(OR($A156="",DS$4=""),0,COUNTIFS(Formulas!$A$2:$A$3001,DS$4,Formulas!$B$2:$B$3001,$A156))</f>
        <v>0</v>
      </c>
      <c r="DT156" s="21" t="n">
        <f aca="false">IF(OR($A156="",DT$4=""),0,COUNTIFS(Formulas!$A$2:$A$3001,DT$4,Formulas!$B$2:$B$3001,$A156))</f>
        <v>0</v>
      </c>
      <c r="DU156" s="21" t="n">
        <f aca="false">IF(OR($A156="",DU$4=""),0,COUNTIFS(Formulas!$A$2:$A$3001,DU$4,Formulas!$B$2:$B$3001,$A156))</f>
        <v>0</v>
      </c>
      <c r="DV156" s="21" t="n">
        <f aca="false">IF(OR($A156="",DV$4=""),0,COUNTIFS(Formulas!$A$2:$A$3001,DV$4,Formulas!$B$2:$B$3001,$A156))</f>
        <v>0</v>
      </c>
      <c r="DW156" s="21" t="n">
        <f aca="false">IF(OR($A156="",DW$4=""),0,COUNTIFS(Formulas!$A$2:$A$3001,DW$4,Formulas!$B$2:$B$3001,$A156))</f>
        <v>0</v>
      </c>
      <c r="DX156" s="21" t="n">
        <f aca="false">IF(OR($A156="",DX$4=""),0,COUNTIFS(Formulas!$A$2:$A$3001,DX$4,Formulas!$B$2:$B$3001,$A156))</f>
        <v>0</v>
      </c>
      <c r="DY156" s="21" t="n">
        <f aca="false">IF(OR($A156="",DY$4=""),0,COUNTIFS(Formulas!$A$2:$A$3001,DY$4,Formulas!$B$2:$B$3001,$A156))</f>
        <v>0</v>
      </c>
      <c r="DZ156" s="21" t="n">
        <f aca="false">IF(OR($A156="",DZ$4=""),0,COUNTIFS(Formulas!$A$2:$A$3001,DZ$4,Formulas!$B$2:$B$3001,$A156))</f>
        <v>0</v>
      </c>
      <c r="EA156" s="21" t="n">
        <f aca="false">IF(OR($A156="",EA$4=""),0,COUNTIFS(Formulas!$A$2:$A$3001,EA$4,Formulas!$B$2:$B$3001,$A156))</f>
        <v>0</v>
      </c>
      <c r="EB156" s="21" t="n">
        <f aca="false">IF(OR($A156="",EB$4=""),0,COUNTIFS(Formulas!$A$2:$A$3001,EB$4,Formulas!$B$2:$B$3001,$A156))</f>
        <v>0</v>
      </c>
      <c r="EC156" s="21" t="n">
        <f aca="false">IF(OR($A156="",EC$4=""),0,COUNTIFS(Formulas!$A$2:$A$3001,EC$4,Formulas!$B$2:$B$3001,$A156))</f>
        <v>0</v>
      </c>
      <c r="ED156" s="21" t="n">
        <f aca="false">IF(OR($A156="",ED$4=""),0,COUNTIFS(Formulas!$A$2:$A$3001,ED$4,Formulas!$B$2:$B$3001,$A156))</f>
        <v>0</v>
      </c>
      <c r="EE156" s="21" t="n">
        <f aca="false">IF(OR($A156="",EE$4=""),0,COUNTIFS(Formulas!$A$2:$A$3001,EE$4,Formulas!$B$2:$B$3001,$A156))</f>
        <v>0</v>
      </c>
      <c r="EF156" s="21" t="n">
        <f aca="false">IF(OR($A156="",EF$4=""),0,COUNTIFS(Formulas!$A$2:$A$3001,EF$4,Formulas!$B$2:$B$3001,$A156))</f>
        <v>0</v>
      </c>
      <c r="EG156" s="21" t="n">
        <f aca="false">IF(OR($A156="",EG$4=""),0,COUNTIFS(Formulas!$A$2:$A$3001,EG$4,Formulas!$B$2:$B$3001,$A156))</f>
        <v>0</v>
      </c>
      <c r="EH156" s="21" t="n">
        <f aca="false">IF(OR($A156="",EH$4=""),0,COUNTIFS(Formulas!$A$2:$A$3001,EH$4,Formulas!$B$2:$B$3001,$A156))</f>
        <v>0</v>
      </c>
      <c r="EI156" s="21" t="n">
        <f aca="false">IF(OR($A156="",EI$4=""),0,COUNTIFS(Formulas!$A$2:$A$3001,EI$4,Formulas!$B$2:$B$3001,$A156))</f>
        <v>0</v>
      </c>
      <c r="EJ156" s="21" t="n">
        <f aca="false">IF(OR($A156="",EJ$4=""),0,COUNTIFS(Formulas!$A$2:$A$3001,EJ$4,Formulas!$B$2:$B$3001,$A156))</f>
        <v>0</v>
      </c>
      <c r="EK156" s="21" t="n">
        <f aca="false">IF(OR($A156="",EK$4=""),0,COUNTIFS(Formulas!$A$2:$A$3001,EK$4,Formulas!$B$2:$B$3001,$A156))</f>
        <v>0</v>
      </c>
      <c r="EL156" s="21" t="n">
        <f aca="false">IF(OR($A156="",EL$4=""),0,COUNTIFS(Formulas!$A$2:$A$3001,EL$4,Formulas!$B$2:$B$3001,$A156))</f>
        <v>0</v>
      </c>
      <c r="EM156" s="21" t="n">
        <f aca="false">IF(OR($A156="",EM$4=""),0,COUNTIFS(Formulas!$A$2:$A$3001,EM$4,Formulas!$B$2:$B$3001,$A156))</f>
        <v>0</v>
      </c>
      <c r="EN156" s="21" t="n">
        <f aca="false">IF(OR($A156="",EN$4=""),0,COUNTIFS(Formulas!$A$2:$A$3001,EN$4,Formulas!$B$2:$B$3001,$A156))</f>
        <v>0</v>
      </c>
      <c r="EO156" s="21" t="n">
        <f aca="false">IF(OR($A156="",EO$4=""),0,COUNTIFS(Formulas!$A$2:$A$3001,EO$4,Formulas!$B$2:$B$3001,$A156))</f>
        <v>0</v>
      </c>
      <c r="EP156" s="21" t="n">
        <f aca="false">IF(OR($A156="",EP$4=""),0,COUNTIFS(Formulas!$A$2:$A$3001,EP$4,Formulas!$B$2:$B$3001,$A156))</f>
        <v>0</v>
      </c>
      <c r="EQ156" s="21" t="n">
        <f aca="false">IF(OR($A156="",EQ$4=""),0,COUNTIFS(Formulas!$A$2:$A$3001,EQ$4,Formulas!$B$2:$B$3001,$A156))</f>
        <v>0</v>
      </c>
      <c r="ER156" s="21" t="n">
        <f aca="false">IF(OR($A156="",ER$4=""),0,COUNTIFS(Formulas!$A$2:$A$3001,ER$4,Formulas!$B$2:$B$3001,$A156))</f>
        <v>0</v>
      </c>
      <c r="ES156" s="21" t="n">
        <f aca="false">IF(OR($A156="",ES$4=""),0,COUNTIFS(Formulas!$A$2:$A$3001,ES$4,Formulas!$B$2:$B$3001,$A156))</f>
        <v>0</v>
      </c>
      <c r="ET156" s="21" t="n">
        <f aca="false">IF(OR($A156="",ET$4=""),0,COUNTIFS(Formulas!$A$2:$A$3001,ET$4,Formulas!$B$2:$B$3001,$A156))</f>
        <v>0</v>
      </c>
      <c r="EU156" s="21" t="n">
        <f aca="false">IF(OR($A156="",EU$4=""),0,COUNTIFS(Formulas!$A$2:$A$3001,EU$4,Formulas!$B$2:$B$3001,$A156))</f>
        <v>0</v>
      </c>
      <c r="EV156" s="21" t="n">
        <f aca="false">IF(OR($A156="",EV$4=""),0,COUNTIFS(Formulas!$A$2:$A$3001,EV$4,Formulas!$B$2:$B$3001,$A156))</f>
        <v>0</v>
      </c>
    </row>
    <row r="157" customFormat="false" ht="15" hidden="false" customHeight="false" outlineLevel="0" collapsed="false">
      <c r="A157" s="13" t="str">
        <f aca="false">IF(INDEX(Materials!$A$2:$A$301,153)="","",INDEX(Materials!$A$2:$A$301,153))</f>
        <v>Sodium Benzoate</v>
      </c>
      <c r="B157" s="19" t="n">
        <f aca="false">IF(A157="","",COUNTIF(C157:EV157,"&gt;0"))</f>
        <v>5</v>
      </c>
      <c r="C157" s="21" t="n">
        <f aca="false">IF(OR($A157="",C$4=""),0,COUNTIFS(Formulas!$A$2:$A$3001,C$4,Formulas!$B$2:$B$3001,$A157))</f>
        <v>0</v>
      </c>
      <c r="D157" s="21" t="n">
        <f aca="false">IF(OR($A157="",D$4=""),0,COUNTIFS(Formulas!$A$2:$A$3001,D$4,Formulas!$B$2:$B$3001,$A157))</f>
        <v>0</v>
      </c>
      <c r="E157" s="21" t="n">
        <f aca="false">IF(OR($A157="",E$4=""),0,COUNTIFS(Formulas!$A$2:$A$3001,E$4,Formulas!$B$2:$B$3001,$A157))</f>
        <v>0</v>
      </c>
      <c r="F157" s="21" t="n">
        <f aca="false">IF(OR($A157="",F$4=""),0,COUNTIFS(Formulas!$A$2:$A$3001,F$4,Formulas!$B$2:$B$3001,$A157))</f>
        <v>0</v>
      </c>
      <c r="G157" s="21" t="n">
        <f aca="false">IF(OR($A157="",G$4=""),0,COUNTIFS(Formulas!$A$2:$A$3001,G$4,Formulas!$B$2:$B$3001,$A157))</f>
        <v>0</v>
      </c>
      <c r="H157" s="21" t="n">
        <f aca="false">IF(OR($A157="",H$4=""),0,COUNTIFS(Formulas!$A$2:$A$3001,H$4,Formulas!$B$2:$B$3001,$A157))</f>
        <v>0</v>
      </c>
      <c r="I157" s="21" t="n">
        <f aca="false">IF(OR($A157="",I$4=""),0,COUNTIFS(Formulas!$A$2:$A$3001,I$4,Formulas!$B$2:$B$3001,$A157))</f>
        <v>0</v>
      </c>
      <c r="J157" s="21" t="n">
        <f aca="false">IF(OR($A157="",J$4=""),0,COUNTIFS(Formulas!$A$2:$A$3001,J$4,Formulas!$B$2:$B$3001,$A157))</f>
        <v>0</v>
      </c>
      <c r="K157" s="21" t="n">
        <f aca="false">IF(OR($A157="",K$4=""),0,COUNTIFS(Formulas!$A$2:$A$3001,K$4,Formulas!$B$2:$B$3001,$A157))</f>
        <v>0</v>
      </c>
      <c r="L157" s="21" t="n">
        <f aca="false">IF(OR($A157="",L$4=""),0,COUNTIFS(Formulas!$A$2:$A$3001,L$4,Formulas!$B$2:$B$3001,$A157))</f>
        <v>0</v>
      </c>
      <c r="M157" s="21" t="n">
        <f aca="false">IF(OR($A157="",M$4=""),0,COUNTIFS(Formulas!$A$2:$A$3001,M$4,Formulas!$B$2:$B$3001,$A157))</f>
        <v>0</v>
      </c>
      <c r="N157" s="21" t="n">
        <f aca="false">IF(OR($A157="",N$4=""),0,COUNTIFS(Formulas!$A$2:$A$3001,N$4,Formulas!$B$2:$B$3001,$A157))</f>
        <v>0</v>
      </c>
      <c r="O157" s="21" t="n">
        <f aca="false">IF(OR($A157="",O$4=""),0,COUNTIFS(Formulas!$A$2:$A$3001,O$4,Formulas!$B$2:$B$3001,$A157))</f>
        <v>0</v>
      </c>
      <c r="P157" s="21" t="n">
        <f aca="false">IF(OR($A157="",P$4=""),0,COUNTIFS(Formulas!$A$2:$A$3001,P$4,Formulas!$B$2:$B$3001,$A157))</f>
        <v>0</v>
      </c>
      <c r="Q157" s="21" t="n">
        <f aca="false">IF(OR($A157="",Q$4=""),0,COUNTIFS(Formulas!$A$2:$A$3001,Q$4,Formulas!$B$2:$B$3001,$A157))</f>
        <v>0</v>
      </c>
      <c r="R157" s="21" t="n">
        <f aca="false">IF(OR($A157="",R$4=""),0,COUNTIFS(Formulas!$A$2:$A$3001,R$4,Formulas!$B$2:$B$3001,$A157))</f>
        <v>0</v>
      </c>
      <c r="S157" s="21" t="n">
        <f aca="false">IF(OR($A157="",S$4=""),0,COUNTIFS(Formulas!$A$2:$A$3001,S$4,Formulas!$B$2:$B$3001,$A157))</f>
        <v>0</v>
      </c>
      <c r="T157" s="21" t="n">
        <f aca="false">IF(OR($A157="",T$4=""),0,COUNTIFS(Formulas!$A$2:$A$3001,T$4,Formulas!$B$2:$B$3001,$A157))</f>
        <v>0</v>
      </c>
      <c r="U157" s="21" t="n">
        <f aca="false">IF(OR($A157="",U$4=""),0,COUNTIFS(Formulas!$A$2:$A$3001,U$4,Formulas!$B$2:$B$3001,$A157))</f>
        <v>0</v>
      </c>
      <c r="V157" s="21" t="n">
        <f aca="false">IF(OR($A157="",V$4=""),0,COUNTIFS(Formulas!$A$2:$A$3001,V$4,Formulas!$B$2:$B$3001,$A157))</f>
        <v>0</v>
      </c>
      <c r="W157" s="21" t="n">
        <f aca="false">IF(OR($A157="",W$4=""),0,COUNTIFS(Formulas!$A$2:$A$3001,W$4,Formulas!$B$2:$B$3001,$A157))</f>
        <v>0</v>
      </c>
      <c r="X157" s="21" t="n">
        <f aca="false">IF(OR($A157="",X$4=""),0,COUNTIFS(Formulas!$A$2:$A$3001,X$4,Formulas!$B$2:$B$3001,$A157))</f>
        <v>0</v>
      </c>
      <c r="Y157" s="21" t="n">
        <f aca="false">IF(OR($A157="",Y$4=""),0,COUNTIFS(Formulas!$A$2:$A$3001,Y$4,Formulas!$B$2:$B$3001,$A157))</f>
        <v>0</v>
      </c>
      <c r="Z157" s="21" t="n">
        <f aca="false">IF(OR($A157="",Z$4=""),0,COUNTIFS(Formulas!$A$2:$A$3001,Z$4,Formulas!$B$2:$B$3001,$A157))</f>
        <v>0</v>
      </c>
      <c r="AA157" s="21" t="n">
        <f aca="false">IF(OR($A157="",AA$4=""),0,COUNTIFS(Formulas!$A$2:$A$3001,AA$4,Formulas!$B$2:$B$3001,$A157))</f>
        <v>0</v>
      </c>
      <c r="AB157" s="21" t="n">
        <f aca="false">IF(OR($A157="",AB$4=""),0,COUNTIFS(Formulas!$A$2:$A$3001,AB$4,Formulas!$B$2:$B$3001,$A157))</f>
        <v>0</v>
      </c>
      <c r="AC157" s="21" t="n">
        <f aca="false">IF(OR($A157="",AC$4=""),0,COUNTIFS(Formulas!$A$2:$A$3001,AC$4,Formulas!$B$2:$B$3001,$A157))</f>
        <v>0</v>
      </c>
      <c r="AD157" s="21" t="n">
        <f aca="false">IF(OR($A157="",AD$4=""),0,COUNTIFS(Formulas!$A$2:$A$3001,AD$4,Formulas!$B$2:$B$3001,$A157))</f>
        <v>0</v>
      </c>
      <c r="AE157" s="21" t="n">
        <f aca="false">IF(OR($A157="",AE$4=""),0,COUNTIFS(Formulas!$A$2:$A$3001,AE$4,Formulas!$B$2:$B$3001,$A157))</f>
        <v>0</v>
      </c>
      <c r="AF157" s="21" t="n">
        <f aca="false">IF(OR($A157="",AF$4=""),0,COUNTIFS(Formulas!$A$2:$A$3001,AF$4,Formulas!$B$2:$B$3001,$A157))</f>
        <v>0</v>
      </c>
      <c r="AG157" s="21" t="n">
        <f aca="false">IF(OR($A157="",AG$4=""),0,COUNTIFS(Formulas!$A$2:$A$3001,AG$4,Formulas!$B$2:$B$3001,$A157))</f>
        <v>0</v>
      </c>
      <c r="AH157" s="21" t="n">
        <f aca="false">IF(OR($A157="",AH$4=""),0,COUNTIFS(Formulas!$A$2:$A$3001,AH$4,Formulas!$B$2:$B$3001,$A157))</f>
        <v>0</v>
      </c>
      <c r="AI157" s="21" t="n">
        <f aca="false">IF(OR($A157="",AI$4=""),0,COUNTIFS(Formulas!$A$2:$A$3001,AI$4,Formulas!$B$2:$B$3001,$A157))</f>
        <v>0</v>
      </c>
      <c r="AJ157" s="21" t="n">
        <f aca="false">IF(OR($A157="",AJ$4=""),0,COUNTIFS(Formulas!$A$2:$A$3001,AJ$4,Formulas!$B$2:$B$3001,$A157))</f>
        <v>0</v>
      </c>
      <c r="AK157" s="21" t="n">
        <f aca="false">IF(OR($A157="",AK$4=""),0,COUNTIFS(Formulas!$A$2:$A$3001,AK$4,Formulas!$B$2:$B$3001,$A157))</f>
        <v>0</v>
      </c>
      <c r="AL157" s="21" t="n">
        <f aca="false">IF(OR($A157="",AL$4=""),0,COUNTIFS(Formulas!$A$2:$A$3001,AL$4,Formulas!$B$2:$B$3001,$A157))</f>
        <v>0</v>
      </c>
      <c r="AM157" s="21" t="n">
        <f aca="false">IF(OR($A157="",AM$4=""),0,COUNTIFS(Formulas!$A$2:$A$3001,AM$4,Formulas!$B$2:$B$3001,$A157))</f>
        <v>0</v>
      </c>
      <c r="AN157" s="21" t="n">
        <f aca="false">IF(OR($A157="",AN$4=""),0,COUNTIFS(Formulas!$A$2:$A$3001,AN$4,Formulas!$B$2:$B$3001,$A157))</f>
        <v>0</v>
      </c>
      <c r="AO157" s="21" t="n">
        <f aca="false">IF(OR($A157="",AO$4=""),0,COUNTIFS(Formulas!$A$2:$A$3001,AO$4,Formulas!$B$2:$B$3001,$A157))</f>
        <v>0</v>
      </c>
      <c r="AP157" s="21" t="n">
        <f aca="false">IF(OR($A157="",AP$4=""),0,COUNTIFS(Formulas!$A$2:$A$3001,AP$4,Formulas!$B$2:$B$3001,$A157))</f>
        <v>0</v>
      </c>
      <c r="AQ157" s="21" t="n">
        <f aca="false">IF(OR($A157="",AQ$4=""),0,COUNTIFS(Formulas!$A$2:$A$3001,AQ$4,Formulas!$B$2:$B$3001,$A157))</f>
        <v>0</v>
      </c>
      <c r="AR157" s="21" t="n">
        <f aca="false">IF(OR($A157="",AR$4=""),0,COUNTIFS(Formulas!$A$2:$A$3001,AR$4,Formulas!$B$2:$B$3001,$A157))</f>
        <v>0</v>
      </c>
      <c r="AS157" s="21" t="n">
        <f aca="false">IF(OR($A157="",AS$4=""),0,COUNTIFS(Formulas!$A$2:$A$3001,AS$4,Formulas!$B$2:$B$3001,$A157))</f>
        <v>0</v>
      </c>
      <c r="AT157" s="21" t="n">
        <f aca="false">IF(OR($A157="",AT$4=""),0,COUNTIFS(Formulas!$A$2:$A$3001,AT$4,Formulas!$B$2:$B$3001,$A157))</f>
        <v>0</v>
      </c>
      <c r="AU157" s="21" t="n">
        <f aca="false">IF(OR($A157="",AU$4=""),0,COUNTIFS(Formulas!$A$2:$A$3001,AU$4,Formulas!$B$2:$B$3001,$A157))</f>
        <v>0</v>
      </c>
      <c r="AV157" s="21" t="n">
        <f aca="false">IF(OR($A157="",AV$4=""),0,COUNTIFS(Formulas!$A$2:$A$3001,AV$4,Formulas!$B$2:$B$3001,$A157))</f>
        <v>0</v>
      </c>
      <c r="AW157" s="21" t="n">
        <f aca="false">IF(OR($A157="",AW$4=""),0,COUNTIFS(Formulas!$A$2:$A$3001,AW$4,Formulas!$B$2:$B$3001,$A157))</f>
        <v>0</v>
      </c>
      <c r="AX157" s="21" t="n">
        <f aca="false">IF(OR($A157="",AX$4=""),0,COUNTIFS(Formulas!$A$2:$A$3001,AX$4,Formulas!$B$2:$B$3001,$A157))</f>
        <v>0</v>
      </c>
      <c r="AY157" s="21" t="n">
        <f aca="false">IF(OR($A157="",AY$4=""),0,COUNTIFS(Formulas!$A$2:$A$3001,AY$4,Formulas!$B$2:$B$3001,$A157))</f>
        <v>0</v>
      </c>
      <c r="AZ157" s="21" t="n">
        <f aca="false">IF(OR($A157="",AZ$4=""),0,COUNTIFS(Formulas!$A$2:$A$3001,AZ$4,Formulas!$B$2:$B$3001,$A157))</f>
        <v>0</v>
      </c>
      <c r="BA157" s="21" t="n">
        <f aca="false">IF(OR($A157="",BA$4=""),0,COUNTIFS(Formulas!$A$2:$A$3001,BA$4,Formulas!$B$2:$B$3001,$A157))</f>
        <v>0</v>
      </c>
      <c r="BB157" s="21" t="n">
        <f aca="false">IF(OR($A157="",BB$4=""),0,COUNTIFS(Formulas!$A$2:$A$3001,BB$4,Formulas!$B$2:$B$3001,$A157))</f>
        <v>0</v>
      </c>
      <c r="BC157" s="21" t="n">
        <f aca="false">IF(OR($A157="",BC$4=""),0,COUNTIFS(Formulas!$A$2:$A$3001,BC$4,Formulas!$B$2:$B$3001,$A157))</f>
        <v>0</v>
      </c>
      <c r="BD157" s="21" t="n">
        <f aca="false">IF(OR($A157="",BD$4=""),0,COUNTIFS(Formulas!$A$2:$A$3001,BD$4,Formulas!$B$2:$B$3001,$A157))</f>
        <v>0</v>
      </c>
      <c r="BE157" s="21" t="n">
        <f aca="false">IF(OR($A157="",BE$4=""),0,COUNTIFS(Formulas!$A$2:$A$3001,BE$4,Formulas!$B$2:$B$3001,$A157))</f>
        <v>0</v>
      </c>
      <c r="BF157" s="21" t="n">
        <f aca="false">IF(OR($A157="",BF$4=""),0,COUNTIFS(Formulas!$A$2:$A$3001,BF$4,Formulas!$B$2:$B$3001,$A157))</f>
        <v>0</v>
      </c>
      <c r="BG157" s="21" t="n">
        <f aca="false">IF(OR($A157="",BG$4=""),0,COUNTIFS(Formulas!$A$2:$A$3001,BG$4,Formulas!$B$2:$B$3001,$A157))</f>
        <v>0</v>
      </c>
      <c r="BH157" s="21" t="n">
        <f aca="false">IF(OR($A157="",BH$4=""),0,COUNTIFS(Formulas!$A$2:$A$3001,BH$4,Formulas!$B$2:$B$3001,$A157))</f>
        <v>0</v>
      </c>
      <c r="BI157" s="21" t="n">
        <f aca="false">IF(OR($A157="",BI$4=""),0,COUNTIFS(Formulas!$A$2:$A$3001,BI$4,Formulas!$B$2:$B$3001,$A157))</f>
        <v>0</v>
      </c>
      <c r="BJ157" s="21" t="n">
        <f aca="false">IF(OR($A157="",BJ$4=""),0,COUNTIFS(Formulas!$A$2:$A$3001,BJ$4,Formulas!$B$2:$B$3001,$A157))</f>
        <v>0</v>
      </c>
      <c r="BK157" s="21" t="n">
        <f aca="false">IF(OR($A157="",BK$4=""),0,COUNTIFS(Formulas!$A$2:$A$3001,BK$4,Formulas!$B$2:$B$3001,$A157))</f>
        <v>0</v>
      </c>
      <c r="BL157" s="21" t="n">
        <f aca="false">IF(OR($A157="",BL$4=""),0,COUNTIFS(Formulas!$A$2:$A$3001,BL$4,Formulas!$B$2:$B$3001,$A157))</f>
        <v>0</v>
      </c>
      <c r="BM157" s="21" t="n">
        <f aca="false">IF(OR($A157="",BM$4=""),0,COUNTIFS(Formulas!$A$2:$A$3001,BM$4,Formulas!$B$2:$B$3001,$A157))</f>
        <v>0</v>
      </c>
      <c r="BN157" s="21" t="n">
        <f aca="false">IF(OR($A157="",BN$4=""),0,COUNTIFS(Formulas!$A$2:$A$3001,BN$4,Formulas!$B$2:$B$3001,$A157))</f>
        <v>0</v>
      </c>
      <c r="BO157" s="21" t="n">
        <f aca="false">IF(OR($A157="",BO$4=""),0,COUNTIFS(Formulas!$A$2:$A$3001,BO$4,Formulas!$B$2:$B$3001,$A157))</f>
        <v>0</v>
      </c>
      <c r="BP157" s="21" t="n">
        <f aca="false">IF(OR($A157="",BP$4=""),0,COUNTIFS(Formulas!$A$2:$A$3001,BP$4,Formulas!$B$2:$B$3001,$A157))</f>
        <v>1</v>
      </c>
      <c r="BQ157" s="21" t="n">
        <f aca="false">IF(OR($A157="",BQ$4=""),0,COUNTIFS(Formulas!$A$2:$A$3001,BQ$4,Formulas!$B$2:$B$3001,$A157))</f>
        <v>1</v>
      </c>
      <c r="BR157" s="21" t="n">
        <f aca="false">IF(OR($A157="",BR$4=""),0,COUNTIFS(Formulas!$A$2:$A$3001,BR$4,Formulas!$B$2:$B$3001,$A157))</f>
        <v>1</v>
      </c>
      <c r="BS157" s="21" t="n">
        <f aca="false">IF(OR($A157="",BS$4=""),0,COUNTIFS(Formulas!$A$2:$A$3001,BS$4,Formulas!$B$2:$B$3001,$A157))</f>
        <v>1</v>
      </c>
      <c r="BT157" s="21" t="n">
        <f aca="false">IF(OR($A157="",BT$4=""),0,COUNTIFS(Formulas!$A$2:$A$3001,BT$4,Formulas!$B$2:$B$3001,$A157))</f>
        <v>1</v>
      </c>
      <c r="BU157" s="21" t="n">
        <f aca="false">IF(OR($A157="",BU$4=""),0,COUNTIFS(Formulas!$A$2:$A$3001,BU$4,Formulas!$B$2:$B$3001,$A157))</f>
        <v>0</v>
      </c>
      <c r="BV157" s="21" t="n">
        <f aca="false">IF(OR($A157="",BV$4=""),0,COUNTIFS(Formulas!$A$2:$A$3001,BV$4,Formulas!$B$2:$B$3001,$A157))</f>
        <v>0</v>
      </c>
      <c r="BW157" s="21" t="n">
        <f aca="false">IF(OR($A157="",BW$4=""),0,COUNTIFS(Formulas!$A$2:$A$3001,BW$4,Formulas!$B$2:$B$3001,$A157))</f>
        <v>0</v>
      </c>
      <c r="BX157" s="21" t="n">
        <f aca="false">IF(OR($A157="",BX$4=""),0,COUNTIFS(Formulas!$A$2:$A$3001,BX$4,Formulas!$B$2:$B$3001,$A157))</f>
        <v>0</v>
      </c>
      <c r="BY157" s="21" t="n">
        <f aca="false">IF(OR($A157="",BY$4=""),0,COUNTIFS(Formulas!$A$2:$A$3001,BY$4,Formulas!$B$2:$B$3001,$A157))</f>
        <v>0</v>
      </c>
      <c r="BZ157" s="21" t="n">
        <f aca="false">IF(OR($A157="",BZ$4=""),0,COUNTIFS(Formulas!$A$2:$A$3001,BZ$4,Formulas!$B$2:$B$3001,$A157))</f>
        <v>0</v>
      </c>
      <c r="CA157" s="21" t="n">
        <f aca="false">IF(OR($A157="",CA$4=""),0,COUNTIFS(Formulas!$A$2:$A$3001,CA$4,Formulas!$B$2:$B$3001,$A157))</f>
        <v>0</v>
      </c>
      <c r="CB157" s="21" t="n">
        <f aca="false">IF(OR($A157="",CB$4=""),0,COUNTIFS(Formulas!$A$2:$A$3001,CB$4,Formulas!$B$2:$B$3001,$A157))</f>
        <v>0</v>
      </c>
      <c r="CC157" s="21" t="n">
        <f aca="false">IF(OR($A157="",CC$4=""),0,COUNTIFS(Formulas!$A$2:$A$3001,CC$4,Formulas!$B$2:$B$3001,$A157))</f>
        <v>0</v>
      </c>
      <c r="CD157" s="21" t="n">
        <f aca="false">IF(OR($A157="",CD$4=""),0,COUNTIFS(Formulas!$A$2:$A$3001,CD$4,Formulas!$B$2:$B$3001,$A157))</f>
        <v>0</v>
      </c>
      <c r="CE157" s="21" t="n">
        <f aca="false">IF(OR($A157="",CE$4=""),0,COUNTIFS(Formulas!$A$2:$A$3001,CE$4,Formulas!$B$2:$B$3001,$A157))</f>
        <v>0</v>
      </c>
      <c r="CF157" s="21" t="n">
        <f aca="false">IF(OR($A157="",CF$4=""),0,COUNTIFS(Formulas!$A$2:$A$3001,CF$4,Formulas!$B$2:$B$3001,$A157))</f>
        <v>0</v>
      </c>
      <c r="CG157" s="21" t="n">
        <f aca="false">IF(OR($A157="",CG$4=""),0,COUNTIFS(Formulas!$A$2:$A$3001,CG$4,Formulas!$B$2:$B$3001,$A157))</f>
        <v>0</v>
      </c>
      <c r="CH157" s="21" t="n">
        <f aca="false">IF(OR($A157="",CH$4=""),0,COUNTIFS(Formulas!$A$2:$A$3001,CH$4,Formulas!$B$2:$B$3001,$A157))</f>
        <v>0</v>
      </c>
      <c r="CI157" s="21" t="n">
        <f aca="false">IF(OR($A157="",CI$4=""),0,COUNTIFS(Formulas!$A$2:$A$3001,CI$4,Formulas!$B$2:$B$3001,$A157))</f>
        <v>0</v>
      </c>
      <c r="CJ157" s="21" t="n">
        <f aca="false">IF(OR($A157="",CJ$4=""),0,COUNTIFS(Formulas!$A$2:$A$3001,CJ$4,Formulas!$B$2:$B$3001,$A157))</f>
        <v>0</v>
      </c>
      <c r="CK157" s="21" t="n">
        <f aca="false">IF(OR($A157="",CK$4=""),0,COUNTIFS(Formulas!$A$2:$A$3001,CK$4,Formulas!$B$2:$B$3001,$A157))</f>
        <v>0</v>
      </c>
      <c r="CL157" s="21" t="n">
        <f aca="false">IF(OR($A157="",CL$4=""),0,COUNTIFS(Formulas!$A$2:$A$3001,CL$4,Formulas!$B$2:$B$3001,$A157))</f>
        <v>0</v>
      </c>
      <c r="CM157" s="21" t="n">
        <f aca="false">IF(OR($A157="",CM$4=""),0,COUNTIFS(Formulas!$A$2:$A$3001,CM$4,Formulas!$B$2:$B$3001,$A157))</f>
        <v>0</v>
      </c>
      <c r="CN157" s="21" t="n">
        <f aca="false">IF(OR($A157="",CN$4=""),0,COUNTIFS(Formulas!$A$2:$A$3001,CN$4,Formulas!$B$2:$B$3001,$A157))</f>
        <v>0</v>
      </c>
      <c r="CO157" s="21" t="n">
        <f aca="false">IF(OR($A157="",CO$4=""),0,COUNTIFS(Formulas!$A$2:$A$3001,CO$4,Formulas!$B$2:$B$3001,$A157))</f>
        <v>0</v>
      </c>
      <c r="CP157" s="21" t="n">
        <f aca="false">IF(OR($A157="",CP$4=""),0,COUNTIFS(Formulas!$A$2:$A$3001,CP$4,Formulas!$B$2:$B$3001,$A157))</f>
        <v>0</v>
      </c>
      <c r="CQ157" s="21" t="n">
        <f aca="false">IF(OR($A157="",CQ$4=""),0,COUNTIFS(Formulas!$A$2:$A$3001,CQ$4,Formulas!$B$2:$B$3001,$A157))</f>
        <v>0</v>
      </c>
      <c r="CR157" s="21" t="n">
        <f aca="false">IF(OR($A157="",CR$4=""),0,COUNTIFS(Formulas!$A$2:$A$3001,CR$4,Formulas!$B$2:$B$3001,$A157))</f>
        <v>0</v>
      </c>
      <c r="CS157" s="21" t="n">
        <f aca="false">IF(OR($A157="",CS$4=""),0,COUNTIFS(Formulas!$A$2:$A$3001,CS$4,Formulas!$B$2:$B$3001,$A157))</f>
        <v>0</v>
      </c>
      <c r="CT157" s="21" t="n">
        <f aca="false">IF(OR($A157="",CT$4=""),0,COUNTIFS(Formulas!$A$2:$A$3001,CT$4,Formulas!$B$2:$B$3001,$A157))</f>
        <v>0</v>
      </c>
      <c r="CU157" s="21" t="n">
        <f aca="false">IF(OR($A157="",CU$4=""),0,COUNTIFS(Formulas!$A$2:$A$3001,CU$4,Formulas!$B$2:$B$3001,$A157))</f>
        <v>0</v>
      </c>
      <c r="CV157" s="21" t="n">
        <f aca="false">IF(OR($A157="",CV$4=""),0,COUNTIFS(Formulas!$A$2:$A$3001,CV$4,Formulas!$B$2:$B$3001,$A157))</f>
        <v>0</v>
      </c>
      <c r="CW157" s="21" t="n">
        <f aca="false">IF(OR($A157="",CW$4=""),0,COUNTIFS(Formulas!$A$2:$A$3001,CW$4,Formulas!$B$2:$B$3001,$A157))</f>
        <v>0</v>
      </c>
      <c r="CX157" s="21" t="n">
        <f aca="false">IF(OR($A157="",CX$4=""),0,COUNTIFS(Formulas!$A$2:$A$3001,CX$4,Formulas!$B$2:$B$3001,$A157))</f>
        <v>0</v>
      </c>
      <c r="CY157" s="21" t="n">
        <f aca="false">IF(OR($A157="",CY$4=""),0,COUNTIFS(Formulas!$A$2:$A$3001,CY$4,Formulas!$B$2:$B$3001,$A157))</f>
        <v>0</v>
      </c>
      <c r="CZ157" s="21" t="n">
        <f aca="false">IF(OR($A157="",CZ$4=""),0,COUNTIFS(Formulas!$A$2:$A$3001,CZ$4,Formulas!$B$2:$B$3001,$A157))</f>
        <v>0</v>
      </c>
      <c r="DA157" s="21" t="n">
        <f aca="false">IF(OR($A157="",DA$4=""),0,COUNTIFS(Formulas!$A$2:$A$3001,DA$4,Formulas!$B$2:$B$3001,$A157))</f>
        <v>0</v>
      </c>
      <c r="DB157" s="21" t="n">
        <f aca="false">IF(OR($A157="",DB$4=""),0,COUNTIFS(Formulas!$A$2:$A$3001,DB$4,Formulas!$B$2:$B$3001,$A157))</f>
        <v>0</v>
      </c>
      <c r="DC157" s="21" t="n">
        <f aca="false">IF(OR($A157="",DC$4=""),0,COUNTIFS(Formulas!$A$2:$A$3001,DC$4,Formulas!$B$2:$B$3001,$A157))</f>
        <v>0</v>
      </c>
      <c r="DD157" s="21" t="n">
        <f aca="false">IF(OR($A157="",DD$4=""),0,COUNTIFS(Formulas!$A$2:$A$3001,DD$4,Formulas!$B$2:$B$3001,$A157))</f>
        <v>0</v>
      </c>
      <c r="DE157" s="21" t="n">
        <f aca="false">IF(OR($A157="",DE$4=""),0,COUNTIFS(Formulas!$A$2:$A$3001,DE$4,Formulas!$B$2:$B$3001,$A157))</f>
        <v>0</v>
      </c>
      <c r="DF157" s="21" t="n">
        <f aca="false">IF(OR($A157="",DF$4=""),0,COUNTIFS(Formulas!$A$2:$A$3001,DF$4,Formulas!$B$2:$B$3001,$A157))</f>
        <v>0</v>
      </c>
      <c r="DG157" s="21" t="n">
        <f aca="false">IF(OR($A157="",DG$4=""),0,COUNTIFS(Formulas!$A$2:$A$3001,DG$4,Formulas!$B$2:$B$3001,$A157))</f>
        <v>0</v>
      </c>
      <c r="DH157" s="21" t="n">
        <f aca="false">IF(OR($A157="",DH$4=""),0,COUNTIFS(Formulas!$A$2:$A$3001,DH$4,Formulas!$B$2:$B$3001,$A157))</f>
        <v>0</v>
      </c>
      <c r="DI157" s="21" t="n">
        <f aca="false">IF(OR($A157="",DI$4=""),0,COUNTIFS(Formulas!$A$2:$A$3001,DI$4,Formulas!$B$2:$B$3001,$A157))</f>
        <v>0</v>
      </c>
      <c r="DJ157" s="21" t="n">
        <f aca="false">IF(OR($A157="",DJ$4=""),0,COUNTIFS(Formulas!$A$2:$A$3001,DJ$4,Formulas!$B$2:$B$3001,$A157))</f>
        <v>0</v>
      </c>
      <c r="DK157" s="21" t="n">
        <f aca="false">IF(OR($A157="",DK$4=""),0,COUNTIFS(Formulas!$A$2:$A$3001,DK$4,Formulas!$B$2:$B$3001,$A157))</f>
        <v>0</v>
      </c>
      <c r="DL157" s="21" t="n">
        <f aca="false">IF(OR($A157="",DL$4=""),0,COUNTIFS(Formulas!$A$2:$A$3001,DL$4,Formulas!$B$2:$B$3001,$A157))</f>
        <v>0</v>
      </c>
      <c r="DM157" s="21" t="n">
        <f aca="false">IF(OR($A157="",DM$4=""),0,COUNTIFS(Formulas!$A$2:$A$3001,DM$4,Formulas!$B$2:$B$3001,$A157))</f>
        <v>0</v>
      </c>
      <c r="DN157" s="21" t="n">
        <f aca="false">IF(OR($A157="",DN$4=""),0,COUNTIFS(Formulas!$A$2:$A$3001,DN$4,Formulas!$B$2:$B$3001,$A157))</f>
        <v>0</v>
      </c>
      <c r="DO157" s="21" t="n">
        <f aca="false">IF(OR($A157="",DO$4=""),0,COUNTIFS(Formulas!$A$2:$A$3001,DO$4,Formulas!$B$2:$B$3001,$A157))</f>
        <v>0</v>
      </c>
      <c r="DP157" s="21" t="n">
        <f aca="false">IF(OR($A157="",DP$4=""),0,COUNTIFS(Formulas!$A$2:$A$3001,DP$4,Formulas!$B$2:$B$3001,$A157))</f>
        <v>0</v>
      </c>
      <c r="DQ157" s="21" t="n">
        <f aca="false">IF(OR($A157="",DQ$4=""),0,COUNTIFS(Formulas!$A$2:$A$3001,DQ$4,Formulas!$B$2:$B$3001,$A157))</f>
        <v>0</v>
      </c>
      <c r="DR157" s="21" t="n">
        <f aca="false">IF(OR($A157="",DR$4=""),0,COUNTIFS(Formulas!$A$2:$A$3001,DR$4,Formulas!$B$2:$B$3001,$A157))</f>
        <v>0</v>
      </c>
      <c r="DS157" s="21" t="n">
        <f aca="false">IF(OR($A157="",DS$4=""),0,COUNTIFS(Formulas!$A$2:$A$3001,DS$4,Formulas!$B$2:$B$3001,$A157))</f>
        <v>0</v>
      </c>
      <c r="DT157" s="21" t="n">
        <f aca="false">IF(OR($A157="",DT$4=""),0,COUNTIFS(Formulas!$A$2:$A$3001,DT$4,Formulas!$B$2:$B$3001,$A157))</f>
        <v>0</v>
      </c>
      <c r="DU157" s="21" t="n">
        <f aca="false">IF(OR($A157="",DU$4=""),0,COUNTIFS(Formulas!$A$2:$A$3001,DU$4,Formulas!$B$2:$B$3001,$A157))</f>
        <v>0</v>
      </c>
      <c r="DV157" s="21" t="n">
        <f aca="false">IF(OR($A157="",DV$4=""),0,COUNTIFS(Formulas!$A$2:$A$3001,DV$4,Formulas!$B$2:$B$3001,$A157))</f>
        <v>0</v>
      </c>
      <c r="DW157" s="21" t="n">
        <f aca="false">IF(OR($A157="",DW$4=""),0,COUNTIFS(Formulas!$A$2:$A$3001,DW$4,Formulas!$B$2:$B$3001,$A157))</f>
        <v>0</v>
      </c>
      <c r="DX157" s="21" t="n">
        <f aca="false">IF(OR($A157="",DX$4=""),0,COUNTIFS(Formulas!$A$2:$A$3001,DX$4,Formulas!$B$2:$B$3001,$A157))</f>
        <v>0</v>
      </c>
      <c r="DY157" s="21" t="n">
        <f aca="false">IF(OR($A157="",DY$4=""),0,COUNTIFS(Formulas!$A$2:$A$3001,DY$4,Formulas!$B$2:$B$3001,$A157))</f>
        <v>0</v>
      </c>
      <c r="DZ157" s="21" t="n">
        <f aca="false">IF(OR($A157="",DZ$4=""),0,COUNTIFS(Formulas!$A$2:$A$3001,DZ$4,Formulas!$B$2:$B$3001,$A157))</f>
        <v>0</v>
      </c>
      <c r="EA157" s="21" t="n">
        <f aca="false">IF(OR($A157="",EA$4=""),0,COUNTIFS(Formulas!$A$2:$A$3001,EA$4,Formulas!$B$2:$B$3001,$A157))</f>
        <v>0</v>
      </c>
      <c r="EB157" s="21" t="n">
        <f aca="false">IF(OR($A157="",EB$4=""),0,COUNTIFS(Formulas!$A$2:$A$3001,EB$4,Formulas!$B$2:$B$3001,$A157))</f>
        <v>0</v>
      </c>
      <c r="EC157" s="21" t="n">
        <f aca="false">IF(OR($A157="",EC$4=""),0,COUNTIFS(Formulas!$A$2:$A$3001,EC$4,Formulas!$B$2:$B$3001,$A157))</f>
        <v>0</v>
      </c>
      <c r="ED157" s="21" t="n">
        <f aca="false">IF(OR($A157="",ED$4=""),0,COUNTIFS(Formulas!$A$2:$A$3001,ED$4,Formulas!$B$2:$B$3001,$A157))</f>
        <v>0</v>
      </c>
      <c r="EE157" s="21" t="n">
        <f aca="false">IF(OR($A157="",EE$4=""),0,COUNTIFS(Formulas!$A$2:$A$3001,EE$4,Formulas!$B$2:$B$3001,$A157))</f>
        <v>0</v>
      </c>
      <c r="EF157" s="21" t="n">
        <f aca="false">IF(OR($A157="",EF$4=""),0,COUNTIFS(Formulas!$A$2:$A$3001,EF$4,Formulas!$B$2:$B$3001,$A157))</f>
        <v>0</v>
      </c>
      <c r="EG157" s="21" t="n">
        <f aca="false">IF(OR($A157="",EG$4=""),0,COUNTIFS(Formulas!$A$2:$A$3001,EG$4,Formulas!$B$2:$B$3001,$A157))</f>
        <v>0</v>
      </c>
      <c r="EH157" s="21" t="n">
        <f aca="false">IF(OR($A157="",EH$4=""),0,COUNTIFS(Formulas!$A$2:$A$3001,EH$4,Formulas!$B$2:$B$3001,$A157))</f>
        <v>0</v>
      </c>
      <c r="EI157" s="21" t="n">
        <f aca="false">IF(OR($A157="",EI$4=""),0,COUNTIFS(Formulas!$A$2:$A$3001,EI$4,Formulas!$B$2:$B$3001,$A157))</f>
        <v>0</v>
      </c>
      <c r="EJ157" s="21" t="n">
        <f aca="false">IF(OR($A157="",EJ$4=""),0,COUNTIFS(Formulas!$A$2:$A$3001,EJ$4,Formulas!$B$2:$B$3001,$A157))</f>
        <v>0</v>
      </c>
      <c r="EK157" s="21" t="n">
        <f aca="false">IF(OR($A157="",EK$4=""),0,COUNTIFS(Formulas!$A$2:$A$3001,EK$4,Formulas!$B$2:$B$3001,$A157))</f>
        <v>0</v>
      </c>
      <c r="EL157" s="21" t="n">
        <f aca="false">IF(OR($A157="",EL$4=""),0,COUNTIFS(Formulas!$A$2:$A$3001,EL$4,Formulas!$B$2:$B$3001,$A157))</f>
        <v>0</v>
      </c>
      <c r="EM157" s="21" t="n">
        <f aca="false">IF(OR($A157="",EM$4=""),0,COUNTIFS(Formulas!$A$2:$A$3001,EM$4,Formulas!$B$2:$B$3001,$A157))</f>
        <v>0</v>
      </c>
      <c r="EN157" s="21" t="n">
        <f aca="false">IF(OR($A157="",EN$4=""),0,COUNTIFS(Formulas!$A$2:$A$3001,EN$4,Formulas!$B$2:$B$3001,$A157))</f>
        <v>0</v>
      </c>
      <c r="EO157" s="21" t="n">
        <f aca="false">IF(OR($A157="",EO$4=""),0,COUNTIFS(Formulas!$A$2:$A$3001,EO$4,Formulas!$B$2:$B$3001,$A157))</f>
        <v>0</v>
      </c>
      <c r="EP157" s="21" t="n">
        <f aca="false">IF(OR($A157="",EP$4=""),0,COUNTIFS(Formulas!$A$2:$A$3001,EP$4,Formulas!$B$2:$B$3001,$A157))</f>
        <v>0</v>
      </c>
      <c r="EQ157" s="21" t="n">
        <f aca="false">IF(OR($A157="",EQ$4=""),0,COUNTIFS(Formulas!$A$2:$A$3001,EQ$4,Formulas!$B$2:$B$3001,$A157))</f>
        <v>0</v>
      </c>
      <c r="ER157" s="21" t="n">
        <f aca="false">IF(OR($A157="",ER$4=""),0,COUNTIFS(Formulas!$A$2:$A$3001,ER$4,Formulas!$B$2:$B$3001,$A157))</f>
        <v>0</v>
      </c>
      <c r="ES157" s="21" t="n">
        <f aca="false">IF(OR($A157="",ES$4=""),0,COUNTIFS(Formulas!$A$2:$A$3001,ES$4,Formulas!$B$2:$B$3001,$A157))</f>
        <v>0</v>
      </c>
      <c r="ET157" s="21" t="n">
        <f aca="false">IF(OR($A157="",ET$4=""),0,COUNTIFS(Formulas!$A$2:$A$3001,ET$4,Formulas!$B$2:$B$3001,$A157))</f>
        <v>0</v>
      </c>
      <c r="EU157" s="21" t="n">
        <f aca="false">IF(OR($A157="",EU$4=""),0,COUNTIFS(Formulas!$A$2:$A$3001,EU$4,Formulas!$B$2:$B$3001,$A157))</f>
        <v>0</v>
      </c>
      <c r="EV157" s="21" t="n">
        <f aca="false">IF(OR($A157="",EV$4=""),0,COUNTIFS(Formulas!$A$2:$A$3001,EV$4,Formulas!$B$2:$B$3001,$A157))</f>
        <v>0</v>
      </c>
    </row>
    <row r="158" customFormat="false" ht="15" hidden="false" customHeight="false" outlineLevel="0" collapsed="false">
      <c r="A158" s="13" t="str">
        <f aca="false">IF(INDEX(Materials!$A$2:$A$301,154)="","",INDEX(Materials!$A$2:$A$301,154))</f>
        <v>Glyceryl Behenate (Compritol 888 ATO)</v>
      </c>
      <c r="B158" s="19" t="n">
        <f aca="false">IF(A158="","",COUNTIF(C158:EV158,"&gt;0"))</f>
        <v>6</v>
      </c>
      <c r="C158" s="21" t="n">
        <f aca="false">IF(OR($A158="",C$4=""),0,COUNTIFS(Formulas!$A$2:$A$3001,C$4,Formulas!$B$2:$B$3001,$A158))</f>
        <v>0</v>
      </c>
      <c r="D158" s="21" t="n">
        <f aca="false">IF(OR($A158="",D$4=""),0,COUNTIFS(Formulas!$A$2:$A$3001,D$4,Formulas!$B$2:$B$3001,$A158))</f>
        <v>0</v>
      </c>
      <c r="E158" s="21" t="n">
        <f aca="false">IF(OR($A158="",E$4=""),0,COUNTIFS(Formulas!$A$2:$A$3001,E$4,Formulas!$B$2:$B$3001,$A158))</f>
        <v>0</v>
      </c>
      <c r="F158" s="21" t="n">
        <f aca="false">IF(OR($A158="",F$4=""),0,COUNTIFS(Formulas!$A$2:$A$3001,F$4,Formulas!$B$2:$B$3001,$A158))</f>
        <v>0</v>
      </c>
      <c r="G158" s="21" t="n">
        <f aca="false">IF(OR($A158="",G$4=""),0,COUNTIFS(Formulas!$A$2:$A$3001,G$4,Formulas!$B$2:$B$3001,$A158))</f>
        <v>0</v>
      </c>
      <c r="H158" s="21" t="n">
        <f aca="false">IF(OR($A158="",H$4=""),0,COUNTIFS(Formulas!$A$2:$A$3001,H$4,Formulas!$B$2:$B$3001,$A158))</f>
        <v>0</v>
      </c>
      <c r="I158" s="21" t="n">
        <f aca="false">IF(OR($A158="",I$4=""),0,COUNTIFS(Formulas!$A$2:$A$3001,I$4,Formulas!$B$2:$B$3001,$A158))</f>
        <v>0</v>
      </c>
      <c r="J158" s="21" t="n">
        <f aca="false">IF(OR($A158="",J$4=""),0,COUNTIFS(Formulas!$A$2:$A$3001,J$4,Formulas!$B$2:$B$3001,$A158))</f>
        <v>0</v>
      </c>
      <c r="K158" s="21" t="n">
        <f aca="false">IF(OR($A158="",K$4=""),0,COUNTIFS(Formulas!$A$2:$A$3001,K$4,Formulas!$B$2:$B$3001,$A158))</f>
        <v>0</v>
      </c>
      <c r="L158" s="21" t="n">
        <f aca="false">IF(OR($A158="",L$4=""),0,COUNTIFS(Formulas!$A$2:$A$3001,L$4,Formulas!$B$2:$B$3001,$A158))</f>
        <v>0</v>
      </c>
      <c r="M158" s="21" t="n">
        <f aca="false">IF(OR($A158="",M$4=""),0,COUNTIFS(Formulas!$A$2:$A$3001,M$4,Formulas!$B$2:$B$3001,$A158))</f>
        <v>0</v>
      </c>
      <c r="N158" s="21" t="n">
        <f aca="false">IF(OR($A158="",N$4=""),0,COUNTIFS(Formulas!$A$2:$A$3001,N$4,Formulas!$B$2:$B$3001,$A158))</f>
        <v>0</v>
      </c>
      <c r="O158" s="21" t="n">
        <f aca="false">IF(OR($A158="",O$4=""),0,COUNTIFS(Formulas!$A$2:$A$3001,O$4,Formulas!$B$2:$B$3001,$A158))</f>
        <v>0</v>
      </c>
      <c r="P158" s="21" t="n">
        <f aca="false">IF(OR($A158="",P$4=""),0,COUNTIFS(Formulas!$A$2:$A$3001,P$4,Formulas!$B$2:$B$3001,$A158))</f>
        <v>0</v>
      </c>
      <c r="Q158" s="21" t="n">
        <f aca="false">IF(OR($A158="",Q$4=""),0,COUNTIFS(Formulas!$A$2:$A$3001,Q$4,Formulas!$B$2:$B$3001,$A158))</f>
        <v>0</v>
      </c>
      <c r="R158" s="21" t="n">
        <f aca="false">IF(OR($A158="",R$4=""),0,COUNTIFS(Formulas!$A$2:$A$3001,R$4,Formulas!$B$2:$B$3001,$A158))</f>
        <v>0</v>
      </c>
      <c r="S158" s="21" t="n">
        <f aca="false">IF(OR($A158="",S$4=""),0,COUNTIFS(Formulas!$A$2:$A$3001,S$4,Formulas!$B$2:$B$3001,$A158))</f>
        <v>0</v>
      </c>
      <c r="T158" s="21" t="n">
        <f aca="false">IF(OR($A158="",T$4=""),0,COUNTIFS(Formulas!$A$2:$A$3001,T$4,Formulas!$B$2:$B$3001,$A158))</f>
        <v>0</v>
      </c>
      <c r="U158" s="21" t="n">
        <f aca="false">IF(OR($A158="",U$4=""),0,COUNTIFS(Formulas!$A$2:$A$3001,U$4,Formulas!$B$2:$B$3001,$A158))</f>
        <v>0</v>
      </c>
      <c r="V158" s="21" t="n">
        <f aca="false">IF(OR($A158="",V$4=""),0,COUNTIFS(Formulas!$A$2:$A$3001,V$4,Formulas!$B$2:$B$3001,$A158))</f>
        <v>0</v>
      </c>
      <c r="W158" s="21" t="n">
        <f aca="false">IF(OR($A158="",W$4=""),0,COUNTIFS(Formulas!$A$2:$A$3001,W$4,Formulas!$B$2:$B$3001,$A158))</f>
        <v>0</v>
      </c>
      <c r="X158" s="21" t="n">
        <f aca="false">IF(OR($A158="",X$4=""),0,COUNTIFS(Formulas!$A$2:$A$3001,X$4,Formulas!$B$2:$B$3001,$A158))</f>
        <v>0</v>
      </c>
      <c r="Y158" s="21" t="n">
        <f aca="false">IF(OR($A158="",Y$4=""),0,COUNTIFS(Formulas!$A$2:$A$3001,Y$4,Formulas!$B$2:$B$3001,$A158))</f>
        <v>0</v>
      </c>
      <c r="Z158" s="21" t="n">
        <f aca="false">IF(OR($A158="",Z$4=""),0,COUNTIFS(Formulas!$A$2:$A$3001,Z$4,Formulas!$B$2:$B$3001,$A158))</f>
        <v>0</v>
      </c>
      <c r="AA158" s="21" t="n">
        <f aca="false">IF(OR($A158="",AA$4=""),0,COUNTIFS(Formulas!$A$2:$A$3001,AA$4,Formulas!$B$2:$B$3001,$A158))</f>
        <v>0</v>
      </c>
      <c r="AB158" s="21" t="n">
        <f aca="false">IF(OR($A158="",AB$4=""),0,COUNTIFS(Formulas!$A$2:$A$3001,AB$4,Formulas!$B$2:$B$3001,$A158))</f>
        <v>0</v>
      </c>
      <c r="AC158" s="21" t="n">
        <f aca="false">IF(OR($A158="",AC$4=""),0,COUNTIFS(Formulas!$A$2:$A$3001,AC$4,Formulas!$B$2:$B$3001,$A158))</f>
        <v>0</v>
      </c>
      <c r="AD158" s="21" t="n">
        <f aca="false">IF(OR($A158="",AD$4=""),0,COUNTIFS(Formulas!$A$2:$A$3001,AD$4,Formulas!$B$2:$B$3001,$A158))</f>
        <v>0</v>
      </c>
      <c r="AE158" s="21" t="n">
        <f aca="false">IF(OR($A158="",AE$4=""),0,COUNTIFS(Formulas!$A$2:$A$3001,AE$4,Formulas!$B$2:$B$3001,$A158))</f>
        <v>0</v>
      </c>
      <c r="AF158" s="21" t="n">
        <f aca="false">IF(OR($A158="",AF$4=""),0,COUNTIFS(Formulas!$A$2:$A$3001,AF$4,Formulas!$B$2:$B$3001,$A158))</f>
        <v>0</v>
      </c>
      <c r="AG158" s="21" t="n">
        <f aca="false">IF(OR($A158="",AG$4=""),0,COUNTIFS(Formulas!$A$2:$A$3001,AG$4,Formulas!$B$2:$B$3001,$A158))</f>
        <v>0</v>
      </c>
      <c r="AH158" s="21" t="n">
        <f aca="false">IF(OR($A158="",AH$4=""),0,COUNTIFS(Formulas!$A$2:$A$3001,AH$4,Formulas!$B$2:$B$3001,$A158))</f>
        <v>0</v>
      </c>
      <c r="AI158" s="21" t="n">
        <f aca="false">IF(OR($A158="",AI$4=""),0,COUNTIFS(Formulas!$A$2:$A$3001,AI$4,Formulas!$B$2:$B$3001,$A158))</f>
        <v>0</v>
      </c>
      <c r="AJ158" s="21" t="n">
        <f aca="false">IF(OR($A158="",AJ$4=""),0,COUNTIFS(Formulas!$A$2:$A$3001,AJ$4,Formulas!$B$2:$B$3001,$A158))</f>
        <v>0</v>
      </c>
      <c r="AK158" s="21" t="n">
        <f aca="false">IF(OR($A158="",AK$4=""),0,COUNTIFS(Formulas!$A$2:$A$3001,AK$4,Formulas!$B$2:$B$3001,$A158))</f>
        <v>1</v>
      </c>
      <c r="AL158" s="21" t="n">
        <f aca="false">IF(OR($A158="",AL$4=""),0,COUNTIFS(Formulas!$A$2:$A$3001,AL$4,Formulas!$B$2:$B$3001,$A158))</f>
        <v>1</v>
      </c>
      <c r="AM158" s="21" t="n">
        <f aca="false">IF(OR($A158="",AM$4=""),0,COUNTIFS(Formulas!$A$2:$A$3001,AM$4,Formulas!$B$2:$B$3001,$A158))</f>
        <v>0</v>
      </c>
      <c r="AN158" s="21" t="n">
        <f aca="false">IF(OR($A158="",AN$4=""),0,COUNTIFS(Formulas!$A$2:$A$3001,AN$4,Formulas!$B$2:$B$3001,$A158))</f>
        <v>0</v>
      </c>
      <c r="AO158" s="21" t="n">
        <f aca="false">IF(OR($A158="",AO$4=""),0,COUNTIFS(Formulas!$A$2:$A$3001,AO$4,Formulas!$B$2:$B$3001,$A158))</f>
        <v>0</v>
      </c>
      <c r="AP158" s="21" t="n">
        <f aca="false">IF(OR($A158="",AP$4=""),0,COUNTIFS(Formulas!$A$2:$A$3001,AP$4,Formulas!$B$2:$B$3001,$A158))</f>
        <v>0</v>
      </c>
      <c r="AQ158" s="21" t="n">
        <f aca="false">IF(OR($A158="",AQ$4=""),0,COUNTIFS(Formulas!$A$2:$A$3001,AQ$4,Formulas!$B$2:$B$3001,$A158))</f>
        <v>0</v>
      </c>
      <c r="AR158" s="21" t="n">
        <f aca="false">IF(OR($A158="",AR$4=""),0,COUNTIFS(Formulas!$A$2:$A$3001,AR$4,Formulas!$B$2:$B$3001,$A158))</f>
        <v>0</v>
      </c>
      <c r="AS158" s="21" t="n">
        <f aca="false">IF(OR($A158="",AS$4=""),0,COUNTIFS(Formulas!$A$2:$A$3001,AS$4,Formulas!$B$2:$B$3001,$A158))</f>
        <v>0</v>
      </c>
      <c r="AT158" s="21" t="n">
        <f aca="false">IF(OR($A158="",AT$4=""),0,COUNTIFS(Formulas!$A$2:$A$3001,AT$4,Formulas!$B$2:$B$3001,$A158))</f>
        <v>0</v>
      </c>
      <c r="AU158" s="21" t="n">
        <f aca="false">IF(OR($A158="",AU$4=""),0,COUNTIFS(Formulas!$A$2:$A$3001,AU$4,Formulas!$B$2:$B$3001,$A158))</f>
        <v>0</v>
      </c>
      <c r="AV158" s="21" t="n">
        <f aca="false">IF(OR($A158="",AV$4=""),0,COUNTIFS(Formulas!$A$2:$A$3001,AV$4,Formulas!$B$2:$B$3001,$A158))</f>
        <v>0</v>
      </c>
      <c r="AW158" s="21" t="n">
        <f aca="false">IF(OR($A158="",AW$4=""),0,COUNTIFS(Formulas!$A$2:$A$3001,AW$4,Formulas!$B$2:$B$3001,$A158))</f>
        <v>0</v>
      </c>
      <c r="AX158" s="21" t="n">
        <f aca="false">IF(OR($A158="",AX$4=""),0,COUNTIFS(Formulas!$A$2:$A$3001,AX$4,Formulas!$B$2:$B$3001,$A158))</f>
        <v>0</v>
      </c>
      <c r="AY158" s="21" t="n">
        <f aca="false">IF(OR($A158="",AY$4=""),0,COUNTIFS(Formulas!$A$2:$A$3001,AY$4,Formulas!$B$2:$B$3001,$A158))</f>
        <v>0</v>
      </c>
      <c r="AZ158" s="21" t="n">
        <f aca="false">IF(OR($A158="",AZ$4=""),0,COUNTIFS(Formulas!$A$2:$A$3001,AZ$4,Formulas!$B$2:$B$3001,$A158))</f>
        <v>0</v>
      </c>
      <c r="BA158" s="21" t="n">
        <f aca="false">IF(OR($A158="",BA$4=""),0,COUNTIFS(Formulas!$A$2:$A$3001,BA$4,Formulas!$B$2:$B$3001,$A158))</f>
        <v>0</v>
      </c>
      <c r="BB158" s="21" t="n">
        <f aca="false">IF(OR($A158="",BB$4=""),0,COUNTIFS(Formulas!$A$2:$A$3001,BB$4,Formulas!$B$2:$B$3001,$A158))</f>
        <v>0</v>
      </c>
      <c r="BC158" s="21" t="n">
        <f aca="false">IF(OR($A158="",BC$4=""),0,COUNTIFS(Formulas!$A$2:$A$3001,BC$4,Formulas!$B$2:$B$3001,$A158))</f>
        <v>0</v>
      </c>
      <c r="BD158" s="21" t="n">
        <f aca="false">IF(OR($A158="",BD$4=""),0,COUNTIFS(Formulas!$A$2:$A$3001,BD$4,Formulas!$B$2:$B$3001,$A158))</f>
        <v>0</v>
      </c>
      <c r="BE158" s="21" t="n">
        <f aca="false">IF(OR($A158="",BE$4=""),0,COUNTIFS(Formulas!$A$2:$A$3001,BE$4,Formulas!$B$2:$B$3001,$A158))</f>
        <v>0</v>
      </c>
      <c r="BF158" s="21" t="n">
        <f aca="false">IF(OR($A158="",BF$4=""),0,COUNTIFS(Formulas!$A$2:$A$3001,BF$4,Formulas!$B$2:$B$3001,$A158))</f>
        <v>1</v>
      </c>
      <c r="BG158" s="21" t="n">
        <f aca="false">IF(OR($A158="",BG$4=""),0,COUNTIFS(Formulas!$A$2:$A$3001,BG$4,Formulas!$B$2:$B$3001,$A158))</f>
        <v>1</v>
      </c>
      <c r="BH158" s="21" t="n">
        <f aca="false">IF(OR($A158="",BH$4=""),0,COUNTIFS(Formulas!$A$2:$A$3001,BH$4,Formulas!$B$2:$B$3001,$A158))</f>
        <v>1</v>
      </c>
      <c r="BI158" s="21" t="n">
        <f aca="false">IF(OR($A158="",BI$4=""),0,COUNTIFS(Formulas!$A$2:$A$3001,BI$4,Formulas!$B$2:$B$3001,$A158))</f>
        <v>1</v>
      </c>
      <c r="BJ158" s="21" t="n">
        <f aca="false">IF(OR($A158="",BJ$4=""),0,COUNTIFS(Formulas!$A$2:$A$3001,BJ$4,Formulas!$B$2:$B$3001,$A158))</f>
        <v>0</v>
      </c>
      <c r="BK158" s="21" t="n">
        <f aca="false">IF(OR($A158="",BK$4=""),0,COUNTIFS(Formulas!$A$2:$A$3001,BK$4,Formulas!$B$2:$B$3001,$A158))</f>
        <v>0</v>
      </c>
      <c r="BL158" s="21" t="n">
        <f aca="false">IF(OR($A158="",BL$4=""),0,COUNTIFS(Formulas!$A$2:$A$3001,BL$4,Formulas!$B$2:$B$3001,$A158))</f>
        <v>0</v>
      </c>
      <c r="BM158" s="21" t="n">
        <f aca="false">IF(OR($A158="",BM$4=""),0,COUNTIFS(Formulas!$A$2:$A$3001,BM$4,Formulas!$B$2:$B$3001,$A158))</f>
        <v>0</v>
      </c>
      <c r="BN158" s="21" t="n">
        <f aca="false">IF(OR($A158="",BN$4=""),0,COUNTIFS(Formulas!$A$2:$A$3001,BN$4,Formulas!$B$2:$B$3001,$A158))</f>
        <v>0</v>
      </c>
      <c r="BO158" s="21" t="n">
        <f aca="false">IF(OR($A158="",BO$4=""),0,COUNTIFS(Formulas!$A$2:$A$3001,BO$4,Formulas!$B$2:$B$3001,$A158))</f>
        <v>0</v>
      </c>
      <c r="BP158" s="21" t="n">
        <f aca="false">IF(OR($A158="",BP$4=""),0,COUNTIFS(Formulas!$A$2:$A$3001,BP$4,Formulas!$B$2:$B$3001,$A158))</f>
        <v>0</v>
      </c>
      <c r="BQ158" s="21" t="n">
        <f aca="false">IF(OR($A158="",BQ$4=""),0,COUNTIFS(Formulas!$A$2:$A$3001,BQ$4,Formulas!$B$2:$B$3001,$A158))</f>
        <v>0</v>
      </c>
      <c r="BR158" s="21" t="n">
        <f aca="false">IF(OR($A158="",BR$4=""),0,COUNTIFS(Formulas!$A$2:$A$3001,BR$4,Formulas!$B$2:$B$3001,$A158))</f>
        <v>0</v>
      </c>
      <c r="BS158" s="21" t="n">
        <f aca="false">IF(OR($A158="",BS$4=""),0,COUNTIFS(Formulas!$A$2:$A$3001,BS$4,Formulas!$B$2:$B$3001,$A158))</f>
        <v>0</v>
      </c>
      <c r="BT158" s="21" t="n">
        <f aca="false">IF(OR($A158="",BT$4=""),0,COUNTIFS(Formulas!$A$2:$A$3001,BT$4,Formulas!$B$2:$B$3001,$A158))</f>
        <v>0</v>
      </c>
      <c r="BU158" s="21" t="n">
        <f aca="false">IF(OR($A158="",BU$4=""),0,COUNTIFS(Formulas!$A$2:$A$3001,BU$4,Formulas!$B$2:$B$3001,$A158))</f>
        <v>0</v>
      </c>
      <c r="BV158" s="21" t="n">
        <f aca="false">IF(OR($A158="",BV$4=""),0,COUNTIFS(Formulas!$A$2:$A$3001,BV$4,Formulas!$B$2:$B$3001,$A158))</f>
        <v>0</v>
      </c>
      <c r="BW158" s="21" t="n">
        <f aca="false">IF(OR($A158="",BW$4=""),0,COUNTIFS(Formulas!$A$2:$A$3001,BW$4,Formulas!$B$2:$B$3001,$A158))</f>
        <v>0</v>
      </c>
      <c r="BX158" s="21" t="n">
        <f aca="false">IF(OR($A158="",BX$4=""),0,COUNTIFS(Formulas!$A$2:$A$3001,BX$4,Formulas!$B$2:$B$3001,$A158))</f>
        <v>0</v>
      </c>
      <c r="BY158" s="21" t="n">
        <f aca="false">IF(OR($A158="",BY$4=""),0,COUNTIFS(Formulas!$A$2:$A$3001,BY$4,Formulas!$B$2:$B$3001,$A158))</f>
        <v>0</v>
      </c>
      <c r="BZ158" s="21" t="n">
        <f aca="false">IF(OR($A158="",BZ$4=""),0,COUNTIFS(Formulas!$A$2:$A$3001,BZ$4,Formulas!$B$2:$B$3001,$A158))</f>
        <v>0</v>
      </c>
      <c r="CA158" s="21" t="n">
        <f aca="false">IF(OR($A158="",CA$4=""),0,COUNTIFS(Formulas!$A$2:$A$3001,CA$4,Formulas!$B$2:$B$3001,$A158))</f>
        <v>0</v>
      </c>
      <c r="CB158" s="21" t="n">
        <f aca="false">IF(OR($A158="",CB$4=""),0,COUNTIFS(Formulas!$A$2:$A$3001,CB$4,Formulas!$B$2:$B$3001,$A158))</f>
        <v>0</v>
      </c>
      <c r="CC158" s="21" t="n">
        <f aca="false">IF(OR($A158="",CC$4=""),0,COUNTIFS(Formulas!$A$2:$A$3001,CC$4,Formulas!$B$2:$B$3001,$A158))</f>
        <v>0</v>
      </c>
      <c r="CD158" s="21" t="n">
        <f aca="false">IF(OR($A158="",CD$4=""),0,COUNTIFS(Formulas!$A$2:$A$3001,CD$4,Formulas!$B$2:$B$3001,$A158))</f>
        <v>0</v>
      </c>
      <c r="CE158" s="21" t="n">
        <f aca="false">IF(OR($A158="",CE$4=""),0,COUNTIFS(Formulas!$A$2:$A$3001,CE$4,Formulas!$B$2:$B$3001,$A158))</f>
        <v>0</v>
      </c>
      <c r="CF158" s="21" t="n">
        <f aca="false">IF(OR($A158="",CF$4=""),0,COUNTIFS(Formulas!$A$2:$A$3001,CF$4,Formulas!$B$2:$B$3001,$A158))</f>
        <v>0</v>
      </c>
      <c r="CG158" s="21" t="n">
        <f aca="false">IF(OR($A158="",CG$4=""),0,COUNTIFS(Formulas!$A$2:$A$3001,CG$4,Formulas!$B$2:$B$3001,$A158))</f>
        <v>0</v>
      </c>
      <c r="CH158" s="21" t="n">
        <f aca="false">IF(OR($A158="",CH$4=""),0,COUNTIFS(Formulas!$A$2:$A$3001,CH$4,Formulas!$B$2:$B$3001,$A158))</f>
        <v>0</v>
      </c>
      <c r="CI158" s="21" t="n">
        <f aca="false">IF(OR($A158="",CI$4=""),0,COUNTIFS(Formulas!$A$2:$A$3001,CI$4,Formulas!$B$2:$B$3001,$A158))</f>
        <v>0</v>
      </c>
      <c r="CJ158" s="21" t="n">
        <f aca="false">IF(OR($A158="",CJ$4=""),0,COUNTIFS(Formulas!$A$2:$A$3001,CJ$4,Formulas!$B$2:$B$3001,$A158))</f>
        <v>0</v>
      </c>
      <c r="CK158" s="21" t="n">
        <f aca="false">IF(OR($A158="",CK$4=""),0,COUNTIFS(Formulas!$A$2:$A$3001,CK$4,Formulas!$B$2:$B$3001,$A158))</f>
        <v>0</v>
      </c>
      <c r="CL158" s="21" t="n">
        <f aca="false">IF(OR($A158="",CL$4=""),0,COUNTIFS(Formulas!$A$2:$A$3001,CL$4,Formulas!$B$2:$B$3001,$A158))</f>
        <v>0</v>
      </c>
      <c r="CM158" s="21" t="n">
        <f aca="false">IF(OR($A158="",CM$4=""),0,COUNTIFS(Formulas!$A$2:$A$3001,CM$4,Formulas!$B$2:$B$3001,$A158))</f>
        <v>0</v>
      </c>
      <c r="CN158" s="21" t="n">
        <f aca="false">IF(OR($A158="",CN$4=""),0,COUNTIFS(Formulas!$A$2:$A$3001,CN$4,Formulas!$B$2:$B$3001,$A158))</f>
        <v>0</v>
      </c>
      <c r="CO158" s="21" t="n">
        <f aca="false">IF(OR($A158="",CO$4=""),0,COUNTIFS(Formulas!$A$2:$A$3001,CO$4,Formulas!$B$2:$B$3001,$A158))</f>
        <v>0</v>
      </c>
      <c r="CP158" s="21" t="n">
        <f aca="false">IF(OR($A158="",CP$4=""),0,COUNTIFS(Formulas!$A$2:$A$3001,CP$4,Formulas!$B$2:$B$3001,$A158))</f>
        <v>0</v>
      </c>
      <c r="CQ158" s="21" t="n">
        <f aca="false">IF(OR($A158="",CQ$4=""),0,COUNTIFS(Formulas!$A$2:$A$3001,CQ$4,Formulas!$B$2:$B$3001,$A158))</f>
        <v>0</v>
      </c>
      <c r="CR158" s="21" t="n">
        <f aca="false">IF(OR($A158="",CR$4=""),0,COUNTIFS(Formulas!$A$2:$A$3001,CR$4,Formulas!$B$2:$B$3001,$A158))</f>
        <v>0</v>
      </c>
      <c r="CS158" s="21" t="n">
        <f aca="false">IF(OR($A158="",CS$4=""),0,COUNTIFS(Formulas!$A$2:$A$3001,CS$4,Formulas!$B$2:$B$3001,$A158))</f>
        <v>0</v>
      </c>
      <c r="CT158" s="21" t="n">
        <f aca="false">IF(OR($A158="",CT$4=""),0,COUNTIFS(Formulas!$A$2:$A$3001,CT$4,Formulas!$B$2:$B$3001,$A158))</f>
        <v>0</v>
      </c>
      <c r="CU158" s="21" t="n">
        <f aca="false">IF(OR($A158="",CU$4=""),0,COUNTIFS(Formulas!$A$2:$A$3001,CU$4,Formulas!$B$2:$B$3001,$A158))</f>
        <v>0</v>
      </c>
      <c r="CV158" s="21" t="n">
        <f aca="false">IF(OR($A158="",CV$4=""),0,COUNTIFS(Formulas!$A$2:$A$3001,CV$4,Formulas!$B$2:$B$3001,$A158))</f>
        <v>0</v>
      </c>
      <c r="CW158" s="21" t="n">
        <f aca="false">IF(OR($A158="",CW$4=""),0,COUNTIFS(Formulas!$A$2:$A$3001,CW$4,Formulas!$B$2:$B$3001,$A158))</f>
        <v>0</v>
      </c>
      <c r="CX158" s="21" t="n">
        <f aca="false">IF(OR($A158="",CX$4=""),0,COUNTIFS(Formulas!$A$2:$A$3001,CX$4,Formulas!$B$2:$B$3001,$A158))</f>
        <v>0</v>
      </c>
      <c r="CY158" s="21" t="n">
        <f aca="false">IF(OR($A158="",CY$4=""),0,COUNTIFS(Formulas!$A$2:$A$3001,CY$4,Formulas!$B$2:$B$3001,$A158))</f>
        <v>0</v>
      </c>
      <c r="CZ158" s="21" t="n">
        <f aca="false">IF(OR($A158="",CZ$4=""),0,COUNTIFS(Formulas!$A$2:$A$3001,CZ$4,Formulas!$B$2:$B$3001,$A158))</f>
        <v>0</v>
      </c>
      <c r="DA158" s="21" t="n">
        <f aca="false">IF(OR($A158="",DA$4=""),0,COUNTIFS(Formulas!$A$2:$A$3001,DA$4,Formulas!$B$2:$B$3001,$A158))</f>
        <v>0</v>
      </c>
      <c r="DB158" s="21" t="n">
        <f aca="false">IF(OR($A158="",DB$4=""),0,COUNTIFS(Formulas!$A$2:$A$3001,DB$4,Formulas!$B$2:$B$3001,$A158))</f>
        <v>0</v>
      </c>
      <c r="DC158" s="21" t="n">
        <f aca="false">IF(OR($A158="",DC$4=""),0,COUNTIFS(Formulas!$A$2:$A$3001,DC$4,Formulas!$B$2:$B$3001,$A158))</f>
        <v>0</v>
      </c>
      <c r="DD158" s="21" t="n">
        <f aca="false">IF(OR($A158="",DD$4=""),0,COUNTIFS(Formulas!$A$2:$A$3001,DD$4,Formulas!$B$2:$B$3001,$A158))</f>
        <v>0</v>
      </c>
      <c r="DE158" s="21" t="n">
        <f aca="false">IF(OR($A158="",DE$4=""),0,COUNTIFS(Formulas!$A$2:$A$3001,DE$4,Formulas!$B$2:$B$3001,$A158))</f>
        <v>0</v>
      </c>
      <c r="DF158" s="21" t="n">
        <f aca="false">IF(OR($A158="",DF$4=""),0,COUNTIFS(Formulas!$A$2:$A$3001,DF$4,Formulas!$B$2:$B$3001,$A158))</f>
        <v>0</v>
      </c>
      <c r="DG158" s="21" t="n">
        <f aca="false">IF(OR($A158="",DG$4=""),0,COUNTIFS(Formulas!$A$2:$A$3001,DG$4,Formulas!$B$2:$B$3001,$A158))</f>
        <v>0</v>
      </c>
      <c r="DH158" s="21" t="n">
        <f aca="false">IF(OR($A158="",DH$4=""),0,COUNTIFS(Formulas!$A$2:$A$3001,DH$4,Formulas!$B$2:$B$3001,$A158))</f>
        <v>0</v>
      </c>
      <c r="DI158" s="21" t="n">
        <f aca="false">IF(OR($A158="",DI$4=""),0,COUNTIFS(Formulas!$A$2:$A$3001,DI$4,Formulas!$B$2:$B$3001,$A158))</f>
        <v>0</v>
      </c>
      <c r="DJ158" s="21" t="n">
        <f aca="false">IF(OR($A158="",DJ$4=""),0,COUNTIFS(Formulas!$A$2:$A$3001,DJ$4,Formulas!$B$2:$B$3001,$A158))</f>
        <v>0</v>
      </c>
      <c r="DK158" s="21" t="n">
        <f aca="false">IF(OR($A158="",DK$4=""),0,COUNTIFS(Formulas!$A$2:$A$3001,DK$4,Formulas!$B$2:$B$3001,$A158))</f>
        <v>0</v>
      </c>
      <c r="DL158" s="21" t="n">
        <f aca="false">IF(OR($A158="",DL$4=""),0,COUNTIFS(Formulas!$A$2:$A$3001,DL$4,Formulas!$B$2:$B$3001,$A158))</f>
        <v>0</v>
      </c>
      <c r="DM158" s="21" t="n">
        <f aca="false">IF(OR($A158="",DM$4=""),0,COUNTIFS(Formulas!$A$2:$A$3001,DM$4,Formulas!$B$2:$B$3001,$A158))</f>
        <v>0</v>
      </c>
      <c r="DN158" s="21" t="n">
        <f aca="false">IF(OR($A158="",DN$4=""),0,COUNTIFS(Formulas!$A$2:$A$3001,DN$4,Formulas!$B$2:$B$3001,$A158))</f>
        <v>0</v>
      </c>
      <c r="DO158" s="21" t="n">
        <f aca="false">IF(OR($A158="",DO$4=""),0,COUNTIFS(Formulas!$A$2:$A$3001,DO$4,Formulas!$B$2:$B$3001,$A158))</f>
        <v>0</v>
      </c>
      <c r="DP158" s="21" t="n">
        <f aca="false">IF(OR($A158="",DP$4=""),0,COUNTIFS(Formulas!$A$2:$A$3001,DP$4,Formulas!$B$2:$B$3001,$A158))</f>
        <v>0</v>
      </c>
      <c r="DQ158" s="21" t="n">
        <f aca="false">IF(OR($A158="",DQ$4=""),0,COUNTIFS(Formulas!$A$2:$A$3001,DQ$4,Formulas!$B$2:$B$3001,$A158))</f>
        <v>0</v>
      </c>
      <c r="DR158" s="21" t="n">
        <f aca="false">IF(OR($A158="",DR$4=""),0,COUNTIFS(Formulas!$A$2:$A$3001,DR$4,Formulas!$B$2:$B$3001,$A158))</f>
        <v>0</v>
      </c>
      <c r="DS158" s="21" t="n">
        <f aca="false">IF(OR($A158="",DS$4=""),0,COUNTIFS(Formulas!$A$2:$A$3001,DS$4,Formulas!$B$2:$B$3001,$A158))</f>
        <v>0</v>
      </c>
      <c r="DT158" s="21" t="n">
        <f aca="false">IF(OR($A158="",DT$4=""),0,COUNTIFS(Formulas!$A$2:$A$3001,DT$4,Formulas!$B$2:$B$3001,$A158))</f>
        <v>0</v>
      </c>
      <c r="DU158" s="21" t="n">
        <f aca="false">IF(OR($A158="",DU$4=""),0,COUNTIFS(Formulas!$A$2:$A$3001,DU$4,Formulas!$B$2:$B$3001,$A158))</f>
        <v>0</v>
      </c>
      <c r="DV158" s="21" t="n">
        <f aca="false">IF(OR($A158="",DV$4=""),0,COUNTIFS(Formulas!$A$2:$A$3001,DV$4,Formulas!$B$2:$B$3001,$A158))</f>
        <v>0</v>
      </c>
      <c r="DW158" s="21" t="n">
        <f aca="false">IF(OR($A158="",DW$4=""),0,COUNTIFS(Formulas!$A$2:$A$3001,DW$4,Formulas!$B$2:$B$3001,$A158))</f>
        <v>0</v>
      </c>
      <c r="DX158" s="21" t="n">
        <f aca="false">IF(OR($A158="",DX$4=""),0,COUNTIFS(Formulas!$A$2:$A$3001,DX$4,Formulas!$B$2:$B$3001,$A158))</f>
        <v>0</v>
      </c>
      <c r="DY158" s="21" t="n">
        <f aca="false">IF(OR($A158="",DY$4=""),0,COUNTIFS(Formulas!$A$2:$A$3001,DY$4,Formulas!$B$2:$B$3001,$A158))</f>
        <v>0</v>
      </c>
      <c r="DZ158" s="21" t="n">
        <f aca="false">IF(OR($A158="",DZ$4=""),0,COUNTIFS(Formulas!$A$2:$A$3001,DZ$4,Formulas!$B$2:$B$3001,$A158))</f>
        <v>0</v>
      </c>
      <c r="EA158" s="21" t="n">
        <f aca="false">IF(OR($A158="",EA$4=""),0,COUNTIFS(Formulas!$A$2:$A$3001,EA$4,Formulas!$B$2:$B$3001,$A158))</f>
        <v>0</v>
      </c>
      <c r="EB158" s="21" t="n">
        <f aca="false">IF(OR($A158="",EB$4=""),0,COUNTIFS(Formulas!$A$2:$A$3001,EB$4,Formulas!$B$2:$B$3001,$A158))</f>
        <v>0</v>
      </c>
      <c r="EC158" s="21" t="n">
        <f aca="false">IF(OR($A158="",EC$4=""),0,COUNTIFS(Formulas!$A$2:$A$3001,EC$4,Formulas!$B$2:$B$3001,$A158))</f>
        <v>0</v>
      </c>
      <c r="ED158" s="21" t="n">
        <f aca="false">IF(OR($A158="",ED$4=""),0,COUNTIFS(Formulas!$A$2:$A$3001,ED$4,Formulas!$B$2:$B$3001,$A158))</f>
        <v>0</v>
      </c>
      <c r="EE158" s="21" t="n">
        <f aca="false">IF(OR($A158="",EE$4=""),0,COUNTIFS(Formulas!$A$2:$A$3001,EE$4,Formulas!$B$2:$B$3001,$A158))</f>
        <v>0</v>
      </c>
      <c r="EF158" s="21" t="n">
        <f aca="false">IF(OR($A158="",EF$4=""),0,COUNTIFS(Formulas!$A$2:$A$3001,EF$4,Formulas!$B$2:$B$3001,$A158))</f>
        <v>0</v>
      </c>
      <c r="EG158" s="21" t="n">
        <f aca="false">IF(OR($A158="",EG$4=""),0,COUNTIFS(Formulas!$A$2:$A$3001,EG$4,Formulas!$B$2:$B$3001,$A158))</f>
        <v>0</v>
      </c>
      <c r="EH158" s="21" t="n">
        <f aca="false">IF(OR($A158="",EH$4=""),0,COUNTIFS(Formulas!$A$2:$A$3001,EH$4,Formulas!$B$2:$B$3001,$A158))</f>
        <v>0</v>
      </c>
      <c r="EI158" s="21" t="n">
        <f aca="false">IF(OR($A158="",EI$4=""),0,COUNTIFS(Formulas!$A$2:$A$3001,EI$4,Formulas!$B$2:$B$3001,$A158))</f>
        <v>0</v>
      </c>
      <c r="EJ158" s="21" t="n">
        <f aca="false">IF(OR($A158="",EJ$4=""),0,COUNTIFS(Formulas!$A$2:$A$3001,EJ$4,Formulas!$B$2:$B$3001,$A158))</f>
        <v>0</v>
      </c>
      <c r="EK158" s="21" t="n">
        <f aca="false">IF(OR($A158="",EK$4=""),0,COUNTIFS(Formulas!$A$2:$A$3001,EK$4,Formulas!$B$2:$B$3001,$A158))</f>
        <v>0</v>
      </c>
      <c r="EL158" s="21" t="n">
        <f aca="false">IF(OR($A158="",EL$4=""),0,COUNTIFS(Formulas!$A$2:$A$3001,EL$4,Formulas!$B$2:$B$3001,$A158))</f>
        <v>0</v>
      </c>
      <c r="EM158" s="21" t="n">
        <f aca="false">IF(OR($A158="",EM$4=""),0,COUNTIFS(Formulas!$A$2:$A$3001,EM$4,Formulas!$B$2:$B$3001,$A158))</f>
        <v>0</v>
      </c>
      <c r="EN158" s="21" t="n">
        <f aca="false">IF(OR($A158="",EN$4=""),0,COUNTIFS(Formulas!$A$2:$A$3001,EN$4,Formulas!$B$2:$B$3001,$A158))</f>
        <v>0</v>
      </c>
      <c r="EO158" s="21" t="n">
        <f aca="false">IF(OR($A158="",EO$4=""),0,COUNTIFS(Formulas!$A$2:$A$3001,EO$4,Formulas!$B$2:$B$3001,$A158))</f>
        <v>0</v>
      </c>
      <c r="EP158" s="21" t="n">
        <f aca="false">IF(OR($A158="",EP$4=""),0,COUNTIFS(Formulas!$A$2:$A$3001,EP$4,Formulas!$B$2:$B$3001,$A158))</f>
        <v>0</v>
      </c>
      <c r="EQ158" s="21" t="n">
        <f aca="false">IF(OR($A158="",EQ$4=""),0,COUNTIFS(Formulas!$A$2:$A$3001,EQ$4,Formulas!$B$2:$B$3001,$A158))</f>
        <v>0</v>
      </c>
      <c r="ER158" s="21" t="n">
        <f aca="false">IF(OR($A158="",ER$4=""),0,COUNTIFS(Formulas!$A$2:$A$3001,ER$4,Formulas!$B$2:$B$3001,$A158))</f>
        <v>0</v>
      </c>
      <c r="ES158" s="21" t="n">
        <f aca="false">IF(OR($A158="",ES$4=""),0,COUNTIFS(Formulas!$A$2:$A$3001,ES$4,Formulas!$B$2:$B$3001,$A158))</f>
        <v>0</v>
      </c>
      <c r="ET158" s="21" t="n">
        <f aca="false">IF(OR($A158="",ET$4=""),0,COUNTIFS(Formulas!$A$2:$A$3001,ET$4,Formulas!$B$2:$B$3001,$A158))</f>
        <v>0</v>
      </c>
      <c r="EU158" s="21" t="n">
        <f aca="false">IF(OR($A158="",EU$4=""),0,COUNTIFS(Formulas!$A$2:$A$3001,EU$4,Formulas!$B$2:$B$3001,$A158))</f>
        <v>0</v>
      </c>
      <c r="EV158" s="21" t="n">
        <f aca="false">IF(OR($A158="",EV$4=""),0,COUNTIFS(Formulas!$A$2:$A$3001,EV$4,Formulas!$B$2:$B$3001,$A158))</f>
        <v>0</v>
      </c>
    </row>
    <row r="159" customFormat="false" ht="15" hidden="false" customHeight="false" outlineLevel="0" collapsed="false">
      <c r="A159" s="13" t="str">
        <f aca="false">IF(INDEX(Materials!$A$2:$A$301,155)="","",INDEX(Materials!$A$2:$A$301,155))</f>
        <v>HPMC K100M (100,000 cps CR)</v>
      </c>
      <c r="B159" s="19" t="n">
        <f aca="false">IF(A159="","",COUNTIF(C159:EV159,"&gt;0"))</f>
        <v>8</v>
      </c>
      <c r="C159" s="21" t="n">
        <f aca="false">IF(OR($A159="",C$4=""),0,COUNTIFS(Formulas!$A$2:$A$3001,C$4,Formulas!$B$2:$B$3001,$A159))</f>
        <v>0</v>
      </c>
      <c r="D159" s="21" t="n">
        <f aca="false">IF(OR($A159="",D$4=""),0,COUNTIFS(Formulas!$A$2:$A$3001,D$4,Formulas!$B$2:$B$3001,$A159))</f>
        <v>0</v>
      </c>
      <c r="E159" s="21" t="n">
        <f aca="false">IF(OR($A159="",E$4=""),0,COUNTIFS(Formulas!$A$2:$A$3001,E$4,Formulas!$B$2:$B$3001,$A159))</f>
        <v>0</v>
      </c>
      <c r="F159" s="21" t="n">
        <f aca="false">IF(OR($A159="",F$4=""),0,COUNTIFS(Formulas!$A$2:$A$3001,F$4,Formulas!$B$2:$B$3001,$A159))</f>
        <v>0</v>
      </c>
      <c r="G159" s="21" t="n">
        <f aca="false">IF(OR($A159="",G$4=""),0,COUNTIFS(Formulas!$A$2:$A$3001,G$4,Formulas!$B$2:$B$3001,$A159))</f>
        <v>0</v>
      </c>
      <c r="H159" s="21" t="n">
        <f aca="false">IF(OR($A159="",H$4=""),0,COUNTIFS(Formulas!$A$2:$A$3001,H$4,Formulas!$B$2:$B$3001,$A159))</f>
        <v>0</v>
      </c>
      <c r="I159" s="21" t="n">
        <f aca="false">IF(OR($A159="",I$4=""),0,COUNTIFS(Formulas!$A$2:$A$3001,I$4,Formulas!$B$2:$B$3001,$A159))</f>
        <v>0</v>
      </c>
      <c r="J159" s="21" t="n">
        <f aca="false">IF(OR($A159="",J$4=""),0,COUNTIFS(Formulas!$A$2:$A$3001,J$4,Formulas!$B$2:$B$3001,$A159))</f>
        <v>0</v>
      </c>
      <c r="K159" s="21" t="n">
        <f aca="false">IF(OR($A159="",K$4=""),0,COUNTIFS(Formulas!$A$2:$A$3001,K$4,Formulas!$B$2:$B$3001,$A159))</f>
        <v>0</v>
      </c>
      <c r="L159" s="21" t="n">
        <f aca="false">IF(OR($A159="",L$4=""),0,COUNTIFS(Formulas!$A$2:$A$3001,L$4,Formulas!$B$2:$B$3001,$A159))</f>
        <v>0</v>
      </c>
      <c r="M159" s="21" t="n">
        <f aca="false">IF(OR($A159="",M$4=""),0,COUNTIFS(Formulas!$A$2:$A$3001,M$4,Formulas!$B$2:$B$3001,$A159))</f>
        <v>0</v>
      </c>
      <c r="N159" s="21" t="n">
        <f aca="false">IF(OR($A159="",N$4=""),0,COUNTIFS(Formulas!$A$2:$A$3001,N$4,Formulas!$B$2:$B$3001,$A159))</f>
        <v>0</v>
      </c>
      <c r="O159" s="21" t="n">
        <f aca="false">IF(OR($A159="",O$4=""),0,COUNTIFS(Formulas!$A$2:$A$3001,O$4,Formulas!$B$2:$B$3001,$A159))</f>
        <v>0</v>
      </c>
      <c r="P159" s="21" t="n">
        <f aca="false">IF(OR($A159="",P$4=""),0,COUNTIFS(Formulas!$A$2:$A$3001,P$4,Formulas!$B$2:$B$3001,$A159))</f>
        <v>0</v>
      </c>
      <c r="Q159" s="21" t="n">
        <f aca="false">IF(OR($A159="",Q$4=""),0,COUNTIFS(Formulas!$A$2:$A$3001,Q$4,Formulas!$B$2:$B$3001,$A159))</f>
        <v>0</v>
      </c>
      <c r="R159" s="21" t="n">
        <f aca="false">IF(OR($A159="",R$4=""),0,COUNTIFS(Formulas!$A$2:$A$3001,R$4,Formulas!$B$2:$B$3001,$A159))</f>
        <v>0</v>
      </c>
      <c r="S159" s="21" t="n">
        <f aca="false">IF(OR($A159="",S$4=""),0,COUNTIFS(Formulas!$A$2:$A$3001,S$4,Formulas!$B$2:$B$3001,$A159))</f>
        <v>0</v>
      </c>
      <c r="T159" s="21" t="n">
        <f aca="false">IF(OR($A159="",T$4=""),0,COUNTIFS(Formulas!$A$2:$A$3001,T$4,Formulas!$B$2:$B$3001,$A159))</f>
        <v>0</v>
      </c>
      <c r="U159" s="21" t="n">
        <f aca="false">IF(OR($A159="",U$4=""),0,COUNTIFS(Formulas!$A$2:$A$3001,U$4,Formulas!$B$2:$B$3001,$A159))</f>
        <v>0</v>
      </c>
      <c r="V159" s="21" t="n">
        <f aca="false">IF(OR($A159="",V$4=""),0,COUNTIFS(Formulas!$A$2:$A$3001,V$4,Formulas!$B$2:$B$3001,$A159))</f>
        <v>0</v>
      </c>
      <c r="W159" s="21" t="n">
        <f aca="false">IF(OR($A159="",W$4=""),0,COUNTIFS(Formulas!$A$2:$A$3001,W$4,Formulas!$B$2:$B$3001,$A159))</f>
        <v>0</v>
      </c>
      <c r="X159" s="21" t="n">
        <f aca="false">IF(OR($A159="",X$4=""),0,COUNTIFS(Formulas!$A$2:$A$3001,X$4,Formulas!$B$2:$B$3001,$A159))</f>
        <v>0</v>
      </c>
      <c r="Y159" s="21" t="n">
        <f aca="false">IF(OR($A159="",Y$4=""),0,COUNTIFS(Formulas!$A$2:$A$3001,Y$4,Formulas!$B$2:$B$3001,$A159))</f>
        <v>1</v>
      </c>
      <c r="Z159" s="21" t="n">
        <f aca="false">IF(OR($A159="",Z$4=""),0,COUNTIFS(Formulas!$A$2:$A$3001,Z$4,Formulas!$B$2:$B$3001,$A159))</f>
        <v>0</v>
      </c>
      <c r="AA159" s="21" t="n">
        <f aca="false">IF(OR($A159="",AA$4=""),0,COUNTIFS(Formulas!$A$2:$A$3001,AA$4,Formulas!$B$2:$B$3001,$A159))</f>
        <v>0</v>
      </c>
      <c r="AB159" s="21" t="n">
        <f aca="false">IF(OR($A159="",AB$4=""),0,COUNTIFS(Formulas!$A$2:$A$3001,AB$4,Formulas!$B$2:$B$3001,$A159))</f>
        <v>0</v>
      </c>
      <c r="AC159" s="21" t="n">
        <f aca="false">IF(OR($A159="",AC$4=""),0,COUNTIFS(Formulas!$A$2:$A$3001,AC$4,Formulas!$B$2:$B$3001,$A159))</f>
        <v>1</v>
      </c>
      <c r="AD159" s="21" t="n">
        <f aca="false">IF(OR($A159="",AD$4=""),0,COUNTIFS(Formulas!$A$2:$A$3001,AD$4,Formulas!$B$2:$B$3001,$A159))</f>
        <v>0</v>
      </c>
      <c r="AE159" s="21" t="n">
        <f aca="false">IF(OR($A159="",AE$4=""),0,COUNTIFS(Formulas!$A$2:$A$3001,AE$4,Formulas!$B$2:$B$3001,$A159))</f>
        <v>0</v>
      </c>
      <c r="AF159" s="21" t="n">
        <f aca="false">IF(OR($A159="",AF$4=""),0,COUNTIFS(Formulas!$A$2:$A$3001,AF$4,Formulas!$B$2:$B$3001,$A159))</f>
        <v>0</v>
      </c>
      <c r="AG159" s="21" t="n">
        <f aca="false">IF(OR($A159="",AG$4=""),0,COUNTIFS(Formulas!$A$2:$A$3001,AG$4,Formulas!$B$2:$B$3001,$A159))</f>
        <v>0</v>
      </c>
      <c r="AH159" s="21" t="n">
        <f aca="false">IF(OR($A159="",AH$4=""),0,COUNTIFS(Formulas!$A$2:$A$3001,AH$4,Formulas!$B$2:$B$3001,$A159))</f>
        <v>0</v>
      </c>
      <c r="AI159" s="21" t="n">
        <f aca="false">IF(OR($A159="",AI$4=""),0,COUNTIFS(Formulas!$A$2:$A$3001,AI$4,Formulas!$B$2:$B$3001,$A159))</f>
        <v>0</v>
      </c>
      <c r="AJ159" s="21" t="n">
        <f aca="false">IF(OR($A159="",AJ$4=""),0,COUNTIFS(Formulas!$A$2:$A$3001,AJ$4,Formulas!$B$2:$B$3001,$A159))</f>
        <v>0</v>
      </c>
      <c r="AK159" s="21" t="n">
        <f aca="false">IF(OR($A159="",AK$4=""),0,COUNTIFS(Formulas!$A$2:$A$3001,AK$4,Formulas!$B$2:$B$3001,$A159))</f>
        <v>1</v>
      </c>
      <c r="AL159" s="21" t="n">
        <f aca="false">IF(OR($A159="",AL$4=""),0,COUNTIFS(Formulas!$A$2:$A$3001,AL$4,Formulas!$B$2:$B$3001,$A159))</f>
        <v>1</v>
      </c>
      <c r="AM159" s="21" t="n">
        <f aca="false">IF(OR($A159="",AM$4=""),0,COUNTIFS(Formulas!$A$2:$A$3001,AM$4,Formulas!$B$2:$B$3001,$A159))</f>
        <v>0</v>
      </c>
      <c r="AN159" s="21" t="n">
        <f aca="false">IF(OR($A159="",AN$4=""),0,COUNTIFS(Formulas!$A$2:$A$3001,AN$4,Formulas!$B$2:$B$3001,$A159))</f>
        <v>0</v>
      </c>
      <c r="AO159" s="21" t="n">
        <f aca="false">IF(OR($A159="",AO$4=""),0,COUNTIFS(Formulas!$A$2:$A$3001,AO$4,Formulas!$B$2:$B$3001,$A159))</f>
        <v>0</v>
      </c>
      <c r="AP159" s="21" t="n">
        <f aca="false">IF(OR($A159="",AP$4=""),0,COUNTIFS(Formulas!$A$2:$A$3001,AP$4,Formulas!$B$2:$B$3001,$A159))</f>
        <v>0</v>
      </c>
      <c r="AQ159" s="21" t="n">
        <f aca="false">IF(OR($A159="",AQ$4=""),0,COUNTIFS(Formulas!$A$2:$A$3001,AQ$4,Formulas!$B$2:$B$3001,$A159))</f>
        <v>0</v>
      </c>
      <c r="AR159" s="21" t="n">
        <f aca="false">IF(OR($A159="",AR$4=""),0,COUNTIFS(Formulas!$A$2:$A$3001,AR$4,Formulas!$B$2:$B$3001,$A159))</f>
        <v>0</v>
      </c>
      <c r="AS159" s="21" t="n">
        <f aca="false">IF(OR($A159="",AS$4=""),0,COUNTIFS(Formulas!$A$2:$A$3001,AS$4,Formulas!$B$2:$B$3001,$A159))</f>
        <v>0</v>
      </c>
      <c r="AT159" s="21" t="n">
        <f aca="false">IF(OR($A159="",AT$4=""),0,COUNTIFS(Formulas!$A$2:$A$3001,AT$4,Formulas!$B$2:$B$3001,$A159))</f>
        <v>0</v>
      </c>
      <c r="AU159" s="21" t="n">
        <f aca="false">IF(OR($A159="",AU$4=""),0,COUNTIFS(Formulas!$A$2:$A$3001,AU$4,Formulas!$B$2:$B$3001,$A159))</f>
        <v>0</v>
      </c>
      <c r="AV159" s="21" t="n">
        <f aca="false">IF(OR($A159="",AV$4=""),0,COUNTIFS(Formulas!$A$2:$A$3001,AV$4,Formulas!$B$2:$B$3001,$A159))</f>
        <v>0</v>
      </c>
      <c r="AW159" s="21" t="n">
        <f aca="false">IF(OR($A159="",AW$4=""),0,COUNTIFS(Formulas!$A$2:$A$3001,AW$4,Formulas!$B$2:$B$3001,$A159))</f>
        <v>0</v>
      </c>
      <c r="AX159" s="21" t="n">
        <f aca="false">IF(OR($A159="",AX$4=""),0,COUNTIFS(Formulas!$A$2:$A$3001,AX$4,Formulas!$B$2:$B$3001,$A159))</f>
        <v>0</v>
      </c>
      <c r="AY159" s="21" t="n">
        <f aca="false">IF(OR($A159="",AY$4=""),0,COUNTIFS(Formulas!$A$2:$A$3001,AY$4,Formulas!$B$2:$B$3001,$A159))</f>
        <v>0</v>
      </c>
      <c r="AZ159" s="21" t="n">
        <f aca="false">IF(OR($A159="",AZ$4=""),0,COUNTIFS(Formulas!$A$2:$A$3001,AZ$4,Formulas!$B$2:$B$3001,$A159))</f>
        <v>0</v>
      </c>
      <c r="BA159" s="21" t="n">
        <f aca="false">IF(OR($A159="",BA$4=""),0,COUNTIFS(Formulas!$A$2:$A$3001,BA$4,Formulas!$B$2:$B$3001,$A159))</f>
        <v>0</v>
      </c>
      <c r="BB159" s="21" t="n">
        <f aca="false">IF(OR($A159="",BB$4=""),0,COUNTIFS(Formulas!$A$2:$A$3001,BB$4,Formulas!$B$2:$B$3001,$A159))</f>
        <v>0</v>
      </c>
      <c r="BC159" s="21" t="n">
        <f aca="false">IF(OR($A159="",BC$4=""),0,COUNTIFS(Formulas!$A$2:$A$3001,BC$4,Formulas!$B$2:$B$3001,$A159))</f>
        <v>0</v>
      </c>
      <c r="BD159" s="21" t="n">
        <f aca="false">IF(OR($A159="",BD$4=""),0,COUNTIFS(Formulas!$A$2:$A$3001,BD$4,Formulas!$B$2:$B$3001,$A159))</f>
        <v>0</v>
      </c>
      <c r="BE159" s="21" t="n">
        <f aca="false">IF(OR($A159="",BE$4=""),0,COUNTIFS(Formulas!$A$2:$A$3001,BE$4,Formulas!$B$2:$B$3001,$A159))</f>
        <v>0</v>
      </c>
      <c r="BF159" s="21" t="n">
        <f aca="false">IF(OR($A159="",BF$4=""),0,COUNTIFS(Formulas!$A$2:$A$3001,BF$4,Formulas!$B$2:$B$3001,$A159))</f>
        <v>1</v>
      </c>
      <c r="BG159" s="21" t="n">
        <f aca="false">IF(OR($A159="",BG$4=""),0,COUNTIFS(Formulas!$A$2:$A$3001,BG$4,Formulas!$B$2:$B$3001,$A159))</f>
        <v>1</v>
      </c>
      <c r="BH159" s="21" t="n">
        <f aca="false">IF(OR($A159="",BH$4=""),0,COUNTIFS(Formulas!$A$2:$A$3001,BH$4,Formulas!$B$2:$B$3001,$A159))</f>
        <v>1</v>
      </c>
      <c r="BI159" s="21" t="n">
        <f aca="false">IF(OR($A159="",BI$4=""),0,COUNTIFS(Formulas!$A$2:$A$3001,BI$4,Formulas!$B$2:$B$3001,$A159))</f>
        <v>1</v>
      </c>
      <c r="BJ159" s="21" t="n">
        <f aca="false">IF(OR($A159="",BJ$4=""),0,COUNTIFS(Formulas!$A$2:$A$3001,BJ$4,Formulas!$B$2:$B$3001,$A159))</f>
        <v>0</v>
      </c>
      <c r="BK159" s="21" t="n">
        <f aca="false">IF(OR($A159="",BK$4=""),0,COUNTIFS(Formulas!$A$2:$A$3001,BK$4,Formulas!$B$2:$B$3001,$A159))</f>
        <v>0</v>
      </c>
      <c r="BL159" s="21" t="n">
        <f aca="false">IF(OR($A159="",BL$4=""),0,COUNTIFS(Formulas!$A$2:$A$3001,BL$4,Formulas!$B$2:$B$3001,$A159))</f>
        <v>0</v>
      </c>
      <c r="BM159" s="21" t="n">
        <f aca="false">IF(OR($A159="",BM$4=""),0,COUNTIFS(Formulas!$A$2:$A$3001,BM$4,Formulas!$B$2:$B$3001,$A159))</f>
        <v>0</v>
      </c>
      <c r="BN159" s="21" t="n">
        <f aca="false">IF(OR($A159="",BN$4=""),0,COUNTIFS(Formulas!$A$2:$A$3001,BN$4,Formulas!$B$2:$B$3001,$A159))</f>
        <v>0</v>
      </c>
      <c r="BO159" s="21" t="n">
        <f aca="false">IF(OR($A159="",BO$4=""),0,COUNTIFS(Formulas!$A$2:$A$3001,BO$4,Formulas!$B$2:$B$3001,$A159))</f>
        <v>0</v>
      </c>
      <c r="BP159" s="21" t="n">
        <f aca="false">IF(OR($A159="",BP$4=""),0,COUNTIFS(Formulas!$A$2:$A$3001,BP$4,Formulas!$B$2:$B$3001,$A159))</f>
        <v>0</v>
      </c>
      <c r="BQ159" s="21" t="n">
        <f aca="false">IF(OR($A159="",BQ$4=""),0,COUNTIFS(Formulas!$A$2:$A$3001,BQ$4,Formulas!$B$2:$B$3001,$A159))</f>
        <v>0</v>
      </c>
      <c r="BR159" s="21" t="n">
        <f aca="false">IF(OR($A159="",BR$4=""),0,COUNTIFS(Formulas!$A$2:$A$3001,BR$4,Formulas!$B$2:$B$3001,$A159))</f>
        <v>0</v>
      </c>
      <c r="BS159" s="21" t="n">
        <f aca="false">IF(OR($A159="",BS$4=""),0,COUNTIFS(Formulas!$A$2:$A$3001,BS$4,Formulas!$B$2:$B$3001,$A159))</f>
        <v>0</v>
      </c>
      <c r="BT159" s="21" t="n">
        <f aca="false">IF(OR($A159="",BT$4=""),0,COUNTIFS(Formulas!$A$2:$A$3001,BT$4,Formulas!$B$2:$B$3001,$A159))</f>
        <v>0</v>
      </c>
      <c r="BU159" s="21" t="n">
        <f aca="false">IF(OR($A159="",BU$4=""),0,COUNTIFS(Formulas!$A$2:$A$3001,BU$4,Formulas!$B$2:$B$3001,$A159))</f>
        <v>0</v>
      </c>
      <c r="BV159" s="21" t="n">
        <f aca="false">IF(OR($A159="",BV$4=""),0,COUNTIFS(Formulas!$A$2:$A$3001,BV$4,Formulas!$B$2:$B$3001,$A159))</f>
        <v>0</v>
      </c>
      <c r="BW159" s="21" t="n">
        <f aca="false">IF(OR($A159="",BW$4=""),0,COUNTIFS(Formulas!$A$2:$A$3001,BW$4,Formulas!$B$2:$B$3001,$A159))</f>
        <v>0</v>
      </c>
      <c r="BX159" s="21" t="n">
        <f aca="false">IF(OR($A159="",BX$4=""),0,COUNTIFS(Formulas!$A$2:$A$3001,BX$4,Formulas!$B$2:$B$3001,$A159))</f>
        <v>0</v>
      </c>
      <c r="BY159" s="21" t="n">
        <f aca="false">IF(OR($A159="",BY$4=""),0,COUNTIFS(Formulas!$A$2:$A$3001,BY$4,Formulas!$B$2:$B$3001,$A159))</f>
        <v>0</v>
      </c>
      <c r="BZ159" s="21" t="n">
        <f aca="false">IF(OR($A159="",BZ$4=""),0,COUNTIFS(Formulas!$A$2:$A$3001,BZ$4,Formulas!$B$2:$B$3001,$A159))</f>
        <v>0</v>
      </c>
      <c r="CA159" s="21" t="n">
        <f aca="false">IF(OR($A159="",CA$4=""),0,COUNTIFS(Formulas!$A$2:$A$3001,CA$4,Formulas!$B$2:$B$3001,$A159))</f>
        <v>0</v>
      </c>
      <c r="CB159" s="21" t="n">
        <f aca="false">IF(OR($A159="",CB$4=""),0,COUNTIFS(Formulas!$A$2:$A$3001,CB$4,Formulas!$B$2:$B$3001,$A159))</f>
        <v>0</v>
      </c>
      <c r="CC159" s="21" t="n">
        <f aca="false">IF(OR($A159="",CC$4=""),0,COUNTIFS(Formulas!$A$2:$A$3001,CC$4,Formulas!$B$2:$B$3001,$A159))</f>
        <v>0</v>
      </c>
      <c r="CD159" s="21" t="n">
        <f aca="false">IF(OR($A159="",CD$4=""),0,COUNTIFS(Formulas!$A$2:$A$3001,CD$4,Formulas!$B$2:$B$3001,$A159))</f>
        <v>0</v>
      </c>
      <c r="CE159" s="21" t="n">
        <f aca="false">IF(OR($A159="",CE$4=""),0,COUNTIFS(Formulas!$A$2:$A$3001,CE$4,Formulas!$B$2:$B$3001,$A159))</f>
        <v>0</v>
      </c>
      <c r="CF159" s="21" t="n">
        <f aca="false">IF(OR($A159="",CF$4=""),0,COUNTIFS(Formulas!$A$2:$A$3001,CF$4,Formulas!$B$2:$B$3001,$A159))</f>
        <v>0</v>
      </c>
      <c r="CG159" s="21" t="n">
        <f aca="false">IF(OR($A159="",CG$4=""),0,COUNTIFS(Formulas!$A$2:$A$3001,CG$4,Formulas!$B$2:$B$3001,$A159))</f>
        <v>0</v>
      </c>
      <c r="CH159" s="21" t="n">
        <f aca="false">IF(OR($A159="",CH$4=""),0,COUNTIFS(Formulas!$A$2:$A$3001,CH$4,Formulas!$B$2:$B$3001,$A159))</f>
        <v>0</v>
      </c>
      <c r="CI159" s="21" t="n">
        <f aca="false">IF(OR($A159="",CI$4=""),0,COUNTIFS(Formulas!$A$2:$A$3001,CI$4,Formulas!$B$2:$B$3001,$A159))</f>
        <v>0</v>
      </c>
      <c r="CJ159" s="21" t="n">
        <f aca="false">IF(OR($A159="",CJ$4=""),0,COUNTIFS(Formulas!$A$2:$A$3001,CJ$4,Formulas!$B$2:$B$3001,$A159))</f>
        <v>0</v>
      </c>
      <c r="CK159" s="21" t="n">
        <f aca="false">IF(OR($A159="",CK$4=""),0,COUNTIFS(Formulas!$A$2:$A$3001,CK$4,Formulas!$B$2:$B$3001,$A159))</f>
        <v>0</v>
      </c>
      <c r="CL159" s="21" t="n">
        <f aca="false">IF(OR($A159="",CL$4=""),0,COUNTIFS(Formulas!$A$2:$A$3001,CL$4,Formulas!$B$2:$B$3001,$A159))</f>
        <v>0</v>
      </c>
      <c r="CM159" s="21" t="n">
        <f aca="false">IF(OR($A159="",CM$4=""),0,COUNTIFS(Formulas!$A$2:$A$3001,CM$4,Formulas!$B$2:$B$3001,$A159))</f>
        <v>0</v>
      </c>
      <c r="CN159" s="21" t="n">
        <f aca="false">IF(OR($A159="",CN$4=""),0,COUNTIFS(Formulas!$A$2:$A$3001,CN$4,Formulas!$B$2:$B$3001,$A159))</f>
        <v>0</v>
      </c>
      <c r="CO159" s="21" t="n">
        <f aca="false">IF(OR($A159="",CO$4=""),0,COUNTIFS(Formulas!$A$2:$A$3001,CO$4,Formulas!$B$2:$B$3001,$A159))</f>
        <v>0</v>
      </c>
      <c r="CP159" s="21" t="n">
        <f aca="false">IF(OR($A159="",CP$4=""),0,COUNTIFS(Formulas!$A$2:$A$3001,CP$4,Formulas!$B$2:$B$3001,$A159))</f>
        <v>0</v>
      </c>
      <c r="CQ159" s="21" t="n">
        <f aca="false">IF(OR($A159="",CQ$4=""),0,COUNTIFS(Formulas!$A$2:$A$3001,CQ$4,Formulas!$B$2:$B$3001,$A159))</f>
        <v>0</v>
      </c>
      <c r="CR159" s="21" t="n">
        <f aca="false">IF(OR($A159="",CR$4=""),0,COUNTIFS(Formulas!$A$2:$A$3001,CR$4,Formulas!$B$2:$B$3001,$A159))</f>
        <v>0</v>
      </c>
      <c r="CS159" s="21" t="n">
        <f aca="false">IF(OR($A159="",CS$4=""),0,COUNTIFS(Formulas!$A$2:$A$3001,CS$4,Formulas!$B$2:$B$3001,$A159))</f>
        <v>0</v>
      </c>
      <c r="CT159" s="21" t="n">
        <f aca="false">IF(OR($A159="",CT$4=""),0,COUNTIFS(Formulas!$A$2:$A$3001,CT$4,Formulas!$B$2:$B$3001,$A159))</f>
        <v>0</v>
      </c>
      <c r="CU159" s="21" t="n">
        <f aca="false">IF(OR($A159="",CU$4=""),0,COUNTIFS(Formulas!$A$2:$A$3001,CU$4,Formulas!$B$2:$B$3001,$A159))</f>
        <v>0</v>
      </c>
      <c r="CV159" s="21" t="n">
        <f aca="false">IF(OR($A159="",CV$4=""),0,COUNTIFS(Formulas!$A$2:$A$3001,CV$4,Formulas!$B$2:$B$3001,$A159))</f>
        <v>0</v>
      </c>
      <c r="CW159" s="21" t="n">
        <f aca="false">IF(OR($A159="",CW$4=""),0,COUNTIFS(Formulas!$A$2:$A$3001,CW$4,Formulas!$B$2:$B$3001,$A159))</f>
        <v>0</v>
      </c>
      <c r="CX159" s="21" t="n">
        <f aca="false">IF(OR($A159="",CX$4=""),0,COUNTIFS(Formulas!$A$2:$A$3001,CX$4,Formulas!$B$2:$B$3001,$A159))</f>
        <v>0</v>
      </c>
      <c r="CY159" s="21" t="n">
        <f aca="false">IF(OR($A159="",CY$4=""),0,COUNTIFS(Formulas!$A$2:$A$3001,CY$4,Formulas!$B$2:$B$3001,$A159))</f>
        <v>0</v>
      </c>
      <c r="CZ159" s="21" t="n">
        <f aca="false">IF(OR($A159="",CZ$4=""),0,COUNTIFS(Formulas!$A$2:$A$3001,CZ$4,Formulas!$B$2:$B$3001,$A159))</f>
        <v>0</v>
      </c>
      <c r="DA159" s="21" t="n">
        <f aca="false">IF(OR($A159="",DA$4=""),0,COUNTIFS(Formulas!$A$2:$A$3001,DA$4,Formulas!$B$2:$B$3001,$A159))</f>
        <v>0</v>
      </c>
      <c r="DB159" s="21" t="n">
        <f aca="false">IF(OR($A159="",DB$4=""),0,COUNTIFS(Formulas!$A$2:$A$3001,DB$4,Formulas!$B$2:$B$3001,$A159))</f>
        <v>0</v>
      </c>
      <c r="DC159" s="21" t="n">
        <f aca="false">IF(OR($A159="",DC$4=""),0,COUNTIFS(Formulas!$A$2:$A$3001,DC$4,Formulas!$B$2:$B$3001,$A159))</f>
        <v>0</v>
      </c>
      <c r="DD159" s="21" t="n">
        <f aca="false">IF(OR($A159="",DD$4=""),0,COUNTIFS(Formulas!$A$2:$A$3001,DD$4,Formulas!$B$2:$B$3001,$A159))</f>
        <v>0</v>
      </c>
      <c r="DE159" s="21" t="n">
        <f aca="false">IF(OR($A159="",DE$4=""),0,COUNTIFS(Formulas!$A$2:$A$3001,DE$4,Formulas!$B$2:$B$3001,$A159))</f>
        <v>0</v>
      </c>
      <c r="DF159" s="21" t="n">
        <f aca="false">IF(OR($A159="",DF$4=""),0,COUNTIFS(Formulas!$A$2:$A$3001,DF$4,Formulas!$B$2:$B$3001,$A159))</f>
        <v>0</v>
      </c>
      <c r="DG159" s="21" t="n">
        <f aca="false">IF(OR($A159="",DG$4=""),0,COUNTIFS(Formulas!$A$2:$A$3001,DG$4,Formulas!$B$2:$B$3001,$A159))</f>
        <v>0</v>
      </c>
      <c r="DH159" s="21" t="n">
        <f aca="false">IF(OR($A159="",DH$4=""),0,COUNTIFS(Formulas!$A$2:$A$3001,DH$4,Formulas!$B$2:$B$3001,$A159))</f>
        <v>0</v>
      </c>
      <c r="DI159" s="21" t="n">
        <f aca="false">IF(OR($A159="",DI$4=""),0,COUNTIFS(Formulas!$A$2:$A$3001,DI$4,Formulas!$B$2:$B$3001,$A159))</f>
        <v>0</v>
      </c>
      <c r="DJ159" s="21" t="n">
        <f aca="false">IF(OR($A159="",DJ$4=""),0,COUNTIFS(Formulas!$A$2:$A$3001,DJ$4,Formulas!$B$2:$B$3001,$A159))</f>
        <v>0</v>
      </c>
      <c r="DK159" s="21" t="n">
        <f aca="false">IF(OR($A159="",DK$4=""),0,COUNTIFS(Formulas!$A$2:$A$3001,DK$4,Formulas!$B$2:$B$3001,$A159))</f>
        <v>0</v>
      </c>
      <c r="DL159" s="21" t="n">
        <f aca="false">IF(OR($A159="",DL$4=""),0,COUNTIFS(Formulas!$A$2:$A$3001,DL$4,Formulas!$B$2:$B$3001,$A159))</f>
        <v>0</v>
      </c>
      <c r="DM159" s="21" t="n">
        <f aca="false">IF(OR($A159="",DM$4=""),0,COUNTIFS(Formulas!$A$2:$A$3001,DM$4,Formulas!$B$2:$B$3001,$A159))</f>
        <v>0</v>
      </c>
      <c r="DN159" s="21" t="n">
        <f aca="false">IF(OR($A159="",DN$4=""),0,COUNTIFS(Formulas!$A$2:$A$3001,DN$4,Formulas!$B$2:$B$3001,$A159))</f>
        <v>0</v>
      </c>
      <c r="DO159" s="21" t="n">
        <f aca="false">IF(OR($A159="",DO$4=""),0,COUNTIFS(Formulas!$A$2:$A$3001,DO$4,Formulas!$B$2:$B$3001,$A159))</f>
        <v>0</v>
      </c>
      <c r="DP159" s="21" t="n">
        <f aca="false">IF(OR($A159="",DP$4=""),0,COUNTIFS(Formulas!$A$2:$A$3001,DP$4,Formulas!$B$2:$B$3001,$A159))</f>
        <v>0</v>
      </c>
      <c r="DQ159" s="21" t="n">
        <f aca="false">IF(OR($A159="",DQ$4=""),0,COUNTIFS(Formulas!$A$2:$A$3001,DQ$4,Formulas!$B$2:$B$3001,$A159))</f>
        <v>0</v>
      </c>
      <c r="DR159" s="21" t="n">
        <f aca="false">IF(OR($A159="",DR$4=""),0,COUNTIFS(Formulas!$A$2:$A$3001,DR$4,Formulas!$B$2:$B$3001,$A159))</f>
        <v>0</v>
      </c>
      <c r="DS159" s="21" t="n">
        <f aca="false">IF(OR($A159="",DS$4=""),0,COUNTIFS(Formulas!$A$2:$A$3001,DS$4,Formulas!$B$2:$B$3001,$A159))</f>
        <v>0</v>
      </c>
      <c r="DT159" s="21" t="n">
        <f aca="false">IF(OR($A159="",DT$4=""),0,COUNTIFS(Formulas!$A$2:$A$3001,DT$4,Formulas!$B$2:$B$3001,$A159))</f>
        <v>0</v>
      </c>
      <c r="DU159" s="21" t="n">
        <f aca="false">IF(OR($A159="",DU$4=""),0,COUNTIFS(Formulas!$A$2:$A$3001,DU$4,Formulas!$B$2:$B$3001,$A159))</f>
        <v>0</v>
      </c>
      <c r="DV159" s="21" t="n">
        <f aca="false">IF(OR($A159="",DV$4=""),0,COUNTIFS(Formulas!$A$2:$A$3001,DV$4,Formulas!$B$2:$B$3001,$A159))</f>
        <v>0</v>
      </c>
      <c r="DW159" s="21" t="n">
        <f aca="false">IF(OR($A159="",DW$4=""),0,COUNTIFS(Formulas!$A$2:$A$3001,DW$4,Formulas!$B$2:$B$3001,$A159))</f>
        <v>0</v>
      </c>
      <c r="DX159" s="21" t="n">
        <f aca="false">IF(OR($A159="",DX$4=""),0,COUNTIFS(Formulas!$A$2:$A$3001,DX$4,Formulas!$B$2:$B$3001,$A159))</f>
        <v>0</v>
      </c>
      <c r="DY159" s="21" t="n">
        <f aca="false">IF(OR($A159="",DY$4=""),0,COUNTIFS(Formulas!$A$2:$A$3001,DY$4,Formulas!$B$2:$B$3001,$A159))</f>
        <v>0</v>
      </c>
      <c r="DZ159" s="21" t="n">
        <f aca="false">IF(OR($A159="",DZ$4=""),0,COUNTIFS(Formulas!$A$2:$A$3001,DZ$4,Formulas!$B$2:$B$3001,$A159))</f>
        <v>0</v>
      </c>
      <c r="EA159" s="21" t="n">
        <f aca="false">IF(OR($A159="",EA$4=""),0,COUNTIFS(Formulas!$A$2:$A$3001,EA$4,Formulas!$B$2:$B$3001,$A159))</f>
        <v>0</v>
      </c>
      <c r="EB159" s="21" t="n">
        <f aca="false">IF(OR($A159="",EB$4=""),0,COUNTIFS(Formulas!$A$2:$A$3001,EB$4,Formulas!$B$2:$B$3001,$A159))</f>
        <v>0</v>
      </c>
      <c r="EC159" s="21" t="n">
        <f aca="false">IF(OR($A159="",EC$4=""),0,COUNTIFS(Formulas!$A$2:$A$3001,EC$4,Formulas!$B$2:$B$3001,$A159))</f>
        <v>0</v>
      </c>
      <c r="ED159" s="21" t="n">
        <f aca="false">IF(OR($A159="",ED$4=""),0,COUNTIFS(Formulas!$A$2:$A$3001,ED$4,Formulas!$B$2:$B$3001,$A159))</f>
        <v>0</v>
      </c>
      <c r="EE159" s="21" t="n">
        <f aca="false">IF(OR($A159="",EE$4=""),0,COUNTIFS(Formulas!$A$2:$A$3001,EE$4,Formulas!$B$2:$B$3001,$A159))</f>
        <v>0</v>
      </c>
      <c r="EF159" s="21" t="n">
        <f aca="false">IF(OR($A159="",EF$4=""),0,COUNTIFS(Formulas!$A$2:$A$3001,EF$4,Formulas!$B$2:$B$3001,$A159))</f>
        <v>0</v>
      </c>
      <c r="EG159" s="21" t="n">
        <f aca="false">IF(OR($A159="",EG$4=""),0,COUNTIFS(Formulas!$A$2:$A$3001,EG$4,Formulas!$B$2:$B$3001,$A159))</f>
        <v>0</v>
      </c>
      <c r="EH159" s="21" t="n">
        <f aca="false">IF(OR($A159="",EH$4=""),0,COUNTIFS(Formulas!$A$2:$A$3001,EH$4,Formulas!$B$2:$B$3001,$A159))</f>
        <v>0</v>
      </c>
      <c r="EI159" s="21" t="n">
        <f aca="false">IF(OR($A159="",EI$4=""),0,COUNTIFS(Formulas!$A$2:$A$3001,EI$4,Formulas!$B$2:$B$3001,$A159))</f>
        <v>0</v>
      </c>
      <c r="EJ159" s="21" t="n">
        <f aca="false">IF(OR($A159="",EJ$4=""),0,COUNTIFS(Formulas!$A$2:$A$3001,EJ$4,Formulas!$B$2:$B$3001,$A159))</f>
        <v>0</v>
      </c>
      <c r="EK159" s="21" t="n">
        <f aca="false">IF(OR($A159="",EK$4=""),0,COUNTIFS(Formulas!$A$2:$A$3001,EK$4,Formulas!$B$2:$B$3001,$A159))</f>
        <v>0</v>
      </c>
      <c r="EL159" s="21" t="n">
        <f aca="false">IF(OR($A159="",EL$4=""),0,COUNTIFS(Formulas!$A$2:$A$3001,EL$4,Formulas!$B$2:$B$3001,$A159))</f>
        <v>0</v>
      </c>
      <c r="EM159" s="21" t="n">
        <f aca="false">IF(OR($A159="",EM$4=""),0,COUNTIFS(Formulas!$A$2:$A$3001,EM$4,Formulas!$B$2:$B$3001,$A159))</f>
        <v>0</v>
      </c>
      <c r="EN159" s="21" t="n">
        <f aca="false">IF(OR($A159="",EN$4=""),0,COUNTIFS(Formulas!$A$2:$A$3001,EN$4,Formulas!$B$2:$B$3001,$A159))</f>
        <v>0</v>
      </c>
      <c r="EO159" s="21" t="n">
        <f aca="false">IF(OR($A159="",EO$4=""),0,COUNTIFS(Formulas!$A$2:$A$3001,EO$4,Formulas!$B$2:$B$3001,$A159))</f>
        <v>0</v>
      </c>
      <c r="EP159" s="21" t="n">
        <f aca="false">IF(OR($A159="",EP$4=""),0,COUNTIFS(Formulas!$A$2:$A$3001,EP$4,Formulas!$B$2:$B$3001,$A159))</f>
        <v>0</v>
      </c>
      <c r="EQ159" s="21" t="n">
        <f aca="false">IF(OR($A159="",EQ$4=""),0,COUNTIFS(Formulas!$A$2:$A$3001,EQ$4,Formulas!$B$2:$B$3001,$A159))</f>
        <v>0</v>
      </c>
      <c r="ER159" s="21" t="n">
        <f aca="false">IF(OR($A159="",ER$4=""),0,COUNTIFS(Formulas!$A$2:$A$3001,ER$4,Formulas!$B$2:$B$3001,$A159))</f>
        <v>0</v>
      </c>
      <c r="ES159" s="21" t="n">
        <f aca="false">IF(OR($A159="",ES$4=""),0,COUNTIFS(Formulas!$A$2:$A$3001,ES$4,Formulas!$B$2:$B$3001,$A159))</f>
        <v>0</v>
      </c>
      <c r="ET159" s="21" t="n">
        <f aca="false">IF(OR($A159="",ET$4=""),0,COUNTIFS(Formulas!$A$2:$A$3001,ET$4,Formulas!$B$2:$B$3001,$A159))</f>
        <v>0</v>
      </c>
      <c r="EU159" s="21" t="n">
        <f aca="false">IF(OR($A159="",EU$4=""),0,COUNTIFS(Formulas!$A$2:$A$3001,EU$4,Formulas!$B$2:$B$3001,$A159))</f>
        <v>0</v>
      </c>
      <c r="EV159" s="21" t="n">
        <f aca="false">IF(OR($A159="",EV$4=""),0,COUNTIFS(Formulas!$A$2:$A$3001,EV$4,Formulas!$B$2:$B$3001,$A159))</f>
        <v>0</v>
      </c>
    </row>
    <row r="160" customFormat="false" ht="15" hidden="false" customHeight="false" outlineLevel="0" collapsed="false">
      <c r="A160" s="13" t="str">
        <f aca="false">IF(INDEX(Materials!$A$2:$A$301,156)="","",INDEX(Materials!$A$2:$A$301,156))</f>
        <v>HPMC K15M (15,000 cps CR)</v>
      </c>
      <c r="B160" s="19" t="n">
        <f aca="false">IF(A160="","",COUNTIF(C160:EV160,"&gt;0"))</f>
        <v>1</v>
      </c>
      <c r="C160" s="21" t="n">
        <f aca="false">IF(OR($A160="",C$4=""),0,COUNTIFS(Formulas!$A$2:$A$3001,C$4,Formulas!$B$2:$B$3001,$A160))</f>
        <v>0</v>
      </c>
      <c r="D160" s="21" t="n">
        <f aca="false">IF(OR($A160="",D$4=""),0,COUNTIFS(Formulas!$A$2:$A$3001,D$4,Formulas!$B$2:$B$3001,$A160))</f>
        <v>0</v>
      </c>
      <c r="E160" s="21" t="n">
        <f aca="false">IF(OR($A160="",E$4=""),0,COUNTIFS(Formulas!$A$2:$A$3001,E$4,Formulas!$B$2:$B$3001,$A160))</f>
        <v>0</v>
      </c>
      <c r="F160" s="21" t="n">
        <f aca="false">IF(OR($A160="",F$4=""),0,COUNTIFS(Formulas!$A$2:$A$3001,F$4,Formulas!$B$2:$B$3001,$A160))</f>
        <v>0</v>
      </c>
      <c r="G160" s="21" t="n">
        <f aca="false">IF(OR($A160="",G$4=""),0,COUNTIFS(Formulas!$A$2:$A$3001,G$4,Formulas!$B$2:$B$3001,$A160))</f>
        <v>0</v>
      </c>
      <c r="H160" s="21" t="n">
        <f aca="false">IF(OR($A160="",H$4=""),0,COUNTIFS(Formulas!$A$2:$A$3001,H$4,Formulas!$B$2:$B$3001,$A160))</f>
        <v>0</v>
      </c>
      <c r="I160" s="21" t="n">
        <f aca="false">IF(OR($A160="",I$4=""),0,COUNTIFS(Formulas!$A$2:$A$3001,I$4,Formulas!$B$2:$B$3001,$A160))</f>
        <v>0</v>
      </c>
      <c r="J160" s="21" t="n">
        <f aca="false">IF(OR($A160="",J$4=""),0,COUNTIFS(Formulas!$A$2:$A$3001,J$4,Formulas!$B$2:$B$3001,$A160))</f>
        <v>0</v>
      </c>
      <c r="K160" s="21" t="n">
        <f aca="false">IF(OR($A160="",K$4=""),0,COUNTIFS(Formulas!$A$2:$A$3001,K$4,Formulas!$B$2:$B$3001,$A160))</f>
        <v>0</v>
      </c>
      <c r="L160" s="21" t="n">
        <f aca="false">IF(OR($A160="",L$4=""),0,COUNTIFS(Formulas!$A$2:$A$3001,L$4,Formulas!$B$2:$B$3001,$A160))</f>
        <v>0</v>
      </c>
      <c r="M160" s="21" t="n">
        <f aca="false">IF(OR($A160="",M$4=""),0,COUNTIFS(Formulas!$A$2:$A$3001,M$4,Formulas!$B$2:$B$3001,$A160))</f>
        <v>0</v>
      </c>
      <c r="N160" s="21" t="n">
        <f aca="false">IF(OR($A160="",N$4=""),0,COUNTIFS(Formulas!$A$2:$A$3001,N$4,Formulas!$B$2:$B$3001,$A160))</f>
        <v>0</v>
      </c>
      <c r="O160" s="21" t="n">
        <f aca="false">IF(OR($A160="",O$4=""),0,COUNTIFS(Formulas!$A$2:$A$3001,O$4,Formulas!$B$2:$B$3001,$A160))</f>
        <v>0</v>
      </c>
      <c r="P160" s="21" t="n">
        <f aca="false">IF(OR($A160="",P$4=""),0,COUNTIFS(Formulas!$A$2:$A$3001,P$4,Formulas!$B$2:$B$3001,$A160))</f>
        <v>0</v>
      </c>
      <c r="Q160" s="21" t="n">
        <f aca="false">IF(OR($A160="",Q$4=""),0,COUNTIFS(Formulas!$A$2:$A$3001,Q$4,Formulas!$B$2:$B$3001,$A160))</f>
        <v>0</v>
      </c>
      <c r="R160" s="21" t="n">
        <f aca="false">IF(OR($A160="",R$4=""),0,COUNTIFS(Formulas!$A$2:$A$3001,R$4,Formulas!$B$2:$B$3001,$A160))</f>
        <v>0</v>
      </c>
      <c r="S160" s="21" t="n">
        <f aca="false">IF(OR($A160="",S$4=""),0,COUNTIFS(Formulas!$A$2:$A$3001,S$4,Formulas!$B$2:$B$3001,$A160))</f>
        <v>0</v>
      </c>
      <c r="T160" s="21" t="n">
        <f aca="false">IF(OR($A160="",T$4=""),0,COUNTIFS(Formulas!$A$2:$A$3001,T$4,Formulas!$B$2:$B$3001,$A160))</f>
        <v>0</v>
      </c>
      <c r="U160" s="21" t="n">
        <f aca="false">IF(OR($A160="",U$4=""),0,COUNTIFS(Formulas!$A$2:$A$3001,U$4,Formulas!$B$2:$B$3001,$A160))</f>
        <v>0</v>
      </c>
      <c r="V160" s="21" t="n">
        <f aca="false">IF(OR($A160="",V$4=""),0,COUNTIFS(Formulas!$A$2:$A$3001,V$4,Formulas!$B$2:$B$3001,$A160))</f>
        <v>0</v>
      </c>
      <c r="W160" s="21" t="n">
        <f aca="false">IF(OR($A160="",W$4=""),0,COUNTIFS(Formulas!$A$2:$A$3001,W$4,Formulas!$B$2:$B$3001,$A160))</f>
        <v>0</v>
      </c>
      <c r="X160" s="21" t="n">
        <f aca="false">IF(OR($A160="",X$4=""),0,COUNTIFS(Formulas!$A$2:$A$3001,X$4,Formulas!$B$2:$B$3001,$A160))</f>
        <v>0</v>
      </c>
      <c r="Y160" s="21" t="n">
        <f aca="false">IF(OR($A160="",Y$4=""),0,COUNTIFS(Formulas!$A$2:$A$3001,Y$4,Formulas!$B$2:$B$3001,$A160))</f>
        <v>0</v>
      </c>
      <c r="Z160" s="21" t="n">
        <f aca="false">IF(OR($A160="",Z$4=""),0,COUNTIFS(Formulas!$A$2:$A$3001,Z$4,Formulas!$B$2:$B$3001,$A160))</f>
        <v>0</v>
      </c>
      <c r="AA160" s="21" t="n">
        <f aca="false">IF(OR($A160="",AA$4=""),0,COUNTIFS(Formulas!$A$2:$A$3001,AA$4,Formulas!$B$2:$B$3001,$A160))</f>
        <v>0</v>
      </c>
      <c r="AB160" s="21" t="n">
        <f aca="false">IF(OR($A160="",AB$4=""),0,COUNTIFS(Formulas!$A$2:$A$3001,AB$4,Formulas!$B$2:$B$3001,$A160))</f>
        <v>0</v>
      </c>
      <c r="AC160" s="21" t="n">
        <f aca="false">IF(OR($A160="",AC$4=""),0,COUNTIFS(Formulas!$A$2:$A$3001,AC$4,Formulas!$B$2:$B$3001,$A160))</f>
        <v>1</v>
      </c>
      <c r="AD160" s="21" t="n">
        <f aca="false">IF(OR($A160="",AD$4=""),0,COUNTIFS(Formulas!$A$2:$A$3001,AD$4,Formulas!$B$2:$B$3001,$A160))</f>
        <v>0</v>
      </c>
      <c r="AE160" s="21" t="n">
        <f aca="false">IF(OR($A160="",AE$4=""),0,COUNTIFS(Formulas!$A$2:$A$3001,AE$4,Formulas!$B$2:$B$3001,$A160))</f>
        <v>0</v>
      </c>
      <c r="AF160" s="21" t="n">
        <f aca="false">IF(OR($A160="",AF$4=""),0,COUNTIFS(Formulas!$A$2:$A$3001,AF$4,Formulas!$B$2:$B$3001,$A160))</f>
        <v>0</v>
      </c>
      <c r="AG160" s="21" t="n">
        <f aca="false">IF(OR($A160="",AG$4=""),0,COUNTIFS(Formulas!$A$2:$A$3001,AG$4,Formulas!$B$2:$B$3001,$A160))</f>
        <v>0</v>
      </c>
      <c r="AH160" s="21" t="n">
        <f aca="false">IF(OR($A160="",AH$4=""),0,COUNTIFS(Formulas!$A$2:$A$3001,AH$4,Formulas!$B$2:$B$3001,$A160))</f>
        <v>0</v>
      </c>
      <c r="AI160" s="21" t="n">
        <f aca="false">IF(OR($A160="",AI$4=""),0,COUNTIFS(Formulas!$A$2:$A$3001,AI$4,Formulas!$B$2:$B$3001,$A160))</f>
        <v>0</v>
      </c>
      <c r="AJ160" s="21" t="n">
        <f aca="false">IF(OR($A160="",AJ$4=""),0,COUNTIFS(Formulas!$A$2:$A$3001,AJ$4,Formulas!$B$2:$B$3001,$A160))</f>
        <v>0</v>
      </c>
      <c r="AK160" s="21" t="n">
        <f aca="false">IF(OR($A160="",AK$4=""),0,COUNTIFS(Formulas!$A$2:$A$3001,AK$4,Formulas!$B$2:$B$3001,$A160))</f>
        <v>0</v>
      </c>
      <c r="AL160" s="21" t="n">
        <f aca="false">IF(OR($A160="",AL$4=""),0,COUNTIFS(Formulas!$A$2:$A$3001,AL$4,Formulas!$B$2:$B$3001,$A160))</f>
        <v>0</v>
      </c>
      <c r="AM160" s="21" t="n">
        <f aca="false">IF(OR($A160="",AM$4=""),0,COUNTIFS(Formulas!$A$2:$A$3001,AM$4,Formulas!$B$2:$B$3001,$A160))</f>
        <v>0</v>
      </c>
      <c r="AN160" s="21" t="n">
        <f aca="false">IF(OR($A160="",AN$4=""),0,COUNTIFS(Formulas!$A$2:$A$3001,AN$4,Formulas!$B$2:$B$3001,$A160))</f>
        <v>0</v>
      </c>
      <c r="AO160" s="21" t="n">
        <f aca="false">IF(OR($A160="",AO$4=""),0,COUNTIFS(Formulas!$A$2:$A$3001,AO$4,Formulas!$B$2:$B$3001,$A160))</f>
        <v>0</v>
      </c>
      <c r="AP160" s="21" t="n">
        <f aca="false">IF(OR($A160="",AP$4=""),0,COUNTIFS(Formulas!$A$2:$A$3001,AP$4,Formulas!$B$2:$B$3001,$A160))</f>
        <v>0</v>
      </c>
      <c r="AQ160" s="21" t="n">
        <f aca="false">IF(OR($A160="",AQ$4=""),0,COUNTIFS(Formulas!$A$2:$A$3001,AQ$4,Formulas!$B$2:$B$3001,$A160))</f>
        <v>0</v>
      </c>
      <c r="AR160" s="21" t="n">
        <f aca="false">IF(OR($A160="",AR$4=""),0,COUNTIFS(Formulas!$A$2:$A$3001,AR$4,Formulas!$B$2:$B$3001,$A160))</f>
        <v>0</v>
      </c>
      <c r="AS160" s="21" t="n">
        <f aca="false">IF(OR($A160="",AS$4=""),0,COUNTIFS(Formulas!$A$2:$A$3001,AS$4,Formulas!$B$2:$B$3001,$A160))</f>
        <v>0</v>
      </c>
      <c r="AT160" s="21" t="n">
        <f aca="false">IF(OR($A160="",AT$4=""),0,COUNTIFS(Formulas!$A$2:$A$3001,AT$4,Formulas!$B$2:$B$3001,$A160))</f>
        <v>0</v>
      </c>
      <c r="AU160" s="21" t="n">
        <f aca="false">IF(OR($A160="",AU$4=""),0,COUNTIFS(Formulas!$A$2:$A$3001,AU$4,Formulas!$B$2:$B$3001,$A160))</f>
        <v>0</v>
      </c>
      <c r="AV160" s="21" t="n">
        <f aca="false">IF(OR($A160="",AV$4=""),0,COUNTIFS(Formulas!$A$2:$A$3001,AV$4,Formulas!$B$2:$B$3001,$A160))</f>
        <v>0</v>
      </c>
      <c r="AW160" s="21" t="n">
        <f aca="false">IF(OR($A160="",AW$4=""),0,COUNTIFS(Formulas!$A$2:$A$3001,AW$4,Formulas!$B$2:$B$3001,$A160))</f>
        <v>0</v>
      </c>
      <c r="AX160" s="21" t="n">
        <f aca="false">IF(OR($A160="",AX$4=""),0,COUNTIFS(Formulas!$A$2:$A$3001,AX$4,Formulas!$B$2:$B$3001,$A160))</f>
        <v>0</v>
      </c>
      <c r="AY160" s="21" t="n">
        <f aca="false">IF(OR($A160="",AY$4=""),0,COUNTIFS(Formulas!$A$2:$A$3001,AY$4,Formulas!$B$2:$B$3001,$A160))</f>
        <v>0</v>
      </c>
      <c r="AZ160" s="21" t="n">
        <f aca="false">IF(OR($A160="",AZ$4=""),0,COUNTIFS(Formulas!$A$2:$A$3001,AZ$4,Formulas!$B$2:$B$3001,$A160))</f>
        <v>0</v>
      </c>
      <c r="BA160" s="21" t="n">
        <f aca="false">IF(OR($A160="",BA$4=""),0,COUNTIFS(Formulas!$A$2:$A$3001,BA$4,Formulas!$B$2:$B$3001,$A160))</f>
        <v>0</v>
      </c>
      <c r="BB160" s="21" t="n">
        <f aca="false">IF(OR($A160="",BB$4=""),0,COUNTIFS(Formulas!$A$2:$A$3001,BB$4,Formulas!$B$2:$B$3001,$A160))</f>
        <v>0</v>
      </c>
      <c r="BC160" s="21" t="n">
        <f aca="false">IF(OR($A160="",BC$4=""),0,COUNTIFS(Formulas!$A$2:$A$3001,BC$4,Formulas!$B$2:$B$3001,$A160))</f>
        <v>0</v>
      </c>
      <c r="BD160" s="21" t="n">
        <f aca="false">IF(OR($A160="",BD$4=""),0,COUNTIFS(Formulas!$A$2:$A$3001,BD$4,Formulas!$B$2:$B$3001,$A160))</f>
        <v>0</v>
      </c>
      <c r="BE160" s="21" t="n">
        <f aca="false">IF(OR($A160="",BE$4=""),0,COUNTIFS(Formulas!$A$2:$A$3001,BE$4,Formulas!$B$2:$B$3001,$A160))</f>
        <v>0</v>
      </c>
      <c r="BF160" s="21" t="n">
        <f aca="false">IF(OR($A160="",BF$4=""),0,COUNTIFS(Formulas!$A$2:$A$3001,BF$4,Formulas!$B$2:$B$3001,$A160))</f>
        <v>0</v>
      </c>
      <c r="BG160" s="21" t="n">
        <f aca="false">IF(OR($A160="",BG$4=""),0,COUNTIFS(Formulas!$A$2:$A$3001,BG$4,Formulas!$B$2:$B$3001,$A160))</f>
        <v>0</v>
      </c>
      <c r="BH160" s="21" t="n">
        <f aca="false">IF(OR($A160="",BH$4=""),0,COUNTIFS(Formulas!$A$2:$A$3001,BH$4,Formulas!$B$2:$B$3001,$A160))</f>
        <v>0</v>
      </c>
      <c r="BI160" s="21" t="n">
        <f aca="false">IF(OR($A160="",BI$4=""),0,COUNTIFS(Formulas!$A$2:$A$3001,BI$4,Formulas!$B$2:$B$3001,$A160))</f>
        <v>0</v>
      </c>
      <c r="BJ160" s="21" t="n">
        <f aca="false">IF(OR($A160="",BJ$4=""),0,COUNTIFS(Formulas!$A$2:$A$3001,BJ$4,Formulas!$B$2:$B$3001,$A160))</f>
        <v>0</v>
      </c>
      <c r="BK160" s="21" t="n">
        <f aca="false">IF(OR($A160="",BK$4=""),0,COUNTIFS(Formulas!$A$2:$A$3001,BK$4,Formulas!$B$2:$B$3001,$A160))</f>
        <v>0</v>
      </c>
      <c r="BL160" s="21" t="n">
        <f aca="false">IF(OR($A160="",BL$4=""),0,COUNTIFS(Formulas!$A$2:$A$3001,BL$4,Formulas!$B$2:$B$3001,$A160))</f>
        <v>0</v>
      </c>
      <c r="BM160" s="21" t="n">
        <f aca="false">IF(OR($A160="",BM$4=""),0,COUNTIFS(Formulas!$A$2:$A$3001,BM$4,Formulas!$B$2:$B$3001,$A160))</f>
        <v>0</v>
      </c>
      <c r="BN160" s="21" t="n">
        <f aca="false">IF(OR($A160="",BN$4=""),0,COUNTIFS(Formulas!$A$2:$A$3001,BN$4,Formulas!$B$2:$B$3001,$A160))</f>
        <v>0</v>
      </c>
      <c r="BO160" s="21" t="n">
        <f aca="false">IF(OR($A160="",BO$4=""),0,COUNTIFS(Formulas!$A$2:$A$3001,BO$4,Formulas!$B$2:$B$3001,$A160))</f>
        <v>0</v>
      </c>
      <c r="BP160" s="21" t="n">
        <f aca="false">IF(OR($A160="",BP$4=""),0,COUNTIFS(Formulas!$A$2:$A$3001,BP$4,Formulas!$B$2:$B$3001,$A160))</f>
        <v>0</v>
      </c>
      <c r="BQ160" s="21" t="n">
        <f aca="false">IF(OR($A160="",BQ$4=""),0,COUNTIFS(Formulas!$A$2:$A$3001,BQ$4,Formulas!$B$2:$B$3001,$A160))</f>
        <v>0</v>
      </c>
      <c r="BR160" s="21" t="n">
        <f aca="false">IF(OR($A160="",BR$4=""),0,COUNTIFS(Formulas!$A$2:$A$3001,BR$4,Formulas!$B$2:$B$3001,$A160))</f>
        <v>0</v>
      </c>
      <c r="BS160" s="21" t="n">
        <f aca="false">IF(OR($A160="",BS$4=""),0,COUNTIFS(Formulas!$A$2:$A$3001,BS$4,Formulas!$B$2:$B$3001,$A160))</f>
        <v>0</v>
      </c>
      <c r="BT160" s="21" t="n">
        <f aca="false">IF(OR($A160="",BT$4=""),0,COUNTIFS(Formulas!$A$2:$A$3001,BT$4,Formulas!$B$2:$B$3001,$A160))</f>
        <v>0</v>
      </c>
      <c r="BU160" s="21" t="n">
        <f aca="false">IF(OR($A160="",BU$4=""),0,COUNTIFS(Formulas!$A$2:$A$3001,BU$4,Formulas!$B$2:$B$3001,$A160))</f>
        <v>0</v>
      </c>
      <c r="BV160" s="21" t="n">
        <f aca="false">IF(OR($A160="",BV$4=""),0,COUNTIFS(Formulas!$A$2:$A$3001,BV$4,Formulas!$B$2:$B$3001,$A160))</f>
        <v>0</v>
      </c>
      <c r="BW160" s="21" t="n">
        <f aca="false">IF(OR($A160="",BW$4=""),0,COUNTIFS(Formulas!$A$2:$A$3001,BW$4,Formulas!$B$2:$B$3001,$A160))</f>
        <v>0</v>
      </c>
      <c r="BX160" s="21" t="n">
        <f aca="false">IF(OR($A160="",BX$4=""),0,COUNTIFS(Formulas!$A$2:$A$3001,BX$4,Formulas!$B$2:$B$3001,$A160))</f>
        <v>0</v>
      </c>
      <c r="BY160" s="21" t="n">
        <f aca="false">IF(OR($A160="",BY$4=""),0,COUNTIFS(Formulas!$A$2:$A$3001,BY$4,Formulas!$B$2:$B$3001,$A160))</f>
        <v>0</v>
      </c>
      <c r="BZ160" s="21" t="n">
        <f aca="false">IF(OR($A160="",BZ$4=""),0,COUNTIFS(Formulas!$A$2:$A$3001,BZ$4,Formulas!$B$2:$B$3001,$A160))</f>
        <v>0</v>
      </c>
      <c r="CA160" s="21" t="n">
        <f aca="false">IF(OR($A160="",CA$4=""),0,COUNTIFS(Formulas!$A$2:$A$3001,CA$4,Formulas!$B$2:$B$3001,$A160))</f>
        <v>0</v>
      </c>
      <c r="CB160" s="21" t="n">
        <f aca="false">IF(OR($A160="",CB$4=""),0,COUNTIFS(Formulas!$A$2:$A$3001,CB$4,Formulas!$B$2:$B$3001,$A160))</f>
        <v>0</v>
      </c>
      <c r="CC160" s="21" t="n">
        <f aca="false">IF(OR($A160="",CC$4=""),0,COUNTIFS(Formulas!$A$2:$A$3001,CC$4,Formulas!$B$2:$B$3001,$A160))</f>
        <v>0</v>
      </c>
      <c r="CD160" s="21" t="n">
        <f aca="false">IF(OR($A160="",CD$4=""),0,COUNTIFS(Formulas!$A$2:$A$3001,CD$4,Formulas!$B$2:$B$3001,$A160))</f>
        <v>0</v>
      </c>
      <c r="CE160" s="21" t="n">
        <f aca="false">IF(OR($A160="",CE$4=""),0,COUNTIFS(Formulas!$A$2:$A$3001,CE$4,Formulas!$B$2:$B$3001,$A160))</f>
        <v>0</v>
      </c>
      <c r="CF160" s="21" t="n">
        <f aca="false">IF(OR($A160="",CF$4=""),0,COUNTIFS(Formulas!$A$2:$A$3001,CF$4,Formulas!$B$2:$B$3001,$A160))</f>
        <v>0</v>
      </c>
      <c r="CG160" s="21" t="n">
        <f aca="false">IF(OR($A160="",CG$4=""),0,COUNTIFS(Formulas!$A$2:$A$3001,CG$4,Formulas!$B$2:$B$3001,$A160))</f>
        <v>0</v>
      </c>
      <c r="CH160" s="21" t="n">
        <f aca="false">IF(OR($A160="",CH$4=""),0,COUNTIFS(Formulas!$A$2:$A$3001,CH$4,Formulas!$B$2:$B$3001,$A160))</f>
        <v>0</v>
      </c>
      <c r="CI160" s="21" t="n">
        <f aca="false">IF(OR($A160="",CI$4=""),0,COUNTIFS(Formulas!$A$2:$A$3001,CI$4,Formulas!$B$2:$B$3001,$A160))</f>
        <v>0</v>
      </c>
      <c r="CJ160" s="21" t="n">
        <f aca="false">IF(OR($A160="",CJ$4=""),0,COUNTIFS(Formulas!$A$2:$A$3001,CJ$4,Formulas!$B$2:$B$3001,$A160))</f>
        <v>0</v>
      </c>
      <c r="CK160" s="21" t="n">
        <f aca="false">IF(OR($A160="",CK$4=""),0,COUNTIFS(Formulas!$A$2:$A$3001,CK$4,Formulas!$B$2:$B$3001,$A160))</f>
        <v>0</v>
      </c>
      <c r="CL160" s="21" t="n">
        <f aca="false">IF(OR($A160="",CL$4=""),0,COUNTIFS(Formulas!$A$2:$A$3001,CL$4,Formulas!$B$2:$B$3001,$A160))</f>
        <v>0</v>
      </c>
      <c r="CM160" s="21" t="n">
        <f aca="false">IF(OR($A160="",CM$4=""),0,COUNTIFS(Formulas!$A$2:$A$3001,CM$4,Formulas!$B$2:$B$3001,$A160))</f>
        <v>0</v>
      </c>
      <c r="CN160" s="21" t="n">
        <f aca="false">IF(OR($A160="",CN$4=""),0,COUNTIFS(Formulas!$A$2:$A$3001,CN$4,Formulas!$B$2:$B$3001,$A160))</f>
        <v>0</v>
      </c>
      <c r="CO160" s="21" t="n">
        <f aca="false">IF(OR($A160="",CO$4=""),0,COUNTIFS(Formulas!$A$2:$A$3001,CO$4,Formulas!$B$2:$B$3001,$A160))</f>
        <v>0</v>
      </c>
      <c r="CP160" s="21" t="n">
        <f aca="false">IF(OR($A160="",CP$4=""),0,COUNTIFS(Formulas!$A$2:$A$3001,CP$4,Formulas!$B$2:$B$3001,$A160))</f>
        <v>0</v>
      </c>
      <c r="CQ160" s="21" t="n">
        <f aca="false">IF(OR($A160="",CQ$4=""),0,COUNTIFS(Formulas!$A$2:$A$3001,CQ$4,Formulas!$B$2:$B$3001,$A160))</f>
        <v>0</v>
      </c>
      <c r="CR160" s="21" t="n">
        <f aca="false">IF(OR($A160="",CR$4=""),0,COUNTIFS(Formulas!$A$2:$A$3001,CR$4,Formulas!$B$2:$B$3001,$A160))</f>
        <v>0</v>
      </c>
      <c r="CS160" s="21" t="n">
        <f aca="false">IF(OR($A160="",CS$4=""),0,COUNTIFS(Formulas!$A$2:$A$3001,CS$4,Formulas!$B$2:$B$3001,$A160))</f>
        <v>0</v>
      </c>
      <c r="CT160" s="21" t="n">
        <f aca="false">IF(OR($A160="",CT$4=""),0,COUNTIFS(Formulas!$A$2:$A$3001,CT$4,Formulas!$B$2:$B$3001,$A160))</f>
        <v>0</v>
      </c>
      <c r="CU160" s="21" t="n">
        <f aca="false">IF(OR($A160="",CU$4=""),0,COUNTIFS(Formulas!$A$2:$A$3001,CU$4,Formulas!$B$2:$B$3001,$A160))</f>
        <v>0</v>
      </c>
      <c r="CV160" s="21" t="n">
        <f aca="false">IF(OR($A160="",CV$4=""),0,COUNTIFS(Formulas!$A$2:$A$3001,CV$4,Formulas!$B$2:$B$3001,$A160))</f>
        <v>0</v>
      </c>
      <c r="CW160" s="21" t="n">
        <f aca="false">IF(OR($A160="",CW$4=""),0,COUNTIFS(Formulas!$A$2:$A$3001,CW$4,Formulas!$B$2:$B$3001,$A160))</f>
        <v>0</v>
      </c>
      <c r="CX160" s="21" t="n">
        <f aca="false">IF(OR($A160="",CX$4=""),0,COUNTIFS(Formulas!$A$2:$A$3001,CX$4,Formulas!$B$2:$B$3001,$A160))</f>
        <v>0</v>
      </c>
      <c r="CY160" s="21" t="n">
        <f aca="false">IF(OR($A160="",CY$4=""),0,COUNTIFS(Formulas!$A$2:$A$3001,CY$4,Formulas!$B$2:$B$3001,$A160))</f>
        <v>0</v>
      </c>
      <c r="CZ160" s="21" t="n">
        <f aca="false">IF(OR($A160="",CZ$4=""),0,COUNTIFS(Formulas!$A$2:$A$3001,CZ$4,Formulas!$B$2:$B$3001,$A160))</f>
        <v>0</v>
      </c>
      <c r="DA160" s="21" t="n">
        <f aca="false">IF(OR($A160="",DA$4=""),0,COUNTIFS(Formulas!$A$2:$A$3001,DA$4,Formulas!$B$2:$B$3001,$A160))</f>
        <v>0</v>
      </c>
      <c r="DB160" s="21" t="n">
        <f aca="false">IF(OR($A160="",DB$4=""),0,COUNTIFS(Formulas!$A$2:$A$3001,DB$4,Formulas!$B$2:$B$3001,$A160))</f>
        <v>0</v>
      </c>
      <c r="DC160" s="21" t="n">
        <f aca="false">IF(OR($A160="",DC$4=""),0,COUNTIFS(Formulas!$A$2:$A$3001,DC$4,Formulas!$B$2:$B$3001,$A160))</f>
        <v>0</v>
      </c>
      <c r="DD160" s="21" t="n">
        <f aca="false">IF(OR($A160="",DD$4=""),0,COUNTIFS(Formulas!$A$2:$A$3001,DD$4,Formulas!$B$2:$B$3001,$A160))</f>
        <v>0</v>
      </c>
      <c r="DE160" s="21" t="n">
        <f aca="false">IF(OR($A160="",DE$4=""),0,COUNTIFS(Formulas!$A$2:$A$3001,DE$4,Formulas!$B$2:$B$3001,$A160))</f>
        <v>0</v>
      </c>
      <c r="DF160" s="21" t="n">
        <f aca="false">IF(OR($A160="",DF$4=""),0,COUNTIFS(Formulas!$A$2:$A$3001,DF$4,Formulas!$B$2:$B$3001,$A160))</f>
        <v>0</v>
      </c>
      <c r="DG160" s="21" t="n">
        <f aca="false">IF(OR($A160="",DG$4=""),0,COUNTIFS(Formulas!$A$2:$A$3001,DG$4,Formulas!$B$2:$B$3001,$A160))</f>
        <v>0</v>
      </c>
      <c r="DH160" s="21" t="n">
        <f aca="false">IF(OR($A160="",DH$4=""),0,COUNTIFS(Formulas!$A$2:$A$3001,DH$4,Formulas!$B$2:$B$3001,$A160))</f>
        <v>0</v>
      </c>
      <c r="DI160" s="21" t="n">
        <f aca="false">IF(OR($A160="",DI$4=""),0,COUNTIFS(Formulas!$A$2:$A$3001,DI$4,Formulas!$B$2:$B$3001,$A160))</f>
        <v>0</v>
      </c>
      <c r="DJ160" s="21" t="n">
        <f aca="false">IF(OR($A160="",DJ$4=""),0,COUNTIFS(Formulas!$A$2:$A$3001,DJ$4,Formulas!$B$2:$B$3001,$A160))</f>
        <v>0</v>
      </c>
      <c r="DK160" s="21" t="n">
        <f aca="false">IF(OR($A160="",DK$4=""),0,COUNTIFS(Formulas!$A$2:$A$3001,DK$4,Formulas!$B$2:$B$3001,$A160))</f>
        <v>0</v>
      </c>
      <c r="DL160" s="21" t="n">
        <f aca="false">IF(OR($A160="",DL$4=""),0,COUNTIFS(Formulas!$A$2:$A$3001,DL$4,Formulas!$B$2:$B$3001,$A160))</f>
        <v>0</v>
      </c>
      <c r="DM160" s="21" t="n">
        <f aca="false">IF(OR($A160="",DM$4=""),0,COUNTIFS(Formulas!$A$2:$A$3001,DM$4,Formulas!$B$2:$B$3001,$A160))</f>
        <v>0</v>
      </c>
      <c r="DN160" s="21" t="n">
        <f aca="false">IF(OR($A160="",DN$4=""),0,COUNTIFS(Formulas!$A$2:$A$3001,DN$4,Formulas!$B$2:$B$3001,$A160))</f>
        <v>0</v>
      </c>
      <c r="DO160" s="21" t="n">
        <f aca="false">IF(OR($A160="",DO$4=""),0,COUNTIFS(Formulas!$A$2:$A$3001,DO$4,Formulas!$B$2:$B$3001,$A160))</f>
        <v>0</v>
      </c>
      <c r="DP160" s="21" t="n">
        <f aca="false">IF(OR($A160="",DP$4=""),0,COUNTIFS(Formulas!$A$2:$A$3001,DP$4,Formulas!$B$2:$B$3001,$A160))</f>
        <v>0</v>
      </c>
      <c r="DQ160" s="21" t="n">
        <f aca="false">IF(OR($A160="",DQ$4=""),0,COUNTIFS(Formulas!$A$2:$A$3001,DQ$4,Formulas!$B$2:$B$3001,$A160))</f>
        <v>0</v>
      </c>
      <c r="DR160" s="21" t="n">
        <f aca="false">IF(OR($A160="",DR$4=""),0,COUNTIFS(Formulas!$A$2:$A$3001,DR$4,Formulas!$B$2:$B$3001,$A160))</f>
        <v>0</v>
      </c>
      <c r="DS160" s="21" t="n">
        <f aca="false">IF(OR($A160="",DS$4=""),0,COUNTIFS(Formulas!$A$2:$A$3001,DS$4,Formulas!$B$2:$B$3001,$A160))</f>
        <v>0</v>
      </c>
      <c r="DT160" s="21" t="n">
        <f aca="false">IF(OR($A160="",DT$4=""),0,COUNTIFS(Formulas!$A$2:$A$3001,DT$4,Formulas!$B$2:$B$3001,$A160))</f>
        <v>0</v>
      </c>
      <c r="DU160" s="21" t="n">
        <f aca="false">IF(OR($A160="",DU$4=""),0,COUNTIFS(Formulas!$A$2:$A$3001,DU$4,Formulas!$B$2:$B$3001,$A160))</f>
        <v>0</v>
      </c>
      <c r="DV160" s="21" t="n">
        <f aca="false">IF(OR($A160="",DV$4=""),0,COUNTIFS(Formulas!$A$2:$A$3001,DV$4,Formulas!$B$2:$B$3001,$A160))</f>
        <v>0</v>
      </c>
      <c r="DW160" s="21" t="n">
        <f aca="false">IF(OR($A160="",DW$4=""),0,COUNTIFS(Formulas!$A$2:$A$3001,DW$4,Formulas!$B$2:$B$3001,$A160))</f>
        <v>0</v>
      </c>
      <c r="DX160" s="21" t="n">
        <f aca="false">IF(OR($A160="",DX$4=""),0,COUNTIFS(Formulas!$A$2:$A$3001,DX$4,Formulas!$B$2:$B$3001,$A160))</f>
        <v>0</v>
      </c>
      <c r="DY160" s="21" t="n">
        <f aca="false">IF(OR($A160="",DY$4=""),0,COUNTIFS(Formulas!$A$2:$A$3001,DY$4,Formulas!$B$2:$B$3001,$A160))</f>
        <v>0</v>
      </c>
      <c r="DZ160" s="21" t="n">
        <f aca="false">IF(OR($A160="",DZ$4=""),0,COUNTIFS(Formulas!$A$2:$A$3001,DZ$4,Formulas!$B$2:$B$3001,$A160))</f>
        <v>0</v>
      </c>
      <c r="EA160" s="21" t="n">
        <f aca="false">IF(OR($A160="",EA$4=""),0,COUNTIFS(Formulas!$A$2:$A$3001,EA$4,Formulas!$B$2:$B$3001,$A160))</f>
        <v>0</v>
      </c>
      <c r="EB160" s="21" t="n">
        <f aca="false">IF(OR($A160="",EB$4=""),0,COUNTIFS(Formulas!$A$2:$A$3001,EB$4,Formulas!$B$2:$B$3001,$A160))</f>
        <v>0</v>
      </c>
      <c r="EC160" s="21" t="n">
        <f aca="false">IF(OR($A160="",EC$4=""),0,COUNTIFS(Formulas!$A$2:$A$3001,EC$4,Formulas!$B$2:$B$3001,$A160))</f>
        <v>0</v>
      </c>
      <c r="ED160" s="21" t="n">
        <f aca="false">IF(OR($A160="",ED$4=""),0,COUNTIFS(Formulas!$A$2:$A$3001,ED$4,Formulas!$B$2:$B$3001,$A160))</f>
        <v>0</v>
      </c>
      <c r="EE160" s="21" t="n">
        <f aca="false">IF(OR($A160="",EE$4=""),0,COUNTIFS(Formulas!$A$2:$A$3001,EE$4,Formulas!$B$2:$B$3001,$A160))</f>
        <v>0</v>
      </c>
      <c r="EF160" s="21" t="n">
        <f aca="false">IF(OR($A160="",EF$4=""),0,COUNTIFS(Formulas!$A$2:$A$3001,EF$4,Formulas!$B$2:$B$3001,$A160))</f>
        <v>0</v>
      </c>
      <c r="EG160" s="21" t="n">
        <f aca="false">IF(OR($A160="",EG$4=""),0,COUNTIFS(Formulas!$A$2:$A$3001,EG$4,Formulas!$B$2:$B$3001,$A160))</f>
        <v>0</v>
      </c>
      <c r="EH160" s="21" t="n">
        <f aca="false">IF(OR($A160="",EH$4=""),0,COUNTIFS(Formulas!$A$2:$A$3001,EH$4,Formulas!$B$2:$B$3001,$A160))</f>
        <v>0</v>
      </c>
      <c r="EI160" s="21" t="n">
        <f aca="false">IF(OR($A160="",EI$4=""),0,COUNTIFS(Formulas!$A$2:$A$3001,EI$4,Formulas!$B$2:$B$3001,$A160))</f>
        <v>0</v>
      </c>
      <c r="EJ160" s="21" t="n">
        <f aca="false">IF(OR($A160="",EJ$4=""),0,COUNTIFS(Formulas!$A$2:$A$3001,EJ$4,Formulas!$B$2:$B$3001,$A160))</f>
        <v>0</v>
      </c>
      <c r="EK160" s="21" t="n">
        <f aca="false">IF(OR($A160="",EK$4=""),0,COUNTIFS(Formulas!$A$2:$A$3001,EK$4,Formulas!$B$2:$B$3001,$A160))</f>
        <v>0</v>
      </c>
      <c r="EL160" s="21" t="n">
        <f aca="false">IF(OR($A160="",EL$4=""),0,COUNTIFS(Formulas!$A$2:$A$3001,EL$4,Formulas!$B$2:$B$3001,$A160))</f>
        <v>0</v>
      </c>
      <c r="EM160" s="21" t="n">
        <f aca="false">IF(OR($A160="",EM$4=""),0,COUNTIFS(Formulas!$A$2:$A$3001,EM$4,Formulas!$B$2:$B$3001,$A160))</f>
        <v>0</v>
      </c>
      <c r="EN160" s="21" t="n">
        <f aca="false">IF(OR($A160="",EN$4=""),0,COUNTIFS(Formulas!$A$2:$A$3001,EN$4,Formulas!$B$2:$B$3001,$A160))</f>
        <v>0</v>
      </c>
      <c r="EO160" s="21" t="n">
        <f aca="false">IF(OR($A160="",EO$4=""),0,COUNTIFS(Formulas!$A$2:$A$3001,EO$4,Formulas!$B$2:$B$3001,$A160))</f>
        <v>0</v>
      </c>
      <c r="EP160" s="21" t="n">
        <f aca="false">IF(OR($A160="",EP$4=""),0,COUNTIFS(Formulas!$A$2:$A$3001,EP$4,Formulas!$B$2:$B$3001,$A160))</f>
        <v>0</v>
      </c>
      <c r="EQ160" s="21" t="n">
        <f aca="false">IF(OR($A160="",EQ$4=""),0,COUNTIFS(Formulas!$A$2:$A$3001,EQ$4,Formulas!$B$2:$B$3001,$A160))</f>
        <v>0</v>
      </c>
      <c r="ER160" s="21" t="n">
        <f aca="false">IF(OR($A160="",ER$4=""),0,COUNTIFS(Formulas!$A$2:$A$3001,ER$4,Formulas!$B$2:$B$3001,$A160))</f>
        <v>0</v>
      </c>
      <c r="ES160" s="21" t="n">
        <f aca="false">IF(OR($A160="",ES$4=""),0,COUNTIFS(Formulas!$A$2:$A$3001,ES$4,Formulas!$B$2:$B$3001,$A160))</f>
        <v>0</v>
      </c>
      <c r="ET160" s="21" t="n">
        <f aca="false">IF(OR($A160="",ET$4=""),0,COUNTIFS(Formulas!$A$2:$A$3001,ET$4,Formulas!$B$2:$B$3001,$A160))</f>
        <v>0</v>
      </c>
      <c r="EU160" s="21" t="n">
        <f aca="false">IF(OR($A160="",EU$4=""),0,COUNTIFS(Formulas!$A$2:$A$3001,EU$4,Formulas!$B$2:$B$3001,$A160))</f>
        <v>0</v>
      </c>
      <c r="EV160" s="21" t="n">
        <f aca="false">IF(OR($A160="",EV$4=""),0,COUNTIFS(Formulas!$A$2:$A$3001,EV$4,Formulas!$B$2:$B$3001,$A160))</f>
        <v>0</v>
      </c>
    </row>
    <row r="161" customFormat="false" ht="15" hidden="false" customHeight="false" outlineLevel="0" collapsed="false">
      <c r="A161" s="13" t="str">
        <f aca="false">IF(INDEX(Materials!$A$2:$A$301,157)="","",INDEX(Materials!$A$2:$A$301,157))</f>
        <v>HPMC K4M</v>
      </c>
      <c r="B161" s="19" t="n">
        <f aca="false">IF(A161="","",COUNTIF(C161:EV161,"&gt;0"))</f>
        <v>4</v>
      </c>
      <c r="C161" s="21" t="n">
        <f aca="false">IF(OR($A161="",C$4=""),0,COUNTIFS(Formulas!$A$2:$A$3001,C$4,Formulas!$B$2:$B$3001,$A161))</f>
        <v>0</v>
      </c>
      <c r="D161" s="21" t="n">
        <f aca="false">IF(OR($A161="",D$4=""),0,COUNTIFS(Formulas!$A$2:$A$3001,D$4,Formulas!$B$2:$B$3001,$A161))</f>
        <v>0</v>
      </c>
      <c r="E161" s="21" t="n">
        <f aca="false">IF(OR($A161="",E$4=""),0,COUNTIFS(Formulas!$A$2:$A$3001,E$4,Formulas!$B$2:$B$3001,$A161))</f>
        <v>0</v>
      </c>
      <c r="F161" s="21" t="n">
        <f aca="false">IF(OR($A161="",F$4=""),0,COUNTIFS(Formulas!$A$2:$A$3001,F$4,Formulas!$B$2:$B$3001,$A161))</f>
        <v>0</v>
      </c>
      <c r="G161" s="21" t="n">
        <f aca="false">IF(OR($A161="",G$4=""),0,COUNTIFS(Formulas!$A$2:$A$3001,G$4,Formulas!$B$2:$B$3001,$A161))</f>
        <v>0</v>
      </c>
      <c r="H161" s="21" t="n">
        <f aca="false">IF(OR($A161="",H$4=""),0,COUNTIFS(Formulas!$A$2:$A$3001,H$4,Formulas!$B$2:$B$3001,$A161))</f>
        <v>0</v>
      </c>
      <c r="I161" s="21" t="n">
        <f aca="false">IF(OR($A161="",I$4=""),0,COUNTIFS(Formulas!$A$2:$A$3001,I$4,Formulas!$B$2:$B$3001,$A161))</f>
        <v>0</v>
      </c>
      <c r="J161" s="21" t="n">
        <f aca="false">IF(OR($A161="",J$4=""),0,COUNTIFS(Formulas!$A$2:$A$3001,J$4,Formulas!$B$2:$B$3001,$A161))</f>
        <v>0</v>
      </c>
      <c r="K161" s="21" t="n">
        <f aca="false">IF(OR($A161="",K$4=""),0,COUNTIFS(Formulas!$A$2:$A$3001,K$4,Formulas!$B$2:$B$3001,$A161))</f>
        <v>0</v>
      </c>
      <c r="L161" s="21" t="n">
        <f aca="false">IF(OR($A161="",L$4=""),0,COUNTIFS(Formulas!$A$2:$A$3001,L$4,Formulas!$B$2:$B$3001,$A161))</f>
        <v>0</v>
      </c>
      <c r="M161" s="21" t="n">
        <f aca="false">IF(OR($A161="",M$4=""),0,COUNTIFS(Formulas!$A$2:$A$3001,M$4,Formulas!$B$2:$B$3001,$A161))</f>
        <v>0</v>
      </c>
      <c r="N161" s="21" t="n">
        <f aca="false">IF(OR($A161="",N$4=""),0,COUNTIFS(Formulas!$A$2:$A$3001,N$4,Formulas!$B$2:$B$3001,$A161))</f>
        <v>0</v>
      </c>
      <c r="O161" s="21" t="n">
        <f aca="false">IF(OR($A161="",O$4=""),0,COUNTIFS(Formulas!$A$2:$A$3001,O$4,Formulas!$B$2:$B$3001,$A161))</f>
        <v>0</v>
      </c>
      <c r="P161" s="21" t="n">
        <f aca="false">IF(OR($A161="",P$4=""),0,COUNTIFS(Formulas!$A$2:$A$3001,P$4,Formulas!$B$2:$B$3001,$A161))</f>
        <v>0</v>
      </c>
      <c r="Q161" s="21" t="n">
        <f aca="false">IF(OR($A161="",Q$4=""),0,COUNTIFS(Formulas!$A$2:$A$3001,Q$4,Formulas!$B$2:$B$3001,$A161))</f>
        <v>0</v>
      </c>
      <c r="R161" s="21" t="n">
        <f aca="false">IF(OR($A161="",R$4=""),0,COUNTIFS(Formulas!$A$2:$A$3001,R$4,Formulas!$B$2:$B$3001,$A161))</f>
        <v>0</v>
      </c>
      <c r="S161" s="21" t="n">
        <f aca="false">IF(OR($A161="",S$4=""),0,COUNTIFS(Formulas!$A$2:$A$3001,S$4,Formulas!$B$2:$B$3001,$A161))</f>
        <v>0</v>
      </c>
      <c r="T161" s="21" t="n">
        <f aca="false">IF(OR($A161="",T$4=""),0,COUNTIFS(Formulas!$A$2:$A$3001,T$4,Formulas!$B$2:$B$3001,$A161))</f>
        <v>0</v>
      </c>
      <c r="U161" s="21" t="n">
        <f aca="false">IF(OR($A161="",U$4=""),0,COUNTIFS(Formulas!$A$2:$A$3001,U$4,Formulas!$B$2:$B$3001,$A161))</f>
        <v>0</v>
      </c>
      <c r="V161" s="21" t="n">
        <f aca="false">IF(OR($A161="",V$4=""),0,COUNTIFS(Formulas!$A$2:$A$3001,V$4,Formulas!$B$2:$B$3001,$A161))</f>
        <v>0</v>
      </c>
      <c r="W161" s="21" t="n">
        <f aca="false">IF(OR($A161="",W$4=""),0,COUNTIFS(Formulas!$A$2:$A$3001,W$4,Formulas!$B$2:$B$3001,$A161))</f>
        <v>0</v>
      </c>
      <c r="X161" s="21" t="n">
        <f aca="false">IF(OR($A161="",X$4=""),0,COUNTIFS(Formulas!$A$2:$A$3001,X$4,Formulas!$B$2:$B$3001,$A161))</f>
        <v>0</v>
      </c>
      <c r="Y161" s="21" t="n">
        <f aca="false">IF(OR($A161="",Y$4=""),0,COUNTIFS(Formulas!$A$2:$A$3001,Y$4,Formulas!$B$2:$B$3001,$A161))</f>
        <v>0</v>
      </c>
      <c r="Z161" s="21" t="n">
        <f aca="false">IF(OR($A161="",Z$4=""),0,COUNTIFS(Formulas!$A$2:$A$3001,Z$4,Formulas!$B$2:$B$3001,$A161))</f>
        <v>0</v>
      </c>
      <c r="AA161" s="21" t="n">
        <f aca="false">IF(OR($A161="",AA$4=""),0,COUNTIFS(Formulas!$A$2:$A$3001,AA$4,Formulas!$B$2:$B$3001,$A161))</f>
        <v>0</v>
      </c>
      <c r="AB161" s="21" t="n">
        <f aca="false">IF(OR($A161="",AB$4=""),0,COUNTIFS(Formulas!$A$2:$A$3001,AB$4,Formulas!$B$2:$B$3001,$A161))</f>
        <v>0</v>
      </c>
      <c r="AC161" s="21" t="n">
        <f aca="false">IF(OR($A161="",AC$4=""),0,COUNTIFS(Formulas!$A$2:$A$3001,AC$4,Formulas!$B$2:$B$3001,$A161))</f>
        <v>0</v>
      </c>
      <c r="AD161" s="21" t="n">
        <f aca="false">IF(OR($A161="",AD$4=""),0,COUNTIFS(Formulas!$A$2:$A$3001,AD$4,Formulas!$B$2:$B$3001,$A161))</f>
        <v>0</v>
      </c>
      <c r="AE161" s="21" t="n">
        <f aca="false">IF(OR($A161="",AE$4=""),0,COUNTIFS(Formulas!$A$2:$A$3001,AE$4,Formulas!$B$2:$B$3001,$A161))</f>
        <v>0</v>
      </c>
      <c r="AF161" s="21" t="n">
        <f aca="false">IF(OR($A161="",AF$4=""),0,COUNTIFS(Formulas!$A$2:$A$3001,AF$4,Formulas!$B$2:$B$3001,$A161))</f>
        <v>0</v>
      </c>
      <c r="AG161" s="21" t="n">
        <f aca="false">IF(OR($A161="",AG$4=""),0,COUNTIFS(Formulas!$A$2:$A$3001,AG$4,Formulas!$B$2:$B$3001,$A161))</f>
        <v>0</v>
      </c>
      <c r="AH161" s="21" t="n">
        <f aca="false">IF(OR($A161="",AH$4=""),0,COUNTIFS(Formulas!$A$2:$A$3001,AH$4,Formulas!$B$2:$B$3001,$A161))</f>
        <v>0</v>
      </c>
      <c r="AI161" s="21" t="n">
        <f aca="false">IF(OR($A161="",AI$4=""),0,COUNTIFS(Formulas!$A$2:$A$3001,AI$4,Formulas!$B$2:$B$3001,$A161))</f>
        <v>0</v>
      </c>
      <c r="AJ161" s="21" t="n">
        <f aca="false">IF(OR($A161="",AJ$4=""),0,COUNTIFS(Formulas!$A$2:$A$3001,AJ$4,Formulas!$B$2:$B$3001,$A161))</f>
        <v>0</v>
      </c>
      <c r="AK161" s="21" t="n">
        <f aca="false">IF(OR($A161="",AK$4=""),0,COUNTIFS(Formulas!$A$2:$A$3001,AK$4,Formulas!$B$2:$B$3001,$A161))</f>
        <v>0</v>
      </c>
      <c r="AL161" s="21" t="n">
        <f aca="false">IF(OR($A161="",AL$4=""),0,COUNTIFS(Formulas!$A$2:$A$3001,AL$4,Formulas!$B$2:$B$3001,$A161))</f>
        <v>0</v>
      </c>
      <c r="AM161" s="21" t="n">
        <f aca="false">IF(OR($A161="",AM$4=""),0,COUNTIFS(Formulas!$A$2:$A$3001,AM$4,Formulas!$B$2:$B$3001,$A161))</f>
        <v>0</v>
      </c>
      <c r="AN161" s="21" t="n">
        <f aca="false">IF(OR($A161="",AN$4=""),0,COUNTIFS(Formulas!$A$2:$A$3001,AN$4,Formulas!$B$2:$B$3001,$A161))</f>
        <v>0</v>
      </c>
      <c r="AO161" s="21" t="n">
        <f aca="false">IF(OR($A161="",AO$4=""),0,COUNTIFS(Formulas!$A$2:$A$3001,AO$4,Formulas!$B$2:$B$3001,$A161))</f>
        <v>0</v>
      </c>
      <c r="AP161" s="21" t="n">
        <f aca="false">IF(OR($A161="",AP$4=""),0,COUNTIFS(Formulas!$A$2:$A$3001,AP$4,Formulas!$B$2:$B$3001,$A161))</f>
        <v>0</v>
      </c>
      <c r="AQ161" s="21" t="n">
        <f aca="false">IF(OR($A161="",AQ$4=""),0,COUNTIFS(Formulas!$A$2:$A$3001,AQ$4,Formulas!$B$2:$B$3001,$A161))</f>
        <v>0</v>
      </c>
      <c r="AR161" s="21" t="n">
        <f aca="false">IF(OR($A161="",AR$4=""),0,COUNTIFS(Formulas!$A$2:$A$3001,AR$4,Formulas!$B$2:$B$3001,$A161))</f>
        <v>0</v>
      </c>
      <c r="AS161" s="21" t="n">
        <f aca="false">IF(OR($A161="",AS$4=""),0,COUNTIFS(Formulas!$A$2:$A$3001,AS$4,Formulas!$B$2:$B$3001,$A161))</f>
        <v>0</v>
      </c>
      <c r="AT161" s="21" t="n">
        <f aca="false">IF(OR($A161="",AT$4=""),0,COUNTIFS(Formulas!$A$2:$A$3001,AT$4,Formulas!$B$2:$B$3001,$A161))</f>
        <v>0</v>
      </c>
      <c r="AU161" s="21" t="n">
        <f aca="false">IF(OR($A161="",AU$4=""),0,COUNTIFS(Formulas!$A$2:$A$3001,AU$4,Formulas!$B$2:$B$3001,$A161))</f>
        <v>0</v>
      </c>
      <c r="AV161" s="21" t="n">
        <f aca="false">IF(OR($A161="",AV$4=""),0,COUNTIFS(Formulas!$A$2:$A$3001,AV$4,Formulas!$B$2:$B$3001,$A161))</f>
        <v>0</v>
      </c>
      <c r="AW161" s="21" t="n">
        <f aca="false">IF(OR($A161="",AW$4=""),0,COUNTIFS(Formulas!$A$2:$A$3001,AW$4,Formulas!$B$2:$B$3001,$A161))</f>
        <v>0</v>
      </c>
      <c r="AX161" s="21" t="n">
        <f aca="false">IF(OR($A161="",AX$4=""),0,COUNTIFS(Formulas!$A$2:$A$3001,AX$4,Formulas!$B$2:$B$3001,$A161))</f>
        <v>0</v>
      </c>
      <c r="AY161" s="21" t="n">
        <f aca="false">IF(OR($A161="",AY$4=""),0,COUNTIFS(Formulas!$A$2:$A$3001,AY$4,Formulas!$B$2:$B$3001,$A161))</f>
        <v>0</v>
      </c>
      <c r="AZ161" s="21" t="n">
        <f aca="false">IF(OR($A161="",AZ$4=""),0,COUNTIFS(Formulas!$A$2:$A$3001,AZ$4,Formulas!$B$2:$B$3001,$A161))</f>
        <v>0</v>
      </c>
      <c r="BA161" s="21" t="n">
        <f aca="false">IF(OR($A161="",BA$4=""),0,COUNTIFS(Formulas!$A$2:$A$3001,BA$4,Formulas!$B$2:$B$3001,$A161))</f>
        <v>0</v>
      </c>
      <c r="BB161" s="21" t="n">
        <f aca="false">IF(OR($A161="",BB$4=""),0,COUNTIFS(Formulas!$A$2:$A$3001,BB$4,Formulas!$B$2:$B$3001,$A161))</f>
        <v>2</v>
      </c>
      <c r="BC161" s="21" t="n">
        <f aca="false">IF(OR($A161="",BC$4=""),0,COUNTIFS(Formulas!$A$2:$A$3001,BC$4,Formulas!$B$2:$B$3001,$A161))</f>
        <v>2</v>
      </c>
      <c r="BD161" s="21" t="n">
        <f aca="false">IF(OR($A161="",BD$4=""),0,COUNTIFS(Formulas!$A$2:$A$3001,BD$4,Formulas!$B$2:$B$3001,$A161))</f>
        <v>2</v>
      </c>
      <c r="BE161" s="21" t="n">
        <f aca="false">IF(OR($A161="",BE$4=""),0,COUNTIFS(Formulas!$A$2:$A$3001,BE$4,Formulas!$B$2:$B$3001,$A161))</f>
        <v>2</v>
      </c>
      <c r="BF161" s="21" t="n">
        <f aca="false">IF(OR($A161="",BF$4=""),0,COUNTIFS(Formulas!$A$2:$A$3001,BF$4,Formulas!$B$2:$B$3001,$A161))</f>
        <v>0</v>
      </c>
      <c r="BG161" s="21" t="n">
        <f aca="false">IF(OR($A161="",BG$4=""),0,COUNTIFS(Formulas!$A$2:$A$3001,BG$4,Formulas!$B$2:$B$3001,$A161))</f>
        <v>0</v>
      </c>
      <c r="BH161" s="21" t="n">
        <f aca="false">IF(OR($A161="",BH$4=""),0,COUNTIFS(Formulas!$A$2:$A$3001,BH$4,Formulas!$B$2:$B$3001,$A161))</f>
        <v>0</v>
      </c>
      <c r="BI161" s="21" t="n">
        <f aca="false">IF(OR($A161="",BI$4=""),0,COUNTIFS(Formulas!$A$2:$A$3001,BI$4,Formulas!$B$2:$B$3001,$A161))</f>
        <v>0</v>
      </c>
      <c r="BJ161" s="21" t="n">
        <f aca="false">IF(OR($A161="",BJ$4=""),0,COUNTIFS(Formulas!$A$2:$A$3001,BJ$4,Formulas!$B$2:$B$3001,$A161))</f>
        <v>0</v>
      </c>
      <c r="BK161" s="21" t="n">
        <f aca="false">IF(OR($A161="",BK$4=""),0,COUNTIFS(Formulas!$A$2:$A$3001,BK$4,Formulas!$B$2:$B$3001,$A161))</f>
        <v>0</v>
      </c>
      <c r="BL161" s="21" t="n">
        <f aca="false">IF(OR($A161="",BL$4=""),0,COUNTIFS(Formulas!$A$2:$A$3001,BL$4,Formulas!$B$2:$B$3001,$A161))</f>
        <v>0</v>
      </c>
      <c r="BM161" s="21" t="n">
        <f aca="false">IF(OR($A161="",BM$4=""),0,COUNTIFS(Formulas!$A$2:$A$3001,BM$4,Formulas!$B$2:$B$3001,$A161))</f>
        <v>0</v>
      </c>
      <c r="BN161" s="21" t="n">
        <f aca="false">IF(OR($A161="",BN$4=""),0,COUNTIFS(Formulas!$A$2:$A$3001,BN$4,Formulas!$B$2:$B$3001,$A161))</f>
        <v>0</v>
      </c>
      <c r="BO161" s="21" t="n">
        <f aca="false">IF(OR($A161="",BO$4=""),0,COUNTIFS(Formulas!$A$2:$A$3001,BO$4,Formulas!$B$2:$B$3001,$A161))</f>
        <v>0</v>
      </c>
      <c r="BP161" s="21" t="n">
        <f aca="false">IF(OR($A161="",BP$4=""),0,COUNTIFS(Formulas!$A$2:$A$3001,BP$4,Formulas!$B$2:$B$3001,$A161))</f>
        <v>0</v>
      </c>
      <c r="BQ161" s="21" t="n">
        <f aca="false">IF(OR($A161="",BQ$4=""),0,COUNTIFS(Formulas!$A$2:$A$3001,BQ$4,Formulas!$B$2:$B$3001,$A161))</f>
        <v>0</v>
      </c>
      <c r="BR161" s="21" t="n">
        <f aca="false">IF(OR($A161="",BR$4=""),0,COUNTIFS(Formulas!$A$2:$A$3001,BR$4,Formulas!$B$2:$B$3001,$A161))</f>
        <v>0</v>
      </c>
      <c r="BS161" s="21" t="n">
        <f aca="false">IF(OR($A161="",BS$4=""),0,COUNTIFS(Formulas!$A$2:$A$3001,BS$4,Formulas!$B$2:$B$3001,$A161))</f>
        <v>0</v>
      </c>
      <c r="BT161" s="21" t="n">
        <f aca="false">IF(OR($A161="",BT$4=""),0,COUNTIFS(Formulas!$A$2:$A$3001,BT$4,Formulas!$B$2:$B$3001,$A161))</f>
        <v>0</v>
      </c>
      <c r="BU161" s="21" t="n">
        <f aca="false">IF(OR($A161="",BU$4=""),0,COUNTIFS(Formulas!$A$2:$A$3001,BU$4,Formulas!$B$2:$B$3001,$A161))</f>
        <v>0</v>
      </c>
      <c r="BV161" s="21" t="n">
        <f aca="false">IF(OR($A161="",BV$4=""),0,COUNTIFS(Formulas!$A$2:$A$3001,BV$4,Formulas!$B$2:$B$3001,$A161))</f>
        <v>0</v>
      </c>
      <c r="BW161" s="21" t="n">
        <f aca="false">IF(OR($A161="",BW$4=""),0,COUNTIFS(Formulas!$A$2:$A$3001,BW$4,Formulas!$B$2:$B$3001,$A161))</f>
        <v>0</v>
      </c>
      <c r="BX161" s="21" t="n">
        <f aca="false">IF(OR($A161="",BX$4=""),0,COUNTIFS(Formulas!$A$2:$A$3001,BX$4,Formulas!$B$2:$B$3001,$A161))</f>
        <v>0</v>
      </c>
      <c r="BY161" s="21" t="n">
        <f aca="false">IF(OR($A161="",BY$4=""),0,COUNTIFS(Formulas!$A$2:$A$3001,BY$4,Formulas!$B$2:$B$3001,$A161))</f>
        <v>0</v>
      </c>
      <c r="BZ161" s="21" t="n">
        <f aca="false">IF(OR($A161="",BZ$4=""),0,COUNTIFS(Formulas!$A$2:$A$3001,BZ$4,Formulas!$B$2:$B$3001,$A161))</f>
        <v>0</v>
      </c>
      <c r="CA161" s="21" t="n">
        <f aca="false">IF(OR($A161="",CA$4=""),0,COUNTIFS(Formulas!$A$2:$A$3001,CA$4,Formulas!$B$2:$B$3001,$A161))</f>
        <v>0</v>
      </c>
      <c r="CB161" s="21" t="n">
        <f aca="false">IF(OR($A161="",CB$4=""),0,COUNTIFS(Formulas!$A$2:$A$3001,CB$4,Formulas!$B$2:$B$3001,$A161))</f>
        <v>0</v>
      </c>
      <c r="CC161" s="21" t="n">
        <f aca="false">IF(OR($A161="",CC$4=""),0,COUNTIFS(Formulas!$A$2:$A$3001,CC$4,Formulas!$B$2:$B$3001,$A161))</f>
        <v>0</v>
      </c>
      <c r="CD161" s="21" t="n">
        <f aca="false">IF(OR($A161="",CD$4=""),0,COUNTIFS(Formulas!$A$2:$A$3001,CD$4,Formulas!$B$2:$B$3001,$A161))</f>
        <v>0</v>
      </c>
      <c r="CE161" s="21" t="n">
        <f aca="false">IF(OR($A161="",CE$4=""),0,COUNTIFS(Formulas!$A$2:$A$3001,CE$4,Formulas!$B$2:$B$3001,$A161))</f>
        <v>0</v>
      </c>
      <c r="CF161" s="21" t="n">
        <f aca="false">IF(OR($A161="",CF$4=""),0,COUNTIFS(Formulas!$A$2:$A$3001,CF$4,Formulas!$B$2:$B$3001,$A161))</f>
        <v>0</v>
      </c>
      <c r="CG161" s="21" t="n">
        <f aca="false">IF(OR($A161="",CG$4=""),0,COUNTIFS(Formulas!$A$2:$A$3001,CG$4,Formulas!$B$2:$B$3001,$A161))</f>
        <v>0</v>
      </c>
      <c r="CH161" s="21" t="n">
        <f aca="false">IF(OR($A161="",CH$4=""),0,COUNTIFS(Formulas!$A$2:$A$3001,CH$4,Formulas!$B$2:$B$3001,$A161))</f>
        <v>0</v>
      </c>
      <c r="CI161" s="21" t="n">
        <f aca="false">IF(OR($A161="",CI$4=""),0,COUNTIFS(Formulas!$A$2:$A$3001,CI$4,Formulas!$B$2:$B$3001,$A161))</f>
        <v>0</v>
      </c>
      <c r="CJ161" s="21" t="n">
        <f aca="false">IF(OR($A161="",CJ$4=""),0,COUNTIFS(Formulas!$A$2:$A$3001,CJ$4,Formulas!$B$2:$B$3001,$A161))</f>
        <v>0</v>
      </c>
      <c r="CK161" s="21" t="n">
        <f aca="false">IF(OR($A161="",CK$4=""),0,COUNTIFS(Formulas!$A$2:$A$3001,CK$4,Formulas!$B$2:$B$3001,$A161))</f>
        <v>0</v>
      </c>
      <c r="CL161" s="21" t="n">
        <f aca="false">IF(OR($A161="",CL$4=""),0,COUNTIFS(Formulas!$A$2:$A$3001,CL$4,Formulas!$B$2:$B$3001,$A161))</f>
        <v>0</v>
      </c>
      <c r="CM161" s="21" t="n">
        <f aca="false">IF(OR($A161="",CM$4=""),0,COUNTIFS(Formulas!$A$2:$A$3001,CM$4,Formulas!$B$2:$B$3001,$A161))</f>
        <v>0</v>
      </c>
      <c r="CN161" s="21" t="n">
        <f aca="false">IF(OR($A161="",CN$4=""),0,COUNTIFS(Formulas!$A$2:$A$3001,CN$4,Formulas!$B$2:$B$3001,$A161))</f>
        <v>0</v>
      </c>
      <c r="CO161" s="21" t="n">
        <f aca="false">IF(OR($A161="",CO$4=""),0,COUNTIFS(Formulas!$A$2:$A$3001,CO$4,Formulas!$B$2:$B$3001,$A161))</f>
        <v>0</v>
      </c>
      <c r="CP161" s="21" t="n">
        <f aca="false">IF(OR($A161="",CP$4=""),0,COUNTIFS(Formulas!$A$2:$A$3001,CP$4,Formulas!$B$2:$B$3001,$A161))</f>
        <v>0</v>
      </c>
      <c r="CQ161" s="21" t="n">
        <f aca="false">IF(OR($A161="",CQ$4=""),0,COUNTIFS(Formulas!$A$2:$A$3001,CQ$4,Formulas!$B$2:$B$3001,$A161))</f>
        <v>0</v>
      </c>
      <c r="CR161" s="21" t="n">
        <f aca="false">IF(OR($A161="",CR$4=""),0,COUNTIFS(Formulas!$A$2:$A$3001,CR$4,Formulas!$B$2:$B$3001,$A161))</f>
        <v>0</v>
      </c>
      <c r="CS161" s="21" t="n">
        <f aca="false">IF(OR($A161="",CS$4=""),0,COUNTIFS(Formulas!$A$2:$A$3001,CS$4,Formulas!$B$2:$B$3001,$A161))</f>
        <v>0</v>
      </c>
      <c r="CT161" s="21" t="n">
        <f aca="false">IF(OR($A161="",CT$4=""),0,COUNTIFS(Formulas!$A$2:$A$3001,CT$4,Formulas!$B$2:$B$3001,$A161))</f>
        <v>0</v>
      </c>
      <c r="CU161" s="21" t="n">
        <f aca="false">IF(OR($A161="",CU$4=""),0,COUNTIFS(Formulas!$A$2:$A$3001,CU$4,Formulas!$B$2:$B$3001,$A161))</f>
        <v>0</v>
      </c>
      <c r="CV161" s="21" t="n">
        <f aca="false">IF(OR($A161="",CV$4=""),0,COUNTIFS(Formulas!$A$2:$A$3001,CV$4,Formulas!$B$2:$B$3001,$A161))</f>
        <v>0</v>
      </c>
      <c r="CW161" s="21" t="n">
        <f aca="false">IF(OR($A161="",CW$4=""),0,COUNTIFS(Formulas!$A$2:$A$3001,CW$4,Formulas!$B$2:$B$3001,$A161))</f>
        <v>0</v>
      </c>
      <c r="CX161" s="21" t="n">
        <f aca="false">IF(OR($A161="",CX$4=""),0,COUNTIFS(Formulas!$A$2:$A$3001,CX$4,Formulas!$B$2:$B$3001,$A161))</f>
        <v>0</v>
      </c>
      <c r="CY161" s="21" t="n">
        <f aca="false">IF(OR($A161="",CY$4=""),0,COUNTIFS(Formulas!$A$2:$A$3001,CY$4,Formulas!$B$2:$B$3001,$A161))</f>
        <v>0</v>
      </c>
      <c r="CZ161" s="21" t="n">
        <f aca="false">IF(OR($A161="",CZ$4=""),0,COUNTIFS(Formulas!$A$2:$A$3001,CZ$4,Formulas!$B$2:$B$3001,$A161))</f>
        <v>0</v>
      </c>
      <c r="DA161" s="21" t="n">
        <f aca="false">IF(OR($A161="",DA$4=""),0,COUNTIFS(Formulas!$A$2:$A$3001,DA$4,Formulas!$B$2:$B$3001,$A161))</f>
        <v>0</v>
      </c>
      <c r="DB161" s="21" t="n">
        <f aca="false">IF(OR($A161="",DB$4=""),0,COUNTIFS(Formulas!$A$2:$A$3001,DB$4,Formulas!$B$2:$B$3001,$A161))</f>
        <v>0</v>
      </c>
      <c r="DC161" s="21" t="n">
        <f aca="false">IF(OR($A161="",DC$4=""),0,COUNTIFS(Formulas!$A$2:$A$3001,DC$4,Formulas!$B$2:$B$3001,$A161))</f>
        <v>0</v>
      </c>
      <c r="DD161" s="21" t="n">
        <f aca="false">IF(OR($A161="",DD$4=""),0,COUNTIFS(Formulas!$A$2:$A$3001,DD$4,Formulas!$B$2:$B$3001,$A161))</f>
        <v>0</v>
      </c>
      <c r="DE161" s="21" t="n">
        <f aca="false">IF(OR($A161="",DE$4=""),0,COUNTIFS(Formulas!$A$2:$A$3001,DE$4,Formulas!$B$2:$B$3001,$A161))</f>
        <v>0</v>
      </c>
      <c r="DF161" s="21" t="n">
        <f aca="false">IF(OR($A161="",DF$4=""),0,COUNTIFS(Formulas!$A$2:$A$3001,DF$4,Formulas!$B$2:$B$3001,$A161))</f>
        <v>0</v>
      </c>
      <c r="DG161" s="21" t="n">
        <f aca="false">IF(OR($A161="",DG$4=""),0,COUNTIFS(Formulas!$A$2:$A$3001,DG$4,Formulas!$B$2:$B$3001,$A161))</f>
        <v>0</v>
      </c>
      <c r="DH161" s="21" t="n">
        <f aca="false">IF(OR($A161="",DH$4=""),0,COUNTIFS(Formulas!$A$2:$A$3001,DH$4,Formulas!$B$2:$B$3001,$A161))</f>
        <v>0</v>
      </c>
      <c r="DI161" s="21" t="n">
        <f aca="false">IF(OR($A161="",DI$4=""),0,COUNTIFS(Formulas!$A$2:$A$3001,DI$4,Formulas!$B$2:$B$3001,$A161))</f>
        <v>0</v>
      </c>
      <c r="DJ161" s="21" t="n">
        <f aca="false">IF(OR($A161="",DJ$4=""),0,COUNTIFS(Formulas!$A$2:$A$3001,DJ$4,Formulas!$B$2:$B$3001,$A161))</f>
        <v>0</v>
      </c>
      <c r="DK161" s="21" t="n">
        <f aca="false">IF(OR($A161="",DK$4=""),0,COUNTIFS(Formulas!$A$2:$A$3001,DK$4,Formulas!$B$2:$B$3001,$A161))</f>
        <v>0</v>
      </c>
      <c r="DL161" s="21" t="n">
        <f aca="false">IF(OR($A161="",DL$4=""),0,COUNTIFS(Formulas!$A$2:$A$3001,DL$4,Formulas!$B$2:$B$3001,$A161))</f>
        <v>0</v>
      </c>
      <c r="DM161" s="21" t="n">
        <f aca="false">IF(OR($A161="",DM$4=""),0,COUNTIFS(Formulas!$A$2:$A$3001,DM$4,Formulas!$B$2:$B$3001,$A161))</f>
        <v>0</v>
      </c>
      <c r="DN161" s="21" t="n">
        <f aca="false">IF(OR($A161="",DN$4=""),0,COUNTIFS(Formulas!$A$2:$A$3001,DN$4,Formulas!$B$2:$B$3001,$A161))</f>
        <v>0</v>
      </c>
      <c r="DO161" s="21" t="n">
        <f aca="false">IF(OR($A161="",DO$4=""),0,COUNTIFS(Formulas!$A$2:$A$3001,DO$4,Formulas!$B$2:$B$3001,$A161))</f>
        <v>0</v>
      </c>
      <c r="DP161" s="21" t="n">
        <f aca="false">IF(OR($A161="",DP$4=""),0,COUNTIFS(Formulas!$A$2:$A$3001,DP$4,Formulas!$B$2:$B$3001,$A161))</f>
        <v>0</v>
      </c>
      <c r="DQ161" s="21" t="n">
        <f aca="false">IF(OR($A161="",DQ$4=""),0,COUNTIFS(Formulas!$A$2:$A$3001,DQ$4,Formulas!$B$2:$B$3001,$A161))</f>
        <v>0</v>
      </c>
      <c r="DR161" s="21" t="n">
        <f aca="false">IF(OR($A161="",DR$4=""),0,COUNTIFS(Formulas!$A$2:$A$3001,DR$4,Formulas!$B$2:$B$3001,$A161))</f>
        <v>0</v>
      </c>
      <c r="DS161" s="21" t="n">
        <f aca="false">IF(OR($A161="",DS$4=""),0,COUNTIFS(Formulas!$A$2:$A$3001,DS$4,Formulas!$B$2:$B$3001,$A161))</f>
        <v>0</v>
      </c>
      <c r="DT161" s="21" t="n">
        <f aca="false">IF(OR($A161="",DT$4=""),0,COUNTIFS(Formulas!$A$2:$A$3001,DT$4,Formulas!$B$2:$B$3001,$A161))</f>
        <v>0</v>
      </c>
      <c r="DU161" s="21" t="n">
        <f aca="false">IF(OR($A161="",DU$4=""),0,COUNTIFS(Formulas!$A$2:$A$3001,DU$4,Formulas!$B$2:$B$3001,$A161))</f>
        <v>0</v>
      </c>
      <c r="DV161" s="21" t="n">
        <f aca="false">IF(OR($A161="",DV$4=""),0,COUNTIFS(Formulas!$A$2:$A$3001,DV$4,Formulas!$B$2:$B$3001,$A161))</f>
        <v>0</v>
      </c>
      <c r="DW161" s="21" t="n">
        <f aca="false">IF(OR($A161="",DW$4=""),0,COUNTIFS(Formulas!$A$2:$A$3001,DW$4,Formulas!$B$2:$B$3001,$A161))</f>
        <v>0</v>
      </c>
      <c r="DX161" s="21" t="n">
        <f aca="false">IF(OR($A161="",DX$4=""),0,COUNTIFS(Formulas!$A$2:$A$3001,DX$4,Formulas!$B$2:$B$3001,$A161))</f>
        <v>0</v>
      </c>
      <c r="DY161" s="21" t="n">
        <f aca="false">IF(OR($A161="",DY$4=""),0,COUNTIFS(Formulas!$A$2:$A$3001,DY$4,Formulas!$B$2:$B$3001,$A161))</f>
        <v>0</v>
      </c>
      <c r="DZ161" s="21" t="n">
        <f aca="false">IF(OR($A161="",DZ$4=""),0,COUNTIFS(Formulas!$A$2:$A$3001,DZ$4,Formulas!$B$2:$B$3001,$A161))</f>
        <v>0</v>
      </c>
      <c r="EA161" s="21" t="n">
        <f aca="false">IF(OR($A161="",EA$4=""),0,COUNTIFS(Formulas!$A$2:$A$3001,EA$4,Formulas!$B$2:$B$3001,$A161))</f>
        <v>0</v>
      </c>
      <c r="EB161" s="21" t="n">
        <f aca="false">IF(OR($A161="",EB$4=""),0,COUNTIFS(Formulas!$A$2:$A$3001,EB$4,Formulas!$B$2:$B$3001,$A161))</f>
        <v>0</v>
      </c>
      <c r="EC161" s="21" t="n">
        <f aca="false">IF(OR($A161="",EC$4=""),0,COUNTIFS(Formulas!$A$2:$A$3001,EC$4,Formulas!$B$2:$B$3001,$A161))</f>
        <v>0</v>
      </c>
      <c r="ED161" s="21" t="n">
        <f aca="false">IF(OR($A161="",ED$4=""),0,COUNTIFS(Formulas!$A$2:$A$3001,ED$4,Formulas!$B$2:$B$3001,$A161))</f>
        <v>0</v>
      </c>
      <c r="EE161" s="21" t="n">
        <f aca="false">IF(OR($A161="",EE$4=""),0,COUNTIFS(Formulas!$A$2:$A$3001,EE$4,Formulas!$B$2:$B$3001,$A161))</f>
        <v>0</v>
      </c>
      <c r="EF161" s="21" t="n">
        <f aca="false">IF(OR($A161="",EF$4=""),0,COUNTIFS(Formulas!$A$2:$A$3001,EF$4,Formulas!$B$2:$B$3001,$A161))</f>
        <v>0</v>
      </c>
      <c r="EG161" s="21" t="n">
        <f aca="false">IF(OR($A161="",EG$4=""),0,COUNTIFS(Formulas!$A$2:$A$3001,EG$4,Formulas!$B$2:$B$3001,$A161))</f>
        <v>0</v>
      </c>
      <c r="EH161" s="21" t="n">
        <f aca="false">IF(OR($A161="",EH$4=""),0,COUNTIFS(Formulas!$A$2:$A$3001,EH$4,Formulas!$B$2:$B$3001,$A161))</f>
        <v>0</v>
      </c>
      <c r="EI161" s="21" t="n">
        <f aca="false">IF(OR($A161="",EI$4=""),0,COUNTIFS(Formulas!$A$2:$A$3001,EI$4,Formulas!$B$2:$B$3001,$A161))</f>
        <v>0</v>
      </c>
      <c r="EJ161" s="21" t="n">
        <f aca="false">IF(OR($A161="",EJ$4=""),0,COUNTIFS(Formulas!$A$2:$A$3001,EJ$4,Formulas!$B$2:$B$3001,$A161))</f>
        <v>0</v>
      </c>
      <c r="EK161" s="21" t="n">
        <f aca="false">IF(OR($A161="",EK$4=""),0,COUNTIFS(Formulas!$A$2:$A$3001,EK$4,Formulas!$B$2:$B$3001,$A161))</f>
        <v>0</v>
      </c>
      <c r="EL161" s="21" t="n">
        <f aca="false">IF(OR($A161="",EL$4=""),0,COUNTIFS(Formulas!$A$2:$A$3001,EL$4,Formulas!$B$2:$B$3001,$A161))</f>
        <v>0</v>
      </c>
      <c r="EM161" s="21" t="n">
        <f aca="false">IF(OR($A161="",EM$4=""),0,COUNTIFS(Formulas!$A$2:$A$3001,EM$4,Formulas!$B$2:$B$3001,$A161))</f>
        <v>0</v>
      </c>
      <c r="EN161" s="21" t="n">
        <f aca="false">IF(OR($A161="",EN$4=""),0,COUNTIFS(Formulas!$A$2:$A$3001,EN$4,Formulas!$B$2:$B$3001,$A161))</f>
        <v>0</v>
      </c>
      <c r="EO161" s="21" t="n">
        <f aca="false">IF(OR($A161="",EO$4=""),0,COUNTIFS(Formulas!$A$2:$A$3001,EO$4,Formulas!$B$2:$B$3001,$A161))</f>
        <v>0</v>
      </c>
      <c r="EP161" s="21" t="n">
        <f aca="false">IF(OR($A161="",EP$4=""),0,COUNTIFS(Formulas!$A$2:$A$3001,EP$4,Formulas!$B$2:$B$3001,$A161))</f>
        <v>0</v>
      </c>
      <c r="EQ161" s="21" t="n">
        <f aca="false">IF(OR($A161="",EQ$4=""),0,COUNTIFS(Formulas!$A$2:$A$3001,EQ$4,Formulas!$B$2:$B$3001,$A161))</f>
        <v>0</v>
      </c>
      <c r="ER161" s="21" t="n">
        <f aca="false">IF(OR($A161="",ER$4=""),0,COUNTIFS(Formulas!$A$2:$A$3001,ER$4,Formulas!$B$2:$B$3001,$A161))</f>
        <v>0</v>
      </c>
      <c r="ES161" s="21" t="n">
        <f aca="false">IF(OR($A161="",ES$4=""),0,COUNTIFS(Formulas!$A$2:$A$3001,ES$4,Formulas!$B$2:$B$3001,$A161))</f>
        <v>0</v>
      </c>
      <c r="ET161" s="21" t="n">
        <f aca="false">IF(OR($A161="",ET$4=""),0,COUNTIFS(Formulas!$A$2:$A$3001,ET$4,Formulas!$B$2:$B$3001,$A161))</f>
        <v>0</v>
      </c>
      <c r="EU161" s="21" t="n">
        <f aca="false">IF(OR($A161="",EU$4=""),0,COUNTIFS(Formulas!$A$2:$A$3001,EU$4,Formulas!$B$2:$B$3001,$A161))</f>
        <v>0</v>
      </c>
      <c r="EV161" s="21" t="n">
        <f aca="false">IF(OR($A161="",EV$4=""),0,COUNTIFS(Formulas!$A$2:$A$3001,EV$4,Formulas!$B$2:$B$3001,$A161))</f>
        <v>0</v>
      </c>
    </row>
    <row r="162" customFormat="false" ht="15" hidden="false" customHeight="false" outlineLevel="0" collapsed="false">
      <c r="A162" s="13" t="str">
        <f aca="false">IF(INDEX(Materials!$A$2:$A$301,158)="","",INDEX(Materials!$A$2:$A$301,158))</f>
        <v>Methacrylic Acid Copolymer (Eudragit L100-55)</v>
      </c>
      <c r="B162" s="19" t="n">
        <f aca="false">IF(A162="","",COUNTIF(C162:EV162,"&gt;0"))</f>
        <v>1</v>
      </c>
      <c r="C162" s="21" t="n">
        <f aca="false">IF(OR($A162="",C$4=""),0,COUNTIFS(Formulas!$A$2:$A$3001,C$4,Formulas!$B$2:$B$3001,$A162))</f>
        <v>0</v>
      </c>
      <c r="D162" s="21" t="n">
        <f aca="false">IF(OR($A162="",D$4=""),0,COUNTIFS(Formulas!$A$2:$A$3001,D$4,Formulas!$B$2:$B$3001,$A162))</f>
        <v>0</v>
      </c>
      <c r="E162" s="21" t="n">
        <f aca="false">IF(OR($A162="",E$4=""),0,COUNTIFS(Formulas!$A$2:$A$3001,E$4,Formulas!$B$2:$B$3001,$A162))</f>
        <v>0</v>
      </c>
      <c r="F162" s="21" t="n">
        <f aca="false">IF(OR($A162="",F$4=""),0,COUNTIFS(Formulas!$A$2:$A$3001,F$4,Formulas!$B$2:$B$3001,$A162))</f>
        <v>0</v>
      </c>
      <c r="G162" s="21" t="n">
        <f aca="false">IF(OR($A162="",G$4=""),0,COUNTIFS(Formulas!$A$2:$A$3001,G$4,Formulas!$B$2:$B$3001,$A162))</f>
        <v>0</v>
      </c>
      <c r="H162" s="21" t="n">
        <f aca="false">IF(OR($A162="",H$4=""),0,COUNTIFS(Formulas!$A$2:$A$3001,H$4,Formulas!$B$2:$B$3001,$A162))</f>
        <v>0</v>
      </c>
      <c r="I162" s="21" t="n">
        <f aca="false">IF(OR($A162="",I$4=""),0,COUNTIFS(Formulas!$A$2:$A$3001,I$4,Formulas!$B$2:$B$3001,$A162))</f>
        <v>0</v>
      </c>
      <c r="J162" s="21" t="n">
        <f aca="false">IF(OR($A162="",J$4=""),0,COUNTIFS(Formulas!$A$2:$A$3001,J$4,Formulas!$B$2:$B$3001,$A162))</f>
        <v>0</v>
      </c>
      <c r="K162" s="21" t="n">
        <f aca="false">IF(OR($A162="",K$4=""),0,COUNTIFS(Formulas!$A$2:$A$3001,K$4,Formulas!$B$2:$B$3001,$A162))</f>
        <v>0</v>
      </c>
      <c r="L162" s="21" t="n">
        <f aca="false">IF(OR($A162="",L$4=""),0,COUNTIFS(Formulas!$A$2:$A$3001,L$4,Formulas!$B$2:$B$3001,$A162))</f>
        <v>0</v>
      </c>
      <c r="M162" s="21" t="n">
        <f aca="false">IF(OR($A162="",M$4=""),0,COUNTIFS(Formulas!$A$2:$A$3001,M$4,Formulas!$B$2:$B$3001,$A162))</f>
        <v>0</v>
      </c>
      <c r="N162" s="21" t="n">
        <f aca="false">IF(OR($A162="",N$4=""),0,COUNTIFS(Formulas!$A$2:$A$3001,N$4,Formulas!$B$2:$B$3001,$A162))</f>
        <v>0</v>
      </c>
      <c r="O162" s="21" t="n">
        <f aca="false">IF(OR($A162="",O$4=""),0,COUNTIFS(Formulas!$A$2:$A$3001,O$4,Formulas!$B$2:$B$3001,$A162))</f>
        <v>0</v>
      </c>
      <c r="P162" s="21" t="n">
        <f aca="false">IF(OR($A162="",P$4=""),0,COUNTIFS(Formulas!$A$2:$A$3001,P$4,Formulas!$B$2:$B$3001,$A162))</f>
        <v>0</v>
      </c>
      <c r="Q162" s="21" t="n">
        <f aca="false">IF(OR($A162="",Q$4=""),0,COUNTIFS(Formulas!$A$2:$A$3001,Q$4,Formulas!$B$2:$B$3001,$A162))</f>
        <v>0</v>
      </c>
      <c r="R162" s="21" t="n">
        <f aca="false">IF(OR($A162="",R$4=""),0,COUNTIFS(Formulas!$A$2:$A$3001,R$4,Formulas!$B$2:$B$3001,$A162))</f>
        <v>0</v>
      </c>
      <c r="S162" s="21" t="n">
        <f aca="false">IF(OR($A162="",S$4=""),0,COUNTIFS(Formulas!$A$2:$A$3001,S$4,Formulas!$B$2:$B$3001,$A162))</f>
        <v>0</v>
      </c>
      <c r="T162" s="21" t="n">
        <f aca="false">IF(OR($A162="",T$4=""),0,COUNTIFS(Formulas!$A$2:$A$3001,T$4,Formulas!$B$2:$B$3001,$A162))</f>
        <v>0</v>
      </c>
      <c r="U162" s="21" t="n">
        <f aca="false">IF(OR($A162="",U$4=""),0,COUNTIFS(Formulas!$A$2:$A$3001,U$4,Formulas!$B$2:$B$3001,$A162))</f>
        <v>0</v>
      </c>
      <c r="V162" s="21" t="n">
        <f aca="false">IF(OR($A162="",V$4=""),0,COUNTIFS(Formulas!$A$2:$A$3001,V$4,Formulas!$B$2:$B$3001,$A162))</f>
        <v>0</v>
      </c>
      <c r="W162" s="21" t="n">
        <f aca="false">IF(OR($A162="",W$4=""),0,COUNTIFS(Formulas!$A$2:$A$3001,W$4,Formulas!$B$2:$B$3001,$A162))</f>
        <v>0</v>
      </c>
      <c r="X162" s="21" t="n">
        <f aca="false">IF(OR($A162="",X$4=""),0,COUNTIFS(Formulas!$A$2:$A$3001,X$4,Formulas!$B$2:$B$3001,$A162))</f>
        <v>0</v>
      </c>
      <c r="Y162" s="21" t="n">
        <f aca="false">IF(OR($A162="",Y$4=""),0,COUNTIFS(Formulas!$A$2:$A$3001,Y$4,Formulas!$B$2:$B$3001,$A162))</f>
        <v>1</v>
      </c>
      <c r="Z162" s="21" t="n">
        <f aca="false">IF(OR($A162="",Z$4=""),0,COUNTIFS(Formulas!$A$2:$A$3001,Z$4,Formulas!$B$2:$B$3001,$A162))</f>
        <v>0</v>
      </c>
      <c r="AA162" s="21" t="n">
        <f aca="false">IF(OR($A162="",AA$4=""),0,COUNTIFS(Formulas!$A$2:$A$3001,AA$4,Formulas!$B$2:$B$3001,$A162))</f>
        <v>0</v>
      </c>
      <c r="AB162" s="21" t="n">
        <f aca="false">IF(OR($A162="",AB$4=""),0,COUNTIFS(Formulas!$A$2:$A$3001,AB$4,Formulas!$B$2:$B$3001,$A162))</f>
        <v>0</v>
      </c>
      <c r="AC162" s="21" t="n">
        <f aca="false">IF(OR($A162="",AC$4=""),0,COUNTIFS(Formulas!$A$2:$A$3001,AC$4,Formulas!$B$2:$B$3001,$A162))</f>
        <v>0</v>
      </c>
      <c r="AD162" s="21" t="n">
        <f aca="false">IF(OR($A162="",AD$4=""),0,COUNTIFS(Formulas!$A$2:$A$3001,AD$4,Formulas!$B$2:$B$3001,$A162))</f>
        <v>0</v>
      </c>
      <c r="AE162" s="21" t="n">
        <f aca="false">IF(OR($A162="",AE$4=""),0,COUNTIFS(Formulas!$A$2:$A$3001,AE$4,Formulas!$B$2:$B$3001,$A162))</f>
        <v>0</v>
      </c>
      <c r="AF162" s="21" t="n">
        <f aca="false">IF(OR($A162="",AF$4=""),0,COUNTIFS(Formulas!$A$2:$A$3001,AF$4,Formulas!$B$2:$B$3001,$A162))</f>
        <v>0</v>
      </c>
      <c r="AG162" s="21" t="n">
        <f aca="false">IF(OR($A162="",AG$4=""),0,COUNTIFS(Formulas!$A$2:$A$3001,AG$4,Formulas!$B$2:$B$3001,$A162))</f>
        <v>0</v>
      </c>
      <c r="AH162" s="21" t="n">
        <f aca="false">IF(OR($A162="",AH$4=""),0,COUNTIFS(Formulas!$A$2:$A$3001,AH$4,Formulas!$B$2:$B$3001,$A162))</f>
        <v>0</v>
      </c>
      <c r="AI162" s="21" t="n">
        <f aca="false">IF(OR($A162="",AI$4=""),0,COUNTIFS(Formulas!$A$2:$A$3001,AI$4,Formulas!$B$2:$B$3001,$A162))</f>
        <v>0</v>
      </c>
      <c r="AJ162" s="21" t="n">
        <f aca="false">IF(OR($A162="",AJ$4=""),0,COUNTIFS(Formulas!$A$2:$A$3001,AJ$4,Formulas!$B$2:$B$3001,$A162))</f>
        <v>0</v>
      </c>
      <c r="AK162" s="21" t="n">
        <f aca="false">IF(OR($A162="",AK$4=""),0,COUNTIFS(Formulas!$A$2:$A$3001,AK$4,Formulas!$B$2:$B$3001,$A162))</f>
        <v>0</v>
      </c>
      <c r="AL162" s="21" t="n">
        <f aca="false">IF(OR($A162="",AL$4=""),0,COUNTIFS(Formulas!$A$2:$A$3001,AL$4,Formulas!$B$2:$B$3001,$A162))</f>
        <v>0</v>
      </c>
      <c r="AM162" s="21" t="n">
        <f aca="false">IF(OR($A162="",AM$4=""),0,COUNTIFS(Formulas!$A$2:$A$3001,AM$4,Formulas!$B$2:$B$3001,$A162))</f>
        <v>0</v>
      </c>
      <c r="AN162" s="21" t="n">
        <f aca="false">IF(OR($A162="",AN$4=""),0,COUNTIFS(Formulas!$A$2:$A$3001,AN$4,Formulas!$B$2:$B$3001,$A162))</f>
        <v>0</v>
      </c>
      <c r="AO162" s="21" t="n">
        <f aca="false">IF(OR($A162="",AO$4=""),0,COUNTIFS(Formulas!$A$2:$A$3001,AO$4,Formulas!$B$2:$B$3001,$A162))</f>
        <v>0</v>
      </c>
      <c r="AP162" s="21" t="n">
        <f aca="false">IF(OR($A162="",AP$4=""),0,COUNTIFS(Formulas!$A$2:$A$3001,AP$4,Formulas!$B$2:$B$3001,$A162))</f>
        <v>0</v>
      </c>
      <c r="AQ162" s="21" t="n">
        <f aca="false">IF(OR($A162="",AQ$4=""),0,COUNTIFS(Formulas!$A$2:$A$3001,AQ$4,Formulas!$B$2:$B$3001,$A162))</f>
        <v>0</v>
      </c>
      <c r="AR162" s="21" t="n">
        <f aca="false">IF(OR($A162="",AR$4=""),0,COUNTIFS(Formulas!$A$2:$A$3001,AR$4,Formulas!$B$2:$B$3001,$A162))</f>
        <v>0</v>
      </c>
      <c r="AS162" s="21" t="n">
        <f aca="false">IF(OR($A162="",AS$4=""),0,COUNTIFS(Formulas!$A$2:$A$3001,AS$4,Formulas!$B$2:$B$3001,$A162))</f>
        <v>0</v>
      </c>
      <c r="AT162" s="21" t="n">
        <f aca="false">IF(OR($A162="",AT$4=""),0,COUNTIFS(Formulas!$A$2:$A$3001,AT$4,Formulas!$B$2:$B$3001,$A162))</f>
        <v>0</v>
      </c>
      <c r="AU162" s="21" t="n">
        <f aca="false">IF(OR($A162="",AU$4=""),0,COUNTIFS(Formulas!$A$2:$A$3001,AU$4,Formulas!$B$2:$B$3001,$A162))</f>
        <v>0</v>
      </c>
      <c r="AV162" s="21" t="n">
        <f aca="false">IF(OR($A162="",AV$4=""),0,COUNTIFS(Formulas!$A$2:$A$3001,AV$4,Formulas!$B$2:$B$3001,$A162))</f>
        <v>0</v>
      </c>
      <c r="AW162" s="21" t="n">
        <f aca="false">IF(OR($A162="",AW$4=""),0,COUNTIFS(Formulas!$A$2:$A$3001,AW$4,Formulas!$B$2:$B$3001,$A162))</f>
        <v>0</v>
      </c>
      <c r="AX162" s="21" t="n">
        <f aca="false">IF(OR($A162="",AX$4=""),0,COUNTIFS(Formulas!$A$2:$A$3001,AX$4,Formulas!$B$2:$B$3001,$A162))</f>
        <v>0</v>
      </c>
      <c r="AY162" s="21" t="n">
        <f aca="false">IF(OR($A162="",AY$4=""),0,COUNTIFS(Formulas!$A$2:$A$3001,AY$4,Formulas!$B$2:$B$3001,$A162))</f>
        <v>0</v>
      </c>
      <c r="AZ162" s="21" t="n">
        <f aca="false">IF(OR($A162="",AZ$4=""),0,COUNTIFS(Formulas!$A$2:$A$3001,AZ$4,Formulas!$B$2:$B$3001,$A162))</f>
        <v>0</v>
      </c>
      <c r="BA162" s="21" t="n">
        <f aca="false">IF(OR($A162="",BA$4=""),0,COUNTIFS(Formulas!$A$2:$A$3001,BA$4,Formulas!$B$2:$B$3001,$A162))</f>
        <v>0</v>
      </c>
      <c r="BB162" s="21" t="n">
        <f aca="false">IF(OR($A162="",BB$4=""),0,COUNTIFS(Formulas!$A$2:$A$3001,BB$4,Formulas!$B$2:$B$3001,$A162))</f>
        <v>0</v>
      </c>
      <c r="BC162" s="21" t="n">
        <f aca="false">IF(OR($A162="",BC$4=""),0,COUNTIFS(Formulas!$A$2:$A$3001,BC$4,Formulas!$B$2:$B$3001,$A162))</f>
        <v>0</v>
      </c>
      <c r="BD162" s="21" t="n">
        <f aca="false">IF(OR($A162="",BD$4=""),0,COUNTIFS(Formulas!$A$2:$A$3001,BD$4,Formulas!$B$2:$B$3001,$A162))</f>
        <v>0</v>
      </c>
      <c r="BE162" s="21" t="n">
        <f aca="false">IF(OR($A162="",BE$4=""),0,COUNTIFS(Formulas!$A$2:$A$3001,BE$4,Formulas!$B$2:$B$3001,$A162))</f>
        <v>0</v>
      </c>
      <c r="BF162" s="21" t="n">
        <f aca="false">IF(OR($A162="",BF$4=""),0,COUNTIFS(Formulas!$A$2:$A$3001,BF$4,Formulas!$B$2:$B$3001,$A162))</f>
        <v>0</v>
      </c>
      <c r="BG162" s="21" t="n">
        <f aca="false">IF(OR($A162="",BG$4=""),0,COUNTIFS(Formulas!$A$2:$A$3001,BG$4,Formulas!$B$2:$B$3001,$A162))</f>
        <v>0</v>
      </c>
      <c r="BH162" s="21" t="n">
        <f aca="false">IF(OR($A162="",BH$4=""),0,COUNTIFS(Formulas!$A$2:$A$3001,BH$4,Formulas!$B$2:$B$3001,$A162))</f>
        <v>0</v>
      </c>
      <c r="BI162" s="21" t="n">
        <f aca="false">IF(OR($A162="",BI$4=""),0,COUNTIFS(Formulas!$A$2:$A$3001,BI$4,Formulas!$B$2:$B$3001,$A162))</f>
        <v>0</v>
      </c>
      <c r="BJ162" s="21" t="n">
        <f aca="false">IF(OR($A162="",BJ$4=""),0,COUNTIFS(Formulas!$A$2:$A$3001,BJ$4,Formulas!$B$2:$B$3001,$A162))</f>
        <v>0</v>
      </c>
      <c r="BK162" s="21" t="n">
        <f aca="false">IF(OR($A162="",BK$4=""),0,COUNTIFS(Formulas!$A$2:$A$3001,BK$4,Formulas!$B$2:$B$3001,$A162))</f>
        <v>0</v>
      </c>
      <c r="BL162" s="21" t="n">
        <f aca="false">IF(OR($A162="",BL$4=""),0,COUNTIFS(Formulas!$A$2:$A$3001,BL$4,Formulas!$B$2:$B$3001,$A162))</f>
        <v>0</v>
      </c>
      <c r="BM162" s="21" t="n">
        <f aca="false">IF(OR($A162="",BM$4=""),0,COUNTIFS(Formulas!$A$2:$A$3001,BM$4,Formulas!$B$2:$B$3001,$A162))</f>
        <v>0</v>
      </c>
      <c r="BN162" s="21" t="n">
        <f aca="false">IF(OR($A162="",BN$4=""),0,COUNTIFS(Formulas!$A$2:$A$3001,BN$4,Formulas!$B$2:$B$3001,$A162))</f>
        <v>0</v>
      </c>
      <c r="BO162" s="21" t="n">
        <f aca="false">IF(OR($A162="",BO$4=""),0,COUNTIFS(Formulas!$A$2:$A$3001,BO$4,Formulas!$B$2:$B$3001,$A162))</f>
        <v>0</v>
      </c>
      <c r="BP162" s="21" t="n">
        <f aca="false">IF(OR($A162="",BP$4=""),0,COUNTIFS(Formulas!$A$2:$A$3001,BP$4,Formulas!$B$2:$B$3001,$A162))</f>
        <v>0</v>
      </c>
      <c r="BQ162" s="21" t="n">
        <f aca="false">IF(OR($A162="",BQ$4=""),0,COUNTIFS(Formulas!$A$2:$A$3001,BQ$4,Formulas!$B$2:$B$3001,$A162))</f>
        <v>0</v>
      </c>
      <c r="BR162" s="21" t="n">
        <f aca="false">IF(OR($A162="",BR$4=""),0,COUNTIFS(Formulas!$A$2:$A$3001,BR$4,Formulas!$B$2:$B$3001,$A162))</f>
        <v>0</v>
      </c>
      <c r="BS162" s="21" t="n">
        <f aca="false">IF(OR($A162="",BS$4=""),0,COUNTIFS(Formulas!$A$2:$A$3001,BS$4,Formulas!$B$2:$B$3001,$A162))</f>
        <v>0</v>
      </c>
      <c r="BT162" s="21" t="n">
        <f aca="false">IF(OR($A162="",BT$4=""),0,COUNTIFS(Formulas!$A$2:$A$3001,BT$4,Formulas!$B$2:$B$3001,$A162))</f>
        <v>0</v>
      </c>
      <c r="BU162" s="21" t="n">
        <f aca="false">IF(OR($A162="",BU$4=""),0,COUNTIFS(Formulas!$A$2:$A$3001,BU$4,Formulas!$B$2:$B$3001,$A162))</f>
        <v>0</v>
      </c>
      <c r="BV162" s="21" t="n">
        <f aca="false">IF(OR($A162="",BV$4=""),0,COUNTIFS(Formulas!$A$2:$A$3001,BV$4,Formulas!$B$2:$B$3001,$A162))</f>
        <v>0</v>
      </c>
      <c r="BW162" s="21" t="n">
        <f aca="false">IF(OR($A162="",BW$4=""),0,COUNTIFS(Formulas!$A$2:$A$3001,BW$4,Formulas!$B$2:$B$3001,$A162))</f>
        <v>0</v>
      </c>
      <c r="BX162" s="21" t="n">
        <f aca="false">IF(OR($A162="",BX$4=""),0,COUNTIFS(Formulas!$A$2:$A$3001,BX$4,Formulas!$B$2:$B$3001,$A162))</f>
        <v>0</v>
      </c>
      <c r="BY162" s="21" t="n">
        <f aca="false">IF(OR($A162="",BY$4=""),0,COUNTIFS(Formulas!$A$2:$A$3001,BY$4,Formulas!$B$2:$B$3001,$A162))</f>
        <v>0</v>
      </c>
      <c r="BZ162" s="21" t="n">
        <f aca="false">IF(OR($A162="",BZ$4=""),0,COUNTIFS(Formulas!$A$2:$A$3001,BZ$4,Formulas!$B$2:$B$3001,$A162))</f>
        <v>0</v>
      </c>
      <c r="CA162" s="21" t="n">
        <f aca="false">IF(OR($A162="",CA$4=""),0,COUNTIFS(Formulas!$A$2:$A$3001,CA$4,Formulas!$B$2:$B$3001,$A162))</f>
        <v>0</v>
      </c>
      <c r="CB162" s="21" t="n">
        <f aca="false">IF(OR($A162="",CB$4=""),0,COUNTIFS(Formulas!$A$2:$A$3001,CB$4,Formulas!$B$2:$B$3001,$A162))</f>
        <v>0</v>
      </c>
      <c r="CC162" s="21" t="n">
        <f aca="false">IF(OR($A162="",CC$4=""),0,COUNTIFS(Formulas!$A$2:$A$3001,CC$4,Formulas!$B$2:$B$3001,$A162))</f>
        <v>0</v>
      </c>
      <c r="CD162" s="21" t="n">
        <f aca="false">IF(OR($A162="",CD$4=""),0,COUNTIFS(Formulas!$A$2:$A$3001,CD$4,Formulas!$B$2:$B$3001,$A162))</f>
        <v>0</v>
      </c>
      <c r="CE162" s="21" t="n">
        <f aca="false">IF(OR($A162="",CE$4=""),0,COUNTIFS(Formulas!$A$2:$A$3001,CE$4,Formulas!$B$2:$B$3001,$A162))</f>
        <v>0</v>
      </c>
      <c r="CF162" s="21" t="n">
        <f aca="false">IF(OR($A162="",CF$4=""),0,COUNTIFS(Formulas!$A$2:$A$3001,CF$4,Formulas!$B$2:$B$3001,$A162))</f>
        <v>0</v>
      </c>
      <c r="CG162" s="21" t="n">
        <f aca="false">IF(OR($A162="",CG$4=""),0,COUNTIFS(Formulas!$A$2:$A$3001,CG$4,Formulas!$B$2:$B$3001,$A162))</f>
        <v>0</v>
      </c>
      <c r="CH162" s="21" t="n">
        <f aca="false">IF(OR($A162="",CH$4=""),0,COUNTIFS(Formulas!$A$2:$A$3001,CH$4,Formulas!$B$2:$B$3001,$A162))</f>
        <v>0</v>
      </c>
      <c r="CI162" s="21" t="n">
        <f aca="false">IF(OR($A162="",CI$4=""),0,COUNTIFS(Formulas!$A$2:$A$3001,CI$4,Formulas!$B$2:$B$3001,$A162))</f>
        <v>0</v>
      </c>
      <c r="CJ162" s="21" t="n">
        <f aca="false">IF(OR($A162="",CJ$4=""),0,COUNTIFS(Formulas!$A$2:$A$3001,CJ$4,Formulas!$B$2:$B$3001,$A162))</f>
        <v>0</v>
      </c>
      <c r="CK162" s="21" t="n">
        <f aca="false">IF(OR($A162="",CK$4=""),0,COUNTIFS(Formulas!$A$2:$A$3001,CK$4,Formulas!$B$2:$B$3001,$A162))</f>
        <v>0</v>
      </c>
      <c r="CL162" s="21" t="n">
        <f aca="false">IF(OR($A162="",CL$4=""),0,COUNTIFS(Formulas!$A$2:$A$3001,CL$4,Formulas!$B$2:$B$3001,$A162))</f>
        <v>0</v>
      </c>
      <c r="CM162" s="21" t="n">
        <f aca="false">IF(OR($A162="",CM$4=""),0,COUNTIFS(Formulas!$A$2:$A$3001,CM$4,Formulas!$B$2:$B$3001,$A162))</f>
        <v>0</v>
      </c>
      <c r="CN162" s="21" t="n">
        <f aca="false">IF(OR($A162="",CN$4=""),0,COUNTIFS(Formulas!$A$2:$A$3001,CN$4,Formulas!$B$2:$B$3001,$A162))</f>
        <v>0</v>
      </c>
      <c r="CO162" s="21" t="n">
        <f aca="false">IF(OR($A162="",CO$4=""),0,COUNTIFS(Formulas!$A$2:$A$3001,CO$4,Formulas!$B$2:$B$3001,$A162))</f>
        <v>0</v>
      </c>
      <c r="CP162" s="21" t="n">
        <f aca="false">IF(OR($A162="",CP$4=""),0,COUNTIFS(Formulas!$A$2:$A$3001,CP$4,Formulas!$B$2:$B$3001,$A162))</f>
        <v>0</v>
      </c>
      <c r="CQ162" s="21" t="n">
        <f aca="false">IF(OR($A162="",CQ$4=""),0,COUNTIFS(Formulas!$A$2:$A$3001,CQ$4,Formulas!$B$2:$B$3001,$A162))</f>
        <v>0</v>
      </c>
      <c r="CR162" s="21" t="n">
        <f aca="false">IF(OR($A162="",CR$4=""),0,COUNTIFS(Formulas!$A$2:$A$3001,CR$4,Formulas!$B$2:$B$3001,$A162))</f>
        <v>0</v>
      </c>
      <c r="CS162" s="21" t="n">
        <f aca="false">IF(OR($A162="",CS$4=""),0,COUNTIFS(Formulas!$A$2:$A$3001,CS$4,Formulas!$B$2:$B$3001,$A162))</f>
        <v>0</v>
      </c>
      <c r="CT162" s="21" t="n">
        <f aca="false">IF(OR($A162="",CT$4=""),0,COUNTIFS(Formulas!$A$2:$A$3001,CT$4,Formulas!$B$2:$B$3001,$A162))</f>
        <v>0</v>
      </c>
      <c r="CU162" s="21" t="n">
        <f aca="false">IF(OR($A162="",CU$4=""),0,COUNTIFS(Formulas!$A$2:$A$3001,CU$4,Formulas!$B$2:$B$3001,$A162))</f>
        <v>0</v>
      </c>
      <c r="CV162" s="21" t="n">
        <f aca="false">IF(OR($A162="",CV$4=""),0,COUNTIFS(Formulas!$A$2:$A$3001,CV$4,Formulas!$B$2:$B$3001,$A162))</f>
        <v>0</v>
      </c>
      <c r="CW162" s="21" t="n">
        <f aca="false">IF(OR($A162="",CW$4=""),0,COUNTIFS(Formulas!$A$2:$A$3001,CW$4,Formulas!$B$2:$B$3001,$A162))</f>
        <v>0</v>
      </c>
      <c r="CX162" s="21" t="n">
        <f aca="false">IF(OR($A162="",CX$4=""),0,COUNTIFS(Formulas!$A$2:$A$3001,CX$4,Formulas!$B$2:$B$3001,$A162))</f>
        <v>0</v>
      </c>
      <c r="CY162" s="21" t="n">
        <f aca="false">IF(OR($A162="",CY$4=""),0,COUNTIFS(Formulas!$A$2:$A$3001,CY$4,Formulas!$B$2:$B$3001,$A162))</f>
        <v>0</v>
      </c>
      <c r="CZ162" s="21" t="n">
        <f aca="false">IF(OR($A162="",CZ$4=""),0,COUNTIFS(Formulas!$A$2:$A$3001,CZ$4,Formulas!$B$2:$B$3001,$A162))</f>
        <v>0</v>
      </c>
      <c r="DA162" s="21" t="n">
        <f aca="false">IF(OR($A162="",DA$4=""),0,COUNTIFS(Formulas!$A$2:$A$3001,DA$4,Formulas!$B$2:$B$3001,$A162))</f>
        <v>0</v>
      </c>
      <c r="DB162" s="21" t="n">
        <f aca="false">IF(OR($A162="",DB$4=""),0,COUNTIFS(Formulas!$A$2:$A$3001,DB$4,Formulas!$B$2:$B$3001,$A162))</f>
        <v>0</v>
      </c>
      <c r="DC162" s="21" t="n">
        <f aca="false">IF(OR($A162="",DC$4=""),0,COUNTIFS(Formulas!$A$2:$A$3001,DC$4,Formulas!$B$2:$B$3001,$A162))</f>
        <v>0</v>
      </c>
      <c r="DD162" s="21" t="n">
        <f aca="false">IF(OR($A162="",DD$4=""),0,COUNTIFS(Formulas!$A$2:$A$3001,DD$4,Formulas!$B$2:$B$3001,$A162))</f>
        <v>0</v>
      </c>
      <c r="DE162" s="21" t="n">
        <f aca="false">IF(OR($A162="",DE$4=""),0,COUNTIFS(Formulas!$A$2:$A$3001,DE$4,Formulas!$B$2:$B$3001,$A162))</f>
        <v>0</v>
      </c>
      <c r="DF162" s="21" t="n">
        <f aca="false">IF(OR($A162="",DF$4=""),0,COUNTIFS(Formulas!$A$2:$A$3001,DF$4,Formulas!$B$2:$B$3001,$A162))</f>
        <v>0</v>
      </c>
      <c r="DG162" s="21" t="n">
        <f aca="false">IF(OR($A162="",DG$4=""),0,COUNTIFS(Formulas!$A$2:$A$3001,DG$4,Formulas!$B$2:$B$3001,$A162))</f>
        <v>0</v>
      </c>
      <c r="DH162" s="21" t="n">
        <f aca="false">IF(OR($A162="",DH$4=""),0,COUNTIFS(Formulas!$A$2:$A$3001,DH$4,Formulas!$B$2:$B$3001,$A162))</f>
        <v>0</v>
      </c>
      <c r="DI162" s="21" t="n">
        <f aca="false">IF(OR($A162="",DI$4=""),0,COUNTIFS(Formulas!$A$2:$A$3001,DI$4,Formulas!$B$2:$B$3001,$A162))</f>
        <v>0</v>
      </c>
      <c r="DJ162" s="21" t="n">
        <f aca="false">IF(OR($A162="",DJ$4=""),0,COUNTIFS(Formulas!$A$2:$A$3001,DJ$4,Formulas!$B$2:$B$3001,$A162))</f>
        <v>0</v>
      </c>
      <c r="DK162" s="21" t="n">
        <f aca="false">IF(OR($A162="",DK$4=""),0,COUNTIFS(Formulas!$A$2:$A$3001,DK$4,Formulas!$B$2:$B$3001,$A162))</f>
        <v>0</v>
      </c>
      <c r="DL162" s="21" t="n">
        <f aca="false">IF(OR($A162="",DL$4=""),0,COUNTIFS(Formulas!$A$2:$A$3001,DL$4,Formulas!$B$2:$B$3001,$A162))</f>
        <v>0</v>
      </c>
      <c r="DM162" s="21" t="n">
        <f aca="false">IF(OR($A162="",DM$4=""),0,COUNTIFS(Formulas!$A$2:$A$3001,DM$4,Formulas!$B$2:$B$3001,$A162))</f>
        <v>0</v>
      </c>
      <c r="DN162" s="21" t="n">
        <f aca="false">IF(OR($A162="",DN$4=""),0,COUNTIFS(Formulas!$A$2:$A$3001,DN$4,Formulas!$B$2:$B$3001,$A162))</f>
        <v>0</v>
      </c>
      <c r="DO162" s="21" t="n">
        <f aca="false">IF(OR($A162="",DO$4=""),0,COUNTIFS(Formulas!$A$2:$A$3001,DO$4,Formulas!$B$2:$B$3001,$A162))</f>
        <v>0</v>
      </c>
      <c r="DP162" s="21" t="n">
        <f aca="false">IF(OR($A162="",DP$4=""),0,COUNTIFS(Formulas!$A$2:$A$3001,DP$4,Formulas!$B$2:$B$3001,$A162))</f>
        <v>0</v>
      </c>
      <c r="DQ162" s="21" t="n">
        <f aca="false">IF(OR($A162="",DQ$4=""),0,COUNTIFS(Formulas!$A$2:$A$3001,DQ$4,Formulas!$B$2:$B$3001,$A162))</f>
        <v>0</v>
      </c>
      <c r="DR162" s="21" t="n">
        <f aca="false">IF(OR($A162="",DR$4=""),0,COUNTIFS(Formulas!$A$2:$A$3001,DR$4,Formulas!$B$2:$B$3001,$A162))</f>
        <v>0</v>
      </c>
      <c r="DS162" s="21" t="n">
        <f aca="false">IF(OR($A162="",DS$4=""),0,COUNTIFS(Formulas!$A$2:$A$3001,DS$4,Formulas!$B$2:$B$3001,$A162))</f>
        <v>0</v>
      </c>
      <c r="DT162" s="21" t="n">
        <f aca="false">IF(OR($A162="",DT$4=""),0,COUNTIFS(Formulas!$A$2:$A$3001,DT$4,Formulas!$B$2:$B$3001,$A162))</f>
        <v>0</v>
      </c>
      <c r="DU162" s="21" t="n">
        <f aca="false">IF(OR($A162="",DU$4=""),0,COUNTIFS(Formulas!$A$2:$A$3001,DU$4,Formulas!$B$2:$B$3001,$A162))</f>
        <v>0</v>
      </c>
      <c r="DV162" s="21" t="n">
        <f aca="false">IF(OR($A162="",DV$4=""),0,COUNTIFS(Formulas!$A$2:$A$3001,DV$4,Formulas!$B$2:$B$3001,$A162))</f>
        <v>0</v>
      </c>
      <c r="DW162" s="21" t="n">
        <f aca="false">IF(OR($A162="",DW$4=""),0,COUNTIFS(Formulas!$A$2:$A$3001,DW$4,Formulas!$B$2:$B$3001,$A162))</f>
        <v>0</v>
      </c>
      <c r="DX162" s="21" t="n">
        <f aca="false">IF(OR($A162="",DX$4=""),0,COUNTIFS(Formulas!$A$2:$A$3001,DX$4,Formulas!$B$2:$B$3001,$A162))</f>
        <v>0</v>
      </c>
      <c r="DY162" s="21" t="n">
        <f aca="false">IF(OR($A162="",DY$4=""),0,COUNTIFS(Formulas!$A$2:$A$3001,DY$4,Formulas!$B$2:$B$3001,$A162))</f>
        <v>0</v>
      </c>
      <c r="DZ162" s="21" t="n">
        <f aca="false">IF(OR($A162="",DZ$4=""),0,COUNTIFS(Formulas!$A$2:$A$3001,DZ$4,Formulas!$B$2:$B$3001,$A162))</f>
        <v>0</v>
      </c>
      <c r="EA162" s="21" t="n">
        <f aca="false">IF(OR($A162="",EA$4=""),0,COUNTIFS(Formulas!$A$2:$A$3001,EA$4,Formulas!$B$2:$B$3001,$A162))</f>
        <v>0</v>
      </c>
      <c r="EB162" s="21" t="n">
        <f aca="false">IF(OR($A162="",EB$4=""),0,COUNTIFS(Formulas!$A$2:$A$3001,EB$4,Formulas!$B$2:$B$3001,$A162))</f>
        <v>0</v>
      </c>
      <c r="EC162" s="21" t="n">
        <f aca="false">IF(OR($A162="",EC$4=""),0,COUNTIFS(Formulas!$A$2:$A$3001,EC$4,Formulas!$B$2:$B$3001,$A162))</f>
        <v>0</v>
      </c>
      <c r="ED162" s="21" t="n">
        <f aca="false">IF(OR($A162="",ED$4=""),0,COUNTIFS(Formulas!$A$2:$A$3001,ED$4,Formulas!$B$2:$B$3001,$A162))</f>
        <v>0</v>
      </c>
      <c r="EE162" s="21" t="n">
        <f aca="false">IF(OR($A162="",EE$4=""),0,COUNTIFS(Formulas!$A$2:$A$3001,EE$4,Formulas!$B$2:$B$3001,$A162))</f>
        <v>0</v>
      </c>
      <c r="EF162" s="21" t="n">
        <f aca="false">IF(OR($A162="",EF$4=""),0,COUNTIFS(Formulas!$A$2:$A$3001,EF$4,Formulas!$B$2:$B$3001,$A162))</f>
        <v>0</v>
      </c>
      <c r="EG162" s="21" t="n">
        <f aca="false">IF(OR($A162="",EG$4=""),0,COUNTIFS(Formulas!$A$2:$A$3001,EG$4,Formulas!$B$2:$B$3001,$A162))</f>
        <v>0</v>
      </c>
      <c r="EH162" s="21" t="n">
        <f aca="false">IF(OR($A162="",EH$4=""),0,COUNTIFS(Formulas!$A$2:$A$3001,EH$4,Formulas!$B$2:$B$3001,$A162))</f>
        <v>0</v>
      </c>
      <c r="EI162" s="21" t="n">
        <f aca="false">IF(OR($A162="",EI$4=""),0,COUNTIFS(Formulas!$A$2:$A$3001,EI$4,Formulas!$B$2:$B$3001,$A162))</f>
        <v>0</v>
      </c>
      <c r="EJ162" s="21" t="n">
        <f aca="false">IF(OR($A162="",EJ$4=""),0,COUNTIFS(Formulas!$A$2:$A$3001,EJ$4,Formulas!$B$2:$B$3001,$A162))</f>
        <v>0</v>
      </c>
      <c r="EK162" s="21" t="n">
        <f aca="false">IF(OR($A162="",EK$4=""),0,COUNTIFS(Formulas!$A$2:$A$3001,EK$4,Formulas!$B$2:$B$3001,$A162))</f>
        <v>0</v>
      </c>
      <c r="EL162" s="21" t="n">
        <f aca="false">IF(OR($A162="",EL$4=""),0,COUNTIFS(Formulas!$A$2:$A$3001,EL$4,Formulas!$B$2:$B$3001,$A162))</f>
        <v>0</v>
      </c>
      <c r="EM162" s="21" t="n">
        <f aca="false">IF(OR($A162="",EM$4=""),0,COUNTIFS(Formulas!$A$2:$A$3001,EM$4,Formulas!$B$2:$B$3001,$A162))</f>
        <v>0</v>
      </c>
      <c r="EN162" s="21" t="n">
        <f aca="false">IF(OR($A162="",EN$4=""),0,COUNTIFS(Formulas!$A$2:$A$3001,EN$4,Formulas!$B$2:$B$3001,$A162))</f>
        <v>0</v>
      </c>
      <c r="EO162" s="21" t="n">
        <f aca="false">IF(OR($A162="",EO$4=""),0,COUNTIFS(Formulas!$A$2:$A$3001,EO$4,Formulas!$B$2:$B$3001,$A162))</f>
        <v>0</v>
      </c>
      <c r="EP162" s="21" t="n">
        <f aca="false">IF(OR($A162="",EP$4=""),0,COUNTIFS(Formulas!$A$2:$A$3001,EP$4,Formulas!$B$2:$B$3001,$A162))</f>
        <v>0</v>
      </c>
      <c r="EQ162" s="21" t="n">
        <f aca="false">IF(OR($A162="",EQ$4=""),0,COUNTIFS(Formulas!$A$2:$A$3001,EQ$4,Formulas!$B$2:$B$3001,$A162))</f>
        <v>0</v>
      </c>
      <c r="ER162" s="21" t="n">
        <f aca="false">IF(OR($A162="",ER$4=""),0,COUNTIFS(Formulas!$A$2:$A$3001,ER$4,Formulas!$B$2:$B$3001,$A162))</f>
        <v>0</v>
      </c>
      <c r="ES162" s="21" t="n">
        <f aca="false">IF(OR($A162="",ES$4=""),0,COUNTIFS(Formulas!$A$2:$A$3001,ES$4,Formulas!$B$2:$B$3001,$A162))</f>
        <v>0</v>
      </c>
      <c r="ET162" s="21" t="n">
        <f aca="false">IF(OR($A162="",ET$4=""),0,COUNTIFS(Formulas!$A$2:$A$3001,ET$4,Formulas!$B$2:$B$3001,$A162))</f>
        <v>0</v>
      </c>
      <c r="EU162" s="21" t="n">
        <f aca="false">IF(OR($A162="",EU$4=""),0,COUNTIFS(Formulas!$A$2:$A$3001,EU$4,Formulas!$B$2:$B$3001,$A162))</f>
        <v>0</v>
      </c>
      <c r="EV162" s="21" t="n">
        <f aca="false">IF(OR($A162="",EV$4=""),0,COUNTIFS(Formulas!$A$2:$A$3001,EV$4,Formulas!$B$2:$B$3001,$A162))</f>
        <v>0</v>
      </c>
    </row>
    <row r="163" customFormat="false" ht="15" hidden="false" customHeight="false" outlineLevel="0" collapsed="false">
      <c r="A163" s="13" t="str">
        <f aca="false">IF(INDEX(Materials!$A$2:$A$301,159)="","",INDEX(Materials!$A$2:$A$301,159))</f>
        <v>Deionized Water</v>
      </c>
      <c r="B163" s="19" t="n">
        <f aca="false">IF(A163="","",COUNTIF(C163:EV163,"&gt;0"))</f>
        <v>3</v>
      </c>
      <c r="C163" s="21" t="n">
        <f aca="false">IF(OR($A163="",C$4=""),0,COUNTIFS(Formulas!$A$2:$A$3001,C$4,Formulas!$B$2:$B$3001,$A163))</f>
        <v>0</v>
      </c>
      <c r="D163" s="21" t="n">
        <f aca="false">IF(OR($A163="",D$4=""),0,COUNTIFS(Formulas!$A$2:$A$3001,D$4,Formulas!$B$2:$B$3001,$A163))</f>
        <v>0</v>
      </c>
      <c r="E163" s="21" t="n">
        <f aca="false">IF(OR($A163="",E$4=""),0,COUNTIFS(Formulas!$A$2:$A$3001,E$4,Formulas!$B$2:$B$3001,$A163))</f>
        <v>0</v>
      </c>
      <c r="F163" s="21" t="n">
        <f aca="false">IF(OR($A163="",F$4=""),0,COUNTIFS(Formulas!$A$2:$A$3001,F$4,Formulas!$B$2:$B$3001,$A163))</f>
        <v>0</v>
      </c>
      <c r="G163" s="21" t="n">
        <f aca="false">IF(OR($A163="",G$4=""),0,COUNTIFS(Formulas!$A$2:$A$3001,G$4,Formulas!$B$2:$B$3001,$A163))</f>
        <v>0</v>
      </c>
      <c r="H163" s="21" t="n">
        <f aca="false">IF(OR($A163="",H$4=""),0,COUNTIFS(Formulas!$A$2:$A$3001,H$4,Formulas!$B$2:$B$3001,$A163))</f>
        <v>0</v>
      </c>
      <c r="I163" s="21" t="n">
        <f aca="false">IF(OR($A163="",I$4=""),0,COUNTIFS(Formulas!$A$2:$A$3001,I$4,Formulas!$B$2:$B$3001,$A163))</f>
        <v>0</v>
      </c>
      <c r="J163" s="21" t="n">
        <f aca="false">IF(OR($A163="",J$4=""),0,COUNTIFS(Formulas!$A$2:$A$3001,J$4,Formulas!$B$2:$B$3001,$A163))</f>
        <v>0</v>
      </c>
      <c r="K163" s="21" t="n">
        <f aca="false">IF(OR($A163="",K$4=""),0,COUNTIFS(Formulas!$A$2:$A$3001,K$4,Formulas!$B$2:$B$3001,$A163))</f>
        <v>0</v>
      </c>
      <c r="L163" s="21" t="n">
        <f aca="false">IF(OR($A163="",L$4=""),0,COUNTIFS(Formulas!$A$2:$A$3001,L$4,Formulas!$B$2:$B$3001,$A163))</f>
        <v>0</v>
      </c>
      <c r="M163" s="21" t="n">
        <f aca="false">IF(OR($A163="",M$4=""),0,COUNTIFS(Formulas!$A$2:$A$3001,M$4,Formulas!$B$2:$B$3001,$A163))</f>
        <v>0</v>
      </c>
      <c r="N163" s="21" t="n">
        <f aca="false">IF(OR($A163="",N$4=""),0,COUNTIFS(Formulas!$A$2:$A$3001,N$4,Formulas!$B$2:$B$3001,$A163))</f>
        <v>0</v>
      </c>
      <c r="O163" s="21" t="n">
        <f aca="false">IF(OR($A163="",O$4=""),0,COUNTIFS(Formulas!$A$2:$A$3001,O$4,Formulas!$B$2:$B$3001,$A163))</f>
        <v>0</v>
      </c>
      <c r="P163" s="21" t="n">
        <f aca="false">IF(OR($A163="",P$4=""),0,COUNTIFS(Formulas!$A$2:$A$3001,P$4,Formulas!$B$2:$B$3001,$A163))</f>
        <v>0</v>
      </c>
      <c r="Q163" s="21" t="n">
        <f aca="false">IF(OR($A163="",Q$4=""),0,COUNTIFS(Formulas!$A$2:$A$3001,Q$4,Formulas!$B$2:$B$3001,$A163))</f>
        <v>0</v>
      </c>
      <c r="R163" s="21" t="n">
        <f aca="false">IF(OR($A163="",R$4=""),0,COUNTIFS(Formulas!$A$2:$A$3001,R$4,Formulas!$B$2:$B$3001,$A163))</f>
        <v>0</v>
      </c>
      <c r="S163" s="21" t="n">
        <f aca="false">IF(OR($A163="",S$4=""),0,COUNTIFS(Formulas!$A$2:$A$3001,S$4,Formulas!$B$2:$B$3001,$A163))</f>
        <v>0</v>
      </c>
      <c r="T163" s="21" t="n">
        <f aca="false">IF(OR($A163="",T$4=""),0,COUNTIFS(Formulas!$A$2:$A$3001,T$4,Formulas!$B$2:$B$3001,$A163))</f>
        <v>0</v>
      </c>
      <c r="U163" s="21" t="n">
        <f aca="false">IF(OR($A163="",U$4=""),0,COUNTIFS(Formulas!$A$2:$A$3001,U$4,Formulas!$B$2:$B$3001,$A163))</f>
        <v>0</v>
      </c>
      <c r="V163" s="21" t="n">
        <f aca="false">IF(OR($A163="",V$4=""),0,COUNTIFS(Formulas!$A$2:$A$3001,V$4,Formulas!$B$2:$B$3001,$A163))</f>
        <v>0</v>
      </c>
      <c r="W163" s="21" t="n">
        <f aca="false">IF(OR($A163="",W$4=""),0,COUNTIFS(Formulas!$A$2:$A$3001,W$4,Formulas!$B$2:$B$3001,$A163))</f>
        <v>0</v>
      </c>
      <c r="X163" s="21" t="n">
        <f aca="false">IF(OR($A163="",X$4=""),0,COUNTIFS(Formulas!$A$2:$A$3001,X$4,Formulas!$B$2:$B$3001,$A163))</f>
        <v>0</v>
      </c>
      <c r="Y163" s="21" t="n">
        <f aca="false">IF(OR($A163="",Y$4=""),0,COUNTIFS(Formulas!$A$2:$A$3001,Y$4,Formulas!$B$2:$B$3001,$A163))</f>
        <v>0</v>
      </c>
      <c r="Z163" s="21" t="n">
        <f aca="false">IF(OR($A163="",Z$4=""),0,COUNTIFS(Formulas!$A$2:$A$3001,Z$4,Formulas!$B$2:$B$3001,$A163))</f>
        <v>0</v>
      </c>
      <c r="AA163" s="21" t="n">
        <f aca="false">IF(OR($A163="",AA$4=""),0,COUNTIFS(Formulas!$A$2:$A$3001,AA$4,Formulas!$B$2:$B$3001,$A163))</f>
        <v>0</v>
      </c>
      <c r="AB163" s="21" t="n">
        <f aca="false">IF(OR($A163="",AB$4=""),0,COUNTIFS(Formulas!$A$2:$A$3001,AB$4,Formulas!$B$2:$B$3001,$A163))</f>
        <v>0</v>
      </c>
      <c r="AC163" s="21" t="n">
        <f aca="false">IF(OR($A163="",AC$4=""),0,COUNTIFS(Formulas!$A$2:$A$3001,AC$4,Formulas!$B$2:$B$3001,$A163))</f>
        <v>0</v>
      </c>
      <c r="AD163" s="21" t="n">
        <f aca="false">IF(OR($A163="",AD$4=""),0,COUNTIFS(Formulas!$A$2:$A$3001,AD$4,Formulas!$B$2:$B$3001,$A163))</f>
        <v>0</v>
      </c>
      <c r="AE163" s="21" t="n">
        <f aca="false">IF(OR($A163="",AE$4=""),0,COUNTIFS(Formulas!$A$2:$A$3001,AE$4,Formulas!$B$2:$B$3001,$A163))</f>
        <v>0</v>
      </c>
      <c r="AF163" s="21" t="n">
        <f aca="false">IF(OR($A163="",AF$4=""),0,COUNTIFS(Formulas!$A$2:$A$3001,AF$4,Formulas!$B$2:$B$3001,$A163))</f>
        <v>0</v>
      </c>
      <c r="AG163" s="21" t="n">
        <f aca="false">IF(OR($A163="",AG$4=""),0,COUNTIFS(Formulas!$A$2:$A$3001,AG$4,Formulas!$B$2:$B$3001,$A163))</f>
        <v>0</v>
      </c>
      <c r="AH163" s="21" t="n">
        <f aca="false">IF(OR($A163="",AH$4=""),0,COUNTIFS(Formulas!$A$2:$A$3001,AH$4,Formulas!$B$2:$B$3001,$A163))</f>
        <v>0</v>
      </c>
      <c r="AI163" s="21" t="n">
        <f aca="false">IF(OR($A163="",AI$4=""),0,COUNTIFS(Formulas!$A$2:$A$3001,AI$4,Formulas!$B$2:$B$3001,$A163))</f>
        <v>0</v>
      </c>
      <c r="AJ163" s="21" t="n">
        <f aca="false">IF(OR($A163="",AJ$4=""),0,COUNTIFS(Formulas!$A$2:$A$3001,AJ$4,Formulas!$B$2:$B$3001,$A163))</f>
        <v>0</v>
      </c>
      <c r="AK163" s="21" t="n">
        <f aca="false">IF(OR($A163="",AK$4=""),0,COUNTIFS(Formulas!$A$2:$A$3001,AK$4,Formulas!$B$2:$B$3001,$A163))</f>
        <v>0</v>
      </c>
      <c r="AL163" s="21" t="n">
        <f aca="false">IF(OR($A163="",AL$4=""),0,COUNTIFS(Formulas!$A$2:$A$3001,AL$4,Formulas!$B$2:$B$3001,$A163))</f>
        <v>0</v>
      </c>
      <c r="AM163" s="21" t="n">
        <f aca="false">IF(OR($A163="",AM$4=""),0,COUNTIFS(Formulas!$A$2:$A$3001,AM$4,Formulas!$B$2:$B$3001,$A163))</f>
        <v>0</v>
      </c>
      <c r="AN163" s="21" t="n">
        <f aca="false">IF(OR($A163="",AN$4=""),0,COUNTIFS(Formulas!$A$2:$A$3001,AN$4,Formulas!$B$2:$B$3001,$A163))</f>
        <v>0</v>
      </c>
      <c r="AO163" s="21" t="n">
        <f aca="false">IF(OR($A163="",AO$4=""),0,COUNTIFS(Formulas!$A$2:$A$3001,AO$4,Formulas!$B$2:$B$3001,$A163))</f>
        <v>0</v>
      </c>
      <c r="AP163" s="21" t="n">
        <f aca="false">IF(OR($A163="",AP$4=""),0,COUNTIFS(Formulas!$A$2:$A$3001,AP$4,Formulas!$B$2:$B$3001,$A163))</f>
        <v>0</v>
      </c>
      <c r="AQ163" s="21" t="n">
        <f aca="false">IF(OR($A163="",AQ$4=""),0,COUNTIFS(Formulas!$A$2:$A$3001,AQ$4,Formulas!$B$2:$B$3001,$A163))</f>
        <v>0</v>
      </c>
      <c r="AR163" s="21" t="n">
        <f aca="false">IF(OR($A163="",AR$4=""),0,COUNTIFS(Formulas!$A$2:$A$3001,AR$4,Formulas!$B$2:$B$3001,$A163))</f>
        <v>0</v>
      </c>
      <c r="AS163" s="21" t="n">
        <f aca="false">IF(OR($A163="",AS$4=""),0,COUNTIFS(Formulas!$A$2:$A$3001,AS$4,Formulas!$B$2:$B$3001,$A163))</f>
        <v>0</v>
      </c>
      <c r="AT163" s="21" t="n">
        <f aca="false">IF(OR($A163="",AT$4=""),0,COUNTIFS(Formulas!$A$2:$A$3001,AT$4,Formulas!$B$2:$B$3001,$A163))</f>
        <v>0</v>
      </c>
      <c r="AU163" s="21" t="n">
        <f aca="false">IF(OR($A163="",AU$4=""),0,COUNTIFS(Formulas!$A$2:$A$3001,AU$4,Formulas!$B$2:$B$3001,$A163))</f>
        <v>0</v>
      </c>
      <c r="AV163" s="21" t="n">
        <f aca="false">IF(OR($A163="",AV$4=""),0,COUNTIFS(Formulas!$A$2:$A$3001,AV$4,Formulas!$B$2:$B$3001,$A163))</f>
        <v>0</v>
      </c>
      <c r="AW163" s="21" t="n">
        <f aca="false">IF(OR($A163="",AW$4=""),0,COUNTIFS(Formulas!$A$2:$A$3001,AW$4,Formulas!$B$2:$B$3001,$A163))</f>
        <v>0</v>
      </c>
      <c r="AX163" s="21" t="n">
        <f aca="false">IF(OR($A163="",AX$4=""),0,COUNTIFS(Formulas!$A$2:$A$3001,AX$4,Formulas!$B$2:$B$3001,$A163))</f>
        <v>0</v>
      </c>
      <c r="AY163" s="21" t="n">
        <f aca="false">IF(OR($A163="",AY$4=""),0,COUNTIFS(Formulas!$A$2:$A$3001,AY$4,Formulas!$B$2:$B$3001,$A163))</f>
        <v>0</v>
      </c>
      <c r="AZ163" s="21" t="n">
        <f aca="false">IF(OR($A163="",AZ$4=""),0,COUNTIFS(Formulas!$A$2:$A$3001,AZ$4,Formulas!$B$2:$B$3001,$A163))</f>
        <v>0</v>
      </c>
      <c r="BA163" s="21" t="n">
        <f aca="false">IF(OR($A163="",BA$4=""),0,COUNTIFS(Formulas!$A$2:$A$3001,BA$4,Formulas!$B$2:$B$3001,$A163))</f>
        <v>0</v>
      </c>
      <c r="BB163" s="21" t="n">
        <f aca="false">IF(OR($A163="",BB$4=""),0,COUNTIFS(Formulas!$A$2:$A$3001,BB$4,Formulas!$B$2:$B$3001,$A163))</f>
        <v>0</v>
      </c>
      <c r="BC163" s="21" t="n">
        <f aca="false">IF(OR($A163="",BC$4=""),0,COUNTIFS(Formulas!$A$2:$A$3001,BC$4,Formulas!$B$2:$B$3001,$A163))</f>
        <v>0</v>
      </c>
      <c r="BD163" s="21" t="n">
        <f aca="false">IF(OR($A163="",BD$4=""),0,COUNTIFS(Formulas!$A$2:$A$3001,BD$4,Formulas!$B$2:$B$3001,$A163))</f>
        <v>0</v>
      </c>
      <c r="BE163" s="21" t="n">
        <f aca="false">IF(OR($A163="",BE$4=""),0,COUNTIFS(Formulas!$A$2:$A$3001,BE$4,Formulas!$B$2:$B$3001,$A163))</f>
        <v>0</v>
      </c>
      <c r="BF163" s="21" t="n">
        <f aca="false">IF(OR($A163="",BF$4=""),0,COUNTIFS(Formulas!$A$2:$A$3001,BF$4,Formulas!$B$2:$B$3001,$A163))</f>
        <v>0</v>
      </c>
      <c r="BG163" s="21" t="n">
        <f aca="false">IF(OR($A163="",BG$4=""),0,COUNTIFS(Formulas!$A$2:$A$3001,BG$4,Formulas!$B$2:$B$3001,$A163))</f>
        <v>0</v>
      </c>
      <c r="BH163" s="21" t="n">
        <f aca="false">IF(OR($A163="",BH$4=""),0,COUNTIFS(Formulas!$A$2:$A$3001,BH$4,Formulas!$B$2:$B$3001,$A163))</f>
        <v>0</v>
      </c>
      <c r="BI163" s="21" t="n">
        <f aca="false">IF(OR($A163="",BI$4=""),0,COUNTIFS(Formulas!$A$2:$A$3001,BI$4,Formulas!$B$2:$B$3001,$A163))</f>
        <v>0</v>
      </c>
      <c r="BJ163" s="21" t="n">
        <f aca="false">IF(OR($A163="",BJ$4=""),0,COUNTIFS(Formulas!$A$2:$A$3001,BJ$4,Formulas!$B$2:$B$3001,$A163))</f>
        <v>0</v>
      </c>
      <c r="BK163" s="21" t="n">
        <f aca="false">IF(OR($A163="",BK$4=""),0,COUNTIFS(Formulas!$A$2:$A$3001,BK$4,Formulas!$B$2:$B$3001,$A163))</f>
        <v>0</v>
      </c>
      <c r="BL163" s="21" t="n">
        <f aca="false">IF(OR($A163="",BL$4=""),0,COUNTIFS(Formulas!$A$2:$A$3001,BL$4,Formulas!$B$2:$B$3001,$A163))</f>
        <v>0</v>
      </c>
      <c r="BM163" s="21" t="n">
        <f aca="false">IF(OR($A163="",BM$4=""),0,COUNTIFS(Formulas!$A$2:$A$3001,BM$4,Formulas!$B$2:$B$3001,$A163))</f>
        <v>0</v>
      </c>
      <c r="BN163" s="21" t="n">
        <f aca="false">IF(OR($A163="",BN$4=""),0,COUNTIFS(Formulas!$A$2:$A$3001,BN$4,Formulas!$B$2:$B$3001,$A163))</f>
        <v>0</v>
      </c>
      <c r="BO163" s="21" t="n">
        <f aca="false">IF(OR($A163="",BO$4=""),0,COUNTIFS(Formulas!$A$2:$A$3001,BO$4,Formulas!$B$2:$B$3001,$A163))</f>
        <v>0</v>
      </c>
      <c r="BP163" s="21" t="n">
        <f aca="false">IF(OR($A163="",BP$4=""),0,COUNTIFS(Formulas!$A$2:$A$3001,BP$4,Formulas!$B$2:$B$3001,$A163))</f>
        <v>1</v>
      </c>
      <c r="BQ163" s="21" t="n">
        <f aca="false">IF(OR($A163="",BQ$4=""),0,COUNTIFS(Formulas!$A$2:$A$3001,BQ$4,Formulas!$B$2:$B$3001,$A163))</f>
        <v>1</v>
      </c>
      <c r="BR163" s="21" t="n">
        <f aca="false">IF(OR($A163="",BR$4=""),0,COUNTIFS(Formulas!$A$2:$A$3001,BR$4,Formulas!$B$2:$B$3001,$A163))</f>
        <v>0</v>
      </c>
      <c r="BS163" s="21" t="n">
        <f aca="false">IF(OR($A163="",BS$4=""),0,COUNTIFS(Formulas!$A$2:$A$3001,BS$4,Formulas!$B$2:$B$3001,$A163))</f>
        <v>0</v>
      </c>
      <c r="BT163" s="21" t="n">
        <f aca="false">IF(OR($A163="",BT$4=""),0,COUNTIFS(Formulas!$A$2:$A$3001,BT$4,Formulas!$B$2:$B$3001,$A163))</f>
        <v>1</v>
      </c>
      <c r="BU163" s="21" t="n">
        <f aca="false">IF(OR($A163="",BU$4=""),0,COUNTIFS(Formulas!$A$2:$A$3001,BU$4,Formulas!$B$2:$B$3001,$A163))</f>
        <v>0</v>
      </c>
      <c r="BV163" s="21" t="n">
        <f aca="false">IF(OR($A163="",BV$4=""),0,COUNTIFS(Formulas!$A$2:$A$3001,BV$4,Formulas!$B$2:$B$3001,$A163))</f>
        <v>0</v>
      </c>
      <c r="BW163" s="21" t="n">
        <f aca="false">IF(OR($A163="",BW$4=""),0,COUNTIFS(Formulas!$A$2:$A$3001,BW$4,Formulas!$B$2:$B$3001,$A163))</f>
        <v>0</v>
      </c>
      <c r="BX163" s="21" t="n">
        <f aca="false">IF(OR($A163="",BX$4=""),0,COUNTIFS(Formulas!$A$2:$A$3001,BX$4,Formulas!$B$2:$B$3001,$A163))</f>
        <v>0</v>
      </c>
      <c r="BY163" s="21" t="n">
        <f aca="false">IF(OR($A163="",BY$4=""),0,COUNTIFS(Formulas!$A$2:$A$3001,BY$4,Formulas!$B$2:$B$3001,$A163))</f>
        <v>0</v>
      </c>
      <c r="BZ163" s="21" t="n">
        <f aca="false">IF(OR($A163="",BZ$4=""),0,COUNTIFS(Formulas!$A$2:$A$3001,BZ$4,Formulas!$B$2:$B$3001,$A163))</f>
        <v>0</v>
      </c>
      <c r="CA163" s="21" t="n">
        <f aca="false">IF(OR($A163="",CA$4=""),0,COUNTIFS(Formulas!$A$2:$A$3001,CA$4,Formulas!$B$2:$B$3001,$A163))</f>
        <v>0</v>
      </c>
      <c r="CB163" s="21" t="n">
        <f aca="false">IF(OR($A163="",CB$4=""),0,COUNTIFS(Formulas!$A$2:$A$3001,CB$4,Formulas!$B$2:$B$3001,$A163))</f>
        <v>0</v>
      </c>
      <c r="CC163" s="21" t="n">
        <f aca="false">IF(OR($A163="",CC$4=""),0,COUNTIFS(Formulas!$A$2:$A$3001,CC$4,Formulas!$B$2:$B$3001,$A163))</f>
        <v>0</v>
      </c>
      <c r="CD163" s="21" t="n">
        <f aca="false">IF(OR($A163="",CD$4=""),0,COUNTIFS(Formulas!$A$2:$A$3001,CD$4,Formulas!$B$2:$B$3001,$A163))</f>
        <v>0</v>
      </c>
      <c r="CE163" s="21" t="n">
        <f aca="false">IF(OR($A163="",CE$4=""),0,COUNTIFS(Formulas!$A$2:$A$3001,CE$4,Formulas!$B$2:$B$3001,$A163))</f>
        <v>0</v>
      </c>
      <c r="CF163" s="21" t="n">
        <f aca="false">IF(OR($A163="",CF$4=""),0,COUNTIFS(Formulas!$A$2:$A$3001,CF$4,Formulas!$B$2:$B$3001,$A163))</f>
        <v>0</v>
      </c>
      <c r="CG163" s="21" t="n">
        <f aca="false">IF(OR($A163="",CG$4=""),0,COUNTIFS(Formulas!$A$2:$A$3001,CG$4,Formulas!$B$2:$B$3001,$A163))</f>
        <v>0</v>
      </c>
      <c r="CH163" s="21" t="n">
        <f aca="false">IF(OR($A163="",CH$4=""),0,COUNTIFS(Formulas!$A$2:$A$3001,CH$4,Formulas!$B$2:$B$3001,$A163))</f>
        <v>0</v>
      </c>
      <c r="CI163" s="21" t="n">
        <f aca="false">IF(OR($A163="",CI$4=""),0,COUNTIFS(Formulas!$A$2:$A$3001,CI$4,Formulas!$B$2:$B$3001,$A163))</f>
        <v>0</v>
      </c>
      <c r="CJ163" s="21" t="n">
        <f aca="false">IF(OR($A163="",CJ$4=""),0,COUNTIFS(Formulas!$A$2:$A$3001,CJ$4,Formulas!$B$2:$B$3001,$A163))</f>
        <v>0</v>
      </c>
      <c r="CK163" s="21" t="n">
        <f aca="false">IF(OR($A163="",CK$4=""),0,COUNTIFS(Formulas!$A$2:$A$3001,CK$4,Formulas!$B$2:$B$3001,$A163))</f>
        <v>0</v>
      </c>
      <c r="CL163" s="21" t="n">
        <f aca="false">IF(OR($A163="",CL$4=""),0,COUNTIFS(Formulas!$A$2:$A$3001,CL$4,Formulas!$B$2:$B$3001,$A163))</f>
        <v>0</v>
      </c>
      <c r="CM163" s="21" t="n">
        <f aca="false">IF(OR($A163="",CM$4=""),0,COUNTIFS(Formulas!$A$2:$A$3001,CM$4,Formulas!$B$2:$B$3001,$A163))</f>
        <v>0</v>
      </c>
      <c r="CN163" s="21" t="n">
        <f aca="false">IF(OR($A163="",CN$4=""),0,COUNTIFS(Formulas!$A$2:$A$3001,CN$4,Formulas!$B$2:$B$3001,$A163))</f>
        <v>0</v>
      </c>
      <c r="CO163" s="21" t="n">
        <f aca="false">IF(OR($A163="",CO$4=""),0,COUNTIFS(Formulas!$A$2:$A$3001,CO$4,Formulas!$B$2:$B$3001,$A163))</f>
        <v>0</v>
      </c>
      <c r="CP163" s="21" t="n">
        <f aca="false">IF(OR($A163="",CP$4=""),0,COUNTIFS(Formulas!$A$2:$A$3001,CP$4,Formulas!$B$2:$B$3001,$A163))</f>
        <v>0</v>
      </c>
      <c r="CQ163" s="21" t="n">
        <f aca="false">IF(OR($A163="",CQ$4=""),0,COUNTIFS(Formulas!$A$2:$A$3001,CQ$4,Formulas!$B$2:$B$3001,$A163))</f>
        <v>0</v>
      </c>
      <c r="CR163" s="21" t="n">
        <f aca="false">IF(OR($A163="",CR$4=""),0,COUNTIFS(Formulas!$A$2:$A$3001,CR$4,Formulas!$B$2:$B$3001,$A163))</f>
        <v>0</v>
      </c>
      <c r="CS163" s="21" t="n">
        <f aca="false">IF(OR($A163="",CS$4=""),0,COUNTIFS(Formulas!$A$2:$A$3001,CS$4,Formulas!$B$2:$B$3001,$A163))</f>
        <v>0</v>
      </c>
      <c r="CT163" s="21" t="n">
        <f aca="false">IF(OR($A163="",CT$4=""),0,COUNTIFS(Formulas!$A$2:$A$3001,CT$4,Formulas!$B$2:$B$3001,$A163))</f>
        <v>0</v>
      </c>
      <c r="CU163" s="21" t="n">
        <f aca="false">IF(OR($A163="",CU$4=""),0,COUNTIFS(Formulas!$A$2:$A$3001,CU$4,Formulas!$B$2:$B$3001,$A163))</f>
        <v>0</v>
      </c>
      <c r="CV163" s="21" t="n">
        <f aca="false">IF(OR($A163="",CV$4=""),0,COUNTIFS(Formulas!$A$2:$A$3001,CV$4,Formulas!$B$2:$B$3001,$A163))</f>
        <v>0</v>
      </c>
      <c r="CW163" s="21" t="n">
        <f aca="false">IF(OR($A163="",CW$4=""),0,COUNTIFS(Formulas!$A$2:$A$3001,CW$4,Formulas!$B$2:$B$3001,$A163))</f>
        <v>0</v>
      </c>
      <c r="CX163" s="21" t="n">
        <f aca="false">IF(OR($A163="",CX$4=""),0,COUNTIFS(Formulas!$A$2:$A$3001,CX$4,Formulas!$B$2:$B$3001,$A163))</f>
        <v>0</v>
      </c>
      <c r="CY163" s="21" t="n">
        <f aca="false">IF(OR($A163="",CY$4=""),0,COUNTIFS(Formulas!$A$2:$A$3001,CY$4,Formulas!$B$2:$B$3001,$A163))</f>
        <v>0</v>
      </c>
      <c r="CZ163" s="21" t="n">
        <f aca="false">IF(OR($A163="",CZ$4=""),0,COUNTIFS(Formulas!$A$2:$A$3001,CZ$4,Formulas!$B$2:$B$3001,$A163))</f>
        <v>0</v>
      </c>
      <c r="DA163" s="21" t="n">
        <f aca="false">IF(OR($A163="",DA$4=""),0,COUNTIFS(Formulas!$A$2:$A$3001,DA$4,Formulas!$B$2:$B$3001,$A163))</f>
        <v>0</v>
      </c>
      <c r="DB163" s="21" t="n">
        <f aca="false">IF(OR($A163="",DB$4=""),0,COUNTIFS(Formulas!$A$2:$A$3001,DB$4,Formulas!$B$2:$B$3001,$A163))</f>
        <v>0</v>
      </c>
      <c r="DC163" s="21" t="n">
        <f aca="false">IF(OR($A163="",DC$4=""),0,COUNTIFS(Formulas!$A$2:$A$3001,DC$4,Formulas!$B$2:$B$3001,$A163))</f>
        <v>0</v>
      </c>
      <c r="DD163" s="21" t="n">
        <f aca="false">IF(OR($A163="",DD$4=""),0,COUNTIFS(Formulas!$A$2:$A$3001,DD$4,Formulas!$B$2:$B$3001,$A163))</f>
        <v>0</v>
      </c>
      <c r="DE163" s="21" t="n">
        <f aca="false">IF(OR($A163="",DE$4=""),0,COUNTIFS(Formulas!$A$2:$A$3001,DE$4,Formulas!$B$2:$B$3001,$A163))</f>
        <v>0</v>
      </c>
      <c r="DF163" s="21" t="n">
        <f aca="false">IF(OR($A163="",DF$4=""),0,COUNTIFS(Formulas!$A$2:$A$3001,DF$4,Formulas!$B$2:$B$3001,$A163))</f>
        <v>0</v>
      </c>
      <c r="DG163" s="21" t="n">
        <f aca="false">IF(OR($A163="",DG$4=""),0,COUNTIFS(Formulas!$A$2:$A$3001,DG$4,Formulas!$B$2:$B$3001,$A163))</f>
        <v>0</v>
      </c>
      <c r="DH163" s="21" t="n">
        <f aca="false">IF(OR($A163="",DH$4=""),0,COUNTIFS(Formulas!$A$2:$A$3001,DH$4,Formulas!$B$2:$B$3001,$A163))</f>
        <v>0</v>
      </c>
      <c r="DI163" s="21" t="n">
        <f aca="false">IF(OR($A163="",DI$4=""),0,COUNTIFS(Formulas!$A$2:$A$3001,DI$4,Formulas!$B$2:$B$3001,$A163))</f>
        <v>0</v>
      </c>
      <c r="DJ163" s="21" t="n">
        <f aca="false">IF(OR($A163="",DJ$4=""),0,COUNTIFS(Formulas!$A$2:$A$3001,DJ$4,Formulas!$B$2:$B$3001,$A163))</f>
        <v>0</v>
      </c>
      <c r="DK163" s="21" t="n">
        <f aca="false">IF(OR($A163="",DK$4=""),0,COUNTIFS(Formulas!$A$2:$A$3001,DK$4,Formulas!$B$2:$B$3001,$A163))</f>
        <v>0</v>
      </c>
      <c r="DL163" s="21" t="n">
        <f aca="false">IF(OR($A163="",DL$4=""),0,COUNTIFS(Formulas!$A$2:$A$3001,DL$4,Formulas!$B$2:$B$3001,$A163))</f>
        <v>0</v>
      </c>
      <c r="DM163" s="21" t="n">
        <f aca="false">IF(OR($A163="",DM$4=""),0,COUNTIFS(Formulas!$A$2:$A$3001,DM$4,Formulas!$B$2:$B$3001,$A163))</f>
        <v>0</v>
      </c>
      <c r="DN163" s="21" t="n">
        <f aca="false">IF(OR($A163="",DN$4=""),0,COUNTIFS(Formulas!$A$2:$A$3001,DN$4,Formulas!$B$2:$B$3001,$A163))</f>
        <v>0</v>
      </c>
      <c r="DO163" s="21" t="n">
        <f aca="false">IF(OR($A163="",DO$4=""),0,COUNTIFS(Formulas!$A$2:$A$3001,DO$4,Formulas!$B$2:$B$3001,$A163))</f>
        <v>0</v>
      </c>
      <c r="DP163" s="21" t="n">
        <f aca="false">IF(OR($A163="",DP$4=""),0,COUNTIFS(Formulas!$A$2:$A$3001,DP$4,Formulas!$B$2:$B$3001,$A163))</f>
        <v>0</v>
      </c>
      <c r="DQ163" s="21" t="n">
        <f aca="false">IF(OR($A163="",DQ$4=""),0,COUNTIFS(Formulas!$A$2:$A$3001,DQ$4,Formulas!$B$2:$B$3001,$A163))</f>
        <v>0</v>
      </c>
      <c r="DR163" s="21" t="n">
        <f aca="false">IF(OR($A163="",DR$4=""),0,COUNTIFS(Formulas!$A$2:$A$3001,DR$4,Formulas!$B$2:$B$3001,$A163))</f>
        <v>0</v>
      </c>
      <c r="DS163" s="21" t="n">
        <f aca="false">IF(OR($A163="",DS$4=""),0,COUNTIFS(Formulas!$A$2:$A$3001,DS$4,Formulas!$B$2:$B$3001,$A163))</f>
        <v>0</v>
      </c>
      <c r="DT163" s="21" t="n">
        <f aca="false">IF(OR($A163="",DT$4=""),0,COUNTIFS(Formulas!$A$2:$A$3001,DT$4,Formulas!$B$2:$B$3001,$A163))</f>
        <v>0</v>
      </c>
      <c r="DU163" s="21" t="n">
        <f aca="false">IF(OR($A163="",DU$4=""),0,COUNTIFS(Formulas!$A$2:$A$3001,DU$4,Formulas!$B$2:$B$3001,$A163))</f>
        <v>0</v>
      </c>
      <c r="DV163" s="21" t="n">
        <f aca="false">IF(OR($A163="",DV$4=""),0,COUNTIFS(Formulas!$A$2:$A$3001,DV$4,Formulas!$B$2:$B$3001,$A163))</f>
        <v>0</v>
      </c>
      <c r="DW163" s="21" t="n">
        <f aca="false">IF(OR($A163="",DW$4=""),0,COUNTIFS(Formulas!$A$2:$A$3001,DW$4,Formulas!$B$2:$B$3001,$A163))</f>
        <v>0</v>
      </c>
      <c r="DX163" s="21" t="n">
        <f aca="false">IF(OR($A163="",DX$4=""),0,COUNTIFS(Formulas!$A$2:$A$3001,DX$4,Formulas!$B$2:$B$3001,$A163))</f>
        <v>0</v>
      </c>
      <c r="DY163" s="21" t="n">
        <f aca="false">IF(OR($A163="",DY$4=""),0,COUNTIFS(Formulas!$A$2:$A$3001,DY$4,Formulas!$B$2:$B$3001,$A163))</f>
        <v>0</v>
      </c>
      <c r="DZ163" s="21" t="n">
        <f aca="false">IF(OR($A163="",DZ$4=""),0,COUNTIFS(Formulas!$A$2:$A$3001,DZ$4,Formulas!$B$2:$B$3001,$A163))</f>
        <v>0</v>
      </c>
      <c r="EA163" s="21" t="n">
        <f aca="false">IF(OR($A163="",EA$4=""),0,COUNTIFS(Formulas!$A$2:$A$3001,EA$4,Formulas!$B$2:$B$3001,$A163))</f>
        <v>0</v>
      </c>
      <c r="EB163" s="21" t="n">
        <f aca="false">IF(OR($A163="",EB$4=""),0,COUNTIFS(Formulas!$A$2:$A$3001,EB$4,Formulas!$B$2:$B$3001,$A163))</f>
        <v>0</v>
      </c>
      <c r="EC163" s="21" t="n">
        <f aca="false">IF(OR($A163="",EC$4=""),0,COUNTIFS(Formulas!$A$2:$A$3001,EC$4,Formulas!$B$2:$B$3001,$A163))</f>
        <v>0</v>
      </c>
      <c r="ED163" s="21" t="n">
        <f aca="false">IF(OR($A163="",ED$4=""),0,COUNTIFS(Formulas!$A$2:$A$3001,ED$4,Formulas!$B$2:$B$3001,$A163))</f>
        <v>0</v>
      </c>
      <c r="EE163" s="21" t="n">
        <f aca="false">IF(OR($A163="",EE$4=""),0,COUNTIFS(Formulas!$A$2:$A$3001,EE$4,Formulas!$B$2:$B$3001,$A163))</f>
        <v>0</v>
      </c>
      <c r="EF163" s="21" t="n">
        <f aca="false">IF(OR($A163="",EF$4=""),0,COUNTIFS(Formulas!$A$2:$A$3001,EF$4,Formulas!$B$2:$B$3001,$A163))</f>
        <v>0</v>
      </c>
      <c r="EG163" s="21" t="n">
        <f aca="false">IF(OR($A163="",EG$4=""),0,COUNTIFS(Formulas!$A$2:$A$3001,EG$4,Formulas!$B$2:$B$3001,$A163))</f>
        <v>0</v>
      </c>
      <c r="EH163" s="21" t="n">
        <f aca="false">IF(OR($A163="",EH$4=""),0,COUNTIFS(Formulas!$A$2:$A$3001,EH$4,Formulas!$B$2:$B$3001,$A163))</f>
        <v>0</v>
      </c>
      <c r="EI163" s="21" t="n">
        <f aca="false">IF(OR($A163="",EI$4=""),0,COUNTIFS(Formulas!$A$2:$A$3001,EI$4,Formulas!$B$2:$B$3001,$A163))</f>
        <v>0</v>
      </c>
      <c r="EJ163" s="21" t="n">
        <f aca="false">IF(OR($A163="",EJ$4=""),0,COUNTIFS(Formulas!$A$2:$A$3001,EJ$4,Formulas!$B$2:$B$3001,$A163))</f>
        <v>0</v>
      </c>
      <c r="EK163" s="21" t="n">
        <f aca="false">IF(OR($A163="",EK$4=""),0,COUNTIFS(Formulas!$A$2:$A$3001,EK$4,Formulas!$B$2:$B$3001,$A163))</f>
        <v>0</v>
      </c>
      <c r="EL163" s="21" t="n">
        <f aca="false">IF(OR($A163="",EL$4=""),0,COUNTIFS(Formulas!$A$2:$A$3001,EL$4,Formulas!$B$2:$B$3001,$A163))</f>
        <v>0</v>
      </c>
      <c r="EM163" s="21" t="n">
        <f aca="false">IF(OR($A163="",EM$4=""),0,COUNTIFS(Formulas!$A$2:$A$3001,EM$4,Formulas!$B$2:$B$3001,$A163))</f>
        <v>0</v>
      </c>
      <c r="EN163" s="21" t="n">
        <f aca="false">IF(OR($A163="",EN$4=""),0,COUNTIFS(Formulas!$A$2:$A$3001,EN$4,Formulas!$B$2:$B$3001,$A163))</f>
        <v>0</v>
      </c>
      <c r="EO163" s="21" t="n">
        <f aca="false">IF(OR($A163="",EO$4=""),0,COUNTIFS(Formulas!$A$2:$A$3001,EO$4,Formulas!$B$2:$B$3001,$A163))</f>
        <v>0</v>
      </c>
      <c r="EP163" s="21" t="n">
        <f aca="false">IF(OR($A163="",EP$4=""),0,COUNTIFS(Formulas!$A$2:$A$3001,EP$4,Formulas!$B$2:$B$3001,$A163))</f>
        <v>0</v>
      </c>
      <c r="EQ163" s="21" t="n">
        <f aca="false">IF(OR($A163="",EQ$4=""),0,COUNTIFS(Formulas!$A$2:$A$3001,EQ$4,Formulas!$B$2:$B$3001,$A163))</f>
        <v>0</v>
      </c>
      <c r="ER163" s="21" t="n">
        <f aca="false">IF(OR($A163="",ER$4=""),0,COUNTIFS(Formulas!$A$2:$A$3001,ER$4,Formulas!$B$2:$B$3001,$A163))</f>
        <v>0</v>
      </c>
      <c r="ES163" s="21" t="n">
        <f aca="false">IF(OR($A163="",ES$4=""),0,COUNTIFS(Formulas!$A$2:$A$3001,ES$4,Formulas!$B$2:$B$3001,$A163))</f>
        <v>0</v>
      </c>
      <c r="ET163" s="21" t="n">
        <f aca="false">IF(OR($A163="",ET$4=""),0,COUNTIFS(Formulas!$A$2:$A$3001,ET$4,Formulas!$B$2:$B$3001,$A163))</f>
        <v>0</v>
      </c>
      <c r="EU163" s="21" t="n">
        <f aca="false">IF(OR($A163="",EU$4=""),0,COUNTIFS(Formulas!$A$2:$A$3001,EU$4,Formulas!$B$2:$B$3001,$A163))</f>
        <v>0</v>
      </c>
      <c r="EV163" s="21" t="n">
        <f aca="false">IF(OR($A163="",EV$4=""),0,COUNTIFS(Formulas!$A$2:$A$3001,EV$4,Formulas!$B$2:$B$3001,$A163))</f>
        <v>0</v>
      </c>
    </row>
    <row r="164" customFormat="false" ht="15" hidden="false" customHeight="false" outlineLevel="0" collapsed="false">
      <c r="A164" s="13" t="str">
        <f aca="false">IF(INDEX(Materials!$A$2:$A$301,160)="","",INDEX(Materials!$A$2:$A$301,160))</f>
        <v>Ethanol (% not stated)</v>
      </c>
      <c r="B164" s="19" t="n">
        <f aca="false">IF(A164="","",COUNTIF(C164:EV164,"&gt;0"))</f>
        <v>7</v>
      </c>
      <c r="C164" s="21" t="n">
        <f aca="false">IF(OR($A164="",C$4=""),0,COUNTIFS(Formulas!$A$2:$A$3001,C$4,Formulas!$B$2:$B$3001,$A164))</f>
        <v>0</v>
      </c>
      <c r="D164" s="21" t="n">
        <f aca="false">IF(OR($A164="",D$4=""),0,COUNTIFS(Formulas!$A$2:$A$3001,D$4,Formulas!$B$2:$B$3001,$A164))</f>
        <v>0</v>
      </c>
      <c r="E164" s="21" t="n">
        <f aca="false">IF(OR($A164="",E$4=""),0,COUNTIFS(Formulas!$A$2:$A$3001,E$4,Formulas!$B$2:$B$3001,$A164))</f>
        <v>0</v>
      </c>
      <c r="F164" s="21" t="n">
        <f aca="false">IF(OR($A164="",F$4=""),0,COUNTIFS(Formulas!$A$2:$A$3001,F$4,Formulas!$B$2:$B$3001,$A164))</f>
        <v>0</v>
      </c>
      <c r="G164" s="21" t="n">
        <f aca="false">IF(OR($A164="",G$4=""),0,COUNTIFS(Formulas!$A$2:$A$3001,G$4,Formulas!$B$2:$B$3001,$A164))</f>
        <v>0</v>
      </c>
      <c r="H164" s="21" t="n">
        <f aca="false">IF(OR($A164="",H$4=""),0,COUNTIFS(Formulas!$A$2:$A$3001,H$4,Formulas!$B$2:$B$3001,$A164))</f>
        <v>0</v>
      </c>
      <c r="I164" s="21" t="n">
        <f aca="false">IF(OR($A164="",I$4=""),0,COUNTIFS(Formulas!$A$2:$A$3001,I$4,Formulas!$B$2:$B$3001,$A164))</f>
        <v>1</v>
      </c>
      <c r="J164" s="21" t="n">
        <f aca="false">IF(OR($A164="",J$4=""),0,COUNTIFS(Formulas!$A$2:$A$3001,J$4,Formulas!$B$2:$B$3001,$A164))</f>
        <v>1</v>
      </c>
      <c r="K164" s="21" t="n">
        <f aca="false">IF(OR($A164="",K$4=""),0,COUNTIFS(Formulas!$A$2:$A$3001,K$4,Formulas!$B$2:$B$3001,$A164))</f>
        <v>0</v>
      </c>
      <c r="L164" s="21" t="n">
        <f aca="false">IF(OR($A164="",L$4=""),0,COUNTIFS(Formulas!$A$2:$A$3001,L$4,Formulas!$B$2:$B$3001,$A164))</f>
        <v>0</v>
      </c>
      <c r="M164" s="21" t="n">
        <f aca="false">IF(OR($A164="",M$4=""),0,COUNTIFS(Formulas!$A$2:$A$3001,M$4,Formulas!$B$2:$B$3001,$A164))</f>
        <v>0</v>
      </c>
      <c r="N164" s="21" t="n">
        <f aca="false">IF(OR($A164="",N$4=""),0,COUNTIFS(Formulas!$A$2:$A$3001,N$4,Formulas!$B$2:$B$3001,$A164))</f>
        <v>0</v>
      </c>
      <c r="O164" s="21" t="n">
        <f aca="false">IF(OR($A164="",O$4=""),0,COUNTIFS(Formulas!$A$2:$A$3001,O$4,Formulas!$B$2:$B$3001,$A164))</f>
        <v>0</v>
      </c>
      <c r="P164" s="21" t="n">
        <f aca="false">IF(OR($A164="",P$4=""),0,COUNTIFS(Formulas!$A$2:$A$3001,P$4,Formulas!$B$2:$B$3001,$A164))</f>
        <v>0</v>
      </c>
      <c r="Q164" s="21" t="n">
        <f aca="false">IF(OR($A164="",Q$4=""),0,COUNTIFS(Formulas!$A$2:$A$3001,Q$4,Formulas!$B$2:$B$3001,$A164))</f>
        <v>0</v>
      </c>
      <c r="R164" s="21" t="n">
        <f aca="false">IF(OR($A164="",R$4=""),0,COUNTIFS(Formulas!$A$2:$A$3001,R$4,Formulas!$B$2:$B$3001,$A164))</f>
        <v>0</v>
      </c>
      <c r="S164" s="21" t="n">
        <f aca="false">IF(OR($A164="",S$4=""),0,COUNTIFS(Formulas!$A$2:$A$3001,S$4,Formulas!$B$2:$B$3001,$A164))</f>
        <v>0</v>
      </c>
      <c r="T164" s="21" t="n">
        <f aca="false">IF(OR($A164="",T$4=""),0,COUNTIFS(Formulas!$A$2:$A$3001,T$4,Formulas!$B$2:$B$3001,$A164))</f>
        <v>0</v>
      </c>
      <c r="U164" s="21" t="n">
        <f aca="false">IF(OR($A164="",U$4=""),0,COUNTIFS(Formulas!$A$2:$A$3001,U$4,Formulas!$B$2:$B$3001,$A164))</f>
        <v>0</v>
      </c>
      <c r="V164" s="21" t="n">
        <f aca="false">IF(OR($A164="",V$4=""),0,COUNTIFS(Formulas!$A$2:$A$3001,V$4,Formulas!$B$2:$B$3001,$A164))</f>
        <v>0</v>
      </c>
      <c r="W164" s="21" t="n">
        <f aca="false">IF(OR($A164="",W$4=""),0,COUNTIFS(Formulas!$A$2:$A$3001,W$4,Formulas!$B$2:$B$3001,$A164))</f>
        <v>0</v>
      </c>
      <c r="X164" s="21" t="n">
        <f aca="false">IF(OR($A164="",X$4=""),0,COUNTIFS(Formulas!$A$2:$A$3001,X$4,Formulas!$B$2:$B$3001,$A164))</f>
        <v>0</v>
      </c>
      <c r="Y164" s="21" t="n">
        <f aca="false">IF(OR($A164="",Y$4=""),0,COUNTIFS(Formulas!$A$2:$A$3001,Y$4,Formulas!$B$2:$B$3001,$A164))</f>
        <v>0</v>
      </c>
      <c r="Z164" s="21" t="n">
        <f aca="false">IF(OR($A164="",Z$4=""),0,COUNTIFS(Formulas!$A$2:$A$3001,Z$4,Formulas!$B$2:$B$3001,$A164))</f>
        <v>0</v>
      </c>
      <c r="AA164" s="21" t="n">
        <f aca="false">IF(OR($A164="",AA$4=""),0,COUNTIFS(Formulas!$A$2:$A$3001,AA$4,Formulas!$B$2:$B$3001,$A164))</f>
        <v>0</v>
      </c>
      <c r="AB164" s="21" t="n">
        <f aca="false">IF(OR($A164="",AB$4=""),0,COUNTIFS(Formulas!$A$2:$A$3001,AB$4,Formulas!$B$2:$B$3001,$A164))</f>
        <v>0</v>
      </c>
      <c r="AC164" s="21" t="n">
        <f aca="false">IF(OR($A164="",AC$4=""),0,COUNTIFS(Formulas!$A$2:$A$3001,AC$4,Formulas!$B$2:$B$3001,$A164))</f>
        <v>0</v>
      </c>
      <c r="AD164" s="21" t="n">
        <f aca="false">IF(OR($A164="",AD$4=""),0,COUNTIFS(Formulas!$A$2:$A$3001,AD$4,Formulas!$B$2:$B$3001,$A164))</f>
        <v>0</v>
      </c>
      <c r="AE164" s="21" t="n">
        <f aca="false">IF(OR($A164="",AE$4=""),0,COUNTIFS(Formulas!$A$2:$A$3001,AE$4,Formulas!$B$2:$B$3001,$A164))</f>
        <v>0</v>
      </c>
      <c r="AF164" s="21" t="n">
        <f aca="false">IF(OR($A164="",AF$4=""),0,COUNTIFS(Formulas!$A$2:$A$3001,AF$4,Formulas!$B$2:$B$3001,$A164))</f>
        <v>0</v>
      </c>
      <c r="AG164" s="21" t="n">
        <f aca="false">IF(OR($A164="",AG$4=""),0,COUNTIFS(Formulas!$A$2:$A$3001,AG$4,Formulas!$B$2:$B$3001,$A164))</f>
        <v>0</v>
      </c>
      <c r="AH164" s="21" t="n">
        <f aca="false">IF(OR($A164="",AH$4=""),0,COUNTIFS(Formulas!$A$2:$A$3001,AH$4,Formulas!$B$2:$B$3001,$A164))</f>
        <v>0</v>
      </c>
      <c r="AI164" s="21" t="n">
        <f aca="false">IF(OR($A164="",AI$4=""),0,COUNTIFS(Formulas!$A$2:$A$3001,AI$4,Formulas!$B$2:$B$3001,$A164))</f>
        <v>0</v>
      </c>
      <c r="AJ164" s="21" t="n">
        <f aca="false">IF(OR($A164="",AJ$4=""),0,COUNTIFS(Formulas!$A$2:$A$3001,AJ$4,Formulas!$B$2:$B$3001,$A164))</f>
        <v>0</v>
      </c>
      <c r="AK164" s="21" t="n">
        <f aca="false">IF(OR($A164="",AK$4=""),0,COUNTIFS(Formulas!$A$2:$A$3001,AK$4,Formulas!$B$2:$B$3001,$A164))</f>
        <v>0</v>
      </c>
      <c r="AL164" s="21" t="n">
        <f aca="false">IF(OR($A164="",AL$4=""),0,COUNTIFS(Formulas!$A$2:$A$3001,AL$4,Formulas!$B$2:$B$3001,$A164))</f>
        <v>0</v>
      </c>
      <c r="AM164" s="21" t="n">
        <f aca="false">IF(OR($A164="",AM$4=""),0,COUNTIFS(Formulas!$A$2:$A$3001,AM$4,Formulas!$B$2:$B$3001,$A164))</f>
        <v>0</v>
      </c>
      <c r="AN164" s="21" t="n">
        <f aca="false">IF(OR($A164="",AN$4=""),0,COUNTIFS(Formulas!$A$2:$A$3001,AN$4,Formulas!$B$2:$B$3001,$A164))</f>
        <v>0</v>
      </c>
      <c r="AO164" s="21" t="n">
        <f aca="false">IF(OR($A164="",AO$4=""),0,COUNTIFS(Formulas!$A$2:$A$3001,AO$4,Formulas!$B$2:$B$3001,$A164))</f>
        <v>0</v>
      </c>
      <c r="AP164" s="21" t="n">
        <f aca="false">IF(OR($A164="",AP$4=""),0,COUNTIFS(Formulas!$A$2:$A$3001,AP$4,Formulas!$B$2:$B$3001,$A164))</f>
        <v>0</v>
      </c>
      <c r="AQ164" s="21" t="n">
        <f aca="false">IF(OR($A164="",AQ$4=""),0,COUNTIFS(Formulas!$A$2:$A$3001,AQ$4,Formulas!$B$2:$B$3001,$A164))</f>
        <v>0</v>
      </c>
      <c r="AR164" s="21" t="n">
        <f aca="false">IF(OR($A164="",AR$4=""),0,COUNTIFS(Formulas!$A$2:$A$3001,AR$4,Formulas!$B$2:$B$3001,$A164))</f>
        <v>0</v>
      </c>
      <c r="AS164" s="21" t="n">
        <f aca="false">IF(OR($A164="",AS$4=""),0,COUNTIFS(Formulas!$A$2:$A$3001,AS$4,Formulas!$B$2:$B$3001,$A164))</f>
        <v>0</v>
      </c>
      <c r="AT164" s="21" t="n">
        <f aca="false">IF(OR($A164="",AT$4=""),0,COUNTIFS(Formulas!$A$2:$A$3001,AT$4,Formulas!$B$2:$B$3001,$A164))</f>
        <v>0</v>
      </c>
      <c r="AU164" s="21" t="n">
        <f aca="false">IF(OR($A164="",AU$4=""),0,COUNTIFS(Formulas!$A$2:$A$3001,AU$4,Formulas!$B$2:$B$3001,$A164))</f>
        <v>0</v>
      </c>
      <c r="AV164" s="21" t="n">
        <f aca="false">IF(OR($A164="",AV$4=""),0,COUNTIFS(Formulas!$A$2:$A$3001,AV$4,Formulas!$B$2:$B$3001,$A164))</f>
        <v>0</v>
      </c>
      <c r="AW164" s="21" t="n">
        <f aca="false">IF(OR($A164="",AW$4=""),0,COUNTIFS(Formulas!$A$2:$A$3001,AW$4,Formulas!$B$2:$B$3001,$A164))</f>
        <v>0</v>
      </c>
      <c r="AX164" s="21" t="n">
        <f aca="false">IF(OR($A164="",AX$4=""),0,COUNTIFS(Formulas!$A$2:$A$3001,AX$4,Formulas!$B$2:$B$3001,$A164))</f>
        <v>0</v>
      </c>
      <c r="AY164" s="21" t="n">
        <f aca="false">IF(OR($A164="",AY$4=""),0,COUNTIFS(Formulas!$A$2:$A$3001,AY$4,Formulas!$B$2:$B$3001,$A164))</f>
        <v>0</v>
      </c>
      <c r="AZ164" s="21" t="n">
        <f aca="false">IF(OR($A164="",AZ$4=""),0,COUNTIFS(Formulas!$A$2:$A$3001,AZ$4,Formulas!$B$2:$B$3001,$A164))</f>
        <v>0</v>
      </c>
      <c r="BA164" s="21" t="n">
        <f aca="false">IF(OR($A164="",BA$4=""),0,COUNTIFS(Formulas!$A$2:$A$3001,BA$4,Formulas!$B$2:$B$3001,$A164))</f>
        <v>0</v>
      </c>
      <c r="BB164" s="21" t="n">
        <f aca="false">IF(OR($A164="",BB$4=""),0,COUNTIFS(Formulas!$A$2:$A$3001,BB$4,Formulas!$B$2:$B$3001,$A164))</f>
        <v>0</v>
      </c>
      <c r="BC164" s="21" t="n">
        <f aca="false">IF(OR($A164="",BC$4=""),0,COUNTIFS(Formulas!$A$2:$A$3001,BC$4,Formulas!$B$2:$B$3001,$A164))</f>
        <v>0</v>
      </c>
      <c r="BD164" s="21" t="n">
        <f aca="false">IF(OR($A164="",BD$4=""),0,COUNTIFS(Formulas!$A$2:$A$3001,BD$4,Formulas!$B$2:$B$3001,$A164))</f>
        <v>0</v>
      </c>
      <c r="BE164" s="21" t="n">
        <f aca="false">IF(OR($A164="",BE$4=""),0,COUNTIFS(Formulas!$A$2:$A$3001,BE$4,Formulas!$B$2:$B$3001,$A164))</f>
        <v>0</v>
      </c>
      <c r="BF164" s="21" t="n">
        <f aca="false">IF(OR($A164="",BF$4=""),0,COUNTIFS(Formulas!$A$2:$A$3001,BF$4,Formulas!$B$2:$B$3001,$A164))</f>
        <v>0</v>
      </c>
      <c r="BG164" s="21" t="n">
        <f aca="false">IF(OR($A164="",BG$4=""),0,COUNTIFS(Formulas!$A$2:$A$3001,BG$4,Formulas!$B$2:$B$3001,$A164))</f>
        <v>0</v>
      </c>
      <c r="BH164" s="21" t="n">
        <f aca="false">IF(OR($A164="",BH$4=""),0,COUNTIFS(Formulas!$A$2:$A$3001,BH$4,Formulas!$B$2:$B$3001,$A164))</f>
        <v>0</v>
      </c>
      <c r="BI164" s="21" t="n">
        <f aca="false">IF(OR($A164="",BI$4=""),0,COUNTIFS(Formulas!$A$2:$A$3001,BI$4,Formulas!$B$2:$B$3001,$A164))</f>
        <v>0</v>
      </c>
      <c r="BJ164" s="21" t="n">
        <f aca="false">IF(OR($A164="",BJ$4=""),0,COUNTIFS(Formulas!$A$2:$A$3001,BJ$4,Formulas!$B$2:$B$3001,$A164))</f>
        <v>0</v>
      </c>
      <c r="BK164" s="21" t="n">
        <f aca="false">IF(OR($A164="",BK$4=""),0,COUNTIFS(Formulas!$A$2:$A$3001,BK$4,Formulas!$B$2:$B$3001,$A164))</f>
        <v>0</v>
      </c>
      <c r="BL164" s="21" t="n">
        <f aca="false">IF(OR($A164="",BL$4=""),0,COUNTIFS(Formulas!$A$2:$A$3001,BL$4,Formulas!$B$2:$B$3001,$A164))</f>
        <v>0</v>
      </c>
      <c r="BM164" s="21" t="n">
        <f aca="false">IF(OR($A164="",BM$4=""),0,COUNTIFS(Formulas!$A$2:$A$3001,BM$4,Formulas!$B$2:$B$3001,$A164))</f>
        <v>0</v>
      </c>
      <c r="BN164" s="21" t="n">
        <f aca="false">IF(OR($A164="",BN$4=""),0,COUNTIFS(Formulas!$A$2:$A$3001,BN$4,Formulas!$B$2:$B$3001,$A164))</f>
        <v>0</v>
      </c>
      <c r="BO164" s="21" t="n">
        <f aca="false">IF(OR($A164="",BO$4=""),0,COUNTIFS(Formulas!$A$2:$A$3001,BO$4,Formulas!$B$2:$B$3001,$A164))</f>
        <v>0</v>
      </c>
      <c r="BP164" s="21" t="n">
        <f aca="false">IF(OR($A164="",BP$4=""),0,COUNTIFS(Formulas!$A$2:$A$3001,BP$4,Formulas!$B$2:$B$3001,$A164))</f>
        <v>0</v>
      </c>
      <c r="BQ164" s="21" t="n">
        <f aca="false">IF(OR($A164="",BQ$4=""),0,COUNTIFS(Formulas!$A$2:$A$3001,BQ$4,Formulas!$B$2:$B$3001,$A164))</f>
        <v>0</v>
      </c>
      <c r="BR164" s="21" t="n">
        <f aca="false">IF(OR($A164="",BR$4=""),0,COUNTIFS(Formulas!$A$2:$A$3001,BR$4,Formulas!$B$2:$B$3001,$A164))</f>
        <v>0</v>
      </c>
      <c r="BS164" s="21" t="n">
        <f aca="false">IF(OR($A164="",BS$4=""),0,COUNTIFS(Formulas!$A$2:$A$3001,BS$4,Formulas!$B$2:$B$3001,$A164))</f>
        <v>0</v>
      </c>
      <c r="BT164" s="21" t="n">
        <f aca="false">IF(OR($A164="",BT$4=""),0,COUNTIFS(Formulas!$A$2:$A$3001,BT$4,Formulas!$B$2:$B$3001,$A164))</f>
        <v>0</v>
      </c>
      <c r="BU164" s="21" t="n">
        <f aca="false">IF(OR($A164="",BU$4=""),0,COUNTIFS(Formulas!$A$2:$A$3001,BU$4,Formulas!$B$2:$B$3001,$A164))</f>
        <v>0</v>
      </c>
      <c r="BV164" s="21" t="n">
        <f aca="false">IF(OR($A164="",BV$4=""),0,COUNTIFS(Formulas!$A$2:$A$3001,BV$4,Formulas!$B$2:$B$3001,$A164))</f>
        <v>1</v>
      </c>
      <c r="BW164" s="21" t="n">
        <f aca="false">IF(OR($A164="",BW$4=""),0,COUNTIFS(Formulas!$A$2:$A$3001,BW$4,Formulas!$B$2:$B$3001,$A164))</f>
        <v>1</v>
      </c>
      <c r="BX164" s="21" t="n">
        <f aca="false">IF(OR($A164="",BX$4=""),0,COUNTIFS(Formulas!$A$2:$A$3001,BX$4,Formulas!$B$2:$B$3001,$A164))</f>
        <v>0</v>
      </c>
      <c r="BY164" s="21" t="n">
        <f aca="false">IF(OR($A164="",BY$4=""),0,COUNTIFS(Formulas!$A$2:$A$3001,BY$4,Formulas!$B$2:$B$3001,$A164))</f>
        <v>0</v>
      </c>
      <c r="BZ164" s="21" t="n">
        <f aca="false">IF(OR($A164="",BZ$4=""),0,COUNTIFS(Formulas!$A$2:$A$3001,BZ$4,Formulas!$B$2:$B$3001,$A164))</f>
        <v>0</v>
      </c>
      <c r="CA164" s="21" t="n">
        <f aca="false">IF(OR($A164="",CA$4=""),0,COUNTIFS(Formulas!$A$2:$A$3001,CA$4,Formulas!$B$2:$B$3001,$A164))</f>
        <v>0</v>
      </c>
      <c r="CB164" s="21" t="n">
        <f aca="false">IF(OR($A164="",CB$4=""),0,COUNTIFS(Formulas!$A$2:$A$3001,CB$4,Formulas!$B$2:$B$3001,$A164))</f>
        <v>0</v>
      </c>
      <c r="CC164" s="21" t="n">
        <f aca="false">IF(OR($A164="",CC$4=""),0,COUNTIFS(Formulas!$A$2:$A$3001,CC$4,Formulas!$B$2:$B$3001,$A164))</f>
        <v>0</v>
      </c>
      <c r="CD164" s="21" t="n">
        <f aca="false">IF(OR($A164="",CD$4=""),0,COUNTIFS(Formulas!$A$2:$A$3001,CD$4,Formulas!$B$2:$B$3001,$A164))</f>
        <v>0</v>
      </c>
      <c r="CE164" s="21" t="n">
        <f aca="false">IF(OR($A164="",CE$4=""),0,COUNTIFS(Formulas!$A$2:$A$3001,CE$4,Formulas!$B$2:$B$3001,$A164))</f>
        <v>0</v>
      </c>
      <c r="CF164" s="21" t="n">
        <f aca="false">IF(OR($A164="",CF$4=""),0,COUNTIFS(Formulas!$A$2:$A$3001,CF$4,Formulas!$B$2:$B$3001,$A164))</f>
        <v>0</v>
      </c>
      <c r="CG164" s="21" t="n">
        <f aca="false">IF(OR($A164="",CG$4=""),0,COUNTIFS(Formulas!$A$2:$A$3001,CG$4,Formulas!$B$2:$B$3001,$A164))</f>
        <v>0</v>
      </c>
      <c r="CH164" s="21" t="n">
        <f aca="false">IF(OR($A164="",CH$4=""),0,COUNTIFS(Formulas!$A$2:$A$3001,CH$4,Formulas!$B$2:$B$3001,$A164))</f>
        <v>0</v>
      </c>
      <c r="CI164" s="21" t="n">
        <f aca="false">IF(OR($A164="",CI$4=""),0,COUNTIFS(Formulas!$A$2:$A$3001,CI$4,Formulas!$B$2:$B$3001,$A164))</f>
        <v>0</v>
      </c>
      <c r="CJ164" s="21" t="n">
        <f aca="false">IF(OR($A164="",CJ$4=""),0,COUNTIFS(Formulas!$A$2:$A$3001,CJ$4,Formulas!$B$2:$B$3001,$A164))</f>
        <v>1</v>
      </c>
      <c r="CK164" s="21" t="n">
        <f aca="false">IF(OR($A164="",CK$4=""),0,COUNTIFS(Formulas!$A$2:$A$3001,CK$4,Formulas!$B$2:$B$3001,$A164))</f>
        <v>0</v>
      </c>
      <c r="CL164" s="21" t="n">
        <f aca="false">IF(OR($A164="",CL$4=""),0,COUNTIFS(Formulas!$A$2:$A$3001,CL$4,Formulas!$B$2:$B$3001,$A164))</f>
        <v>0</v>
      </c>
      <c r="CM164" s="21" t="n">
        <f aca="false">IF(OR($A164="",CM$4=""),0,COUNTIFS(Formulas!$A$2:$A$3001,CM$4,Formulas!$B$2:$B$3001,$A164))</f>
        <v>0</v>
      </c>
      <c r="CN164" s="21" t="n">
        <f aca="false">IF(OR($A164="",CN$4=""),0,COUNTIFS(Formulas!$A$2:$A$3001,CN$4,Formulas!$B$2:$B$3001,$A164))</f>
        <v>0</v>
      </c>
      <c r="CO164" s="21" t="n">
        <f aca="false">IF(OR($A164="",CO$4=""),0,COUNTIFS(Formulas!$A$2:$A$3001,CO$4,Formulas!$B$2:$B$3001,$A164))</f>
        <v>0</v>
      </c>
      <c r="CP164" s="21" t="n">
        <f aca="false">IF(OR($A164="",CP$4=""),0,COUNTIFS(Formulas!$A$2:$A$3001,CP$4,Formulas!$B$2:$B$3001,$A164))</f>
        <v>0</v>
      </c>
      <c r="CQ164" s="21" t="n">
        <f aca="false">IF(OR($A164="",CQ$4=""),0,COUNTIFS(Formulas!$A$2:$A$3001,CQ$4,Formulas!$B$2:$B$3001,$A164))</f>
        <v>0</v>
      </c>
      <c r="CR164" s="21" t="n">
        <f aca="false">IF(OR($A164="",CR$4=""),0,COUNTIFS(Formulas!$A$2:$A$3001,CR$4,Formulas!$B$2:$B$3001,$A164))</f>
        <v>0</v>
      </c>
      <c r="CS164" s="21" t="n">
        <f aca="false">IF(OR($A164="",CS$4=""),0,COUNTIFS(Formulas!$A$2:$A$3001,CS$4,Formulas!$B$2:$B$3001,$A164))</f>
        <v>0</v>
      </c>
      <c r="CT164" s="21" t="n">
        <f aca="false">IF(OR($A164="",CT$4=""),0,COUNTIFS(Formulas!$A$2:$A$3001,CT$4,Formulas!$B$2:$B$3001,$A164))</f>
        <v>0</v>
      </c>
      <c r="CU164" s="21" t="n">
        <f aca="false">IF(OR($A164="",CU$4=""),0,COUNTIFS(Formulas!$A$2:$A$3001,CU$4,Formulas!$B$2:$B$3001,$A164))</f>
        <v>2</v>
      </c>
      <c r="CV164" s="21" t="n">
        <f aca="false">IF(OR($A164="",CV$4=""),0,COUNTIFS(Formulas!$A$2:$A$3001,CV$4,Formulas!$B$2:$B$3001,$A164))</f>
        <v>0</v>
      </c>
      <c r="CW164" s="21" t="n">
        <f aca="false">IF(OR($A164="",CW$4=""),0,COUNTIFS(Formulas!$A$2:$A$3001,CW$4,Formulas!$B$2:$B$3001,$A164))</f>
        <v>2</v>
      </c>
      <c r="CX164" s="21" t="n">
        <f aca="false">IF(OR($A164="",CX$4=""),0,COUNTIFS(Formulas!$A$2:$A$3001,CX$4,Formulas!$B$2:$B$3001,$A164))</f>
        <v>0</v>
      </c>
      <c r="CY164" s="21" t="n">
        <f aca="false">IF(OR($A164="",CY$4=""),0,COUNTIFS(Formulas!$A$2:$A$3001,CY$4,Formulas!$B$2:$B$3001,$A164))</f>
        <v>0</v>
      </c>
      <c r="CZ164" s="21" t="n">
        <f aca="false">IF(OR($A164="",CZ$4=""),0,COUNTIFS(Formulas!$A$2:$A$3001,CZ$4,Formulas!$B$2:$B$3001,$A164))</f>
        <v>0</v>
      </c>
      <c r="DA164" s="21" t="n">
        <f aca="false">IF(OR($A164="",DA$4=""),0,COUNTIFS(Formulas!$A$2:$A$3001,DA$4,Formulas!$B$2:$B$3001,$A164))</f>
        <v>0</v>
      </c>
      <c r="DB164" s="21" t="n">
        <f aca="false">IF(OR($A164="",DB$4=""),0,COUNTIFS(Formulas!$A$2:$A$3001,DB$4,Formulas!$B$2:$B$3001,$A164))</f>
        <v>0</v>
      </c>
      <c r="DC164" s="21" t="n">
        <f aca="false">IF(OR($A164="",DC$4=""),0,COUNTIFS(Formulas!$A$2:$A$3001,DC$4,Formulas!$B$2:$B$3001,$A164))</f>
        <v>0</v>
      </c>
      <c r="DD164" s="21" t="n">
        <f aca="false">IF(OR($A164="",DD$4=""),0,COUNTIFS(Formulas!$A$2:$A$3001,DD$4,Formulas!$B$2:$B$3001,$A164))</f>
        <v>0</v>
      </c>
      <c r="DE164" s="21" t="n">
        <f aca="false">IF(OR($A164="",DE$4=""),0,COUNTIFS(Formulas!$A$2:$A$3001,DE$4,Formulas!$B$2:$B$3001,$A164))</f>
        <v>0</v>
      </c>
      <c r="DF164" s="21" t="n">
        <f aca="false">IF(OR($A164="",DF$4=""),0,COUNTIFS(Formulas!$A$2:$A$3001,DF$4,Formulas!$B$2:$B$3001,$A164))</f>
        <v>0</v>
      </c>
      <c r="DG164" s="21" t="n">
        <f aca="false">IF(OR($A164="",DG$4=""),0,COUNTIFS(Formulas!$A$2:$A$3001,DG$4,Formulas!$B$2:$B$3001,$A164))</f>
        <v>0</v>
      </c>
      <c r="DH164" s="21" t="n">
        <f aca="false">IF(OR($A164="",DH$4=""),0,COUNTIFS(Formulas!$A$2:$A$3001,DH$4,Formulas!$B$2:$B$3001,$A164))</f>
        <v>0</v>
      </c>
      <c r="DI164" s="21" t="n">
        <f aca="false">IF(OR($A164="",DI$4=""),0,COUNTIFS(Formulas!$A$2:$A$3001,DI$4,Formulas!$B$2:$B$3001,$A164))</f>
        <v>0</v>
      </c>
      <c r="DJ164" s="21" t="n">
        <f aca="false">IF(OR($A164="",DJ$4=""),0,COUNTIFS(Formulas!$A$2:$A$3001,DJ$4,Formulas!$B$2:$B$3001,$A164))</f>
        <v>0</v>
      </c>
      <c r="DK164" s="21" t="n">
        <f aca="false">IF(OR($A164="",DK$4=""),0,COUNTIFS(Formulas!$A$2:$A$3001,DK$4,Formulas!$B$2:$B$3001,$A164))</f>
        <v>0</v>
      </c>
      <c r="DL164" s="21" t="n">
        <f aca="false">IF(OR($A164="",DL$4=""),0,COUNTIFS(Formulas!$A$2:$A$3001,DL$4,Formulas!$B$2:$B$3001,$A164))</f>
        <v>0</v>
      </c>
      <c r="DM164" s="21" t="n">
        <f aca="false">IF(OR($A164="",DM$4=""),0,COUNTIFS(Formulas!$A$2:$A$3001,DM$4,Formulas!$B$2:$B$3001,$A164))</f>
        <v>0</v>
      </c>
      <c r="DN164" s="21" t="n">
        <f aca="false">IF(OR($A164="",DN$4=""),0,COUNTIFS(Formulas!$A$2:$A$3001,DN$4,Formulas!$B$2:$B$3001,$A164))</f>
        <v>0</v>
      </c>
      <c r="DO164" s="21" t="n">
        <f aca="false">IF(OR($A164="",DO$4=""),0,COUNTIFS(Formulas!$A$2:$A$3001,DO$4,Formulas!$B$2:$B$3001,$A164))</f>
        <v>0</v>
      </c>
      <c r="DP164" s="21" t="n">
        <f aca="false">IF(OR($A164="",DP$4=""),0,COUNTIFS(Formulas!$A$2:$A$3001,DP$4,Formulas!$B$2:$B$3001,$A164))</f>
        <v>0</v>
      </c>
      <c r="DQ164" s="21" t="n">
        <f aca="false">IF(OR($A164="",DQ$4=""),0,COUNTIFS(Formulas!$A$2:$A$3001,DQ$4,Formulas!$B$2:$B$3001,$A164))</f>
        <v>0</v>
      </c>
      <c r="DR164" s="21" t="n">
        <f aca="false">IF(OR($A164="",DR$4=""),0,COUNTIFS(Formulas!$A$2:$A$3001,DR$4,Formulas!$B$2:$B$3001,$A164))</f>
        <v>0</v>
      </c>
      <c r="DS164" s="21" t="n">
        <f aca="false">IF(OR($A164="",DS$4=""),0,COUNTIFS(Formulas!$A$2:$A$3001,DS$4,Formulas!$B$2:$B$3001,$A164))</f>
        <v>0</v>
      </c>
      <c r="DT164" s="21" t="n">
        <f aca="false">IF(OR($A164="",DT$4=""),0,COUNTIFS(Formulas!$A$2:$A$3001,DT$4,Formulas!$B$2:$B$3001,$A164))</f>
        <v>0</v>
      </c>
      <c r="DU164" s="21" t="n">
        <f aca="false">IF(OR($A164="",DU$4=""),0,COUNTIFS(Formulas!$A$2:$A$3001,DU$4,Formulas!$B$2:$B$3001,$A164))</f>
        <v>0</v>
      </c>
      <c r="DV164" s="21" t="n">
        <f aca="false">IF(OR($A164="",DV$4=""),0,COUNTIFS(Formulas!$A$2:$A$3001,DV$4,Formulas!$B$2:$B$3001,$A164))</f>
        <v>0</v>
      </c>
      <c r="DW164" s="21" t="n">
        <f aca="false">IF(OR($A164="",DW$4=""),0,COUNTIFS(Formulas!$A$2:$A$3001,DW$4,Formulas!$B$2:$B$3001,$A164))</f>
        <v>0</v>
      </c>
      <c r="DX164" s="21" t="n">
        <f aca="false">IF(OR($A164="",DX$4=""),0,COUNTIFS(Formulas!$A$2:$A$3001,DX$4,Formulas!$B$2:$B$3001,$A164))</f>
        <v>0</v>
      </c>
      <c r="DY164" s="21" t="n">
        <f aca="false">IF(OR($A164="",DY$4=""),0,COUNTIFS(Formulas!$A$2:$A$3001,DY$4,Formulas!$B$2:$B$3001,$A164))</f>
        <v>0</v>
      </c>
      <c r="DZ164" s="21" t="n">
        <f aca="false">IF(OR($A164="",DZ$4=""),0,COUNTIFS(Formulas!$A$2:$A$3001,DZ$4,Formulas!$B$2:$B$3001,$A164))</f>
        <v>0</v>
      </c>
      <c r="EA164" s="21" t="n">
        <f aca="false">IF(OR($A164="",EA$4=""),0,COUNTIFS(Formulas!$A$2:$A$3001,EA$4,Formulas!$B$2:$B$3001,$A164))</f>
        <v>0</v>
      </c>
      <c r="EB164" s="21" t="n">
        <f aca="false">IF(OR($A164="",EB$4=""),0,COUNTIFS(Formulas!$A$2:$A$3001,EB$4,Formulas!$B$2:$B$3001,$A164))</f>
        <v>0</v>
      </c>
      <c r="EC164" s="21" t="n">
        <f aca="false">IF(OR($A164="",EC$4=""),0,COUNTIFS(Formulas!$A$2:$A$3001,EC$4,Formulas!$B$2:$B$3001,$A164))</f>
        <v>0</v>
      </c>
      <c r="ED164" s="21" t="n">
        <f aca="false">IF(OR($A164="",ED$4=""),0,COUNTIFS(Formulas!$A$2:$A$3001,ED$4,Formulas!$B$2:$B$3001,$A164))</f>
        <v>0</v>
      </c>
      <c r="EE164" s="21" t="n">
        <f aca="false">IF(OR($A164="",EE$4=""),0,COUNTIFS(Formulas!$A$2:$A$3001,EE$4,Formulas!$B$2:$B$3001,$A164))</f>
        <v>0</v>
      </c>
      <c r="EF164" s="21" t="n">
        <f aca="false">IF(OR($A164="",EF$4=""),0,COUNTIFS(Formulas!$A$2:$A$3001,EF$4,Formulas!$B$2:$B$3001,$A164))</f>
        <v>0</v>
      </c>
      <c r="EG164" s="21" t="n">
        <f aca="false">IF(OR($A164="",EG$4=""),0,COUNTIFS(Formulas!$A$2:$A$3001,EG$4,Formulas!$B$2:$B$3001,$A164))</f>
        <v>0</v>
      </c>
      <c r="EH164" s="21" t="n">
        <f aca="false">IF(OR($A164="",EH$4=""),0,COUNTIFS(Formulas!$A$2:$A$3001,EH$4,Formulas!$B$2:$B$3001,$A164))</f>
        <v>0</v>
      </c>
      <c r="EI164" s="21" t="n">
        <f aca="false">IF(OR($A164="",EI$4=""),0,COUNTIFS(Formulas!$A$2:$A$3001,EI$4,Formulas!$B$2:$B$3001,$A164))</f>
        <v>0</v>
      </c>
      <c r="EJ164" s="21" t="n">
        <f aca="false">IF(OR($A164="",EJ$4=""),0,COUNTIFS(Formulas!$A$2:$A$3001,EJ$4,Formulas!$B$2:$B$3001,$A164))</f>
        <v>0</v>
      </c>
      <c r="EK164" s="21" t="n">
        <f aca="false">IF(OR($A164="",EK$4=""),0,COUNTIFS(Formulas!$A$2:$A$3001,EK$4,Formulas!$B$2:$B$3001,$A164))</f>
        <v>0</v>
      </c>
      <c r="EL164" s="21" t="n">
        <f aca="false">IF(OR($A164="",EL$4=""),0,COUNTIFS(Formulas!$A$2:$A$3001,EL$4,Formulas!$B$2:$B$3001,$A164))</f>
        <v>0</v>
      </c>
      <c r="EM164" s="21" t="n">
        <f aca="false">IF(OR($A164="",EM$4=""),0,COUNTIFS(Formulas!$A$2:$A$3001,EM$4,Formulas!$B$2:$B$3001,$A164))</f>
        <v>0</v>
      </c>
      <c r="EN164" s="21" t="n">
        <f aca="false">IF(OR($A164="",EN$4=""),0,COUNTIFS(Formulas!$A$2:$A$3001,EN$4,Formulas!$B$2:$B$3001,$A164))</f>
        <v>0</v>
      </c>
      <c r="EO164" s="21" t="n">
        <f aca="false">IF(OR($A164="",EO$4=""),0,COUNTIFS(Formulas!$A$2:$A$3001,EO$4,Formulas!$B$2:$B$3001,$A164))</f>
        <v>0</v>
      </c>
      <c r="EP164" s="21" t="n">
        <f aca="false">IF(OR($A164="",EP$4=""),0,COUNTIFS(Formulas!$A$2:$A$3001,EP$4,Formulas!$B$2:$B$3001,$A164))</f>
        <v>0</v>
      </c>
      <c r="EQ164" s="21" t="n">
        <f aca="false">IF(OR($A164="",EQ$4=""),0,COUNTIFS(Formulas!$A$2:$A$3001,EQ$4,Formulas!$B$2:$B$3001,$A164))</f>
        <v>0</v>
      </c>
      <c r="ER164" s="21" t="n">
        <f aca="false">IF(OR($A164="",ER$4=""),0,COUNTIFS(Formulas!$A$2:$A$3001,ER$4,Formulas!$B$2:$B$3001,$A164))</f>
        <v>0</v>
      </c>
      <c r="ES164" s="21" t="n">
        <f aca="false">IF(OR($A164="",ES$4=""),0,COUNTIFS(Formulas!$A$2:$A$3001,ES$4,Formulas!$B$2:$B$3001,$A164))</f>
        <v>0</v>
      </c>
      <c r="ET164" s="21" t="n">
        <f aca="false">IF(OR($A164="",ET$4=""),0,COUNTIFS(Formulas!$A$2:$A$3001,ET$4,Formulas!$B$2:$B$3001,$A164))</f>
        <v>0</v>
      </c>
      <c r="EU164" s="21" t="n">
        <f aca="false">IF(OR($A164="",EU$4=""),0,COUNTIFS(Formulas!$A$2:$A$3001,EU$4,Formulas!$B$2:$B$3001,$A164))</f>
        <v>0</v>
      </c>
      <c r="EV164" s="21" t="n">
        <f aca="false">IF(OR($A164="",EV$4=""),0,COUNTIFS(Formulas!$A$2:$A$3001,EV$4,Formulas!$B$2:$B$3001,$A164))</f>
        <v>0</v>
      </c>
    </row>
    <row r="165" customFormat="false" ht="15" hidden="false" customHeight="false" outlineLevel="0" collapsed="false">
      <c r="A165" s="13" t="str">
        <f aca="false">IF(INDEX(Materials!$A$2:$A$301,161)="","",INDEX(Materials!$A$2:$A$301,161))</f>
        <v>Ethanol 96%</v>
      </c>
      <c r="B165" s="19" t="n">
        <f aca="false">IF(A165="","",COUNTIF(C165:EV165,"&gt;0"))</f>
        <v>70</v>
      </c>
      <c r="C165" s="21" t="n">
        <f aca="false">IF(OR($A165="",C$4=""),0,COUNTIFS(Formulas!$A$2:$A$3001,C$4,Formulas!$B$2:$B$3001,$A165))</f>
        <v>2</v>
      </c>
      <c r="D165" s="21" t="n">
        <f aca="false">IF(OR($A165="",D$4=""),0,COUNTIFS(Formulas!$A$2:$A$3001,D$4,Formulas!$B$2:$B$3001,$A165))</f>
        <v>2</v>
      </c>
      <c r="E165" s="21" t="n">
        <f aca="false">IF(OR($A165="",E$4=""),0,COUNTIFS(Formulas!$A$2:$A$3001,E$4,Formulas!$B$2:$B$3001,$A165))</f>
        <v>2</v>
      </c>
      <c r="F165" s="21" t="n">
        <f aca="false">IF(OR($A165="",F$4=""),0,COUNTIFS(Formulas!$A$2:$A$3001,F$4,Formulas!$B$2:$B$3001,$A165))</f>
        <v>1</v>
      </c>
      <c r="G165" s="21" t="n">
        <f aca="false">IF(OR($A165="",G$4=""),0,COUNTIFS(Formulas!$A$2:$A$3001,G$4,Formulas!$B$2:$B$3001,$A165))</f>
        <v>1</v>
      </c>
      <c r="H165" s="21" t="n">
        <f aca="false">IF(OR($A165="",H$4=""),0,COUNTIFS(Formulas!$A$2:$A$3001,H$4,Formulas!$B$2:$B$3001,$A165))</f>
        <v>1</v>
      </c>
      <c r="I165" s="21" t="n">
        <f aca="false">IF(OR($A165="",I$4=""),0,COUNTIFS(Formulas!$A$2:$A$3001,I$4,Formulas!$B$2:$B$3001,$A165))</f>
        <v>0</v>
      </c>
      <c r="J165" s="21" t="n">
        <f aca="false">IF(OR($A165="",J$4=""),0,COUNTIFS(Formulas!$A$2:$A$3001,J$4,Formulas!$B$2:$B$3001,$A165))</f>
        <v>0</v>
      </c>
      <c r="K165" s="21" t="n">
        <f aca="false">IF(OR($A165="",K$4=""),0,COUNTIFS(Formulas!$A$2:$A$3001,K$4,Formulas!$B$2:$B$3001,$A165))</f>
        <v>1</v>
      </c>
      <c r="L165" s="21" t="n">
        <f aca="false">IF(OR($A165="",L$4=""),0,COUNTIFS(Formulas!$A$2:$A$3001,L$4,Formulas!$B$2:$B$3001,$A165))</f>
        <v>1</v>
      </c>
      <c r="M165" s="21" t="n">
        <f aca="false">IF(OR($A165="",M$4=""),0,COUNTIFS(Formulas!$A$2:$A$3001,M$4,Formulas!$B$2:$B$3001,$A165))</f>
        <v>1</v>
      </c>
      <c r="N165" s="21" t="n">
        <f aca="false">IF(OR($A165="",N$4=""),0,COUNTIFS(Formulas!$A$2:$A$3001,N$4,Formulas!$B$2:$B$3001,$A165))</f>
        <v>1</v>
      </c>
      <c r="O165" s="21" t="n">
        <f aca="false">IF(OR($A165="",O$4=""),0,COUNTIFS(Formulas!$A$2:$A$3001,O$4,Formulas!$B$2:$B$3001,$A165))</f>
        <v>1</v>
      </c>
      <c r="P165" s="21" t="n">
        <f aca="false">IF(OR($A165="",P$4=""),0,COUNTIFS(Formulas!$A$2:$A$3001,P$4,Formulas!$B$2:$B$3001,$A165))</f>
        <v>1</v>
      </c>
      <c r="Q165" s="21" t="n">
        <f aca="false">IF(OR($A165="",Q$4=""),0,COUNTIFS(Formulas!$A$2:$A$3001,Q$4,Formulas!$B$2:$B$3001,$A165))</f>
        <v>1</v>
      </c>
      <c r="R165" s="21" t="n">
        <f aca="false">IF(OR($A165="",R$4=""),0,COUNTIFS(Formulas!$A$2:$A$3001,R$4,Formulas!$B$2:$B$3001,$A165))</f>
        <v>1</v>
      </c>
      <c r="S165" s="21" t="n">
        <f aca="false">IF(OR($A165="",S$4=""),0,COUNTIFS(Formulas!$A$2:$A$3001,S$4,Formulas!$B$2:$B$3001,$A165))</f>
        <v>1</v>
      </c>
      <c r="T165" s="21" t="n">
        <f aca="false">IF(OR($A165="",T$4=""),0,COUNTIFS(Formulas!$A$2:$A$3001,T$4,Formulas!$B$2:$B$3001,$A165))</f>
        <v>1</v>
      </c>
      <c r="U165" s="21" t="n">
        <f aca="false">IF(OR($A165="",U$4=""),0,COUNTIFS(Formulas!$A$2:$A$3001,U$4,Formulas!$B$2:$B$3001,$A165))</f>
        <v>0</v>
      </c>
      <c r="V165" s="21" t="n">
        <f aca="false">IF(OR($A165="",V$4=""),0,COUNTIFS(Formulas!$A$2:$A$3001,V$4,Formulas!$B$2:$B$3001,$A165))</f>
        <v>0</v>
      </c>
      <c r="W165" s="21" t="n">
        <f aca="false">IF(OR($A165="",W$4=""),0,COUNTIFS(Formulas!$A$2:$A$3001,W$4,Formulas!$B$2:$B$3001,$A165))</f>
        <v>1</v>
      </c>
      <c r="X165" s="21" t="n">
        <f aca="false">IF(OR($A165="",X$4=""),0,COUNTIFS(Formulas!$A$2:$A$3001,X$4,Formulas!$B$2:$B$3001,$A165))</f>
        <v>1</v>
      </c>
      <c r="Y165" s="21" t="n">
        <f aca="false">IF(OR($A165="",Y$4=""),0,COUNTIFS(Formulas!$A$2:$A$3001,Y$4,Formulas!$B$2:$B$3001,$A165))</f>
        <v>0</v>
      </c>
      <c r="Z165" s="21" t="n">
        <f aca="false">IF(OR($A165="",Z$4=""),0,COUNTIFS(Formulas!$A$2:$A$3001,Z$4,Formulas!$B$2:$B$3001,$A165))</f>
        <v>0</v>
      </c>
      <c r="AA165" s="21" t="n">
        <f aca="false">IF(OR($A165="",AA$4=""),0,COUNTIFS(Formulas!$A$2:$A$3001,AA$4,Formulas!$B$2:$B$3001,$A165))</f>
        <v>3</v>
      </c>
      <c r="AB165" s="21" t="n">
        <f aca="false">IF(OR($A165="",AB$4=""),0,COUNTIFS(Formulas!$A$2:$A$3001,AB$4,Formulas!$B$2:$B$3001,$A165))</f>
        <v>1</v>
      </c>
      <c r="AC165" s="21" t="n">
        <f aca="false">IF(OR($A165="",AC$4=""),0,COUNTIFS(Formulas!$A$2:$A$3001,AC$4,Formulas!$B$2:$B$3001,$A165))</f>
        <v>0</v>
      </c>
      <c r="AD165" s="21" t="n">
        <f aca="false">IF(OR($A165="",AD$4=""),0,COUNTIFS(Formulas!$A$2:$A$3001,AD$4,Formulas!$B$2:$B$3001,$A165))</f>
        <v>0</v>
      </c>
      <c r="AE165" s="21" t="n">
        <f aca="false">IF(OR($A165="",AE$4=""),0,COUNTIFS(Formulas!$A$2:$A$3001,AE$4,Formulas!$B$2:$B$3001,$A165))</f>
        <v>2</v>
      </c>
      <c r="AF165" s="21" t="n">
        <f aca="false">IF(OR($A165="",AF$4=""),0,COUNTIFS(Formulas!$A$2:$A$3001,AF$4,Formulas!$B$2:$B$3001,$A165))</f>
        <v>2</v>
      </c>
      <c r="AG165" s="21" t="n">
        <f aca="false">IF(OR($A165="",AG$4=""),0,COUNTIFS(Formulas!$A$2:$A$3001,AG$4,Formulas!$B$2:$B$3001,$A165))</f>
        <v>2</v>
      </c>
      <c r="AH165" s="21" t="n">
        <f aca="false">IF(OR($A165="",AH$4=""),0,COUNTIFS(Formulas!$A$2:$A$3001,AH$4,Formulas!$B$2:$B$3001,$A165))</f>
        <v>1</v>
      </c>
      <c r="AI165" s="21" t="n">
        <f aca="false">IF(OR($A165="",AI$4=""),0,COUNTIFS(Formulas!$A$2:$A$3001,AI$4,Formulas!$B$2:$B$3001,$A165))</f>
        <v>1</v>
      </c>
      <c r="AJ165" s="21" t="n">
        <f aca="false">IF(OR($A165="",AJ$4=""),0,COUNTIFS(Formulas!$A$2:$A$3001,AJ$4,Formulas!$B$2:$B$3001,$A165))</f>
        <v>1</v>
      </c>
      <c r="AK165" s="21" t="n">
        <f aca="false">IF(OR($A165="",AK$4=""),0,COUNTIFS(Formulas!$A$2:$A$3001,AK$4,Formulas!$B$2:$B$3001,$A165))</f>
        <v>1</v>
      </c>
      <c r="AL165" s="21" t="n">
        <f aca="false">IF(OR($A165="",AL$4=""),0,COUNTIFS(Formulas!$A$2:$A$3001,AL$4,Formulas!$B$2:$B$3001,$A165))</f>
        <v>1</v>
      </c>
      <c r="AM165" s="21" t="n">
        <f aca="false">IF(OR($A165="",AM$4=""),0,COUNTIFS(Formulas!$A$2:$A$3001,AM$4,Formulas!$B$2:$B$3001,$A165))</f>
        <v>1</v>
      </c>
      <c r="AN165" s="21" t="n">
        <f aca="false">IF(OR($A165="",AN$4=""),0,COUNTIFS(Formulas!$A$2:$A$3001,AN$4,Formulas!$B$2:$B$3001,$A165))</f>
        <v>1</v>
      </c>
      <c r="AO165" s="21" t="n">
        <f aca="false">IF(OR($A165="",AO$4=""),0,COUNTIFS(Formulas!$A$2:$A$3001,AO$4,Formulas!$B$2:$B$3001,$A165))</f>
        <v>0</v>
      </c>
      <c r="AP165" s="21" t="n">
        <f aca="false">IF(OR($A165="",AP$4=""),0,COUNTIFS(Formulas!$A$2:$A$3001,AP$4,Formulas!$B$2:$B$3001,$A165))</f>
        <v>0</v>
      </c>
      <c r="AQ165" s="21" t="n">
        <f aca="false">IF(OR($A165="",AQ$4=""),0,COUNTIFS(Formulas!$A$2:$A$3001,AQ$4,Formulas!$B$2:$B$3001,$A165))</f>
        <v>0</v>
      </c>
      <c r="AR165" s="21" t="n">
        <f aca="false">IF(OR($A165="",AR$4=""),0,COUNTIFS(Formulas!$A$2:$A$3001,AR$4,Formulas!$B$2:$B$3001,$A165))</f>
        <v>0</v>
      </c>
      <c r="AS165" s="21" t="n">
        <f aca="false">IF(OR($A165="",AS$4=""),0,COUNTIFS(Formulas!$A$2:$A$3001,AS$4,Formulas!$B$2:$B$3001,$A165))</f>
        <v>0</v>
      </c>
      <c r="AT165" s="21" t="n">
        <f aca="false">IF(OR($A165="",AT$4=""),0,COUNTIFS(Formulas!$A$2:$A$3001,AT$4,Formulas!$B$2:$B$3001,$A165))</f>
        <v>0</v>
      </c>
      <c r="AU165" s="21" t="n">
        <f aca="false">IF(OR($A165="",AU$4=""),0,COUNTIFS(Formulas!$A$2:$A$3001,AU$4,Formulas!$B$2:$B$3001,$A165))</f>
        <v>0</v>
      </c>
      <c r="AV165" s="21" t="n">
        <f aca="false">IF(OR($A165="",AV$4=""),0,COUNTIFS(Formulas!$A$2:$A$3001,AV$4,Formulas!$B$2:$B$3001,$A165))</f>
        <v>1</v>
      </c>
      <c r="AW165" s="21" t="n">
        <f aca="false">IF(OR($A165="",AW$4=""),0,COUNTIFS(Formulas!$A$2:$A$3001,AW$4,Formulas!$B$2:$B$3001,$A165))</f>
        <v>1</v>
      </c>
      <c r="AX165" s="21" t="n">
        <f aca="false">IF(OR($A165="",AX$4=""),0,COUNTIFS(Formulas!$A$2:$A$3001,AX$4,Formulas!$B$2:$B$3001,$A165))</f>
        <v>1</v>
      </c>
      <c r="AY165" s="21" t="n">
        <f aca="false">IF(OR($A165="",AY$4=""),0,COUNTIFS(Formulas!$A$2:$A$3001,AY$4,Formulas!$B$2:$B$3001,$A165))</f>
        <v>1</v>
      </c>
      <c r="AZ165" s="21" t="n">
        <f aca="false">IF(OR($A165="",AZ$4=""),0,COUNTIFS(Formulas!$A$2:$A$3001,AZ$4,Formulas!$B$2:$B$3001,$A165))</f>
        <v>2</v>
      </c>
      <c r="BA165" s="21" t="n">
        <f aca="false">IF(OR($A165="",BA$4=""),0,COUNTIFS(Formulas!$A$2:$A$3001,BA$4,Formulas!$B$2:$B$3001,$A165))</f>
        <v>2</v>
      </c>
      <c r="BB165" s="21" t="n">
        <f aca="false">IF(OR($A165="",BB$4=""),0,COUNTIFS(Formulas!$A$2:$A$3001,BB$4,Formulas!$B$2:$B$3001,$A165))</f>
        <v>2</v>
      </c>
      <c r="BC165" s="21" t="n">
        <f aca="false">IF(OR($A165="",BC$4=""),0,COUNTIFS(Formulas!$A$2:$A$3001,BC$4,Formulas!$B$2:$B$3001,$A165))</f>
        <v>2</v>
      </c>
      <c r="BD165" s="21" t="n">
        <f aca="false">IF(OR($A165="",BD$4=""),0,COUNTIFS(Formulas!$A$2:$A$3001,BD$4,Formulas!$B$2:$B$3001,$A165))</f>
        <v>2</v>
      </c>
      <c r="BE165" s="21" t="n">
        <f aca="false">IF(OR($A165="",BE$4=""),0,COUNTIFS(Formulas!$A$2:$A$3001,BE$4,Formulas!$B$2:$B$3001,$A165))</f>
        <v>2</v>
      </c>
      <c r="BF165" s="21" t="n">
        <f aca="false">IF(OR($A165="",BF$4=""),0,COUNTIFS(Formulas!$A$2:$A$3001,BF$4,Formulas!$B$2:$B$3001,$A165))</f>
        <v>1</v>
      </c>
      <c r="BG165" s="21" t="n">
        <f aca="false">IF(OR($A165="",BG$4=""),0,COUNTIFS(Formulas!$A$2:$A$3001,BG$4,Formulas!$B$2:$B$3001,$A165))</f>
        <v>1</v>
      </c>
      <c r="BH165" s="21" t="n">
        <f aca="false">IF(OR($A165="",BH$4=""),0,COUNTIFS(Formulas!$A$2:$A$3001,BH$4,Formulas!$B$2:$B$3001,$A165))</f>
        <v>1</v>
      </c>
      <c r="BI165" s="21" t="n">
        <f aca="false">IF(OR($A165="",BI$4=""),0,COUNTIFS(Formulas!$A$2:$A$3001,BI$4,Formulas!$B$2:$B$3001,$A165))</f>
        <v>1</v>
      </c>
      <c r="BJ165" s="21" t="n">
        <f aca="false">IF(OR($A165="",BJ$4=""),0,COUNTIFS(Formulas!$A$2:$A$3001,BJ$4,Formulas!$B$2:$B$3001,$A165))</f>
        <v>0</v>
      </c>
      <c r="BK165" s="21" t="n">
        <f aca="false">IF(OR($A165="",BK$4=""),0,COUNTIFS(Formulas!$A$2:$A$3001,BK$4,Formulas!$B$2:$B$3001,$A165))</f>
        <v>2</v>
      </c>
      <c r="BL165" s="21" t="n">
        <f aca="false">IF(OR($A165="",BL$4=""),0,COUNTIFS(Formulas!$A$2:$A$3001,BL$4,Formulas!$B$2:$B$3001,$A165))</f>
        <v>2</v>
      </c>
      <c r="BM165" s="21" t="n">
        <f aca="false">IF(OR($A165="",BM$4=""),0,COUNTIFS(Formulas!$A$2:$A$3001,BM$4,Formulas!$B$2:$B$3001,$A165))</f>
        <v>2</v>
      </c>
      <c r="BN165" s="21" t="n">
        <f aca="false">IF(OR($A165="",BN$4=""),0,COUNTIFS(Formulas!$A$2:$A$3001,BN$4,Formulas!$B$2:$B$3001,$A165))</f>
        <v>2</v>
      </c>
      <c r="BO165" s="21" t="n">
        <f aca="false">IF(OR($A165="",BO$4=""),0,COUNTIFS(Formulas!$A$2:$A$3001,BO$4,Formulas!$B$2:$B$3001,$A165))</f>
        <v>0</v>
      </c>
      <c r="BP165" s="21" t="n">
        <f aca="false">IF(OR($A165="",BP$4=""),0,COUNTIFS(Formulas!$A$2:$A$3001,BP$4,Formulas!$B$2:$B$3001,$A165))</f>
        <v>0</v>
      </c>
      <c r="BQ165" s="21" t="n">
        <f aca="false">IF(OR($A165="",BQ$4=""),0,COUNTIFS(Formulas!$A$2:$A$3001,BQ$4,Formulas!$B$2:$B$3001,$A165))</f>
        <v>0</v>
      </c>
      <c r="BR165" s="21" t="n">
        <f aca="false">IF(OR($A165="",BR$4=""),0,COUNTIFS(Formulas!$A$2:$A$3001,BR$4,Formulas!$B$2:$B$3001,$A165))</f>
        <v>0</v>
      </c>
      <c r="BS165" s="21" t="n">
        <f aca="false">IF(OR($A165="",BS$4=""),0,COUNTIFS(Formulas!$A$2:$A$3001,BS$4,Formulas!$B$2:$B$3001,$A165))</f>
        <v>0</v>
      </c>
      <c r="BT165" s="21" t="n">
        <f aca="false">IF(OR($A165="",BT$4=""),0,COUNTIFS(Formulas!$A$2:$A$3001,BT$4,Formulas!$B$2:$B$3001,$A165))</f>
        <v>0</v>
      </c>
      <c r="BU165" s="21" t="n">
        <f aca="false">IF(OR($A165="",BU$4=""),0,COUNTIFS(Formulas!$A$2:$A$3001,BU$4,Formulas!$B$2:$B$3001,$A165))</f>
        <v>1</v>
      </c>
      <c r="BV165" s="21" t="n">
        <f aca="false">IF(OR($A165="",BV$4=""),0,COUNTIFS(Formulas!$A$2:$A$3001,BV$4,Formulas!$B$2:$B$3001,$A165))</f>
        <v>0</v>
      </c>
      <c r="BW165" s="21" t="n">
        <f aca="false">IF(OR($A165="",BW$4=""),0,COUNTIFS(Formulas!$A$2:$A$3001,BW$4,Formulas!$B$2:$B$3001,$A165))</f>
        <v>0</v>
      </c>
      <c r="BX165" s="21" t="n">
        <f aca="false">IF(OR($A165="",BX$4=""),0,COUNTIFS(Formulas!$A$2:$A$3001,BX$4,Formulas!$B$2:$B$3001,$A165))</f>
        <v>0</v>
      </c>
      <c r="BY165" s="21" t="n">
        <f aca="false">IF(OR($A165="",BY$4=""),0,COUNTIFS(Formulas!$A$2:$A$3001,BY$4,Formulas!$B$2:$B$3001,$A165))</f>
        <v>0</v>
      </c>
      <c r="BZ165" s="21" t="n">
        <f aca="false">IF(OR($A165="",BZ$4=""),0,COUNTIFS(Formulas!$A$2:$A$3001,BZ$4,Formulas!$B$2:$B$3001,$A165))</f>
        <v>1</v>
      </c>
      <c r="CA165" s="21" t="n">
        <f aca="false">IF(OR($A165="",CA$4=""),0,COUNTIFS(Formulas!$A$2:$A$3001,CA$4,Formulas!$B$2:$B$3001,$A165))</f>
        <v>1</v>
      </c>
      <c r="CB165" s="21" t="n">
        <f aca="false">IF(OR($A165="",CB$4=""),0,COUNTIFS(Formulas!$A$2:$A$3001,CB$4,Formulas!$B$2:$B$3001,$A165))</f>
        <v>0</v>
      </c>
      <c r="CC165" s="21" t="n">
        <f aca="false">IF(OR($A165="",CC$4=""),0,COUNTIFS(Formulas!$A$2:$A$3001,CC$4,Formulas!$B$2:$B$3001,$A165))</f>
        <v>0</v>
      </c>
      <c r="CD165" s="21" t="n">
        <f aca="false">IF(OR($A165="",CD$4=""),0,COUNTIFS(Formulas!$A$2:$A$3001,CD$4,Formulas!$B$2:$B$3001,$A165))</f>
        <v>2</v>
      </c>
      <c r="CE165" s="21" t="n">
        <f aca="false">IF(OR($A165="",CE$4=""),0,COUNTIFS(Formulas!$A$2:$A$3001,CE$4,Formulas!$B$2:$B$3001,$A165))</f>
        <v>2</v>
      </c>
      <c r="CF165" s="21" t="n">
        <f aca="false">IF(OR($A165="",CF$4=""),0,COUNTIFS(Formulas!$A$2:$A$3001,CF$4,Formulas!$B$2:$B$3001,$A165))</f>
        <v>0</v>
      </c>
      <c r="CG165" s="21" t="n">
        <f aca="false">IF(OR($A165="",CG$4=""),0,COUNTIFS(Formulas!$A$2:$A$3001,CG$4,Formulas!$B$2:$B$3001,$A165))</f>
        <v>2</v>
      </c>
      <c r="CH165" s="21" t="n">
        <f aca="false">IF(OR($A165="",CH$4=""),0,COUNTIFS(Formulas!$A$2:$A$3001,CH$4,Formulas!$B$2:$B$3001,$A165))</f>
        <v>1</v>
      </c>
      <c r="CI165" s="21" t="n">
        <f aca="false">IF(OR($A165="",CI$4=""),0,COUNTIFS(Formulas!$A$2:$A$3001,CI$4,Formulas!$B$2:$B$3001,$A165))</f>
        <v>2</v>
      </c>
      <c r="CJ165" s="21" t="n">
        <f aca="false">IF(OR($A165="",CJ$4=""),0,COUNTIFS(Formulas!$A$2:$A$3001,CJ$4,Formulas!$B$2:$B$3001,$A165))</f>
        <v>0</v>
      </c>
      <c r="CK165" s="21" t="n">
        <f aca="false">IF(OR($A165="",CK$4=""),0,COUNTIFS(Formulas!$A$2:$A$3001,CK$4,Formulas!$B$2:$B$3001,$A165))</f>
        <v>2</v>
      </c>
      <c r="CL165" s="21" t="n">
        <f aca="false">IF(OR($A165="",CL$4=""),0,COUNTIFS(Formulas!$A$2:$A$3001,CL$4,Formulas!$B$2:$B$3001,$A165))</f>
        <v>0</v>
      </c>
      <c r="CM165" s="21" t="n">
        <f aca="false">IF(OR($A165="",CM$4=""),0,COUNTIFS(Formulas!$A$2:$A$3001,CM$4,Formulas!$B$2:$B$3001,$A165))</f>
        <v>3</v>
      </c>
      <c r="CN165" s="21" t="n">
        <f aca="false">IF(OR($A165="",CN$4=""),0,COUNTIFS(Formulas!$A$2:$A$3001,CN$4,Formulas!$B$2:$B$3001,$A165))</f>
        <v>2</v>
      </c>
      <c r="CO165" s="21" t="n">
        <f aca="false">IF(OR($A165="",CO$4=""),0,COUNTIFS(Formulas!$A$2:$A$3001,CO$4,Formulas!$B$2:$B$3001,$A165))</f>
        <v>2</v>
      </c>
      <c r="CP165" s="21" t="n">
        <f aca="false">IF(OR($A165="",CP$4=""),0,COUNTIFS(Formulas!$A$2:$A$3001,CP$4,Formulas!$B$2:$B$3001,$A165))</f>
        <v>2</v>
      </c>
      <c r="CQ165" s="21" t="n">
        <f aca="false">IF(OR($A165="",CQ$4=""),0,COUNTIFS(Formulas!$A$2:$A$3001,CQ$4,Formulas!$B$2:$B$3001,$A165))</f>
        <v>2</v>
      </c>
      <c r="CR165" s="21" t="n">
        <f aca="false">IF(OR($A165="",CR$4=""),0,COUNTIFS(Formulas!$A$2:$A$3001,CR$4,Formulas!$B$2:$B$3001,$A165))</f>
        <v>3</v>
      </c>
      <c r="CS165" s="21" t="n">
        <f aca="false">IF(OR($A165="",CS$4=""),0,COUNTIFS(Formulas!$A$2:$A$3001,CS$4,Formulas!$B$2:$B$3001,$A165))</f>
        <v>2</v>
      </c>
      <c r="CT165" s="21" t="n">
        <f aca="false">IF(OR($A165="",CT$4=""),0,COUNTIFS(Formulas!$A$2:$A$3001,CT$4,Formulas!$B$2:$B$3001,$A165))</f>
        <v>2</v>
      </c>
      <c r="CU165" s="21" t="n">
        <f aca="false">IF(OR($A165="",CU$4=""),0,COUNTIFS(Formulas!$A$2:$A$3001,CU$4,Formulas!$B$2:$B$3001,$A165))</f>
        <v>0</v>
      </c>
      <c r="CV165" s="21" t="n">
        <f aca="false">IF(OR($A165="",CV$4=""),0,COUNTIFS(Formulas!$A$2:$A$3001,CV$4,Formulas!$B$2:$B$3001,$A165))</f>
        <v>2</v>
      </c>
      <c r="CW165" s="21" t="n">
        <f aca="false">IF(OR($A165="",CW$4=""),0,COUNTIFS(Formulas!$A$2:$A$3001,CW$4,Formulas!$B$2:$B$3001,$A165))</f>
        <v>0</v>
      </c>
      <c r="CX165" s="21" t="n">
        <f aca="false">IF(OR($A165="",CX$4=""),0,COUNTIFS(Formulas!$A$2:$A$3001,CX$4,Formulas!$B$2:$B$3001,$A165))</f>
        <v>2</v>
      </c>
      <c r="CY165" s="21" t="n">
        <f aca="false">IF(OR($A165="",CY$4=""),0,COUNTIFS(Formulas!$A$2:$A$3001,CY$4,Formulas!$B$2:$B$3001,$A165))</f>
        <v>2</v>
      </c>
      <c r="CZ165" s="21" t="n">
        <f aca="false">IF(OR($A165="",CZ$4=""),0,COUNTIFS(Formulas!$A$2:$A$3001,CZ$4,Formulas!$B$2:$B$3001,$A165))</f>
        <v>0</v>
      </c>
      <c r="DA165" s="21" t="n">
        <f aca="false">IF(OR($A165="",DA$4=""),0,COUNTIFS(Formulas!$A$2:$A$3001,DA$4,Formulas!$B$2:$B$3001,$A165))</f>
        <v>2</v>
      </c>
      <c r="DB165" s="21" t="n">
        <f aca="false">IF(OR($A165="",DB$4=""),0,COUNTIFS(Formulas!$A$2:$A$3001,DB$4,Formulas!$B$2:$B$3001,$A165))</f>
        <v>0</v>
      </c>
      <c r="DC165" s="21" t="n">
        <f aca="false">IF(OR($A165="",DC$4=""),0,COUNTIFS(Formulas!$A$2:$A$3001,DC$4,Formulas!$B$2:$B$3001,$A165))</f>
        <v>0</v>
      </c>
      <c r="DD165" s="21" t="n">
        <f aca="false">IF(OR($A165="",DD$4=""),0,COUNTIFS(Formulas!$A$2:$A$3001,DD$4,Formulas!$B$2:$B$3001,$A165))</f>
        <v>1</v>
      </c>
      <c r="DE165" s="21" t="n">
        <f aca="false">IF(OR($A165="",DE$4=""),0,COUNTIFS(Formulas!$A$2:$A$3001,DE$4,Formulas!$B$2:$B$3001,$A165))</f>
        <v>0</v>
      </c>
      <c r="DF165" s="21" t="n">
        <f aca="false">IF(OR($A165="",DF$4=""),0,COUNTIFS(Formulas!$A$2:$A$3001,DF$4,Formulas!$B$2:$B$3001,$A165))</f>
        <v>0</v>
      </c>
      <c r="DG165" s="21" t="n">
        <f aca="false">IF(OR($A165="",DG$4=""),0,COUNTIFS(Formulas!$A$2:$A$3001,DG$4,Formulas!$B$2:$B$3001,$A165))</f>
        <v>0</v>
      </c>
      <c r="DH165" s="21" t="n">
        <f aca="false">IF(OR($A165="",DH$4=""),0,COUNTIFS(Formulas!$A$2:$A$3001,DH$4,Formulas!$B$2:$B$3001,$A165))</f>
        <v>0</v>
      </c>
      <c r="DI165" s="21" t="n">
        <f aca="false">IF(OR($A165="",DI$4=""),0,COUNTIFS(Formulas!$A$2:$A$3001,DI$4,Formulas!$B$2:$B$3001,$A165))</f>
        <v>0</v>
      </c>
      <c r="DJ165" s="21" t="n">
        <f aca="false">IF(OR($A165="",DJ$4=""),0,COUNTIFS(Formulas!$A$2:$A$3001,DJ$4,Formulas!$B$2:$B$3001,$A165))</f>
        <v>0</v>
      </c>
      <c r="DK165" s="21" t="n">
        <f aca="false">IF(OR($A165="",DK$4=""),0,COUNTIFS(Formulas!$A$2:$A$3001,DK$4,Formulas!$B$2:$B$3001,$A165))</f>
        <v>0</v>
      </c>
      <c r="DL165" s="21" t="n">
        <f aca="false">IF(OR($A165="",DL$4=""),0,COUNTIFS(Formulas!$A$2:$A$3001,DL$4,Formulas!$B$2:$B$3001,$A165))</f>
        <v>0</v>
      </c>
      <c r="DM165" s="21" t="n">
        <f aca="false">IF(OR($A165="",DM$4=""),0,COUNTIFS(Formulas!$A$2:$A$3001,DM$4,Formulas!$B$2:$B$3001,$A165))</f>
        <v>0</v>
      </c>
      <c r="DN165" s="21" t="n">
        <f aca="false">IF(OR($A165="",DN$4=""),0,COUNTIFS(Formulas!$A$2:$A$3001,DN$4,Formulas!$B$2:$B$3001,$A165))</f>
        <v>0</v>
      </c>
      <c r="DO165" s="21" t="n">
        <f aca="false">IF(OR($A165="",DO$4=""),0,COUNTIFS(Formulas!$A$2:$A$3001,DO$4,Formulas!$B$2:$B$3001,$A165))</f>
        <v>0</v>
      </c>
      <c r="DP165" s="21" t="n">
        <f aca="false">IF(OR($A165="",DP$4=""),0,COUNTIFS(Formulas!$A$2:$A$3001,DP$4,Formulas!$B$2:$B$3001,$A165))</f>
        <v>0</v>
      </c>
      <c r="DQ165" s="21" t="n">
        <f aca="false">IF(OR($A165="",DQ$4=""),0,COUNTIFS(Formulas!$A$2:$A$3001,DQ$4,Formulas!$B$2:$B$3001,$A165))</f>
        <v>0</v>
      </c>
      <c r="DR165" s="21" t="n">
        <f aca="false">IF(OR($A165="",DR$4=""),0,COUNTIFS(Formulas!$A$2:$A$3001,DR$4,Formulas!$B$2:$B$3001,$A165))</f>
        <v>0</v>
      </c>
      <c r="DS165" s="21" t="n">
        <f aca="false">IF(OR($A165="",DS$4=""),0,COUNTIFS(Formulas!$A$2:$A$3001,DS$4,Formulas!$B$2:$B$3001,$A165))</f>
        <v>0</v>
      </c>
      <c r="DT165" s="21" t="n">
        <f aca="false">IF(OR($A165="",DT$4=""),0,COUNTIFS(Formulas!$A$2:$A$3001,DT$4,Formulas!$B$2:$B$3001,$A165))</f>
        <v>0</v>
      </c>
      <c r="DU165" s="21" t="n">
        <f aca="false">IF(OR($A165="",DU$4=""),0,COUNTIFS(Formulas!$A$2:$A$3001,DU$4,Formulas!$B$2:$B$3001,$A165))</f>
        <v>0</v>
      </c>
      <c r="DV165" s="21" t="n">
        <f aca="false">IF(OR($A165="",DV$4=""),0,COUNTIFS(Formulas!$A$2:$A$3001,DV$4,Formulas!$B$2:$B$3001,$A165))</f>
        <v>0</v>
      </c>
      <c r="DW165" s="21" t="n">
        <f aca="false">IF(OR($A165="",DW$4=""),0,COUNTIFS(Formulas!$A$2:$A$3001,DW$4,Formulas!$B$2:$B$3001,$A165))</f>
        <v>0</v>
      </c>
      <c r="DX165" s="21" t="n">
        <f aca="false">IF(OR($A165="",DX$4=""),0,COUNTIFS(Formulas!$A$2:$A$3001,DX$4,Formulas!$B$2:$B$3001,$A165))</f>
        <v>0</v>
      </c>
      <c r="DY165" s="21" t="n">
        <f aca="false">IF(OR($A165="",DY$4=""),0,COUNTIFS(Formulas!$A$2:$A$3001,DY$4,Formulas!$B$2:$B$3001,$A165))</f>
        <v>0</v>
      </c>
      <c r="DZ165" s="21" t="n">
        <f aca="false">IF(OR($A165="",DZ$4=""),0,COUNTIFS(Formulas!$A$2:$A$3001,DZ$4,Formulas!$B$2:$B$3001,$A165))</f>
        <v>0</v>
      </c>
      <c r="EA165" s="21" t="n">
        <f aca="false">IF(OR($A165="",EA$4=""),0,COUNTIFS(Formulas!$A$2:$A$3001,EA$4,Formulas!$B$2:$B$3001,$A165))</f>
        <v>0</v>
      </c>
      <c r="EB165" s="21" t="n">
        <f aca="false">IF(OR($A165="",EB$4=""),0,COUNTIFS(Formulas!$A$2:$A$3001,EB$4,Formulas!$B$2:$B$3001,$A165))</f>
        <v>0</v>
      </c>
      <c r="EC165" s="21" t="n">
        <f aca="false">IF(OR($A165="",EC$4=""),0,COUNTIFS(Formulas!$A$2:$A$3001,EC$4,Formulas!$B$2:$B$3001,$A165))</f>
        <v>0</v>
      </c>
      <c r="ED165" s="21" t="n">
        <f aca="false">IF(OR($A165="",ED$4=""),0,COUNTIFS(Formulas!$A$2:$A$3001,ED$4,Formulas!$B$2:$B$3001,$A165))</f>
        <v>0</v>
      </c>
      <c r="EE165" s="21" t="n">
        <f aca="false">IF(OR($A165="",EE$4=""),0,COUNTIFS(Formulas!$A$2:$A$3001,EE$4,Formulas!$B$2:$B$3001,$A165))</f>
        <v>0</v>
      </c>
      <c r="EF165" s="21" t="n">
        <f aca="false">IF(OR($A165="",EF$4=""),0,COUNTIFS(Formulas!$A$2:$A$3001,EF$4,Formulas!$B$2:$B$3001,$A165))</f>
        <v>0</v>
      </c>
      <c r="EG165" s="21" t="n">
        <f aca="false">IF(OR($A165="",EG$4=""),0,COUNTIFS(Formulas!$A$2:$A$3001,EG$4,Formulas!$B$2:$B$3001,$A165))</f>
        <v>0</v>
      </c>
      <c r="EH165" s="21" t="n">
        <f aca="false">IF(OR($A165="",EH$4=""),0,COUNTIFS(Formulas!$A$2:$A$3001,EH$4,Formulas!$B$2:$B$3001,$A165))</f>
        <v>0</v>
      </c>
      <c r="EI165" s="21" t="n">
        <f aca="false">IF(OR($A165="",EI$4=""),0,COUNTIFS(Formulas!$A$2:$A$3001,EI$4,Formulas!$B$2:$B$3001,$A165))</f>
        <v>0</v>
      </c>
      <c r="EJ165" s="21" t="n">
        <f aca="false">IF(OR($A165="",EJ$4=""),0,COUNTIFS(Formulas!$A$2:$A$3001,EJ$4,Formulas!$B$2:$B$3001,$A165))</f>
        <v>0</v>
      </c>
      <c r="EK165" s="21" t="n">
        <f aca="false">IF(OR($A165="",EK$4=""),0,COUNTIFS(Formulas!$A$2:$A$3001,EK$4,Formulas!$B$2:$B$3001,$A165))</f>
        <v>0</v>
      </c>
      <c r="EL165" s="21" t="n">
        <f aca="false">IF(OR($A165="",EL$4=""),0,COUNTIFS(Formulas!$A$2:$A$3001,EL$4,Formulas!$B$2:$B$3001,$A165))</f>
        <v>0</v>
      </c>
      <c r="EM165" s="21" t="n">
        <f aca="false">IF(OR($A165="",EM$4=""),0,COUNTIFS(Formulas!$A$2:$A$3001,EM$4,Formulas!$B$2:$B$3001,$A165))</f>
        <v>0</v>
      </c>
      <c r="EN165" s="21" t="n">
        <f aca="false">IF(OR($A165="",EN$4=""),0,COUNTIFS(Formulas!$A$2:$A$3001,EN$4,Formulas!$B$2:$B$3001,$A165))</f>
        <v>0</v>
      </c>
      <c r="EO165" s="21" t="n">
        <f aca="false">IF(OR($A165="",EO$4=""),0,COUNTIFS(Formulas!$A$2:$A$3001,EO$4,Formulas!$B$2:$B$3001,$A165))</f>
        <v>0</v>
      </c>
      <c r="EP165" s="21" t="n">
        <f aca="false">IF(OR($A165="",EP$4=""),0,COUNTIFS(Formulas!$A$2:$A$3001,EP$4,Formulas!$B$2:$B$3001,$A165))</f>
        <v>0</v>
      </c>
      <c r="EQ165" s="21" t="n">
        <f aca="false">IF(OR($A165="",EQ$4=""),0,COUNTIFS(Formulas!$A$2:$A$3001,EQ$4,Formulas!$B$2:$B$3001,$A165))</f>
        <v>0</v>
      </c>
      <c r="ER165" s="21" t="n">
        <f aca="false">IF(OR($A165="",ER$4=""),0,COUNTIFS(Formulas!$A$2:$A$3001,ER$4,Formulas!$B$2:$B$3001,$A165))</f>
        <v>0</v>
      </c>
      <c r="ES165" s="21" t="n">
        <f aca="false">IF(OR($A165="",ES$4=""),0,COUNTIFS(Formulas!$A$2:$A$3001,ES$4,Formulas!$B$2:$B$3001,$A165))</f>
        <v>0</v>
      </c>
      <c r="ET165" s="21" t="n">
        <f aca="false">IF(OR($A165="",ET$4=""),0,COUNTIFS(Formulas!$A$2:$A$3001,ET$4,Formulas!$B$2:$B$3001,$A165))</f>
        <v>0</v>
      </c>
      <c r="EU165" s="21" t="n">
        <f aca="false">IF(OR($A165="",EU$4=""),0,COUNTIFS(Formulas!$A$2:$A$3001,EU$4,Formulas!$B$2:$B$3001,$A165))</f>
        <v>0</v>
      </c>
      <c r="EV165" s="21" t="n">
        <f aca="false">IF(OR($A165="",EV$4=""),0,COUNTIFS(Formulas!$A$2:$A$3001,EV$4,Formulas!$B$2:$B$3001,$A165))</f>
        <v>0</v>
      </c>
    </row>
    <row r="166" customFormat="false" ht="15" hidden="false" customHeight="false" outlineLevel="0" collapsed="false">
      <c r="A166" s="13" t="str">
        <f aca="false">IF(INDEX(Materials!$A$2:$A$301,162)="","",INDEX(Materials!$A$2:$A$301,162))</f>
        <v>Isopropyl Alcohol</v>
      </c>
      <c r="B166" s="19" t="n">
        <f aca="false">IF(A166="","",COUNTIF(C166:EV166,"&gt;0"))</f>
        <v>6</v>
      </c>
      <c r="C166" s="21" t="n">
        <f aca="false">IF(OR($A166="",C$4=""),0,COUNTIFS(Formulas!$A$2:$A$3001,C$4,Formulas!$B$2:$B$3001,$A166))</f>
        <v>0</v>
      </c>
      <c r="D166" s="21" t="n">
        <f aca="false">IF(OR($A166="",D$4=""),0,COUNTIFS(Formulas!$A$2:$A$3001,D$4,Formulas!$B$2:$B$3001,$A166))</f>
        <v>0</v>
      </c>
      <c r="E166" s="21" t="n">
        <f aca="false">IF(OR($A166="",E$4=""),0,COUNTIFS(Formulas!$A$2:$A$3001,E$4,Formulas!$B$2:$B$3001,$A166))</f>
        <v>0</v>
      </c>
      <c r="F166" s="21" t="n">
        <f aca="false">IF(OR($A166="",F$4=""),0,COUNTIFS(Formulas!$A$2:$A$3001,F$4,Formulas!$B$2:$B$3001,$A166))</f>
        <v>0</v>
      </c>
      <c r="G166" s="21" t="n">
        <f aca="false">IF(OR($A166="",G$4=""),0,COUNTIFS(Formulas!$A$2:$A$3001,G$4,Formulas!$B$2:$B$3001,$A166))</f>
        <v>0</v>
      </c>
      <c r="H166" s="21" t="n">
        <f aca="false">IF(OR($A166="",H$4=""),0,COUNTIFS(Formulas!$A$2:$A$3001,H$4,Formulas!$B$2:$B$3001,$A166))</f>
        <v>0</v>
      </c>
      <c r="I166" s="21" t="n">
        <f aca="false">IF(OR($A166="",I$4=""),0,COUNTIFS(Formulas!$A$2:$A$3001,I$4,Formulas!$B$2:$B$3001,$A166))</f>
        <v>0</v>
      </c>
      <c r="J166" s="21" t="n">
        <f aca="false">IF(OR($A166="",J$4=""),0,COUNTIFS(Formulas!$A$2:$A$3001,J$4,Formulas!$B$2:$B$3001,$A166))</f>
        <v>0</v>
      </c>
      <c r="K166" s="21" t="n">
        <f aca="false">IF(OR($A166="",K$4=""),0,COUNTIFS(Formulas!$A$2:$A$3001,K$4,Formulas!$B$2:$B$3001,$A166))</f>
        <v>0</v>
      </c>
      <c r="L166" s="21" t="n">
        <f aca="false">IF(OR($A166="",L$4=""),0,COUNTIFS(Formulas!$A$2:$A$3001,L$4,Formulas!$B$2:$B$3001,$A166))</f>
        <v>0</v>
      </c>
      <c r="M166" s="21" t="n">
        <f aca="false">IF(OR($A166="",M$4=""),0,COUNTIFS(Formulas!$A$2:$A$3001,M$4,Formulas!$B$2:$B$3001,$A166))</f>
        <v>0</v>
      </c>
      <c r="N166" s="21" t="n">
        <f aca="false">IF(OR($A166="",N$4=""),0,COUNTIFS(Formulas!$A$2:$A$3001,N$4,Formulas!$B$2:$B$3001,$A166))</f>
        <v>0</v>
      </c>
      <c r="O166" s="21" t="n">
        <f aca="false">IF(OR($A166="",O$4=""),0,COUNTIFS(Formulas!$A$2:$A$3001,O$4,Formulas!$B$2:$B$3001,$A166))</f>
        <v>0</v>
      </c>
      <c r="P166" s="21" t="n">
        <f aca="false">IF(OR($A166="",P$4=""),0,COUNTIFS(Formulas!$A$2:$A$3001,P$4,Formulas!$B$2:$B$3001,$A166))</f>
        <v>0</v>
      </c>
      <c r="Q166" s="21" t="n">
        <f aca="false">IF(OR($A166="",Q$4=""),0,COUNTIFS(Formulas!$A$2:$A$3001,Q$4,Formulas!$B$2:$B$3001,$A166))</f>
        <v>0</v>
      </c>
      <c r="R166" s="21" t="n">
        <f aca="false">IF(OR($A166="",R$4=""),0,COUNTIFS(Formulas!$A$2:$A$3001,R$4,Formulas!$B$2:$B$3001,$A166))</f>
        <v>0</v>
      </c>
      <c r="S166" s="21" t="n">
        <f aca="false">IF(OR($A166="",S$4=""),0,COUNTIFS(Formulas!$A$2:$A$3001,S$4,Formulas!$B$2:$B$3001,$A166))</f>
        <v>0</v>
      </c>
      <c r="T166" s="21" t="n">
        <f aca="false">IF(OR($A166="",T$4=""),0,COUNTIFS(Formulas!$A$2:$A$3001,T$4,Formulas!$B$2:$B$3001,$A166))</f>
        <v>0</v>
      </c>
      <c r="U166" s="21" t="n">
        <f aca="false">IF(OR($A166="",U$4=""),0,COUNTIFS(Formulas!$A$2:$A$3001,U$4,Formulas!$B$2:$B$3001,$A166))</f>
        <v>0</v>
      </c>
      <c r="V166" s="21" t="n">
        <f aca="false">IF(OR($A166="",V$4=""),0,COUNTIFS(Formulas!$A$2:$A$3001,V$4,Formulas!$B$2:$B$3001,$A166))</f>
        <v>0</v>
      </c>
      <c r="W166" s="21" t="n">
        <f aca="false">IF(OR($A166="",W$4=""),0,COUNTIFS(Formulas!$A$2:$A$3001,W$4,Formulas!$B$2:$B$3001,$A166))</f>
        <v>0</v>
      </c>
      <c r="X166" s="21" t="n">
        <f aca="false">IF(OR($A166="",X$4=""),0,COUNTIFS(Formulas!$A$2:$A$3001,X$4,Formulas!$B$2:$B$3001,$A166))</f>
        <v>0</v>
      </c>
      <c r="Y166" s="21" t="n">
        <f aca="false">IF(OR($A166="",Y$4=""),0,COUNTIFS(Formulas!$A$2:$A$3001,Y$4,Formulas!$B$2:$B$3001,$A166))</f>
        <v>0</v>
      </c>
      <c r="Z166" s="21" t="n">
        <f aca="false">IF(OR($A166="",Z$4=""),0,COUNTIFS(Formulas!$A$2:$A$3001,Z$4,Formulas!$B$2:$B$3001,$A166))</f>
        <v>0</v>
      </c>
      <c r="AA166" s="21" t="n">
        <f aca="false">IF(OR($A166="",AA$4=""),0,COUNTIFS(Formulas!$A$2:$A$3001,AA$4,Formulas!$B$2:$B$3001,$A166))</f>
        <v>0</v>
      </c>
      <c r="AB166" s="21" t="n">
        <f aca="false">IF(OR($A166="",AB$4=""),0,COUNTIFS(Formulas!$A$2:$A$3001,AB$4,Formulas!$B$2:$B$3001,$A166))</f>
        <v>0</v>
      </c>
      <c r="AC166" s="21" t="n">
        <f aca="false">IF(OR($A166="",AC$4=""),0,COUNTIFS(Formulas!$A$2:$A$3001,AC$4,Formulas!$B$2:$B$3001,$A166))</f>
        <v>0</v>
      </c>
      <c r="AD166" s="21" t="n">
        <f aca="false">IF(OR($A166="",AD$4=""),0,COUNTIFS(Formulas!$A$2:$A$3001,AD$4,Formulas!$B$2:$B$3001,$A166))</f>
        <v>0</v>
      </c>
      <c r="AE166" s="21" t="n">
        <f aca="false">IF(OR($A166="",AE$4=""),0,COUNTIFS(Formulas!$A$2:$A$3001,AE$4,Formulas!$B$2:$B$3001,$A166))</f>
        <v>0</v>
      </c>
      <c r="AF166" s="21" t="n">
        <f aca="false">IF(OR($A166="",AF$4=""),0,COUNTIFS(Formulas!$A$2:$A$3001,AF$4,Formulas!$B$2:$B$3001,$A166))</f>
        <v>0</v>
      </c>
      <c r="AG166" s="21" t="n">
        <f aca="false">IF(OR($A166="",AG$4=""),0,COUNTIFS(Formulas!$A$2:$A$3001,AG$4,Formulas!$B$2:$B$3001,$A166))</f>
        <v>0</v>
      </c>
      <c r="AH166" s="21" t="n">
        <f aca="false">IF(OR($A166="",AH$4=""),0,COUNTIFS(Formulas!$A$2:$A$3001,AH$4,Formulas!$B$2:$B$3001,$A166))</f>
        <v>0</v>
      </c>
      <c r="AI166" s="21" t="n">
        <f aca="false">IF(OR($A166="",AI$4=""),0,COUNTIFS(Formulas!$A$2:$A$3001,AI$4,Formulas!$B$2:$B$3001,$A166))</f>
        <v>0</v>
      </c>
      <c r="AJ166" s="21" t="n">
        <f aca="false">IF(OR($A166="",AJ$4=""),0,COUNTIFS(Formulas!$A$2:$A$3001,AJ$4,Formulas!$B$2:$B$3001,$A166))</f>
        <v>0</v>
      </c>
      <c r="AK166" s="21" t="n">
        <f aca="false">IF(OR($A166="",AK$4=""),0,COUNTIFS(Formulas!$A$2:$A$3001,AK$4,Formulas!$B$2:$B$3001,$A166))</f>
        <v>1</v>
      </c>
      <c r="AL166" s="21" t="n">
        <f aca="false">IF(OR($A166="",AL$4=""),0,COUNTIFS(Formulas!$A$2:$A$3001,AL$4,Formulas!$B$2:$B$3001,$A166))</f>
        <v>1</v>
      </c>
      <c r="AM166" s="21" t="n">
        <f aca="false">IF(OR($A166="",AM$4=""),0,COUNTIFS(Formulas!$A$2:$A$3001,AM$4,Formulas!$B$2:$B$3001,$A166))</f>
        <v>0</v>
      </c>
      <c r="AN166" s="21" t="n">
        <f aca="false">IF(OR($A166="",AN$4=""),0,COUNTIFS(Formulas!$A$2:$A$3001,AN$4,Formulas!$B$2:$B$3001,$A166))</f>
        <v>0</v>
      </c>
      <c r="AO166" s="21" t="n">
        <f aca="false">IF(OR($A166="",AO$4=""),0,COUNTIFS(Formulas!$A$2:$A$3001,AO$4,Formulas!$B$2:$B$3001,$A166))</f>
        <v>0</v>
      </c>
      <c r="AP166" s="21" t="n">
        <f aca="false">IF(OR($A166="",AP$4=""),0,COUNTIFS(Formulas!$A$2:$A$3001,AP$4,Formulas!$B$2:$B$3001,$A166))</f>
        <v>0</v>
      </c>
      <c r="AQ166" s="21" t="n">
        <f aca="false">IF(OR($A166="",AQ$4=""),0,COUNTIFS(Formulas!$A$2:$A$3001,AQ$4,Formulas!$B$2:$B$3001,$A166))</f>
        <v>0</v>
      </c>
      <c r="AR166" s="21" t="n">
        <f aca="false">IF(OR($A166="",AR$4=""),0,COUNTIFS(Formulas!$A$2:$A$3001,AR$4,Formulas!$B$2:$B$3001,$A166))</f>
        <v>0</v>
      </c>
      <c r="AS166" s="21" t="n">
        <f aca="false">IF(OR($A166="",AS$4=""),0,COUNTIFS(Formulas!$A$2:$A$3001,AS$4,Formulas!$B$2:$B$3001,$A166))</f>
        <v>0</v>
      </c>
      <c r="AT166" s="21" t="n">
        <f aca="false">IF(OR($A166="",AT$4=""),0,COUNTIFS(Formulas!$A$2:$A$3001,AT$4,Formulas!$B$2:$B$3001,$A166))</f>
        <v>0</v>
      </c>
      <c r="AU166" s="21" t="n">
        <f aca="false">IF(OR($A166="",AU$4=""),0,COUNTIFS(Formulas!$A$2:$A$3001,AU$4,Formulas!$B$2:$B$3001,$A166))</f>
        <v>0</v>
      </c>
      <c r="AV166" s="21" t="n">
        <f aca="false">IF(OR($A166="",AV$4=""),0,COUNTIFS(Formulas!$A$2:$A$3001,AV$4,Formulas!$B$2:$B$3001,$A166))</f>
        <v>0</v>
      </c>
      <c r="AW166" s="21" t="n">
        <f aca="false">IF(OR($A166="",AW$4=""),0,COUNTIFS(Formulas!$A$2:$A$3001,AW$4,Formulas!$B$2:$B$3001,$A166))</f>
        <v>0</v>
      </c>
      <c r="AX166" s="21" t="n">
        <f aca="false">IF(OR($A166="",AX$4=""),0,COUNTIFS(Formulas!$A$2:$A$3001,AX$4,Formulas!$B$2:$B$3001,$A166))</f>
        <v>0</v>
      </c>
      <c r="AY166" s="21" t="n">
        <f aca="false">IF(OR($A166="",AY$4=""),0,COUNTIFS(Formulas!$A$2:$A$3001,AY$4,Formulas!$B$2:$B$3001,$A166))</f>
        <v>0</v>
      </c>
      <c r="AZ166" s="21" t="n">
        <f aca="false">IF(OR($A166="",AZ$4=""),0,COUNTIFS(Formulas!$A$2:$A$3001,AZ$4,Formulas!$B$2:$B$3001,$A166))</f>
        <v>0</v>
      </c>
      <c r="BA166" s="21" t="n">
        <f aca="false">IF(OR($A166="",BA$4=""),0,COUNTIFS(Formulas!$A$2:$A$3001,BA$4,Formulas!$B$2:$B$3001,$A166))</f>
        <v>0</v>
      </c>
      <c r="BB166" s="21" t="n">
        <f aca="false">IF(OR($A166="",BB$4=""),0,COUNTIFS(Formulas!$A$2:$A$3001,BB$4,Formulas!$B$2:$B$3001,$A166))</f>
        <v>0</v>
      </c>
      <c r="BC166" s="21" t="n">
        <f aca="false">IF(OR($A166="",BC$4=""),0,COUNTIFS(Formulas!$A$2:$A$3001,BC$4,Formulas!$B$2:$B$3001,$A166))</f>
        <v>0</v>
      </c>
      <c r="BD166" s="21" t="n">
        <f aca="false">IF(OR($A166="",BD$4=""),0,COUNTIFS(Formulas!$A$2:$A$3001,BD$4,Formulas!$B$2:$B$3001,$A166))</f>
        <v>0</v>
      </c>
      <c r="BE166" s="21" t="n">
        <f aca="false">IF(OR($A166="",BE$4=""),0,COUNTIFS(Formulas!$A$2:$A$3001,BE$4,Formulas!$B$2:$B$3001,$A166))</f>
        <v>0</v>
      </c>
      <c r="BF166" s="21" t="n">
        <f aca="false">IF(OR($A166="",BF$4=""),0,COUNTIFS(Formulas!$A$2:$A$3001,BF$4,Formulas!$B$2:$B$3001,$A166))</f>
        <v>1</v>
      </c>
      <c r="BG166" s="21" t="n">
        <f aca="false">IF(OR($A166="",BG$4=""),0,COUNTIFS(Formulas!$A$2:$A$3001,BG$4,Formulas!$B$2:$B$3001,$A166))</f>
        <v>1</v>
      </c>
      <c r="BH166" s="21" t="n">
        <f aca="false">IF(OR($A166="",BH$4=""),0,COUNTIFS(Formulas!$A$2:$A$3001,BH$4,Formulas!$B$2:$B$3001,$A166))</f>
        <v>1</v>
      </c>
      <c r="BI166" s="21" t="n">
        <f aca="false">IF(OR($A166="",BI$4=""),0,COUNTIFS(Formulas!$A$2:$A$3001,BI$4,Formulas!$B$2:$B$3001,$A166))</f>
        <v>1</v>
      </c>
      <c r="BJ166" s="21" t="n">
        <f aca="false">IF(OR($A166="",BJ$4=""),0,COUNTIFS(Formulas!$A$2:$A$3001,BJ$4,Formulas!$B$2:$B$3001,$A166))</f>
        <v>0</v>
      </c>
      <c r="BK166" s="21" t="n">
        <f aca="false">IF(OR($A166="",BK$4=""),0,COUNTIFS(Formulas!$A$2:$A$3001,BK$4,Formulas!$B$2:$B$3001,$A166))</f>
        <v>0</v>
      </c>
      <c r="BL166" s="21" t="n">
        <f aca="false">IF(OR($A166="",BL$4=""),0,COUNTIFS(Formulas!$A$2:$A$3001,BL$4,Formulas!$B$2:$B$3001,$A166))</f>
        <v>0</v>
      </c>
      <c r="BM166" s="21" t="n">
        <f aca="false">IF(OR($A166="",BM$4=""),0,COUNTIFS(Formulas!$A$2:$A$3001,BM$4,Formulas!$B$2:$B$3001,$A166))</f>
        <v>0</v>
      </c>
      <c r="BN166" s="21" t="n">
        <f aca="false">IF(OR($A166="",BN$4=""),0,COUNTIFS(Formulas!$A$2:$A$3001,BN$4,Formulas!$B$2:$B$3001,$A166))</f>
        <v>0</v>
      </c>
      <c r="BO166" s="21" t="n">
        <f aca="false">IF(OR($A166="",BO$4=""),0,COUNTIFS(Formulas!$A$2:$A$3001,BO$4,Formulas!$B$2:$B$3001,$A166))</f>
        <v>0</v>
      </c>
      <c r="BP166" s="21" t="n">
        <f aca="false">IF(OR($A166="",BP$4=""),0,COUNTIFS(Formulas!$A$2:$A$3001,BP$4,Formulas!$B$2:$B$3001,$A166))</f>
        <v>0</v>
      </c>
      <c r="BQ166" s="21" t="n">
        <f aca="false">IF(OR($A166="",BQ$4=""),0,COUNTIFS(Formulas!$A$2:$A$3001,BQ$4,Formulas!$B$2:$B$3001,$A166))</f>
        <v>0</v>
      </c>
      <c r="BR166" s="21" t="n">
        <f aca="false">IF(OR($A166="",BR$4=""),0,COUNTIFS(Formulas!$A$2:$A$3001,BR$4,Formulas!$B$2:$B$3001,$A166))</f>
        <v>0</v>
      </c>
      <c r="BS166" s="21" t="n">
        <f aca="false">IF(OR($A166="",BS$4=""),0,COUNTIFS(Formulas!$A$2:$A$3001,BS$4,Formulas!$B$2:$B$3001,$A166))</f>
        <v>0</v>
      </c>
      <c r="BT166" s="21" t="n">
        <f aca="false">IF(OR($A166="",BT$4=""),0,COUNTIFS(Formulas!$A$2:$A$3001,BT$4,Formulas!$B$2:$B$3001,$A166))</f>
        <v>0</v>
      </c>
      <c r="BU166" s="21" t="n">
        <f aca="false">IF(OR($A166="",BU$4=""),0,COUNTIFS(Formulas!$A$2:$A$3001,BU$4,Formulas!$B$2:$B$3001,$A166))</f>
        <v>0</v>
      </c>
      <c r="BV166" s="21" t="n">
        <f aca="false">IF(OR($A166="",BV$4=""),0,COUNTIFS(Formulas!$A$2:$A$3001,BV$4,Formulas!$B$2:$B$3001,$A166))</f>
        <v>0</v>
      </c>
      <c r="BW166" s="21" t="n">
        <f aca="false">IF(OR($A166="",BW$4=""),0,COUNTIFS(Formulas!$A$2:$A$3001,BW$4,Formulas!$B$2:$B$3001,$A166))</f>
        <v>0</v>
      </c>
      <c r="BX166" s="21" t="n">
        <f aca="false">IF(OR($A166="",BX$4=""),0,COUNTIFS(Formulas!$A$2:$A$3001,BX$4,Formulas!$B$2:$B$3001,$A166))</f>
        <v>0</v>
      </c>
      <c r="BY166" s="21" t="n">
        <f aca="false">IF(OR($A166="",BY$4=""),0,COUNTIFS(Formulas!$A$2:$A$3001,BY$4,Formulas!$B$2:$B$3001,$A166))</f>
        <v>0</v>
      </c>
      <c r="BZ166" s="21" t="n">
        <f aca="false">IF(OR($A166="",BZ$4=""),0,COUNTIFS(Formulas!$A$2:$A$3001,BZ$4,Formulas!$B$2:$B$3001,$A166))</f>
        <v>0</v>
      </c>
      <c r="CA166" s="21" t="n">
        <f aca="false">IF(OR($A166="",CA$4=""),0,COUNTIFS(Formulas!$A$2:$A$3001,CA$4,Formulas!$B$2:$B$3001,$A166))</f>
        <v>0</v>
      </c>
      <c r="CB166" s="21" t="n">
        <f aca="false">IF(OR($A166="",CB$4=""),0,COUNTIFS(Formulas!$A$2:$A$3001,CB$4,Formulas!$B$2:$B$3001,$A166))</f>
        <v>0</v>
      </c>
      <c r="CC166" s="21" t="n">
        <f aca="false">IF(OR($A166="",CC$4=""),0,COUNTIFS(Formulas!$A$2:$A$3001,CC$4,Formulas!$B$2:$B$3001,$A166))</f>
        <v>0</v>
      </c>
      <c r="CD166" s="21" t="n">
        <f aca="false">IF(OR($A166="",CD$4=""),0,COUNTIFS(Formulas!$A$2:$A$3001,CD$4,Formulas!$B$2:$B$3001,$A166))</f>
        <v>0</v>
      </c>
      <c r="CE166" s="21" t="n">
        <f aca="false">IF(OR($A166="",CE$4=""),0,COUNTIFS(Formulas!$A$2:$A$3001,CE$4,Formulas!$B$2:$B$3001,$A166))</f>
        <v>0</v>
      </c>
      <c r="CF166" s="21" t="n">
        <f aca="false">IF(OR($A166="",CF$4=""),0,COUNTIFS(Formulas!$A$2:$A$3001,CF$4,Formulas!$B$2:$B$3001,$A166))</f>
        <v>0</v>
      </c>
      <c r="CG166" s="21" t="n">
        <f aca="false">IF(OR($A166="",CG$4=""),0,COUNTIFS(Formulas!$A$2:$A$3001,CG$4,Formulas!$B$2:$B$3001,$A166))</f>
        <v>0</v>
      </c>
      <c r="CH166" s="21" t="n">
        <f aca="false">IF(OR($A166="",CH$4=""),0,COUNTIFS(Formulas!$A$2:$A$3001,CH$4,Formulas!$B$2:$B$3001,$A166))</f>
        <v>0</v>
      </c>
      <c r="CI166" s="21" t="n">
        <f aca="false">IF(OR($A166="",CI$4=""),0,COUNTIFS(Formulas!$A$2:$A$3001,CI$4,Formulas!$B$2:$B$3001,$A166))</f>
        <v>0</v>
      </c>
      <c r="CJ166" s="21" t="n">
        <f aca="false">IF(OR($A166="",CJ$4=""),0,COUNTIFS(Formulas!$A$2:$A$3001,CJ$4,Formulas!$B$2:$B$3001,$A166))</f>
        <v>0</v>
      </c>
      <c r="CK166" s="21" t="n">
        <f aca="false">IF(OR($A166="",CK$4=""),0,COUNTIFS(Formulas!$A$2:$A$3001,CK$4,Formulas!$B$2:$B$3001,$A166))</f>
        <v>0</v>
      </c>
      <c r="CL166" s="21" t="n">
        <f aca="false">IF(OR($A166="",CL$4=""),0,COUNTIFS(Formulas!$A$2:$A$3001,CL$4,Formulas!$B$2:$B$3001,$A166))</f>
        <v>0</v>
      </c>
      <c r="CM166" s="21" t="n">
        <f aca="false">IF(OR($A166="",CM$4=""),0,COUNTIFS(Formulas!$A$2:$A$3001,CM$4,Formulas!$B$2:$B$3001,$A166))</f>
        <v>0</v>
      </c>
      <c r="CN166" s="21" t="n">
        <f aca="false">IF(OR($A166="",CN$4=""),0,COUNTIFS(Formulas!$A$2:$A$3001,CN$4,Formulas!$B$2:$B$3001,$A166))</f>
        <v>0</v>
      </c>
      <c r="CO166" s="21" t="n">
        <f aca="false">IF(OR($A166="",CO$4=""),0,COUNTIFS(Formulas!$A$2:$A$3001,CO$4,Formulas!$B$2:$B$3001,$A166))</f>
        <v>0</v>
      </c>
      <c r="CP166" s="21" t="n">
        <f aca="false">IF(OR($A166="",CP$4=""),0,COUNTIFS(Formulas!$A$2:$A$3001,CP$4,Formulas!$B$2:$B$3001,$A166))</f>
        <v>0</v>
      </c>
      <c r="CQ166" s="21" t="n">
        <f aca="false">IF(OR($A166="",CQ$4=""),0,COUNTIFS(Formulas!$A$2:$A$3001,CQ$4,Formulas!$B$2:$B$3001,$A166))</f>
        <v>0</v>
      </c>
      <c r="CR166" s="21" t="n">
        <f aca="false">IF(OR($A166="",CR$4=""),0,COUNTIFS(Formulas!$A$2:$A$3001,CR$4,Formulas!$B$2:$B$3001,$A166))</f>
        <v>0</v>
      </c>
      <c r="CS166" s="21" t="n">
        <f aca="false">IF(OR($A166="",CS$4=""),0,COUNTIFS(Formulas!$A$2:$A$3001,CS$4,Formulas!$B$2:$B$3001,$A166))</f>
        <v>0</v>
      </c>
      <c r="CT166" s="21" t="n">
        <f aca="false">IF(OR($A166="",CT$4=""),0,COUNTIFS(Formulas!$A$2:$A$3001,CT$4,Formulas!$B$2:$B$3001,$A166))</f>
        <v>0</v>
      </c>
      <c r="CU166" s="21" t="n">
        <f aca="false">IF(OR($A166="",CU$4=""),0,COUNTIFS(Formulas!$A$2:$A$3001,CU$4,Formulas!$B$2:$B$3001,$A166))</f>
        <v>0</v>
      </c>
      <c r="CV166" s="21" t="n">
        <f aca="false">IF(OR($A166="",CV$4=""),0,COUNTIFS(Formulas!$A$2:$A$3001,CV$4,Formulas!$B$2:$B$3001,$A166))</f>
        <v>0</v>
      </c>
      <c r="CW166" s="21" t="n">
        <f aca="false">IF(OR($A166="",CW$4=""),0,COUNTIFS(Formulas!$A$2:$A$3001,CW$4,Formulas!$B$2:$B$3001,$A166))</f>
        <v>0</v>
      </c>
      <c r="CX166" s="21" t="n">
        <f aca="false">IF(OR($A166="",CX$4=""),0,COUNTIFS(Formulas!$A$2:$A$3001,CX$4,Formulas!$B$2:$B$3001,$A166))</f>
        <v>0</v>
      </c>
      <c r="CY166" s="21" t="n">
        <f aca="false">IF(OR($A166="",CY$4=""),0,COUNTIFS(Formulas!$A$2:$A$3001,CY$4,Formulas!$B$2:$B$3001,$A166))</f>
        <v>0</v>
      </c>
      <c r="CZ166" s="21" t="n">
        <f aca="false">IF(OR($A166="",CZ$4=""),0,COUNTIFS(Formulas!$A$2:$A$3001,CZ$4,Formulas!$B$2:$B$3001,$A166))</f>
        <v>0</v>
      </c>
      <c r="DA166" s="21" t="n">
        <f aca="false">IF(OR($A166="",DA$4=""),0,COUNTIFS(Formulas!$A$2:$A$3001,DA$4,Formulas!$B$2:$B$3001,$A166))</f>
        <v>0</v>
      </c>
      <c r="DB166" s="21" t="n">
        <f aca="false">IF(OR($A166="",DB$4=""),0,COUNTIFS(Formulas!$A$2:$A$3001,DB$4,Formulas!$B$2:$B$3001,$A166))</f>
        <v>0</v>
      </c>
      <c r="DC166" s="21" t="n">
        <f aca="false">IF(OR($A166="",DC$4=""),0,COUNTIFS(Formulas!$A$2:$A$3001,DC$4,Formulas!$B$2:$B$3001,$A166))</f>
        <v>0</v>
      </c>
      <c r="DD166" s="21" t="n">
        <f aca="false">IF(OR($A166="",DD$4=""),0,COUNTIFS(Formulas!$A$2:$A$3001,DD$4,Formulas!$B$2:$B$3001,$A166))</f>
        <v>0</v>
      </c>
      <c r="DE166" s="21" t="n">
        <f aca="false">IF(OR($A166="",DE$4=""),0,COUNTIFS(Formulas!$A$2:$A$3001,DE$4,Formulas!$B$2:$B$3001,$A166))</f>
        <v>0</v>
      </c>
      <c r="DF166" s="21" t="n">
        <f aca="false">IF(OR($A166="",DF$4=""),0,COUNTIFS(Formulas!$A$2:$A$3001,DF$4,Formulas!$B$2:$B$3001,$A166))</f>
        <v>0</v>
      </c>
      <c r="DG166" s="21" t="n">
        <f aca="false">IF(OR($A166="",DG$4=""),0,COUNTIFS(Formulas!$A$2:$A$3001,DG$4,Formulas!$B$2:$B$3001,$A166))</f>
        <v>0</v>
      </c>
      <c r="DH166" s="21" t="n">
        <f aca="false">IF(OR($A166="",DH$4=""),0,COUNTIFS(Formulas!$A$2:$A$3001,DH$4,Formulas!$B$2:$B$3001,$A166))</f>
        <v>0</v>
      </c>
      <c r="DI166" s="21" t="n">
        <f aca="false">IF(OR($A166="",DI$4=""),0,COUNTIFS(Formulas!$A$2:$A$3001,DI$4,Formulas!$B$2:$B$3001,$A166))</f>
        <v>0</v>
      </c>
      <c r="DJ166" s="21" t="n">
        <f aca="false">IF(OR($A166="",DJ$4=""),0,COUNTIFS(Formulas!$A$2:$A$3001,DJ$4,Formulas!$B$2:$B$3001,$A166))</f>
        <v>0</v>
      </c>
      <c r="DK166" s="21" t="n">
        <f aca="false">IF(OR($A166="",DK$4=""),0,COUNTIFS(Formulas!$A$2:$A$3001,DK$4,Formulas!$B$2:$B$3001,$A166))</f>
        <v>0</v>
      </c>
      <c r="DL166" s="21" t="n">
        <f aca="false">IF(OR($A166="",DL$4=""),0,COUNTIFS(Formulas!$A$2:$A$3001,DL$4,Formulas!$B$2:$B$3001,$A166))</f>
        <v>0</v>
      </c>
      <c r="DM166" s="21" t="n">
        <f aca="false">IF(OR($A166="",DM$4=""),0,COUNTIFS(Formulas!$A$2:$A$3001,DM$4,Formulas!$B$2:$B$3001,$A166))</f>
        <v>0</v>
      </c>
      <c r="DN166" s="21" t="n">
        <f aca="false">IF(OR($A166="",DN$4=""),0,COUNTIFS(Formulas!$A$2:$A$3001,DN$4,Formulas!$B$2:$B$3001,$A166))</f>
        <v>0</v>
      </c>
      <c r="DO166" s="21" t="n">
        <f aca="false">IF(OR($A166="",DO$4=""),0,COUNTIFS(Formulas!$A$2:$A$3001,DO$4,Formulas!$B$2:$B$3001,$A166))</f>
        <v>0</v>
      </c>
      <c r="DP166" s="21" t="n">
        <f aca="false">IF(OR($A166="",DP$4=""),0,COUNTIFS(Formulas!$A$2:$A$3001,DP$4,Formulas!$B$2:$B$3001,$A166))</f>
        <v>0</v>
      </c>
      <c r="DQ166" s="21" t="n">
        <f aca="false">IF(OR($A166="",DQ$4=""),0,COUNTIFS(Formulas!$A$2:$A$3001,DQ$4,Formulas!$B$2:$B$3001,$A166))</f>
        <v>0</v>
      </c>
      <c r="DR166" s="21" t="n">
        <f aca="false">IF(OR($A166="",DR$4=""),0,COUNTIFS(Formulas!$A$2:$A$3001,DR$4,Formulas!$B$2:$B$3001,$A166))</f>
        <v>0</v>
      </c>
      <c r="DS166" s="21" t="n">
        <f aca="false">IF(OR($A166="",DS$4=""),0,COUNTIFS(Formulas!$A$2:$A$3001,DS$4,Formulas!$B$2:$B$3001,$A166))</f>
        <v>0</v>
      </c>
      <c r="DT166" s="21" t="n">
        <f aca="false">IF(OR($A166="",DT$4=""),0,COUNTIFS(Formulas!$A$2:$A$3001,DT$4,Formulas!$B$2:$B$3001,$A166))</f>
        <v>0</v>
      </c>
      <c r="DU166" s="21" t="n">
        <f aca="false">IF(OR($A166="",DU$4=""),0,COUNTIFS(Formulas!$A$2:$A$3001,DU$4,Formulas!$B$2:$B$3001,$A166))</f>
        <v>0</v>
      </c>
      <c r="DV166" s="21" t="n">
        <f aca="false">IF(OR($A166="",DV$4=""),0,COUNTIFS(Formulas!$A$2:$A$3001,DV$4,Formulas!$B$2:$B$3001,$A166))</f>
        <v>0</v>
      </c>
      <c r="DW166" s="21" t="n">
        <f aca="false">IF(OR($A166="",DW$4=""),0,COUNTIFS(Formulas!$A$2:$A$3001,DW$4,Formulas!$B$2:$B$3001,$A166))</f>
        <v>0</v>
      </c>
      <c r="DX166" s="21" t="n">
        <f aca="false">IF(OR($A166="",DX$4=""),0,COUNTIFS(Formulas!$A$2:$A$3001,DX$4,Formulas!$B$2:$B$3001,$A166))</f>
        <v>0</v>
      </c>
      <c r="DY166" s="21" t="n">
        <f aca="false">IF(OR($A166="",DY$4=""),0,COUNTIFS(Formulas!$A$2:$A$3001,DY$4,Formulas!$B$2:$B$3001,$A166))</f>
        <v>0</v>
      </c>
      <c r="DZ166" s="21" t="n">
        <f aca="false">IF(OR($A166="",DZ$4=""),0,COUNTIFS(Formulas!$A$2:$A$3001,DZ$4,Formulas!$B$2:$B$3001,$A166))</f>
        <v>0</v>
      </c>
      <c r="EA166" s="21" t="n">
        <f aca="false">IF(OR($A166="",EA$4=""),0,COUNTIFS(Formulas!$A$2:$A$3001,EA$4,Formulas!$B$2:$B$3001,$A166))</f>
        <v>0</v>
      </c>
      <c r="EB166" s="21" t="n">
        <f aca="false">IF(OR($A166="",EB$4=""),0,COUNTIFS(Formulas!$A$2:$A$3001,EB$4,Formulas!$B$2:$B$3001,$A166))</f>
        <v>0</v>
      </c>
      <c r="EC166" s="21" t="n">
        <f aca="false">IF(OR($A166="",EC$4=""),0,COUNTIFS(Formulas!$A$2:$A$3001,EC$4,Formulas!$B$2:$B$3001,$A166))</f>
        <v>0</v>
      </c>
      <c r="ED166" s="21" t="n">
        <f aca="false">IF(OR($A166="",ED$4=""),0,COUNTIFS(Formulas!$A$2:$A$3001,ED$4,Formulas!$B$2:$B$3001,$A166))</f>
        <v>0</v>
      </c>
      <c r="EE166" s="21" t="n">
        <f aca="false">IF(OR($A166="",EE$4=""),0,COUNTIFS(Formulas!$A$2:$A$3001,EE$4,Formulas!$B$2:$B$3001,$A166))</f>
        <v>0</v>
      </c>
      <c r="EF166" s="21" t="n">
        <f aca="false">IF(OR($A166="",EF$4=""),0,COUNTIFS(Formulas!$A$2:$A$3001,EF$4,Formulas!$B$2:$B$3001,$A166))</f>
        <v>0</v>
      </c>
      <c r="EG166" s="21" t="n">
        <f aca="false">IF(OR($A166="",EG$4=""),0,COUNTIFS(Formulas!$A$2:$A$3001,EG$4,Formulas!$B$2:$B$3001,$A166))</f>
        <v>0</v>
      </c>
      <c r="EH166" s="21" t="n">
        <f aca="false">IF(OR($A166="",EH$4=""),0,COUNTIFS(Formulas!$A$2:$A$3001,EH$4,Formulas!$B$2:$B$3001,$A166))</f>
        <v>0</v>
      </c>
      <c r="EI166" s="21" t="n">
        <f aca="false">IF(OR($A166="",EI$4=""),0,COUNTIFS(Formulas!$A$2:$A$3001,EI$4,Formulas!$B$2:$B$3001,$A166))</f>
        <v>0</v>
      </c>
      <c r="EJ166" s="21" t="n">
        <f aca="false">IF(OR($A166="",EJ$4=""),0,COUNTIFS(Formulas!$A$2:$A$3001,EJ$4,Formulas!$B$2:$B$3001,$A166))</f>
        <v>0</v>
      </c>
      <c r="EK166" s="21" t="n">
        <f aca="false">IF(OR($A166="",EK$4=""),0,COUNTIFS(Formulas!$A$2:$A$3001,EK$4,Formulas!$B$2:$B$3001,$A166))</f>
        <v>0</v>
      </c>
      <c r="EL166" s="21" t="n">
        <f aca="false">IF(OR($A166="",EL$4=""),0,COUNTIFS(Formulas!$A$2:$A$3001,EL$4,Formulas!$B$2:$B$3001,$A166))</f>
        <v>0</v>
      </c>
      <c r="EM166" s="21" t="n">
        <f aca="false">IF(OR($A166="",EM$4=""),0,COUNTIFS(Formulas!$A$2:$A$3001,EM$4,Formulas!$B$2:$B$3001,$A166))</f>
        <v>0</v>
      </c>
      <c r="EN166" s="21" t="n">
        <f aca="false">IF(OR($A166="",EN$4=""),0,COUNTIFS(Formulas!$A$2:$A$3001,EN$4,Formulas!$B$2:$B$3001,$A166))</f>
        <v>0</v>
      </c>
      <c r="EO166" s="21" t="n">
        <f aca="false">IF(OR($A166="",EO$4=""),0,COUNTIFS(Formulas!$A$2:$A$3001,EO$4,Formulas!$B$2:$B$3001,$A166))</f>
        <v>0</v>
      </c>
      <c r="EP166" s="21" t="n">
        <f aca="false">IF(OR($A166="",EP$4=""),0,COUNTIFS(Formulas!$A$2:$A$3001,EP$4,Formulas!$B$2:$B$3001,$A166))</f>
        <v>0</v>
      </c>
      <c r="EQ166" s="21" t="n">
        <f aca="false">IF(OR($A166="",EQ$4=""),0,COUNTIFS(Formulas!$A$2:$A$3001,EQ$4,Formulas!$B$2:$B$3001,$A166))</f>
        <v>0</v>
      </c>
      <c r="ER166" s="21" t="n">
        <f aca="false">IF(OR($A166="",ER$4=""),0,COUNTIFS(Formulas!$A$2:$A$3001,ER$4,Formulas!$B$2:$B$3001,$A166))</f>
        <v>0</v>
      </c>
      <c r="ES166" s="21" t="n">
        <f aca="false">IF(OR($A166="",ES$4=""),0,COUNTIFS(Formulas!$A$2:$A$3001,ES$4,Formulas!$B$2:$B$3001,$A166))</f>
        <v>0</v>
      </c>
      <c r="ET166" s="21" t="n">
        <f aca="false">IF(OR($A166="",ET$4=""),0,COUNTIFS(Formulas!$A$2:$A$3001,ET$4,Formulas!$B$2:$B$3001,$A166))</f>
        <v>0</v>
      </c>
      <c r="EU166" s="21" t="n">
        <f aca="false">IF(OR($A166="",EU$4=""),0,COUNTIFS(Formulas!$A$2:$A$3001,EU$4,Formulas!$B$2:$B$3001,$A166))</f>
        <v>0</v>
      </c>
      <c r="EV166" s="21" t="n">
        <f aca="false">IF(OR($A166="",EV$4=""),0,COUNTIFS(Formulas!$A$2:$A$3001,EV$4,Formulas!$B$2:$B$3001,$A166))</f>
        <v>0</v>
      </c>
    </row>
    <row r="167" customFormat="false" ht="15" hidden="false" customHeight="false" outlineLevel="0" collapsed="false">
      <c r="A167" s="13" t="str">
        <f aca="false">IF(INDEX(Materials!$A$2:$A$301,163)="","",INDEX(Materials!$A$2:$A$301,163))</f>
        <v>Purified Water</v>
      </c>
      <c r="B167" s="19" t="n">
        <f aca="false">IF(A167="","",COUNTIF(C167:EV167,"&gt;0"))</f>
        <v>39</v>
      </c>
      <c r="C167" s="21" t="n">
        <f aca="false">IF(OR($A167="",C$4=""),0,COUNTIFS(Formulas!$A$2:$A$3001,C$4,Formulas!$B$2:$B$3001,$A167))</f>
        <v>1</v>
      </c>
      <c r="D167" s="21" t="n">
        <f aca="false">IF(OR($A167="",D$4=""),0,COUNTIFS(Formulas!$A$2:$A$3001,D$4,Formulas!$B$2:$B$3001,$A167))</f>
        <v>1</v>
      </c>
      <c r="E167" s="21" t="n">
        <f aca="false">IF(OR($A167="",E$4=""),0,COUNTIFS(Formulas!$A$2:$A$3001,E$4,Formulas!$B$2:$B$3001,$A167))</f>
        <v>1</v>
      </c>
      <c r="F167" s="21" t="n">
        <f aca="false">IF(OR($A167="",F$4=""),0,COUNTIFS(Formulas!$A$2:$A$3001,F$4,Formulas!$B$2:$B$3001,$A167))</f>
        <v>2</v>
      </c>
      <c r="G167" s="21" t="n">
        <f aca="false">IF(OR($A167="",G$4=""),0,COUNTIFS(Formulas!$A$2:$A$3001,G$4,Formulas!$B$2:$B$3001,$A167))</f>
        <v>2</v>
      </c>
      <c r="H167" s="21" t="n">
        <f aca="false">IF(OR($A167="",H$4=""),0,COUNTIFS(Formulas!$A$2:$A$3001,H$4,Formulas!$B$2:$B$3001,$A167))</f>
        <v>2</v>
      </c>
      <c r="I167" s="21" t="n">
        <f aca="false">IF(OR($A167="",I$4=""),0,COUNTIFS(Formulas!$A$2:$A$3001,I$4,Formulas!$B$2:$B$3001,$A167))</f>
        <v>2</v>
      </c>
      <c r="J167" s="21" t="n">
        <f aca="false">IF(OR($A167="",J$4=""),0,COUNTIFS(Formulas!$A$2:$A$3001,J$4,Formulas!$B$2:$B$3001,$A167))</f>
        <v>2</v>
      </c>
      <c r="K167" s="21" t="n">
        <f aca="false">IF(OR($A167="",K$4=""),0,COUNTIFS(Formulas!$A$2:$A$3001,K$4,Formulas!$B$2:$B$3001,$A167))</f>
        <v>0</v>
      </c>
      <c r="L167" s="21" t="n">
        <f aca="false">IF(OR($A167="",L$4=""),0,COUNTIFS(Formulas!$A$2:$A$3001,L$4,Formulas!$B$2:$B$3001,$A167))</f>
        <v>0</v>
      </c>
      <c r="M167" s="21" t="n">
        <f aca="false">IF(OR($A167="",M$4=""),0,COUNTIFS(Formulas!$A$2:$A$3001,M$4,Formulas!$B$2:$B$3001,$A167))</f>
        <v>0</v>
      </c>
      <c r="N167" s="21" t="n">
        <f aca="false">IF(OR($A167="",N$4=""),0,COUNTIFS(Formulas!$A$2:$A$3001,N$4,Formulas!$B$2:$B$3001,$A167))</f>
        <v>0</v>
      </c>
      <c r="O167" s="21" t="n">
        <f aca="false">IF(OR($A167="",O$4=""),0,COUNTIFS(Formulas!$A$2:$A$3001,O$4,Formulas!$B$2:$B$3001,$A167))</f>
        <v>0</v>
      </c>
      <c r="P167" s="21" t="n">
        <f aca="false">IF(OR($A167="",P$4=""),0,COUNTIFS(Formulas!$A$2:$A$3001,P$4,Formulas!$B$2:$B$3001,$A167))</f>
        <v>0</v>
      </c>
      <c r="Q167" s="21" t="n">
        <f aca="false">IF(OR($A167="",Q$4=""),0,COUNTIFS(Formulas!$A$2:$A$3001,Q$4,Formulas!$B$2:$B$3001,$A167))</f>
        <v>0</v>
      </c>
      <c r="R167" s="21" t="n">
        <f aca="false">IF(OR($A167="",R$4=""),0,COUNTIFS(Formulas!$A$2:$A$3001,R$4,Formulas!$B$2:$B$3001,$A167))</f>
        <v>0</v>
      </c>
      <c r="S167" s="21" t="n">
        <f aca="false">IF(OR($A167="",S$4=""),0,COUNTIFS(Formulas!$A$2:$A$3001,S$4,Formulas!$B$2:$B$3001,$A167))</f>
        <v>0</v>
      </c>
      <c r="T167" s="21" t="n">
        <f aca="false">IF(OR($A167="",T$4=""),0,COUNTIFS(Formulas!$A$2:$A$3001,T$4,Formulas!$B$2:$B$3001,$A167))</f>
        <v>0</v>
      </c>
      <c r="U167" s="21" t="n">
        <f aca="false">IF(OR($A167="",U$4=""),0,COUNTIFS(Formulas!$A$2:$A$3001,U$4,Formulas!$B$2:$B$3001,$A167))</f>
        <v>0</v>
      </c>
      <c r="V167" s="21" t="n">
        <f aca="false">IF(OR($A167="",V$4=""),0,COUNTIFS(Formulas!$A$2:$A$3001,V$4,Formulas!$B$2:$B$3001,$A167))</f>
        <v>0</v>
      </c>
      <c r="W167" s="21" t="n">
        <f aca="false">IF(OR($A167="",W$4=""),0,COUNTIFS(Formulas!$A$2:$A$3001,W$4,Formulas!$B$2:$B$3001,$A167))</f>
        <v>0</v>
      </c>
      <c r="X167" s="21" t="n">
        <f aca="false">IF(OR($A167="",X$4=""),0,COUNTIFS(Formulas!$A$2:$A$3001,X$4,Formulas!$B$2:$B$3001,$A167))</f>
        <v>0</v>
      </c>
      <c r="Y167" s="21" t="n">
        <f aca="false">IF(OR($A167="",Y$4=""),0,COUNTIFS(Formulas!$A$2:$A$3001,Y$4,Formulas!$B$2:$B$3001,$A167))</f>
        <v>1</v>
      </c>
      <c r="Z167" s="21" t="n">
        <f aca="false">IF(OR($A167="",Z$4=""),0,COUNTIFS(Formulas!$A$2:$A$3001,Z$4,Formulas!$B$2:$B$3001,$A167))</f>
        <v>2</v>
      </c>
      <c r="AA167" s="21" t="n">
        <f aca="false">IF(OR($A167="",AA$4=""),0,COUNTIFS(Formulas!$A$2:$A$3001,AA$4,Formulas!$B$2:$B$3001,$A167))</f>
        <v>2</v>
      </c>
      <c r="AB167" s="21" t="n">
        <f aca="false">IF(OR($A167="",AB$4=""),0,COUNTIFS(Formulas!$A$2:$A$3001,AB$4,Formulas!$B$2:$B$3001,$A167))</f>
        <v>0</v>
      </c>
      <c r="AC167" s="21" t="n">
        <f aca="false">IF(OR($A167="",AC$4=""),0,COUNTIFS(Formulas!$A$2:$A$3001,AC$4,Formulas!$B$2:$B$3001,$A167))</f>
        <v>0</v>
      </c>
      <c r="AD167" s="21" t="n">
        <f aca="false">IF(OR($A167="",AD$4=""),0,COUNTIFS(Formulas!$A$2:$A$3001,AD$4,Formulas!$B$2:$B$3001,$A167))</f>
        <v>0</v>
      </c>
      <c r="AE167" s="21" t="n">
        <f aca="false">IF(OR($A167="",AE$4=""),0,COUNTIFS(Formulas!$A$2:$A$3001,AE$4,Formulas!$B$2:$B$3001,$A167))</f>
        <v>0</v>
      </c>
      <c r="AF167" s="21" t="n">
        <f aca="false">IF(OR($A167="",AF$4=""),0,COUNTIFS(Formulas!$A$2:$A$3001,AF$4,Formulas!$B$2:$B$3001,$A167))</f>
        <v>0</v>
      </c>
      <c r="AG167" s="21" t="n">
        <f aca="false">IF(OR($A167="",AG$4=""),0,COUNTIFS(Formulas!$A$2:$A$3001,AG$4,Formulas!$B$2:$B$3001,$A167))</f>
        <v>0</v>
      </c>
      <c r="AH167" s="21" t="n">
        <f aca="false">IF(OR($A167="",AH$4=""),0,COUNTIFS(Formulas!$A$2:$A$3001,AH$4,Formulas!$B$2:$B$3001,$A167))</f>
        <v>2</v>
      </c>
      <c r="AI167" s="21" t="n">
        <f aca="false">IF(OR($A167="",AI$4=""),0,COUNTIFS(Formulas!$A$2:$A$3001,AI$4,Formulas!$B$2:$B$3001,$A167))</f>
        <v>1</v>
      </c>
      <c r="AJ167" s="21" t="n">
        <f aca="false">IF(OR($A167="",AJ$4=""),0,COUNTIFS(Formulas!$A$2:$A$3001,AJ$4,Formulas!$B$2:$B$3001,$A167))</f>
        <v>1</v>
      </c>
      <c r="AK167" s="21" t="n">
        <f aca="false">IF(OR($A167="",AK$4=""),0,COUNTIFS(Formulas!$A$2:$A$3001,AK$4,Formulas!$B$2:$B$3001,$A167))</f>
        <v>0</v>
      </c>
      <c r="AL167" s="21" t="n">
        <f aca="false">IF(OR($A167="",AL$4=""),0,COUNTIFS(Formulas!$A$2:$A$3001,AL$4,Formulas!$B$2:$B$3001,$A167))</f>
        <v>0</v>
      </c>
      <c r="AM167" s="21" t="n">
        <f aca="false">IF(OR($A167="",AM$4=""),0,COUNTIFS(Formulas!$A$2:$A$3001,AM$4,Formulas!$B$2:$B$3001,$A167))</f>
        <v>0</v>
      </c>
      <c r="AN167" s="21" t="n">
        <f aca="false">IF(OR($A167="",AN$4=""),0,COUNTIFS(Formulas!$A$2:$A$3001,AN$4,Formulas!$B$2:$B$3001,$A167))</f>
        <v>0</v>
      </c>
      <c r="AO167" s="21" t="n">
        <f aca="false">IF(OR($A167="",AO$4=""),0,COUNTIFS(Formulas!$A$2:$A$3001,AO$4,Formulas!$B$2:$B$3001,$A167))</f>
        <v>0</v>
      </c>
      <c r="AP167" s="21" t="n">
        <f aca="false">IF(OR($A167="",AP$4=""),0,COUNTIFS(Formulas!$A$2:$A$3001,AP$4,Formulas!$B$2:$B$3001,$A167))</f>
        <v>0</v>
      </c>
      <c r="AQ167" s="21" t="n">
        <f aca="false">IF(OR($A167="",AQ$4=""),0,COUNTIFS(Formulas!$A$2:$A$3001,AQ$4,Formulas!$B$2:$B$3001,$A167))</f>
        <v>0</v>
      </c>
      <c r="AR167" s="21" t="n">
        <f aca="false">IF(OR($A167="",AR$4=""),0,COUNTIFS(Formulas!$A$2:$A$3001,AR$4,Formulas!$B$2:$B$3001,$A167))</f>
        <v>0</v>
      </c>
      <c r="AS167" s="21" t="n">
        <f aca="false">IF(OR($A167="",AS$4=""),0,COUNTIFS(Formulas!$A$2:$A$3001,AS$4,Formulas!$B$2:$B$3001,$A167))</f>
        <v>0</v>
      </c>
      <c r="AT167" s="21" t="n">
        <f aca="false">IF(OR($A167="",AT$4=""),0,COUNTIFS(Formulas!$A$2:$A$3001,AT$4,Formulas!$B$2:$B$3001,$A167))</f>
        <v>0</v>
      </c>
      <c r="AU167" s="21" t="n">
        <f aca="false">IF(OR($A167="",AU$4=""),0,COUNTIFS(Formulas!$A$2:$A$3001,AU$4,Formulas!$B$2:$B$3001,$A167))</f>
        <v>0</v>
      </c>
      <c r="AV167" s="21" t="n">
        <f aca="false">IF(OR($A167="",AV$4=""),0,COUNTIFS(Formulas!$A$2:$A$3001,AV$4,Formulas!$B$2:$B$3001,$A167))</f>
        <v>1</v>
      </c>
      <c r="AW167" s="21" t="n">
        <f aca="false">IF(OR($A167="",AW$4=""),0,COUNTIFS(Formulas!$A$2:$A$3001,AW$4,Formulas!$B$2:$B$3001,$A167))</f>
        <v>1</v>
      </c>
      <c r="AX167" s="21" t="n">
        <f aca="false">IF(OR($A167="",AX$4=""),0,COUNTIFS(Formulas!$A$2:$A$3001,AX$4,Formulas!$B$2:$B$3001,$A167))</f>
        <v>1</v>
      </c>
      <c r="AY167" s="21" t="n">
        <f aca="false">IF(OR($A167="",AY$4=""),0,COUNTIFS(Formulas!$A$2:$A$3001,AY$4,Formulas!$B$2:$B$3001,$A167))</f>
        <v>1</v>
      </c>
      <c r="AZ167" s="21" t="n">
        <f aca="false">IF(OR($A167="",AZ$4=""),0,COUNTIFS(Formulas!$A$2:$A$3001,AZ$4,Formulas!$B$2:$B$3001,$A167))</f>
        <v>0</v>
      </c>
      <c r="BA167" s="21" t="n">
        <f aca="false">IF(OR($A167="",BA$4=""),0,COUNTIFS(Formulas!$A$2:$A$3001,BA$4,Formulas!$B$2:$B$3001,$A167))</f>
        <v>0</v>
      </c>
      <c r="BB167" s="21" t="n">
        <f aca="false">IF(OR($A167="",BB$4=""),0,COUNTIFS(Formulas!$A$2:$A$3001,BB$4,Formulas!$B$2:$B$3001,$A167))</f>
        <v>1</v>
      </c>
      <c r="BC167" s="21" t="n">
        <f aca="false">IF(OR($A167="",BC$4=""),0,COUNTIFS(Formulas!$A$2:$A$3001,BC$4,Formulas!$B$2:$B$3001,$A167))</f>
        <v>1</v>
      </c>
      <c r="BD167" s="21" t="n">
        <f aca="false">IF(OR($A167="",BD$4=""),0,COUNTIFS(Formulas!$A$2:$A$3001,BD$4,Formulas!$B$2:$B$3001,$A167))</f>
        <v>1</v>
      </c>
      <c r="BE167" s="21" t="n">
        <f aca="false">IF(OR($A167="",BE$4=""),0,COUNTIFS(Formulas!$A$2:$A$3001,BE$4,Formulas!$B$2:$B$3001,$A167))</f>
        <v>1</v>
      </c>
      <c r="BF167" s="21" t="n">
        <f aca="false">IF(OR($A167="",BF$4=""),0,COUNTIFS(Formulas!$A$2:$A$3001,BF$4,Formulas!$B$2:$B$3001,$A167))</f>
        <v>1</v>
      </c>
      <c r="BG167" s="21" t="n">
        <f aca="false">IF(OR($A167="",BG$4=""),0,COUNTIFS(Formulas!$A$2:$A$3001,BG$4,Formulas!$B$2:$B$3001,$A167))</f>
        <v>1</v>
      </c>
      <c r="BH167" s="21" t="n">
        <f aca="false">IF(OR($A167="",BH$4=""),0,COUNTIFS(Formulas!$A$2:$A$3001,BH$4,Formulas!$B$2:$B$3001,$A167))</f>
        <v>1</v>
      </c>
      <c r="BI167" s="21" t="n">
        <f aca="false">IF(OR($A167="",BI$4=""),0,COUNTIFS(Formulas!$A$2:$A$3001,BI$4,Formulas!$B$2:$B$3001,$A167))</f>
        <v>1</v>
      </c>
      <c r="BJ167" s="21" t="n">
        <f aca="false">IF(OR($A167="",BJ$4=""),0,COUNTIFS(Formulas!$A$2:$A$3001,BJ$4,Formulas!$B$2:$B$3001,$A167))</f>
        <v>0</v>
      </c>
      <c r="BK167" s="21" t="n">
        <f aca="false">IF(OR($A167="",BK$4=""),0,COUNTIFS(Formulas!$A$2:$A$3001,BK$4,Formulas!$B$2:$B$3001,$A167))</f>
        <v>1</v>
      </c>
      <c r="BL167" s="21" t="n">
        <f aca="false">IF(OR($A167="",BL$4=""),0,COUNTIFS(Formulas!$A$2:$A$3001,BL$4,Formulas!$B$2:$B$3001,$A167))</f>
        <v>1</v>
      </c>
      <c r="BM167" s="21" t="n">
        <f aca="false">IF(OR($A167="",BM$4=""),0,COUNTIFS(Formulas!$A$2:$A$3001,BM$4,Formulas!$B$2:$B$3001,$A167))</f>
        <v>1</v>
      </c>
      <c r="BN167" s="21" t="n">
        <f aca="false">IF(OR($A167="",BN$4=""),0,COUNTIFS(Formulas!$A$2:$A$3001,BN$4,Formulas!$B$2:$B$3001,$A167))</f>
        <v>0</v>
      </c>
      <c r="BO167" s="21" t="n">
        <f aca="false">IF(OR($A167="",BO$4=""),0,COUNTIFS(Formulas!$A$2:$A$3001,BO$4,Formulas!$B$2:$B$3001,$A167))</f>
        <v>0</v>
      </c>
      <c r="BP167" s="21" t="n">
        <f aca="false">IF(OR($A167="",BP$4=""),0,COUNTIFS(Formulas!$A$2:$A$3001,BP$4,Formulas!$B$2:$B$3001,$A167))</f>
        <v>0</v>
      </c>
      <c r="BQ167" s="21" t="n">
        <f aca="false">IF(OR($A167="",BQ$4=""),0,COUNTIFS(Formulas!$A$2:$A$3001,BQ$4,Formulas!$B$2:$B$3001,$A167))</f>
        <v>0</v>
      </c>
      <c r="BR167" s="21" t="n">
        <f aca="false">IF(OR($A167="",BR$4=""),0,COUNTIFS(Formulas!$A$2:$A$3001,BR$4,Formulas!$B$2:$B$3001,$A167))</f>
        <v>0</v>
      </c>
      <c r="BS167" s="21" t="n">
        <f aca="false">IF(OR($A167="",BS$4=""),0,COUNTIFS(Formulas!$A$2:$A$3001,BS$4,Formulas!$B$2:$B$3001,$A167))</f>
        <v>0</v>
      </c>
      <c r="BT167" s="21" t="n">
        <f aca="false">IF(OR($A167="",BT$4=""),0,COUNTIFS(Formulas!$A$2:$A$3001,BT$4,Formulas!$B$2:$B$3001,$A167))</f>
        <v>0</v>
      </c>
      <c r="BU167" s="21" t="n">
        <f aca="false">IF(OR($A167="",BU$4=""),0,COUNTIFS(Formulas!$A$2:$A$3001,BU$4,Formulas!$B$2:$B$3001,$A167))</f>
        <v>0</v>
      </c>
      <c r="BV167" s="21" t="n">
        <f aca="false">IF(OR($A167="",BV$4=""),0,COUNTIFS(Formulas!$A$2:$A$3001,BV$4,Formulas!$B$2:$B$3001,$A167))</f>
        <v>0</v>
      </c>
      <c r="BW167" s="21" t="n">
        <f aca="false">IF(OR($A167="",BW$4=""),0,COUNTIFS(Formulas!$A$2:$A$3001,BW$4,Formulas!$B$2:$B$3001,$A167))</f>
        <v>0</v>
      </c>
      <c r="BX167" s="21" t="n">
        <f aca="false">IF(OR($A167="",BX$4=""),0,COUNTIFS(Formulas!$A$2:$A$3001,BX$4,Formulas!$B$2:$B$3001,$A167))</f>
        <v>0</v>
      </c>
      <c r="BY167" s="21" t="n">
        <f aca="false">IF(OR($A167="",BY$4=""),0,COUNTIFS(Formulas!$A$2:$A$3001,BY$4,Formulas!$B$2:$B$3001,$A167))</f>
        <v>1</v>
      </c>
      <c r="BZ167" s="21" t="n">
        <f aca="false">IF(OR($A167="",BZ$4=""),0,COUNTIFS(Formulas!$A$2:$A$3001,BZ$4,Formulas!$B$2:$B$3001,$A167))</f>
        <v>0</v>
      </c>
      <c r="CA167" s="21" t="n">
        <f aca="false">IF(OR($A167="",CA$4=""),0,COUNTIFS(Formulas!$A$2:$A$3001,CA$4,Formulas!$B$2:$B$3001,$A167))</f>
        <v>0</v>
      </c>
      <c r="CB167" s="21" t="n">
        <f aca="false">IF(OR($A167="",CB$4=""),0,COUNTIFS(Formulas!$A$2:$A$3001,CB$4,Formulas!$B$2:$B$3001,$A167))</f>
        <v>0</v>
      </c>
      <c r="CC167" s="21" t="n">
        <f aca="false">IF(OR($A167="",CC$4=""),0,COUNTIFS(Formulas!$A$2:$A$3001,CC$4,Formulas!$B$2:$B$3001,$A167))</f>
        <v>0</v>
      </c>
      <c r="CD167" s="21" t="n">
        <f aca="false">IF(OR($A167="",CD$4=""),0,COUNTIFS(Formulas!$A$2:$A$3001,CD$4,Formulas!$B$2:$B$3001,$A167))</f>
        <v>1</v>
      </c>
      <c r="CE167" s="21" t="n">
        <f aca="false">IF(OR($A167="",CE$4=""),0,COUNTIFS(Formulas!$A$2:$A$3001,CE$4,Formulas!$B$2:$B$3001,$A167))</f>
        <v>2</v>
      </c>
      <c r="CF167" s="21" t="n">
        <f aca="false">IF(OR($A167="",CF$4=""),0,COUNTIFS(Formulas!$A$2:$A$3001,CF$4,Formulas!$B$2:$B$3001,$A167))</f>
        <v>0</v>
      </c>
      <c r="CG167" s="21" t="n">
        <f aca="false">IF(OR($A167="",CG$4=""),0,COUNTIFS(Formulas!$A$2:$A$3001,CG$4,Formulas!$B$2:$B$3001,$A167))</f>
        <v>0</v>
      </c>
      <c r="CH167" s="21" t="n">
        <f aca="false">IF(OR($A167="",CH$4=""),0,COUNTIFS(Formulas!$A$2:$A$3001,CH$4,Formulas!$B$2:$B$3001,$A167))</f>
        <v>0</v>
      </c>
      <c r="CI167" s="21" t="n">
        <f aca="false">IF(OR($A167="",CI$4=""),0,COUNTIFS(Formulas!$A$2:$A$3001,CI$4,Formulas!$B$2:$B$3001,$A167))</f>
        <v>1</v>
      </c>
      <c r="CJ167" s="21" t="n">
        <f aca="false">IF(OR($A167="",CJ$4=""),0,COUNTIFS(Formulas!$A$2:$A$3001,CJ$4,Formulas!$B$2:$B$3001,$A167))</f>
        <v>0</v>
      </c>
      <c r="CK167" s="21" t="n">
        <f aca="false">IF(OR($A167="",CK$4=""),0,COUNTIFS(Formulas!$A$2:$A$3001,CK$4,Formulas!$B$2:$B$3001,$A167))</f>
        <v>0</v>
      </c>
      <c r="CL167" s="21" t="n">
        <f aca="false">IF(OR($A167="",CL$4=""),0,COUNTIFS(Formulas!$A$2:$A$3001,CL$4,Formulas!$B$2:$B$3001,$A167))</f>
        <v>0</v>
      </c>
      <c r="CM167" s="21" t="n">
        <f aca="false">IF(OR($A167="",CM$4=""),0,COUNTIFS(Formulas!$A$2:$A$3001,CM$4,Formulas!$B$2:$B$3001,$A167))</f>
        <v>3</v>
      </c>
      <c r="CN167" s="21" t="n">
        <f aca="false">IF(OR($A167="",CN$4=""),0,COUNTIFS(Formulas!$A$2:$A$3001,CN$4,Formulas!$B$2:$B$3001,$A167))</f>
        <v>0</v>
      </c>
      <c r="CO167" s="21" t="n">
        <f aca="false">IF(OR($A167="",CO$4=""),0,COUNTIFS(Formulas!$A$2:$A$3001,CO$4,Formulas!$B$2:$B$3001,$A167))</f>
        <v>0</v>
      </c>
      <c r="CP167" s="21" t="n">
        <f aca="false">IF(OR($A167="",CP$4=""),0,COUNTIFS(Formulas!$A$2:$A$3001,CP$4,Formulas!$B$2:$B$3001,$A167))</f>
        <v>0</v>
      </c>
      <c r="CQ167" s="21" t="n">
        <f aca="false">IF(OR($A167="",CQ$4=""),0,COUNTIFS(Formulas!$A$2:$A$3001,CQ$4,Formulas!$B$2:$B$3001,$A167))</f>
        <v>0</v>
      </c>
      <c r="CR167" s="21" t="n">
        <f aca="false">IF(OR($A167="",CR$4=""),0,COUNTIFS(Formulas!$A$2:$A$3001,CR$4,Formulas!$B$2:$B$3001,$A167))</f>
        <v>3</v>
      </c>
      <c r="CS167" s="21" t="n">
        <f aca="false">IF(OR($A167="",CS$4=""),0,COUNTIFS(Formulas!$A$2:$A$3001,CS$4,Formulas!$B$2:$B$3001,$A167))</f>
        <v>0</v>
      </c>
      <c r="CT167" s="21" t="n">
        <f aca="false">IF(OR($A167="",CT$4=""),0,COUNTIFS(Formulas!$A$2:$A$3001,CT$4,Formulas!$B$2:$B$3001,$A167))</f>
        <v>0</v>
      </c>
      <c r="CU167" s="21" t="n">
        <f aca="false">IF(OR($A167="",CU$4=""),0,COUNTIFS(Formulas!$A$2:$A$3001,CU$4,Formulas!$B$2:$B$3001,$A167))</f>
        <v>0</v>
      </c>
      <c r="CV167" s="21" t="n">
        <f aca="false">IF(OR($A167="",CV$4=""),0,COUNTIFS(Formulas!$A$2:$A$3001,CV$4,Formulas!$B$2:$B$3001,$A167))</f>
        <v>2</v>
      </c>
      <c r="CW167" s="21" t="n">
        <f aca="false">IF(OR($A167="",CW$4=""),0,COUNTIFS(Formulas!$A$2:$A$3001,CW$4,Formulas!$B$2:$B$3001,$A167))</f>
        <v>0</v>
      </c>
      <c r="CX167" s="21" t="n">
        <f aca="false">IF(OR($A167="",CX$4=""),0,COUNTIFS(Formulas!$A$2:$A$3001,CX$4,Formulas!$B$2:$B$3001,$A167))</f>
        <v>2</v>
      </c>
      <c r="CY167" s="21" t="n">
        <f aca="false">IF(OR($A167="",CY$4=""),0,COUNTIFS(Formulas!$A$2:$A$3001,CY$4,Formulas!$B$2:$B$3001,$A167))</f>
        <v>2</v>
      </c>
      <c r="CZ167" s="21" t="n">
        <f aca="false">IF(OR($A167="",CZ$4=""),0,COUNTIFS(Formulas!$A$2:$A$3001,CZ$4,Formulas!$B$2:$B$3001,$A167))</f>
        <v>0</v>
      </c>
      <c r="DA167" s="21" t="n">
        <f aca="false">IF(OR($A167="",DA$4=""),0,COUNTIFS(Formulas!$A$2:$A$3001,DA$4,Formulas!$B$2:$B$3001,$A167))</f>
        <v>0</v>
      </c>
      <c r="DB167" s="21" t="n">
        <f aca="false">IF(OR($A167="",DB$4=""),0,COUNTIFS(Formulas!$A$2:$A$3001,DB$4,Formulas!$B$2:$B$3001,$A167))</f>
        <v>0</v>
      </c>
      <c r="DC167" s="21" t="n">
        <f aca="false">IF(OR($A167="",DC$4=""),0,COUNTIFS(Formulas!$A$2:$A$3001,DC$4,Formulas!$B$2:$B$3001,$A167))</f>
        <v>0</v>
      </c>
      <c r="DD167" s="21" t="n">
        <f aca="false">IF(OR($A167="",DD$4=""),0,COUNTIFS(Formulas!$A$2:$A$3001,DD$4,Formulas!$B$2:$B$3001,$A167))</f>
        <v>1</v>
      </c>
      <c r="DE167" s="21" t="n">
        <f aca="false">IF(OR($A167="",DE$4=""),0,COUNTIFS(Formulas!$A$2:$A$3001,DE$4,Formulas!$B$2:$B$3001,$A167))</f>
        <v>0</v>
      </c>
      <c r="DF167" s="21" t="n">
        <f aca="false">IF(OR($A167="",DF$4=""),0,COUNTIFS(Formulas!$A$2:$A$3001,DF$4,Formulas!$B$2:$B$3001,$A167))</f>
        <v>0</v>
      </c>
      <c r="DG167" s="21" t="n">
        <f aca="false">IF(OR($A167="",DG$4=""),0,COUNTIFS(Formulas!$A$2:$A$3001,DG$4,Formulas!$B$2:$B$3001,$A167))</f>
        <v>0</v>
      </c>
      <c r="DH167" s="21" t="n">
        <f aca="false">IF(OR($A167="",DH$4=""),0,COUNTIFS(Formulas!$A$2:$A$3001,DH$4,Formulas!$B$2:$B$3001,$A167))</f>
        <v>0</v>
      </c>
      <c r="DI167" s="21" t="n">
        <f aca="false">IF(OR($A167="",DI$4=""),0,COUNTIFS(Formulas!$A$2:$A$3001,DI$4,Formulas!$B$2:$B$3001,$A167))</f>
        <v>0</v>
      </c>
      <c r="DJ167" s="21" t="n">
        <f aca="false">IF(OR($A167="",DJ$4=""),0,COUNTIFS(Formulas!$A$2:$A$3001,DJ$4,Formulas!$B$2:$B$3001,$A167))</f>
        <v>0</v>
      </c>
      <c r="DK167" s="21" t="n">
        <f aca="false">IF(OR($A167="",DK$4=""),0,COUNTIFS(Formulas!$A$2:$A$3001,DK$4,Formulas!$B$2:$B$3001,$A167))</f>
        <v>0</v>
      </c>
      <c r="DL167" s="21" t="n">
        <f aca="false">IF(OR($A167="",DL$4=""),0,COUNTIFS(Formulas!$A$2:$A$3001,DL$4,Formulas!$B$2:$B$3001,$A167))</f>
        <v>0</v>
      </c>
      <c r="DM167" s="21" t="n">
        <f aca="false">IF(OR($A167="",DM$4=""),0,COUNTIFS(Formulas!$A$2:$A$3001,DM$4,Formulas!$B$2:$B$3001,$A167))</f>
        <v>0</v>
      </c>
      <c r="DN167" s="21" t="n">
        <f aca="false">IF(OR($A167="",DN$4=""),0,COUNTIFS(Formulas!$A$2:$A$3001,DN$4,Formulas!$B$2:$B$3001,$A167))</f>
        <v>0</v>
      </c>
      <c r="DO167" s="21" t="n">
        <f aca="false">IF(OR($A167="",DO$4=""),0,COUNTIFS(Formulas!$A$2:$A$3001,DO$4,Formulas!$B$2:$B$3001,$A167))</f>
        <v>0</v>
      </c>
      <c r="DP167" s="21" t="n">
        <f aca="false">IF(OR($A167="",DP$4=""),0,COUNTIFS(Formulas!$A$2:$A$3001,DP$4,Formulas!$B$2:$B$3001,$A167))</f>
        <v>0</v>
      </c>
      <c r="DQ167" s="21" t="n">
        <f aca="false">IF(OR($A167="",DQ$4=""),0,COUNTIFS(Formulas!$A$2:$A$3001,DQ$4,Formulas!$B$2:$B$3001,$A167))</f>
        <v>0</v>
      </c>
      <c r="DR167" s="21" t="n">
        <f aca="false">IF(OR($A167="",DR$4=""),0,COUNTIFS(Formulas!$A$2:$A$3001,DR$4,Formulas!$B$2:$B$3001,$A167))</f>
        <v>0</v>
      </c>
      <c r="DS167" s="21" t="n">
        <f aca="false">IF(OR($A167="",DS$4=""),0,COUNTIFS(Formulas!$A$2:$A$3001,DS$4,Formulas!$B$2:$B$3001,$A167))</f>
        <v>0</v>
      </c>
      <c r="DT167" s="21" t="n">
        <f aca="false">IF(OR($A167="",DT$4=""),0,COUNTIFS(Formulas!$A$2:$A$3001,DT$4,Formulas!$B$2:$B$3001,$A167))</f>
        <v>0</v>
      </c>
      <c r="DU167" s="21" t="n">
        <f aca="false">IF(OR($A167="",DU$4=""),0,COUNTIFS(Formulas!$A$2:$A$3001,DU$4,Formulas!$B$2:$B$3001,$A167))</f>
        <v>0</v>
      </c>
      <c r="DV167" s="21" t="n">
        <f aca="false">IF(OR($A167="",DV$4=""),0,COUNTIFS(Formulas!$A$2:$A$3001,DV$4,Formulas!$B$2:$B$3001,$A167))</f>
        <v>0</v>
      </c>
      <c r="DW167" s="21" t="n">
        <f aca="false">IF(OR($A167="",DW$4=""),0,COUNTIFS(Formulas!$A$2:$A$3001,DW$4,Formulas!$B$2:$B$3001,$A167))</f>
        <v>0</v>
      </c>
      <c r="DX167" s="21" t="n">
        <f aca="false">IF(OR($A167="",DX$4=""),0,COUNTIFS(Formulas!$A$2:$A$3001,DX$4,Formulas!$B$2:$B$3001,$A167))</f>
        <v>0</v>
      </c>
      <c r="DY167" s="21" t="n">
        <f aca="false">IF(OR($A167="",DY$4=""),0,COUNTIFS(Formulas!$A$2:$A$3001,DY$4,Formulas!$B$2:$B$3001,$A167))</f>
        <v>0</v>
      </c>
      <c r="DZ167" s="21" t="n">
        <f aca="false">IF(OR($A167="",DZ$4=""),0,COUNTIFS(Formulas!$A$2:$A$3001,DZ$4,Formulas!$B$2:$B$3001,$A167))</f>
        <v>0</v>
      </c>
      <c r="EA167" s="21" t="n">
        <f aca="false">IF(OR($A167="",EA$4=""),0,COUNTIFS(Formulas!$A$2:$A$3001,EA$4,Formulas!$B$2:$B$3001,$A167))</f>
        <v>0</v>
      </c>
      <c r="EB167" s="21" t="n">
        <f aca="false">IF(OR($A167="",EB$4=""),0,COUNTIFS(Formulas!$A$2:$A$3001,EB$4,Formulas!$B$2:$B$3001,$A167))</f>
        <v>0</v>
      </c>
      <c r="EC167" s="21" t="n">
        <f aca="false">IF(OR($A167="",EC$4=""),0,COUNTIFS(Formulas!$A$2:$A$3001,EC$4,Formulas!$B$2:$B$3001,$A167))</f>
        <v>0</v>
      </c>
      <c r="ED167" s="21" t="n">
        <f aca="false">IF(OR($A167="",ED$4=""),0,COUNTIFS(Formulas!$A$2:$A$3001,ED$4,Formulas!$B$2:$B$3001,$A167))</f>
        <v>0</v>
      </c>
      <c r="EE167" s="21" t="n">
        <f aca="false">IF(OR($A167="",EE$4=""),0,COUNTIFS(Formulas!$A$2:$A$3001,EE$4,Formulas!$B$2:$B$3001,$A167))</f>
        <v>0</v>
      </c>
      <c r="EF167" s="21" t="n">
        <f aca="false">IF(OR($A167="",EF$4=""),0,COUNTIFS(Formulas!$A$2:$A$3001,EF$4,Formulas!$B$2:$B$3001,$A167))</f>
        <v>0</v>
      </c>
      <c r="EG167" s="21" t="n">
        <f aca="false">IF(OR($A167="",EG$4=""),0,COUNTIFS(Formulas!$A$2:$A$3001,EG$4,Formulas!$B$2:$B$3001,$A167))</f>
        <v>0</v>
      </c>
      <c r="EH167" s="21" t="n">
        <f aca="false">IF(OR($A167="",EH$4=""),0,COUNTIFS(Formulas!$A$2:$A$3001,EH$4,Formulas!$B$2:$B$3001,$A167))</f>
        <v>0</v>
      </c>
      <c r="EI167" s="21" t="n">
        <f aca="false">IF(OR($A167="",EI$4=""),0,COUNTIFS(Formulas!$A$2:$A$3001,EI$4,Formulas!$B$2:$B$3001,$A167))</f>
        <v>0</v>
      </c>
      <c r="EJ167" s="21" t="n">
        <f aca="false">IF(OR($A167="",EJ$4=""),0,COUNTIFS(Formulas!$A$2:$A$3001,EJ$4,Formulas!$B$2:$B$3001,$A167))</f>
        <v>0</v>
      </c>
      <c r="EK167" s="21" t="n">
        <f aca="false">IF(OR($A167="",EK$4=""),0,COUNTIFS(Formulas!$A$2:$A$3001,EK$4,Formulas!$B$2:$B$3001,$A167))</f>
        <v>0</v>
      </c>
      <c r="EL167" s="21" t="n">
        <f aca="false">IF(OR($A167="",EL$4=""),0,COUNTIFS(Formulas!$A$2:$A$3001,EL$4,Formulas!$B$2:$B$3001,$A167))</f>
        <v>0</v>
      </c>
      <c r="EM167" s="21" t="n">
        <f aca="false">IF(OR($A167="",EM$4=""),0,COUNTIFS(Formulas!$A$2:$A$3001,EM$4,Formulas!$B$2:$B$3001,$A167))</f>
        <v>0</v>
      </c>
      <c r="EN167" s="21" t="n">
        <f aca="false">IF(OR($A167="",EN$4=""),0,COUNTIFS(Formulas!$A$2:$A$3001,EN$4,Formulas!$B$2:$B$3001,$A167))</f>
        <v>0</v>
      </c>
      <c r="EO167" s="21" t="n">
        <f aca="false">IF(OR($A167="",EO$4=""),0,COUNTIFS(Formulas!$A$2:$A$3001,EO$4,Formulas!$B$2:$B$3001,$A167))</f>
        <v>0</v>
      </c>
      <c r="EP167" s="21" t="n">
        <f aca="false">IF(OR($A167="",EP$4=""),0,COUNTIFS(Formulas!$A$2:$A$3001,EP$4,Formulas!$B$2:$B$3001,$A167))</f>
        <v>0</v>
      </c>
      <c r="EQ167" s="21" t="n">
        <f aca="false">IF(OR($A167="",EQ$4=""),0,COUNTIFS(Formulas!$A$2:$A$3001,EQ$4,Formulas!$B$2:$B$3001,$A167))</f>
        <v>0</v>
      </c>
      <c r="ER167" s="21" t="n">
        <f aca="false">IF(OR($A167="",ER$4=""),0,COUNTIFS(Formulas!$A$2:$A$3001,ER$4,Formulas!$B$2:$B$3001,$A167))</f>
        <v>0</v>
      </c>
      <c r="ES167" s="21" t="n">
        <f aca="false">IF(OR($A167="",ES$4=""),0,COUNTIFS(Formulas!$A$2:$A$3001,ES$4,Formulas!$B$2:$B$3001,$A167))</f>
        <v>0</v>
      </c>
      <c r="ET167" s="21" t="n">
        <f aca="false">IF(OR($A167="",ET$4=""),0,COUNTIFS(Formulas!$A$2:$A$3001,ET$4,Formulas!$B$2:$B$3001,$A167))</f>
        <v>0</v>
      </c>
      <c r="EU167" s="21" t="n">
        <f aca="false">IF(OR($A167="",EU$4=""),0,COUNTIFS(Formulas!$A$2:$A$3001,EU$4,Formulas!$B$2:$B$3001,$A167))</f>
        <v>0</v>
      </c>
      <c r="EV167" s="21" t="n">
        <f aca="false">IF(OR($A167="",EV$4=""),0,COUNTIFS(Formulas!$A$2:$A$3001,EV$4,Formulas!$B$2:$B$3001,$A167))</f>
        <v>0</v>
      </c>
    </row>
    <row r="168" customFormat="false" ht="15" hidden="false" customHeight="false" outlineLevel="0" collapsed="false">
      <c r="A168" s="13" t="str">
        <f aca="false">IF(INDEX(Materials!$A$2:$A$301,164)="","",INDEX(Materials!$A$2:$A$301,164))</f>
        <v>Water</v>
      </c>
      <c r="B168" s="19" t="n">
        <f aca="false">IF(A168="","",COUNTIF(C168:EV168,"&gt;0"))</f>
        <v>45</v>
      </c>
      <c r="C168" s="21" t="n">
        <f aca="false">IF(OR($A168="",C$4=""),0,COUNTIFS(Formulas!$A$2:$A$3001,C$4,Formulas!$B$2:$B$3001,$A168))</f>
        <v>0</v>
      </c>
      <c r="D168" s="21" t="n">
        <f aca="false">IF(OR($A168="",D$4=""),0,COUNTIFS(Formulas!$A$2:$A$3001,D$4,Formulas!$B$2:$B$3001,$A168))</f>
        <v>0</v>
      </c>
      <c r="E168" s="21" t="n">
        <f aca="false">IF(OR($A168="",E$4=""),0,COUNTIFS(Formulas!$A$2:$A$3001,E$4,Formulas!$B$2:$B$3001,$A168))</f>
        <v>0</v>
      </c>
      <c r="F168" s="21" t="n">
        <f aca="false">IF(OR($A168="",F$4=""),0,COUNTIFS(Formulas!$A$2:$A$3001,F$4,Formulas!$B$2:$B$3001,$A168))</f>
        <v>0</v>
      </c>
      <c r="G168" s="21" t="n">
        <f aca="false">IF(OR($A168="",G$4=""),0,COUNTIFS(Formulas!$A$2:$A$3001,G$4,Formulas!$B$2:$B$3001,$A168))</f>
        <v>0</v>
      </c>
      <c r="H168" s="21" t="n">
        <f aca="false">IF(OR($A168="",H$4=""),0,COUNTIFS(Formulas!$A$2:$A$3001,H$4,Formulas!$B$2:$B$3001,$A168))</f>
        <v>0</v>
      </c>
      <c r="I168" s="21" t="n">
        <f aca="false">IF(OR($A168="",I$4=""),0,COUNTIFS(Formulas!$A$2:$A$3001,I$4,Formulas!$B$2:$B$3001,$A168))</f>
        <v>0</v>
      </c>
      <c r="J168" s="21" t="n">
        <f aca="false">IF(OR($A168="",J$4=""),0,COUNTIFS(Formulas!$A$2:$A$3001,J$4,Formulas!$B$2:$B$3001,$A168))</f>
        <v>0</v>
      </c>
      <c r="K168" s="21" t="n">
        <f aca="false">IF(OR($A168="",K$4=""),0,COUNTIFS(Formulas!$A$2:$A$3001,K$4,Formulas!$B$2:$B$3001,$A168))</f>
        <v>1</v>
      </c>
      <c r="L168" s="21" t="n">
        <f aca="false">IF(OR($A168="",L$4=""),0,COUNTIFS(Formulas!$A$2:$A$3001,L$4,Formulas!$B$2:$B$3001,$A168))</f>
        <v>1</v>
      </c>
      <c r="M168" s="21" t="n">
        <f aca="false">IF(OR($A168="",M$4=""),0,COUNTIFS(Formulas!$A$2:$A$3001,M$4,Formulas!$B$2:$B$3001,$A168))</f>
        <v>1</v>
      </c>
      <c r="N168" s="21" t="n">
        <f aca="false">IF(OR($A168="",N$4=""),0,COUNTIFS(Formulas!$A$2:$A$3001,N$4,Formulas!$B$2:$B$3001,$A168))</f>
        <v>1</v>
      </c>
      <c r="O168" s="21" t="n">
        <f aca="false">IF(OR($A168="",O$4=""),0,COUNTIFS(Formulas!$A$2:$A$3001,O$4,Formulas!$B$2:$B$3001,$A168))</f>
        <v>1</v>
      </c>
      <c r="P168" s="21" t="n">
        <f aca="false">IF(OR($A168="",P$4=""),0,COUNTIFS(Formulas!$A$2:$A$3001,P$4,Formulas!$B$2:$B$3001,$A168))</f>
        <v>1</v>
      </c>
      <c r="Q168" s="21" t="n">
        <f aca="false">IF(OR($A168="",Q$4=""),0,COUNTIFS(Formulas!$A$2:$A$3001,Q$4,Formulas!$B$2:$B$3001,$A168))</f>
        <v>1</v>
      </c>
      <c r="R168" s="21" t="n">
        <f aca="false">IF(OR($A168="",R$4=""),0,COUNTIFS(Formulas!$A$2:$A$3001,R$4,Formulas!$B$2:$B$3001,$A168))</f>
        <v>1</v>
      </c>
      <c r="S168" s="21" t="n">
        <f aca="false">IF(OR($A168="",S$4=""),0,COUNTIFS(Formulas!$A$2:$A$3001,S$4,Formulas!$B$2:$B$3001,$A168))</f>
        <v>1</v>
      </c>
      <c r="T168" s="21" t="n">
        <f aca="false">IF(OR($A168="",T$4=""),0,COUNTIFS(Formulas!$A$2:$A$3001,T$4,Formulas!$B$2:$B$3001,$A168))</f>
        <v>1</v>
      </c>
      <c r="U168" s="21" t="n">
        <f aca="false">IF(OR($A168="",U$4=""),0,COUNTIFS(Formulas!$A$2:$A$3001,U$4,Formulas!$B$2:$B$3001,$A168))</f>
        <v>0</v>
      </c>
      <c r="V168" s="21" t="n">
        <f aca="false">IF(OR($A168="",V$4=""),0,COUNTIFS(Formulas!$A$2:$A$3001,V$4,Formulas!$B$2:$B$3001,$A168))</f>
        <v>0</v>
      </c>
      <c r="W168" s="21" t="n">
        <f aca="false">IF(OR($A168="",W$4=""),0,COUNTIFS(Formulas!$A$2:$A$3001,W$4,Formulas!$B$2:$B$3001,$A168))</f>
        <v>1</v>
      </c>
      <c r="X168" s="21" t="n">
        <f aca="false">IF(OR($A168="",X$4=""),0,COUNTIFS(Formulas!$A$2:$A$3001,X$4,Formulas!$B$2:$B$3001,$A168))</f>
        <v>1</v>
      </c>
      <c r="Y168" s="21" t="n">
        <f aca="false">IF(OR($A168="",Y$4=""),0,COUNTIFS(Formulas!$A$2:$A$3001,Y$4,Formulas!$B$2:$B$3001,$A168))</f>
        <v>1</v>
      </c>
      <c r="Z168" s="21" t="n">
        <f aca="false">IF(OR($A168="",Z$4=""),0,COUNTIFS(Formulas!$A$2:$A$3001,Z$4,Formulas!$B$2:$B$3001,$A168))</f>
        <v>0</v>
      </c>
      <c r="AA168" s="21" t="n">
        <f aca="false">IF(OR($A168="",AA$4=""),0,COUNTIFS(Formulas!$A$2:$A$3001,AA$4,Formulas!$B$2:$B$3001,$A168))</f>
        <v>0</v>
      </c>
      <c r="AB168" s="21" t="n">
        <f aca="false">IF(OR($A168="",AB$4=""),0,COUNTIFS(Formulas!$A$2:$A$3001,AB$4,Formulas!$B$2:$B$3001,$A168))</f>
        <v>0</v>
      </c>
      <c r="AC168" s="21" t="n">
        <f aca="false">IF(OR($A168="",AC$4=""),0,COUNTIFS(Formulas!$A$2:$A$3001,AC$4,Formulas!$B$2:$B$3001,$A168))</f>
        <v>1</v>
      </c>
      <c r="AD168" s="21" t="n">
        <f aca="false">IF(OR($A168="",AD$4=""),0,COUNTIFS(Formulas!$A$2:$A$3001,AD$4,Formulas!$B$2:$B$3001,$A168))</f>
        <v>0</v>
      </c>
      <c r="AE168" s="21" t="n">
        <f aca="false">IF(OR($A168="",AE$4=""),0,COUNTIFS(Formulas!$A$2:$A$3001,AE$4,Formulas!$B$2:$B$3001,$A168))</f>
        <v>0</v>
      </c>
      <c r="AF168" s="21" t="n">
        <f aca="false">IF(OR($A168="",AF$4=""),0,COUNTIFS(Formulas!$A$2:$A$3001,AF$4,Formulas!$B$2:$B$3001,$A168))</f>
        <v>0</v>
      </c>
      <c r="AG168" s="21" t="n">
        <f aca="false">IF(OR($A168="",AG$4=""),0,COUNTIFS(Formulas!$A$2:$A$3001,AG$4,Formulas!$B$2:$B$3001,$A168))</f>
        <v>0</v>
      </c>
      <c r="AH168" s="21" t="n">
        <f aca="false">IF(OR($A168="",AH$4=""),0,COUNTIFS(Formulas!$A$2:$A$3001,AH$4,Formulas!$B$2:$B$3001,$A168))</f>
        <v>0</v>
      </c>
      <c r="AI168" s="21" t="n">
        <f aca="false">IF(OR($A168="",AI$4=""),0,COUNTIFS(Formulas!$A$2:$A$3001,AI$4,Formulas!$B$2:$B$3001,$A168))</f>
        <v>0</v>
      </c>
      <c r="AJ168" s="21" t="n">
        <f aca="false">IF(OR($A168="",AJ$4=""),0,COUNTIFS(Formulas!$A$2:$A$3001,AJ$4,Formulas!$B$2:$B$3001,$A168))</f>
        <v>0</v>
      </c>
      <c r="AK168" s="21" t="n">
        <f aca="false">IF(OR($A168="",AK$4=""),0,COUNTIFS(Formulas!$A$2:$A$3001,AK$4,Formulas!$B$2:$B$3001,$A168))</f>
        <v>2</v>
      </c>
      <c r="AL168" s="21" t="n">
        <f aca="false">IF(OR($A168="",AL$4=""),0,COUNTIFS(Formulas!$A$2:$A$3001,AL$4,Formulas!$B$2:$B$3001,$A168))</f>
        <v>2</v>
      </c>
      <c r="AM168" s="21" t="n">
        <f aca="false">IF(OR($A168="",AM$4=""),0,COUNTIFS(Formulas!$A$2:$A$3001,AM$4,Formulas!$B$2:$B$3001,$A168))</f>
        <v>0</v>
      </c>
      <c r="AN168" s="21" t="n">
        <f aca="false">IF(OR($A168="",AN$4=""),0,COUNTIFS(Formulas!$A$2:$A$3001,AN$4,Formulas!$B$2:$B$3001,$A168))</f>
        <v>0</v>
      </c>
      <c r="AO168" s="21" t="n">
        <f aca="false">IF(OR($A168="",AO$4=""),0,COUNTIFS(Formulas!$A$2:$A$3001,AO$4,Formulas!$B$2:$B$3001,$A168))</f>
        <v>0</v>
      </c>
      <c r="AP168" s="21" t="n">
        <f aca="false">IF(OR($A168="",AP$4=""),0,COUNTIFS(Formulas!$A$2:$A$3001,AP$4,Formulas!$B$2:$B$3001,$A168))</f>
        <v>0</v>
      </c>
      <c r="AQ168" s="21" t="n">
        <f aca="false">IF(OR($A168="",AQ$4=""),0,COUNTIFS(Formulas!$A$2:$A$3001,AQ$4,Formulas!$B$2:$B$3001,$A168))</f>
        <v>0</v>
      </c>
      <c r="AR168" s="21" t="n">
        <f aca="false">IF(OR($A168="",AR$4=""),0,COUNTIFS(Formulas!$A$2:$A$3001,AR$4,Formulas!$B$2:$B$3001,$A168))</f>
        <v>0</v>
      </c>
      <c r="AS168" s="21" t="n">
        <f aca="false">IF(OR($A168="",AS$4=""),0,COUNTIFS(Formulas!$A$2:$A$3001,AS$4,Formulas!$B$2:$B$3001,$A168))</f>
        <v>0</v>
      </c>
      <c r="AT168" s="21" t="n">
        <f aca="false">IF(OR($A168="",AT$4=""),0,COUNTIFS(Formulas!$A$2:$A$3001,AT$4,Formulas!$B$2:$B$3001,$A168))</f>
        <v>0</v>
      </c>
      <c r="AU168" s="21" t="n">
        <f aca="false">IF(OR($A168="",AU$4=""),0,COUNTIFS(Formulas!$A$2:$A$3001,AU$4,Formulas!$B$2:$B$3001,$A168))</f>
        <v>0</v>
      </c>
      <c r="AV168" s="21" t="n">
        <f aca="false">IF(OR($A168="",AV$4=""),0,COUNTIFS(Formulas!$A$2:$A$3001,AV$4,Formulas!$B$2:$B$3001,$A168))</f>
        <v>0</v>
      </c>
      <c r="AW168" s="21" t="n">
        <f aca="false">IF(OR($A168="",AW$4=""),0,COUNTIFS(Formulas!$A$2:$A$3001,AW$4,Formulas!$B$2:$B$3001,$A168))</f>
        <v>0</v>
      </c>
      <c r="AX168" s="21" t="n">
        <f aca="false">IF(OR($A168="",AX$4=""),0,COUNTIFS(Formulas!$A$2:$A$3001,AX$4,Formulas!$B$2:$B$3001,$A168))</f>
        <v>0</v>
      </c>
      <c r="AY168" s="21" t="n">
        <f aca="false">IF(OR($A168="",AY$4=""),0,COUNTIFS(Formulas!$A$2:$A$3001,AY$4,Formulas!$B$2:$B$3001,$A168))</f>
        <v>0</v>
      </c>
      <c r="AZ168" s="21" t="n">
        <f aca="false">IF(OR($A168="",AZ$4=""),0,COUNTIFS(Formulas!$A$2:$A$3001,AZ$4,Formulas!$B$2:$B$3001,$A168))</f>
        <v>1</v>
      </c>
      <c r="BA168" s="21" t="n">
        <f aca="false">IF(OR($A168="",BA$4=""),0,COUNTIFS(Formulas!$A$2:$A$3001,BA$4,Formulas!$B$2:$B$3001,$A168))</f>
        <v>1</v>
      </c>
      <c r="BB168" s="21" t="n">
        <f aca="false">IF(OR($A168="",BB$4=""),0,COUNTIFS(Formulas!$A$2:$A$3001,BB$4,Formulas!$B$2:$B$3001,$A168))</f>
        <v>2</v>
      </c>
      <c r="BC168" s="21" t="n">
        <f aca="false">IF(OR($A168="",BC$4=""),0,COUNTIFS(Formulas!$A$2:$A$3001,BC$4,Formulas!$B$2:$B$3001,$A168))</f>
        <v>2</v>
      </c>
      <c r="BD168" s="21" t="n">
        <f aca="false">IF(OR($A168="",BD$4=""),0,COUNTIFS(Formulas!$A$2:$A$3001,BD$4,Formulas!$B$2:$B$3001,$A168))</f>
        <v>2</v>
      </c>
      <c r="BE168" s="21" t="n">
        <f aca="false">IF(OR($A168="",BE$4=""),0,COUNTIFS(Formulas!$A$2:$A$3001,BE$4,Formulas!$B$2:$B$3001,$A168))</f>
        <v>2</v>
      </c>
      <c r="BF168" s="21" t="n">
        <f aca="false">IF(OR($A168="",BF$4=""),0,COUNTIFS(Formulas!$A$2:$A$3001,BF$4,Formulas!$B$2:$B$3001,$A168))</f>
        <v>1</v>
      </c>
      <c r="BG168" s="21" t="n">
        <f aca="false">IF(OR($A168="",BG$4=""),0,COUNTIFS(Formulas!$A$2:$A$3001,BG$4,Formulas!$B$2:$B$3001,$A168))</f>
        <v>1</v>
      </c>
      <c r="BH168" s="21" t="n">
        <f aca="false">IF(OR($A168="",BH$4=""),0,COUNTIFS(Formulas!$A$2:$A$3001,BH$4,Formulas!$B$2:$B$3001,$A168))</f>
        <v>1</v>
      </c>
      <c r="BI168" s="21" t="n">
        <f aca="false">IF(OR($A168="",BI$4=""),0,COUNTIFS(Formulas!$A$2:$A$3001,BI$4,Formulas!$B$2:$B$3001,$A168))</f>
        <v>1</v>
      </c>
      <c r="BJ168" s="21" t="n">
        <f aca="false">IF(OR($A168="",BJ$4=""),0,COUNTIFS(Formulas!$A$2:$A$3001,BJ$4,Formulas!$B$2:$B$3001,$A168))</f>
        <v>0</v>
      </c>
      <c r="BK168" s="21" t="n">
        <f aca="false">IF(OR($A168="",BK$4=""),0,COUNTIFS(Formulas!$A$2:$A$3001,BK$4,Formulas!$B$2:$B$3001,$A168))</f>
        <v>1</v>
      </c>
      <c r="BL168" s="21" t="n">
        <f aca="false">IF(OR($A168="",BL$4=""),0,COUNTIFS(Formulas!$A$2:$A$3001,BL$4,Formulas!$B$2:$B$3001,$A168))</f>
        <v>1</v>
      </c>
      <c r="BM168" s="21" t="n">
        <f aca="false">IF(OR($A168="",BM$4=""),0,COUNTIFS(Formulas!$A$2:$A$3001,BM$4,Formulas!$B$2:$B$3001,$A168))</f>
        <v>1</v>
      </c>
      <c r="BN168" s="21" t="n">
        <f aca="false">IF(OR($A168="",BN$4=""),0,COUNTIFS(Formulas!$A$2:$A$3001,BN$4,Formulas!$B$2:$B$3001,$A168))</f>
        <v>1</v>
      </c>
      <c r="BO168" s="21" t="n">
        <f aca="false">IF(OR($A168="",BO$4=""),0,COUNTIFS(Formulas!$A$2:$A$3001,BO$4,Formulas!$B$2:$B$3001,$A168))</f>
        <v>0</v>
      </c>
      <c r="BP168" s="21" t="n">
        <f aca="false">IF(OR($A168="",BP$4=""),0,COUNTIFS(Formulas!$A$2:$A$3001,BP$4,Formulas!$B$2:$B$3001,$A168))</f>
        <v>0</v>
      </c>
      <c r="BQ168" s="21" t="n">
        <f aca="false">IF(OR($A168="",BQ$4=""),0,COUNTIFS(Formulas!$A$2:$A$3001,BQ$4,Formulas!$B$2:$B$3001,$A168))</f>
        <v>0</v>
      </c>
      <c r="BR168" s="21" t="n">
        <f aca="false">IF(OR($A168="",BR$4=""),0,COUNTIFS(Formulas!$A$2:$A$3001,BR$4,Formulas!$B$2:$B$3001,$A168))</f>
        <v>1</v>
      </c>
      <c r="BS168" s="21" t="n">
        <f aca="false">IF(OR($A168="",BS$4=""),0,COUNTIFS(Formulas!$A$2:$A$3001,BS$4,Formulas!$B$2:$B$3001,$A168))</f>
        <v>1</v>
      </c>
      <c r="BT168" s="21" t="n">
        <f aca="false">IF(OR($A168="",BT$4=""),0,COUNTIFS(Formulas!$A$2:$A$3001,BT$4,Formulas!$B$2:$B$3001,$A168))</f>
        <v>0</v>
      </c>
      <c r="BU168" s="21" t="n">
        <f aca="false">IF(OR($A168="",BU$4=""),0,COUNTIFS(Formulas!$A$2:$A$3001,BU$4,Formulas!$B$2:$B$3001,$A168))</f>
        <v>0</v>
      </c>
      <c r="BV168" s="21" t="n">
        <f aca="false">IF(OR($A168="",BV$4=""),0,COUNTIFS(Formulas!$A$2:$A$3001,BV$4,Formulas!$B$2:$B$3001,$A168))</f>
        <v>0</v>
      </c>
      <c r="BW168" s="21" t="n">
        <f aca="false">IF(OR($A168="",BW$4=""),0,COUNTIFS(Formulas!$A$2:$A$3001,BW$4,Formulas!$B$2:$B$3001,$A168))</f>
        <v>0</v>
      </c>
      <c r="BX168" s="21" t="n">
        <f aca="false">IF(OR($A168="",BX$4=""),0,COUNTIFS(Formulas!$A$2:$A$3001,BX$4,Formulas!$B$2:$B$3001,$A168))</f>
        <v>0</v>
      </c>
      <c r="BY168" s="21" t="n">
        <f aca="false">IF(OR($A168="",BY$4=""),0,COUNTIFS(Formulas!$A$2:$A$3001,BY$4,Formulas!$B$2:$B$3001,$A168))</f>
        <v>0</v>
      </c>
      <c r="BZ168" s="21" t="n">
        <f aca="false">IF(OR($A168="",BZ$4=""),0,COUNTIFS(Formulas!$A$2:$A$3001,BZ$4,Formulas!$B$2:$B$3001,$A168))</f>
        <v>0</v>
      </c>
      <c r="CA168" s="21" t="n">
        <f aca="false">IF(OR($A168="",CA$4=""),0,COUNTIFS(Formulas!$A$2:$A$3001,CA$4,Formulas!$B$2:$B$3001,$A168))</f>
        <v>0</v>
      </c>
      <c r="CB168" s="21" t="n">
        <f aca="false">IF(OR($A168="",CB$4=""),0,COUNTIFS(Formulas!$A$2:$A$3001,CB$4,Formulas!$B$2:$B$3001,$A168))</f>
        <v>0</v>
      </c>
      <c r="CC168" s="21" t="n">
        <f aca="false">IF(OR($A168="",CC$4=""),0,COUNTIFS(Formulas!$A$2:$A$3001,CC$4,Formulas!$B$2:$B$3001,$A168))</f>
        <v>0</v>
      </c>
      <c r="CD168" s="21" t="n">
        <f aca="false">IF(OR($A168="",CD$4=""),0,COUNTIFS(Formulas!$A$2:$A$3001,CD$4,Formulas!$B$2:$B$3001,$A168))</f>
        <v>0</v>
      </c>
      <c r="CE168" s="21" t="n">
        <f aca="false">IF(OR($A168="",CE$4=""),0,COUNTIFS(Formulas!$A$2:$A$3001,CE$4,Formulas!$B$2:$B$3001,$A168))</f>
        <v>0</v>
      </c>
      <c r="CF168" s="21" t="n">
        <f aca="false">IF(OR($A168="",CF$4=""),0,COUNTIFS(Formulas!$A$2:$A$3001,CF$4,Formulas!$B$2:$B$3001,$A168))</f>
        <v>0</v>
      </c>
      <c r="CG168" s="21" t="n">
        <f aca="false">IF(OR($A168="",CG$4=""),0,COUNTIFS(Formulas!$A$2:$A$3001,CG$4,Formulas!$B$2:$B$3001,$A168))</f>
        <v>2</v>
      </c>
      <c r="CH168" s="21" t="n">
        <f aca="false">IF(OR($A168="",CH$4=""),0,COUNTIFS(Formulas!$A$2:$A$3001,CH$4,Formulas!$B$2:$B$3001,$A168))</f>
        <v>0</v>
      </c>
      <c r="CI168" s="21" t="n">
        <f aca="false">IF(OR($A168="",CI$4=""),0,COUNTIFS(Formulas!$A$2:$A$3001,CI$4,Formulas!$B$2:$B$3001,$A168))</f>
        <v>0</v>
      </c>
      <c r="CJ168" s="21" t="n">
        <f aca="false">IF(OR($A168="",CJ$4=""),0,COUNTIFS(Formulas!$A$2:$A$3001,CJ$4,Formulas!$B$2:$B$3001,$A168))</f>
        <v>1</v>
      </c>
      <c r="CK168" s="21" t="n">
        <f aca="false">IF(OR($A168="",CK$4=""),0,COUNTIFS(Formulas!$A$2:$A$3001,CK$4,Formulas!$B$2:$B$3001,$A168))</f>
        <v>1</v>
      </c>
      <c r="CL168" s="21" t="n">
        <f aca="false">IF(OR($A168="",CL$4=""),0,COUNTIFS(Formulas!$A$2:$A$3001,CL$4,Formulas!$B$2:$B$3001,$A168))</f>
        <v>1</v>
      </c>
      <c r="CM168" s="21" t="n">
        <f aca="false">IF(OR($A168="",CM$4=""),0,COUNTIFS(Formulas!$A$2:$A$3001,CM$4,Formulas!$B$2:$B$3001,$A168))</f>
        <v>0</v>
      </c>
      <c r="CN168" s="21" t="n">
        <f aca="false">IF(OR($A168="",CN$4=""),0,COUNTIFS(Formulas!$A$2:$A$3001,CN$4,Formulas!$B$2:$B$3001,$A168))</f>
        <v>1</v>
      </c>
      <c r="CO168" s="21" t="n">
        <f aca="false">IF(OR($A168="",CO$4=""),0,COUNTIFS(Formulas!$A$2:$A$3001,CO$4,Formulas!$B$2:$B$3001,$A168))</f>
        <v>1</v>
      </c>
      <c r="CP168" s="21" t="n">
        <f aca="false">IF(OR($A168="",CP$4=""),0,COUNTIFS(Formulas!$A$2:$A$3001,CP$4,Formulas!$B$2:$B$3001,$A168))</f>
        <v>2</v>
      </c>
      <c r="CQ168" s="21" t="n">
        <f aca="false">IF(OR($A168="",CQ$4=""),0,COUNTIFS(Formulas!$A$2:$A$3001,CQ$4,Formulas!$B$2:$B$3001,$A168))</f>
        <v>2</v>
      </c>
      <c r="CR168" s="21" t="n">
        <f aca="false">IF(OR($A168="",CR$4=""),0,COUNTIFS(Formulas!$A$2:$A$3001,CR$4,Formulas!$B$2:$B$3001,$A168))</f>
        <v>0</v>
      </c>
      <c r="CS168" s="21" t="n">
        <f aca="false">IF(OR($A168="",CS$4=""),0,COUNTIFS(Formulas!$A$2:$A$3001,CS$4,Formulas!$B$2:$B$3001,$A168))</f>
        <v>1</v>
      </c>
      <c r="CT168" s="21" t="n">
        <f aca="false">IF(OR($A168="",CT$4=""),0,COUNTIFS(Formulas!$A$2:$A$3001,CT$4,Formulas!$B$2:$B$3001,$A168))</f>
        <v>1</v>
      </c>
      <c r="CU168" s="21" t="n">
        <f aca="false">IF(OR($A168="",CU$4=""),0,COUNTIFS(Formulas!$A$2:$A$3001,CU$4,Formulas!$B$2:$B$3001,$A168))</f>
        <v>2</v>
      </c>
      <c r="CV168" s="21" t="n">
        <f aca="false">IF(OR($A168="",CV$4=""),0,COUNTIFS(Formulas!$A$2:$A$3001,CV$4,Formulas!$B$2:$B$3001,$A168))</f>
        <v>0</v>
      </c>
      <c r="CW168" s="21" t="n">
        <f aca="false">IF(OR($A168="",CW$4=""),0,COUNTIFS(Formulas!$A$2:$A$3001,CW$4,Formulas!$B$2:$B$3001,$A168))</f>
        <v>1</v>
      </c>
      <c r="CX168" s="21" t="n">
        <f aca="false">IF(OR($A168="",CX$4=""),0,COUNTIFS(Formulas!$A$2:$A$3001,CX$4,Formulas!$B$2:$B$3001,$A168))</f>
        <v>0</v>
      </c>
      <c r="CY168" s="21" t="n">
        <f aca="false">IF(OR($A168="",CY$4=""),0,COUNTIFS(Formulas!$A$2:$A$3001,CY$4,Formulas!$B$2:$B$3001,$A168))</f>
        <v>0</v>
      </c>
      <c r="CZ168" s="21" t="n">
        <f aca="false">IF(OR($A168="",CZ$4=""),0,COUNTIFS(Formulas!$A$2:$A$3001,CZ$4,Formulas!$B$2:$B$3001,$A168))</f>
        <v>0</v>
      </c>
      <c r="DA168" s="21" t="n">
        <f aca="false">IF(OR($A168="",DA$4=""),0,COUNTIFS(Formulas!$A$2:$A$3001,DA$4,Formulas!$B$2:$B$3001,$A168))</f>
        <v>1</v>
      </c>
      <c r="DB168" s="21" t="n">
        <f aca="false">IF(OR($A168="",DB$4=""),0,COUNTIFS(Formulas!$A$2:$A$3001,DB$4,Formulas!$B$2:$B$3001,$A168))</f>
        <v>0</v>
      </c>
      <c r="DC168" s="21" t="n">
        <f aca="false">IF(OR($A168="",DC$4=""),0,COUNTIFS(Formulas!$A$2:$A$3001,DC$4,Formulas!$B$2:$B$3001,$A168))</f>
        <v>0</v>
      </c>
      <c r="DD168" s="21" t="n">
        <f aca="false">IF(OR($A168="",DD$4=""),0,COUNTIFS(Formulas!$A$2:$A$3001,DD$4,Formulas!$B$2:$B$3001,$A168))</f>
        <v>0</v>
      </c>
      <c r="DE168" s="21" t="n">
        <f aca="false">IF(OR($A168="",DE$4=""),0,COUNTIFS(Formulas!$A$2:$A$3001,DE$4,Formulas!$B$2:$B$3001,$A168))</f>
        <v>0</v>
      </c>
      <c r="DF168" s="21" t="n">
        <f aca="false">IF(OR($A168="",DF$4=""),0,COUNTIFS(Formulas!$A$2:$A$3001,DF$4,Formulas!$B$2:$B$3001,$A168))</f>
        <v>0</v>
      </c>
      <c r="DG168" s="21" t="n">
        <f aca="false">IF(OR($A168="",DG$4=""),0,COUNTIFS(Formulas!$A$2:$A$3001,DG$4,Formulas!$B$2:$B$3001,$A168))</f>
        <v>0</v>
      </c>
      <c r="DH168" s="21" t="n">
        <f aca="false">IF(OR($A168="",DH$4=""),0,COUNTIFS(Formulas!$A$2:$A$3001,DH$4,Formulas!$B$2:$B$3001,$A168))</f>
        <v>0</v>
      </c>
      <c r="DI168" s="21" t="n">
        <f aca="false">IF(OR($A168="",DI$4=""),0,COUNTIFS(Formulas!$A$2:$A$3001,DI$4,Formulas!$B$2:$B$3001,$A168))</f>
        <v>0</v>
      </c>
      <c r="DJ168" s="21" t="n">
        <f aca="false">IF(OR($A168="",DJ$4=""),0,COUNTIFS(Formulas!$A$2:$A$3001,DJ$4,Formulas!$B$2:$B$3001,$A168))</f>
        <v>0</v>
      </c>
      <c r="DK168" s="21" t="n">
        <f aca="false">IF(OR($A168="",DK$4=""),0,COUNTIFS(Formulas!$A$2:$A$3001,DK$4,Formulas!$B$2:$B$3001,$A168))</f>
        <v>0</v>
      </c>
      <c r="DL168" s="21" t="n">
        <f aca="false">IF(OR($A168="",DL$4=""),0,COUNTIFS(Formulas!$A$2:$A$3001,DL$4,Formulas!$B$2:$B$3001,$A168))</f>
        <v>0</v>
      </c>
      <c r="DM168" s="21" t="n">
        <f aca="false">IF(OR($A168="",DM$4=""),0,COUNTIFS(Formulas!$A$2:$A$3001,DM$4,Formulas!$B$2:$B$3001,$A168))</f>
        <v>0</v>
      </c>
      <c r="DN168" s="21" t="n">
        <f aca="false">IF(OR($A168="",DN$4=""),0,COUNTIFS(Formulas!$A$2:$A$3001,DN$4,Formulas!$B$2:$B$3001,$A168))</f>
        <v>0</v>
      </c>
      <c r="DO168" s="21" t="n">
        <f aca="false">IF(OR($A168="",DO$4=""),0,COUNTIFS(Formulas!$A$2:$A$3001,DO$4,Formulas!$B$2:$B$3001,$A168))</f>
        <v>0</v>
      </c>
      <c r="DP168" s="21" t="n">
        <f aca="false">IF(OR($A168="",DP$4=""),0,COUNTIFS(Formulas!$A$2:$A$3001,DP$4,Formulas!$B$2:$B$3001,$A168))</f>
        <v>0</v>
      </c>
      <c r="DQ168" s="21" t="n">
        <f aca="false">IF(OR($A168="",DQ$4=""),0,COUNTIFS(Formulas!$A$2:$A$3001,DQ$4,Formulas!$B$2:$B$3001,$A168))</f>
        <v>0</v>
      </c>
      <c r="DR168" s="21" t="n">
        <f aca="false">IF(OR($A168="",DR$4=""),0,COUNTIFS(Formulas!$A$2:$A$3001,DR$4,Formulas!$B$2:$B$3001,$A168))</f>
        <v>0</v>
      </c>
      <c r="DS168" s="21" t="n">
        <f aca="false">IF(OR($A168="",DS$4=""),0,COUNTIFS(Formulas!$A$2:$A$3001,DS$4,Formulas!$B$2:$B$3001,$A168))</f>
        <v>0</v>
      </c>
      <c r="DT168" s="21" t="n">
        <f aca="false">IF(OR($A168="",DT$4=""),0,COUNTIFS(Formulas!$A$2:$A$3001,DT$4,Formulas!$B$2:$B$3001,$A168))</f>
        <v>0</v>
      </c>
      <c r="DU168" s="21" t="n">
        <f aca="false">IF(OR($A168="",DU$4=""),0,COUNTIFS(Formulas!$A$2:$A$3001,DU$4,Formulas!$B$2:$B$3001,$A168))</f>
        <v>0</v>
      </c>
      <c r="DV168" s="21" t="n">
        <f aca="false">IF(OR($A168="",DV$4=""),0,COUNTIFS(Formulas!$A$2:$A$3001,DV$4,Formulas!$B$2:$B$3001,$A168))</f>
        <v>0</v>
      </c>
      <c r="DW168" s="21" t="n">
        <f aca="false">IF(OR($A168="",DW$4=""),0,COUNTIFS(Formulas!$A$2:$A$3001,DW$4,Formulas!$B$2:$B$3001,$A168))</f>
        <v>0</v>
      </c>
      <c r="DX168" s="21" t="n">
        <f aca="false">IF(OR($A168="",DX$4=""),0,COUNTIFS(Formulas!$A$2:$A$3001,DX$4,Formulas!$B$2:$B$3001,$A168))</f>
        <v>0</v>
      </c>
      <c r="DY168" s="21" t="n">
        <f aca="false">IF(OR($A168="",DY$4=""),0,COUNTIFS(Formulas!$A$2:$A$3001,DY$4,Formulas!$B$2:$B$3001,$A168))</f>
        <v>0</v>
      </c>
      <c r="DZ168" s="21" t="n">
        <f aca="false">IF(OR($A168="",DZ$4=""),0,COUNTIFS(Formulas!$A$2:$A$3001,DZ$4,Formulas!$B$2:$B$3001,$A168))</f>
        <v>0</v>
      </c>
      <c r="EA168" s="21" t="n">
        <f aca="false">IF(OR($A168="",EA$4=""),0,COUNTIFS(Formulas!$A$2:$A$3001,EA$4,Formulas!$B$2:$B$3001,$A168))</f>
        <v>0</v>
      </c>
      <c r="EB168" s="21" t="n">
        <f aca="false">IF(OR($A168="",EB$4=""),0,COUNTIFS(Formulas!$A$2:$A$3001,EB$4,Formulas!$B$2:$B$3001,$A168))</f>
        <v>0</v>
      </c>
      <c r="EC168" s="21" t="n">
        <f aca="false">IF(OR($A168="",EC$4=""),0,COUNTIFS(Formulas!$A$2:$A$3001,EC$4,Formulas!$B$2:$B$3001,$A168))</f>
        <v>0</v>
      </c>
      <c r="ED168" s="21" t="n">
        <f aca="false">IF(OR($A168="",ED$4=""),0,COUNTIFS(Formulas!$A$2:$A$3001,ED$4,Formulas!$B$2:$B$3001,$A168))</f>
        <v>0</v>
      </c>
      <c r="EE168" s="21" t="n">
        <f aca="false">IF(OR($A168="",EE$4=""),0,COUNTIFS(Formulas!$A$2:$A$3001,EE$4,Formulas!$B$2:$B$3001,$A168))</f>
        <v>0</v>
      </c>
      <c r="EF168" s="21" t="n">
        <f aca="false">IF(OR($A168="",EF$4=""),0,COUNTIFS(Formulas!$A$2:$A$3001,EF$4,Formulas!$B$2:$B$3001,$A168))</f>
        <v>0</v>
      </c>
      <c r="EG168" s="21" t="n">
        <f aca="false">IF(OR($A168="",EG$4=""),0,COUNTIFS(Formulas!$A$2:$A$3001,EG$4,Formulas!$B$2:$B$3001,$A168))</f>
        <v>0</v>
      </c>
      <c r="EH168" s="21" t="n">
        <f aca="false">IF(OR($A168="",EH$4=""),0,COUNTIFS(Formulas!$A$2:$A$3001,EH$4,Formulas!$B$2:$B$3001,$A168))</f>
        <v>0</v>
      </c>
      <c r="EI168" s="21" t="n">
        <f aca="false">IF(OR($A168="",EI$4=""),0,COUNTIFS(Formulas!$A$2:$A$3001,EI$4,Formulas!$B$2:$B$3001,$A168))</f>
        <v>0</v>
      </c>
      <c r="EJ168" s="21" t="n">
        <f aca="false">IF(OR($A168="",EJ$4=""),0,COUNTIFS(Formulas!$A$2:$A$3001,EJ$4,Formulas!$B$2:$B$3001,$A168))</f>
        <v>0</v>
      </c>
      <c r="EK168" s="21" t="n">
        <f aca="false">IF(OR($A168="",EK$4=""),0,COUNTIFS(Formulas!$A$2:$A$3001,EK$4,Formulas!$B$2:$B$3001,$A168))</f>
        <v>0</v>
      </c>
      <c r="EL168" s="21" t="n">
        <f aca="false">IF(OR($A168="",EL$4=""),0,COUNTIFS(Formulas!$A$2:$A$3001,EL$4,Formulas!$B$2:$B$3001,$A168))</f>
        <v>0</v>
      </c>
      <c r="EM168" s="21" t="n">
        <f aca="false">IF(OR($A168="",EM$4=""),0,COUNTIFS(Formulas!$A$2:$A$3001,EM$4,Formulas!$B$2:$B$3001,$A168))</f>
        <v>0</v>
      </c>
      <c r="EN168" s="21" t="n">
        <f aca="false">IF(OR($A168="",EN$4=""),0,COUNTIFS(Formulas!$A$2:$A$3001,EN$4,Formulas!$B$2:$B$3001,$A168))</f>
        <v>0</v>
      </c>
      <c r="EO168" s="21" t="n">
        <f aca="false">IF(OR($A168="",EO$4=""),0,COUNTIFS(Formulas!$A$2:$A$3001,EO$4,Formulas!$B$2:$B$3001,$A168))</f>
        <v>0</v>
      </c>
      <c r="EP168" s="21" t="n">
        <f aca="false">IF(OR($A168="",EP$4=""),0,COUNTIFS(Formulas!$A$2:$A$3001,EP$4,Formulas!$B$2:$B$3001,$A168))</f>
        <v>0</v>
      </c>
      <c r="EQ168" s="21" t="n">
        <f aca="false">IF(OR($A168="",EQ$4=""),0,COUNTIFS(Formulas!$A$2:$A$3001,EQ$4,Formulas!$B$2:$B$3001,$A168))</f>
        <v>0</v>
      </c>
      <c r="ER168" s="21" t="n">
        <f aca="false">IF(OR($A168="",ER$4=""),0,COUNTIFS(Formulas!$A$2:$A$3001,ER$4,Formulas!$B$2:$B$3001,$A168))</f>
        <v>0</v>
      </c>
      <c r="ES168" s="21" t="n">
        <f aca="false">IF(OR($A168="",ES$4=""),0,COUNTIFS(Formulas!$A$2:$A$3001,ES$4,Formulas!$B$2:$B$3001,$A168))</f>
        <v>0</v>
      </c>
      <c r="ET168" s="21" t="n">
        <f aca="false">IF(OR($A168="",ET$4=""),0,COUNTIFS(Formulas!$A$2:$A$3001,ET$4,Formulas!$B$2:$B$3001,$A168))</f>
        <v>0</v>
      </c>
      <c r="EU168" s="21" t="n">
        <f aca="false">IF(OR($A168="",EU$4=""),0,COUNTIFS(Formulas!$A$2:$A$3001,EU$4,Formulas!$B$2:$B$3001,$A168))</f>
        <v>0</v>
      </c>
      <c r="EV168" s="21" t="n">
        <f aca="false">IF(OR($A168="",EV$4=""),0,COUNTIFS(Formulas!$A$2:$A$3001,EV$4,Formulas!$B$2:$B$3001,$A168))</f>
        <v>0</v>
      </c>
    </row>
    <row r="169" customFormat="false" ht="15" hidden="false" customHeight="false" outlineLevel="0" collapsed="false">
      <c r="A169" s="13" t="str">
        <f aca="false">IF(INDEX(Materials!$A$2:$A$301,165)="","",INDEX(Materials!$A$2:$A$301,165))</f>
        <v>Water for Injection (WFI)</v>
      </c>
      <c r="B169" s="19" t="n">
        <f aca="false">IF(A169="","",COUNTIF(C169:EV169,"&gt;0"))</f>
        <v>1</v>
      </c>
      <c r="C169" s="21" t="n">
        <f aca="false">IF(OR($A169="",C$4=""),0,COUNTIFS(Formulas!$A$2:$A$3001,C$4,Formulas!$B$2:$B$3001,$A169))</f>
        <v>0</v>
      </c>
      <c r="D169" s="21" t="n">
        <f aca="false">IF(OR($A169="",D$4=""),0,COUNTIFS(Formulas!$A$2:$A$3001,D$4,Formulas!$B$2:$B$3001,$A169))</f>
        <v>0</v>
      </c>
      <c r="E169" s="21" t="n">
        <f aca="false">IF(OR($A169="",E$4=""),0,COUNTIFS(Formulas!$A$2:$A$3001,E$4,Formulas!$B$2:$B$3001,$A169))</f>
        <v>0</v>
      </c>
      <c r="F169" s="21" t="n">
        <f aca="false">IF(OR($A169="",F$4=""),0,COUNTIFS(Formulas!$A$2:$A$3001,F$4,Formulas!$B$2:$B$3001,$A169))</f>
        <v>0</v>
      </c>
      <c r="G169" s="21" t="n">
        <f aca="false">IF(OR($A169="",G$4=""),0,COUNTIFS(Formulas!$A$2:$A$3001,G$4,Formulas!$B$2:$B$3001,$A169))</f>
        <v>0</v>
      </c>
      <c r="H169" s="21" t="n">
        <f aca="false">IF(OR($A169="",H$4=""),0,COUNTIFS(Formulas!$A$2:$A$3001,H$4,Formulas!$B$2:$B$3001,$A169))</f>
        <v>0</v>
      </c>
      <c r="I169" s="21" t="n">
        <f aca="false">IF(OR($A169="",I$4=""),0,COUNTIFS(Formulas!$A$2:$A$3001,I$4,Formulas!$B$2:$B$3001,$A169))</f>
        <v>0</v>
      </c>
      <c r="J169" s="21" t="n">
        <f aca="false">IF(OR($A169="",J$4=""),0,COUNTIFS(Formulas!$A$2:$A$3001,J$4,Formulas!$B$2:$B$3001,$A169))</f>
        <v>0</v>
      </c>
      <c r="K169" s="21" t="n">
        <f aca="false">IF(OR($A169="",K$4=""),0,COUNTIFS(Formulas!$A$2:$A$3001,K$4,Formulas!$B$2:$B$3001,$A169))</f>
        <v>0</v>
      </c>
      <c r="L169" s="21" t="n">
        <f aca="false">IF(OR($A169="",L$4=""),0,COUNTIFS(Formulas!$A$2:$A$3001,L$4,Formulas!$B$2:$B$3001,$A169))</f>
        <v>0</v>
      </c>
      <c r="M169" s="21" t="n">
        <f aca="false">IF(OR($A169="",M$4=""),0,COUNTIFS(Formulas!$A$2:$A$3001,M$4,Formulas!$B$2:$B$3001,$A169))</f>
        <v>0</v>
      </c>
      <c r="N169" s="21" t="n">
        <f aca="false">IF(OR($A169="",N$4=""),0,COUNTIFS(Formulas!$A$2:$A$3001,N$4,Formulas!$B$2:$B$3001,$A169))</f>
        <v>0</v>
      </c>
      <c r="O169" s="21" t="n">
        <f aca="false">IF(OR($A169="",O$4=""),0,COUNTIFS(Formulas!$A$2:$A$3001,O$4,Formulas!$B$2:$B$3001,$A169))</f>
        <v>0</v>
      </c>
      <c r="P169" s="21" t="n">
        <f aca="false">IF(OR($A169="",P$4=""),0,COUNTIFS(Formulas!$A$2:$A$3001,P$4,Formulas!$B$2:$B$3001,$A169))</f>
        <v>0</v>
      </c>
      <c r="Q169" s="21" t="n">
        <f aca="false">IF(OR($A169="",Q$4=""),0,COUNTIFS(Formulas!$A$2:$A$3001,Q$4,Formulas!$B$2:$B$3001,$A169))</f>
        <v>0</v>
      </c>
      <c r="R169" s="21" t="n">
        <f aca="false">IF(OR($A169="",R$4=""),0,COUNTIFS(Formulas!$A$2:$A$3001,R$4,Formulas!$B$2:$B$3001,$A169))</f>
        <v>0</v>
      </c>
      <c r="S169" s="21" t="n">
        <f aca="false">IF(OR($A169="",S$4=""),0,COUNTIFS(Formulas!$A$2:$A$3001,S$4,Formulas!$B$2:$B$3001,$A169))</f>
        <v>0</v>
      </c>
      <c r="T169" s="21" t="n">
        <f aca="false">IF(OR($A169="",T$4=""),0,COUNTIFS(Formulas!$A$2:$A$3001,T$4,Formulas!$B$2:$B$3001,$A169))</f>
        <v>0</v>
      </c>
      <c r="U169" s="21" t="n">
        <f aca="false">IF(OR($A169="",U$4=""),0,COUNTIFS(Formulas!$A$2:$A$3001,U$4,Formulas!$B$2:$B$3001,$A169))</f>
        <v>0</v>
      </c>
      <c r="V169" s="21" t="n">
        <f aca="false">IF(OR($A169="",V$4=""),0,COUNTIFS(Formulas!$A$2:$A$3001,V$4,Formulas!$B$2:$B$3001,$A169))</f>
        <v>0</v>
      </c>
      <c r="W169" s="21" t="n">
        <f aca="false">IF(OR($A169="",W$4=""),0,COUNTIFS(Formulas!$A$2:$A$3001,W$4,Formulas!$B$2:$B$3001,$A169))</f>
        <v>0</v>
      </c>
      <c r="X169" s="21" t="n">
        <f aca="false">IF(OR($A169="",X$4=""),0,COUNTIFS(Formulas!$A$2:$A$3001,X$4,Formulas!$B$2:$B$3001,$A169))</f>
        <v>0</v>
      </c>
      <c r="Y169" s="21" t="n">
        <f aca="false">IF(OR($A169="",Y$4=""),0,COUNTIFS(Formulas!$A$2:$A$3001,Y$4,Formulas!$B$2:$B$3001,$A169))</f>
        <v>0</v>
      </c>
      <c r="Z169" s="21" t="n">
        <f aca="false">IF(OR($A169="",Z$4=""),0,COUNTIFS(Formulas!$A$2:$A$3001,Z$4,Formulas!$B$2:$B$3001,$A169))</f>
        <v>0</v>
      </c>
      <c r="AA169" s="21" t="n">
        <f aca="false">IF(OR($A169="",AA$4=""),0,COUNTIFS(Formulas!$A$2:$A$3001,AA$4,Formulas!$B$2:$B$3001,$A169))</f>
        <v>0</v>
      </c>
      <c r="AB169" s="21" t="n">
        <f aca="false">IF(OR($A169="",AB$4=""),0,COUNTIFS(Formulas!$A$2:$A$3001,AB$4,Formulas!$B$2:$B$3001,$A169))</f>
        <v>0</v>
      </c>
      <c r="AC169" s="21" t="n">
        <f aca="false">IF(OR($A169="",AC$4=""),0,COUNTIFS(Formulas!$A$2:$A$3001,AC$4,Formulas!$B$2:$B$3001,$A169))</f>
        <v>0</v>
      </c>
      <c r="AD169" s="21" t="n">
        <f aca="false">IF(OR($A169="",AD$4=""),0,COUNTIFS(Formulas!$A$2:$A$3001,AD$4,Formulas!$B$2:$B$3001,$A169))</f>
        <v>1</v>
      </c>
      <c r="AE169" s="21" t="n">
        <f aca="false">IF(OR($A169="",AE$4=""),0,COUNTIFS(Formulas!$A$2:$A$3001,AE$4,Formulas!$B$2:$B$3001,$A169))</f>
        <v>0</v>
      </c>
      <c r="AF169" s="21" t="n">
        <f aca="false">IF(OR($A169="",AF$4=""),0,COUNTIFS(Formulas!$A$2:$A$3001,AF$4,Formulas!$B$2:$B$3001,$A169))</f>
        <v>0</v>
      </c>
      <c r="AG169" s="21" t="n">
        <f aca="false">IF(OR($A169="",AG$4=""),0,COUNTIFS(Formulas!$A$2:$A$3001,AG$4,Formulas!$B$2:$B$3001,$A169))</f>
        <v>0</v>
      </c>
      <c r="AH169" s="21" t="n">
        <f aca="false">IF(OR($A169="",AH$4=""),0,COUNTIFS(Formulas!$A$2:$A$3001,AH$4,Formulas!$B$2:$B$3001,$A169))</f>
        <v>0</v>
      </c>
      <c r="AI169" s="21" t="n">
        <f aca="false">IF(OR($A169="",AI$4=""),0,COUNTIFS(Formulas!$A$2:$A$3001,AI$4,Formulas!$B$2:$B$3001,$A169))</f>
        <v>0</v>
      </c>
      <c r="AJ169" s="21" t="n">
        <f aca="false">IF(OR($A169="",AJ$4=""),0,COUNTIFS(Formulas!$A$2:$A$3001,AJ$4,Formulas!$B$2:$B$3001,$A169))</f>
        <v>0</v>
      </c>
      <c r="AK169" s="21" t="n">
        <f aca="false">IF(OR($A169="",AK$4=""),0,COUNTIFS(Formulas!$A$2:$A$3001,AK$4,Formulas!$B$2:$B$3001,$A169))</f>
        <v>0</v>
      </c>
      <c r="AL169" s="21" t="n">
        <f aca="false">IF(OR($A169="",AL$4=""),0,COUNTIFS(Formulas!$A$2:$A$3001,AL$4,Formulas!$B$2:$B$3001,$A169))</f>
        <v>0</v>
      </c>
      <c r="AM169" s="21" t="n">
        <f aca="false">IF(OR($A169="",AM$4=""),0,COUNTIFS(Formulas!$A$2:$A$3001,AM$4,Formulas!$B$2:$B$3001,$A169))</f>
        <v>0</v>
      </c>
      <c r="AN169" s="21" t="n">
        <f aca="false">IF(OR($A169="",AN$4=""),0,COUNTIFS(Formulas!$A$2:$A$3001,AN$4,Formulas!$B$2:$B$3001,$A169))</f>
        <v>0</v>
      </c>
      <c r="AO169" s="21" t="n">
        <f aca="false">IF(OR($A169="",AO$4=""),0,COUNTIFS(Formulas!$A$2:$A$3001,AO$4,Formulas!$B$2:$B$3001,$A169))</f>
        <v>0</v>
      </c>
      <c r="AP169" s="21" t="n">
        <f aca="false">IF(OR($A169="",AP$4=""),0,COUNTIFS(Formulas!$A$2:$A$3001,AP$4,Formulas!$B$2:$B$3001,$A169))</f>
        <v>0</v>
      </c>
      <c r="AQ169" s="21" t="n">
        <f aca="false">IF(OR($A169="",AQ$4=""),0,COUNTIFS(Formulas!$A$2:$A$3001,AQ$4,Formulas!$B$2:$B$3001,$A169))</f>
        <v>0</v>
      </c>
      <c r="AR169" s="21" t="n">
        <f aca="false">IF(OR($A169="",AR$4=""),0,COUNTIFS(Formulas!$A$2:$A$3001,AR$4,Formulas!$B$2:$B$3001,$A169))</f>
        <v>0</v>
      </c>
      <c r="AS169" s="21" t="n">
        <f aca="false">IF(OR($A169="",AS$4=""),0,COUNTIFS(Formulas!$A$2:$A$3001,AS$4,Formulas!$B$2:$B$3001,$A169))</f>
        <v>0</v>
      </c>
      <c r="AT169" s="21" t="n">
        <f aca="false">IF(OR($A169="",AT$4=""),0,COUNTIFS(Formulas!$A$2:$A$3001,AT$4,Formulas!$B$2:$B$3001,$A169))</f>
        <v>0</v>
      </c>
      <c r="AU169" s="21" t="n">
        <f aca="false">IF(OR($A169="",AU$4=""),0,COUNTIFS(Formulas!$A$2:$A$3001,AU$4,Formulas!$B$2:$B$3001,$A169))</f>
        <v>0</v>
      </c>
      <c r="AV169" s="21" t="n">
        <f aca="false">IF(OR($A169="",AV$4=""),0,COUNTIFS(Formulas!$A$2:$A$3001,AV$4,Formulas!$B$2:$B$3001,$A169))</f>
        <v>0</v>
      </c>
      <c r="AW169" s="21" t="n">
        <f aca="false">IF(OR($A169="",AW$4=""),0,COUNTIFS(Formulas!$A$2:$A$3001,AW$4,Formulas!$B$2:$B$3001,$A169))</f>
        <v>0</v>
      </c>
      <c r="AX169" s="21" t="n">
        <f aca="false">IF(OR($A169="",AX$4=""),0,COUNTIFS(Formulas!$A$2:$A$3001,AX$4,Formulas!$B$2:$B$3001,$A169))</f>
        <v>0</v>
      </c>
      <c r="AY169" s="21" t="n">
        <f aca="false">IF(OR($A169="",AY$4=""),0,COUNTIFS(Formulas!$A$2:$A$3001,AY$4,Formulas!$B$2:$B$3001,$A169))</f>
        <v>0</v>
      </c>
      <c r="AZ169" s="21" t="n">
        <f aca="false">IF(OR($A169="",AZ$4=""),0,COUNTIFS(Formulas!$A$2:$A$3001,AZ$4,Formulas!$B$2:$B$3001,$A169))</f>
        <v>0</v>
      </c>
      <c r="BA169" s="21" t="n">
        <f aca="false">IF(OR($A169="",BA$4=""),0,COUNTIFS(Formulas!$A$2:$A$3001,BA$4,Formulas!$B$2:$B$3001,$A169))</f>
        <v>0</v>
      </c>
      <c r="BB169" s="21" t="n">
        <f aca="false">IF(OR($A169="",BB$4=""),0,COUNTIFS(Formulas!$A$2:$A$3001,BB$4,Formulas!$B$2:$B$3001,$A169))</f>
        <v>0</v>
      </c>
      <c r="BC169" s="21" t="n">
        <f aca="false">IF(OR($A169="",BC$4=""),0,COUNTIFS(Formulas!$A$2:$A$3001,BC$4,Formulas!$B$2:$B$3001,$A169))</f>
        <v>0</v>
      </c>
      <c r="BD169" s="21" t="n">
        <f aca="false">IF(OR($A169="",BD$4=""),0,COUNTIFS(Formulas!$A$2:$A$3001,BD$4,Formulas!$B$2:$B$3001,$A169))</f>
        <v>0</v>
      </c>
      <c r="BE169" s="21" t="n">
        <f aca="false">IF(OR($A169="",BE$4=""),0,COUNTIFS(Formulas!$A$2:$A$3001,BE$4,Formulas!$B$2:$B$3001,$A169))</f>
        <v>0</v>
      </c>
      <c r="BF169" s="21" t="n">
        <f aca="false">IF(OR($A169="",BF$4=""),0,COUNTIFS(Formulas!$A$2:$A$3001,BF$4,Formulas!$B$2:$B$3001,$A169))</f>
        <v>0</v>
      </c>
      <c r="BG169" s="21" t="n">
        <f aca="false">IF(OR($A169="",BG$4=""),0,COUNTIFS(Formulas!$A$2:$A$3001,BG$4,Formulas!$B$2:$B$3001,$A169))</f>
        <v>0</v>
      </c>
      <c r="BH169" s="21" t="n">
        <f aca="false">IF(OR($A169="",BH$4=""),0,COUNTIFS(Formulas!$A$2:$A$3001,BH$4,Formulas!$B$2:$B$3001,$A169))</f>
        <v>0</v>
      </c>
      <c r="BI169" s="21" t="n">
        <f aca="false">IF(OR($A169="",BI$4=""),0,COUNTIFS(Formulas!$A$2:$A$3001,BI$4,Formulas!$B$2:$B$3001,$A169))</f>
        <v>0</v>
      </c>
      <c r="BJ169" s="21" t="n">
        <f aca="false">IF(OR($A169="",BJ$4=""),0,COUNTIFS(Formulas!$A$2:$A$3001,BJ$4,Formulas!$B$2:$B$3001,$A169))</f>
        <v>0</v>
      </c>
      <c r="BK169" s="21" t="n">
        <f aca="false">IF(OR($A169="",BK$4=""),0,COUNTIFS(Formulas!$A$2:$A$3001,BK$4,Formulas!$B$2:$B$3001,$A169))</f>
        <v>0</v>
      </c>
      <c r="BL169" s="21" t="n">
        <f aca="false">IF(OR($A169="",BL$4=""),0,COUNTIFS(Formulas!$A$2:$A$3001,BL$4,Formulas!$B$2:$B$3001,$A169))</f>
        <v>0</v>
      </c>
      <c r="BM169" s="21" t="n">
        <f aca="false">IF(OR($A169="",BM$4=""),0,COUNTIFS(Formulas!$A$2:$A$3001,BM$4,Formulas!$B$2:$B$3001,$A169))</f>
        <v>0</v>
      </c>
      <c r="BN169" s="21" t="n">
        <f aca="false">IF(OR($A169="",BN$4=""),0,COUNTIFS(Formulas!$A$2:$A$3001,BN$4,Formulas!$B$2:$B$3001,$A169))</f>
        <v>0</v>
      </c>
      <c r="BO169" s="21" t="n">
        <f aca="false">IF(OR($A169="",BO$4=""),0,COUNTIFS(Formulas!$A$2:$A$3001,BO$4,Formulas!$B$2:$B$3001,$A169))</f>
        <v>0</v>
      </c>
      <c r="BP169" s="21" t="n">
        <f aca="false">IF(OR($A169="",BP$4=""),0,COUNTIFS(Formulas!$A$2:$A$3001,BP$4,Formulas!$B$2:$B$3001,$A169))</f>
        <v>0</v>
      </c>
      <c r="BQ169" s="21" t="n">
        <f aca="false">IF(OR($A169="",BQ$4=""),0,COUNTIFS(Formulas!$A$2:$A$3001,BQ$4,Formulas!$B$2:$B$3001,$A169))</f>
        <v>0</v>
      </c>
      <c r="BR169" s="21" t="n">
        <f aca="false">IF(OR($A169="",BR$4=""),0,COUNTIFS(Formulas!$A$2:$A$3001,BR$4,Formulas!$B$2:$B$3001,$A169))</f>
        <v>0</v>
      </c>
      <c r="BS169" s="21" t="n">
        <f aca="false">IF(OR($A169="",BS$4=""),0,COUNTIFS(Formulas!$A$2:$A$3001,BS$4,Formulas!$B$2:$B$3001,$A169))</f>
        <v>0</v>
      </c>
      <c r="BT169" s="21" t="n">
        <f aca="false">IF(OR($A169="",BT$4=""),0,COUNTIFS(Formulas!$A$2:$A$3001,BT$4,Formulas!$B$2:$B$3001,$A169))</f>
        <v>0</v>
      </c>
      <c r="BU169" s="21" t="n">
        <f aca="false">IF(OR($A169="",BU$4=""),0,COUNTIFS(Formulas!$A$2:$A$3001,BU$4,Formulas!$B$2:$B$3001,$A169))</f>
        <v>0</v>
      </c>
      <c r="BV169" s="21" t="n">
        <f aca="false">IF(OR($A169="",BV$4=""),0,COUNTIFS(Formulas!$A$2:$A$3001,BV$4,Formulas!$B$2:$B$3001,$A169))</f>
        <v>0</v>
      </c>
      <c r="BW169" s="21" t="n">
        <f aca="false">IF(OR($A169="",BW$4=""),0,COUNTIFS(Formulas!$A$2:$A$3001,BW$4,Formulas!$B$2:$B$3001,$A169))</f>
        <v>0</v>
      </c>
      <c r="BX169" s="21" t="n">
        <f aca="false">IF(OR($A169="",BX$4=""),0,COUNTIFS(Formulas!$A$2:$A$3001,BX$4,Formulas!$B$2:$B$3001,$A169))</f>
        <v>0</v>
      </c>
      <c r="BY169" s="21" t="n">
        <f aca="false">IF(OR($A169="",BY$4=""),0,COUNTIFS(Formulas!$A$2:$A$3001,BY$4,Formulas!$B$2:$B$3001,$A169))</f>
        <v>0</v>
      </c>
      <c r="BZ169" s="21" t="n">
        <f aca="false">IF(OR($A169="",BZ$4=""),0,COUNTIFS(Formulas!$A$2:$A$3001,BZ$4,Formulas!$B$2:$B$3001,$A169))</f>
        <v>0</v>
      </c>
      <c r="CA169" s="21" t="n">
        <f aca="false">IF(OR($A169="",CA$4=""),0,COUNTIFS(Formulas!$A$2:$A$3001,CA$4,Formulas!$B$2:$B$3001,$A169))</f>
        <v>0</v>
      </c>
      <c r="CB169" s="21" t="n">
        <f aca="false">IF(OR($A169="",CB$4=""),0,COUNTIFS(Formulas!$A$2:$A$3001,CB$4,Formulas!$B$2:$B$3001,$A169))</f>
        <v>0</v>
      </c>
      <c r="CC169" s="21" t="n">
        <f aca="false">IF(OR($A169="",CC$4=""),0,COUNTIFS(Formulas!$A$2:$A$3001,CC$4,Formulas!$B$2:$B$3001,$A169))</f>
        <v>0</v>
      </c>
      <c r="CD169" s="21" t="n">
        <f aca="false">IF(OR($A169="",CD$4=""),0,COUNTIFS(Formulas!$A$2:$A$3001,CD$4,Formulas!$B$2:$B$3001,$A169))</f>
        <v>0</v>
      </c>
      <c r="CE169" s="21" t="n">
        <f aca="false">IF(OR($A169="",CE$4=""),0,COUNTIFS(Formulas!$A$2:$A$3001,CE$4,Formulas!$B$2:$B$3001,$A169))</f>
        <v>0</v>
      </c>
      <c r="CF169" s="21" t="n">
        <f aca="false">IF(OR($A169="",CF$4=""),0,COUNTIFS(Formulas!$A$2:$A$3001,CF$4,Formulas!$B$2:$B$3001,$A169))</f>
        <v>0</v>
      </c>
      <c r="CG169" s="21" t="n">
        <f aca="false">IF(OR($A169="",CG$4=""),0,COUNTIFS(Formulas!$A$2:$A$3001,CG$4,Formulas!$B$2:$B$3001,$A169))</f>
        <v>0</v>
      </c>
      <c r="CH169" s="21" t="n">
        <f aca="false">IF(OR($A169="",CH$4=""),0,COUNTIFS(Formulas!$A$2:$A$3001,CH$4,Formulas!$B$2:$B$3001,$A169))</f>
        <v>0</v>
      </c>
      <c r="CI169" s="21" t="n">
        <f aca="false">IF(OR($A169="",CI$4=""),0,COUNTIFS(Formulas!$A$2:$A$3001,CI$4,Formulas!$B$2:$B$3001,$A169))</f>
        <v>0</v>
      </c>
      <c r="CJ169" s="21" t="n">
        <f aca="false">IF(OR($A169="",CJ$4=""),0,COUNTIFS(Formulas!$A$2:$A$3001,CJ$4,Formulas!$B$2:$B$3001,$A169))</f>
        <v>0</v>
      </c>
      <c r="CK169" s="21" t="n">
        <f aca="false">IF(OR($A169="",CK$4=""),0,COUNTIFS(Formulas!$A$2:$A$3001,CK$4,Formulas!$B$2:$B$3001,$A169))</f>
        <v>0</v>
      </c>
      <c r="CL169" s="21" t="n">
        <f aca="false">IF(OR($A169="",CL$4=""),0,COUNTIFS(Formulas!$A$2:$A$3001,CL$4,Formulas!$B$2:$B$3001,$A169))</f>
        <v>0</v>
      </c>
      <c r="CM169" s="21" t="n">
        <f aca="false">IF(OR($A169="",CM$4=""),0,COUNTIFS(Formulas!$A$2:$A$3001,CM$4,Formulas!$B$2:$B$3001,$A169))</f>
        <v>0</v>
      </c>
      <c r="CN169" s="21" t="n">
        <f aca="false">IF(OR($A169="",CN$4=""),0,COUNTIFS(Formulas!$A$2:$A$3001,CN$4,Formulas!$B$2:$B$3001,$A169))</f>
        <v>0</v>
      </c>
      <c r="CO169" s="21" t="n">
        <f aca="false">IF(OR($A169="",CO$4=""),0,COUNTIFS(Formulas!$A$2:$A$3001,CO$4,Formulas!$B$2:$B$3001,$A169))</f>
        <v>0</v>
      </c>
      <c r="CP169" s="21" t="n">
        <f aca="false">IF(OR($A169="",CP$4=""),0,COUNTIFS(Formulas!$A$2:$A$3001,CP$4,Formulas!$B$2:$B$3001,$A169))</f>
        <v>0</v>
      </c>
      <c r="CQ169" s="21" t="n">
        <f aca="false">IF(OR($A169="",CQ$4=""),0,COUNTIFS(Formulas!$A$2:$A$3001,CQ$4,Formulas!$B$2:$B$3001,$A169))</f>
        <v>0</v>
      </c>
      <c r="CR169" s="21" t="n">
        <f aca="false">IF(OR($A169="",CR$4=""),0,COUNTIFS(Formulas!$A$2:$A$3001,CR$4,Formulas!$B$2:$B$3001,$A169))</f>
        <v>0</v>
      </c>
      <c r="CS169" s="21" t="n">
        <f aca="false">IF(OR($A169="",CS$4=""),0,COUNTIFS(Formulas!$A$2:$A$3001,CS$4,Formulas!$B$2:$B$3001,$A169))</f>
        <v>0</v>
      </c>
      <c r="CT169" s="21" t="n">
        <f aca="false">IF(OR($A169="",CT$4=""),0,COUNTIFS(Formulas!$A$2:$A$3001,CT$4,Formulas!$B$2:$B$3001,$A169))</f>
        <v>0</v>
      </c>
      <c r="CU169" s="21" t="n">
        <f aca="false">IF(OR($A169="",CU$4=""),0,COUNTIFS(Formulas!$A$2:$A$3001,CU$4,Formulas!$B$2:$B$3001,$A169))</f>
        <v>0</v>
      </c>
      <c r="CV169" s="21" t="n">
        <f aca="false">IF(OR($A169="",CV$4=""),0,COUNTIFS(Formulas!$A$2:$A$3001,CV$4,Formulas!$B$2:$B$3001,$A169))</f>
        <v>0</v>
      </c>
      <c r="CW169" s="21" t="n">
        <f aca="false">IF(OR($A169="",CW$4=""),0,COUNTIFS(Formulas!$A$2:$A$3001,CW$4,Formulas!$B$2:$B$3001,$A169))</f>
        <v>0</v>
      </c>
      <c r="CX169" s="21" t="n">
        <f aca="false">IF(OR($A169="",CX$4=""),0,COUNTIFS(Formulas!$A$2:$A$3001,CX$4,Formulas!$B$2:$B$3001,$A169))</f>
        <v>0</v>
      </c>
      <c r="CY169" s="21" t="n">
        <f aca="false">IF(OR($A169="",CY$4=""),0,COUNTIFS(Formulas!$A$2:$A$3001,CY$4,Formulas!$B$2:$B$3001,$A169))</f>
        <v>0</v>
      </c>
      <c r="CZ169" s="21" t="n">
        <f aca="false">IF(OR($A169="",CZ$4=""),0,COUNTIFS(Formulas!$A$2:$A$3001,CZ$4,Formulas!$B$2:$B$3001,$A169))</f>
        <v>0</v>
      </c>
      <c r="DA169" s="21" t="n">
        <f aca="false">IF(OR($A169="",DA$4=""),0,COUNTIFS(Formulas!$A$2:$A$3001,DA$4,Formulas!$B$2:$B$3001,$A169))</f>
        <v>0</v>
      </c>
      <c r="DB169" s="21" t="n">
        <f aca="false">IF(OR($A169="",DB$4=""),0,COUNTIFS(Formulas!$A$2:$A$3001,DB$4,Formulas!$B$2:$B$3001,$A169))</f>
        <v>0</v>
      </c>
      <c r="DC169" s="21" t="n">
        <f aca="false">IF(OR($A169="",DC$4=""),0,COUNTIFS(Formulas!$A$2:$A$3001,DC$4,Formulas!$B$2:$B$3001,$A169))</f>
        <v>0</v>
      </c>
      <c r="DD169" s="21" t="n">
        <f aca="false">IF(OR($A169="",DD$4=""),0,COUNTIFS(Formulas!$A$2:$A$3001,DD$4,Formulas!$B$2:$B$3001,$A169))</f>
        <v>0</v>
      </c>
      <c r="DE169" s="21" t="n">
        <f aca="false">IF(OR($A169="",DE$4=""),0,COUNTIFS(Formulas!$A$2:$A$3001,DE$4,Formulas!$B$2:$B$3001,$A169))</f>
        <v>0</v>
      </c>
      <c r="DF169" s="21" t="n">
        <f aca="false">IF(OR($A169="",DF$4=""),0,COUNTIFS(Formulas!$A$2:$A$3001,DF$4,Formulas!$B$2:$B$3001,$A169))</f>
        <v>0</v>
      </c>
      <c r="DG169" s="21" t="n">
        <f aca="false">IF(OR($A169="",DG$4=""),0,COUNTIFS(Formulas!$A$2:$A$3001,DG$4,Formulas!$B$2:$B$3001,$A169))</f>
        <v>0</v>
      </c>
      <c r="DH169" s="21" t="n">
        <f aca="false">IF(OR($A169="",DH$4=""),0,COUNTIFS(Formulas!$A$2:$A$3001,DH$4,Formulas!$B$2:$B$3001,$A169))</f>
        <v>0</v>
      </c>
      <c r="DI169" s="21" t="n">
        <f aca="false">IF(OR($A169="",DI$4=""),0,COUNTIFS(Formulas!$A$2:$A$3001,DI$4,Formulas!$B$2:$B$3001,$A169))</f>
        <v>0</v>
      </c>
      <c r="DJ169" s="21" t="n">
        <f aca="false">IF(OR($A169="",DJ$4=""),0,COUNTIFS(Formulas!$A$2:$A$3001,DJ$4,Formulas!$B$2:$B$3001,$A169))</f>
        <v>0</v>
      </c>
      <c r="DK169" s="21" t="n">
        <f aca="false">IF(OR($A169="",DK$4=""),0,COUNTIFS(Formulas!$A$2:$A$3001,DK$4,Formulas!$B$2:$B$3001,$A169))</f>
        <v>0</v>
      </c>
      <c r="DL169" s="21" t="n">
        <f aca="false">IF(OR($A169="",DL$4=""),0,COUNTIFS(Formulas!$A$2:$A$3001,DL$4,Formulas!$B$2:$B$3001,$A169))</f>
        <v>0</v>
      </c>
      <c r="DM169" s="21" t="n">
        <f aca="false">IF(OR($A169="",DM$4=""),0,COUNTIFS(Formulas!$A$2:$A$3001,DM$4,Formulas!$B$2:$B$3001,$A169))</f>
        <v>0</v>
      </c>
      <c r="DN169" s="21" t="n">
        <f aca="false">IF(OR($A169="",DN$4=""),0,COUNTIFS(Formulas!$A$2:$A$3001,DN$4,Formulas!$B$2:$B$3001,$A169))</f>
        <v>0</v>
      </c>
      <c r="DO169" s="21" t="n">
        <f aca="false">IF(OR($A169="",DO$4=""),0,COUNTIFS(Formulas!$A$2:$A$3001,DO$4,Formulas!$B$2:$B$3001,$A169))</f>
        <v>0</v>
      </c>
      <c r="DP169" s="21" t="n">
        <f aca="false">IF(OR($A169="",DP$4=""),0,COUNTIFS(Formulas!$A$2:$A$3001,DP$4,Formulas!$B$2:$B$3001,$A169))</f>
        <v>0</v>
      </c>
      <c r="DQ169" s="21" t="n">
        <f aca="false">IF(OR($A169="",DQ$4=""),0,COUNTIFS(Formulas!$A$2:$A$3001,DQ$4,Formulas!$B$2:$B$3001,$A169))</f>
        <v>0</v>
      </c>
      <c r="DR169" s="21" t="n">
        <f aca="false">IF(OR($A169="",DR$4=""),0,COUNTIFS(Formulas!$A$2:$A$3001,DR$4,Formulas!$B$2:$B$3001,$A169))</f>
        <v>0</v>
      </c>
      <c r="DS169" s="21" t="n">
        <f aca="false">IF(OR($A169="",DS$4=""),0,COUNTIFS(Formulas!$A$2:$A$3001,DS$4,Formulas!$B$2:$B$3001,$A169))</f>
        <v>0</v>
      </c>
      <c r="DT169" s="21" t="n">
        <f aca="false">IF(OR($A169="",DT$4=""),0,COUNTIFS(Formulas!$A$2:$A$3001,DT$4,Formulas!$B$2:$B$3001,$A169))</f>
        <v>0</v>
      </c>
      <c r="DU169" s="21" t="n">
        <f aca="false">IF(OR($A169="",DU$4=""),0,COUNTIFS(Formulas!$A$2:$A$3001,DU$4,Formulas!$B$2:$B$3001,$A169))</f>
        <v>0</v>
      </c>
      <c r="DV169" s="21" t="n">
        <f aca="false">IF(OR($A169="",DV$4=""),0,COUNTIFS(Formulas!$A$2:$A$3001,DV$4,Formulas!$B$2:$B$3001,$A169))</f>
        <v>0</v>
      </c>
      <c r="DW169" s="21" t="n">
        <f aca="false">IF(OR($A169="",DW$4=""),0,COUNTIFS(Formulas!$A$2:$A$3001,DW$4,Formulas!$B$2:$B$3001,$A169))</f>
        <v>0</v>
      </c>
      <c r="DX169" s="21" t="n">
        <f aca="false">IF(OR($A169="",DX$4=""),0,COUNTIFS(Formulas!$A$2:$A$3001,DX$4,Formulas!$B$2:$B$3001,$A169))</f>
        <v>0</v>
      </c>
      <c r="DY169" s="21" t="n">
        <f aca="false">IF(OR($A169="",DY$4=""),0,COUNTIFS(Formulas!$A$2:$A$3001,DY$4,Formulas!$B$2:$B$3001,$A169))</f>
        <v>0</v>
      </c>
      <c r="DZ169" s="21" t="n">
        <f aca="false">IF(OR($A169="",DZ$4=""),0,COUNTIFS(Formulas!$A$2:$A$3001,DZ$4,Formulas!$B$2:$B$3001,$A169))</f>
        <v>0</v>
      </c>
      <c r="EA169" s="21" t="n">
        <f aca="false">IF(OR($A169="",EA$4=""),0,COUNTIFS(Formulas!$A$2:$A$3001,EA$4,Formulas!$B$2:$B$3001,$A169))</f>
        <v>0</v>
      </c>
      <c r="EB169" s="21" t="n">
        <f aca="false">IF(OR($A169="",EB$4=""),0,COUNTIFS(Formulas!$A$2:$A$3001,EB$4,Formulas!$B$2:$B$3001,$A169))</f>
        <v>0</v>
      </c>
      <c r="EC169" s="21" t="n">
        <f aca="false">IF(OR($A169="",EC$4=""),0,COUNTIFS(Formulas!$A$2:$A$3001,EC$4,Formulas!$B$2:$B$3001,$A169))</f>
        <v>0</v>
      </c>
      <c r="ED169" s="21" t="n">
        <f aca="false">IF(OR($A169="",ED$4=""),0,COUNTIFS(Formulas!$A$2:$A$3001,ED$4,Formulas!$B$2:$B$3001,$A169))</f>
        <v>0</v>
      </c>
      <c r="EE169" s="21" t="n">
        <f aca="false">IF(OR($A169="",EE$4=""),0,COUNTIFS(Formulas!$A$2:$A$3001,EE$4,Formulas!$B$2:$B$3001,$A169))</f>
        <v>0</v>
      </c>
      <c r="EF169" s="21" t="n">
        <f aca="false">IF(OR($A169="",EF$4=""),0,COUNTIFS(Formulas!$A$2:$A$3001,EF$4,Formulas!$B$2:$B$3001,$A169))</f>
        <v>0</v>
      </c>
      <c r="EG169" s="21" t="n">
        <f aca="false">IF(OR($A169="",EG$4=""),0,COUNTIFS(Formulas!$A$2:$A$3001,EG$4,Formulas!$B$2:$B$3001,$A169))</f>
        <v>0</v>
      </c>
      <c r="EH169" s="21" t="n">
        <f aca="false">IF(OR($A169="",EH$4=""),0,COUNTIFS(Formulas!$A$2:$A$3001,EH$4,Formulas!$B$2:$B$3001,$A169))</f>
        <v>0</v>
      </c>
      <c r="EI169" s="21" t="n">
        <f aca="false">IF(OR($A169="",EI$4=""),0,COUNTIFS(Formulas!$A$2:$A$3001,EI$4,Formulas!$B$2:$B$3001,$A169))</f>
        <v>0</v>
      </c>
      <c r="EJ169" s="21" t="n">
        <f aca="false">IF(OR($A169="",EJ$4=""),0,COUNTIFS(Formulas!$A$2:$A$3001,EJ$4,Formulas!$B$2:$B$3001,$A169))</f>
        <v>0</v>
      </c>
      <c r="EK169" s="21" t="n">
        <f aca="false">IF(OR($A169="",EK$4=""),0,COUNTIFS(Formulas!$A$2:$A$3001,EK$4,Formulas!$B$2:$B$3001,$A169))</f>
        <v>0</v>
      </c>
      <c r="EL169" s="21" t="n">
        <f aca="false">IF(OR($A169="",EL$4=""),0,COUNTIFS(Formulas!$A$2:$A$3001,EL$4,Formulas!$B$2:$B$3001,$A169))</f>
        <v>0</v>
      </c>
      <c r="EM169" s="21" t="n">
        <f aca="false">IF(OR($A169="",EM$4=""),0,COUNTIFS(Formulas!$A$2:$A$3001,EM$4,Formulas!$B$2:$B$3001,$A169))</f>
        <v>0</v>
      </c>
      <c r="EN169" s="21" t="n">
        <f aca="false">IF(OR($A169="",EN$4=""),0,COUNTIFS(Formulas!$A$2:$A$3001,EN$4,Formulas!$B$2:$B$3001,$A169))</f>
        <v>0</v>
      </c>
      <c r="EO169" s="21" t="n">
        <f aca="false">IF(OR($A169="",EO$4=""),0,COUNTIFS(Formulas!$A$2:$A$3001,EO$4,Formulas!$B$2:$B$3001,$A169))</f>
        <v>0</v>
      </c>
      <c r="EP169" s="21" t="n">
        <f aca="false">IF(OR($A169="",EP$4=""),0,COUNTIFS(Formulas!$A$2:$A$3001,EP$4,Formulas!$B$2:$B$3001,$A169))</f>
        <v>0</v>
      </c>
      <c r="EQ169" s="21" t="n">
        <f aca="false">IF(OR($A169="",EQ$4=""),0,COUNTIFS(Formulas!$A$2:$A$3001,EQ$4,Formulas!$B$2:$B$3001,$A169))</f>
        <v>0</v>
      </c>
      <c r="ER169" s="21" t="n">
        <f aca="false">IF(OR($A169="",ER$4=""),0,COUNTIFS(Formulas!$A$2:$A$3001,ER$4,Formulas!$B$2:$B$3001,$A169))</f>
        <v>0</v>
      </c>
      <c r="ES169" s="21" t="n">
        <f aca="false">IF(OR($A169="",ES$4=""),0,COUNTIFS(Formulas!$A$2:$A$3001,ES$4,Formulas!$B$2:$B$3001,$A169))</f>
        <v>0</v>
      </c>
      <c r="ET169" s="21" t="n">
        <f aca="false">IF(OR($A169="",ET$4=""),0,COUNTIFS(Formulas!$A$2:$A$3001,ET$4,Formulas!$B$2:$B$3001,$A169))</f>
        <v>0</v>
      </c>
      <c r="EU169" s="21" t="n">
        <f aca="false">IF(OR($A169="",EU$4=""),0,COUNTIFS(Formulas!$A$2:$A$3001,EU$4,Formulas!$B$2:$B$3001,$A169))</f>
        <v>0</v>
      </c>
      <c r="EV169" s="21" t="n">
        <f aca="false">IF(OR($A169="",EV$4=""),0,COUNTIFS(Formulas!$A$2:$A$3001,EV$4,Formulas!$B$2:$B$3001,$A169))</f>
        <v>0</v>
      </c>
    </row>
    <row r="170" customFormat="false" ht="15" hidden="false" customHeight="false" outlineLevel="0" collapsed="false">
      <c r="A170" s="13" t="str">
        <f aca="false">IF(INDEX(Materials!$A$2:$A$301,166)="","",INDEX(Materials!$A$2:$A$301,166))</f>
        <v>Polysorbate 80</v>
      </c>
      <c r="B170" s="19" t="n">
        <f aca="false">IF(A170="","",COUNTIF(C170:EV170,"&gt;0"))</f>
        <v>1</v>
      </c>
      <c r="C170" s="21" t="n">
        <f aca="false">IF(OR($A170="",C$4=""),0,COUNTIFS(Formulas!$A$2:$A$3001,C$4,Formulas!$B$2:$B$3001,$A170))</f>
        <v>0</v>
      </c>
      <c r="D170" s="21" t="n">
        <f aca="false">IF(OR($A170="",D$4=""),0,COUNTIFS(Formulas!$A$2:$A$3001,D$4,Formulas!$B$2:$B$3001,$A170))</f>
        <v>0</v>
      </c>
      <c r="E170" s="21" t="n">
        <f aca="false">IF(OR($A170="",E$4=""),0,COUNTIFS(Formulas!$A$2:$A$3001,E$4,Formulas!$B$2:$B$3001,$A170))</f>
        <v>0</v>
      </c>
      <c r="F170" s="21" t="n">
        <f aca="false">IF(OR($A170="",F$4=""),0,COUNTIFS(Formulas!$A$2:$A$3001,F$4,Formulas!$B$2:$B$3001,$A170))</f>
        <v>0</v>
      </c>
      <c r="G170" s="21" t="n">
        <f aca="false">IF(OR($A170="",G$4=""),0,COUNTIFS(Formulas!$A$2:$A$3001,G$4,Formulas!$B$2:$B$3001,$A170))</f>
        <v>0</v>
      </c>
      <c r="H170" s="21" t="n">
        <f aca="false">IF(OR($A170="",H$4=""),0,COUNTIFS(Formulas!$A$2:$A$3001,H$4,Formulas!$B$2:$B$3001,$A170))</f>
        <v>0</v>
      </c>
      <c r="I170" s="21" t="n">
        <f aca="false">IF(OR($A170="",I$4=""),0,COUNTIFS(Formulas!$A$2:$A$3001,I$4,Formulas!$B$2:$B$3001,$A170))</f>
        <v>0</v>
      </c>
      <c r="J170" s="21" t="n">
        <f aca="false">IF(OR($A170="",J$4=""),0,COUNTIFS(Formulas!$A$2:$A$3001,J$4,Formulas!$B$2:$B$3001,$A170))</f>
        <v>0</v>
      </c>
      <c r="K170" s="21" t="n">
        <f aca="false">IF(OR($A170="",K$4=""),0,COUNTIFS(Formulas!$A$2:$A$3001,K$4,Formulas!$B$2:$B$3001,$A170))</f>
        <v>0</v>
      </c>
      <c r="L170" s="21" t="n">
        <f aca="false">IF(OR($A170="",L$4=""),0,COUNTIFS(Formulas!$A$2:$A$3001,L$4,Formulas!$B$2:$B$3001,$A170))</f>
        <v>0</v>
      </c>
      <c r="M170" s="21" t="n">
        <f aca="false">IF(OR($A170="",M$4=""),0,COUNTIFS(Formulas!$A$2:$A$3001,M$4,Formulas!$B$2:$B$3001,$A170))</f>
        <v>0</v>
      </c>
      <c r="N170" s="21" t="n">
        <f aca="false">IF(OR($A170="",N$4=""),0,COUNTIFS(Formulas!$A$2:$A$3001,N$4,Formulas!$B$2:$B$3001,$A170))</f>
        <v>0</v>
      </c>
      <c r="O170" s="21" t="n">
        <f aca="false">IF(OR($A170="",O$4=""),0,COUNTIFS(Formulas!$A$2:$A$3001,O$4,Formulas!$B$2:$B$3001,$A170))</f>
        <v>0</v>
      </c>
      <c r="P170" s="21" t="n">
        <f aca="false">IF(OR($A170="",P$4=""),0,COUNTIFS(Formulas!$A$2:$A$3001,P$4,Formulas!$B$2:$B$3001,$A170))</f>
        <v>0</v>
      </c>
      <c r="Q170" s="21" t="n">
        <f aca="false">IF(OR($A170="",Q$4=""),0,COUNTIFS(Formulas!$A$2:$A$3001,Q$4,Formulas!$B$2:$B$3001,$A170))</f>
        <v>0</v>
      </c>
      <c r="R170" s="21" t="n">
        <f aca="false">IF(OR($A170="",R$4=""),0,COUNTIFS(Formulas!$A$2:$A$3001,R$4,Formulas!$B$2:$B$3001,$A170))</f>
        <v>0</v>
      </c>
      <c r="S170" s="21" t="n">
        <f aca="false">IF(OR($A170="",S$4=""),0,COUNTIFS(Formulas!$A$2:$A$3001,S$4,Formulas!$B$2:$B$3001,$A170))</f>
        <v>0</v>
      </c>
      <c r="T170" s="21" t="n">
        <f aca="false">IF(OR($A170="",T$4=""),0,COUNTIFS(Formulas!$A$2:$A$3001,T$4,Formulas!$B$2:$B$3001,$A170))</f>
        <v>0</v>
      </c>
      <c r="U170" s="21" t="n">
        <f aca="false">IF(OR($A170="",U$4=""),0,COUNTIFS(Formulas!$A$2:$A$3001,U$4,Formulas!$B$2:$B$3001,$A170))</f>
        <v>0</v>
      </c>
      <c r="V170" s="21" t="n">
        <f aca="false">IF(OR($A170="",V$4=""),0,COUNTIFS(Formulas!$A$2:$A$3001,V$4,Formulas!$B$2:$B$3001,$A170))</f>
        <v>0</v>
      </c>
      <c r="W170" s="21" t="n">
        <f aca="false">IF(OR($A170="",W$4=""),0,COUNTIFS(Formulas!$A$2:$A$3001,W$4,Formulas!$B$2:$B$3001,$A170))</f>
        <v>0</v>
      </c>
      <c r="X170" s="21" t="n">
        <f aca="false">IF(OR($A170="",X$4=""),0,COUNTIFS(Formulas!$A$2:$A$3001,X$4,Formulas!$B$2:$B$3001,$A170))</f>
        <v>0</v>
      </c>
      <c r="Y170" s="21" t="n">
        <f aca="false">IF(OR($A170="",Y$4=""),0,COUNTIFS(Formulas!$A$2:$A$3001,Y$4,Formulas!$B$2:$B$3001,$A170))</f>
        <v>0</v>
      </c>
      <c r="Z170" s="21" t="n">
        <f aca="false">IF(OR($A170="",Z$4=""),0,COUNTIFS(Formulas!$A$2:$A$3001,Z$4,Formulas!$B$2:$B$3001,$A170))</f>
        <v>0</v>
      </c>
      <c r="AA170" s="21" t="n">
        <f aca="false">IF(OR($A170="",AA$4=""),0,COUNTIFS(Formulas!$A$2:$A$3001,AA$4,Formulas!$B$2:$B$3001,$A170))</f>
        <v>0</v>
      </c>
      <c r="AB170" s="21" t="n">
        <f aca="false">IF(OR($A170="",AB$4=""),0,COUNTIFS(Formulas!$A$2:$A$3001,AB$4,Formulas!$B$2:$B$3001,$A170))</f>
        <v>0</v>
      </c>
      <c r="AC170" s="21" t="n">
        <f aca="false">IF(OR($A170="",AC$4=""),0,COUNTIFS(Formulas!$A$2:$A$3001,AC$4,Formulas!$B$2:$B$3001,$A170))</f>
        <v>0</v>
      </c>
      <c r="AD170" s="21" t="n">
        <f aca="false">IF(OR($A170="",AD$4=""),0,COUNTIFS(Formulas!$A$2:$A$3001,AD$4,Formulas!$B$2:$B$3001,$A170))</f>
        <v>1</v>
      </c>
      <c r="AE170" s="21" t="n">
        <f aca="false">IF(OR($A170="",AE$4=""),0,COUNTIFS(Formulas!$A$2:$A$3001,AE$4,Formulas!$B$2:$B$3001,$A170))</f>
        <v>0</v>
      </c>
      <c r="AF170" s="21" t="n">
        <f aca="false">IF(OR($A170="",AF$4=""),0,COUNTIFS(Formulas!$A$2:$A$3001,AF$4,Formulas!$B$2:$B$3001,$A170))</f>
        <v>0</v>
      </c>
      <c r="AG170" s="21" t="n">
        <f aca="false">IF(OR($A170="",AG$4=""),0,COUNTIFS(Formulas!$A$2:$A$3001,AG$4,Formulas!$B$2:$B$3001,$A170))</f>
        <v>0</v>
      </c>
      <c r="AH170" s="21" t="n">
        <f aca="false">IF(OR($A170="",AH$4=""),0,COUNTIFS(Formulas!$A$2:$A$3001,AH$4,Formulas!$B$2:$B$3001,$A170))</f>
        <v>0</v>
      </c>
      <c r="AI170" s="21" t="n">
        <f aca="false">IF(OR($A170="",AI$4=""),0,COUNTIFS(Formulas!$A$2:$A$3001,AI$4,Formulas!$B$2:$B$3001,$A170))</f>
        <v>0</v>
      </c>
      <c r="AJ170" s="21" t="n">
        <f aca="false">IF(OR($A170="",AJ$4=""),0,COUNTIFS(Formulas!$A$2:$A$3001,AJ$4,Formulas!$B$2:$B$3001,$A170))</f>
        <v>0</v>
      </c>
      <c r="AK170" s="21" t="n">
        <f aca="false">IF(OR($A170="",AK$4=""),0,COUNTIFS(Formulas!$A$2:$A$3001,AK$4,Formulas!$B$2:$B$3001,$A170))</f>
        <v>0</v>
      </c>
      <c r="AL170" s="21" t="n">
        <f aca="false">IF(OR($A170="",AL$4=""),0,COUNTIFS(Formulas!$A$2:$A$3001,AL$4,Formulas!$B$2:$B$3001,$A170))</f>
        <v>0</v>
      </c>
      <c r="AM170" s="21" t="n">
        <f aca="false">IF(OR($A170="",AM$4=""),0,COUNTIFS(Formulas!$A$2:$A$3001,AM$4,Formulas!$B$2:$B$3001,$A170))</f>
        <v>0</v>
      </c>
      <c r="AN170" s="21" t="n">
        <f aca="false">IF(OR($A170="",AN$4=""),0,COUNTIFS(Formulas!$A$2:$A$3001,AN$4,Formulas!$B$2:$B$3001,$A170))</f>
        <v>0</v>
      </c>
      <c r="AO170" s="21" t="n">
        <f aca="false">IF(OR($A170="",AO$4=""),0,COUNTIFS(Formulas!$A$2:$A$3001,AO$4,Formulas!$B$2:$B$3001,$A170))</f>
        <v>0</v>
      </c>
      <c r="AP170" s="21" t="n">
        <f aca="false">IF(OR($A170="",AP$4=""),0,COUNTIFS(Formulas!$A$2:$A$3001,AP$4,Formulas!$B$2:$B$3001,$A170))</f>
        <v>0</v>
      </c>
      <c r="AQ170" s="21" t="n">
        <f aca="false">IF(OR($A170="",AQ$4=""),0,COUNTIFS(Formulas!$A$2:$A$3001,AQ$4,Formulas!$B$2:$B$3001,$A170))</f>
        <v>0</v>
      </c>
      <c r="AR170" s="21" t="n">
        <f aca="false">IF(OR($A170="",AR$4=""),0,COUNTIFS(Formulas!$A$2:$A$3001,AR$4,Formulas!$B$2:$B$3001,$A170))</f>
        <v>0</v>
      </c>
      <c r="AS170" s="21" t="n">
        <f aca="false">IF(OR($A170="",AS$4=""),0,COUNTIFS(Formulas!$A$2:$A$3001,AS$4,Formulas!$B$2:$B$3001,$A170))</f>
        <v>0</v>
      </c>
      <c r="AT170" s="21" t="n">
        <f aca="false">IF(OR($A170="",AT$4=""),0,COUNTIFS(Formulas!$A$2:$A$3001,AT$4,Formulas!$B$2:$B$3001,$A170))</f>
        <v>0</v>
      </c>
      <c r="AU170" s="21" t="n">
        <f aca="false">IF(OR($A170="",AU$4=""),0,COUNTIFS(Formulas!$A$2:$A$3001,AU$4,Formulas!$B$2:$B$3001,$A170))</f>
        <v>0</v>
      </c>
      <c r="AV170" s="21" t="n">
        <f aca="false">IF(OR($A170="",AV$4=""),0,COUNTIFS(Formulas!$A$2:$A$3001,AV$4,Formulas!$B$2:$B$3001,$A170))</f>
        <v>0</v>
      </c>
      <c r="AW170" s="21" t="n">
        <f aca="false">IF(OR($A170="",AW$4=""),0,COUNTIFS(Formulas!$A$2:$A$3001,AW$4,Formulas!$B$2:$B$3001,$A170))</f>
        <v>0</v>
      </c>
      <c r="AX170" s="21" t="n">
        <f aca="false">IF(OR($A170="",AX$4=""),0,COUNTIFS(Formulas!$A$2:$A$3001,AX$4,Formulas!$B$2:$B$3001,$A170))</f>
        <v>0</v>
      </c>
      <c r="AY170" s="21" t="n">
        <f aca="false">IF(OR($A170="",AY$4=""),0,COUNTIFS(Formulas!$A$2:$A$3001,AY$4,Formulas!$B$2:$B$3001,$A170))</f>
        <v>0</v>
      </c>
      <c r="AZ170" s="21" t="n">
        <f aca="false">IF(OR($A170="",AZ$4=""),0,COUNTIFS(Formulas!$A$2:$A$3001,AZ$4,Formulas!$B$2:$B$3001,$A170))</f>
        <v>0</v>
      </c>
      <c r="BA170" s="21" t="n">
        <f aca="false">IF(OR($A170="",BA$4=""),0,COUNTIFS(Formulas!$A$2:$A$3001,BA$4,Formulas!$B$2:$B$3001,$A170))</f>
        <v>0</v>
      </c>
      <c r="BB170" s="21" t="n">
        <f aca="false">IF(OR($A170="",BB$4=""),0,COUNTIFS(Formulas!$A$2:$A$3001,BB$4,Formulas!$B$2:$B$3001,$A170))</f>
        <v>0</v>
      </c>
      <c r="BC170" s="21" t="n">
        <f aca="false">IF(OR($A170="",BC$4=""),0,COUNTIFS(Formulas!$A$2:$A$3001,BC$4,Formulas!$B$2:$B$3001,$A170))</f>
        <v>0</v>
      </c>
      <c r="BD170" s="21" t="n">
        <f aca="false">IF(OR($A170="",BD$4=""),0,COUNTIFS(Formulas!$A$2:$A$3001,BD$4,Formulas!$B$2:$B$3001,$A170))</f>
        <v>0</v>
      </c>
      <c r="BE170" s="21" t="n">
        <f aca="false">IF(OR($A170="",BE$4=""),0,COUNTIFS(Formulas!$A$2:$A$3001,BE$4,Formulas!$B$2:$B$3001,$A170))</f>
        <v>0</v>
      </c>
      <c r="BF170" s="21" t="n">
        <f aca="false">IF(OR($A170="",BF$4=""),0,COUNTIFS(Formulas!$A$2:$A$3001,BF$4,Formulas!$B$2:$B$3001,$A170))</f>
        <v>0</v>
      </c>
      <c r="BG170" s="21" t="n">
        <f aca="false">IF(OR($A170="",BG$4=""),0,COUNTIFS(Formulas!$A$2:$A$3001,BG$4,Formulas!$B$2:$B$3001,$A170))</f>
        <v>0</v>
      </c>
      <c r="BH170" s="21" t="n">
        <f aca="false">IF(OR($A170="",BH$4=""),0,COUNTIFS(Formulas!$A$2:$A$3001,BH$4,Formulas!$B$2:$B$3001,$A170))</f>
        <v>0</v>
      </c>
      <c r="BI170" s="21" t="n">
        <f aca="false">IF(OR($A170="",BI$4=""),0,COUNTIFS(Formulas!$A$2:$A$3001,BI$4,Formulas!$B$2:$B$3001,$A170))</f>
        <v>0</v>
      </c>
      <c r="BJ170" s="21" t="n">
        <f aca="false">IF(OR($A170="",BJ$4=""),0,COUNTIFS(Formulas!$A$2:$A$3001,BJ$4,Formulas!$B$2:$B$3001,$A170))</f>
        <v>0</v>
      </c>
      <c r="BK170" s="21" t="n">
        <f aca="false">IF(OR($A170="",BK$4=""),0,COUNTIFS(Formulas!$A$2:$A$3001,BK$4,Formulas!$B$2:$B$3001,$A170))</f>
        <v>0</v>
      </c>
      <c r="BL170" s="21" t="n">
        <f aca="false">IF(OR($A170="",BL$4=""),0,COUNTIFS(Formulas!$A$2:$A$3001,BL$4,Formulas!$B$2:$B$3001,$A170))</f>
        <v>0</v>
      </c>
      <c r="BM170" s="21" t="n">
        <f aca="false">IF(OR($A170="",BM$4=""),0,COUNTIFS(Formulas!$A$2:$A$3001,BM$4,Formulas!$B$2:$B$3001,$A170))</f>
        <v>0</v>
      </c>
      <c r="BN170" s="21" t="n">
        <f aca="false">IF(OR($A170="",BN$4=""),0,COUNTIFS(Formulas!$A$2:$A$3001,BN$4,Formulas!$B$2:$B$3001,$A170))</f>
        <v>0</v>
      </c>
      <c r="BO170" s="21" t="n">
        <f aca="false">IF(OR($A170="",BO$4=""),0,COUNTIFS(Formulas!$A$2:$A$3001,BO$4,Formulas!$B$2:$B$3001,$A170))</f>
        <v>0</v>
      </c>
      <c r="BP170" s="21" t="n">
        <f aca="false">IF(OR($A170="",BP$4=""),0,COUNTIFS(Formulas!$A$2:$A$3001,BP$4,Formulas!$B$2:$B$3001,$A170))</f>
        <v>0</v>
      </c>
      <c r="BQ170" s="21" t="n">
        <f aca="false">IF(OR($A170="",BQ$4=""),0,COUNTIFS(Formulas!$A$2:$A$3001,BQ$4,Formulas!$B$2:$B$3001,$A170))</f>
        <v>0</v>
      </c>
      <c r="BR170" s="21" t="n">
        <f aca="false">IF(OR($A170="",BR$4=""),0,COUNTIFS(Formulas!$A$2:$A$3001,BR$4,Formulas!$B$2:$B$3001,$A170))</f>
        <v>0</v>
      </c>
      <c r="BS170" s="21" t="n">
        <f aca="false">IF(OR($A170="",BS$4=""),0,COUNTIFS(Formulas!$A$2:$A$3001,BS$4,Formulas!$B$2:$B$3001,$A170))</f>
        <v>0</v>
      </c>
      <c r="BT170" s="21" t="n">
        <f aca="false">IF(OR($A170="",BT$4=""),0,COUNTIFS(Formulas!$A$2:$A$3001,BT$4,Formulas!$B$2:$B$3001,$A170))</f>
        <v>0</v>
      </c>
      <c r="BU170" s="21" t="n">
        <f aca="false">IF(OR($A170="",BU$4=""),0,COUNTIFS(Formulas!$A$2:$A$3001,BU$4,Formulas!$B$2:$B$3001,$A170))</f>
        <v>0</v>
      </c>
      <c r="BV170" s="21" t="n">
        <f aca="false">IF(OR($A170="",BV$4=""),0,COUNTIFS(Formulas!$A$2:$A$3001,BV$4,Formulas!$B$2:$B$3001,$A170))</f>
        <v>0</v>
      </c>
      <c r="BW170" s="21" t="n">
        <f aca="false">IF(OR($A170="",BW$4=""),0,COUNTIFS(Formulas!$A$2:$A$3001,BW$4,Formulas!$B$2:$B$3001,$A170))</f>
        <v>0</v>
      </c>
      <c r="BX170" s="21" t="n">
        <f aca="false">IF(OR($A170="",BX$4=""),0,COUNTIFS(Formulas!$A$2:$A$3001,BX$4,Formulas!$B$2:$B$3001,$A170))</f>
        <v>0</v>
      </c>
      <c r="BY170" s="21" t="n">
        <f aca="false">IF(OR($A170="",BY$4=""),0,COUNTIFS(Formulas!$A$2:$A$3001,BY$4,Formulas!$B$2:$B$3001,$A170))</f>
        <v>0</v>
      </c>
      <c r="BZ170" s="21" t="n">
        <f aca="false">IF(OR($A170="",BZ$4=""),0,COUNTIFS(Formulas!$A$2:$A$3001,BZ$4,Formulas!$B$2:$B$3001,$A170))</f>
        <v>0</v>
      </c>
      <c r="CA170" s="21" t="n">
        <f aca="false">IF(OR($A170="",CA$4=""),0,COUNTIFS(Formulas!$A$2:$A$3001,CA$4,Formulas!$B$2:$B$3001,$A170))</f>
        <v>0</v>
      </c>
      <c r="CB170" s="21" t="n">
        <f aca="false">IF(OR($A170="",CB$4=""),0,COUNTIFS(Formulas!$A$2:$A$3001,CB$4,Formulas!$B$2:$B$3001,$A170))</f>
        <v>0</v>
      </c>
      <c r="CC170" s="21" t="n">
        <f aca="false">IF(OR($A170="",CC$4=""),0,COUNTIFS(Formulas!$A$2:$A$3001,CC$4,Formulas!$B$2:$B$3001,$A170))</f>
        <v>0</v>
      </c>
      <c r="CD170" s="21" t="n">
        <f aca="false">IF(OR($A170="",CD$4=""),0,COUNTIFS(Formulas!$A$2:$A$3001,CD$4,Formulas!$B$2:$B$3001,$A170))</f>
        <v>0</v>
      </c>
      <c r="CE170" s="21" t="n">
        <f aca="false">IF(OR($A170="",CE$4=""),0,COUNTIFS(Formulas!$A$2:$A$3001,CE$4,Formulas!$B$2:$B$3001,$A170))</f>
        <v>0</v>
      </c>
      <c r="CF170" s="21" t="n">
        <f aca="false">IF(OR($A170="",CF$4=""),0,COUNTIFS(Formulas!$A$2:$A$3001,CF$4,Formulas!$B$2:$B$3001,$A170))</f>
        <v>0</v>
      </c>
      <c r="CG170" s="21" t="n">
        <f aca="false">IF(OR($A170="",CG$4=""),0,COUNTIFS(Formulas!$A$2:$A$3001,CG$4,Formulas!$B$2:$B$3001,$A170))</f>
        <v>0</v>
      </c>
      <c r="CH170" s="21" t="n">
        <f aca="false">IF(OR($A170="",CH$4=""),0,COUNTIFS(Formulas!$A$2:$A$3001,CH$4,Formulas!$B$2:$B$3001,$A170))</f>
        <v>0</v>
      </c>
      <c r="CI170" s="21" t="n">
        <f aca="false">IF(OR($A170="",CI$4=""),0,COUNTIFS(Formulas!$A$2:$A$3001,CI$4,Formulas!$B$2:$B$3001,$A170))</f>
        <v>0</v>
      </c>
      <c r="CJ170" s="21" t="n">
        <f aca="false">IF(OR($A170="",CJ$4=""),0,COUNTIFS(Formulas!$A$2:$A$3001,CJ$4,Formulas!$B$2:$B$3001,$A170))</f>
        <v>0</v>
      </c>
      <c r="CK170" s="21" t="n">
        <f aca="false">IF(OR($A170="",CK$4=""),0,COUNTIFS(Formulas!$A$2:$A$3001,CK$4,Formulas!$B$2:$B$3001,$A170))</f>
        <v>0</v>
      </c>
      <c r="CL170" s="21" t="n">
        <f aca="false">IF(OR($A170="",CL$4=""),0,COUNTIFS(Formulas!$A$2:$A$3001,CL$4,Formulas!$B$2:$B$3001,$A170))</f>
        <v>0</v>
      </c>
      <c r="CM170" s="21" t="n">
        <f aca="false">IF(OR($A170="",CM$4=""),0,COUNTIFS(Formulas!$A$2:$A$3001,CM$4,Formulas!$B$2:$B$3001,$A170))</f>
        <v>0</v>
      </c>
      <c r="CN170" s="21" t="n">
        <f aca="false">IF(OR($A170="",CN$4=""),0,COUNTIFS(Formulas!$A$2:$A$3001,CN$4,Formulas!$B$2:$B$3001,$A170))</f>
        <v>0</v>
      </c>
      <c r="CO170" s="21" t="n">
        <f aca="false">IF(OR($A170="",CO$4=""),0,COUNTIFS(Formulas!$A$2:$A$3001,CO$4,Formulas!$B$2:$B$3001,$A170))</f>
        <v>0</v>
      </c>
      <c r="CP170" s="21" t="n">
        <f aca="false">IF(OR($A170="",CP$4=""),0,COUNTIFS(Formulas!$A$2:$A$3001,CP$4,Formulas!$B$2:$B$3001,$A170))</f>
        <v>0</v>
      </c>
      <c r="CQ170" s="21" t="n">
        <f aca="false">IF(OR($A170="",CQ$4=""),0,COUNTIFS(Formulas!$A$2:$A$3001,CQ$4,Formulas!$B$2:$B$3001,$A170))</f>
        <v>0</v>
      </c>
      <c r="CR170" s="21" t="n">
        <f aca="false">IF(OR($A170="",CR$4=""),0,COUNTIFS(Formulas!$A$2:$A$3001,CR$4,Formulas!$B$2:$B$3001,$A170))</f>
        <v>0</v>
      </c>
      <c r="CS170" s="21" t="n">
        <f aca="false">IF(OR($A170="",CS$4=""),0,COUNTIFS(Formulas!$A$2:$A$3001,CS$4,Formulas!$B$2:$B$3001,$A170))</f>
        <v>0</v>
      </c>
      <c r="CT170" s="21" t="n">
        <f aca="false">IF(OR($A170="",CT$4=""),0,COUNTIFS(Formulas!$A$2:$A$3001,CT$4,Formulas!$B$2:$B$3001,$A170))</f>
        <v>0</v>
      </c>
      <c r="CU170" s="21" t="n">
        <f aca="false">IF(OR($A170="",CU$4=""),0,COUNTIFS(Formulas!$A$2:$A$3001,CU$4,Formulas!$B$2:$B$3001,$A170))</f>
        <v>0</v>
      </c>
      <c r="CV170" s="21" t="n">
        <f aca="false">IF(OR($A170="",CV$4=""),0,COUNTIFS(Formulas!$A$2:$A$3001,CV$4,Formulas!$B$2:$B$3001,$A170))</f>
        <v>0</v>
      </c>
      <c r="CW170" s="21" t="n">
        <f aca="false">IF(OR($A170="",CW$4=""),0,COUNTIFS(Formulas!$A$2:$A$3001,CW$4,Formulas!$B$2:$B$3001,$A170))</f>
        <v>0</v>
      </c>
      <c r="CX170" s="21" t="n">
        <f aca="false">IF(OR($A170="",CX$4=""),0,COUNTIFS(Formulas!$A$2:$A$3001,CX$4,Formulas!$B$2:$B$3001,$A170))</f>
        <v>0</v>
      </c>
      <c r="CY170" s="21" t="n">
        <f aca="false">IF(OR($A170="",CY$4=""),0,COUNTIFS(Formulas!$A$2:$A$3001,CY$4,Formulas!$B$2:$B$3001,$A170))</f>
        <v>0</v>
      </c>
      <c r="CZ170" s="21" t="n">
        <f aca="false">IF(OR($A170="",CZ$4=""),0,COUNTIFS(Formulas!$A$2:$A$3001,CZ$4,Formulas!$B$2:$B$3001,$A170))</f>
        <v>0</v>
      </c>
      <c r="DA170" s="21" t="n">
        <f aca="false">IF(OR($A170="",DA$4=""),0,COUNTIFS(Formulas!$A$2:$A$3001,DA$4,Formulas!$B$2:$B$3001,$A170))</f>
        <v>0</v>
      </c>
      <c r="DB170" s="21" t="n">
        <f aca="false">IF(OR($A170="",DB$4=""),0,COUNTIFS(Formulas!$A$2:$A$3001,DB$4,Formulas!$B$2:$B$3001,$A170))</f>
        <v>0</v>
      </c>
      <c r="DC170" s="21" t="n">
        <f aca="false">IF(OR($A170="",DC$4=""),0,COUNTIFS(Formulas!$A$2:$A$3001,DC$4,Formulas!$B$2:$B$3001,$A170))</f>
        <v>0</v>
      </c>
      <c r="DD170" s="21" t="n">
        <f aca="false">IF(OR($A170="",DD$4=""),0,COUNTIFS(Formulas!$A$2:$A$3001,DD$4,Formulas!$B$2:$B$3001,$A170))</f>
        <v>0</v>
      </c>
      <c r="DE170" s="21" t="n">
        <f aca="false">IF(OR($A170="",DE$4=""),0,COUNTIFS(Formulas!$A$2:$A$3001,DE$4,Formulas!$B$2:$B$3001,$A170))</f>
        <v>0</v>
      </c>
      <c r="DF170" s="21" t="n">
        <f aca="false">IF(OR($A170="",DF$4=""),0,COUNTIFS(Formulas!$A$2:$A$3001,DF$4,Formulas!$B$2:$B$3001,$A170))</f>
        <v>0</v>
      </c>
      <c r="DG170" s="21" t="n">
        <f aca="false">IF(OR($A170="",DG$4=""),0,COUNTIFS(Formulas!$A$2:$A$3001,DG$4,Formulas!$B$2:$B$3001,$A170))</f>
        <v>0</v>
      </c>
      <c r="DH170" s="21" t="n">
        <f aca="false">IF(OR($A170="",DH$4=""),0,COUNTIFS(Formulas!$A$2:$A$3001,DH$4,Formulas!$B$2:$B$3001,$A170))</f>
        <v>0</v>
      </c>
      <c r="DI170" s="21" t="n">
        <f aca="false">IF(OR($A170="",DI$4=""),0,COUNTIFS(Formulas!$A$2:$A$3001,DI$4,Formulas!$B$2:$B$3001,$A170))</f>
        <v>0</v>
      </c>
      <c r="DJ170" s="21" t="n">
        <f aca="false">IF(OR($A170="",DJ$4=""),0,COUNTIFS(Formulas!$A$2:$A$3001,DJ$4,Formulas!$B$2:$B$3001,$A170))</f>
        <v>0</v>
      </c>
      <c r="DK170" s="21" t="n">
        <f aca="false">IF(OR($A170="",DK$4=""),0,COUNTIFS(Formulas!$A$2:$A$3001,DK$4,Formulas!$B$2:$B$3001,$A170))</f>
        <v>0</v>
      </c>
      <c r="DL170" s="21" t="n">
        <f aca="false">IF(OR($A170="",DL$4=""),0,COUNTIFS(Formulas!$A$2:$A$3001,DL$4,Formulas!$B$2:$B$3001,$A170))</f>
        <v>0</v>
      </c>
      <c r="DM170" s="21" t="n">
        <f aca="false">IF(OR($A170="",DM$4=""),0,COUNTIFS(Formulas!$A$2:$A$3001,DM$4,Formulas!$B$2:$B$3001,$A170))</f>
        <v>0</v>
      </c>
      <c r="DN170" s="21" t="n">
        <f aca="false">IF(OR($A170="",DN$4=""),0,COUNTIFS(Formulas!$A$2:$A$3001,DN$4,Formulas!$B$2:$B$3001,$A170))</f>
        <v>0</v>
      </c>
      <c r="DO170" s="21" t="n">
        <f aca="false">IF(OR($A170="",DO$4=""),0,COUNTIFS(Formulas!$A$2:$A$3001,DO$4,Formulas!$B$2:$B$3001,$A170))</f>
        <v>0</v>
      </c>
      <c r="DP170" s="21" t="n">
        <f aca="false">IF(OR($A170="",DP$4=""),0,COUNTIFS(Formulas!$A$2:$A$3001,DP$4,Formulas!$B$2:$B$3001,$A170))</f>
        <v>0</v>
      </c>
      <c r="DQ170" s="21" t="n">
        <f aca="false">IF(OR($A170="",DQ$4=""),0,COUNTIFS(Formulas!$A$2:$A$3001,DQ$4,Formulas!$B$2:$B$3001,$A170))</f>
        <v>0</v>
      </c>
      <c r="DR170" s="21" t="n">
        <f aca="false">IF(OR($A170="",DR$4=""),0,COUNTIFS(Formulas!$A$2:$A$3001,DR$4,Formulas!$B$2:$B$3001,$A170))</f>
        <v>0</v>
      </c>
      <c r="DS170" s="21" t="n">
        <f aca="false">IF(OR($A170="",DS$4=""),0,COUNTIFS(Formulas!$A$2:$A$3001,DS$4,Formulas!$B$2:$B$3001,$A170))</f>
        <v>0</v>
      </c>
      <c r="DT170" s="21" t="n">
        <f aca="false">IF(OR($A170="",DT$4=""),0,COUNTIFS(Formulas!$A$2:$A$3001,DT$4,Formulas!$B$2:$B$3001,$A170))</f>
        <v>0</v>
      </c>
      <c r="DU170" s="21" t="n">
        <f aca="false">IF(OR($A170="",DU$4=""),0,COUNTIFS(Formulas!$A$2:$A$3001,DU$4,Formulas!$B$2:$B$3001,$A170))</f>
        <v>0</v>
      </c>
      <c r="DV170" s="21" t="n">
        <f aca="false">IF(OR($A170="",DV$4=""),0,COUNTIFS(Formulas!$A$2:$A$3001,DV$4,Formulas!$B$2:$B$3001,$A170))</f>
        <v>0</v>
      </c>
      <c r="DW170" s="21" t="n">
        <f aca="false">IF(OR($A170="",DW$4=""),0,COUNTIFS(Formulas!$A$2:$A$3001,DW$4,Formulas!$B$2:$B$3001,$A170))</f>
        <v>0</v>
      </c>
      <c r="DX170" s="21" t="n">
        <f aca="false">IF(OR($A170="",DX$4=""),0,COUNTIFS(Formulas!$A$2:$A$3001,DX$4,Formulas!$B$2:$B$3001,$A170))</f>
        <v>0</v>
      </c>
      <c r="DY170" s="21" t="n">
        <f aca="false">IF(OR($A170="",DY$4=""),0,COUNTIFS(Formulas!$A$2:$A$3001,DY$4,Formulas!$B$2:$B$3001,$A170))</f>
        <v>0</v>
      </c>
      <c r="DZ170" s="21" t="n">
        <f aca="false">IF(OR($A170="",DZ$4=""),0,COUNTIFS(Formulas!$A$2:$A$3001,DZ$4,Formulas!$B$2:$B$3001,$A170))</f>
        <v>0</v>
      </c>
      <c r="EA170" s="21" t="n">
        <f aca="false">IF(OR($A170="",EA$4=""),0,COUNTIFS(Formulas!$A$2:$A$3001,EA$4,Formulas!$B$2:$B$3001,$A170))</f>
        <v>0</v>
      </c>
      <c r="EB170" s="21" t="n">
        <f aca="false">IF(OR($A170="",EB$4=""),0,COUNTIFS(Formulas!$A$2:$A$3001,EB$4,Formulas!$B$2:$B$3001,$A170))</f>
        <v>0</v>
      </c>
      <c r="EC170" s="21" t="n">
        <f aca="false">IF(OR($A170="",EC$4=""),0,COUNTIFS(Formulas!$A$2:$A$3001,EC$4,Formulas!$B$2:$B$3001,$A170))</f>
        <v>0</v>
      </c>
      <c r="ED170" s="21" t="n">
        <f aca="false">IF(OR($A170="",ED$4=""),0,COUNTIFS(Formulas!$A$2:$A$3001,ED$4,Formulas!$B$2:$B$3001,$A170))</f>
        <v>0</v>
      </c>
      <c r="EE170" s="21" t="n">
        <f aca="false">IF(OR($A170="",EE$4=""),0,COUNTIFS(Formulas!$A$2:$A$3001,EE$4,Formulas!$B$2:$B$3001,$A170))</f>
        <v>0</v>
      </c>
      <c r="EF170" s="21" t="n">
        <f aca="false">IF(OR($A170="",EF$4=""),0,COUNTIFS(Formulas!$A$2:$A$3001,EF$4,Formulas!$B$2:$B$3001,$A170))</f>
        <v>0</v>
      </c>
      <c r="EG170" s="21" t="n">
        <f aca="false">IF(OR($A170="",EG$4=""),0,COUNTIFS(Formulas!$A$2:$A$3001,EG$4,Formulas!$B$2:$B$3001,$A170))</f>
        <v>0</v>
      </c>
      <c r="EH170" s="21" t="n">
        <f aca="false">IF(OR($A170="",EH$4=""),0,COUNTIFS(Formulas!$A$2:$A$3001,EH$4,Formulas!$B$2:$B$3001,$A170))</f>
        <v>0</v>
      </c>
      <c r="EI170" s="21" t="n">
        <f aca="false">IF(OR($A170="",EI$4=""),0,COUNTIFS(Formulas!$A$2:$A$3001,EI$4,Formulas!$B$2:$B$3001,$A170))</f>
        <v>0</v>
      </c>
      <c r="EJ170" s="21" t="n">
        <f aca="false">IF(OR($A170="",EJ$4=""),0,COUNTIFS(Formulas!$A$2:$A$3001,EJ$4,Formulas!$B$2:$B$3001,$A170))</f>
        <v>0</v>
      </c>
      <c r="EK170" s="21" t="n">
        <f aca="false">IF(OR($A170="",EK$4=""),0,COUNTIFS(Formulas!$A$2:$A$3001,EK$4,Formulas!$B$2:$B$3001,$A170))</f>
        <v>0</v>
      </c>
      <c r="EL170" s="21" t="n">
        <f aca="false">IF(OR($A170="",EL$4=""),0,COUNTIFS(Formulas!$A$2:$A$3001,EL$4,Formulas!$B$2:$B$3001,$A170))</f>
        <v>0</v>
      </c>
      <c r="EM170" s="21" t="n">
        <f aca="false">IF(OR($A170="",EM$4=""),0,COUNTIFS(Formulas!$A$2:$A$3001,EM$4,Formulas!$B$2:$B$3001,$A170))</f>
        <v>0</v>
      </c>
      <c r="EN170" s="21" t="n">
        <f aca="false">IF(OR($A170="",EN$4=""),0,COUNTIFS(Formulas!$A$2:$A$3001,EN$4,Formulas!$B$2:$B$3001,$A170))</f>
        <v>0</v>
      </c>
      <c r="EO170" s="21" t="n">
        <f aca="false">IF(OR($A170="",EO$4=""),0,COUNTIFS(Formulas!$A$2:$A$3001,EO$4,Formulas!$B$2:$B$3001,$A170))</f>
        <v>0</v>
      </c>
      <c r="EP170" s="21" t="n">
        <f aca="false">IF(OR($A170="",EP$4=""),0,COUNTIFS(Formulas!$A$2:$A$3001,EP$4,Formulas!$B$2:$B$3001,$A170))</f>
        <v>0</v>
      </c>
      <c r="EQ170" s="21" t="n">
        <f aca="false">IF(OR($A170="",EQ$4=""),0,COUNTIFS(Formulas!$A$2:$A$3001,EQ$4,Formulas!$B$2:$B$3001,$A170))</f>
        <v>0</v>
      </c>
      <c r="ER170" s="21" t="n">
        <f aca="false">IF(OR($A170="",ER$4=""),0,COUNTIFS(Formulas!$A$2:$A$3001,ER$4,Formulas!$B$2:$B$3001,$A170))</f>
        <v>0</v>
      </c>
      <c r="ES170" s="21" t="n">
        <f aca="false">IF(OR($A170="",ES$4=""),0,COUNTIFS(Formulas!$A$2:$A$3001,ES$4,Formulas!$B$2:$B$3001,$A170))</f>
        <v>0</v>
      </c>
      <c r="ET170" s="21" t="n">
        <f aca="false">IF(OR($A170="",ET$4=""),0,COUNTIFS(Formulas!$A$2:$A$3001,ET$4,Formulas!$B$2:$B$3001,$A170))</f>
        <v>0</v>
      </c>
      <c r="EU170" s="21" t="n">
        <f aca="false">IF(OR($A170="",EU$4=""),0,COUNTIFS(Formulas!$A$2:$A$3001,EU$4,Formulas!$B$2:$B$3001,$A170))</f>
        <v>0</v>
      </c>
      <c r="EV170" s="21" t="n">
        <f aca="false">IF(OR($A170="",EV$4=""),0,COUNTIFS(Formulas!$A$2:$A$3001,EV$4,Formulas!$B$2:$B$3001,$A170))</f>
        <v>0</v>
      </c>
    </row>
    <row r="171" customFormat="false" ht="15" hidden="false" customHeight="false" outlineLevel="0" collapsed="false">
      <c r="A171" s="13" t="str">
        <f aca="false">IF(INDEX(Materials!$A$2:$A$301,167)="","",INDEX(Materials!$A$2:$A$301,167))</f>
        <v>Sodium Lauryl Sulfate</v>
      </c>
      <c r="B171" s="19" t="n">
        <f aca="false">IF(A171="","",COUNTIF(C171:EV171,"&gt;0"))</f>
        <v>25</v>
      </c>
      <c r="C171" s="21" t="n">
        <f aca="false">IF(OR($A171="",C$4=""),0,COUNTIFS(Formulas!$A$2:$A$3001,C$4,Formulas!$B$2:$B$3001,$A171))</f>
        <v>1</v>
      </c>
      <c r="D171" s="21" t="n">
        <f aca="false">IF(OR($A171="",D$4=""),0,COUNTIFS(Formulas!$A$2:$A$3001,D$4,Formulas!$B$2:$B$3001,$A171))</f>
        <v>1</v>
      </c>
      <c r="E171" s="21" t="n">
        <f aca="false">IF(OR($A171="",E$4=""),0,COUNTIFS(Formulas!$A$2:$A$3001,E$4,Formulas!$B$2:$B$3001,$A171))</f>
        <v>1</v>
      </c>
      <c r="F171" s="21" t="n">
        <f aca="false">IF(OR($A171="",F$4=""),0,COUNTIFS(Formulas!$A$2:$A$3001,F$4,Formulas!$B$2:$B$3001,$A171))</f>
        <v>0</v>
      </c>
      <c r="G171" s="21" t="n">
        <f aca="false">IF(OR($A171="",G$4=""),0,COUNTIFS(Formulas!$A$2:$A$3001,G$4,Formulas!$B$2:$B$3001,$A171))</f>
        <v>0</v>
      </c>
      <c r="H171" s="21" t="n">
        <f aca="false">IF(OR($A171="",H$4=""),0,COUNTIFS(Formulas!$A$2:$A$3001,H$4,Formulas!$B$2:$B$3001,$A171))</f>
        <v>0</v>
      </c>
      <c r="I171" s="21" t="n">
        <f aca="false">IF(OR($A171="",I$4=""),0,COUNTIFS(Formulas!$A$2:$A$3001,I$4,Formulas!$B$2:$B$3001,$A171))</f>
        <v>1</v>
      </c>
      <c r="J171" s="21" t="n">
        <f aca="false">IF(OR($A171="",J$4=""),0,COUNTIFS(Formulas!$A$2:$A$3001,J$4,Formulas!$B$2:$B$3001,$A171))</f>
        <v>1</v>
      </c>
      <c r="K171" s="21" t="n">
        <f aca="false">IF(OR($A171="",K$4=""),0,COUNTIFS(Formulas!$A$2:$A$3001,K$4,Formulas!$B$2:$B$3001,$A171))</f>
        <v>1</v>
      </c>
      <c r="L171" s="21" t="n">
        <f aca="false">IF(OR($A171="",L$4=""),0,COUNTIFS(Formulas!$A$2:$A$3001,L$4,Formulas!$B$2:$B$3001,$A171))</f>
        <v>1</v>
      </c>
      <c r="M171" s="21" t="n">
        <f aca="false">IF(OR($A171="",M$4=""),0,COUNTIFS(Formulas!$A$2:$A$3001,M$4,Formulas!$B$2:$B$3001,$A171))</f>
        <v>1</v>
      </c>
      <c r="N171" s="21" t="n">
        <f aca="false">IF(OR($A171="",N$4=""),0,COUNTIFS(Formulas!$A$2:$A$3001,N$4,Formulas!$B$2:$B$3001,$A171))</f>
        <v>1</v>
      </c>
      <c r="O171" s="21" t="n">
        <f aca="false">IF(OR($A171="",O$4=""),0,COUNTIFS(Formulas!$A$2:$A$3001,O$4,Formulas!$B$2:$B$3001,$A171))</f>
        <v>1</v>
      </c>
      <c r="P171" s="21" t="n">
        <f aca="false">IF(OR($A171="",P$4=""),0,COUNTIFS(Formulas!$A$2:$A$3001,P$4,Formulas!$B$2:$B$3001,$A171))</f>
        <v>1</v>
      </c>
      <c r="Q171" s="21" t="n">
        <f aca="false">IF(OR($A171="",Q$4=""),0,COUNTIFS(Formulas!$A$2:$A$3001,Q$4,Formulas!$B$2:$B$3001,$A171))</f>
        <v>1</v>
      </c>
      <c r="R171" s="21" t="n">
        <f aca="false">IF(OR($A171="",R$4=""),0,COUNTIFS(Formulas!$A$2:$A$3001,R$4,Formulas!$B$2:$B$3001,$A171))</f>
        <v>1</v>
      </c>
      <c r="S171" s="21" t="n">
        <f aca="false">IF(OR($A171="",S$4=""),0,COUNTIFS(Formulas!$A$2:$A$3001,S$4,Formulas!$B$2:$B$3001,$A171))</f>
        <v>1</v>
      </c>
      <c r="T171" s="21" t="n">
        <f aca="false">IF(OR($A171="",T$4=""),0,COUNTIFS(Formulas!$A$2:$A$3001,T$4,Formulas!$B$2:$B$3001,$A171))</f>
        <v>1</v>
      </c>
      <c r="U171" s="21" t="n">
        <f aca="false">IF(OR($A171="",U$4=""),0,COUNTIFS(Formulas!$A$2:$A$3001,U$4,Formulas!$B$2:$B$3001,$A171))</f>
        <v>0</v>
      </c>
      <c r="V171" s="21" t="n">
        <f aca="false">IF(OR($A171="",V$4=""),0,COUNTIFS(Formulas!$A$2:$A$3001,V$4,Formulas!$B$2:$B$3001,$A171))</f>
        <v>0</v>
      </c>
      <c r="W171" s="21" t="n">
        <f aca="false">IF(OR($A171="",W$4=""),0,COUNTIFS(Formulas!$A$2:$A$3001,W$4,Formulas!$B$2:$B$3001,$A171))</f>
        <v>0</v>
      </c>
      <c r="X171" s="21" t="n">
        <f aca="false">IF(OR($A171="",X$4=""),0,COUNTIFS(Formulas!$A$2:$A$3001,X$4,Formulas!$B$2:$B$3001,$A171))</f>
        <v>0</v>
      </c>
      <c r="Y171" s="21" t="n">
        <f aca="false">IF(OR($A171="",Y$4=""),0,COUNTIFS(Formulas!$A$2:$A$3001,Y$4,Formulas!$B$2:$B$3001,$A171))</f>
        <v>0</v>
      </c>
      <c r="Z171" s="21" t="n">
        <f aca="false">IF(OR($A171="",Z$4=""),0,COUNTIFS(Formulas!$A$2:$A$3001,Z$4,Formulas!$B$2:$B$3001,$A171))</f>
        <v>1</v>
      </c>
      <c r="AA171" s="21" t="n">
        <f aca="false">IF(OR($A171="",AA$4=""),0,COUNTIFS(Formulas!$A$2:$A$3001,AA$4,Formulas!$B$2:$B$3001,$A171))</f>
        <v>1</v>
      </c>
      <c r="AB171" s="21" t="n">
        <f aca="false">IF(OR($A171="",AB$4=""),0,COUNTIFS(Formulas!$A$2:$A$3001,AB$4,Formulas!$B$2:$B$3001,$A171))</f>
        <v>0</v>
      </c>
      <c r="AC171" s="21" t="n">
        <f aca="false">IF(OR($A171="",AC$4=""),0,COUNTIFS(Formulas!$A$2:$A$3001,AC$4,Formulas!$B$2:$B$3001,$A171))</f>
        <v>0</v>
      </c>
      <c r="AD171" s="21" t="n">
        <f aca="false">IF(OR($A171="",AD$4=""),0,COUNTIFS(Formulas!$A$2:$A$3001,AD$4,Formulas!$B$2:$B$3001,$A171))</f>
        <v>0</v>
      </c>
      <c r="AE171" s="21" t="n">
        <f aca="false">IF(OR($A171="",AE$4=""),0,COUNTIFS(Formulas!$A$2:$A$3001,AE$4,Formulas!$B$2:$B$3001,$A171))</f>
        <v>1</v>
      </c>
      <c r="AF171" s="21" t="n">
        <f aca="false">IF(OR($A171="",AF$4=""),0,COUNTIFS(Formulas!$A$2:$A$3001,AF$4,Formulas!$B$2:$B$3001,$A171))</f>
        <v>1</v>
      </c>
      <c r="AG171" s="21" t="n">
        <f aca="false">IF(OR($A171="",AG$4=""),0,COUNTIFS(Formulas!$A$2:$A$3001,AG$4,Formulas!$B$2:$B$3001,$A171))</f>
        <v>1</v>
      </c>
      <c r="AH171" s="21" t="n">
        <f aca="false">IF(OR($A171="",AH$4=""),0,COUNTIFS(Formulas!$A$2:$A$3001,AH$4,Formulas!$B$2:$B$3001,$A171))</f>
        <v>0</v>
      </c>
      <c r="AI171" s="21" t="n">
        <f aca="false">IF(OR($A171="",AI$4=""),0,COUNTIFS(Formulas!$A$2:$A$3001,AI$4,Formulas!$B$2:$B$3001,$A171))</f>
        <v>0</v>
      </c>
      <c r="AJ171" s="21" t="n">
        <f aca="false">IF(OR($A171="",AJ$4=""),0,COUNTIFS(Formulas!$A$2:$A$3001,AJ$4,Formulas!$B$2:$B$3001,$A171))</f>
        <v>0</v>
      </c>
      <c r="AK171" s="21" t="n">
        <f aca="false">IF(OR($A171="",AK$4=""),0,COUNTIFS(Formulas!$A$2:$A$3001,AK$4,Formulas!$B$2:$B$3001,$A171))</f>
        <v>0</v>
      </c>
      <c r="AL171" s="21" t="n">
        <f aca="false">IF(OR($A171="",AL$4=""),0,COUNTIFS(Formulas!$A$2:$A$3001,AL$4,Formulas!$B$2:$B$3001,$A171))</f>
        <v>0</v>
      </c>
      <c r="AM171" s="21" t="n">
        <f aca="false">IF(OR($A171="",AM$4=""),0,COUNTIFS(Formulas!$A$2:$A$3001,AM$4,Formulas!$B$2:$B$3001,$A171))</f>
        <v>0</v>
      </c>
      <c r="AN171" s="21" t="n">
        <f aca="false">IF(OR($A171="",AN$4=""),0,COUNTIFS(Formulas!$A$2:$A$3001,AN$4,Formulas!$B$2:$B$3001,$A171))</f>
        <v>0</v>
      </c>
      <c r="AO171" s="21" t="n">
        <f aca="false">IF(OR($A171="",AO$4=""),0,COUNTIFS(Formulas!$A$2:$A$3001,AO$4,Formulas!$B$2:$B$3001,$A171))</f>
        <v>0</v>
      </c>
      <c r="AP171" s="21" t="n">
        <f aca="false">IF(OR($A171="",AP$4=""),0,COUNTIFS(Formulas!$A$2:$A$3001,AP$4,Formulas!$B$2:$B$3001,$A171))</f>
        <v>0</v>
      </c>
      <c r="AQ171" s="21" t="n">
        <f aca="false">IF(OR($A171="",AQ$4=""),0,COUNTIFS(Formulas!$A$2:$A$3001,AQ$4,Formulas!$B$2:$B$3001,$A171))</f>
        <v>0</v>
      </c>
      <c r="AR171" s="21" t="n">
        <f aca="false">IF(OR($A171="",AR$4=""),0,COUNTIFS(Formulas!$A$2:$A$3001,AR$4,Formulas!$B$2:$B$3001,$A171))</f>
        <v>0</v>
      </c>
      <c r="AS171" s="21" t="n">
        <f aca="false">IF(OR($A171="",AS$4=""),0,COUNTIFS(Formulas!$A$2:$A$3001,AS$4,Formulas!$B$2:$B$3001,$A171))</f>
        <v>0</v>
      </c>
      <c r="AT171" s="21" t="n">
        <f aca="false">IF(OR($A171="",AT$4=""),0,COUNTIFS(Formulas!$A$2:$A$3001,AT$4,Formulas!$B$2:$B$3001,$A171))</f>
        <v>0</v>
      </c>
      <c r="AU171" s="21" t="n">
        <f aca="false">IF(OR($A171="",AU$4=""),0,COUNTIFS(Formulas!$A$2:$A$3001,AU$4,Formulas!$B$2:$B$3001,$A171))</f>
        <v>0</v>
      </c>
      <c r="AV171" s="21" t="n">
        <f aca="false">IF(OR($A171="",AV$4=""),0,COUNTIFS(Formulas!$A$2:$A$3001,AV$4,Formulas!$B$2:$B$3001,$A171))</f>
        <v>0</v>
      </c>
      <c r="AW171" s="21" t="n">
        <f aca="false">IF(OR($A171="",AW$4=""),0,COUNTIFS(Formulas!$A$2:$A$3001,AW$4,Formulas!$B$2:$B$3001,$A171))</f>
        <v>0</v>
      </c>
      <c r="AX171" s="21" t="n">
        <f aca="false">IF(OR($A171="",AX$4=""),0,COUNTIFS(Formulas!$A$2:$A$3001,AX$4,Formulas!$B$2:$B$3001,$A171))</f>
        <v>1</v>
      </c>
      <c r="AY171" s="21" t="n">
        <f aca="false">IF(OR($A171="",AY$4=""),0,COUNTIFS(Formulas!$A$2:$A$3001,AY$4,Formulas!$B$2:$B$3001,$A171))</f>
        <v>1</v>
      </c>
      <c r="AZ171" s="21" t="n">
        <f aca="false">IF(OR($A171="",AZ$4=""),0,COUNTIFS(Formulas!$A$2:$A$3001,AZ$4,Formulas!$B$2:$B$3001,$A171))</f>
        <v>0</v>
      </c>
      <c r="BA171" s="21" t="n">
        <f aca="false">IF(OR($A171="",BA$4=""),0,COUNTIFS(Formulas!$A$2:$A$3001,BA$4,Formulas!$B$2:$B$3001,$A171))</f>
        <v>0</v>
      </c>
      <c r="BB171" s="21" t="n">
        <f aca="false">IF(OR($A171="",BB$4=""),0,COUNTIFS(Formulas!$A$2:$A$3001,BB$4,Formulas!$B$2:$B$3001,$A171))</f>
        <v>0</v>
      </c>
      <c r="BC171" s="21" t="n">
        <f aca="false">IF(OR($A171="",BC$4=""),0,COUNTIFS(Formulas!$A$2:$A$3001,BC$4,Formulas!$B$2:$B$3001,$A171))</f>
        <v>0</v>
      </c>
      <c r="BD171" s="21" t="n">
        <f aca="false">IF(OR($A171="",BD$4=""),0,COUNTIFS(Formulas!$A$2:$A$3001,BD$4,Formulas!$B$2:$B$3001,$A171))</f>
        <v>0</v>
      </c>
      <c r="BE171" s="21" t="n">
        <f aca="false">IF(OR($A171="",BE$4=""),0,COUNTIFS(Formulas!$A$2:$A$3001,BE$4,Formulas!$B$2:$B$3001,$A171))</f>
        <v>0</v>
      </c>
      <c r="BF171" s="21" t="n">
        <f aca="false">IF(OR($A171="",BF$4=""),0,COUNTIFS(Formulas!$A$2:$A$3001,BF$4,Formulas!$B$2:$B$3001,$A171))</f>
        <v>0</v>
      </c>
      <c r="BG171" s="21" t="n">
        <f aca="false">IF(OR($A171="",BG$4=""),0,COUNTIFS(Formulas!$A$2:$A$3001,BG$4,Formulas!$B$2:$B$3001,$A171))</f>
        <v>0</v>
      </c>
      <c r="BH171" s="21" t="n">
        <f aca="false">IF(OR($A171="",BH$4=""),0,COUNTIFS(Formulas!$A$2:$A$3001,BH$4,Formulas!$B$2:$B$3001,$A171))</f>
        <v>0</v>
      </c>
      <c r="BI171" s="21" t="n">
        <f aca="false">IF(OR($A171="",BI$4=""),0,COUNTIFS(Formulas!$A$2:$A$3001,BI$4,Formulas!$B$2:$B$3001,$A171))</f>
        <v>0</v>
      </c>
      <c r="BJ171" s="21" t="n">
        <f aca="false">IF(OR($A171="",BJ$4=""),0,COUNTIFS(Formulas!$A$2:$A$3001,BJ$4,Formulas!$B$2:$B$3001,$A171))</f>
        <v>0</v>
      </c>
      <c r="BK171" s="21" t="n">
        <f aca="false">IF(OR($A171="",BK$4=""),0,COUNTIFS(Formulas!$A$2:$A$3001,BK$4,Formulas!$B$2:$B$3001,$A171))</f>
        <v>0</v>
      </c>
      <c r="BL171" s="21" t="n">
        <f aca="false">IF(OR($A171="",BL$4=""),0,COUNTIFS(Formulas!$A$2:$A$3001,BL$4,Formulas!$B$2:$B$3001,$A171))</f>
        <v>0</v>
      </c>
      <c r="BM171" s="21" t="n">
        <f aca="false">IF(OR($A171="",BM$4=""),0,COUNTIFS(Formulas!$A$2:$A$3001,BM$4,Formulas!$B$2:$B$3001,$A171))</f>
        <v>0</v>
      </c>
      <c r="BN171" s="21" t="n">
        <f aca="false">IF(OR($A171="",BN$4=""),0,COUNTIFS(Formulas!$A$2:$A$3001,BN$4,Formulas!$B$2:$B$3001,$A171))</f>
        <v>0</v>
      </c>
      <c r="BO171" s="21" t="n">
        <f aca="false">IF(OR($A171="",BO$4=""),0,COUNTIFS(Formulas!$A$2:$A$3001,BO$4,Formulas!$B$2:$B$3001,$A171))</f>
        <v>0</v>
      </c>
      <c r="BP171" s="21" t="n">
        <f aca="false">IF(OR($A171="",BP$4=""),0,COUNTIFS(Formulas!$A$2:$A$3001,BP$4,Formulas!$B$2:$B$3001,$A171))</f>
        <v>0</v>
      </c>
      <c r="BQ171" s="21" t="n">
        <f aca="false">IF(OR($A171="",BQ$4=""),0,COUNTIFS(Formulas!$A$2:$A$3001,BQ$4,Formulas!$B$2:$B$3001,$A171))</f>
        <v>0</v>
      </c>
      <c r="BR171" s="21" t="n">
        <f aca="false">IF(OR($A171="",BR$4=""),0,COUNTIFS(Formulas!$A$2:$A$3001,BR$4,Formulas!$B$2:$B$3001,$A171))</f>
        <v>0</v>
      </c>
      <c r="BS171" s="21" t="n">
        <f aca="false">IF(OR($A171="",BS$4=""),0,COUNTIFS(Formulas!$A$2:$A$3001,BS$4,Formulas!$B$2:$B$3001,$A171))</f>
        <v>0</v>
      </c>
      <c r="BT171" s="21" t="n">
        <f aca="false">IF(OR($A171="",BT$4=""),0,COUNTIFS(Formulas!$A$2:$A$3001,BT$4,Formulas!$B$2:$B$3001,$A171))</f>
        <v>0</v>
      </c>
      <c r="BU171" s="21" t="n">
        <f aca="false">IF(OR($A171="",BU$4=""),0,COUNTIFS(Formulas!$A$2:$A$3001,BU$4,Formulas!$B$2:$B$3001,$A171))</f>
        <v>0</v>
      </c>
      <c r="BV171" s="21" t="n">
        <f aca="false">IF(OR($A171="",BV$4=""),0,COUNTIFS(Formulas!$A$2:$A$3001,BV$4,Formulas!$B$2:$B$3001,$A171))</f>
        <v>0</v>
      </c>
      <c r="BW171" s="21" t="n">
        <f aca="false">IF(OR($A171="",BW$4=""),0,COUNTIFS(Formulas!$A$2:$A$3001,BW$4,Formulas!$B$2:$B$3001,$A171))</f>
        <v>0</v>
      </c>
      <c r="BX171" s="21" t="n">
        <f aca="false">IF(OR($A171="",BX$4=""),0,COUNTIFS(Formulas!$A$2:$A$3001,BX$4,Formulas!$B$2:$B$3001,$A171))</f>
        <v>0</v>
      </c>
      <c r="BY171" s="21" t="n">
        <f aca="false">IF(OR($A171="",BY$4=""),0,COUNTIFS(Formulas!$A$2:$A$3001,BY$4,Formulas!$B$2:$B$3001,$A171))</f>
        <v>0</v>
      </c>
      <c r="BZ171" s="21" t="n">
        <f aca="false">IF(OR($A171="",BZ$4=""),0,COUNTIFS(Formulas!$A$2:$A$3001,BZ$4,Formulas!$B$2:$B$3001,$A171))</f>
        <v>0</v>
      </c>
      <c r="CA171" s="21" t="n">
        <f aca="false">IF(OR($A171="",CA$4=""),0,COUNTIFS(Formulas!$A$2:$A$3001,CA$4,Formulas!$B$2:$B$3001,$A171))</f>
        <v>0</v>
      </c>
      <c r="CB171" s="21" t="n">
        <f aca="false">IF(OR($A171="",CB$4=""),0,COUNTIFS(Formulas!$A$2:$A$3001,CB$4,Formulas!$B$2:$B$3001,$A171))</f>
        <v>0</v>
      </c>
      <c r="CC171" s="21" t="n">
        <f aca="false">IF(OR($A171="",CC$4=""),0,COUNTIFS(Formulas!$A$2:$A$3001,CC$4,Formulas!$B$2:$B$3001,$A171))</f>
        <v>0</v>
      </c>
      <c r="CD171" s="21" t="n">
        <f aca="false">IF(OR($A171="",CD$4=""),0,COUNTIFS(Formulas!$A$2:$A$3001,CD$4,Formulas!$B$2:$B$3001,$A171))</f>
        <v>0</v>
      </c>
      <c r="CE171" s="21" t="n">
        <f aca="false">IF(OR($A171="",CE$4=""),0,COUNTIFS(Formulas!$A$2:$A$3001,CE$4,Formulas!$B$2:$B$3001,$A171))</f>
        <v>0</v>
      </c>
      <c r="CF171" s="21" t="n">
        <f aca="false">IF(OR($A171="",CF$4=""),0,COUNTIFS(Formulas!$A$2:$A$3001,CF$4,Formulas!$B$2:$B$3001,$A171))</f>
        <v>0</v>
      </c>
      <c r="CG171" s="21" t="n">
        <f aca="false">IF(OR($A171="",CG$4=""),0,COUNTIFS(Formulas!$A$2:$A$3001,CG$4,Formulas!$B$2:$B$3001,$A171))</f>
        <v>0</v>
      </c>
      <c r="CH171" s="21" t="n">
        <f aca="false">IF(OR($A171="",CH$4=""),0,COUNTIFS(Formulas!$A$2:$A$3001,CH$4,Formulas!$B$2:$B$3001,$A171))</f>
        <v>0</v>
      </c>
      <c r="CI171" s="21" t="n">
        <f aca="false">IF(OR($A171="",CI$4=""),0,COUNTIFS(Formulas!$A$2:$A$3001,CI$4,Formulas!$B$2:$B$3001,$A171))</f>
        <v>0</v>
      </c>
      <c r="CJ171" s="21" t="n">
        <f aca="false">IF(OR($A171="",CJ$4=""),0,COUNTIFS(Formulas!$A$2:$A$3001,CJ$4,Formulas!$B$2:$B$3001,$A171))</f>
        <v>0</v>
      </c>
      <c r="CK171" s="21" t="n">
        <f aca="false">IF(OR($A171="",CK$4=""),0,COUNTIFS(Formulas!$A$2:$A$3001,CK$4,Formulas!$B$2:$B$3001,$A171))</f>
        <v>0</v>
      </c>
      <c r="CL171" s="21" t="n">
        <f aca="false">IF(OR($A171="",CL$4=""),0,COUNTIFS(Formulas!$A$2:$A$3001,CL$4,Formulas!$B$2:$B$3001,$A171))</f>
        <v>0</v>
      </c>
      <c r="CM171" s="21" t="n">
        <f aca="false">IF(OR($A171="",CM$4=""),0,COUNTIFS(Formulas!$A$2:$A$3001,CM$4,Formulas!$B$2:$B$3001,$A171))</f>
        <v>0</v>
      </c>
      <c r="CN171" s="21" t="n">
        <f aca="false">IF(OR($A171="",CN$4=""),0,COUNTIFS(Formulas!$A$2:$A$3001,CN$4,Formulas!$B$2:$B$3001,$A171))</f>
        <v>2</v>
      </c>
      <c r="CO171" s="21" t="n">
        <f aca="false">IF(OR($A171="",CO$4=""),0,COUNTIFS(Formulas!$A$2:$A$3001,CO$4,Formulas!$B$2:$B$3001,$A171))</f>
        <v>2</v>
      </c>
      <c r="CP171" s="21" t="n">
        <f aca="false">IF(OR($A171="",CP$4=""),0,COUNTIFS(Formulas!$A$2:$A$3001,CP$4,Formulas!$B$2:$B$3001,$A171))</f>
        <v>0</v>
      </c>
      <c r="CQ171" s="21" t="n">
        <f aca="false">IF(OR($A171="",CQ$4=""),0,COUNTIFS(Formulas!$A$2:$A$3001,CQ$4,Formulas!$B$2:$B$3001,$A171))</f>
        <v>0</v>
      </c>
      <c r="CR171" s="21" t="n">
        <f aca="false">IF(OR($A171="",CR$4=""),0,COUNTIFS(Formulas!$A$2:$A$3001,CR$4,Formulas!$B$2:$B$3001,$A171))</f>
        <v>1</v>
      </c>
      <c r="CS171" s="21" t="n">
        <f aca="false">IF(OR($A171="",CS$4=""),0,COUNTIFS(Formulas!$A$2:$A$3001,CS$4,Formulas!$B$2:$B$3001,$A171))</f>
        <v>0</v>
      </c>
      <c r="CT171" s="21" t="n">
        <f aca="false">IF(OR($A171="",CT$4=""),0,COUNTIFS(Formulas!$A$2:$A$3001,CT$4,Formulas!$B$2:$B$3001,$A171))</f>
        <v>0</v>
      </c>
      <c r="CU171" s="21" t="n">
        <f aca="false">IF(OR($A171="",CU$4=""),0,COUNTIFS(Formulas!$A$2:$A$3001,CU$4,Formulas!$B$2:$B$3001,$A171))</f>
        <v>0</v>
      </c>
      <c r="CV171" s="21" t="n">
        <f aca="false">IF(OR($A171="",CV$4=""),0,COUNTIFS(Formulas!$A$2:$A$3001,CV$4,Formulas!$B$2:$B$3001,$A171))</f>
        <v>0</v>
      </c>
      <c r="CW171" s="21" t="n">
        <f aca="false">IF(OR($A171="",CW$4=""),0,COUNTIFS(Formulas!$A$2:$A$3001,CW$4,Formulas!$B$2:$B$3001,$A171))</f>
        <v>0</v>
      </c>
      <c r="CX171" s="21" t="n">
        <f aca="false">IF(OR($A171="",CX$4=""),0,COUNTIFS(Formulas!$A$2:$A$3001,CX$4,Formulas!$B$2:$B$3001,$A171))</f>
        <v>0</v>
      </c>
      <c r="CY171" s="21" t="n">
        <f aca="false">IF(OR($A171="",CY$4=""),0,COUNTIFS(Formulas!$A$2:$A$3001,CY$4,Formulas!$B$2:$B$3001,$A171))</f>
        <v>0</v>
      </c>
      <c r="CZ171" s="21" t="n">
        <f aca="false">IF(OR($A171="",CZ$4=""),0,COUNTIFS(Formulas!$A$2:$A$3001,CZ$4,Formulas!$B$2:$B$3001,$A171))</f>
        <v>0</v>
      </c>
      <c r="DA171" s="21" t="n">
        <f aca="false">IF(OR($A171="",DA$4=""),0,COUNTIFS(Formulas!$A$2:$A$3001,DA$4,Formulas!$B$2:$B$3001,$A171))</f>
        <v>0</v>
      </c>
      <c r="DB171" s="21" t="n">
        <f aca="false">IF(OR($A171="",DB$4=""),0,COUNTIFS(Formulas!$A$2:$A$3001,DB$4,Formulas!$B$2:$B$3001,$A171))</f>
        <v>0</v>
      </c>
      <c r="DC171" s="21" t="n">
        <f aca="false">IF(OR($A171="",DC$4=""),0,COUNTIFS(Formulas!$A$2:$A$3001,DC$4,Formulas!$B$2:$B$3001,$A171))</f>
        <v>0</v>
      </c>
      <c r="DD171" s="21" t="n">
        <f aca="false">IF(OR($A171="",DD$4=""),0,COUNTIFS(Formulas!$A$2:$A$3001,DD$4,Formulas!$B$2:$B$3001,$A171))</f>
        <v>0</v>
      </c>
      <c r="DE171" s="21" t="n">
        <f aca="false">IF(OR($A171="",DE$4=""),0,COUNTIFS(Formulas!$A$2:$A$3001,DE$4,Formulas!$B$2:$B$3001,$A171))</f>
        <v>0</v>
      </c>
      <c r="DF171" s="21" t="n">
        <f aca="false">IF(OR($A171="",DF$4=""),0,COUNTIFS(Formulas!$A$2:$A$3001,DF$4,Formulas!$B$2:$B$3001,$A171))</f>
        <v>0</v>
      </c>
      <c r="DG171" s="21" t="n">
        <f aca="false">IF(OR($A171="",DG$4=""),0,COUNTIFS(Formulas!$A$2:$A$3001,DG$4,Formulas!$B$2:$B$3001,$A171))</f>
        <v>0</v>
      </c>
      <c r="DH171" s="21" t="n">
        <f aca="false">IF(OR($A171="",DH$4=""),0,COUNTIFS(Formulas!$A$2:$A$3001,DH$4,Formulas!$B$2:$B$3001,$A171))</f>
        <v>0</v>
      </c>
      <c r="DI171" s="21" t="n">
        <f aca="false">IF(OR($A171="",DI$4=""),0,COUNTIFS(Formulas!$A$2:$A$3001,DI$4,Formulas!$B$2:$B$3001,$A171))</f>
        <v>0</v>
      </c>
      <c r="DJ171" s="21" t="n">
        <f aca="false">IF(OR($A171="",DJ$4=""),0,COUNTIFS(Formulas!$A$2:$A$3001,DJ$4,Formulas!$B$2:$B$3001,$A171))</f>
        <v>0</v>
      </c>
      <c r="DK171" s="21" t="n">
        <f aca="false">IF(OR($A171="",DK$4=""),0,COUNTIFS(Formulas!$A$2:$A$3001,DK$4,Formulas!$B$2:$B$3001,$A171))</f>
        <v>0</v>
      </c>
      <c r="DL171" s="21" t="n">
        <f aca="false">IF(OR($A171="",DL$4=""),0,COUNTIFS(Formulas!$A$2:$A$3001,DL$4,Formulas!$B$2:$B$3001,$A171))</f>
        <v>0</v>
      </c>
      <c r="DM171" s="21" t="n">
        <f aca="false">IF(OR($A171="",DM$4=""),0,COUNTIFS(Formulas!$A$2:$A$3001,DM$4,Formulas!$B$2:$B$3001,$A171))</f>
        <v>0</v>
      </c>
      <c r="DN171" s="21" t="n">
        <f aca="false">IF(OR($A171="",DN$4=""),0,COUNTIFS(Formulas!$A$2:$A$3001,DN$4,Formulas!$B$2:$B$3001,$A171))</f>
        <v>0</v>
      </c>
      <c r="DO171" s="21" t="n">
        <f aca="false">IF(OR($A171="",DO$4=""),0,COUNTIFS(Formulas!$A$2:$A$3001,DO$4,Formulas!$B$2:$B$3001,$A171))</f>
        <v>0</v>
      </c>
      <c r="DP171" s="21" t="n">
        <f aca="false">IF(OR($A171="",DP$4=""),0,COUNTIFS(Formulas!$A$2:$A$3001,DP$4,Formulas!$B$2:$B$3001,$A171))</f>
        <v>0</v>
      </c>
      <c r="DQ171" s="21" t="n">
        <f aca="false">IF(OR($A171="",DQ$4=""),0,COUNTIFS(Formulas!$A$2:$A$3001,DQ$4,Formulas!$B$2:$B$3001,$A171))</f>
        <v>0</v>
      </c>
      <c r="DR171" s="21" t="n">
        <f aca="false">IF(OR($A171="",DR$4=""),0,COUNTIFS(Formulas!$A$2:$A$3001,DR$4,Formulas!$B$2:$B$3001,$A171))</f>
        <v>0</v>
      </c>
      <c r="DS171" s="21" t="n">
        <f aca="false">IF(OR($A171="",DS$4=""),0,COUNTIFS(Formulas!$A$2:$A$3001,DS$4,Formulas!$B$2:$B$3001,$A171))</f>
        <v>0</v>
      </c>
      <c r="DT171" s="21" t="n">
        <f aca="false">IF(OR($A171="",DT$4=""),0,COUNTIFS(Formulas!$A$2:$A$3001,DT$4,Formulas!$B$2:$B$3001,$A171))</f>
        <v>0</v>
      </c>
      <c r="DU171" s="21" t="n">
        <f aca="false">IF(OR($A171="",DU$4=""),0,COUNTIFS(Formulas!$A$2:$A$3001,DU$4,Formulas!$B$2:$B$3001,$A171))</f>
        <v>0</v>
      </c>
      <c r="DV171" s="21" t="n">
        <f aca="false">IF(OR($A171="",DV$4=""),0,COUNTIFS(Formulas!$A$2:$A$3001,DV$4,Formulas!$B$2:$B$3001,$A171))</f>
        <v>0</v>
      </c>
      <c r="DW171" s="21" t="n">
        <f aca="false">IF(OR($A171="",DW$4=""),0,COUNTIFS(Formulas!$A$2:$A$3001,DW$4,Formulas!$B$2:$B$3001,$A171))</f>
        <v>0</v>
      </c>
      <c r="DX171" s="21" t="n">
        <f aca="false">IF(OR($A171="",DX$4=""),0,COUNTIFS(Formulas!$A$2:$A$3001,DX$4,Formulas!$B$2:$B$3001,$A171))</f>
        <v>0</v>
      </c>
      <c r="DY171" s="21" t="n">
        <f aca="false">IF(OR($A171="",DY$4=""),0,COUNTIFS(Formulas!$A$2:$A$3001,DY$4,Formulas!$B$2:$B$3001,$A171))</f>
        <v>0</v>
      </c>
      <c r="DZ171" s="21" t="n">
        <f aca="false">IF(OR($A171="",DZ$4=""),0,COUNTIFS(Formulas!$A$2:$A$3001,DZ$4,Formulas!$B$2:$B$3001,$A171))</f>
        <v>0</v>
      </c>
      <c r="EA171" s="21" t="n">
        <f aca="false">IF(OR($A171="",EA$4=""),0,COUNTIFS(Formulas!$A$2:$A$3001,EA$4,Formulas!$B$2:$B$3001,$A171))</f>
        <v>0</v>
      </c>
      <c r="EB171" s="21" t="n">
        <f aca="false">IF(OR($A171="",EB$4=""),0,COUNTIFS(Formulas!$A$2:$A$3001,EB$4,Formulas!$B$2:$B$3001,$A171))</f>
        <v>0</v>
      </c>
      <c r="EC171" s="21" t="n">
        <f aca="false">IF(OR($A171="",EC$4=""),0,COUNTIFS(Formulas!$A$2:$A$3001,EC$4,Formulas!$B$2:$B$3001,$A171))</f>
        <v>0</v>
      </c>
      <c r="ED171" s="21" t="n">
        <f aca="false">IF(OR($A171="",ED$4=""),0,COUNTIFS(Formulas!$A$2:$A$3001,ED$4,Formulas!$B$2:$B$3001,$A171))</f>
        <v>0</v>
      </c>
      <c r="EE171" s="21" t="n">
        <f aca="false">IF(OR($A171="",EE$4=""),0,COUNTIFS(Formulas!$A$2:$A$3001,EE$4,Formulas!$B$2:$B$3001,$A171))</f>
        <v>0</v>
      </c>
      <c r="EF171" s="21" t="n">
        <f aca="false">IF(OR($A171="",EF$4=""),0,COUNTIFS(Formulas!$A$2:$A$3001,EF$4,Formulas!$B$2:$B$3001,$A171))</f>
        <v>0</v>
      </c>
      <c r="EG171" s="21" t="n">
        <f aca="false">IF(OR($A171="",EG$4=""),0,COUNTIFS(Formulas!$A$2:$A$3001,EG$4,Formulas!$B$2:$B$3001,$A171))</f>
        <v>0</v>
      </c>
      <c r="EH171" s="21" t="n">
        <f aca="false">IF(OR($A171="",EH$4=""),0,COUNTIFS(Formulas!$A$2:$A$3001,EH$4,Formulas!$B$2:$B$3001,$A171))</f>
        <v>0</v>
      </c>
      <c r="EI171" s="21" t="n">
        <f aca="false">IF(OR($A171="",EI$4=""),0,COUNTIFS(Formulas!$A$2:$A$3001,EI$4,Formulas!$B$2:$B$3001,$A171))</f>
        <v>0</v>
      </c>
      <c r="EJ171" s="21" t="n">
        <f aca="false">IF(OR($A171="",EJ$4=""),0,COUNTIFS(Formulas!$A$2:$A$3001,EJ$4,Formulas!$B$2:$B$3001,$A171))</f>
        <v>0</v>
      </c>
      <c r="EK171" s="21" t="n">
        <f aca="false">IF(OR($A171="",EK$4=""),0,COUNTIFS(Formulas!$A$2:$A$3001,EK$4,Formulas!$B$2:$B$3001,$A171))</f>
        <v>0</v>
      </c>
      <c r="EL171" s="21" t="n">
        <f aca="false">IF(OR($A171="",EL$4=""),0,COUNTIFS(Formulas!$A$2:$A$3001,EL$4,Formulas!$B$2:$B$3001,$A171))</f>
        <v>0</v>
      </c>
      <c r="EM171" s="21" t="n">
        <f aca="false">IF(OR($A171="",EM$4=""),0,COUNTIFS(Formulas!$A$2:$A$3001,EM$4,Formulas!$B$2:$B$3001,$A171))</f>
        <v>0</v>
      </c>
      <c r="EN171" s="21" t="n">
        <f aca="false">IF(OR($A171="",EN$4=""),0,COUNTIFS(Formulas!$A$2:$A$3001,EN$4,Formulas!$B$2:$B$3001,$A171))</f>
        <v>0</v>
      </c>
      <c r="EO171" s="21" t="n">
        <f aca="false">IF(OR($A171="",EO$4=""),0,COUNTIFS(Formulas!$A$2:$A$3001,EO$4,Formulas!$B$2:$B$3001,$A171))</f>
        <v>0</v>
      </c>
      <c r="EP171" s="21" t="n">
        <f aca="false">IF(OR($A171="",EP$4=""),0,COUNTIFS(Formulas!$A$2:$A$3001,EP$4,Formulas!$B$2:$B$3001,$A171))</f>
        <v>0</v>
      </c>
      <c r="EQ171" s="21" t="n">
        <f aca="false">IF(OR($A171="",EQ$4=""),0,COUNTIFS(Formulas!$A$2:$A$3001,EQ$4,Formulas!$B$2:$B$3001,$A171))</f>
        <v>0</v>
      </c>
      <c r="ER171" s="21" t="n">
        <f aca="false">IF(OR($A171="",ER$4=""),0,COUNTIFS(Formulas!$A$2:$A$3001,ER$4,Formulas!$B$2:$B$3001,$A171))</f>
        <v>0</v>
      </c>
      <c r="ES171" s="21" t="n">
        <f aca="false">IF(OR($A171="",ES$4=""),0,COUNTIFS(Formulas!$A$2:$A$3001,ES$4,Formulas!$B$2:$B$3001,$A171))</f>
        <v>0</v>
      </c>
      <c r="ET171" s="21" t="n">
        <f aca="false">IF(OR($A171="",ET$4=""),0,COUNTIFS(Formulas!$A$2:$A$3001,ET$4,Formulas!$B$2:$B$3001,$A171))</f>
        <v>0</v>
      </c>
      <c r="EU171" s="21" t="n">
        <f aca="false">IF(OR($A171="",EU$4=""),0,COUNTIFS(Formulas!$A$2:$A$3001,EU$4,Formulas!$B$2:$B$3001,$A171))</f>
        <v>0</v>
      </c>
      <c r="EV171" s="21" t="n">
        <f aca="false">IF(OR($A171="",EV$4=""),0,COUNTIFS(Formulas!$A$2:$A$3001,EV$4,Formulas!$B$2:$B$3001,$A171))</f>
        <v>0</v>
      </c>
    </row>
    <row r="172" customFormat="false" ht="15" hidden="false" customHeight="false" outlineLevel="0" collapsed="false">
      <c r="A172" s="13" t="str">
        <f aca="false">IF(INDEX(Materials!$A$2:$A$301,168)="","",INDEX(Materials!$A$2:$A$301,168))</f>
        <v>Microcrystalline Cellulose RC591</v>
      </c>
      <c r="B172" s="19" t="n">
        <f aca="false">IF(A172="","",COUNTIF(C172:EV172,"&gt;0"))</f>
        <v>1</v>
      </c>
      <c r="C172" s="21" t="n">
        <f aca="false">IF(OR($A172="",C$4=""),0,COUNTIFS(Formulas!$A$2:$A$3001,C$4,Formulas!$B$2:$B$3001,$A172))</f>
        <v>0</v>
      </c>
      <c r="D172" s="21" t="n">
        <f aca="false">IF(OR($A172="",D$4=""),0,COUNTIFS(Formulas!$A$2:$A$3001,D$4,Formulas!$B$2:$B$3001,$A172))</f>
        <v>0</v>
      </c>
      <c r="E172" s="21" t="n">
        <f aca="false">IF(OR($A172="",E$4=""),0,COUNTIFS(Formulas!$A$2:$A$3001,E$4,Formulas!$B$2:$B$3001,$A172))</f>
        <v>0</v>
      </c>
      <c r="F172" s="21" t="n">
        <f aca="false">IF(OR($A172="",F$4=""),0,COUNTIFS(Formulas!$A$2:$A$3001,F$4,Formulas!$B$2:$B$3001,$A172))</f>
        <v>0</v>
      </c>
      <c r="G172" s="21" t="n">
        <f aca="false">IF(OR($A172="",G$4=""),0,COUNTIFS(Formulas!$A$2:$A$3001,G$4,Formulas!$B$2:$B$3001,$A172))</f>
        <v>0</v>
      </c>
      <c r="H172" s="21" t="n">
        <f aca="false">IF(OR($A172="",H$4=""),0,COUNTIFS(Formulas!$A$2:$A$3001,H$4,Formulas!$B$2:$B$3001,$A172))</f>
        <v>0</v>
      </c>
      <c r="I172" s="21" t="n">
        <f aca="false">IF(OR($A172="",I$4=""),0,COUNTIFS(Formulas!$A$2:$A$3001,I$4,Formulas!$B$2:$B$3001,$A172))</f>
        <v>0</v>
      </c>
      <c r="J172" s="21" t="n">
        <f aca="false">IF(OR($A172="",J$4=""),0,COUNTIFS(Formulas!$A$2:$A$3001,J$4,Formulas!$B$2:$B$3001,$A172))</f>
        <v>0</v>
      </c>
      <c r="K172" s="21" t="n">
        <f aca="false">IF(OR($A172="",K$4=""),0,COUNTIFS(Formulas!$A$2:$A$3001,K$4,Formulas!$B$2:$B$3001,$A172))</f>
        <v>0</v>
      </c>
      <c r="L172" s="21" t="n">
        <f aca="false">IF(OR($A172="",L$4=""),0,COUNTIFS(Formulas!$A$2:$A$3001,L$4,Formulas!$B$2:$B$3001,$A172))</f>
        <v>0</v>
      </c>
      <c r="M172" s="21" t="n">
        <f aca="false">IF(OR($A172="",M$4=""),0,COUNTIFS(Formulas!$A$2:$A$3001,M$4,Formulas!$B$2:$B$3001,$A172))</f>
        <v>0</v>
      </c>
      <c r="N172" s="21" t="n">
        <f aca="false">IF(OR($A172="",N$4=""),0,COUNTIFS(Formulas!$A$2:$A$3001,N$4,Formulas!$B$2:$B$3001,$A172))</f>
        <v>0</v>
      </c>
      <c r="O172" s="21" t="n">
        <f aca="false">IF(OR($A172="",O$4=""),0,COUNTIFS(Formulas!$A$2:$A$3001,O$4,Formulas!$B$2:$B$3001,$A172))</f>
        <v>0</v>
      </c>
      <c r="P172" s="21" t="n">
        <f aca="false">IF(OR($A172="",P$4=""),0,COUNTIFS(Formulas!$A$2:$A$3001,P$4,Formulas!$B$2:$B$3001,$A172))</f>
        <v>0</v>
      </c>
      <c r="Q172" s="21" t="n">
        <f aca="false">IF(OR($A172="",Q$4=""),0,COUNTIFS(Formulas!$A$2:$A$3001,Q$4,Formulas!$B$2:$B$3001,$A172))</f>
        <v>0</v>
      </c>
      <c r="R172" s="21" t="n">
        <f aca="false">IF(OR($A172="",R$4=""),0,COUNTIFS(Formulas!$A$2:$A$3001,R$4,Formulas!$B$2:$B$3001,$A172))</f>
        <v>0</v>
      </c>
      <c r="S172" s="21" t="n">
        <f aca="false">IF(OR($A172="",S$4=""),0,COUNTIFS(Formulas!$A$2:$A$3001,S$4,Formulas!$B$2:$B$3001,$A172))</f>
        <v>0</v>
      </c>
      <c r="T172" s="21" t="n">
        <f aca="false">IF(OR($A172="",T$4=""),0,COUNTIFS(Formulas!$A$2:$A$3001,T$4,Formulas!$B$2:$B$3001,$A172))</f>
        <v>0</v>
      </c>
      <c r="U172" s="21" t="n">
        <f aca="false">IF(OR($A172="",U$4=""),0,COUNTIFS(Formulas!$A$2:$A$3001,U$4,Formulas!$B$2:$B$3001,$A172))</f>
        <v>0</v>
      </c>
      <c r="V172" s="21" t="n">
        <f aca="false">IF(OR($A172="",V$4=""),0,COUNTIFS(Formulas!$A$2:$A$3001,V$4,Formulas!$B$2:$B$3001,$A172))</f>
        <v>0</v>
      </c>
      <c r="W172" s="21" t="n">
        <f aca="false">IF(OR($A172="",W$4=""),0,COUNTIFS(Formulas!$A$2:$A$3001,W$4,Formulas!$B$2:$B$3001,$A172))</f>
        <v>0</v>
      </c>
      <c r="X172" s="21" t="n">
        <f aca="false">IF(OR($A172="",X$4=""),0,COUNTIFS(Formulas!$A$2:$A$3001,X$4,Formulas!$B$2:$B$3001,$A172))</f>
        <v>0</v>
      </c>
      <c r="Y172" s="21" t="n">
        <f aca="false">IF(OR($A172="",Y$4=""),0,COUNTIFS(Formulas!$A$2:$A$3001,Y$4,Formulas!$B$2:$B$3001,$A172))</f>
        <v>0</v>
      </c>
      <c r="Z172" s="21" t="n">
        <f aca="false">IF(OR($A172="",Z$4=""),0,COUNTIFS(Formulas!$A$2:$A$3001,Z$4,Formulas!$B$2:$B$3001,$A172))</f>
        <v>0</v>
      </c>
      <c r="AA172" s="21" t="n">
        <f aca="false">IF(OR($A172="",AA$4=""),0,COUNTIFS(Formulas!$A$2:$A$3001,AA$4,Formulas!$B$2:$B$3001,$A172))</f>
        <v>0</v>
      </c>
      <c r="AB172" s="21" t="n">
        <f aca="false">IF(OR($A172="",AB$4=""),0,COUNTIFS(Formulas!$A$2:$A$3001,AB$4,Formulas!$B$2:$B$3001,$A172))</f>
        <v>0</v>
      </c>
      <c r="AC172" s="21" t="n">
        <f aca="false">IF(OR($A172="",AC$4=""),0,COUNTIFS(Formulas!$A$2:$A$3001,AC$4,Formulas!$B$2:$B$3001,$A172))</f>
        <v>0</v>
      </c>
      <c r="AD172" s="21" t="n">
        <f aca="false">IF(OR($A172="",AD$4=""),0,COUNTIFS(Formulas!$A$2:$A$3001,AD$4,Formulas!$B$2:$B$3001,$A172))</f>
        <v>1</v>
      </c>
      <c r="AE172" s="21" t="n">
        <f aca="false">IF(OR($A172="",AE$4=""),0,COUNTIFS(Formulas!$A$2:$A$3001,AE$4,Formulas!$B$2:$B$3001,$A172))</f>
        <v>0</v>
      </c>
      <c r="AF172" s="21" t="n">
        <f aca="false">IF(OR($A172="",AF$4=""),0,COUNTIFS(Formulas!$A$2:$A$3001,AF$4,Formulas!$B$2:$B$3001,$A172))</f>
        <v>0</v>
      </c>
      <c r="AG172" s="21" t="n">
        <f aca="false">IF(OR($A172="",AG$4=""),0,COUNTIFS(Formulas!$A$2:$A$3001,AG$4,Formulas!$B$2:$B$3001,$A172))</f>
        <v>0</v>
      </c>
      <c r="AH172" s="21" t="n">
        <f aca="false">IF(OR($A172="",AH$4=""),0,COUNTIFS(Formulas!$A$2:$A$3001,AH$4,Formulas!$B$2:$B$3001,$A172))</f>
        <v>0</v>
      </c>
      <c r="AI172" s="21" t="n">
        <f aca="false">IF(OR($A172="",AI$4=""),0,COUNTIFS(Formulas!$A$2:$A$3001,AI$4,Formulas!$B$2:$B$3001,$A172))</f>
        <v>0</v>
      </c>
      <c r="AJ172" s="21" t="n">
        <f aca="false">IF(OR($A172="",AJ$4=""),0,COUNTIFS(Formulas!$A$2:$A$3001,AJ$4,Formulas!$B$2:$B$3001,$A172))</f>
        <v>0</v>
      </c>
      <c r="AK172" s="21" t="n">
        <f aca="false">IF(OR($A172="",AK$4=""),0,COUNTIFS(Formulas!$A$2:$A$3001,AK$4,Formulas!$B$2:$B$3001,$A172))</f>
        <v>0</v>
      </c>
      <c r="AL172" s="21" t="n">
        <f aca="false">IF(OR($A172="",AL$4=""),0,COUNTIFS(Formulas!$A$2:$A$3001,AL$4,Formulas!$B$2:$B$3001,$A172))</f>
        <v>0</v>
      </c>
      <c r="AM172" s="21" t="n">
        <f aca="false">IF(OR($A172="",AM$4=""),0,COUNTIFS(Formulas!$A$2:$A$3001,AM$4,Formulas!$B$2:$B$3001,$A172))</f>
        <v>0</v>
      </c>
      <c r="AN172" s="21" t="n">
        <f aca="false">IF(OR($A172="",AN$4=""),0,COUNTIFS(Formulas!$A$2:$A$3001,AN$4,Formulas!$B$2:$B$3001,$A172))</f>
        <v>0</v>
      </c>
      <c r="AO172" s="21" t="n">
        <f aca="false">IF(OR($A172="",AO$4=""),0,COUNTIFS(Formulas!$A$2:$A$3001,AO$4,Formulas!$B$2:$B$3001,$A172))</f>
        <v>0</v>
      </c>
      <c r="AP172" s="21" t="n">
        <f aca="false">IF(OR($A172="",AP$4=""),0,COUNTIFS(Formulas!$A$2:$A$3001,AP$4,Formulas!$B$2:$B$3001,$A172))</f>
        <v>0</v>
      </c>
      <c r="AQ172" s="21" t="n">
        <f aca="false">IF(OR($A172="",AQ$4=""),0,COUNTIFS(Formulas!$A$2:$A$3001,AQ$4,Formulas!$B$2:$B$3001,$A172))</f>
        <v>0</v>
      </c>
      <c r="AR172" s="21" t="n">
        <f aca="false">IF(OR($A172="",AR$4=""),0,COUNTIFS(Formulas!$A$2:$A$3001,AR$4,Formulas!$B$2:$B$3001,$A172))</f>
        <v>0</v>
      </c>
      <c r="AS172" s="21" t="n">
        <f aca="false">IF(OR($A172="",AS$4=""),0,COUNTIFS(Formulas!$A$2:$A$3001,AS$4,Formulas!$B$2:$B$3001,$A172))</f>
        <v>0</v>
      </c>
      <c r="AT172" s="21" t="n">
        <f aca="false">IF(OR($A172="",AT$4=""),0,COUNTIFS(Formulas!$A$2:$A$3001,AT$4,Formulas!$B$2:$B$3001,$A172))</f>
        <v>0</v>
      </c>
      <c r="AU172" s="21" t="n">
        <f aca="false">IF(OR($A172="",AU$4=""),0,COUNTIFS(Formulas!$A$2:$A$3001,AU$4,Formulas!$B$2:$B$3001,$A172))</f>
        <v>0</v>
      </c>
      <c r="AV172" s="21" t="n">
        <f aca="false">IF(OR($A172="",AV$4=""),0,COUNTIFS(Formulas!$A$2:$A$3001,AV$4,Formulas!$B$2:$B$3001,$A172))</f>
        <v>0</v>
      </c>
      <c r="AW172" s="21" t="n">
        <f aca="false">IF(OR($A172="",AW$4=""),0,COUNTIFS(Formulas!$A$2:$A$3001,AW$4,Formulas!$B$2:$B$3001,$A172))</f>
        <v>0</v>
      </c>
      <c r="AX172" s="21" t="n">
        <f aca="false">IF(OR($A172="",AX$4=""),0,COUNTIFS(Formulas!$A$2:$A$3001,AX$4,Formulas!$B$2:$B$3001,$A172))</f>
        <v>0</v>
      </c>
      <c r="AY172" s="21" t="n">
        <f aca="false">IF(OR($A172="",AY$4=""),0,COUNTIFS(Formulas!$A$2:$A$3001,AY$4,Formulas!$B$2:$B$3001,$A172))</f>
        <v>0</v>
      </c>
      <c r="AZ172" s="21" t="n">
        <f aca="false">IF(OR($A172="",AZ$4=""),0,COUNTIFS(Formulas!$A$2:$A$3001,AZ$4,Formulas!$B$2:$B$3001,$A172))</f>
        <v>0</v>
      </c>
      <c r="BA172" s="21" t="n">
        <f aca="false">IF(OR($A172="",BA$4=""),0,COUNTIFS(Formulas!$A$2:$A$3001,BA$4,Formulas!$B$2:$B$3001,$A172))</f>
        <v>0</v>
      </c>
      <c r="BB172" s="21" t="n">
        <f aca="false">IF(OR($A172="",BB$4=""),0,COUNTIFS(Formulas!$A$2:$A$3001,BB$4,Formulas!$B$2:$B$3001,$A172))</f>
        <v>0</v>
      </c>
      <c r="BC172" s="21" t="n">
        <f aca="false">IF(OR($A172="",BC$4=""),0,COUNTIFS(Formulas!$A$2:$A$3001,BC$4,Formulas!$B$2:$B$3001,$A172))</f>
        <v>0</v>
      </c>
      <c r="BD172" s="21" t="n">
        <f aca="false">IF(OR($A172="",BD$4=""),0,COUNTIFS(Formulas!$A$2:$A$3001,BD$4,Formulas!$B$2:$B$3001,$A172))</f>
        <v>0</v>
      </c>
      <c r="BE172" s="21" t="n">
        <f aca="false">IF(OR($A172="",BE$4=""),0,COUNTIFS(Formulas!$A$2:$A$3001,BE$4,Formulas!$B$2:$B$3001,$A172))</f>
        <v>0</v>
      </c>
      <c r="BF172" s="21" t="n">
        <f aca="false">IF(OR($A172="",BF$4=""),0,COUNTIFS(Formulas!$A$2:$A$3001,BF$4,Formulas!$B$2:$B$3001,$A172))</f>
        <v>0</v>
      </c>
      <c r="BG172" s="21" t="n">
        <f aca="false">IF(OR($A172="",BG$4=""),0,COUNTIFS(Formulas!$A$2:$A$3001,BG$4,Formulas!$B$2:$B$3001,$A172))</f>
        <v>0</v>
      </c>
      <c r="BH172" s="21" t="n">
        <f aca="false">IF(OR($A172="",BH$4=""),0,COUNTIFS(Formulas!$A$2:$A$3001,BH$4,Formulas!$B$2:$B$3001,$A172))</f>
        <v>0</v>
      </c>
      <c r="BI172" s="21" t="n">
        <f aca="false">IF(OR($A172="",BI$4=""),0,COUNTIFS(Formulas!$A$2:$A$3001,BI$4,Formulas!$B$2:$B$3001,$A172))</f>
        <v>0</v>
      </c>
      <c r="BJ172" s="21" t="n">
        <f aca="false">IF(OR($A172="",BJ$4=""),0,COUNTIFS(Formulas!$A$2:$A$3001,BJ$4,Formulas!$B$2:$B$3001,$A172))</f>
        <v>0</v>
      </c>
      <c r="BK172" s="21" t="n">
        <f aca="false">IF(OR($A172="",BK$4=""),0,COUNTIFS(Formulas!$A$2:$A$3001,BK$4,Formulas!$B$2:$B$3001,$A172))</f>
        <v>0</v>
      </c>
      <c r="BL172" s="21" t="n">
        <f aca="false">IF(OR($A172="",BL$4=""),0,COUNTIFS(Formulas!$A$2:$A$3001,BL$4,Formulas!$B$2:$B$3001,$A172))</f>
        <v>0</v>
      </c>
      <c r="BM172" s="21" t="n">
        <f aca="false">IF(OR($A172="",BM$4=""),0,COUNTIFS(Formulas!$A$2:$A$3001,BM$4,Formulas!$B$2:$B$3001,$A172))</f>
        <v>0</v>
      </c>
      <c r="BN172" s="21" t="n">
        <f aca="false">IF(OR($A172="",BN$4=""),0,COUNTIFS(Formulas!$A$2:$A$3001,BN$4,Formulas!$B$2:$B$3001,$A172))</f>
        <v>0</v>
      </c>
      <c r="BO172" s="21" t="n">
        <f aca="false">IF(OR($A172="",BO$4=""),0,COUNTIFS(Formulas!$A$2:$A$3001,BO$4,Formulas!$B$2:$B$3001,$A172))</f>
        <v>0</v>
      </c>
      <c r="BP172" s="21" t="n">
        <f aca="false">IF(OR($A172="",BP$4=""),0,COUNTIFS(Formulas!$A$2:$A$3001,BP$4,Formulas!$B$2:$B$3001,$A172))</f>
        <v>0</v>
      </c>
      <c r="BQ172" s="21" t="n">
        <f aca="false">IF(OR($A172="",BQ$4=""),0,COUNTIFS(Formulas!$A$2:$A$3001,BQ$4,Formulas!$B$2:$B$3001,$A172))</f>
        <v>0</v>
      </c>
      <c r="BR172" s="21" t="n">
        <f aca="false">IF(OR($A172="",BR$4=""),0,COUNTIFS(Formulas!$A$2:$A$3001,BR$4,Formulas!$B$2:$B$3001,$A172))</f>
        <v>0</v>
      </c>
      <c r="BS172" s="21" t="n">
        <f aca="false">IF(OR($A172="",BS$4=""),0,COUNTIFS(Formulas!$A$2:$A$3001,BS$4,Formulas!$B$2:$B$3001,$A172))</f>
        <v>0</v>
      </c>
      <c r="BT172" s="21" t="n">
        <f aca="false">IF(OR($A172="",BT$4=""),0,COUNTIFS(Formulas!$A$2:$A$3001,BT$4,Formulas!$B$2:$B$3001,$A172))</f>
        <v>0</v>
      </c>
      <c r="BU172" s="21" t="n">
        <f aca="false">IF(OR($A172="",BU$4=""),0,COUNTIFS(Formulas!$A$2:$A$3001,BU$4,Formulas!$B$2:$B$3001,$A172))</f>
        <v>0</v>
      </c>
      <c r="BV172" s="21" t="n">
        <f aca="false">IF(OR($A172="",BV$4=""),0,COUNTIFS(Formulas!$A$2:$A$3001,BV$4,Formulas!$B$2:$B$3001,$A172))</f>
        <v>0</v>
      </c>
      <c r="BW172" s="21" t="n">
        <f aca="false">IF(OR($A172="",BW$4=""),0,COUNTIFS(Formulas!$A$2:$A$3001,BW$4,Formulas!$B$2:$B$3001,$A172))</f>
        <v>0</v>
      </c>
      <c r="BX172" s="21" t="n">
        <f aca="false">IF(OR($A172="",BX$4=""),0,COUNTIFS(Formulas!$A$2:$A$3001,BX$4,Formulas!$B$2:$B$3001,$A172))</f>
        <v>0</v>
      </c>
      <c r="BY172" s="21" t="n">
        <f aca="false">IF(OR($A172="",BY$4=""),0,COUNTIFS(Formulas!$A$2:$A$3001,BY$4,Formulas!$B$2:$B$3001,$A172))</f>
        <v>0</v>
      </c>
      <c r="BZ172" s="21" t="n">
        <f aca="false">IF(OR($A172="",BZ$4=""),0,COUNTIFS(Formulas!$A$2:$A$3001,BZ$4,Formulas!$B$2:$B$3001,$A172))</f>
        <v>0</v>
      </c>
      <c r="CA172" s="21" t="n">
        <f aca="false">IF(OR($A172="",CA$4=""),0,COUNTIFS(Formulas!$A$2:$A$3001,CA$4,Formulas!$B$2:$B$3001,$A172))</f>
        <v>0</v>
      </c>
      <c r="CB172" s="21" t="n">
        <f aca="false">IF(OR($A172="",CB$4=""),0,COUNTIFS(Formulas!$A$2:$A$3001,CB$4,Formulas!$B$2:$B$3001,$A172))</f>
        <v>0</v>
      </c>
      <c r="CC172" s="21" t="n">
        <f aca="false">IF(OR($A172="",CC$4=""),0,COUNTIFS(Formulas!$A$2:$A$3001,CC$4,Formulas!$B$2:$B$3001,$A172))</f>
        <v>0</v>
      </c>
      <c r="CD172" s="21" t="n">
        <f aca="false">IF(OR($A172="",CD$4=""),0,COUNTIFS(Formulas!$A$2:$A$3001,CD$4,Formulas!$B$2:$B$3001,$A172))</f>
        <v>0</v>
      </c>
      <c r="CE172" s="21" t="n">
        <f aca="false">IF(OR($A172="",CE$4=""),0,COUNTIFS(Formulas!$A$2:$A$3001,CE$4,Formulas!$B$2:$B$3001,$A172))</f>
        <v>0</v>
      </c>
      <c r="CF172" s="21" t="n">
        <f aca="false">IF(OR($A172="",CF$4=""),0,COUNTIFS(Formulas!$A$2:$A$3001,CF$4,Formulas!$B$2:$B$3001,$A172))</f>
        <v>0</v>
      </c>
      <c r="CG172" s="21" t="n">
        <f aca="false">IF(OR($A172="",CG$4=""),0,COUNTIFS(Formulas!$A$2:$A$3001,CG$4,Formulas!$B$2:$B$3001,$A172))</f>
        <v>0</v>
      </c>
      <c r="CH172" s="21" t="n">
        <f aca="false">IF(OR($A172="",CH$4=""),0,COUNTIFS(Formulas!$A$2:$A$3001,CH$4,Formulas!$B$2:$B$3001,$A172))</f>
        <v>0</v>
      </c>
      <c r="CI172" s="21" t="n">
        <f aca="false">IF(OR($A172="",CI$4=""),0,COUNTIFS(Formulas!$A$2:$A$3001,CI$4,Formulas!$B$2:$B$3001,$A172))</f>
        <v>0</v>
      </c>
      <c r="CJ172" s="21" t="n">
        <f aca="false">IF(OR($A172="",CJ$4=""),0,COUNTIFS(Formulas!$A$2:$A$3001,CJ$4,Formulas!$B$2:$B$3001,$A172))</f>
        <v>0</v>
      </c>
      <c r="CK172" s="21" t="n">
        <f aca="false">IF(OR($A172="",CK$4=""),0,COUNTIFS(Formulas!$A$2:$A$3001,CK$4,Formulas!$B$2:$B$3001,$A172))</f>
        <v>0</v>
      </c>
      <c r="CL172" s="21" t="n">
        <f aca="false">IF(OR($A172="",CL$4=""),0,COUNTIFS(Formulas!$A$2:$A$3001,CL$4,Formulas!$B$2:$B$3001,$A172))</f>
        <v>0</v>
      </c>
      <c r="CM172" s="21" t="n">
        <f aca="false">IF(OR($A172="",CM$4=""),0,COUNTIFS(Formulas!$A$2:$A$3001,CM$4,Formulas!$B$2:$B$3001,$A172))</f>
        <v>0</v>
      </c>
      <c r="CN172" s="21" t="n">
        <f aca="false">IF(OR($A172="",CN$4=""),0,COUNTIFS(Formulas!$A$2:$A$3001,CN$4,Formulas!$B$2:$B$3001,$A172))</f>
        <v>0</v>
      </c>
      <c r="CO172" s="21" t="n">
        <f aca="false">IF(OR($A172="",CO$4=""),0,COUNTIFS(Formulas!$A$2:$A$3001,CO$4,Formulas!$B$2:$B$3001,$A172))</f>
        <v>0</v>
      </c>
      <c r="CP172" s="21" t="n">
        <f aca="false">IF(OR($A172="",CP$4=""),0,COUNTIFS(Formulas!$A$2:$A$3001,CP$4,Formulas!$B$2:$B$3001,$A172))</f>
        <v>0</v>
      </c>
      <c r="CQ172" s="21" t="n">
        <f aca="false">IF(OR($A172="",CQ$4=""),0,COUNTIFS(Formulas!$A$2:$A$3001,CQ$4,Formulas!$B$2:$B$3001,$A172))</f>
        <v>0</v>
      </c>
      <c r="CR172" s="21" t="n">
        <f aca="false">IF(OR($A172="",CR$4=""),0,COUNTIFS(Formulas!$A$2:$A$3001,CR$4,Formulas!$B$2:$B$3001,$A172))</f>
        <v>0</v>
      </c>
      <c r="CS172" s="21" t="n">
        <f aca="false">IF(OR($A172="",CS$4=""),0,COUNTIFS(Formulas!$A$2:$A$3001,CS$4,Formulas!$B$2:$B$3001,$A172))</f>
        <v>0</v>
      </c>
      <c r="CT172" s="21" t="n">
        <f aca="false">IF(OR($A172="",CT$4=""),0,COUNTIFS(Formulas!$A$2:$A$3001,CT$4,Formulas!$B$2:$B$3001,$A172))</f>
        <v>0</v>
      </c>
      <c r="CU172" s="21" t="n">
        <f aca="false">IF(OR($A172="",CU$4=""),0,COUNTIFS(Formulas!$A$2:$A$3001,CU$4,Formulas!$B$2:$B$3001,$A172))</f>
        <v>0</v>
      </c>
      <c r="CV172" s="21" t="n">
        <f aca="false">IF(OR($A172="",CV$4=""),0,COUNTIFS(Formulas!$A$2:$A$3001,CV$4,Formulas!$B$2:$B$3001,$A172))</f>
        <v>0</v>
      </c>
      <c r="CW172" s="21" t="n">
        <f aca="false">IF(OR($A172="",CW$4=""),0,COUNTIFS(Formulas!$A$2:$A$3001,CW$4,Formulas!$B$2:$B$3001,$A172))</f>
        <v>0</v>
      </c>
      <c r="CX172" s="21" t="n">
        <f aca="false">IF(OR($A172="",CX$4=""),0,COUNTIFS(Formulas!$A$2:$A$3001,CX$4,Formulas!$B$2:$B$3001,$A172))</f>
        <v>0</v>
      </c>
      <c r="CY172" s="21" t="n">
        <f aca="false">IF(OR($A172="",CY$4=""),0,COUNTIFS(Formulas!$A$2:$A$3001,CY$4,Formulas!$B$2:$B$3001,$A172))</f>
        <v>0</v>
      </c>
      <c r="CZ172" s="21" t="n">
        <f aca="false">IF(OR($A172="",CZ$4=""),0,COUNTIFS(Formulas!$A$2:$A$3001,CZ$4,Formulas!$B$2:$B$3001,$A172))</f>
        <v>0</v>
      </c>
      <c r="DA172" s="21" t="n">
        <f aca="false">IF(OR($A172="",DA$4=""),0,COUNTIFS(Formulas!$A$2:$A$3001,DA$4,Formulas!$B$2:$B$3001,$A172))</f>
        <v>0</v>
      </c>
      <c r="DB172" s="21" t="n">
        <f aca="false">IF(OR($A172="",DB$4=""),0,COUNTIFS(Formulas!$A$2:$A$3001,DB$4,Formulas!$B$2:$B$3001,$A172))</f>
        <v>0</v>
      </c>
      <c r="DC172" s="21" t="n">
        <f aca="false">IF(OR($A172="",DC$4=""),0,COUNTIFS(Formulas!$A$2:$A$3001,DC$4,Formulas!$B$2:$B$3001,$A172))</f>
        <v>0</v>
      </c>
      <c r="DD172" s="21" t="n">
        <f aca="false">IF(OR($A172="",DD$4=""),0,COUNTIFS(Formulas!$A$2:$A$3001,DD$4,Formulas!$B$2:$B$3001,$A172))</f>
        <v>0</v>
      </c>
      <c r="DE172" s="21" t="n">
        <f aca="false">IF(OR($A172="",DE$4=""),0,COUNTIFS(Formulas!$A$2:$A$3001,DE$4,Formulas!$B$2:$B$3001,$A172))</f>
        <v>0</v>
      </c>
      <c r="DF172" s="21" t="n">
        <f aca="false">IF(OR($A172="",DF$4=""),0,COUNTIFS(Formulas!$A$2:$A$3001,DF$4,Formulas!$B$2:$B$3001,$A172))</f>
        <v>0</v>
      </c>
      <c r="DG172" s="21" t="n">
        <f aca="false">IF(OR($A172="",DG$4=""),0,COUNTIFS(Formulas!$A$2:$A$3001,DG$4,Formulas!$B$2:$B$3001,$A172))</f>
        <v>0</v>
      </c>
      <c r="DH172" s="21" t="n">
        <f aca="false">IF(OR($A172="",DH$4=""),0,COUNTIFS(Formulas!$A$2:$A$3001,DH$4,Formulas!$B$2:$B$3001,$A172))</f>
        <v>0</v>
      </c>
      <c r="DI172" s="21" t="n">
        <f aca="false">IF(OR($A172="",DI$4=""),0,COUNTIFS(Formulas!$A$2:$A$3001,DI$4,Formulas!$B$2:$B$3001,$A172))</f>
        <v>0</v>
      </c>
      <c r="DJ172" s="21" t="n">
        <f aca="false">IF(OR($A172="",DJ$4=""),0,COUNTIFS(Formulas!$A$2:$A$3001,DJ$4,Formulas!$B$2:$B$3001,$A172))</f>
        <v>0</v>
      </c>
      <c r="DK172" s="21" t="n">
        <f aca="false">IF(OR($A172="",DK$4=""),0,COUNTIFS(Formulas!$A$2:$A$3001,DK$4,Formulas!$B$2:$B$3001,$A172))</f>
        <v>0</v>
      </c>
      <c r="DL172" s="21" t="n">
        <f aca="false">IF(OR($A172="",DL$4=""),0,COUNTIFS(Formulas!$A$2:$A$3001,DL$4,Formulas!$B$2:$B$3001,$A172))</f>
        <v>0</v>
      </c>
      <c r="DM172" s="21" t="n">
        <f aca="false">IF(OR($A172="",DM$4=""),0,COUNTIFS(Formulas!$A$2:$A$3001,DM$4,Formulas!$B$2:$B$3001,$A172))</f>
        <v>0</v>
      </c>
      <c r="DN172" s="21" t="n">
        <f aca="false">IF(OR($A172="",DN$4=""),0,COUNTIFS(Formulas!$A$2:$A$3001,DN$4,Formulas!$B$2:$B$3001,$A172))</f>
        <v>0</v>
      </c>
      <c r="DO172" s="21" t="n">
        <f aca="false">IF(OR($A172="",DO$4=""),0,COUNTIFS(Formulas!$A$2:$A$3001,DO$4,Formulas!$B$2:$B$3001,$A172))</f>
        <v>0</v>
      </c>
      <c r="DP172" s="21" t="n">
        <f aca="false">IF(OR($A172="",DP$4=""),0,COUNTIFS(Formulas!$A$2:$A$3001,DP$4,Formulas!$B$2:$B$3001,$A172))</f>
        <v>0</v>
      </c>
      <c r="DQ172" s="21" t="n">
        <f aca="false">IF(OR($A172="",DQ$4=""),0,COUNTIFS(Formulas!$A$2:$A$3001,DQ$4,Formulas!$B$2:$B$3001,$A172))</f>
        <v>0</v>
      </c>
      <c r="DR172" s="21" t="n">
        <f aca="false">IF(OR($A172="",DR$4=""),0,COUNTIFS(Formulas!$A$2:$A$3001,DR$4,Formulas!$B$2:$B$3001,$A172))</f>
        <v>0</v>
      </c>
      <c r="DS172" s="21" t="n">
        <f aca="false">IF(OR($A172="",DS$4=""),0,COUNTIFS(Formulas!$A$2:$A$3001,DS$4,Formulas!$B$2:$B$3001,$A172))</f>
        <v>0</v>
      </c>
      <c r="DT172" s="21" t="n">
        <f aca="false">IF(OR($A172="",DT$4=""),0,COUNTIFS(Formulas!$A$2:$A$3001,DT$4,Formulas!$B$2:$B$3001,$A172))</f>
        <v>0</v>
      </c>
      <c r="DU172" s="21" t="n">
        <f aca="false">IF(OR($A172="",DU$4=""),0,COUNTIFS(Formulas!$A$2:$A$3001,DU$4,Formulas!$B$2:$B$3001,$A172))</f>
        <v>0</v>
      </c>
      <c r="DV172" s="21" t="n">
        <f aca="false">IF(OR($A172="",DV$4=""),0,COUNTIFS(Formulas!$A$2:$A$3001,DV$4,Formulas!$B$2:$B$3001,$A172))</f>
        <v>0</v>
      </c>
      <c r="DW172" s="21" t="n">
        <f aca="false">IF(OR($A172="",DW$4=""),0,COUNTIFS(Formulas!$A$2:$A$3001,DW$4,Formulas!$B$2:$B$3001,$A172))</f>
        <v>0</v>
      </c>
      <c r="DX172" s="21" t="n">
        <f aca="false">IF(OR($A172="",DX$4=""),0,COUNTIFS(Formulas!$A$2:$A$3001,DX$4,Formulas!$B$2:$B$3001,$A172))</f>
        <v>0</v>
      </c>
      <c r="DY172" s="21" t="n">
        <f aca="false">IF(OR($A172="",DY$4=""),0,COUNTIFS(Formulas!$A$2:$A$3001,DY$4,Formulas!$B$2:$B$3001,$A172))</f>
        <v>0</v>
      </c>
      <c r="DZ172" s="21" t="n">
        <f aca="false">IF(OR($A172="",DZ$4=""),0,COUNTIFS(Formulas!$A$2:$A$3001,DZ$4,Formulas!$B$2:$B$3001,$A172))</f>
        <v>0</v>
      </c>
      <c r="EA172" s="21" t="n">
        <f aca="false">IF(OR($A172="",EA$4=""),0,COUNTIFS(Formulas!$A$2:$A$3001,EA$4,Formulas!$B$2:$B$3001,$A172))</f>
        <v>0</v>
      </c>
      <c r="EB172" s="21" t="n">
        <f aca="false">IF(OR($A172="",EB$4=""),0,COUNTIFS(Formulas!$A$2:$A$3001,EB$4,Formulas!$B$2:$B$3001,$A172))</f>
        <v>0</v>
      </c>
      <c r="EC172" s="21" t="n">
        <f aca="false">IF(OR($A172="",EC$4=""),0,COUNTIFS(Formulas!$A$2:$A$3001,EC$4,Formulas!$B$2:$B$3001,$A172))</f>
        <v>0</v>
      </c>
      <c r="ED172" s="21" t="n">
        <f aca="false">IF(OR($A172="",ED$4=""),0,COUNTIFS(Formulas!$A$2:$A$3001,ED$4,Formulas!$B$2:$B$3001,$A172))</f>
        <v>0</v>
      </c>
      <c r="EE172" s="21" t="n">
        <f aca="false">IF(OR($A172="",EE$4=""),0,COUNTIFS(Formulas!$A$2:$A$3001,EE$4,Formulas!$B$2:$B$3001,$A172))</f>
        <v>0</v>
      </c>
      <c r="EF172" s="21" t="n">
        <f aca="false">IF(OR($A172="",EF$4=""),0,COUNTIFS(Formulas!$A$2:$A$3001,EF$4,Formulas!$B$2:$B$3001,$A172))</f>
        <v>0</v>
      </c>
      <c r="EG172" s="21" t="n">
        <f aca="false">IF(OR($A172="",EG$4=""),0,COUNTIFS(Formulas!$A$2:$A$3001,EG$4,Formulas!$B$2:$B$3001,$A172))</f>
        <v>0</v>
      </c>
      <c r="EH172" s="21" t="n">
        <f aca="false">IF(OR($A172="",EH$4=""),0,COUNTIFS(Formulas!$A$2:$A$3001,EH$4,Formulas!$B$2:$B$3001,$A172))</f>
        <v>0</v>
      </c>
      <c r="EI172" s="21" t="n">
        <f aca="false">IF(OR($A172="",EI$4=""),0,COUNTIFS(Formulas!$A$2:$A$3001,EI$4,Formulas!$B$2:$B$3001,$A172))</f>
        <v>0</v>
      </c>
      <c r="EJ172" s="21" t="n">
        <f aca="false">IF(OR($A172="",EJ$4=""),0,COUNTIFS(Formulas!$A$2:$A$3001,EJ$4,Formulas!$B$2:$B$3001,$A172))</f>
        <v>0</v>
      </c>
      <c r="EK172" s="21" t="n">
        <f aca="false">IF(OR($A172="",EK$4=""),0,COUNTIFS(Formulas!$A$2:$A$3001,EK$4,Formulas!$B$2:$B$3001,$A172))</f>
        <v>0</v>
      </c>
      <c r="EL172" s="21" t="n">
        <f aca="false">IF(OR($A172="",EL$4=""),0,COUNTIFS(Formulas!$A$2:$A$3001,EL$4,Formulas!$B$2:$B$3001,$A172))</f>
        <v>0</v>
      </c>
      <c r="EM172" s="21" t="n">
        <f aca="false">IF(OR($A172="",EM$4=""),0,COUNTIFS(Formulas!$A$2:$A$3001,EM$4,Formulas!$B$2:$B$3001,$A172))</f>
        <v>0</v>
      </c>
      <c r="EN172" s="21" t="n">
        <f aca="false">IF(OR($A172="",EN$4=""),0,COUNTIFS(Formulas!$A$2:$A$3001,EN$4,Formulas!$B$2:$B$3001,$A172))</f>
        <v>0</v>
      </c>
      <c r="EO172" s="21" t="n">
        <f aca="false">IF(OR($A172="",EO$4=""),0,COUNTIFS(Formulas!$A$2:$A$3001,EO$4,Formulas!$B$2:$B$3001,$A172))</f>
        <v>0</v>
      </c>
      <c r="EP172" s="21" t="n">
        <f aca="false">IF(OR($A172="",EP$4=""),0,COUNTIFS(Formulas!$A$2:$A$3001,EP$4,Formulas!$B$2:$B$3001,$A172))</f>
        <v>0</v>
      </c>
      <c r="EQ172" s="21" t="n">
        <f aca="false">IF(OR($A172="",EQ$4=""),0,COUNTIFS(Formulas!$A$2:$A$3001,EQ$4,Formulas!$B$2:$B$3001,$A172))</f>
        <v>0</v>
      </c>
      <c r="ER172" s="21" t="n">
        <f aca="false">IF(OR($A172="",ER$4=""),0,COUNTIFS(Formulas!$A$2:$A$3001,ER$4,Formulas!$B$2:$B$3001,$A172))</f>
        <v>0</v>
      </c>
      <c r="ES172" s="21" t="n">
        <f aca="false">IF(OR($A172="",ES$4=""),0,COUNTIFS(Formulas!$A$2:$A$3001,ES$4,Formulas!$B$2:$B$3001,$A172))</f>
        <v>0</v>
      </c>
      <c r="ET172" s="21" t="n">
        <f aca="false">IF(OR($A172="",ET$4=""),0,COUNTIFS(Formulas!$A$2:$A$3001,ET$4,Formulas!$B$2:$B$3001,$A172))</f>
        <v>0</v>
      </c>
      <c r="EU172" s="21" t="n">
        <f aca="false">IF(OR($A172="",EU$4=""),0,COUNTIFS(Formulas!$A$2:$A$3001,EU$4,Formulas!$B$2:$B$3001,$A172))</f>
        <v>0</v>
      </c>
      <c r="EV172" s="21" t="n">
        <f aca="false">IF(OR($A172="",EV$4=""),0,COUNTIFS(Formulas!$A$2:$A$3001,EV$4,Formulas!$B$2:$B$3001,$A172))</f>
        <v>0</v>
      </c>
    </row>
    <row r="173" customFormat="false" ht="15" hidden="false" customHeight="false" outlineLevel="0" collapsed="false">
      <c r="A173" s="13" t="str">
        <f aca="false">IF(INDEX(Materials!$A$2:$A$301,169)="","",INDEX(Materials!$A$2:$A$301,169))</f>
        <v>Sodium Carboxymethyl Cellulose (Medium Viscosity)</v>
      </c>
      <c r="B173" s="19" t="n">
        <f aca="false">IF(A173="","",COUNTIF(C173:EV173,"&gt;0"))</f>
        <v>1</v>
      </c>
      <c r="C173" s="21" t="n">
        <f aca="false">IF(OR($A173="",C$4=""),0,COUNTIFS(Formulas!$A$2:$A$3001,C$4,Formulas!$B$2:$B$3001,$A173))</f>
        <v>0</v>
      </c>
      <c r="D173" s="21" t="n">
        <f aca="false">IF(OR($A173="",D$4=""),0,COUNTIFS(Formulas!$A$2:$A$3001,D$4,Formulas!$B$2:$B$3001,$A173))</f>
        <v>0</v>
      </c>
      <c r="E173" s="21" t="n">
        <f aca="false">IF(OR($A173="",E$4=""),0,COUNTIFS(Formulas!$A$2:$A$3001,E$4,Formulas!$B$2:$B$3001,$A173))</f>
        <v>0</v>
      </c>
      <c r="F173" s="21" t="n">
        <f aca="false">IF(OR($A173="",F$4=""),0,COUNTIFS(Formulas!$A$2:$A$3001,F$4,Formulas!$B$2:$B$3001,$A173))</f>
        <v>0</v>
      </c>
      <c r="G173" s="21" t="n">
        <f aca="false">IF(OR($A173="",G$4=""),0,COUNTIFS(Formulas!$A$2:$A$3001,G$4,Formulas!$B$2:$B$3001,$A173))</f>
        <v>0</v>
      </c>
      <c r="H173" s="21" t="n">
        <f aca="false">IF(OR($A173="",H$4=""),0,COUNTIFS(Formulas!$A$2:$A$3001,H$4,Formulas!$B$2:$B$3001,$A173))</f>
        <v>0</v>
      </c>
      <c r="I173" s="21" t="n">
        <f aca="false">IF(OR($A173="",I$4=""),0,COUNTIFS(Formulas!$A$2:$A$3001,I$4,Formulas!$B$2:$B$3001,$A173))</f>
        <v>0</v>
      </c>
      <c r="J173" s="21" t="n">
        <f aca="false">IF(OR($A173="",J$4=""),0,COUNTIFS(Formulas!$A$2:$A$3001,J$4,Formulas!$B$2:$B$3001,$A173))</f>
        <v>0</v>
      </c>
      <c r="K173" s="21" t="n">
        <f aca="false">IF(OR($A173="",K$4=""),0,COUNTIFS(Formulas!$A$2:$A$3001,K$4,Formulas!$B$2:$B$3001,$A173))</f>
        <v>0</v>
      </c>
      <c r="L173" s="21" t="n">
        <f aca="false">IF(OR($A173="",L$4=""),0,COUNTIFS(Formulas!$A$2:$A$3001,L$4,Formulas!$B$2:$B$3001,$A173))</f>
        <v>0</v>
      </c>
      <c r="M173" s="21" t="n">
        <f aca="false">IF(OR($A173="",M$4=""),0,COUNTIFS(Formulas!$A$2:$A$3001,M$4,Formulas!$B$2:$B$3001,$A173))</f>
        <v>0</v>
      </c>
      <c r="N173" s="21" t="n">
        <f aca="false">IF(OR($A173="",N$4=""),0,COUNTIFS(Formulas!$A$2:$A$3001,N$4,Formulas!$B$2:$B$3001,$A173))</f>
        <v>0</v>
      </c>
      <c r="O173" s="21" t="n">
        <f aca="false">IF(OR($A173="",O$4=""),0,COUNTIFS(Formulas!$A$2:$A$3001,O$4,Formulas!$B$2:$B$3001,$A173))</f>
        <v>0</v>
      </c>
      <c r="P173" s="21" t="n">
        <f aca="false">IF(OR($A173="",P$4=""),0,COUNTIFS(Formulas!$A$2:$A$3001,P$4,Formulas!$B$2:$B$3001,$A173))</f>
        <v>0</v>
      </c>
      <c r="Q173" s="21" t="n">
        <f aca="false">IF(OR($A173="",Q$4=""),0,COUNTIFS(Formulas!$A$2:$A$3001,Q$4,Formulas!$B$2:$B$3001,$A173))</f>
        <v>0</v>
      </c>
      <c r="R173" s="21" t="n">
        <f aca="false">IF(OR($A173="",R$4=""),0,COUNTIFS(Formulas!$A$2:$A$3001,R$4,Formulas!$B$2:$B$3001,$A173))</f>
        <v>0</v>
      </c>
      <c r="S173" s="21" t="n">
        <f aca="false">IF(OR($A173="",S$4=""),0,COUNTIFS(Formulas!$A$2:$A$3001,S$4,Formulas!$B$2:$B$3001,$A173))</f>
        <v>0</v>
      </c>
      <c r="T173" s="21" t="n">
        <f aca="false">IF(OR($A173="",T$4=""),0,COUNTIFS(Formulas!$A$2:$A$3001,T$4,Formulas!$B$2:$B$3001,$A173))</f>
        <v>0</v>
      </c>
      <c r="U173" s="21" t="n">
        <f aca="false">IF(OR($A173="",U$4=""),0,COUNTIFS(Formulas!$A$2:$A$3001,U$4,Formulas!$B$2:$B$3001,$A173))</f>
        <v>0</v>
      </c>
      <c r="V173" s="21" t="n">
        <f aca="false">IF(OR($A173="",V$4=""),0,COUNTIFS(Formulas!$A$2:$A$3001,V$4,Formulas!$B$2:$B$3001,$A173))</f>
        <v>0</v>
      </c>
      <c r="W173" s="21" t="n">
        <f aca="false">IF(OR($A173="",W$4=""),0,COUNTIFS(Formulas!$A$2:$A$3001,W$4,Formulas!$B$2:$B$3001,$A173))</f>
        <v>0</v>
      </c>
      <c r="X173" s="21" t="n">
        <f aca="false">IF(OR($A173="",X$4=""),0,COUNTIFS(Formulas!$A$2:$A$3001,X$4,Formulas!$B$2:$B$3001,$A173))</f>
        <v>0</v>
      </c>
      <c r="Y173" s="21" t="n">
        <f aca="false">IF(OR($A173="",Y$4=""),0,COUNTIFS(Formulas!$A$2:$A$3001,Y$4,Formulas!$B$2:$B$3001,$A173))</f>
        <v>0</v>
      </c>
      <c r="Z173" s="21" t="n">
        <f aca="false">IF(OR($A173="",Z$4=""),0,COUNTIFS(Formulas!$A$2:$A$3001,Z$4,Formulas!$B$2:$B$3001,$A173))</f>
        <v>0</v>
      </c>
      <c r="AA173" s="21" t="n">
        <f aca="false">IF(OR($A173="",AA$4=""),0,COUNTIFS(Formulas!$A$2:$A$3001,AA$4,Formulas!$B$2:$B$3001,$A173))</f>
        <v>0</v>
      </c>
      <c r="AB173" s="21" t="n">
        <f aca="false">IF(OR($A173="",AB$4=""),0,COUNTIFS(Formulas!$A$2:$A$3001,AB$4,Formulas!$B$2:$B$3001,$A173))</f>
        <v>0</v>
      </c>
      <c r="AC173" s="21" t="n">
        <f aca="false">IF(OR($A173="",AC$4=""),0,COUNTIFS(Formulas!$A$2:$A$3001,AC$4,Formulas!$B$2:$B$3001,$A173))</f>
        <v>0</v>
      </c>
      <c r="AD173" s="21" t="n">
        <f aca="false">IF(OR($A173="",AD$4=""),0,COUNTIFS(Formulas!$A$2:$A$3001,AD$4,Formulas!$B$2:$B$3001,$A173))</f>
        <v>1</v>
      </c>
      <c r="AE173" s="21" t="n">
        <f aca="false">IF(OR($A173="",AE$4=""),0,COUNTIFS(Formulas!$A$2:$A$3001,AE$4,Formulas!$B$2:$B$3001,$A173))</f>
        <v>0</v>
      </c>
      <c r="AF173" s="21" t="n">
        <f aca="false">IF(OR($A173="",AF$4=""),0,COUNTIFS(Formulas!$A$2:$A$3001,AF$4,Formulas!$B$2:$B$3001,$A173))</f>
        <v>0</v>
      </c>
      <c r="AG173" s="21" t="n">
        <f aca="false">IF(OR($A173="",AG$4=""),0,COUNTIFS(Formulas!$A$2:$A$3001,AG$4,Formulas!$B$2:$B$3001,$A173))</f>
        <v>0</v>
      </c>
      <c r="AH173" s="21" t="n">
        <f aca="false">IF(OR($A173="",AH$4=""),0,COUNTIFS(Formulas!$A$2:$A$3001,AH$4,Formulas!$B$2:$B$3001,$A173))</f>
        <v>0</v>
      </c>
      <c r="AI173" s="21" t="n">
        <f aca="false">IF(OR($A173="",AI$4=""),0,COUNTIFS(Formulas!$A$2:$A$3001,AI$4,Formulas!$B$2:$B$3001,$A173))</f>
        <v>0</v>
      </c>
      <c r="AJ173" s="21" t="n">
        <f aca="false">IF(OR($A173="",AJ$4=""),0,COUNTIFS(Formulas!$A$2:$A$3001,AJ$4,Formulas!$B$2:$B$3001,$A173))</f>
        <v>0</v>
      </c>
      <c r="AK173" s="21" t="n">
        <f aca="false">IF(OR($A173="",AK$4=""),0,COUNTIFS(Formulas!$A$2:$A$3001,AK$4,Formulas!$B$2:$B$3001,$A173))</f>
        <v>0</v>
      </c>
      <c r="AL173" s="21" t="n">
        <f aca="false">IF(OR($A173="",AL$4=""),0,COUNTIFS(Formulas!$A$2:$A$3001,AL$4,Formulas!$B$2:$B$3001,$A173))</f>
        <v>0</v>
      </c>
      <c r="AM173" s="21" t="n">
        <f aca="false">IF(OR($A173="",AM$4=""),0,COUNTIFS(Formulas!$A$2:$A$3001,AM$4,Formulas!$B$2:$B$3001,$A173))</f>
        <v>0</v>
      </c>
      <c r="AN173" s="21" t="n">
        <f aca="false">IF(OR($A173="",AN$4=""),0,COUNTIFS(Formulas!$A$2:$A$3001,AN$4,Formulas!$B$2:$B$3001,$A173))</f>
        <v>0</v>
      </c>
      <c r="AO173" s="21" t="n">
        <f aca="false">IF(OR($A173="",AO$4=""),0,COUNTIFS(Formulas!$A$2:$A$3001,AO$4,Formulas!$B$2:$B$3001,$A173))</f>
        <v>0</v>
      </c>
      <c r="AP173" s="21" t="n">
        <f aca="false">IF(OR($A173="",AP$4=""),0,COUNTIFS(Formulas!$A$2:$A$3001,AP$4,Formulas!$B$2:$B$3001,$A173))</f>
        <v>0</v>
      </c>
      <c r="AQ173" s="21" t="n">
        <f aca="false">IF(OR($A173="",AQ$4=""),0,COUNTIFS(Formulas!$A$2:$A$3001,AQ$4,Formulas!$B$2:$B$3001,$A173))</f>
        <v>0</v>
      </c>
      <c r="AR173" s="21" t="n">
        <f aca="false">IF(OR($A173="",AR$4=""),0,COUNTIFS(Formulas!$A$2:$A$3001,AR$4,Formulas!$B$2:$B$3001,$A173))</f>
        <v>0</v>
      </c>
      <c r="AS173" s="21" t="n">
        <f aca="false">IF(OR($A173="",AS$4=""),0,COUNTIFS(Formulas!$A$2:$A$3001,AS$4,Formulas!$B$2:$B$3001,$A173))</f>
        <v>0</v>
      </c>
      <c r="AT173" s="21" t="n">
        <f aca="false">IF(OR($A173="",AT$4=""),0,COUNTIFS(Formulas!$A$2:$A$3001,AT$4,Formulas!$B$2:$B$3001,$A173))</f>
        <v>0</v>
      </c>
      <c r="AU173" s="21" t="n">
        <f aca="false">IF(OR($A173="",AU$4=""),0,COUNTIFS(Formulas!$A$2:$A$3001,AU$4,Formulas!$B$2:$B$3001,$A173))</f>
        <v>0</v>
      </c>
      <c r="AV173" s="21" t="n">
        <f aca="false">IF(OR($A173="",AV$4=""),0,COUNTIFS(Formulas!$A$2:$A$3001,AV$4,Formulas!$B$2:$B$3001,$A173))</f>
        <v>0</v>
      </c>
      <c r="AW173" s="21" t="n">
        <f aca="false">IF(OR($A173="",AW$4=""),0,COUNTIFS(Formulas!$A$2:$A$3001,AW$4,Formulas!$B$2:$B$3001,$A173))</f>
        <v>0</v>
      </c>
      <c r="AX173" s="21" t="n">
        <f aca="false">IF(OR($A173="",AX$4=""),0,COUNTIFS(Formulas!$A$2:$A$3001,AX$4,Formulas!$B$2:$B$3001,$A173))</f>
        <v>0</v>
      </c>
      <c r="AY173" s="21" t="n">
        <f aca="false">IF(OR($A173="",AY$4=""),0,COUNTIFS(Formulas!$A$2:$A$3001,AY$4,Formulas!$B$2:$B$3001,$A173))</f>
        <v>0</v>
      </c>
      <c r="AZ173" s="21" t="n">
        <f aca="false">IF(OR($A173="",AZ$4=""),0,COUNTIFS(Formulas!$A$2:$A$3001,AZ$4,Formulas!$B$2:$B$3001,$A173))</f>
        <v>0</v>
      </c>
      <c r="BA173" s="21" t="n">
        <f aca="false">IF(OR($A173="",BA$4=""),0,COUNTIFS(Formulas!$A$2:$A$3001,BA$4,Formulas!$B$2:$B$3001,$A173))</f>
        <v>0</v>
      </c>
      <c r="BB173" s="21" t="n">
        <f aca="false">IF(OR($A173="",BB$4=""),0,COUNTIFS(Formulas!$A$2:$A$3001,BB$4,Formulas!$B$2:$B$3001,$A173))</f>
        <v>0</v>
      </c>
      <c r="BC173" s="21" t="n">
        <f aca="false">IF(OR($A173="",BC$4=""),0,COUNTIFS(Formulas!$A$2:$A$3001,BC$4,Formulas!$B$2:$B$3001,$A173))</f>
        <v>0</v>
      </c>
      <c r="BD173" s="21" t="n">
        <f aca="false">IF(OR($A173="",BD$4=""),0,COUNTIFS(Formulas!$A$2:$A$3001,BD$4,Formulas!$B$2:$B$3001,$A173))</f>
        <v>0</v>
      </c>
      <c r="BE173" s="21" t="n">
        <f aca="false">IF(OR($A173="",BE$4=""),0,COUNTIFS(Formulas!$A$2:$A$3001,BE$4,Formulas!$B$2:$B$3001,$A173))</f>
        <v>0</v>
      </c>
      <c r="BF173" s="21" t="n">
        <f aca="false">IF(OR($A173="",BF$4=""),0,COUNTIFS(Formulas!$A$2:$A$3001,BF$4,Formulas!$B$2:$B$3001,$A173))</f>
        <v>0</v>
      </c>
      <c r="BG173" s="21" t="n">
        <f aca="false">IF(OR($A173="",BG$4=""),0,COUNTIFS(Formulas!$A$2:$A$3001,BG$4,Formulas!$B$2:$B$3001,$A173))</f>
        <v>0</v>
      </c>
      <c r="BH173" s="21" t="n">
        <f aca="false">IF(OR($A173="",BH$4=""),0,COUNTIFS(Formulas!$A$2:$A$3001,BH$4,Formulas!$B$2:$B$3001,$A173))</f>
        <v>0</v>
      </c>
      <c r="BI173" s="21" t="n">
        <f aca="false">IF(OR($A173="",BI$4=""),0,COUNTIFS(Formulas!$A$2:$A$3001,BI$4,Formulas!$B$2:$B$3001,$A173))</f>
        <v>0</v>
      </c>
      <c r="BJ173" s="21" t="n">
        <f aca="false">IF(OR($A173="",BJ$4=""),0,COUNTIFS(Formulas!$A$2:$A$3001,BJ$4,Formulas!$B$2:$B$3001,$A173))</f>
        <v>0</v>
      </c>
      <c r="BK173" s="21" t="n">
        <f aca="false">IF(OR($A173="",BK$4=""),0,COUNTIFS(Formulas!$A$2:$A$3001,BK$4,Formulas!$B$2:$B$3001,$A173))</f>
        <v>0</v>
      </c>
      <c r="BL173" s="21" t="n">
        <f aca="false">IF(OR($A173="",BL$4=""),0,COUNTIFS(Formulas!$A$2:$A$3001,BL$4,Formulas!$B$2:$B$3001,$A173))</f>
        <v>0</v>
      </c>
      <c r="BM173" s="21" t="n">
        <f aca="false">IF(OR($A173="",BM$4=""),0,COUNTIFS(Formulas!$A$2:$A$3001,BM$4,Formulas!$B$2:$B$3001,$A173))</f>
        <v>0</v>
      </c>
      <c r="BN173" s="21" t="n">
        <f aca="false">IF(OR($A173="",BN$4=""),0,COUNTIFS(Formulas!$A$2:$A$3001,BN$4,Formulas!$B$2:$B$3001,$A173))</f>
        <v>0</v>
      </c>
      <c r="BO173" s="21" t="n">
        <f aca="false">IF(OR($A173="",BO$4=""),0,COUNTIFS(Formulas!$A$2:$A$3001,BO$4,Formulas!$B$2:$B$3001,$A173))</f>
        <v>0</v>
      </c>
      <c r="BP173" s="21" t="n">
        <f aca="false">IF(OR($A173="",BP$4=""),0,COUNTIFS(Formulas!$A$2:$A$3001,BP$4,Formulas!$B$2:$B$3001,$A173))</f>
        <v>0</v>
      </c>
      <c r="BQ173" s="21" t="n">
        <f aca="false">IF(OR($A173="",BQ$4=""),0,COUNTIFS(Formulas!$A$2:$A$3001,BQ$4,Formulas!$B$2:$B$3001,$A173))</f>
        <v>0</v>
      </c>
      <c r="BR173" s="21" t="n">
        <f aca="false">IF(OR($A173="",BR$4=""),0,COUNTIFS(Formulas!$A$2:$A$3001,BR$4,Formulas!$B$2:$B$3001,$A173))</f>
        <v>0</v>
      </c>
      <c r="BS173" s="21" t="n">
        <f aca="false">IF(OR($A173="",BS$4=""),0,COUNTIFS(Formulas!$A$2:$A$3001,BS$4,Formulas!$B$2:$B$3001,$A173))</f>
        <v>0</v>
      </c>
      <c r="BT173" s="21" t="n">
        <f aca="false">IF(OR($A173="",BT$4=""),0,COUNTIFS(Formulas!$A$2:$A$3001,BT$4,Formulas!$B$2:$B$3001,$A173))</f>
        <v>0</v>
      </c>
      <c r="BU173" s="21" t="n">
        <f aca="false">IF(OR($A173="",BU$4=""),0,COUNTIFS(Formulas!$A$2:$A$3001,BU$4,Formulas!$B$2:$B$3001,$A173))</f>
        <v>0</v>
      </c>
      <c r="BV173" s="21" t="n">
        <f aca="false">IF(OR($A173="",BV$4=""),0,COUNTIFS(Formulas!$A$2:$A$3001,BV$4,Formulas!$B$2:$B$3001,$A173))</f>
        <v>0</v>
      </c>
      <c r="BW173" s="21" t="n">
        <f aca="false">IF(OR($A173="",BW$4=""),0,COUNTIFS(Formulas!$A$2:$A$3001,BW$4,Formulas!$B$2:$B$3001,$A173))</f>
        <v>0</v>
      </c>
      <c r="BX173" s="21" t="n">
        <f aca="false">IF(OR($A173="",BX$4=""),0,COUNTIFS(Formulas!$A$2:$A$3001,BX$4,Formulas!$B$2:$B$3001,$A173))</f>
        <v>0</v>
      </c>
      <c r="BY173" s="21" t="n">
        <f aca="false">IF(OR($A173="",BY$4=""),0,COUNTIFS(Formulas!$A$2:$A$3001,BY$4,Formulas!$B$2:$B$3001,$A173))</f>
        <v>0</v>
      </c>
      <c r="BZ173" s="21" t="n">
        <f aca="false">IF(OR($A173="",BZ$4=""),0,COUNTIFS(Formulas!$A$2:$A$3001,BZ$4,Formulas!$B$2:$B$3001,$A173))</f>
        <v>0</v>
      </c>
      <c r="CA173" s="21" t="n">
        <f aca="false">IF(OR($A173="",CA$4=""),0,COUNTIFS(Formulas!$A$2:$A$3001,CA$4,Formulas!$B$2:$B$3001,$A173))</f>
        <v>0</v>
      </c>
      <c r="CB173" s="21" t="n">
        <f aca="false">IF(OR($A173="",CB$4=""),0,COUNTIFS(Formulas!$A$2:$A$3001,CB$4,Formulas!$B$2:$B$3001,$A173))</f>
        <v>0</v>
      </c>
      <c r="CC173" s="21" t="n">
        <f aca="false">IF(OR($A173="",CC$4=""),0,COUNTIFS(Formulas!$A$2:$A$3001,CC$4,Formulas!$B$2:$B$3001,$A173))</f>
        <v>0</v>
      </c>
      <c r="CD173" s="21" t="n">
        <f aca="false">IF(OR($A173="",CD$4=""),0,COUNTIFS(Formulas!$A$2:$A$3001,CD$4,Formulas!$B$2:$B$3001,$A173))</f>
        <v>0</v>
      </c>
      <c r="CE173" s="21" t="n">
        <f aca="false">IF(OR($A173="",CE$4=""),0,COUNTIFS(Formulas!$A$2:$A$3001,CE$4,Formulas!$B$2:$B$3001,$A173))</f>
        <v>0</v>
      </c>
      <c r="CF173" s="21" t="n">
        <f aca="false">IF(OR($A173="",CF$4=""),0,COUNTIFS(Formulas!$A$2:$A$3001,CF$4,Formulas!$B$2:$B$3001,$A173))</f>
        <v>0</v>
      </c>
      <c r="CG173" s="21" t="n">
        <f aca="false">IF(OR($A173="",CG$4=""),0,COUNTIFS(Formulas!$A$2:$A$3001,CG$4,Formulas!$B$2:$B$3001,$A173))</f>
        <v>0</v>
      </c>
      <c r="CH173" s="21" t="n">
        <f aca="false">IF(OR($A173="",CH$4=""),0,COUNTIFS(Formulas!$A$2:$A$3001,CH$4,Formulas!$B$2:$B$3001,$A173))</f>
        <v>0</v>
      </c>
      <c r="CI173" s="21" t="n">
        <f aca="false">IF(OR($A173="",CI$4=""),0,COUNTIFS(Formulas!$A$2:$A$3001,CI$4,Formulas!$B$2:$B$3001,$A173))</f>
        <v>0</v>
      </c>
      <c r="CJ173" s="21" t="n">
        <f aca="false">IF(OR($A173="",CJ$4=""),0,COUNTIFS(Formulas!$A$2:$A$3001,CJ$4,Formulas!$B$2:$B$3001,$A173))</f>
        <v>0</v>
      </c>
      <c r="CK173" s="21" t="n">
        <f aca="false">IF(OR($A173="",CK$4=""),0,COUNTIFS(Formulas!$A$2:$A$3001,CK$4,Formulas!$B$2:$B$3001,$A173))</f>
        <v>0</v>
      </c>
      <c r="CL173" s="21" t="n">
        <f aca="false">IF(OR($A173="",CL$4=""),0,COUNTIFS(Formulas!$A$2:$A$3001,CL$4,Formulas!$B$2:$B$3001,$A173))</f>
        <v>0</v>
      </c>
      <c r="CM173" s="21" t="n">
        <f aca="false">IF(OR($A173="",CM$4=""),0,COUNTIFS(Formulas!$A$2:$A$3001,CM$4,Formulas!$B$2:$B$3001,$A173))</f>
        <v>0</v>
      </c>
      <c r="CN173" s="21" t="n">
        <f aca="false">IF(OR($A173="",CN$4=""),0,COUNTIFS(Formulas!$A$2:$A$3001,CN$4,Formulas!$B$2:$B$3001,$A173))</f>
        <v>0</v>
      </c>
      <c r="CO173" s="21" t="n">
        <f aca="false">IF(OR($A173="",CO$4=""),0,COUNTIFS(Formulas!$A$2:$A$3001,CO$4,Formulas!$B$2:$B$3001,$A173))</f>
        <v>0</v>
      </c>
      <c r="CP173" s="21" t="n">
        <f aca="false">IF(OR($A173="",CP$4=""),0,COUNTIFS(Formulas!$A$2:$A$3001,CP$4,Formulas!$B$2:$B$3001,$A173))</f>
        <v>0</v>
      </c>
      <c r="CQ173" s="21" t="n">
        <f aca="false">IF(OR($A173="",CQ$4=""),0,COUNTIFS(Formulas!$A$2:$A$3001,CQ$4,Formulas!$B$2:$B$3001,$A173))</f>
        <v>0</v>
      </c>
      <c r="CR173" s="21" t="n">
        <f aca="false">IF(OR($A173="",CR$4=""),0,COUNTIFS(Formulas!$A$2:$A$3001,CR$4,Formulas!$B$2:$B$3001,$A173))</f>
        <v>0</v>
      </c>
      <c r="CS173" s="21" t="n">
        <f aca="false">IF(OR($A173="",CS$4=""),0,COUNTIFS(Formulas!$A$2:$A$3001,CS$4,Formulas!$B$2:$B$3001,$A173))</f>
        <v>0</v>
      </c>
      <c r="CT173" s="21" t="n">
        <f aca="false">IF(OR($A173="",CT$4=""),0,COUNTIFS(Formulas!$A$2:$A$3001,CT$4,Formulas!$B$2:$B$3001,$A173))</f>
        <v>0</v>
      </c>
      <c r="CU173" s="21" t="n">
        <f aca="false">IF(OR($A173="",CU$4=""),0,COUNTIFS(Formulas!$A$2:$A$3001,CU$4,Formulas!$B$2:$B$3001,$A173))</f>
        <v>0</v>
      </c>
      <c r="CV173" s="21" t="n">
        <f aca="false">IF(OR($A173="",CV$4=""),0,COUNTIFS(Formulas!$A$2:$A$3001,CV$4,Formulas!$B$2:$B$3001,$A173))</f>
        <v>0</v>
      </c>
      <c r="CW173" s="21" t="n">
        <f aca="false">IF(OR($A173="",CW$4=""),0,COUNTIFS(Formulas!$A$2:$A$3001,CW$4,Formulas!$B$2:$B$3001,$A173))</f>
        <v>0</v>
      </c>
      <c r="CX173" s="21" t="n">
        <f aca="false">IF(OR($A173="",CX$4=""),0,COUNTIFS(Formulas!$A$2:$A$3001,CX$4,Formulas!$B$2:$B$3001,$A173))</f>
        <v>0</v>
      </c>
      <c r="CY173" s="21" t="n">
        <f aca="false">IF(OR($A173="",CY$4=""),0,COUNTIFS(Formulas!$A$2:$A$3001,CY$4,Formulas!$B$2:$B$3001,$A173))</f>
        <v>0</v>
      </c>
      <c r="CZ173" s="21" t="n">
        <f aca="false">IF(OR($A173="",CZ$4=""),0,COUNTIFS(Formulas!$A$2:$A$3001,CZ$4,Formulas!$B$2:$B$3001,$A173))</f>
        <v>0</v>
      </c>
      <c r="DA173" s="21" t="n">
        <f aca="false">IF(OR($A173="",DA$4=""),0,COUNTIFS(Formulas!$A$2:$A$3001,DA$4,Formulas!$B$2:$B$3001,$A173))</f>
        <v>0</v>
      </c>
      <c r="DB173" s="21" t="n">
        <f aca="false">IF(OR($A173="",DB$4=""),0,COUNTIFS(Formulas!$A$2:$A$3001,DB$4,Formulas!$B$2:$B$3001,$A173))</f>
        <v>0</v>
      </c>
      <c r="DC173" s="21" t="n">
        <f aca="false">IF(OR($A173="",DC$4=""),0,COUNTIFS(Formulas!$A$2:$A$3001,DC$4,Formulas!$B$2:$B$3001,$A173))</f>
        <v>0</v>
      </c>
      <c r="DD173" s="21" t="n">
        <f aca="false">IF(OR($A173="",DD$4=""),0,COUNTIFS(Formulas!$A$2:$A$3001,DD$4,Formulas!$B$2:$B$3001,$A173))</f>
        <v>0</v>
      </c>
      <c r="DE173" s="21" t="n">
        <f aca="false">IF(OR($A173="",DE$4=""),0,COUNTIFS(Formulas!$A$2:$A$3001,DE$4,Formulas!$B$2:$B$3001,$A173))</f>
        <v>0</v>
      </c>
      <c r="DF173" s="21" t="n">
        <f aca="false">IF(OR($A173="",DF$4=""),0,COUNTIFS(Formulas!$A$2:$A$3001,DF$4,Formulas!$B$2:$B$3001,$A173))</f>
        <v>0</v>
      </c>
      <c r="DG173" s="21" t="n">
        <f aca="false">IF(OR($A173="",DG$4=""),0,COUNTIFS(Formulas!$A$2:$A$3001,DG$4,Formulas!$B$2:$B$3001,$A173))</f>
        <v>0</v>
      </c>
      <c r="DH173" s="21" t="n">
        <f aca="false">IF(OR($A173="",DH$4=""),0,COUNTIFS(Formulas!$A$2:$A$3001,DH$4,Formulas!$B$2:$B$3001,$A173))</f>
        <v>0</v>
      </c>
      <c r="DI173" s="21" t="n">
        <f aca="false">IF(OR($A173="",DI$4=""),0,COUNTIFS(Formulas!$A$2:$A$3001,DI$4,Formulas!$B$2:$B$3001,$A173))</f>
        <v>0</v>
      </c>
      <c r="DJ173" s="21" t="n">
        <f aca="false">IF(OR($A173="",DJ$4=""),0,COUNTIFS(Formulas!$A$2:$A$3001,DJ$4,Formulas!$B$2:$B$3001,$A173))</f>
        <v>0</v>
      </c>
      <c r="DK173" s="21" t="n">
        <f aca="false">IF(OR($A173="",DK$4=""),0,COUNTIFS(Formulas!$A$2:$A$3001,DK$4,Formulas!$B$2:$B$3001,$A173))</f>
        <v>0</v>
      </c>
      <c r="DL173" s="21" t="n">
        <f aca="false">IF(OR($A173="",DL$4=""),0,COUNTIFS(Formulas!$A$2:$A$3001,DL$4,Formulas!$B$2:$B$3001,$A173))</f>
        <v>0</v>
      </c>
      <c r="DM173" s="21" t="n">
        <f aca="false">IF(OR($A173="",DM$4=""),0,COUNTIFS(Formulas!$A$2:$A$3001,DM$4,Formulas!$B$2:$B$3001,$A173))</f>
        <v>0</v>
      </c>
      <c r="DN173" s="21" t="n">
        <f aca="false">IF(OR($A173="",DN$4=""),0,COUNTIFS(Formulas!$A$2:$A$3001,DN$4,Formulas!$B$2:$B$3001,$A173))</f>
        <v>0</v>
      </c>
      <c r="DO173" s="21" t="n">
        <f aca="false">IF(OR($A173="",DO$4=""),0,COUNTIFS(Formulas!$A$2:$A$3001,DO$4,Formulas!$B$2:$B$3001,$A173))</f>
        <v>0</v>
      </c>
      <c r="DP173" s="21" t="n">
        <f aca="false">IF(OR($A173="",DP$4=""),0,COUNTIFS(Formulas!$A$2:$A$3001,DP$4,Formulas!$B$2:$B$3001,$A173))</f>
        <v>0</v>
      </c>
      <c r="DQ173" s="21" t="n">
        <f aca="false">IF(OR($A173="",DQ$4=""),0,COUNTIFS(Formulas!$A$2:$A$3001,DQ$4,Formulas!$B$2:$B$3001,$A173))</f>
        <v>0</v>
      </c>
      <c r="DR173" s="21" t="n">
        <f aca="false">IF(OR($A173="",DR$4=""),0,COUNTIFS(Formulas!$A$2:$A$3001,DR$4,Formulas!$B$2:$B$3001,$A173))</f>
        <v>0</v>
      </c>
      <c r="DS173" s="21" t="n">
        <f aca="false">IF(OR($A173="",DS$4=""),0,COUNTIFS(Formulas!$A$2:$A$3001,DS$4,Formulas!$B$2:$B$3001,$A173))</f>
        <v>0</v>
      </c>
      <c r="DT173" s="21" t="n">
        <f aca="false">IF(OR($A173="",DT$4=""),0,COUNTIFS(Formulas!$A$2:$A$3001,DT$4,Formulas!$B$2:$B$3001,$A173))</f>
        <v>0</v>
      </c>
      <c r="DU173" s="21" t="n">
        <f aca="false">IF(OR($A173="",DU$4=""),0,COUNTIFS(Formulas!$A$2:$A$3001,DU$4,Formulas!$B$2:$B$3001,$A173))</f>
        <v>0</v>
      </c>
      <c r="DV173" s="21" t="n">
        <f aca="false">IF(OR($A173="",DV$4=""),0,COUNTIFS(Formulas!$A$2:$A$3001,DV$4,Formulas!$B$2:$B$3001,$A173))</f>
        <v>0</v>
      </c>
      <c r="DW173" s="21" t="n">
        <f aca="false">IF(OR($A173="",DW$4=""),0,COUNTIFS(Formulas!$A$2:$A$3001,DW$4,Formulas!$B$2:$B$3001,$A173))</f>
        <v>0</v>
      </c>
      <c r="DX173" s="21" t="n">
        <f aca="false">IF(OR($A173="",DX$4=""),0,COUNTIFS(Formulas!$A$2:$A$3001,DX$4,Formulas!$B$2:$B$3001,$A173))</f>
        <v>0</v>
      </c>
      <c r="DY173" s="21" t="n">
        <f aca="false">IF(OR($A173="",DY$4=""),0,COUNTIFS(Formulas!$A$2:$A$3001,DY$4,Formulas!$B$2:$B$3001,$A173))</f>
        <v>0</v>
      </c>
      <c r="DZ173" s="21" t="n">
        <f aca="false">IF(OR($A173="",DZ$4=""),0,COUNTIFS(Formulas!$A$2:$A$3001,DZ$4,Formulas!$B$2:$B$3001,$A173))</f>
        <v>0</v>
      </c>
      <c r="EA173" s="21" t="n">
        <f aca="false">IF(OR($A173="",EA$4=""),0,COUNTIFS(Formulas!$A$2:$A$3001,EA$4,Formulas!$B$2:$B$3001,$A173))</f>
        <v>0</v>
      </c>
      <c r="EB173" s="21" t="n">
        <f aca="false">IF(OR($A173="",EB$4=""),0,COUNTIFS(Formulas!$A$2:$A$3001,EB$4,Formulas!$B$2:$B$3001,$A173))</f>
        <v>0</v>
      </c>
      <c r="EC173" s="21" t="n">
        <f aca="false">IF(OR($A173="",EC$4=""),0,COUNTIFS(Formulas!$A$2:$A$3001,EC$4,Formulas!$B$2:$B$3001,$A173))</f>
        <v>0</v>
      </c>
      <c r="ED173" s="21" t="n">
        <f aca="false">IF(OR($A173="",ED$4=""),0,COUNTIFS(Formulas!$A$2:$A$3001,ED$4,Formulas!$B$2:$B$3001,$A173))</f>
        <v>0</v>
      </c>
      <c r="EE173" s="21" t="n">
        <f aca="false">IF(OR($A173="",EE$4=""),0,COUNTIFS(Formulas!$A$2:$A$3001,EE$4,Formulas!$B$2:$B$3001,$A173))</f>
        <v>0</v>
      </c>
      <c r="EF173" s="21" t="n">
        <f aca="false">IF(OR($A173="",EF$4=""),0,COUNTIFS(Formulas!$A$2:$A$3001,EF$4,Formulas!$B$2:$B$3001,$A173))</f>
        <v>0</v>
      </c>
      <c r="EG173" s="21" t="n">
        <f aca="false">IF(OR($A173="",EG$4=""),0,COUNTIFS(Formulas!$A$2:$A$3001,EG$4,Formulas!$B$2:$B$3001,$A173))</f>
        <v>0</v>
      </c>
      <c r="EH173" s="21" t="n">
        <f aca="false">IF(OR($A173="",EH$4=""),0,COUNTIFS(Formulas!$A$2:$A$3001,EH$4,Formulas!$B$2:$B$3001,$A173))</f>
        <v>0</v>
      </c>
      <c r="EI173" s="21" t="n">
        <f aca="false">IF(OR($A173="",EI$4=""),0,COUNTIFS(Formulas!$A$2:$A$3001,EI$4,Formulas!$B$2:$B$3001,$A173))</f>
        <v>0</v>
      </c>
      <c r="EJ173" s="21" t="n">
        <f aca="false">IF(OR($A173="",EJ$4=""),0,COUNTIFS(Formulas!$A$2:$A$3001,EJ$4,Formulas!$B$2:$B$3001,$A173))</f>
        <v>0</v>
      </c>
      <c r="EK173" s="21" t="n">
        <f aca="false">IF(OR($A173="",EK$4=""),0,COUNTIFS(Formulas!$A$2:$A$3001,EK$4,Formulas!$B$2:$B$3001,$A173))</f>
        <v>0</v>
      </c>
      <c r="EL173" s="21" t="n">
        <f aca="false">IF(OR($A173="",EL$4=""),0,COUNTIFS(Formulas!$A$2:$A$3001,EL$4,Formulas!$B$2:$B$3001,$A173))</f>
        <v>0</v>
      </c>
      <c r="EM173" s="21" t="n">
        <f aca="false">IF(OR($A173="",EM$4=""),0,COUNTIFS(Formulas!$A$2:$A$3001,EM$4,Formulas!$B$2:$B$3001,$A173))</f>
        <v>0</v>
      </c>
      <c r="EN173" s="21" t="n">
        <f aca="false">IF(OR($A173="",EN$4=""),0,COUNTIFS(Formulas!$A$2:$A$3001,EN$4,Formulas!$B$2:$B$3001,$A173))</f>
        <v>0</v>
      </c>
      <c r="EO173" s="21" t="n">
        <f aca="false">IF(OR($A173="",EO$4=""),0,COUNTIFS(Formulas!$A$2:$A$3001,EO$4,Formulas!$B$2:$B$3001,$A173))</f>
        <v>0</v>
      </c>
      <c r="EP173" s="21" t="n">
        <f aca="false">IF(OR($A173="",EP$4=""),0,COUNTIFS(Formulas!$A$2:$A$3001,EP$4,Formulas!$B$2:$B$3001,$A173))</f>
        <v>0</v>
      </c>
      <c r="EQ173" s="21" t="n">
        <f aca="false">IF(OR($A173="",EQ$4=""),0,COUNTIFS(Formulas!$A$2:$A$3001,EQ$4,Formulas!$B$2:$B$3001,$A173))</f>
        <v>0</v>
      </c>
      <c r="ER173" s="21" t="n">
        <f aca="false">IF(OR($A173="",ER$4=""),0,COUNTIFS(Formulas!$A$2:$A$3001,ER$4,Formulas!$B$2:$B$3001,$A173))</f>
        <v>0</v>
      </c>
      <c r="ES173" s="21" t="n">
        <f aca="false">IF(OR($A173="",ES$4=""),0,COUNTIFS(Formulas!$A$2:$A$3001,ES$4,Formulas!$B$2:$B$3001,$A173))</f>
        <v>0</v>
      </c>
      <c r="ET173" s="21" t="n">
        <f aca="false">IF(OR($A173="",ET$4=""),0,COUNTIFS(Formulas!$A$2:$A$3001,ET$4,Formulas!$B$2:$B$3001,$A173))</f>
        <v>0</v>
      </c>
      <c r="EU173" s="21" t="n">
        <f aca="false">IF(OR($A173="",EU$4=""),0,COUNTIFS(Formulas!$A$2:$A$3001,EU$4,Formulas!$B$2:$B$3001,$A173))</f>
        <v>0</v>
      </c>
      <c r="EV173" s="21" t="n">
        <f aca="false">IF(OR($A173="",EV$4=""),0,COUNTIFS(Formulas!$A$2:$A$3001,EV$4,Formulas!$B$2:$B$3001,$A173))</f>
        <v>0</v>
      </c>
    </row>
    <row r="174" customFormat="false" ht="15" hidden="false" customHeight="false" outlineLevel="0" collapsed="false">
      <c r="A174" s="13" t="str">
        <f aca="false">IF(INDEX(Materials!$A$2:$A$301,170)="","",INDEX(Materials!$A$2:$A$301,170))</f>
        <v>Neotame</v>
      </c>
      <c r="B174" s="19" t="n">
        <f aca="false">IF(A174="","",COUNTIF(C174:EV174,"&gt;0"))</f>
        <v>1</v>
      </c>
      <c r="C174" s="21" t="n">
        <f aca="false">IF(OR($A174="",C$4=""),0,COUNTIFS(Formulas!$A$2:$A$3001,C$4,Formulas!$B$2:$B$3001,$A174))</f>
        <v>0</v>
      </c>
      <c r="D174" s="21" t="n">
        <f aca="false">IF(OR($A174="",D$4=""),0,COUNTIFS(Formulas!$A$2:$A$3001,D$4,Formulas!$B$2:$B$3001,$A174))</f>
        <v>0</v>
      </c>
      <c r="E174" s="21" t="n">
        <f aca="false">IF(OR($A174="",E$4=""),0,COUNTIFS(Formulas!$A$2:$A$3001,E$4,Formulas!$B$2:$B$3001,$A174))</f>
        <v>0</v>
      </c>
      <c r="F174" s="21" t="n">
        <f aca="false">IF(OR($A174="",F$4=""),0,COUNTIFS(Formulas!$A$2:$A$3001,F$4,Formulas!$B$2:$B$3001,$A174))</f>
        <v>0</v>
      </c>
      <c r="G174" s="21" t="n">
        <f aca="false">IF(OR($A174="",G$4=""),0,COUNTIFS(Formulas!$A$2:$A$3001,G$4,Formulas!$B$2:$B$3001,$A174))</f>
        <v>0</v>
      </c>
      <c r="H174" s="21" t="n">
        <f aca="false">IF(OR($A174="",H$4=""),0,COUNTIFS(Formulas!$A$2:$A$3001,H$4,Formulas!$B$2:$B$3001,$A174))</f>
        <v>0</v>
      </c>
      <c r="I174" s="21" t="n">
        <f aca="false">IF(OR($A174="",I$4=""),0,COUNTIFS(Formulas!$A$2:$A$3001,I$4,Formulas!$B$2:$B$3001,$A174))</f>
        <v>0</v>
      </c>
      <c r="J174" s="21" t="n">
        <f aca="false">IF(OR($A174="",J$4=""),0,COUNTIFS(Formulas!$A$2:$A$3001,J$4,Formulas!$B$2:$B$3001,$A174))</f>
        <v>0</v>
      </c>
      <c r="K174" s="21" t="n">
        <f aca="false">IF(OR($A174="",K$4=""),0,COUNTIFS(Formulas!$A$2:$A$3001,K$4,Formulas!$B$2:$B$3001,$A174))</f>
        <v>0</v>
      </c>
      <c r="L174" s="21" t="n">
        <f aca="false">IF(OR($A174="",L$4=""),0,COUNTIFS(Formulas!$A$2:$A$3001,L$4,Formulas!$B$2:$B$3001,$A174))</f>
        <v>0</v>
      </c>
      <c r="M174" s="21" t="n">
        <f aca="false">IF(OR($A174="",M$4=""),0,COUNTIFS(Formulas!$A$2:$A$3001,M$4,Formulas!$B$2:$B$3001,$A174))</f>
        <v>0</v>
      </c>
      <c r="N174" s="21" t="n">
        <f aca="false">IF(OR($A174="",N$4=""),0,COUNTIFS(Formulas!$A$2:$A$3001,N$4,Formulas!$B$2:$B$3001,$A174))</f>
        <v>0</v>
      </c>
      <c r="O174" s="21" t="n">
        <f aca="false">IF(OR($A174="",O$4=""),0,COUNTIFS(Formulas!$A$2:$A$3001,O$4,Formulas!$B$2:$B$3001,$A174))</f>
        <v>0</v>
      </c>
      <c r="P174" s="21" t="n">
        <f aca="false">IF(OR($A174="",P$4=""),0,COUNTIFS(Formulas!$A$2:$A$3001,P$4,Formulas!$B$2:$B$3001,$A174))</f>
        <v>0</v>
      </c>
      <c r="Q174" s="21" t="n">
        <f aca="false">IF(OR($A174="",Q$4=""),0,COUNTIFS(Formulas!$A$2:$A$3001,Q$4,Formulas!$B$2:$B$3001,$A174))</f>
        <v>0</v>
      </c>
      <c r="R174" s="21" t="n">
        <f aca="false">IF(OR($A174="",R$4=""),0,COUNTIFS(Formulas!$A$2:$A$3001,R$4,Formulas!$B$2:$B$3001,$A174))</f>
        <v>0</v>
      </c>
      <c r="S174" s="21" t="n">
        <f aca="false">IF(OR($A174="",S$4=""),0,COUNTIFS(Formulas!$A$2:$A$3001,S$4,Formulas!$B$2:$B$3001,$A174))</f>
        <v>0</v>
      </c>
      <c r="T174" s="21" t="n">
        <f aca="false">IF(OR($A174="",T$4=""),0,COUNTIFS(Formulas!$A$2:$A$3001,T$4,Formulas!$B$2:$B$3001,$A174))</f>
        <v>0</v>
      </c>
      <c r="U174" s="21" t="n">
        <f aca="false">IF(OR($A174="",U$4=""),0,COUNTIFS(Formulas!$A$2:$A$3001,U$4,Formulas!$B$2:$B$3001,$A174))</f>
        <v>0</v>
      </c>
      <c r="V174" s="21" t="n">
        <f aca="false">IF(OR($A174="",V$4=""),0,COUNTIFS(Formulas!$A$2:$A$3001,V$4,Formulas!$B$2:$B$3001,$A174))</f>
        <v>0</v>
      </c>
      <c r="W174" s="21" t="n">
        <f aca="false">IF(OR($A174="",W$4=""),0,COUNTIFS(Formulas!$A$2:$A$3001,W$4,Formulas!$B$2:$B$3001,$A174))</f>
        <v>0</v>
      </c>
      <c r="X174" s="21" t="n">
        <f aca="false">IF(OR($A174="",X$4=""),0,COUNTIFS(Formulas!$A$2:$A$3001,X$4,Formulas!$B$2:$B$3001,$A174))</f>
        <v>0</v>
      </c>
      <c r="Y174" s="21" t="n">
        <f aca="false">IF(OR($A174="",Y$4=""),0,COUNTIFS(Formulas!$A$2:$A$3001,Y$4,Formulas!$B$2:$B$3001,$A174))</f>
        <v>0</v>
      </c>
      <c r="Z174" s="21" t="n">
        <f aca="false">IF(OR($A174="",Z$4=""),0,COUNTIFS(Formulas!$A$2:$A$3001,Z$4,Formulas!$B$2:$B$3001,$A174))</f>
        <v>0</v>
      </c>
      <c r="AA174" s="21" t="n">
        <f aca="false">IF(OR($A174="",AA$4=""),0,COUNTIFS(Formulas!$A$2:$A$3001,AA$4,Formulas!$B$2:$B$3001,$A174))</f>
        <v>0</v>
      </c>
      <c r="AB174" s="21" t="n">
        <f aca="false">IF(OR($A174="",AB$4=""),0,COUNTIFS(Formulas!$A$2:$A$3001,AB$4,Formulas!$B$2:$B$3001,$A174))</f>
        <v>1</v>
      </c>
      <c r="AC174" s="21" t="n">
        <f aca="false">IF(OR($A174="",AC$4=""),0,COUNTIFS(Formulas!$A$2:$A$3001,AC$4,Formulas!$B$2:$B$3001,$A174))</f>
        <v>0</v>
      </c>
      <c r="AD174" s="21" t="n">
        <f aca="false">IF(OR($A174="",AD$4=""),0,COUNTIFS(Formulas!$A$2:$A$3001,AD$4,Formulas!$B$2:$B$3001,$A174))</f>
        <v>0</v>
      </c>
      <c r="AE174" s="21" t="n">
        <f aca="false">IF(OR($A174="",AE$4=""),0,COUNTIFS(Formulas!$A$2:$A$3001,AE$4,Formulas!$B$2:$B$3001,$A174))</f>
        <v>0</v>
      </c>
      <c r="AF174" s="21" t="n">
        <f aca="false">IF(OR($A174="",AF$4=""),0,COUNTIFS(Formulas!$A$2:$A$3001,AF$4,Formulas!$B$2:$B$3001,$A174))</f>
        <v>0</v>
      </c>
      <c r="AG174" s="21" t="n">
        <f aca="false">IF(OR($A174="",AG$4=""),0,COUNTIFS(Formulas!$A$2:$A$3001,AG$4,Formulas!$B$2:$B$3001,$A174))</f>
        <v>0</v>
      </c>
      <c r="AH174" s="21" t="n">
        <f aca="false">IF(OR($A174="",AH$4=""),0,COUNTIFS(Formulas!$A$2:$A$3001,AH$4,Formulas!$B$2:$B$3001,$A174))</f>
        <v>0</v>
      </c>
      <c r="AI174" s="21" t="n">
        <f aca="false">IF(OR($A174="",AI$4=""),0,COUNTIFS(Formulas!$A$2:$A$3001,AI$4,Formulas!$B$2:$B$3001,$A174))</f>
        <v>0</v>
      </c>
      <c r="AJ174" s="21" t="n">
        <f aca="false">IF(OR($A174="",AJ$4=""),0,COUNTIFS(Formulas!$A$2:$A$3001,AJ$4,Formulas!$B$2:$B$3001,$A174))</f>
        <v>0</v>
      </c>
      <c r="AK174" s="21" t="n">
        <f aca="false">IF(OR($A174="",AK$4=""),0,COUNTIFS(Formulas!$A$2:$A$3001,AK$4,Formulas!$B$2:$B$3001,$A174))</f>
        <v>0</v>
      </c>
      <c r="AL174" s="21" t="n">
        <f aca="false">IF(OR($A174="",AL$4=""),0,COUNTIFS(Formulas!$A$2:$A$3001,AL$4,Formulas!$B$2:$B$3001,$A174))</f>
        <v>0</v>
      </c>
      <c r="AM174" s="21" t="n">
        <f aca="false">IF(OR($A174="",AM$4=""),0,COUNTIFS(Formulas!$A$2:$A$3001,AM$4,Formulas!$B$2:$B$3001,$A174))</f>
        <v>0</v>
      </c>
      <c r="AN174" s="21" t="n">
        <f aca="false">IF(OR($A174="",AN$4=""),0,COUNTIFS(Formulas!$A$2:$A$3001,AN$4,Formulas!$B$2:$B$3001,$A174))</f>
        <v>0</v>
      </c>
      <c r="AO174" s="21" t="n">
        <f aca="false">IF(OR($A174="",AO$4=""),0,COUNTIFS(Formulas!$A$2:$A$3001,AO$4,Formulas!$B$2:$B$3001,$A174))</f>
        <v>0</v>
      </c>
      <c r="AP174" s="21" t="n">
        <f aca="false">IF(OR($A174="",AP$4=""),0,COUNTIFS(Formulas!$A$2:$A$3001,AP$4,Formulas!$B$2:$B$3001,$A174))</f>
        <v>0</v>
      </c>
      <c r="AQ174" s="21" t="n">
        <f aca="false">IF(OR($A174="",AQ$4=""),0,COUNTIFS(Formulas!$A$2:$A$3001,AQ$4,Formulas!$B$2:$B$3001,$A174))</f>
        <v>0</v>
      </c>
      <c r="AR174" s="21" t="n">
        <f aca="false">IF(OR($A174="",AR$4=""),0,COUNTIFS(Formulas!$A$2:$A$3001,AR$4,Formulas!$B$2:$B$3001,$A174))</f>
        <v>0</v>
      </c>
      <c r="AS174" s="21" t="n">
        <f aca="false">IF(OR($A174="",AS$4=""),0,COUNTIFS(Formulas!$A$2:$A$3001,AS$4,Formulas!$B$2:$B$3001,$A174))</f>
        <v>0</v>
      </c>
      <c r="AT174" s="21" t="n">
        <f aca="false">IF(OR($A174="",AT$4=""),0,COUNTIFS(Formulas!$A$2:$A$3001,AT$4,Formulas!$B$2:$B$3001,$A174))</f>
        <v>0</v>
      </c>
      <c r="AU174" s="21" t="n">
        <f aca="false">IF(OR($A174="",AU$4=""),0,COUNTIFS(Formulas!$A$2:$A$3001,AU$4,Formulas!$B$2:$B$3001,$A174))</f>
        <v>0</v>
      </c>
      <c r="AV174" s="21" t="n">
        <f aca="false">IF(OR($A174="",AV$4=""),0,COUNTIFS(Formulas!$A$2:$A$3001,AV$4,Formulas!$B$2:$B$3001,$A174))</f>
        <v>0</v>
      </c>
      <c r="AW174" s="21" t="n">
        <f aca="false">IF(OR($A174="",AW$4=""),0,COUNTIFS(Formulas!$A$2:$A$3001,AW$4,Formulas!$B$2:$B$3001,$A174))</f>
        <v>0</v>
      </c>
      <c r="AX174" s="21" t="n">
        <f aca="false">IF(OR($A174="",AX$4=""),0,COUNTIFS(Formulas!$A$2:$A$3001,AX$4,Formulas!$B$2:$B$3001,$A174))</f>
        <v>0</v>
      </c>
      <c r="AY174" s="21" t="n">
        <f aca="false">IF(OR($A174="",AY$4=""),0,COUNTIFS(Formulas!$A$2:$A$3001,AY$4,Formulas!$B$2:$B$3001,$A174))</f>
        <v>0</v>
      </c>
      <c r="AZ174" s="21" t="n">
        <f aca="false">IF(OR($A174="",AZ$4=""),0,COUNTIFS(Formulas!$A$2:$A$3001,AZ$4,Formulas!$B$2:$B$3001,$A174))</f>
        <v>0</v>
      </c>
      <c r="BA174" s="21" t="n">
        <f aca="false">IF(OR($A174="",BA$4=""),0,COUNTIFS(Formulas!$A$2:$A$3001,BA$4,Formulas!$B$2:$B$3001,$A174))</f>
        <v>0</v>
      </c>
      <c r="BB174" s="21" t="n">
        <f aca="false">IF(OR($A174="",BB$4=""),0,COUNTIFS(Formulas!$A$2:$A$3001,BB$4,Formulas!$B$2:$B$3001,$A174))</f>
        <v>0</v>
      </c>
      <c r="BC174" s="21" t="n">
        <f aca="false">IF(OR($A174="",BC$4=""),0,COUNTIFS(Formulas!$A$2:$A$3001,BC$4,Formulas!$B$2:$B$3001,$A174))</f>
        <v>0</v>
      </c>
      <c r="BD174" s="21" t="n">
        <f aca="false">IF(OR($A174="",BD$4=""),0,COUNTIFS(Formulas!$A$2:$A$3001,BD$4,Formulas!$B$2:$B$3001,$A174))</f>
        <v>0</v>
      </c>
      <c r="BE174" s="21" t="n">
        <f aca="false">IF(OR($A174="",BE$4=""),0,COUNTIFS(Formulas!$A$2:$A$3001,BE$4,Formulas!$B$2:$B$3001,$A174))</f>
        <v>0</v>
      </c>
      <c r="BF174" s="21" t="n">
        <f aca="false">IF(OR($A174="",BF$4=""),0,COUNTIFS(Formulas!$A$2:$A$3001,BF$4,Formulas!$B$2:$B$3001,$A174))</f>
        <v>0</v>
      </c>
      <c r="BG174" s="21" t="n">
        <f aca="false">IF(OR($A174="",BG$4=""),0,COUNTIFS(Formulas!$A$2:$A$3001,BG$4,Formulas!$B$2:$B$3001,$A174))</f>
        <v>0</v>
      </c>
      <c r="BH174" s="21" t="n">
        <f aca="false">IF(OR($A174="",BH$4=""),0,COUNTIFS(Formulas!$A$2:$A$3001,BH$4,Formulas!$B$2:$B$3001,$A174))</f>
        <v>0</v>
      </c>
      <c r="BI174" s="21" t="n">
        <f aca="false">IF(OR($A174="",BI$4=""),0,COUNTIFS(Formulas!$A$2:$A$3001,BI$4,Formulas!$B$2:$B$3001,$A174))</f>
        <v>0</v>
      </c>
      <c r="BJ174" s="21" t="n">
        <f aca="false">IF(OR($A174="",BJ$4=""),0,COUNTIFS(Formulas!$A$2:$A$3001,BJ$4,Formulas!$B$2:$B$3001,$A174))</f>
        <v>0</v>
      </c>
      <c r="BK174" s="21" t="n">
        <f aca="false">IF(OR($A174="",BK$4=""),0,COUNTIFS(Formulas!$A$2:$A$3001,BK$4,Formulas!$B$2:$B$3001,$A174))</f>
        <v>0</v>
      </c>
      <c r="BL174" s="21" t="n">
        <f aca="false">IF(OR($A174="",BL$4=""),0,COUNTIFS(Formulas!$A$2:$A$3001,BL$4,Formulas!$B$2:$B$3001,$A174))</f>
        <v>0</v>
      </c>
      <c r="BM174" s="21" t="n">
        <f aca="false">IF(OR($A174="",BM$4=""),0,COUNTIFS(Formulas!$A$2:$A$3001,BM$4,Formulas!$B$2:$B$3001,$A174))</f>
        <v>0</v>
      </c>
      <c r="BN174" s="21" t="n">
        <f aca="false">IF(OR($A174="",BN$4=""),0,COUNTIFS(Formulas!$A$2:$A$3001,BN$4,Formulas!$B$2:$B$3001,$A174))</f>
        <v>0</v>
      </c>
      <c r="BO174" s="21" t="n">
        <f aca="false">IF(OR($A174="",BO$4=""),0,COUNTIFS(Formulas!$A$2:$A$3001,BO$4,Formulas!$B$2:$B$3001,$A174))</f>
        <v>0</v>
      </c>
      <c r="BP174" s="21" t="n">
        <f aca="false">IF(OR($A174="",BP$4=""),0,COUNTIFS(Formulas!$A$2:$A$3001,BP$4,Formulas!$B$2:$B$3001,$A174))</f>
        <v>0</v>
      </c>
      <c r="BQ174" s="21" t="n">
        <f aca="false">IF(OR($A174="",BQ$4=""),0,COUNTIFS(Formulas!$A$2:$A$3001,BQ$4,Formulas!$B$2:$B$3001,$A174))</f>
        <v>0</v>
      </c>
      <c r="BR174" s="21" t="n">
        <f aca="false">IF(OR($A174="",BR$4=""),0,COUNTIFS(Formulas!$A$2:$A$3001,BR$4,Formulas!$B$2:$B$3001,$A174))</f>
        <v>0</v>
      </c>
      <c r="BS174" s="21" t="n">
        <f aca="false">IF(OR($A174="",BS$4=""),0,COUNTIFS(Formulas!$A$2:$A$3001,BS$4,Formulas!$B$2:$B$3001,$A174))</f>
        <v>0</v>
      </c>
      <c r="BT174" s="21" t="n">
        <f aca="false">IF(OR($A174="",BT$4=""),0,COUNTIFS(Formulas!$A$2:$A$3001,BT$4,Formulas!$B$2:$B$3001,$A174))</f>
        <v>0</v>
      </c>
      <c r="BU174" s="21" t="n">
        <f aca="false">IF(OR($A174="",BU$4=""),0,COUNTIFS(Formulas!$A$2:$A$3001,BU$4,Formulas!$B$2:$B$3001,$A174))</f>
        <v>0</v>
      </c>
      <c r="BV174" s="21" t="n">
        <f aca="false">IF(OR($A174="",BV$4=""),0,COUNTIFS(Formulas!$A$2:$A$3001,BV$4,Formulas!$B$2:$B$3001,$A174))</f>
        <v>0</v>
      </c>
      <c r="BW174" s="21" t="n">
        <f aca="false">IF(OR($A174="",BW$4=""),0,COUNTIFS(Formulas!$A$2:$A$3001,BW$4,Formulas!$B$2:$B$3001,$A174))</f>
        <v>0</v>
      </c>
      <c r="BX174" s="21" t="n">
        <f aca="false">IF(OR($A174="",BX$4=""),0,COUNTIFS(Formulas!$A$2:$A$3001,BX$4,Formulas!$B$2:$B$3001,$A174))</f>
        <v>0</v>
      </c>
      <c r="BY174" s="21" t="n">
        <f aca="false">IF(OR($A174="",BY$4=""),0,COUNTIFS(Formulas!$A$2:$A$3001,BY$4,Formulas!$B$2:$B$3001,$A174))</f>
        <v>0</v>
      </c>
      <c r="BZ174" s="21" t="n">
        <f aca="false">IF(OR($A174="",BZ$4=""),0,COUNTIFS(Formulas!$A$2:$A$3001,BZ$4,Formulas!$B$2:$B$3001,$A174))</f>
        <v>0</v>
      </c>
      <c r="CA174" s="21" t="n">
        <f aca="false">IF(OR($A174="",CA$4=""),0,COUNTIFS(Formulas!$A$2:$A$3001,CA$4,Formulas!$B$2:$B$3001,$A174))</f>
        <v>0</v>
      </c>
      <c r="CB174" s="21" t="n">
        <f aca="false">IF(OR($A174="",CB$4=""),0,COUNTIFS(Formulas!$A$2:$A$3001,CB$4,Formulas!$B$2:$B$3001,$A174))</f>
        <v>0</v>
      </c>
      <c r="CC174" s="21" t="n">
        <f aca="false">IF(OR($A174="",CC$4=""),0,COUNTIFS(Formulas!$A$2:$A$3001,CC$4,Formulas!$B$2:$B$3001,$A174))</f>
        <v>0</v>
      </c>
      <c r="CD174" s="21" t="n">
        <f aca="false">IF(OR($A174="",CD$4=""),0,COUNTIFS(Formulas!$A$2:$A$3001,CD$4,Formulas!$B$2:$B$3001,$A174))</f>
        <v>0</v>
      </c>
      <c r="CE174" s="21" t="n">
        <f aca="false">IF(OR($A174="",CE$4=""),0,COUNTIFS(Formulas!$A$2:$A$3001,CE$4,Formulas!$B$2:$B$3001,$A174))</f>
        <v>0</v>
      </c>
      <c r="CF174" s="21" t="n">
        <f aca="false">IF(OR($A174="",CF$4=""),0,COUNTIFS(Formulas!$A$2:$A$3001,CF$4,Formulas!$B$2:$B$3001,$A174))</f>
        <v>0</v>
      </c>
      <c r="CG174" s="21" t="n">
        <f aca="false">IF(OR($A174="",CG$4=""),0,COUNTIFS(Formulas!$A$2:$A$3001,CG$4,Formulas!$B$2:$B$3001,$A174))</f>
        <v>0</v>
      </c>
      <c r="CH174" s="21" t="n">
        <f aca="false">IF(OR($A174="",CH$4=""),0,COUNTIFS(Formulas!$A$2:$A$3001,CH$4,Formulas!$B$2:$B$3001,$A174))</f>
        <v>0</v>
      </c>
      <c r="CI174" s="21" t="n">
        <f aca="false">IF(OR($A174="",CI$4=""),0,COUNTIFS(Formulas!$A$2:$A$3001,CI$4,Formulas!$B$2:$B$3001,$A174))</f>
        <v>0</v>
      </c>
      <c r="CJ174" s="21" t="n">
        <f aca="false">IF(OR($A174="",CJ$4=""),0,COUNTIFS(Formulas!$A$2:$A$3001,CJ$4,Formulas!$B$2:$B$3001,$A174))</f>
        <v>0</v>
      </c>
      <c r="CK174" s="21" t="n">
        <f aca="false">IF(OR($A174="",CK$4=""),0,COUNTIFS(Formulas!$A$2:$A$3001,CK$4,Formulas!$B$2:$B$3001,$A174))</f>
        <v>0</v>
      </c>
      <c r="CL174" s="21" t="n">
        <f aca="false">IF(OR($A174="",CL$4=""),0,COUNTIFS(Formulas!$A$2:$A$3001,CL$4,Formulas!$B$2:$B$3001,$A174))</f>
        <v>0</v>
      </c>
      <c r="CM174" s="21" t="n">
        <f aca="false">IF(OR($A174="",CM$4=""),0,COUNTIFS(Formulas!$A$2:$A$3001,CM$4,Formulas!$B$2:$B$3001,$A174))</f>
        <v>0</v>
      </c>
      <c r="CN174" s="21" t="n">
        <f aca="false">IF(OR($A174="",CN$4=""),0,COUNTIFS(Formulas!$A$2:$A$3001,CN$4,Formulas!$B$2:$B$3001,$A174))</f>
        <v>0</v>
      </c>
      <c r="CO174" s="21" t="n">
        <f aca="false">IF(OR($A174="",CO$4=""),0,COUNTIFS(Formulas!$A$2:$A$3001,CO$4,Formulas!$B$2:$B$3001,$A174))</f>
        <v>0</v>
      </c>
      <c r="CP174" s="21" t="n">
        <f aca="false">IF(OR($A174="",CP$4=""),0,COUNTIFS(Formulas!$A$2:$A$3001,CP$4,Formulas!$B$2:$B$3001,$A174))</f>
        <v>0</v>
      </c>
      <c r="CQ174" s="21" t="n">
        <f aca="false">IF(OR($A174="",CQ$4=""),0,COUNTIFS(Formulas!$A$2:$A$3001,CQ$4,Formulas!$B$2:$B$3001,$A174))</f>
        <v>0</v>
      </c>
      <c r="CR174" s="21" t="n">
        <f aca="false">IF(OR($A174="",CR$4=""),0,COUNTIFS(Formulas!$A$2:$A$3001,CR$4,Formulas!$B$2:$B$3001,$A174))</f>
        <v>0</v>
      </c>
      <c r="CS174" s="21" t="n">
        <f aca="false">IF(OR($A174="",CS$4=""),0,COUNTIFS(Formulas!$A$2:$A$3001,CS$4,Formulas!$B$2:$B$3001,$A174))</f>
        <v>0</v>
      </c>
      <c r="CT174" s="21" t="n">
        <f aca="false">IF(OR($A174="",CT$4=""),0,COUNTIFS(Formulas!$A$2:$A$3001,CT$4,Formulas!$B$2:$B$3001,$A174))</f>
        <v>0</v>
      </c>
      <c r="CU174" s="21" t="n">
        <f aca="false">IF(OR($A174="",CU$4=""),0,COUNTIFS(Formulas!$A$2:$A$3001,CU$4,Formulas!$B$2:$B$3001,$A174))</f>
        <v>0</v>
      </c>
      <c r="CV174" s="21" t="n">
        <f aca="false">IF(OR($A174="",CV$4=""),0,COUNTIFS(Formulas!$A$2:$A$3001,CV$4,Formulas!$B$2:$B$3001,$A174))</f>
        <v>0</v>
      </c>
      <c r="CW174" s="21" t="n">
        <f aca="false">IF(OR($A174="",CW$4=""),0,COUNTIFS(Formulas!$A$2:$A$3001,CW$4,Formulas!$B$2:$B$3001,$A174))</f>
        <v>0</v>
      </c>
      <c r="CX174" s="21" t="n">
        <f aca="false">IF(OR($A174="",CX$4=""),0,COUNTIFS(Formulas!$A$2:$A$3001,CX$4,Formulas!$B$2:$B$3001,$A174))</f>
        <v>0</v>
      </c>
      <c r="CY174" s="21" t="n">
        <f aca="false">IF(OR($A174="",CY$4=""),0,COUNTIFS(Formulas!$A$2:$A$3001,CY$4,Formulas!$B$2:$B$3001,$A174))</f>
        <v>0</v>
      </c>
      <c r="CZ174" s="21" t="n">
        <f aca="false">IF(OR($A174="",CZ$4=""),0,COUNTIFS(Formulas!$A$2:$A$3001,CZ$4,Formulas!$B$2:$B$3001,$A174))</f>
        <v>0</v>
      </c>
      <c r="DA174" s="21" t="n">
        <f aca="false">IF(OR($A174="",DA$4=""),0,COUNTIFS(Formulas!$A$2:$A$3001,DA$4,Formulas!$B$2:$B$3001,$A174))</f>
        <v>0</v>
      </c>
      <c r="DB174" s="21" t="n">
        <f aca="false">IF(OR($A174="",DB$4=""),0,COUNTIFS(Formulas!$A$2:$A$3001,DB$4,Formulas!$B$2:$B$3001,$A174))</f>
        <v>0</v>
      </c>
      <c r="DC174" s="21" t="n">
        <f aca="false">IF(OR($A174="",DC$4=""),0,COUNTIFS(Formulas!$A$2:$A$3001,DC$4,Formulas!$B$2:$B$3001,$A174))</f>
        <v>0</v>
      </c>
      <c r="DD174" s="21" t="n">
        <f aca="false">IF(OR($A174="",DD$4=""),0,COUNTIFS(Formulas!$A$2:$A$3001,DD$4,Formulas!$B$2:$B$3001,$A174))</f>
        <v>0</v>
      </c>
      <c r="DE174" s="21" t="n">
        <f aca="false">IF(OR($A174="",DE$4=""),0,COUNTIFS(Formulas!$A$2:$A$3001,DE$4,Formulas!$B$2:$B$3001,$A174))</f>
        <v>0</v>
      </c>
      <c r="DF174" s="21" t="n">
        <f aca="false">IF(OR($A174="",DF$4=""),0,COUNTIFS(Formulas!$A$2:$A$3001,DF$4,Formulas!$B$2:$B$3001,$A174))</f>
        <v>0</v>
      </c>
      <c r="DG174" s="21" t="n">
        <f aca="false">IF(OR($A174="",DG$4=""),0,COUNTIFS(Formulas!$A$2:$A$3001,DG$4,Formulas!$B$2:$B$3001,$A174))</f>
        <v>0</v>
      </c>
      <c r="DH174" s="21" t="n">
        <f aca="false">IF(OR($A174="",DH$4=""),0,COUNTIFS(Formulas!$A$2:$A$3001,DH$4,Formulas!$B$2:$B$3001,$A174))</f>
        <v>0</v>
      </c>
      <c r="DI174" s="21" t="n">
        <f aca="false">IF(OR($A174="",DI$4=""),0,COUNTIFS(Formulas!$A$2:$A$3001,DI$4,Formulas!$B$2:$B$3001,$A174))</f>
        <v>0</v>
      </c>
      <c r="DJ174" s="21" t="n">
        <f aca="false">IF(OR($A174="",DJ$4=""),0,COUNTIFS(Formulas!$A$2:$A$3001,DJ$4,Formulas!$B$2:$B$3001,$A174))</f>
        <v>0</v>
      </c>
      <c r="DK174" s="21" t="n">
        <f aca="false">IF(OR($A174="",DK$4=""),0,COUNTIFS(Formulas!$A$2:$A$3001,DK$4,Formulas!$B$2:$B$3001,$A174))</f>
        <v>0</v>
      </c>
      <c r="DL174" s="21" t="n">
        <f aca="false">IF(OR($A174="",DL$4=""),0,COUNTIFS(Formulas!$A$2:$A$3001,DL$4,Formulas!$B$2:$B$3001,$A174))</f>
        <v>0</v>
      </c>
      <c r="DM174" s="21" t="n">
        <f aca="false">IF(OR($A174="",DM$4=""),0,COUNTIFS(Formulas!$A$2:$A$3001,DM$4,Formulas!$B$2:$B$3001,$A174))</f>
        <v>0</v>
      </c>
      <c r="DN174" s="21" t="n">
        <f aca="false">IF(OR($A174="",DN$4=""),0,COUNTIFS(Formulas!$A$2:$A$3001,DN$4,Formulas!$B$2:$B$3001,$A174))</f>
        <v>0</v>
      </c>
      <c r="DO174" s="21" t="n">
        <f aca="false">IF(OR($A174="",DO$4=""),0,COUNTIFS(Formulas!$A$2:$A$3001,DO$4,Formulas!$B$2:$B$3001,$A174))</f>
        <v>0</v>
      </c>
      <c r="DP174" s="21" t="n">
        <f aca="false">IF(OR($A174="",DP$4=""),0,COUNTIFS(Formulas!$A$2:$A$3001,DP$4,Formulas!$B$2:$B$3001,$A174))</f>
        <v>0</v>
      </c>
      <c r="DQ174" s="21" t="n">
        <f aca="false">IF(OR($A174="",DQ$4=""),0,COUNTIFS(Formulas!$A$2:$A$3001,DQ$4,Formulas!$B$2:$B$3001,$A174))</f>
        <v>0</v>
      </c>
      <c r="DR174" s="21" t="n">
        <f aca="false">IF(OR($A174="",DR$4=""),0,COUNTIFS(Formulas!$A$2:$A$3001,DR$4,Formulas!$B$2:$B$3001,$A174))</f>
        <v>0</v>
      </c>
      <c r="DS174" s="21" t="n">
        <f aca="false">IF(OR($A174="",DS$4=""),0,COUNTIFS(Formulas!$A$2:$A$3001,DS$4,Formulas!$B$2:$B$3001,$A174))</f>
        <v>0</v>
      </c>
      <c r="DT174" s="21" t="n">
        <f aca="false">IF(OR($A174="",DT$4=""),0,COUNTIFS(Formulas!$A$2:$A$3001,DT$4,Formulas!$B$2:$B$3001,$A174))</f>
        <v>0</v>
      </c>
      <c r="DU174" s="21" t="n">
        <f aca="false">IF(OR($A174="",DU$4=""),0,COUNTIFS(Formulas!$A$2:$A$3001,DU$4,Formulas!$B$2:$B$3001,$A174))</f>
        <v>0</v>
      </c>
      <c r="DV174" s="21" t="n">
        <f aca="false">IF(OR($A174="",DV$4=""),0,COUNTIFS(Formulas!$A$2:$A$3001,DV$4,Formulas!$B$2:$B$3001,$A174))</f>
        <v>0</v>
      </c>
      <c r="DW174" s="21" t="n">
        <f aca="false">IF(OR($A174="",DW$4=""),0,COUNTIFS(Formulas!$A$2:$A$3001,DW$4,Formulas!$B$2:$B$3001,$A174))</f>
        <v>0</v>
      </c>
      <c r="DX174" s="21" t="n">
        <f aca="false">IF(OR($A174="",DX$4=""),0,COUNTIFS(Formulas!$A$2:$A$3001,DX$4,Formulas!$B$2:$B$3001,$A174))</f>
        <v>0</v>
      </c>
      <c r="DY174" s="21" t="n">
        <f aca="false">IF(OR($A174="",DY$4=""),0,COUNTIFS(Formulas!$A$2:$A$3001,DY$4,Formulas!$B$2:$B$3001,$A174))</f>
        <v>0</v>
      </c>
      <c r="DZ174" s="21" t="n">
        <f aca="false">IF(OR($A174="",DZ$4=""),0,COUNTIFS(Formulas!$A$2:$A$3001,DZ$4,Formulas!$B$2:$B$3001,$A174))</f>
        <v>0</v>
      </c>
      <c r="EA174" s="21" t="n">
        <f aca="false">IF(OR($A174="",EA$4=""),0,COUNTIFS(Formulas!$A$2:$A$3001,EA$4,Formulas!$B$2:$B$3001,$A174))</f>
        <v>0</v>
      </c>
      <c r="EB174" s="21" t="n">
        <f aca="false">IF(OR($A174="",EB$4=""),0,COUNTIFS(Formulas!$A$2:$A$3001,EB$4,Formulas!$B$2:$B$3001,$A174))</f>
        <v>0</v>
      </c>
      <c r="EC174" s="21" t="n">
        <f aca="false">IF(OR($A174="",EC$4=""),0,COUNTIFS(Formulas!$A$2:$A$3001,EC$4,Formulas!$B$2:$B$3001,$A174))</f>
        <v>0</v>
      </c>
      <c r="ED174" s="21" t="n">
        <f aca="false">IF(OR($A174="",ED$4=""),0,COUNTIFS(Formulas!$A$2:$A$3001,ED$4,Formulas!$B$2:$B$3001,$A174))</f>
        <v>0</v>
      </c>
      <c r="EE174" s="21" t="n">
        <f aca="false">IF(OR($A174="",EE$4=""),0,COUNTIFS(Formulas!$A$2:$A$3001,EE$4,Formulas!$B$2:$B$3001,$A174))</f>
        <v>0</v>
      </c>
      <c r="EF174" s="21" t="n">
        <f aca="false">IF(OR($A174="",EF$4=""),0,COUNTIFS(Formulas!$A$2:$A$3001,EF$4,Formulas!$B$2:$B$3001,$A174))</f>
        <v>0</v>
      </c>
      <c r="EG174" s="21" t="n">
        <f aca="false">IF(OR($A174="",EG$4=""),0,COUNTIFS(Formulas!$A$2:$A$3001,EG$4,Formulas!$B$2:$B$3001,$A174))</f>
        <v>0</v>
      </c>
      <c r="EH174" s="21" t="n">
        <f aca="false">IF(OR($A174="",EH$4=""),0,COUNTIFS(Formulas!$A$2:$A$3001,EH$4,Formulas!$B$2:$B$3001,$A174))</f>
        <v>0</v>
      </c>
      <c r="EI174" s="21" t="n">
        <f aca="false">IF(OR($A174="",EI$4=""),0,COUNTIFS(Formulas!$A$2:$A$3001,EI$4,Formulas!$B$2:$B$3001,$A174))</f>
        <v>0</v>
      </c>
      <c r="EJ174" s="21" t="n">
        <f aca="false">IF(OR($A174="",EJ$4=""),0,COUNTIFS(Formulas!$A$2:$A$3001,EJ$4,Formulas!$B$2:$B$3001,$A174))</f>
        <v>0</v>
      </c>
      <c r="EK174" s="21" t="n">
        <f aca="false">IF(OR($A174="",EK$4=""),0,COUNTIFS(Formulas!$A$2:$A$3001,EK$4,Formulas!$B$2:$B$3001,$A174))</f>
        <v>0</v>
      </c>
      <c r="EL174" s="21" t="n">
        <f aca="false">IF(OR($A174="",EL$4=""),0,COUNTIFS(Formulas!$A$2:$A$3001,EL$4,Formulas!$B$2:$B$3001,$A174))</f>
        <v>0</v>
      </c>
      <c r="EM174" s="21" t="n">
        <f aca="false">IF(OR($A174="",EM$4=""),0,COUNTIFS(Formulas!$A$2:$A$3001,EM$4,Formulas!$B$2:$B$3001,$A174))</f>
        <v>0</v>
      </c>
      <c r="EN174" s="21" t="n">
        <f aca="false">IF(OR($A174="",EN$4=""),0,COUNTIFS(Formulas!$A$2:$A$3001,EN$4,Formulas!$B$2:$B$3001,$A174))</f>
        <v>0</v>
      </c>
      <c r="EO174" s="21" t="n">
        <f aca="false">IF(OR($A174="",EO$4=""),0,COUNTIFS(Formulas!$A$2:$A$3001,EO$4,Formulas!$B$2:$B$3001,$A174))</f>
        <v>0</v>
      </c>
      <c r="EP174" s="21" t="n">
        <f aca="false">IF(OR($A174="",EP$4=""),0,COUNTIFS(Formulas!$A$2:$A$3001,EP$4,Formulas!$B$2:$B$3001,$A174))</f>
        <v>0</v>
      </c>
      <c r="EQ174" s="21" t="n">
        <f aca="false">IF(OR($A174="",EQ$4=""),0,COUNTIFS(Formulas!$A$2:$A$3001,EQ$4,Formulas!$B$2:$B$3001,$A174))</f>
        <v>0</v>
      </c>
      <c r="ER174" s="21" t="n">
        <f aca="false">IF(OR($A174="",ER$4=""),0,COUNTIFS(Formulas!$A$2:$A$3001,ER$4,Formulas!$B$2:$B$3001,$A174))</f>
        <v>0</v>
      </c>
      <c r="ES174" s="21" t="n">
        <f aca="false">IF(OR($A174="",ES$4=""),0,COUNTIFS(Formulas!$A$2:$A$3001,ES$4,Formulas!$B$2:$B$3001,$A174))</f>
        <v>0</v>
      </c>
      <c r="ET174" s="21" t="n">
        <f aca="false">IF(OR($A174="",ET$4=""),0,COUNTIFS(Formulas!$A$2:$A$3001,ET$4,Formulas!$B$2:$B$3001,$A174))</f>
        <v>0</v>
      </c>
      <c r="EU174" s="21" t="n">
        <f aca="false">IF(OR($A174="",EU$4=""),0,COUNTIFS(Formulas!$A$2:$A$3001,EU$4,Formulas!$B$2:$B$3001,$A174))</f>
        <v>0</v>
      </c>
      <c r="EV174" s="21" t="n">
        <f aca="false">IF(OR($A174="",EV$4=""),0,COUNTIFS(Formulas!$A$2:$A$3001,EV$4,Formulas!$B$2:$B$3001,$A174))</f>
        <v>0</v>
      </c>
    </row>
    <row r="175" customFormat="false" ht="15" hidden="false" customHeight="false" outlineLevel="0" collapsed="false">
      <c r="A175" s="13" t="str">
        <f aca="false">IF(INDEX(Materials!$A$2:$A$301,171)="","",INDEX(Materials!$A$2:$A$301,171))</f>
        <v>Sorbitol Solution 70%</v>
      </c>
      <c r="B175" s="19" t="n">
        <f aca="false">IF(A175="","",COUNTIF(C175:EV175,"&gt;0"))</f>
        <v>5</v>
      </c>
      <c r="C175" s="21" t="n">
        <f aca="false">IF(OR($A175="",C$4=""),0,COUNTIFS(Formulas!$A$2:$A$3001,C$4,Formulas!$B$2:$B$3001,$A175))</f>
        <v>0</v>
      </c>
      <c r="D175" s="21" t="n">
        <f aca="false">IF(OR($A175="",D$4=""),0,COUNTIFS(Formulas!$A$2:$A$3001,D$4,Formulas!$B$2:$B$3001,$A175))</f>
        <v>0</v>
      </c>
      <c r="E175" s="21" t="n">
        <f aca="false">IF(OR($A175="",E$4=""),0,COUNTIFS(Formulas!$A$2:$A$3001,E$4,Formulas!$B$2:$B$3001,$A175))</f>
        <v>0</v>
      </c>
      <c r="F175" s="21" t="n">
        <f aca="false">IF(OR($A175="",F$4=""),0,COUNTIFS(Formulas!$A$2:$A$3001,F$4,Formulas!$B$2:$B$3001,$A175))</f>
        <v>0</v>
      </c>
      <c r="G175" s="21" t="n">
        <f aca="false">IF(OR($A175="",G$4=""),0,COUNTIFS(Formulas!$A$2:$A$3001,G$4,Formulas!$B$2:$B$3001,$A175))</f>
        <v>0</v>
      </c>
      <c r="H175" s="21" t="n">
        <f aca="false">IF(OR($A175="",H$4=""),0,COUNTIFS(Formulas!$A$2:$A$3001,H$4,Formulas!$B$2:$B$3001,$A175))</f>
        <v>0</v>
      </c>
      <c r="I175" s="21" t="n">
        <f aca="false">IF(OR($A175="",I$4=""),0,COUNTIFS(Formulas!$A$2:$A$3001,I$4,Formulas!$B$2:$B$3001,$A175))</f>
        <v>0</v>
      </c>
      <c r="J175" s="21" t="n">
        <f aca="false">IF(OR($A175="",J$4=""),0,COUNTIFS(Formulas!$A$2:$A$3001,J$4,Formulas!$B$2:$B$3001,$A175))</f>
        <v>0</v>
      </c>
      <c r="K175" s="21" t="n">
        <f aca="false">IF(OR($A175="",K$4=""),0,COUNTIFS(Formulas!$A$2:$A$3001,K$4,Formulas!$B$2:$B$3001,$A175))</f>
        <v>0</v>
      </c>
      <c r="L175" s="21" t="n">
        <f aca="false">IF(OR($A175="",L$4=""),0,COUNTIFS(Formulas!$A$2:$A$3001,L$4,Formulas!$B$2:$B$3001,$A175))</f>
        <v>0</v>
      </c>
      <c r="M175" s="21" t="n">
        <f aca="false">IF(OR($A175="",M$4=""),0,COUNTIFS(Formulas!$A$2:$A$3001,M$4,Formulas!$B$2:$B$3001,$A175))</f>
        <v>0</v>
      </c>
      <c r="N175" s="21" t="n">
        <f aca="false">IF(OR($A175="",N$4=""),0,COUNTIFS(Formulas!$A$2:$A$3001,N$4,Formulas!$B$2:$B$3001,$A175))</f>
        <v>0</v>
      </c>
      <c r="O175" s="21" t="n">
        <f aca="false">IF(OR($A175="",O$4=""),0,COUNTIFS(Formulas!$A$2:$A$3001,O$4,Formulas!$B$2:$B$3001,$A175))</f>
        <v>0</v>
      </c>
      <c r="P175" s="21" t="n">
        <f aca="false">IF(OR($A175="",P$4=""),0,COUNTIFS(Formulas!$A$2:$A$3001,P$4,Formulas!$B$2:$B$3001,$A175))</f>
        <v>0</v>
      </c>
      <c r="Q175" s="21" t="n">
        <f aca="false">IF(OR($A175="",Q$4=""),0,COUNTIFS(Formulas!$A$2:$A$3001,Q$4,Formulas!$B$2:$B$3001,$A175))</f>
        <v>0</v>
      </c>
      <c r="R175" s="21" t="n">
        <f aca="false">IF(OR($A175="",R$4=""),0,COUNTIFS(Formulas!$A$2:$A$3001,R$4,Formulas!$B$2:$B$3001,$A175))</f>
        <v>0</v>
      </c>
      <c r="S175" s="21" t="n">
        <f aca="false">IF(OR($A175="",S$4=""),0,COUNTIFS(Formulas!$A$2:$A$3001,S$4,Formulas!$B$2:$B$3001,$A175))</f>
        <v>0</v>
      </c>
      <c r="T175" s="21" t="n">
        <f aca="false">IF(OR($A175="",T$4=""),0,COUNTIFS(Formulas!$A$2:$A$3001,T$4,Formulas!$B$2:$B$3001,$A175))</f>
        <v>0</v>
      </c>
      <c r="U175" s="21" t="n">
        <f aca="false">IF(OR($A175="",U$4=""),0,COUNTIFS(Formulas!$A$2:$A$3001,U$4,Formulas!$B$2:$B$3001,$A175))</f>
        <v>0</v>
      </c>
      <c r="V175" s="21" t="n">
        <f aca="false">IF(OR($A175="",V$4=""),0,COUNTIFS(Formulas!$A$2:$A$3001,V$4,Formulas!$B$2:$B$3001,$A175))</f>
        <v>0</v>
      </c>
      <c r="W175" s="21" t="n">
        <f aca="false">IF(OR($A175="",W$4=""),0,COUNTIFS(Formulas!$A$2:$A$3001,W$4,Formulas!$B$2:$B$3001,$A175))</f>
        <v>0</v>
      </c>
      <c r="X175" s="21" t="n">
        <f aca="false">IF(OR($A175="",X$4=""),0,COUNTIFS(Formulas!$A$2:$A$3001,X$4,Formulas!$B$2:$B$3001,$A175))</f>
        <v>0</v>
      </c>
      <c r="Y175" s="21" t="n">
        <f aca="false">IF(OR($A175="",Y$4=""),0,COUNTIFS(Formulas!$A$2:$A$3001,Y$4,Formulas!$B$2:$B$3001,$A175))</f>
        <v>0</v>
      </c>
      <c r="Z175" s="21" t="n">
        <f aca="false">IF(OR($A175="",Z$4=""),0,COUNTIFS(Formulas!$A$2:$A$3001,Z$4,Formulas!$B$2:$B$3001,$A175))</f>
        <v>0</v>
      </c>
      <c r="AA175" s="21" t="n">
        <f aca="false">IF(OR($A175="",AA$4=""),0,COUNTIFS(Formulas!$A$2:$A$3001,AA$4,Formulas!$B$2:$B$3001,$A175))</f>
        <v>0</v>
      </c>
      <c r="AB175" s="21" t="n">
        <f aca="false">IF(OR($A175="",AB$4=""),0,COUNTIFS(Formulas!$A$2:$A$3001,AB$4,Formulas!$B$2:$B$3001,$A175))</f>
        <v>0</v>
      </c>
      <c r="AC175" s="21" t="n">
        <f aca="false">IF(OR($A175="",AC$4=""),0,COUNTIFS(Formulas!$A$2:$A$3001,AC$4,Formulas!$B$2:$B$3001,$A175))</f>
        <v>0</v>
      </c>
      <c r="AD175" s="21" t="n">
        <f aca="false">IF(OR($A175="",AD$4=""),0,COUNTIFS(Formulas!$A$2:$A$3001,AD$4,Formulas!$B$2:$B$3001,$A175))</f>
        <v>0</v>
      </c>
      <c r="AE175" s="21" t="n">
        <f aca="false">IF(OR($A175="",AE$4=""),0,COUNTIFS(Formulas!$A$2:$A$3001,AE$4,Formulas!$B$2:$B$3001,$A175))</f>
        <v>0</v>
      </c>
      <c r="AF175" s="21" t="n">
        <f aca="false">IF(OR($A175="",AF$4=""),0,COUNTIFS(Formulas!$A$2:$A$3001,AF$4,Formulas!$B$2:$B$3001,$A175))</f>
        <v>0</v>
      </c>
      <c r="AG175" s="21" t="n">
        <f aca="false">IF(OR($A175="",AG$4=""),0,COUNTIFS(Formulas!$A$2:$A$3001,AG$4,Formulas!$B$2:$B$3001,$A175))</f>
        <v>0</v>
      </c>
      <c r="AH175" s="21" t="n">
        <f aca="false">IF(OR($A175="",AH$4=""),0,COUNTIFS(Formulas!$A$2:$A$3001,AH$4,Formulas!$B$2:$B$3001,$A175))</f>
        <v>0</v>
      </c>
      <c r="AI175" s="21" t="n">
        <f aca="false">IF(OR($A175="",AI$4=""),0,COUNTIFS(Formulas!$A$2:$A$3001,AI$4,Formulas!$B$2:$B$3001,$A175))</f>
        <v>0</v>
      </c>
      <c r="AJ175" s="21" t="n">
        <f aca="false">IF(OR($A175="",AJ$4=""),0,COUNTIFS(Formulas!$A$2:$A$3001,AJ$4,Formulas!$B$2:$B$3001,$A175))</f>
        <v>0</v>
      </c>
      <c r="AK175" s="21" t="n">
        <f aca="false">IF(OR($A175="",AK$4=""),0,COUNTIFS(Formulas!$A$2:$A$3001,AK$4,Formulas!$B$2:$B$3001,$A175))</f>
        <v>0</v>
      </c>
      <c r="AL175" s="21" t="n">
        <f aca="false">IF(OR($A175="",AL$4=""),0,COUNTIFS(Formulas!$A$2:$A$3001,AL$4,Formulas!$B$2:$B$3001,$A175))</f>
        <v>0</v>
      </c>
      <c r="AM175" s="21" t="n">
        <f aca="false">IF(OR($A175="",AM$4=""),0,COUNTIFS(Formulas!$A$2:$A$3001,AM$4,Formulas!$B$2:$B$3001,$A175))</f>
        <v>0</v>
      </c>
      <c r="AN175" s="21" t="n">
        <f aca="false">IF(OR($A175="",AN$4=""),0,COUNTIFS(Formulas!$A$2:$A$3001,AN$4,Formulas!$B$2:$B$3001,$A175))</f>
        <v>0</v>
      </c>
      <c r="AO175" s="21" t="n">
        <f aca="false">IF(OR($A175="",AO$4=""),0,COUNTIFS(Formulas!$A$2:$A$3001,AO$4,Formulas!$B$2:$B$3001,$A175))</f>
        <v>0</v>
      </c>
      <c r="AP175" s="21" t="n">
        <f aca="false">IF(OR($A175="",AP$4=""),0,COUNTIFS(Formulas!$A$2:$A$3001,AP$4,Formulas!$B$2:$B$3001,$A175))</f>
        <v>0</v>
      </c>
      <c r="AQ175" s="21" t="n">
        <f aca="false">IF(OR($A175="",AQ$4=""),0,COUNTIFS(Formulas!$A$2:$A$3001,AQ$4,Formulas!$B$2:$B$3001,$A175))</f>
        <v>0</v>
      </c>
      <c r="AR175" s="21" t="n">
        <f aca="false">IF(OR($A175="",AR$4=""),0,COUNTIFS(Formulas!$A$2:$A$3001,AR$4,Formulas!$B$2:$B$3001,$A175))</f>
        <v>0</v>
      </c>
      <c r="AS175" s="21" t="n">
        <f aca="false">IF(OR($A175="",AS$4=""),0,COUNTIFS(Formulas!$A$2:$A$3001,AS$4,Formulas!$B$2:$B$3001,$A175))</f>
        <v>0</v>
      </c>
      <c r="AT175" s="21" t="n">
        <f aca="false">IF(OR($A175="",AT$4=""),0,COUNTIFS(Formulas!$A$2:$A$3001,AT$4,Formulas!$B$2:$B$3001,$A175))</f>
        <v>0</v>
      </c>
      <c r="AU175" s="21" t="n">
        <f aca="false">IF(OR($A175="",AU$4=""),0,COUNTIFS(Formulas!$A$2:$A$3001,AU$4,Formulas!$B$2:$B$3001,$A175))</f>
        <v>0</v>
      </c>
      <c r="AV175" s="21" t="n">
        <f aca="false">IF(OR($A175="",AV$4=""),0,COUNTIFS(Formulas!$A$2:$A$3001,AV$4,Formulas!$B$2:$B$3001,$A175))</f>
        <v>0</v>
      </c>
      <c r="AW175" s="21" t="n">
        <f aca="false">IF(OR($A175="",AW$4=""),0,COUNTIFS(Formulas!$A$2:$A$3001,AW$4,Formulas!$B$2:$B$3001,$A175))</f>
        <v>0</v>
      </c>
      <c r="AX175" s="21" t="n">
        <f aca="false">IF(OR($A175="",AX$4=""),0,COUNTIFS(Formulas!$A$2:$A$3001,AX$4,Formulas!$B$2:$B$3001,$A175))</f>
        <v>0</v>
      </c>
      <c r="AY175" s="21" t="n">
        <f aca="false">IF(OR($A175="",AY$4=""),0,COUNTIFS(Formulas!$A$2:$A$3001,AY$4,Formulas!$B$2:$B$3001,$A175))</f>
        <v>0</v>
      </c>
      <c r="AZ175" s="21" t="n">
        <f aca="false">IF(OR($A175="",AZ$4=""),0,COUNTIFS(Formulas!$A$2:$A$3001,AZ$4,Formulas!$B$2:$B$3001,$A175))</f>
        <v>0</v>
      </c>
      <c r="BA175" s="21" t="n">
        <f aca="false">IF(OR($A175="",BA$4=""),0,COUNTIFS(Formulas!$A$2:$A$3001,BA$4,Formulas!$B$2:$B$3001,$A175))</f>
        <v>0</v>
      </c>
      <c r="BB175" s="21" t="n">
        <f aca="false">IF(OR($A175="",BB$4=""),0,COUNTIFS(Formulas!$A$2:$A$3001,BB$4,Formulas!$B$2:$B$3001,$A175))</f>
        <v>0</v>
      </c>
      <c r="BC175" s="21" t="n">
        <f aca="false">IF(OR($A175="",BC$4=""),0,COUNTIFS(Formulas!$A$2:$A$3001,BC$4,Formulas!$B$2:$B$3001,$A175))</f>
        <v>0</v>
      </c>
      <c r="BD175" s="21" t="n">
        <f aca="false">IF(OR($A175="",BD$4=""),0,COUNTIFS(Formulas!$A$2:$A$3001,BD$4,Formulas!$B$2:$B$3001,$A175))</f>
        <v>0</v>
      </c>
      <c r="BE175" s="21" t="n">
        <f aca="false">IF(OR($A175="",BE$4=""),0,COUNTIFS(Formulas!$A$2:$A$3001,BE$4,Formulas!$B$2:$B$3001,$A175))</f>
        <v>0</v>
      </c>
      <c r="BF175" s="21" t="n">
        <f aca="false">IF(OR($A175="",BF$4=""),0,COUNTIFS(Formulas!$A$2:$A$3001,BF$4,Formulas!$B$2:$B$3001,$A175))</f>
        <v>0</v>
      </c>
      <c r="BG175" s="21" t="n">
        <f aca="false">IF(OR($A175="",BG$4=""),0,COUNTIFS(Formulas!$A$2:$A$3001,BG$4,Formulas!$B$2:$B$3001,$A175))</f>
        <v>0</v>
      </c>
      <c r="BH175" s="21" t="n">
        <f aca="false">IF(OR($A175="",BH$4=""),0,COUNTIFS(Formulas!$A$2:$A$3001,BH$4,Formulas!$B$2:$B$3001,$A175))</f>
        <v>0</v>
      </c>
      <c r="BI175" s="21" t="n">
        <f aca="false">IF(OR($A175="",BI$4=""),0,COUNTIFS(Formulas!$A$2:$A$3001,BI$4,Formulas!$B$2:$B$3001,$A175))</f>
        <v>0</v>
      </c>
      <c r="BJ175" s="21" t="n">
        <f aca="false">IF(OR($A175="",BJ$4=""),0,COUNTIFS(Formulas!$A$2:$A$3001,BJ$4,Formulas!$B$2:$B$3001,$A175))</f>
        <v>0</v>
      </c>
      <c r="BK175" s="21" t="n">
        <f aca="false">IF(OR($A175="",BK$4=""),0,COUNTIFS(Formulas!$A$2:$A$3001,BK$4,Formulas!$B$2:$B$3001,$A175))</f>
        <v>0</v>
      </c>
      <c r="BL175" s="21" t="n">
        <f aca="false">IF(OR($A175="",BL$4=""),0,COUNTIFS(Formulas!$A$2:$A$3001,BL$4,Formulas!$B$2:$B$3001,$A175))</f>
        <v>0</v>
      </c>
      <c r="BM175" s="21" t="n">
        <f aca="false">IF(OR($A175="",BM$4=""),0,COUNTIFS(Formulas!$A$2:$A$3001,BM$4,Formulas!$B$2:$B$3001,$A175))</f>
        <v>0</v>
      </c>
      <c r="BN175" s="21" t="n">
        <f aca="false">IF(OR($A175="",BN$4=""),0,COUNTIFS(Formulas!$A$2:$A$3001,BN$4,Formulas!$B$2:$B$3001,$A175))</f>
        <v>0</v>
      </c>
      <c r="BO175" s="21" t="n">
        <f aca="false">IF(OR($A175="",BO$4=""),0,COUNTIFS(Formulas!$A$2:$A$3001,BO$4,Formulas!$B$2:$B$3001,$A175))</f>
        <v>0</v>
      </c>
      <c r="BP175" s="21" t="n">
        <f aca="false">IF(OR($A175="",BP$4=""),0,COUNTIFS(Formulas!$A$2:$A$3001,BP$4,Formulas!$B$2:$B$3001,$A175))</f>
        <v>1</v>
      </c>
      <c r="BQ175" s="21" t="n">
        <f aca="false">IF(OR($A175="",BQ$4=""),0,COUNTIFS(Formulas!$A$2:$A$3001,BQ$4,Formulas!$B$2:$B$3001,$A175))</f>
        <v>1</v>
      </c>
      <c r="BR175" s="21" t="n">
        <f aca="false">IF(OR($A175="",BR$4=""),0,COUNTIFS(Formulas!$A$2:$A$3001,BR$4,Formulas!$B$2:$B$3001,$A175))</f>
        <v>1</v>
      </c>
      <c r="BS175" s="21" t="n">
        <f aca="false">IF(OR($A175="",BS$4=""),0,COUNTIFS(Formulas!$A$2:$A$3001,BS$4,Formulas!$B$2:$B$3001,$A175))</f>
        <v>1</v>
      </c>
      <c r="BT175" s="21" t="n">
        <f aca="false">IF(OR($A175="",BT$4=""),0,COUNTIFS(Formulas!$A$2:$A$3001,BT$4,Formulas!$B$2:$B$3001,$A175))</f>
        <v>1</v>
      </c>
      <c r="BU175" s="21" t="n">
        <f aca="false">IF(OR($A175="",BU$4=""),0,COUNTIFS(Formulas!$A$2:$A$3001,BU$4,Formulas!$B$2:$B$3001,$A175))</f>
        <v>0</v>
      </c>
      <c r="BV175" s="21" t="n">
        <f aca="false">IF(OR($A175="",BV$4=""),0,COUNTIFS(Formulas!$A$2:$A$3001,BV$4,Formulas!$B$2:$B$3001,$A175))</f>
        <v>0</v>
      </c>
      <c r="BW175" s="21" t="n">
        <f aca="false">IF(OR($A175="",BW$4=""),0,COUNTIFS(Formulas!$A$2:$A$3001,BW$4,Formulas!$B$2:$B$3001,$A175))</f>
        <v>0</v>
      </c>
      <c r="BX175" s="21" t="n">
        <f aca="false">IF(OR($A175="",BX$4=""),0,COUNTIFS(Formulas!$A$2:$A$3001,BX$4,Formulas!$B$2:$B$3001,$A175))</f>
        <v>0</v>
      </c>
      <c r="BY175" s="21" t="n">
        <f aca="false">IF(OR($A175="",BY$4=""),0,COUNTIFS(Formulas!$A$2:$A$3001,BY$4,Formulas!$B$2:$B$3001,$A175))</f>
        <v>0</v>
      </c>
      <c r="BZ175" s="21" t="n">
        <f aca="false">IF(OR($A175="",BZ$4=""),0,COUNTIFS(Formulas!$A$2:$A$3001,BZ$4,Formulas!$B$2:$B$3001,$A175))</f>
        <v>0</v>
      </c>
      <c r="CA175" s="21" t="n">
        <f aca="false">IF(OR($A175="",CA$4=""),0,COUNTIFS(Formulas!$A$2:$A$3001,CA$4,Formulas!$B$2:$B$3001,$A175))</f>
        <v>0</v>
      </c>
      <c r="CB175" s="21" t="n">
        <f aca="false">IF(OR($A175="",CB$4=""),0,COUNTIFS(Formulas!$A$2:$A$3001,CB$4,Formulas!$B$2:$B$3001,$A175))</f>
        <v>0</v>
      </c>
      <c r="CC175" s="21" t="n">
        <f aca="false">IF(OR($A175="",CC$4=""),0,COUNTIFS(Formulas!$A$2:$A$3001,CC$4,Formulas!$B$2:$B$3001,$A175))</f>
        <v>0</v>
      </c>
      <c r="CD175" s="21" t="n">
        <f aca="false">IF(OR($A175="",CD$4=""),0,COUNTIFS(Formulas!$A$2:$A$3001,CD$4,Formulas!$B$2:$B$3001,$A175))</f>
        <v>0</v>
      </c>
      <c r="CE175" s="21" t="n">
        <f aca="false">IF(OR($A175="",CE$4=""),0,COUNTIFS(Formulas!$A$2:$A$3001,CE$4,Formulas!$B$2:$B$3001,$A175))</f>
        <v>0</v>
      </c>
      <c r="CF175" s="21" t="n">
        <f aca="false">IF(OR($A175="",CF$4=""),0,COUNTIFS(Formulas!$A$2:$A$3001,CF$4,Formulas!$B$2:$B$3001,$A175))</f>
        <v>0</v>
      </c>
      <c r="CG175" s="21" t="n">
        <f aca="false">IF(OR($A175="",CG$4=""),0,COUNTIFS(Formulas!$A$2:$A$3001,CG$4,Formulas!$B$2:$B$3001,$A175))</f>
        <v>0</v>
      </c>
      <c r="CH175" s="21" t="n">
        <f aca="false">IF(OR($A175="",CH$4=""),0,COUNTIFS(Formulas!$A$2:$A$3001,CH$4,Formulas!$B$2:$B$3001,$A175))</f>
        <v>0</v>
      </c>
      <c r="CI175" s="21" t="n">
        <f aca="false">IF(OR($A175="",CI$4=""),0,COUNTIFS(Formulas!$A$2:$A$3001,CI$4,Formulas!$B$2:$B$3001,$A175))</f>
        <v>0</v>
      </c>
      <c r="CJ175" s="21" t="n">
        <f aca="false">IF(OR($A175="",CJ$4=""),0,COUNTIFS(Formulas!$A$2:$A$3001,CJ$4,Formulas!$B$2:$B$3001,$A175))</f>
        <v>0</v>
      </c>
      <c r="CK175" s="21" t="n">
        <f aca="false">IF(OR($A175="",CK$4=""),0,COUNTIFS(Formulas!$A$2:$A$3001,CK$4,Formulas!$B$2:$B$3001,$A175))</f>
        <v>0</v>
      </c>
      <c r="CL175" s="21" t="n">
        <f aca="false">IF(OR($A175="",CL$4=""),0,COUNTIFS(Formulas!$A$2:$A$3001,CL$4,Formulas!$B$2:$B$3001,$A175))</f>
        <v>0</v>
      </c>
      <c r="CM175" s="21" t="n">
        <f aca="false">IF(OR($A175="",CM$4=""),0,COUNTIFS(Formulas!$A$2:$A$3001,CM$4,Formulas!$B$2:$B$3001,$A175))</f>
        <v>0</v>
      </c>
      <c r="CN175" s="21" t="n">
        <f aca="false">IF(OR($A175="",CN$4=""),0,COUNTIFS(Formulas!$A$2:$A$3001,CN$4,Formulas!$B$2:$B$3001,$A175))</f>
        <v>0</v>
      </c>
      <c r="CO175" s="21" t="n">
        <f aca="false">IF(OR($A175="",CO$4=""),0,COUNTIFS(Formulas!$A$2:$A$3001,CO$4,Formulas!$B$2:$B$3001,$A175))</f>
        <v>0</v>
      </c>
      <c r="CP175" s="21" t="n">
        <f aca="false">IF(OR($A175="",CP$4=""),0,COUNTIFS(Formulas!$A$2:$A$3001,CP$4,Formulas!$B$2:$B$3001,$A175))</f>
        <v>0</v>
      </c>
      <c r="CQ175" s="21" t="n">
        <f aca="false">IF(OR($A175="",CQ$4=""),0,COUNTIFS(Formulas!$A$2:$A$3001,CQ$4,Formulas!$B$2:$B$3001,$A175))</f>
        <v>0</v>
      </c>
      <c r="CR175" s="21" t="n">
        <f aca="false">IF(OR($A175="",CR$4=""),0,COUNTIFS(Formulas!$A$2:$A$3001,CR$4,Formulas!$B$2:$B$3001,$A175))</f>
        <v>0</v>
      </c>
      <c r="CS175" s="21" t="n">
        <f aca="false">IF(OR($A175="",CS$4=""),0,COUNTIFS(Formulas!$A$2:$A$3001,CS$4,Formulas!$B$2:$B$3001,$A175))</f>
        <v>0</v>
      </c>
      <c r="CT175" s="21" t="n">
        <f aca="false">IF(OR($A175="",CT$4=""),0,COUNTIFS(Formulas!$A$2:$A$3001,CT$4,Formulas!$B$2:$B$3001,$A175))</f>
        <v>0</v>
      </c>
      <c r="CU175" s="21" t="n">
        <f aca="false">IF(OR($A175="",CU$4=""),0,COUNTIFS(Formulas!$A$2:$A$3001,CU$4,Formulas!$B$2:$B$3001,$A175))</f>
        <v>0</v>
      </c>
      <c r="CV175" s="21" t="n">
        <f aca="false">IF(OR($A175="",CV$4=""),0,COUNTIFS(Formulas!$A$2:$A$3001,CV$4,Formulas!$B$2:$B$3001,$A175))</f>
        <v>0</v>
      </c>
      <c r="CW175" s="21" t="n">
        <f aca="false">IF(OR($A175="",CW$4=""),0,COUNTIFS(Formulas!$A$2:$A$3001,CW$4,Formulas!$B$2:$B$3001,$A175))</f>
        <v>0</v>
      </c>
      <c r="CX175" s="21" t="n">
        <f aca="false">IF(OR($A175="",CX$4=""),0,COUNTIFS(Formulas!$A$2:$A$3001,CX$4,Formulas!$B$2:$B$3001,$A175))</f>
        <v>0</v>
      </c>
      <c r="CY175" s="21" t="n">
        <f aca="false">IF(OR($A175="",CY$4=""),0,COUNTIFS(Formulas!$A$2:$A$3001,CY$4,Formulas!$B$2:$B$3001,$A175))</f>
        <v>0</v>
      </c>
      <c r="CZ175" s="21" t="n">
        <f aca="false">IF(OR($A175="",CZ$4=""),0,COUNTIFS(Formulas!$A$2:$A$3001,CZ$4,Formulas!$B$2:$B$3001,$A175))</f>
        <v>0</v>
      </c>
      <c r="DA175" s="21" t="n">
        <f aca="false">IF(OR($A175="",DA$4=""),0,COUNTIFS(Formulas!$A$2:$A$3001,DA$4,Formulas!$B$2:$B$3001,$A175))</f>
        <v>0</v>
      </c>
      <c r="DB175" s="21" t="n">
        <f aca="false">IF(OR($A175="",DB$4=""),0,COUNTIFS(Formulas!$A$2:$A$3001,DB$4,Formulas!$B$2:$B$3001,$A175))</f>
        <v>0</v>
      </c>
      <c r="DC175" s="21" t="n">
        <f aca="false">IF(OR($A175="",DC$4=""),0,COUNTIFS(Formulas!$A$2:$A$3001,DC$4,Formulas!$B$2:$B$3001,$A175))</f>
        <v>0</v>
      </c>
      <c r="DD175" s="21" t="n">
        <f aca="false">IF(OR($A175="",DD$4=""),0,COUNTIFS(Formulas!$A$2:$A$3001,DD$4,Formulas!$B$2:$B$3001,$A175))</f>
        <v>0</v>
      </c>
      <c r="DE175" s="21" t="n">
        <f aca="false">IF(OR($A175="",DE$4=""),0,COUNTIFS(Formulas!$A$2:$A$3001,DE$4,Formulas!$B$2:$B$3001,$A175))</f>
        <v>0</v>
      </c>
      <c r="DF175" s="21" t="n">
        <f aca="false">IF(OR($A175="",DF$4=""),0,COUNTIFS(Formulas!$A$2:$A$3001,DF$4,Formulas!$B$2:$B$3001,$A175))</f>
        <v>0</v>
      </c>
      <c r="DG175" s="21" t="n">
        <f aca="false">IF(OR($A175="",DG$4=""),0,COUNTIFS(Formulas!$A$2:$A$3001,DG$4,Formulas!$B$2:$B$3001,$A175))</f>
        <v>0</v>
      </c>
      <c r="DH175" s="21" t="n">
        <f aca="false">IF(OR($A175="",DH$4=""),0,COUNTIFS(Formulas!$A$2:$A$3001,DH$4,Formulas!$B$2:$B$3001,$A175))</f>
        <v>0</v>
      </c>
      <c r="DI175" s="21" t="n">
        <f aca="false">IF(OR($A175="",DI$4=""),0,COUNTIFS(Formulas!$A$2:$A$3001,DI$4,Formulas!$B$2:$B$3001,$A175))</f>
        <v>0</v>
      </c>
      <c r="DJ175" s="21" t="n">
        <f aca="false">IF(OR($A175="",DJ$4=""),0,COUNTIFS(Formulas!$A$2:$A$3001,DJ$4,Formulas!$B$2:$B$3001,$A175))</f>
        <v>0</v>
      </c>
      <c r="DK175" s="21" t="n">
        <f aca="false">IF(OR($A175="",DK$4=""),0,COUNTIFS(Formulas!$A$2:$A$3001,DK$4,Formulas!$B$2:$B$3001,$A175))</f>
        <v>0</v>
      </c>
      <c r="DL175" s="21" t="n">
        <f aca="false">IF(OR($A175="",DL$4=""),0,COUNTIFS(Formulas!$A$2:$A$3001,DL$4,Formulas!$B$2:$B$3001,$A175))</f>
        <v>0</v>
      </c>
      <c r="DM175" s="21" t="n">
        <f aca="false">IF(OR($A175="",DM$4=""),0,COUNTIFS(Formulas!$A$2:$A$3001,DM$4,Formulas!$B$2:$B$3001,$A175))</f>
        <v>0</v>
      </c>
      <c r="DN175" s="21" t="n">
        <f aca="false">IF(OR($A175="",DN$4=""),0,COUNTIFS(Formulas!$A$2:$A$3001,DN$4,Formulas!$B$2:$B$3001,$A175))</f>
        <v>0</v>
      </c>
      <c r="DO175" s="21" t="n">
        <f aca="false">IF(OR($A175="",DO$4=""),0,COUNTIFS(Formulas!$A$2:$A$3001,DO$4,Formulas!$B$2:$B$3001,$A175))</f>
        <v>0</v>
      </c>
      <c r="DP175" s="21" t="n">
        <f aca="false">IF(OR($A175="",DP$4=""),0,COUNTIFS(Formulas!$A$2:$A$3001,DP$4,Formulas!$B$2:$B$3001,$A175))</f>
        <v>0</v>
      </c>
      <c r="DQ175" s="21" t="n">
        <f aca="false">IF(OR($A175="",DQ$4=""),0,COUNTIFS(Formulas!$A$2:$A$3001,DQ$4,Formulas!$B$2:$B$3001,$A175))</f>
        <v>0</v>
      </c>
      <c r="DR175" s="21" t="n">
        <f aca="false">IF(OR($A175="",DR$4=""),0,COUNTIFS(Formulas!$A$2:$A$3001,DR$4,Formulas!$B$2:$B$3001,$A175))</f>
        <v>0</v>
      </c>
      <c r="DS175" s="21" t="n">
        <f aca="false">IF(OR($A175="",DS$4=""),0,COUNTIFS(Formulas!$A$2:$A$3001,DS$4,Formulas!$B$2:$B$3001,$A175))</f>
        <v>0</v>
      </c>
      <c r="DT175" s="21" t="n">
        <f aca="false">IF(OR($A175="",DT$4=""),0,COUNTIFS(Formulas!$A$2:$A$3001,DT$4,Formulas!$B$2:$B$3001,$A175))</f>
        <v>0</v>
      </c>
      <c r="DU175" s="21" t="n">
        <f aca="false">IF(OR($A175="",DU$4=""),0,COUNTIFS(Formulas!$A$2:$A$3001,DU$4,Formulas!$B$2:$B$3001,$A175))</f>
        <v>0</v>
      </c>
      <c r="DV175" s="21" t="n">
        <f aca="false">IF(OR($A175="",DV$4=""),0,COUNTIFS(Formulas!$A$2:$A$3001,DV$4,Formulas!$B$2:$B$3001,$A175))</f>
        <v>0</v>
      </c>
      <c r="DW175" s="21" t="n">
        <f aca="false">IF(OR($A175="",DW$4=""),0,COUNTIFS(Formulas!$A$2:$A$3001,DW$4,Formulas!$B$2:$B$3001,$A175))</f>
        <v>0</v>
      </c>
      <c r="DX175" s="21" t="n">
        <f aca="false">IF(OR($A175="",DX$4=""),0,COUNTIFS(Formulas!$A$2:$A$3001,DX$4,Formulas!$B$2:$B$3001,$A175))</f>
        <v>0</v>
      </c>
      <c r="DY175" s="21" t="n">
        <f aca="false">IF(OR($A175="",DY$4=""),0,COUNTIFS(Formulas!$A$2:$A$3001,DY$4,Formulas!$B$2:$B$3001,$A175))</f>
        <v>0</v>
      </c>
      <c r="DZ175" s="21" t="n">
        <f aca="false">IF(OR($A175="",DZ$4=""),0,COUNTIFS(Formulas!$A$2:$A$3001,DZ$4,Formulas!$B$2:$B$3001,$A175))</f>
        <v>0</v>
      </c>
      <c r="EA175" s="21" t="n">
        <f aca="false">IF(OR($A175="",EA$4=""),0,COUNTIFS(Formulas!$A$2:$A$3001,EA$4,Formulas!$B$2:$B$3001,$A175))</f>
        <v>0</v>
      </c>
      <c r="EB175" s="21" t="n">
        <f aca="false">IF(OR($A175="",EB$4=""),0,COUNTIFS(Formulas!$A$2:$A$3001,EB$4,Formulas!$B$2:$B$3001,$A175))</f>
        <v>0</v>
      </c>
      <c r="EC175" s="21" t="n">
        <f aca="false">IF(OR($A175="",EC$4=""),0,COUNTIFS(Formulas!$A$2:$A$3001,EC$4,Formulas!$B$2:$B$3001,$A175))</f>
        <v>0</v>
      </c>
      <c r="ED175" s="21" t="n">
        <f aca="false">IF(OR($A175="",ED$4=""),0,COUNTIFS(Formulas!$A$2:$A$3001,ED$4,Formulas!$B$2:$B$3001,$A175))</f>
        <v>0</v>
      </c>
      <c r="EE175" s="21" t="n">
        <f aca="false">IF(OR($A175="",EE$4=""),0,COUNTIFS(Formulas!$A$2:$A$3001,EE$4,Formulas!$B$2:$B$3001,$A175))</f>
        <v>0</v>
      </c>
      <c r="EF175" s="21" t="n">
        <f aca="false">IF(OR($A175="",EF$4=""),0,COUNTIFS(Formulas!$A$2:$A$3001,EF$4,Formulas!$B$2:$B$3001,$A175))</f>
        <v>0</v>
      </c>
      <c r="EG175" s="21" t="n">
        <f aca="false">IF(OR($A175="",EG$4=""),0,COUNTIFS(Formulas!$A$2:$A$3001,EG$4,Formulas!$B$2:$B$3001,$A175))</f>
        <v>0</v>
      </c>
      <c r="EH175" s="21" t="n">
        <f aca="false">IF(OR($A175="",EH$4=""),0,COUNTIFS(Formulas!$A$2:$A$3001,EH$4,Formulas!$B$2:$B$3001,$A175))</f>
        <v>0</v>
      </c>
      <c r="EI175" s="21" t="n">
        <f aca="false">IF(OR($A175="",EI$4=""),0,COUNTIFS(Formulas!$A$2:$A$3001,EI$4,Formulas!$B$2:$B$3001,$A175))</f>
        <v>0</v>
      </c>
      <c r="EJ175" s="21" t="n">
        <f aca="false">IF(OR($A175="",EJ$4=""),0,COUNTIFS(Formulas!$A$2:$A$3001,EJ$4,Formulas!$B$2:$B$3001,$A175))</f>
        <v>0</v>
      </c>
      <c r="EK175" s="21" t="n">
        <f aca="false">IF(OR($A175="",EK$4=""),0,COUNTIFS(Formulas!$A$2:$A$3001,EK$4,Formulas!$B$2:$B$3001,$A175))</f>
        <v>0</v>
      </c>
      <c r="EL175" s="21" t="n">
        <f aca="false">IF(OR($A175="",EL$4=""),0,COUNTIFS(Formulas!$A$2:$A$3001,EL$4,Formulas!$B$2:$B$3001,$A175))</f>
        <v>0</v>
      </c>
      <c r="EM175" s="21" t="n">
        <f aca="false">IF(OR($A175="",EM$4=""),0,COUNTIFS(Formulas!$A$2:$A$3001,EM$4,Formulas!$B$2:$B$3001,$A175))</f>
        <v>0</v>
      </c>
      <c r="EN175" s="21" t="n">
        <f aca="false">IF(OR($A175="",EN$4=""),0,COUNTIFS(Formulas!$A$2:$A$3001,EN$4,Formulas!$B$2:$B$3001,$A175))</f>
        <v>0</v>
      </c>
      <c r="EO175" s="21" t="n">
        <f aca="false">IF(OR($A175="",EO$4=""),0,COUNTIFS(Formulas!$A$2:$A$3001,EO$4,Formulas!$B$2:$B$3001,$A175))</f>
        <v>0</v>
      </c>
      <c r="EP175" s="21" t="n">
        <f aca="false">IF(OR($A175="",EP$4=""),0,COUNTIFS(Formulas!$A$2:$A$3001,EP$4,Formulas!$B$2:$B$3001,$A175))</f>
        <v>0</v>
      </c>
      <c r="EQ175" s="21" t="n">
        <f aca="false">IF(OR($A175="",EQ$4=""),0,COUNTIFS(Formulas!$A$2:$A$3001,EQ$4,Formulas!$B$2:$B$3001,$A175))</f>
        <v>0</v>
      </c>
      <c r="ER175" s="21" t="n">
        <f aca="false">IF(OR($A175="",ER$4=""),0,COUNTIFS(Formulas!$A$2:$A$3001,ER$4,Formulas!$B$2:$B$3001,$A175))</f>
        <v>0</v>
      </c>
      <c r="ES175" s="21" t="n">
        <f aca="false">IF(OR($A175="",ES$4=""),0,COUNTIFS(Formulas!$A$2:$A$3001,ES$4,Formulas!$B$2:$B$3001,$A175))</f>
        <v>0</v>
      </c>
      <c r="ET175" s="21" t="n">
        <f aca="false">IF(OR($A175="",ET$4=""),0,COUNTIFS(Formulas!$A$2:$A$3001,ET$4,Formulas!$B$2:$B$3001,$A175))</f>
        <v>0</v>
      </c>
      <c r="EU175" s="21" t="n">
        <f aca="false">IF(OR($A175="",EU$4=""),0,COUNTIFS(Formulas!$A$2:$A$3001,EU$4,Formulas!$B$2:$B$3001,$A175))</f>
        <v>0</v>
      </c>
      <c r="EV175" s="21" t="n">
        <f aca="false">IF(OR($A175="",EV$4=""),0,COUNTIFS(Formulas!$A$2:$A$3001,EV$4,Formulas!$B$2:$B$3001,$A175))</f>
        <v>0</v>
      </c>
    </row>
    <row r="176" customFormat="false" ht="15" hidden="false" customHeight="false" outlineLevel="0" collapsed="false">
      <c r="A176" s="13" t="str">
        <f aca="false">IF(INDEX(Materials!$A$2:$A$301,172)="","",INDEX(Materials!$A$2:$A$301,172))</f>
        <v>Sucralose</v>
      </c>
      <c r="B176" s="19" t="n">
        <f aca="false">IF(A176="","",COUNTIF(C176:EV176,"&gt;0"))</f>
        <v>18</v>
      </c>
      <c r="C176" s="21" t="n">
        <f aca="false">IF(OR($A176="",C$4=""),0,COUNTIFS(Formulas!$A$2:$A$3001,C$4,Formulas!$B$2:$B$3001,$A176))</f>
        <v>0</v>
      </c>
      <c r="D176" s="21" t="n">
        <f aca="false">IF(OR($A176="",D$4=""),0,COUNTIFS(Formulas!$A$2:$A$3001,D$4,Formulas!$B$2:$B$3001,$A176))</f>
        <v>0</v>
      </c>
      <c r="E176" s="21" t="n">
        <f aca="false">IF(OR($A176="",E$4=""),0,COUNTIFS(Formulas!$A$2:$A$3001,E$4,Formulas!$B$2:$B$3001,$A176))</f>
        <v>0</v>
      </c>
      <c r="F176" s="21" t="n">
        <f aca="false">IF(OR($A176="",F$4=""),0,COUNTIFS(Formulas!$A$2:$A$3001,F$4,Formulas!$B$2:$B$3001,$A176))</f>
        <v>0</v>
      </c>
      <c r="G176" s="21" t="n">
        <f aca="false">IF(OR($A176="",G$4=""),0,COUNTIFS(Formulas!$A$2:$A$3001,G$4,Formulas!$B$2:$B$3001,$A176))</f>
        <v>0</v>
      </c>
      <c r="H176" s="21" t="n">
        <f aca="false">IF(OR($A176="",H$4=""),0,COUNTIFS(Formulas!$A$2:$A$3001,H$4,Formulas!$B$2:$B$3001,$A176))</f>
        <v>0</v>
      </c>
      <c r="I176" s="21" t="n">
        <f aca="false">IF(OR($A176="",I$4=""),0,COUNTIFS(Formulas!$A$2:$A$3001,I$4,Formulas!$B$2:$B$3001,$A176))</f>
        <v>0</v>
      </c>
      <c r="J176" s="21" t="n">
        <f aca="false">IF(OR($A176="",J$4=""),0,COUNTIFS(Formulas!$A$2:$A$3001,J$4,Formulas!$B$2:$B$3001,$A176))</f>
        <v>0</v>
      </c>
      <c r="K176" s="21" t="n">
        <f aca="false">IF(OR($A176="",K$4=""),0,COUNTIFS(Formulas!$A$2:$A$3001,K$4,Formulas!$B$2:$B$3001,$A176))</f>
        <v>0</v>
      </c>
      <c r="L176" s="21" t="n">
        <f aca="false">IF(OR($A176="",L$4=""),0,COUNTIFS(Formulas!$A$2:$A$3001,L$4,Formulas!$B$2:$B$3001,$A176))</f>
        <v>0</v>
      </c>
      <c r="M176" s="21" t="n">
        <f aca="false">IF(OR($A176="",M$4=""),0,COUNTIFS(Formulas!$A$2:$A$3001,M$4,Formulas!$B$2:$B$3001,$A176))</f>
        <v>0</v>
      </c>
      <c r="N176" s="21" t="n">
        <f aca="false">IF(OR($A176="",N$4=""),0,COUNTIFS(Formulas!$A$2:$A$3001,N$4,Formulas!$B$2:$B$3001,$A176))</f>
        <v>0</v>
      </c>
      <c r="O176" s="21" t="n">
        <f aca="false">IF(OR($A176="",O$4=""),0,COUNTIFS(Formulas!$A$2:$A$3001,O$4,Formulas!$B$2:$B$3001,$A176))</f>
        <v>0</v>
      </c>
      <c r="P176" s="21" t="n">
        <f aca="false">IF(OR($A176="",P$4=""),0,COUNTIFS(Formulas!$A$2:$A$3001,P$4,Formulas!$B$2:$B$3001,$A176))</f>
        <v>0</v>
      </c>
      <c r="Q176" s="21" t="n">
        <f aca="false">IF(OR($A176="",Q$4=""),0,COUNTIFS(Formulas!$A$2:$A$3001,Q$4,Formulas!$B$2:$B$3001,$A176))</f>
        <v>0</v>
      </c>
      <c r="R176" s="21" t="n">
        <f aca="false">IF(OR($A176="",R$4=""),0,COUNTIFS(Formulas!$A$2:$A$3001,R$4,Formulas!$B$2:$B$3001,$A176))</f>
        <v>0</v>
      </c>
      <c r="S176" s="21" t="n">
        <f aca="false">IF(OR($A176="",S$4=""),0,COUNTIFS(Formulas!$A$2:$A$3001,S$4,Formulas!$B$2:$B$3001,$A176))</f>
        <v>0</v>
      </c>
      <c r="T176" s="21" t="n">
        <f aca="false">IF(OR($A176="",T$4=""),0,COUNTIFS(Formulas!$A$2:$A$3001,T$4,Formulas!$B$2:$B$3001,$A176))</f>
        <v>0</v>
      </c>
      <c r="U176" s="21" t="n">
        <f aca="false">IF(OR($A176="",U$4=""),0,COUNTIFS(Formulas!$A$2:$A$3001,U$4,Formulas!$B$2:$B$3001,$A176))</f>
        <v>0</v>
      </c>
      <c r="V176" s="21" t="n">
        <f aca="false">IF(OR($A176="",V$4=""),0,COUNTIFS(Formulas!$A$2:$A$3001,V$4,Formulas!$B$2:$B$3001,$A176))</f>
        <v>0</v>
      </c>
      <c r="W176" s="21" t="n">
        <f aca="false">IF(OR($A176="",W$4=""),0,COUNTIFS(Formulas!$A$2:$A$3001,W$4,Formulas!$B$2:$B$3001,$A176))</f>
        <v>0</v>
      </c>
      <c r="X176" s="21" t="n">
        <f aca="false">IF(OR($A176="",X$4=""),0,COUNTIFS(Formulas!$A$2:$A$3001,X$4,Formulas!$B$2:$B$3001,$A176))</f>
        <v>0</v>
      </c>
      <c r="Y176" s="21" t="n">
        <f aca="false">IF(OR($A176="",Y$4=""),0,COUNTIFS(Formulas!$A$2:$A$3001,Y$4,Formulas!$B$2:$B$3001,$A176))</f>
        <v>0</v>
      </c>
      <c r="Z176" s="21" t="n">
        <f aca="false">IF(OR($A176="",Z$4=""),0,COUNTIFS(Formulas!$A$2:$A$3001,Z$4,Formulas!$B$2:$B$3001,$A176))</f>
        <v>0</v>
      </c>
      <c r="AA176" s="21" t="n">
        <f aca="false">IF(OR($A176="",AA$4=""),0,COUNTIFS(Formulas!$A$2:$A$3001,AA$4,Formulas!$B$2:$B$3001,$A176))</f>
        <v>0</v>
      </c>
      <c r="AB176" s="21" t="n">
        <f aca="false">IF(OR($A176="",AB$4=""),0,COUNTIFS(Formulas!$A$2:$A$3001,AB$4,Formulas!$B$2:$B$3001,$A176))</f>
        <v>0</v>
      </c>
      <c r="AC176" s="21" t="n">
        <f aca="false">IF(OR($A176="",AC$4=""),0,COUNTIFS(Formulas!$A$2:$A$3001,AC$4,Formulas!$B$2:$B$3001,$A176))</f>
        <v>0</v>
      </c>
      <c r="AD176" s="21" t="n">
        <f aca="false">IF(OR($A176="",AD$4=""),0,COUNTIFS(Formulas!$A$2:$A$3001,AD$4,Formulas!$B$2:$B$3001,$A176))</f>
        <v>0</v>
      </c>
      <c r="AE176" s="21" t="n">
        <f aca="false">IF(OR($A176="",AE$4=""),0,COUNTIFS(Formulas!$A$2:$A$3001,AE$4,Formulas!$B$2:$B$3001,$A176))</f>
        <v>0</v>
      </c>
      <c r="AF176" s="21" t="n">
        <f aca="false">IF(OR($A176="",AF$4=""),0,COUNTIFS(Formulas!$A$2:$A$3001,AF$4,Formulas!$B$2:$B$3001,$A176))</f>
        <v>0</v>
      </c>
      <c r="AG176" s="21" t="n">
        <f aca="false">IF(OR($A176="",AG$4=""),0,COUNTIFS(Formulas!$A$2:$A$3001,AG$4,Formulas!$B$2:$B$3001,$A176))</f>
        <v>0</v>
      </c>
      <c r="AH176" s="21" t="n">
        <f aca="false">IF(OR($A176="",AH$4=""),0,COUNTIFS(Formulas!$A$2:$A$3001,AH$4,Formulas!$B$2:$B$3001,$A176))</f>
        <v>0</v>
      </c>
      <c r="AI176" s="21" t="n">
        <f aca="false">IF(OR($A176="",AI$4=""),0,COUNTIFS(Formulas!$A$2:$A$3001,AI$4,Formulas!$B$2:$B$3001,$A176))</f>
        <v>0</v>
      </c>
      <c r="AJ176" s="21" t="n">
        <f aca="false">IF(OR($A176="",AJ$4=""),0,COUNTIFS(Formulas!$A$2:$A$3001,AJ$4,Formulas!$B$2:$B$3001,$A176))</f>
        <v>0</v>
      </c>
      <c r="AK176" s="21" t="n">
        <f aca="false">IF(OR($A176="",AK$4=""),0,COUNTIFS(Formulas!$A$2:$A$3001,AK$4,Formulas!$B$2:$B$3001,$A176))</f>
        <v>0</v>
      </c>
      <c r="AL176" s="21" t="n">
        <f aca="false">IF(OR($A176="",AL$4=""),0,COUNTIFS(Formulas!$A$2:$A$3001,AL$4,Formulas!$B$2:$B$3001,$A176))</f>
        <v>0</v>
      </c>
      <c r="AM176" s="21" t="n">
        <f aca="false">IF(OR($A176="",AM$4=""),0,COUNTIFS(Formulas!$A$2:$A$3001,AM$4,Formulas!$B$2:$B$3001,$A176))</f>
        <v>0</v>
      </c>
      <c r="AN176" s="21" t="n">
        <f aca="false">IF(OR($A176="",AN$4=""),0,COUNTIFS(Formulas!$A$2:$A$3001,AN$4,Formulas!$B$2:$B$3001,$A176))</f>
        <v>0</v>
      </c>
      <c r="AO176" s="21" t="n">
        <f aca="false">IF(OR($A176="",AO$4=""),0,COUNTIFS(Formulas!$A$2:$A$3001,AO$4,Formulas!$B$2:$B$3001,$A176))</f>
        <v>1</v>
      </c>
      <c r="AP176" s="21" t="n">
        <f aca="false">IF(OR($A176="",AP$4=""),0,COUNTIFS(Formulas!$A$2:$A$3001,AP$4,Formulas!$B$2:$B$3001,$A176))</f>
        <v>1</v>
      </c>
      <c r="AQ176" s="21" t="n">
        <f aca="false">IF(OR($A176="",AQ$4=""),0,COUNTIFS(Formulas!$A$2:$A$3001,AQ$4,Formulas!$B$2:$B$3001,$A176))</f>
        <v>1</v>
      </c>
      <c r="AR176" s="21" t="n">
        <f aca="false">IF(OR($A176="",AR$4=""),0,COUNTIFS(Formulas!$A$2:$A$3001,AR$4,Formulas!$B$2:$B$3001,$A176))</f>
        <v>1</v>
      </c>
      <c r="AS176" s="21" t="n">
        <f aca="false">IF(OR($A176="",AS$4=""),0,COUNTIFS(Formulas!$A$2:$A$3001,AS$4,Formulas!$B$2:$B$3001,$A176))</f>
        <v>1</v>
      </c>
      <c r="AT176" s="21" t="n">
        <f aca="false">IF(OR($A176="",AT$4=""),0,COUNTIFS(Formulas!$A$2:$A$3001,AT$4,Formulas!$B$2:$B$3001,$A176))</f>
        <v>1</v>
      </c>
      <c r="AU176" s="21" t="n">
        <f aca="false">IF(OR($A176="",AU$4=""),0,COUNTIFS(Formulas!$A$2:$A$3001,AU$4,Formulas!$B$2:$B$3001,$A176))</f>
        <v>0</v>
      </c>
      <c r="AV176" s="21" t="n">
        <f aca="false">IF(OR($A176="",AV$4=""),0,COUNTIFS(Formulas!$A$2:$A$3001,AV$4,Formulas!$B$2:$B$3001,$A176))</f>
        <v>0</v>
      </c>
      <c r="AW176" s="21" t="n">
        <f aca="false">IF(OR($A176="",AW$4=""),0,COUNTIFS(Formulas!$A$2:$A$3001,AW$4,Formulas!$B$2:$B$3001,$A176))</f>
        <v>0</v>
      </c>
      <c r="AX176" s="21" t="n">
        <f aca="false">IF(OR($A176="",AX$4=""),0,COUNTIFS(Formulas!$A$2:$A$3001,AX$4,Formulas!$B$2:$B$3001,$A176))</f>
        <v>0</v>
      </c>
      <c r="AY176" s="21" t="n">
        <f aca="false">IF(OR($A176="",AY$4=""),0,COUNTIFS(Formulas!$A$2:$A$3001,AY$4,Formulas!$B$2:$B$3001,$A176))</f>
        <v>0</v>
      </c>
      <c r="AZ176" s="21" t="n">
        <f aca="false">IF(OR($A176="",AZ$4=""),0,COUNTIFS(Formulas!$A$2:$A$3001,AZ$4,Formulas!$B$2:$B$3001,$A176))</f>
        <v>0</v>
      </c>
      <c r="BA176" s="21" t="n">
        <f aca="false">IF(OR($A176="",BA$4=""),0,COUNTIFS(Formulas!$A$2:$A$3001,BA$4,Formulas!$B$2:$B$3001,$A176))</f>
        <v>0</v>
      </c>
      <c r="BB176" s="21" t="n">
        <f aca="false">IF(OR($A176="",BB$4=""),0,COUNTIFS(Formulas!$A$2:$A$3001,BB$4,Formulas!$B$2:$B$3001,$A176))</f>
        <v>0</v>
      </c>
      <c r="BC176" s="21" t="n">
        <f aca="false">IF(OR($A176="",BC$4=""),0,COUNTIFS(Formulas!$A$2:$A$3001,BC$4,Formulas!$B$2:$B$3001,$A176))</f>
        <v>0</v>
      </c>
      <c r="BD176" s="21" t="n">
        <f aca="false">IF(OR($A176="",BD$4=""),0,COUNTIFS(Formulas!$A$2:$A$3001,BD$4,Formulas!$B$2:$B$3001,$A176))</f>
        <v>0</v>
      </c>
      <c r="BE176" s="21" t="n">
        <f aca="false">IF(OR($A176="",BE$4=""),0,COUNTIFS(Formulas!$A$2:$A$3001,BE$4,Formulas!$B$2:$B$3001,$A176))</f>
        <v>0</v>
      </c>
      <c r="BF176" s="21" t="n">
        <f aca="false">IF(OR($A176="",BF$4=""),0,COUNTIFS(Formulas!$A$2:$A$3001,BF$4,Formulas!$B$2:$B$3001,$A176))</f>
        <v>0</v>
      </c>
      <c r="BG176" s="21" t="n">
        <f aca="false">IF(OR($A176="",BG$4=""),0,COUNTIFS(Formulas!$A$2:$A$3001,BG$4,Formulas!$B$2:$B$3001,$A176))</f>
        <v>0</v>
      </c>
      <c r="BH176" s="21" t="n">
        <f aca="false">IF(OR($A176="",BH$4=""),0,COUNTIFS(Formulas!$A$2:$A$3001,BH$4,Formulas!$B$2:$B$3001,$A176))</f>
        <v>0</v>
      </c>
      <c r="BI176" s="21" t="n">
        <f aca="false">IF(OR($A176="",BI$4=""),0,COUNTIFS(Formulas!$A$2:$A$3001,BI$4,Formulas!$B$2:$B$3001,$A176))</f>
        <v>0</v>
      </c>
      <c r="BJ176" s="21" t="n">
        <f aca="false">IF(OR($A176="",BJ$4=""),0,COUNTIFS(Formulas!$A$2:$A$3001,BJ$4,Formulas!$B$2:$B$3001,$A176))</f>
        <v>0</v>
      </c>
      <c r="BK176" s="21" t="n">
        <f aca="false">IF(OR($A176="",BK$4=""),0,COUNTIFS(Formulas!$A$2:$A$3001,BK$4,Formulas!$B$2:$B$3001,$A176))</f>
        <v>0</v>
      </c>
      <c r="BL176" s="21" t="n">
        <f aca="false">IF(OR($A176="",BL$4=""),0,COUNTIFS(Formulas!$A$2:$A$3001,BL$4,Formulas!$B$2:$B$3001,$A176))</f>
        <v>0</v>
      </c>
      <c r="BM176" s="21" t="n">
        <f aca="false">IF(OR($A176="",BM$4=""),0,COUNTIFS(Formulas!$A$2:$A$3001,BM$4,Formulas!$B$2:$B$3001,$A176))</f>
        <v>0</v>
      </c>
      <c r="BN176" s="21" t="n">
        <f aca="false">IF(OR($A176="",BN$4=""),0,COUNTIFS(Formulas!$A$2:$A$3001,BN$4,Formulas!$B$2:$B$3001,$A176))</f>
        <v>0</v>
      </c>
      <c r="BO176" s="21" t="n">
        <f aca="false">IF(OR($A176="",BO$4=""),0,COUNTIFS(Formulas!$A$2:$A$3001,BO$4,Formulas!$B$2:$B$3001,$A176))</f>
        <v>0</v>
      </c>
      <c r="BP176" s="21" t="n">
        <f aca="false">IF(OR($A176="",BP$4=""),0,COUNTIFS(Formulas!$A$2:$A$3001,BP$4,Formulas!$B$2:$B$3001,$A176))</f>
        <v>1</v>
      </c>
      <c r="BQ176" s="21" t="n">
        <f aca="false">IF(OR($A176="",BQ$4=""),0,COUNTIFS(Formulas!$A$2:$A$3001,BQ$4,Formulas!$B$2:$B$3001,$A176))</f>
        <v>1</v>
      </c>
      <c r="BR176" s="21" t="n">
        <f aca="false">IF(OR($A176="",BR$4=""),0,COUNTIFS(Formulas!$A$2:$A$3001,BR$4,Formulas!$B$2:$B$3001,$A176))</f>
        <v>1</v>
      </c>
      <c r="BS176" s="21" t="n">
        <f aca="false">IF(OR($A176="",BS$4=""),0,COUNTIFS(Formulas!$A$2:$A$3001,BS$4,Formulas!$B$2:$B$3001,$A176))</f>
        <v>1</v>
      </c>
      <c r="BT176" s="21" t="n">
        <f aca="false">IF(OR($A176="",BT$4=""),0,COUNTIFS(Formulas!$A$2:$A$3001,BT$4,Formulas!$B$2:$B$3001,$A176))</f>
        <v>1</v>
      </c>
      <c r="BU176" s="21" t="n">
        <f aca="false">IF(OR($A176="",BU$4=""),0,COUNTIFS(Formulas!$A$2:$A$3001,BU$4,Formulas!$B$2:$B$3001,$A176))</f>
        <v>1</v>
      </c>
      <c r="BV176" s="21" t="n">
        <f aca="false">IF(OR($A176="",BV$4=""),0,COUNTIFS(Formulas!$A$2:$A$3001,BV$4,Formulas!$B$2:$B$3001,$A176))</f>
        <v>1</v>
      </c>
      <c r="BW176" s="21" t="n">
        <f aca="false">IF(OR($A176="",BW$4=""),0,COUNTIFS(Formulas!$A$2:$A$3001,BW$4,Formulas!$B$2:$B$3001,$A176))</f>
        <v>1</v>
      </c>
      <c r="BX176" s="21" t="n">
        <f aca="false">IF(OR($A176="",BX$4=""),0,COUNTIFS(Formulas!$A$2:$A$3001,BX$4,Formulas!$B$2:$B$3001,$A176))</f>
        <v>0</v>
      </c>
      <c r="BY176" s="21" t="n">
        <f aca="false">IF(OR($A176="",BY$4=""),0,COUNTIFS(Formulas!$A$2:$A$3001,BY$4,Formulas!$B$2:$B$3001,$A176))</f>
        <v>1</v>
      </c>
      <c r="BZ176" s="21" t="n">
        <f aca="false">IF(OR($A176="",BZ$4=""),0,COUNTIFS(Formulas!$A$2:$A$3001,BZ$4,Formulas!$B$2:$B$3001,$A176))</f>
        <v>1</v>
      </c>
      <c r="CA176" s="21" t="n">
        <f aca="false">IF(OR($A176="",CA$4=""),0,COUNTIFS(Formulas!$A$2:$A$3001,CA$4,Formulas!$B$2:$B$3001,$A176))</f>
        <v>1</v>
      </c>
      <c r="CB176" s="21" t="n">
        <f aca="false">IF(OR($A176="",CB$4=""),0,COUNTIFS(Formulas!$A$2:$A$3001,CB$4,Formulas!$B$2:$B$3001,$A176))</f>
        <v>0</v>
      </c>
      <c r="CC176" s="21" t="n">
        <f aca="false">IF(OR($A176="",CC$4=""),0,COUNTIFS(Formulas!$A$2:$A$3001,CC$4,Formulas!$B$2:$B$3001,$A176))</f>
        <v>0</v>
      </c>
      <c r="CD176" s="21" t="n">
        <f aca="false">IF(OR($A176="",CD$4=""),0,COUNTIFS(Formulas!$A$2:$A$3001,CD$4,Formulas!$B$2:$B$3001,$A176))</f>
        <v>0</v>
      </c>
      <c r="CE176" s="21" t="n">
        <f aca="false">IF(OR($A176="",CE$4=""),0,COUNTIFS(Formulas!$A$2:$A$3001,CE$4,Formulas!$B$2:$B$3001,$A176))</f>
        <v>0</v>
      </c>
      <c r="CF176" s="21" t="n">
        <f aca="false">IF(OR($A176="",CF$4=""),0,COUNTIFS(Formulas!$A$2:$A$3001,CF$4,Formulas!$B$2:$B$3001,$A176))</f>
        <v>0</v>
      </c>
      <c r="CG176" s="21" t="n">
        <f aca="false">IF(OR($A176="",CG$4=""),0,COUNTIFS(Formulas!$A$2:$A$3001,CG$4,Formulas!$B$2:$B$3001,$A176))</f>
        <v>0</v>
      </c>
      <c r="CH176" s="21" t="n">
        <f aca="false">IF(OR($A176="",CH$4=""),0,COUNTIFS(Formulas!$A$2:$A$3001,CH$4,Formulas!$B$2:$B$3001,$A176))</f>
        <v>1</v>
      </c>
      <c r="CI176" s="21" t="n">
        <f aca="false">IF(OR($A176="",CI$4=""),0,COUNTIFS(Formulas!$A$2:$A$3001,CI$4,Formulas!$B$2:$B$3001,$A176))</f>
        <v>0</v>
      </c>
      <c r="CJ176" s="21" t="n">
        <f aca="false">IF(OR($A176="",CJ$4=""),0,COUNTIFS(Formulas!$A$2:$A$3001,CJ$4,Formulas!$B$2:$B$3001,$A176))</f>
        <v>0</v>
      </c>
      <c r="CK176" s="21" t="n">
        <f aca="false">IF(OR($A176="",CK$4=""),0,COUNTIFS(Formulas!$A$2:$A$3001,CK$4,Formulas!$B$2:$B$3001,$A176))</f>
        <v>0</v>
      </c>
      <c r="CL176" s="21" t="n">
        <f aca="false">IF(OR($A176="",CL$4=""),0,COUNTIFS(Formulas!$A$2:$A$3001,CL$4,Formulas!$B$2:$B$3001,$A176))</f>
        <v>0</v>
      </c>
      <c r="CM176" s="21" t="n">
        <f aca="false">IF(OR($A176="",CM$4=""),0,COUNTIFS(Formulas!$A$2:$A$3001,CM$4,Formulas!$B$2:$B$3001,$A176))</f>
        <v>0</v>
      </c>
      <c r="CN176" s="21" t="n">
        <f aca="false">IF(OR($A176="",CN$4=""),0,COUNTIFS(Formulas!$A$2:$A$3001,CN$4,Formulas!$B$2:$B$3001,$A176))</f>
        <v>0</v>
      </c>
      <c r="CO176" s="21" t="n">
        <f aca="false">IF(OR($A176="",CO$4=""),0,COUNTIFS(Formulas!$A$2:$A$3001,CO$4,Formulas!$B$2:$B$3001,$A176))</f>
        <v>0</v>
      </c>
      <c r="CP176" s="21" t="n">
        <f aca="false">IF(OR($A176="",CP$4=""),0,COUNTIFS(Formulas!$A$2:$A$3001,CP$4,Formulas!$B$2:$B$3001,$A176))</f>
        <v>0</v>
      </c>
      <c r="CQ176" s="21" t="n">
        <f aca="false">IF(OR($A176="",CQ$4=""),0,COUNTIFS(Formulas!$A$2:$A$3001,CQ$4,Formulas!$B$2:$B$3001,$A176))</f>
        <v>0</v>
      </c>
      <c r="CR176" s="21" t="n">
        <f aca="false">IF(OR($A176="",CR$4=""),0,COUNTIFS(Formulas!$A$2:$A$3001,CR$4,Formulas!$B$2:$B$3001,$A176))</f>
        <v>0</v>
      </c>
      <c r="CS176" s="21" t="n">
        <f aca="false">IF(OR($A176="",CS$4=""),0,COUNTIFS(Formulas!$A$2:$A$3001,CS$4,Formulas!$B$2:$B$3001,$A176))</f>
        <v>0</v>
      </c>
      <c r="CT176" s="21" t="n">
        <f aca="false">IF(OR($A176="",CT$4=""),0,COUNTIFS(Formulas!$A$2:$A$3001,CT$4,Formulas!$B$2:$B$3001,$A176))</f>
        <v>0</v>
      </c>
      <c r="CU176" s="21" t="n">
        <f aca="false">IF(OR($A176="",CU$4=""),0,COUNTIFS(Formulas!$A$2:$A$3001,CU$4,Formulas!$B$2:$B$3001,$A176))</f>
        <v>0</v>
      </c>
      <c r="CV176" s="21" t="n">
        <f aca="false">IF(OR($A176="",CV$4=""),0,COUNTIFS(Formulas!$A$2:$A$3001,CV$4,Formulas!$B$2:$B$3001,$A176))</f>
        <v>0</v>
      </c>
      <c r="CW176" s="21" t="n">
        <f aca="false">IF(OR($A176="",CW$4=""),0,COUNTIFS(Formulas!$A$2:$A$3001,CW$4,Formulas!$B$2:$B$3001,$A176))</f>
        <v>0</v>
      </c>
      <c r="CX176" s="21" t="n">
        <f aca="false">IF(OR($A176="",CX$4=""),0,COUNTIFS(Formulas!$A$2:$A$3001,CX$4,Formulas!$B$2:$B$3001,$A176))</f>
        <v>0</v>
      </c>
      <c r="CY176" s="21" t="n">
        <f aca="false">IF(OR($A176="",CY$4=""),0,COUNTIFS(Formulas!$A$2:$A$3001,CY$4,Formulas!$B$2:$B$3001,$A176))</f>
        <v>0</v>
      </c>
      <c r="CZ176" s="21" t="n">
        <f aca="false">IF(OR($A176="",CZ$4=""),0,COUNTIFS(Formulas!$A$2:$A$3001,CZ$4,Formulas!$B$2:$B$3001,$A176))</f>
        <v>0</v>
      </c>
      <c r="DA176" s="21" t="n">
        <f aca="false">IF(OR($A176="",DA$4=""),0,COUNTIFS(Formulas!$A$2:$A$3001,DA$4,Formulas!$B$2:$B$3001,$A176))</f>
        <v>0</v>
      </c>
      <c r="DB176" s="21" t="n">
        <f aca="false">IF(OR($A176="",DB$4=""),0,COUNTIFS(Formulas!$A$2:$A$3001,DB$4,Formulas!$B$2:$B$3001,$A176))</f>
        <v>0</v>
      </c>
      <c r="DC176" s="21" t="n">
        <f aca="false">IF(OR($A176="",DC$4=""),0,COUNTIFS(Formulas!$A$2:$A$3001,DC$4,Formulas!$B$2:$B$3001,$A176))</f>
        <v>0</v>
      </c>
      <c r="DD176" s="21" t="n">
        <f aca="false">IF(OR($A176="",DD$4=""),0,COUNTIFS(Formulas!$A$2:$A$3001,DD$4,Formulas!$B$2:$B$3001,$A176))</f>
        <v>0</v>
      </c>
      <c r="DE176" s="21" t="n">
        <f aca="false">IF(OR($A176="",DE$4=""),0,COUNTIFS(Formulas!$A$2:$A$3001,DE$4,Formulas!$B$2:$B$3001,$A176))</f>
        <v>0</v>
      </c>
      <c r="DF176" s="21" t="n">
        <f aca="false">IF(OR($A176="",DF$4=""),0,COUNTIFS(Formulas!$A$2:$A$3001,DF$4,Formulas!$B$2:$B$3001,$A176))</f>
        <v>0</v>
      </c>
      <c r="DG176" s="21" t="n">
        <f aca="false">IF(OR($A176="",DG$4=""),0,COUNTIFS(Formulas!$A$2:$A$3001,DG$4,Formulas!$B$2:$B$3001,$A176))</f>
        <v>0</v>
      </c>
      <c r="DH176" s="21" t="n">
        <f aca="false">IF(OR($A176="",DH$4=""),0,COUNTIFS(Formulas!$A$2:$A$3001,DH$4,Formulas!$B$2:$B$3001,$A176))</f>
        <v>0</v>
      </c>
      <c r="DI176" s="21" t="n">
        <f aca="false">IF(OR($A176="",DI$4=""),0,COUNTIFS(Formulas!$A$2:$A$3001,DI$4,Formulas!$B$2:$B$3001,$A176))</f>
        <v>0</v>
      </c>
      <c r="DJ176" s="21" t="n">
        <f aca="false">IF(OR($A176="",DJ$4=""),0,COUNTIFS(Formulas!$A$2:$A$3001,DJ$4,Formulas!$B$2:$B$3001,$A176))</f>
        <v>0</v>
      </c>
      <c r="DK176" s="21" t="n">
        <f aca="false">IF(OR($A176="",DK$4=""),0,COUNTIFS(Formulas!$A$2:$A$3001,DK$4,Formulas!$B$2:$B$3001,$A176))</f>
        <v>0</v>
      </c>
      <c r="DL176" s="21" t="n">
        <f aca="false">IF(OR($A176="",DL$4=""),0,COUNTIFS(Formulas!$A$2:$A$3001,DL$4,Formulas!$B$2:$B$3001,$A176))</f>
        <v>0</v>
      </c>
      <c r="DM176" s="21" t="n">
        <f aca="false">IF(OR($A176="",DM$4=""),0,COUNTIFS(Formulas!$A$2:$A$3001,DM$4,Formulas!$B$2:$B$3001,$A176))</f>
        <v>0</v>
      </c>
      <c r="DN176" s="21" t="n">
        <f aca="false">IF(OR($A176="",DN$4=""),0,COUNTIFS(Formulas!$A$2:$A$3001,DN$4,Formulas!$B$2:$B$3001,$A176))</f>
        <v>0</v>
      </c>
      <c r="DO176" s="21" t="n">
        <f aca="false">IF(OR($A176="",DO$4=""),0,COUNTIFS(Formulas!$A$2:$A$3001,DO$4,Formulas!$B$2:$B$3001,$A176))</f>
        <v>0</v>
      </c>
      <c r="DP176" s="21" t="n">
        <f aca="false">IF(OR($A176="",DP$4=""),0,COUNTIFS(Formulas!$A$2:$A$3001,DP$4,Formulas!$B$2:$B$3001,$A176))</f>
        <v>0</v>
      </c>
      <c r="DQ176" s="21" t="n">
        <f aca="false">IF(OR($A176="",DQ$4=""),0,COUNTIFS(Formulas!$A$2:$A$3001,DQ$4,Formulas!$B$2:$B$3001,$A176))</f>
        <v>0</v>
      </c>
      <c r="DR176" s="21" t="n">
        <f aca="false">IF(OR($A176="",DR$4=""),0,COUNTIFS(Formulas!$A$2:$A$3001,DR$4,Formulas!$B$2:$B$3001,$A176))</f>
        <v>0</v>
      </c>
      <c r="DS176" s="21" t="n">
        <f aca="false">IF(OR($A176="",DS$4=""),0,COUNTIFS(Formulas!$A$2:$A$3001,DS$4,Formulas!$B$2:$B$3001,$A176))</f>
        <v>0</v>
      </c>
      <c r="DT176" s="21" t="n">
        <f aca="false">IF(OR($A176="",DT$4=""),0,COUNTIFS(Formulas!$A$2:$A$3001,DT$4,Formulas!$B$2:$B$3001,$A176))</f>
        <v>0</v>
      </c>
      <c r="DU176" s="21" t="n">
        <f aca="false">IF(OR($A176="",DU$4=""),0,COUNTIFS(Formulas!$A$2:$A$3001,DU$4,Formulas!$B$2:$B$3001,$A176))</f>
        <v>0</v>
      </c>
      <c r="DV176" s="21" t="n">
        <f aca="false">IF(OR($A176="",DV$4=""),0,COUNTIFS(Formulas!$A$2:$A$3001,DV$4,Formulas!$B$2:$B$3001,$A176))</f>
        <v>0</v>
      </c>
      <c r="DW176" s="21" t="n">
        <f aca="false">IF(OR($A176="",DW$4=""),0,COUNTIFS(Formulas!$A$2:$A$3001,DW$4,Formulas!$B$2:$B$3001,$A176))</f>
        <v>0</v>
      </c>
      <c r="DX176" s="21" t="n">
        <f aca="false">IF(OR($A176="",DX$4=""),0,COUNTIFS(Formulas!$A$2:$A$3001,DX$4,Formulas!$B$2:$B$3001,$A176))</f>
        <v>0</v>
      </c>
      <c r="DY176" s="21" t="n">
        <f aca="false">IF(OR($A176="",DY$4=""),0,COUNTIFS(Formulas!$A$2:$A$3001,DY$4,Formulas!$B$2:$B$3001,$A176))</f>
        <v>0</v>
      </c>
      <c r="DZ176" s="21" t="n">
        <f aca="false">IF(OR($A176="",DZ$4=""),0,COUNTIFS(Formulas!$A$2:$A$3001,DZ$4,Formulas!$B$2:$B$3001,$A176))</f>
        <v>0</v>
      </c>
      <c r="EA176" s="21" t="n">
        <f aca="false">IF(OR($A176="",EA$4=""),0,COUNTIFS(Formulas!$A$2:$A$3001,EA$4,Formulas!$B$2:$B$3001,$A176))</f>
        <v>0</v>
      </c>
      <c r="EB176" s="21" t="n">
        <f aca="false">IF(OR($A176="",EB$4=""),0,COUNTIFS(Formulas!$A$2:$A$3001,EB$4,Formulas!$B$2:$B$3001,$A176))</f>
        <v>0</v>
      </c>
      <c r="EC176" s="21" t="n">
        <f aca="false">IF(OR($A176="",EC$4=""),0,COUNTIFS(Formulas!$A$2:$A$3001,EC$4,Formulas!$B$2:$B$3001,$A176))</f>
        <v>0</v>
      </c>
      <c r="ED176" s="21" t="n">
        <f aca="false">IF(OR($A176="",ED$4=""),0,COUNTIFS(Formulas!$A$2:$A$3001,ED$4,Formulas!$B$2:$B$3001,$A176))</f>
        <v>0</v>
      </c>
      <c r="EE176" s="21" t="n">
        <f aca="false">IF(OR($A176="",EE$4=""),0,COUNTIFS(Formulas!$A$2:$A$3001,EE$4,Formulas!$B$2:$B$3001,$A176))</f>
        <v>0</v>
      </c>
      <c r="EF176" s="21" t="n">
        <f aca="false">IF(OR($A176="",EF$4=""),0,COUNTIFS(Formulas!$A$2:$A$3001,EF$4,Formulas!$B$2:$B$3001,$A176))</f>
        <v>0</v>
      </c>
      <c r="EG176" s="21" t="n">
        <f aca="false">IF(OR($A176="",EG$4=""),0,COUNTIFS(Formulas!$A$2:$A$3001,EG$4,Formulas!$B$2:$B$3001,$A176))</f>
        <v>0</v>
      </c>
      <c r="EH176" s="21" t="n">
        <f aca="false">IF(OR($A176="",EH$4=""),0,COUNTIFS(Formulas!$A$2:$A$3001,EH$4,Formulas!$B$2:$B$3001,$A176))</f>
        <v>0</v>
      </c>
      <c r="EI176" s="21" t="n">
        <f aca="false">IF(OR($A176="",EI$4=""),0,COUNTIFS(Formulas!$A$2:$A$3001,EI$4,Formulas!$B$2:$B$3001,$A176))</f>
        <v>0</v>
      </c>
      <c r="EJ176" s="21" t="n">
        <f aca="false">IF(OR($A176="",EJ$4=""),0,COUNTIFS(Formulas!$A$2:$A$3001,EJ$4,Formulas!$B$2:$B$3001,$A176))</f>
        <v>0</v>
      </c>
      <c r="EK176" s="21" t="n">
        <f aca="false">IF(OR($A176="",EK$4=""),0,COUNTIFS(Formulas!$A$2:$A$3001,EK$4,Formulas!$B$2:$B$3001,$A176))</f>
        <v>0</v>
      </c>
      <c r="EL176" s="21" t="n">
        <f aca="false">IF(OR($A176="",EL$4=""),0,COUNTIFS(Formulas!$A$2:$A$3001,EL$4,Formulas!$B$2:$B$3001,$A176))</f>
        <v>0</v>
      </c>
      <c r="EM176" s="21" t="n">
        <f aca="false">IF(OR($A176="",EM$4=""),0,COUNTIFS(Formulas!$A$2:$A$3001,EM$4,Formulas!$B$2:$B$3001,$A176))</f>
        <v>0</v>
      </c>
      <c r="EN176" s="21" t="n">
        <f aca="false">IF(OR($A176="",EN$4=""),0,COUNTIFS(Formulas!$A$2:$A$3001,EN$4,Formulas!$B$2:$B$3001,$A176))</f>
        <v>0</v>
      </c>
      <c r="EO176" s="21" t="n">
        <f aca="false">IF(OR($A176="",EO$4=""),0,COUNTIFS(Formulas!$A$2:$A$3001,EO$4,Formulas!$B$2:$B$3001,$A176))</f>
        <v>0</v>
      </c>
      <c r="EP176" s="21" t="n">
        <f aca="false">IF(OR($A176="",EP$4=""),0,COUNTIFS(Formulas!$A$2:$A$3001,EP$4,Formulas!$B$2:$B$3001,$A176))</f>
        <v>0</v>
      </c>
      <c r="EQ176" s="21" t="n">
        <f aca="false">IF(OR($A176="",EQ$4=""),0,COUNTIFS(Formulas!$A$2:$A$3001,EQ$4,Formulas!$B$2:$B$3001,$A176))</f>
        <v>0</v>
      </c>
      <c r="ER176" s="21" t="n">
        <f aca="false">IF(OR($A176="",ER$4=""),0,COUNTIFS(Formulas!$A$2:$A$3001,ER$4,Formulas!$B$2:$B$3001,$A176))</f>
        <v>0</v>
      </c>
      <c r="ES176" s="21" t="n">
        <f aca="false">IF(OR($A176="",ES$4=""),0,COUNTIFS(Formulas!$A$2:$A$3001,ES$4,Formulas!$B$2:$B$3001,$A176))</f>
        <v>0</v>
      </c>
      <c r="ET176" s="21" t="n">
        <f aca="false">IF(OR($A176="",ET$4=""),0,COUNTIFS(Formulas!$A$2:$A$3001,ET$4,Formulas!$B$2:$B$3001,$A176))</f>
        <v>0</v>
      </c>
      <c r="EU176" s="21" t="n">
        <f aca="false">IF(OR($A176="",EU$4=""),0,COUNTIFS(Formulas!$A$2:$A$3001,EU$4,Formulas!$B$2:$B$3001,$A176))</f>
        <v>0</v>
      </c>
      <c r="EV176" s="21" t="n">
        <f aca="false">IF(OR($A176="",EV$4=""),0,COUNTIFS(Formulas!$A$2:$A$3001,EV$4,Formulas!$B$2:$B$3001,$A176))</f>
        <v>0</v>
      </c>
    </row>
    <row r="177" customFormat="false" ht="15" hidden="false" customHeight="false" outlineLevel="0" collapsed="false">
      <c r="A177" s="13" t="str">
        <f aca="false">IF(INDEX(Materials!$A$2:$A$301,173)="","",INDEX(Materials!$A$2:$A$301,173))</f>
        <v>Sorbitol</v>
      </c>
      <c r="B177" s="19" t="n">
        <f aca="false">IF(A177="","",COUNTIF(C177:EV177,"&gt;0"))</f>
        <v>13</v>
      </c>
      <c r="C177" s="21" t="n">
        <f aca="false">IF(OR($A177="",C$4=""),0,COUNTIFS(Formulas!$A$2:$A$3001,C$4,Formulas!$B$2:$B$3001,$A177))</f>
        <v>0</v>
      </c>
      <c r="D177" s="21" t="n">
        <f aca="false">IF(OR($A177="",D$4=""),0,COUNTIFS(Formulas!$A$2:$A$3001,D$4,Formulas!$B$2:$B$3001,$A177))</f>
        <v>0</v>
      </c>
      <c r="E177" s="21" t="n">
        <f aca="false">IF(OR($A177="",E$4=""),0,COUNTIFS(Formulas!$A$2:$A$3001,E$4,Formulas!$B$2:$B$3001,$A177))</f>
        <v>0</v>
      </c>
      <c r="F177" s="21" t="n">
        <f aca="false">IF(OR($A177="",F$4=""),0,COUNTIFS(Formulas!$A$2:$A$3001,F$4,Formulas!$B$2:$B$3001,$A177))</f>
        <v>0</v>
      </c>
      <c r="G177" s="21" t="n">
        <f aca="false">IF(OR($A177="",G$4=""),0,COUNTIFS(Formulas!$A$2:$A$3001,G$4,Formulas!$B$2:$B$3001,$A177))</f>
        <v>0</v>
      </c>
      <c r="H177" s="21" t="n">
        <f aca="false">IF(OR($A177="",H$4=""),0,COUNTIFS(Formulas!$A$2:$A$3001,H$4,Formulas!$B$2:$B$3001,$A177))</f>
        <v>0</v>
      </c>
      <c r="I177" s="21" t="n">
        <f aca="false">IF(OR($A177="",I$4=""),0,COUNTIFS(Formulas!$A$2:$A$3001,I$4,Formulas!$B$2:$B$3001,$A177))</f>
        <v>0</v>
      </c>
      <c r="J177" s="21" t="n">
        <f aca="false">IF(OR($A177="",J$4=""),0,COUNTIFS(Formulas!$A$2:$A$3001,J$4,Formulas!$B$2:$B$3001,$A177))</f>
        <v>0</v>
      </c>
      <c r="K177" s="21" t="n">
        <f aca="false">IF(OR($A177="",K$4=""),0,COUNTIFS(Formulas!$A$2:$A$3001,K$4,Formulas!$B$2:$B$3001,$A177))</f>
        <v>0</v>
      </c>
      <c r="L177" s="21" t="n">
        <f aca="false">IF(OR($A177="",L$4=""),0,COUNTIFS(Formulas!$A$2:$A$3001,L$4,Formulas!$B$2:$B$3001,$A177))</f>
        <v>0</v>
      </c>
      <c r="M177" s="21" t="n">
        <f aca="false">IF(OR($A177="",M$4=""),0,COUNTIFS(Formulas!$A$2:$A$3001,M$4,Formulas!$B$2:$B$3001,$A177))</f>
        <v>0</v>
      </c>
      <c r="N177" s="21" t="n">
        <f aca="false">IF(OR($A177="",N$4=""),0,COUNTIFS(Formulas!$A$2:$A$3001,N$4,Formulas!$B$2:$B$3001,$A177))</f>
        <v>0</v>
      </c>
      <c r="O177" s="21" t="n">
        <f aca="false">IF(OR($A177="",O$4=""),0,COUNTIFS(Formulas!$A$2:$A$3001,O$4,Formulas!$B$2:$B$3001,$A177))</f>
        <v>0</v>
      </c>
      <c r="P177" s="21" t="n">
        <f aca="false">IF(OR($A177="",P$4=""),0,COUNTIFS(Formulas!$A$2:$A$3001,P$4,Formulas!$B$2:$B$3001,$A177))</f>
        <v>0</v>
      </c>
      <c r="Q177" s="21" t="n">
        <f aca="false">IF(OR($A177="",Q$4=""),0,COUNTIFS(Formulas!$A$2:$A$3001,Q$4,Formulas!$B$2:$B$3001,$A177))</f>
        <v>0</v>
      </c>
      <c r="R177" s="21" t="n">
        <f aca="false">IF(OR($A177="",R$4=""),0,COUNTIFS(Formulas!$A$2:$A$3001,R$4,Formulas!$B$2:$B$3001,$A177))</f>
        <v>0</v>
      </c>
      <c r="S177" s="21" t="n">
        <f aca="false">IF(OR($A177="",S$4=""),0,COUNTIFS(Formulas!$A$2:$A$3001,S$4,Formulas!$B$2:$B$3001,$A177))</f>
        <v>0</v>
      </c>
      <c r="T177" s="21" t="n">
        <f aca="false">IF(OR($A177="",T$4=""),0,COUNTIFS(Formulas!$A$2:$A$3001,T$4,Formulas!$B$2:$B$3001,$A177))</f>
        <v>0</v>
      </c>
      <c r="U177" s="21" t="n">
        <f aca="false">IF(OR($A177="",U$4=""),0,COUNTIFS(Formulas!$A$2:$A$3001,U$4,Formulas!$B$2:$B$3001,$A177))</f>
        <v>0</v>
      </c>
      <c r="V177" s="21" t="n">
        <f aca="false">IF(OR($A177="",V$4=""),0,COUNTIFS(Formulas!$A$2:$A$3001,V$4,Formulas!$B$2:$B$3001,$A177))</f>
        <v>0</v>
      </c>
      <c r="W177" s="21" t="n">
        <f aca="false">IF(OR($A177="",W$4=""),0,COUNTIFS(Formulas!$A$2:$A$3001,W$4,Formulas!$B$2:$B$3001,$A177))</f>
        <v>0</v>
      </c>
      <c r="X177" s="21" t="n">
        <f aca="false">IF(OR($A177="",X$4=""),0,COUNTIFS(Formulas!$A$2:$A$3001,X$4,Formulas!$B$2:$B$3001,$A177))</f>
        <v>0</v>
      </c>
      <c r="Y177" s="21" t="n">
        <f aca="false">IF(OR($A177="",Y$4=""),0,COUNTIFS(Formulas!$A$2:$A$3001,Y$4,Formulas!$B$2:$B$3001,$A177))</f>
        <v>0</v>
      </c>
      <c r="Z177" s="21" t="n">
        <f aca="false">IF(OR($A177="",Z$4=""),0,COUNTIFS(Formulas!$A$2:$A$3001,Z$4,Formulas!$B$2:$B$3001,$A177))</f>
        <v>0</v>
      </c>
      <c r="AA177" s="21" t="n">
        <f aca="false">IF(OR($A177="",AA$4=""),0,COUNTIFS(Formulas!$A$2:$A$3001,AA$4,Formulas!$B$2:$B$3001,$A177))</f>
        <v>0</v>
      </c>
      <c r="AB177" s="21" t="n">
        <f aca="false">IF(OR($A177="",AB$4=""),0,COUNTIFS(Formulas!$A$2:$A$3001,AB$4,Formulas!$B$2:$B$3001,$A177))</f>
        <v>0</v>
      </c>
      <c r="AC177" s="21" t="n">
        <f aca="false">IF(OR($A177="",AC$4=""),0,COUNTIFS(Formulas!$A$2:$A$3001,AC$4,Formulas!$B$2:$B$3001,$A177))</f>
        <v>0</v>
      </c>
      <c r="AD177" s="21" t="n">
        <f aca="false">IF(OR($A177="",AD$4=""),0,COUNTIFS(Formulas!$A$2:$A$3001,AD$4,Formulas!$B$2:$B$3001,$A177))</f>
        <v>0</v>
      </c>
      <c r="AE177" s="21" t="n">
        <f aca="false">IF(OR($A177="",AE$4=""),0,COUNTIFS(Formulas!$A$2:$A$3001,AE$4,Formulas!$B$2:$B$3001,$A177))</f>
        <v>0</v>
      </c>
      <c r="AF177" s="21" t="n">
        <f aca="false">IF(OR($A177="",AF$4=""),0,COUNTIFS(Formulas!$A$2:$A$3001,AF$4,Formulas!$B$2:$B$3001,$A177))</f>
        <v>0</v>
      </c>
      <c r="AG177" s="21" t="n">
        <f aca="false">IF(OR($A177="",AG$4=""),0,COUNTIFS(Formulas!$A$2:$A$3001,AG$4,Formulas!$B$2:$B$3001,$A177))</f>
        <v>0</v>
      </c>
      <c r="AH177" s="21" t="n">
        <f aca="false">IF(OR($A177="",AH$4=""),0,COUNTIFS(Formulas!$A$2:$A$3001,AH$4,Formulas!$B$2:$B$3001,$A177))</f>
        <v>0</v>
      </c>
      <c r="AI177" s="21" t="n">
        <f aca="false">IF(OR($A177="",AI$4=""),0,COUNTIFS(Formulas!$A$2:$A$3001,AI$4,Formulas!$B$2:$B$3001,$A177))</f>
        <v>0</v>
      </c>
      <c r="AJ177" s="21" t="n">
        <f aca="false">IF(OR($A177="",AJ$4=""),0,COUNTIFS(Formulas!$A$2:$A$3001,AJ$4,Formulas!$B$2:$B$3001,$A177))</f>
        <v>0</v>
      </c>
      <c r="AK177" s="21" t="n">
        <f aca="false">IF(OR($A177="",AK$4=""),0,COUNTIFS(Formulas!$A$2:$A$3001,AK$4,Formulas!$B$2:$B$3001,$A177))</f>
        <v>0</v>
      </c>
      <c r="AL177" s="21" t="n">
        <f aca="false">IF(OR($A177="",AL$4=""),0,COUNTIFS(Formulas!$A$2:$A$3001,AL$4,Formulas!$B$2:$B$3001,$A177))</f>
        <v>0</v>
      </c>
      <c r="AM177" s="21" t="n">
        <f aca="false">IF(OR($A177="",AM$4=""),0,COUNTIFS(Formulas!$A$2:$A$3001,AM$4,Formulas!$B$2:$B$3001,$A177))</f>
        <v>0</v>
      </c>
      <c r="AN177" s="21" t="n">
        <f aca="false">IF(OR($A177="",AN$4=""),0,COUNTIFS(Formulas!$A$2:$A$3001,AN$4,Formulas!$B$2:$B$3001,$A177))</f>
        <v>0</v>
      </c>
      <c r="AO177" s="21" t="n">
        <f aca="false">IF(OR($A177="",AO$4=""),0,COUNTIFS(Formulas!$A$2:$A$3001,AO$4,Formulas!$B$2:$B$3001,$A177))</f>
        <v>1</v>
      </c>
      <c r="AP177" s="21" t="n">
        <f aca="false">IF(OR($A177="",AP$4=""),0,COUNTIFS(Formulas!$A$2:$A$3001,AP$4,Formulas!$B$2:$B$3001,$A177))</f>
        <v>1</v>
      </c>
      <c r="AQ177" s="21" t="n">
        <f aca="false">IF(OR($A177="",AQ$4=""),0,COUNTIFS(Formulas!$A$2:$A$3001,AQ$4,Formulas!$B$2:$B$3001,$A177))</f>
        <v>1</v>
      </c>
      <c r="AR177" s="21" t="n">
        <f aca="false">IF(OR($A177="",AR$4=""),0,COUNTIFS(Formulas!$A$2:$A$3001,AR$4,Formulas!$B$2:$B$3001,$A177))</f>
        <v>1</v>
      </c>
      <c r="AS177" s="21" t="n">
        <f aca="false">IF(OR($A177="",AS$4=""),0,COUNTIFS(Formulas!$A$2:$A$3001,AS$4,Formulas!$B$2:$B$3001,$A177))</f>
        <v>1</v>
      </c>
      <c r="AT177" s="21" t="n">
        <f aca="false">IF(OR($A177="",AT$4=""),0,COUNTIFS(Formulas!$A$2:$A$3001,AT$4,Formulas!$B$2:$B$3001,$A177))</f>
        <v>1</v>
      </c>
      <c r="AU177" s="21" t="n">
        <f aca="false">IF(OR($A177="",AU$4=""),0,COUNTIFS(Formulas!$A$2:$A$3001,AU$4,Formulas!$B$2:$B$3001,$A177))</f>
        <v>0</v>
      </c>
      <c r="AV177" s="21" t="n">
        <f aca="false">IF(OR($A177="",AV$4=""),0,COUNTIFS(Formulas!$A$2:$A$3001,AV$4,Formulas!$B$2:$B$3001,$A177))</f>
        <v>0</v>
      </c>
      <c r="AW177" s="21" t="n">
        <f aca="false">IF(OR($A177="",AW$4=""),0,COUNTIFS(Formulas!$A$2:$A$3001,AW$4,Formulas!$B$2:$B$3001,$A177))</f>
        <v>0</v>
      </c>
      <c r="AX177" s="21" t="n">
        <f aca="false">IF(OR($A177="",AX$4=""),0,COUNTIFS(Formulas!$A$2:$A$3001,AX$4,Formulas!$B$2:$B$3001,$A177))</f>
        <v>0</v>
      </c>
      <c r="AY177" s="21" t="n">
        <f aca="false">IF(OR($A177="",AY$4=""),0,COUNTIFS(Formulas!$A$2:$A$3001,AY$4,Formulas!$B$2:$B$3001,$A177))</f>
        <v>0</v>
      </c>
      <c r="AZ177" s="21" t="n">
        <f aca="false">IF(OR($A177="",AZ$4=""),0,COUNTIFS(Formulas!$A$2:$A$3001,AZ$4,Formulas!$B$2:$B$3001,$A177))</f>
        <v>0</v>
      </c>
      <c r="BA177" s="21" t="n">
        <f aca="false">IF(OR($A177="",BA$4=""),0,COUNTIFS(Formulas!$A$2:$A$3001,BA$4,Formulas!$B$2:$B$3001,$A177))</f>
        <v>0</v>
      </c>
      <c r="BB177" s="21" t="n">
        <f aca="false">IF(OR($A177="",BB$4=""),0,COUNTIFS(Formulas!$A$2:$A$3001,BB$4,Formulas!$B$2:$B$3001,$A177))</f>
        <v>0</v>
      </c>
      <c r="BC177" s="21" t="n">
        <f aca="false">IF(OR($A177="",BC$4=""),0,COUNTIFS(Formulas!$A$2:$A$3001,BC$4,Formulas!$B$2:$B$3001,$A177))</f>
        <v>0</v>
      </c>
      <c r="BD177" s="21" t="n">
        <f aca="false">IF(OR($A177="",BD$4=""),0,COUNTIFS(Formulas!$A$2:$A$3001,BD$4,Formulas!$B$2:$B$3001,$A177))</f>
        <v>0</v>
      </c>
      <c r="BE177" s="21" t="n">
        <f aca="false">IF(OR($A177="",BE$4=""),0,COUNTIFS(Formulas!$A$2:$A$3001,BE$4,Formulas!$B$2:$B$3001,$A177))</f>
        <v>0</v>
      </c>
      <c r="BF177" s="21" t="n">
        <f aca="false">IF(OR($A177="",BF$4=""),0,COUNTIFS(Formulas!$A$2:$A$3001,BF$4,Formulas!$B$2:$B$3001,$A177))</f>
        <v>0</v>
      </c>
      <c r="BG177" s="21" t="n">
        <f aca="false">IF(OR($A177="",BG$4=""),0,COUNTIFS(Formulas!$A$2:$A$3001,BG$4,Formulas!$B$2:$B$3001,$A177))</f>
        <v>0</v>
      </c>
      <c r="BH177" s="21" t="n">
        <f aca="false">IF(OR($A177="",BH$4=""),0,COUNTIFS(Formulas!$A$2:$A$3001,BH$4,Formulas!$B$2:$B$3001,$A177))</f>
        <v>0</v>
      </c>
      <c r="BI177" s="21" t="n">
        <f aca="false">IF(OR($A177="",BI$4=""),0,COUNTIFS(Formulas!$A$2:$A$3001,BI$4,Formulas!$B$2:$B$3001,$A177))</f>
        <v>0</v>
      </c>
      <c r="BJ177" s="21" t="n">
        <f aca="false">IF(OR($A177="",BJ$4=""),0,COUNTIFS(Formulas!$A$2:$A$3001,BJ$4,Formulas!$B$2:$B$3001,$A177))</f>
        <v>0</v>
      </c>
      <c r="BK177" s="21" t="n">
        <f aca="false">IF(OR($A177="",BK$4=""),0,COUNTIFS(Formulas!$A$2:$A$3001,BK$4,Formulas!$B$2:$B$3001,$A177))</f>
        <v>0</v>
      </c>
      <c r="BL177" s="21" t="n">
        <f aca="false">IF(OR($A177="",BL$4=""),0,COUNTIFS(Formulas!$A$2:$A$3001,BL$4,Formulas!$B$2:$B$3001,$A177))</f>
        <v>0</v>
      </c>
      <c r="BM177" s="21" t="n">
        <f aca="false">IF(OR($A177="",BM$4=""),0,COUNTIFS(Formulas!$A$2:$A$3001,BM$4,Formulas!$B$2:$B$3001,$A177))</f>
        <v>0</v>
      </c>
      <c r="BN177" s="21" t="n">
        <f aca="false">IF(OR($A177="",BN$4=""),0,COUNTIFS(Formulas!$A$2:$A$3001,BN$4,Formulas!$B$2:$B$3001,$A177))</f>
        <v>0</v>
      </c>
      <c r="BO177" s="21" t="n">
        <f aca="false">IF(OR($A177="",BO$4=""),0,COUNTIFS(Formulas!$A$2:$A$3001,BO$4,Formulas!$B$2:$B$3001,$A177))</f>
        <v>0</v>
      </c>
      <c r="BP177" s="21" t="n">
        <f aca="false">IF(OR($A177="",BP$4=""),0,COUNTIFS(Formulas!$A$2:$A$3001,BP$4,Formulas!$B$2:$B$3001,$A177))</f>
        <v>0</v>
      </c>
      <c r="BQ177" s="21" t="n">
        <f aca="false">IF(OR($A177="",BQ$4=""),0,COUNTIFS(Formulas!$A$2:$A$3001,BQ$4,Formulas!$B$2:$B$3001,$A177))</f>
        <v>0</v>
      </c>
      <c r="BR177" s="21" t="n">
        <f aca="false">IF(OR($A177="",BR$4=""),0,COUNTIFS(Formulas!$A$2:$A$3001,BR$4,Formulas!$B$2:$B$3001,$A177))</f>
        <v>0</v>
      </c>
      <c r="BS177" s="21" t="n">
        <f aca="false">IF(OR($A177="",BS$4=""),0,COUNTIFS(Formulas!$A$2:$A$3001,BS$4,Formulas!$B$2:$B$3001,$A177))</f>
        <v>0</v>
      </c>
      <c r="BT177" s="21" t="n">
        <f aca="false">IF(OR($A177="",BT$4=""),0,COUNTIFS(Formulas!$A$2:$A$3001,BT$4,Formulas!$B$2:$B$3001,$A177))</f>
        <v>0</v>
      </c>
      <c r="BU177" s="21" t="n">
        <f aca="false">IF(OR($A177="",BU$4=""),0,COUNTIFS(Formulas!$A$2:$A$3001,BU$4,Formulas!$B$2:$B$3001,$A177))</f>
        <v>1</v>
      </c>
      <c r="BV177" s="21" t="n">
        <f aca="false">IF(OR($A177="",BV$4=""),0,COUNTIFS(Formulas!$A$2:$A$3001,BV$4,Formulas!$B$2:$B$3001,$A177))</f>
        <v>1</v>
      </c>
      <c r="BW177" s="21" t="n">
        <f aca="false">IF(OR($A177="",BW$4=""),0,COUNTIFS(Formulas!$A$2:$A$3001,BW$4,Formulas!$B$2:$B$3001,$A177))</f>
        <v>2</v>
      </c>
      <c r="BX177" s="21" t="n">
        <f aca="false">IF(OR($A177="",BX$4=""),0,COUNTIFS(Formulas!$A$2:$A$3001,BX$4,Formulas!$B$2:$B$3001,$A177))</f>
        <v>0</v>
      </c>
      <c r="BY177" s="21" t="n">
        <f aca="false">IF(OR($A177="",BY$4=""),0,COUNTIFS(Formulas!$A$2:$A$3001,BY$4,Formulas!$B$2:$B$3001,$A177))</f>
        <v>1</v>
      </c>
      <c r="BZ177" s="21" t="n">
        <f aca="false">IF(OR($A177="",BZ$4=""),0,COUNTIFS(Formulas!$A$2:$A$3001,BZ$4,Formulas!$B$2:$B$3001,$A177))</f>
        <v>1</v>
      </c>
      <c r="CA177" s="21" t="n">
        <f aca="false">IF(OR($A177="",CA$4=""),0,COUNTIFS(Formulas!$A$2:$A$3001,CA$4,Formulas!$B$2:$B$3001,$A177))</f>
        <v>1</v>
      </c>
      <c r="CB177" s="21" t="n">
        <f aca="false">IF(OR($A177="",CB$4=""),0,COUNTIFS(Formulas!$A$2:$A$3001,CB$4,Formulas!$B$2:$B$3001,$A177))</f>
        <v>0</v>
      </c>
      <c r="CC177" s="21" t="n">
        <f aca="false">IF(OR($A177="",CC$4=""),0,COUNTIFS(Formulas!$A$2:$A$3001,CC$4,Formulas!$B$2:$B$3001,$A177))</f>
        <v>0</v>
      </c>
      <c r="CD177" s="21" t="n">
        <f aca="false">IF(OR($A177="",CD$4=""),0,COUNTIFS(Formulas!$A$2:$A$3001,CD$4,Formulas!$B$2:$B$3001,$A177))</f>
        <v>0</v>
      </c>
      <c r="CE177" s="21" t="n">
        <f aca="false">IF(OR($A177="",CE$4=""),0,COUNTIFS(Formulas!$A$2:$A$3001,CE$4,Formulas!$B$2:$B$3001,$A177))</f>
        <v>0</v>
      </c>
      <c r="CF177" s="21" t="n">
        <f aca="false">IF(OR($A177="",CF$4=""),0,COUNTIFS(Formulas!$A$2:$A$3001,CF$4,Formulas!$B$2:$B$3001,$A177))</f>
        <v>0</v>
      </c>
      <c r="CG177" s="21" t="n">
        <f aca="false">IF(OR($A177="",CG$4=""),0,COUNTIFS(Formulas!$A$2:$A$3001,CG$4,Formulas!$B$2:$B$3001,$A177))</f>
        <v>0</v>
      </c>
      <c r="CH177" s="21" t="n">
        <f aca="false">IF(OR($A177="",CH$4=""),0,COUNTIFS(Formulas!$A$2:$A$3001,CH$4,Formulas!$B$2:$B$3001,$A177))</f>
        <v>2</v>
      </c>
      <c r="CI177" s="21" t="n">
        <f aca="false">IF(OR($A177="",CI$4=""),0,COUNTIFS(Formulas!$A$2:$A$3001,CI$4,Formulas!$B$2:$B$3001,$A177))</f>
        <v>0</v>
      </c>
      <c r="CJ177" s="21" t="n">
        <f aca="false">IF(OR($A177="",CJ$4=""),0,COUNTIFS(Formulas!$A$2:$A$3001,CJ$4,Formulas!$B$2:$B$3001,$A177))</f>
        <v>0</v>
      </c>
      <c r="CK177" s="21" t="n">
        <f aca="false">IF(OR($A177="",CK$4=""),0,COUNTIFS(Formulas!$A$2:$A$3001,CK$4,Formulas!$B$2:$B$3001,$A177))</f>
        <v>0</v>
      </c>
      <c r="CL177" s="21" t="n">
        <f aca="false">IF(OR($A177="",CL$4=""),0,COUNTIFS(Formulas!$A$2:$A$3001,CL$4,Formulas!$B$2:$B$3001,$A177))</f>
        <v>0</v>
      </c>
      <c r="CM177" s="21" t="n">
        <f aca="false">IF(OR($A177="",CM$4=""),0,COUNTIFS(Formulas!$A$2:$A$3001,CM$4,Formulas!$B$2:$B$3001,$A177))</f>
        <v>0</v>
      </c>
      <c r="CN177" s="21" t="n">
        <f aca="false">IF(OR($A177="",CN$4=""),0,COUNTIFS(Formulas!$A$2:$A$3001,CN$4,Formulas!$B$2:$B$3001,$A177))</f>
        <v>0</v>
      </c>
      <c r="CO177" s="21" t="n">
        <f aca="false">IF(OR($A177="",CO$4=""),0,COUNTIFS(Formulas!$A$2:$A$3001,CO$4,Formulas!$B$2:$B$3001,$A177))</f>
        <v>0</v>
      </c>
      <c r="CP177" s="21" t="n">
        <f aca="false">IF(OR($A177="",CP$4=""),0,COUNTIFS(Formulas!$A$2:$A$3001,CP$4,Formulas!$B$2:$B$3001,$A177))</f>
        <v>0</v>
      </c>
      <c r="CQ177" s="21" t="n">
        <f aca="false">IF(OR($A177="",CQ$4=""),0,COUNTIFS(Formulas!$A$2:$A$3001,CQ$4,Formulas!$B$2:$B$3001,$A177))</f>
        <v>0</v>
      </c>
      <c r="CR177" s="21" t="n">
        <f aca="false">IF(OR($A177="",CR$4=""),0,COUNTIFS(Formulas!$A$2:$A$3001,CR$4,Formulas!$B$2:$B$3001,$A177))</f>
        <v>0</v>
      </c>
      <c r="CS177" s="21" t="n">
        <f aca="false">IF(OR($A177="",CS$4=""),0,COUNTIFS(Formulas!$A$2:$A$3001,CS$4,Formulas!$B$2:$B$3001,$A177))</f>
        <v>0</v>
      </c>
      <c r="CT177" s="21" t="n">
        <f aca="false">IF(OR($A177="",CT$4=""),0,COUNTIFS(Formulas!$A$2:$A$3001,CT$4,Formulas!$B$2:$B$3001,$A177))</f>
        <v>0</v>
      </c>
      <c r="CU177" s="21" t="n">
        <f aca="false">IF(OR($A177="",CU$4=""),0,COUNTIFS(Formulas!$A$2:$A$3001,CU$4,Formulas!$B$2:$B$3001,$A177))</f>
        <v>0</v>
      </c>
      <c r="CV177" s="21" t="n">
        <f aca="false">IF(OR($A177="",CV$4=""),0,COUNTIFS(Formulas!$A$2:$A$3001,CV$4,Formulas!$B$2:$B$3001,$A177))</f>
        <v>0</v>
      </c>
      <c r="CW177" s="21" t="n">
        <f aca="false">IF(OR($A177="",CW$4=""),0,COUNTIFS(Formulas!$A$2:$A$3001,CW$4,Formulas!$B$2:$B$3001,$A177))</f>
        <v>0</v>
      </c>
      <c r="CX177" s="21" t="n">
        <f aca="false">IF(OR($A177="",CX$4=""),0,COUNTIFS(Formulas!$A$2:$A$3001,CX$4,Formulas!$B$2:$B$3001,$A177))</f>
        <v>0</v>
      </c>
      <c r="CY177" s="21" t="n">
        <f aca="false">IF(OR($A177="",CY$4=""),0,COUNTIFS(Formulas!$A$2:$A$3001,CY$4,Formulas!$B$2:$B$3001,$A177))</f>
        <v>0</v>
      </c>
      <c r="CZ177" s="21" t="n">
        <f aca="false">IF(OR($A177="",CZ$4=""),0,COUNTIFS(Formulas!$A$2:$A$3001,CZ$4,Formulas!$B$2:$B$3001,$A177))</f>
        <v>0</v>
      </c>
      <c r="DA177" s="21" t="n">
        <f aca="false">IF(OR($A177="",DA$4=""),0,COUNTIFS(Formulas!$A$2:$A$3001,DA$4,Formulas!$B$2:$B$3001,$A177))</f>
        <v>0</v>
      </c>
      <c r="DB177" s="21" t="n">
        <f aca="false">IF(OR($A177="",DB$4=""),0,COUNTIFS(Formulas!$A$2:$A$3001,DB$4,Formulas!$B$2:$B$3001,$A177))</f>
        <v>0</v>
      </c>
      <c r="DC177" s="21" t="n">
        <f aca="false">IF(OR($A177="",DC$4=""),0,COUNTIFS(Formulas!$A$2:$A$3001,DC$4,Formulas!$B$2:$B$3001,$A177))</f>
        <v>0</v>
      </c>
      <c r="DD177" s="21" t="n">
        <f aca="false">IF(OR($A177="",DD$4=""),0,COUNTIFS(Formulas!$A$2:$A$3001,DD$4,Formulas!$B$2:$B$3001,$A177))</f>
        <v>0</v>
      </c>
      <c r="DE177" s="21" t="n">
        <f aca="false">IF(OR($A177="",DE$4=""),0,COUNTIFS(Formulas!$A$2:$A$3001,DE$4,Formulas!$B$2:$B$3001,$A177))</f>
        <v>0</v>
      </c>
      <c r="DF177" s="21" t="n">
        <f aca="false">IF(OR($A177="",DF$4=""),0,COUNTIFS(Formulas!$A$2:$A$3001,DF$4,Formulas!$B$2:$B$3001,$A177))</f>
        <v>0</v>
      </c>
      <c r="DG177" s="21" t="n">
        <f aca="false">IF(OR($A177="",DG$4=""),0,COUNTIFS(Formulas!$A$2:$A$3001,DG$4,Formulas!$B$2:$B$3001,$A177))</f>
        <v>0</v>
      </c>
      <c r="DH177" s="21" t="n">
        <f aca="false">IF(OR($A177="",DH$4=""),0,COUNTIFS(Formulas!$A$2:$A$3001,DH$4,Formulas!$B$2:$B$3001,$A177))</f>
        <v>0</v>
      </c>
      <c r="DI177" s="21" t="n">
        <f aca="false">IF(OR($A177="",DI$4=""),0,COUNTIFS(Formulas!$A$2:$A$3001,DI$4,Formulas!$B$2:$B$3001,$A177))</f>
        <v>0</v>
      </c>
      <c r="DJ177" s="21" t="n">
        <f aca="false">IF(OR($A177="",DJ$4=""),0,COUNTIFS(Formulas!$A$2:$A$3001,DJ$4,Formulas!$B$2:$B$3001,$A177))</f>
        <v>0</v>
      </c>
      <c r="DK177" s="21" t="n">
        <f aca="false">IF(OR($A177="",DK$4=""),0,COUNTIFS(Formulas!$A$2:$A$3001,DK$4,Formulas!$B$2:$B$3001,$A177))</f>
        <v>0</v>
      </c>
      <c r="DL177" s="21" t="n">
        <f aca="false">IF(OR($A177="",DL$4=""),0,COUNTIFS(Formulas!$A$2:$A$3001,DL$4,Formulas!$B$2:$B$3001,$A177))</f>
        <v>0</v>
      </c>
      <c r="DM177" s="21" t="n">
        <f aca="false">IF(OR($A177="",DM$4=""),0,COUNTIFS(Formulas!$A$2:$A$3001,DM$4,Formulas!$B$2:$B$3001,$A177))</f>
        <v>0</v>
      </c>
      <c r="DN177" s="21" t="n">
        <f aca="false">IF(OR($A177="",DN$4=""),0,COUNTIFS(Formulas!$A$2:$A$3001,DN$4,Formulas!$B$2:$B$3001,$A177))</f>
        <v>0</v>
      </c>
      <c r="DO177" s="21" t="n">
        <f aca="false">IF(OR($A177="",DO$4=""),0,COUNTIFS(Formulas!$A$2:$A$3001,DO$4,Formulas!$B$2:$B$3001,$A177))</f>
        <v>0</v>
      </c>
      <c r="DP177" s="21" t="n">
        <f aca="false">IF(OR($A177="",DP$4=""),0,COUNTIFS(Formulas!$A$2:$A$3001,DP$4,Formulas!$B$2:$B$3001,$A177))</f>
        <v>0</v>
      </c>
      <c r="DQ177" s="21" t="n">
        <f aca="false">IF(OR($A177="",DQ$4=""),0,COUNTIFS(Formulas!$A$2:$A$3001,DQ$4,Formulas!$B$2:$B$3001,$A177))</f>
        <v>0</v>
      </c>
      <c r="DR177" s="21" t="n">
        <f aca="false">IF(OR($A177="",DR$4=""),0,COUNTIFS(Formulas!$A$2:$A$3001,DR$4,Formulas!$B$2:$B$3001,$A177))</f>
        <v>0</v>
      </c>
      <c r="DS177" s="21" t="n">
        <f aca="false">IF(OR($A177="",DS$4=""),0,COUNTIFS(Formulas!$A$2:$A$3001,DS$4,Formulas!$B$2:$B$3001,$A177))</f>
        <v>0</v>
      </c>
      <c r="DT177" s="21" t="n">
        <f aca="false">IF(OR($A177="",DT$4=""),0,COUNTIFS(Formulas!$A$2:$A$3001,DT$4,Formulas!$B$2:$B$3001,$A177))</f>
        <v>0</v>
      </c>
      <c r="DU177" s="21" t="n">
        <f aca="false">IF(OR($A177="",DU$4=""),0,COUNTIFS(Formulas!$A$2:$A$3001,DU$4,Formulas!$B$2:$B$3001,$A177))</f>
        <v>0</v>
      </c>
      <c r="DV177" s="21" t="n">
        <f aca="false">IF(OR($A177="",DV$4=""),0,COUNTIFS(Formulas!$A$2:$A$3001,DV$4,Formulas!$B$2:$B$3001,$A177))</f>
        <v>0</v>
      </c>
      <c r="DW177" s="21" t="n">
        <f aca="false">IF(OR($A177="",DW$4=""),0,COUNTIFS(Formulas!$A$2:$A$3001,DW$4,Formulas!$B$2:$B$3001,$A177))</f>
        <v>0</v>
      </c>
      <c r="DX177" s="21" t="n">
        <f aca="false">IF(OR($A177="",DX$4=""),0,COUNTIFS(Formulas!$A$2:$A$3001,DX$4,Formulas!$B$2:$B$3001,$A177))</f>
        <v>0</v>
      </c>
      <c r="DY177" s="21" t="n">
        <f aca="false">IF(OR($A177="",DY$4=""),0,COUNTIFS(Formulas!$A$2:$A$3001,DY$4,Formulas!$B$2:$B$3001,$A177))</f>
        <v>0</v>
      </c>
      <c r="DZ177" s="21" t="n">
        <f aca="false">IF(OR($A177="",DZ$4=""),0,COUNTIFS(Formulas!$A$2:$A$3001,DZ$4,Formulas!$B$2:$B$3001,$A177))</f>
        <v>0</v>
      </c>
      <c r="EA177" s="21" t="n">
        <f aca="false">IF(OR($A177="",EA$4=""),0,COUNTIFS(Formulas!$A$2:$A$3001,EA$4,Formulas!$B$2:$B$3001,$A177))</f>
        <v>0</v>
      </c>
      <c r="EB177" s="21" t="n">
        <f aca="false">IF(OR($A177="",EB$4=""),0,COUNTIFS(Formulas!$A$2:$A$3001,EB$4,Formulas!$B$2:$B$3001,$A177))</f>
        <v>0</v>
      </c>
      <c r="EC177" s="21" t="n">
        <f aca="false">IF(OR($A177="",EC$4=""),0,COUNTIFS(Formulas!$A$2:$A$3001,EC$4,Formulas!$B$2:$B$3001,$A177))</f>
        <v>0</v>
      </c>
      <c r="ED177" s="21" t="n">
        <f aca="false">IF(OR($A177="",ED$4=""),0,COUNTIFS(Formulas!$A$2:$A$3001,ED$4,Formulas!$B$2:$B$3001,$A177))</f>
        <v>0</v>
      </c>
      <c r="EE177" s="21" t="n">
        <f aca="false">IF(OR($A177="",EE$4=""),0,COUNTIFS(Formulas!$A$2:$A$3001,EE$4,Formulas!$B$2:$B$3001,$A177))</f>
        <v>0</v>
      </c>
      <c r="EF177" s="21" t="n">
        <f aca="false">IF(OR($A177="",EF$4=""),0,COUNTIFS(Formulas!$A$2:$A$3001,EF$4,Formulas!$B$2:$B$3001,$A177))</f>
        <v>0</v>
      </c>
      <c r="EG177" s="21" t="n">
        <f aca="false">IF(OR($A177="",EG$4=""),0,COUNTIFS(Formulas!$A$2:$A$3001,EG$4,Formulas!$B$2:$B$3001,$A177))</f>
        <v>0</v>
      </c>
      <c r="EH177" s="21" t="n">
        <f aca="false">IF(OR($A177="",EH$4=""),0,COUNTIFS(Formulas!$A$2:$A$3001,EH$4,Formulas!$B$2:$B$3001,$A177))</f>
        <v>0</v>
      </c>
      <c r="EI177" s="21" t="n">
        <f aca="false">IF(OR($A177="",EI$4=""),0,COUNTIFS(Formulas!$A$2:$A$3001,EI$4,Formulas!$B$2:$B$3001,$A177))</f>
        <v>0</v>
      </c>
      <c r="EJ177" s="21" t="n">
        <f aca="false">IF(OR($A177="",EJ$4=""),0,COUNTIFS(Formulas!$A$2:$A$3001,EJ$4,Formulas!$B$2:$B$3001,$A177))</f>
        <v>0</v>
      </c>
      <c r="EK177" s="21" t="n">
        <f aca="false">IF(OR($A177="",EK$4=""),0,COUNTIFS(Formulas!$A$2:$A$3001,EK$4,Formulas!$B$2:$B$3001,$A177))</f>
        <v>0</v>
      </c>
      <c r="EL177" s="21" t="n">
        <f aca="false">IF(OR($A177="",EL$4=""),0,COUNTIFS(Formulas!$A$2:$A$3001,EL$4,Formulas!$B$2:$B$3001,$A177))</f>
        <v>0</v>
      </c>
      <c r="EM177" s="21" t="n">
        <f aca="false">IF(OR($A177="",EM$4=""),0,COUNTIFS(Formulas!$A$2:$A$3001,EM$4,Formulas!$B$2:$B$3001,$A177))</f>
        <v>0</v>
      </c>
      <c r="EN177" s="21" t="n">
        <f aca="false">IF(OR($A177="",EN$4=""),0,COUNTIFS(Formulas!$A$2:$A$3001,EN$4,Formulas!$B$2:$B$3001,$A177))</f>
        <v>0</v>
      </c>
      <c r="EO177" s="21" t="n">
        <f aca="false">IF(OR($A177="",EO$4=""),0,COUNTIFS(Formulas!$A$2:$A$3001,EO$4,Formulas!$B$2:$B$3001,$A177))</f>
        <v>0</v>
      </c>
      <c r="EP177" s="21" t="n">
        <f aca="false">IF(OR($A177="",EP$4=""),0,COUNTIFS(Formulas!$A$2:$A$3001,EP$4,Formulas!$B$2:$B$3001,$A177))</f>
        <v>0</v>
      </c>
      <c r="EQ177" s="21" t="n">
        <f aca="false">IF(OR($A177="",EQ$4=""),0,COUNTIFS(Formulas!$A$2:$A$3001,EQ$4,Formulas!$B$2:$B$3001,$A177))</f>
        <v>0</v>
      </c>
      <c r="ER177" s="21" t="n">
        <f aca="false">IF(OR($A177="",ER$4=""),0,COUNTIFS(Formulas!$A$2:$A$3001,ER$4,Formulas!$B$2:$B$3001,$A177))</f>
        <v>0</v>
      </c>
      <c r="ES177" s="21" t="n">
        <f aca="false">IF(OR($A177="",ES$4=""),0,COUNTIFS(Formulas!$A$2:$A$3001,ES$4,Formulas!$B$2:$B$3001,$A177))</f>
        <v>0</v>
      </c>
      <c r="ET177" s="21" t="n">
        <f aca="false">IF(OR($A177="",ET$4=""),0,COUNTIFS(Formulas!$A$2:$A$3001,ET$4,Formulas!$B$2:$B$3001,$A177))</f>
        <v>0</v>
      </c>
      <c r="EU177" s="21" t="n">
        <f aca="false">IF(OR($A177="",EU$4=""),0,COUNTIFS(Formulas!$A$2:$A$3001,EU$4,Formulas!$B$2:$B$3001,$A177))</f>
        <v>0</v>
      </c>
      <c r="EV177" s="21" t="n">
        <f aca="false">IF(OR($A177="",EV$4=""),0,COUNTIFS(Formulas!$A$2:$A$3001,EV$4,Formulas!$B$2:$B$3001,$A177))</f>
        <v>0</v>
      </c>
    </row>
    <row r="178" customFormat="false" ht="15" hidden="false" customHeight="false" outlineLevel="0" collapsed="false">
      <c r="A178" s="13" t="str">
        <f aca="false">IF(INDEX(Materials!$A$2:$A$301,174)="","",INDEX(Materials!$A$2:$A$301,174))</f>
        <v>Sucrose</v>
      </c>
      <c r="B178" s="19" t="n">
        <f aca="false">IF(A178="","",COUNTIF(C178:EV178,"&gt;0"))</f>
        <v>3</v>
      </c>
      <c r="C178" s="21" t="n">
        <f aca="false">IF(OR($A178="",C$4=""),0,COUNTIFS(Formulas!$A$2:$A$3001,C$4,Formulas!$B$2:$B$3001,$A178))</f>
        <v>0</v>
      </c>
      <c r="D178" s="21" t="n">
        <f aca="false">IF(OR($A178="",D$4=""),0,COUNTIFS(Formulas!$A$2:$A$3001,D$4,Formulas!$B$2:$B$3001,$A178))</f>
        <v>0</v>
      </c>
      <c r="E178" s="21" t="n">
        <f aca="false">IF(OR($A178="",E$4=""),0,COUNTIFS(Formulas!$A$2:$A$3001,E$4,Formulas!$B$2:$B$3001,$A178))</f>
        <v>0</v>
      </c>
      <c r="F178" s="21" t="n">
        <f aca="false">IF(OR($A178="",F$4=""),0,COUNTIFS(Formulas!$A$2:$A$3001,F$4,Formulas!$B$2:$B$3001,$A178))</f>
        <v>0</v>
      </c>
      <c r="G178" s="21" t="n">
        <f aca="false">IF(OR($A178="",G$4=""),0,COUNTIFS(Formulas!$A$2:$A$3001,G$4,Formulas!$B$2:$B$3001,$A178))</f>
        <v>0</v>
      </c>
      <c r="H178" s="21" t="n">
        <f aca="false">IF(OR($A178="",H$4=""),0,COUNTIFS(Formulas!$A$2:$A$3001,H$4,Formulas!$B$2:$B$3001,$A178))</f>
        <v>0</v>
      </c>
      <c r="I178" s="21" t="n">
        <f aca="false">IF(OR($A178="",I$4=""),0,COUNTIFS(Formulas!$A$2:$A$3001,I$4,Formulas!$B$2:$B$3001,$A178))</f>
        <v>0</v>
      </c>
      <c r="J178" s="21" t="n">
        <f aca="false">IF(OR($A178="",J$4=""),0,COUNTIFS(Formulas!$A$2:$A$3001,J$4,Formulas!$B$2:$B$3001,$A178))</f>
        <v>0</v>
      </c>
      <c r="K178" s="21" t="n">
        <f aca="false">IF(OR($A178="",K$4=""),0,COUNTIFS(Formulas!$A$2:$A$3001,K$4,Formulas!$B$2:$B$3001,$A178))</f>
        <v>0</v>
      </c>
      <c r="L178" s="21" t="n">
        <f aca="false">IF(OR($A178="",L$4=""),0,COUNTIFS(Formulas!$A$2:$A$3001,L$4,Formulas!$B$2:$B$3001,$A178))</f>
        <v>0</v>
      </c>
      <c r="M178" s="21" t="n">
        <f aca="false">IF(OR($A178="",M$4=""),0,COUNTIFS(Formulas!$A$2:$A$3001,M$4,Formulas!$B$2:$B$3001,$A178))</f>
        <v>0</v>
      </c>
      <c r="N178" s="21" t="n">
        <f aca="false">IF(OR($A178="",N$4=""),0,COUNTIFS(Formulas!$A$2:$A$3001,N$4,Formulas!$B$2:$B$3001,$A178))</f>
        <v>0</v>
      </c>
      <c r="O178" s="21" t="n">
        <f aca="false">IF(OR($A178="",O$4=""),0,COUNTIFS(Formulas!$A$2:$A$3001,O$4,Formulas!$B$2:$B$3001,$A178))</f>
        <v>0</v>
      </c>
      <c r="P178" s="21" t="n">
        <f aca="false">IF(OR($A178="",P$4=""),0,COUNTIFS(Formulas!$A$2:$A$3001,P$4,Formulas!$B$2:$B$3001,$A178))</f>
        <v>0</v>
      </c>
      <c r="Q178" s="21" t="n">
        <f aca="false">IF(OR($A178="",Q$4=""),0,COUNTIFS(Formulas!$A$2:$A$3001,Q$4,Formulas!$B$2:$B$3001,$A178))</f>
        <v>0</v>
      </c>
      <c r="R178" s="21" t="n">
        <f aca="false">IF(OR($A178="",R$4=""),0,COUNTIFS(Formulas!$A$2:$A$3001,R$4,Formulas!$B$2:$B$3001,$A178))</f>
        <v>0</v>
      </c>
      <c r="S178" s="21" t="n">
        <f aca="false">IF(OR($A178="",S$4=""),0,COUNTIFS(Formulas!$A$2:$A$3001,S$4,Formulas!$B$2:$B$3001,$A178))</f>
        <v>0</v>
      </c>
      <c r="T178" s="21" t="n">
        <f aca="false">IF(OR($A178="",T$4=""),0,COUNTIFS(Formulas!$A$2:$A$3001,T$4,Formulas!$B$2:$B$3001,$A178))</f>
        <v>0</v>
      </c>
      <c r="U178" s="21" t="n">
        <f aca="false">IF(OR($A178="",U$4=""),0,COUNTIFS(Formulas!$A$2:$A$3001,U$4,Formulas!$B$2:$B$3001,$A178))</f>
        <v>0</v>
      </c>
      <c r="V178" s="21" t="n">
        <f aca="false">IF(OR($A178="",V$4=""),0,COUNTIFS(Formulas!$A$2:$A$3001,V$4,Formulas!$B$2:$B$3001,$A178))</f>
        <v>0</v>
      </c>
      <c r="W178" s="21" t="n">
        <f aca="false">IF(OR($A178="",W$4=""),0,COUNTIFS(Formulas!$A$2:$A$3001,W$4,Formulas!$B$2:$B$3001,$A178))</f>
        <v>0</v>
      </c>
      <c r="X178" s="21" t="n">
        <f aca="false">IF(OR($A178="",X$4=""),0,COUNTIFS(Formulas!$A$2:$A$3001,X$4,Formulas!$B$2:$B$3001,$A178))</f>
        <v>0</v>
      </c>
      <c r="Y178" s="21" t="n">
        <f aca="false">IF(OR($A178="",Y$4=""),0,COUNTIFS(Formulas!$A$2:$A$3001,Y$4,Formulas!$B$2:$B$3001,$A178))</f>
        <v>0</v>
      </c>
      <c r="Z178" s="21" t="n">
        <f aca="false">IF(OR($A178="",Z$4=""),0,COUNTIFS(Formulas!$A$2:$A$3001,Z$4,Formulas!$B$2:$B$3001,$A178))</f>
        <v>0</v>
      </c>
      <c r="AA178" s="21" t="n">
        <f aca="false">IF(OR($A178="",AA$4=""),0,COUNTIFS(Formulas!$A$2:$A$3001,AA$4,Formulas!$B$2:$B$3001,$A178))</f>
        <v>0</v>
      </c>
      <c r="AB178" s="21" t="n">
        <f aca="false">IF(OR($A178="",AB$4=""),0,COUNTIFS(Formulas!$A$2:$A$3001,AB$4,Formulas!$B$2:$B$3001,$A178))</f>
        <v>0</v>
      </c>
      <c r="AC178" s="21" t="n">
        <f aca="false">IF(OR($A178="",AC$4=""),0,COUNTIFS(Formulas!$A$2:$A$3001,AC$4,Formulas!$B$2:$B$3001,$A178))</f>
        <v>0</v>
      </c>
      <c r="AD178" s="21" t="n">
        <f aca="false">IF(OR($A178="",AD$4=""),0,COUNTIFS(Formulas!$A$2:$A$3001,AD$4,Formulas!$B$2:$B$3001,$A178))</f>
        <v>0</v>
      </c>
      <c r="AE178" s="21" t="n">
        <f aca="false">IF(OR($A178="",AE$4=""),0,COUNTIFS(Formulas!$A$2:$A$3001,AE$4,Formulas!$B$2:$B$3001,$A178))</f>
        <v>0</v>
      </c>
      <c r="AF178" s="21" t="n">
        <f aca="false">IF(OR($A178="",AF$4=""),0,COUNTIFS(Formulas!$A$2:$A$3001,AF$4,Formulas!$B$2:$B$3001,$A178))</f>
        <v>0</v>
      </c>
      <c r="AG178" s="21" t="n">
        <f aca="false">IF(OR($A178="",AG$4=""),0,COUNTIFS(Formulas!$A$2:$A$3001,AG$4,Formulas!$B$2:$B$3001,$A178))</f>
        <v>0</v>
      </c>
      <c r="AH178" s="21" t="n">
        <f aca="false">IF(OR($A178="",AH$4=""),0,COUNTIFS(Formulas!$A$2:$A$3001,AH$4,Formulas!$B$2:$B$3001,$A178))</f>
        <v>0</v>
      </c>
      <c r="AI178" s="21" t="n">
        <f aca="false">IF(OR($A178="",AI$4=""),0,COUNTIFS(Formulas!$A$2:$A$3001,AI$4,Formulas!$B$2:$B$3001,$A178))</f>
        <v>0</v>
      </c>
      <c r="AJ178" s="21" t="n">
        <f aca="false">IF(OR($A178="",AJ$4=""),0,COUNTIFS(Formulas!$A$2:$A$3001,AJ$4,Formulas!$B$2:$B$3001,$A178))</f>
        <v>0</v>
      </c>
      <c r="AK178" s="21" t="n">
        <f aca="false">IF(OR($A178="",AK$4=""),0,COUNTIFS(Formulas!$A$2:$A$3001,AK$4,Formulas!$B$2:$B$3001,$A178))</f>
        <v>0</v>
      </c>
      <c r="AL178" s="21" t="n">
        <f aca="false">IF(OR($A178="",AL$4=""),0,COUNTIFS(Formulas!$A$2:$A$3001,AL$4,Formulas!$B$2:$B$3001,$A178))</f>
        <v>0</v>
      </c>
      <c r="AM178" s="21" t="n">
        <f aca="false">IF(OR($A178="",AM$4=""),0,COUNTIFS(Formulas!$A$2:$A$3001,AM$4,Formulas!$B$2:$B$3001,$A178))</f>
        <v>0</v>
      </c>
      <c r="AN178" s="21" t="n">
        <f aca="false">IF(OR($A178="",AN$4=""),0,COUNTIFS(Formulas!$A$2:$A$3001,AN$4,Formulas!$B$2:$B$3001,$A178))</f>
        <v>0</v>
      </c>
      <c r="AO178" s="21" t="n">
        <f aca="false">IF(OR($A178="",AO$4=""),0,COUNTIFS(Formulas!$A$2:$A$3001,AO$4,Formulas!$B$2:$B$3001,$A178))</f>
        <v>1</v>
      </c>
      <c r="AP178" s="21" t="n">
        <f aca="false">IF(OR($A178="",AP$4=""),0,COUNTIFS(Formulas!$A$2:$A$3001,AP$4,Formulas!$B$2:$B$3001,$A178))</f>
        <v>0</v>
      </c>
      <c r="AQ178" s="21" t="n">
        <f aca="false">IF(OR($A178="",AQ$4=""),0,COUNTIFS(Formulas!$A$2:$A$3001,AQ$4,Formulas!$B$2:$B$3001,$A178))</f>
        <v>1</v>
      </c>
      <c r="AR178" s="21" t="n">
        <f aca="false">IF(OR($A178="",AR$4=""),0,COUNTIFS(Formulas!$A$2:$A$3001,AR$4,Formulas!$B$2:$B$3001,$A178))</f>
        <v>0</v>
      </c>
      <c r="AS178" s="21" t="n">
        <f aca="false">IF(OR($A178="",AS$4=""),0,COUNTIFS(Formulas!$A$2:$A$3001,AS$4,Formulas!$B$2:$B$3001,$A178))</f>
        <v>1</v>
      </c>
      <c r="AT178" s="21" t="n">
        <f aca="false">IF(OR($A178="",AT$4=""),0,COUNTIFS(Formulas!$A$2:$A$3001,AT$4,Formulas!$B$2:$B$3001,$A178))</f>
        <v>0</v>
      </c>
      <c r="AU178" s="21" t="n">
        <f aca="false">IF(OR($A178="",AU$4=""),0,COUNTIFS(Formulas!$A$2:$A$3001,AU$4,Formulas!$B$2:$B$3001,$A178))</f>
        <v>0</v>
      </c>
      <c r="AV178" s="21" t="n">
        <f aca="false">IF(OR($A178="",AV$4=""),0,COUNTIFS(Formulas!$A$2:$A$3001,AV$4,Formulas!$B$2:$B$3001,$A178))</f>
        <v>0</v>
      </c>
      <c r="AW178" s="21" t="n">
        <f aca="false">IF(OR($A178="",AW$4=""),0,COUNTIFS(Formulas!$A$2:$A$3001,AW$4,Formulas!$B$2:$B$3001,$A178))</f>
        <v>0</v>
      </c>
      <c r="AX178" s="21" t="n">
        <f aca="false">IF(OR($A178="",AX$4=""),0,COUNTIFS(Formulas!$A$2:$A$3001,AX$4,Formulas!$B$2:$B$3001,$A178))</f>
        <v>0</v>
      </c>
      <c r="AY178" s="21" t="n">
        <f aca="false">IF(OR($A178="",AY$4=""),0,COUNTIFS(Formulas!$A$2:$A$3001,AY$4,Formulas!$B$2:$B$3001,$A178))</f>
        <v>0</v>
      </c>
      <c r="AZ178" s="21" t="n">
        <f aca="false">IF(OR($A178="",AZ$4=""),0,COUNTIFS(Formulas!$A$2:$A$3001,AZ$4,Formulas!$B$2:$B$3001,$A178))</f>
        <v>0</v>
      </c>
      <c r="BA178" s="21" t="n">
        <f aca="false">IF(OR($A178="",BA$4=""),0,COUNTIFS(Formulas!$A$2:$A$3001,BA$4,Formulas!$B$2:$B$3001,$A178))</f>
        <v>0</v>
      </c>
      <c r="BB178" s="21" t="n">
        <f aca="false">IF(OR($A178="",BB$4=""),0,COUNTIFS(Formulas!$A$2:$A$3001,BB$4,Formulas!$B$2:$B$3001,$A178))</f>
        <v>0</v>
      </c>
      <c r="BC178" s="21" t="n">
        <f aca="false">IF(OR($A178="",BC$4=""),0,COUNTIFS(Formulas!$A$2:$A$3001,BC$4,Formulas!$B$2:$B$3001,$A178))</f>
        <v>0</v>
      </c>
      <c r="BD178" s="21" t="n">
        <f aca="false">IF(OR($A178="",BD$4=""),0,COUNTIFS(Formulas!$A$2:$A$3001,BD$4,Formulas!$B$2:$B$3001,$A178))</f>
        <v>0</v>
      </c>
      <c r="BE178" s="21" t="n">
        <f aca="false">IF(OR($A178="",BE$4=""),0,COUNTIFS(Formulas!$A$2:$A$3001,BE$4,Formulas!$B$2:$B$3001,$A178))</f>
        <v>0</v>
      </c>
      <c r="BF178" s="21" t="n">
        <f aca="false">IF(OR($A178="",BF$4=""),0,COUNTIFS(Formulas!$A$2:$A$3001,BF$4,Formulas!$B$2:$B$3001,$A178))</f>
        <v>0</v>
      </c>
      <c r="BG178" s="21" t="n">
        <f aca="false">IF(OR($A178="",BG$4=""),0,COUNTIFS(Formulas!$A$2:$A$3001,BG$4,Formulas!$B$2:$B$3001,$A178))</f>
        <v>0</v>
      </c>
      <c r="BH178" s="21" t="n">
        <f aca="false">IF(OR($A178="",BH$4=""),0,COUNTIFS(Formulas!$A$2:$A$3001,BH$4,Formulas!$B$2:$B$3001,$A178))</f>
        <v>0</v>
      </c>
      <c r="BI178" s="21" t="n">
        <f aca="false">IF(OR($A178="",BI$4=""),0,COUNTIFS(Formulas!$A$2:$A$3001,BI$4,Formulas!$B$2:$B$3001,$A178))</f>
        <v>0</v>
      </c>
      <c r="BJ178" s="21" t="n">
        <f aca="false">IF(OR($A178="",BJ$4=""),0,COUNTIFS(Formulas!$A$2:$A$3001,BJ$4,Formulas!$B$2:$B$3001,$A178))</f>
        <v>0</v>
      </c>
      <c r="BK178" s="21" t="n">
        <f aca="false">IF(OR($A178="",BK$4=""),0,COUNTIFS(Formulas!$A$2:$A$3001,BK$4,Formulas!$B$2:$B$3001,$A178))</f>
        <v>0</v>
      </c>
      <c r="BL178" s="21" t="n">
        <f aca="false">IF(OR($A178="",BL$4=""),0,COUNTIFS(Formulas!$A$2:$A$3001,BL$4,Formulas!$B$2:$B$3001,$A178))</f>
        <v>0</v>
      </c>
      <c r="BM178" s="21" t="n">
        <f aca="false">IF(OR($A178="",BM$4=""),0,COUNTIFS(Formulas!$A$2:$A$3001,BM$4,Formulas!$B$2:$B$3001,$A178))</f>
        <v>0</v>
      </c>
      <c r="BN178" s="21" t="n">
        <f aca="false">IF(OR($A178="",BN$4=""),0,COUNTIFS(Formulas!$A$2:$A$3001,BN$4,Formulas!$B$2:$B$3001,$A178))</f>
        <v>0</v>
      </c>
      <c r="BO178" s="21" t="n">
        <f aca="false">IF(OR($A178="",BO$4=""),0,COUNTIFS(Formulas!$A$2:$A$3001,BO$4,Formulas!$B$2:$B$3001,$A178))</f>
        <v>0</v>
      </c>
      <c r="BP178" s="21" t="n">
        <f aca="false">IF(OR($A178="",BP$4=""),0,COUNTIFS(Formulas!$A$2:$A$3001,BP$4,Formulas!$B$2:$B$3001,$A178))</f>
        <v>0</v>
      </c>
      <c r="BQ178" s="21" t="n">
        <f aca="false">IF(OR($A178="",BQ$4=""),0,COUNTIFS(Formulas!$A$2:$A$3001,BQ$4,Formulas!$B$2:$B$3001,$A178))</f>
        <v>0</v>
      </c>
      <c r="BR178" s="21" t="n">
        <f aca="false">IF(OR($A178="",BR$4=""),0,COUNTIFS(Formulas!$A$2:$A$3001,BR$4,Formulas!$B$2:$B$3001,$A178))</f>
        <v>0</v>
      </c>
      <c r="BS178" s="21" t="n">
        <f aca="false">IF(OR($A178="",BS$4=""),0,COUNTIFS(Formulas!$A$2:$A$3001,BS$4,Formulas!$B$2:$B$3001,$A178))</f>
        <v>0</v>
      </c>
      <c r="BT178" s="21" t="n">
        <f aca="false">IF(OR($A178="",BT$4=""),0,COUNTIFS(Formulas!$A$2:$A$3001,BT$4,Formulas!$B$2:$B$3001,$A178))</f>
        <v>0</v>
      </c>
      <c r="BU178" s="21" t="n">
        <f aca="false">IF(OR($A178="",BU$4=""),0,COUNTIFS(Formulas!$A$2:$A$3001,BU$4,Formulas!$B$2:$B$3001,$A178))</f>
        <v>0</v>
      </c>
      <c r="BV178" s="21" t="n">
        <f aca="false">IF(OR($A178="",BV$4=""),0,COUNTIFS(Formulas!$A$2:$A$3001,BV$4,Formulas!$B$2:$B$3001,$A178))</f>
        <v>0</v>
      </c>
      <c r="BW178" s="21" t="n">
        <f aca="false">IF(OR($A178="",BW$4=""),0,COUNTIFS(Formulas!$A$2:$A$3001,BW$4,Formulas!$B$2:$B$3001,$A178))</f>
        <v>0</v>
      </c>
      <c r="BX178" s="21" t="n">
        <f aca="false">IF(OR($A178="",BX$4=""),0,COUNTIFS(Formulas!$A$2:$A$3001,BX$4,Formulas!$B$2:$B$3001,$A178))</f>
        <v>0</v>
      </c>
      <c r="BY178" s="21" t="n">
        <f aca="false">IF(OR($A178="",BY$4=""),0,COUNTIFS(Formulas!$A$2:$A$3001,BY$4,Formulas!$B$2:$B$3001,$A178))</f>
        <v>0</v>
      </c>
      <c r="BZ178" s="21" t="n">
        <f aca="false">IF(OR($A178="",BZ$4=""),0,COUNTIFS(Formulas!$A$2:$A$3001,BZ$4,Formulas!$B$2:$B$3001,$A178))</f>
        <v>0</v>
      </c>
      <c r="CA178" s="21" t="n">
        <f aca="false">IF(OR($A178="",CA$4=""),0,COUNTIFS(Formulas!$A$2:$A$3001,CA$4,Formulas!$B$2:$B$3001,$A178))</f>
        <v>0</v>
      </c>
      <c r="CB178" s="21" t="n">
        <f aca="false">IF(OR($A178="",CB$4=""),0,COUNTIFS(Formulas!$A$2:$A$3001,CB$4,Formulas!$B$2:$B$3001,$A178))</f>
        <v>0</v>
      </c>
      <c r="CC178" s="21" t="n">
        <f aca="false">IF(OR($A178="",CC$4=""),0,COUNTIFS(Formulas!$A$2:$A$3001,CC$4,Formulas!$B$2:$B$3001,$A178))</f>
        <v>0</v>
      </c>
      <c r="CD178" s="21" t="n">
        <f aca="false">IF(OR($A178="",CD$4=""),0,COUNTIFS(Formulas!$A$2:$A$3001,CD$4,Formulas!$B$2:$B$3001,$A178))</f>
        <v>0</v>
      </c>
      <c r="CE178" s="21" t="n">
        <f aca="false">IF(OR($A178="",CE$4=""),0,COUNTIFS(Formulas!$A$2:$A$3001,CE$4,Formulas!$B$2:$B$3001,$A178))</f>
        <v>0</v>
      </c>
      <c r="CF178" s="21" t="n">
        <f aca="false">IF(OR($A178="",CF$4=""),0,COUNTIFS(Formulas!$A$2:$A$3001,CF$4,Formulas!$B$2:$B$3001,$A178))</f>
        <v>0</v>
      </c>
      <c r="CG178" s="21" t="n">
        <f aca="false">IF(OR($A178="",CG$4=""),0,COUNTIFS(Formulas!$A$2:$A$3001,CG$4,Formulas!$B$2:$B$3001,$A178))</f>
        <v>0</v>
      </c>
      <c r="CH178" s="21" t="n">
        <f aca="false">IF(OR($A178="",CH$4=""),0,COUNTIFS(Formulas!$A$2:$A$3001,CH$4,Formulas!$B$2:$B$3001,$A178))</f>
        <v>0</v>
      </c>
      <c r="CI178" s="21" t="n">
        <f aca="false">IF(OR($A178="",CI$4=""),0,COUNTIFS(Formulas!$A$2:$A$3001,CI$4,Formulas!$B$2:$B$3001,$A178))</f>
        <v>0</v>
      </c>
      <c r="CJ178" s="21" t="n">
        <f aca="false">IF(OR($A178="",CJ$4=""),0,COUNTIFS(Formulas!$A$2:$A$3001,CJ$4,Formulas!$B$2:$B$3001,$A178))</f>
        <v>0</v>
      </c>
      <c r="CK178" s="21" t="n">
        <f aca="false">IF(OR($A178="",CK$4=""),0,COUNTIFS(Formulas!$A$2:$A$3001,CK$4,Formulas!$B$2:$B$3001,$A178))</f>
        <v>0</v>
      </c>
      <c r="CL178" s="21" t="n">
        <f aca="false">IF(OR($A178="",CL$4=""),0,COUNTIFS(Formulas!$A$2:$A$3001,CL$4,Formulas!$B$2:$B$3001,$A178))</f>
        <v>0</v>
      </c>
      <c r="CM178" s="21" t="n">
        <f aca="false">IF(OR($A178="",CM$4=""),0,COUNTIFS(Formulas!$A$2:$A$3001,CM$4,Formulas!$B$2:$B$3001,$A178))</f>
        <v>0</v>
      </c>
      <c r="CN178" s="21" t="n">
        <f aca="false">IF(OR($A178="",CN$4=""),0,COUNTIFS(Formulas!$A$2:$A$3001,CN$4,Formulas!$B$2:$B$3001,$A178))</f>
        <v>0</v>
      </c>
      <c r="CO178" s="21" t="n">
        <f aca="false">IF(OR($A178="",CO$4=""),0,COUNTIFS(Formulas!$A$2:$A$3001,CO$4,Formulas!$B$2:$B$3001,$A178))</f>
        <v>0</v>
      </c>
      <c r="CP178" s="21" t="n">
        <f aca="false">IF(OR($A178="",CP$4=""),0,COUNTIFS(Formulas!$A$2:$A$3001,CP$4,Formulas!$B$2:$B$3001,$A178))</f>
        <v>0</v>
      </c>
      <c r="CQ178" s="21" t="n">
        <f aca="false">IF(OR($A178="",CQ$4=""),0,COUNTIFS(Formulas!$A$2:$A$3001,CQ$4,Formulas!$B$2:$B$3001,$A178))</f>
        <v>0</v>
      </c>
      <c r="CR178" s="21" t="n">
        <f aca="false">IF(OR($A178="",CR$4=""),0,COUNTIFS(Formulas!$A$2:$A$3001,CR$4,Formulas!$B$2:$B$3001,$A178))</f>
        <v>0</v>
      </c>
      <c r="CS178" s="21" t="n">
        <f aca="false">IF(OR($A178="",CS$4=""),0,COUNTIFS(Formulas!$A$2:$A$3001,CS$4,Formulas!$B$2:$B$3001,$A178))</f>
        <v>0</v>
      </c>
      <c r="CT178" s="21" t="n">
        <f aca="false">IF(OR($A178="",CT$4=""),0,COUNTIFS(Formulas!$A$2:$A$3001,CT$4,Formulas!$B$2:$B$3001,$A178))</f>
        <v>0</v>
      </c>
      <c r="CU178" s="21" t="n">
        <f aca="false">IF(OR($A178="",CU$4=""),0,COUNTIFS(Formulas!$A$2:$A$3001,CU$4,Formulas!$B$2:$B$3001,$A178))</f>
        <v>0</v>
      </c>
      <c r="CV178" s="21" t="n">
        <f aca="false">IF(OR($A178="",CV$4=""),0,COUNTIFS(Formulas!$A$2:$A$3001,CV$4,Formulas!$B$2:$B$3001,$A178))</f>
        <v>0</v>
      </c>
      <c r="CW178" s="21" t="n">
        <f aca="false">IF(OR($A178="",CW$4=""),0,COUNTIFS(Formulas!$A$2:$A$3001,CW$4,Formulas!$B$2:$B$3001,$A178))</f>
        <v>0</v>
      </c>
      <c r="CX178" s="21" t="n">
        <f aca="false">IF(OR($A178="",CX$4=""),0,COUNTIFS(Formulas!$A$2:$A$3001,CX$4,Formulas!$B$2:$B$3001,$A178))</f>
        <v>0</v>
      </c>
      <c r="CY178" s="21" t="n">
        <f aca="false">IF(OR($A178="",CY$4=""),0,COUNTIFS(Formulas!$A$2:$A$3001,CY$4,Formulas!$B$2:$B$3001,$A178))</f>
        <v>0</v>
      </c>
      <c r="CZ178" s="21" t="n">
        <f aca="false">IF(OR($A178="",CZ$4=""),0,COUNTIFS(Formulas!$A$2:$A$3001,CZ$4,Formulas!$B$2:$B$3001,$A178))</f>
        <v>0</v>
      </c>
      <c r="DA178" s="21" t="n">
        <f aca="false">IF(OR($A178="",DA$4=""),0,COUNTIFS(Formulas!$A$2:$A$3001,DA$4,Formulas!$B$2:$B$3001,$A178))</f>
        <v>0</v>
      </c>
      <c r="DB178" s="21" t="n">
        <f aca="false">IF(OR($A178="",DB$4=""),0,COUNTIFS(Formulas!$A$2:$A$3001,DB$4,Formulas!$B$2:$B$3001,$A178))</f>
        <v>0</v>
      </c>
      <c r="DC178" s="21" t="n">
        <f aca="false">IF(OR($A178="",DC$4=""),0,COUNTIFS(Formulas!$A$2:$A$3001,DC$4,Formulas!$B$2:$B$3001,$A178))</f>
        <v>0</v>
      </c>
      <c r="DD178" s="21" t="n">
        <f aca="false">IF(OR($A178="",DD$4=""),0,COUNTIFS(Formulas!$A$2:$A$3001,DD$4,Formulas!$B$2:$B$3001,$A178))</f>
        <v>0</v>
      </c>
      <c r="DE178" s="21" t="n">
        <f aca="false">IF(OR($A178="",DE$4=""),0,COUNTIFS(Formulas!$A$2:$A$3001,DE$4,Formulas!$B$2:$B$3001,$A178))</f>
        <v>0</v>
      </c>
      <c r="DF178" s="21" t="n">
        <f aca="false">IF(OR($A178="",DF$4=""),0,COUNTIFS(Formulas!$A$2:$A$3001,DF$4,Formulas!$B$2:$B$3001,$A178))</f>
        <v>0</v>
      </c>
      <c r="DG178" s="21" t="n">
        <f aca="false">IF(OR($A178="",DG$4=""),0,COUNTIFS(Formulas!$A$2:$A$3001,DG$4,Formulas!$B$2:$B$3001,$A178))</f>
        <v>0</v>
      </c>
      <c r="DH178" s="21" t="n">
        <f aca="false">IF(OR($A178="",DH$4=""),0,COUNTIFS(Formulas!$A$2:$A$3001,DH$4,Formulas!$B$2:$B$3001,$A178))</f>
        <v>0</v>
      </c>
      <c r="DI178" s="21" t="n">
        <f aca="false">IF(OR($A178="",DI$4=""),0,COUNTIFS(Formulas!$A$2:$A$3001,DI$4,Formulas!$B$2:$B$3001,$A178))</f>
        <v>0</v>
      </c>
      <c r="DJ178" s="21" t="n">
        <f aca="false">IF(OR($A178="",DJ$4=""),0,COUNTIFS(Formulas!$A$2:$A$3001,DJ$4,Formulas!$B$2:$B$3001,$A178))</f>
        <v>0</v>
      </c>
      <c r="DK178" s="21" t="n">
        <f aca="false">IF(OR($A178="",DK$4=""),0,COUNTIFS(Formulas!$A$2:$A$3001,DK$4,Formulas!$B$2:$B$3001,$A178))</f>
        <v>0</v>
      </c>
      <c r="DL178" s="21" t="n">
        <f aca="false">IF(OR($A178="",DL$4=""),0,COUNTIFS(Formulas!$A$2:$A$3001,DL$4,Formulas!$B$2:$B$3001,$A178))</f>
        <v>0</v>
      </c>
      <c r="DM178" s="21" t="n">
        <f aca="false">IF(OR($A178="",DM$4=""),0,COUNTIFS(Formulas!$A$2:$A$3001,DM$4,Formulas!$B$2:$B$3001,$A178))</f>
        <v>0</v>
      </c>
      <c r="DN178" s="21" t="n">
        <f aca="false">IF(OR($A178="",DN$4=""),0,COUNTIFS(Formulas!$A$2:$A$3001,DN$4,Formulas!$B$2:$B$3001,$A178))</f>
        <v>0</v>
      </c>
      <c r="DO178" s="21" t="n">
        <f aca="false">IF(OR($A178="",DO$4=""),0,COUNTIFS(Formulas!$A$2:$A$3001,DO$4,Formulas!$B$2:$B$3001,$A178))</f>
        <v>0</v>
      </c>
      <c r="DP178" s="21" t="n">
        <f aca="false">IF(OR($A178="",DP$4=""),0,COUNTIFS(Formulas!$A$2:$A$3001,DP$4,Formulas!$B$2:$B$3001,$A178))</f>
        <v>0</v>
      </c>
      <c r="DQ178" s="21" t="n">
        <f aca="false">IF(OR($A178="",DQ$4=""),0,COUNTIFS(Formulas!$A$2:$A$3001,DQ$4,Formulas!$B$2:$B$3001,$A178))</f>
        <v>0</v>
      </c>
      <c r="DR178" s="21" t="n">
        <f aca="false">IF(OR($A178="",DR$4=""),0,COUNTIFS(Formulas!$A$2:$A$3001,DR$4,Formulas!$B$2:$B$3001,$A178))</f>
        <v>0</v>
      </c>
      <c r="DS178" s="21" t="n">
        <f aca="false">IF(OR($A178="",DS$4=""),0,COUNTIFS(Formulas!$A$2:$A$3001,DS$4,Formulas!$B$2:$B$3001,$A178))</f>
        <v>0</v>
      </c>
      <c r="DT178" s="21" t="n">
        <f aca="false">IF(OR($A178="",DT$4=""),0,COUNTIFS(Formulas!$A$2:$A$3001,DT$4,Formulas!$B$2:$B$3001,$A178))</f>
        <v>0</v>
      </c>
      <c r="DU178" s="21" t="n">
        <f aca="false">IF(OR($A178="",DU$4=""),0,COUNTIFS(Formulas!$A$2:$A$3001,DU$4,Formulas!$B$2:$B$3001,$A178))</f>
        <v>0</v>
      </c>
      <c r="DV178" s="21" t="n">
        <f aca="false">IF(OR($A178="",DV$4=""),0,COUNTIFS(Formulas!$A$2:$A$3001,DV$4,Formulas!$B$2:$B$3001,$A178))</f>
        <v>0</v>
      </c>
      <c r="DW178" s="21" t="n">
        <f aca="false">IF(OR($A178="",DW$4=""),0,COUNTIFS(Formulas!$A$2:$A$3001,DW$4,Formulas!$B$2:$B$3001,$A178))</f>
        <v>0</v>
      </c>
      <c r="DX178" s="21" t="n">
        <f aca="false">IF(OR($A178="",DX$4=""),0,COUNTIFS(Formulas!$A$2:$A$3001,DX$4,Formulas!$B$2:$B$3001,$A178))</f>
        <v>0</v>
      </c>
      <c r="DY178" s="21" t="n">
        <f aca="false">IF(OR($A178="",DY$4=""),0,COUNTIFS(Formulas!$A$2:$A$3001,DY$4,Formulas!$B$2:$B$3001,$A178))</f>
        <v>0</v>
      </c>
      <c r="DZ178" s="21" t="n">
        <f aca="false">IF(OR($A178="",DZ$4=""),0,COUNTIFS(Formulas!$A$2:$A$3001,DZ$4,Formulas!$B$2:$B$3001,$A178))</f>
        <v>0</v>
      </c>
      <c r="EA178" s="21" t="n">
        <f aca="false">IF(OR($A178="",EA$4=""),0,COUNTIFS(Formulas!$A$2:$A$3001,EA$4,Formulas!$B$2:$B$3001,$A178))</f>
        <v>0</v>
      </c>
      <c r="EB178" s="21" t="n">
        <f aca="false">IF(OR($A178="",EB$4=""),0,COUNTIFS(Formulas!$A$2:$A$3001,EB$4,Formulas!$B$2:$B$3001,$A178))</f>
        <v>0</v>
      </c>
      <c r="EC178" s="21" t="n">
        <f aca="false">IF(OR($A178="",EC$4=""),0,COUNTIFS(Formulas!$A$2:$A$3001,EC$4,Formulas!$B$2:$B$3001,$A178))</f>
        <v>0</v>
      </c>
      <c r="ED178" s="21" t="n">
        <f aca="false">IF(OR($A178="",ED$4=""),0,COUNTIFS(Formulas!$A$2:$A$3001,ED$4,Formulas!$B$2:$B$3001,$A178))</f>
        <v>0</v>
      </c>
      <c r="EE178" s="21" t="n">
        <f aca="false">IF(OR($A178="",EE$4=""),0,COUNTIFS(Formulas!$A$2:$A$3001,EE$4,Formulas!$B$2:$B$3001,$A178))</f>
        <v>0</v>
      </c>
      <c r="EF178" s="21" t="n">
        <f aca="false">IF(OR($A178="",EF$4=""),0,COUNTIFS(Formulas!$A$2:$A$3001,EF$4,Formulas!$B$2:$B$3001,$A178))</f>
        <v>0</v>
      </c>
      <c r="EG178" s="21" t="n">
        <f aca="false">IF(OR($A178="",EG$4=""),0,COUNTIFS(Formulas!$A$2:$A$3001,EG$4,Formulas!$B$2:$B$3001,$A178))</f>
        <v>0</v>
      </c>
      <c r="EH178" s="21" t="n">
        <f aca="false">IF(OR($A178="",EH$4=""),0,COUNTIFS(Formulas!$A$2:$A$3001,EH$4,Formulas!$B$2:$B$3001,$A178))</f>
        <v>0</v>
      </c>
      <c r="EI178" s="21" t="n">
        <f aca="false">IF(OR($A178="",EI$4=""),0,COUNTIFS(Formulas!$A$2:$A$3001,EI$4,Formulas!$B$2:$B$3001,$A178))</f>
        <v>0</v>
      </c>
      <c r="EJ178" s="21" t="n">
        <f aca="false">IF(OR($A178="",EJ$4=""),0,COUNTIFS(Formulas!$A$2:$A$3001,EJ$4,Formulas!$B$2:$B$3001,$A178))</f>
        <v>0</v>
      </c>
      <c r="EK178" s="21" t="n">
        <f aca="false">IF(OR($A178="",EK$4=""),0,COUNTIFS(Formulas!$A$2:$A$3001,EK$4,Formulas!$B$2:$B$3001,$A178))</f>
        <v>0</v>
      </c>
      <c r="EL178" s="21" t="n">
        <f aca="false">IF(OR($A178="",EL$4=""),0,COUNTIFS(Formulas!$A$2:$A$3001,EL$4,Formulas!$B$2:$B$3001,$A178))</f>
        <v>0</v>
      </c>
      <c r="EM178" s="21" t="n">
        <f aca="false">IF(OR($A178="",EM$4=""),0,COUNTIFS(Formulas!$A$2:$A$3001,EM$4,Formulas!$B$2:$B$3001,$A178))</f>
        <v>0</v>
      </c>
      <c r="EN178" s="21" t="n">
        <f aca="false">IF(OR($A178="",EN$4=""),0,COUNTIFS(Formulas!$A$2:$A$3001,EN$4,Formulas!$B$2:$B$3001,$A178))</f>
        <v>0</v>
      </c>
      <c r="EO178" s="21" t="n">
        <f aca="false">IF(OR($A178="",EO$4=""),0,COUNTIFS(Formulas!$A$2:$A$3001,EO$4,Formulas!$B$2:$B$3001,$A178))</f>
        <v>0</v>
      </c>
      <c r="EP178" s="21" t="n">
        <f aca="false">IF(OR($A178="",EP$4=""),0,COUNTIFS(Formulas!$A$2:$A$3001,EP$4,Formulas!$B$2:$B$3001,$A178))</f>
        <v>0</v>
      </c>
      <c r="EQ178" s="21" t="n">
        <f aca="false">IF(OR($A178="",EQ$4=""),0,COUNTIFS(Formulas!$A$2:$A$3001,EQ$4,Formulas!$B$2:$B$3001,$A178))</f>
        <v>0</v>
      </c>
      <c r="ER178" s="21" t="n">
        <f aca="false">IF(OR($A178="",ER$4=""),0,COUNTIFS(Formulas!$A$2:$A$3001,ER$4,Formulas!$B$2:$B$3001,$A178))</f>
        <v>0</v>
      </c>
      <c r="ES178" s="21" t="n">
        <f aca="false">IF(OR($A178="",ES$4=""),0,COUNTIFS(Formulas!$A$2:$A$3001,ES$4,Formulas!$B$2:$B$3001,$A178))</f>
        <v>0</v>
      </c>
      <c r="ET178" s="21" t="n">
        <f aca="false">IF(OR($A178="",ET$4=""),0,COUNTIFS(Formulas!$A$2:$A$3001,ET$4,Formulas!$B$2:$B$3001,$A178))</f>
        <v>0</v>
      </c>
      <c r="EU178" s="21" t="n">
        <f aca="false">IF(OR($A178="",EU$4=""),0,COUNTIFS(Formulas!$A$2:$A$3001,EU$4,Formulas!$B$2:$B$3001,$A178))</f>
        <v>0</v>
      </c>
      <c r="EV178" s="21" t="n">
        <f aca="false">IF(OR($A178="",EV$4=""),0,COUNTIFS(Formulas!$A$2:$A$3001,EV$4,Formulas!$B$2:$B$3001,$A178))</f>
        <v>0</v>
      </c>
    </row>
    <row r="179" customFormat="false" ht="15" hidden="false" customHeight="false" outlineLevel="0" collapsed="false">
      <c r="A179" s="13" t="str">
        <f aca="false">IF(INDEX(Materials!$A$2:$A$301,175)="","",INDEX(Materials!$A$2:$A$301,175))</f>
        <v>Citric Acid</v>
      </c>
      <c r="B179" s="19" t="n">
        <f aca="false">IF(A179="","",COUNTIF(C179:EV179,"&gt;0"))</f>
        <v>3</v>
      </c>
      <c r="C179" s="21" t="n">
        <f aca="false">IF(OR($A179="",C$4=""),0,COUNTIFS(Formulas!$A$2:$A$3001,C$4,Formulas!$B$2:$B$3001,$A179))</f>
        <v>0</v>
      </c>
      <c r="D179" s="21" t="n">
        <f aca="false">IF(OR($A179="",D$4=""),0,COUNTIFS(Formulas!$A$2:$A$3001,D$4,Formulas!$B$2:$B$3001,$A179))</f>
        <v>0</v>
      </c>
      <c r="E179" s="21" t="n">
        <f aca="false">IF(OR($A179="",E$4=""),0,COUNTIFS(Formulas!$A$2:$A$3001,E$4,Formulas!$B$2:$B$3001,$A179))</f>
        <v>0</v>
      </c>
      <c r="F179" s="21" t="n">
        <f aca="false">IF(OR($A179="",F$4=""),0,COUNTIFS(Formulas!$A$2:$A$3001,F$4,Formulas!$B$2:$B$3001,$A179))</f>
        <v>0</v>
      </c>
      <c r="G179" s="21" t="n">
        <f aca="false">IF(OR($A179="",G$4=""),0,COUNTIFS(Formulas!$A$2:$A$3001,G$4,Formulas!$B$2:$B$3001,$A179))</f>
        <v>0</v>
      </c>
      <c r="H179" s="21" t="n">
        <f aca="false">IF(OR($A179="",H$4=""),0,COUNTIFS(Formulas!$A$2:$A$3001,H$4,Formulas!$B$2:$B$3001,$A179))</f>
        <v>0</v>
      </c>
      <c r="I179" s="21" t="n">
        <f aca="false">IF(OR($A179="",I$4=""),0,COUNTIFS(Formulas!$A$2:$A$3001,I$4,Formulas!$B$2:$B$3001,$A179))</f>
        <v>0</v>
      </c>
      <c r="J179" s="21" t="n">
        <f aca="false">IF(OR($A179="",J$4=""),0,COUNTIFS(Formulas!$A$2:$A$3001,J$4,Formulas!$B$2:$B$3001,$A179))</f>
        <v>0</v>
      </c>
      <c r="K179" s="21" t="n">
        <f aca="false">IF(OR($A179="",K$4=""),0,COUNTIFS(Formulas!$A$2:$A$3001,K$4,Formulas!$B$2:$B$3001,$A179))</f>
        <v>0</v>
      </c>
      <c r="L179" s="21" t="n">
        <f aca="false">IF(OR($A179="",L$4=""),0,COUNTIFS(Formulas!$A$2:$A$3001,L$4,Formulas!$B$2:$B$3001,$A179))</f>
        <v>0</v>
      </c>
      <c r="M179" s="21" t="n">
        <f aca="false">IF(OR($A179="",M$4=""),0,COUNTIFS(Formulas!$A$2:$A$3001,M$4,Formulas!$B$2:$B$3001,$A179))</f>
        <v>0</v>
      </c>
      <c r="N179" s="21" t="n">
        <f aca="false">IF(OR($A179="",N$4=""),0,COUNTIFS(Formulas!$A$2:$A$3001,N$4,Formulas!$B$2:$B$3001,$A179))</f>
        <v>0</v>
      </c>
      <c r="O179" s="21" t="n">
        <f aca="false">IF(OR($A179="",O$4=""),0,COUNTIFS(Formulas!$A$2:$A$3001,O$4,Formulas!$B$2:$B$3001,$A179))</f>
        <v>0</v>
      </c>
      <c r="P179" s="21" t="n">
        <f aca="false">IF(OR($A179="",P$4=""),0,COUNTIFS(Formulas!$A$2:$A$3001,P$4,Formulas!$B$2:$B$3001,$A179))</f>
        <v>0</v>
      </c>
      <c r="Q179" s="21" t="n">
        <f aca="false">IF(OR($A179="",Q$4=""),0,COUNTIFS(Formulas!$A$2:$A$3001,Q$4,Formulas!$B$2:$B$3001,$A179))</f>
        <v>0</v>
      </c>
      <c r="R179" s="21" t="n">
        <f aca="false">IF(OR($A179="",R$4=""),0,COUNTIFS(Formulas!$A$2:$A$3001,R$4,Formulas!$B$2:$B$3001,$A179))</f>
        <v>0</v>
      </c>
      <c r="S179" s="21" t="n">
        <f aca="false">IF(OR($A179="",S$4=""),0,COUNTIFS(Formulas!$A$2:$A$3001,S$4,Formulas!$B$2:$B$3001,$A179))</f>
        <v>0</v>
      </c>
      <c r="T179" s="21" t="n">
        <f aca="false">IF(OR($A179="",T$4=""),0,COUNTIFS(Formulas!$A$2:$A$3001,T$4,Formulas!$B$2:$B$3001,$A179))</f>
        <v>0</v>
      </c>
      <c r="U179" s="21" t="n">
        <f aca="false">IF(OR($A179="",U$4=""),0,COUNTIFS(Formulas!$A$2:$A$3001,U$4,Formulas!$B$2:$B$3001,$A179))</f>
        <v>0</v>
      </c>
      <c r="V179" s="21" t="n">
        <f aca="false">IF(OR($A179="",V$4=""),0,COUNTIFS(Formulas!$A$2:$A$3001,V$4,Formulas!$B$2:$B$3001,$A179))</f>
        <v>0</v>
      </c>
      <c r="W179" s="21" t="n">
        <f aca="false">IF(OR($A179="",W$4=""),0,COUNTIFS(Formulas!$A$2:$A$3001,W$4,Formulas!$B$2:$B$3001,$A179))</f>
        <v>0</v>
      </c>
      <c r="X179" s="21" t="n">
        <f aca="false">IF(OR($A179="",X$4=""),0,COUNTIFS(Formulas!$A$2:$A$3001,X$4,Formulas!$B$2:$B$3001,$A179))</f>
        <v>0</v>
      </c>
      <c r="Y179" s="21" t="n">
        <f aca="false">IF(OR($A179="",Y$4=""),0,COUNTIFS(Formulas!$A$2:$A$3001,Y$4,Formulas!$B$2:$B$3001,$A179))</f>
        <v>0</v>
      </c>
      <c r="Z179" s="21" t="n">
        <f aca="false">IF(OR($A179="",Z$4=""),0,COUNTIFS(Formulas!$A$2:$A$3001,Z$4,Formulas!$B$2:$B$3001,$A179))</f>
        <v>0</v>
      </c>
      <c r="AA179" s="21" t="n">
        <f aca="false">IF(OR($A179="",AA$4=""),0,COUNTIFS(Formulas!$A$2:$A$3001,AA$4,Formulas!$B$2:$B$3001,$A179))</f>
        <v>0</v>
      </c>
      <c r="AB179" s="21" t="n">
        <f aca="false">IF(OR($A179="",AB$4=""),0,COUNTIFS(Formulas!$A$2:$A$3001,AB$4,Formulas!$B$2:$B$3001,$A179))</f>
        <v>0</v>
      </c>
      <c r="AC179" s="21" t="n">
        <f aca="false">IF(OR($A179="",AC$4=""),0,COUNTIFS(Formulas!$A$2:$A$3001,AC$4,Formulas!$B$2:$B$3001,$A179))</f>
        <v>0</v>
      </c>
      <c r="AD179" s="21" t="n">
        <f aca="false">IF(OR($A179="",AD$4=""),0,COUNTIFS(Formulas!$A$2:$A$3001,AD$4,Formulas!$B$2:$B$3001,$A179))</f>
        <v>0</v>
      </c>
      <c r="AE179" s="21" t="n">
        <f aca="false">IF(OR($A179="",AE$4=""),0,COUNTIFS(Formulas!$A$2:$A$3001,AE$4,Formulas!$B$2:$B$3001,$A179))</f>
        <v>0</v>
      </c>
      <c r="AF179" s="21" t="n">
        <f aca="false">IF(OR($A179="",AF$4=""),0,COUNTIFS(Formulas!$A$2:$A$3001,AF$4,Formulas!$B$2:$B$3001,$A179))</f>
        <v>0</v>
      </c>
      <c r="AG179" s="21" t="n">
        <f aca="false">IF(OR($A179="",AG$4=""),0,COUNTIFS(Formulas!$A$2:$A$3001,AG$4,Formulas!$B$2:$B$3001,$A179))</f>
        <v>0</v>
      </c>
      <c r="AH179" s="21" t="n">
        <f aca="false">IF(OR($A179="",AH$4=""),0,COUNTIFS(Formulas!$A$2:$A$3001,AH$4,Formulas!$B$2:$B$3001,$A179))</f>
        <v>0</v>
      </c>
      <c r="AI179" s="21" t="n">
        <f aca="false">IF(OR($A179="",AI$4=""),0,COUNTIFS(Formulas!$A$2:$A$3001,AI$4,Formulas!$B$2:$B$3001,$A179))</f>
        <v>0</v>
      </c>
      <c r="AJ179" s="21" t="n">
        <f aca="false">IF(OR($A179="",AJ$4=""),0,COUNTIFS(Formulas!$A$2:$A$3001,AJ$4,Formulas!$B$2:$B$3001,$A179))</f>
        <v>0</v>
      </c>
      <c r="AK179" s="21" t="n">
        <f aca="false">IF(OR($A179="",AK$4=""),0,COUNTIFS(Formulas!$A$2:$A$3001,AK$4,Formulas!$B$2:$B$3001,$A179))</f>
        <v>0</v>
      </c>
      <c r="AL179" s="21" t="n">
        <f aca="false">IF(OR($A179="",AL$4=""),0,COUNTIFS(Formulas!$A$2:$A$3001,AL$4,Formulas!$B$2:$B$3001,$A179))</f>
        <v>0</v>
      </c>
      <c r="AM179" s="21" t="n">
        <f aca="false">IF(OR($A179="",AM$4=""),0,COUNTIFS(Formulas!$A$2:$A$3001,AM$4,Formulas!$B$2:$B$3001,$A179))</f>
        <v>0</v>
      </c>
      <c r="AN179" s="21" t="n">
        <f aca="false">IF(OR($A179="",AN$4=""),0,COUNTIFS(Formulas!$A$2:$A$3001,AN$4,Formulas!$B$2:$B$3001,$A179))</f>
        <v>0</v>
      </c>
      <c r="AO179" s="21" t="n">
        <f aca="false">IF(OR($A179="",AO$4=""),0,COUNTIFS(Formulas!$A$2:$A$3001,AO$4,Formulas!$B$2:$B$3001,$A179))</f>
        <v>0</v>
      </c>
      <c r="AP179" s="21" t="n">
        <f aca="false">IF(OR($A179="",AP$4=""),0,COUNTIFS(Formulas!$A$2:$A$3001,AP$4,Formulas!$B$2:$B$3001,$A179))</f>
        <v>0</v>
      </c>
      <c r="AQ179" s="21" t="n">
        <f aca="false">IF(OR($A179="",AQ$4=""),0,COUNTIFS(Formulas!$A$2:$A$3001,AQ$4,Formulas!$B$2:$B$3001,$A179))</f>
        <v>0</v>
      </c>
      <c r="AR179" s="21" t="n">
        <f aca="false">IF(OR($A179="",AR$4=""),0,COUNTIFS(Formulas!$A$2:$A$3001,AR$4,Formulas!$B$2:$B$3001,$A179))</f>
        <v>0</v>
      </c>
      <c r="AS179" s="21" t="n">
        <f aca="false">IF(OR($A179="",AS$4=""),0,COUNTIFS(Formulas!$A$2:$A$3001,AS$4,Formulas!$B$2:$B$3001,$A179))</f>
        <v>0</v>
      </c>
      <c r="AT179" s="21" t="n">
        <f aca="false">IF(OR($A179="",AT$4=""),0,COUNTIFS(Formulas!$A$2:$A$3001,AT$4,Formulas!$B$2:$B$3001,$A179))</f>
        <v>0</v>
      </c>
      <c r="AU179" s="21" t="n">
        <f aca="false">IF(OR($A179="",AU$4=""),0,COUNTIFS(Formulas!$A$2:$A$3001,AU$4,Formulas!$B$2:$B$3001,$A179))</f>
        <v>0</v>
      </c>
      <c r="AV179" s="21" t="n">
        <f aca="false">IF(OR($A179="",AV$4=""),0,COUNTIFS(Formulas!$A$2:$A$3001,AV$4,Formulas!$B$2:$B$3001,$A179))</f>
        <v>0</v>
      </c>
      <c r="AW179" s="21" t="n">
        <f aca="false">IF(OR($A179="",AW$4=""),0,COUNTIFS(Formulas!$A$2:$A$3001,AW$4,Formulas!$B$2:$B$3001,$A179))</f>
        <v>0</v>
      </c>
      <c r="AX179" s="21" t="n">
        <f aca="false">IF(OR($A179="",AX$4=""),0,COUNTIFS(Formulas!$A$2:$A$3001,AX$4,Formulas!$B$2:$B$3001,$A179))</f>
        <v>0</v>
      </c>
      <c r="AY179" s="21" t="n">
        <f aca="false">IF(OR($A179="",AY$4=""),0,COUNTIFS(Formulas!$A$2:$A$3001,AY$4,Formulas!$B$2:$B$3001,$A179))</f>
        <v>0</v>
      </c>
      <c r="AZ179" s="21" t="n">
        <f aca="false">IF(OR($A179="",AZ$4=""),0,COUNTIFS(Formulas!$A$2:$A$3001,AZ$4,Formulas!$B$2:$B$3001,$A179))</f>
        <v>0</v>
      </c>
      <c r="BA179" s="21" t="n">
        <f aca="false">IF(OR($A179="",BA$4=""),0,COUNTIFS(Formulas!$A$2:$A$3001,BA$4,Formulas!$B$2:$B$3001,$A179))</f>
        <v>0</v>
      </c>
      <c r="BB179" s="21" t="n">
        <f aca="false">IF(OR($A179="",BB$4=""),0,COUNTIFS(Formulas!$A$2:$A$3001,BB$4,Formulas!$B$2:$B$3001,$A179))</f>
        <v>0</v>
      </c>
      <c r="BC179" s="21" t="n">
        <f aca="false">IF(OR($A179="",BC$4=""),0,COUNTIFS(Formulas!$A$2:$A$3001,BC$4,Formulas!$B$2:$B$3001,$A179))</f>
        <v>0</v>
      </c>
      <c r="BD179" s="21" t="n">
        <f aca="false">IF(OR($A179="",BD$4=""),0,COUNTIFS(Formulas!$A$2:$A$3001,BD$4,Formulas!$B$2:$B$3001,$A179))</f>
        <v>0</v>
      </c>
      <c r="BE179" s="21" t="n">
        <f aca="false">IF(OR($A179="",BE$4=""),0,COUNTIFS(Formulas!$A$2:$A$3001,BE$4,Formulas!$B$2:$B$3001,$A179))</f>
        <v>0</v>
      </c>
      <c r="BF179" s="21" t="n">
        <f aca="false">IF(OR($A179="",BF$4=""),0,COUNTIFS(Formulas!$A$2:$A$3001,BF$4,Formulas!$B$2:$B$3001,$A179))</f>
        <v>0</v>
      </c>
      <c r="BG179" s="21" t="n">
        <f aca="false">IF(OR($A179="",BG$4=""),0,COUNTIFS(Formulas!$A$2:$A$3001,BG$4,Formulas!$B$2:$B$3001,$A179))</f>
        <v>0</v>
      </c>
      <c r="BH179" s="21" t="n">
        <f aca="false">IF(OR($A179="",BH$4=""),0,COUNTIFS(Formulas!$A$2:$A$3001,BH$4,Formulas!$B$2:$B$3001,$A179))</f>
        <v>0</v>
      </c>
      <c r="BI179" s="21" t="n">
        <f aca="false">IF(OR($A179="",BI$4=""),0,COUNTIFS(Formulas!$A$2:$A$3001,BI$4,Formulas!$B$2:$B$3001,$A179))</f>
        <v>0</v>
      </c>
      <c r="BJ179" s="21" t="n">
        <f aca="false">IF(OR($A179="",BJ$4=""),0,COUNTIFS(Formulas!$A$2:$A$3001,BJ$4,Formulas!$B$2:$B$3001,$A179))</f>
        <v>0</v>
      </c>
      <c r="BK179" s="21" t="n">
        <f aca="false">IF(OR($A179="",BK$4=""),0,COUNTIFS(Formulas!$A$2:$A$3001,BK$4,Formulas!$B$2:$B$3001,$A179))</f>
        <v>0</v>
      </c>
      <c r="BL179" s="21" t="n">
        <f aca="false">IF(OR($A179="",BL$4=""),0,COUNTIFS(Formulas!$A$2:$A$3001,BL$4,Formulas!$B$2:$B$3001,$A179))</f>
        <v>0</v>
      </c>
      <c r="BM179" s="21" t="n">
        <f aca="false">IF(OR($A179="",BM$4=""),0,COUNTIFS(Formulas!$A$2:$A$3001,BM$4,Formulas!$B$2:$B$3001,$A179))</f>
        <v>0</v>
      </c>
      <c r="BN179" s="21" t="n">
        <f aca="false">IF(OR($A179="",BN$4=""),0,COUNTIFS(Formulas!$A$2:$A$3001,BN$4,Formulas!$B$2:$B$3001,$A179))</f>
        <v>0</v>
      </c>
      <c r="BO179" s="21" t="n">
        <f aca="false">IF(OR($A179="",BO$4=""),0,COUNTIFS(Formulas!$A$2:$A$3001,BO$4,Formulas!$B$2:$B$3001,$A179))</f>
        <v>0</v>
      </c>
      <c r="BP179" s="21" t="n">
        <f aca="false">IF(OR($A179="",BP$4=""),0,COUNTIFS(Formulas!$A$2:$A$3001,BP$4,Formulas!$B$2:$B$3001,$A179))</f>
        <v>0</v>
      </c>
      <c r="BQ179" s="21" t="n">
        <f aca="false">IF(OR($A179="",BQ$4=""),0,COUNTIFS(Formulas!$A$2:$A$3001,BQ$4,Formulas!$B$2:$B$3001,$A179))</f>
        <v>0</v>
      </c>
      <c r="BR179" s="21" t="n">
        <f aca="false">IF(OR($A179="",BR$4=""),0,COUNTIFS(Formulas!$A$2:$A$3001,BR$4,Formulas!$B$2:$B$3001,$A179))</f>
        <v>0</v>
      </c>
      <c r="BS179" s="21" t="n">
        <f aca="false">IF(OR($A179="",BS$4=""),0,COUNTIFS(Formulas!$A$2:$A$3001,BS$4,Formulas!$B$2:$B$3001,$A179))</f>
        <v>0</v>
      </c>
      <c r="BT179" s="21" t="n">
        <f aca="false">IF(OR($A179="",BT$4=""),0,COUNTIFS(Formulas!$A$2:$A$3001,BT$4,Formulas!$B$2:$B$3001,$A179))</f>
        <v>0</v>
      </c>
      <c r="BU179" s="21" t="n">
        <f aca="false">IF(OR($A179="",BU$4=""),0,COUNTIFS(Formulas!$A$2:$A$3001,BU$4,Formulas!$B$2:$B$3001,$A179))</f>
        <v>1</v>
      </c>
      <c r="BV179" s="21" t="n">
        <f aca="false">IF(OR($A179="",BV$4=""),0,COUNTIFS(Formulas!$A$2:$A$3001,BV$4,Formulas!$B$2:$B$3001,$A179))</f>
        <v>1</v>
      </c>
      <c r="BW179" s="21" t="n">
        <f aca="false">IF(OR($A179="",BW$4=""),0,COUNTIFS(Formulas!$A$2:$A$3001,BW$4,Formulas!$B$2:$B$3001,$A179))</f>
        <v>1</v>
      </c>
      <c r="BX179" s="21" t="n">
        <f aca="false">IF(OR($A179="",BX$4=""),0,COUNTIFS(Formulas!$A$2:$A$3001,BX$4,Formulas!$B$2:$B$3001,$A179))</f>
        <v>0</v>
      </c>
      <c r="BY179" s="21" t="n">
        <f aca="false">IF(OR($A179="",BY$4=""),0,COUNTIFS(Formulas!$A$2:$A$3001,BY$4,Formulas!$B$2:$B$3001,$A179))</f>
        <v>0</v>
      </c>
      <c r="BZ179" s="21" t="n">
        <f aca="false">IF(OR($A179="",BZ$4=""),0,COUNTIFS(Formulas!$A$2:$A$3001,BZ$4,Formulas!$B$2:$B$3001,$A179))</f>
        <v>0</v>
      </c>
      <c r="CA179" s="21" t="n">
        <f aca="false">IF(OR($A179="",CA$4=""),0,COUNTIFS(Formulas!$A$2:$A$3001,CA$4,Formulas!$B$2:$B$3001,$A179))</f>
        <v>0</v>
      </c>
      <c r="CB179" s="21" t="n">
        <f aca="false">IF(OR($A179="",CB$4=""),0,COUNTIFS(Formulas!$A$2:$A$3001,CB$4,Formulas!$B$2:$B$3001,$A179))</f>
        <v>0</v>
      </c>
      <c r="CC179" s="21" t="n">
        <f aca="false">IF(OR($A179="",CC$4=""),0,COUNTIFS(Formulas!$A$2:$A$3001,CC$4,Formulas!$B$2:$B$3001,$A179))</f>
        <v>0</v>
      </c>
      <c r="CD179" s="21" t="n">
        <f aca="false">IF(OR($A179="",CD$4=""),0,COUNTIFS(Formulas!$A$2:$A$3001,CD$4,Formulas!$B$2:$B$3001,$A179))</f>
        <v>0</v>
      </c>
      <c r="CE179" s="21" t="n">
        <f aca="false">IF(OR($A179="",CE$4=""),0,COUNTIFS(Formulas!$A$2:$A$3001,CE$4,Formulas!$B$2:$B$3001,$A179))</f>
        <v>0</v>
      </c>
      <c r="CF179" s="21" t="n">
        <f aca="false">IF(OR($A179="",CF$4=""),0,COUNTIFS(Formulas!$A$2:$A$3001,CF$4,Formulas!$B$2:$B$3001,$A179))</f>
        <v>0</v>
      </c>
      <c r="CG179" s="21" t="n">
        <f aca="false">IF(OR($A179="",CG$4=""),0,COUNTIFS(Formulas!$A$2:$A$3001,CG$4,Formulas!$B$2:$B$3001,$A179))</f>
        <v>0</v>
      </c>
      <c r="CH179" s="21" t="n">
        <f aca="false">IF(OR($A179="",CH$4=""),0,COUNTIFS(Formulas!$A$2:$A$3001,CH$4,Formulas!$B$2:$B$3001,$A179))</f>
        <v>0</v>
      </c>
      <c r="CI179" s="21" t="n">
        <f aca="false">IF(OR($A179="",CI$4=""),0,COUNTIFS(Formulas!$A$2:$A$3001,CI$4,Formulas!$B$2:$B$3001,$A179))</f>
        <v>0</v>
      </c>
      <c r="CJ179" s="21" t="n">
        <f aca="false">IF(OR($A179="",CJ$4=""),0,COUNTIFS(Formulas!$A$2:$A$3001,CJ$4,Formulas!$B$2:$B$3001,$A179))</f>
        <v>0</v>
      </c>
      <c r="CK179" s="21" t="n">
        <f aca="false">IF(OR($A179="",CK$4=""),0,COUNTIFS(Formulas!$A$2:$A$3001,CK$4,Formulas!$B$2:$B$3001,$A179))</f>
        <v>0</v>
      </c>
      <c r="CL179" s="21" t="n">
        <f aca="false">IF(OR($A179="",CL$4=""),0,COUNTIFS(Formulas!$A$2:$A$3001,CL$4,Formulas!$B$2:$B$3001,$A179))</f>
        <v>0</v>
      </c>
      <c r="CM179" s="21" t="n">
        <f aca="false">IF(OR($A179="",CM$4=""),0,COUNTIFS(Formulas!$A$2:$A$3001,CM$4,Formulas!$B$2:$B$3001,$A179))</f>
        <v>0</v>
      </c>
      <c r="CN179" s="21" t="n">
        <f aca="false">IF(OR($A179="",CN$4=""),0,COUNTIFS(Formulas!$A$2:$A$3001,CN$4,Formulas!$B$2:$B$3001,$A179))</f>
        <v>0</v>
      </c>
      <c r="CO179" s="21" t="n">
        <f aca="false">IF(OR($A179="",CO$4=""),0,COUNTIFS(Formulas!$A$2:$A$3001,CO$4,Formulas!$B$2:$B$3001,$A179))</f>
        <v>0</v>
      </c>
      <c r="CP179" s="21" t="n">
        <f aca="false">IF(OR($A179="",CP$4=""),0,COUNTIFS(Formulas!$A$2:$A$3001,CP$4,Formulas!$B$2:$B$3001,$A179))</f>
        <v>0</v>
      </c>
      <c r="CQ179" s="21" t="n">
        <f aca="false">IF(OR($A179="",CQ$4=""),0,COUNTIFS(Formulas!$A$2:$A$3001,CQ$4,Formulas!$B$2:$B$3001,$A179))</f>
        <v>0</v>
      </c>
      <c r="CR179" s="21" t="n">
        <f aca="false">IF(OR($A179="",CR$4=""),0,COUNTIFS(Formulas!$A$2:$A$3001,CR$4,Formulas!$B$2:$B$3001,$A179))</f>
        <v>0</v>
      </c>
      <c r="CS179" s="21" t="n">
        <f aca="false">IF(OR($A179="",CS$4=""),0,COUNTIFS(Formulas!$A$2:$A$3001,CS$4,Formulas!$B$2:$B$3001,$A179))</f>
        <v>0</v>
      </c>
      <c r="CT179" s="21" t="n">
        <f aca="false">IF(OR($A179="",CT$4=""),0,COUNTIFS(Formulas!$A$2:$A$3001,CT$4,Formulas!$B$2:$B$3001,$A179))</f>
        <v>0</v>
      </c>
      <c r="CU179" s="21" t="n">
        <f aca="false">IF(OR($A179="",CU$4=""),0,COUNTIFS(Formulas!$A$2:$A$3001,CU$4,Formulas!$B$2:$B$3001,$A179))</f>
        <v>0</v>
      </c>
      <c r="CV179" s="21" t="n">
        <f aca="false">IF(OR($A179="",CV$4=""),0,COUNTIFS(Formulas!$A$2:$A$3001,CV$4,Formulas!$B$2:$B$3001,$A179))</f>
        <v>0</v>
      </c>
      <c r="CW179" s="21" t="n">
        <f aca="false">IF(OR($A179="",CW$4=""),0,COUNTIFS(Formulas!$A$2:$A$3001,CW$4,Formulas!$B$2:$B$3001,$A179))</f>
        <v>0</v>
      </c>
      <c r="CX179" s="21" t="n">
        <f aca="false">IF(OR($A179="",CX$4=""),0,COUNTIFS(Formulas!$A$2:$A$3001,CX$4,Formulas!$B$2:$B$3001,$A179))</f>
        <v>0</v>
      </c>
      <c r="CY179" s="21" t="n">
        <f aca="false">IF(OR($A179="",CY$4=""),0,COUNTIFS(Formulas!$A$2:$A$3001,CY$4,Formulas!$B$2:$B$3001,$A179))</f>
        <v>0</v>
      </c>
      <c r="CZ179" s="21" t="n">
        <f aca="false">IF(OR($A179="",CZ$4=""),0,COUNTIFS(Formulas!$A$2:$A$3001,CZ$4,Formulas!$B$2:$B$3001,$A179))</f>
        <v>0</v>
      </c>
      <c r="DA179" s="21" t="n">
        <f aca="false">IF(OR($A179="",DA$4=""),0,COUNTIFS(Formulas!$A$2:$A$3001,DA$4,Formulas!$B$2:$B$3001,$A179))</f>
        <v>0</v>
      </c>
      <c r="DB179" s="21" t="n">
        <f aca="false">IF(OR($A179="",DB$4=""),0,COUNTIFS(Formulas!$A$2:$A$3001,DB$4,Formulas!$B$2:$B$3001,$A179))</f>
        <v>0</v>
      </c>
      <c r="DC179" s="21" t="n">
        <f aca="false">IF(OR($A179="",DC$4=""),0,COUNTIFS(Formulas!$A$2:$A$3001,DC$4,Formulas!$B$2:$B$3001,$A179))</f>
        <v>0</v>
      </c>
      <c r="DD179" s="21" t="n">
        <f aca="false">IF(OR($A179="",DD$4=""),0,COUNTIFS(Formulas!$A$2:$A$3001,DD$4,Formulas!$B$2:$B$3001,$A179))</f>
        <v>0</v>
      </c>
      <c r="DE179" s="21" t="n">
        <f aca="false">IF(OR($A179="",DE$4=""),0,COUNTIFS(Formulas!$A$2:$A$3001,DE$4,Formulas!$B$2:$B$3001,$A179))</f>
        <v>0</v>
      </c>
      <c r="DF179" s="21" t="n">
        <f aca="false">IF(OR($A179="",DF$4=""),0,COUNTIFS(Formulas!$A$2:$A$3001,DF$4,Formulas!$B$2:$B$3001,$A179))</f>
        <v>0</v>
      </c>
      <c r="DG179" s="21" t="n">
        <f aca="false">IF(OR($A179="",DG$4=""),0,COUNTIFS(Formulas!$A$2:$A$3001,DG$4,Formulas!$B$2:$B$3001,$A179))</f>
        <v>0</v>
      </c>
      <c r="DH179" s="21" t="n">
        <f aca="false">IF(OR($A179="",DH$4=""),0,COUNTIFS(Formulas!$A$2:$A$3001,DH$4,Formulas!$B$2:$B$3001,$A179))</f>
        <v>0</v>
      </c>
      <c r="DI179" s="21" t="n">
        <f aca="false">IF(OR($A179="",DI$4=""),0,COUNTIFS(Formulas!$A$2:$A$3001,DI$4,Formulas!$B$2:$B$3001,$A179))</f>
        <v>0</v>
      </c>
      <c r="DJ179" s="21" t="n">
        <f aca="false">IF(OR($A179="",DJ$4=""),0,COUNTIFS(Formulas!$A$2:$A$3001,DJ$4,Formulas!$B$2:$B$3001,$A179))</f>
        <v>0</v>
      </c>
      <c r="DK179" s="21" t="n">
        <f aca="false">IF(OR($A179="",DK$4=""),0,COUNTIFS(Formulas!$A$2:$A$3001,DK$4,Formulas!$B$2:$B$3001,$A179))</f>
        <v>0</v>
      </c>
      <c r="DL179" s="21" t="n">
        <f aca="false">IF(OR($A179="",DL$4=""),0,COUNTIFS(Formulas!$A$2:$A$3001,DL$4,Formulas!$B$2:$B$3001,$A179))</f>
        <v>0</v>
      </c>
      <c r="DM179" s="21" t="n">
        <f aca="false">IF(OR($A179="",DM$4=""),0,COUNTIFS(Formulas!$A$2:$A$3001,DM$4,Formulas!$B$2:$B$3001,$A179))</f>
        <v>0</v>
      </c>
      <c r="DN179" s="21" t="n">
        <f aca="false">IF(OR($A179="",DN$4=""),0,COUNTIFS(Formulas!$A$2:$A$3001,DN$4,Formulas!$B$2:$B$3001,$A179))</f>
        <v>0</v>
      </c>
      <c r="DO179" s="21" t="n">
        <f aca="false">IF(OR($A179="",DO$4=""),0,COUNTIFS(Formulas!$A$2:$A$3001,DO$4,Formulas!$B$2:$B$3001,$A179))</f>
        <v>0</v>
      </c>
      <c r="DP179" s="21" t="n">
        <f aca="false">IF(OR($A179="",DP$4=""),0,COUNTIFS(Formulas!$A$2:$A$3001,DP$4,Formulas!$B$2:$B$3001,$A179))</f>
        <v>0</v>
      </c>
      <c r="DQ179" s="21" t="n">
        <f aca="false">IF(OR($A179="",DQ$4=""),0,COUNTIFS(Formulas!$A$2:$A$3001,DQ$4,Formulas!$B$2:$B$3001,$A179))</f>
        <v>0</v>
      </c>
      <c r="DR179" s="21" t="n">
        <f aca="false">IF(OR($A179="",DR$4=""),0,COUNTIFS(Formulas!$A$2:$A$3001,DR$4,Formulas!$B$2:$B$3001,$A179))</f>
        <v>0</v>
      </c>
      <c r="DS179" s="21" t="n">
        <f aca="false">IF(OR($A179="",DS$4=""),0,COUNTIFS(Formulas!$A$2:$A$3001,DS$4,Formulas!$B$2:$B$3001,$A179))</f>
        <v>0</v>
      </c>
      <c r="DT179" s="21" t="n">
        <f aca="false">IF(OR($A179="",DT$4=""),0,COUNTIFS(Formulas!$A$2:$A$3001,DT$4,Formulas!$B$2:$B$3001,$A179))</f>
        <v>0</v>
      </c>
      <c r="DU179" s="21" t="n">
        <f aca="false">IF(OR($A179="",DU$4=""),0,COUNTIFS(Formulas!$A$2:$A$3001,DU$4,Formulas!$B$2:$B$3001,$A179))</f>
        <v>0</v>
      </c>
      <c r="DV179" s="21" t="n">
        <f aca="false">IF(OR($A179="",DV$4=""),0,COUNTIFS(Formulas!$A$2:$A$3001,DV$4,Formulas!$B$2:$B$3001,$A179))</f>
        <v>0</v>
      </c>
      <c r="DW179" s="21" t="n">
        <f aca="false">IF(OR($A179="",DW$4=""),0,COUNTIFS(Formulas!$A$2:$A$3001,DW$4,Formulas!$B$2:$B$3001,$A179))</f>
        <v>0</v>
      </c>
      <c r="DX179" s="21" t="n">
        <f aca="false">IF(OR($A179="",DX$4=""),0,COUNTIFS(Formulas!$A$2:$A$3001,DX$4,Formulas!$B$2:$B$3001,$A179))</f>
        <v>0</v>
      </c>
      <c r="DY179" s="21" t="n">
        <f aca="false">IF(OR($A179="",DY$4=""),0,COUNTIFS(Formulas!$A$2:$A$3001,DY$4,Formulas!$B$2:$B$3001,$A179))</f>
        <v>0</v>
      </c>
      <c r="DZ179" s="21" t="n">
        <f aca="false">IF(OR($A179="",DZ$4=""),0,COUNTIFS(Formulas!$A$2:$A$3001,DZ$4,Formulas!$B$2:$B$3001,$A179))</f>
        <v>0</v>
      </c>
      <c r="EA179" s="21" t="n">
        <f aca="false">IF(OR($A179="",EA$4=""),0,COUNTIFS(Formulas!$A$2:$A$3001,EA$4,Formulas!$B$2:$B$3001,$A179))</f>
        <v>0</v>
      </c>
      <c r="EB179" s="21" t="n">
        <f aca="false">IF(OR($A179="",EB$4=""),0,COUNTIFS(Formulas!$A$2:$A$3001,EB$4,Formulas!$B$2:$B$3001,$A179))</f>
        <v>0</v>
      </c>
      <c r="EC179" s="21" t="n">
        <f aca="false">IF(OR($A179="",EC$4=""),0,COUNTIFS(Formulas!$A$2:$A$3001,EC$4,Formulas!$B$2:$B$3001,$A179))</f>
        <v>0</v>
      </c>
      <c r="ED179" s="21" t="n">
        <f aca="false">IF(OR($A179="",ED$4=""),0,COUNTIFS(Formulas!$A$2:$A$3001,ED$4,Formulas!$B$2:$B$3001,$A179))</f>
        <v>0</v>
      </c>
      <c r="EE179" s="21" t="n">
        <f aca="false">IF(OR($A179="",EE$4=""),0,COUNTIFS(Formulas!$A$2:$A$3001,EE$4,Formulas!$B$2:$B$3001,$A179))</f>
        <v>0</v>
      </c>
      <c r="EF179" s="21" t="n">
        <f aca="false">IF(OR($A179="",EF$4=""),0,COUNTIFS(Formulas!$A$2:$A$3001,EF$4,Formulas!$B$2:$B$3001,$A179))</f>
        <v>0</v>
      </c>
      <c r="EG179" s="21" t="n">
        <f aca="false">IF(OR($A179="",EG$4=""),0,COUNTIFS(Formulas!$A$2:$A$3001,EG$4,Formulas!$B$2:$B$3001,$A179))</f>
        <v>0</v>
      </c>
      <c r="EH179" s="21" t="n">
        <f aca="false">IF(OR($A179="",EH$4=""),0,COUNTIFS(Formulas!$A$2:$A$3001,EH$4,Formulas!$B$2:$B$3001,$A179))</f>
        <v>0</v>
      </c>
      <c r="EI179" s="21" t="n">
        <f aca="false">IF(OR($A179="",EI$4=""),0,COUNTIFS(Formulas!$A$2:$A$3001,EI$4,Formulas!$B$2:$B$3001,$A179))</f>
        <v>0</v>
      </c>
      <c r="EJ179" s="21" t="n">
        <f aca="false">IF(OR($A179="",EJ$4=""),0,COUNTIFS(Formulas!$A$2:$A$3001,EJ$4,Formulas!$B$2:$B$3001,$A179))</f>
        <v>0</v>
      </c>
      <c r="EK179" s="21" t="n">
        <f aca="false">IF(OR($A179="",EK$4=""),0,COUNTIFS(Formulas!$A$2:$A$3001,EK$4,Formulas!$B$2:$B$3001,$A179))</f>
        <v>0</v>
      </c>
      <c r="EL179" s="21" t="n">
        <f aca="false">IF(OR($A179="",EL$4=""),0,COUNTIFS(Formulas!$A$2:$A$3001,EL$4,Formulas!$B$2:$B$3001,$A179))</f>
        <v>0</v>
      </c>
      <c r="EM179" s="21" t="n">
        <f aca="false">IF(OR($A179="",EM$4=""),0,COUNTIFS(Formulas!$A$2:$A$3001,EM$4,Formulas!$B$2:$B$3001,$A179))</f>
        <v>0</v>
      </c>
      <c r="EN179" s="21" t="n">
        <f aca="false">IF(OR($A179="",EN$4=""),0,COUNTIFS(Formulas!$A$2:$A$3001,EN$4,Formulas!$B$2:$B$3001,$A179))</f>
        <v>0</v>
      </c>
      <c r="EO179" s="21" t="n">
        <f aca="false">IF(OR($A179="",EO$4=""),0,COUNTIFS(Formulas!$A$2:$A$3001,EO$4,Formulas!$B$2:$B$3001,$A179))</f>
        <v>0</v>
      </c>
      <c r="EP179" s="21" t="n">
        <f aca="false">IF(OR($A179="",EP$4=""),0,COUNTIFS(Formulas!$A$2:$A$3001,EP$4,Formulas!$B$2:$B$3001,$A179))</f>
        <v>0</v>
      </c>
      <c r="EQ179" s="21" t="n">
        <f aca="false">IF(OR($A179="",EQ$4=""),0,COUNTIFS(Formulas!$A$2:$A$3001,EQ$4,Formulas!$B$2:$B$3001,$A179))</f>
        <v>0</v>
      </c>
      <c r="ER179" s="21" t="n">
        <f aca="false">IF(OR($A179="",ER$4=""),0,COUNTIFS(Formulas!$A$2:$A$3001,ER$4,Formulas!$B$2:$B$3001,$A179))</f>
        <v>0</v>
      </c>
      <c r="ES179" s="21" t="n">
        <f aca="false">IF(OR($A179="",ES$4=""),0,COUNTIFS(Formulas!$A$2:$A$3001,ES$4,Formulas!$B$2:$B$3001,$A179))</f>
        <v>0</v>
      </c>
      <c r="ET179" s="21" t="n">
        <f aca="false">IF(OR($A179="",ET$4=""),0,COUNTIFS(Formulas!$A$2:$A$3001,ET$4,Formulas!$B$2:$B$3001,$A179))</f>
        <v>0</v>
      </c>
      <c r="EU179" s="21" t="n">
        <f aca="false">IF(OR($A179="",EU$4=""),0,COUNTIFS(Formulas!$A$2:$A$3001,EU$4,Formulas!$B$2:$B$3001,$A179))</f>
        <v>0</v>
      </c>
      <c r="EV179" s="21" t="n">
        <f aca="false">IF(OR($A179="",EV$4=""),0,COUNTIFS(Formulas!$A$2:$A$3001,EV$4,Formulas!$B$2:$B$3001,$A179))</f>
        <v>0</v>
      </c>
    </row>
    <row r="180" customFormat="false" ht="15" hidden="false" customHeight="false" outlineLevel="0" collapsed="false">
      <c r="A180" s="13" t="str">
        <f aca="false">IF(INDEX(Materials!$A$2:$A$301,176)="","",INDEX(Materials!$A$2:$A$301,176))</f>
        <v>Citric Acid Anhydrous</v>
      </c>
      <c r="B180" s="19" t="n">
        <f aca="false">IF(A180="","",COUNTIF(C180:EV180,"&gt;0"))</f>
        <v>13</v>
      </c>
      <c r="C180" s="21" t="n">
        <f aca="false">IF(OR($A180="",C$4=""),0,COUNTIFS(Formulas!$A$2:$A$3001,C$4,Formulas!$B$2:$B$3001,$A180))</f>
        <v>0</v>
      </c>
      <c r="D180" s="21" t="n">
        <f aca="false">IF(OR($A180="",D$4=""),0,COUNTIFS(Formulas!$A$2:$A$3001,D$4,Formulas!$B$2:$B$3001,$A180))</f>
        <v>1</v>
      </c>
      <c r="E180" s="21" t="n">
        <f aca="false">IF(OR($A180="",E$4=""),0,COUNTIFS(Formulas!$A$2:$A$3001,E$4,Formulas!$B$2:$B$3001,$A180))</f>
        <v>1</v>
      </c>
      <c r="F180" s="21" t="n">
        <f aca="false">IF(OR($A180="",F$4=""),0,COUNTIFS(Formulas!$A$2:$A$3001,F$4,Formulas!$B$2:$B$3001,$A180))</f>
        <v>0</v>
      </c>
      <c r="G180" s="21" t="n">
        <f aca="false">IF(OR($A180="",G$4=""),0,COUNTIFS(Formulas!$A$2:$A$3001,G$4,Formulas!$B$2:$B$3001,$A180))</f>
        <v>0</v>
      </c>
      <c r="H180" s="21" t="n">
        <f aca="false">IF(OR($A180="",H$4=""),0,COUNTIFS(Formulas!$A$2:$A$3001,H$4,Formulas!$B$2:$B$3001,$A180))</f>
        <v>0</v>
      </c>
      <c r="I180" s="21" t="n">
        <f aca="false">IF(OR($A180="",I$4=""),0,COUNTIFS(Formulas!$A$2:$A$3001,I$4,Formulas!$B$2:$B$3001,$A180))</f>
        <v>0</v>
      </c>
      <c r="J180" s="21" t="n">
        <f aca="false">IF(OR($A180="",J$4=""),0,COUNTIFS(Formulas!$A$2:$A$3001,J$4,Formulas!$B$2:$B$3001,$A180))</f>
        <v>0</v>
      </c>
      <c r="K180" s="21" t="n">
        <f aca="false">IF(OR($A180="",K$4=""),0,COUNTIFS(Formulas!$A$2:$A$3001,K$4,Formulas!$B$2:$B$3001,$A180))</f>
        <v>0</v>
      </c>
      <c r="L180" s="21" t="n">
        <f aca="false">IF(OR($A180="",L$4=""),0,COUNTIFS(Formulas!$A$2:$A$3001,L$4,Formulas!$B$2:$B$3001,$A180))</f>
        <v>0</v>
      </c>
      <c r="M180" s="21" t="n">
        <f aca="false">IF(OR($A180="",M$4=""),0,COUNTIFS(Formulas!$A$2:$A$3001,M$4,Formulas!$B$2:$B$3001,$A180))</f>
        <v>0</v>
      </c>
      <c r="N180" s="21" t="n">
        <f aca="false">IF(OR($A180="",N$4=""),0,COUNTIFS(Formulas!$A$2:$A$3001,N$4,Formulas!$B$2:$B$3001,$A180))</f>
        <v>0</v>
      </c>
      <c r="O180" s="21" t="n">
        <f aca="false">IF(OR($A180="",O$4=""),0,COUNTIFS(Formulas!$A$2:$A$3001,O$4,Formulas!$B$2:$B$3001,$A180))</f>
        <v>0</v>
      </c>
      <c r="P180" s="21" t="n">
        <f aca="false">IF(OR($A180="",P$4=""),0,COUNTIFS(Formulas!$A$2:$A$3001,P$4,Formulas!$B$2:$B$3001,$A180))</f>
        <v>0</v>
      </c>
      <c r="Q180" s="21" t="n">
        <f aca="false">IF(OR($A180="",Q$4=""),0,COUNTIFS(Formulas!$A$2:$A$3001,Q$4,Formulas!$B$2:$B$3001,$A180))</f>
        <v>0</v>
      </c>
      <c r="R180" s="21" t="n">
        <f aca="false">IF(OR($A180="",R$4=""),0,COUNTIFS(Formulas!$A$2:$A$3001,R$4,Formulas!$B$2:$B$3001,$A180))</f>
        <v>0</v>
      </c>
      <c r="S180" s="21" t="n">
        <f aca="false">IF(OR($A180="",S$4=""),0,COUNTIFS(Formulas!$A$2:$A$3001,S$4,Formulas!$B$2:$B$3001,$A180))</f>
        <v>0</v>
      </c>
      <c r="T180" s="21" t="n">
        <f aca="false">IF(OR($A180="",T$4=""),0,COUNTIFS(Formulas!$A$2:$A$3001,T$4,Formulas!$B$2:$B$3001,$A180))</f>
        <v>0</v>
      </c>
      <c r="U180" s="21" t="n">
        <f aca="false">IF(OR($A180="",U$4=""),0,COUNTIFS(Formulas!$A$2:$A$3001,U$4,Formulas!$B$2:$B$3001,$A180))</f>
        <v>0</v>
      </c>
      <c r="V180" s="21" t="n">
        <f aca="false">IF(OR($A180="",V$4=""),0,COUNTIFS(Formulas!$A$2:$A$3001,V$4,Formulas!$B$2:$B$3001,$A180))</f>
        <v>0</v>
      </c>
      <c r="W180" s="21" t="n">
        <f aca="false">IF(OR($A180="",W$4=""),0,COUNTIFS(Formulas!$A$2:$A$3001,W$4,Formulas!$B$2:$B$3001,$A180))</f>
        <v>0</v>
      </c>
      <c r="X180" s="21" t="n">
        <f aca="false">IF(OR($A180="",X$4=""),0,COUNTIFS(Formulas!$A$2:$A$3001,X$4,Formulas!$B$2:$B$3001,$A180))</f>
        <v>0</v>
      </c>
      <c r="Y180" s="21" t="n">
        <f aca="false">IF(OR($A180="",Y$4=""),0,COUNTIFS(Formulas!$A$2:$A$3001,Y$4,Formulas!$B$2:$B$3001,$A180))</f>
        <v>0</v>
      </c>
      <c r="Z180" s="21" t="n">
        <f aca="false">IF(OR($A180="",Z$4=""),0,COUNTIFS(Formulas!$A$2:$A$3001,Z$4,Formulas!$B$2:$B$3001,$A180))</f>
        <v>0</v>
      </c>
      <c r="AA180" s="21" t="n">
        <f aca="false">IF(OR($A180="",AA$4=""),0,COUNTIFS(Formulas!$A$2:$A$3001,AA$4,Formulas!$B$2:$B$3001,$A180))</f>
        <v>0</v>
      </c>
      <c r="AB180" s="21" t="n">
        <f aca="false">IF(OR($A180="",AB$4=""),0,COUNTIFS(Formulas!$A$2:$A$3001,AB$4,Formulas!$B$2:$B$3001,$A180))</f>
        <v>0</v>
      </c>
      <c r="AC180" s="21" t="n">
        <f aca="false">IF(OR($A180="",AC$4=""),0,COUNTIFS(Formulas!$A$2:$A$3001,AC$4,Formulas!$B$2:$B$3001,$A180))</f>
        <v>0</v>
      </c>
      <c r="AD180" s="21" t="n">
        <f aca="false">IF(OR($A180="",AD$4=""),0,COUNTIFS(Formulas!$A$2:$A$3001,AD$4,Formulas!$B$2:$B$3001,$A180))</f>
        <v>0</v>
      </c>
      <c r="AE180" s="21" t="n">
        <f aca="false">IF(OR($A180="",AE$4=""),0,COUNTIFS(Formulas!$A$2:$A$3001,AE$4,Formulas!$B$2:$B$3001,$A180))</f>
        <v>0</v>
      </c>
      <c r="AF180" s="21" t="n">
        <f aca="false">IF(OR($A180="",AF$4=""),0,COUNTIFS(Formulas!$A$2:$A$3001,AF$4,Formulas!$B$2:$B$3001,$A180))</f>
        <v>0</v>
      </c>
      <c r="AG180" s="21" t="n">
        <f aca="false">IF(OR($A180="",AG$4=""),0,COUNTIFS(Formulas!$A$2:$A$3001,AG$4,Formulas!$B$2:$B$3001,$A180))</f>
        <v>0</v>
      </c>
      <c r="AH180" s="21" t="n">
        <f aca="false">IF(OR($A180="",AH$4=""),0,COUNTIFS(Formulas!$A$2:$A$3001,AH$4,Formulas!$B$2:$B$3001,$A180))</f>
        <v>0</v>
      </c>
      <c r="AI180" s="21" t="n">
        <f aca="false">IF(OR($A180="",AI$4=""),0,COUNTIFS(Formulas!$A$2:$A$3001,AI$4,Formulas!$B$2:$B$3001,$A180))</f>
        <v>0</v>
      </c>
      <c r="AJ180" s="21" t="n">
        <f aca="false">IF(OR($A180="",AJ$4=""),0,COUNTIFS(Formulas!$A$2:$A$3001,AJ$4,Formulas!$B$2:$B$3001,$A180))</f>
        <v>0</v>
      </c>
      <c r="AK180" s="21" t="n">
        <f aca="false">IF(OR($A180="",AK$4=""),0,COUNTIFS(Formulas!$A$2:$A$3001,AK$4,Formulas!$B$2:$B$3001,$A180))</f>
        <v>0</v>
      </c>
      <c r="AL180" s="21" t="n">
        <f aca="false">IF(OR($A180="",AL$4=""),0,COUNTIFS(Formulas!$A$2:$A$3001,AL$4,Formulas!$B$2:$B$3001,$A180))</f>
        <v>0</v>
      </c>
      <c r="AM180" s="21" t="n">
        <f aca="false">IF(OR($A180="",AM$4=""),0,COUNTIFS(Formulas!$A$2:$A$3001,AM$4,Formulas!$B$2:$B$3001,$A180))</f>
        <v>0</v>
      </c>
      <c r="AN180" s="21" t="n">
        <f aca="false">IF(OR($A180="",AN$4=""),0,COUNTIFS(Formulas!$A$2:$A$3001,AN$4,Formulas!$B$2:$B$3001,$A180))</f>
        <v>0</v>
      </c>
      <c r="AO180" s="21" t="n">
        <f aca="false">IF(OR($A180="",AO$4=""),0,COUNTIFS(Formulas!$A$2:$A$3001,AO$4,Formulas!$B$2:$B$3001,$A180))</f>
        <v>1</v>
      </c>
      <c r="AP180" s="21" t="n">
        <f aca="false">IF(OR($A180="",AP$4=""),0,COUNTIFS(Formulas!$A$2:$A$3001,AP$4,Formulas!$B$2:$B$3001,$A180))</f>
        <v>1</v>
      </c>
      <c r="AQ180" s="21" t="n">
        <f aca="false">IF(OR($A180="",AQ$4=""),0,COUNTIFS(Formulas!$A$2:$A$3001,AQ$4,Formulas!$B$2:$B$3001,$A180))</f>
        <v>1</v>
      </c>
      <c r="AR180" s="21" t="n">
        <f aca="false">IF(OR($A180="",AR$4=""),0,COUNTIFS(Formulas!$A$2:$A$3001,AR$4,Formulas!$B$2:$B$3001,$A180))</f>
        <v>1</v>
      </c>
      <c r="AS180" s="21" t="n">
        <f aca="false">IF(OR($A180="",AS$4=""),0,COUNTIFS(Formulas!$A$2:$A$3001,AS$4,Formulas!$B$2:$B$3001,$A180))</f>
        <v>1</v>
      </c>
      <c r="AT180" s="21" t="n">
        <f aca="false">IF(OR($A180="",AT$4=""),0,COUNTIFS(Formulas!$A$2:$A$3001,AT$4,Formulas!$B$2:$B$3001,$A180))</f>
        <v>1</v>
      </c>
      <c r="AU180" s="21" t="n">
        <f aca="false">IF(OR($A180="",AU$4=""),0,COUNTIFS(Formulas!$A$2:$A$3001,AU$4,Formulas!$B$2:$B$3001,$A180))</f>
        <v>0</v>
      </c>
      <c r="AV180" s="21" t="n">
        <f aca="false">IF(OR($A180="",AV$4=""),0,COUNTIFS(Formulas!$A$2:$A$3001,AV$4,Formulas!$B$2:$B$3001,$A180))</f>
        <v>0</v>
      </c>
      <c r="AW180" s="21" t="n">
        <f aca="false">IF(OR($A180="",AW$4=""),0,COUNTIFS(Formulas!$A$2:$A$3001,AW$4,Formulas!$B$2:$B$3001,$A180))</f>
        <v>0</v>
      </c>
      <c r="AX180" s="21" t="n">
        <f aca="false">IF(OR($A180="",AX$4=""),0,COUNTIFS(Formulas!$A$2:$A$3001,AX$4,Formulas!$B$2:$B$3001,$A180))</f>
        <v>0</v>
      </c>
      <c r="AY180" s="21" t="n">
        <f aca="false">IF(OR($A180="",AY$4=""),0,COUNTIFS(Formulas!$A$2:$A$3001,AY$4,Formulas!$B$2:$B$3001,$A180))</f>
        <v>0</v>
      </c>
      <c r="AZ180" s="21" t="n">
        <f aca="false">IF(OR($A180="",AZ$4=""),0,COUNTIFS(Formulas!$A$2:$A$3001,AZ$4,Formulas!$B$2:$B$3001,$A180))</f>
        <v>0</v>
      </c>
      <c r="BA180" s="21" t="n">
        <f aca="false">IF(OR($A180="",BA$4=""),0,COUNTIFS(Formulas!$A$2:$A$3001,BA$4,Formulas!$B$2:$B$3001,$A180))</f>
        <v>0</v>
      </c>
      <c r="BB180" s="21" t="n">
        <f aca="false">IF(OR($A180="",BB$4=""),0,COUNTIFS(Formulas!$A$2:$A$3001,BB$4,Formulas!$B$2:$B$3001,$A180))</f>
        <v>0</v>
      </c>
      <c r="BC180" s="21" t="n">
        <f aca="false">IF(OR($A180="",BC$4=""),0,COUNTIFS(Formulas!$A$2:$A$3001,BC$4,Formulas!$B$2:$B$3001,$A180))</f>
        <v>0</v>
      </c>
      <c r="BD180" s="21" t="n">
        <f aca="false">IF(OR($A180="",BD$4=""),0,COUNTIFS(Formulas!$A$2:$A$3001,BD$4,Formulas!$B$2:$B$3001,$A180))</f>
        <v>0</v>
      </c>
      <c r="BE180" s="21" t="n">
        <f aca="false">IF(OR($A180="",BE$4=""),0,COUNTIFS(Formulas!$A$2:$A$3001,BE$4,Formulas!$B$2:$B$3001,$A180))</f>
        <v>0</v>
      </c>
      <c r="BF180" s="21" t="n">
        <f aca="false">IF(OR($A180="",BF$4=""),0,COUNTIFS(Formulas!$A$2:$A$3001,BF$4,Formulas!$B$2:$B$3001,$A180))</f>
        <v>0</v>
      </c>
      <c r="BG180" s="21" t="n">
        <f aca="false">IF(OR($A180="",BG$4=""),0,COUNTIFS(Formulas!$A$2:$A$3001,BG$4,Formulas!$B$2:$B$3001,$A180))</f>
        <v>0</v>
      </c>
      <c r="BH180" s="21" t="n">
        <f aca="false">IF(OR($A180="",BH$4=""),0,COUNTIFS(Formulas!$A$2:$A$3001,BH$4,Formulas!$B$2:$B$3001,$A180))</f>
        <v>0</v>
      </c>
      <c r="BI180" s="21" t="n">
        <f aca="false">IF(OR($A180="",BI$4=""),0,COUNTIFS(Formulas!$A$2:$A$3001,BI$4,Formulas!$B$2:$B$3001,$A180))</f>
        <v>0</v>
      </c>
      <c r="BJ180" s="21" t="n">
        <f aca="false">IF(OR($A180="",BJ$4=""),0,COUNTIFS(Formulas!$A$2:$A$3001,BJ$4,Formulas!$B$2:$B$3001,$A180))</f>
        <v>0</v>
      </c>
      <c r="BK180" s="21" t="n">
        <f aca="false">IF(OR($A180="",BK$4=""),0,COUNTIFS(Formulas!$A$2:$A$3001,BK$4,Formulas!$B$2:$B$3001,$A180))</f>
        <v>0</v>
      </c>
      <c r="BL180" s="21" t="n">
        <f aca="false">IF(OR($A180="",BL$4=""),0,COUNTIFS(Formulas!$A$2:$A$3001,BL$4,Formulas!$B$2:$B$3001,$A180))</f>
        <v>0</v>
      </c>
      <c r="BM180" s="21" t="n">
        <f aca="false">IF(OR($A180="",BM$4=""),0,COUNTIFS(Formulas!$A$2:$A$3001,BM$4,Formulas!$B$2:$B$3001,$A180))</f>
        <v>0</v>
      </c>
      <c r="BN180" s="21" t="n">
        <f aca="false">IF(OR($A180="",BN$4=""),0,COUNTIFS(Formulas!$A$2:$A$3001,BN$4,Formulas!$B$2:$B$3001,$A180))</f>
        <v>0</v>
      </c>
      <c r="BO180" s="21" t="n">
        <f aca="false">IF(OR($A180="",BO$4=""),0,COUNTIFS(Formulas!$A$2:$A$3001,BO$4,Formulas!$B$2:$B$3001,$A180))</f>
        <v>0</v>
      </c>
      <c r="BP180" s="21" t="n">
        <f aca="false">IF(OR($A180="",BP$4=""),0,COUNTIFS(Formulas!$A$2:$A$3001,BP$4,Formulas!$B$2:$B$3001,$A180))</f>
        <v>2</v>
      </c>
      <c r="BQ180" s="21" t="n">
        <f aca="false">IF(OR($A180="",BQ$4=""),0,COUNTIFS(Formulas!$A$2:$A$3001,BQ$4,Formulas!$B$2:$B$3001,$A180))</f>
        <v>2</v>
      </c>
      <c r="BR180" s="21" t="n">
        <f aca="false">IF(OR($A180="",BR$4=""),0,COUNTIFS(Formulas!$A$2:$A$3001,BR$4,Formulas!$B$2:$B$3001,$A180))</f>
        <v>1</v>
      </c>
      <c r="BS180" s="21" t="n">
        <f aca="false">IF(OR($A180="",BS$4=""),0,COUNTIFS(Formulas!$A$2:$A$3001,BS$4,Formulas!$B$2:$B$3001,$A180))</f>
        <v>1</v>
      </c>
      <c r="BT180" s="21" t="n">
        <f aca="false">IF(OR($A180="",BT$4=""),0,COUNTIFS(Formulas!$A$2:$A$3001,BT$4,Formulas!$B$2:$B$3001,$A180))</f>
        <v>1</v>
      </c>
      <c r="BU180" s="21" t="n">
        <f aca="false">IF(OR($A180="",BU$4=""),0,COUNTIFS(Formulas!$A$2:$A$3001,BU$4,Formulas!$B$2:$B$3001,$A180))</f>
        <v>0</v>
      </c>
      <c r="BV180" s="21" t="n">
        <f aca="false">IF(OR($A180="",BV$4=""),0,COUNTIFS(Formulas!$A$2:$A$3001,BV$4,Formulas!$B$2:$B$3001,$A180))</f>
        <v>0</v>
      </c>
      <c r="BW180" s="21" t="n">
        <f aca="false">IF(OR($A180="",BW$4=""),0,COUNTIFS(Formulas!$A$2:$A$3001,BW$4,Formulas!$B$2:$B$3001,$A180))</f>
        <v>0</v>
      </c>
      <c r="BX180" s="21" t="n">
        <f aca="false">IF(OR($A180="",BX$4=""),0,COUNTIFS(Formulas!$A$2:$A$3001,BX$4,Formulas!$B$2:$B$3001,$A180))</f>
        <v>0</v>
      </c>
      <c r="BY180" s="21" t="n">
        <f aca="false">IF(OR($A180="",BY$4=""),0,COUNTIFS(Formulas!$A$2:$A$3001,BY$4,Formulas!$B$2:$B$3001,$A180))</f>
        <v>0</v>
      </c>
      <c r="BZ180" s="21" t="n">
        <f aca="false">IF(OR($A180="",BZ$4=""),0,COUNTIFS(Formulas!$A$2:$A$3001,BZ$4,Formulas!$B$2:$B$3001,$A180))</f>
        <v>0</v>
      </c>
      <c r="CA180" s="21" t="n">
        <f aca="false">IF(OR($A180="",CA$4=""),0,COUNTIFS(Formulas!$A$2:$A$3001,CA$4,Formulas!$B$2:$B$3001,$A180))</f>
        <v>0</v>
      </c>
      <c r="CB180" s="21" t="n">
        <f aca="false">IF(OR($A180="",CB$4=""),0,COUNTIFS(Formulas!$A$2:$A$3001,CB$4,Formulas!$B$2:$B$3001,$A180))</f>
        <v>0</v>
      </c>
      <c r="CC180" s="21" t="n">
        <f aca="false">IF(OR($A180="",CC$4=""),0,COUNTIFS(Formulas!$A$2:$A$3001,CC$4,Formulas!$B$2:$B$3001,$A180))</f>
        <v>0</v>
      </c>
      <c r="CD180" s="21" t="n">
        <f aca="false">IF(OR($A180="",CD$4=""),0,COUNTIFS(Formulas!$A$2:$A$3001,CD$4,Formulas!$B$2:$B$3001,$A180))</f>
        <v>0</v>
      </c>
      <c r="CE180" s="21" t="n">
        <f aca="false">IF(OR($A180="",CE$4=""),0,COUNTIFS(Formulas!$A$2:$A$3001,CE$4,Formulas!$B$2:$B$3001,$A180))</f>
        <v>0</v>
      </c>
      <c r="CF180" s="21" t="n">
        <f aca="false">IF(OR($A180="",CF$4=""),0,COUNTIFS(Formulas!$A$2:$A$3001,CF$4,Formulas!$B$2:$B$3001,$A180))</f>
        <v>0</v>
      </c>
      <c r="CG180" s="21" t="n">
        <f aca="false">IF(OR($A180="",CG$4=""),0,COUNTIFS(Formulas!$A$2:$A$3001,CG$4,Formulas!$B$2:$B$3001,$A180))</f>
        <v>0</v>
      </c>
      <c r="CH180" s="21" t="n">
        <f aca="false">IF(OR($A180="",CH$4=""),0,COUNTIFS(Formulas!$A$2:$A$3001,CH$4,Formulas!$B$2:$B$3001,$A180))</f>
        <v>0</v>
      </c>
      <c r="CI180" s="21" t="n">
        <f aca="false">IF(OR($A180="",CI$4=""),0,COUNTIFS(Formulas!$A$2:$A$3001,CI$4,Formulas!$B$2:$B$3001,$A180))</f>
        <v>0</v>
      </c>
      <c r="CJ180" s="21" t="n">
        <f aca="false">IF(OR($A180="",CJ$4=""),0,COUNTIFS(Formulas!$A$2:$A$3001,CJ$4,Formulas!$B$2:$B$3001,$A180))</f>
        <v>0</v>
      </c>
      <c r="CK180" s="21" t="n">
        <f aca="false">IF(OR($A180="",CK$4=""),0,COUNTIFS(Formulas!$A$2:$A$3001,CK$4,Formulas!$B$2:$B$3001,$A180))</f>
        <v>0</v>
      </c>
      <c r="CL180" s="21" t="n">
        <f aca="false">IF(OR($A180="",CL$4=""),0,COUNTIFS(Formulas!$A$2:$A$3001,CL$4,Formulas!$B$2:$B$3001,$A180))</f>
        <v>0</v>
      </c>
      <c r="CM180" s="21" t="n">
        <f aca="false">IF(OR($A180="",CM$4=""),0,COUNTIFS(Formulas!$A$2:$A$3001,CM$4,Formulas!$B$2:$B$3001,$A180))</f>
        <v>0</v>
      </c>
      <c r="CN180" s="21" t="n">
        <f aca="false">IF(OR($A180="",CN$4=""),0,COUNTIFS(Formulas!$A$2:$A$3001,CN$4,Formulas!$B$2:$B$3001,$A180))</f>
        <v>0</v>
      </c>
      <c r="CO180" s="21" t="n">
        <f aca="false">IF(OR($A180="",CO$4=""),0,COUNTIFS(Formulas!$A$2:$A$3001,CO$4,Formulas!$B$2:$B$3001,$A180))</f>
        <v>0</v>
      </c>
      <c r="CP180" s="21" t="n">
        <f aca="false">IF(OR($A180="",CP$4=""),0,COUNTIFS(Formulas!$A$2:$A$3001,CP$4,Formulas!$B$2:$B$3001,$A180))</f>
        <v>0</v>
      </c>
      <c r="CQ180" s="21" t="n">
        <f aca="false">IF(OR($A180="",CQ$4=""),0,COUNTIFS(Formulas!$A$2:$A$3001,CQ$4,Formulas!$B$2:$B$3001,$A180))</f>
        <v>0</v>
      </c>
      <c r="CR180" s="21" t="n">
        <f aca="false">IF(OR($A180="",CR$4=""),0,COUNTIFS(Formulas!$A$2:$A$3001,CR$4,Formulas!$B$2:$B$3001,$A180))</f>
        <v>0</v>
      </c>
      <c r="CS180" s="21" t="n">
        <f aca="false">IF(OR($A180="",CS$4=""),0,COUNTIFS(Formulas!$A$2:$A$3001,CS$4,Formulas!$B$2:$B$3001,$A180))</f>
        <v>0</v>
      </c>
      <c r="CT180" s="21" t="n">
        <f aca="false">IF(OR($A180="",CT$4=""),0,COUNTIFS(Formulas!$A$2:$A$3001,CT$4,Formulas!$B$2:$B$3001,$A180))</f>
        <v>0</v>
      </c>
      <c r="CU180" s="21" t="n">
        <f aca="false">IF(OR($A180="",CU$4=""),0,COUNTIFS(Formulas!$A$2:$A$3001,CU$4,Formulas!$B$2:$B$3001,$A180))</f>
        <v>0</v>
      </c>
      <c r="CV180" s="21" t="n">
        <f aca="false">IF(OR($A180="",CV$4=""),0,COUNTIFS(Formulas!$A$2:$A$3001,CV$4,Formulas!$B$2:$B$3001,$A180))</f>
        <v>0</v>
      </c>
      <c r="CW180" s="21" t="n">
        <f aca="false">IF(OR($A180="",CW$4=""),0,COUNTIFS(Formulas!$A$2:$A$3001,CW$4,Formulas!$B$2:$B$3001,$A180))</f>
        <v>0</v>
      </c>
      <c r="CX180" s="21" t="n">
        <f aca="false">IF(OR($A180="",CX$4=""),0,COUNTIFS(Formulas!$A$2:$A$3001,CX$4,Formulas!$B$2:$B$3001,$A180))</f>
        <v>0</v>
      </c>
      <c r="CY180" s="21" t="n">
        <f aca="false">IF(OR($A180="",CY$4=""),0,COUNTIFS(Formulas!$A$2:$A$3001,CY$4,Formulas!$B$2:$B$3001,$A180))</f>
        <v>0</v>
      </c>
      <c r="CZ180" s="21" t="n">
        <f aca="false">IF(OR($A180="",CZ$4=""),0,COUNTIFS(Formulas!$A$2:$A$3001,CZ$4,Formulas!$B$2:$B$3001,$A180))</f>
        <v>0</v>
      </c>
      <c r="DA180" s="21" t="n">
        <f aca="false">IF(OR($A180="",DA$4=""),0,COUNTIFS(Formulas!$A$2:$A$3001,DA$4,Formulas!$B$2:$B$3001,$A180))</f>
        <v>0</v>
      </c>
      <c r="DB180" s="21" t="n">
        <f aca="false">IF(OR($A180="",DB$4=""),0,COUNTIFS(Formulas!$A$2:$A$3001,DB$4,Formulas!$B$2:$B$3001,$A180))</f>
        <v>0</v>
      </c>
      <c r="DC180" s="21" t="n">
        <f aca="false">IF(OR($A180="",DC$4=""),0,COUNTIFS(Formulas!$A$2:$A$3001,DC$4,Formulas!$B$2:$B$3001,$A180))</f>
        <v>0</v>
      </c>
      <c r="DD180" s="21" t="n">
        <f aca="false">IF(OR($A180="",DD$4=""),0,COUNTIFS(Formulas!$A$2:$A$3001,DD$4,Formulas!$B$2:$B$3001,$A180))</f>
        <v>0</v>
      </c>
      <c r="DE180" s="21" t="n">
        <f aca="false">IF(OR($A180="",DE$4=""),0,COUNTIFS(Formulas!$A$2:$A$3001,DE$4,Formulas!$B$2:$B$3001,$A180))</f>
        <v>0</v>
      </c>
      <c r="DF180" s="21" t="n">
        <f aca="false">IF(OR($A180="",DF$4=""),0,COUNTIFS(Formulas!$A$2:$A$3001,DF$4,Formulas!$B$2:$B$3001,$A180))</f>
        <v>0</v>
      </c>
      <c r="DG180" s="21" t="n">
        <f aca="false">IF(OR($A180="",DG$4=""),0,COUNTIFS(Formulas!$A$2:$A$3001,DG$4,Formulas!$B$2:$B$3001,$A180))</f>
        <v>0</v>
      </c>
      <c r="DH180" s="21" t="n">
        <f aca="false">IF(OR($A180="",DH$4=""),0,COUNTIFS(Formulas!$A$2:$A$3001,DH$4,Formulas!$B$2:$B$3001,$A180))</f>
        <v>0</v>
      </c>
      <c r="DI180" s="21" t="n">
        <f aca="false">IF(OR($A180="",DI$4=""),0,COUNTIFS(Formulas!$A$2:$A$3001,DI$4,Formulas!$B$2:$B$3001,$A180))</f>
        <v>0</v>
      </c>
      <c r="DJ180" s="21" t="n">
        <f aca="false">IF(OR($A180="",DJ$4=""),0,COUNTIFS(Formulas!$A$2:$A$3001,DJ$4,Formulas!$B$2:$B$3001,$A180))</f>
        <v>0</v>
      </c>
      <c r="DK180" s="21" t="n">
        <f aca="false">IF(OR($A180="",DK$4=""),0,COUNTIFS(Formulas!$A$2:$A$3001,DK$4,Formulas!$B$2:$B$3001,$A180))</f>
        <v>0</v>
      </c>
      <c r="DL180" s="21" t="n">
        <f aca="false">IF(OR($A180="",DL$4=""),0,COUNTIFS(Formulas!$A$2:$A$3001,DL$4,Formulas!$B$2:$B$3001,$A180))</f>
        <v>0</v>
      </c>
      <c r="DM180" s="21" t="n">
        <f aca="false">IF(OR($A180="",DM$4=""),0,COUNTIFS(Formulas!$A$2:$A$3001,DM$4,Formulas!$B$2:$B$3001,$A180))</f>
        <v>0</v>
      </c>
      <c r="DN180" s="21" t="n">
        <f aca="false">IF(OR($A180="",DN$4=""),0,COUNTIFS(Formulas!$A$2:$A$3001,DN$4,Formulas!$B$2:$B$3001,$A180))</f>
        <v>0</v>
      </c>
      <c r="DO180" s="21" t="n">
        <f aca="false">IF(OR($A180="",DO$4=""),0,COUNTIFS(Formulas!$A$2:$A$3001,DO$4,Formulas!$B$2:$B$3001,$A180))</f>
        <v>0</v>
      </c>
      <c r="DP180" s="21" t="n">
        <f aca="false">IF(OR($A180="",DP$4=""),0,COUNTIFS(Formulas!$A$2:$A$3001,DP$4,Formulas!$B$2:$B$3001,$A180))</f>
        <v>0</v>
      </c>
      <c r="DQ180" s="21" t="n">
        <f aca="false">IF(OR($A180="",DQ$4=""),0,COUNTIFS(Formulas!$A$2:$A$3001,DQ$4,Formulas!$B$2:$B$3001,$A180))</f>
        <v>0</v>
      </c>
      <c r="DR180" s="21" t="n">
        <f aca="false">IF(OR($A180="",DR$4=""),0,COUNTIFS(Formulas!$A$2:$A$3001,DR$4,Formulas!$B$2:$B$3001,$A180))</f>
        <v>0</v>
      </c>
      <c r="DS180" s="21" t="n">
        <f aca="false">IF(OR($A180="",DS$4=""),0,COUNTIFS(Formulas!$A$2:$A$3001,DS$4,Formulas!$B$2:$B$3001,$A180))</f>
        <v>0</v>
      </c>
      <c r="DT180" s="21" t="n">
        <f aca="false">IF(OR($A180="",DT$4=""),0,COUNTIFS(Formulas!$A$2:$A$3001,DT$4,Formulas!$B$2:$B$3001,$A180))</f>
        <v>0</v>
      </c>
      <c r="DU180" s="21" t="n">
        <f aca="false">IF(OR($A180="",DU$4=""),0,COUNTIFS(Formulas!$A$2:$A$3001,DU$4,Formulas!$B$2:$B$3001,$A180))</f>
        <v>0</v>
      </c>
      <c r="DV180" s="21" t="n">
        <f aca="false">IF(OR($A180="",DV$4=""),0,COUNTIFS(Formulas!$A$2:$A$3001,DV$4,Formulas!$B$2:$B$3001,$A180))</f>
        <v>0</v>
      </c>
      <c r="DW180" s="21" t="n">
        <f aca="false">IF(OR($A180="",DW$4=""),0,COUNTIFS(Formulas!$A$2:$A$3001,DW$4,Formulas!$B$2:$B$3001,$A180))</f>
        <v>0</v>
      </c>
      <c r="DX180" s="21" t="n">
        <f aca="false">IF(OR($A180="",DX$4=""),0,COUNTIFS(Formulas!$A$2:$A$3001,DX$4,Formulas!$B$2:$B$3001,$A180))</f>
        <v>0</v>
      </c>
      <c r="DY180" s="21" t="n">
        <f aca="false">IF(OR($A180="",DY$4=""),0,COUNTIFS(Formulas!$A$2:$A$3001,DY$4,Formulas!$B$2:$B$3001,$A180))</f>
        <v>0</v>
      </c>
      <c r="DZ180" s="21" t="n">
        <f aca="false">IF(OR($A180="",DZ$4=""),0,COUNTIFS(Formulas!$A$2:$A$3001,DZ$4,Formulas!$B$2:$B$3001,$A180))</f>
        <v>0</v>
      </c>
      <c r="EA180" s="21" t="n">
        <f aca="false">IF(OR($A180="",EA$4=""),0,COUNTIFS(Formulas!$A$2:$A$3001,EA$4,Formulas!$B$2:$B$3001,$A180))</f>
        <v>0</v>
      </c>
      <c r="EB180" s="21" t="n">
        <f aca="false">IF(OR($A180="",EB$4=""),0,COUNTIFS(Formulas!$A$2:$A$3001,EB$4,Formulas!$B$2:$B$3001,$A180))</f>
        <v>0</v>
      </c>
      <c r="EC180" s="21" t="n">
        <f aca="false">IF(OR($A180="",EC$4=""),0,COUNTIFS(Formulas!$A$2:$A$3001,EC$4,Formulas!$B$2:$B$3001,$A180))</f>
        <v>0</v>
      </c>
      <c r="ED180" s="21" t="n">
        <f aca="false">IF(OR($A180="",ED$4=""),0,COUNTIFS(Formulas!$A$2:$A$3001,ED$4,Formulas!$B$2:$B$3001,$A180))</f>
        <v>0</v>
      </c>
      <c r="EE180" s="21" t="n">
        <f aca="false">IF(OR($A180="",EE$4=""),0,COUNTIFS(Formulas!$A$2:$A$3001,EE$4,Formulas!$B$2:$B$3001,$A180))</f>
        <v>0</v>
      </c>
      <c r="EF180" s="21" t="n">
        <f aca="false">IF(OR($A180="",EF$4=""),0,COUNTIFS(Formulas!$A$2:$A$3001,EF$4,Formulas!$B$2:$B$3001,$A180))</f>
        <v>0</v>
      </c>
      <c r="EG180" s="21" t="n">
        <f aca="false">IF(OR($A180="",EG$4=""),0,COUNTIFS(Formulas!$A$2:$A$3001,EG$4,Formulas!$B$2:$B$3001,$A180))</f>
        <v>0</v>
      </c>
      <c r="EH180" s="21" t="n">
        <f aca="false">IF(OR($A180="",EH$4=""),0,COUNTIFS(Formulas!$A$2:$A$3001,EH$4,Formulas!$B$2:$B$3001,$A180))</f>
        <v>0</v>
      </c>
      <c r="EI180" s="21" t="n">
        <f aca="false">IF(OR($A180="",EI$4=""),0,COUNTIFS(Formulas!$A$2:$A$3001,EI$4,Formulas!$B$2:$B$3001,$A180))</f>
        <v>0</v>
      </c>
      <c r="EJ180" s="21" t="n">
        <f aca="false">IF(OR($A180="",EJ$4=""),0,COUNTIFS(Formulas!$A$2:$A$3001,EJ$4,Formulas!$B$2:$B$3001,$A180))</f>
        <v>0</v>
      </c>
      <c r="EK180" s="21" t="n">
        <f aca="false">IF(OR($A180="",EK$4=""),0,COUNTIFS(Formulas!$A$2:$A$3001,EK$4,Formulas!$B$2:$B$3001,$A180))</f>
        <v>0</v>
      </c>
      <c r="EL180" s="21" t="n">
        <f aca="false">IF(OR($A180="",EL$4=""),0,COUNTIFS(Formulas!$A$2:$A$3001,EL$4,Formulas!$B$2:$B$3001,$A180))</f>
        <v>0</v>
      </c>
      <c r="EM180" s="21" t="n">
        <f aca="false">IF(OR($A180="",EM$4=""),0,COUNTIFS(Formulas!$A$2:$A$3001,EM$4,Formulas!$B$2:$B$3001,$A180))</f>
        <v>0</v>
      </c>
      <c r="EN180" s="21" t="n">
        <f aca="false">IF(OR($A180="",EN$4=""),0,COUNTIFS(Formulas!$A$2:$A$3001,EN$4,Formulas!$B$2:$B$3001,$A180))</f>
        <v>0</v>
      </c>
      <c r="EO180" s="21" t="n">
        <f aca="false">IF(OR($A180="",EO$4=""),0,COUNTIFS(Formulas!$A$2:$A$3001,EO$4,Formulas!$B$2:$B$3001,$A180))</f>
        <v>0</v>
      </c>
      <c r="EP180" s="21" t="n">
        <f aca="false">IF(OR($A180="",EP$4=""),0,COUNTIFS(Formulas!$A$2:$A$3001,EP$4,Formulas!$B$2:$B$3001,$A180))</f>
        <v>0</v>
      </c>
      <c r="EQ180" s="21" t="n">
        <f aca="false">IF(OR($A180="",EQ$4=""),0,COUNTIFS(Formulas!$A$2:$A$3001,EQ$4,Formulas!$B$2:$B$3001,$A180))</f>
        <v>0</v>
      </c>
      <c r="ER180" s="21" t="n">
        <f aca="false">IF(OR($A180="",ER$4=""),0,COUNTIFS(Formulas!$A$2:$A$3001,ER$4,Formulas!$B$2:$B$3001,$A180))</f>
        <v>0</v>
      </c>
      <c r="ES180" s="21" t="n">
        <f aca="false">IF(OR($A180="",ES$4=""),0,COUNTIFS(Formulas!$A$2:$A$3001,ES$4,Formulas!$B$2:$B$3001,$A180))</f>
        <v>0</v>
      </c>
      <c r="ET180" s="21" t="n">
        <f aca="false">IF(OR($A180="",ET$4=""),0,COUNTIFS(Formulas!$A$2:$A$3001,ET$4,Formulas!$B$2:$B$3001,$A180))</f>
        <v>0</v>
      </c>
      <c r="EU180" s="21" t="n">
        <f aca="false">IF(OR($A180="",EU$4=""),0,COUNTIFS(Formulas!$A$2:$A$3001,EU$4,Formulas!$B$2:$B$3001,$A180))</f>
        <v>0</v>
      </c>
      <c r="EV180" s="21" t="n">
        <f aca="false">IF(OR($A180="",EV$4=""),0,COUNTIFS(Formulas!$A$2:$A$3001,EV$4,Formulas!$B$2:$B$3001,$A180))</f>
        <v>0</v>
      </c>
    </row>
    <row r="181" customFormat="false" ht="15" hidden="false" customHeight="false" outlineLevel="0" collapsed="false">
      <c r="A181" s="13" t="str">
        <f aca="false">IF(INDEX(Materials!$A$2:$A$301,177)="","",INDEX(Materials!$A$2:$A$301,177))</f>
        <v>Hydrochloric Acid Solution 37%</v>
      </c>
      <c r="B181" s="19" t="n">
        <f aca="false">IF(A181="","",COUNTIF(C181:EV181,"&gt;0"))</f>
        <v>3</v>
      </c>
      <c r="C181" s="21" t="n">
        <f aca="false">IF(OR($A181="",C$4=""),0,COUNTIFS(Formulas!$A$2:$A$3001,C$4,Formulas!$B$2:$B$3001,$A181))</f>
        <v>0</v>
      </c>
      <c r="D181" s="21" t="n">
        <f aca="false">IF(OR($A181="",D$4=""),0,COUNTIFS(Formulas!$A$2:$A$3001,D$4,Formulas!$B$2:$B$3001,$A181))</f>
        <v>0</v>
      </c>
      <c r="E181" s="21" t="n">
        <f aca="false">IF(OR($A181="",E$4=""),0,COUNTIFS(Formulas!$A$2:$A$3001,E$4,Formulas!$B$2:$B$3001,$A181))</f>
        <v>0</v>
      </c>
      <c r="F181" s="21" t="n">
        <f aca="false">IF(OR($A181="",F$4=""),0,COUNTIFS(Formulas!$A$2:$A$3001,F$4,Formulas!$B$2:$B$3001,$A181))</f>
        <v>0</v>
      </c>
      <c r="G181" s="21" t="n">
        <f aca="false">IF(OR($A181="",G$4=""),0,COUNTIFS(Formulas!$A$2:$A$3001,G$4,Formulas!$B$2:$B$3001,$A181))</f>
        <v>0</v>
      </c>
      <c r="H181" s="21" t="n">
        <f aca="false">IF(OR($A181="",H$4=""),0,COUNTIFS(Formulas!$A$2:$A$3001,H$4,Formulas!$B$2:$B$3001,$A181))</f>
        <v>0</v>
      </c>
      <c r="I181" s="21" t="n">
        <f aca="false">IF(OR($A181="",I$4=""),0,COUNTIFS(Formulas!$A$2:$A$3001,I$4,Formulas!$B$2:$B$3001,$A181))</f>
        <v>0</v>
      </c>
      <c r="J181" s="21" t="n">
        <f aca="false">IF(OR($A181="",J$4=""),0,COUNTIFS(Formulas!$A$2:$A$3001,J$4,Formulas!$B$2:$B$3001,$A181))</f>
        <v>0</v>
      </c>
      <c r="K181" s="21" t="n">
        <f aca="false">IF(OR($A181="",K$4=""),0,COUNTIFS(Formulas!$A$2:$A$3001,K$4,Formulas!$B$2:$B$3001,$A181))</f>
        <v>0</v>
      </c>
      <c r="L181" s="21" t="n">
        <f aca="false">IF(OR($A181="",L$4=""),0,COUNTIFS(Formulas!$A$2:$A$3001,L$4,Formulas!$B$2:$B$3001,$A181))</f>
        <v>0</v>
      </c>
      <c r="M181" s="21" t="n">
        <f aca="false">IF(OR($A181="",M$4=""),0,COUNTIFS(Formulas!$A$2:$A$3001,M$4,Formulas!$B$2:$B$3001,$A181))</f>
        <v>0</v>
      </c>
      <c r="N181" s="21" t="n">
        <f aca="false">IF(OR($A181="",N$4=""),0,COUNTIFS(Formulas!$A$2:$A$3001,N$4,Formulas!$B$2:$B$3001,$A181))</f>
        <v>0</v>
      </c>
      <c r="O181" s="21" t="n">
        <f aca="false">IF(OR($A181="",O$4=""),0,COUNTIFS(Formulas!$A$2:$A$3001,O$4,Formulas!$B$2:$B$3001,$A181))</f>
        <v>0</v>
      </c>
      <c r="P181" s="21" t="n">
        <f aca="false">IF(OR($A181="",P$4=""),0,COUNTIFS(Formulas!$A$2:$A$3001,P$4,Formulas!$B$2:$B$3001,$A181))</f>
        <v>0</v>
      </c>
      <c r="Q181" s="21" t="n">
        <f aca="false">IF(OR($A181="",Q$4=""),0,COUNTIFS(Formulas!$A$2:$A$3001,Q$4,Formulas!$B$2:$B$3001,$A181))</f>
        <v>0</v>
      </c>
      <c r="R181" s="21" t="n">
        <f aca="false">IF(OR($A181="",R$4=""),0,COUNTIFS(Formulas!$A$2:$A$3001,R$4,Formulas!$B$2:$B$3001,$A181))</f>
        <v>0</v>
      </c>
      <c r="S181" s="21" t="n">
        <f aca="false">IF(OR($A181="",S$4=""),0,COUNTIFS(Formulas!$A$2:$A$3001,S$4,Formulas!$B$2:$B$3001,$A181))</f>
        <v>0</v>
      </c>
      <c r="T181" s="21" t="n">
        <f aca="false">IF(OR($A181="",T$4=""),0,COUNTIFS(Formulas!$A$2:$A$3001,T$4,Formulas!$B$2:$B$3001,$A181))</f>
        <v>0</v>
      </c>
      <c r="U181" s="21" t="n">
        <f aca="false">IF(OR($A181="",U$4=""),0,COUNTIFS(Formulas!$A$2:$A$3001,U$4,Formulas!$B$2:$B$3001,$A181))</f>
        <v>0</v>
      </c>
      <c r="V181" s="21" t="n">
        <f aca="false">IF(OR($A181="",V$4=""),0,COUNTIFS(Formulas!$A$2:$A$3001,V$4,Formulas!$B$2:$B$3001,$A181))</f>
        <v>0</v>
      </c>
      <c r="W181" s="21" t="n">
        <f aca="false">IF(OR($A181="",W$4=""),0,COUNTIFS(Formulas!$A$2:$A$3001,W$4,Formulas!$B$2:$B$3001,$A181))</f>
        <v>0</v>
      </c>
      <c r="X181" s="21" t="n">
        <f aca="false">IF(OR($A181="",X$4=""),0,COUNTIFS(Formulas!$A$2:$A$3001,X$4,Formulas!$B$2:$B$3001,$A181))</f>
        <v>0</v>
      </c>
      <c r="Y181" s="21" t="n">
        <f aca="false">IF(OR($A181="",Y$4=""),0,COUNTIFS(Formulas!$A$2:$A$3001,Y$4,Formulas!$B$2:$B$3001,$A181))</f>
        <v>0</v>
      </c>
      <c r="Z181" s="21" t="n">
        <f aca="false">IF(OR($A181="",Z$4=""),0,COUNTIFS(Formulas!$A$2:$A$3001,Z$4,Formulas!$B$2:$B$3001,$A181))</f>
        <v>0</v>
      </c>
      <c r="AA181" s="21" t="n">
        <f aca="false">IF(OR($A181="",AA$4=""),0,COUNTIFS(Formulas!$A$2:$A$3001,AA$4,Formulas!$B$2:$B$3001,$A181))</f>
        <v>0</v>
      </c>
      <c r="AB181" s="21" t="n">
        <f aca="false">IF(OR($A181="",AB$4=""),0,COUNTIFS(Formulas!$A$2:$A$3001,AB$4,Formulas!$B$2:$B$3001,$A181))</f>
        <v>0</v>
      </c>
      <c r="AC181" s="21" t="n">
        <f aca="false">IF(OR($A181="",AC$4=""),0,COUNTIFS(Formulas!$A$2:$A$3001,AC$4,Formulas!$B$2:$B$3001,$A181))</f>
        <v>0</v>
      </c>
      <c r="AD181" s="21" t="n">
        <f aca="false">IF(OR($A181="",AD$4=""),0,COUNTIFS(Formulas!$A$2:$A$3001,AD$4,Formulas!$B$2:$B$3001,$A181))</f>
        <v>0</v>
      </c>
      <c r="AE181" s="21" t="n">
        <f aca="false">IF(OR($A181="",AE$4=""),0,COUNTIFS(Formulas!$A$2:$A$3001,AE$4,Formulas!$B$2:$B$3001,$A181))</f>
        <v>0</v>
      </c>
      <c r="AF181" s="21" t="n">
        <f aca="false">IF(OR($A181="",AF$4=""),0,COUNTIFS(Formulas!$A$2:$A$3001,AF$4,Formulas!$B$2:$B$3001,$A181))</f>
        <v>0</v>
      </c>
      <c r="AG181" s="21" t="n">
        <f aca="false">IF(OR($A181="",AG$4=""),0,COUNTIFS(Formulas!$A$2:$A$3001,AG$4,Formulas!$B$2:$B$3001,$A181))</f>
        <v>0</v>
      </c>
      <c r="AH181" s="21" t="n">
        <f aca="false">IF(OR($A181="",AH$4=""),0,COUNTIFS(Formulas!$A$2:$A$3001,AH$4,Formulas!$B$2:$B$3001,$A181))</f>
        <v>0</v>
      </c>
      <c r="AI181" s="21" t="n">
        <f aca="false">IF(OR($A181="",AI$4=""),0,COUNTIFS(Formulas!$A$2:$A$3001,AI$4,Formulas!$B$2:$B$3001,$A181))</f>
        <v>0</v>
      </c>
      <c r="AJ181" s="21" t="n">
        <f aca="false">IF(OR($A181="",AJ$4=""),0,COUNTIFS(Formulas!$A$2:$A$3001,AJ$4,Formulas!$B$2:$B$3001,$A181))</f>
        <v>0</v>
      </c>
      <c r="AK181" s="21" t="n">
        <f aca="false">IF(OR($A181="",AK$4=""),0,COUNTIFS(Formulas!$A$2:$A$3001,AK$4,Formulas!$B$2:$B$3001,$A181))</f>
        <v>0</v>
      </c>
      <c r="AL181" s="21" t="n">
        <f aca="false">IF(OR($A181="",AL$4=""),0,COUNTIFS(Formulas!$A$2:$A$3001,AL$4,Formulas!$B$2:$B$3001,$A181))</f>
        <v>0</v>
      </c>
      <c r="AM181" s="21" t="n">
        <f aca="false">IF(OR($A181="",AM$4=""),0,COUNTIFS(Formulas!$A$2:$A$3001,AM$4,Formulas!$B$2:$B$3001,$A181))</f>
        <v>0</v>
      </c>
      <c r="AN181" s="21" t="n">
        <f aca="false">IF(OR($A181="",AN$4=""),0,COUNTIFS(Formulas!$A$2:$A$3001,AN$4,Formulas!$B$2:$B$3001,$A181))</f>
        <v>0</v>
      </c>
      <c r="AO181" s="21" t="n">
        <f aca="false">IF(OR($A181="",AO$4=""),0,COUNTIFS(Formulas!$A$2:$A$3001,AO$4,Formulas!$B$2:$B$3001,$A181))</f>
        <v>0</v>
      </c>
      <c r="AP181" s="21" t="n">
        <f aca="false">IF(OR($A181="",AP$4=""),0,COUNTIFS(Formulas!$A$2:$A$3001,AP$4,Formulas!$B$2:$B$3001,$A181))</f>
        <v>0</v>
      </c>
      <c r="AQ181" s="21" t="n">
        <f aca="false">IF(OR($A181="",AQ$4=""),0,COUNTIFS(Formulas!$A$2:$A$3001,AQ$4,Formulas!$B$2:$B$3001,$A181))</f>
        <v>0</v>
      </c>
      <c r="AR181" s="21" t="n">
        <f aca="false">IF(OR($A181="",AR$4=""),0,COUNTIFS(Formulas!$A$2:$A$3001,AR$4,Formulas!$B$2:$B$3001,$A181))</f>
        <v>0</v>
      </c>
      <c r="AS181" s="21" t="n">
        <f aca="false">IF(OR($A181="",AS$4=""),0,COUNTIFS(Formulas!$A$2:$A$3001,AS$4,Formulas!$B$2:$B$3001,$A181))</f>
        <v>0</v>
      </c>
      <c r="AT181" s="21" t="n">
        <f aca="false">IF(OR($A181="",AT$4=""),0,COUNTIFS(Formulas!$A$2:$A$3001,AT$4,Formulas!$B$2:$B$3001,$A181))</f>
        <v>0</v>
      </c>
      <c r="AU181" s="21" t="n">
        <f aca="false">IF(OR($A181="",AU$4=""),0,COUNTIFS(Formulas!$A$2:$A$3001,AU$4,Formulas!$B$2:$B$3001,$A181))</f>
        <v>0</v>
      </c>
      <c r="AV181" s="21" t="n">
        <f aca="false">IF(OR($A181="",AV$4=""),0,COUNTIFS(Formulas!$A$2:$A$3001,AV$4,Formulas!$B$2:$B$3001,$A181))</f>
        <v>0</v>
      </c>
      <c r="AW181" s="21" t="n">
        <f aca="false">IF(OR($A181="",AW$4=""),0,COUNTIFS(Formulas!$A$2:$A$3001,AW$4,Formulas!$B$2:$B$3001,$A181))</f>
        <v>0</v>
      </c>
      <c r="AX181" s="21" t="n">
        <f aca="false">IF(OR($A181="",AX$4=""),0,COUNTIFS(Formulas!$A$2:$A$3001,AX$4,Formulas!$B$2:$B$3001,$A181))</f>
        <v>0</v>
      </c>
      <c r="AY181" s="21" t="n">
        <f aca="false">IF(OR($A181="",AY$4=""),0,COUNTIFS(Formulas!$A$2:$A$3001,AY$4,Formulas!$B$2:$B$3001,$A181))</f>
        <v>0</v>
      </c>
      <c r="AZ181" s="21" t="n">
        <f aca="false">IF(OR($A181="",AZ$4=""),0,COUNTIFS(Formulas!$A$2:$A$3001,AZ$4,Formulas!$B$2:$B$3001,$A181))</f>
        <v>0</v>
      </c>
      <c r="BA181" s="21" t="n">
        <f aca="false">IF(OR($A181="",BA$4=""),0,COUNTIFS(Formulas!$A$2:$A$3001,BA$4,Formulas!$B$2:$B$3001,$A181))</f>
        <v>0</v>
      </c>
      <c r="BB181" s="21" t="n">
        <f aca="false">IF(OR($A181="",BB$4=""),0,COUNTIFS(Formulas!$A$2:$A$3001,BB$4,Formulas!$B$2:$B$3001,$A181))</f>
        <v>0</v>
      </c>
      <c r="BC181" s="21" t="n">
        <f aca="false">IF(OR($A181="",BC$4=""),0,COUNTIFS(Formulas!$A$2:$A$3001,BC$4,Formulas!$B$2:$B$3001,$A181))</f>
        <v>0</v>
      </c>
      <c r="BD181" s="21" t="n">
        <f aca="false">IF(OR($A181="",BD$4=""),0,COUNTIFS(Formulas!$A$2:$A$3001,BD$4,Formulas!$B$2:$B$3001,$A181))</f>
        <v>0</v>
      </c>
      <c r="BE181" s="21" t="n">
        <f aca="false">IF(OR($A181="",BE$4=""),0,COUNTIFS(Formulas!$A$2:$A$3001,BE$4,Formulas!$B$2:$B$3001,$A181))</f>
        <v>0</v>
      </c>
      <c r="BF181" s="21" t="n">
        <f aca="false">IF(OR($A181="",BF$4=""),0,COUNTIFS(Formulas!$A$2:$A$3001,BF$4,Formulas!$B$2:$B$3001,$A181))</f>
        <v>0</v>
      </c>
      <c r="BG181" s="21" t="n">
        <f aca="false">IF(OR($A181="",BG$4=""),0,COUNTIFS(Formulas!$A$2:$A$3001,BG$4,Formulas!$B$2:$B$3001,$A181))</f>
        <v>0</v>
      </c>
      <c r="BH181" s="21" t="n">
        <f aca="false">IF(OR($A181="",BH$4=""),0,COUNTIFS(Formulas!$A$2:$A$3001,BH$4,Formulas!$B$2:$B$3001,$A181))</f>
        <v>0</v>
      </c>
      <c r="BI181" s="21" t="n">
        <f aca="false">IF(OR($A181="",BI$4=""),0,COUNTIFS(Formulas!$A$2:$A$3001,BI$4,Formulas!$B$2:$B$3001,$A181))</f>
        <v>0</v>
      </c>
      <c r="BJ181" s="21" t="n">
        <f aca="false">IF(OR($A181="",BJ$4=""),0,COUNTIFS(Formulas!$A$2:$A$3001,BJ$4,Formulas!$B$2:$B$3001,$A181))</f>
        <v>0</v>
      </c>
      <c r="BK181" s="21" t="n">
        <f aca="false">IF(OR($A181="",BK$4=""),0,COUNTIFS(Formulas!$A$2:$A$3001,BK$4,Formulas!$B$2:$B$3001,$A181))</f>
        <v>0</v>
      </c>
      <c r="BL181" s="21" t="n">
        <f aca="false">IF(OR($A181="",BL$4=""),0,COUNTIFS(Formulas!$A$2:$A$3001,BL$4,Formulas!$B$2:$B$3001,$A181))</f>
        <v>0</v>
      </c>
      <c r="BM181" s="21" t="n">
        <f aca="false">IF(OR($A181="",BM$4=""),0,COUNTIFS(Formulas!$A$2:$A$3001,BM$4,Formulas!$B$2:$B$3001,$A181))</f>
        <v>0</v>
      </c>
      <c r="BN181" s="21" t="n">
        <f aca="false">IF(OR($A181="",BN$4=""),0,COUNTIFS(Formulas!$A$2:$A$3001,BN$4,Formulas!$B$2:$B$3001,$A181))</f>
        <v>0</v>
      </c>
      <c r="BO181" s="21" t="n">
        <f aca="false">IF(OR($A181="",BO$4=""),0,COUNTIFS(Formulas!$A$2:$A$3001,BO$4,Formulas!$B$2:$B$3001,$A181))</f>
        <v>0</v>
      </c>
      <c r="BP181" s="21" t="n">
        <f aca="false">IF(OR($A181="",BP$4=""),0,COUNTIFS(Formulas!$A$2:$A$3001,BP$4,Formulas!$B$2:$B$3001,$A181))</f>
        <v>0</v>
      </c>
      <c r="BQ181" s="21" t="n">
        <f aca="false">IF(OR($A181="",BQ$4=""),0,COUNTIFS(Formulas!$A$2:$A$3001,BQ$4,Formulas!$B$2:$B$3001,$A181))</f>
        <v>0</v>
      </c>
      <c r="BR181" s="21" t="n">
        <f aca="false">IF(OR($A181="",BR$4=""),0,COUNTIFS(Formulas!$A$2:$A$3001,BR$4,Formulas!$B$2:$B$3001,$A181))</f>
        <v>1</v>
      </c>
      <c r="BS181" s="21" t="n">
        <f aca="false">IF(OR($A181="",BS$4=""),0,COUNTIFS(Formulas!$A$2:$A$3001,BS$4,Formulas!$B$2:$B$3001,$A181))</f>
        <v>1</v>
      </c>
      <c r="BT181" s="21" t="n">
        <f aca="false">IF(OR($A181="",BT$4=""),0,COUNTIFS(Formulas!$A$2:$A$3001,BT$4,Formulas!$B$2:$B$3001,$A181))</f>
        <v>1</v>
      </c>
      <c r="BU181" s="21" t="n">
        <f aca="false">IF(OR($A181="",BU$4=""),0,COUNTIFS(Formulas!$A$2:$A$3001,BU$4,Formulas!$B$2:$B$3001,$A181))</f>
        <v>0</v>
      </c>
      <c r="BV181" s="21" t="n">
        <f aca="false">IF(OR($A181="",BV$4=""),0,COUNTIFS(Formulas!$A$2:$A$3001,BV$4,Formulas!$B$2:$B$3001,$A181))</f>
        <v>0</v>
      </c>
      <c r="BW181" s="21" t="n">
        <f aca="false">IF(OR($A181="",BW$4=""),0,COUNTIFS(Formulas!$A$2:$A$3001,BW$4,Formulas!$B$2:$B$3001,$A181))</f>
        <v>0</v>
      </c>
      <c r="BX181" s="21" t="n">
        <f aca="false">IF(OR($A181="",BX$4=""),0,COUNTIFS(Formulas!$A$2:$A$3001,BX$4,Formulas!$B$2:$B$3001,$A181))</f>
        <v>0</v>
      </c>
      <c r="BY181" s="21" t="n">
        <f aca="false">IF(OR($A181="",BY$4=""),0,COUNTIFS(Formulas!$A$2:$A$3001,BY$4,Formulas!$B$2:$B$3001,$A181))</f>
        <v>0</v>
      </c>
      <c r="BZ181" s="21" t="n">
        <f aca="false">IF(OR($A181="",BZ$4=""),0,COUNTIFS(Formulas!$A$2:$A$3001,BZ$4,Formulas!$B$2:$B$3001,$A181))</f>
        <v>0</v>
      </c>
      <c r="CA181" s="21" t="n">
        <f aca="false">IF(OR($A181="",CA$4=""),0,COUNTIFS(Formulas!$A$2:$A$3001,CA$4,Formulas!$B$2:$B$3001,$A181))</f>
        <v>0</v>
      </c>
      <c r="CB181" s="21" t="n">
        <f aca="false">IF(OR($A181="",CB$4=""),0,COUNTIFS(Formulas!$A$2:$A$3001,CB$4,Formulas!$B$2:$B$3001,$A181))</f>
        <v>0</v>
      </c>
      <c r="CC181" s="21" t="n">
        <f aca="false">IF(OR($A181="",CC$4=""),0,COUNTIFS(Formulas!$A$2:$A$3001,CC$4,Formulas!$B$2:$B$3001,$A181))</f>
        <v>0</v>
      </c>
      <c r="CD181" s="21" t="n">
        <f aca="false">IF(OR($A181="",CD$4=""),0,COUNTIFS(Formulas!$A$2:$A$3001,CD$4,Formulas!$B$2:$B$3001,$A181))</f>
        <v>0</v>
      </c>
      <c r="CE181" s="21" t="n">
        <f aca="false">IF(OR($A181="",CE$4=""),0,COUNTIFS(Formulas!$A$2:$A$3001,CE$4,Formulas!$B$2:$B$3001,$A181))</f>
        <v>0</v>
      </c>
      <c r="CF181" s="21" t="n">
        <f aca="false">IF(OR($A181="",CF$4=""),0,COUNTIFS(Formulas!$A$2:$A$3001,CF$4,Formulas!$B$2:$B$3001,$A181))</f>
        <v>0</v>
      </c>
      <c r="CG181" s="21" t="n">
        <f aca="false">IF(OR($A181="",CG$4=""),0,COUNTIFS(Formulas!$A$2:$A$3001,CG$4,Formulas!$B$2:$B$3001,$A181))</f>
        <v>0</v>
      </c>
      <c r="CH181" s="21" t="n">
        <f aca="false">IF(OR($A181="",CH$4=""),0,COUNTIFS(Formulas!$A$2:$A$3001,CH$4,Formulas!$B$2:$B$3001,$A181))</f>
        <v>0</v>
      </c>
      <c r="CI181" s="21" t="n">
        <f aca="false">IF(OR($A181="",CI$4=""),0,COUNTIFS(Formulas!$A$2:$A$3001,CI$4,Formulas!$B$2:$B$3001,$A181))</f>
        <v>0</v>
      </c>
      <c r="CJ181" s="21" t="n">
        <f aca="false">IF(OR($A181="",CJ$4=""),0,COUNTIFS(Formulas!$A$2:$A$3001,CJ$4,Formulas!$B$2:$B$3001,$A181))</f>
        <v>0</v>
      </c>
      <c r="CK181" s="21" t="n">
        <f aca="false">IF(OR($A181="",CK$4=""),0,COUNTIFS(Formulas!$A$2:$A$3001,CK$4,Formulas!$B$2:$B$3001,$A181))</f>
        <v>0</v>
      </c>
      <c r="CL181" s="21" t="n">
        <f aca="false">IF(OR($A181="",CL$4=""),0,COUNTIFS(Formulas!$A$2:$A$3001,CL$4,Formulas!$B$2:$B$3001,$A181))</f>
        <v>0</v>
      </c>
      <c r="CM181" s="21" t="n">
        <f aca="false">IF(OR($A181="",CM$4=""),0,COUNTIFS(Formulas!$A$2:$A$3001,CM$4,Formulas!$B$2:$B$3001,$A181))</f>
        <v>0</v>
      </c>
      <c r="CN181" s="21" t="n">
        <f aca="false">IF(OR($A181="",CN$4=""),0,COUNTIFS(Formulas!$A$2:$A$3001,CN$4,Formulas!$B$2:$B$3001,$A181))</f>
        <v>0</v>
      </c>
      <c r="CO181" s="21" t="n">
        <f aca="false">IF(OR($A181="",CO$4=""),0,COUNTIFS(Formulas!$A$2:$A$3001,CO$4,Formulas!$B$2:$B$3001,$A181))</f>
        <v>0</v>
      </c>
      <c r="CP181" s="21" t="n">
        <f aca="false">IF(OR($A181="",CP$4=""),0,COUNTIFS(Formulas!$A$2:$A$3001,CP$4,Formulas!$B$2:$B$3001,$A181))</f>
        <v>0</v>
      </c>
      <c r="CQ181" s="21" t="n">
        <f aca="false">IF(OR($A181="",CQ$4=""),0,COUNTIFS(Formulas!$A$2:$A$3001,CQ$4,Formulas!$B$2:$B$3001,$A181))</f>
        <v>0</v>
      </c>
      <c r="CR181" s="21" t="n">
        <f aca="false">IF(OR($A181="",CR$4=""),0,COUNTIFS(Formulas!$A$2:$A$3001,CR$4,Formulas!$B$2:$B$3001,$A181))</f>
        <v>0</v>
      </c>
      <c r="CS181" s="21" t="n">
        <f aca="false">IF(OR($A181="",CS$4=""),0,COUNTIFS(Formulas!$A$2:$A$3001,CS$4,Formulas!$B$2:$B$3001,$A181))</f>
        <v>0</v>
      </c>
      <c r="CT181" s="21" t="n">
        <f aca="false">IF(OR($A181="",CT$4=""),0,COUNTIFS(Formulas!$A$2:$A$3001,CT$4,Formulas!$B$2:$B$3001,$A181))</f>
        <v>0</v>
      </c>
      <c r="CU181" s="21" t="n">
        <f aca="false">IF(OR($A181="",CU$4=""),0,COUNTIFS(Formulas!$A$2:$A$3001,CU$4,Formulas!$B$2:$B$3001,$A181))</f>
        <v>0</v>
      </c>
      <c r="CV181" s="21" t="n">
        <f aca="false">IF(OR($A181="",CV$4=""),0,COUNTIFS(Formulas!$A$2:$A$3001,CV$4,Formulas!$B$2:$B$3001,$A181))</f>
        <v>0</v>
      </c>
      <c r="CW181" s="21" t="n">
        <f aca="false">IF(OR($A181="",CW$4=""),0,COUNTIFS(Formulas!$A$2:$A$3001,CW$4,Formulas!$B$2:$B$3001,$A181))</f>
        <v>0</v>
      </c>
      <c r="CX181" s="21" t="n">
        <f aca="false">IF(OR($A181="",CX$4=""),0,COUNTIFS(Formulas!$A$2:$A$3001,CX$4,Formulas!$B$2:$B$3001,$A181))</f>
        <v>0</v>
      </c>
      <c r="CY181" s="21" t="n">
        <f aca="false">IF(OR($A181="",CY$4=""),0,COUNTIFS(Formulas!$A$2:$A$3001,CY$4,Formulas!$B$2:$B$3001,$A181))</f>
        <v>0</v>
      </c>
      <c r="CZ181" s="21" t="n">
        <f aca="false">IF(OR($A181="",CZ$4=""),0,COUNTIFS(Formulas!$A$2:$A$3001,CZ$4,Formulas!$B$2:$B$3001,$A181))</f>
        <v>0</v>
      </c>
      <c r="DA181" s="21" t="n">
        <f aca="false">IF(OR($A181="",DA$4=""),0,COUNTIFS(Formulas!$A$2:$A$3001,DA$4,Formulas!$B$2:$B$3001,$A181))</f>
        <v>0</v>
      </c>
      <c r="DB181" s="21" t="n">
        <f aca="false">IF(OR($A181="",DB$4=""),0,COUNTIFS(Formulas!$A$2:$A$3001,DB$4,Formulas!$B$2:$B$3001,$A181))</f>
        <v>0</v>
      </c>
      <c r="DC181" s="21" t="n">
        <f aca="false">IF(OR($A181="",DC$4=""),0,COUNTIFS(Formulas!$A$2:$A$3001,DC$4,Formulas!$B$2:$B$3001,$A181))</f>
        <v>0</v>
      </c>
      <c r="DD181" s="21" t="n">
        <f aca="false">IF(OR($A181="",DD$4=""),0,COUNTIFS(Formulas!$A$2:$A$3001,DD$4,Formulas!$B$2:$B$3001,$A181))</f>
        <v>0</v>
      </c>
      <c r="DE181" s="21" t="n">
        <f aca="false">IF(OR($A181="",DE$4=""),0,COUNTIFS(Formulas!$A$2:$A$3001,DE$4,Formulas!$B$2:$B$3001,$A181))</f>
        <v>0</v>
      </c>
      <c r="DF181" s="21" t="n">
        <f aca="false">IF(OR($A181="",DF$4=""),0,COUNTIFS(Formulas!$A$2:$A$3001,DF$4,Formulas!$B$2:$B$3001,$A181))</f>
        <v>0</v>
      </c>
      <c r="DG181" s="21" t="n">
        <f aca="false">IF(OR($A181="",DG$4=""),0,COUNTIFS(Formulas!$A$2:$A$3001,DG$4,Formulas!$B$2:$B$3001,$A181))</f>
        <v>0</v>
      </c>
      <c r="DH181" s="21" t="n">
        <f aca="false">IF(OR($A181="",DH$4=""),0,COUNTIFS(Formulas!$A$2:$A$3001,DH$4,Formulas!$B$2:$B$3001,$A181))</f>
        <v>0</v>
      </c>
      <c r="DI181" s="21" t="n">
        <f aca="false">IF(OR($A181="",DI$4=""),0,COUNTIFS(Formulas!$A$2:$A$3001,DI$4,Formulas!$B$2:$B$3001,$A181))</f>
        <v>0</v>
      </c>
      <c r="DJ181" s="21" t="n">
        <f aca="false">IF(OR($A181="",DJ$4=""),0,COUNTIFS(Formulas!$A$2:$A$3001,DJ$4,Formulas!$B$2:$B$3001,$A181))</f>
        <v>0</v>
      </c>
      <c r="DK181" s="21" t="n">
        <f aca="false">IF(OR($A181="",DK$4=""),0,COUNTIFS(Formulas!$A$2:$A$3001,DK$4,Formulas!$B$2:$B$3001,$A181))</f>
        <v>0</v>
      </c>
      <c r="DL181" s="21" t="n">
        <f aca="false">IF(OR($A181="",DL$4=""),0,COUNTIFS(Formulas!$A$2:$A$3001,DL$4,Formulas!$B$2:$B$3001,$A181))</f>
        <v>0</v>
      </c>
      <c r="DM181" s="21" t="n">
        <f aca="false">IF(OR($A181="",DM$4=""),0,COUNTIFS(Formulas!$A$2:$A$3001,DM$4,Formulas!$B$2:$B$3001,$A181))</f>
        <v>0</v>
      </c>
      <c r="DN181" s="21" t="n">
        <f aca="false">IF(OR($A181="",DN$4=""),0,COUNTIFS(Formulas!$A$2:$A$3001,DN$4,Formulas!$B$2:$B$3001,$A181))</f>
        <v>0</v>
      </c>
      <c r="DO181" s="21" t="n">
        <f aca="false">IF(OR($A181="",DO$4=""),0,COUNTIFS(Formulas!$A$2:$A$3001,DO$4,Formulas!$B$2:$B$3001,$A181))</f>
        <v>0</v>
      </c>
      <c r="DP181" s="21" t="n">
        <f aca="false">IF(OR($A181="",DP$4=""),0,COUNTIFS(Formulas!$A$2:$A$3001,DP$4,Formulas!$B$2:$B$3001,$A181))</f>
        <v>0</v>
      </c>
      <c r="DQ181" s="21" t="n">
        <f aca="false">IF(OR($A181="",DQ$4=""),0,COUNTIFS(Formulas!$A$2:$A$3001,DQ$4,Formulas!$B$2:$B$3001,$A181))</f>
        <v>0</v>
      </c>
      <c r="DR181" s="21" t="n">
        <f aca="false">IF(OR($A181="",DR$4=""),0,COUNTIFS(Formulas!$A$2:$A$3001,DR$4,Formulas!$B$2:$B$3001,$A181))</f>
        <v>0</v>
      </c>
      <c r="DS181" s="21" t="n">
        <f aca="false">IF(OR($A181="",DS$4=""),0,COUNTIFS(Formulas!$A$2:$A$3001,DS$4,Formulas!$B$2:$B$3001,$A181))</f>
        <v>0</v>
      </c>
      <c r="DT181" s="21" t="n">
        <f aca="false">IF(OR($A181="",DT$4=""),0,COUNTIFS(Formulas!$A$2:$A$3001,DT$4,Formulas!$B$2:$B$3001,$A181))</f>
        <v>0</v>
      </c>
      <c r="DU181" s="21" t="n">
        <f aca="false">IF(OR($A181="",DU$4=""),0,COUNTIFS(Formulas!$A$2:$A$3001,DU$4,Formulas!$B$2:$B$3001,$A181))</f>
        <v>0</v>
      </c>
      <c r="DV181" s="21" t="n">
        <f aca="false">IF(OR($A181="",DV$4=""),0,COUNTIFS(Formulas!$A$2:$A$3001,DV$4,Formulas!$B$2:$B$3001,$A181))</f>
        <v>0</v>
      </c>
      <c r="DW181" s="21" t="n">
        <f aca="false">IF(OR($A181="",DW$4=""),0,COUNTIFS(Formulas!$A$2:$A$3001,DW$4,Formulas!$B$2:$B$3001,$A181))</f>
        <v>0</v>
      </c>
      <c r="DX181" s="21" t="n">
        <f aca="false">IF(OR($A181="",DX$4=""),0,COUNTIFS(Formulas!$A$2:$A$3001,DX$4,Formulas!$B$2:$B$3001,$A181))</f>
        <v>0</v>
      </c>
      <c r="DY181" s="21" t="n">
        <f aca="false">IF(OR($A181="",DY$4=""),0,COUNTIFS(Formulas!$A$2:$A$3001,DY$4,Formulas!$B$2:$B$3001,$A181))</f>
        <v>0</v>
      </c>
      <c r="DZ181" s="21" t="n">
        <f aca="false">IF(OR($A181="",DZ$4=""),0,COUNTIFS(Formulas!$A$2:$A$3001,DZ$4,Formulas!$B$2:$B$3001,$A181))</f>
        <v>0</v>
      </c>
      <c r="EA181" s="21" t="n">
        <f aca="false">IF(OR($A181="",EA$4=""),0,COUNTIFS(Formulas!$A$2:$A$3001,EA$4,Formulas!$B$2:$B$3001,$A181))</f>
        <v>0</v>
      </c>
      <c r="EB181" s="21" t="n">
        <f aca="false">IF(OR($A181="",EB$4=""),0,COUNTIFS(Formulas!$A$2:$A$3001,EB$4,Formulas!$B$2:$B$3001,$A181))</f>
        <v>0</v>
      </c>
      <c r="EC181" s="21" t="n">
        <f aca="false">IF(OR($A181="",EC$4=""),0,COUNTIFS(Formulas!$A$2:$A$3001,EC$4,Formulas!$B$2:$B$3001,$A181))</f>
        <v>0</v>
      </c>
      <c r="ED181" s="21" t="n">
        <f aca="false">IF(OR($A181="",ED$4=""),0,COUNTIFS(Formulas!$A$2:$A$3001,ED$4,Formulas!$B$2:$B$3001,$A181))</f>
        <v>0</v>
      </c>
      <c r="EE181" s="21" t="n">
        <f aca="false">IF(OR($A181="",EE$4=""),0,COUNTIFS(Formulas!$A$2:$A$3001,EE$4,Formulas!$B$2:$B$3001,$A181))</f>
        <v>0</v>
      </c>
      <c r="EF181" s="21" t="n">
        <f aca="false">IF(OR($A181="",EF$4=""),0,COUNTIFS(Formulas!$A$2:$A$3001,EF$4,Formulas!$B$2:$B$3001,$A181))</f>
        <v>0</v>
      </c>
      <c r="EG181" s="21" t="n">
        <f aca="false">IF(OR($A181="",EG$4=""),0,COUNTIFS(Formulas!$A$2:$A$3001,EG$4,Formulas!$B$2:$B$3001,$A181))</f>
        <v>0</v>
      </c>
      <c r="EH181" s="21" t="n">
        <f aca="false">IF(OR($A181="",EH$4=""),0,COUNTIFS(Formulas!$A$2:$A$3001,EH$4,Formulas!$B$2:$B$3001,$A181))</f>
        <v>0</v>
      </c>
      <c r="EI181" s="21" t="n">
        <f aca="false">IF(OR($A181="",EI$4=""),0,COUNTIFS(Formulas!$A$2:$A$3001,EI$4,Formulas!$B$2:$B$3001,$A181))</f>
        <v>0</v>
      </c>
      <c r="EJ181" s="21" t="n">
        <f aca="false">IF(OR($A181="",EJ$4=""),0,COUNTIFS(Formulas!$A$2:$A$3001,EJ$4,Formulas!$B$2:$B$3001,$A181))</f>
        <v>0</v>
      </c>
      <c r="EK181" s="21" t="n">
        <f aca="false">IF(OR($A181="",EK$4=""),0,COUNTIFS(Formulas!$A$2:$A$3001,EK$4,Formulas!$B$2:$B$3001,$A181))</f>
        <v>0</v>
      </c>
      <c r="EL181" s="21" t="n">
        <f aca="false">IF(OR($A181="",EL$4=""),0,COUNTIFS(Formulas!$A$2:$A$3001,EL$4,Formulas!$B$2:$B$3001,$A181))</f>
        <v>0</v>
      </c>
      <c r="EM181" s="21" t="n">
        <f aca="false">IF(OR($A181="",EM$4=""),0,COUNTIFS(Formulas!$A$2:$A$3001,EM$4,Formulas!$B$2:$B$3001,$A181))</f>
        <v>0</v>
      </c>
      <c r="EN181" s="21" t="n">
        <f aca="false">IF(OR($A181="",EN$4=""),0,COUNTIFS(Formulas!$A$2:$A$3001,EN$4,Formulas!$B$2:$B$3001,$A181))</f>
        <v>0</v>
      </c>
      <c r="EO181" s="21" t="n">
        <f aca="false">IF(OR($A181="",EO$4=""),0,COUNTIFS(Formulas!$A$2:$A$3001,EO$4,Formulas!$B$2:$B$3001,$A181))</f>
        <v>0</v>
      </c>
      <c r="EP181" s="21" t="n">
        <f aca="false">IF(OR($A181="",EP$4=""),0,COUNTIFS(Formulas!$A$2:$A$3001,EP$4,Formulas!$B$2:$B$3001,$A181))</f>
        <v>0</v>
      </c>
      <c r="EQ181" s="21" t="n">
        <f aca="false">IF(OR($A181="",EQ$4=""),0,COUNTIFS(Formulas!$A$2:$A$3001,EQ$4,Formulas!$B$2:$B$3001,$A181))</f>
        <v>0</v>
      </c>
      <c r="ER181" s="21" t="n">
        <f aca="false">IF(OR($A181="",ER$4=""),0,COUNTIFS(Formulas!$A$2:$A$3001,ER$4,Formulas!$B$2:$B$3001,$A181))</f>
        <v>0</v>
      </c>
      <c r="ES181" s="21" t="n">
        <f aca="false">IF(OR($A181="",ES$4=""),0,COUNTIFS(Formulas!$A$2:$A$3001,ES$4,Formulas!$B$2:$B$3001,$A181))</f>
        <v>0</v>
      </c>
      <c r="ET181" s="21" t="n">
        <f aca="false">IF(OR($A181="",ET$4=""),0,COUNTIFS(Formulas!$A$2:$A$3001,ET$4,Formulas!$B$2:$B$3001,$A181))</f>
        <v>0</v>
      </c>
      <c r="EU181" s="21" t="n">
        <f aca="false">IF(OR($A181="",EU$4=""),0,COUNTIFS(Formulas!$A$2:$A$3001,EU$4,Formulas!$B$2:$B$3001,$A181))</f>
        <v>0</v>
      </c>
      <c r="EV181" s="21" t="n">
        <f aca="false">IF(OR($A181="",EV$4=""),0,COUNTIFS(Formulas!$A$2:$A$3001,EV$4,Formulas!$B$2:$B$3001,$A181))</f>
        <v>0</v>
      </c>
    </row>
    <row r="182" customFormat="false" ht="15" hidden="false" customHeight="false" outlineLevel="0" collapsed="false">
      <c r="A182" s="13" t="str">
        <f aca="false">IF(INDEX(Materials!$A$2:$A$301,178)="","",INDEX(Materials!$A$2:$A$301,178))</f>
        <v>Sodium Bicarbonate</v>
      </c>
      <c r="B182" s="19" t="n">
        <f aca="false">IF(A182="","",COUNTIF(C182:EV182,"&gt;0"))</f>
        <v>1</v>
      </c>
      <c r="C182" s="21" t="n">
        <f aca="false">IF(OR($A182="",C$4=""),0,COUNTIFS(Formulas!$A$2:$A$3001,C$4,Formulas!$B$2:$B$3001,$A182))</f>
        <v>0</v>
      </c>
      <c r="D182" s="21" t="n">
        <f aca="false">IF(OR($A182="",D$4=""),0,COUNTIFS(Formulas!$A$2:$A$3001,D$4,Formulas!$B$2:$B$3001,$A182))</f>
        <v>0</v>
      </c>
      <c r="E182" s="21" t="n">
        <f aca="false">IF(OR($A182="",E$4=""),0,COUNTIFS(Formulas!$A$2:$A$3001,E$4,Formulas!$B$2:$B$3001,$A182))</f>
        <v>0</v>
      </c>
      <c r="F182" s="21" t="n">
        <f aca="false">IF(OR($A182="",F$4=""),0,COUNTIFS(Formulas!$A$2:$A$3001,F$4,Formulas!$B$2:$B$3001,$A182))</f>
        <v>0</v>
      </c>
      <c r="G182" s="21" t="n">
        <f aca="false">IF(OR($A182="",G$4=""),0,COUNTIFS(Formulas!$A$2:$A$3001,G$4,Formulas!$B$2:$B$3001,$A182))</f>
        <v>0</v>
      </c>
      <c r="H182" s="21" t="n">
        <f aca="false">IF(OR($A182="",H$4=""),0,COUNTIFS(Formulas!$A$2:$A$3001,H$4,Formulas!$B$2:$B$3001,$A182))</f>
        <v>0</v>
      </c>
      <c r="I182" s="21" t="n">
        <f aca="false">IF(OR($A182="",I$4=""),0,COUNTIFS(Formulas!$A$2:$A$3001,I$4,Formulas!$B$2:$B$3001,$A182))</f>
        <v>0</v>
      </c>
      <c r="J182" s="21" t="n">
        <f aca="false">IF(OR($A182="",J$4=""),0,COUNTIFS(Formulas!$A$2:$A$3001,J$4,Formulas!$B$2:$B$3001,$A182))</f>
        <v>0</v>
      </c>
      <c r="K182" s="21" t="n">
        <f aca="false">IF(OR($A182="",K$4=""),0,COUNTIFS(Formulas!$A$2:$A$3001,K$4,Formulas!$B$2:$B$3001,$A182))</f>
        <v>0</v>
      </c>
      <c r="L182" s="21" t="n">
        <f aca="false">IF(OR($A182="",L$4=""),0,COUNTIFS(Formulas!$A$2:$A$3001,L$4,Formulas!$B$2:$B$3001,$A182))</f>
        <v>0</v>
      </c>
      <c r="M182" s="21" t="n">
        <f aca="false">IF(OR($A182="",M$4=""),0,COUNTIFS(Formulas!$A$2:$A$3001,M$4,Formulas!$B$2:$B$3001,$A182))</f>
        <v>0</v>
      </c>
      <c r="N182" s="21" t="n">
        <f aca="false">IF(OR($A182="",N$4=""),0,COUNTIFS(Formulas!$A$2:$A$3001,N$4,Formulas!$B$2:$B$3001,$A182))</f>
        <v>0</v>
      </c>
      <c r="O182" s="21" t="n">
        <f aca="false">IF(OR($A182="",O$4=""),0,COUNTIFS(Formulas!$A$2:$A$3001,O$4,Formulas!$B$2:$B$3001,$A182))</f>
        <v>0</v>
      </c>
      <c r="P182" s="21" t="n">
        <f aca="false">IF(OR($A182="",P$4=""),0,COUNTIFS(Formulas!$A$2:$A$3001,P$4,Formulas!$B$2:$B$3001,$A182))</f>
        <v>0</v>
      </c>
      <c r="Q182" s="21" t="n">
        <f aca="false">IF(OR($A182="",Q$4=""),0,COUNTIFS(Formulas!$A$2:$A$3001,Q$4,Formulas!$B$2:$B$3001,$A182))</f>
        <v>0</v>
      </c>
      <c r="R182" s="21" t="n">
        <f aca="false">IF(OR($A182="",R$4=""),0,COUNTIFS(Formulas!$A$2:$A$3001,R$4,Formulas!$B$2:$B$3001,$A182))</f>
        <v>0</v>
      </c>
      <c r="S182" s="21" t="n">
        <f aca="false">IF(OR($A182="",S$4=""),0,COUNTIFS(Formulas!$A$2:$A$3001,S$4,Formulas!$B$2:$B$3001,$A182))</f>
        <v>0</v>
      </c>
      <c r="T182" s="21" t="n">
        <f aca="false">IF(OR($A182="",T$4=""),0,COUNTIFS(Formulas!$A$2:$A$3001,T$4,Formulas!$B$2:$B$3001,$A182))</f>
        <v>0</v>
      </c>
      <c r="U182" s="21" t="n">
        <f aca="false">IF(OR($A182="",U$4=""),0,COUNTIFS(Formulas!$A$2:$A$3001,U$4,Formulas!$B$2:$B$3001,$A182))</f>
        <v>0</v>
      </c>
      <c r="V182" s="21" t="n">
        <f aca="false">IF(OR($A182="",V$4=""),0,COUNTIFS(Formulas!$A$2:$A$3001,V$4,Formulas!$B$2:$B$3001,$A182))</f>
        <v>0</v>
      </c>
      <c r="W182" s="21" t="n">
        <f aca="false">IF(OR($A182="",W$4=""),0,COUNTIFS(Formulas!$A$2:$A$3001,W$4,Formulas!$B$2:$B$3001,$A182))</f>
        <v>0</v>
      </c>
      <c r="X182" s="21" t="n">
        <f aca="false">IF(OR($A182="",X$4=""),0,COUNTIFS(Formulas!$A$2:$A$3001,X$4,Formulas!$B$2:$B$3001,$A182))</f>
        <v>0</v>
      </c>
      <c r="Y182" s="21" t="n">
        <f aca="false">IF(OR($A182="",Y$4=""),0,COUNTIFS(Formulas!$A$2:$A$3001,Y$4,Formulas!$B$2:$B$3001,$A182))</f>
        <v>0</v>
      </c>
      <c r="Z182" s="21" t="n">
        <f aca="false">IF(OR($A182="",Z$4=""),0,COUNTIFS(Formulas!$A$2:$A$3001,Z$4,Formulas!$B$2:$B$3001,$A182))</f>
        <v>0</v>
      </c>
      <c r="AA182" s="21" t="n">
        <f aca="false">IF(OR($A182="",AA$4=""),0,COUNTIFS(Formulas!$A$2:$A$3001,AA$4,Formulas!$B$2:$B$3001,$A182))</f>
        <v>0</v>
      </c>
      <c r="AB182" s="21" t="n">
        <f aca="false">IF(OR($A182="",AB$4=""),0,COUNTIFS(Formulas!$A$2:$A$3001,AB$4,Formulas!$B$2:$B$3001,$A182))</f>
        <v>1</v>
      </c>
      <c r="AC182" s="21" t="n">
        <f aca="false">IF(OR($A182="",AC$4=""),0,COUNTIFS(Formulas!$A$2:$A$3001,AC$4,Formulas!$B$2:$B$3001,$A182))</f>
        <v>0</v>
      </c>
      <c r="AD182" s="21" t="n">
        <f aca="false">IF(OR($A182="",AD$4=""),0,COUNTIFS(Formulas!$A$2:$A$3001,AD$4,Formulas!$B$2:$B$3001,$A182))</f>
        <v>0</v>
      </c>
      <c r="AE182" s="21" t="n">
        <f aca="false">IF(OR($A182="",AE$4=""),0,COUNTIFS(Formulas!$A$2:$A$3001,AE$4,Formulas!$B$2:$B$3001,$A182))</f>
        <v>0</v>
      </c>
      <c r="AF182" s="21" t="n">
        <f aca="false">IF(OR($A182="",AF$4=""),0,COUNTIFS(Formulas!$A$2:$A$3001,AF$4,Formulas!$B$2:$B$3001,$A182))</f>
        <v>0</v>
      </c>
      <c r="AG182" s="21" t="n">
        <f aca="false">IF(OR($A182="",AG$4=""),0,COUNTIFS(Formulas!$A$2:$A$3001,AG$4,Formulas!$B$2:$B$3001,$A182))</f>
        <v>0</v>
      </c>
      <c r="AH182" s="21" t="n">
        <f aca="false">IF(OR($A182="",AH$4=""),0,COUNTIFS(Formulas!$A$2:$A$3001,AH$4,Formulas!$B$2:$B$3001,$A182))</f>
        <v>0</v>
      </c>
      <c r="AI182" s="21" t="n">
        <f aca="false">IF(OR($A182="",AI$4=""),0,COUNTIFS(Formulas!$A$2:$A$3001,AI$4,Formulas!$B$2:$B$3001,$A182))</f>
        <v>0</v>
      </c>
      <c r="AJ182" s="21" t="n">
        <f aca="false">IF(OR($A182="",AJ$4=""),0,COUNTIFS(Formulas!$A$2:$A$3001,AJ$4,Formulas!$B$2:$B$3001,$A182))</f>
        <v>0</v>
      </c>
      <c r="AK182" s="21" t="n">
        <f aca="false">IF(OR($A182="",AK$4=""),0,COUNTIFS(Formulas!$A$2:$A$3001,AK$4,Formulas!$B$2:$B$3001,$A182))</f>
        <v>0</v>
      </c>
      <c r="AL182" s="21" t="n">
        <f aca="false">IF(OR($A182="",AL$4=""),0,COUNTIFS(Formulas!$A$2:$A$3001,AL$4,Formulas!$B$2:$B$3001,$A182))</f>
        <v>0</v>
      </c>
      <c r="AM182" s="21" t="n">
        <f aca="false">IF(OR($A182="",AM$4=""),0,COUNTIFS(Formulas!$A$2:$A$3001,AM$4,Formulas!$B$2:$B$3001,$A182))</f>
        <v>0</v>
      </c>
      <c r="AN182" s="21" t="n">
        <f aca="false">IF(OR($A182="",AN$4=""),0,COUNTIFS(Formulas!$A$2:$A$3001,AN$4,Formulas!$B$2:$B$3001,$A182))</f>
        <v>0</v>
      </c>
      <c r="AO182" s="21" t="n">
        <f aca="false">IF(OR($A182="",AO$4=""),0,COUNTIFS(Formulas!$A$2:$A$3001,AO$4,Formulas!$B$2:$B$3001,$A182))</f>
        <v>0</v>
      </c>
      <c r="AP182" s="21" t="n">
        <f aca="false">IF(OR($A182="",AP$4=""),0,COUNTIFS(Formulas!$A$2:$A$3001,AP$4,Formulas!$B$2:$B$3001,$A182))</f>
        <v>0</v>
      </c>
      <c r="AQ182" s="21" t="n">
        <f aca="false">IF(OR($A182="",AQ$4=""),0,COUNTIFS(Formulas!$A$2:$A$3001,AQ$4,Formulas!$B$2:$B$3001,$A182))</f>
        <v>0</v>
      </c>
      <c r="AR182" s="21" t="n">
        <f aca="false">IF(OR($A182="",AR$4=""),0,COUNTIFS(Formulas!$A$2:$A$3001,AR$4,Formulas!$B$2:$B$3001,$A182))</f>
        <v>0</v>
      </c>
      <c r="AS182" s="21" t="n">
        <f aca="false">IF(OR($A182="",AS$4=""),0,COUNTIFS(Formulas!$A$2:$A$3001,AS$4,Formulas!$B$2:$B$3001,$A182))</f>
        <v>0</v>
      </c>
      <c r="AT182" s="21" t="n">
        <f aca="false">IF(OR($A182="",AT$4=""),0,COUNTIFS(Formulas!$A$2:$A$3001,AT$4,Formulas!$B$2:$B$3001,$A182))</f>
        <v>0</v>
      </c>
      <c r="AU182" s="21" t="n">
        <f aca="false">IF(OR($A182="",AU$4=""),0,COUNTIFS(Formulas!$A$2:$A$3001,AU$4,Formulas!$B$2:$B$3001,$A182))</f>
        <v>0</v>
      </c>
      <c r="AV182" s="21" t="n">
        <f aca="false">IF(OR($A182="",AV$4=""),0,COUNTIFS(Formulas!$A$2:$A$3001,AV$4,Formulas!$B$2:$B$3001,$A182))</f>
        <v>0</v>
      </c>
      <c r="AW182" s="21" t="n">
        <f aca="false">IF(OR($A182="",AW$4=""),0,COUNTIFS(Formulas!$A$2:$A$3001,AW$4,Formulas!$B$2:$B$3001,$A182))</f>
        <v>0</v>
      </c>
      <c r="AX182" s="21" t="n">
        <f aca="false">IF(OR($A182="",AX$4=""),0,COUNTIFS(Formulas!$A$2:$A$3001,AX$4,Formulas!$B$2:$B$3001,$A182))</f>
        <v>0</v>
      </c>
      <c r="AY182" s="21" t="n">
        <f aca="false">IF(OR($A182="",AY$4=""),0,COUNTIFS(Formulas!$A$2:$A$3001,AY$4,Formulas!$B$2:$B$3001,$A182))</f>
        <v>0</v>
      </c>
      <c r="AZ182" s="21" t="n">
        <f aca="false">IF(OR($A182="",AZ$4=""),0,COUNTIFS(Formulas!$A$2:$A$3001,AZ$4,Formulas!$B$2:$B$3001,$A182))</f>
        <v>0</v>
      </c>
      <c r="BA182" s="21" t="n">
        <f aca="false">IF(OR($A182="",BA$4=""),0,COUNTIFS(Formulas!$A$2:$A$3001,BA$4,Formulas!$B$2:$B$3001,$A182))</f>
        <v>0</v>
      </c>
      <c r="BB182" s="21" t="n">
        <f aca="false">IF(OR($A182="",BB$4=""),0,COUNTIFS(Formulas!$A$2:$A$3001,BB$4,Formulas!$B$2:$B$3001,$A182))</f>
        <v>0</v>
      </c>
      <c r="BC182" s="21" t="n">
        <f aca="false">IF(OR($A182="",BC$4=""),0,COUNTIFS(Formulas!$A$2:$A$3001,BC$4,Formulas!$B$2:$B$3001,$A182))</f>
        <v>0</v>
      </c>
      <c r="BD182" s="21" t="n">
        <f aca="false">IF(OR($A182="",BD$4=""),0,COUNTIFS(Formulas!$A$2:$A$3001,BD$4,Formulas!$B$2:$B$3001,$A182))</f>
        <v>0</v>
      </c>
      <c r="BE182" s="21" t="n">
        <f aca="false">IF(OR($A182="",BE$4=""),0,COUNTIFS(Formulas!$A$2:$A$3001,BE$4,Formulas!$B$2:$B$3001,$A182))</f>
        <v>0</v>
      </c>
      <c r="BF182" s="21" t="n">
        <f aca="false">IF(OR($A182="",BF$4=""),0,COUNTIFS(Formulas!$A$2:$A$3001,BF$4,Formulas!$B$2:$B$3001,$A182))</f>
        <v>0</v>
      </c>
      <c r="BG182" s="21" t="n">
        <f aca="false">IF(OR($A182="",BG$4=""),0,COUNTIFS(Formulas!$A$2:$A$3001,BG$4,Formulas!$B$2:$B$3001,$A182))</f>
        <v>0</v>
      </c>
      <c r="BH182" s="21" t="n">
        <f aca="false">IF(OR($A182="",BH$4=""),0,COUNTIFS(Formulas!$A$2:$A$3001,BH$4,Formulas!$B$2:$B$3001,$A182))</f>
        <v>0</v>
      </c>
      <c r="BI182" s="21" t="n">
        <f aca="false">IF(OR($A182="",BI$4=""),0,COUNTIFS(Formulas!$A$2:$A$3001,BI$4,Formulas!$B$2:$B$3001,$A182))</f>
        <v>0</v>
      </c>
      <c r="BJ182" s="21" t="n">
        <f aca="false">IF(OR($A182="",BJ$4=""),0,COUNTIFS(Formulas!$A$2:$A$3001,BJ$4,Formulas!$B$2:$B$3001,$A182))</f>
        <v>0</v>
      </c>
      <c r="BK182" s="21" t="n">
        <f aca="false">IF(OR($A182="",BK$4=""),0,COUNTIFS(Formulas!$A$2:$A$3001,BK$4,Formulas!$B$2:$B$3001,$A182))</f>
        <v>0</v>
      </c>
      <c r="BL182" s="21" t="n">
        <f aca="false">IF(OR($A182="",BL$4=""),0,COUNTIFS(Formulas!$A$2:$A$3001,BL$4,Formulas!$B$2:$B$3001,$A182))</f>
        <v>0</v>
      </c>
      <c r="BM182" s="21" t="n">
        <f aca="false">IF(OR($A182="",BM$4=""),0,COUNTIFS(Formulas!$A$2:$A$3001,BM$4,Formulas!$B$2:$B$3001,$A182))</f>
        <v>0</v>
      </c>
      <c r="BN182" s="21" t="n">
        <f aca="false">IF(OR($A182="",BN$4=""),0,COUNTIFS(Formulas!$A$2:$A$3001,BN$4,Formulas!$B$2:$B$3001,$A182))</f>
        <v>0</v>
      </c>
      <c r="BO182" s="21" t="n">
        <f aca="false">IF(OR($A182="",BO$4=""),0,COUNTIFS(Formulas!$A$2:$A$3001,BO$4,Formulas!$B$2:$B$3001,$A182))</f>
        <v>0</v>
      </c>
      <c r="BP182" s="21" t="n">
        <f aca="false">IF(OR($A182="",BP$4=""),0,COUNTIFS(Formulas!$A$2:$A$3001,BP$4,Formulas!$B$2:$B$3001,$A182))</f>
        <v>0</v>
      </c>
      <c r="BQ182" s="21" t="n">
        <f aca="false">IF(OR($A182="",BQ$4=""),0,COUNTIFS(Formulas!$A$2:$A$3001,BQ$4,Formulas!$B$2:$B$3001,$A182))</f>
        <v>0</v>
      </c>
      <c r="BR182" s="21" t="n">
        <f aca="false">IF(OR($A182="",BR$4=""),0,COUNTIFS(Formulas!$A$2:$A$3001,BR$4,Formulas!$B$2:$B$3001,$A182))</f>
        <v>0</v>
      </c>
      <c r="BS182" s="21" t="n">
        <f aca="false">IF(OR($A182="",BS$4=""),0,COUNTIFS(Formulas!$A$2:$A$3001,BS$4,Formulas!$B$2:$B$3001,$A182))</f>
        <v>0</v>
      </c>
      <c r="BT182" s="21" t="n">
        <f aca="false">IF(OR($A182="",BT$4=""),0,COUNTIFS(Formulas!$A$2:$A$3001,BT$4,Formulas!$B$2:$B$3001,$A182))</f>
        <v>0</v>
      </c>
      <c r="BU182" s="21" t="n">
        <f aca="false">IF(OR($A182="",BU$4=""),0,COUNTIFS(Formulas!$A$2:$A$3001,BU$4,Formulas!$B$2:$B$3001,$A182))</f>
        <v>0</v>
      </c>
      <c r="BV182" s="21" t="n">
        <f aca="false">IF(OR($A182="",BV$4=""),0,COUNTIFS(Formulas!$A$2:$A$3001,BV$4,Formulas!$B$2:$B$3001,$A182))</f>
        <v>0</v>
      </c>
      <c r="BW182" s="21" t="n">
        <f aca="false">IF(OR($A182="",BW$4=""),0,COUNTIFS(Formulas!$A$2:$A$3001,BW$4,Formulas!$B$2:$B$3001,$A182))</f>
        <v>0</v>
      </c>
      <c r="BX182" s="21" t="n">
        <f aca="false">IF(OR($A182="",BX$4=""),0,COUNTIFS(Formulas!$A$2:$A$3001,BX$4,Formulas!$B$2:$B$3001,$A182))</f>
        <v>0</v>
      </c>
      <c r="BY182" s="21" t="n">
        <f aca="false">IF(OR($A182="",BY$4=""),0,COUNTIFS(Formulas!$A$2:$A$3001,BY$4,Formulas!$B$2:$B$3001,$A182))</f>
        <v>0</v>
      </c>
      <c r="BZ182" s="21" t="n">
        <f aca="false">IF(OR($A182="",BZ$4=""),0,COUNTIFS(Formulas!$A$2:$A$3001,BZ$4,Formulas!$B$2:$B$3001,$A182))</f>
        <v>0</v>
      </c>
      <c r="CA182" s="21" t="n">
        <f aca="false">IF(OR($A182="",CA$4=""),0,COUNTIFS(Formulas!$A$2:$A$3001,CA$4,Formulas!$B$2:$B$3001,$A182))</f>
        <v>0</v>
      </c>
      <c r="CB182" s="21" t="n">
        <f aca="false">IF(OR($A182="",CB$4=""),0,COUNTIFS(Formulas!$A$2:$A$3001,CB$4,Formulas!$B$2:$B$3001,$A182))</f>
        <v>0</v>
      </c>
      <c r="CC182" s="21" t="n">
        <f aca="false">IF(OR($A182="",CC$4=""),0,COUNTIFS(Formulas!$A$2:$A$3001,CC$4,Formulas!$B$2:$B$3001,$A182))</f>
        <v>0</v>
      </c>
      <c r="CD182" s="21" t="n">
        <f aca="false">IF(OR($A182="",CD$4=""),0,COUNTIFS(Formulas!$A$2:$A$3001,CD$4,Formulas!$B$2:$B$3001,$A182))</f>
        <v>0</v>
      </c>
      <c r="CE182" s="21" t="n">
        <f aca="false">IF(OR($A182="",CE$4=""),0,COUNTIFS(Formulas!$A$2:$A$3001,CE$4,Formulas!$B$2:$B$3001,$A182))</f>
        <v>0</v>
      </c>
      <c r="CF182" s="21" t="n">
        <f aca="false">IF(OR($A182="",CF$4=""),0,COUNTIFS(Formulas!$A$2:$A$3001,CF$4,Formulas!$B$2:$B$3001,$A182))</f>
        <v>0</v>
      </c>
      <c r="CG182" s="21" t="n">
        <f aca="false">IF(OR($A182="",CG$4=""),0,COUNTIFS(Formulas!$A$2:$A$3001,CG$4,Formulas!$B$2:$B$3001,$A182))</f>
        <v>0</v>
      </c>
      <c r="CH182" s="21" t="n">
        <f aca="false">IF(OR($A182="",CH$4=""),0,COUNTIFS(Formulas!$A$2:$A$3001,CH$4,Formulas!$B$2:$B$3001,$A182))</f>
        <v>0</v>
      </c>
      <c r="CI182" s="21" t="n">
        <f aca="false">IF(OR($A182="",CI$4=""),0,COUNTIFS(Formulas!$A$2:$A$3001,CI$4,Formulas!$B$2:$B$3001,$A182))</f>
        <v>0</v>
      </c>
      <c r="CJ182" s="21" t="n">
        <f aca="false">IF(OR($A182="",CJ$4=""),0,COUNTIFS(Formulas!$A$2:$A$3001,CJ$4,Formulas!$B$2:$B$3001,$A182))</f>
        <v>0</v>
      </c>
      <c r="CK182" s="21" t="n">
        <f aca="false">IF(OR($A182="",CK$4=""),0,COUNTIFS(Formulas!$A$2:$A$3001,CK$4,Formulas!$B$2:$B$3001,$A182))</f>
        <v>0</v>
      </c>
      <c r="CL182" s="21" t="n">
        <f aca="false">IF(OR($A182="",CL$4=""),0,COUNTIFS(Formulas!$A$2:$A$3001,CL$4,Formulas!$B$2:$B$3001,$A182))</f>
        <v>0</v>
      </c>
      <c r="CM182" s="21" t="n">
        <f aca="false">IF(OR($A182="",CM$4=""),0,COUNTIFS(Formulas!$A$2:$A$3001,CM$4,Formulas!$B$2:$B$3001,$A182))</f>
        <v>0</v>
      </c>
      <c r="CN182" s="21" t="n">
        <f aca="false">IF(OR($A182="",CN$4=""),0,COUNTIFS(Formulas!$A$2:$A$3001,CN$4,Formulas!$B$2:$B$3001,$A182))</f>
        <v>0</v>
      </c>
      <c r="CO182" s="21" t="n">
        <f aca="false">IF(OR($A182="",CO$4=""),0,COUNTIFS(Formulas!$A$2:$A$3001,CO$4,Formulas!$B$2:$B$3001,$A182))</f>
        <v>0</v>
      </c>
      <c r="CP182" s="21" t="n">
        <f aca="false">IF(OR($A182="",CP$4=""),0,COUNTIFS(Formulas!$A$2:$A$3001,CP$4,Formulas!$B$2:$B$3001,$A182))</f>
        <v>0</v>
      </c>
      <c r="CQ182" s="21" t="n">
        <f aca="false">IF(OR($A182="",CQ$4=""),0,COUNTIFS(Formulas!$A$2:$A$3001,CQ$4,Formulas!$B$2:$B$3001,$A182))</f>
        <v>0</v>
      </c>
      <c r="CR182" s="21" t="n">
        <f aca="false">IF(OR($A182="",CR$4=""),0,COUNTIFS(Formulas!$A$2:$A$3001,CR$4,Formulas!$B$2:$B$3001,$A182))</f>
        <v>0</v>
      </c>
      <c r="CS182" s="21" t="n">
        <f aca="false">IF(OR($A182="",CS$4=""),0,COUNTIFS(Formulas!$A$2:$A$3001,CS$4,Formulas!$B$2:$B$3001,$A182))</f>
        <v>0</v>
      </c>
      <c r="CT182" s="21" t="n">
        <f aca="false">IF(OR($A182="",CT$4=""),0,COUNTIFS(Formulas!$A$2:$A$3001,CT$4,Formulas!$B$2:$B$3001,$A182))</f>
        <v>0</v>
      </c>
      <c r="CU182" s="21" t="n">
        <f aca="false">IF(OR($A182="",CU$4=""),0,COUNTIFS(Formulas!$A$2:$A$3001,CU$4,Formulas!$B$2:$B$3001,$A182))</f>
        <v>0</v>
      </c>
      <c r="CV182" s="21" t="n">
        <f aca="false">IF(OR($A182="",CV$4=""),0,COUNTIFS(Formulas!$A$2:$A$3001,CV$4,Formulas!$B$2:$B$3001,$A182))</f>
        <v>0</v>
      </c>
      <c r="CW182" s="21" t="n">
        <f aca="false">IF(OR($A182="",CW$4=""),0,COUNTIFS(Formulas!$A$2:$A$3001,CW$4,Formulas!$B$2:$B$3001,$A182))</f>
        <v>0</v>
      </c>
      <c r="CX182" s="21" t="n">
        <f aca="false">IF(OR($A182="",CX$4=""),0,COUNTIFS(Formulas!$A$2:$A$3001,CX$4,Formulas!$B$2:$B$3001,$A182))</f>
        <v>0</v>
      </c>
      <c r="CY182" s="21" t="n">
        <f aca="false">IF(OR($A182="",CY$4=""),0,COUNTIFS(Formulas!$A$2:$A$3001,CY$4,Formulas!$B$2:$B$3001,$A182))</f>
        <v>0</v>
      </c>
      <c r="CZ182" s="21" t="n">
        <f aca="false">IF(OR($A182="",CZ$4=""),0,COUNTIFS(Formulas!$A$2:$A$3001,CZ$4,Formulas!$B$2:$B$3001,$A182))</f>
        <v>0</v>
      </c>
      <c r="DA182" s="21" t="n">
        <f aca="false">IF(OR($A182="",DA$4=""),0,COUNTIFS(Formulas!$A$2:$A$3001,DA$4,Formulas!$B$2:$B$3001,$A182))</f>
        <v>0</v>
      </c>
      <c r="DB182" s="21" t="n">
        <f aca="false">IF(OR($A182="",DB$4=""),0,COUNTIFS(Formulas!$A$2:$A$3001,DB$4,Formulas!$B$2:$B$3001,$A182))</f>
        <v>0</v>
      </c>
      <c r="DC182" s="21" t="n">
        <f aca="false">IF(OR($A182="",DC$4=""),0,COUNTIFS(Formulas!$A$2:$A$3001,DC$4,Formulas!$B$2:$B$3001,$A182))</f>
        <v>0</v>
      </c>
      <c r="DD182" s="21" t="n">
        <f aca="false">IF(OR($A182="",DD$4=""),0,COUNTIFS(Formulas!$A$2:$A$3001,DD$4,Formulas!$B$2:$B$3001,$A182))</f>
        <v>0</v>
      </c>
      <c r="DE182" s="21" t="n">
        <f aca="false">IF(OR($A182="",DE$4=""),0,COUNTIFS(Formulas!$A$2:$A$3001,DE$4,Formulas!$B$2:$B$3001,$A182))</f>
        <v>0</v>
      </c>
      <c r="DF182" s="21" t="n">
        <f aca="false">IF(OR($A182="",DF$4=""),0,COUNTIFS(Formulas!$A$2:$A$3001,DF$4,Formulas!$B$2:$B$3001,$A182))</f>
        <v>0</v>
      </c>
      <c r="DG182" s="21" t="n">
        <f aca="false">IF(OR($A182="",DG$4=""),0,COUNTIFS(Formulas!$A$2:$A$3001,DG$4,Formulas!$B$2:$B$3001,$A182))</f>
        <v>0</v>
      </c>
      <c r="DH182" s="21" t="n">
        <f aca="false">IF(OR($A182="",DH$4=""),0,COUNTIFS(Formulas!$A$2:$A$3001,DH$4,Formulas!$B$2:$B$3001,$A182))</f>
        <v>0</v>
      </c>
      <c r="DI182" s="21" t="n">
        <f aca="false">IF(OR($A182="",DI$4=""),0,COUNTIFS(Formulas!$A$2:$A$3001,DI$4,Formulas!$B$2:$B$3001,$A182))</f>
        <v>0</v>
      </c>
      <c r="DJ182" s="21" t="n">
        <f aca="false">IF(OR($A182="",DJ$4=""),0,COUNTIFS(Formulas!$A$2:$A$3001,DJ$4,Formulas!$B$2:$B$3001,$A182))</f>
        <v>0</v>
      </c>
      <c r="DK182" s="21" t="n">
        <f aca="false">IF(OR($A182="",DK$4=""),0,COUNTIFS(Formulas!$A$2:$A$3001,DK$4,Formulas!$B$2:$B$3001,$A182))</f>
        <v>0</v>
      </c>
      <c r="DL182" s="21" t="n">
        <f aca="false">IF(OR($A182="",DL$4=""),0,COUNTIFS(Formulas!$A$2:$A$3001,DL$4,Formulas!$B$2:$B$3001,$A182))</f>
        <v>0</v>
      </c>
      <c r="DM182" s="21" t="n">
        <f aca="false">IF(OR($A182="",DM$4=""),0,COUNTIFS(Formulas!$A$2:$A$3001,DM$4,Formulas!$B$2:$B$3001,$A182))</f>
        <v>0</v>
      </c>
      <c r="DN182" s="21" t="n">
        <f aca="false">IF(OR($A182="",DN$4=""),0,COUNTIFS(Formulas!$A$2:$A$3001,DN$4,Formulas!$B$2:$B$3001,$A182))</f>
        <v>0</v>
      </c>
      <c r="DO182" s="21" t="n">
        <f aca="false">IF(OR($A182="",DO$4=""),0,COUNTIFS(Formulas!$A$2:$A$3001,DO$4,Formulas!$B$2:$B$3001,$A182))</f>
        <v>0</v>
      </c>
      <c r="DP182" s="21" t="n">
        <f aca="false">IF(OR($A182="",DP$4=""),0,COUNTIFS(Formulas!$A$2:$A$3001,DP$4,Formulas!$B$2:$B$3001,$A182))</f>
        <v>0</v>
      </c>
      <c r="DQ182" s="21" t="n">
        <f aca="false">IF(OR($A182="",DQ$4=""),0,COUNTIFS(Formulas!$A$2:$A$3001,DQ$4,Formulas!$B$2:$B$3001,$A182))</f>
        <v>0</v>
      </c>
      <c r="DR182" s="21" t="n">
        <f aca="false">IF(OR($A182="",DR$4=""),0,COUNTIFS(Formulas!$A$2:$A$3001,DR$4,Formulas!$B$2:$B$3001,$A182))</f>
        <v>0</v>
      </c>
      <c r="DS182" s="21" t="n">
        <f aca="false">IF(OR($A182="",DS$4=""),0,COUNTIFS(Formulas!$A$2:$A$3001,DS$4,Formulas!$B$2:$B$3001,$A182))</f>
        <v>0</v>
      </c>
      <c r="DT182" s="21" t="n">
        <f aca="false">IF(OR($A182="",DT$4=""),0,COUNTIFS(Formulas!$A$2:$A$3001,DT$4,Formulas!$B$2:$B$3001,$A182))</f>
        <v>0</v>
      </c>
      <c r="DU182" s="21" t="n">
        <f aca="false">IF(OR($A182="",DU$4=""),0,COUNTIFS(Formulas!$A$2:$A$3001,DU$4,Formulas!$B$2:$B$3001,$A182))</f>
        <v>0</v>
      </c>
      <c r="DV182" s="21" t="n">
        <f aca="false">IF(OR($A182="",DV$4=""),0,COUNTIFS(Formulas!$A$2:$A$3001,DV$4,Formulas!$B$2:$B$3001,$A182))</f>
        <v>0</v>
      </c>
      <c r="DW182" s="21" t="n">
        <f aca="false">IF(OR($A182="",DW$4=""),0,COUNTIFS(Formulas!$A$2:$A$3001,DW$4,Formulas!$B$2:$B$3001,$A182))</f>
        <v>0</v>
      </c>
      <c r="DX182" s="21" t="n">
        <f aca="false">IF(OR($A182="",DX$4=""),0,COUNTIFS(Formulas!$A$2:$A$3001,DX$4,Formulas!$B$2:$B$3001,$A182))</f>
        <v>0</v>
      </c>
      <c r="DY182" s="21" t="n">
        <f aca="false">IF(OR($A182="",DY$4=""),0,COUNTIFS(Formulas!$A$2:$A$3001,DY$4,Formulas!$B$2:$B$3001,$A182))</f>
        <v>0</v>
      </c>
      <c r="DZ182" s="21" t="n">
        <f aca="false">IF(OR($A182="",DZ$4=""),0,COUNTIFS(Formulas!$A$2:$A$3001,DZ$4,Formulas!$B$2:$B$3001,$A182))</f>
        <v>0</v>
      </c>
      <c r="EA182" s="21" t="n">
        <f aca="false">IF(OR($A182="",EA$4=""),0,COUNTIFS(Formulas!$A$2:$A$3001,EA$4,Formulas!$B$2:$B$3001,$A182))</f>
        <v>0</v>
      </c>
      <c r="EB182" s="21" t="n">
        <f aca="false">IF(OR($A182="",EB$4=""),0,COUNTIFS(Formulas!$A$2:$A$3001,EB$4,Formulas!$B$2:$B$3001,$A182))</f>
        <v>0</v>
      </c>
      <c r="EC182" s="21" t="n">
        <f aca="false">IF(OR($A182="",EC$4=""),0,COUNTIFS(Formulas!$A$2:$A$3001,EC$4,Formulas!$B$2:$B$3001,$A182))</f>
        <v>0</v>
      </c>
      <c r="ED182" s="21" t="n">
        <f aca="false">IF(OR($A182="",ED$4=""),0,COUNTIFS(Formulas!$A$2:$A$3001,ED$4,Formulas!$B$2:$B$3001,$A182))</f>
        <v>0</v>
      </c>
      <c r="EE182" s="21" t="n">
        <f aca="false">IF(OR($A182="",EE$4=""),0,COUNTIFS(Formulas!$A$2:$A$3001,EE$4,Formulas!$B$2:$B$3001,$A182))</f>
        <v>0</v>
      </c>
      <c r="EF182" s="21" t="n">
        <f aca="false">IF(OR($A182="",EF$4=""),0,COUNTIFS(Formulas!$A$2:$A$3001,EF$4,Formulas!$B$2:$B$3001,$A182))</f>
        <v>0</v>
      </c>
      <c r="EG182" s="21" t="n">
        <f aca="false">IF(OR($A182="",EG$4=""),0,COUNTIFS(Formulas!$A$2:$A$3001,EG$4,Formulas!$B$2:$B$3001,$A182))</f>
        <v>0</v>
      </c>
      <c r="EH182" s="21" t="n">
        <f aca="false">IF(OR($A182="",EH$4=""),0,COUNTIFS(Formulas!$A$2:$A$3001,EH$4,Formulas!$B$2:$B$3001,$A182))</f>
        <v>0</v>
      </c>
      <c r="EI182" s="21" t="n">
        <f aca="false">IF(OR($A182="",EI$4=""),0,COUNTIFS(Formulas!$A$2:$A$3001,EI$4,Formulas!$B$2:$B$3001,$A182))</f>
        <v>0</v>
      </c>
      <c r="EJ182" s="21" t="n">
        <f aca="false">IF(OR($A182="",EJ$4=""),0,COUNTIFS(Formulas!$A$2:$A$3001,EJ$4,Formulas!$B$2:$B$3001,$A182))</f>
        <v>0</v>
      </c>
      <c r="EK182" s="21" t="n">
        <f aca="false">IF(OR($A182="",EK$4=""),0,COUNTIFS(Formulas!$A$2:$A$3001,EK$4,Formulas!$B$2:$B$3001,$A182))</f>
        <v>0</v>
      </c>
      <c r="EL182" s="21" t="n">
        <f aca="false">IF(OR($A182="",EL$4=""),0,COUNTIFS(Formulas!$A$2:$A$3001,EL$4,Formulas!$B$2:$B$3001,$A182))</f>
        <v>0</v>
      </c>
      <c r="EM182" s="21" t="n">
        <f aca="false">IF(OR($A182="",EM$4=""),0,COUNTIFS(Formulas!$A$2:$A$3001,EM$4,Formulas!$B$2:$B$3001,$A182))</f>
        <v>0</v>
      </c>
      <c r="EN182" s="21" t="n">
        <f aca="false">IF(OR($A182="",EN$4=""),0,COUNTIFS(Formulas!$A$2:$A$3001,EN$4,Formulas!$B$2:$B$3001,$A182))</f>
        <v>0</v>
      </c>
      <c r="EO182" s="21" t="n">
        <f aca="false">IF(OR($A182="",EO$4=""),0,COUNTIFS(Formulas!$A$2:$A$3001,EO$4,Formulas!$B$2:$B$3001,$A182))</f>
        <v>0</v>
      </c>
      <c r="EP182" s="21" t="n">
        <f aca="false">IF(OR($A182="",EP$4=""),0,COUNTIFS(Formulas!$A$2:$A$3001,EP$4,Formulas!$B$2:$B$3001,$A182))</f>
        <v>0</v>
      </c>
      <c r="EQ182" s="21" t="n">
        <f aca="false">IF(OR($A182="",EQ$4=""),0,COUNTIFS(Formulas!$A$2:$A$3001,EQ$4,Formulas!$B$2:$B$3001,$A182))</f>
        <v>0</v>
      </c>
      <c r="ER182" s="21" t="n">
        <f aca="false">IF(OR($A182="",ER$4=""),0,COUNTIFS(Formulas!$A$2:$A$3001,ER$4,Formulas!$B$2:$B$3001,$A182))</f>
        <v>0</v>
      </c>
      <c r="ES182" s="21" t="n">
        <f aca="false">IF(OR($A182="",ES$4=""),0,COUNTIFS(Formulas!$A$2:$A$3001,ES$4,Formulas!$B$2:$B$3001,$A182))</f>
        <v>0</v>
      </c>
      <c r="ET182" s="21" t="n">
        <f aca="false">IF(OR($A182="",ET$4=""),0,COUNTIFS(Formulas!$A$2:$A$3001,ET$4,Formulas!$B$2:$B$3001,$A182))</f>
        <v>0</v>
      </c>
      <c r="EU182" s="21" t="n">
        <f aca="false">IF(OR($A182="",EU$4=""),0,COUNTIFS(Formulas!$A$2:$A$3001,EU$4,Formulas!$B$2:$B$3001,$A182))</f>
        <v>0</v>
      </c>
      <c r="EV182" s="21" t="n">
        <f aca="false">IF(OR($A182="",EV$4=""),0,COUNTIFS(Formulas!$A$2:$A$3001,EV$4,Formulas!$B$2:$B$3001,$A182))</f>
        <v>0</v>
      </c>
    </row>
    <row r="183" customFormat="false" ht="15" hidden="false" customHeight="false" outlineLevel="0" collapsed="false">
      <c r="A183" s="13" t="str">
        <f aca="false">IF(INDEX(Materials!$A$2:$A$301,179)="","",INDEX(Materials!$A$2:$A$301,179))</f>
        <v>Sodium Citrate</v>
      </c>
      <c r="B183" s="19" t="n">
        <f aca="false">IF(A183="","",COUNTIF(C183:EV183,"&gt;0"))</f>
        <v>6</v>
      </c>
      <c r="C183" s="21" t="n">
        <f aca="false">IF(OR($A183="",C$4=""),0,COUNTIFS(Formulas!$A$2:$A$3001,C$4,Formulas!$B$2:$B$3001,$A183))</f>
        <v>0</v>
      </c>
      <c r="D183" s="21" t="n">
        <f aca="false">IF(OR($A183="",D$4=""),0,COUNTIFS(Formulas!$A$2:$A$3001,D$4,Formulas!$B$2:$B$3001,$A183))</f>
        <v>0</v>
      </c>
      <c r="E183" s="21" t="n">
        <f aca="false">IF(OR($A183="",E$4=""),0,COUNTIFS(Formulas!$A$2:$A$3001,E$4,Formulas!$B$2:$B$3001,$A183))</f>
        <v>0</v>
      </c>
      <c r="F183" s="21" t="n">
        <f aca="false">IF(OR($A183="",F$4=""),0,COUNTIFS(Formulas!$A$2:$A$3001,F$4,Formulas!$B$2:$B$3001,$A183))</f>
        <v>0</v>
      </c>
      <c r="G183" s="21" t="n">
        <f aca="false">IF(OR($A183="",G$4=""),0,COUNTIFS(Formulas!$A$2:$A$3001,G$4,Formulas!$B$2:$B$3001,$A183))</f>
        <v>0</v>
      </c>
      <c r="H183" s="21" t="n">
        <f aca="false">IF(OR($A183="",H$4=""),0,COUNTIFS(Formulas!$A$2:$A$3001,H$4,Formulas!$B$2:$B$3001,$A183))</f>
        <v>0</v>
      </c>
      <c r="I183" s="21" t="n">
        <f aca="false">IF(OR($A183="",I$4=""),0,COUNTIFS(Formulas!$A$2:$A$3001,I$4,Formulas!$B$2:$B$3001,$A183))</f>
        <v>0</v>
      </c>
      <c r="J183" s="21" t="n">
        <f aca="false">IF(OR($A183="",J$4=""),0,COUNTIFS(Formulas!$A$2:$A$3001,J$4,Formulas!$B$2:$B$3001,$A183))</f>
        <v>0</v>
      </c>
      <c r="K183" s="21" t="n">
        <f aca="false">IF(OR($A183="",K$4=""),0,COUNTIFS(Formulas!$A$2:$A$3001,K$4,Formulas!$B$2:$B$3001,$A183))</f>
        <v>0</v>
      </c>
      <c r="L183" s="21" t="n">
        <f aca="false">IF(OR($A183="",L$4=""),0,COUNTIFS(Formulas!$A$2:$A$3001,L$4,Formulas!$B$2:$B$3001,$A183))</f>
        <v>0</v>
      </c>
      <c r="M183" s="21" t="n">
        <f aca="false">IF(OR($A183="",M$4=""),0,COUNTIFS(Formulas!$A$2:$A$3001,M$4,Formulas!$B$2:$B$3001,$A183))</f>
        <v>0</v>
      </c>
      <c r="N183" s="21" t="n">
        <f aca="false">IF(OR($A183="",N$4=""),0,COUNTIFS(Formulas!$A$2:$A$3001,N$4,Formulas!$B$2:$B$3001,$A183))</f>
        <v>0</v>
      </c>
      <c r="O183" s="21" t="n">
        <f aca="false">IF(OR($A183="",O$4=""),0,COUNTIFS(Formulas!$A$2:$A$3001,O$4,Formulas!$B$2:$B$3001,$A183))</f>
        <v>0</v>
      </c>
      <c r="P183" s="21" t="n">
        <f aca="false">IF(OR($A183="",P$4=""),0,COUNTIFS(Formulas!$A$2:$A$3001,P$4,Formulas!$B$2:$B$3001,$A183))</f>
        <v>0</v>
      </c>
      <c r="Q183" s="21" t="n">
        <f aca="false">IF(OR($A183="",Q$4=""),0,COUNTIFS(Formulas!$A$2:$A$3001,Q$4,Formulas!$B$2:$B$3001,$A183))</f>
        <v>0</v>
      </c>
      <c r="R183" s="21" t="n">
        <f aca="false">IF(OR($A183="",R$4=""),0,COUNTIFS(Formulas!$A$2:$A$3001,R$4,Formulas!$B$2:$B$3001,$A183))</f>
        <v>0</v>
      </c>
      <c r="S183" s="21" t="n">
        <f aca="false">IF(OR($A183="",S$4=""),0,COUNTIFS(Formulas!$A$2:$A$3001,S$4,Formulas!$B$2:$B$3001,$A183))</f>
        <v>0</v>
      </c>
      <c r="T183" s="21" t="n">
        <f aca="false">IF(OR($A183="",T$4=""),0,COUNTIFS(Formulas!$A$2:$A$3001,T$4,Formulas!$B$2:$B$3001,$A183))</f>
        <v>0</v>
      </c>
      <c r="U183" s="21" t="n">
        <f aca="false">IF(OR($A183="",U$4=""),0,COUNTIFS(Formulas!$A$2:$A$3001,U$4,Formulas!$B$2:$B$3001,$A183))</f>
        <v>0</v>
      </c>
      <c r="V183" s="21" t="n">
        <f aca="false">IF(OR($A183="",V$4=""),0,COUNTIFS(Formulas!$A$2:$A$3001,V$4,Formulas!$B$2:$B$3001,$A183))</f>
        <v>0</v>
      </c>
      <c r="W183" s="21" t="n">
        <f aca="false">IF(OR($A183="",W$4=""),0,COUNTIFS(Formulas!$A$2:$A$3001,W$4,Formulas!$B$2:$B$3001,$A183))</f>
        <v>0</v>
      </c>
      <c r="X183" s="21" t="n">
        <f aca="false">IF(OR($A183="",X$4=""),0,COUNTIFS(Formulas!$A$2:$A$3001,X$4,Formulas!$B$2:$B$3001,$A183))</f>
        <v>0</v>
      </c>
      <c r="Y183" s="21" t="n">
        <f aca="false">IF(OR($A183="",Y$4=""),0,COUNTIFS(Formulas!$A$2:$A$3001,Y$4,Formulas!$B$2:$B$3001,$A183))</f>
        <v>0</v>
      </c>
      <c r="Z183" s="21" t="n">
        <f aca="false">IF(OR($A183="",Z$4=""),0,COUNTIFS(Formulas!$A$2:$A$3001,Z$4,Formulas!$B$2:$B$3001,$A183))</f>
        <v>0</v>
      </c>
      <c r="AA183" s="21" t="n">
        <f aca="false">IF(OR($A183="",AA$4=""),0,COUNTIFS(Formulas!$A$2:$A$3001,AA$4,Formulas!$B$2:$B$3001,$A183))</f>
        <v>0</v>
      </c>
      <c r="AB183" s="21" t="n">
        <f aca="false">IF(OR($A183="",AB$4=""),0,COUNTIFS(Formulas!$A$2:$A$3001,AB$4,Formulas!$B$2:$B$3001,$A183))</f>
        <v>0</v>
      </c>
      <c r="AC183" s="21" t="n">
        <f aca="false">IF(OR($A183="",AC$4=""),0,COUNTIFS(Formulas!$A$2:$A$3001,AC$4,Formulas!$B$2:$B$3001,$A183))</f>
        <v>0</v>
      </c>
      <c r="AD183" s="21" t="n">
        <f aca="false">IF(OR($A183="",AD$4=""),0,COUNTIFS(Formulas!$A$2:$A$3001,AD$4,Formulas!$B$2:$B$3001,$A183))</f>
        <v>0</v>
      </c>
      <c r="AE183" s="21" t="n">
        <f aca="false">IF(OR($A183="",AE$4=""),0,COUNTIFS(Formulas!$A$2:$A$3001,AE$4,Formulas!$B$2:$B$3001,$A183))</f>
        <v>0</v>
      </c>
      <c r="AF183" s="21" t="n">
        <f aca="false">IF(OR($A183="",AF$4=""),0,COUNTIFS(Formulas!$A$2:$A$3001,AF$4,Formulas!$B$2:$B$3001,$A183))</f>
        <v>0</v>
      </c>
      <c r="AG183" s="21" t="n">
        <f aca="false">IF(OR($A183="",AG$4=""),0,COUNTIFS(Formulas!$A$2:$A$3001,AG$4,Formulas!$B$2:$B$3001,$A183))</f>
        <v>0</v>
      </c>
      <c r="AH183" s="21" t="n">
        <f aca="false">IF(OR($A183="",AH$4=""),0,COUNTIFS(Formulas!$A$2:$A$3001,AH$4,Formulas!$B$2:$B$3001,$A183))</f>
        <v>0</v>
      </c>
      <c r="AI183" s="21" t="n">
        <f aca="false">IF(OR($A183="",AI$4=""),0,COUNTIFS(Formulas!$A$2:$A$3001,AI$4,Formulas!$B$2:$B$3001,$A183))</f>
        <v>0</v>
      </c>
      <c r="AJ183" s="21" t="n">
        <f aca="false">IF(OR($A183="",AJ$4=""),0,COUNTIFS(Formulas!$A$2:$A$3001,AJ$4,Formulas!$B$2:$B$3001,$A183))</f>
        <v>0</v>
      </c>
      <c r="AK183" s="21" t="n">
        <f aca="false">IF(OR($A183="",AK$4=""),0,COUNTIFS(Formulas!$A$2:$A$3001,AK$4,Formulas!$B$2:$B$3001,$A183))</f>
        <v>0</v>
      </c>
      <c r="AL183" s="21" t="n">
        <f aca="false">IF(OR($A183="",AL$4=""),0,COUNTIFS(Formulas!$A$2:$A$3001,AL$4,Formulas!$B$2:$B$3001,$A183))</f>
        <v>0</v>
      </c>
      <c r="AM183" s="21" t="n">
        <f aca="false">IF(OR($A183="",AM$4=""),0,COUNTIFS(Formulas!$A$2:$A$3001,AM$4,Formulas!$B$2:$B$3001,$A183))</f>
        <v>0</v>
      </c>
      <c r="AN183" s="21" t="n">
        <f aca="false">IF(OR($A183="",AN$4=""),0,COUNTIFS(Formulas!$A$2:$A$3001,AN$4,Formulas!$B$2:$B$3001,$A183))</f>
        <v>0</v>
      </c>
      <c r="AO183" s="21" t="n">
        <f aca="false">IF(OR($A183="",AO$4=""),0,COUNTIFS(Formulas!$A$2:$A$3001,AO$4,Formulas!$B$2:$B$3001,$A183))</f>
        <v>1</v>
      </c>
      <c r="AP183" s="21" t="n">
        <f aca="false">IF(OR($A183="",AP$4=""),0,COUNTIFS(Formulas!$A$2:$A$3001,AP$4,Formulas!$B$2:$B$3001,$A183))</f>
        <v>1</v>
      </c>
      <c r="AQ183" s="21" t="n">
        <f aca="false">IF(OR($A183="",AQ$4=""),0,COUNTIFS(Formulas!$A$2:$A$3001,AQ$4,Formulas!$B$2:$B$3001,$A183))</f>
        <v>1</v>
      </c>
      <c r="AR183" s="21" t="n">
        <f aca="false">IF(OR($A183="",AR$4=""),0,COUNTIFS(Formulas!$A$2:$A$3001,AR$4,Formulas!$B$2:$B$3001,$A183))</f>
        <v>1</v>
      </c>
      <c r="AS183" s="21" t="n">
        <f aca="false">IF(OR($A183="",AS$4=""),0,COUNTIFS(Formulas!$A$2:$A$3001,AS$4,Formulas!$B$2:$B$3001,$A183))</f>
        <v>1</v>
      </c>
      <c r="AT183" s="21" t="n">
        <f aca="false">IF(OR($A183="",AT$4=""),0,COUNTIFS(Formulas!$A$2:$A$3001,AT$4,Formulas!$B$2:$B$3001,$A183))</f>
        <v>1</v>
      </c>
      <c r="AU183" s="21" t="n">
        <f aca="false">IF(OR($A183="",AU$4=""),0,COUNTIFS(Formulas!$A$2:$A$3001,AU$4,Formulas!$B$2:$B$3001,$A183))</f>
        <v>0</v>
      </c>
      <c r="AV183" s="21" t="n">
        <f aca="false">IF(OR($A183="",AV$4=""),0,COUNTIFS(Formulas!$A$2:$A$3001,AV$4,Formulas!$B$2:$B$3001,$A183))</f>
        <v>0</v>
      </c>
      <c r="AW183" s="21" t="n">
        <f aca="false">IF(OR($A183="",AW$4=""),0,COUNTIFS(Formulas!$A$2:$A$3001,AW$4,Formulas!$B$2:$B$3001,$A183))</f>
        <v>0</v>
      </c>
      <c r="AX183" s="21" t="n">
        <f aca="false">IF(OR($A183="",AX$4=""),0,COUNTIFS(Formulas!$A$2:$A$3001,AX$4,Formulas!$B$2:$B$3001,$A183))</f>
        <v>0</v>
      </c>
      <c r="AY183" s="21" t="n">
        <f aca="false">IF(OR($A183="",AY$4=""),0,COUNTIFS(Formulas!$A$2:$A$3001,AY$4,Formulas!$B$2:$B$3001,$A183))</f>
        <v>0</v>
      </c>
      <c r="AZ183" s="21" t="n">
        <f aca="false">IF(OR($A183="",AZ$4=""),0,COUNTIFS(Formulas!$A$2:$A$3001,AZ$4,Formulas!$B$2:$B$3001,$A183))</f>
        <v>0</v>
      </c>
      <c r="BA183" s="21" t="n">
        <f aca="false">IF(OR($A183="",BA$4=""),0,COUNTIFS(Formulas!$A$2:$A$3001,BA$4,Formulas!$B$2:$B$3001,$A183))</f>
        <v>0</v>
      </c>
      <c r="BB183" s="21" t="n">
        <f aca="false">IF(OR($A183="",BB$4=""),0,COUNTIFS(Formulas!$A$2:$A$3001,BB$4,Formulas!$B$2:$B$3001,$A183))</f>
        <v>0</v>
      </c>
      <c r="BC183" s="21" t="n">
        <f aca="false">IF(OR($A183="",BC$4=""),0,COUNTIFS(Formulas!$A$2:$A$3001,BC$4,Formulas!$B$2:$B$3001,$A183))</f>
        <v>0</v>
      </c>
      <c r="BD183" s="21" t="n">
        <f aca="false">IF(OR($A183="",BD$4=""),0,COUNTIFS(Formulas!$A$2:$A$3001,BD$4,Formulas!$B$2:$B$3001,$A183))</f>
        <v>0</v>
      </c>
      <c r="BE183" s="21" t="n">
        <f aca="false">IF(OR($A183="",BE$4=""),0,COUNTIFS(Formulas!$A$2:$A$3001,BE$4,Formulas!$B$2:$B$3001,$A183))</f>
        <v>0</v>
      </c>
      <c r="BF183" s="21" t="n">
        <f aca="false">IF(OR($A183="",BF$4=""),0,COUNTIFS(Formulas!$A$2:$A$3001,BF$4,Formulas!$B$2:$B$3001,$A183))</f>
        <v>0</v>
      </c>
      <c r="BG183" s="21" t="n">
        <f aca="false">IF(OR($A183="",BG$4=""),0,COUNTIFS(Formulas!$A$2:$A$3001,BG$4,Formulas!$B$2:$B$3001,$A183))</f>
        <v>0</v>
      </c>
      <c r="BH183" s="21" t="n">
        <f aca="false">IF(OR($A183="",BH$4=""),0,COUNTIFS(Formulas!$A$2:$A$3001,BH$4,Formulas!$B$2:$B$3001,$A183))</f>
        <v>0</v>
      </c>
      <c r="BI183" s="21" t="n">
        <f aca="false">IF(OR($A183="",BI$4=""),0,COUNTIFS(Formulas!$A$2:$A$3001,BI$4,Formulas!$B$2:$B$3001,$A183))</f>
        <v>0</v>
      </c>
      <c r="BJ183" s="21" t="n">
        <f aca="false">IF(OR($A183="",BJ$4=""),0,COUNTIFS(Formulas!$A$2:$A$3001,BJ$4,Formulas!$B$2:$B$3001,$A183))</f>
        <v>0</v>
      </c>
      <c r="BK183" s="21" t="n">
        <f aca="false">IF(OR($A183="",BK$4=""),0,COUNTIFS(Formulas!$A$2:$A$3001,BK$4,Formulas!$B$2:$B$3001,$A183))</f>
        <v>0</v>
      </c>
      <c r="BL183" s="21" t="n">
        <f aca="false">IF(OR($A183="",BL$4=""),0,COUNTIFS(Formulas!$A$2:$A$3001,BL$4,Formulas!$B$2:$B$3001,$A183))</f>
        <v>0</v>
      </c>
      <c r="BM183" s="21" t="n">
        <f aca="false">IF(OR($A183="",BM$4=""),0,COUNTIFS(Formulas!$A$2:$A$3001,BM$4,Formulas!$B$2:$B$3001,$A183))</f>
        <v>0</v>
      </c>
      <c r="BN183" s="21" t="n">
        <f aca="false">IF(OR($A183="",BN$4=""),0,COUNTIFS(Formulas!$A$2:$A$3001,BN$4,Formulas!$B$2:$B$3001,$A183))</f>
        <v>0</v>
      </c>
      <c r="BO183" s="21" t="n">
        <f aca="false">IF(OR($A183="",BO$4=""),0,COUNTIFS(Formulas!$A$2:$A$3001,BO$4,Formulas!$B$2:$B$3001,$A183))</f>
        <v>0</v>
      </c>
      <c r="BP183" s="21" t="n">
        <f aca="false">IF(OR($A183="",BP$4=""),0,COUNTIFS(Formulas!$A$2:$A$3001,BP$4,Formulas!$B$2:$B$3001,$A183))</f>
        <v>0</v>
      </c>
      <c r="BQ183" s="21" t="n">
        <f aca="false">IF(OR($A183="",BQ$4=""),0,COUNTIFS(Formulas!$A$2:$A$3001,BQ$4,Formulas!$B$2:$B$3001,$A183))</f>
        <v>0</v>
      </c>
      <c r="BR183" s="21" t="n">
        <f aca="false">IF(OR($A183="",BR$4=""),0,COUNTIFS(Formulas!$A$2:$A$3001,BR$4,Formulas!$B$2:$B$3001,$A183))</f>
        <v>0</v>
      </c>
      <c r="BS183" s="21" t="n">
        <f aca="false">IF(OR($A183="",BS$4=""),0,COUNTIFS(Formulas!$A$2:$A$3001,BS$4,Formulas!$B$2:$B$3001,$A183))</f>
        <v>0</v>
      </c>
      <c r="BT183" s="21" t="n">
        <f aca="false">IF(OR($A183="",BT$4=""),0,COUNTIFS(Formulas!$A$2:$A$3001,BT$4,Formulas!$B$2:$B$3001,$A183))</f>
        <v>0</v>
      </c>
      <c r="BU183" s="21" t="n">
        <f aca="false">IF(OR($A183="",BU$4=""),0,COUNTIFS(Formulas!$A$2:$A$3001,BU$4,Formulas!$B$2:$B$3001,$A183))</f>
        <v>0</v>
      </c>
      <c r="BV183" s="21" t="n">
        <f aca="false">IF(OR($A183="",BV$4=""),0,COUNTIFS(Formulas!$A$2:$A$3001,BV$4,Formulas!$B$2:$B$3001,$A183))</f>
        <v>0</v>
      </c>
      <c r="BW183" s="21" t="n">
        <f aca="false">IF(OR($A183="",BW$4=""),0,COUNTIFS(Formulas!$A$2:$A$3001,BW$4,Formulas!$B$2:$B$3001,$A183))</f>
        <v>0</v>
      </c>
      <c r="BX183" s="21" t="n">
        <f aca="false">IF(OR($A183="",BX$4=""),0,COUNTIFS(Formulas!$A$2:$A$3001,BX$4,Formulas!$B$2:$B$3001,$A183))</f>
        <v>0</v>
      </c>
      <c r="BY183" s="21" t="n">
        <f aca="false">IF(OR($A183="",BY$4=""),0,COUNTIFS(Formulas!$A$2:$A$3001,BY$4,Formulas!$B$2:$B$3001,$A183))</f>
        <v>0</v>
      </c>
      <c r="BZ183" s="21" t="n">
        <f aca="false">IF(OR($A183="",BZ$4=""),0,COUNTIFS(Formulas!$A$2:$A$3001,BZ$4,Formulas!$B$2:$B$3001,$A183))</f>
        <v>0</v>
      </c>
      <c r="CA183" s="21" t="n">
        <f aca="false">IF(OR($A183="",CA$4=""),0,COUNTIFS(Formulas!$A$2:$A$3001,CA$4,Formulas!$B$2:$B$3001,$A183))</f>
        <v>0</v>
      </c>
      <c r="CB183" s="21" t="n">
        <f aca="false">IF(OR($A183="",CB$4=""),0,COUNTIFS(Formulas!$A$2:$A$3001,CB$4,Formulas!$B$2:$B$3001,$A183))</f>
        <v>0</v>
      </c>
      <c r="CC183" s="21" t="n">
        <f aca="false">IF(OR($A183="",CC$4=""),0,COUNTIFS(Formulas!$A$2:$A$3001,CC$4,Formulas!$B$2:$B$3001,$A183))</f>
        <v>0</v>
      </c>
      <c r="CD183" s="21" t="n">
        <f aca="false">IF(OR($A183="",CD$4=""),0,COUNTIFS(Formulas!$A$2:$A$3001,CD$4,Formulas!$B$2:$B$3001,$A183))</f>
        <v>0</v>
      </c>
      <c r="CE183" s="21" t="n">
        <f aca="false">IF(OR($A183="",CE$4=""),0,COUNTIFS(Formulas!$A$2:$A$3001,CE$4,Formulas!$B$2:$B$3001,$A183))</f>
        <v>0</v>
      </c>
      <c r="CF183" s="21" t="n">
        <f aca="false">IF(OR($A183="",CF$4=""),0,COUNTIFS(Formulas!$A$2:$A$3001,CF$4,Formulas!$B$2:$B$3001,$A183))</f>
        <v>0</v>
      </c>
      <c r="CG183" s="21" t="n">
        <f aca="false">IF(OR($A183="",CG$4=""),0,COUNTIFS(Formulas!$A$2:$A$3001,CG$4,Formulas!$B$2:$B$3001,$A183))</f>
        <v>0</v>
      </c>
      <c r="CH183" s="21" t="n">
        <f aca="false">IF(OR($A183="",CH$4=""),0,COUNTIFS(Formulas!$A$2:$A$3001,CH$4,Formulas!$B$2:$B$3001,$A183))</f>
        <v>0</v>
      </c>
      <c r="CI183" s="21" t="n">
        <f aca="false">IF(OR($A183="",CI$4=""),0,COUNTIFS(Formulas!$A$2:$A$3001,CI$4,Formulas!$B$2:$B$3001,$A183))</f>
        <v>0</v>
      </c>
      <c r="CJ183" s="21" t="n">
        <f aca="false">IF(OR($A183="",CJ$4=""),0,COUNTIFS(Formulas!$A$2:$A$3001,CJ$4,Formulas!$B$2:$B$3001,$A183))</f>
        <v>0</v>
      </c>
      <c r="CK183" s="21" t="n">
        <f aca="false">IF(OR($A183="",CK$4=""),0,COUNTIFS(Formulas!$A$2:$A$3001,CK$4,Formulas!$B$2:$B$3001,$A183))</f>
        <v>0</v>
      </c>
      <c r="CL183" s="21" t="n">
        <f aca="false">IF(OR($A183="",CL$4=""),0,COUNTIFS(Formulas!$A$2:$A$3001,CL$4,Formulas!$B$2:$B$3001,$A183))</f>
        <v>0</v>
      </c>
      <c r="CM183" s="21" t="n">
        <f aca="false">IF(OR($A183="",CM$4=""),0,COUNTIFS(Formulas!$A$2:$A$3001,CM$4,Formulas!$B$2:$B$3001,$A183))</f>
        <v>0</v>
      </c>
      <c r="CN183" s="21" t="n">
        <f aca="false">IF(OR($A183="",CN$4=""),0,COUNTIFS(Formulas!$A$2:$A$3001,CN$4,Formulas!$B$2:$B$3001,$A183))</f>
        <v>0</v>
      </c>
      <c r="CO183" s="21" t="n">
        <f aca="false">IF(OR($A183="",CO$4=""),0,COUNTIFS(Formulas!$A$2:$A$3001,CO$4,Formulas!$B$2:$B$3001,$A183))</f>
        <v>0</v>
      </c>
      <c r="CP183" s="21" t="n">
        <f aca="false">IF(OR($A183="",CP$4=""),0,COUNTIFS(Formulas!$A$2:$A$3001,CP$4,Formulas!$B$2:$B$3001,$A183))</f>
        <v>0</v>
      </c>
      <c r="CQ183" s="21" t="n">
        <f aca="false">IF(OR($A183="",CQ$4=""),0,COUNTIFS(Formulas!$A$2:$A$3001,CQ$4,Formulas!$B$2:$B$3001,$A183))</f>
        <v>0</v>
      </c>
      <c r="CR183" s="21" t="n">
        <f aca="false">IF(OR($A183="",CR$4=""),0,COUNTIFS(Formulas!$A$2:$A$3001,CR$4,Formulas!$B$2:$B$3001,$A183))</f>
        <v>0</v>
      </c>
      <c r="CS183" s="21" t="n">
        <f aca="false">IF(OR($A183="",CS$4=""),0,COUNTIFS(Formulas!$A$2:$A$3001,CS$4,Formulas!$B$2:$B$3001,$A183))</f>
        <v>0</v>
      </c>
      <c r="CT183" s="21" t="n">
        <f aca="false">IF(OR($A183="",CT$4=""),0,COUNTIFS(Formulas!$A$2:$A$3001,CT$4,Formulas!$B$2:$B$3001,$A183))</f>
        <v>0</v>
      </c>
      <c r="CU183" s="21" t="n">
        <f aca="false">IF(OR($A183="",CU$4=""),0,COUNTIFS(Formulas!$A$2:$A$3001,CU$4,Formulas!$B$2:$B$3001,$A183))</f>
        <v>0</v>
      </c>
      <c r="CV183" s="21" t="n">
        <f aca="false">IF(OR($A183="",CV$4=""),0,COUNTIFS(Formulas!$A$2:$A$3001,CV$4,Formulas!$B$2:$B$3001,$A183))</f>
        <v>0</v>
      </c>
      <c r="CW183" s="21" t="n">
        <f aca="false">IF(OR($A183="",CW$4=""),0,COUNTIFS(Formulas!$A$2:$A$3001,CW$4,Formulas!$B$2:$B$3001,$A183))</f>
        <v>0</v>
      </c>
      <c r="CX183" s="21" t="n">
        <f aca="false">IF(OR($A183="",CX$4=""),0,COUNTIFS(Formulas!$A$2:$A$3001,CX$4,Formulas!$B$2:$B$3001,$A183))</f>
        <v>0</v>
      </c>
      <c r="CY183" s="21" t="n">
        <f aca="false">IF(OR($A183="",CY$4=""),0,COUNTIFS(Formulas!$A$2:$A$3001,CY$4,Formulas!$B$2:$B$3001,$A183))</f>
        <v>0</v>
      </c>
      <c r="CZ183" s="21" t="n">
        <f aca="false">IF(OR($A183="",CZ$4=""),0,COUNTIFS(Formulas!$A$2:$A$3001,CZ$4,Formulas!$B$2:$B$3001,$A183))</f>
        <v>0</v>
      </c>
      <c r="DA183" s="21" t="n">
        <f aca="false">IF(OR($A183="",DA$4=""),0,COUNTIFS(Formulas!$A$2:$A$3001,DA$4,Formulas!$B$2:$B$3001,$A183))</f>
        <v>0</v>
      </c>
      <c r="DB183" s="21" t="n">
        <f aca="false">IF(OR($A183="",DB$4=""),0,COUNTIFS(Formulas!$A$2:$A$3001,DB$4,Formulas!$B$2:$B$3001,$A183))</f>
        <v>0</v>
      </c>
      <c r="DC183" s="21" t="n">
        <f aca="false">IF(OR($A183="",DC$4=""),0,COUNTIFS(Formulas!$A$2:$A$3001,DC$4,Formulas!$B$2:$B$3001,$A183))</f>
        <v>0</v>
      </c>
      <c r="DD183" s="21" t="n">
        <f aca="false">IF(OR($A183="",DD$4=""),0,COUNTIFS(Formulas!$A$2:$A$3001,DD$4,Formulas!$B$2:$B$3001,$A183))</f>
        <v>0</v>
      </c>
      <c r="DE183" s="21" t="n">
        <f aca="false">IF(OR($A183="",DE$4=""),0,COUNTIFS(Formulas!$A$2:$A$3001,DE$4,Formulas!$B$2:$B$3001,$A183))</f>
        <v>0</v>
      </c>
      <c r="DF183" s="21" t="n">
        <f aca="false">IF(OR($A183="",DF$4=""),0,COUNTIFS(Formulas!$A$2:$A$3001,DF$4,Formulas!$B$2:$B$3001,$A183))</f>
        <v>0</v>
      </c>
      <c r="DG183" s="21" t="n">
        <f aca="false">IF(OR($A183="",DG$4=""),0,COUNTIFS(Formulas!$A$2:$A$3001,DG$4,Formulas!$B$2:$B$3001,$A183))</f>
        <v>0</v>
      </c>
      <c r="DH183" s="21" t="n">
        <f aca="false">IF(OR($A183="",DH$4=""),0,COUNTIFS(Formulas!$A$2:$A$3001,DH$4,Formulas!$B$2:$B$3001,$A183))</f>
        <v>0</v>
      </c>
      <c r="DI183" s="21" t="n">
        <f aca="false">IF(OR($A183="",DI$4=""),0,COUNTIFS(Formulas!$A$2:$A$3001,DI$4,Formulas!$B$2:$B$3001,$A183))</f>
        <v>0</v>
      </c>
      <c r="DJ183" s="21" t="n">
        <f aca="false">IF(OR($A183="",DJ$4=""),0,COUNTIFS(Formulas!$A$2:$A$3001,DJ$4,Formulas!$B$2:$B$3001,$A183))</f>
        <v>0</v>
      </c>
      <c r="DK183" s="21" t="n">
        <f aca="false">IF(OR($A183="",DK$4=""),0,COUNTIFS(Formulas!$A$2:$A$3001,DK$4,Formulas!$B$2:$B$3001,$A183))</f>
        <v>0</v>
      </c>
      <c r="DL183" s="21" t="n">
        <f aca="false">IF(OR($A183="",DL$4=""),0,COUNTIFS(Formulas!$A$2:$A$3001,DL$4,Formulas!$B$2:$B$3001,$A183))</f>
        <v>0</v>
      </c>
      <c r="DM183" s="21" t="n">
        <f aca="false">IF(OR($A183="",DM$4=""),0,COUNTIFS(Formulas!$A$2:$A$3001,DM$4,Formulas!$B$2:$B$3001,$A183))</f>
        <v>0</v>
      </c>
      <c r="DN183" s="21" t="n">
        <f aca="false">IF(OR($A183="",DN$4=""),0,COUNTIFS(Formulas!$A$2:$A$3001,DN$4,Formulas!$B$2:$B$3001,$A183))</f>
        <v>0</v>
      </c>
      <c r="DO183" s="21" t="n">
        <f aca="false">IF(OR($A183="",DO$4=""),0,COUNTIFS(Formulas!$A$2:$A$3001,DO$4,Formulas!$B$2:$B$3001,$A183))</f>
        <v>0</v>
      </c>
      <c r="DP183" s="21" t="n">
        <f aca="false">IF(OR($A183="",DP$4=""),0,COUNTIFS(Formulas!$A$2:$A$3001,DP$4,Formulas!$B$2:$B$3001,$A183))</f>
        <v>0</v>
      </c>
      <c r="DQ183" s="21" t="n">
        <f aca="false">IF(OR($A183="",DQ$4=""),0,COUNTIFS(Formulas!$A$2:$A$3001,DQ$4,Formulas!$B$2:$B$3001,$A183))</f>
        <v>0</v>
      </c>
      <c r="DR183" s="21" t="n">
        <f aca="false">IF(OR($A183="",DR$4=""),0,COUNTIFS(Formulas!$A$2:$A$3001,DR$4,Formulas!$B$2:$B$3001,$A183))</f>
        <v>0</v>
      </c>
      <c r="DS183" s="21" t="n">
        <f aca="false">IF(OR($A183="",DS$4=""),0,COUNTIFS(Formulas!$A$2:$A$3001,DS$4,Formulas!$B$2:$B$3001,$A183))</f>
        <v>0</v>
      </c>
      <c r="DT183" s="21" t="n">
        <f aca="false">IF(OR($A183="",DT$4=""),0,COUNTIFS(Formulas!$A$2:$A$3001,DT$4,Formulas!$B$2:$B$3001,$A183))</f>
        <v>0</v>
      </c>
      <c r="DU183" s="21" t="n">
        <f aca="false">IF(OR($A183="",DU$4=""),0,COUNTIFS(Formulas!$A$2:$A$3001,DU$4,Formulas!$B$2:$B$3001,$A183))</f>
        <v>0</v>
      </c>
      <c r="DV183" s="21" t="n">
        <f aca="false">IF(OR($A183="",DV$4=""),0,COUNTIFS(Formulas!$A$2:$A$3001,DV$4,Formulas!$B$2:$B$3001,$A183))</f>
        <v>0</v>
      </c>
      <c r="DW183" s="21" t="n">
        <f aca="false">IF(OR($A183="",DW$4=""),0,COUNTIFS(Formulas!$A$2:$A$3001,DW$4,Formulas!$B$2:$B$3001,$A183))</f>
        <v>0</v>
      </c>
      <c r="DX183" s="21" t="n">
        <f aca="false">IF(OR($A183="",DX$4=""),0,COUNTIFS(Formulas!$A$2:$A$3001,DX$4,Formulas!$B$2:$B$3001,$A183))</f>
        <v>0</v>
      </c>
      <c r="DY183" s="21" t="n">
        <f aca="false">IF(OR($A183="",DY$4=""),0,COUNTIFS(Formulas!$A$2:$A$3001,DY$4,Formulas!$B$2:$B$3001,$A183))</f>
        <v>0</v>
      </c>
      <c r="DZ183" s="21" t="n">
        <f aca="false">IF(OR($A183="",DZ$4=""),0,COUNTIFS(Formulas!$A$2:$A$3001,DZ$4,Formulas!$B$2:$B$3001,$A183))</f>
        <v>0</v>
      </c>
      <c r="EA183" s="21" t="n">
        <f aca="false">IF(OR($A183="",EA$4=""),0,COUNTIFS(Formulas!$A$2:$A$3001,EA$4,Formulas!$B$2:$B$3001,$A183))</f>
        <v>0</v>
      </c>
      <c r="EB183" s="21" t="n">
        <f aca="false">IF(OR($A183="",EB$4=""),0,COUNTIFS(Formulas!$A$2:$A$3001,EB$4,Formulas!$B$2:$B$3001,$A183))</f>
        <v>0</v>
      </c>
      <c r="EC183" s="21" t="n">
        <f aca="false">IF(OR($A183="",EC$4=""),0,COUNTIFS(Formulas!$A$2:$A$3001,EC$4,Formulas!$B$2:$B$3001,$A183))</f>
        <v>0</v>
      </c>
      <c r="ED183" s="21" t="n">
        <f aca="false">IF(OR($A183="",ED$4=""),0,COUNTIFS(Formulas!$A$2:$A$3001,ED$4,Formulas!$B$2:$B$3001,$A183))</f>
        <v>0</v>
      </c>
      <c r="EE183" s="21" t="n">
        <f aca="false">IF(OR($A183="",EE$4=""),0,COUNTIFS(Formulas!$A$2:$A$3001,EE$4,Formulas!$B$2:$B$3001,$A183))</f>
        <v>0</v>
      </c>
      <c r="EF183" s="21" t="n">
        <f aca="false">IF(OR($A183="",EF$4=""),0,COUNTIFS(Formulas!$A$2:$A$3001,EF$4,Formulas!$B$2:$B$3001,$A183))</f>
        <v>0</v>
      </c>
      <c r="EG183" s="21" t="n">
        <f aca="false">IF(OR($A183="",EG$4=""),0,COUNTIFS(Formulas!$A$2:$A$3001,EG$4,Formulas!$B$2:$B$3001,$A183))</f>
        <v>0</v>
      </c>
      <c r="EH183" s="21" t="n">
        <f aca="false">IF(OR($A183="",EH$4=""),0,COUNTIFS(Formulas!$A$2:$A$3001,EH$4,Formulas!$B$2:$B$3001,$A183))</f>
        <v>0</v>
      </c>
      <c r="EI183" s="21" t="n">
        <f aca="false">IF(OR($A183="",EI$4=""),0,COUNTIFS(Formulas!$A$2:$A$3001,EI$4,Formulas!$B$2:$B$3001,$A183))</f>
        <v>0</v>
      </c>
      <c r="EJ183" s="21" t="n">
        <f aca="false">IF(OR($A183="",EJ$4=""),0,COUNTIFS(Formulas!$A$2:$A$3001,EJ$4,Formulas!$B$2:$B$3001,$A183))</f>
        <v>0</v>
      </c>
      <c r="EK183" s="21" t="n">
        <f aca="false">IF(OR($A183="",EK$4=""),0,COUNTIFS(Formulas!$A$2:$A$3001,EK$4,Formulas!$B$2:$B$3001,$A183))</f>
        <v>0</v>
      </c>
      <c r="EL183" s="21" t="n">
        <f aca="false">IF(OR($A183="",EL$4=""),0,COUNTIFS(Formulas!$A$2:$A$3001,EL$4,Formulas!$B$2:$B$3001,$A183))</f>
        <v>0</v>
      </c>
      <c r="EM183" s="21" t="n">
        <f aca="false">IF(OR($A183="",EM$4=""),0,COUNTIFS(Formulas!$A$2:$A$3001,EM$4,Formulas!$B$2:$B$3001,$A183))</f>
        <v>0</v>
      </c>
      <c r="EN183" s="21" t="n">
        <f aca="false">IF(OR($A183="",EN$4=""),0,COUNTIFS(Formulas!$A$2:$A$3001,EN$4,Formulas!$B$2:$B$3001,$A183))</f>
        <v>0</v>
      </c>
      <c r="EO183" s="21" t="n">
        <f aca="false">IF(OR($A183="",EO$4=""),0,COUNTIFS(Formulas!$A$2:$A$3001,EO$4,Formulas!$B$2:$B$3001,$A183))</f>
        <v>0</v>
      </c>
      <c r="EP183" s="21" t="n">
        <f aca="false">IF(OR($A183="",EP$4=""),0,COUNTIFS(Formulas!$A$2:$A$3001,EP$4,Formulas!$B$2:$B$3001,$A183))</f>
        <v>0</v>
      </c>
      <c r="EQ183" s="21" t="n">
        <f aca="false">IF(OR($A183="",EQ$4=""),0,COUNTIFS(Formulas!$A$2:$A$3001,EQ$4,Formulas!$B$2:$B$3001,$A183))</f>
        <v>0</v>
      </c>
      <c r="ER183" s="21" t="n">
        <f aca="false">IF(OR($A183="",ER$4=""),0,COUNTIFS(Formulas!$A$2:$A$3001,ER$4,Formulas!$B$2:$B$3001,$A183))</f>
        <v>0</v>
      </c>
      <c r="ES183" s="21" t="n">
        <f aca="false">IF(OR($A183="",ES$4=""),0,COUNTIFS(Formulas!$A$2:$A$3001,ES$4,Formulas!$B$2:$B$3001,$A183))</f>
        <v>0</v>
      </c>
      <c r="ET183" s="21" t="n">
        <f aca="false">IF(OR($A183="",ET$4=""),0,COUNTIFS(Formulas!$A$2:$A$3001,ET$4,Formulas!$B$2:$B$3001,$A183))</f>
        <v>0</v>
      </c>
      <c r="EU183" s="21" t="n">
        <f aca="false">IF(OR($A183="",EU$4=""),0,COUNTIFS(Formulas!$A$2:$A$3001,EU$4,Formulas!$B$2:$B$3001,$A183))</f>
        <v>0</v>
      </c>
      <c r="EV183" s="21" t="n">
        <f aca="false">IF(OR($A183="",EV$4=""),0,COUNTIFS(Formulas!$A$2:$A$3001,EV$4,Formulas!$B$2:$B$3001,$A183))</f>
        <v>0</v>
      </c>
    </row>
    <row r="184" customFormat="false" ht="15" hidden="false" customHeight="false" outlineLevel="0" collapsed="false">
      <c r="A184" s="13" t="str">
        <f aca="false">IF(INDEX(Materials!$A$2:$A$301,180)="","",INDEX(Materials!$A$2:$A$301,180))</f>
        <v>Sodium Citrate Dihydrate</v>
      </c>
      <c r="B184" s="19" t="n">
        <f aca="false">IF(A184="","",COUNTIF(C184:EV184,"&gt;0"))</f>
        <v>5</v>
      </c>
      <c r="C184" s="21" t="n">
        <f aca="false">IF(OR($A184="",C$4=""),0,COUNTIFS(Formulas!$A$2:$A$3001,C$4,Formulas!$B$2:$B$3001,$A184))</f>
        <v>0</v>
      </c>
      <c r="D184" s="21" t="n">
        <f aca="false">IF(OR($A184="",D$4=""),0,COUNTIFS(Formulas!$A$2:$A$3001,D$4,Formulas!$B$2:$B$3001,$A184))</f>
        <v>0</v>
      </c>
      <c r="E184" s="21" t="n">
        <f aca="false">IF(OR($A184="",E$4=""),0,COUNTIFS(Formulas!$A$2:$A$3001,E$4,Formulas!$B$2:$B$3001,$A184))</f>
        <v>0</v>
      </c>
      <c r="F184" s="21" t="n">
        <f aca="false">IF(OR($A184="",F$4=""),0,COUNTIFS(Formulas!$A$2:$A$3001,F$4,Formulas!$B$2:$B$3001,$A184))</f>
        <v>0</v>
      </c>
      <c r="G184" s="21" t="n">
        <f aca="false">IF(OR($A184="",G$4=""),0,COUNTIFS(Formulas!$A$2:$A$3001,G$4,Formulas!$B$2:$B$3001,$A184))</f>
        <v>0</v>
      </c>
      <c r="H184" s="21" t="n">
        <f aca="false">IF(OR($A184="",H$4=""),0,COUNTIFS(Formulas!$A$2:$A$3001,H$4,Formulas!$B$2:$B$3001,$A184))</f>
        <v>0</v>
      </c>
      <c r="I184" s="21" t="n">
        <f aca="false">IF(OR($A184="",I$4=""),0,COUNTIFS(Formulas!$A$2:$A$3001,I$4,Formulas!$B$2:$B$3001,$A184))</f>
        <v>0</v>
      </c>
      <c r="J184" s="21" t="n">
        <f aca="false">IF(OR($A184="",J$4=""),0,COUNTIFS(Formulas!$A$2:$A$3001,J$4,Formulas!$B$2:$B$3001,$A184))</f>
        <v>0</v>
      </c>
      <c r="K184" s="21" t="n">
        <f aca="false">IF(OR($A184="",K$4=""),0,COUNTIFS(Formulas!$A$2:$A$3001,K$4,Formulas!$B$2:$B$3001,$A184))</f>
        <v>0</v>
      </c>
      <c r="L184" s="21" t="n">
        <f aca="false">IF(OR($A184="",L$4=""),0,COUNTIFS(Formulas!$A$2:$A$3001,L$4,Formulas!$B$2:$B$3001,$A184))</f>
        <v>0</v>
      </c>
      <c r="M184" s="21" t="n">
        <f aca="false">IF(OR($A184="",M$4=""),0,COUNTIFS(Formulas!$A$2:$A$3001,M$4,Formulas!$B$2:$B$3001,$A184))</f>
        <v>0</v>
      </c>
      <c r="N184" s="21" t="n">
        <f aca="false">IF(OR($A184="",N$4=""),0,COUNTIFS(Formulas!$A$2:$A$3001,N$4,Formulas!$B$2:$B$3001,$A184))</f>
        <v>0</v>
      </c>
      <c r="O184" s="21" t="n">
        <f aca="false">IF(OR($A184="",O$4=""),0,COUNTIFS(Formulas!$A$2:$A$3001,O$4,Formulas!$B$2:$B$3001,$A184))</f>
        <v>0</v>
      </c>
      <c r="P184" s="21" t="n">
        <f aca="false">IF(OR($A184="",P$4=""),0,COUNTIFS(Formulas!$A$2:$A$3001,P$4,Formulas!$B$2:$B$3001,$A184))</f>
        <v>0</v>
      </c>
      <c r="Q184" s="21" t="n">
        <f aca="false">IF(OR($A184="",Q$4=""),0,COUNTIFS(Formulas!$A$2:$A$3001,Q$4,Formulas!$B$2:$B$3001,$A184))</f>
        <v>0</v>
      </c>
      <c r="R184" s="21" t="n">
        <f aca="false">IF(OR($A184="",R$4=""),0,COUNTIFS(Formulas!$A$2:$A$3001,R$4,Formulas!$B$2:$B$3001,$A184))</f>
        <v>0</v>
      </c>
      <c r="S184" s="21" t="n">
        <f aca="false">IF(OR($A184="",S$4=""),0,COUNTIFS(Formulas!$A$2:$A$3001,S$4,Formulas!$B$2:$B$3001,$A184))</f>
        <v>0</v>
      </c>
      <c r="T184" s="21" t="n">
        <f aca="false">IF(OR($A184="",T$4=""),0,COUNTIFS(Formulas!$A$2:$A$3001,T$4,Formulas!$B$2:$B$3001,$A184))</f>
        <v>0</v>
      </c>
      <c r="U184" s="21" t="n">
        <f aca="false">IF(OR($A184="",U$4=""),0,COUNTIFS(Formulas!$A$2:$A$3001,U$4,Formulas!$B$2:$B$3001,$A184))</f>
        <v>0</v>
      </c>
      <c r="V184" s="21" t="n">
        <f aca="false">IF(OR($A184="",V$4=""),0,COUNTIFS(Formulas!$A$2:$A$3001,V$4,Formulas!$B$2:$B$3001,$A184))</f>
        <v>0</v>
      </c>
      <c r="W184" s="21" t="n">
        <f aca="false">IF(OR($A184="",W$4=""),0,COUNTIFS(Formulas!$A$2:$A$3001,W$4,Formulas!$B$2:$B$3001,$A184))</f>
        <v>0</v>
      </c>
      <c r="X184" s="21" t="n">
        <f aca="false">IF(OR($A184="",X$4=""),0,COUNTIFS(Formulas!$A$2:$A$3001,X$4,Formulas!$B$2:$B$3001,$A184))</f>
        <v>0</v>
      </c>
      <c r="Y184" s="21" t="n">
        <f aca="false">IF(OR($A184="",Y$4=""),0,COUNTIFS(Formulas!$A$2:$A$3001,Y$4,Formulas!$B$2:$B$3001,$A184))</f>
        <v>0</v>
      </c>
      <c r="Z184" s="21" t="n">
        <f aca="false">IF(OR($A184="",Z$4=""),0,COUNTIFS(Formulas!$A$2:$A$3001,Z$4,Formulas!$B$2:$B$3001,$A184))</f>
        <v>0</v>
      </c>
      <c r="AA184" s="21" t="n">
        <f aca="false">IF(OR($A184="",AA$4=""),0,COUNTIFS(Formulas!$A$2:$A$3001,AA$4,Formulas!$B$2:$B$3001,$A184))</f>
        <v>0</v>
      </c>
      <c r="AB184" s="21" t="n">
        <f aca="false">IF(OR($A184="",AB$4=""),0,COUNTIFS(Formulas!$A$2:$A$3001,AB$4,Formulas!$B$2:$B$3001,$A184))</f>
        <v>0</v>
      </c>
      <c r="AC184" s="21" t="n">
        <f aca="false">IF(OR($A184="",AC$4=""),0,COUNTIFS(Formulas!$A$2:$A$3001,AC$4,Formulas!$B$2:$B$3001,$A184))</f>
        <v>0</v>
      </c>
      <c r="AD184" s="21" t="n">
        <f aca="false">IF(OR($A184="",AD$4=""),0,COUNTIFS(Formulas!$A$2:$A$3001,AD$4,Formulas!$B$2:$B$3001,$A184))</f>
        <v>0</v>
      </c>
      <c r="AE184" s="21" t="n">
        <f aca="false">IF(OR($A184="",AE$4=""),0,COUNTIFS(Formulas!$A$2:$A$3001,AE$4,Formulas!$B$2:$B$3001,$A184))</f>
        <v>0</v>
      </c>
      <c r="AF184" s="21" t="n">
        <f aca="false">IF(OR($A184="",AF$4=""),0,COUNTIFS(Formulas!$A$2:$A$3001,AF$4,Formulas!$B$2:$B$3001,$A184))</f>
        <v>0</v>
      </c>
      <c r="AG184" s="21" t="n">
        <f aca="false">IF(OR($A184="",AG$4=""),0,COUNTIFS(Formulas!$A$2:$A$3001,AG$4,Formulas!$B$2:$B$3001,$A184))</f>
        <v>0</v>
      </c>
      <c r="AH184" s="21" t="n">
        <f aca="false">IF(OR($A184="",AH$4=""),0,COUNTIFS(Formulas!$A$2:$A$3001,AH$4,Formulas!$B$2:$B$3001,$A184))</f>
        <v>0</v>
      </c>
      <c r="AI184" s="21" t="n">
        <f aca="false">IF(OR($A184="",AI$4=""),0,COUNTIFS(Formulas!$A$2:$A$3001,AI$4,Formulas!$B$2:$B$3001,$A184))</f>
        <v>0</v>
      </c>
      <c r="AJ184" s="21" t="n">
        <f aca="false">IF(OR($A184="",AJ$4=""),0,COUNTIFS(Formulas!$A$2:$A$3001,AJ$4,Formulas!$B$2:$B$3001,$A184))</f>
        <v>0</v>
      </c>
      <c r="AK184" s="21" t="n">
        <f aca="false">IF(OR($A184="",AK$4=""),0,COUNTIFS(Formulas!$A$2:$A$3001,AK$4,Formulas!$B$2:$B$3001,$A184))</f>
        <v>0</v>
      </c>
      <c r="AL184" s="21" t="n">
        <f aca="false">IF(OR($A184="",AL$4=""),0,COUNTIFS(Formulas!$A$2:$A$3001,AL$4,Formulas!$B$2:$B$3001,$A184))</f>
        <v>0</v>
      </c>
      <c r="AM184" s="21" t="n">
        <f aca="false">IF(OR($A184="",AM$4=""),0,COUNTIFS(Formulas!$A$2:$A$3001,AM$4,Formulas!$B$2:$B$3001,$A184))</f>
        <v>0</v>
      </c>
      <c r="AN184" s="21" t="n">
        <f aca="false">IF(OR($A184="",AN$4=""),0,COUNTIFS(Formulas!$A$2:$A$3001,AN$4,Formulas!$B$2:$B$3001,$A184))</f>
        <v>0</v>
      </c>
      <c r="AO184" s="21" t="n">
        <f aca="false">IF(OR($A184="",AO$4=""),0,COUNTIFS(Formulas!$A$2:$A$3001,AO$4,Formulas!$B$2:$B$3001,$A184))</f>
        <v>0</v>
      </c>
      <c r="AP184" s="21" t="n">
        <f aca="false">IF(OR($A184="",AP$4=""),0,COUNTIFS(Formulas!$A$2:$A$3001,AP$4,Formulas!$B$2:$B$3001,$A184))</f>
        <v>0</v>
      </c>
      <c r="AQ184" s="21" t="n">
        <f aca="false">IF(OR($A184="",AQ$4=""),0,COUNTIFS(Formulas!$A$2:$A$3001,AQ$4,Formulas!$B$2:$B$3001,$A184))</f>
        <v>0</v>
      </c>
      <c r="AR184" s="21" t="n">
        <f aca="false">IF(OR($A184="",AR$4=""),0,COUNTIFS(Formulas!$A$2:$A$3001,AR$4,Formulas!$B$2:$B$3001,$A184))</f>
        <v>0</v>
      </c>
      <c r="AS184" s="21" t="n">
        <f aca="false">IF(OR($A184="",AS$4=""),0,COUNTIFS(Formulas!$A$2:$A$3001,AS$4,Formulas!$B$2:$B$3001,$A184))</f>
        <v>0</v>
      </c>
      <c r="AT184" s="21" t="n">
        <f aca="false">IF(OR($A184="",AT$4=""),0,COUNTIFS(Formulas!$A$2:$A$3001,AT$4,Formulas!$B$2:$B$3001,$A184))</f>
        <v>0</v>
      </c>
      <c r="AU184" s="21" t="n">
        <f aca="false">IF(OR($A184="",AU$4=""),0,COUNTIFS(Formulas!$A$2:$A$3001,AU$4,Formulas!$B$2:$B$3001,$A184))</f>
        <v>0</v>
      </c>
      <c r="AV184" s="21" t="n">
        <f aca="false">IF(OR($A184="",AV$4=""),0,COUNTIFS(Formulas!$A$2:$A$3001,AV$4,Formulas!$B$2:$B$3001,$A184))</f>
        <v>0</v>
      </c>
      <c r="AW184" s="21" t="n">
        <f aca="false">IF(OR($A184="",AW$4=""),0,COUNTIFS(Formulas!$A$2:$A$3001,AW$4,Formulas!$B$2:$B$3001,$A184))</f>
        <v>0</v>
      </c>
      <c r="AX184" s="21" t="n">
        <f aca="false">IF(OR($A184="",AX$4=""),0,COUNTIFS(Formulas!$A$2:$A$3001,AX$4,Formulas!$B$2:$B$3001,$A184))</f>
        <v>0</v>
      </c>
      <c r="AY184" s="21" t="n">
        <f aca="false">IF(OR($A184="",AY$4=""),0,COUNTIFS(Formulas!$A$2:$A$3001,AY$4,Formulas!$B$2:$B$3001,$A184))</f>
        <v>0</v>
      </c>
      <c r="AZ184" s="21" t="n">
        <f aca="false">IF(OR($A184="",AZ$4=""),0,COUNTIFS(Formulas!$A$2:$A$3001,AZ$4,Formulas!$B$2:$B$3001,$A184))</f>
        <v>0</v>
      </c>
      <c r="BA184" s="21" t="n">
        <f aca="false">IF(OR($A184="",BA$4=""),0,COUNTIFS(Formulas!$A$2:$A$3001,BA$4,Formulas!$B$2:$B$3001,$A184))</f>
        <v>0</v>
      </c>
      <c r="BB184" s="21" t="n">
        <f aca="false">IF(OR($A184="",BB$4=""),0,COUNTIFS(Formulas!$A$2:$A$3001,BB$4,Formulas!$B$2:$B$3001,$A184))</f>
        <v>0</v>
      </c>
      <c r="BC184" s="21" t="n">
        <f aca="false">IF(OR($A184="",BC$4=""),0,COUNTIFS(Formulas!$A$2:$A$3001,BC$4,Formulas!$B$2:$B$3001,$A184))</f>
        <v>0</v>
      </c>
      <c r="BD184" s="21" t="n">
        <f aca="false">IF(OR($A184="",BD$4=""),0,COUNTIFS(Formulas!$A$2:$A$3001,BD$4,Formulas!$B$2:$B$3001,$A184))</f>
        <v>0</v>
      </c>
      <c r="BE184" s="21" t="n">
        <f aca="false">IF(OR($A184="",BE$4=""),0,COUNTIFS(Formulas!$A$2:$A$3001,BE$4,Formulas!$B$2:$B$3001,$A184))</f>
        <v>0</v>
      </c>
      <c r="BF184" s="21" t="n">
        <f aca="false">IF(OR($A184="",BF$4=""),0,COUNTIFS(Formulas!$A$2:$A$3001,BF$4,Formulas!$B$2:$B$3001,$A184))</f>
        <v>0</v>
      </c>
      <c r="BG184" s="21" t="n">
        <f aca="false">IF(OR($A184="",BG$4=""),0,COUNTIFS(Formulas!$A$2:$A$3001,BG$4,Formulas!$B$2:$B$3001,$A184))</f>
        <v>0</v>
      </c>
      <c r="BH184" s="21" t="n">
        <f aca="false">IF(OR($A184="",BH$4=""),0,COUNTIFS(Formulas!$A$2:$A$3001,BH$4,Formulas!$B$2:$B$3001,$A184))</f>
        <v>0</v>
      </c>
      <c r="BI184" s="21" t="n">
        <f aca="false">IF(OR($A184="",BI$4=""),0,COUNTIFS(Formulas!$A$2:$A$3001,BI$4,Formulas!$B$2:$B$3001,$A184))</f>
        <v>0</v>
      </c>
      <c r="BJ184" s="21" t="n">
        <f aca="false">IF(OR($A184="",BJ$4=""),0,COUNTIFS(Formulas!$A$2:$A$3001,BJ$4,Formulas!$B$2:$B$3001,$A184))</f>
        <v>0</v>
      </c>
      <c r="BK184" s="21" t="n">
        <f aca="false">IF(OR($A184="",BK$4=""),0,COUNTIFS(Formulas!$A$2:$A$3001,BK$4,Formulas!$B$2:$B$3001,$A184))</f>
        <v>0</v>
      </c>
      <c r="BL184" s="21" t="n">
        <f aca="false">IF(OR($A184="",BL$4=""),0,COUNTIFS(Formulas!$A$2:$A$3001,BL$4,Formulas!$B$2:$B$3001,$A184))</f>
        <v>0</v>
      </c>
      <c r="BM184" s="21" t="n">
        <f aca="false">IF(OR($A184="",BM$4=""),0,COUNTIFS(Formulas!$A$2:$A$3001,BM$4,Formulas!$B$2:$B$3001,$A184))</f>
        <v>0</v>
      </c>
      <c r="BN184" s="21" t="n">
        <f aca="false">IF(OR($A184="",BN$4=""),0,COUNTIFS(Formulas!$A$2:$A$3001,BN$4,Formulas!$B$2:$B$3001,$A184))</f>
        <v>0</v>
      </c>
      <c r="BO184" s="21" t="n">
        <f aca="false">IF(OR($A184="",BO$4=""),0,COUNTIFS(Formulas!$A$2:$A$3001,BO$4,Formulas!$B$2:$B$3001,$A184))</f>
        <v>0</v>
      </c>
      <c r="BP184" s="21" t="n">
        <f aca="false">IF(OR($A184="",BP$4=""),0,COUNTIFS(Formulas!$A$2:$A$3001,BP$4,Formulas!$B$2:$B$3001,$A184))</f>
        <v>1</v>
      </c>
      <c r="BQ184" s="21" t="n">
        <f aca="false">IF(OR($A184="",BQ$4=""),0,COUNTIFS(Formulas!$A$2:$A$3001,BQ$4,Formulas!$B$2:$B$3001,$A184))</f>
        <v>1</v>
      </c>
      <c r="BR184" s="21" t="n">
        <f aca="false">IF(OR($A184="",BR$4=""),0,COUNTIFS(Formulas!$A$2:$A$3001,BR$4,Formulas!$B$2:$B$3001,$A184))</f>
        <v>1</v>
      </c>
      <c r="BS184" s="21" t="n">
        <f aca="false">IF(OR($A184="",BS$4=""),0,COUNTIFS(Formulas!$A$2:$A$3001,BS$4,Formulas!$B$2:$B$3001,$A184))</f>
        <v>1</v>
      </c>
      <c r="BT184" s="21" t="n">
        <f aca="false">IF(OR($A184="",BT$4=""),0,COUNTIFS(Formulas!$A$2:$A$3001,BT$4,Formulas!$B$2:$B$3001,$A184))</f>
        <v>1</v>
      </c>
      <c r="BU184" s="21" t="n">
        <f aca="false">IF(OR($A184="",BU$4=""),0,COUNTIFS(Formulas!$A$2:$A$3001,BU$4,Formulas!$B$2:$B$3001,$A184))</f>
        <v>0</v>
      </c>
      <c r="BV184" s="21" t="n">
        <f aca="false">IF(OR($A184="",BV$4=""),0,COUNTIFS(Formulas!$A$2:$A$3001,BV$4,Formulas!$B$2:$B$3001,$A184))</f>
        <v>0</v>
      </c>
      <c r="BW184" s="21" t="n">
        <f aca="false">IF(OR($A184="",BW$4=""),0,COUNTIFS(Formulas!$A$2:$A$3001,BW$4,Formulas!$B$2:$B$3001,$A184))</f>
        <v>0</v>
      </c>
      <c r="BX184" s="21" t="n">
        <f aca="false">IF(OR($A184="",BX$4=""),0,COUNTIFS(Formulas!$A$2:$A$3001,BX$4,Formulas!$B$2:$B$3001,$A184))</f>
        <v>0</v>
      </c>
      <c r="BY184" s="21" t="n">
        <f aca="false">IF(OR($A184="",BY$4=""),0,COUNTIFS(Formulas!$A$2:$A$3001,BY$4,Formulas!$B$2:$B$3001,$A184))</f>
        <v>0</v>
      </c>
      <c r="BZ184" s="21" t="n">
        <f aca="false">IF(OR($A184="",BZ$4=""),0,COUNTIFS(Formulas!$A$2:$A$3001,BZ$4,Formulas!$B$2:$B$3001,$A184))</f>
        <v>0</v>
      </c>
      <c r="CA184" s="21" t="n">
        <f aca="false">IF(OR($A184="",CA$4=""),0,COUNTIFS(Formulas!$A$2:$A$3001,CA$4,Formulas!$B$2:$B$3001,$A184))</f>
        <v>0</v>
      </c>
      <c r="CB184" s="21" t="n">
        <f aca="false">IF(OR($A184="",CB$4=""),0,COUNTIFS(Formulas!$A$2:$A$3001,CB$4,Formulas!$B$2:$B$3001,$A184))</f>
        <v>0</v>
      </c>
      <c r="CC184" s="21" t="n">
        <f aca="false">IF(OR($A184="",CC$4=""),0,COUNTIFS(Formulas!$A$2:$A$3001,CC$4,Formulas!$B$2:$B$3001,$A184))</f>
        <v>0</v>
      </c>
      <c r="CD184" s="21" t="n">
        <f aca="false">IF(OR($A184="",CD$4=""),0,COUNTIFS(Formulas!$A$2:$A$3001,CD$4,Formulas!$B$2:$B$3001,$A184))</f>
        <v>0</v>
      </c>
      <c r="CE184" s="21" t="n">
        <f aca="false">IF(OR($A184="",CE$4=""),0,COUNTIFS(Formulas!$A$2:$A$3001,CE$4,Formulas!$B$2:$B$3001,$A184))</f>
        <v>0</v>
      </c>
      <c r="CF184" s="21" t="n">
        <f aca="false">IF(OR($A184="",CF$4=""),0,COUNTIFS(Formulas!$A$2:$A$3001,CF$4,Formulas!$B$2:$B$3001,$A184))</f>
        <v>0</v>
      </c>
      <c r="CG184" s="21" t="n">
        <f aca="false">IF(OR($A184="",CG$4=""),0,COUNTIFS(Formulas!$A$2:$A$3001,CG$4,Formulas!$B$2:$B$3001,$A184))</f>
        <v>0</v>
      </c>
      <c r="CH184" s="21" t="n">
        <f aca="false">IF(OR($A184="",CH$4=""),0,COUNTIFS(Formulas!$A$2:$A$3001,CH$4,Formulas!$B$2:$B$3001,$A184))</f>
        <v>0</v>
      </c>
      <c r="CI184" s="21" t="n">
        <f aca="false">IF(OR($A184="",CI$4=""),0,COUNTIFS(Formulas!$A$2:$A$3001,CI$4,Formulas!$B$2:$B$3001,$A184))</f>
        <v>0</v>
      </c>
      <c r="CJ184" s="21" t="n">
        <f aca="false">IF(OR($A184="",CJ$4=""),0,COUNTIFS(Formulas!$A$2:$A$3001,CJ$4,Formulas!$B$2:$B$3001,$A184))</f>
        <v>0</v>
      </c>
      <c r="CK184" s="21" t="n">
        <f aca="false">IF(OR($A184="",CK$4=""),0,COUNTIFS(Formulas!$A$2:$A$3001,CK$4,Formulas!$B$2:$B$3001,$A184))</f>
        <v>0</v>
      </c>
      <c r="CL184" s="21" t="n">
        <f aca="false">IF(OR($A184="",CL$4=""),0,COUNTIFS(Formulas!$A$2:$A$3001,CL$4,Formulas!$B$2:$B$3001,$A184))</f>
        <v>0</v>
      </c>
      <c r="CM184" s="21" t="n">
        <f aca="false">IF(OR($A184="",CM$4=""),0,COUNTIFS(Formulas!$A$2:$A$3001,CM$4,Formulas!$B$2:$B$3001,$A184))</f>
        <v>0</v>
      </c>
      <c r="CN184" s="21" t="n">
        <f aca="false">IF(OR($A184="",CN$4=""),0,COUNTIFS(Formulas!$A$2:$A$3001,CN$4,Formulas!$B$2:$B$3001,$A184))</f>
        <v>0</v>
      </c>
      <c r="CO184" s="21" t="n">
        <f aca="false">IF(OR($A184="",CO$4=""),0,COUNTIFS(Formulas!$A$2:$A$3001,CO$4,Formulas!$B$2:$B$3001,$A184))</f>
        <v>0</v>
      </c>
      <c r="CP184" s="21" t="n">
        <f aca="false">IF(OR($A184="",CP$4=""),0,COUNTIFS(Formulas!$A$2:$A$3001,CP$4,Formulas!$B$2:$B$3001,$A184))</f>
        <v>0</v>
      </c>
      <c r="CQ184" s="21" t="n">
        <f aca="false">IF(OR($A184="",CQ$4=""),0,COUNTIFS(Formulas!$A$2:$A$3001,CQ$4,Formulas!$B$2:$B$3001,$A184))</f>
        <v>0</v>
      </c>
      <c r="CR184" s="21" t="n">
        <f aca="false">IF(OR($A184="",CR$4=""),0,COUNTIFS(Formulas!$A$2:$A$3001,CR$4,Formulas!$B$2:$B$3001,$A184))</f>
        <v>0</v>
      </c>
      <c r="CS184" s="21" t="n">
        <f aca="false">IF(OR($A184="",CS$4=""),0,COUNTIFS(Formulas!$A$2:$A$3001,CS$4,Formulas!$B$2:$B$3001,$A184))</f>
        <v>0</v>
      </c>
      <c r="CT184" s="21" t="n">
        <f aca="false">IF(OR($A184="",CT$4=""),0,COUNTIFS(Formulas!$A$2:$A$3001,CT$4,Formulas!$B$2:$B$3001,$A184))</f>
        <v>0</v>
      </c>
      <c r="CU184" s="21" t="n">
        <f aca="false">IF(OR($A184="",CU$4=""),0,COUNTIFS(Formulas!$A$2:$A$3001,CU$4,Formulas!$B$2:$B$3001,$A184))</f>
        <v>0</v>
      </c>
      <c r="CV184" s="21" t="n">
        <f aca="false">IF(OR($A184="",CV$4=""),0,COUNTIFS(Formulas!$A$2:$A$3001,CV$4,Formulas!$B$2:$B$3001,$A184))</f>
        <v>0</v>
      </c>
      <c r="CW184" s="21" t="n">
        <f aca="false">IF(OR($A184="",CW$4=""),0,COUNTIFS(Formulas!$A$2:$A$3001,CW$4,Formulas!$B$2:$B$3001,$A184))</f>
        <v>0</v>
      </c>
      <c r="CX184" s="21" t="n">
        <f aca="false">IF(OR($A184="",CX$4=""),0,COUNTIFS(Formulas!$A$2:$A$3001,CX$4,Formulas!$B$2:$B$3001,$A184))</f>
        <v>0</v>
      </c>
      <c r="CY184" s="21" t="n">
        <f aca="false">IF(OR($A184="",CY$4=""),0,COUNTIFS(Formulas!$A$2:$A$3001,CY$4,Formulas!$B$2:$B$3001,$A184))</f>
        <v>0</v>
      </c>
      <c r="CZ184" s="21" t="n">
        <f aca="false">IF(OR($A184="",CZ$4=""),0,COUNTIFS(Formulas!$A$2:$A$3001,CZ$4,Formulas!$B$2:$B$3001,$A184))</f>
        <v>0</v>
      </c>
      <c r="DA184" s="21" t="n">
        <f aca="false">IF(OR($A184="",DA$4=""),0,COUNTIFS(Formulas!$A$2:$A$3001,DA$4,Formulas!$B$2:$B$3001,$A184))</f>
        <v>0</v>
      </c>
      <c r="DB184" s="21" t="n">
        <f aca="false">IF(OR($A184="",DB$4=""),0,COUNTIFS(Formulas!$A$2:$A$3001,DB$4,Formulas!$B$2:$B$3001,$A184))</f>
        <v>0</v>
      </c>
      <c r="DC184" s="21" t="n">
        <f aca="false">IF(OR($A184="",DC$4=""),0,COUNTIFS(Formulas!$A$2:$A$3001,DC$4,Formulas!$B$2:$B$3001,$A184))</f>
        <v>0</v>
      </c>
      <c r="DD184" s="21" t="n">
        <f aca="false">IF(OR($A184="",DD$4=""),0,COUNTIFS(Formulas!$A$2:$A$3001,DD$4,Formulas!$B$2:$B$3001,$A184))</f>
        <v>0</v>
      </c>
      <c r="DE184" s="21" t="n">
        <f aca="false">IF(OR($A184="",DE$4=""),0,COUNTIFS(Formulas!$A$2:$A$3001,DE$4,Formulas!$B$2:$B$3001,$A184))</f>
        <v>0</v>
      </c>
      <c r="DF184" s="21" t="n">
        <f aca="false">IF(OR($A184="",DF$4=""),0,COUNTIFS(Formulas!$A$2:$A$3001,DF$4,Formulas!$B$2:$B$3001,$A184))</f>
        <v>0</v>
      </c>
      <c r="DG184" s="21" t="n">
        <f aca="false">IF(OR($A184="",DG$4=""),0,COUNTIFS(Formulas!$A$2:$A$3001,DG$4,Formulas!$B$2:$B$3001,$A184))</f>
        <v>0</v>
      </c>
      <c r="DH184" s="21" t="n">
        <f aca="false">IF(OR($A184="",DH$4=""),0,COUNTIFS(Formulas!$A$2:$A$3001,DH$4,Formulas!$B$2:$B$3001,$A184))</f>
        <v>0</v>
      </c>
      <c r="DI184" s="21" t="n">
        <f aca="false">IF(OR($A184="",DI$4=""),0,COUNTIFS(Formulas!$A$2:$A$3001,DI$4,Formulas!$B$2:$B$3001,$A184))</f>
        <v>0</v>
      </c>
      <c r="DJ184" s="21" t="n">
        <f aca="false">IF(OR($A184="",DJ$4=""),0,COUNTIFS(Formulas!$A$2:$A$3001,DJ$4,Formulas!$B$2:$B$3001,$A184))</f>
        <v>0</v>
      </c>
      <c r="DK184" s="21" t="n">
        <f aca="false">IF(OR($A184="",DK$4=""),0,COUNTIFS(Formulas!$A$2:$A$3001,DK$4,Formulas!$B$2:$B$3001,$A184))</f>
        <v>0</v>
      </c>
      <c r="DL184" s="21" t="n">
        <f aca="false">IF(OR($A184="",DL$4=""),0,COUNTIFS(Formulas!$A$2:$A$3001,DL$4,Formulas!$B$2:$B$3001,$A184))</f>
        <v>0</v>
      </c>
      <c r="DM184" s="21" t="n">
        <f aca="false">IF(OR($A184="",DM$4=""),0,COUNTIFS(Formulas!$A$2:$A$3001,DM$4,Formulas!$B$2:$B$3001,$A184))</f>
        <v>0</v>
      </c>
      <c r="DN184" s="21" t="n">
        <f aca="false">IF(OR($A184="",DN$4=""),0,COUNTIFS(Formulas!$A$2:$A$3001,DN$4,Formulas!$B$2:$B$3001,$A184))</f>
        <v>0</v>
      </c>
      <c r="DO184" s="21" t="n">
        <f aca="false">IF(OR($A184="",DO$4=""),0,COUNTIFS(Formulas!$A$2:$A$3001,DO$4,Formulas!$B$2:$B$3001,$A184))</f>
        <v>0</v>
      </c>
      <c r="DP184" s="21" t="n">
        <f aca="false">IF(OR($A184="",DP$4=""),0,COUNTIFS(Formulas!$A$2:$A$3001,DP$4,Formulas!$B$2:$B$3001,$A184))</f>
        <v>0</v>
      </c>
      <c r="DQ184" s="21" t="n">
        <f aca="false">IF(OR($A184="",DQ$4=""),0,COUNTIFS(Formulas!$A$2:$A$3001,DQ$4,Formulas!$B$2:$B$3001,$A184))</f>
        <v>0</v>
      </c>
      <c r="DR184" s="21" t="n">
        <f aca="false">IF(OR($A184="",DR$4=""),0,COUNTIFS(Formulas!$A$2:$A$3001,DR$4,Formulas!$B$2:$B$3001,$A184))</f>
        <v>0</v>
      </c>
      <c r="DS184" s="21" t="n">
        <f aca="false">IF(OR($A184="",DS$4=""),0,COUNTIFS(Formulas!$A$2:$A$3001,DS$4,Formulas!$B$2:$B$3001,$A184))</f>
        <v>0</v>
      </c>
      <c r="DT184" s="21" t="n">
        <f aca="false">IF(OR($A184="",DT$4=""),0,COUNTIFS(Formulas!$A$2:$A$3001,DT$4,Formulas!$B$2:$B$3001,$A184))</f>
        <v>0</v>
      </c>
      <c r="DU184" s="21" t="n">
        <f aca="false">IF(OR($A184="",DU$4=""),0,COUNTIFS(Formulas!$A$2:$A$3001,DU$4,Formulas!$B$2:$B$3001,$A184))</f>
        <v>0</v>
      </c>
      <c r="DV184" s="21" t="n">
        <f aca="false">IF(OR($A184="",DV$4=""),0,COUNTIFS(Formulas!$A$2:$A$3001,DV$4,Formulas!$B$2:$B$3001,$A184))</f>
        <v>0</v>
      </c>
      <c r="DW184" s="21" t="n">
        <f aca="false">IF(OR($A184="",DW$4=""),0,COUNTIFS(Formulas!$A$2:$A$3001,DW$4,Formulas!$B$2:$B$3001,$A184))</f>
        <v>0</v>
      </c>
      <c r="DX184" s="21" t="n">
        <f aca="false">IF(OR($A184="",DX$4=""),0,COUNTIFS(Formulas!$A$2:$A$3001,DX$4,Formulas!$B$2:$B$3001,$A184))</f>
        <v>0</v>
      </c>
      <c r="DY184" s="21" t="n">
        <f aca="false">IF(OR($A184="",DY$4=""),0,COUNTIFS(Formulas!$A$2:$A$3001,DY$4,Formulas!$B$2:$B$3001,$A184))</f>
        <v>0</v>
      </c>
      <c r="DZ184" s="21" t="n">
        <f aca="false">IF(OR($A184="",DZ$4=""),0,COUNTIFS(Formulas!$A$2:$A$3001,DZ$4,Formulas!$B$2:$B$3001,$A184))</f>
        <v>0</v>
      </c>
      <c r="EA184" s="21" t="n">
        <f aca="false">IF(OR($A184="",EA$4=""),0,COUNTIFS(Formulas!$A$2:$A$3001,EA$4,Formulas!$B$2:$B$3001,$A184))</f>
        <v>0</v>
      </c>
      <c r="EB184" s="21" t="n">
        <f aca="false">IF(OR($A184="",EB$4=""),0,COUNTIFS(Formulas!$A$2:$A$3001,EB$4,Formulas!$B$2:$B$3001,$A184))</f>
        <v>0</v>
      </c>
      <c r="EC184" s="21" t="n">
        <f aca="false">IF(OR($A184="",EC$4=""),0,COUNTIFS(Formulas!$A$2:$A$3001,EC$4,Formulas!$B$2:$B$3001,$A184))</f>
        <v>0</v>
      </c>
      <c r="ED184" s="21" t="n">
        <f aca="false">IF(OR($A184="",ED$4=""),0,COUNTIFS(Formulas!$A$2:$A$3001,ED$4,Formulas!$B$2:$B$3001,$A184))</f>
        <v>0</v>
      </c>
      <c r="EE184" s="21" t="n">
        <f aca="false">IF(OR($A184="",EE$4=""),0,COUNTIFS(Formulas!$A$2:$A$3001,EE$4,Formulas!$B$2:$B$3001,$A184))</f>
        <v>0</v>
      </c>
      <c r="EF184" s="21" t="n">
        <f aca="false">IF(OR($A184="",EF$4=""),0,COUNTIFS(Formulas!$A$2:$A$3001,EF$4,Formulas!$B$2:$B$3001,$A184))</f>
        <v>0</v>
      </c>
      <c r="EG184" s="21" t="n">
        <f aca="false">IF(OR($A184="",EG$4=""),0,COUNTIFS(Formulas!$A$2:$A$3001,EG$4,Formulas!$B$2:$B$3001,$A184))</f>
        <v>0</v>
      </c>
      <c r="EH184" s="21" t="n">
        <f aca="false">IF(OR($A184="",EH$4=""),0,COUNTIFS(Formulas!$A$2:$A$3001,EH$4,Formulas!$B$2:$B$3001,$A184))</f>
        <v>0</v>
      </c>
      <c r="EI184" s="21" t="n">
        <f aca="false">IF(OR($A184="",EI$4=""),0,COUNTIFS(Formulas!$A$2:$A$3001,EI$4,Formulas!$B$2:$B$3001,$A184))</f>
        <v>0</v>
      </c>
      <c r="EJ184" s="21" t="n">
        <f aca="false">IF(OR($A184="",EJ$4=""),0,COUNTIFS(Formulas!$A$2:$A$3001,EJ$4,Formulas!$B$2:$B$3001,$A184))</f>
        <v>0</v>
      </c>
      <c r="EK184" s="21" t="n">
        <f aca="false">IF(OR($A184="",EK$4=""),0,COUNTIFS(Formulas!$A$2:$A$3001,EK$4,Formulas!$B$2:$B$3001,$A184))</f>
        <v>0</v>
      </c>
      <c r="EL184" s="21" t="n">
        <f aca="false">IF(OR($A184="",EL$4=""),0,COUNTIFS(Formulas!$A$2:$A$3001,EL$4,Formulas!$B$2:$B$3001,$A184))</f>
        <v>0</v>
      </c>
      <c r="EM184" s="21" t="n">
        <f aca="false">IF(OR($A184="",EM$4=""),0,COUNTIFS(Formulas!$A$2:$A$3001,EM$4,Formulas!$B$2:$B$3001,$A184))</f>
        <v>0</v>
      </c>
      <c r="EN184" s="21" t="n">
        <f aca="false">IF(OR($A184="",EN$4=""),0,COUNTIFS(Formulas!$A$2:$A$3001,EN$4,Formulas!$B$2:$B$3001,$A184))</f>
        <v>0</v>
      </c>
      <c r="EO184" s="21" t="n">
        <f aca="false">IF(OR($A184="",EO$4=""),0,COUNTIFS(Formulas!$A$2:$A$3001,EO$4,Formulas!$B$2:$B$3001,$A184))</f>
        <v>0</v>
      </c>
      <c r="EP184" s="21" t="n">
        <f aca="false">IF(OR($A184="",EP$4=""),0,COUNTIFS(Formulas!$A$2:$A$3001,EP$4,Formulas!$B$2:$B$3001,$A184))</f>
        <v>0</v>
      </c>
      <c r="EQ184" s="21" t="n">
        <f aca="false">IF(OR($A184="",EQ$4=""),0,COUNTIFS(Formulas!$A$2:$A$3001,EQ$4,Formulas!$B$2:$B$3001,$A184))</f>
        <v>0</v>
      </c>
      <c r="ER184" s="21" t="n">
        <f aca="false">IF(OR($A184="",ER$4=""),0,COUNTIFS(Formulas!$A$2:$A$3001,ER$4,Formulas!$B$2:$B$3001,$A184))</f>
        <v>0</v>
      </c>
      <c r="ES184" s="21" t="n">
        <f aca="false">IF(OR($A184="",ES$4=""),0,COUNTIFS(Formulas!$A$2:$A$3001,ES$4,Formulas!$B$2:$B$3001,$A184))</f>
        <v>0</v>
      </c>
      <c r="ET184" s="21" t="n">
        <f aca="false">IF(OR($A184="",ET$4=""),0,COUNTIFS(Formulas!$A$2:$A$3001,ET$4,Formulas!$B$2:$B$3001,$A184))</f>
        <v>0</v>
      </c>
      <c r="EU184" s="21" t="n">
        <f aca="false">IF(OR($A184="",EU$4=""),0,COUNTIFS(Formulas!$A$2:$A$3001,EU$4,Formulas!$B$2:$B$3001,$A184))</f>
        <v>0</v>
      </c>
      <c r="EV184" s="21" t="n">
        <f aca="false">IF(OR($A184="",EV$4=""),0,COUNTIFS(Formulas!$A$2:$A$3001,EV$4,Formulas!$B$2:$B$3001,$A184))</f>
        <v>0</v>
      </c>
    </row>
    <row r="185" customFormat="false" ht="15" hidden="false" customHeight="false" outlineLevel="0" collapsed="false">
      <c r="A185" s="13" t="str">
        <f aca="false">IF(INDEX(Materials!$A$2:$A$301,181)="","",INDEX(Materials!$A$2:$A$301,181))</f>
        <v/>
      </c>
      <c r="B185" s="19" t="str">
        <f aca="false">IF(A185="","",COUNTIF(C185:EV185,"&gt;0"))</f>
        <v/>
      </c>
      <c r="C185" s="21" t="n">
        <f aca="false">IF(OR($A185="",C$4=""),0,COUNTIFS(Formulas!$A$2:$A$3001,C$4,Formulas!$B$2:$B$3001,$A185))</f>
        <v>0</v>
      </c>
      <c r="D185" s="21" t="n">
        <f aca="false">IF(OR($A185="",D$4=""),0,COUNTIFS(Formulas!$A$2:$A$3001,D$4,Formulas!$B$2:$B$3001,$A185))</f>
        <v>0</v>
      </c>
      <c r="E185" s="21" t="n">
        <f aca="false">IF(OR($A185="",E$4=""),0,COUNTIFS(Formulas!$A$2:$A$3001,E$4,Formulas!$B$2:$B$3001,$A185))</f>
        <v>0</v>
      </c>
      <c r="F185" s="21" t="n">
        <f aca="false">IF(OR($A185="",F$4=""),0,COUNTIFS(Formulas!$A$2:$A$3001,F$4,Formulas!$B$2:$B$3001,$A185))</f>
        <v>0</v>
      </c>
      <c r="G185" s="21" t="n">
        <f aca="false">IF(OR($A185="",G$4=""),0,COUNTIFS(Formulas!$A$2:$A$3001,G$4,Formulas!$B$2:$B$3001,$A185))</f>
        <v>0</v>
      </c>
      <c r="H185" s="21" t="n">
        <f aca="false">IF(OR($A185="",H$4=""),0,COUNTIFS(Formulas!$A$2:$A$3001,H$4,Formulas!$B$2:$B$3001,$A185))</f>
        <v>0</v>
      </c>
      <c r="I185" s="21" t="n">
        <f aca="false">IF(OR($A185="",I$4=""),0,COUNTIFS(Formulas!$A$2:$A$3001,I$4,Formulas!$B$2:$B$3001,$A185))</f>
        <v>0</v>
      </c>
      <c r="J185" s="21" t="n">
        <f aca="false">IF(OR($A185="",J$4=""),0,COUNTIFS(Formulas!$A$2:$A$3001,J$4,Formulas!$B$2:$B$3001,$A185))</f>
        <v>0</v>
      </c>
      <c r="K185" s="21" t="n">
        <f aca="false">IF(OR($A185="",K$4=""),0,COUNTIFS(Formulas!$A$2:$A$3001,K$4,Formulas!$B$2:$B$3001,$A185))</f>
        <v>0</v>
      </c>
      <c r="L185" s="21" t="n">
        <f aca="false">IF(OR($A185="",L$4=""),0,COUNTIFS(Formulas!$A$2:$A$3001,L$4,Formulas!$B$2:$B$3001,$A185))</f>
        <v>0</v>
      </c>
      <c r="M185" s="21" t="n">
        <f aca="false">IF(OR($A185="",M$4=""),0,COUNTIFS(Formulas!$A$2:$A$3001,M$4,Formulas!$B$2:$B$3001,$A185))</f>
        <v>0</v>
      </c>
      <c r="N185" s="21" t="n">
        <f aca="false">IF(OR($A185="",N$4=""),0,COUNTIFS(Formulas!$A$2:$A$3001,N$4,Formulas!$B$2:$B$3001,$A185))</f>
        <v>0</v>
      </c>
      <c r="O185" s="21" t="n">
        <f aca="false">IF(OR($A185="",O$4=""),0,COUNTIFS(Formulas!$A$2:$A$3001,O$4,Formulas!$B$2:$B$3001,$A185))</f>
        <v>0</v>
      </c>
      <c r="P185" s="21" t="n">
        <f aca="false">IF(OR($A185="",P$4=""),0,COUNTIFS(Formulas!$A$2:$A$3001,P$4,Formulas!$B$2:$B$3001,$A185))</f>
        <v>0</v>
      </c>
      <c r="Q185" s="21" t="n">
        <f aca="false">IF(OR($A185="",Q$4=""),0,COUNTIFS(Formulas!$A$2:$A$3001,Q$4,Formulas!$B$2:$B$3001,$A185))</f>
        <v>0</v>
      </c>
      <c r="R185" s="21" t="n">
        <f aca="false">IF(OR($A185="",R$4=""),0,COUNTIFS(Formulas!$A$2:$A$3001,R$4,Formulas!$B$2:$B$3001,$A185))</f>
        <v>0</v>
      </c>
      <c r="S185" s="21" t="n">
        <f aca="false">IF(OR($A185="",S$4=""),0,COUNTIFS(Formulas!$A$2:$A$3001,S$4,Formulas!$B$2:$B$3001,$A185))</f>
        <v>0</v>
      </c>
      <c r="T185" s="21" t="n">
        <f aca="false">IF(OR($A185="",T$4=""),0,COUNTIFS(Formulas!$A$2:$A$3001,T$4,Formulas!$B$2:$B$3001,$A185))</f>
        <v>0</v>
      </c>
      <c r="U185" s="21" t="n">
        <f aca="false">IF(OR($A185="",U$4=""),0,COUNTIFS(Formulas!$A$2:$A$3001,U$4,Formulas!$B$2:$B$3001,$A185))</f>
        <v>0</v>
      </c>
      <c r="V185" s="21" t="n">
        <f aca="false">IF(OR($A185="",V$4=""),0,COUNTIFS(Formulas!$A$2:$A$3001,V$4,Formulas!$B$2:$B$3001,$A185))</f>
        <v>0</v>
      </c>
      <c r="W185" s="21" t="n">
        <f aca="false">IF(OR($A185="",W$4=""),0,COUNTIFS(Formulas!$A$2:$A$3001,W$4,Formulas!$B$2:$B$3001,$A185))</f>
        <v>0</v>
      </c>
      <c r="X185" s="21" t="n">
        <f aca="false">IF(OR($A185="",X$4=""),0,COUNTIFS(Formulas!$A$2:$A$3001,X$4,Formulas!$B$2:$B$3001,$A185))</f>
        <v>0</v>
      </c>
      <c r="Y185" s="21" t="n">
        <f aca="false">IF(OR($A185="",Y$4=""),0,COUNTIFS(Formulas!$A$2:$A$3001,Y$4,Formulas!$B$2:$B$3001,$A185))</f>
        <v>0</v>
      </c>
      <c r="Z185" s="21" t="n">
        <f aca="false">IF(OR($A185="",Z$4=""),0,COUNTIFS(Formulas!$A$2:$A$3001,Z$4,Formulas!$B$2:$B$3001,$A185))</f>
        <v>0</v>
      </c>
      <c r="AA185" s="21" t="n">
        <f aca="false">IF(OR($A185="",AA$4=""),0,COUNTIFS(Formulas!$A$2:$A$3001,AA$4,Formulas!$B$2:$B$3001,$A185))</f>
        <v>0</v>
      </c>
      <c r="AB185" s="21" t="n">
        <f aca="false">IF(OR($A185="",AB$4=""),0,COUNTIFS(Formulas!$A$2:$A$3001,AB$4,Formulas!$B$2:$B$3001,$A185))</f>
        <v>0</v>
      </c>
      <c r="AC185" s="21" t="n">
        <f aca="false">IF(OR($A185="",AC$4=""),0,COUNTIFS(Formulas!$A$2:$A$3001,AC$4,Formulas!$B$2:$B$3001,$A185))</f>
        <v>0</v>
      </c>
      <c r="AD185" s="21" t="n">
        <f aca="false">IF(OR($A185="",AD$4=""),0,COUNTIFS(Formulas!$A$2:$A$3001,AD$4,Formulas!$B$2:$B$3001,$A185))</f>
        <v>0</v>
      </c>
      <c r="AE185" s="21" t="n">
        <f aca="false">IF(OR($A185="",AE$4=""),0,COUNTIFS(Formulas!$A$2:$A$3001,AE$4,Formulas!$B$2:$B$3001,$A185))</f>
        <v>0</v>
      </c>
      <c r="AF185" s="21" t="n">
        <f aca="false">IF(OR($A185="",AF$4=""),0,COUNTIFS(Formulas!$A$2:$A$3001,AF$4,Formulas!$B$2:$B$3001,$A185))</f>
        <v>0</v>
      </c>
      <c r="AG185" s="21" t="n">
        <f aca="false">IF(OR($A185="",AG$4=""),0,COUNTIFS(Formulas!$A$2:$A$3001,AG$4,Formulas!$B$2:$B$3001,$A185))</f>
        <v>0</v>
      </c>
      <c r="AH185" s="21" t="n">
        <f aca="false">IF(OR($A185="",AH$4=""),0,COUNTIFS(Formulas!$A$2:$A$3001,AH$4,Formulas!$B$2:$B$3001,$A185))</f>
        <v>0</v>
      </c>
      <c r="AI185" s="21" t="n">
        <f aca="false">IF(OR($A185="",AI$4=""),0,COUNTIFS(Formulas!$A$2:$A$3001,AI$4,Formulas!$B$2:$B$3001,$A185))</f>
        <v>0</v>
      </c>
      <c r="AJ185" s="21" t="n">
        <f aca="false">IF(OR($A185="",AJ$4=""),0,COUNTIFS(Formulas!$A$2:$A$3001,AJ$4,Formulas!$B$2:$B$3001,$A185))</f>
        <v>0</v>
      </c>
      <c r="AK185" s="21" t="n">
        <f aca="false">IF(OR($A185="",AK$4=""),0,COUNTIFS(Formulas!$A$2:$A$3001,AK$4,Formulas!$B$2:$B$3001,$A185))</f>
        <v>0</v>
      </c>
      <c r="AL185" s="21" t="n">
        <f aca="false">IF(OR($A185="",AL$4=""),0,COUNTIFS(Formulas!$A$2:$A$3001,AL$4,Formulas!$B$2:$B$3001,$A185))</f>
        <v>0</v>
      </c>
      <c r="AM185" s="21" t="n">
        <f aca="false">IF(OR($A185="",AM$4=""),0,COUNTIFS(Formulas!$A$2:$A$3001,AM$4,Formulas!$B$2:$B$3001,$A185))</f>
        <v>0</v>
      </c>
      <c r="AN185" s="21" t="n">
        <f aca="false">IF(OR($A185="",AN$4=""),0,COUNTIFS(Formulas!$A$2:$A$3001,AN$4,Formulas!$B$2:$B$3001,$A185))</f>
        <v>0</v>
      </c>
      <c r="AO185" s="21" t="n">
        <f aca="false">IF(OR($A185="",AO$4=""),0,COUNTIFS(Formulas!$A$2:$A$3001,AO$4,Formulas!$B$2:$B$3001,$A185))</f>
        <v>0</v>
      </c>
      <c r="AP185" s="21" t="n">
        <f aca="false">IF(OR($A185="",AP$4=""),0,COUNTIFS(Formulas!$A$2:$A$3001,AP$4,Formulas!$B$2:$B$3001,$A185))</f>
        <v>0</v>
      </c>
      <c r="AQ185" s="21" t="n">
        <f aca="false">IF(OR($A185="",AQ$4=""),0,COUNTIFS(Formulas!$A$2:$A$3001,AQ$4,Formulas!$B$2:$B$3001,$A185))</f>
        <v>0</v>
      </c>
      <c r="AR185" s="21" t="n">
        <f aca="false">IF(OR($A185="",AR$4=""),0,COUNTIFS(Formulas!$A$2:$A$3001,AR$4,Formulas!$B$2:$B$3001,$A185))</f>
        <v>0</v>
      </c>
      <c r="AS185" s="21" t="n">
        <f aca="false">IF(OR($A185="",AS$4=""),0,COUNTIFS(Formulas!$A$2:$A$3001,AS$4,Formulas!$B$2:$B$3001,$A185))</f>
        <v>0</v>
      </c>
      <c r="AT185" s="21" t="n">
        <f aca="false">IF(OR($A185="",AT$4=""),0,COUNTIFS(Formulas!$A$2:$A$3001,AT$4,Formulas!$B$2:$B$3001,$A185))</f>
        <v>0</v>
      </c>
      <c r="AU185" s="21" t="n">
        <f aca="false">IF(OR($A185="",AU$4=""),0,COUNTIFS(Formulas!$A$2:$A$3001,AU$4,Formulas!$B$2:$B$3001,$A185))</f>
        <v>0</v>
      </c>
      <c r="AV185" s="21" t="n">
        <f aca="false">IF(OR($A185="",AV$4=""),0,COUNTIFS(Formulas!$A$2:$A$3001,AV$4,Formulas!$B$2:$B$3001,$A185))</f>
        <v>0</v>
      </c>
      <c r="AW185" s="21" t="n">
        <f aca="false">IF(OR($A185="",AW$4=""),0,COUNTIFS(Formulas!$A$2:$A$3001,AW$4,Formulas!$B$2:$B$3001,$A185))</f>
        <v>0</v>
      </c>
      <c r="AX185" s="21" t="n">
        <f aca="false">IF(OR($A185="",AX$4=""),0,COUNTIFS(Formulas!$A$2:$A$3001,AX$4,Formulas!$B$2:$B$3001,$A185))</f>
        <v>0</v>
      </c>
      <c r="AY185" s="21" t="n">
        <f aca="false">IF(OR($A185="",AY$4=""),0,COUNTIFS(Formulas!$A$2:$A$3001,AY$4,Formulas!$B$2:$B$3001,$A185))</f>
        <v>0</v>
      </c>
      <c r="AZ185" s="21" t="n">
        <f aca="false">IF(OR($A185="",AZ$4=""),0,COUNTIFS(Formulas!$A$2:$A$3001,AZ$4,Formulas!$B$2:$B$3001,$A185))</f>
        <v>0</v>
      </c>
      <c r="BA185" s="21" t="n">
        <f aca="false">IF(OR($A185="",BA$4=""),0,COUNTIFS(Formulas!$A$2:$A$3001,BA$4,Formulas!$B$2:$B$3001,$A185))</f>
        <v>0</v>
      </c>
      <c r="BB185" s="21" t="n">
        <f aca="false">IF(OR($A185="",BB$4=""),0,COUNTIFS(Formulas!$A$2:$A$3001,BB$4,Formulas!$B$2:$B$3001,$A185))</f>
        <v>0</v>
      </c>
      <c r="BC185" s="21" t="n">
        <f aca="false">IF(OR($A185="",BC$4=""),0,COUNTIFS(Formulas!$A$2:$A$3001,BC$4,Formulas!$B$2:$B$3001,$A185))</f>
        <v>0</v>
      </c>
      <c r="BD185" s="21" t="n">
        <f aca="false">IF(OR($A185="",BD$4=""),0,COUNTIFS(Formulas!$A$2:$A$3001,BD$4,Formulas!$B$2:$B$3001,$A185))</f>
        <v>0</v>
      </c>
      <c r="BE185" s="21" t="n">
        <f aca="false">IF(OR($A185="",BE$4=""),0,COUNTIFS(Formulas!$A$2:$A$3001,BE$4,Formulas!$B$2:$B$3001,$A185))</f>
        <v>0</v>
      </c>
      <c r="BF185" s="21" t="n">
        <f aca="false">IF(OR($A185="",BF$4=""),0,COUNTIFS(Formulas!$A$2:$A$3001,BF$4,Formulas!$B$2:$B$3001,$A185))</f>
        <v>0</v>
      </c>
      <c r="BG185" s="21" t="n">
        <f aca="false">IF(OR($A185="",BG$4=""),0,COUNTIFS(Formulas!$A$2:$A$3001,BG$4,Formulas!$B$2:$B$3001,$A185))</f>
        <v>0</v>
      </c>
      <c r="BH185" s="21" t="n">
        <f aca="false">IF(OR($A185="",BH$4=""),0,COUNTIFS(Formulas!$A$2:$A$3001,BH$4,Formulas!$B$2:$B$3001,$A185))</f>
        <v>0</v>
      </c>
      <c r="BI185" s="21" t="n">
        <f aca="false">IF(OR($A185="",BI$4=""),0,COUNTIFS(Formulas!$A$2:$A$3001,BI$4,Formulas!$B$2:$B$3001,$A185))</f>
        <v>0</v>
      </c>
      <c r="BJ185" s="21" t="n">
        <f aca="false">IF(OR($A185="",BJ$4=""),0,COUNTIFS(Formulas!$A$2:$A$3001,BJ$4,Formulas!$B$2:$B$3001,$A185))</f>
        <v>0</v>
      </c>
      <c r="BK185" s="21" t="n">
        <f aca="false">IF(OR($A185="",BK$4=""),0,COUNTIFS(Formulas!$A$2:$A$3001,BK$4,Formulas!$B$2:$B$3001,$A185))</f>
        <v>0</v>
      </c>
      <c r="BL185" s="21" t="n">
        <f aca="false">IF(OR($A185="",BL$4=""),0,COUNTIFS(Formulas!$A$2:$A$3001,BL$4,Formulas!$B$2:$B$3001,$A185))</f>
        <v>0</v>
      </c>
      <c r="BM185" s="21" t="n">
        <f aca="false">IF(OR($A185="",BM$4=""),0,COUNTIFS(Formulas!$A$2:$A$3001,BM$4,Formulas!$B$2:$B$3001,$A185))</f>
        <v>0</v>
      </c>
      <c r="BN185" s="21" t="n">
        <f aca="false">IF(OR($A185="",BN$4=""),0,COUNTIFS(Formulas!$A$2:$A$3001,BN$4,Formulas!$B$2:$B$3001,$A185))</f>
        <v>0</v>
      </c>
      <c r="BO185" s="21" t="n">
        <f aca="false">IF(OR($A185="",BO$4=""),0,COUNTIFS(Formulas!$A$2:$A$3001,BO$4,Formulas!$B$2:$B$3001,$A185))</f>
        <v>0</v>
      </c>
      <c r="BP185" s="21" t="n">
        <f aca="false">IF(OR($A185="",BP$4=""),0,COUNTIFS(Formulas!$A$2:$A$3001,BP$4,Formulas!$B$2:$B$3001,$A185))</f>
        <v>0</v>
      </c>
      <c r="BQ185" s="21" t="n">
        <f aca="false">IF(OR($A185="",BQ$4=""),0,COUNTIFS(Formulas!$A$2:$A$3001,BQ$4,Formulas!$B$2:$B$3001,$A185))</f>
        <v>0</v>
      </c>
      <c r="BR185" s="21" t="n">
        <f aca="false">IF(OR($A185="",BR$4=""),0,COUNTIFS(Formulas!$A$2:$A$3001,BR$4,Formulas!$B$2:$B$3001,$A185))</f>
        <v>0</v>
      </c>
      <c r="BS185" s="21" t="n">
        <f aca="false">IF(OR($A185="",BS$4=""),0,COUNTIFS(Formulas!$A$2:$A$3001,BS$4,Formulas!$B$2:$B$3001,$A185))</f>
        <v>0</v>
      </c>
      <c r="BT185" s="21" t="n">
        <f aca="false">IF(OR($A185="",BT$4=""),0,COUNTIFS(Formulas!$A$2:$A$3001,BT$4,Formulas!$B$2:$B$3001,$A185))</f>
        <v>0</v>
      </c>
      <c r="BU185" s="21" t="n">
        <f aca="false">IF(OR($A185="",BU$4=""),0,COUNTIFS(Formulas!$A$2:$A$3001,BU$4,Formulas!$B$2:$B$3001,$A185))</f>
        <v>0</v>
      </c>
      <c r="BV185" s="21" t="n">
        <f aca="false">IF(OR($A185="",BV$4=""),0,COUNTIFS(Formulas!$A$2:$A$3001,BV$4,Formulas!$B$2:$B$3001,$A185))</f>
        <v>0</v>
      </c>
      <c r="BW185" s="21" t="n">
        <f aca="false">IF(OR($A185="",BW$4=""),0,COUNTIFS(Formulas!$A$2:$A$3001,BW$4,Formulas!$B$2:$B$3001,$A185))</f>
        <v>0</v>
      </c>
      <c r="BX185" s="21" t="n">
        <f aca="false">IF(OR($A185="",BX$4=""),0,COUNTIFS(Formulas!$A$2:$A$3001,BX$4,Formulas!$B$2:$B$3001,$A185))</f>
        <v>0</v>
      </c>
      <c r="BY185" s="21" t="n">
        <f aca="false">IF(OR($A185="",BY$4=""),0,COUNTIFS(Formulas!$A$2:$A$3001,BY$4,Formulas!$B$2:$B$3001,$A185))</f>
        <v>0</v>
      </c>
      <c r="BZ185" s="21" t="n">
        <f aca="false">IF(OR($A185="",BZ$4=""),0,COUNTIFS(Formulas!$A$2:$A$3001,BZ$4,Formulas!$B$2:$B$3001,$A185))</f>
        <v>0</v>
      </c>
      <c r="CA185" s="21" t="n">
        <f aca="false">IF(OR($A185="",CA$4=""),0,COUNTIFS(Formulas!$A$2:$A$3001,CA$4,Formulas!$B$2:$B$3001,$A185))</f>
        <v>0</v>
      </c>
      <c r="CB185" s="21" t="n">
        <f aca="false">IF(OR($A185="",CB$4=""),0,COUNTIFS(Formulas!$A$2:$A$3001,CB$4,Formulas!$B$2:$B$3001,$A185))</f>
        <v>0</v>
      </c>
      <c r="CC185" s="21" t="n">
        <f aca="false">IF(OR($A185="",CC$4=""),0,COUNTIFS(Formulas!$A$2:$A$3001,CC$4,Formulas!$B$2:$B$3001,$A185))</f>
        <v>0</v>
      </c>
      <c r="CD185" s="21" t="n">
        <f aca="false">IF(OR($A185="",CD$4=""),0,COUNTIFS(Formulas!$A$2:$A$3001,CD$4,Formulas!$B$2:$B$3001,$A185))</f>
        <v>0</v>
      </c>
      <c r="CE185" s="21" t="n">
        <f aca="false">IF(OR($A185="",CE$4=""),0,COUNTIFS(Formulas!$A$2:$A$3001,CE$4,Formulas!$B$2:$B$3001,$A185))</f>
        <v>0</v>
      </c>
      <c r="CF185" s="21" t="n">
        <f aca="false">IF(OR($A185="",CF$4=""),0,COUNTIFS(Formulas!$A$2:$A$3001,CF$4,Formulas!$B$2:$B$3001,$A185))</f>
        <v>0</v>
      </c>
      <c r="CG185" s="21" t="n">
        <f aca="false">IF(OR($A185="",CG$4=""),0,COUNTIFS(Formulas!$A$2:$A$3001,CG$4,Formulas!$B$2:$B$3001,$A185))</f>
        <v>0</v>
      </c>
      <c r="CH185" s="21" t="n">
        <f aca="false">IF(OR($A185="",CH$4=""),0,COUNTIFS(Formulas!$A$2:$A$3001,CH$4,Formulas!$B$2:$B$3001,$A185))</f>
        <v>0</v>
      </c>
      <c r="CI185" s="21" t="n">
        <f aca="false">IF(OR($A185="",CI$4=""),0,COUNTIFS(Formulas!$A$2:$A$3001,CI$4,Formulas!$B$2:$B$3001,$A185))</f>
        <v>0</v>
      </c>
      <c r="CJ185" s="21" t="n">
        <f aca="false">IF(OR($A185="",CJ$4=""),0,COUNTIFS(Formulas!$A$2:$A$3001,CJ$4,Formulas!$B$2:$B$3001,$A185))</f>
        <v>0</v>
      </c>
      <c r="CK185" s="21" t="n">
        <f aca="false">IF(OR($A185="",CK$4=""),0,COUNTIFS(Formulas!$A$2:$A$3001,CK$4,Formulas!$B$2:$B$3001,$A185))</f>
        <v>0</v>
      </c>
      <c r="CL185" s="21" t="n">
        <f aca="false">IF(OR($A185="",CL$4=""),0,COUNTIFS(Formulas!$A$2:$A$3001,CL$4,Formulas!$B$2:$B$3001,$A185))</f>
        <v>0</v>
      </c>
      <c r="CM185" s="21" t="n">
        <f aca="false">IF(OR($A185="",CM$4=""),0,COUNTIFS(Formulas!$A$2:$A$3001,CM$4,Formulas!$B$2:$B$3001,$A185))</f>
        <v>0</v>
      </c>
      <c r="CN185" s="21" t="n">
        <f aca="false">IF(OR($A185="",CN$4=""),0,COUNTIFS(Formulas!$A$2:$A$3001,CN$4,Formulas!$B$2:$B$3001,$A185))</f>
        <v>0</v>
      </c>
      <c r="CO185" s="21" t="n">
        <f aca="false">IF(OR($A185="",CO$4=""),0,COUNTIFS(Formulas!$A$2:$A$3001,CO$4,Formulas!$B$2:$B$3001,$A185))</f>
        <v>0</v>
      </c>
      <c r="CP185" s="21" t="n">
        <f aca="false">IF(OR($A185="",CP$4=""),0,COUNTIFS(Formulas!$A$2:$A$3001,CP$4,Formulas!$B$2:$B$3001,$A185))</f>
        <v>0</v>
      </c>
      <c r="CQ185" s="21" t="n">
        <f aca="false">IF(OR($A185="",CQ$4=""),0,COUNTIFS(Formulas!$A$2:$A$3001,CQ$4,Formulas!$B$2:$B$3001,$A185))</f>
        <v>0</v>
      </c>
      <c r="CR185" s="21" t="n">
        <f aca="false">IF(OR($A185="",CR$4=""),0,COUNTIFS(Formulas!$A$2:$A$3001,CR$4,Formulas!$B$2:$B$3001,$A185))</f>
        <v>0</v>
      </c>
      <c r="CS185" s="21" t="n">
        <f aca="false">IF(OR($A185="",CS$4=""),0,COUNTIFS(Formulas!$A$2:$A$3001,CS$4,Formulas!$B$2:$B$3001,$A185))</f>
        <v>0</v>
      </c>
      <c r="CT185" s="21" t="n">
        <f aca="false">IF(OR($A185="",CT$4=""),0,COUNTIFS(Formulas!$A$2:$A$3001,CT$4,Formulas!$B$2:$B$3001,$A185))</f>
        <v>0</v>
      </c>
      <c r="CU185" s="21" t="n">
        <f aca="false">IF(OR($A185="",CU$4=""),0,COUNTIFS(Formulas!$A$2:$A$3001,CU$4,Formulas!$B$2:$B$3001,$A185))</f>
        <v>0</v>
      </c>
      <c r="CV185" s="21" t="n">
        <f aca="false">IF(OR($A185="",CV$4=""),0,COUNTIFS(Formulas!$A$2:$A$3001,CV$4,Formulas!$B$2:$B$3001,$A185))</f>
        <v>0</v>
      </c>
      <c r="CW185" s="21" t="n">
        <f aca="false">IF(OR($A185="",CW$4=""),0,COUNTIFS(Formulas!$A$2:$A$3001,CW$4,Formulas!$B$2:$B$3001,$A185))</f>
        <v>0</v>
      </c>
      <c r="CX185" s="21" t="n">
        <f aca="false">IF(OR($A185="",CX$4=""),0,COUNTIFS(Formulas!$A$2:$A$3001,CX$4,Formulas!$B$2:$B$3001,$A185))</f>
        <v>0</v>
      </c>
      <c r="CY185" s="21" t="n">
        <f aca="false">IF(OR($A185="",CY$4=""),0,COUNTIFS(Formulas!$A$2:$A$3001,CY$4,Formulas!$B$2:$B$3001,$A185))</f>
        <v>0</v>
      </c>
      <c r="CZ185" s="21" t="n">
        <f aca="false">IF(OR($A185="",CZ$4=""),0,COUNTIFS(Formulas!$A$2:$A$3001,CZ$4,Formulas!$B$2:$B$3001,$A185))</f>
        <v>0</v>
      </c>
      <c r="DA185" s="21" t="n">
        <f aca="false">IF(OR($A185="",DA$4=""),0,COUNTIFS(Formulas!$A$2:$A$3001,DA$4,Formulas!$B$2:$B$3001,$A185))</f>
        <v>0</v>
      </c>
      <c r="DB185" s="21" t="n">
        <f aca="false">IF(OR($A185="",DB$4=""),0,COUNTIFS(Formulas!$A$2:$A$3001,DB$4,Formulas!$B$2:$B$3001,$A185))</f>
        <v>0</v>
      </c>
      <c r="DC185" s="21" t="n">
        <f aca="false">IF(OR($A185="",DC$4=""),0,COUNTIFS(Formulas!$A$2:$A$3001,DC$4,Formulas!$B$2:$B$3001,$A185))</f>
        <v>0</v>
      </c>
      <c r="DD185" s="21" t="n">
        <f aca="false">IF(OR($A185="",DD$4=""),0,COUNTIFS(Formulas!$A$2:$A$3001,DD$4,Formulas!$B$2:$B$3001,$A185))</f>
        <v>0</v>
      </c>
      <c r="DE185" s="21" t="n">
        <f aca="false">IF(OR($A185="",DE$4=""),0,COUNTIFS(Formulas!$A$2:$A$3001,DE$4,Formulas!$B$2:$B$3001,$A185))</f>
        <v>0</v>
      </c>
      <c r="DF185" s="21" t="n">
        <f aca="false">IF(OR($A185="",DF$4=""),0,COUNTIFS(Formulas!$A$2:$A$3001,DF$4,Formulas!$B$2:$B$3001,$A185))</f>
        <v>0</v>
      </c>
      <c r="DG185" s="21" t="n">
        <f aca="false">IF(OR($A185="",DG$4=""),0,COUNTIFS(Formulas!$A$2:$A$3001,DG$4,Formulas!$B$2:$B$3001,$A185))</f>
        <v>0</v>
      </c>
      <c r="DH185" s="21" t="n">
        <f aca="false">IF(OR($A185="",DH$4=""),0,COUNTIFS(Formulas!$A$2:$A$3001,DH$4,Formulas!$B$2:$B$3001,$A185))</f>
        <v>0</v>
      </c>
      <c r="DI185" s="21" t="n">
        <f aca="false">IF(OR($A185="",DI$4=""),0,COUNTIFS(Formulas!$A$2:$A$3001,DI$4,Formulas!$B$2:$B$3001,$A185))</f>
        <v>0</v>
      </c>
      <c r="DJ185" s="21" t="n">
        <f aca="false">IF(OR($A185="",DJ$4=""),0,COUNTIFS(Formulas!$A$2:$A$3001,DJ$4,Formulas!$B$2:$B$3001,$A185))</f>
        <v>0</v>
      </c>
      <c r="DK185" s="21" t="n">
        <f aca="false">IF(OR($A185="",DK$4=""),0,COUNTIFS(Formulas!$A$2:$A$3001,DK$4,Formulas!$B$2:$B$3001,$A185))</f>
        <v>0</v>
      </c>
      <c r="DL185" s="21" t="n">
        <f aca="false">IF(OR($A185="",DL$4=""),0,COUNTIFS(Formulas!$A$2:$A$3001,DL$4,Formulas!$B$2:$B$3001,$A185))</f>
        <v>0</v>
      </c>
      <c r="DM185" s="21" t="n">
        <f aca="false">IF(OR($A185="",DM$4=""),0,COUNTIFS(Formulas!$A$2:$A$3001,DM$4,Formulas!$B$2:$B$3001,$A185))</f>
        <v>0</v>
      </c>
      <c r="DN185" s="21" t="n">
        <f aca="false">IF(OR($A185="",DN$4=""),0,COUNTIFS(Formulas!$A$2:$A$3001,DN$4,Formulas!$B$2:$B$3001,$A185))</f>
        <v>0</v>
      </c>
      <c r="DO185" s="21" t="n">
        <f aca="false">IF(OR($A185="",DO$4=""),0,COUNTIFS(Formulas!$A$2:$A$3001,DO$4,Formulas!$B$2:$B$3001,$A185))</f>
        <v>0</v>
      </c>
      <c r="DP185" s="21" t="n">
        <f aca="false">IF(OR($A185="",DP$4=""),0,COUNTIFS(Formulas!$A$2:$A$3001,DP$4,Formulas!$B$2:$B$3001,$A185))</f>
        <v>0</v>
      </c>
      <c r="DQ185" s="21" t="n">
        <f aca="false">IF(OR($A185="",DQ$4=""),0,COUNTIFS(Formulas!$A$2:$A$3001,DQ$4,Formulas!$B$2:$B$3001,$A185))</f>
        <v>0</v>
      </c>
      <c r="DR185" s="21" t="n">
        <f aca="false">IF(OR($A185="",DR$4=""),0,COUNTIFS(Formulas!$A$2:$A$3001,DR$4,Formulas!$B$2:$B$3001,$A185))</f>
        <v>0</v>
      </c>
      <c r="DS185" s="21" t="n">
        <f aca="false">IF(OR($A185="",DS$4=""),0,COUNTIFS(Formulas!$A$2:$A$3001,DS$4,Formulas!$B$2:$B$3001,$A185))</f>
        <v>0</v>
      </c>
      <c r="DT185" s="21" t="n">
        <f aca="false">IF(OR($A185="",DT$4=""),0,COUNTIFS(Formulas!$A$2:$A$3001,DT$4,Formulas!$B$2:$B$3001,$A185))</f>
        <v>0</v>
      </c>
      <c r="DU185" s="21" t="n">
        <f aca="false">IF(OR($A185="",DU$4=""),0,COUNTIFS(Formulas!$A$2:$A$3001,DU$4,Formulas!$B$2:$B$3001,$A185))</f>
        <v>0</v>
      </c>
      <c r="DV185" s="21" t="n">
        <f aca="false">IF(OR($A185="",DV$4=""),0,COUNTIFS(Formulas!$A$2:$A$3001,DV$4,Formulas!$B$2:$B$3001,$A185))</f>
        <v>0</v>
      </c>
      <c r="DW185" s="21" t="n">
        <f aca="false">IF(OR($A185="",DW$4=""),0,COUNTIFS(Formulas!$A$2:$A$3001,DW$4,Formulas!$B$2:$B$3001,$A185))</f>
        <v>0</v>
      </c>
      <c r="DX185" s="21" t="n">
        <f aca="false">IF(OR($A185="",DX$4=""),0,COUNTIFS(Formulas!$A$2:$A$3001,DX$4,Formulas!$B$2:$B$3001,$A185))</f>
        <v>0</v>
      </c>
      <c r="DY185" s="21" t="n">
        <f aca="false">IF(OR($A185="",DY$4=""),0,COUNTIFS(Formulas!$A$2:$A$3001,DY$4,Formulas!$B$2:$B$3001,$A185))</f>
        <v>0</v>
      </c>
      <c r="DZ185" s="21" t="n">
        <f aca="false">IF(OR($A185="",DZ$4=""),0,COUNTIFS(Formulas!$A$2:$A$3001,DZ$4,Formulas!$B$2:$B$3001,$A185))</f>
        <v>0</v>
      </c>
      <c r="EA185" s="21" t="n">
        <f aca="false">IF(OR($A185="",EA$4=""),0,COUNTIFS(Formulas!$A$2:$A$3001,EA$4,Formulas!$B$2:$B$3001,$A185))</f>
        <v>0</v>
      </c>
      <c r="EB185" s="21" t="n">
        <f aca="false">IF(OR($A185="",EB$4=""),0,COUNTIFS(Formulas!$A$2:$A$3001,EB$4,Formulas!$B$2:$B$3001,$A185))</f>
        <v>0</v>
      </c>
      <c r="EC185" s="21" t="n">
        <f aca="false">IF(OR($A185="",EC$4=""),0,COUNTIFS(Formulas!$A$2:$A$3001,EC$4,Formulas!$B$2:$B$3001,$A185))</f>
        <v>0</v>
      </c>
      <c r="ED185" s="21" t="n">
        <f aca="false">IF(OR($A185="",ED$4=""),0,COUNTIFS(Formulas!$A$2:$A$3001,ED$4,Formulas!$B$2:$B$3001,$A185))</f>
        <v>0</v>
      </c>
      <c r="EE185" s="21" t="n">
        <f aca="false">IF(OR($A185="",EE$4=""),0,COUNTIFS(Formulas!$A$2:$A$3001,EE$4,Formulas!$B$2:$B$3001,$A185))</f>
        <v>0</v>
      </c>
      <c r="EF185" s="21" t="n">
        <f aca="false">IF(OR($A185="",EF$4=""),0,COUNTIFS(Formulas!$A$2:$A$3001,EF$4,Formulas!$B$2:$B$3001,$A185))</f>
        <v>0</v>
      </c>
      <c r="EG185" s="21" t="n">
        <f aca="false">IF(OR($A185="",EG$4=""),0,COUNTIFS(Formulas!$A$2:$A$3001,EG$4,Formulas!$B$2:$B$3001,$A185))</f>
        <v>0</v>
      </c>
      <c r="EH185" s="21" t="n">
        <f aca="false">IF(OR($A185="",EH$4=""),0,COUNTIFS(Formulas!$A$2:$A$3001,EH$4,Formulas!$B$2:$B$3001,$A185))</f>
        <v>0</v>
      </c>
      <c r="EI185" s="21" t="n">
        <f aca="false">IF(OR($A185="",EI$4=""),0,COUNTIFS(Formulas!$A$2:$A$3001,EI$4,Formulas!$B$2:$B$3001,$A185))</f>
        <v>0</v>
      </c>
      <c r="EJ185" s="21" t="n">
        <f aca="false">IF(OR($A185="",EJ$4=""),0,COUNTIFS(Formulas!$A$2:$A$3001,EJ$4,Formulas!$B$2:$B$3001,$A185))</f>
        <v>0</v>
      </c>
      <c r="EK185" s="21" t="n">
        <f aca="false">IF(OR($A185="",EK$4=""),0,COUNTIFS(Formulas!$A$2:$A$3001,EK$4,Formulas!$B$2:$B$3001,$A185))</f>
        <v>0</v>
      </c>
      <c r="EL185" s="21" t="n">
        <f aca="false">IF(OR($A185="",EL$4=""),0,COUNTIFS(Formulas!$A$2:$A$3001,EL$4,Formulas!$B$2:$B$3001,$A185))</f>
        <v>0</v>
      </c>
      <c r="EM185" s="21" t="n">
        <f aca="false">IF(OR($A185="",EM$4=""),0,COUNTIFS(Formulas!$A$2:$A$3001,EM$4,Formulas!$B$2:$B$3001,$A185))</f>
        <v>0</v>
      </c>
      <c r="EN185" s="21" t="n">
        <f aca="false">IF(OR($A185="",EN$4=""),0,COUNTIFS(Formulas!$A$2:$A$3001,EN$4,Formulas!$B$2:$B$3001,$A185))</f>
        <v>0</v>
      </c>
      <c r="EO185" s="21" t="n">
        <f aca="false">IF(OR($A185="",EO$4=""),0,COUNTIFS(Formulas!$A$2:$A$3001,EO$4,Formulas!$B$2:$B$3001,$A185))</f>
        <v>0</v>
      </c>
      <c r="EP185" s="21" t="n">
        <f aca="false">IF(OR($A185="",EP$4=""),0,COUNTIFS(Formulas!$A$2:$A$3001,EP$4,Formulas!$B$2:$B$3001,$A185))</f>
        <v>0</v>
      </c>
      <c r="EQ185" s="21" t="n">
        <f aca="false">IF(OR($A185="",EQ$4=""),0,COUNTIFS(Formulas!$A$2:$A$3001,EQ$4,Formulas!$B$2:$B$3001,$A185))</f>
        <v>0</v>
      </c>
      <c r="ER185" s="21" t="n">
        <f aca="false">IF(OR($A185="",ER$4=""),0,COUNTIFS(Formulas!$A$2:$A$3001,ER$4,Formulas!$B$2:$B$3001,$A185))</f>
        <v>0</v>
      </c>
      <c r="ES185" s="21" t="n">
        <f aca="false">IF(OR($A185="",ES$4=""),0,COUNTIFS(Formulas!$A$2:$A$3001,ES$4,Formulas!$B$2:$B$3001,$A185))</f>
        <v>0</v>
      </c>
      <c r="ET185" s="21" t="n">
        <f aca="false">IF(OR($A185="",ET$4=""),0,COUNTIFS(Formulas!$A$2:$A$3001,ET$4,Formulas!$B$2:$B$3001,$A185))</f>
        <v>0</v>
      </c>
      <c r="EU185" s="21" t="n">
        <f aca="false">IF(OR($A185="",EU$4=""),0,COUNTIFS(Formulas!$A$2:$A$3001,EU$4,Formulas!$B$2:$B$3001,$A185))</f>
        <v>0</v>
      </c>
      <c r="EV185" s="21" t="n">
        <f aca="false">IF(OR($A185="",EV$4=""),0,COUNTIFS(Formulas!$A$2:$A$3001,EV$4,Formulas!$B$2:$B$3001,$A185))</f>
        <v>0</v>
      </c>
    </row>
    <row r="186" customFormat="false" ht="15" hidden="false" customHeight="false" outlineLevel="0" collapsed="false">
      <c r="A186" s="13" t="str">
        <f aca="false">IF(INDEX(Materials!$A$2:$A$301,182)="","",INDEX(Materials!$A$2:$A$301,182))</f>
        <v/>
      </c>
      <c r="B186" s="19" t="str">
        <f aca="false">IF(A186="","",COUNTIF(C186:EV186,"&gt;0"))</f>
        <v/>
      </c>
      <c r="C186" s="21" t="n">
        <f aca="false">IF(OR($A186="",C$4=""),0,COUNTIFS(Formulas!$A$2:$A$3001,C$4,Formulas!$B$2:$B$3001,$A186))</f>
        <v>0</v>
      </c>
      <c r="D186" s="21" t="n">
        <f aca="false">IF(OR($A186="",D$4=""),0,COUNTIFS(Formulas!$A$2:$A$3001,D$4,Formulas!$B$2:$B$3001,$A186))</f>
        <v>0</v>
      </c>
      <c r="E186" s="21" t="n">
        <f aca="false">IF(OR($A186="",E$4=""),0,COUNTIFS(Formulas!$A$2:$A$3001,E$4,Formulas!$B$2:$B$3001,$A186))</f>
        <v>0</v>
      </c>
      <c r="F186" s="21" t="n">
        <f aca="false">IF(OR($A186="",F$4=""),0,COUNTIFS(Formulas!$A$2:$A$3001,F$4,Formulas!$B$2:$B$3001,$A186))</f>
        <v>0</v>
      </c>
      <c r="G186" s="21" t="n">
        <f aca="false">IF(OR($A186="",G$4=""),0,COUNTIFS(Formulas!$A$2:$A$3001,G$4,Formulas!$B$2:$B$3001,$A186))</f>
        <v>0</v>
      </c>
      <c r="H186" s="21" t="n">
        <f aca="false">IF(OR($A186="",H$4=""),0,COUNTIFS(Formulas!$A$2:$A$3001,H$4,Formulas!$B$2:$B$3001,$A186))</f>
        <v>0</v>
      </c>
      <c r="I186" s="21" t="n">
        <f aca="false">IF(OR($A186="",I$4=""),0,COUNTIFS(Formulas!$A$2:$A$3001,I$4,Formulas!$B$2:$B$3001,$A186))</f>
        <v>0</v>
      </c>
      <c r="J186" s="21" t="n">
        <f aca="false">IF(OR($A186="",J$4=""),0,COUNTIFS(Formulas!$A$2:$A$3001,J$4,Formulas!$B$2:$B$3001,$A186))</f>
        <v>0</v>
      </c>
      <c r="K186" s="21" t="n">
        <f aca="false">IF(OR($A186="",K$4=""),0,COUNTIFS(Formulas!$A$2:$A$3001,K$4,Formulas!$B$2:$B$3001,$A186))</f>
        <v>0</v>
      </c>
      <c r="L186" s="21" t="n">
        <f aca="false">IF(OR($A186="",L$4=""),0,COUNTIFS(Formulas!$A$2:$A$3001,L$4,Formulas!$B$2:$B$3001,$A186))</f>
        <v>0</v>
      </c>
      <c r="M186" s="21" t="n">
        <f aca="false">IF(OR($A186="",M$4=""),0,COUNTIFS(Formulas!$A$2:$A$3001,M$4,Formulas!$B$2:$B$3001,$A186))</f>
        <v>0</v>
      </c>
      <c r="N186" s="21" t="n">
        <f aca="false">IF(OR($A186="",N$4=""),0,COUNTIFS(Formulas!$A$2:$A$3001,N$4,Formulas!$B$2:$B$3001,$A186))</f>
        <v>0</v>
      </c>
      <c r="O186" s="21" t="n">
        <f aca="false">IF(OR($A186="",O$4=""),0,COUNTIFS(Formulas!$A$2:$A$3001,O$4,Formulas!$B$2:$B$3001,$A186))</f>
        <v>0</v>
      </c>
      <c r="P186" s="21" t="n">
        <f aca="false">IF(OR($A186="",P$4=""),0,COUNTIFS(Formulas!$A$2:$A$3001,P$4,Formulas!$B$2:$B$3001,$A186))</f>
        <v>0</v>
      </c>
      <c r="Q186" s="21" t="n">
        <f aca="false">IF(OR($A186="",Q$4=""),0,COUNTIFS(Formulas!$A$2:$A$3001,Q$4,Formulas!$B$2:$B$3001,$A186))</f>
        <v>0</v>
      </c>
      <c r="R186" s="21" t="n">
        <f aca="false">IF(OR($A186="",R$4=""),0,COUNTIFS(Formulas!$A$2:$A$3001,R$4,Formulas!$B$2:$B$3001,$A186))</f>
        <v>0</v>
      </c>
      <c r="S186" s="21" t="n">
        <f aca="false">IF(OR($A186="",S$4=""),0,COUNTIFS(Formulas!$A$2:$A$3001,S$4,Formulas!$B$2:$B$3001,$A186))</f>
        <v>0</v>
      </c>
      <c r="T186" s="21" t="n">
        <f aca="false">IF(OR($A186="",T$4=""),0,COUNTIFS(Formulas!$A$2:$A$3001,T$4,Formulas!$B$2:$B$3001,$A186))</f>
        <v>0</v>
      </c>
      <c r="U186" s="21" t="n">
        <f aca="false">IF(OR($A186="",U$4=""),0,COUNTIFS(Formulas!$A$2:$A$3001,U$4,Formulas!$B$2:$B$3001,$A186))</f>
        <v>0</v>
      </c>
      <c r="V186" s="21" t="n">
        <f aca="false">IF(OR($A186="",V$4=""),0,COUNTIFS(Formulas!$A$2:$A$3001,V$4,Formulas!$B$2:$B$3001,$A186))</f>
        <v>0</v>
      </c>
      <c r="W186" s="21" t="n">
        <f aca="false">IF(OR($A186="",W$4=""),0,COUNTIFS(Formulas!$A$2:$A$3001,W$4,Formulas!$B$2:$B$3001,$A186))</f>
        <v>0</v>
      </c>
      <c r="X186" s="21" t="n">
        <f aca="false">IF(OR($A186="",X$4=""),0,COUNTIFS(Formulas!$A$2:$A$3001,X$4,Formulas!$B$2:$B$3001,$A186))</f>
        <v>0</v>
      </c>
      <c r="Y186" s="21" t="n">
        <f aca="false">IF(OR($A186="",Y$4=""),0,COUNTIFS(Formulas!$A$2:$A$3001,Y$4,Formulas!$B$2:$B$3001,$A186))</f>
        <v>0</v>
      </c>
      <c r="Z186" s="21" t="n">
        <f aca="false">IF(OR($A186="",Z$4=""),0,COUNTIFS(Formulas!$A$2:$A$3001,Z$4,Formulas!$B$2:$B$3001,$A186))</f>
        <v>0</v>
      </c>
      <c r="AA186" s="21" t="n">
        <f aca="false">IF(OR($A186="",AA$4=""),0,COUNTIFS(Formulas!$A$2:$A$3001,AA$4,Formulas!$B$2:$B$3001,$A186))</f>
        <v>0</v>
      </c>
      <c r="AB186" s="21" t="n">
        <f aca="false">IF(OR($A186="",AB$4=""),0,COUNTIFS(Formulas!$A$2:$A$3001,AB$4,Formulas!$B$2:$B$3001,$A186))</f>
        <v>0</v>
      </c>
      <c r="AC186" s="21" t="n">
        <f aca="false">IF(OR($A186="",AC$4=""),0,COUNTIFS(Formulas!$A$2:$A$3001,AC$4,Formulas!$B$2:$B$3001,$A186))</f>
        <v>0</v>
      </c>
      <c r="AD186" s="21" t="n">
        <f aca="false">IF(OR($A186="",AD$4=""),0,COUNTIFS(Formulas!$A$2:$A$3001,AD$4,Formulas!$B$2:$B$3001,$A186))</f>
        <v>0</v>
      </c>
      <c r="AE186" s="21" t="n">
        <f aca="false">IF(OR($A186="",AE$4=""),0,COUNTIFS(Formulas!$A$2:$A$3001,AE$4,Formulas!$B$2:$B$3001,$A186))</f>
        <v>0</v>
      </c>
      <c r="AF186" s="21" t="n">
        <f aca="false">IF(OR($A186="",AF$4=""),0,COUNTIFS(Formulas!$A$2:$A$3001,AF$4,Formulas!$B$2:$B$3001,$A186))</f>
        <v>0</v>
      </c>
      <c r="AG186" s="21" t="n">
        <f aca="false">IF(OR($A186="",AG$4=""),0,COUNTIFS(Formulas!$A$2:$A$3001,AG$4,Formulas!$B$2:$B$3001,$A186))</f>
        <v>0</v>
      </c>
      <c r="AH186" s="21" t="n">
        <f aca="false">IF(OR($A186="",AH$4=""),0,COUNTIFS(Formulas!$A$2:$A$3001,AH$4,Formulas!$B$2:$B$3001,$A186))</f>
        <v>0</v>
      </c>
      <c r="AI186" s="21" t="n">
        <f aca="false">IF(OR($A186="",AI$4=""),0,COUNTIFS(Formulas!$A$2:$A$3001,AI$4,Formulas!$B$2:$B$3001,$A186))</f>
        <v>0</v>
      </c>
      <c r="AJ186" s="21" t="n">
        <f aca="false">IF(OR($A186="",AJ$4=""),0,COUNTIFS(Formulas!$A$2:$A$3001,AJ$4,Formulas!$B$2:$B$3001,$A186))</f>
        <v>0</v>
      </c>
      <c r="AK186" s="21" t="n">
        <f aca="false">IF(OR($A186="",AK$4=""),0,COUNTIFS(Formulas!$A$2:$A$3001,AK$4,Formulas!$B$2:$B$3001,$A186))</f>
        <v>0</v>
      </c>
      <c r="AL186" s="21" t="n">
        <f aca="false">IF(OR($A186="",AL$4=""),0,COUNTIFS(Formulas!$A$2:$A$3001,AL$4,Formulas!$B$2:$B$3001,$A186))</f>
        <v>0</v>
      </c>
      <c r="AM186" s="21" t="n">
        <f aca="false">IF(OR($A186="",AM$4=""),0,COUNTIFS(Formulas!$A$2:$A$3001,AM$4,Formulas!$B$2:$B$3001,$A186))</f>
        <v>0</v>
      </c>
      <c r="AN186" s="21" t="n">
        <f aca="false">IF(OR($A186="",AN$4=""),0,COUNTIFS(Formulas!$A$2:$A$3001,AN$4,Formulas!$B$2:$B$3001,$A186))</f>
        <v>0</v>
      </c>
      <c r="AO186" s="21" t="n">
        <f aca="false">IF(OR($A186="",AO$4=""),0,COUNTIFS(Formulas!$A$2:$A$3001,AO$4,Formulas!$B$2:$B$3001,$A186))</f>
        <v>0</v>
      </c>
      <c r="AP186" s="21" t="n">
        <f aca="false">IF(OR($A186="",AP$4=""),0,COUNTIFS(Formulas!$A$2:$A$3001,AP$4,Formulas!$B$2:$B$3001,$A186))</f>
        <v>0</v>
      </c>
      <c r="AQ186" s="21" t="n">
        <f aca="false">IF(OR($A186="",AQ$4=""),0,COUNTIFS(Formulas!$A$2:$A$3001,AQ$4,Formulas!$B$2:$B$3001,$A186))</f>
        <v>0</v>
      </c>
      <c r="AR186" s="21" t="n">
        <f aca="false">IF(OR($A186="",AR$4=""),0,COUNTIFS(Formulas!$A$2:$A$3001,AR$4,Formulas!$B$2:$B$3001,$A186))</f>
        <v>0</v>
      </c>
      <c r="AS186" s="21" t="n">
        <f aca="false">IF(OR($A186="",AS$4=""),0,COUNTIFS(Formulas!$A$2:$A$3001,AS$4,Formulas!$B$2:$B$3001,$A186))</f>
        <v>0</v>
      </c>
      <c r="AT186" s="21" t="n">
        <f aca="false">IF(OR($A186="",AT$4=""),0,COUNTIFS(Formulas!$A$2:$A$3001,AT$4,Formulas!$B$2:$B$3001,$A186))</f>
        <v>0</v>
      </c>
      <c r="AU186" s="21" t="n">
        <f aca="false">IF(OR($A186="",AU$4=""),0,COUNTIFS(Formulas!$A$2:$A$3001,AU$4,Formulas!$B$2:$B$3001,$A186))</f>
        <v>0</v>
      </c>
      <c r="AV186" s="21" t="n">
        <f aca="false">IF(OR($A186="",AV$4=""),0,COUNTIFS(Formulas!$A$2:$A$3001,AV$4,Formulas!$B$2:$B$3001,$A186))</f>
        <v>0</v>
      </c>
      <c r="AW186" s="21" t="n">
        <f aca="false">IF(OR($A186="",AW$4=""),0,COUNTIFS(Formulas!$A$2:$A$3001,AW$4,Formulas!$B$2:$B$3001,$A186))</f>
        <v>0</v>
      </c>
      <c r="AX186" s="21" t="n">
        <f aca="false">IF(OR($A186="",AX$4=""),0,COUNTIFS(Formulas!$A$2:$A$3001,AX$4,Formulas!$B$2:$B$3001,$A186))</f>
        <v>0</v>
      </c>
      <c r="AY186" s="21" t="n">
        <f aca="false">IF(OR($A186="",AY$4=""),0,COUNTIFS(Formulas!$A$2:$A$3001,AY$4,Formulas!$B$2:$B$3001,$A186))</f>
        <v>0</v>
      </c>
      <c r="AZ186" s="21" t="n">
        <f aca="false">IF(OR($A186="",AZ$4=""),0,COUNTIFS(Formulas!$A$2:$A$3001,AZ$4,Formulas!$B$2:$B$3001,$A186))</f>
        <v>0</v>
      </c>
      <c r="BA186" s="21" t="n">
        <f aca="false">IF(OR($A186="",BA$4=""),0,COUNTIFS(Formulas!$A$2:$A$3001,BA$4,Formulas!$B$2:$B$3001,$A186))</f>
        <v>0</v>
      </c>
      <c r="BB186" s="21" t="n">
        <f aca="false">IF(OR($A186="",BB$4=""),0,COUNTIFS(Formulas!$A$2:$A$3001,BB$4,Formulas!$B$2:$B$3001,$A186))</f>
        <v>0</v>
      </c>
      <c r="BC186" s="21" t="n">
        <f aca="false">IF(OR($A186="",BC$4=""),0,COUNTIFS(Formulas!$A$2:$A$3001,BC$4,Formulas!$B$2:$B$3001,$A186))</f>
        <v>0</v>
      </c>
      <c r="BD186" s="21" t="n">
        <f aca="false">IF(OR($A186="",BD$4=""),0,COUNTIFS(Formulas!$A$2:$A$3001,BD$4,Formulas!$B$2:$B$3001,$A186))</f>
        <v>0</v>
      </c>
      <c r="BE186" s="21" t="n">
        <f aca="false">IF(OR($A186="",BE$4=""),0,COUNTIFS(Formulas!$A$2:$A$3001,BE$4,Formulas!$B$2:$B$3001,$A186))</f>
        <v>0</v>
      </c>
      <c r="BF186" s="21" t="n">
        <f aca="false">IF(OR($A186="",BF$4=""),0,COUNTIFS(Formulas!$A$2:$A$3001,BF$4,Formulas!$B$2:$B$3001,$A186))</f>
        <v>0</v>
      </c>
      <c r="BG186" s="21" t="n">
        <f aca="false">IF(OR($A186="",BG$4=""),0,COUNTIFS(Formulas!$A$2:$A$3001,BG$4,Formulas!$B$2:$B$3001,$A186))</f>
        <v>0</v>
      </c>
      <c r="BH186" s="21" t="n">
        <f aca="false">IF(OR($A186="",BH$4=""),0,COUNTIFS(Formulas!$A$2:$A$3001,BH$4,Formulas!$B$2:$B$3001,$A186))</f>
        <v>0</v>
      </c>
      <c r="BI186" s="21" t="n">
        <f aca="false">IF(OR($A186="",BI$4=""),0,COUNTIFS(Formulas!$A$2:$A$3001,BI$4,Formulas!$B$2:$B$3001,$A186))</f>
        <v>0</v>
      </c>
      <c r="BJ186" s="21" t="n">
        <f aca="false">IF(OR($A186="",BJ$4=""),0,COUNTIFS(Formulas!$A$2:$A$3001,BJ$4,Formulas!$B$2:$B$3001,$A186))</f>
        <v>0</v>
      </c>
      <c r="BK186" s="21" t="n">
        <f aca="false">IF(OR($A186="",BK$4=""),0,COUNTIFS(Formulas!$A$2:$A$3001,BK$4,Formulas!$B$2:$B$3001,$A186))</f>
        <v>0</v>
      </c>
      <c r="BL186" s="21" t="n">
        <f aca="false">IF(OR($A186="",BL$4=""),0,COUNTIFS(Formulas!$A$2:$A$3001,BL$4,Formulas!$B$2:$B$3001,$A186))</f>
        <v>0</v>
      </c>
      <c r="BM186" s="21" t="n">
        <f aca="false">IF(OR($A186="",BM$4=""),0,COUNTIFS(Formulas!$A$2:$A$3001,BM$4,Formulas!$B$2:$B$3001,$A186))</f>
        <v>0</v>
      </c>
      <c r="BN186" s="21" t="n">
        <f aca="false">IF(OR($A186="",BN$4=""),0,COUNTIFS(Formulas!$A$2:$A$3001,BN$4,Formulas!$B$2:$B$3001,$A186))</f>
        <v>0</v>
      </c>
      <c r="BO186" s="21" t="n">
        <f aca="false">IF(OR($A186="",BO$4=""),0,COUNTIFS(Formulas!$A$2:$A$3001,BO$4,Formulas!$B$2:$B$3001,$A186))</f>
        <v>0</v>
      </c>
      <c r="BP186" s="21" t="n">
        <f aca="false">IF(OR($A186="",BP$4=""),0,COUNTIFS(Formulas!$A$2:$A$3001,BP$4,Formulas!$B$2:$B$3001,$A186))</f>
        <v>0</v>
      </c>
      <c r="BQ186" s="21" t="n">
        <f aca="false">IF(OR($A186="",BQ$4=""),0,COUNTIFS(Formulas!$A$2:$A$3001,BQ$4,Formulas!$B$2:$B$3001,$A186))</f>
        <v>0</v>
      </c>
      <c r="BR186" s="21" t="n">
        <f aca="false">IF(OR($A186="",BR$4=""),0,COUNTIFS(Formulas!$A$2:$A$3001,BR$4,Formulas!$B$2:$B$3001,$A186))</f>
        <v>0</v>
      </c>
      <c r="BS186" s="21" t="n">
        <f aca="false">IF(OR($A186="",BS$4=""),0,COUNTIFS(Formulas!$A$2:$A$3001,BS$4,Formulas!$B$2:$B$3001,$A186))</f>
        <v>0</v>
      </c>
      <c r="BT186" s="21" t="n">
        <f aca="false">IF(OR($A186="",BT$4=""),0,COUNTIFS(Formulas!$A$2:$A$3001,BT$4,Formulas!$B$2:$B$3001,$A186))</f>
        <v>0</v>
      </c>
      <c r="BU186" s="21" t="n">
        <f aca="false">IF(OR($A186="",BU$4=""),0,COUNTIFS(Formulas!$A$2:$A$3001,BU$4,Formulas!$B$2:$B$3001,$A186))</f>
        <v>0</v>
      </c>
      <c r="BV186" s="21" t="n">
        <f aca="false">IF(OR($A186="",BV$4=""),0,COUNTIFS(Formulas!$A$2:$A$3001,BV$4,Formulas!$B$2:$B$3001,$A186))</f>
        <v>0</v>
      </c>
      <c r="BW186" s="21" t="n">
        <f aca="false">IF(OR($A186="",BW$4=""),0,COUNTIFS(Formulas!$A$2:$A$3001,BW$4,Formulas!$B$2:$B$3001,$A186))</f>
        <v>0</v>
      </c>
      <c r="BX186" s="21" t="n">
        <f aca="false">IF(OR($A186="",BX$4=""),0,COUNTIFS(Formulas!$A$2:$A$3001,BX$4,Formulas!$B$2:$B$3001,$A186))</f>
        <v>0</v>
      </c>
      <c r="BY186" s="21" t="n">
        <f aca="false">IF(OR($A186="",BY$4=""),0,COUNTIFS(Formulas!$A$2:$A$3001,BY$4,Formulas!$B$2:$B$3001,$A186))</f>
        <v>0</v>
      </c>
      <c r="BZ186" s="21" t="n">
        <f aca="false">IF(OR($A186="",BZ$4=""),0,COUNTIFS(Formulas!$A$2:$A$3001,BZ$4,Formulas!$B$2:$B$3001,$A186))</f>
        <v>0</v>
      </c>
      <c r="CA186" s="21" t="n">
        <f aca="false">IF(OR($A186="",CA$4=""),0,COUNTIFS(Formulas!$A$2:$A$3001,CA$4,Formulas!$B$2:$B$3001,$A186))</f>
        <v>0</v>
      </c>
      <c r="CB186" s="21" t="n">
        <f aca="false">IF(OR($A186="",CB$4=""),0,COUNTIFS(Formulas!$A$2:$A$3001,CB$4,Formulas!$B$2:$B$3001,$A186))</f>
        <v>0</v>
      </c>
      <c r="CC186" s="21" t="n">
        <f aca="false">IF(OR($A186="",CC$4=""),0,COUNTIFS(Formulas!$A$2:$A$3001,CC$4,Formulas!$B$2:$B$3001,$A186))</f>
        <v>0</v>
      </c>
      <c r="CD186" s="21" t="n">
        <f aca="false">IF(OR($A186="",CD$4=""),0,COUNTIFS(Formulas!$A$2:$A$3001,CD$4,Formulas!$B$2:$B$3001,$A186))</f>
        <v>0</v>
      </c>
      <c r="CE186" s="21" t="n">
        <f aca="false">IF(OR($A186="",CE$4=""),0,COUNTIFS(Formulas!$A$2:$A$3001,CE$4,Formulas!$B$2:$B$3001,$A186))</f>
        <v>0</v>
      </c>
      <c r="CF186" s="21" t="n">
        <f aca="false">IF(OR($A186="",CF$4=""),0,COUNTIFS(Formulas!$A$2:$A$3001,CF$4,Formulas!$B$2:$B$3001,$A186))</f>
        <v>0</v>
      </c>
      <c r="CG186" s="21" t="n">
        <f aca="false">IF(OR($A186="",CG$4=""),0,COUNTIFS(Formulas!$A$2:$A$3001,CG$4,Formulas!$B$2:$B$3001,$A186))</f>
        <v>0</v>
      </c>
      <c r="CH186" s="21" t="n">
        <f aca="false">IF(OR($A186="",CH$4=""),0,COUNTIFS(Formulas!$A$2:$A$3001,CH$4,Formulas!$B$2:$B$3001,$A186))</f>
        <v>0</v>
      </c>
      <c r="CI186" s="21" t="n">
        <f aca="false">IF(OR($A186="",CI$4=""),0,COUNTIFS(Formulas!$A$2:$A$3001,CI$4,Formulas!$B$2:$B$3001,$A186))</f>
        <v>0</v>
      </c>
      <c r="CJ186" s="21" t="n">
        <f aca="false">IF(OR($A186="",CJ$4=""),0,COUNTIFS(Formulas!$A$2:$A$3001,CJ$4,Formulas!$B$2:$B$3001,$A186))</f>
        <v>0</v>
      </c>
      <c r="CK186" s="21" t="n">
        <f aca="false">IF(OR($A186="",CK$4=""),0,COUNTIFS(Formulas!$A$2:$A$3001,CK$4,Formulas!$B$2:$B$3001,$A186))</f>
        <v>0</v>
      </c>
      <c r="CL186" s="21" t="n">
        <f aca="false">IF(OR($A186="",CL$4=""),0,COUNTIFS(Formulas!$A$2:$A$3001,CL$4,Formulas!$B$2:$B$3001,$A186))</f>
        <v>0</v>
      </c>
      <c r="CM186" s="21" t="n">
        <f aca="false">IF(OR($A186="",CM$4=""),0,COUNTIFS(Formulas!$A$2:$A$3001,CM$4,Formulas!$B$2:$B$3001,$A186))</f>
        <v>0</v>
      </c>
      <c r="CN186" s="21" t="n">
        <f aca="false">IF(OR($A186="",CN$4=""),0,COUNTIFS(Formulas!$A$2:$A$3001,CN$4,Formulas!$B$2:$B$3001,$A186))</f>
        <v>0</v>
      </c>
      <c r="CO186" s="21" t="n">
        <f aca="false">IF(OR($A186="",CO$4=""),0,COUNTIFS(Formulas!$A$2:$A$3001,CO$4,Formulas!$B$2:$B$3001,$A186))</f>
        <v>0</v>
      </c>
      <c r="CP186" s="21" t="n">
        <f aca="false">IF(OR($A186="",CP$4=""),0,COUNTIFS(Formulas!$A$2:$A$3001,CP$4,Formulas!$B$2:$B$3001,$A186))</f>
        <v>0</v>
      </c>
      <c r="CQ186" s="21" t="n">
        <f aca="false">IF(OR($A186="",CQ$4=""),0,COUNTIFS(Formulas!$A$2:$A$3001,CQ$4,Formulas!$B$2:$B$3001,$A186))</f>
        <v>0</v>
      </c>
      <c r="CR186" s="21" t="n">
        <f aca="false">IF(OR($A186="",CR$4=""),0,COUNTIFS(Formulas!$A$2:$A$3001,CR$4,Formulas!$B$2:$B$3001,$A186))</f>
        <v>0</v>
      </c>
      <c r="CS186" s="21" t="n">
        <f aca="false">IF(OR($A186="",CS$4=""),0,COUNTIFS(Formulas!$A$2:$A$3001,CS$4,Formulas!$B$2:$B$3001,$A186))</f>
        <v>0</v>
      </c>
      <c r="CT186" s="21" t="n">
        <f aca="false">IF(OR($A186="",CT$4=""),0,COUNTIFS(Formulas!$A$2:$A$3001,CT$4,Formulas!$B$2:$B$3001,$A186))</f>
        <v>0</v>
      </c>
      <c r="CU186" s="21" t="n">
        <f aca="false">IF(OR($A186="",CU$4=""),0,COUNTIFS(Formulas!$A$2:$A$3001,CU$4,Formulas!$B$2:$B$3001,$A186))</f>
        <v>0</v>
      </c>
      <c r="CV186" s="21" t="n">
        <f aca="false">IF(OR($A186="",CV$4=""),0,COUNTIFS(Formulas!$A$2:$A$3001,CV$4,Formulas!$B$2:$B$3001,$A186))</f>
        <v>0</v>
      </c>
      <c r="CW186" s="21" t="n">
        <f aca="false">IF(OR($A186="",CW$4=""),0,COUNTIFS(Formulas!$A$2:$A$3001,CW$4,Formulas!$B$2:$B$3001,$A186))</f>
        <v>0</v>
      </c>
      <c r="CX186" s="21" t="n">
        <f aca="false">IF(OR($A186="",CX$4=""),0,COUNTIFS(Formulas!$A$2:$A$3001,CX$4,Formulas!$B$2:$B$3001,$A186))</f>
        <v>0</v>
      </c>
      <c r="CY186" s="21" t="n">
        <f aca="false">IF(OR($A186="",CY$4=""),0,COUNTIFS(Formulas!$A$2:$A$3001,CY$4,Formulas!$B$2:$B$3001,$A186))</f>
        <v>0</v>
      </c>
      <c r="CZ186" s="21" t="n">
        <f aca="false">IF(OR($A186="",CZ$4=""),0,COUNTIFS(Formulas!$A$2:$A$3001,CZ$4,Formulas!$B$2:$B$3001,$A186))</f>
        <v>0</v>
      </c>
      <c r="DA186" s="21" t="n">
        <f aca="false">IF(OR($A186="",DA$4=""),0,COUNTIFS(Formulas!$A$2:$A$3001,DA$4,Formulas!$B$2:$B$3001,$A186))</f>
        <v>0</v>
      </c>
      <c r="DB186" s="21" t="n">
        <f aca="false">IF(OR($A186="",DB$4=""),0,COUNTIFS(Formulas!$A$2:$A$3001,DB$4,Formulas!$B$2:$B$3001,$A186))</f>
        <v>0</v>
      </c>
      <c r="DC186" s="21" t="n">
        <f aca="false">IF(OR($A186="",DC$4=""),0,COUNTIFS(Formulas!$A$2:$A$3001,DC$4,Formulas!$B$2:$B$3001,$A186))</f>
        <v>0</v>
      </c>
      <c r="DD186" s="21" t="n">
        <f aca="false">IF(OR($A186="",DD$4=""),0,COUNTIFS(Formulas!$A$2:$A$3001,DD$4,Formulas!$B$2:$B$3001,$A186))</f>
        <v>0</v>
      </c>
      <c r="DE186" s="21" t="n">
        <f aca="false">IF(OR($A186="",DE$4=""),0,COUNTIFS(Formulas!$A$2:$A$3001,DE$4,Formulas!$B$2:$B$3001,$A186))</f>
        <v>0</v>
      </c>
      <c r="DF186" s="21" t="n">
        <f aca="false">IF(OR($A186="",DF$4=""),0,COUNTIFS(Formulas!$A$2:$A$3001,DF$4,Formulas!$B$2:$B$3001,$A186))</f>
        <v>0</v>
      </c>
      <c r="DG186" s="21" t="n">
        <f aca="false">IF(OR($A186="",DG$4=""),0,COUNTIFS(Formulas!$A$2:$A$3001,DG$4,Formulas!$B$2:$B$3001,$A186))</f>
        <v>0</v>
      </c>
      <c r="DH186" s="21" t="n">
        <f aca="false">IF(OR($A186="",DH$4=""),0,COUNTIFS(Formulas!$A$2:$A$3001,DH$4,Formulas!$B$2:$B$3001,$A186))</f>
        <v>0</v>
      </c>
      <c r="DI186" s="21" t="n">
        <f aca="false">IF(OR($A186="",DI$4=""),0,COUNTIFS(Formulas!$A$2:$A$3001,DI$4,Formulas!$B$2:$B$3001,$A186))</f>
        <v>0</v>
      </c>
      <c r="DJ186" s="21" t="n">
        <f aca="false">IF(OR($A186="",DJ$4=""),0,COUNTIFS(Formulas!$A$2:$A$3001,DJ$4,Formulas!$B$2:$B$3001,$A186))</f>
        <v>0</v>
      </c>
      <c r="DK186" s="21" t="n">
        <f aca="false">IF(OR($A186="",DK$4=""),0,COUNTIFS(Formulas!$A$2:$A$3001,DK$4,Formulas!$B$2:$B$3001,$A186))</f>
        <v>0</v>
      </c>
      <c r="DL186" s="21" t="n">
        <f aca="false">IF(OR($A186="",DL$4=""),0,COUNTIFS(Formulas!$A$2:$A$3001,DL$4,Formulas!$B$2:$B$3001,$A186))</f>
        <v>0</v>
      </c>
      <c r="DM186" s="21" t="n">
        <f aca="false">IF(OR($A186="",DM$4=""),0,COUNTIFS(Formulas!$A$2:$A$3001,DM$4,Formulas!$B$2:$B$3001,$A186))</f>
        <v>0</v>
      </c>
      <c r="DN186" s="21" t="n">
        <f aca="false">IF(OR($A186="",DN$4=""),0,COUNTIFS(Formulas!$A$2:$A$3001,DN$4,Formulas!$B$2:$B$3001,$A186))</f>
        <v>0</v>
      </c>
      <c r="DO186" s="21" t="n">
        <f aca="false">IF(OR($A186="",DO$4=""),0,COUNTIFS(Formulas!$A$2:$A$3001,DO$4,Formulas!$B$2:$B$3001,$A186))</f>
        <v>0</v>
      </c>
      <c r="DP186" s="21" t="n">
        <f aca="false">IF(OR($A186="",DP$4=""),0,COUNTIFS(Formulas!$A$2:$A$3001,DP$4,Formulas!$B$2:$B$3001,$A186))</f>
        <v>0</v>
      </c>
      <c r="DQ186" s="21" t="n">
        <f aca="false">IF(OR($A186="",DQ$4=""),0,COUNTIFS(Formulas!$A$2:$A$3001,DQ$4,Formulas!$B$2:$B$3001,$A186))</f>
        <v>0</v>
      </c>
      <c r="DR186" s="21" t="n">
        <f aca="false">IF(OR($A186="",DR$4=""),0,COUNTIFS(Formulas!$A$2:$A$3001,DR$4,Formulas!$B$2:$B$3001,$A186))</f>
        <v>0</v>
      </c>
      <c r="DS186" s="21" t="n">
        <f aca="false">IF(OR($A186="",DS$4=""),0,COUNTIFS(Formulas!$A$2:$A$3001,DS$4,Formulas!$B$2:$B$3001,$A186))</f>
        <v>0</v>
      </c>
      <c r="DT186" s="21" t="n">
        <f aca="false">IF(OR($A186="",DT$4=""),0,COUNTIFS(Formulas!$A$2:$A$3001,DT$4,Formulas!$B$2:$B$3001,$A186))</f>
        <v>0</v>
      </c>
      <c r="DU186" s="21" t="n">
        <f aca="false">IF(OR($A186="",DU$4=""),0,COUNTIFS(Formulas!$A$2:$A$3001,DU$4,Formulas!$B$2:$B$3001,$A186))</f>
        <v>0</v>
      </c>
      <c r="DV186" s="21" t="n">
        <f aca="false">IF(OR($A186="",DV$4=""),0,COUNTIFS(Formulas!$A$2:$A$3001,DV$4,Formulas!$B$2:$B$3001,$A186))</f>
        <v>0</v>
      </c>
      <c r="DW186" s="21" t="n">
        <f aca="false">IF(OR($A186="",DW$4=""),0,COUNTIFS(Formulas!$A$2:$A$3001,DW$4,Formulas!$B$2:$B$3001,$A186))</f>
        <v>0</v>
      </c>
      <c r="DX186" s="21" t="n">
        <f aca="false">IF(OR($A186="",DX$4=""),0,COUNTIFS(Formulas!$A$2:$A$3001,DX$4,Formulas!$B$2:$B$3001,$A186))</f>
        <v>0</v>
      </c>
      <c r="DY186" s="21" t="n">
        <f aca="false">IF(OR($A186="",DY$4=""),0,COUNTIFS(Formulas!$A$2:$A$3001,DY$4,Formulas!$B$2:$B$3001,$A186))</f>
        <v>0</v>
      </c>
      <c r="DZ186" s="21" t="n">
        <f aca="false">IF(OR($A186="",DZ$4=""),0,COUNTIFS(Formulas!$A$2:$A$3001,DZ$4,Formulas!$B$2:$B$3001,$A186))</f>
        <v>0</v>
      </c>
      <c r="EA186" s="21" t="n">
        <f aca="false">IF(OR($A186="",EA$4=""),0,COUNTIFS(Formulas!$A$2:$A$3001,EA$4,Formulas!$B$2:$B$3001,$A186))</f>
        <v>0</v>
      </c>
      <c r="EB186" s="21" t="n">
        <f aca="false">IF(OR($A186="",EB$4=""),0,COUNTIFS(Formulas!$A$2:$A$3001,EB$4,Formulas!$B$2:$B$3001,$A186))</f>
        <v>0</v>
      </c>
      <c r="EC186" s="21" t="n">
        <f aca="false">IF(OR($A186="",EC$4=""),0,COUNTIFS(Formulas!$A$2:$A$3001,EC$4,Formulas!$B$2:$B$3001,$A186))</f>
        <v>0</v>
      </c>
      <c r="ED186" s="21" t="n">
        <f aca="false">IF(OR($A186="",ED$4=""),0,COUNTIFS(Formulas!$A$2:$A$3001,ED$4,Formulas!$B$2:$B$3001,$A186))</f>
        <v>0</v>
      </c>
      <c r="EE186" s="21" t="n">
        <f aca="false">IF(OR($A186="",EE$4=""),0,COUNTIFS(Formulas!$A$2:$A$3001,EE$4,Formulas!$B$2:$B$3001,$A186))</f>
        <v>0</v>
      </c>
      <c r="EF186" s="21" t="n">
        <f aca="false">IF(OR($A186="",EF$4=""),0,COUNTIFS(Formulas!$A$2:$A$3001,EF$4,Formulas!$B$2:$B$3001,$A186))</f>
        <v>0</v>
      </c>
      <c r="EG186" s="21" t="n">
        <f aca="false">IF(OR($A186="",EG$4=""),0,COUNTIFS(Formulas!$A$2:$A$3001,EG$4,Formulas!$B$2:$B$3001,$A186))</f>
        <v>0</v>
      </c>
      <c r="EH186" s="21" t="n">
        <f aca="false">IF(OR($A186="",EH$4=""),0,COUNTIFS(Formulas!$A$2:$A$3001,EH$4,Formulas!$B$2:$B$3001,$A186))</f>
        <v>0</v>
      </c>
      <c r="EI186" s="21" t="n">
        <f aca="false">IF(OR($A186="",EI$4=""),0,COUNTIFS(Formulas!$A$2:$A$3001,EI$4,Formulas!$B$2:$B$3001,$A186))</f>
        <v>0</v>
      </c>
      <c r="EJ186" s="21" t="n">
        <f aca="false">IF(OR($A186="",EJ$4=""),0,COUNTIFS(Formulas!$A$2:$A$3001,EJ$4,Formulas!$B$2:$B$3001,$A186))</f>
        <v>0</v>
      </c>
      <c r="EK186" s="21" t="n">
        <f aca="false">IF(OR($A186="",EK$4=""),0,COUNTIFS(Formulas!$A$2:$A$3001,EK$4,Formulas!$B$2:$B$3001,$A186))</f>
        <v>0</v>
      </c>
      <c r="EL186" s="21" t="n">
        <f aca="false">IF(OR($A186="",EL$4=""),0,COUNTIFS(Formulas!$A$2:$A$3001,EL$4,Formulas!$B$2:$B$3001,$A186))</f>
        <v>0</v>
      </c>
      <c r="EM186" s="21" t="n">
        <f aca="false">IF(OR($A186="",EM$4=""),0,COUNTIFS(Formulas!$A$2:$A$3001,EM$4,Formulas!$B$2:$B$3001,$A186))</f>
        <v>0</v>
      </c>
      <c r="EN186" s="21" t="n">
        <f aca="false">IF(OR($A186="",EN$4=""),0,COUNTIFS(Formulas!$A$2:$A$3001,EN$4,Formulas!$B$2:$B$3001,$A186))</f>
        <v>0</v>
      </c>
      <c r="EO186" s="21" t="n">
        <f aca="false">IF(OR($A186="",EO$4=""),0,COUNTIFS(Formulas!$A$2:$A$3001,EO$4,Formulas!$B$2:$B$3001,$A186))</f>
        <v>0</v>
      </c>
      <c r="EP186" s="21" t="n">
        <f aca="false">IF(OR($A186="",EP$4=""),0,COUNTIFS(Formulas!$A$2:$A$3001,EP$4,Formulas!$B$2:$B$3001,$A186))</f>
        <v>0</v>
      </c>
      <c r="EQ186" s="21" t="n">
        <f aca="false">IF(OR($A186="",EQ$4=""),0,COUNTIFS(Formulas!$A$2:$A$3001,EQ$4,Formulas!$B$2:$B$3001,$A186))</f>
        <v>0</v>
      </c>
      <c r="ER186" s="21" t="n">
        <f aca="false">IF(OR($A186="",ER$4=""),0,COUNTIFS(Formulas!$A$2:$A$3001,ER$4,Formulas!$B$2:$B$3001,$A186))</f>
        <v>0</v>
      </c>
      <c r="ES186" s="21" t="n">
        <f aca="false">IF(OR($A186="",ES$4=""),0,COUNTIFS(Formulas!$A$2:$A$3001,ES$4,Formulas!$B$2:$B$3001,$A186))</f>
        <v>0</v>
      </c>
      <c r="ET186" s="21" t="n">
        <f aca="false">IF(OR($A186="",ET$4=""),0,COUNTIFS(Formulas!$A$2:$A$3001,ET$4,Formulas!$B$2:$B$3001,$A186))</f>
        <v>0</v>
      </c>
      <c r="EU186" s="21" t="n">
        <f aca="false">IF(OR($A186="",EU$4=""),0,COUNTIFS(Formulas!$A$2:$A$3001,EU$4,Formulas!$B$2:$B$3001,$A186))</f>
        <v>0</v>
      </c>
      <c r="EV186" s="21" t="n">
        <f aca="false">IF(OR($A186="",EV$4=""),0,COUNTIFS(Formulas!$A$2:$A$3001,EV$4,Formulas!$B$2:$B$3001,$A186))</f>
        <v>0</v>
      </c>
    </row>
    <row r="187" customFormat="false" ht="15" hidden="false" customHeight="false" outlineLevel="0" collapsed="false">
      <c r="A187" s="13" t="str">
        <f aca="false">IF(INDEX(Materials!$A$2:$A$301,183)="","",INDEX(Materials!$A$2:$A$301,183))</f>
        <v/>
      </c>
      <c r="B187" s="19" t="str">
        <f aca="false">IF(A187="","",COUNTIF(C187:EV187,"&gt;0"))</f>
        <v/>
      </c>
      <c r="C187" s="21" t="n">
        <f aca="false">IF(OR($A187="",C$4=""),0,COUNTIFS(Formulas!$A$2:$A$3001,C$4,Formulas!$B$2:$B$3001,$A187))</f>
        <v>0</v>
      </c>
      <c r="D187" s="21" t="n">
        <f aca="false">IF(OR($A187="",D$4=""),0,COUNTIFS(Formulas!$A$2:$A$3001,D$4,Formulas!$B$2:$B$3001,$A187))</f>
        <v>0</v>
      </c>
      <c r="E187" s="21" t="n">
        <f aca="false">IF(OR($A187="",E$4=""),0,COUNTIFS(Formulas!$A$2:$A$3001,E$4,Formulas!$B$2:$B$3001,$A187))</f>
        <v>0</v>
      </c>
      <c r="F187" s="21" t="n">
        <f aca="false">IF(OR($A187="",F$4=""),0,COUNTIFS(Formulas!$A$2:$A$3001,F$4,Formulas!$B$2:$B$3001,$A187))</f>
        <v>0</v>
      </c>
      <c r="G187" s="21" t="n">
        <f aca="false">IF(OR($A187="",G$4=""),0,COUNTIFS(Formulas!$A$2:$A$3001,G$4,Formulas!$B$2:$B$3001,$A187))</f>
        <v>0</v>
      </c>
      <c r="H187" s="21" t="n">
        <f aca="false">IF(OR($A187="",H$4=""),0,COUNTIFS(Formulas!$A$2:$A$3001,H$4,Formulas!$B$2:$B$3001,$A187))</f>
        <v>0</v>
      </c>
      <c r="I187" s="21" t="n">
        <f aca="false">IF(OR($A187="",I$4=""),0,COUNTIFS(Formulas!$A$2:$A$3001,I$4,Formulas!$B$2:$B$3001,$A187))</f>
        <v>0</v>
      </c>
      <c r="J187" s="21" t="n">
        <f aca="false">IF(OR($A187="",J$4=""),0,COUNTIFS(Formulas!$A$2:$A$3001,J$4,Formulas!$B$2:$B$3001,$A187))</f>
        <v>0</v>
      </c>
      <c r="K187" s="21" t="n">
        <f aca="false">IF(OR($A187="",K$4=""),0,COUNTIFS(Formulas!$A$2:$A$3001,K$4,Formulas!$B$2:$B$3001,$A187))</f>
        <v>0</v>
      </c>
      <c r="L187" s="21" t="n">
        <f aca="false">IF(OR($A187="",L$4=""),0,COUNTIFS(Formulas!$A$2:$A$3001,L$4,Formulas!$B$2:$B$3001,$A187))</f>
        <v>0</v>
      </c>
      <c r="M187" s="21" t="n">
        <f aca="false">IF(OR($A187="",M$4=""),0,COUNTIFS(Formulas!$A$2:$A$3001,M$4,Formulas!$B$2:$B$3001,$A187))</f>
        <v>0</v>
      </c>
      <c r="N187" s="21" t="n">
        <f aca="false">IF(OR($A187="",N$4=""),0,COUNTIFS(Formulas!$A$2:$A$3001,N$4,Formulas!$B$2:$B$3001,$A187))</f>
        <v>0</v>
      </c>
      <c r="O187" s="21" t="n">
        <f aca="false">IF(OR($A187="",O$4=""),0,COUNTIFS(Formulas!$A$2:$A$3001,O$4,Formulas!$B$2:$B$3001,$A187))</f>
        <v>0</v>
      </c>
      <c r="P187" s="21" t="n">
        <f aca="false">IF(OR($A187="",P$4=""),0,COUNTIFS(Formulas!$A$2:$A$3001,P$4,Formulas!$B$2:$B$3001,$A187))</f>
        <v>0</v>
      </c>
      <c r="Q187" s="21" t="n">
        <f aca="false">IF(OR($A187="",Q$4=""),0,COUNTIFS(Formulas!$A$2:$A$3001,Q$4,Formulas!$B$2:$B$3001,$A187))</f>
        <v>0</v>
      </c>
      <c r="R187" s="21" t="n">
        <f aca="false">IF(OR($A187="",R$4=""),0,COUNTIFS(Formulas!$A$2:$A$3001,R$4,Formulas!$B$2:$B$3001,$A187))</f>
        <v>0</v>
      </c>
      <c r="S187" s="21" t="n">
        <f aca="false">IF(OR($A187="",S$4=""),0,COUNTIFS(Formulas!$A$2:$A$3001,S$4,Formulas!$B$2:$B$3001,$A187))</f>
        <v>0</v>
      </c>
      <c r="T187" s="21" t="n">
        <f aca="false">IF(OR($A187="",T$4=""),0,COUNTIFS(Formulas!$A$2:$A$3001,T$4,Formulas!$B$2:$B$3001,$A187))</f>
        <v>0</v>
      </c>
      <c r="U187" s="21" t="n">
        <f aca="false">IF(OR($A187="",U$4=""),0,COUNTIFS(Formulas!$A$2:$A$3001,U$4,Formulas!$B$2:$B$3001,$A187))</f>
        <v>0</v>
      </c>
      <c r="V187" s="21" t="n">
        <f aca="false">IF(OR($A187="",V$4=""),0,COUNTIFS(Formulas!$A$2:$A$3001,V$4,Formulas!$B$2:$B$3001,$A187))</f>
        <v>0</v>
      </c>
      <c r="W187" s="21" t="n">
        <f aca="false">IF(OR($A187="",W$4=""),0,COUNTIFS(Formulas!$A$2:$A$3001,W$4,Formulas!$B$2:$B$3001,$A187))</f>
        <v>0</v>
      </c>
      <c r="X187" s="21" t="n">
        <f aca="false">IF(OR($A187="",X$4=""),0,COUNTIFS(Formulas!$A$2:$A$3001,X$4,Formulas!$B$2:$B$3001,$A187))</f>
        <v>0</v>
      </c>
      <c r="Y187" s="21" t="n">
        <f aca="false">IF(OR($A187="",Y$4=""),0,COUNTIFS(Formulas!$A$2:$A$3001,Y$4,Formulas!$B$2:$B$3001,$A187))</f>
        <v>0</v>
      </c>
      <c r="Z187" s="21" t="n">
        <f aca="false">IF(OR($A187="",Z$4=""),0,COUNTIFS(Formulas!$A$2:$A$3001,Z$4,Formulas!$B$2:$B$3001,$A187))</f>
        <v>0</v>
      </c>
      <c r="AA187" s="21" t="n">
        <f aca="false">IF(OR($A187="",AA$4=""),0,COUNTIFS(Formulas!$A$2:$A$3001,AA$4,Formulas!$B$2:$B$3001,$A187))</f>
        <v>0</v>
      </c>
      <c r="AB187" s="21" t="n">
        <f aca="false">IF(OR($A187="",AB$4=""),0,COUNTIFS(Formulas!$A$2:$A$3001,AB$4,Formulas!$B$2:$B$3001,$A187))</f>
        <v>0</v>
      </c>
      <c r="AC187" s="21" t="n">
        <f aca="false">IF(OR($A187="",AC$4=""),0,COUNTIFS(Formulas!$A$2:$A$3001,AC$4,Formulas!$B$2:$B$3001,$A187))</f>
        <v>0</v>
      </c>
      <c r="AD187" s="21" t="n">
        <f aca="false">IF(OR($A187="",AD$4=""),0,COUNTIFS(Formulas!$A$2:$A$3001,AD$4,Formulas!$B$2:$B$3001,$A187))</f>
        <v>0</v>
      </c>
      <c r="AE187" s="21" t="n">
        <f aca="false">IF(OR($A187="",AE$4=""),0,COUNTIFS(Formulas!$A$2:$A$3001,AE$4,Formulas!$B$2:$B$3001,$A187))</f>
        <v>0</v>
      </c>
      <c r="AF187" s="21" t="n">
        <f aca="false">IF(OR($A187="",AF$4=""),0,COUNTIFS(Formulas!$A$2:$A$3001,AF$4,Formulas!$B$2:$B$3001,$A187))</f>
        <v>0</v>
      </c>
      <c r="AG187" s="21" t="n">
        <f aca="false">IF(OR($A187="",AG$4=""),0,COUNTIFS(Formulas!$A$2:$A$3001,AG$4,Formulas!$B$2:$B$3001,$A187))</f>
        <v>0</v>
      </c>
      <c r="AH187" s="21" t="n">
        <f aca="false">IF(OR($A187="",AH$4=""),0,COUNTIFS(Formulas!$A$2:$A$3001,AH$4,Formulas!$B$2:$B$3001,$A187))</f>
        <v>0</v>
      </c>
      <c r="AI187" s="21" t="n">
        <f aca="false">IF(OR($A187="",AI$4=""),0,COUNTIFS(Formulas!$A$2:$A$3001,AI$4,Formulas!$B$2:$B$3001,$A187))</f>
        <v>0</v>
      </c>
      <c r="AJ187" s="21" t="n">
        <f aca="false">IF(OR($A187="",AJ$4=""),0,COUNTIFS(Formulas!$A$2:$A$3001,AJ$4,Formulas!$B$2:$B$3001,$A187))</f>
        <v>0</v>
      </c>
      <c r="AK187" s="21" t="n">
        <f aca="false">IF(OR($A187="",AK$4=""),0,COUNTIFS(Formulas!$A$2:$A$3001,AK$4,Formulas!$B$2:$B$3001,$A187))</f>
        <v>0</v>
      </c>
      <c r="AL187" s="21" t="n">
        <f aca="false">IF(OR($A187="",AL$4=""),0,COUNTIFS(Formulas!$A$2:$A$3001,AL$4,Formulas!$B$2:$B$3001,$A187))</f>
        <v>0</v>
      </c>
      <c r="AM187" s="21" t="n">
        <f aca="false">IF(OR($A187="",AM$4=""),0,COUNTIFS(Formulas!$A$2:$A$3001,AM$4,Formulas!$B$2:$B$3001,$A187))</f>
        <v>0</v>
      </c>
      <c r="AN187" s="21" t="n">
        <f aca="false">IF(OR($A187="",AN$4=""),0,COUNTIFS(Formulas!$A$2:$A$3001,AN$4,Formulas!$B$2:$B$3001,$A187))</f>
        <v>0</v>
      </c>
      <c r="AO187" s="21" t="n">
        <f aca="false">IF(OR($A187="",AO$4=""),0,COUNTIFS(Formulas!$A$2:$A$3001,AO$4,Formulas!$B$2:$B$3001,$A187))</f>
        <v>0</v>
      </c>
      <c r="AP187" s="21" t="n">
        <f aca="false">IF(OR($A187="",AP$4=""),0,COUNTIFS(Formulas!$A$2:$A$3001,AP$4,Formulas!$B$2:$B$3001,$A187))</f>
        <v>0</v>
      </c>
      <c r="AQ187" s="21" t="n">
        <f aca="false">IF(OR($A187="",AQ$4=""),0,COUNTIFS(Formulas!$A$2:$A$3001,AQ$4,Formulas!$B$2:$B$3001,$A187))</f>
        <v>0</v>
      </c>
      <c r="AR187" s="21" t="n">
        <f aca="false">IF(OR($A187="",AR$4=""),0,COUNTIFS(Formulas!$A$2:$A$3001,AR$4,Formulas!$B$2:$B$3001,$A187))</f>
        <v>0</v>
      </c>
      <c r="AS187" s="21" t="n">
        <f aca="false">IF(OR($A187="",AS$4=""),0,COUNTIFS(Formulas!$A$2:$A$3001,AS$4,Formulas!$B$2:$B$3001,$A187))</f>
        <v>0</v>
      </c>
      <c r="AT187" s="21" t="n">
        <f aca="false">IF(OR($A187="",AT$4=""),0,COUNTIFS(Formulas!$A$2:$A$3001,AT$4,Formulas!$B$2:$B$3001,$A187))</f>
        <v>0</v>
      </c>
      <c r="AU187" s="21" t="n">
        <f aca="false">IF(OR($A187="",AU$4=""),0,COUNTIFS(Formulas!$A$2:$A$3001,AU$4,Formulas!$B$2:$B$3001,$A187))</f>
        <v>0</v>
      </c>
      <c r="AV187" s="21" t="n">
        <f aca="false">IF(OR($A187="",AV$4=""),0,COUNTIFS(Formulas!$A$2:$A$3001,AV$4,Formulas!$B$2:$B$3001,$A187))</f>
        <v>0</v>
      </c>
      <c r="AW187" s="21" t="n">
        <f aca="false">IF(OR($A187="",AW$4=""),0,COUNTIFS(Formulas!$A$2:$A$3001,AW$4,Formulas!$B$2:$B$3001,$A187))</f>
        <v>0</v>
      </c>
      <c r="AX187" s="21" t="n">
        <f aca="false">IF(OR($A187="",AX$4=""),0,COUNTIFS(Formulas!$A$2:$A$3001,AX$4,Formulas!$B$2:$B$3001,$A187))</f>
        <v>0</v>
      </c>
      <c r="AY187" s="21" t="n">
        <f aca="false">IF(OR($A187="",AY$4=""),0,COUNTIFS(Formulas!$A$2:$A$3001,AY$4,Formulas!$B$2:$B$3001,$A187))</f>
        <v>0</v>
      </c>
      <c r="AZ187" s="21" t="n">
        <f aca="false">IF(OR($A187="",AZ$4=""),0,COUNTIFS(Formulas!$A$2:$A$3001,AZ$4,Formulas!$B$2:$B$3001,$A187))</f>
        <v>0</v>
      </c>
      <c r="BA187" s="21" t="n">
        <f aca="false">IF(OR($A187="",BA$4=""),0,COUNTIFS(Formulas!$A$2:$A$3001,BA$4,Formulas!$B$2:$B$3001,$A187))</f>
        <v>0</v>
      </c>
      <c r="BB187" s="21" t="n">
        <f aca="false">IF(OR($A187="",BB$4=""),0,COUNTIFS(Formulas!$A$2:$A$3001,BB$4,Formulas!$B$2:$B$3001,$A187))</f>
        <v>0</v>
      </c>
      <c r="BC187" s="21" t="n">
        <f aca="false">IF(OR($A187="",BC$4=""),0,COUNTIFS(Formulas!$A$2:$A$3001,BC$4,Formulas!$B$2:$B$3001,$A187))</f>
        <v>0</v>
      </c>
      <c r="BD187" s="21" t="n">
        <f aca="false">IF(OR($A187="",BD$4=""),0,COUNTIFS(Formulas!$A$2:$A$3001,BD$4,Formulas!$B$2:$B$3001,$A187))</f>
        <v>0</v>
      </c>
      <c r="BE187" s="21" t="n">
        <f aca="false">IF(OR($A187="",BE$4=""),0,COUNTIFS(Formulas!$A$2:$A$3001,BE$4,Formulas!$B$2:$B$3001,$A187))</f>
        <v>0</v>
      </c>
      <c r="BF187" s="21" t="n">
        <f aca="false">IF(OR($A187="",BF$4=""),0,COUNTIFS(Formulas!$A$2:$A$3001,BF$4,Formulas!$B$2:$B$3001,$A187))</f>
        <v>0</v>
      </c>
      <c r="BG187" s="21" t="n">
        <f aca="false">IF(OR($A187="",BG$4=""),0,COUNTIFS(Formulas!$A$2:$A$3001,BG$4,Formulas!$B$2:$B$3001,$A187))</f>
        <v>0</v>
      </c>
      <c r="BH187" s="21" t="n">
        <f aca="false">IF(OR($A187="",BH$4=""),0,COUNTIFS(Formulas!$A$2:$A$3001,BH$4,Formulas!$B$2:$B$3001,$A187))</f>
        <v>0</v>
      </c>
      <c r="BI187" s="21" t="n">
        <f aca="false">IF(OR($A187="",BI$4=""),0,COUNTIFS(Formulas!$A$2:$A$3001,BI$4,Formulas!$B$2:$B$3001,$A187))</f>
        <v>0</v>
      </c>
      <c r="BJ187" s="21" t="n">
        <f aca="false">IF(OR($A187="",BJ$4=""),0,COUNTIFS(Formulas!$A$2:$A$3001,BJ$4,Formulas!$B$2:$B$3001,$A187))</f>
        <v>0</v>
      </c>
      <c r="BK187" s="21" t="n">
        <f aca="false">IF(OR($A187="",BK$4=""),0,COUNTIFS(Formulas!$A$2:$A$3001,BK$4,Formulas!$B$2:$B$3001,$A187))</f>
        <v>0</v>
      </c>
      <c r="BL187" s="21" t="n">
        <f aca="false">IF(OR($A187="",BL$4=""),0,COUNTIFS(Formulas!$A$2:$A$3001,BL$4,Formulas!$B$2:$B$3001,$A187))</f>
        <v>0</v>
      </c>
      <c r="BM187" s="21" t="n">
        <f aca="false">IF(OR($A187="",BM$4=""),0,COUNTIFS(Formulas!$A$2:$A$3001,BM$4,Formulas!$B$2:$B$3001,$A187))</f>
        <v>0</v>
      </c>
      <c r="BN187" s="21" t="n">
        <f aca="false">IF(OR($A187="",BN$4=""),0,COUNTIFS(Formulas!$A$2:$A$3001,BN$4,Formulas!$B$2:$B$3001,$A187))</f>
        <v>0</v>
      </c>
      <c r="BO187" s="21" t="n">
        <f aca="false">IF(OR($A187="",BO$4=""),0,COUNTIFS(Formulas!$A$2:$A$3001,BO$4,Formulas!$B$2:$B$3001,$A187))</f>
        <v>0</v>
      </c>
      <c r="BP187" s="21" t="n">
        <f aca="false">IF(OR($A187="",BP$4=""),0,COUNTIFS(Formulas!$A$2:$A$3001,BP$4,Formulas!$B$2:$B$3001,$A187))</f>
        <v>0</v>
      </c>
      <c r="BQ187" s="21" t="n">
        <f aca="false">IF(OR($A187="",BQ$4=""),0,COUNTIFS(Formulas!$A$2:$A$3001,BQ$4,Formulas!$B$2:$B$3001,$A187))</f>
        <v>0</v>
      </c>
      <c r="BR187" s="21" t="n">
        <f aca="false">IF(OR($A187="",BR$4=""),0,COUNTIFS(Formulas!$A$2:$A$3001,BR$4,Formulas!$B$2:$B$3001,$A187))</f>
        <v>0</v>
      </c>
      <c r="BS187" s="21" t="n">
        <f aca="false">IF(OR($A187="",BS$4=""),0,COUNTIFS(Formulas!$A$2:$A$3001,BS$4,Formulas!$B$2:$B$3001,$A187))</f>
        <v>0</v>
      </c>
      <c r="BT187" s="21" t="n">
        <f aca="false">IF(OR($A187="",BT$4=""),0,COUNTIFS(Formulas!$A$2:$A$3001,BT$4,Formulas!$B$2:$B$3001,$A187))</f>
        <v>0</v>
      </c>
      <c r="BU187" s="21" t="n">
        <f aca="false">IF(OR($A187="",BU$4=""),0,COUNTIFS(Formulas!$A$2:$A$3001,BU$4,Formulas!$B$2:$B$3001,$A187))</f>
        <v>0</v>
      </c>
      <c r="BV187" s="21" t="n">
        <f aca="false">IF(OR($A187="",BV$4=""),0,COUNTIFS(Formulas!$A$2:$A$3001,BV$4,Formulas!$B$2:$B$3001,$A187))</f>
        <v>0</v>
      </c>
      <c r="BW187" s="21" t="n">
        <f aca="false">IF(OR($A187="",BW$4=""),0,COUNTIFS(Formulas!$A$2:$A$3001,BW$4,Formulas!$B$2:$B$3001,$A187))</f>
        <v>0</v>
      </c>
      <c r="BX187" s="21" t="n">
        <f aca="false">IF(OR($A187="",BX$4=""),0,COUNTIFS(Formulas!$A$2:$A$3001,BX$4,Formulas!$B$2:$B$3001,$A187))</f>
        <v>0</v>
      </c>
      <c r="BY187" s="21" t="n">
        <f aca="false">IF(OR($A187="",BY$4=""),0,COUNTIFS(Formulas!$A$2:$A$3001,BY$4,Formulas!$B$2:$B$3001,$A187))</f>
        <v>0</v>
      </c>
      <c r="BZ187" s="21" t="n">
        <f aca="false">IF(OR($A187="",BZ$4=""),0,COUNTIFS(Formulas!$A$2:$A$3001,BZ$4,Formulas!$B$2:$B$3001,$A187))</f>
        <v>0</v>
      </c>
      <c r="CA187" s="21" t="n">
        <f aca="false">IF(OR($A187="",CA$4=""),0,COUNTIFS(Formulas!$A$2:$A$3001,CA$4,Formulas!$B$2:$B$3001,$A187))</f>
        <v>0</v>
      </c>
      <c r="CB187" s="21" t="n">
        <f aca="false">IF(OR($A187="",CB$4=""),0,COUNTIFS(Formulas!$A$2:$A$3001,CB$4,Formulas!$B$2:$B$3001,$A187))</f>
        <v>0</v>
      </c>
      <c r="CC187" s="21" t="n">
        <f aca="false">IF(OR($A187="",CC$4=""),0,COUNTIFS(Formulas!$A$2:$A$3001,CC$4,Formulas!$B$2:$B$3001,$A187))</f>
        <v>0</v>
      </c>
      <c r="CD187" s="21" t="n">
        <f aca="false">IF(OR($A187="",CD$4=""),0,COUNTIFS(Formulas!$A$2:$A$3001,CD$4,Formulas!$B$2:$B$3001,$A187))</f>
        <v>0</v>
      </c>
      <c r="CE187" s="21" t="n">
        <f aca="false">IF(OR($A187="",CE$4=""),0,COUNTIFS(Formulas!$A$2:$A$3001,CE$4,Formulas!$B$2:$B$3001,$A187))</f>
        <v>0</v>
      </c>
      <c r="CF187" s="21" t="n">
        <f aca="false">IF(OR($A187="",CF$4=""),0,COUNTIFS(Formulas!$A$2:$A$3001,CF$4,Formulas!$B$2:$B$3001,$A187))</f>
        <v>0</v>
      </c>
      <c r="CG187" s="21" t="n">
        <f aca="false">IF(OR($A187="",CG$4=""),0,COUNTIFS(Formulas!$A$2:$A$3001,CG$4,Formulas!$B$2:$B$3001,$A187))</f>
        <v>0</v>
      </c>
      <c r="CH187" s="21" t="n">
        <f aca="false">IF(OR($A187="",CH$4=""),0,COUNTIFS(Formulas!$A$2:$A$3001,CH$4,Formulas!$B$2:$B$3001,$A187))</f>
        <v>0</v>
      </c>
      <c r="CI187" s="21" t="n">
        <f aca="false">IF(OR($A187="",CI$4=""),0,COUNTIFS(Formulas!$A$2:$A$3001,CI$4,Formulas!$B$2:$B$3001,$A187))</f>
        <v>0</v>
      </c>
      <c r="CJ187" s="21" t="n">
        <f aca="false">IF(OR($A187="",CJ$4=""),0,COUNTIFS(Formulas!$A$2:$A$3001,CJ$4,Formulas!$B$2:$B$3001,$A187))</f>
        <v>0</v>
      </c>
      <c r="CK187" s="21" t="n">
        <f aca="false">IF(OR($A187="",CK$4=""),0,COUNTIFS(Formulas!$A$2:$A$3001,CK$4,Formulas!$B$2:$B$3001,$A187))</f>
        <v>0</v>
      </c>
      <c r="CL187" s="21" t="n">
        <f aca="false">IF(OR($A187="",CL$4=""),0,COUNTIFS(Formulas!$A$2:$A$3001,CL$4,Formulas!$B$2:$B$3001,$A187))</f>
        <v>0</v>
      </c>
      <c r="CM187" s="21" t="n">
        <f aca="false">IF(OR($A187="",CM$4=""),0,COUNTIFS(Formulas!$A$2:$A$3001,CM$4,Formulas!$B$2:$B$3001,$A187))</f>
        <v>0</v>
      </c>
      <c r="CN187" s="21" t="n">
        <f aca="false">IF(OR($A187="",CN$4=""),0,COUNTIFS(Formulas!$A$2:$A$3001,CN$4,Formulas!$B$2:$B$3001,$A187))</f>
        <v>0</v>
      </c>
      <c r="CO187" s="21" t="n">
        <f aca="false">IF(OR($A187="",CO$4=""),0,COUNTIFS(Formulas!$A$2:$A$3001,CO$4,Formulas!$B$2:$B$3001,$A187))</f>
        <v>0</v>
      </c>
      <c r="CP187" s="21" t="n">
        <f aca="false">IF(OR($A187="",CP$4=""),0,COUNTIFS(Formulas!$A$2:$A$3001,CP$4,Formulas!$B$2:$B$3001,$A187))</f>
        <v>0</v>
      </c>
      <c r="CQ187" s="21" t="n">
        <f aca="false">IF(OR($A187="",CQ$4=""),0,COUNTIFS(Formulas!$A$2:$A$3001,CQ$4,Formulas!$B$2:$B$3001,$A187))</f>
        <v>0</v>
      </c>
      <c r="CR187" s="21" t="n">
        <f aca="false">IF(OR($A187="",CR$4=""),0,COUNTIFS(Formulas!$A$2:$A$3001,CR$4,Formulas!$B$2:$B$3001,$A187))</f>
        <v>0</v>
      </c>
      <c r="CS187" s="21" t="n">
        <f aca="false">IF(OR($A187="",CS$4=""),0,COUNTIFS(Formulas!$A$2:$A$3001,CS$4,Formulas!$B$2:$B$3001,$A187))</f>
        <v>0</v>
      </c>
      <c r="CT187" s="21" t="n">
        <f aca="false">IF(OR($A187="",CT$4=""),0,COUNTIFS(Formulas!$A$2:$A$3001,CT$4,Formulas!$B$2:$B$3001,$A187))</f>
        <v>0</v>
      </c>
      <c r="CU187" s="21" t="n">
        <f aca="false">IF(OR($A187="",CU$4=""),0,COUNTIFS(Formulas!$A$2:$A$3001,CU$4,Formulas!$B$2:$B$3001,$A187))</f>
        <v>0</v>
      </c>
      <c r="CV187" s="21" t="n">
        <f aca="false">IF(OR($A187="",CV$4=""),0,COUNTIFS(Formulas!$A$2:$A$3001,CV$4,Formulas!$B$2:$B$3001,$A187))</f>
        <v>0</v>
      </c>
      <c r="CW187" s="21" t="n">
        <f aca="false">IF(OR($A187="",CW$4=""),0,COUNTIFS(Formulas!$A$2:$A$3001,CW$4,Formulas!$B$2:$B$3001,$A187))</f>
        <v>0</v>
      </c>
      <c r="CX187" s="21" t="n">
        <f aca="false">IF(OR($A187="",CX$4=""),0,COUNTIFS(Formulas!$A$2:$A$3001,CX$4,Formulas!$B$2:$B$3001,$A187))</f>
        <v>0</v>
      </c>
      <c r="CY187" s="21" t="n">
        <f aca="false">IF(OR($A187="",CY$4=""),0,COUNTIFS(Formulas!$A$2:$A$3001,CY$4,Formulas!$B$2:$B$3001,$A187))</f>
        <v>0</v>
      </c>
      <c r="CZ187" s="21" t="n">
        <f aca="false">IF(OR($A187="",CZ$4=""),0,COUNTIFS(Formulas!$A$2:$A$3001,CZ$4,Formulas!$B$2:$B$3001,$A187))</f>
        <v>0</v>
      </c>
      <c r="DA187" s="21" t="n">
        <f aca="false">IF(OR($A187="",DA$4=""),0,COUNTIFS(Formulas!$A$2:$A$3001,DA$4,Formulas!$B$2:$B$3001,$A187))</f>
        <v>0</v>
      </c>
      <c r="DB187" s="21" t="n">
        <f aca="false">IF(OR($A187="",DB$4=""),0,COUNTIFS(Formulas!$A$2:$A$3001,DB$4,Formulas!$B$2:$B$3001,$A187))</f>
        <v>0</v>
      </c>
      <c r="DC187" s="21" t="n">
        <f aca="false">IF(OR($A187="",DC$4=""),0,COUNTIFS(Formulas!$A$2:$A$3001,DC$4,Formulas!$B$2:$B$3001,$A187))</f>
        <v>0</v>
      </c>
      <c r="DD187" s="21" t="n">
        <f aca="false">IF(OR($A187="",DD$4=""),0,COUNTIFS(Formulas!$A$2:$A$3001,DD$4,Formulas!$B$2:$B$3001,$A187))</f>
        <v>0</v>
      </c>
      <c r="DE187" s="21" t="n">
        <f aca="false">IF(OR($A187="",DE$4=""),0,COUNTIFS(Formulas!$A$2:$A$3001,DE$4,Formulas!$B$2:$B$3001,$A187))</f>
        <v>0</v>
      </c>
      <c r="DF187" s="21" t="n">
        <f aca="false">IF(OR($A187="",DF$4=""),0,COUNTIFS(Formulas!$A$2:$A$3001,DF$4,Formulas!$B$2:$B$3001,$A187))</f>
        <v>0</v>
      </c>
      <c r="DG187" s="21" t="n">
        <f aca="false">IF(OR($A187="",DG$4=""),0,COUNTIFS(Formulas!$A$2:$A$3001,DG$4,Formulas!$B$2:$B$3001,$A187))</f>
        <v>0</v>
      </c>
      <c r="DH187" s="21" t="n">
        <f aca="false">IF(OR($A187="",DH$4=""),0,COUNTIFS(Formulas!$A$2:$A$3001,DH$4,Formulas!$B$2:$B$3001,$A187))</f>
        <v>0</v>
      </c>
      <c r="DI187" s="21" t="n">
        <f aca="false">IF(OR($A187="",DI$4=""),0,COUNTIFS(Formulas!$A$2:$A$3001,DI$4,Formulas!$B$2:$B$3001,$A187))</f>
        <v>0</v>
      </c>
      <c r="DJ187" s="21" t="n">
        <f aca="false">IF(OR($A187="",DJ$4=""),0,COUNTIFS(Formulas!$A$2:$A$3001,DJ$4,Formulas!$B$2:$B$3001,$A187))</f>
        <v>0</v>
      </c>
      <c r="DK187" s="21" t="n">
        <f aca="false">IF(OR($A187="",DK$4=""),0,COUNTIFS(Formulas!$A$2:$A$3001,DK$4,Formulas!$B$2:$B$3001,$A187))</f>
        <v>0</v>
      </c>
      <c r="DL187" s="21" t="n">
        <f aca="false">IF(OR($A187="",DL$4=""),0,COUNTIFS(Formulas!$A$2:$A$3001,DL$4,Formulas!$B$2:$B$3001,$A187))</f>
        <v>0</v>
      </c>
      <c r="DM187" s="21" t="n">
        <f aca="false">IF(OR($A187="",DM$4=""),0,COUNTIFS(Formulas!$A$2:$A$3001,DM$4,Formulas!$B$2:$B$3001,$A187))</f>
        <v>0</v>
      </c>
      <c r="DN187" s="21" t="n">
        <f aca="false">IF(OR($A187="",DN$4=""),0,COUNTIFS(Formulas!$A$2:$A$3001,DN$4,Formulas!$B$2:$B$3001,$A187))</f>
        <v>0</v>
      </c>
      <c r="DO187" s="21" t="n">
        <f aca="false">IF(OR($A187="",DO$4=""),0,COUNTIFS(Formulas!$A$2:$A$3001,DO$4,Formulas!$B$2:$B$3001,$A187))</f>
        <v>0</v>
      </c>
      <c r="DP187" s="21" t="n">
        <f aca="false">IF(OR($A187="",DP$4=""),0,COUNTIFS(Formulas!$A$2:$A$3001,DP$4,Formulas!$B$2:$B$3001,$A187))</f>
        <v>0</v>
      </c>
      <c r="DQ187" s="21" t="n">
        <f aca="false">IF(OR($A187="",DQ$4=""),0,COUNTIFS(Formulas!$A$2:$A$3001,DQ$4,Formulas!$B$2:$B$3001,$A187))</f>
        <v>0</v>
      </c>
      <c r="DR187" s="21" t="n">
        <f aca="false">IF(OR($A187="",DR$4=""),0,COUNTIFS(Formulas!$A$2:$A$3001,DR$4,Formulas!$B$2:$B$3001,$A187))</f>
        <v>0</v>
      </c>
      <c r="DS187" s="21" t="n">
        <f aca="false">IF(OR($A187="",DS$4=""),0,COUNTIFS(Formulas!$A$2:$A$3001,DS$4,Formulas!$B$2:$B$3001,$A187))</f>
        <v>0</v>
      </c>
      <c r="DT187" s="21" t="n">
        <f aca="false">IF(OR($A187="",DT$4=""),0,COUNTIFS(Formulas!$A$2:$A$3001,DT$4,Formulas!$B$2:$B$3001,$A187))</f>
        <v>0</v>
      </c>
      <c r="DU187" s="21" t="n">
        <f aca="false">IF(OR($A187="",DU$4=""),0,COUNTIFS(Formulas!$A$2:$A$3001,DU$4,Formulas!$B$2:$B$3001,$A187))</f>
        <v>0</v>
      </c>
      <c r="DV187" s="21" t="n">
        <f aca="false">IF(OR($A187="",DV$4=""),0,COUNTIFS(Formulas!$A$2:$A$3001,DV$4,Formulas!$B$2:$B$3001,$A187))</f>
        <v>0</v>
      </c>
      <c r="DW187" s="21" t="n">
        <f aca="false">IF(OR($A187="",DW$4=""),0,COUNTIFS(Formulas!$A$2:$A$3001,DW$4,Formulas!$B$2:$B$3001,$A187))</f>
        <v>0</v>
      </c>
      <c r="DX187" s="21" t="n">
        <f aca="false">IF(OR($A187="",DX$4=""),0,COUNTIFS(Formulas!$A$2:$A$3001,DX$4,Formulas!$B$2:$B$3001,$A187))</f>
        <v>0</v>
      </c>
      <c r="DY187" s="21" t="n">
        <f aca="false">IF(OR($A187="",DY$4=""),0,COUNTIFS(Formulas!$A$2:$A$3001,DY$4,Formulas!$B$2:$B$3001,$A187))</f>
        <v>0</v>
      </c>
      <c r="DZ187" s="21" t="n">
        <f aca="false">IF(OR($A187="",DZ$4=""),0,COUNTIFS(Formulas!$A$2:$A$3001,DZ$4,Formulas!$B$2:$B$3001,$A187))</f>
        <v>0</v>
      </c>
      <c r="EA187" s="21" t="n">
        <f aca="false">IF(OR($A187="",EA$4=""),0,COUNTIFS(Formulas!$A$2:$A$3001,EA$4,Formulas!$B$2:$B$3001,$A187))</f>
        <v>0</v>
      </c>
      <c r="EB187" s="21" t="n">
        <f aca="false">IF(OR($A187="",EB$4=""),0,COUNTIFS(Formulas!$A$2:$A$3001,EB$4,Formulas!$B$2:$B$3001,$A187))</f>
        <v>0</v>
      </c>
      <c r="EC187" s="21" t="n">
        <f aca="false">IF(OR($A187="",EC$4=""),0,COUNTIFS(Formulas!$A$2:$A$3001,EC$4,Formulas!$B$2:$B$3001,$A187))</f>
        <v>0</v>
      </c>
      <c r="ED187" s="21" t="n">
        <f aca="false">IF(OR($A187="",ED$4=""),0,COUNTIFS(Formulas!$A$2:$A$3001,ED$4,Formulas!$B$2:$B$3001,$A187))</f>
        <v>0</v>
      </c>
      <c r="EE187" s="21" t="n">
        <f aca="false">IF(OR($A187="",EE$4=""),0,COUNTIFS(Formulas!$A$2:$A$3001,EE$4,Formulas!$B$2:$B$3001,$A187))</f>
        <v>0</v>
      </c>
      <c r="EF187" s="21" t="n">
        <f aca="false">IF(OR($A187="",EF$4=""),0,COUNTIFS(Formulas!$A$2:$A$3001,EF$4,Formulas!$B$2:$B$3001,$A187))</f>
        <v>0</v>
      </c>
      <c r="EG187" s="21" t="n">
        <f aca="false">IF(OR($A187="",EG$4=""),0,COUNTIFS(Formulas!$A$2:$A$3001,EG$4,Formulas!$B$2:$B$3001,$A187))</f>
        <v>0</v>
      </c>
      <c r="EH187" s="21" t="n">
        <f aca="false">IF(OR($A187="",EH$4=""),0,COUNTIFS(Formulas!$A$2:$A$3001,EH$4,Formulas!$B$2:$B$3001,$A187))</f>
        <v>0</v>
      </c>
      <c r="EI187" s="21" t="n">
        <f aca="false">IF(OR($A187="",EI$4=""),0,COUNTIFS(Formulas!$A$2:$A$3001,EI$4,Formulas!$B$2:$B$3001,$A187))</f>
        <v>0</v>
      </c>
      <c r="EJ187" s="21" t="n">
        <f aca="false">IF(OR($A187="",EJ$4=""),0,COUNTIFS(Formulas!$A$2:$A$3001,EJ$4,Formulas!$B$2:$B$3001,$A187))</f>
        <v>0</v>
      </c>
      <c r="EK187" s="21" t="n">
        <f aca="false">IF(OR($A187="",EK$4=""),0,COUNTIFS(Formulas!$A$2:$A$3001,EK$4,Formulas!$B$2:$B$3001,$A187))</f>
        <v>0</v>
      </c>
      <c r="EL187" s="21" t="n">
        <f aca="false">IF(OR($A187="",EL$4=""),0,COUNTIFS(Formulas!$A$2:$A$3001,EL$4,Formulas!$B$2:$B$3001,$A187))</f>
        <v>0</v>
      </c>
      <c r="EM187" s="21" t="n">
        <f aca="false">IF(OR($A187="",EM$4=""),0,COUNTIFS(Formulas!$A$2:$A$3001,EM$4,Formulas!$B$2:$B$3001,$A187))</f>
        <v>0</v>
      </c>
      <c r="EN187" s="21" t="n">
        <f aca="false">IF(OR($A187="",EN$4=""),0,COUNTIFS(Formulas!$A$2:$A$3001,EN$4,Formulas!$B$2:$B$3001,$A187))</f>
        <v>0</v>
      </c>
      <c r="EO187" s="21" t="n">
        <f aca="false">IF(OR($A187="",EO$4=""),0,COUNTIFS(Formulas!$A$2:$A$3001,EO$4,Formulas!$B$2:$B$3001,$A187))</f>
        <v>0</v>
      </c>
      <c r="EP187" s="21" t="n">
        <f aca="false">IF(OR($A187="",EP$4=""),0,COUNTIFS(Formulas!$A$2:$A$3001,EP$4,Formulas!$B$2:$B$3001,$A187))</f>
        <v>0</v>
      </c>
      <c r="EQ187" s="21" t="n">
        <f aca="false">IF(OR($A187="",EQ$4=""),0,COUNTIFS(Formulas!$A$2:$A$3001,EQ$4,Formulas!$B$2:$B$3001,$A187))</f>
        <v>0</v>
      </c>
      <c r="ER187" s="21" t="n">
        <f aca="false">IF(OR($A187="",ER$4=""),0,COUNTIFS(Formulas!$A$2:$A$3001,ER$4,Formulas!$B$2:$B$3001,$A187))</f>
        <v>0</v>
      </c>
      <c r="ES187" s="21" t="n">
        <f aca="false">IF(OR($A187="",ES$4=""),0,COUNTIFS(Formulas!$A$2:$A$3001,ES$4,Formulas!$B$2:$B$3001,$A187))</f>
        <v>0</v>
      </c>
      <c r="ET187" s="21" t="n">
        <f aca="false">IF(OR($A187="",ET$4=""),0,COUNTIFS(Formulas!$A$2:$A$3001,ET$4,Formulas!$B$2:$B$3001,$A187))</f>
        <v>0</v>
      </c>
      <c r="EU187" s="21" t="n">
        <f aca="false">IF(OR($A187="",EU$4=""),0,COUNTIFS(Formulas!$A$2:$A$3001,EU$4,Formulas!$B$2:$B$3001,$A187))</f>
        <v>0</v>
      </c>
      <c r="EV187" s="21" t="n">
        <f aca="false">IF(OR($A187="",EV$4=""),0,COUNTIFS(Formulas!$A$2:$A$3001,EV$4,Formulas!$B$2:$B$3001,$A187))</f>
        <v>0</v>
      </c>
    </row>
    <row r="188" customFormat="false" ht="15" hidden="false" customHeight="false" outlineLevel="0" collapsed="false">
      <c r="A188" s="13" t="str">
        <f aca="false">IF(INDEX(Materials!$A$2:$A$301,184)="","",INDEX(Materials!$A$2:$A$301,184))</f>
        <v/>
      </c>
      <c r="B188" s="19" t="str">
        <f aca="false">IF(A188="","",COUNTIF(C188:EV188,"&gt;0"))</f>
        <v/>
      </c>
      <c r="C188" s="21" t="n">
        <f aca="false">IF(OR($A188="",C$4=""),0,COUNTIFS(Formulas!$A$2:$A$3001,C$4,Formulas!$B$2:$B$3001,$A188))</f>
        <v>0</v>
      </c>
      <c r="D188" s="21" t="n">
        <f aca="false">IF(OR($A188="",D$4=""),0,COUNTIFS(Formulas!$A$2:$A$3001,D$4,Formulas!$B$2:$B$3001,$A188))</f>
        <v>0</v>
      </c>
      <c r="E188" s="21" t="n">
        <f aca="false">IF(OR($A188="",E$4=""),0,COUNTIFS(Formulas!$A$2:$A$3001,E$4,Formulas!$B$2:$B$3001,$A188))</f>
        <v>0</v>
      </c>
      <c r="F188" s="21" t="n">
        <f aca="false">IF(OR($A188="",F$4=""),0,COUNTIFS(Formulas!$A$2:$A$3001,F$4,Formulas!$B$2:$B$3001,$A188))</f>
        <v>0</v>
      </c>
      <c r="G188" s="21" t="n">
        <f aca="false">IF(OR($A188="",G$4=""),0,COUNTIFS(Formulas!$A$2:$A$3001,G$4,Formulas!$B$2:$B$3001,$A188))</f>
        <v>0</v>
      </c>
      <c r="H188" s="21" t="n">
        <f aca="false">IF(OR($A188="",H$4=""),0,COUNTIFS(Formulas!$A$2:$A$3001,H$4,Formulas!$B$2:$B$3001,$A188))</f>
        <v>0</v>
      </c>
      <c r="I188" s="21" t="n">
        <f aca="false">IF(OR($A188="",I$4=""),0,COUNTIFS(Formulas!$A$2:$A$3001,I$4,Formulas!$B$2:$B$3001,$A188))</f>
        <v>0</v>
      </c>
      <c r="J188" s="21" t="n">
        <f aca="false">IF(OR($A188="",J$4=""),0,COUNTIFS(Formulas!$A$2:$A$3001,J$4,Formulas!$B$2:$B$3001,$A188))</f>
        <v>0</v>
      </c>
      <c r="K188" s="21" t="n">
        <f aca="false">IF(OR($A188="",K$4=""),0,COUNTIFS(Formulas!$A$2:$A$3001,K$4,Formulas!$B$2:$B$3001,$A188))</f>
        <v>0</v>
      </c>
      <c r="L188" s="21" t="n">
        <f aca="false">IF(OR($A188="",L$4=""),0,COUNTIFS(Formulas!$A$2:$A$3001,L$4,Formulas!$B$2:$B$3001,$A188))</f>
        <v>0</v>
      </c>
      <c r="M188" s="21" t="n">
        <f aca="false">IF(OR($A188="",M$4=""),0,COUNTIFS(Formulas!$A$2:$A$3001,M$4,Formulas!$B$2:$B$3001,$A188))</f>
        <v>0</v>
      </c>
      <c r="N188" s="21" t="n">
        <f aca="false">IF(OR($A188="",N$4=""),0,COUNTIFS(Formulas!$A$2:$A$3001,N$4,Formulas!$B$2:$B$3001,$A188))</f>
        <v>0</v>
      </c>
      <c r="O188" s="21" t="n">
        <f aca="false">IF(OR($A188="",O$4=""),0,COUNTIFS(Formulas!$A$2:$A$3001,O$4,Formulas!$B$2:$B$3001,$A188))</f>
        <v>0</v>
      </c>
      <c r="P188" s="21" t="n">
        <f aca="false">IF(OR($A188="",P$4=""),0,COUNTIFS(Formulas!$A$2:$A$3001,P$4,Formulas!$B$2:$B$3001,$A188))</f>
        <v>0</v>
      </c>
      <c r="Q188" s="21" t="n">
        <f aca="false">IF(OR($A188="",Q$4=""),0,COUNTIFS(Formulas!$A$2:$A$3001,Q$4,Formulas!$B$2:$B$3001,$A188))</f>
        <v>0</v>
      </c>
      <c r="R188" s="21" t="n">
        <f aca="false">IF(OR($A188="",R$4=""),0,COUNTIFS(Formulas!$A$2:$A$3001,R$4,Formulas!$B$2:$B$3001,$A188))</f>
        <v>0</v>
      </c>
      <c r="S188" s="21" t="n">
        <f aca="false">IF(OR($A188="",S$4=""),0,COUNTIFS(Formulas!$A$2:$A$3001,S$4,Formulas!$B$2:$B$3001,$A188))</f>
        <v>0</v>
      </c>
      <c r="T188" s="21" t="n">
        <f aca="false">IF(OR($A188="",T$4=""),0,COUNTIFS(Formulas!$A$2:$A$3001,T$4,Formulas!$B$2:$B$3001,$A188))</f>
        <v>0</v>
      </c>
      <c r="U188" s="21" t="n">
        <f aca="false">IF(OR($A188="",U$4=""),0,COUNTIFS(Formulas!$A$2:$A$3001,U$4,Formulas!$B$2:$B$3001,$A188))</f>
        <v>0</v>
      </c>
      <c r="V188" s="21" t="n">
        <f aca="false">IF(OR($A188="",V$4=""),0,COUNTIFS(Formulas!$A$2:$A$3001,V$4,Formulas!$B$2:$B$3001,$A188))</f>
        <v>0</v>
      </c>
      <c r="W188" s="21" t="n">
        <f aca="false">IF(OR($A188="",W$4=""),0,COUNTIFS(Formulas!$A$2:$A$3001,W$4,Formulas!$B$2:$B$3001,$A188))</f>
        <v>0</v>
      </c>
      <c r="X188" s="21" t="n">
        <f aca="false">IF(OR($A188="",X$4=""),0,COUNTIFS(Formulas!$A$2:$A$3001,X$4,Formulas!$B$2:$B$3001,$A188))</f>
        <v>0</v>
      </c>
      <c r="Y188" s="21" t="n">
        <f aca="false">IF(OR($A188="",Y$4=""),0,COUNTIFS(Formulas!$A$2:$A$3001,Y$4,Formulas!$B$2:$B$3001,$A188))</f>
        <v>0</v>
      </c>
      <c r="Z188" s="21" t="n">
        <f aca="false">IF(OR($A188="",Z$4=""),0,COUNTIFS(Formulas!$A$2:$A$3001,Z$4,Formulas!$B$2:$B$3001,$A188))</f>
        <v>0</v>
      </c>
      <c r="AA188" s="21" t="n">
        <f aca="false">IF(OR($A188="",AA$4=""),0,COUNTIFS(Formulas!$A$2:$A$3001,AA$4,Formulas!$B$2:$B$3001,$A188))</f>
        <v>0</v>
      </c>
      <c r="AB188" s="21" t="n">
        <f aca="false">IF(OR($A188="",AB$4=""),0,COUNTIFS(Formulas!$A$2:$A$3001,AB$4,Formulas!$B$2:$B$3001,$A188))</f>
        <v>0</v>
      </c>
      <c r="AC188" s="21" t="n">
        <f aca="false">IF(OR($A188="",AC$4=""),0,COUNTIFS(Formulas!$A$2:$A$3001,AC$4,Formulas!$B$2:$B$3001,$A188))</f>
        <v>0</v>
      </c>
      <c r="AD188" s="21" t="n">
        <f aca="false">IF(OR($A188="",AD$4=""),0,COUNTIFS(Formulas!$A$2:$A$3001,AD$4,Formulas!$B$2:$B$3001,$A188))</f>
        <v>0</v>
      </c>
      <c r="AE188" s="21" t="n">
        <f aca="false">IF(OR($A188="",AE$4=""),0,COUNTIFS(Formulas!$A$2:$A$3001,AE$4,Formulas!$B$2:$B$3001,$A188))</f>
        <v>0</v>
      </c>
      <c r="AF188" s="21" t="n">
        <f aca="false">IF(OR($A188="",AF$4=""),0,COUNTIFS(Formulas!$A$2:$A$3001,AF$4,Formulas!$B$2:$B$3001,$A188))</f>
        <v>0</v>
      </c>
      <c r="AG188" s="21" t="n">
        <f aca="false">IF(OR($A188="",AG$4=""),0,COUNTIFS(Formulas!$A$2:$A$3001,AG$4,Formulas!$B$2:$B$3001,$A188))</f>
        <v>0</v>
      </c>
      <c r="AH188" s="21" t="n">
        <f aca="false">IF(OR($A188="",AH$4=""),0,COUNTIFS(Formulas!$A$2:$A$3001,AH$4,Formulas!$B$2:$B$3001,$A188))</f>
        <v>0</v>
      </c>
      <c r="AI188" s="21" t="n">
        <f aca="false">IF(OR($A188="",AI$4=""),0,COUNTIFS(Formulas!$A$2:$A$3001,AI$4,Formulas!$B$2:$B$3001,$A188))</f>
        <v>0</v>
      </c>
      <c r="AJ188" s="21" t="n">
        <f aca="false">IF(OR($A188="",AJ$4=""),0,COUNTIFS(Formulas!$A$2:$A$3001,AJ$4,Formulas!$B$2:$B$3001,$A188))</f>
        <v>0</v>
      </c>
      <c r="AK188" s="21" t="n">
        <f aca="false">IF(OR($A188="",AK$4=""),0,COUNTIFS(Formulas!$A$2:$A$3001,AK$4,Formulas!$B$2:$B$3001,$A188))</f>
        <v>0</v>
      </c>
      <c r="AL188" s="21" t="n">
        <f aca="false">IF(OR($A188="",AL$4=""),0,COUNTIFS(Formulas!$A$2:$A$3001,AL$4,Formulas!$B$2:$B$3001,$A188))</f>
        <v>0</v>
      </c>
      <c r="AM188" s="21" t="n">
        <f aca="false">IF(OR($A188="",AM$4=""),0,COUNTIFS(Formulas!$A$2:$A$3001,AM$4,Formulas!$B$2:$B$3001,$A188))</f>
        <v>0</v>
      </c>
      <c r="AN188" s="21" t="n">
        <f aca="false">IF(OR($A188="",AN$4=""),0,COUNTIFS(Formulas!$A$2:$A$3001,AN$4,Formulas!$B$2:$B$3001,$A188))</f>
        <v>0</v>
      </c>
      <c r="AO188" s="21" t="n">
        <f aca="false">IF(OR($A188="",AO$4=""),0,COUNTIFS(Formulas!$A$2:$A$3001,AO$4,Formulas!$B$2:$B$3001,$A188))</f>
        <v>0</v>
      </c>
      <c r="AP188" s="21" t="n">
        <f aca="false">IF(OR($A188="",AP$4=""),0,COUNTIFS(Formulas!$A$2:$A$3001,AP$4,Formulas!$B$2:$B$3001,$A188))</f>
        <v>0</v>
      </c>
      <c r="AQ188" s="21" t="n">
        <f aca="false">IF(OR($A188="",AQ$4=""),0,COUNTIFS(Formulas!$A$2:$A$3001,AQ$4,Formulas!$B$2:$B$3001,$A188))</f>
        <v>0</v>
      </c>
      <c r="AR188" s="21" t="n">
        <f aca="false">IF(OR($A188="",AR$4=""),0,COUNTIFS(Formulas!$A$2:$A$3001,AR$4,Formulas!$B$2:$B$3001,$A188))</f>
        <v>0</v>
      </c>
      <c r="AS188" s="21" t="n">
        <f aca="false">IF(OR($A188="",AS$4=""),0,COUNTIFS(Formulas!$A$2:$A$3001,AS$4,Formulas!$B$2:$B$3001,$A188))</f>
        <v>0</v>
      </c>
      <c r="AT188" s="21" t="n">
        <f aca="false">IF(OR($A188="",AT$4=""),0,COUNTIFS(Formulas!$A$2:$A$3001,AT$4,Formulas!$B$2:$B$3001,$A188))</f>
        <v>0</v>
      </c>
      <c r="AU188" s="21" t="n">
        <f aca="false">IF(OR($A188="",AU$4=""),0,COUNTIFS(Formulas!$A$2:$A$3001,AU$4,Formulas!$B$2:$B$3001,$A188))</f>
        <v>0</v>
      </c>
      <c r="AV188" s="21" t="n">
        <f aca="false">IF(OR($A188="",AV$4=""),0,COUNTIFS(Formulas!$A$2:$A$3001,AV$4,Formulas!$B$2:$B$3001,$A188))</f>
        <v>0</v>
      </c>
      <c r="AW188" s="21" t="n">
        <f aca="false">IF(OR($A188="",AW$4=""),0,COUNTIFS(Formulas!$A$2:$A$3001,AW$4,Formulas!$B$2:$B$3001,$A188))</f>
        <v>0</v>
      </c>
      <c r="AX188" s="21" t="n">
        <f aca="false">IF(OR($A188="",AX$4=""),0,COUNTIFS(Formulas!$A$2:$A$3001,AX$4,Formulas!$B$2:$B$3001,$A188))</f>
        <v>0</v>
      </c>
      <c r="AY188" s="21" t="n">
        <f aca="false">IF(OR($A188="",AY$4=""),0,COUNTIFS(Formulas!$A$2:$A$3001,AY$4,Formulas!$B$2:$B$3001,$A188))</f>
        <v>0</v>
      </c>
      <c r="AZ188" s="21" t="n">
        <f aca="false">IF(OR($A188="",AZ$4=""),0,COUNTIFS(Formulas!$A$2:$A$3001,AZ$4,Formulas!$B$2:$B$3001,$A188))</f>
        <v>0</v>
      </c>
      <c r="BA188" s="21" t="n">
        <f aca="false">IF(OR($A188="",BA$4=""),0,COUNTIFS(Formulas!$A$2:$A$3001,BA$4,Formulas!$B$2:$B$3001,$A188))</f>
        <v>0</v>
      </c>
      <c r="BB188" s="21" t="n">
        <f aca="false">IF(OR($A188="",BB$4=""),0,COUNTIFS(Formulas!$A$2:$A$3001,BB$4,Formulas!$B$2:$B$3001,$A188))</f>
        <v>0</v>
      </c>
      <c r="BC188" s="21" t="n">
        <f aca="false">IF(OR($A188="",BC$4=""),0,COUNTIFS(Formulas!$A$2:$A$3001,BC$4,Formulas!$B$2:$B$3001,$A188))</f>
        <v>0</v>
      </c>
      <c r="BD188" s="21" t="n">
        <f aca="false">IF(OR($A188="",BD$4=""),0,COUNTIFS(Formulas!$A$2:$A$3001,BD$4,Formulas!$B$2:$B$3001,$A188))</f>
        <v>0</v>
      </c>
      <c r="BE188" s="21" t="n">
        <f aca="false">IF(OR($A188="",BE$4=""),0,COUNTIFS(Formulas!$A$2:$A$3001,BE$4,Formulas!$B$2:$B$3001,$A188))</f>
        <v>0</v>
      </c>
      <c r="BF188" s="21" t="n">
        <f aca="false">IF(OR($A188="",BF$4=""),0,COUNTIFS(Formulas!$A$2:$A$3001,BF$4,Formulas!$B$2:$B$3001,$A188))</f>
        <v>0</v>
      </c>
      <c r="BG188" s="21" t="n">
        <f aca="false">IF(OR($A188="",BG$4=""),0,COUNTIFS(Formulas!$A$2:$A$3001,BG$4,Formulas!$B$2:$B$3001,$A188))</f>
        <v>0</v>
      </c>
      <c r="BH188" s="21" t="n">
        <f aca="false">IF(OR($A188="",BH$4=""),0,COUNTIFS(Formulas!$A$2:$A$3001,BH$4,Formulas!$B$2:$B$3001,$A188))</f>
        <v>0</v>
      </c>
      <c r="BI188" s="21" t="n">
        <f aca="false">IF(OR($A188="",BI$4=""),0,COUNTIFS(Formulas!$A$2:$A$3001,BI$4,Formulas!$B$2:$B$3001,$A188))</f>
        <v>0</v>
      </c>
      <c r="BJ188" s="21" t="n">
        <f aca="false">IF(OR($A188="",BJ$4=""),0,COUNTIFS(Formulas!$A$2:$A$3001,BJ$4,Formulas!$B$2:$B$3001,$A188))</f>
        <v>0</v>
      </c>
      <c r="BK188" s="21" t="n">
        <f aca="false">IF(OR($A188="",BK$4=""),0,COUNTIFS(Formulas!$A$2:$A$3001,BK$4,Formulas!$B$2:$B$3001,$A188))</f>
        <v>0</v>
      </c>
      <c r="BL188" s="21" t="n">
        <f aca="false">IF(OR($A188="",BL$4=""),0,COUNTIFS(Formulas!$A$2:$A$3001,BL$4,Formulas!$B$2:$B$3001,$A188))</f>
        <v>0</v>
      </c>
      <c r="BM188" s="21" t="n">
        <f aca="false">IF(OR($A188="",BM$4=""),0,COUNTIFS(Formulas!$A$2:$A$3001,BM$4,Formulas!$B$2:$B$3001,$A188))</f>
        <v>0</v>
      </c>
      <c r="BN188" s="21" t="n">
        <f aca="false">IF(OR($A188="",BN$4=""),0,COUNTIFS(Formulas!$A$2:$A$3001,BN$4,Formulas!$B$2:$B$3001,$A188))</f>
        <v>0</v>
      </c>
      <c r="BO188" s="21" t="n">
        <f aca="false">IF(OR($A188="",BO$4=""),0,COUNTIFS(Formulas!$A$2:$A$3001,BO$4,Formulas!$B$2:$B$3001,$A188))</f>
        <v>0</v>
      </c>
      <c r="BP188" s="21" t="n">
        <f aca="false">IF(OR($A188="",BP$4=""),0,COUNTIFS(Formulas!$A$2:$A$3001,BP$4,Formulas!$B$2:$B$3001,$A188))</f>
        <v>0</v>
      </c>
      <c r="BQ188" s="21" t="n">
        <f aca="false">IF(OR($A188="",BQ$4=""),0,COUNTIFS(Formulas!$A$2:$A$3001,BQ$4,Formulas!$B$2:$B$3001,$A188))</f>
        <v>0</v>
      </c>
      <c r="BR188" s="21" t="n">
        <f aca="false">IF(OR($A188="",BR$4=""),0,COUNTIFS(Formulas!$A$2:$A$3001,BR$4,Formulas!$B$2:$B$3001,$A188))</f>
        <v>0</v>
      </c>
      <c r="BS188" s="21" t="n">
        <f aca="false">IF(OR($A188="",BS$4=""),0,COUNTIFS(Formulas!$A$2:$A$3001,BS$4,Formulas!$B$2:$B$3001,$A188))</f>
        <v>0</v>
      </c>
      <c r="BT188" s="21" t="n">
        <f aca="false">IF(OR($A188="",BT$4=""),0,COUNTIFS(Formulas!$A$2:$A$3001,BT$4,Formulas!$B$2:$B$3001,$A188))</f>
        <v>0</v>
      </c>
      <c r="BU188" s="21" t="n">
        <f aca="false">IF(OR($A188="",BU$4=""),0,COUNTIFS(Formulas!$A$2:$A$3001,BU$4,Formulas!$B$2:$B$3001,$A188))</f>
        <v>0</v>
      </c>
      <c r="BV188" s="21" t="n">
        <f aca="false">IF(OR($A188="",BV$4=""),0,COUNTIFS(Formulas!$A$2:$A$3001,BV$4,Formulas!$B$2:$B$3001,$A188))</f>
        <v>0</v>
      </c>
      <c r="BW188" s="21" t="n">
        <f aca="false">IF(OR($A188="",BW$4=""),0,COUNTIFS(Formulas!$A$2:$A$3001,BW$4,Formulas!$B$2:$B$3001,$A188))</f>
        <v>0</v>
      </c>
      <c r="BX188" s="21" t="n">
        <f aca="false">IF(OR($A188="",BX$4=""),0,COUNTIFS(Formulas!$A$2:$A$3001,BX$4,Formulas!$B$2:$B$3001,$A188))</f>
        <v>0</v>
      </c>
      <c r="BY188" s="21" t="n">
        <f aca="false">IF(OR($A188="",BY$4=""),0,COUNTIFS(Formulas!$A$2:$A$3001,BY$4,Formulas!$B$2:$B$3001,$A188))</f>
        <v>0</v>
      </c>
      <c r="BZ188" s="21" t="n">
        <f aca="false">IF(OR($A188="",BZ$4=""),0,COUNTIFS(Formulas!$A$2:$A$3001,BZ$4,Formulas!$B$2:$B$3001,$A188))</f>
        <v>0</v>
      </c>
      <c r="CA188" s="21" t="n">
        <f aca="false">IF(OR($A188="",CA$4=""),0,COUNTIFS(Formulas!$A$2:$A$3001,CA$4,Formulas!$B$2:$B$3001,$A188))</f>
        <v>0</v>
      </c>
      <c r="CB188" s="21" t="n">
        <f aca="false">IF(OR($A188="",CB$4=""),0,COUNTIFS(Formulas!$A$2:$A$3001,CB$4,Formulas!$B$2:$B$3001,$A188))</f>
        <v>0</v>
      </c>
      <c r="CC188" s="21" t="n">
        <f aca="false">IF(OR($A188="",CC$4=""),0,COUNTIFS(Formulas!$A$2:$A$3001,CC$4,Formulas!$B$2:$B$3001,$A188))</f>
        <v>0</v>
      </c>
      <c r="CD188" s="21" t="n">
        <f aca="false">IF(OR($A188="",CD$4=""),0,COUNTIFS(Formulas!$A$2:$A$3001,CD$4,Formulas!$B$2:$B$3001,$A188))</f>
        <v>0</v>
      </c>
      <c r="CE188" s="21" t="n">
        <f aca="false">IF(OR($A188="",CE$4=""),0,COUNTIFS(Formulas!$A$2:$A$3001,CE$4,Formulas!$B$2:$B$3001,$A188))</f>
        <v>0</v>
      </c>
      <c r="CF188" s="21" t="n">
        <f aca="false">IF(OR($A188="",CF$4=""),0,COUNTIFS(Formulas!$A$2:$A$3001,CF$4,Formulas!$B$2:$B$3001,$A188))</f>
        <v>0</v>
      </c>
      <c r="CG188" s="21" t="n">
        <f aca="false">IF(OR($A188="",CG$4=""),0,COUNTIFS(Formulas!$A$2:$A$3001,CG$4,Formulas!$B$2:$B$3001,$A188))</f>
        <v>0</v>
      </c>
      <c r="CH188" s="21" t="n">
        <f aca="false">IF(OR($A188="",CH$4=""),0,COUNTIFS(Formulas!$A$2:$A$3001,CH$4,Formulas!$B$2:$B$3001,$A188))</f>
        <v>0</v>
      </c>
      <c r="CI188" s="21" t="n">
        <f aca="false">IF(OR($A188="",CI$4=""),0,COUNTIFS(Formulas!$A$2:$A$3001,CI$4,Formulas!$B$2:$B$3001,$A188))</f>
        <v>0</v>
      </c>
      <c r="CJ188" s="21" t="n">
        <f aca="false">IF(OR($A188="",CJ$4=""),0,COUNTIFS(Formulas!$A$2:$A$3001,CJ$4,Formulas!$B$2:$B$3001,$A188))</f>
        <v>0</v>
      </c>
      <c r="CK188" s="21" t="n">
        <f aca="false">IF(OR($A188="",CK$4=""),0,COUNTIFS(Formulas!$A$2:$A$3001,CK$4,Formulas!$B$2:$B$3001,$A188))</f>
        <v>0</v>
      </c>
      <c r="CL188" s="21" t="n">
        <f aca="false">IF(OR($A188="",CL$4=""),0,COUNTIFS(Formulas!$A$2:$A$3001,CL$4,Formulas!$B$2:$B$3001,$A188))</f>
        <v>0</v>
      </c>
      <c r="CM188" s="21" t="n">
        <f aca="false">IF(OR($A188="",CM$4=""),0,COUNTIFS(Formulas!$A$2:$A$3001,CM$4,Formulas!$B$2:$B$3001,$A188))</f>
        <v>0</v>
      </c>
      <c r="CN188" s="21" t="n">
        <f aca="false">IF(OR($A188="",CN$4=""),0,COUNTIFS(Formulas!$A$2:$A$3001,CN$4,Formulas!$B$2:$B$3001,$A188))</f>
        <v>0</v>
      </c>
      <c r="CO188" s="21" t="n">
        <f aca="false">IF(OR($A188="",CO$4=""),0,COUNTIFS(Formulas!$A$2:$A$3001,CO$4,Formulas!$B$2:$B$3001,$A188))</f>
        <v>0</v>
      </c>
      <c r="CP188" s="21" t="n">
        <f aca="false">IF(OR($A188="",CP$4=""),0,COUNTIFS(Formulas!$A$2:$A$3001,CP$4,Formulas!$B$2:$B$3001,$A188))</f>
        <v>0</v>
      </c>
      <c r="CQ188" s="21" t="n">
        <f aca="false">IF(OR($A188="",CQ$4=""),0,COUNTIFS(Formulas!$A$2:$A$3001,CQ$4,Formulas!$B$2:$B$3001,$A188))</f>
        <v>0</v>
      </c>
      <c r="CR188" s="21" t="n">
        <f aca="false">IF(OR($A188="",CR$4=""),0,COUNTIFS(Formulas!$A$2:$A$3001,CR$4,Formulas!$B$2:$B$3001,$A188))</f>
        <v>0</v>
      </c>
      <c r="CS188" s="21" t="n">
        <f aca="false">IF(OR($A188="",CS$4=""),0,COUNTIFS(Formulas!$A$2:$A$3001,CS$4,Formulas!$B$2:$B$3001,$A188))</f>
        <v>0</v>
      </c>
      <c r="CT188" s="21" t="n">
        <f aca="false">IF(OR($A188="",CT$4=""),0,COUNTIFS(Formulas!$A$2:$A$3001,CT$4,Formulas!$B$2:$B$3001,$A188))</f>
        <v>0</v>
      </c>
      <c r="CU188" s="21" t="n">
        <f aca="false">IF(OR($A188="",CU$4=""),0,COUNTIFS(Formulas!$A$2:$A$3001,CU$4,Formulas!$B$2:$B$3001,$A188))</f>
        <v>0</v>
      </c>
      <c r="CV188" s="21" t="n">
        <f aca="false">IF(OR($A188="",CV$4=""),0,COUNTIFS(Formulas!$A$2:$A$3001,CV$4,Formulas!$B$2:$B$3001,$A188))</f>
        <v>0</v>
      </c>
      <c r="CW188" s="21" t="n">
        <f aca="false">IF(OR($A188="",CW$4=""),0,COUNTIFS(Formulas!$A$2:$A$3001,CW$4,Formulas!$B$2:$B$3001,$A188))</f>
        <v>0</v>
      </c>
      <c r="CX188" s="21" t="n">
        <f aca="false">IF(OR($A188="",CX$4=""),0,COUNTIFS(Formulas!$A$2:$A$3001,CX$4,Formulas!$B$2:$B$3001,$A188))</f>
        <v>0</v>
      </c>
      <c r="CY188" s="21" t="n">
        <f aca="false">IF(OR($A188="",CY$4=""),0,COUNTIFS(Formulas!$A$2:$A$3001,CY$4,Formulas!$B$2:$B$3001,$A188))</f>
        <v>0</v>
      </c>
      <c r="CZ188" s="21" t="n">
        <f aca="false">IF(OR($A188="",CZ$4=""),0,COUNTIFS(Formulas!$A$2:$A$3001,CZ$4,Formulas!$B$2:$B$3001,$A188))</f>
        <v>0</v>
      </c>
      <c r="DA188" s="21" t="n">
        <f aca="false">IF(OR($A188="",DA$4=""),0,COUNTIFS(Formulas!$A$2:$A$3001,DA$4,Formulas!$B$2:$B$3001,$A188))</f>
        <v>0</v>
      </c>
      <c r="DB188" s="21" t="n">
        <f aca="false">IF(OR($A188="",DB$4=""),0,COUNTIFS(Formulas!$A$2:$A$3001,DB$4,Formulas!$B$2:$B$3001,$A188))</f>
        <v>0</v>
      </c>
      <c r="DC188" s="21" t="n">
        <f aca="false">IF(OR($A188="",DC$4=""),0,COUNTIFS(Formulas!$A$2:$A$3001,DC$4,Formulas!$B$2:$B$3001,$A188))</f>
        <v>0</v>
      </c>
      <c r="DD188" s="21" t="n">
        <f aca="false">IF(OR($A188="",DD$4=""),0,COUNTIFS(Formulas!$A$2:$A$3001,DD$4,Formulas!$B$2:$B$3001,$A188))</f>
        <v>0</v>
      </c>
      <c r="DE188" s="21" t="n">
        <f aca="false">IF(OR($A188="",DE$4=""),0,COUNTIFS(Formulas!$A$2:$A$3001,DE$4,Formulas!$B$2:$B$3001,$A188))</f>
        <v>0</v>
      </c>
      <c r="DF188" s="21" t="n">
        <f aca="false">IF(OR($A188="",DF$4=""),0,COUNTIFS(Formulas!$A$2:$A$3001,DF$4,Formulas!$B$2:$B$3001,$A188))</f>
        <v>0</v>
      </c>
      <c r="DG188" s="21" t="n">
        <f aca="false">IF(OR($A188="",DG$4=""),0,COUNTIFS(Formulas!$A$2:$A$3001,DG$4,Formulas!$B$2:$B$3001,$A188))</f>
        <v>0</v>
      </c>
      <c r="DH188" s="21" t="n">
        <f aca="false">IF(OR($A188="",DH$4=""),0,COUNTIFS(Formulas!$A$2:$A$3001,DH$4,Formulas!$B$2:$B$3001,$A188))</f>
        <v>0</v>
      </c>
      <c r="DI188" s="21" t="n">
        <f aca="false">IF(OR($A188="",DI$4=""),0,COUNTIFS(Formulas!$A$2:$A$3001,DI$4,Formulas!$B$2:$B$3001,$A188))</f>
        <v>0</v>
      </c>
      <c r="DJ188" s="21" t="n">
        <f aca="false">IF(OR($A188="",DJ$4=""),0,COUNTIFS(Formulas!$A$2:$A$3001,DJ$4,Formulas!$B$2:$B$3001,$A188))</f>
        <v>0</v>
      </c>
      <c r="DK188" s="21" t="n">
        <f aca="false">IF(OR($A188="",DK$4=""),0,COUNTIFS(Formulas!$A$2:$A$3001,DK$4,Formulas!$B$2:$B$3001,$A188))</f>
        <v>0</v>
      </c>
      <c r="DL188" s="21" t="n">
        <f aca="false">IF(OR($A188="",DL$4=""),0,COUNTIFS(Formulas!$A$2:$A$3001,DL$4,Formulas!$B$2:$B$3001,$A188))</f>
        <v>0</v>
      </c>
      <c r="DM188" s="21" t="n">
        <f aca="false">IF(OR($A188="",DM$4=""),0,COUNTIFS(Formulas!$A$2:$A$3001,DM$4,Formulas!$B$2:$B$3001,$A188))</f>
        <v>0</v>
      </c>
      <c r="DN188" s="21" t="n">
        <f aca="false">IF(OR($A188="",DN$4=""),0,COUNTIFS(Formulas!$A$2:$A$3001,DN$4,Formulas!$B$2:$B$3001,$A188))</f>
        <v>0</v>
      </c>
      <c r="DO188" s="21" t="n">
        <f aca="false">IF(OR($A188="",DO$4=""),0,COUNTIFS(Formulas!$A$2:$A$3001,DO$4,Formulas!$B$2:$B$3001,$A188))</f>
        <v>0</v>
      </c>
      <c r="DP188" s="21" t="n">
        <f aca="false">IF(OR($A188="",DP$4=""),0,COUNTIFS(Formulas!$A$2:$A$3001,DP$4,Formulas!$B$2:$B$3001,$A188))</f>
        <v>0</v>
      </c>
      <c r="DQ188" s="21" t="n">
        <f aca="false">IF(OR($A188="",DQ$4=""),0,COUNTIFS(Formulas!$A$2:$A$3001,DQ$4,Formulas!$B$2:$B$3001,$A188))</f>
        <v>0</v>
      </c>
      <c r="DR188" s="21" t="n">
        <f aca="false">IF(OR($A188="",DR$4=""),0,COUNTIFS(Formulas!$A$2:$A$3001,DR$4,Formulas!$B$2:$B$3001,$A188))</f>
        <v>0</v>
      </c>
      <c r="DS188" s="21" t="n">
        <f aca="false">IF(OR($A188="",DS$4=""),0,COUNTIFS(Formulas!$A$2:$A$3001,DS$4,Formulas!$B$2:$B$3001,$A188))</f>
        <v>0</v>
      </c>
      <c r="DT188" s="21" t="n">
        <f aca="false">IF(OR($A188="",DT$4=""),0,COUNTIFS(Formulas!$A$2:$A$3001,DT$4,Formulas!$B$2:$B$3001,$A188))</f>
        <v>0</v>
      </c>
      <c r="DU188" s="21" t="n">
        <f aca="false">IF(OR($A188="",DU$4=""),0,COUNTIFS(Formulas!$A$2:$A$3001,DU$4,Formulas!$B$2:$B$3001,$A188))</f>
        <v>0</v>
      </c>
      <c r="DV188" s="21" t="n">
        <f aca="false">IF(OR($A188="",DV$4=""),0,COUNTIFS(Formulas!$A$2:$A$3001,DV$4,Formulas!$B$2:$B$3001,$A188))</f>
        <v>0</v>
      </c>
      <c r="DW188" s="21" t="n">
        <f aca="false">IF(OR($A188="",DW$4=""),0,COUNTIFS(Formulas!$A$2:$A$3001,DW$4,Formulas!$B$2:$B$3001,$A188))</f>
        <v>0</v>
      </c>
      <c r="DX188" s="21" t="n">
        <f aca="false">IF(OR($A188="",DX$4=""),0,COUNTIFS(Formulas!$A$2:$A$3001,DX$4,Formulas!$B$2:$B$3001,$A188))</f>
        <v>0</v>
      </c>
      <c r="DY188" s="21" t="n">
        <f aca="false">IF(OR($A188="",DY$4=""),0,COUNTIFS(Formulas!$A$2:$A$3001,DY$4,Formulas!$B$2:$B$3001,$A188))</f>
        <v>0</v>
      </c>
      <c r="DZ188" s="21" t="n">
        <f aca="false">IF(OR($A188="",DZ$4=""),0,COUNTIFS(Formulas!$A$2:$A$3001,DZ$4,Formulas!$B$2:$B$3001,$A188))</f>
        <v>0</v>
      </c>
      <c r="EA188" s="21" t="n">
        <f aca="false">IF(OR($A188="",EA$4=""),0,COUNTIFS(Formulas!$A$2:$A$3001,EA$4,Formulas!$B$2:$B$3001,$A188))</f>
        <v>0</v>
      </c>
      <c r="EB188" s="21" t="n">
        <f aca="false">IF(OR($A188="",EB$4=""),0,COUNTIFS(Formulas!$A$2:$A$3001,EB$4,Formulas!$B$2:$B$3001,$A188))</f>
        <v>0</v>
      </c>
      <c r="EC188" s="21" t="n">
        <f aca="false">IF(OR($A188="",EC$4=""),0,COUNTIFS(Formulas!$A$2:$A$3001,EC$4,Formulas!$B$2:$B$3001,$A188))</f>
        <v>0</v>
      </c>
      <c r="ED188" s="21" t="n">
        <f aca="false">IF(OR($A188="",ED$4=""),0,COUNTIFS(Formulas!$A$2:$A$3001,ED$4,Formulas!$B$2:$B$3001,$A188))</f>
        <v>0</v>
      </c>
      <c r="EE188" s="21" t="n">
        <f aca="false">IF(OR($A188="",EE$4=""),0,COUNTIFS(Formulas!$A$2:$A$3001,EE$4,Formulas!$B$2:$B$3001,$A188))</f>
        <v>0</v>
      </c>
      <c r="EF188" s="21" t="n">
        <f aca="false">IF(OR($A188="",EF$4=""),0,COUNTIFS(Formulas!$A$2:$A$3001,EF$4,Formulas!$B$2:$B$3001,$A188))</f>
        <v>0</v>
      </c>
      <c r="EG188" s="21" t="n">
        <f aca="false">IF(OR($A188="",EG$4=""),0,COUNTIFS(Formulas!$A$2:$A$3001,EG$4,Formulas!$B$2:$B$3001,$A188))</f>
        <v>0</v>
      </c>
      <c r="EH188" s="21" t="n">
        <f aca="false">IF(OR($A188="",EH$4=""),0,COUNTIFS(Formulas!$A$2:$A$3001,EH$4,Formulas!$B$2:$B$3001,$A188))</f>
        <v>0</v>
      </c>
      <c r="EI188" s="21" t="n">
        <f aca="false">IF(OR($A188="",EI$4=""),0,COUNTIFS(Formulas!$A$2:$A$3001,EI$4,Formulas!$B$2:$B$3001,$A188))</f>
        <v>0</v>
      </c>
      <c r="EJ188" s="21" t="n">
        <f aca="false">IF(OR($A188="",EJ$4=""),0,COUNTIFS(Formulas!$A$2:$A$3001,EJ$4,Formulas!$B$2:$B$3001,$A188))</f>
        <v>0</v>
      </c>
      <c r="EK188" s="21" t="n">
        <f aca="false">IF(OR($A188="",EK$4=""),0,COUNTIFS(Formulas!$A$2:$A$3001,EK$4,Formulas!$B$2:$B$3001,$A188))</f>
        <v>0</v>
      </c>
      <c r="EL188" s="21" t="n">
        <f aca="false">IF(OR($A188="",EL$4=""),0,COUNTIFS(Formulas!$A$2:$A$3001,EL$4,Formulas!$B$2:$B$3001,$A188))</f>
        <v>0</v>
      </c>
      <c r="EM188" s="21" t="n">
        <f aca="false">IF(OR($A188="",EM$4=""),0,COUNTIFS(Formulas!$A$2:$A$3001,EM$4,Formulas!$B$2:$B$3001,$A188))</f>
        <v>0</v>
      </c>
      <c r="EN188" s="21" t="n">
        <f aca="false">IF(OR($A188="",EN$4=""),0,COUNTIFS(Formulas!$A$2:$A$3001,EN$4,Formulas!$B$2:$B$3001,$A188))</f>
        <v>0</v>
      </c>
      <c r="EO188" s="21" t="n">
        <f aca="false">IF(OR($A188="",EO$4=""),0,COUNTIFS(Formulas!$A$2:$A$3001,EO$4,Formulas!$B$2:$B$3001,$A188))</f>
        <v>0</v>
      </c>
      <c r="EP188" s="21" t="n">
        <f aca="false">IF(OR($A188="",EP$4=""),0,COUNTIFS(Formulas!$A$2:$A$3001,EP$4,Formulas!$B$2:$B$3001,$A188))</f>
        <v>0</v>
      </c>
      <c r="EQ188" s="21" t="n">
        <f aca="false">IF(OR($A188="",EQ$4=""),0,COUNTIFS(Formulas!$A$2:$A$3001,EQ$4,Formulas!$B$2:$B$3001,$A188))</f>
        <v>0</v>
      </c>
      <c r="ER188" s="21" t="n">
        <f aca="false">IF(OR($A188="",ER$4=""),0,COUNTIFS(Formulas!$A$2:$A$3001,ER$4,Formulas!$B$2:$B$3001,$A188))</f>
        <v>0</v>
      </c>
      <c r="ES188" s="21" t="n">
        <f aca="false">IF(OR($A188="",ES$4=""),0,COUNTIFS(Formulas!$A$2:$A$3001,ES$4,Formulas!$B$2:$B$3001,$A188))</f>
        <v>0</v>
      </c>
      <c r="ET188" s="21" t="n">
        <f aca="false">IF(OR($A188="",ET$4=""),0,COUNTIFS(Formulas!$A$2:$A$3001,ET$4,Formulas!$B$2:$B$3001,$A188))</f>
        <v>0</v>
      </c>
      <c r="EU188" s="21" t="n">
        <f aca="false">IF(OR($A188="",EU$4=""),0,COUNTIFS(Formulas!$A$2:$A$3001,EU$4,Formulas!$B$2:$B$3001,$A188))</f>
        <v>0</v>
      </c>
      <c r="EV188" s="21" t="n">
        <f aca="false">IF(OR($A188="",EV$4=""),0,COUNTIFS(Formulas!$A$2:$A$3001,EV$4,Formulas!$B$2:$B$3001,$A188))</f>
        <v>0</v>
      </c>
    </row>
    <row r="189" customFormat="false" ht="15" hidden="false" customHeight="false" outlineLevel="0" collapsed="false">
      <c r="A189" s="13" t="str">
        <f aca="false">IF(INDEX(Materials!$A$2:$A$301,185)="","",INDEX(Materials!$A$2:$A$301,185))</f>
        <v/>
      </c>
      <c r="B189" s="19" t="str">
        <f aca="false">IF(A189="","",COUNTIF(C189:EV189,"&gt;0"))</f>
        <v/>
      </c>
      <c r="C189" s="21" t="n">
        <f aca="false">IF(OR($A189="",C$4=""),0,COUNTIFS(Formulas!$A$2:$A$3001,C$4,Formulas!$B$2:$B$3001,$A189))</f>
        <v>0</v>
      </c>
      <c r="D189" s="21" t="n">
        <f aca="false">IF(OR($A189="",D$4=""),0,COUNTIFS(Formulas!$A$2:$A$3001,D$4,Formulas!$B$2:$B$3001,$A189))</f>
        <v>0</v>
      </c>
      <c r="E189" s="21" t="n">
        <f aca="false">IF(OR($A189="",E$4=""),0,COUNTIFS(Formulas!$A$2:$A$3001,E$4,Formulas!$B$2:$B$3001,$A189))</f>
        <v>0</v>
      </c>
      <c r="F189" s="21" t="n">
        <f aca="false">IF(OR($A189="",F$4=""),0,COUNTIFS(Formulas!$A$2:$A$3001,F$4,Formulas!$B$2:$B$3001,$A189))</f>
        <v>0</v>
      </c>
      <c r="G189" s="21" t="n">
        <f aca="false">IF(OR($A189="",G$4=""),0,COUNTIFS(Formulas!$A$2:$A$3001,G$4,Formulas!$B$2:$B$3001,$A189))</f>
        <v>0</v>
      </c>
      <c r="H189" s="21" t="n">
        <f aca="false">IF(OR($A189="",H$4=""),0,COUNTIFS(Formulas!$A$2:$A$3001,H$4,Formulas!$B$2:$B$3001,$A189))</f>
        <v>0</v>
      </c>
      <c r="I189" s="21" t="n">
        <f aca="false">IF(OR($A189="",I$4=""),0,COUNTIFS(Formulas!$A$2:$A$3001,I$4,Formulas!$B$2:$B$3001,$A189))</f>
        <v>0</v>
      </c>
      <c r="J189" s="21" t="n">
        <f aca="false">IF(OR($A189="",J$4=""),0,COUNTIFS(Formulas!$A$2:$A$3001,J$4,Formulas!$B$2:$B$3001,$A189))</f>
        <v>0</v>
      </c>
      <c r="K189" s="21" t="n">
        <f aca="false">IF(OR($A189="",K$4=""),0,COUNTIFS(Formulas!$A$2:$A$3001,K$4,Formulas!$B$2:$B$3001,$A189))</f>
        <v>0</v>
      </c>
      <c r="L189" s="21" t="n">
        <f aca="false">IF(OR($A189="",L$4=""),0,COUNTIFS(Formulas!$A$2:$A$3001,L$4,Formulas!$B$2:$B$3001,$A189))</f>
        <v>0</v>
      </c>
      <c r="M189" s="21" t="n">
        <f aca="false">IF(OR($A189="",M$4=""),0,COUNTIFS(Formulas!$A$2:$A$3001,M$4,Formulas!$B$2:$B$3001,$A189))</f>
        <v>0</v>
      </c>
      <c r="N189" s="21" t="n">
        <f aca="false">IF(OR($A189="",N$4=""),0,COUNTIFS(Formulas!$A$2:$A$3001,N$4,Formulas!$B$2:$B$3001,$A189))</f>
        <v>0</v>
      </c>
      <c r="O189" s="21" t="n">
        <f aca="false">IF(OR($A189="",O$4=""),0,COUNTIFS(Formulas!$A$2:$A$3001,O$4,Formulas!$B$2:$B$3001,$A189))</f>
        <v>0</v>
      </c>
      <c r="P189" s="21" t="n">
        <f aca="false">IF(OR($A189="",P$4=""),0,COUNTIFS(Formulas!$A$2:$A$3001,P$4,Formulas!$B$2:$B$3001,$A189))</f>
        <v>0</v>
      </c>
      <c r="Q189" s="21" t="n">
        <f aca="false">IF(OR($A189="",Q$4=""),0,COUNTIFS(Formulas!$A$2:$A$3001,Q$4,Formulas!$B$2:$B$3001,$A189))</f>
        <v>0</v>
      </c>
      <c r="R189" s="21" t="n">
        <f aca="false">IF(OR($A189="",R$4=""),0,COUNTIFS(Formulas!$A$2:$A$3001,R$4,Formulas!$B$2:$B$3001,$A189))</f>
        <v>0</v>
      </c>
      <c r="S189" s="21" t="n">
        <f aca="false">IF(OR($A189="",S$4=""),0,COUNTIFS(Formulas!$A$2:$A$3001,S$4,Formulas!$B$2:$B$3001,$A189))</f>
        <v>0</v>
      </c>
      <c r="T189" s="21" t="n">
        <f aca="false">IF(OR($A189="",T$4=""),0,COUNTIFS(Formulas!$A$2:$A$3001,T$4,Formulas!$B$2:$B$3001,$A189))</f>
        <v>0</v>
      </c>
      <c r="U189" s="21" t="n">
        <f aca="false">IF(OR($A189="",U$4=""),0,COUNTIFS(Formulas!$A$2:$A$3001,U$4,Formulas!$B$2:$B$3001,$A189))</f>
        <v>0</v>
      </c>
      <c r="V189" s="21" t="n">
        <f aca="false">IF(OR($A189="",V$4=""),0,COUNTIFS(Formulas!$A$2:$A$3001,V$4,Formulas!$B$2:$B$3001,$A189))</f>
        <v>0</v>
      </c>
      <c r="W189" s="21" t="n">
        <f aca="false">IF(OR($A189="",W$4=""),0,COUNTIFS(Formulas!$A$2:$A$3001,W$4,Formulas!$B$2:$B$3001,$A189))</f>
        <v>0</v>
      </c>
      <c r="X189" s="21" t="n">
        <f aca="false">IF(OR($A189="",X$4=""),0,COUNTIFS(Formulas!$A$2:$A$3001,X$4,Formulas!$B$2:$B$3001,$A189))</f>
        <v>0</v>
      </c>
      <c r="Y189" s="21" t="n">
        <f aca="false">IF(OR($A189="",Y$4=""),0,COUNTIFS(Formulas!$A$2:$A$3001,Y$4,Formulas!$B$2:$B$3001,$A189))</f>
        <v>0</v>
      </c>
      <c r="Z189" s="21" t="n">
        <f aca="false">IF(OR($A189="",Z$4=""),0,COUNTIFS(Formulas!$A$2:$A$3001,Z$4,Formulas!$B$2:$B$3001,$A189))</f>
        <v>0</v>
      </c>
      <c r="AA189" s="21" t="n">
        <f aca="false">IF(OR($A189="",AA$4=""),0,COUNTIFS(Formulas!$A$2:$A$3001,AA$4,Formulas!$B$2:$B$3001,$A189))</f>
        <v>0</v>
      </c>
      <c r="AB189" s="21" t="n">
        <f aca="false">IF(OR($A189="",AB$4=""),0,COUNTIFS(Formulas!$A$2:$A$3001,AB$4,Formulas!$B$2:$B$3001,$A189))</f>
        <v>0</v>
      </c>
      <c r="AC189" s="21" t="n">
        <f aca="false">IF(OR($A189="",AC$4=""),0,COUNTIFS(Formulas!$A$2:$A$3001,AC$4,Formulas!$B$2:$B$3001,$A189))</f>
        <v>0</v>
      </c>
      <c r="AD189" s="21" t="n">
        <f aca="false">IF(OR($A189="",AD$4=""),0,COUNTIFS(Formulas!$A$2:$A$3001,AD$4,Formulas!$B$2:$B$3001,$A189))</f>
        <v>0</v>
      </c>
      <c r="AE189" s="21" t="n">
        <f aca="false">IF(OR($A189="",AE$4=""),0,COUNTIFS(Formulas!$A$2:$A$3001,AE$4,Formulas!$B$2:$B$3001,$A189))</f>
        <v>0</v>
      </c>
      <c r="AF189" s="21" t="n">
        <f aca="false">IF(OR($A189="",AF$4=""),0,COUNTIFS(Formulas!$A$2:$A$3001,AF$4,Formulas!$B$2:$B$3001,$A189))</f>
        <v>0</v>
      </c>
      <c r="AG189" s="21" t="n">
        <f aca="false">IF(OR($A189="",AG$4=""),0,COUNTIFS(Formulas!$A$2:$A$3001,AG$4,Formulas!$B$2:$B$3001,$A189))</f>
        <v>0</v>
      </c>
      <c r="AH189" s="21" t="n">
        <f aca="false">IF(OR($A189="",AH$4=""),0,COUNTIFS(Formulas!$A$2:$A$3001,AH$4,Formulas!$B$2:$B$3001,$A189))</f>
        <v>0</v>
      </c>
      <c r="AI189" s="21" t="n">
        <f aca="false">IF(OR($A189="",AI$4=""),0,COUNTIFS(Formulas!$A$2:$A$3001,AI$4,Formulas!$B$2:$B$3001,$A189))</f>
        <v>0</v>
      </c>
      <c r="AJ189" s="21" t="n">
        <f aca="false">IF(OR($A189="",AJ$4=""),0,COUNTIFS(Formulas!$A$2:$A$3001,AJ$4,Formulas!$B$2:$B$3001,$A189))</f>
        <v>0</v>
      </c>
      <c r="AK189" s="21" t="n">
        <f aca="false">IF(OR($A189="",AK$4=""),0,COUNTIFS(Formulas!$A$2:$A$3001,AK$4,Formulas!$B$2:$B$3001,$A189))</f>
        <v>0</v>
      </c>
      <c r="AL189" s="21" t="n">
        <f aca="false">IF(OR($A189="",AL$4=""),0,COUNTIFS(Formulas!$A$2:$A$3001,AL$4,Formulas!$B$2:$B$3001,$A189))</f>
        <v>0</v>
      </c>
      <c r="AM189" s="21" t="n">
        <f aca="false">IF(OR($A189="",AM$4=""),0,COUNTIFS(Formulas!$A$2:$A$3001,AM$4,Formulas!$B$2:$B$3001,$A189))</f>
        <v>0</v>
      </c>
      <c r="AN189" s="21" t="n">
        <f aca="false">IF(OR($A189="",AN$4=""),0,COUNTIFS(Formulas!$A$2:$A$3001,AN$4,Formulas!$B$2:$B$3001,$A189))</f>
        <v>0</v>
      </c>
      <c r="AO189" s="21" t="n">
        <f aca="false">IF(OR($A189="",AO$4=""),0,COUNTIFS(Formulas!$A$2:$A$3001,AO$4,Formulas!$B$2:$B$3001,$A189))</f>
        <v>0</v>
      </c>
      <c r="AP189" s="21" t="n">
        <f aca="false">IF(OR($A189="",AP$4=""),0,COUNTIFS(Formulas!$A$2:$A$3001,AP$4,Formulas!$B$2:$B$3001,$A189))</f>
        <v>0</v>
      </c>
      <c r="AQ189" s="21" t="n">
        <f aca="false">IF(OR($A189="",AQ$4=""),0,COUNTIFS(Formulas!$A$2:$A$3001,AQ$4,Formulas!$B$2:$B$3001,$A189))</f>
        <v>0</v>
      </c>
      <c r="AR189" s="21" t="n">
        <f aca="false">IF(OR($A189="",AR$4=""),0,COUNTIFS(Formulas!$A$2:$A$3001,AR$4,Formulas!$B$2:$B$3001,$A189))</f>
        <v>0</v>
      </c>
      <c r="AS189" s="21" t="n">
        <f aca="false">IF(OR($A189="",AS$4=""),0,COUNTIFS(Formulas!$A$2:$A$3001,AS$4,Formulas!$B$2:$B$3001,$A189))</f>
        <v>0</v>
      </c>
      <c r="AT189" s="21" t="n">
        <f aca="false">IF(OR($A189="",AT$4=""),0,COUNTIFS(Formulas!$A$2:$A$3001,AT$4,Formulas!$B$2:$B$3001,$A189))</f>
        <v>0</v>
      </c>
      <c r="AU189" s="21" t="n">
        <f aca="false">IF(OR($A189="",AU$4=""),0,COUNTIFS(Formulas!$A$2:$A$3001,AU$4,Formulas!$B$2:$B$3001,$A189))</f>
        <v>0</v>
      </c>
      <c r="AV189" s="21" t="n">
        <f aca="false">IF(OR($A189="",AV$4=""),0,COUNTIFS(Formulas!$A$2:$A$3001,AV$4,Formulas!$B$2:$B$3001,$A189))</f>
        <v>0</v>
      </c>
      <c r="AW189" s="21" t="n">
        <f aca="false">IF(OR($A189="",AW$4=""),0,COUNTIFS(Formulas!$A$2:$A$3001,AW$4,Formulas!$B$2:$B$3001,$A189))</f>
        <v>0</v>
      </c>
      <c r="AX189" s="21" t="n">
        <f aca="false">IF(OR($A189="",AX$4=""),0,COUNTIFS(Formulas!$A$2:$A$3001,AX$4,Formulas!$B$2:$B$3001,$A189))</f>
        <v>0</v>
      </c>
      <c r="AY189" s="21" t="n">
        <f aca="false">IF(OR($A189="",AY$4=""),0,COUNTIFS(Formulas!$A$2:$A$3001,AY$4,Formulas!$B$2:$B$3001,$A189))</f>
        <v>0</v>
      </c>
      <c r="AZ189" s="21" t="n">
        <f aca="false">IF(OR($A189="",AZ$4=""),0,COUNTIFS(Formulas!$A$2:$A$3001,AZ$4,Formulas!$B$2:$B$3001,$A189))</f>
        <v>0</v>
      </c>
      <c r="BA189" s="21" t="n">
        <f aca="false">IF(OR($A189="",BA$4=""),0,COUNTIFS(Formulas!$A$2:$A$3001,BA$4,Formulas!$B$2:$B$3001,$A189))</f>
        <v>0</v>
      </c>
      <c r="BB189" s="21" t="n">
        <f aca="false">IF(OR($A189="",BB$4=""),0,COUNTIFS(Formulas!$A$2:$A$3001,BB$4,Formulas!$B$2:$B$3001,$A189))</f>
        <v>0</v>
      </c>
      <c r="BC189" s="21" t="n">
        <f aca="false">IF(OR($A189="",BC$4=""),0,COUNTIFS(Formulas!$A$2:$A$3001,BC$4,Formulas!$B$2:$B$3001,$A189))</f>
        <v>0</v>
      </c>
      <c r="BD189" s="21" t="n">
        <f aca="false">IF(OR($A189="",BD$4=""),0,COUNTIFS(Formulas!$A$2:$A$3001,BD$4,Formulas!$B$2:$B$3001,$A189))</f>
        <v>0</v>
      </c>
      <c r="BE189" s="21" t="n">
        <f aca="false">IF(OR($A189="",BE$4=""),0,COUNTIFS(Formulas!$A$2:$A$3001,BE$4,Formulas!$B$2:$B$3001,$A189))</f>
        <v>0</v>
      </c>
      <c r="BF189" s="21" t="n">
        <f aca="false">IF(OR($A189="",BF$4=""),0,COUNTIFS(Formulas!$A$2:$A$3001,BF$4,Formulas!$B$2:$B$3001,$A189))</f>
        <v>0</v>
      </c>
      <c r="BG189" s="21" t="n">
        <f aca="false">IF(OR($A189="",BG$4=""),0,COUNTIFS(Formulas!$A$2:$A$3001,BG$4,Formulas!$B$2:$B$3001,$A189))</f>
        <v>0</v>
      </c>
      <c r="BH189" s="21" t="n">
        <f aca="false">IF(OR($A189="",BH$4=""),0,COUNTIFS(Formulas!$A$2:$A$3001,BH$4,Formulas!$B$2:$B$3001,$A189))</f>
        <v>0</v>
      </c>
      <c r="BI189" s="21" t="n">
        <f aca="false">IF(OR($A189="",BI$4=""),0,COUNTIFS(Formulas!$A$2:$A$3001,BI$4,Formulas!$B$2:$B$3001,$A189))</f>
        <v>0</v>
      </c>
      <c r="BJ189" s="21" t="n">
        <f aca="false">IF(OR($A189="",BJ$4=""),0,COUNTIFS(Formulas!$A$2:$A$3001,BJ$4,Formulas!$B$2:$B$3001,$A189))</f>
        <v>0</v>
      </c>
      <c r="BK189" s="21" t="n">
        <f aca="false">IF(OR($A189="",BK$4=""),0,COUNTIFS(Formulas!$A$2:$A$3001,BK$4,Formulas!$B$2:$B$3001,$A189))</f>
        <v>0</v>
      </c>
      <c r="BL189" s="21" t="n">
        <f aca="false">IF(OR($A189="",BL$4=""),0,COUNTIFS(Formulas!$A$2:$A$3001,BL$4,Formulas!$B$2:$B$3001,$A189))</f>
        <v>0</v>
      </c>
      <c r="BM189" s="21" t="n">
        <f aca="false">IF(OR($A189="",BM$4=""),0,COUNTIFS(Formulas!$A$2:$A$3001,BM$4,Formulas!$B$2:$B$3001,$A189))</f>
        <v>0</v>
      </c>
      <c r="BN189" s="21" t="n">
        <f aca="false">IF(OR($A189="",BN$4=""),0,COUNTIFS(Formulas!$A$2:$A$3001,BN$4,Formulas!$B$2:$B$3001,$A189))</f>
        <v>0</v>
      </c>
      <c r="BO189" s="21" t="n">
        <f aca="false">IF(OR($A189="",BO$4=""),0,COUNTIFS(Formulas!$A$2:$A$3001,BO$4,Formulas!$B$2:$B$3001,$A189))</f>
        <v>0</v>
      </c>
      <c r="BP189" s="21" t="n">
        <f aca="false">IF(OR($A189="",BP$4=""),0,COUNTIFS(Formulas!$A$2:$A$3001,BP$4,Formulas!$B$2:$B$3001,$A189))</f>
        <v>0</v>
      </c>
      <c r="BQ189" s="21" t="n">
        <f aca="false">IF(OR($A189="",BQ$4=""),0,COUNTIFS(Formulas!$A$2:$A$3001,BQ$4,Formulas!$B$2:$B$3001,$A189))</f>
        <v>0</v>
      </c>
      <c r="BR189" s="21" t="n">
        <f aca="false">IF(OR($A189="",BR$4=""),0,COUNTIFS(Formulas!$A$2:$A$3001,BR$4,Formulas!$B$2:$B$3001,$A189))</f>
        <v>0</v>
      </c>
      <c r="BS189" s="21" t="n">
        <f aca="false">IF(OR($A189="",BS$4=""),0,COUNTIFS(Formulas!$A$2:$A$3001,BS$4,Formulas!$B$2:$B$3001,$A189))</f>
        <v>0</v>
      </c>
      <c r="BT189" s="21" t="n">
        <f aca="false">IF(OR($A189="",BT$4=""),0,COUNTIFS(Formulas!$A$2:$A$3001,BT$4,Formulas!$B$2:$B$3001,$A189))</f>
        <v>0</v>
      </c>
      <c r="BU189" s="21" t="n">
        <f aca="false">IF(OR($A189="",BU$4=""),0,COUNTIFS(Formulas!$A$2:$A$3001,BU$4,Formulas!$B$2:$B$3001,$A189))</f>
        <v>0</v>
      </c>
      <c r="BV189" s="21" t="n">
        <f aca="false">IF(OR($A189="",BV$4=""),0,COUNTIFS(Formulas!$A$2:$A$3001,BV$4,Formulas!$B$2:$B$3001,$A189))</f>
        <v>0</v>
      </c>
      <c r="BW189" s="21" t="n">
        <f aca="false">IF(OR($A189="",BW$4=""),0,COUNTIFS(Formulas!$A$2:$A$3001,BW$4,Formulas!$B$2:$B$3001,$A189))</f>
        <v>0</v>
      </c>
      <c r="BX189" s="21" t="n">
        <f aca="false">IF(OR($A189="",BX$4=""),0,COUNTIFS(Formulas!$A$2:$A$3001,BX$4,Formulas!$B$2:$B$3001,$A189))</f>
        <v>0</v>
      </c>
      <c r="BY189" s="21" t="n">
        <f aca="false">IF(OR($A189="",BY$4=""),0,COUNTIFS(Formulas!$A$2:$A$3001,BY$4,Formulas!$B$2:$B$3001,$A189))</f>
        <v>0</v>
      </c>
      <c r="BZ189" s="21" t="n">
        <f aca="false">IF(OR($A189="",BZ$4=""),0,COUNTIFS(Formulas!$A$2:$A$3001,BZ$4,Formulas!$B$2:$B$3001,$A189))</f>
        <v>0</v>
      </c>
      <c r="CA189" s="21" t="n">
        <f aca="false">IF(OR($A189="",CA$4=""),0,COUNTIFS(Formulas!$A$2:$A$3001,CA$4,Formulas!$B$2:$B$3001,$A189))</f>
        <v>0</v>
      </c>
      <c r="CB189" s="21" t="n">
        <f aca="false">IF(OR($A189="",CB$4=""),0,COUNTIFS(Formulas!$A$2:$A$3001,CB$4,Formulas!$B$2:$B$3001,$A189))</f>
        <v>0</v>
      </c>
      <c r="CC189" s="21" t="n">
        <f aca="false">IF(OR($A189="",CC$4=""),0,COUNTIFS(Formulas!$A$2:$A$3001,CC$4,Formulas!$B$2:$B$3001,$A189))</f>
        <v>0</v>
      </c>
      <c r="CD189" s="21" t="n">
        <f aca="false">IF(OR($A189="",CD$4=""),0,COUNTIFS(Formulas!$A$2:$A$3001,CD$4,Formulas!$B$2:$B$3001,$A189))</f>
        <v>0</v>
      </c>
      <c r="CE189" s="21" t="n">
        <f aca="false">IF(OR($A189="",CE$4=""),0,COUNTIFS(Formulas!$A$2:$A$3001,CE$4,Formulas!$B$2:$B$3001,$A189))</f>
        <v>0</v>
      </c>
      <c r="CF189" s="21" t="n">
        <f aca="false">IF(OR($A189="",CF$4=""),0,COUNTIFS(Formulas!$A$2:$A$3001,CF$4,Formulas!$B$2:$B$3001,$A189))</f>
        <v>0</v>
      </c>
      <c r="CG189" s="21" t="n">
        <f aca="false">IF(OR($A189="",CG$4=""),0,COUNTIFS(Formulas!$A$2:$A$3001,CG$4,Formulas!$B$2:$B$3001,$A189))</f>
        <v>0</v>
      </c>
      <c r="CH189" s="21" t="n">
        <f aca="false">IF(OR($A189="",CH$4=""),0,COUNTIFS(Formulas!$A$2:$A$3001,CH$4,Formulas!$B$2:$B$3001,$A189))</f>
        <v>0</v>
      </c>
      <c r="CI189" s="21" t="n">
        <f aca="false">IF(OR($A189="",CI$4=""),0,COUNTIFS(Formulas!$A$2:$A$3001,CI$4,Formulas!$B$2:$B$3001,$A189))</f>
        <v>0</v>
      </c>
      <c r="CJ189" s="21" t="n">
        <f aca="false">IF(OR($A189="",CJ$4=""),0,COUNTIFS(Formulas!$A$2:$A$3001,CJ$4,Formulas!$B$2:$B$3001,$A189))</f>
        <v>0</v>
      </c>
      <c r="CK189" s="21" t="n">
        <f aca="false">IF(OR($A189="",CK$4=""),0,COUNTIFS(Formulas!$A$2:$A$3001,CK$4,Formulas!$B$2:$B$3001,$A189))</f>
        <v>0</v>
      </c>
      <c r="CL189" s="21" t="n">
        <f aca="false">IF(OR($A189="",CL$4=""),0,COUNTIFS(Formulas!$A$2:$A$3001,CL$4,Formulas!$B$2:$B$3001,$A189))</f>
        <v>0</v>
      </c>
      <c r="CM189" s="21" t="n">
        <f aca="false">IF(OR($A189="",CM$4=""),0,COUNTIFS(Formulas!$A$2:$A$3001,CM$4,Formulas!$B$2:$B$3001,$A189))</f>
        <v>0</v>
      </c>
      <c r="CN189" s="21" t="n">
        <f aca="false">IF(OR($A189="",CN$4=""),0,COUNTIFS(Formulas!$A$2:$A$3001,CN$4,Formulas!$B$2:$B$3001,$A189))</f>
        <v>0</v>
      </c>
      <c r="CO189" s="21" t="n">
        <f aca="false">IF(OR($A189="",CO$4=""),0,COUNTIFS(Formulas!$A$2:$A$3001,CO$4,Formulas!$B$2:$B$3001,$A189))</f>
        <v>0</v>
      </c>
      <c r="CP189" s="21" t="n">
        <f aca="false">IF(OR($A189="",CP$4=""),0,COUNTIFS(Formulas!$A$2:$A$3001,CP$4,Formulas!$B$2:$B$3001,$A189))</f>
        <v>0</v>
      </c>
      <c r="CQ189" s="21" t="n">
        <f aca="false">IF(OR($A189="",CQ$4=""),0,COUNTIFS(Formulas!$A$2:$A$3001,CQ$4,Formulas!$B$2:$B$3001,$A189))</f>
        <v>0</v>
      </c>
      <c r="CR189" s="21" t="n">
        <f aca="false">IF(OR($A189="",CR$4=""),0,COUNTIFS(Formulas!$A$2:$A$3001,CR$4,Formulas!$B$2:$B$3001,$A189))</f>
        <v>0</v>
      </c>
      <c r="CS189" s="21" t="n">
        <f aca="false">IF(OR($A189="",CS$4=""),0,COUNTIFS(Formulas!$A$2:$A$3001,CS$4,Formulas!$B$2:$B$3001,$A189))</f>
        <v>0</v>
      </c>
      <c r="CT189" s="21" t="n">
        <f aca="false">IF(OR($A189="",CT$4=""),0,COUNTIFS(Formulas!$A$2:$A$3001,CT$4,Formulas!$B$2:$B$3001,$A189))</f>
        <v>0</v>
      </c>
      <c r="CU189" s="21" t="n">
        <f aca="false">IF(OR($A189="",CU$4=""),0,COUNTIFS(Formulas!$A$2:$A$3001,CU$4,Formulas!$B$2:$B$3001,$A189))</f>
        <v>0</v>
      </c>
      <c r="CV189" s="21" t="n">
        <f aca="false">IF(OR($A189="",CV$4=""),0,COUNTIFS(Formulas!$A$2:$A$3001,CV$4,Formulas!$B$2:$B$3001,$A189))</f>
        <v>0</v>
      </c>
      <c r="CW189" s="21" t="n">
        <f aca="false">IF(OR($A189="",CW$4=""),0,COUNTIFS(Formulas!$A$2:$A$3001,CW$4,Formulas!$B$2:$B$3001,$A189))</f>
        <v>0</v>
      </c>
      <c r="CX189" s="21" t="n">
        <f aca="false">IF(OR($A189="",CX$4=""),0,COUNTIFS(Formulas!$A$2:$A$3001,CX$4,Formulas!$B$2:$B$3001,$A189))</f>
        <v>0</v>
      </c>
      <c r="CY189" s="21" t="n">
        <f aca="false">IF(OR($A189="",CY$4=""),0,COUNTIFS(Formulas!$A$2:$A$3001,CY$4,Formulas!$B$2:$B$3001,$A189))</f>
        <v>0</v>
      </c>
      <c r="CZ189" s="21" t="n">
        <f aca="false">IF(OR($A189="",CZ$4=""),0,COUNTIFS(Formulas!$A$2:$A$3001,CZ$4,Formulas!$B$2:$B$3001,$A189))</f>
        <v>0</v>
      </c>
      <c r="DA189" s="21" t="n">
        <f aca="false">IF(OR($A189="",DA$4=""),0,COUNTIFS(Formulas!$A$2:$A$3001,DA$4,Formulas!$B$2:$B$3001,$A189))</f>
        <v>0</v>
      </c>
      <c r="DB189" s="21" t="n">
        <f aca="false">IF(OR($A189="",DB$4=""),0,COUNTIFS(Formulas!$A$2:$A$3001,DB$4,Formulas!$B$2:$B$3001,$A189))</f>
        <v>0</v>
      </c>
      <c r="DC189" s="21" t="n">
        <f aca="false">IF(OR($A189="",DC$4=""),0,COUNTIFS(Formulas!$A$2:$A$3001,DC$4,Formulas!$B$2:$B$3001,$A189))</f>
        <v>0</v>
      </c>
      <c r="DD189" s="21" t="n">
        <f aca="false">IF(OR($A189="",DD$4=""),0,COUNTIFS(Formulas!$A$2:$A$3001,DD$4,Formulas!$B$2:$B$3001,$A189))</f>
        <v>0</v>
      </c>
      <c r="DE189" s="21" t="n">
        <f aca="false">IF(OR($A189="",DE$4=""),0,COUNTIFS(Formulas!$A$2:$A$3001,DE$4,Formulas!$B$2:$B$3001,$A189))</f>
        <v>0</v>
      </c>
      <c r="DF189" s="21" t="n">
        <f aca="false">IF(OR($A189="",DF$4=""),0,COUNTIFS(Formulas!$A$2:$A$3001,DF$4,Formulas!$B$2:$B$3001,$A189))</f>
        <v>0</v>
      </c>
      <c r="DG189" s="21" t="n">
        <f aca="false">IF(OR($A189="",DG$4=""),0,COUNTIFS(Formulas!$A$2:$A$3001,DG$4,Formulas!$B$2:$B$3001,$A189))</f>
        <v>0</v>
      </c>
      <c r="DH189" s="21" t="n">
        <f aca="false">IF(OR($A189="",DH$4=""),0,COUNTIFS(Formulas!$A$2:$A$3001,DH$4,Formulas!$B$2:$B$3001,$A189))</f>
        <v>0</v>
      </c>
      <c r="DI189" s="21" t="n">
        <f aca="false">IF(OR($A189="",DI$4=""),0,COUNTIFS(Formulas!$A$2:$A$3001,DI$4,Formulas!$B$2:$B$3001,$A189))</f>
        <v>0</v>
      </c>
      <c r="DJ189" s="21" t="n">
        <f aca="false">IF(OR($A189="",DJ$4=""),0,COUNTIFS(Formulas!$A$2:$A$3001,DJ$4,Formulas!$B$2:$B$3001,$A189))</f>
        <v>0</v>
      </c>
      <c r="DK189" s="21" t="n">
        <f aca="false">IF(OR($A189="",DK$4=""),0,COUNTIFS(Formulas!$A$2:$A$3001,DK$4,Formulas!$B$2:$B$3001,$A189))</f>
        <v>0</v>
      </c>
      <c r="DL189" s="21" t="n">
        <f aca="false">IF(OR($A189="",DL$4=""),0,COUNTIFS(Formulas!$A$2:$A$3001,DL$4,Formulas!$B$2:$B$3001,$A189))</f>
        <v>0</v>
      </c>
      <c r="DM189" s="21" t="n">
        <f aca="false">IF(OR($A189="",DM$4=""),0,COUNTIFS(Formulas!$A$2:$A$3001,DM$4,Formulas!$B$2:$B$3001,$A189))</f>
        <v>0</v>
      </c>
      <c r="DN189" s="21" t="n">
        <f aca="false">IF(OR($A189="",DN$4=""),0,COUNTIFS(Formulas!$A$2:$A$3001,DN$4,Formulas!$B$2:$B$3001,$A189))</f>
        <v>0</v>
      </c>
      <c r="DO189" s="21" t="n">
        <f aca="false">IF(OR($A189="",DO$4=""),0,COUNTIFS(Formulas!$A$2:$A$3001,DO$4,Formulas!$B$2:$B$3001,$A189))</f>
        <v>0</v>
      </c>
      <c r="DP189" s="21" t="n">
        <f aca="false">IF(OR($A189="",DP$4=""),0,COUNTIFS(Formulas!$A$2:$A$3001,DP$4,Formulas!$B$2:$B$3001,$A189))</f>
        <v>0</v>
      </c>
      <c r="DQ189" s="21" t="n">
        <f aca="false">IF(OR($A189="",DQ$4=""),0,COUNTIFS(Formulas!$A$2:$A$3001,DQ$4,Formulas!$B$2:$B$3001,$A189))</f>
        <v>0</v>
      </c>
      <c r="DR189" s="21" t="n">
        <f aca="false">IF(OR($A189="",DR$4=""),0,COUNTIFS(Formulas!$A$2:$A$3001,DR$4,Formulas!$B$2:$B$3001,$A189))</f>
        <v>0</v>
      </c>
      <c r="DS189" s="21" t="n">
        <f aca="false">IF(OR($A189="",DS$4=""),0,COUNTIFS(Formulas!$A$2:$A$3001,DS$4,Formulas!$B$2:$B$3001,$A189))</f>
        <v>0</v>
      </c>
      <c r="DT189" s="21" t="n">
        <f aca="false">IF(OR($A189="",DT$4=""),0,COUNTIFS(Formulas!$A$2:$A$3001,DT$4,Formulas!$B$2:$B$3001,$A189))</f>
        <v>0</v>
      </c>
      <c r="DU189" s="21" t="n">
        <f aca="false">IF(OR($A189="",DU$4=""),0,COUNTIFS(Formulas!$A$2:$A$3001,DU$4,Formulas!$B$2:$B$3001,$A189))</f>
        <v>0</v>
      </c>
      <c r="DV189" s="21" t="n">
        <f aca="false">IF(OR($A189="",DV$4=""),0,COUNTIFS(Formulas!$A$2:$A$3001,DV$4,Formulas!$B$2:$B$3001,$A189))</f>
        <v>0</v>
      </c>
      <c r="DW189" s="21" t="n">
        <f aca="false">IF(OR($A189="",DW$4=""),0,COUNTIFS(Formulas!$A$2:$A$3001,DW$4,Formulas!$B$2:$B$3001,$A189))</f>
        <v>0</v>
      </c>
      <c r="DX189" s="21" t="n">
        <f aca="false">IF(OR($A189="",DX$4=""),0,COUNTIFS(Formulas!$A$2:$A$3001,DX$4,Formulas!$B$2:$B$3001,$A189))</f>
        <v>0</v>
      </c>
      <c r="DY189" s="21" t="n">
        <f aca="false">IF(OR($A189="",DY$4=""),0,COUNTIFS(Formulas!$A$2:$A$3001,DY$4,Formulas!$B$2:$B$3001,$A189))</f>
        <v>0</v>
      </c>
      <c r="DZ189" s="21" t="n">
        <f aca="false">IF(OR($A189="",DZ$4=""),0,COUNTIFS(Formulas!$A$2:$A$3001,DZ$4,Formulas!$B$2:$B$3001,$A189))</f>
        <v>0</v>
      </c>
      <c r="EA189" s="21" t="n">
        <f aca="false">IF(OR($A189="",EA$4=""),0,COUNTIFS(Formulas!$A$2:$A$3001,EA$4,Formulas!$B$2:$B$3001,$A189))</f>
        <v>0</v>
      </c>
      <c r="EB189" s="21" t="n">
        <f aca="false">IF(OR($A189="",EB$4=""),0,COUNTIFS(Formulas!$A$2:$A$3001,EB$4,Formulas!$B$2:$B$3001,$A189))</f>
        <v>0</v>
      </c>
      <c r="EC189" s="21" t="n">
        <f aca="false">IF(OR($A189="",EC$4=""),0,COUNTIFS(Formulas!$A$2:$A$3001,EC$4,Formulas!$B$2:$B$3001,$A189))</f>
        <v>0</v>
      </c>
      <c r="ED189" s="21" t="n">
        <f aca="false">IF(OR($A189="",ED$4=""),0,COUNTIFS(Formulas!$A$2:$A$3001,ED$4,Formulas!$B$2:$B$3001,$A189))</f>
        <v>0</v>
      </c>
      <c r="EE189" s="21" t="n">
        <f aca="false">IF(OR($A189="",EE$4=""),0,COUNTIFS(Formulas!$A$2:$A$3001,EE$4,Formulas!$B$2:$B$3001,$A189))</f>
        <v>0</v>
      </c>
      <c r="EF189" s="21" t="n">
        <f aca="false">IF(OR($A189="",EF$4=""),0,COUNTIFS(Formulas!$A$2:$A$3001,EF$4,Formulas!$B$2:$B$3001,$A189))</f>
        <v>0</v>
      </c>
      <c r="EG189" s="21" t="n">
        <f aca="false">IF(OR($A189="",EG$4=""),0,COUNTIFS(Formulas!$A$2:$A$3001,EG$4,Formulas!$B$2:$B$3001,$A189))</f>
        <v>0</v>
      </c>
      <c r="EH189" s="21" t="n">
        <f aca="false">IF(OR($A189="",EH$4=""),0,COUNTIFS(Formulas!$A$2:$A$3001,EH$4,Formulas!$B$2:$B$3001,$A189))</f>
        <v>0</v>
      </c>
      <c r="EI189" s="21" t="n">
        <f aca="false">IF(OR($A189="",EI$4=""),0,COUNTIFS(Formulas!$A$2:$A$3001,EI$4,Formulas!$B$2:$B$3001,$A189))</f>
        <v>0</v>
      </c>
      <c r="EJ189" s="21" t="n">
        <f aca="false">IF(OR($A189="",EJ$4=""),0,COUNTIFS(Formulas!$A$2:$A$3001,EJ$4,Formulas!$B$2:$B$3001,$A189))</f>
        <v>0</v>
      </c>
      <c r="EK189" s="21" t="n">
        <f aca="false">IF(OR($A189="",EK$4=""),0,COUNTIFS(Formulas!$A$2:$A$3001,EK$4,Formulas!$B$2:$B$3001,$A189))</f>
        <v>0</v>
      </c>
      <c r="EL189" s="21" t="n">
        <f aca="false">IF(OR($A189="",EL$4=""),0,COUNTIFS(Formulas!$A$2:$A$3001,EL$4,Formulas!$B$2:$B$3001,$A189))</f>
        <v>0</v>
      </c>
      <c r="EM189" s="21" t="n">
        <f aca="false">IF(OR($A189="",EM$4=""),0,COUNTIFS(Formulas!$A$2:$A$3001,EM$4,Formulas!$B$2:$B$3001,$A189))</f>
        <v>0</v>
      </c>
      <c r="EN189" s="21" t="n">
        <f aca="false">IF(OR($A189="",EN$4=""),0,COUNTIFS(Formulas!$A$2:$A$3001,EN$4,Formulas!$B$2:$B$3001,$A189))</f>
        <v>0</v>
      </c>
      <c r="EO189" s="21" t="n">
        <f aca="false">IF(OR($A189="",EO$4=""),0,COUNTIFS(Formulas!$A$2:$A$3001,EO$4,Formulas!$B$2:$B$3001,$A189))</f>
        <v>0</v>
      </c>
      <c r="EP189" s="21" t="n">
        <f aca="false">IF(OR($A189="",EP$4=""),0,COUNTIFS(Formulas!$A$2:$A$3001,EP$4,Formulas!$B$2:$B$3001,$A189))</f>
        <v>0</v>
      </c>
      <c r="EQ189" s="21" t="n">
        <f aca="false">IF(OR($A189="",EQ$4=""),0,COUNTIFS(Formulas!$A$2:$A$3001,EQ$4,Formulas!$B$2:$B$3001,$A189))</f>
        <v>0</v>
      </c>
      <c r="ER189" s="21" t="n">
        <f aca="false">IF(OR($A189="",ER$4=""),0,COUNTIFS(Formulas!$A$2:$A$3001,ER$4,Formulas!$B$2:$B$3001,$A189))</f>
        <v>0</v>
      </c>
      <c r="ES189" s="21" t="n">
        <f aca="false">IF(OR($A189="",ES$4=""),0,COUNTIFS(Formulas!$A$2:$A$3001,ES$4,Formulas!$B$2:$B$3001,$A189))</f>
        <v>0</v>
      </c>
      <c r="ET189" s="21" t="n">
        <f aca="false">IF(OR($A189="",ET$4=""),0,COUNTIFS(Formulas!$A$2:$A$3001,ET$4,Formulas!$B$2:$B$3001,$A189))</f>
        <v>0</v>
      </c>
      <c r="EU189" s="21" t="n">
        <f aca="false">IF(OR($A189="",EU$4=""),0,COUNTIFS(Formulas!$A$2:$A$3001,EU$4,Formulas!$B$2:$B$3001,$A189))</f>
        <v>0</v>
      </c>
      <c r="EV189" s="21" t="n">
        <f aca="false">IF(OR($A189="",EV$4=""),0,COUNTIFS(Formulas!$A$2:$A$3001,EV$4,Formulas!$B$2:$B$3001,$A189))</f>
        <v>0</v>
      </c>
    </row>
    <row r="190" customFormat="false" ht="15" hidden="false" customHeight="false" outlineLevel="0" collapsed="false">
      <c r="A190" s="13" t="str">
        <f aca="false">IF(INDEX(Materials!$A$2:$A$301,186)="","",INDEX(Materials!$A$2:$A$301,186))</f>
        <v/>
      </c>
      <c r="B190" s="19" t="str">
        <f aca="false">IF(A190="","",COUNTIF(C190:EV190,"&gt;0"))</f>
        <v/>
      </c>
      <c r="C190" s="21" t="n">
        <f aca="false">IF(OR($A190="",C$4=""),0,COUNTIFS(Formulas!$A$2:$A$3001,C$4,Formulas!$B$2:$B$3001,$A190))</f>
        <v>0</v>
      </c>
      <c r="D190" s="21" t="n">
        <f aca="false">IF(OR($A190="",D$4=""),0,COUNTIFS(Formulas!$A$2:$A$3001,D$4,Formulas!$B$2:$B$3001,$A190))</f>
        <v>0</v>
      </c>
      <c r="E190" s="21" t="n">
        <f aca="false">IF(OR($A190="",E$4=""),0,COUNTIFS(Formulas!$A$2:$A$3001,E$4,Formulas!$B$2:$B$3001,$A190))</f>
        <v>0</v>
      </c>
      <c r="F190" s="21" t="n">
        <f aca="false">IF(OR($A190="",F$4=""),0,COUNTIFS(Formulas!$A$2:$A$3001,F$4,Formulas!$B$2:$B$3001,$A190))</f>
        <v>0</v>
      </c>
      <c r="G190" s="21" t="n">
        <f aca="false">IF(OR($A190="",G$4=""),0,COUNTIFS(Formulas!$A$2:$A$3001,G$4,Formulas!$B$2:$B$3001,$A190))</f>
        <v>0</v>
      </c>
      <c r="H190" s="21" t="n">
        <f aca="false">IF(OR($A190="",H$4=""),0,COUNTIFS(Formulas!$A$2:$A$3001,H$4,Formulas!$B$2:$B$3001,$A190))</f>
        <v>0</v>
      </c>
      <c r="I190" s="21" t="n">
        <f aca="false">IF(OR($A190="",I$4=""),0,COUNTIFS(Formulas!$A$2:$A$3001,I$4,Formulas!$B$2:$B$3001,$A190))</f>
        <v>0</v>
      </c>
      <c r="J190" s="21" t="n">
        <f aca="false">IF(OR($A190="",J$4=""),0,COUNTIFS(Formulas!$A$2:$A$3001,J$4,Formulas!$B$2:$B$3001,$A190))</f>
        <v>0</v>
      </c>
      <c r="K190" s="21" t="n">
        <f aca="false">IF(OR($A190="",K$4=""),0,COUNTIFS(Formulas!$A$2:$A$3001,K$4,Formulas!$B$2:$B$3001,$A190))</f>
        <v>0</v>
      </c>
      <c r="L190" s="21" t="n">
        <f aca="false">IF(OR($A190="",L$4=""),0,COUNTIFS(Formulas!$A$2:$A$3001,L$4,Formulas!$B$2:$B$3001,$A190))</f>
        <v>0</v>
      </c>
      <c r="M190" s="21" t="n">
        <f aca="false">IF(OR($A190="",M$4=""),0,COUNTIFS(Formulas!$A$2:$A$3001,M$4,Formulas!$B$2:$B$3001,$A190))</f>
        <v>0</v>
      </c>
      <c r="N190" s="21" t="n">
        <f aca="false">IF(OR($A190="",N$4=""),0,COUNTIFS(Formulas!$A$2:$A$3001,N$4,Formulas!$B$2:$B$3001,$A190))</f>
        <v>0</v>
      </c>
      <c r="O190" s="21" t="n">
        <f aca="false">IF(OR($A190="",O$4=""),0,COUNTIFS(Formulas!$A$2:$A$3001,O$4,Formulas!$B$2:$B$3001,$A190))</f>
        <v>0</v>
      </c>
      <c r="P190" s="21" t="n">
        <f aca="false">IF(OR($A190="",P$4=""),0,COUNTIFS(Formulas!$A$2:$A$3001,P$4,Formulas!$B$2:$B$3001,$A190))</f>
        <v>0</v>
      </c>
      <c r="Q190" s="21" t="n">
        <f aca="false">IF(OR($A190="",Q$4=""),0,COUNTIFS(Formulas!$A$2:$A$3001,Q$4,Formulas!$B$2:$B$3001,$A190))</f>
        <v>0</v>
      </c>
      <c r="R190" s="21" t="n">
        <f aca="false">IF(OR($A190="",R$4=""),0,COUNTIFS(Formulas!$A$2:$A$3001,R$4,Formulas!$B$2:$B$3001,$A190))</f>
        <v>0</v>
      </c>
      <c r="S190" s="21" t="n">
        <f aca="false">IF(OR($A190="",S$4=""),0,COUNTIFS(Formulas!$A$2:$A$3001,S$4,Formulas!$B$2:$B$3001,$A190))</f>
        <v>0</v>
      </c>
      <c r="T190" s="21" t="n">
        <f aca="false">IF(OR($A190="",T$4=""),0,COUNTIFS(Formulas!$A$2:$A$3001,T$4,Formulas!$B$2:$B$3001,$A190))</f>
        <v>0</v>
      </c>
      <c r="U190" s="21" t="n">
        <f aca="false">IF(OR($A190="",U$4=""),0,COUNTIFS(Formulas!$A$2:$A$3001,U$4,Formulas!$B$2:$B$3001,$A190))</f>
        <v>0</v>
      </c>
      <c r="V190" s="21" t="n">
        <f aca="false">IF(OR($A190="",V$4=""),0,COUNTIFS(Formulas!$A$2:$A$3001,V$4,Formulas!$B$2:$B$3001,$A190))</f>
        <v>0</v>
      </c>
      <c r="W190" s="21" t="n">
        <f aca="false">IF(OR($A190="",W$4=""),0,COUNTIFS(Formulas!$A$2:$A$3001,W$4,Formulas!$B$2:$B$3001,$A190))</f>
        <v>0</v>
      </c>
      <c r="X190" s="21" t="n">
        <f aca="false">IF(OR($A190="",X$4=""),0,COUNTIFS(Formulas!$A$2:$A$3001,X$4,Formulas!$B$2:$B$3001,$A190))</f>
        <v>0</v>
      </c>
      <c r="Y190" s="21" t="n">
        <f aca="false">IF(OR($A190="",Y$4=""),0,COUNTIFS(Formulas!$A$2:$A$3001,Y$4,Formulas!$B$2:$B$3001,$A190))</f>
        <v>0</v>
      </c>
      <c r="Z190" s="21" t="n">
        <f aca="false">IF(OR($A190="",Z$4=""),0,COUNTIFS(Formulas!$A$2:$A$3001,Z$4,Formulas!$B$2:$B$3001,$A190))</f>
        <v>0</v>
      </c>
      <c r="AA190" s="21" t="n">
        <f aca="false">IF(OR($A190="",AA$4=""),0,COUNTIFS(Formulas!$A$2:$A$3001,AA$4,Formulas!$B$2:$B$3001,$A190))</f>
        <v>0</v>
      </c>
      <c r="AB190" s="21" t="n">
        <f aca="false">IF(OR($A190="",AB$4=""),0,COUNTIFS(Formulas!$A$2:$A$3001,AB$4,Formulas!$B$2:$B$3001,$A190))</f>
        <v>0</v>
      </c>
      <c r="AC190" s="21" t="n">
        <f aca="false">IF(OR($A190="",AC$4=""),0,COUNTIFS(Formulas!$A$2:$A$3001,AC$4,Formulas!$B$2:$B$3001,$A190))</f>
        <v>0</v>
      </c>
      <c r="AD190" s="21" t="n">
        <f aca="false">IF(OR($A190="",AD$4=""),0,COUNTIFS(Formulas!$A$2:$A$3001,AD$4,Formulas!$B$2:$B$3001,$A190))</f>
        <v>0</v>
      </c>
      <c r="AE190" s="21" t="n">
        <f aca="false">IF(OR($A190="",AE$4=""),0,COUNTIFS(Formulas!$A$2:$A$3001,AE$4,Formulas!$B$2:$B$3001,$A190))</f>
        <v>0</v>
      </c>
      <c r="AF190" s="21" t="n">
        <f aca="false">IF(OR($A190="",AF$4=""),0,COUNTIFS(Formulas!$A$2:$A$3001,AF$4,Formulas!$B$2:$B$3001,$A190))</f>
        <v>0</v>
      </c>
      <c r="AG190" s="21" t="n">
        <f aca="false">IF(OR($A190="",AG$4=""),0,COUNTIFS(Formulas!$A$2:$A$3001,AG$4,Formulas!$B$2:$B$3001,$A190))</f>
        <v>0</v>
      </c>
      <c r="AH190" s="21" t="n">
        <f aca="false">IF(OR($A190="",AH$4=""),0,COUNTIFS(Formulas!$A$2:$A$3001,AH$4,Formulas!$B$2:$B$3001,$A190))</f>
        <v>0</v>
      </c>
      <c r="AI190" s="21" t="n">
        <f aca="false">IF(OR($A190="",AI$4=""),0,COUNTIFS(Formulas!$A$2:$A$3001,AI$4,Formulas!$B$2:$B$3001,$A190))</f>
        <v>0</v>
      </c>
      <c r="AJ190" s="21" t="n">
        <f aca="false">IF(OR($A190="",AJ$4=""),0,COUNTIFS(Formulas!$A$2:$A$3001,AJ$4,Formulas!$B$2:$B$3001,$A190))</f>
        <v>0</v>
      </c>
      <c r="AK190" s="21" t="n">
        <f aca="false">IF(OR($A190="",AK$4=""),0,COUNTIFS(Formulas!$A$2:$A$3001,AK$4,Formulas!$B$2:$B$3001,$A190))</f>
        <v>0</v>
      </c>
      <c r="AL190" s="21" t="n">
        <f aca="false">IF(OR($A190="",AL$4=""),0,COUNTIFS(Formulas!$A$2:$A$3001,AL$4,Formulas!$B$2:$B$3001,$A190))</f>
        <v>0</v>
      </c>
      <c r="AM190" s="21" t="n">
        <f aca="false">IF(OR($A190="",AM$4=""),0,COUNTIFS(Formulas!$A$2:$A$3001,AM$4,Formulas!$B$2:$B$3001,$A190))</f>
        <v>0</v>
      </c>
      <c r="AN190" s="21" t="n">
        <f aca="false">IF(OR($A190="",AN$4=""),0,COUNTIFS(Formulas!$A$2:$A$3001,AN$4,Formulas!$B$2:$B$3001,$A190))</f>
        <v>0</v>
      </c>
      <c r="AO190" s="21" t="n">
        <f aca="false">IF(OR($A190="",AO$4=""),0,COUNTIFS(Formulas!$A$2:$A$3001,AO$4,Formulas!$B$2:$B$3001,$A190))</f>
        <v>0</v>
      </c>
      <c r="AP190" s="21" t="n">
        <f aca="false">IF(OR($A190="",AP$4=""),0,COUNTIFS(Formulas!$A$2:$A$3001,AP$4,Formulas!$B$2:$B$3001,$A190))</f>
        <v>0</v>
      </c>
      <c r="AQ190" s="21" t="n">
        <f aca="false">IF(OR($A190="",AQ$4=""),0,COUNTIFS(Formulas!$A$2:$A$3001,AQ$4,Formulas!$B$2:$B$3001,$A190))</f>
        <v>0</v>
      </c>
      <c r="AR190" s="21" t="n">
        <f aca="false">IF(OR($A190="",AR$4=""),0,COUNTIFS(Formulas!$A$2:$A$3001,AR$4,Formulas!$B$2:$B$3001,$A190))</f>
        <v>0</v>
      </c>
      <c r="AS190" s="21" t="n">
        <f aca="false">IF(OR($A190="",AS$4=""),0,COUNTIFS(Formulas!$A$2:$A$3001,AS$4,Formulas!$B$2:$B$3001,$A190))</f>
        <v>0</v>
      </c>
      <c r="AT190" s="21" t="n">
        <f aca="false">IF(OR($A190="",AT$4=""),0,COUNTIFS(Formulas!$A$2:$A$3001,AT$4,Formulas!$B$2:$B$3001,$A190))</f>
        <v>0</v>
      </c>
      <c r="AU190" s="21" t="n">
        <f aca="false">IF(OR($A190="",AU$4=""),0,COUNTIFS(Formulas!$A$2:$A$3001,AU$4,Formulas!$B$2:$B$3001,$A190))</f>
        <v>0</v>
      </c>
      <c r="AV190" s="21" t="n">
        <f aca="false">IF(OR($A190="",AV$4=""),0,COUNTIFS(Formulas!$A$2:$A$3001,AV$4,Formulas!$B$2:$B$3001,$A190))</f>
        <v>0</v>
      </c>
      <c r="AW190" s="21" t="n">
        <f aca="false">IF(OR($A190="",AW$4=""),0,COUNTIFS(Formulas!$A$2:$A$3001,AW$4,Formulas!$B$2:$B$3001,$A190))</f>
        <v>0</v>
      </c>
      <c r="AX190" s="21" t="n">
        <f aca="false">IF(OR($A190="",AX$4=""),0,COUNTIFS(Formulas!$A$2:$A$3001,AX$4,Formulas!$B$2:$B$3001,$A190))</f>
        <v>0</v>
      </c>
      <c r="AY190" s="21" t="n">
        <f aca="false">IF(OR($A190="",AY$4=""),0,COUNTIFS(Formulas!$A$2:$A$3001,AY$4,Formulas!$B$2:$B$3001,$A190))</f>
        <v>0</v>
      </c>
      <c r="AZ190" s="21" t="n">
        <f aca="false">IF(OR($A190="",AZ$4=""),0,COUNTIFS(Formulas!$A$2:$A$3001,AZ$4,Formulas!$B$2:$B$3001,$A190))</f>
        <v>0</v>
      </c>
      <c r="BA190" s="21" t="n">
        <f aca="false">IF(OR($A190="",BA$4=""),0,COUNTIFS(Formulas!$A$2:$A$3001,BA$4,Formulas!$B$2:$B$3001,$A190))</f>
        <v>0</v>
      </c>
      <c r="BB190" s="21" t="n">
        <f aca="false">IF(OR($A190="",BB$4=""),0,COUNTIFS(Formulas!$A$2:$A$3001,BB$4,Formulas!$B$2:$B$3001,$A190))</f>
        <v>0</v>
      </c>
      <c r="BC190" s="21" t="n">
        <f aca="false">IF(OR($A190="",BC$4=""),0,COUNTIFS(Formulas!$A$2:$A$3001,BC$4,Formulas!$B$2:$B$3001,$A190))</f>
        <v>0</v>
      </c>
      <c r="BD190" s="21" t="n">
        <f aca="false">IF(OR($A190="",BD$4=""),0,COUNTIFS(Formulas!$A$2:$A$3001,BD$4,Formulas!$B$2:$B$3001,$A190))</f>
        <v>0</v>
      </c>
      <c r="BE190" s="21" t="n">
        <f aca="false">IF(OR($A190="",BE$4=""),0,COUNTIFS(Formulas!$A$2:$A$3001,BE$4,Formulas!$B$2:$B$3001,$A190))</f>
        <v>0</v>
      </c>
      <c r="BF190" s="21" t="n">
        <f aca="false">IF(OR($A190="",BF$4=""),0,COUNTIFS(Formulas!$A$2:$A$3001,BF$4,Formulas!$B$2:$B$3001,$A190))</f>
        <v>0</v>
      </c>
      <c r="BG190" s="21" t="n">
        <f aca="false">IF(OR($A190="",BG$4=""),0,COUNTIFS(Formulas!$A$2:$A$3001,BG$4,Formulas!$B$2:$B$3001,$A190))</f>
        <v>0</v>
      </c>
      <c r="BH190" s="21" t="n">
        <f aca="false">IF(OR($A190="",BH$4=""),0,COUNTIFS(Formulas!$A$2:$A$3001,BH$4,Formulas!$B$2:$B$3001,$A190))</f>
        <v>0</v>
      </c>
      <c r="BI190" s="21" t="n">
        <f aca="false">IF(OR($A190="",BI$4=""),0,COUNTIFS(Formulas!$A$2:$A$3001,BI$4,Formulas!$B$2:$B$3001,$A190))</f>
        <v>0</v>
      </c>
      <c r="BJ190" s="21" t="n">
        <f aca="false">IF(OR($A190="",BJ$4=""),0,COUNTIFS(Formulas!$A$2:$A$3001,BJ$4,Formulas!$B$2:$B$3001,$A190))</f>
        <v>0</v>
      </c>
      <c r="BK190" s="21" t="n">
        <f aca="false">IF(OR($A190="",BK$4=""),0,COUNTIFS(Formulas!$A$2:$A$3001,BK$4,Formulas!$B$2:$B$3001,$A190))</f>
        <v>0</v>
      </c>
      <c r="BL190" s="21" t="n">
        <f aca="false">IF(OR($A190="",BL$4=""),0,COUNTIFS(Formulas!$A$2:$A$3001,BL$4,Formulas!$B$2:$B$3001,$A190))</f>
        <v>0</v>
      </c>
      <c r="BM190" s="21" t="n">
        <f aca="false">IF(OR($A190="",BM$4=""),0,COUNTIFS(Formulas!$A$2:$A$3001,BM$4,Formulas!$B$2:$B$3001,$A190))</f>
        <v>0</v>
      </c>
      <c r="BN190" s="21" t="n">
        <f aca="false">IF(OR($A190="",BN$4=""),0,COUNTIFS(Formulas!$A$2:$A$3001,BN$4,Formulas!$B$2:$B$3001,$A190))</f>
        <v>0</v>
      </c>
      <c r="BO190" s="21" t="n">
        <f aca="false">IF(OR($A190="",BO$4=""),0,COUNTIFS(Formulas!$A$2:$A$3001,BO$4,Formulas!$B$2:$B$3001,$A190))</f>
        <v>0</v>
      </c>
      <c r="BP190" s="21" t="n">
        <f aca="false">IF(OR($A190="",BP$4=""),0,COUNTIFS(Formulas!$A$2:$A$3001,BP$4,Formulas!$B$2:$B$3001,$A190))</f>
        <v>0</v>
      </c>
      <c r="BQ190" s="21" t="n">
        <f aca="false">IF(OR($A190="",BQ$4=""),0,COUNTIFS(Formulas!$A$2:$A$3001,BQ$4,Formulas!$B$2:$B$3001,$A190))</f>
        <v>0</v>
      </c>
      <c r="BR190" s="21" t="n">
        <f aca="false">IF(OR($A190="",BR$4=""),0,COUNTIFS(Formulas!$A$2:$A$3001,BR$4,Formulas!$B$2:$B$3001,$A190))</f>
        <v>0</v>
      </c>
      <c r="BS190" s="21" t="n">
        <f aca="false">IF(OR($A190="",BS$4=""),0,COUNTIFS(Formulas!$A$2:$A$3001,BS$4,Formulas!$B$2:$B$3001,$A190))</f>
        <v>0</v>
      </c>
      <c r="BT190" s="21" t="n">
        <f aca="false">IF(OR($A190="",BT$4=""),0,COUNTIFS(Formulas!$A$2:$A$3001,BT$4,Formulas!$B$2:$B$3001,$A190))</f>
        <v>0</v>
      </c>
      <c r="BU190" s="21" t="n">
        <f aca="false">IF(OR($A190="",BU$4=""),0,COUNTIFS(Formulas!$A$2:$A$3001,BU$4,Formulas!$B$2:$B$3001,$A190))</f>
        <v>0</v>
      </c>
      <c r="BV190" s="21" t="n">
        <f aca="false">IF(OR($A190="",BV$4=""),0,COUNTIFS(Formulas!$A$2:$A$3001,BV$4,Formulas!$B$2:$B$3001,$A190))</f>
        <v>0</v>
      </c>
      <c r="BW190" s="21" t="n">
        <f aca="false">IF(OR($A190="",BW$4=""),0,COUNTIFS(Formulas!$A$2:$A$3001,BW$4,Formulas!$B$2:$B$3001,$A190))</f>
        <v>0</v>
      </c>
      <c r="BX190" s="21" t="n">
        <f aca="false">IF(OR($A190="",BX$4=""),0,COUNTIFS(Formulas!$A$2:$A$3001,BX$4,Formulas!$B$2:$B$3001,$A190))</f>
        <v>0</v>
      </c>
      <c r="BY190" s="21" t="n">
        <f aca="false">IF(OR($A190="",BY$4=""),0,COUNTIFS(Formulas!$A$2:$A$3001,BY$4,Formulas!$B$2:$B$3001,$A190))</f>
        <v>0</v>
      </c>
      <c r="BZ190" s="21" t="n">
        <f aca="false">IF(OR($A190="",BZ$4=""),0,COUNTIFS(Formulas!$A$2:$A$3001,BZ$4,Formulas!$B$2:$B$3001,$A190))</f>
        <v>0</v>
      </c>
      <c r="CA190" s="21" t="n">
        <f aca="false">IF(OR($A190="",CA$4=""),0,COUNTIFS(Formulas!$A$2:$A$3001,CA$4,Formulas!$B$2:$B$3001,$A190))</f>
        <v>0</v>
      </c>
      <c r="CB190" s="21" t="n">
        <f aca="false">IF(OR($A190="",CB$4=""),0,COUNTIFS(Formulas!$A$2:$A$3001,CB$4,Formulas!$B$2:$B$3001,$A190))</f>
        <v>0</v>
      </c>
      <c r="CC190" s="21" t="n">
        <f aca="false">IF(OR($A190="",CC$4=""),0,COUNTIFS(Formulas!$A$2:$A$3001,CC$4,Formulas!$B$2:$B$3001,$A190))</f>
        <v>0</v>
      </c>
      <c r="CD190" s="21" t="n">
        <f aca="false">IF(OR($A190="",CD$4=""),0,COUNTIFS(Formulas!$A$2:$A$3001,CD$4,Formulas!$B$2:$B$3001,$A190))</f>
        <v>0</v>
      </c>
      <c r="CE190" s="21" t="n">
        <f aca="false">IF(OR($A190="",CE$4=""),0,COUNTIFS(Formulas!$A$2:$A$3001,CE$4,Formulas!$B$2:$B$3001,$A190))</f>
        <v>0</v>
      </c>
      <c r="CF190" s="21" t="n">
        <f aca="false">IF(OR($A190="",CF$4=""),0,COUNTIFS(Formulas!$A$2:$A$3001,CF$4,Formulas!$B$2:$B$3001,$A190))</f>
        <v>0</v>
      </c>
      <c r="CG190" s="21" t="n">
        <f aca="false">IF(OR($A190="",CG$4=""),0,COUNTIFS(Formulas!$A$2:$A$3001,CG$4,Formulas!$B$2:$B$3001,$A190))</f>
        <v>0</v>
      </c>
      <c r="CH190" s="21" t="n">
        <f aca="false">IF(OR($A190="",CH$4=""),0,COUNTIFS(Formulas!$A$2:$A$3001,CH$4,Formulas!$B$2:$B$3001,$A190))</f>
        <v>0</v>
      </c>
      <c r="CI190" s="21" t="n">
        <f aca="false">IF(OR($A190="",CI$4=""),0,COUNTIFS(Formulas!$A$2:$A$3001,CI$4,Formulas!$B$2:$B$3001,$A190))</f>
        <v>0</v>
      </c>
      <c r="CJ190" s="21" t="n">
        <f aca="false">IF(OR($A190="",CJ$4=""),0,COUNTIFS(Formulas!$A$2:$A$3001,CJ$4,Formulas!$B$2:$B$3001,$A190))</f>
        <v>0</v>
      </c>
      <c r="CK190" s="21" t="n">
        <f aca="false">IF(OR($A190="",CK$4=""),0,COUNTIFS(Formulas!$A$2:$A$3001,CK$4,Formulas!$B$2:$B$3001,$A190))</f>
        <v>0</v>
      </c>
      <c r="CL190" s="21" t="n">
        <f aca="false">IF(OR($A190="",CL$4=""),0,COUNTIFS(Formulas!$A$2:$A$3001,CL$4,Formulas!$B$2:$B$3001,$A190))</f>
        <v>0</v>
      </c>
      <c r="CM190" s="21" t="n">
        <f aca="false">IF(OR($A190="",CM$4=""),0,COUNTIFS(Formulas!$A$2:$A$3001,CM$4,Formulas!$B$2:$B$3001,$A190))</f>
        <v>0</v>
      </c>
      <c r="CN190" s="21" t="n">
        <f aca="false">IF(OR($A190="",CN$4=""),0,COUNTIFS(Formulas!$A$2:$A$3001,CN$4,Formulas!$B$2:$B$3001,$A190))</f>
        <v>0</v>
      </c>
      <c r="CO190" s="21" t="n">
        <f aca="false">IF(OR($A190="",CO$4=""),0,COUNTIFS(Formulas!$A$2:$A$3001,CO$4,Formulas!$B$2:$B$3001,$A190))</f>
        <v>0</v>
      </c>
      <c r="CP190" s="21" t="n">
        <f aca="false">IF(OR($A190="",CP$4=""),0,COUNTIFS(Formulas!$A$2:$A$3001,CP$4,Formulas!$B$2:$B$3001,$A190))</f>
        <v>0</v>
      </c>
      <c r="CQ190" s="21" t="n">
        <f aca="false">IF(OR($A190="",CQ$4=""),0,COUNTIFS(Formulas!$A$2:$A$3001,CQ$4,Formulas!$B$2:$B$3001,$A190))</f>
        <v>0</v>
      </c>
      <c r="CR190" s="21" t="n">
        <f aca="false">IF(OR($A190="",CR$4=""),0,COUNTIFS(Formulas!$A$2:$A$3001,CR$4,Formulas!$B$2:$B$3001,$A190))</f>
        <v>0</v>
      </c>
      <c r="CS190" s="21" t="n">
        <f aca="false">IF(OR($A190="",CS$4=""),0,COUNTIFS(Formulas!$A$2:$A$3001,CS$4,Formulas!$B$2:$B$3001,$A190))</f>
        <v>0</v>
      </c>
      <c r="CT190" s="21" t="n">
        <f aca="false">IF(OR($A190="",CT$4=""),0,COUNTIFS(Formulas!$A$2:$A$3001,CT$4,Formulas!$B$2:$B$3001,$A190))</f>
        <v>0</v>
      </c>
      <c r="CU190" s="21" t="n">
        <f aca="false">IF(OR($A190="",CU$4=""),0,COUNTIFS(Formulas!$A$2:$A$3001,CU$4,Formulas!$B$2:$B$3001,$A190))</f>
        <v>0</v>
      </c>
      <c r="CV190" s="21" t="n">
        <f aca="false">IF(OR($A190="",CV$4=""),0,COUNTIFS(Formulas!$A$2:$A$3001,CV$4,Formulas!$B$2:$B$3001,$A190))</f>
        <v>0</v>
      </c>
      <c r="CW190" s="21" t="n">
        <f aca="false">IF(OR($A190="",CW$4=""),0,COUNTIFS(Formulas!$A$2:$A$3001,CW$4,Formulas!$B$2:$B$3001,$A190))</f>
        <v>0</v>
      </c>
      <c r="CX190" s="21" t="n">
        <f aca="false">IF(OR($A190="",CX$4=""),0,COUNTIFS(Formulas!$A$2:$A$3001,CX$4,Formulas!$B$2:$B$3001,$A190))</f>
        <v>0</v>
      </c>
      <c r="CY190" s="21" t="n">
        <f aca="false">IF(OR($A190="",CY$4=""),0,COUNTIFS(Formulas!$A$2:$A$3001,CY$4,Formulas!$B$2:$B$3001,$A190))</f>
        <v>0</v>
      </c>
      <c r="CZ190" s="21" t="n">
        <f aca="false">IF(OR($A190="",CZ$4=""),0,COUNTIFS(Formulas!$A$2:$A$3001,CZ$4,Formulas!$B$2:$B$3001,$A190))</f>
        <v>0</v>
      </c>
      <c r="DA190" s="21" t="n">
        <f aca="false">IF(OR($A190="",DA$4=""),0,COUNTIFS(Formulas!$A$2:$A$3001,DA$4,Formulas!$B$2:$B$3001,$A190))</f>
        <v>0</v>
      </c>
      <c r="DB190" s="21" t="n">
        <f aca="false">IF(OR($A190="",DB$4=""),0,COUNTIFS(Formulas!$A$2:$A$3001,DB$4,Formulas!$B$2:$B$3001,$A190))</f>
        <v>0</v>
      </c>
      <c r="DC190" s="21" t="n">
        <f aca="false">IF(OR($A190="",DC$4=""),0,COUNTIFS(Formulas!$A$2:$A$3001,DC$4,Formulas!$B$2:$B$3001,$A190))</f>
        <v>0</v>
      </c>
      <c r="DD190" s="21" t="n">
        <f aca="false">IF(OR($A190="",DD$4=""),0,COUNTIFS(Formulas!$A$2:$A$3001,DD$4,Formulas!$B$2:$B$3001,$A190))</f>
        <v>0</v>
      </c>
      <c r="DE190" s="21" t="n">
        <f aca="false">IF(OR($A190="",DE$4=""),0,COUNTIFS(Formulas!$A$2:$A$3001,DE$4,Formulas!$B$2:$B$3001,$A190))</f>
        <v>0</v>
      </c>
      <c r="DF190" s="21" t="n">
        <f aca="false">IF(OR($A190="",DF$4=""),0,COUNTIFS(Formulas!$A$2:$A$3001,DF$4,Formulas!$B$2:$B$3001,$A190))</f>
        <v>0</v>
      </c>
      <c r="DG190" s="21" t="n">
        <f aca="false">IF(OR($A190="",DG$4=""),0,COUNTIFS(Formulas!$A$2:$A$3001,DG$4,Formulas!$B$2:$B$3001,$A190))</f>
        <v>0</v>
      </c>
      <c r="DH190" s="21" t="n">
        <f aca="false">IF(OR($A190="",DH$4=""),0,COUNTIFS(Formulas!$A$2:$A$3001,DH$4,Formulas!$B$2:$B$3001,$A190))</f>
        <v>0</v>
      </c>
      <c r="DI190" s="21" t="n">
        <f aca="false">IF(OR($A190="",DI$4=""),0,COUNTIFS(Formulas!$A$2:$A$3001,DI$4,Formulas!$B$2:$B$3001,$A190))</f>
        <v>0</v>
      </c>
      <c r="DJ190" s="21" t="n">
        <f aca="false">IF(OR($A190="",DJ$4=""),0,COUNTIFS(Formulas!$A$2:$A$3001,DJ$4,Formulas!$B$2:$B$3001,$A190))</f>
        <v>0</v>
      </c>
      <c r="DK190" s="21" t="n">
        <f aca="false">IF(OR($A190="",DK$4=""),0,COUNTIFS(Formulas!$A$2:$A$3001,DK$4,Formulas!$B$2:$B$3001,$A190))</f>
        <v>0</v>
      </c>
      <c r="DL190" s="21" t="n">
        <f aca="false">IF(OR($A190="",DL$4=""),0,COUNTIFS(Formulas!$A$2:$A$3001,DL$4,Formulas!$B$2:$B$3001,$A190))</f>
        <v>0</v>
      </c>
      <c r="DM190" s="21" t="n">
        <f aca="false">IF(OR($A190="",DM$4=""),0,COUNTIFS(Formulas!$A$2:$A$3001,DM$4,Formulas!$B$2:$B$3001,$A190))</f>
        <v>0</v>
      </c>
      <c r="DN190" s="21" t="n">
        <f aca="false">IF(OR($A190="",DN$4=""),0,COUNTIFS(Formulas!$A$2:$A$3001,DN$4,Formulas!$B$2:$B$3001,$A190))</f>
        <v>0</v>
      </c>
      <c r="DO190" s="21" t="n">
        <f aca="false">IF(OR($A190="",DO$4=""),0,COUNTIFS(Formulas!$A$2:$A$3001,DO$4,Formulas!$B$2:$B$3001,$A190))</f>
        <v>0</v>
      </c>
      <c r="DP190" s="21" t="n">
        <f aca="false">IF(OR($A190="",DP$4=""),0,COUNTIFS(Formulas!$A$2:$A$3001,DP$4,Formulas!$B$2:$B$3001,$A190))</f>
        <v>0</v>
      </c>
      <c r="DQ190" s="21" t="n">
        <f aca="false">IF(OR($A190="",DQ$4=""),0,COUNTIFS(Formulas!$A$2:$A$3001,DQ$4,Formulas!$B$2:$B$3001,$A190))</f>
        <v>0</v>
      </c>
      <c r="DR190" s="21" t="n">
        <f aca="false">IF(OR($A190="",DR$4=""),0,COUNTIFS(Formulas!$A$2:$A$3001,DR$4,Formulas!$B$2:$B$3001,$A190))</f>
        <v>0</v>
      </c>
      <c r="DS190" s="21" t="n">
        <f aca="false">IF(OR($A190="",DS$4=""),0,COUNTIFS(Formulas!$A$2:$A$3001,DS$4,Formulas!$B$2:$B$3001,$A190))</f>
        <v>0</v>
      </c>
      <c r="DT190" s="21" t="n">
        <f aca="false">IF(OR($A190="",DT$4=""),0,COUNTIFS(Formulas!$A$2:$A$3001,DT$4,Formulas!$B$2:$B$3001,$A190))</f>
        <v>0</v>
      </c>
      <c r="DU190" s="21" t="n">
        <f aca="false">IF(OR($A190="",DU$4=""),0,COUNTIFS(Formulas!$A$2:$A$3001,DU$4,Formulas!$B$2:$B$3001,$A190))</f>
        <v>0</v>
      </c>
      <c r="DV190" s="21" t="n">
        <f aca="false">IF(OR($A190="",DV$4=""),0,COUNTIFS(Formulas!$A$2:$A$3001,DV$4,Formulas!$B$2:$B$3001,$A190))</f>
        <v>0</v>
      </c>
      <c r="DW190" s="21" t="n">
        <f aca="false">IF(OR($A190="",DW$4=""),0,COUNTIFS(Formulas!$A$2:$A$3001,DW$4,Formulas!$B$2:$B$3001,$A190))</f>
        <v>0</v>
      </c>
      <c r="DX190" s="21" t="n">
        <f aca="false">IF(OR($A190="",DX$4=""),0,COUNTIFS(Formulas!$A$2:$A$3001,DX$4,Formulas!$B$2:$B$3001,$A190))</f>
        <v>0</v>
      </c>
      <c r="DY190" s="21" t="n">
        <f aca="false">IF(OR($A190="",DY$4=""),0,COUNTIFS(Formulas!$A$2:$A$3001,DY$4,Formulas!$B$2:$B$3001,$A190))</f>
        <v>0</v>
      </c>
      <c r="DZ190" s="21" t="n">
        <f aca="false">IF(OR($A190="",DZ$4=""),0,COUNTIFS(Formulas!$A$2:$A$3001,DZ$4,Formulas!$B$2:$B$3001,$A190))</f>
        <v>0</v>
      </c>
      <c r="EA190" s="21" t="n">
        <f aca="false">IF(OR($A190="",EA$4=""),0,COUNTIFS(Formulas!$A$2:$A$3001,EA$4,Formulas!$B$2:$B$3001,$A190))</f>
        <v>0</v>
      </c>
      <c r="EB190" s="21" t="n">
        <f aca="false">IF(OR($A190="",EB$4=""),0,COUNTIFS(Formulas!$A$2:$A$3001,EB$4,Formulas!$B$2:$B$3001,$A190))</f>
        <v>0</v>
      </c>
      <c r="EC190" s="21" t="n">
        <f aca="false">IF(OR($A190="",EC$4=""),0,COUNTIFS(Formulas!$A$2:$A$3001,EC$4,Formulas!$B$2:$B$3001,$A190))</f>
        <v>0</v>
      </c>
      <c r="ED190" s="21" t="n">
        <f aca="false">IF(OR($A190="",ED$4=""),0,COUNTIFS(Formulas!$A$2:$A$3001,ED$4,Formulas!$B$2:$B$3001,$A190))</f>
        <v>0</v>
      </c>
      <c r="EE190" s="21" t="n">
        <f aca="false">IF(OR($A190="",EE$4=""),0,COUNTIFS(Formulas!$A$2:$A$3001,EE$4,Formulas!$B$2:$B$3001,$A190))</f>
        <v>0</v>
      </c>
      <c r="EF190" s="21" t="n">
        <f aca="false">IF(OR($A190="",EF$4=""),0,COUNTIFS(Formulas!$A$2:$A$3001,EF$4,Formulas!$B$2:$B$3001,$A190))</f>
        <v>0</v>
      </c>
      <c r="EG190" s="21" t="n">
        <f aca="false">IF(OR($A190="",EG$4=""),0,COUNTIFS(Formulas!$A$2:$A$3001,EG$4,Formulas!$B$2:$B$3001,$A190))</f>
        <v>0</v>
      </c>
      <c r="EH190" s="21" t="n">
        <f aca="false">IF(OR($A190="",EH$4=""),0,COUNTIFS(Formulas!$A$2:$A$3001,EH$4,Formulas!$B$2:$B$3001,$A190))</f>
        <v>0</v>
      </c>
      <c r="EI190" s="21" t="n">
        <f aca="false">IF(OR($A190="",EI$4=""),0,COUNTIFS(Formulas!$A$2:$A$3001,EI$4,Formulas!$B$2:$B$3001,$A190))</f>
        <v>0</v>
      </c>
      <c r="EJ190" s="21" t="n">
        <f aca="false">IF(OR($A190="",EJ$4=""),0,COUNTIFS(Formulas!$A$2:$A$3001,EJ$4,Formulas!$B$2:$B$3001,$A190))</f>
        <v>0</v>
      </c>
      <c r="EK190" s="21" t="n">
        <f aca="false">IF(OR($A190="",EK$4=""),0,COUNTIFS(Formulas!$A$2:$A$3001,EK$4,Formulas!$B$2:$B$3001,$A190))</f>
        <v>0</v>
      </c>
      <c r="EL190" s="21" t="n">
        <f aca="false">IF(OR($A190="",EL$4=""),0,COUNTIFS(Formulas!$A$2:$A$3001,EL$4,Formulas!$B$2:$B$3001,$A190))</f>
        <v>0</v>
      </c>
      <c r="EM190" s="21" t="n">
        <f aca="false">IF(OR($A190="",EM$4=""),0,COUNTIFS(Formulas!$A$2:$A$3001,EM$4,Formulas!$B$2:$B$3001,$A190))</f>
        <v>0</v>
      </c>
      <c r="EN190" s="21" t="n">
        <f aca="false">IF(OR($A190="",EN$4=""),0,COUNTIFS(Formulas!$A$2:$A$3001,EN$4,Formulas!$B$2:$B$3001,$A190))</f>
        <v>0</v>
      </c>
      <c r="EO190" s="21" t="n">
        <f aca="false">IF(OR($A190="",EO$4=""),0,COUNTIFS(Formulas!$A$2:$A$3001,EO$4,Formulas!$B$2:$B$3001,$A190))</f>
        <v>0</v>
      </c>
      <c r="EP190" s="21" t="n">
        <f aca="false">IF(OR($A190="",EP$4=""),0,COUNTIFS(Formulas!$A$2:$A$3001,EP$4,Formulas!$B$2:$B$3001,$A190))</f>
        <v>0</v>
      </c>
      <c r="EQ190" s="21" t="n">
        <f aca="false">IF(OR($A190="",EQ$4=""),0,COUNTIFS(Formulas!$A$2:$A$3001,EQ$4,Formulas!$B$2:$B$3001,$A190))</f>
        <v>0</v>
      </c>
      <c r="ER190" s="21" t="n">
        <f aca="false">IF(OR($A190="",ER$4=""),0,COUNTIFS(Formulas!$A$2:$A$3001,ER$4,Formulas!$B$2:$B$3001,$A190))</f>
        <v>0</v>
      </c>
      <c r="ES190" s="21" t="n">
        <f aca="false">IF(OR($A190="",ES$4=""),0,COUNTIFS(Formulas!$A$2:$A$3001,ES$4,Formulas!$B$2:$B$3001,$A190))</f>
        <v>0</v>
      </c>
      <c r="ET190" s="21" t="n">
        <f aca="false">IF(OR($A190="",ET$4=""),0,COUNTIFS(Formulas!$A$2:$A$3001,ET$4,Formulas!$B$2:$B$3001,$A190))</f>
        <v>0</v>
      </c>
      <c r="EU190" s="21" t="n">
        <f aca="false">IF(OR($A190="",EU$4=""),0,COUNTIFS(Formulas!$A$2:$A$3001,EU$4,Formulas!$B$2:$B$3001,$A190))</f>
        <v>0</v>
      </c>
      <c r="EV190" s="21" t="n">
        <f aca="false">IF(OR($A190="",EV$4=""),0,COUNTIFS(Formulas!$A$2:$A$3001,EV$4,Formulas!$B$2:$B$3001,$A190))</f>
        <v>0</v>
      </c>
    </row>
    <row r="191" customFormat="false" ht="15" hidden="false" customHeight="false" outlineLevel="0" collapsed="false">
      <c r="A191" s="13" t="str">
        <f aca="false">IF(INDEX(Materials!$A$2:$A$301,187)="","",INDEX(Materials!$A$2:$A$301,187))</f>
        <v/>
      </c>
      <c r="B191" s="19" t="str">
        <f aca="false">IF(A191="","",COUNTIF(C191:EV191,"&gt;0"))</f>
        <v/>
      </c>
      <c r="C191" s="21" t="n">
        <f aca="false">IF(OR($A191="",C$4=""),0,COUNTIFS(Formulas!$A$2:$A$3001,C$4,Formulas!$B$2:$B$3001,$A191))</f>
        <v>0</v>
      </c>
      <c r="D191" s="21" t="n">
        <f aca="false">IF(OR($A191="",D$4=""),0,COUNTIFS(Formulas!$A$2:$A$3001,D$4,Formulas!$B$2:$B$3001,$A191))</f>
        <v>0</v>
      </c>
      <c r="E191" s="21" t="n">
        <f aca="false">IF(OR($A191="",E$4=""),0,COUNTIFS(Formulas!$A$2:$A$3001,E$4,Formulas!$B$2:$B$3001,$A191))</f>
        <v>0</v>
      </c>
      <c r="F191" s="21" t="n">
        <f aca="false">IF(OR($A191="",F$4=""),0,COUNTIFS(Formulas!$A$2:$A$3001,F$4,Formulas!$B$2:$B$3001,$A191))</f>
        <v>0</v>
      </c>
      <c r="G191" s="21" t="n">
        <f aca="false">IF(OR($A191="",G$4=""),0,COUNTIFS(Formulas!$A$2:$A$3001,G$4,Formulas!$B$2:$B$3001,$A191))</f>
        <v>0</v>
      </c>
      <c r="H191" s="21" t="n">
        <f aca="false">IF(OR($A191="",H$4=""),0,COUNTIFS(Formulas!$A$2:$A$3001,H$4,Formulas!$B$2:$B$3001,$A191))</f>
        <v>0</v>
      </c>
      <c r="I191" s="21" t="n">
        <f aca="false">IF(OR($A191="",I$4=""),0,COUNTIFS(Formulas!$A$2:$A$3001,I$4,Formulas!$B$2:$B$3001,$A191))</f>
        <v>0</v>
      </c>
      <c r="J191" s="21" t="n">
        <f aca="false">IF(OR($A191="",J$4=""),0,COUNTIFS(Formulas!$A$2:$A$3001,J$4,Formulas!$B$2:$B$3001,$A191))</f>
        <v>0</v>
      </c>
      <c r="K191" s="21" t="n">
        <f aca="false">IF(OR($A191="",K$4=""),0,COUNTIFS(Formulas!$A$2:$A$3001,K$4,Formulas!$B$2:$B$3001,$A191))</f>
        <v>0</v>
      </c>
      <c r="L191" s="21" t="n">
        <f aca="false">IF(OR($A191="",L$4=""),0,COUNTIFS(Formulas!$A$2:$A$3001,L$4,Formulas!$B$2:$B$3001,$A191))</f>
        <v>0</v>
      </c>
      <c r="M191" s="21" t="n">
        <f aca="false">IF(OR($A191="",M$4=""),0,COUNTIFS(Formulas!$A$2:$A$3001,M$4,Formulas!$B$2:$B$3001,$A191))</f>
        <v>0</v>
      </c>
      <c r="N191" s="21" t="n">
        <f aca="false">IF(OR($A191="",N$4=""),0,COUNTIFS(Formulas!$A$2:$A$3001,N$4,Formulas!$B$2:$B$3001,$A191))</f>
        <v>0</v>
      </c>
      <c r="O191" s="21" t="n">
        <f aca="false">IF(OR($A191="",O$4=""),0,COUNTIFS(Formulas!$A$2:$A$3001,O$4,Formulas!$B$2:$B$3001,$A191))</f>
        <v>0</v>
      </c>
      <c r="P191" s="21" t="n">
        <f aca="false">IF(OR($A191="",P$4=""),0,COUNTIFS(Formulas!$A$2:$A$3001,P$4,Formulas!$B$2:$B$3001,$A191))</f>
        <v>0</v>
      </c>
      <c r="Q191" s="21" t="n">
        <f aca="false">IF(OR($A191="",Q$4=""),0,COUNTIFS(Formulas!$A$2:$A$3001,Q$4,Formulas!$B$2:$B$3001,$A191))</f>
        <v>0</v>
      </c>
      <c r="R191" s="21" t="n">
        <f aca="false">IF(OR($A191="",R$4=""),0,COUNTIFS(Formulas!$A$2:$A$3001,R$4,Formulas!$B$2:$B$3001,$A191))</f>
        <v>0</v>
      </c>
      <c r="S191" s="21" t="n">
        <f aca="false">IF(OR($A191="",S$4=""),0,COUNTIFS(Formulas!$A$2:$A$3001,S$4,Formulas!$B$2:$B$3001,$A191))</f>
        <v>0</v>
      </c>
      <c r="T191" s="21" t="n">
        <f aca="false">IF(OR($A191="",T$4=""),0,COUNTIFS(Formulas!$A$2:$A$3001,T$4,Formulas!$B$2:$B$3001,$A191))</f>
        <v>0</v>
      </c>
      <c r="U191" s="21" t="n">
        <f aca="false">IF(OR($A191="",U$4=""),0,COUNTIFS(Formulas!$A$2:$A$3001,U$4,Formulas!$B$2:$B$3001,$A191))</f>
        <v>0</v>
      </c>
      <c r="V191" s="21" t="n">
        <f aca="false">IF(OR($A191="",V$4=""),0,COUNTIFS(Formulas!$A$2:$A$3001,V$4,Formulas!$B$2:$B$3001,$A191))</f>
        <v>0</v>
      </c>
      <c r="W191" s="21" t="n">
        <f aca="false">IF(OR($A191="",W$4=""),0,COUNTIFS(Formulas!$A$2:$A$3001,W$4,Formulas!$B$2:$B$3001,$A191))</f>
        <v>0</v>
      </c>
      <c r="X191" s="21" t="n">
        <f aca="false">IF(OR($A191="",X$4=""),0,COUNTIFS(Formulas!$A$2:$A$3001,X$4,Formulas!$B$2:$B$3001,$A191))</f>
        <v>0</v>
      </c>
      <c r="Y191" s="21" t="n">
        <f aca="false">IF(OR($A191="",Y$4=""),0,COUNTIFS(Formulas!$A$2:$A$3001,Y$4,Formulas!$B$2:$B$3001,$A191))</f>
        <v>0</v>
      </c>
      <c r="Z191" s="21" t="n">
        <f aca="false">IF(OR($A191="",Z$4=""),0,COUNTIFS(Formulas!$A$2:$A$3001,Z$4,Formulas!$B$2:$B$3001,$A191))</f>
        <v>0</v>
      </c>
      <c r="AA191" s="21" t="n">
        <f aca="false">IF(OR($A191="",AA$4=""),0,COUNTIFS(Formulas!$A$2:$A$3001,AA$4,Formulas!$B$2:$B$3001,$A191))</f>
        <v>0</v>
      </c>
      <c r="AB191" s="21" t="n">
        <f aca="false">IF(OR($A191="",AB$4=""),0,COUNTIFS(Formulas!$A$2:$A$3001,AB$4,Formulas!$B$2:$B$3001,$A191))</f>
        <v>0</v>
      </c>
      <c r="AC191" s="21" t="n">
        <f aca="false">IF(OR($A191="",AC$4=""),0,COUNTIFS(Formulas!$A$2:$A$3001,AC$4,Formulas!$B$2:$B$3001,$A191))</f>
        <v>0</v>
      </c>
      <c r="AD191" s="21" t="n">
        <f aca="false">IF(OR($A191="",AD$4=""),0,COUNTIFS(Formulas!$A$2:$A$3001,AD$4,Formulas!$B$2:$B$3001,$A191))</f>
        <v>0</v>
      </c>
      <c r="AE191" s="21" t="n">
        <f aca="false">IF(OR($A191="",AE$4=""),0,COUNTIFS(Formulas!$A$2:$A$3001,AE$4,Formulas!$B$2:$B$3001,$A191))</f>
        <v>0</v>
      </c>
      <c r="AF191" s="21" t="n">
        <f aca="false">IF(OR($A191="",AF$4=""),0,COUNTIFS(Formulas!$A$2:$A$3001,AF$4,Formulas!$B$2:$B$3001,$A191))</f>
        <v>0</v>
      </c>
      <c r="AG191" s="21" t="n">
        <f aca="false">IF(OR($A191="",AG$4=""),0,COUNTIFS(Formulas!$A$2:$A$3001,AG$4,Formulas!$B$2:$B$3001,$A191))</f>
        <v>0</v>
      </c>
      <c r="AH191" s="21" t="n">
        <f aca="false">IF(OR($A191="",AH$4=""),0,COUNTIFS(Formulas!$A$2:$A$3001,AH$4,Formulas!$B$2:$B$3001,$A191))</f>
        <v>0</v>
      </c>
      <c r="AI191" s="21" t="n">
        <f aca="false">IF(OR($A191="",AI$4=""),0,COUNTIFS(Formulas!$A$2:$A$3001,AI$4,Formulas!$B$2:$B$3001,$A191))</f>
        <v>0</v>
      </c>
      <c r="AJ191" s="21" t="n">
        <f aca="false">IF(OR($A191="",AJ$4=""),0,COUNTIFS(Formulas!$A$2:$A$3001,AJ$4,Formulas!$B$2:$B$3001,$A191))</f>
        <v>0</v>
      </c>
      <c r="AK191" s="21" t="n">
        <f aca="false">IF(OR($A191="",AK$4=""),0,COUNTIFS(Formulas!$A$2:$A$3001,AK$4,Formulas!$B$2:$B$3001,$A191))</f>
        <v>0</v>
      </c>
      <c r="AL191" s="21" t="n">
        <f aca="false">IF(OR($A191="",AL$4=""),0,COUNTIFS(Formulas!$A$2:$A$3001,AL$4,Formulas!$B$2:$B$3001,$A191))</f>
        <v>0</v>
      </c>
      <c r="AM191" s="21" t="n">
        <f aca="false">IF(OR($A191="",AM$4=""),0,COUNTIFS(Formulas!$A$2:$A$3001,AM$4,Formulas!$B$2:$B$3001,$A191))</f>
        <v>0</v>
      </c>
      <c r="AN191" s="21" t="n">
        <f aca="false">IF(OR($A191="",AN$4=""),0,COUNTIFS(Formulas!$A$2:$A$3001,AN$4,Formulas!$B$2:$B$3001,$A191))</f>
        <v>0</v>
      </c>
      <c r="AO191" s="21" t="n">
        <f aca="false">IF(OR($A191="",AO$4=""),0,COUNTIFS(Formulas!$A$2:$A$3001,AO$4,Formulas!$B$2:$B$3001,$A191))</f>
        <v>0</v>
      </c>
      <c r="AP191" s="21" t="n">
        <f aca="false">IF(OR($A191="",AP$4=""),0,COUNTIFS(Formulas!$A$2:$A$3001,AP$4,Formulas!$B$2:$B$3001,$A191))</f>
        <v>0</v>
      </c>
      <c r="AQ191" s="21" t="n">
        <f aca="false">IF(OR($A191="",AQ$4=""),0,COUNTIFS(Formulas!$A$2:$A$3001,AQ$4,Formulas!$B$2:$B$3001,$A191))</f>
        <v>0</v>
      </c>
      <c r="AR191" s="21" t="n">
        <f aca="false">IF(OR($A191="",AR$4=""),0,COUNTIFS(Formulas!$A$2:$A$3001,AR$4,Formulas!$B$2:$B$3001,$A191))</f>
        <v>0</v>
      </c>
      <c r="AS191" s="21" t="n">
        <f aca="false">IF(OR($A191="",AS$4=""),0,COUNTIFS(Formulas!$A$2:$A$3001,AS$4,Formulas!$B$2:$B$3001,$A191))</f>
        <v>0</v>
      </c>
      <c r="AT191" s="21" t="n">
        <f aca="false">IF(OR($A191="",AT$4=""),0,COUNTIFS(Formulas!$A$2:$A$3001,AT$4,Formulas!$B$2:$B$3001,$A191))</f>
        <v>0</v>
      </c>
      <c r="AU191" s="21" t="n">
        <f aca="false">IF(OR($A191="",AU$4=""),0,COUNTIFS(Formulas!$A$2:$A$3001,AU$4,Formulas!$B$2:$B$3001,$A191))</f>
        <v>0</v>
      </c>
      <c r="AV191" s="21" t="n">
        <f aca="false">IF(OR($A191="",AV$4=""),0,COUNTIFS(Formulas!$A$2:$A$3001,AV$4,Formulas!$B$2:$B$3001,$A191))</f>
        <v>0</v>
      </c>
      <c r="AW191" s="21" t="n">
        <f aca="false">IF(OR($A191="",AW$4=""),0,COUNTIFS(Formulas!$A$2:$A$3001,AW$4,Formulas!$B$2:$B$3001,$A191))</f>
        <v>0</v>
      </c>
      <c r="AX191" s="21" t="n">
        <f aca="false">IF(OR($A191="",AX$4=""),0,COUNTIFS(Formulas!$A$2:$A$3001,AX$4,Formulas!$B$2:$B$3001,$A191))</f>
        <v>0</v>
      </c>
      <c r="AY191" s="21" t="n">
        <f aca="false">IF(OR($A191="",AY$4=""),0,COUNTIFS(Formulas!$A$2:$A$3001,AY$4,Formulas!$B$2:$B$3001,$A191))</f>
        <v>0</v>
      </c>
      <c r="AZ191" s="21" t="n">
        <f aca="false">IF(OR($A191="",AZ$4=""),0,COUNTIFS(Formulas!$A$2:$A$3001,AZ$4,Formulas!$B$2:$B$3001,$A191))</f>
        <v>0</v>
      </c>
      <c r="BA191" s="21" t="n">
        <f aca="false">IF(OR($A191="",BA$4=""),0,COUNTIFS(Formulas!$A$2:$A$3001,BA$4,Formulas!$B$2:$B$3001,$A191))</f>
        <v>0</v>
      </c>
      <c r="BB191" s="21" t="n">
        <f aca="false">IF(OR($A191="",BB$4=""),0,COUNTIFS(Formulas!$A$2:$A$3001,BB$4,Formulas!$B$2:$B$3001,$A191))</f>
        <v>0</v>
      </c>
      <c r="BC191" s="21" t="n">
        <f aca="false">IF(OR($A191="",BC$4=""),0,COUNTIFS(Formulas!$A$2:$A$3001,BC$4,Formulas!$B$2:$B$3001,$A191))</f>
        <v>0</v>
      </c>
      <c r="BD191" s="21" t="n">
        <f aca="false">IF(OR($A191="",BD$4=""),0,COUNTIFS(Formulas!$A$2:$A$3001,BD$4,Formulas!$B$2:$B$3001,$A191))</f>
        <v>0</v>
      </c>
      <c r="BE191" s="21" t="n">
        <f aca="false">IF(OR($A191="",BE$4=""),0,COUNTIFS(Formulas!$A$2:$A$3001,BE$4,Formulas!$B$2:$B$3001,$A191))</f>
        <v>0</v>
      </c>
      <c r="BF191" s="21" t="n">
        <f aca="false">IF(OR($A191="",BF$4=""),0,COUNTIFS(Formulas!$A$2:$A$3001,BF$4,Formulas!$B$2:$B$3001,$A191))</f>
        <v>0</v>
      </c>
      <c r="BG191" s="21" t="n">
        <f aca="false">IF(OR($A191="",BG$4=""),0,COUNTIFS(Formulas!$A$2:$A$3001,BG$4,Formulas!$B$2:$B$3001,$A191))</f>
        <v>0</v>
      </c>
      <c r="BH191" s="21" t="n">
        <f aca="false">IF(OR($A191="",BH$4=""),0,COUNTIFS(Formulas!$A$2:$A$3001,BH$4,Formulas!$B$2:$B$3001,$A191))</f>
        <v>0</v>
      </c>
      <c r="BI191" s="21" t="n">
        <f aca="false">IF(OR($A191="",BI$4=""),0,COUNTIFS(Formulas!$A$2:$A$3001,BI$4,Formulas!$B$2:$B$3001,$A191))</f>
        <v>0</v>
      </c>
      <c r="BJ191" s="21" t="n">
        <f aca="false">IF(OR($A191="",BJ$4=""),0,COUNTIFS(Formulas!$A$2:$A$3001,BJ$4,Formulas!$B$2:$B$3001,$A191))</f>
        <v>0</v>
      </c>
      <c r="BK191" s="21" t="n">
        <f aca="false">IF(OR($A191="",BK$4=""),0,COUNTIFS(Formulas!$A$2:$A$3001,BK$4,Formulas!$B$2:$B$3001,$A191))</f>
        <v>0</v>
      </c>
      <c r="BL191" s="21" t="n">
        <f aca="false">IF(OR($A191="",BL$4=""),0,COUNTIFS(Formulas!$A$2:$A$3001,BL$4,Formulas!$B$2:$B$3001,$A191))</f>
        <v>0</v>
      </c>
      <c r="BM191" s="21" t="n">
        <f aca="false">IF(OR($A191="",BM$4=""),0,COUNTIFS(Formulas!$A$2:$A$3001,BM$4,Formulas!$B$2:$B$3001,$A191))</f>
        <v>0</v>
      </c>
      <c r="BN191" s="21" t="n">
        <f aca="false">IF(OR($A191="",BN$4=""),0,COUNTIFS(Formulas!$A$2:$A$3001,BN$4,Formulas!$B$2:$B$3001,$A191))</f>
        <v>0</v>
      </c>
      <c r="BO191" s="21" t="n">
        <f aca="false">IF(OR($A191="",BO$4=""),0,COUNTIFS(Formulas!$A$2:$A$3001,BO$4,Formulas!$B$2:$B$3001,$A191))</f>
        <v>0</v>
      </c>
      <c r="BP191" s="21" t="n">
        <f aca="false">IF(OR($A191="",BP$4=""),0,COUNTIFS(Formulas!$A$2:$A$3001,BP$4,Formulas!$B$2:$B$3001,$A191))</f>
        <v>0</v>
      </c>
      <c r="BQ191" s="21" t="n">
        <f aca="false">IF(OR($A191="",BQ$4=""),0,COUNTIFS(Formulas!$A$2:$A$3001,BQ$4,Formulas!$B$2:$B$3001,$A191))</f>
        <v>0</v>
      </c>
      <c r="BR191" s="21" t="n">
        <f aca="false">IF(OR($A191="",BR$4=""),0,COUNTIFS(Formulas!$A$2:$A$3001,BR$4,Formulas!$B$2:$B$3001,$A191))</f>
        <v>0</v>
      </c>
      <c r="BS191" s="21" t="n">
        <f aca="false">IF(OR($A191="",BS$4=""),0,COUNTIFS(Formulas!$A$2:$A$3001,BS$4,Formulas!$B$2:$B$3001,$A191))</f>
        <v>0</v>
      </c>
      <c r="BT191" s="21" t="n">
        <f aca="false">IF(OR($A191="",BT$4=""),0,COUNTIFS(Formulas!$A$2:$A$3001,BT$4,Formulas!$B$2:$B$3001,$A191))</f>
        <v>0</v>
      </c>
      <c r="BU191" s="21" t="n">
        <f aca="false">IF(OR($A191="",BU$4=""),0,COUNTIFS(Formulas!$A$2:$A$3001,BU$4,Formulas!$B$2:$B$3001,$A191))</f>
        <v>0</v>
      </c>
      <c r="BV191" s="21" t="n">
        <f aca="false">IF(OR($A191="",BV$4=""),0,COUNTIFS(Formulas!$A$2:$A$3001,BV$4,Formulas!$B$2:$B$3001,$A191))</f>
        <v>0</v>
      </c>
      <c r="BW191" s="21" t="n">
        <f aca="false">IF(OR($A191="",BW$4=""),0,COUNTIFS(Formulas!$A$2:$A$3001,BW$4,Formulas!$B$2:$B$3001,$A191))</f>
        <v>0</v>
      </c>
      <c r="BX191" s="21" t="n">
        <f aca="false">IF(OR($A191="",BX$4=""),0,COUNTIFS(Formulas!$A$2:$A$3001,BX$4,Formulas!$B$2:$B$3001,$A191))</f>
        <v>0</v>
      </c>
      <c r="BY191" s="21" t="n">
        <f aca="false">IF(OR($A191="",BY$4=""),0,COUNTIFS(Formulas!$A$2:$A$3001,BY$4,Formulas!$B$2:$B$3001,$A191))</f>
        <v>0</v>
      </c>
      <c r="BZ191" s="21" t="n">
        <f aca="false">IF(OR($A191="",BZ$4=""),0,COUNTIFS(Formulas!$A$2:$A$3001,BZ$4,Formulas!$B$2:$B$3001,$A191))</f>
        <v>0</v>
      </c>
      <c r="CA191" s="21" t="n">
        <f aca="false">IF(OR($A191="",CA$4=""),0,COUNTIFS(Formulas!$A$2:$A$3001,CA$4,Formulas!$B$2:$B$3001,$A191))</f>
        <v>0</v>
      </c>
      <c r="CB191" s="21" t="n">
        <f aca="false">IF(OR($A191="",CB$4=""),0,COUNTIFS(Formulas!$A$2:$A$3001,CB$4,Formulas!$B$2:$B$3001,$A191))</f>
        <v>0</v>
      </c>
      <c r="CC191" s="21" t="n">
        <f aca="false">IF(OR($A191="",CC$4=""),0,COUNTIFS(Formulas!$A$2:$A$3001,CC$4,Formulas!$B$2:$B$3001,$A191))</f>
        <v>0</v>
      </c>
      <c r="CD191" s="21" t="n">
        <f aca="false">IF(OR($A191="",CD$4=""),0,COUNTIFS(Formulas!$A$2:$A$3001,CD$4,Formulas!$B$2:$B$3001,$A191))</f>
        <v>0</v>
      </c>
      <c r="CE191" s="21" t="n">
        <f aca="false">IF(OR($A191="",CE$4=""),0,COUNTIFS(Formulas!$A$2:$A$3001,CE$4,Formulas!$B$2:$B$3001,$A191))</f>
        <v>0</v>
      </c>
      <c r="CF191" s="21" t="n">
        <f aca="false">IF(OR($A191="",CF$4=""),0,COUNTIFS(Formulas!$A$2:$A$3001,CF$4,Formulas!$B$2:$B$3001,$A191))</f>
        <v>0</v>
      </c>
      <c r="CG191" s="21" t="n">
        <f aca="false">IF(OR($A191="",CG$4=""),0,COUNTIFS(Formulas!$A$2:$A$3001,CG$4,Formulas!$B$2:$B$3001,$A191))</f>
        <v>0</v>
      </c>
      <c r="CH191" s="21" t="n">
        <f aca="false">IF(OR($A191="",CH$4=""),0,COUNTIFS(Formulas!$A$2:$A$3001,CH$4,Formulas!$B$2:$B$3001,$A191))</f>
        <v>0</v>
      </c>
      <c r="CI191" s="21" t="n">
        <f aca="false">IF(OR($A191="",CI$4=""),0,COUNTIFS(Formulas!$A$2:$A$3001,CI$4,Formulas!$B$2:$B$3001,$A191))</f>
        <v>0</v>
      </c>
      <c r="CJ191" s="21" t="n">
        <f aca="false">IF(OR($A191="",CJ$4=""),0,COUNTIFS(Formulas!$A$2:$A$3001,CJ$4,Formulas!$B$2:$B$3001,$A191))</f>
        <v>0</v>
      </c>
      <c r="CK191" s="21" t="n">
        <f aca="false">IF(OR($A191="",CK$4=""),0,COUNTIFS(Formulas!$A$2:$A$3001,CK$4,Formulas!$B$2:$B$3001,$A191))</f>
        <v>0</v>
      </c>
      <c r="CL191" s="21" t="n">
        <f aca="false">IF(OR($A191="",CL$4=""),0,COUNTIFS(Formulas!$A$2:$A$3001,CL$4,Formulas!$B$2:$B$3001,$A191))</f>
        <v>0</v>
      </c>
      <c r="CM191" s="21" t="n">
        <f aca="false">IF(OR($A191="",CM$4=""),0,COUNTIFS(Formulas!$A$2:$A$3001,CM$4,Formulas!$B$2:$B$3001,$A191))</f>
        <v>0</v>
      </c>
      <c r="CN191" s="21" t="n">
        <f aca="false">IF(OR($A191="",CN$4=""),0,COUNTIFS(Formulas!$A$2:$A$3001,CN$4,Formulas!$B$2:$B$3001,$A191))</f>
        <v>0</v>
      </c>
      <c r="CO191" s="21" t="n">
        <f aca="false">IF(OR($A191="",CO$4=""),0,COUNTIFS(Formulas!$A$2:$A$3001,CO$4,Formulas!$B$2:$B$3001,$A191))</f>
        <v>0</v>
      </c>
      <c r="CP191" s="21" t="n">
        <f aca="false">IF(OR($A191="",CP$4=""),0,COUNTIFS(Formulas!$A$2:$A$3001,CP$4,Formulas!$B$2:$B$3001,$A191))</f>
        <v>0</v>
      </c>
      <c r="CQ191" s="21" t="n">
        <f aca="false">IF(OR($A191="",CQ$4=""),0,COUNTIFS(Formulas!$A$2:$A$3001,CQ$4,Formulas!$B$2:$B$3001,$A191))</f>
        <v>0</v>
      </c>
      <c r="CR191" s="21" t="n">
        <f aca="false">IF(OR($A191="",CR$4=""),0,COUNTIFS(Formulas!$A$2:$A$3001,CR$4,Formulas!$B$2:$B$3001,$A191))</f>
        <v>0</v>
      </c>
      <c r="CS191" s="21" t="n">
        <f aca="false">IF(OR($A191="",CS$4=""),0,COUNTIFS(Formulas!$A$2:$A$3001,CS$4,Formulas!$B$2:$B$3001,$A191))</f>
        <v>0</v>
      </c>
      <c r="CT191" s="21" t="n">
        <f aca="false">IF(OR($A191="",CT$4=""),0,COUNTIFS(Formulas!$A$2:$A$3001,CT$4,Formulas!$B$2:$B$3001,$A191))</f>
        <v>0</v>
      </c>
      <c r="CU191" s="21" t="n">
        <f aca="false">IF(OR($A191="",CU$4=""),0,COUNTIFS(Formulas!$A$2:$A$3001,CU$4,Formulas!$B$2:$B$3001,$A191))</f>
        <v>0</v>
      </c>
      <c r="CV191" s="21" t="n">
        <f aca="false">IF(OR($A191="",CV$4=""),0,COUNTIFS(Formulas!$A$2:$A$3001,CV$4,Formulas!$B$2:$B$3001,$A191))</f>
        <v>0</v>
      </c>
      <c r="CW191" s="21" t="n">
        <f aca="false">IF(OR($A191="",CW$4=""),0,COUNTIFS(Formulas!$A$2:$A$3001,CW$4,Formulas!$B$2:$B$3001,$A191))</f>
        <v>0</v>
      </c>
      <c r="CX191" s="21" t="n">
        <f aca="false">IF(OR($A191="",CX$4=""),0,COUNTIFS(Formulas!$A$2:$A$3001,CX$4,Formulas!$B$2:$B$3001,$A191))</f>
        <v>0</v>
      </c>
      <c r="CY191" s="21" t="n">
        <f aca="false">IF(OR($A191="",CY$4=""),0,COUNTIFS(Formulas!$A$2:$A$3001,CY$4,Formulas!$B$2:$B$3001,$A191))</f>
        <v>0</v>
      </c>
      <c r="CZ191" s="21" t="n">
        <f aca="false">IF(OR($A191="",CZ$4=""),0,COUNTIFS(Formulas!$A$2:$A$3001,CZ$4,Formulas!$B$2:$B$3001,$A191))</f>
        <v>0</v>
      </c>
      <c r="DA191" s="21" t="n">
        <f aca="false">IF(OR($A191="",DA$4=""),0,COUNTIFS(Formulas!$A$2:$A$3001,DA$4,Formulas!$B$2:$B$3001,$A191))</f>
        <v>0</v>
      </c>
      <c r="DB191" s="21" t="n">
        <f aca="false">IF(OR($A191="",DB$4=""),0,COUNTIFS(Formulas!$A$2:$A$3001,DB$4,Formulas!$B$2:$B$3001,$A191))</f>
        <v>0</v>
      </c>
      <c r="DC191" s="21" t="n">
        <f aca="false">IF(OR($A191="",DC$4=""),0,COUNTIFS(Formulas!$A$2:$A$3001,DC$4,Formulas!$B$2:$B$3001,$A191))</f>
        <v>0</v>
      </c>
      <c r="DD191" s="21" t="n">
        <f aca="false">IF(OR($A191="",DD$4=""),0,COUNTIFS(Formulas!$A$2:$A$3001,DD$4,Formulas!$B$2:$B$3001,$A191))</f>
        <v>0</v>
      </c>
      <c r="DE191" s="21" t="n">
        <f aca="false">IF(OR($A191="",DE$4=""),0,COUNTIFS(Formulas!$A$2:$A$3001,DE$4,Formulas!$B$2:$B$3001,$A191))</f>
        <v>0</v>
      </c>
      <c r="DF191" s="21" t="n">
        <f aca="false">IF(OR($A191="",DF$4=""),0,COUNTIFS(Formulas!$A$2:$A$3001,DF$4,Formulas!$B$2:$B$3001,$A191))</f>
        <v>0</v>
      </c>
      <c r="DG191" s="21" t="n">
        <f aca="false">IF(OR($A191="",DG$4=""),0,COUNTIFS(Formulas!$A$2:$A$3001,DG$4,Formulas!$B$2:$B$3001,$A191))</f>
        <v>0</v>
      </c>
      <c r="DH191" s="21" t="n">
        <f aca="false">IF(OR($A191="",DH$4=""),0,COUNTIFS(Formulas!$A$2:$A$3001,DH$4,Formulas!$B$2:$B$3001,$A191))</f>
        <v>0</v>
      </c>
      <c r="DI191" s="21" t="n">
        <f aca="false">IF(OR($A191="",DI$4=""),0,COUNTIFS(Formulas!$A$2:$A$3001,DI$4,Formulas!$B$2:$B$3001,$A191))</f>
        <v>0</v>
      </c>
      <c r="DJ191" s="21" t="n">
        <f aca="false">IF(OR($A191="",DJ$4=""),0,COUNTIFS(Formulas!$A$2:$A$3001,DJ$4,Formulas!$B$2:$B$3001,$A191))</f>
        <v>0</v>
      </c>
      <c r="DK191" s="21" t="n">
        <f aca="false">IF(OR($A191="",DK$4=""),0,COUNTIFS(Formulas!$A$2:$A$3001,DK$4,Formulas!$B$2:$B$3001,$A191))</f>
        <v>0</v>
      </c>
      <c r="DL191" s="21" t="n">
        <f aca="false">IF(OR($A191="",DL$4=""),0,COUNTIFS(Formulas!$A$2:$A$3001,DL$4,Formulas!$B$2:$B$3001,$A191))</f>
        <v>0</v>
      </c>
      <c r="DM191" s="21" t="n">
        <f aca="false">IF(OR($A191="",DM$4=""),0,COUNTIFS(Formulas!$A$2:$A$3001,DM$4,Formulas!$B$2:$B$3001,$A191))</f>
        <v>0</v>
      </c>
      <c r="DN191" s="21" t="n">
        <f aca="false">IF(OR($A191="",DN$4=""),0,COUNTIFS(Formulas!$A$2:$A$3001,DN$4,Formulas!$B$2:$B$3001,$A191))</f>
        <v>0</v>
      </c>
      <c r="DO191" s="21" t="n">
        <f aca="false">IF(OR($A191="",DO$4=""),0,COUNTIFS(Formulas!$A$2:$A$3001,DO$4,Formulas!$B$2:$B$3001,$A191))</f>
        <v>0</v>
      </c>
      <c r="DP191" s="21" t="n">
        <f aca="false">IF(OR($A191="",DP$4=""),0,COUNTIFS(Formulas!$A$2:$A$3001,DP$4,Formulas!$B$2:$B$3001,$A191))</f>
        <v>0</v>
      </c>
      <c r="DQ191" s="21" t="n">
        <f aca="false">IF(OR($A191="",DQ$4=""),0,COUNTIFS(Formulas!$A$2:$A$3001,DQ$4,Formulas!$B$2:$B$3001,$A191))</f>
        <v>0</v>
      </c>
      <c r="DR191" s="21" t="n">
        <f aca="false">IF(OR($A191="",DR$4=""),0,COUNTIFS(Formulas!$A$2:$A$3001,DR$4,Formulas!$B$2:$B$3001,$A191))</f>
        <v>0</v>
      </c>
      <c r="DS191" s="21" t="n">
        <f aca="false">IF(OR($A191="",DS$4=""),0,COUNTIFS(Formulas!$A$2:$A$3001,DS$4,Formulas!$B$2:$B$3001,$A191))</f>
        <v>0</v>
      </c>
      <c r="DT191" s="21" t="n">
        <f aca="false">IF(OR($A191="",DT$4=""),0,COUNTIFS(Formulas!$A$2:$A$3001,DT$4,Formulas!$B$2:$B$3001,$A191))</f>
        <v>0</v>
      </c>
      <c r="DU191" s="21" t="n">
        <f aca="false">IF(OR($A191="",DU$4=""),0,COUNTIFS(Formulas!$A$2:$A$3001,DU$4,Formulas!$B$2:$B$3001,$A191))</f>
        <v>0</v>
      </c>
      <c r="DV191" s="21" t="n">
        <f aca="false">IF(OR($A191="",DV$4=""),0,COUNTIFS(Formulas!$A$2:$A$3001,DV$4,Formulas!$B$2:$B$3001,$A191))</f>
        <v>0</v>
      </c>
      <c r="DW191" s="21" t="n">
        <f aca="false">IF(OR($A191="",DW$4=""),0,COUNTIFS(Formulas!$A$2:$A$3001,DW$4,Formulas!$B$2:$B$3001,$A191))</f>
        <v>0</v>
      </c>
      <c r="DX191" s="21" t="n">
        <f aca="false">IF(OR($A191="",DX$4=""),0,COUNTIFS(Formulas!$A$2:$A$3001,DX$4,Formulas!$B$2:$B$3001,$A191))</f>
        <v>0</v>
      </c>
      <c r="DY191" s="21" t="n">
        <f aca="false">IF(OR($A191="",DY$4=""),0,COUNTIFS(Formulas!$A$2:$A$3001,DY$4,Formulas!$B$2:$B$3001,$A191))</f>
        <v>0</v>
      </c>
      <c r="DZ191" s="21" t="n">
        <f aca="false">IF(OR($A191="",DZ$4=""),0,COUNTIFS(Formulas!$A$2:$A$3001,DZ$4,Formulas!$B$2:$B$3001,$A191))</f>
        <v>0</v>
      </c>
      <c r="EA191" s="21" t="n">
        <f aca="false">IF(OR($A191="",EA$4=""),0,COUNTIFS(Formulas!$A$2:$A$3001,EA$4,Formulas!$B$2:$B$3001,$A191))</f>
        <v>0</v>
      </c>
      <c r="EB191" s="21" t="n">
        <f aca="false">IF(OR($A191="",EB$4=""),0,COUNTIFS(Formulas!$A$2:$A$3001,EB$4,Formulas!$B$2:$B$3001,$A191))</f>
        <v>0</v>
      </c>
      <c r="EC191" s="21" t="n">
        <f aca="false">IF(OR($A191="",EC$4=""),0,COUNTIFS(Formulas!$A$2:$A$3001,EC$4,Formulas!$B$2:$B$3001,$A191))</f>
        <v>0</v>
      </c>
      <c r="ED191" s="21" t="n">
        <f aca="false">IF(OR($A191="",ED$4=""),0,COUNTIFS(Formulas!$A$2:$A$3001,ED$4,Formulas!$B$2:$B$3001,$A191))</f>
        <v>0</v>
      </c>
      <c r="EE191" s="21" t="n">
        <f aca="false">IF(OR($A191="",EE$4=""),0,COUNTIFS(Formulas!$A$2:$A$3001,EE$4,Formulas!$B$2:$B$3001,$A191))</f>
        <v>0</v>
      </c>
      <c r="EF191" s="21" t="n">
        <f aca="false">IF(OR($A191="",EF$4=""),0,COUNTIFS(Formulas!$A$2:$A$3001,EF$4,Formulas!$B$2:$B$3001,$A191))</f>
        <v>0</v>
      </c>
      <c r="EG191" s="21" t="n">
        <f aca="false">IF(OR($A191="",EG$4=""),0,COUNTIFS(Formulas!$A$2:$A$3001,EG$4,Formulas!$B$2:$B$3001,$A191))</f>
        <v>0</v>
      </c>
      <c r="EH191" s="21" t="n">
        <f aca="false">IF(OR($A191="",EH$4=""),0,COUNTIFS(Formulas!$A$2:$A$3001,EH$4,Formulas!$B$2:$B$3001,$A191))</f>
        <v>0</v>
      </c>
      <c r="EI191" s="21" t="n">
        <f aca="false">IF(OR($A191="",EI$4=""),0,COUNTIFS(Formulas!$A$2:$A$3001,EI$4,Formulas!$B$2:$B$3001,$A191))</f>
        <v>0</v>
      </c>
      <c r="EJ191" s="21" t="n">
        <f aca="false">IF(OR($A191="",EJ$4=""),0,COUNTIFS(Formulas!$A$2:$A$3001,EJ$4,Formulas!$B$2:$B$3001,$A191))</f>
        <v>0</v>
      </c>
      <c r="EK191" s="21" t="n">
        <f aca="false">IF(OR($A191="",EK$4=""),0,COUNTIFS(Formulas!$A$2:$A$3001,EK$4,Formulas!$B$2:$B$3001,$A191))</f>
        <v>0</v>
      </c>
      <c r="EL191" s="21" t="n">
        <f aca="false">IF(OR($A191="",EL$4=""),0,COUNTIFS(Formulas!$A$2:$A$3001,EL$4,Formulas!$B$2:$B$3001,$A191))</f>
        <v>0</v>
      </c>
      <c r="EM191" s="21" t="n">
        <f aca="false">IF(OR($A191="",EM$4=""),0,COUNTIFS(Formulas!$A$2:$A$3001,EM$4,Formulas!$B$2:$B$3001,$A191))</f>
        <v>0</v>
      </c>
      <c r="EN191" s="21" t="n">
        <f aca="false">IF(OR($A191="",EN$4=""),0,COUNTIFS(Formulas!$A$2:$A$3001,EN$4,Formulas!$B$2:$B$3001,$A191))</f>
        <v>0</v>
      </c>
      <c r="EO191" s="21" t="n">
        <f aca="false">IF(OR($A191="",EO$4=""),0,COUNTIFS(Formulas!$A$2:$A$3001,EO$4,Formulas!$B$2:$B$3001,$A191))</f>
        <v>0</v>
      </c>
      <c r="EP191" s="21" t="n">
        <f aca="false">IF(OR($A191="",EP$4=""),0,COUNTIFS(Formulas!$A$2:$A$3001,EP$4,Formulas!$B$2:$B$3001,$A191))</f>
        <v>0</v>
      </c>
      <c r="EQ191" s="21" t="n">
        <f aca="false">IF(OR($A191="",EQ$4=""),0,COUNTIFS(Formulas!$A$2:$A$3001,EQ$4,Formulas!$B$2:$B$3001,$A191))</f>
        <v>0</v>
      </c>
      <c r="ER191" s="21" t="n">
        <f aca="false">IF(OR($A191="",ER$4=""),0,COUNTIFS(Formulas!$A$2:$A$3001,ER$4,Formulas!$B$2:$B$3001,$A191))</f>
        <v>0</v>
      </c>
      <c r="ES191" s="21" t="n">
        <f aca="false">IF(OR($A191="",ES$4=""),0,COUNTIFS(Formulas!$A$2:$A$3001,ES$4,Formulas!$B$2:$B$3001,$A191))</f>
        <v>0</v>
      </c>
      <c r="ET191" s="21" t="n">
        <f aca="false">IF(OR($A191="",ET$4=""),0,COUNTIFS(Formulas!$A$2:$A$3001,ET$4,Formulas!$B$2:$B$3001,$A191))</f>
        <v>0</v>
      </c>
      <c r="EU191" s="21" t="n">
        <f aca="false">IF(OR($A191="",EU$4=""),0,COUNTIFS(Formulas!$A$2:$A$3001,EU$4,Formulas!$B$2:$B$3001,$A191))</f>
        <v>0</v>
      </c>
      <c r="EV191" s="21" t="n">
        <f aca="false">IF(OR($A191="",EV$4=""),0,COUNTIFS(Formulas!$A$2:$A$3001,EV$4,Formulas!$B$2:$B$3001,$A191))</f>
        <v>0</v>
      </c>
    </row>
    <row r="192" customFormat="false" ht="15" hidden="false" customHeight="false" outlineLevel="0" collapsed="false">
      <c r="A192" s="13" t="str">
        <f aca="false">IF(INDEX(Materials!$A$2:$A$301,188)="","",INDEX(Materials!$A$2:$A$301,188))</f>
        <v/>
      </c>
      <c r="B192" s="19" t="str">
        <f aca="false">IF(A192="","",COUNTIF(C192:EV192,"&gt;0"))</f>
        <v/>
      </c>
      <c r="C192" s="21" t="n">
        <f aca="false">IF(OR($A192="",C$4=""),0,COUNTIFS(Formulas!$A$2:$A$3001,C$4,Formulas!$B$2:$B$3001,$A192))</f>
        <v>0</v>
      </c>
      <c r="D192" s="21" t="n">
        <f aca="false">IF(OR($A192="",D$4=""),0,COUNTIFS(Formulas!$A$2:$A$3001,D$4,Formulas!$B$2:$B$3001,$A192))</f>
        <v>0</v>
      </c>
      <c r="E192" s="21" t="n">
        <f aca="false">IF(OR($A192="",E$4=""),0,COUNTIFS(Formulas!$A$2:$A$3001,E$4,Formulas!$B$2:$B$3001,$A192))</f>
        <v>0</v>
      </c>
      <c r="F192" s="21" t="n">
        <f aca="false">IF(OR($A192="",F$4=""),0,COUNTIFS(Formulas!$A$2:$A$3001,F$4,Formulas!$B$2:$B$3001,$A192))</f>
        <v>0</v>
      </c>
      <c r="G192" s="21" t="n">
        <f aca="false">IF(OR($A192="",G$4=""),0,COUNTIFS(Formulas!$A$2:$A$3001,G$4,Formulas!$B$2:$B$3001,$A192))</f>
        <v>0</v>
      </c>
      <c r="H192" s="21" t="n">
        <f aca="false">IF(OR($A192="",H$4=""),0,COUNTIFS(Formulas!$A$2:$A$3001,H$4,Formulas!$B$2:$B$3001,$A192))</f>
        <v>0</v>
      </c>
      <c r="I192" s="21" t="n">
        <f aca="false">IF(OR($A192="",I$4=""),0,COUNTIFS(Formulas!$A$2:$A$3001,I$4,Formulas!$B$2:$B$3001,$A192))</f>
        <v>0</v>
      </c>
      <c r="J192" s="21" t="n">
        <f aca="false">IF(OR($A192="",J$4=""),0,COUNTIFS(Formulas!$A$2:$A$3001,J$4,Formulas!$B$2:$B$3001,$A192))</f>
        <v>0</v>
      </c>
      <c r="K192" s="21" t="n">
        <f aca="false">IF(OR($A192="",K$4=""),0,COUNTIFS(Formulas!$A$2:$A$3001,K$4,Formulas!$B$2:$B$3001,$A192))</f>
        <v>0</v>
      </c>
      <c r="L192" s="21" t="n">
        <f aca="false">IF(OR($A192="",L$4=""),0,COUNTIFS(Formulas!$A$2:$A$3001,L$4,Formulas!$B$2:$B$3001,$A192))</f>
        <v>0</v>
      </c>
      <c r="M192" s="21" t="n">
        <f aca="false">IF(OR($A192="",M$4=""),0,COUNTIFS(Formulas!$A$2:$A$3001,M$4,Formulas!$B$2:$B$3001,$A192))</f>
        <v>0</v>
      </c>
      <c r="N192" s="21" t="n">
        <f aca="false">IF(OR($A192="",N$4=""),0,COUNTIFS(Formulas!$A$2:$A$3001,N$4,Formulas!$B$2:$B$3001,$A192))</f>
        <v>0</v>
      </c>
      <c r="O192" s="21" t="n">
        <f aca="false">IF(OR($A192="",O$4=""),0,COUNTIFS(Formulas!$A$2:$A$3001,O$4,Formulas!$B$2:$B$3001,$A192))</f>
        <v>0</v>
      </c>
      <c r="P192" s="21" t="n">
        <f aca="false">IF(OR($A192="",P$4=""),0,COUNTIFS(Formulas!$A$2:$A$3001,P$4,Formulas!$B$2:$B$3001,$A192))</f>
        <v>0</v>
      </c>
      <c r="Q192" s="21" t="n">
        <f aca="false">IF(OR($A192="",Q$4=""),0,COUNTIFS(Formulas!$A$2:$A$3001,Q$4,Formulas!$B$2:$B$3001,$A192))</f>
        <v>0</v>
      </c>
      <c r="R192" s="21" t="n">
        <f aca="false">IF(OR($A192="",R$4=""),0,COUNTIFS(Formulas!$A$2:$A$3001,R$4,Formulas!$B$2:$B$3001,$A192))</f>
        <v>0</v>
      </c>
      <c r="S192" s="21" t="n">
        <f aca="false">IF(OR($A192="",S$4=""),0,COUNTIFS(Formulas!$A$2:$A$3001,S$4,Formulas!$B$2:$B$3001,$A192))</f>
        <v>0</v>
      </c>
      <c r="T192" s="21" t="n">
        <f aca="false">IF(OR($A192="",T$4=""),0,COUNTIFS(Formulas!$A$2:$A$3001,T$4,Formulas!$B$2:$B$3001,$A192))</f>
        <v>0</v>
      </c>
      <c r="U192" s="21" t="n">
        <f aca="false">IF(OR($A192="",U$4=""),0,COUNTIFS(Formulas!$A$2:$A$3001,U$4,Formulas!$B$2:$B$3001,$A192))</f>
        <v>0</v>
      </c>
      <c r="V192" s="21" t="n">
        <f aca="false">IF(OR($A192="",V$4=""),0,COUNTIFS(Formulas!$A$2:$A$3001,V$4,Formulas!$B$2:$B$3001,$A192))</f>
        <v>0</v>
      </c>
      <c r="W192" s="21" t="n">
        <f aca="false">IF(OR($A192="",W$4=""),0,COUNTIFS(Formulas!$A$2:$A$3001,W$4,Formulas!$B$2:$B$3001,$A192))</f>
        <v>0</v>
      </c>
      <c r="X192" s="21" t="n">
        <f aca="false">IF(OR($A192="",X$4=""),0,COUNTIFS(Formulas!$A$2:$A$3001,X$4,Formulas!$B$2:$B$3001,$A192))</f>
        <v>0</v>
      </c>
      <c r="Y192" s="21" t="n">
        <f aca="false">IF(OR($A192="",Y$4=""),0,COUNTIFS(Formulas!$A$2:$A$3001,Y$4,Formulas!$B$2:$B$3001,$A192))</f>
        <v>0</v>
      </c>
      <c r="Z192" s="21" t="n">
        <f aca="false">IF(OR($A192="",Z$4=""),0,COUNTIFS(Formulas!$A$2:$A$3001,Z$4,Formulas!$B$2:$B$3001,$A192))</f>
        <v>0</v>
      </c>
      <c r="AA192" s="21" t="n">
        <f aca="false">IF(OR($A192="",AA$4=""),0,COUNTIFS(Formulas!$A$2:$A$3001,AA$4,Formulas!$B$2:$B$3001,$A192))</f>
        <v>0</v>
      </c>
      <c r="AB192" s="21" t="n">
        <f aca="false">IF(OR($A192="",AB$4=""),0,COUNTIFS(Formulas!$A$2:$A$3001,AB$4,Formulas!$B$2:$B$3001,$A192))</f>
        <v>0</v>
      </c>
      <c r="AC192" s="21" t="n">
        <f aca="false">IF(OR($A192="",AC$4=""),0,COUNTIFS(Formulas!$A$2:$A$3001,AC$4,Formulas!$B$2:$B$3001,$A192))</f>
        <v>0</v>
      </c>
      <c r="AD192" s="21" t="n">
        <f aca="false">IF(OR($A192="",AD$4=""),0,COUNTIFS(Formulas!$A$2:$A$3001,AD$4,Formulas!$B$2:$B$3001,$A192))</f>
        <v>0</v>
      </c>
      <c r="AE192" s="21" t="n">
        <f aca="false">IF(OR($A192="",AE$4=""),0,COUNTIFS(Formulas!$A$2:$A$3001,AE$4,Formulas!$B$2:$B$3001,$A192))</f>
        <v>0</v>
      </c>
      <c r="AF192" s="21" t="n">
        <f aca="false">IF(OR($A192="",AF$4=""),0,COUNTIFS(Formulas!$A$2:$A$3001,AF$4,Formulas!$B$2:$B$3001,$A192))</f>
        <v>0</v>
      </c>
      <c r="AG192" s="21" t="n">
        <f aca="false">IF(OR($A192="",AG$4=""),0,COUNTIFS(Formulas!$A$2:$A$3001,AG$4,Formulas!$B$2:$B$3001,$A192))</f>
        <v>0</v>
      </c>
      <c r="AH192" s="21" t="n">
        <f aca="false">IF(OR($A192="",AH$4=""),0,COUNTIFS(Formulas!$A$2:$A$3001,AH$4,Formulas!$B$2:$B$3001,$A192))</f>
        <v>0</v>
      </c>
      <c r="AI192" s="21" t="n">
        <f aca="false">IF(OR($A192="",AI$4=""),0,COUNTIFS(Formulas!$A$2:$A$3001,AI$4,Formulas!$B$2:$B$3001,$A192))</f>
        <v>0</v>
      </c>
      <c r="AJ192" s="21" t="n">
        <f aca="false">IF(OR($A192="",AJ$4=""),0,COUNTIFS(Formulas!$A$2:$A$3001,AJ$4,Formulas!$B$2:$B$3001,$A192))</f>
        <v>0</v>
      </c>
      <c r="AK192" s="21" t="n">
        <f aca="false">IF(OR($A192="",AK$4=""),0,COUNTIFS(Formulas!$A$2:$A$3001,AK$4,Formulas!$B$2:$B$3001,$A192))</f>
        <v>0</v>
      </c>
      <c r="AL192" s="21" t="n">
        <f aca="false">IF(OR($A192="",AL$4=""),0,COUNTIFS(Formulas!$A$2:$A$3001,AL$4,Formulas!$B$2:$B$3001,$A192))</f>
        <v>0</v>
      </c>
      <c r="AM192" s="21" t="n">
        <f aca="false">IF(OR($A192="",AM$4=""),0,COUNTIFS(Formulas!$A$2:$A$3001,AM$4,Formulas!$B$2:$B$3001,$A192))</f>
        <v>0</v>
      </c>
      <c r="AN192" s="21" t="n">
        <f aca="false">IF(OR($A192="",AN$4=""),0,COUNTIFS(Formulas!$A$2:$A$3001,AN$4,Formulas!$B$2:$B$3001,$A192))</f>
        <v>0</v>
      </c>
      <c r="AO192" s="21" t="n">
        <f aca="false">IF(OR($A192="",AO$4=""),0,COUNTIFS(Formulas!$A$2:$A$3001,AO$4,Formulas!$B$2:$B$3001,$A192))</f>
        <v>0</v>
      </c>
      <c r="AP192" s="21" t="n">
        <f aca="false">IF(OR($A192="",AP$4=""),0,COUNTIFS(Formulas!$A$2:$A$3001,AP$4,Formulas!$B$2:$B$3001,$A192))</f>
        <v>0</v>
      </c>
      <c r="AQ192" s="21" t="n">
        <f aca="false">IF(OR($A192="",AQ$4=""),0,COUNTIFS(Formulas!$A$2:$A$3001,AQ$4,Formulas!$B$2:$B$3001,$A192))</f>
        <v>0</v>
      </c>
      <c r="AR192" s="21" t="n">
        <f aca="false">IF(OR($A192="",AR$4=""),0,COUNTIFS(Formulas!$A$2:$A$3001,AR$4,Formulas!$B$2:$B$3001,$A192))</f>
        <v>0</v>
      </c>
      <c r="AS192" s="21" t="n">
        <f aca="false">IF(OR($A192="",AS$4=""),0,COUNTIFS(Formulas!$A$2:$A$3001,AS$4,Formulas!$B$2:$B$3001,$A192))</f>
        <v>0</v>
      </c>
      <c r="AT192" s="21" t="n">
        <f aca="false">IF(OR($A192="",AT$4=""),0,COUNTIFS(Formulas!$A$2:$A$3001,AT$4,Formulas!$B$2:$B$3001,$A192))</f>
        <v>0</v>
      </c>
      <c r="AU192" s="21" t="n">
        <f aca="false">IF(OR($A192="",AU$4=""),0,COUNTIFS(Formulas!$A$2:$A$3001,AU$4,Formulas!$B$2:$B$3001,$A192))</f>
        <v>0</v>
      </c>
      <c r="AV192" s="21" t="n">
        <f aca="false">IF(OR($A192="",AV$4=""),0,COUNTIFS(Formulas!$A$2:$A$3001,AV$4,Formulas!$B$2:$B$3001,$A192))</f>
        <v>0</v>
      </c>
      <c r="AW192" s="21" t="n">
        <f aca="false">IF(OR($A192="",AW$4=""),0,COUNTIFS(Formulas!$A$2:$A$3001,AW$4,Formulas!$B$2:$B$3001,$A192))</f>
        <v>0</v>
      </c>
      <c r="AX192" s="21" t="n">
        <f aca="false">IF(OR($A192="",AX$4=""),0,COUNTIFS(Formulas!$A$2:$A$3001,AX$4,Formulas!$B$2:$B$3001,$A192))</f>
        <v>0</v>
      </c>
      <c r="AY192" s="21" t="n">
        <f aca="false">IF(OR($A192="",AY$4=""),0,COUNTIFS(Formulas!$A$2:$A$3001,AY$4,Formulas!$B$2:$B$3001,$A192))</f>
        <v>0</v>
      </c>
      <c r="AZ192" s="21" t="n">
        <f aca="false">IF(OR($A192="",AZ$4=""),0,COUNTIFS(Formulas!$A$2:$A$3001,AZ$4,Formulas!$B$2:$B$3001,$A192))</f>
        <v>0</v>
      </c>
      <c r="BA192" s="21" t="n">
        <f aca="false">IF(OR($A192="",BA$4=""),0,COUNTIFS(Formulas!$A$2:$A$3001,BA$4,Formulas!$B$2:$B$3001,$A192))</f>
        <v>0</v>
      </c>
      <c r="BB192" s="21" t="n">
        <f aca="false">IF(OR($A192="",BB$4=""),0,COUNTIFS(Formulas!$A$2:$A$3001,BB$4,Formulas!$B$2:$B$3001,$A192))</f>
        <v>0</v>
      </c>
      <c r="BC192" s="21" t="n">
        <f aca="false">IF(OR($A192="",BC$4=""),0,COUNTIFS(Formulas!$A$2:$A$3001,BC$4,Formulas!$B$2:$B$3001,$A192))</f>
        <v>0</v>
      </c>
      <c r="BD192" s="21" t="n">
        <f aca="false">IF(OR($A192="",BD$4=""),0,COUNTIFS(Formulas!$A$2:$A$3001,BD$4,Formulas!$B$2:$B$3001,$A192))</f>
        <v>0</v>
      </c>
      <c r="BE192" s="21" t="n">
        <f aca="false">IF(OR($A192="",BE$4=""),0,COUNTIFS(Formulas!$A$2:$A$3001,BE$4,Formulas!$B$2:$B$3001,$A192))</f>
        <v>0</v>
      </c>
      <c r="BF192" s="21" t="n">
        <f aca="false">IF(OR($A192="",BF$4=""),0,COUNTIFS(Formulas!$A$2:$A$3001,BF$4,Formulas!$B$2:$B$3001,$A192))</f>
        <v>0</v>
      </c>
      <c r="BG192" s="21" t="n">
        <f aca="false">IF(OR($A192="",BG$4=""),0,COUNTIFS(Formulas!$A$2:$A$3001,BG$4,Formulas!$B$2:$B$3001,$A192))</f>
        <v>0</v>
      </c>
      <c r="BH192" s="21" t="n">
        <f aca="false">IF(OR($A192="",BH$4=""),0,COUNTIFS(Formulas!$A$2:$A$3001,BH$4,Formulas!$B$2:$B$3001,$A192))</f>
        <v>0</v>
      </c>
      <c r="BI192" s="21" t="n">
        <f aca="false">IF(OR($A192="",BI$4=""),0,COUNTIFS(Formulas!$A$2:$A$3001,BI$4,Formulas!$B$2:$B$3001,$A192))</f>
        <v>0</v>
      </c>
      <c r="BJ192" s="21" t="n">
        <f aca="false">IF(OR($A192="",BJ$4=""),0,COUNTIFS(Formulas!$A$2:$A$3001,BJ$4,Formulas!$B$2:$B$3001,$A192))</f>
        <v>0</v>
      </c>
      <c r="BK192" s="21" t="n">
        <f aca="false">IF(OR($A192="",BK$4=""),0,COUNTIFS(Formulas!$A$2:$A$3001,BK$4,Formulas!$B$2:$B$3001,$A192))</f>
        <v>0</v>
      </c>
      <c r="BL192" s="21" t="n">
        <f aca="false">IF(OR($A192="",BL$4=""),0,COUNTIFS(Formulas!$A$2:$A$3001,BL$4,Formulas!$B$2:$B$3001,$A192))</f>
        <v>0</v>
      </c>
      <c r="BM192" s="21" t="n">
        <f aca="false">IF(OR($A192="",BM$4=""),0,COUNTIFS(Formulas!$A$2:$A$3001,BM$4,Formulas!$B$2:$B$3001,$A192))</f>
        <v>0</v>
      </c>
      <c r="BN192" s="21" t="n">
        <f aca="false">IF(OR($A192="",BN$4=""),0,COUNTIFS(Formulas!$A$2:$A$3001,BN$4,Formulas!$B$2:$B$3001,$A192))</f>
        <v>0</v>
      </c>
      <c r="BO192" s="21" t="n">
        <f aca="false">IF(OR($A192="",BO$4=""),0,COUNTIFS(Formulas!$A$2:$A$3001,BO$4,Formulas!$B$2:$B$3001,$A192))</f>
        <v>0</v>
      </c>
      <c r="BP192" s="21" t="n">
        <f aca="false">IF(OR($A192="",BP$4=""),0,COUNTIFS(Formulas!$A$2:$A$3001,BP$4,Formulas!$B$2:$B$3001,$A192))</f>
        <v>0</v>
      </c>
      <c r="BQ192" s="21" t="n">
        <f aca="false">IF(OR($A192="",BQ$4=""),0,COUNTIFS(Formulas!$A$2:$A$3001,BQ$4,Formulas!$B$2:$B$3001,$A192))</f>
        <v>0</v>
      </c>
      <c r="BR192" s="21" t="n">
        <f aca="false">IF(OR($A192="",BR$4=""),0,COUNTIFS(Formulas!$A$2:$A$3001,BR$4,Formulas!$B$2:$B$3001,$A192))</f>
        <v>0</v>
      </c>
      <c r="BS192" s="21" t="n">
        <f aca="false">IF(OR($A192="",BS$4=""),0,COUNTIFS(Formulas!$A$2:$A$3001,BS$4,Formulas!$B$2:$B$3001,$A192))</f>
        <v>0</v>
      </c>
      <c r="BT192" s="21" t="n">
        <f aca="false">IF(OR($A192="",BT$4=""),0,COUNTIFS(Formulas!$A$2:$A$3001,BT$4,Formulas!$B$2:$B$3001,$A192))</f>
        <v>0</v>
      </c>
      <c r="BU192" s="21" t="n">
        <f aca="false">IF(OR($A192="",BU$4=""),0,COUNTIFS(Formulas!$A$2:$A$3001,BU$4,Formulas!$B$2:$B$3001,$A192))</f>
        <v>0</v>
      </c>
      <c r="BV192" s="21" t="n">
        <f aca="false">IF(OR($A192="",BV$4=""),0,COUNTIFS(Formulas!$A$2:$A$3001,BV$4,Formulas!$B$2:$B$3001,$A192))</f>
        <v>0</v>
      </c>
      <c r="BW192" s="21" t="n">
        <f aca="false">IF(OR($A192="",BW$4=""),0,COUNTIFS(Formulas!$A$2:$A$3001,BW$4,Formulas!$B$2:$B$3001,$A192))</f>
        <v>0</v>
      </c>
      <c r="BX192" s="21" t="n">
        <f aca="false">IF(OR($A192="",BX$4=""),0,COUNTIFS(Formulas!$A$2:$A$3001,BX$4,Formulas!$B$2:$B$3001,$A192))</f>
        <v>0</v>
      </c>
      <c r="BY192" s="21" t="n">
        <f aca="false">IF(OR($A192="",BY$4=""),0,COUNTIFS(Formulas!$A$2:$A$3001,BY$4,Formulas!$B$2:$B$3001,$A192))</f>
        <v>0</v>
      </c>
      <c r="BZ192" s="21" t="n">
        <f aca="false">IF(OR($A192="",BZ$4=""),0,COUNTIFS(Formulas!$A$2:$A$3001,BZ$4,Formulas!$B$2:$B$3001,$A192))</f>
        <v>0</v>
      </c>
      <c r="CA192" s="21" t="n">
        <f aca="false">IF(OR($A192="",CA$4=""),0,COUNTIFS(Formulas!$A$2:$A$3001,CA$4,Formulas!$B$2:$B$3001,$A192))</f>
        <v>0</v>
      </c>
      <c r="CB192" s="21" t="n">
        <f aca="false">IF(OR($A192="",CB$4=""),0,COUNTIFS(Formulas!$A$2:$A$3001,CB$4,Formulas!$B$2:$B$3001,$A192))</f>
        <v>0</v>
      </c>
      <c r="CC192" s="21" t="n">
        <f aca="false">IF(OR($A192="",CC$4=""),0,COUNTIFS(Formulas!$A$2:$A$3001,CC$4,Formulas!$B$2:$B$3001,$A192))</f>
        <v>0</v>
      </c>
      <c r="CD192" s="21" t="n">
        <f aca="false">IF(OR($A192="",CD$4=""),0,COUNTIFS(Formulas!$A$2:$A$3001,CD$4,Formulas!$B$2:$B$3001,$A192))</f>
        <v>0</v>
      </c>
      <c r="CE192" s="21" t="n">
        <f aca="false">IF(OR($A192="",CE$4=""),0,COUNTIFS(Formulas!$A$2:$A$3001,CE$4,Formulas!$B$2:$B$3001,$A192))</f>
        <v>0</v>
      </c>
      <c r="CF192" s="21" t="n">
        <f aca="false">IF(OR($A192="",CF$4=""),0,COUNTIFS(Formulas!$A$2:$A$3001,CF$4,Formulas!$B$2:$B$3001,$A192))</f>
        <v>0</v>
      </c>
      <c r="CG192" s="21" t="n">
        <f aca="false">IF(OR($A192="",CG$4=""),0,COUNTIFS(Formulas!$A$2:$A$3001,CG$4,Formulas!$B$2:$B$3001,$A192))</f>
        <v>0</v>
      </c>
      <c r="CH192" s="21" t="n">
        <f aca="false">IF(OR($A192="",CH$4=""),0,COUNTIFS(Formulas!$A$2:$A$3001,CH$4,Formulas!$B$2:$B$3001,$A192))</f>
        <v>0</v>
      </c>
      <c r="CI192" s="21" t="n">
        <f aca="false">IF(OR($A192="",CI$4=""),0,COUNTIFS(Formulas!$A$2:$A$3001,CI$4,Formulas!$B$2:$B$3001,$A192))</f>
        <v>0</v>
      </c>
      <c r="CJ192" s="21" t="n">
        <f aca="false">IF(OR($A192="",CJ$4=""),0,COUNTIFS(Formulas!$A$2:$A$3001,CJ$4,Formulas!$B$2:$B$3001,$A192))</f>
        <v>0</v>
      </c>
      <c r="CK192" s="21" t="n">
        <f aca="false">IF(OR($A192="",CK$4=""),0,COUNTIFS(Formulas!$A$2:$A$3001,CK$4,Formulas!$B$2:$B$3001,$A192))</f>
        <v>0</v>
      </c>
      <c r="CL192" s="21" t="n">
        <f aca="false">IF(OR($A192="",CL$4=""),0,COUNTIFS(Formulas!$A$2:$A$3001,CL$4,Formulas!$B$2:$B$3001,$A192))</f>
        <v>0</v>
      </c>
      <c r="CM192" s="21" t="n">
        <f aca="false">IF(OR($A192="",CM$4=""),0,COUNTIFS(Formulas!$A$2:$A$3001,CM$4,Formulas!$B$2:$B$3001,$A192))</f>
        <v>0</v>
      </c>
      <c r="CN192" s="21" t="n">
        <f aca="false">IF(OR($A192="",CN$4=""),0,COUNTIFS(Formulas!$A$2:$A$3001,CN$4,Formulas!$B$2:$B$3001,$A192))</f>
        <v>0</v>
      </c>
      <c r="CO192" s="21" t="n">
        <f aca="false">IF(OR($A192="",CO$4=""),0,COUNTIFS(Formulas!$A$2:$A$3001,CO$4,Formulas!$B$2:$B$3001,$A192))</f>
        <v>0</v>
      </c>
      <c r="CP192" s="21" t="n">
        <f aca="false">IF(OR($A192="",CP$4=""),0,COUNTIFS(Formulas!$A$2:$A$3001,CP$4,Formulas!$B$2:$B$3001,$A192))</f>
        <v>0</v>
      </c>
      <c r="CQ192" s="21" t="n">
        <f aca="false">IF(OR($A192="",CQ$4=""),0,COUNTIFS(Formulas!$A$2:$A$3001,CQ$4,Formulas!$B$2:$B$3001,$A192))</f>
        <v>0</v>
      </c>
      <c r="CR192" s="21" t="n">
        <f aca="false">IF(OR($A192="",CR$4=""),0,COUNTIFS(Formulas!$A$2:$A$3001,CR$4,Formulas!$B$2:$B$3001,$A192))</f>
        <v>0</v>
      </c>
      <c r="CS192" s="21" t="n">
        <f aca="false">IF(OR($A192="",CS$4=""),0,COUNTIFS(Formulas!$A$2:$A$3001,CS$4,Formulas!$B$2:$B$3001,$A192))</f>
        <v>0</v>
      </c>
      <c r="CT192" s="21" t="n">
        <f aca="false">IF(OR($A192="",CT$4=""),0,COUNTIFS(Formulas!$A$2:$A$3001,CT$4,Formulas!$B$2:$B$3001,$A192))</f>
        <v>0</v>
      </c>
      <c r="CU192" s="21" t="n">
        <f aca="false">IF(OR($A192="",CU$4=""),0,COUNTIFS(Formulas!$A$2:$A$3001,CU$4,Formulas!$B$2:$B$3001,$A192))</f>
        <v>0</v>
      </c>
      <c r="CV192" s="21" t="n">
        <f aca="false">IF(OR($A192="",CV$4=""),0,COUNTIFS(Formulas!$A$2:$A$3001,CV$4,Formulas!$B$2:$B$3001,$A192))</f>
        <v>0</v>
      </c>
      <c r="CW192" s="21" t="n">
        <f aca="false">IF(OR($A192="",CW$4=""),0,COUNTIFS(Formulas!$A$2:$A$3001,CW$4,Formulas!$B$2:$B$3001,$A192))</f>
        <v>0</v>
      </c>
      <c r="CX192" s="21" t="n">
        <f aca="false">IF(OR($A192="",CX$4=""),0,COUNTIFS(Formulas!$A$2:$A$3001,CX$4,Formulas!$B$2:$B$3001,$A192))</f>
        <v>0</v>
      </c>
      <c r="CY192" s="21" t="n">
        <f aca="false">IF(OR($A192="",CY$4=""),0,COUNTIFS(Formulas!$A$2:$A$3001,CY$4,Formulas!$B$2:$B$3001,$A192))</f>
        <v>0</v>
      </c>
      <c r="CZ192" s="21" t="n">
        <f aca="false">IF(OR($A192="",CZ$4=""),0,COUNTIFS(Formulas!$A$2:$A$3001,CZ$4,Formulas!$B$2:$B$3001,$A192))</f>
        <v>0</v>
      </c>
      <c r="DA192" s="21" t="n">
        <f aca="false">IF(OR($A192="",DA$4=""),0,COUNTIFS(Formulas!$A$2:$A$3001,DA$4,Formulas!$B$2:$B$3001,$A192))</f>
        <v>0</v>
      </c>
      <c r="DB192" s="21" t="n">
        <f aca="false">IF(OR($A192="",DB$4=""),0,COUNTIFS(Formulas!$A$2:$A$3001,DB$4,Formulas!$B$2:$B$3001,$A192))</f>
        <v>0</v>
      </c>
      <c r="DC192" s="21" t="n">
        <f aca="false">IF(OR($A192="",DC$4=""),0,COUNTIFS(Formulas!$A$2:$A$3001,DC$4,Formulas!$B$2:$B$3001,$A192))</f>
        <v>0</v>
      </c>
      <c r="DD192" s="21" t="n">
        <f aca="false">IF(OR($A192="",DD$4=""),0,COUNTIFS(Formulas!$A$2:$A$3001,DD$4,Formulas!$B$2:$B$3001,$A192))</f>
        <v>0</v>
      </c>
      <c r="DE192" s="21" t="n">
        <f aca="false">IF(OR($A192="",DE$4=""),0,COUNTIFS(Formulas!$A$2:$A$3001,DE$4,Formulas!$B$2:$B$3001,$A192))</f>
        <v>0</v>
      </c>
      <c r="DF192" s="21" t="n">
        <f aca="false">IF(OR($A192="",DF$4=""),0,COUNTIFS(Formulas!$A$2:$A$3001,DF$4,Formulas!$B$2:$B$3001,$A192))</f>
        <v>0</v>
      </c>
      <c r="DG192" s="21" t="n">
        <f aca="false">IF(OR($A192="",DG$4=""),0,COUNTIFS(Formulas!$A$2:$A$3001,DG$4,Formulas!$B$2:$B$3001,$A192))</f>
        <v>0</v>
      </c>
      <c r="DH192" s="21" t="n">
        <f aca="false">IF(OR($A192="",DH$4=""),0,COUNTIFS(Formulas!$A$2:$A$3001,DH$4,Formulas!$B$2:$B$3001,$A192))</f>
        <v>0</v>
      </c>
      <c r="DI192" s="21" t="n">
        <f aca="false">IF(OR($A192="",DI$4=""),0,COUNTIFS(Formulas!$A$2:$A$3001,DI$4,Formulas!$B$2:$B$3001,$A192))</f>
        <v>0</v>
      </c>
      <c r="DJ192" s="21" t="n">
        <f aca="false">IF(OR($A192="",DJ$4=""),0,COUNTIFS(Formulas!$A$2:$A$3001,DJ$4,Formulas!$B$2:$B$3001,$A192))</f>
        <v>0</v>
      </c>
      <c r="DK192" s="21" t="n">
        <f aca="false">IF(OR($A192="",DK$4=""),0,COUNTIFS(Formulas!$A$2:$A$3001,DK$4,Formulas!$B$2:$B$3001,$A192))</f>
        <v>0</v>
      </c>
      <c r="DL192" s="21" t="n">
        <f aca="false">IF(OR($A192="",DL$4=""),0,COUNTIFS(Formulas!$A$2:$A$3001,DL$4,Formulas!$B$2:$B$3001,$A192))</f>
        <v>0</v>
      </c>
      <c r="DM192" s="21" t="n">
        <f aca="false">IF(OR($A192="",DM$4=""),0,COUNTIFS(Formulas!$A$2:$A$3001,DM$4,Formulas!$B$2:$B$3001,$A192))</f>
        <v>0</v>
      </c>
      <c r="DN192" s="21" t="n">
        <f aca="false">IF(OR($A192="",DN$4=""),0,COUNTIFS(Formulas!$A$2:$A$3001,DN$4,Formulas!$B$2:$B$3001,$A192))</f>
        <v>0</v>
      </c>
      <c r="DO192" s="21" t="n">
        <f aca="false">IF(OR($A192="",DO$4=""),0,COUNTIFS(Formulas!$A$2:$A$3001,DO$4,Formulas!$B$2:$B$3001,$A192))</f>
        <v>0</v>
      </c>
      <c r="DP192" s="21" t="n">
        <f aca="false">IF(OR($A192="",DP$4=""),0,COUNTIFS(Formulas!$A$2:$A$3001,DP$4,Formulas!$B$2:$B$3001,$A192))</f>
        <v>0</v>
      </c>
      <c r="DQ192" s="21" t="n">
        <f aca="false">IF(OR($A192="",DQ$4=""),0,COUNTIFS(Formulas!$A$2:$A$3001,DQ$4,Formulas!$B$2:$B$3001,$A192))</f>
        <v>0</v>
      </c>
      <c r="DR192" s="21" t="n">
        <f aca="false">IF(OR($A192="",DR$4=""),0,COUNTIFS(Formulas!$A$2:$A$3001,DR$4,Formulas!$B$2:$B$3001,$A192))</f>
        <v>0</v>
      </c>
      <c r="DS192" s="21" t="n">
        <f aca="false">IF(OR($A192="",DS$4=""),0,COUNTIFS(Formulas!$A$2:$A$3001,DS$4,Formulas!$B$2:$B$3001,$A192))</f>
        <v>0</v>
      </c>
      <c r="DT192" s="21" t="n">
        <f aca="false">IF(OR($A192="",DT$4=""),0,COUNTIFS(Formulas!$A$2:$A$3001,DT$4,Formulas!$B$2:$B$3001,$A192))</f>
        <v>0</v>
      </c>
      <c r="DU192" s="21" t="n">
        <f aca="false">IF(OR($A192="",DU$4=""),0,COUNTIFS(Formulas!$A$2:$A$3001,DU$4,Formulas!$B$2:$B$3001,$A192))</f>
        <v>0</v>
      </c>
      <c r="DV192" s="21" t="n">
        <f aca="false">IF(OR($A192="",DV$4=""),0,COUNTIFS(Formulas!$A$2:$A$3001,DV$4,Formulas!$B$2:$B$3001,$A192))</f>
        <v>0</v>
      </c>
      <c r="DW192" s="21" t="n">
        <f aca="false">IF(OR($A192="",DW$4=""),0,COUNTIFS(Formulas!$A$2:$A$3001,DW$4,Formulas!$B$2:$B$3001,$A192))</f>
        <v>0</v>
      </c>
      <c r="DX192" s="21" t="n">
        <f aca="false">IF(OR($A192="",DX$4=""),0,COUNTIFS(Formulas!$A$2:$A$3001,DX$4,Formulas!$B$2:$B$3001,$A192))</f>
        <v>0</v>
      </c>
      <c r="DY192" s="21" t="n">
        <f aca="false">IF(OR($A192="",DY$4=""),0,COUNTIFS(Formulas!$A$2:$A$3001,DY$4,Formulas!$B$2:$B$3001,$A192))</f>
        <v>0</v>
      </c>
      <c r="DZ192" s="21" t="n">
        <f aca="false">IF(OR($A192="",DZ$4=""),0,COUNTIFS(Formulas!$A$2:$A$3001,DZ$4,Formulas!$B$2:$B$3001,$A192))</f>
        <v>0</v>
      </c>
      <c r="EA192" s="21" t="n">
        <f aca="false">IF(OR($A192="",EA$4=""),0,COUNTIFS(Formulas!$A$2:$A$3001,EA$4,Formulas!$B$2:$B$3001,$A192))</f>
        <v>0</v>
      </c>
      <c r="EB192" s="21" t="n">
        <f aca="false">IF(OR($A192="",EB$4=""),0,COUNTIFS(Formulas!$A$2:$A$3001,EB$4,Formulas!$B$2:$B$3001,$A192))</f>
        <v>0</v>
      </c>
      <c r="EC192" s="21" t="n">
        <f aca="false">IF(OR($A192="",EC$4=""),0,COUNTIFS(Formulas!$A$2:$A$3001,EC$4,Formulas!$B$2:$B$3001,$A192))</f>
        <v>0</v>
      </c>
      <c r="ED192" s="21" t="n">
        <f aca="false">IF(OR($A192="",ED$4=""),0,COUNTIFS(Formulas!$A$2:$A$3001,ED$4,Formulas!$B$2:$B$3001,$A192))</f>
        <v>0</v>
      </c>
      <c r="EE192" s="21" t="n">
        <f aca="false">IF(OR($A192="",EE$4=""),0,COUNTIFS(Formulas!$A$2:$A$3001,EE$4,Formulas!$B$2:$B$3001,$A192))</f>
        <v>0</v>
      </c>
      <c r="EF192" s="21" t="n">
        <f aca="false">IF(OR($A192="",EF$4=""),0,COUNTIFS(Formulas!$A$2:$A$3001,EF$4,Formulas!$B$2:$B$3001,$A192))</f>
        <v>0</v>
      </c>
      <c r="EG192" s="21" t="n">
        <f aca="false">IF(OR($A192="",EG$4=""),0,COUNTIFS(Formulas!$A$2:$A$3001,EG$4,Formulas!$B$2:$B$3001,$A192))</f>
        <v>0</v>
      </c>
      <c r="EH192" s="21" t="n">
        <f aca="false">IF(OR($A192="",EH$4=""),0,COUNTIFS(Formulas!$A$2:$A$3001,EH$4,Formulas!$B$2:$B$3001,$A192))</f>
        <v>0</v>
      </c>
      <c r="EI192" s="21" t="n">
        <f aca="false">IF(OR($A192="",EI$4=""),0,COUNTIFS(Formulas!$A$2:$A$3001,EI$4,Formulas!$B$2:$B$3001,$A192))</f>
        <v>0</v>
      </c>
      <c r="EJ192" s="21" t="n">
        <f aca="false">IF(OR($A192="",EJ$4=""),0,COUNTIFS(Formulas!$A$2:$A$3001,EJ$4,Formulas!$B$2:$B$3001,$A192))</f>
        <v>0</v>
      </c>
      <c r="EK192" s="21" t="n">
        <f aca="false">IF(OR($A192="",EK$4=""),0,COUNTIFS(Formulas!$A$2:$A$3001,EK$4,Formulas!$B$2:$B$3001,$A192))</f>
        <v>0</v>
      </c>
      <c r="EL192" s="21" t="n">
        <f aca="false">IF(OR($A192="",EL$4=""),0,COUNTIFS(Formulas!$A$2:$A$3001,EL$4,Formulas!$B$2:$B$3001,$A192))</f>
        <v>0</v>
      </c>
      <c r="EM192" s="21" t="n">
        <f aca="false">IF(OR($A192="",EM$4=""),0,COUNTIFS(Formulas!$A$2:$A$3001,EM$4,Formulas!$B$2:$B$3001,$A192))</f>
        <v>0</v>
      </c>
      <c r="EN192" s="21" t="n">
        <f aca="false">IF(OR($A192="",EN$4=""),0,COUNTIFS(Formulas!$A$2:$A$3001,EN$4,Formulas!$B$2:$B$3001,$A192))</f>
        <v>0</v>
      </c>
      <c r="EO192" s="21" t="n">
        <f aca="false">IF(OR($A192="",EO$4=""),0,COUNTIFS(Formulas!$A$2:$A$3001,EO$4,Formulas!$B$2:$B$3001,$A192))</f>
        <v>0</v>
      </c>
      <c r="EP192" s="21" t="n">
        <f aca="false">IF(OR($A192="",EP$4=""),0,COUNTIFS(Formulas!$A$2:$A$3001,EP$4,Formulas!$B$2:$B$3001,$A192))</f>
        <v>0</v>
      </c>
      <c r="EQ192" s="21" t="n">
        <f aca="false">IF(OR($A192="",EQ$4=""),0,COUNTIFS(Formulas!$A$2:$A$3001,EQ$4,Formulas!$B$2:$B$3001,$A192))</f>
        <v>0</v>
      </c>
      <c r="ER192" s="21" t="n">
        <f aca="false">IF(OR($A192="",ER$4=""),0,COUNTIFS(Formulas!$A$2:$A$3001,ER$4,Formulas!$B$2:$B$3001,$A192))</f>
        <v>0</v>
      </c>
      <c r="ES192" s="21" t="n">
        <f aca="false">IF(OR($A192="",ES$4=""),0,COUNTIFS(Formulas!$A$2:$A$3001,ES$4,Formulas!$B$2:$B$3001,$A192))</f>
        <v>0</v>
      </c>
      <c r="ET192" s="21" t="n">
        <f aca="false">IF(OR($A192="",ET$4=""),0,COUNTIFS(Formulas!$A$2:$A$3001,ET$4,Formulas!$B$2:$B$3001,$A192))</f>
        <v>0</v>
      </c>
      <c r="EU192" s="21" t="n">
        <f aca="false">IF(OR($A192="",EU$4=""),0,COUNTIFS(Formulas!$A$2:$A$3001,EU$4,Formulas!$B$2:$B$3001,$A192))</f>
        <v>0</v>
      </c>
      <c r="EV192" s="21" t="n">
        <f aca="false">IF(OR($A192="",EV$4=""),0,COUNTIFS(Formulas!$A$2:$A$3001,EV$4,Formulas!$B$2:$B$3001,$A192))</f>
        <v>0</v>
      </c>
    </row>
    <row r="193" customFormat="false" ht="15" hidden="false" customHeight="false" outlineLevel="0" collapsed="false">
      <c r="A193" s="13" t="str">
        <f aca="false">IF(INDEX(Materials!$A$2:$A$301,189)="","",INDEX(Materials!$A$2:$A$301,189))</f>
        <v/>
      </c>
      <c r="B193" s="19" t="str">
        <f aca="false">IF(A193="","",COUNTIF(C193:EV193,"&gt;0"))</f>
        <v/>
      </c>
      <c r="C193" s="21" t="n">
        <f aca="false">IF(OR($A193="",C$4=""),0,COUNTIFS(Formulas!$A$2:$A$3001,C$4,Formulas!$B$2:$B$3001,$A193))</f>
        <v>0</v>
      </c>
      <c r="D193" s="21" t="n">
        <f aca="false">IF(OR($A193="",D$4=""),0,COUNTIFS(Formulas!$A$2:$A$3001,D$4,Formulas!$B$2:$B$3001,$A193))</f>
        <v>0</v>
      </c>
      <c r="E193" s="21" t="n">
        <f aca="false">IF(OR($A193="",E$4=""),0,COUNTIFS(Formulas!$A$2:$A$3001,E$4,Formulas!$B$2:$B$3001,$A193))</f>
        <v>0</v>
      </c>
      <c r="F193" s="21" t="n">
        <f aca="false">IF(OR($A193="",F$4=""),0,COUNTIFS(Formulas!$A$2:$A$3001,F$4,Formulas!$B$2:$B$3001,$A193))</f>
        <v>0</v>
      </c>
      <c r="G193" s="21" t="n">
        <f aca="false">IF(OR($A193="",G$4=""),0,COUNTIFS(Formulas!$A$2:$A$3001,G$4,Formulas!$B$2:$B$3001,$A193))</f>
        <v>0</v>
      </c>
      <c r="H193" s="21" t="n">
        <f aca="false">IF(OR($A193="",H$4=""),0,COUNTIFS(Formulas!$A$2:$A$3001,H$4,Formulas!$B$2:$B$3001,$A193))</f>
        <v>0</v>
      </c>
      <c r="I193" s="21" t="n">
        <f aca="false">IF(OR($A193="",I$4=""),0,COUNTIFS(Formulas!$A$2:$A$3001,I$4,Formulas!$B$2:$B$3001,$A193))</f>
        <v>0</v>
      </c>
      <c r="J193" s="21" t="n">
        <f aca="false">IF(OR($A193="",J$4=""),0,COUNTIFS(Formulas!$A$2:$A$3001,J$4,Formulas!$B$2:$B$3001,$A193))</f>
        <v>0</v>
      </c>
      <c r="K193" s="21" t="n">
        <f aca="false">IF(OR($A193="",K$4=""),0,COUNTIFS(Formulas!$A$2:$A$3001,K$4,Formulas!$B$2:$B$3001,$A193))</f>
        <v>0</v>
      </c>
      <c r="L193" s="21" t="n">
        <f aca="false">IF(OR($A193="",L$4=""),0,COUNTIFS(Formulas!$A$2:$A$3001,L$4,Formulas!$B$2:$B$3001,$A193))</f>
        <v>0</v>
      </c>
      <c r="M193" s="21" t="n">
        <f aca="false">IF(OR($A193="",M$4=""),0,COUNTIFS(Formulas!$A$2:$A$3001,M$4,Formulas!$B$2:$B$3001,$A193))</f>
        <v>0</v>
      </c>
      <c r="N193" s="21" t="n">
        <f aca="false">IF(OR($A193="",N$4=""),0,COUNTIFS(Formulas!$A$2:$A$3001,N$4,Formulas!$B$2:$B$3001,$A193))</f>
        <v>0</v>
      </c>
      <c r="O193" s="21" t="n">
        <f aca="false">IF(OR($A193="",O$4=""),0,COUNTIFS(Formulas!$A$2:$A$3001,O$4,Formulas!$B$2:$B$3001,$A193))</f>
        <v>0</v>
      </c>
      <c r="P193" s="21" t="n">
        <f aca="false">IF(OR($A193="",P$4=""),0,COUNTIFS(Formulas!$A$2:$A$3001,P$4,Formulas!$B$2:$B$3001,$A193))</f>
        <v>0</v>
      </c>
      <c r="Q193" s="21" t="n">
        <f aca="false">IF(OR($A193="",Q$4=""),0,COUNTIFS(Formulas!$A$2:$A$3001,Q$4,Formulas!$B$2:$B$3001,$A193))</f>
        <v>0</v>
      </c>
      <c r="R193" s="21" t="n">
        <f aca="false">IF(OR($A193="",R$4=""),0,COUNTIFS(Formulas!$A$2:$A$3001,R$4,Formulas!$B$2:$B$3001,$A193))</f>
        <v>0</v>
      </c>
      <c r="S193" s="21" t="n">
        <f aca="false">IF(OR($A193="",S$4=""),0,COUNTIFS(Formulas!$A$2:$A$3001,S$4,Formulas!$B$2:$B$3001,$A193))</f>
        <v>0</v>
      </c>
      <c r="T193" s="21" t="n">
        <f aca="false">IF(OR($A193="",T$4=""),0,COUNTIFS(Formulas!$A$2:$A$3001,T$4,Formulas!$B$2:$B$3001,$A193))</f>
        <v>0</v>
      </c>
      <c r="U193" s="21" t="n">
        <f aca="false">IF(OR($A193="",U$4=""),0,COUNTIFS(Formulas!$A$2:$A$3001,U$4,Formulas!$B$2:$B$3001,$A193))</f>
        <v>0</v>
      </c>
      <c r="V193" s="21" t="n">
        <f aca="false">IF(OR($A193="",V$4=""),0,COUNTIFS(Formulas!$A$2:$A$3001,V$4,Formulas!$B$2:$B$3001,$A193))</f>
        <v>0</v>
      </c>
      <c r="W193" s="21" t="n">
        <f aca="false">IF(OR($A193="",W$4=""),0,COUNTIFS(Formulas!$A$2:$A$3001,W$4,Formulas!$B$2:$B$3001,$A193))</f>
        <v>0</v>
      </c>
      <c r="X193" s="21" t="n">
        <f aca="false">IF(OR($A193="",X$4=""),0,COUNTIFS(Formulas!$A$2:$A$3001,X$4,Formulas!$B$2:$B$3001,$A193))</f>
        <v>0</v>
      </c>
      <c r="Y193" s="21" t="n">
        <f aca="false">IF(OR($A193="",Y$4=""),0,COUNTIFS(Formulas!$A$2:$A$3001,Y$4,Formulas!$B$2:$B$3001,$A193))</f>
        <v>0</v>
      </c>
      <c r="Z193" s="21" t="n">
        <f aca="false">IF(OR($A193="",Z$4=""),0,COUNTIFS(Formulas!$A$2:$A$3001,Z$4,Formulas!$B$2:$B$3001,$A193))</f>
        <v>0</v>
      </c>
      <c r="AA193" s="21" t="n">
        <f aca="false">IF(OR($A193="",AA$4=""),0,COUNTIFS(Formulas!$A$2:$A$3001,AA$4,Formulas!$B$2:$B$3001,$A193))</f>
        <v>0</v>
      </c>
      <c r="AB193" s="21" t="n">
        <f aca="false">IF(OR($A193="",AB$4=""),0,COUNTIFS(Formulas!$A$2:$A$3001,AB$4,Formulas!$B$2:$B$3001,$A193))</f>
        <v>0</v>
      </c>
      <c r="AC193" s="21" t="n">
        <f aca="false">IF(OR($A193="",AC$4=""),0,COUNTIFS(Formulas!$A$2:$A$3001,AC$4,Formulas!$B$2:$B$3001,$A193))</f>
        <v>0</v>
      </c>
      <c r="AD193" s="21" t="n">
        <f aca="false">IF(OR($A193="",AD$4=""),0,COUNTIFS(Formulas!$A$2:$A$3001,AD$4,Formulas!$B$2:$B$3001,$A193))</f>
        <v>0</v>
      </c>
      <c r="AE193" s="21" t="n">
        <f aca="false">IF(OR($A193="",AE$4=""),0,COUNTIFS(Formulas!$A$2:$A$3001,AE$4,Formulas!$B$2:$B$3001,$A193))</f>
        <v>0</v>
      </c>
      <c r="AF193" s="21" t="n">
        <f aca="false">IF(OR($A193="",AF$4=""),0,COUNTIFS(Formulas!$A$2:$A$3001,AF$4,Formulas!$B$2:$B$3001,$A193))</f>
        <v>0</v>
      </c>
      <c r="AG193" s="21" t="n">
        <f aca="false">IF(OR($A193="",AG$4=""),0,COUNTIFS(Formulas!$A$2:$A$3001,AG$4,Formulas!$B$2:$B$3001,$A193))</f>
        <v>0</v>
      </c>
      <c r="AH193" s="21" t="n">
        <f aca="false">IF(OR($A193="",AH$4=""),0,COUNTIFS(Formulas!$A$2:$A$3001,AH$4,Formulas!$B$2:$B$3001,$A193))</f>
        <v>0</v>
      </c>
      <c r="AI193" s="21" t="n">
        <f aca="false">IF(OR($A193="",AI$4=""),0,COUNTIFS(Formulas!$A$2:$A$3001,AI$4,Formulas!$B$2:$B$3001,$A193))</f>
        <v>0</v>
      </c>
      <c r="AJ193" s="21" t="n">
        <f aca="false">IF(OR($A193="",AJ$4=""),0,COUNTIFS(Formulas!$A$2:$A$3001,AJ$4,Formulas!$B$2:$B$3001,$A193))</f>
        <v>0</v>
      </c>
      <c r="AK193" s="21" t="n">
        <f aca="false">IF(OR($A193="",AK$4=""),0,COUNTIFS(Formulas!$A$2:$A$3001,AK$4,Formulas!$B$2:$B$3001,$A193))</f>
        <v>0</v>
      </c>
      <c r="AL193" s="21" t="n">
        <f aca="false">IF(OR($A193="",AL$4=""),0,COUNTIFS(Formulas!$A$2:$A$3001,AL$4,Formulas!$B$2:$B$3001,$A193))</f>
        <v>0</v>
      </c>
      <c r="AM193" s="21" t="n">
        <f aca="false">IF(OR($A193="",AM$4=""),0,COUNTIFS(Formulas!$A$2:$A$3001,AM$4,Formulas!$B$2:$B$3001,$A193))</f>
        <v>0</v>
      </c>
      <c r="AN193" s="21" t="n">
        <f aca="false">IF(OR($A193="",AN$4=""),0,COUNTIFS(Formulas!$A$2:$A$3001,AN$4,Formulas!$B$2:$B$3001,$A193))</f>
        <v>0</v>
      </c>
      <c r="AO193" s="21" t="n">
        <f aca="false">IF(OR($A193="",AO$4=""),0,COUNTIFS(Formulas!$A$2:$A$3001,AO$4,Formulas!$B$2:$B$3001,$A193))</f>
        <v>0</v>
      </c>
      <c r="AP193" s="21" t="n">
        <f aca="false">IF(OR($A193="",AP$4=""),0,COUNTIFS(Formulas!$A$2:$A$3001,AP$4,Formulas!$B$2:$B$3001,$A193))</f>
        <v>0</v>
      </c>
      <c r="AQ193" s="21" t="n">
        <f aca="false">IF(OR($A193="",AQ$4=""),0,COUNTIFS(Formulas!$A$2:$A$3001,AQ$4,Formulas!$B$2:$B$3001,$A193))</f>
        <v>0</v>
      </c>
      <c r="AR193" s="21" t="n">
        <f aca="false">IF(OR($A193="",AR$4=""),0,COUNTIFS(Formulas!$A$2:$A$3001,AR$4,Formulas!$B$2:$B$3001,$A193))</f>
        <v>0</v>
      </c>
      <c r="AS193" s="21" t="n">
        <f aca="false">IF(OR($A193="",AS$4=""),0,COUNTIFS(Formulas!$A$2:$A$3001,AS$4,Formulas!$B$2:$B$3001,$A193))</f>
        <v>0</v>
      </c>
      <c r="AT193" s="21" t="n">
        <f aca="false">IF(OR($A193="",AT$4=""),0,COUNTIFS(Formulas!$A$2:$A$3001,AT$4,Formulas!$B$2:$B$3001,$A193))</f>
        <v>0</v>
      </c>
      <c r="AU193" s="21" t="n">
        <f aca="false">IF(OR($A193="",AU$4=""),0,COUNTIFS(Formulas!$A$2:$A$3001,AU$4,Formulas!$B$2:$B$3001,$A193))</f>
        <v>0</v>
      </c>
      <c r="AV193" s="21" t="n">
        <f aca="false">IF(OR($A193="",AV$4=""),0,COUNTIFS(Formulas!$A$2:$A$3001,AV$4,Formulas!$B$2:$B$3001,$A193))</f>
        <v>0</v>
      </c>
      <c r="AW193" s="21" t="n">
        <f aca="false">IF(OR($A193="",AW$4=""),0,COUNTIFS(Formulas!$A$2:$A$3001,AW$4,Formulas!$B$2:$B$3001,$A193))</f>
        <v>0</v>
      </c>
      <c r="AX193" s="21" t="n">
        <f aca="false">IF(OR($A193="",AX$4=""),0,COUNTIFS(Formulas!$A$2:$A$3001,AX$4,Formulas!$B$2:$B$3001,$A193))</f>
        <v>0</v>
      </c>
      <c r="AY193" s="21" t="n">
        <f aca="false">IF(OR($A193="",AY$4=""),0,COUNTIFS(Formulas!$A$2:$A$3001,AY$4,Formulas!$B$2:$B$3001,$A193))</f>
        <v>0</v>
      </c>
      <c r="AZ193" s="21" t="n">
        <f aca="false">IF(OR($A193="",AZ$4=""),0,COUNTIFS(Formulas!$A$2:$A$3001,AZ$4,Formulas!$B$2:$B$3001,$A193))</f>
        <v>0</v>
      </c>
      <c r="BA193" s="21" t="n">
        <f aca="false">IF(OR($A193="",BA$4=""),0,COUNTIFS(Formulas!$A$2:$A$3001,BA$4,Formulas!$B$2:$B$3001,$A193))</f>
        <v>0</v>
      </c>
      <c r="BB193" s="21" t="n">
        <f aca="false">IF(OR($A193="",BB$4=""),0,COUNTIFS(Formulas!$A$2:$A$3001,BB$4,Formulas!$B$2:$B$3001,$A193))</f>
        <v>0</v>
      </c>
      <c r="BC193" s="21" t="n">
        <f aca="false">IF(OR($A193="",BC$4=""),0,COUNTIFS(Formulas!$A$2:$A$3001,BC$4,Formulas!$B$2:$B$3001,$A193))</f>
        <v>0</v>
      </c>
      <c r="BD193" s="21" t="n">
        <f aca="false">IF(OR($A193="",BD$4=""),0,COUNTIFS(Formulas!$A$2:$A$3001,BD$4,Formulas!$B$2:$B$3001,$A193))</f>
        <v>0</v>
      </c>
      <c r="BE193" s="21" t="n">
        <f aca="false">IF(OR($A193="",BE$4=""),0,COUNTIFS(Formulas!$A$2:$A$3001,BE$4,Formulas!$B$2:$B$3001,$A193))</f>
        <v>0</v>
      </c>
      <c r="BF193" s="21" t="n">
        <f aca="false">IF(OR($A193="",BF$4=""),0,COUNTIFS(Formulas!$A$2:$A$3001,BF$4,Formulas!$B$2:$B$3001,$A193))</f>
        <v>0</v>
      </c>
      <c r="BG193" s="21" t="n">
        <f aca="false">IF(OR($A193="",BG$4=""),0,COUNTIFS(Formulas!$A$2:$A$3001,BG$4,Formulas!$B$2:$B$3001,$A193))</f>
        <v>0</v>
      </c>
      <c r="BH193" s="21" t="n">
        <f aca="false">IF(OR($A193="",BH$4=""),0,COUNTIFS(Formulas!$A$2:$A$3001,BH$4,Formulas!$B$2:$B$3001,$A193))</f>
        <v>0</v>
      </c>
      <c r="BI193" s="21" t="n">
        <f aca="false">IF(OR($A193="",BI$4=""),0,COUNTIFS(Formulas!$A$2:$A$3001,BI$4,Formulas!$B$2:$B$3001,$A193))</f>
        <v>0</v>
      </c>
      <c r="BJ193" s="21" t="n">
        <f aca="false">IF(OR($A193="",BJ$4=""),0,COUNTIFS(Formulas!$A$2:$A$3001,BJ$4,Formulas!$B$2:$B$3001,$A193))</f>
        <v>0</v>
      </c>
      <c r="BK193" s="21" t="n">
        <f aca="false">IF(OR($A193="",BK$4=""),0,COUNTIFS(Formulas!$A$2:$A$3001,BK$4,Formulas!$B$2:$B$3001,$A193))</f>
        <v>0</v>
      </c>
      <c r="BL193" s="21" t="n">
        <f aca="false">IF(OR($A193="",BL$4=""),0,COUNTIFS(Formulas!$A$2:$A$3001,BL$4,Formulas!$B$2:$B$3001,$A193))</f>
        <v>0</v>
      </c>
      <c r="BM193" s="21" t="n">
        <f aca="false">IF(OR($A193="",BM$4=""),0,COUNTIFS(Formulas!$A$2:$A$3001,BM$4,Formulas!$B$2:$B$3001,$A193))</f>
        <v>0</v>
      </c>
      <c r="BN193" s="21" t="n">
        <f aca="false">IF(OR($A193="",BN$4=""),0,COUNTIFS(Formulas!$A$2:$A$3001,BN$4,Formulas!$B$2:$B$3001,$A193))</f>
        <v>0</v>
      </c>
      <c r="BO193" s="21" t="n">
        <f aca="false">IF(OR($A193="",BO$4=""),0,COUNTIFS(Formulas!$A$2:$A$3001,BO$4,Formulas!$B$2:$B$3001,$A193))</f>
        <v>0</v>
      </c>
      <c r="BP193" s="21" t="n">
        <f aca="false">IF(OR($A193="",BP$4=""),0,COUNTIFS(Formulas!$A$2:$A$3001,BP$4,Formulas!$B$2:$B$3001,$A193))</f>
        <v>0</v>
      </c>
      <c r="BQ193" s="21" t="n">
        <f aca="false">IF(OR($A193="",BQ$4=""),0,COUNTIFS(Formulas!$A$2:$A$3001,BQ$4,Formulas!$B$2:$B$3001,$A193))</f>
        <v>0</v>
      </c>
      <c r="BR193" s="21" t="n">
        <f aca="false">IF(OR($A193="",BR$4=""),0,COUNTIFS(Formulas!$A$2:$A$3001,BR$4,Formulas!$B$2:$B$3001,$A193))</f>
        <v>0</v>
      </c>
      <c r="BS193" s="21" t="n">
        <f aca="false">IF(OR($A193="",BS$4=""),0,COUNTIFS(Formulas!$A$2:$A$3001,BS$4,Formulas!$B$2:$B$3001,$A193))</f>
        <v>0</v>
      </c>
      <c r="BT193" s="21" t="n">
        <f aca="false">IF(OR($A193="",BT$4=""),0,COUNTIFS(Formulas!$A$2:$A$3001,BT$4,Formulas!$B$2:$B$3001,$A193))</f>
        <v>0</v>
      </c>
      <c r="BU193" s="21" t="n">
        <f aca="false">IF(OR($A193="",BU$4=""),0,COUNTIFS(Formulas!$A$2:$A$3001,BU$4,Formulas!$B$2:$B$3001,$A193))</f>
        <v>0</v>
      </c>
      <c r="BV193" s="21" t="n">
        <f aca="false">IF(OR($A193="",BV$4=""),0,COUNTIFS(Formulas!$A$2:$A$3001,BV$4,Formulas!$B$2:$B$3001,$A193))</f>
        <v>0</v>
      </c>
      <c r="BW193" s="21" t="n">
        <f aca="false">IF(OR($A193="",BW$4=""),0,COUNTIFS(Formulas!$A$2:$A$3001,BW$4,Formulas!$B$2:$B$3001,$A193))</f>
        <v>0</v>
      </c>
      <c r="BX193" s="21" t="n">
        <f aca="false">IF(OR($A193="",BX$4=""),0,COUNTIFS(Formulas!$A$2:$A$3001,BX$4,Formulas!$B$2:$B$3001,$A193))</f>
        <v>0</v>
      </c>
      <c r="BY193" s="21" t="n">
        <f aca="false">IF(OR($A193="",BY$4=""),0,COUNTIFS(Formulas!$A$2:$A$3001,BY$4,Formulas!$B$2:$B$3001,$A193))</f>
        <v>0</v>
      </c>
      <c r="BZ193" s="21" t="n">
        <f aca="false">IF(OR($A193="",BZ$4=""),0,COUNTIFS(Formulas!$A$2:$A$3001,BZ$4,Formulas!$B$2:$B$3001,$A193))</f>
        <v>0</v>
      </c>
      <c r="CA193" s="21" t="n">
        <f aca="false">IF(OR($A193="",CA$4=""),0,COUNTIFS(Formulas!$A$2:$A$3001,CA$4,Formulas!$B$2:$B$3001,$A193))</f>
        <v>0</v>
      </c>
      <c r="CB193" s="21" t="n">
        <f aca="false">IF(OR($A193="",CB$4=""),0,COUNTIFS(Formulas!$A$2:$A$3001,CB$4,Formulas!$B$2:$B$3001,$A193))</f>
        <v>0</v>
      </c>
      <c r="CC193" s="21" t="n">
        <f aca="false">IF(OR($A193="",CC$4=""),0,COUNTIFS(Formulas!$A$2:$A$3001,CC$4,Formulas!$B$2:$B$3001,$A193))</f>
        <v>0</v>
      </c>
      <c r="CD193" s="21" t="n">
        <f aca="false">IF(OR($A193="",CD$4=""),0,COUNTIFS(Formulas!$A$2:$A$3001,CD$4,Formulas!$B$2:$B$3001,$A193))</f>
        <v>0</v>
      </c>
      <c r="CE193" s="21" t="n">
        <f aca="false">IF(OR($A193="",CE$4=""),0,COUNTIFS(Formulas!$A$2:$A$3001,CE$4,Formulas!$B$2:$B$3001,$A193))</f>
        <v>0</v>
      </c>
      <c r="CF193" s="21" t="n">
        <f aca="false">IF(OR($A193="",CF$4=""),0,COUNTIFS(Formulas!$A$2:$A$3001,CF$4,Formulas!$B$2:$B$3001,$A193))</f>
        <v>0</v>
      </c>
      <c r="CG193" s="21" t="n">
        <f aca="false">IF(OR($A193="",CG$4=""),0,COUNTIFS(Formulas!$A$2:$A$3001,CG$4,Formulas!$B$2:$B$3001,$A193))</f>
        <v>0</v>
      </c>
      <c r="CH193" s="21" t="n">
        <f aca="false">IF(OR($A193="",CH$4=""),0,COUNTIFS(Formulas!$A$2:$A$3001,CH$4,Formulas!$B$2:$B$3001,$A193))</f>
        <v>0</v>
      </c>
      <c r="CI193" s="21" t="n">
        <f aca="false">IF(OR($A193="",CI$4=""),0,COUNTIFS(Formulas!$A$2:$A$3001,CI$4,Formulas!$B$2:$B$3001,$A193))</f>
        <v>0</v>
      </c>
      <c r="CJ193" s="21" t="n">
        <f aca="false">IF(OR($A193="",CJ$4=""),0,COUNTIFS(Formulas!$A$2:$A$3001,CJ$4,Formulas!$B$2:$B$3001,$A193))</f>
        <v>0</v>
      </c>
      <c r="CK193" s="21" t="n">
        <f aca="false">IF(OR($A193="",CK$4=""),0,COUNTIFS(Formulas!$A$2:$A$3001,CK$4,Formulas!$B$2:$B$3001,$A193))</f>
        <v>0</v>
      </c>
      <c r="CL193" s="21" t="n">
        <f aca="false">IF(OR($A193="",CL$4=""),0,COUNTIFS(Formulas!$A$2:$A$3001,CL$4,Formulas!$B$2:$B$3001,$A193))</f>
        <v>0</v>
      </c>
      <c r="CM193" s="21" t="n">
        <f aca="false">IF(OR($A193="",CM$4=""),0,COUNTIFS(Formulas!$A$2:$A$3001,CM$4,Formulas!$B$2:$B$3001,$A193))</f>
        <v>0</v>
      </c>
      <c r="CN193" s="21" t="n">
        <f aca="false">IF(OR($A193="",CN$4=""),0,COUNTIFS(Formulas!$A$2:$A$3001,CN$4,Formulas!$B$2:$B$3001,$A193))</f>
        <v>0</v>
      </c>
      <c r="CO193" s="21" t="n">
        <f aca="false">IF(OR($A193="",CO$4=""),0,COUNTIFS(Formulas!$A$2:$A$3001,CO$4,Formulas!$B$2:$B$3001,$A193))</f>
        <v>0</v>
      </c>
      <c r="CP193" s="21" t="n">
        <f aca="false">IF(OR($A193="",CP$4=""),0,COUNTIFS(Formulas!$A$2:$A$3001,CP$4,Formulas!$B$2:$B$3001,$A193))</f>
        <v>0</v>
      </c>
      <c r="CQ193" s="21" t="n">
        <f aca="false">IF(OR($A193="",CQ$4=""),0,COUNTIFS(Formulas!$A$2:$A$3001,CQ$4,Formulas!$B$2:$B$3001,$A193))</f>
        <v>0</v>
      </c>
      <c r="CR193" s="21" t="n">
        <f aca="false">IF(OR($A193="",CR$4=""),0,COUNTIFS(Formulas!$A$2:$A$3001,CR$4,Formulas!$B$2:$B$3001,$A193))</f>
        <v>0</v>
      </c>
      <c r="CS193" s="21" t="n">
        <f aca="false">IF(OR($A193="",CS$4=""),0,COUNTIFS(Formulas!$A$2:$A$3001,CS$4,Formulas!$B$2:$B$3001,$A193))</f>
        <v>0</v>
      </c>
      <c r="CT193" s="21" t="n">
        <f aca="false">IF(OR($A193="",CT$4=""),0,COUNTIFS(Formulas!$A$2:$A$3001,CT$4,Formulas!$B$2:$B$3001,$A193))</f>
        <v>0</v>
      </c>
      <c r="CU193" s="21" t="n">
        <f aca="false">IF(OR($A193="",CU$4=""),0,COUNTIFS(Formulas!$A$2:$A$3001,CU$4,Formulas!$B$2:$B$3001,$A193))</f>
        <v>0</v>
      </c>
      <c r="CV193" s="21" t="n">
        <f aca="false">IF(OR($A193="",CV$4=""),0,COUNTIFS(Formulas!$A$2:$A$3001,CV$4,Formulas!$B$2:$B$3001,$A193))</f>
        <v>0</v>
      </c>
      <c r="CW193" s="21" t="n">
        <f aca="false">IF(OR($A193="",CW$4=""),0,COUNTIFS(Formulas!$A$2:$A$3001,CW$4,Formulas!$B$2:$B$3001,$A193))</f>
        <v>0</v>
      </c>
      <c r="CX193" s="21" t="n">
        <f aca="false">IF(OR($A193="",CX$4=""),0,COUNTIFS(Formulas!$A$2:$A$3001,CX$4,Formulas!$B$2:$B$3001,$A193))</f>
        <v>0</v>
      </c>
      <c r="CY193" s="21" t="n">
        <f aca="false">IF(OR($A193="",CY$4=""),0,COUNTIFS(Formulas!$A$2:$A$3001,CY$4,Formulas!$B$2:$B$3001,$A193))</f>
        <v>0</v>
      </c>
      <c r="CZ193" s="21" t="n">
        <f aca="false">IF(OR($A193="",CZ$4=""),0,COUNTIFS(Formulas!$A$2:$A$3001,CZ$4,Formulas!$B$2:$B$3001,$A193))</f>
        <v>0</v>
      </c>
      <c r="DA193" s="21" t="n">
        <f aca="false">IF(OR($A193="",DA$4=""),0,COUNTIFS(Formulas!$A$2:$A$3001,DA$4,Formulas!$B$2:$B$3001,$A193))</f>
        <v>0</v>
      </c>
      <c r="DB193" s="21" t="n">
        <f aca="false">IF(OR($A193="",DB$4=""),0,COUNTIFS(Formulas!$A$2:$A$3001,DB$4,Formulas!$B$2:$B$3001,$A193))</f>
        <v>0</v>
      </c>
      <c r="DC193" s="21" t="n">
        <f aca="false">IF(OR($A193="",DC$4=""),0,COUNTIFS(Formulas!$A$2:$A$3001,DC$4,Formulas!$B$2:$B$3001,$A193))</f>
        <v>0</v>
      </c>
      <c r="DD193" s="21" t="n">
        <f aca="false">IF(OR($A193="",DD$4=""),0,COUNTIFS(Formulas!$A$2:$A$3001,DD$4,Formulas!$B$2:$B$3001,$A193))</f>
        <v>0</v>
      </c>
      <c r="DE193" s="21" t="n">
        <f aca="false">IF(OR($A193="",DE$4=""),0,COUNTIFS(Formulas!$A$2:$A$3001,DE$4,Formulas!$B$2:$B$3001,$A193))</f>
        <v>0</v>
      </c>
      <c r="DF193" s="21" t="n">
        <f aca="false">IF(OR($A193="",DF$4=""),0,COUNTIFS(Formulas!$A$2:$A$3001,DF$4,Formulas!$B$2:$B$3001,$A193))</f>
        <v>0</v>
      </c>
      <c r="DG193" s="21" t="n">
        <f aca="false">IF(OR($A193="",DG$4=""),0,COUNTIFS(Formulas!$A$2:$A$3001,DG$4,Formulas!$B$2:$B$3001,$A193))</f>
        <v>0</v>
      </c>
      <c r="DH193" s="21" t="n">
        <f aca="false">IF(OR($A193="",DH$4=""),0,COUNTIFS(Formulas!$A$2:$A$3001,DH$4,Formulas!$B$2:$B$3001,$A193))</f>
        <v>0</v>
      </c>
      <c r="DI193" s="21" t="n">
        <f aca="false">IF(OR($A193="",DI$4=""),0,COUNTIFS(Formulas!$A$2:$A$3001,DI$4,Formulas!$B$2:$B$3001,$A193))</f>
        <v>0</v>
      </c>
      <c r="DJ193" s="21" t="n">
        <f aca="false">IF(OR($A193="",DJ$4=""),0,COUNTIFS(Formulas!$A$2:$A$3001,DJ$4,Formulas!$B$2:$B$3001,$A193))</f>
        <v>0</v>
      </c>
      <c r="DK193" s="21" t="n">
        <f aca="false">IF(OR($A193="",DK$4=""),0,COUNTIFS(Formulas!$A$2:$A$3001,DK$4,Formulas!$B$2:$B$3001,$A193))</f>
        <v>0</v>
      </c>
      <c r="DL193" s="21" t="n">
        <f aca="false">IF(OR($A193="",DL$4=""),0,COUNTIFS(Formulas!$A$2:$A$3001,DL$4,Formulas!$B$2:$B$3001,$A193))</f>
        <v>0</v>
      </c>
      <c r="DM193" s="21" t="n">
        <f aca="false">IF(OR($A193="",DM$4=""),0,COUNTIFS(Formulas!$A$2:$A$3001,DM$4,Formulas!$B$2:$B$3001,$A193))</f>
        <v>0</v>
      </c>
      <c r="DN193" s="21" t="n">
        <f aca="false">IF(OR($A193="",DN$4=""),0,COUNTIFS(Formulas!$A$2:$A$3001,DN$4,Formulas!$B$2:$B$3001,$A193))</f>
        <v>0</v>
      </c>
      <c r="DO193" s="21" t="n">
        <f aca="false">IF(OR($A193="",DO$4=""),0,COUNTIFS(Formulas!$A$2:$A$3001,DO$4,Formulas!$B$2:$B$3001,$A193))</f>
        <v>0</v>
      </c>
      <c r="DP193" s="21" t="n">
        <f aca="false">IF(OR($A193="",DP$4=""),0,COUNTIFS(Formulas!$A$2:$A$3001,DP$4,Formulas!$B$2:$B$3001,$A193))</f>
        <v>0</v>
      </c>
      <c r="DQ193" s="21" t="n">
        <f aca="false">IF(OR($A193="",DQ$4=""),0,COUNTIFS(Formulas!$A$2:$A$3001,DQ$4,Formulas!$B$2:$B$3001,$A193))</f>
        <v>0</v>
      </c>
      <c r="DR193" s="21" t="n">
        <f aca="false">IF(OR($A193="",DR$4=""),0,COUNTIFS(Formulas!$A$2:$A$3001,DR$4,Formulas!$B$2:$B$3001,$A193))</f>
        <v>0</v>
      </c>
      <c r="DS193" s="21" t="n">
        <f aca="false">IF(OR($A193="",DS$4=""),0,COUNTIFS(Formulas!$A$2:$A$3001,DS$4,Formulas!$B$2:$B$3001,$A193))</f>
        <v>0</v>
      </c>
      <c r="DT193" s="21" t="n">
        <f aca="false">IF(OR($A193="",DT$4=""),0,COUNTIFS(Formulas!$A$2:$A$3001,DT$4,Formulas!$B$2:$B$3001,$A193))</f>
        <v>0</v>
      </c>
      <c r="DU193" s="21" t="n">
        <f aca="false">IF(OR($A193="",DU$4=""),0,COUNTIFS(Formulas!$A$2:$A$3001,DU$4,Formulas!$B$2:$B$3001,$A193))</f>
        <v>0</v>
      </c>
      <c r="DV193" s="21" t="n">
        <f aca="false">IF(OR($A193="",DV$4=""),0,COUNTIFS(Formulas!$A$2:$A$3001,DV$4,Formulas!$B$2:$B$3001,$A193))</f>
        <v>0</v>
      </c>
      <c r="DW193" s="21" t="n">
        <f aca="false">IF(OR($A193="",DW$4=""),0,COUNTIFS(Formulas!$A$2:$A$3001,DW$4,Formulas!$B$2:$B$3001,$A193))</f>
        <v>0</v>
      </c>
      <c r="DX193" s="21" t="n">
        <f aca="false">IF(OR($A193="",DX$4=""),0,COUNTIFS(Formulas!$A$2:$A$3001,DX$4,Formulas!$B$2:$B$3001,$A193))</f>
        <v>0</v>
      </c>
      <c r="DY193" s="21" t="n">
        <f aca="false">IF(OR($A193="",DY$4=""),0,COUNTIFS(Formulas!$A$2:$A$3001,DY$4,Formulas!$B$2:$B$3001,$A193))</f>
        <v>0</v>
      </c>
      <c r="DZ193" s="21" t="n">
        <f aca="false">IF(OR($A193="",DZ$4=""),0,COUNTIFS(Formulas!$A$2:$A$3001,DZ$4,Formulas!$B$2:$B$3001,$A193))</f>
        <v>0</v>
      </c>
      <c r="EA193" s="21" t="n">
        <f aca="false">IF(OR($A193="",EA$4=""),0,COUNTIFS(Formulas!$A$2:$A$3001,EA$4,Formulas!$B$2:$B$3001,$A193))</f>
        <v>0</v>
      </c>
      <c r="EB193" s="21" t="n">
        <f aca="false">IF(OR($A193="",EB$4=""),0,COUNTIFS(Formulas!$A$2:$A$3001,EB$4,Formulas!$B$2:$B$3001,$A193))</f>
        <v>0</v>
      </c>
      <c r="EC193" s="21" t="n">
        <f aca="false">IF(OR($A193="",EC$4=""),0,COUNTIFS(Formulas!$A$2:$A$3001,EC$4,Formulas!$B$2:$B$3001,$A193))</f>
        <v>0</v>
      </c>
      <c r="ED193" s="21" t="n">
        <f aca="false">IF(OR($A193="",ED$4=""),0,COUNTIFS(Formulas!$A$2:$A$3001,ED$4,Formulas!$B$2:$B$3001,$A193))</f>
        <v>0</v>
      </c>
      <c r="EE193" s="21" t="n">
        <f aca="false">IF(OR($A193="",EE$4=""),0,COUNTIFS(Formulas!$A$2:$A$3001,EE$4,Formulas!$B$2:$B$3001,$A193))</f>
        <v>0</v>
      </c>
      <c r="EF193" s="21" t="n">
        <f aca="false">IF(OR($A193="",EF$4=""),0,COUNTIFS(Formulas!$A$2:$A$3001,EF$4,Formulas!$B$2:$B$3001,$A193))</f>
        <v>0</v>
      </c>
      <c r="EG193" s="21" t="n">
        <f aca="false">IF(OR($A193="",EG$4=""),0,COUNTIFS(Formulas!$A$2:$A$3001,EG$4,Formulas!$B$2:$B$3001,$A193))</f>
        <v>0</v>
      </c>
      <c r="EH193" s="21" t="n">
        <f aca="false">IF(OR($A193="",EH$4=""),0,COUNTIFS(Formulas!$A$2:$A$3001,EH$4,Formulas!$B$2:$B$3001,$A193))</f>
        <v>0</v>
      </c>
      <c r="EI193" s="21" t="n">
        <f aca="false">IF(OR($A193="",EI$4=""),0,COUNTIFS(Formulas!$A$2:$A$3001,EI$4,Formulas!$B$2:$B$3001,$A193))</f>
        <v>0</v>
      </c>
      <c r="EJ193" s="21" t="n">
        <f aca="false">IF(OR($A193="",EJ$4=""),0,COUNTIFS(Formulas!$A$2:$A$3001,EJ$4,Formulas!$B$2:$B$3001,$A193))</f>
        <v>0</v>
      </c>
      <c r="EK193" s="21" t="n">
        <f aca="false">IF(OR($A193="",EK$4=""),0,COUNTIFS(Formulas!$A$2:$A$3001,EK$4,Formulas!$B$2:$B$3001,$A193))</f>
        <v>0</v>
      </c>
      <c r="EL193" s="21" t="n">
        <f aca="false">IF(OR($A193="",EL$4=""),0,COUNTIFS(Formulas!$A$2:$A$3001,EL$4,Formulas!$B$2:$B$3001,$A193))</f>
        <v>0</v>
      </c>
      <c r="EM193" s="21" t="n">
        <f aca="false">IF(OR($A193="",EM$4=""),0,COUNTIFS(Formulas!$A$2:$A$3001,EM$4,Formulas!$B$2:$B$3001,$A193))</f>
        <v>0</v>
      </c>
      <c r="EN193" s="21" t="n">
        <f aca="false">IF(OR($A193="",EN$4=""),0,COUNTIFS(Formulas!$A$2:$A$3001,EN$4,Formulas!$B$2:$B$3001,$A193))</f>
        <v>0</v>
      </c>
      <c r="EO193" s="21" t="n">
        <f aca="false">IF(OR($A193="",EO$4=""),0,COUNTIFS(Formulas!$A$2:$A$3001,EO$4,Formulas!$B$2:$B$3001,$A193))</f>
        <v>0</v>
      </c>
      <c r="EP193" s="21" t="n">
        <f aca="false">IF(OR($A193="",EP$4=""),0,COUNTIFS(Formulas!$A$2:$A$3001,EP$4,Formulas!$B$2:$B$3001,$A193))</f>
        <v>0</v>
      </c>
      <c r="EQ193" s="21" t="n">
        <f aca="false">IF(OR($A193="",EQ$4=""),0,COUNTIFS(Formulas!$A$2:$A$3001,EQ$4,Formulas!$B$2:$B$3001,$A193))</f>
        <v>0</v>
      </c>
      <c r="ER193" s="21" t="n">
        <f aca="false">IF(OR($A193="",ER$4=""),0,COUNTIFS(Formulas!$A$2:$A$3001,ER$4,Formulas!$B$2:$B$3001,$A193))</f>
        <v>0</v>
      </c>
      <c r="ES193" s="21" t="n">
        <f aca="false">IF(OR($A193="",ES$4=""),0,COUNTIFS(Formulas!$A$2:$A$3001,ES$4,Formulas!$B$2:$B$3001,$A193))</f>
        <v>0</v>
      </c>
      <c r="ET193" s="21" t="n">
        <f aca="false">IF(OR($A193="",ET$4=""),0,COUNTIFS(Formulas!$A$2:$A$3001,ET$4,Formulas!$B$2:$B$3001,$A193))</f>
        <v>0</v>
      </c>
      <c r="EU193" s="21" t="n">
        <f aca="false">IF(OR($A193="",EU$4=""),0,COUNTIFS(Formulas!$A$2:$A$3001,EU$4,Formulas!$B$2:$B$3001,$A193))</f>
        <v>0</v>
      </c>
      <c r="EV193" s="21" t="n">
        <f aca="false">IF(OR($A193="",EV$4=""),0,COUNTIFS(Formulas!$A$2:$A$3001,EV$4,Formulas!$B$2:$B$3001,$A193))</f>
        <v>0</v>
      </c>
    </row>
    <row r="194" customFormat="false" ht="15" hidden="false" customHeight="false" outlineLevel="0" collapsed="false">
      <c r="A194" s="13" t="str">
        <f aca="false">IF(INDEX(Materials!$A$2:$A$301,190)="","",INDEX(Materials!$A$2:$A$301,190))</f>
        <v/>
      </c>
      <c r="B194" s="19" t="str">
        <f aca="false">IF(A194="","",COUNTIF(C194:EV194,"&gt;0"))</f>
        <v/>
      </c>
      <c r="C194" s="21" t="n">
        <f aca="false">IF(OR($A194="",C$4=""),0,COUNTIFS(Formulas!$A$2:$A$3001,C$4,Formulas!$B$2:$B$3001,$A194))</f>
        <v>0</v>
      </c>
      <c r="D194" s="21" t="n">
        <f aca="false">IF(OR($A194="",D$4=""),0,COUNTIFS(Formulas!$A$2:$A$3001,D$4,Formulas!$B$2:$B$3001,$A194))</f>
        <v>0</v>
      </c>
      <c r="E194" s="21" t="n">
        <f aca="false">IF(OR($A194="",E$4=""),0,COUNTIFS(Formulas!$A$2:$A$3001,E$4,Formulas!$B$2:$B$3001,$A194))</f>
        <v>0</v>
      </c>
      <c r="F194" s="21" t="n">
        <f aca="false">IF(OR($A194="",F$4=""),0,COUNTIFS(Formulas!$A$2:$A$3001,F$4,Formulas!$B$2:$B$3001,$A194))</f>
        <v>0</v>
      </c>
      <c r="G194" s="21" t="n">
        <f aca="false">IF(OR($A194="",G$4=""),0,COUNTIFS(Formulas!$A$2:$A$3001,G$4,Formulas!$B$2:$B$3001,$A194))</f>
        <v>0</v>
      </c>
      <c r="H194" s="21" t="n">
        <f aca="false">IF(OR($A194="",H$4=""),0,COUNTIFS(Formulas!$A$2:$A$3001,H$4,Formulas!$B$2:$B$3001,$A194))</f>
        <v>0</v>
      </c>
      <c r="I194" s="21" t="n">
        <f aca="false">IF(OR($A194="",I$4=""),0,COUNTIFS(Formulas!$A$2:$A$3001,I$4,Formulas!$B$2:$B$3001,$A194))</f>
        <v>0</v>
      </c>
      <c r="J194" s="21" t="n">
        <f aca="false">IF(OR($A194="",J$4=""),0,COUNTIFS(Formulas!$A$2:$A$3001,J$4,Formulas!$B$2:$B$3001,$A194))</f>
        <v>0</v>
      </c>
      <c r="K194" s="21" t="n">
        <f aca="false">IF(OR($A194="",K$4=""),0,COUNTIFS(Formulas!$A$2:$A$3001,K$4,Formulas!$B$2:$B$3001,$A194))</f>
        <v>0</v>
      </c>
      <c r="L194" s="21" t="n">
        <f aca="false">IF(OR($A194="",L$4=""),0,COUNTIFS(Formulas!$A$2:$A$3001,L$4,Formulas!$B$2:$B$3001,$A194))</f>
        <v>0</v>
      </c>
      <c r="M194" s="21" t="n">
        <f aca="false">IF(OR($A194="",M$4=""),0,COUNTIFS(Formulas!$A$2:$A$3001,M$4,Formulas!$B$2:$B$3001,$A194))</f>
        <v>0</v>
      </c>
      <c r="N194" s="21" t="n">
        <f aca="false">IF(OR($A194="",N$4=""),0,COUNTIFS(Formulas!$A$2:$A$3001,N$4,Formulas!$B$2:$B$3001,$A194))</f>
        <v>0</v>
      </c>
      <c r="O194" s="21" t="n">
        <f aca="false">IF(OR($A194="",O$4=""),0,COUNTIFS(Formulas!$A$2:$A$3001,O$4,Formulas!$B$2:$B$3001,$A194))</f>
        <v>0</v>
      </c>
      <c r="P194" s="21" t="n">
        <f aca="false">IF(OR($A194="",P$4=""),0,COUNTIFS(Formulas!$A$2:$A$3001,P$4,Formulas!$B$2:$B$3001,$A194))</f>
        <v>0</v>
      </c>
      <c r="Q194" s="21" t="n">
        <f aca="false">IF(OR($A194="",Q$4=""),0,COUNTIFS(Formulas!$A$2:$A$3001,Q$4,Formulas!$B$2:$B$3001,$A194))</f>
        <v>0</v>
      </c>
      <c r="R194" s="21" t="n">
        <f aca="false">IF(OR($A194="",R$4=""),0,COUNTIFS(Formulas!$A$2:$A$3001,R$4,Formulas!$B$2:$B$3001,$A194))</f>
        <v>0</v>
      </c>
      <c r="S194" s="21" t="n">
        <f aca="false">IF(OR($A194="",S$4=""),0,COUNTIFS(Formulas!$A$2:$A$3001,S$4,Formulas!$B$2:$B$3001,$A194))</f>
        <v>0</v>
      </c>
      <c r="T194" s="21" t="n">
        <f aca="false">IF(OR($A194="",T$4=""),0,COUNTIFS(Formulas!$A$2:$A$3001,T$4,Formulas!$B$2:$B$3001,$A194))</f>
        <v>0</v>
      </c>
      <c r="U194" s="21" t="n">
        <f aca="false">IF(OR($A194="",U$4=""),0,COUNTIFS(Formulas!$A$2:$A$3001,U$4,Formulas!$B$2:$B$3001,$A194))</f>
        <v>0</v>
      </c>
      <c r="V194" s="21" t="n">
        <f aca="false">IF(OR($A194="",V$4=""),0,COUNTIFS(Formulas!$A$2:$A$3001,V$4,Formulas!$B$2:$B$3001,$A194))</f>
        <v>0</v>
      </c>
      <c r="W194" s="21" t="n">
        <f aca="false">IF(OR($A194="",W$4=""),0,COUNTIFS(Formulas!$A$2:$A$3001,W$4,Formulas!$B$2:$B$3001,$A194))</f>
        <v>0</v>
      </c>
      <c r="X194" s="21" t="n">
        <f aca="false">IF(OR($A194="",X$4=""),0,COUNTIFS(Formulas!$A$2:$A$3001,X$4,Formulas!$B$2:$B$3001,$A194))</f>
        <v>0</v>
      </c>
      <c r="Y194" s="21" t="n">
        <f aca="false">IF(OR($A194="",Y$4=""),0,COUNTIFS(Formulas!$A$2:$A$3001,Y$4,Formulas!$B$2:$B$3001,$A194))</f>
        <v>0</v>
      </c>
      <c r="Z194" s="21" t="n">
        <f aca="false">IF(OR($A194="",Z$4=""),0,COUNTIFS(Formulas!$A$2:$A$3001,Z$4,Formulas!$B$2:$B$3001,$A194))</f>
        <v>0</v>
      </c>
      <c r="AA194" s="21" t="n">
        <f aca="false">IF(OR($A194="",AA$4=""),0,COUNTIFS(Formulas!$A$2:$A$3001,AA$4,Formulas!$B$2:$B$3001,$A194))</f>
        <v>0</v>
      </c>
      <c r="AB194" s="21" t="n">
        <f aca="false">IF(OR($A194="",AB$4=""),0,COUNTIFS(Formulas!$A$2:$A$3001,AB$4,Formulas!$B$2:$B$3001,$A194))</f>
        <v>0</v>
      </c>
      <c r="AC194" s="21" t="n">
        <f aca="false">IF(OR($A194="",AC$4=""),0,COUNTIFS(Formulas!$A$2:$A$3001,AC$4,Formulas!$B$2:$B$3001,$A194))</f>
        <v>0</v>
      </c>
      <c r="AD194" s="21" t="n">
        <f aca="false">IF(OR($A194="",AD$4=""),0,COUNTIFS(Formulas!$A$2:$A$3001,AD$4,Formulas!$B$2:$B$3001,$A194))</f>
        <v>0</v>
      </c>
      <c r="AE194" s="21" t="n">
        <f aca="false">IF(OR($A194="",AE$4=""),0,COUNTIFS(Formulas!$A$2:$A$3001,AE$4,Formulas!$B$2:$B$3001,$A194))</f>
        <v>0</v>
      </c>
      <c r="AF194" s="21" t="n">
        <f aca="false">IF(OR($A194="",AF$4=""),0,COUNTIFS(Formulas!$A$2:$A$3001,AF$4,Formulas!$B$2:$B$3001,$A194))</f>
        <v>0</v>
      </c>
      <c r="AG194" s="21" t="n">
        <f aca="false">IF(OR($A194="",AG$4=""),0,COUNTIFS(Formulas!$A$2:$A$3001,AG$4,Formulas!$B$2:$B$3001,$A194))</f>
        <v>0</v>
      </c>
      <c r="AH194" s="21" t="n">
        <f aca="false">IF(OR($A194="",AH$4=""),0,COUNTIFS(Formulas!$A$2:$A$3001,AH$4,Formulas!$B$2:$B$3001,$A194))</f>
        <v>0</v>
      </c>
      <c r="AI194" s="21" t="n">
        <f aca="false">IF(OR($A194="",AI$4=""),0,COUNTIFS(Formulas!$A$2:$A$3001,AI$4,Formulas!$B$2:$B$3001,$A194))</f>
        <v>0</v>
      </c>
      <c r="AJ194" s="21" t="n">
        <f aca="false">IF(OR($A194="",AJ$4=""),0,COUNTIFS(Formulas!$A$2:$A$3001,AJ$4,Formulas!$B$2:$B$3001,$A194))</f>
        <v>0</v>
      </c>
      <c r="AK194" s="21" t="n">
        <f aca="false">IF(OR($A194="",AK$4=""),0,COUNTIFS(Formulas!$A$2:$A$3001,AK$4,Formulas!$B$2:$B$3001,$A194))</f>
        <v>0</v>
      </c>
      <c r="AL194" s="21" t="n">
        <f aca="false">IF(OR($A194="",AL$4=""),0,COUNTIFS(Formulas!$A$2:$A$3001,AL$4,Formulas!$B$2:$B$3001,$A194))</f>
        <v>0</v>
      </c>
      <c r="AM194" s="21" t="n">
        <f aca="false">IF(OR($A194="",AM$4=""),0,COUNTIFS(Formulas!$A$2:$A$3001,AM$4,Formulas!$B$2:$B$3001,$A194))</f>
        <v>0</v>
      </c>
      <c r="AN194" s="21" t="n">
        <f aca="false">IF(OR($A194="",AN$4=""),0,COUNTIFS(Formulas!$A$2:$A$3001,AN$4,Formulas!$B$2:$B$3001,$A194))</f>
        <v>0</v>
      </c>
      <c r="AO194" s="21" t="n">
        <f aca="false">IF(OR($A194="",AO$4=""),0,COUNTIFS(Formulas!$A$2:$A$3001,AO$4,Formulas!$B$2:$B$3001,$A194))</f>
        <v>0</v>
      </c>
      <c r="AP194" s="21" t="n">
        <f aca="false">IF(OR($A194="",AP$4=""),0,COUNTIFS(Formulas!$A$2:$A$3001,AP$4,Formulas!$B$2:$B$3001,$A194))</f>
        <v>0</v>
      </c>
      <c r="AQ194" s="21" t="n">
        <f aca="false">IF(OR($A194="",AQ$4=""),0,COUNTIFS(Formulas!$A$2:$A$3001,AQ$4,Formulas!$B$2:$B$3001,$A194))</f>
        <v>0</v>
      </c>
      <c r="AR194" s="21" t="n">
        <f aca="false">IF(OR($A194="",AR$4=""),0,COUNTIFS(Formulas!$A$2:$A$3001,AR$4,Formulas!$B$2:$B$3001,$A194))</f>
        <v>0</v>
      </c>
      <c r="AS194" s="21" t="n">
        <f aca="false">IF(OR($A194="",AS$4=""),0,COUNTIFS(Formulas!$A$2:$A$3001,AS$4,Formulas!$B$2:$B$3001,$A194))</f>
        <v>0</v>
      </c>
      <c r="AT194" s="21" t="n">
        <f aca="false">IF(OR($A194="",AT$4=""),0,COUNTIFS(Formulas!$A$2:$A$3001,AT$4,Formulas!$B$2:$B$3001,$A194))</f>
        <v>0</v>
      </c>
      <c r="AU194" s="21" t="n">
        <f aca="false">IF(OR($A194="",AU$4=""),0,COUNTIFS(Formulas!$A$2:$A$3001,AU$4,Formulas!$B$2:$B$3001,$A194))</f>
        <v>0</v>
      </c>
      <c r="AV194" s="21" t="n">
        <f aca="false">IF(OR($A194="",AV$4=""),0,COUNTIFS(Formulas!$A$2:$A$3001,AV$4,Formulas!$B$2:$B$3001,$A194))</f>
        <v>0</v>
      </c>
      <c r="AW194" s="21" t="n">
        <f aca="false">IF(OR($A194="",AW$4=""),0,COUNTIFS(Formulas!$A$2:$A$3001,AW$4,Formulas!$B$2:$B$3001,$A194))</f>
        <v>0</v>
      </c>
      <c r="AX194" s="21" t="n">
        <f aca="false">IF(OR($A194="",AX$4=""),0,COUNTIFS(Formulas!$A$2:$A$3001,AX$4,Formulas!$B$2:$B$3001,$A194))</f>
        <v>0</v>
      </c>
      <c r="AY194" s="21" t="n">
        <f aca="false">IF(OR($A194="",AY$4=""),0,COUNTIFS(Formulas!$A$2:$A$3001,AY$4,Formulas!$B$2:$B$3001,$A194))</f>
        <v>0</v>
      </c>
      <c r="AZ194" s="21" t="n">
        <f aca="false">IF(OR($A194="",AZ$4=""),0,COUNTIFS(Formulas!$A$2:$A$3001,AZ$4,Formulas!$B$2:$B$3001,$A194))</f>
        <v>0</v>
      </c>
      <c r="BA194" s="21" t="n">
        <f aca="false">IF(OR($A194="",BA$4=""),0,COUNTIFS(Formulas!$A$2:$A$3001,BA$4,Formulas!$B$2:$B$3001,$A194))</f>
        <v>0</v>
      </c>
      <c r="BB194" s="21" t="n">
        <f aca="false">IF(OR($A194="",BB$4=""),0,COUNTIFS(Formulas!$A$2:$A$3001,BB$4,Formulas!$B$2:$B$3001,$A194))</f>
        <v>0</v>
      </c>
      <c r="BC194" s="21" t="n">
        <f aca="false">IF(OR($A194="",BC$4=""),0,COUNTIFS(Formulas!$A$2:$A$3001,BC$4,Formulas!$B$2:$B$3001,$A194))</f>
        <v>0</v>
      </c>
      <c r="BD194" s="21" t="n">
        <f aca="false">IF(OR($A194="",BD$4=""),0,COUNTIFS(Formulas!$A$2:$A$3001,BD$4,Formulas!$B$2:$B$3001,$A194))</f>
        <v>0</v>
      </c>
      <c r="BE194" s="21" t="n">
        <f aca="false">IF(OR($A194="",BE$4=""),0,COUNTIFS(Formulas!$A$2:$A$3001,BE$4,Formulas!$B$2:$B$3001,$A194))</f>
        <v>0</v>
      </c>
      <c r="BF194" s="21" t="n">
        <f aca="false">IF(OR($A194="",BF$4=""),0,COUNTIFS(Formulas!$A$2:$A$3001,BF$4,Formulas!$B$2:$B$3001,$A194))</f>
        <v>0</v>
      </c>
      <c r="BG194" s="21" t="n">
        <f aca="false">IF(OR($A194="",BG$4=""),0,COUNTIFS(Formulas!$A$2:$A$3001,BG$4,Formulas!$B$2:$B$3001,$A194))</f>
        <v>0</v>
      </c>
      <c r="BH194" s="21" t="n">
        <f aca="false">IF(OR($A194="",BH$4=""),0,COUNTIFS(Formulas!$A$2:$A$3001,BH$4,Formulas!$B$2:$B$3001,$A194))</f>
        <v>0</v>
      </c>
      <c r="BI194" s="21" t="n">
        <f aca="false">IF(OR($A194="",BI$4=""),0,COUNTIFS(Formulas!$A$2:$A$3001,BI$4,Formulas!$B$2:$B$3001,$A194))</f>
        <v>0</v>
      </c>
      <c r="BJ194" s="21" t="n">
        <f aca="false">IF(OR($A194="",BJ$4=""),0,COUNTIFS(Formulas!$A$2:$A$3001,BJ$4,Formulas!$B$2:$B$3001,$A194))</f>
        <v>0</v>
      </c>
      <c r="BK194" s="21" t="n">
        <f aca="false">IF(OR($A194="",BK$4=""),0,COUNTIFS(Formulas!$A$2:$A$3001,BK$4,Formulas!$B$2:$B$3001,$A194))</f>
        <v>0</v>
      </c>
      <c r="BL194" s="21" t="n">
        <f aca="false">IF(OR($A194="",BL$4=""),0,COUNTIFS(Formulas!$A$2:$A$3001,BL$4,Formulas!$B$2:$B$3001,$A194))</f>
        <v>0</v>
      </c>
      <c r="BM194" s="21" t="n">
        <f aca="false">IF(OR($A194="",BM$4=""),0,COUNTIFS(Formulas!$A$2:$A$3001,BM$4,Formulas!$B$2:$B$3001,$A194))</f>
        <v>0</v>
      </c>
      <c r="BN194" s="21" t="n">
        <f aca="false">IF(OR($A194="",BN$4=""),0,COUNTIFS(Formulas!$A$2:$A$3001,BN$4,Formulas!$B$2:$B$3001,$A194))</f>
        <v>0</v>
      </c>
      <c r="BO194" s="21" t="n">
        <f aca="false">IF(OR($A194="",BO$4=""),0,COUNTIFS(Formulas!$A$2:$A$3001,BO$4,Formulas!$B$2:$B$3001,$A194))</f>
        <v>0</v>
      </c>
      <c r="BP194" s="21" t="n">
        <f aca="false">IF(OR($A194="",BP$4=""),0,COUNTIFS(Formulas!$A$2:$A$3001,BP$4,Formulas!$B$2:$B$3001,$A194))</f>
        <v>0</v>
      </c>
      <c r="BQ194" s="21" t="n">
        <f aca="false">IF(OR($A194="",BQ$4=""),0,COUNTIFS(Formulas!$A$2:$A$3001,BQ$4,Formulas!$B$2:$B$3001,$A194))</f>
        <v>0</v>
      </c>
      <c r="BR194" s="21" t="n">
        <f aca="false">IF(OR($A194="",BR$4=""),0,COUNTIFS(Formulas!$A$2:$A$3001,BR$4,Formulas!$B$2:$B$3001,$A194))</f>
        <v>0</v>
      </c>
      <c r="BS194" s="21" t="n">
        <f aca="false">IF(OR($A194="",BS$4=""),0,COUNTIFS(Formulas!$A$2:$A$3001,BS$4,Formulas!$B$2:$B$3001,$A194))</f>
        <v>0</v>
      </c>
      <c r="BT194" s="21" t="n">
        <f aca="false">IF(OR($A194="",BT$4=""),0,COUNTIFS(Formulas!$A$2:$A$3001,BT$4,Formulas!$B$2:$B$3001,$A194))</f>
        <v>0</v>
      </c>
      <c r="BU194" s="21" t="n">
        <f aca="false">IF(OR($A194="",BU$4=""),0,COUNTIFS(Formulas!$A$2:$A$3001,BU$4,Formulas!$B$2:$B$3001,$A194))</f>
        <v>0</v>
      </c>
      <c r="BV194" s="21" t="n">
        <f aca="false">IF(OR($A194="",BV$4=""),0,COUNTIFS(Formulas!$A$2:$A$3001,BV$4,Formulas!$B$2:$B$3001,$A194))</f>
        <v>0</v>
      </c>
      <c r="BW194" s="21" t="n">
        <f aca="false">IF(OR($A194="",BW$4=""),0,COUNTIFS(Formulas!$A$2:$A$3001,BW$4,Formulas!$B$2:$B$3001,$A194))</f>
        <v>0</v>
      </c>
      <c r="BX194" s="21" t="n">
        <f aca="false">IF(OR($A194="",BX$4=""),0,COUNTIFS(Formulas!$A$2:$A$3001,BX$4,Formulas!$B$2:$B$3001,$A194))</f>
        <v>0</v>
      </c>
      <c r="BY194" s="21" t="n">
        <f aca="false">IF(OR($A194="",BY$4=""),0,COUNTIFS(Formulas!$A$2:$A$3001,BY$4,Formulas!$B$2:$B$3001,$A194))</f>
        <v>0</v>
      </c>
      <c r="BZ194" s="21" t="n">
        <f aca="false">IF(OR($A194="",BZ$4=""),0,COUNTIFS(Formulas!$A$2:$A$3001,BZ$4,Formulas!$B$2:$B$3001,$A194))</f>
        <v>0</v>
      </c>
      <c r="CA194" s="21" t="n">
        <f aca="false">IF(OR($A194="",CA$4=""),0,COUNTIFS(Formulas!$A$2:$A$3001,CA$4,Formulas!$B$2:$B$3001,$A194))</f>
        <v>0</v>
      </c>
      <c r="CB194" s="21" t="n">
        <f aca="false">IF(OR($A194="",CB$4=""),0,COUNTIFS(Formulas!$A$2:$A$3001,CB$4,Formulas!$B$2:$B$3001,$A194))</f>
        <v>0</v>
      </c>
      <c r="CC194" s="21" t="n">
        <f aca="false">IF(OR($A194="",CC$4=""),0,COUNTIFS(Formulas!$A$2:$A$3001,CC$4,Formulas!$B$2:$B$3001,$A194))</f>
        <v>0</v>
      </c>
      <c r="CD194" s="21" t="n">
        <f aca="false">IF(OR($A194="",CD$4=""),0,COUNTIFS(Formulas!$A$2:$A$3001,CD$4,Formulas!$B$2:$B$3001,$A194))</f>
        <v>0</v>
      </c>
      <c r="CE194" s="21" t="n">
        <f aca="false">IF(OR($A194="",CE$4=""),0,COUNTIFS(Formulas!$A$2:$A$3001,CE$4,Formulas!$B$2:$B$3001,$A194))</f>
        <v>0</v>
      </c>
      <c r="CF194" s="21" t="n">
        <f aca="false">IF(OR($A194="",CF$4=""),0,COUNTIFS(Formulas!$A$2:$A$3001,CF$4,Formulas!$B$2:$B$3001,$A194))</f>
        <v>0</v>
      </c>
      <c r="CG194" s="21" t="n">
        <f aca="false">IF(OR($A194="",CG$4=""),0,COUNTIFS(Formulas!$A$2:$A$3001,CG$4,Formulas!$B$2:$B$3001,$A194))</f>
        <v>0</v>
      </c>
      <c r="CH194" s="21" t="n">
        <f aca="false">IF(OR($A194="",CH$4=""),0,COUNTIFS(Formulas!$A$2:$A$3001,CH$4,Formulas!$B$2:$B$3001,$A194))</f>
        <v>0</v>
      </c>
      <c r="CI194" s="21" t="n">
        <f aca="false">IF(OR($A194="",CI$4=""),0,COUNTIFS(Formulas!$A$2:$A$3001,CI$4,Formulas!$B$2:$B$3001,$A194))</f>
        <v>0</v>
      </c>
      <c r="CJ194" s="21" t="n">
        <f aca="false">IF(OR($A194="",CJ$4=""),0,COUNTIFS(Formulas!$A$2:$A$3001,CJ$4,Formulas!$B$2:$B$3001,$A194))</f>
        <v>0</v>
      </c>
      <c r="CK194" s="21" t="n">
        <f aca="false">IF(OR($A194="",CK$4=""),0,COUNTIFS(Formulas!$A$2:$A$3001,CK$4,Formulas!$B$2:$B$3001,$A194))</f>
        <v>0</v>
      </c>
      <c r="CL194" s="21" t="n">
        <f aca="false">IF(OR($A194="",CL$4=""),0,COUNTIFS(Formulas!$A$2:$A$3001,CL$4,Formulas!$B$2:$B$3001,$A194))</f>
        <v>0</v>
      </c>
      <c r="CM194" s="21" t="n">
        <f aca="false">IF(OR($A194="",CM$4=""),0,COUNTIFS(Formulas!$A$2:$A$3001,CM$4,Formulas!$B$2:$B$3001,$A194))</f>
        <v>0</v>
      </c>
      <c r="CN194" s="21" t="n">
        <f aca="false">IF(OR($A194="",CN$4=""),0,COUNTIFS(Formulas!$A$2:$A$3001,CN$4,Formulas!$B$2:$B$3001,$A194))</f>
        <v>0</v>
      </c>
      <c r="CO194" s="21" t="n">
        <f aca="false">IF(OR($A194="",CO$4=""),0,COUNTIFS(Formulas!$A$2:$A$3001,CO$4,Formulas!$B$2:$B$3001,$A194))</f>
        <v>0</v>
      </c>
      <c r="CP194" s="21" t="n">
        <f aca="false">IF(OR($A194="",CP$4=""),0,COUNTIFS(Formulas!$A$2:$A$3001,CP$4,Formulas!$B$2:$B$3001,$A194))</f>
        <v>0</v>
      </c>
      <c r="CQ194" s="21" t="n">
        <f aca="false">IF(OR($A194="",CQ$4=""),0,COUNTIFS(Formulas!$A$2:$A$3001,CQ$4,Formulas!$B$2:$B$3001,$A194))</f>
        <v>0</v>
      </c>
      <c r="CR194" s="21" t="n">
        <f aca="false">IF(OR($A194="",CR$4=""),0,COUNTIFS(Formulas!$A$2:$A$3001,CR$4,Formulas!$B$2:$B$3001,$A194))</f>
        <v>0</v>
      </c>
      <c r="CS194" s="21" t="n">
        <f aca="false">IF(OR($A194="",CS$4=""),0,COUNTIFS(Formulas!$A$2:$A$3001,CS$4,Formulas!$B$2:$B$3001,$A194))</f>
        <v>0</v>
      </c>
      <c r="CT194" s="21" t="n">
        <f aca="false">IF(OR($A194="",CT$4=""),0,COUNTIFS(Formulas!$A$2:$A$3001,CT$4,Formulas!$B$2:$B$3001,$A194))</f>
        <v>0</v>
      </c>
      <c r="CU194" s="21" t="n">
        <f aca="false">IF(OR($A194="",CU$4=""),0,COUNTIFS(Formulas!$A$2:$A$3001,CU$4,Formulas!$B$2:$B$3001,$A194))</f>
        <v>0</v>
      </c>
      <c r="CV194" s="21" t="n">
        <f aca="false">IF(OR($A194="",CV$4=""),0,COUNTIFS(Formulas!$A$2:$A$3001,CV$4,Formulas!$B$2:$B$3001,$A194))</f>
        <v>0</v>
      </c>
      <c r="CW194" s="21" t="n">
        <f aca="false">IF(OR($A194="",CW$4=""),0,COUNTIFS(Formulas!$A$2:$A$3001,CW$4,Formulas!$B$2:$B$3001,$A194))</f>
        <v>0</v>
      </c>
      <c r="CX194" s="21" t="n">
        <f aca="false">IF(OR($A194="",CX$4=""),0,COUNTIFS(Formulas!$A$2:$A$3001,CX$4,Formulas!$B$2:$B$3001,$A194))</f>
        <v>0</v>
      </c>
      <c r="CY194" s="21" t="n">
        <f aca="false">IF(OR($A194="",CY$4=""),0,COUNTIFS(Formulas!$A$2:$A$3001,CY$4,Formulas!$B$2:$B$3001,$A194))</f>
        <v>0</v>
      </c>
      <c r="CZ194" s="21" t="n">
        <f aca="false">IF(OR($A194="",CZ$4=""),0,COUNTIFS(Formulas!$A$2:$A$3001,CZ$4,Formulas!$B$2:$B$3001,$A194))</f>
        <v>0</v>
      </c>
      <c r="DA194" s="21" t="n">
        <f aca="false">IF(OR($A194="",DA$4=""),0,COUNTIFS(Formulas!$A$2:$A$3001,DA$4,Formulas!$B$2:$B$3001,$A194))</f>
        <v>0</v>
      </c>
      <c r="DB194" s="21" t="n">
        <f aca="false">IF(OR($A194="",DB$4=""),0,COUNTIFS(Formulas!$A$2:$A$3001,DB$4,Formulas!$B$2:$B$3001,$A194))</f>
        <v>0</v>
      </c>
      <c r="DC194" s="21" t="n">
        <f aca="false">IF(OR($A194="",DC$4=""),0,COUNTIFS(Formulas!$A$2:$A$3001,DC$4,Formulas!$B$2:$B$3001,$A194))</f>
        <v>0</v>
      </c>
      <c r="DD194" s="21" t="n">
        <f aca="false">IF(OR($A194="",DD$4=""),0,COUNTIFS(Formulas!$A$2:$A$3001,DD$4,Formulas!$B$2:$B$3001,$A194))</f>
        <v>0</v>
      </c>
      <c r="DE194" s="21" t="n">
        <f aca="false">IF(OR($A194="",DE$4=""),0,COUNTIFS(Formulas!$A$2:$A$3001,DE$4,Formulas!$B$2:$B$3001,$A194))</f>
        <v>0</v>
      </c>
      <c r="DF194" s="21" t="n">
        <f aca="false">IF(OR($A194="",DF$4=""),0,COUNTIFS(Formulas!$A$2:$A$3001,DF$4,Formulas!$B$2:$B$3001,$A194))</f>
        <v>0</v>
      </c>
      <c r="DG194" s="21" t="n">
        <f aca="false">IF(OR($A194="",DG$4=""),0,COUNTIFS(Formulas!$A$2:$A$3001,DG$4,Formulas!$B$2:$B$3001,$A194))</f>
        <v>0</v>
      </c>
      <c r="DH194" s="21" t="n">
        <f aca="false">IF(OR($A194="",DH$4=""),0,COUNTIFS(Formulas!$A$2:$A$3001,DH$4,Formulas!$B$2:$B$3001,$A194))</f>
        <v>0</v>
      </c>
      <c r="DI194" s="21" t="n">
        <f aca="false">IF(OR($A194="",DI$4=""),0,COUNTIFS(Formulas!$A$2:$A$3001,DI$4,Formulas!$B$2:$B$3001,$A194))</f>
        <v>0</v>
      </c>
      <c r="DJ194" s="21" t="n">
        <f aca="false">IF(OR($A194="",DJ$4=""),0,COUNTIFS(Formulas!$A$2:$A$3001,DJ$4,Formulas!$B$2:$B$3001,$A194))</f>
        <v>0</v>
      </c>
      <c r="DK194" s="21" t="n">
        <f aca="false">IF(OR($A194="",DK$4=""),0,COUNTIFS(Formulas!$A$2:$A$3001,DK$4,Formulas!$B$2:$B$3001,$A194))</f>
        <v>0</v>
      </c>
      <c r="DL194" s="21" t="n">
        <f aca="false">IF(OR($A194="",DL$4=""),0,COUNTIFS(Formulas!$A$2:$A$3001,DL$4,Formulas!$B$2:$B$3001,$A194))</f>
        <v>0</v>
      </c>
      <c r="DM194" s="21" t="n">
        <f aca="false">IF(OR($A194="",DM$4=""),0,COUNTIFS(Formulas!$A$2:$A$3001,DM$4,Formulas!$B$2:$B$3001,$A194))</f>
        <v>0</v>
      </c>
      <c r="DN194" s="21" t="n">
        <f aca="false">IF(OR($A194="",DN$4=""),0,COUNTIFS(Formulas!$A$2:$A$3001,DN$4,Formulas!$B$2:$B$3001,$A194))</f>
        <v>0</v>
      </c>
      <c r="DO194" s="21" t="n">
        <f aca="false">IF(OR($A194="",DO$4=""),0,COUNTIFS(Formulas!$A$2:$A$3001,DO$4,Formulas!$B$2:$B$3001,$A194))</f>
        <v>0</v>
      </c>
      <c r="DP194" s="21" t="n">
        <f aca="false">IF(OR($A194="",DP$4=""),0,COUNTIFS(Formulas!$A$2:$A$3001,DP$4,Formulas!$B$2:$B$3001,$A194))</f>
        <v>0</v>
      </c>
      <c r="DQ194" s="21" t="n">
        <f aca="false">IF(OR($A194="",DQ$4=""),0,COUNTIFS(Formulas!$A$2:$A$3001,DQ$4,Formulas!$B$2:$B$3001,$A194))</f>
        <v>0</v>
      </c>
      <c r="DR194" s="21" t="n">
        <f aca="false">IF(OR($A194="",DR$4=""),0,COUNTIFS(Formulas!$A$2:$A$3001,DR$4,Formulas!$B$2:$B$3001,$A194))</f>
        <v>0</v>
      </c>
      <c r="DS194" s="21" t="n">
        <f aca="false">IF(OR($A194="",DS$4=""),0,COUNTIFS(Formulas!$A$2:$A$3001,DS$4,Formulas!$B$2:$B$3001,$A194))</f>
        <v>0</v>
      </c>
      <c r="DT194" s="21" t="n">
        <f aca="false">IF(OR($A194="",DT$4=""),0,COUNTIFS(Formulas!$A$2:$A$3001,DT$4,Formulas!$B$2:$B$3001,$A194))</f>
        <v>0</v>
      </c>
      <c r="DU194" s="21" t="n">
        <f aca="false">IF(OR($A194="",DU$4=""),0,COUNTIFS(Formulas!$A$2:$A$3001,DU$4,Formulas!$B$2:$B$3001,$A194))</f>
        <v>0</v>
      </c>
      <c r="DV194" s="21" t="n">
        <f aca="false">IF(OR($A194="",DV$4=""),0,COUNTIFS(Formulas!$A$2:$A$3001,DV$4,Formulas!$B$2:$B$3001,$A194))</f>
        <v>0</v>
      </c>
      <c r="DW194" s="21" t="n">
        <f aca="false">IF(OR($A194="",DW$4=""),0,COUNTIFS(Formulas!$A$2:$A$3001,DW$4,Formulas!$B$2:$B$3001,$A194))</f>
        <v>0</v>
      </c>
      <c r="DX194" s="21" t="n">
        <f aca="false">IF(OR($A194="",DX$4=""),0,COUNTIFS(Formulas!$A$2:$A$3001,DX$4,Formulas!$B$2:$B$3001,$A194))</f>
        <v>0</v>
      </c>
      <c r="DY194" s="21" t="n">
        <f aca="false">IF(OR($A194="",DY$4=""),0,COUNTIFS(Formulas!$A$2:$A$3001,DY$4,Formulas!$B$2:$B$3001,$A194))</f>
        <v>0</v>
      </c>
      <c r="DZ194" s="21" t="n">
        <f aca="false">IF(OR($A194="",DZ$4=""),0,COUNTIFS(Formulas!$A$2:$A$3001,DZ$4,Formulas!$B$2:$B$3001,$A194))</f>
        <v>0</v>
      </c>
      <c r="EA194" s="21" t="n">
        <f aca="false">IF(OR($A194="",EA$4=""),0,COUNTIFS(Formulas!$A$2:$A$3001,EA$4,Formulas!$B$2:$B$3001,$A194))</f>
        <v>0</v>
      </c>
      <c r="EB194" s="21" t="n">
        <f aca="false">IF(OR($A194="",EB$4=""),0,COUNTIFS(Formulas!$A$2:$A$3001,EB$4,Formulas!$B$2:$B$3001,$A194))</f>
        <v>0</v>
      </c>
      <c r="EC194" s="21" t="n">
        <f aca="false">IF(OR($A194="",EC$4=""),0,COUNTIFS(Formulas!$A$2:$A$3001,EC$4,Formulas!$B$2:$B$3001,$A194))</f>
        <v>0</v>
      </c>
      <c r="ED194" s="21" t="n">
        <f aca="false">IF(OR($A194="",ED$4=""),0,COUNTIFS(Formulas!$A$2:$A$3001,ED$4,Formulas!$B$2:$B$3001,$A194))</f>
        <v>0</v>
      </c>
      <c r="EE194" s="21" t="n">
        <f aca="false">IF(OR($A194="",EE$4=""),0,COUNTIFS(Formulas!$A$2:$A$3001,EE$4,Formulas!$B$2:$B$3001,$A194))</f>
        <v>0</v>
      </c>
      <c r="EF194" s="21" t="n">
        <f aca="false">IF(OR($A194="",EF$4=""),0,COUNTIFS(Formulas!$A$2:$A$3001,EF$4,Formulas!$B$2:$B$3001,$A194))</f>
        <v>0</v>
      </c>
      <c r="EG194" s="21" t="n">
        <f aca="false">IF(OR($A194="",EG$4=""),0,COUNTIFS(Formulas!$A$2:$A$3001,EG$4,Formulas!$B$2:$B$3001,$A194))</f>
        <v>0</v>
      </c>
      <c r="EH194" s="21" t="n">
        <f aca="false">IF(OR($A194="",EH$4=""),0,COUNTIFS(Formulas!$A$2:$A$3001,EH$4,Formulas!$B$2:$B$3001,$A194))</f>
        <v>0</v>
      </c>
      <c r="EI194" s="21" t="n">
        <f aca="false">IF(OR($A194="",EI$4=""),0,COUNTIFS(Formulas!$A$2:$A$3001,EI$4,Formulas!$B$2:$B$3001,$A194))</f>
        <v>0</v>
      </c>
      <c r="EJ194" s="21" t="n">
        <f aca="false">IF(OR($A194="",EJ$4=""),0,COUNTIFS(Formulas!$A$2:$A$3001,EJ$4,Formulas!$B$2:$B$3001,$A194))</f>
        <v>0</v>
      </c>
      <c r="EK194" s="21" t="n">
        <f aca="false">IF(OR($A194="",EK$4=""),0,COUNTIFS(Formulas!$A$2:$A$3001,EK$4,Formulas!$B$2:$B$3001,$A194))</f>
        <v>0</v>
      </c>
      <c r="EL194" s="21" t="n">
        <f aca="false">IF(OR($A194="",EL$4=""),0,COUNTIFS(Formulas!$A$2:$A$3001,EL$4,Formulas!$B$2:$B$3001,$A194))</f>
        <v>0</v>
      </c>
      <c r="EM194" s="21" t="n">
        <f aca="false">IF(OR($A194="",EM$4=""),0,COUNTIFS(Formulas!$A$2:$A$3001,EM$4,Formulas!$B$2:$B$3001,$A194))</f>
        <v>0</v>
      </c>
      <c r="EN194" s="21" t="n">
        <f aca="false">IF(OR($A194="",EN$4=""),0,COUNTIFS(Formulas!$A$2:$A$3001,EN$4,Formulas!$B$2:$B$3001,$A194))</f>
        <v>0</v>
      </c>
      <c r="EO194" s="21" t="n">
        <f aca="false">IF(OR($A194="",EO$4=""),0,COUNTIFS(Formulas!$A$2:$A$3001,EO$4,Formulas!$B$2:$B$3001,$A194))</f>
        <v>0</v>
      </c>
      <c r="EP194" s="21" t="n">
        <f aca="false">IF(OR($A194="",EP$4=""),0,COUNTIFS(Formulas!$A$2:$A$3001,EP$4,Formulas!$B$2:$B$3001,$A194))</f>
        <v>0</v>
      </c>
      <c r="EQ194" s="21" t="n">
        <f aca="false">IF(OR($A194="",EQ$4=""),0,COUNTIFS(Formulas!$A$2:$A$3001,EQ$4,Formulas!$B$2:$B$3001,$A194))</f>
        <v>0</v>
      </c>
      <c r="ER194" s="21" t="n">
        <f aca="false">IF(OR($A194="",ER$4=""),0,COUNTIFS(Formulas!$A$2:$A$3001,ER$4,Formulas!$B$2:$B$3001,$A194))</f>
        <v>0</v>
      </c>
      <c r="ES194" s="21" t="n">
        <f aca="false">IF(OR($A194="",ES$4=""),0,COUNTIFS(Formulas!$A$2:$A$3001,ES$4,Formulas!$B$2:$B$3001,$A194))</f>
        <v>0</v>
      </c>
      <c r="ET194" s="21" t="n">
        <f aca="false">IF(OR($A194="",ET$4=""),0,COUNTIFS(Formulas!$A$2:$A$3001,ET$4,Formulas!$B$2:$B$3001,$A194))</f>
        <v>0</v>
      </c>
      <c r="EU194" s="21" t="n">
        <f aca="false">IF(OR($A194="",EU$4=""),0,COUNTIFS(Formulas!$A$2:$A$3001,EU$4,Formulas!$B$2:$B$3001,$A194))</f>
        <v>0</v>
      </c>
      <c r="EV194" s="21" t="n">
        <f aca="false">IF(OR($A194="",EV$4=""),0,COUNTIFS(Formulas!$A$2:$A$3001,EV$4,Formulas!$B$2:$B$3001,$A194))</f>
        <v>0</v>
      </c>
    </row>
    <row r="195" customFormat="false" ht="15" hidden="false" customHeight="false" outlineLevel="0" collapsed="false">
      <c r="A195" s="13" t="str">
        <f aca="false">IF(INDEX(Materials!$A$2:$A$301,191)="","",INDEX(Materials!$A$2:$A$301,191))</f>
        <v/>
      </c>
      <c r="B195" s="19" t="str">
        <f aca="false">IF(A195="","",COUNTIF(C195:EV195,"&gt;0"))</f>
        <v/>
      </c>
      <c r="C195" s="21" t="n">
        <f aca="false">IF(OR($A195="",C$4=""),0,COUNTIFS(Formulas!$A$2:$A$3001,C$4,Formulas!$B$2:$B$3001,$A195))</f>
        <v>0</v>
      </c>
      <c r="D195" s="21" t="n">
        <f aca="false">IF(OR($A195="",D$4=""),0,COUNTIFS(Formulas!$A$2:$A$3001,D$4,Formulas!$B$2:$B$3001,$A195))</f>
        <v>0</v>
      </c>
      <c r="E195" s="21" t="n">
        <f aca="false">IF(OR($A195="",E$4=""),0,COUNTIFS(Formulas!$A$2:$A$3001,E$4,Formulas!$B$2:$B$3001,$A195))</f>
        <v>0</v>
      </c>
      <c r="F195" s="21" t="n">
        <f aca="false">IF(OR($A195="",F$4=""),0,COUNTIFS(Formulas!$A$2:$A$3001,F$4,Formulas!$B$2:$B$3001,$A195))</f>
        <v>0</v>
      </c>
      <c r="G195" s="21" t="n">
        <f aca="false">IF(OR($A195="",G$4=""),0,COUNTIFS(Formulas!$A$2:$A$3001,G$4,Formulas!$B$2:$B$3001,$A195))</f>
        <v>0</v>
      </c>
      <c r="H195" s="21" t="n">
        <f aca="false">IF(OR($A195="",H$4=""),0,COUNTIFS(Formulas!$A$2:$A$3001,H$4,Formulas!$B$2:$B$3001,$A195))</f>
        <v>0</v>
      </c>
      <c r="I195" s="21" t="n">
        <f aca="false">IF(OR($A195="",I$4=""),0,COUNTIFS(Formulas!$A$2:$A$3001,I$4,Formulas!$B$2:$B$3001,$A195))</f>
        <v>0</v>
      </c>
      <c r="J195" s="21" t="n">
        <f aca="false">IF(OR($A195="",J$4=""),0,COUNTIFS(Formulas!$A$2:$A$3001,J$4,Formulas!$B$2:$B$3001,$A195))</f>
        <v>0</v>
      </c>
      <c r="K195" s="21" t="n">
        <f aca="false">IF(OR($A195="",K$4=""),0,COUNTIFS(Formulas!$A$2:$A$3001,K$4,Formulas!$B$2:$B$3001,$A195))</f>
        <v>0</v>
      </c>
      <c r="L195" s="21" t="n">
        <f aca="false">IF(OR($A195="",L$4=""),0,COUNTIFS(Formulas!$A$2:$A$3001,L$4,Formulas!$B$2:$B$3001,$A195))</f>
        <v>0</v>
      </c>
      <c r="M195" s="21" t="n">
        <f aca="false">IF(OR($A195="",M$4=""),0,COUNTIFS(Formulas!$A$2:$A$3001,M$4,Formulas!$B$2:$B$3001,$A195))</f>
        <v>0</v>
      </c>
      <c r="N195" s="21" t="n">
        <f aca="false">IF(OR($A195="",N$4=""),0,COUNTIFS(Formulas!$A$2:$A$3001,N$4,Formulas!$B$2:$B$3001,$A195))</f>
        <v>0</v>
      </c>
      <c r="O195" s="21" t="n">
        <f aca="false">IF(OR($A195="",O$4=""),0,COUNTIFS(Formulas!$A$2:$A$3001,O$4,Formulas!$B$2:$B$3001,$A195))</f>
        <v>0</v>
      </c>
      <c r="P195" s="21" t="n">
        <f aca="false">IF(OR($A195="",P$4=""),0,COUNTIFS(Formulas!$A$2:$A$3001,P$4,Formulas!$B$2:$B$3001,$A195))</f>
        <v>0</v>
      </c>
      <c r="Q195" s="21" t="n">
        <f aca="false">IF(OR($A195="",Q$4=""),0,COUNTIFS(Formulas!$A$2:$A$3001,Q$4,Formulas!$B$2:$B$3001,$A195))</f>
        <v>0</v>
      </c>
      <c r="R195" s="21" t="n">
        <f aca="false">IF(OR($A195="",R$4=""),0,COUNTIFS(Formulas!$A$2:$A$3001,R$4,Formulas!$B$2:$B$3001,$A195))</f>
        <v>0</v>
      </c>
      <c r="S195" s="21" t="n">
        <f aca="false">IF(OR($A195="",S$4=""),0,COUNTIFS(Formulas!$A$2:$A$3001,S$4,Formulas!$B$2:$B$3001,$A195))</f>
        <v>0</v>
      </c>
      <c r="T195" s="21" t="n">
        <f aca="false">IF(OR($A195="",T$4=""),0,COUNTIFS(Formulas!$A$2:$A$3001,T$4,Formulas!$B$2:$B$3001,$A195))</f>
        <v>0</v>
      </c>
      <c r="U195" s="21" t="n">
        <f aca="false">IF(OR($A195="",U$4=""),0,COUNTIFS(Formulas!$A$2:$A$3001,U$4,Formulas!$B$2:$B$3001,$A195))</f>
        <v>0</v>
      </c>
      <c r="V195" s="21" t="n">
        <f aca="false">IF(OR($A195="",V$4=""),0,COUNTIFS(Formulas!$A$2:$A$3001,V$4,Formulas!$B$2:$B$3001,$A195))</f>
        <v>0</v>
      </c>
      <c r="W195" s="21" t="n">
        <f aca="false">IF(OR($A195="",W$4=""),0,COUNTIFS(Formulas!$A$2:$A$3001,W$4,Formulas!$B$2:$B$3001,$A195))</f>
        <v>0</v>
      </c>
      <c r="X195" s="21" t="n">
        <f aca="false">IF(OR($A195="",X$4=""),0,COUNTIFS(Formulas!$A$2:$A$3001,X$4,Formulas!$B$2:$B$3001,$A195))</f>
        <v>0</v>
      </c>
      <c r="Y195" s="21" t="n">
        <f aca="false">IF(OR($A195="",Y$4=""),0,COUNTIFS(Formulas!$A$2:$A$3001,Y$4,Formulas!$B$2:$B$3001,$A195))</f>
        <v>0</v>
      </c>
      <c r="Z195" s="21" t="n">
        <f aca="false">IF(OR($A195="",Z$4=""),0,COUNTIFS(Formulas!$A$2:$A$3001,Z$4,Formulas!$B$2:$B$3001,$A195))</f>
        <v>0</v>
      </c>
      <c r="AA195" s="21" t="n">
        <f aca="false">IF(OR($A195="",AA$4=""),0,COUNTIFS(Formulas!$A$2:$A$3001,AA$4,Formulas!$B$2:$B$3001,$A195))</f>
        <v>0</v>
      </c>
      <c r="AB195" s="21" t="n">
        <f aca="false">IF(OR($A195="",AB$4=""),0,COUNTIFS(Formulas!$A$2:$A$3001,AB$4,Formulas!$B$2:$B$3001,$A195))</f>
        <v>0</v>
      </c>
      <c r="AC195" s="21" t="n">
        <f aca="false">IF(OR($A195="",AC$4=""),0,COUNTIFS(Formulas!$A$2:$A$3001,AC$4,Formulas!$B$2:$B$3001,$A195))</f>
        <v>0</v>
      </c>
      <c r="AD195" s="21" t="n">
        <f aca="false">IF(OR($A195="",AD$4=""),0,COUNTIFS(Formulas!$A$2:$A$3001,AD$4,Formulas!$B$2:$B$3001,$A195))</f>
        <v>0</v>
      </c>
      <c r="AE195" s="21" t="n">
        <f aca="false">IF(OR($A195="",AE$4=""),0,COUNTIFS(Formulas!$A$2:$A$3001,AE$4,Formulas!$B$2:$B$3001,$A195))</f>
        <v>0</v>
      </c>
      <c r="AF195" s="21" t="n">
        <f aca="false">IF(OR($A195="",AF$4=""),0,COUNTIFS(Formulas!$A$2:$A$3001,AF$4,Formulas!$B$2:$B$3001,$A195))</f>
        <v>0</v>
      </c>
      <c r="AG195" s="21" t="n">
        <f aca="false">IF(OR($A195="",AG$4=""),0,COUNTIFS(Formulas!$A$2:$A$3001,AG$4,Formulas!$B$2:$B$3001,$A195))</f>
        <v>0</v>
      </c>
      <c r="AH195" s="21" t="n">
        <f aca="false">IF(OR($A195="",AH$4=""),0,COUNTIFS(Formulas!$A$2:$A$3001,AH$4,Formulas!$B$2:$B$3001,$A195))</f>
        <v>0</v>
      </c>
      <c r="AI195" s="21" t="n">
        <f aca="false">IF(OR($A195="",AI$4=""),0,COUNTIFS(Formulas!$A$2:$A$3001,AI$4,Formulas!$B$2:$B$3001,$A195))</f>
        <v>0</v>
      </c>
      <c r="AJ195" s="21" t="n">
        <f aca="false">IF(OR($A195="",AJ$4=""),0,COUNTIFS(Formulas!$A$2:$A$3001,AJ$4,Formulas!$B$2:$B$3001,$A195))</f>
        <v>0</v>
      </c>
      <c r="AK195" s="21" t="n">
        <f aca="false">IF(OR($A195="",AK$4=""),0,COUNTIFS(Formulas!$A$2:$A$3001,AK$4,Formulas!$B$2:$B$3001,$A195))</f>
        <v>0</v>
      </c>
      <c r="AL195" s="21" t="n">
        <f aca="false">IF(OR($A195="",AL$4=""),0,COUNTIFS(Formulas!$A$2:$A$3001,AL$4,Formulas!$B$2:$B$3001,$A195))</f>
        <v>0</v>
      </c>
      <c r="AM195" s="21" t="n">
        <f aca="false">IF(OR($A195="",AM$4=""),0,COUNTIFS(Formulas!$A$2:$A$3001,AM$4,Formulas!$B$2:$B$3001,$A195))</f>
        <v>0</v>
      </c>
      <c r="AN195" s="21" t="n">
        <f aca="false">IF(OR($A195="",AN$4=""),0,COUNTIFS(Formulas!$A$2:$A$3001,AN$4,Formulas!$B$2:$B$3001,$A195))</f>
        <v>0</v>
      </c>
      <c r="AO195" s="21" t="n">
        <f aca="false">IF(OR($A195="",AO$4=""),0,COUNTIFS(Formulas!$A$2:$A$3001,AO$4,Formulas!$B$2:$B$3001,$A195))</f>
        <v>0</v>
      </c>
      <c r="AP195" s="21" t="n">
        <f aca="false">IF(OR($A195="",AP$4=""),0,COUNTIFS(Formulas!$A$2:$A$3001,AP$4,Formulas!$B$2:$B$3001,$A195))</f>
        <v>0</v>
      </c>
      <c r="AQ195" s="21" t="n">
        <f aca="false">IF(OR($A195="",AQ$4=""),0,COUNTIFS(Formulas!$A$2:$A$3001,AQ$4,Formulas!$B$2:$B$3001,$A195))</f>
        <v>0</v>
      </c>
      <c r="AR195" s="21" t="n">
        <f aca="false">IF(OR($A195="",AR$4=""),0,COUNTIFS(Formulas!$A$2:$A$3001,AR$4,Formulas!$B$2:$B$3001,$A195))</f>
        <v>0</v>
      </c>
      <c r="AS195" s="21" t="n">
        <f aca="false">IF(OR($A195="",AS$4=""),0,COUNTIFS(Formulas!$A$2:$A$3001,AS$4,Formulas!$B$2:$B$3001,$A195))</f>
        <v>0</v>
      </c>
      <c r="AT195" s="21" t="n">
        <f aca="false">IF(OR($A195="",AT$4=""),0,COUNTIFS(Formulas!$A$2:$A$3001,AT$4,Formulas!$B$2:$B$3001,$A195))</f>
        <v>0</v>
      </c>
      <c r="AU195" s="21" t="n">
        <f aca="false">IF(OR($A195="",AU$4=""),0,COUNTIFS(Formulas!$A$2:$A$3001,AU$4,Formulas!$B$2:$B$3001,$A195))</f>
        <v>0</v>
      </c>
      <c r="AV195" s="21" t="n">
        <f aca="false">IF(OR($A195="",AV$4=""),0,COUNTIFS(Formulas!$A$2:$A$3001,AV$4,Formulas!$B$2:$B$3001,$A195))</f>
        <v>0</v>
      </c>
      <c r="AW195" s="21" t="n">
        <f aca="false">IF(OR($A195="",AW$4=""),0,COUNTIFS(Formulas!$A$2:$A$3001,AW$4,Formulas!$B$2:$B$3001,$A195))</f>
        <v>0</v>
      </c>
      <c r="AX195" s="21" t="n">
        <f aca="false">IF(OR($A195="",AX$4=""),0,COUNTIFS(Formulas!$A$2:$A$3001,AX$4,Formulas!$B$2:$B$3001,$A195))</f>
        <v>0</v>
      </c>
      <c r="AY195" s="21" t="n">
        <f aca="false">IF(OR($A195="",AY$4=""),0,COUNTIFS(Formulas!$A$2:$A$3001,AY$4,Formulas!$B$2:$B$3001,$A195))</f>
        <v>0</v>
      </c>
      <c r="AZ195" s="21" t="n">
        <f aca="false">IF(OR($A195="",AZ$4=""),0,COUNTIFS(Formulas!$A$2:$A$3001,AZ$4,Formulas!$B$2:$B$3001,$A195))</f>
        <v>0</v>
      </c>
      <c r="BA195" s="21" t="n">
        <f aca="false">IF(OR($A195="",BA$4=""),0,COUNTIFS(Formulas!$A$2:$A$3001,BA$4,Formulas!$B$2:$B$3001,$A195))</f>
        <v>0</v>
      </c>
      <c r="BB195" s="21" t="n">
        <f aca="false">IF(OR($A195="",BB$4=""),0,COUNTIFS(Formulas!$A$2:$A$3001,BB$4,Formulas!$B$2:$B$3001,$A195))</f>
        <v>0</v>
      </c>
      <c r="BC195" s="21" t="n">
        <f aca="false">IF(OR($A195="",BC$4=""),0,COUNTIFS(Formulas!$A$2:$A$3001,BC$4,Formulas!$B$2:$B$3001,$A195))</f>
        <v>0</v>
      </c>
      <c r="BD195" s="21" t="n">
        <f aca="false">IF(OR($A195="",BD$4=""),0,COUNTIFS(Formulas!$A$2:$A$3001,BD$4,Formulas!$B$2:$B$3001,$A195))</f>
        <v>0</v>
      </c>
      <c r="BE195" s="21" t="n">
        <f aca="false">IF(OR($A195="",BE$4=""),0,COUNTIFS(Formulas!$A$2:$A$3001,BE$4,Formulas!$B$2:$B$3001,$A195))</f>
        <v>0</v>
      </c>
      <c r="BF195" s="21" t="n">
        <f aca="false">IF(OR($A195="",BF$4=""),0,COUNTIFS(Formulas!$A$2:$A$3001,BF$4,Formulas!$B$2:$B$3001,$A195))</f>
        <v>0</v>
      </c>
      <c r="BG195" s="21" t="n">
        <f aca="false">IF(OR($A195="",BG$4=""),0,COUNTIFS(Formulas!$A$2:$A$3001,BG$4,Formulas!$B$2:$B$3001,$A195))</f>
        <v>0</v>
      </c>
      <c r="BH195" s="21" t="n">
        <f aca="false">IF(OR($A195="",BH$4=""),0,COUNTIFS(Formulas!$A$2:$A$3001,BH$4,Formulas!$B$2:$B$3001,$A195))</f>
        <v>0</v>
      </c>
      <c r="BI195" s="21" t="n">
        <f aca="false">IF(OR($A195="",BI$4=""),0,COUNTIFS(Formulas!$A$2:$A$3001,BI$4,Formulas!$B$2:$B$3001,$A195))</f>
        <v>0</v>
      </c>
      <c r="BJ195" s="21" t="n">
        <f aca="false">IF(OR($A195="",BJ$4=""),0,COUNTIFS(Formulas!$A$2:$A$3001,BJ$4,Formulas!$B$2:$B$3001,$A195))</f>
        <v>0</v>
      </c>
      <c r="BK195" s="21" t="n">
        <f aca="false">IF(OR($A195="",BK$4=""),0,COUNTIFS(Formulas!$A$2:$A$3001,BK$4,Formulas!$B$2:$B$3001,$A195))</f>
        <v>0</v>
      </c>
      <c r="BL195" s="21" t="n">
        <f aca="false">IF(OR($A195="",BL$4=""),0,COUNTIFS(Formulas!$A$2:$A$3001,BL$4,Formulas!$B$2:$B$3001,$A195))</f>
        <v>0</v>
      </c>
      <c r="BM195" s="21" t="n">
        <f aca="false">IF(OR($A195="",BM$4=""),0,COUNTIFS(Formulas!$A$2:$A$3001,BM$4,Formulas!$B$2:$B$3001,$A195))</f>
        <v>0</v>
      </c>
      <c r="BN195" s="21" t="n">
        <f aca="false">IF(OR($A195="",BN$4=""),0,COUNTIFS(Formulas!$A$2:$A$3001,BN$4,Formulas!$B$2:$B$3001,$A195))</f>
        <v>0</v>
      </c>
      <c r="BO195" s="21" t="n">
        <f aca="false">IF(OR($A195="",BO$4=""),0,COUNTIFS(Formulas!$A$2:$A$3001,BO$4,Formulas!$B$2:$B$3001,$A195))</f>
        <v>0</v>
      </c>
      <c r="BP195" s="21" t="n">
        <f aca="false">IF(OR($A195="",BP$4=""),0,COUNTIFS(Formulas!$A$2:$A$3001,BP$4,Formulas!$B$2:$B$3001,$A195))</f>
        <v>0</v>
      </c>
      <c r="BQ195" s="21" t="n">
        <f aca="false">IF(OR($A195="",BQ$4=""),0,COUNTIFS(Formulas!$A$2:$A$3001,BQ$4,Formulas!$B$2:$B$3001,$A195))</f>
        <v>0</v>
      </c>
      <c r="BR195" s="21" t="n">
        <f aca="false">IF(OR($A195="",BR$4=""),0,COUNTIFS(Formulas!$A$2:$A$3001,BR$4,Formulas!$B$2:$B$3001,$A195))</f>
        <v>0</v>
      </c>
      <c r="BS195" s="21" t="n">
        <f aca="false">IF(OR($A195="",BS$4=""),0,COUNTIFS(Formulas!$A$2:$A$3001,BS$4,Formulas!$B$2:$B$3001,$A195))</f>
        <v>0</v>
      </c>
      <c r="BT195" s="21" t="n">
        <f aca="false">IF(OR($A195="",BT$4=""),0,COUNTIFS(Formulas!$A$2:$A$3001,BT$4,Formulas!$B$2:$B$3001,$A195))</f>
        <v>0</v>
      </c>
      <c r="BU195" s="21" t="n">
        <f aca="false">IF(OR($A195="",BU$4=""),0,COUNTIFS(Formulas!$A$2:$A$3001,BU$4,Formulas!$B$2:$B$3001,$A195))</f>
        <v>0</v>
      </c>
      <c r="BV195" s="21" t="n">
        <f aca="false">IF(OR($A195="",BV$4=""),0,COUNTIFS(Formulas!$A$2:$A$3001,BV$4,Formulas!$B$2:$B$3001,$A195))</f>
        <v>0</v>
      </c>
      <c r="BW195" s="21" t="n">
        <f aca="false">IF(OR($A195="",BW$4=""),0,COUNTIFS(Formulas!$A$2:$A$3001,BW$4,Formulas!$B$2:$B$3001,$A195))</f>
        <v>0</v>
      </c>
      <c r="BX195" s="21" t="n">
        <f aca="false">IF(OR($A195="",BX$4=""),0,COUNTIFS(Formulas!$A$2:$A$3001,BX$4,Formulas!$B$2:$B$3001,$A195))</f>
        <v>0</v>
      </c>
      <c r="BY195" s="21" t="n">
        <f aca="false">IF(OR($A195="",BY$4=""),0,COUNTIFS(Formulas!$A$2:$A$3001,BY$4,Formulas!$B$2:$B$3001,$A195))</f>
        <v>0</v>
      </c>
      <c r="BZ195" s="21" t="n">
        <f aca="false">IF(OR($A195="",BZ$4=""),0,COUNTIFS(Formulas!$A$2:$A$3001,BZ$4,Formulas!$B$2:$B$3001,$A195))</f>
        <v>0</v>
      </c>
      <c r="CA195" s="21" t="n">
        <f aca="false">IF(OR($A195="",CA$4=""),0,COUNTIFS(Formulas!$A$2:$A$3001,CA$4,Formulas!$B$2:$B$3001,$A195))</f>
        <v>0</v>
      </c>
      <c r="CB195" s="21" t="n">
        <f aca="false">IF(OR($A195="",CB$4=""),0,COUNTIFS(Formulas!$A$2:$A$3001,CB$4,Formulas!$B$2:$B$3001,$A195))</f>
        <v>0</v>
      </c>
      <c r="CC195" s="21" t="n">
        <f aca="false">IF(OR($A195="",CC$4=""),0,COUNTIFS(Formulas!$A$2:$A$3001,CC$4,Formulas!$B$2:$B$3001,$A195))</f>
        <v>0</v>
      </c>
      <c r="CD195" s="21" t="n">
        <f aca="false">IF(OR($A195="",CD$4=""),0,COUNTIFS(Formulas!$A$2:$A$3001,CD$4,Formulas!$B$2:$B$3001,$A195))</f>
        <v>0</v>
      </c>
      <c r="CE195" s="21" t="n">
        <f aca="false">IF(OR($A195="",CE$4=""),0,COUNTIFS(Formulas!$A$2:$A$3001,CE$4,Formulas!$B$2:$B$3001,$A195))</f>
        <v>0</v>
      </c>
      <c r="CF195" s="21" t="n">
        <f aca="false">IF(OR($A195="",CF$4=""),0,COUNTIFS(Formulas!$A$2:$A$3001,CF$4,Formulas!$B$2:$B$3001,$A195))</f>
        <v>0</v>
      </c>
      <c r="CG195" s="21" t="n">
        <f aca="false">IF(OR($A195="",CG$4=""),0,COUNTIFS(Formulas!$A$2:$A$3001,CG$4,Formulas!$B$2:$B$3001,$A195))</f>
        <v>0</v>
      </c>
      <c r="CH195" s="21" t="n">
        <f aca="false">IF(OR($A195="",CH$4=""),0,COUNTIFS(Formulas!$A$2:$A$3001,CH$4,Formulas!$B$2:$B$3001,$A195))</f>
        <v>0</v>
      </c>
      <c r="CI195" s="21" t="n">
        <f aca="false">IF(OR($A195="",CI$4=""),0,COUNTIFS(Formulas!$A$2:$A$3001,CI$4,Formulas!$B$2:$B$3001,$A195))</f>
        <v>0</v>
      </c>
      <c r="CJ195" s="21" t="n">
        <f aca="false">IF(OR($A195="",CJ$4=""),0,COUNTIFS(Formulas!$A$2:$A$3001,CJ$4,Formulas!$B$2:$B$3001,$A195))</f>
        <v>0</v>
      </c>
      <c r="CK195" s="21" t="n">
        <f aca="false">IF(OR($A195="",CK$4=""),0,COUNTIFS(Formulas!$A$2:$A$3001,CK$4,Formulas!$B$2:$B$3001,$A195))</f>
        <v>0</v>
      </c>
      <c r="CL195" s="21" t="n">
        <f aca="false">IF(OR($A195="",CL$4=""),0,COUNTIFS(Formulas!$A$2:$A$3001,CL$4,Formulas!$B$2:$B$3001,$A195))</f>
        <v>0</v>
      </c>
      <c r="CM195" s="21" t="n">
        <f aca="false">IF(OR($A195="",CM$4=""),0,COUNTIFS(Formulas!$A$2:$A$3001,CM$4,Formulas!$B$2:$B$3001,$A195))</f>
        <v>0</v>
      </c>
      <c r="CN195" s="21" t="n">
        <f aca="false">IF(OR($A195="",CN$4=""),0,COUNTIFS(Formulas!$A$2:$A$3001,CN$4,Formulas!$B$2:$B$3001,$A195))</f>
        <v>0</v>
      </c>
      <c r="CO195" s="21" t="n">
        <f aca="false">IF(OR($A195="",CO$4=""),0,COUNTIFS(Formulas!$A$2:$A$3001,CO$4,Formulas!$B$2:$B$3001,$A195))</f>
        <v>0</v>
      </c>
      <c r="CP195" s="21" t="n">
        <f aca="false">IF(OR($A195="",CP$4=""),0,COUNTIFS(Formulas!$A$2:$A$3001,CP$4,Formulas!$B$2:$B$3001,$A195))</f>
        <v>0</v>
      </c>
      <c r="CQ195" s="21" t="n">
        <f aca="false">IF(OR($A195="",CQ$4=""),0,COUNTIFS(Formulas!$A$2:$A$3001,CQ$4,Formulas!$B$2:$B$3001,$A195))</f>
        <v>0</v>
      </c>
      <c r="CR195" s="21" t="n">
        <f aca="false">IF(OR($A195="",CR$4=""),0,COUNTIFS(Formulas!$A$2:$A$3001,CR$4,Formulas!$B$2:$B$3001,$A195))</f>
        <v>0</v>
      </c>
      <c r="CS195" s="21" t="n">
        <f aca="false">IF(OR($A195="",CS$4=""),0,COUNTIFS(Formulas!$A$2:$A$3001,CS$4,Formulas!$B$2:$B$3001,$A195))</f>
        <v>0</v>
      </c>
      <c r="CT195" s="21" t="n">
        <f aca="false">IF(OR($A195="",CT$4=""),0,COUNTIFS(Formulas!$A$2:$A$3001,CT$4,Formulas!$B$2:$B$3001,$A195))</f>
        <v>0</v>
      </c>
      <c r="CU195" s="21" t="n">
        <f aca="false">IF(OR($A195="",CU$4=""),0,COUNTIFS(Formulas!$A$2:$A$3001,CU$4,Formulas!$B$2:$B$3001,$A195))</f>
        <v>0</v>
      </c>
      <c r="CV195" s="21" t="n">
        <f aca="false">IF(OR($A195="",CV$4=""),0,COUNTIFS(Formulas!$A$2:$A$3001,CV$4,Formulas!$B$2:$B$3001,$A195))</f>
        <v>0</v>
      </c>
      <c r="CW195" s="21" t="n">
        <f aca="false">IF(OR($A195="",CW$4=""),0,COUNTIFS(Formulas!$A$2:$A$3001,CW$4,Formulas!$B$2:$B$3001,$A195))</f>
        <v>0</v>
      </c>
      <c r="CX195" s="21" t="n">
        <f aca="false">IF(OR($A195="",CX$4=""),0,COUNTIFS(Formulas!$A$2:$A$3001,CX$4,Formulas!$B$2:$B$3001,$A195))</f>
        <v>0</v>
      </c>
      <c r="CY195" s="21" t="n">
        <f aca="false">IF(OR($A195="",CY$4=""),0,COUNTIFS(Formulas!$A$2:$A$3001,CY$4,Formulas!$B$2:$B$3001,$A195))</f>
        <v>0</v>
      </c>
      <c r="CZ195" s="21" t="n">
        <f aca="false">IF(OR($A195="",CZ$4=""),0,COUNTIFS(Formulas!$A$2:$A$3001,CZ$4,Formulas!$B$2:$B$3001,$A195))</f>
        <v>0</v>
      </c>
      <c r="DA195" s="21" t="n">
        <f aca="false">IF(OR($A195="",DA$4=""),0,COUNTIFS(Formulas!$A$2:$A$3001,DA$4,Formulas!$B$2:$B$3001,$A195))</f>
        <v>0</v>
      </c>
      <c r="DB195" s="21" t="n">
        <f aca="false">IF(OR($A195="",DB$4=""),0,COUNTIFS(Formulas!$A$2:$A$3001,DB$4,Formulas!$B$2:$B$3001,$A195))</f>
        <v>0</v>
      </c>
      <c r="DC195" s="21" t="n">
        <f aca="false">IF(OR($A195="",DC$4=""),0,COUNTIFS(Formulas!$A$2:$A$3001,DC$4,Formulas!$B$2:$B$3001,$A195))</f>
        <v>0</v>
      </c>
      <c r="DD195" s="21" t="n">
        <f aca="false">IF(OR($A195="",DD$4=""),0,COUNTIFS(Formulas!$A$2:$A$3001,DD$4,Formulas!$B$2:$B$3001,$A195))</f>
        <v>0</v>
      </c>
      <c r="DE195" s="21" t="n">
        <f aca="false">IF(OR($A195="",DE$4=""),0,COUNTIFS(Formulas!$A$2:$A$3001,DE$4,Formulas!$B$2:$B$3001,$A195))</f>
        <v>0</v>
      </c>
      <c r="DF195" s="21" t="n">
        <f aca="false">IF(OR($A195="",DF$4=""),0,COUNTIFS(Formulas!$A$2:$A$3001,DF$4,Formulas!$B$2:$B$3001,$A195))</f>
        <v>0</v>
      </c>
      <c r="DG195" s="21" t="n">
        <f aca="false">IF(OR($A195="",DG$4=""),0,COUNTIFS(Formulas!$A$2:$A$3001,DG$4,Formulas!$B$2:$B$3001,$A195))</f>
        <v>0</v>
      </c>
      <c r="DH195" s="21" t="n">
        <f aca="false">IF(OR($A195="",DH$4=""),0,COUNTIFS(Formulas!$A$2:$A$3001,DH$4,Formulas!$B$2:$B$3001,$A195))</f>
        <v>0</v>
      </c>
      <c r="DI195" s="21" t="n">
        <f aca="false">IF(OR($A195="",DI$4=""),0,COUNTIFS(Formulas!$A$2:$A$3001,DI$4,Formulas!$B$2:$B$3001,$A195))</f>
        <v>0</v>
      </c>
      <c r="DJ195" s="21" t="n">
        <f aca="false">IF(OR($A195="",DJ$4=""),0,COUNTIFS(Formulas!$A$2:$A$3001,DJ$4,Formulas!$B$2:$B$3001,$A195))</f>
        <v>0</v>
      </c>
      <c r="DK195" s="21" t="n">
        <f aca="false">IF(OR($A195="",DK$4=""),0,COUNTIFS(Formulas!$A$2:$A$3001,DK$4,Formulas!$B$2:$B$3001,$A195))</f>
        <v>0</v>
      </c>
      <c r="DL195" s="21" t="n">
        <f aca="false">IF(OR($A195="",DL$4=""),0,COUNTIFS(Formulas!$A$2:$A$3001,DL$4,Formulas!$B$2:$B$3001,$A195))</f>
        <v>0</v>
      </c>
      <c r="DM195" s="21" t="n">
        <f aca="false">IF(OR($A195="",DM$4=""),0,COUNTIFS(Formulas!$A$2:$A$3001,DM$4,Formulas!$B$2:$B$3001,$A195))</f>
        <v>0</v>
      </c>
      <c r="DN195" s="21" t="n">
        <f aca="false">IF(OR($A195="",DN$4=""),0,COUNTIFS(Formulas!$A$2:$A$3001,DN$4,Formulas!$B$2:$B$3001,$A195))</f>
        <v>0</v>
      </c>
      <c r="DO195" s="21" t="n">
        <f aca="false">IF(OR($A195="",DO$4=""),0,COUNTIFS(Formulas!$A$2:$A$3001,DO$4,Formulas!$B$2:$B$3001,$A195))</f>
        <v>0</v>
      </c>
      <c r="DP195" s="21" t="n">
        <f aca="false">IF(OR($A195="",DP$4=""),0,COUNTIFS(Formulas!$A$2:$A$3001,DP$4,Formulas!$B$2:$B$3001,$A195))</f>
        <v>0</v>
      </c>
      <c r="DQ195" s="21" t="n">
        <f aca="false">IF(OR($A195="",DQ$4=""),0,COUNTIFS(Formulas!$A$2:$A$3001,DQ$4,Formulas!$B$2:$B$3001,$A195))</f>
        <v>0</v>
      </c>
      <c r="DR195" s="21" t="n">
        <f aca="false">IF(OR($A195="",DR$4=""),0,COUNTIFS(Formulas!$A$2:$A$3001,DR$4,Formulas!$B$2:$B$3001,$A195))</f>
        <v>0</v>
      </c>
      <c r="DS195" s="21" t="n">
        <f aca="false">IF(OR($A195="",DS$4=""),0,COUNTIFS(Formulas!$A$2:$A$3001,DS$4,Formulas!$B$2:$B$3001,$A195))</f>
        <v>0</v>
      </c>
      <c r="DT195" s="21" t="n">
        <f aca="false">IF(OR($A195="",DT$4=""),0,COUNTIFS(Formulas!$A$2:$A$3001,DT$4,Formulas!$B$2:$B$3001,$A195))</f>
        <v>0</v>
      </c>
      <c r="DU195" s="21" t="n">
        <f aca="false">IF(OR($A195="",DU$4=""),0,COUNTIFS(Formulas!$A$2:$A$3001,DU$4,Formulas!$B$2:$B$3001,$A195))</f>
        <v>0</v>
      </c>
      <c r="DV195" s="21" t="n">
        <f aca="false">IF(OR($A195="",DV$4=""),0,COUNTIFS(Formulas!$A$2:$A$3001,DV$4,Formulas!$B$2:$B$3001,$A195))</f>
        <v>0</v>
      </c>
      <c r="DW195" s="21" t="n">
        <f aca="false">IF(OR($A195="",DW$4=""),0,COUNTIFS(Formulas!$A$2:$A$3001,DW$4,Formulas!$B$2:$B$3001,$A195))</f>
        <v>0</v>
      </c>
      <c r="DX195" s="21" t="n">
        <f aca="false">IF(OR($A195="",DX$4=""),0,COUNTIFS(Formulas!$A$2:$A$3001,DX$4,Formulas!$B$2:$B$3001,$A195))</f>
        <v>0</v>
      </c>
      <c r="DY195" s="21" t="n">
        <f aca="false">IF(OR($A195="",DY$4=""),0,COUNTIFS(Formulas!$A$2:$A$3001,DY$4,Formulas!$B$2:$B$3001,$A195))</f>
        <v>0</v>
      </c>
      <c r="DZ195" s="21" t="n">
        <f aca="false">IF(OR($A195="",DZ$4=""),0,COUNTIFS(Formulas!$A$2:$A$3001,DZ$4,Formulas!$B$2:$B$3001,$A195))</f>
        <v>0</v>
      </c>
      <c r="EA195" s="21" t="n">
        <f aca="false">IF(OR($A195="",EA$4=""),0,COUNTIFS(Formulas!$A$2:$A$3001,EA$4,Formulas!$B$2:$B$3001,$A195))</f>
        <v>0</v>
      </c>
      <c r="EB195" s="21" t="n">
        <f aca="false">IF(OR($A195="",EB$4=""),0,COUNTIFS(Formulas!$A$2:$A$3001,EB$4,Formulas!$B$2:$B$3001,$A195))</f>
        <v>0</v>
      </c>
      <c r="EC195" s="21" t="n">
        <f aca="false">IF(OR($A195="",EC$4=""),0,COUNTIFS(Formulas!$A$2:$A$3001,EC$4,Formulas!$B$2:$B$3001,$A195))</f>
        <v>0</v>
      </c>
      <c r="ED195" s="21" t="n">
        <f aca="false">IF(OR($A195="",ED$4=""),0,COUNTIFS(Formulas!$A$2:$A$3001,ED$4,Formulas!$B$2:$B$3001,$A195))</f>
        <v>0</v>
      </c>
      <c r="EE195" s="21" t="n">
        <f aca="false">IF(OR($A195="",EE$4=""),0,COUNTIFS(Formulas!$A$2:$A$3001,EE$4,Formulas!$B$2:$B$3001,$A195))</f>
        <v>0</v>
      </c>
      <c r="EF195" s="21" t="n">
        <f aca="false">IF(OR($A195="",EF$4=""),0,COUNTIFS(Formulas!$A$2:$A$3001,EF$4,Formulas!$B$2:$B$3001,$A195))</f>
        <v>0</v>
      </c>
      <c r="EG195" s="21" t="n">
        <f aca="false">IF(OR($A195="",EG$4=""),0,COUNTIFS(Formulas!$A$2:$A$3001,EG$4,Formulas!$B$2:$B$3001,$A195))</f>
        <v>0</v>
      </c>
      <c r="EH195" s="21" t="n">
        <f aca="false">IF(OR($A195="",EH$4=""),0,COUNTIFS(Formulas!$A$2:$A$3001,EH$4,Formulas!$B$2:$B$3001,$A195))</f>
        <v>0</v>
      </c>
      <c r="EI195" s="21" t="n">
        <f aca="false">IF(OR($A195="",EI$4=""),0,COUNTIFS(Formulas!$A$2:$A$3001,EI$4,Formulas!$B$2:$B$3001,$A195))</f>
        <v>0</v>
      </c>
      <c r="EJ195" s="21" t="n">
        <f aca="false">IF(OR($A195="",EJ$4=""),0,COUNTIFS(Formulas!$A$2:$A$3001,EJ$4,Formulas!$B$2:$B$3001,$A195))</f>
        <v>0</v>
      </c>
      <c r="EK195" s="21" t="n">
        <f aca="false">IF(OR($A195="",EK$4=""),0,COUNTIFS(Formulas!$A$2:$A$3001,EK$4,Formulas!$B$2:$B$3001,$A195))</f>
        <v>0</v>
      </c>
      <c r="EL195" s="21" t="n">
        <f aca="false">IF(OR($A195="",EL$4=""),0,COUNTIFS(Formulas!$A$2:$A$3001,EL$4,Formulas!$B$2:$B$3001,$A195))</f>
        <v>0</v>
      </c>
      <c r="EM195" s="21" t="n">
        <f aca="false">IF(OR($A195="",EM$4=""),0,COUNTIFS(Formulas!$A$2:$A$3001,EM$4,Formulas!$B$2:$B$3001,$A195))</f>
        <v>0</v>
      </c>
      <c r="EN195" s="21" t="n">
        <f aca="false">IF(OR($A195="",EN$4=""),0,COUNTIFS(Formulas!$A$2:$A$3001,EN$4,Formulas!$B$2:$B$3001,$A195))</f>
        <v>0</v>
      </c>
      <c r="EO195" s="21" t="n">
        <f aca="false">IF(OR($A195="",EO$4=""),0,COUNTIFS(Formulas!$A$2:$A$3001,EO$4,Formulas!$B$2:$B$3001,$A195))</f>
        <v>0</v>
      </c>
      <c r="EP195" s="21" t="n">
        <f aca="false">IF(OR($A195="",EP$4=""),0,COUNTIFS(Formulas!$A$2:$A$3001,EP$4,Formulas!$B$2:$B$3001,$A195))</f>
        <v>0</v>
      </c>
      <c r="EQ195" s="21" t="n">
        <f aca="false">IF(OR($A195="",EQ$4=""),0,COUNTIFS(Formulas!$A$2:$A$3001,EQ$4,Formulas!$B$2:$B$3001,$A195))</f>
        <v>0</v>
      </c>
      <c r="ER195" s="21" t="n">
        <f aca="false">IF(OR($A195="",ER$4=""),0,COUNTIFS(Formulas!$A$2:$A$3001,ER$4,Formulas!$B$2:$B$3001,$A195))</f>
        <v>0</v>
      </c>
      <c r="ES195" s="21" t="n">
        <f aca="false">IF(OR($A195="",ES$4=""),0,COUNTIFS(Formulas!$A$2:$A$3001,ES$4,Formulas!$B$2:$B$3001,$A195))</f>
        <v>0</v>
      </c>
      <c r="ET195" s="21" t="n">
        <f aca="false">IF(OR($A195="",ET$4=""),0,COUNTIFS(Formulas!$A$2:$A$3001,ET$4,Formulas!$B$2:$B$3001,$A195))</f>
        <v>0</v>
      </c>
      <c r="EU195" s="21" t="n">
        <f aca="false">IF(OR($A195="",EU$4=""),0,COUNTIFS(Formulas!$A$2:$A$3001,EU$4,Formulas!$B$2:$B$3001,$A195))</f>
        <v>0</v>
      </c>
      <c r="EV195" s="21" t="n">
        <f aca="false">IF(OR($A195="",EV$4=""),0,COUNTIFS(Formulas!$A$2:$A$3001,EV$4,Formulas!$B$2:$B$3001,$A195))</f>
        <v>0</v>
      </c>
    </row>
    <row r="196" customFormat="false" ht="15" hidden="false" customHeight="false" outlineLevel="0" collapsed="false">
      <c r="A196" s="13" t="str">
        <f aca="false">IF(INDEX(Materials!$A$2:$A$301,192)="","",INDEX(Materials!$A$2:$A$301,192))</f>
        <v/>
      </c>
      <c r="B196" s="19" t="str">
        <f aca="false">IF(A196="","",COUNTIF(C196:EV196,"&gt;0"))</f>
        <v/>
      </c>
      <c r="C196" s="21" t="n">
        <f aca="false">IF(OR($A196="",C$4=""),0,COUNTIFS(Formulas!$A$2:$A$3001,C$4,Formulas!$B$2:$B$3001,$A196))</f>
        <v>0</v>
      </c>
      <c r="D196" s="21" t="n">
        <f aca="false">IF(OR($A196="",D$4=""),0,COUNTIFS(Formulas!$A$2:$A$3001,D$4,Formulas!$B$2:$B$3001,$A196))</f>
        <v>0</v>
      </c>
      <c r="E196" s="21" t="n">
        <f aca="false">IF(OR($A196="",E$4=""),0,COUNTIFS(Formulas!$A$2:$A$3001,E$4,Formulas!$B$2:$B$3001,$A196))</f>
        <v>0</v>
      </c>
      <c r="F196" s="21" t="n">
        <f aca="false">IF(OR($A196="",F$4=""),0,COUNTIFS(Formulas!$A$2:$A$3001,F$4,Formulas!$B$2:$B$3001,$A196))</f>
        <v>0</v>
      </c>
      <c r="G196" s="21" t="n">
        <f aca="false">IF(OR($A196="",G$4=""),0,COUNTIFS(Formulas!$A$2:$A$3001,G$4,Formulas!$B$2:$B$3001,$A196))</f>
        <v>0</v>
      </c>
      <c r="H196" s="21" t="n">
        <f aca="false">IF(OR($A196="",H$4=""),0,COUNTIFS(Formulas!$A$2:$A$3001,H$4,Formulas!$B$2:$B$3001,$A196))</f>
        <v>0</v>
      </c>
      <c r="I196" s="21" t="n">
        <f aca="false">IF(OR($A196="",I$4=""),0,COUNTIFS(Formulas!$A$2:$A$3001,I$4,Formulas!$B$2:$B$3001,$A196))</f>
        <v>0</v>
      </c>
      <c r="J196" s="21" t="n">
        <f aca="false">IF(OR($A196="",J$4=""),0,COUNTIFS(Formulas!$A$2:$A$3001,J$4,Formulas!$B$2:$B$3001,$A196))</f>
        <v>0</v>
      </c>
      <c r="K196" s="21" t="n">
        <f aca="false">IF(OR($A196="",K$4=""),0,COUNTIFS(Formulas!$A$2:$A$3001,K$4,Formulas!$B$2:$B$3001,$A196))</f>
        <v>0</v>
      </c>
      <c r="L196" s="21" t="n">
        <f aca="false">IF(OR($A196="",L$4=""),0,COUNTIFS(Formulas!$A$2:$A$3001,L$4,Formulas!$B$2:$B$3001,$A196))</f>
        <v>0</v>
      </c>
      <c r="M196" s="21" t="n">
        <f aca="false">IF(OR($A196="",M$4=""),0,COUNTIFS(Formulas!$A$2:$A$3001,M$4,Formulas!$B$2:$B$3001,$A196))</f>
        <v>0</v>
      </c>
      <c r="N196" s="21" t="n">
        <f aca="false">IF(OR($A196="",N$4=""),0,COUNTIFS(Formulas!$A$2:$A$3001,N$4,Formulas!$B$2:$B$3001,$A196))</f>
        <v>0</v>
      </c>
      <c r="O196" s="21" t="n">
        <f aca="false">IF(OR($A196="",O$4=""),0,COUNTIFS(Formulas!$A$2:$A$3001,O$4,Formulas!$B$2:$B$3001,$A196))</f>
        <v>0</v>
      </c>
      <c r="P196" s="21" t="n">
        <f aca="false">IF(OR($A196="",P$4=""),0,COUNTIFS(Formulas!$A$2:$A$3001,P$4,Formulas!$B$2:$B$3001,$A196))</f>
        <v>0</v>
      </c>
      <c r="Q196" s="21" t="n">
        <f aca="false">IF(OR($A196="",Q$4=""),0,COUNTIFS(Formulas!$A$2:$A$3001,Q$4,Formulas!$B$2:$B$3001,$A196))</f>
        <v>0</v>
      </c>
      <c r="R196" s="21" t="n">
        <f aca="false">IF(OR($A196="",R$4=""),0,COUNTIFS(Formulas!$A$2:$A$3001,R$4,Formulas!$B$2:$B$3001,$A196))</f>
        <v>0</v>
      </c>
      <c r="S196" s="21" t="n">
        <f aca="false">IF(OR($A196="",S$4=""),0,COUNTIFS(Formulas!$A$2:$A$3001,S$4,Formulas!$B$2:$B$3001,$A196))</f>
        <v>0</v>
      </c>
      <c r="T196" s="21" t="n">
        <f aca="false">IF(OR($A196="",T$4=""),0,COUNTIFS(Formulas!$A$2:$A$3001,T$4,Formulas!$B$2:$B$3001,$A196))</f>
        <v>0</v>
      </c>
      <c r="U196" s="21" t="n">
        <f aca="false">IF(OR($A196="",U$4=""),0,COUNTIFS(Formulas!$A$2:$A$3001,U$4,Formulas!$B$2:$B$3001,$A196))</f>
        <v>0</v>
      </c>
      <c r="V196" s="21" t="n">
        <f aca="false">IF(OR($A196="",V$4=""),0,COUNTIFS(Formulas!$A$2:$A$3001,V$4,Formulas!$B$2:$B$3001,$A196))</f>
        <v>0</v>
      </c>
      <c r="W196" s="21" t="n">
        <f aca="false">IF(OR($A196="",W$4=""),0,COUNTIFS(Formulas!$A$2:$A$3001,W$4,Formulas!$B$2:$B$3001,$A196))</f>
        <v>0</v>
      </c>
      <c r="X196" s="21" t="n">
        <f aca="false">IF(OR($A196="",X$4=""),0,COUNTIFS(Formulas!$A$2:$A$3001,X$4,Formulas!$B$2:$B$3001,$A196))</f>
        <v>0</v>
      </c>
      <c r="Y196" s="21" t="n">
        <f aca="false">IF(OR($A196="",Y$4=""),0,COUNTIFS(Formulas!$A$2:$A$3001,Y$4,Formulas!$B$2:$B$3001,$A196))</f>
        <v>0</v>
      </c>
      <c r="Z196" s="21" t="n">
        <f aca="false">IF(OR($A196="",Z$4=""),0,COUNTIFS(Formulas!$A$2:$A$3001,Z$4,Formulas!$B$2:$B$3001,$A196))</f>
        <v>0</v>
      </c>
      <c r="AA196" s="21" t="n">
        <f aca="false">IF(OR($A196="",AA$4=""),0,COUNTIFS(Formulas!$A$2:$A$3001,AA$4,Formulas!$B$2:$B$3001,$A196))</f>
        <v>0</v>
      </c>
      <c r="AB196" s="21" t="n">
        <f aca="false">IF(OR($A196="",AB$4=""),0,COUNTIFS(Formulas!$A$2:$A$3001,AB$4,Formulas!$B$2:$B$3001,$A196))</f>
        <v>0</v>
      </c>
      <c r="AC196" s="21" t="n">
        <f aca="false">IF(OR($A196="",AC$4=""),0,COUNTIFS(Formulas!$A$2:$A$3001,AC$4,Formulas!$B$2:$B$3001,$A196))</f>
        <v>0</v>
      </c>
      <c r="AD196" s="21" t="n">
        <f aca="false">IF(OR($A196="",AD$4=""),0,COUNTIFS(Formulas!$A$2:$A$3001,AD$4,Formulas!$B$2:$B$3001,$A196))</f>
        <v>0</v>
      </c>
      <c r="AE196" s="21" t="n">
        <f aca="false">IF(OR($A196="",AE$4=""),0,COUNTIFS(Formulas!$A$2:$A$3001,AE$4,Formulas!$B$2:$B$3001,$A196))</f>
        <v>0</v>
      </c>
      <c r="AF196" s="21" t="n">
        <f aca="false">IF(OR($A196="",AF$4=""),0,COUNTIFS(Formulas!$A$2:$A$3001,AF$4,Formulas!$B$2:$B$3001,$A196))</f>
        <v>0</v>
      </c>
      <c r="AG196" s="21" t="n">
        <f aca="false">IF(OR($A196="",AG$4=""),0,COUNTIFS(Formulas!$A$2:$A$3001,AG$4,Formulas!$B$2:$B$3001,$A196))</f>
        <v>0</v>
      </c>
      <c r="AH196" s="21" t="n">
        <f aca="false">IF(OR($A196="",AH$4=""),0,COUNTIFS(Formulas!$A$2:$A$3001,AH$4,Formulas!$B$2:$B$3001,$A196))</f>
        <v>0</v>
      </c>
      <c r="AI196" s="21" t="n">
        <f aca="false">IF(OR($A196="",AI$4=""),0,COUNTIFS(Formulas!$A$2:$A$3001,AI$4,Formulas!$B$2:$B$3001,$A196))</f>
        <v>0</v>
      </c>
      <c r="AJ196" s="21" t="n">
        <f aca="false">IF(OR($A196="",AJ$4=""),0,COUNTIFS(Formulas!$A$2:$A$3001,AJ$4,Formulas!$B$2:$B$3001,$A196))</f>
        <v>0</v>
      </c>
      <c r="AK196" s="21" t="n">
        <f aca="false">IF(OR($A196="",AK$4=""),0,COUNTIFS(Formulas!$A$2:$A$3001,AK$4,Formulas!$B$2:$B$3001,$A196))</f>
        <v>0</v>
      </c>
      <c r="AL196" s="21" t="n">
        <f aca="false">IF(OR($A196="",AL$4=""),0,COUNTIFS(Formulas!$A$2:$A$3001,AL$4,Formulas!$B$2:$B$3001,$A196))</f>
        <v>0</v>
      </c>
      <c r="AM196" s="21" t="n">
        <f aca="false">IF(OR($A196="",AM$4=""),0,COUNTIFS(Formulas!$A$2:$A$3001,AM$4,Formulas!$B$2:$B$3001,$A196))</f>
        <v>0</v>
      </c>
      <c r="AN196" s="21" t="n">
        <f aca="false">IF(OR($A196="",AN$4=""),0,COUNTIFS(Formulas!$A$2:$A$3001,AN$4,Formulas!$B$2:$B$3001,$A196))</f>
        <v>0</v>
      </c>
      <c r="AO196" s="21" t="n">
        <f aca="false">IF(OR($A196="",AO$4=""),0,COUNTIFS(Formulas!$A$2:$A$3001,AO$4,Formulas!$B$2:$B$3001,$A196))</f>
        <v>0</v>
      </c>
      <c r="AP196" s="21" t="n">
        <f aca="false">IF(OR($A196="",AP$4=""),0,COUNTIFS(Formulas!$A$2:$A$3001,AP$4,Formulas!$B$2:$B$3001,$A196))</f>
        <v>0</v>
      </c>
      <c r="AQ196" s="21" t="n">
        <f aca="false">IF(OR($A196="",AQ$4=""),0,COUNTIFS(Formulas!$A$2:$A$3001,AQ$4,Formulas!$B$2:$B$3001,$A196))</f>
        <v>0</v>
      </c>
      <c r="AR196" s="21" t="n">
        <f aca="false">IF(OR($A196="",AR$4=""),0,COUNTIFS(Formulas!$A$2:$A$3001,AR$4,Formulas!$B$2:$B$3001,$A196))</f>
        <v>0</v>
      </c>
      <c r="AS196" s="21" t="n">
        <f aca="false">IF(OR($A196="",AS$4=""),0,COUNTIFS(Formulas!$A$2:$A$3001,AS$4,Formulas!$B$2:$B$3001,$A196))</f>
        <v>0</v>
      </c>
      <c r="AT196" s="21" t="n">
        <f aca="false">IF(OR($A196="",AT$4=""),0,COUNTIFS(Formulas!$A$2:$A$3001,AT$4,Formulas!$B$2:$B$3001,$A196))</f>
        <v>0</v>
      </c>
      <c r="AU196" s="21" t="n">
        <f aca="false">IF(OR($A196="",AU$4=""),0,COUNTIFS(Formulas!$A$2:$A$3001,AU$4,Formulas!$B$2:$B$3001,$A196))</f>
        <v>0</v>
      </c>
      <c r="AV196" s="21" t="n">
        <f aca="false">IF(OR($A196="",AV$4=""),0,COUNTIFS(Formulas!$A$2:$A$3001,AV$4,Formulas!$B$2:$B$3001,$A196))</f>
        <v>0</v>
      </c>
      <c r="AW196" s="21" t="n">
        <f aca="false">IF(OR($A196="",AW$4=""),0,COUNTIFS(Formulas!$A$2:$A$3001,AW$4,Formulas!$B$2:$B$3001,$A196))</f>
        <v>0</v>
      </c>
      <c r="AX196" s="21" t="n">
        <f aca="false">IF(OR($A196="",AX$4=""),0,COUNTIFS(Formulas!$A$2:$A$3001,AX$4,Formulas!$B$2:$B$3001,$A196))</f>
        <v>0</v>
      </c>
      <c r="AY196" s="21" t="n">
        <f aca="false">IF(OR($A196="",AY$4=""),0,COUNTIFS(Formulas!$A$2:$A$3001,AY$4,Formulas!$B$2:$B$3001,$A196))</f>
        <v>0</v>
      </c>
      <c r="AZ196" s="21" t="n">
        <f aca="false">IF(OR($A196="",AZ$4=""),0,COUNTIFS(Formulas!$A$2:$A$3001,AZ$4,Formulas!$B$2:$B$3001,$A196))</f>
        <v>0</v>
      </c>
      <c r="BA196" s="21" t="n">
        <f aca="false">IF(OR($A196="",BA$4=""),0,COUNTIFS(Formulas!$A$2:$A$3001,BA$4,Formulas!$B$2:$B$3001,$A196))</f>
        <v>0</v>
      </c>
      <c r="BB196" s="21" t="n">
        <f aca="false">IF(OR($A196="",BB$4=""),0,COUNTIFS(Formulas!$A$2:$A$3001,BB$4,Formulas!$B$2:$B$3001,$A196))</f>
        <v>0</v>
      </c>
      <c r="BC196" s="21" t="n">
        <f aca="false">IF(OR($A196="",BC$4=""),0,COUNTIFS(Formulas!$A$2:$A$3001,BC$4,Formulas!$B$2:$B$3001,$A196))</f>
        <v>0</v>
      </c>
      <c r="BD196" s="21" t="n">
        <f aca="false">IF(OR($A196="",BD$4=""),0,COUNTIFS(Formulas!$A$2:$A$3001,BD$4,Formulas!$B$2:$B$3001,$A196))</f>
        <v>0</v>
      </c>
      <c r="BE196" s="21" t="n">
        <f aca="false">IF(OR($A196="",BE$4=""),0,COUNTIFS(Formulas!$A$2:$A$3001,BE$4,Formulas!$B$2:$B$3001,$A196))</f>
        <v>0</v>
      </c>
      <c r="BF196" s="21" t="n">
        <f aca="false">IF(OR($A196="",BF$4=""),0,COUNTIFS(Formulas!$A$2:$A$3001,BF$4,Formulas!$B$2:$B$3001,$A196))</f>
        <v>0</v>
      </c>
      <c r="BG196" s="21" t="n">
        <f aca="false">IF(OR($A196="",BG$4=""),0,COUNTIFS(Formulas!$A$2:$A$3001,BG$4,Formulas!$B$2:$B$3001,$A196))</f>
        <v>0</v>
      </c>
      <c r="BH196" s="21" t="n">
        <f aca="false">IF(OR($A196="",BH$4=""),0,COUNTIFS(Formulas!$A$2:$A$3001,BH$4,Formulas!$B$2:$B$3001,$A196))</f>
        <v>0</v>
      </c>
      <c r="BI196" s="21" t="n">
        <f aca="false">IF(OR($A196="",BI$4=""),0,COUNTIFS(Formulas!$A$2:$A$3001,BI$4,Formulas!$B$2:$B$3001,$A196))</f>
        <v>0</v>
      </c>
      <c r="BJ196" s="21" t="n">
        <f aca="false">IF(OR($A196="",BJ$4=""),0,COUNTIFS(Formulas!$A$2:$A$3001,BJ$4,Formulas!$B$2:$B$3001,$A196))</f>
        <v>0</v>
      </c>
      <c r="BK196" s="21" t="n">
        <f aca="false">IF(OR($A196="",BK$4=""),0,COUNTIFS(Formulas!$A$2:$A$3001,BK$4,Formulas!$B$2:$B$3001,$A196))</f>
        <v>0</v>
      </c>
      <c r="BL196" s="21" t="n">
        <f aca="false">IF(OR($A196="",BL$4=""),0,COUNTIFS(Formulas!$A$2:$A$3001,BL$4,Formulas!$B$2:$B$3001,$A196))</f>
        <v>0</v>
      </c>
      <c r="BM196" s="21" t="n">
        <f aca="false">IF(OR($A196="",BM$4=""),0,COUNTIFS(Formulas!$A$2:$A$3001,BM$4,Formulas!$B$2:$B$3001,$A196))</f>
        <v>0</v>
      </c>
      <c r="BN196" s="21" t="n">
        <f aca="false">IF(OR($A196="",BN$4=""),0,COUNTIFS(Formulas!$A$2:$A$3001,BN$4,Formulas!$B$2:$B$3001,$A196))</f>
        <v>0</v>
      </c>
      <c r="BO196" s="21" t="n">
        <f aca="false">IF(OR($A196="",BO$4=""),0,COUNTIFS(Formulas!$A$2:$A$3001,BO$4,Formulas!$B$2:$B$3001,$A196))</f>
        <v>0</v>
      </c>
      <c r="BP196" s="21" t="n">
        <f aca="false">IF(OR($A196="",BP$4=""),0,COUNTIFS(Formulas!$A$2:$A$3001,BP$4,Formulas!$B$2:$B$3001,$A196))</f>
        <v>0</v>
      </c>
      <c r="BQ196" s="21" t="n">
        <f aca="false">IF(OR($A196="",BQ$4=""),0,COUNTIFS(Formulas!$A$2:$A$3001,BQ$4,Formulas!$B$2:$B$3001,$A196))</f>
        <v>0</v>
      </c>
      <c r="BR196" s="21" t="n">
        <f aca="false">IF(OR($A196="",BR$4=""),0,COUNTIFS(Formulas!$A$2:$A$3001,BR$4,Formulas!$B$2:$B$3001,$A196))</f>
        <v>0</v>
      </c>
      <c r="BS196" s="21" t="n">
        <f aca="false">IF(OR($A196="",BS$4=""),0,COUNTIFS(Formulas!$A$2:$A$3001,BS$4,Formulas!$B$2:$B$3001,$A196))</f>
        <v>0</v>
      </c>
      <c r="BT196" s="21" t="n">
        <f aca="false">IF(OR($A196="",BT$4=""),0,COUNTIFS(Formulas!$A$2:$A$3001,BT$4,Formulas!$B$2:$B$3001,$A196))</f>
        <v>0</v>
      </c>
      <c r="BU196" s="21" t="n">
        <f aca="false">IF(OR($A196="",BU$4=""),0,COUNTIFS(Formulas!$A$2:$A$3001,BU$4,Formulas!$B$2:$B$3001,$A196))</f>
        <v>0</v>
      </c>
      <c r="BV196" s="21" t="n">
        <f aca="false">IF(OR($A196="",BV$4=""),0,COUNTIFS(Formulas!$A$2:$A$3001,BV$4,Formulas!$B$2:$B$3001,$A196))</f>
        <v>0</v>
      </c>
      <c r="BW196" s="21" t="n">
        <f aca="false">IF(OR($A196="",BW$4=""),0,COUNTIFS(Formulas!$A$2:$A$3001,BW$4,Formulas!$B$2:$B$3001,$A196))</f>
        <v>0</v>
      </c>
      <c r="BX196" s="21" t="n">
        <f aca="false">IF(OR($A196="",BX$4=""),0,COUNTIFS(Formulas!$A$2:$A$3001,BX$4,Formulas!$B$2:$B$3001,$A196))</f>
        <v>0</v>
      </c>
      <c r="BY196" s="21" t="n">
        <f aca="false">IF(OR($A196="",BY$4=""),0,COUNTIFS(Formulas!$A$2:$A$3001,BY$4,Formulas!$B$2:$B$3001,$A196))</f>
        <v>0</v>
      </c>
      <c r="BZ196" s="21" t="n">
        <f aca="false">IF(OR($A196="",BZ$4=""),0,COUNTIFS(Formulas!$A$2:$A$3001,BZ$4,Formulas!$B$2:$B$3001,$A196))</f>
        <v>0</v>
      </c>
      <c r="CA196" s="21" t="n">
        <f aca="false">IF(OR($A196="",CA$4=""),0,COUNTIFS(Formulas!$A$2:$A$3001,CA$4,Formulas!$B$2:$B$3001,$A196))</f>
        <v>0</v>
      </c>
      <c r="CB196" s="21" t="n">
        <f aca="false">IF(OR($A196="",CB$4=""),0,COUNTIFS(Formulas!$A$2:$A$3001,CB$4,Formulas!$B$2:$B$3001,$A196))</f>
        <v>0</v>
      </c>
      <c r="CC196" s="21" t="n">
        <f aca="false">IF(OR($A196="",CC$4=""),0,COUNTIFS(Formulas!$A$2:$A$3001,CC$4,Formulas!$B$2:$B$3001,$A196))</f>
        <v>0</v>
      </c>
      <c r="CD196" s="21" t="n">
        <f aca="false">IF(OR($A196="",CD$4=""),0,COUNTIFS(Formulas!$A$2:$A$3001,CD$4,Formulas!$B$2:$B$3001,$A196))</f>
        <v>0</v>
      </c>
      <c r="CE196" s="21" t="n">
        <f aca="false">IF(OR($A196="",CE$4=""),0,COUNTIFS(Formulas!$A$2:$A$3001,CE$4,Formulas!$B$2:$B$3001,$A196))</f>
        <v>0</v>
      </c>
      <c r="CF196" s="21" t="n">
        <f aca="false">IF(OR($A196="",CF$4=""),0,COUNTIFS(Formulas!$A$2:$A$3001,CF$4,Formulas!$B$2:$B$3001,$A196))</f>
        <v>0</v>
      </c>
      <c r="CG196" s="21" t="n">
        <f aca="false">IF(OR($A196="",CG$4=""),0,COUNTIFS(Formulas!$A$2:$A$3001,CG$4,Formulas!$B$2:$B$3001,$A196))</f>
        <v>0</v>
      </c>
      <c r="CH196" s="21" t="n">
        <f aca="false">IF(OR($A196="",CH$4=""),0,COUNTIFS(Formulas!$A$2:$A$3001,CH$4,Formulas!$B$2:$B$3001,$A196))</f>
        <v>0</v>
      </c>
      <c r="CI196" s="21" t="n">
        <f aca="false">IF(OR($A196="",CI$4=""),0,COUNTIFS(Formulas!$A$2:$A$3001,CI$4,Formulas!$B$2:$B$3001,$A196))</f>
        <v>0</v>
      </c>
      <c r="CJ196" s="21" t="n">
        <f aca="false">IF(OR($A196="",CJ$4=""),0,COUNTIFS(Formulas!$A$2:$A$3001,CJ$4,Formulas!$B$2:$B$3001,$A196))</f>
        <v>0</v>
      </c>
      <c r="CK196" s="21" t="n">
        <f aca="false">IF(OR($A196="",CK$4=""),0,COUNTIFS(Formulas!$A$2:$A$3001,CK$4,Formulas!$B$2:$B$3001,$A196))</f>
        <v>0</v>
      </c>
      <c r="CL196" s="21" t="n">
        <f aca="false">IF(OR($A196="",CL$4=""),0,COUNTIFS(Formulas!$A$2:$A$3001,CL$4,Formulas!$B$2:$B$3001,$A196))</f>
        <v>0</v>
      </c>
      <c r="CM196" s="21" t="n">
        <f aca="false">IF(OR($A196="",CM$4=""),0,COUNTIFS(Formulas!$A$2:$A$3001,CM$4,Formulas!$B$2:$B$3001,$A196))</f>
        <v>0</v>
      </c>
      <c r="CN196" s="21" t="n">
        <f aca="false">IF(OR($A196="",CN$4=""),0,COUNTIFS(Formulas!$A$2:$A$3001,CN$4,Formulas!$B$2:$B$3001,$A196))</f>
        <v>0</v>
      </c>
      <c r="CO196" s="21" t="n">
        <f aca="false">IF(OR($A196="",CO$4=""),0,COUNTIFS(Formulas!$A$2:$A$3001,CO$4,Formulas!$B$2:$B$3001,$A196))</f>
        <v>0</v>
      </c>
      <c r="CP196" s="21" t="n">
        <f aca="false">IF(OR($A196="",CP$4=""),0,COUNTIFS(Formulas!$A$2:$A$3001,CP$4,Formulas!$B$2:$B$3001,$A196))</f>
        <v>0</v>
      </c>
      <c r="CQ196" s="21" t="n">
        <f aca="false">IF(OR($A196="",CQ$4=""),0,COUNTIFS(Formulas!$A$2:$A$3001,CQ$4,Formulas!$B$2:$B$3001,$A196))</f>
        <v>0</v>
      </c>
      <c r="CR196" s="21" t="n">
        <f aca="false">IF(OR($A196="",CR$4=""),0,COUNTIFS(Formulas!$A$2:$A$3001,CR$4,Formulas!$B$2:$B$3001,$A196))</f>
        <v>0</v>
      </c>
      <c r="CS196" s="21" t="n">
        <f aca="false">IF(OR($A196="",CS$4=""),0,COUNTIFS(Formulas!$A$2:$A$3001,CS$4,Formulas!$B$2:$B$3001,$A196))</f>
        <v>0</v>
      </c>
      <c r="CT196" s="21" t="n">
        <f aca="false">IF(OR($A196="",CT$4=""),0,COUNTIFS(Formulas!$A$2:$A$3001,CT$4,Formulas!$B$2:$B$3001,$A196))</f>
        <v>0</v>
      </c>
      <c r="CU196" s="21" t="n">
        <f aca="false">IF(OR($A196="",CU$4=""),0,COUNTIFS(Formulas!$A$2:$A$3001,CU$4,Formulas!$B$2:$B$3001,$A196))</f>
        <v>0</v>
      </c>
      <c r="CV196" s="21" t="n">
        <f aca="false">IF(OR($A196="",CV$4=""),0,COUNTIFS(Formulas!$A$2:$A$3001,CV$4,Formulas!$B$2:$B$3001,$A196))</f>
        <v>0</v>
      </c>
      <c r="CW196" s="21" t="n">
        <f aca="false">IF(OR($A196="",CW$4=""),0,COUNTIFS(Formulas!$A$2:$A$3001,CW$4,Formulas!$B$2:$B$3001,$A196))</f>
        <v>0</v>
      </c>
      <c r="CX196" s="21" t="n">
        <f aca="false">IF(OR($A196="",CX$4=""),0,COUNTIFS(Formulas!$A$2:$A$3001,CX$4,Formulas!$B$2:$B$3001,$A196))</f>
        <v>0</v>
      </c>
      <c r="CY196" s="21" t="n">
        <f aca="false">IF(OR($A196="",CY$4=""),0,COUNTIFS(Formulas!$A$2:$A$3001,CY$4,Formulas!$B$2:$B$3001,$A196))</f>
        <v>0</v>
      </c>
      <c r="CZ196" s="21" t="n">
        <f aca="false">IF(OR($A196="",CZ$4=""),0,COUNTIFS(Formulas!$A$2:$A$3001,CZ$4,Formulas!$B$2:$B$3001,$A196))</f>
        <v>0</v>
      </c>
      <c r="DA196" s="21" t="n">
        <f aca="false">IF(OR($A196="",DA$4=""),0,COUNTIFS(Formulas!$A$2:$A$3001,DA$4,Formulas!$B$2:$B$3001,$A196))</f>
        <v>0</v>
      </c>
      <c r="DB196" s="21" t="n">
        <f aca="false">IF(OR($A196="",DB$4=""),0,COUNTIFS(Formulas!$A$2:$A$3001,DB$4,Formulas!$B$2:$B$3001,$A196))</f>
        <v>0</v>
      </c>
      <c r="DC196" s="21" t="n">
        <f aca="false">IF(OR($A196="",DC$4=""),0,COUNTIFS(Formulas!$A$2:$A$3001,DC$4,Formulas!$B$2:$B$3001,$A196))</f>
        <v>0</v>
      </c>
      <c r="DD196" s="21" t="n">
        <f aca="false">IF(OR($A196="",DD$4=""),0,COUNTIFS(Formulas!$A$2:$A$3001,DD$4,Formulas!$B$2:$B$3001,$A196))</f>
        <v>0</v>
      </c>
      <c r="DE196" s="21" t="n">
        <f aca="false">IF(OR($A196="",DE$4=""),0,COUNTIFS(Formulas!$A$2:$A$3001,DE$4,Formulas!$B$2:$B$3001,$A196))</f>
        <v>0</v>
      </c>
      <c r="DF196" s="21" t="n">
        <f aca="false">IF(OR($A196="",DF$4=""),0,COUNTIFS(Formulas!$A$2:$A$3001,DF$4,Formulas!$B$2:$B$3001,$A196))</f>
        <v>0</v>
      </c>
      <c r="DG196" s="21" t="n">
        <f aca="false">IF(OR($A196="",DG$4=""),0,COUNTIFS(Formulas!$A$2:$A$3001,DG$4,Formulas!$B$2:$B$3001,$A196))</f>
        <v>0</v>
      </c>
      <c r="DH196" s="21" t="n">
        <f aca="false">IF(OR($A196="",DH$4=""),0,COUNTIFS(Formulas!$A$2:$A$3001,DH$4,Formulas!$B$2:$B$3001,$A196))</f>
        <v>0</v>
      </c>
      <c r="DI196" s="21" t="n">
        <f aca="false">IF(OR($A196="",DI$4=""),0,COUNTIFS(Formulas!$A$2:$A$3001,DI$4,Formulas!$B$2:$B$3001,$A196))</f>
        <v>0</v>
      </c>
      <c r="DJ196" s="21" t="n">
        <f aca="false">IF(OR($A196="",DJ$4=""),0,COUNTIFS(Formulas!$A$2:$A$3001,DJ$4,Formulas!$B$2:$B$3001,$A196))</f>
        <v>0</v>
      </c>
      <c r="DK196" s="21" t="n">
        <f aca="false">IF(OR($A196="",DK$4=""),0,COUNTIFS(Formulas!$A$2:$A$3001,DK$4,Formulas!$B$2:$B$3001,$A196))</f>
        <v>0</v>
      </c>
      <c r="DL196" s="21" t="n">
        <f aca="false">IF(OR($A196="",DL$4=""),0,COUNTIFS(Formulas!$A$2:$A$3001,DL$4,Formulas!$B$2:$B$3001,$A196))</f>
        <v>0</v>
      </c>
      <c r="DM196" s="21" t="n">
        <f aca="false">IF(OR($A196="",DM$4=""),0,COUNTIFS(Formulas!$A$2:$A$3001,DM$4,Formulas!$B$2:$B$3001,$A196))</f>
        <v>0</v>
      </c>
      <c r="DN196" s="21" t="n">
        <f aca="false">IF(OR($A196="",DN$4=""),0,COUNTIFS(Formulas!$A$2:$A$3001,DN$4,Formulas!$B$2:$B$3001,$A196))</f>
        <v>0</v>
      </c>
      <c r="DO196" s="21" t="n">
        <f aca="false">IF(OR($A196="",DO$4=""),0,COUNTIFS(Formulas!$A$2:$A$3001,DO$4,Formulas!$B$2:$B$3001,$A196))</f>
        <v>0</v>
      </c>
      <c r="DP196" s="21" t="n">
        <f aca="false">IF(OR($A196="",DP$4=""),0,COUNTIFS(Formulas!$A$2:$A$3001,DP$4,Formulas!$B$2:$B$3001,$A196))</f>
        <v>0</v>
      </c>
      <c r="DQ196" s="21" t="n">
        <f aca="false">IF(OR($A196="",DQ$4=""),0,COUNTIFS(Formulas!$A$2:$A$3001,DQ$4,Formulas!$B$2:$B$3001,$A196))</f>
        <v>0</v>
      </c>
      <c r="DR196" s="21" t="n">
        <f aca="false">IF(OR($A196="",DR$4=""),0,COUNTIFS(Formulas!$A$2:$A$3001,DR$4,Formulas!$B$2:$B$3001,$A196))</f>
        <v>0</v>
      </c>
      <c r="DS196" s="21" t="n">
        <f aca="false">IF(OR($A196="",DS$4=""),0,COUNTIFS(Formulas!$A$2:$A$3001,DS$4,Formulas!$B$2:$B$3001,$A196))</f>
        <v>0</v>
      </c>
      <c r="DT196" s="21" t="n">
        <f aca="false">IF(OR($A196="",DT$4=""),0,COUNTIFS(Formulas!$A$2:$A$3001,DT$4,Formulas!$B$2:$B$3001,$A196))</f>
        <v>0</v>
      </c>
      <c r="DU196" s="21" t="n">
        <f aca="false">IF(OR($A196="",DU$4=""),0,COUNTIFS(Formulas!$A$2:$A$3001,DU$4,Formulas!$B$2:$B$3001,$A196))</f>
        <v>0</v>
      </c>
      <c r="DV196" s="21" t="n">
        <f aca="false">IF(OR($A196="",DV$4=""),0,COUNTIFS(Formulas!$A$2:$A$3001,DV$4,Formulas!$B$2:$B$3001,$A196))</f>
        <v>0</v>
      </c>
      <c r="DW196" s="21" t="n">
        <f aca="false">IF(OR($A196="",DW$4=""),0,COUNTIFS(Formulas!$A$2:$A$3001,DW$4,Formulas!$B$2:$B$3001,$A196))</f>
        <v>0</v>
      </c>
      <c r="DX196" s="21" t="n">
        <f aca="false">IF(OR($A196="",DX$4=""),0,COUNTIFS(Formulas!$A$2:$A$3001,DX$4,Formulas!$B$2:$B$3001,$A196))</f>
        <v>0</v>
      </c>
      <c r="DY196" s="21" t="n">
        <f aca="false">IF(OR($A196="",DY$4=""),0,COUNTIFS(Formulas!$A$2:$A$3001,DY$4,Formulas!$B$2:$B$3001,$A196))</f>
        <v>0</v>
      </c>
      <c r="DZ196" s="21" t="n">
        <f aca="false">IF(OR($A196="",DZ$4=""),0,COUNTIFS(Formulas!$A$2:$A$3001,DZ$4,Formulas!$B$2:$B$3001,$A196))</f>
        <v>0</v>
      </c>
      <c r="EA196" s="21" t="n">
        <f aca="false">IF(OR($A196="",EA$4=""),0,COUNTIFS(Formulas!$A$2:$A$3001,EA$4,Formulas!$B$2:$B$3001,$A196))</f>
        <v>0</v>
      </c>
      <c r="EB196" s="21" t="n">
        <f aca="false">IF(OR($A196="",EB$4=""),0,COUNTIFS(Formulas!$A$2:$A$3001,EB$4,Formulas!$B$2:$B$3001,$A196))</f>
        <v>0</v>
      </c>
      <c r="EC196" s="21" t="n">
        <f aca="false">IF(OR($A196="",EC$4=""),0,COUNTIFS(Formulas!$A$2:$A$3001,EC$4,Formulas!$B$2:$B$3001,$A196))</f>
        <v>0</v>
      </c>
      <c r="ED196" s="21" t="n">
        <f aca="false">IF(OR($A196="",ED$4=""),0,COUNTIFS(Formulas!$A$2:$A$3001,ED$4,Formulas!$B$2:$B$3001,$A196))</f>
        <v>0</v>
      </c>
      <c r="EE196" s="21" t="n">
        <f aca="false">IF(OR($A196="",EE$4=""),0,COUNTIFS(Formulas!$A$2:$A$3001,EE$4,Formulas!$B$2:$B$3001,$A196))</f>
        <v>0</v>
      </c>
      <c r="EF196" s="21" t="n">
        <f aca="false">IF(OR($A196="",EF$4=""),0,COUNTIFS(Formulas!$A$2:$A$3001,EF$4,Formulas!$B$2:$B$3001,$A196))</f>
        <v>0</v>
      </c>
      <c r="EG196" s="21" t="n">
        <f aca="false">IF(OR($A196="",EG$4=""),0,COUNTIFS(Formulas!$A$2:$A$3001,EG$4,Formulas!$B$2:$B$3001,$A196))</f>
        <v>0</v>
      </c>
      <c r="EH196" s="21" t="n">
        <f aca="false">IF(OR($A196="",EH$4=""),0,COUNTIFS(Formulas!$A$2:$A$3001,EH$4,Formulas!$B$2:$B$3001,$A196))</f>
        <v>0</v>
      </c>
      <c r="EI196" s="21" t="n">
        <f aca="false">IF(OR($A196="",EI$4=""),0,COUNTIFS(Formulas!$A$2:$A$3001,EI$4,Formulas!$B$2:$B$3001,$A196))</f>
        <v>0</v>
      </c>
      <c r="EJ196" s="21" t="n">
        <f aca="false">IF(OR($A196="",EJ$4=""),0,COUNTIFS(Formulas!$A$2:$A$3001,EJ$4,Formulas!$B$2:$B$3001,$A196))</f>
        <v>0</v>
      </c>
      <c r="EK196" s="21" t="n">
        <f aca="false">IF(OR($A196="",EK$4=""),0,COUNTIFS(Formulas!$A$2:$A$3001,EK$4,Formulas!$B$2:$B$3001,$A196))</f>
        <v>0</v>
      </c>
      <c r="EL196" s="21" t="n">
        <f aca="false">IF(OR($A196="",EL$4=""),0,COUNTIFS(Formulas!$A$2:$A$3001,EL$4,Formulas!$B$2:$B$3001,$A196))</f>
        <v>0</v>
      </c>
      <c r="EM196" s="21" t="n">
        <f aca="false">IF(OR($A196="",EM$4=""),0,COUNTIFS(Formulas!$A$2:$A$3001,EM$4,Formulas!$B$2:$B$3001,$A196))</f>
        <v>0</v>
      </c>
      <c r="EN196" s="21" t="n">
        <f aca="false">IF(OR($A196="",EN$4=""),0,COUNTIFS(Formulas!$A$2:$A$3001,EN$4,Formulas!$B$2:$B$3001,$A196))</f>
        <v>0</v>
      </c>
      <c r="EO196" s="21" t="n">
        <f aca="false">IF(OR($A196="",EO$4=""),0,COUNTIFS(Formulas!$A$2:$A$3001,EO$4,Formulas!$B$2:$B$3001,$A196))</f>
        <v>0</v>
      </c>
      <c r="EP196" s="21" t="n">
        <f aca="false">IF(OR($A196="",EP$4=""),0,COUNTIFS(Formulas!$A$2:$A$3001,EP$4,Formulas!$B$2:$B$3001,$A196))</f>
        <v>0</v>
      </c>
      <c r="EQ196" s="21" t="n">
        <f aca="false">IF(OR($A196="",EQ$4=""),0,COUNTIFS(Formulas!$A$2:$A$3001,EQ$4,Formulas!$B$2:$B$3001,$A196))</f>
        <v>0</v>
      </c>
      <c r="ER196" s="21" t="n">
        <f aca="false">IF(OR($A196="",ER$4=""),0,COUNTIFS(Formulas!$A$2:$A$3001,ER$4,Formulas!$B$2:$B$3001,$A196))</f>
        <v>0</v>
      </c>
      <c r="ES196" s="21" t="n">
        <f aca="false">IF(OR($A196="",ES$4=""),0,COUNTIFS(Formulas!$A$2:$A$3001,ES$4,Formulas!$B$2:$B$3001,$A196))</f>
        <v>0</v>
      </c>
      <c r="ET196" s="21" t="n">
        <f aca="false">IF(OR($A196="",ET$4=""),0,COUNTIFS(Formulas!$A$2:$A$3001,ET$4,Formulas!$B$2:$B$3001,$A196))</f>
        <v>0</v>
      </c>
      <c r="EU196" s="21" t="n">
        <f aca="false">IF(OR($A196="",EU$4=""),0,COUNTIFS(Formulas!$A$2:$A$3001,EU$4,Formulas!$B$2:$B$3001,$A196))</f>
        <v>0</v>
      </c>
      <c r="EV196" s="21" t="n">
        <f aca="false">IF(OR($A196="",EV$4=""),0,COUNTIFS(Formulas!$A$2:$A$3001,EV$4,Formulas!$B$2:$B$3001,$A196))</f>
        <v>0</v>
      </c>
    </row>
    <row r="197" customFormat="false" ht="15" hidden="false" customHeight="false" outlineLevel="0" collapsed="false">
      <c r="A197" s="13" t="str">
        <f aca="false">IF(INDEX(Materials!$A$2:$A$301,193)="","",INDEX(Materials!$A$2:$A$301,193))</f>
        <v/>
      </c>
      <c r="B197" s="19" t="str">
        <f aca="false">IF(A197="","",COUNTIF(C197:EV197,"&gt;0"))</f>
        <v/>
      </c>
      <c r="C197" s="21" t="n">
        <f aca="false">IF(OR($A197="",C$4=""),0,COUNTIFS(Formulas!$A$2:$A$3001,C$4,Formulas!$B$2:$B$3001,$A197))</f>
        <v>0</v>
      </c>
      <c r="D197" s="21" t="n">
        <f aca="false">IF(OR($A197="",D$4=""),0,COUNTIFS(Formulas!$A$2:$A$3001,D$4,Formulas!$B$2:$B$3001,$A197))</f>
        <v>0</v>
      </c>
      <c r="E197" s="21" t="n">
        <f aca="false">IF(OR($A197="",E$4=""),0,COUNTIFS(Formulas!$A$2:$A$3001,E$4,Formulas!$B$2:$B$3001,$A197))</f>
        <v>0</v>
      </c>
      <c r="F197" s="21" t="n">
        <f aca="false">IF(OR($A197="",F$4=""),0,COUNTIFS(Formulas!$A$2:$A$3001,F$4,Formulas!$B$2:$B$3001,$A197))</f>
        <v>0</v>
      </c>
      <c r="G197" s="21" t="n">
        <f aca="false">IF(OR($A197="",G$4=""),0,COUNTIFS(Formulas!$A$2:$A$3001,G$4,Formulas!$B$2:$B$3001,$A197))</f>
        <v>0</v>
      </c>
      <c r="H197" s="21" t="n">
        <f aca="false">IF(OR($A197="",H$4=""),0,COUNTIFS(Formulas!$A$2:$A$3001,H$4,Formulas!$B$2:$B$3001,$A197))</f>
        <v>0</v>
      </c>
      <c r="I197" s="21" t="n">
        <f aca="false">IF(OR($A197="",I$4=""),0,COUNTIFS(Formulas!$A$2:$A$3001,I$4,Formulas!$B$2:$B$3001,$A197))</f>
        <v>0</v>
      </c>
      <c r="J197" s="21" t="n">
        <f aca="false">IF(OR($A197="",J$4=""),0,COUNTIFS(Formulas!$A$2:$A$3001,J$4,Formulas!$B$2:$B$3001,$A197))</f>
        <v>0</v>
      </c>
      <c r="K197" s="21" t="n">
        <f aca="false">IF(OR($A197="",K$4=""),0,COUNTIFS(Formulas!$A$2:$A$3001,K$4,Formulas!$B$2:$B$3001,$A197))</f>
        <v>0</v>
      </c>
      <c r="L197" s="21" t="n">
        <f aca="false">IF(OR($A197="",L$4=""),0,COUNTIFS(Formulas!$A$2:$A$3001,L$4,Formulas!$B$2:$B$3001,$A197))</f>
        <v>0</v>
      </c>
      <c r="M197" s="21" t="n">
        <f aca="false">IF(OR($A197="",M$4=""),0,COUNTIFS(Formulas!$A$2:$A$3001,M$4,Formulas!$B$2:$B$3001,$A197))</f>
        <v>0</v>
      </c>
      <c r="N197" s="21" t="n">
        <f aca="false">IF(OR($A197="",N$4=""),0,COUNTIFS(Formulas!$A$2:$A$3001,N$4,Formulas!$B$2:$B$3001,$A197))</f>
        <v>0</v>
      </c>
      <c r="O197" s="21" t="n">
        <f aca="false">IF(OR($A197="",O$4=""),0,COUNTIFS(Formulas!$A$2:$A$3001,O$4,Formulas!$B$2:$B$3001,$A197))</f>
        <v>0</v>
      </c>
      <c r="P197" s="21" t="n">
        <f aca="false">IF(OR($A197="",P$4=""),0,COUNTIFS(Formulas!$A$2:$A$3001,P$4,Formulas!$B$2:$B$3001,$A197))</f>
        <v>0</v>
      </c>
      <c r="Q197" s="21" t="n">
        <f aca="false">IF(OR($A197="",Q$4=""),0,COUNTIFS(Formulas!$A$2:$A$3001,Q$4,Formulas!$B$2:$B$3001,$A197))</f>
        <v>0</v>
      </c>
      <c r="R197" s="21" t="n">
        <f aca="false">IF(OR($A197="",R$4=""),0,COUNTIFS(Formulas!$A$2:$A$3001,R$4,Formulas!$B$2:$B$3001,$A197))</f>
        <v>0</v>
      </c>
      <c r="S197" s="21" t="n">
        <f aca="false">IF(OR($A197="",S$4=""),0,COUNTIFS(Formulas!$A$2:$A$3001,S$4,Formulas!$B$2:$B$3001,$A197))</f>
        <v>0</v>
      </c>
      <c r="T197" s="21" t="n">
        <f aca="false">IF(OR($A197="",T$4=""),0,COUNTIFS(Formulas!$A$2:$A$3001,T$4,Formulas!$B$2:$B$3001,$A197))</f>
        <v>0</v>
      </c>
      <c r="U197" s="21" t="n">
        <f aca="false">IF(OR($A197="",U$4=""),0,COUNTIFS(Formulas!$A$2:$A$3001,U$4,Formulas!$B$2:$B$3001,$A197))</f>
        <v>0</v>
      </c>
      <c r="V197" s="21" t="n">
        <f aca="false">IF(OR($A197="",V$4=""),0,COUNTIFS(Formulas!$A$2:$A$3001,V$4,Formulas!$B$2:$B$3001,$A197))</f>
        <v>0</v>
      </c>
      <c r="W197" s="21" t="n">
        <f aca="false">IF(OR($A197="",W$4=""),0,COUNTIFS(Formulas!$A$2:$A$3001,W$4,Formulas!$B$2:$B$3001,$A197))</f>
        <v>0</v>
      </c>
      <c r="X197" s="21" t="n">
        <f aca="false">IF(OR($A197="",X$4=""),0,COUNTIFS(Formulas!$A$2:$A$3001,X$4,Formulas!$B$2:$B$3001,$A197))</f>
        <v>0</v>
      </c>
      <c r="Y197" s="21" t="n">
        <f aca="false">IF(OR($A197="",Y$4=""),0,COUNTIFS(Formulas!$A$2:$A$3001,Y$4,Formulas!$B$2:$B$3001,$A197))</f>
        <v>0</v>
      </c>
      <c r="Z197" s="21" t="n">
        <f aca="false">IF(OR($A197="",Z$4=""),0,COUNTIFS(Formulas!$A$2:$A$3001,Z$4,Formulas!$B$2:$B$3001,$A197))</f>
        <v>0</v>
      </c>
      <c r="AA197" s="21" t="n">
        <f aca="false">IF(OR($A197="",AA$4=""),0,COUNTIFS(Formulas!$A$2:$A$3001,AA$4,Formulas!$B$2:$B$3001,$A197))</f>
        <v>0</v>
      </c>
      <c r="AB197" s="21" t="n">
        <f aca="false">IF(OR($A197="",AB$4=""),0,COUNTIFS(Formulas!$A$2:$A$3001,AB$4,Formulas!$B$2:$B$3001,$A197))</f>
        <v>0</v>
      </c>
      <c r="AC197" s="21" t="n">
        <f aca="false">IF(OR($A197="",AC$4=""),0,COUNTIFS(Formulas!$A$2:$A$3001,AC$4,Formulas!$B$2:$B$3001,$A197))</f>
        <v>0</v>
      </c>
      <c r="AD197" s="21" t="n">
        <f aca="false">IF(OR($A197="",AD$4=""),0,COUNTIFS(Formulas!$A$2:$A$3001,AD$4,Formulas!$B$2:$B$3001,$A197))</f>
        <v>0</v>
      </c>
      <c r="AE197" s="21" t="n">
        <f aca="false">IF(OR($A197="",AE$4=""),0,COUNTIFS(Formulas!$A$2:$A$3001,AE$4,Formulas!$B$2:$B$3001,$A197))</f>
        <v>0</v>
      </c>
      <c r="AF197" s="21" t="n">
        <f aca="false">IF(OR($A197="",AF$4=""),0,COUNTIFS(Formulas!$A$2:$A$3001,AF$4,Formulas!$B$2:$B$3001,$A197))</f>
        <v>0</v>
      </c>
      <c r="AG197" s="21" t="n">
        <f aca="false">IF(OR($A197="",AG$4=""),0,COUNTIFS(Formulas!$A$2:$A$3001,AG$4,Formulas!$B$2:$B$3001,$A197))</f>
        <v>0</v>
      </c>
      <c r="AH197" s="21" t="n">
        <f aca="false">IF(OR($A197="",AH$4=""),0,COUNTIFS(Formulas!$A$2:$A$3001,AH$4,Formulas!$B$2:$B$3001,$A197))</f>
        <v>0</v>
      </c>
      <c r="AI197" s="21" t="n">
        <f aca="false">IF(OR($A197="",AI$4=""),0,COUNTIFS(Formulas!$A$2:$A$3001,AI$4,Formulas!$B$2:$B$3001,$A197))</f>
        <v>0</v>
      </c>
      <c r="AJ197" s="21" t="n">
        <f aca="false">IF(OR($A197="",AJ$4=""),0,COUNTIFS(Formulas!$A$2:$A$3001,AJ$4,Formulas!$B$2:$B$3001,$A197))</f>
        <v>0</v>
      </c>
      <c r="AK197" s="21" t="n">
        <f aca="false">IF(OR($A197="",AK$4=""),0,COUNTIFS(Formulas!$A$2:$A$3001,AK$4,Formulas!$B$2:$B$3001,$A197))</f>
        <v>0</v>
      </c>
      <c r="AL197" s="21" t="n">
        <f aca="false">IF(OR($A197="",AL$4=""),0,COUNTIFS(Formulas!$A$2:$A$3001,AL$4,Formulas!$B$2:$B$3001,$A197))</f>
        <v>0</v>
      </c>
      <c r="AM197" s="21" t="n">
        <f aca="false">IF(OR($A197="",AM$4=""),0,COUNTIFS(Formulas!$A$2:$A$3001,AM$4,Formulas!$B$2:$B$3001,$A197))</f>
        <v>0</v>
      </c>
      <c r="AN197" s="21" t="n">
        <f aca="false">IF(OR($A197="",AN$4=""),0,COUNTIFS(Formulas!$A$2:$A$3001,AN$4,Formulas!$B$2:$B$3001,$A197))</f>
        <v>0</v>
      </c>
      <c r="AO197" s="21" t="n">
        <f aca="false">IF(OR($A197="",AO$4=""),0,COUNTIFS(Formulas!$A$2:$A$3001,AO$4,Formulas!$B$2:$B$3001,$A197))</f>
        <v>0</v>
      </c>
      <c r="AP197" s="21" t="n">
        <f aca="false">IF(OR($A197="",AP$4=""),0,COUNTIFS(Formulas!$A$2:$A$3001,AP$4,Formulas!$B$2:$B$3001,$A197))</f>
        <v>0</v>
      </c>
      <c r="AQ197" s="21" t="n">
        <f aca="false">IF(OR($A197="",AQ$4=""),0,COUNTIFS(Formulas!$A$2:$A$3001,AQ$4,Formulas!$B$2:$B$3001,$A197))</f>
        <v>0</v>
      </c>
      <c r="AR197" s="21" t="n">
        <f aca="false">IF(OR($A197="",AR$4=""),0,COUNTIFS(Formulas!$A$2:$A$3001,AR$4,Formulas!$B$2:$B$3001,$A197))</f>
        <v>0</v>
      </c>
      <c r="AS197" s="21" t="n">
        <f aca="false">IF(OR($A197="",AS$4=""),0,COUNTIFS(Formulas!$A$2:$A$3001,AS$4,Formulas!$B$2:$B$3001,$A197))</f>
        <v>0</v>
      </c>
      <c r="AT197" s="21" t="n">
        <f aca="false">IF(OR($A197="",AT$4=""),0,COUNTIFS(Formulas!$A$2:$A$3001,AT$4,Formulas!$B$2:$B$3001,$A197))</f>
        <v>0</v>
      </c>
      <c r="AU197" s="21" t="n">
        <f aca="false">IF(OR($A197="",AU$4=""),0,COUNTIFS(Formulas!$A$2:$A$3001,AU$4,Formulas!$B$2:$B$3001,$A197))</f>
        <v>0</v>
      </c>
      <c r="AV197" s="21" t="n">
        <f aca="false">IF(OR($A197="",AV$4=""),0,COUNTIFS(Formulas!$A$2:$A$3001,AV$4,Formulas!$B$2:$B$3001,$A197))</f>
        <v>0</v>
      </c>
      <c r="AW197" s="21" t="n">
        <f aca="false">IF(OR($A197="",AW$4=""),0,COUNTIFS(Formulas!$A$2:$A$3001,AW$4,Formulas!$B$2:$B$3001,$A197))</f>
        <v>0</v>
      </c>
      <c r="AX197" s="21" t="n">
        <f aca="false">IF(OR($A197="",AX$4=""),0,COUNTIFS(Formulas!$A$2:$A$3001,AX$4,Formulas!$B$2:$B$3001,$A197))</f>
        <v>0</v>
      </c>
      <c r="AY197" s="21" t="n">
        <f aca="false">IF(OR($A197="",AY$4=""),0,COUNTIFS(Formulas!$A$2:$A$3001,AY$4,Formulas!$B$2:$B$3001,$A197))</f>
        <v>0</v>
      </c>
      <c r="AZ197" s="21" t="n">
        <f aca="false">IF(OR($A197="",AZ$4=""),0,COUNTIFS(Formulas!$A$2:$A$3001,AZ$4,Formulas!$B$2:$B$3001,$A197))</f>
        <v>0</v>
      </c>
      <c r="BA197" s="21" t="n">
        <f aca="false">IF(OR($A197="",BA$4=""),0,COUNTIFS(Formulas!$A$2:$A$3001,BA$4,Formulas!$B$2:$B$3001,$A197))</f>
        <v>0</v>
      </c>
      <c r="BB197" s="21" t="n">
        <f aca="false">IF(OR($A197="",BB$4=""),0,COUNTIFS(Formulas!$A$2:$A$3001,BB$4,Formulas!$B$2:$B$3001,$A197))</f>
        <v>0</v>
      </c>
      <c r="BC197" s="21" t="n">
        <f aca="false">IF(OR($A197="",BC$4=""),0,COUNTIFS(Formulas!$A$2:$A$3001,BC$4,Formulas!$B$2:$B$3001,$A197))</f>
        <v>0</v>
      </c>
      <c r="BD197" s="21" t="n">
        <f aca="false">IF(OR($A197="",BD$4=""),0,COUNTIFS(Formulas!$A$2:$A$3001,BD$4,Formulas!$B$2:$B$3001,$A197))</f>
        <v>0</v>
      </c>
      <c r="BE197" s="21" t="n">
        <f aca="false">IF(OR($A197="",BE$4=""),0,COUNTIFS(Formulas!$A$2:$A$3001,BE$4,Formulas!$B$2:$B$3001,$A197))</f>
        <v>0</v>
      </c>
      <c r="BF197" s="21" t="n">
        <f aca="false">IF(OR($A197="",BF$4=""),0,COUNTIFS(Formulas!$A$2:$A$3001,BF$4,Formulas!$B$2:$B$3001,$A197))</f>
        <v>0</v>
      </c>
      <c r="BG197" s="21" t="n">
        <f aca="false">IF(OR($A197="",BG$4=""),0,COUNTIFS(Formulas!$A$2:$A$3001,BG$4,Formulas!$B$2:$B$3001,$A197))</f>
        <v>0</v>
      </c>
      <c r="BH197" s="21" t="n">
        <f aca="false">IF(OR($A197="",BH$4=""),0,COUNTIFS(Formulas!$A$2:$A$3001,BH$4,Formulas!$B$2:$B$3001,$A197))</f>
        <v>0</v>
      </c>
      <c r="BI197" s="21" t="n">
        <f aca="false">IF(OR($A197="",BI$4=""),0,COUNTIFS(Formulas!$A$2:$A$3001,BI$4,Formulas!$B$2:$B$3001,$A197))</f>
        <v>0</v>
      </c>
      <c r="BJ197" s="21" t="n">
        <f aca="false">IF(OR($A197="",BJ$4=""),0,COUNTIFS(Formulas!$A$2:$A$3001,BJ$4,Formulas!$B$2:$B$3001,$A197))</f>
        <v>0</v>
      </c>
      <c r="BK197" s="21" t="n">
        <f aca="false">IF(OR($A197="",BK$4=""),0,COUNTIFS(Formulas!$A$2:$A$3001,BK$4,Formulas!$B$2:$B$3001,$A197))</f>
        <v>0</v>
      </c>
      <c r="BL197" s="21" t="n">
        <f aca="false">IF(OR($A197="",BL$4=""),0,COUNTIFS(Formulas!$A$2:$A$3001,BL$4,Formulas!$B$2:$B$3001,$A197))</f>
        <v>0</v>
      </c>
      <c r="BM197" s="21" t="n">
        <f aca="false">IF(OR($A197="",BM$4=""),0,COUNTIFS(Formulas!$A$2:$A$3001,BM$4,Formulas!$B$2:$B$3001,$A197))</f>
        <v>0</v>
      </c>
      <c r="BN197" s="21" t="n">
        <f aca="false">IF(OR($A197="",BN$4=""),0,COUNTIFS(Formulas!$A$2:$A$3001,BN$4,Formulas!$B$2:$B$3001,$A197))</f>
        <v>0</v>
      </c>
      <c r="BO197" s="21" t="n">
        <f aca="false">IF(OR($A197="",BO$4=""),0,COUNTIFS(Formulas!$A$2:$A$3001,BO$4,Formulas!$B$2:$B$3001,$A197))</f>
        <v>0</v>
      </c>
      <c r="BP197" s="21" t="n">
        <f aca="false">IF(OR($A197="",BP$4=""),0,COUNTIFS(Formulas!$A$2:$A$3001,BP$4,Formulas!$B$2:$B$3001,$A197))</f>
        <v>0</v>
      </c>
      <c r="BQ197" s="21" t="n">
        <f aca="false">IF(OR($A197="",BQ$4=""),0,COUNTIFS(Formulas!$A$2:$A$3001,BQ$4,Formulas!$B$2:$B$3001,$A197))</f>
        <v>0</v>
      </c>
      <c r="BR197" s="21" t="n">
        <f aca="false">IF(OR($A197="",BR$4=""),0,COUNTIFS(Formulas!$A$2:$A$3001,BR$4,Formulas!$B$2:$B$3001,$A197))</f>
        <v>0</v>
      </c>
      <c r="BS197" s="21" t="n">
        <f aca="false">IF(OR($A197="",BS$4=""),0,COUNTIFS(Formulas!$A$2:$A$3001,BS$4,Formulas!$B$2:$B$3001,$A197))</f>
        <v>0</v>
      </c>
      <c r="BT197" s="21" t="n">
        <f aca="false">IF(OR($A197="",BT$4=""),0,COUNTIFS(Formulas!$A$2:$A$3001,BT$4,Formulas!$B$2:$B$3001,$A197))</f>
        <v>0</v>
      </c>
      <c r="BU197" s="21" t="n">
        <f aca="false">IF(OR($A197="",BU$4=""),0,COUNTIFS(Formulas!$A$2:$A$3001,BU$4,Formulas!$B$2:$B$3001,$A197))</f>
        <v>0</v>
      </c>
      <c r="BV197" s="21" t="n">
        <f aca="false">IF(OR($A197="",BV$4=""),0,COUNTIFS(Formulas!$A$2:$A$3001,BV$4,Formulas!$B$2:$B$3001,$A197))</f>
        <v>0</v>
      </c>
      <c r="BW197" s="21" t="n">
        <f aca="false">IF(OR($A197="",BW$4=""),0,COUNTIFS(Formulas!$A$2:$A$3001,BW$4,Formulas!$B$2:$B$3001,$A197))</f>
        <v>0</v>
      </c>
      <c r="BX197" s="21" t="n">
        <f aca="false">IF(OR($A197="",BX$4=""),0,COUNTIFS(Formulas!$A$2:$A$3001,BX$4,Formulas!$B$2:$B$3001,$A197))</f>
        <v>0</v>
      </c>
      <c r="BY197" s="21" t="n">
        <f aca="false">IF(OR($A197="",BY$4=""),0,COUNTIFS(Formulas!$A$2:$A$3001,BY$4,Formulas!$B$2:$B$3001,$A197))</f>
        <v>0</v>
      </c>
      <c r="BZ197" s="21" t="n">
        <f aca="false">IF(OR($A197="",BZ$4=""),0,COUNTIFS(Formulas!$A$2:$A$3001,BZ$4,Formulas!$B$2:$B$3001,$A197))</f>
        <v>0</v>
      </c>
      <c r="CA197" s="21" t="n">
        <f aca="false">IF(OR($A197="",CA$4=""),0,COUNTIFS(Formulas!$A$2:$A$3001,CA$4,Formulas!$B$2:$B$3001,$A197))</f>
        <v>0</v>
      </c>
      <c r="CB197" s="21" t="n">
        <f aca="false">IF(OR($A197="",CB$4=""),0,COUNTIFS(Formulas!$A$2:$A$3001,CB$4,Formulas!$B$2:$B$3001,$A197))</f>
        <v>0</v>
      </c>
      <c r="CC197" s="21" t="n">
        <f aca="false">IF(OR($A197="",CC$4=""),0,COUNTIFS(Formulas!$A$2:$A$3001,CC$4,Formulas!$B$2:$B$3001,$A197))</f>
        <v>0</v>
      </c>
      <c r="CD197" s="21" t="n">
        <f aca="false">IF(OR($A197="",CD$4=""),0,COUNTIFS(Formulas!$A$2:$A$3001,CD$4,Formulas!$B$2:$B$3001,$A197))</f>
        <v>0</v>
      </c>
      <c r="CE197" s="21" t="n">
        <f aca="false">IF(OR($A197="",CE$4=""),0,COUNTIFS(Formulas!$A$2:$A$3001,CE$4,Formulas!$B$2:$B$3001,$A197))</f>
        <v>0</v>
      </c>
      <c r="CF197" s="21" t="n">
        <f aca="false">IF(OR($A197="",CF$4=""),0,COUNTIFS(Formulas!$A$2:$A$3001,CF$4,Formulas!$B$2:$B$3001,$A197))</f>
        <v>0</v>
      </c>
      <c r="CG197" s="21" t="n">
        <f aca="false">IF(OR($A197="",CG$4=""),0,COUNTIFS(Formulas!$A$2:$A$3001,CG$4,Formulas!$B$2:$B$3001,$A197))</f>
        <v>0</v>
      </c>
      <c r="CH197" s="21" t="n">
        <f aca="false">IF(OR($A197="",CH$4=""),0,COUNTIFS(Formulas!$A$2:$A$3001,CH$4,Formulas!$B$2:$B$3001,$A197))</f>
        <v>0</v>
      </c>
      <c r="CI197" s="21" t="n">
        <f aca="false">IF(OR($A197="",CI$4=""),0,COUNTIFS(Formulas!$A$2:$A$3001,CI$4,Formulas!$B$2:$B$3001,$A197))</f>
        <v>0</v>
      </c>
      <c r="CJ197" s="21" t="n">
        <f aca="false">IF(OR($A197="",CJ$4=""),0,COUNTIFS(Formulas!$A$2:$A$3001,CJ$4,Formulas!$B$2:$B$3001,$A197))</f>
        <v>0</v>
      </c>
      <c r="CK197" s="21" t="n">
        <f aca="false">IF(OR($A197="",CK$4=""),0,COUNTIFS(Formulas!$A$2:$A$3001,CK$4,Formulas!$B$2:$B$3001,$A197))</f>
        <v>0</v>
      </c>
      <c r="CL197" s="21" t="n">
        <f aca="false">IF(OR($A197="",CL$4=""),0,COUNTIFS(Formulas!$A$2:$A$3001,CL$4,Formulas!$B$2:$B$3001,$A197))</f>
        <v>0</v>
      </c>
      <c r="CM197" s="21" t="n">
        <f aca="false">IF(OR($A197="",CM$4=""),0,COUNTIFS(Formulas!$A$2:$A$3001,CM$4,Formulas!$B$2:$B$3001,$A197))</f>
        <v>0</v>
      </c>
      <c r="CN197" s="21" t="n">
        <f aca="false">IF(OR($A197="",CN$4=""),0,COUNTIFS(Formulas!$A$2:$A$3001,CN$4,Formulas!$B$2:$B$3001,$A197))</f>
        <v>0</v>
      </c>
      <c r="CO197" s="21" t="n">
        <f aca="false">IF(OR($A197="",CO$4=""),0,COUNTIFS(Formulas!$A$2:$A$3001,CO$4,Formulas!$B$2:$B$3001,$A197))</f>
        <v>0</v>
      </c>
      <c r="CP197" s="21" t="n">
        <f aca="false">IF(OR($A197="",CP$4=""),0,COUNTIFS(Formulas!$A$2:$A$3001,CP$4,Formulas!$B$2:$B$3001,$A197))</f>
        <v>0</v>
      </c>
      <c r="CQ197" s="21" t="n">
        <f aca="false">IF(OR($A197="",CQ$4=""),0,COUNTIFS(Formulas!$A$2:$A$3001,CQ$4,Formulas!$B$2:$B$3001,$A197))</f>
        <v>0</v>
      </c>
      <c r="CR197" s="21" t="n">
        <f aca="false">IF(OR($A197="",CR$4=""),0,COUNTIFS(Formulas!$A$2:$A$3001,CR$4,Formulas!$B$2:$B$3001,$A197))</f>
        <v>0</v>
      </c>
      <c r="CS197" s="21" t="n">
        <f aca="false">IF(OR($A197="",CS$4=""),0,COUNTIFS(Formulas!$A$2:$A$3001,CS$4,Formulas!$B$2:$B$3001,$A197))</f>
        <v>0</v>
      </c>
      <c r="CT197" s="21" t="n">
        <f aca="false">IF(OR($A197="",CT$4=""),0,COUNTIFS(Formulas!$A$2:$A$3001,CT$4,Formulas!$B$2:$B$3001,$A197))</f>
        <v>0</v>
      </c>
      <c r="CU197" s="21" t="n">
        <f aca="false">IF(OR($A197="",CU$4=""),0,COUNTIFS(Formulas!$A$2:$A$3001,CU$4,Formulas!$B$2:$B$3001,$A197))</f>
        <v>0</v>
      </c>
      <c r="CV197" s="21" t="n">
        <f aca="false">IF(OR($A197="",CV$4=""),0,COUNTIFS(Formulas!$A$2:$A$3001,CV$4,Formulas!$B$2:$B$3001,$A197))</f>
        <v>0</v>
      </c>
      <c r="CW197" s="21" t="n">
        <f aca="false">IF(OR($A197="",CW$4=""),0,COUNTIFS(Formulas!$A$2:$A$3001,CW$4,Formulas!$B$2:$B$3001,$A197))</f>
        <v>0</v>
      </c>
      <c r="CX197" s="21" t="n">
        <f aca="false">IF(OR($A197="",CX$4=""),0,COUNTIFS(Formulas!$A$2:$A$3001,CX$4,Formulas!$B$2:$B$3001,$A197))</f>
        <v>0</v>
      </c>
      <c r="CY197" s="21" t="n">
        <f aca="false">IF(OR($A197="",CY$4=""),0,COUNTIFS(Formulas!$A$2:$A$3001,CY$4,Formulas!$B$2:$B$3001,$A197))</f>
        <v>0</v>
      </c>
      <c r="CZ197" s="21" t="n">
        <f aca="false">IF(OR($A197="",CZ$4=""),0,COUNTIFS(Formulas!$A$2:$A$3001,CZ$4,Formulas!$B$2:$B$3001,$A197))</f>
        <v>0</v>
      </c>
      <c r="DA197" s="21" t="n">
        <f aca="false">IF(OR($A197="",DA$4=""),0,COUNTIFS(Formulas!$A$2:$A$3001,DA$4,Formulas!$B$2:$B$3001,$A197))</f>
        <v>0</v>
      </c>
      <c r="DB197" s="21" t="n">
        <f aca="false">IF(OR($A197="",DB$4=""),0,COUNTIFS(Formulas!$A$2:$A$3001,DB$4,Formulas!$B$2:$B$3001,$A197))</f>
        <v>0</v>
      </c>
      <c r="DC197" s="21" t="n">
        <f aca="false">IF(OR($A197="",DC$4=""),0,COUNTIFS(Formulas!$A$2:$A$3001,DC$4,Formulas!$B$2:$B$3001,$A197))</f>
        <v>0</v>
      </c>
      <c r="DD197" s="21" t="n">
        <f aca="false">IF(OR($A197="",DD$4=""),0,COUNTIFS(Formulas!$A$2:$A$3001,DD$4,Formulas!$B$2:$B$3001,$A197))</f>
        <v>0</v>
      </c>
      <c r="DE197" s="21" t="n">
        <f aca="false">IF(OR($A197="",DE$4=""),0,COUNTIFS(Formulas!$A$2:$A$3001,DE$4,Formulas!$B$2:$B$3001,$A197))</f>
        <v>0</v>
      </c>
      <c r="DF197" s="21" t="n">
        <f aca="false">IF(OR($A197="",DF$4=""),0,COUNTIFS(Formulas!$A$2:$A$3001,DF$4,Formulas!$B$2:$B$3001,$A197))</f>
        <v>0</v>
      </c>
      <c r="DG197" s="21" t="n">
        <f aca="false">IF(OR($A197="",DG$4=""),0,COUNTIFS(Formulas!$A$2:$A$3001,DG$4,Formulas!$B$2:$B$3001,$A197))</f>
        <v>0</v>
      </c>
      <c r="DH197" s="21" t="n">
        <f aca="false">IF(OR($A197="",DH$4=""),0,COUNTIFS(Formulas!$A$2:$A$3001,DH$4,Formulas!$B$2:$B$3001,$A197))</f>
        <v>0</v>
      </c>
      <c r="DI197" s="21" t="n">
        <f aca="false">IF(OR($A197="",DI$4=""),0,COUNTIFS(Formulas!$A$2:$A$3001,DI$4,Formulas!$B$2:$B$3001,$A197))</f>
        <v>0</v>
      </c>
      <c r="DJ197" s="21" t="n">
        <f aca="false">IF(OR($A197="",DJ$4=""),0,COUNTIFS(Formulas!$A$2:$A$3001,DJ$4,Formulas!$B$2:$B$3001,$A197))</f>
        <v>0</v>
      </c>
      <c r="DK197" s="21" t="n">
        <f aca="false">IF(OR($A197="",DK$4=""),0,COUNTIFS(Formulas!$A$2:$A$3001,DK$4,Formulas!$B$2:$B$3001,$A197))</f>
        <v>0</v>
      </c>
      <c r="DL197" s="21" t="n">
        <f aca="false">IF(OR($A197="",DL$4=""),0,COUNTIFS(Formulas!$A$2:$A$3001,DL$4,Formulas!$B$2:$B$3001,$A197))</f>
        <v>0</v>
      </c>
      <c r="DM197" s="21" t="n">
        <f aca="false">IF(OR($A197="",DM$4=""),0,COUNTIFS(Formulas!$A$2:$A$3001,DM$4,Formulas!$B$2:$B$3001,$A197))</f>
        <v>0</v>
      </c>
      <c r="DN197" s="21" t="n">
        <f aca="false">IF(OR($A197="",DN$4=""),0,COUNTIFS(Formulas!$A$2:$A$3001,DN$4,Formulas!$B$2:$B$3001,$A197))</f>
        <v>0</v>
      </c>
      <c r="DO197" s="21" t="n">
        <f aca="false">IF(OR($A197="",DO$4=""),0,COUNTIFS(Formulas!$A$2:$A$3001,DO$4,Formulas!$B$2:$B$3001,$A197))</f>
        <v>0</v>
      </c>
      <c r="DP197" s="21" t="n">
        <f aca="false">IF(OR($A197="",DP$4=""),0,COUNTIFS(Formulas!$A$2:$A$3001,DP$4,Formulas!$B$2:$B$3001,$A197))</f>
        <v>0</v>
      </c>
      <c r="DQ197" s="21" t="n">
        <f aca="false">IF(OR($A197="",DQ$4=""),0,COUNTIFS(Formulas!$A$2:$A$3001,DQ$4,Formulas!$B$2:$B$3001,$A197))</f>
        <v>0</v>
      </c>
      <c r="DR197" s="21" t="n">
        <f aca="false">IF(OR($A197="",DR$4=""),0,COUNTIFS(Formulas!$A$2:$A$3001,DR$4,Formulas!$B$2:$B$3001,$A197))</f>
        <v>0</v>
      </c>
      <c r="DS197" s="21" t="n">
        <f aca="false">IF(OR($A197="",DS$4=""),0,COUNTIFS(Formulas!$A$2:$A$3001,DS$4,Formulas!$B$2:$B$3001,$A197))</f>
        <v>0</v>
      </c>
      <c r="DT197" s="21" t="n">
        <f aca="false">IF(OR($A197="",DT$4=""),0,COUNTIFS(Formulas!$A$2:$A$3001,DT$4,Formulas!$B$2:$B$3001,$A197))</f>
        <v>0</v>
      </c>
      <c r="DU197" s="21" t="n">
        <f aca="false">IF(OR($A197="",DU$4=""),0,COUNTIFS(Formulas!$A$2:$A$3001,DU$4,Formulas!$B$2:$B$3001,$A197))</f>
        <v>0</v>
      </c>
      <c r="DV197" s="21" t="n">
        <f aca="false">IF(OR($A197="",DV$4=""),0,COUNTIFS(Formulas!$A$2:$A$3001,DV$4,Formulas!$B$2:$B$3001,$A197))</f>
        <v>0</v>
      </c>
      <c r="DW197" s="21" t="n">
        <f aca="false">IF(OR($A197="",DW$4=""),0,COUNTIFS(Formulas!$A$2:$A$3001,DW$4,Formulas!$B$2:$B$3001,$A197))</f>
        <v>0</v>
      </c>
      <c r="DX197" s="21" t="n">
        <f aca="false">IF(OR($A197="",DX$4=""),0,COUNTIFS(Formulas!$A$2:$A$3001,DX$4,Formulas!$B$2:$B$3001,$A197))</f>
        <v>0</v>
      </c>
      <c r="DY197" s="21" t="n">
        <f aca="false">IF(OR($A197="",DY$4=""),0,COUNTIFS(Formulas!$A$2:$A$3001,DY$4,Formulas!$B$2:$B$3001,$A197))</f>
        <v>0</v>
      </c>
      <c r="DZ197" s="21" t="n">
        <f aca="false">IF(OR($A197="",DZ$4=""),0,COUNTIFS(Formulas!$A$2:$A$3001,DZ$4,Formulas!$B$2:$B$3001,$A197))</f>
        <v>0</v>
      </c>
      <c r="EA197" s="21" t="n">
        <f aca="false">IF(OR($A197="",EA$4=""),0,COUNTIFS(Formulas!$A$2:$A$3001,EA$4,Formulas!$B$2:$B$3001,$A197))</f>
        <v>0</v>
      </c>
      <c r="EB197" s="21" t="n">
        <f aca="false">IF(OR($A197="",EB$4=""),0,COUNTIFS(Formulas!$A$2:$A$3001,EB$4,Formulas!$B$2:$B$3001,$A197))</f>
        <v>0</v>
      </c>
      <c r="EC197" s="21" t="n">
        <f aca="false">IF(OR($A197="",EC$4=""),0,COUNTIFS(Formulas!$A$2:$A$3001,EC$4,Formulas!$B$2:$B$3001,$A197))</f>
        <v>0</v>
      </c>
      <c r="ED197" s="21" t="n">
        <f aca="false">IF(OR($A197="",ED$4=""),0,COUNTIFS(Formulas!$A$2:$A$3001,ED$4,Formulas!$B$2:$B$3001,$A197))</f>
        <v>0</v>
      </c>
      <c r="EE197" s="21" t="n">
        <f aca="false">IF(OR($A197="",EE$4=""),0,COUNTIFS(Formulas!$A$2:$A$3001,EE$4,Formulas!$B$2:$B$3001,$A197))</f>
        <v>0</v>
      </c>
      <c r="EF197" s="21" t="n">
        <f aca="false">IF(OR($A197="",EF$4=""),0,COUNTIFS(Formulas!$A$2:$A$3001,EF$4,Formulas!$B$2:$B$3001,$A197))</f>
        <v>0</v>
      </c>
      <c r="EG197" s="21" t="n">
        <f aca="false">IF(OR($A197="",EG$4=""),0,COUNTIFS(Formulas!$A$2:$A$3001,EG$4,Formulas!$B$2:$B$3001,$A197))</f>
        <v>0</v>
      </c>
      <c r="EH197" s="21" t="n">
        <f aca="false">IF(OR($A197="",EH$4=""),0,COUNTIFS(Formulas!$A$2:$A$3001,EH$4,Formulas!$B$2:$B$3001,$A197))</f>
        <v>0</v>
      </c>
      <c r="EI197" s="21" t="n">
        <f aca="false">IF(OR($A197="",EI$4=""),0,COUNTIFS(Formulas!$A$2:$A$3001,EI$4,Formulas!$B$2:$B$3001,$A197))</f>
        <v>0</v>
      </c>
      <c r="EJ197" s="21" t="n">
        <f aca="false">IF(OR($A197="",EJ$4=""),0,COUNTIFS(Formulas!$A$2:$A$3001,EJ$4,Formulas!$B$2:$B$3001,$A197))</f>
        <v>0</v>
      </c>
      <c r="EK197" s="21" t="n">
        <f aca="false">IF(OR($A197="",EK$4=""),0,COUNTIFS(Formulas!$A$2:$A$3001,EK$4,Formulas!$B$2:$B$3001,$A197))</f>
        <v>0</v>
      </c>
      <c r="EL197" s="21" t="n">
        <f aca="false">IF(OR($A197="",EL$4=""),0,COUNTIFS(Formulas!$A$2:$A$3001,EL$4,Formulas!$B$2:$B$3001,$A197))</f>
        <v>0</v>
      </c>
      <c r="EM197" s="21" t="n">
        <f aca="false">IF(OR($A197="",EM$4=""),0,COUNTIFS(Formulas!$A$2:$A$3001,EM$4,Formulas!$B$2:$B$3001,$A197))</f>
        <v>0</v>
      </c>
      <c r="EN197" s="21" t="n">
        <f aca="false">IF(OR($A197="",EN$4=""),0,COUNTIFS(Formulas!$A$2:$A$3001,EN$4,Formulas!$B$2:$B$3001,$A197))</f>
        <v>0</v>
      </c>
      <c r="EO197" s="21" t="n">
        <f aca="false">IF(OR($A197="",EO$4=""),0,COUNTIFS(Formulas!$A$2:$A$3001,EO$4,Formulas!$B$2:$B$3001,$A197))</f>
        <v>0</v>
      </c>
      <c r="EP197" s="21" t="n">
        <f aca="false">IF(OR($A197="",EP$4=""),0,COUNTIFS(Formulas!$A$2:$A$3001,EP$4,Formulas!$B$2:$B$3001,$A197))</f>
        <v>0</v>
      </c>
      <c r="EQ197" s="21" t="n">
        <f aca="false">IF(OR($A197="",EQ$4=""),0,COUNTIFS(Formulas!$A$2:$A$3001,EQ$4,Formulas!$B$2:$B$3001,$A197))</f>
        <v>0</v>
      </c>
      <c r="ER197" s="21" t="n">
        <f aca="false">IF(OR($A197="",ER$4=""),0,COUNTIFS(Formulas!$A$2:$A$3001,ER$4,Formulas!$B$2:$B$3001,$A197))</f>
        <v>0</v>
      </c>
      <c r="ES197" s="21" t="n">
        <f aca="false">IF(OR($A197="",ES$4=""),0,COUNTIFS(Formulas!$A$2:$A$3001,ES$4,Formulas!$B$2:$B$3001,$A197))</f>
        <v>0</v>
      </c>
      <c r="ET197" s="21" t="n">
        <f aca="false">IF(OR($A197="",ET$4=""),0,COUNTIFS(Formulas!$A$2:$A$3001,ET$4,Formulas!$B$2:$B$3001,$A197))</f>
        <v>0</v>
      </c>
      <c r="EU197" s="21" t="n">
        <f aca="false">IF(OR($A197="",EU$4=""),0,COUNTIFS(Formulas!$A$2:$A$3001,EU$4,Formulas!$B$2:$B$3001,$A197))</f>
        <v>0</v>
      </c>
      <c r="EV197" s="21" t="n">
        <f aca="false">IF(OR($A197="",EV$4=""),0,COUNTIFS(Formulas!$A$2:$A$3001,EV$4,Formulas!$B$2:$B$3001,$A197))</f>
        <v>0</v>
      </c>
    </row>
    <row r="198" customFormat="false" ht="15" hidden="false" customHeight="false" outlineLevel="0" collapsed="false">
      <c r="A198" s="13" t="str">
        <f aca="false">IF(INDEX(Materials!$A$2:$A$301,194)="","",INDEX(Materials!$A$2:$A$301,194))</f>
        <v/>
      </c>
      <c r="B198" s="19" t="str">
        <f aca="false">IF(A198="","",COUNTIF(C198:EV198,"&gt;0"))</f>
        <v/>
      </c>
      <c r="C198" s="21" t="n">
        <f aca="false">IF(OR($A198="",C$4=""),0,COUNTIFS(Formulas!$A$2:$A$3001,C$4,Formulas!$B$2:$B$3001,$A198))</f>
        <v>0</v>
      </c>
      <c r="D198" s="21" t="n">
        <f aca="false">IF(OR($A198="",D$4=""),0,COUNTIFS(Formulas!$A$2:$A$3001,D$4,Formulas!$B$2:$B$3001,$A198))</f>
        <v>0</v>
      </c>
      <c r="E198" s="21" t="n">
        <f aca="false">IF(OR($A198="",E$4=""),0,COUNTIFS(Formulas!$A$2:$A$3001,E$4,Formulas!$B$2:$B$3001,$A198))</f>
        <v>0</v>
      </c>
      <c r="F198" s="21" t="n">
        <f aca="false">IF(OR($A198="",F$4=""),0,COUNTIFS(Formulas!$A$2:$A$3001,F$4,Formulas!$B$2:$B$3001,$A198))</f>
        <v>0</v>
      </c>
      <c r="G198" s="21" t="n">
        <f aca="false">IF(OR($A198="",G$4=""),0,COUNTIFS(Formulas!$A$2:$A$3001,G$4,Formulas!$B$2:$B$3001,$A198))</f>
        <v>0</v>
      </c>
      <c r="H198" s="21" t="n">
        <f aca="false">IF(OR($A198="",H$4=""),0,COUNTIFS(Formulas!$A$2:$A$3001,H$4,Formulas!$B$2:$B$3001,$A198))</f>
        <v>0</v>
      </c>
      <c r="I198" s="21" t="n">
        <f aca="false">IF(OR($A198="",I$4=""),0,COUNTIFS(Formulas!$A$2:$A$3001,I$4,Formulas!$B$2:$B$3001,$A198))</f>
        <v>0</v>
      </c>
      <c r="J198" s="21" t="n">
        <f aca="false">IF(OR($A198="",J$4=""),0,COUNTIFS(Formulas!$A$2:$A$3001,J$4,Formulas!$B$2:$B$3001,$A198))</f>
        <v>0</v>
      </c>
      <c r="K198" s="21" t="n">
        <f aca="false">IF(OR($A198="",K$4=""),0,COUNTIFS(Formulas!$A$2:$A$3001,K$4,Formulas!$B$2:$B$3001,$A198))</f>
        <v>0</v>
      </c>
      <c r="L198" s="21" t="n">
        <f aca="false">IF(OR($A198="",L$4=""),0,COUNTIFS(Formulas!$A$2:$A$3001,L$4,Formulas!$B$2:$B$3001,$A198))</f>
        <v>0</v>
      </c>
      <c r="M198" s="21" t="n">
        <f aca="false">IF(OR($A198="",M$4=""),0,COUNTIFS(Formulas!$A$2:$A$3001,M$4,Formulas!$B$2:$B$3001,$A198))</f>
        <v>0</v>
      </c>
      <c r="N198" s="21" t="n">
        <f aca="false">IF(OR($A198="",N$4=""),0,COUNTIFS(Formulas!$A$2:$A$3001,N$4,Formulas!$B$2:$B$3001,$A198))</f>
        <v>0</v>
      </c>
      <c r="O198" s="21" t="n">
        <f aca="false">IF(OR($A198="",O$4=""),0,COUNTIFS(Formulas!$A$2:$A$3001,O$4,Formulas!$B$2:$B$3001,$A198))</f>
        <v>0</v>
      </c>
      <c r="P198" s="21" t="n">
        <f aca="false">IF(OR($A198="",P$4=""),0,COUNTIFS(Formulas!$A$2:$A$3001,P$4,Formulas!$B$2:$B$3001,$A198))</f>
        <v>0</v>
      </c>
      <c r="Q198" s="21" t="n">
        <f aca="false">IF(OR($A198="",Q$4=""),0,COUNTIFS(Formulas!$A$2:$A$3001,Q$4,Formulas!$B$2:$B$3001,$A198))</f>
        <v>0</v>
      </c>
      <c r="R198" s="21" t="n">
        <f aca="false">IF(OR($A198="",R$4=""),0,COUNTIFS(Formulas!$A$2:$A$3001,R$4,Formulas!$B$2:$B$3001,$A198))</f>
        <v>0</v>
      </c>
      <c r="S198" s="21" t="n">
        <f aca="false">IF(OR($A198="",S$4=""),0,COUNTIFS(Formulas!$A$2:$A$3001,S$4,Formulas!$B$2:$B$3001,$A198))</f>
        <v>0</v>
      </c>
      <c r="T198" s="21" t="n">
        <f aca="false">IF(OR($A198="",T$4=""),0,COUNTIFS(Formulas!$A$2:$A$3001,T$4,Formulas!$B$2:$B$3001,$A198))</f>
        <v>0</v>
      </c>
      <c r="U198" s="21" t="n">
        <f aca="false">IF(OR($A198="",U$4=""),0,COUNTIFS(Formulas!$A$2:$A$3001,U$4,Formulas!$B$2:$B$3001,$A198))</f>
        <v>0</v>
      </c>
      <c r="V198" s="21" t="n">
        <f aca="false">IF(OR($A198="",V$4=""),0,COUNTIFS(Formulas!$A$2:$A$3001,V$4,Formulas!$B$2:$B$3001,$A198))</f>
        <v>0</v>
      </c>
      <c r="W198" s="21" t="n">
        <f aca="false">IF(OR($A198="",W$4=""),0,COUNTIFS(Formulas!$A$2:$A$3001,W$4,Formulas!$B$2:$B$3001,$A198))</f>
        <v>0</v>
      </c>
      <c r="X198" s="21" t="n">
        <f aca="false">IF(OR($A198="",X$4=""),0,COUNTIFS(Formulas!$A$2:$A$3001,X$4,Formulas!$B$2:$B$3001,$A198))</f>
        <v>0</v>
      </c>
      <c r="Y198" s="21" t="n">
        <f aca="false">IF(OR($A198="",Y$4=""),0,COUNTIFS(Formulas!$A$2:$A$3001,Y$4,Formulas!$B$2:$B$3001,$A198))</f>
        <v>0</v>
      </c>
      <c r="Z198" s="21" t="n">
        <f aca="false">IF(OR($A198="",Z$4=""),0,COUNTIFS(Formulas!$A$2:$A$3001,Z$4,Formulas!$B$2:$B$3001,$A198))</f>
        <v>0</v>
      </c>
      <c r="AA198" s="21" t="n">
        <f aca="false">IF(OR($A198="",AA$4=""),0,COUNTIFS(Formulas!$A$2:$A$3001,AA$4,Formulas!$B$2:$B$3001,$A198))</f>
        <v>0</v>
      </c>
      <c r="AB198" s="21" t="n">
        <f aca="false">IF(OR($A198="",AB$4=""),0,COUNTIFS(Formulas!$A$2:$A$3001,AB$4,Formulas!$B$2:$B$3001,$A198))</f>
        <v>0</v>
      </c>
      <c r="AC198" s="21" t="n">
        <f aca="false">IF(OR($A198="",AC$4=""),0,COUNTIFS(Formulas!$A$2:$A$3001,AC$4,Formulas!$B$2:$B$3001,$A198))</f>
        <v>0</v>
      </c>
      <c r="AD198" s="21" t="n">
        <f aca="false">IF(OR($A198="",AD$4=""),0,COUNTIFS(Formulas!$A$2:$A$3001,AD$4,Formulas!$B$2:$B$3001,$A198))</f>
        <v>0</v>
      </c>
      <c r="AE198" s="21" t="n">
        <f aca="false">IF(OR($A198="",AE$4=""),0,COUNTIFS(Formulas!$A$2:$A$3001,AE$4,Formulas!$B$2:$B$3001,$A198))</f>
        <v>0</v>
      </c>
      <c r="AF198" s="21" t="n">
        <f aca="false">IF(OR($A198="",AF$4=""),0,COUNTIFS(Formulas!$A$2:$A$3001,AF$4,Formulas!$B$2:$B$3001,$A198))</f>
        <v>0</v>
      </c>
      <c r="AG198" s="21" t="n">
        <f aca="false">IF(OR($A198="",AG$4=""),0,COUNTIFS(Formulas!$A$2:$A$3001,AG$4,Formulas!$B$2:$B$3001,$A198))</f>
        <v>0</v>
      </c>
      <c r="AH198" s="21" t="n">
        <f aca="false">IF(OR($A198="",AH$4=""),0,COUNTIFS(Formulas!$A$2:$A$3001,AH$4,Formulas!$B$2:$B$3001,$A198))</f>
        <v>0</v>
      </c>
      <c r="AI198" s="21" t="n">
        <f aca="false">IF(OR($A198="",AI$4=""),0,COUNTIFS(Formulas!$A$2:$A$3001,AI$4,Formulas!$B$2:$B$3001,$A198))</f>
        <v>0</v>
      </c>
      <c r="AJ198" s="21" t="n">
        <f aca="false">IF(OR($A198="",AJ$4=""),0,COUNTIFS(Formulas!$A$2:$A$3001,AJ$4,Formulas!$B$2:$B$3001,$A198))</f>
        <v>0</v>
      </c>
      <c r="AK198" s="21" t="n">
        <f aca="false">IF(OR($A198="",AK$4=""),0,COUNTIFS(Formulas!$A$2:$A$3001,AK$4,Formulas!$B$2:$B$3001,$A198))</f>
        <v>0</v>
      </c>
      <c r="AL198" s="21" t="n">
        <f aca="false">IF(OR($A198="",AL$4=""),0,COUNTIFS(Formulas!$A$2:$A$3001,AL$4,Formulas!$B$2:$B$3001,$A198))</f>
        <v>0</v>
      </c>
      <c r="AM198" s="21" t="n">
        <f aca="false">IF(OR($A198="",AM$4=""),0,COUNTIFS(Formulas!$A$2:$A$3001,AM$4,Formulas!$B$2:$B$3001,$A198))</f>
        <v>0</v>
      </c>
      <c r="AN198" s="21" t="n">
        <f aca="false">IF(OR($A198="",AN$4=""),0,COUNTIFS(Formulas!$A$2:$A$3001,AN$4,Formulas!$B$2:$B$3001,$A198))</f>
        <v>0</v>
      </c>
      <c r="AO198" s="21" t="n">
        <f aca="false">IF(OR($A198="",AO$4=""),0,COUNTIFS(Formulas!$A$2:$A$3001,AO$4,Formulas!$B$2:$B$3001,$A198))</f>
        <v>0</v>
      </c>
      <c r="AP198" s="21" t="n">
        <f aca="false">IF(OR($A198="",AP$4=""),0,COUNTIFS(Formulas!$A$2:$A$3001,AP$4,Formulas!$B$2:$B$3001,$A198))</f>
        <v>0</v>
      </c>
      <c r="AQ198" s="21" t="n">
        <f aca="false">IF(OR($A198="",AQ$4=""),0,COUNTIFS(Formulas!$A$2:$A$3001,AQ$4,Formulas!$B$2:$B$3001,$A198))</f>
        <v>0</v>
      </c>
      <c r="AR198" s="21" t="n">
        <f aca="false">IF(OR($A198="",AR$4=""),0,COUNTIFS(Formulas!$A$2:$A$3001,AR$4,Formulas!$B$2:$B$3001,$A198))</f>
        <v>0</v>
      </c>
      <c r="AS198" s="21" t="n">
        <f aca="false">IF(OR($A198="",AS$4=""),0,COUNTIFS(Formulas!$A$2:$A$3001,AS$4,Formulas!$B$2:$B$3001,$A198))</f>
        <v>0</v>
      </c>
      <c r="AT198" s="21" t="n">
        <f aca="false">IF(OR($A198="",AT$4=""),0,COUNTIFS(Formulas!$A$2:$A$3001,AT$4,Formulas!$B$2:$B$3001,$A198))</f>
        <v>0</v>
      </c>
      <c r="AU198" s="21" t="n">
        <f aca="false">IF(OR($A198="",AU$4=""),0,COUNTIFS(Formulas!$A$2:$A$3001,AU$4,Formulas!$B$2:$B$3001,$A198))</f>
        <v>0</v>
      </c>
      <c r="AV198" s="21" t="n">
        <f aca="false">IF(OR($A198="",AV$4=""),0,COUNTIFS(Formulas!$A$2:$A$3001,AV$4,Formulas!$B$2:$B$3001,$A198))</f>
        <v>0</v>
      </c>
      <c r="AW198" s="21" t="n">
        <f aca="false">IF(OR($A198="",AW$4=""),0,COUNTIFS(Formulas!$A$2:$A$3001,AW$4,Formulas!$B$2:$B$3001,$A198))</f>
        <v>0</v>
      </c>
      <c r="AX198" s="21" t="n">
        <f aca="false">IF(OR($A198="",AX$4=""),0,COUNTIFS(Formulas!$A$2:$A$3001,AX$4,Formulas!$B$2:$B$3001,$A198))</f>
        <v>0</v>
      </c>
      <c r="AY198" s="21" t="n">
        <f aca="false">IF(OR($A198="",AY$4=""),0,COUNTIFS(Formulas!$A$2:$A$3001,AY$4,Formulas!$B$2:$B$3001,$A198))</f>
        <v>0</v>
      </c>
      <c r="AZ198" s="21" t="n">
        <f aca="false">IF(OR($A198="",AZ$4=""),0,COUNTIFS(Formulas!$A$2:$A$3001,AZ$4,Formulas!$B$2:$B$3001,$A198))</f>
        <v>0</v>
      </c>
      <c r="BA198" s="21" t="n">
        <f aca="false">IF(OR($A198="",BA$4=""),0,COUNTIFS(Formulas!$A$2:$A$3001,BA$4,Formulas!$B$2:$B$3001,$A198))</f>
        <v>0</v>
      </c>
      <c r="BB198" s="21" t="n">
        <f aca="false">IF(OR($A198="",BB$4=""),0,COUNTIFS(Formulas!$A$2:$A$3001,BB$4,Formulas!$B$2:$B$3001,$A198))</f>
        <v>0</v>
      </c>
      <c r="BC198" s="21" t="n">
        <f aca="false">IF(OR($A198="",BC$4=""),0,COUNTIFS(Formulas!$A$2:$A$3001,BC$4,Formulas!$B$2:$B$3001,$A198))</f>
        <v>0</v>
      </c>
      <c r="BD198" s="21" t="n">
        <f aca="false">IF(OR($A198="",BD$4=""),0,COUNTIFS(Formulas!$A$2:$A$3001,BD$4,Formulas!$B$2:$B$3001,$A198))</f>
        <v>0</v>
      </c>
      <c r="BE198" s="21" t="n">
        <f aca="false">IF(OR($A198="",BE$4=""),0,COUNTIFS(Formulas!$A$2:$A$3001,BE$4,Formulas!$B$2:$B$3001,$A198))</f>
        <v>0</v>
      </c>
      <c r="BF198" s="21" t="n">
        <f aca="false">IF(OR($A198="",BF$4=""),0,COUNTIFS(Formulas!$A$2:$A$3001,BF$4,Formulas!$B$2:$B$3001,$A198))</f>
        <v>0</v>
      </c>
      <c r="BG198" s="21" t="n">
        <f aca="false">IF(OR($A198="",BG$4=""),0,COUNTIFS(Formulas!$A$2:$A$3001,BG$4,Formulas!$B$2:$B$3001,$A198))</f>
        <v>0</v>
      </c>
      <c r="BH198" s="21" t="n">
        <f aca="false">IF(OR($A198="",BH$4=""),0,COUNTIFS(Formulas!$A$2:$A$3001,BH$4,Formulas!$B$2:$B$3001,$A198))</f>
        <v>0</v>
      </c>
      <c r="BI198" s="21" t="n">
        <f aca="false">IF(OR($A198="",BI$4=""),0,COUNTIFS(Formulas!$A$2:$A$3001,BI$4,Formulas!$B$2:$B$3001,$A198))</f>
        <v>0</v>
      </c>
      <c r="BJ198" s="21" t="n">
        <f aca="false">IF(OR($A198="",BJ$4=""),0,COUNTIFS(Formulas!$A$2:$A$3001,BJ$4,Formulas!$B$2:$B$3001,$A198))</f>
        <v>0</v>
      </c>
      <c r="BK198" s="21" t="n">
        <f aca="false">IF(OR($A198="",BK$4=""),0,COUNTIFS(Formulas!$A$2:$A$3001,BK$4,Formulas!$B$2:$B$3001,$A198))</f>
        <v>0</v>
      </c>
      <c r="BL198" s="21" t="n">
        <f aca="false">IF(OR($A198="",BL$4=""),0,COUNTIFS(Formulas!$A$2:$A$3001,BL$4,Formulas!$B$2:$B$3001,$A198))</f>
        <v>0</v>
      </c>
      <c r="BM198" s="21" t="n">
        <f aca="false">IF(OR($A198="",BM$4=""),0,COUNTIFS(Formulas!$A$2:$A$3001,BM$4,Formulas!$B$2:$B$3001,$A198))</f>
        <v>0</v>
      </c>
      <c r="BN198" s="21" t="n">
        <f aca="false">IF(OR($A198="",BN$4=""),0,COUNTIFS(Formulas!$A$2:$A$3001,BN$4,Formulas!$B$2:$B$3001,$A198))</f>
        <v>0</v>
      </c>
      <c r="BO198" s="21" t="n">
        <f aca="false">IF(OR($A198="",BO$4=""),0,COUNTIFS(Formulas!$A$2:$A$3001,BO$4,Formulas!$B$2:$B$3001,$A198))</f>
        <v>0</v>
      </c>
      <c r="BP198" s="21" t="n">
        <f aca="false">IF(OR($A198="",BP$4=""),0,COUNTIFS(Formulas!$A$2:$A$3001,BP$4,Formulas!$B$2:$B$3001,$A198))</f>
        <v>0</v>
      </c>
      <c r="BQ198" s="21" t="n">
        <f aca="false">IF(OR($A198="",BQ$4=""),0,COUNTIFS(Formulas!$A$2:$A$3001,BQ$4,Formulas!$B$2:$B$3001,$A198))</f>
        <v>0</v>
      </c>
      <c r="BR198" s="21" t="n">
        <f aca="false">IF(OR($A198="",BR$4=""),0,COUNTIFS(Formulas!$A$2:$A$3001,BR$4,Formulas!$B$2:$B$3001,$A198))</f>
        <v>0</v>
      </c>
      <c r="BS198" s="21" t="n">
        <f aca="false">IF(OR($A198="",BS$4=""),0,COUNTIFS(Formulas!$A$2:$A$3001,BS$4,Formulas!$B$2:$B$3001,$A198))</f>
        <v>0</v>
      </c>
      <c r="BT198" s="21" t="n">
        <f aca="false">IF(OR($A198="",BT$4=""),0,COUNTIFS(Formulas!$A$2:$A$3001,BT$4,Formulas!$B$2:$B$3001,$A198))</f>
        <v>0</v>
      </c>
      <c r="BU198" s="21" t="n">
        <f aca="false">IF(OR($A198="",BU$4=""),0,COUNTIFS(Formulas!$A$2:$A$3001,BU$4,Formulas!$B$2:$B$3001,$A198))</f>
        <v>0</v>
      </c>
      <c r="BV198" s="21" t="n">
        <f aca="false">IF(OR($A198="",BV$4=""),0,COUNTIFS(Formulas!$A$2:$A$3001,BV$4,Formulas!$B$2:$B$3001,$A198))</f>
        <v>0</v>
      </c>
      <c r="BW198" s="21" t="n">
        <f aca="false">IF(OR($A198="",BW$4=""),0,COUNTIFS(Formulas!$A$2:$A$3001,BW$4,Formulas!$B$2:$B$3001,$A198))</f>
        <v>0</v>
      </c>
      <c r="BX198" s="21" t="n">
        <f aca="false">IF(OR($A198="",BX$4=""),0,COUNTIFS(Formulas!$A$2:$A$3001,BX$4,Formulas!$B$2:$B$3001,$A198))</f>
        <v>0</v>
      </c>
      <c r="BY198" s="21" t="n">
        <f aca="false">IF(OR($A198="",BY$4=""),0,COUNTIFS(Formulas!$A$2:$A$3001,BY$4,Formulas!$B$2:$B$3001,$A198))</f>
        <v>0</v>
      </c>
      <c r="BZ198" s="21" t="n">
        <f aca="false">IF(OR($A198="",BZ$4=""),0,COUNTIFS(Formulas!$A$2:$A$3001,BZ$4,Formulas!$B$2:$B$3001,$A198))</f>
        <v>0</v>
      </c>
      <c r="CA198" s="21" t="n">
        <f aca="false">IF(OR($A198="",CA$4=""),0,COUNTIFS(Formulas!$A$2:$A$3001,CA$4,Formulas!$B$2:$B$3001,$A198))</f>
        <v>0</v>
      </c>
      <c r="CB198" s="21" t="n">
        <f aca="false">IF(OR($A198="",CB$4=""),0,COUNTIFS(Formulas!$A$2:$A$3001,CB$4,Formulas!$B$2:$B$3001,$A198))</f>
        <v>0</v>
      </c>
      <c r="CC198" s="21" t="n">
        <f aca="false">IF(OR($A198="",CC$4=""),0,COUNTIFS(Formulas!$A$2:$A$3001,CC$4,Formulas!$B$2:$B$3001,$A198))</f>
        <v>0</v>
      </c>
      <c r="CD198" s="21" t="n">
        <f aca="false">IF(OR($A198="",CD$4=""),0,COUNTIFS(Formulas!$A$2:$A$3001,CD$4,Formulas!$B$2:$B$3001,$A198))</f>
        <v>0</v>
      </c>
      <c r="CE198" s="21" t="n">
        <f aca="false">IF(OR($A198="",CE$4=""),0,COUNTIFS(Formulas!$A$2:$A$3001,CE$4,Formulas!$B$2:$B$3001,$A198))</f>
        <v>0</v>
      </c>
      <c r="CF198" s="21" t="n">
        <f aca="false">IF(OR($A198="",CF$4=""),0,COUNTIFS(Formulas!$A$2:$A$3001,CF$4,Formulas!$B$2:$B$3001,$A198))</f>
        <v>0</v>
      </c>
      <c r="CG198" s="21" t="n">
        <f aca="false">IF(OR($A198="",CG$4=""),0,COUNTIFS(Formulas!$A$2:$A$3001,CG$4,Formulas!$B$2:$B$3001,$A198))</f>
        <v>0</v>
      </c>
      <c r="CH198" s="21" t="n">
        <f aca="false">IF(OR($A198="",CH$4=""),0,COUNTIFS(Formulas!$A$2:$A$3001,CH$4,Formulas!$B$2:$B$3001,$A198))</f>
        <v>0</v>
      </c>
      <c r="CI198" s="21" t="n">
        <f aca="false">IF(OR($A198="",CI$4=""),0,COUNTIFS(Formulas!$A$2:$A$3001,CI$4,Formulas!$B$2:$B$3001,$A198))</f>
        <v>0</v>
      </c>
      <c r="CJ198" s="21" t="n">
        <f aca="false">IF(OR($A198="",CJ$4=""),0,COUNTIFS(Formulas!$A$2:$A$3001,CJ$4,Formulas!$B$2:$B$3001,$A198))</f>
        <v>0</v>
      </c>
      <c r="CK198" s="21" t="n">
        <f aca="false">IF(OR($A198="",CK$4=""),0,COUNTIFS(Formulas!$A$2:$A$3001,CK$4,Formulas!$B$2:$B$3001,$A198))</f>
        <v>0</v>
      </c>
      <c r="CL198" s="21" t="n">
        <f aca="false">IF(OR($A198="",CL$4=""),0,COUNTIFS(Formulas!$A$2:$A$3001,CL$4,Formulas!$B$2:$B$3001,$A198))</f>
        <v>0</v>
      </c>
      <c r="CM198" s="21" t="n">
        <f aca="false">IF(OR($A198="",CM$4=""),0,COUNTIFS(Formulas!$A$2:$A$3001,CM$4,Formulas!$B$2:$B$3001,$A198))</f>
        <v>0</v>
      </c>
      <c r="CN198" s="21" t="n">
        <f aca="false">IF(OR($A198="",CN$4=""),0,COUNTIFS(Formulas!$A$2:$A$3001,CN$4,Formulas!$B$2:$B$3001,$A198))</f>
        <v>0</v>
      </c>
      <c r="CO198" s="21" t="n">
        <f aca="false">IF(OR($A198="",CO$4=""),0,COUNTIFS(Formulas!$A$2:$A$3001,CO$4,Formulas!$B$2:$B$3001,$A198))</f>
        <v>0</v>
      </c>
      <c r="CP198" s="21" t="n">
        <f aca="false">IF(OR($A198="",CP$4=""),0,COUNTIFS(Formulas!$A$2:$A$3001,CP$4,Formulas!$B$2:$B$3001,$A198))</f>
        <v>0</v>
      </c>
      <c r="CQ198" s="21" t="n">
        <f aca="false">IF(OR($A198="",CQ$4=""),0,COUNTIFS(Formulas!$A$2:$A$3001,CQ$4,Formulas!$B$2:$B$3001,$A198))</f>
        <v>0</v>
      </c>
      <c r="CR198" s="21" t="n">
        <f aca="false">IF(OR($A198="",CR$4=""),0,COUNTIFS(Formulas!$A$2:$A$3001,CR$4,Formulas!$B$2:$B$3001,$A198))</f>
        <v>0</v>
      </c>
      <c r="CS198" s="21" t="n">
        <f aca="false">IF(OR($A198="",CS$4=""),0,COUNTIFS(Formulas!$A$2:$A$3001,CS$4,Formulas!$B$2:$B$3001,$A198))</f>
        <v>0</v>
      </c>
      <c r="CT198" s="21" t="n">
        <f aca="false">IF(OR($A198="",CT$4=""),0,COUNTIFS(Formulas!$A$2:$A$3001,CT$4,Formulas!$B$2:$B$3001,$A198))</f>
        <v>0</v>
      </c>
      <c r="CU198" s="21" t="n">
        <f aca="false">IF(OR($A198="",CU$4=""),0,COUNTIFS(Formulas!$A$2:$A$3001,CU$4,Formulas!$B$2:$B$3001,$A198))</f>
        <v>0</v>
      </c>
      <c r="CV198" s="21" t="n">
        <f aca="false">IF(OR($A198="",CV$4=""),0,COUNTIFS(Formulas!$A$2:$A$3001,CV$4,Formulas!$B$2:$B$3001,$A198))</f>
        <v>0</v>
      </c>
      <c r="CW198" s="21" t="n">
        <f aca="false">IF(OR($A198="",CW$4=""),0,COUNTIFS(Formulas!$A$2:$A$3001,CW$4,Formulas!$B$2:$B$3001,$A198))</f>
        <v>0</v>
      </c>
      <c r="CX198" s="21" t="n">
        <f aca="false">IF(OR($A198="",CX$4=""),0,COUNTIFS(Formulas!$A$2:$A$3001,CX$4,Formulas!$B$2:$B$3001,$A198))</f>
        <v>0</v>
      </c>
      <c r="CY198" s="21" t="n">
        <f aca="false">IF(OR($A198="",CY$4=""),0,COUNTIFS(Formulas!$A$2:$A$3001,CY$4,Formulas!$B$2:$B$3001,$A198))</f>
        <v>0</v>
      </c>
      <c r="CZ198" s="21" t="n">
        <f aca="false">IF(OR($A198="",CZ$4=""),0,COUNTIFS(Formulas!$A$2:$A$3001,CZ$4,Formulas!$B$2:$B$3001,$A198))</f>
        <v>0</v>
      </c>
      <c r="DA198" s="21" t="n">
        <f aca="false">IF(OR($A198="",DA$4=""),0,COUNTIFS(Formulas!$A$2:$A$3001,DA$4,Formulas!$B$2:$B$3001,$A198))</f>
        <v>0</v>
      </c>
      <c r="DB198" s="21" t="n">
        <f aca="false">IF(OR($A198="",DB$4=""),0,COUNTIFS(Formulas!$A$2:$A$3001,DB$4,Formulas!$B$2:$B$3001,$A198))</f>
        <v>0</v>
      </c>
      <c r="DC198" s="21" t="n">
        <f aca="false">IF(OR($A198="",DC$4=""),0,COUNTIFS(Formulas!$A$2:$A$3001,DC$4,Formulas!$B$2:$B$3001,$A198))</f>
        <v>0</v>
      </c>
      <c r="DD198" s="21" t="n">
        <f aca="false">IF(OR($A198="",DD$4=""),0,COUNTIFS(Formulas!$A$2:$A$3001,DD$4,Formulas!$B$2:$B$3001,$A198))</f>
        <v>0</v>
      </c>
      <c r="DE198" s="21" t="n">
        <f aca="false">IF(OR($A198="",DE$4=""),0,COUNTIFS(Formulas!$A$2:$A$3001,DE$4,Formulas!$B$2:$B$3001,$A198))</f>
        <v>0</v>
      </c>
      <c r="DF198" s="21" t="n">
        <f aca="false">IF(OR($A198="",DF$4=""),0,COUNTIFS(Formulas!$A$2:$A$3001,DF$4,Formulas!$B$2:$B$3001,$A198))</f>
        <v>0</v>
      </c>
      <c r="DG198" s="21" t="n">
        <f aca="false">IF(OR($A198="",DG$4=""),0,COUNTIFS(Formulas!$A$2:$A$3001,DG$4,Formulas!$B$2:$B$3001,$A198))</f>
        <v>0</v>
      </c>
      <c r="DH198" s="21" t="n">
        <f aca="false">IF(OR($A198="",DH$4=""),0,COUNTIFS(Formulas!$A$2:$A$3001,DH$4,Formulas!$B$2:$B$3001,$A198))</f>
        <v>0</v>
      </c>
      <c r="DI198" s="21" t="n">
        <f aca="false">IF(OR($A198="",DI$4=""),0,COUNTIFS(Formulas!$A$2:$A$3001,DI$4,Formulas!$B$2:$B$3001,$A198))</f>
        <v>0</v>
      </c>
      <c r="DJ198" s="21" t="n">
        <f aca="false">IF(OR($A198="",DJ$4=""),0,COUNTIFS(Formulas!$A$2:$A$3001,DJ$4,Formulas!$B$2:$B$3001,$A198))</f>
        <v>0</v>
      </c>
      <c r="DK198" s="21" t="n">
        <f aca="false">IF(OR($A198="",DK$4=""),0,COUNTIFS(Formulas!$A$2:$A$3001,DK$4,Formulas!$B$2:$B$3001,$A198))</f>
        <v>0</v>
      </c>
      <c r="DL198" s="21" t="n">
        <f aca="false">IF(OR($A198="",DL$4=""),0,COUNTIFS(Formulas!$A$2:$A$3001,DL$4,Formulas!$B$2:$B$3001,$A198))</f>
        <v>0</v>
      </c>
      <c r="DM198" s="21" t="n">
        <f aca="false">IF(OR($A198="",DM$4=""),0,COUNTIFS(Formulas!$A$2:$A$3001,DM$4,Formulas!$B$2:$B$3001,$A198))</f>
        <v>0</v>
      </c>
      <c r="DN198" s="21" t="n">
        <f aca="false">IF(OR($A198="",DN$4=""),0,COUNTIFS(Formulas!$A$2:$A$3001,DN$4,Formulas!$B$2:$B$3001,$A198))</f>
        <v>0</v>
      </c>
      <c r="DO198" s="21" t="n">
        <f aca="false">IF(OR($A198="",DO$4=""),0,COUNTIFS(Formulas!$A$2:$A$3001,DO$4,Formulas!$B$2:$B$3001,$A198))</f>
        <v>0</v>
      </c>
      <c r="DP198" s="21" t="n">
        <f aca="false">IF(OR($A198="",DP$4=""),0,COUNTIFS(Formulas!$A$2:$A$3001,DP$4,Formulas!$B$2:$B$3001,$A198))</f>
        <v>0</v>
      </c>
      <c r="DQ198" s="21" t="n">
        <f aca="false">IF(OR($A198="",DQ$4=""),0,COUNTIFS(Formulas!$A$2:$A$3001,DQ$4,Formulas!$B$2:$B$3001,$A198))</f>
        <v>0</v>
      </c>
      <c r="DR198" s="21" t="n">
        <f aca="false">IF(OR($A198="",DR$4=""),0,COUNTIFS(Formulas!$A$2:$A$3001,DR$4,Formulas!$B$2:$B$3001,$A198))</f>
        <v>0</v>
      </c>
      <c r="DS198" s="21" t="n">
        <f aca="false">IF(OR($A198="",DS$4=""),0,COUNTIFS(Formulas!$A$2:$A$3001,DS$4,Formulas!$B$2:$B$3001,$A198))</f>
        <v>0</v>
      </c>
      <c r="DT198" s="21" t="n">
        <f aca="false">IF(OR($A198="",DT$4=""),0,COUNTIFS(Formulas!$A$2:$A$3001,DT$4,Formulas!$B$2:$B$3001,$A198))</f>
        <v>0</v>
      </c>
      <c r="DU198" s="21" t="n">
        <f aca="false">IF(OR($A198="",DU$4=""),0,COUNTIFS(Formulas!$A$2:$A$3001,DU$4,Formulas!$B$2:$B$3001,$A198))</f>
        <v>0</v>
      </c>
      <c r="DV198" s="21" t="n">
        <f aca="false">IF(OR($A198="",DV$4=""),0,COUNTIFS(Formulas!$A$2:$A$3001,DV$4,Formulas!$B$2:$B$3001,$A198))</f>
        <v>0</v>
      </c>
      <c r="DW198" s="21" t="n">
        <f aca="false">IF(OR($A198="",DW$4=""),0,COUNTIFS(Formulas!$A$2:$A$3001,DW$4,Formulas!$B$2:$B$3001,$A198))</f>
        <v>0</v>
      </c>
      <c r="DX198" s="21" t="n">
        <f aca="false">IF(OR($A198="",DX$4=""),0,COUNTIFS(Formulas!$A$2:$A$3001,DX$4,Formulas!$B$2:$B$3001,$A198))</f>
        <v>0</v>
      </c>
      <c r="DY198" s="21" t="n">
        <f aca="false">IF(OR($A198="",DY$4=""),0,COUNTIFS(Formulas!$A$2:$A$3001,DY$4,Formulas!$B$2:$B$3001,$A198))</f>
        <v>0</v>
      </c>
      <c r="DZ198" s="21" t="n">
        <f aca="false">IF(OR($A198="",DZ$4=""),0,COUNTIFS(Formulas!$A$2:$A$3001,DZ$4,Formulas!$B$2:$B$3001,$A198))</f>
        <v>0</v>
      </c>
      <c r="EA198" s="21" t="n">
        <f aca="false">IF(OR($A198="",EA$4=""),0,COUNTIFS(Formulas!$A$2:$A$3001,EA$4,Formulas!$B$2:$B$3001,$A198))</f>
        <v>0</v>
      </c>
      <c r="EB198" s="21" t="n">
        <f aca="false">IF(OR($A198="",EB$4=""),0,COUNTIFS(Formulas!$A$2:$A$3001,EB$4,Formulas!$B$2:$B$3001,$A198))</f>
        <v>0</v>
      </c>
      <c r="EC198" s="21" t="n">
        <f aca="false">IF(OR($A198="",EC$4=""),0,COUNTIFS(Formulas!$A$2:$A$3001,EC$4,Formulas!$B$2:$B$3001,$A198))</f>
        <v>0</v>
      </c>
      <c r="ED198" s="21" t="n">
        <f aca="false">IF(OR($A198="",ED$4=""),0,COUNTIFS(Formulas!$A$2:$A$3001,ED$4,Formulas!$B$2:$B$3001,$A198))</f>
        <v>0</v>
      </c>
      <c r="EE198" s="21" t="n">
        <f aca="false">IF(OR($A198="",EE$4=""),0,COUNTIFS(Formulas!$A$2:$A$3001,EE$4,Formulas!$B$2:$B$3001,$A198))</f>
        <v>0</v>
      </c>
      <c r="EF198" s="21" t="n">
        <f aca="false">IF(OR($A198="",EF$4=""),0,COUNTIFS(Formulas!$A$2:$A$3001,EF$4,Formulas!$B$2:$B$3001,$A198))</f>
        <v>0</v>
      </c>
      <c r="EG198" s="21" t="n">
        <f aca="false">IF(OR($A198="",EG$4=""),0,COUNTIFS(Formulas!$A$2:$A$3001,EG$4,Formulas!$B$2:$B$3001,$A198))</f>
        <v>0</v>
      </c>
      <c r="EH198" s="21" t="n">
        <f aca="false">IF(OR($A198="",EH$4=""),0,COUNTIFS(Formulas!$A$2:$A$3001,EH$4,Formulas!$B$2:$B$3001,$A198))</f>
        <v>0</v>
      </c>
      <c r="EI198" s="21" t="n">
        <f aca="false">IF(OR($A198="",EI$4=""),0,COUNTIFS(Formulas!$A$2:$A$3001,EI$4,Formulas!$B$2:$B$3001,$A198))</f>
        <v>0</v>
      </c>
      <c r="EJ198" s="21" t="n">
        <f aca="false">IF(OR($A198="",EJ$4=""),0,COUNTIFS(Formulas!$A$2:$A$3001,EJ$4,Formulas!$B$2:$B$3001,$A198))</f>
        <v>0</v>
      </c>
      <c r="EK198" s="21" t="n">
        <f aca="false">IF(OR($A198="",EK$4=""),0,COUNTIFS(Formulas!$A$2:$A$3001,EK$4,Formulas!$B$2:$B$3001,$A198))</f>
        <v>0</v>
      </c>
      <c r="EL198" s="21" t="n">
        <f aca="false">IF(OR($A198="",EL$4=""),0,COUNTIFS(Formulas!$A$2:$A$3001,EL$4,Formulas!$B$2:$B$3001,$A198))</f>
        <v>0</v>
      </c>
      <c r="EM198" s="21" t="n">
        <f aca="false">IF(OR($A198="",EM$4=""),0,COUNTIFS(Formulas!$A$2:$A$3001,EM$4,Formulas!$B$2:$B$3001,$A198))</f>
        <v>0</v>
      </c>
      <c r="EN198" s="21" t="n">
        <f aca="false">IF(OR($A198="",EN$4=""),0,COUNTIFS(Formulas!$A$2:$A$3001,EN$4,Formulas!$B$2:$B$3001,$A198))</f>
        <v>0</v>
      </c>
      <c r="EO198" s="21" t="n">
        <f aca="false">IF(OR($A198="",EO$4=""),0,COUNTIFS(Formulas!$A$2:$A$3001,EO$4,Formulas!$B$2:$B$3001,$A198))</f>
        <v>0</v>
      </c>
      <c r="EP198" s="21" t="n">
        <f aca="false">IF(OR($A198="",EP$4=""),0,COUNTIFS(Formulas!$A$2:$A$3001,EP$4,Formulas!$B$2:$B$3001,$A198))</f>
        <v>0</v>
      </c>
      <c r="EQ198" s="21" t="n">
        <f aca="false">IF(OR($A198="",EQ$4=""),0,COUNTIFS(Formulas!$A$2:$A$3001,EQ$4,Formulas!$B$2:$B$3001,$A198))</f>
        <v>0</v>
      </c>
      <c r="ER198" s="21" t="n">
        <f aca="false">IF(OR($A198="",ER$4=""),0,COUNTIFS(Formulas!$A$2:$A$3001,ER$4,Formulas!$B$2:$B$3001,$A198))</f>
        <v>0</v>
      </c>
      <c r="ES198" s="21" t="n">
        <f aca="false">IF(OR($A198="",ES$4=""),0,COUNTIFS(Formulas!$A$2:$A$3001,ES$4,Formulas!$B$2:$B$3001,$A198))</f>
        <v>0</v>
      </c>
      <c r="ET198" s="21" t="n">
        <f aca="false">IF(OR($A198="",ET$4=""),0,COUNTIFS(Formulas!$A$2:$A$3001,ET$4,Formulas!$B$2:$B$3001,$A198))</f>
        <v>0</v>
      </c>
      <c r="EU198" s="21" t="n">
        <f aca="false">IF(OR($A198="",EU$4=""),0,COUNTIFS(Formulas!$A$2:$A$3001,EU$4,Formulas!$B$2:$B$3001,$A198))</f>
        <v>0</v>
      </c>
      <c r="EV198" s="21" t="n">
        <f aca="false">IF(OR($A198="",EV$4=""),0,COUNTIFS(Formulas!$A$2:$A$3001,EV$4,Formulas!$B$2:$B$3001,$A198))</f>
        <v>0</v>
      </c>
    </row>
    <row r="199" customFormat="false" ht="15" hidden="false" customHeight="false" outlineLevel="0" collapsed="false">
      <c r="A199" s="13" t="str">
        <f aca="false">IF(INDEX(Materials!$A$2:$A$301,195)="","",INDEX(Materials!$A$2:$A$301,195))</f>
        <v/>
      </c>
      <c r="B199" s="19" t="str">
        <f aca="false">IF(A199="","",COUNTIF(C199:EV199,"&gt;0"))</f>
        <v/>
      </c>
      <c r="C199" s="21" t="n">
        <f aca="false">IF(OR($A199="",C$4=""),0,COUNTIFS(Formulas!$A$2:$A$3001,C$4,Formulas!$B$2:$B$3001,$A199))</f>
        <v>0</v>
      </c>
      <c r="D199" s="21" t="n">
        <f aca="false">IF(OR($A199="",D$4=""),0,COUNTIFS(Formulas!$A$2:$A$3001,D$4,Formulas!$B$2:$B$3001,$A199))</f>
        <v>0</v>
      </c>
      <c r="E199" s="21" t="n">
        <f aca="false">IF(OR($A199="",E$4=""),0,COUNTIFS(Formulas!$A$2:$A$3001,E$4,Formulas!$B$2:$B$3001,$A199))</f>
        <v>0</v>
      </c>
      <c r="F199" s="21" t="n">
        <f aca="false">IF(OR($A199="",F$4=""),0,COUNTIFS(Formulas!$A$2:$A$3001,F$4,Formulas!$B$2:$B$3001,$A199))</f>
        <v>0</v>
      </c>
      <c r="G199" s="21" t="n">
        <f aca="false">IF(OR($A199="",G$4=""),0,COUNTIFS(Formulas!$A$2:$A$3001,G$4,Formulas!$B$2:$B$3001,$A199))</f>
        <v>0</v>
      </c>
      <c r="H199" s="21" t="n">
        <f aca="false">IF(OR($A199="",H$4=""),0,COUNTIFS(Formulas!$A$2:$A$3001,H$4,Formulas!$B$2:$B$3001,$A199))</f>
        <v>0</v>
      </c>
      <c r="I199" s="21" t="n">
        <f aca="false">IF(OR($A199="",I$4=""),0,COUNTIFS(Formulas!$A$2:$A$3001,I$4,Formulas!$B$2:$B$3001,$A199))</f>
        <v>0</v>
      </c>
      <c r="J199" s="21" t="n">
        <f aca="false">IF(OR($A199="",J$4=""),0,COUNTIFS(Formulas!$A$2:$A$3001,J$4,Formulas!$B$2:$B$3001,$A199))</f>
        <v>0</v>
      </c>
      <c r="K199" s="21" t="n">
        <f aca="false">IF(OR($A199="",K$4=""),0,COUNTIFS(Formulas!$A$2:$A$3001,K$4,Formulas!$B$2:$B$3001,$A199))</f>
        <v>0</v>
      </c>
      <c r="L199" s="21" t="n">
        <f aca="false">IF(OR($A199="",L$4=""),0,COUNTIFS(Formulas!$A$2:$A$3001,L$4,Formulas!$B$2:$B$3001,$A199))</f>
        <v>0</v>
      </c>
      <c r="M199" s="21" t="n">
        <f aca="false">IF(OR($A199="",M$4=""),0,COUNTIFS(Formulas!$A$2:$A$3001,M$4,Formulas!$B$2:$B$3001,$A199))</f>
        <v>0</v>
      </c>
      <c r="N199" s="21" t="n">
        <f aca="false">IF(OR($A199="",N$4=""),0,COUNTIFS(Formulas!$A$2:$A$3001,N$4,Formulas!$B$2:$B$3001,$A199))</f>
        <v>0</v>
      </c>
      <c r="O199" s="21" t="n">
        <f aca="false">IF(OR($A199="",O$4=""),0,COUNTIFS(Formulas!$A$2:$A$3001,O$4,Formulas!$B$2:$B$3001,$A199))</f>
        <v>0</v>
      </c>
      <c r="P199" s="21" t="n">
        <f aca="false">IF(OR($A199="",P$4=""),0,COUNTIFS(Formulas!$A$2:$A$3001,P$4,Formulas!$B$2:$B$3001,$A199))</f>
        <v>0</v>
      </c>
      <c r="Q199" s="21" t="n">
        <f aca="false">IF(OR($A199="",Q$4=""),0,COUNTIFS(Formulas!$A$2:$A$3001,Q$4,Formulas!$B$2:$B$3001,$A199))</f>
        <v>0</v>
      </c>
      <c r="R199" s="21" t="n">
        <f aca="false">IF(OR($A199="",R$4=""),0,COUNTIFS(Formulas!$A$2:$A$3001,R$4,Formulas!$B$2:$B$3001,$A199))</f>
        <v>0</v>
      </c>
      <c r="S199" s="21" t="n">
        <f aca="false">IF(OR($A199="",S$4=""),0,COUNTIFS(Formulas!$A$2:$A$3001,S$4,Formulas!$B$2:$B$3001,$A199))</f>
        <v>0</v>
      </c>
      <c r="T199" s="21" t="n">
        <f aca="false">IF(OR($A199="",T$4=""),0,COUNTIFS(Formulas!$A$2:$A$3001,T$4,Formulas!$B$2:$B$3001,$A199))</f>
        <v>0</v>
      </c>
      <c r="U199" s="21" t="n">
        <f aca="false">IF(OR($A199="",U$4=""),0,COUNTIFS(Formulas!$A$2:$A$3001,U$4,Formulas!$B$2:$B$3001,$A199))</f>
        <v>0</v>
      </c>
      <c r="V199" s="21" t="n">
        <f aca="false">IF(OR($A199="",V$4=""),0,COUNTIFS(Formulas!$A$2:$A$3001,V$4,Formulas!$B$2:$B$3001,$A199))</f>
        <v>0</v>
      </c>
      <c r="W199" s="21" t="n">
        <f aca="false">IF(OR($A199="",W$4=""),0,COUNTIFS(Formulas!$A$2:$A$3001,W$4,Formulas!$B$2:$B$3001,$A199))</f>
        <v>0</v>
      </c>
      <c r="X199" s="21" t="n">
        <f aca="false">IF(OR($A199="",X$4=""),0,COUNTIFS(Formulas!$A$2:$A$3001,X$4,Formulas!$B$2:$B$3001,$A199))</f>
        <v>0</v>
      </c>
      <c r="Y199" s="21" t="n">
        <f aca="false">IF(OR($A199="",Y$4=""),0,COUNTIFS(Formulas!$A$2:$A$3001,Y$4,Formulas!$B$2:$B$3001,$A199))</f>
        <v>0</v>
      </c>
      <c r="Z199" s="21" t="n">
        <f aca="false">IF(OR($A199="",Z$4=""),0,COUNTIFS(Formulas!$A$2:$A$3001,Z$4,Formulas!$B$2:$B$3001,$A199))</f>
        <v>0</v>
      </c>
      <c r="AA199" s="21" t="n">
        <f aca="false">IF(OR($A199="",AA$4=""),0,COUNTIFS(Formulas!$A$2:$A$3001,AA$4,Formulas!$B$2:$B$3001,$A199))</f>
        <v>0</v>
      </c>
      <c r="AB199" s="21" t="n">
        <f aca="false">IF(OR($A199="",AB$4=""),0,COUNTIFS(Formulas!$A$2:$A$3001,AB$4,Formulas!$B$2:$B$3001,$A199))</f>
        <v>0</v>
      </c>
      <c r="AC199" s="21" t="n">
        <f aca="false">IF(OR($A199="",AC$4=""),0,COUNTIFS(Formulas!$A$2:$A$3001,AC$4,Formulas!$B$2:$B$3001,$A199))</f>
        <v>0</v>
      </c>
      <c r="AD199" s="21" t="n">
        <f aca="false">IF(OR($A199="",AD$4=""),0,COUNTIFS(Formulas!$A$2:$A$3001,AD$4,Formulas!$B$2:$B$3001,$A199))</f>
        <v>0</v>
      </c>
      <c r="AE199" s="21" t="n">
        <f aca="false">IF(OR($A199="",AE$4=""),0,COUNTIFS(Formulas!$A$2:$A$3001,AE$4,Formulas!$B$2:$B$3001,$A199))</f>
        <v>0</v>
      </c>
      <c r="AF199" s="21" t="n">
        <f aca="false">IF(OR($A199="",AF$4=""),0,COUNTIFS(Formulas!$A$2:$A$3001,AF$4,Formulas!$B$2:$B$3001,$A199))</f>
        <v>0</v>
      </c>
      <c r="AG199" s="21" t="n">
        <f aca="false">IF(OR($A199="",AG$4=""),0,COUNTIFS(Formulas!$A$2:$A$3001,AG$4,Formulas!$B$2:$B$3001,$A199))</f>
        <v>0</v>
      </c>
      <c r="AH199" s="21" t="n">
        <f aca="false">IF(OR($A199="",AH$4=""),0,COUNTIFS(Formulas!$A$2:$A$3001,AH$4,Formulas!$B$2:$B$3001,$A199))</f>
        <v>0</v>
      </c>
      <c r="AI199" s="21" t="n">
        <f aca="false">IF(OR($A199="",AI$4=""),0,COUNTIFS(Formulas!$A$2:$A$3001,AI$4,Formulas!$B$2:$B$3001,$A199))</f>
        <v>0</v>
      </c>
      <c r="AJ199" s="21" t="n">
        <f aca="false">IF(OR($A199="",AJ$4=""),0,COUNTIFS(Formulas!$A$2:$A$3001,AJ$4,Formulas!$B$2:$B$3001,$A199))</f>
        <v>0</v>
      </c>
      <c r="AK199" s="21" t="n">
        <f aca="false">IF(OR($A199="",AK$4=""),0,COUNTIFS(Formulas!$A$2:$A$3001,AK$4,Formulas!$B$2:$B$3001,$A199))</f>
        <v>0</v>
      </c>
      <c r="AL199" s="21" t="n">
        <f aca="false">IF(OR($A199="",AL$4=""),0,COUNTIFS(Formulas!$A$2:$A$3001,AL$4,Formulas!$B$2:$B$3001,$A199))</f>
        <v>0</v>
      </c>
      <c r="AM199" s="21" t="n">
        <f aca="false">IF(OR($A199="",AM$4=""),0,COUNTIFS(Formulas!$A$2:$A$3001,AM$4,Formulas!$B$2:$B$3001,$A199))</f>
        <v>0</v>
      </c>
      <c r="AN199" s="21" t="n">
        <f aca="false">IF(OR($A199="",AN$4=""),0,COUNTIFS(Formulas!$A$2:$A$3001,AN$4,Formulas!$B$2:$B$3001,$A199))</f>
        <v>0</v>
      </c>
      <c r="AO199" s="21" t="n">
        <f aca="false">IF(OR($A199="",AO$4=""),0,COUNTIFS(Formulas!$A$2:$A$3001,AO$4,Formulas!$B$2:$B$3001,$A199))</f>
        <v>0</v>
      </c>
      <c r="AP199" s="21" t="n">
        <f aca="false">IF(OR($A199="",AP$4=""),0,COUNTIFS(Formulas!$A$2:$A$3001,AP$4,Formulas!$B$2:$B$3001,$A199))</f>
        <v>0</v>
      </c>
      <c r="AQ199" s="21" t="n">
        <f aca="false">IF(OR($A199="",AQ$4=""),0,COUNTIFS(Formulas!$A$2:$A$3001,AQ$4,Formulas!$B$2:$B$3001,$A199))</f>
        <v>0</v>
      </c>
      <c r="AR199" s="21" t="n">
        <f aca="false">IF(OR($A199="",AR$4=""),0,COUNTIFS(Formulas!$A$2:$A$3001,AR$4,Formulas!$B$2:$B$3001,$A199))</f>
        <v>0</v>
      </c>
      <c r="AS199" s="21" t="n">
        <f aca="false">IF(OR($A199="",AS$4=""),0,COUNTIFS(Formulas!$A$2:$A$3001,AS$4,Formulas!$B$2:$B$3001,$A199))</f>
        <v>0</v>
      </c>
      <c r="AT199" s="21" t="n">
        <f aca="false">IF(OR($A199="",AT$4=""),0,COUNTIFS(Formulas!$A$2:$A$3001,AT$4,Formulas!$B$2:$B$3001,$A199))</f>
        <v>0</v>
      </c>
      <c r="AU199" s="21" t="n">
        <f aca="false">IF(OR($A199="",AU$4=""),0,COUNTIFS(Formulas!$A$2:$A$3001,AU$4,Formulas!$B$2:$B$3001,$A199))</f>
        <v>0</v>
      </c>
      <c r="AV199" s="21" t="n">
        <f aca="false">IF(OR($A199="",AV$4=""),0,COUNTIFS(Formulas!$A$2:$A$3001,AV$4,Formulas!$B$2:$B$3001,$A199))</f>
        <v>0</v>
      </c>
      <c r="AW199" s="21" t="n">
        <f aca="false">IF(OR($A199="",AW$4=""),0,COUNTIFS(Formulas!$A$2:$A$3001,AW$4,Formulas!$B$2:$B$3001,$A199))</f>
        <v>0</v>
      </c>
      <c r="AX199" s="21" t="n">
        <f aca="false">IF(OR($A199="",AX$4=""),0,COUNTIFS(Formulas!$A$2:$A$3001,AX$4,Formulas!$B$2:$B$3001,$A199))</f>
        <v>0</v>
      </c>
      <c r="AY199" s="21" t="n">
        <f aca="false">IF(OR($A199="",AY$4=""),0,COUNTIFS(Formulas!$A$2:$A$3001,AY$4,Formulas!$B$2:$B$3001,$A199))</f>
        <v>0</v>
      </c>
      <c r="AZ199" s="21" t="n">
        <f aca="false">IF(OR($A199="",AZ$4=""),0,COUNTIFS(Formulas!$A$2:$A$3001,AZ$4,Formulas!$B$2:$B$3001,$A199))</f>
        <v>0</v>
      </c>
      <c r="BA199" s="21" t="n">
        <f aca="false">IF(OR($A199="",BA$4=""),0,COUNTIFS(Formulas!$A$2:$A$3001,BA$4,Formulas!$B$2:$B$3001,$A199))</f>
        <v>0</v>
      </c>
      <c r="BB199" s="21" t="n">
        <f aca="false">IF(OR($A199="",BB$4=""),0,COUNTIFS(Formulas!$A$2:$A$3001,BB$4,Formulas!$B$2:$B$3001,$A199))</f>
        <v>0</v>
      </c>
      <c r="BC199" s="21" t="n">
        <f aca="false">IF(OR($A199="",BC$4=""),0,COUNTIFS(Formulas!$A$2:$A$3001,BC$4,Formulas!$B$2:$B$3001,$A199))</f>
        <v>0</v>
      </c>
      <c r="BD199" s="21" t="n">
        <f aca="false">IF(OR($A199="",BD$4=""),0,COUNTIFS(Formulas!$A$2:$A$3001,BD$4,Formulas!$B$2:$B$3001,$A199))</f>
        <v>0</v>
      </c>
      <c r="BE199" s="21" t="n">
        <f aca="false">IF(OR($A199="",BE$4=""),0,COUNTIFS(Formulas!$A$2:$A$3001,BE$4,Formulas!$B$2:$B$3001,$A199))</f>
        <v>0</v>
      </c>
      <c r="BF199" s="21" t="n">
        <f aca="false">IF(OR($A199="",BF$4=""),0,COUNTIFS(Formulas!$A$2:$A$3001,BF$4,Formulas!$B$2:$B$3001,$A199))</f>
        <v>0</v>
      </c>
      <c r="BG199" s="21" t="n">
        <f aca="false">IF(OR($A199="",BG$4=""),0,COUNTIFS(Formulas!$A$2:$A$3001,BG$4,Formulas!$B$2:$B$3001,$A199))</f>
        <v>0</v>
      </c>
      <c r="BH199" s="21" t="n">
        <f aca="false">IF(OR($A199="",BH$4=""),0,COUNTIFS(Formulas!$A$2:$A$3001,BH$4,Formulas!$B$2:$B$3001,$A199))</f>
        <v>0</v>
      </c>
      <c r="BI199" s="21" t="n">
        <f aca="false">IF(OR($A199="",BI$4=""),0,COUNTIFS(Formulas!$A$2:$A$3001,BI$4,Formulas!$B$2:$B$3001,$A199))</f>
        <v>0</v>
      </c>
      <c r="BJ199" s="21" t="n">
        <f aca="false">IF(OR($A199="",BJ$4=""),0,COUNTIFS(Formulas!$A$2:$A$3001,BJ$4,Formulas!$B$2:$B$3001,$A199))</f>
        <v>0</v>
      </c>
      <c r="BK199" s="21" t="n">
        <f aca="false">IF(OR($A199="",BK$4=""),0,COUNTIFS(Formulas!$A$2:$A$3001,BK$4,Formulas!$B$2:$B$3001,$A199))</f>
        <v>0</v>
      </c>
      <c r="BL199" s="21" t="n">
        <f aca="false">IF(OR($A199="",BL$4=""),0,COUNTIFS(Formulas!$A$2:$A$3001,BL$4,Formulas!$B$2:$B$3001,$A199))</f>
        <v>0</v>
      </c>
      <c r="BM199" s="21" t="n">
        <f aca="false">IF(OR($A199="",BM$4=""),0,COUNTIFS(Formulas!$A$2:$A$3001,BM$4,Formulas!$B$2:$B$3001,$A199))</f>
        <v>0</v>
      </c>
      <c r="BN199" s="21" t="n">
        <f aca="false">IF(OR($A199="",BN$4=""),0,COUNTIFS(Formulas!$A$2:$A$3001,BN$4,Formulas!$B$2:$B$3001,$A199))</f>
        <v>0</v>
      </c>
      <c r="BO199" s="21" t="n">
        <f aca="false">IF(OR($A199="",BO$4=""),0,COUNTIFS(Formulas!$A$2:$A$3001,BO$4,Formulas!$B$2:$B$3001,$A199))</f>
        <v>0</v>
      </c>
      <c r="BP199" s="21" t="n">
        <f aca="false">IF(OR($A199="",BP$4=""),0,COUNTIFS(Formulas!$A$2:$A$3001,BP$4,Formulas!$B$2:$B$3001,$A199))</f>
        <v>0</v>
      </c>
      <c r="BQ199" s="21" t="n">
        <f aca="false">IF(OR($A199="",BQ$4=""),0,COUNTIFS(Formulas!$A$2:$A$3001,BQ$4,Formulas!$B$2:$B$3001,$A199))</f>
        <v>0</v>
      </c>
      <c r="BR199" s="21" t="n">
        <f aca="false">IF(OR($A199="",BR$4=""),0,COUNTIFS(Formulas!$A$2:$A$3001,BR$4,Formulas!$B$2:$B$3001,$A199))</f>
        <v>0</v>
      </c>
      <c r="BS199" s="21" t="n">
        <f aca="false">IF(OR($A199="",BS$4=""),0,COUNTIFS(Formulas!$A$2:$A$3001,BS$4,Formulas!$B$2:$B$3001,$A199))</f>
        <v>0</v>
      </c>
      <c r="BT199" s="21" t="n">
        <f aca="false">IF(OR($A199="",BT$4=""),0,COUNTIFS(Formulas!$A$2:$A$3001,BT$4,Formulas!$B$2:$B$3001,$A199))</f>
        <v>0</v>
      </c>
      <c r="BU199" s="21" t="n">
        <f aca="false">IF(OR($A199="",BU$4=""),0,COUNTIFS(Formulas!$A$2:$A$3001,BU$4,Formulas!$B$2:$B$3001,$A199))</f>
        <v>0</v>
      </c>
      <c r="BV199" s="21" t="n">
        <f aca="false">IF(OR($A199="",BV$4=""),0,COUNTIFS(Formulas!$A$2:$A$3001,BV$4,Formulas!$B$2:$B$3001,$A199))</f>
        <v>0</v>
      </c>
      <c r="BW199" s="21" t="n">
        <f aca="false">IF(OR($A199="",BW$4=""),0,COUNTIFS(Formulas!$A$2:$A$3001,BW$4,Formulas!$B$2:$B$3001,$A199))</f>
        <v>0</v>
      </c>
      <c r="BX199" s="21" t="n">
        <f aca="false">IF(OR($A199="",BX$4=""),0,COUNTIFS(Formulas!$A$2:$A$3001,BX$4,Formulas!$B$2:$B$3001,$A199))</f>
        <v>0</v>
      </c>
      <c r="BY199" s="21" t="n">
        <f aca="false">IF(OR($A199="",BY$4=""),0,COUNTIFS(Formulas!$A$2:$A$3001,BY$4,Formulas!$B$2:$B$3001,$A199))</f>
        <v>0</v>
      </c>
      <c r="BZ199" s="21" t="n">
        <f aca="false">IF(OR($A199="",BZ$4=""),0,COUNTIFS(Formulas!$A$2:$A$3001,BZ$4,Formulas!$B$2:$B$3001,$A199))</f>
        <v>0</v>
      </c>
      <c r="CA199" s="21" t="n">
        <f aca="false">IF(OR($A199="",CA$4=""),0,COUNTIFS(Formulas!$A$2:$A$3001,CA$4,Formulas!$B$2:$B$3001,$A199))</f>
        <v>0</v>
      </c>
      <c r="CB199" s="21" t="n">
        <f aca="false">IF(OR($A199="",CB$4=""),0,COUNTIFS(Formulas!$A$2:$A$3001,CB$4,Formulas!$B$2:$B$3001,$A199))</f>
        <v>0</v>
      </c>
      <c r="CC199" s="21" t="n">
        <f aca="false">IF(OR($A199="",CC$4=""),0,COUNTIFS(Formulas!$A$2:$A$3001,CC$4,Formulas!$B$2:$B$3001,$A199))</f>
        <v>0</v>
      </c>
      <c r="CD199" s="21" t="n">
        <f aca="false">IF(OR($A199="",CD$4=""),0,COUNTIFS(Formulas!$A$2:$A$3001,CD$4,Formulas!$B$2:$B$3001,$A199))</f>
        <v>0</v>
      </c>
      <c r="CE199" s="21" t="n">
        <f aca="false">IF(OR($A199="",CE$4=""),0,COUNTIFS(Formulas!$A$2:$A$3001,CE$4,Formulas!$B$2:$B$3001,$A199))</f>
        <v>0</v>
      </c>
      <c r="CF199" s="21" t="n">
        <f aca="false">IF(OR($A199="",CF$4=""),0,COUNTIFS(Formulas!$A$2:$A$3001,CF$4,Formulas!$B$2:$B$3001,$A199))</f>
        <v>0</v>
      </c>
      <c r="CG199" s="21" t="n">
        <f aca="false">IF(OR($A199="",CG$4=""),0,COUNTIFS(Formulas!$A$2:$A$3001,CG$4,Formulas!$B$2:$B$3001,$A199))</f>
        <v>0</v>
      </c>
      <c r="CH199" s="21" t="n">
        <f aca="false">IF(OR($A199="",CH$4=""),0,COUNTIFS(Formulas!$A$2:$A$3001,CH$4,Formulas!$B$2:$B$3001,$A199))</f>
        <v>0</v>
      </c>
      <c r="CI199" s="21" t="n">
        <f aca="false">IF(OR($A199="",CI$4=""),0,COUNTIFS(Formulas!$A$2:$A$3001,CI$4,Formulas!$B$2:$B$3001,$A199))</f>
        <v>0</v>
      </c>
      <c r="CJ199" s="21" t="n">
        <f aca="false">IF(OR($A199="",CJ$4=""),0,COUNTIFS(Formulas!$A$2:$A$3001,CJ$4,Formulas!$B$2:$B$3001,$A199))</f>
        <v>0</v>
      </c>
      <c r="CK199" s="21" t="n">
        <f aca="false">IF(OR($A199="",CK$4=""),0,COUNTIFS(Formulas!$A$2:$A$3001,CK$4,Formulas!$B$2:$B$3001,$A199))</f>
        <v>0</v>
      </c>
      <c r="CL199" s="21" t="n">
        <f aca="false">IF(OR($A199="",CL$4=""),0,COUNTIFS(Formulas!$A$2:$A$3001,CL$4,Formulas!$B$2:$B$3001,$A199))</f>
        <v>0</v>
      </c>
      <c r="CM199" s="21" t="n">
        <f aca="false">IF(OR($A199="",CM$4=""),0,COUNTIFS(Formulas!$A$2:$A$3001,CM$4,Formulas!$B$2:$B$3001,$A199))</f>
        <v>0</v>
      </c>
      <c r="CN199" s="21" t="n">
        <f aca="false">IF(OR($A199="",CN$4=""),0,COUNTIFS(Formulas!$A$2:$A$3001,CN$4,Formulas!$B$2:$B$3001,$A199))</f>
        <v>0</v>
      </c>
      <c r="CO199" s="21" t="n">
        <f aca="false">IF(OR($A199="",CO$4=""),0,COUNTIFS(Formulas!$A$2:$A$3001,CO$4,Formulas!$B$2:$B$3001,$A199))</f>
        <v>0</v>
      </c>
      <c r="CP199" s="21" t="n">
        <f aca="false">IF(OR($A199="",CP$4=""),0,COUNTIFS(Formulas!$A$2:$A$3001,CP$4,Formulas!$B$2:$B$3001,$A199))</f>
        <v>0</v>
      </c>
      <c r="CQ199" s="21" t="n">
        <f aca="false">IF(OR($A199="",CQ$4=""),0,COUNTIFS(Formulas!$A$2:$A$3001,CQ$4,Formulas!$B$2:$B$3001,$A199))</f>
        <v>0</v>
      </c>
      <c r="CR199" s="21" t="n">
        <f aca="false">IF(OR($A199="",CR$4=""),0,COUNTIFS(Formulas!$A$2:$A$3001,CR$4,Formulas!$B$2:$B$3001,$A199))</f>
        <v>0</v>
      </c>
      <c r="CS199" s="21" t="n">
        <f aca="false">IF(OR($A199="",CS$4=""),0,COUNTIFS(Formulas!$A$2:$A$3001,CS$4,Formulas!$B$2:$B$3001,$A199))</f>
        <v>0</v>
      </c>
      <c r="CT199" s="21" t="n">
        <f aca="false">IF(OR($A199="",CT$4=""),0,COUNTIFS(Formulas!$A$2:$A$3001,CT$4,Formulas!$B$2:$B$3001,$A199))</f>
        <v>0</v>
      </c>
      <c r="CU199" s="21" t="n">
        <f aca="false">IF(OR($A199="",CU$4=""),0,COUNTIFS(Formulas!$A$2:$A$3001,CU$4,Formulas!$B$2:$B$3001,$A199))</f>
        <v>0</v>
      </c>
      <c r="CV199" s="21" t="n">
        <f aca="false">IF(OR($A199="",CV$4=""),0,COUNTIFS(Formulas!$A$2:$A$3001,CV$4,Formulas!$B$2:$B$3001,$A199))</f>
        <v>0</v>
      </c>
      <c r="CW199" s="21" t="n">
        <f aca="false">IF(OR($A199="",CW$4=""),0,COUNTIFS(Formulas!$A$2:$A$3001,CW$4,Formulas!$B$2:$B$3001,$A199))</f>
        <v>0</v>
      </c>
      <c r="CX199" s="21" t="n">
        <f aca="false">IF(OR($A199="",CX$4=""),0,COUNTIFS(Formulas!$A$2:$A$3001,CX$4,Formulas!$B$2:$B$3001,$A199))</f>
        <v>0</v>
      </c>
      <c r="CY199" s="21" t="n">
        <f aca="false">IF(OR($A199="",CY$4=""),0,COUNTIFS(Formulas!$A$2:$A$3001,CY$4,Formulas!$B$2:$B$3001,$A199))</f>
        <v>0</v>
      </c>
      <c r="CZ199" s="21" t="n">
        <f aca="false">IF(OR($A199="",CZ$4=""),0,COUNTIFS(Formulas!$A$2:$A$3001,CZ$4,Formulas!$B$2:$B$3001,$A199))</f>
        <v>0</v>
      </c>
      <c r="DA199" s="21" t="n">
        <f aca="false">IF(OR($A199="",DA$4=""),0,COUNTIFS(Formulas!$A$2:$A$3001,DA$4,Formulas!$B$2:$B$3001,$A199))</f>
        <v>0</v>
      </c>
      <c r="DB199" s="21" t="n">
        <f aca="false">IF(OR($A199="",DB$4=""),0,COUNTIFS(Formulas!$A$2:$A$3001,DB$4,Formulas!$B$2:$B$3001,$A199))</f>
        <v>0</v>
      </c>
      <c r="DC199" s="21" t="n">
        <f aca="false">IF(OR($A199="",DC$4=""),0,COUNTIFS(Formulas!$A$2:$A$3001,DC$4,Formulas!$B$2:$B$3001,$A199))</f>
        <v>0</v>
      </c>
      <c r="DD199" s="21" t="n">
        <f aca="false">IF(OR($A199="",DD$4=""),0,COUNTIFS(Formulas!$A$2:$A$3001,DD$4,Formulas!$B$2:$B$3001,$A199))</f>
        <v>0</v>
      </c>
      <c r="DE199" s="21" t="n">
        <f aca="false">IF(OR($A199="",DE$4=""),0,COUNTIFS(Formulas!$A$2:$A$3001,DE$4,Formulas!$B$2:$B$3001,$A199))</f>
        <v>0</v>
      </c>
      <c r="DF199" s="21" t="n">
        <f aca="false">IF(OR($A199="",DF$4=""),0,COUNTIFS(Formulas!$A$2:$A$3001,DF$4,Formulas!$B$2:$B$3001,$A199))</f>
        <v>0</v>
      </c>
      <c r="DG199" s="21" t="n">
        <f aca="false">IF(OR($A199="",DG$4=""),0,COUNTIFS(Formulas!$A$2:$A$3001,DG$4,Formulas!$B$2:$B$3001,$A199))</f>
        <v>0</v>
      </c>
      <c r="DH199" s="21" t="n">
        <f aca="false">IF(OR($A199="",DH$4=""),0,COUNTIFS(Formulas!$A$2:$A$3001,DH$4,Formulas!$B$2:$B$3001,$A199))</f>
        <v>0</v>
      </c>
      <c r="DI199" s="21" t="n">
        <f aca="false">IF(OR($A199="",DI$4=""),0,COUNTIFS(Formulas!$A$2:$A$3001,DI$4,Formulas!$B$2:$B$3001,$A199))</f>
        <v>0</v>
      </c>
      <c r="DJ199" s="21" t="n">
        <f aca="false">IF(OR($A199="",DJ$4=""),0,COUNTIFS(Formulas!$A$2:$A$3001,DJ$4,Formulas!$B$2:$B$3001,$A199))</f>
        <v>0</v>
      </c>
      <c r="DK199" s="21" t="n">
        <f aca="false">IF(OR($A199="",DK$4=""),0,COUNTIFS(Formulas!$A$2:$A$3001,DK$4,Formulas!$B$2:$B$3001,$A199))</f>
        <v>0</v>
      </c>
      <c r="DL199" s="21" t="n">
        <f aca="false">IF(OR($A199="",DL$4=""),0,COUNTIFS(Formulas!$A$2:$A$3001,DL$4,Formulas!$B$2:$B$3001,$A199))</f>
        <v>0</v>
      </c>
      <c r="DM199" s="21" t="n">
        <f aca="false">IF(OR($A199="",DM$4=""),0,COUNTIFS(Formulas!$A$2:$A$3001,DM$4,Formulas!$B$2:$B$3001,$A199))</f>
        <v>0</v>
      </c>
      <c r="DN199" s="21" t="n">
        <f aca="false">IF(OR($A199="",DN$4=""),0,COUNTIFS(Formulas!$A$2:$A$3001,DN$4,Formulas!$B$2:$B$3001,$A199))</f>
        <v>0</v>
      </c>
      <c r="DO199" s="21" t="n">
        <f aca="false">IF(OR($A199="",DO$4=""),0,COUNTIFS(Formulas!$A$2:$A$3001,DO$4,Formulas!$B$2:$B$3001,$A199))</f>
        <v>0</v>
      </c>
      <c r="DP199" s="21" t="n">
        <f aca="false">IF(OR($A199="",DP$4=""),0,COUNTIFS(Formulas!$A$2:$A$3001,DP$4,Formulas!$B$2:$B$3001,$A199))</f>
        <v>0</v>
      </c>
      <c r="DQ199" s="21" t="n">
        <f aca="false">IF(OR($A199="",DQ$4=""),0,COUNTIFS(Formulas!$A$2:$A$3001,DQ$4,Formulas!$B$2:$B$3001,$A199))</f>
        <v>0</v>
      </c>
      <c r="DR199" s="21" t="n">
        <f aca="false">IF(OR($A199="",DR$4=""),0,COUNTIFS(Formulas!$A$2:$A$3001,DR$4,Formulas!$B$2:$B$3001,$A199))</f>
        <v>0</v>
      </c>
      <c r="DS199" s="21" t="n">
        <f aca="false">IF(OR($A199="",DS$4=""),0,COUNTIFS(Formulas!$A$2:$A$3001,DS$4,Formulas!$B$2:$B$3001,$A199))</f>
        <v>0</v>
      </c>
      <c r="DT199" s="21" t="n">
        <f aca="false">IF(OR($A199="",DT$4=""),0,COUNTIFS(Formulas!$A$2:$A$3001,DT$4,Formulas!$B$2:$B$3001,$A199))</f>
        <v>0</v>
      </c>
      <c r="DU199" s="21" t="n">
        <f aca="false">IF(OR($A199="",DU$4=""),0,COUNTIFS(Formulas!$A$2:$A$3001,DU$4,Formulas!$B$2:$B$3001,$A199))</f>
        <v>0</v>
      </c>
      <c r="DV199" s="21" t="n">
        <f aca="false">IF(OR($A199="",DV$4=""),0,COUNTIFS(Formulas!$A$2:$A$3001,DV$4,Formulas!$B$2:$B$3001,$A199))</f>
        <v>0</v>
      </c>
      <c r="DW199" s="21" t="n">
        <f aca="false">IF(OR($A199="",DW$4=""),0,COUNTIFS(Formulas!$A$2:$A$3001,DW$4,Formulas!$B$2:$B$3001,$A199))</f>
        <v>0</v>
      </c>
      <c r="DX199" s="21" t="n">
        <f aca="false">IF(OR($A199="",DX$4=""),0,COUNTIFS(Formulas!$A$2:$A$3001,DX$4,Formulas!$B$2:$B$3001,$A199))</f>
        <v>0</v>
      </c>
      <c r="DY199" s="21" t="n">
        <f aca="false">IF(OR($A199="",DY$4=""),0,COUNTIFS(Formulas!$A$2:$A$3001,DY$4,Formulas!$B$2:$B$3001,$A199))</f>
        <v>0</v>
      </c>
      <c r="DZ199" s="21" t="n">
        <f aca="false">IF(OR($A199="",DZ$4=""),0,COUNTIFS(Formulas!$A$2:$A$3001,DZ$4,Formulas!$B$2:$B$3001,$A199))</f>
        <v>0</v>
      </c>
      <c r="EA199" s="21" t="n">
        <f aca="false">IF(OR($A199="",EA$4=""),0,COUNTIFS(Formulas!$A$2:$A$3001,EA$4,Formulas!$B$2:$B$3001,$A199))</f>
        <v>0</v>
      </c>
      <c r="EB199" s="21" t="n">
        <f aca="false">IF(OR($A199="",EB$4=""),0,COUNTIFS(Formulas!$A$2:$A$3001,EB$4,Formulas!$B$2:$B$3001,$A199))</f>
        <v>0</v>
      </c>
      <c r="EC199" s="21" t="n">
        <f aca="false">IF(OR($A199="",EC$4=""),0,COUNTIFS(Formulas!$A$2:$A$3001,EC$4,Formulas!$B$2:$B$3001,$A199))</f>
        <v>0</v>
      </c>
      <c r="ED199" s="21" t="n">
        <f aca="false">IF(OR($A199="",ED$4=""),0,COUNTIFS(Formulas!$A$2:$A$3001,ED$4,Formulas!$B$2:$B$3001,$A199))</f>
        <v>0</v>
      </c>
      <c r="EE199" s="21" t="n">
        <f aca="false">IF(OR($A199="",EE$4=""),0,COUNTIFS(Formulas!$A$2:$A$3001,EE$4,Formulas!$B$2:$B$3001,$A199))</f>
        <v>0</v>
      </c>
      <c r="EF199" s="21" t="n">
        <f aca="false">IF(OR($A199="",EF$4=""),0,COUNTIFS(Formulas!$A$2:$A$3001,EF$4,Formulas!$B$2:$B$3001,$A199))</f>
        <v>0</v>
      </c>
      <c r="EG199" s="21" t="n">
        <f aca="false">IF(OR($A199="",EG$4=""),0,COUNTIFS(Formulas!$A$2:$A$3001,EG$4,Formulas!$B$2:$B$3001,$A199))</f>
        <v>0</v>
      </c>
      <c r="EH199" s="21" t="n">
        <f aca="false">IF(OR($A199="",EH$4=""),0,COUNTIFS(Formulas!$A$2:$A$3001,EH$4,Formulas!$B$2:$B$3001,$A199))</f>
        <v>0</v>
      </c>
      <c r="EI199" s="21" t="n">
        <f aca="false">IF(OR($A199="",EI$4=""),0,COUNTIFS(Formulas!$A$2:$A$3001,EI$4,Formulas!$B$2:$B$3001,$A199))</f>
        <v>0</v>
      </c>
      <c r="EJ199" s="21" t="n">
        <f aca="false">IF(OR($A199="",EJ$4=""),0,COUNTIFS(Formulas!$A$2:$A$3001,EJ$4,Formulas!$B$2:$B$3001,$A199))</f>
        <v>0</v>
      </c>
      <c r="EK199" s="21" t="n">
        <f aca="false">IF(OR($A199="",EK$4=""),0,COUNTIFS(Formulas!$A$2:$A$3001,EK$4,Formulas!$B$2:$B$3001,$A199))</f>
        <v>0</v>
      </c>
      <c r="EL199" s="21" t="n">
        <f aca="false">IF(OR($A199="",EL$4=""),0,COUNTIFS(Formulas!$A$2:$A$3001,EL$4,Formulas!$B$2:$B$3001,$A199))</f>
        <v>0</v>
      </c>
      <c r="EM199" s="21" t="n">
        <f aca="false">IF(OR($A199="",EM$4=""),0,COUNTIFS(Formulas!$A$2:$A$3001,EM$4,Formulas!$B$2:$B$3001,$A199))</f>
        <v>0</v>
      </c>
      <c r="EN199" s="21" t="n">
        <f aca="false">IF(OR($A199="",EN$4=""),0,COUNTIFS(Formulas!$A$2:$A$3001,EN$4,Formulas!$B$2:$B$3001,$A199))</f>
        <v>0</v>
      </c>
      <c r="EO199" s="21" t="n">
        <f aca="false">IF(OR($A199="",EO$4=""),0,COUNTIFS(Formulas!$A$2:$A$3001,EO$4,Formulas!$B$2:$B$3001,$A199))</f>
        <v>0</v>
      </c>
      <c r="EP199" s="21" t="n">
        <f aca="false">IF(OR($A199="",EP$4=""),0,COUNTIFS(Formulas!$A$2:$A$3001,EP$4,Formulas!$B$2:$B$3001,$A199))</f>
        <v>0</v>
      </c>
      <c r="EQ199" s="21" t="n">
        <f aca="false">IF(OR($A199="",EQ$4=""),0,COUNTIFS(Formulas!$A$2:$A$3001,EQ$4,Formulas!$B$2:$B$3001,$A199))</f>
        <v>0</v>
      </c>
      <c r="ER199" s="21" t="n">
        <f aca="false">IF(OR($A199="",ER$4=""),0,COUNTIFS(Formulas!$A$2:$A$3001,ER$4,Formulas!$B$2:$B$3001,$A199))</f>
        <v>0</v>
      </c>
      <c r="ES199" s="21" t="n">
        <f aca="false">IF(OR($A199="",ES$4=""),0,COUNTIFS(Formulas!$A$2:$A$3001,ES$4,Formulas!$B$2:$B$3001,$A199))</f>
        <v>0</v>
      </c>
      <c r="ET199" s="21" t="n">
        <f aca="false">IF(OR($A199="",ET$4=""),0,COUNTIFS(Formulas!$A$2:$A$3001,ET$4,Formulas!$B$2:$B$3001,$A199))</f>
        <v>0</v>
      </c>
      <c r="EU199" s="21" t="n">
        <f aca="false">IF(OR($A199="",EU$4=""),0,COUNTIFS(Formulas!$A$2:$A$3001,EU$4,Formulas!$B$2:$B$3001,$A199))</f>
        <v>0</v>
      </c>
      <c r="EV199" s="21" t="n">
        <f aca="false">IF(OR($A199="",EV$4=""),0,COUNTIFS(Formulas!$A$2:$A$3001,EV$4,Formulas!$B$2:$B$3001,$A199))</f>
        <v>0</v>
      </c>
    </row>
    <row r="200" customFormat="false" ht="15" hidden="false" customHeight="false" outlineLevel="0" collapsed="false">
      <c r="A200" s="13" t="str">
        <f aca="false">IF(INDEX(Materials!$A$2:$A$301,196)="","",INDEX(Materials!$A$2:$A$301,196))</f>
        <v/>
      </c>
      <c r="B200" s="19" t="str">
        <f aca="false">IF(A200="","",COUNTIF(C200:EV200,"&gt;0"))</f>
        <v/>
      </c>
      <c r="C200" s="21" t="n">
        <f aca="false">IF(OR($A200="",C$4=""),0,COUNTIFS(Formulas!$A$2:$A$3001,C$4,Formulas!$B$2:$B$3001,$A200))</f>
        <v>0</v>
      </c>
      <c r="D200" s="21" t="n">
        <f aca="false">IF(OR($A200="",D$4=""),0,COUNTIFS(Formulas!$A$2:$A$3001,D$4,Formulas!$B$2:$B$3001,$A200))</f>
        <v>0</v>
      </c>
      <c r="E200" s="21" t="n">
        <f aca="false">IF(OR($A200="",E$4=""),0,COUNTIFS(Formulas!$A$2:$A$3001,E$4,Formulas!$B$2:$B$3001,$A200))</f>
        <v>0</v>
      </c>
      <c r="F200" s="21" t="n">
        <f aca="false">IF(OR($A200="",F$4=""),0,COUNTIFS(Formulas!$A$2:$A$3001,F$4,Formulas!$B$2:$B$3001,$A200))</f>
        <v>0</v>
      </c>
      <c r="G200" s="21" t="n">
        <f aca="false">IF(OR($A200="",G$4=""),0,COUNTIFS(Formulas!$A$2:$A$3001,G$4,Formulas!$B$2:$B$3001,$A200))</f>
        <v>0</v>
      </c>
      <c r="H200" s="21" t="n">
        <f aca="false">IF(OR($A200="",H$4=""),0,COUNTIFS(Formulas!$A$2:$A$3001,H$4,Formulas!$B$2:$B$3001,$A200))</f>
        <v>0</v>
      </c>
      <c r="I200" s="21" t="n">
        <f aca="false">IF(OR($A200="",I$4=""),0,COUNTIFS(Formulas!$A$2:$A$3001,I$4,Formulas!$B$2:$B$3001,$A200))</f>
        <v>0</v>
      </c>
      <c r="J200" s="21" t="n">
        <f aca="false">IF(OR($A200="",J$4=""),0,COUNTIFS(Formulas!$A$2:$A$3001,J$4,Formulas!$B$2:$B$3001,$A200))</f>
        <v>0</v>
      </c>
      <c r="K200" s="21" t="n">
        <f aca="false">IF(OR($A200="",K$4=""),0,COUNTIFS(Formulas!$A$2:$A$3001,K$4,Formulas!$B$2:$B$3001,$A200))</f>
        <v>0</v>
      </c>
      <c r="L200" s="21" t="n">
        <f aca="false">IF(OR($A200="",L$4=""),0,COUNTIFS(Formulas!$A$2:$A$3001,L$4,Formulas!$B$2:$B$3001,$A200))</f>
        <v>0</v>
      </c>
      <c r="M200" s="21" t="n">
        <f aca="false">IF(OR($A200="",M$4=""),0,COUNTIFS(Formulas!$A$2:$A$3001,M$4,Formulas!$B$2:$B$3001,$A200))</f>
        <v>0</v>
      </c>
      <c r="N200" s="21" t="n">
        <f aca="false">IF(OR($A200="",N$4=""),0,COUNTIFS(Formulas!$A$2:$A$3001,N$4,Formulas!$B$2:$B$3001,$A200))</f>
        <v>0</v>
      </c>
      <c r="O200" s="21" t="n">
        <f aca="false">IF(OR($A200="",O$4=""),0,COUNTIFS(Formulas!$A$2:$A$3001,O$4,Formulas!$B$2:$B$3001,$A200))</f>
        <v>0</v>
      </c>
      <c r="P200" s="21" t="n">
        <f aca="false">IF(OR($A200="",P$4=""),0,COUNTIFS(Formulas!$A$2:$A$3001,P$4,Formulas!$B$2:$B$3001,$A200))</f>
        <v>0</v>
      </c>
      <c r="Q200" s="21" t="n">
        <f aca="false">IF(OR($A200="",Q$4=""),0,COUNTIFS(Formulas!$A$2:$A$3001,Q$4,Formulas!$B$2:$B$3001,$A200))</f>
        <v>0</v>
      </c>
      <c r="R200" s="21" t="n">
        <f aca="false">IF(OR($A200="",R$4=""),0,COUNTIFS(Formulas!$A$2:$A$3001,R$4,Formulas!$B$2:$B$3001,$A200))</f>
        <v>0</v>
      </c>
      <c r="S200" s="21" t="n">
        <f aca="false">IF(OR($A200="",S$4=""),0,COUNTIFS(Formulas!$A$2:$A$3001,S$4,Formulas!$B$2:$B$3001,$A200))</f>
        <v>0</v>
      </c>
      <c r="T200" s="21" t="n">
        <f aca="false">IF(OR($A200="",T$4=""),0,COUNTIFS(Formulas!$A$2:$A$3001,T$4,Formulas!$B$2:$B$3001,$A200))</f>
        <v>0</v>
      </c>
      <c r="U200" s="21" t="n">
        <f aca="false">IF(OR($A200="",U$4=""),0,COUNTIFS(Formulas!$A$2:$A$3001,U$4,Formulas!$B$2:$B$3001,$A200))</f>
        <v>0</v>
      </c>
      <c r="V200" s="21" t="n">
        <f aca="false">IF(OR($A200="",V$4=""),0,COUNTIFS(Formulas!$A$2:$A$3001,V$4,Formulas!$B$2:$B$3001,$A200))</f>
        <v>0</v>
      </c>
      <c r="W200" s="21" t="n">
        <f aca="false">IF(OR($A200="",W$4=""),0,COUNTIFS(Formulas!$A$2:$A$3001,W$4,Formulas!$B$2:$B$3001,$A200))</f>
        <v>0</v>
      </c>
      <c r="X200" s="21" t="n">
        <f aca="false">IF(OR($A200="",X$4=""),0,COUNTIFS(Formulas!$A$2:$A$3001,X$4,Formulas!$B$2:$B$3001,$A200))</f>
        <v>0</v>
      </c>
      <c r="Y200" s="21" t="n">
        <f aca="false">IF(OR($A200="",Y$4=""),0,COUNTIFS(Formulas!$A$2:$A$3001,Y$4,Formulas!$B$2:$B$3001,$A200))</f>
        <v>0</v>
      </c>
      <c r="Z200" s="21" t="n">
        <f aca="false">IF(OR($A200="",Z$4=""),0,COUNTIFS(Formulas!$A$2:$A$3001,Z$4,Formulas!$B$2:$B$3001,$A200))</f>
        <v>0</v>
      </c>
      <c r="AA200" s="21" t="n">
        <f aca="false">IF(OR($A200="",AA$4=""),0,COUNTIFS(Formulas!$A$2:$A$3001,AA$4,Formulas!$B$2:$B$3001,$A200))</f>
        <v>0</v>
      </c>
      <c r="AB200" s="21" t="n">
        <f aca="false">IF(OR($A200="",AB$4=""),0,COUNTIFS(Formulas!$A$2:$A$3001,AB$4,Formulas!$B$2:$B$3001,$A200))</f>
        <v>0</v>
      </c>
      <c r="AC200" s="21" t="n">
        <f aca="false">IF(OR($A200="",AC$4=""),0,COUNTIFS(Formulas!$A$2:$A$3001,AC$4,Formulas!$B$2:$B$3001,$A200))</f>
        <v>0</v>
      </c>
      <c r="AD200" s="21" t="n">
        <f aca="false">IF(OR($A200="",AD$4=""),0,COUNTIFS(Formulas!$A$2:$A$3001,AD$4,Formulas!$B$2:$B$3001,$A200))</f>
        <v>0</v>
      </c>
      <c r="AE200" s="21" t="n">
        <f aca="false">IF(OR($A200="",AE$4=""),0,COUNTIFS(Formulas!$A$2:$A$3001,AE$4,Formulas!$B$2:$B$3001,$A200))</f>
        <v>0</v>
      </c>
      <c r="AF200" s="21" t="n">
        <f aca="false">IF(OR($A200="",AF$4=""),0,COUNTIFS(Formulas!$A$2:$A$3001,AF$4,Formulas!$B$2:$B$3001,$A200))</f>
        <v>0</v>
      </c>
      <c r="AG200" s="21" t="n">
        <f aca="false">IF(OR($A200="",AG$4=""),0,COUNTIFS(Formulas!$A$2:$A$3001,AG$4,Formulas!$B$2:$B$3001,$A200))</f>
        <v>0</v>
      </c>
      <c r="AH200" s="21" t="n">
        <f aca="false">IF(OR($A200="",AH$4=""),0,COUNTIFS(Formulas!$A$2:$A$3001,AH$4,Formulas!$B$2:$B$3001,$A200))</f>
        <v>0</v>
      </c>
      <c r="AI200" s="21" t="n">
        <f aca="false">IF(OR($A200="",AI$4=""),0,COUNTIFS(Formulas!$A$2:$A$3001,AI$4,Formulas!$B$2:$B$3001,$A200))</f>
        <v>0</v>
      </c>
      <c r="AJ200" s="21" t="n">
        <f aca="false">IF(OR($A200="",AJ$4=""),0,COUNTIFS(Formulas!$A$2:$A$3001,AJ$4,Formulas!$B$2:$B$3001,$A200))</f>
        <v>0</v>
      </c>
      <c r="AK200" s="21" t="n">
        <f aca="false">IF(OR($A200="",AK$4=""),0,COUNTIFS(Formulas!$A$2:$A$3001,AK$4,Formulas!$B$2:$B$3001,$A200))</f>
        <v>0</v>
      </c>
      <c r="AL200" s="21" t="n">
        <f aca="false">IF(OR($A200="",AL$4=""),0,COUNTIFS(Formulas!$A$2:$A$3001,AL$4,Formulas!$B$2:$B$3001,$A200))</f>
        <v>0</v>
      </c>
      <c r="AM200" s="21" t="n">
        <f aca="false">IF(OR($A200="",AM$4=""),0,COUNTIFS(Formulas!$A$2:$A$3001,AM$4,Formulas!$B$2:$B$3001,$A200))</f>
        <v>0</v>
      </c>
      <c r="AN200" s="21" t="n">
        <f aca="false">IF(OR($A200="",AN$4=""),0,COUNTIFS(Formulas!$A$2:$A$3001,AN$4,Formulas!$B$2:$B$3001,$A200))</f>
        <v>0</v>
      </c>
      <c r="AO200" s="21" t="n">
        <f aca="false">IF(OR($A200="",AO$4=""),0,COUNTIFS(Formulas!$A$2:$A$3001,AO$4,Formulas!$B$2:$B$3001,$A200))</f>
        <v>0</v>
      </c>
      <c r="AP200" s="21" t="n">
        <f aca="false">IF(OR($A200="",AP$4=""),0,COUNTIFS(Formulas!$A$2:$A$3001,AP$4,Formulas!$B$2:$B$3001,$A200))</f>
        <v>0</v>
      </c>
      <c r="AQ200" s="21" t="n">
        <f aca="false">IF(OR($A200="",AQ$4=""),0,COUNTIFS(Formulas!$A$2:$A$3001,AQ$4,Formulas!$B$2:$B$3001,$A200))</f>
        <v>0</v>
      </c>
      <c r="AR200" s="21" t="n">
        <f aca="false">IF(OR($A200="",AR$4=""),0,COUNTIFS(Formulas!$A$2:$A$3001,AR$4,Formulas!$B$2:$B$3001,$A200))</f>
        <v>0</v>
      </c>
      <c r="AS200" s="21" t="n">
        <f aca="false">IF(OR($A200="",AS$4=""),0,COUNTIFS(Formulas!$A$2:$A$3001,AS$4,Formulas!$B$2:$B$3001,$A200))</f>
        <v>0</v>
      </c>
      <c r="AT200" s="21" t="n">
        <f aca="false">IF(OR($A200="",AT$4=""),0,COUNTIFS(Formulas!$A$2:$A$3001,AT$4,Formulas!$B$2:$B$3001,$A200))</f>
        <v>0</v>
      </c>
      <c r="AU200" s="21" t="n">
        <f aca="false">IF(OR($A200="",AU$4=""),0,COUNTIFS(Formulas!$A$2:$A$3001,AU$4,Formulas!$B$2:$B$3001,$A200))</f>
        <v>0</v>
      </c>
      <c r="AV200" s="21" t="n">
        <f aca="false">IF(OR($A200="",AV$4=""),0,COUNTIFS(Formulas!$A$2:$A$3001,AV$4,Formulas!$B$2:$B$3001,$A200))</f>
        <v>0</v>
      </c>
      <c r="AW200" s="21" t="n">
        <f aca="false">IF(OR($A200="",AW$4=""),0,COUNTIFS(Formulas!$A$2:$A$3001,AW$4,Formulas!$B$2:$B$3001,$A200))</f>
        <v>0</v>
      </c>
      <c r="AX200" s="21" t="n">
        <f aca="false">IF(OR($A200="",AX$4=""),0,COUNTIFS(Formulas!$A$2:$A$3001,AX$4,Formulas!$B$2:$B$3001,$A200))</f>
        <v>0</v>
      </c>
      <c r="AY200" s="21" t="n">
        <f aca="false">IF(OR($A200="",AY$4=""),0,COUNTIFS(Formulas!$A$2:$A$3001,AY$4,Formulas!$B$2:$B$3001,$A200))</f>
        <v>0</v>
      </c>
      <c r="AZ200" s="21" t="n">
        <f aca="false">IF(OR($A200="",AZ$4=""),0,COUNTIFS(Formulas!$A$2:$A$3001,AZ$4,Formulas!$B$2:$B$3001,$A200))</f>
        <v>0</v>
      </c>
      <c r="BA200" s="21" t="n">
        <f aca="false">IF(OR($A200="",BA$4=""),0,COUNTIFS(Formulas!$A$2:$A$3001,BA$4,Formulas!$B$2:$B$3001,$A200))</f>
        <v>0</v>
      </c>
      <c r="BB200" s="21" t="n">
        <f aca="false">IF(OR($A200="",BB$4=""),0,COUNTIFS(Formulas!$A$2:$A$3001,BB$4,Formulas!$B$2:$B$3001,$A200))</f>
        <v>0</v>
      </c>
      <c r="BC200" s="21" t="n">
        <f aca="false">IF(OR($A200="",BC$4=""),0,COUNTIFS(Formulas!$A$2:$A$3001,BC$4,Formulas!$B$2:$B$3001,$A200))</f>
        <v>0</v>
      </c>
      <c r="BD200" s="21" t="n">
        <f aca="false">IF(OR($A200="",BD$4=""),0,COUNTIFS(Formulas!$A$2:$A$3001,BD$4,Formulas!$B$2:$B$3001,$A200))</f>
        <v>0</v>
      </c>
      <c r="BE200" s="21" t="n">
        <f aca="false">IF(OR($A200="",BE$4=""),0,COUNTIFS(Formulas!$A$2:$A$3001,BE$4,Formulas!$B$2:$B$3001,$A200))</f>
        <v>0</v>
      </c>
      <c r="BF200" s="21" t="n">
        <f aca="false">IF(OR($A200="",BF$4=""),0,COUNTIFS(Formulas!$A$2:$A$3001,BF$4,Formulas!$B$2:$B$3001,$A200))</f>
        <v>0</v>
      </c>
      <c r="BG200" s="21" t="n">
        <f aca="false">IF(OR($A200="",BG$4=""),0,COUNTIFS(Formulas!$A$2:$A$3001,BG$4,Formulas!$B$2:$B$3001,$A200))</f>
        <v>0</v>
      </c>
      <c r="BH200" s="21" t="n">
        <f aca="false">IF(OR($A200="",BH$4=""),0,COUNTIFS(Formulas!$A$2:$A$3001,BH$4,Formulas!$B$2:$B$3001,$A200))</f>
        <v>0</v>
      </c>
      <c r="BI200" s="21" t="n">
        <f aca="false">IF(OR($A200="",BI$4=""),0,COUNTIFS(Formulas!$A$2:$A$3001,BI$4,Formulas!$B$2:$B$3001,$A200))</f>
        <v>0</v>
      </c>
      <c r="BJ200" s="21" t="n">
        <f aca="false">IF(OR($A200="",BJ$4=""),0,COUNTIFS(Formulas!$A$2:$A$3001,BJ$4,Formulas!$B$2:$B$3001,$A200))</f>
        <v>0</v>
      </c>
      <c r="BK200" s="21" t="n">
        <f aca="false">IF(OR($A200="",BK$4=""),0,COUNTIFS(Formulas!$A$2:$A$3001,BK$4,Formulas!$B$2:$B$3001,$A200))</f>
        <v>0</v>
      </c>
      <c r="BL200" s="21" t="n">
        <f aca="false">IF(OR($A200="",BL$4=""),0,COUNTIFS(Formulas!$A$2:$A$3001,BL$4,Formulas!$B$2:$B$3001,$A200))</f>
        <v>0</v>
      </c>
      <c r="BM200" s="21" t="n">
        <f aca="false">IF(OR($A200="",BM$4=""),0,COUNTIFS(Formulas!$A$2:$A$3001,BM$4,Formulas!$B$2:$B$3001,$A200))</f>
        <v>0</v>
      </c>
      <c r="BN200" s="21" t="n">
        <f aca="false">IF(OR($A200="",BN$4=""),0,COUNTIFS(Formulas!$A$2:$A$3001,BN$4,Formulas!$B$2:$B$3001,$A200))</f>
        <v>0</v>
      </c>
      <c r="BO200" s="21" t="n">
        <f aca="false">IF(OR($A200="",BO$4=""),0,COUNTIFS(Formulas!$A$2:$A$3001,BO$4,Formulas!$B$2:$B$3001,$A200))</f>
        <v>0</v>
      </c>
      <c r="BP200" s="21" t="n">
        <f aca="false">IF(OR($A200="",BP$4=""),0,COUNTIFS(Formulas!$A$2:$A$3001,BP$4,Formulas!$B$2:$B$3001,$A200))</f>
        <v>0</v>
      </c>
      <c r="BQ200" s="21" t="n">
        <f aca="false">IF(OR($A200="",BQ$4=""),0,COUNTIFS(Formulas!$A$2:$A$3001,BQ$4,Formulas!$B$2:$B$3001,$A200))</f>
        <v>0</v>
      </c>
      <c r="BR200" s="21" t="n">
        <f aca="false">IF(OR($A200="",BR$4=""),0,COUNTIFS(Formulas!$A$2:$A$3001,BR$4,Formulas!$B$2:$B$3001,$A200))</f>
        <v>0</v>
      </c>
      <c r="BS200" s="21" t="n">
        <f aca="false">IF(OR($A200="",BS$4=""),0,COUNTIFS(Formulas!$A$2:$A$3001,BS$4,Formulas!$B$2:$B$3001,$A200))</f>
        <v>0</v>
      </c>
      <c r="BT200" s="21" t="n">
        <f aca="false">IF(OR($A200="",BT$4=""),0,COUNTIFS(Formulas!$A$2:$A$3001,BT$4,Formulas!$B$2:$B$3001,$A200))</f>
        <v>0</v>
      </c>
      <c r="BU200" s="21" t="n">
        <f aca="false">IF(OR($A200="",BU$4=""),0,COUNTIFS(Formulas!$A$2:$A$3001,BU$4,Formulas!$B$2:$B$3001,$A200))</f>
        <v>0</v>
      </c>
      <c r="BV200" s="21" t="n">
        <f aca="false">IF(OR($A200="",BV$4=""),0,COUNTIFS(Formulas!$A$2:$A$3001,BV$4,Formulas!$B$2:$B$3001,$A200))</f>
        <v>0</v>
      </c>
      <c r="BW200" s="21" t="n">
        <f aca="false">IF(OR($A200="",BW$4=""),0,COUNTIFS(Formulas!$A$2:$A$3001,BW$4,Formulas!$B$2:$B$3001,$A200))</f>
        <v>0</v>
      </c>
      <c r="BX200" s="21" t="n">
        <f aca="false">IF(OR($A200="",BX$4=""),0,COUNTIFS(Formulas!$A$2:$A$3001,BX$4,Formulas!$B$2:$B$3001,$A200))</f>
        <v>0</v>
      </c>
      <c r="BY200" s="21" t="n">
        <f aca="false">IF(OR($A200="",BY$4=""),0,COUNTIFS(Formulas!$A$2:$A$3001,BY$4,Formulas!$B$2:$B$3001,$A200))</f>
        <v>0</v>
      </c>
      <c r="BZ200" s="21" t="n">
        <f aca="false">IF(OR($A200="",BZ$4=""),0,COUNTIFS(Formulas!$A$2:$A$3001,BZ$4,Formulas!$B$2:$B$3001,$A200))</f>
        <v>0</v>
      </c>
      <c r="CA200" s="21" t="n">
        <f aca="false">IF(OR($A200="",CA$4=""),0,COUNTIFS(Formulas!$A$2:$A$3001,CA$4,Formulas!$B$2:$B$3001,$A200))</f>
        <v>0</v>
      </c>
      <c r="CB200" s="21" t="n">
        <f aca="false">IF(OR($A200="",CB$4=""),0,COUNTIFS(Formulas!$A$2:$A$3001,CB$4,Formulas!$B$2:$B$3001,$A200))</f>
        <v>0</v>
      </c>
      <c r="CC200" s="21" t="n">
        <f aca="false">IF(OR($A200="",CC$4=""),0,COUNTIFS(Formulas!$A$2:$A$3001,CC$4,Formulas!$B$2:$B$3001,$A200))</f>
        <v>0</v>
      </c>
      <c r="CD200" s="21" t="n">
        <f aca="false">IF(OR($A200="",CD$4=""),0,COUNTIFS(Formulas!$A$2:$A$3001,CD$4,Formulas!$B$2:$B$3001,$A200))</f>
        <v>0</v>
      </c>
      <c r="CE200" s="21" t="n">
        <f aca="false">IF(OR($A200="",CE$4=""),0,COUNTIFS(Formulas!$A$2:$A$3001,CE$4,Formulas!$B$2:$B$3001,$A200))</f>
        <v>0</v>
      </c>
      <c r="CF200" s="21" t="n">
        <f aca="false">IF(OR($A200="",CF$4=""),0,COUNTIFS(Formulas!$A$2:$A$3001,CF$4,Formulas!$B$2:$B$3001,$A200))</f>
        <v>0</v>
      </c>
      <c r="CG200" s="21" t="n">
        <f aca="false">IF(OR($A200="",CG$4=""),0,COUNTIFS(Formulas!$A$2:$A$3001,CG$4,Formulas!$B$2:$B$3001,$A200))</f>
        <v>0</v>
      </c>
      <c r="CH200" s="21" t="n">
        <f aca="false">IF(OR($A200="",CH$4=""),0,COUNTIFS(Formulas!$A$2:$A$3001,CH$4,Formulas!$B$2:$B$3001,$A200))</f>
        <v>0</v>
      </c>
      <c r="CI200" s="21" t="n">
        <f aca="false">IF(OR($A200="",CI$4=""),0,COUNTIFS(Formulas!$A$2:$A$3001,CI$4,Formulas!$B$2:$B$3001,$A200))</f>
        <v>0</v>
      </c>
      <c r="CJ200" s="21" t="n">
        <f aca="false">IF(OR($A200="",CJ$4=""),0,COUNTIFS(Formulas!$A$2:$A$3001,CJ$4,Formulas!$B$2:$B$3001,$A200))</f>
        <v>0</v>
      </c>
      <c r="CK200" s="21" t="n">
        <f aca="false">IF(OR($A200="",CK$4=""),0,COUNTIFS(Formulas!$A$2:$A$3001,CK$4,Formulas!$B$2:$B$3001,$A200))</f>
        <v>0</v>
      </c>
      <c r="CL200" s="21" t="n">
        <f aca="false">IF(OR($A200="",CL$4=""),0,COUNTIFS(Formulas!$A$2:$A$3001,CL$4,Formulas!$B$2:$B$3001,$A200))</f>
        <v>0</v>
      </c>
      <c r="CM200" s="21" t="n">
        <f aca="false">IF(OR($A200="",CM$4=""),0,COUNTIFS(Formulas!$A$2:$A$3001,CM$4,Formulas!$B$2:$B$3001,$A200))</f>
        <v>0</v>
      </c>
      <c r="CN200" s="21" t="n">
        <f aca="false">IF(OR($A200="",CN$4=""),0,COUNTIFS(Formulas!$A$2:$A$3001,CN$4,Formulas!$B$2:$B$3001,$A200))</f>
        <v>0</v>
      </c>
      <c r="CO200" s="21" t="n">
        <f aca="false">IF(OR($A200="",CO$4=""),0,COUNTIFS(Formulas!$A$2:$A$3001,CO$4,Formulas!$B$2:$B$3001,$A200))</f>
        <v>0</v>
      </c>
      <c r="CP200" s="21" t="n">
        <f aca="false">IF(OR($A200="",CP$4=""),0,COUNTIFS(Formulas!$A$2:$A$3001,CP$4,Formulas!$B$2:$B$3001,$A200))</f>
        <v>0</v>
      </c>
      <c r="CQ200" s="21" t="n">
        <f aca="false">IF(OR($A200="",CQ$4=""),0,COUNTIFS(Formulas!$A$2:$A$3001,CQ$4,Formulas!$B$2:$B$3001,$A200))</f>
        <v>0</v>
      </c>
      <c r="CR200" s="21" t="n">
        <f aca="false">IF(OR($A200="",CR$4=""),0,COUNTIFS(Formulas!$A$2:$A$3001,CR$4,Formulas!$B$2:$B$3001,$A200))</f>
        <v>0</v>
      </c>
      <c r="CS200" s="21" t="n">
        <f aca="false">IF(OR($A200="",CS$4=""),0,COUNTIFS(Formulas!$A$2:$A$3001,CS$4,Formulas!$B$2:$B$3001,$A200))</f>
        <v>0</v>
      </c>
      <c r="CT200" s="21" t="n">
        <f aca="false">IF(OR($A200="",CT$4=""),0,COUNTIFS(Formulas!$A$2:$A$3001,CT$4,Formulas!$B$2:$B$3001,$A200))</f>
        <v>0</v>
      </c>
      <c r="CU200" s="21" t="n">
        <f aca="false">IF(OR($A200="",CU$4=""),0,COUNTIFS(Formulas!$A$2:$A$3001,CU$4,Formulas!$B$2:$B$3001,$A200))</f>
        <v>0</v>
      </c>
      <c r="CV200" s="21" t="n">
        <f aca="false">IF(OR($A200="",CV$4=""),0,COUNTIFS(Formulas!$A$2:$A$3001,CV$4,Formulas!$B$2:$B$3001,$A200))</f>
        <v>0</v>
      </c>
      <c r="CW200" s="21" t="n">
        <f aca="false">IF(OR($A200="",CW$4=""),0,COUNTIFS(Formulas!$A$2:$A$3001,CW$4,Formulas!$B$2:$B$3001,$A200))</f>
        <v>0</v>
      </c>
      <c r="CX200" s="21" t="n">
        <f aca="false">IF(OR($A200="",CX$4=""),0,COUNTIFS(Formulas!$A$2:$A$3001,CX$4,Formulas!$B$2:$B$3001,$A200))</f>
        <v>0</v>
      </c>
      <c r="CY200" s="21" t="n">
        <f aca="false">IF(OR($A200="",CY$4=""),0,COUNTIFS(Formulas!$A$2:$A$3001,CY$4,Formulas!$B$2:$B$3001,$A200))</f>
        <v>0</v>
      </c>
      <c r="CZ200" s="21" t="n">
        <f aca="false">IF(OR($A200="",CZ$4=""),0,COUNTIFS(Formulas!$A$2:$A$3001,CZ$4,Formulas!$B$2:$B$3001,$A200))</f>
        <v>0</v>
      </c>
      <c r="DA200" s="21" t="n">
        <f aca="false">IF(OR($A200="",DA$4=""),0,COUNTIFS(Formulas!$A$2:$A$3001,DA$4,Formulas!$B$2:$B$3001,$A200))</f>
        <v>0</v>
      </c>
      <c r="DB200" s="21" t="n">
        <f aca="false">IF(OR($A200="",DB$4=""),0,COUNTIFS(Formulas!$A$2:$A$3001,DB$4,Formulas!$B$2:$B$3001,$A200))</f>
        <v>0</v>
      </c>
      <c r="DC200" s="21" t="n">
        <f aca="false">IF(OR($A200="",DC$4=""),0,COUNTIFS(Formulas!$A$2:$A$3001,DC$4,Formulas!$B$2:$B$3001,$A200))</f>
        <v>0</v>
      </c>
      <c r="DD200" s="21" t="n">
        <f aca="false">IF(OR($A200="",DD$4=""),0,COUNTIFS(Formulas!$A$2:$A$3001,DD$4,Formulas!$B$2:$B$3001,$A200))</f>
        <v>0</v>
      </c>
      <c r="DE200" s="21" t="n">
        <f aca="false">IF(OR($A200="",DE$4=""),0,COUNTIFS(Formulas!$A$2:$A$3001,DE$4,Formulas!$B$2:$B$3001,$A200))</f>
        <v>0</v>
      </c>
      <c r="DF200" s="21" t="n">
        <f aca="false">IF(OR($A200="",DF$4=""),0,COUNTIFS(Formulas!$A$2:$A$3001,DF$4,Formulas!$B$2:$B$3001,$A200))</f>
        <v>0</v>
      </c>
      <c r="DG200" s="21" t="n">
        <f aca="false">IF(OR($A200="",DG$4=""),0,COUNTIFS(Formulas!$A$2:$A$3001,DG$4,Formulas!$B$2:$B$3001,$A200))</f>
        <v>0</v>
      </c>
      <c r="DH200" s="21" t="n">
        <f aca="false">IF(OR($A200="",DH$4=""),0,COUNTIFS(Formulas!$A$2:$A$3001,DH$4,Formulas!$B$2:$B$3001,$A200))</f>
        <v>0</v>
      </c>
      <c r="DI200" s="21" t="n">
        <f aca="false">IF(OR($A200="",DI$4=""),0,COUNTIFS(Formulas!$A$2:$A$3001,DI$4,Formulas!$B$2:$B$3001,$A200))</f>
        <v>0</v>
      </c>
      <c r="DJ200" s="21" t="n">
        <f aca="false">IF(OR($A200="",DJ$4=""),0,COUNTIFS(Formulas!$A$2:$A$3001,DJ$4,Formulas!$B$2:$B$3001,$A200))</f>
        <v>0</v>
      </c>
      <c r="DK200" s="21" t="n">
        <f aca="false">IF(OR($A200="",DK$4=""),0,COUNTIFS(Formulas!$A$2:$A$3001,DK$4,Formulas!$B$2:$B$3001,$A200))</f>
        <v>0</v>
      </c>
      <c r="DL200" s="21" t="n">
        <f aca="false">IF(OR($A200="",DL$4=""),0,COUNTIFS(Formulas!$A$2:$A$3001,DL$4,Formulas!$B$2:$B$3001,$A200))</f>
        <v>0</v>
      </c>
      <c r="DM200" s="21" t="n">
        <f aca="false">IF(OR($A200="",DM$4=""),0,COUNTIFS(Formulas!$A$2:$A$3001,DM$4,Formulas!$B$2:$B$3001,$A200))</f>
        <v>0</v>
      </c>
      <c r="DN200" s="21" t="n">
        <f aca="false">IF(OR($A200="",DN$4=""),0,COUNTIFS(Formulas!$A$2:$A$3001,DN$4,Formulas!$B$2:$B$3001,$A200))</f>
        <v>0</v>
      </c>
      <c r="DO200" s="21" t="n">
        <f aca="false">IF(OR($A200="",DO$4=""),0,COUNTIFS(Formulas!$A$2:$A$3001,DO$4,Formulas!$B$2:$B$3001,$A200))</f>
        <v>0</v>
      </c>
      <c r="DP200" s="21" t="n">
        <f aca="false">IF(OR($A200="",DP$4=""),0,COUNTIFS(Formulas!$A$2:$A$3001,DP$4,Formulas!$B$2:$B$3001,$A200))</f>
        <v>0</v>
      </c>
      <c r="DQ200" s="21" t="n">
        <f aca="false">IF(OR($A200="",DQ$4=""),0,COUNTIFS(Formulas!$A$2:$A$3001,DQ$4,Formulas!$B$2:$B$3001,$A200))</f>
        <v>0</v>
      </c>
      <c r="DR200" s="21" t="n">
        <f aca="false">IF(OR($A200="",DR$4=""),0,COUNTIFS(Formulas!$A$2:$A$3001,DR$4,Formulas!$B$2:$B$3001,$A200))</f>
        <v>0</v>
      </c>
      <c r="DS200" s="21" t="n">
        <f aca="false">IF(OR($A200="",DS$4=""),0,COUNTIFS(Formulas!$A$2:$A$3001,DS$4,Formulas!$B$2:$B$3001,$A200))</f>
        <v>0</v>
      </c>
      <c r="DT200" s="21" t="n">
        <f aca="false">IF(OR($A200="",DT$4=""),0,COUNTIFS(Formulas!$A$2:$A$3001,DT$4,Formulas!$B$2:$B$3001,$A200))</f>
        <v>0</v>
      </c>
      <c r="DU200" s="21" t="n">
        <f aca="false">IF(OR($A200="",DU$4=""),0,COUNTIFS(Formulas!$A$2:$A$3001,DU$4,Formulas!$B$2:$B$3001,$A200))</f>
        <v>0</v>
      </c>
      <c r="DV200" s="21" t="n">
        <f aca="false">IF(OR($A200="",DV$4=""),0,COUNTIFS(Formulas!$A$2:$A$3001,DV$4,Formulas!$B$2:$B$3001,$A200))</f>
        <v>0</v>
      </c>
      <c r="DW200" s="21" t="n">
        <f aca="false">IF(OR($A200="",DW$4=""),0,COUNTIFS(Formulas!$A$2:$A$3001,DW$4,Formulas!$B$2:$B$3001,$A200))</f>
        <v>0</v>
      </c>
      <c r="DX200" s="21" t="n">
        <f aca="false">IF(OR($A200="",DX$4=""),0,COUNTIFS(Formulas!$A$2:$A$3001,DX$4,Formulas!$B$2:$B$3001,$A200))</f>
        <v>0</v>
      </c>
      <c r="DY200" s="21" t="n">
        <f aca="false">IF(OR($A200="",DY$4=""),0,COUNTIFS(Formulas!$A$2:$A$3001,DY$4,Formulas!$B$2:$B$3001,$A200))</f>
        <v>0</v>
      </c>
      <c r="DZ200" s="21" t="n">
        <f aca="false">IF(OR($A200="",DZ$4=""),0,COUNTIFS(Formulas!$A$2:$A$3001,DZ$4,Formulas!$B$2:$B$3001,$A200))</f>
        <v>0</v>
      </c>
      <c r="EA200" s="21" t="n">
        <f aca="false">IF(OR($A200="",EA$4=""),0,COUNTIFS(Formulas!$A$2:$A$3001,EA$4,Formulas!$B$2:$B$3001,$A200))</f>
        <v>0</v>
      </c>
      <c r="EB200" s="21" t="n">
        <f aca="false">IF(OR($A200="",EB$4=""),0,COUNTIFS(Formulas!$A$2:$A$3001,EB$4,Formulas!$B$2:$B$3001,$A200))</f>
        <v>0</v>
      </c>
      <c r="EC200" s="21" t="n">
        <f aca="false">IF(OR($A200="",EC$4=""),0,COUNTIFS(Formulas!$A$2:$A$3001,EC$4,Formulas!$B$2:$B$3001,$A200))</f>
        <v>0</v>
      </c>
      <c r="ED200" s="21" t="n">
        <f aca="false">IF(OR($A200="",ED$4=""),0,COUNTIFS(Formulas!$A$2:$A$3001,ED$4,Formulas!$B$2:$B$3001,$A200))</f>
        <v>0</v>
      </c>
      <c r="EE200" s="21" t="n">
        <f aca="false">IF(OR($A200="",EE$4=""),0,COUNTIFS(Formulas!$A$2:$A$3001,EE$4,Formulas!$B$2:$B$3001,$A200))</f>
        <v>0</v>
      </c>
      <c r="EF200" s="21" t="n">
        <f aca="false">IF(OR($A200="",EF$4=""),0,COUNTIFS(Formulas!$A$2:$A$3001,EF$4,Formulas!$B$2:$B$3001,$A200))</f>
        <v>0</v>
      </c>
      <c r="EG200" s="21" t="n">
        <f aca="false">IF(OR($A200="",EG$4=""),0,COUNTIFS(Formulas!$A$2:$A$3001,EG$4,Formulas!$B$2:$B$3001,$A200))</f>
        <v>0</v>
      </c>
      <c r="EH200" s="21" t="n">
        <f aca="false">IF(OR($A200="",EH$4=""),0,COUNTIFS(Formulas!$A$2:$A$3001,EH$4,Formulas!$B$2:$B$3001,$A200))</f>
        <v>0</v>
      </c>
      <c r="EI200" s="21" t="n">
        <f aca="false">IF(OR($A200="",EI$4=""),0,COUNTIFS(Formulas!$A$2:$A$3001,EI$4,Formulas!$B$2:$B$3001,$A200))</f>
        <v>0</v>
      </c>
      <c r="EJ200" s="21" t="n">
        <f aca="false">IF(OR($A200="",EJ$4=""),0,COUNTIFS(Formulas!$A$2:$A$3001,EJ$4,Formulas!$B$2:$B$3001,$A200))</f>
        <v>0</v>
      </c>
      <c r="EK200" s="21" t="n">
        <f aca="false">IF(OR($A200="",EK$4=""),0,COUNTIFS(Formulas!$A$2:$A$3001,EK$4,Formulas!$B$2:$B$3001,$A200))</f>
        <v>0</v>
      </c>
      <c r="EL200" s="21" t="n">
        <f aca="false">IF(OR($A200="",EL$4=""),0,COUNTIFS(Formulas!$A$2:$A$3001,EL$4,Formulas!$B$2:$B$3001,$A200))</f>
        <v>0</v>
      </c>
      <c r="EM200" s="21" t="n">
        <f aca="false">IF(OR($A200="",EM$4=""),0,COUNTIFS(Formulas!$A$2:$A$3001,EM$4,Formulas!$B$2:$B$3001,$A200))</f>
        <v>0</v>
      </c>
      <c r="EN200" s="21" t="n">
        <f aca="false">IF(OR($A200="",EN$4=""),0,COUNTIFS(Formulas!$A$2:$A$3001,EN$4,Formulas!$B$2:$B$3001,$A200))</f>
        <v>0</v>
      </c>
      <c r="EO200" s="21" t="n">
        <f aca="false">IF(OR($A200="",EO$4=""),0,COUNTIFS(Formulas!$A$2:$A$3001,EO$4,Formulas!$B$2:$B$3001,$A200))</f>
        <v>0</v>
      </c>
      <c r="EP200" s="21" t="n">
        <f aca="false">IF(OR($A200="",EP$4=""),0,COUNTIFS(Formulas!$A$2:$A$3001,EP$4,Formulas!$B$2:$B$3001,$A200))</f>
        <v>0</v>
      </c>
      <c r="EQ200" s="21" t="n">
        <f aca="false">IF(OR($A200="",EQ$4=""),0,COUNTIFS(Formulas!$A$2:$A$3001,EQ$4,Formulas!$B$2:$B$3001,$A200))</f>
        <v>0</v>
      </c>
      <c r="ER200" s="21" t="n">
        <f aca="false">IF(OR($A200="",ER$4=""),0,COUNTIFS(Formulas!$A$2:$A$3001,ER$4,Formulas!$B$2:$B$3001,$A200))</f>
        <v>0</v>
      </c>
      <c r="ES200" s="21" t="n">
        <f aca="false">IF(OR($A200="",ES$4=""),0,COUNTIFS(Formulas!$A$2:$A$3001,ES$4,Formulas!$B$2:$B$3001,$A200))</f>
        <v>0</v>
      </c>
      <c r="ET200" s="21" t="n">
        <f aca="false">IF(OR($A200="",ET$4=""),0,COUNTIFS(Formulas!$A$2:$A$3001,ET$4,Formulas!$B$2:$B$3001,$A200))</f>
        <v>0</v>
      </c>
      <c r="EU200" s="21" t="n">
        <f aca="false">IF(OR($A200="",EU$4=""),0,COUNTIFS(Formulas!$A$2:$A$3001,EU$4,Formulas!$B$2:$B$3001,$A200))</f>
        <v>0</v>
      </c>
      <c r="EV200" s="21" t="n">
        <f aca="false">IF(OR($A200="",EV$4=""),0,COUNTIFS(Formulas!$A$2:$A$3001,EV$4,Formulas!$B$2:$B$3001,$A200))</f>
        <v>0</v>
      </c>
    </row>
    <row r="201" customFormat="false" ht="15" hidden="false" customHeight="false" outlineLevel="0" collapsed="false">
      <c r="A201" s="13" t="str">
        <f aca="false">IF(INDEX(Materials!$A$2:$A$301,197)="","",INDEX(Materials!$A$2:$A$301,197))</f>
        <v/>
      </c>
      <c r="B201" s="19" t="str">
        <f aca="false">IF(A201="","",COUNTIF(C201:EV201,"&gt;0"))</f>
        <v/>
      </c>
      <c r="C201" s="21" t="n">
        <f aca="false">IF(OR($A201="",C$4=""),0,COUNTIFS(Formulas!$A$2:$A$3001,C$4,Formulas!$B$2:$B$3001,$A201))</f>
        <v>0</v>
      </c>
      <c r="D201" s="21" t="n">
        <f aca="false">IF(OR($A201="",D$4=""),0,COUNTIFS(Formulas!$A$2:$A$3001,D$4,Formulas!$B$2:$B$3001,$A201))</f>
        <v>0</v>
      </c>
      <c r="E201" s="21" t="n">
        <f aca="false">IF(OR($A201="",E$4=""),0,COUNTIFS(Formulas!$A$2:$A$3001,E$4,Formulas!$B$2:$B$3001,$A201))</f>
        <v>0</v>
      </c>
      <c r="F201" s="21" t="n">
        <f aca="false">IF(OR($A201="",F$4=""),0,COUNTIFS(Formulas!$A$2:$A$3001,F$4,Formulas!$B$2:$B$3001,$A201))</f>
        <v>0</v>
      </c>
      <c r="G201" s="21" t="n">
        <f aca="false">IF(OR($A201="",G$4=""),0,COUNTIFS(Formulas!$A$2:$A$3001,G$4,Formulas!$B$2:$B$3001,$A201))</f>
        <v>0</v>
      </c>
      <c r="H201" s="21" t="n">
        <f aca="false">IF(OR($A201="",H$4=""),0,COUNTIFS(Formulas!$A$2:$A$3001,H$4,Formulas!$B$2:$B$3001,$A201))</f>
        <v>0</v>
      </c>
      <c r="I201" s="21" t="n">
        <f aca="false">IF(OR($A201="",I$4=""),0,COUNTIFS(Formulas!$A$2:$A$3001,I$4,Formulas!$B$2:$B$3001,$A201))</f>
        <v>0</v>
      </c>
      <c r="J201" s="21" t="n">
        <f aca="false">IF(OR($A201="",J$4=""),0,COUNTIFS(Formulas!$A$2:$A$3001,J$4,Formulas!$B$2:$B$3001,$A201))</f>
        <v>0</v>
      </c>
      <c r="K201" s="21" t="n">
        <f aca="false">IF(OR($A201="",K$4=""),0,COUNTIFS(Formulas!$A$2:$A$3001,K$4,Formulas!$B$2:$B$3001,$A201))</f>
        <v>0</v>
      </c>
      <c r="L201" s="21" t="n">
        <f aca="false">IF(OR($A201="",L$4=""),0,COUNTIFS(Formulas!$A$2:$A$3001,L$4,Formulas!$B$2:$B$3001,$A201))</f>
        <v>0</v>
      </c>
      <c r="M201" s="21" t="n">
        <f aca="false">IF(OR($A201="",M$4=""),0,COUNTIFS(Formulas!$A$2:$A$3001,M$4,Formulas!$B$2:$B$3001,$A201))</f>
        <v>0</v>
      </c>
      <c r="N201" s="21" t="n">
        <f aca="false">IF(OR($A201="",N$4=""),0,COUNTIFS(Formulas!$A$2:$A$3001,N$4,Formulas!$B$2:$B$3001,$A201))</f>
        <v>0</v>
      </c>
      <c r="O201" s="21" t="n">
        <f aca="false">IF(OR($A201="",O$4=""),0,COUNTIFS(Formulas!$A$2:$A$3001,O$4,Formulas!$B$2:$B$3001,$A201))</f>
        <v>0</v>
      </c>
      <c r="P201" s="21" t="n">
        <f aca="false">IF(OR($A201="",P$4=""),0,COUNTIFS(Formulas!$A$2:$A$3001,P$4,Formulas!$B$2:$B$3001,$A201))</f>
        <v>0</v>
      </c>
      <c r="Q201" s="21" t="n">
        <f aca="false">IF(OR($A201="",Q$4=""),0,COUNTIFS(Formulas!$A$2:$A$3001,Q$4,Formulas!$B$2:$B$3001,$A201))</f>
        <v>0</v>
      </c>
      <c r="R201" s="21" t="n">
        <f aca="false">IF(OR($A201="",R$4=""),0,COUNTIFS(Formulas!$A$2:$A$3001,R$4,Formulas!$B$2:$B$3001,$A201))</f>
        <v>0</v>
      </c>
      <c r="S201" s="21" t="n">
        <f aca="false">IF(OR($A201="",S$4=""),0,COUNTIFS(Formulas!$A$2:$A$3001,S$4,Formulas!$B$2:$B$3001,$A201))</f>
        <v>0</v>
      </c>
      <c r="T201" s="21" t="n">
        <f aca="false">IF(OR($A201="",T$4=""),0,COUNTIFS(Formulas!$A$2:$A$3001,T$4,Formulas!$B$2:$B$3001,$A201))</f>
        <v>0</v>
      </c>
      <c r="U201" s="21" t="n">
        <f aca="false">IF(OR($A201="",U$4=""),0,COUNTIFS(Formulas!$A$2:$A$3001,U$4,Formulas!$B$2:$B$3001,$A201))</f>
        <v>0</v>
      </c>
      <c r="V201" s="21" t="n">
        <f aca="false">IF(OR($A201="",V$4=""),0,COUNTIFS(Formulas!$A$2:$A$3001,V$4,Formulas!$B$2:$B$3001,$A201))</f>
        <v>0</v>
      </c>
      <c r="W201" s="21" t="n">
        <f aca="false">IF(OR($A201="",W$4=""),0,COUNTIFS(Formulas!$A$2:$A$3001,W$4,Formulas!$B$2:$B$3001,$A201))</f>
        <v>0</v>
      </c>
      <c r="X201" s="21" t="n">
        <f aca="false">IF(OR($A201="",X$4=""),0,COUNTIFS(Formulas!$A$2:$A$3001,X$4,Formulas!$B$2:$B$3001,$A201))</f>
        <v>0</v>
      </c>
      <c r="Y201" s="21" t="n">
        <f aca="false">IF(OR($A201="",Y$4=""),0,COUNTIFS(Formulas!$A$2:$A$3001,Y$4,Formulas!$B$2:$B$3001,$A201))</f>
        <v>0</v>
      </c>
      <c r="Z201" s="21" t="n">
        <f aca="false">IF(OR($A201="",Z$4=""),0,COUNTIFS(Formulas!$A$2:$A$3001,Z$4,Formulas!$B$2:$B$3001,$A201))</f>
        <v>0</v>
      </c>
      <c r="AA201" s="21" t="n">
        <f aca="false">IF(OR($A201="",AA$4=""),0,COUNTIFS(Formulas!$A$2:$A$3001,AA$4,Formulas!$B$2:$B$3001,$A201))</f>
        <v>0</v>
      </c>
      <c r="AB201" s="21" t="n">
        <f aca="false">IF(OR($A201="",AB$4=""),0,COUNTIFS(Formulas!$A$2:$A$3001,AB$4,Formulas!$B$2:$B$3001,$A201))</f>
        <v>0</v>
      </c>
      <c r="AC201" s="21" t="n">
        <f aca="false">IF(OR($A201="",AC$4=""),0,COUNTIFS(Formulas!$A$2:$A$3001,AC$4,Formulas!$B$2:$B$3001,$A201))</f>
        <v>0</v>
      </c>
      <c r="AD201" s="21" t="n">
        <f aca="false">IF(OR($A201="",AD$4=""),0,COUNTIFS(Formulas!$A$2:$A$3001,AD$4,Formulas!$B$2:$B$3001,$A201))</f>
        <v>0</v>
      </c>
      <c r="AE201" s="21" t="n">
        <f aca="false">IF(OR($A201="",AE$4=""),0,COUNTIFS(Formulas!$A$2:$A$3001,AE$4,Formulas!$B$2:$B$3001,$A201))</f>
        <v>0</v>
      </c>
      <c r="AF201" s="21" t="n">
        <f aca="false">IF(OR($A201="",AF$4=""),0,COUNTIFS(Formulas!$A$2:$A$3001,AF$4,Formulas!$B$2:$B$3001,$A201))</f>
        <v>0</v>
      </c>
      <c r="AG201" s="21" t="n">
        <f aca="false">IF(OR($A201="",AG$4=""),0,COUNTIFS(Formulas!$A$2:$A$3001,AG$4,Formulas!$B$2:$B$3001,$A201))</f>
        <v>0</v>
      </c>
      <c r="AH201" s="21" t="n">
        <f aca="false">IF(OR($A201="",AH$4=""),0,COUNTIFS(Formulas!$A$2:$A$3001,AH$4,Formulas!$B$2:$B$3001,$A201))</f>
        <v>0</v>
      </c>
      <c r="AI201" s="21" t="n">
        <f aca="false">IF(OR($A201="",AI$4=""),0,COUNTIFS(Formulas!$A$2:$A$3001,AI$4,Formulas!$B$2:$B$3001,$A201))</f>
        <v>0</v>
      </c>
      <c r="AJ201" s="21" t="n">
        <f aca="false">IF(OR($A201="",AJ$4=""),0,COUNTIFS(Formulas!$A$2:$A$3001,AJ$4,Formulas!$B$2:$B$3001,$A201))</f>
        <v>0</v>
      </c>
      <c r="AK201" s="21" t="n">
        <f aca="false">IF(OR($A201="",AK$4=""),0,COUNTIFS(Formulas!$A$2:$A$3001,AK$4,Formulas!$B$2:$B$3001,$A201))</f>
        <v>0</v>
      </c>
      <c r="AL201" s="21" t="n">
        <f aca="false">IF(OR($A201="",AL$4=""),0,COUNTIFS(Formulas!$A$2:$A$3001,AL$4,Formulas!$B$2:$B$3001,$A201))</f>
        <v>0</v>
      </c>
      <c r="AM201" s="21" t="n">
        <f aca="false">IF(OR($A201="",AM$4=""),0,COUNTIFS(Formulas!$A$2:$A$3001,AM$4,Formulas!$B$2:$B$3001,$A201))</f>
        <v>0</v>
      </c>
      <c r="AN201" s="21" t="n">
        <f aca="false">IF(OR($A201="",AN$4=""),0,COUNTIFS(Formulas!$A$2:$A$3001,AN$4,Formulas!$B$2:$B$3001,$A201))</f>
        <v>0</v>
      </c>
      <c r="AO201" s="21" t="n">
        <f aca="false">IF(OR($A201="",AO$4=""),0,COUNTIFS(Formulas!$A$2:$A$3001,AO$4,Formulas!$B$2:$B$3001,$A201))</f>
        <v>0</v>
      </c>
      <c r="AP201" s="21" t="n">
        <f aca="false">IF(OR($A201="",AP$4=""),0,COUNTIFS(Formulas!$A$2:$A$3001,AP$4,Formulas!$B$2:$B$3001,$A201))</f>
        <v>0</v>
      </c>
      <c r="AQ201" s="21" t="n">
        <f aca="false">IF(OR($A201="",AQ$4=""),0,COUNTIFS(Formulas!$A$2:$A$3001,AQ$4,Formulas!$B$2:$B$3001,$A201))</f>
        <v>0</v>
      </c>
      <c r="AR201" s="21" t="n">
        <f aca="false">IF(OR($A201="",AR$4=""),0,COUNTIFS(Formulas!$A$2:$A$3001,AR$4,Formulas!$B$2:$B$3001,$A201))</f>
        <v>0</v>
      </c>
      <c r="AS201" s="21" t="n">
        <f aca="false">IF(OR($A201="",AS$4=""),0,COUNTIFS(Formulas!$A$2:$A$3001,AS$4,Formulas!$B$2:$B$3001,$A201))</f>
        <v>0</v>
      </c>
      <c r="AT201" s="21" t="n">
        <f aca="false">IF(OR($A201="",AT$4=""),0,COUNTIFS(Formulas!$A$2:$A$3001,AT$4,Formulas!$B$2:$B$3001,$A201))</f>
        <v>0</v>
      </c>
      <c r="AU201" s="21" t="n">
        <f aca="false">IF(OR($A201="",AU$4=""),0,COUNTIFS(Formulas!$A$2:$A$3001,AU$4,Formulas!$B$2:$B$3001,$A201))</f>
        <v>0</v>
      </c>
      <c r="AV201" s="21" t="n">
        <f aca="false">IF(OR($A201="",AV$4=""),0,COUNTIFS(Formulas!$A$2:$A$3001,AV$4,Formulas!$B$2:$B$3001,$A201))</f>
        <v>0</v>
      </c>
      <c r="AW201" s="21" t="n">
        <f aca="false">IF(OR($A201="",AW$4=""),0,COUNTIFS(Formulas!$A$2:$A$3001,AW$4,Formulas!$B$2:$B$3001,$A201))</f>
        <v>0</v>
      </c>
      <c r="AX201" s="21" t="n">
        <f aca="false">IF(OR($A201="",AX$4=""),0,COUNTIFS(Formulas!$A$2:$A$3001,AX$4,Formulas!$B$2:$B$3001,$A201))</f>
        <v>0</v>
      </c>
      <c r="AY201" s="21" t="n">
        <f aca="false">IF(OR($A201="",AY$4=""),0,COUNTIFS(Formulas!$A$2:$A$3001,AY$4,Formulas!$B$2:$B$3001,$A201))</f>
        <v>0</v>
      </c>
      <c r="AZ201" s="21" t="n">
        <f aca="false">IF(OR($A201="",AZ$4=""),0,COUNTIFS(Formulas!$A$2:$A$3001,AZ$4,Formulas!$B$2:$B$3001,$A201))</f>
        <v>0</v>
      </c>
      <c r="BA201" s="21" t="n">
        <f aca="false">IF(OR($A201="",BA$4=""),0,COUNTIFS(Formulas!$A$2:$A$3001,BA$4,Formulas!$B$2:$B$3001,$A201))</f>
        <v>0</v>
      </c>
      <c r="BB201" s="21" t="n">
        <f aca="false">IF(OR($A201="",BB$4=""),0,COUNTIFS(Formulas!$A$2:$A$3001,BB$4,Formulas!$B$2:$B$3001,$A201))</f>
        <v>0</v>
      </c>
      <c r="BC201" s="21" t="n">
        <f aca="false">IF(OR($A201="",BC$4=""),0,COUNTIFS(Formulas!$A$2:$A$3001,BC$4,Formulas!$B$2:$B$3001,$A201))</f>
        <v>0</v>
      </c>
      <c r="BD201" s="21" t="n">
        <f aca="false">IF(OR($A201="",BD$4=""),0,COUNTIFS(Formulas!$A$2:$A$3001,BD$4,Formulas!$B$2:$B$3001,$A201))</f>
        <v>0</v>
      </c>
      <c r="BE201" s="21" t="n">
        <f aca="false">IF(OR($A201="",BE$4=""),0,COUNTIFS(Formulas!$A$2:$A$3001,BE$4,Formulas!$B$2:$B$3001,$A201))</f>
        <v>0</v>
      </c>
      <c r="BF201" s="21" t="n">
        <f aca="false">IF(OR($A201="",BF$4=""),0,COUNTIFS(Formulas!$A$2:$A$3001,BF$4,Formulas!$B$2:$B$3001,$A201))</f>
        <v>0</v>
      </c>
      <c r="BG201" s="21" t="n">
        <f aca="false">IF(OR($A201="",BG$4=""),0,COUNTIFS(Formulas!$A$2:$A$3001,BG$4,Formulas!$B$2:$B$3001,$A201))</f>
        <v>0</v>
      </c>
      <c r="BH201" s="21" t="n">
        <f aca="false">IF(OR($A201="",BH$4=""),0,COUNTIFS(Formulas!$A$2:$A$3001,BH$4,Formulas!$B$2:$B$3001,$A201))</f>
        <v>0</v>
      </c>
      <c r="BI201" s="21" t="n">
        <f aca="false">IF(OR($A201="",BI$4=""),0,COUNTIFS(Formulas!$A$2:$A$3001,BI$4,Formulas!$B$2:$B$3001,$A201))</f>
        <v>0</v>
      </c>
      <c r="BJ201" s="21" t="n">
        <f aca="false">IF(OR($A201="",BJ$4=""),0,COUNTIFS(Formulas!$A$2:$A$3001,BJ$4,Formulas!$B$2:$B$3001,$A201))</f>
        <v>0</v>
      </c>
      <c r="BK201" s="21" t="n">
        <f aca="false">IF(OR($A201="",BK$4=""),0,COUNTIFS(Formulas!$A$2:$A$3001,BK$4,Formulas!$B$2:$B$3001,$A201))</f>
        <v>0</v>
      </c>
      <c r="BL201" s="21" t="n">
        <f aca="false">IF(OR($A201="",BL$4=""),0,COUNTIFS(Formulas!$A$2:$A$3001,BL$4,Formulas!$B$2:$B$3001,$A201))</f>
        <v>0</v>
      </c>
      <c r="BM201" s="21" t="n">
        <f aca="false">IF(OR($A201="",BM$4=""),0,COUNTIFS(Formulas!$A$2:$A$3001,BM$4,Formulas!$B$2:$B$3001,$A201))</f>
        <v>0</v>
      </c>
      <c r="BN201" s="21" t="n">
        <f aca="false">IF(OR($A201="",BN$4=""),0,COUNTIFS(Formulas!$A$2:$A$3001,BN$4,Formulas!$B$2:$B$3001,$A201))</f>
        <v>0</v>
      </c>
      <c r="BO201" s="21" t="n">
        <f aca="false">IF(OR($A201="",BO$4=""),0,COUNTIFS(Formulas!$A$2:$A$3001,BO$4,Formulas!$B$2:$B$3001,$A201))</f>
        <v>0</v>
      </c>
      <c r="BP201" s="21" t="n">
        <f aca="false">IF(OR($A201="",BP$4=""),0,COUNTIFS(Formulas!$A$2:$A$3001,BP$4,Formulas!$B$2:$B$3001,$A201))</f>
        <v>0</v>
      </c>
      <c r="BQ201" s="21" t="n">
        <f aca="false">IF(OR($A201="",BQ$4=""),0,COUNTIFS(Formulas!$A$2:$A$3001,BQ$4,Formulas!$B$2:$B$3001,$A201))</f>
        <v>0</v>
      </c>
      <c r="BR201" s="21" t="n">
        <f aca="false">IF(OR($A201="",BR$4=""),0,COUNTIFS(Formulas!$A$2:$A$3001,BR$4,Formulas!$B$2:$B$3001,$A201))</f>
        <v>0</v>
      </c>
      <c r="BS201" s="21" t="n">
        <f aca="false">IF(OR($A201="",BS$4=""),0,COUNTIFS(Formulas!$A$2:$A$3001,BS$4,Formulas!$B$2:$B$3001,$A201))</f>
        <v>0</v>
      </c>
      <c r="BT201" s="21" t="n">
        <f aca="false">IF(OR($A201="",BT$4=""),0,COUNTIFS(Formulas!$A$2:$A$3001,BT$4,Formulas!$B$2:$B$3001,$A201))</f>
        <v>0</v>
      </c>
      <c r="BU201" s="21" t="n">
        <f aca="false">IF(OR($A201="",BU$4=""),0,COUNTIFS(Formulas!$A$2:$A$3001,BU$4,Formulas!$B$2:$B$3001,$A201))</f>
        <v>0</v>
      </c>
      <c r="BV201" s="21" t="n">
        <f aca="false">IF(OR($A201="",BV$4=""),0,COUNTIFS(Formulas!$A$2:$A$3001,BV$4,Formulas!$B$2:$B$3001,$A201))</f>
        <v>0</v>
      </c>
      <c r="BW201" s="21" t="n">
        <f aca="false">IF(OR($A201="",BW$4=""),0,COUNTIFS(Formulas!$A$2:$A$3001,BW$4,Formulas!$B$2:$B$3001,$A201))</f>
        <v>0</v>
      </c>
      <c r="BX201" s="21" t="n">
        <f aca="false">IF(OR($A201="",BX$4=""),0,COUNTIFS(Formulas!$A$2:$A$3001,BX$4,Formulas!$B$2:$B$3001,$A201))</f>
        <v>0</v>
      </c>
      <c r="BY201" s="21" t="n">
        <f aca="false">IF(OR($A201="",BY$4=""),0,COUNTIFS(Formulas!$A$2:$A$3001,BY$4,Formulas!$B$2:$B$3001,$A201))</f>
        <v>0</v>
      </c>
      <c r="BZ201" s="21" t="n">
        <f aca="false">IF(OR($A201="",BZ$4=""),0,COUNTIFS(Formulas!$A$2:$A$3001,BZ$4,Formulas!$B$2:$B$3001,$A201))</f>
        <v>0</v>
      </c>
      <c r="CA201" s="21" t="n">
        <f aca="false">IF(OR($A201="",CA$4=""),0,COUNTIFS(Formulas!$A$2:$A$3001,CA$4,Formulas!$B$2:$B$3001,$A201))</f>
        <v>0</v>
      </c>
      <c r="CB201" s="21" t="n">
        <f aca="false">IF(OR($A201="",CB$4=""),0,COUNTIFS(Formulas!$A$2:$A$3001,CB$4,Formulas!$B$2:$B$3001,$A201))</f>
        <v>0</v>
      </c>
      <c r="CC201" s="21" t="n">
        <f aca="false">IF(OR($A201="",CC$4=""),0,COUNTIFS(Formulas!$A$2:$A$3001,CC$4,Formulas!$B$2:$B$3001,$A201))</f>
        <v>0</v>
      </c>
      <c r="CD201" s="21" t="n">
        <f aca="false">IF(OR($A201="",CD$4=""),0,COUNTIFS(Formulas!$A$2:$A$3001,CD$4,Formulas!$B$2:$B$3001,$A201))</f>
        <v>0</v>
      </c>
      <c r="CE201" s="21" t="n">
        <f aca="false">IF(OR($A201="",CE$4=""),0,COUNTIFS(Formulas!$A$2:$A$3001,CE$4,Formulas!$B$2:$B$3001,$A201))</f>
        <v>0</v>
      </c>
      <c r="CF201" s="21" t="n">
        <f aca="false">IF(OR($A201="",CF$4=""),0,COUNTIFS(Formulas!$A$2:$A$3001,CF$4,Formulas!$B$2:$B$3001,$A201))</f>
        <v>0</v>
      </c>
      <c r="CG201" s="21" t="n">
        <f aca="false">IF(OR($A201="",CG$4=""),0,COUNTIFS(Formulas!$A$2:$A$3001,CG$4,Formulas!$B$2:$B$3001,$A201))</f>
        <v>0</v>
      </c>
      <c r="CH201" s="21" t="n">
        <f aca="false">IF(OR($A201="",CH$4=""),0,COUNTIFS(Formulas!$A$2:$A$3001,CH$4,Formulas!$B$2:$B$3001,$A201))</f>
        <v>0</v>
      </c>
      <c r="CI201" s="21" t="n">
        <f aca="false">IF(OR($A201="",CI$4=""),0,COUNTIFS(Formulas!$A$2:$A$3001,CI$4,Formulas!$B$2:$B$3001,$A201))</f>
        <v>0</v>
      </c>
      <c r="CJ201" s="21" t="n">
        <f aca="false">IF(OR($A201="",CJ$4=""),0,COUNTIFS(Formulas!$A$2:$A$3001,CJ$4,Formulas!$B$2:$B$3001,$A201))</f>
        <v>0</v>
      </c>
      <c r="CK201" s="21" t="n">
        <f aca="false">IF(OR($A201="",CK$4=""),0,COUNTIFS(Formulas!$A$2:$A$3001,CK$4,Formulas!$B$2:$B$3001,$A201))</f>
        <v>0</v>
      </c>
      <c r="CL201" s="21" t="n">
        <f aca="false">IF(OR($A201="",CL$4=""),0,COUNTIFS(Formulas!$A$2:$A$3001,CL$4,Formulas!$B$2:$B$3001,$A201))</f>
        <v>0</v>
      </c>
      <c r="CM201" s="21" t="n">
        <f aca="false">IF(OR($A201="",CM$4=""),0,COUNTIFS(Formulas!$A$2:$A$3001,CM$4,Formulas!$B$2:$B$3001,$A201))</f>
        <v>0</v>
      </c>
      <c r="CN201" s="21" t="n">
        <f aca="false">IF(OR($A201="",CN$4=""),0,COUNTIFS(Formulas!$A$2:$A$3001,CN$4,Formulas!$B$2:$B$3001,$A201))</f>
        <v>0</v>
      </c>
      <c r="CO201" s="21" t="n">
        <f aca="false">IF(OR($A201="",CO$4=""),0,COUNTIFS(Formulas!$A$2:$A$3001,CO$4,Formulas!$B$2:$B$3001,$A201))</f>
        <v>0</v>
      </c>
      <c r="CP201" s="21" t="n">
        <f aca="false">IF(OR($A201="",CP$4=""),0,COUNTIFS(Formulas!$A$2:$A$3001,CP$4,Formulas!$B$2:$B$3001,$A201))</f>
        <v>0</v>
      </c>
      <c r="CQ201" s="21" t="n">
        <f aca="false">IF(OR($A201="",CQ$4=""),0,COUNTIFS(Formulas!$A$2:$A$3001,CQ$4,Formulas!$B$2:$B$3001,$A201))</f>
        <v>0</v>
      </c>
      <c r="CR201" s="21" t="n">
        <f aca="false">IF(OR($A201="",CR$4=""),0,COUNTIFS(Formulas!$A$2:$A$3001,CR$4,Formulas!$B$2:$B$3001,$A201))</f>
        <v>0</v>
      </c>
      <c r="CS201" s="21" t="n">
        <f aca="false">IF(OR($A201="",CS$4=""),0,COUNTIFS(Formulas!$A$2:$A$3001,CS$4,Formulas!$B$2:$B$3001,$A201))</f>
        <v>0</v>
      </c>
      <c r="CT201" s="21" t="n">
        <f aca="false">IF(OR($A201="",CT$4=""),0,COUNTIFS(Formulas!$A$2:$A$3001,CT$4,Formulas!$B$2:$B$3001,$A201))</f>
        <v>0</v>
      </c>
      <c r="CU201" s="21" t="n">
        <f aca="false">IF(OR($A201="",CU$4=""),0,COUNTIFS(Formulas!$A$2:$A$3001,CU$4,Formulas!$B$2:$B$3001,$A201))</f>
        <v>0</v>
      </c>
      <c r="CV201" s="21" t="n">
        <f aca="false">IF(OR($A201="",CV$4=""),0,COUNTIFS(Formulas!$A$2:$A$3001,CV$4,Formulas!$B$2:$B$3001,$A201))</f>
        <v>0</v>
      </c>
      <c r="CW201" s="21" t="n">
        <f aca="false">IF(OR($A201="",CW$4=""),0,COUNTIFS(Formulas!$A$2:$A$3001,CW$4,Formulas!$B$2:$B$3001,$A201))</f>
        <v>0</v>
      </c>
      <c r="CX201" s="21" t="n">
        <f aca="false">IF(OR($A201="",CX$4=""),0,COUNTIFS(Formulas!$A$2:$A$3001,CX$4,Formulas!$B$2:$B$3001,$A201))</f>
        <v>0</v>
      </c>
      <c r="CY201" s="21" t="n">
        <f aca="false">IF(OR($A201="",CY$4=""),0,COUNTIFS(Formulas!$A$2:$A$3001,CY$4,Formulas!$B$2:$B$3001,$A201))</f>
        <v>0</v>
      </c>
      <c r="CZ201" s="21" t="n">
        <f aca="false">IF(OR($A201="",CZ$4=""),0,COUNTIFS(Formulas!$A$2:$A$3001,CZ$4,Formulas!$B$2:$B$3001,$A201))</f>
        <v>0</v>
      </c>
      <c r="DA201" s="21" t="n">
        <f aca="false">IF(OR($A201="",DA$4=""),0,COUNTIFS(Formulas!$A$2:$A$3001,DA$4,Formulas!$B$2:$B$3001,$A201))</f>
        <v>0</v>
      </c>
      <c r="DB201" s="21" t="n">
        <f aca="false">IF(OR($A201="",DB$4=""),0,COUNTIFS(Formulas!$A$2:$A$3001,DB$4,Formulas!$B$2:$B$3001,$A201))</f>
        <v>0</v>
      </c>
      <c r="DC201" s="21" t="n">
        <f aca="false">IF(OR($A201="",DC$4=""),0,COUNTIFS(Formulas!$A$2:$A$3001,DC$4,Formulas!$B$2:$B$3001,$A201))</f>
        <v>0</v>
      </c>
      <c r="DD201" s="21" t="n">
        <f aca="false">IF(OR($A201="",DD$4=""),0,COUNTIFS(Formulas!$A$2:$A$3001,DD$4,Formulas!$B$2:$B$3001,$A201))</f>
        <v>0</v>
      </c>
      <c r="DE201" s="21" t="n">
        <f aca="false">IF(OR($A201="",DE$4=""),0,COUNTIFS(Formulas!$A$2:$A$3001,DE$4,Formulas!$B$2:$B$3001,$A201))</f>
        <v>0</v>
      </c>
      <c r="DF201" s="21" t="n">
        <f aca="false">IF(OR($A201="",DF$4=""),0,COUNTIFS(Formulas!$A$2:$A$3001,DF$4,Formulas!$B$2:$B$3001,$A201))</f>
        <v>0</v>
      </c>
      <c r="DG201" s="21" t="n">
        <f aca="false">IF(OR($A201="",DG$4=""),0,COUNTIFS(Formulas!$A$2:$A$3001,DG$4,Formulas!$B$2:$B$3001,$A201))</f>
        <v>0</v>
      </c>
      <c r="DH201" s="21" t="n">
        <f aca="false">IF(OR($A201="",DH$4=""),0,COUNTIFS(Formulas!$A$2:$A$3001,DH$4,Formulas!$B$2:$B$3001,$A201))</f>
        <v>0</v>
      </c>
      <c r="DI201" s="21" t="n">
        <f aca="false">IF(OR($A201="",DI$4=""),0,COUNTIFS(Formulas!$A$2:$A$3001,DI$4,Formulas!$B$2:$B$3001,$A201))</f>
        <v>0</v>
      </c>
      <c r="DJ201" s="21" t="n">
        <f aca="false">IF(OR($A201="",DJ$4=""),0,COUNTIFS(Formulas!$A$2:$A$3001,DJ$4,Formulas!$B$2:$B$3001,$A201))</f>
        <v>0</v>
      </c>
      <c r="DK201" s="21" t="n">
        <f aca="false">IF(OR($A201="",DK$4=""),0,COUNTIFS(Formulas!$A$2:$A$3001,DK$4,Formulas!$B$2:$B$3001,$A201))</f>
        <v>0</v>
      </c>
      <c r="DL201" s="21" t="n">
        <f aca="false">IF(OR($A201="",DL$4=""),0,COUNTIFS(Formulas!$A$2:$A$3001,DL$4,Formulas!$B$2:$B$3001,$A201))</f>
        <v>0</v>
      </c>
      <c r="DM201" s="21" t="n">
        <f aca="false">IF(OR($A201="",DM$4=""),0,COUNTIFS(Formulas!$A$2:$A$3001,DM$4,Formulas!$B$2:$B$3001,$A201))</f>
        <v>0</v>
      </c>
      <c r="DN201" s="21" t="n">
        <f aca="false">IF(OR($A201="",DN$4=""),0,COUNTIFS(Formulas!$A$2:$A$3001,DN$4,Formulas!$B$2:$B$3001,$A201))</f>
        <v>0</v>
      </c>
      <c r="DO201" s="21" t="n">
        <f aca="false">IF(OR($A201="",DO$4=""),0,COUNTIFS(Formulas!$A$2:$A$3001,DO$4,Formulas!$B$2:$B$3001,$A201))</f>
        <v>0</v>
      </c>
      <c r="DP201" s="21" t="n">
        <f aca="false">IF(OR($A201="",DP$4=""),0,COUNTIFS(Formulas!$A$2:$A$3001,DP$4,Formulas!$B$2:$B$3001,$A201))</f>
        <v>0</v>
      </c>
      <c r="DQ201" s="21" t="n">
        <f aca="false">IF(OR($A201="",DQ$4=""),0,COUNTIFS(Formulas!$A$2:$A$3001,DQ$4,Formulas!$B$2:$B$3001,$A201))</f>
        <v>0</v>
      </c>
      <c r="DR201" s="21" t="n">
        <f aca="false">IF(OR($A201="",DR$4=""),0,COUNTIFS(Formulas!$A$2:$A$3001,DR$4,Formulas!$B$2:$B$3001,$A201))</f>
        <v>0</v>
      </c>
      <c r="DS201" s="21" t="n">
        <f aca="false">IF(OR($A201="",DS$4=""),0,COUNTIFS(Formulas!$A$2:$A$3001,DS$4,Formulas!$B$2:$B$3001,$A201))</f>
        <v>0</v>
      </c>
      <c r="DT201" s="21" t="n">
        <f aca="false">IF(OR($A201="",DT$4=""),0,COUNTIFS(Formulas!$A$2:$A$3001,DT$4,Formulas!$B$2:$B$3001,$A201))</f>
        <v>0</v>
      </c>
      <c r="DU201" s="21" t="n">
        <f aca="false">IF(OR($A201="",DU$4=""),0,COUNTIFS(Formulas!$A$2:$A$3001,DU$4,Formulas!$B$2:$B$3001,$A201))</f>
        <v>0</v>
      </c>
      <c r="DV201" s="21" t="n">
        <f aca="false">IF(OR($A201="",DV$4=""),0,COUNTIFS(Formulas!$A$2:$A$3001,DV$4,Formulas!$B$2:$B$3001,$A201))</f>
        <v>0</v>
      </c>
      <c r="DW201" s="21" t="n">
        <f aca="false">IF(OR($A201="",DW$4=""),0,COUNTIFS(Formulas!$A$2:$A$3001,DW$4,Formulas!$B$2:$B$3001,$A201))</f>
        <v>0</v>
      </c>
      <c r="DX201" s="21" t="n">
        <f aca="false">IF(OR($A201="",DX$4=""),0,COUNTIFS(Formulas!$A$2:$A$3001,DX$4,Formulas!$B$2:$B$3001,$A201))</f>
        <v>0</v>
      </c>
      <c r="DY201" s="21" t="n">
        <f aca="false">IF(OR($A201="",DY$4=""),0,COUNTIFS(Formulas!$A$2:$A$3001,DY$4,Formulas!$B$2:$B$3001,$A201))</f>
        <v>0</v>
      </c>
      <c r="DZ201" s="21" t="n">
        <f aca="false">IF(OR($A201="",DZ$4=""),0,COUNTIFS(Formulas!$A$2:$A$3001,DZ$4,Formulas!$B$2:$B$3001,$A201))</f>
        <v>0</v>
      </c>
      <c r="EA201" s="21" t="n">
        <f aca="false">IF(OR($A201="",EA$4=""),0,COUNTIFS(Formulas!$A$2:$A$3001,EA$4,Formulas!$B$2:$B$3001,$A201))</f>
        <v>0</v>
      </c>
      <c r="EB201" s="21" t="n">
        <f aca="false">IF(OR($A201="",EB$4=""),0,COUNTIFS(Formulas!$A$2:$A$3001,EB$4,Formulas!$B$2:$B$3001,$A201))</f>
        <v>0</v>
      </c>
      <c r="EC201" s="21" t="n">
        <f aca="false">IF(OR($A201="",EC$4=""),0,COUNTIFS(Formulas!$A$2:$A$3001,EC$4,Formulas!$B$2:$B$3001,$A201))</f>
        <v>0</v>
      </c>
      <c r="ED201" s="21" t="n">
        <f aca="false">IF(OR($A201="",ED$4=""),0,COUNTIFS(Formulas!$A$2:$A$3001,ED$4,Formulas!$B$2:$B$3001,$A201))</f>
        <v>0</v>
      </c>
      <c r="EE201" s="21" t="n">
        <f aca="false">IF(OR($A201="",EE$4=""),0,COUNTIFS(Formulas!$A$2:$A$3001,EE$4,Formulas!$B$2:$B$3001,$A201))</f>
        <v>0</v>
      </c>
      <c r="EF201" s="21" t="n">
        <f aca="false">IF(OR($A201="",EF$4=""),0,COUNTIFS(Formulas!$A$2:$A$3001,EF$4,Formulas!$B$2:$B$3001,$A201))</f>
        <v>0</v>
      </c>
      <c r="EG201" s="21" t="n">
        <f aca="false">IF(OR($A201="",EG$4=""),0,COUNTIFS(Formulas!$A$2:$A$3001,EG$4,Formulas!$B$2:$B$3001,$A201))</f>
        <v>0</v>
      </c>
      <c r="EH201" s="21" t="n">
        <f aca="false">IF(OR($A201="",EH$4=""),0,COUNTIFS(Formulas!$A$2:$A$3001,EH$4,Formulas!$B$2:$B$3001,$A201))</f>
        <v>0</v>
      </c>
      <c r="EI201" s="21" t="n">
        <f aca="false">IF(OR($A201="",EI$4=""),0,COUNTIFS(Formulas!$A$2:$A$3001,EI$4,Formulas!$B$2:$B$3001,$A201))</f>
        <v>0</v>
      </c>
      <c r="EJ201" s="21" t="n">
        <f aca="false">IF(OR($A201="",EJ$4=""),0,COUNTIFS(Formulas!$A$2:$A$3001,EJ$4,Formulas!$B$2:$B$3001,$A201))</f>
        <v>0</v>
      </c>
      <c r="EK201" s="21" t="n">
        <f aca="false">IF(OR($A201="",EK$4=""),0,COUNTIFS(Formulas!$A$2:$A$3001,EK$4,Formulas!$B$2:$B$3001,$A201))</f>
        <v>0</v>
      </c>
      <c r="EL201" s="21" t="n">
        <f aca="false">IF(OR($A201="",EL$4=""),0,COUNTIFS(Formulas!$A$2:$A$3001,EL$4,Formulas!$B$2:$B$3001,$A201))</f>
        <v>0</v>
      </c>
      <c r="EM201" s="21" t="n">
        <f aca="false">IF(OR($A201="",EM$4=""),0,COUNTIFS(Formulas!$A$2:$A$3001,EM$4,Formulas!$B$2:$B$3001,$A201))</f>
        <v>0</v>
      </c>
      <c r="EN201" s="21" t="n">
        <f aca="false">IF(OR($A201="",EN$4=""),0,COUNTIFS(Formulas!$A$2:$A$3001,EN$4,Formulas!$B$2:$B$3001,$A201))</f>
        <v>0</v>
      </c>
      <c r="EO201" s="21" t="n">
        <f aca="false">IF(OR($A201="",EO$4=""),0,COUNTIFS(Formulas!$A$2:$A$3001,EO$4,Formulas!$B$2:$B$3001,$A201))</f>
        <v>0</v>
      </c>
      <c r="EP201" s="21" t="n">
        <f aca="false">IF(OR($A201="",EP$4=""),0,COUNTIFS(Formulas!$A$2:$A$3001,EP$4,Formulas!$B$2:$B$3001,$A201))</f>
        <v>0</v>
      </c>
      <c r="EQ201" s="21" t="n">
        <f aca="false">IF(OR($A201="",EQ$4=""),0,COUNTIFS(Formulas!$A$2:$A$3001,EQ$4,Formulas!$B$2:$B$3001,$A201))</f>
        <v>0</v>
      </c>
      <c r="ER201" s="21" t="n">
        <f aca="false">IF(OR($A201="",ER$4=""),0,COUNTIFS(Formulas!$A$2:$A$3001,ER$4,Formulas!$B$2:$B$3001,$A201))</f>
        <v>0</v>
      </c>
      <c r="ES201" s="21" t="n">
        <f aca="false">IF(OR($A201="",ES$4=""),0,COUNTIFS(Formulas!$A$2:$A$3001,ES$4,Formulas!$B$2:$B$3001,$A201))</f>
        <v>0</v>
      </c>
      <c r="ET201" s="21" t="n">
        <f aca="false">IF(OR($A201="",ET$4=""),0,COUNTIFS(Formulas!$A$2:$A$3001,ET$4,Formulas!$B$2:$B$3001,$A201))</f>
        <v>0</v>
      </c>
      <c r="EU201" s="21" t="n">
        <f aca="false">IF(OR($A201="",EU$4=""),0,COUNTIFS(Formulas!$A$2:$A$3001,EU$4,Formulas!$B$2:$B$3001,$A201))</f>
        <v>0</v>
      </c>
      <c r="EV201" s="21" t="n">
        <f aca="false">IF(OR($A201="",EV$4=""),0,COUNTIFS(Formulas!$A$2:$A$3001,EV$4,Formulas!$B$2:$B$3001,$A201))</f>
        <v>0</v>
      </c>
    </row>
    <row r="202" customFormat="false" ht="15" hidden="false" customHeight="false" outlineLevel="0" collapsed="false">
      <c r="A202" s="13" t="str">
        <f aca="false">IF(INDEX(Materials!$A$2:$A$301,198)="","",INDEX(Materials!$A$2:$A$301,198))</f>
        <v/>
      </c>
      <c r="B202" s="19" t="str">
        <f aca="false">IF(A202="","",COUNTIF(C202:EV202,"&gt;0"))</f>
        <v/>
      </c>
      <c r="C202" s="21" t="n">
        <f aca="false">IF(OR($A202="",C$4=""),0,COUNTIFS(Formulas!$A$2:$A$3001,C$4,Formulas!$B$2:$B$3001,$A202))</f>
        <v>0</v>
      </c>
      <c r="D202" s="21" t="n">
        <f aca="false">IF(OR($A202="",D$4=""),0,COUNTIFS(Formulas!$A$2:$A$3001,D$4,Formulas!$B$2:$B$3001,$A202))</f>
        <v>0</v>
      </c>
      <c r="E202" s="21" t="n">
        <f aca="false">IF(OR($A202="",E$4=""),0,COUNTIFS(Formulas!$A$2:$A$3001,E$4,Formulas!$B$2:$B$3001,$A202))</f>
        <v>0</v>
      </c>
      <c r="F202" s="21" t="n">
        <f aca="false">IF(OR($A202="",F$4=""),0,COUNTIFS(Formulas!$A$2:$A$3001,F$4,Formulas!$B$2:$B$3001,$A202))</f>
        <v>0</v>
      </c>
      <c r="G202" s="21" t="n">
        <f aca="false">IF(OR($A202="",G$4=""),0,COUNTIFS(Formulas!$A$2:$A$3001,G$4,Formulas!$B$2:$B$3001,$A202))</f>
        <v>0</v>
      </c>
      <c r="H202" s="21" t="n">
        <f aca="false">IF(OR($A202="",H$4=""),0,COUNTIFS(Formulas!$A$2:$A$3001,H$4,Formulas!$B$2:$B$3001,$A202))</f>
        <v>0</v>
      </c>
      <c r="I202" s="21" t="n">
        <f aca="false">IF(OR($A202="",I$4=""),0,COUNTIFS(Formulas!$A$2:$A$3001,I$4,Formulas!$B$2:$B$3001,$A202))</f>
        <v>0</v>
      </c>
      <c r="J202" s="21" t="n">
        <f aca="false">IF(OR($A202="",J$4=""),0,COUNTIFS(Formulas!$A$2:$A$3001,J$4,Formulas!$B$2:$B$3001,$A202))</f>
        <v>0</v>
      </c>
      <c r="K202" s="21" t="n">
        <f aca="false">IF(OR($A202="",K$4=""),0,COUNTIFS(Formulas!$A$2:$A$3001,K$4,Formulas!$B$2:$B$3001,$A202))</f>
        <v>0</v>
      </c>
      <c r="L202" s="21" t="n">
        <f aca="false">IF(OR($A202="",L$4=""),0,COUNTIFS(Formulas!$A$2:$A$3001,L$4,Formulas!$B$2:$B$3001,$A202))</f>
        <v>0</v>
      </c>
      <c r="M202" s="21" t="n">
        <f aca="false">IF(OR($A202="",M$4=""),0,COUNTIFS(Formulas!$A$2:$A$3001,M$4,Formulas!$B$2:$B$3001,$A202))</f>
        <v>0</v>
      </c>
      <c r="N202" s="21" t="n">
        <f aca="false">IF(OR($A202="",N$4=""),0,COUNTIFS(Formulas!$A$2:$A$3001,N$4,Formulas!$B$2:$B$3001,$A202))</f>
        <v>0</v>
      </c>
      <c r="O202" s="21" t="n">
        <f aca="false">IF(OR($A202="",O$4=""),0,COUNTIFS(Formulas!$A$2:$A$3001,O$4,Formulas!$B$2:$B$3001,$A202))</f>
        <v>0</v>
      </c>
      <c r="P202" s="21" t="n">
        <f aca="false">IF(OR($A202="",P$4=""),0,COUNTIFS(Formulas!$A$2:$A$3001,P$4,Formulas!$B$2:$B$3001,$A202))</f>
        <v>0</v>
      </c>
      <c r="Q202" s="21" t="n">
        <f aca="false">IF(OR($A202="",Q$4=""),0,COUNTIFS(Formulas!$A$2:$A$3001,Q$4,Formulas!$B$2:$B$3001,$A202))</f>
        <v>0</v>
      </c>
      <c r="R202" s="21" t="n">
        <f aca="false">IF(OR($A202="",R$4=""),0,COUNTIFS(Formulas!$A$2:$A$3001,R$4,Formulas!$B$2:$B$3001,$A202))</f>
        <v>0</v>
      </c>
      <c r="S202" s="21" t="n">
        <f aca="false">IF(OR($A202="",S$4=""),0,COUNTIFS(Formulas!$A$2:$A$3001,S$4,Formulas!$B$2:$B$3001,$A202))</f>
        <v>0</v>
      </c>
      <c r="T202" s="21" t="n">
        <f aca="false">IF(OR($A202="",T$4=""),0,COUNTIFS(Formulas!$A$2:$A$3001,T$4,Formulas!$B$2:$B$3001,$A202))</f>
        <v>0</v>
      </c>
      <c r="U202" s="21" t="n">
        <f aca="false">IF(OR($A202="",U$4=""),0,COUNTIFS(Formulas!$A$2:$A$3001,U$4,Formulas!$B$2:$B$3001,$A202))</f>
        <v>0</v>
      </c>
      <c r="V202" s="21" t="n">
        <f aca="false">IF(OR($A202="",V$4=""),0,COUNTIFS(Formulas!$A$2:$A$3001,V$4,Formulas!$B$2:$B$3001,$A202))</f>
        <v>0</v>
      </c>
      <c r="W202" s="21" t="n">
        <f aca="false">IF(OR($A202="",W$4=""),0,COUNTIFS(Formulas!$A$2:$A$3001,W$4,Formulas!$B$2:$B$3001,$A202))</f>
        <v>0</v>
      </c>
      <c r="X202" s="21" t="n">
        <f aca="false">IF(OR($A202="",X$4=""),0,COUNTIFS(Formulas!$A$2:$A$3001,X$4,Formulas!$B$2:$B$3001,$A202))</f>
        <v>0</v>
      </c>
      <c r="Y202" s="21" t="n">
        <f aca="false">IF(OR($A202="",Y$4=""),0,COUNTIFS(Formulas!$A$2:$A$3001,Y$4,Formulas!$B$2:$B$3001,$A202))</f>
        <v>0</v>
      </c>
      <c r="Z202" s="21" t="n">
        <f aca="false">IF(OR($A202="",Z$4=""),0,COUNTIFS(Formulas!$A$2:$A$3001,Z$4,Formulas!$B$2:$B$3001,$A202))</f>
        <v>0</v>
      </c>
      <c r="AA202" s="21" t="n">
        <f aca="false">IF(OR($A202="",AA$4=""),0,COUNTIFS(Formulas!$A$2:$A$3001,AA$4,Formulas!$B$2:$B$3001,$A202))</f>
        <v>0</v>
      </c>
      <c r="AB202" s="21" t="n">
        <f aca="false">IF(OR($A202="",AB$4=""),0,COUNTIFS(Formulas!$A$2:$A$3001,AB$4,Formulas!$B$2:$B$3001,$A202))</f>
        <v>0</v>
      </c>
      <c r="AC202" s="21" t="n">
        <f aca="false">IF(OR($A202="",AC$4=""),0,COUNTIFS(Formulas!$A$2:$A$3001,AC$4,Formulas!$B$2:$B$3001,$A202))</f>
        <v>0</v>
      </c>
      <c r="AD202" s="21" t="n">
        <f aca="false">IF(OR($A202="",AD$4=""),0,COUNTIFS(Formulas!$A$2:$A$3001,AD$4,Formulas!$B$2:$B$3001,$A202))</f>
        <v>0</v>
      </c>
      <c r="AE202" s="21" t="n">
        <f aca="false">IF(OR($A202="",AE$4=""),0,COUNTIFS(Formulas!$A$2:$A$3001,AE$4,Formulas!$B$2:$B$3001,$A202))</f>
        <v>0</v>
      </c>
      <c r="AF202" s="21" t="n">
        <f aca="false">IF(OR($A202="",AF$4=""),0,COUNTIFS(Formulas!$A$2:$A$3001,AF$4,Formulas!$B$2:$B$3001,$A202))</f>
        <v>0</v>
      </c>
      <c r="AG202" s="21" t="n">
        <f aca="false">IF(OR($A202="",AG$4=""),0,COUNTIFS(Formulas!$A$2:$A$3001,AG$4,Formulas!$B$2:$B$3001,$A202))</f>
        <v>0</v>
      </c>
      <c r="AH202" s="21" t="n">
        <f aca="false">IF(OR($A202="",AH$4=""),0,COUNTIFS(Formulas!$A$2:$A$3001,AH$4,Formulas!$B$2:$B$3001,$A202))</f>
        <v>0</v>
      </c>
      <c r="AI202" s="21" t="n">
        <f aca="false">IF(OR($A202="",AI$4=""),0,COUNTIFS(Formulas!$A$2:$A$3001,AI$4,Formulas!$B$2:$B$3001,$A202))</f>
        <v>0</v>
      </c>
      <c r="AJ202" s="21" t="n">
        <f aca="false">IF(OR($A202="",AJ$4=""),0,COUNTIFS(Formulas!$A$2:$A$3001,AJ$4,Formulas!$B$2:$B$3001,$A202))</f>
        <v>0</v>
      </c>
      <c r="AK202" s="21" t="n">
        <f aca="false">IF(OR($A202="",AK$4=""),0,COUNTIFS(Formulas!$A$2:$A$3001,AK$4,Formulas!$B$2:$B$3001,$A202))</f>
        <v>0</v>
      </c>
      <c r="AL202" s="21" t="n">
        <f aca="false">IF(OR($A202="",AL$4=""),0,COUNTIFS(Formulas!$A$2:$A$3001,AL$4,Formulas!$B$2:$B$3001,$A202))</f>
        <v>0</v>
      </c>
      <c r="AM202" s="21" t="n">
        <f aca="false">IF(OR($A202="",AM$4=""),0,COUNTIFS(Formulas!$A$2:$A$3001,AM$4,Formulas!$B$2:$B$3001,$A202))</f>
        <v>0</v>
      </c>
      <c r="AN202" s="21" t="n">
        <f aca="false">IF(OR($A202="",AN$4=""),0,COUNTIFS(Formulas!$A$2:$A$3001,AN$4,Formulas!$B$2:$B$3001,$A202))</f>
        <v>0</v>
      </c>
      <c r="AO202" s="21" t="n">
        <f aca="false">IF(OR($A202="",AO$4=""),0,COUNTIFS(Formulas!$A$2:$A$3001,AO$4,Formulas!$B$2:$B$3001,$A202))</f>
        <v>0</v>
      </c>
      <c r="AP202" s="21" t="n">
        <f aca="false">IF(OR($A202="",AP$4=""),0,COUNTIFS(Formulas!$A$2:$A$3001,AP$4,Formulas!$B$2:$B$3001,$A202))</f>
        <v>0</v>
      </c>
      <c r="AQ202" s="21" t="n">
        <f aca="false">IF(OR($A202="",AQ$4=""),0,COUNTIFS(Formulas!$A$2:$A$3001,AQ$4,Formulas!$B$2:$B$3001,$A202))</f>
        <v>0</v>
      </c>
      <c r="AR202" s="21" t="n">
        <f aca="false">IF(OR($A202="",AR$4=""),0,COUNTIFS(Formulas!$A$2:$A$3001,AR$4,Formulas!$B$2:$B$3001,$A202))</f>
        <v>0</v>
      </c>
      <c r="AS202" s="21" t="n">
        <f aca="false">IF(OR($A202="",AS$4=""),0,COUNTIFS(Formulas!$A$2:$A$3001,AS$4,Formulas!$B$2:$B$3001,$A202))</f>
        <v>0</v>
      </c>
      <c r="AT202" s="21" t="n">
        <f aca="false">IF(OR($A202="",AT$4=""),0,COUNTIFS(Formulas!$A$2:$A$3001,AT$4,Formulas!$B$2:$B$3001,$A202))</f>
        <v>0</v>
      </c>
      <c r="AU202" s="21" t="n">
        <f aca="false">IF(OR($A202="",AU$4=""),0,COUNTIFS(Formulas!$A$2:$A$3001,AU$4,Formulas!$B$2:$B$3001,$A202))</f>
        <v>0</v>
      </c>
      <c r="AV202" s="21" t="n">
        <f aca="false">IF(OR($A202="",AV$4=""),0,COUNTIFS(Formulas!$A$2:$A$3001,AV$4,Formulas!$B$2:$B$3001,$A202))</f>
        <v>0</v>
      </c>
      <c r="AW202" s="21" t="n">
        <f aca="false">IF(OR($A202="",AW$4=""),0,COUNTIFS(Formulas!$A$2:$A$3001,AW$4,Formulas!$B$2:$B$3001,$A202))</f>
        <v>0</v>
      </c>
      <c r="AX202" s="21" t="n">
        <f aca="false">IF(OR($A202="",AX$4=""),0,COUNTIFS(Formulas!$A$2:$A$3001,AX$4,Formulas!$B$2:$B$3001,$A202))</f>
        <v>0</v>
      </c>
      <c r="AY202" s="21" t="n">
        <f aca="false">IF(OR($A202="",AY$4=""),0,COUNTIFS(Formulas!$A$2:$A$3001,AY$4,Formulas!$B$2:$B$3001,$A202))</f>
        <v>0</v>
      </c>
      <c r="AZ202" s="21" t="n">
        <f aca="false">IF(OR($A202="",AZ$4=""),0,COUNTIFS(Formulas!$A$2:$A$3001,AZ$4,Formulas!$B$2:$B$3001,$A202))</f>
        <v>0</v>
      </c>
      <c r="BA202" s="21" t="n">
        <f aca="false">IF(OR($A202="",BA$4=""),0,COUNTIFS(Formulas!$A$2:$A$3001,BA$4,Formulas!$B$2:$B$3001,$A202))</f>
        <v>0</v>
      </c>
      <c r="BB202" s="21" t="n">
        <f aca="false">IF(OR($A202="",BB$4=""),0,COUNTIFS(Formulas!$A$2:$A$3001,BB$4,Formulas!$B$2:$B$3001,$A202))</f>
        <v>0</v>
      </c>
      <c r="BC202" s="21" t="n">
        <f aca="false">IF(OR($A202="",BC$4=""),0,COUNTIFS(Formulas!$A$2:$A$3001,BC$4,Formulas!$B$2:$B$3001,$A202))</f>
        <v>0</v>
      </c>
      <c r="BD202" s="21" t="n">
        <f aca="false">IF(OR($A202="",BD$4=""),0,COUNTIFS(Formulas!$A$2:$A$3001,BD$4,Formulas!$B$2:$B$3001,$A202))</f>
        <v>0</v>
      </c>
      <c r="BE202" s="21" t="n">
        <f aca="false">IF(OR($A202="",BE$4=""),0,COUNTIFS(Formulas!$A$2:$A$3001,BE$4,Formulas!$B$2:$B$3001,$A202))</f>
        <v>0</v>
      </c>
      <c r="BF202" s="21" t="n">
        <f aca="false">IF(OR($A202="",BF$4=""),0,COUNTIFS(Formulas!$A$2:$A$3001,BF$4,Formulas!$B$2:$B$3001,$A202))</f>
        <v>0</v>
      </c>
      <c r="BG202" s="21" t="n">
        <f aca="false">IF(OR($A202="",BG$4=""),0,COUNTIFS(Formulas!$A$2:$A$3001,BG$4,Formulas!$B$2:$B$3001,$A202))</f>
        <v>0</v>
      </c>
      <c r="BH202" s="21" t="n">
        <f aca="false">IF(OR($A202="",BH$4=""),0,COUNTIFS(Formulas!$A$2:$A$3001,BH$4,Formulas!$B$2:$B$3001,$A202))</f>
        <v>0</v>
      </c>
      <c r="BI202" s="21" t="n">
        <f aca="false">IF(OR($A202="",BI$4=""),0,COUNTIFS(Formulas!$A$2:$A$3001,BI$4,Formulas!$B$2:$B$3001,$A202))</f>
        <v>0</v>
      </c>
      <c r="BJ202" s="21" t="n">
        <f aca="false">IF(OR($A202="",BJ$4=""),0,COUNTIFS(Formulas!$A$2:$A$3001,BJ$4,Formulas!$B$2:$B$3001,$A202))</f>
        <v>0</v>
      </c>
      <c r="BK202" s="21" t="n">
        <f aca="false">IF(OR($A202="",BK$4=""),0,COUNTIFS(Formulas!$A$2:$A$3001,BK$4,Formulas!$B$2:$B$3001,$A202))</f>
        <v>0</v>
      </c>
      <c r="BL202" s="21" t="n">
        <f aca="false">IF(OR($A202="",BL$4=""),0,COUNTIFS(Formulas!$A$2:$A$3001,BL$4,Formulas!$B$2:$B$3001,$A202))</f>
        <v>0</v>
      </c>
      <c r="BM202" s="21" t="n">
        <f aca="false">IF(OR($A202="",BM$4=""),0,COUNTIFS(Formulas!$A$2:$A$3001,BM$4,Formulas!$B$2:$B$3001,$A202))</f>
        <v>0</v>
      </c>
      <c r="BN202" s="21" t="n">
        <f aca="false">IF(OR($A202="",BN$4=""),0,COUNTIFS(Formulas!$A$2:$A$3001,BN$4,Formulas!$B$2:$B$3001,$A202))</f>
        <v>0</v>
      </c>
      <c r="BO202" s="21" t="n">
        <f aca="false">IF(OR($A202="",BO$4=""),0,COUNTIFS(Formulas!$A$2:$A$3001,BO$4,Formulas!$B$2:$B$3001,$A202))</f>
        <v>0</v>
      </c>
      <c r="BP202" s="21" t="n">
        <f aca="false">IF(OR($A202="",BP$4=""),0,COUNTIFS(Formulas!$A$2:$A$3001,BP$4,Formulas!$B$2:$B$3001,$A202))</f>
        <v>0</v>
      </c>
      <c r="BQ202" s="21" t="n">
        <f aca="false">IF(OR($A202="",BQ$4=""),0,COUNTIFS(Formulas!$A$2:$A$3001,BQ$4,Formulas!$B$2:$B$3001,$A202))</f>
        <v>0</v>
      </c>
      <c r="BR202" s="21" t="n">
        <f aca="false">IF(OR($A202="",BR$4=""),0,COUNTIFS(Formulas!$A$2:$A$3001,BR$4,Formulas!$B$2:$B$3001,$A202))</f>
        <v>0</v>
      </c>
      <c r="BS202" s="21" t="n">
        <f aca="false">IF(OR($A202="",BS$4=""),0,COUNTIFS(Formulas!$A$2:$A$3001,BS$4,Formulas!$B$2:$B$3001,$A202))</f>
        <v>0</v>
      </c>
      <c r="BT202" s="21" t="n">
        <f aca="false">IF(OR($A202="",BT$4=""),0,COUNTIFS(Formulas!$A$2:$A$3001,BT$4,Formulas!$B$2:$B$3001,$A202))</f>
        <v>0</v>
      </c>
      <c r="BU202" s="21" t="n">
        <f aca="false">IF(OR($A202="",BU$4=""),0,COUNTIFS(Formulas!$A$2:$A$3001,BU$4,Formulas!$B$2:$B$3001,$A202))</f>
        <v>0</v>
      </c>
      <c r="BV202" s="21" t="n">
        <f aca="false">IF(OR($A202="",BV$4=""),0,COUNTIFS(Formulas!$A$2:$A$3001,BV$4,Formulas!$B$2:$B$3001,$A202))</f>
        <v>0</v>
      </c>
      <c r="BW202" s="21" t="n">
        <f aca="false">IF(OR($A202="",BW$4=""),0,COUNTIFS(Formulas!$A$2:$A$3001,BW$4,Formulas!$B$2:$B$3001,$A202))</f>
        <v>0</v>
      </c>
      <c r="BX202" s="21" t="n">
        <f aca="false">IF(OR($A202="",BX$4=""),0,COUNTIFS(Formulas!$A$2:$A$3001,BX$4,Formulas!$B$2:$B$3001,$A202))</f>
        <v>0</v>
      </c>
      <c r="BY202" s="21" t="n">
        <f aca="false">IF(OR($A202="",BY$4=""),0,COUNTIFS(Formulas!$A$2:$A$3001,BY$4,Formulas!$B$2:$B$3001,$A202))</f>
        <v>0</v>
      </c>
      <c r="BZ202" s="21" t="n">
        <f aca="false">IF(OR($A202="",BZ$4=""),0,COUNTIFS(Formulas!$A$2:$A$3001,BZ$4,Formulas!$B$2:$B$3001,$A202))</f>
        <v>0</v>
      </c>
      <c r="CA202" s="21" t="n">
        <f aca="false">IF(OR($A202="",CA$4=""),0,COUNTIFS(Formulas!$A$2:$A$3001,CA$4,Formulas!$B$2:$B$3001,$A202))</f>
        <v>0</v>
      </c>
      <c r="CB202" s="21" t="n">
        <f aca="false">IF(OR($A202="",CB$4=""),0,COUNTIFS(Formulas!$A$2:$A$3001,CB$4,Formulas!$B$2:$B$3001,$A202))</f>
        <v>0</v>
      </c>
      <c r="CC202" s="21" t="n">
        <f aca="false">IF(OR($A202="",CC$4=""),0,COUNTIFS(Formulas!$A$2:$A$3001,CC$4,Formulas!$B$2:$B$3001,$A202))</f>
        <v>0</v>
      </c>
      <c r="CD202" s="21" t="n">
        <f aca="false">IF(OR($A202="",CD$4=""),0,COUNTIFS(Formulas!$A$2:$A$3001,CD$4,Formulas!$B$2:$B$3001,$A202))</f>
        <v>0</v>
      </c>
      <c r="CE202" s="21" t="n">
        <f aca="false">IF(OR($A202="",CE$4=""),0,COUNTIFS(Formulas!$A$2:$A$3001,CE$4,Formulas!$B$2:$B$3001,$A202))</f>
        <v>0</v>
      </c>
      <c r="CF202" s="21" t="n">
        <f aca="false">IF(OR($A202="",CF$4=""),0,COUNTIFS(Formulas!$A$2:$A$3001,CF$4,Formulas!$B$2:$B$3001,$A202))</f>
        <v>0</v>
      </c>
      <c r="CG202" s="21" t="n">
        <f aca="false">IF(OR($A202="",CG$4=""),0,COUNTIFS(Formulas!$A$2:$A$3001,CG$4,Formulas!$B$2:$B$3001,$A202))</f>
        <v>0</v>
      </c>
      <c r="CH202" s="21" t="n">
        <f aca="false">IF(OR($A202="",CH$4=""),0,COUNTIFS(Formulas!$A$2:$A$3001,CH$4,Formulas!$B$2:$B$3001,$A202))</f>
        <v>0</v>
      </c>
      <c r="CI202" s="21" t="n">
        <f aca="false">IF(OR($A202="",CI$4=""),0,COUNTIFS(Formulas!$A$2:$A$3001,CI$4,Formulas!$B$2:$B$3001,$A202))</f>
        <v>0</v>
      </c>
      <c r="CJ202" s="21" t="n">
        <f aca="false">IF(OR($A202="",CJ$4=""),0,COUNTIFS(Formulas!$A$2:$A$3001,CJ$4,Formulas!$B$2:$B$3001,$A202))</f>
        <v>0</v>
      </c>
      <c r="CK202" s="21" t="n">
        <f aca="false">IF(OR($A202="",CK$4=""),0,COUNTIFS(Formulas!$A$2:$A$3001,CK$4,Formulas!$B$2:$B$3001,$A202))</f>
        <v>0</v>
      </c>
      <c r="CL202" s="21" t="n">
        <f aca="false">IF(OR($A202="",CL$4=""),0,COUNTIFS(Formulas!$A$2:$A$3001,CL$4,Formulas!$B$2:$B$3001,$A202))</f>
        <v>0</v>
      </c>
      <c r="CM202" s="21" t="n">
        <f aca="false">IF(OR($A202="",CM$4=""),0,COUNTIFS(Formulas!$A$2:$A$3001,CM$4,Formulas!$B$2:$B$3001,$A202))</f>
        <v>0</v>
      </c>
      <c r="CN202" s="21" t="n">
        <f aca="false">IF(OR($A202="",CN$4=""),0,COUNTIFS(Formulas!$A$2:$A$3001,CN$4,Formulas!$B$2:$B$3001,$A202))</f>
        <v>0</v>
      </c>
      <c r="CO202" s="21" t="n">
        <f aca="false">IF(OR($A202="",CO$4=""),0,COUNTIFS(Formulas!$A$2:$A$3001,CO$4,Formulas!$B$2:$B$3001,$A202))</f>
        <v>0</v>
      </c>
      <c r="CP202" s="21" t="n">
        <f aca="false">IF(OR($A202="",CP$4=""),0,COUNTIFS(Formulas!$A$2:$A$3001,CP$4,Formulas!$B$2:$B$3001,$A202))</f>
        <v>0</v>
      </c>
      <c r="CQ202" s="21" t="n">
        <f aca="false">IF(OR($A202="",CQ$4=""),0,COUNTIFS(Formulas!$A$2:$A$3001,CQ$4,Formulas!$B$2:$B$3001,$A202))</f>
        <v>0</v>
      </c>
      <c r="CR202" s="21" t="n">
        <f aca="false">IF(OR($A202="",CR$4=""),0,COUNTIFS(Formulas!$A$2:$A$3001,CR$4,Formulas!$B$2:$B$3001,$A202))</f>
        <v>0</v>
      </c>
      <c r="CS202" s="21" t="n">
        <f aca="false">IF(OR($A202="",CS$4=""),0,COUNTIFS(Formulas!$A$2:$A$3001,CS$4,Formulas!$B$2:$B$3001,$A202))</f>
        <v>0</v>
      </c>
      <c r="CT202" s="21" t="n">
        <f aca="false">IF(OR($A202="",CT$4=""),0,COUNTIFS(Formulas!$A$2:$A$3001,CT$4,Formulas!$B$2:$B$3001,$A202))</f>
        <v>0</v>
      </c>
      <c r="CU202" s="21" t="n">
        <f aca="false">IF(OR($A202="",CU$4=""),0,COUNTIFS(Formulas!$A$2:$A$3001,CU$4,Formulas!$B$2:$B$3001,$A202))</f>
        <v>0</v>
      </c>
      <c r="CV202" s="21" t="n">
        <f aca="false">IF(OR($A202="",CV$4=""),0,COUNTIFS(Formulas!$A$2:$A$3001,CV$4,Formulas!$B$2:$B$3001,$A202))</f>
        <v>0</v>
      </c>
      <c r="CW202" s="21" t="n">
        <f aca="false">IF(OR($A202="",CW$4=""),0,COUNTIFS(Formulas!$A$2:$A$3001,CW$4,Formulas!$B$2:$B$3001,$A202))</f>
        <v>0</v>
      </c>
      <c r="CX202" s="21" t="n">
        <f aca="false">IF(OR($A202="",CX$4=""),0,COUNTIFS(Formulas!$A$2:$A$3001,CX$4,Formulas!$B$2:$B$3001,$A202))</f>
        <v>0</v>
      </c>
      <c r="CY202" s="21" t="n">
        <f aca="false">IF(OR($A202="",CY$4=""),0,COUNTIFS(Formulas!$A$2:$A$3001,CY$4,Formulas!$B$2:$B$3001,$A202))</f>
        <v>0</v>
      </c>
      <c r="CZ202" s="21" t="n">
        <f aca="false">IF(OR($A202="",CZ$4=""),0,COUNTIFS(Formulas!$A$2:$A$3001,CZ$4,Formulas!$B$2:$B$3001,$A202))</f>
        <v>0</v>
      </c>
      <c r="DA202" s="21" t="n">
        <f aca="false">IF(OR($A202="",DA$4=""),0,COUNTIFS(Formulas!$A$2:$A$3001,DA$4,Formulas!$B$2:$B$3001,$A202))</f>
        <v>0</v>
      </c>
      <c r="DB202" s="21" t="n">
        <f aca="false">IF(OR($A202="",DB$4=""),0,COUNTIFS(Formulas!$A$2:$A$3001,DB$4,Formulas!$B$2:$B$3001,$A202))</f>
        <v>0</v>
      </c>
      <c r="DC202" s="21" t="n">
        <f aca="false">IF(OR($A202="",DC$4=""),0,COUNTIFS(Formulas!$A$2:$A$3001,DC$4,Formulas!$B$2:$B$3001,$A202))</f>
        <v>0</v>
      </c>
      <c r="DD202" s="21" t="n">
        <f aca="false">IF(OR($A202="",DD$4=""),0,COUNTIFS(Formulas!$A$2:$A$3001,DD$4,Formulas!$B$2:$B$3001,$A202))</f>
        <v>0</v>
      </c>
      <c r="DE202" s="21" t="n">
        <f aca="false">IF(OR($A202="",DE$4=""),0,COUNTIFS(Formulas!$A$2:$A$3001,DE$4,Formulas!$B$2:$B$3001,$A202))</f>
        <v>0</v>
      </c>
      <c r="DF202" s="21" t="n">
        <f aca="false">IF(OR($A202="",DF$4=""),0,COUNTIFS(Formulas!$A$2:$A$3001,DF$4,Formulas!$B$2:$B$3001,$A202))</f>
        <v>0</v>
      </c>
      <c r="DG202" s="21" t="n">
        <f aca="false">IF(OR($A202="",DG$4=""),0,COUNTIFS(Formulas!$A$2:$A$3001,DG$4,Formulas!$B$2:$B$3001,$A202))</f>
        <v>0</v>
      </c>
      <c r="DH202" s="21" t="n">
        <f aca="false">IF(OR($A202="",DH$4=""),0,COUNTIFS(Formulas!$A$2:$A$3001,DH$4,Formulas!$B$2:$B$3001,$A202))</f>
        <v>0</v>
      </c>
      <c r="DI202" s="21" t="n">
        <f aca="false">IF(OR($A202="",DI$4=""),0,COUNTIFS(Formulas!$A$2:$A$3001,DI$4,Formulas!$B$2:$B$3001,$A202))</f>
        <v>0</v>
      </c>
      <c r="DJ202" s="21" t="n">
        <f aca="false">IF(OR($A202="",DJ$4=""),0,COUNTIFS(Formulas!$A$2:$A$3001,DJ$4,Formulas!$B$2:$B$3001,$A202))</f>
        <v>0</v>
      </c>
      <c r="DK202" s="21" t="n">
        <f aca="false">IF(OR($A202="",DK$4=""),0,COUNTIFS(Formulas!$A$2:$A$3001,DK$4,Formulas!$B$2:$B$3001,$A202))</f>
        <v>0</v>
      </c>
      <c r="DL202" s="21" t="n">
        <f aca="false">IF(OR($A202="",DL$4=""),0,COUNTIFS(Formulas!$A$2:$A$3001,DL$4,Formulas!$B$2:$B$3001,$A202))</f>
        <v>0</v>
      </c>
      <c r="DM202" s="21" t="n">
        <f aca="false">IF(OR($A202="",DM$4=""),0,COUNTIFS(Formulas!$A$2:$A$3001,DM$4,Formulas!$B$2:$B$3001,$A202))</f>
        <v>0</v>
      </c>
      <c r="DN202" s="21" t="n">
        <f aca="false">IF(OR($A202="",DN$4=""),0,COUNTIFS(Formulas!$A$2:$A$3001,DN$4,Formulas!$B$2:$B$3001,$A202))</f>
        <v>0</v>
      </c>
      <c r="DO202" s="21" t="n">
        <f aca="false">IF(OR($A202="",DO$4=""),0,COUNTIFS(Formulas!$A$2:$A$3001,DO$4,Formulas!$B$2:$B$3001,$A202))</f>
        <v>0</v>
      </c>
      <c r="DP202" s="21" t="n">
        <f aca="false">IF(OR($A202="",DP$4=""),0,COUNTIFS(Formulas!$A$2:$A$3001,DP$4,Formulas!$B$2:$B$3001,$A202))</f>
        <v>0</v>
      </c>
      <c r="DQ202" s="21" t="n">
        <f aca="false">IF(OR($A202="",DQ$4=""),0,COUNTIFS(Formulas!$A$2:$A$3001,DQ$4,Formulas!$B$2:$B$3001,$A202))</f>
        <v>0</v>
      </c>
      <c r="DR202" s="21" t="n">
        <f aca="false">IF(OR($A202="",DR$4=""),0,COUNTIFS(Formulas!$A$2:$A$3001,DR$4,Formulas!$B$2:$B$3001,$A202))</f>
        <v>0</v>
      </c>
      <c r="DS202" s="21" t="n">
        <f aca="false">IF(OR($A202="",DS$4=""),0,COUNTIFS(Formulas!$A$2:$A$3001,DS$4,Formulas!$B$2:$B$3001,$A202))</f>
        <v>0</v>
      </c>
      <c r="DT202" s="21" t="n">
        <f aca="false">IF(OR($A202="",DT$4=""),0,COUNTIFS(Formulas!$A$2:$A$3001,DT$4,Formulas!$B$2:$B$3001,$A202))</f>
        <v>0</v>
      </c>
      <c r="DU202" s="21" t="n">
        <f aca="false">IF(OR($A202="",DU$4=""),0,COUNTIFS(Formulas!$A$2:$A$3001,DU$4,Formulas!$B$2:$B$3001,$A202))</f>
        <v>0</v>
      </c>
      <c r="DV202" s="21" t="n">
        <f aca="false">IF(OR($A202="",DV$4=""),0,COUNTIFS(Formulas!$A$2:$A$3001,DV$4,Formulas!$B$2:$B$3001,$A202))</f>
        <v>0</v>
      </c>
      <c r="DW202" s="21" t="n">
        <f aca="false">IF(OR($A202="",DW$4=""),0,COUNTIFS(Formulas!$A$2:$A$3001,DW$4,Formulas!$B$2:$B$3001,$A202))</f>
        <v>0</v>
      </c>
      <c r="DX202" s="21" t="n">
        <f aca="false">IF(OR($A202="",DX$4=""),0,COUNTIFS(Formulas!$A$2:$A$3001,DX$4,Formulas!$B$2:$B$3001,$A202))</f>
        <v>0</v>
      </c>
      <c r="DY202" s="21" t="n">
        <f aca="false">IF(OR($A202="",DY$4=""),0,COUNTIFS(Formulas!$A$2:$A$3001,DY$4,Formulas!$B$2:$B$3001,$A202))</f>
        <v>0</v>
      </c>
      <c r="DZ202" s="21" t="n">
        <f aca="false">IF(OR($A202="",DZ$4=""),0,COUNTIFS(Formulas!$A$2:$A$3001,DZ$4,Formulas!$B$2:$B$3001,$A202))</f>
        <v>0</v>
      </c>
      <c r="EA202" s="21" t="n">
        <f aca="false">IF(OR($A202="",EA$4=""),0,COUNTIFS(Formulas!$A$2:$A$3001,EA$4,Formulas!$B$2:$B$3001,$A202))</f>
        <v>0</v>
      </c>
      <c r="EB202" s="21" t="n">
        <f aca="false">IF(OR($A202="",EB$4=""),0,COUNTIFS(Formulas!$A$2:$A$3001,EB$4,Formulas!$B$2:$B$3001,$A202))</f>
        <v>0</v>
      </c>
      <c r="EC202" s="21" t="n">
        <f aca="false">IF(OR($A202="",EC$4=""),0,COUNTIFS(Formulas!$A$2:$A$3001,EC$4,Formulas!$B$2:$B$3001,$A202))</f>
        <v>0</v>
      </c>
      <c r="ED202" s="21" t="n">
        <f aca="false">IF(OR($A202="",ED$4=""),0,COUNTIFS(Formulas!$A$2:$A$3001,ED$4,Formulas!$B$2:$B$3001,$A202))</f>
        <v>0</v>
      </c>
      <c r="EE202" s="21" t="n">
        <f aca="false">IF(OR($A202="",EE$4=""),0,COUNTIFS(Formulas!$A$2:$A$3001,EE$4,Formulas!$B$2:$B$3001,$A202))</f>
        <v>0</v>
      </c>
      <c r="EF202" s="21" t="n">
        <f aca="false">IF(OR($A202="",EF$4=""),0,COUNTIFS(Formulas!$A$2:$A$3001,EF$4,Formulas!$B$2:$B$3001,$A202))</f>
        <v>0</v>
      </c>
      <c r="EG202" s="21" t="n">
        <f aca="false">IF(OR($A202="",EG$4=""),0,COUNTIFS(Formulas!$A$2:$A$3001,EG$4,Formulas!$B$2:$B$3001,$A202))</f>
        <v>0</v>
      </c>
      <c r="EH202" s="21" t="n">
        <f aca="false">IF(OR($A202="",EH$4=""),0,COUNTIFS(Formulas!$A$2:$A$3001,EH$4,Formulas!$B$2:$B$3001,$A202))</f>
        <v>0</v>
      </c>
      <c r="EI202" s="21" t="n">
        <f aca="false">IF(OR($A202="",EI$4=""),0,COUNTIFS(Formulas!$A$2:$A$3001,EI$4,Formulas!$B$2:$B$3001,$A202))</f>
        <v>0</v>
      </c>
      <c r="EJ202" s="21" t="n">
        <f aca="false">IF(OR($A202="",EJ$4=""),0,COUNTIFS(Formulas!$A$2:$A$3001,EJ$4,Formulas!$B$2:$B$3001,$A202))</f>
        <v>0</v>
      </c>
      <c r="EK202" s="21" t="n">
        <f aca="false">IF(OR($A202="",EK$4=""),0,COUNTIFS(Formulas!$A$2:$A$3001,EK$4,Formulas!$B$2:$B$3001,$A202))</f>
        <v>0</v>
      </c>
      <c r="EL202" s="21" t="n">
        <f aca="false">IF(OR($A202="",EL$4=""),0,COUNTIFS(Formulas!$A$2:$A$3001,EL$4,Formulas!$B$2:$B$3001,$A202))</f>
        <v>0</v>
      </c>
      <c r="EM202" s="21" t="n">
        <f aca="false">IF(OR($A202="",EM$4=""),0,COUNTIFS(Formulas!$A$2:$A$3001,EM$4,Formulas!$B$2:$B$3001,$A202))</f>
        <v>0</v>
      </c>
      <c r="EN202" s="21" t="n">
        <f aca="false">IF(OR($A202="",EN$4=""),0,COUNTIFS(Formulas!$A$2:$A$3001,EN$4,Formulas!$B$2:$B$3001,$A202))</f>
        <v>0</v>
      </c>
      <c r="EO202" s="21" t="n">
        <f aca="false">IF(OR($A202="",EO$4=""),0,COUNTIFS(Formulas!$A$2:$A$3001,EO$4,Formulas!$B$2:$B$3001,$A202))</f>
        <v>0</v>
      </c>
      <c r="EP202" s="21" t="n">
        <f aca="false">IF(OR($A202="",EP$4=""),0,COUNTIFS(Formulas!$A$2:$A$3001,EP$4,Formulas!$B$2:$B$3001,$A202))</f>
        <v>0</v>
      </c>
      <c r="EQ202" s="21" t="n">
        <f aca="false">IF(OR($A202="",EQ$4=""),0,COUNTIFS(Formulas!$A$2:$A$3001,EQ$4,Formulas!$B$2:$B$3001,$A202))</f>
        <v>0</v>
      </c>
      <c r="ER202" s="21" t="n">
        <f aca="false">IF(OR($A202="",ER$4=""),0,COUNTIFS(Formulas!$A$2:$A$3001,ER$4,Formulas!$B$2:$B$3001,$A202))</f>
        <v>0</v>
      </c>
      <c r="ES202" s="21" t="n">
        <f aca="false">IF(OR($A202="",ES$4=""),0,COUNTIFS(Formulas!$A$2:$A$3001,ES$4,Formulas!$B$2:$B$3001,$A202))</f>
        <v>0</v>
      </c>
      <c r="ET202" s="21" t="n">
        <f aca="false">IF(OR($A202="",ET$4=""),0,COUNTIFS(Formulas!$A$2:$A$3001,ET$4,Formulas!$B$2:$B$3001,$A202))</f>
        <v>0</v>
      </c>
      <c r="EU202" s="21" t="n">
        <f aca="false">IF(OR($A202="",EU$4=""),0,COUNTIFS(Formulas!$A$2:$A$3001,EU$4,Formulas!$B$2:$B$3001,$A202))</f>
        <v>0</v>
      </c>
      <c r="EV202" s="21" t="n">
        <f aca="false">IF(OR($A202="",EV$4=""),0,COUNTIFS(Formulas!$A$2:$A$3001,EV$4,Formulas!$B$2:$B$3001,$A202))</f>
        <v>0</v>
      </c>
    </row>
    <row r="203" customFormat="false" ht="15" hidden="false" customHeight="false" outlineLevel="0" collapsed="false">
      <c r="A203" s="13" t="str">
        <f aca="false">IF(INDEX(Materials!$A$2:$A$301,199)="","",INDEX(Materials!$A$2:$A$301,199))</f>
        <v/>
      </c>
      <c r="B203" s="19" t="str">
        <f aca="false">IF(A203="","",COUNTIF(C203:EV203,"&gt;0"))</f>
        <v/>
      </c>
      <c r="C203" s="21" t="n">
        <f aca="false">IF(OR($A203="",C$4=""),0,COUNTIFS(Formulas!$A$2:$A$3001,C$4,Formulas!$B$2:$B$3001,$A203))</f>
        <v>0</v>
      </c>
      <c r="D203" s="21" t="n">
        <f aca="false">IF(OR($A203="",D$4=""),0,COUNTIFS(Formulas!$A$2:$A$3001,D$4,Formulas!$B$2:$B$3001,$A203))</f>
        <v>0</v>
      </c>
      <c r="E203" s="21" t="n">
        <f aca="false">IF(OR($A203="",E$4=""),0,COUNTIFS(Formulas!$A$2:$A$3001,E$4,Formulas!$B$2:$B$3001,$A203))</f>
        <v>0</v>
      </c>
      <c r="F203" s="21" t="n">
        <f aca="false">IF(OR($A203="",F$4=""),0,COUNTIFS(Formulas!$A$2:$A$3001,F$4,Formulas!$B$2:$B$3001,$A203))</f>
        <v>0</v>
      </c>
      <c r="G203" s="21" t="n">
        <f aca="false">IF(OR($A203="",G$4=""),0,COUNTIFS(Formulas!$A$2:$A$3001,G$4,Formulas!$B$2:$B$3001,$A203))</f>
        <v>0</v>
      </c>
      <c r="H203" s="21" t="n">
        <f aca="false">IF(OR($A203="",H$4=""),0,COUNTIFS(Formulas!$A$2:$A$3001,H$4,Formulas!$B$2:$B$3001,$A203))</f>
        <v>0</v>
      </c>
      <c r="I203" s="21" t="n">
        <f aca="false">IF(OR($A203="",I$4=""),0,COUNTIFS(Formulas!$A$2:$A$3001,I$4,Formulas!$B$2:$B$3001,$A203))</f>
        <v>0</v>
      </c>
      <c r="J203" s="21" t="n">
        <f aca="false">IF(OR($A203="",J$4=""),0,COUNTIFS(Formulas!$A$2:$A$3001,J$4,Formulas!$B$2:$B$3001,$A203))</f>
        <v>0</v>
      </c>
      <c r="K203" s="21" t="n">
        <f aca="false">IF(OR($A203="",K$4=""),0,COUNTIFS(Formulas!$A$2:$A$3001,K$4,Formulas!$B$2:$B$3001,$A203))</f>
        <v>0</v>
      </c>
      <c r="L203" s="21" t="n">
        <f aca="false">IF(OR($A203="",L$4=""),0,COUNTIFS(Formulas!$A$2:$A$3001,L$4,Formulas!$B$2:$B$3001,$A203))</f>
        <v>0</v>
      </c>
      <c r="M203" s="21" t="n">
        <f aca="false">IF(OR($A203="",M$4=""),0,COUNTIFS(Formulas!$A$2:$A$3001,M$4,Formulas!$B$2:$B$3001,$A203))</f>
        <v>0</v>
      </c>
      <c r="N203" s="21" t="n">
        <f aca="false">IF(OR($A203="",N$4=""),0,COUNTIFS(Formulas!$A$2:$A$3001,N$4,Formulas!$B$2:$B$3001,$A203))</f>
        <v>0</v>
      </c>
      <c r="O203" s="21" t="n">
        <f aca="false">IF(OR($A203="",O$4=""),0,COUNTIFS(Formulas!$A$2:$A$3001,O$4,Formulas!$B$2:$B$3001,$A203))</f>
        <v>0</v>
      </c>
      <c r="P203" s="21" t="n">
        <f aca="false">IF(OR($A203="",P$4=""),0,COUNTIFS(Formulas!$A$2:$A$3001,P$4,Formulas!$B$2:$B$3001,$A203))</f>
        <v>0</v>
      </c>
      <c r="Q203" s="21" t="n">
        <f aca="false">IF(OR($A203="",Q$4=""),0,COUNTIFS(Formulas!$A$2:$A$3001,Q$4,Formulas!$B$2:$B$3001,$A203))</f>
        <v>0</v>
      </c>
      <c r="R203" s="21" t="n">
        <f aca="false">IF(OR($A203="",R$4=""),0,COUNTIFS(Formulas!$A$2:$A$3001,R$4,Formulas!$B$2:$B$3001,$A203))</f>
        <v>0</v>
      </c>
      <c r="S203" s="21" t="n">
        <f aca="false">IF(OR($A203="",S$4=""),0,COUNTIFS(Formulas!$A$2:$A$3001,S$4,Formulas!$B$2:$B$3001,$A203))</f>
        <v>0</v>
      </c>
      <c r="T203" s="21" t="n">
        <f aca="false">IF(OR($A203="",T$4=""),0,COUNTIFS(Formulas!$A$2:$A$3001,T$4,Formulas!$B$2:$B$3001,$A203))</f>
        <v>0</v>
      </c>
      <c r="U203" s="21" t="n">
        <f aca="false">IF(OR($A203="",U$4=""),0,COUNTIFS(Formulas!$A$2:$A$3001,U$4,Formulas!$B$2:$B$3001,$A203))</f>
        <v>0</v>
      </c>
      <c r="V203" s="21" t="n">
        <f aca="false">IF(OR($A203="",V$4=""),0,COUNTIFS(Formulas!$A$2:$A$3001,V$4,Formulas!$B$2:$B$3001,$A203))</f>
        <v>0</v>
      </c>
      <c r="W203" s="21" t="n">
        <f aca="false">IF(OR($A203="",W$4=""),0,COUNTIFS(Formulas!$A$2:$A$3001,W$4,Formulas!$B$2:$B$3001,$A203))</f>
        <v>0</v>
      </c>
      <c r="X203" s="21" t="n">
        <f aca="false">IF(OR($A203="",X$4=""),0,COUNTIFS(Formulas!$A$2:$A$3001,X$4,Formulas!$B$2:$B$3001,$A203))</f>
        <v>0</v>
      </c>
      <c r="Y203" s="21" t="n">
        <f aca="false">IF(OR($A203="",Y$4=""),0,COUNTIFS(Formulas!$A$2:$A$3001,Y$4,Formulas!$B$2:$B$3001,$A203))</f>
        <v>0</v>
      </c>
      <c r="Z203" s="21" t="n">
        <f aca="false">IF(OR($A203="",Z$4=""),0,COUNTIFS(Formulas!$A$2:$A$3001,Z$4,Formulas!$B$2:$B$3001,$A203))</f>
        <v>0</v>
      </c>
      <c r="AA203" s="21" t="n">
        <f aca="false">IF(OR($A203="",AA$4=""),0,COUNTIFS(Formulas!$A$2:$A$3001,AA$4,Formulas!$B$2:$B$3001,$A203))</f>
        <v>0</v>
      </c>
      <c r="AB203" s="21" t="n">
        <f aca="false">IF(OR($A203="",AB$4=""),0,COUNTIFS(Formulas!$A$2:$A$3001,AB$4,Formulas!$B$2:$B$3001,$A203))</f>
        <v>0</v>
      </c>
      <c r="AC203" s="21" t="n">
        <f aca="false">IF(OR($A203="",AC$4=""),0,COUNTIFS(Formulas!$A$2:$A$3001,AC$4,Formulas!$B$2:$B$3001,$A203))</f>
        <v>0</v>
      </c>
      <c r="AD203" s="21" t="n">
        <f aca="false">IF(OR($A203="",AD$4=""),0,COUNTIFS(Formulas!$A$2:$A$3001,AD$4,Formulas!$B$2:$B$3001,$A203))</f>
        <v>0</v>
      </c>
      <c r="AE203" s="21" t="n">
        <f aca="false">IF(OR($A203="",AE$4=""),0,COUNTIFS(Formulas!$A$2:$A$3001,AE$4,Formulas!$B$2:$B$3001,$A203))</f>
        <v>0</v>
      </c>
      <c r="AF203" s="21" t="n">
        <f aca="false">IF(OR($A203="",AF$4=""),0,COUNTIFS(Formulas!$A$2:$A$3001,AF$4,Formulas!$B$2:$B$3001,$A203))</f>
        <v>0</v>
      </c>
      <c r="AG203" s="21" t="n">
        <f aca="false">IF(OR($A203="",AG$4=""),0,COUNTIFS(Formulas!$A$2:$A$3001,AG$4,Formulas!$B$2:$B$3001,$A203))</f>
        <v>0</v>
      </c>
      <c r="AH203" s="21" t="n">
        <f aca="false">IF(OR($A203="",AH$4=""),0,COUNTIFS(Formulas!$A$2:$A$3001,AH$4,Formulas!$B$2:$B$3001,$A203))</f>
        <v>0</v>
      </c>
      <c r="AI203" s="21" t="n">
        <f aca="false">IF(OR($A203="",AI$4=""),0,COUNTIFS(Formulas!$A$2:$A$3001,AI$4,Formulas!$B$2:$B$3001,$A203))</f>
        <v>0</v>
      </c>
      <c r="AJ203" s="21" t="n">
        <f aca="false">IF(OR($A203="",AJ$4=""),0,COUNTIFS(Formulas!$A$2:$A$3001,AJ$4,Formulas!$B$2:$B$3001,$A203))</f>
        <v>0</v>
      </c>
      <c r="AK203" s="21" t="n">
        <f aca="false">IF(OR($A203="",AK$4=""),0,COUNTIFS(Formulas!$A$2:$A$3001,AK$4,Formulas!$B$2:$B$3001,$A203))</f>
        <v>0</v>
      </c>
      <c r="AL203" s="21" t="n">
        <f aca="false">IF(OR($A203="",AL$4=""),0,COUNTIFS(Formulas!$A$2:$A$3001,AL$4,Formulas!$B$2:$B$3001,$A203))</f>
        <v>0</v>
      </c>
      <c r="AM203" s="21" t="n">
        <f aca="false">IF(OR($A203="",AM$4=""),0,COUNTIFS(Formulas!$A$2:$A$3001,AM$4,Formulas!$B$2:$B$3001,$A203))</f>
        <v>0</v>
      </c>
      <c r="AN203" s="21" t="n">
        <f aca="false">IF(OR($A203="",AN$4=""),0,COUNTIFS(Formulas!$A$2:$A$3001,AN$4,Formulas!$B$2:$B$3001,$A203))</f>
        <v>0</v>
      </c>
      <c r="AO203" s="21" t="n">
        <f aca="false">IF(OR($A203="",AO$4=""),0,COUNTIFS(Formulas!$A$2:$A$3001,AO$4,Formulas!$B$2:$B$3001,$A203))</f>
        <v>0</v>
      </c>
      <c r="AP203" s="21" t="n">
        <f aca="false">IF(OR($A203="",AP$4=""),0,COUNTIFS(Formulas!$A$2:$A$3001,AP$4,Formulas!$B$2:$B$3001,$A203))</f>
        <v>0</v>
      </c>
      <c r="AQ203" s="21" t="n">
        <f aca="false">IF(OR($A203="",AQ$4=""),0,COUNTIFS(Formulas!$A$2:$A$3001,AQ$4,Formulas!$B$2:$B$3001,$A203))</f>
        <v>0</v>
      </c>
      <c r="AR203" s="21" t="n">
        <f aca="false">IF(OR($A203="",AR$4=""),0,COUNTIFS(Formulas!$A$2:$A$3001,AR$4,Formulas!$B$2:$B$3001,$A203))</f>
        <v>0</v>
      </c>
      <c r="AS203" s="21" t="n">
        <f aca="false">IF(OR($A203="",AS$4=""),0,COUNTIFS(Formulas!$A$2:$A$3001,AS$4,Formulas!$B$2:$B$3001,$A203))</f>
        <v>0</v>
      </c>
      <c r="AT203" s="21" t="n">
        <f aca="false">IF(OR($A203="",AT$4=""),0,COUNTIFS(Formulas!$A$2:$A$3001,AT$4,Formulas!$B$2:$B$3001,$A203))</f>
        <v>0</v>
      </c>
      <c r="AU203" s="21" t="n">
        <f aca="false">IF(OR($A203="",AU$4=""),0,COUNTIFS(Formulas!$A$2:$A$3001,AU$4,Formulas!$B$2:$B$3001,$A203))</f>
        <v>0</v>
      </c>
      <c r="AV203" s="21" t="n">
        <f aca="false">IF(OR($A203="",AV$4=""),0,COUNTIFS(Formulas!$A$2:$A$3001,AV$4,Formulas!$B$2:$B$3001,$A203))</f>
        <v>0</v>
      </c>
      <c r="AW203" s="21" t="n">
        <f aca="false">IF(OR($A203="",AW$4=""),0,COUNTIFS(Formulas!$A$2:$A$3001,AW$4,Formulas!$B$2:$B$3001,$A203))</f>
        <v>0</v>
      </c>
      <c r="AX203" s="21" t="n">
        <f aca="false">IF(OR($A203="",AX$4=""),0,COUNTIFS(Formulas!$A$2:$A$3001,AX$4,Formulas!$B$2:$B$3001,$A203))</f>
        <v>0</v>
      </c>
      <c r="AY203" s="21" t="n">
        <f aca="false">IF(OR($A203="",AY$4=""),0,COUNTIFS(Formulas!$A$2:$A$3001,AY$4,Formulas!$B$2:$B$3001,$A203))</f>
        <v>0</v>
      </c>
      <c r="AZ203" s="21" t="n">
        <f aca="false">IF(OR($A203="",AZ$4=""),0,COUNTIFS(Formulas!$A$2:$A$3001,AZ$4,Formulas!$B$2:$B$3001,$A203))</f>
        <v>0</v>
      </c>
      <c r="BA203" s="21" t="n">
        <f aca="false">IF(OR($A203="",BA$4=""),0,COUNTIFS(Formulas!$A$2:$A$3001,BA$4,Formulas!$B$2:$B$3001,$A203))</f>
        <v>0</v>
      </c>
      <c r="BB203" s="21" t="n">
        <f aca="false">IF(OR($A203="",BB$4=""),0,COUNTIFS(Formulas!$A$2:$A$3001,BB$4,Formulas!$B$2:$B$3001,$A203))</f>
        <v>0</v>
      </c>
      <c r="BC203" s="21" t="n">
        <f aca="false">IF(OR($A203="",BC$4=""),0,COUNTIFS(Formulas!$A$2:$A$3001,BC$4,Formulas!$B$2:$B$3001,$A203))</f>
        <v>0</v>
      </c>
      <c r="BD203" s="21" t="n">
        <f aca="false">IF(OR($A203="",BD$4=""),0,COUNTIFS(Formulas!$A$2:$A$3001,BD$4,Formulas!$B$2:$B$3001,$A203))</f>
        <v>0</v>
      </c>
      <c r="BE203" s="21" t="n">
        <f aca="false">IF(OR($A203="",BE$4=""),0,COUNTIFS(Formulas!$A$2:$A$3001,BE$4,Formulas!$B$2:$B$3001,$A203))</f>
        <v>0</v>
      </c>
      <c r="BF203" s="21" t="n">
        <f aca="false">IF(OR($A203="",BF$4=""),0,COUNTIFS(Formulas!$A$2:$A$3001,BF$4,Formulas!$B$2:$B$3001,$A203))</f>
        <v>0</v>
      </c>
      <c r="BG203" s="21" t="n">
        <f aca="false">IF(OR($A203="",BG$4=""),0,COUNTIFS(Formulas!$A$2:$A$3001,BG$4,Formulas!$B$2:$B$3001,$A203))</f>
        <v>0</v>
      </c>
      <c r="BH203" s="21" t="n">
        <f aca="false">IF(OR($A203="",BH$4=""),0,COUNTIFS(Formulas!$A$2:$A$3001,BH$4,Formulas!$B$2:$B$3001,$A203))</f>
        <v>0</v>
      </c>
      <c r="BI203" s="21" t="n">
        <f aca="false">IF(OR($A203="",BI$4=""),0,COUNTIFS(Formulas!$A$2:$A$3001,BI$4,Formulas!$B$2:$B$3001,$A203))</f>
        <v>0</v>
      </c>
      <c r="BJ203" s="21" t="n">
        <f aca="false">IF(OR($A203="",BJ$4=""),0,COUNTIFS(Formulas!$A$2:$A$3001,BJ$4,Formulas!$B$2:$B$3001,$A203))</f>
        <v>0</v>
      </c>
      <c r="BK203" s="21" t="n">
        <f aca="false">IF(OR($A203="",BK$4=""),0,COUNTIFS(Formulas!$A$2:$A$3001,BK$4,Formulas!$B$2:$B$3001,$A203))</f>
        <v>0</v>
      </c>
      <c r="BL203" s="21" t="n">
        <f aca="false">IF(OR($A203="",BL$4=""),0,COUNTIFS(Formulas!$A$2:$A$3001,BL$4,Formulas!$B$2:$B$3001,$A203))</f>
        <v>0</v>
      </c>
      <c r="BM203" s="21" t="n">
        <f aca="false">IF(OR($A203="",BM$4=""),0,COUNTIFS(Formulas!$A$2:$A$3001,BM$4,Formulas!$B$2:$B$3001,$A203))</f>
        <v>0</v>
      </c>
      <c r="BN203" s="21" t="n">
        <f aca="false">IF(OR($A203="",BN$4=""),0,COUNTIFS(Formulas!$A$2:$A$3001,BN$4,Formulas!$B$2:$B$3001,$A203))</f>
        <v>0</v>
      </c>
      <c r="BO203" s="21" t="n">
        <f aca="false">IF(OR($A203="",BO$4=""),0,COUNTIFS(Formulas!$A$2:$A$3001,BO$4,Formulas!$B$2:$B$3001,$A203))</f>
        <v>0</v>
      </c>
      <c r="BP203" s="21" t="n">
        <f aca="false">IF(OR($A203="",BP$4=""),0,COUNTIFS(Formulas!$A$2:$A$3001,BP$4,Formulas!$B$2:$B$3001,$A203))</f>
        <v>0</v>
      </c>
      <c r="BQ203" s="21" t="n">
        <f aca="false">IF(OR($A203="",BQ$4=""),0,COUNTIFS(Formulas!$A$2:$A$3001,BQ$4,Formulas!$B$2:$B$3001,$A203))</f>
        <v>0</v>
      </c>
      <c r="BR203" s="21" t="n">
        <f aca="false">IF(OR($A203="",BR$4=""),0,COUNTIFS(Formulas!$A$2:$A$3001,BR$4,Formulas!$B$2:$B$3001,$A203))</f>
        <v>0</v>
      </c>
      <c r="BS203" s="21" t="n">
        <f aca="false">IF(OR($A203="",BS$4=""),0,COUNTIFS(Formulas!$A$2:$A$3001,BS$4,Formulas!$B$2:$B$3001,$A203))</f>
        <v>0</v>
      </c>
      <c r="BT203" s="21" t="n">
        <f aca="false">IF(OR($A203="",BT$4=""),0,COUNTIFS(Formulas!$A$2:$A$3001,BT$4,Formulas!$B$2:$B$3001,$A203))</f>
        <v>0</v>
      </c>
      <c r="BU203" s="21" t="n">
        <f aca="false">IF(OR($A203="",BU$4=""),0,COUNTIFS(Formulas!$A$2:$A$3001,BU$4,Formulas!$B$2:$B$3001,$A203))</f>
        <v>0</v>
      </c>
      <c r="BV203" s="21" t="n">
        <f aca="false">IF(OR($A203="",BV$4=""),0,COUNTIFS(Formulas!$A$2:$A$3001,BV$4,Formulas!$B$2:$B$3001,$A203))</f>
        <v>0</v>
      </c>
      <c r="BW203" s="21" t="n">
        <f aca="false">IF(OR($A203="",BW$4=""),0,COUNTIFS(Formulas!$A$2:$A$3001,BW$4,Formulas!$B$2:$B$3001,$A203))</f>
        <v>0</v>
      </c>
      <c r="BX203" s="21" t="n">
        <f aca="false">IF(OR($A203="",BX$4=""),0,COUNTIFS(Formulas!$A$2:$A$3001,BX$4,Formulas!$B$2:$B$3001,$A203))</f>
        <v>0</v>
      </c>
      <c r="BY203" s="21" t="n">
        <f aca="false">IF(OR($A203="",BY$4=""),0,COUNTIFS(Formulas!$A$2:$A$3001,BY$4,Formulas!$B$2:$B$3001,$A203))</f>
        <v>0</v>
      </c>
      <c r="BZ203" s="21" t="n">
        <f aca="false">IF(OR($A203="",BZ$4=""),0,COUNTIFS(Formulas!$A$2:$A$3001,BZ$4,Formulas!$B$2:$B$3001,$A203))</f>
        <v>0</v>
      </c>
      <c r="CA203" s="21" t="n">
        <f aca="false">IF(OR($A203="",CA$4=""),0,COUNTIFS(Formulas!$A$2:$A$3001,CA$4,Formulas!$B$2:$B$3001,$A203))</f>
        <v>0</v>
      </c>
      <c r="CB203" s="21" t="n">
        <f aca="false">IF(OR($A203="",CB$4=""),0,COUNTIFS(Formulas!$A$2:$A$3001,CB$4,Formulas!$B$2:$B$3001,$A203))</f>
        <v>0</v>
      </c>
      <c r="CC203" s="21" t="n">
        <f aca="false">IF(OR($A203="",CC$4=""),0,COUNTIFS(Formulas!$A$2:$A$3001,CC$4,Formulas!$B$2:$B$3001,$A203))</f>
        <v>0</v>
      </c>
      <c r="CD203" s="21" t="n">
        <f aca="false">IF(OR($A203="",CD$4=""),0,COUNTIFS(Formulas!$A$2:$A$3001,CD$4,Formulas!$B$2:$B$3001,$A203))</f>
        <v>0</v>
      </c>
      <c r="CE203" s="21" t="n">
        <f aca="false">IF(OR($A203="",CE$4=""),0,COUNTIFS(Formulas!$A$2:$A$3001,CE$4,Formulas!$B$2:$B$3001,$A203))</f>
        <v>0</v>
      </c>
      <c r="CF203" s="21" t="n">
        <f aca="false">IF(OR($A203="",CF$4=""),0,COUNTIFS(Formulas!$A$2:$A$3001,CF$4,Formulas!$B$2:$B$3001,$A203))</f>
        <v>0</v>
      </c>
      <c r="CG203" s="21" t="n">
        <f aca="false">IF(OR($A203="",CG$4=""),0,COUNTIFS(Formulas!$A$2:$A$3001,CG$4,Formulas!$B$2:$B$3001,$A203))</f>
        <v>0</v>
      </c>
      <c r="CH203" s="21" t="n">
        <f aca="false">IF(OR($A203="",CH$4=""),0,COUNTIFS(Formulas!$A$2:$A$3001,CH$4,Formulas!$B$2:$B$3001,$A203))</f>
        <v>0</v>
      </c>
      <c r="CI203" s="21" t="n">
        <f aca="false">IF(OR($A203="",CI$4=""),0,COUNTIFS(Formulas!$A$2:$A$3001,CI$4,Formulas!$B$2:$B$3001,$A203))</f>
        <v>0</v>
      </c>
      <c r="CJ203" s="21" t="n">
        <f aca="false">IF(OR($A203="",CJ$4=""),0,COUNTIFS(Formulas!$A$2:$A$3001,CJ$4,Formulas!$B$2:$B$3001,$A203))</f>
        <v>0</v>
      </c>
      <c r="CK203" s="21" t="n">
        <f aca="false">IF(OR($A203="",CK$4=""),0,COUNTIFS(Formulas!$A$2:$A$3001,CK$4,Formulas!$B$2:$B$3001,$A203))</f>
        <v>0</v>
      </c>
      <c r="CL203" s="21" t="n">
        <f aca="false">IF(OR($A203="",CL$4=""),0,COUNTIFS(Formulas!$A$2:$A$3001,CL$4,Formulas!$B$2:$B$3001,$A203))</f>
        <v>0</v>
      </c>
      <c r="CM203" s="21" t="n">
        <f aca="false">IF(OR($A203="",CM$4=""),0,COUNTIFS(Formulas!$A$2:$A$3001,CM$4,Formulas!$B$2:$B$3001,$A203))</f>
        <v>0</v>
      </c>
      <c r="CN203" s="21" t="n">
        <f aca="false">IF(OR($A203="",CN$4=""),0,COUNTIFS(Formulas!$A$2:$A$3001,CN$4,Formulas!$B$2:$B$3001,$A203))</f>
        <v>0</v>
      </c>
      <c r="CO203" s="21" t="n">
        <f aca="false">IF(OR($A203="",CO$4=""),0,COUNTIFS(Formulas!$A$2:$A$3001,CO$4,Formulas!$B$2:$B$3001,$A203))</f>
        <v>0</v>
      </c>
      <c r="CP203" s="21" t="n">
        <f aca="false">IF(OR($A203="",CP$4=""),0,COUNTIFS(Formulas!$A$2:$A$3001,CP$4,Formulas!$B$2:$B$3001,$A203))</f>
        <v>0</v>
      </c>
      <c r="CQ203" s="21" t="n">
        <f aca="false">IF(OR($A203="",CQ$4=""),0,COUNTIFS(Formulas!$A$2:$A$3001,CQ$4,Formulas!$B$2:$B$3001,$A203))</f>
        <v>0</v>
      </c>
      <c r="CR203" s="21" t="n">
        <f aca="false">IF(OR($A203="",CR$4=""),0,COUNTIFS(Formulas!$A$2:$A$3001,CR$4,Formulas!$B$2:$B$3001,$A203))</f>
        <v>0</v>
      </c>
      <c r="CS203" s="21" t="n">
        <f aca="false">IF(OR($A203="",CS$4=""),0,COUNTIFS(Formulas!$A$2:$A$3001,CS$4,Formulas!$B$2:$B$3001,$A203))</f>
        <v>0</v>
      </c>
      <c r="CT203" s="21" t="n">
        <f aca="false">IF(OR($A203="",CT$4=""),0,COUNTIFS(Formulas!$A$2:$A$3001,CT$4,Formulas!$B$2:$B$3001,$A203))</f>
        <v>0</v>
      </c>
      <c r="CU203" s="21" t="n">
        <f aca="false">IF(OR($A203="",CU$4=""),0,COUNTIFS(Formulas!$A$2:$A$3001,CU$4,Formulas!$B$2:$B$3001,$A203))</f>
        <v>0</v>
      </c>
      <c r="CV203" s="21" t="n">
        <f aca="false">IF(OR($A203="",CV$4=""),0,COUNTIFS(Formulas!$A$2:$A$3001,CV$4,Formulas!$B$2:$B$3001,$A203))</f>
        <v>0</v>
      </c>
      <c r="CW203" s="21" t="n">
        <f aca="false">IF(OR($A203="",CW$4=""),0,COUNTIFS(Formulas!$A$2:$A$3001,CW$4,Formulas!$B$2:$B$3001,$A203))</f>
        <v>0</v>
      </c>
      <c r="CX203" s="21" t="n">
        <f aca="false">IF(OR($A203="",CX$4=""),0,COUNTIFS(Formulas!$A$2:$A$3001,CX$4,Formulas!$B$2:$B$3001,$A203))</f>
        <v>0</v>
      </c>
      <c r="CY203" s="21" t="n">
        <f aca="false">IF(OR($A203="",CY$4=""),0,COUNTIFS(Formulas!$A$2:$A$3001,CY$4,Formulas!$B$2:$B$3001,$A203))</f>
        <v>0</v>
      </c>
      <c r="CZ203" s="21" t="n">
        <f aca="false">IF(OR($A203="",CZ$4=""),0,COUNTIFS(Formulas!$A$2:$A$3001,CZ$4,Formulas!$B$2:$B$3001,$A203))</f>
        <v>0</v>
      </c>
      <c r="DA203" s="21" t="n">
        <f aca="false">IF(OR($A203="",DA$4=""),0,COUNTIFS(Formulas!$A$2:$A$3001,DA$4,Formulas!$B$2:$B$3001,$A203))</f>
        <v>0</v>
      </c>
      <c r="DB203" s="21" t="n">
        <f aca="false">IF(OR($A203="",DB$4=""),0,COUNTIFS(Formulas!$A$2:$A$3001,DB$4,Formulas!$B$2:$B$3001,$A203))</f>
        <v>0</v>
      </c>
      <c r="DC203" s="21" t="n">
        <f aca="false">IF(OR($A203="",DC$4=""),0,COUNTIFS(Formulas!$A$2:$A$3001,DC$4,Formulas!$B$2:$B$3001,$A203))</f>
        <v>0</v>
      </c>
      <c r="DD203" s="21" t="n">
        <f aca="false">IF(OR($A203="",DD$4=""),0,COUNTIFS(Formulas!$A$2:$A$3001,DD$4,Formulas!$B$2:$B$3001,$A203))</f>
        <v>0</v>
      </c>
      <c r="DE203" s="21" t="n">
        <f aca="false">IF(OR($A203="",DE$4=""),0,COUNTIFS(Formulas!$A$2:$A$3001,DE$4,Formulas!$B$2:$B$3001,$A203))</f>
        <v>0</v>
      </c>
      <c r="DF203" s="21" t="n">
        <f aca="false">IF(OR($A203="",DF$4=""),0,COUNTIFS(Formulas!$A$2:$A$3001,DF$4,Formulas!$B$2:$B$3001,$A203))</f>
        <v>0</v>
      </c>
      <c r="DG203" s="21" t="n">
        <f aca="false">IF(OR($A203="",DG$4=""),0,COUNTIFS(Formulas!$A$2:$A$3001,DG$4,Formulas!$B$2:$B$3001,$A203))</f>
        <v>0</v>
      </c>
      <c r="DH203" s="21" t="n">
        <f aca="false">IF(OR($A203="",DH$4=""),0,COUNTIFS(Formulas!$A$2:$A$3001,DH$4,Formulas!$B$2:$B$3001,$A203))</f>
        <v>0</v>
      </c>
      <c r="DI203" s="21" t="n">
        <f aca="false">IF(OR($A203="",DI$4=""),0,COUNTIFS(Formulas!$A$2:$A$3001,DI$4,Formulas!$B$2:$B$3001,$A203))</f>
        <v>0</v>
      </c>
      <c r="DJ203" s="21" t="n">
        <f aca="false">IF(OR($A203="",DJ$4=""),0,COUNTIFS(Formulas!$A$2:$A$3001,DJ$4,Formulas!$B$2:$B$3001,$A203))</f>
        <v>0</v>
      </c>
      <c r="DK203" s="21" t="n">
        <f aca="false">IF(OR($A203="",DK$4=""),0,COUNTIFS(Formulas!$A$2:$A$3001,DK$4,Formulas!$B$2:$B$3001,$A203))</f>
        <v>0</v>
      </c>
      <c r="DL203" s="21" t="n">
        <f aca="false">IF(OR($A203="",DL$4=""),0,COUNTIFS(Formulas!$A$2:$A$3001,DL$4,Formulas!$B$2:$B$3001,$A203))</f>
        <v>0</v>
      </c>
      <c r="DM203" s="21" t="n">
        <f aca="false">IF(OR($A203="",DM$4=""),0,COUNTIFS(Formulas!$A$2:$A$3001,DM$4,Formulas!$B$2:$B$3001,$A203))</f>
        <v>0</v>
      </c>
      <c r="DN203" s="21" t="n">
        <f aca="false">IF(OR($A203="",DN$4=""),0,COUNTIFS(Formulas!$A$2:$A$3001,DN$4,Formulas!$B$2:$B$3001,$A203))</f>
        <v>0</v>
      </c>
      <c r="DO203" s="21" t="n">
        <f aca="false">IF(OR($A203="",DO$4=""),0,COUNTIFS(Formulas!$A$2:$A$3001,DO$4,Formulas!$B$2:$B$3001,$A203))</f>
        <v>0</v>
      </c>
      <c r="DP203" s="21" t="n">
        <f aca="false">IF(OR($A203="",DP$4=""),0,COUNTIFS(Formulas!$A$2:$A$3001,DP$4,Formulas!$B$2:$B$3001,$A203))</f>
        <v>0</v>
      </c>
      <c r="DQ203" s="21" t="n">
        <f aca="false">IF(OR($A203="",DQ$4=""),0,COUNTIFS(Formulas!$A$2:$A$3001,DQ$4,Formulas!$B$2:$B$3001,$A203))</f>
        <v>0</v>
      </c>
      <c r="DR203" s="21" t="n">
        <f aca="false">IF(OR($A203="",DR$4=""),0,COUNTIFS(Formulas!$A$2:$A$3001,DR$4,Formulas!$B$2:$B$3001,$A203))</f>
        <v>0</v>
      </c>
      <c r="DS203" s="21" t="n">
        <f aca="false">IF(OR($A203="",DS$4=""),0,COUNTIFS(Formulas!$A$2:$A$3001,DS$4,Formulas!$B$2:$B$3001,$A203))</f>
        <v>0</v>
      </c>
      <c r="DT203" s="21" t="n">
        <f aca="false">IF(OR($A203="",DT$4=""),0,COUNTIFS(Formulas!$A$2:$A$3001,DT$4,Formulas!$B$2:$B$3001,$A203))</f>
        <v>0</v>
      </c>
      <c r="DU203" s="21" t="n">
        <f aca="false">IF(OR($A203="",DU$4=""),0,COUNTIFS(Formulas!$A$2:$A$3001,DU$4,Formulas!$B$2:$B$3001,$A203))</f>
        <v>0</v>
      </c>
      <c r="DV203" s="21" t="n">
        <f aca="false">IF(OR($A203="",DV$4=""),0,COUNTIFS(Formulas!$A$2:$A$3001,DV$4,Formulas!$B$2:$B$3001,$A203))</f>
        <v>0</v>
      </c>
      <c r="DW203" s="21" t="n">
        <f aca="false">IF(OR($A203="",DW$4=""),0,COUNTIFS(Formulas!$A$2:$A$3001,DW$4,Formulas!$B$2:$B$3001,$A203))</f>
        <v>0</v>
      </c>
      <c r="DX203" s="21" t="n">
        <f aca="false">IF(OR($A203="",DX$4=""),0,COUNTIFS(Formulas!$A$2:$A$3001,DX$4,Formulas!$B$2:$B$3001,$A203))</f>
        <v>0</v>
      </c>
      <c r="DY203" s="21" t="n">
        <f aca="false">IF(OR($A203="",DY$4=""),0,COUNTIFS(Formulas!$A$2:$A$3001,DY$4,Formulas!$B$2:$B$3001,$A203))</f>
        <v>0</v>
      </c>
      <c r="DZ203" s="21" t="n">
        <f aca="false">IF(OR($A203="",DZ$4=""),0,COUNTIFS(Formulas!$A$2:$A$3001,DZ$4,Formulas!$B$2:$B$3001,$A203))</f>
        <v>0</v>
      </c>
      <c r="EA203" s="21" t="n">
        <f aca="false">IF(OR($A203="",EA$4=""),0,COUNTIFS(Formulas!$A$2:$A$3001,EA$4,Formulas!$B$2:$B$3001,$A203))</f>
        <v>0</v>
      </c>
      <c r="EB203" s="21" t="n">
        <f aca="false">IF(OR($A203="",EB$4=""),0,COUNTIFS(Formulas!$A$2:$A$3001,EB$4,Formulas!$B$2:$B$3001,$A203))</f>
        <v>0</v>
      </c>
      <c r="EC203" s="21" t="n">
        <f aca="false">IF(OR($A203="",EC$4=""),0,COUNTIFS(Formulas!$A$2:$A$3001,EC$4,Formulas!$B$2:$B$3001,$A203))</f>
        <v>0</v>
      </c>
      <c r="ED203" s="21" t="n">
        <f aca="false">IF(OR($A203="",ED$4=""),0,COUNTIFS(Formulas!$A$2:$A$3001,ED$4,Formulas!$B$2:$B$3001,$A203))</f>
        <v>0</v>
      </c>
      <c r="EE203" s="21" t="n">
        <f aca="false">IF(OR($A203="",EE$4=""),0,COUNTIFS(Formulas!$A$2:$A$3001,EE$4,Formulas!$B$2:$B$3001,$A203))</f>
        <v>0</v>
      </c>
      <c r="EF203" s="21" t="n">
        <f aca="false">IF(OR($A203="",EF$4=""),0,COUNTIFS(Formulas!$A$2:$A$3001,EF$4,Formulas!$B$2:$B$3001,$A203))</f>
        <v>0</v>
      </c>
      <c r="EG203" s="21" t="n">
        <f aca="false">IF(OR($A203="",EG$4=""),0,COUNTIFS(Formulas!$A$2:$A$3001,EG$4,Formulas!$B$2:$B$3001,$A203))</f>
        <v>0</v>
      </c>
      <c r="EH203" s="21" t="n">
        <f aca="false">IF(OR($A203="",EH$4=""),0,COUNTIFS(Formulas!$A$2:$A$3001,EH$4,Formulas!$B$2:$B$3001,$A203))</f>
        <v>0</v>
      </c>
      <c r="EI203" s="21" t="n">
        <f aca="false">IF(OR($A203="",EI$4=""),0,COUNTIFS(Formulas!$A$2:$A$3001,EI$4,Formulas!$B$2:$B$3001,$A203))</f>
        <v>0</v>
      </c>
      <c r="EJ203" s="21" t="n">
        <f aca="false">IF(OR($A203="",EJ$4=""),0,COUNTIFS(Formulas!$A$2:$A$3001,EJ$4,Formulas!$B$2:$B$3001,$A203))</f>
        <v>0</v>
      </c>
      <c r="EK203" s="21" t="n">
        <f aca="false">IF(OR($A203="",EK$4=""),0,COUNTIFS(Formulas!$A$2:$A$3001,EK$4,Formulas!$B$2:$B$3001,$A203))</f>
        <v>0</v>
      </c>
      <c r="EL203" s="21" t="n">
        <f aca="false">IF(OR($A203="",EL$4=""),0,COUNTIFS(Formulas!$A$2:$A$3001,EL$4,Formulas!$B$2:$B$3001,$A203))</f>
        <v>0</v>
      </c>
      <c r="EM203" s="21" t="n">
        <f aca="false">IF(OR($A203="",EM$4=""),0,COUNTIFS(Formulas!$A$2:$A$3001,EM$4,Formulas!$B$2:$B$3001,$A203))</f>
        <v>0</v>
      </c>
      <c r="EN203" s="21" t="n">
        <f aca="false">IF(OR($A203="",EN$4=""),0,COUNTIFS(Formulas!$A$2:$A$3001,EN$4,Formulas!$B$2:$B$3001,$A203))</f>
        <v>0</v>
      </c>
      <c r="EO203" s="21" t="n">
        <f aca="false">IF(OR($A203="",EO$4=""),0,COUNTIFS(Formulas!$A$2:$A$3001,EO$4,Formulas!$B$2:$B$3001,$A203))</f>
        <v>0</v>
      </c>
      <c r="EP203" s="21" t="n">
        <f aca="false">IF(OR($A203="",EP$4=""),0,COUNTIFS(Formulas!$A$2:$A$3001,EP$4,Formulas!$B$2:$B$3001,$A203))</f>
        <v>0</v>
      </c>
      <c r="EQ203" s="21" t="n">
        <f aca="false">IF(OR($A203="",EQ$4=""),0,COUNTIFS(Formulas!$A$2:$A$3001,EQ$4,Formulas!$B$2:$B$3001,$A203))</f>
        <v>0</v>
      </c>
      <c r="ER203" s="21" t="n">
        <f aca="false">IF(OR($A203="",ER$4=""),0,COUNTIFS(Formulas!$A$2:$A$3001,ER$4,Formulas!$B$2:$B$3001,$A203))</f>
        <v>0</v>
      </c>
      <c r="ES203" s="21" t="n">
        <f aca="false">IF(OR($A203="",ES$4=""),0,COUNTIFS(Formulas!$A$2:$A$3001,ES$4,Formulas!$B$2:$B$3001,$A203))</f>
        <v>0</v>
      </c>
      <c r="ET203" s="21" t="n">
        <f aca="false">IF(OR($A203="",ET$4=""),0,COUNTIFS(Formulas!$A$2:$A$3001,ET$4,Formulas!$B$2:$B$3001,$A203))</f>
        <v>0</v>
      </c>
      <c r="EU203" s="21" t="n">
        <f aca="false">IF(OR($A203="",EU$4=""),0,COUNTIFS(Formulas!$A$2:$A$3001,EU$4,Formulas!$B$2:$B$3001,$A203))</f>
        <v>0</v>
      </c>
      <c r="EV203" s="21" t="n">
        <f aca="false">IF(OR($A203="",EV$4=""),0,COUNTIFS(Formulas!$A$2:$A$3001,EV$4,Formulas!$B$2:$B$3001,$A203))</f>
        <v>0</v>
      </c>
    </row>
    <row r="204" customFormat="false" ht="15" hidden="false" customHeight="false" outlineLevel="0" collapsed="false">
      <c r="A204" s="13" t="str">
        <f aca="false">IF(INDEX(Materials!$A$2:$A$301,200)="","",INDEX(Materials!$A$2:$A$301,200))</f>
        <v/>
      </c>
      <c r="B204" s="19" t="str">
        <f aca="false">IF(A204="","",COUNTIF(C204:EV204,"&gt;0"))</f>
        <v/>
      </c>
      <c r="C204" s="21" t="n">
        <f aca="false">IF(OR($A204="",C$4=""),0,COUNTIFS(Formulas!$A$2:$A$3001,C$4,Formulas!$B$2:$B$3001,$A204))</f>
        <v>0</v>
      </c>
      <c r="D204" s="21" t="n">
        <f aca="false">IF(OR($A204="",D$4=""),0,COUNTIFS(Formulas!$A$2:$A$3001,D$4,Formulas!$B$2:$B$3001,$A204))</f>
        <v>0</v>
      </c>
      <c r="E204" s="21" t="n">
        <f aca="false">IF(OR($A204="",E$4=""),0,COUNTIFS(Formulas!$A$2:$A$3001,E$4,Formulas!$B$2:$B$3001,$A204))</f>
        <v>0</v>
      </c>
      <c r="F204" s="21" t="n">
        <f aca="false">IF(OR($A204="",F$4=""),0,COUNTIFS(Formulas!$A$2:$A$3001,F$4,Formulas!$B$2:$B$3001,$A204))</f>
        <v>0</v>
      </c>
      <c r="G204" s="21" t="n">
        <f aca="false">IF(OR($A204="",G$4=""),0,COUNTIFS(Formulas!$A$2:$A$3001,G$4,Formulas!$B$2:$B$3001,$A204))</f>
        <v>0</v>
      </c>
      <c r="H204" s="21" t="n">
        <f aca="false">IF(OR($A204="",H$4=""),0,COUNTIFS(Formulas!$A$2:$A$3001,H$4,Formulas!$B$2:$B$3001,$A204))</f>
        <v>0</v>
      </c>
      <c r="I204" s="21" t="n">
        <f aca="false">IF(OR($A204="",I$4=""),0,COUNTIFS(Formulas!$A$2:$A$3001,I$4,Formulas!$B$2:$B$3001,$A204))</f>
        <v>0</v>
      </c>
      <c r="J204" s="21" t="n">
        <f aca="false">IF(OR($A204="",J$4=""),0,COUNTIFS(Formulas!$A$2:$A$3001,J$4,Formulas!$B$2:$B$3001,$A204))</f>
        <v>0</v>
      </c>
      <c r="K204" s="21" t="n">
        <f aca="false">IF(OR($A204="",K$4=""),0,COUNTIFS(Formulas!$A$2:$A$3001,K$4,Formulas!$B$2:$B$3001,$A204))</f>
        <v>0</v>
      </c>
      <c r="L204" s="21" t="n">
        <f aca="false">IF(OR($A204="",L$4=""),0,COUNTIFS(Formulas!$A$2:$A$3001,L$4,Formulas!$B$2:$B$3001,$A204))</f>
        <v>0</v>
      </c>
      <c r="M204" s="21" t="n">
        <f aca="false">IF(OR($A204="",M$4=""),0,COUNTIFS(Formulas!$A$2:$A$3001,M$4,Formulas!$B$2:$B$3001,$A204))</f>
        <v>0</v>
      </c>
      <c r="N204" s="21" t="n">
        <f aca="false">IF(OR($A204="",N$4=""),0,COUNTIFS(Formulas!$A$2:$A$3001,N$4,Formulas!$B$2:$B$3001,$A204))</f>
        <v>0</v>
      </c>
      <c r="O204" s="21" t="n">
        <f aca="false">IF(OR($A204="",O$4=""),0,COUNTIFS(Formulas!$A$2:$A$3001,O$4,Formulas!$B$2:$B$3001,$A204))</f>
        <v>0</v>
      </c>
      <c r="P204" s="21" t="n">
        <f aca="false">IF(OR($A204="",P$4=""),0,COUNTIFS(Formulas!$A$2:$A$3001,P$4,Formulas!$B$2:$B$3001,$A204))</f>
        <v>0</v>
      </c>
      <c r="Q204" s="21" t="n">
        <f aca="false">IF(OR($A204="",Q$4=""),0,COUNTIFS(Formulas!$A$2:$A$3001,Q$4,Formulas!$B$2:$B$3001,$A204))</f>
        <v>0</v>
      </c>
      <c r="R204" s="21" t="n">
        <f aca="false">IF(OR($A204="",R$4=""),0,COUNTIFS(Formulas!$A$2:$A$3001,R$4,Formulas!$B$2:$B$3001,$A204))</f>
        <v>0</v>
      </c>
      <c r="S204" s="21" t="n">
        <f aca="false">IF(OR($A204="",S$4=""),0,COUNTIFS(Formulas!$A$2:$A$3001,S$4,Formulas!$B$2:$B$3001,$A204))</f>
        <v>0</v>
      </c>
      <c r="T204" s="21" t="n">
        <f aca="false">IF(OR($A204="",T$4=""),0,COUNTIFS(Formulas!$A$2:$A$3001,T$4,Formulas!$B$2:$B$3001,$A204))</f>
        <v>0</v>
      </c>
      <c r="U204" s="21" t="n">
        <f aca="false">IF(OR($A204="",U$4=""),0,COUNTIFS(Formulas!$A$2:$A$3001,U$4,Formulas!$B$2:$B$3001,$A204))</f>
        <v>0</v>
      </c>
      <c r="V204" s="21" t="n">
        <f aca="false">IF(OR($A204="",V$4=""),0,COUNTIFS(Formulas!$A$2:$A$3001,V$4,Formulas!$B$2:$B$3001,$A204))</f>
        <v>0</v>
      </c>
      <c r="W204" s="21" t="n">
        <f aca="false">IF(OR($A204="",W$4=""),0,COUNTIFS(Formulas!$A$2:$A$3001,W$4,Formulas!$B$2:$B$3001,$A204))</f>
        <v>0</v>
      </c>
      <c r="X204" s="21" t="n">
        <f aca="false">IF(OR($A204="",X$4=""),0,COUNTIFS(Formulas!$A$2:$A$3001,X$4,Formulas!$B$2:$B$3001,$A204))</f>
        <v>0</v>
      </c>
      <c r="Y204" s="21" t="n">
        <f aca="false">IF(OR($A204="",Y$4=""),0,COUNTIFS(Formulas!$A$2:$A$3001,Y$4,Formulas!$B$2:$B$3001,$A204))</f>
        <v>0</v>
      </c>
      <c r="Z204" s="21" t="n">
        <f aca="false">IF(OR($A204="",Z$4=""),0,COUNTIFS(Formulas!$A$2:$A$3001,Z$4,Formulas!$B$2:$B$3001,$A204))</f>
        <v>0</v>
      </c>
      <c r="AA204" s="21" t="n">
        <f aca="false">IF(OR($A204="",AA$4=""),0,COUNTIFS(Formulas!$A$2:$A$3001,AA$4,Formulas!$B$2:$B$3001,$A204))</f>
        <v>0</v>
      </c>
      <c r="AB204" s="21" t="n">
        <f aca="false">IF(OR($A204="",AB$4=""),0,COUNTIFS(Formulas!$A$2:$A$3001,AB$4,Formulas!$B$2:$B$3001,$A204))</f>
        <v>0</v>
      </c>
      <c r="AC204" s="21" t="n">
        <f aca="false">IF(OR($A204="",AC$4=""),0,COUNTIFS(Formulas!$A$2:$A$3001,AC$4,Formulas!$B$2:$B$3001,$A204))</f>
        <v>0</v>
      </c>
      <c r="AD204" s="21" t="n">
        <f aca="false">IF(OR($A204="",AD$4=""),0,COUNTIFS(Formulas!$A$2:$A$3001,AD$4,Formulas!$B$2:$B$3001,$A204))</f>
        <v>0</v>
      </c>
      <c r="AE204" s="21" t="n">
        <f aca="false">IF(OR($A204="",AE$4=""),0,COUNTIFS(Formulas!$A$2:$A$3001,AE$4,Formulas!$B$2:$B$3001,$A204))</f>
        <v>0</v>
      </c>
      <c r="AF204" s="21" t="n">
        <f aca="false">IF(OR($A204="",AF$4=""),0,COUNTIFS(Formulas!$A$2:$A$3001,AF$4,Formulas!$B$2:$B$3001,$A204))</f>
        <v>0</v>
      </c>
      <c r="AG204" s="21" t="n">
        <f aca="false">IF(OR($A204="",AG$4=""),0,COUNTIFS(Formulas!$A$2:$A$3001,AG$4,Formulas!$B$2:$B$3001,$A204))</f>
        <v>0</v>
      </c>
      <c r="AH204" s="21" t="n">
        <f aca="false">IF(OR($A204="",AH$4=""),0,COUNTIFS(Formulas!$A$2:$A$3001,AH$4,Formulas!$B$2:$B$3001,$A204))</f>
        <v>0</v>
      </c>
      <c r="AI204" s="21" t="n">
        <f aca="false">IF(OR($A204="",AI$4=""),0,COUNTIFS(Formulas!$A$2:$A$3001,AI$4,Formulas!$B$2:$B$3001,$A204))</f>
        <v>0</v>
      </c>
      <c r="AJ204" s="21" t="n">
        <f aca="false">IF(OR($A204="",AJ$4=""),0,COUNTIFS(Formulas!$A$2:$A$3001,AJ$4,Formulas!$B$2:$B$3001,$A204))</f>
        <v>0</v>
      </c>
      <c r="AK204" s="21" t="n">
        <f aca="false">IF(OR($A204="",AK$4=""),0,COUNTIFS(Formulas!$A$2:$A$3001,AK$4,Formulas!$B$2:$B$3001,$A204))</f>
        <v>0</v>
      </c>
      <c r="AL204" s="21" t="n">
        <f aca="false">IF(OR($A204="",AL$4=""),0,COUNTIFS(Formulas!$A$2:$A$3001,AL$4,Formulas!$B$2:$B$3001,$A204))</f>
        <v>0</v>
      </c>
      <c r="AM204" s="21" t="n">
        <f aca="false">IF(OR($A204="",AM$4=""),0,COUNTIFS(Formulas!$A$2:$A$3001,AM$4,Formulas!$B$2:$B$3001,$A204))</f>
        <v>0</v>
      </c>
      <c r="AN204" s="21" t="n">
        <f aca="false">IF(OR($A204="",AN$4=""),0,COUNTIFS(Formulas!$A$2:$A$3001,AN$4,Formulas!$B$2:$B$3001,$A204))</f>
        <v>0</v>
      </c>
      <c r="AO204" s="21" t="n">
        <f aca="false">IF(OR($A204="",AO$4=""),0,COUNTIFS(Formulas!$A$2:$A$3001,AO$4,Formulas!$B$2:$B$3001,$A204))</f>
        <v>0</v>
      </c>
      <c r="AP204" s="21" t="n">
        <f aca="false">IF(OR($A204="",AP$4=""),0,COUNTIFS(Formulas!$A$2:$A$3001,AP$4,Formulas!$B$2:$B$3001,$A204))</f>
        <v>0</v>
      </c>
      <c r="AQ204" s="21" t="n">
        <f aca="false">IF(OR($A204="",AQ$4=""),0,COUNTIFS(Formulas!$A$2:$A$3001,AQ$4,Formulas!$B$2:$B$3001,$A204))</f>
        <v>0</v>
      </c>
      <c r="AR204" s="21" t="n">
        <f aca="false">IF(OR($A204="",AR$4=""),0,COUNTIFS(Formulas!$A$2:$A$3001,AR$4,Formulas!$B$2:$B$3001,$A204))</f>
        <v>0</v>
      </c>
      <c r="AS204" s="21" t="n">
        <f aca="false">IF(OR($A204="",AS$4=""),0,COUNTIFS(Formulas!$A$2:$A$3001,AS$4,Formulas!$B$2:$B$3001,$A204))</f>
        <v>0</v>
      </c>
      <c r="AT204" s="21" t="n">
        <f aca="false">IF(OR($A204="",AT$4=""),0,COUNTIFS(Formulas!$A$2:$A$3001,AT$4,Formulas!$B$2:$B$3001,$A204))</f>
        <v>0</v>
      </c>
      <c r="AU204" s="21" t="n">
        <f aca="false">IF(OR($A204="",AU$4=""),0,COUNTIFS(Formulas!$A$2:$A$3001,AU$4,Formulas!$B$2:$B$3001,$A204))</f>
        <v>0</v>
      </c>
      <c r="AV204" s="21" t="n">
        <f aca="false">IF(OR($A204="",AV$4=""),0,COUNTIFS(Formulas!$A$2:$A$3001,AV$4,Formulas!$B$2:$B$3001,$A204))</f>
        <v>0</v>
      </c>
      <c r="AW204" s="21" t="n">
        <f aca="false">IF(OR($A204="",AW$4=""),0,COUNTIFS(Formulas!$A$2:$A$3001,AW$4,Formulas!$B$2:$B$3001,$A204))</f>
        <v>0</v>
      </c>
      <c r="AX204" s="21" t="n">
        <f aca="false">IF(OR($A204="",AX$4=""),0,COUNTIFS(Formulas!$A$2:$A$3001,AX$4,Formulas!$B$2:$B$3001,$A204))</f>
        <v>0</v>
      </c>
      <c r="AY204" s="21" t="n">
        <f aca="false">IF(OR($A204="",AY$4=""),0,COUNTIFS(Formulas!$A$2:$A$3001,AY$4,Formulas!$B$2:$B$3001,$A204))</f>
        <v>0</v>
      </c>
      <c r="AZ204" s="21" t="n">
        <f aca="false">IF(OR($A204="",AZ$4=""),0,COUNTIFS(Formulas!$A$2:$A$3001,AZ$4,Formulas!$B$2:$B$3001,$A204))</f>
        <v>0</v>
      </c>
      <c r="BA204" s="21" t="n">
        <f aca="false">IF(OR($A204="",BA$4=""),0,COUNTIFS(Formulas!$A$2:$A$3001,BA$4,Formulas!$B$2:$B$3001,$A204))</f>
        <v>0</v>
      </c>
      <c r="BB204" s="21" t="n">
        <f aca="false">IF(OR($A204="",BB$4=""),0,COUNTIFS(Formulas!$A$2:$A$3001,BB$4,Formulas!$B$2:$B$3001,$A204))</f>
        <v>0</v>
      </c>
      <c r="BC204" s="21" t="n">
        <f aca="false">IF(OR($A204="",BC$4=""),0,COUNTIFS(Formulas!$A$2:$A$3001,BC$4,Formulas!$B$2:$B$3001,$A204))</f>
        <v>0</v>
      </c>
      <c r="BD204" s="21" t="n">
        <f aca="false">IF(OR($A204="",BD$4=""),0,COUNTIFS(Formulas!$A$2:$A$3001,BD$4,Formulas!$B$2:$B$3001,$A204))</f>
        <v>0</v>
      </c>
      <c r="BE204" s="21" t="n">
        <f aca="false">IF(OR($A204="",BE$4=""),0,COUNTIFS(Formulas!$A$2:$A$3001,BE$4,Formulas!$B$2:$B$3001,$A204))</f>
        <v>0</v>
      </c>
      <c r="BF204" s="21" t="n">
        <f aca="false">IF(OR($A204="",BF$4=""),0,COUNTIFS(Formulas!$A$2:$A$3001,BF$4,Formulas!$B$2:$B$3001,$A204))</f>
        <v>0</v>
      </c>
      <c r="BG204" s="21" t="n">
        <f aca="false">IF(OR($A204="",BG$4=""),0,COUNTIFS(Formulas!$A$2:$A$3001,BG$4,Formulas!$B$2:$B$3001,$A204))</f>
        <v>0</v>
      </c>
      <c r="BH204" s="21" t="n">
        <f aca="false">IF(OR($A204="",BH$4=""),0,COUNTIFS(Formulas!$A$2:$A$3001,BH$4,Formulas!$B$2:$B$3001,$A204))</f>
        <v>0</v>
      </c>
      <c r="BI204" s="21" t="n">
        <f aca="false">IF(OR($A204="",BI$4=""),0,COUNTIFS(Formulas!$A$2:$A$3001,BI$4,Formulas!$B$2:$B$3001,$A204))</f>
        <v>0</v>
      </c>
      <c r="BJ204" s="21" t="n">
        <f aca="false">IF(OR($A204="",BJ$4=""),0,COUNTIFS(Formulas!$A$2:$A$3001,BJ$4,Formulas!$B$2:$B$3001,$A204))</f>
        <v>0</v>
      </c>
      <c r="BK204" s="21" t="n">
        <f aca="false">IF(OR($A204="",BK$4=""),0,COUNTIFS(Formulas!$A$2:$A$3001,BK$4,Formulas!$B$2:$B$3001,$A204))</f>
        <v>0</v>
      </c>
      <c r="BL204" s="21" t="n">
        <f aca="false">IF(OR($A204="",BL$4=""),0,COUNTIFS(Formulas!$A$2:$A$3001,BL$4,Formulas!$B$2:$B$3001,$A204))</f>
        <v>0</v>
      </c>
      <c r="BM204" s="21" t="n">
        <f aca="false">IF(OR($A204="",BM$4=""),0,COUNTIFS(Formulas!$A$2:$A$3001,BM$4,Formulas!$B$2:$B$3001,$A204))</f>
        <v>0</v>
      </c>
      <c r="BN204" s="21" t="n">
        <f aca="false">IF(OR($A204="",BN$4=""),0,COUNTIFS(Formulas!$A$2:$A$3001,BN$4,Formulas!$B$2:$B$3001,$A204))</f>
        <v>0</v>
      </c>
      <c r="BO204" s="21" t="n">
        <f aca="false">IF(OR($A204="",BO$4=""),0,COUNTIFS(Formulas!$A$2:$A$3001,BO$4,Formulas!$B$2:$B$3001,$A204))</f>
        <v>0</v>
      </c>
      <c r="BP204" s="21" t="n">
        <f aca="false">IF(OR($A204="",BP$4=""),0,COUNTIFS(Formulas!$A$2:$A$3001,BP$4,Formulas!$B$2:$B$3001,$A204))</f>
        <v>0</v>
      </c>
      <c r="BQ204" s="21" t="n">
        <f aca="false">IF(OR($A204="",BQ$4=""),0,COUNTIFS(Formulas!$A$2:$A$3001,BQ$4,Formulas!$B$2:$B$3001,$A204))</f>
        <v>0</v>
      </c>
      <c r="BR204" s="21" t="n">
        <f aca="false">IF(OR($A204="",BR$4=""),0,COUNTIFS(Formulas!$A$2:$A$3001,BR$4,Formulas!$B$2:$B$3001,$A204))</f>
        <v>0</v>
      </c>
      <c r="BS204" s="21" t="n">
        <f aca="false">IF(OR($A204="",BS$4=""),0,COUNTIFS(Formulas!$A$2:$A$3001,BS$4,Formulas!$B$2:$B$3001,$A204))</f>
        <v>0</v>
      </c>
      <c r="BT204" s="21" t="n">
        <f aca="false">IF(OR($A204="",BT$4=""),0,COUNTIFS(Formulas!$A$2:$A$3001,BT$4,Formulas!$B$2:$B$3001,$A204))</f>
        <v>0</v>
      </c>
      <c r="BU204" s="21" t="n">
        <f aca="false">IF(OR($A204="",BU$4=""),0,COUNTIFS(Formulas!$A$2:$A$3001,BU$4,Formulas!$B$2:$B$3001,$A204))</f>
        <v>0</v>
      </c>
      <c r="BV204" s="21" t="n">
        <f aca="false">IF(OR($A204="",BV$4=""),0,COUNTIFS(Formulas!$A$2:$A$3001,BV$4,Formulas!$B$2:$B$3001,$A204))</f>
        <v>0</v>
      </c>
      <c r="BW204" s="21" t="n">
        <f aca="false">IF(OR($A204="",BW$4=""),0,COUNTIFS(Formulas!$A$2:$A$3001,BW$4,Formulas!$B$2:$B$3001,$A204))</f>
        <v>0</v>
      </c>
      <c r="BX204" s="21" t="n">
        <f aca="false">IF(OR($A204="",BX$4=""),0,COUNTIFS(Formulas!$A$2:$A$3001,BX$4,Formulas!$B$2:$B$3001,$A204))</f>
        <v>0</v>
      </c>
      <c r="BY204" s="21" t="n">
        <f aca="false">IF(OR($A204="",BY$4=""),0,COUNTIFS(Formulas!$A$2:$A$3001,BY$4,Formulas!$B$2:$B$3001,$A204))</f>
        <v>0</v>
      </c>
      <c r="BZ204" s="21" t="n">
        <f aca="false">IF(OR($A204="",BZ$4=""),0,COUNTIFS(Formulas!$A$2:$A$3001,BZ$4,Formulas!$B$2:$B$3001,$A204))</f>
        <v>0</v>
      </c>
      <c r="CA204" s="21" t="n">
        <f aca="false">IF(OR($A204="",CA$4=""),0,COUNTIFS(Formulas!$A$2:$A$3001,CA$4,Formulas!$B$2:$B$3001,$A204))</f>
        <v>0</v>
      </c>
      <c r="CB204" s="21" t="n">
        <f aca="false">IF(OR($A204="",CB$4=""),0,COUNTIFS(Formulas!$A$2:$A$3001,CB$4,Formulas!$B$2:$B$3001,$A204))</f>
        <v>0</v>
      </c>
      <c r="CC204" s="21" t="n">
        <f aca="false">IF(OR($A204="",CC$4=""),0,COUNTIFS(Formulas!$A$2:$A$3001,CC$4,Formulas!$B$2:$B$3001,$A204))</f>
        <v>0</v>
      </c>
      <c r="CD204" s="21" t="n">
        <f aca="false">IF(OR($A204="",CD$4=""),0,COUNTIFS(Formulas!$A$2:$A$3001,CD$4,Formulas!$B$2:$B$3001,$A204))</f>
        <v>0</v>
      </c>
      <c r="CE204" s="21" t="n">
        <f aca="false">IF(OR($A204="",CE$4=""),0,COUNTIFS(Formulas!$A$2:$A$3001,CE$4,Formulas!$B$2:$B$3001,$A204))</f>
        <v>0</v>
      </c>
      <c r="CF204" s="21" t="n">
        <f aca="false">IF(OR($A204="",CF$4=""),0,COUNTIFS(Formulas!$A$2:$A$3001,CF$4,Formulas!$B$2:$B$3001,$A204))</f>
        <v>0</v>
      </c>
      <c r="CG204" s="21" t="n">
        <f aca="false">IF(OR($A204="",CG$4=""),0,COUNTIFS(Formulas!$A$2:$A$3001,CG$4,Formulas!$B$2:$B$3001,$A204))</f>
        <v>0</v>
      </c>
      <c r="CH204" s="21" t="n">
        <f aca="false">IF(OR($A204="",CH$4=""),0,COUNTIFS(Formulas!$A$2:$A$3001,CH$4,Formulas!$B$2:$B$3001,$A204))</f>
        <v>0</v>
      </c>
      <c r="CI204" s="21" t="n">
        <f aca="false">IF(OR($A204="",CI$4=""),0,COUNTIFS(Formulas!$A$2:$A$3001,CI$4,Formulas!$B$2:$B$3001,$A204))</f>
        <v>0</v>
      </c>
      <c r="CJ204" s="21" t="n">
        <f aca="false">IF(OR($A204="",CJ$4=""),0,COUNTIFS(Formulas!$A$2:$A$3001,CJ$4,Formulas!$B$2:$B$3001,$A204))</f>
        <v>0</v>
      </c>
      <c r="CK204" s="21" t="n">
        <f aca="false">IF(OR($A204="",CK$4=""),0,COUNTIFS(Formulas!$A$2:$A$3001,CK$4,Formulas!$B$2:$B$3001,$A204))</f>
        <v>0</v>
      </c>
      <c r="CL204" s="21" t="n">
        <f aca="false">IF(OR($A204="",CL$4=""),0,COUNTIFS(Formulas!$A$2:$A$3001,CL$4,Formulas!$B$2:$B$3001,$A204))</f>
        <v>0</v>
      </c>
      <c r="CM204" s="21" t="n">
        <f aca="false">IF(OR($A204="",CM$4=""),0,COUNTIFS(Formulas!$A$2:$A$3001,CM$4,Formulas!$B$2:$B$3001,$A204))</f>
        <v>0</v>
      </c>
      <c r="CN204" s="21" t="n">
        <f aca="false">IF(OR($A204="",CN$4=""),0,COUNTIFS(Formulas!$A$2:$A$3001,CN$4,Formulas!$B$2:$B$3001,$A204))</f>
        <v>0</v>
      </c>
      <c r="CO204" s="21" t="n">
        <f aca="false">IF(OR($A204="",CO$4=""),0,COUNTIFS(Formulas!$A$2:$A$3001,CO$4,Formulas!$B$2:$B$3001,$A204))</f>
        <v>0</v>
      </c>
      <c r="CP204" s="21" t="n">
        <f aca="false">IF(OR($A204="",CP$4=""),0,COUNTIFS(Formulas!$A$2:$A$3001,CP$4,Formulas!$B$2:$B$3001,$A204))</f>
        <v>0</v>
      </c>
      <c r="CQ204" s="21" t="n">
        <f aca="false">IF(OR($A204="",CQ$4=""),0,COUNTIFS(Formulas!$A$2:$A$3001,CQ$4,Formulas!$B$2:$B$3001,$A204))</f>
        <v>0</v>
      </c>
      <c r="CR204" s="21" t="n">
        <f aca="false">IF(OR($A204="",CR$4=""),0,COUNTIFS(Formulas!$A$2:$A$3001,CR$4,Formulas!$B$2:$B$3001,$A204))</f>
        <v>0</v>
      </c>
      <c r="CS204" s="21" t="n">
        <f aca="false">IF(OR($A204="",CS$4=""),0,COUNTIFS(Formulas!$A$2:$A$3001,CS$4,Formulas!$B$2:$B$3001,$A204))</f>
        <v>0</v>
      </c>
      <c r="CT204" s="21" t="n">
        <f aca="false">IF(OR($A204="",CT$4=""),0,COUNTIFS(Formulas!$A$2:$A$3001,CT$4,Formulas!$B$2:$B$3001,$A204))</f>
        <v>0</v>
      </c>
      <c r="CU204" s="21" t="n">
        <f aca="false">IF(OR($A204="",CU$4=""),0,COUNTIFS(Formulas!$A$2:$A$3001,CU$4,Formulas!$B$2:$B$3001,$A204))</f>
        <v>0</v>
      </c>
      <c r="CV204" s="21" t="n">
        <f aca="false">IF(OR($A204="",CV$4=""),0,COUNTIFS(Formulas!$A$2:$A$3001,CV$4,Formulas!$B$2:$B$3001,$A204))</f>
        <v>0</v>
      </c>
      <c r="CW204" s="21" t="n">
        <f aca="false">IF(OR($A204="",CW$4=""),0,COUNTIFS(Formulas!$A$2:$A$3001,CW$4,Formulas!$B$2:$B$3001,$A204))</f>
        <v>0</v>
      </c>
      <c r="CX204" s="21" t="n">
        <f aca="false">IF(OR($A204="",CX$4=""),0,COUNTIFS(Formulas!$A$2:$A$3001,CX$4,Formulas!$B$2:$B$3001,$A204))</f>
        <v>0</v>
      </c>
      <c r="CY204" s="21" t="n">
        <f aca="false">IF(OR($A204="",CY$4=""),0,COUNTIFS(Formulas!$A$2:$A$3001,CY$4,Formulas!$B$2:$B$3001,$A204))</f>
        <v>0</v>
      </c>
      <c r="CZ204" s="21" t="n">
        <f aca="false">IF(OR($A204="",CZ$4=""),0,COUNTIFS(Formulas!$A$2:$A$3001,CZ$4,Formulas!$B$2:$B$3001,$A204))</f>
        <v>0</v>
      </c>
      <c r="DA204" s="21" t="n">
        <f aca="false">IF(OR($A204="",DA$4=""),0,COUNTIFS(Formulas!$A$2:$A$3001,DA$4,Formulas!$B$2:$B$3001,$A204))</f>
        <v>0</v>
      </c>
      <c r="DB204" s="21" t="n">
        <f aca="false">IF(OR($A204="",DB$4=""),0,COUNTIFS(Formulas!$A$2:$A$3001,DB$4,Formulas!$B$2:$B$3001,$A204))</f>
        <v>0</v>
      </c>
      <c r="DC204" s="21" t="n">
        <f aca="false">IF(OR($A204="",DC$4=""),0,COUNTIFS(Formulas!$A$2:$A$3001,DC$4,Formulas!$B$2:$B$3001,$A204))</f>
        <v>0</v>
      </c>
      <c r="DD204" s="21" t="n">
        <f aca="false">IF(OR($A204="",DD$4=""),0,COUNTIFS(Formulas!$A$2:$A$3001,DD$4,Formulas!$B$2:$B$3001,$A204))</f>
        <v>0</v>
      </c>
      <c r="DE204" s="21" t="n">
        <f aca="false">IF(OR($A204="",DE$4=""),0,COUNTIFS(Formulas!$A$2:$A$3001,DE$4,Formulas!$B$2:$B$3001,$A204))</f>
        <v>0</v>
      </c>
      <c r="DF204" s="21" t="n">
        <f aca="false">IF(OR($A204="",DF$4=""),0,COUNTIFS(Formulas!$A$2:$A$3001,DF$4,Formulas!$B$2:$B$3001,$A204))</f>
        <v>0</v>
      </c>
      <c r="DG204" s="21" t="n">
        <f aca="false">IF(OR($A204="",DG$4=""),0,COUNTIFS(Formulas!$A$2:$A$3001,DG$4,Formulas!$B$2:$B$3001,$A204))</f>
        <v>0</v>
      </c>
      <c r="DH204" s="21" t="n">
        <f aca="false">IF(OR($A204="",DH$4=""),0,COUNTIFS(Formulas!$A$2:$A$3001,DH$4,Formulas!$B$2:$B$3001,$A204))</f>
        <v>0</v>
      </c>
      <c r="DI204" s="21" t="n">
        <f aca="false">IF(OR($A204="",DI$4=""),0,COUNTIFS(Formulas!$A$2:$A$3001,DI$4,Formulas!$B$2:$B$3001,$A204))</f>
        <v>0</v>
      </c>
      <c r="DJ204" s="21" t="n">
        <f aca="false">IF(OR($A204="",DJ$4=""),0,COUNTIFS(Formulas!$A$2:$A$3001,DJ$4,Formulas!$B$2:$B$3001,$A204))</f>
        <v>0</v>
      </c>
      <c r="DK204" s="21" t="n">
        <f aca="false">IF(OR($A204="",DK$4=""),0,COUNTIFS(Formulas!$A$2:$A$3001,DK$4,Formulas!$B$2:$B$3001,$A204))</f>
        <v>0</v>
      </c>
      <c r="DL204" s="21" t="n">
        <f aca="false">IF(OR($A204="",DL$4=""),0,COUNTIFS(Formulas!$A$2:$A$3001,DL$4,Formulas!$B$2:$B$3001,$A204))</f>
        <v>0</v>
      </c>
      <c r="DM204" s="21" t="n">
        <f aca="false">IF(OR($A204="",DM$4=""),0,COUNTIFS(Formulas!$A$2:$A$3001,DM$4,Formulas!$B$2:$B$3001,$A204))</f>
        <v>0</v>
      </c>
      <c r="DN204" s="21" t="n">
        <f aca="false">IF(OR($A204="",DN$4=""),0,COUNTIFS(Formulas!$A$2:$A$3001,DN$4,Formulas!$B$2:$B$3001,$A204))</f>
        <v>0</v>
      </c>
      <c r="DO204" s="21" t="n">
        <f aca="false">IF(OR($A204="",DO$4=""),0,COUNTIFS(Formulas!$A$2:$A$3001,DO$4,Formulas!$B$2:$B$3001,$A204))</f>
        <v>0</v>
      </c>
      <c r="DP204" s="21" t="n">
        <f aca="false">IF(OR($A204="",DP$4=""),0,COUNTIFS(Formulas!$A$2:$A$3001,DP$4,Formulas!$B$2:$B$3001,$A204))</f>
        <v>0</v>
      </c>
      <c r="DQ204" s="21" t="n">
        <f aca="false">IF(OR($A204="",DQ$4=""),0,COUNTIFS(Formulas!$A$2:$A$3001,DQ$4,Formulas!$B$2:$B$3001,$A204))</f>
        <v>0</v>
      </c>
      <c r="DR204" s="21" t="n">
        <f aca="false">IF(OR($A204="",DR$4=""),0,COUNTIFS(Formulas!$A$2:$A$3001,DR$4,Formulas!$B$2:$B$3001,$A204))</f>
        <v>0</v>
      </c>
      <c r="DS204" s="21" t="n">
        <f aca="false">IF(OR($A204="",DS$4=""),0,COUNTIFS(Formulas!$A$2:$A$3001,DS$4,Formulas!$B$2:$B$3001,$A204))</f>
        <v>0</v>
      </c>
      <c r="DT204" s="21" t="n">
        <f aca="false">IF(OR($A204="",DT$4=""),0,COUNTIFS(Formulas!$A$2:$A$3001,DT$4,Formulas!$B$2:$B$3001,$A204))</f>
        <v>0</v>
      </c>
      <c r="DU204" s="21" t="n">
        <f aca="false">IF(OR($A204="",DU$4=""),0,COUNTIFS(Formulas!$A$2:$A$3001,DU$4,Formulas!$B$2:$B$3001,$A204))</f>
        <v>0</v>
      </c>
      <c r="DV204" s="21" t="n">
        <f aca="false">IF(OR($A204="",DV$4=""),0,COUNTIFS(Formulas!$A$2:$A$3001,DV$4,Formulas!$B$2:$B$3001,$A204))</f>
        <v>0</v>
      </c>
      <c r="DW204" s="21" t="n">
        <f aca="false">IF(OR($A204="",DW$4=""),0,COUNTIFS(Formulas!$A$2:$A$3001,DW$4,Formulas!$B$2:$B$3001,$A204))</f>
        <v>0</v>
      </c>
      <c r="DX204" s="21" t="n">
        <f aca="false">IF(OR($A204="",DX$4=""),0,COUNTIFS(Formulas!$A$2:$A$3001,DX$4,Formulas!$B$2:$B$3001,$A204))</f>
        <v>0</v>
      </c>
      <c r="DY204" s="21" t="n">
        <f aca="false">IF(OR($A204="",DY$4=""),0,COUNTIFS(Formulas!$A$2:$A$3001,DY$4,Formulas!$B$2:$B$3001,$A204))</f>
        <v>0</v>
      </c>
      <c r="DZ204" s="21" t="n">
        <f aca="false">IF(OR($A204="",DZ$4=""),0,COUNTIFS(Formulas!$A$2:$A$3001,DZ$4,Formulas!$B$2:$B$3001,$A204))</f>
        <v>0</v>
      </c>
      <c r="EA204" s="21" t="n">
        <f aca="false">IF(OR($A204="",EA$4=""),0,COUNTIFS(Formulas!$A$2:$A$3001,EA$4,Formulas!$B$2:$B$3001,$A204))</f>
        <v>0</v>
      </c>
      <c r="EB204" s="21" t="n">
        <f aca="false">IF(OR($A204="",EB$4=""),0,COUNTIFS(Formulas!$A$2:$A$3001,EB$4,Formulas!$B$2:$B$3001,$A204))</f>
        <v>0</v>
      </c>
      <c r="EC204" s="21" t="n">
        <f aca="false">IF(OR($A204="",EC$4=""),0,COUNTIFS(Formulas!$A$2:$A$3001,EC$4,Formulas!$B$2:$B$3001,$A204))</f>
        <v>0</v>
      </c>
      <c r="ED204" s="21" t="n">
        <f aca="false">IF(OR($A204="",ED$4=""),0,COUNTIFS(Formulas!$A$2:$A$3001,ED$4,Formulas!$B$2:$B$3001,$A204))</f>
        <v>0</v>
      </c>
      <c r="EE204" s="21" t="n">
        <f aca="false">IF(OR($A204="",EE$4=""),0,COUNTIFS(Formulas!$A$2:$A$3001,EE$4,Formulas!$B$2:$B$3001,$A204))</f>
        <v>0</v>
      </c>
      <c r="EF204" s="21" t="n">
        <f aca="false">IF(OR($A204="",EF$4=""),0,COUNTIFS(Formulas!$A$2:$A$3001,EF$4,Formulas!$B$2:$B$3001,$A204))</f>
        <v>0</v>
      </c>
      <c r="EG204" s="21" t="n">
        <f aca="false">IF(OR($A204="",EG$4=""),0,COUNTIFS(Formulas!$A$2:$A$3001,EG$4,Formulas!$B$2:$B$3001,$A204))</f>
        <v>0</v>
      </c>
      <c r="EH204" s="21" t="n">
        <f aca="false">IF(OR($A204="",EH$4=""),0,COUNTIFS(Formulas!$A$2:$A$3001,EH$4,Formulas!$B$2:$B$3001,$A204))</f>
        <v>0</v>
      </c>
      <c r="EI204" s="21" t="n">
        <f aca="false">IF(OR($A204="",EI$4=""),0,COUNTIFS(Formulas!$A$2:$A$3001,EI$4,Formulas!$B$2:$B$3001,$A204))</f>
        <v>0</v>
      </c>
      <c r="EJ204" s="21" t="n">
        <f aca="false">IF(OR($A204="",EJ$4=""),0,COUNTIFS(Formulas!$A$2:$A$3001,EJ$4,Formulas!$B$2:$B$3001,$A204))</f>
        <v>0</v>
      </c>
      <c r="EK204" s="21" t="n">
        <f aca="false">IF(OR($A204="",EK$4=""),0,COUNTIFS(Formulas!$A$2:$A$3001,EK$4,Formulas!$B$2:$B$3001,$A204))</f>
        <v>0</v>
      </c>
      <c r="EL204" s="21" t="n">
        <f aca="false">IF(OR($A204="",EL$4=""),0,COUNTIFS(Formulas!$A$2:$A$3001,EL$4,Formulas!$B$2:$B$3001,$A204))</f>
        <v>0</v>
      </c>
      <c r="EM204" s="21" t="n">
        <f aca="false">IF(OR($A204="",EM$4=""),0,COUNTIFS(Formulas!$A$2:$A$3001,EM$4,Formulas!$B$2:$B$3001,$A204))</f>
        <v>0</v>
      </c>
      <c r="EN204" s="21" t="n">
        <f aca="false">IF(OR($A204="",EN$4=""),0,COUNTIFS(Formulas!$A$2:$A$3001,EN$4,Formulas!$B$2:$B$3001,$A204))</f>
        <v>0</v>
      </c>
      <c r="EO204" s="21" t="n">
        <f aca="false">IF(OR($A204="",EO$4=""),0,COUNTIFS(Formulas!$A$2:$A$3001,EO$4,Formulas!$B$2:$B$3001,$A204))</f>
        <v>0</v>
      </c>
      <c r="EP204" s="21" t="n">
        <f aca="false">IF(OR($A204="",EP$4=""),0,COUNTIFS(Formulas!$A$2:$A$3001,EP$4,Formulas!$B$2:$B$3001,$A204))</f>
        <v>0</v>
      </c>
      <c r="EQ204" s="21" t="n">
        <f aca="false">IF(OR($A204="",EQ$4=""),0,COUNTIFS(Formulas!$A$2:$A$3001,EQ$4,Formulas!$B$2:$B$3001,$A204))</f>
        <v>0</v>
      </c>
      <c r="ER204" s="21" t="n">
        <f aca="false">IF(OR($A204="",ER$4=""),0,COUNTIFS(Formulas!$A$2:$A$3001,ER$4,Formulas!$B$2:$B$3001,$A204))</f>
        <v>0</v>
      </c>
      <c r="ES204" s="21" t="n">
        <f aca="false">IF(OR($A204="",ES$4=""),0,COUNTIFS(Formulas!$A$2:$A$3001,ES$4,Formulas!$B$2:$B$3001,$A204))</f>
        <v>0</v>
      </c>
      <c r="ET204" s="21" t="n">
        <f aca="false">IF(OR($A204="",ET$4=""),0,COUNTIFS(Formulas!$A$2:$A$3001,ET$4,Formulas!$B$2:$B$3001,$A204))</f>
        <v>0</v>
      </c>
      <c r="EU204" s="21" t="n">
        <f aca="false">IF(OR($A204="",EU$4=""),0,COUNTIFS(Formulas!$A$2:$A$3001,EU$4,Formulas!$B$2:$B$3001,$A204))</f>
        <v>0</v>
      </c>
      <c r="EV204" s="21" t="n">
        <f aca="false">IF(OR($A204="",EV$4=""),0,COUNTIFS(Formulas!$A$2:$A$3001,EV$4,Formulas!$B$2:$B$3001,$A204))</f>
        <v>0</v>
      </c>
    </row>
    <row r="205" customFormat="false" ht="15" hidden="false" customHeight="false" outlineLevel="0" collapsed="false">
      <c r="A205" s="13" t="str">
        <f aca="false">IF(INDEX(Materials!$A$2:$A$301,201)="","",INDEX(Materials!$A$2:$A$301,201))</f>
        <v/>
      </c>
      <c r="B205" s="19" t="str">
        <f aca="false">IF(A205="","",COUNTIF(C205:EV205,"&gt;0"))</f>
        <v/>
      </c>
      <c r="C205" s="21" t="n">
        <f aca="false">IF(OR($A205="",C$4=""),0,COUNTIFS(Formulas!$A$2:$A$3001,C$4,Formulas!$B$2:$B$3001,$A205))</f>
        <v>0</v>
      </c>
      <c r="D205" s="21" t="n">
        <f aca="false">IF(OR($A205="",D$4=""),0,COUNTIFS(Formulas!$A$2:$A$3001,D$4,Formulas!$B$2:$B$3001,$A205))</f>
        <v>0</v>
      </c>
      <c r="E205" s="21" t="n">
        <f aca="false">IF(OR($A205="",E$4=""),0,COUNTIFS(Formulas!$A$2:$A$3001,E$4,Formulas!$B$2:$B$3001,$A205))</f>
        <v>0</v>
      </c>
      <c r="F205" s="21" t="n">
        <f aca="false">IF(OR($A205="",F$4=""),0,COUNTIFS(Formulas!$A$2:$A$3001,F$4,Formulas!$B$2:$B$3001,$A205))</f>
        <v>0</v>
      </c>
      <c r="G205" s="21" t="n">
        <f aca="false">IF(OR($A205="",G$4=""),0,COUNTIFS(Formulas!$A$2:$A$3001,G$4,Formulas!$B$2:$B$3001,$A205))</f>
        <v>0</v>
      </c>
      <c r="H205" s="21" t="n">
        <f aca="false">IF(OR($A205="",H$4=""),0,COUNTIFS(Formulas!$A$2:$A$3001,H$4,Formulas!$B$2:$B$3001,$A205))</f>
        <v>0</v>
      </c>
      <c r="I205" s="21" t="n">
        <f aca="false">IF(OR($A205="",I$4=""),0,COUNTIFS(Formulas!$A$2:$A$3001,I$4,Formulas!$B$2:$B$3001,$A205))</f>
        <v>0</v>
      </c>
      <c r="J205" s="21" t="n">
        <f aca="false">IF(OR($A205="",J$4=""),0,COUNTIFS(Formulas!$A$2:$A$3001,J$4,Formulas!$B$2:$B$3001,$A205))</f>
        <v>0</v>
      </c>
      <c r="K205" s="21" t="n">
        <f aca="false">IF(OR($A205="",K$4=""),0,COUNTIFS(Formulas!$A$2:$A$3001,K$4,Formulas!$B$2:$B$3001,$A205))</f>
        <v>0</v>
      </c>
      <c r="L205" s="21" t="n">
        <f aca="false">IF(OR($A205="",L$4=""),0,COUNTIFS(Formulas!$A$2:$A$3001,L$4,Formulas!$B$2:$B$3001,$A205))</f>
        <v>0</v>
      </c>
      <c r="M205" s="21" t="n">
        <f aca="false">IF(OR($A205="",M$4=""),0,COUNTIFS(Formulas!$A$2:$A$3001,M$4,Formulas!$B$2:$B$3001,$A205))</f>
        <v>0</v>
      </c>
      <c r="N205" s="21" t="n">
        <f aca="false">IF(OR($A205="",N$4=""),0,COUNTIFS(Formulas!$A$2:$A$3001,N$4,Formulas!$B$2:$B$3001,$A205))</f>
        <v>0</v>
      </c>
      <c r="O205" s="21" t="n">
        <f aca="false">IF(OR($A205="",O$4=""),0,COUNTIFS(Formulas!$A$2:$A$3001,O$4,Formulas!$B$2:$B$3001,$A205))</f>
        <v>0</v>
      </c>
      <c r="P205" s="21" t="n">
        <f aca="false">IF(OR($A205="",P$4=""),0,COUNTIFS(Formulas!$A$2:$A$3001,P$4,Formulas!$B$2:$B$3001,$A205))</f>
        <v>0</v>
      </c>
      <c r="Q205" s="21" t="n">
        <f aca="false">IF(OR($A205="",Q$4=""),0,COUNTIFS(Formulas!$A$2:$A$3001,Q$4,Formulas!$B$2:$B$3001,$A205))</f>
        <v>0</v>
      </c>
      <c r="R205" s="21" t="n">
        <f aca="false">IF(OR($A205="",R$4=""),0,COUNTIFS(Formulas!$A$2:$A$3001,R$4,Formulas!$B$2:$B$3001,$A205))</f>
        <v>0</v>
      </c>
      <c r="S205" s="21" t="n">
        <f aca="false">IF(OR($A205="",S$4=""),0,COUNTIFS(Formulas!$A$2:$A$3001,S$4,Formulas!$B$2:$B$3001,$A205))</f>
        <v>0</v>
      </c>
      <c r="T205" s="21" t="n">
        <f aca="false">IF(OR($A205="",T$4=""),0,COUNTIFS(Formulas!$A$2:$A$3001,T$4,Formulas!$B$2:$B$3001,$A205))</f>
        <v>0</v>
      </c>
      <c r="U205" s="21" t="n">
        <f aca="false">IF(OR($A205="",U$4=""),0,COUNTIFS(Formulas!$A$2:$A$3001,U$4,Formulas!$B$2:$B$3001,$A205))</f>
        <v>0</v>
      </c>
      <c r="V205" s="21" t="n">
        <f aca="false">IF(OR($A205="",V$4=""),0,COUNTIFS(Formulas!$A$2:$A$3001,V$4,Formulas!$B$2:$B$3001,$A205))</f>
        <v>0</v>
      </c>
      <c r="W205" s="21" t="n">
        <f aca="false">IF(OR($A205="",W$4=""),0,COUNTIFS(Formulas!$A$2:$A$3001,W$4,Formulas!$B$2:$B$3001,$A205))</f>
        <v>0</v>
      </c>
      <c r="X205" s="21" t="n">
        <f aca="false">IF(OR($A205="",X$4=""),0,COUNTIFS(Formulas!$A$2:$A$3001,X$4,Formulas!$B$2:$B$3001,$A205))</f>
        <v>0</v>
      </c>
      <c r="Y205" s="21" t="n">
        <f aca="false">IF(OR($A205="",Y$4=""),0,COUNTIFS(Formulas!$A$2:$A$3001,Y$4,Formulas!$B$2:$B$3001,$A205))</f>
        <v>0</v>
      </c>
      <c r="Z205" s="21" t="n">
        <f aca="false">IF(OR($A205="",Z$4=""),0,COUNTIFS(Formulas!$A$2:$A$3001,Z$4,Formulas!$B$2:$B$3001,$A205))</f>
        <v>0</v>
      </c>
      <c r="AA205" s="21" t="n">
        <f aca="false">IF(OR($A205="",AA$4=""),0,COUNTIFS(Formulas!$A$2:$A$3001,AA$4,Formulas!$B$2:$B$3001,$A205))</f>
        <v>0</v>
      </c>
      <c r="AB205" s="21" t="n">
        <f aca="false">IF(OR($A205="",AB$4=""),0,COUNTIFS(Formulas!$A$2:$A$3001,AB$4,Formulas!$B$2:$B$3001,$A205))</f>
        <v>0</v>
      </c>
      <c r="AC205" s="21" t="n">
        <f aca="false">IF(OR($A205="",AC$4=""),0,COUNTIFS(Formulas!$A$2:$A$3001,AC$4,Formulas!$B$2:$B$3001,$A205))</f>
        <v>0</v>
      </c>
      <c r="AD205" s="21" t="n">
        <f aca="false">IF(OR($A205="",AD$4=""),0,COUNTIFS(Formulas!$A$2:$A$3001,AD$4,Formulas!$B$2:$B$3001,$A205))</f>
        <v>0</v>
      </c>
      <c r="AE205" s="21" t="n">
        <f aca="false">IF(OR($A205="",AE$4=""),0,COUNTIFS(Formulas!$A$2:$A$3001,AE$4,Formulas!$B$2:$B$3001,$A205))</f>
        <v>0</v>
      </c>
      <c r="AF205" s="21" t="n">
        <f aca="false">IF(OR($A205="",AF$4=""),0,COUNTIFS(Formulas!$A$2:$A$3001,AF$4,Formulas!$B$2:$B$3001,$A205))</f>
        <v>0</v>
      </c>
      <c r="AG205" s="21" t="n">
        <f aca="false">IF(OR($A205="",AG$4=""),0,COUNTIFS(Formulas!$A$2:$A$3001,AG$4,Formulas!$B$2:$B$3001,$A205))</f>
        <v>0</v>
      </c>
      <c r="AH205" s="21" t="n">
        <f aca="false">IF(OR($A205="",AH$4=""),0,COUNTIFS(Formulas!$A$2:$A$3001,AH$4,Formulas!$B$2:$B$3001,$A205))</f>
        <v>0</v>
      </c>
      <c r="AI205" s="21" t="n">
        <f aca="false">IF(OR($A205="",AI$4=""),0,COUNTIFS(Formulas!$A$2:$A$3001,AI$4,Formulas!$B$2:$B$3001,$A205))</f>
        <v>0</v>
      </c>
      <c r="AJ205" s="21" t="n">
        <f aca="false">IF(OR($A205="",AJ$4=""),0,COUNTIFS(Formulas!$A$2:$A$3001,AJ$4,Formulas!$B$2:$B$3001,$A205))</f>
        <v>0</v>
      </c>
      <c r="AK205" s="21" t="n">
        <f aca="false">IF(OR($A205="",AK$4=""),0,COUNTIFS(Formulas!$A$2:$A$3001,AK$4,Formulas!$B$2:$B$3001,$A205))</f>
        <v>0</v>
      </c>
      <c r="AL205" s="21" t="n">
        <f aca="false">IF(OR($A205="",AL$4=""),0,COUNTIFS(Formulas!$A$2:$A$3001,AL$4,Formulas!$B$2:$B$3001,$A205))</f>
        <v>0</v>
      </c>
      <c r="AM205" s="21" t="n">
        <f aca="false">IF(OR($A205="",AM$4=""),0,COUNTIFS(Formulas!$A$2:$A$3001,AM$4,Formulas!$B$2:$B$3001,$A205))</f>
        <v>0</v>
      </c>
      <c r="AN205" s="21" t="n">
        <f aca="false">IF(OR($A205="",AN$4=""),0,COUNTIFS(Formulas!$A$2:$A$3001,AN$4,Formulas!$B$2:$B$3001,$A205))</f>
        <v>0</v>
      </c>
      <c r="AO205" s="21" t="n">
        <f aca="false">IF(OR($A205="",AO$4=""),0,COUNTIFS(Formulas!$A$2:$A$3001,AO$4,Formulas!$B$2:$B$3001,$A205))</f>
        <v>0</v>
      </c>
      <c r="AP205" s="21" t="n">
        <f aca="false">IF(OR($A205="",AP$4=""),0,COUNTIFS(Formulas!$A$2:$A$3001,AP$4,Formulas!$B$2:$B$3001,$A205))</f>
        <v>0</v>
      </c>
      <c r="AQ205" s="21" t="n">
        <f aca="false">IF(OR($A205="",AQ$4=""),0,COUNTIFS(Formulas!$A$2:$A$3001,AQ$4,Formulas!$B$2:$B$3001,$A205))</f>
        <v>0</v>
      </c>
      <c r="AR205" s="21" t="n">
        <f aca="false">IF(OR($A205="",AR$4=""),0,COUNTIFS(Formulas!$A$2:$A$3001,AR$4,Formulas!$B$2:$B$3001,$A205))</f>
        <v>0</v>
      </c>
      <c r="AS205" s="21" t="n">
        <f aca="false">IF(OR($A205="",AS$4=""),0,COUNTIFS(Formulas!$A$2:$A$3001,AS$4,Formulas!$B$2:$B$3001,$A205))</f>
        <v>0</v>
      </c>
      <c r="AT205" s="21" t="n">
        <f aca="false">IF(OR($A205="",AT$4=""),0,COUNTIFS(Formulas!$A$2:$A$3001,AT$4,Formulas!$B$2:$B$3001,$A205))</f>
        <v>0</v>
      </c>
      <c r="AU205" s="21" t="n">
        <f aca="false">IF(OR($A205="",AU$4=""),0,COUNTIFS(Formulas!$A$2:$A$3001,AU$4,Formulas!$B$2:$B$3001,$A205))</f>
        <v>0</v>
      </c>
      <c r="AV205" s="21" t="n">
        <f aca="false">IF(OR($A205="",AV$4=""),0,COUNTIFS(Formulas!$A$2:$A$3001,AV$4,Formulas!$B$2:$B$3001,$A205))</f>
        <v>0</v>
      </c>
      <c r="AW205" s="21" t="n">
        <f aca="false">IF(OR($A205="",AW$4=""),0,COUNTIFS(Formulas!$A$2:$A$3001,AW$4,Formulas!$B$2:$B$3001,$A205))</f>
        <v>0</v>
      </c>
      <c r="AX205" s="21" t="n">
        <f aca="false">IF(OR($A205="",AX$4=""),0,COUNTIFS(Formulas!$A$2:$A$3001,AX$4,Formulas!$B$2:$B$3001,$A205))</f>
        <v>0</v>
      </c>
      <c r="AY205" s="21" t="n">
        <f aca="false">IF(OR($A205="",AY$4=""),0,COUNTIFS(Formulas!$A$2:$A$3001,AY$4,Formulas!$B$2:$B$3001,$A205))</f>
        <v>0</v>
      </c>
      <c r="AZ205" s="21" t="n">
        <f aca="false">IF(OR($A205="",AZ$4=""),0,COUNTIFS(Formulas!$A$2:$A$3001,AZ$4,Formulas!$B$2:$B$3001,$A205))</f>
        <v>0</v>
      </c>
      <c r="BA205" s="21" t="n">
        <f aca="false">IF(OR($A205="",BA$4=""),0,COUNTIFS(Formulas!$A$2:$A$3001,BA$4,Formulas!$B$2:$B$3001,$A205))</f>
        <v>0</v>
      </c>
      <c r="BB205" s="21" t="n">
        <f aca="false">IF(OR($A205="",BB$4=""),0,COUNTIFS(Formulas!$A$2:$A$3001,BB$4,Formulas!$B$2:$B$3001,$A205))</f>
        <v>0</v>
      </c>
      <c r="BC205" s="21" t="n">
        <f aca="false">IF(OR($A205="",BC$4=""),0,COUNTIFS(Formulas!$A$2:$A$3001,BC$4,Formulas!$B$2:$B$3001,$A205))</f>
        <v>0</v>
      </c>
      <c r="BD205" s="21" t="n">
        <f aca="false">IF(OR($A205="",BD$4=""),0,COUNTIFS(Formulas!$A$2:$A$3001,BD$4,Formulas!$B$2:$B$3001,$A205))</f>
        <v>0</v>
      </c>
      <c r="BE205" s="21" t="n">
        <f aca="false">IF(OR($A205="",BE$4=""),0,COUNTIFS(Formulas!$A$2:$A$3001,BE$4,Formulas!$B$2:$B$3001,$A205))</f>
        <v>0</v>
      </c>
      <c r="BF205" s="21" t="n">
        <f aca="false">IF(OR($A205="",BF$4=""),0,COUNTIFS(Formulas!$A$2:$A$3001,BF$4,Formulas!$B$2:$B$3001,$A205))</f>
        <v>0</v>
      </c>
      <c r="BG205" s="21" t="n">
        <f aca="false">IF(OR($A205="",BG$4=""),0,COUNTIFS(Formulas!$A$2:$A$3001,BG$4,Formulas!$B$2:$B$3001,$A205))</f>
        <v>0</v>
      </c>
      <c r="BH205" s="21" t="n">
        <f aca="false">IF(OR($A205="",BH$4=""),0,COUNTIFS(Formulas!$A$2:$A$3001,BH$4,Formulas!$B$2:$B$3001,$A205))</f>
        <v>0</v>
      </c>
      <c r="BI205" s="21" t="n">
        <f aca="false">IF(OR($A205="",BI$4=""),0,COUNTIFS(Formulas!$A$2:$A$3001,BI$4,Formulas!$B$2:$B$3001,$A205))</f>
        <v>0</v>
      </c>
      <c r="BJ205" s="21" t="n">
        <f aca="false">IF(OR($A205="",BJ$4=""),0,COUNTIFS(Formulas!$A$2:$A$3001,BJ$4,Formulas!$B$2:$B$3001,$A205))</f>
        <v>0</v>
      </c>
      <c r="BK205" s="21" t="n">
        <f aca="false">IF(OR($A205="",BK$4=""),0,COUNTIFS(Formulas!$A$2:$A$3001,BK$4,Formulas!$B$2:$B$3001,$A205))</f>
        <v>0</v>
      </c>
      <c r="BL205" s="21" t="n">
        <f aca="false">IF(OR($A205="",BL$4=""),0,COUNTIFS(Formulas!$A$2:$A$3001,BL$4,Formulas!$B$2:$B$3001,$A205))</f>
        <v>0</v>
      </c>
      <c r="BM205" s="21" t="n">
        <f aca="false">IF(OR($A205="",BM$4=""),0,COUNTIFS(Formulas!$A$2:$A$3001,BM$4,Formulas!$B$2:$B$3001,$A205))</f>
        <v>0</v>
      </c>
      <c r="BN205" s="21" t="n">
        <f aca="false">IF(OR($A205="",BN$4=""),0,COUNTIFS(Formulas!$A$2:$A$3001,BN$4,Formulas!$B$2:$B$3001,$A205))</f>
        <v>0</v>
      </c>
      <c r="BO205" s="21" t="n">
        <f aca="false">IF(OR($A205="",BO$4=""),0,COUNTIFS(Formulas!$A$2:$A$3001,BO$4,Formulas!$B$2:$B$3001,$A205))</f>
        <v>0</v>
      </c>
      <c r="BP205" s="21" t="n">
        <f aca="false">IF(OR($A205="",BP$4=""),0,COUNTIFS(Formulas!$A$2:$A$3001,BP$4,Formulas!$B$2:$B$3001,$A205))</f>
        <v>0</v>
      </c>
      <c r="BQ205" s="21" t="n">
        <f aca="false">IF(OR($A205="",BQ$4=""),0,COUNTIFS(Formulas!$A$2:$A$3001,BQ$4,Formulas!$B$2:$B$3001,$A205))</f>
        <v>0</v>
      </c>
      <c r="BR205" s="21" t="n">
        <f aca="false">IF(OR($A205="",BR$4=""),0,COUNTIFS(Formulas!$A$2:$A$3001,BR$4,Formulas!$B$2:$B$3001,$A205))</f>
        <v>0</v>
      </c>
      <c r="BS205" s="21" t="n">
        <f aca="false">IF(OR($A205="",BS$4=""),0,COUNTIFS(Formulas!$A$2:$A$3001,BS$4,Formulas!$B$2:$B$3001,$A205))</f>
        <v>0</v>
      </c>
      <c r="BT205" s="21" t="n">
        <f aca="false">IF(OR($A205="",BT$4=""),0,COUNTIFS(Formulas!$A$2:$A$3001,BT$4,Formulas!$B$2:$B$3001,$A205))</f>
        <v>0</v>
      </c>
      <c r="BU205" s="21" t="n">
        <f aca="false">IF(OR($A205="",BU$4=""),0,COUNTIFS(Formulas!$A$2:$A$3001,BU$4,Formulas!$B$2:$B$3001,$A205))</f>
        <v>0</v>
      </c>
      <c r="BV205" s="21" t="n">
        <f aca="false">IF(OR($A205="",BV$4=""),0,COUNTIFS(Formulas!$A$2:$A$3001,BV$4,Formulas!$B$2:$B$3001,$A205))</f>
        <v>0</v>
      </c>
      <c r="BW205" s="21" t="n">
        <f aca="false">IF(OR($A205="",BW$4=""),0,COUNTIFS(Formulas!$A$2:$A$3001,BW$4,Formulas!$B$2:$B$3001,$A205))</f>
        <v>0</v>
      </c>
      <c r="BX205" s="21" t="n">
        <f aca="false">IF(OR($A205="",BX$4=""),0,COUNTIFS(Formulas!$A$2:$A$3001,BX$4,Formulas!$B$2:$B$3001,$A205))</f>
        <v>0</v>
      </c>
      <c r="BY205" s="21" t="n">
        <f aca="false">IF(OR($A205="",BY$4=""),0,COUNTIFS(Formulas!$A$2:$A$3001,BY$4,Formulas!$B$2:$B$3001,$A205))</f>
        <v>0</v>
      </c>
      <c r="BZ205" s="21" t="n">
        <f aca="false">IF(OR($A205="",BZ$4=""),0,COUNTIFS(Formulas!$A$2:$A$3001,BZ$4,Formulas!$B$2:$B$3001,$A205))</f>
        <v>0</v>
      </c>
      <c r="CA205" s="21" t="n">
        <f aca="false">IF(OR($A205="",CA$4=""),0,COUNTIFS(Formulas!$A$2:$A$3001,CA$4,Formulas!$B$2:$B$3001,$A205))</f>
        <v>0</v>
      </c>
      <c r="CB205" s="21" t="n">
        <f aca="false">IF(OR($A205="",CB$4=""),0,COUNTIFS(Formulas!$A$2:$A$3001,CB$4,Formulas!$B$2:$B$3001,$A205))</f>
        <v>0</v>
      </c>
      <c r="CC205" s="21" t="n">
        <f aca="false">IF(OR($A205="",CC$4=""),0,COUNTIFS(Formulas!$A$2:$A$3001,CC$4,Formulas!$B$2:$B$3001,$A205))</f>
        <v>0</v>
      </c>
      <c r="CD205" s="21" t="n">
        <f aca="false">IF(OR($A205="",CD$4=""),0,COUNTIFS(Formulas!$A$2:$A$3001,CD$4,Formulas!$B$2:$B$3001,$A205))</f>
        <v>0</v>
      </c>
      <c r="CE205" s="21" t="n">
        <f aca="false">IF(OR($A205="",CE$4=""),0,COUNTIFS(Formulas!$A$2:$A$3001,CE$4,Formulas!$B$2:$B$3001,$A205))</f>
        <v>0</v>
      </c>
      <c r="CF205" s="21" t="n">
        <f aca="false">IF(OR($A205="",CF$4=""),0,COUNTIFS(Formulas!$A$2:$A$3001,CF$4,Formulas!$B$2:$B$3001,$A205))</f>
        <v>0</v>
      </c>
      <c r="CG205" s="21" t="n">
        <f aca="false">IF(OR($A205="",CG$4=""),0,COUNTIFS(Formulas!$A$2:$A$3001,CG$4,Formulas!$B$2:$B$3001,$A205))</f>
        <v>0</v>
      </c>
      <c r="CH205" s="21" t="n">
        <f aca="false">IF(OR($A205="",CH$4=""),0,COUNTIFS(Formulas!$A$2:$A$3001,CH$4,Formulas!$B$2:$B$3001,$A205))</f>
        <v>0</v>
      </c>
      <c r="CI205" s="21" t="n">
        <f aca="false">IF(OR($A205="",CI$4=""),0,COUNTIFS(Formulas!$A$2:$A$3001,CI$4,Formulas!$B$2:$B$3001,$A205))</f>
        <v>0</v>
      </c>
      <c r="CJ205" s="21" t="n">
        <f aca="false">IF(OR($A205="",CJ$4=""),0,COUNTIFS(Formulas!$A$2:$A$3001,CJ$4,Formulas!$B$2:$B$3001,$A205))</f>
        <v>0</v>
      </c>
      <c r="CK205" s="21" t="n">
        <f aca="false">IF(OR($A205="",CK$4=""),0,COUNTIFS(Formulas!$A$2:$A$3001,CK$4,Formulas!$B$2:$B$3001,$A205))</f>
        <v>0</v>
      </c>
      <c r="CL205" s="21" t="n">
        <f aca="false">IF(OR($A205="",CL$4=""),0,COUNTIFS(Formulas!$A$2:$A$3001,CL$4,Formulas!$B$2:$B$3001,$A205))</f>
        <v>0</v>
      </c>
      <c r="CM205" s="21" t="n">
        <f aca="false">IF(OR($A205="",CM$4=""),0,COUNTIFS(Formulas!$A$2:$A$3001,CM$4,Formulas!$B$2:$B$3001,$A205))</f>
        <v>0</v>
      </c>
      <c r="CN205" s="21" t="n">
        <f aca="false">IF(OR($A205="",CN$4=""),0,COUNTIFS(Formulas!$A$2:$A$3001,CN$4,Formulas!$B$2:$B$3001,$A205))</f>
        <v>0</v>
      </c>
      <c r="CO205" s="21" t="n">
        <f aca="false">IF(OR($A205="",CO$4=""),0,COUNTIFS(Formulas!$A$2:$A$3001,CO$4,Formulas!$B$2:$B$3001,$A205))</f>
        <v>0</v>
      </c>
      <c r="CP205" s="21" t="n">
        <f aca="false">IF(OR($A205="",CP$4=""),0,COUNTIFS(Formulas!$A$2:$A$3001,CP$4,Formulas!$B$2:$B$3001,$A205))</f>
        <v>0</v>
      </c>
      <c r="CQ205" s="21" t="n">
        <f aca="false">IF(OR($A205="",CQ$4=""),0,COUNTIFS(Formulas!$A$2:$A$3001,CQ$4,Formulas!$B$2:$B$3001,$A205))</f>
        <v>0</v>
      </c>
      <c r="CR205" s="21" t="n">
        <f aca="false">IF(OR($A205="",CR$4=""),0,COUNTIFS(Formulas!$A$2:$A$3001,CR$4,Formulas!$B$2:$B$3001,$A205))</f>
        <v>0</v>
      </c>
      <c r="CS205" s="21" t="n">
        <f aca="false">IF(OR($A205="",CS$4=""),0,COUNTIFS(Formulas!$A$2:$A$3001,CS$4,Formulas!$B$2:$B$3001,$A205))</f>
        <v>0</v>
      </c>
      <c r="CT205" s="21" t="n">
        <f aca="false">IF(OR($A205="",CT$4=""),0,COUNTIFS(Formulas!$A$2:$A$3001,CT$4,Formulas!$B$2:$B$3001,$A205))</f>
        <v>0</v>
      </c>
      <c r="CU205" s="21" t="n">
        <f aca="false">IF(OR($A205="",CU$4=""),0,COUNTIFS(Formulas!$A$2:$A$3001,CU$4,Formulas!$B$2:$B$3001,$A205))</f>
        <v>0</v>
      </c>
      <c r="CV205" s="21" t="n">
        <f aca="false">IF(OR($A205="",CV$4=""),0,COUNTIFS(Formulas!$A$2:$A$3001,CV$4,Formulas!$B$2:$B$3001,$A205))</f>
        <v>0</v>
      </c>
      <c r="CW205" s="21" t="n">
        <f aca="false">IF(OR($A205="",CW$4=""),0,COUNTIFS(Formulas!$A$2:$A$3001,CW$4,Formulas!$B$2:$B$3001,$A205))</f>
        <v>0</v>
      </c>
      <c r="CX205" s="21" t="n">
        <f aca="false">IF(OR($A205="",CX$4=""),0,COUNTIFS(Formulas!$A$2:$A$3001,CX$4,Formulas!$B$2:$B$3001,$A205))</f>
        <v>0</v>
      </c>
      <c r="CY205" s="21" t="n">
        <f aca="false">IF(OR($A205="",CY$4=""),0,COUNTIFS(Formulas!$A$2:$A$3001,CY$4,Formulas!$B$2:$B$3001,$A205))</f>
        <v>0</v>
      </c>
      <c r="CZ205" s="21" t="n">
        <f aca="false">IF(OR($A205="",CZ$4=""),0,COUNTIFS(Formulas!$A$2:$A$3001,CZ$4,Formulas!$B$2:$B$3001,$A205))</f>
        <v>0</v>
      </c>
      <c r="DA205" s="21" t="n">
        <f aca="false">IF(OR($A205="",DA$4=""),0,COUNTIFS(Formulas!$A$2:$A$3001,DA$4,Formulas!$B$2:$B$3001,$A205))</f>
        <v>0</v>
      </c>
      <c r="DB205" s="21" t="n">
        <f aca="false">IF(OR($A205="",DB$4=""),0,COUNTIFS(Formulas!$A$2:$A$3001,DB$4,Formulas!$B$2:$B$3001,$A205))</f>
        <v>0</v>
      </c>
      <c r="DC205" s="21" t="n">
        <f aca="false">IF(OR($A205="",DC$4=""),0,COUNTIFS(Formulas!$A$2:$A$3001,DC$4,Formulas!$B$2:$B$3001,$A205))</f>
        <v>0</v>
      </c>
      <c r="DD205" s="21" t="n">
        <f aca="false">IF(OR($A205="",DD$4=""),0,COUNTIFS(Formulas!$A$2:$A$3001,DD$4,Formulas!$B$2:$B$3001,$A205))</f>
        <v>0</v>
      </c>
      <c r="DE205" s="21" t="n">
        <f aca="false">IF(OR($A205="",DE$4=""),0,COUNTIFS(Formulas!$A$2:$A$3001,DE$4,Formulas!$B$2:$B$3001,$A205))</f>
        <v>0</v>
      </c>
      <c r="DF205" s="21" t="n">
        <f aca="false">IF(OR($A205="",DF$4=""),0,COUNTIFS(Formulas!$A$2:$A$3001,DF$4,Formulas!$B$2:$B$3001,$A205))</f>
        <v>0</v>
      </c>
      <c r="DG205" s="21" t="n">
        <f aca="false">IF(OR($A205="",DG$4=""),0,COUNTIFS(Formulas!$A$2:$A$3001,DG$4,Formulas!$B$2:$B$3001,$A205))</f>
        <v>0</v>
      </c>
      <c r="DH205" s="21" t="n">
        <f aca="false">IF(OR($A205="",DH$4=""),0,COUNTIFS(Formulas!$A$2:$A$3001,DH$4,Formulas!$B$2:$B$3001,$A205))</f>
        <v>0</v>
      </c>
      <c r="DI205" s="21" t="n">
        <f aca="false">IF(OR($A205="",DI$4=""),0,COUNTIFS(Formulas!$A$2:$A$3001,DI$4,Formulas!$B$2:$B$3001,$A205))</f>
        <v>0</v>
      </c>
      <c r="DJ205" s="21" t="n">
        <f aca="false">IF(OR($A205="",DJ$4=""),0,COUNTIFS(Formulas!$A$2:$A$3001,DJ$4,Formulas!$B$2:$B$3001,$A205))</f>
        <v>0</v>
      </c>
      <c r="DK205" s="21" t="n">
        <f aca="false">IF(OR($A205="",DK$4=""),0,COUNTIFS(Formulas!$A$2:$A$3001,DK$4,Formulas!$B$2:$B$3001,$A205))</f>
        <v>0</v>
      </c>
      <c r="DL205" s="21" t="n">
        <f aca="false">IF(OR($A205="",DL$4=""),0,COUNTIFS(Formulas!$A$2:$A$3001,DL$4,Formulas!$B$2:$B$3001,$A205))</f>
        <v>0</v>
      </c>
      <c r="DM205" s="21" t="n">
        <f aca="false">IF(OR($A205="",DM$4=""),0,COUNTIFS(Formulas!$A$2:$A$3001,DM$4,Formulas!$B$2:$B$3001,$A205))</f>
        <v>0</v>
      </c>
      <c r="DN205" s="21" t="n">
        <f aca="false">IF(OR($A205="",DN$4=""),0,COUNTIFS(Formulas!$A$2:$A$3001,DN$4,Formulas!$B$2:$B$3001,$A205))</f>
        <v>0</v>
      </c>
      <c r="DO205" s="21" t="n">
        <f aca="false">IF(OR($A205="",DO$4=""),0,COUNTIFS(Formulas!$A$2:$A$3001,DO$4,Formulas!$B$2:$B$3001,$A205))</f>
        <v>0</v>
      </c>
      <c r="DP205" s="21" t="n">
        <f aca="false">IF(OR($A205="",DP$4=""),0,COUNTIFS(Formulas!$A$2:$A$3001,DP$4,Formulas!$B$2:$B$3001,$A205))</f>
        <v>0</v>
      </c>
      <c r="DQ205" s="21" t="n">
        <f aca="false">IF(OR($A205="",DQ$4=""),0,COUNTIFS(Formulas!$A$2:$A$3001,DQ$4,Formulas!$B$2:$B$3001,$A205))</f>
        <v>0</v>
      </c>
      <c r="DR205" s="21" t="n">
        <f aca="false">IF(OR($A205="",DR$4=""),0,COUNTIFS(Formulas!$A$2:$A$3001,DR$4,Formulas!$B$2:$B$3001,$A205))</f>
        <v>0</v>
      </c>
      <c r="DS205" s="21" t="n">
        <f aca="false">IF(OR($A205="",DS$4=""),0,COUNTIFS(Formulas!$A$2:$A$3001,DS$4,Formulas!$B$2:$B$3001,$A205))</f>
        <v>0</v>
      </c>
      <c r="DT205" s="21" t="n">
        <f aca="false">IF(OR($A205="",DT$4=""),0,COUNTIFS(Formulas!$A$2:$A$3001,DT$4,Formulas!$B$2:$B$3001,$A205))</f>
        <v>0</v>
      </c>
      <c r="DU205" s="21" t="n">
        <f aca="false">IF(OR($A205="",DU$4=""),0,COUNTIFS(Formulas!$A$2:$A$3001,DU$4,Formulas!$B$2:$B$3001,$A205))</f>
        <v>0</v>
      </c>
      <c r="DV205" s="21" t="n">
        <f aca="false">IF(OR($A205="",DV$4=""),0,COUNTIFS(Formulas!$A$2:$A$3001,DV$4,Formulas!$B$2:$B$3001,$A205))</f>
        <v>0</v>
      </c>
      <c r="DW205" s="21" t="n">
        <f aca="false">IF(OR($A205="",DW$4=""),0,COUNTIFS(Formulas!$A$2:$A$3001,DW$4,Formulas!$B$2:$B$3001,$A205))</f>
        <v>0</v>
      </c>
      <c r="DX205" s="21" t="n">
        <f aca="false">IF(OR($A205="",DX$4=""),0,COUNTIFS(Formulas!$A$2:$A$3001,DX$4,Formulas!$B$2:$B$3001,$A205))</f>
        <v>0</v>
      </c>
      <c r="DY205" s="21" t="n">
        <f aca="false">IF(OR($A205="",DY$4=""),0,COUNTIFS(Formulas!$A$2:$A$3001,DY$4,Formulas!$B$2:$B$3001,$A205))</f>
        <v>0</v>
      </c>
      <c r="DZ205" s="21" t="n">
        <f aca="false">IF(OR($A205="",DZ$4=""),0,COUNTIFS(Formulas!$A$2:$A$3001,DZ$4,Formulas!$B$2:$B$3001,$A205))</f>
        <v>0</v>
      </c>
      <c r="EA205" s="21" t="n">
        <f aca="false">IF(OR($A205="",EA$4=""),0,COUNTIFS(Formulas!$A$2:$A$3001,EA$4,Formulas!$B$2:$B$3001,$A205))</f>
        <v>0</v>
      </c>
      <c r="EB205" s="21" t="n">
        <f aca="false">IF(OR($A205="",EB$4=""),0,COUNTIFS(Formulas!$A$2:$A$3001,EB$4,Formulas!$B$2:$B$3001,$A205))</f>
        <v>0</v>
      </c>
      <c r="EC205" s="21" t="n">
        <f aca="false">IF(OR($A205="",EC$4=""),0,COUNTIFS(Formulas!$A$2:$A$3001,EC$4,Formulas!$B$2:$B$3001,$A205))</f>
        <v>0</v>
      </c>
      <c r="ED205" s="21" t="n">
        <f aca="false">IF(OR($A205="",ED$4=""),0,COUNTIFS(Formulas!$A$2:$A$3001,ED$4,Formulas!$B$2:$B$3001,$A205))</f>
        <v>0</v>
      </c>
      <c r="EE205" s="21" t="n">
        <f aca="false">IF(OR($A205="",EE$4=""),0,COUNTIFS(Formulas!$A$2:$A$3001,EE$4,Formulas!$B$2:$B$3001,$A205))</f>
        <v>0</v>
      </c>
      <c r="EF205" s="21" t="n">
        <f aca="false">IF(OR($A205="",EF$4=""),0,COUNTIFS(Formulas!$A$2:$A$3001,EF$4,Formulas!$B$2:$B$3001,$A205))</f>
        <v>0</v>
      </c>
      <c r="EG205" s="21" t="n">
        <f aca="false">IF(OR($A205="",EG$4=""),0,COUNTIFS(Formulas!$A$2:$A$3001,EG$4,Formulas!$B$2:$B$3001,$A205))</f>
        <v>0</v>
      </c>
      <c r="EH205" s="21" t="n">
        <f aca="false">IF(OR($A205="",EH$4=""),0,COUNTIFS(Formulas!$A$2:$A$3001,EH$4,Formulas!$B$2:$B$3001,$A205))</f>
        <v>0</v>
      </c>
      <c r="EI205" s="21" t="n">
        <f aca="false">IF(OR($A205="",EI$4=""),0,COUNTIFS(Formulas!$A$2:$A$3001,EI$4,Formulas!$B$2:$B$3001,$A205))</f>
        <v>0</v>
      </c>
      <c r="EJ205" s="21" t="n">
        <f aca="false">IF(OR($A205="",EJ$4=""),0,COUNTIFS(Formulas!$A$2:$A$3001,EJ$4,Formulas!$B$2:$B$3001,$A205))</f>
        <v>0</v>
      </c>
      <c r="EK205" s="21" t="n">
        <f aca="false">IF(OR($A205="",EK$4=""),0,COUNTIFS(Formulas!$A$2:$A$3001,EK$4,Formulas!$B$2:$B$3001,$A205))</f>
        <v>0</v>
      </c>
      <c r="EL205" s="21" t="n">
        <f aca="false">IF(OR($A205="",EL$4=""),0,COUNTIFS(Formulas!$A$2:$A$3001,EL$4,Formulas!$B$2:$B$3001,$A205))</f>
        <v>0</v>
      </c>
      <c r="EM205" s="21" t="n">
        <f aca="false">IF(OR($A205="",EM$4=""),0,COUNTIFS(Formulas!$A$2:$A$3001,EM$4,Formulas!$B$2:$B$3001,$A205))</f>
        <v>0</v>
      </c>
      <c r="EN205" s="21" t="n">
        <f aca="false">IF(OR($A205="",EN$4=""),0,COUNTIFS(Formulas!$A$2:$A$3001,EN$4,Formulas!$B$2:$B$3001,$A205))</f>
        <v>0</v>
      </c>
      <c r="EO205" s="21" t="n">
        <f aca="false">IF(OR($A205="",EO$4=""),0,COUNTIFS(Formulas!$A$2:$A$3001,EO$4,Formulas!$B$2:$B$3001,$A205))</f>
        <v>0</v>
      </c>
      <c r="EP205" s="21" t="n">
        <f aca="false">IF(OR($A205="",EP$4=""),0,COUNTIFS(Formulas!$A$2:$A$3001,EP$4,Formulas!$B$2:$B$3001,$A205))</f>
        <v>0</v>
      </c>
      <c r="EQ205" s="21" t="n">
        <f aca="false">IF(OR($A205="",EQ$4=""),0,COUNTIFS(Formulas!$A$2:$A$3001,EQ$4,Formulas!$B$2:$B$3001,$A205))</f>
        <v>0</v>
      </c>
      <c r="ER205" s="21" t="n">
        <f aca="false">IF(OR($A205="",ER$4=""),0,COUNTIFS(Formulas!$A$2:$A$3001,ER$4,Formulas!$B$2:$B$3001,$A205))</f>
        <v>0</v>
      </c>
      <c r="ES205" s="21" t="n">
        <f aca="false">IF(OR($A205="",ES$4=""),0,COUNTIFS(Formulas!$A$2:$A$3001,ES$4,Formulas!$B$2:$B$3001,$A205))</f>
        <v>0</v>
      </c>
      <c r="ET205" s="21" t="n">
        <f aca="false">IF(OR($A205="",ET$4=""),0,COUNTIFS(Formulas!$A$2:$A$3001,ET$4,Formulas!$B$2:$B$3001,$A205))</f>
        <v>0</v>
      </c>
      <c r="EU205" s="21" t="n">
        <f aca="false">IF(OR($A205="",EU$4=""),0,COUNTIFS(Formulas!$A$2:$A$3001,EU$4,Formulas!$B$2:$B$3001,$A205))</f>
        <v>0</v>
      </c>
      <c r="EV205" s="21" t="n">
        <f aca="false">IF(OR($A205="",EV$4=""),0,COUNTIFS(Formulas!$A$2:$A$3001,EV$4,Formulas!$B$2:$B$3001,$A205))</f>
        <v>0</v>
      </c>
    </row>
    <row r="206" customFormat="false" ht="15" hidden="false" customHeight="false" outlineLevel="0" collapsed="false">
      <c r="A206" s="13" t="str">
        <f aca="false">IF(INDEX(Materials!$A$2:$A$301,202)="","",INDEX(Materials!$A$2:$A$301,202))</f>
        <v/>
      </c>
      <c r="B206" s="19" t="str">
        <f aca="false">IF(A206="","",COUNTIF(C206:EV206,"&gt;0"))</f>
        <v/>
      </c>
      <c r="C206" s="21" t="n">
        <f aca="false">IF(OR($A206="",C$4=""),0,COUNTIFS(Formulas!$A$2:$A$3001,C$4,Formulas!$B$2:$B$3001,$A206))</f>
        <v>0</v>
      </c>
      <c r="D206" s="21" t="n">
        <f aca="false">IF(OR($A206="",D$4=""),0,COUNTIFS(Formulas!$A$2:$A$3001,D$4,Formulas!$B$2:$B$3001,$A206))</f>
        <v>0</v>
      </c>
      <c r="E206" s="21" t="n">
        <f aca="false">IF(OR($A206="",E$4=""),0,COUNTIFS(Formulas!$A$2:$A$3001,E$4,Formulas!$B$2:$B$3001,$A206))</f>
        <v>0</v>
      </c>
      <c r="F206" s="21" t="n">
        <f aca="false">IF(OR($A206="",F$4=""),0,COUNTIFS(Formulas!$A$2:$A$3001,F$4,Formulas!$B$2:$B$3001,$A206))</f>
        <v>0</v>
      </c>
      <c r="G206" s="21" t="n">
        <f aca="false">IF(OR($A206="",G$4=""),0,COUNTIFS(Formulas!$A$2:$A$3001,G$4,Formulas!$B$2:$B$3001,$A206))</f>
        <v>0</v>
      </c>
      <c r="H206" s="21" t="n">
        <f aca="false">IF(OR($A206="",H$4=""),0,COUNTIFS(Formulas!$A$2:$A$3001,H$4,Formulas!$B$2:$B$3001,$A206))</f>
        <v>0</v>
      </c>
      <c r="I206" s="21" t="n">
        <f aca="false">IF(OR($A206="",I$4=""),0,COUNTIFS(Formulas!$A$2:$A$3001,I$4,Formulas!$B$2:$B$3001,$A206))</f>
        <v>0</v>
      </c>
      <c r="J206" s="21" t="n">
        <f aca="false">IF(OR($A206="",J$4=""),0,COUNTIFS(Formulas!$A$2:$A$3001,J$4,Formulas!$B$2:$B$3001,$A206))</f>
        <v>0</v>
      </c>
      <c r="K206" s="21" t="n">
        <f aca="false">IF(OR($A206="",K$4=""),0,COUNTIFS(Formulas!$A$2:$A$3001,K$4,Formulas!$B$2:$B$3001,$A206))</f>
        <v>0</v>
      </c>
      <c r="L206" s="21" t="n">
        <f aca="false">IF(OR($A206="",L$4=""),0,COUNTIFS(Formulas!$A$2:$A$3001,L$4,Formulas!$B$2:$B$3001,$A206))</f>
        <v>0</v>
      </c>
      <c r="M206" s="21" t="n">
        <f aca="false">IF(OR($A206="",M$4=""),0,COUNTIFS(Formulas!$A$2:$A$3001,M$4,Formulas!$B$2:$B$3001,$A206))</f>
        <v>0</v>
      </c>
      <c r="N206" s="21" t="n">
        <f aca="false">IF(OR($A206="",N$4=""),0,COUNTIFS(Formulas!$A$2:$A$3001,N$4,Formulas!$B$2:$B$3001,$A206))</f>
        <v>0</v>
      </c>
      <c r="O206" s="21" t="n">
        <f aca="false">IF(OR($A206="",O$4=""),0,COUNTIFS(Formulas!$A$2:$A$3001,O$4,Formulas!$B$2:$B$3001,$A206))</f>
        <v>0</v>
      </c>
      <c r="P206" s="21" t="n">
        <f aca="false">IF(OR($A206="",P$4=""),0,COUNTIFS(Formulas!$A$2:$A$3001,P$4,Formulas!$B$2:$B$3001,$A206))</f>
        <v>0</v>
      </c>
      <c r="Q206" s="21" t="n">
        <f aca="false">IF(OR($A206="",Q$4=""),0,COUNTIFS(Formulas!$A$2:$A$3001,Q$4,Formulas!$B$2:$B$3001,$A206))</f>
        <v>0</v>
      </c>
      <c r="R206" s="21" t="n">
        <f aca="false">IF(OR($A206="",R$4=""),0,COUNTIFS(Formulas!$A$2:$A$3001,R$4,Formulas!$B$2:$B$3001,$A206))</f>
        <v>0</v>
      </c>
      <c r="S206" s="21" t="n">
        <f aca="false">IF(OR($A206="",S$4=""),0,COUNTIFS(Formulas!$A$2:$A$3001,S$4,Formulas!$B$2:$B$3001,$A206))</f>
        <v>0</v>
      </c>
      <c r="T206" s="21" t="n">
        <f aca="false">IF(OR($A206="",T$4=""),0,COUNTIFS(Formulas!$A$2:$A$3001,T$4,Formulas!$B$2:$B$3001,$A206))</f>
        <v>0</v>
      </c>
      <c r="U206" s="21" t="n">
        <f aca="false">IF(OR($A206="",U$4=""),0,COUNTIFS(Formulas!$A$2:$A$3001,U$4,Formulas!$B$2:$B$3001,$A206))</f>
        <v>0</v>
      </c>
      <c r="V206" s="21" t="n">
        <f aca="false">IF(OR($A206="",V$4=""),0,COUNTIFS(Formulas!$A$2:$A$3001,V$4,Formulas!$B$2:$B$3001,$A206))</f>
        <v>0</v>
      </c>
      <c r="W206" s="21" t="n">
        <f aca="false">IF(OR($A206="",W$4=""),0,COUNTIFS(Formulas!$A$2:$A$3001,W$4,Formulas!$B$2:$B$3001,$A206))</f>
        <v>0</v>
      </c>
      <c r="X206" s="21" t="n">
        <f aca="false">IF(OR($A206="",X$4=""),0,COUNTIFS(Formulas!$A$2:$A$3001,X$4,Formulas!$B$2:$B$3001,$A206))</f>
        <v>0</v>
      </c>
      <c r="Y206" s="21" t="n">
        <f aca="false">IF(OR($A206="",Y$4=""),0,COUNTIFS(Formulas!$A$2:$A$3001,Y$4,Formulas!$B$2:$B$3001,$A206))</f>
        <v>0</v>
      </c>
      <c r="Z206" s="21" t="n">
        <f aca="false">IF(OR($A206="",Z$4=""),0,COUNTIFS(Formulas!$A$2:$A$3001,Z$4,Formulas!$B$2:$B$3001,$A206))</f>
        <v>0</v>
      </c>
      <c r="AA206" s="21" t="n">
        <f aca="false">IF(OR($A206="",AA$4=""),0,COUNTIFS(Formulas!$A$2:$A$3001,AA$4,Formulas!$B$2:$B$3001,$A206))</f>
        <v>0</v>
      </c>
      <c r="AB206" s="21" t="n">
        <f aca="false">IF(OR($A206="",AB$4=""),0,COUNTIFS(Formulas!$A$2:$A$3001,AB$4,Formulas!$B$2:$B$3001,$A206))</f>
        <v>0</v>
      </c>
      <c r="AC206" s="21" t="n">
        <f aca="false">IF(OR($A206="",AC$4=""),0,COUNTIFS(Formulas!$A$2:$A$3001,AC$4,Formulas!$B$2:$B$3001,$A206))</f>
        <v>0</v>
      </c>
      <c r="AD206" s="21" t="n">
        <f aca="false">IF(OR($A206="",AD$4=""),0,COUNTIFS(Formulas!$A$2:$A$3001,AD$4,Formulas!$B$2:$B$3001,$A206))</f>
        <v>0</v>
      </c>
      <c r="AE206" s="21" t="n">
        <f aca="false">IF(OR($A206="",AE$4=""),0,COUNTIFS(Formulas!$A$2:$A$3001,AE$4,Formulas!$B$2:$B$3001,$A206))</f>
        <v>0</v>
      </c>
      <c r="AF206" s="21" t="n">
        <f aca="false">IF(OR($A206="",AF$4=""),0,COUNTIFS(Formulas!$A$2:$A$3001,AF$4,Formulas!$B$2:$B$3001,$A206))</f>
        <v>0</v>
      </c>
      <c r="AG206" s="21" t="n">
        <f aca="false">IF(OR($A206="",AG$4=""),0,COUNTIFS(Formulas!$A$2:$A$3001,AG$4,Formulas!$B$2:$B$3001,$A206))</f>
        <v>0</v>
      </c>
      <c r="AH206" s="21" t="n">
        <f aca="false">IF(OR($A206="",AH$4=""),0,COUNTIFS(Formulas!$A$2:$A$3001,AH$4,Formulas!$B$2:$B$3001,$A206))</f>
        <v>0</v>
      </c>
      <c r="AI206" s="21" t="n">
        <f aca="false">IF(OR($A206="",AI$4=""),0,COUNTIFS(Formulas!$A$2:$A$3001,AI$4,Formulas!$B$2:$B$3001,$A206))</f>
        <v>0</v>
      </c>
      <c r="AJ206" s="21" t="n">
        <f aca="false">IF(OR($A206="",AJ$4=""),0,COUNTIFS(Formulas!$A$2:$A$3001,AJ$4,Formulas!$B$2:$B$3001,$A206))</f>
        <v>0</v>
      </c>
      <c r="AK206" s="21" t="n">
        <f aca="false">IF(OR($A206="",AK$4=""),0,COUNTIFS(Formulas!$A$2:$A$3001,AK$4,Formulas!$B$2:$B$3001,$A206))</f>
        <v>0</v>
      </c>
      <c r="AL206" s="21" t="n">
        <f aca="false">IF(OR($A206="",AL$4=""),0,COUNTIFS(Formulas!$A$2:$A$3001,AL$4,Formulas!$B$2:$B$3001,$A206))</f>
        <v>0</v>
      </c>
      <c r="AM206" s="21" t="n">
        <f aca="false">IF(OR($A206="",AM$4=""),0,COUNTIFS(Formulas!$A$2:$A$3001,AM$4,Formulas!$B$2:$B$3001,$A206))</f>
        <v>0</v>
      </c>
      <c r="AN206" s="21" t="n">
        <f aca="false">IF(OR($A206="",AN$4=""),0,COUNTIFS(Formulas!$A$2:$A$3001,AN$4,Formulas!$B$2:$B$3001,$A206))</f>
        <v>0</v>
      </c>
      <c r="AO206" s="21" t="n">
        <f aca="false">IF(OR($A206="",AO$4=""),0,COUNTIFS(Formulas!$A$2:$A$3001,AO$4,Formulas!$B$2:$B$3001,$A206))</f>
        <v>0</v>
      </c>
      <c r="AP206" s="21" t="n">
        <f aca="false">IF(OR($A206="",AP$4=""),0,COUNTIFS(Formulas!$A$2:$A$3001,AP$4,Formulas!$B$2:$B$3001,$A206))</f>
        <v>0</v>
      </c>
      <c r="AQ206" s="21" t="n">
        <f aca="false">IF(OR($A206="",AQ$4=""),0,COUNTIFS(Formulas!$A$2:$A$3001,AQ$4,Formulas!$B$2:$B$3001,$A206))</f>
        <v>0</v>
      </c>
      <c r="AR206" s="21" t="n">
        <f aca="false">IF(OR($A206="",AR$4=""),0,COUNTIFS(Formulas!$A$2:$A$3001,AR$4,Formulas!$B$2:$B$3001,$A206))</f>
        <v>0</v>
      </c>
      <c r="AS206" s="21" t="n">
        <f aca="false">IF(OR($A206="",AS$4=""),0,COUNTIFS(Formulas!$A$2:$A$3001,AS$4,Formulas!$B$2:$B$3001,$A206))</f>
        <v>0</v>
      </c>
      <c r="AT206" s="21" t="n">
        <f aca="false">IF(OR($A206="",AT$4=""),0,COUNTIFS(Formulas!$A$2:$A$3001,AT$4,Formulas!$B$2:$B$3001,$A206))</f>
        <v>0</v>
      </c>
      <c r="AU206" s="21" t="n">
        <f aca="false">IF(OR($A206="",AU$4=""),0,COUNTIFS(Formulas!$A$2:$A$3001,AU$4,Formulas!$B$2:$B$3001,$A206))</f>
        <v>0</v>
      </c>
      <c r="AV206" s="21" t="n">
        <f aca="false">IF(OR($A206="",AV$4=""),0,COUNTIFS(Formulas!$A$2:$A$3001,AV$4,Formulas!$B$2:$B$3001,$A206))</f>
        <v>0</v>
      </c>
      <c r="AW206" s="21" t="n">
        <f aca="false">IF(OR($A206="",AW$4=""),0,COUNTIFS(Formulas!$A$2:$A$3001,AW$4,Formulas!$B$2:$B$3001,$A206))</f>
        <v>0</v>
      </c>
      <c r="AX206" s="21" t="n">
        <f aca="false">IF(OR($A206="",AX$4=""),0,COUNTIFS(Formulas!$A$2:$A$3001,AX$4,Formulas!$B$2:$B$3001,$A206))</f>
        <v>0</v>
      </c>
      <c r="AY206" s="21" t="n">
        <f aca="false">IF(OR($A206="",AY$4=""),0,COUNTIFS(Formulas!$A$2:$A$3001,AY$4,Formulas!$B$2:$B$3001,$A206))</f>
        <v>0</v>
      </c>
      <c r="AZ206" s="21" t="n">
        <f aca="false">IF(OR($A206="",AZ$4=""),0,COUNTIFS(Formulas!$A$2:$A$3001,AZ$4,Formulas!$B$2:$B$3001,$A206))</f>
        <v>0</v>
      </c>
      <c r="BA206" s="21" t="n">
        <f aca="false">IF(OR($A206="",BA$4=""),0,COUNTIFS(Formulas!$A$2:$A$3001,BA$4,Formulas!$B$2:$B$3001,$A206))</f>
        <v>0</v>
      </c>
      <c r="BB206" s="21" t="n">
        <f aca="false">IF(OR($A206="",BB$4=""),0,COUNTIFS(Formulas!$A$2:$A$3001,BB$4,Formulas!$B$2:$B$3001,$A206))</f>
        <v>0</v>
      </c>
      <c r="BC206" s="21" t="n">
        <f aca="false">IF(OR($A206="",BC$4=""),0,COUNTIFS(Formulas!$A$2:$A$3001,BC$4,Formulas!$B$2:$B$3001,$A206))</f>
        <v>0</v>
      </c>
      <c r="BD206" s="21" t="n">
        <f aca="false">IF(OR($A206="",BD$4=""),0,COUNTIFS(Formulas!$A$2:$A$3001,BD$4,Formulas!$B$2:$B$3001,$A206))</f>
        <v>0</v>
      </c>
      <c r="BE206" s="21" t="n">
        <f aca="false">IF(OR($A206="",BE$4=""),0,COUNTIFS(Formulas!$A$2:$A$3001,BE$4,Formulas!$B$2:$B$3001,$A206))</f>
        <v>0</v>
      </c>
      <c r="BF206" s="21" t="n">
        <f aca="false">IF(OR($A206="",BF$4=""),0,COUNTIFS(Formulas!$A$2:$A$3001,BF$4,Formulas!$B$2:$B$3001,$A206))</f>
        <v>0</v>
      </c>
      <c r="BG206" s="21" t="n">
        <f aca="false">IF(OR($A206="",BG$4=""),0,COUNTIFS(Formulas!$A$2:$A$3001,BG$4,Formulas!$B$2:$B$3001,$A206))</f>
        <v>0</v>
      </c>
      <c r="BH206" s="21" t="n">
        <f aca="false">IF(OR($A206="",BH$4=""),0,COUNTIFS(Formulas!$A$2:$A$3001,BH$4,Formulas!$B$2:$B$3001,$A206))</f>
        <v>0</v>
      </c>
      <c r="BI206" s="21" t="n">
        <f aca="false">IF(OR($A206="",BI$4=""),0,COUNTIFS(Formulas!$A$2:$A$3001,BI$4,Formulas!$B$2:$B$3001,$A206))</f>
        <v>0</v>
      </c>
      <c r="BJ206" s="21" t="n">
        <f aca="false">IF(OR($A206="",BJ$4=""),0,COUNTIFS(Formulas!$A$2:$A$3001,BJ$4,Formulas!$B$2:$B$3001,$A206))</f>
        <v>0</v>
      </c>
      <c r="BK206" s="21" t="n">
        <f aca="false">IF(OR($A206="",BK$4=""),0,COUNTIFS(Formulas!$A$2:$A$3001,BK$4,Formulas!$B$2:$B$3001,$A206))</f>
        <v>0</v>
      </c>
      <c r="BL206" s="21" t="n">
        <f aca="false">IF(OR($A206="",BL$4=""),0,COUNTIFS(Formulas!$A$2:$A$3001,BL$4,Formulas!$B$2:$B$3001,$A206))</f>
        <v>0</v>
      </c>
      <c r="BM206" s="21" t="n">
        <f aca="false">IF(OR($A206="",BM$4=""),0,COUNTIFS(Formulas!$A$2:$A$3001,BM$4,Formulas!$B$2:$B$3001,$A206))</f>
        <v>0</v>
      </c>
      <c r="BN206" s="21" t="n">
        <f aca="false">IF(OR($A206="",BN$4=""),0,COUNTIFS(Formulas!$A$2:$A$3001,BN$4,Formulas!$B$2:$B$3001,$A206))</f>
        <v>0</v>
      </c>
      <c r="BO206" s="21" t="n">
        <f aca="false">IF(OR($A206="",BO$4=""),0,COUNTIFS(Formulas!$A$2:$A$3001,BO$4,Formulas!$B$2:$B$3001,$A206))</f>
        <v>0</v>
      </c>
      <c r="BP206" s="21" t="n">
        <f aca="false">IF(OR($A206="",BP$4=""),0,COUNTIFS(Formulas!$A$2:$A$3001,BP$4,Formulas!$B$2:$B$3001,$A206))</f>
        <v>0</v>
      </c>
      <c r="BQ206" s="21" t="n">
        <f aca="false">IF(OR($A206="",BQ$4=""),0,COUNTIFS(Formulas!$A$2:$A$3001,BQ$4,Formulas!$B$2:$B$3001,$A206))</f>
        <v>0</v>
      </c>
      <c r="BR206" s="21" t="n">
        <f aca="false">IF(OR($A206="",BR$4=""),0,COUNTIFS(Formulas!$A$2:$A$3001,BR$4,Formulas!$B$2:$B$3001,$A206))</f>
        <v>0</v>
      </c>
      <c r="BS206" s="21" t="n">
        <f aca="false">IF(OR($A206="",BS$4=""),0,COUNTIFS(Formulas!$A$2:$A$3001,BS$4,Formulas!$B$2:$B$3001,$A206))</f>
        <v>0</v>
      </c>
      <c r="BT206" s="21" t="n">
        <f aca="false">IF(OR($A206="",BT$4=""),0,COUNTIFS(Formulas!$A$2:$A$3001,BT$4,Formulas!$B$2:$B$3001,$A206))</f>
        <v>0</v>
      </c>
      <c r="BU206" s="21" t="n">
        <f aca="false">IF(OR($A206="",BU$4=""),0,COUNTIFS(Formulas!$A$2:$A$3001,BU$4,Formulas!$B$2:$B$3001,$A206))</f>
        <v>0</v>
      </c>
      <c r="BV206" s="21" t="n">
        <f aca="false">IF(OR($A206="",BV$4=""),0,COUNTIFS(Formulas!$A$2:$A$3001,BV$4,Formulas!$B$2:$B$3001,$A206))</f>
        <v>0</v>
      </c>
      <c r="BW206" s="21" t="n">
        <f aca="false">IF(OR($A206="",BW$4=""),0,COUNTIFS(Formulas!$A$2:$A$3001,BW$4,Formulas!$B$2:$B$3001,$A206))</f>
        <v>0</v>
      </c>
      <c r="BX206" s="21" t="n">
        <f aca="false">IF(OR($A206="",BX$4=""),0,COUNTIFS(Formulas!$A$2:$A$3001,BX$4,Formulas!$B$2:$B$3001,$A206))</f>
        <v>0</v>
      </c>
      <c r="BY206" s="21" t="n">
        <f aca="false">IF(OR($A206="",BY$4=""),0,COUNTIFS(Formulas!$A$2:$A$3001,BY$4,Formulas!$B$2:$B$3001,$A206))</f>
        <v>0</v>
      </c>
      <c r="BZ206" s="21" t="n">
        <f aca="false">IF(OR($A206="",BZ$4=""),0,COUNTIFS(Formulas!$A$2:$A$3001,BZ$4,Formulas!$B$2:$B$3001,$A206))</f>
        <v>0</v>
      </c>
      <c r="CA206" s="21" t="n">
        <f aca="false">IF(OR($A206="",CA$4=""),0,COUNTIFS(Formulas!$A$2:$A$3001,CA$4,Formulas!$B$2:$B$3001,$A206))</f>
        <v>0</v>
      </c>
      <c r="CB206" s="21" t="n">
        <f aca="false">IF(OR($A206="",CB$4=""),0,COUNTIFS(Formulas!$A$2:$A$3001,CB$4,Formulas!$B$2:$B$3001,$A206))</f>
        <v>0</v>
      </c>
      <c r="CC206" s="21" t="n">
        <f aca="false">IF(OR($A206="",CC$4=""),0,COUNTIFS(Formulas!$A$2:$A$3001,CC$4,Formulas!$B$2:$B$3001,$A206))</f>
        <v>0</v>
      </c>
      <c r="CD206" s="21" t="n">
        <f aca="false">IF(OR($A206="",CD$4=""),0,COUNTIFS(Formulas!$A$2:$A$3001,CD$4,Formulas!$B$2:$B$3001,$A206))</f>
        <v>0</v>
      </c>
      <c r="CE206" s="21" t="n">
        <f aca="false">IF(OR($A206="",CE$4=""),0,COUNTIFS(Formulas!$A$2:$A$3001,CE$4,Formulas!$B$2:$B$3001,$A206))</f>
        <v>0</v>
      </c>
      <c r="CF206" s="21" t="n">
        <f aca="false">IF(OR($A206="",CF$4=""),0,COUNTIFS(Formulas!$A$2:$A$3001,CF$4,Formulas!$B$2:$B$3001,$A206))</f>
        <v>0</v>
      </c>
      <c r="CG206" s="21" t="n">
        <f aca="false">IF(OR($A206="",CG$4=""),0,COUNTIFS(Formulas!$A$2:$A$3001,CG$4,Formulas!$B$2:$B$3001,$A206))</f>
        <v>0</v>
      </c>
      <c r="CH206" s="21" t="n">
        <f aca="false">IF(OR($A206="",CH$4=""),0,COUNTIFS(Formulas!$A$2:$A$3001,CH$4,Formulas!$B$2:$B$3001,$A206))</f>
        <v>0</v>
      </c>
      <c r="CI206" s="21" t="n">
        <f aca="false">IF(OR($A206="",CI$4=""),0,COUNTIFS(Formulas!$A$2:$A$3001,CI$4,Formulas!$B$2:$B$3001,$A206))</f>
        <v>0</v>
      </c>
      <c r="CJ206" s="21" t="n">
        <f aca="false">IF(OR($A206="",CJ$4=""),0,COUNTIFS(Formulas!$A$2:$A$3001,CJ$4,Formulas!$B$2:$B$3001,$A206))</f>
        <v>0</v>
      </c>
      <c r="CK206" s="21" t="n">
        <f aca="false">IF(OR($A206="",CK$4=""),0,COUNTIFS(Formulas!$A$2:$A$3001,CK$4,Formulas!$B$2:$B$3001,$A206))</f>
        <v>0</v>
      </c>
      <c r="CL206" s="21" t="n">
        <f aca="false">IF(OR($A206="",CL$4=""),0,COUNTIFS(Formulas!$A$2:$A$3001,CL$4,Formulas!$B$2:$B$3001,$A206))</f>
        <v>0</v>
      </c>
      <c r="CM206" s="21" t="n">
        <f aca="false">IF(OR($A206="",CM$4=""),0,COUNTIFS(Formulas!$A$2:$A$3001,CM$4,Formulas!$B$2:$B$3001,$A206))</f>
        <v>0</v>
      </c>
      <c r="CN206" s="21" t="n">
        <f aca="false">IF(OR($A206="",CN$4=""),0,COUNTIFS(Formulas!$A$2:$A$3001,CN$4,Formulas!$B$2:$B$3001,$A206))</f>
        <v>0</v>
      </c>
      <c r="CO206" s="21" t="n">
        <f aca="false">IF(OR($A206="",CO$4=""),0,COUNTIFS(Formulas!$A$2:$A$3001,CO$4,Formulas!$B$2:$B$3001,$A206))</f>
        <v>0</v>
      </c>
      <c r="CP206" s="21" t="n">
        <f aca="false">IF(OR($A206="",CP$4=""),0,COUNTIFS(Formulas!$A$2:$A$3001,CP$4,Formulas!$B$2:$B$3001,$A206))</f>
        <v>0</v>
      </c>
      <c r="CQ206" s="21" t="n">
        <f aca="false">IF(OR($A206="",CQ$4=""),0,COUNTIFS(Formulas!$A$2:$A$3001,CQ$4,Formulas!$B$2:$B$3001,$A206))</f>
        <v>0</v>
      </c>
      <c r="CR206" s="21" t="n">
        <f aca="false">IF(OR($A206="",CR$4=""),0,COUNTIFS(Formulas!$A$2:$A$3001,CR$4,Formulas!$B$2:$B$3001,$A206))</f>
        <v>0</v>
      </c>
      <c r="CS206" s="21" t="n">
        <f aca="false">IF(OR($A206="",CS$4=""),0,COUNTIFS(Formulas!$A$2:$A$3001,CS$4,Formulas!$B$2:$B$3001,$A206))</f>
        <v>0</v>
      </c>
      <c r="CT206" s="21" t="n">
        <f aca="false">IF(OR($A206="",CT$4=""),0,COUNTIFS(Formulas!$A$2:$A$3001,CT$4,Formulas!$B$2:$B$3001,$A206))</f>
        <v>0</v>
      </c>
      <c r="CU206" s="21" t="n">
        <f aca="false">IF(OR($A206="",CU$4=""),0,COUNTIFS(Formulas!$A$2:$A$3001,CU$4,Formulas!$B$2:$B$3001,$A206))</f>
        <v>0</v>
      </c>
      <c r="CV206" s="21" t="n">
        <f aca="false">IF(OR($A206="",CV$4=""),0,COUNTIFS(Formulas!$A$2:$A$3001,CV$4,Formulas!$B$2:$B$3001,$A206))</f>
        <v>0</v>
      </c>
      <c r="CW206" s="21" t="n">
        <f aca="false">IF(OR($A206="",CW$4=""),0,COUNTIFS(Formulas!$A$2:$A$3001,CW$4,Formulas!$B$2:$B$3001,$A206))</f>
        <v>0</v>
      </c>
      <c r="CX206" s="21" t="n">
        <f aca="false">IF(OR($A206="",CX$4=""),0,COUNTIFS(Formulas!$A$2:$A$3001,CX$4,Formulas!$B$2:$B$3001,$A206))</f>
        <v>0</v>
      </c>
      <c r="CY206" s="21" t="n">
        <f aca="false">IF(OR($A206="",CY$4=""),0,COUNTIFS(Formulas!$A$2:$A$3001,CY$4,Formulas!$B$2:$B$3001,$A206))</f>
        <v>0</v>
      </c>
      <c r="CZ206" s="21" t="n">
        <f aca="false">IF(OR($A206="",CZ$4=""),0,COUNTIFS(Formulas!$A$2:$A$3001,CZ$4,Formulas!$B$2:$B$3001,$A206))</f>
        <v>0</v>
      </c>
      <c r="DA206" s="21" t="n">
        <f aca="false">IF(OR($A206="",DA$4=""),0,COUNTIFS(Formulas!$A$2:$A$3001,DA$4,Formulas!$B$2:$B$3001,$A206))</f>
        <v>0</v>
      </c>
      <c r="DB206" s="21" t="n">
        <f aca="false">IF(OR($A206="",DB$4=""),0,COUNTIFS(Formulas!$A$2:$A$3001,DB$4,Formulas!$B$2:$B$3001,$A206))</f>
        <v>0</v>
      </c>
      <c r="DC206" s="21" t="n">
        <f aca="false">IF(OR($A206="",DC$4=""),0,COUNTIFS(Formulas!$A$2:$A$3001,DC$4,Formulas!$B$2:$B$3001,$A206))</f>
        <v>0</v>
      </c>
      <c r="DD206" s="21" t="n">
        <f aca="false">IF(OR($A206="",DD$4=""),0,COUNTIFS(Formulas!$A$2:$A$3001,DD$4,Formulas!$B$2:$B$3001,$A206))</f>
        <v>0</v>
      </c>
      <c r="DE206" s="21" t="n">
        <f aca="false">IF(OR($A206="",DE$4=""),0,COUNTIFS(Formulas!$A$2:$A$3001,DE$4,Formulas!$B$2:$B$3001,$A206))</f>
        <v>0</v>
      </c>
      <c r="DF206" s="21" t="n">
        <f aca="false">IF(OR($A206="",DF$4=""),0,COUNTIFS(Formulas!$A$2:$A$3001,DF$4,Formulas!$B$2:$B$3001,$A206))</f>
        <v>0</v>
      </c>
      <c r="DG206" s="21" t="n">
        <f aca="false">IF(OR($A206="",DG$4=""),0,COUNTIFS(Formulas!$A$2:$A$3001,DG$4,Formulas!$B$2:$B$3001,$A206))</f>
        <v>0</v>
      </c>
      <c r="DH206" s="21" t="n">
        <f aca="false">IF(OR($A206="",DH$4=""),0,COUNTIFS(Formulas!$A$2:$A$3001,DH$4,Formulas!$B$2:$B$3001,$A206))</f>
        <v>0</v>
      </c>
      <c r="DI206" s="21" t="n">
        <f aca="false">IF(OR($A206="",DI$4=""),0,COUNTIFS(Formulas!$A$2:$A$3001,DI$4,Formulas!$B$2:$B$3001,$A206))</f>
        <v>0</v>
      </c>
      <c r="DJ206" s="21" t="n">
        <f aca="false">IF(OR($A206="",DJ$4=""),0,COUNTIFS(Formulas!$A$2:$A$3001,DJ$4,Formulas!$B$2:$B$3001,$A206))</f>
        <v>0</v>
      </c>
      <c r="DK206" s="21" t="n">
        <f aca="false">IF(OR($A206="",DK$4=""),0,COUNTIFS(Formulas!$A$2:$A$3001,DK$4,Formulas!$B$2:$B$3001,$A206))</f>
        <v>0</v>
      </c>
      <c r="DL206" s="21" t="n">
        <f aca="false">IF(OR($A206="",DL$4=""),0,COUNTIFS(Formulas!$A$2:$A$3001,DL$4,Formulas!$B$2:$B$3001,$A206))</f>
        <v>0</v>
      </c>
      <c r="DM206" s="21" t="n">
        <f aca="false">IF(OR($A206="",DM$4=""),0,COUNTIFS(Formulas!$A$2:$A$3001,DM$4,Formulas!$B$2:$B$3001,$A206))</f>
        <v>0</v>
      </c>
      <c r="DN206" s="21" t="n">
        <f aca="false">IF(OR($A206="",DN$4=""),0,COUNTIFS(Formulas!$A$2:$A$3001,DN$4,Formulas!$B$2:$B$3001,$A206))</f>
        <v>0</v>
      </c>
      <c r="DO206" s="21" t="n">
        <f aca="false">IF(OR($A206="",DO$4=""),0,COUNTIFS(Formulas!$A$2:$A$3001,DO$4,Formulas!$B$2:$B$3001,$A206))</f>
        <v>0</v>
      </c>
      <c r="DP206" s="21" t="n">
        <f aca="false">IF(OR($A206="",DP$4=""),0,COUNTIFS(Formulas!$A$2:$A$3001,DP$4,Formulas!$B$2:$B$3001,$A206))</f>
        <v>0</v>
      </c>
      <c r="DQ206" s="21" t="n">
        <f aca="false">IF(OR($A206="",DQ$4=""),0,COUNTIFS(Formulas!$A$2:$A$3001,DQ$4,Formulas!$B$2:$B$3001,$A206))</f>
        <v>0</v>
      </c>
      <c r="DR206" s="21" t="n">
        <f aca="false">IF(OR($A206="",DR$4=""),0,COUNTIFS(Formulas!$A$2:$A$3001,DR$4,Formulas!$B$2:$B$3001,$A206))</f>
        <v>0</v>
      </c>
      <c r="DS206" s="21" t="n">
        <f aca="false">IF(OR($A206="",DS$4=""),0,COUNTIFS(Formulas!$A$2:$A$3001,DS$4,Formulas!$B$2:$B$3001,$A206))</f>
        <v>0</v>
      </c>
      <c r="DT206" s="21" t="n">
        <f aca="false">IF(OR($A206="",DT$4=""),0,COUNTIFS(Formulas!$A$2:$A$3001,DT$4,Formulas!$B$2:$B$3001,$A206))</f>
        <v>0</v>
      </c>
      <c r="DU206" s="21" t="n">
        <f aca="false">IF(OR($A206="",DU$4=""),0,COUNTIFS(Formulas!$A$2:$A$3001,DU$4,Formulas!$B$2:$B$3001,$A206))</f>
        <v>0</v>
      </c>
      <c r="DV206" s="21" t="n">
        <f aca="false">IF(OR($A206="",DV$4=""),0,COUNTIFS(Formulas!$A$2:$A$3001,DV$4,Formulas!$B$2:$B$3001,$A206))</f>
        <v>0</v>
      </c>
      <c r="DW206" s="21" t="n">
        <f aca="false">IF(OR($A206="",DW$4=""),0,COUNTIFS(Formulas!$A$2:$A$3001,DW$4,Formulas!$B$2:$B$3001,$A206))</f>
        <v>0</v>
      </c>
      <c r="DX206" s="21" t="n">
        <f aca="false">IF(OR($A206="",DX$4=""),0,COUNTIFS(Formulas!$A$2:$A$3001,DX$4,Formulas!$B$2:$B$3001,$A206))</f>
        <v>0</v>
      </c>
      <c r="DY206" s="21" t="n">
        <f aca="false">IF(OR($A206="",DY$4=""),0,COUNTIFS(Formulas!$A$2:$A$3001,DY$4,Formulas!$B$2:$B$3001,$A206))</f>
        <v>0</v>
      </c>
      <c r="DZ206" s="21" t="n">
        <f aca="false">IF(OR($A206="",DZ$4=""),0,COUNTIFS(Formulas!$A$2:$A$3001,DZ$4,Formulas!$B$2:$B$3001,$A206))</f>
        <v>0</v>
      </c>
      <c r="EA206" s="21" t="n">
        <f aca="false">IF(OR($A206="",EA$4=""),0,COUNTIFS(Formulas!$A$2:$A$3001,EA$4,Formulas!$B$2:$B$3001,$A206))</f>
        <v>0</v>
      </c>
      <c r="EB206" s="21" t="n">
        <f aca="false">IF(OR($A206="",EB$4=""),0,COUNTIFS(Formulas!$A$2:$A$3001,EB$4,Formulas!$B$2:$B$3001,$A206))</f>
        <v>0</v>
      </c>
      <c r="EC206" s="21" t="n">
        <f aca="false">IF(OR($A206="",EC$4=""),0,COUNTIFS(Formulas!$A$2:$A$3001,EC$4,Formulas!$B$2:$B$3001,$A206))</f>
        <v>0</v>
      </c>
      <c r="ED206" s="21" t="n">
        <f aca="false">IF(OR($A206="",ED$4=""),0,COUNTIFS(Formulas!$A$2:$A$3001,ED$4,Formulas!$B$2:$B$3001,$A206))</f>
        <v>0</v>
      </c>
      <c r="EE206" s="21" t="n">
        <f aca="false">IF(OR($A206="",EE$4=""),0,COUNTIFS(Formulas!$A$2:$A$3001,EE$4,Formulas!$B$2:$B$3001,$A206))</f>
        <v>0</v>
      </c>
      <c r="EF206" s="21" t="n">
        <f aca="false">IF(OR($A206="",EF$4=""),0,COUNTIFS(Formulas!$A$2:$A$3001,EF$4,Formulas!$B$2:$B$3001,$A206))</f>
        <v>0</v>
      </c>
      <c r="EG206" s="21" t="n">
        <f aca="false">IF(OR($A206="",EG$4=""),0,COUNTIFS(Formulas!$A$2:$A$3001,EG$4,Formulas!$B$2:$B$3001,$A206))</f>
        <v>0</v>
      </c>
      <c r="EH206" s="21" t="n">
        <f aca="false">IF(OR($A206="",EH$4=""),0,COUNTIFS(Formulas!$A$2:$A$3001,EH$4,Formulas!$B$2:$B$3001,$A206))</f>
        <v>0</v>
      </c>
      <c r="EI206" s="21" t="n">
        <f aca="false">IF(OR($A206="",EI$4=""),0,COUNTIFS(Formulas!$A$2:$A$3001,EI$4,Formulas!$B$2:$B$3001,$A206))</f>
        <v>0</v>
      </c>
      <c r="EJ206" s="21" t="n">
        <f aca="false">IF(OR($A206="",EJ$4=""),0,COUNTIFS(Formulas!$A$2:$A$3001,EJ$4,Formulas!$B$2:$B$3001,$A206))</f>
        <v>0</v>
      </c>
      <c r="EK206" s="21" t="n">
        <f aca="false">IF(OR($A206="",EK$4=""),0,COUNTIFS(Formulas!$A$2:$A$3001,EK$4,Formulas!$B$2:$B$3001,$A206))</f>
        <v>0</v>
      </c>
      <c r="EL206" s="21" t="n">
        <f aca="false">IF(OR($A206="",EL$4=""),0,COUNTIFS(Formulas!$A$2:$A$3001,EL$4,Formulas!$B$2:$B$3001,$A206))</f>
        <v>0</v>
      </c>
      <c r="EM206" s="21" t="n">
        <f aca="false">IF(OR($A206="",EM$4=""),0,COUNTIFS(Formulas!$A$2:$A$3001,EM$4,Formulas!$B$2:$B$3001,$A206))</f>
        <v>0</v>
      </c>
      <c r="EN206" s="21" t="n">
        <f aca="false">IF(OR($A206="",EN$4=""),0,COUNTIFS(Formulas!$A$2:$A$3001,EN$4,Formulas!$B$2:$B$3001,$A206))</f>
        <v>0</v>
      </c>
      <c r="EO206" s="21" t="n">
        <f aca="false">IF(OR($A206="",EO$4=""),0,COUNTIFS(Formulas!$A$2:$A$3001,EO$4,Formulas!$B$2:$B$3001,$A206))</f>
        <v>0</v>
      </c>
      <c r="EP206" s="21" t="n">
        <f aca="false">IF(OR($A206="",EP$4=""),0,COUNTIFS(Formulas!$A$2:$A$3001,EP$4,Formulas!$B$2:$B$3001,$A206))</f>
        <v>0</v>
      </c>
      <c r="EQ206" s="21" t="n">
        <f aca="false">IF(OR($A206="",EQ$4=""),0,COUNTIFS(Formulas!$A$2:$A$3001,EQ$4,Formulas!$B$2:$B$3001,$A206))</f>
        <v>0</v>
      </c>
      <c r="ER206" s="21" t="n">
        <f aca="false">IF(OR($A206="",ER$4=""),0,COUNTIFS(Formulas!$A$2:$A$3001,ER$4,Formulas!$B$2:$B$3001,$A206))</f>
        <v>0</v>
      </c>
      <c r="ES206" s="21" t="n">
        <f aca="false">IF(OR($A206="",ES$4=""),0,COUNTIFS(Formulas!$A$2:$A$3001,ES$4,Formulas!$B$2:$B$3001,$A206))</f>
        <v>0</v>
      </c>
      <c r="ET206" s="21" t="n">
        <f aca="false">IF(OR($A206="",ET$4=""),0,COUNTIFS(Formulas!$A$2:$A$3001,ET$4,Formulas!$B$2:$B$3001,$A206))</f>
        <v>0</v>
      </c>
      <c r="EU206" s="21" t="n">
        <f aca="false">IF(OR($A206="",EU$4=""),0,COUNTIFS(Formulas!$A$2:$A$3001,EU$4,Formulas!$B$2:$B$3001,$A206))</f>
        <v>0</v>
      </c>
      <c r="EV206" s="21" t="n">
        <f aca="false">IF(OR($A206="",EV$4=""),0,COUNTIFS(Formulas!$A$2:$A$3001,EV$4,Formulas!$B$2:$B$3001,$A206))</f>
        <v>0</v>
      </c>
    </row>
    <row r="207" customFormat="false" ht="15" hidden="false" customHeight="false" outlineLevel="0" collapsed="false">
      <c r="A207" s="13" t="str">
        <f aca="false">IF(INDEX(Materials!$A$2:$A$301,203)="","",INDEX(Materials!$A$2:$A$301,203))</f>
        <v/>
      </c>
      <c r="B207" s="19" t="str">
        <f aca="false">IF(A207="","",COUNTIF(C207:EV207,"&gt;0"))</f>
        <v/>
      </c>
      <c r="C207" s="21" t="n">
        <f aca="false">IF(OR($A207="",C$4=""),0,COUNTIFS(Formulas!$A$2:$A$3001,C$4,Formulas!$B$2:$B$3001,$A207))</f>
        <v>0</v>
      </c>
      <c r="D207" s="21" t="n">
        <f aca="false">IF(OR($A207="",D$4=""),0,COUNTIFS(Formulas!$A$2:$A$3001,D$4,Formulas!$B$2:$B$3001,$A207))</f>
        <v>0</v>
      </c>
      <c r="E207" s="21" t="n">
        <f aca="false">IF(OR($A207="",E$4=""),0,COUNTIFS(Formulas!$A$2:$A$3001,E$4,Formulas!$B$2:$B$3001,$A207))</f>
        <v>0</v>
      </c>
      <c r="F207" s="21" t="n">
        <f aca="false">IF(OR($A207="",F$4=""),0,COUNTIFS(Formulas!$A$2:$A$3001,F$4,Formulas!$B$2:$B$3001,$A207))</f>
        <v>0</v>
      </c>
      <c r="G207" s="21" t="n">
        <f aca="false">IF(OR($A207="",G$4=""),0,COUNTIFS(Formulas!$A$2:$A$3001,G$4,Formulas!$B$2:$B$3001,$A207))</f>
        <v>0</v>
      </c>
      <c r="H207" s="21" t="n">
        <f aca="false">IF(OR($A207="",H$4=""),0,COUNTIFS(Formulas!$A$2:$A$3001,H$4,Formulas!$B$2:$B$3001,$A207))</f>
        <v>0</v>
      </c>
      <c r="I207" s="21" t="n">
        <f aca="false">IF(OR($A207="",I$4=""),0,COUNTIFS(Formulas!$A$2:$A$3001,I$4,Formulas!$B$2:$B$3001,$A207))</f>
        <v>0</v>
      </c>
      <c r="J207" s="21" t="n">
        <f aca="false">IF(OR($A207="",J$4=""),0,COUNTIFS(Formulas!$A$2:$A$3001,J$4,Formulas!$B$2:$B$3001,$A207))</f>
        <v>0</v>
      </c>
      <c r="K207" s="21" t="n">
        <f aca="false">IF(OR($A207="",K$4=""),0,COUNTIFS(Formulas!$A$2:$A$3001,K$4,Formulas!$B$2:$B$3001,$A207))</f>
        <v>0</v>
      </c>
      <c r="L207" s="21" t="n">
        <f aca="false">IF(OR($A207="",L$4=""),0,COUNTIFS(Formulas!$A$2:$A$3001,L$4,Formulas!$B$2:$B$3001,$A207))</f>
        <v>0</v>
      </c>
      <c r="M207" s="21" t="n">
        <f aca="false">IF(OR($A207="",M$4=""),0,COUNTIFS(Formulas!$A$2:$A$3001,M$4,Formulas!$B$2:$B$3001,$A207))</f>
        <v>0</v>
      </c>
      <c r="N207" s="21" t="n">
        <f aca="false">IF(OR($A207="",N$4=""),0,COUNTIFS(Formulas!$A$2:$A$3001,N$4,Formulas!$B$2:$B$3001,$A207))</f>
        <v>0</v>
      </c>
      <c r="O207" s="21" t="n">
        <f aca="false">IF(OR($A207="",O$4=""),0,COUNTIFS(Formulas!$A$2:$A$3001,O$4,Formulas!$B$2:$B$3001,$A207))</f>
        <v>0</v>
      </c>
      <c r="P207" s="21" t="n">
        <f aca="false">IF(OR($A207="",P$4=""),0,COUNTIFS(Formulas!$A$2:$A$3001,P$4,Formulas!$B$2:$B$3001,$A207))</f>
        <v>0</v>
      </c>
      <c r="Q207" s="21" t="n">
        <f aca="false">IF(OR($A207="",Q$4=""),0,COUNTIFS(Formulas!$A$2:$A$3001,Q$4,Formulas!$B$2:$B$3001,$A207))</f>
        <v>0</v>
      </c>
      <c r="R207" s="21" t="n">
        <f aca="false">IF(OR($A207="",R$4=""),0,COUNTIFS(Formulas!$A$2:$A$3001,R$4,Formulas!$B$2:$B$3001,$A207))</f>
        <v>0</v>
      </c>
      <c r="S207" s="21" t="n">
        <f aca="false">IF(OR($A207="",S$4=""),0,COUNTIFS(Formulas!$A$2:$A$3001,S$4,Formulas!$B$2:$B$3001,$A207))</f>
        <v>0</v>
      </c>
      <c r="T207" s="21" t="n">
        <f aca="false">IF(OR($A207="",T$4=""),0,COUNTIFS(Formulas!$A$2:$A$3001,T$4,Formulas!$B$2:$B$3001,$A207))</f>
        <v>0</v>
      </c>
      <c r="U207" s="21" t="n">
        <f aca="false">IF(OR($A207="",U$4=""),0,COUNTIFS(Formulas!$A$2:$A$3001,U$4,Formulas!$B$2:$B$3001,$A207))</f>
        <v>0</v>
      </c>
      <c r="V207" s="21" t="n">
        <f aca="false">IF(OR($A207="",V$4=""),0,COUNTIFS(Formulas!$A$2:$A$3001,V$4,Formulas!$B$2:$B$3001,$A207))</f>
        <v>0</v>
      </c>
      <c r="W207" s="21" t="n">
        <f aca="false">IF(OR($A207="",W$4=""),0,COUNTIFS(Formulas!$A$2:$A$3001,W$4,Formulas!$B$2:$B$3001,$A207))</f>
        <v>0</v>
      </c>
      <c r="X207" s="21" t="n">
        <f aca="false">IF(OR($A207="",X$4=""),0,COUNTIFS(Formulas!$A$2:$A$3001,X$4,Formulas!$B$2:$B$3001,$A207))</f>
        <v>0</v>
      </c>
      <c r="Y207" s="21" t="n">
        <f aca="false">IF(OR($A207="",Y$4=""),0,COUNTIFS(Formulas!$A$2:$A$3001,Y$4,Formulas!$B$2:$B$3001,$A207))</f>
        <v>0</v>
      </c>
      <c r="Z207" s="21" t="n">
        <f aca="false">IF(OR($A207="",Z$4=""),0,COUNTIFS(Formulas!$A$2:$A$3001,Z$4,Formulas!$B$2:$B$3001,$A207))</f>
        <v>0</v>
      </c>
      <c r="AA207" s="21" t="n">
        <f aca="false">IF(OR($A207="",AA$4=""),0,COUNTIFS(Formulas!$A$2:$A$3001,AA$4,Formulas!$B$2:$B$3001,$A207))</f>
        <v>0</v>
      </c>
      <c r="AB207" s="21" t="n">
        <f aca="false">IF(OR($A207="",AB$4=""),0,COUNTIFS(Formulas!$A$2:$A$3001,AB$4,Formulas!$B$2:$B$3001,$A207))</f>
        <v>0</v>
      </c>
      <c r="AC207" s="21" t="n">
        <f aca="false">IF(OR($A207="",AC$4=""),0,COUNTIFS(Formulas!$A$2:$A$3001,AC$4,Formulas!$B$2:$B$3001,$A207))</f>
        <v>0</v>
      </c>
      <c r="AD207" s="21" t="n">
        <f aca="false">IF(OR($A207="",AD$4=""),0,COUNTIFS(Formulas!$A$2:$A$3001,AD$4,Formulas!$B$2:$B$3001,$A207))</f>
        <v>0</v>
      </c>
      <c r="AE207" s="21" t="n">
        <f aca="false">IF(OR($A207="",AE$4=""),0,COUNTIFS(Formulas!$A$2:$A$3001,AE$4,Formulas!$B$2:$B$3001,$A207))</f>
        <v>0</v>
      </c>
      <c r="AF207" s="21" t="n">
        <f aca="false">IF(OR($A207="",AF$4=""),0,COUNTIFS(Formulas!$A$2:$A$3001,AF$4,Formulas!$B$2:$B$3001,$A207))</f>
        <v>0</v>
      </c>
      <c r="AG207" s="21" t="n">
        <f aca="false">IF(OR($A207="",AG$4=""),0,COUNTIFS(Formulas!$A$2:$A$3001,AG$4,Formulas!$B$2:$B$3001,$A207))</f>
        <v>0</v>
      </c>
      <c r="AH207" s="21" t="n">
        <f aca="false">IF(OR($A207="",AH$4=""),0,COUNTIFS(Formulas!$A$2:$A$3001,AH$4,Formulas!$B$2:$B$3001,$A207))</f>
        <v>0</v>
      </c>
      <c r="AI207" s="21" t="n">
        <f aca="false">IF(OR($A207="",AI$4=""),0,COUNTIFS(Formulas!$A$2:$A$3001,AI$4,Formulas!$B$2:$B$3001,$A207))</f>
        <v>0</v>
      </c>
      <c r="AJ207" s="21" t="n">
        <f aca="false">IF(OR($A207="",AJ$4=""),0,COUNTIFS(Formulas!$A$2:$A$3001,AJ$4,Formulas!$B$2:$B$3001,$A207))</f>
        <v>0</v>
      </c>
      <c r="AK207" s="21" t="n">
        <f aca="false">IF(OR($A207="",AK$4=""),0,COUNTIFS(Formulas!$A$2:$A$3001,AK$4,Formulas!$B$2:$B$3001,$A207))</f>
        <v>0</v>
      </c>
      <c r="AL207" s="21" t="n">
        <f aca="false">IF(OR($A207="",AL$4=""),0,COUNTIFS(Formulas!$A$2:$A$3001,AL$4,Formulas!$B$2:$B$3001,$A207))</f>
        <v>0</v>
      </c>
      <c r="AM207" s="21" t="n">
        <f aca="false">IF(OR($A207="",AM$4=""),0,COUNTIFS(Formulas!$A$2:$A$3001,AM$4,Formulas!$B$2:$B$3001,$A207))</f>
        <v>0</v>
      </c>
      <c r="AN207" s="21" t="n">
        <f aca="false">IF(OR($A207="",AN$4=""),0,COUNTIFS(Formulas!$A$2:$A$3001,AN$4,Formulas!$B$2:$B$3001,$A207))</f>
        <v>0</v>
      </c>
      <c r="AO207" s="21" t="n">
        <f aca="false">IF(OR($A207="",AO$4=""),0,COUNTIFS(Formulas!$A$2:$A$3001,AO$4,Formulas!$B$2:$B$3001,$A207))</f>
        <v>0</v>
      </c>
      <c r="AP207" s="21" t="n">
        <f aca="false">IF(OR($A207="",AP$4=""),0,COUNTIFS(Formulas!$A$2:$A$3001,AP$4,Formulas!$B$2:$B$3001,$A207))</f>
        <v>0</v>
      </c>
      <c r="AQ207" s="21" t="n">
        <f aca="false">IF(OR($A207="",AQ$4=""),0,COUNTIFS(Formulas!$A$2:$A$3001,AQ$4,Formulas!$B$2:$B$3001,$A207))</f>
        <v>0</v>
      </c>
      <c r="AR207" s="21" t="n">
        <f aca="false">IF(OR($A207="",AR$4=""),0,COUNTIFS(Formulas!$A$2:$A$3001,AR$4,Formulas!$B$2:$B$3001,$A207))</f>
        <v>0</v>
      </c>
      <c r="AS207" s="21" t="n">
        <f aca="false">IF(OR($A207="",AS$4=""),0,COUNTIFS(Formulas!$A$2:$A$3001,AS$4,Formulas!$B$2:$B$3001,$A207))</f>
        <v>0</v>
      </c>
      <c r="AT207" s="21" t="n">
        <f aca="false">IF(OR($A207="",AT$4=""),0,COUNTIFS(Formulas!$A$2:$A$3001,AT$4,Formulas!$B$2:$B$3001,$A207))</f>
        <v>0</v>
      </c>
      <c r="AU207" s="21" t="n">
        <f aca="false">IF(OR($A207="",AU$4=""),0,COUNTIFS(Formulas!$A$2:$A$3001,AU$4,Formulas!$B$2:$B$3001,$A207))</f>
        <v>0</v>
      </c>
      <c r="AV207" s="21" t="n">
        <f aca="false">IF(OR($A207="",AV$4=""),0,COUNTIFS(Formulas!$A$2:$A$3001,AV$4,Formulas!$B$2:$B$3001,$A207))</f>
        <v>0</v>
      </c>
      <c r="AW207" s="21" t="n">
        <f aca="false">IF(OR($A207="",AW$4=""),0,COUNTIFS(Formulas!$A$2:$A$3001,AW$4,Formulas!$B$2:$B$3001,$A207))</f>
        <v>0</v>
      </c>
      <c r="AX207" s="21" t="n">
        <f aca="false">IF(OR($A207="",AX$4=""),0,COUNTIFS(Formulas!$A$2:$A$3001,AX$4,Formulas!$B$2:$B$3001,$A207))</f>
        <v>0</v>
      </c>
      <c r="AY207" s="21" t="n">
        <f aca="false">IF(OR($A207="",AY$4=""),0,COUNTIFS(Formulas!$A$2:$A$3001,AY$4,Formulas!$B$2:$B$3001,$A207))</f>
        <v>0</v>
      </c>
      <c r="AZ207" s="21" t="n">
        <f aca="false">IF(OR($A207="",AZ$4=""),0,COUNTIFS(Formulas!$A$2:$A$3001,AZ$4,Formulas!$B$2:$B$3001,$A207))</f>
        <v>0</v>
      </c>
      <c r="BA207" s="21" t="n">
        <f aca="false">IF(OR($A207="",BA$4=""),0,COUNTIFS(Formulas!$A$2:$A$3001,BA$4,Formulas!$B$2:$B$3001,$A207))</f>
        <v>0</v>
      </c>
      <c r="BB207" s="21" t="n">
        <f aca="false">IF(OR($A207="",BB$4=""),0,COUNTIFS(Formulas!$A$2:$A$3001,BB$4,Formulas!$B$2:$B$3001,$A207))</f>
        <v>0</v>
      </c>
      <c r="BC207" s="21" t="n">
        <f aca="false">IF(OR($A207="",BC$4=""),0,COUNTIFS(Formulas!$A$2:$A$3001,BC$4,Formulas!$B$2:$B$3001,$A207))</f>
        <v>0</v>
      </c>
      <c r="BD207" s="21" t="n">
        <f aca="false">IF(OR($A207="",BD$4=""),0,COUNTIFS(Formulas!$A$2:$A$3001,BD$4,Formulas!$B$2:$B$3001,$A207))</f>
        <v>0</v>
      </c>
      <c r="BE207" s="21" t="n">
        <f aca="false">IF(OR($A207="",BE$4=""),0,COUNTIFS(Formulas!$A$2:$A$3001,BE$4,Formulas!$B$2:$B$3001,$A207))</f>
        <v>0</v>
      </c>
      <c r="BF207" s="21" t="n">
        <f aca="false">IF(OR($A207="",BF$4=""),0,COUNTIFS(Formulas!$A$2:$A$3001,BF$4,Formulas!$B$2:$B$3001,$A207))</f>
        <v>0</v>
      </c>
      <c r="BG207" s="21" t="n">
        <f aca="false">IF(OR($A207="",BG$4=""),0,COUNTIFS(Formulas!$A$2:$A$3001,BG$4,Formulas!$B$2:$B$3001,$A207))</f>
        <v>0</v>
      </c>
      <c r="BH207" s="21" t="n">
        <f aca="false">IF(OR($A207="",BH$4=""),0,COUNTIFS(Formulas!$A$2:$A$3001,BH$4,Formulas!$B$2:$B$3001,$A207))</f>
        <v>0</v>
      </c>
      <c r="BI207" s="21" t="n">
        <f aca="false">IF(OR($A207="",BI$4=""),0,COUNTIFS(Formulas!$A$2:$A$3001,BI$4,Formulas!$B$2:$B$3001,$A207))</f>
        <v>0</v>
      </c>
      <c r="BJ207" s="21" t="n">
        <f aca="false">IF(OR($A207="",BJ$4=""),0,COUNTIFS(Formulas!$A$2:$A$3001,BJ$4,Formulas!$B$2:$B$3001,$A207))</f>
        <v>0</v>
      </c>
      <c r="BK207" s="21" t="n">
        <f aca="false">IF(OR($A207="",BK$4=""),0,COUNTIFS(Formulas!$A$2:$A$3001,BK$4,Formulas!$B$2:$B$3001,$A207))</f>
        <v>0</v>
      </c>
      <c r="BL207" s="21" t="n">
        <f aca="false">IF(OR($A207="",BL$4=""),0,COUNTIFS(Formulas!$A$2:$A$3001,BL$4,Formulas!$B$2:$B$3001,$A207))</f>
        <v>0</v>
      </c>
      <c r="BM207" s="21" t="n">
        <f aca="false">IF(OR($A207="",BM$4=""),0,COUNTIFS(Formulas!$A$2:$A$3001,BM$4,Formulas!$B$2:$B$3001,$A207))</f>
        <v>0</v>
      </c>
      <c r="BN207" s="21" t="n">
        <f aca="false">IF(OR($A207="",BN$4=""),0,COUNTIFS(Formulas!$A$2:$A$3001,BN$4,Formulas!$B$2:$B$3001,$A207))</f>
        <v>0</v>
      </c>
      <c r="BO207" s="21" t="n">
        <f aca="false">IF(OR($A207="",BO$4=""),0,COUNTIFS(Formulas!$A$2:$A$3001,BO$4,Formulas!$B$2:$B$3001,$A207))</f>
        <v>0</v>
      </c>
      <c r="BP207" s="21" t="n">
        <f aca="false">IF(OR($A207="",BP$4=""),0,COUNTIFS(Formulas!$A$2:$A$3001,BP$4,Formulas!$B$2:$B$3001,$A207))</f>
        <v>0</v>
      </c>
      <c r="BQ207" s="21" t="n">
        <f aca="false">IF(OR($A207="",BQ$4=""),0,COUNTIFS(Formulas!$A$2:$A$3001,BQ$4,Formulas!$B$2:$B$3001,$A207))</f>
        <v>0</v>
      </c>
      <c r="BR207" s="21" t="n">
        <f aca="false">IF(OR($A207="",BR$4=""),0,COUNTIFS(Formulas!$A$2:$A$3001,BR$4,Formulas!$B$2:$B$3001,$A207))</f>
        <v>0</v>
      </c>
      <c r="BS207" s="21" t="n">
        <f aca="false">IF(OR($A207="",BS$4=""),0,COUNTIFS(Formulas!$A$2:$A$3001,BS$4,Formulas!$B$2:$B$3001,$A207))</f>
        <v>0</v>
      </c>
      <c r="BT207" s="21" t="n">
        <f aca="false">IF(OR($A207="",BT$4=""),0,COUNTIFS(Formulas!$A$2:$A$3001,BT$4,Formulas!$B$2:$B$3001,$A207))</f>
        <v>0</v>
      </c>
      <c r="BU207" s="21" t="n">
        <f aca="false">IF(OR($A207="",BU$4=""),0,COUNTIFS(Formulas!$A$2:$A$3001,BU$4,Formulas!$B$2:$B$3001,$A207))</f>
        <v>0</v>
      </c>
      <c r="BV207" s="21" t="n">
        <f aca="false">IF(OR($A207="",BV$4=""),0,COUNTIFS(Formulas!$A$2:$A$3001,BV$4,Formulas!$B$2:$B$3001,$A207))</f>
        <v>0</v>
      </c>
      <c r="BW207" s="21" t="n">
        <f aca="false">IF(OR($A207="",BW$4=""),0,COUNTIFS(Formulas!$A$2:$A$3001,BW$4,Formulas!$B$2:$B$3001,$A207))</f>
        <v>0</v>
      </c>
      <c r="BX207" s="21" t="n">
        <f aca="false">IF(OR($A207="",BX$4=""),0,COUNTIFS(Formulas!$A$2:$A$3001,BX$4,Formulas!$B$2:$B$3001,$A207))</f>
        <v>0</v>
      </c>
      <c r="BY207" s="21" t="n">
        <f aca="false">IF(OR($A207="",BY$4=""),0,COUNTIFS(Formulas!$A$2:$A$3001,BY$4,Formulas!$B$2:$B$3001,$A207))</f>
        <v>0</v>
      </c>
      <c r="BZ207" s="21" t="n">
        <f aca="false">IF(OR($A207="",BZ$4=""),0,COUNTIFS(Formulas!$A$2:$A$3001,BZ$4,Formulas!$B$2:$B$3001,$A207))</f>
        <v>0</v>
      </c>
      <c r="CA207" s="21" t="n">
        <f aca="false">IF(OR($A207="",CA$4=""),0,COUNTIFS(Formulas!$A$2:$A$3001,CA$4,Formulas!$B$2:$B$3001,$A207))</f>
        <v>0</v>
      </c>
      <c r="CB207" s="21" t="n">
        <f aca="false">IF(OR($A207="",CB$4=""),0,COUNTIFS(Formulas!$A$2:$A$3001,CB$4,Formulas!$B$2:$B$3001,$A207))</f>
        <v>0</v>
      </c>
      <c r="CC207" s="21" t="n">
        <f aca="false">IF(OR($A207="",CC$4=""),0,COUNTIFS(Formulas!$A$2:$A$3001,CC$4,Formulas!$B$2:$B$3001,$A207))</f>
        <v>0</v>
      </c>
      <c r="CD207" s="21" t="n">
        <f aca="false">IF(OR($A207="",CD$4=""),0,COUNTIFS(Formulas!$A$2:$A$3001,CD$4,Formulas!$B$2:$B$3001,$A207))</f>
        <v>0</v>
      </c>
      <c r="CE207" s="21" t="n">
        <f aca="false">IF(OR($A207="",CE$4=""),0,COUNTIFS(Formulas!$A$2:$A$3001,CE$4,Formulas!$B$2:$B$3001,$A207))</f>
        <v>0</v>
      </c>
      <c r="CF207" s="21" t="n">
        <f aca="false">IF(OR($A207="",CF$4=""),0,COUNTIFS(Formulas!$A$2:$A$3001,CF$4,Formulas!$B$2:$B$3001,$A207))</f>
        <v>0</v>
      </c>
      <c r="CG207" s="21" t="n">
        <f aca="false">IF(OR($A207="",CG$4=""),0,COUNTIFS(Formulas!$A$2:$A$3001,CG$4,Formulas!$B$2:$B$3001,$A207))</f>
        <v>0</v>
      </c>
      <c r="CH207" s="21" t="n">
        <f aca="false">IF(OR($A207="",CH$4=""),0,COUNTIFS(Formulas!$A$2:$A$3001,CH$4,Formulas!$B$2:$B$3001,$A207))</f>
        <v>0</v>
      </c>
      <c r="CI207" s="21" t="n">
        <f aca="false">IF(OR($A207="",CI$4=""),0,COUNTIFS(Formulas!$A$2:$A$3001,CI$4,Formulas!$B$2:$B$3001,$A207))</f>
        <v>0</v>
      </c>
      <c r="CJ207" s="21" t="n">
        <f aca="false">IF(OR($A207="",CJ$4=""),0,COUNTIFS(Formulas!$A$2:$A$3001,CJ$4,Formulas!$B$2:$B$3001,$A207))</f>
        <v>0</v>
      </c>
      <c r="CK207" s="21" t="n">
        <f aca="false">IF(OR($A207="",CK$4=""),0,COUNTIFS(Formulas!$A$2:$A$3001,CK$4,Formulas!$B$2:$B$3001,$A207))</f>
        <v>0</v>
      </c>
      <c r="CL207" s="21" t="n">
        <f aca="false">IF(OR($A207="",CL$4=""),0,COUNTIFS(Formulas!$A$2:$A$3001,CL$4,Formulas!$B$2:$B$3001,$A207))</f>
        <v>0</v>
      </c>
      <c r="CM207" s="21" t="n">
        <f aca="false">IF(OR($A207="",CM$4=""),0,COUNTIFS(Formulas!$A$2:$A$3001,CM$4,Formulas!$B$2:$B$3001,$A207))</f>
        <v>0</v>
      </c>
      <c r="CN207" s="21" t="n">
        <f aca="false">IF(OR($A207="",CN$4=""),0,COUNTIFS(Formulas!$A$2:$A$3001,CN$4,Formulas!$B$2:$B$3001,$A207))</f>
        <v>0</v>
      </c>
      <c r="CO207" s="21" t="n">
        <f aca="false">IF(OR($A207="",CO$4=""),0,COUNTIFS(Formulas!$A$2:$A$3001,CO$4,Formulas!$B$2:$B$3001,$A207))</f>
        <v>0</v>
      </c>
      <c r="CP207" s="21" t="n">
        <f aca="false">IF(OR($A207="",CP$4=""),0,COUNTIFS(Formulas!$A$2:$A$3001,CP$4,Formulas!$B$2:$B$3001,$A207))</f>
        <v>0</v>
      </c>
      <c r="CQ207" s="21" t="n">
        <f aca="false">IF(OR($A207="",CQ$4=""),0,COUNTIFS(Formulas!$A$2:$A$3001,CQ$4,Formulas!$B$2:$B$3001,$A207))</f>
        <v>0</v>
      </c>
      <c r="CR207" s="21" t="n">
        <f aca="false">IF(OR($A207="",CR$4=""),0,COUNTIFS(Formulas!$A$2:$A$3001,CR$4,Formulas!$B$2:$B$3001,$A207))</f>
        <v>0</v>
      </c>
      <c r="CS207" s="21" t="n">
        <f aca="false">IF(OR($A207="",CS$4=""),0,COUNTIFS(Formulas!$A$2:$A$3001,CS$4,Formulas!$B$2:$B$3001,$A207))</f>
        <v>0</v>
      </c>
      <c r="CT207" s="21" t="n">
        <f aca="false">IF(OR($A207="",CT$4=""),0,COUNTIFS(Formulas!$A$2:$A$3001,CT$4,Formulas!$B$2:$B$3001,$A207))</f>
        <v>0</v>
      </c>
      <c r="CU207" s="21" t="n">
        <f aca="false">IF(OR($A207="",CU$4=""),0,COUNTIFS(Formulas!$A$2:$A$3001,CU$4,Formulas!$B$2:$B$3001,$A207))</f>
        <v>0</v>
      </c>
      <c r="CV207" s="21" t="n">
        <f aca="false">IF(OR($A207="",CV$4=""),0,COUNTIFS(Formulas!$A$2:$A$3001,CV$4,Formulas!$B$2:$B$3001,$A207))</f>
        <v>0</v>
      </c>
      <c r="CW207" s="21" t="n">
        <f aca="false">IF(OR($A207="",CW$4=""),0,COUNTIFS(Formulas!$A$2:$A$3001,CW$4,Formulas!$B$2:$B$3001,$A207))</f>
        <v>0</v>
      </c>
      <c r="CX207" s="21" t="n">
        <f aca="false">IF(OR($A207="",CX$4=""),0,COUNTIFS(Formulas!$A$2:$A$3001,CX$4,Formulas!$B$2:$B$3001,$A207))</f>
        <v>0</v>
      </c>
      <c r="CY207" s="21" t="n">
        <f aca="false">IF(OR($A207="",CY$4=""),0,COUNTIFS(Formulas!$A$2:$A$3001,CY$4,Formulas!$B$2:$B$3001,$A207))</f>
        <v>0</v>
      </c>
      <c r="CZ207" s="21" t="n">
        <f aca="false">IF(OR($A207="",CZ$4=""),0,COUNTIFS(Formulas!$A$2:$A$3001,CZ$4,Formulas!$B$2:$B$3001,$A207))</f>
        <v>0</v>
      </c>
      <c r="DA207" s="21" t="n">
        <f aca="false">IF(OR($A207="",DA$4=""),0,COUNTIFS(Formulas!$A$2:$A$3001,DA$4,Formulas!$B$2:$B$3001,$A207))</f>
        <v>0</v>
      </c>
      <c r="DB207" s="21" t="n">
        <f aca="false">IF(OR($A207="",DB$4=""),0,COUNTIFS(Formulas!$A$2:$A$3001,DB$4,Formulas!$B$2:$B$3001,$A207))</f>
        <v>0</v>
      </c>
      <c r="DC207" s="21" t="n">
        <f aca="false">IF(OR($A207="",DC$4=""),0,COUNTIFS(Formulas!$A$2:$A$3001,DC$4,Formulas!$B$2:$B$3001,$A207))</f>
        <v>0</v>
      </c>
      <c r="DD207" s="21" t="n">
        <f aca="false">IF(OR($A207="",DD$4=""),0,COUNTIFS(Formulas!$A$2:$A$3001,DD$4,Formulas!$B$2:$B$3001,$A207))</f>
        <v>0</v>
      </c>
      <c r="DE207" s="21" t="n">
        <f aca="false">IF(OR($A207="",DE$4=""),0,COUNTIFS(Formulas!$A$2:$A$3001,DE$4,Formulas!$B$2:$B$3001,$A207))</f>
        <v>0</v>
      </c>
      <c r="DF207" s="21" t="n">
        <f aca="false">IF(OR($A207="",DF$4=""),0,COUNTIFS(Formulas!$A$2:$A$3001,DF$4,Formulas!$B$2:$B$3001,$A207))</f>
        <v>0</v>
      </c>
      <c r="DG207" s="21" t="n">
        <f aca="false">IF(OR($A207="",DG$4=""),0,COUNTIFS(Formulas!$A$2:$A$3001,DG$4,Formulas!$B$2:$B$3001,$A207))</f>
        <v>0</v>
      </c>
      <c r="DH207" s="21" t="n">
        <f aca="false">IF(OR($A207="",DH$4=""),0,COUNTIFS(Formulas!$A$2:$A$3001,DH$4,Formulas!$B$2:$B$3001,$A207))</f>
        <v>0</v>
      </c>
      <c r="DI207" s="21" t="n">
        <f aca="false">IF(OR($A207="",DI$4=""),0,COUNTIFS(Formulas!$A$2:$A$3001,DI$4,Formulas!$B$2:$B$3001,$A207))</f>
        <v>0</v>
      </c>
      <c r="DJ207" s="21" t="n">
        <f aca="false">IF(OR($A207="",DJ$4=""),0,COUNTIFS(Formulas!$A$2:$A$3001,DJ$4,Formulas!$B$2:$B$3001,$A207))</f>
        <v>0</v>
      </c>
      <c r="DK207" s="21" t="n">
        <f aca="false">IF(OR($A207="",DK$4=""),0,COUNTIFS(Formulas!$A$2:$A$3001,DK$4,Formulas!$B$2:$B$3001,$A207))</f>
        <v>0</v>
      </c>
      <c r="DL207" s="21" t="n">
        <f aca="false">IF(OR($A207="",DL$4=""),0,COUNTIFS(Formulas!$A$2:$A$3001,DL$4,Formulas!$B$2:$B$3001,$A207))</f>
        <v>0</v>
      </c>
      <c r="DM207" s="21" t="n">
        <f aca="false">IF(OR($A207="",DM$4=""),0,COUNTIFS(Formulas!$A$2:$A$3001,DM$4,Formulas!$B$2:$B$3001,$A207))</f>
        <v>0</v>
      </c>
      <c r="DN207" s="21" t="n">
        <f aca="false">IF(OR($A207="",DN$4=""),0,COUNTIFS(Formulas!$A$2:$A$3001,DN$4,Formulas!$B$2:$B$3001,$A207))</f>
        <v>0</v>
      </c>
      <c r="DO207" s="21" t="n">
        <f aca="false">IF(OR($A207="",DO$4=""),0,COUNTIFS(Formulas!$A$2:$A$3001,DO$4,Formulas!$B$2:$B$3001,$A207))</f>
        <v>0</v>
      </c>
      <c r="DP207" s="21" t="n">
        <f aca="false">IF(OR($A207="",DP$4=""),0,COUNTIFS(Formulas!$A$2:$A$3001,DP$4,Formulas!$B$2:$B$3001,$A207))</f>
        <v>0</v>
      </c>
      <c r="DQ207" s="21" t="n">
        <f aca="false">IF(OR($A207="",DQ$4=""),0,COUNTIFS(Formulas!$A$2:$A$3001,DQ$4,Formulas!$B$2:$B$3001,$A207))</f>
        <v>0</v>
      </c>
      <c r="DR207" s="21" t="n">
        <f aca="false">IF(OR($A207="",DR$4=""),0,COUNTIFS(Formulas!$A$2:$A$3001,DR$4,Formulas!$B$2:$B$3001,$A207))</f>
        <v>0</v>
      </c>
      <c r="DS207" s="21" t="n">
        <f aca="false">IF(OR($A207="",DS$4=""),0,COUNTIFS(Formulas!$A$2:$A$3001,DS$4,Formulas!$B$2:$B$3001,$A207))</f>
        <v>0</v>
      </c>
      <c r="DT207" s="21" t="n">
        <f aca="false">IF(OR($A207="",DT$4=""),0,COUNTIFS(Formulas!$A$2:$A$3001,DT$4,Formulas!$B$2:$B$3001,$A207))</f>
        <v>0</v>
      </c>
      <c r="DU207" s="21" t="n">
        <f aca="false">IF(OR($A207="",DU$4=""),0,COUNTIFS(Formulas!$A$2:$A$3001,DU$4,Formulas!$B$2:$B$3001,$A207))</f>
        <v>0</v>
      </c>
      <c r="DV207" s="21" t="n">
        <f aca="false">IF(OR($A207="",DV$4=""),0,COUNTIFS(Formulas!$A$2:$A$3001,DV$4,Formulas!$B$2:$B$3001,$A207))</f>
        <v>0</v>
      </c>
      <c r="DW207" s="21" t="n">
        <f aca="false">IF(OR($A207="",DW$4=""),0,COUNTIFS(Formulas!$A$2:$A$3001,DW$4,Formulas!$B$2:$B$3001,$A207))</f>
        <v>0</v>
      </c>
      <c r="DX207" s="21" t="n">
        <f aca="false">IF(OR($A207="",DX$4=""),0,COUNTIFS(Formulas!$A$2:$A$3001,DX$4,Formulas!$B$2:$B$3001,$A207))</f>
        <v>0</v>
      </c>
      <c r="DY207" s="21" t="n">
        <f aca="false">IF(OR($A207="",DY$4=""),0,COUNTIFS(Formulas!$A$2:$A$3001,DY$4,Formulas!$B$2:$B$3001,$A207))</f>
        <v>0</v>
      </c>
      <c r="DZ207" s="21" t="n">
        <f aca="false">IF(OR($A207="",DZ$4=""),0,COUNTIFS(Formulas!$A$2:$A$3001,DZ$4,Formulas!$B$2:$B$3001,$A207))</f>
        <v>0</v>
      </c>
      <c r="EA207" s="21" t="n">
        <f aca="false">IF(OR($A207="",EA$4=""),0,COUNTIFS(Formulas!$A$2:$A$3001,EA$4,Formulas!$B$2:$B$3001,$A207))</f>
        <v>0</v>
      </c>
      <c r="EB207" s="21" t="n">
        <f aca="false">IF(OR($A207="",EB$4=""),0,COUNTIFS(Formulas!$A$2:$A$3001,EB$4,Formulas!$B$2:$B$3001,$A207))</f>
        <v>0</v>
      </c>
      <c r="EC207" s="21" t="n">
        <f aca="false">IF(OR($A207="",EC$4=""),0,COUNTIFS(Formulas!$A$2:$A$3001,EC$4,Formulas!$B$2:$B$3001,$A207))</f>
        <v>0</v>
      </c>
      <c r="ED207" s="21" t="n">
        <f aca="false">IF(OR($A207="",ED$4=""),0,COUNTIFS(Formulas!$A$2:$A$3001,ED$4,Formulas!$B$2:$B$3001,$A207))</f>
        <v>0</v>
      </c>
      <c r="EE207" s="21" t="n">
        <f aca="false">IF(OR($A207="",EE$4=""),0,COUNTIFS(Formulas!$A$2:$A$3001,EE$4,Formulas!$B$2:$B$3001,$A207))</f>
        <v>0</v>
      </c>
      <c r="EF207" s="21" t="n">
        <f aca="false">IF(OR($A207="",EF$4=""),0,COUNTIFS(Formulas!$A$2:$A$3001,EF$4,Formulas!$B$2:$B$3001,$A207))</f>
        <v>0</v>
      </c>
      <c r="EG207" s="21" t="n">
        <f aca="false">IF(OR($A207="",EG$4=""),0,COUNTIFS(Formulas!$A$2:$A$3001,EG$4,Formulas!$B$2:$B$3001,$A207))</f>
        <v>0</v>
      </c>
      <c r="EH207" s="21" t="n">
        <f aca="false">IF(OR($A207="",EH$4=""),0,COUNTIFS(Formulas!$A$2:$A$3001,EH$4,Formulas!$B$2:$B$3001,$A207))</f>
        <v>0</v>
      </c>
      <c r="EI207" s="21" t="n">
        <f aca="false">IF(OR($A207="",EI$4=""),0,COUNTIFS(Formulas!$A$2:$A$3001,EI$4,Formulas!$B$2:$B$3001,$A207))</f>
        <v>0</v>
      </c>
      <c r="EJ207" s="21" t="n">
        <f aca="false">IF(OR($A207="",EJ$4=""),0,COUNTIFS(Formulas!$A$2:$A$3001,EJ$4,Formulas!$B$2:$B$3001,$A207))</f>
        <v>0</v>
      </c>
      <c r="EK207" s="21" t="n">
        <f aca="false">IF(OR($A207="",EK$4=""),0,COUNTIFS(Formulas!$A$2:$A$3001,EK$4,Formulas!$B$2:$B$3001,$A207))</f>
        <v>0</v>
      </c>
      <c r="EL207" s="21" t="n">
        <f aca="false">IF(OR($A207="",EL$4=""),0,COUNTIFS(Formulas!$A$2:$A$3001,EL$4,Formulas!$B$2:$B$3001,$A207))</f>
        <v>0</v>
      </c>
      <c r="EM207" s="21" t="n">
        <f aca="false">IF(OR($A207="",EM$4=""),0,COUNTIFS(Formulas!$A$2:$A$3001,EM$4,Formulas!$B$2:$B$3001,$A207))</f>
        <v>0</v>
      </c>
      <c r="EN207" s="21" t="n">
        <f aca="false">IF(OR($A207="",EN$4=""),0,COUNTIFS(Formulas!$A$2:$A$3001,EN$4,Formulas!$B$2:$B$3001,$A207))</f>
        <v>0</v>
      </c>
      <c r="EO207" s="21" t="n">
        <f aca="false">IF(OR($A207="",EO$4=""),0,COUNTIFS(Formulas!$A$2:$A$3001,EO$4,Formulas!$B$2:$B$3001,$A207))</f>
        <v>0</v>
      </c>
      <c r="EP207" s="21" t="n">
        <f aca="false">IF(OR($A207="",EP$4=""),0,COUNTIFS(Formulas!$A$2:$A$3001,EP$4,Formulas!$B$2:$B$3001,$A207))</f>
        <v>0</v>
      </c>
      <c r="EQ207" s="21" t="n">
        <f aca="false">IF(OR($A207="",EQ$4=""),0,COUNTIFS(Formulas!$A$2:$A$3001,EQ$4,Formulas!$B$2:$B$3001,$A207))</f>
        <v>0</v>
      </c>
      <c r="ER207" s="21" t="n">
        <f aca="false">IF(OR($A207="",ER$4=""),0,COUNTIFS(Formulas!$A$2:$A$3001,ER$4,Formulas!$B$2:$B$3001,$A207))</f>
        <v>0</v>
      </c>
      <c r="ES207" s="21" t="n">
        <f aca="false">IF(OR($A207="",ES$4=""),0,COUNTIFS(Formulas!$A$2:$A$3001,ES$4,Formulas!$B$2:$B$3001,$A207))</f>
        <v>0</v>
      </c>
      <c r="ET207" s="21" t="n">
        <f aca="false">IF(OR($A207="",ET$4=""),0,COUNTIFS(Formulas!$A$2:$A$3001,ET$4,Formulas!$B$2:$B$3001,$A207))</f>
        <v>0</v>
      </c>
      <c r="EU207" s="21" t="n">
        <f aca="false">IF(OR($A207="",EU$4=""),0,COUNTIFS(Formulas!$A$2:$A$3001,EU$4,Formulas!$B$2:$B$3001,$A207))</f>
        <v>0</v>
      </c>
      <c r="EV207" s="21" t="n">
        <f aca="false">IF(OR($A207="",EV$4=""),0,COUNTIFS(Formulas!$A$2:$A$3001,EV$4,Formulas!$B$2:$B$3001,$A207))</f>
        <v>0</v>
      </c>
    </row>
    <row r="208" customFormat="false" ht="15" hidden="false" customHeight="false" outlineLevel="0" collapsed="false">
      <c r="A208" s="13" t="str">
        <f aca="false">IF(INDEX(Materials!$A$2:$A$301,204)="","",INDEX(Materials!$A$2:$A$301,204))</f>
        <v/>
      </c>
      <c r="B208" s="19" t="str">
        <f aca="false">IF(A208="","",COUNTIF(C208:EV208,"&gt;0"))</f>
        <v/>
      </c>
      <c r="C208" s="21" t="n">
        <f aca="false">IF(OR($A208="",C$4=""),0,COUNTIFS(Formulas!$A$2:$A$3001,C$4,Formulas!$B$2:$B$3001,$A208))</f>
        <v>0</v>
      </c>
      <c r="D208" s="21" t="n">
        <f aca="false">IF(OR($A208="",D$4=""),0,COUNTIFS(Formulas!$A$2:$A$3001,D$4,Formulas!$B$2:$B$3001,$A208))</f>
        <v>0</v>
      </c>
      <c r="E208" s="21" t="n">
        <f aca="false">IF(OR($A208="",E$4=""),0,COUNTIFS(Formulas!$A$2:$A$3001,E$4,Formulas!$B$2:$B$3001,$A208))</f>
        <v>0</v>
      </c>
      <c r="F208" s="21" t="n">
        <f aca="false">IF(OR($A208="",F$4=""),0,COUNTIFS(Formulas!$A$2:$A$3001,F$4,Formulas!$B$2:$B$3001,$A208))</f>
        <v>0</v>
      </c>
      <c r="G208" s="21" t="n">
        <f aca="false">IF(OR($A208="",G$4=""),0,COUNTIFS(Formulas!$A$2:$A$3001,G$4,Formulas!$B$2:$B$3001,$A208))</f>
        <v>0</v>
      </c>
      <c r="H208" s="21" t="n">
        <f aca="false">IF(OR($A208="",H$4=""),0,COUNTIFS(Formulas!$A$2:$A$3001,H$4,Formulas!$B$2:$B$3001,$A208))</f>
        <v>0</v>
      </c>
      <c r="I208" s="21" t="n">
        <f aca="false">IF(OR($A208="",I$4=""),0,COUNTIFS(Formulas!$A$2:$A$3001,I$4,Formulas!$B$2:$B$3001,$A208))</f>
        <v>0</v>
      </c>
      <c r="J208" s="21" t="n">
        <f aca="false">IF(OR($A208="",J$4=""),0,COUNTIFS(Formulas!$A$2:$A$3001,J$4,Formulas!$B$2:$B$3001,$A208))</f>
        <v>0</v>
      </c>
      <c r="K208" s="21" t="n">
        <f aca="false">IF(OR($A208="",K$4=""),0,COUNTIFS(Formulas!$A$2:$A$3001,K$4,Formulas!$B$2:$B$3001,$A208))</f>
        <v>0</v>
      </c>
      <c r="L208" s="21" t="n">
        <f aca="false">IF(OR($A208="",L$4=""),0,COUNTIFS(Formulas!$A$2:$A$3001,L$4,Formulas!$B$2:$B$3001,$A208))</f>
        <v>0</v>
      </c>
      <c r="M208" s="21" t="n">
        <f aca="false">IF(OR($A208="",M$4=""),0,COUNTIFS(Formulas!$A$2:$A$3001,M$4,Formulas!$B$2:$B$3001,$A208))</f>
        <v>0</v>
      </c>
      <c r="N208" s="21" t="n">
        <f aca="false">IF(OR($A208="",N$4=""),0,COUNTIFS(Formulas!$A$2:$A$3001,N$4,Formulas!$B$2:$B$3001,$A208))</f>
        <v>0</v>
      </c>
      <c r="O208" s="21" t="n">
        <f aca="false">IF(OR($A208="",O$4=""),0,COUNTIFS(Formulas!$A$2:$A$3001,O$4,Formulas!$B$2:$B$3001,$A208))</f>
        <v>0</v>
      </c>
      <c r="P208" s="21" t="n">
        <f aca="false">IF(OR($A208="",P$4=""),0,COUNTIFS(Formulas!$A$2:$A$3001,P$4,Formulas!$B$2:$B$3001,$A208))</f>
        <v>0</v>
      </c>
      <c r="Q208" s="21" t="n">
        <f aca="false">IF(OR($A208="",Q$4=""),0,COUNTIFS(Formulas!$A$2:$A$3001,Q$4,Formulas!$B$2:$B$3001,$A208))</f>
        <v>0</v>
      </c>
      <c r="R208" s="21" t="n">
        <f aca="false">IF(OR($A208="",R$4=""),0,COUNTIFS(Formulas!$A$2:$A$3001,R$4,Formulas!$B$2:$B$3001,$A208))</f>
        <v>0</v>
      </c>
      <c r="S208" s="21" t="n">
        <f aca="false">IF(OR($A208="",S$4=""),0,COUNTIFS(Formulas!$A$2:$A$3001,S$4,Formulas!$B$2:$B$3001,$A208))</f>
        <v>0</v>
      </c>
      <c r="T208" s="21" t="n">
        <f aca="false">IF(OR($A208="",T$4=""),0,COUNTIFS(Formulas!$A$2:$A$3001,T$4,Formulas!$B$2:$B$3001,$A208))</f>
        <v>0</v>
      </c>
      <c r="U208" s="21" t="n">
        <f aca="false">IF(OR($A208="",U$4=""),0,COUNTIFS(Formulas!$A$2:$A$3001,U$4,Formulas!$B$2:$B$3001,$A208))</f>
        <v>0</v>
      </c>
      <c r="V208" s="21" t="n">
        <f aca="false">IF(OR($A208="",V$4=""),0,COUNTIFS(Formulas!$A$2:$A$3001,V$4,Formulas!$B$2:$B$3001,$A208))</f>
        <v>0</v>
      </c>
      <c r="W208" s="21" t="n">
        <f aca="false">IF(OR($A208="",W$4=""),0,COUNTIFS(Formulas!$A$2:$A$3001,W$4,Formulas!$B$2:$B$3001,$A208))</f>
        <v>0</v>
      </c>
      <c r="X208" s="21" t="n">
        <f aca="false">IF(OR($A208="",X$4=""),0,COUNTIFS(Formulas!$A$2:$A$3001,X$4,Formulas!$B$2:$B$3001,$A208))</f>
        <v>0</v>
      </c>
      <c r="Y208" s="21" t="n">
        <f aca="false">IF(OR($A208="",Y$4=""),0,COUNTIFS(Formulas!$A$2:$A$3001,Y$4,Formulas!$B$2:$B$3001,$A208))</f>
        <v>0</v>
      </c>
      <c r="Z208" s="21" t="n">
        <f aca="false">IF(OR($A208="",Z$4=""),0,COUNTIFS(Formulas!$A$2:$A$3001,Z$4,Formulas!$B$2:$B$3001,$A208))</f>
        <v>0</v>
      </c>
      <c r="AA208" s="21" t="n">
        <f aca="false">IF(OR($A208="",AA$4=""),0,COUNTIFS(Formulas!$A$2:$A$3001,AA$4,Formulas!$B$2:$B$3001,$A208))</f>
        <v>0</v>
      </c>
      <c r="AB208" s="21" t="n">
        <f aca="false">IF(OR($A208="",AB$4=""),0,COUNTIFS(Formulas!$A$2:$A$3001,AB$4,Formulas!$B$2:$B$3001,$A208))</f>
        <v>0</v>
      </c>
      <c r="AC208" s="21" t="n">
        <f aca="false">IF(OR($A208="",AC$4=""),0,COUNTIFS(Formulas!$A$2:$A$3001,AC$4,Formulas!$B$2:$B$3001,$A208))</f>
        <v>0</v>
      </c>
      <c r="AD208" s="21" t="n">
        <f aca="false">IF(OR($A208="",AD$4=""),0,COUNTIFS(Formulas!$A$2:$A$3001,AD$4,Formulas!$B$2:$B$3001,$A208))</f>
        <v>0</v>
      </c>
      <c r="AE208" s="21" t="n">
        <f aca="false">IF(OR($A208="",AE$4=""),0,COUNTIFS(Formulas!$A$2:$A$3001,AE$4,Formulas!$B$2:$B$3001,$A208))</f>
        <v>0</v>
      </c>
      <c r="AF208" s="21" t="n">
        <f aca="false">IF(OR($A208="",AF$4=""),0,COUNTIFS(Formulas!$A$2:$A$3001,AF$4,Formulas!$B$2:$B$3001,$A208))</f>
        <v>0</v>
      </c>
      <c r="AG208" s="21" t="n">
        <f aca="false">IF(OR($A208="",AG$4=""),0,COUNTIFS(Formulas!$A$2:$A$3001,AG$4,Formulas!$B$2:$B$3001,$A208))</f>
        <v>0</v>
      </c>
      <c r="AH208" s="21" t="n">
        <f aca="false">IF(OR($A208="",AH$4=""),0,COUNTIFS(Formulas!$A$2:$A$3001,AH$4,Formulas!$B$2:$B$3001,$A208))</f>
        <v>0</v>
      </c>
      <c r="AI208" s="21" t="n">
        <f aca="false">IF(OR($A208="",AI$4=""),0,COUNTIFS(Formulas!$A$2:$A$3001,AI$4,Formulas!$B$2:$B$3001,$A208))</f>
        <v>0</v>
      </c>
      <c r="AJ208" s="21" t="n">
        <f aca="false">IF(OR($A208="",AJ$4=""),0,COUNTIFS(Formulas!$A$2:$A$3001,AJ$4,Formulas!$B$2:$B$3001,$A208))</f>
        <v>0</v>
      </c>
      <c r="AK208" s="21" t="n">
        <f aca="false">IF(OR($A208="",AK$4=""),0,COUNTIFS(Formulas!$A$2:$A$3001,AK$4,Formulas!$B$2:$B$3001,$A208))</f>
        <v>0</v>
      </c>
      <c r="AL208" s="21" t="n">
        <f aca="false">IF(OR($A208="",AL$4=""),0,COUNTIFS(Formulas!$A$2:$A$3001,AL$4,Formulas!$B$2:$B$3001,$A208))</f>
        <v>0</v>
      </c>
      <c r="AM208" s="21" t="n">
        <f aca="false">IF(OR($A208="",AM$4=""),0,COUNTIFS(Formulas!$A$2:$A$3001,AM$4,Formulas!$B$2:$B$3001,$A208))</f>
        <v>0</v>
      </c>
      <c r="AN208" s="21" t="n">
        <f aca="false">IF(OR($A208="",AN$4=""),0,COUNTIFS(Formulas!$A$2:$A$3001,AN$4,Formulas!$B$2:$B$3001,$A208))</f>
        <v>0</v>
      </c>
      <c r="AO208" s="21" t="n">
        <f aca="false">IF(OR($A208="",AO$4=""),0,COUNTIFS(Formulas!$A$2:$A$3001,AO$4,Formulas!$B$2:$B$3001,$A208))</f>
        <v>0</v>
      </c>
      <c r="AP208" s="21" t="n">
        <f aca="false">IF(OR($A208="",AP$4=""),0,COUNTIFS(Formulas!$A$2:$A$3001,AP$4,Formulas!$B$2:$B$3001,$A208))</f>
        <v>0</v>
      </c>
      <c r="AQ208" s="21" t="n">
        <f aca="false">IF(OR($A208="",AQ$4=""),0,COUNTIFS(Formulas!$A$2:$A$3001,AQ$4,Formulas!$B$2:$B$3001,$A208))</f>
        <v>0</v>
      </c>
      <c r="AR208" s="21" t="n">
        <f aca="false">IF(OR($A208="",AR$4=""),0,COUNTIFS(Formulas!$A$2:$A$3001,AR$4,Formulas!$B$2:$B$3001,$A208))</f>
        <v>0</v>
      </c>
      <c r="AS208" s="21" t="n">
        <f aca="false">IF(OR($A208="",AS$4=""),0,COUNTIFS(Formulas!$A$2:$A$3001,AS$4,Formulas!$B$2:$B$3001,$A208))</f>
        <v>0</v>
      </c>
      <c r="AT208" s="21" t="n">
        <f aca="false">IF(OR($A208="",AT$4=""),0,COUNTIFS(Formulas!$A$2:$A$3001,AT$4,Formulas!$B$2:$B$3001,$A208))</f>
        <v>0</v>
      </c>
      <c r="AU208" s="21" t="n">
        <f aca="false">IF(OR($A208="",AU$4=""),0,COUNTIFS(Formulas!$A$2:$A$3001,AU$4,Formulas!$B$2:$B$3001,$A208))</f>
        <v>0</v>
      </c>
      <c r="AV208" s="21" t="n">
        <f aca="false">IF(OR($A208="",AV$4=""),0,COUNTIFS(Formulas!$A$2:$A$3001,AV$4,Formulas!$B$2:$B$3001,$A208))</f>
        <v>0</v>
      </c>
      <c r="AW208" s="21" t="n">
        <f aca="false">IF(OR($A208="",AW$4=""),0,COUNTIFS(Formulas!$A$2:$A$3001,AW$4,Formulas!$B$2:$B$3001,$A208))</f>
        <v>0</v>
      </c>
      <c r="AX208" s="21" t="n">
        <f aca="false">IF(OR($A208="",AX$4=""),0,COUNTIFS(Formulas!$A$2:$A$3001,AX$4,Formulas!$B$2:$B$3001,$A208))</f>
        <v>0</v>
      </c>
      <c r="AY208" s="21" t="n">
        <f aca="false">IF(OR($A208="",AY$4=""),0,COUNTIFS(Formulas!$A$2:$A$3001,AY$4,Formulas!$B$2:$B$3001,$A208))</f>
        <v>0</v>
      </c>
      <c r="AZ208" s="21" t="n">
        <f aca="false">IF(OR($A208="",AZ$4=""),0,COUNTIFS(Formulas!$A$2:$A$3001,AZ$4,Formulas!$B$2:$B$3001,$A208))</f>
        <v>0</v>
      </c>
      <c r="BA208" s="21" t="n">
        <f aca="false">IF(OR($A208="",BA$4=""),0,COUNTIFS(Formulas!$A$2:$A$3001,BA$4,Formulas!$B$2:$B$3001,$A208))</f>
        <v>0</v>
      </c>
      <c r="BB208" s="21" t="n">
        <f aca="false">IF(OR($A208="",BB$4=""),0,COUNTIFS(Formulas!$A$2:$A$3001,BB$4,Formulas!$B$2:$B$3001,$A208))</f>
        <v>0</v>
      </c>
      <c r="BC208" s="21" t="n">
        <f aca="false">IF(OR($A208="",BC$4=""),0,COUNTIFS(Formulas!$A$2:$A$3001,BC$4,Formulas!$B$2:$B$3001,$A208))</f>
        <v>0</v>
      </c>
      <c r="BD208" s="21" t="n">
        <f aca="false">IF(OR($A208="",BD$4=""),0,COUNTIFS(Formulas!$A$2:$A$3001,BD$4,Formulas!$B$2:$B$3001,$A208))</f>
        <v>0</v>
      </c>
      <c r="BE208" s="21" t="n">
        <f aca="false">IF(OR($A208="",BE$4=""),0,COUNTIFS(Formulas!$A$2:$A$3001,BE$4,Formulas!$B$2:$B$3001,$A208))</f>
        <v>0</v>
      </c>
      <c r="BF208" s="21" t="n">
        <f aca="false">IF(OR($A208="",BF$4=""),0,COUNTIFS(Formulas!$A$2:$A$3001,BF$4,Formulas!$B$2:$B$3001,$A208))</f>
        <v>0</v>
      </c>
      <c r="BG208" s="21" t="n">
        <f aca="false">IF(OR($A208="",BG$4=""),0,COUNTIFS(Formulas!$A$2:$A$3001,BG$4,Formulas!$B$2:$B$3001,$A208))</f>
        <v>0</v>
      </c>
      <c r="BH208" s="21" t="n">
        <f aca="false">IF(OR($A208="",BH$4=""),0,COUNTIFS(Formulas!$A$2:$A$3001,BH$4,Formulas!$B$2:$B$3001,$A208))</f>
        <v>0</v>
      </c>
      <c r="BI208" s="21" t="n">
        <f aca="false">IF(OR($A208="",BI$4=""),0,COUNTIFS(Formulas!$A$2:$A$3001,BI$4,Formulas!$B$2:$B$3001,$A208))</f>
        <v>0</v>
      </c>
      <c r="BJ208" s="21" t="n">
        <f aca="false">IF(OR($A208="",BJ$4=""),0,COUNTIFS(Formulas!$A$2:$A$3001,BJ$4,Formulas!$B$2:$B$3001,$A208))</f>
        <v>0</v>
      </c>
      <c r="BK208" s="21" t="n">
        <f aca="false">IF(OR($A208="",BK$4=""),0,COUNTIFS(Formulas!$A$2:$A$3001,BK$4,Formulas!$B$2:$B$3001,$A208))</f>
        <v>0</v>
      </c>
      <c r="BL208" s="21" t="n">
        <f aca="false">IF(OR($A208="",BL$4=""),0,COUNTIFS(Formulas!$A$2:$A$3001,BL$4,Formulas!$B$2:$B$3001,$A208))</f>
        <v>0</v>
      </c>
      <c r="BM208" s="21" t="n">
        <f aca="false">IF(OR($A208="",BM$4=""),0,COUNTIFS(Formulas!$A$2:$A$3001,BM$4,Formulas!$B$2:$B$3001,$A208))</f>
        <v>0</v>
      </c>
      <c r="BN208" s="21" t="n">
        <f aca="false">IF(OR($A208="",BN$4=""),0,COUNTIFS(Formulas!$A$2:$A$3001,BN$4,Formulas!$B$2:$B$3001,$A208))</f>
        <v>0</v>
      </c>
      <c r="BO208" s="21" t="n">
        <f aca="false">IF(OR($A208="",BO$4=""),0,COUNTIFS(Formulas!$A$2:$A$3001,BO$4,Formulas!$B$2:$B$3001,$A208))</f>
        <v>0</v>
      </c>
      <c r="BP208" s="21" t="n">
        <f aca="false">IF(OR($A208="",BP$4=""),0,COUNTIFS(Formulas!$A$2:$A$3001,BP$4,Formulas!$B$2:$B$3001,$A208))</f>
        <v>0</v>
      </c>
      <c r="BQ208" s="21" t="n">
        <f aca="false">IF(OR($A208="",BQ$4=""),0,COUNTIFS(Formulas!$A$2:$A$3001,BQ$4,Formulas!$B$2:$B$3001,$A208))</f>
        <v>0</v>
      </c>
      <c r="BR208" s="21" t="n">
        <f aca="false">IF(OR($A208="",BR$4=""),0,COUNTIFS(Formulas!$A$2:$A$3001,BR$4,Formulas!$B$2:$B$3001,$A208))</f>
        <v>0</v>
      </c>
      <c r="BS208" s="21" t="n">
        <f aca="false">IF(OR($A208="",BS$4=""),0,COUNTIFS(Formulas!$A$2:$A$3001,BS$4,Formulas!$B$2:$B$3001,$A208))</f>
        <v>0</v>
      </c>
      <c r="BT208" s="21" t="n">
        <f aca="false">IF(OR($A208="",BT$4=""),0,COUNTIFS(Formulas!$A$2:$A$3001,BT$4,Formulas!$B$2:$B$3001,$A208))</f>
        <v>0</v>
      </c>
      <c r="BU208" s="21" t="n">
        <f aca="false">IF(OR($A208="",BU$4=""),0,COUNTIFS(Formulas!$A$2:$A$3001,BU$4,Formulas!$B$2:$B$3001,$A208))</f>
        <v>0</v>
      </c>
      <c r="BV208" s="21" t="n">
        <f aca="false">IF(OR($A208="",BV$4=""),0,COUNTIFS(Formulas!$A$2:$A$3001,BV$4,Formulas!$B$2:$B$3001,$A208))</f>
        <v>0</v>
      </c>
      <c r="BW208" s="21" t="n">
        <f aca="false">IF(OR($A208="",BW$4=""),0,COUNTIFS(Formulas!$A$2:$A$3001,BW$4,Formulas!$B$2:$B$3001,$A208))</f>
        <v>0</v>
      </c>
      <c r="BX208" s="21" t="n">
        <f aca="false">IF(OR($A208="",BX$4=""),0,COUNTIFS(Formulas!$A$2:$A$3001,BX$4,Formulas!$B$2:$B$3001,$A208))</f>
        <v>0</v>
      </c>
      <c r="BY208" s="21" t="n">
        <f aca="false">IF(OR($A208="",BY$4=""),0,COUNTIFS(Formulas!$A$2:$A$3001,BY$4,Formulas!$B$2:$B$3001,$A208))</f>
        <v>0</v>
      </c>
      <c r="BZ208" s="21" t="n">
        <f aca="false">IF(OR($A208="",BZ$4=""),0,COUNTIFS(Formulas!$A$2:$A$3001,BZ$4,Formulas!$B$2:$B$3001,$A208))</f>
        <v>0</v>
      </c>
      <c r="CA208" s="21" t="n">
        <f aca="false">IF(OR($A208="",CA$4=""),0,COUNTIFS(Formulas!$A$2:$A$3001,CA$4,Formulas!$B$2:$B$3001,$A208))</f>
        <v>0</v>
      </c>
      <c r="CB208" s="21" t="n">
        <f aca="false">IF(OR($A208="",CB$4=""),0,COUNTIFS(Formulas!$A$2:$A$3001,CB$4,Formulas!$B$2:$B$3001,$A208))</f>
        <v>0</v>
      </c>
      <c r="CC208" s="21" t="n">
        <f aca="false">IF(OR($A208="",CC$4=""),0,COUNTIFS(Formulas!$A$2:$A$3001,CC$4,Formulas!$B$2:$B$3001,$A208))</f>
        <v>0</v>
      </c>
      <c r="CD208" s="21" t="n">
        <f aca="false">IF(OR($A208="",CD$4=""),0,COUNTIFS(Formulas!$A$2:$A$3001,CD$4,Formulas!$B$2:$B$3001,$A208))</f>
        <v>0</v>
      </c>
      <c r="CE208" s="21" t="n">
        <f aca="false">IF(OR($A208="",CE$4=""),0,COUNTIFS(Formulas!$A$2:$A$3001,CE$4,Formulas!$B$2:$B$3001,$A208))</f>
        <v>0</v>
      </c>
      <c r="CF208" s="21" t="n">
        <f aca="false">IF(OR($A208="",CF$4=""),0,COUNTIFS(Formulas!$A$2:$A$3001,CF$4,Formulas!$B$2:$B$3001,$A208))</f>
        <v>0</v>
      </c>
      <c r="CG208" s="21" t="n">
        <f aca="false">IF(OR($A208="",CG$4=""),0,COUNTIFS(Formulas!$A$2:$A$3001,CG$4,Formulas!$B$2:$B$3001,$A208))</f>
        <v>0</v>
      </c>
      <c r="CH208" s="21" t="n">
        <f aca="false">IF(OR($A208="",CH$4=""),0,COUNTIFS(Formulas!$A$2:$A$3001,CH$4,Formulas!$B$2:$B$3001,$A208))</f>
        <v>0</v>
      </c>
      <c r="CI208" s="21" t="n">
        <f aca="false">IF(OR($A208="",CI$4=""),0,COUNTIFS(Formulas!$A$2:$A$3001,CI$4,Formulas!$B$2:$B$3001,$A208))</f>
        <v>0</v>
      </c>
      <c r="CJ208" s="21" t="n">
        <f aca="false">IF(OR($A208="",CJ$4=""),0,COUNTIFS(Formulas!$A$2:$A$3001,CJ$4,Formulas!$B$2:$B$3001,$A208))</f>
        <v>0</v>
      </c>
      <c r="CK208" s="21" t="n">
        <f aca="false">IF(OR($A208="",CK$4=""),0,COUNTIFS(Formulas!$A$2:$A$3001,CK$4,Formulas!$B$2:$B$3001,$A208))</f>
        <v>0</v>
      </c>
      <c r="CL208" s="21" t="n">
        <f aca="false">IF(OR($A208="",CL$4=""),0,COUNTIFS(Formulas!$A$2:$A$3001,CL$4,Formulas!$B$2:$B$3001,$A208))</f>
        <v>0</v>
      </c>
      <c r="CM208" s="21" t="n">
        <f aca="false">IF(OR($A208="",CM$4=""),0,COUNTIFS(Formulas!$A$2:$A$3001,CM$4,Formulas!$B$2:$B$3001,$A208))</f>
        <v>0</v>
      </c>
      <c r="CN208" s="21" t="n">
        <f aca="false">IF(OR($A208="",CN$4=""),0,COUNTIFS(Formulas!$A$2:$A$3001,CN$4,Formulas!$B$2:$B$3001,$A208))</f>
        <v>0</v>
      </c>
      <c r="CO208" s="21" t="n">
        <f aca="false">IF(OR($A208="",CO$4=""),0,COUNTIFS(Formulas!$A$2:$A$3001,CO$4,Formulas!$B$2:$B$3001,$A208))</f>
        <v>0</v>
      </c>
      <c r="CP208" s="21" t="n">
        <f aca="false">IF(OR($A208="",CP$4=""),0,COUNTIFS(Formulas!$A$2:$A$3001,CP$4,Formulas!$B$2:$B$3001,$A208))</f>
        <v>0</v>
      </c>
      <c r="CQ208" s="21" t="n">
        <f aca="false">IF(OR($A208="",CQ$4=""),0,COUNTIFS(Formulas!$A$2:$A$3001,CQ$4,Formulas!$B$2:$B$3001,$A208))</f>
        <v>0</v>
      </c>
      <c r="CR208" s="21" t="n">
        <f aca="false">IF(OR($A208="",CR$4=""),0,COUNTIFS(Formulas!$A$2:$A$3001,CR$4,Formulas!$B$2:$B$3001,$A208))</f>
        <v>0</v>
      </c>
      <c r="CS208" s="21" t="n">
        <f aca="false">IF(OR($A208="",CS$4=""),0,COUNTIFS(Formulas!$A$2:$A$3001,CS$4,Formulas!$B$2:$B$3001,$A208))</f>
        <v>0</v>
      </c>
      <c r="CT208" s="21" t="n">
        <f aca="false">IF(OR($A208="",CT$4=""),0,COUNTIFS(Formulas!$A$2:$A$3001,CT$4,Formulas!$B$2:$B$3001,$A208))</f>
        <v>0</v>
      </c>
      <c r="CU208" s="21" t="n">
        <f aca="false">IF(OR($A208="",CU$4=""),0,COUNTIFS(Formulas!$A$2:$A$3001,CU$4,Formulas!$B$2:$B$3001,$A208))</f>
        <v>0</v>
      </c>
      <c r="CV208" s="21" t="n">
        <f aca="false">IF(OR($A208="",CV$4=""),0,COUNTIFS(Formulas!$A$2:$A$3001,CV$4,Formulas!$B$2:$B$3001,$A208))</f>
        <v>0</v>
      </c>
      <c r="CW208" s="21" t="n">
        <f aca="false">IF(OR($A208="",CW$4=""),0,COUNTIFS(Formulas!$A$2:$A$3001,CW$4,Formulas!$B$2:$B$3001,$A208))</f>
        <v>0</v>
      </c>
      <c r="CX208" s="21" t="n">
        <f aca="false">IF(OR($A208="",CX$4=""),0,COUNTIFS(Formulas!$A$2:$A$3001,CX$4,Formulas!$B$2:$B$3001,$A208))</f>
        <v>0</v>
      </c>
      <c r="CY208" s="21" t="n">
        <f aca="false">IF(OR($A208="",CY$4=""),0,COUNTIFS(Formulas!$A$2:$A$3001,CY$4,Formulas!$B$2:$B$3001,$A208))</f>
        <v>0</v>
      </c>
      <c r="CZ208" s="21" t="n">
        <f aca="false">IF(OR($A208="",CZ$4=""),0,COUNTIFS(Formulas!$A$2:$A$3001,CZ$4,Formulas!$B$2:$B$3001,$A208))</f>
        <v>0</v>
      </c>
      <c r="DA208" s="21" t="n">
        <f aca="false">IF(OR($A208="",DA$4=""),0,COUNTIFS(Formulas!$A$2:$A$3001,DA$4,Formulas!$B$2:$B$3001,$A208))</f>
        <v>0</v>
      </c>
      <c r="DB208" s="21" t="n">
        <f aca="false">IF(OR($A208="",DB$4=""),0,COUNTIFS(Formulas!$A$2:$A$3001,DB$4,Formulas!$B$2:$B$3001,$A208))</f>
        <v>0</v>
      </c>
      <c r="DC208" s="21" t="n">
        <f aca="false">IF(OR($A208="",DC$4=""),0,COUNTIFS(Formulas!$A$2:$A$3001,DC$4,Formulas!$B$2:$B$3001,$A208))</f>
        <v>0</v>
      </c>
      <c r="DD208" s="21" t="n">
        <f aca="false">IF(OR($A208="",DD$4=""),0,COUNTIFS(Formulas!$A$2:$A$3001,DD$4,Formulas!$B$2:$B$3001,$A208))</f>
        <v>0</v>
      </c>
      <c r="DE208" s="21" t="n">
        <f aca="false">IF(OR($A208="",DE$4=""),0,COUNTIFS(Formulas!$A$2:$A$3001,DE$4,Formulas!$B$2:$B$3001,$A208))</f>
        <v>0</v>
      </c>
      <c r="DF208" s="21" t="n">
        <f aca="false">IF(OR($A208="",DF$4=""),0,COUNTIFS(Formulas!$A$2:$A$3001,DF$4,Formulas!$B$2:$B$3001,$A208))</f>
        <v>0</v>
      </c>
      <c r="DG208" s="21" t="n">
        <f aca="false">IF(OR($A208="",DG$4=""),0,COUNTIFS(Formulas!$A$2:$A$3001,DG$4,Formulas!$B$2:$B$3001,$A208))</f>
        <v>0</v>
      </c>
      <c r="DH208" s="21" t="n">
        <f aca="false">IF(OR($A208="",DH$4=""),0,COUNTIFS(Formulas!$A$2:$A$3001,DH$4,Formulas!$B$2:$B$3001,$A208))</f>
        <v>0</v>
      </c>
      <c r="DI208" s="21" t="n">
        <f aca="false">IF(OR($A208="",DI$4=""),0,COUNTIFS(Formulas!$A$2:$A$3001,DI$4,Formulas!$B$2:$B$3001,$A208))</f>
        <v>0</v>
      </c>
      <c r="DJ208" s="21" t="n">
        <f aca="false">IF(OR($A208="",DJ$4=""),0,COUNTIFS(Formulas!$A$2:$A$3001,DJ$4,Formulas!$B$2:$B$3001,$A208))</f>
        <v>0</v>
      </c>
      <c r="DK208" s="21" t="n">
        <f aca="false">IF(OR($A208="",DK$4=""),0,COUNTIFS(Formulas!$A$2:$A$3001,DK$4,Formulas!$B$2:$B$3001,$A208))</f>
        <v>0</v>
      </c>
      <c r="DL208" s="21" t="n">
        <f aca="false">IF(OR($A208="",DL$4=""),0,COUNTIFS(Formulas!$A$2:$A$3001,DL$4,Formulas!$B$2:$B$3001,$A208))</f>
        <v>0</v>
      </c>
      <c r="DM208" s="21" t="n">
        <f aca="false">IF(OR($A208="",DM$4=""),0,COUNTIFS(Formulas!$A$2:$A$3001,DM$4,Formulas!$B$2:$B$3001,$A208))</f>
        <v>0</v>
      </c>
      <c r="DN208" s="21" t="n">
        <f aca="false">IF(OR($A208="",DN$4=""),0,COUNTIFS(Formulas!$A$2:$A$3001,DN$4,Formulas!$B$2:$B$3001,$A208))</f>
        <v>0</v>
      </c>
      <c r="DO208" s="21" t="n">
        <f aca="false">IF(OR($A208="",DO$4=""),0,COUNTIFS(Formulas!$A$2:$A$3001,DO$4,Formulas!$B$2:$B$3001,$A208))</f>
        <v>0</v>
      </c>
      <c r="DP208" s="21" t="n">
        <f aca="false">IF(OR($A208="",DP$4=""),0,COUNTIFS(Formulas!$A$2:$A$3001,DP$4,Formulas!$B$2:$B$3001,$A208))</f>
        <v>0</v>
      </c>
      <c r="DQ208" s="21" t="n">
        <f aca="false">IF(OR($A208="",DQ$4=""),0,COUNTIFS(Formulas!$A$2:$A$3001,DQ$4,Formulas!$B$2:$B$3001,$A208))</f>
        <v>0</v>
      </c>
      <c r="DR208" s="21" t="n">
        <f aca="false">IF(OR($A208="",DR$4=""),0,COUNTIFS(Formulas!$A$2:$A$3001,DR$4,Formulas!$B$2:$B$3001,$A208))</f>
        <v>0</v>
      </c>
      <c r="DS208" s="21" t="n">
        <f aca="false">IF(OR($A208="",DS$4=""),0,COUNTIFS(Formulas!$A$2:$A$3001,DS$4,Formulas!$B$2:$B$3001,$A208))</f>
        <v>0</v>
      </c>
      <c r="DT208" s="21" t="n">
        <f aca="false">IF(OR($A208="",DT$4=""),0,COUNTIFS(Formulas!$A$2:$A$3001,DT$4,Formulas!$B$2:$B$3001,$A208))</f>
        <v>0</v>
      </c>
      <c r="DU208" s="21" t="n">
        <f aca="false">IF(OR($A208="",DU$4=""),0,COUNTIFS(Formulas!$A$2:$A$3001,DU$4,Formulas!$B$2:$B$3001,$A208))</f>
        <v>0</v>
      </c>
      <c r="DV208" s="21" t="n">
        <f aca="false">IF(OR($A208="",DV$4=""),0,COUNTIFS(Formulas!$A$2:$A$3001,DV$4,Formulas!$B$2:$B$3001,$A208))</f>
        <v>0</v>
      </c>
      <c r="DW208" s="21" t="n">
        <f aca="false">IF(OR($A208="",DW$4=""),0,COUNTIFS(Formulas!$A$2:$A$3001,DW$4,Formulas!$B$2:$B$3001,$A208))</f>
        <v>0</v>
      </c>
      <c r="DX208" s="21" t="n">
        <f aca="false">IF(OR($A208="",DX$4=""),0,COUNTIFS(Formulas!$A$2:$A$3001,DX$4,Formulas!$B$2:$B$3001,$A208))</f>
        <v>0</v>
      </c>
      <c r="DY208" s="21" t="n">
        <f aca="false">IF(OR($A208="",DY$4=""),0,COUNTIFS(Formulas!$A$2:$A$3001,DY$4,Formulas!$B$2:$B$3001,$A208))</f>
        <v>0</v>
      </c>
      <c r="DZ208" s="21" t="n">
        <f aca="false">IF(OR($A208="",DZ$4=""),0,COUNTIFS(Formulas!$A$2:$A$3001,DZ$4,Formulas!$B$2:$B$3001,$A208))</f>
        <v>0</v>
      </c>
      <c r="EA208" s="21" t="n">
        <f aca="false">IF(OR($A208="",EA$4=""),0,COUNTIFS(Formulas!$A$2:$A$3001,EA$4,Formulas!$B$2:$B$3001,$A208))</f>
        <v>0</v>
      </c>
      <c r="EB208" s="21" t="n">
        <f aca="false">IF(OR($A208="",EB$4=""),0,COUNTIFS(Formulas!$A$2:$A$3001,EB$4,Formulas!$B$2:$B$3001,$A208))</f>
        <v>0</v>
      </c>
      <c r="EC208" s="21" t="n">
        <f aca="false">IF(OR($A208="",EC$4=""),0,COUNTIFS(Formulas!$A$2:$A$3001,EC$4,Formulas!$B$2:$B$3001,$A208))</f>
        <v>0</v>
      </c>
      <c r="ED208" s="21" t="n">
        <f aca="false">IF(OR($A208="",ED$4=""),0,COUNTIFS(Formulas!$A$2:$A$3001,ED$4,Formulas!$B$2:$B$3001,$A208))</f>
        <v>0</v>
      </c>
      <c r="EE208" s="21" t="n">
        <f aca="false">IF(OR($A208="",EE$4=""),0,COUNTIFS(Formulas!$A$2:$A$3001,EE$4,Formulas!$B$2:$B$3001,$A208))</f>
        <v>0</v>
      </c>
      <c r="EF208" s="21" t="n">
        <f aca="false">IF(OR($A208="",EF$4=""),0,COUNTIFS(Formulas!$A$2:$A$3001,EF$4,Formulas!$B$2:$B$3001,$A208))</f>
        <v>0</v>
      </c>
      <c r="EG208" s="21" t="n">
        <f aca="false">IF(OR($A208="",EG$4=""),0,COUNTIFS(Formulas!$A$2:$A$3001,EG$4,Formulas!$B$2:$B$3001,$A208))</f>
        <v>0</v>
      </c>
      <c r="EH208" s="21" t="n">
        <f aca="false">IF(OR($A208="",EH$4=""),0,COUNTIFS(Formulas!$A$2:$A$3001,EH$4,Formulas!$B$2:$B$3001,$A208))</f>
        <v>0</v>
      </c>
      <c r="EI208" s="21" t="n">
        <f aca="false">IF(OR($A208="",EI$4=""),0,COUNTIFS(Formulas!$A$2:$A$3001,EI$4,Formulas!$B$2:$B$3001,$A208))</f>
        <v>0</v>
      </c>
      <c r="EJ208" s="21" t="n">
        <f aca="false">IF(OR($A208="",EJ$4=""),0,COUNTIFS(Formulas!$A$2:$A$3001,EJ$4,Formulas!$B$2:$B$3001,$A208))</f>
        <v>0</v>
      </c>
      <c r="EK208" s="21" t="n">
        <f aca="false">IF(OR($A208="",EK$4=""),0,COUNTIFS(Formulas!$A$2:$A$3001,EK$4,Formulas!$B$2:$B$3001,$A208))</f>
        <v>0</v>
      </c>
      <c r="EL208" s="21" t="n">
        <f aca="false">IF(OR($A208="",EL$4=""),0,COUNTIFS(Formulas!$A$2:$A$3001,EL$4,Formulas!$B$2:$B$3001,$A208))</f>
        <v>0</v>
      </c>
      <c r="EM208" s="21" t="n">
        <f aca="false">IF(OR($A208="",EM$4=""),0,COUNTIFS(Formulas!$A$2:$A$3001,EM$4,Formulas!$B$2:$B$3001,$A208))</f>
        <v>0</v>
      </c>
      <c r="EN208" s="21" t="n">
        <f aca="false">IF(OR($A208="",EN$4=""),0,COUNTIFS(Formulas!$A$2:$A$3001,EN$4,Formulas!$B$2:$B$3001,$A208))</f>
        <v>0</v>
      </c>
      <c r="EO208" s="21" t="n">
        <f aca="false">IF(OR($A208="",EO$4=""),0,COUNTIFS(Formulas!$A$2:$A$3001,EO$4,Formulas!$B$2:$B$3001,$A208))</f>
        <v>0</v>
      </c>
      <c r="EP208" s="21" t="n">
        <f aca="false">IF(OR($A208="",EP$4=""),0,COUNTIFS(Formulas!$A$2:$A$3001,EP$4,Formulas!$B$2:$B$3001,$A208))</f>
        <v>0</v>
      </c>
      <c r="EQ208" s="21" t="n">
        <f aca="false">IF(OR($A208="",EQ$4=""),0,COUNTIFS(Formulas!$A$2:$A$3001,EQ$4,Formulas!$B$2:$B$3001,$A208))</f>
        <v>0</v>
      </c>
      <c r="ER208" s="21" t="n">
        <f aca="false">IF(OR($A208="",ER$4=""),0,COUNTIFS(Formulas!$A$2:$A$3001,ER$4,Formulas!$B$2:$B$3001,$A208))</f>
        <v>0</v>
      </c>
      <c r="ES208" s="21" t="n">
        <f aca="false">IF(OR($A208="",ES$4=""),0,COUNTIFS(Formulas!$A$2:$A$3001,ES$4,Formulas!$B$2:$B$3001,$A208))</f>
        <v>0</v>
      </c>
      <c r="ET208" s="21" t="n">
        <f aca="false">IF(OR($A208="",ET$4=""),0,COUNTIFS(Formulas!$A$2:$A$3001,ET$4,Formulas!$B$2:$B$3001,$A208))</f>
        <v>0</v>
      </c>
      <c r="EU208" s="21" t="n">
        <f aca="false">IF(OR($A208="",EU$4=""),0,COUNTIFS(Formulas!$A$2:$A$3001,EU$4,Formulas!$B$2:$B$3001,$A208))</f>
        <v>0</v>
      </c>
      <c r="EV208" s="21" t="n">
        <f aca="false">IF(OR($A208="",EV$4=""),0,COUNTIFS(Formulas!$A$2:$A$3001,EV$4,Formulas!$B$2:$B$3001,$A208))</f>
        <v>0</v>
      </c>
    </row>
    <row r="209" customFormat="false" ht="15" hidden="false" customHeight="false" outlineLevel="0" collapsed="false">
      <c r="A209" s="13" t="str">
        <f aca="false">IF(INDEX(Materials!$A$2:$A$301,205)="","",INDEX(Materials!$A$2:$A$301,205))</f>
        <v/>
      </c>
      <c r="B209" s="19" t="str">
        <f aca="false">IF(A209="","",COUNTIF(C209:EV209,"&gt;0"))</f>
        <v/>
      </c>
      <c r="C209" s="21" t="n">
        <f aca="false">IF(OR($A209="",C$4=""),0,COUNTIFS(Formulas!$A$2:$A$3001,C$4,Formulas!$B$2:$B$3001,$A209))</f>
        <v>0</v>
      </c>
      <c r="D209" s="21" t="n">
        <f aca="false">IF(OR($A209="",D$4=""),0,COUNTIFS(Formulas!$A$2:$A$3001,D$4,Formulas!$B$2:$B$3001,$A209))</f>
        <v>0</v>
      </c>
      <c r="E209" s="21" t="n">
        <f aca="false">IF(OR($A209="",E$4=""),0,COUNTIFS(Formulas!$A$2:$A$3001,E$4,Formulas!$B$2:$B$3001,$A209))</f>
        <v>0</v>
      </c>
      <c r="F209" s="21" t="n">
        <f aca="false">IF(OR($A209="",F$4=""),0,COUNTIFS(Formulas!$A$2:$A$3001,F$4,Formulas!$B$2:$B$3001,$A209))</f>
        <v>0</v>
      </c>
      <c r="G209" s="21" t="n">
        <f aca="false">IF(OR($A209="",G$4=""),0,COUNTIFS(Formulas!$A$2:$A$3001,G$4,Formulas!$B$2:$B$3001,$A209))</f>
        <v>0</v>
      </c>
      <c r="H209" s="21" t="n">
        <f aca="false">IF(OR($A209="",H$4=""),0,COUNTIFS(Formulas!$A$2:$A$3001,H$4,Formulas!$B$2:$B$3001,$A209))</f>
        <v>0</v>
      </c>
      <c r="I209" s="21" t="n">
        <f aca="false">IF(OR($A209="",I$4=""),0,COUNTIFS(Formulas!$A$2:$A$3001,I$4,Formulas!$B$2:$B$3001,$A209))</f>
        <v>0</v>
      </c>
      <c r="J209" s="21" t="n">
        <f aca="false">IF(OR($A209="",J$4=""),0,COUNTIFS(Formulas!$A$2:$A$3001,J$4,Formulas!$B$2:$B$3001,$A209))</f>
        <v>0</v>
      </c>
      <c r="K209" s="21" t="n">
        <f aca="false">IF(OR($A209="",K$4=""),0,COUNTIFS(Formulas!$A$2:$A$3001,K$4,Formulas!$B$2:$B$3001,$A209))</f>
        <v>0</v>
      </c>
      <c r="L209" s="21" t="n">
        <f aca="false">IF(OR($A209="",L$4=""),0,COUNTIFS(Formulas!$A$2:$A$3001,L$4,Formulas!$B$2:$B$3001,$A209))</f>
        <v>0</v>
      </c>
      <c r="M209" s="21" t="n">
        <f aca="false">IF(OR($A209="",M$4=""),0,COUNTIFS(Formulas!$A$2:$A$3001,M$4,Formulas!$B$2:$B$3001,$A209))</f>
        <v>0</v>
      </c>
      <c r="N209" s="21" t="n">
        <f aca="false">IF(OR($A209="",N$4=""),0,COUNTIFS(Formulas!$A$2:$A$3001,N$4,Formulas!$B$2:$B$3001,$A209))</f>
        <v>0</v>
      </c>
      <c r="O209" s="21" t="n">
        <f aca="false">IF(OR($A209="",O$4=""),0,COUNTIFS(Formulas!$A$2:$A$3001,O$4,Formulas!$B$2:$B$3001,$A209))</f>
        <v>0</v>
      </c>
      <c r="P209" s="21" t="n">
        <f aca="false">IF(OR($A209="",P$4=""),0,COUNTIFS(Formulas!$A$2:$A$3001,P$4,Formulas!$B$2:$B$3001,$A209))</f>
        <v>0</v>
      </c>
      <c r="Q209" s="21" t="n">
        <f aca="false">IF(OR($A209="",Q$4=""),0,COUNTIFS(Formulas!$A$2:$A$3001,Q$4,Formulas!$B$2:$B$3001,$A209))</f>
        <v>0</v>
      </c>
      <c r="R209" s="21" t="n">
        <f aca="false">IF(OR($A209="",R$4=""),0,COUNTIFS(Formulas!$A$2:$A$3001,R$4,Formulas!$B$2:$B$3001,$A209))</f>
        <v>0</v>
      </c>
      <c r="S209" s="21" t="n">
        <f aca="false">IF(OR($A209="",S$4=""),0,COUNTIFS(Formulas!$A$2:$A$3001,S$4,Formulas!$B$2:$B$3001,$A209))</f>
        <v>0</v>
      </c>
      <c r="T209" s="21" t="n">
        <f aca="false">IF(OR($A209="",T$4=""),0,COUNTIFS(Formulas!$A$2:$A$3001,T$4,Formulas!$B$2:$B$3001,$A209))</f>
        <v>0</v>
      </c>
      <c r="U209" s="21" t="n">
        <f aca="false">IF(OR($A209="",U$4=""),0,COUNTIFS(Formulas!$A$2:$A$3001,U$4,Formulas!$B$2:$B$3001,$A209))</f>
        <v>0</v>
      </c>
      <c r="V209" s="21" t="n">
        <f aca="false">IF(OR($A209="",V$4=""),0,COUNTIFS(Formulas!$A$2:$A$3001,V$4,Formulas!$B$2:$B$3001,$A209))</f>
        <v>0</v>
      </c>
      <c r="W209" s="21" t="n">
        <f aca="false">IF(OR($A209="",W$4=""),0,COUNTIFS(Formulas!$A$2:$A$3001,W$4,Formulas!$B$2:$B$3001,$A209))</f>
        <v>0</v>
      </c>
      <c r="X209" s="21" t="n">
        <f aca="false">IF(OR($A209="",X$4=""),0,COUNTIFS(Formulas!$A$2:$A$3001,X$4,Formulas!$B$2:$B$3001,$A209))</f>
        <v>0</v>
      </c>
      <c r="Y209" s="21" t="n">
        <f aca="false">IF(OR($A209="",Y$4=""),0,COUNTIFS(Formulas!$A$2:$A$3001,Y$4,Formulas!$B$2:$B$3001,$A209))</f>
        <v>0</v>
      </c>
      <c r="Z209" s="21" t="n">
        <f aca="false">IF(OR($A209="",Z$4=""),0,COUNTIFS(Formulas!$A$2:$A$3001,Z$4,Formulas!$B$2:$B$3001,$A209))</f>
        <v>0</v>
      </c>
      <c r="AA209" s="21" t="n">
        <f aca="false">IF(OR($A209="",AA$4=""),0,COUNTIFS(Formulas!$A$2:$A$3001,AA$4,Formulas!$B$2:$B$3001,$A209))</f>
        <v>0</v>
      </c>
      <c r="AB209" s="21" t="n">
        <f aca="false">IF(OR($A209="",AB$4=""),0,COUNTIFS(Formulas!$A$2:$A$3001,AB$4,Formulas!$B$2:$B$3001,$A209))</f>
        <v>0</v>
      </c>
      <c r="AC209" s="21" t="n">
        <f aca="false">IF(OR($A209="",AC$4=""),0,COUNTIFS(Formulas!$A$2:$A$3001,AC$4,Formulas!$B$2:$B$3001,$A209))</f>
        <v>0</v>
      </c>
      <c r="AD209" s="21" t="n">
        <f aca="false">IF(OR($A209="",AD$4=""),0,COUNTIFS(Formulas!$A$2:$A$3001,AD$4,Formulas!$B$2:$B$3001,$A209))</f>
        <v>0</v>
      </c>
      <c r="AE209" s="21" t="n">
        <f aca="false">IF(OR($A209="",AE$4=""),0,COUNTIFS(Formulas!$A$2:$A$3001,AE$4,Formulas!$B$2:$B$3001,$A209))</f>
        <v>0</v>
      </c>
      <c r="AF209" s="21" t="n">
        <f aca="false">IF(OR($A209="",AF$4=""),0,COUNTIFS(Formulas!$A$2:$A$3001,AF$4,Formulas!$B$2:$B$3001,$A209))</f>
        <v>0</v>
      </c>
      <c r="AG209" s="21" t="n">
        <f aca="false">IF(OR($A209="",AG$4=""),0,COUNTIFS(Formulas!$A$2:$A$3001,AG$4,Formulas!$B$2:$B$3001,$A209))</f>
        <v>0</v>
      </c>
      <c r="AH209" s="21" t="n">
        <f aca="false">IF(OR($A209="",AH$4=""),0,COUNTIFS(Formulas!$A$2:$A$3001,AH$4,Formulas!$B$2:$B$3001,$A209))</f>
        <v>0</v>
      </c>
      <c r="AI209" s="21" t="n">
        <f aca="false">IF(OR($A209="",AI$4=""),0,COUNTIFS(Formulas!$A$2:$A$3001,AI$4,Formulas!$B$2:$B$3001,$A209))</f>
        <v>0</v>
      </c>
      <c r="AJ209" s="21" t="n">
        <f aca="false">IF(OR($A209="",AJ$4=""),0,COUNTIFS(Formulas!$A$2:$A$3001,AJ$4,Formulas!$B$2:$B$3001,$A209))</f>
        <v>0</v>
      </c>
      <c r="AK209" s="21" t="n">
        <f aca="false">IF(OR($A209="",AK$4=""),0,COUNTIFS(Formulas!$A$2:$A$3001,AK$4,Formulas!$B$2:$B$3001,$A209))</f>
        <v>0</v>
      </c>
      <c r="AL209" s="21" t="n">
        <f aca="false">IF(OR($A209="",AL$4=""),0,COUNTIFS(Formulas!$A$2:$A$3001,AL$4,Formulas!$B$2:$B$3001,$A209))</f>
        <v>0</v>
      </c>
      <c r="AM209" s="21" t="n">
        <f aca="false">IF(OR($A209="",AM$4=""),0,COUNTIFS(Formulas!$A$2:$A$3001,AM$4,Formulas!$B$2:$B$3001,$A209))</f>
        <v>0</v>
      </c>
      <c r="AN209" s="21" t="n">
        <f aca="false">IF(OR($A209="",AN$4=""),0,COUNTIFS(Formulas!$A$2:$A$3001,AN$4,Formulas!$B$2:$B$3001,$A209))</f>
        <v>0</v>
      </c>
      <c r="AO209" s="21" t="n">
        <f aca="false">IF(OR($A209="",AO$4=""),0,COUNTIFS(Formulas!$A$2:$A$3001,AO$4,Formulas!$B$2:$B$3001,$A209))</f>
        <v>0</v>
      </c>
      <c r="AP209" s="21" t="n">
        <f aca="false">IF(OR($A209="",AP$4=""),0,COUNTIFS(Formulas!$A$2:$A$3001,AP$4,Formulas!$B$2:$B$3001,$A209))</f>
        <v>0</v>
      </c>
      <c r="AQ209" s="21" t="n">
        <f aca="false">IF(OR($A209="",AQ$4=""),0,COUNTIFS(Formulas!$A$2:$A$3001,AQ$4,Formulas!$B$2:$B$3001,$A209))</f>
        <v>0</v>
      </c>
      <c r="AR209" s="21" t="n">
        <f aca="false">IF(OR($A209="",AR$4=""),0,COUNTIFS(Formulas!$A$2:$A$3001,AR$4,Formulas!$B$2:$B$3001,$A209))</f>
        <v>0</v>
      </c>
      <c r="AS209" s="21" t="n">
        <f aca="false">IF(OR($A209="",AS$4=""),0,COUNTIFS(Formulas!$A$2:$A$3001,AS$4,Formulas!$B$2:$B$3001,$A209))</f>
        <v>0</v>
      </c>
      <c r="AT209" s="21" t="n">
        <f aca="false">IF(OR($A209="",AT$4=""),0,COUNTIFS(Formulas!$A$2:$A$3001,AT$4,Formulas!$B$2:$B$3001,$A209))</f>
        <v>0</v>
      </c>
      <c r="AU209" s="21" t="n">
        <f aca="false">IF(OR($A209="",AU$4=""),0,COUNTIFS(Formulas!$A$2:$A$3001,AU$4,Formulas!$B$2:$B$3001,$A209))</f>
        <v>0</v>
      </c>
      <c r="AV209" s="21" t="n">
        <f aca="false">IF(OR($A209="",AV$4=""),0,COUNTIFS(Formulas!$A$2:$A$3001,AV$4,Formulas!$B$2:$B$3001,$A209))</f>
        <v>0</v>
      </c>
      <c r="AW209" s="21" t="n">
        <f aca="false">IF(OR($A209="",AW$4=""),0,COUNTIFS(Formulas!$A$2:$A$3001,AW$4,Formulas!$B$2:$B$3001,$A209))</f>
        <v>0</v>
      </c>
      <c r="AX209" s="21" t="n">
        <f aca="false">IF(OR($A209="",AX$4=""),0,COUNTIFS(Formulas!$A$2:$A$3001,AX$4,Formulas!$B$2:$B$3001,$A209))</f>
        <v>0</v>
      </c>
      <c r="AY209" s="21" t="n">
        <f aca="false">IF(OR($A209="",AY$4=""),0,COUNTIFS(Formulas!$A$2:$A$3001,AY$4,Formulas!$B$2:$B$3001,$A209))</f>
        <v>0</v>
      </c>
      <c r="AZ209" s="21" t="n">
        <f aca="false">IF(OR($A209="",AZ$4=""),0,COUNTIFS(Formulas!$A$2:$A$3001,AZ$4,Formulas!$B$2:$B$3001,$A209))</f>
        <v>0</v>
      </c>
      <c r="BA209" s="21" t="n">
        <f aca="false">IF(OR($A209="",BA$4=""),0,COUNTIFS(Formulas!$A$2:$A$3001,BA$4,Formulas!$B$2:$B$3001,$A209))</f>
        <v>0</v>
      </c>
      <c r="BB209" s="21" t="n">
        <f aca="false">IF(OR($A209="",BB$4=""),0,COUNTIFS(Formulas!$A$2:$A$3001,BB$4,Formulas!$B$2:$B$3001,$A209))</f>
        <v>0</v>
      </c>
      <c r="BC209" s="21" t="n">
        <f aca="false">IF(OR($A209="",BC$4=""),0,COUNTIFS(Formulas!$A$2:$A$3001,BC$4,Formulas!$B$2:$B$3001,$A209))</f>
        <v>0</v>
      </c>
      <c r="BD209" s="21" t="n">
        <f aca="false">IF(OR($A209="",BD$4=""),0,COUNTIFS(Formulas!$A$2:$A$3001,BD$4,Formulas!$B$2:$B$3001,$A209))</f>
        <v>0</v>
      </c>
      <c r="BE209" s="21" t="n">
        <f aca="false">IF(OR($A209="",BE$4=""),0,COUNTIFS(Formulas!$A$2:$A$3001,BE$4,Formulas!$B$2:$B$3001,$A209))</f>
        <v>0</v>
      </c>
      <c r="BF209" s="21" t="n">
        <f aca="false">IF(OR($A209="",BF$4=""),0,COUNTIFS(Formulas!$A$2:$A$3001,BF$4,Formulas!$B$2:$B$3001,$A209))</f>
        <v>0</v>
      </c>
      <c r="BG209" s="21" t="n">
        <f aca="false">IF(OR($A209="",BG$4=""),0,COUNTIFS(Formulas!$A$2:$A$3001,BG$4,Formulas!$B$2:$B$3001,$A209))</f>
        <v>0</v>
      </c>
      <c r="BH209" s="21" t="n">
        <f aca="false">IF(OR($A209="",BH$4=""),0,COUNTIFS(Formulas!$A$2:$A$3001,BH$4,Formulas!$B$2:$B$3001,$A209))</f>
        <v>0</v>
      </c>
      <c r="BI209" s="21" t="n">
        <f aca="false">IF(OR($A209="",BI$4=""),0,COUNTIFS(Formulas!$A$2:$A$3001,BI$4,Formulas!$B$2:$B$3001,$A209))</f>
        <v>0</v>
      </c>
      <c r="BJ209" s="21" t="n">
        <f aca="false">IF(OR($A209="",BJ$4=""),0,COUNTIFS(Formulas!$A$2:$A$3001,BJ$4,Formulas!$B$2:$B$3001,$A209))</f>
        <v>0</v>
      </c>
      <c r="BK209" s="21" t="n">
        <f aca="false">IF(OR($A209="",BK$4=""),0,COUNTIFS(Formulas!$A$2:$A$3001,BK$4,Formulas!$B$2:$B$3001,$A209))</f>
        <v>0</v>
      </c>
      <c r="BL209" s="21" t="n">
        <f aca="false">IF(OR($A209="",BL$4=""),0,COUNTIFS(Formulas!$A$2:$A$3001,BL$4,Formulas!$B$2:$B$3001,$A209))</f>
        <v>0</v>
      </c>
      <c r="BM209" s="21" t="n">
        <f aca="false">IF(OR($A209="",BM$4=""),0,COUNTIFS(Formulas!$A$2:$A$3001,BM$4,Formulas!$B$2:$B$3001,$A209))</f>
        <v>0</v>
      </c>
      <c r="BN209" s="21" t="n">
        <f aca="false">IF(OR($A209="",BN$4=""),0,COUNTIFS(Formulas!$A$2:$A$3001,BN$4,Formulas!$B$2:$B$3001,$A209))</f>
        <v>0</v>
      </c>
      <c r="BO209" s="21" t="n">
        <f aca="false">IF(OR($A209="",BO$4=""),0,COUNTIFS(Formulas!$A$2:$A$3001,BO$4,Formulas!$B$2:$B$3001,$A209))</f>
        <v>0</v>
      </c>
      <c r="BP209" s="21" t="n">
        <f aca="false">IF(OR($A209="",BP$4=""),0,COUNTIFS(Formulas!$A$2:$A$3001,BP$4,Formulas!$B$2:$B$3001,$A209))</f>
        <v>0</v>
      </c>
      <c r="BQ209" s="21" t="n">
        <f aca="false">IF(OR($A209="",BQ$4=""),0,COUNTIFS(Formulas!$A$2:$A$3001,BQ$4,Formulas!$B$2:$B$3001,$A209))</f>
        <v>0</v>
      </c>
      <c r="BR209" s="21" t="n">
        <f aca="false">IF(OR($A209="",BR$4=""),0,COUNTIFS(Formulas!$A$2:$A$3001,BR$4,Formulas!$B$2:$B$3001,$A209))</f>
        <v>0</v>
      </c>
      <c r="BS209" s="21" t="n">
        <f aca="false">IF(OR($A209="",BS$4=""),0,COUNTIFS(Formulas!$A$2:$A$3001,BS$4,Formulas!$B$2:$B$3001,$A209))</f>
        <v>0</v>
      </c>
      <c r="BT209" s="21" t="n">
        <f aca="false">IF(OR($A209="",BT$4=""),0,COUNTIFS(Formulas!$A$2:$A$3001,BT$4,Formulas!$B$2:$B$3001,$A209))</f>
        <v>0</v>
      </c>
      <c r="BU209" s="21" t="n">
        <f aca="false">IF(OR($A209="",BU$4=""),0,COUNTIFS(Formulas!$A$2:$A$3001,BU$4,Formulas!$B$2:$B$3001,$A209))</f>
        <v>0</v>
      </c>
      <c r="BV209" s="21" t="n">
        <f aca="false">IF(OR($A209="",BV$4=""),0,COUNTIFS(Formulas!$A$2:$A$3001,BV$4,Formulas!$B$2:$B$3001,$A209))</f>
        <v>0</v>
      </c>
      <c r="BW209" s="21" t="n">
        <f aca="false">IF(OR($A209="",BW$4=""),0,COUNTIFS(Formulas!$A$2:$A$3001,BW$4,Formulas!$B$2:$B$3001,$A209))</f>
        <v>0</v>
      </c>
      <c r="BX209" s="21" t="n">
        <f aca="false">IF(OR($A209="",BX$4=""),0,COUNTIFS(Formulas!$A$2:$A$3001,BX$4,Formulas!$B$2:$B$3001,$A209))</f>
        <v>0</v>
      </c>
      <c r="BY209" s="21" t="n">
        <f aca="false">IF(OR($A209="",BY$4=""),0,COUNTIFS(Formulas!$A$2:$A$3001,BY$4,Formulas!$B$2:$B$3001,$A209))</f>
        <v>0</v>
      </c>
      <c r="BZ209" s="21" t="n">
        <f aca="false">IF(OR($A209="",BZ$4=""),0,COUNTIFS(Formulas!$A$2:$A$3001,BZ$4,Formulas!$B$2:$B$3001,$A209))</f>
        <v>0</v>
      </c>
      <c r="CA209" s="21" t="n">
        <f aca="false">IF(OR($A209="",CA$4=""),0,COUNTIFS(Formulas!$A$2:$A$3001,CA$4,Formulas!$B$2:$B$3001,$A209))</f>
        <v>0</v>
      </c>
      <c r="CB209" s="21" t="n">
        <f aca="false">IF(OR($A209="",CB$4=""),0,COUNTIFS(Formulas!$A$2:$A$3001,CB$4,Formulas!$B$2:$B$3001,$A209))</f>
        <v>0</v>
      </c>
      <c r="CC209" s="21" t="n">
        <f aca="false">IF(OR($A209="",CC$4=""),0,COUNTIFS(Formulas!$A$2:$A$3001,CC$4,Formulas!$B$2:$B$3001,$A209))</f>
        <v>0</v>
      </c>
      <c r="CD209" s="21" t="n">
        <f aca="false">IF(OR($A209="",CD$4=""),0,COUNTIFS(Formulas!$A$2:$A$3001,CD$4,Formulas!$B$2:$B$3001,$A209))</f>
        <v>0</v>
      </c>
      <c r="CE209" s="21" t="n">
        <f aca="false">IF(OR($A209="",CE$4=""),0,COUNTIFS(Formulas!$A$2:$A$3001,CE$4,Formulas!$B$2:$B$3001,$A209))</f>
        <v>0</v>
      </c>
      <c r="CF209" s="21" t="n">
        <f aca="false">IF(OR($A209="",CF$4=""),0,COUNTIFS(Formulas!$A$2:$A$3001,CF$4,Formulas!$B$2:$B$3001,$A209))</f>
        <v>0</v>
      </c>
      <c r="CG209" s="21" t="n">
        <f aca="false">IF(OR($A209="",CG$4=""),0,COUNTIFS(Formulas!$A$2:$A$3001,CG$4,Formulas!$B$2:$B$3001,$A209))</f>
        <v>0</v>
      </c>
      <c r="CH209" s="21" t="n">
        <f aca="false">IF(OR($A209="",CH$4=""),0,COUNTIFS(Formulas!$A$2:$A$3001,CH$4,Formulas!$B$2:$B$3001,$A209))</f>
        <v>0</v>
      </c>
      <c r="CI209" s="21" t="n">
        <f aca="false">IF(OR($A209="",CI$4=""),0,COUNTIFS(Formulas!$A$2:$A$3001,CI$4,Formulas!$B$2:$B$3001,$A209))</f>
        <v>0</v>
      </c>
      <c r="CJ209" s="21" t="n">
        <f aca="false">IF(OR($A209="",CJ$4=""),0,COUNTIFS(Formulas!$A$2:$A$3001,CJ$4,Formulas!$B$2:$B$3001,$A209))</f>
        <v>0</v>
      </c>
      <c r="CK209" s="21" t="n">
        <f aca="false">IF(OR($A209="",CK$4=""),0,COUNTIFS(Formulas!$A$2:$A$3001,CK$4,Formulas!$B$2:$B$3001,$A209))</f>
        <v>0</v>
      </c>
      <c r="CL209" s="21" t="n">
        <f aca="false">IF(OR($A209="",CL$4=""),0,COUNTIFS(Formulas!$A$2:$A$3001,CL$4,Formulas!$B$2:$B$3001,$A209))</f>
        <v>0</v>
      </c>
      <c r="CM209" s="21" t="n">
        <f aca="false">IF(OR($A209="",CM$4=""),0,COUNTIFS(Formulas!$A$2:$A$3001,CM$4,Formulas!$B$2:$B$3001,$A209))</f>
        <v>0</v>
      </c>
      <c r="CN209" s="21" t="n">
        <f aca="false">IF(OR($A209="",CN$4=""),0,COUNTIFS(Formulas!$A$2:$A$3001,CN$4,Formulas!$B$2:$B$3001,$A209))</f>
        <v>0</v>
      </c>
      <c r="CO209" s="21" t="n">
        <f aca="false">IF(OR($A209="",CO$4=""),0,COUNTIFS(Formulas!$A$2:$A$3001,CO$4,Formulas!$B$2:$B$3001,$A209))</f>
        <v>0</v>
      </c>
      <c r="CP209" s="21" t="n">
        <f aca="false">IF(OR($A209="",CP$4=""),0,COUNTIFS(Formulas!$A$2:$A$3001,CP$4,Formulas!$B$2:$B$3001,$A209))</f>
        <v>0</v>
      </c>
      <c r="CQ209" s="21" t="n">
        <f aca="false">IF(OR($A209="",CQ$4=""),0,COUNTIFS(Formulas!$A$2:$A$3001,CQ$4,Formulas!$B$2:$B$3001,$A209))</f>
        <v>0</v>
      </c>
      <c r="CR209" s="21" t="n">
        <f aca="false">IF(OR($A209="",CR$4=""),0,COUNTIFS(Formulas!$A$2:$A$3001,CR$4,Formulas!$B$2:$B$3001,$A209))</f>
        <v>0</v>
      </c>
      <c r="CS209" s="21" t="n">
        <f aca="false">IF(OR($A209="",CS$4=""),0,COUNTIFS(Formulas!$A$2:$A$3001,CS$4,Formulas!$B$2:$B$3001,$A209))</f>
        <v>0</v>
      </c>
      <c r="CT209" s="21" t="n">
        <f aca="false">IF(OR($A209="",CT$4=""),0,COUNTIFS(Formulas!$A$2:$A$3001,CT$4,Formulas!$B$2:$B$3001,$A209))</f>
        <v>0</v>
      </c>
      <c r="CU209" s="21" t="n">
        <f aca="false">IF(OR($A209="",CU$4=""),0,COUNTIFS(Formulas!$A$2:$A$3001,CU$4,Formulas!$B$2:$B$3001,$A209))</f>
        <v>0</v>
      </c>
      <c r="CV209" s="21" t="n">
        <f aca="false">IF(OR($A209="",CV$4=""),0,COUNTIFS(Formulas!$A$2:$A$3001,CV$4,Formulas!$B$2:$B$3001,$A209))</f>
        <v>0</v>
      </c>
      <c r="CW209" s="21" t="n">
        <f aca="false">IF(OR($A209="",CW$4=""),0,COUNTIFS(Formulas!$A$2:$A$3001,CW$4,Formulas!$B$2:$B$3001,$A209))</f>
        <v>0</v>
      </c>
      <c r="CX209" s="21" t="n">
        <f aca="false">IF(OR($A209="",CX$4=""),0,COUNTIFS(Formulas!$A$2:$A$3001,CX$4,Formulas!$B$2:$B$3001,$A209))</f>
        <v>0</v>
      </c>
      <c r="CY209" s="21" t="n">
        <f aca="false">IF(OR($A209="",CY$4=""),0,COUNTIFS(Formulas!$A$2:$A$3001,CY$4,Formulas!$B$2:$B$3001,$A209))</f>
        <v>0</v>
      </c>
      <c r="CZ209" s="21" t="n">
        <f aca="false">IF(OR($A209="",CZ$4=""),0,COUNTIFS(Formulas!$A$2:$A$3001,CZ$4,Formulas!$B$2:$B$3001,$A209))</f>
        <v>0</v>
      </c>
      <c r="DA209" s="21" t="n">
        <f aca="false">IF(OR($A209="",DA$4=""),0,COUNTIFS(Formulas!$A$2:$A$3001,DA$4,Formulas!$B$2:$B$3001,$A209))</f>
        <v>0</v>
      </c>
      <c r="DB209" s="21" t="n">
        <f aca="false">IF(OR($A209="",DB$4=""),0,COUNTIFS(Formulas!$A$2:$A$3001,DB$4,Formulas!$B$2:$B$3001,$A209))</f>
        <v>0</v>
      </c>
      <c r="DC209" s="21" t="n">
        <f aca="false">IF(OR($A209="",DC$4=""),0,COUNTIFS(Formulas!$A$2:$A$3001,DC$4,Formulas!$B$2:$B$3001,$A209))</f>
        <v>0</v>
      </c>
      <c r="DD209" s="21" t="n">
        <f aca="false">IF(OR($A209="",DD$4=""),0,COUNTIFS(Formulas!$A$2:$A$3001,DD$4,Formulas!$B$2:$B$3001,$A209))</f>
        <v>0</v>
      </c>
      <c r="DE209" s="21" t="n">
        <f aca="false">IF(OR($A209="",DE$4=""),0,COUNTIFS(Formulas!$A$2:$A$3001,DE$4,Formulas!$B$2:$B$3001,$A209))</f>
        <v>0</v>
      </c>
      <c r="DF209" s="21" t="n">
        <f aca="false">IF(OR($A209="",DF$4=""),0,COUNTIFS(Formulas!$A$2:$A$3001,DF$4,Formulas!$B$2:$B$3001,$A209))</f>
        <v>0</v>
      </c>
      <c r="DG209" s="21" t="n">
        <f aca="false">IF(OR($A209="",DG$4=""),0,COUNTIFS(Formulas!$A$2:$A$3001,DG$4,Formulas!$B$2:$B$3001,$A209))</f>
        <v>0</v>
      </c>
      <c r="DH209" s="21" t="n">
        <f aca="false">IF(OR($A209="",DH$4=""),0,COUNTIFS(Formulas!$A$2:$A$3001,DH$4,Formulas!$B$2:$B$3001,$A209))</f>
        <v>0</v>
      </c>
      <c r="DI209" s="21" t="n">
        <f aca="false">IF(OR($A209="",DI$4=""),0,COUNTIFS(Formulas!$A$2:$A$3001,DI$4,Formulas!$B$2:$B$3001,$A209))</f>
        <v>0</v>
      </c>
      <c r="DJ209" s="21" t="n">
        <f aca="false">IF(OR($A209="",DJ$4=""),0,COUNTIFS(Formulas!$A$2:$A$3001,DJ$4,Formulas!$B$2:$B$3001,$A209))</f>
        <v>0</v>
      </c>
      <c r="DK209" s="21" t="n">
        <f aca="false">IF(OR($A209="",DK$4=""),0,COUNTIFS(Formulas!$A$2:$A$3001,DK$4,Formulas!$B$2:$B$3001,$A209))</f>
        <v>0</v>
      </c>
      <c r="DL209" s="21" t="n">
        <f aca="false">IF(OR($A209="",DL$4=""),0,COUNTIFS(Formulas!$A$2:$A$3001,DL$4,Formulas!$B$2:$B$3001,$A209))</f>
        <v>0</v>
      </c>
      <c r="DM209" s="21" t="n">
        <f aca="false">IF(OR($A209="",DM$4=""),0,COUNTIFS(Formulas!$A$2:$A$3001,DM$4,Formulas!$B$2:$B$3001,$A209))</f>
        <v>0</v>
      </c>
      <c r="DN209" s="21" t="n">
        <f aca="false">IF(OR($A209="",DN$4=""),0,COUNTIFS(Formulas!$A$2:$A$3001,DN$4,Formulas!$B$2:$B$3001,$A209))</f>
        <v>0</v>
      </c>
      <c r="DO209" s="21" t="n">
        <f aca="false">IF(OR($A209="",DO$4=""),0,COUNTIFS(Formulas!$A$2:$A$3001,DO$4,Formulas!$B$2:$B$3001,$A209))</f>
        <v>0</v>
      </c>
      <c r="DP209" s="21" t="n">
        <f aca="false">IF(OR($A209="",DP$4=""),0,COUNTIFS(Formulas!$A$2:$A$3001,DP$4,Formulas!$B$2:$B$3001,$A209))</f>
        <v>0</v>
      </c>
      <c r="DQ209" s="21" t="n">
        <f aca="false">IF(OR($A209="",DQ$4=""),0,COUNTIFS(Formulas!$A$2:$A$3001,DQ$4,Formulas!$B$2:$B$3001,$A209))</f>
        <v>0</v>
      </c>
      <c r="DR209" s="21" t="n">
        <f aca="false">IF(OR($A209="",DR$4=""),0,COUNTIFS(Formulas!$A$2:$A$3001,DR$4,Formulas!$B$2:$B$3001,$A209))</f>
        <v>0</v>
      </c>
      <c r="DS209" s="21" t="n">
        <f aca="false">IF(OR($A209="",DS$4=""),0,COUNTIFS(Formulas!$A$2:$A$3001,DS$4,Formulas!$B$2:$B$3001,$A209))</f>
        <v>0</v>
      </c>
      <c r="DT209" s="21" t="n">
        <f aca="false">IF(OR($A209="",DT$4=""),0,COUNTIFS(Formulas!$A$2:$A$3001,DT$4,Formulas!$B$2:$B$3001,$A209))</f>
        <v>0</v>
      </c>
      <c r="DU209" s="21" t="n">
        <f aca="false">IF(OR($A209="",DU$4=""),0,COUNTIFS(Formulas!$A$2:$A$3001,DU$4,Formulas!$B$2:$B$3001,$A209))</f>
        <v>0</v>
      </c>
      <c r="DV209" s="21" t="n">
        <f aca="false">IF(OR($A209="",DV$4=""),0,COUNTIFS(Formulas!$A$2:$A$3001,DV$4,Formulas!$B$2:$B$3001,$A209))</f>
        <v>0</v>
      </c>
      <c r="DW209" s="21" t="n">
        <f aca="false">IF(OR($A209="",DW$4=""),0,COUNTIFS(Formulas!$A$2:$A$3001,DW$4,Formulas!$B$2:$B$3001,$A209))</f>
        <v>0</v>
      </c>
      <c r="DX209" s="21" t="n">
        <f aca="false">IF(OR($A209="",DX$4=""),0,COUNTIFS(Formulas!$A$2:$A$3001,DX$4,Formulas!$B$2:$B$3001,$A209))</f>
        <v>0</v>
      </c>
      <c r="DY209" s="21" t="n">
        <f aca="false">IF(OR($A209="",DY$4=""),0,COUNTIFS(Formulas!$A$2:$A$3001,DY$4,Formulas!$B$2:$B$3001,$A209))</f>
        <v>0</v>
      </c>
      <c r="DZ209" s="21" t="n">
        <f aca="false">IF(OR($A209="",DZ$4=""),0,COUNTIFS(Formulas!$A$2:$A$3001,DZ$4,Formulas!$B$2:$B$3001,$A209))</f>
        <v>0</v>
      </c>
      <c r="EA209" s="21" t="n">
        <f aca="false">IF(OR($A209="",EA$4=""),0,COUNTIFS(Formulas!$A$2:$A$3001,EA$4,Formulas!$B$2:$B$3001,$A209))</f>
        <v>0</v>
      </c>
      <c r="EB209" s="21" t="n">
        <f aca="false">IF(OR($A209="",EB$4=""),0,COUNTIFS(Formulas!$A$2:$A$3001,EB$4,Formulas!$B$2:$B$3001,$A209))</f>
        <v>0</v>
      </c>
      <c r="EC209" s="21" t="n">
        <f aca="false">IF(OR($A209="",EC$4=""),0,COUNTIFS(Formulas!$A$2:$A$3001,EC$4,Formulas!$B$2:$B$3001,$A209))</f>
        <v>0</v>
      </c>
      <c r="ED209" s="21" t="n">
        <f aca="false">IF(OR($A209="",ED$4=""),0,COUNTIFS(Formulas!$A$2:$A$3001,ED$4,Formulas!$B$2:$B$3001,$A209))</f>
        <v>0</v>
      </c>
      <c r="EE209" s="21" t="n">
        <f aca="false">IF(OR($A209="",EE$4=""),0,COUNTIFS(Formulas!$A$2:$A$3001,EE$4,Formulas!$B$2:$B$3001,$A209))</f>
        <v>0</v>
      </c>
      <c r="EF209" s="21" t="n">
        <f aca="false">IF(OR($A209="",EF$4=""),0,COUNTIFS(Formulas!$A$2:$A$3001,EF$4,Formulas!$B$2:$B$3001,$A209))</f>
        <v>0</v>
      </c>
      <c r="EG209" s="21" t="n">
        <f aca="false">IF(OR($A209="",EG$4=""),0,COUNTIFS(Formulas!$A$2:$A$3001,EG$4,Formulas!$B$2:$B$3001,$A209))</f>
        <v>0</v>
      </c>
      <c r="EH209" s="21" t="n">
        <f aca="false">IF(OR($A209="",EH$4=""),0,COUNTIFS(Formulas!$A$2:$A$3001,EH$4,Formulas!$B$2:$B$3001,$A209))</f>
        <v>0</v>
      </c>
      <c r="EI209" s="21" t="n">
        <f aca="false">IF(OR($A209="",EI$4=""),0,COUNTIFS(Formulas!$A$2:$A$3001,EI$4,Formulas!$B$2:$B$3001,$A209))</f>
        <v>0</v>
      </c>
      <c r="EJ209" s="21" t="n">
        <f aca="false">IF(OR($A209="",EJ$4=""),0,COUNTIFS(Formulas!$A$2:$A$3001,EJ$4,Formulas!$B$2:$B$3001,$A209))</f>
        <v>0</v>
      </c>
      <c r="EK209" s="21" t="n">
        <f aca="false">IF(OR($A209="",EK$4=""),0,COUNTIFS(Formulas!$A$2:$A$3001,EK$4,Formulas!$B$2:$B$3001,$A209))</f>
        <v>0</v>
      </c>
      <c r="EL209" s="21" t="n">
        <f aca="false">IF(OR($A209="",EL$4=""),0,COUNTIFS(Formulas!$A$2:$A$3001,EL$4,Formulas!$B$2:$B$3001,$A209))</f>
        <v>0</v>
      </c>
      <c r="EM209" s="21" t="n">
        <f aca="false">IF(OR($A209="",EM$4=""),0,COUNTIFS(Formulas!$A$2:$A$3001,EM$4,Formulas!$B$2:$B$3001,$A209))</f>
        <v>0</v>
      </c>
      <c r="EN209" s="21" t="n">
        <f aca="false">IF(OR($A209="",EN$4=""),0,COUNTIFS(Formulas!$A$2:$A$3001,EN$4,Formulas!$B$2:$B$3001,$A209))</f>
        <v>0</v>
      </c>
      <c r="EO209" s="21" t="n">
        <f aca="false">IF(OR($A209="",EO$4=""),0,COUNTIFS(Formulas!$A$2:$A$3001,EO$4,Formulas!$B$2:$B$3001,$A209))</f>
        <v>0</v>
      </c>
      <c r="EP209" s="21" t="n">
        <f aca="false">IF(OR($A209="",EP$4=""),0,COUNTIFS(Formulas!$A$2:$A$3001,EP$4,Formulas!$B$2:$B$3001,$A209))</f>
        <v>0</v>
      </c>
      <c r="EQ209" s="21" t="n">
        <f aca="false">IF(OR($A209="",EQ$4=""),0,COUNTIFS(Formulas!$A$2:$A$3001,EQ$4,Formulas!$B$2:$B$3001,$A209))</f>
        <v>0</v>
      </c>
      <c r="ER209" s="21" t="n">
        <f aca="false">IF(OR($A209="",ER$4=""),0,COUNTIFS(Formulas!$A$2:$A$3001,ER$4,Formulas!$B$2:$B$3001,$A209))</f>
        <v>0</v>
      </c>
      <c r="ES209" s="21" t="n">
        <f aca="false">IF(OR($A209="",ES$4=""),0,COUNTIFS(Formulas!$A$2:$A$3001,ES$4,Formulas!$B$2:$B$3001,$A209))</f>
        <v>0</v>
      </c>
      <c r="ET209" s="21" t="n">
        <f aca="false">IF(OR($A209="",ET$4=""),0,COUNTIFS(Formulas!$A$2:$A$3001,ET$4,Formulas!$B$2:$B$3001,$A209))</f>
        <v>0</v>
      </c>
      <c r="EU209" s="21" t="n">
        <f aca="false">IF(OR($A209="",EU$4=""),0,COUNTIFS(Formulas!$A$2:$A$3001,EU$4,Formulas!$B$2:$B$3001,$A209))</f>
        <v>0</v>
      </c>
      <c r="EV209" s="21" t="n">
        <f aca="false">IF(OR($A209="",EV$4=""),0,COUNTIFS(Formulas!$A$2:$A$3001,EV$4,Formulas!$B$2:$B$3001,$A209))</f>
        <v>0</v>
      </c>
    </row>
    <row r="210" customFormat="false" ht="15" hidden="false" customHeight="false" outlineLevel="0" collapsed="false">
      <c r="A210" s="13" t="str">
        <f aca="false">IF(INDEX(Materials!$A$2:$A$301,206)="","",INDEX(Materials!$A$2:$A$301,206))</f>
        <v/>
      </c>
      <c r="B210" s="19" t="str">
        <f aca="false">IF(A210="","",COUNTIF(C210:EV210,"&gt;0"))</f>
        <v/>
      </c>
      <c r="C210" s="21" t="n">
        <f aca="false">IF(OR($A210="",C$4=""),0,COUNTIFS(Formulas!$A$2:$A$3001,C$4,Formulas!$B$2:$B$3001,$A210))</f>
        <v>0</v>
      </c>
      <c r="D210" s="21" t="n">
        <f aca="false">IF(OR($A210="",D$4=""),0,COUNTIFS(Formulas!$A$2:$A$3001,D$4,Formulas!$B$2:$B$3001,$A210))</f>
        <v>0</v>
      </c>
      <c r="E210" s="21" t="n">
        <f aca="false">IF(OR($A210="",E$4=""),0,COUNTIFS(Formulas!$A$2:$A$3001,E$4,Formulas!$B$2:$B$3001,$A210))</f>
        <v>0</v>
      </c>
      <c r="F210" s="21" t="n">
        <f aca="false">IF(OR($A210="",F$4=""),0,COUNTIFS(Formulas!$A$2:$A$3001,F$4,Formulas!$B$2:$B$3001,$A210))</f>
        <v>0</v>
      </c>
      <c r="G210" s="21" t="n">
        <f aca="false">IF(OR($A210="",G$4=""),0,COUNTIFS(Formulas!$A$2:$A$3001,G$4,Formulas!$B$2:$B$3001,$A210))</f>
        <v>0</v>
      </c>
      <c r="H210" s="21" t="n">
        <f aca="false">IF(OR($A210="",H$4=""),0,COUNTIFS(Formulas!$A$2:$A$3001,H$4,Formulas!$B$2:$B$3001,$A210))</f>
        <v>0</v>
      </c>
      <c r="I210" s="21" t="n">
        <f aca="false">IF(OR($A210="",I$4=""),0,COUNTIFS(Formulas!$A$2:$A$3001,I$4,Formulas!$B$2:$B$3001,$A210))</f>
        <v>0</v>
      </c>
      <c r="J210" s="21" t="n">
        <f aca="false">IF(OR($A210="",J$4=""),0,COUNTIFS(Formulas!$A$2:$A$3001,J$4,Formulas!$B$2:$B$3001,$A210))</f>
        <v>0</v>
      </c>
      <c r="K210" s="21" t="n">
        <f aca="false">IF(OR($A210="",K$4=""),0,COUNTIFS(Formulas!$A$2:$A$3001,K$4,Formulas!$B$2:$B$3001,$A210))</f>
        <v>0</v>
      </c>
      <c r="L210" s="21" t="n">
        <f aca="false">IF(OR($A210="",L$4=""),0,COUNTIFS(Formulas!$A$2:$A$3001,L$4,Formulas!$B$2:$B$3001,$A210))</f>
        <v>0</v>
      </c>
      <c r="M210" s="21" t="n">
        <f aca="false">IF(OR($A210="",M$4=""),0,COUNTIFS(Formulas!$A$2:$A$3001,M$4,Formulas!$B$2:$B$3001,$A210))</f>
        <v>0</v>
      </c>
      <c r="N210" s="21" t="n">
        <f aca="false">IF(OR($A210="",N$4=""),0,COUNTIFS(Formulas!$A$2:$A$3001,N$4,Formulas!$B$2:$B$3001,$A210))</f>
        <v>0</v>
      </c>
      <c r="O210" s="21" t="n">
        <f aca="false">IF(OR($A210="",O$4=""),0,COUNTIFS(Formulas!$A$2:$A$3001,O$4,Formulas!$B$2:$B$3001,$A210))</f>
        <v>0</v>
      </c>
      <c r="P210" s="21" t="n">
        <f aca="false">IF(OR($A210="",P$4=""),0,COUNTIFS(Formulas!$A$2:$A$3001,P$4,Formulas!$B$2:$B$3001,$A210))</f>
        <v>0</v>
      </c>
      <c r="Q210" s="21" t="n">
        <f aca="false">IF(OR($A210="",Q$4=""),0,COUNTIFS(Formulas!$A$2:$A$3001,Q$4,Formulas!$B$2:$B$3001,$A210))</f>
        <v>0</v>
      </c>
      <c r="R210" s="21" t="n">
        <f aca="false">IF(OR($A210="",R$4=""),0,COUNTIFS(Formulas!$A$2:$A$3001,R$4,Formulas!$B$2:$B$3001,$A210))</f>
        <v>0</v>
      </c>
      <c r="S210" s="21" t="n">
        <f aca="false">IF(OR($A210="",S$4=""),0,COUNTIFS(Formulas!$A$2:$A$3001,S$4,Formulas!$B$2:$B$3001,$A210))</f>
        <v>0</v>
      </c>
      <c r="T210" s="21" t="n">
        <f aca="false">IF(OR($A210="",T$4=""),0,COUNTIFS(Formulas!$A$2:$A$3001,T$4,Formulas!$B$2:$B$3001,$A210))</f>
        <v>0</v>
      </c>
      <c r="U210" s="21" t="n">
        <f aca="false">IF(OR($A210="",U$4=""),0,COUNTIFS(Formulas!$A$2:$A$3001,U$4,Formulas!$B$2:$B$3001,$A210))</f>
        <v>0</v>
      </c>
      <c r="V210" s="21" t="n">
        <f aca="false">IF(OR($A210="",V$4=""),0,COUNTIFS(Formulas!$A$2:$A$3001,V$4,Formulas!$B$2:$B$3001,$A210))</f>
        <v>0</v>
      </c>
      <c r="W210" s="21" t="n">
        <f aca="false">IF(OR($A210="",W$4=""),0,COUNTIFS(Formulas!$A$2:$A$3001,W$4,Formulas!$B$2:$B$3001,$A210))</f>
        <v>0</v>
      </c>
      <c r="X210" s="21" t="n">
        <f aca="false">IF(OR($A210="",X$4=""),0,COUNTIFS(Formulas!$A$2:$A$3001,X$4,Formulas!$B$2:$B$3001,$A210))</f>
        <v>0</v>
      </c>
      <c r="Y210" s="21" t="n">
        <f aca="false">IF(OR($A210="",Y$4=""),0,COUNTIFS(Formulas!$A$2:$A$3001,Y$4,Formulas!$B$2:$B$3001,$A210))</f>
        <v>0</v>
      </c>
      <c r="Z210" s="21" t="n">
        <f aca="false">IF(OR($A210="",Z$4=""),0,COUNTIFS(Formulas!$A$2:$A$3001,Z$4,Formulas!$B$2:$B$3001,$A210))</f>
        <v>0</v>
      </c>
      <c r="AA210" s="21" t="n">
        <f aca="false">IF(OR($A210="",AA$4=""),0,COUNTIFS(Formulas!$A$2:$A$3001,AA$4,Formulas!$B$2:$B$3001,$A210))</f>
        <v>0</v>
      </c>
      <c r="AB210" s="21" t="n">
        <f aca="false">IF(OR($A210="",AB$4=""),0,COUNTIFS(Formulas!$A$2:$A$3001,AB$4,Formulas!$B$2:$B$3001,$A210))</f>
        <v>0</v>
      </c>
      <c r="AC210" s="21" t="n">
        <f aca="false">IF(OR($A210="",AC$4=""),0,COUNTIFS(Formulas!$A$2:$A$3001,AC$4,Formulas!$B$2:$B$3001,$A210))</f>
        <v>0</v>
      </c>
      <c r="AD210" s="21" t="n">
        <f aca="false">IF(OR($A210="",AD$4=""),0,COUNTIFS(Formulas!$A$2:$A$3001,AD$4,Formulas!$B$2:$B$3001,$A210))</f>
        <v>0</v>
      </c>
      <c r="AE210" s="21" t="n">
        <f aca="false">IF(OR($A210="",AE$4=""),0,COUNTIFS(Formulas!$A$2:$A$3001,AE$4,Formulas!$B$2:$B$3001,$A210))</f>
        <v>0</v>
      </c>
      <c r="AF210" s="21" t="n">
        <f aca="false">IF(OR($A210="",AF$4=""),0,COUNTIFS(Formulas!$A$2:$A$3001,AF$4,Formulas!$B$2:$B$3001,$A210))</f>
        <v>0</v>
      </c>
      <c r="AG210" s="21" t="n">
        <f aca="false">IF(OR($A210="",AG$4=""),0,COUNTIFS(Formulas!$A$2:$A$3001,AG$4,Formulas!$B$2:$B$3001,$A210))</f>
        <v>0</v>
      </c>
      <c r="AH210" s="21" t="n">
        <f aca="false">IF(OR($A210="",AH$4=""),0,COUNTIFS(Formulas!$A$2:$A$3001,AH$4,Formulas!$B$2:$B$3001,$A210))</f>
        <v>0</v>
      </c>
      <c r="AI210" s="21" t="n">
        <f aca="false">IF(OR($A210="",AI$4=""),0,COUNTIFS(Formulas!$A$2:$A$3001,AI$4,Formulas!$B$2:$B$3001,$A210))</f>
        <v>0</v>
      </c>
      <c r="AJ210" s="21" t="n">
        <f aca="false">IF(OR($A210="",AJ$4=""),0,COUNTIFS(Formulas!$A$2:$A$3001,AJ$4,Formulas!$B$2:$B$3001,$A210))</f>
        <v>0</v>
      </c>
      <c r="AK210" s="21" t="n">
        <f aca="false">IF(OR($A210="",AK$4=""),0,COUNTIFS(Formulas!$A$2:$A$3001,AK$4,Formulas!$B$2:$B$3001,$A210))</f>
        <v>0</v>
      </c>
      <c r="AL210" s="21" t="n">
        <f aca="false">IF(OR($A210="",AL$4=""),0,COUNTIFS(Formulas!$A$2:$A$3001,AL$4,Formulas!$B$2:$B$3001,$A210))</f>
        <v>0</v>
      </c>
      <c r="AM210" s="21" t="n">
        <f aca="false">IF(OR($A210="",AM$4=""),0,COUNTIFS(Formulas!$A$2:$A$3001,AM$4,Formulas!$B$2:$B$3001,$A210))</f>
        <v>0</v>
      </c>
      <c r="AN210" s="21" t="n">
        <f aca="false">IF(OR($A210="",AN$4=""),0,COUNTIFS(Formulas!$A$2:$A$3001,AN$4,Formulas!$B$2:$B$3001,$A210))</f>
        <v>0</v>
      </c>
      <c r="AO210" s="21" t="n">
        <f aca="false">IF(OR($A210="",AO$4=""),0,COUNTIFS(Formulas!$A$2:$A$3001,AO$4,Formulas!$B$2:$B$3001,$A210))</f>
        <v>0</v>
      </c>
      <c r="AP210" s="21" t="n">
        <f aca="false">IF(OR($A210="",AP$4=""),0,COUNTIFS(Formulas!$A$2:$A$3001,AP$4,Formulas!$B$2:$B$3001,$A210))</f>
        <v>0</v>
      </c>
      <c r="AQ210" s="21" t="n">
        <f aca="false">IF(OR($A210="",AQ$4=""),0,COUNTIFS(Formulas!$A$2:$A$3001,AQ$4,Formulas!$B$2:$B$3001,$A210))</f>
        <v>0</v>
      </c>
      <c r="AR210" s="21" t="n">
        <f aca="false">IF(OR($A210="",AR$4=""),0,COUNTIFS(Formulas!$A$2:$A$3001,AR$4,Formulas!$B$2:$B$3001,$A210))</f>
        <v>0</v>
      </c>
      <c r="AS210" s="21" t="n">
        <f aca="false">IF(OR($A210="",AS$4=""),0,COUNTIFS(Formulas!$A$2:$A$3001,AS$4,Formulas!$B$2:$B$3001,$A210))</f>
        <v>0</v>
      </c>
      <c r="AT210" s="21" t="n">
        <f aca="false">IF(OR($A210="",AT$4=""),0,COUNTIFS(Formulas!$A$2:$A$3001,AT$4,Formulas!$B$2:$B$3001,$A210))</f>
        <v>0</v>
      </c>
      <c r="AU210" s="21" t="n">
        <f aca="false">IF(OR($A210="",AU$4=""),0,COUNTIFS(Formulas!$A$2:$A$3001,AU$4,Formulas!$B$2:$B$3001,$A210))</f>
        <v>0</v>
      </c>
      <c r="AV210" s="21" t="n">
        <f aca="false">IF(OR($A210="",AV$4=""),0,COUNTIFS(Formulas!$A$2:$A$3001,AV$4,Formulas!$B$2:$B$3001,$A210))</f>
        <v>0</v>
      </c>
      <c r="AW210" s="21" t="n">
        <f aca="false">IF(OR($A210="",AW$4=""),0,COUNTIFS(Formulas!$A$2:$A$3001,AW$4,Formulas!$B$2:$B$3001,$A210))</f>
        <v>0</v>
      </c>
      <c r="AX210" s="21" t="n">
        <f aca="false">IF(OR($A210="",AX$4=""),0,COUNTIFS(Formulas!$A$2:$A$3001,AX$4,Formulas!$B$2:$B$3001,$A210))</f>
        <v>0</v>
      </c>
      <c r="AY210" s="21" t="n">
        <f aca="false">IF(OR($A210="",AY$4=""),0,COUNTIFS(Formulas!$A$2:$A$3001,AY$4,Formulas!$B$2:$B$3001,$A210))</f>
        <v>0</v>
      </c>
      <c r="AZ210" s="21" t="n">
        <f aca="false">IF(OR($A210="",AZ$4=""),0,COUNTIFS(Formulas!$A$2:$A$3001,AZ$4,Formulas!$B$2:$B$3001,$A210))</f>
        <v>0</v>
      </c>
      <c r="BA210" s="21" t="n">
        <f aca="false">IF(OR($A210="",BA$4=""),0,COUNTIFS(Formulas!$A$2:$A$3001,BA$4,Formulas!$B$2:$B$3001,$A210))</f>
        <v>0</v>
      </c>
      <c r="BB210" s="21" t="n">
        <f aca="false">IF(OR($A210="",BB$4=""),0,COUNTIFS(Formulas!$A$2:$A$3001,BB$4,Formulas!$B$2:$B$3001,$A210))</f>
        <v>0</v>
      </c>
      <c r="BC210" s="21" t="n">
        <f aca="false">IF(OR($A210="",BC$4=""),0,COUNTIFS(Formulas!$A$2:$A$3001,BC$4,Formulas!$B$2:$B$3001,$A210))</f>
        <v>0</v>
      </c>
      <c r="BD210" s="21" t="n">
        <f aca="false">IF(OR($A210="",BD$4=""),0,COUNTIFS(Formulas!$A$2:$A$3001,BD$4,Formulas!$B$2:$B$3001,$A210))</f>
        <v>0</v>
      </c>
      <c r="BE210" s="21" t="n">
        <f aca="false">IF(OR($A210="",BE$4=""),0,COUNTIFS(Formulas!$A$2:$A$3001,BE$4,Formulas!$B$2:$B$3001,$A210))</f>
        <v>0</v>
      </c>
      <c r="BF210" s="21" t="n">
        <f aca="false">IF(OR($A210="",BF$4=""),0,COUNTIFS(Formulas!$A$2:$A$3001,BF$4,Formulas!$B$2:$B$3001,$A210))</f>
        <v>0</v>
      </c>
      <c r="BG210" s="21" t="n">
        <f aca="false">IF(OR($A210="",BG$4=""),0,COUNTIFS(Formulas!$A$2:$A$3001,BG$4,Formulas!$B$2:$B$3001,$A210))</f>
        <v>0</v>
      </c>
      <c r="BH210" s="21" t="n">
        <f aca="false">IF(OR($A210="",BH$4=""),0,COUNTIFS(Formulas!$A$2:$A$3001,BH$4,Formulas!$B$2:$B$3001,$A210))</f>
        <v>0</v>
      </c>
      <c r="BI210" s="21" t="n">
        <f aca="false">IF(OR($A210="",BI$4=""),0,COUNTIFS(Formulas!$A$2:$A$3001,BI$4,Formulas!$B$2:$B$3001,$A210))</f>
        <v>0</v>
      </c>
      <c r="BJ210" s="21" t="n">
        <f aca="false">IF(OR($A210="",BJ$4=""),0,COUNTIFS(Formulas!$A$2:$A$3001,BJ$4,Formulas!$B$2:$B$3001,$A210))</f>
        <v>0</v>
      </c>
      <c r="BK210" s="21" t="n">
        <f aca="false">IF(OR($A210="",BK$4=""),0,COUNTIFS(Formulas!$A$2:$A$3001,BK$4,Formulas!$B$2:$B$3001,$A210))</f>
        <v>0</v>
      </c>
      <c r="BL210" s="21" t="n">
        <f aca="false">IF(OR($A210="",BL$4=""),0,COUNTIFS(Formulas!$A$2:$A$3001,BL$4,Formulas!$B$2:$B$3001,$A210))</f>
        <v>0</v>
      </c>
      <c r="BM210" s="21" t="n">
        <f aca="false">IF(OR($A210="",BM$4=""),0,COUNTIFS(Formulas!$A$2:$A$3001,BM$4,Formulas!$B$2:$B$3001,$A210))</f>
        <v>0</v>
      </c>
      <c r="BN210" s="21" t="n">
        <f aca="false">IF(OR($A210="",BN$4=""),0,COUNTIFS(Formulas!$A$2:$A$3001,BN$4,Formulas!$B$2:$B$3001,$A210))</f>
        <v>0</v>
      </c>
      <c r="BO210" s="21" t="n">
        <f aca="false">IF(OR($A210="",BO$4=""),0,COUNTIFS(Formulas!$A$2:$A$3001,BO$4,Formulas!$B$2:$B$3001,$A210))</f>
        <v>0</v>
      </c>
      <c r="BP210" s="21" t="n">
        <f aca="false">IF(OR($A210="",BP$4=""),0,COUNTIFS(Formulas!$A$2:$A$3001,BP$4,Formulas!$B$2:$B$3001,$A210))</f>
        <v>0</v>
      </c>
      <c r="BQ210" s="21" t="n">
        <f aca="false">IF(OR($A210="",BQ$4=""),0,COUNTIFS(Formulas!$A$2:$A$3001,BQ$4,Formulas!$B$2:$B$3001,$A210))</f>
        <v>0</v>
      </c>
      <c r="BR210" s="21" t="n">
        <f aca="false">IF(OR($A210="",BR$4=""),0,COUNTIFS(Formulas!$A$2:$A$3001,BR$4,Formulas!$B$2:$B$3001,$A210))</f>
        <v>0</v>
      </c>
      <c r="BS210" s="21" t="n">
        <f aca="false">IF(OR($A210="",BS$4=""),0,COUNTIFS(Formulas!$A$2:$A$3001,BS$4,Formulas!$B$2:$B$3001,$A210))</f>
        <v>0</v>
      </c>
      <c r="BT210" s="21" t="n">
        <f aca="false">IF(OR($A210="",BT$4=""),0,COUNTIFS(Formulas!$A$2:$A$3001,BT$4,Formulas!$B$2:$B$3001,$A210))</f>
        <v>0</v>
      </c>
      <c r="BU210" s="21" t="n">
        <f aca="false">IF(OR($A210="",BU$4=""),0,COUNTIFS(Formulas!$A$2:$A$3001,BU$4,Formulas!$B$2:$B$3001,$A210))</f>
        <v>0</v>
      </c>
      <c r="BV210" s="21" t="n">
        <f aca="false">IF(OR($A210="",BV$4=""),0,COUNTIFS(Formulas!$A$2:$A$3001,BV$4,Formulas!$B$2:$B$3001,$A210))</f>
        <v>0</v>
      </c>
      <c r="BW210" s="21" t="n">
        <f aca="false">IF(OR($A210="",BW$4=""),0,COUNTIFS(Formulas!$A$2:$A$3001,BW$4,Formulas!$B$2:$B$3001,$A210))</f>
        <v>0</v>
      </c>
      <c r="BX210" s="21" t="n">
        <f aca="false">IF(OR($A210="",BX$4=""),0,COUNTIFS(Formulas!$A$2:$A$3001,BX$4,Formulas!$B$2:$B$3001,$A210))</f>
        <v>0</v>
      </c>
      <c r="BY210" s="21" t="n">
        <f aca="false">IF(OR($A210="",BY$4=""),0,COUNTIFS(Formulas!$A$2:$A$3001,BY$4,Formulas!$B$2:$B$3001,$A210))</f>
        <v>0</v>
      </c>
      <c r="BZ210" s="21" t="n">
        <f aca="false">IF(OR($A210="",BZ$4=""),0,COUNTIFS(Formulas!$A$2:$A$3001,BZ$4,Formulas!$B$2:$B$3001,$A210))</f>
        <v>0</v>
      </c>
      <c r="CA210" s="21" t="n">
        <f aca="false">IF(OR($A210="",CA$4=""),0,COUNTIFS(Formulas!$A$2:$A$3001,CA$4,Formulas!$B$2:$B$3001,$A210))</f>
        <v>0</v>
      </c>
      <c r="CB210" s="21" t="n">
        <f aca="false">IF(OR($A210="",CB$4=""),0,COUNTIFS(Formulas!$A$2:$A$3001,CB$4,Formulas!$B$2:$B$3001,$A210))</f>
        <v>0</v>
      </c>
      <c r="CC210" s="21" t="n">
        <f aca="false">IF(OR($A210="",CC$4=""),0,COUNTIFS(Formulas!$A$2:$A$3001,CC$4,Formulas!$B$2:$B$3001,$A210))</f>
        <v>0</v>
      </c>
      <c r="CD210" s="21" t="n">
        <f aca="false">IF(OR($A210="",CD$4=""),0,COUNTIFS(Formulas!$A$2:$A$3001,CD$4,Formulas!$B$2:$B$3001,$A210))</f>
        <v>0</v>
      </c>
      <c r="CE210" s="21" t="n">
        <f aca="false">IF(OR($A210="",CE$4=""),0,COUNTIFS(Formulas!$A$2:$A$3001,CE$4,Formulas!$B$2:$B$3001,$A210))</f>
        <v>0</v>
      </c>
      <c r="CF210" s="21" t="n">
        <f aca="false">IF(OR($A210="",CF$4=""),0,COUNTIFS(Formulas!$A$2:$A$3001,CF$4,Formulas!$B$2:$B$3001,$A210))</f>
        <v>0</v>
      </c>
      <c r="CG210" s="21" t="n">
        <f aca="false">IF(OR($A210="",CG$4=""),0,COUNTIFS(Formulas!$A$2:$A$3001,CG$4,Formulas!$B$2:$B$3001,$A210))</f>
        <v>0</v>
      </c>
      <c r="CH210" s="21" t="n">
        <f aca="false">IF(OR($A210="",CH$4=""),0,COUNTIFS(Formulas!$A$2:$A$3001,CH$4,Formulas!$B$2:$B$3001,$A210))</f>
        <v>0</v>
      </c>
      <c r="CI210" s="21" t="n">
        <f aca="false">IF(OR($A210="",CI$4=""),0,COUNTIFS(Formulas!$A$2:$A$3001,CI$4,Formulas!$B$2:$B$3001,$A210))</f>
        <v>0</v>
      </c>
      <c r="CJ210" s="21" t="n">
        <f aca="false">IF(OR($A210="",CJ$4=""),0,COUNTIFS(Formulas!$A$2:$A$3001,CJ$4,Formulas!$B$2:$B$3001,$A210))</f>
        <v>0</v>
      </c>
      <c r="CK210" s="21" t="n">
        <f aca="false">IF(OR($A210="",CK$4=""),0,COUNTIFS(Formulas!$A$2:$A$3001,CK$4,Formulas!$B$2:$B$3001,$A210))</f>
        <v>0</v>
      </c>
      <c r="CL210" s="21" t="n">
        <f aca="false">IF(OR($A210="",CL$4=""),0,COUNTIFS(Formulas!$A$2:$A$3001,CL$4,Formulas!$B$2:$B$3001,$A210))</f>
        <v>0</v>
      </c>
      <c r="CM210" s="21" t="n">
        <f aca="false">IF(OR($A210="",CM$4=""),0,COUNTIFS(Formulas!$A$2:$A$3001,CM$4,Formulas!$B$2:$B$3001,$A210))</f>
        <v>0</v>
      </c>
      <c r="CN210" s="21" t="n">
        <f aca="false">IF(OR($A210="",CN$4=""),0,COUNTIFS(Formulas!$A$2:$A$3001,CN$4,Formulas!$B$2:$B$3001,$A210))</f>
        <v>0</v>
      </c>
      <c r="CO210" s="21" t="n">
        <f aca="false">IF(OR($A210="",CO$4=""),0,COUNTIFS(Formulas!$A$2:$A$3001,CO$4,Formulas!$B$2:$B$3001,$A210))</f>
        <v>0</v>
      </c>
      <c r="CP210" s="21" t="n">
        <f aca="false">IF(OR($A210="",CP$4=""),0,COUNTIFS(Formulas!$A$2:$A$3001,CP$4,Formulas!$B$2:$B$3001,$A210))</f>
        <v>0</v>
      </c>
      <c r="CQ210" s="21" t="n">
        <f aca="false">IF(OR($A210="",CQ$4=""),0,COUNTIFS(Formulas!$A$2:$A$3001,CQ$4,Formulas!$B$2:$B$3001,$A210))</f>
        <v>0</v>
      </c>
      <c r="CR210" s="21" t="n">
        <f aca="false">IF(OR($A210="",CR$4=""),0,COUNTIFS(Formulas!$A$2:$A$3001,CR$4,Formulas!$B$2:$B$3001,$A210))</f>
        <v>0</v>
      </c>
      <c r="CS210" s="21" t="n">
        <f aca="false">IF(OR($A210="",CS$4=""),0,COUNTIFS(Formulas!$A$2:$A$3001,CS$4,Formulas!$B$2:$B$3001,$A210))</f>
        <v>0</v>
      </c>
      <c r="CT210" s="21" t="n">
        <f aca="false">IF(OR($A210="",CT$4=""),0,COUNTIFS(Formulas!$A$2:$A$3001,CT$4,Formulas!$B$2:$B$3001,$A210))</f>
        <v>0</v>
      </c>
      <c r="CU210" s="21" t="n">
        <f aca="false">IF(OR($A210="",CU$4=""),0,COUNTIFS(Formulas!$A$2:$A$3001,CU$4,Formulas!$B$2:$B$3001,$A210))</f>
        <v>0</v>
      </c>
      <c r="CV210" s="21" t="n">
        <f aca="false">IF(OR($A210="",CV$4=""),0,COUNTIFS(Formulas!$A$2:$A$3001,CV$4,Formulas!$B$2:$B$3001,$A210))</f>
        <v>0</v>
      </c>
      <c r="CW210" s="21" t="n">
        <f aca="false">IF(OR($A210="",CW$4=""),0,COUNTIFS(Formulas!$A$2:$A$3001,CW$4,Formulas!$B$2:$B$3001,$A210))</f>
        <v>0</v>
      </c>
      <c r="CX210" s="21" t="n">
        <f aca="false">IF(OR($A210="",CX$4=""),0,COUNTIFS(Formulas!$A$2:$A$3001,CX$4,Formulas!$B$2:$B$3001,$A210))</f>
        <v>0</v>
      </c>
      <c r="CY210" s="21" t="n">
        <f aca="false">IF(OR($A210="",CY$4=""),0,COUNTIFS(Formulas!$A$2:$A$3001,CY$4,Formulas!$B$2:$B$3001,$A210))</f>
        <v>0</v>
      </c>
      <c r="CZ210" s="21" t="n">
        <f aca="false">IF(OR($A210="",CZ$4=""),0,COUNTIFS(Formulas!$A$2:$A$3001,CZ$4,Formulas!$B$2:$B$3001,$A210))</f>
        <v>0</v>
      </c>
      <c r="DA210" s="21" t="n">
        <f aca="false">IF(OR($A210="",DA$4=""),0,COUNTIFS(Formulas!$A$2:$A$3001,DA$4,Formulas!$B$2:$B$3001,$A210))</f>
        <v>0</v>
      </c>
      <c r="DB210" s="21" t="n">
        <f aca="false">IF(OR($A210="",DB$4=""),0,COUNTIFS(Formulas!$A$2:$A$3001,DB$4,Formulas!$B$2:$B$3001,$A210))</f>
        <v>0</v>
      </c>
      <c r="DC210" s="21" t="n">
        <f aca="false">IF(OR($A210="",DC$4=""),0,COUNTIFS(Formulas!$A$2:$A$3001,DC$4,Formulas!$B$2:$B$3001,$A210))</f>
        <v>0</v>
      </c>
      <c r="DD210" s="21" t="n">
        <f aca="false">IF(OR($A210="",DD$4=""),0,COUNTIFS(Formulas!$A$2:$A$3001,DD$4,Formulas!$B$2:$B$3001,$A210))</f>
        <v>0</v>
      </c>
      <c r="DE210" s="21" t="n">
        <f aca="false">IF(OR($A210="",DE$4=""),0,COUNTIFS(Formulas!$A$2:$A$3001,DE$4,Formulas!$B$2:$B$3001,$A210))</f>
        <v>0</v>
      </c>
      <c r="DF210" s="21" t="n">
        <f aca="false">IF(OR($A210="",DF$4=""),0,COUNTIFS(Formulas!$A$2:$A$3001,DF$4,Formulas!$B$2:$B$3001,$A210))</f>
        <v>0</v>
      </c>
      <c r="DG210" s="21" t="n">
        <f aca="false">IF(OR($A210="",DG$4=""),0,COUNTIFS(Formulas!$A$2:$A$3001,DG$4,Formulas!$B$2:$B$3001,$A210))</f>
        <v>0</v>
      </c>
      <c r="DH210" s="21" t="n">
        <f aca="false">IF(OR($A210="",DH$4=""),0,COUNTIFS(Formulas!$A$2:$A$3001,DH$4,Formulas!$B$2:$B$3001,$A210))</f>
        <v>0</v>
      </c>
      <c r="DI210" s="21" t="n">
        <f aca="false">IF(OR($A210="",DI$4=""),0,COUNTIFS(Formulas!$A$2:$A$3001,DI$4,Formulas!$B$2:$B$3001,$A210))</f>
        <v>0</v>
      </c>
      <c r="DJ210" s="21" t="n">
        <f aca="false">IF(OR($A210="",DJ$4=""),0,COUNTIFS(Formulas!$A$2:$A$3001,DJ$4,Formulas!$B$2:$B$3001,$A210))</f>
        <v>0</v>
      </c>
      <c r="DK210" s="21" t="n">
        <f aca="false">IF(OR($A210="",DK$4=""),0,COUNTIFS(Formulas!$A$2:$A$3001,DK$4,Formulas!$B$2:$B$3001,$A210))</f>
        <v>0</v>
      </c>
      <c r="DL210" s="21" t="n">
        <f aca="false">IF(OR($A210="",DL$4=""),0,COUNTIFS(Formulas!$A$2:$A$3001,DL$4,Formulas!$B$2:$B$3001,$A210))</f>
        <v>0</v>
      </c>
      <c r="DM210" s="21" t="n">
        <f aca="false">IF(OR($A210="",DM$4=""),0,COUNTIFS(Formulas!$A$2:$A$3001,DM$4,Formulas!$B$2:$B$3001,$A210))</f>
        <v>0</v>
      </c>
      <c r="DN210" s="21" t="n">
        <f aca="false">IF(OR($A210="",DN$4=""),0,COUNTIFS(Formulas!$A$2:$A$3001,DN$4,Formulas!$B$2:$B$3001,$A210))</f>
        <v>0</v>
      </c>
      <c r="DO210" s="21" t="n">
        <f aca="false">IF(OR($A210="",DO$4=""),0,COUNTIFS(Formulas!$A$2:$A$3001,DO$4,Formulas!$B$2:$B$3001,$A210))</f>
        <v>0</v>
      </c>
      <c r="DP210" s="21" t="n">
        <f aca="false">IF(OR($A210="",DP$4=""),0,COUNTIFS(Formulas!$A$2:$A$3001,DP$4,Formulas!$B$2:$B$3001,$A210))</f>
        <v>0</v>
      </c>
      <c r="DQ210" s="21" t="n">
        <f aca="false">IF(OR($A210="",DQ$4=""),0,COUNTIFS(Formulas!$A$2:$A$3001,DQ$4,Formulas!$B$2:$B$3001,$A210))</f>
        <v>0</v>
      </c>
      <c r="DR210" s="21" t="n">
        <f aca="false">IF(OR($A210="",DR$4=""),0,COUNTIFS(Formulas!$A$2:$A$3001,DR$4,Formulas!$B$2:$B$3001,$A210))</f>
        <v>0</v>
      </c>
      <c r="DS210" s="21" t="n">
        <f aca="false">IF(OR($A210="",DS$4=""),0,COUNTIFS(Formulas!$A$2:$A$3001,DS$4,Formulas!$B$2:$B$3001,$A210))</f>
        <v>0</v>
      </c>
      <c r="DT210" s="21" t="n">
        <f aca="false">IF(OR($A210="",DT$4=""),0,COUNTIFS(Formulas!$A$2:$A$3001,DT$4,Formulas!$B$2:$B$3001,$A210))</f>
        <v>0</v>
      </c>
      <c r="DU210" s="21" t="n">
        <f aca="false">IF(OR($A210="",DU$4=""),0,COUNTIFS(Formulas!$A$2:$A$3001,DU$4,Formulas!$B$2:$B$3001,$A210))</f>
        <v>0</v>
      </c>
      <c r="DV210" s="21" t="n">
        <f aca="false">IF(OR($A210="",DV$4=""),0,COUNTIFS(Formulas!$A$2:$A$3001,DV$4,Formulas!$B$2:$B$3001,$A210))</f>
        <v>0</v>
      </c>
      <c r="DW210" s="21" t="n">
        <f aca="false">IF(OR($A210="",DW$4=""),0,COUNTIFS(Formulas!$A$2:$A$3001,DW$4,Formulas!$B$2:$B$3001,$A210))</f>
        <v>0</v>
      </c>
      <c r="DX210" s="21" t="n">
        <f aca="false">IF(OR($A210="",DX$4=""),0,COUNTIFS(Formulas!$A$2:$A$3001,DX$4,Formulas!$B$2:$B$3001,$A210))</f>
        <v>0</v>
      </c>
      <c r="DY210" s="21" t="n">
        <f aca="false">IF(OR($A210="",DY$4=""),0,COUNTIFS(Formulas!$A$2:$A$3001,DY$4,Formulas!$B$2:$B$3001,$A210))</f>
        <v>0</v>
      </c>
      <c r="DZ210" s="21" t="n">
        <f aca="false">IF(OR($A210="",DZ$4=""),0,COUNTIFS(Formulas!$A$2:$A$3001,DZ$4,Formulas!$B$2:$B$3001,$A210))</f>
        <v>0</v>
      </c>
      <c r="EA210" s="21" t="n">
        <f aca="false">IF(OR($A210="",EA$4=""),0,COUNTIFS(Formulas!$A$2:$A$3001,EA$4,Formulas!$B$2:$B$3001,$A210))</f>
        <v>0</v>
      </c>
      <c r="EB210" s="21" t="n">
        <f aca="false">IF(OR($A210="",EB$4=""),0,COUNTIFS(Formulas!$A$2:$A$3001,EB$4,Formulas!$B$2:$B$3001,$A210))</f>
        <v>0</v>
      </c>
      <c r="EC210" s="21" t="n">
        <f aca="false">IF(OR($A210="",EC$4=""),0,COUNTIFS(Formulas!$A$2:$A$3001,EC$4,Formulas!$B$2:$B$3001,$A210))</f>
        <v>0</v>
      </c>
      <c r="ED210" s="21" t="n">
        <f aca="false">IF(OR($A210="",ED$4=""),0,COUNTIFS(Formulas!$A$2:$A$3001,ED$4,Formulas!$B$2:$B$3001,$A210))</f>
        <v>0</v>
      </c>
      <c r="EE210" s="21" t="n">
        <f aca="false">IF(OR($A210="",EE$4=""),0,COUNTIFS(Formulas!$A$2:$A$3001,EE$4,Formulas!$B$2:$B$3001,$A210))</f>
        <v>0</v>
      </c>
      <c r="EF210" s="21" t="n">
        <f aca="false">IF(OR($A210="",EF$4=""),0,COUNTIFS(Formulas!$A$2:$A$3001,EF$4,Formulas!$B$2:$B$3001,$A210))</f>
        <v>0</v>
      </c>
      <c r="EG210" s="21" t="n">
        <f aca="false">IF(OR($A210="",EG$4=""),0,COUNTIFS(Formulas!$A$2:$A$3001,EG$4,Formulas!$B$2:$B$3001,$A210))</f>
        <v>0</v>
      </c>
      <c r="EH210" s="21" t="n">
        <f aca="false">IF(OR($A210="",EH$4=""),0,COUNTIFS(Formulas!$A$2:$A$3001,EH$4,Formulas!$B$2:$B$3001,$A210))</f>
        <v>0</v>
      </c>
      <c r="EI210" s="21" t="n">
        <f aca="false">IF(OR($A210="",EI$4=""),0,COUNTIFS(Formulas!$A$2:$A$3001,EI$4,Formulas!$B$2:$B$3001,$A210))</f>
        <v>0</v>
      </c>
      <c r="EJ210" s="21" t="n">
        <f aca="false">IF(OR($A210="",EJ$4=""),0,COUNTIFS(Formulas!$A$2:$A$3001,EJ$4,Formulas!$B$2:$B$3001,$A210))</f>
        <v>0</v>
      </c>
      <c r="EK210" s="21" t="n">
        <f aca="false">IF(OR($A210="",EK$4=""),0,COUNTIFS(Formulas!$A$2:$A$3001,EK$4,Formulas!$B$2:$B$3001,$A210))</f>
        <v>0</v>
      </c>
      <c r="EL210" s="21" t="n">
        <f aca="false">IF(OR($A210="",EL$4=""),0,COUNTIFS(Formulas!$A$2:$A$3001,EL$4,Formulas!$B$2:$B$3001,$A210))</f>
        <v>0</v>
      </c>
      <c r="EM210" s="21" t="n">
        <f aca="false">IF(OR($A210="",EM$4=""),0,COUNTIFS(Formulas!$A$2:$A$3001,EM$4,Formulas!$B$2:$B$3001,$A210))</f>
        <v>0</v>
      </c>
      <c r="EN210" s="21" t="n">
        <f aca="false">IF(OR($A210="",EN$4=""),0,COUNTIFS(Formulas!$A$2:$A$3001,EN$4,Formulas!$B$2:$B$3001,$A210))</f>
        <v>0</v>
      </c>
      <c r="EO210" s="21" t="n">
        <f aca="false">IF(OR($A210="",EO$4=""),0,COUNTIFS(Formulas!$A$2:$A$3001,EO$4,Formulas!$B$2:$B$3001,$A210))</f>
        <v>0</v>
      </c>
      <c r="EP210" s="21" t="n">
        <f aca="false">IF(OR($A210="",EP$4=""),0,COUNTIFS(Formulas!$A$2:$A$3001,EP$4,Formulas!$B$2:$B$3001,$A210))</f>
        <v>0</v>
      </c>
      <c r="EQ210" s="21" t="n">
        <f aca="false">IF(OR($A210="",EQ$4=""),0,COUNTIFS(Formulas!$A$2:$A$3001,EQ$4,Formulas!$B$2:$B$3001,$A210))</f>
        <v>0</v>
      </c>
      <c r="ER210" s="21" t="n">
        <f aca="false">IF(OR($A210="",ER$4=""),0,COUNTIFS(Formulas!$A$2:$A$3001,ER$4,Formulas!$B$2:$B$3001,$A210))</f>
        <v>0</v>
      </c>
      <c r="ES210" s="21" t="n">
        <f aca="false">IF(OR($A210="",ES$4=""),0,COUNTIFS(Formulas!$A$2:$A$3001,ES$4,Formulas!$B$2:$B$3001,$A210))</f>
        <v>0</v>
      </c>
      <c r="ET210" s="21" t="n">
        <f aca="false">IF(OR($A210="",ET$4=""),0,COUNTIFS(Formulas!$A$2:$A$3001,ET$4,Formulas!$B$2:$B$3001,$A210))</f>
        <v>0</v>
      </c>
      <c r="EU210" s="21" t="n">
        <f aca="false">IF(OR($A210="",EU$4=""),0,COUNTIFS(Formulas!$A$2:$A$3001,EU$4,Formulas!$B$2:$B$3001,$A210))</f>
        <v>0</v>
      </c>
      <c r="EV210" s="21" t="n">
        <f aca="false">IF(OR($A210="",EV$4=""),0,COUNTIFS(Formulas!$A$2:$A$3001,EV$4,Formulas!$B$2:$B$3001,$A210))</f>
        <v>0</v>
      </c>
    </row>
    <row r="211" customFormat="false" ht="15" hidden="false" customHeight="false" outlineLevel="0" collapsed="false">
      <c r="A211" s="13" t="str">
        <f aca="false">IF(INDEX(Materials!$A$2:$A$301,207)="","",INDEX(Materials!$A$2:$A$301,207))</f>
        <v/>
      </c>
      <c r="B211" s="19" t="str">
        <f aca="false">IF(A211="","",COUNTIF(C211:EV211,"&gt;0"))</f>
        <v/>
      </c>
      <c r="C211" s="21" t="n">
        <f aca="false">IF(OR($A211="",C$4=""),0,COUNTIFS(Formulas!$A$2:$A$3001,C$4,Formulas!$B$2:$B$3001,$A211))</f>
        <v>0</v>
      </c>
      <c r="D211" s="21" t="n">
        <f aca="false">IF(OR($A211="",D$4=""),0,COUNTIFS(Formulas!$A$2:$A$3001,D$4,Formulas!$B$2:$B$3001,$A211))</f>
        <v>0</v>
      </c>
      <c r="E211" s="21" t="n">
        <f aca="false">IF(OR($A211="",E$4=""),0,COUNTIFS(Formulas!$A$2:$A$3001,E$4,Formulas!$B$2:$B$3001,$A211))</f>
        <v>0</v>
      </c>
      <c r="F211" s="21" t="n">
        <f aca="false">IF(OR($A211="",F$4=""),0,COUNTIFS(Formulas!$A$2:$A$3001,F$4,Formulas!$B$2:$B$3001,$A211))</f>
        <v>0</v>
      </c>
      <c r="G211" s="21" t="n">
        <f aca="false">IF(OR($A211="",G$4=""),0,COUNTIFS(Formulas!$A$2:$A$3001,G$4,Formulas!$B$2:$B$3001,$A211))</f>
        <v>0</v>
      </c>
      <c r="H211" s="21" t="n">
        <f aca="false">IF(OR($A211="",H$4=""),0,COUNTIFS(Formulas!$A$2:$A$3001,H$4,Formulas!$B$2:$B$3001,$A211))</f>
        <v>0</v>
      </c>
      <c r="I211" s="21" t="n">
        <f aca="false">IF(OR($A211="",I$4=""),0,COUNTIFS(Formulas!$A$2:$A$3001,I$4,Formulas!$B$2:$B$3001,$A211))</f>
        <v>0</v>
      </c>
      <c r="J211" s="21" t="n">
        <f aca="false">IF(OR($A211="",J$4=""),0,COUNTIFS(Formulas!$A$2:$A$3001,J$4,Formulas!$B$2:$B$3001,$A211))</f>
        <v>0</v>
      </c>
      <c r="K211" s="21" t="n">
        <f aca="false">IF(OR($A211="",K$4=""),0,COUNTIFS(Formulas!$A$2:$A$3001,K$4,Formulas!$B$2:$B$3001,$A211))</f>
        <v>0</v>
      </c>
      <c r="L211" s="21" t="n">
        <f aca="false">IF(OR($A211="",L$4=""),0,COUNTIFS(Formulas!$A$2:$A$3001,L$4,Formulas!$B$2:$B$3001,$A211))</f>
        <v>0</v>
      </c>
      <c r="M211" s="21" t="n">
        <f aca="false">IF(OR($A211="",M$4=""),0,COUNTIFS(Formulas!$A$2:$A$3001,M$4,Formulas!$B$2:$B$3001,$A211))</f>
        <v>0</v>
      </c>
      <c r="N211" s="21" t="n">
        <f aca="false">IF(OR($A211="",N$4=""),0,COUNTIFS(Formulas!$A$2:$A$3001,N$4,Formulas!$B$2:$B$3001,$A211))</f>
        <v>0</v>
      </c>
      <c r="O211" s="21" t="n">
        <f aca="false">IF(OR($A211="",O$4=""),0,COUNTIFS(Formulas!$A$2:$A$3001,O$4,Formulas!$B$2:$B$3001,$A211))</f>
        <v>0</v>
      </c>
      <c r="P211" s="21" t="n">
        <f aca="false">IF(OR($A211="",P$4=""),0,COUNTIFS(Formulas!$A$2:$A$3001,P$4,Formulas!$B$2:$B$3001,$A211))</f>
        <v>0</v>
      </c>
      <c r="Q211" s="21" t="n">
        <f aca="false">IF(OR($A211="",Q$4=""),0,COUNTIFS(Formulas!$A$2:$A$3001,Q$4,Formulas!$B$2:$B$3001,$A211))</f>
        <v>0</v>
      </c>
      <c r="R211" s="21" t="n">
        <f aca="false">IF(OR($A211="",R$4=""),0,COUNTIFS(Formulas!$A$2:$A$3001,R$4,Formulas!$B$2:$B$3001,$A211))</f>
        <v>0</v>
      </c>
      <c r="S211" s="21" t="n">
        <f aca="false">IF(OR($A211="",S$4=""),0,COUNTIFS(Formulas!$A$2:$A$3001,S$4,Formulas!$B$2:$B$3001,$A211))</f>
        <v>0</v>
      </c>
      <c r="T211" s="21" t="n">
        <f aca="false">IF(OR($A211="",T$4=""),0,COUNTIFS(Formulas!$A$2:$A$3001,T$4,Formulas!$B$2:$B$3001,$A211))</f>
        <v>0</v>
      </c>
      <c r="U211" s="21" t="n">
        <f aca="false">IF(OR($A211="",U$4=""),0,COUNTIFS(Formulas!$A$2:$A$3001,U$4,Formulas!$B$2:$B$3001,$A211))</f>
        <v>0</v>
      </c>
      <c r="V211" s="21" t="n">
        <f aca="false">IF(OR($A211="",V$4=""),0,COUNTIFS(Formulas!$A$2:$A$3001,V$4,Formulas!$B$2:$B$3001,$A211))</f>
        <v>0</v>
      </c>
      <c r="W211" s="21" t="n">
        <f aca="false">IF(OR($A211="",W$4=""),0,COUNTIFS(Formulas!$A$2:$A$3001,W$4,Formulas!$B$2:$B$3001,$A211))</f>
        <v>0</v>
      </c>
      <c r="X211" s="21" t="n">
        <f aca="false">IF(OR($A211="",X$4=""),0,COUNTIFS(Formulas!$A$2:$A$3001,X$4,Formulas!$B$2:$B$3001,$A211))</f>
        <v>0</v>
      </c>
      <c r="Y211" s="21" t="n">
        <f aca="false">IF(OR($A211="",Y$4=""),0,COUNTIFS(Formulas!$A$2:$A$3001,Y$4,Formulas!$B$2:$B$3001,$A211))</f>
        <v>0</v>
      </c>
      <c r="Z211" s="21" t="n">
        <f aca="false">IF(OR($A211="",Z$4=""),0,COUNTIFS(Formulas!$A$2:$A$3001,Z$4,Formulas!$B$2:$B$3001,$A211))</f>
        <v>0</v>
      </c>
      <c r="AA211" s="21" t="n">
        <f aca="false">IF(OR($A211="",AA$4=""),0,COUNTIFS(Formulas!$A$2:$A$3001,AA$4,Formulas!$B$2:$B$3001,$A211))</f>
        <v>0</v>
      </c>
      <c r="AB211" s="21" t="n">
        <f aca="false">IF(OR($A211="",AB$4=""),0,COUNTIFS(Formulas!$A$2:$A$3001,AB$4,Formulas!$B$2:$B$3001,$A211))</f>
        <v>0</v>
      </c>
      <c r="AC211" s="21" t="n">
        <f aca="false">IF(OR($A211="",AC$4=""),0,COUNTIFS(Formulas!$A$2:$A$3001,AC$4,Formulas!$B$2:$B$3001,$A211))</f>
        <v>0</v>
      </c>
      <c r="AD211" s="21" t="n">
        <f aca="false">IF(OR($A211="",AD$4=""),0,COUNTIFS(Formulas!$A$2:$A$3001,AD$4,Formulas!$B$2:$B$3001,$A211))</f>
        <v>0</v>
      </c>
      <c r="AE211" s="21" t="n">
        <f aca="false">IF(OR($A211="",AE$4=""),0,COUNTIFS(Formulas!$A$2:$A$3001,AE$4,Formulas!$B$2:$B$3001,$A211))</f>
        <v>0</v>
      </c>
      <c r="AF211" s="21" t="n">
        <f aca="false">IF(OR($A211="",AF$4=""),0,COUNTIFS(Formulas!$A$2:$A$3001,AF$4,Formulas!$B$2:$B$3001,$A211))</f>
        <v>0</v>
      </c>
      <c r="AG211" s="21" t="n">
        <f aca="false">IF(OR($A211="",AG$4=""),0,COUNTIFS(Formulas!$A$2:$A$3001,AG$4,Formulas!$B$2:$B$3001,$A211))</f>
        <v>0</v>
      </c>
      <c r="AH211" s="21" t="n">
        <f aca="false">IF(OR($A211="",AH$4=""),0,COUNTIFS(Formulas!$A$2:$A$3001,AH$4,Formulas!$B$2:$B$3001,$A211))</f>
        <v>0</v>
      </c>
      <c r="AI211" s="21" t="n">
        <f aca="false">IF(OR($A211="",AI$4=""),0,COUNTIFS(Formulas!$A$2:$A$3001,AI$4,Formulas!$B$2:$B$3001,$A211))</f>
        <v>0</v>
      </c>
      <c r="AJ211" s="21" t="n">
        <f aca="false">IF(OR($A211="",AJ$4=""),0,COUNTIFS(Formulas!$A$2:$A$3001,AJ$4,Formulas!$B$2:$B$3001,$A211))</f>
        <v>0</v>
      </c>
      <c r="AK211" s="21" t="n">
        <f aca="false">IF(OR($A211="",AK$4=""),0,COUNTIFS(Formulas!$A$2:$A$3001,AK$4,Formulas!$B$2:$B$3001,$A211))</f>
        <v>0</v>
      </c>
      <c r="AL211" s="21" t="n">
        <f aca="false">IF(OR($A211="",AL$4=""),0,COUNTIFS(Formulas!$A$2:$A$3001,AL$4,Formulas!$B$2:$B$3001,$A211))</f>
        <v>0</v>
      </c>
      <c r="AM211" s="21" t="n">
        <f aca="false">IF(OR($A211="",AM$4=""),0,COUNTIFS(Formulas!$A$2:$A$3001,AM$4,Formulas!$B$2:$B$3001,$A211))</f>
        <v>0</v>
      </c>
      <c r="AN211" s="21" t="n">
        <f aca="false">IF(OR($A211="",AN$4=""),0,COUNTIFS(Formulas!$A$2:$A$3001,AN$4,Formulas!$B$2:$B$3001,$A211))</f>
        <v>0</v>
      </c>
      <c r="AO211" s="21" t="n">
        <f aca="false">IF(OR($A211="",AO$4=""),0,COUNTIFS(Formulas!$A$2:$A$3001,AO$4,Formulas!$B$2:$B$3001,$A211))</f>
        <v>0</v>
      </c>
      <c r="AP211" s="21" t="n">
        <f aca="false">IF(OR($A211="",AP$4=""),0,COUNTIFS(Formulas!$A$2:$A$3001,AP$4,Formulas!$B$2:$B$3001,$A211))</f>
        <v>0</v>
      </c>
      <c r="AQ211" s="21" t="n">
        <f aca="false">IF(OR($A211="",AQ$4=""),0,COUNTIFS(Formulas!$A$2:$A$3001,AQ$4,Formulas!$B$2:$B$3001,$A211))</f>
        <v>0</v>
      </c>
      <c r="AR211" s="21" t="n">
        <f aca="false">IF(OR($A211="",AR$4=""),0,COUNTIFS(Formulas!$A$2:$A$3001,AR$4,Formulas!$B$2:$B$3001,$A211))</f>
        <v>0</v>
      </c>
      <c r="AS211" s="21" t="n">
        <f aca="false">IF(OR($A211="",AS$4=""),0,COUNTIFS(Formulas!$A$2:$A$3001,AS$4,Formulas!$B$2:$B$3001,$A211))</f>
        <v>0</v>
      </c>
      <c r="AT211" s="21" t="n">
        <f aca="false">IF(OR($A211="",AT$4=""),0,COUNTIFS(Formulas!$A$2:$A$3001,AT$4,Formulas!$B$2:$B$3001,$A211))</f>
        <v>0</v>
      </c>
      <c r="AU211" s="21" t="n">
        <f aca="false">IF(OR($A211="",AU$4=""),0,COUNTIFS(Formulas!$A$2:$A$3001,AU$4,Formulas!$B$2:$B$3001,$A211))</f>
        <v>0</v>
      </c>
      <c r="AV211" s="21" t="n">
        <f aca="false">IF(OR($A211="",AV$4=""),0,COUNTIFS(Formulas!$A$2:$A$3001,AV$4,Formulas!$B$2:$B$3001,$A211))</f>
        <v>0</v>
      </c>
      <c r="AW211" s="21" t="n">
        <f aca="false">IF(OR($A211="",AW$4=""),0,COUNTIFS(Formulas!$A$2:$A$3001,AW$4,Formulas!$B$2:$B$3001,$A211))</f>
        <v>0</v>
      </c>
      <c r="AX211" s="21" t="n">
        <f aca="false">IF(OR($A211="",AX$4=""),0,COUNTIFS(Formulas!$A$2:$A$3001,AX$4,Formulas!$B$2:$B$3001,$A211))</f>
        <v>0</v>
      </c>
      <c r="AY211" s="21" t="n">
        <f aca="false">IF(OR($A211="",AY$4=""),0,COUNTIFS(Formulas!$A$2:$A$3001,AY$4,Formulas!$B$2:$B$3001,$A211))</f>
        <v>0</v>
      </c>
      <c r="AZ211" s="21" t="n">
        <f aca="false">IF(OR($A211="",AZ$4=""),0,COUNTIFS(Formulas!$A$2:$A$3001,AZ$4,Formulas!$B$2:$B$3001,$A211))</f>
        <v>0</v>
      </c>
      <c r="BA211" s="21" t="n">
        <f aca="false">IF(OR($A211="",BA$4=""),0,COUNTIFS(Formulas!$A$2:$A$3001,BA$4,Formulas!$B$2:$B$3001,$A211))</f>
        <v>0</v>
      </c>
      <c r="BB211" s="21" t="n">
        <f aca="false">IF(OR($A211="",BB$4=""),0,COUNTIFS(Formulas!$A$2:$A$3001,BB$4,Formulas!$B$2:$B$3001,$A211))</f>
        <v>0</v>
      </c>
      <c r="BC211" s="21" t="n">
        <f aca="false">IF(OR($A211="",BC$4=""),0,COUNTIFS(Formulas!$A$2:$A$3001,BC$4,Formulas!$B$2:$B$3001,$A211))</f>
        <v>0</v>
      </c>
      <c r="BD211" s="21" t="n">
        <f aca="false">IF(OR($A211="",BD$4=""),0,COUNTIFS(Formulas!$A$2:$A$3001,BD$4,Formulas!$B$2:$B$3001,$A211))</f>
        <v>0</v>
      </c>
      <c r="BE211" s="21" t="n">
        <f aca="false">IF(OR($A211="",BE$4=""),0,COUNTIFS(Formulas!$A$2:$A$3001,BE$4,Formulas!$B$2:$B$3001,$A211))</f>
        <v>0</v>
      </c>
      <c r="BF211" s="21" t="n">
        <f aca="false">IF(OR($A211="",BF$4=""),0,COUNTIFS(Formulas!$A$2:$A$3001,BF$4,Formulas!$B$2:$B$3001,$A211))</f>
        <v>0</v>
      </c>
      <c r="BG211" s="21" t="n">
        <f aca="false">IF(OR($A211="",BG$4=""),0,COUNTIFS(Formulas!$A$2:$A$3001,BG$4,Formulas!$B$2:$B$3001,$A211))</f>
        <v>0</v>
      </c>
      <c r="BH211" s="21" t="n">
        <f aca="false">IF(OR($A211="",BH$4=""),0,COUNTIFS(Formulas!$A$2:$A$3001,BH$4,Formulas!$B$2:$B$3001,$A211))</f>
        <v>0</v>
      </c>
      <c r="BI211" s="21" t="n">
        <f aca="false">IF(OR($A211="",BI$4=""),0,COUNTIFS(Formulas!$A$2:$A$3001,BI$4,Formulas!$B$2:$B$3001,$A211))</f>
        <v>0</v>
      </c>
      <c r="BJ211" s="21" t="n">
        <f aca="false">IF(OR($A211="",BJ$4=""),0,COUNTIFS(Formulas!$A$2:$A$3001,BJ$4,Formulas!$B$2:$B$3001,$A211))</f>
        <v>0</v>
      </c>
      <c r="BK211" s="21" t="n">
        <f aca="false">IF(OR($A211="",BK$4=""),0,COUNTIFS(Formulas!$A$2:$A$3001,BK$4,Formulas!$B$2:$B$3001,$A211))</f>
        <v>0</v>
      </c>
      <c r="BL211" s="21" t="n">
        <f aca="false">IF(OR($A211="",BL$4=""),0,COUNTIFS(Formulas!$A$2:$A$3001,BL$4,Formulas!$B$2:$B$3001,$A211))</f>
        <v>0</v>
      </c>
      <c r="BM211" s="21" t="n">
        <f aca="false">IF(OR($A211="",BM$4=""),0,COUNTIFS(Formulas!$A$2:$A$3001,BM$4,Formulas!$B$2:$B$3001,$A211))</f>
        <v>0</v>
      </c>
      <c r="BN211" s="21" t="n">
        <f aca="false">IF(OR($A211="",BN$4=""),0,COUNTIFS(Formulas!$A$2:$A$3001,BN$4,Formulas!$B$2:$B$3001,$A211))</f>
        <v>0</v>
      </c>
      <c r="BO211" s="21" t="n">
        <f aca="false">IF(OR($A211="",BO$4=""),0,COUNTIFS(Formulas!$A$2:$A$3001,BO$4,Formulas!$B$2:$B$3001,$A211))</f>
        <v>0</v>
      </c>
      <c r="BP211" s="21" t="n">
        <f aca="false">IF(OR($A211="",BP$4=""),0,COUNTIFS(Formulas!$A$2:$A$3001,BP$4,Formulas!$B$2:$B$3001,$A211))</f>
        <v>0</v>
      </c>
      <c r="BQ211" s="21" t="n">
        <f aca="false">IF(OR($A211="",BQ$4=""),0,COUNTIFS(Formulas!$A$2:$A$3001,BQ$4,Formulas!$B$2:$B$3001,$A211))</f>
        <v>0</v>
      </c>
      <c r="BR211" s="21" t="n">
        <f aca="false">IF(OR($A211="",BR$4=""),0,COUNTIFS(Formulas!$A$2:$A$3001,BR$4,Formulas!$B$2:$B$3001,$A211))</f>
        <v>0</v>
      </c>
      <c r="BS211" s="21" t="n">
        <f aca="false">IF(OR($A211="",BS$4=""),0,COUNTIFS(Formulas!$A$2:$A$3001,BS$4,Formulas!$B$2:$B$3001,$A211))</f>
        <v>0</v>
      </c>
      <c r="BT211" s="21" t="n">
        <f aca="false">IF(OR($A211="",BT$4=""),0,COUNTIFS(Formulas!$A$2:$A$3001,BT$4,Formulas!$B$2:$B$3001,$A211))</f>
        <v>0</v>
      </c>
      <c r="BU211" s="21" t="n">
        <f aca="false">IF(OR($A211="",BU$4=""),0,COUNTIFS(Formulas!$A$2:$A$3001,BU$4,Formulas!$B$2:$B$3001,$A211))</f>
        <v>0</v>
      </c>
      <c r="BV211" s="21" t="n">
        <f aca="false">IF(OR($A211="",BV$4=""),0,COUNTIFS(Formulas!$A$2:$A$3001,BV$4,Formulas!$B$2:$B$3001,$A211))</f>
        <v>0</v>
      </c>
      <c r="BW211" s="21" t="n">
        <f aca="false">IF(OR($A211="",BW$4=""),0,COUNTIFS(Formulas!$A$2:$A$3001,BW$4,Formulas!$B$2:$B$3001,$A211))</f>
        <v>0</v>
      </c>
      <c r="BX211" s="21" t="n">
        <f aca="false">IF(OR($A211="",BX$4=""),0,COUNTIFS(Formulas!$A$2:$A$3001,BX$4,Formulas!$B$2:$B$3001,$A211))</f>
        <v>0</v>
      </c>
      <c r="BY211" s="21" t="n">
        <f aca="false">IF(OR($A211="",BY$4=""),0,COUNTIFS(Formulas!$A$2:$A$3001,BY$4,Formulas!$B$2:$B$3001,$A211))</f>
        <v>0</v>
      </c>
      <c r="BZ211" s="21" t="n">
        <f aca="false">IF(OR($A211="",BZ$4=""),0,COUNTIFS(Formulas!$A$2:$A$3001,BZ$4,Formulas!$B$2:$B$3001,$A211))</f>
        <v>0</v>
      </c>
      <c r="CA211" s="21" t="n">
        <f aca="false">IF(OR($A211="",CA$4=""),0,COUNTIFS(Formulas!$A$2:$A$3001,CA$4,Formulas!$B$2:$B$3001,$A211))</f>
        <v>0</v>
      </c>
      <c r="CB211" s="21" t="n">
        <f aca="false">IF(OR($A211="",CB$4=""),0,COUNTIFS(Formulas!$A$2:$A$3001,CB$4,Formulas!$B$2:$B$3001,$A211))</f>
        <v>0</v>
      </c>
      <c r="CC211" s="21" t="n">
        <f aca="false">IF(OR($A211="",CC$4=""),0,COUNTIFS(Formulas!$A$2:$A$3001,CC$4,Formulas!$B$2:$B$3001,$A211))</f>
        <v>0</v>
      </c>
      <c r="CD211" s="21" t="n">
        <f aca="false">IF(OR($A211="",CD$4=""),0,COUNTIFS(Formulas!$A$2:$A$3001,CD$4,Formulas!$B$2:$B$3001,$A211))</f>
        <v>0</v>
      </c>
      <c r="CE211" s="21" t="n">
        <f aca="false">IF(OR($A211="",CE$4=""),0,COUNTIFS(Formulas!$A$2:$A$3001,CE$4,Formulas!$B$2:$B$3001,$A211))</f>
        <v>0</v>
      </c>
      <c r="CF211" s="21" t="n">
        <f aca="false">IF(OR($A211="",CF$4=""),0,COUNTIFS(Formulas!$A$2:$A$3001,CF$4,Formulas!$B$2:$B$3001,$A211))</f>
        <v>0</v>
      </c>
      <c r="CG211" s="21" t="n">
        <f aca="false">IF(OR($A211="",CG$4=""),0,COUNTIFS(Formulas!$A$2:$A$3001,CG$4,Formulas!$B$2:$B$3001,$A211))</f>
        <v>0</v>
      </c>
      <c r="CH211" s="21" t="n">
        <f aca="false">IF(OR($A211="",CH$4=""),0,COUNTIFS(Formulas!$A$2:$A$3001,CH$4,Formulas!$B$2:$B$3001,$A211))</f>
        <v>0</v>
      </c>
      <c r="CI211" s="21" t="n">
        <f aca="false">IF(OR($A211="",CI$4=""),0,COUNTIFS(Formulas!$A$2:$A$3001,CI$4,Formulas!$B$2:$B$3001,$A211))</f>
        <v>0</v>
      </c>
      <c r="CJ211" s="21" t="n">
        <f aca="false">IF(OR($A211="",CJ$4=""),0,COUNTIFS(Formulas!$A$2:$A$3001,CJ$4,Formulas!$B$2:$B$3001,$A211))</f>
        <v>0</v>
      </c>
      <c r="CK211" s="21" t="n">
        <f aca="false">IF(OR($A211="",CK$4=""),0,COUNTIFS(Formulas!$A$2:$A$3001,CK$4,Formulas!$B$2:$B$3001,$A211))</f>
        <v>0</v>
      </c>
      <c r="CL211" s="21" t="n">
        <f aca="false">IF(OR($A211="",CL$4=""),0,COUNTIFS(Formulas!$A$2:$A$3001,CL$4,Formulas!$B$2:$B$3001,$A211))</f>
        <v>0</v>
      </c>
      <c r="CM211" s="21" t="n">
        <f aca="false">IF(OR($A211="",CM$4=""),0,COUNTIFS(Formulas!$A$2:$A$3001,CM$4,Formulas!$B$2:$B$3001,$A211))</f>
        <v>0</v>
      </c>
      <c r="CN211" s="21" t="n">
        <f aca="false">IF(OR($A211="",CN$4=""),0,COUNTIFS(Formulas!$A$2:$A$3001,CN$4,Formulas!$B$2:$B$3001,$A211))</f>
        <v>0</v>
      </c>
      <c r="CO211" s="21" t="n">
        <f aca="false">IF(OR($A211="",CO$4=""),0,COUNTIFS(Formulas!$A$2:$A$3001,CO$4,Formulas!$B$2:$B$3001,$A211))</f>
        <v>0</v>
      </c>
      <c r="CP211" s="21" t="n">
        <f aca="false">IF(OR($A211="",CP$4=""),0,COUNTIFS(Formulas!$A$2:$A$3001,CP$4,Formulas!$B$2:$B$3001,$A211))</f>
        <v>0</v>
      </c>
      <c r="CQ211" s="21" t="n">
        <f aca="false">IF(OR($A211="",CQ$4=""),0,COUNTIFS(Formulas!$A$2:$A$3001,CQ$4,Formulas!$B$2:$B$3001,$A211))</f>
        <v>0</v>
      </c>
      <c r="CR211" s="21" t="n">
        <f aca="false">IF(OR($A211="",CR$4=""),0,COUNTIFS(Formulas!$A$2:$A$3001,CR$4,Formulas!$B$2:$B$3001,$A211))</f>
        <v>0</v>
      </c>
      <c r="CS211" s="21" t="n">
        <f aca="false">IF(OR($A211="",CS$4=""),0,COUNTIFS(Formulas!$A$2:$A$3001,CS$4,Formulas!$B$2:$B$3001,$A211))</f>
        <v>0</v>
      </c>
      <c r="CT211" s="21" t="n">
        <f aca="false">IF(OR($A211="",CT$4=""),0,COUNTIFS(Formulas!$A$2:$A$3001,CT$4,Formulas!$B$2:$B$3001,$A211))</f>
        <v>0</v>
      </c>
      <c r="CU211" s="21" t="n">
        <f aca="false">IF(OR($A211="",CU$4=""),0,COUNTIFS(Formulas!$A$2:$A$3001,CU$4,Formulas!$B$2:$B$3001,$A211))</f>
        <v>0</v>
      </c>
      <c r="CV211" s="21" t="n">
        <f aca="false">IF(OR($A211="",CV$4=""),0,COUNTIFS(Formulas!$A$2:$A$3001,CV$4,Formulas!$B$2:$B$3001,$A211))</f>
        <v>0</v>
      </c>
      <c r="CW211" s="21" t="n">
        <f aca="false">IF(OR($A211="",CW$4=""),0,COUNTIFS(Formulas!$A$2:$A$3001,CW$4,Formulas!$B$2:$B$3001,$A211))</f>
        <v>0</v>
      </c>
      <c r="CX211" s="21" t="n">
        <f aca="false">IF(OR($A211="",CX$4=""),0,COUNTIFS(Formulas!$A$2:$A$3001,CX$4,Formulas!$B$2:$B$3001,$A211))</f>
        <v>0</v>
      </c>
      <c r="CY211" s="21" t="n">
        <f aca="false">IF(OR($A211="",CY$4=""),0,COUNTIFS(Formulas!$A$2:$A$3001,CY$4,Formulas!$B$2:$B$3001,$A211))</f>
        <v>0</v>
      </c>
      <c r="CZ211" s="21" t="n">
        <f aca="false">IF(OR($A211="",CZ$4=""),0,COUNTIFS(Formulas!$A$2:$A$3001,CZ$4,Formulas!$B$2:$B$3001,$A211))</f>
        <v>0</v>
      </c>
      <c r="DA211" s="21" t="n">
        <f aca="false">IF(OR($A211="",DA$4=""),0,COUNTIFS(Formulas!$A$2:$A$3001,DA$4,Formulas!$B$2:$B$3001,$A211))</f>
        <v>0</v>
      </c>
      <c r="DB211" s="21" t="n">
        <f aca="false">IF(OR($A211="",DB$4=""),0,COUNTIFS(Formulas!$A$2:$A$3001,DB$4,Formulas!$B$2:$B$3001,$A211))</f>
        <v>0</v>
      </c>
      <c r="DC211" s="21" t="n">
        <f aca="false">IF(OR($A211="",DC$4=""),0,COUNTIFS(Formulas!$A$2:$A$3001,DC$4,Formulas!$B$2:$B$3001,$A211))</f>
        <v>0</v>
      </c>
      <c r="DD211" s="21" t="n">
        <f aca="false">IF(OR($A211="",DD$4=""),0,COUNTIFS(Formulas!$A$2:$A$3001,DD$4,Formulas!$B$2:$B$3001,$A211))</f>
        <v>0</v>
      </c>
      <c r="DE211" s="21" t="n">
        <f aca="false">IF(OR($A211="",DE$4=""),0,COUNTIFS(Formulas!$A$2:$A$3001,DE$4,Formulas!$B$2:$B$3001,$A211))</f>
        <v>0</v>
      </c>
      <c r="DF211" s="21" t="n">
        <f aca="false">IF(OR($A211="",DF$4=""),0,COUNTIFS(Formulas!$A$2:$A$3001,DF$4,Formulas!$B$2:$B$3001,$A211))</f>
        <v>0</v>
      </c>
      <c r="DG211" s="21" t="n">
        <f aca="false">IF(OR($A211="",DG$4=""),0,COUNTIFS(Formulas!$A$2:$A$3001,DG$4,Formulas!$B$2:$B$3001,$A211))</f>
        <v>0</v>
      </c>
      <c r="DH211" s="21" t="n">
        <f aca="false">IF(OR($A211="",DH$4=""),0,COUNTIFS(Formulas!$A$2:$A$3001,DH$4,Formulas!$B$2:$B$3001,$A211))</f>
        <v>0</v>
      </c>
      <c r="DI211" s="21" t="n">
        <f aca="false">IF(OR($A211="",DI$4=""),0,COUNTIFS(Formulas!$A$2:$A$3001,DI$4,Formulas!$B$2:$B$3001,$A211))</f>
        <v>0</v>
      </c>
      <c r="DJ211" s="21" t="n">
        <f aca="false">IF(OR($A211="",DJ$4=""),0,COUNTIFS(Formulas!$A$2:$A$3001,DJ$4,Formulas!$B$2:$B$3001,$A211))</f>
        <v>0</v>
      </c>
      <c r="DK211" s="21" t="n">
        <f aca="false">IF(OR($A211="",DK$4=""),0,COUNTIFS(Formulas!$A$2:$A$3001,DK$4,Formulas!$B$2:$B$3001,$A211))</f>
        <v>0</v>
      </c>
      <c r="DL211" s="21" t="n">
        <f aca="false">IF(OR($A211="",DL$4=""),0,COUNTIFS(Formulas!$A$2:$A$3001,DL$4,Formulas!$B$2:$B$3001,$A211))</f>
        <v>0</v>
      </c>
      <c r="DM211" s="21" t="n">
        <f aca="false">IF(OR($A211="",DM$4=""),0,COUNTIFS(Formulas!$A$2:$A$3001,DM$4,Formulas!$B$2:$B$3001,$A211))</f>
        <v>0</v>
      </c>
      <c r="DN211" s="21" t="n">
        <f aca="false">IF(OR($A211="",DN$4=""),0,COUNTIFS(Formulas!$A$2:$A$3001,DN$4,Formulas!$B$2:$B$3001,$A211))</f>
        <v>0</v>
      </c>
      <c r="DO211" s="21" t="n">
        <f aca="false">IF(OR($A211="",DO$4=""),0,COUNTIFS(Formulas!$A$2:$A$3001,DO$4,Formulas!$B$2:$B$3001,$A211))</f>
        <v>0</v>
      </c>
      <c r="DP211" s="21" t="n">
        <f aca="false">IF(OR($A211="",DP$4=""),0,COUNTIFS(Formulas!$A$2:$A$3001,DP$4,Formulas!$B$2:$B$3001,$A211))</f>
        <v>0</v>
      </c>
      <c r="DQ211" s="21" t="n">
        <f aca="false">IF(OR($A211="",DQ$4=""),0,COUNTIFS(Formulas!$A$2:$A$3001,DQ$4,Formulas!$B$2:$B$3001,$A211))</f>
        <v>0</v>
      </c>
      <c r="DR211" s="21" t="n">
        <f aca="false">IF(OR($A211="",DR$4=""),0,COUNTIFS(Formulas!$A$2:$A$3001,DR$4,Formulas!$B$2:$B$3001,$A211))</f>
        <v>0</v>
      </c>
      <c r="DS211" s="21" t="n">
        <f aca="false">IF(OR($A211="",DS$4=""),0,COUNTIFS(Formulas!$A$2:$A$3001,DS$4,Formulas!$B$2:$B$3001,$A211))</f>
        <v>0</v>
      </c>
      <c r="DT211" s="21" t="n">
        <f aca="false">IF(OR($A211="",DT$4=""),0,COUNTIFS(Formulas!$A$2:$A$3001,DT$4,Formulas!$B$2:$B$3001,$A211))</f>
        <v>0</v>
      </c>
      <c r="DU211" s="21" t="n">
        <f aca="false">IF(OR($A211="",DU$4=""),0,COUNTIFS(Formulas!$A$2:$A$3001,DU$4,Formulas!$B$2:$B$3001,$A211))</f>
        <v>0</v>
      </c>
      <c r="DV211" s="21" t="n">
        <f aca="false">IF(OR($A211="",DV$4=""),0,COUNTIFS(Formulas!$A$2:$A$3001,DV$4,Formulas!$B$2:$B$3001,$A211))</f>
        <v>0</v>
      </c>
      <c r="DW211" s="21" t="n">
        <f aca="false">IF(OR($A211="",DW$4=""),0,COUNTIFS(Formulas!$A$2:$A$3001,DW$4,Formulas!$B$2:$B$3001,$A211))</f>
        <v>0</v>
      </c>
      <c r="DX211" s="21" t="n">
        <f aca="false">IF(OR($A211="",DX$4=""),0,COUNTIFS(Formulas!$A$2:$A$3001,DX$4,Formulas!$B$2:$B$3001,$A211))</f>
        <v>0</v>
      </c>
      <c r="DY211" s="21" t="n">
        <f aca="false">IF(OR($A211="",DY$4=""),0,COUNTIFS(Formulas!$A$2:$A$3001,DY$4,Formulas!$B$2:$B$3001,$A211))</f>
        <v>0</v>
      </c>
      <c r="DZ211" s="21" t="n">
        <f aca="false">IF(OR($A211="",DZ$4=""),0,COUNTIFS(Formulas!$A$2:$A$3001,DZ$4,Formulas!$B$2:$B$3001,$A211))</f>
        <v>0</v>
      </c>
      <c r="EA211" s="21" t="n">
        <f aca="false">IF(OR($A211="",EA$4=""),0,COUNTIFS(Formulas!$A$2:$A$3001,EA$4,Formulas!$B$2:$B$3001,$A211))</f>
        <v>0</v>
      </c>
      <c r="EB211" s="21" t="n">
        <f aca="false">IF(OR($A211="",EB$4=""),0,COUNTIFS(Formulas!$A$2:$A$3001,EB$4,Formulas!$B$2:$B$3001,$A211))</f>
        <v>0</v>
      </c>
      <c r="EC211" s="21" t="n">
        <f aca="false">IF(OR($A211="",EC$4=""),0,COUNTIFS(Formulas!$A$2:$A$3001,EC$4,Formulas!$B$2:$B$3001,$A211))</f>
        <v>0</v>
      </c>
      <c r="ED211" s="21" t="n">
        <f aca="false">IF(OR($A211="",ED$4=""),0,COUNTIFS(Formulas!$A$2:$A$3001,ED$4,Formulas!$B$2:$B$3001,$A211))</f>
        <v>0</v>
      </c>
      <c r="EE211" s="21" t="n">
        <f aca="false">IF(OR($A211="",EE$4=""),0,COUNTIFS(Formulas!$A$2:$A$3001,EE$4,Formulas!$B$2:$B$3001,$A211))</f>
        <v>0</v>
      </c>
      <c r="EF211" s="21" t="n">
        <f aca="false">IF(OR($A211="",EF$4=""),0,COUNTIFS(Formulas!$A$2:$A$3001,EF$4,Formulas!$B$2:$B$3001,$A211))</f>
        <v>0</v>
      </c>
      <c r="EG211" s="21" t="n">
        <f aca="false">IF(OR($A211="",EG$4=""),0,COUNTIFS(Formulas!$A$2:$A$3001,EG$4,Formulas!$B$2:$B$3001,$A211))</f>
        <v>0</v>
      </c>
      <c r="EH211" s="21" t="n">
        <f aca="false">IF(OR($A211="",EH$4=""),0,COUNTIFS(Formulas!$A$2:$A$3001,EH$4,Formulas!$B$2:$B$3001,$A211))</f>
        <v>0</v>
      </c>
      <c r="EI211" s="21" t="n">
        <f aca="false">IF(OR($A211="",EI$4=""),0,COUNTIFS(Formulas!$A$2:$A$3001,EI$4,Formulas!$B$2:$B$3001,$A211))</f>
        <v>0</v>
      </c>
      <c r="EJ211" s="21" t="n">
        <f aca="false">IF(OR($A211="",EJ$4=""),0,COUNTIFS(Formulas!$A$2:$A$3001,EJ$4,Formulas!$B$2:$B$3001,$A211))</f>
        <v>0</v>
      </c>
      <c r="EK211" s="21" t="n">
        <f aca="false">IF(OR($A211="",EK$4=""),0,COUNTIFS(Formulas!$A$2:$A$3001,EK$4,Formulas!$B$2:$B$3001,$A211))</f>
        <v>0</v>
      </c>
      <c r="EL211" s="21" t="n">
        <f aca="false">IF(OR($A211="",EL$4=""),0,COUNTIFS(Formulas!$A$2:$A$3001,EL$4,Formulas!$B$2:$B$3001,$A211))</f>
        <v>0</v>
      </c>
      <c r="EM211" s="21" t="n">
        <f aca="false">IF(OR($A211="",EM$4=""),0,COUNTIFS(Formulas!$A$2:$A$3001,EM$4,Formulas!$B$2:$B$3001,$A211))</f>
        <v>0</v>
      </c>
      <c r="EN211" s="21" t="n">
        <f aca="false">IF(OR($A211="",EN$4=""),0,COUNTIFS(Formulas!$A$2:$A$3001,EN$4,Formulas!$B$2:$B$3001,$A211))</f>
        <v>0</v>
      </c>
      <c r="EO211" s="21" t="n">
        <f aca="false">IF(OR($A211="",EO$4=""),0,COUNTIFS(Formulas!$A$2:$A$3001,EO$4,Formulas!$B$2:$B$3001,$A211))</f>
        <v>0</v>
      </c>
      <c r="EP211" s="21" t="n">
        <f aca="false">IF(OR($A211="",EP$4=""),0,COUNTIFS(Formulas!$A$2:$A$3001,EP$4,Formulas!$B$2:$B$3001,$A211))</f>
        <v>0</v>
      </c>
      <c r="EQ211" s="21" t="n">
        <f aca="false">IF(OR($A211="",EQ$4=""),0,COUNTIFS(Formulas!$A$2:$A$3001,EQ$4,Formulas!$B$2:$B$3001,$A211))</f>
        <v>0</v>
      </c>
      <c r="ER211" s="21" t="n">
        <f aca="false">IF(OR($A211="",ER$4=""),0,COUNTIFS(Formulas!$A$2:$A$3001,ER$4,Formulas!$B$2:$B$3001,$A211))</f>
        <v>0</v>
      </c>
      <c r="ES211" s="21" t="n">
        <f aca="false">IF(OR($A211="",ES$4=""),0,COUNTIFS(Formulas!$A$2:$A$3001,ES$4,Formulas!$B$2:$B$3001,$A211))</f>
        <v>0</v>
      </c>
      <c r="ET211" s="21" t="n">
        <f aca="false">IF(OR($A211="",ET$4=""),0,COUNTIFS(Formulas!$A$2:$A$3001,ET$4,Formulas!$B$2:$B$3001,$A211))</f>
        <v>0</v>
      </c>
      <c r="EU211" s="21" t="n">
        <f aca="false">IF(OR($A211="",EU$4=""),0,COUNTIFS(Formulas!$A$2:$A$3001,EU$4,Formulas!$B$2:$B$3001,$A211))</f>
        <v>0</v>
      </c>
      <c r="EV211" s="21" t="n">
        <f aca="false">IF(OR($A211="",EV$4=""),0,COUNTIFS(Formulas!$A$2:$A$3001,EV$4,Formulas!$B$2:$B$3001,$A211))</f>
        <v>0</v>
      </c>
    </row>
    <row r="212" customFormat="false" ht="15" hidden="false" customHeight="false" outlineLevel="0" collapsed="false">
      <c r="A212" s="13" t="str">
        <f aca="false">IF(INDEX(Materials!$A$2:$A$301,208)="","",INDEX(Materials!$A$2:$A$301,208))</f>
        <v/>
      </c>
      <c r="B212" s="19" t="str">
        <f aca="false">IF(A212="","",COUNTIF(C212:EV212,"&gt;0"))</f>
        <v/>
      </c>
      <c r="C212" s="21" t="n">
        <f aca="false">IF(OR($A212="",C$4=""),0,COUNTIFS(Formulas!$A$2:$A$3001,C$4,Formulas!$B$2:$B$3001,$A212))</f>
        <v>0</v>
      </c>
      <c r="D212" s="21" t="n">
        <f aca="false">IF(OR($A212="",D$4=""),0,COUNTIFS(Formulas!$A$2:$A$3001,D$4,Formulas!$B$2:$B$3001,$A212))</f>
        <v>0</v>
      </c>
      <c r="E212" s="21" t="n">
        <f aca="false">IF(OR($A212="",E$4=""),0,COUNTIFS(Formulas!$A$2:$A$3001,E$4,Formulas!$B$2:$B$3001,$A212))</f>
        <v>0</v>
      </c>
      <c r="F212" s="21" t="n">
        <f aca="false">IF(OR($A212="",F$4=""),0,COUNTIFS(Formulas!$A$2:$A$3001,F$4,Formulas!$B$2:$B$3001,$A212))</f>
        <v>0</v>
      </c>
      <c r="G212" s="21" t="n">
        <f aca="false">IF(OR($A212="",G$4=""),0,COUNTIFS(Formulas!$A$2:$A$3001,G$4,Formulas!$B$2:$B$3001,$A212))</f>
        <v>0</v>
      </c>
      <c r="H212" s="21" t="n">
        <f aca="false">IF(OR($A212="",H$4=""),0,COUNTIFS(Formulas!$A$2:$A$3001,H$4,Formulas!$B$2:$B$3001,$A212))</f>
        <v>0</v>
      </c>
      <c r="I212" s="21" t="n">
        <f aca="false">IF(OR($A212="",I$4=""),0,COUNTIFS(Formulas!$A$2:$A$3001,I$4,Formulas!$B$2:$B$3001,$A212))</f>
        <v>0</v>
      </c>
      <c r="J212" s="21" t="n">
        <f aca="false">IF(OR($A212="",J$4=""),0,COUNTIFS(Formulas!$A$2:$A$3001,J$4,Formulas!$B$2:$B$3001,$A212))</f>
        <v>0</v>
      </c>
      <c r="K212" s="21" t="n">
        <f aca="false">IF(OR($A212="",K$4=""),0,COUNTIFS(Formulas!$A$2:$A$3001,K$4,Formulas!$B$2:$B$3001,$A212))</f>
        <v>0</v>
      </c>
      <c r="L212" s="21" t="n">
        <f aca="false">IF(OR($A212="",L$4=""),0,COUNTIFS(Formulas!$A$2:$A$3001,L$4,Formulas!$B$2:$B$3001,$A212))</f>
        <v>0</v>
      </c>
      <c r="M212" s="21" t="n">
        <f aca="false">IF(OR($A212="",M$4=""),0,COUNTIFS(Formulas!$A$2:$A$3001,M$4,Formulas!$B$2:$B$3001,$A212))</f>
        <v>0</v>
      </c>
      <c r="N212" s="21" t="n">
        <f aca="false">IF(OR($A212="",N$4=""),0,COUNTIFS(Formulas!$A$2:$A$3001,N$4,Formulas!$B$2:$B$3001,$A212))</f>
        <v>0</v>
      </c>
      <c r="O212" s="21" t="n">
        <f aca="false">IF(OR($A212="",O$4=""),0,COUNTIFS(Formulas!$A$2:$A$3001,O$4,Formulas!$B$2:$B$3001,$A212))</f>
        <v>0</v>
      </c>
      <c r="P212" s="21" t="n">
        <f aca="false">IF(OR($A212="",P$4=""),0,COUNTIFS(Formulas!$A$2:$A$3001,P$4,Formulas!$B$2:$B$3001,$A212))</f>
        <v>0</v>
      </c>
      <c r="Q212" s="21" t="n">
        <f aca="false">IF(OR($A212="",Q$4=""),0,COUNTIFS(Formulas!$A$2:$A$3001,Q$4,Formulas!$B$2:$B$3001,$A212))</f>
        <v>0</v>
      </c>
      <c r="R212" s="21" t="n">
        <f aca="false">IF(OR($A212="",R$4=""),0,COUNTIFS(Formulas!$A$2:$A$3001,R$4,Formulas!$B$2:$B$3001,$A212))</f>
        <v>0</v>
      </c>
      <c r="S212" s="21" t="n">
        <f aca="false">IF(OR($A212="",S$4=""),0,COUNTIFS(Formulas!$A$2:$A$3001,S$4,Formulas!$B$2:$B$3001,$A212))</f>
        <v>0</v>
      </c>
      <c r="T212" s="21" t="n">
        <f aca="false">IF(OR($A212="",T$4=""),0,COUNTIFS(Formulas!$A$2:$A$3001,T$4,Formulas!$B$2:$B$3001,$A212))</f>
        <v>0</v>
      </c>
      <c r="U212" s="21" t="n">
        <f aca="false">IF(OR($A212="",U$4=""),0,COUNTIFS(Formulas!$A$2:$A$3001,U$4,Formulas!$B$2:$B$3001,$A212))</f>
        <v>0</v>
      </c>
      <c r="V212" s="21" t="n">
        <f aca="false">IF(OR($A212="",V$4=""),0,COUNTIFS(Formulas!$A$2:$A$3001,V$4,Formulas!$B$2:$B$3001,$A212))</f>
        <v>0</v>
      </c>
      <c r="W212" s="21" t="n">
        <f aca="false">IF(OR($A212="",W$4=""),0,COUNTIFS(Formulas!$A$2:$A$3001,W$4,Formulas!$B$2:$B$3001,$A212))</f>
        <v>0</v>
      </c>
      <c r="X212" s="21" t="n">
        <f aca="false">IF(OR($A212="",X$4=""),0,COUNTIFS(Formulas!$A$2:$A$3001,X$4,Formulas!$B$2:$B$3001,$A212))</f>
        <v>0</v>
      </c>
      <c r="Y212" s="21" t="n">
        <f aca="false">IF(OR($A212="",Y$4=""),0,COUNTIFS(Formulas!$A$2:$A$3001,Y$4,Formulas!$B$2:$B$3001,$A212))</f>
        <v>0</v>
      </c>
      <c r="Z212" s="21" t="n">
        <f aca="false">IF(OR($A212="",Z$4=""),0,COUNTIFS(Formulas!$A$2:$A$3001,Z$4,Formulas!$B$2:$B$3001,$A212))</f>
        <v>0</v>
      </c>
      <c r="AA212" s="21" t="n">
        <f aca="false">IF(OR($A212="",AA$4=""),0,COUNTIFS(Formulas!$A$2:$A$3001,AA$4,Formulas!$B$2:$B$3001,$A212))</f>
        <v>0</v>
      </c>
      <c r="AB212" s="21" t="n">
        <f aca="false">IF(OR($A212="",AB$4=""),0,COUNTIFS(Formulas!$A$2:$A$3001,AB$4,Formulas!$B$2:$B$3001,$A212))</f>
        <v>0</v>
      </c>
      <c r="AC212" s="21" t="n">
        <f aca="false">IF(OR($A212="",AC$4=""),0,COUNTIFS(Formulas!$A$2:$A$3001,AC$4,Formulas!$B$2:$B$3001,$A212))</f>
        <v>0</v>
      </c>
      <c r="AD212" s="21" t="n">
        <f aca="false">IF(OR($A212="",AD$4=""),0,COUNTIFS(Formulas!$A$2:$A$3001,AD$4,Formulas!$B$2:$B$3001,$A212))</f>
        <v>0</v>
      </c>
      <c r="AE212" s="21" t="n">
        <f aca="false">IF(OR($A212="",AE$4=""),0,COUNTIFS(Formulas!$A$2:$A$3001,AE$4,Formulas!$B$2:$B$3001,$A212))</f>
        <v>0</v>
      </c>
      <c r="AF212" s="21" t="n">
        <f aca="false">IF(OR($A212="",AF$4=""),0,COUNTIFS(Formulas!$A$2:$A$3001,AF$4,Formulas!$B$2:$B$3001,$A212))</f>
        <v>0</v>
      </c>
      <c r="AG212" s="21" t="n">
        <f aca="false">IF(OR($A212="",AG$4=""),0,COUNTIFS(Formulas!$A$2:$A$3001,AG$4,Formulas!$B$2:$B$3001,$A212))</f>
        <v>0</v>
      </c>
      <c r="AH212" s="21" t="n">
        <f aca="false">IF(OR($A212="",AH$4=""),0,COUNTIFS(Formulas!$A$2:$A$3001,AH$4,Formulas!$B$2:$B$3001,$A212))</f>
        <v>0</v>
      </c>
      <c r="AI212" s="21" t="n">
        <f aca="false">IF(OR($A212="",AI$4=""),0,COUNTIFS(Formulas!$A$2:$A$3001,AI$4,Formulas!$B$2:$B$3001,$A212))</f>
        <v>0</v>
      </c>
      <c r="AJ212" s="21" t="n">
        <f aca="false">IF(OR($A212="",AJ$4=""),0,COUNTIFS(Formulas!$A$2:$A$3001,AJ$4,Formulas!$B$2:$B$3001,$A212))</f>
        <v>0</v>
      </c>
      <c r="AK212" s="21" t="n">
        <f aca="false">IF(OR($A212="",AK$4=""),0,COUNTIFS(Formulas!$A$2:$A$3001,AK$4,Formulas!$B$2:$B$3001,$A212))</f>
        <v>0</v>
      </c>
      <c r="AL212" s="21" t="n">
        <f aca="false">IF(OR($A212="",AL$4=""),0,COUNTIFS(Formulas!$A$2:$A$3001,AL$4,Formulas!$B$2:$B$3001,$A212))</f>
        <v>0</v>
      </c>
      <c r="AM212" s="21" t="n">
        <f aca="false">IF(OR($A212="",AM$4=""),0,COUNTIFS(Formulas!$A$2:$A$3001,AM$4,Formulas!$B$2:$B$3001,$A212))</f>
        <v>0</v>
      </c>
      <c r="AN212" s="21" t="n">
        <f aca="false">IF(OR($A212="",AN$4=""),0,COUNTIFS(Formulas!$A$2:$A$3001,AN$4,Formulas!$B$2:$B$3001,$A212))</f>
        <v>0</v>
      </c>
      <c r="AO212" s="21" t="n">
        <f aca="false">IF(OR($A212="",AO$4=""),0,COUNTIFS(Formulas!$A$2:$A$3001,AO$4,Formulas!$B$2:$B$3001,$A212))</f>
        <v>0</v>
      </c>
      <c r="AP212" s="21" t="n">
        <f aca="false">IF(OR($A212="",AP$4=""),0,COUNTIFS(Formulas!$A$2:$A$3001,AP$4,Formulas!$B$2:$B$3001,$A212))</f>
        <v>0</v>
      </c>
      <c r="AQ212" s="21" t="n">
        <f aca="false">IF(OR($A212="",AQ$4=""),0,COUNTIFS(Formulas!$A$2:$A$3001,AQ$4,Formulas!$B$2:$B$3001,$A212))</f>
        <v>0</v>
      </c>
      <c r="AR212" s="21" t="n">
        <f aca="false">IF(OR($A212="",AR$4=""),0,COUNTIFS(Formulas!$A$2:$A$3001,AR$4,Formulas!$B$2:$B$3001,$A212))</f>
        <v>0</v>
      </c>
      <c r="AS212" s="21" t="n">
        <f aca="false">IF(OR($A212="",AS$4=""),0,COUNTIFS(Formulas!$A$2:$A$3001,AS$4,Formulas!$B$2:$B$3001,$A212))</f>
        <v>0</v>
      </c>
      <c r="AT212" s="21" t="n">
        <f aca="false">IF(OR($A212="",AT$4=""),0,COUNTIFS(Formulas!$A$2:$A$3001,AT$4,Formulas!$B$2:$B$3001,$A212))</f>
        <v>0</v>
      </c>
      <c r="AU212" s="21" t="n">
        <f aca="false">IF(OR($A212="",AU$4=""),0,COUNTIFS(Formulas!$A$2:$A$3001,AU$4,Formulas!$B$2:$B$3001,$A212))</f>
        <v>0</v>
      </c>
      <c r="AV212" s="21" t="n">
        <f aca="false">IF(OR($A212="",AV$4=""),0,COUNTIFS(Formulas!$A$2:$A$3001,AV$4,Formulas!$B$2:$B$3001,$A212))</f>
        <v>0</v>
      </c>
      <c r="AW212" s="21" t="n">
        <f aca="false">IF(OR($A212="",AW$4=""),0,COUNTIFS(Formulas!$A$2:$A$3001,AW$4,Formulas!$B$2:$B$3001,$A212))</f>
        <v>0</v>
      </c>
      <c r="AX212" s="21" t="n">
        <f aca="false">IF(OR($A212="",AX$4=""),0,COUNTIFS(Formulas!$A$2:$A$3001,AX$4,Formulas!$B$2:$B$3001,$A212))</f>
        <v>0</v>
      </c>
      <c r="AY212" s="21" t="n">
        <f aca="false">IF(OR($A212="",AY$4=""),0,COUNTIFS(Formulas!$A$2:$A$3001,AY$4,Formulas!$B$2:$B$3001,$A212))</f>
        <v>0</v>
      </c>
      <c r="AZ212" s="21" t="n">
        <f aca="false">IF(OR($A212="",AZ$4=""),0,COUNTIFS(Formulas!$A$2:$A$3001,AZ$4,Formulas!$B$2:$B$3001,$A212))</f>
        <v>0</v>
      </c>
      <c r="BA212" s="21" t="n">
        <f aca="false">IF(OR($A212="",BA$4=""),0,COUNTIFS(Formulas!$A$2:$A$3001,BA$4,Formulas!$B$2:$B$3001,$A212))</f>
        <v>0</v>
      </c>
      <c r="BB212" s="21" t="n">
        <f aca="false">IF(OR($A212="",BB$4=""),0,COUNTIFS(Formulas!$A$2:$A$3001,BB$4,Formulas!$B$2:$B$3001,$A212))</f>
        <v>0</v>
      </c>
      <c r="BC212" s="21" t="n">
        <f aca="false">IF(OR($A212="",BC$4=""),0,COUNTIFS(Formulas!$A$2:$A$3001,BC$4,Formulas!$B$2:$B$3001,$A212))</f>
        <v>0</v>
      </c>
      <c r="BD212" s="21" t="n">
        <f aca="false">IF(OR($A212="",BD$4=""),0,COUNTIFS(Formulas!$A$2:$A$3001,BD$4,Formulas!$B$2:$B$3001,$A212))</f>
        <v>0</v>
      </c>
      <c r="BE212" s="21" t="n">
        <f aca="false">IF(OR($A212="",BE$4=""),0,COUNTIFS(Formulas!$A$2:$A$3001,BE$4,Formulas!$B$2:$B$3001,$A212))</f>
        <v>0</v>
      </c>
      <c r="BF212" s="21" t="n">
        <f aca="false">IF(OR($A212="",BF$4=""),0,COUNTIFS(Formulas!$A$2:$A$3001,BF$4,Formulas!$B$2:$B$3001,$A212))</f>
        <v>0</v>
      </c>
      <c r="BG212" s="21" t="n">
        <f aca="false">IF(OR($A212="",BG$4=""),0,COUNTIFS(Formulas!$A$2:$A$3001,BG$4,Formulas!$B$2:$B$3001,$A212))</f>
        <v>0</v>
      </c>
      <c r="BH212" s="21" t="n">
        <f aca="false">IF(OR($A212="",BH$4=""),0,COUNTIFS(Formulas!$A$2:$A$3001,BH$4,Formulas!$B$2:$B$3001,$A212))</f>
        <v>0</v>
      </c>
      <c r="BI212" s="21" t="n">
        <f aca="false">IF(OR($A212="",BI$4=""),0,COUNTIFS(Formulas!$A$2:$A$3001,BI$4,Formulas!$B$2:$B$3001,$A212))</f>
        <v>0</v>
      </c>
      <c r="BJ212" s="21" t="n">
        <f aca="false">IF(OR($A212="",BJ$4=""),0,COUNTIFS(Formulas!$A$2:$A$3001,BJ$4,Formulas!$B$2:$B$3001,$A212))</f>
        <v>0</v>
      </c>
      <c r="BK212" s="21" t="n">
        <f aca="false">IF(OR($A212="",BK$4=""),0,COUNTIFS(Formulas!$A$2:$A$3001,BK$4,Formulas!$B$2:$B$3001,$A212))</f>
        <v>0</v>
      </c>
      <c r="BL212" s="21" t="n">
        <f aca="false">IF(OR($A212="",BL$4=""),0,COUNTIFS(Formulas!$A$2:$A$3001,BL$4,Formulas!$B$2:$B$3001,$A212))</f>
        <v>0</v>
      </c>
      <c r="BM212" s="21" t="n">
        <f aca="false">IF(OR($A212="",BM$4=""),0,COUNTIFS(Formulas!$A$2:$A$3001,BM$4,Formulas!$B$2:$B$3001,$A212))</f>
        <v>0</v>
      </c>
      <c r="BN212" s="21" t="n">
        <f aca="false">IF(OR($A212="",BN$4=""),0,COUNTIFS(Formulas!$A$2:$A$3001,BN$4,Formulas!$B$2:$B$3001,$A212))</f>
        <v>0</v>
      </c>
      <c r="BO212" s="21" t="n">
        <f aca="false">IF(OR($A212="",BO$4=""),0,COUNTIFS(Formulas!$A$2:$A$3001,BO$4,Formulas!$B$2:$B$3001,$A212))</f>
        <v>0</v>
      </c>
      <c r="BP212" s="21" t="n">
        <f aca="false">IF(OR($A212="",BP$4=""),0,COUNTIFS(Formulas!$A$2:$A$3001,BP$4,Formulas!$B$2:$B$3001,$A212))</f>
        <v>0</v>
      </c>
      <c r="BQ212" s="21" t="n">
        <f aca="false">IF(OR($A212="",BQ$4=""),0,COUNTIFS(Formulas!$A$2:$A$3001,BQ$4,Formulas!$B$2:$B$3001,$A212))</f>
        <v>0</v>
      </c>
      <c r="BR212" s="21" t="n">
        <f aca="false">IF(OR($A212="",BR$4=""),0,COUNTIFS(Formulas!$A$2:$A$3001,BR$4,Formulas!$B$2:$B$3001,$A212))</f>
        <v>0</v>
      </c>
      <c r="BS212" s="21" t="n">
        <f aca="false">IF(OR($A212="",BS$4=""),0,COUNTIFS(Formulas!$A$2:$A$3001,BS$4,Formulas!$B$2:$B$3001,$A212))</f>
        <v>0</v>
      </c>
      <c r="BT212" s="21" t="n">
        <f aca="false">IF(OR($A212="",BT$4=""),0,COUNTIFS(Formulas!$A$2:$A$3001,BT$4,Formulas!$B$2:$B$3001,$A212))</f>
        <v>0</v>
      </c>
      <c r="BU212" s="21" t="n">
        <f aca="false">IF(OR($A212="",BU$4=""),0,COUNTIFS(Formulas!$A$2:$A$3001,BU$4,Formulas!$B$2:$B$3001,$A212))</f>
        <v>0</v>
      </c>
      <c r="BV212" s="21" t="n">
        <f aca="false">IF(OR($A212="",BV$4=""),0,COUNTIFS(Formulas!$A$2:$A$3001,BV$4,Formulas!$B$2:$B$3001,$A212))</f>
        <v>0</v>
      </c>
      <c r="BW212" s="21" t="n">
        <f aca="false">IF(OR($A212="",BW$4=""),0,COUNTIFS(Formulas!$A$2:$A$3001,BW$4,Formulas!$B$2:$B$3001,$A212))</f>
        <v>0</v>
      </c>
      <c r="BX212" s="21" t="n">
        <f aca="false">IF(OR($A212="",BX$4=""),0,COUNTIFS(Formulas!$A$2:$A$3001,BX$4,Formulas!$B$2:$B$3001,$A212))</f>
        <v>0</v>
      </c>
      <c r="BY212" s="21" t="n">
        <f aca="false">IF(OR($A212="",BY$4=""),0,COUNTIFS(Formulas!$A$2:$A$3001,BY$4,Formulas!$B$2:$B$3001,$A212))</f>
        <v>0</v>
      </c>
      <c r="BZ212" s="21" t="n">
        <f aca="false">IF(OR($A212="",BZ$4=""),0,COUNTIFS(Formulas!$A$2:$A$3001,BZ$4,Formulas!$B$2:$B$3001,$A212))</f>
        <v>0</v>
      </c>
      <c r="CA212" s="21" t="n">
        <f aca="false">IF(OR($A212="",CA$4=""),0,COUNTIFS(Formulas!$A$2:$A$3001,CA$4,Formulas!$B$2:$B$3001,$A212))</f>
        <v>0</v>
      </c>
      <c r="CB212" s="21" t="n">
        <f aca="false">IF(OR($A212="",CB$4=""),0,COUNTIFS(Formulas!$A$2:$A$3001,CB$4,Formulas!$B$2:$B$3001,$A212))</f>
        <v>0</v>
      </c>
      <c r="CC212" s="21" t="n">
        <f aca="false">IF(OR($A212="",CC$4=""),0,COUNTIFS(Formulas!$A$2:$A$3001,CC$4,Formulas!$B$2:$B$3001,$A212))</f>
        <v>0</v>
      </c>
      <c r="CD212" s="21" t="n">
        <f aca="false">IF(OR($A212="",CD$4=""),0,COUNTIFS(Formulas!$A$2:$A$3001,CD$4,Formulas!$B$2:$B$3001,$A212))</f>
        <v>0</v>
      </c>
      <c r="CE212" s="21" t="n">
        <f aca="false">IF(OR($A212="",CE$4=""),0,COUNTIFS(Formulas!$A$2:$A$3001,CE$4,Formulas!$B$2:$B$3001,$A212))</f>
        <v>0</v>
      </c>
      <c r="CF212" s="21" t="n">
        <f aca="false">IF(OR($A212="",CF$4=""),0,COUNTIFS(Formulas!$A$2:$A$3001,CF$4,Formulas!$B$2:$B$3001,$A212))</f>
        <v>0</v>
      </c>
      <c r="CG212" s="21" t="n">
        <f aca="false">IF(OR($A212="",CG$4=""),0,COUNTIFS(Formulas!$A$2:$A$3001,CG$4,Formulas!$B$2:$B$3001,$A212))</f>
        <v>0</v>
      </c>
      <c r="CH212" s="21" t="n">
        <f aca="false">IF(OR($A212="",CH$4=""),0,COUNTIFS(Formulas!$A$2:$A$3001,CH$4,Formulas!$B$2:$B$3001,$A212))</f>
        <v>0</v>
      </c>
      <c r="CI212" s="21" t="n">
        <f aca="false">IF(OR($A212="",CI$4=""),0,COUNTIFS(Formulas!$A$2:$A$3001,CI$4,Formulas!$B$2:$B$3001,$A212))</f>
        <v>0</v>
      </c>
      <c r="CJ212" s="21" t="n">
        <f aca="false">IF(OR($A212="",CJ$4=""),0,COUNTIFS(Formulas!$A$2:$A$3001,CJ$4,Formulas!$B$2:$B$3001,$A212))</f>
        <v>0</v>
      </c>
      <c r="CK212" s="21" t="n">
        <f aca="false">IF(OR($A212="",CK$4=""),0,COUNTIFS(Formulas!$A$2:$A$3001,CK$4,Formulas!$B$2:$B$3001,$A212))</f>
        <v>0</v>
      </c>
      <c r="CL212" s="21" t="n">
        <f aca="false">IF(OR($A212="",CL$4=""),0,COUNTIFS(Formulas!$A$2:$A$3001,CL$4,Formulas!$B$2:$B$3001,$A212))</f>
        <v>0</v>
      </c>
      <c r="CM212" s="21" t="n">
        <f aca="false">IF(OR($A212="",CM$4=""),0,COUNTIFS(Formulas!$A$2:$A$3001,CM$4,Formulas!$B$2:$B$3001,$A212))</f>
        <v>0</v>
      </c>
      <c r="CN212" s="21" t="n">
        <f aca="false">IF(OR($A212="",CN$4=""),0,COUNTIFS(Formulas!$A$2:$A$3001,CN$4,Formulas!$B$2:$B$3001,$A212))</f>
        <v>0</v>
      </c>
      <c r="CO212" s="21" t="n">
        <f aca="false">IF(OR($A212="",CO$4=""),0,COUNTIFS(Formulas!$A$2:$A$3001,CO$4,Formulas!$B$2:$B$3001,$A212))</f>
        <v>0</v>
      </c>
      <c r="CP212" s="21" t="n">
        <f aca="false">IF(OR($A212="",CP$4=""),0,COUNTIFS(Formulas!$A$2:$A$3001,CP$4,Formulas!$B$2:$B$3001,$A212))</f>
        <v>0</v>
      </c>
      <c r="CQ212" s="21" t="n">
        <f aca="false">IF(OR($A212="",CQ$4=""),0,COUNTIFS(Formulas!$A$2:$A$3001,CQ$4,Formulas!$B$2:$B$3001,$A212))</f>
        <v>0</v>
      </c>
      <c r="CR212" s="21" t="n">
        <f aca="false">IF(OR($A212="",CR$4=""),0,COUNTIFS(Formulas!$A$2:$A$3001,CR$4,Formulas!$B$2:$B$3001,$A212))</f>
        <v>0</v>
      </c>
      <c r="CS212" s="21" t="n">
        <f aca="false">IF(OR($A212="",CS$4=""),0,COUNTIFS(Formulas!$A$2:$A$3001,CS$4,Formulas!$B$2:$B$3001,$A212))</f>
        <v>0</v>
      </c>
      <c r="CT212" s="21" t="n">
        <f aca="false">IF(OR($A212="",CT$4=""),0,COUNTIFS(Formulas!$A$2:$A$3001,CT$4,Formulas!$B$2:$B$3001,$A212))</f>
        <v>0</v>
      </c>
      <c r="CU212" s="21" t="n">
        <f aca="false">IF(OR($A212="",CU$4=""),0,COUNTIFS(Formulas!$A$2:$A$3001,CU$4,Formulas!$B$2:$B$3001,$A212))</f>
        <v>0</v>
      </c>
      <c r="CV212" s="21" t="n">
        <f aca="false">IF(OR($A212="",CV$4=""),0,COUNTIFS(Formulas!$A$2:$A$3001,CV$4,Formulas!$B$2:$B$3001,$A212))</f>
        <v>0</v>
      </c>
      <c r="CW212" s="21" t="n">
        <f aca="false">IF(OR($A212="",CW$4=""),0,COUNTIFS(Formulas!$A$2:$A$3001,CW$4,Formulas!$B$2:$B$3001,$A212))</f>
        <v>0</v>
      </c>
      <c r="CX212" s="21" t="n">
        <f aca="false">IF(OR($A212="",CX$4=""),0,COUNTIFS(Formulas!$A$2:$A$3001,CX$4,Formulas!$B$2:$B$3001,$A212))</f>
        <v>0</v>
      </c>
      <c r="CY212" s="21" t="n">
        <f aca="false">IF(OR($A212="",CY$4=""),0,COUNTIFS(Formulas!$A$2:$A$3001,CY$4,Formulas!$B$2:$B$3001,$A212))</f>
        <v>0</v>
      </c>
      <c r="CZ212" s="21" t="n">
        <f aca="false">IF(OR($A212="",CZ$4=""),0,COUNTIFS(Formulas!$A$2:$A$3001,CZ$4,Formulas!$B$2:$B$3001,$A212))</f>
        <v>0</v>
      </c>
      <c r="DA212" s="21" t="n">
        <f aca="false">IF(OR($A212="",DA$4=""),0,COUNTIFS(Formulas!$A$2:$A$3001,DA$4,Formulas!$B$2:$B$3001,$A212))</f>
        <v>0</v>
      </c>
      <c r="DB212" s="21" t="n">
        <f aca="false">IF(OR($A212="",DB$4=""),0,COUNTIFS(Formulas!$A$2:$A$3001,DB$4,Formulas!$B$2:$B$3001,$A212))</f>
        <v>0</v>
      </c>
      <c r="DC212" s="21" t="n">
        <f aca="false">IF(OR($A212="",DC$4=""),0,COUNTIFS(Formulas!$A$2:$A$3001,DC$4,Formulas!$B$2:$B$3001,$A212))</f>
        <v>0</v>
      </c>
      <c r="DD212" s="21" t="n">
        <f aca="false">IF(OR($A212="",DD$4=""),0,COUNTIFS(Formulas!$A$2:$A$3001,DD$4,Formulas!$B$2:$B$3001,$A212))</f>
        <v>0</v>
      </c>
      <c r="DE212" s="21" t="n">
        <f aca="false">IF(OR($A212="",DE$4=""),0,COUNTIFS(Formulas!$A$2:$A$3001,DE$4,Formulas!$B$2:$B$3001,$A212))</f>
        <v>0</v>
      </c>
      <c r="DF212" s="21" t="n">
        <f aca="false">IF(OR($A212="",DF$4=""),0,COUNTIFS(Formulas!$A$2:$A$3001,DF$4,Formulas!$B$2:$B$3001,$A212))</f>
        <v>0</v>
      </c>
      <c r="DG212" s="21" t="n">
        <f aca="false">IF(OR($A212="",DG$4=""),0,COUNTIFS(Formulas!$A$2:$A$3001,DG$4,Formulas!$B$2:$B$3001,$A212))</f>
        <v>0</v>
      </c>
      <c r="DH212" s="21" t="n">
        <f aca="false">IF(OR($A212="",DH$4=""),0,COUNTIFS(Formulas!$A$2:$A$3001,DH$4,Formulas!$B$2:$B$3001,$A212))</f>
        <v>0</v>
      </c>
      <c r="DI212" s="21" t="n">
        <f aca="false">IF(OR($A212="",DI$4=""),0,COUNTIFS(Formulas!$A$2:$A$3001,DI$4,Formulas!$B$2:$B$3001,$A212))</f>
        <v>0</v>
      </c>
      <c r="DJ212" s="21" t="n">
        <f aca="false">IF(OR($A212="",DJ$4=""),0,COUNTIFS(Formulas!$A$2:$A$3001,DJ$4,Formulas!$B$2:$B$3001,$A212))</f>
        <v>0</v>
      </c>
      <c r="DK212" s="21" t="n">
        <f aca="false">IF(OR($A212="",DK$4=""),0,COUNTIFS(Formulas!$A$2:$A$3001,DK$4,Formulas!$B$2:$B$3001,$A212))</f>
        <v>0</v>
      </c>
      <c r="DL212" s="21" t="n">
        <f aca="false">IF(OR($A212="",DL$4=""),0,COUNTIFS(Formulas!$A$2:$A$3001,DL$4,Formulas!$B$2:$B$3001,$A212))</f>
        <v>0</v>
      </c>
      <c r="DM212" s="21" t="n">
        <f aca="false">IF(OR($A212="",DM$4=""),0,COUNTIFS(Formulas!$A$2:$A$3001,DM$4,Formulas!$B$2:$B$3001,$A212))</f>
        <v>0</v>
      </c>
      <c r="DN212" s="21" t="n">
        <f aca="false">IF(OR($A212="",DN$4=""),0,COUNTIFS(Formulas!$A$2:$A$3001,DN$4,Formulas!$B$2:$B$3001,$A212))</f>
        <v>0</v>
      </c>
      <c r="DO212" s="21" t="n">
        <f aca="false">IF(OR($A212="",DO$4=""),0,COUNTIFS(Formulas!$A$2:$A$3001,DO$4,Formulas!$B$2:$B$3001,$A212))</f>
        <v>0</v>
      </c>
      <c r="DP212" s="21" t="n">
        <f aca="false">IF(OR($A212="",DP$4=""),0,COUNTIFS(Formulas!$A$2:$A$3001,DP$4,Formulas!$B$2:$B$3001,$A212))</f>
        <v>0</v>
      </c>
      <c r="DQ212" s="21" t="n">
        <f aca="false">IF(OR($A212="",DQ$4=""),0,COUNTIFS(Formulas!$A$2:$A$3001,DQ$4,Formulas!$B$2:$B$3001,$A212))</f>
        <v>0</v>
      </c>
      <c r="DR212" s="21" t="n">
        <f aca="false">IF(OR($A212="",DR$4=""),0,COUNTIFS(Formulas!$A$2:$A$3001,DR$4,Formulas!$B$2:$B$3001,$A212))</f>
        <v>0</v>
      </c>
      <c r="DS212" s="21" t="n">
        <f aca="false">IF(OR($A212="",DS$4=""),0,COUNTIFS(Formulas!$A$2:$A$3001,DS$4,Formulas!$B$2:$B$3001,$A212))</f>
        <v>0</v>
      </c>
      <c r="DT212" s="21" t="n">
        <f aca="false">IF(OR($A212="",DT$4=""),0,COUNTIFS(Formulas!$A$2:$A$3001,DT$4,Formulas!$B$2:$B$3001,$A212))</f>
        <v>0</v>
      </c>
      <c r="DU212" s="21" t="n">
        <f aca="false">IF(OR($A212="",DU$4=""),0,COUNTIFS(Formulas!$A$2:$A$3001,DU$4,Formulas!$B$2:$B$3001,$A212))</f>
        <v>0</v>
      </c>
      <c r="DV212" s="21" t="n">
        <f aca="false">IF(OR($A212="",DV$4=""),0,COUNTIFS(Formulas!$A$2:$A$3001,DV$4,Formulas!$B$2:$B$3001,$A212))</f>
        <v>0</v>
      </c>
      <c r="DW212" s="21" t="n">
        <f aca="false">IF(OR($A212="",DW$4=""),0,COUNTIFS(Formulas!$A$2:$A$3001,DW$4,Formulas!$B$2:$B$3001,$A212))</f>
        <v>0</v>
      </c>
      <c r="DX212" s="21" t="n">
        <f aca="false">IF(OR($A212="",DX$4=""),0,COUNTIFS(Formulas!$A$2:$A$3001,DX$4,Formulas!$B$2:$B$3001,$A212))</f>
        <v>0</v>
      </c>
      <c r="DY212" s="21" t="n">
        <f aca="false">IF(OR($A212="",DY$4=""),0,COUNTIFS(Formulas!$A$2:$A$3001,DY$4,Formulas!$B$2:$B$3001,$A212))</f>
        <v>0</v>
      </c>
      <c r="DZ212" s="21" t="n">
        <f aca="false">IF(OR($A212="",DZ$4=""),0,COUNTIFS(Formulas!$A$2:$A$3001,DZ$4,Formulas!$B$2:$B$3001,$A212))</f>
        <v>0</v>
      </c>
      <c r="EA212" s="21" t="n">
        <f aca="false">IF(OR($A212="",EA$4=""),0,COUNTIFS(Formulas!$A$2:$A$3001,EA$4,Formulas!$B$2:$B$3001,$A212))</f>
        <v>0</v>
      </c>
      <c r="EB212" s="21" t="n">
        <f aca="false">IF(OR($A212="",EB$4=""),0,COUNTIFS(Formulas!$A$2:$A$3001,EB$4,Formulas!$B$2:$B$3001,$A212))</f>
        <v>0</v>
      </c>
      <c r="EC212" s="21" t="n">
        <f aca="false">IF(OR($A212="",EC$4=""),0,COUNTIFS(Formulas!$A$2:$A$3001,EC$4,Formulas!$B$2:$B$3001,$A212))</f>
        <v>0</v>
      </c>
      <c r="ED212" s="21" t="n">
        <f aca="false">IF(OR($A212="",ED$4=""),0,COUNTIFS(Formulas!$A$2:$A$3001,ED$4,Formulas!$B$2:$B$3001,$A212))</f>
        <v>0</v>
      </c>
      <c r="EE212" s="21" t="n">
        <f aca="false">IF(OR($A212="",EE$4=""),0,COUNTIFS(Formulas!$A$2:$A$3001,EE$4,Formulas!$B$2:$B$3001,$A212))</f>
        <v>0</v>
      </c>
      <c r="EF212" s="21" t="n">
        <f aca="false">IF(OR($A212="",EF$4=""),0,COUNTIFS(Formulas!$A$2:$A$3001,EF$4,Formulas!$B$2:$B$3001,$A212))</f>
        <v>0</v>
      </c>
      <c r="EG212" s="21" t="n">
        <f aca="false">IF(OR($A212="",EG$4=""),0,COUNTIFS(Formulas!$A$2:$A$3001,EG$4,Formulas!$B$2:$B$3001,$A212))</f>
        <v>0</v>
      </c>
      <c r="EH212" s="21" t="n">
        <f aca="false">IF(OR($A212="",EH$4=""),0,COUNTIFS(Formulas!$A$2:$A$3001,EH$4,Formulas!$B$2:$B$3001,$A212))</f>
        <v>0</v>
      </c>
      <c r="EI212" s="21" t="n">
        <f aca="false">IF(OR($A212="",EI$4=""),0,COUNTIFS(Formulas!$A$2:$A$3001,EI$4,Formulas!$B$2:$B$3001,$A212))</f>
        <v>0</v>
      </c>
      <c r="EJ212" s="21" t="n">
        <f aca="false">IF(OR($A212="",EJ$4=""),0,COUNTIFS(Formulas!$A$2:$A$3001,EJ$4,Formulas!$B$2:$B$3001,$A212))</f>
        <v>0</v>
      </c>
      <c r="EK212" s="21" t="n">
        <f aca="false">IF(OR($A212="",EK$4=""),0,COUNTIFS(Formulas!$A$2:$A$3001,EK$4,Formulas!$B$2:$B$3001,$A212))</f>
        <v>0</v>
      </c>
      <c r="EL212" s="21" t="n">
        <f aca="false">IF(OR($A212="",EL$4=""),0,COUNTIFS(Formulas!$A$2:$A$3001,EL$4,Formulas!$B$2:$B$3001,$A212))</f>
        <v>0</v>
      </c>
      <c r="EM212" s="21" t="n">
        <f aca="false">IF(OR($A212="",EM$4=""),0,COUNTIFS(Formulas!$A$2:$A$3001,EM$4,Formulas!$B$2:$B$3001,$A212))</f>
        <v>0</v>
      </c>
      <c r="EN212" s="21" t="n">
        <f aca="false">IF(OR($A212="",EN$4=""),0,COUNTIFS(Formulas!$A$2:$A$3001,EN$4,Formulas!$B$2:$B$3001,$A212))</f>
        <v>0</v>
      </c>
      <c r="EO212" s="21" t="n">
        <f aca="false">IF(OR($A212="",EO$4=""),0,COUNTIFS(Formulas!$A$2:$A$3001,EO$4,Formulas!$B$2:$B$3001,$A212))</f>
        <v>0</v>
      </c>
      <c r="EP212" s="21" t="n">
        <f aca="false">IF(OR($A212="",EP$4=""),0,COUNTIFS(Formulas!$A$2:$A$3001,EP$4,Formulas!$B$2:$B$3001,$A212))</f>
        <v>0</v>
      </c>
      <c r="EQ212" s="21" t="n">
        <f aca="false">IF(OR($A212="",EQ$4=""),0,COUNTIFS(Formulas!$A$2:$A$3001,EQ$4,Formulas!$B$2:$B$3001,$A212))</f>
        <v>0</v>
      </c>
      <c r="ER212" s="21" t="n">
        <f aca="false">IF(OR($A212="",ER$4=""),0,COUNTIFS(Formulas!$A$2:$A$3001,ER$4,Formulas!$B$2:$B$3001,$A212))</f>
        <v>0</v>
      </c>
      <c r="ES212" s="21" t="n">
        <f aca="false">IF(OR($A212="",ES$4=""),0,COUNTIFS(Formulas!$A$2:$A$3001,ES$4,Formulas!$B$2:$B$3001,$A212))</f>
        <v>0</v>
      </c>
      <c r="ET212" s="21" t="n">
        <f aca="false">IF(OR($A212="",ET$4=""),0,COUNTIFS(Formulas!$A$2:$A$3001,ET$4,Formulas!$B$2:$B$3001,$A212))</f>
        <v>0</v>
      </c>
      <c r="EU212" s="21" t="n">
        <f aca="false">IF(OR($A212="",EU$4=""),0,COUNTIFS(Formulas!$A$2:$A$3001,EU$4,Formulas!$B$2:$B$3001,$A212))</f>
        <v>0</v>
      </c>
      <c r="EV212" s="21" t="n">
        <f aca="false">IF(OR($A212="",EV$4=""),0,COUNTIFS(Formulas!$A$2:$A$3001,EV$4,Formulas!$B$2:$B$3001,$A212))</f>
        <v>0</v>
      </c>
    </row>
    <row r="213" customFormat="false" ht="15" hidden="false" customHeight="false" outlineLevel="0" collapsed="false">
      <c r="A213" s="13" t="str">
        <f aca="false">IF(INDEX(Materials!$A$2:$A$301,209)="","",INDEX(Materials!$A$2:$A$301,209))</f>
        <v/>
      </c>
      <c r="B213" s="19" t="str">
        <f aca="false">IF(A213="","",COUNTIF(C213:EV213,"&gt;0"))</f>
        <v/>
      </c>
      <c r="C213" s="21" t="n">
        <f aca="false">IF(OR($A213="",C$4=""),0,COUNTIFS(Formulas!$A$2:$A$3001,C$4,Formulas!$B$2:$B$3001,$A213))</f>
        <v>0</v>
      </c>
      <c r="D213" s="21" t="n">
        <f aca="false">IF(OR($A213="",D$4=""),0,COUNTIFS(Formulas!$A$2:$A$3001,D$4,Formulas!$B$2:$B$3001,$A213))</f>
        <v>0</v>
      </c>
      <c r="E213" s="21" t="n">
        <f aca="false">IF(OR($A213="",E$4=""),0,COUNTIFS(Formulas!$A$2:$A$3001,E$4,Formulas!$B$2:$B$3001,$A213))</f>
        <v>0</v>
      </c>
      <c r="F213" s="21" t="n">
        <f aca="false">IF(OR($A213="",F$4=""),0,COUNTIFS(Formulas!$A$2:$A$3001,F$4,Formulas!$B$2:$B$3001,$A213))</f>
        <v>0</v>
      </c>
      <c r="G213" s="21" t="n">
        <f aca="false">IF(OR($A213="",G$4=""),0,COUNTIFS(Formulas!$A$2:$A$3001,G$4,Formulas!$B$2:$B$3001,$A213))</f>
        <v>0</v>
      </c>
      <c r="H213" s="21" t="n">
        <f aca="false">IF(OR($A213="",H$4=""),0,COUNTIFS(Formulas!$A$2:$A$3001,H$4,Formulas!$B$2:$B$3001,$A213))</f>
        <v>0</v>
      </c>
      <c r="I213" s="21" t="n">
        <f aca="false">IF(OR($A213="",I$4=""),0,COUNTIFS(Formulas!$A$2:$A$3001,I$4,Formulas!$B$2:$B$3001,$A213))</f>
        <v>0</v>
      </c>
      <c r="J213" s="21" t="n">
        <f aca="false">IF(OR($A213="",J$4=""),0,COUNTIFS(Formulas!$A$2:$A$3001,J$4,Formulas!$B$2:$B$3001,$A213))</f>
        <v>0</v>
      </c>
      <c r="K213" s="21" t="n">
        <f aca="false">IF(OR($A213="",K$4=""),0,COUNTIFS(Formulas!$A$2:$A$3001,K$4,Formulas!$B$2:$B$3001,$A213))</f>
        <v>0</v>
      </c>
      <c r="L213" s="21" t="n">
        <f aca="false">IF(OR($A213="",L$4=""),0,COUNTIFS(Formulas!$A$2:$A$3001,L$4,Formulas!$B$2:$B$3001,$A213))</f>
        <v>0</v>
      </c>
      <c r="M213" s="21" t="n">
        <f aca="false">IF(OR($A213="",M$4=""),0,COUNTIFS(Formulas!$A$2:$A$3001,M$4,Formulas!$B$2:$B$3001,$A213))</f>
        <v>0</v>
      </c>
      <c r="N213" s="21" t="n">
        <f aca="false">IF(OR($A213="",N$4=""),0,COUNTIFS(Formulas!$A$2:$A$3001,N$4,Formulas!$B$2:$B$3001,$A213))</f>
        <v>0</v>
      </c>
      <c r="O213" s="21" t="n">
        <f aca="false">IF(OR($A213="",O$4=""),0,COUNTIFS(Formulas!$A$2:$A$3001,O$4,Formulas!$B$2:$B$3001,$A213))</f>
        <v>0</v>
      </c>
      <c r="P213" s="21" t="n">
        <f aca="false">IF(OR($A213="",P$4=""),0,COUNTIFS(Formulas!$A$2:$A$3001,P$4,Formulas!$B$2:$B$3001,$A213))</f>
        <v>0</v>
      </c>
      <c r="Q213" s="21" t="n">
        <f aca="false">IF(OR($A213="",Q$4=""),0,COUNTIFS(Formulas!$A$2:$A$3001,Q$4,Formulas!$B$2:$B$3001,$A213))</f>
        <v>0</v>
      </c>
      <c r="R213" s="21" t="n">
        <f aca="false">IF(OR($A213="",R$4=""),0,COUNTIFS(Formulas!$A$2:$A$3001,R$4,Formulas!$B$2:$B$3001,$A213))</f>
        <v>0</v>
      </c>
      <c r="S213" s="21" t="n">
        <f aca="false">IF(OR($A213="",S$4=""),0,COUNTIFS(Formulas!$A$2:$A$3001,S$4,Formulas!$B$2:$B$3001,$A213))</f>
        <v>0</v>
      </c>
      <c r="T213" s="21" t="n">
        <f aca="false">IF(OR($A213="",T$4=""),0,COUNTIFS(Formulas!$A$2:$A$3001,T$4,Formulas!$B$2:$B$3001,$A213))</f>
        <v>0</v>
      </c>
      <c r="U213" s="21" t="n">
        <f aca="false">IF(OR($A213="",U$4=""),0,COUNTIFS(Formulas!$A$2:$A$3001,U$4,Formulas!$B$2:$B$3001,$A213))</f>
        <v>0</v>
      </c>
      <c r="V213" s="21" t="n">
        <f aca="false">IF(OR($A213="",V$4=""),0,COUNTIFS(Formulas!$A$2:$A$3001,V$4,Formulas!$B$2:$B$3001,$A213))</f>
        <v>0</v>
      </c>
      <c r="W213" s="21" t="n">
        <f aca="false">IF(OR($A213="",W$4=""),0,COUNTIFS(Formulas!$A$2:$A$3001,W$4,Formulas!$B$2:$B$3001,$A213))</f>
        <v>0</v>
      </c>
      <c r="X213" s="21" t="n">
        <f aca="false">IF(OR($A213="",X$4=""),0,COUNTIFS(Formulas!$A$2:$A$3001,X$4,Formulas!$B$2:$B$3001,$A213))</f>
        <v>0</v>
      </c>
      <c r="Y213" s="21" t="n">
        <f aca="false">IF(OR($A213="",Y$4=""),0,COUNTIFS(Formulas!$A$2:$A$3001,Y$4,Formulas!$B$2:$B$3001,$A213))</f>
        <v>0</v>
      </c>
      <c r="Z213" s="21" t="n">
        <f aca="false">IF(OR($A213="",Z$4=""),0,COUNTIFS(Formulas!$A$2:$A$3001,Z$4,Formulas!$B$2:$B$3001,$A213))</f>
        <v>0</v>
      </c>
      <c r="AA213" s="21" t="n">
        <f aca="false">IF(OR($A213="",AA$4=""),0,COUNTIFS(Formulas!$A$2:$A$3001,AA$4,Formulas!$B$2:$B$3001,$A213))</f>
        <v>0</v>
      </c>
      <c r="AB213" s="21" t="n">
        <f aca="false">IF(OR($A213="",AB$4=""),0,COUNTIFS(Formulas!$A$2:$A$3001,AB$4,Formulas!$B$2:$B$3001,$A213))</f>
        <v>0</v>
      </c>
      <c r="AC213" s="21" t="n">
        <f aca="false">IF(OR($A213="",AC$4=""),0,COUNTIFS(Formulas!$A$2:$A$3001,AC$4,Formulas!$B$2:$B$3001,$A213))</f>
        <v>0</v>
      </c>
      <c r="AD213" s="21" t="n">
        <f aca="false">IF(OR($A213="",AD$4=""),0,COUNTIFS(Formulas!$A$2:$A$3001,AD$4,Formulas!$B$2:$B$3001,$A213))</f>
        <v>0</v>
      </c>
      <c r="AE213" s="21" t="n">
        <f aca="false">IF(OR($A213="",AE$4=""),0,COUNTIFS(Formulas!$A$2:$A$3001,AE$4,Formulas!$B$2:$B$3001,$A213))</f>
        <v>0</v>
      </c>
      <c r="AF213" s="21" t="n">
        <f aca="false">IF(OR($A213="",AF$4=""),0,COUNTIFS(Formulas!$A$2:$A$3001,AF$4,Formulas!$B$2:$B$3001,$A213))</f>
        <v>0</v>
      </c>
      <c r="AG213" s="21" t="n">
        <f aca="false">IF(OR($A213="",AG$4=""),0,COUNTIFS(Formulas!$A$2:$A$3001,AG$4,Formulas!$B$2:$B$3001,$A213))</f>
        <v>0</v>
      </c>
      <c r="AH213" s="21" t="n">
        <f aca="false">IF(OR($A213="",AH$4=""),0,COUNTIFS(Formulas!$A$2:$A$3001,AH$4,Formulas!$B$2:$B$3001,$A213))</f>
        <v>0</v>
      </c>
      <c r="AI213" s="21" t="n">
        <f aca="false">IF(OR($A213="",AI$4=""),0,COUNTIFS(Formulas!$A$2:$A$3001,AI$4,Formulas!$B$2:$B$3001,$A213))</f>
        <v>0</v>
      </c>
      <c r="AJ213" s="21" t="n">
        <f aca="false">IF(OR($A213="",AJ$4=""),0,COUNTIFS(Formulas!$A$2:$A$3001,AJ$4,Formulas!$B$2:$B$3001,$A213))</f>
        <v>0</v>
      </c>
      <c r="AK213" s="21" t="n">
        <f aca="false">IF(OR($A213="",AK$4=""),0,COUNTIFS(Formulas!$A$2:$A$3001,AK$4,Formulas!$B$2:$B$3001,$A213))</f>
        <v>0</v>
      </c>
      <c r="AL213" s="21" t="n">
        <f aca="false">IF(OR($A213="",AL$4=""),0,COUNTIFS(Formulas!$A$2:$A$3001,AL$4,Formulas!$B$2:$B$3001,$A213))</f>
        <v>0</v>
      </c>
      <c r="AM213" s="21" t="n">
        <f aca="false">IF(OR($A213="",AM$4=""),0,COUNTIFS(Formulas!$A$2:$A$3001,AM$4,Formulas!$B$2:$B$3001,$A213))</f>
        <v>0</v>
      </c>
      <c r="AN213" s="21" t="n">
        <f aca="false">IF(OR($A213="",AN$4=""),0,COUNTIFS(Formulas!$A$2:$A$3001,AN$4,Formulas!$B$2:$B$3001,$A213))</f>
        <v>0</v>
      </c>
      <c r="AO213" s="21" t="n">
        <f aca="false">IF(OR($A213="",AO$4=""),0,COUNTIFS(Formulas!$A$2:$A$3001,AO$4,Formulas!$B$2:$B$3001,$A213))</f>
        <v>0</v>
      </c>
      <c r="AP213" s="21" t="n">
        <f aca="false">IF(OR($A213="",AP$4=""),0,COUNTIFS(Formulas!$A$2:$A$3001,AP$4,Formulas!$B$2:$B$3001,$A213))</f>
        <v>0</v>
      </c>
      <c r="AQ213" s="21" t="n">
        <f aca="false">IF(OR($A213="",AQ$4=""),0,COUNTIFS(Formulas!$A$2:$A$3001,AQ$4,Formulas!$B$2:$B$3001,$A213))</f>
        <v>0</v>
      </c>
      <c r="AR213" s="21" t="n">
        <f aca="false">IF(OR($A213="",AR$4=""),0,COUNTIFS(Formulas!$A$2:$A$3001,AR$4,Formulas!$B$2:$B$3001,$A213))</f>
        <v>0</v>
      </c>
      <c r="AS213" s="21" t="n">
        <f aca="false">IF(OR($A213="",AS$4=""),0,COUNTIFS(Formulas!$A$2:$A$3001,AS$4,Formulas!$B$2:$B$3001,$A213))</f>
        <v>0</v>
      </c>
      <c r="AT213" s="21" t="n">
        <f aca="false">IF(OR($A213="",AT$4=""),0,COUNTIFS(Formulas!$A$2:$A$3001,AT$4,Formulas!$B$2:$B$3001,$A213))</f>
        <v>0</v>
      </c>
      <c r="AU213" s="21" t="n">
        <f aca="false">IF(OR($A213="",AU$4=""),0,COUNTIFS(Formulas!$A$2:$A$3001,AU$4,Formulas!$B$2:$B$3001,$A213))</f>
        <v>0</v>
      </c>
      <c r="AV213" s="21" t="n">
        <f aca="false">IF(OR($A213="",AV$4=""),0,COUNTIFS(Formulas!$A$2:$A$3001,AV$4,Formulas!$B$2:$B$3001,$A213))</f>
        <v>0</v>
      </c>
      <c r="AW213" s="21" t="n">
        <f aca="false">IF(OR($A213="",AW$4=""),0,COUNTIFS(Formulas!$A$2:$A$3001,AW$4,Formulas!$B$2:$B$3001,$A213))</f>
        <v>0</v>
      </c>
      <c r="AX213" s="21" t="n">
        <f aca="false">IF(OR($A213="",AX$4=""),0,COUNTIFS(Formulas!$A$2:$A$3001,AX$4,Formulas!$B$2:$B$3001,$A213))</f>
        <v>0</v>
      </c>
      <c r="AY213" s="21" t="n">
        <f aca="false">IF(OR($A213="",AY$4=""),0,COUNTIFS(Formulas!$A$2:$A$3001,AY$4,Formulas!$B$2:$B$3001,$A213))</f>
        <v>0</v>
      </c>
      <c r="AZ213" s="21" t="n">
        <f aca="false">IF(OR($A213="",AZ$4=""),0,COUNTIFS(Formulas!$A$2:$A$3001,AZ$4,Formulas!$B$2:$B$3001,$A213))</f>
        <v>0</v>
      </c>
      <c r="BA213" s="21" t="n">
        <f aca="false">IF(OR($A213="",BA$4=""),0,COUNTIFS(Formulas!$A$2:$A$3001,BA$4,Formulas!$B$2:$B$3001,$A213))</f>
        <v>0</v>
      </c>
      <c r="BB213" s="21" t="n">
        <f aca="false">IF(OR($A213="",BB$4=""),0,COUNTIFS(Formulas!$A$2:$A$3001,BB$4,Formulas!$B$2:$B$3001,$A213))</f>
        <v>0</v>
      </c>
      <c r="BC213" s="21" t="n">
        <f aca="false">IF(OR($A213="",BC$4=""),0,COUNTIFS(Formulas!$A$2:$A$3001,BC$4,Formulas!$B$2:$B$3001,$A213))</f>
        <v>0</v>
      </c>
      <c r="BD213" s="21" t="n">
        <f aca="false">IF(OR($A213="",BD$4=""),0,COUNTIFS(Formulas!$A$2:$A$3001,BD$4,Formulas!$B$2:$B$3001,$A213))</f>
        <v>0</v>
      </c>
      <c r="BE213" s="21" t="n">
        <f aca="false">IF(OR($A213="",BE$4=""),0,COUNTIFS(Formulas!$A$2:$A$3001,BE$4,Formulas!$B$2:$B$3001,$A213))</f>
        <v>0</v>
      </c>
      <c r="BF213" s="21" t="n">
        <f aca="false">IF(OR($A213="",BF$4=""),0,COUNTIFS(Formulas!$A$2:$A$3001,BF$4,Formulas!$B$2:$B$3001,$A213))</f>
        <v>0</v>
      </c>
      <c r="BG213" s="21" t="n">
        <f aca="false">IF(OR($A213="",BG$4=""),0,COUNTIFS(Formulas!$A$2:$A$3001,BG$4,Formulas!$B$2:$B$3001,$A213))</f>
        <v>0</v>
      </c>
      <c r="BH213" s="21" t="n">
        <f aca="false">IF(OR($A213="",BH$4=""),0,COUNTIFS(Formulas!$A$2:$A$3001,BH$4,Formulas!$B$2:$B$3001,$A213))</f>
        <v>0</v>
      </c>
      <c r="BI213" s="21" t="n">
        <f aca="false">IF(OR($A213="",BI$4=""),0,COUNTIFS(Formulas!$A$2:$A$3001,BI$4,Formulas!$B$2:$B$3001,$A213))</f>
        <v>0</v>
      </c>
      <c r="BJ213" s="21" t="n">
        <f aca="false">IF(OR($A213="",BJ$4=""),0,COUNTIFS(Formulas!$A$2:$A$3001,BJ$4,Formulas!$B$2:$B$3001,$A213))</f>
        <v>0</v>
      </c>
      <c r="BK213" s="21" t="n">
        <f aca="false">IF(OR($A213="",BK$4=""),0,COUNTIFS(Formulas!$A$2:$A$3001,BK$4,Formulas!$B$2:$B$3001,$A213))</f>
        <v>0</v>
      </c>
      <c r="BL213" s="21" t="n">
        <f aca="false">IF(OR($A213="",BL$4=""),0,COUNTIFS(Formulas!$A$2:$A$3001,BL$4,Formulas!$B$2:$B$3001,$A213))</f>
        <v>0</v>
      </c>
      <c r="BM213" s="21" t="n">
        <f aca="false">IF(OR($A213="",BM$4=""),0,COUNTIFS(Formulas!$A$2:$A$3001,BM$4,Formulas!$B$2:$B$3001,$A213))</f>
        <v>0</v>
      </c>
      <c r="BN213" s="21" t="n">
        <f aca="false">IF(OR($A213="",BN$4=""),0,COUNTIFS(Formulas!$A$2:$A$3001,BN$4,Formulas!$B$2:$B$3001,$A213))</f>
        <v>0</v>
      </c>
      <c r="BO213" s="21" t="n">
        <f aca="false">IF(OR($A213="",BO$4=""),0,COUNTIFS(Formulas!$A$2:$A$3001,BO$4,Formulas!$B$2:$B$3001,$A213))</f>
        <v>0</v>
      </c>
      <c r="BP213" s="21" t="n">
        <f aca="false">IF(OR($A213="",BP$4=""),0,COUNTIFS(Formulas!$A$2:$A$3001,BP$4,Formulas!$B$2:$B$3001,$A213))</f>
        <v>0</v>
      </c>
      <c r="BQ213" s="21" t="n">
        <f aca="false">IF(OR($A213="",BQ$4=""),0,COUNTIFS(Formulas!$A$2:$A$3001,BQ$4,Formulas!$B$2:$B$3001,$A213))</f>
        <v>0</v>
      </c>
      <c r="BR213" s="21" t="n">
        <f aca="false">IF(OR($A213="",BR$4=""),0,COUNTIFS(Formulas!$A$2:$A$3001,BR$4,Formulas!$B$2:$B$3001,$A213))</f>
        <v>0</v>
      </c>
      <c r="BS213" s="21" t="n">
        <f aca="false">IF(OR($A213="",BS$4=""),0,COUNTIFS(Formulas!$A$2:$A$3001,BS$4,Formulas!$B$2:$B$3001,$A213))</f>
        <v>0</v>
      </c>
      <c r="BT213" s="21" t="n">
        <f aca="false">IF(OR($A213="",BT$4=""),0,COUNTIFS(Formulas!$A$2:$A$3001,BT$4,Formulas!$B$2:$B$3001,$A213))</f>
        <v>0</v>
      </c>
      <c r="BU213" s="21" t="n">
        <f aca="false">IF(OR($A213="",BU$4=""),0,COUNTIFS(Formulas!$A$2:$A$3001,BU$4,Formulas!$B$2:$B$3001,$A213))</f>
        <v>0</v>
      </c>
      <c r="BV213" s="21" t="n">
        <f aca="false">IF(OR($A213="",BV$4=""),0,COUNTIFS(Formulas!$A$2:$A$3001,BV$4,Formulas!$B$2:$B$3001,$A213))</f>
        <v>0</v>
      </c>
      <c r="BW213" s="21" t="n">
        <f aca="false">IF(OR($A213="",BW$4=""),0,COUNTIFS(Formulas!$A$2:$A$3001,BW$4,Formulas!$B$2:$B$3001,$A213))</f>
        <v>0</v>
      </c>
      <c r="BX213" s="21" t="n">
        <f aca="false">IF(OR($A213="",BX$4=""),0,COUNTIFS(Formulas!$A$2:$A$3001,BX$4,Formulas!$B$2:$B$3001,$A213))</f>
        <v>0</v>
      </c>
      <c r="BY213" s="21" t="n">
        <f aca="false">IF(OR($A213="",BY$4=""),0,COUNTIFS(Formulas!$A$2:$A$3001,BY$4,Formulas!$B$2:$B$3001,$A213))</f>
        <v>0</v>
      </c>
      <c r="BZ213" s="21" t="n">
        <f aca="false">IF(OR($A213="",BZ$4=""),0,COUNTIFS(Formulas!$A$2:$A$3001,BZ$4,Formulas!$B$2:$B$3001,$A213))</f>
        <v>0</v>
      </c>
      <c r="CA213" s="21" t="n">
        <f aca="false">IF(OR($A213="",CA$4=""),0,COUNTIFS(Formulas!$A$2:$A$3001,CA$4,Formulas!$B$2:$B$3001,$A213))</f>
        <v>0</v>
      </c>
      <c r="CB213" s="21" t="n">
        <f aca="false">IF(OR($A213="",CB$4=""),0,COUNTIFS(Formulas!$A$2:$A$3001,CB$4,Formulas!$B$2:$B$3001,$A213))</f>
        <v>0</v>
      </c>
      <c r="CC213" s="21" t="n">
        <f aca="false">IF(OR($A213="",CC$4=""),0,COUNTIFS(Formulas!$A$2:$A$3001,CC$4,Formulas!$B$2:$B$3001,$A213))</f>
        <v>0</v>
      </c>
      <c r="CD213" s="21" t="n">
        <f aca="false">IF(OR($A213="",CD$4=""),0,COUNTIFS(Formulas!$A$2:$A$3001,CD$4,Formulas!$B$2:$B$3001,$A213))</f>
        <v>0</v>
      </c>
      <c r="CE213" s="21" t="n">
        <f aca="false">IF(OR($A213="",CE$4=""),0,COUNTIFS(Formulas!$A$2:$A$3001,CE$4,Formulas!$B$2:$B$3001,$A213))</f>
        <v>0</v>
      </c>
      <c r="CF213" s="21" t="n">
        <f aca="false">IF(OR($A213="",CF$4=""),0,COUNTIFS(Formulas!$A$2:$A$3001,CF$4,Formulas!$B$2:$B$3001,$A213))</f>
        <v>0</v>
      </c>
      <c r="CG213" s="21" t="n">
        <f aca="false">IF(OR($A213="",CG$4=""),0,COUNTIFS(Formulas!$A$2:$A$3001,CG$4,Formulas!$B$2:$B$3001,$A213))</f>
        <v>0</v>
      </c>
      <c r="CH213" s="21" t="n">
        <f aca="false">IF(OR($A213="",CH$4=""),0,COUNTIFS(Formulas!$A$2:$A$3001,CH$4,Formulas!$B$2:$B$3001,$A213))</f>
        <v>0</v>
      </c>
      <c r="CI213" s="21" t="n">
        <f aca="false">IF(OR($A213="",CI$4=""),0,COUNTIFS(Formulas!$A$2:$A$3001,CI$4,Formulas!$B$2:$B$3001,$A213))</f>
        <v>0</v>
      </c>
      <c r="CJ213" s="21" t="n">
        <f aca="false">IF(OR($A213="",CJ$4=""),0,COUNTIFS(Formulas!$A$2:$A$3001,CJ$4,Formulas!$B$2:$B$3001,$A213))</f>
        <v>0</v>
      </c>
      <c r="CK213" s="21" t="n">
        <f aca="false">IF(OR($A213="",CK$4=""),0,COUNTIFS(Formulas!$A$2:$A$3001,CK$4,Formulas!$B$2:$B$3001,$A213))</f>
        <v>0</v>
      </c>
      <c r="CL213" s="21" t="n">
        <f aca="false">IF(OR($A213="",CL$4=""),0,COUNTIFS(Formulas!$A$2:$A$3001,CL$4,Formulas!$B$2:$B$3001,$A213))</f>
        <v>0</v>
      </c>
      <c r="CM213" s="21" t="n">
        <f aca="false">IF(OR($A213="",CM$4=""),0,COUNTIFS(Formulas!$A$2:$A$3001,CM$4,Formulas!$B$2:$B$3001,$A213))</f>
        <v>0</v>
      </c>
      <c r="CN213" s="21" t="n">
        <f aca="false">IF(OR($A213="",CN$4=""),0,COUNTIFS(Formulas!$A$2:$A$3001,CN$4,Formulas!$B$2:$B$3001,$A213))</f>
        <v>0</v>
      </c>
      <c r="CO213" s="21" t="n">
        <f aca="false">IF(OR($A213="",CO$4=""),0,COUNTIFS(Formulas!$A$2:$A$3001,CO$4,Formulas!$B$2:$B$3001,$A213))</f>
        <v>0</v>
      </c>
      <c r="CP213" s="21" t="n">
        <f aca="false">IF(OR($A213="",CP$4=""),0,COUNTIFS(Formulas!$A$2:$A$3001,CP$4,Formulas!$B$2:$B$3001,$A213))</f>
        <v>0</v>
      </c>
      <c r="CQ213" s="21" t="n">
        <f aca="false">IF(OR($A213="",CQ$4=""),0,COUNTIFS(Formulas!$A$2:$A$3001,CQ$4,Formulas!$B$2:$B$3001,$A213))</f>
        <v>0</v>
      </c>
      <c r="CR213" s="21" t="n">
        <f aca="false">IF(OR($A213="",CR$4=""),0,COUNTIFS(Formulas!$A$2:$A$3001,CR$4,Formulas!$B$2:$B$3001,$A213))</f>
        <v>0</v>
      </c>
      <c r="CS213" s="21" t="n">
        <f aca="false">IF(OR($A213="",CS$4=""),0,COUNTIFS(Formulas!$A$2:$A$3001,CS$4,Formulas!$B$2:$B$3001,$A213))</f>
        <v>0</v>
      </c>
      <c r="CT213" s="21" t="n">
        <f aca="false">IF(OR($A213="",CT$4=""),0,COUNTIFS(Formulas!$A$2:$A$3001,CT$4,Formulas!$B$2:$B$3001,$A213))</f>
        <v>0</v>
      </c>
      <c r="CU213" s="21" t="n">
        <f aca="false">IF(OR($A213="",CU$4=""),0,COUNTIFS(Formulas!$A$2:$A$3001,CU$4,Formulas!$B$2:$B$3001,$A213))</f>
        <v>0</v>
      </c>
      <c r="CV213" s="21" t="n">
        <f aca="false">IF(OR($A213="",CV$4=""),0,COUNTIFS(Formulas!$A$2:$A$3001,CV$4,Formulas!$B$2:$B$3001,$A213))</f>
        <v>0</v>
      </c>
      <c r="CW213" s="21" t="n">
        <f aca="false">IF(OR($A213="",CW$4=""),0,COUNTIFS(Formulas!$A$2:$A$3001,CW$4,Formulas!$B$2:$B$3001,$A213))</f>
        <v>0</v>
      </c>
      <c r="CX213" s="21" t="n">
        <f aca="false">IF(OR($A213="",CX$4=""),0,COUNTIFS(Formulas!$A$2:$A$3001,CX$4,Formulas!$B$2:$B$3001,$A213))</f>
        <v>0</v>
      </c>
      <c r="CY213" s="21" t="n">
        <f aca="false">IF(OR($A213="",CY$4=""),0,COUNTIFS(Formulas!$A$2:$A$3001,CY$4,Formulas!$B$2:$B$3001,$A213))</f>
        <v>0</v>
      </c>
      <c r="CZ213" s="21" t="n">
        <f aca="false">IF(OR($A213="",CZ$4=""),0,COUNTIFS(Formulas!$A$2:$A$3001,CZ$4,Formulas!$B$2:$B$3001,$A213))</f>
        <v>0</v>
      </c>
      <c r="DA213" s="21" t="n">
        <f aca="false">IF(OR($A213="",DA$4=""),0,COUNTIFS(Formulas!$A$2:$A$3001,DA$4,Formulas!$B$2:$B$3001,$A213))</f>
        <v>0</v>
      </c>
      <c r="DB213" s="21" t="n">
        <f aca="false">IF(OR($A213="",DB$4=""),0,COUNTIFS(Formulas!$A$2:$A$3001,DB$4,Formulas!$B$2:$B$3001,$A213))</f>
        <v>0</v>
      </c>
      <c r="DC213" s="21" t="n">
        <f aca="false">IF(OR($A213="",DC$4=""),0,COUNTIFS(Formulas!$A$2:$A$3001,DC$4,Formulas!$B$2:$B$3001,$A213))</f>
        <v>0</v>
      </c>
      <c r="DD213" s="21" t="n">
        <f aca="false">IF(OR($A213="",DD$4=""),0,COUNTIFS(Formulas!$A$2:$A$3001,DD$4,Formulas!$B$2:$B$3001,$A213))</f>
        <v>0</v>
      </c>
      <c r="DE213" s="21" t="n">
        <f aca="false">IF(OR($A213="",DE$4=""),0,COUNTIFS(Formulas!$A$2:$A$3001,DE$4,Formulas!$B$2:$B$3001,$A213))</f>
        <v>0</v>
      </c>
      <c r="DF213" s="21" t="n">
        <f aca="false">IF(OR($A213="",DF$4=""),0,COUNTIFS(Formulas!$A$2:$A$3001,DF$4,Formulas!$B$2:$B$3001,$A213))</f>
        <v>0</v>
      </c>
      <c r="DG213" s="21" t="n">
        <f aca="false">IF(OR($A213="",DG$4=""),0,COUNTIFS(Formulas!$A$2:$A$3001,DG$4,Formulas!$B$2:$B$3001,$A213))</f>
        <v>0</v>
      </c>
      <c r="DH213" s="21" t="n">
        <f aca="false">IF(OR($A213="",DH$4=""),0,COUNTIFS(Formulas!$A$2:$A$3001,DH$4,Formulas!$B$2:$B$3001,$A213))</f>
        <v>0</v>
      </c>
      <c r="DI213" s="21" t="n">
        <f aca="false">IF(OR($A213="",DI$4=""),0,COUNTIFS(Formulas!$A$2:$A$3001,DI$4,Formulas!$B$2:$B$3001,$A213))</f>
        <v>0</v>
      </c>
      <c r="DJ213" s="21" t="n">
        <f aca="false">IF(OR($A213="",DJ$4=""),0,COUNTIFS(Formulas!$A$2:$A$3001,DJ$4,Formulas!$B$2:$B$3001,$A213))</f>
        <v>0</v>
      </c>
      <c r="DK213" s="21" t="n">
        <f aca="false">IF(OR($A213="",DK$4=""),0,COUNTIFS(Formulas!$A$2:$A$3001,DK$4,Formulas!$B$2:$B$3001,$A213))</f>
        <v>0</v>
      </c>
      <c r="DL213" s="21" t="n">
        <f aca="false">IF(OR($A213="",DL$4=""),0,COUNTIFS(Formulas!$A$2:$A$3001,DL$4,Formulas!$B$2:$B$3001,$A213))</f>
        <v>0</v>
      </c>
      <c r="DM213" s="21" t="n">
        <f aca="false">IF(OR($A213="",DM$4=""),0,COUNTIFS(Formulas!$A$2:$A$3001,DM$4,Formulas!$B$2:$B$3001,$A213))</f>
        <v>0</v>
      </c>
      <c r="DN213" s="21" t="n">
        <f aca="false">IF(OR($A213="",DN$4=""),0,COUNTIFS(Formulas!$A$2:$A$3001,DN$4,Formulas!$B$2:$B$3001,$A213))</f>
        <v>0</v>
      </c>
      <c r="DO213" s="21" t="n">
        <f aca="false">IF(OR($A213="",DO$4=""),0,COUNTIFS(Formulas!$A$2:$A$3001,DO$4,Formulas!$B$2:$B$3001,$A213))</f>
        <v>0</v>
      </c>
      <c r="DP213" s="21" t="n">
        <f aca="false">IF(OR($A213="",DP$4=""),0,COUNTIFS(Formulas!$A$2:$A$3001,DP$4,Formulas!$B$2:$B$3001,$A213))</f>
        <v>0</v>
      </c>
      <c r="DQ213" s="21" t="n">
        <f aca="false">IF(OR($A213="",DQ$4=""),0,COUNTIFS(Formulas!$A$2:$A$3001,DQ$4,Formulas!$B$2:$B$3001,$A213))</f>
        <v>0</v>
      </c>
      <c r="DR213" s="21" t="n">
        <f aca="false">IF(OR($A213="",DR$4=""),0,COUNTIFS(Formulas!$A$2:$A$3001,DR$4,Formulas!$B$2:$B$3001,$A213))</f>
        <v>0</v>
      </c>
      <c r="DS213" s="21" t="n">
        <f aca="false">IF(OR($A213="",DS$4=""),0,COUNTIFS(Formulas!$A$2:$A$3001,DS$4,Formulas!$B$2:$B$3001,$A213))</f>
        <v>0</v>
      </c>
      <c r="DT213" s="21" t="n">
        <f aca="false">IF(OR($A213="",DT$4=""),0,COUNTIFS(Formulas!$A$2:$A$3001,DT$4,Formulas!$B$2:$B$3001,$A213))</f>
        <v>0</v>
      </c>
      <c r="DU213" s="21" t="n">
        <f aca="false">IF(OR($A213="",DU$4=""),0,COUNTIFS(Formulas!$A$2:$A$3001,DU$4,Formulas!$B$2:$B$3001,$A213))</f>
        <v>0</v>
      </c>
      <c r="DV213" s="21" t="n">
        <f aca="false">IF(OR($A213="",DV$4=""),0,COUNTIFS(Formulas!$A$2:$A$3001,DV$4,Formulas!$B$2:$B$3001,$A213))</f>
        <v>0</v>
      </c>
      <c r="DW213" s="21" t="n">
        <f aca="false">IF(OR($A213="",DW$4=""),0,COUNTIFS(Formulas!$A$2:$A$3001,DW$4,Formulas!$B$2:$B$3001,$A213))</f>
        <v>0</v>
      </c>
      <c r="DX213" s="21" t="n">
        <f aca="false">IF(OR($A213="",DX$4=""),0,COUNTIFS(Formulas!$A$2:$A$3001,DX$4,Formulas!$B$2:$B$3001,$A213))</f>
        <v>0</v>
      </c>
      <c r="DY213" s="21" t="n">
        <f aca="false">IF(OR($A213="",DY$4=""),0,COUNTIFS(Formulas!$A$2:$A$3001,DY$4,Formulas!$B$2:$B$3001,$A213))</f>
        <v>0</v>
      </c>
      <c r="DZ213" s="21" t="n">
        <f aca="false">IF(OR($A213="",DZ$4=""),0,COUNTIFS(Formulas!$A$2:$A$3001,DZ$4,Formulas!$B$2:$B$3001,$A213))</f>
        <v>0</v>
      </c>
      <c r="EA213" s="21" t="n">
        <f aca="false">IF(OR($A213="",EA$4=""),0,COUNTIFS(Formulas!$A$2:$A$3001,EA$4,Formulas!$B$2:$B$3001,$A213))</f>
        <v>0</v>
      </c>
      <c r="EB213" s="21" t="n">
        <f aca="false">IF(OR($A213="",EB$4=""),0,COUNTIFS(Formulas!$A$2:$A$3001,EB$4,Formulas!$B$2:$B$3001,$A213))</f>
        <v>0</v>
      </c>
      <c r="EC213" s="21" t="n">
        <f aca="false">IF(OR($A213="",EC$4=""),0,COUNTIFS(Formulas!$A$2:$A$3001,EC$4,Formulas!$B$2:$B$3001,$A213))</f>
        <v>0</v>
      </c>
      <c r="ED213" s="21" t="n">
        <f aca="false">IF(OR($A213="",ED$4=""),0,COUNTIFS(Formulas!$A$2:$A$3001,ED$4,Formulas!$B$2:$B$3001,$A213))</f>
        <v>0</v>
      </c>
      <c r="EE213" s="21" t="n">
        <f aca="false">IF(OR($A213="",EE$4=""),0,COUNTIFS(Formulas!$A$2:$A$3001,EE$4,Formulas!$B$2:$B$3001,$A213))</f>
        <v>0</v>
      </c>
      <c r="EF213" s="21" t="n">
        <f aca="false">IF(OR($A213="",EF$4=""),0,COUNTIFS(Formulas!$A$2:$A$3001,EF$4,Formulas!$B$2:$B$3001,$A213))</f>
        <v>0</v>
      </c>
      <c r="EG213" s="21" t="n">
        <f aca="false">IF(OR($A213="",EG$4=""),0,COUNTIFS(Formulas!$A$2:$A$3001,EG$4,Formulas!$B$2:$B$3001,$A213))</f>
        <v>0</v>
      </c>
      <c r="EH213" s="21" t="n">
        <f aca="false">IF(OR($A213="",EH$4=""),0,COUNTIFS(Formulas!$A$2:$A$3001,EH$4,Formulas!$B$2:$B$3001,$A213))</f>
        <v>0</v>
      </c>
      <c r="EI213" s="21" t="n">
        <f aca="false">IF(OR($A213="",EI$4=""),0,COUNTIFS(Formulas!$A$2:$A$3001,EI$4,Formulas!$B$2:$B$3001,$A213))</f>
        <v>0</v>
      </c>
      <c r="EJ213" s="21" t="n">
        <f aca="false">IF(OR($A213="",EJ$4=""),0,COUNTIFS(Formulas!$A$2:$A$3001,EJ$4,Formulas!$B$2:$B$3001,$A213))</f>
        <v>0</v>
      </c>
      <c r="EK213" s="21" t="n">
        <f aca="false">IF(OR($A213="",EK$4=""),0,COUNTIFS(Formulas!$A$2:$A$3001,EK$4,Formulas!$B$2:$B$3001,$A213))</f>
        <v>0</v>
      </c>
      <c r="EL213" s="21" t="n">
        <f aca="false">IF(OR($A213="",EL$4=""),0,COUNTIFS(Formulas!$A$2:$A$3001,EL$4,Formulas!$B$2:$B$3001,$A213))</f>
        <v>0</v>
      </c>
      <c r="EM213" s="21" t="n">
        <f aca="false">IF(OR($A213="",EM$4=""),0,COUNTIFS(Formulas!$A$2:$A$3001,EM$4,Formulas!$B$2:$B$3001,$A213))</f>
        <v>0</v>
      </c>
      <c r="EN213" s="21" t="n">
        <f aca="false">IF(OR($A213="",EN$4=""),0,COUNTIFS(Formulas!$A$2:$A$3001,EN$4,Formulas!$B$2:$B$3001,$A213))</f>
        <v>0</v>
      </c>
      <c r="EO213" s="21" t="n">
        <f aca="false">IF(OR($A213="",EO$4=""),0,COUNTIFS(Formulas!$A$2:$A$3001,EO$4,Formulas!$B$2:$B$3001,$A213))</f>
        <v>0</v>
      </c>
      <c r="EP213" s="21" t="n">
        <f aca="false">IF(OR($A213="",EP$4=""),0,COUNTIFS(Formulas!$A$2:$A$3001,EP$4,Formulas!$B$2:$B$3001,$A213))</f>
        <v>0</v>
      </c>
      <c r="EQ213" s="21" t="n">
        <f aca="false">IF(OR($A213="",EQ$4=""),0,COUNTIFS(Formulas!$A$2:$A$3001,EQ$4,Formulas!$B$2:$B$3001,$A213))</f>
        <v>0</v>
      </c>
      <c r="ER213" s="21" t="n">
        <f aca="false">IF(OR($A213="",ER$4=""),0,COUNTIFS(Formulas!$A$2:$A$3001,ER$4,Formulas!$B$2:$B$3001,$A213))</f>
        <v>0</v>
      </c>
      <c r="ES213" s="21" t="n">
        <f aca="false">IF(OR($A213="",ES$4=""),0,COUNTIFS(Formulas!$A$2:$A$3001,ES$4,Formulas!$B$2:$B$3001,$A213))</f>
        <v>0</v>
      </c>
      <c r="ET213" s="21" t="n">
        <f aca="false">IF(OR($A213="",ET$4=""),0,COUNTIFS(Formulas!$A$2:$A$3001,ET$4,Formulas!$B$2:$B$3001,$A213))</f>
        <v>0</v>
      </c>
      <c r="EU213" s="21" t="n">
        <f aca="false">IF(OR($A213="",EU$4=""),0,COUNTIFS(Formulas!$A$2:$A$3001,EU$4,Formulas!$B$2:$B$3001,$A213))</f>
        <v>0</v>
      </c>
      <c r="EV213" s="21" t="n">
        <f aca="false">IF(OR($A213="",EV$4=""),0,COUNTIFS(Formulas!$A$2:$A$3001,EV$4,Formulas!$B$2:$B$3001,$A213))</f>
        <v>0</v>
      </c>
    </row>
    <row r="214" customFormat="false" ht="15" hidden="false" customHeight="false" outlineLevel="0" collapsed="false">
      <c r="A214" s="13" t="str">
        <f aca="false">IF(INDEX(Materials!$A$2:$A$301,210)="","",INDEX(Materials!$A$2:$A$301,210))</f>
        <v/>
      </c>
      <c r="B214" s="19" t="str">
        <f aca="false">IF(A214="","",COUNTIF(C214:EV214,"&gt;0"))</f>
        <v/>
      </c>
      <c r="C214" s="21" t="n">
        <f aca="false">IF(OR($A214="",C$4=""),0,COUNTIFS(Formulas!$A$2:$A$3001,C$4,Formulas!$B$2:$B$3001,$A214))</f>
        <v>0</v>
      </c>
      <c r="D214" s="21" t="n">
        <f aca="false">IF(OR($A214="",D$4=""),0,COUNTIFS(Formulas!$A$2:$A$3001,D$4,Formulas!$B$2:$B$3001,$A214))</f>
        <v>0</v>
      </c>
      <c r="E214" s="21" t="n">
        <f aca="false">IF(OR($A214="",E$4=""),0,COUNTIFS(Formulas!$A$2:$A$3001,E$4,Formulas!$B$2:$B$3001,$A214))</f>
        <v>0</v>
      </c>
      <c r="F214" s="21" t="n">
        <f aca="false">IF(OR($A214="",F$4=""),0,COUNTIFS(Formulas!$A$2:$A$3001,F$4,Formulas!$B$2:$B$3001,$A214))</f>
        <v>0</v>
      </c>
      <c r="G214" s="21" t="n">
        <f aca="false">IF(OR($A214="",G$4=""),0,COUNTIFS(Formulas!$A$2:$A$3001,G$4,Formulas!$B$2:$B$3001,$A214))</f>
        <v>0</v>
      </c>
      <c r="H214" s="21" t="n">
        <f aca="false">IF(OR($A214="",H$4=""),0,COUNTIFS(Formulas!$A$2:$A$3001,H$4,Formulas!$B$2:$B$3001,$A214))</f>
        <v>0</v>
      </c>
      <c r="I214" s="21" t="n">
        <f aca="false">IF(OR($A214="",I$4=""),0,COUNTIFS(Formulas!$A$2:$A$3001,I$4,Formulas!$B$2:$B$3001,$A214))</f>
        <v>0</v>
      </c>
      <c r="J214" s="21" t="n">
        <f aca="false">IF(OR($A214="",J$4=""),0,COUNTIFS(Formulas!$A$2:$A$3001,J$4,Formulas!$B$2:$B$3001,$A214))</f>
        <v>0</v>
      </c>
      <c r="K214" s="21" t="n">
        <f aca="false">IF(OR($A214="",K$4=""),0,COUNTIFS(Formulas!$A$2:$A$3001,K$4,Formulas!$B$2:$B$3001,$A214))</f>
        <v>0</v>
      </c>
      <c r="L214" s="21" t="n">
        <f aca="false">IF(OR($A214="",L$4=""),0,COUNTIFS(Formulas!$A$2:$A$3001,L$4,Formulas!$B$2:$B$3001,$A214))</f>
        <v>0</v>
      </c>
      <c r="M214" s="21" t="n">
        <f aca="false">IF(OR($A214="",M$4=""),0,COUNTIFS(Formulas!$A$2:$A$3001,M$4,Formulas!$B$2:$B$3001,$A214))</f>
        <v>0</v>
      </c>
      <c r="N214" s="21" t="n">
        <f aca="false">IF(OR($A214="",N$4=""),0,COUNTIFS(Formulas!$A$2:$A$3001,N$4,Formulas!$B$2:$B$3001,$A214))</f>
        <v>0</v>
      </c>
      <c r="O214" s="21" t="n">
        <f aca="false">IF(OR($A214="",O$4=""),0,COUNTIFS(Formulas!$A$2:$A$3001,O$4,Formulas!$B$2:$B$3001,$A214))</f>
        <v>0</v>
      </c>
      <c r="P214" s="21" t="n">
        <f aca="false">IF(OR($A214="",P$4=""),0,COUNTIFS(Formulas!$A$2:$A$3001,P$4,Formulas!$B$2:$B$3001,$A214))</f>
        <v>0</v>
      </c>
      <c r="Q214" s="21" t="n">
        <f aca="false">IF(OR($A214="",Q$4=""),0,COUNTIFS(Formulas!$A$2:$A$3001,Q$4,Formulas!$B$2:$B$3001,$A214))</f>
        <v>0</v>
      </c>
      <c r="R214" s="21" t="n">
        <f aca="false">IF(OR($A214="",R$4=""),0,COUNTIFS(Formulas!$A$2:$A$3001,R$4,Formulas!$B$2:$B$3001,$A214))</f>
        <v>0</v>
      </c>
      <c r="S214" s="21" t="n">
        <f aca="false">IF(OR($A214="",S$4=""),0,COUNTIFS(Formulas!$A$2:$A$3001,S$4,Formulas!$B$2:$B$3001,$A214))</f>
        <v>0</v>
      </c>
      <c r="T214" s="21" t="n">
        <f aca="false">IF(OR($A214="",T$4=""),0,COUNTIFS(Formulas!$A$2:$A$3001,T$4,Formulas!$B$2:$B$3001,$A214))</f>
        <v>0</v>
      </c>
      <c r="U214" s="21" t="n">
        <f aca="false">IF(OR($A214="",U$4=""),0,COUNTIFS(Formulas!$A$2:$A$3001,U$4,Formulas!$B$2:$B$3001,$A214))</f>
        <v>0</v>
      </c>
      <c r="V214" s="21" t="n">
        <f aca="false">IF(OR($A214="",V$4=""),0,COUNTIFS(Formulas!$A$2:$A$3001,V$4,Formulas!$B$2:$B$3001,$A214))</f>
        <v>0</v>
      </c>
      <c r="W214" s="21" t="n">
        <f aca="false">IF(OR($A214="",W$4=""),0,COUNTIFS(Formulas!$A$2:$A$3001,W$4,Formulas!$B$2:$B$3001,$A214))</f>
        <v>0</v>
      </c>
      <c r="X214" s="21" t="n">
        <f aca="false">IF(OR($A214="",X$4=""),0,COUNTIFS(Formulas!$A$2:$A$3001,X$4,Formulas!$B$2:$B$3001,$A214))</f>
        <v>0</v>
      </c>
      <c r="Y214" s="21" t="n">
        <f aca="false">IF(OR($A214="",Y$4=""),0,COUNTIFS(Formulas!$A$2:$A$3001,Y$4,Formulas!$B$2:$B$3001,$A214))</f>
        <v>0</v>
      </c>
      <c r="Z214" s="21" t="n">
        <f aca="false">IF(OR($A214="",Z$4=""),0,COUNTIFS(Formulas!$A$2:$A$3001,Z$4,Formulas!$B$2:$B$3001,$A214))</f>
        <v>0</v>
      </c>
      <c r="AA214" s="21" t="n">
        <f aca="false">IF(OR($A214="",AA$4=""),0,COUNTIFS(Formulas!$A$2:$A$3001,AA$4,Formulas!$B$2:$B$3001,$A214))</f>
        <v>0</v>
      </c>
      <c r="AB214" s="21" t="n">
        <f aca="false">IF(OR($A214="",AB$4=""),0,COUNTIFS(Formulas!$A$2:$A$3001,AB$4,Formulas!$B$2:$B$3001,$A214))</f>
        <v>0</v>
      </c>
      <c r="AC214" s="21" t="n">
        <f aca="false">IF(OR($A214="",AC$4=""),0,COUNTIFS(Formulas!$A$2:$A$3001,AC$4,Formulas!$B$2:$B$3001,$A214))</f>
        <v>0</v>
      </c>
      <c r="AD214" s="21" t="n">
        <f aca="false">IF(OR($A214="",AD$4=""),0,COUNTIFS(Formulas!$A$2:$A$3001,AD$4,Formulas!$B$2:$B$3001,$A214))</f>
        <v>0</v>
      </c>
      <c r="AE214" s="21" t="n">
        <f aca="false">IF(OR($A214="",AE$4=""),0,COUNTIFS(Formulas!$A$2:$A$3001,AE$4,Formulas!$B$2:$B$3001,$A214))</f>
        <v>0</v>
      </c>
      <c r="AF214" s="21" t="n">
        <f aca="false">IF(OR($A214="",AF$4=""),0,COUNTIFS(Formulas!$A$2:$A$3001,AF$4,Formulas!$B$2:$B$3001,$A214))</f>
        <v>0</v>
      </c>
      <c r="AG214" s="21" t="n">
        <f aca="false">IF(OR($A214="",AG$4=""),0,COUNTIFS(Formulas!$A$2:$A$3001,AG$4,Formulas!$B$2:$B$3001,$A214))</f>
        <v>0</v>
      </c>
      <c r="AH214" s="21" t="n">
        <f aca="false">IF(OR($A214="",AH$4=""),0,COUNTIFS(Formulas!$A$2:$A$3001,AH$4,Formulas!$B$2:$B$3001,$A214))</f>
        <v>0</v>
      </c>
      <c r="AI214" s="21" t="n">
        <f aca="false">IF(OR($A214="",AI$4=""),0,COUNTIFS(Formulas!$A$2:$A$3001,AI$4,Formulas!$B$2:$B$3001,$A214))</f>
        <v>0</v>
      </c>
      <c r="AJ214" s="21" t="n">
        <f aca="false">IF(OR($A214="",AJ$4=""),0,COUNTIFS(Formulas!$A$2:$A$3001,AJ$4,Formulas!$B$2:$B$3001,$A214))</f>
        <v>0</v>
      </c>
      <c r="AK214" s="21" t="n">
        <f aca="false">IF(OR($A214="",AK$4=""),0,COUNTIFS(Formulas!$A$2:$A$3001,AK$4,Formulas!$B$2:$B$3001,$A214))</f>
        <v>0</v>
      </c>
      <c r="AL214" s="21" t="n">
        <f aca="false">IF(OR($A214="",AL$4=""),0,COUNTIFS(Formulas!$A$2:$A$3001,AL$4,Formulas!$B$2:$B$3001,$A214))</f>
        <v>0</v>
      </c>
      <c r="AM214" s="21" t="n">
        <f aca="false">IF(OR($A214="",AM$4=""),0,COUNTIFS(Formulas!$A$2:$A$3001,AM$4,Formulas!$B$2:$B$3001,$A214))</f>
        <v>0</v>
      </c>
      <c r="AN214" s="21" t="n">
        <f aca="false">IF(OR($A214="",AN$4=""),0,COUNTIFS(Formulas!$A$2:$A$3001,AN$4,Formulas!$B$2:$B$3001,$A214))</f>
        <v>0</v>
      </c>
      <c r="AO214" s="21" t="n">
        <f aca="false">IF(OR($A214="",AO$4=""),0,COUNTIFS(Formulas!$A$2:$A$3001,AO$4,Formulas!$B$2:$B$3001,$A214))</f>
        <v>0</v>
      </c>
      <c r="AP214" s="21" t="n">
        <f aca="false">IF(OR($A214="",AP$4=""),0,COUNTIFS(Formulas!$A$2:$A$3001,AP$4,Formulas!$B$2:$B$3001,$A214))</f>
        <v>0</v>
      </c>
      <c r="AQ214" s="21" t="n">
        <f aca="false">IF(OR($A214="",AQ$4=""),0,COUNTIFS(Formulas!$A$2:$A$3001,AQ$4,Formulas!$B$2:$B$3001,$A214))</f>
        <v>0</v>
      </c>
      <c r="AR214" s="21" t="n">
        <f aca="false">IF(OR($A214="",AR$4=""),0,COUNTIFS(Formulas!$A$2:$A$3001,AR$4,Formulas!$B$2:$B$3001,$A214))</f>
        <v>0</v>
      </c>
      <c r="AS214" s="21" t="n">
        <f aca="false">IF(OR($A214="",AS$4=""),0,COUNTIFS(Formulas!$A$2:$A$3001,AS$4,Formulas!$B$2:$B$3001,$A214))</f>
        <v>0</v>
      </c>
      <c r="AT214" s="21" t="n">
        <f aca="false">IF(OR($A214="",AT$4=""),0,COUNTIFS(Formulas!$A$2:$A$3001,AT$4,Formulas!$B$2:$B$3001,$A214))</f>
        <v>0</v>
      </c>
      <c r="AU214" s="21" t="n">
        <f aca="false">IF(OR($A214="",AU$4=""),0,COUNTIFS(Formulas!$A$2:$A$3001,AU$4,Formulas!$B$2:$B$3001,$A214))</f>
        <v>0</v>
      </c>
      <c r="AV214" s="21" t="n">
        <f aca="false">IF(OR($A214="",AV$4=""),0,COUNTIFS(Formulas!$A$2:$A$3001,AV$4,Formulas!$B$2:$B$3001,$A214))</f>
        <v>0</v>
      </c>
      <c r="AW214" s="21" t="n">
        <f aca="false">IF(OR($A214="",AW$4=""),0,COUNTIFS(Formulas!$A$2:$A$3001,AW$4,Formulas!$B$2:$B$3001,$A214))</f>
        <v>0</v>
      </c>
      <c r="AX214" s="21" t="n">
        <f aca="false">IF(OR($A214="",AX$4=""),0,COUNTIFS(Formulas!$A$2:$A$3001,AX$4,Formulas!$B$2:$B$3001,$A214))</f>
        <v>0</v>
      </c>
      <c r="AY214" s="21" t="n">
        <f aca="false">IF(OR($A214="",AY$4=""),0,COUNTIFS(Formulas!$A$2:$A$3001,AY$4,Formulas!$B$2:$B$3001,$A214))</f>
        <v>0</v>
      </c>
      <c r="AZ214" s="21" t="n">
        <f aca="false">IF(OR($A214="",AZ$4=""),0,COUNTIFS(Formulas!$A$2:$A$3001,AZ$4,Formulas!$B$2:$B$3001,$A214))</f>
        <v>0</v>
      </c>
      <c r="BA214" s="21" t="n">
        <f aca="false">IF(OR($A214="",BA$4=""),0,COUNTIFS(Formulas!$A$2:$A$3001,BA$4,Formulas!$B$2:$B$3001,$A214))</f>
        <v>0</v>
      </c>
      <c r="BB214" s="21" t="n">
        <f aca="false">IF(OR($A214="",BB$4=""),0,COUNTIFS(Formulas!$A$2:$A$3001,BB$4,Formulas!$B$2:$B$3001,$A214))</f>
        <v>0</v>
      </c>
      <c r="BC214" s="21" t="n">
        <f aca="false">IF(OR($A214="",BC$4=""),0,COUNTIFS(Formulas!$A$2:$A$3001,BC$4,Formulas!$B$2:$B$3001,$A214))</f>
        <v>0</v>
      </c>
      <c r="BD214" s="21" t="n">
        <f aca="false">IF(OR($A214="",BD$4=""),0,COUNTIFS(Formulas!$A$2:$A$3001,BD$4,Formulas!$B$2:$B$3001,$A214))</f>
        <v>0</v>
      </c>
      <c r="BE214" s="21" t="n">
        <f aca="false">IF(OR($A214="",BE$4=""),0,COUNTIFS(Formulas!$A$2:$A$3001,BE$4,Formulas!$B$2:$B$3001,$A214))</f>
        <v>0</v>
      </c>
      <c r="BF214" s="21" t="n">
        <f aca="false">IF(OR($A214="",BF$4=""),0,COUNTIFS(Formulas!$A$2:$A$3001,BF$4,Formulas!$B$2:$B$3001,$A214))</f>
        <v>0</v>
      </c>
      <c r="BG214" s="21" t="n">
        <f aca="false">IF(OR($A214="",BG$4=""),0,COUNTIFS(Formulas!$A$2:$A$3001,BG$4,Formulas!$B$2:$B$3001,$A214))</f>
        <v>0</v>
      </c>
      <c r="BH214" s="21" t="n">
        <f aca="false">IF(OR($A214="",BH$4=""),0,COUNTIFS(Formulas!$A$2:$A$3001,BH$4,Formulas!$B$2:$B$3001,$A214))</f>
        <v>0</v>
      </c>
      <c r="BI214" s="21" t="n">
        <f aca="false">IF(OR($A214="",BI$4=""),0,COUNTIFS(Formulas!$A$2:$A$3001,BI$4,Formulas!$B$2:$B$3001,$A214))</f>
        <v>0</v>
      </c>
      <c r="BJ214" s="21" t="n">
        <f aca="false">IF(OR($A214="",BJ$4=""),0,COUNTIFS(Formulas!$A$2:$A$3001,BJ$4,Formulas!$B$2:$B$3001,$A214))</f>
        <v>0</v>
      </c>
      <c r="BK214" s="21" t="n">
        <f aca="false">IF(OR($A214="",BK$4=""),0,COUNTIFS(Formulas!$A$2:$A$3001,BK$4,Formulas!$B$2:$B$3001,$A214))</f>
        <v>0</v>
      </c>
      <c r="BL214" s="21" t="n">
        <f aca="false">IF(OR($A214="",BL$4=""),0,COUNTIFS(Formulas!$A$2:$A$3001,BL$4,Formulas!$B$2:$B$3001,$A214))</f>
        <v>0</v>
      </c>
      <c r="BM214" s="21" t="n">
        <f aca="false">IF(OR($A214="",BM$4=""),0,COUNTIFS(Formulas!$A$2:$A$3001,BM$4,Formulas!$B$2:$B$3001,$A214))</f>
        <v>0</v>
      </c>
      <c r="BN214" s="21" t="n">
        <f aca="false">IF(OR($A214="",BN$4=""),0,COUNTIFS(Formulas!$A$2:$A$3001,BN$4,Formulas!$B$2:$B$3001,$A214))</f>
        <v>0</v>
      </c>
      <c r="BO214" s="21" t="n">
        <f aca="false">IF(OR($A214="",BO$4=""),0,COUNTIFS(Formulas!$A$2:$A$3001,BO$4,Formulas!$B$2:$B$3001,$A214))</f>
        <v>0</v>
      </c>
      <c r="BP214" s="21" t="n">
        <f aca="false">IF(OR($A214="",BP$4=""),0,COUNTIFS(Formulas!$A$2:$A$3001,BP$4,Formulas!$B$2:$B$3001,$A214))</f>
        <v>0</v>
      </c>
      <c r="BQ214" s="21" t="n">
        <f aca="false">IF(OR($A214="",BQ$4=""),0,COUNTIFS(Formulas!$A$2:$A$3001,BQ$4,Formulas!$B$2:$B$3001,$A214))</f>
        <v>0</v>
      </c>
      <c r="BR214" s="21" t="n">
        <f aca="false">IF(OR($A214="",BR$4=""),0,COUNTIFS(Formulas!$A$2:$A$3001,BR$4,Formulas!$B$2:$B$3001,$A214))</f>
        <v>0</v>
      </c>
      <c r="BS214" s="21" t="n">
        <f aca="false">IF(OR($A214="",BS$4=""),0,COUNTIFS(Formulas!$A$2:$A$3001,BS$4,Formulas!$B$2:$B$3001,$A214))</f>
        <v>0</v>
      </c>
      <c r="BT214" s="21" t="n">
        <f aca="false">IF(OR($A214="",BT$4=""),0,COUNTIFS(Formulas!$A$2:$A$3001,BT$4,Formulas!$B$2:$B$3001,$A214))</f>
        <v>0</v>
      </c>
      <c r="BU214" s="21" t="n">
        <f aca="false">IF(OR($A214="",BU$4=""),0,COUNTIFS(Formulas!$A$2:$A$3001,BU$4,Formulas!$B$2:$B$3001,$A214))</f>
        <v>0</v>
      </c>
      <c r="BV214" s="21" t="n">
        <f aca="false">IF(OR($A214="",BV$4=""),0,COUNTIFS(Formulas!$A$2:$A$3001,BV$4,Formulas!$B$2:$B$3001,$A214))</f>
        <v>0</v>
      </c>
      <c r="BW214" s="21" t="n">
        <f aca="false">IF(OR($A214="",BW$4=""),0,COUNTIFS(Formulas!$A$2:$A$3001,BW$4,Formulas!$B$2:$B$3001,$A214))</f>
        <v>0</v>
      </c>
      <c r="BX214" s="21" t="n">
        <f aca="false">IF(OR($A214="",BX$4=""),0,COUNTIFS(Formulas!$A$2:$A$3001,BX$4,Formulas!$B$2:$B$3001,$A214))</f>
        <v>0</v>
      </c>
      <c r="BY214" s="21" t="n">
        <f aca="false">IF(OR($A214="",BY$4=""),0,COUNTIFS(Formulas!$A$2:$A$3001,BY$4,Formulas!$B$2:$B$3001,$A214))</f>
        <v>0</v>
      </c>
      <c r="BZ214" s="21" t="n">
        <f aca="false">IF(OR($A214="",BZ$4=""),0,COUNTIFS(Formulas!$A$2:$A$3001,BZ$4,Formulas!$B$2:$B$3001,$A214))</f>
        <v>0</v>
      </c>
      <c r="CA214" s="21" t="n">
        <f aca="false">IF(OR($A214="",CA$4=""),0,COUNTIFS(Formulas!$A$2:$A$3001,CA$4,Formulas!$B$2:$B$3001,$A214))</f>
        <v>0</v>
      </c>
      <c r="CB214" s="21" t="n">
        <f aca="false">IF(OR($A214="",CB$4=""),0,COUNTIFS(Formulas!$A$2:$A$3001,CB$4,Formulas!$B$2:$B$3001,$A214))</f>
        <v>0</v>
      </c>
      <c r="CC214" s="21" t="n">
        <f aca="false">IF(OR($A214="",CC$4=""),0,COUNTIFS(Formulas!$A$2:$A$3001,CC$4,Formulas!$B$2:$B$3001,$A214))</f>
        <v>0</v>
      </c>
      <c r="CD214" s="21" t="n">
        <f aca="false">IF(OR($A214="",CD$4=""),0,COUNTIFS(Formulas!$A$2:$A$3001,CD$4,Formulas!$B$2:$B$3001,$A214))</f>
        <v>0</v>
      </c>
      <c r="CE214" s="21" t="n">
        <f aca="false">IF(OR($A214="",CE$4=""),0,COUNTIFS(Formulas!$A$2:$A$3001,CE$4,Formulas!$B$2:$B$3001,$A214))</f>
        <v>0</v>
      </c>
      <c r="CF214" s="21" t="n">
        <f aca="false">IF(OR($A214="",CF$4=""),0,COUNTIFS(Formulas!$A$2:$A$3001,CF$4,Formulas!$B$2:$B$3001,$A214))</f>
        <v>0</v>
      </c>
      <c r="CG214" s="21" t="n">
        <f aca="false">IF(OR($A214="",CG$4=""),0,COUNTIFS(Formulas!$A$2:$A$3001,CG$4,Formulas!$B$2:$B$3001,$A214))</f>
        <v>0</v>
      </c>
      <c r="CH214" s="21" t="n">
        <f aca="false">IF(OR($A214="",CH$4=""),0,COUNTIFS(Formulas!$A$2:$A$3001,CH$4,Formulas!$B$2:$B$3001,$A214))</f>
        <v>0</v>
      </c>
      <c r="CI214" s="21" t="n">
        <f aca="false">IF(OR($A214="",CI$4=""),0,COUNTIFS(Formulas!$A$2:$A$3001,CI$4,Formulas!$B$2:$B$3001,$A214))</f>
        <v>0</v>
      </c>
      <c r="CJ214" s="21" t="n">
        <f aca="false">IF(OR($A214="",CJ$4=""),0,COUNTIFS(Formulas!$A$2:$A$3001,CJ$4,Formulas!$B$2:$B$3001,$A214))</f>
        <v>0</v>
      </c>
      <c r="CK214" s="21" t="n">
        <f aca="false">IF(OR($A214="",CK$4=""),0,COUNTIFS(Formulas!$A$2:$A$3001,CK$4,Formulas!$B$2:$B$3001,$A214))</f>
        <v>0</v>
      </c>
      <c r="CL214" s="21" t="n">
        <f aca="false">IF(OR($A214="",CL$4=""),0,COUNTIFS(Formulas!$A$2:$A$3001,CL$4,Formulas!$B$2:$B$3001,$A214))</f>
        <v>0</v>
      </c>
      <c r="CM214" s="21" t="n">
        <f aca="false">IF(OR($A214="",CM$4=""),0,COUNTIFS(Formulas!$A$2:$A$3001,CM$4,Formulas!$B$2:$B$3001,$A214))</f>
        <v>0</v>
      </c>
      <c r="CN214" s="21" t="n">
        <f aca="false">IF(OR($A214="",CN$4=""),0,COUNTIFS(Formulas!$A$2:$A$3001,CN$4,Formulas!$B$2:$B$3001,$A214))</f>
        <v>0</v>
      </c>
      <c r="CO214" s="21" t="n">
        <f aca="false">IF(OR($A214="",CO$4=""),0,COUNTIFS(Formulas!$A$2:$A$3001,CO$4,Formulas!$B$2:$B$3001,$A214))</f>
        <v>0</v>
      </c>
      <c r="CP214" s="21" t="n">
        <f aca="false">IF(OR($A214="",CP$4=""),0,COUNTIFS(Formulas!$A$2:$A$3001,CP$4,Formulas!$B$2:$B$3001,$A214))</f>
        <v>0</v>
      </c>
      <c r="CQ214" s="21" t="n">
        <f aca="false">IF(OR($A214="",CQ$4=""),0,COUNTIFS(Formulas!$A$2:$A$3001,CQ$4,Formulas!$B$2:$B$3001,$A214))</f>
        <v>0</v>
      </c>
      <c r="CR214" s="21" t="n">
        <f aca="false">IF(OR($A214="",CR$4=""),0,COUNTIFS(Formulas!$A$2:$A$3001,CR$4,Formulas!$B$2:$B$3001,$A214))</f>
        <v>0</v>
      </c>
      <c r="CS214" s="21" t="n">
        <f aca="false">IF(OR($A214="",CS$4=""),0,COUNTIFS(Formulas!$A$2:$A$3001,CS$4,Formulas!$B$2:$B$3001,$A214))</f>
        <v>0</v>
      </c>
      <c r="CT214" s="21" t="n">
        <f aca="false">IF(OR($A214="",CT$4=""),0,COUNTIFS(Formulas!$A$2:$A$3001,CT$4,Formulas!$B$2:$B$3001,$A214))</f>
        <v>0</v>
      </c>
      <c r="CU214" s="21" t="n">
        <f aca="false">IF(OR($A214="",CU$4=""),0,COUNTIFS(Formulas!$A$2:$A$3001,CU$4,Formulas!$B$2:$B$3001,$A214))</f>
        <v>0</v>
      </c>
      <c r="CV214" s="21" t="n">
        <f aca="false">IF(OR($A214="",CV$4=""),0,COUNTIFS(Formulas!$A$2:$A$3001,CV$4,Formulas!$B$2:$B$3001,$A214))</f>
        <v>0</v>
      </c>
      <c r="CW214" s="21" t="n">
        <f aca="false">IF(OR($A214="",CW$4=""),0,COUNTIFS(Formulas!$A$2:$A$3001,CW$4,Formulas!$B$2:$B$3001,$A214))</f>
        <v>0</v>
      </c>
      <c r="CX214" s="21" t="n">
        <f aca="false">IF(OR($A214="",CX$4=""),0,COUNTIFS(Formulas!$A$2:$A$3001,CX$4,Formulas!$B$2:$B$3001,$A214))</f>
        <v>0</v>
      </c>
      <c r="CY214" s="21" t="n">
        <f aca="false">IF(OR($A214="",CY$4=""),0,COUNTIFS(Formulas!$A$2:$A$3001,CY$4,Formulas!$B$2:$B$3001,$A214))</f>
        <v>0</v>
      </c>
      <c r="CZ214" s="21" t="n">
        <f aca="false">IF(OR($A214="",CZ$4=""),0,COUNTIFS(Formulas!$A$2:$A$3001,CZ$4,Formulas!$B$2:$B$3001,$A214))</f>
        <v>0</v>
      </c>
      <c r="DA214" s="21" t="n">
        <f aca="false">IF(OR($A214="",DA$4=""),0,COUNTIFS(Formulas!$A$2:$A$3001,DA$4,Formulas!$B$2:$B$3001,$A214))</f>
        <v>0</v>
      </c>
      <c r="DB214" s="21" t="n">
        <f aca="false">IF(OR($A214="",DB$4=""),0,COUNTIFS(Formulas!$A$2:$A$3001,DB$4,Formulas!$B$2:$B$3001,$A214))</f>
        <v>0</v>
      </c>
      <c r="DC214" s="21" t="n">
        <f aca="false">IF(OR($A214="",DC$4=""),0,COUNTIFS(Formulas!$A$2:$A$3001,DC$4,Formulas!$B$2:$B$3001,$A214))</f>
        <v>0</v>
      </c>
      <c r="DD214" s="21" t="n">
        <f aca="false">IF(OR($A214="",DD$4=""),0,COUNTIFS(Formulas!$A$2:$A$3001,DD$4,Formulas!$B$2:$B$3001,$A214))</f>
        <v>0</v>
      </c>
      <c r="DE214" s="21" t="n">
        <f aca="false">IF(OR($A214="",DE$4=""),0,COUNTIFS(Formulas!$A$2:$A$3001,DE$4,Formulas!$B$2:$B$3001,$A214))</f>
        <v>0</v>
      </c>
      <c r="DF214" s="21" t="n">
        <f aca="false">IF(OR($A214="",DF$4=""),0,COUNTIFS(Formulas!$A$2:$A$3001,DF$4,Formulas!$B$2:$B$3001,$A214))</f>
        <v>0</v>
      </c>
      <c r="DG214" s="21" t="n">
        <f aca="false">IF(OR($A214="",DG$4=""),0,COUNTIFS(Formulas!$A$2:$A$3001,DG$4,Formulas!$B$2:$B$3001,$A214))</f>
        <v>0</v>
      </c>
      <c r="DH214" s="21" t="n">
        <f aca="false">IF(OR($A214="",DH$4=""),0,COUNTIFS(Formulas!$A$2:$A$3001,DH$4,Formulas!$B$2:$B$3001,$A214))</f>
        <v>0</v>
      </c>
      <c r="DI214" s="21" t="n">
        <f aca="false">IF(OR($A214="",DI$4=""),0,COUNTIFS(Formulas!$A$2:$A$3001,DI$4,Formulas!$B$2:$B$3001,$A214))</f>
        <v>0</v>
      </c>
      <c r="DJ214" s="21" t="n">
        <f aca="false">IF(OR($A214="",DJ$4=""),0,COUNTIFS(Formulas!$A$2:$A$3001,DJ$4,Formulas!$B$2:$B$3001,$A214))</f>
        <v>0</v>
      </c>
      <c r="DK214" s="21" t="n">
        <f aca="false">IF(OR($A214="",DK$4=""),0,COUNTIFS(Formulas!$A$2:$A$3001,DK$4,Formulas!$B$2:$B$3001,$A214))</f>
        <v>0</v>
      </c>
      <c r="DL214" s="21" t="n">
        <f aca="false">IF(OR($A214="",DL$4=""),0,COUNTIFS(Formulas!$A$2:$A$3001,DL$4,Formulas!$B$2:$B$3001,$A214))</f>
        <v>0</v>
      </c>
      <c r="DM214" s="21" t="n">
        <f aca="false">IF(OR($A214="",DM$4=""),0,COUNTIFS(Formulas!$A$2:$A$3001,DM$4,Formulas!$B$2:$B$3001,$A214))</f>
        <v>0</v>
      </c>
      <c r="DN214" s="21" t="n">
        <f aca="false">IF(OR($A214="",DN$4=""),0,COUNTIFS(Formulas!$A$2:$A$3001,DN$4,Formulas!$B$2:$B$3001,$A214))</f>
        <v>0</v>
      </c>
      <c r="DO214" s="21" t="n">
        <f aca="false">IF(OR($A214="",DO$4=""),0,COUNTIFS(Formulas!$A$2:$A$3001,DO$4,Formulas!$B$2:$B$3001,$A214))</f>
        <v>0</v>
      </c>
      <c r="DP214" s="21" t="n">
        <f aca="false">IF(OR($A214="",DP$4=""),0,COUNTIFS(Formulas!$A$2:$A$3001,DP$4,Formulas!$B$2:$B$3001,$A214))</f>
        <v>0</v>
      </c>
      <c r="DQ214" s="21" t="n">
        <f aca="false">IF(OR($A214="",DQ$4=""),0,COUNTIFS(Formulas!$A$2:$A$3001,DQ$4,Formulas!$B$2:$B$3001,$A214))</f>
        <v>0</v>
      </c>
      <c r="DR214" s="21" t="n">
        <f aca="false">IF(OR($A214="",DR$4=""),0,COUNTIFS(Formulas!$A$2:$A$3001,DR$4,Formulas!$B$2:$B$3001,$A214))</f>
        <v>0</v>
      </c>
      <c r="DS214" s="21" t="n">
        <f aca="false">IF(OR($A214="",DS$4=""),0,COUNTIFS(Formulas!$A$2:$A$3001,DS$4,Formulas!$B$2:$B$3001,$A214))</f>
        <v>0</v>
      </c>
      <c r="DT214" s="21" t="n">
        <f aca="false">IF(OR($A214="",DT$4=""),0,COUNTIFS(Formulas!$A$2:$A$3001,DT$4,Formulas!$B$2:$B$3001,$A214))</f>
        <v>0</v>
      </c>
      <c r="DU214" s="21" t="n">
        <f aca="false">IF(OR($A214="",DU$4=""),0,COUNTIFS(Formulas!$A$2:$A$3001,DU$4,Formulas!$B$2:$B$3001,$A214))</f>
        <v>0</v>
      </c>
      <c r="DV214" s="21" t="n">
        <f aca="false">IF(OR($A214="",DV$4=""),0,COUNTIFS(Formulas!$A$2:$A$3001,DV$4,Formulas!$B$2:$B$3001,$A214))</f>
        <v>0</v>
      </c>
      <c r="DW214" s="21" t="n">
        <f aca="false">IF(OR($A214="",DW$4=""),0,COUNTIFS(Formulas!$A$2:$A$3001,DW$4,Formulas!$B$2:$B$3001,$A214))</f>
        <v>0</v>
      </c>
      <c r="DX214" s="21" t="n">
        <f aca="false">IF(OR($A214="",DX$4=""),0,COUNTIFS(Formulas!$A$2:$A$3001,DX$4,Formulas!$B$2:$B$3001,$A214))</f>
        <v>0</v>
      </c>
      <c r="DY214" s="21" t="n">
        <f aca="false">IF(OR($A214="",DY$4=""),0,COUNTIFS(Formulas!$A$2:$A$3001,DY$4,Formulas!$B$2:$B$3001,$A214))</f>
        <v>0</v>
      </c>
      <c r="DZ214" s="21" t="n">
        <f aca="false">IF(OR($A214="",DZ$4=""),0,COUNTIFS(Formulas!$A$2:$A$3001,DZ$4,Formulas!$B$2:$B$3001,$A214))</f>
        <v>0</v>
      </c>
      <c r="EA214" s="21" t="n">
        <f aca="false">IF(OR($A214="",EA$4=""),0,COUNTIFS(Formulas!$A$2:$A$3001,EA$4,Formulas!$B$2:$B$3001,$A214))</f>
        <v>0</v>
      </c>
      <c r="EB214" s="21" t="n">
        <f aca="false">IF(OR($A214="",EB$4=""),0,COUNTIFS(Formulas!$A$2:$A$3001,EB$4,Formulas!$B$2:$B$3001,$A214))</f>
        <v>0</v>
      </c>
      <c r="EC214" s="21" t="n">
        <f aca="false">IF(OR($A214="",EC$4=""),0,COUNTIFS(Formulas!$A$2:$A$3001,EC$4,Formulas!$B$2:$B$3001,$A214))</f>
        <v>0</v>
      </c>
      <c r="ED214" s="21" t="n">
        <f aca="false">IF(OR($A214="",ED$4=""),0,COUNTIFS(Formulas!$A$2:$A$3001,ED$4,Formulas!$B$2:$B$3001,$A214))</f>
        <v>0</v>
      </c>
      <c r="EE214" s="21" t="n">
        <f aca="false">IF(OR($A214="",EE$4=""),0,COUNTIFS(Formulas!$A$2:$A$3001,EE$4,Formulas!$B$2:$B$3001,$A214))</f>
        <v>0</v>
      </c>
      <c r="EF214" s="21" t="n">
        <f aca="false">IF(OR($A214="",EF$4=""),0,COUNTIFS(Formulas!$A$2:$A$3001,EF$4,Formulas!$B$2:$B$3001,$A214))</f>
        <v>0</v>
      </c>
      <c r="EG214" s="21" t="n">
        <f aca="false">IF(OR($A214="",EG$4=""),0,COUNTIFS(Formulas!$A$2:$A$3001,EG$4,Formulas!$B$2:$B$3001,$A214))</f>
        <v>0</v>
      </c>
      <c r="EH214" s="21" t="n">
        <f aca="false">IF(OR($A214="",EH$4=""),0,COUNTIFS(Formulas!$A$2:$A$3001,EH$4,Formulas!$B$2:$B$3001,$A214))</f>
        <v>0</v>
      </c>
      <c r="EI214" s="21" t="n">
        <f aca="false">IF(OR($A214="",EI$4=""),0,COUNTIFS(Formulas!$A$2:$A$3001,EI$4,Formulas!$B$2:$B$3001,$A214))</f>
        <v>0</v>
      </c>
      <c r="EJ214" s="21" t="n">
        <f aca="false">IF(OR($A214="",EJ$4=""),0,COUNTIFS(Formulas!$A$2:$A$3001,EJ$4,Formulas!$B$2:$B$3001,$A214))</f>
        <v>0</v>
      </c>
      <c r="EK214" s="21" t="n">
        <f aca="false">IF(OR($A214="",EK$4=""),0,COUNTIFS(Formulas!$A$2:$A$3001,EK$4,Formulas!$B$2:$B$3001,$A214))</f>
        <v>0</v>
      </c>
      <c r="EL214" s="21" t="n">
        <f aca="false">IF(OR($A214="",EL$4=""),0,COUNTIFS(Formulas!$A$2:$A$3001,EL$4,Formulas!$B$2:$B$3001,$A214))</f>
        <v>0</v>
      </c>
      <c r="EM214" s="21" t="n">
        <f aca="false">IF(OR($A214="",EM$4=""),0,COUNTIFS(Formulas!$A$2:$A$3001,EM$4,Formulas!$B$2:$B$3001,$A214))</f>
        <v>0</v>
      </c>
      <c r="EN214" s="21" t="n">
        <f aca="false">IF(OR($A214="",EN$4=""),0,COUNTIFS(Formulas!$A$2:$A$3001,EN$4,Formulas!$B$2:$B$3001,$A214))</f>
        <v>0</v>
      </c>
      <c r="EO214" s="21" t="n">
        <f aca="false">IF(OR($A214="",EO$4=""),0,COUNTIFS(Formulas!$A$2:$A$3001,EO$4,Formulas!$B$2:$B$3001,$A214))</f>
        <v>0</v>
      </c>
      <c r="EP214" s="21" t="n">
        <f aca="false">IF(OR($A214="",EP$4=""),0,COUNTIFS(Formulas!$A$2:$A$3001,EP$4,Formulas!$B$2:$B$3001,$A214))</f>
        <v>0</v>
      </c>
      <c r="EQ214" s="21" t="n">
        <f aca="false">IF(OR($A214="",EQ$4=""),0,COUNTIFS(Formulas!$A$2:$A$3001,EQ$4,Formulas!$B$2:$B$3001,$A214))</f>
        <v>0</v>
      </c>
      <c r="ER214" s="21" t="n">
        <f aca="false">IF(OR($A214="",ER$4=""),0,COUNTIFS(Formulas!$A$2:$A$3001,ER$4,Formulas!$B$2:$B$3001,$A214))</f>
        <v>0</v>
      </c>
      <c r="ES214" s="21" t="n">
        <f aca="false">IF(OR($A214="",ES$4=""),0,COUNTIFS(Formulas!$A$2:$A$3001,ES$4,Formulas!$B$2:$B$3001,$A214))</f>
        <v>0</v>
      </c>
      <c r="ET214" s="21" t="n">
        <f aca="false">IF(OR($A214="",ET$4=""),0,COUNTIFS(Formulas!$A$2:$A$3001,ET$4,Formulas!$B$2:$B$3001,$A214))</f>
        <v>0</v>
      </c>
      <c r="EU214" s="21" t="n">
        <f aca="false">IF(OR($A214="",EU$4=""),0,COUNTIFS(Formulas!$A$2:$A$3001,EU$4,Formulas!$B$2:$B$3001,$A214))</f>
        <v>0</v>
      </c>
      <c r="EV214" s="21" t="n">
        <f aca="false">IF(OR($A214="",EV$4=""),0,COUNTIFS(Formulas!$A$2:$A$3001,EV$4,Formulas!$B$2:$B$3001,$A214))</f>
        <v>0</v>
      </c>
    </row>
    <row r="215" customFormat="false" ht="15" hidden="false" customHeight="false" outlineLevel="0" collapsed="false">
      <c r="A215" s="13" t="str">
        <f aca="false">IF(INDEX(Materials!$A$2:$A$301,211)="","",INDEX(Materials!$A$2:$A$301,211))</f>
        <v/>
      </c>
      <c r="B215" s="19" t="str">
        <f aca="false">IF(A215="","",COUNTIF(C215:EV215,"&gt;0"))</f>
        <v/>
      </c>
      <c r="C215" s="21" t="n">
        <f aca="false">IF(OR($A215="",C$4=""),0,COUNTIFS(Formulas!$A$2:$A$3001,C$4,Formulas!$B$2:$B$3001,$A215))</f>
        <v>0</v>
      </c>
      <c r="D215" s="21" t="n">
        <f aca="false">IF(OR($A215="",D$4=""),0,COUNTIFS(Formulas!$A$2:$A$3001,D$4,Formulas!$B$2:$B$3001,$A215))</f>
        <v>0</v>
      </c>
      <c r="E215" s="21" t="n">
        <f aca="false">IF(OR($A215="",E$4=""),0,COUNTIFS(Formulas!$A$2:$A$3001,E$4,Formulas!$B$2:$B$3001,$A215))</f>
        <v>0</v>
      </c>
      <c r="F215" s="21" t="n">
        <f aca="false">IF(OR($A215="",F$4=""),0,COUNTIFS(Formulas!$A$2:$A$3001,F$4,Formulas!$B$2:$B$3001,$A215))</f>
        <v>0</v>
      </c>
      <c r="G215" s="21" t="n">
        <f aca="false">IF(OR($A215="",G$4=""),0,COUNTIFS(Formulas!$A$2:$A$3001,G$4,Formulas!$B$2:$B$3001,$A215))</f>
        <v>0</v>
      </c>
      <c r="H215" s="21" t="n">
        <f aca="false">IF(OR($A215="",H$4=""),0,COUNTIFS(Formulas!$A$2:$A$3001,H$4,Formulas!$B$2:$B$3001,$A215))</f>
        <v>0</v>
      </c>
      <c r="I215" s="21" t="n">
        <f aca="false">IF(OR($A215="",I$4=""),0,COUNTIFS(Formulas!$A$2:$A$3001,I$4,Formulas!$B$2:$B$3001,$A215))</f>
        <v>0</v>
      </c>
      <c r="J215" s="21" t="n">
        <f aca="false">IF(OR($A215="",J$4=""),0,COUNTIFS(Formulas!$A$2:$A$3001,J$4,Formulas!$B$2:$B$3001,$A215))</f>
        <v>0</v>
      </c>
      <c r="K215" s="21" t="n">
        <f aca="false">IF(OR($A215="",K$4=""),0,COUNTIFS(Formulas!$A$2:$A$3001,K$4,Formulas!$B$2:$B$3001,$A215))</f>
        <v>0</v>
      </c>
      <c r="L215" s="21" t="n">
        <f aca="false">IF(OR($A215="",L$4=""),0,COUNTIFS(Formulas!$A$2:$A$3001,L$4,Formulas!$B$2:$B$3001,$A215))</f>
        <v>0</v>
      </c>
      <c r="M215" s="21" t="n">
        <f aca="false">IF(OR($A215="",M$4=""),0,COUNTIFS(Formulas!$A$2:$A$3001,M$4,Formulas!$B$2:$B$3001,$A215))</f>
        <v>0</v>
      </c>
      <c r="N215" s="21" t="n">
        <f aca="false">IF(OR($A215="",N$4=""),0,COUNTIFS(Formulas!$A$2:$A$3001,N$4,Formulas!$B$2:$B$3001,$A215))</f>
        <v>0</v>
      </c>
      <c r="O215" s="21" t="n">
        <f aca="false">IF(OR($A215="",O$4=""),0,COUNTIFS(Formulas!$A$2:$A$3001,O$4,Formulas!$B$2:$B$3001,$A215))</f>
        <v>0</v>
      </c>
      <c r="P215" s="21" t="n">
        <f aca="false">IF(OR($A215="",P$4=""),0,COUNTIFS(Formulas!$A$2:$A$3001,P$4,Formulas!$B$2:$B$3001,$A215))</f>
        <v>0</v>
      </c>
      <c r="Q215" s="21" t="n">
        <f aca="false">IF(OR($A215="",Q$4=""),0,COUNTIFS(Formulas!$A$2:$A$3001,Q$4,Formulas!$B$2:$B$3001,$A215))</f>
        <v>0</v>
      </c>
      <c r="R215" s="21" t="n">
        <f aca="false">IF(OR($A215="",R$4=""),0,COUNTIFS(Formulas!$A$2:$A$3001,R$4,Formulas!$B$2:$B$3001,$A215))</f>
        <v>0</v>
      </c>
      <c r="S215" s="21" t="n">
        <f aca="false">IF(OR($A215="",S$4=""),0,COUNTIFS(Formulas!$A$2:$A$3001,S$4,Formulas!$B$2:$B$3001,$A215))</f>
        <v>0</v>
      </c>
      <c r="T215" s="21" t="n">
        <f aca="false">IF(OR($A215="",T$4=""),0,COUNTIFS(Formulas!$A$2:$A$3001,T$4,Formulas!$B$2:$B$3001,$A215))</f>
        <v>0</v>
      </c>
      <c r="U215" s="21" t="n">
        <f aca="false">IF(OR($A215="",U$4=""),0,COUNTIFS(Formulas!$A$2:$A$3001,U$4,Formulas!$B$2:$B$3001,$A215))</f>
        <v>0</v>
      </c>
      <c r="V215" s="21" t="n">
        <f aca="false">IF(OR($A215="",V$4=""),0,COUNTIFS(Formulas!$A$2:$A$3001,V$4,Formulas!$B$2:$B$3001,$A215))</f>
        <v>0</v>
      </c>
      <c r="W215" s="21" t="n">
        <f aca="false">IF(OR($A215="",W$4=""),0,COUNTIFS(Formulas!$A$2:$A$3001,W$4,Formulas!$B$2:$B$3001,$A215))</f>
        <v>0</v>
      </c>
      <c r="X215" s="21" t="n">
        <f aca="false">IF(OR($A215="",X$4=""),0,COUNTIFS(Formulas!$A$2:$A$3001,X$4,Formulas!$B$2:$B$3001,$A215))</f>
        <v>0</v>
      </c>
      <c r="Y215" s="21" t="n">
        <f aca="false">IF(OR($A215="",Y$4=""),0,COUNTIFS(Formulas!$A$2:$A$3001,Y$4,Formulas!$B$2:$B$3001,$A215))</f>
        <v>0</v>
      </c>
      <c r="Z215" s="21" t="n">
        <f aca="false">IF(OR($A215="",Z$4=""),0,COUNTIFS(Formulas!$A$2:$A$3001,Z$4,Formulas!$B$2:$B$3001,$A215))</f>
        <v>0</v>
      </c>
      <c r="AA215" s="21" t="n">
        <f aca="false">IF(OR($A215="",AA$4=""),0,COUNTIFS(Formulas!$A$2:$A$3001,AA$4,Formulas!$B$2:$B$3001,$A215))</f>
        <v>0</v>
      </c>
      <c r="AB215" s="21" t="n">
        <f aca="false">IF(OR($A215="",AB$4=""),0,COUNTIFS(Formulas!$A$2:$A$3001,AB$4,Formulas!$B$2:$B$3001,$A215))</f>
        <v>0</v>
      </c>
      <c r="AC215" s="21" t="n">
        <f aca="false">IF(OR($A215="",AC$4=""),0,COUNTIFS(Formulas!$A$2:$A$3001,AC$4,Formulas!$B$2:$B$3001,$A215))</f>
        <v>0</v>
      </c>
      <c r="AD215" s="21" t="n">
        <f aca="false">IF(OR($A215="",AD$4=""),0,COUNTIFS(Formulas!$A$2:$A$3001,AD$4,Formulas!$B$2:$B$3001,$A215))</f>
        <v>0</v>
      </c>
      <c r="AE215" s="21" t="n">
        <f aca="false">IF(OR($A215="",AE$4=""),0,COUNTIFS(Formulas!$A$2:$A$3001,AE$4,Formulas!$B$2:$B$3001,$A215))</f>
        <v>0</v>
      </c>
      <c r="AF215" s="21" t="n">
        <f aca="false">IF(OR($A215="",AF$4=""),0,COUNTIFS(Formulas!$A$2:$A$3001,AF$4,Formulas!$B$2:$B$3001,$A215))</f>
        <v>0</v>
      </c>
      <c r="AG215" s="21" t="n">
        <f aca="false">IF(OR($A215="",AG$4=""),0,COUNTIFS(Formulas!$A$2:$A$3001,AG$4,Formulas!$B$2:$B$3001,$A215))</f>
        <v>0</v>
      </c>
      <c r="AH215" s="21" t="n">
        <f aca="false">IF(OR($A215="",AH$4=""),0,COUNTIFS(Formulas!$A$2:$A$3001,AH$4,Formulas!$B$2:$B$3001,$A215))</f>
        <v>0</v>
      </c>
      <c r="AI215" s="21" t="n">
        <f aca="false">IF(OR($A215="",AI$4=""),0,COUNTIFS(Formulas!$A$2:$A$3001,AI$4,Formulas!$B$2:$B$3001,$A215))</f>
        <v>0</v>
      </c>
      <c r="AJ215" s="21" t="n">
        <f aca="false">IF(OR($A215="",AJ$4=""),0,COUNTIFS(Formulas!$A$2:$A$3001,AJ$4,Formulas!$B$2:$B$3001,$A215))</f>
        <v>0</v>
      </c>
      <c r="AK215" s="21" t="n">
        <f aca="false">IF(OR($A215="",AK$4=""),0,COUNTIFS(Formulas!$A$2:$A$3001,AK$4,Formulas!$B$2:$B$3001,$A215))</f>
        <v>0</v>
      </c>
      <c r="AL215" s="21" t="n">
        <f aca="false">IF(OR($A215="",AL$4=""),0,COUNTIFS(Formulas!$A$2:$A$3001,AL$4,Formulas!$B$2:$B$3001,$A215))</f>
        <v>0</v>
      </c>
      <c r="AM215" s="21" t="n">
        <f aca="false">IF(OR($A215="",AM$4=""),0,COUNTIFS(Formulas!$A$2:$A$3001,AM$4,Formulas!$B$2:$B$3001,$A215))</f>
        <v>0</v>
      </c>
      <c r="AN215" s="21" t="n">
        <f aca="false">IF(OR($A215="",AN$4=""),0,COUNTIFS(Formulas!$A$2:$A$3001,AN$4,Formulas!$B$2:$B$3001,$A215))</f>
        <v>0</v>
      </c>
      <c r="AO215" s="21" t="n">
        <f aca="false">IF(OR($A215="",AO$4=""),0,COUNTIFS(Formulas!$A$2:$A$3001,AO$4,Formulas!$B$2:$B$3001,$A215))</f>
        <v>0</v>
      </c>
      <c r="AP215" s="21" t="n">
        <f aca="false">IF(OR($A215="",AP$4=""),0,COUNTIFS(Formulas!$A$2:$A$3001,AP$4,Formulas!$B$2:$B$3001,$A215))</f>
        <v>0</v>
      </c>
      <c r="AQ215" s="21" t="n">
        <f aca="false">IF(OR($A215="",AQ$4=""),0,COUNTIFS(Formulas!$A$2:$A$3001,AQ$4,Formulas!$B$2:$B$3001,$A215))</f>
        <v>0</v>
      </c>
      <c r="AR215" s="21" t="n">
        <f aca="false">IF(OR($A215="",AR$4=""),0,COUNTIFS(Formulas!$A$2:$A$3001,AR$4,Formulas!$B$2:$B$3001,$A215))</f>
        <v>0</v>
      </c>
      <c r="AS215" s="21" t="n">
        <f aca="false">IF(OR($A215="",AS$4=""),0,COUNTIFS(Formulas!$A$2:$A$3001,AS$4,Formulas!$B$2:$B$3001,$A215))</f>
        <v>0</v>
      </c>
      <c r="AT215" s="21" t="n">
        <f aca="false">IF(OR($A215="",AT$4=""),0,COUNTIFS(Formulas!$A$2:$A$3001,AT$4,Formulas!$B$2:$B$3001,$A215))</f>
        <v>0</v>
      </c>
      <c r="AU215" s="21" t="n">
        <f aca="false">IF(OR($A215="",AU$4=""),0,COUNTIFS(Formulas!$A$2:$A$3001,AU$4,Formulas!$B$2:$B$3001,$A215))</f>
        <v>0</v>
      </c>
      <c r="AV215" s="21" t="n">
        <f aca="false">IF(OR($A215="",AV$4=""),0,COUNTIFS(Formulas!$A$2:$A$3001,AV$4,Formulas!$B$2:$B$3001,$A215))</f>
        <v>0</v>
      </c>
      <c r="AW215" s="21" t="n">
        <f aca="false">IF(OR($A215="",AW$4=""),0,COUNTIFS(Formulas!$A$2:$A$3001,AW$4,Formulas!$B$2:$B$3001,$A215))</f>
        <v>0</v>
      </c>
      <c r="AX215" s="21" t="n">
        <f aca="false">IF(OR($A215="",AX$4=""),0,COUNTIFS(Formulas!$A$2:$A$3001,AX$4,Formulas!$B$2:$B$3001,$A215))</f>
        <v>0</v>
      </c>
      <c r="AY215" s="21" t="n">
        <f aca="false">IF(OR($A215="",AY$4=""),0,COUNTIFS(Formulas!$A$2:$A$3001,AY$4,Formulas!$B$2:$B$3001,$A215))</f>
        <v>0</v>
      </c>
      <c r="AZ215" s="21" t="n">
        <f aca="false">IF(OR($A215="",AZ$4=""),0,COUNTIFS(Formulas!$A$2:$A$3001,AZ$4,Formulas!$B$2:$B$3001,$A215))</f>
        <v>0</v>
      </c>
      <c r="BA215" s="21" t="n">
        <f aca="false">IF(OR($A215="",BA$4=""),0,COUNTIFS(Formulas!$A$2:$A$3001,BA$4,Formulas!$B$2:$B$3001,$A215))</f>
        <v>0</v>
      </c>
      <c r="BB215" s="21" t="n">
        <f aca="false">IF(OR($A215="",BB$4=""),0,COUNTIFS(Formulas!$A$2:$A$3001,BB$4,Formulas!$B$2:$B$3001,$A215))</f>
        <v>0</v>
      </c>
      <c r="BC215" s="21" t="n">
        <f aca="false">IF(OR($A215="",BC$4=""),0,COUNTIFS(Formulas!$A$2:$A$3001,BC$4,Formulas!$B$2:$B$3001,$A215))</f>
        <v>0</v>
      </c>
      <c r="BD215" s="21" t="n">
        <f aca="false">IF(OR($A215="",BD$4=""),0,COUNTIFS(Formulas!$A$2:$A$3001,BD$4,Formulas!$B$2:$B$3001,$A215))</f>
        <v>0</v>
      </c>
      <c r="BE215" s="21" t="n">
        <f aca="false">IF(OR($A215="",BE$4=""),0,COUNTIFS(Formulas!$A$2:$A$3001,BE$4,Formulas!$B$2:$B$3001,$A215))</f>
        <v>0</v>
      </c>
      <c r="BF215" s="21" t="n">
        <f aca="false">IF(OR($A215="",BF$4=""),0,COUNTIFS(Formulas!$A$2:$A$3001,BF$4,Formulas!$B$2:$B$3001,$A215))</f>
        <v>0</v>
      </c>
      <c r="BG215" s="21" t="n">
        <f aca="false">IF(OR($A215="",BG$4=""),0,COUNTIFS(Formulas!$A$2:$A$3001,BG$4,Formulas!$B$2:$B$3001,$A215))</f>
        <v>0</v>
      </c>
      <c r="BH215" s="21" t="n">
        <f aca="false">IF(OR($A215="",BH$4=""),0,COUNTIFS(Formulas!$A$2:$A$3001,BH$4,Formulas!$B$2:$B$3001,$A215))</f>
        <v>0</v>
      </c>
      <c r="BI215" s="21" t="n">
        <f aca="false">IF(OR($A215="",BI$4=""),0,COUNTIFS(Formulas!$A$2:$A$3001,BI$4,Formulas!$B$2:$B$3001,$A215))</f>
        <v>0</v>
      </c>
      <c r="BJ215" s="21" t="n">
        <f aca="false">IF(OR($A215="",BJ$4=""),0,COUNTIFS(Formulas!$A$2:$A$3001,BJ$4,Formulas!$B$2:$B$3001,$A215))</f>
        <v>0</v>
      </c>
      <c r="BK215" s="21" t="n">
        <f aca="false">IF(OR($A215="",BK$4=""),0,COUNTIFS(Formulas!$A$2:$A$3001,BK$4,Formulas!$B$2:$B$3001,$A215))</f>
        <v>0</v>
      </c>
      <c r="BL215" s="21" t="n">
        <f aca="false">IF(OR($A215="",BL$4=""),0,COUNTIFS(Formulas!$A$2:$A$3001,BL$4,Formulas!$B$2:$B$3001,$A215))</f>
        <v>0</v>
      </c>
      <c r="BM215" s="21" t="n">
        <f aca="false">IF(OR($A215="",BM$4=""),0,COUNTIFS(Formulas!$A$2:$A$3001,BM$4,Formulas!$B$2:$B$3001,$A215))</f>
        <v>0</v>
      </c>
      <c r="BN215" s="21" t="n">
        <f aca="false">IF(OR($A215="",BN$4=""),0,COUNTIFS(Formulas!$A$2:$A$3001,BN$4,Formulas!$B$2:$B$3001,$A215))</f>
        <v>0</v>
      </c>
      <c r="BO215" s="21" t="n">
        <f aca="false">IF(OR($A215="",BO$4=""),0,COUNTIFS(Formulas!$A$2:$A$3001,BO$4,Formulas!$B$2:$B$3001,$A215))</f>
        <v>0</v>
      </c>
      <c r="BP215" s="21" t="n">
        <f aca="false">IF(OR($A215="",BP$4=""),0,COUNTIFS(Formulas!$A$2:$A$3001,BP$4,Formulas!$B$2:$B$3001,$A215))</f>
        <v>0</v>
      </c>
      <c r="BQ215" s="21" t="n">
        <f aca="false">IF(OR($A215="",BQ$4=""),0,COUNTIFS(Formulas!$A$2:$A$3001,BQ$4,Formulas!$B$2:$B$3001,$A215))</f>
        <v>0</v>
      </c>
      <c r="BR215" s="21" t="n">
        <f aca="false">IF(OR($A215="",BR$4=""),0,COUNTIFS(Formulas!$A$2:$A$3001,BR$4,Formulas!$B$2:$B$3001,$A215))</f>
        <v>0</v>
      </c>
      <c r="BS215" s="21" t="n">
        <f aca="false">IF(OR($A215="",BS$4=""),0,COUNTIFS(Formulas!$A$2:$A$3001,BS$4,Formulas!$B$2:$B$3001,$A215))</f>
        <v>0</v>
      </c>
      <c r="BT215" s="21" t="n">
        <f aca="false">IF(OR($A215="",BT$4=""),0,COUNTIFS(Formulas!$A$2:$A$3001,BT$4,Formulas!$B$2:$B$3001,$A215))</f>
        <v>0</v>
      </c>
      <c r="BU215" s="21" t="n">
        <f aca="false">IF(OR($A215="",BU$4=""),0,COUNTIFS(Formulas!$A$2:$A$3001,BU$4,Formulas!$B$2:$B$3001,$A215))</f>
        <v>0</v>
      </c>
      <c r="BV215" s="21" t="n">
        <f aca="false">IF(OR($A215="",BV$4=""),0,COUNTIFS(Formulas!$A$2:$A$3001,BV$4,Formulas!$B$2:$B$3001,$A215))</f>
        <v>0</v>
      </c>
      <c r="BW215" s="21" t="n">
        <f aca="false">IF(OR($A215="",BW$4=""),0,COUNTIFS(Formulas!$A$2:$A$3001,BW$4,Formulas!$B$2:$B$3001,$A215))</f>
        <v>0</v>
      </c>
      <c r="BX215" s="21" t="n">
        <f aca="false">IF(OR($A215="",BX$4=""),0,COUNTIFS(Formulas!$A$2:$A$3001,BX$4,Formulas!$B$2:$B$3001,$A215))</f>
        <v>0</v>
      </c>
      <c r="BY215" s="21" t="n">
        <f aca="false">IF(OR($A215="",BY$4=""),0,COUNTIFS(Formulas!$A$2:$A$3001,BY$4,Formulas!$B$2:$B$3001,$A215))</f>
        <v>0</v>
      </c>
      <c r="BZ215" s="21" t="n">
        <f aca="false">IF(OR($A215="",BZ$4=""),0,COUNTIFS(Formulas!$A$2:$A$3001,BZ$4,Formulas!$B$2:$B$3001,$A215))</f>
        <v>0</v>
      </c>
      <c r="CA215" s="21" t="n">
        <f aca="false">IF(OR($A215="",CA$4=""),0,COUNTIFS(Formulas!$A$2:$A$3001,CA$4,Formulas!$B$2:$B$3001,$A215))</f>
        <v>0</v>
      </c>
      <c r="CB215" s="21" t="n">
        <f aca="false">IF(OR($A215="",CB$4=""),0,COUNTIFS(Formulas!$A$2:$A$3001,CB$4,Formulas!$B$2:$B$3001,$A215))</f>
        <v>0</v>
      </c>
      <c r="CC215" s="21" t="n">
        <f aca="false">IF(OR($A215="",CC$4=""),0,COUNTIFS(Formulas!$A$2:$A$3001,CC$4,Formulas!$B$2:$B$3001,$A215))</f>
        <v>0</v>
      </c>
      <c r="CD215" s="21" t="n">
        <f aca="false">IF(OR($A215="",CD$4=""),0,COUNTIFS(Formulas!$A$2:$A$3001,CD$4,Formulas!$B$2:$B$3001,$A215))</f>
        <v>0</v>
      </c>
      <c r="CE215" s="21" t="n">
        <f aca="false">IF(OR($A215="",CE$4=""),0,COUNTIFS(Formulas!$A$2:$A$3001,CE$4,Formulas!$B$2:$B$3001,$A215))</f>
        <v>0</v>
      </c>
      <c r="CF215" s="21" t="n">
        <f aca="false">IF(OR($A215="",CF$4=""),0,COUNTIFS(Formulas!$A$2:$A$3001,CF$4,Formulas!$B$2:$B$3001,$A215))</f>
        <v>0</v>
      </c>
      <c r="CG215" s="21" t="n">
        <f aca="false">IF(OR($A215="",CG$4=""),0,COUNTIFS(Formulas!$A$2:$A$3001,CG$4,Formulas!$B$2:$B$3001,$A215))</f>
        <v>0</v>
      </c>
      <c r="CH215" s="21" t="n">
        <f aca="false">IF(OR($A215="",CH$4=""),0,COUNTIFS(Formulas!$A$2:$A$3001,CH$4,Formulas!$B$2:$B$3001,$A215))</f>
        <v>0</v>
      </c>
      <c r="CI215" s="21" t="n">
        <f aca="false">IF(OR($A215="",CI$4=""),0,COUNTIFS(Formulas!$A$2:$A$3001,CI$4,Formulas!$B$2:$B$3001,$A215))</f>
        <v>0</v>
      </c>
      <c r="CJ215" s="21" t="n">
        <f aca="false">IF(OR($A215="",CJ$4=""),0,COUNTIFS(Formulas!$A$2:$A$3001,CJ$4,Formulas!$B$2:$B$3001,$A215))</f>
        <v>0</v>
      </c>
      <c r="CK215" s="21" t="n">
        <f aca="false">IF(OR($A215="",CK$4=""),0,COUNTIFS(Formulas!$A$2:$A$3001,CK$4,Formulas!$B$2:$B$3001,$A215))</f>
        <v>0</v>
      </c>
      <c r="CL215" s="21" t="n">
        <f aca="false">IF(OR($A215="",CL$4=""),0,COUNTIFS(Formulas!$A$2:$A$3001,CL$4,Formulas!$B$2:$B$3001,$A215))</f>
        <v>0</v>
      </c>
      <c r="CM215" s="21" t="n">
        <f aca="false">IF(OR($A215="",CM$4=""),0,COUNTIFS(Formulas!$A$2:$A$3001,CM$4,Formulas!$B$2:$B$3001,$A215))</f>
        <v>0</v>
      </c>
      <c r="CN215" s="21" t="n">
        <f aca="false">IF(OR($A215="",CN$4=""),0,COUNTIFS(Formulas!$A$2:$A$3001,CN$4,Formulas!$B$2:$B$3001,$A215))</f>
        <v>0</v>
      </c>
      <c r="CO215" s="21" t="n">
        <f aca="false">IF(OR($A215="",CO$4=""),0,COUNTIFS(Formulas!$A$2:$A$3001,CO$4,Formulas!$B$2:$B$3001,$A215))</f>
        <v>0</v>
      </c>
      <c r="CP215" s="21" t="n">
        <f aca="false">IF(OR($A215="",CP$4=""),0,COUNTIFS(Formulas!$A$2:$A$3001,CP$4,Formulas!$B$2:$B$3001,$A215))</f>
        <v>0</v>
      </c>
      <c r="CQ215" s="21" t="n">
        <f aca="false">IF(OR($A215="",CQ$4=""),0,COUNTIFS(Formulas!$A$2:$A$3001,CQ$4,Formulas!$B$2:$B$3001,$A215))</f>
        <v>0</v>
      </c>
      <c r="CR215" s="21" t="n">
        <f aca="false">IF(OR($A215="",CR$4=""),0,COUNTIFS(Formulas!$A$2:$A$3001,CR$4,Formulas!$B$2:$B$3001,$A215))</f>
        <v>0</v>
      </c>
      <c r="CS215" s="21" t="n">
        <f aca="false">IF(OR($A215="",CS$4=""),0,COUNTIFS(Formulas!$A$2:$A$3001,CS$4,Formulas!$B$2:$B$3001,$A215))</f>
        <v>0</v>
      </c>
      <c r="CT215" s="21" t="n">
        <f aca="false">IF(OR($A215="",CT$4=""),0,COUNTIFS(Formulas!$A$2:$A$3001,CT$4,Formulas!$B$2:$B$3001,$A215))</f>
        <v>0</v>
      </c>
      <c r="CU215" s="21" t="n">
        <f aca="false">IF(OR($A215="",CU$4=""),0,COUNTIFS(Formulas!$A$2:$A$3001,CU$4,Formulas!$B$2:$B$3001,$A215))</f>
        <v>0</v>
      </c>
      <c r="CV215" s="21" t="n">
        <f aca="false">IF(OR($A215="",CV$4=""),0,COUNTIFS(Formulas!$A$2:$A$3001,CV$4,Formulas!$B$2:$B$3001,$A215))</f>
        <v>0</v>
      </c>
      <c r="CW215" s="21" t="n">
        <f aca="false">IF(OR($A215="",CW$4=""),0,COUNTIFS(Formulas!$A$2:$A$3001,CW$4,Formulas!$B$2:$B$3001,$A215))</f>
        <v>0</v>
      </c>
      <c r="CX215" s="21" t="n">
        <f aca="false">IF(OR($A215="",CX$4=""),0,COUNTIFS(Formulas!$A$2:$A$3001,CX$4,Formulas!$B$2:$B$3001,$A215))</f>
        <v>0</v>
      </c>
      <c r="CY215" s="21" t="n">
        <f aca="false">IF(OR($A215="",CY$4=""),0,COUNTIFS(Formulas!$A$2:$A$3001,CY$4,Formulas!$B$2:$B$3001,$A215))</f>
        <v>0</v>
      </c>
      <c r="CZ215" s="21" t="n">
        <f aca="false">IF(OR($A215="",CZ$4=""),0,COUNTIFS(Formulas!$A$2:$A$3001,CZ$4,Formulas!$B$2:$B$3001,$A215))</f>
        <v>0</v>
      </c>
      <c r="DA215" s="21" t="n">
        <f aca="false">IF(OR($A215="",DA$4=""),0,COUNTIFS(Formulas!$A$2:$A$3001,DA$4,Formulas!$B$2:$B$3001,$A215))</f>
        <v>0</v>
      </c>
      <c r="DB215" s="21" t="n">
        <f aca="false">IF(OR($A215="",DB$4=""),0,COUNTIFS(Formulas!$A$2:$A$3001,DB$4,Formulas!$B$2:$B$3001,$A215))</f>
        <v>0</v>
      </c>
      <c r="DC215" s="21" t="n">
        <f aca="false">IF(OR($A215="",DC$4=""),0,COUNTIFS(Formulas!$A$2:$A$3001,DC$4,Formulas!$B$2:$B$3001,$A215))</f>
        <v>0</v>
      </c>
      <c r="DD215" s="21" t="n">
        <f aca="false">IF(OR($A215="",DD$4=""),0,COUNTIFS(Formulas!$A$2:$A$3001,DD$4,Formulas!$B$2:$B$3001,$A215))</f>
        <v>0</v>
      </c>
      <c r="DE215" s="21" t="n">
        <f aca="false">IF(OR($A215="",DE$4=""),0,COUNTIFS(Formulas!$A$2:$A$3001,DE$4,Formulas!$B$2:$B$3001,$A215))</f>
        <v>0</v>
      </c>
      <c r="DF215" s="21" t="n">
        <f aca="false">IF(OR($A215="",DF$4=""),0,COUNTIFS(Formulas!$A$2:$A$3001,DF$4,Formulas!$B$2:$B$3001,$A215))</f>
        <v>0</v>
      </c>
      <c r="DG215" s="21" t="n">
        <f aca="false">IF(OR($A215="",DG$4=""),0,COUNTIFS(Formulas!$A$2:$A$3001,DG$4,Formulas!$B$2:$B$3001,$A215))</f>
        <v>0</v>
      </c>
      <c r="DH215" s="21" t="n">
        <f aca="false">IF(OR($A215="",DH$4=""),0,COUNTIFS(Formulas!$A$2:$A$3001,DH$4,Formulas!$B$2:$B$3001,$A215))</f>
        <v>0</v>
      </c>
      <c r="DI215" s="21" t="n">
        <f aca="false">IF(OR($A215="",DI$4=""),0,COUNTIFS(Formulas!$A$2:$A$3001,DI$4,Formulas!$B$2:$B$3001,$A215))</f>
        <v>0</v>
      </c>
      <c r="DJ215" s="21" t="n">
        <f aca="false">IF(OR($A215="",DJ$4=""),0,COUNTIFS(Formulas!$A$2:$A$3001,DJ$4,Formulas!$B$2:$B$3001,$A215))</f>
        <v>0</v>
      </c>
      <c r="DK215" s="21" t="n">
        <f aca="false">IF(OR($A215="",DK$4=""),0,COUNTIFS(Formulas!$A$2:$A$3001,DK$4,Formulas!$B$2:$B$3001,$A215))</f>
        <v>0</v>
      </c>
      <c r="DL215" s="21" t="n">
        <f aca="false">IF(OR($A215="",DL$4=""),0,COUNTIFS(Formulas!$A$2:$A$3001,DL$4,Formulas!$B$2:$B$3001,$A215))</f>
        <v>0</v>
      </c>
      <c r="DM215" s="21" t="n">
        <f aca="false">IF(OR($A215="",DM$4=""),0,COUNTIFS(Formulas!$A$2:$A$3001,DM$4,Formulas!$B$2:$B$3001,$A215))</f>
        <v>0</v>
      </c>
      <c r="DN215" s="21" t="n">
        <f aca="false">IF(OR($A215="",DN$4=""),0,COUNTIFS(Formulas!$A$2:$A$3001,DN$4,Formulas!$B$2:$B$3001,$A215))</f>
        <v>0</v>
      </c>
      <c r="DO215" s="21" t="n">
        <f aca="false">IF(OR($A215="",DO$4=""),0,COUNTIFS(Formulas!$A$2:$A$3001,DO$4,Formulas!$B$2:$B$3001,$A215))</f>
        <v>0</v>
      </c>
      <c r="DP215" s="21" t="n">
        <f aca="false">IF(OR($A215="",DP$4=""),0,COUNTIFS(Formulas!$A$2:$A$3001,DP$4,Formulas!$B$2:$B$3001,$A215))</f>
        <v>0</v>
      </c>
      <c r="DQ215" s="21" t="n">
        <f aca="false">IF(OR($A215="",DQ$4=""),0,COUNTIFS(Formulas!$A$2:$A$3001,DQ$4,Formulas!$B$2:$B$3001,$A215))</f>
        <v>0</v>
      </c>
      <c r="DR215" s="21" t="n">
        <f aca="false">IF(OR($A215="",DR$4=""),0,COUNTIFS(Formulas!$A$2:$A$3001,DR$4,Formulas!$B$2:$B$3001,$A215))</f>
        <v>0</v>
      </c>
      <c r="DS215" s="21" t="n">
        <f aca="false">IF(OR($A215="",DS$4=""),0,COUNTIFS(Formulas!$A$2:$A$3001,DS$4,Formulas!$B$2:$B$3001,$A215))</f>
        <v>0</v>
      </c>
      <c r="DT215" s="21" t="n">
        <f aca="false">IF(OR($A215="",DT$4=""),0,COUNTIFS(Formulas!$A$2:$A$3001,DT$4,Formulas!$B$2:$B$3001,$A215))</f>
        <v>0</v>
      </c>
      <c r="DU215" s="21" t="n">
        <f aca="false">IF(OR($A215="",DU$4=""),0,COUNTIFS(Formulas!$A$2:$A$3001,DU$4,Formulas!$B$2:$B$3001,$A215))</f>
        <v>0</v>
      </c>
      <c r="DV215" s="21" t="n">
        <f aca="false">IF(OR($A215="",DV$4=""),0,COUNTIFS(Formulas!$A$2:$A$3001,DV$4,Formulas!$B$2:$B$3001,$A215))</f>
        <v>0</v>
      </c>
      <c r="DW215" s="21" t="n">
        <f aca="false">IF(OR($A215="",DW$4=""),0,COUNTIFS(Formulas!$A$2:$A$3001,DW$4,Formulas!$B$2:$B$3001,$A215))</f>
        <v>0</v>
      </c>
      <c r="DX215" s="21" t="n">
        <f aca="false">IF(OR($A215="",DX$4=""),0,COUNTIFS(Formulas!$A$2:$A$3001,DX$4,Formulas!$B$2:$B$3001,$A215))</f>
        <v>0</v>
      </c>
      <c r="DY215" s="21" t="n">
        <f aca="false">IF(OR($A215="",DY$4=""),0,COUNTIFS(Formulas!$A$2:$A$3001,DY$4,Formulas!$B$2:$B$3001,$A215))</f>
        <v>0</v>
      </c>
      <c r="DZ215" s="21" t="n">
        <f aca="false">IF(OR($A215="",DZ$4=""),0,COUNTIFS(Formulas!$A$2:$A$3001,DZ$4,Formulas!$B$2:$B$3001,$A215))</f>
        <v>0</v>
      </c>
      <c r="EA215" s="21" t="n">
        <f aca="false">IF(OR($A215="",EA$4=""),0,COUNTIFS(Formulas!$A$2:$A$3001,EA$4,Formulas!$B$2:$B$3001,$A215))</f>
        <v>0</v>
      </c>
      <c r="EB215" s="21" t="n">
        <f aca="false">IF(OR($A215="",EB$4=""),0,COUNTIFS(Formulas!$A$2:$A$3001,EB$4,Formulas!$B$2:$B$3001,$A215))</f>
        <v>0</v>
      </c>
      <c r="EC215" s="21" t="n">
        <f aca="false">IF(OR($A215="",EC$4=""),0,COUNTIFS(Formulas!$A$2:$A$3001,EC$4,Formulas!$B$2:$B$3001,$A215))</f>
        <v>0</v>
      </c>
      <c r="ED215" s="21" t="n">
        <f aca="false">IF(OR($A215="",ED$4=""),0,COUNTIFS(Formulas!$A$2:$A$3001,ED$4,Formulas!$B$2:$B$3001,$A215))</f>
        <v>0</v>
      </c>
      <c r="EE215" s="21" t="n">
        <f aca="false">IF(OR($A215="",EE$4=""),0,COUNTIFS(Formulas!$A$2:$A$3001,EE$4,Formulas!$B$2:$B$3001,$A215))</f>
        <v>0</v>
      </c>
      <c r="EF215" s="21" t="n">
        <f aca="false">IF(OR($A215="",EF$4=""),0,COUNTIFS(Formulas!$A$2:$A$3001,EF$4,Formulas!$B$2:$B$3001,$A215))</f>
        <v>0</v>
      </c>
      <c r="EG215" s="21" t="n">
        <f aca="false">IF(OR($A215="",EG$4=""),0,COUNTIFS(Formulas!$A$2:$A$3001,EG$4,Formulas!$B$2:$B$3001,$A215))</f>
        <v>0</v>
      </c>
      <c r="EH215" s="21" t="n">
        <f aca="false">IF(OR($A215="",EH$4=""),0,COUNTIFS(Formulas!$A$2:$A$3001,EH$4,Formulas!$B$2:$B$3001,$A215))</f>
        <v>0</v>
      </c>
      <c r="EI215" s="21" t="n">
        <f aca="false">IF(OR($A215="",EI$4=""),0,COUNTIFS(Formulas!$A$2:$A$3001,EI$4,Formulas!$B$2:$B$3001,$A215))</f>
        <v>0</v>
      </c>
      <c r="EJ215" s="21" t="n">
        <f aca="false">IF(OR($A215="",EJ$4=""),0,COUNTIFS(Formulas!$A$2:$A$3001,EJ$4,Formulas!$B$2:$B$3001,$A215))</f>
        <v>0</v>
      </c>
      <c r="EK215" s="21" t="n">
        <f aca="false">IF(OR($A215="",EK$4=""),0,COUNTIFS(Formulas!$A$2:$A$3001,EK$4,Formulas!$B$2:$B$3001,$A215))</f>
        <v>0</v>
      </c>
      <c r="EL215" s="21" t="n">
        <f aca="false">IF(OR($A215="",EL$4=""),0,COUNTIFS(Formulas!$A$2:$A$3001,EL$4,Formulas!$B$2:$B$3001,$A215))</f>
        <v>0</v>
      </c>
      <c r="EM215" s="21" t="n">
        <f aca="false">IF(OR($A215="",EM$4=""),0,COUNTIFS(Formulas!$A$2:$A$3001,EM$4,Formulas!$B$2:$B$3001,$A215))</f>
        <v>0</v>
      </c>
      <c r="EN215" s="21" t="n">
        <f aca="false">IF(OR($A215="",EN$4=""),0,COUNTIFS(Formulas!$A$2:$A$3001,EN$4,Formulas!$B$2:$B$3001,$A215))</f>
        <v>0</v>
      </c>
      <c r="EO215" s="21" t="n">
        <f aca="false">IF(OR($A215="",EO$4=""),0,COUNTIFS(Formulas!$A$2:$A$3001,EO$4,Formulas!$B$2:$B$3001,$A215))</f>
        <v>0</v>
      </c>
      <c r="EP215" s="21" t="n">
        <f aca="false">IF(OR($A215="",EP$4=""),0,COUNTIFS(Formulas!$A$2:$A$3001,EP$4,Formulas!$B$2:$B$3001,$A215))</f>
        <v>0</v>
      </c>
      <c r="EQ215" s="21" t="n">
        <f aca="false">IF(OR($A215="",EQ$4=""),0,COUNTIFS(Formulas!$A$2:$A$3001,EQ$4,Formulas!$B$2:$B$3001,$A215))</f>
        <v>0</v>
      </c>
      <c r="ER215" s="21" t="n">
        <f aca="false">IF(OR($A215="",ER$4=""),0,COUNTIFS(Formulas!$A$2:$A$3001,ER$4,Formulas!$B$2:$B$3001,$A215))</f>
        <v>0</v>
      </c>
      <c r="ES215" s="21" t="n">
        <f aca="false">IF(OR($A215="",ES$4=""),0,COUNTIFS(Formulas!$A$2:$A$3001,ES$4,Formulas!$B$2:$B$3001,$A215))</f>
        <v>0</v>
      </c>
      <c r="ET215" s="21" t="n">
        <f aca="false">IF(OR($A215="",ET$4=""),0,COUNTIFS(Formulas!$A$2:$A$3001,ET$4,Formulas!$B$2:$B$3001,$A215))</f>
        <v>0</v>
      </c>
      <c r="EU215" s="21" t="n">
        <f aca="false">IF(OR($A215="",EU$4=""),0,COUNTIFS(Formulas!$A$2:$A$3001,EU$4,Formulas!$B$2:$B$3001,$A215))</f>
        <v>0</v>
      </c>
      <c r="EV215" s="21" t="n">
        <f aca="false">IF(OR($A215="",EV$4=""),0,COUNTIFS(Formulas!$A$2:$A$3001,EV$4,Formulas!$B$2:$B$3001,$A215))</f>
        <v>0</v>
      </c>
    </row>
    <row r="216" customFormat="false" ht="15" hidden="false" customHeight="false" outlineLevel="0" collapsed="false">
      <c r="A216" s="13" t="str">
        <f aca="false">IF(INDEX(Materials!$A$2:$A$301,212)="","",INDEX(Materials!$A$2:$A$301,212))</f>
        <v/>
      </c>
      <c r="B216" s="19" t="str">
        <f aca="false">IF(A216="","",COUNTIF(C216:EV216,"&gt;0"))</f>
        <v/>
      </c>
      <c r="C216" s="21" t="n">
        <f aca="false">IF(OR($A216="",C$4=""),0,COUNTIFS(Formulas!$A$2:$A$3001,C$4,Formulas!$B$2:$B$3001,$A216))</f>
        <v>0</v>
      </c>
      <c r="D216" s="21" t="n">
        <f aca="false">IF(OR($A216="",D$4=""),0,COUNTIFS(Formulas!$A$2:$A$3001,D$4,Formulas!$B$2:$B$3001,$A216))</f>
        <v>0</v>
      </c>
      <c r="E216" s="21" t="n">
        <f aca="false">IF(OR($A216="",E$4=""),0,COUNTIFS(Formulas!$A$2:$A$3001,E$4,Formulas!$B$2:$B$3001,$A216))</f>
        <v>0</v>
      </c>
      <c r="F216" s="21" t="n">
        <f aca="false">IF(OR($A216="",F$4=""),0,COUNTIFS(Formulas!$A$2:$A$3001,F$4,Formulas!$B$2:$B$3001,$A216))</f>
        <v>0</v>
      </c>
      <c r="G216" s="21" t="n">
        <f aca="false">IF(OR($A216="",G$4=""),0,COUNTIFS(Formulas!$A$2:$A$3001,G$4,Formulas!$B$2:$B$3001,$A216))</f>
        <v>0</v>
      </c>
      <c r="H216" s="21" t="n">
        <f aca="false">IF(OR($A216="",H$4=""),0,COUNTIFS(Formulas!$A$2:$A$3001,H$4,Formulas!$B$2:$B$3001,$A216))</f>
        <v>0</v>
      </c>
      <c r="I216" s="21" t="n">
        <f aca="false">IF(OR($A216="",I$4=""),0,COUNTIFS(Formulas!$A$2:$A$3001,I$4,Formulas!$B$2:$B$3001,$A216))</f>
        <v>0</v>
      </c>
      <c r="J216" s="21" t="n">
        <f aca="false">IF(OR($A216="",J$4=""),0,COUNTIFS(Formulas!$A$2:$A$3001,J$4,Formulas!$B$2:$B$3001,$A216))</f>
        <v>0</v>
      </c>
      <c r="K216" s="21" t="n">
        <f aca="false">IF(OR($A216="",K$4=""),0,COUNTIFS(Formulas!$A$2:$A$3001,K$4,Formulas!$B$2:$B$3001,$A216))</f>
        <v>0</v>
      </c>
      <c r="L216" s="21" t="n">
        <f aca="false">IF(OR($A216="",L$4=""),0,COUNTIFS(Formulas!$A$2:$A$3001,L$4,Formulas!$B$2:$B$3001,$A216))</f>
        <v>0</v>
      </c>
      <c r="M216" s="21" t="n">
        <f aca="false">IF(OR($A216="",M$4=""),0,COUNTIFS(Formulas!$A$2:$A$3001,M$4,Formulas!$B$2:$B$3001,$A216))</f>
        <v>0</v>
      </c>
      <c r="N216" s="21" t="n">
        <f aca="false">IF(OR($A216="",N$4=""),0,COUNTIFS(Formulas!$A$2:$A$3001,N$4,Formulas!$B$2:$B$3001,$A216))</f>
        <v>0</v>
      </c>
      <c r="O216" s="21" t="n">
        <f aca="false">IF(OR($A216="",O$4=""),0,COUNTIFS(Formulas!$A$2:$A$3001,O$4,Formulas!$B$2:$B$3001,$A216))</f>
        <v>0</v>
      </c>
      <c r="P216" s="21" t="n">
        <f aca="false">IF(OR($A216="",P$4=""),0,COUNTIFS(Formulas!$A$2:$A$3001,P$4,Formulas!$B$2:$B$3001,$A216))</f>
        <v>0</v>
      </c>
      <c r="Q216" s="21" t="n">
        <f aca="false">IF(OR($A216="",Q$4=""),0,COUNTIFS(Formulas!$A$2:$A$3001,Q$4,Formulas!$B$2:$B$3001,$A216))</f>
        <v>0</v>
      </c>
      <c r="R216" s="21" t="n">
        <f aca="false">IF(OR($A216="",R$4=""),0,COUNTIFS(Formulas!$A$2:$A$3001,R$4,Formulas!$B$2:$B$3001,$A216))</f>
        <v>0</v>
      </c>
      <c r="S216" s="21" t="n">
        <f aca="false">IF(OR($A216="",S$4=""),0,COUNTIFS(Formulas!$A$2:$A$3001,S$4,Formulas!$B$2:$B$3001,$A216))</f>
        <v>0</v>
      </c>
      <c r="T216" s="21" t="n">
        <f aca="false">IF(OR($A216="",T$4=""),0,COUNTIFS(Formulas!$A$2:$A$3001,T$4,Formulas!$B$2:$B$3001,$A216))</f>
        <v>0</v>
      </c>
      <c r="U216" s="21" t="n">
        <f aca="false">IF(OR($A216="",U$4=""),0,COUNTIFS(Formulas!$A$2:$A$3001,U$4,Formulas!$B$2:$B$3001,$A216))</f>
        <v>0</v>
      </c>
      <c r="V216" s="21" t="n">
        <f aca="false">IF(OR($A216="",V$4=""),0,COUNTIFS(Formulas!$A$2:$A$3001,V$4,Formulas!$B$2:$B$3001,$A216))</f>
        <v>0</v>
      </c>
      <c r="W216" s="21" t="n">
        <f aca="false">IF(OR($A216="",W$4=""),0,COUNTIFS(Formulas!$A$2:$A$3001,W$4,Formulas!$B$2:$B$3001,$A216))</f>
        <v>0</v>
      </c>
      <c r="X216" s="21" t="n">
        <f aca="false">IF(OR($A216="",X$4=""),0,COUNTIFS(Formulas!$A$2:$A$3001,X$4,Formulas!$B$2:$B$3001,$A216))</f>
        <v>0</v>
      </c>
      <c r="Y216" s="21" t="n">
        <f aca="false">IF(OR($A216="",Y$4=""),0,COUNTIFS(Formulas!$A$2:$A$3001,Y$4,Formulas!$B$2:$B$3001,$A216))</f>
        <v>0</v>
      </c>
      <c r="Z216" s="21" t="n">
        <f aca="false">IF(OR($A216="",Z$4=""),0,COUNTIFS(Formulas!$A$2:$A$3001,Z$4,Formulas!$B$2:$B$3001,$A216))</f>
        <v>0</v>
      </c>
      <c r="AA216" s="21" t="n">
        <f aca="false">IF(OR($A216="",AA$4=""),0,COUNTIFS(Formulas!$A$2:$A$3001,AA$4,Formulas!$B$2:$B$3001,$A216))</f>
        <v>0</v>
      </c>
      <c r="AB216" s="21" t="n">
        <f aca="false">IF(OR($A216="",AB$4=""),0,COUNTIFS(Formulas!$A$2:$A$3001,AB$4,Formulas!$B$2:$B$3001,$A216))</f>
        <v>0</v>
      </c>
      <c r="AC216" s="21" t="n">
        <f aca="false">IF(OR($A216="",AC$4=""),0,COUNTIFS(Formulas!$A$2:$A$3001,AC$4,Formulas!$B$2:$B$3001,$A216))</f>
        <v>0</v>
      </c>
      <c r="AD216" s="21" t="n">
        <f aca="false">IF(OR($A216="",AD$4=""),0,COUNTIFS(Formulas!$A$2:$A$3001,AD$4,Formulas!$B$2:$B$3001,$A216))</f>
        <v>0</v>
      </c>
      <c r="AE216" s="21" t="n">
        <f aca="false">IF(OR($A216="",AE$4=""),0,COUNTIFS(Formulas!$A$2:$A$3001,AE$4,Formulas!$B$2:$B$3001,$A216))</f>
        <v>0</v>
      </c>
      <c r="AF216" s="21" t="n">
        <f aca="false">IF(OR($A216="",AF$4=""),0,COUNTIFS(Formulas!$A$2:$A$3001,AF$4,Formulas!$B$2:$B$3001,$A216))</f>
        <v>0</v>
      </c>
      <c r="AG216" s="21" t="n">
        <f aca="false">IF(OR($A216="",AG$4=""),0,COUNTIFS(Formulas!$A$2:$A$3001,AG$4,Formulas!$B$2:$B$3001,$A216))</f>
        <v>0</v>
      </c>
      <c r="AH216" s="21" t="n">
        <f aca="false">IF(OR($A216="",AH$4=""),0,COUNTIFS(Formulas!$A$2:$A$3001,AH$4,Formulas!$B$2:$B$3001,$A216))</f>
        <v>0</v>
      </c>
      <c r="AI216" s="21" t="n">
        <f aca="false">IF(OR($A216="",AI$4=""),0,COUNTIFS(Formulas!$A$2:$A$3001,AI$4,Formulas!$B$2:$B$3001,$A216))</f>
        <v>0</v>
      </c>
      <c r="AJ216" s="21" t="n">
        <f aca="false">IF(OR($A216="",AJ$4=""),0,COUNTIFS(Formulas!$A$2:$A$3001,AJ$4,Formulas!$B$2:$B$3001,$A216))</f>
        <v>0</v>
      </c>
      <c r="AK216" s="21" t="n">
        <f aca="false">IF(OR($A216="",AK$4=""),0,COUNTIFS(Formulas!$A$2:$A$3001,AK$4,Formulas!$B$2:$B$3001,$A216))</f>
        <v>0</v>
      </c>
      <c r="AL216" s="21" t="n">
        <f aca="false">IF(OR($A216="",AL$4=""),0,COUNTIFS(Formulas!$A$2:$A$3001,AL$4,Formulas!$B$2:$B$3001,$A216))</f>
        <v>0</v>
      </c>
      <c r="AM216" s="21" t="n">
        <f aca="false">IF(OR($A216="",AM$4=""),0,COUNTIFS(Formulas!$A$2:$A$3001,AM$4,Formulas!$B$2:$B$3001,$A216))</f>
        <v>0</v>
      </c>
      <c r="AN216" s="21" t="n">
        <f aca="false">IF(OR($A216="",AN$4=""),0,COUNTIFS(Formulas!$A$2:$A$3001,AN$4,Formulas!$B$2:$B$3001,$A216))</f>
        <v>0</v>
      </c>
      <c r="AO216" s="21" t="n">
        <f aca="false">IF(OR($A216="",AO$4=""),0,COUNTIFS(Formulas!$A$2:$A$3001,AO$4,Formulas!$B$2:$B$3001,$A216))</f>
        <v>0</v>
      </c>
      <c r="AP216" s="21" t="n">
        <f aca="false">IF(OR($A216="",AP$4=""),0,COUNTIFS(Formulas!$A$2:$A$3001,AP$4,Formulas!$B$2:$B$3001,$A216))</f>
        <v>0</v>
      </c>
      <c r="AQ216" s="21" t="n">
        <f aca="false">IF(OR($A216="",AQ$4=""),0,COUNTIFS(Formulas!$A$2:$A$3001,AQ$4,Formulas!$B$2:$B$3001,$A216))</f>
        <v>0</v>
      </c>
      <c r="AR216" s="21" t="n">
        <f aca="false">IF(OR($A216="",AR$4=""),0,COUNTIFS(Formulas!$A$2:$A$3001,AR$4,Formulas!$B$2:$B$3001,$A216))</f>
        <v>0</v>
      </c>
      <c r="AS216" s="21" t="n">
        <f aca="false">IF(OR($A216="",AS$4=""),0,COUNTIFS(Formulas!$A$2:$A$3001,AS$4,Formulas!$B$2:$B$3001,$A216))</f>
        <v>0</v>
      </c>
      <c r="AT216" s="21" t="n">
        <f aca="false">IF(OR($A216="",AT$4=""),0,COUNTIFS(Formulas!$A$2:$A$3001,AT$4,Formulas!$B$2:$B$3001,$A216))</f>
        <v>0</v>
      </c>
      <c r="AU216" s="21" t="n">
        <f aca="false">IF(OR($A216="",AU$4=""),0,COUNTIFS(Formulas!$A$2:$A$3001,AU$4,Formulas!$B$2:$B$3001,$A216))</f>
        <v>0</v>
      </c>
      <c r="AV216" s="21" t="n">
        <f aca="false">IF(OR($A216="",AV$4=""),0,COUNTIFS(Formulas!$A$2:$A$3001,AV$4,Formulas!$B$2:$B$3001,$A216))</f>
        <v>0</v>
      </c>
      <c r="AW216" s="21" t="n">
        <f aca="false">IF(OR($A216="",AW$4=""),0,COUNTIFS(Formulas!$A$2:$A$3001,AW$4,Formulas!$B$2:$B$3001,$A216))</f>
        <v>0</v>
      </c>
      <c r="AX216" s="21" t="n">
        <f aca="false">IF(OR($A216="",AX$4=""),0,COUNTIFS(Formulas!$A$2:$A$3001,AX$4,Formulas!$B$2:$B$3001,$A216))</f>
        <v>0</v>
      </c>
      <c r="AY216" s="21" t="n">
        <f aca="false">IF(OR($A216="",AY$4=""),0,COUNTIFS(Formulas!$A$2:$A$3001,AY$4,Formulas!$B$2:$B$3001,$A216))</f>
        <v>0</v>
      </c>
      <c r="AZ216" s="21" t="n">
        <f aca="false">IF(OR($A216="",AZ$4=""),0,COUNTIFS(Formulas!$A$2:$A$3001,AZ$4,Formulas!$B$2:$B$3001,$A216))</f>
        <v>0</v>
      </c>
      <c r="BA216" s="21" t="n">
        <f aca="false">IF(OR($A216="",BA$4=""),0,COUNTIFS(Formulas!$A$2:$A$3001,BA$4,Formulas!$B$2:$B$3001,$A216))</f>
        <v>0</v>
      </c>
      <c r="BB216" s="21" t="n">
        <f aca="false">IF(OR($A216="",BB$4=""),0,COUNTIFS(Formulas!$A$2:$A$3001,BB$4,Formulas!$B$2:$B$3001,$A216))</f>
        <v>0</v>
      </c>
      <c r="BC216" s="21" t="n">
        <f aca="false">IF(OR($A216="",BC$4=""),0,COUNTIFS(Formulas!$A$2:$A$3001,BC$4,Formulas!$B$2:$B$3001,$A216))</f>
        <v>0</v>
      </c>
      <c r="BD216" s="21" t="n">
        <f aca="false">IF(OR($A216="",BD$4=""),0,COUNTIFS(Formulas!$A$2:$A$3001,BD$4,Formulas!$B$2:$B$3001,$A216))</f>
        <v>0</v>
      </c>
      <c r="BE216" s="21" t="n">
        <f aca="false">IF(OR($A216="",BE$4=""),0,COUNTIFS(Formulas!$A$2:$A$3001,BE$4,Formulas!$B$2:$B$3001,$A216))</f>
        <v>0</v>
      </c>
      <c r="BF216" s="21" t="n">
        <f aca="false">IF(OR($A216="",BF$4=""),0,COUNTIFS(Formulas!$A$2:$A$3001,BF$4,Formulas!$B$2:$B$3001,$A216))</f>
        <v>0</v>
      </c>
      <c r="BG216" s="21" t="n">
        <f aca="false">IF(OR($A216="",BG$4=""),0,COUNTIFS(Formulas!$A$2:$A$3001,BG$4,Formulas!$B$2:$B$3001,$A216))</f>
        <v>0</v>
      </c>
      <c r="BH216" s="21" t="n">
        <f aca="false">IF(OR($A216="",BH$4=""),0,COUNTIFS(Formulas!$A$2:$A$3001,BH$4,Formulas!$B$2:$B$3001,$A216))</f>
        <v>0</v>
      </c>
      <c r="BI216" s="21" t="n">
        <f aca="false">IF(OR($A216="",BI$4=""),0,COUNTIFS(Formulas!$A$2:$A$3001,BI$4,Formulas!$B$2:$B$3001,$A216))</f>
        <v>0</v>
      </c>
      <c r="BJ216" s="21" t="n">
        <f aca="false">IF(OR($A216="",BJ$4=""),0,COUNTIFS(Formulas!$A$2:$A$3001,BJ$4,Formulas!$B$2:$B$3001,$A216))</f>
        <v>0</v>
      </c>
      <c r="BK216" s="21" t="n">
        <f aca="false">IF(OR($A216="",BK$4=""),0,COUNTIFS(Formulas!$A$2:$A$3001,BK$4,Formulas!$B$2:$B$3001,$A216))</f>
        <v>0</v>
      </c>
      <c r="BL216" s="21" t="n">
        <f aca="false">IF(OR($A216="",BL$4=""),0,COUNTIFS(Formulas!$A$2:$A$3001,BL$4,Formulas!$B$2:$B$3001,$A216))</f>
        <v>0</v>
      </c>
      <c r="BM216" s="21" t="n">
        <f aca="false">IF(OR($A216="",BM$4=""),0,COUNTIFS(Formulas!$A$2:$A$3001,BM$4,Formulas!$B$2:$B$3001,$A216))</f>
        <v>0</v>
      </c>
      <c r="BN216" s="21" t="n">
        <f aca="false">IF(OR($A216="",BN$4=""),0,COUNTIFS(Formulas!$A$2:$A$3001,BN$4,Formulas!$B$2:$B$3001,$A216))</f>
        <v>0</v>
      </c>
      <c r="BO216" s="21" t="n">
        <f aca="false">IF(OR($A216="",BO$4=""),0,COUNTIFS(Formulas!$A$2:$A$3001,BO$4,Formulas!$B$2:$B$3001,$A216))</f>
        <v>0</v>
      </c>
      <c r="BP216" s="21" t="n">
        <f aca="false">IF(OR($A216="",BP$4=""),0,COUNTIFS(Formulas!$A$2:$A$3001,BP$4,Formulas!$B$2:$B$3001,$A216))</f>
        <v>0</v>
      </c>
      <c r="BQ216" s="21" t="n">
        <f aca="false">IF(OR($A216="",BQ$4=""),0,COUNTIFS(Formulas!$A$2:$A$3001,BQ$4,Formulas!$B$2:$B$3001,$A216))</f>
        <v>0</v>
      </c>
      <c r="BR216" s="21" t="n">
        <f aca="false">IF(OR($A216="",BR$4=""),0,COUNTIFS(Formulas!$A$2:$A$3001,BR$4,Formulas!$B$2:$B$3001,$A216))</f>
        <v>0</v>
      </c>
      <c r="BS216" s="21" t="n">
        <f aca="false">IF(OR($A216="",BS$4=""),0,COUNTIFS(Formulas!$A$2:$A$3001,BS$4,Formulas!$B$2:$B$3001,$A216))</f>
        <v>0</v>
      </c>
      <c r="BT216" s="21" t="n">
        <f aca="false">IF(OR($A216="",BT$4=""),0,COUNTIFS(Formulas!$A$2:$A$3001,BT$4,Formulas!$B$2:$B$3001,$A216))</f>
        <v>0</v>
      </c>
      <c r="BU216" s="21" t="n">
        <f aca="false">IF(OR($A216="",BU$4=""),0,COUNTIFS(Formulas!$A$2:$A$3001,BU$4,Formulas!$B$2:$B$3001,$A216))</f>
        <v>0</v>
      </c>
      <c r="BV216" s="21" t="n">
        <f aca="false">IF(OR($A216="",BV$4=""),0,COUNTIFS(Formulas!$A$2:$A$3001,BV$4,Formulas!$B$2:$B$3001,$A216))</f>
        <v>0</v>
      </c>
      <c r="BW216" s="21" t="n">
        <f aca="false">IF(OR($A216="",BW$4=""),0,COUNTIFS(Formulas!$A$2:$A$3001,BW$4,Formulas!$B$2:$B$3001,$A216))</f>
        <v>0</v>
      </c>
      <c r="BX216" s="21" t="n">
        <f aca="false">IF(OR($A216="",BX$4=""),0,COUNTIFS(Formulas!$A$2:$A$3001,BX$4,Formulas!$B$2:$B$3001,$A216))</f>
        <v>0</v>
      </c>
      <c r="BY216" s="21" t="n">
        <f aca="false">IF(OR($A216="",BY$4=""),0,COUNTIFS(Formulas!$A$2:$A$3001,BY$4,Formulas!$B$2:$B$3001,$A216))</f>
        <v>0</v>
      </c>
      <c r="BZ216" s="21" t="n">
        <f aca="false">IF(OR($A216="",BZ$4=""),0,COUNTIFS(Formulas!$A$2:$A$3001,BZ$4,Formulas!$B$2:$B$3001,$A216))</f>
        <v>0</v>
      </c>
      <c r="CA216" s="21" t="n">
        <f aca="false">IF(OR($A216="",CA$4=""),0,COUNTIFS(Formulas!$A$2:$A$3001,CA$4,Formulas!$B$2:$B$3001,$A216))</f>
        <v>0</v>
      </c>
      <c r="CB216" s="21" t="n">
        <f aca="false">IF(OR($A216="",CB$4=""),0,COUNTIFS(Formulas!$A$2:$A$3001,CB$4,Formulas!$B$2:$B$3001,$A216))</f>
        <v>0</v>
      </c>
      <c r="CC216" s="21" t="n">
        <f aca="false">IF(OR($A216="",CC$4=""),0,COUNTIFS(Formulas!$A$2:$A$3001,CC$4,Formulas!$B$2:$B$3001,$A216))</f>
        <v>0</v>
      </c>
      <c r="CD216" s="21" t="n">
        <f aca="false">IF(OR($A216="",CD$4=""),0,COUNTIFS(Formulas!$A$2:$A$3001,CD$4,Formulas!$B$2:$B$3001,$A216))</f>
        <v>0</v>
      </c>
      <c r="CE216" s="21" t="n">
        <f aca="false">IF(OR($A216="",CE$4=""),0,COUNTIFS(Formulas!$A$2:$A$3001,CE$4,Formulas!$B$2:$B$3001,$A216))</f>
        <v>0</v>
      </c>
      <c r="CF216" s="21" t="n">
        <f aca="false">IF(OR($A216="",CF$4=""),0,COUNTIFS(Formulas!$A$2:$A$3001,CF$4,Formulas!$B$2:$B$3001,$A216))</f>
        <v>0</v>
      </c>
      <c r="CG216" s="21" t="n">
        <f aca="false">IF(OR($A216="",CG$4=""),0,COUNTIFS(Formulas!$A$2:$A$3001,CG$4,Formulas!$B$2:$B$3001,$A216))</f>
        <v>0</v>
      </c>
      <c r="CH216" s="21" t="n">
        <f aca="false">IF(OR($A216="",CH$4=""),0,COUNTIFS(Formulas!$A$2:$A$3001,CH$4,Formulas!$B$2:$B$3001,$A216))</f>
        <v>0</v>
      </c>
      <c r="CI216" s="21" t="n">
        <f aca="false">IF(OR($A216="",CI$4=""),0,COUNTIFS(Formulas!$A$2:$A$3001,CI$4,Formulas!$B$2:$B$3001,$A216))</f>
        <v>0</v>
      </c>
      <c r="CJ216" s="21" t="n">
        <f aca="false">IF(OR($A216="",CJ$4=""),0,COUNTIFS(Formulas!$A$2:$A$3001,CJ$4,Formulas!$B$2:$B$3001,$A216))</f>
        <v>0</v>
      </c>
      <c r="CK216" s="21" t="n">
        <f aca="false">IF(OR($A216="",CK$4=""),0,COUNTIFS(Formulas!$A$2:$A$3001,CK$4,Formulas!$B$2:$B$3001,$A216))</f>
        <v>0</v>
      </c>
      <c r="CL216" s="21" t="n">
        <f aca="false">IF(OR($A216="",CL$4=""),0,COUNTIFS(Formulas!$A$2:$A$3001,CL$4,Formulas!$B$2:$B$3001,$A216))</f>
        <v>0</v>
      </c>
      <c r="CM216" s="21" t="n">
        <f aca="false">IF(OR($A216="",CM$4=""),0,COUNTIFS(Formulas!$A$2:$A$3001,CM$4,Formulas!$B$2:$B$3001,$A216))</f>
        <v>0</v>
      </c>
      <c r="CN216" s="21" t="n">
        <f aca="false">IF(OR($A216="",CN$4=""),0,COUNTIFS(Formulas!$A$2:$A$3001,CN$4,Formulas!$B$2:$B$3001,$A216))</f>
        <v>0</v>
      </c>
      <c r="CO216" s="21" t="n">
        <f aca="false">IF(OR($A216="",CO$4=""),0,COUNTIFS(Formulas!$A$2:$A$3001,CO$4,Formulas!$B$2:$B$3001,$A216))</f>
        <v>0</v>
      </c>
      <c r="CP216" s="21" t="n">
        <f aca="false">IF(OR($A216="",CP$4=""),0,COUNTIFS(Formulas!$A$2:$A$3001,CP$4,Formulas!$B$2:$B$3001,$A216))</f>
        <v>0</v>
      </c>
      <c r="CQ216" s="21" t="n">
        <f aca="false">IF(OR($A216="",CQ$4=""),0,COUNTIFS(Formulas!$A$2:$A$3001,CQ$4,Formulas!$B$2:$B$3001,$A216))</f>
        <v>0</v>
      </c>
      <c r="CR216" s="21" t="n">
        <f aca="false">IF(OR($A216="",CR$4=""),0,COUNTIFS(Formulas!$A$2:$A$3001,CR$4,Formulas!$B$2:$B$3001,$A216))</f>
        <v>0</v>
      </c>
      <c r="CS216" s="21" t="n">
        <f aca="false">IF(OR($A216="",CS$4=""),0,COUNTIFS(Formulas!$A$2:$A$3001,CS$4,Formulas!$B$2:$B$3001,$A216))</f>
        <v>0</v>
      </c>
      <c r="CT216" s="21" t="n">
        <f aca="false">IF(OR($A216="",CT$4=""),0,COUNTIFS(Formulas!$A$2:$A$3001,CT$4,Formulas!$B$2:$B$3001,$A216))</f>
        <v>0</v>
      </c>
      <c r="CU216" s="21" t="n">
        <f aca="false">IF(OR($A216="",CU$4=""),0,COUNTIFS(Formulas!$A$2:$A$3001,CU$4,Formulas!$B$2:$B$3001,$A216))</f>
        <v>0</v>
      </c>
      <c r="CV216" s="21" t="n">
        <f aca="false">IF(OR($A216="",CV$4=""),0,COUNTIFS(Formulas!$A$2:$A$3001,CV$4,Formulas!$B$2:$B$3001,$A216))</f>
        <v>0</v>
      </c>
      <c r="CW216" s="21" t="n">
        <f aca="false">IF(OR($A216="",CW$4=""),0,COUNTIFS(Formulas!$A$2:$A$3001,CW$4,Formulas!$B$2:$B$3001,$A216))</f>
        <v>0</v>
      </c>
      <c r="CX216" s="21" t="n">
        <f aca="false">IF(OR($A216="",CX$4=""),0,COUNTIFS(Formulas!$A$2:$A$3001,CX$4,Formulas!$B$2:$B$3001,$A216))</f>
        <v>0</v>
      </c>
      <c r="CY216" s="21" t="n">
        <f aca="false">IF(OR($A216="",CY$4=""),0,COUNTIFS(Formulas!$A$2:$A$3001,CY$4,Formulas!$B$2:$B$3001,$A216))</f>
        <v>0</v>
      </c>
      <c r="CZ216" s="21" t="n">
        <f aca="false">IF(OR($A216="",CZ$4=""),0,COUNTIFS(Formulas!$A$2:$A$3001,CZ$4,Formulas!$B$2:$B$3001,$A216))</f>
        <v>0</v>
      </c>
      <c r="DA216" s="21" t="n">
        <f aca="false">IF(OR($A216="",DA$4=""),0,COUNTIFS(Formulas!$A$2:$A$3001,DA$4,Formulas!$B$2:$B$3001,$A216))</f>
        <v>0</v>
      </c>
      <c r="DB216" s="21" t="n">
        <f aca="false">IF(OR($A216="",DB$4=""),0,COUNTIFS(Formulas!$A$2:$A$3001,DB$4,Formulas!$B$2:$B$3001,$A216))</f>
        <v>0</v>
      </c>
      <c r="DC216" s="21" t="n">
        <f aca="false">IF(OR($A216="",DC$4=""),0,COUNTIFS(Formulas!$A$2:$A$3001,DC$4,Formulas!$B$2:$B$3001,$A216))</f>
        <v>0</v>
      </c>
      <c r="DD216" s="21" t="n">
        <f aca="false">IF(OR($A216="",DD$4=""),0,COUNTIFS(Formulas!$A$2:$A$3001,DD$4,Formulas!$B$2:$B$3001,$A216))</f>
        <v>0</v>
      </c>
      <c r="DE216" s="21" t="n">
        <f aca="false">IF(OR($A216="",DE$4=""),0,COUNTIFS(Formulas!$A$2:$A$3001,DE$4,Formulas!$B$2:$B$3001,$A216))</f>
        <v>0</v>
      </c>
      <c r="DF216" s="21" t="n">
        <f aca="false">IF(OR($A216="",DF$4=""),0,COUNTIFS(Formulas!$A$2:$A$3001,DF$4,Formulas!$B$2:$B$3001,$A216))</f>
        <v>0</v>
      </c>
      <c r="DG216" s="21" t="n">
        <f aca="false">IF(OR($A216="",DG$4=""),0,COUNTIFS(Formulas!$A$2:$A$3001,DG$4,Formulas!$B$2:$B$3001,$A216))</f>
        <v>0</v>
      </c>
      <c r="DH216" s="21" t="n">
        <f aca="false">IF(OR($A216="",DH$4=""),0,COUNTIFS(Formulas!$A$2:$A$3001,DH$4,Formulas!$B$2:$B$3001,$A216))</f>
        <v>0</v>
      </c>
      <c r="DI216" s="21" t="n">
        <f aca="false">IF(OR($A216="",DI$4=""),0,COUNTIFS(Formulas!$A$2:$A$3001,DI$4,Formulas!$B$2:$B$3001,$A216))</f>
        <v>0</v>
      </c>
      <c r="DJ216" s="21" t="n">
        <f aca="false">IF(OR($A216="",DJ$4=""),0,COUNTIFS(Formulas!$A$2:$A$3001,DJ$4,Formulas!$B$2:$B$3001,$A216))</f>
        <v>0</v>
      </c>
      <c r="DK216" s="21" t="n">
        <f aca="false">IF(OR($A216="",DK$4=""),0,COUNTIFS(Formulas!$A$2:$A$3001,DK$4,Formulas!$B$2:$B$3001,$A216))</f>
        <v>0</v>
      </c>
      <c r="DL216" s="21" t="n">
        <f aca="false">IF(OR($A216="",DL$4=""),0,COUNTIFS(Formulas!$A$2:$A$3001,DL$4,Formulas!$B$2:$B$3001,$A216))</f>
        <v>0</v>
      </c>
      <c r="DM216" s="21" t="n">
        <f aca="false">IF(OR($A216="",DM$4=""),0,COUNTIFS(Formulas!$A$2:$A$3001,DM$4,Formulas!$B$2:$B$3001,$A216))</f>
        <v>0</v>
      </c>
      <c r="DN216" s="21" t="n">
        <f aca="false">IF(OR($A216="",DN$4=""),0,COUNTIFS(Formulas!$A$2:$A$3001,DN$4,Formulas!$B$2:$B$3001,$A216))</f>
        <v>0</v>
      </c>
      <c r="DO216" s="21" t="n">
        <f aca="false">IF(OR($A216="",DO$4=""),0,COUNTIFS(Formulas!$A$2:$A$3001,DO$4,Formulas!$B$2:$B$3001,$A216))</f>
        <v>0</v>
      </c>
      <c r="DP216" s="21" t="n">
        <f aca="false">IF(OR($A216="",DP$4=""),0,COUNTIFS(Formulas!$A$2:$A$3001,DP$4,Formulas!$B$2:$B$3001,$A216))</f>
        <v>0</v>
      </c>
      <c r="DQ216" s="21" t="n">
        <f aca="false">IF(OR($A216="",DQ$4=""),0,COUNTIFS(Formulas!$A$2:$A$3001,DQ$4,Formulas!$B$2:$B$3001,$A216))</f>
        <v>0</v>
      </c>
      <c r="DR216" s="21" t="n">
        <f aca="false">IF(OR($A216="",DR$4=""),0,COUNTIFS(Formulas!$A$2:$A$3001,DR$4,Formulas!$B$2:$B$3001,$A216))</f>
        <v>0</v>
      </c>
      <c r="DS216" s="21" t="n">
        <f aca="false">IF(OR($A216="",DS$4=""),0,COUNTIFS(Formulas!$A$2:$A$3001,DS$4,Formulas!$B$2:$B$3001,$A216))</f>
        <v>0</v>
      </c>
      <c r="DT216" s="21" t="n">
        <f aca="false">IF(OR($A216="",DT$4=""),0,COUNTIFS(Formulas!$A$2:$A$3001,DT$4,Formulas!$B$2:$B$3001,$A216))</f>
        <v>0</v>
      </c>
      <c r="DU216" s="21" t="n">
        <f aca="false">IF(OR($A216="",DU$4=""),0,COUNTIFS(Formulas!$A$2:$A$3001,DU$4,Formulas!$B$2:$B$3001,$A216))</f>
        <v>0</v>
      </c>
      <c r="DV216" s="21" t="n">
        <f aca="false">IF(OR($A216="",DV$4=""),0,COUNTIFS(Formulas!$A$2:$A$3001,DV$4,Formulas!$B$2:$B$3001,$A216))</f>
        <v>0</v>
      </c>
      <c r="DW216" s="21" t="n">
        <f aca="false">IF(OR($A216="",DW$4=""),0,COUNTIFS(Formulas!$A$2:$A$3001,DW$4,Formulas!$B$2:$B$3001,$A216))</f>
        <v>0</v>
      </c>
      <c r="DX216" s="21" t="n">
        <f aca="false">IF(OR($A216="",DX$4=""),0,COUNTIFS(Formulas!$A$2:$A$3001,DX$4,Formulas!$B$2:$B$3001,$A216))</f>
        <v>0</v>
      </c>
      <c r="DY216" s="21" t="n">
        <f aca="false">IF(OR($A216="",DY$4=""),0,COUNTIFS(Formulas!$A$2:$A$3001,DY$4,Formulas!$B$2:$B$3001,$A216))</f>
        <v>0</v>
      </c>
      <c r="DZ216" s="21" t="n">
        <f aca="false">IF(OR($A216="",DZ$4=""),0,COUNTIFS(Formulas!$A$2:$A$3001,DZ$4,Formulas!$B$2:$B$3001,$A216))</f>
        <v>0</v>
      </c>
      <c r="EA216" s="21" t="n">
        <f aca="false">IF(OR($A216="",EA$4=""),0,COUNTIFS(Formulas!$A$2:$A$3001,EA$4,Formulas!$B$2:$B$3001,$A216))</f>
        <v>0</v>
      </c>
      <c r="EB216" s="21" t="n">
        <f aca="false">IF(OR($A216="",EB$4=""),0,COUNTIFS(Formulas!$A$2:$A$3001,EB$4,Formulas!$B$2:$B$3001,$A216))</f>
        <v>0</v>
      </c>
      <c r="EC216" s="21" t="n">
        <f aca="false">IF(OR($A216="",EC$4=""),0,COUNTIFS(Formulas!$A$2:$A$3001,EC$4,Formulas!$B$2:$B$3001,$A216))</f>
        <v>0</v>
      </c>
      <c r="ED216" s="21" t="n">
        <f aca="false">IF(OR($A216="",ED$4=""),0,COUNTIFS(Formulas!$A$2:$A$3001,ED$4,Formulas!$B$2:$B$3001,$A216))</f>
        <v>0</v>
      </c>
      <c r="EE216" s="21" t="n">
        <f aca="false">IF(OR($A216="",EE$4=""),0,COUNTIFS(Formulas!$A$2:$A$3001,EE$4,Formulas!$B$2:$B$3001,$A216))</f>
        <v>0</v>
      </c>
      <c r="EF216" s="21" t="n">
        <f aca="false">IF(OR($A216="",EF$4=""),0,COUNTIFS(Formulas!$A$2:$A$3001,EF$4,Formulas!$B$2:$B$3001,$A216))</f>
        <v>0</v>
      </c>
      <c r="EG216" s="21" t="n">
        <f aca="false">IF(OR($A216="",EG$4=""),0,COUNTIFS(Formulas!$A$2:$A$3001,EG$4,Formulas!$B$2:$B$3001,$A216))</f>
        <v>0</v>
      </c>
      <c r="EH216" s="21" t="n">
        <f aca="false">IF(OR($A216="",EH$4=""),0,COUNTIFS(Formulas!$A$2:$A$3001,EH$4,Formulas!$B$2:$B$3001,$A216))</f>
        <v>0</v>
      </c>
      <c r="EI216" s="21" t="n">
        <f aca="false">IF(OR($A216="",EI$4=""),0,COUNTIFS(Formulas!$A$2:$A$3001,EI$4,Formulas!$B$2:$B$3001,$A216))</f>
        <v>0</v>
      </c>
      <c r="EJ216" s="21" t="n">
        <f aca="false">IF(OR($A216="",EJ$4=""),0,COUNTIFS(Formulas!$A$2:$A$3001,EJ$4,Formulas!$B$2:$B$3001,$A216))</f>
        <v>0</v>
      </c>
      <c r="EK216" s="21" t="n">
        <f aca="false">IF(OR($A216="",EK$4=""),0,COUNTIFS(Formulas!$A$2:$A$3001,EK$4,Formulas!$B$2:$B$3001,$A216))</f>
        <v>0</v>
      </c>
      <c r="EL216" s="21" t="n">
        <f aca="false">IF(OR($A216="",EL$4=""),0,COUNTIFS(Formulas!$A$2:$A$3001,EL$4,Formulas!$B$2:$B$3001,$A216))</f>
        <v>0</v>
      </c>
      <c r="EM216" s="21" t="n">
        <f aca="false">IF(OR($A216="",EM$4=""),0,COUNTIFS(Formulas!$A$2:$A$3001,EM$4,Formulas!$B$2:$B$3001,$A216))</f>
        <v>0</v>
      </c>
      <c r="EN216" s="21" t="n">
        <f aca="false">IF(OR($A216="",EN$4=""),0,COUNTIFS(Formulas!$A$2:$A$3001,EN$4,Formulas!$B$2:$B$3001,$A216))</f>
        <v>0</v>
      </c>
      <c r="EO216" s="21" t="n">
        <f aca="false">IF(OR($A216="",EO$4=""),0,COUNTIFS(Formulas!$A$2:$A$3001,EO$4,Formulas!$B$2:$B$3001,$A216))</f>
        <v>0</v>
      </c>
      <c r="EP216" s="21" t="n">
        <f aca="false">IF(OR($A216="",EP$4=""),0,COUNTIFS(Formulas!$A$2:$A$3001,EP$4,Formulas!$B$2:$B$3001,$A216))</f>
        <v>0</v>
      </c>
      <c r="EQ216" s="21" t="n">
        <f aca="false">IF(OR($A216="",EQ$4=""),0,COUNTIFS(Formulas!$A$2:$A$3001,EQ$4,Formulas!$B$2:$B$3001,$A216))</f>
        <v>0</v>
      </c>
      <c r="ER216" s="21" t="n">
        <f aca="false">IF(OR($A216="",ER$4=""),0,COUNTIFS(Formulas!$A$2:$A$3001,ER$4,Formulas!$B$2:$B$3001,$A216))</f>
        <v>0</v>
      </c>
      <c r="ES216" s="21" t="n">
        <f aca="false">IF(OR($A216="",ES$4=""),0,COUNTIFS(Formulas!$A$2:$A$3001,ES$4,Formulas!$B$2:$B$3001,$A216))</f>
        <v>0</v>
      </c>
      <c r="ET216" s="21" t="n">
        <f aca="false">IF(OR($A216="",ET$4=""),0,COUNTIFS(Formulas!$A$2:$A$3001,ET$4,Formulas!$B$2:$B$3001,$A216))</f>
        <v>0</v>
      </c>
      <c r="EU216" s="21" t="n">
        <f aca="false">IF(OR($A216="",EU$4=""),0,COUNTIFS(Formulas!$A$2:$A$3001,EU$4,Formulas!$B$2:$B$3001,$A216))</f>
        <v>0</v>
      </c>
      <c r="EV216" s="21" t="n">
        <f aca="false">IF(OR($A216="",EV$4=""),0,COUNTIFS(Formulas!$A$2:$A$3001,EV$4,Formulas!$B$2:$B$3001,$A216))</f>
        <v>0</v>
      </c>
    </row>
    <row r="217" customFormat="false" ht="15" hidden="false" customHeight="false" outlineLevel="0" collapsed="false">
      <c r="A217" s="13" t="str">
        <f aca="false">IF(INDEX(Materials!$A$2:$A$301,213)="","",INDEX(Materials!$A$2:$A$301,213))</f>
        <v/>
      </c>
      <c r="B217" s="19" t="str">
        <f aca="false">IF(A217="","",COUNTIF(C217:EV217,"&gt;0"))</f>
        <v/>
      </c>
      <c r="C217" s="21" t="n">
        <f aca="false">IF(OR($A217="",C$4=""),0,COUNTIFS(Formulas!$A$2:$A$3001,C$4,Formulas!$B$2:$B$3001,$A217))</f>
        <v>0</v>
      </c>
      <c r="D217" s="21" t="n">
        <f aca="false">IF(OR($A217="",D$4=""),0,COUNTIFS(Formulas!$A$2:$A$3001,D$4,Formulas!$B$2:$B$3001,$A217))</f>
        <v>0</v>
      </c>
      <c r="E217" s="21" t="n">
        <f aca="false">IF(OR($A217="",E$4=""),0,COUNTIFS(Formulas!$A$2:$A$3001,E$4,Formulas!$B$2:$B$3001,$A217))</f>
        <v>0</v>
      </c>
      <c r="F217" s="21" t="n">
        <f aca="false">IF(OR($A217="",F$4=""),0,COUNTIFS(Formulas!$A$2:$A$3001,F$4,Formulas!$B$2:$B$3001,$A217))</f>
        <v>0</v>
      </c>
      <c r="G217" s="21" t="n">
        <f aca="false">IF(OR($A217="",G$4=""),0,COUNTIFS(Formulas!$A$2:$A$3001,G$4,Formulas!$B$2:$B$3001,$A217))</f>
        <v>0</v>
      </c>
      <c r="H217" s="21" t="n">
        <f aca="false">IF(OR($A217="",H$4=""),0,COUNTIFS(Formulas!$A$2:$A$3001,H$4,Formulas!$B$2:$B$3001,$A217))</f>
        <v>0</v>
      </c>
      <c r="I217" s="21" t="n">
        <f aca="false">IF(OR($A217="",I$4=""),0,COUNTIFS(Formulas!$A$2:$A$3001,I$4,Formulas!$B$2:$B$3001,$A217))</f>
        <v>0</v>
      </c>
      <c r="J217" s="21" t="n">
        <f aca="false">IF(OR($A217="",J$4=""),0,COUNTIFS(Formulas!$A$2:$A$3001,J$4,Formulas!$B$2:$B$3001,$A217))</f>
        <v>0</v>
      </c>
      <c r="K217" s="21" t="n">
        <f aca="false">IF(OR($A217="",K$4=""),0,COUNTIFS(Formulas!$A$2:$A$3001,K$4,Formulas!$B$2:$B$3001,$A217))</f>
        <v>0</v>
      </c>
      <c r="L217" s="21" t="n">
        <f aca="false">IF(OR($A217="",L$4=""),0,COUNTIFS(Formulas!$A$2:$A$3001,L$4,Formulas!$B$2:$B$3001,$A217))</f>
        <v>0</v>
      </c>
      <c r="M217" s="21" t="n">
        <f aca="false">IF(OR($A217="",M$4=""),0,COUNTIFS(Formulas!$A$2:$A$3001,M$4,Formulas!$B$2:$B$3001,$A217))</f>
        <v>0</v>
      </c>
      <c r="N217" s="21" t="n">
        <f aca="false">IF(OR($A217="",N$4=""),0,COUNTIFS(Formulas!$A$2:$A$3001,N$4,Formulas!$B$2:$B$3001,$A217))</f>
        <v>0</v>
      </c>
      <c r="O217" s="21" t="n">
        <f aca="false">IF(OR($A217="",O$4=""),0,COUNTIFS(Formulas!$A$2:$A$3001,O$4,Formulas!$B$2:$B$3001,$A217))</f>
        <v>0</v>
      </c>
      <c r="P217" s="21" t="n">
        <f aca="false">IF(OR($A217="",P$4=""),0,COUNTIFS(Formulas!$A$2:$A$3001,P$4,Formulas!$B$2:$B$3001,$A217))</f>
        <v>0</v>
      </c>
      <c r="Q217" s="21" t="n">
        <f aca="false">IF(OR($A217="",Q$4=""),0,COUNTIFS(Formulas!$A$2:$A$3001,Q$4,Formulas!$B$2:$B$3001,$A217))</f>
        <v>0</v>
      </c>
      <c r="R217" s="21" t="n">
        <f aca="false">IF(OR($A217="",R$4=""),0,COUNTIFS(Formulas!$A$2:$A$3001,R$4,Formulas!$B$2:$B$3001,$A217))</f>
        <v>0</v>
      </c>
      <c r="S217" s="21" t="n">
        <f aca="false">IF(OR($A217="",S$4=""),0,COUNTIFS(Formulas!$A$2:$A$3001,S$4,Formulas!$B$2:$B$3001,$A217))</f>
        <v>0</v>
      </c>
      <c r="T217" s="21" t="n">
        <f aca="false">IF(OR($A217="",T$4=""),0,COUNTIFS(Formulas!$A$2:$A$3001,T$4,Formulas!$B$2:$B$3001,$A217))</f>
        <v>0</v>
      </c>
      <c r="U217" s="21" t="n">
        <f aca="false">IF(OR($A217="",U$4=""),0,COUNTIFS(Formulas!$A$2:$A$3001,U$4,Formulas!$B$2:$B$3001,$A217))</f>
        <v>0</v>
      </c>
      <c r="V217" s="21" t="n">
        <f aca="false">IF(OR($A217="",V$4=""),0,COUNTIFS(Formulas!$A$2:$A$3001,V$4,Formulas!$B$2:$B$3001,$A217))</f>
        <v>0</v>
      </c>
      <c r="W217" s="21" t="n">
        <f aca="false">IF(OR($A217="",W$4=""),0,COUNTIFS(Formulas!$A$2:$A$3001,W$4,Formulas!$B$2:$B$3001,$A217))</f>
        <v>0</v>
      </c>
      <c r="X217" s="21" t="n">
        <f aca="false">IF(OR($A217="",X$4=""),0,COUNTIFS(Formulas!$A$2:$A$3001,X$4,Formulas!$B$2:$B$3001,$A217))</f>
        <v>0</v>
      </c>
      <c r="Y217" s="21" t="n">
        <f aca="false">IF(OR($A217="",Y$4=""),0,COUNTIFS(Formulas!$A$2:$A$3001,Y$4,Formulas!$B$2:$B$3001,$A217))</f>
        <v>0</v>
      </c>
      <c r="Z217" s="21" t="n">
        <f aca="false">IF(OR($A217="",Z$4=""),0,COUNTIFS(Formulas!$A$2:$A$3001,Z$4,Formulas!$B$2:$B$3001,$A217))</f>
        <v>0</v>
      </c>
      <c r="AA217" s="21" t="n">
        <f aca="false">IF(OR($A217="",AA$4=""),0,COUNTIFS(Formulas!$A$2:$A$3001,AA$4,Formulas!$B$2:$B$3001,$A217))</f>
        <v>0</v>
      </c>
      <c r="AB217" s="21" t="n">
        <f aca="false">IF(OR($A217="",AB$4=""),0,COUNTIFS(Formulas!$A$2:$A$3001,AB$4,Formulas!$B$2:$B$3001,$A217))</f>
        <v>0</v>
      </c>
      <c r="AC217" s="21" t="n">
        <f aca="false">IF(OR($A217="",AC$4=""),0,COUNTIFS(Formulas!$A$2:$A$3001,AC$4,Formulas!$B$2:$B$3001,$A217))</f>
        <v>0</v>
      </c>
      <c r="AD217" s="21" t="n">
        <f aca="false">IF(OR($A217="",AD$4=""),0,COUNTIFS(Formulas!$A$2:$A$3001,AD$4,Formulas!$B$2:$B$3001,$A217))</f>
        <v>0</v>
      </c>
      <c r="AE217" s="21" t="n">
        <f aca="false">IF(OR($A217="",AE$4=""),0,COUNTIFS(Formulas!$A$2:$A$3001,AE$4,Formulas!$B$2:$B$3001,$A217))</f>
        <v>0</v>
      </c>
      <c r="AF217" s="21" t="n">
        <f aca="false">IF(OR($A217="",AF$4=""),0,COUNTIFS(Formulas!$A$2:$A$3001,AF$4,Formulas!$B$2:$B$3001,$A217))</f>
        <v>0</v>
      </c>
      <c r="AG217" s="21" t="n">
        <f aca="false">IF(OR($A217="",AG$4=""),0,COUNTIFS(Formulas!$A$2:$A$3001,AG$4,Formulas!$B$2:$B$3001,$A217))</f>
        <v>0</v>
      </c>
      <c r="AH217" s="21" t="n">
        <f aca="false">IF(OR($A217="",AH$4=""),0,COUNTIFS(Formulas!$A$2:$A$3001,AH$4,Formulas!$B$2:$B$3001,$A217))</f>
        <v>0</v>
      </c>
      <c r="AI217" s="21" t="n">
        <f aca="false">IF(OR($A217="",AI$4=""),0,COUNTIFS(Formulas!$A$2:$A$3001,AI$4,Formulas!$B$2:$B$3001,$A217))</f>
        <v>0</v>
      </c>
      <c r="AJ217" s="21" t="n">
        <f aca="false">IF(OR($A217="",AJ$4=""),0,COUNTIFS(Formulas!$A$2:$A$3001,AJ$4,Formulas!$B$2:$B$3001,$A217))</f>
        <v>0</v>
      </c>
      <c r="AK217" s="21" t="n">
        <f aca="false">IF(OR($A217="",AK$4=""),0,COUNTIFS(Formulas!$A$2:$A$3001,AK$4,Formulas!$B$2:$B$3001,$A217))</f>
        <v>0</v>
      </c>
      <c r="AL217" s="21" t="n">
        <f aca="false">IF(OR($A217="",AL$4=""),0,COUNTIFS(Formulas!$A$2:$A$3001,AL$4,Formulas!$B$2:$B$3001,$A217))</f>
        <v>0</v>
      </c>
      <c r="AM217" s="21" t="n">
        <f aca="false">IF(OR($A217="",AM$4=""),0,COUNTIFS(Formulas!$A$2:$A$3001,AM$4,Formulas!$B$2:$B$3001,$A217))</f>
        <v>0</v>
      </c>
      <c r="AN217" s="21" t="n">
        <f aca="false">IF(OR($A217="",AN$4=""),0,COUNTIFS(Formulas!$A$2:$A$3001,AN$4,Formulas!$B$2:$B$3001,$A217))</f>
        <v>0</v>
      </c>
      <c r="AO217" s="21" t="n">
        <f aca="false">IF(OR($A217="",AO$4=""),0,COUNTIFS(Formulas!$A$2:$A$3001,AO$4,Formulas!$B$2:$B$3001,$A217))</f>
        <v>0</v>
      </c>
      <c r="AP217" s="21" t="n">
        <f aca="false">IF(OR($A217="",AP$4=""),0,COUNTIFS(Formulas!$A$2:$A$3001,AP$4,Formulas!$B$2:$B$3001,$A217))</f>
        <v>0</v>
      </c>
      <c r="AQ217" s="21" t="n">
        <f aca="false">IF(OR($A217="",AQ$4=""),0,COUNTIFS(Formulas!$A$2:$A$3001,AQ$4,Formulas!$B$2:$B$3001,$A217))</f>
        <v>0</v>
      </c>
      <c r="AR217" s="21" t="n">
        <f aca="false">IF(OR($A217="",AR$4=""),0,COUNTIFS(Formulas!$A$2:$A$3001,AR$4,Formulas!$B$2:$B$3001,$A217))</f>
        <v>0</v>
      </c>
      <c r="AS217" s="21" t="n">
        <f aca="false">IF(OR($A217="",AS$4=""),0,COUNTIFS(Formulas!$A$2:$A$3001,AS$4,Formulas!$B$2:$B$3001,$A217))</f>
        <v>0</v>
      </c>
      <c r="AT217" s="21" t="n">
        <f aca="false">IF(OR($A217="",AT$4=""),0,COUNTIFS(Formulas!$A$2:$A$3001,AT$4,Formulas!$B$2:$B$3001,$A217))</f>
        <v>0</v>
      </c>
      <c r="AU217" s="21" t="n">
        <f aca="false">IF(OR($A217="",AU$4=""),0,COUNTIFS(Formulas!$A$2:$A$3001,AU$4,Formulas!$B$2:$B$3001,$A217))</f>
        <v>0</v>
      </c>
      <c r="AV217" s="21" t="n">
        <f aca="false">IF(OR($A217="",AV$4=""),0,COUNTIFS(Formulas!$A$2:$A$3001,AV$4,Formulas!$B$2:$B$3001,$A217))</f>
        <v>0</v>
      </c>
      <c r="AW217" s="21" t="n">
        <f aca="false">IF(OR($A217="",AW$4=""),0,COUNTIFS(Formulas!$A$2:$A$3001,AW$4,Formulas!$B$2:$B$3001,$A217))</f>
        <v>0</v>
      </c>
      <c r="AX217" s="21" t="n">
        <f aca="false">IF(OR($A217="",AX$4=""),0,COUNTIFS(Formulas!$A$2:$A$3001,AX$4,Formulas!$B$2:$B$3001,$A217))</f>
        <v>0</v>
      </c>
      <c r="AY217" s="21" t="n">
        <f aca="false">IF(OR($A217="",AY$4=""),0,COUNTIFS(Formulas!$A$2:$A$3001,AY$4,Formulas!$B$2:$B$3001,$A217))</f>
        <v>0</v>
      </c>
      <c r="AZ217" s="21" t="n">
        <f aca="false">IF(OR($A217="",AZ$4=""),0,COUNTIFS(Formulas!$A$2:$A$3001,AZ$4,Formulas!$B$2:$B$3001,$A217))</f>
        <v>0</v>
      </c>
      <c r="BA217" s="21" t="n">
        <f aca="false">IF(OR($A217="",BA$4=""),0,COUNTIFS(Formulas!$A$2:$A$3001,BA$4,Formulas!$B$2:$B$3001,$A217))</f>
        <v>0</v>
      </c>
      <c r="BB217" s="21" t="n">
        <f aca="false">IF(OR($A217="",BB$4=""),0,COUNTIFS(Formulas!$A$2:$A$3001,BB$4,Formulas!$B$2:$B$3001,$A217))</f>
        <v>0</v>
      </c>
      <c r="BC217" s="21" t="n">
        <f aca="false">IF(OR($A217="",BC$4=""),0,COUNTIFS(Formulas!$A$2:$A$3001,BC$4,Formulas!$B$2:$B$3001,$A217))</f>
        <v>0</v>
      </c>
      <c r="BD217" s="21" t="n">
        <f aca="false">IF(OR($A217="",BD$4=""),0,COUNTIFS(Formulas!$A$2:$A$3001,BD$4,Formulas!$B$2:$B$3001,$A217))</f>
        <v>0</v>
      </c>
      <c r="BE217" s="21" t="n">
        <f aca="false">IF(OR($A217="",BE$4=""),0,COUNTIFS(Formulas!$A$2:$A$3001,BE$4,Formulas!$B$2:$B$3001,$A217))</f>
        <v>0</v>
      </c>
      <c r="BF217" s="21" t="n">
        <f aca="false">IF(OR($A217="",BF$4=""),0,COUNTIFS(Formulas!$A$2:$A$3001,BF$4,Formulas!$B$2:$B$3001,$A217))</f>
        <v>0</v>
      </c>
      <c r="BG217" s="21" t="n">
        <f aca="false">IF(OR($A217="",BG$4=""),0,COUNTIFS(Formulas!$A$2:$A$3001,BG$4,Formulas!$B$2:$B$3001,$A217))</f>
        <v>0</v>
      </c>
      <c r="BH217" s="21" t="n">
        <f aca="false">IF(OR($A217="",BH$4=""),0,COUNTIFS(Formulas!$A$2:$A$3001,BH$4,Formulas!$B$2:$B$3001,$A217))</f>
        <v>0</v>
      </c>
      <c r="BI217" s="21" t="n">
        <f aca="false">IF(OR($A217="",BI$4=""),0,COUNTIFS(Formulas!$A$2:$A$3001,BI$4,Formulas!$B$2:$B$3001,$A217))</f>
        <v>0</v>
      </c>
      <c r="BJ217" s="21" t="n">
        <f aca="false">IF(OR($A217="",BJ$4=""),0,COUNTIFS(Formulas!$A$2:$A$3001,BJ$4,Formulas!$B$2:$B$3001,$A217))</f>
        <v>0</v>
      </c>
      <c r="BK217" s="21" t="n">
        <f aca="false">IF(OR($A217="",BK$4=""),0,COUNTIFS(Formulas!$A$2:$A$3001,BK$4,Formulas!$B$2:$B$3001,$A217))</f>
        <v>0</v>
      </c>
      <c r="BL217" s="21" t="n">
        <f aca="false">IF(OR($A217="",BL$4=""),0,COUNTIFS(Formulas!$A$2:$A$3001,BL$4,Formulas!$B$2:$B$3001,$A217))</f>
        <v>0</v>
      </c>
      <c r="BM217" s="21" t="n">
        <f aca="false">IF(OR($A217="",BM$4=""),0,COUNTIFS(Formulas!$A$2:$A$3001,BM$4,Formulas!$B$2:$B$3001,$A217))</f>
        <v>0</v>
      </c>
      <c r="BN217" s="21" t="n">
        <f aca="false">IF(OR($A217="",BN$4=""),0,COUNTIFS(Formulas!$A$2:$A$3001,BN$4,Formulas!$B$2:$B$3001,$A217))</f>
        <v>0</v>
      </c>
      <c r="BO217" s="21" t="n">
        <f aca="false">IF(OR($A217="",BO$4=""),0,COUNTIFS(Formulas!$A$2:$A$3001,BO$4,Formulas!$B$2:$B$3001,$A217))</f>
        <v>0</v>
      </c>
      <c r="BP217" s="21" t="n">
        <f aca="false">IF(OR($A217="",BP$4=""),0,COUNTIFS(Formulas!$A$2:$A$3001,BP$4,Formulas!$B$2:$B$3001,$A217))</f>
        <v>0</v>
      </c>
      <c r="BQ217" s="21" t="n">
        <f aca="false">IF(OR($A217="",BQ$4=""),0,COUNTIFS(Formulas!$A$2:$A$3001,BQ$4,Formulas!$B$2:$B$3001,$A217))</f>
        <v>0</v>
      </c>
      <c r="BR217" s="21" t="n">
        <f aca="false">IF(OR($A217="",BR$4=""),0,COUNTIFS(Formulas!$A$2:$A$3001,BR$4,Formulas!$B$2:$B$3001,$A217))</f>
        <v>0</v>
      </c>
      <c r="BS217" s="21" t="n">
        <f aca="false">IF(OR($A217="",BS$4=""),0,COUNTIFS(Formulas!$A$2:$A$3001,BS$4,Formulas!$B$2:$B$3001,$A217))</f>
        <v>0</v>
      </c>
      <c r="BT217" s="21" t="n">
        <f aca="false">IF(OR($A217="",BT$4=""),0,COUNTIFS(Formulas!$A$2:$A$3001,BT$4,Formulas!$B$2:$B$3001,$A217))</f>
        <v>0</v>
      </c>
      <c r="BU217" s="21" t="n">
        <f aca="false">IF(OR($A217="",BU$4=""),0,COUNTIFS(Formulas!$A$2:$A$3001,BU$4,Formulas!$B$2:$B$3001,$A217))</f>
        <v>0</v>
      </c>
      <c r="BV217" s="21" t="n">
        <f aca="false">IF(OR($A217="",BV$4=""),0,COUNTIFS(Formulas!$A$2:$A$3001,BV$4,Formulas!$B$2:$B$3001,$A217))</f>
        <v>0</v>
      </c>
      <c r="BW217" s="21" t="n">
        <f aca="false">IF(OR($A217="",BW$4=""),0,COUNTIFS(Formulas!$A$2:$A$3001,BW$4,Formulas!$B$2:$B$3001,$A217))</f>
        <v>0</v>
      </c>
      <c r="BX217" s="21" t="n">
        <f aca="false">IF(OR($A217="",BX$4=""),0,COUNTIFS(Formulas!$A$2:$A$3001,BX$4,Formulas!$B$2:$B$3001,$A217))</f>
        <v>0</v>
      </c>
      <c r="BY217" s="21" t="n">
        <f aca="false">IF(OR($A217="",BY$4=""),0,COUNTIFS(Formulas!$A$2:$A$3001,BY$4,Formulas!$B$2:$B$3001,$A217))</f>
        <v>0</v>
      </c>
      <c r="BZ217" s="21" t="n">
        <f aca="false">IF(OR($A217="",BZ$4=""),0,COUNTIFS(Formulas!$A$2:$A$3001,BZ$4,Formulas!$B$2:$B$3001,$A217))</f>
        <v>0</v>
      </c>
      <c r="CA217" s="21" t="n">
        <f aca="false">IF(OR($A217="",CA$4=""),0,COUNTIFS(Formulas!$A$2:$A$3001,CA$4,Formulas!$B$2:$B$3001,$A217))</f>
        <v>0</v>
      </c>
      <c r="CB217" s="21" t="n">
        <f aca="false">IF(OR($A217="",CB$4=""),0,COUNTIFS(Formulas!$A$2:$A$3001,CB$4,Formulas!$B$2:$B$3001,$A217))</f>
        <v>0</v>
      </c>
      <c r="CC217" s="21" t="n">
        <f aca="false">IF(OR($A217="",CC$4=""),0,COUNTIFS(Formulas!$A$2:$A$3001,CC$4,Formulas!$B$2:$B$3001,$A217))</f>
        <v>0</v>
      </c>
      <c r="CD217" s="21" t="n">
        <f aca="false">IF(OR($A217="",CD$4=""),0,COUNTIFS(Formulas!$A$2:$A$3001,CD$4,Formulas!$B$2:$B$3001,$A217))</f>
        <v>0</v>
      </c>
      <c r="CE217" s="21" t="n">
        <f aca="false">IF(OR($A217="",CE$4=""),0,COUNTIFS(Formulas!$A$2:$A$3001,CE$4,Formulas!$B$2:$B$3001,$A217))</f>
        <v>0</v>
      </c>
      <c r="CF217" s="21" t="n">
        <f aca="false">IF(OR($A217="",CF$4=""),0,COUNTIFS(Formulas!$A$2:$A$3001,CF$4,Formulas!$B$2:$B$3001,$A217))</f>
        <v>0</v>
      </c>
      <c r="CG217" s="21" t="n">
        <f aca="false">IF(OR($A217="",CG$4=""),0,COUNTIFS(Formulas!$A$2:$A$3001,CG$4,Formulas!$B$2:$B$3001,$A217))</f>
        <v>0</v>
      </c>
      <c r="CH217" s="21" t="n">
        <f aca="false">IF(OR($A217="",CH$4=""),0,COUNTIFS(Formulas!$A$2:$A$3001,CH$4,Formulas!$B$2:$B$3001,$A217))</f>
        <v>0</v>
      </c>
      <c r="CI217" s="21" t="n">
        <f aca="false">IF(OR($A217="",CI$4=""),0,COUNTIFS(Formulas!$A$2:$A$3001,CI$4,Formulas!$B$2:$B$3001,$A217))</f>
        <v>0</v>
      </c>
      <c r="CJ217" s="21" t="n">
        <f aca="false">IF(OR($A217="",CJ$4=""),0,COUNTIFS(Formulas!$A$2:$A$3001,CJ$4,Formulas!$B$2:$B$3001,$A217))</f>
        <v>0</v>
      </c>
      <c r="CK217" s="21" t="n">
        <f aca="false">IF(OR($A217="",CK$4=""),0,COUNTIFS(Formulas!$A$2:$A$3001,CK$4,Formulas!$B$2:$B$3001,$A217))</f>
        <v>0</v>
      </c>
      <c r="CL217" s="21" t="n">
        <f aca="false">IF(OR($A217="",CL$4=""),0,COUNTIFS(Formulas!$A$2:$A$3001,CL$4,Formulas!$B$2:$B$3001,$A217))</f>
        <v>0</v>
      </c>
      <c r="CM217" s="21" t="n">
        <f aca="false">IF(OR($A217="",CM$4=""),0,COUNTIFS(Formulas!$A$2:$A$3001,CM$4,Formulas!$B$2:$B$3001,$A217))</f>
        <v>0</v>
      </c>
      <c r="CN217" s="21" t="n">
        <f aca="false">IF(OR($A217="",CN$4=""),0,COUNTIFS(Formulas!$A$2:$A$3001,CN$4,Formulas!$B$2:$B$3001,$A217))</f>
        <v>0</v>
      </c>
      <c r="CO217" s="21" t="n">
        <f aca="false">IF(OR($A217="",CO$4=""),0,COUNTIFS(Formulas!$A$2:$A$3001,CO$4,Formulas!$B$2:$B$3001,$A217))</f>
        <v>0</v>
      </c>
      <c r="CP217" s="21" t="n">
        <f aca="false">IF(OR($A217="",CP$4=""),0,COUNTIFS(Formulas!$A$2:$A$3001,CP$4,Formulas!$B$2:$B$3001,$A217))</f>
        <v>0</v>
      </c>
      <c r="CQ217" s="21" t="n">
        <f aca="false">IF(OR($A217="",CQ$4=""),0,COUNTIFS(Formulas!$A$2:$A$3001,CQ$4,Formulas!$B$2:$B$3001,$A217))</f>
        <v>0</v>
      </c>
      <c r="CR217" s="21" t="n">
        <f aca="false">IF(OR($A217="",CR$4=""),0,COUNTIFS(Formulas!$A$2:$A$3001,CR$4,Formulas!$B$2:$B$3001,$A217))</f>
        <v>0</v>
      </c>
      <c r="CS217" s="21" t="n">
        <f aca="false">IF(OR($A217="",CS$4=""),0,COUNTIFS(Formulas!$A$2:$A$3001,CS$4,Formulas!$B$2:$B$3001,$A217))</f>
        <v>0</v>
      </c>
      <c r="CT217" s="21" t="n">
        <f aca="false">IF(OR($A217="",CT$4=""),0,COUNTIFS(Formulas!$A$2:$A$3001,CT$4,Formulas!$B$2:$B$3001,$A217))</f>
        <v>0</v>
      </c>
      <c r="CU217" s="21" t="n">
        <f aca="false">IF(OR($A217="",CU$4=""),0,COUNTIFS(Formulas!$A$2:$A$3001,CU$4,Formulas!$B$2:$B$3001,$A217))</f>
        <v>0</v>
      </c>
      <c r="CV217" s="21" t="n">
        <f aca="false">IF(OR($A217="",CV$4=""),0,COUNTIFS(Formulas!$A$2:$A$3001,CV$4,Formulas!$B$2:$B$3001,$A217))</f>
        <v>0</v>
      </c>
      <c r="CW217" s="21" t="n">
        <f aca="false">IF(OR($A217="",CW$4=""),0,COUNTIFS(Formulas!$A$2:$A$3001,CW$4,Formulas!$B$2:$B$3001,$A217))</f>
        <v>0</v>
      </c>
      <c r="CX217" s="21" t="n">
        <f aca="false">IF(OR($A217="",CX$4=""),0,COUNTIFS(Formulas!$A$2:$A$3001,CX$4,Formulas!$B$2:$B$3001,$A217))</f>
        <v>0</v>
      </c>
      <c r="CY217" s="21" t="n">
        <f aca="false">IF(OR($A217="",CY$4=""),0,COUNTIFS(Formulas!$A$2:$A$3001,CY$4,Formulas!$B$2:$B$3001,$A217))</f>
        <v>0</v>
      </c>
      <c r="CZ217" s="21" t="n">
        <f aca="false">IF(OR($A217="",CZ$4=""),0,COUNTIFS(Formulas!$A$2:$A$3001,CZ$4,Formulas!$B$2:$B$3001,$A217))</f>
        <v>0</v>
      </c>
      <c r="DA217" s="21" t="n">
        <f aca="false">IF(OR($A217="",DA$4=""),0,COUNTIFS(Formulas!$A$2:$A$3001,DA$4,Formulas!$B$2:$B$3001,$A217))</f>
        <v>0</v>
      </c>
      <c r="DB217" s="21" t="n">
        <f aca="false">IF(OR($A217="",DB$4=""),0,COUNTIFS(Formulas!$A$2:$A$3001,DB$4,Formulas!$B$2:$B$3001,$A217))</f>
        <v>0</v>
      </c>
      <c r="DC217" s="21" t="n">
        <f aca="false">IF(OR($A217="",DC$4=""),0,COUNTIFS(Formulas!$A$2:$A$3001,DC$4,Formulas!$B$2:$B$3001,$A217))</f>
        <v>0</v>
      </c>
      <c r="DD217" s="21" t="n">
        <f aca="false">IF(OR($A217="",DD$4=""),0,COUNTIFS(Formulas!$A$2:$A$3001,DD$4,Formulas!$B$2:$B$3001,$A217))</f>
        <v>0</v>
      </c>
      <c r="DE217" s="21" t="n">
        <f aca="false">IF(OR($A217="",DE$4=""),0,COUNTIFS(Formulas!$A$2:$A$3001,DE$4,Formulas!$B$2:$B$3001,$A217))</f>
        <v>0</v>
      </c>
      <c r="DF217" s="21" t="n">
        <f aca="false">IF(OR($A217="",DF$4=""),0,COUNTIFS(Formulas!$A$2:$A$3001,DF$4,Formulas!$B$2:$B$3001,$A217))</f>
        <v>0</v>
      </c>
      <c r="DG217" s="21" t="n">
        <f aca="false">IF(OR($A217="",DG$4=""),0,COUNTIFS(Formulas!$A$2:$A$3001,DG$4,Formulas!$B$2:$B$3001,$A217))</f>
        <v>0</v>
      </c>
      <c r="DH217" s="21" t="n">
        <f aca="false">IF(OR($A217="",DH$4=""),0,COUNTIFS(Formulas!$A$2:$A$3001,DH$4,Formulas!$B$2:$B$3001,$A217))</f>
        <v>0</v>
      </c>
      <c r="DI217" s="21" t="n">
        <f aca="false">IF(OR($A217="",DI$4=""),0,COUNTIFS(Formulas!$A$2:$A$3001,DI$4,Formulas!$B$2:$B$3001,$A217))</f>
        <v>0</v>
      </c>
      <c r="DJ217" s="21" t="n">
        <f aca="false">IF(OR($A217="",DJ$4=""),0,COUNTIFS(Formulas!$A$2:$A$3001,DJ$4,Formulas!$B$2:$B$3001,$A217))</f>
        <v>0</v>
      </c>
      <c r="DK217" s="21" t="n">
        <f aca="false">IF(OR($A217="",DK$4=""),0,COUNTIFS(Formulas!$A$2:$A$3001,DK$4,Formulas!$B$2:$B$3001,$A217))</f>
        <v>0</v>
      </c>
      <c r="DL217" s="21" t="n">
        <f aca="false">IF(OR($A217="",DL$4=""),0,COUNTIFS(Formulas!$A$2:$A$3001,DL$4,Formulas!$B$2:$B$3001,$A217))</f>
        <v>0</v>
      </c>
      <c r="DM217" s="21" t="n">
        <f aca="false">IF(OR($A217="",DM$4=""),0,COUNTIFS(Formulas!$A$2:$A$3001,DM$4,Formulas!$B$2:$B$3001,$A217))</f>
        <v>0</v>
      </c>
      <c r="DN217" s="21" t="n">
        <f aca="false">IF(OR($A217="",DN$4=""),0,COUNTIFS(Formulas!$A$2:$A$3001,DN$4,Formulas!$B$2:$B$3001,$A217))</f>
        <v>0</v>
      </c>
      <c r="DO217" s="21" t="n">
        <f aca="false">IF(OR($A217="",DO$4=""),0,COUNTIFS(Formulas!$A$2:$A$3001,DO$4,Formulas!$B$2:$B$3001,$A217))</f>
        <v>0</v>
      </c>
      <c r="DP217" s="21" t="n">
        <f aca="false">IF(OR($A217="",DP$4=""),0,COUNTIFS(Formulas!$A$2:$A$3001,DP$4,Formulas!$B$2:$B$3001,$A217))</f>
        <v>0</v>
      </c>
      <c r="DQ217" s="21" t="n">
        <f aca="false">IF(OR($A217="",DQ$4=""),0,COUNTIFS(Formulas!$A$2:$A$3001,DQ$4,Formulas!$B$2:$B$3001,$A217))</f>
        <v>0</v>
      </c>
      <c r="DR217" s="21" t="n">
        <f aca="false">IF(OR($A217="",DR$4=""),0,COUNTIFS(Formulas!$A$2:$A$3001,DR$4,Formulas!$B$2:$B$3001,$A217))</f>
        <v>0</v>
      </c>
      <c r="DS217" s="21" t="n">
        <f aca="false">IF(OR($A217="",DS$4=""),0,COUNTIFS(Formulas!$A$2:$A$3001,DS$4,Formulas!$B$2:$B$3001,$A217))</f>
        <v>0</v>
      </c>
      <c r="DT217" s="21" t="n">
        <f aca="false">IF(OR($A217="",DT$4=""),0,COUNTIFS(Formulas!$A$2:$A$3001,DT$4,Formulas!$B$2:$B$3001,$A217))</f>
        <v>0</v>
      </c>
      <c r="DU217" s="21" t="n">
        <f aca="false">IF(OR($A217="",DU$4=""),0,COUNTIFS(Formulas!$A$2:$A$3001,DU$4,Formulas!$B$2:$B$3001,$A217))</f>
        <v>0</v>
      </c>
      <c r="DV217" s="21" t="n">
        <f aca="false">IF(OR($A217="",DV$4=""),0,COUNTIFS(Formulas!$A$2:$A$3001,DV$4,Formulas!$B$2:$B$3001,$A217))</f>
        <v>0</v>
      </c>
      <c r="DW217" s="21" t="n">
        <f aca="false">IF(OR($A217="",DW$4=""),0,COUNTIFS(Formulas!$A$2:$A$3001,DW$4,Formulas!$B$2:$B$3001,$A217))</f>
        <v>0</v>
      </c>
      <c r="DX217" s="21" t="n">
        <f aca="false">IF(OR($A217="",DX$4=""),0,COUNTIFS(Formulas!$A$2:$A$3001,DX$4,Formulas!$B$2:$B$3001,$A217))</f>
        <v>0</v>
      </c>
      <c r="DY217" s="21" t="n">
        <f aca="false">IF(OR($A217="",DY$4=""),0,COUNTIFS(Formulas!$A$2:$A$3001,DY$4,Formulas!$B$2:$B$3001,$A217))</f>
        <v>0</v>
      </c>
      <c r="DZ217" s="21" t="n">
        <f aca="false">IF(OR($A217="",DZ$4=""),0,COUNTIFS(Formulas!$A$2:$A$3001,DZ$4,Formulas!$B$2:$B$3001,$A217))</f>
        <v>0</v>
      </c>
      <c r="EA217" s="21" t="n">
        <f aca="false">IF(OR($A217="",EA$4=""),0,COUNTIFS(Formulas!$A$2:$A$3001,EA$4,Formulas!$B$2:$B$3001,$A217))</f>
        <v>0</v>
      </c>
      <c r="EB217" s="21" t="n">
        <f aca="false">IF(OR($A217="",EB$4=""),0,COUNTIFS(Formulas!$A$2:$A$3001,EB$4,Formulas!$B$2:$B$3001,$A217))</f>
        <v>0</v>
      </c>
      <c r="EC217" s="21" t="n">
        <f aca="false">IF(OR($A217="",EC$4=""),0,COUNTIFS(Formulas!$A$2:$A$3001,EC$4,Formulas!$B$2:$B$3001,$A217))</f>
        <v>0</v>
      </c>
      <c r="ED217" s="21" t="n">
        <f aca="false">IF(OR($A217="",ED$4=""),0,COUNTIFS(Formulas!$A$2:$A$3001,ED$4,Formulas!$B$2:$B$3001,$A217))</f>
        <v>0</v>
      </c>
      <c r="EE217" s="21" t="n">
        <f aca="false">IF(OR($A217="",EE$4=""),0,COUNTIFS(Formulas!$A$2:$A$3001,EE$4,Formulas!$B$2:$B$3001,$A217))</f>
        <v>0</v>
      </c>
      <c r="EF217" s="21" t="n">
        <f aca="false">IF(OR($A217="",EF$4=""),0,COUNTIFS(Formulas!$A$2:$A$3001,EF$4,Formulas!$B$2:$B$3001,$A217))</f>
        <v>0</v>
      </c>
      <c r="EG217" s="21" t="n">
        <f aca="false">IF(OR($A217="",EG$4=""),0,COUNTIFS(Formulas!$A$2:$A$3001,EG$4,Formulas!$B$2:$B$3001,$A217))</f>
        <v>0</v>
      </c>
      <c r="EH217" s="21" t="n">
        <f aca="false">IF(OR($A217="",EH$4=""),0,COUNTIFS(Formulas!$A$2:$A$3001,EH$4,Formulas!$B$2:$B$3001,$A217))</f>
        <v>0</v>
      </c>
      <c r="EI217" s="21" t="n">
        <f aca="false">IF(OR($A217="",EI$4=""),0,COUNTIFS(Formulas!$A$2:$A$3001,EI$4,Formulas!$B$2:$B$3001,$A217))</f>
        <v>0</v>
      </c>
      <c r="EJ217" s="21" t="n">
        <f aca="false">IF(OR($A217="",EJ$4=""),0,COUNTIFS(Formulas!$A$2:$A$3001,EJ$4,Formulas!$B$2:$B$3001,$A217))</f>
        <v>0</v>
      </c>
      <c r="EK217" s="21" t="n">
        <f aca="false">IF(OR($A217="",EK$4=""),0,COUNTIFS(Formulas!$A$2:$A$3001,EK$4,Formulas!$B$2:$B$3001,$A217))</f>
        <v>0</v>
      </c>
      <c r="EL217" s="21" t="n">
        <f aca="false">IF(OR($A217="",EL$4=""),0,COUNTIFS(Formulas!$A$2:$A$3001,EL$4,Formulas!$B$2:$B$3001,$A217))</f>
        <v>0</v>
      </c>
      <c r="EM217" s="21" t="n">
        <f aca="false">IF(OR($A217="",EM$4=""),0,COUNTIFS(Formulas!$A$2:$A$3001,EM$4,Formulas!$B$2:$B$3001,$A217))</f>
        <v>0</v>
      </c>
      <c r="EN217" s="21" t="n">
        <f aca="false">IF(OR($A217="",EN$4=""),0,COUNTIFS(Formulas!$A$2:$A$3001,EN$4,Formulas!$B$2:$B$3001,$A217))</f>
        <v>0</v>
      </c>
      <c r="EO217" s="21" t="n">
        <f aca="false">IF(OR($A217="",EO$4=""),0,COUNTIFS(Formulas!$A$2:$A$3001,EO$4,Formulas!$B$2:$B$3001,$A217))</f>
        <v>0</v>
      </c>
      <c r="EP217" s="21" t="n">
        <f aca="false">IF(OR($A217="",EP$4=""),0,COUNTIFS(Formulas!$A$2:$A$3001,EP$4,Formulas!$B$2:$B$3001,$A217))</f>
        <v>0</v>
      </c>
      <c r="EQ217" s="21" t="n">
        <f aca="false">IF(OR($A217="",EQ$4=""),0,COUNTIFS(Formulas!$A$2:$A$3001,EQ$4,Formulas!$B$2:$B$3001,$A217))</f>
        <v>0</v>
      </c>
      <c r="ER217" s="21" t="n">
        <f aca="false">IF(OR($A217="",ER$4=""),0,COUNTIFS(Formulas!$A$2:$A$3001,ER$4,Formulas!$B$2:$B$3001,$A217))</f>
        <v>0</v>
      </c>
      <c r="ES217" s="21" t="n">
        <f aca="false">IF(OR($A217="",ES$4=""),0,COUNTIFS(Formulas!$A$2:$A$3001,ES$4,Formulas!$B$2:$B$3001,$A217))</f>
        <v>0</v>
      </c>
      <c r="ET217" s="21" t="n">
        <f aca="false">IF(OR($A217="",ET$4=""),0,COUNTIFS(Formulas!$A$2:$A$3001,ET$4,Formulas!$B$2:$B$3001,$A217))</f>
        <v>0</v>
      </c>
      <c r="EU217" s="21" t="n">
        <f aca="false">IF(OR($A217="",EU$4=""),0,COUNTIFS(Formulas!$A$2:$A$3001,EU$4,Formulas!$B$2:$B$3001,$A217))</f>
        <v>0</v>
      </c>
      <c r="EV217" s="21" t="n">
        <f aca="false">IF(OR($A217="",EV$4=""),0,COUNTIFS(Formulas!$A$2:$A$3001,EV$4,Formulas!$B$2:$B$3001,$A217))</f>
        <v>0</v>
      </c>
    </row>
    <row r="218" customFormat="false" ht="15" hidden="false" customHeight="false" outlineLevel="0" collapsed="false">
      <c r="A218" s="13" t="str">
        <f aca="false">IF(INDEX(Materials!$A$2:$A$301,214)="","",INDEX(Materials!$A$2:$A$301,214))</f>
        <v/>
      </c>
      <c r="B218" s="19" t="str">
        <f aca="false">IF(A218="","",COUNTIF(C218:EV218,"&gt;0"))</f>
        <v/>
      </c>
      <c r="C218" s="21" t="n">
        <f aca="false">IF(OR($A218="",C$4=""),0,COUNTIFS(Formulas!$A$2:$A$3001,C$4,Formulas!$B$2:$B$3001,$A218))</f>
        <v>0</v>
      </c>
      <c r="D218" s="21" t="n">
        <f aca="false">IF(OR($A218="",D$4=""),0,COUNTIFS(Formulas!$A$2:$A$3001,D$4,Formulas!$B$2:$B$3001,$A218))</f>
        <v>0</v>
      </c>
      <c r="E218" s="21" t="n">
        <f aca="false">IF(OR($A218="",E$4=""),0,COUNTIFS(Formulas!$A$2:$A$3001,E$4,Formulas!$B$2:$B$3001,$A218))</f>
        <v>0</v>
      </c>
      <c r="F218" s="21" t="n">
        <f aca="false">IF(OR($A218="",F$4=""),0,COUNTIFS(Formulas!$A$2:$A$3001,F$4,Formulas!$B$2:$B$3001,$A218))</f>
        <v>0</v>
      </c>
      <c r="G218" s="21" t="n">
        <f aca="false">IF(OR($A218="",G$4=""),0,COUNTIFS(Formulas!$A$2:$A$3001,G$4,Formulas!$B$2:$B$3001,$A218))</f>
        <v>0</v>
      </c>
      <c r="H218" s="21" t="n">
        <f aca="false">IF(OR($A218="",H$4=""),0,COUNTIFS(Formulas!$A$2:$A$3001,H$4,Formulas!$B$2:$B$3001,$A218))</f>
        <v>0</v>
      </c>
      <c r="I218" s="21" t="n">
        <f aca="false">IF(OR($A218="",I$4=""),0,COUNTIFS(Formulas!$A$2:$A$3001,I$4,Formulas!$B$2:$B$3001,$A218))</f>
        <v>0</v>
      </c>
      <c r="J218" s="21" t="n">
        <f aca="false">IF(OR($A218="",J$4=""),0,COUNTIFS(Formulas!$A$2:$A$3001,J$4,Formulas!$B$2:$B$3001,$A218))</f>
        <v>0</v>
      </c>
      <c r="K218" s="21" t="n">
        <f aca="false">IF(OR($A218="",K$4=""),0,COUNTIFS(Formulas!$A$2:$A$3001,K$4,Formulas!$B$2:$B$3001,$A218))</f>
        <v>0</v>
      </c>
      <c r="L218" s="21" t="n">
        <f aca="false">IF(OR($A218="",L$4=""),0,COUNTIFS(Formulas!$A$2:$A$3001,L$4,Formulas!$B$2:$B$3001,$A218))</f>
        <v>0</v>
      </c>
      <c r="M218" s="21" t="n">
        <f aca="false">IF(OR($A218="",M$4=""),0,COUNTIFS(Formulas!$A$2:$A$3001,M$4,Formulas!$B$2:$B$3001,$A218))</f>
        <v>0</v>
      </c>
      <c r="N218" s="21" t="n">
        <f aca="false">IF(OR($A218="",N$4=""),0,COUNTIFS(Formulas!$A$2:$A$3001,N$4,Formulas!$B$2:$B$3001,$A218))</f>
        <v>0</v>
      </c>
      <c r="O218" s="21" t="n">
        <f aca="false">IF(OR($A218="",O$4=""),0,COUNTIFS(Formulas!$A$2:$A$3001,O$4,Formulas!$B$2:$B$3001,$A218))</f>
        <v>0</v>
      </c>
      <c r="P218" s="21" t="n">
        <f aca="false">IF(OR($A218="",P$4=""),0,COUNTIFS(Formulas!$A$2:$A$3001,P$4,Formulas!$B$2:$B$3001,$A218))</f>
        <v>0</v>
      </c>
      <c r="Q218" s="21" t="n">
        <f aca="false">IF(OR($A218="",Q$4=""),0,COUNTIFS(Formulas!$A$2:$A$3001,Q$4,Formulas!$B$2:$B$3001,$A218))</f>
        <v>0</v>
      </c>
      <c r="R218" s="21" t="n">
        <f aca="false">IF(OR($A218="",R$4=""),0,COUNTIFS(Formulas!$A$2:$A$3001,R$4,Formulas!$B$2:$B$3001,$A218))</f>
        <v>0</v>
      </c>
      <c r="S218" s="21" t="n">
        <f aca="false">IF(OR($A218="",S$4=""),0,COUNTIFS(Formulas!$A$2:$A$3001,S$4,Formulas!$B$2:$B$3001,$A218))</f>
        <v>0</v>
      </c>
      <c r="T218" s="21" t="n">
        <f aca="false">IF(OR($A218="",T$4=""),0,COUNTIFS(Formulas!$A$2:$A$3001,T$4,Formulas!$B$2:$B$3001,$A218))</f>
        <v>0</v>
      </c>
      <c r="U218" s="21" t="n">
        <f aca="false">IF(OR($A218="",U$4=""),0,COUNTIFS(Formulas!$A$2:$A$3001,U$4,Formulas!$B$2:$B$3001,$A218))</f>
        <v>0</v>
      </c>
      <c r="V218" s="21" t="n">
        <f aca="false">IF(OR($A218="",V$4=""),0,COUNTIFS(Formulas!$A$2:$A$3001,V$4,Formulas!$B$2:$B$3001,$A218))</f>
        <v>0</v>
      </c>
      <c r="W218" s="21" t="n">
        <f aca="false">IF(OR($A218="",W$4=""),0,COUNTIFS(Formulas!$A$2:$A$3001,W$4,Formulas!$B$2:$B$3001,$A218))</f>
        <v>0</v>
      </c>
      <c r="X218" s="21" t="n">
        <f aca="false">IF(OR($A218="",X$4=""),0,COUNTIFS(Formulas!$A$2:$A$3001,X$4,Formulas!$B$2:$B$3001,$A218))</f>
        <v>0</v>
      </c>
      <c r="Y218" s="21" t="n">
        <f aca="false">IF(OR($A218="",Y$4=""),0,COUNTIFS(Formulas!$A$2:$A$3001,Y$4,Formulas!$B$2:$B$3001,$A218))</f>
        <v>0</v>
      </c>
      <c r="Z218" s="21" t="n">
        <f aca="false">IF(OR($A218="",Z$4=""),0,COUNTIFS(Formulas!$A$2:$A$3001,Z$4,Formulas!$B$2:$B$3001,$A218))</f>
        <v>0</v>
      </c>
      <c r="AA218" s="21" t="n">
        <f aca="false">IF(OR($A218="",AA$4=""),0,COUNTIFS(Formulas!$A$2:$A$3001,AA$4,Formulas!$B$2:$B$3001,$A218))</f>
        <v>0</v>
      </c>
      <c r="AB218" s="21" t="n">
        <f aca="false">IF(OR($A218="",AB$4=""),0,COUNTIFS(Formulas!$A$2:$A$3001,AB$4,Formulas!$B$2:$B$3001,$A218))</f>
        <v>0</v>
      </c>
      <c r="AC218" s="21" t="n">
        <f aca="false">IF(OR($A218="",AC$4=""),0,COUNTIFS(Formulas!$A$2:$A$3001,AC$4,Formulas!$B$2:$B$3001,$A218))</f>
        <v>0</v>
      </c>
      <c r="AD218" s="21" t="n">
        <f aca="false">IF(OR($A218="",AD$4=""),0,COUNTIFS(Formulas!$A$2:$A$3001,AD$4,Formulas!$B$2:$B$3001,$A218))</f>
        <v>0</v>
      </c>
      <c r="AE218" s="21" t="n">
        <f aca="false">IF(OR($A218="",AE$4=""),0,COUNTIFS(Formulas!$A$2:$A$3001,AE$4,Formulas!$B$2:$B$3001,$A218))</f>
        <v>0</v>
      </c>
      <c r="AF218" s="21" t="n">
        <f aca="false">IF(OR($A218="",AF$4=""),0,COUNTIFS(Formulas!$A$2:$A$3001,AF$4,Formulas!$B$2:$B$3001,$A218))</f>
        <v>0</v>
      </c>
      <c r="AG218" s="21" t="n">
        <f aca="false">IF(OR($A218="",AG$4=""),0,COUNTIFS(Formulas!$A$2:$A$3001,AG$4,Formulas!$B$2:$B$3001,$A218))</f>
        <v>0</v>
      </c>
      <c r="AH218" s="21" t="n">
        <f aca="false">IF(OR($A218="",AH$4=""),0,COUNTIFS(Formulas!$A$2:$A$3001,AH$4,Formulas!$B$2:$B$3001,$A218))</f>
        <v>0</v>
      </c>
      <c r="AI218" s="21" t="n">
        <f aca="false">IF(OR($A218="",AI$4=""),0,COUNTIFS(Formulas!$A$2:$A$3001,AI$4,Formulas!$B$2:$B$3001,$A218))</f>
        <v>0</v>
      </c>
      <c r="AJ218" s="21" t="n">
        <f aca="false">IF(OR($A218="",AJ$4=""),0,COUNTIFS(Formulas!$A$2:$A$3001,AJ$4,Formulas!$B$2:$B$3001,$A218))</f>
        <v>0</v>
      </c>
      <c r="AK218" s="21" t="n">
        <f aca="false">IF(OR($A218="",AK$4=""),0,COUNTIFS(Formulas!$A$2:$A$3001,AK$4,Formulas!$B$2:$B$3001,$A218))</f>
        <v>0</v>
      </c>
      <c r="AL218" s="21" t="n">
        <f aca="false">IF(OR($A218="",AL$4=""),0,COUNTIFS(Formulas!$A$2:$A$3001,AL$4,Formulas!$B$2:$B$3001,$A218))</f>
        <v>0</v>
      </c>
      <c r="AM218" s="21" t="n">
        <f aca="false">IF(OR($A218="",AM$4=""),0,COUNTIFS(Formulas!$A$2:$A$3001,AM$4,Formulas!$B$2:$B$3001,$A218))</f>
        <v>0</v>
      </c>
      <c r="AN218" s="21" t="n">
        <f aca="false">IF(OR($A218="",AN$4=""),0,COUNTIFS(Formulas!$A$2:$A$3001,AN$4,Formulas!$B$2:$B$3001,$A218))</f>
        <v>0</v>
      </c>
      <c r="AO218" s="21" t="n">
        <f aca="false">IF(OR($A218="",AO$4=""),0,COUNTIFS(Formulas!$A$2:$A$3001,AO$4,Formulas!$B$2:$B$3001,$A218))</f>
        <v>0</v>
      </c>
      <c r="AP218" s="21" t="n">
        <f aca="false">IF(OR($A218="",AP$4=""),0,COUNTIFS(Formulas!$A$2:$A$3001,AP$4,Formulas!$B$2:$B$3001,$A218))</f>
        <v>0</v>
      </c>
      <c r="AQ218" s="21" t="n">
        <f aca="false">IF(OR($A218="",AQ$4=""),0,COUNTIFS(Formulas!$A$2:$A$3001,AQ$4,Formulas!$B$2:$B$3001,$A218))</f>
        <v>0</v>
      </c>
      <c r="AR218" s="21" t="n">
        <f aca="false">IF(OR($A218="",AR$4=""),0,COUNTIFS(Formulas!$A$2:$A$3001,AR$4,Formulas!$B$2:$B$3001,$A218))</f>
        <v>0</v>
      </c>
      <c r="AS218" s="21" t="n">
        <f aca="false">IF(OR($A218="",AS$4=""),0,COUNTIFS(Formulas!$A$2:$A$3001,AS$4,Formulas!$B$2:$B$3001,$A218))</f>
        <v>0</v>
      </c>
      <c r="AT218" s="21" t="n">
        <f aca="false">IF(OR($A218="",AT$4=""),0,COUNTIFS(Formulas!$A$2:$A$3001,AT$4,Formulas!$B$2:$B$3001,$A218))</f>
        <v>0</v>
      </c>
      <c r="AU218" s="21" t="n">
        <f aca="false">IF(OR($A218="",AU$4=""),0,COUNTIFS(Formulas!$A$2:$A$3001,AU$4,Formulas!$B$2:$B$3001,$A218))</f>
        <v>0</v>
      </c>
      <c r="AV218" s="21" t="n">
        <f aca="false">IF(OR($A218="",AV$4=""),0,COUNTIFS(Formulas!$A$2:$A$3001,AV$4,Formulas!$B$2:$B$3001,$A218))</f>
        <v>0</v>
      </c>
      <c r="AW218" s="21" t="n">
        <f aca="false">IF(OR($A218="",AW$4=""),0,COUNTIFS(Formulas!$A$2:$A$3001,AW$4,Formulas!$B$2:$B$3001,$A218))</f>
        <v>0</v>
      </c>
      <c r="AX218" s="21" t="n">
        <f aca="false">IF(OR($A218="",AX$4=""),0,COUNTIFS(Formulas!$A$2:$A$3001,AX$4,Formulas!$B$2:$B$3001,$A218))</f>
        <v>0</v>
      </c>
      <c r="AY218" s="21" t="n">
        <f aca="false">IF(OR($A218="",AY$4=""),0,COUNTIFS(Formulas!$A$2:$A$3001,AY$4,Formulas!$B$2:$B$3001,$A218))</f>
        <v>0</v>
      </c>
      <c r="AZ218" s="21" t="n">
        <f aca="false">IF(OR($A218="",AZ$4=""),0,COUNTIFS(Formulas!$A$2:$A$3001,AZ$4,Formulas!$B$2:$B$3001,$A218))</f>
        <v>0</v>
      </c>
      <c r="BA218" s="21" t="n">
        <f aca="false">IF(OR($A218="",BA$4=""),0,COUNTIFS(Formulas!$A$2:$A$3001,BA$4,Formulas!$B$2:$B$3001,$A218))</f>
        <v>0</v>
      </c>
      <c r="BB218" s="21" t="n">
        <f aca="false">IF(OR($A218="",BB$4=""),0,COUNTIFS(Formulas!$A$2:$A$3001,BB$4,Formulas!$B$2:$B$3001,$A218))</f>
        <v>0</v>
      </c>
      <c r="BC218" s="21" t="n">
        <f aca="false">IF(OR($A218="",BC$4=""),0,COUNTIFS(Formulas!$A$2:$A$3001,BC$4,Formulas!$B$2:$B$3001,$A218))</f>
        <v>0</v>
      </c>
      <c r="BD218" s="21" t="n">
        <f aca="false">IF(OR($A218="",BD$4=""),0,COUNTIFS(Formulas!$A$2:$A$3001,BD$4,Formulas!$B$2:$B$3001,$A218))</f>
        <v>0</v>
      </c>
      <c r="BE218" s="21" t="n">
        <f aca="false">IF(OR($A218="",BE$4=""),0,COUNTIFS(Formulas!$A$2:$A$3001,BE$4,Formulas!$B$2:$B$3001,$A218))</f>
        <v>0</v>
      </c>
      <c r="BF218" s="21" t="n">
        <f aca="false">IF(OR($A218="",BF$4=""),0,COUNTIFS(Formulas!$A$2:$A$3001,BF$4,Formulas!$B$2:$B$3001,$A218))</f>
        <v>0</v>
      </c>
      <c r="BG218" s="21" t="n">
        <f aca="false">IF(OR($A218="",BG$4=""),0,COUNTIFS(Formulas!$A$2:$A$3001,BG$4,Formulas!$B$2:$B$3001,$A218))</f>
        <v>0</v>
      </c>
      <c r="BH218" s="21" t="n">
        <f aca="false">IF(OR($A218="",BH$4=""),0,COUNTIFS(Formulas!$A$2:$A$3001,BH$4,Formulas!$B$2:$B$3001,$A218))</f>
        <v>0</v>
      </c>
      <c r="BI218" s="21" t="n">
        <f aca="false">IF(OR($A218="",BI$4=""),0,COUNTIFS(Formulas!$A$2:$A$3001,BI$4,Formulas!$B$2:$B$3001,$A218))</f>
        <v>0</v>
      </c>
      <c r="BJ218" s="21" t="n">
        <f aca="false">IF(OR($A218="",BJ$4=""),0,COUNTIFS(Formulas!$A$2:$A$3001,BJ$4,Formulas!$B$2:$B$3001,$A218))</f>
        <v>0</v>
      </c>
      <c r="BK218" s="21" t="n">
        <f aca="false">IF(OR($A218="",BK$4=""),0,COUNTIFS(Formulas!$A$2:$A$3001,BK$4,Formulas!$B$2:$B$3001,$A218))</f>
        <v>0</v>
      </c>
      <c r="BL218" s="21" t="n">
        <f aca="false">IF(OR($A218="",BL$4=""),0,COUNTIFS(Formulas!$A$2:$A$3001,BL$4,Formulas!$B$2:$B$3001,$A218))</f>
        <v>0</v>
      </c>
      <c r="BM218" s="21" t="n">
        <f aca="false">IF(OR($A218="",BM$4=""),0,COUNTIFS(Formulas!$A$2:$A$3001,BM$4,Formulas!$B$2:$B$3001,$A218))</f>
        <v>0</v>
      </c>
      <c r="BN218" s="21" t="n">
        <f aca="false">IF(OR($A218="",BN$4=""),0,COUNTIFS(Formulas!$A$2:$A$3001,BN$4,Formulas!$B$2:$B$3001,$A218))</f>
        <v>0</v>
      </c>
      <c r="BO218" s="21" t="n">
        <f aca="false">IF(OR($A218="",BO$4=""),0,COUNTIFS(Formulas!$A$2:$A$3001,BO$4,Formulas!$B$2:$B$3001,$A218))</f>
        <v>0</v>
      </c>
      <c r="BP218" s="21" t="n">
        <f aca="false">IF(OR($A218="",BP$4=""),0,COUNTIFS(Formulas!$A$2:$A$3001,BP$4,Formulas!$B$2:$B$3001,$A218))</f>
        <v>0</v>
      </c>
      <c r="BQ218" s="21" t="n">
        <f aca="false">IF(OR($A218="",BQ$4=""),0,COUNTIFS(Formulas!$A$2:$A$3001,BQ$4,Formulas!$B$2:$B$3001,$A218))</f>
        <v>0</v>
      </c>
      <c r="BR218" s="21" t="n">
        <f aca="false">IF(OR($A218="",BR$4=""),0,COUNTIFS(Formulas!$A$2:$A$3001,BR$4,Formulas!$B$2:$B$3001,$A218))</f>
        <v>0</v>
      </c>
      <c r="BS218" s="21" t="n">
        <f aca="false">IF(OR($A218="",BS$4=""),0,COUNTIFS(Formulas!$A$2:$A$3001,BS$4,Formulas!$B$2:$B$3001,$A218))</f>
        <v>0</v>
      </c>
      <c r="BT218" s="21" t="n">
        <f aca="false">IF(OR($A218="",BT$4=""),0,COUNTIFS(Formulas!$A$2:$A$3001,BT$4,Formulas!$B$2:$B$3001,$A218))</f>
        <v>0</v>
      </c>
      <c r="BU218" s="21" t="n">
        <f aca="false">IF(OR($A218="",BU$4=""),0,COUNTIFS(Formulas!$A$2:$A$3001,BU$4,Formulas!$B$2:$B$3001,$A218))</f>
        <v>0</v>
      </c>
      <c r="BV218" s="21" t="n">
        <f aca="false">IF(OR($A218="",BV$4=""),0,COUNTIFS(Formulas!$A$2:$A$3001,BV$4,Formulas!$B$2:$B$3001,$A218))</f>
        <v>0</v>
      </c>
      <c r="BW218" s="21" t="n">
        <f aca="false">IF(OR($A218="",BW$4=""),0,COUNTIFS(Formulas!$A$2:$A$3001,BW$4,Formulas!$B$2:$B$3001,$A218))</f>
        <v>0</v>
      </c>
      <c r="BX218" s="21" t="n">
        <f aca="false">IF(OR($A218="",BX$4=""),0,COUNTIFS(Formulas!$A$2:$A$3001,BX$4,Formulas!$B$2:$B$3001,$A218))</f>
        <v>0</v>
      </c>
      <c r="BY218" s="21" t="n">
        <f aca="false">IF(OR($A218="",BY$4=""),0,COUNTIFS(Formulas!$A$2:$A$3001,BY$4,Formulas!$B$2:$B$3001,$A218))</f>
        <v>0</v>
      </c>
      <c r="BZ218" s="21" t="n">
        <f aca="false">IF(OR($A218="",BZ$4=""),0,COUNTIFS(Formulas!$A$2:$A$3001,BZ$4,Formulas!$B$2:$B$3001,$A218))</f>
        <v>0</v>
      </c>
      <c r="CA218" s="21" t="n">
        <f aca="false">IF(OR($A218="",CA$4=""),0,COUNTIFS(Formulas!$A$2:$A$3001,CA$4,Formulas!$B$2:$B$3001,$A218))</f>
        <v>0</v>
      </c>
      <c r="CB218" s="21" t="n">
        <f aca="false">IF(OR($A218="",CB$4=""),0,COUNTIFS(Formulas!$A$2:$A$3001,CB$4,Formulas!$B$2:$B$3001,$A218))</f>
        <v>0</v>
      </c>
      <c r="CC218" s="21" t="n">
        <f aca="false">IF(OR($A218="",CC$4=""),0,COUNTIFS(Formulas!$A$2:$A$3001,CC$4,Formulas!$B$2:$B$3001,$A218))</f>
        <v>0</v>
      </c>
      <c r="CD218" s="21" t="n">
        <f aca="false">IF(OR($A218="",CD$4=""),0,COUNTIFS(Formulas!$A$2:$A$3001,CD$4,Formulas!$B$2:$B$3001,$A218))</f>
        <v>0</v>
      </c>
      <c r="CE218" s="21" t="n">
        <f aca="false">IF(OR($A218="",CE$4=""),0,COUNTIFS(Formulas!$A$2:$A$3001,CE$4,Formulas!$B$2:$B$3001,$A218))</f>
        <v>0</v>
      </c>
      <c r="CF218" s="21" t="n">
        <f aca="false">IF(OR($A218="",CF$4=""),0,COUNTIFS(Formulas!$A$2:$A$3001,CF$4,Formulas!$B$2:$B$3001,$A218))</f>
        <v>0</v>
      </c>
      <c r="CG218" s="21" t="n">
        <f aca="false">IF(OR($A218="",CG$4=""),0,COUNTIFS(Formulas!$A$2:$A$3001,CG$4,Formulas!$B$2:$B$3001,$A218))</f>
        <v>0</v>
      </c>
      <c r="CH218" s="21" t="n">
        <f aca="false">IF(OR($A218="",CH$4=""),0,COUNTIFS(Formulas!$A$2:$A$3001,CH$4,Formulas!$B$2:$B$3001,$A218))</f>
        <v>0</v>
      </c>
      <c r="CI218" s="21" t="n">
        <f aca="false">IF(OR($A218="",CI$4=""),0,COUNTIFS(Formulas!$A$2:$A$3001,CI$4,Formulas!$B$2:$B$3001,$A218))</f>
        <v>0</v>
      </c>
      <c r="CJ218" s="21" t="n">
        <f aca="false">IF(OR($A218="",CJ$4=""),0,COUNTIFS(Formulas!$A$2:$A$3001,CJ$4,Formulas!$B$2:$B$3001,$A218))</f>
        <v>0</v>
      </c>
      <c r="CK218" s="21" t="n">
        <f aca="false">IF(OR($A218="",CK$4=""),0,COUNTIFS(Formulas!$A$2:$A$3001,CK$4,Formulas!$B$2:$B$3001,$A218))</f>
        <v>0</v>
      </c>
      <c r="CL218" s="21" t="n">
        <f aca="false">IF(OR($A218="",CL$4=""),0,COUNTIFS(Formulas!$A$2:$A$3001,CL$4,Formulas!$B$2:$B$3001,$A218))</f>
        <v>0</v>
      </c>
      <c r="CM218" s="21" t="n">
        <f aca="false">IF(OR($A218="",CM$4=""),0,COUNTIFS(Formulas!$A$2:$A$3001,CM$4,Formulas!$B$2:$B$3001,$A218))</f>
        <v>0</v>
      </c>
      <c r="CN218" s="21" t="n">
        <f aca="false">IF(OR($A218="",CN$4=""),0,COUNTIFS(Formulas!$A$2:$A$3001,CN$4,Formulas!$B$2:$B$3001,$A218))</f>
        <v>0</v>
      </c>
      <c r="CO218" s="21" t="n">
        <f aca="false">IF(OR($A218="",CO$4=""),0,COUNTIFS(Formulas!$A$2:$A$3001,CO$4,Formulas!$B$2:$B$3001,$A218))</f>
        <v>0</v>
      </c>
      <c r="CP218" s="21" t="n">
        <f aca="false">IF(OR($A218="",CP$4=""),0,COUNTIFS(Formulas!$A$2:$A$3001,CP$4,Formulas!$B$2:$B$3001,$A218))</f>
        <v>0</v>
      </c>
      <c r="CQ218" s="21" t="n">
        <f aca="false">IF(OR($A218="",CQ$4=""),0,COUNTIFS(Formulas!$A$2:$A$3001,CQ$4,Formulas!$B$2:$B$3001,$A218))</f>
        <v>0</v>
      </c>
      <c r="CR218" s="21" t="n">
        <f aca="false">IF(OR($A218="",CR$4=""),0,COUNTIFS(Formulas!$A$2:$A$3001,CR$4,Formulas!$B$2:$B$3001,$A218))</f>
        <v>0</v>
      </c>
      <c r="CS218" s="21" t="n">
        <f aca="false">IF(OR($A218="",CS$4=""),0,COUNTIFS(Formulas!$A$2:$A$3001,CS$4,Formulas!$B$2:$B$3001,$A218))</f>
        <v>0</v>
      </c>
      <c r="CT218" s="21" t="n">
        <f aca="false">IF(OR($A218="",CT$4=""),0,COUNTIFS(Formulas!$A$2:$A$3001,CT$4,Formulas!$B$2:$B$3001,$A218))</f>
        <v>0</v>
      </c>
      <c r="CU218" s="21" t="n">
        <f aca="false">IF(OR($A218="",CU$4=""),0,COUNTIFS(Formulas!$A$2:$A$3001,CU$4,Formulas!$B$2:$B$3001,$A218))</f>
        <v>0</v>
      </c>
      <c r="CV218" s="21" t="n">
        <f aca="false">IF(OR($A218="",CV$4=""),0,COUNTIFS(Formulas!$A$2:$A$3001,CV$4,Formulas!$B$2:$B$3001,$A218))</f>
        <v>0</v>
      </c>
      <c r="CW218" s="21" t="n">
        <f aca="false">IF(OR($A218="",CW$4=""),0,COUNTIFS(Formulas!$A$2:$A$3001,CW$4,Formulas!$B$2:$B$3001,$A218))</f>
        <v>0</v>
      </c>
      <c r="CX218" s="21" t="n">
        <f aca="false">IF(OR($A218="",CX$4=""),0,COUNTIFS(Formulas!$A$2:$A$3001,CX$4,Formulas!$B$2:$B$3001,$A218))</f>
        <v>0</v>
      </c>
      <c r="CY218" s="21" t="n">
        <f aca="false">IF(OR($A218="",CY$4=""),0,COUNTIFS(Formulas!$A$2:$A$3001,CY$4,Formulas!$B$2:$B$3001,$A218))</f>
        <v>0</v>
      </c>
      <c r="CZ218" s="21" t="n">
        <f aca="false">IF(OR($A218="",CZ$4=""),0,COUNTIFS(Formulas!$A$2:$A$3001,CZ$4,Formulas!$B$2:$B$3001,$A218))</f>
        <v>0</v>
      </c>
      <c r="DA218" s="21" t="n">
        <f aca="false">IF(OR($A218="",DA$4=""),0,COUNTIFS(Formulas!$A$2:$A$3001,DA$4,Formulas!$B$2:$B$3001,$A218))</f>
        <v>0</v>
      </c>
      <c r="DB218" s="21" t="n">
        <f aca="false">IF(OR($A218="",DB$4=""),0,COUNTIFS(Formulas!$A$2:$A$3001,DB$4,Formulas!$B$2:$B$3001,$A218))</f>
        <v>0</v>
      </c>
      <c r="DC218" s="21" t="n">
        <f aca="false">IF(OR($A218="",DC$4=""),0,COUNTIFS(Formulas!$A$2:$A$3001,DC$4,Formulas!$B$2:$B$3001,$A218))</f>
        <v>0</v>
      </c>
      <c r="DD218" s="21" t="n">
        <f aca="false">IF(OR($A218="",DD$4=""),0,COUNTIFS(Formulas!$A$2:$A$3001,DD$4,Formulas!$B$2:$B$3001,$A218))</f>
        <v>0</v>
      </c>
      <c r="DE218" s="21" t="n">
        <f aca="false">IF(OR($A218="",DE$4=""),0,COUNTIFS(Formulas!$A$2:$A$3001,DE$4,Formulas!$B$2:$B$3001,$A218))</f>
        <v>0</v>
      </c>
      <c r="DF218" s="21" t="n">
        <f aca="false">IF(OR($A218="",DF$4=""),0,COUNTIFS(Formulas!$A$2:$A$3001,DF$4,Formulas!$B$2:$B$3001,$A218))</f>
        <v>0</v>
      </c>
      <c r="DG218" s="21" t="n">
        <f aca="false">IF(OR($A218="",DG$4=""),0,COUNTIFS(Formulas!$A$2:$A$3001,DG$4,Formulas!$B$2:$B$3001,$A218))</f>
        <v>0</v>
      </c>
      <c r="DH218" s="21" t="n">
        <f aca="false">IF(OR($A218="",DH$4=""),0,COUNTIFS(Formulas!$A$2:$A$3001,DH$4,Formulas!$B$2:$B$3001,$A218))</f>
        <v>0</v>
      </c>
      <c r="DI218" s="21" t="n">
        <f aca="false">IF(OR($A218="",DI$4=""),0,COUNTIFS(Formulas!$A$2:$A$3001,DI$4,Formulas!$B$2:$B$3001,$A218))</f>
        <v>0</v>
      </c>
      <c r="DJ218" s="21" t="n">
        <f aca="false">IF(OR($A218="",DJ$4=""),0,COUNTIFS(Formulas!$A$2:$A$3001,DJ$4,Formulas!$B$2:$B$3001,$A218))</f>
        <v>0</v>
      </c>
      <c r="DK218" s="21" t="n">
        <f aca="false">IF(OR($A218="",DK$4=""),0,COUNTIFS(Formulas!$A$2:$A$3001,DK$4,Formulas!$B$2:$B$3001,$A218))</f>
        <v>0</v>
      </c>
      <c r="DL218" s="21" t="n">
        <f aca="false">IF(OR($A218="",DL$4=""),0,COUNTIFS(Formulas!$A$2:$A$3001,DL$4,Formulas!$B$2:$B$3001,$A218))</f>
        <v>0</v>
      </c>
      <c r="DM218" s="21" t="n">
        <f aca="false">IF(OR($A218="",DM$4=""),0,COUNTIFS(Formulas!$A$2:$A$3001,DM$4,Formulas!$B$2:$B$3001,$A218))</f>
        <v>0</v>
      </c>
      <c r="DN218" s="21" t="n">
        <f aca="false">IF(OR($A218="",DN$4=""),0,COUNTIFS(Formulas!$A$2:$A$3001,DN$4,Formulas!$B$2:$B$3001,$A218))</f>
        <v>0</v>
      </c>
      <c r="DO218" s="21" t="n">
        <f aca="false">IF(OR($A218="",DO$4=""),0,COUNTIFS(Formulas!$A$2:$A$3001,DO$4,Formulas!$B$2:$B$3001,$A218))</f>
        <v>0</v>
      </c>
      <c r="DP218" s="21" t="n">
        <f aca="false">IF(OR($A218="",DP$4=""),0,COUNTIFS(Formulas!$A$2:$A$3001,DP$4,Formulas!$B$2:$B$3001,$A218))</f>
        <v>0</v>
      </c>
      <c r="DQ218" s="21" t="n">
        <f aca="false">IF(OR($A218="",DQ$4=""),0,COUNTIFS(Formulas!$A$2:$A$3001,DQ$4,Formulas!$B$2:$B$3001,$A218))</f>
        <v>0</v>
      </c>
      <c r="DR218" s="21" t="n">
        <f aca="false">IF(OR($A218="",DR$4=""),0,COUNTIFS(Formulas!$A$2:$A$3001,DR$4,Formulas!$B$2:$B$3001,$A218))</f>
        <v>0</v>
      </c>
      <c r="DS218" s="21" t="n">
        <f aca="false">IF(OR($A218="",DS$4=""),0,COUNTIFS(Formulas!$A$2:$A$3001,DS$4,Formulas!$B$2:$B$3001,$A218))</f>
        <v>0</v>
      </c>
      <c r="DT218" s="21" t="n">
        <f aca="false">IF(OR($A218="",DT$4=""),0,COUNTIFS(Formulas!$A$2:$A$3001,DT$4,Formulas!$B$2:$B$3001,$A218))</f>
        <v>0</v>
      </c>
      <c r="DU218" s="21" t="n">
        <f aca="false">IF(OR($A218="",DU$4=""),0,COUNTIFS(Formulas!$A$2:$A$3001,DU$4,Formulas!$B$2:$B$3001,$A218))</f>
        <v>0</v>
      </c>
      <c r="DV218" s="21" t="n">
        <f aca="false">IF(OR($A218="",DV$4=""),0,COUNTIFS(Formulas!$A$2:$A$3001,DV$4,Formulas!$B$2:$B$3001,$A218))</f>
        <v>0</v>
      </c>
      <c r="DW218" s="21" t="n">
        <f aca="false">IF(OR($A218="",DW$4=""),0,COUNTIFS(Formulas!$A$2:$A$3001,DW$4,Formulas!$B$2:$B$3001,$A218))</f>
        <v>0</v>
      </c>
      <c r="DX218" s="21" t="n">
        <f aca="false">IF(OR($A218="",DX$4=""),0,COUNTIFS(Formulas!$A$2:$A$3001,DX$4,Formulas!$B$2:$B$3001,$A218))</f>
        <v>0</v>
      </c>
      <c r="DY218" s="21" t="n">
        <f aca="false">IF(OR($A218="",DY$4=""),0,COUNTIFS(Formulas!$A$2:$A$3001,DY$4,Formulas!$B$2:$B$3001,$A218))</f>
        <v>0</v>
      </c>
      <c r="DZ218" s="21" t="n">
        <f aca="false">IF(OR($A218="",DZ$4=""),0,COUNTIFS(Formulas!$A$2:$A$3001,DZ$4,Formulas!$B$2:$B$3001,$A218))</f>
        <v>0</v>
      </c>
      <c r="EA218" s="21" t="n">
        <f aca="false">IF(OR($A218="",EA$4=""),0,COUNTIFS(Formulas!$A$2:$A$3001,EA$4,Formulas!$B$2:$B$3001,$A218))</f>
        <v>0</v>
      </c>
      <c r="EB218" s="21" t="n">
        <f aca="false">IF(OR($A218="",EB$4=""),0,COUNTIFS(Formulas!$A$2:$A$3001,EB$4,Formulas!$B$2:$B$3001,$A218))</f>
        <v>0</v>
      </c>
      <c r="EC218" s="21" t="n">
        <f aca="false">IF(OR($A218="",EC$4=""),0,COUNTIFS(Formulas!$A$2:$A$3001,EC$4,Formulas!$B$2:$B$3001,$A218))</f>
        <v>0</v>
      </c>
      <c r="ED218" s="21" t="n">
        <f aca="false">IF(OR($A218="",ED$4=""),0,COUNTIFS(Formulas!$A$2:$A$3001,ED$4,Formulas!$B$2:$B$3001,$A218))</f>
        <v>0</v>
      </c>
      <c r="EE218" s="21" t="n">
        <f aca="false">IF(OR($A218="",EE$4=""),0,COUNTIFS(Formulas!$A$2:$A$3001,EE$4,Formulas!$B$2:$B$3001,$A218))</f>
        <v>0</v>
      </c>
      <c r="EF218" s="21" t="n">
        <f aca="false">IF(OR($A218="",EF$4=""),0,COUNTIFS(Formulas!$A$2:$A$3001,EF$4,Formulas!$B$2:$B$3001,$A218))</f>
        <v>0</v>
      </c>
      <c r="EG218" s="21" t="n">
        <f aca="false">IF(OR($A218="",EG$4=""),0,COUNTIFS(Formulas!$A$2:$A$3001,EG$4,Formulas!$B$2:$B$3001,$A218))</f>
        <v>0</v>
      </c>
      <c r="EH218" s="21" t="n">
        <f aca="false">IF(OR($A218="",EH$4=""),0,COUNTIFS(Formulas!$A$2:$A$3001,EH$4,Formulas!$B$2:$B$3001,$A218))</f>
        <v>0</v>
      </c>
      <c r="EI218" s="21" t="n">
        <f aca="false">IF(OR($A218="",EI$4=""),0,COUNTIFS(Formulas!$A$2:$A$3001,EI$4,Formulas!$B$2:$B$3001,$A218))</f>
        <v>0</v>
      </c>
      <c r="EJ218" s="21" t="n">
        <f aca="false">IF(OR($A218="",EJ$4=""),0,COUNTIFS(Formulas!$A$2:$A$3001,EJ$4,Formulas!$B$2:$B$3001,$A218))</f>
        <v>0</v>
      </c>
      <c r="EK218" s="21" t="n">
        <f aca="false">IF(OR($A218="",EK$4=""),0,COUNTIFS(Formulas!$A$2:$A$3001,EK$4,Formulas!$B$2:$B$3001,$A218))</f>
        <v>0</v>
      </c>
      <c r="EL218" s="21" t="n">
        <f aca="false">IF(OR($A218="",EL$4=""),0,COUNTIFS(Formulas!$A$2:$A$3001,EL$4,Formulas!$B$2:$B$3001,$A218))</f>
        <v>0</v>
      </c>
      <c r="EM218" s="21" t="n">
        <f aca="false">IF(OR($A218="",EM$4=""),0,COUNTIFS(Formulas!$A$2:$A$3001,EM$4,Formulas!$B$2:$B$3001,$A218))</f>
        <v>0</v>
      </c>
      <c r="EN218" s="21" t="n">
        <f aca="false">IF(OR($A218="",EN$4=""),0,COUNTIFS(Formulas!$A$2:$A$3001,EN$4,Formulas!$B$2:$B$3001,$A218))</f>
        <v>0</v>
      </c>
      <c r="EO218" s="21" t="n">
        <f aca="false">IF(OR($A218="",EO$4=""),0,COUNTIFS(Formulas!$A$2:$A$3001,EO$4,Formulas!$B$2:$B$3001,$A218))</f>
        <v>0</v>
      </c>
      <c r="EP218" s="21" t="n">
        <f aca="false">IF(OR($A218="",EP$4=""),0,COUNTIFS(Formulas!$A$2:$A$3001,EP$4,Formulas!$B$2:$B$3001,$A218))</f>
        <v>0</v>
      </c>
      <c r="EQ218" s="21" t="n">
        <f aca="false">IF(OR($A218="",EQ$4=""),0,COUNTIFS(Formulas!$A$2:$A$3001,EQ$4,Formulas!$B$2:$B$3001,$A218))</f>
        <v>0</v>
      </c>
      <c r="ER218" s="21" t="n">
        <f aca="false">IF(OR($A218="",ER$4=""),0,COUNTIFS(Formulas!$A$2:$A$3001,ER$4,Formulas!$B$2:$B$3001,$A218))</f>
        <v>0</v>
      </c>
      <c r="ES218" s="21" t="n">
        <f aca="false">IF(OR($A218="",ES$4=""),0,COUNTIFS(Formulas!$A$2:$A$3001,ES$4,Formulas!$B$2:$B$3001,$A218))</f>
        <v>0</v>
      </c>
      <c r="ET218" s="21" t="n">
        <f aca="false">IF(OR($A218="",ET$4=""),0,COUNTIFS(Formulas!$A$2:$A$3001,ET$4,Formulas!$B$2:$B$3001,$A218))</f>
        <v>0</v>
      </c>
      <c r="EU218" s="21" t="n">
        <f aca="false">IF(OR($A218="",EU$4=""),0,COUNTIFS(Formulas!$A$2:$A$3001,EU$4,Formulas!$B$2:$B$3001,$A218))</f>
        <v>0</v>
      </c>
      <c r="EV218" s="21" t="n">
        <f aca="false">IF(OR($A218="",EV$4=""),0,COUNTIFS(Formulas!$A$2:$A$3001,EV$4,Formulas!$B$2:$B$3001,$A218))</f>
        <v>0</v>
      </c>
    </row>
    <row r="219" customFormat="false" ht="15" hidden="false" customHeight="false" outlineLevel="0" collapsed="false">
      <c r="A219" s="13" t="str">
        <f aca="false">IF(INDEX(Materials!$A$2:$A$301,215)="","",INDEX(Materials!$A$2:$A$301,215))</f>
        <v/>
      </c>
      <c r="B219" s="19" t="str">
        <f aca="false">IF(A219="","",COUNTIF(C219:EV219,"&gt;0"))</f>
        <v/>
      </c>
      <c r="C219" s="21" t="n">
        <f aca="false">IF(OR($A219="",C$4=""),0,COUNTIFS(Formulas!$A$2:$A$3001,C$4,Formulas!$B$2:$B$3001,$A219))</f>
        <v>0</v>
      </c>
      <c r="D219" s="21" t="n">
        <f aca="false">IF(OR($A219="",D$4=""),0,COUNTIFS(Formulas!$A$2:$A$3001,D$4,Formulas!$B$2:$B$3001,$A219))</f>
        <v>0</v>
      </c>
      <c r="E219" s="21" t="n">
        <f aca="false">IF(OR($A219="",E$4=""),0,COUNTIFS(Formulas!$A$2:$A$3001,E$4,Formulas!$B$2:$B$3001,$A219))</f>
        <v>0</v>
      </c>
      <c r="F219" s="21" t="n">
        <f aca="false">IF(OR($A219="",F$4=""),0,COUNTIFS(Formulas!$A$2:$A$3001,F$4,Formulas!$B$2:$B$3001,$A219))</f>
        <v>0</v>
      </c>
      <c r="G219" s="21" t="n">
        <f aca="false">IF(OR($A219="",G$4=""),0,COUNTIFS(Formulas!$A$2:$A$3001,G$4,Formulas!$B$2:$B$3001,$A219))</f>
        <v>0</v>
      </c>
      <c r="H219" s="21" t="n">
        <f aca="false">IF(OR($A219="",H$4=""),0,COUNTIFS(Formulas!$A$2:$A$3001,H$4,Formulas!$B$2:$B$3001,$A219))</f>
        <v>0</v>
      </c>
      <c r="I219" s="21" t="n">
        <f aca="false">IF(OR($A219="",I$4=""),0,COUNTIFS(Formulas!$A$2:$A$3001,I$4,Formulas!$B$2:$B$3001,$A219))</f>
        <v>0</v>
      </c>
      <c r="J219" s="21" t="n">
        <f aca="false">IF(OR($A219="",J$4=""),0,COUNTIFS(Formulas!$A$2:$A$3001,J$4,Formulas!$B$2:$B$3001,$A219))</f>
        <v>0</v>
      </c>
      <c r="K219" s="21" t="n">
        <f aca="false">IF(OR($A219="",K$4=""),0,COUNTIFS(Formulas!$A$2:$A$3001,K$4,Formulas!$B$2:$B$3001,$A219))</f>
        <v>0</v>
      </c>
      <c r="L219" s="21" t="n">
        <f aca="false">IF(OR($A219="",L$4=""),0,COUNTIFS(Formulas!$A$2:$A$3001,L$4,Formulas!$B$2:$B$3001,$A219))</f>
        <v>0</v>
      </c>
      <c r="M219" s="21" t="n">
        <f aca="false">IF(OR($A219="",M$4=""),0,COUNTIFS(Formulas!$A$2:$A$3001,M$4,Formulas!$B$2:$B$3001,$A219))</f>
        <v>0</v>
      </c>
      <c r="N219" s="21" t="n">
        <f aca="false">IF(OR($A219="",N$4=""),0,COUNTIFS(Formulas!$A$2:$A$3001,N$4,Formulas!$B$2:$B$3001,$A219))</f>
        <v>0</v>
      </c>
      <c r="O219" s="21" t="n">
        <f aca="false">IF(OR($A219="",O$4=""),0,COUNTIFS(Formulas!$A$2:$A$3001,O$4,Formulas!$B$2:$B$3001,$A219))</f>
        <v>0</v>
      </c>
      <c r="P219" s="21" t="n">
        <f aca="false">IF(OR($A219="",P$4=""),0,COUNTIFS(Formulas!$A$2:$A$3001,P$4,Formulas!$B$2:$B$3001,$A219))</f>
        <v>0</v>
      </c>
      <c r="Q219" s="21" t="n">
        <f aca="false">IF(OR($A219="",Q$4=""),0,COUNTIFS(Formulas!$A$2:$A$3001,Q$4,Formulas!$B$2:$B$3001,$A219))</f>
        <v>0</v>
      </c>
      <c r="R219" s="21" t="n">
        <f aca="false">IF(OR($A219="",R$4=""),0,COUNTIFS(Formulas!$A$2:$A$3001,R$4,Formulas!$B$2:$B$3001,$A219))</f>
        <v>0</v>
      </c>
      <c r="S219" s="21" t="n">
        <f aca="false">IF(OR($A219="",S$4=""),0,COUNTIFS(Formulas!$A$2:$A$3001,S$4,Formulas!$B$2:$B$3001,$A219))</f>
        <v>0</v>
      </c>
      <c r="T219" s="21" t="n">
        <f aca="false">IF(OR($A219="",T$4=""),0,COUNTIFS(Formulas!$A$2:$A$3001,T$4,Formulas!$B$2:$B$3001,$A219))</f>
        <v>0</v>
      </c>
      <c r="U219" s="21" t="n">
        <f aca="false">IF(OR($A219="",U$4=""),0,COUNTIFS(Formulas!$A$2:$A$3001,U$4,Formulas!$B$2:$B$3001,$A219))</f>
        <v>0</v>
      </c>
      <c r="V219" s="21" t="n">
        <f aca="false">IF(OR($A219="",V$4=""),0,COUNTIFS(Formulas!$A$2:$A$3001,V$4,Formulas!$B$2:$B$3001,$A219))</f>
        <v>0</v>
      </c>
      <c r="W219" s="21" t="n">
        <f aca="false">IF(OR($A219="",W$4=""),0,COUNTIFS(Formulas!$A$2:$A$3001,W$4,Formulas!$B$2:$B$3001,$A219))</f>
        <v>0</v>
      </c>
      <c r="X219" s="21" t="n">
        <f aca="false">IF(OR($A219="",X$4=""),0,COUNTIFS(Formulas!$A$2:$A$3001,X$4,Formulas!$B$2:$B$3001,$A219))</f>
        <v>0</v>
      </c>
      <c r="Y219" s="21" t="n">
        <f aca="false">IF(OR($A219="",Y$4=""),0,COUNTIFS(Formulas!$A$2:$A$3001,Y$4,Formulas!$B$2:$B$3001,$A219))</f>
        <v>0</v>
      </c>
      <c r="Z219" s="21" t="n">
        <f aca="false">IF(OR($A219="",Z$4=""),0,COUNTIFS(Formulas!$A$2:$A$3001,Z$4,Formulas!$B$2:$B$3001,$A219))</f>
        <v>0</v>
      </c>
      <c r="AA219" s="21" t="n">
        <f aca="false">IF(OR($A219="",AA$4=""),0,COUNTIFS(Formulas!$A$2:$A$3001,AA$4,Formulas!$B$2:$B$3001,$A219))</f>
        <v>0</v>
      </c>
      <c r="AB219" s="21" t="n">
        <f aca="false">IF(OR($A219="",AB$4=""),0,COUNTIFS(Formulas!$A$2:$A$3001,AB$4,Formulas!$B$2:$B$3001,$A219))</f>
        <v>0</v>
      </c>
      <c r="AC219" s="21" t="n">
        <f aca="false">IF(OR($A219="",AC$4=""),0,COUNTIFS(Formulas!$A$2:$A$3001,AC$4,Formulas!$B$2:$B$3001,$A219))</f>
        <v>0</v>
      </c>
      <c r="AD219" s="21" t="n">
        <f aca="false">IF(OR($A219="",AD$4=""),0,COUNTIFS(Formulas!$A$2:$A$3001,AD$4,Formulas!$B$2:$B$3001,$A219))</f>
        <v>0</v>
      </c>
      <c r="AE219" s="21" t="n">
        <f aca="false">IF(OR($A219="",AE$4=""),0,COUNTIFS(Formulas!$A$2:$A$3001,AE$4,Formulas!$B$2:$B$3001,$A219))</f>
        <v>0</v>
      </c>
      <c r="AF219" s="21" t="n">
        <f aca="false">IF(OR($A219="",AF$4=""),0,COUNTIFS(Formulas!$A$2:$A$3001,AF$4,Formulas!$B$2:$B$3001,$A219))</f>
        <v>0</v>
      </c>
      <c r="AG219" s="21" t="n">
        <f aca="false">IF(OR($A219="",AG$4=""),0,COUNTIFS(Formulas!$A$2:$A$3001,AG$4,Formulas!$B$2:$B$3001,$A219))</f>
        <v>0</v>
      </c>
      <c r="AH219" s="21" t="n">
        <f aca="false">IF(OR($A219="",AH$4=""),0,COUNTIFS(Formulas!$A$2:$A$3001,AH$4,Formulas!$B$2:$B$3001,$A219))</f>
        <v>0</v>
      </c>
      <c r="AI219" s="21" t="n">
        <f aca="false">IF(OR($A219="",AI$4=""),0,COUNTIFS(Formulas!$A$2:$A$3001,AI$4,Formulas!$B$2:$B$3001,$A219))</f>
        <v>0</v>
      </c>
      <c r="AJ219" s="21" t="n">
        <f aca="false">IF(OR($A219="",AJ$4=""),0,COUNTIFS(Formulas!$A$2:$A$3001,AJ$4,Formulas!$B$2:$B$3001,$A219))</f>
        <v>0</v>
      </c>
      <c r="AK219" s="21" t="n">
        <f aca="false">IF(OR($A219="",AK$4=""),0,COUNTIFS(Formulas!$A$2:$A$3001,AK$4,Formulas!$B$2:$B$3001,$A219))</f>
        <v>0</v>
      </c>
      <c r="AL219" s="21" t="n">
        <f aca="false">IF(OR($A219="",AL$4=""),0,COUNTIFS(Formulas!$A$2:$A$3001,AL$4,Formulas!$B$2:$B$3001,$A219))</f>
        <v>0</v>
      </c>
      <c r="AM219" s="21" t="n">
        <f aca="false">IF(OR($A219="",AM$4=""),0,COUNTIFS(Formulas!$A$2:$A$3001,AM$4,Formulas!$B$2:$B$3001,$A219))</f>
        <v>0</v>
      </c>
      <c r="AN219" s="21" t="n">
        <f aca="false">IF(OR($A219="",AN$4=""),0,COUNTIFS(Formulas!$A$2:$A$3001,AN$4,Formulas!$B$2:$B$3001,$A219))</f>
        <v>0</v>
      </c>
      <c r="AO219" s="21" t="n">
        <f aca="false">IF(OR($A219="",AO$4=""),0,COUNTIFS(Formulas!$A$2:$A$3001,AO$4,Formulas!$B$2:$B$3001,$A219))</f>
        <v>0</v>
      </c>
      <c r="AP219" s="21" t="n">
        <f aca="false">IF(OR($A219="",AP$4=""),0,COUNTIFS(Formulas!$A$2:$A$3001,AP$4,Formulas!$B$2:$B$3001,$A219))</f>
        <v>0</v>
      </c>
      <c r="AQ219" s="21" t="n">
        <f aca="false">IF(OR($A219="",AQ$4=""),0,COUNTIFS(Formulas!$A$2:$A$3001,AQ$4,Formulas!$B$2:$B$3001,$A219))</f>
        <v>0</v>
      </c>
      <c r="AR219" s="21" t="n">
        <f aca="false">IF(OR($A219="",AR$4=""),0,COUNTIFS(Formulas!$A$2:$A$3001,AR$4,Formulas!$B$2:$B$3001,$A219))</f>
        <v>0</v>
      </c>
      <c r="AS219" s="21" t="n">
        <f aca="false">IF(OR($A219="",AS$4=""),0,COUNTIFS(Formulas!$A$2:$A$3001,AS$4,Formulas!$B$2:$B$3001,$A219))</f>
        <v>0</v>
      </c>
      <c r="AT219" s="21" t="n">
        <f aca="false">IF(OR($A219="",AT$4=""),0,COUNTIFS(Formulas!$A$2:$A$3001,AT$4,Formulas!$B$2:$B$3001,$A219))</f>
        <v>0</v>
      </c>
      <c r="AU219" s="21" t="n">
        <f aca="false">IF(OR($A219="",AU$4=""),0,COUNTIFS(Formulas!$A$2:$A$3001,AU$4,Formulas!$B$2:$B$3001,$A219))</f>
        <v>0</v>
      </c>
      <c r="AV219" s="21" t="n">
        <f aca="false">IF(OR($A219="",AV$4=""),0,COUNTIFS(Formulas!$A$2:$A$3001,AV$4,Formulas!$B$2:$B$3001,$A219))</f>
        <v>0</v>
      </c>
      <c r="AW219" s="21" t="n">
        <f aca="false">IF(OR($A219="",AW$4=""),0,COUNTIFS(Formulas!$A$2:$A$3001,AW$4,Formulas!$B$2:$B$3001,$A219))</f>
        <v>0</v>
      </c>
      <c r="AX219" s="21" t="n">
        <f aca="false">IF(OR($A219="",AX$4=""),0,COUNTIFS(Formulas!$A$2:$A$3001,AX$4,Formulas!$B$2:$B$3001,$A219))</f>
        <v>0</v>
      </c>
      <c r="AY219" s="21" t="n">
        <f aca="false">IF(OR($A219="",AY$4=""),0,COUNTIFS(Formulas!$A$2:$A$3001,AY$4,Formulas!$B$2:$B$3001,$A219))</f>
        <v>0</v>
      </c>
      <c r="AZ219" s="21" t="n">
        <f aca="false">IF(OR($A219="",AZ$4=""),0,COUNTIFS(Formulas!$A$2:$A$3001,AZ$4,Formulas!$B$2:$B$3001,$A219))</f>
        <v>0</v>
      </c>
      <c r="BA219" s="21" t="n">
        <f aca="false">IF(OR($A219="",BA$4=""),0,COUNTIFS(Formulas!$A$2:$A$3001,BA$4,Formulas!$B$2:$B$3001,$A219))</f>
        <v>0</v>
      </c>
      <c r="BB219" s="21" t="n">
        <f aca="false">IF(OR($A219="",BB$4=""),0,COUNTIFS(Formulas!$A$2:$A$3001,BB$4,Formulas!$B$2:$B$3001,$A219))</f>
        <v>0</v>
      </c>
      <c r="BC219" s="21" t="n">
        <f aca="false">IF(OR($A219="",BC$4=""),0,COUNTIFS(Formulas!$A$2:$A$3001,BC$4,Formulas!$B$2:$B$3001,$A219))</f>
        <v>0</v>
      </c>
      <c r="BD219" s="21" t="n">
        <f aca="false">IF(OR($A219="",BD$4=""),0,COUNTIFS(Formulas!$A$2:$A$3001,BD$4,Formulas!$B$2:$B$3001,$A219))</f>
        <v>0</v>
      </c>
      <c r="BE219" s="21" t="n">
        <f aca="false">IF(OR($A219="",BE$4=""),0,COUNTIFS(Formulas!$A$2:$A$3001,BE$4,Formulas!$B$2:$B$3001,$A219))</f>
        <v>0</v>
      </c>
      <c r="BF219" s="21" t="n">
        <f aca="false">IF(OR($A219="",BF$4=""),0,COUNTIFS(Formulas!$A$2:$A$3001,BF$4,Formulas!$B$2:$B$3001,$A219))</f>
        <v>0</v>
      </c>
      <c r="BG219" s="21" t="n">
        <f aca="false">IF(OR($A219="",BG$4=""),0,COUNTIFS(Formulas!$A$2:$A$3001,BG$4,Formulas!$B$2:$B$3001,$A219))</f>
        <v>0</v>
      </c>
      <c r="BH219" s="21" t="n">
        <f aca="false">IF(OR($A219="",BH$4=""),0,COUNTIFS(Formulas!$A$2:$A$3001,BH$4,Formulas!$B$2:$B$3001,$A219))</f>
        <v>0</v>
      </c>
      <c r="BI219" s="21" t="n">
        <f aca="false">IF(OR($A219="",BI$4=""),0,COUNTIFS(Formulas!$A$2:$A$3001,BI$4,Formulas!$B$2:$B$3001,$A219))</f>
        <v>0</v>
      </c>
      <c r="BJ219" s="21" t="n">
        <f aca="false">IF(OR($A219="",BJ$4=""),0,COUNTIFS(Formulas!$A$2:$A$3001,BJ$4,Formulas!$B$2:$B$3001,$A219))</f>
        <v>0</v>
      </c>
      <c r="BK219" s="21" t="n">
        <f aca="false">IF(OR($A219="",BK$4=""),0,COUNTIFS(Formulas!$A$2:$A$3001,BK$4,Formulas!$B$2:$B$3001,$A219))</f>
        <v>0</v>
      </c>
      <c r="BL219" s="21" t="n">
        <f aca="false">IF(OR($A219="",BL$4=""),0,COUNTIFS(Formulas!$A$2:$A$3001,BL$4,Formulas!$B$2:$B$3001,$A219))</f>
        <v>0</v>
      </c>
      <c r="BM219" s="21" t="n">
        <f aca="false">IF(OR($A219="",BM$4=""),0,COUNTIFS(Formulas!$A$2:$A$3001,BM$4,Formulas!$B$2:$B$3001,$A219))</f>
        <v>0</v>
      </c>
      <c r="BN219" s="21" t="n">
        <f aca="false">IF(OR($A219="",BN$4=""),0,COUNTIFS(Formulas!$A$2:$A$3001,BN$4,Formulas!$B$2:$B$3001,$A219))</f>
        <v>0</v>
      </c>
      <c r="BO219" s="21" t="n">
        <f aca="false">IF(OR($A219="",BO$4=""),0,COUNTIFS(Formulas!$A$2:$A$3001,BO$4,Formulas!$B$2:$B$3001,$A219))</f>
        <v>0</v>
      </c>
      <c r="BP219" s="21" t="n">
        <f aca="false">IF(OR($A219="",BP$4=""),0,COUNTIFS(Formulas!$A$2:$A$3001,BP$4,Formulas!$B$2:$B$3001,$A219))</f>
        <v>0</v>
      </c>
      <c r="BQ219" s="21" t="n">
        <f aca="false">IF(OR($A219="",BQ$4=""),0,COUNTIFS(Formulas!$A$2:$A$3001,BQ$4,Formulas!$B$2:$B$3001,$A219))</f>
        <v>0</v>
      </c>
      <c r="BR219" s="21" t="n">
        <f aca="false">IF(OR($A219="",BR$4=""),0,COUNTIFS(Formulas!$A$2:$A$3001,BR$4,Formulas!$B$2:$B$3001,$A219))</f>
        <v>0</v>
      </c>
      <c r="BS219" s="21" t="n">
        <f aca="false">IF(OR($A219="",BS$4=""),0,COUNTIFS(Formulas!$A$2:$A$3001,BS$4,Formulas!$B$2:$B$3001,$A219))</f>
        <v>0</v>
      </c>
      <c r="BT219" s="21" t="n">
        <f aca="false">IF(OR($A219="",BT$4=""),0,COUNTIFS(Formulas!$A$2:$A$3001,BT$4,Formulas!$B$2:$B$3001,$A219))</f>
        <v>0</v>
      </c>
      <c r="BU219" s="21" t="n">
        <f aca="false">IF(OR($A219="",BU$4=""),0,COUNTIFS(Formulas!$A$2:$A$3001,BU$4,Formulas!$B$2:$B$3001,$A219))</f>
        <v>0</v>
      </c>
      <c r="BV219" s="21" t="n">
        <f aca="false">IF(OR($A219="",BV$4=""),0,COUNTIFS(Formulas!$A$2:$A$3001,BV$4,Formulas!$B$2:$B$3001,$A219))</f>
        <v>0</v>
      </c>
      <c r="BW219" s="21" t="n">
        <f aca="false">IF(OR($A219="",BW$4=""),0,COUNTIFS(Formulas!$A$2:$A$3001,BW$4,Formulas!$B$2:$B$3001,$A219))</f>
        <v>0</v>
      </c>
      <c r="BX219" s="21" t="n">
        <f aca="false">IF(OR($A219="",BX$4=""),0,COUNTIFS(Formulas!$A$2:$A$3001,BX$4,Formulas!$B$2:$B$3001,$A219))</f>
        <v>0</v>
      </c>
      <c r="BY219" s="21" t="n">
        <f aca="false">IF(OR($A219="",BY$4=""),0,COUNTIFS(Formulas!$A$2:$A$3001,BY$4,Formulas!$B$2:$B$3001,$A219))</f>
        <v>0</v>
      </c>
      <c r="BZ219" s="21" t="n">
        <f aca="false">IF(OR($A219="",BZ$4=""),0,COUNTIFS(Formulas!$A$2:$A$3001,BZ$4,Formulas!$B$2:$B$3001,$A219))</f>
        <v>0</v>
      </c>
      <c r="CA219" s="21" t="n">
        <f aca="false">IF(OR($A219="",CA$4=""),0,COUNTIFS(Formulas!$A$2:$A$3001,CA$4,Formulas!$B$2:$B$3001,$A219))</f>
        <v>0</v>
      </c>
      <c r="CB219" s="21" t="n">
        <f aca="false">IF(OR($A219="",CB$4=""),0,COUNTIFS(Formulas!$A$2:$A$3001,CB$4,Formulas!$B$2:$B$3001,$A219))</f>
        <v>0</v>
      </c>
      <c r="CC219" s="21" t="n">
        <f aca="false">IF(OR($A219="",CC$4=""),0,COUNTIFS(Formulas!$A$2:$A$3001,CC$4,Formulas!$B$2:$B$3001,$A219))</f>
        <v>0</v>
      </c>
      <c r="CD219" s="21" t="n">
        <f aca="false">IF(OR($A219="",CD$4=""),0,COUNTIFS(Formulas!$A$2:$A$3001,CD$4,Formulas!$B$2:$B$3001,$A219))</f>
        <v>0</v>
      </c>
      <c r="CE219" s="21" t="n">
        <f aca="false">IF(OR($A219="",CE$4=""),0,COUNTIFS(Formulas!$A$2:$A$3001,CE$4,Formulas!$B$2:$B$3001,$A219))</f>
        <v>0</v>
      </c>
      <c r="CF219" s="21" t="n">
        <f aca="false">IF(OR($A219="",CF$4=""),0,COUNTIFS(Formulas!$A$2:$A$3001,CF$4,Formulas!$B$2:$B$3001,$A219))</f>
        <v>0</v>
      </c>
      <c r="CG219" s="21" t="n">
        <f aca="false">IF(OR($A219="",CG$4=""),0,COUNTIFS(Formulas!$A$2:$A$3001,CG$4,Formulas!$B$2:$B$3001,$A219))</f>
        <v>0</v>
      </c>
      <c r="CH219" s="21" t="n">
        <f aca="false">IF(OR($A219="",CH$4=""),0,COUNTIFS(Formulas!$A$2:$A$3001,CH$4,Formulas!$B$2:$B$3001,$A219))</f>
        <v>0</v>
      </c>
      <c r="CI219" s="21" t="n">
        <f aca="false">IF(OR($A219="",CI$4=""),0,COUNTIFS(Formulas!$A$2:$A$3001,CI$4,Formulas!$B$2:$B$3001,$A219))</f>
        <v>0</v>
      </c>
      <c r="CJ219" s="21" t="n">
        <f aca="false">IF(OR($A219="",CJ$4=""),0,COUNTIFS(Formulas!$A$2:$A$3001,CJ$4,Formulas!$B$2:$B$3001,$A219))</f>
        <v>0</v>
      </c>
      <c r="CK219" s="21" t="n">
        <f aca="false">IF(OR($A219="",CK$4=""),0,COUNTIFS(Formulas!$A$2:$A$3001,CK$4,Formulas!$B$2:$B$3001,$A219))</f>
        <v>0</v>
      </c>
      <c r="CL219" s="21" t="n">
        <f aca="false">IF(OR($A219="",CL$4=""),0,COUNTIFS(Formulas!$A$2:$A$3001,CL$4,Formulas!$B$2:$B$3001,$A219))</f>
        <v>0</v>
      </c>
      <c r="CM219" s="21" t="n">
        <f aca="false">IF(OR($A219="",CM$4=""),0,COUNTIFS(Formulas!$A$2:$A$3001,CM$4,Formulas!$B$2:$B$3001,$A219))</f>
        <v>0</v>
      </c>
      <c r="CN219" s="21" t="n">
        <f aca="false">IF(OR($A219="",CN$4=""),0,COUNTIFS(Formulas!$A$2:$A$3001,CN$4,Formulas!$B$2:$B$3001,$A219))</f>
        <v>0</v>
      </c>
      <c r="CO219" s="21" t="n">
        <f aca="false">IF(OR($A219="",CO$4=""),0,COUNTIFS(Formulas!$A$2:$A$3001,CO$4,Formulas!$B$2:$B$3001,$A219))</f>
        <v>0</v>
      </c>
      <c r="CP219" s="21" t="n">
        <f aca="false">IF(OR($A219="",CP$4=""),0,COUNTIFS(Formulas!$A$2:$A$3001,CP$4,Formulas!$B$2:$B$3001,$A219))</f>
        <v>0</v>
      </c>
      <c r="CQ219" s="21" t="n">
        <f aca="false">IF(OR($A219="",CQ$4=""),0,COUNTIFS(Formulas!$A$2:$A$3001,CQ$4,Formulas!$B$2:$B$3001,$A219))</f>
        <v>0</v>
      </c>
      <c r="CR219" s="21" t="n">
        <f aca="false">IF(OR($A219="",CR$4=""),0,COUNTIFS(Formulas!$A$2:$A$3001,CR$4,Formulas!$B$2:$B$3001,$A219))</f>
        <v>0</v>
      </c>
      <c r="CS219" s="21" t="n">
        <f aca="false">IF(OR($A219="",CS$4=""),0,COUNTIFS(Formulas!$A$2:$A$3001,CS$4,Formulas!$B$2:$B$3001,$A219))</f>
        <v>0</v>
      </c>
      <c r="CT219" s="21" t="n">
        <f aca="false">IF(OR($A219="",CT$4=""),0,COUNTIFS(Formulas!$A$2:$A$3001,CT$4,Formulas!$B$2:$B$3001,$A219))</f>
        <v>0</v>
      </c>
      <c r="CU219" s="21" t="n">
        <f aca="false">IF(OR($A219="",CU$4=""),0,COUNTIFS(Formulas!$A$2:$A$3001,CU$4,Formulas!$B$2:$B$3001,$A219))</f>
        <v>0</v>
      </c>
      <c r="CV219" s="21" t="n">
        <f aca="false">IF(OR($A219="",CV$4=""),0,COUNTIFS(Formulas!$A$2:$A$3001,CV$4,Formulas!$B$2:$B$3001,$A219))</f>
        <v>0</v>
      </c>
      <c r="CW219" s="21" t="n">
        <f aca="false">IF(OR($A219="",CW$4=""),0,COUNTIFS(Formulas!$A$2:$A$3001,CW$4,Formulas!$B$2:$B$3001,$A219))</f>
        <v>0</v>
      </c>
      <c r="CX219" s="21" t="n">
        <f aca="false">IF(OR($A219="",CX$4=""),0,COUNTIFS(Formulas!$A$2:$A$3001,CX$4,Formulas!$B$2:$B$3001,$A219))</f>
        <v>0</v>
      </c>
      <c r="CY219" s="21" t="n">
        <f aca="false">IF(OR($A219="",CY$4=""),0,COUNTIFS(Formulas!$A$2:$A$3001,CY$4,Formulas!$B$2:$B$3001,$A219))</f>
        <v>0</v>
      </c>
      <c r="CZ219" s="21" t="n">
        <f aca="false">IF(OR($A219="",CZ$4=""),0,COUNTIFS(Formulas!$A$2:$A$3001,CZ$4,Formulas!$B$2:$B$3001,$A219))</f>
        <v>0</v>
      </c>
      <c r="DA219" s="21" t="n">
        <f aca="false">IF(OR($A219="",DA$4=""),0,COUNTIFS(Formulas!$A$2:$A$3001,DA$4,Formulas!$B$2:$B$3001,$A219))</f>
        <v>0</v>
      </c>
      <c r="DB219" s="21" t="n">
        <f aca="false">IF(OR($A219="",DB$4=""),0,COUNTIFS(Formulas!$A$2:$A$3001,DB$4,Formulas!$B$2:$B$3001,$A219))</f>
        <v>0</v>
      </c>
      <c r="DC219" s="21" t="n">
        <f aca="false">IF(OR($A219="",DC$4=""),0,COUNTIFS(Formulas!$A$2:$A$3001,DC$4,Formulas!$B$2:$B$3001,$A219))</f>
        <v>0</v>
      </c>
      <c r="DD219" s="21" t="n">
        <f aca="false">IF(OR($A219="",DD$4=""),0,COUNTIFS(Formulas!$A$2:$A$3001,DD$4,Formulas!$B$2:$B$3001,$A219))</f>
        <v>0</v>
      </c>
      <c r="DE219" s="21" t="n">
        <f aca="false">IF(OR($A219="",DE$4=""),0,COUNTIFS(Formulas!$A$2:$A$3001,DE$4,Formulas!$B$2:$B$3001,$A219))</f>
        <v>0</v>
      </c>
      <c r="DF219" s="21" t="n">
        <f aca="false">IF(OR($A219="",DF$4=""),0,COUNTIFS(Formulas!$A$2:$A$3001,DF$4,Formulas!$B$2:$B$3001,$A219))</f>
        <v>0</v>
      </c>
      <c r="DG219" s="21" t="n">
        <f aca="false">IF(OR($A219="",DG$4=""),0,COUNTIFS(Formulas!$A$2:$A$3001,DG$4,Formulas!$B$2:$B$3001,$A219))</f>
        <v>0</v>
      </c>
      <c r="DH219" s="21" t="n">
        <f aca="false">IF(OR($A219="",DH$4=""),0,COUNTIFS(Formulas!$A$2:$A$3001,DH$4,Formulas!$B$2:$B$3001,$A219))</f>
        <v>0</v>
      </c>
      <c r="DI219" s="21" t="n">
        <f aca="false">IF(OR($A219="",DI$4=""),0,COUNTIFS(Formulas!$A$2:$A$3001,DI$4,Formulas!$B$2:$B$3001,$A219))</f>
        <v>0</v>
      </c>
      <c r="DJ219" s="21" t="n">
        <f aca="false">IF(OR($A219="",DJ$4=""),0,COUNTIFS(Formulas!$A$2:$A$3001,DJ$4,Formulas!$B$2:$B$3001,$A219))</f>
        <v>0</v>
      </c>
      <c r="DK219" s="21" t="n">
        <f aca="false">IF(OR($A219="",DK$4=""),0,COUNTIFS(Formulas!$A$2:$A$3001,DK$4,Formulas!$B$2:$B$3001,$A219))</f>
        <v>0</v>
      </c>
      <c r="DL219" s="21" t="n">
        <f aca="false">IF(OR($A219="",DL$4=""),0,COUNTIFS(Formulas!$A$2:$A$3001,DL$4,Formulas!$B$2:$B$3001,$A219))</f>
        <v>0</v>
      </c>
      <c r="DM219" s="21" t="n">
        <f aca="false">IF(OR($A219="",DM$4=""),0,COUNTIFS(Formulas!$A$2:$A$3001,DM$4,Formulas!$B$2:$B$3001,$A219))</f>
        <v>0</v>
      </c>
      <c r="DN219" s="21" t="n">
        <f aca="false">IF(OR($A219="",DN$4=""),0,COUNTIFS(Formulas!$A$2:$A$3001,DN$4,Formulas!$B$2:$B$3001,$A219))</f>
        <v>0</v>
      </c>
      <c r="DO219" s="21" t="n">
        <f aca="false">IF(OR($A219="",DO$4=""),0,COUNTIFS(Formulas!$A$2:$A$3001,DO$4,Formulas!$B$2:$B$3001,$A219))</f>
        <v>0</v>
      </c>
      <c r="DP219" s="21" t="n">
        <f aca="false">IF(OR($A219="",DP$4=""),0,COUNTIFS(Formulas!$A$2:$A$3001,DP$4,Formulas!$B$2:$B$3001,$A219))</f>
        <v>0</v>
      </c>
      <c r="DQ219" s="21" t="n">
        <f aca="false">IF(OR($A219="",DQ$4=""),0,COUNTIFS(Formulas!$A$2:$A$3001,DQ$4,Formulas!$B$2:$B$3001,$A219))</f>
        <v>0</v>
      </c>
      <c r="DR219" s="21" t="n">
        <f aca="false">IF(OR($A219="",DR$4=""),0,COUNTIFS(Formulas!$A$2:$A$3001,DR$4,Formulas!$B$2:$B$3001,$A219))</f>
        <v>0</v>
      </c>
      <c r="DS219" s="21" t="n">
        <f aca="false">IF(OR($A219="",DS$4=""),0,COUNTIFS(Formulas!$A$2:$A$3001,DS$4,Formulas!$B$2:$B$3001,$A219))</f>
        <v>0</v>
      </c>
      <c r="DT219" s="21" t="n">
        <f aca="false">IF(OR($A219="",DT$4=""),0,COUNTIFS(Formulas!$A$2:$A$3001,DT$4,Formulas!$B$2:$B$3001,$A219))</f>
        <v>0</v>
      </c>
      <c r="DU219" s="21" t="n">
        <f aca="false">IF(OR($A219="",DU$4=""),0,COUNTIFS(Formulas!$A$2:$A$3001,DU$4,Formulas!$B$2:$B$3001,$A219))</f>
        <v>0</v>
      </c>
      <c r="DV219" s="21" t="n">
        <f aca="false">IF(OR($A219="",DV$4=""),0,COUNTIFS(Formulas!$A$2:$A$3001,DV$4,Formulas!$B$2:$B$3001,$A219))</f>
        <v>0</v>
      </c>
      <c r="DW219" s="21" t="n">
        <f aca="false">IF(OR($A219="",DW$4=""),0,COUNTIFS(Formulas!$A$2:$A$3001,DW$4,Formulas!$B$2:$B$3001,$A219))</f>
        <v>0</v>
      </c>
      <c r="DX219" s="21" t="n">
        <f aca="false">IF(OR($A219="",DX$4=""),0,COUNTIFS(Formulas!$A$2:$A$3001,DX$4,Formulas!$B$2:$B$3001,$A219))</f>
        <v>0</v>
      </c>
      <c r="DY219" s="21" t="n">
        <f aca="false">IF(OR($A219="",DY$4=""),0,COUNTIFS(Formulas!$A$2:$A$3001,DY$4,Formulas!$B$2:$B$3001,$A219))</f>
        <v>0</v>
      </c>
      <c r="DZ219" s="21" t="n">
        <f aca="false">IF(OR($A219="",DZ$4=""),0,COUNTIFS(Formulas!$A$2:$A$3001,DZ$4,Formulas!$B$2:$B$3001,$A219))</f>
        <v>0</v>
      </c>
      <c r="EA219" s="21" t="n">
        <f aca="false">IF(OR($A219="",EA$4=""),0,COUNTIFS(Formulas!$A$2:$A$3001,EA$4,Formulas!$B$2:$B$3001,$A219))</f>
        <v>0</v>
      </c>
      <c r="EB219" s="21" t="n">
        <f aca="false">IF(OR($A219="",EB$4=""),0,COUNTIFS(Formulas!$A$2:$A$3001,EB$4,Formulas!$B$2:$B$3001,$A219))</f>
        <v>0</v>
      </c>
      <c r="EC219" s="21" t="n">
        <f aca="false">IF(OR($A219="",EC$4=""),0,COUNTIFS(Formulas!$A$2:$A$3001,EC$4,Formulas!$B$2:$B$3001,$A219))</f>
        <v>0</v>
      </c>
      <c r="ED219" s="21" t="n">
        <f aca="false">IF(OR($A219="",ED$4=""),0,COUNTIFS(Formulas!$A$2:$A$3001,ED$4,Formulas!$B$2:$B$3001,$A219))</f>
        <v>0</v>
      </c>
      <c r="EE219" s="21" t="n">
        <f aca="false">IF(OR($A219="",EE$4=""),0,COUNTIFS(Formulas!$A$2:$A$3001,EE$4,Formulas!$B$2:$B$3001,$A219))</f>
        <v>0</v>
      </c>
      <c r="EF219" s="21" t="n">
        <f aca="false">IF(OR($A219="",EF$4=""),0,COUNTIFS(Formulas!$A$2:$A$3001,EF$4,Formulas!$B$2:$B$3001,$A219))</f>
        <v>0</v>
      </c>
      <c r="EG219" s="21" t="n">
        <f aca="false">IF(OR($A219="",EG$4=""),0,COUNTIFS(Formulas!$A$2:$A$3001,EG$4,Formulas!$B$2:$B$3001,$A219))</f>
        <v>0</v>
      </c>
      <c r="EH219" s="21" t="n">
        <f aca="false">IF(OR($A219="",EH$4=""),0,COUNTIFS(Formulas!$A$2:$A$3001,EH$4,Formulas!$B$2:$B$3001,$A219))</f>
        <v>0</v>
      </c>
      <c r="EI219" s="21" t="n">
        <f aca="false">IF(OR($A219="",EI$4=""),0,COUNTIFS(Formulas!$A$2:$A$3001,EI$4,Formulas!$B$2:$B$3001,$A219))</f>
        <v>0</v>
      </c>
      <c r="EJ219" s="21" t="n">
        <f aca="false">IF(OR($A219="",EJ$4=""),0,COUNTIFS(Formulas!$A$2:$A$3001,EJ$4,Formulas!$B$2:$B$3001,$A219))</f>
        <v>0</v>
      </c>
      <c r="EK219" s="21" t="n">
        <f aca="false">IF(OR($A219="",EK$4=""),0,COUNTIFS(Formulas!$A$2:$A$3001,EK$4,Formulas!$B$2:$B$3001,$A219))</f>
        <v>0</v>
      </c>
      <c r="EL219" s="21" t="n">
        <f aca="false">IF(OR($A219="",EL$4=""),0,COUNTIFS(Formulas!$A$2:$A$3001,EL$4,Formulas!$B$2:$B$3001,$A219))</f>
        <v>0</v>
      </c>
      <c r="EM219" s="21" t="n">
        <f aca="false">IF(OR($A219="",EM$4=""),0,COUNTIFS(Formulas!$A$2:$A$3001,EM$4,Formulas!$B$2:$B$3001,$A219))</f>
        <v>0</v>
      </c>
      <c r="EN219" s="21" t="n">
        <f aca="false">IF(OR($A219="",EN$4=""),0,COUNTIFS(Formulas!$A$2:$A$3001,EN$4,Formulas!$B$2:$B$3001,$A219))</f>
        <v>0</v>
      </c>
      <c r="EO219" s="21" t="n">
        <f aca="false">IF(OR($A219="",EO$4=""),0,COUNTIFS(Formulas!$A$2:$A$3001,EO$4,Formulas!$B$2:$B$3001,$A219))</f>
        <v>0</v>
      </c>
      <c r="EP219" s="21" t="n">
        <f aca="false">IF(OR($A219="",EP$4=""),0,COUNTIFS(Formulas!$A$2:$A$3001,EP$4,Formulas!$B$2:$B$3001,$A219))</f>
        <v>0</v>
      </c>
      <c r="EQ219" s="21" t="n">
        <f aca="false">IF(OR($A219="",EQ$4=""),0,COUNTIFS(Formulas!$A$2:$A$3001,EQ$4,Formulas!$B$2:$B$3001,$A219))</f>
        <v>0</v>
      </c>
      <c r="ER219" s="21" t="n">
        <f aca="false">IF(OR($A219="",ER$4=""),0,COUNTIFS(Formulas!$A$2:$A$3001,ER$4,Formulas!$B$2:$B$3001,$A219))</f>
        <v>0</v>
      </c>
      <c r="ES219" s="21" t="n">
        <f aca="false">IF(OR($A219="",ES$4=""),0,COUNTIFS(Formulas!$A$2:$A$3001,ES$4,Formulas!$B$2:$B$3001,$A219))</f>
        <v>0</v>
      </c>
      <c r="ET219" s="21" t="n">
        <f aca="false">IF(OR($A219="",ET$4=""),0,COUNTIFS(Formulas!$A$2:$A$3001,ET$4,Formulas!$B$2:$B$3001,$A219))</f>
        <v>0</v>
      </c>
      <c r="EU219" s="21" t="n">
        <f aca="false">IF(OR($A219="",EU$4=""),0,COUNTIFS(Formulas!$A$2:$A$3001,EU$4,Formulas!$B$2:$B$3001,$A219))</f>
        <v>0</v>
      </c>
      <c r="EV219" s="21" t="n">
        <f aca="false">IF(OR($A219="",EV$4=""),0,COUNTIFS(Formulas!$A$2:$A$3001,EV$4,Formulas!$B$2:$B$3001,$A219))</f>
        <v>0</v>
      </c>
    </row>
    <row r="220" customFormat="false" ht="15" hidden="false" customHeight="false" outlineLevel="0" collapsed="false">
      <c r="A220" s="13" t="str">
        <f aca="false">IF(INDEX(Materials!$A$2:$A$301,216)="","",INDEX(Materials!$A$2:$A$301,216))</f>
        <v/>
      </c>
      <c r="B220" s="19" t="str">
        <f aca="false">IF(A220="","",COUNTIF(C220:EV220,"&gt;0"))</f>
        <v/>
      </c>
      <c r="C220" s="21" t="n">
        <f aca="false">IF(OR($A220="",C$4=""),0,COUNTIFS(Formulas!$A$2:$A$3001,C$4,Formulas!$B$2:$B$3001,$A220))</f>
        <v>0</v>
      </c>
      <c r="D220" s="21" t="n">
        <f aca="false">IF(OR($A220="",D$4=""),0,COUNTIFS(Formulas!$A$2:$A$3001,D$4,Formulas!$B$2:$B$3001,$A220))</f>
        <v>0</v>
      </c>
      <c r="E220" s="21" t="n">
        <f aca="false">IF(OR($A220="",E$4=""),0,COUNTIFS(Formulas!$A$2:$A$3001,E$4,Formulas!$B$2:$B$3001,$A220))</f>
        <v>0</v>
      </c>
      <c r="F220" s="21" t="n">
        <f aca="false">IF(OR($A220="",F$4=""),0,COUNTIFS(Formulas!$A$2:$A$3001,F$4,Formulas!$B$2:$B$3001,$A220))</f>
        <v>0</v>
      </c>
      <c r="G220" s="21" t="n">
        <f aca="false">IF(OR($A220="",G$4=""),0,COUNTIFS(Formulas!$A$2:$A$3001,G$4,Formulas!$B$2:$B$3001,$A220))</f>
        <v>0</v>
      </c>
      <c r="H220" s="21" t="n">
        <f aca="false">IF(OR($A220="",H$4=""),0,COUNTIFS(Formulas!$A$2:$A$3001,H$4,Formulas!$B$2:$B$3001,$A220))</f>
        <v>0</v>
      </c>
      <c r="I220" s="21" t="n">
        <f aca="false">IF(OR($A220="",I$4=""),0,COUNTIFS(Formulas!$A$2:$A$3001,I$4,Formulas!$B$2:$B$3001,$A220))</f>
        <v>0</v>
      </c>
      <c r="J220" s="21" t="n">
        <f aca="false">IF(OR($A220="",J$4=""),0,COUNTIFS(Formulas!$A$2:$A$3001,J$4,Formulas!$B$2:$B$3001,$A220))</f>
        <v>0</v>
      </c>
      <c r="K220" s="21" t="n">
        <f aca="false">IF(OR($A220="",K$4=""),0,COUNTIFS(Formulas!$A$2:$A$3001,K$4,Formulas!$B$2:$B$3001,$A220))</f>
        <v>0</v>
      </c>
      <c r="L220" s="21" t="n">
        <f aca="false">IF(OR($A220="",L$4=""),0,COUNTIFS(Formulas!$A$2:$A$3001,L$4,Formulas!$B$2:$B$3001,$A220))</f>
        <v>0</v>
      </c>
      <c r="M220" s="21" t="n">
        <f aca="false">IF(OR($A220="",M$4=""),0,COUNTIFS(Formulas!$A$2:$A$3001,M$4,Formulas!$B$2:$B$3001,$A220))</f>
        <v>0</v>
      </c>
      <c r="N220" s="21" t="n">
        <f aca="false">IF(OR($A220="",N$4=""),0,COUNTIFS(Formulas!$A$2:$A$3001,N$4,Formulas!$B$2:$B$3001,$A220))</f>
        <v>0</v>
      </c>
      <c r="O220" s="21" t="n">
        <f aca="false">IF(OR($A220="",O$4=""),0,COUNTIFS(Formulas!$A$2:$A$3001,O$4,Formulas!$B$2:$B$3001,$A220))</f>
        <v>0</v>
      </c>
      <c r="P220" s="21" t="n">
        <f aca="false">IF(OR($A220="",P$4=""),0,COUNTIFS(Formulas!$A$2:$A$3001,P$4,Formulas!$B$2:$B$3001,$A220))</f>
        <v>0</v>
      </c>
      <c r="Q220" s="21" t="n">
        <f aca="false">IF(OR($A220="",Q$4=""),0,COUNTIFS(Formulas!$A$2:$A$3001,Q$4,Formulas!$B$2:$B$3001,$A220))</f>
        <v>0</v>
      </c>
      <c r="R220" s="21" t="n">
        <f aca="false">IF(OR($A220="",R$4=""),0,COUNTIFS(Formulas!$A$2:$A$3001,R$4,Formulas!$B$2:$B$3001,$A220))</f>
        <v>0</v>
      </c>
      <c r="S220" s="21" t="n">
        <f aca="false">IF(OR($A220="",S$4=""),0,COUNTIFS(Formulas!$A$2:$A$3001,S$4,Formulas!$B$2:$B$3001,$A220))</f>
        <v>0</v>
      </c>
      <c r="T220" s="21" t="n">
        <f aca="false">IF(OR($A220="",T$4=""),0,COUNTIFS(Formulas!$A$2:$A$3001,T$4,Formulas!$B$2:$B$3001,$A220))</f>
        <v>0</v>
      </c>
      <c r="U220" s="21" t="n">
        <f aca="false">IF(OR($A220="",U$4=""),0,COUNTIFS(Formulas!$A$2:$A$3001,U$4,Formulas!$B$2:$B$3001,$A220))</f>
        <v>0</v>
      </c>
      <c r="V220" s="21" t="n">
        <f aca="false">IF(OR($A220="",V$4=""),0,COUNTIFS(Formulas!$A$2:$A$3001,V$4,Formulas!$B$2:$B$3001,$A220))</f>
        <v>0</v>
      </c>
      <c r="W220" s="21" t="n">
        <f aca="false">IF(OR($A220="",W$4=""),0,COUNTIFS(Formulas!$A$2:$A$3001,W$4,Formulas!$B$2:$B$3001,$A220))</f>
        <v>0</v>
      </c>
      <c r="X220" s="21" t="n">
        <f aca="false">IF(OR($A220="",X$4=""),0,COUNTIFS(Formulas!$A$2:$A$3001,X$4,Formulas!$B$2:$B$3001,$A220))</f>
        <v>0</v>
      </c>
      <c r="Y220" s="21" t="n">
        <f aca="false">IF(OR($A220="",Y$4=""),0,COUNTIFS(Formulas!$A$2:$A$3001,Y$4,Formulas!$B$2:$B$3001,$A220))</f>
        <v>0</v>
      </c>
      <c r="Z220" s="21" t="n">
        <f aca="false">IF(OR($A220="",Z$4=""),0,COUNTIFS(Formulas!$A$2:$A$3001,Z$4,Formulas!$B$2:$B$3001,$A220))</f>
        <v>0</v>
      </c>
      <c r="AA220" s="21" t="n">
        <f aca="false">IF(OR($A220="",AA$4=""),0,COUNTIFS(Formulas!$A$2:$A$3001,AA$4,Formulas!$B$2:$B$3001,$A220))</f>
        <v>0</v>
      </c>
      <c r="AB220" s="21" t="n">
        <f aca="false">IF(OR($A220="",AB$4=""),0,COUNTIFS(Formulas!$A$2:$A$3001,AB$4,Formulas!$B$2:$B$3001,$A220))</f>
        <v>0</v>
      </c>
      <c r="AC220" s="21" t="n">
        <f aca="false">IF(OR($A220="",AC$4=""),0,COUNTIFS(Formulas!$A$2:$A$3001,AC$4,Formulas!$B$2:$B$3001,$A220))</f>
        <v>0</v>
      </c>
      <c r="AD220" s="21" t="n">
        <f aca="false">IF(OR($A220="",AD$4=""),0,COUNTIFS(Formulas!$A$2:$A$3001,AD$4,Formulas!$B$2:$B$3001,$A220))</f>
        <v>0</v>
      </c>
      <c r="AE220" s="21" t="n">
        <f aca="false">IF(OR($A220="",AE$4=""),0,COUNTIFS(Formulas!$A$2:$A$3001,AE$4,Formulas!$B$2:$B$3001,$A220))</f>
        <v>0</v>
      </c>
      <c r="AF220" s="21" t="n">
        <f aca="false">IF(OR($A220="",AF$4=""),0,COUNTIFS(Formulas!$A$2:$A$3001,AF$4,Formulas!$B$2:$B$3001,$A220))</f>
        <v>0</v>
      </c>
      <c r="AG220" s="21" t="n">
        <f aca="false">IF(OR($A220="",AG$4=""),0,COUNTIFS(Formulas!$A$2:$A$3001,AG$4,Formulas!$B$2:$B$3001,$A220))</f>
        <v>0</v>
      </c>
      <c r="AH220" s="21" t="n">
        <f aca="false">IF(OR($A220="",AH$4=""),0,COUNTIFS(Formulas!$A$2:$A$3001,AH$4,Formulas!$B$2:$B$3001,$A220))</f>
        <v>0</v>
      </c>
      <c r="AI220" s="21" t="n">
        <f aca="false">IF(OR($A220="",AI$4=""),0,COUNTIFS(Formulas!$A$2:$A$3001,AI$4,Formulas!$B$2:$B$3001,$A220))</f>
        <v>0</v>
      </c>
      <c r="AJ220" s="21" t="n">
        <f aca="false">IF(OR($A220="",AJ$4=""),0,COUNTIFS(Formulas!$A$2:$A$3001,AJ$4,Formulas!$B$2:$B$3001,$A220))</f>
        <v>0</v>
      </c>
      <c r="AK220" s="21" t="n">
        <f aca="false">IF(OR($A220="",AK$4=""),0,COUNTIFS(Formulas!$A$2:$A$3001,AK$4,Formulas!$B$2:$B$3001,$A220))</f>
        <v>0</v>
      </c>
      <c r="AL220" s="21" t="n">
        <f aca="false">IF(OR($A220="",AL$4=""),0,COUNTIFS(Formulas!$A$2:$A$3001,AL$4,Formulas!$B$2:$B$3001,$A220))</f>
        <v>0</v>
      </c>
      <c r="AM220" s="21" t="n">
        <f aca="false">IF(OR($A220="",AM$4=""),0,COUNTIFS(Formulas!$A$2:$A$3001,AM$4,Formulas!$B$2:$B$3001,$A220))</f>
        <v>0</v>
      </c>
      <c r="AN220" s="21" t="n">
        <f aca="false">IF(OR($A220="",AN$4=""),0,COUNTIFS(Formulas!$A$2:$A$3001,AN$4,Formulas!$B$2:$B$3001,$A220))</f>
        <v>0</v>
      </c>
      <c r="AO220" s="21" t="n">
        <f aca="false">IF(OR($A220="",AO$4=""),0,COUNTIFS(Formulas!$A$2:$A$3001,AO$4,Formulas!$B$2:$B$3001,$A220))</f>
        <v>0</v>
      </c>
      <c r="AP220" s="21" t="n">
        <f aca="false">IF(OR($A220="",AP$4=""),0,COUNTIFS(Formulas!$A$2:$A$3001,AP$4,Formulas!$B$2:$B$3001,$A220))</f>
        <v>0</v>
      </c>
      <c r="AQ220" s="21" t="n">
        <f aca="false">IF(OR($A220="",AQ$4=""),0,COUNTIFS(Formulas!$A$2:$A$3001,AQ$4,Formulas!$B$2:$B$3001,$A220))</f>
        <v>0</v>
      </c>
      <c r="AR220" s="21" t="n">
        <f aca="false">IF(OR($A220="",AR$4=""),0,COUNTIFS(Formulas!$A$2:$A$3001,AR$4,Formulas!$B$2:$B$3001,$A220))</f>
        <v>0</v>
      </c>
      <c r="AS220" s="21" t="n">
        <f aca="false">IF(OR($A220="",AS$4=""),0,COUNTIFS(Formulas!$A$2:$A$3001,AS$4,Formulas!$B$2:$B$3001,$A220))</f>
        <v>0</v>
      </c>
      <c r="AT220" s="21" t="n">
        <f aca="false">IF(OR($A220="",AT$4=""),0,COUNTIFS(Formulas!$A$2:$A$3001,AT$4,Formulas!$B$2:$B$3001,$A220))</f>
        <v>0</v>
      </c>
      <c r="AU220" s="21" t="n">
        <f aca="false">IF(OR($A220="",AU$4=""),0,COUNTIFS(Formulas!$A$2:$A$3001,AU$4,Formulas!$B$2:$B$3001,$A220))</f>
        <v>0</v>
      </c>
      <c r="AV220" s="21" t="n">
        <f aca="false">IF(OR($A220="",AV$4=""),0,COUNTIFS(Formulas!$A$2:$A$3001,AV$4,Formulas!$B$2:$B$3001,$A220))</f>
        <v>0</v>
      </c>
      <c r="AW220" s="21" t="n">
        <f aca="false">IF(OR($A220="",AW$4=""),0,COUNTIFS(Formulas!$A$2:$A$3001,AW$4,Formulas!$B$2:$B$3001,$A220))</f>
        <v>0</v>
      </c>
      <c r="AX220" s="21" t="n">
        <f aca="false">IF(OR($A220="",AX$4=""),0,COUNTIFS(Formulas!$A$2:$A$3001,AX$4,Formulas!$B$2:$B$3001,$A220))</f>
        <v>0</v>
      </c>
      <c r="AY220" s="21" t="n">
        <f aca="false">IF(OR($A220="",AY$4=""),0,COUNTIFS(Formulas!$A$2:$A$3001,AY$4,Formulas!$B$2:$B$3001,$A220))</f>
        <v>0</v>
      </c>
      <c r="AZ220" s="21" t="n">
        <f aca="false">IF(OR($A220="",AZ$4=""),0,COUNTIFS(Formulas!$A$2:$A$3001,AZ$4,Formulas!$B$2:$B$3001,$A220))</f>
        <v>0</v>
      </c>
      <c r="BA220" s="21" t="n">
        <f aca="false">IF(OR($A220="",BA$4=""),0,COUNTIFS(Formulas!$A$2:$A$3001,BA$4,Formulas!$B$2:$B$3001,$A220))</f>
        <v>0</v>
      </c>
      <c r="BB220" s="21" t="n">
        <f aca="false">IF(OR($A220="",BB$4=""),0,COUNTIFS(Formulas!$A$2:$A$3001,BB$4,Formulas!$B$2:$B$3001,$A220))</f>
        <v>0</v>
      </c>
      <c r="BC220" s="21" t="n">
        <f aca="false">IF(OR($A220="",BC$4=""),0,COUNTIFS(Formulas!$A$2:$A$3001,BC$4,Formulas!$B$2:$B$3001,$A220))</f>
        <v>0</v>
      </c>
      <c r="BD220" s="21" t="n">
        <f aca="false">IF(OR($A220="",BD$4=""),0,COUNTIFS(Formulas!$A$2:$A$3001,BD$4,Formulas!$B$2:$B$3001,$A220))</f>
        <v>0</v>
      </c>
      <c r="BE220" s="21" t="n">
        <f aca="false">IF(OR($A220="",BE$4=""),0,COUNTIFS(Formulas!$A$2:$A$3001,BE$4,Formulas!$B$2:$B$3001,$A220))</f>
        <v>0</v>
      </c>
      <c r="BF220" s="21" t="n">
        <f aca="false">IF(OR($A220="",BF$4=""),0,COUNTIFS(Formulas!$A$2:$A$3001,BF$4,Formulas!$B$2:$B$3001,$A220))</f>
        <v>0</v>
      </c>
      <c r="BG220" s="21" t="n">
        <f aca="false">IF(OR($A220="",BG$4=""),0,COUNTIFS(Formulas!$A$2:$A$3001,BG$4,Formulas!$B$2:$B$3001,$A220))</f>
        <v>0</v>
      </c>
      <c r="BH220" s="21" t="n">
        <f aca="false">IF(OR($A220="",BH$4=""),0,COUNTIFS(Formulas!$A$2:$A$3001,BH$4,Formulas!$B$2:$B$3001,$A220))</f>
        <v>0</v>
      </c>
      <c r="BI220" s="21" t="n">
        <f aca="false">IF(OR($A220="",BI$4=""),0,COUNTIFS(Formulas!$A$2:$A$3001,BI$4,Formulas!$B$2:$B$3001,$A220))</f>
        <v>0</v>
      </c>
      <c r="BJ220" s="21" t="n">
        <f aca="false">IF(OR($A220="",BJ$4=""),0,COUNTIFS(Formulas!$A$2:$A$3001,BJ$4,Formulas!$B$2:$B$3001,$A220))</f>
        <v>0</v>
      </c>
      <c r="BK220" s="21" t="n">
        <f aca="false">IF(OR($A220="",BK$4=""),0,COUNTIFS(Formulas!$A$2:$A$3001,BK$4,Formulas!$B$2:$B$3001,$A220))</f>
        <v>0</v>
      </c>
      <c r="BL220" s="21" t="n">
        <f aca="false">IF(OR($A220="",BL$4=""),0,COUNTIFS(Formulas!$A$2:$A$3001,BL$4,Formulas!$B$2:$B$3001,$A220))</f>
        <v>0</v>
      </c>
      <c r="BM220" s="21" t="n">
        <f aca="false">IF(OR($A220="",BM$4=""),0,COUNTIFS(Formulas!$A$2:$A$3001,BM$4,Formulas!$B$2:$B$3001,$A220))</f>
        <v>0</v>
      </c>
      <c r="BN220" s="21" t="n">
        <f aca="false">IF(OR($A220="",BN$4=""),0,COUNTIFS(Formulas!$A$2:$A$3001,BN$4,Formulas!$B$2:$B$3001,$A220))</f>
        <v>0</v>
      </c>
      <c r="BO220" s="21" t="n">
        <f aca="false">IF(OR($A220="",BO$4=""),0,COUNTIFS(Formulas!$A$2:$A$3001,BO$4,Formulas!$B$2:$B$3001,$A220))</f>
        <v>0</v>
      </c>
      <c r="BP220" s="21" t="n">
        <f aca="false">IF(OR($A220="",BP$4=""),0,COUNTIFS(Formulas!$A$2:$A$3001,BP$4,Formulas!$B$2:$B$3001,$A220))</f>
        <v>0</v>
      </c>
      <c r="BQ220" s="21" t="n">
        <f aca="false">IF(OR($A220="",BQ$4=""),0,COUNTIFS(Formulas!$A$2:$A$3001,BQ$4,Formulas!$B$2:$B$3001,$A220))</f>
        <v>0</v>
      </c>
      <c r="BR220" s="21" t="n">
        <f aca="false">IF(OR($A220="",BR$4=""),0,COUNTIFS(Formulas!$A$2:$A$3001,BR$4,Formulas!$B$2:$B$3001,$A220))</f>
        <v>0</v>
      </c>
      <c r="BS220" s="21" t="n">
        <f aca="false">IF(OR($A220="",BS$4=""),0,COUNTIFS(Formulas!$A$2:$A$3001,BS$4,Formulas!$B$2:$B$3001,$A220))</f>
        <v>0</v>
      </c>
      <c r="BT220" s="21" t="n">
        <f aca="false">IF(OR($A220="",BT$4=""),0,COUNTIFS(Formulas!$A$2:$A$3001,BT$4,Formulas!$B$2:$B$3001,$A220))</f>
        <v>0</v>
      </c>
      <c r="BU220" s="21" t="n">
        <f aca="false">IF(OR($A220="",BU$4=""),0,COUNTIFS(Formulas!$A$2:$A$3001,BU$4,Formulas!$B$2:$B$3001,$A220))</f>
        <v>0</v>
      </c>
      <c r="BV220" s="21" t="n">
        <f aca="false">IF(OR($A220="",BV$4=""),0,COUNTIFS(Formulas!$A$2:$A$3001,BV$4,Formulas!$B$2:$B$3001,$A220))</f>
        <v>0</v>
      </c>
      <c r="BW220" s="21" t="n">
        <f aca="false">IF(OR($A220="",BW$4=""),0,COUNTIFS(Formulas!$A$2:$A$3001,BW$4,Formulas!$B$2:$B$3001,$A220))</f>
        <v>0</v>
      </c>
      <c r="BX220" s="21" t="n">
        <f aca="false">IF(OR($A220="",BX$4=""),0,COUNTIFS(Formulas!$A$2:$A$3001,BX$4,Formulas!$B$2:$B$3001,$A220))</f>
        <v>0</v>
      </c>
      <c r="BY220" s="21" t="n">
        <f aca="false">IF(OR($A220="",BY$4=""),0,COUNTIFS(Formulas!$A$2:$A$3001,BY$4,Formulas!$B$2:$B$3001,$A220))</f>
        <v>0</v>
      </c>
      <c r="BZ220" s="21" t="n">
        <f aca="false">IF(OR($A220="",BZ$4=""),0,COUNTIFS(Formulas!$A$2:$A$3001,BZ$4,Formulas!$B$2:$B$3001,$A220))</f>
        <v>0</v>
      </c>
      <c r="CA220" s="21" t="n">
        <f aca="false">IF(OR($A220="",CA$4=""),0,COUNTIFS(Formulas!$A$2:$A$3001,CA$4,Formulas!$B$2:$B$3001,$A220))</f>
        <v>0</v>
      </c>
      <c r="CB220" s="21" t="n">
        <f aca="false">IF(OR($A220="",CB$4=""),0,COUNTIFS(Formulas!$A$2:$A$3001,CB$4,Formulas!$B$2:$B$3001,$A220))</f>
        <v>0</v>
      </c>
      <c r="CC220" s="21" t="n">
        <f aca="false">IF(OR($A220="",CC$4=""),0,COUNTIFS(Formulas!$A$2:$A$3001,CC$4,Formulas!$B$2:$B$3001,$A220))</f>
        <v>0</v>
      </c>
      <c r="CD220" s="21" t="n">
        <f aca="false">IF(OR($A220="",CD$4=""),0,COUNTIFS(Formulas!$A$2:$A$3001,CD$4,Formulas!$B$2:$B$3001,$A220))</f>
        <v>0</v>
      </c>
      <c r="CE220" s="21" t="n">
        <f aca="false">IF(OR($A220="",CE$4=""),0,COUNTIFS(Formulas!$A$2:$A$3001,CE$4,Formulas!$B$2:$B$3001,$A220))</f>
        <v>0</v>
      </c>
      <c r="CF220" s="21" t="n">
        <f aca="false">IF(OR($A220="",CF$4=""),0,COUNTIFS(Formulas!$A$2:$A$3001,CF$4,Formulas!$B$2:$B$3001,$A220))</f>
        <v>0</v>
      </c>
      <c r="CG220" s="21" t="n">
        <f aca="false">IF(OR($A220="",CG$4=""),0,COUNTIFS(Formulas!$A$2:$A$3001,CG$4,Formulas!$B$2:$B$3001,$A220))</f>
        <v>0</v>
      </c>
      <c r="CH220" s="21" t="n">
        <f aca="false">IF(OR($A220="",CH$4=""),0,COUNTIFS(Formulas!$A$2:$A$3001,CH$4,Formulas!$B$2:$B$3001,$A220))</f>
        <v>0</v>
      </c>
      <c r="CI220" s="21" t="n">
        <f aca="false">IF(OR($A220="",CI$4=""),0,COUNTIFS(Formulas!$A$2:$A$3001,CI$4,Formulas!$B$2:$B$3001,$A220))</f>
        <v>0</v>
      </c>
      <c r="CJ220" s="21" t="n">
        <f aca="false">IF(OR($A220="",CJ$4=""),0,COUNTIFS(Formulas!$A$2:$A$3001,CJ$4,Formulas!$B$2:$B$3001,$A220))</f>
        <v>0</v>
      </c>
      <c r="CK220" s="21" t="n">
        <f aca="false">IF(OR($A220="",CK$4=""),0,COUNTIFS(Formulas!$A$2:$A$3001,CK$4,Formulas!$B$2:$B$3001,$A220))</f>
        <v>0</v>
      </c>
      <c r="CL220" s="21" t="n">
        <f aca="false">IF(OR($A220="",CL$4=""),0,COUNTIFS(Formulas!$A$2:$A$3001,CL$4,Formulas!$B$2:$B$3001,$A220))</f>
        <v>0</v>
      </c>
      <c r="CM220" s="21" t="n">
        <f aca="false">IF(OR($A220="",CM$4=""),0,COUNTIFS(Formulas!$A$2:$A$3001,CM$4,Formulas!$B$2:$B$3001,$A220))</f>
        <v>0</v>
      </c>
      <c r="CN220" s="21" t="n">
        <f aca="false">IF(OR($A220="",CN$4=""),0,COUNTIFS(Formulas!$A$2:$A$3001,CN$4,Formulas!$B$2:$B$3001,$A220))</f>
        <v>0</v>
      </c>
      <c r="CO220" s="21" t="n">
        <f aca="false">IF(OR($A220="",CO$4=""),0,COUNTIFS(Formulas!$A$2:$A$3001,CO$4,Formulas!$B$2:$B$3001,$A220))</f>
        <v>0</v>
      </c>
      <c r="CP220" s="21" t="n">
        <f aca="false">IF(OR($A220="",CP$4=""),0,COUNTIFS(Formulas!$A$2:$A$3001,CP$4,Formulas!$B$2:$B$3001,$A220))</f>
        <v>0</v>
      </c>
      <c r="CQ220" s="21" t="n">
        <f aca="false">IF(OR($A220="",CQ$4=""),0,COUNTIFS(Formulas!$A$2:$A$3001,CQ$4,Formulas!$B$2:$B$3001,$A220))</f>
        <v>0</v>
      </c>
      <c r="CR220" s="21" t="n">
        <f aca="false">IF(OR($A220="",CR$4=""),0,COUNTIFS(Formulas!$A$2:$A$3001,CR$4,Formulas!$B$2:$B$3001,$A220))</f>
        <v>0</v>
      </c>
      <c r="CS220" s="21" t="n">
        <f aca="false">IF(OR($A220="",CS$4=""),0,COUNTIFS(Formulas!$A$2:$A$3001,CS$4,Formulas!$B$2:$B$3001,$A220))</f>
        <v>0</v>
      </c>
      <c r="CT220" s="21" t="n">
        <f aca="false">IF(OR($A220="",CT$4=""),0,COUNTIFS(Formulas!$A$2:$A$3001,CT$4,Formulas!$B$2:$B$3001,$A220))</f>
        <v>0</v>
      </c>
      <c r="CU220" s="21" t="n">
        <f aca="false">IF(OR($A220="",CU$4=""),0,COUNTIFS(Formulas!$A$2:$A$3001,CU$4,Formulas!$B$2:$B$3001,$A220))</f>
        <v>0</v>
      </c>
      <c r="CV220" s="21" t="n">
        <f aca="false">IF(OR($A220="",CV$4=""),0,COUNTIFS(Formulas!$A$2:$A$3001,CV$4,Formulas!$B$2:$B$3001,$A220))</f>
        <v>0</v>
      </c>
      <c r="CW220" s="21" t="n">
        <f aca="false">IF(OR($A220="",CW$4=""),0,COUNTIFS(Formulas!$A$2:$A$3001,CW$4,Formulas!$B$2:$B$3001,$A220))</f>
        <v>0</v>
      </c>
      <c r="CX220" s="21" t="n">
        <f aca="false">IF(OR($A220="",CX$4=""),0,COUNTIFS(Formulas!$A$2:$A$3001,CX$4,Formulas!$B$2:$B$3001,$A220))</f>
        <v>0</v>
      </c>
      <c r="CY220" s="21" t="n">
        <f aca="false">IF(OR($A220="",CY$4=""),0,COUNTIFS(Formulas!$A$2:$A$3001,CY$4,Formulas!$B$2:$B$3001,$A220))</f>
        <v>0</v>
      </c>
      <c r="CZ220" s="21" t="n">
        <f aca="false">IF(OR($A220="",CZ$4=""),0,COUNTIFS(Formulas!$A$2:$A$3001,CZ$4,Formulas!$B$2:$B$3001,$A220))</f>
        <v>0</v>
      </c>
      <c r="DA220" s="21" t="n">
        <f aca="false">IF(OR($A220="",DA$4=""),0,COUNTIFS(Formulas!$A$2:$A$3001,DA$4,Formulas!$B$2:$B$3001,$A220))</f>
        <v>0</v>
      </c>
      <c r="DB220" s="21" t="n">
        <f aca="false">IF(OR($A220="",DB$4=""),0,COUNTIFS(Formulas!$A$2:$A$3001,DB$4,Formulas!$B$2:$B$3001,$A220))</f>
        <v>0</v>
      </c>
      <c r="DC220" s="21" t="n">
        <f aca="false">IF(OR($A220="",DC$4=""),0,COUNTIFS(Formulas!$A$2:$A$3001,DC$4,Formulas!$B$2:$B$3001,$A220))</f>
        <v>0</v>
      </c>
      <c r="DD220" s="21" t="n">
        <f aca="false">IF(OR($A220="",DD$4=""),0,COUNTIFS(Formulas!$A$2:$A$3001,DD$4,Formulas!$B$2:$B$3001,$A220))</f>
        <v>0</v>
      </c>
      <c r="DE220" s="21" t="n">
        <f aca="false">IF(OR($A220="",DE$4=""),0,COUNTIFS(Formulas!$A$2:$A$3001,DE$4,Formulas!$B$2:$B$3001,$A220))</f>
        <v>0</v>
      </c>
      <c r="DF220" s="21" t="n">
        <f aca="false">IF(OR($A220="",DF$4=""),0,COUNTIFS(Formulas!$A$2:$A$3001,DF$4,Formulas!$B$2:$B$3001,$A220))</f>
        <v>0</v>
      </c>
      <c r="DG220" s="21" t="n">
        <f aca="false">IF(OR($A220="",DG$4=""),0,COUNTIFS(Formulas!$A$2:$A$3001,DG$4,Formulas!$B$2:$B$3001,$A220))</f>
        <v>0</v>
      </c>
      <c r="DH220" s="21" t="n">
        <f aca="false">IF(OR($A220="",DH$4=""),0,COUNTIFS(Formulas!$A$2:$A$3001,DH$4,Formulas!$B$2:$B$3001,$A220))</f>
        <v>0</v>
      </c>
      <c r="DI220" s="21" t="n">
        <f aca="false">IF(OR($A220="",DI$4=""),0,COUNTIFS(Formulas!$A$2:$A$3001,DI$4,Formulas!$B$2:$B$3001,$A220))</f>
        <v>0</v>
      </c>
      <c r="DJ220" s="21" t="n">
        <f aca="false">IF(OR($A220="",DJ$4=""),0,COUNTIFS(Formulas!$A$2:$A$3001,DJ$4,Formulas!$B$2:$B$3001,$A220))</f>
        <v>0</v>
      </c>
      <c r="DK220" s="21" t="n">
        <f aca="false">IF(OR($A220="",DK$4=""),0,COUNTIFS(Formulas!$A$2:$A$3001,DK$4,Formulas!$B$2:$B$3001,$A220))</f>
        <v>0</v>
      </c>
      <c r="DL220" s="21" t="n">
        <f aca="false">IF(OR($A220="",DL$4=""),0,COUNTIFS(Formulas!$A$2:$A$3001,DL$4,Formulas!$B$2:$B$3001,$A220))</f>
        <v>0</v>
      </c>
      <c r="DM220" s="21" t="n">
        <f aca="false">IF(OR($A220="",DM$4=""),0,COUNTIFS(Formulas!$A$2:$A$3001,DM$4,Formulas!$B$2:$B$3001,$A220))</f>
        <v>0</v>
      </c>
      <c r="DN220" s="21" t="n">
        <f aca="false">IF(OR($A220="",DN$4=""),0,COUNTIFS(Formulas!$A$2:$A$3001,DN$4,Formulas!$B$2:$B$3001,$A220))</f>
        <v>0</v>
      </c>
      <c r="DO220" s="21" t="n">
        <f aca="false">IF(OR($A220="",DO$4=""),0,COUNTIFS(Formulas!$A$2:$A$3001,DO$4,Formulas!$B$2:$B$3001,$A220))</f>
        <v>0</v>
      </c>
      <c r="DP220" s="21" t="n">
        <f aca="false">IF(OR($A220="",DP$4=""),0,COUNTIFS(Formulas!$A$2:$A$3001,DP$4,Formulas!$B$2:$B$3001,$A220))</f>
        <v>0</v>
      </c>
      <c r="DQ220" s="21" t="n">
        <f aca="false">IF(OR($A220="",DQ$4=""),0,COUNTIFS(Formulas!$A$2:$A$3001,DQ$4,Formulas!$B$2:$B$3001,$A220))</f>
        <v>0</v>
      </c>
      <c r="DR220" s="21" t="n">
        <f aca="false">IF(OR($A220="",DR$4=""),0,COUNTIFS(Formulas!$A$2:$A$3001,DR$4,Formulas!$B$2:$B$3001,$A220))</f>
        <v>0</v>
      </c>
      <c r="DS220" s="21" t="n">
        <f aca="false">IF(OR($A220="",DS$4=""),0,COUNTIFS(Formulas!$A$2:$A$3001,DS$4,Formulas!$B$2:$B$3001,$A220))</f>
        <v>0</v>
      </c>
      <c r="DT220" s="21" t="n">
        <f aca="false">IF(OR($A220="",DT$4=""),0,COUNTIFS(Formulas!$A$2:$A$3001,DT$4,Formulas!$B$2:$B$3001,$A220))</f>
        <v>0</v>
      </c>
      <c r="DU220" s="21" t="n">
        <f aca="false">IF(OR($A220="",DU$4=""),0,COUNTIFS(Formulas!$A$2:$A$3001,DU$4,Formulas!$B$2:$B$3001,$A220))</f>
        <v>0</v>
      </c>
      <c r="DV220" s="21" t="n">
        <f aca="false">IF(OR($A220="",DV$4=""),0,COUNTIFS(Formulas!$A$2:$A$3001,DV$4,Formulas!$B$2:$B$3001,$A220))</f>
        <v>0</v>
      </c>
      <c r="DW220" s="21" t="n">
        <f aca="false">IF(OR($A220="",DW$4=""),0,COUNTIFS(Formulas!$A$2:$A$3001,DW$4,Formulas!$B$2:$B$3001,$A220))</f>
        <v>0</v>
      </c>
      <c r="DX220" s="21" t="n">
        <f aca="false">IF(OR($A220="",DX$4=""),0,COUNTIFS(Formulas!$A$2:$A$3001,DX$4,Formulas!$B$2:$B$3001,$A220))</f>
        <v>0</v>
      </c>
      <c r="DY220" s="21" t="n">
        <f aca="false">IF(OR($A220="",DY$4=""),0,COUNTIFS(Formulas!$A$2:$A$3001,DY$4,Formulas!$B$2:$B$3001,$A220))</f>
        <v>0</v>
      </c>
      <c r="DZ220" s="21" t="n">
        <f aca="false">IF(OR($A220="",DZ$4=""),0,COUNTIFS(Formulas!$A$2:$A$3001,DZ$4,Formulas!$B$2:$B$3001,$A220))</f>
        <v>0</v>
      </c>
      <c r="EA220" s="21" t="n">
        <f aca="false">IF(OR($A220="",EA$4=""),0,COUNTIFS(Formulas!$A$2:$A$3001,EA$4,Formulas!$B$2:$B$3001,$A220))</f>
        <v>0</v>
      </c>
      <c r="EB220" s="21" t="n">
        <f aca="false">IF(OR($A220="",EB$4=""),0,COUNTIFS(Formulas!$A$2:$A$3001,EB$4,Formulas!$B$2:$B$3001,$A220))</f>
        <v>0</v>
      </c>
      <c r="EC220" s="21" t="n">
        <f aca="false">IF(OR($A220="",EC$4=""),0,COUNTIFS(Formulas!$A$2:$A$3001,EC$4,Formulas!$B$2:$B$3001,$A220))</f>
        <v>0</v>
      </c>
      <c r="ED220" s="21" t="n">
        <f aca="false">IF(OR($A220="",ED$4=""),0,COUNTIFS(Formulas!$A$2:$A$3001,ED$4,Formulas!$B$2:$B$3001,$A220))</f>
        <v>0</v>
      </c>
      <c r="EE220" s="21" t="n">
        <f aca="false">IF(OR($A220="",EE$4=""),0,COUNTIFS(Formulas!$A$2:$A$3001,EE$4,Formulas!$B$2:$B$3001,$A220))</f>
        <v>0</v>
      </c>
      <c r="EF220" s="21" t="n">
        <f aca="false">IF(OR($A220="",EF$4=""),0,COUNTIFS(Formulas!$A$2:$A$3001,EF$4,Formulas!$B$2:$B$3001,$A220))</f>
        <v>0</v>
      </c>
      <c r="EG220" s="21" t="n">
        <f aca="false">IF(OR($A220="",EG$4=""),0,COUNTIFS(Formulas!$A$2:$A$3001,EG$4,Formulas!$B$2:$B$3001,$A220))</f>
        <v>0</v>
      </c>
      <c r="EH220" s="21" t="n">
        <f aca="false">IF(OR($A220="",EH$4=""),0,COUNTIFS(Formulas!$A$2:$A$3001,EH$4,Formulas!$B$2:$B$3001,$A220))</f>
        <v>0</v>
      </c>
      <c r="EI220" s="21" t="n">
        <f aca="false">IF(OR($A220="",EI$4=""),0,COUNTIFS(Formulas!$A$2:$A$3001,EI$4,Formulas!$B$2:$B$3001,$A220))</f>
        <v>0</v>
      </c>
      <c r="EJ220" s="21" t="n">
        <f aca="false">IF(OR($A220="",EJ$4=""),0,COUNTIFS(Formulas!$A$2:$A$3001,EJ$4,Formulas!$B$2:$B$3001,$A220))</f>
        <v>0</v>
      </c>
      <c r="EK220" s="21" t="n">
        <f aca="false">IF(OR($A220="",EK$4=""),0,COUNTIFS(Formulas!$A$2:$A$3001,EK$4,Formulas!$B$2:$B$3001,$A220))</f>
        <v>0</v>
      </c>
      <c r="EL220" s="21" t="n">
        <f aca="false">IF(OR($A220="",EL$4=""),0,COUNTIFS(Formulas!$A$2:$A$3001,EL$4,Formulas!$B$2:$B$3001,$A220))</f>
        <v>0</v>
      </c>
      <c r="EM220" s="21" t="n">
        <f aca="false">IF(OR($A220="",EM$4=""),0,COUNTIFS(Formulas!$A$2:$A$3001,EM$4,Formulas!$B$2:$B$3001,$A220))</f>
        <v>0</v>
      </c>
      <c r="EN220" s="21" t="n">
        <f aca="false">IF(OR($A220="",EN$4=""),0,COUNTIFS(Formulas!$A$2:$A$3001,EN$4,Formulas!$B$2:$B$3001,$A220))</f>
        <v>0</v>
      </c>
      <c r="EO220" s="21" t="n">
        <f aca="false">IF(OR($A220="",EO$4=""),0,COUNTIFS(Formulas!$A$2:$A$3001,EO$4,Formulas!$B$2:$B$3001,$A220))</f>
        <v>0</v>
      </c>
      <c r="EP220" s="21" t="n">
        <f aca="false">IF(OR($A220="",EP$4=""),0,COUNTIFS(Formulas!$A$2:$A$3001,EP$4,Formulas!$B$2:$B$3001,$A220))</f>
        <v>0</v>
      </c>
      <c r="EQ220" s="21" t="n">
        <f aca="false">IF(OR($A220="",EQ$4=""),0,COUNTIFS(Formulas!$A$2:$A$3001,EQ$4,Formulas!$B$2:$B$3001,$A220))</f>
        <v>0</v>
      </c>
      <c r="ER220" s="21" t="n">
        <f aca="false">IF(OR($A220="",ER$4=""),0,COUNTIFS(Formulas!$A$2:$A$3001,ER$4,Formulas!$B$2:$B$3001,$A220))</f>
        <v>0</v>
      </c>
      <c r="ES220" s="21" t="n">
        <f aca="false">IF(OR($A220="",ES$4=""),0,COUNTIFS(Formulas!$A$2:$A$3001,ES$4,Formulas!$B$2:$B$3001,$A220))</f>
        <v>0</v>
      </c>
      <c r="ET220" s="21" t="n">
        <f aca="false">IF(OR($A220="",ET$4=""),0,COUNTIFS(Formulas!$A$2:$A$3001,ET$4,Formulas!$B$2:$B$3001,$A220))</f>
        <v>0</v>
      </c>
      <c r="EU220" s="21" t="n">
        <f aca="false">IF(OR($A220="",EU$4=""),0,COUNTIFS(Formulas!$A$2:$A$3001,EU$4,Formulas!$B$2:$B$3001,$A220))</f>
        <v>0</v>
      </c>
      <c r="EV220" s="21" t="n">
        <f aca="false">IF(OR($A220="",EV$4=""),0,COUNTIFS(Formulas!$A$2:$A$3001,EV$4,Formulas!$B$2:$B$3001,$A220))</f>
        <v>0</v>
      </c>
    </row>
    <row r="221" customFormat="false" ht="15" hidden="false" customHeight="false" outlineLevel="0" collapsed="false">
      <c r="A221" s="13" t="str">
        <f aca="false">IF(INDEX(Materials!$A$2:$A$301,217)="","",INDEX(Materials!$A$2:$A$301,217))</f>
        <v/>
      </c>
      <c r="B221" s="19" t="str">
        <f aca="false">IF(A221="","",COUNTIF(C221:EV221,"&gt;0"))</f>
        <v/>
      </c>
      <c r="C221" s="21" t="n">
        <f aca="false">IF(OR($A221="",C$4=""),0,COUNTIFS(Formulas!$A$2:$A$3001,C$4,Formulas!$B$2:$B$3001,$A221))</f>
        <v>0</v>
      </c>
      <c r="D221" s="21" t="n">
        <f aca="false">IF(OR($A221="",D$4=""),0,COUNTIFS(Formulas!$A$2:$A$3001,D$4,Formulas!$B$2:$B$3001,$A221))</f>
        <v>0</v>
      </c>
      <c r="E221" s="21" t="n">
        <f aca="false">IF(OR($A221="",E$4=""),0,COUNTIFS(Formulas!$A$2:$A$3001,E$4,Formulas!$B$2:$B$3001,$A221))</f>
        <v>0</v>
      </c>
      <c r="F221" s="21" t="n">
        <f aca="false">IF(OR($A221="",F$4=""),0,COUNTIFS(Formulas!$A$2:$A$3001,F$4,Formulas!$B$2:$B$3001,$A221))</f>
        <v>0</v>
      </c>
      <c r="G221" s="21" t="n">
        <f aca="false">IF(OR($A221="",G$4=""),0,COUNTIFS(Formulas!$A$2:$A$3001,G$4,Formulas!$B$2:$B$3001,$A221))</f>
        <v>0</v>
      </c>
      <c r="H221" s="21" t="n">
        <f aca="false">IF(OR($A221="",H$4=""),0,COUNTIFS(Formulas!$A$2:$A$3001,H$4,Formulas!$B$2:$B$3001,$A221))</f>
        <v>0</v>
      </c>
      <c r="I221" s="21" t="n">
        <f aca="false">IF(OR($A221="",I$4=""),0,COUNTIFS(Formulas!$A$2:$A$3001,I$4,Formulas!$B$2:$B$3001,$A221))</f>
        <v>0</v>
      </c>
      <c r="J221" s="21" t="n">
        <f aca="false">IF(OR($A221="",J$4=""),0,COUNTIFS(Formulas!$A$2:$A$3001,J$4,Formulas!$B$2:$B$3001,$A221))</f>
        <v>0</v>
      </c>
      <c r="K221" s="21" t="n">
        <f aca="false">IF(OR($A221="",K$4=""),0,COUNTIFS(Formulas!$A$2:$A$3001,K$4,Formulas!$B$2:$B$3001,$A221))</f>
        <v>0</v>
      </c>
      <c r="L221" s="21" t="n">
        <f aca="false">IF(OR($A221="",L$4=""),0,COUNTIFS(Formulas!$A$2:$A$3001,L$4,Formulas!$B$2:$B$3001,$A221))</f>
        <v>0</v>
      </c>
      <c r="M221" s="21" t="n">
        <f aca="false">IF(OR($A221="",M$4=""),0,COUNTIFS(Formulas!$A$2:$A$3001,M$4,Formulas!$B$2:$B$3001,$A221))</f>
        <v>0</v>
      </c>
      <c r="N221" s="21" t="n">
        <f aca="false">IF(OR($A221="",N$4=""),0,COUNTIFS(Formulas!$A$2:$A$3001,N$4,Formulas!$B$2:$B$3001,$A221))</f>
        <v>0</v>
      </c>
      <c r="O221" s="21" t="n">
        <f aca="false">IF(OR($A221="",O$4=""),0,COUNTIFS(Formulas!$A$2:$A$3001,O$4,Formulas!$B$2:$B$3001,$A221))</f>
        <v>0</v>
      </c>
      <c r="P221" s="21" t="n">
        <f aca="false">IF(OR($A221="",P$4=""),0,COUNTIFS(Formulas!$A$2:$A$3001,P$4,Formulas!$B$2:$B$3001,$A221))</f>
        <v>0</v>
      </c>
      <c r="Q221" s="21" t="n">
        <f aca="false">IF(OR($A221="",Q$4=""),0,COUNTIFS(Formulas!$A$2:$A$3001,Q$4,Formulas!$B$2:$B$3001,$A221))</f>
        <v>0</v>
      </c>
      <c r="R221" s="21" t="n">
        <f aca="false">IF(OR($A221="",R$4=""),0,COUNTIFS(Formulas!$A$2:$A$3001,R$4,Formulas!$B$2:$B$3001,$A221))</f>
        <v>0</v>
      </c>
      <c r="S221" s="21" t="n">
        <f aca="false">IF(OR($A221="",S$4=""),0,COUNTIFS(Formulas!$A$2:$A$3001,S$4,Formulas!$B$2:$B$3001,$A221))</f>
        <v>0</v>
      </c>
      <c r="T221" s="21" t="n">
        <f aca="false">IF(OR($A221="",T$4=""),0,COUNTIFS(Formulas!$A$2:$A$3001,T$4,Formulas!$B$2:$B$3001,$A221))</f>
        <v>0</v>
      </c>
      <c r="U221" s="21" t="n">
        <f aca="false">IF(OR($A221="",U$4=""),0,COUNTIFS(Formulas!$A$2:$A$3001,U$4,Formulas!$B$2:$B$3001,$A221))</f>
        <v>0</v>
      </c>
      <c r="V221" s="21" t="n">
        <f aca="false">IF(OR($A221="",V$4=""),0,COUNTIFS(Formulas!$A$2:$A$3001,V$4,Formulas!$B$2:$B$3001,$A221))</f>
        <v>0</v>
      </c>
      <c r="W221" s="21" t="n">
        <f aca="false">IF(OR($A221="",W$4=""),0,COUNTIFS(Formulas!$A$2:$A$3001,W$4,Formulas!$B$2:$B$3001,$A221))</f>
        <v>0</v>
      </c>
      <c r="X221" s="21" t="n">
        <f aca="false">IF(OR($A221="",X$4=""),0,COUNTIFS(Formulas!$A$2:$A$3001,X$4,Formulas!$B$2:$B$3001,$A221))</f>
        <v>0</v>
      </c>
      <c r="Y221" s="21" t="n">
        <f aca="false">IF(OR($A221="",Y$4=""),0,COUNTIFS(Formulas!$A$2:$A$3001,Y$4,Formulas!$B$2:$B$3001,$A221))</f>
        <v>0</v>
      </c>
      <c r="Z221" s="21" t="n">
        <f aca="false">IF(OR($A221="",Z$4=""),0,COUNTIFS(Formulas!$A$2:$A$3001,Z$4,Formulas!$B$2:$B$3001,$A221))</f>
        <v>0</v>
      </c>
      <c r="AA221" s="21" t="n">
        <f aca="false">IF(OR($A221="",AA$4=""),0,COUNTIFS(Formulas!$A$2:$A$3001,AA$4,Formulas!$B$2:$B$3001,$A221))</f>
        <v>0</v>
      </c>
      <c r="AB221" s="21" t="n">
        <f aca="false">IF(OR($A221="",AB$4=""),0,COUNTIFS(Formulas!$A$2:$A$3001,AB$4,Formulas!$B$2:$B$3001,$A221))</f>
        <v>0</v>
      </c>
      <c r="AC221" s="21" t="n">
        <f aca="false">IF(OR($A221="",AC$4=""),0,COUNTIFS(Formulas!$A$2:$A$3001,AC$4,Formulas!$B$2:$B$3001,$A221))</f>
        <v>0</v>
      </c>
      <c r="AD221" s="21" t="n">
        <f aca="false">IF(OR($A221="",AD$4=""),0,COUNTIFS(Formulas!$A$2:$A$3001,AD$4,Formulas!$B$2:$B$3001,$A221))</f>
        <v>0</v>
      </c>
      <c r="AE221" s="21" t="n">
        <f aca="false">IF(OR($A221="",AE$4=""),0,COUNTIFS(Formulas!$A$2:$A$3001,AE$4,Formulas!$B$2:$B$3001,$A221))</f>
        <v>0</v>
      </c>
      <c r="AF221" s="21" t="n">
        <f aca="false">IF(OR($A221="",AF$4=""),0,COUNTIFS(Formulas!$A$2:$A$3001,AF$4,Formulas!$B$2:$B$3001,$A221))</f>
        <v>0</v>
      </c>
      <c r="AG221" s="21" t="n">
        <f aca="false">IF(OR($A221="",AG$4=""),0,COUNTIFS(Formulas!$A$2:$A$3001,AG$4,Formulas!$B$2:$B$3001,$A221))</f>
        <v>0</v>
      </c>
      <c r="AH221" s="21" t="n">
        <f aca="false">IF(OR($A221="",AH$4=""),0,COUNTIFS(Formulas!$A$2:$A$3001,AH$4,Formulas!$B$2:$B$3001,$A221))</f>
        <v>0</v>
      </c>
      <c r="AI221" s="21" t="n">
        <f aca="false">IF(OR($A221="",AI$4=""),0,COUNTIFS(Formulas!$A$2:$A$3001,AI$4,Formulas!$B$2:$B$3001,$A221))</f>
        <v>0</v>
      </c>
      <c r="AJ221" s="21" t="n">
        <f aca="false">IF(OR($A221="",AJ$4=""),0,COUNTIFS(Formulas!$A$2:$A$3001,AJ$4,Formulas!$B$2:$B$3001,$A221))</f>
        <v>0</v>
      </c>
      <c r="AK221" s="21" t="n">
        <f aca="false">IF(OR($A221="",AK$4=""),0,COUNTIFS(Formulas!$A$2:$A$3001,AK$4,Formulas!$B$2:$B$3001,$A221))</f>
        <v>0</v>
      </c>
      <c r="AL221" s="21" t="n">
        <f aca="false">IF(OR($A221="",AL$4=""),0,COUNTIFS(Formulas!$A$2:$A$3001,AL$4,Formulas!$B$2:$B$3001,$A221))</f>
        <v>0</v>
      </c>
      <c r="AM221" s="21" t="n">
        <f aca="false">IF(OR($A221="",AM$4=""),0,COUNTIFS(Formulas!$A$2:$A$3001,AM$4,Formulas!$B$2:$B$3001,$A221))</f>
        <v>0</v>
      </c>
      <c r="AN221" s="21" t="n">
        <f aca="false">IF(OR($A221="",AN$4=""),0,COUNTIFS(Formulas!$A$2:$A$3001,AN$4,Formulas!$B$2:$B$3001,$A221))</f>
        <v>0</v>
      </c>
      <c r="AO221" s="21" t="n">
        <f aca="false">IF(OR($A221="",AO$4=""),0,COUNTIFS(Formulas!$A$2:$A$3001,AO$4,Formulas!$B$2:$B$3001,$A221))</f>
        <v>0</v>
      </c>
      <c r="AP221" s="21" t="n">
        <f aca="false">IF(OR($A221="",AP$4=""),0,COUNTIFS(Formulas!$A$2:$A$3001,AP$4,Formulas!$B$2:$B$3001,$A221))</f>
        <v>0</v>
      </c>
      <c r="AQ221" s="21" t="n">
        <f aca="false">IF(OR($A221="",AQ$4=""),0,COUNTIFS(Formulas!$A$2:$A$3001,AQ$4,Formulas!$B$2:$B$3001,$A221))</f>
        <v>0</v>
      </c>
      <c r="AR221" s="21" t="n">
        <f aca="false">IF(OR($A221="",AR$4=""),0,COUNTIFS(Formulas!$A$2:$A$3001,AR$4,Formulas!$B$2:$B$3001,$A221))</f>
        <v>0</v>
      </c>
      <c r="AS221" s="21" t="n">
        <f aca="false">IF(OR($A221="",AS$4=""),0,COUNTIFS(Formulas!$A$2:$A$3001,AS$4,Formulas!$B$2:$B$3001,$A221))</f>
        <v>0</v>
      </c>
      <c r="AT221" s="21" t="n">
        <f aca="false">IF(OR($A221="",AT$4=""),0,COUNTIFS(Formulas!$A$2:$A$3001,AT$4,Formulas!$B$2:$B$3001,$A221))</f>
        <v>0</v>
      </c>
      <c r="AU221" s="21" t="n">
        <f aca="false">IF(OR($A221="",AU$4=""),0,COUNTIFS(Formulas!$A$2:$A$3001,AU$4,Formulas!$B$2:$B$3001,$A221))</f>
        <v>0</v>
      </c>
      <c r="AV221" s="21" t="n">
        <f aca="false">IF(OR($A221="",AV$4=""),0,COUNTIFS(Formulas!$A$2:$A$3001,AV$4,Formulas!$B$2:$B$3001,$A221))</f>
        <v>0</v>
      </c>
      <c r="AW221" s="21" t="n">
        <f aca="false">IF(OR($A221="",AW$4=""),0,COUNTIFS(Formulas!$A$2:$A$3001,AW$4,Formulas!$B$2:$B$3001,$A221))</f>
        <v>0</v>
      </c>
      <c r="AX221" s="21" t="n">
        <f aca="false">IF(OR($A221="",AX$4=""),0,COUNTIFS(Formulas!$A$2:$A$3001,AX$4,Formulas!$B$2:$B$3001,$A221))</f>
        <v>0</v>
      </c>
      <c r="AY221" s="21" t="n">
        <f aca="false">IF(OR($A221="",AY$4=""),0,COUNTIFS(Formulas!$A$2:$A$3001,AY$4,Formulas!$B$2:$B$3001,$A221))</f>
        <v>0</v>
      </c>
      <c r="AZ221" s="21" t="n">
        <f aca="false">IF(OR($A221="",AZ$4=""),0,COUNTIFS(Formulas!$A$2:$A$3001,AZ$4,Formulas!$B$2:$B$3001,$A221))</f>
        <v>0</v>
      </c>
      <c r="BA221" s="21" t="n">
        <f aca="false">IF(OR($A221="",BA$4=""),0,COUNTIFS(Formulas!$A$2:$A$3001,BA$4,Formulas!$B$2:$B$3001,$A221))</f>
        <v>0</v>
      </c>
      <c r="BB221" s="21" t="n">
        <f aca="false">IF(OR($A221="",BB$4=""),0,COUNTIFS(Formulas!$A$2:$A$3001,BB$4,Formulas!$B$2:$B$3001,$A221))</f>
        <v>0</v>
      </c>
      <c r="BC221" s="21" t="n">
        <f aca="false">IF(OR($A221="",BC$4=""),0,COUNTIFS(Formulas!$A$2:$A$3001,BC$4,Formulas!$B$2:$B$3001,$A221))</f>
        <v>0</v>
      </c>
      <c r="BD221" s="21" t="n">
        <f aca="false">IF(OR($A221="",BD$4=""),0,COUNTIFS(Formulas!$A$2:$A$3001,BD$4,Formulas!$B$2:$B$3001,$A221))</f>
        <v>0</v>
      </c>
      <c r="BE221" s="21" t="n">
        <f aca="false">IF(OR($A221="",BE$4=""),0,COUNTIFS(Formulas!$A$2:$A$3001,BE$4,Formulas!$B$2:$B$3001,$A221))</f>
        <v>0</v>
      </c>
      <c r="BF221" s="21" t="n">
        <f aca="false">IF(OR($A221="",BF$4=""),0,COUNTIFS(Formulas!$A$2:$A$3001,BF$4,Formulas!$B$2:$B$3001,$A221))</f>
        <v>0</v>
      </c>
      <c r="BG221" s="21" t="n">
        <f aca="false">IF(OR($A221="",BG$4=""),0,COUNTIFS(Formulas!$A$2:$A$3001,BG$4,Formulas!$B$2:$B$3001,$A221))</f>
        <v>0</v>
      </c>
      <c r="BH221" s="21" t="n">
        <f aca="false">IF(OR($A221="",BH$4=""),0,COUNTIFS(Formulas!$A$2:$A$3001,BH$4,Formulas!$B$2:$B$3001,$A221))</f>
        <v>0</v>
      </c>
      <c r="BI221" s="21" t="n">
        <f aca="false">IF(OR($A221="",BI$4=""),0,COUNTIFS(Formulas!$A$2:$A$3001,BI$4,Formulas!$B$2:$B$3001,$A221))</f>
        <v>0</v>
      </c>
      <c r="BJ221" s="21" t="n">
        <f aca="false">IF(OR($A221="",BJ$4=""),0,COUNTIFS(Formulas!$A$2:$A$3001,BJ$4,Formulas!$B$2:$B$3001,$A221))</f>
        <v>0</v>
      </c>
      <c r="BK221" s="21" t="n">
        <f aca="false">IF(OR($A221="",BK$4=""),0,COUNTIFS(Formulas!$A$2:$A$3001,BK$4,Formulas!$B$2:$B$3001,$A221))</f>
        <v>0</v>
      </c>
      <c r="BL221" s="21" t="n">
        <f aca="false">IF(OR($A221="",BL$4=""),0,COUNTIFS(Formulas!$A$2:$A$3001,BL$4,Formulas!$B$2:$B$3001,$A221))</f>
        <v>0</v>
      </c>
      <c r="BM221" s="21" t="n">
        <f aca="false">IF(OR($A221="",BM$4=""),0,COUNTIFS(Formulas!$A$2:$A$3001,BM$4,Formulas!$B$2:$B$3001,$A221))</f>
        <v>0</v>
      </c>
      <c r="BN221" s="21" t="n">
        <f aca="false">IF(OR($A221="",BN$4=""),0,COUNTIFS(Formulas!$A$2:$A$3001,BN$4,Formulas!$B$2:$B$3001,$A221))</f>
        <v>0</v>
      </c>
      <c r="BO221" s="21" t="n">
        <f aca="false">IF(OR($A221="",BO$4=""),0,COUNTIFS(Formulas!$A$2:$A$3001,BO$4,Formulas!$B$2:$B$3001,$A221))</f>
        <v>0</v>
      </c>
      <c r="BP221" s="21" t="n">
        <f aca="false">IF(OR($A221="",BP$4=""),0,COUNTIFS(Formulas!$A$2:$A$3001,BP$4,Formulas!$B$2:$B$3001,$A221))</f>
        <v>0</v>
      </c>
      <c r="BQ221" s="21" t="n">
        <f aca="false">IF(OR($A221="",BQ$4=""),0,COUNTIFS(Formulas!$A$2:$A$3001,BQ$4,Formulas!$B$2:$B$3001,$A221))</f>
        <v>0</v>
      </c>
      <c r="BR221" s="21" t="n">
        <f aca="false">IF(OR($A221="",BR$4=""),0,COUNTIFS(Formulas!$A$2:$A$3001,BR$4,Formulas!$B$2:$B$3001,$A221))</f>
        <v>0</v>
      </c>
      <c r="BS221" s="21" t="n">
        <f aca="false">IF(OR($A221="",BS$4=""),0,COUNTIFS(Formulas!$A$2:$A$3001,BS$4,Formulas!$B$2:$B$3001,$A221))</f>
        <v>0</v>
      </c>
      <c r="BT221" s="21" t="n">
        <f aca="false">IF(OR($A221="",BT$4=""),0,COUNTIFS(Formulas!$A$2:$A$3001,BT$4,Formulas!$B$2:$B$3001,$A221))</f>
        <v>0</v>
      </c>
      <c r="BU221" s="21" t="n">
        <f aca="false">IF(OR($A221="",BU$4=""),0,COUNTIFS(Formulas!$A$2:$A$3001,BU$4,Formulas!$B$2:$B$3001,$A221))</f>
        <v>0</v>
      </c>
      <c r="BV221" s="21" t="n">
        <f aca="false">IF(OR($A221="",BV$4=""),0,COUNTIFS(Formulas!$A$2:$A$3001,BV$4,Formulas!$B$2:$B$3001,$A221))</f>
        <v>0</v>
      </c>
      <c r="BW221" s="21" t="n">
        <f aca="false">IF(OR($A221="",BW$4=""),0,COUNTIFS(Formulas!$A$2:$A$3001,BW$4,Formulas!$B$2:$B$3001,$A221))</f>
        <v>0</v>
      </c>
      <c r="BX221" s="21" t="n">
        <f aca="false">IF(OR($A221="",BX$4=""),0,COUNTIFS(Formulas!$A$2:$A$3001,BX$4,Formulas!$B$2:$B$3001,$A221))</f>
        <v>0</v>
      </c>
      <c r="BY221" s="21" t="n">
        <f aca="false">IF(OR($A221="",BY$4=""),0,COUNTIFS(Formulas!$A$2:$A$3001,BY$4,Formulas!$B$2:$B$3001,$A221))</f>
        <v>0</v>
      </c>
      <c r="BZ221" s="21" t="n">
        <f aca="false">IF(OR($A221="",BZ$4=""),0,COUNTIFS(Formulas!$A$2:$A$3001,BZ$4,Formulas!$B$2:$B$3001,$A221))</f>
        <v>0</v>
      </c>
      <c r="CA221" s="21" t="n">
        <f aca="false">IF(OR($A221="",CA$4=""),0,COUNTIFS(Formulas!$A$2:$A$3001,CA$4,Formulas!$B$2:$B$3001,$A221))</f>
        <v>0</v>
      </c>
      <c r="CB221" s="21" t="n">
        <f aca="false">IF(OR($A221="",CB$4=""),0,COUNTIFS(Formulas!$A$2:$A$3001,CB$4,Formulas!$B$2:$B$3001,$A221))</f>
        <v>0</v>
      </c>
      <c r="CC221" s="21" t="n">
        <f aca="false">IF(OR($A221="",CC$4=""),0,COUNTIFS(Formulas!$A$2:$A$3001,CC$4,Formulas!$B$2:$B$3001,$A221))</f>
        <v>0</v>
      </c>
      <c r="CD221" s="21" t="n">
        <f aca="false">IF(OR($A221="",CD$4=""),0,COUNTIFS(Formulas!$A$2:$A$3001,CD$4,Formulas!$B$2:$B$3001,$A221))</f>
        <v>0</v>
      </c>
      <c r="CE221" s="21" t="n">
        <f aca="false">IF(OR($A221="",CE$4=""),0,COUNTIFS(Formulas!$A$2:$A$3001,CE$4,Formulas!$B$2:$B$3001,$A221))</f>
        <v>0</v>
      </c>
      <c r="CF221" s="21" t="n">
        <f aca="false">IF(OR($A221="",CF$4=""),0,COUNTIFS(Formulas!$A$2:$A$3001,CF$4,Formulas!$B$2:$B$3001,$A221))</f>
        <v>0</v>
      </c>
      <c r="CG221" s="21" t="n">
        <f aca="false">IF(OR($A221="",CG$4=""),0,COUNTIFS(Formulas!$A$2:$A$3001,CG$4,Formulas!$B$2:$B$3001,$A221))</f>
        <v>0</v>
      </c>
      <c r="CH221" s="21" t="n">
        <f aca="false">IF(OR($A221="",CH$4=""),0,COUNTIFS(Formulas!$A$2:$A$3001,CH$4,Formulas!$B$2:$B$3001,$A221))</f>
        <v>0</v>
      </c>
      <c r="CI221" s="21" t="n">
        <f aca="false">IF(OR($A221="",CI$4=""),0,COUNTIFS(Formulas!$A$2:$A$3001,CI$4,Formulas!$B$2:$B$3001,$A221))</f>
        <v>0</v>
      </c>
      <c r="CJ221" s="21" t="n">
        <f aca="false">IF(OR($A221="",CJ$4=""),0,COUNTIFS(Formulas!$A$2:$A$3001,CJ$4,Formulas!$B$2:$B$3001,$A221))</f>
        <v>0</v>
      </c>
      <c r="CK221" s="21" t="n">
        <f aca="false">IF(OR($A221="",CK$4=""),0,COUNTIFS(Formulas!$A$2:$A$3001,CK$4,Formulas!$B$2:$B$3001,$A221))</f>
        <v>0</v>
      </c>
      <c r="CL221" s="21" t="n">
        <f aca="false">IF(OR($A221="",CL$4=""),0,COUNTIFS(Formulas!$A$2:$A$3001,CL$4,Formulas!$B$2:$B$3001,$A221))</f>
        <v>0</v>
      </c>
      <c r="CM221" s="21" t="n">
        <f aca="false">IF(OR($A221="",CM$4=""),0,COUNTIFS(Formulas!$A$2:$A$3001,CM$4,Formulas!$B$2:$B$3001,$A221))</f>
        <v>0</v>
      </c>
      <c r="CN221" s="21" t="n">
        <f aca="false">IF(OR($A221="",CN$4=""),0,COUNTIFS(Formulas!$A$2:$A$3001,CN$4,Formulas!$B$2:$B$3001,$A221))</f>
        <v>0</v>
      </c>
      <c r="CO221" s="21" t="n">
        <f aca="false">IF(OR($A221="",CO$4=""),0,COUNTIFS(Formulas!$A$2:$A$3001,CO$4,Formulas!$B$2:$B$3001,$A221))</f>
        <v>0</v>
      </c>
      <c r="CP221" s="21" t="n">
        <f aca="false">IF(OR($A221="",CP$4=""),0,COUNTIFS(Formulas!$A$2:$A$3001,CP$4,Formulas!$B$2:$B$3001,$A221))</f>
        <v>0</v>
      </c>
      <c r="CQ221" s="21" t="n">
        <f aca="false">IF(OR($A221="",CQ$4=""),0,COUNTIFS(Formulas!$A$2:$A$3001,CQ$4,Formulas!$B$2:$B$3001,$A221))</f>
        <v>0</v>
      </c>
      <c r="CR221" s="21" t="n">
        <f aca="false">IF(OR($A221="",CR$4=""),0,COUNTIFS(Formulas!$A$2:$A$3001,CR$4,Formulas!$B$2:$B$3001,$A221))</f>
        <v>0</v>
      </c>
      <c r="CS221" s="21" t="n">
        <f aca="false">IF(OR($A221="",CS$4=""),0,COUNTIFS(Formulas!$A$2:$A$3001,CS$4,Formulas!$B$2:$B$3001,$A221))</f>
        <v>0</v>
      </c>
      <c r="CT221" s="21" t="n">
        <f aca="false">IF(OR($A221="",CT$4=""),0,COUNTIFS(Formulas!$A$2:$A$3001,CT$4,Formulas!$B$2:$B$3001,$A221))</f>
        <v>0</v>
      </c>
      <c r="CU221" s="21" t="n">
        <f aca="false">IF(OR($A221="",CU$4=""),0,COUNTIFS(Formulas!$A$2:$A$3001,CU$4,Formulas!$B$2:$B$3001,$A221))</f>
        <v>0</v>
      </c>
      <c r="CV221" s="21" t="n">
        <f aca="false">IF(OR($A221="",CV$4=""),0,COUNTIFS(Formulas!$A$2:$A$3001,CV$4,Formulas!$B$2:$B$3001,$A221))</f>
        <v>0</v>
      </c>
      <c r="CW221" s="21" t="n">
        <f aca="false">IF(OR($A221="",CW$4=""),0,COUNTIFS(Formulas!$A$2:$A$3001,CW$4,Formulas!$B$2:$B$3001,$A221))</f>
        <v>0</v>
      </c>
      <c r="CX221" s="21" t="n">
        <f aca="false">IF(OR($A221="",CX$4=""),0,COUNTIFS(Formulas!$A$2:$A$3001,CX$4,Formulas!$B$2:$B$3001,$A221))</f>
        <v>0</v>
      </c>
      <c r="CY221" s="21" t="n">
        <f aca="false">IF(OR($A221="",CY$4=""),0,COUNTIFS(Formulas!$A$2:$A$3001,CY$4,Formulas!$B$2:$B$3001,$A221))</f>
        <v>0</v>
      </c>
      <c r="CZ221" s="21" t="n">
        <f aca="false">IF(OR($A221="",CZ$4=""),0,COUNTIFS(Formulas!$A$2:$A$3001,CZ$4,Formulas!$B$2:$B$3001,$A221))</f>
        <v>0</v>
      </c>
      <c r="DA221" s="21" t="n">
        <f aca="false">IF(OR($A221="",DA$4=""),0,COUNTIFS(Formulas!$A$2:$A$3001,DA$4,Formulas!$B$2:$B$3001,$A221))</f>
        <v>0</v>
      </c>
      <c r="DB221" s="21" t="n">
        <f aca="false">IF(OR($A221="",DB$4=""),0,COUNTIFS(Formulas!$A$2:$A$3001,DB$4,Formulas!$B$2:$B$3001,$A221))</f>
        <v>0</v>
      </c>
      <c r="DC221" s="21" t="n">
        <f aca="false">IF(OR($A221="",DC$4=""),0,COUNTIFS(Formulas!$A$2:$A$3001,DC$4,Formulas!$B$2:$B$3001,$A221))</f>
        <v>0</v>
      </c>
      <c r="DD221" s="21" t="n">
        <f aca="false">IF(OR($A221="",DD$4=""),0,COUNTIFS(Formulas!$A$2:$A$3001,DD$4,Formulas!$B$2:$B$3001,$A221))</f>
        <v>0</v>
      </c>
      <c r="DE221" s="21" t="n">
        <f aca="false">IF(OR($A221="",DE$4=""),0,COUNTIFS(Formulas!$A$2:$A$3001,DE$4,Formulas!$B$2:$B$3001,$A221))</f>
        <v>0</v>
      </c>
      <c r="DF221" s="21" t="n">
        <f aca="false">IF(OR($A221="",DF$4=""),0,COUNTIFS(Formulas!$A$2:$A$3001,DF$4,Formulas!$B$2:$B$3001,$A221))</f>
        <v>0</v>
      </c>
      <c r="DG221" s="21" t="n">
        <f aca="false">IF(OR($A221="",DG$4=""),0,COUNTIFS(Formulas!$A$2:$A$3001,DG$4,Formulas!$B$2:$B$3001,$A221))</f>
        <v>0</v>
      </c>
      <c r="DH221" s="21" t="n">
        <f aca="false">IF(OR($A221="",DH$4=""),0,COUNTIFS(Formulas!$A$2:$A$3001,DH$4,Formulas!$B$2:$B$3001,$A221))</f>
        <v>0</v>
      </c>
      <c r="DI221" s="21" t="n">
        <f aca="false">IF(OR($A221="",DI$4=""),0,COUNTIFS(Formulas!$A$2:$A$3001,DI$4,Formulas!$B$2:$B$3001,$A221))</f>
        <v>0</v>
      </c>
      <c r="DJ221" s="21" t="n">
        <f aca="false">IF(OR($A221="",DJ$4=""),0,COUNTIFS(Formulas!$A$2:$A$3001,DJ$4,Formulas!$B$2:$B$3001,$A221))</f>
        <v>0</v>
      </c>
      <c r="DK221" s="21" t="n">
        <f aca="false">IF(OR($A221="",DK$4=""),0,COUNTIFS(Formulas!$A$2:$A$3001,DK$4,Formulas!$B$2:$B$3001,$A221))</f>
        <v>0</v>
      </c>
      <c r="DL221" s="21" t="n">
        <f aca="false">IF(OR($A221="",DL$4=""),0,COUNTIFS(Formulas!$A$2:$A$3001,DL$4,Formulas!$B$2:$B$3001,$A221))</f>
        <v>0</v>
      </c>
      <c r="DM221" s="21" t="n">
        <f aca="false">IF(OR($A221="",DM$4=""),0,COUNTIFS(Formulas!$A$2:$A$3001,DM$4,Formulas!$B$2:$B$3001,$A221))</f>
        <v>0</v>
      </c>
      <c r="DN221" s="21" t="n">
        <f aca="false">IF(OR($A221="",DN$4=""),0,COUNTIFS(Formulas!$A$2:$A$3001,DN$4,Formulas!$B$2:$B$3001,$A221))</f>
        <v>0</v>
      </c>
      <c r="DO221" s="21" t="n">
        <f aca="false">IF(OR($A221="",DO$4=""),0,COUNTIFS(Formulas!$A$2:$A$3001,DO$4,Formulas!$B$2:$B$3001,$A221))</f>
        <v>0</v>
      </c>
      <c r="DP221" s="21" t="n">
        <f aca="false">IF(OR($A221="",DP$4=""),0,COUNTIFS(Formulas!$A$2:$A$3001,DP$4,Formulas!$B$2:$B$3001,$A221))</f>
        <v>0</v>
      </c>
      <c r="DQ221" s="21" t="n">
        <f aca="false">IF(OR($A221="",DQ$4=""),0,COUNTIFS(Formulas!$A$2:$A$3001,DQ$4,Formulas!$B$2:$B$3001,$A221))</f>
        <v>0</v>
      </c>
      <c r="DR221" s="21" t="n">
        <f aca="false">IF(OR($A221="",DR$4=""),0,COUNTIFS(Formulas!$A$2:$A$3001,DR$4,Formulas!$B$2:$B$3001,$A221))</f>
        <v>0</v>
      </c>
      <c r="DS221" s="21" t="n">
        <f aca="false">IF(OR($A221="",DS$4=""),0,COUNTIFS(Formulas!$A$2:$A$3001,DS$4,Formulas!$B$2:$B$3001,$A221))</f>
        <v>0</v>
      </c>
      <c r="DT221" s="21" t="n">
        <f aca="false">IF(OR($A221="",DT$4=""),0,COUNTIFS(Formulas!$A$2:$A$3001,DT$4,Formulas!$B$2:$B$3001,$A221))</f>
        <v>0</v>
      </c>
      <c r="DU221" s="21" t="n">
        <f aca="false">IF(OR($A221="",DU$4=""),0,COUNTIFS(Formulas!$A$2:$A$3001,DU$4,Formulas!$B$2:$B$3001,$A221))</f>
        <v>0</v>
      </c>
      <c r="DV221" s="21" t="n">
        <f aca="false">IF(OR($A221="",DV$4=""),0,COUNTIFS(Formulas!$A$2:$A$3001,DV$4,Formulas!$B$2:$B$3001,$A221))</f>
        <v>0</v>
      </c>
      <c r="DW221" s="21" t="n">
        <f aca="false">IF(OR($A221="",DW$4=""),0,COUNTIFS(Formulas!$A$2:$A$3001,DW$4,Formulas!$B$2:$B$3001,$A221))</f>
        <v>0</v>
      </c>
      <c r="DX221" s="21" t="n">
        <f aca="false">IF(OR($A221="",DX$4=""),0,COUNTIFS(Formulas!$A$2:$A$3001,DX$4,Formulas!$B$2:$B$3001,$A221))</f>
        <v>0</v>
      </c>
      <c r="DY221" s="21" t="n">
        <f aca="false">IF(OR($A221="",DY$4=""),0,COUNTIFS(Formulas!$A$2:$A$3001,DY$4,Formulas!$B$2:$B$3001,$A221))</f>
        <v>0</v>
      </c>
      <c r="DZ221" s="21" t="n">
        <f aca="false">IF(OR($A221="",DZ$4=""),0,COUNTIFS(Formulas!$A$2:$A$3001,DZ$4,Formulas!$B$2:$B$3001,$A221))</f>
        <v>0</v>
      </c>
      <c r="EA221" s="21" t="n">
        <f aca="false">IF(OR($A221="",EA$4=""),0,COUNTIFS(Formulas!$A$2:$A$3001,EA$4,Formulas!$B$2:$B$3001,$A221))</f>
        <v>0</v>
      </c>
      <c r="EB221" s="21" t="n">
        <f aca="false">IF(OR($A221="",EB$4=""),0,COUNTIFS(Formulas!$A$2:$A$3001,EB$4,Formulas!$B$2:$B$3001,$A221))</f>
        <v>0</v>
      </c>
      <c r="EC221" s="21" t="n">
        <f aca="false">IF(OR($A221="",EC$4=""),0,COUNTIFS(Formulas!$A$2:$A$3001,EC$4,Formulas!$B$2:$B$3001,$A221))</f>
        <v>0</v>
      </c>
      <c r="ED221" s="21" t="n">
        <f aca="false">IF(OR($A221="",ED$4=""),0,COUNTIFS(Formulas!$A$2:$A$3001,ED$4,Formulas!$B$2:$B$3001,$A221))</f>
        <v>0</v>
      </c>
      <c r="EE221" s="21" t="n">
        <f aca="false">IF(OR($A221="",EE$4=""),0,COUNTIFS(Formulas!$A$2:$A$3001,EE$4,Formulas!$B$2:$B$3001,$A221))</f>
        <v>0</v>
      </c>
      <c r="EF221" s="21" t="n">
        <f aca="false">IF(OR($A221="",EF$4=""),0,COUNTIFS(Formulas!$A$2:$A$3001,EF$4,Formulas!$B$2:$B$3001,$A221))</f>
        <v>0</v>
      </c>
      <c r="EG221" s="21" t="n">
        <f aca="false">IF(OR($A221="",EG$4=""),0,COUNTIFS(Formulas!$A$2:$A$3001,EG$4,Formulas!$B$2:$B$3001,$A221))</f>
        <v>0</v>
      </c>
      <c r="EH221" s="21" t="n">
        <f aca="false">IF(OR($A221="",EH$4=""),0,COUNTIFS(Formulas!$A$2:$A$3001,EH$4,Formulas!$B$2:$B$3001,$A221))</f>
        <v>0</v>
      </c>
      <c r="EI221" s="21" t="n">
        <f aca="false">IF(OR($A221="",EI$4=""),0,COUNTIFS(Formulas!$A$2:$A$3001,EI$4,Formulas!$B$2:$B$3001,$A221))</f>
        <v>0</v>
      </c>
      <c r="EJ221" s="21" t="n">
        <f aca="false">IF(OR($A221="",EJ$4=""),0,COUNTIFS(Formulas!$A$2:$A$3001,EJ$4,Formulas!$B$2:$B$3001,$A221))</f>
        <v>0</v>
      </c>
      <c r="EK221" s="21" t="n">
        <f aca="false">IF(OR($A221="",EK$4=""),0,COUNTIFS(Formulas!$A$2:$A$3001,EK$4,Formulas!$B$2:$B$3001,$A221))</f>
        <v>0</v>
      </c>
      <c r="EL221" s="21" t="n">
        <f aca="false">IF(OR($A221="",EL$4=""),0,COUNTIFS(Formulas!$A$2:$A$3001,EL$4,Formulas!$B$2:$B$3001,$A221))</f>
        <v>0</v>
      </c>
      <c r="EM221" s="21" t="n">
        <f aca="false">IF(OR($A221="",EM$4=""),0,COUNTIFS(Formulas!$A$2:$A$3001,EM$4,Formulas!$B$2:$B$3001,$A221))</f>
        <v>0</v>
      </c>
      <c r="EN221" s="21" t="n">
        <f aca="false">IF(OR($A221="",EN$4=""),0,COUNTIFS(Formulas!$A$2:$A$3001,EN$4,Formulas!$B$2:$B$3001,$A221))</f>
        <v>0</v>
      </c>
      <c r="EO221" s="21" t="n">
        <f aca="false">IF(OR($A221="",EO$4=""),0,COUNTIFS(Formulas!$A$2:$A$3001,EO$4,Formulas!$B$2:$B$3001,$A221))</f>
        <v>0</v>
      </c>
      <c r="EP221" s="21" t="n">
        <f aca="false">IF(OR($A221="",EP$4=""),0,COUNTIFS(Formulas!$A$2:$A$3001,EP$4,Formulas!$B$2:$B$3001,$A221))</f>
        <v>0</v>
      </c>
      <c r="EQ221" s="21" t="n">
        <f aca="false">IF(OR($A221="",EQ$4=""),0,COUNTIFS(Formulas!$A$2:$A$3001,EQ$4,Formulas!$B$2:$B$3001,$A221))</f>
        <v>0</v>
      </c>
      <c r="ER221" s="21" t="n">
        <f aca="false">IF(OR($A221="",ER$4=""),0,COUNTIFS(Formulas!$A$2:$A$3001,ER$4,Formulas!$B$2:$B$3001,$A221))</f>
        <v>0</v>
      </c>
      <c r="ES221" s="21" t="n">
        <f aca="false">IF(OR($A221="",ES$4=""),0,COUNTIFS(Formulas!$A$2:$A$3001,ES$4,Formulas!$B$2:$B$3001,$A221))</f>
        <v>0</v>
      </c>
      <c r="ET221" s="21" t="n">
        <f aca="false">IF(OR($A221="",ET$4=""),0,COUNTIFS(Formulas!$A$2:$A$3001,ET$4,Formulas!$B$2:$B$3001,$A221))</f>
        <v>0</v>
      </c>
      <c r="EU221" s="21" t="n">
        <f aca="false">IF(OR($A221="",EU$4=""),0,COUNTIFS(Formulas!$A$2:$A$3001,EU$4,Formulas!$B$2:$B$3001,$A221))</f>
        <v>0</v>
      </c>
      <c r="EV221" s="21" t="n">
        <f aca="false">IF(OR($A221="",EV$4=""),0,COUNTIFS(Formulas!$A$2:$A$3001,EV$4,Formulas!$B$2:$B$3001,$A221))</f>
        <v>0</v>
      </c>
    </row>
    <row r="222" customFormat="false" ht="15" hidden="false" customHeight="false" outlineLevel="0" collapsed="false">
      <c r="A222" s="13" t="str">
        <f aca="false">IF(INDEX(Materials!$A$2:$A$301,218)="","",INDEX(Materials!$A$2:$A$301,218))</f>
        <v/>
      </c>
      <c r="B222" s="19" t="str">
        <f aca="false">IF(A222="","",COUNTIF(C222:EV222,"&gt;0"))</f>
        <v/>
      </c>
      <c r="C222" s="21" t="n">
        <f aca="false">IF(OR($A222="",C$4=""),0,COUNTIFS(Formulas!$A$2:$A$3001,C$4,Formulas!$B$2:$B$3001,$A222))</f>
        <v>0</v>
      </c>
      <c r="D222" s="21" t="n">
        <f aca="false">IF(OR($A222="",D$4=""),0,COUNTIFS(Formulas!$A$2:$A$3001,D$4,Formulas!$B$2:$B$3001,$A222))</f>
        <v>0</v>
      </c>
      <c r="E222" s="21" t="n">
        <f aca="false">IF(OR($A222="",E$4=""),0,COUNTIFS(Formulas!$A$2:$A$3001,E$4,Formulas!$B$2:$B$3001,$A222))</f>
        <v>0</v>
      </c>
      <c r="F222" s="21" t="n">
        <f aca="false">IF(OR($A222="",F$4=""),0,COUNTIFS(Formulas!$A$2:$A$3001,F$4,Formulas!$B$2:$B$3001,$A222))</f>
        <v>0</v>
      </c>
      <c r="G222" s="21" t="n">
        <f aca="false">IF(OR($A222="",G$4=""),0,COUNTIFS(Formulas!$A$2:$A$3001,G$4,Formulas!$B$2:$B$3001,$A222))</f>
        <v>0</v>
      </c>
      <c r="H222" s="21" t="n">
        <f aca="false">IF(OR($A222="",H$4=""),0,COUNTIFS(Formulas!$A$2:$A$3001,H$4,Formulas!$B$2:$B$3001,$A222))</f>
        <v>0</v>
      </c>
      <c r="I222" s="21" t="n">
        <f aca="false">IF(OR($A222="",I$4=""),0,COUNTIFS(Formulas!$A$2:$A$3001,I$4,Formulas!$B$2:$B$3001,$A222))</f>
        <v>0</v>
      </c>
      <c r="J222" s="21" t="n">
        <f aca="false">IF(OR($A222="",J$4=""),0,COUNTIFS(Formulas!$A$2:$A$3001,J$4,Formulas!$B$2:$B$3001,$A222))</f>
        <v>0</v>
      </c>
      <c r="K222" s="21" t="n">
        <f aca="false">IF(OR($A222="",K$4=""),0,COUNTIFS(Formulas!$A$2:$A$3001,K$4,Formulas!$B$2:$B$3001,$A222))</f>
        <v>0</v>
      </c>
      <c r="L222" s="21" t="n">
        <f aca="false">IF(OR($A222="",L$4=""),0,COUNTIFS(Formulas!$A$2:$A$3001,L$4,Formulas!$B$2:$B$3001,$A222))</f>
        <v>0</v>
      </c>
      <c r="M222" s="21" t="n">
        <f aca="false">IF(OR($A222="",M$4=""),0,COUNTIFS(Formulas!$A$2:$A$3001,M$4,Formulas!$B$2:$B$3001,$A222))</f>
        <v>0</v>
      </c>
      <c r="N222" s="21" t="n">
        <f aca="false">IF(OR($A222="",N$4=""),0,COUNTIFS(Formulas!$A$2:$A$3001,N$4,Formulas!$B$2:$B$3001,$A222))</f>
        <v>0</v>
      </c>
      <c r="O222" s="21" t="n">
        <f aca="false">IF(OR($A222="",O$4=""),0,COUNTIFS(Formulas!$A$2:$A$3001,O$4,Formulas!$B$2:$B$3001,$A222))</f>
        <v>0</v>
      </c>
      <c r="P222" s="21" t="n">
        <f aca="false">IF(OR($A222="",P$4=""),0,COUNTIFS(Formulas!$A$2:$A$3001,P$4,Formulas!$B$2:$B$3001,$A222))</f>
        <v>0</v>
      </c>
      <c r="Q222" s="21" t="n">
        <f aca="false">IF(OR($A222="",Q$4=""),0,COUNTIFS(Formulas!$A$2:$A$3001,Q$4,Formulas!$B$2:$B$3001,$A222))</f>
        <v>0</v>
      </c>
      <c r="R222" s="21" t="n">
        <f aca="false">IF(OR($A222="",R$4=""),0,COUNTIFS(Formulas!$A$2:$A$3001,R$4,Formulas!$B$2:$B$3001,$A222))</f>
        <v>0</v>
      </c>
      <c r="S222" s="21" t="n">
        <f aca="false">IF(OR($A222="",S$4=""),0,COUNTIFS(Formulas!$A$2:$A$3001,S$4,Formulas!$B$2:$B$3001,$A222))</f>
        <v>0</v>
      </c>
      <c r="T222" s="21" t="n">
        <f aca="false">IF(OR($A222="",T$4=""),0,COUNTIFS(Formulas!$A$2:$A$3001,T$4,Formulas!$B$2:$B$3001,$A222))</f>
        <v>0</v>
      </c>
      <c r="U222" s="21" t="n">
        <f aca="false">IF(OR($A222="",U$4=""),0,COUNTIFS(Formulas!$A$2:$A$3001,U$4,Formulas!$B$2:$B$3001,$A222))</f>
        <v>0</v>
      </c>
      <c r="V222" s="21" t="n">
        <f aca="false">IF(OR($A222="",V$4=""),0,COUNTIFS(Formulas!$A$2:$A$3001,V$4,Formulas!$B$2:$B$3001,$A222))</f>
        <v>0</v>
      </c>
      <c r="W222" s="21" t="n">
        <f aca="false">IF(OR($A222="",W$4=""),0,COUNTIFS(Formulas!$A$2:$A$3001,W$4,Formulas!$B$2:$B$3001,$A222))</f>
        <v>0</v>
      </c>
      <c r="X222" s="21" t="n">
        <f aca="false">IF(OR($A222="",X$4=""),0,COUNTIFS(Formulas!$A$2:$A$3001,X$4,Formulas!$B$2:$B$3001,$A222))</f>
        <v>0</v>
      </c>
      <c r="Y222" s="21" t="n">
        <f aca="false">IF(OR($A222="",Y$4=""),0,COUNTIFS(Formulas!$A$2:$A$3001,Y$4,Formulas!$B$2:$B$3001,$A222))</f>
        <v>0</v>
      </c>
      <c r="Z222" s="21" t="n">
        <f aca="false">IF(OR($A222="",Z$4=""),0,COUNTIFS(Formulas!$A$2:$A$3001,Z$4,Formulas!$B$2:$B$3001,$A222))</f>
        <v>0</v>
      </c>
      <c r="AA222" s="21" t="n">
        <f aca="false">IF(OR($A222="",AA$4=""),0,COUNTIFS(Formulas!$A$2:$A$3001,AA$4,Formulas!$B$2:$B$3001,$A222))</f>
        <v>0</v>
      </c>
      <c r="AB222" s="21" t="n">
        <f aca="false">IF(OR($A222="",AB$4=""),0,COUNTIFS(Formulas!$A$2:$A$3001,AB$4,Formulas!$B$2:$B$3001,$A222))</f>
        <v>0</v>
      </c>
      <c r="AC222" s="21" t="n">
        <f aca="false">IF(OR($A222="",AC$4=""),0,COUNTIFS(Formulas!$A$2:$A$3001,AC$4,Formulas!$B$2:$B$3001,$A222))</f>
        <v>0</v>
      </c>
      <c r="AD222" s="21" t="n">
        <f aca="false">IF(OR($A222="",AD$4=""),0,COUNTIFS(Formulas!$A$2:$A$3001,AD$4,Formulas!$B$2:$B$3001,$A222))</f>
        <v>0</v>
      </c>
      <c r="AE222" s="21" t="n">
        <f aca="false">IF(OR($A222="",AE$4=""),0,COUNTIFS(Formulas!$A$2:$A$3001,AE$4,Formulas!$B$2:$B$3001,$A222))</f>
        <v>0</v>
      </c>
      <c r="AF222" s="21" t="n">
        <f aca="false">IF(OR($A222="",AF$4=""),0,COUNTIFS(Formulas!$A$2:$A$3001,AF$4,Formulas!$B$2:$B$3001,$A222))</f>
        <v>0</v>
      </c>
      <c r="AG222" s="21" t="n">
        <f aca="false">IF(OR($A222="",AG$4=""),0,COUNTIFS(Formulas!$A$2:$A$3001,AG$4,Formulas!$B$2:$B$3001,$A222))</f>
        <v>0</v>
      </c>
      <c r="AH222" s="21" t="n">
        <f aca="false">IF(OR($A222="",AH$4=""),0,COUNTIFS(Formulas!$A$2:$A$3001,AH$4,Formulas!$B$2:$B$3001,$A222))</f>
        <v>0</v>
      </c>
      <c r="AI222" s="21" t="n">
        <f aca="false">IF(OR($A222="",AI$4=""),0,COUNTIFS(Formulas!$A$2:$A$3001,AI$4,Formulas!$B$2:$B$3001,$A222))</f>
        <v>0</v>
      </c>
      <c r="AJ222" s="21" t="n">
        <f aca="false">IF(OR($A222="",AJ$4=""),0,COUNTIFS(Formulas!$A$2:$A$3001,AJ$4,Formulas!$B$2:$B$3001,$A222))</f>
        <v>0</v>
      </c>
      <c r="AK222" s="21" t="n">
        <f aca="false">IF(OR($A222="",AK$4=""),0,COUNTIFS(Formulas!$A$2:$A$3001,AK$4,Formulas!$B$2:$B$3001,$A222))</f>
        <v>0</v>
      </c>
      <c r="AL222" s="21" t="n">
        <f aca="false">IF(OR($A222="",AL$4=""),0,COUNTIFS(Formulas!$A$2:$A$3001,AL$4,Formulas!$B$2:$B$3001,$A222))</f>
        <v>0</v>
      </c>
      <c r="AM222" s="21" t="n">
        <f aca="false">IF(OR($A222="",AM$4=""),0,COUNTIFS(Formulas!$A$2:$A$3001,AM$4,Formulas!$B$2:$B$3001,$A222))</f>
        <v>0</v>
      </c>
      <c r="AN222" s="21" t="n">
        <f aca="false">IF(OR($A222="",AN$4=""),0,COUNTIFS(Formulas!$A$2:$A$3001,AN$4,Formulas!$B$2:$B$3001,$A222))</f>
        <v>0</v>
      </c>
      <c r="AO222" s="21" t="n">
        <f aca="false">IF(OR($A222="",AO$4=""),0,COUNTIFS(Formulas!$A$2:$A$3001,AO$4,Formulas!$B$2:$B$3001,$A222))</f>
        <v>0</v>
      </c>
      <c r="AP222" s="21" t="n">
        <f aca="false">IF(OR($A222="",AP$4=""),0,COUNTIFS(Formulas!$A$2:$A$3001,AP$4,Formulas!$B$2:$B$3001,$A222))</f>
        <v>0</v>
      </c>
      <c r="AQ222" s="21" t="n">
        <f aca="false">IF(OR($A222="",AQ$4=""),0,COUNTIFS(Formulas!$A$2:$A$3001,AQ$4,Formulas!$B$2:$B$3001,$A222))</f>
        <v>0</v>
      </c>
      <c r="AR222" s="21" t="n">
        <f aca="false">IF(OR($A222="",AR$4=""),0,COUNTIFS(Formulas!$A$2:$A$3001,AR$4,Formulas!$B$2:$B$3001,$A222))</f>
        <v>0</v>
      </c>
      <c r="AS222" s="21" t="n">
        <f aca="false">IF(OR($A222="",AS$4=""),0,COUNTIFS(Formulas!$A$2:$A$3001,AS$4,Formulas!$B$2:$B$3001,$A222))</f>
        <v>0</v>
      </c>
      <c r="AT222" s="21" t="n">
        <f aca="false">IF(OR($A222="",AT$4=""),0,COUNTIFS(Formulas!$A$2:$A$3001,AT$4,Formulas!$B$2:$B$3001,$A222))</f>
        <v>0</v>
      </c>
      <c r="AU222" s="21" t="n">
        <f aca="false">IF(OR($A222="",AU$4=""),0,COUNTIFS(Formulas!$A$2:$A$3001,AU$4,Formulas!$B$2:$B$3001,$A222))</f>
        <v>0</v>
      </c>
      <c r="AV222" s="21" t="n">
        <f aca="false">IF(OR($A222="",AV$4=""),0,COUNTIFS(Formulas!$A$2:$A$3001,AV$4,Formulas!$B$2:$B$3001,$A222))</f>
        <v>0</v>
      </c>
      <c r="AW222" s="21" t="n">
        <f aca="false">IF(OR($A222="",AW$4=""),0,COUNTIFS(Formulas!$A$2:$A$3001,AW$4,Formulas!$B$2:$B$3001,$A222))</f>
        <v>0</v>
      </c>
      <c r="AX222" s="21" t="n">
        <f aca="false">IF(OR($A222="",AX$4=""),0,COUNTIFS(Formulas!$A$2:$A$3001,AX$4,Formulas!$B$2:$B$3001,$A222))</f>
        <v>0</v>
      </c>
      <c r="AY222" s="21" t="n">
        <f aca="false">IF(OR($A222="",AY$4=""),0,COUNTIFS(Formulas!$A$2:$A$3001,AY$4,Formulas!$B$2:$B$3001,$A222))</f>
        <v>0</v>
      </c>
      <c r="AZ222" s="21" t="n">
        <f aca="false">IF(OR($A222="",AZ$4=""),0,COUNTIFS(Formulas!$A$2:$A$3001,AZ$4,Formulas!$B$2:$B$3001,$A222))</f>
        <v>0</v>
      </c>
      <c r="BA222" s="21" t="n">
        <f aca="false">IF(OR($A222="",BA$4=""),0,COUNTIFS(Formulas!$A$2:$A$3001,BA$4,Formulas!$B$2:$B$3001,$A222))</f>
        <v>0</v>
      </c>
      <c r="BB222" s="21" t="n">
        <f aca="false">IF(OR($A222="",BB$4=""),0,COUNTIFS(Formulas!$A$2:$A$3001,BB$4,Formulas!$B$2:$B$3001,$A222))</f>
        <v>0</v>
      </c>
      <c r="BC222" s="21" t="n">
        <f aca="false">IF(OR($A222="",BC$4=""),0,COUNTIFS(Formulas!$A$2:$A$3001,BC$4,Formulas!$B$2:$B$3001,$A222))</f>
        <v>0</v>
      </c>
      <c r="BD222" s="21" t="n">
        <f aca="false">IF(OR($A222="",BD$4=""),0,COUNTIFS(Formulas!$A$2:$A$3001,BD$4,Formulas!$B$2:$B$3001,$A222))</f>
        <v>0</v>
      </c>
      <c r="BE222" s="21" t="n">
        <f aca="false">IF(OR($A222="",BE$4=""),0,COUNTIFS(Formulas!$A$2:$A$3001,BE$4,Formulas!$B$2:$B$3001,$A222))</f>
        <v>0</v>
      </c>
      <c r="BF222" s="21" t="n">
        <f aca="false">IF(OR($A222="",BF$4=""),0,COUNTIFS(Formulas!$A$2:$A$3001,BF$4,Formulas!$B$2:$B$3001,$A222))</f>
        <v>0</v>
      </c>
      <c r="BG222" s="21" t="n">
        <f aca="false">IF(OR($A222="",BG$4=""),0,COUNTIFS(Formulas!$A$2:$A$3001,BG$4,Formulas!$B$2:$B$3001,$A222))</f>
        <v>0</v>
      </c>
      <c r="BH222" s="21" t="n">
        <f aca="false">IF(OR($A222="",BH$4=""),0,COUNTIFS(Formulas!$A$2:$A$3001,BH$4,Formulas!$B$2:$B$3001,$A222))</f>
        <v>0</v>
      </c>
      <c r="BI222" s="21" t="n">
        <f aca="false">IF(OR($A222="",BI$4=""),0,COUNTIFS(Formulas!$A$2:$A$3001,BI$4,Formulas!$B$2:$B$3001,$A222))</f>
        <v>0</v>
      </c>
      <c r="BJ222" s="21" t="n">
        <f aca="false">IF(OR($A222="",BJ$4=""),0,COUNTIFS(Formulas!$A$2:$A$3001,BJ$4,Formulas!$B$2:$B$3001,$A222))</f>
        <v>0</v>
      </c>
      <c r="BK222" s="21" t="n">
        <f aca="false">IF(OR($A222="",BK$4=""),0,COUNTIFS(Formulas!$A$2:$A$3001,BK$4,Formulas!$B$2:$B$3001,$A222))</f>
        <v>0</v>
      </c>
      <c r="BL222" s="21" t="n">
        <f aca="false">IF(OR($A222="",BL$4=""),0,COUNTIFS(Formulas!$A$2:$A$3001,BL$4,Formulas!$B$2:$B$3001,$A222))</f>
        <v>0</v>
      </c>
      <c r="BM222" s="21" t="n">
        <f aca="false">IF(OR($A222="",BM$4=""),0,COUNTIFS(Formulas!$A$2:$A$3001,BM$4,Formulas!$B$2:$B$3001,$A222))</f>
        <v>0</v>
      </c>
      <c r="BN222" s="21" t="n">
        <f aca="false">IF(OR($A222="",BN$4=""),0,COUNTIFS(Formulas!$A$2:$A$3001,BN$4,Formulas!$B$2:$B$3001,$A222))</f>
        <v>0</v>
      </c>
      <c r="BO222" s="21" t="n">
        <f aca="false">IF(OR($A222="",BO$4=""),0,COUNTIFS(Formulas!$A$2:$A$3001,BO$4,Formulas!$B$2:$B$3001,$A222))</f>
        <v>0</v>
      </c>
      <c r="BP222" s="21" t="n">
        <f aca="false">IF(OR($A222="",BP$4=""),0,COUNTIFS(Formulas!$A$2:$A$3001,BP$4,Formulas!$B$2:$B$3001,$A222))</f>
        <v>0</v>
      </c>
      <c r="BQ222" s="21" t="n">
        <f aca="false">IF(OR($A222="",BQ$4=""),0,COUNTIFS(Formulas!$A$2:$A$3001,BQ$4,Formulas!$B$2:$B$3001,$A222))</f>
        <v>0</v>
      </c>
      <c r="BR222" s="21" t="n">
        <f aca="false">IF(OR($A222="",BR$4=""),0,COUNTIFS(Formulas!$A$2:$A$3001,BR$4,Formulas!$B$2:$B$3001,$A222))</f>
        <v>0</v>
      </c>
      <c r="BS222" s="21" t="n">
        <f aca="false">IF(OR($A222="",BS$4=""),0,COUNTIFS(Formulas!$A$2:$A$3001,BS$4,Formulas!$B$2:$B$3001,$A222))</f>
        <v>0</v>
      </c>
      <c r="BT222" s="21" t="n">
        <f aca="false">IF(OR($A222="",BT$4=""),0,COUNTIFS(Formulas!$A$2:$A$3001,BT$4,Formulas!$B$2:$B$3001,$A222))</f>
        <v>0</v>
      </c>
      <c r="BU222" s="21" t="n">
        <f aca="false">IF(OR($A222="",BU$4=""),0,COUNTIFS(Formulas!$A$2:$A$3001,BU$4,Formulas!$B$2:$B$3001,$A222))</f>
        <v>0</v>
      </c>
      <c r="BV222" s="21" t="n">
        <f aca="false">IF(OR($A222="",BV$4=""),0,COUNTIFS(Formulas!$A$2:$A$3001,BV$4,Formulas!$B$2:$B$3001,$A222))</f>
        <v>0</v>
      </c>
      <c r="BW222" s="21" t="n">
        <f aca="false">IF(OR($A222="",BW$4=""),0,COUNTIFS(Formulas!$A$2:$A$3001,BW$4,Formulas!$B$2:$B$3001,$A222))</f>
        <v>0</v>
      </c>
      <c r="BX222" s="21" t="n">
        <f aca="false">IF(OR($A222="",BX$4=""),0,COUNTIFS(Formulas!$A$2:$A$3001,BX$4,Formulas!$B$2:$B$3001,$A222))</f>
        <v>0</v>
      </c>
      <c r="BY222" s="21" t="n">
        <f aca="false">IF(OR($A222="",BY$4=""),0,COUNTIFS(Formulas!$A$2:$A$3001,BY$4,Formulas!$B$2:$B$3001,$A222))</f>
        <v>0</v>
      </c>
      <c r="BZ222" s="21" t="n">
        <f aca="false">IF(OR($A222="",BZ$4=""),0,COUNTIFS(Formulas!$A$2:$A$3001,BZ$4,Formulas!$B$2:$B$3001,$A222))</f>
        <v>0</v>
      </c>
      <c r="CA222" s="21" t="n">
        <f aca="false">IF(OR($A222="",CA$4=""),0,COUNTIFS(Formulas!$A$2:$A$3001,CA$4,Formulas!$B$2:$B$3001,$A222))</f>
        <v>0</v>
      </c>
      <c r="CB222" s="21" t="n">
        <f aca="false">IF(OR($A222="",CB$4=""),0,COUNTIFS(Formulas!$A$2:$A$3001,CB$4,Formulas!$B$2:$B$3001,$A222))</f>
        <v>0</v>
      </c>
      <c r="CC222" s="21" t="n">
        <f aca="false">IF(OR($A222="",CC$4=""),0,COUNTIFS(Formulas!$A$2:$A$3001,CC$4,Formulas!$B$2:$B$3001,$A222))</f>
        <v>0</v>
      </c>
      <c r="CD222" s="21" t="n">
        <f aca="false">IF(OR($A222="",CD$4=""),0,COUNTIFS(Formulas!$A$2:$A$3001,CD$4,Formulas!$B$2:$B$3001,$A222))</f>
        <v>0</v>
      </c>
      <c r="CE222" s="21" t="n">
        <f aca="false">IF(OR($A222="",CE$4=""),0,COUNTIFS(Formulas!$A$2:$A$3001,CE$4,Formulas!$B$2:$B$3001,$A222))</f>
        <v>0</v>
      </c>
      <c r="CF222" s="21" t="n">
        <f aca="false">IF(OR($A222="",CF$4=""),0,COUNTIFS(Formulas!$A$2:$A$3001,CF$4,Formulas!$B$2:$B$3001,$A222))</f>
        <v>0</v>
      </c>
      <c r="CG222" s="21" t="n">
        <f aca="false">IF(OR($A222="",CG$4=""),0,COUNTIFS(Formulas!$A$2:$A$3001,CG$4,Formulas!$B$2:$B$3001,$A222))</f>
        <v>0</v>
      </c>
      <c r="CH222" s="21" t="n">
        <f aca="false">IF(OR($A222="",CH$4=""),0,COUNTIFS(Formulas!$A$2:$A$3001,CH$4,Formulas!$B$2:$B$3001,$A222))</f>
        <v>0</v>
      </c>
      <c r="CI222" s="21" t="n">
        <f aca="false">IF(OR($A222="",CI$4=""),0,COUNTIFS(Formulas!$A$2:$A$3001,CI$4,Formulas!$B$2:$B$3001,$A222))</f>
        <v>0</v>
      </c>
      <c r="CJ222" s="21" t="n">
        <f aca="false">IF(OR($A222="",CJ$4=""),0,COUNTIFS(Formulas!$A$2:$A$3001,CJ$4,Formulas!$B$2:$B$3001,$A222))</f>
        <v>0</v>
      </c>
      <c r="CK222" s="21" t="n">
        <f aca="false">IF(OR($A222="",CK$4=""),0,COUNTIFS(Formulas!$A$2:$A$3001,CK$4,Formulas!$B$2:$B$3001,$A222))</f>
        <v>0</v>
      </c>
      <c r="CL222" s="21" t="n">
        <f aca="false">IF(OR($A222="",CL$4=""),0,COUNTIFS(Formulas!$A$2:$A$3001,CL$4,Formulas!$B$2:$B$3001,$A222))</f>
        <v>0</v>
      </c>
      <c r="CM222" s="21" t="n">
        <f aca="false">IF(OR($A222="",CM$4=""),0,COUNTIFS(Formulas!$A$2:$A$3001,CM$4,Formulas!$B$2:$B$3001,$A222))</f>
        <v>0</v>
      </c>
      <c r="CN222" s="21" t="n">
        <f aca="false">IF(OR($A222="",CN$4=""),0,COUNTIFS(Formulas!$A$2:$A$3001,CN$4,Formulas!$B$2:$B$3001,$A222))</f>
        <v>0</v>
      </c>
      <c r="CO222" s="21" t="n">
        <f aca="false">IF(OR($A222="",CO$4=""),0,COUNTIFS(Formulas!$A$2:$A$3001,CO$4,Formulas!$B$2:$B$3001,$A222))</f>
        <v>0</v>
      </c>
      <c r="CP222" s="21" t="n">
        <f aca="false">IF(OR($A222="",CP$4=""),0,COUNTIFS(Formulas!$A$2:$A$3001,CP$4,Formulas!$B$2:$B$3001,$A222))</f>
        <v>0</v>
      </c>
      <c r="CQ222" s="21" t="n">
        <f aca="false">IF(OR($A222="",CQ$4=""),0,COUNTIFS(Formulas!$A$2:$A$3001,CQ$4,Formulas!$B$2:$B$3001,$A222))</f>
        <v>0</v>
      </c>
      <c r="CR222" s="21" t="n">
        <f aca="false">IF(OR($A222="",CR$4=""),0,COUNTIFS(Formulas!$A$2:$A$3001,CR$4,Formulas!$B$2:$B$3001,$A222))</f>
        <v>0</v>
      </c>
      <c r="CS222" s="21" t="n">
        <f aca="false">IF(OR($A222="",CS$4=""),0,COUNTIFS(Formulas!$A$2:$A$3001,CS$4,Formulas!$B$2:$B$3001,$A222))</f>
        <v>0</v>
      </c>
      <c r="CT222" s="21" t="n">
        <f aca="false">IF(OR($A222="",CT$4=""),0,COUNTIFS(Formulas!$A$2:$A$3001,CT$4,Formulas!$B$2:$B$3001,$A222))</f>
        <v>0</v>
      </c>
      <c r="CU222" s="21" t="n">
        <f aca="false">IF(OR($A222="",CU$4=""),0,COUNTIFS(Formulas!$A$2:$A$3001,CU$4,Formulas!$B$2:$B$3001,$A222))</f>
        <v>0</v>
      </c>
      <c r="CV222" s="21" t="n">
        <f aca="false">IF(OR($A222="",CV$4=""),0,COUNTIFS(Formulas!$A$2:$A$3001,CV$4,Formulas!$B$2:$B$3001,$A222))</f>
        <v>0</v>
      </c>
      <c r="CW222" s="21" t="n">
        <f aca="false">IF(OR($A222="",CW$4=""),0,COUNTIFS(Formulas!$A$2:$A$3001,CW$4,Formulas!$B$2:$B$3001,$A222))</f>
        <v>0</v>
      </c>
      <c r="CX222" s="21" t="n">
        <f aca="false">IF(OR($A222="",CX$4=""),0,COUNTIFS(Formulas!$A$2:$A$3001,CX$4,Formulas!$B$2:$B$3001,$A222))</f>
        <v>0</v>
      </c>
      <c r="CY222" s="21" t="n">
        <f aca="false">IF(OR($A222="",CY$4=""),0,COUNTIFS(Formulas!$A$2:$A$3001,CY$4,Formulas!$B$2:$B$3001,$A222))</f>
        <v>0</v>
      </c>
      <c r="CZ222" s="21" t="n">
        <f aca="false">IF(OR($A222="",CZ$4=""),0,COUNTIFS(Formulas!$A$2:$A$3001,CZ$4,Formulas!$B$2:$B$3001,$A222))</f>
        <v>0</v>
      </c>
      <c r="DA222" s="21" t="n">
        <f aca="false">IF(OR($A222="",DA$4=""),0,COUNTIFS(Formulas!$A$2:$A$3001,DA$4,Formulas!$B$2:$B$3001,$A222))</f>
        <v>0</v>
      </c>
      <c r="DB222" s="21" t="n">
        <f aca="false">IF(OR($A222="",DB$4=""),0,COUNTIFS(Formulas!$A$2:$A$3001,DB$4,Formulas!$B$2:$B$3001,$A222))</f>
        <v>0</v>
      </c>
      <c r="DC222" s="21" t="n">
        <f aca="false">IF(OR($A222="",DC$4=""),0,COUNTIFS(Formulas!$A$2:$A$3001,DC$4,Formulas!$B$2:$B$3001,$A222))</f>
        <v>0</v>
      </c>
      <c r="DD222" s="21" t="n">
        <f aca="false">IF(OR($A222="",DD$4=""),0,COUNTIFS(Formulas!$A$2:$A$3001,DD$4,Formulas!$B$2:$B$3001,$A222))</f>
        <v>0</v>
      </c>
      <c r="DE222" s="21" t="n">
        <f aca="false">IF(OR($A222="",DE$4=""),0,COUNTIFS(Formulas!$A$2:$A$3001,DE$4,Formulas!$B$2:$B$3001,$A222))</f>
        <v>0</v>
      </c>
      <c r="DF222" s="21" t="n">
        <f aca="false">IF(OR($A222="",DF$4=""),0,COUNTIFS(Formulas!$A$2:$A$3001,DF$4,Formulas!$B$2:$B$3001,$A222))</f>
        <v>0</v>
      </c>
      <c r="DG222" s="21" t="n">
        <f aca="false">IF(OR($A222="",DG$4=""),0,COUNTIFS(Formulas!$A$2:$A$3001,DG$4,Formulas!$B$2:$B$3001,$A222))</f>
        <v>0</v>
      </c>
      <c r="DH222" s="21" t="n">
        <f aca="false">IF(OR($A222="",DH$4=""),0,COUNTIFS(Formulas!$A$2:$A$3001,DH$4,Formulas!$B$2:$B$3001,$A222))</f>
        <v>0</v>
      </c>
      <c r="DI222" s="21" t="n">
        <f aca="false">IF(OR($A222="",DI$4=""),0,COUNTIFS(Formulas!$A$2:$A$3001,DI$4,Formulas!$B$2:$B$3001,$A222))</f>
        <v>0</v>
      </c>
      <c r="DJ222" s="21" t="n">
        <f aca="false">IF(OR($A222="",DJ$4=""),0,COUNTIFS(Formulas!$A$2:$A$3001,DJ$4,Formulas!$B$2:$B$3001,$A222))</f>
        <v>0</v>
      </c>
      <c r="DK222" s="21" t="n">
        <f aca="false">IF(OR($A222="",DK$4=""),0,COUNTIFS(Formulas!$A$2:$A$3001,DK$4,Formulas!$B$2:$B$3001,$A222))</f>
        <v>0</v>
      </c>
      <c r="DL222" s="21" t="n">
        <f aca="false">IF(OR($A222="",DL$4=""),0,COUNTIFS(Formulas!$A$2:$A$3001,DL$4,Formulas!$B$2:$B$3001,$A222))</f>
        <v>0</v>
      </c>
      <c r="DM222" s="21" t="n">
        <f aca="false">IF(OR($A222="",DM$4=""),0,COUNTIFS(Formulas!$A$2:$A$3001,DM$4,Formulas!$B$2:$B$3001,$A222))</f>
        <v>0</v>
      </c>
      <c r="DN222" s="21" t="n">
        <f aca="false">IF(OR($A222="",DN$4=""),0,COUNTIFS(Formulas!$A$2:$A$3001,DN$4,Formulas!$B$2:$B$3001,$A222))</f>
        <v>0</v>
      </c>
      <c r="DO222" s="21" t="n">
        <f aca="false">IF(OR($A222="",DO$4=""),0,COUNTIFS(Formulas!$A$2:$A$3001,DO$4,Formulas!$B$2:$B$3001,$A222))</f>
        <v>0</v>
      </c>
      <c r="DP222" s="21" t="n">
        <f aca="false">IF(OR($A222="",DP$4=""),0,COUNTIFS(Formulas!$A$2:$A$3001,DP$4,Formulas!$B$2:$B$3001,$A222))</f>
        <v>0</v>
      </c>
      <c r="DQ222" s="21" t="n">
        <f aca="false">IF(OR($A222="",DQ$4=""),0,COUNTIFS(Formulas!$A$2:$A$3001,DQ$4,Formulas!$B$2:$B$3001,$A222))</f>
        <v>0</v>
      </c>
      <c r="DR222" s="21" t="n">
        <f aca="false">IF(OR($A222="",DR$4=""),0,COUNTIFS(Formulas!$A$2:$A$3001,DR$4,Formulas!$B$2:$B$3001,$A222))</f>
        <v>0</v>
      </c>
      <c r="DS222" s="21" t="n">
        <f aca="false">IF(OR($A222="",DS$4=""),0,COUNTIFS(Formulas!$A$2:$A$3001,DS$4,Formulas!$B$2:$B$3001,$A222))</f>
        <v>0</v>
      </c>
      <c r="DT222" s="21" t="n">
        <f aca="false">IF(OR($A222="",DT$4=""),0,COUNTIFS(Formulas!$A$2:$A$3001,DT$4,Formulas!$B$2:$B$3001,$A222))</f>
        <v>0</v>
      </c>
      <c r="DU222" s="21" t="n">
        <f aca="false">IF(OR($A222="",DU$4=""),0,COUNTIFS(Formulas!$A$2:$A$3001,DU$4,Formulas!$B$2:$B$3001,$A222))</f>
        <v>0</v>
      </c>
      <c r="DV222" s="21" t="n">
        <f aca="false">IF(OR($A222="",DV$4=""),0,COUNTIFS(Formulas!$A$2:$A$3001,DV$4,Formulas!$B$2:$B$3001,$A222))</f>
        <v>0</v>
      </c>
      <c r="DW222" s="21" t="n">
        <f aca="false">IF(OR($A222="",DW$4=""),0,COUNTIFS(Formulas!$A$2:$A$3001,DW$4,Formulas!$B$2:$B$3001,$A222))</f>
        <v>0</v>
      </c>
      <c r="DX222" s="21" t="n">
        <f aca="false">IF(OR($A222="",DX$4=""),0,COUNTIFS(Formulas!$A$2:$A$3001,DX$4,Formulas!$B$2:$B$3001,$A222))</f>
        <v>0</v>
      </c>
      <c r="DY222" s="21" t="n">
        <f aca="false">IF(OR($A222="",DY$4=""),0,COUNTIFS(Formulas!$A$2:$A$3001,DY$4,Formulas!$B$2:$B$3001,$A222))</f>
        <v>0</v>
      </c>
      <c r="DZ222" s="21" t="n">
        <f aca="false">IF(OR($A222="",DZ$4=""),0,COUNTIFS(Formulas!$A$2:$A$3001,DZ$4,Formulas!$B$2:$B$3001,$A222))</f>
        <v>0</v>
      </c>
      <c r="EA222" s="21" t="n">
        <f aca="false">IF(OR($A222="",EA$4=""),0,COUNTIFS(Formulas!$A$2:$A$3001,EA$4,Formulas!$B$2:$B$3001,$A222))</f>
        <v>0</v>
      </c>
      <c r="EB222" s="21" t="n">
        <f aca="false">IF(OR($A222="",EB$4=""),0,COUNTIFS(Formulas!$A$2:$A$3001,EB$4,Formulas!$B$2:$B$3001,$A222))</f>
        <v>0</v>
      </c>
      <c r="EC222" s="21" t="n">
        <f aca="false">IF(OR($A222="",EC$4=""),0,COUNTIFS(Formulas!$A$2:$A$3001,EC$4,Formulas!$B$2:$B$3001,$A222))</f>
        <v>0</v>
      </c>
      <c r="ED222" s="21" t="n">
        <f aca="false">IF(OR($A222="",ED$4=""),0,COUNTIFS(Formulas!$A$2:$A$3001,ED$4,Formulas!$B$2:$B$3001,$A222))</f>
        <v>0</v>
      </c>
      <c r="EE222" s="21" t="n">
        <f aca="false">IF(OR($A222="",EE$4=""),0,COUNTIFS(Formulas!$A$2:$A$3001,EE$4,Formulas!$B$2:$B$3001,$A222))</f>
        <v>0</v>
      </c>
      <c r="EF222" s="21" t="n">
        <f aca="false">IF(OR($A222="",EF$4=""),0,COUNTIFS(Formulas!$A$2:$A$3001,EF$4,Formulas!$B$2:$B$3001,$A222))</f>
        <v>0</v>
      </c>
      <c r="EG222" s="21" t="n">
        <f aca="false">IF(OR($A222="",EG$4=""),0,COUNTIFS(Formulas!$A$2:$A$3001,EG$4,Formulas!$B$2:$B$3001,$A222))</f>
        <v>0</v>
      </c>
      <c r="EH222" s="21" t="n">
        <f aca="false">IF(OR($A222="",EH$4=""),0,COUNTIFS(Formulas!$A$2:$A$3001,EH$4,Formulas!$B$2:$B$3001,$A222))</f>
        <v>0</v>
      </c>
      <c r="EI222" s="21" t="n">
        <f aca="false">IF(OR($A222="",EI$4=""),0,COUNTIFS(Formulas!$A$2:$A$3001,EI$4,Formulas!$B$2:$B$3001,$A222))</f>
        <v>0</v>
      </c>
      <c r="EJ222" s="21" t="n">
        <f aca="false">IF(OR($A222="",EJ$4=""),0,COUNTIFS(Formulas!$A$2:$A$3001,EJ$4,Formulas!$B$2:$B$3001,$A222))</f>
        <v>0</v>
      </c>
      <c r="EK222" s="21" t="n">
        <f aca="false">IF(OR($A222="",EK$4=""),0,COUNTIFS(Formulas!$A$2:$A$3001,EK$4,Formulas!$B$2:$B$3001,$A222))</f>
        <v>0</v>
      </c>
      <c r="EL222" s="21" t="n">
        <f aca="false">IF(OR($A222="",EL$4=""),0,COUNTIFS(Formulas!$A$2:$A$3001,EL$4,Formulas!$B$2:$B$3001,$A222))</f>
        <v>0</v>
      </c>
      <c r="EM222" s="21" t="n">
        <f aca="false">IF(OR($A222="",EM$4=""),0,COUNTIFS(Formulas!$A$2:$A$3001,EM$4,Formulas!$B$2:$B$3001,$A222))</f>
        <v>0</v>
      </c>
      <c r="EN222" s="21" t="n">
        <f aca="false">IF(OR($A222="",EN$4=""),0,COUNTIFS(Formulas!$A$2:$A$3001,EN$4,Formulas!$B$2:$B$3001,$A222))</f>
        <v>0</v>
      </c>
      <c r="EO222" s="21" t="n">
        <f aca="false">IF(OR($A222="",EO$4=""),0,COUNTIFS(Formulas!$A$2:$A$3001,EO$4,Formulas!$B$2:$B$3001,$A222))</f>
        <v>0</v>
      </c>
      <c r="EP222" s="21" t="n">
        <f aca="false">IF(OR($A222="",EP$4=""),0,COUNTIFS(Formulas!$A$2:$A$3001,EP$4,Formulas!$B$2:$B$3001,$A222))</f>
        <v>0</v>
      </c>
      <c r="EQ222" s="21" t="n">
        <f aca="false">IF(OR($A222="",EQ$4=""),0,COUNTIFS(Formulas!$A$2:$A$3001,EQ$4,Formulas!$B$2:$B$3001,$A222))</f>
        <v>0</v>
      </c>
      <c r="ER222" s="21" t="n">
        <f aca="false">IF(OR($A222="",ER$4=""),0,COUNTIFS(Formulas!$A$2:$A$3001,ER$4,Formulas!$B$2:$B$3001,$A222))</f>
        <v>0</v>
      </c>
      <c r="ES222" s="21" t="n">
        <f aca="false">IF(OR($A222="",ES$4=""),0,COUNTIFS(Formulas!$A$2:$A$3001,ES$4,Formulas!$B$2:$B$3001,$A222))</f>
        <v>0</v>
      </c>
      <c r="ET222" s="21" t="n">
        <f aca="false">IF(OR($A222="",ET$4=""),0,COUNTIFS(Formulas!$A$2:$A$3001,ET$4,Formulas!$B$2:$B$3001,$A222))</f>
        <v>0</v>
      </c>
      <c r="EU222" s="21" t="n">
        <f aca="false">IF(OR($A222="",EU$4=""),0,COUNTIFS(Formulas!$A$2:$A$3001,EU$4,Formulas!$B$2:$B$3001,$A222))</f>
        <v>0</v>
      </c>
      <c r="EV222" s="21" t="n">
        <f aca="false">IF(OR($A222="",EV$4=""),0,COUNTIFS(Formulas!$A$2:$A$3001,EV$4,Formulas!$B$2:$B$3001,$A222))</f>
        <v>0</v>
      </c>
    </row>
    <row r="223" customFormat="false" ht="15" hidden="false" customHeight="false" outlineLevel="0" collapsed="false">
      <c r="A223" s="13" t="str">
        <f aca="false">IF(INDEX(Materials!$A$2:$A$301,219)="","",INDEX(Materials!$A$2:$A$301,219))</f>
        <v/>
      </c>
      <c r="B223" s="19" t="str">
        <f aca="false">IF(A223="","",COUNTIF(C223:EV223,"&gt;0"))</f>
        <v/>
      </c>
      <c r="C223" s="21" t="n">
        <f aca="false">IF(OR($A223="",C$4=""),0,COUNTIFS(Formulas!$A$2:$A$3001,C$4,Formulas!$B$2:$B$3001,$A223))</f>
        <v>0</v>
      </c>
      <c r="D223" s="21" t="n">
        <f aca="false">IF(OR($A223="",D$4=""),0,COUNTIFS(Formulas!$A$2:$A$3001,D$4,Formulas!$B$2:$B$3001,$A223))</f>
        <v>0</v>
      </c>
      <c r="E223" s="21" t="n">
        <f aca="false">IF(OR($A223="",E$4=""),0,COUNTIFS(Formulas!$A$2:$A$3001,E$4,Formulas!$B$2:$B$3001,$A223))</f>
        <v>0</v>
      </c>
      <c r="F223" s="21" t="n">
        <f aca="false">IF(OR($A223="",F$4=""),0,COUNTIFS(Formulas!$A$2:$A$3001,F$4,Formulas!$B$2:$B$3001,$A223))</f>
        <v>0</v>
      </c>
      <c r="G223" s="21" t="n">
        <f aca="false">IF(OR($A223="",G$4=""),0,COUNTIFS(Formulas!$A$2:$A$3001,G$4,Formulas!$B$2:$B$3001,$A223))</f>
        <v>0</v>
      </c>
      <c r="H223" s="21" t="n">
        <f aca="false">IF(OR($A223="",H$4=""),0,COUNTIFS(Formulas!$A$2:$A$3001,H$4,Formulas!$B$2:$B$3001,$A223))</f>
        <v>0</v>
      </c>
      <c r="I223" s="21" t="n">
        <f aca="false">IF(OR($A223="",I$4=""),0,COUNTIFS(Formulas!$A$2:$A$3001,I$4,Formulas!$B$2:$B$3001,$A223))</f>
        <v>0</v>
      </c>
      <c r="J223" s="21" t="n">
        <f aca="false">IF(OR($A223="",J$4=""),0,COUNTIFS(Formulas!$A$2:$A$3001,J$4,Formulas!$B$2:$B$3001,$A223))</f>
        <v>0</v>
      </c>
      <c r="K223" s="21" t="n">
        <f aca="false">IF(OR($A223="",K$4=""),0,COUNTIFS(Formulas!$A$2:$A$3001,K$4,Formulas!$B$2:$B$3001,$A223))</f>
        <v>0</v>
      </c>
      <c r="L223" s="21" t="n">
        <f aca="false">IF(OR($A223="",L$4=""),0,COUNTIFS(Formulas!$A$2:$A$3001,L$4,Formulas!$B$2:$B$3001,$A223))</f>
        <v>0</v>
      </c>
      <c r="M223" s="21" t="n">
        <f aca="false">IF(OR($A223="",M$4=""),0,COUNTIFS(Formulas!$A$2:$A$3001,M$4,Formulas!$B$2:$B$3001,$A223))</f>
        <v>0</v>
      </c>
      <c r="N223" s="21" t="n">
        <f aca="false">IF(OR($A223="",N$4=""),0,COUNTIFS(Formulas!$A$2:$A$3001,N$4,Formulas!$B$2:$B$3001,$A223))</f>
        <v>0</v>
      </c>
      <c r="O223" s="21" t="n">
        <f aca="false">IF(OR($A223="",O$4=""),0,COUNTIFS(Formulas!$A$2:$A$3001,O$4,Formulas!$B$2:$B$3001,$A223))</f>
        <v>0</v>
      </c>
      <c r="P223" s="21" t="n">
        <f aca="false">IF(OR($A223="",P$4=""),0,COUNTIFS(Formulas!$A$2:$A$3001,P$4,Formulas!$B$2:$B$3001,$A223))</f>
        <v>0</v>
      </c>
      <c r="Q223" s="21" t="n">
        <f aca="false">IF(OR($A223="",Q$4=""),0,COUNTIFS(Formulas!$A$2:$A$3001,Q$4,Formulas!$B$2:$B$3001,$A223))</f>
        <v>0</v>
      </c>
      <c r="R223" s="21" t="n">
        <f aca="false">IF(OR($A223="",R$4=""),0,COUNTIFS(Formulas!$A$2:$A$3001,R$4,Formulas!$B$2:$B$3001,$A223))</f>
        <v>0</v>
      </c>
      <c r="S223" s="21" t="n">
        <f aca="false">IF(OR($A223="",S$4=""),0,COUNTIFS(Formulas!$A$2:$A$3001,S$4,Formulas!$B$2:$B$3001,$A223))</f>
        <v>0</v>
      </c>
      <c r="T223" s="21" t="n">
        <f aca="false">IF(OR($A223="",T$4=""),0,COUNTIFS(Formulas!$A$2:$A$3001,T$4,Formulas!$B$2:$B$3001,$A223))</f>
        <v>0</v>
      </c>
      <c r="U223" s="21" t="n">
        <f aca="false">IF(OR($A223="",U$4=""),0,COUNTIFS(Formulas!$A$2:$A$3001,U$4,Formulas!$B$2:$B$3001,$A223))</f>
        <v>0</v>
      </c>
      <c r="V223" s="21" t="n">
        <f aca="false">IF(OR($A223="",V$4=""),0,COUNTIFS(Formulas!$A$2:$A$3001,V$4,Formulas!$B$2:$B$3001,$A223))</f>
        <v>0</v>
      </c>
      <c r="W223" s="21" t="n">
        <f aca="false">IF(OR($A223="",W$4=""),0,COUNTIFS(Formulas!$A$2:$A$3001,W$4,Formulas!$B$2:$B$3001,$A223))</f>
        <v>0</v>
      </c>
      <c r="X223" s="21" t="n">
        <f aca="false">IF(OR($A223="",X$4=""),0,COUNTIFS(Formulas!$A$2:$A$3001,X$4,Formulas!$B$2:$B$3001,$A223))</f>
        <v>0</v>
      </c>
      <c r="Y223" s="21" t="n">
        <f aca="false">IF(OR($A223="",Y$4=""),0,COUNTIFS(Formulas!$A$2:$A$3001,Y$4,Formulas!$B$2:$B$3001,$A223))</f>
        <v>0</v>
      </c>
      <c r="Z223" s="21" t="n">
        <f aca="false">IF(OR($A223="",Z$4=""),0,COUNTIFS(Formulas!$A$2:$A$3001,Z$4,Formulas!$B$2:$B$3001,$A223))</f>
        <v>0</v>
      </c>
      <c r="AA223" s="21" t="n">
        <f aca="false">IF(OR($A223="",AA$4=""),0,COUNTIFS(Formulas!$A$2:$A$3001,AA$4,Formulas!$B$2:$B$3001,$A223))</f>
        <v>0</v>
      </c>
      <c r="AB223" s="21" t="n">
        <f aca="false">IF(OR($A223="",AB$4=""),0,COUNTIFS(Formulas!$A$2:$A$3001,AB$4,Formulas!$B$2:$B$3001,$A223))</f>
        <v>0</v>
      </c>
      <c r="AC223" s="21" t="n">
        <f aca="false">IF(OR($A223="",AC$4=""),0,COUNTIFS(Formulas!$A$2:$A$3001,AC$4,Formulas!$B$2:$B$3001,$A223))</f>
        <v>0</v>
      </c>
      <c r="AD223" s="21" t="n">
        <f aca="false">IF(OR($A223="",AD$4=""),0,COUNTIFS(Formulas!$A$2:$A$3001,AD$4,Formulas!$B$2:$B$3001,$A223))</f>
        <v>0</v>
      </c>
      <c r="AE223" s="21" t="n">
        <f aca="false">IF(OR($A223="",AE$4=""),0,COUNTIFS(Formulas!$A$2:$A$3001,AE$4,Formulas!$B$2:$B$3001,$A223))</f>
        <v>0</v>
      </c>
      <c r="AF223" s="21" t="n">
        <f aca="false">IF(OR($A223="",AF$4=""),0,COUNTIFS(Formulas!$A$2:$A$3001,AF$4,Formulas!$B$2:$B$3001,$A223))</f>
        <v>0</v>
      </c>
      <c r="AG223" s="21" t="n">
        <f aca="false">IF(OR($A223="",AG$4=""),0,COUNTIFS(Formulas!$A$2:$A$3001,AG$4,Formulas!$B$2:$B$3001,$A223))</f>
        <v>0</v>
      </c>
      <c r="AH223" s="21" t="n">
        <f aca="false">IF(OR($A223="",AH$4=""),0,COUNTIFS(Formulas!$A$2:$A$3001,AH$4,Formulas!$B$2:$B$3001,$A223))</f>
        <v>0</v>
      </c>
      <c r="AI223" s="21" t="n">
        <f aca="false">IF(OR($A223="",AI$4=""),0,COUNTIFS(Formulas!$A$2:$A$3001,AI$4,Formulas!$B$2:$B$3001,$A223))</f>
        <v>0</v>
      </c>
      <c r="AJ223" s="21" t="n">
        <f aca="false">IF(OR($A223="",AJ$4=""),0,COUNTIFS(Formulas!$A$2:$A$3001,AJ$4,Formulas!$B$2:$B$3001,$A223))</f>
        <v>0</v>
      </c>
      <c r="AK223" s="21" t="n">
        <f aca="false">IF(OR($A223="",AK$4=""),0,COUNTIFS(Formulas!$A$2:$A$3001,AK$4,Formulas!$B$2:$B$3001,$A223))</f>
        <v>0</v>
      </c>
      <c r="AL223" s="21" t="n">
        <f aca="false">IF(OR($A223="",AL$4=""),0,COUNTIFS(Formulas!$A$2:$A$3001,AL$4,Formulas!$B$2:$B$3001,$A223))</f>
        <v>0</v>
      </c>
      <c r="AM223" s="21" t="n">
        <f aca="false">IF(OR($A223="",AM$4=""),0,COUNTIFS(Formulas!$A$2:$A$3001,AM$4,Formulas!$B$2:$B$3001,$A223))</f>
        <v>0</v>
      </c>
      <c r="AN223" s="21" t="n">
        <f aca="false">IF(OR($A223="",AN$4=""),0,COUNTIFS(Formulas!$A$2:$A$3001,AN$4,Formulas!$B$2:$B$3001,$A223))</f>
        <v>0</v>
      </c>
      <c r="AO223" s="21" t="n">
        <f aca="false">IF(OR($A223="",AO$4=""),0,COUNTIFS(Formulas!$A$2:$A$3001,AO$4,Formulas!$B$2:$B$3001,$A223))</f>
        <v>0</v>
      </c>
      <c r="AP223" s="21" t="n">
        <f aca="false">IF(OR($A223="",AP$4=""),0,COUNTIFS(Formulas!$A$2:$A$3001,AP$4,Formulas!$B$2:$B$3001,$A223))</f>
        <v>0</v>
      </c>
      <c r="AQ223" s="21" t="n">
        <f aca="false">IF(OR($A223="",AQ$4=""),0,COUNTIFS(Formulas!$A$2:$A$3001,AQ$4,Formulas!$B$2:$B$3001,$A223))</f>
        <v>0</v>
      </c>
      <c r="AR223" s="21" t="n">
        <f aca="false">IF(OR($A223="",AR$4=""),0,COUNTIFS(Formulas!$A$2:$A$3001,AR$4,Formulas!$B$2:$B$3001,$A223))</f>
        <v>0</v>
      </c>
      <c r="AS223" s="21" t="n">
        <f aca="false">IF(OR($A223="",AS$4=""),0,COUNTIFS(Formulas!$A$2:$A$3001,AS$4,Formulas!$B$2:$B$3001,$A223))</f>
        <v>0</v>
      </c>
      <c r="AT223" s="21" t="n">
        <f aca="false">IF(OR($A223="",AT$4=""),0,COUNTIFS(Formulas!$A$2:$A$3001,AT$4,Formulas!$B$2:$B$3001,$A223))</f>
        <v>0</v>
      </c>
      <c r="AU223" s="21" t="n">
        <f aca="false">IF(OR($A223="",AU$4=""),0,COUNTIFS(Formulas!$A$2:$A$3001,AU$4,Formulas!$B$2:$B$3001,$A223))</f>
        <v>0</v>
      </c>
      <c r="AV223" s="21" t="n">
        <f aca="false">IF(OR($A223="",AV$4=""),0,COUNTIFS(Formulas!$A$2:$A$3001,AV$4,Formulas!$B$2:$B$3001,$A223))</f>
        <v>0</v>
      </c>
      <c r="AW223" s="21" t="n">
        <f aca="false">IF(OR($A223="",AW$4=""),0,COUNTIFS(Formulas!$A$2:$A$3001,AW$4,Formulas!$B$2:$B$3001,$A223))</f>
        <v>0</v>
      </c>
      <c r="AX223" s="21" t="n">
        <f aca="false">IF(OR($A223="",AX$4=""),0,COUNTIFS(Formulas!$A$2:$A$3001,AX$4,Formulas!$B$2:$B$3001,$A223))</f>
        <v>0</v>
      </c>
      <c r="AY223" s="21" t="n">
        <f aca="false">IF(OR($A223="",AY$4=""),0,COUNTIFS(Formulas!$A$2:$A$3001,AY$4,Formulas!$B$2:$B$3001,$A223))</f>
        <v>0</v>
      </c>
      <c r="AZ223" s="21" t="n">
        <f aca="false">IF(OR($A223="",AZ$4=""),0,COUNTIFS(Formulas!$A$2:$A$3001,AZ$4,Formulas!$B$2:$B$3001,$A223))</f>
        <v>0</v>
      </c>
      <c r="BA223" s="21" t="n">
        <f aca="false">IF(OR($A223="",BA$4=""),0,COUNTIFS(Formulas!$A$2:$A$3001,BA$4,Formulas!$B$2:$B$3001,$A223))</f>
        <v>0</v>
      </c>
      <c r="BB223" s="21" t="n">
        <f aca="false">IF(OR($A223="",BB$4=""),0,COUNTIFS(Formulas!$A$2:$A$3001,BB$4,Formulas!$B$2:$B$3001,$A223))</f>
        <v>0</v>
      </c>
      <c r="BC223" s="21" t="n">
        <f aca="false">IF(OR($A223="",BC$4=""),0,COUNTIFS(Formulas!$A$2:$A$3001,BC$4,Formulas!$B$2:$B$3001,$A223))</f>
        <v>0</v>
      </c>
      <c r="BD223" s="21" t="n">
        <f aca="false">IF(OR($A223="",BD$4=""),0,COUNTIFS(Formulas!$A$2:$A$3001,BD$4,Formulas!$B$2:$B$3001,$A223))</f>
        <v>0</v>
      </c>
      <c r="BE223" s="21" t="n">
        <f aca="false">IF(OR($A223="",BE$4=""),0,COUNTIFS(Formulas!$A$2:$A$3001,BE$4,Formulas!$B$2:$B$3001,$A223))</f>
        <v>0</v>
      </c>
      <c r="BF223" s="21" t="n">
        <f aca="false">IF(OR($A223="",BF$4=""),0,COUNTIFS(Formulas!$A$2:$A$3001,BF$4,Formulas!$B$2:$B$3001,$A223))</f>
        <v>0</v>
      </c>
      <c r="BG223" s="21" t="n">
        <f aca="false">IF(OR($A223="",BG$4=""),0,COUNTIFS(Formulas!$A$2:$A$3001,BG$4,Formulas!$B$2:$B$3001,$A223))</f>
        <v>0</v>
      </c>
      <c r="BH223" s="21" t="n">
        <f aca="false">IF(OR($A223="",BH$4=""),0,COUNTIFS(Formulas!$A$2:$A$3001,BH$4,Formulas!$B$2:$B$3001,$A223))</f>
        <v>0</v>
      </c>
      <c r="BI223" s="21" t="n">
        <f aca="false">IF(OR($A223="",BI$4=""),0,COUNTIFS(Formulas!$A$2:$A$3001,BI$4,Formulas!$B$2:$B$3001,$A223))</f>
        <v>0</v>
      </c>
      <c r="BJ223" s="21" t="n">
        <f aca="false">IF(OR($A223="",BJ$4=""),0,COUNTIFS(Formulas!$A$2:$A$3001,BJ$4,Formulas!$B$2:$B$3001,$A223))</f>
        <v>0</v>
      </c>
      <c r="BK223" s="21" t="n">
        <f aca="false">IF(OR($A223="",BK$4=""),0,COUNTIFS(Formulas!$A$2:$A$3001,BK$4,Formulas!$B$2:$B$3001,$A223))</f>
        <v>0</v>
      </c>
      <c r="BL223" s="21" t="n">
        <f aca="false">IF(OR($A223="",BL$4=""),0,COUNTIFS(Formulas!$A$2:$A$3001,BL$4,Formulas!$B$2:$B$3001,$A223))</f>
        <v>0</v>
      </c>
      <c r="BM223" s="21" t="n">
        <f aca="false">IF(OR($A223="",BM$4=""),0,COUNTIFS(Formulas!$A$2:$A$3001,BM$4,Formulas!$B$2:$B$3001,$A223))</f>
        <v>0</v>
      </c>
      <c r="BN223" s="21" t="n">
        <f aca="false">IF(OR($A223="",BN$4=""),0,COUNTIFS(Formulas!$A$2:$A$3001,BN$4,Formulas!$B$2:$B$3001,$A223))</f>
        <v>0</v>
      </c>
      <c r="BO223" s="21" t="n">
        <f aca="false">IF(OR($A223="",BO$4=""),0,COUNTIFS(Formulas!$A$2:$A$3001,BO$4,Formulas!$B$2:$B$3001,$A223))</f>
        <v>0</v>
      </c>
      <c r="BP223" s="21" t="n">
        <f aca="false">IF(OR($A223="",BP$4=""),0,COUNTIFS(Formulas!$A$2:$A$3001,BP$4,Formulas!$B$2:$B$3001,$A223))</f>
        <v>0</v>
      </c>
      <c r="BQ223" s="21" t="n">
        <f aca="false">IF(OR($A223="",BQ$4=""),0,COUNTIFS(Formulas!$A$2:$A$3001,BQ$4,Formulas!$B$2:$B$3001,$A223))</f>
        <v>0</v>
      </c>
      <c r="BR223" s="21" t="n">
        <f aca="false">IF(OR($A223="",BR$4=""),0,COUNTIFS(Formulas!$A$2:$A$3001,BR$4,Formulas!$B$2:$B$3001,$A223))</f>
        <v>0</v>
      </c>
      <c r="BS223" s="21" t="n">
        <f aca="false">IF(OR($A223="",BS$4=""),0,COUNTIFS(Formulas!$A$2:$A$3001,BS$4,Formulas!$B$2:$B$3001,$A223))</f>
        <v>0</v>
      </c>
      <c r="BT223" s="21" t="n">
        <f aca="false">IF(OR($A223="",BT$4=""),0,COUNTIFS(Formulas!$A$2:$A$3001,BT$4,Formulas!$B$2:$B$3001,$A223))</f>
        <v>0</v>
      </c>
      <c r="BU223" s="21" t="n">
        <f aca="false">IF(OR($A223="",BU$4=""),0,COUNTIFS(Formulas!$A$2:$A$3001,BU$4,Formulas!$B$2:$B$3001,$A223))</f>
        <v>0</v>
      </c>
      <c r="BV223" s="21" t="n">
        <f aca="false">IF(OR($A223="",BV$4=""),0,COUNTIFS(Formulas!$A$2:$A$3001,BV$4,Formulas!$B$2:$B$3001,$A223))</f>
        <v>0</v>
      </c>
      <c r="BW223" s="21" t="n">
        <f aca="false">IF(OR($A223="",BW$4=""),0,COUNTIFS(Formulas!$A$2:$A$3001,BW$4,Formulas!$B$2:$B$3001,$A223))</f>
        <v>0</v>
      </c>
      <c r="BX223" s="21" t="n">
        <f aca="false">IF(OR($A223="",BX$4=""),0,COUNTIFS(Formulas!$A$2:$A$3001,BX$4,Formulas!$B$2:$B$3001,$A223))</f>
        <v>0</v>
      </c>
      <c r="BY223" s="21" t="n">
        <f aca="false">IF(OR($A223="",BY$4=""),0,COUNTIFS(Formulas!$A$2:$A$3001,BY$4,Formulas!$B$2:$B$3001,$A223))</f>
        <v>0</v>
      </c>
      <c r="BZ223" s="21" t="n">
        <f aca="false">IF(OR($A223="",BZ$4=""),0,COUNTIFS(Formulas!$A$2:$A$3001,BZ$4,Formulas!$B$2:$B$3001,$A223))</f>
        <v>0</v>
      </c>
      <c r="CA223" s="21" t="n">
        <f aca="false">IF(OR($A223="",CA$4=""),0,COUNTIFS(Formulas!$A$2:$A$3001,CA$4,Formulas!$B$2:$B$3001,$A223))</f>
        <v>0</v>
      </c>
      <c r="CB223" s="21" t="n">
        <f aca="false">IF(OR($A223="",CB$4=""),0,COUNTIFS(Formulas!$A$2:$A$3001,CB$4,Formulas!$B$2:$B$3001,$A223))</f>
        <v>0</v>
      </c>
      <c r="CC223" s="21" t="n">
        <f aca="false">IF(OR($A223="",CC$4=""),0,COUNTIFS(Formulas!$A$2:$A$3001,CC$4,Formulas!$B$2:$B$3001,$A223))</f>
        <v>0</v>
      </c>
      <c r="CD223" s="21" t="n">
        <f aca="false">IF(OR($A223="",CD$4=""),0,COUNTIFS(Formulas!$A$2:$A$3001,CD$4,Formulas!$B$2:$B$3001,$A223))</f>
        <v>0</v>
      </c>
      <c r="CE223" s="21" t="n">
        <f aca="false">IF(OR($A223="",CE$4=""),0,COUNTIFS(Formulas!$A$2:$A$3001,CE$4,Formulas!$B$2:$B$3001,$A223))</f>
        <v>0</v>
      </c>
      <c r="CF223" s="21" t="n">
        <f aca="false">IF(OR($A223="",CF$4=""),0,COUNTIFS(Formulas!$A$2:$A$3001,CF$4,Formulas!$B$2:$B$3001,$A223))</f>
        <v>0</v>
      </c>
      <c r="CG223" s="21" t="n">
        <f aca="false">IF(OR($A223="",CG$4=""),0,COUNTIFS(Formulas!$A$2:$A$3001,CG$4,Formulas!$B$2:$B$3001,$A223))</f>
        <v>0</v>
      </c>
      <c r="CH223" s="21" t="n">
        <f aca="false">IF(OR($A223="",CH$4=""),0,COUNTIFS(Formulas!$A$2:$A$3001,CH$4,Formulas!$B$2:$B$3001,$A223))</f>
        <v>0</v>
      </c>
      <c r="CI223" s="21" t="n">
        <f aca="false">IF(OR($A223="",CI$4=""),0,COUNTIFS(Formulas!$A$2:$A$3001,CI$4,Formulas!$B$2:$B$3001,$A223))</f>
        <v>0</v>
      </c>
      <c r="CJ223" s="21" t="n">
        <f aca="false">IF(OR($A223="",CJ$4=""),0,COUNTIFS(Formulas!$A$2:$A$3001,CJ$4,Formulas!$B$2:$B$3001,$A223))</f>
        <v>0</v>
      </c>
      <c r="CK223" s="21" t="n">
        <f aca="false">IF(OR($A223="",CK$4=""),0,COUNTIFS(Formulas!$A$2:$A$3001,CK$4,Formulas!$B$2:$B$3001,$A223))</f>
        <v>0</v>
      </c>
      <c r="CL223" s="21" t="n">
        <f aca="false">IF(OR($A223="",CL$4=""),0,COUNTIFS(Formulas!$A$2:$A$3001,CL$4,Formulas!$B$2:$B$3001,$A223))</f>
        <v>0</v>
      </c>
      <c r="CM223" s="21" t="n">
        <f aca="false">IF(OR($A223="",CM$4=""),0,COUNTIFS(Formulas!$A$2:$A$3001,CM$4,Formulas!$B$2:$B$3001,$A223))</f>
        <v>0</v>
      </c>
      <c r="CN223" s="21" t="n">
        <f aca="false">IF(OR($A223="",CN$4=""),0,COUNTIFS(Formulas!$A$2:$A$3001,CN$4,Formulas!$B$2:$B$3001,$A223))</f>
        <v>0</v>
      </c>
      <c r="CO223" s="21" t="n">
        <f aca="false">IF(OR($A223="",CO$4=""),0,COUNTIFS(Formulas!$A$2:$A$3001,CO$4,Formulas!$B$2:$B$3001,$A223))</f>
        <v>0</v>
      </c>
      <c r="CP223" s="21" t="n">
        <f aca="false">IF(OR($A223="",CP$4=""),0,COUNTIFS(Formulas!$A$2:$A$3001,CP$4,Formulas!$B$2:$B$3001,$A223))</f>
        <v>0</v>
      </c>
      <c r="CQ223" s="21" t="n">
        <f aca="false">IF(OR($A223="",CQ$4=""),0,COUNTIFS(Formulas!$A$2:$A$3001,CQ$4,Formulas!$B$2:$B$3001,$A223))</f>
        <v>0</v>
      </c>
      <c r="CR223" s="21" t="n">
        <f aca="false">IF(OR($A223="",CR$4=""),0,COUNTIFS(Formulas!$A$2:$A$3001,CR$4,Formulas!$B$2:$B$3001,$A223))</f>
        <v>0</v>
      </c>
      <c r="CS223" s="21" t="n">
        <f aca="false">IF(OR($A223="",CS$4=""),0,COUNTIFS(Formulas!$A$2:$A$3001,CS$4,Formulas!$B$2:$B$3001,$A223))</f>
        <v>0</v>
      </c>
      <c r="CT223" s="21" t="n">
        <f aca="false">IF(OR($A223="",CT$4=""),0,COUNTIFS(Formulas!$A$2:$A$3001,CT$4,Formulas!$B$2:$B$3001,$A223))</f>
        <v>0</v>
      </c>
      <c r="CU223" s="21" t="n">
        <f aca="false">IF(OR($A223="",CU$4=""),0,COUNTIFS(Formulas!$A$2:$A$3001,CU$4,Formulas!$B$2:$B$3001,$A223))</f>
        <v>0</v>
      </c>
      <c r="CV223" s="21" t="n">
        <f aca="false">IF(OR($A223="",CV$4=""),0,COUNTIFS(Formulas!$A$2:$A$3001,CV$4,Formulas!$B$2:$B$3001,$A223))</f>
        <v>0</v>
      </c>
      <c r="CW223" s="21" t="n">
        <f aca="false">IF(OR($A223="",CW$4=""),0,COUNTIFS(Formulas!$A$2:$A$3001,CW$4,Formulas!$B$2:$B$3001,$A223))</f>
        <v>0</v>
      </c>
      <c r="CX223" s="21" t="n">
        <f aca="false">IF(OR($A223="",CX$4=""),0,COUNTIFS(Formulas!$A$2:$A$3001,CX$4,Formulas!$B$2:$B$3001,$A223))</f>
        <v>0</v>
      </c>
      <c r="CY223" s="21" t="n">
        <f aca="false">IF(OR($A223="",CY$4=""),0,COUNTIFS(Formulas!$A$2:$A$3001,CY$4,Formulas!$B$2:$B$3001,$A223))</f>
        <v>0</v>
      </c>
      <c r="CZ223" s="21" t="n">
        <f aca="false">IF(OR($A223="",CZ$4=""),0,COUNTIFS(Formulas!$A$2:$A$3001,CZ$4,Formulas!$B$2:$B$3001,$A223))</f>
        <v>0</v>
      </c>
      <c r="DA223" s="21" t="n">
        <f aca="false">IF(OR($A223="",DA$4=""),0,COUNTIFS(Formulas!$A$2:$A$3001,DA$4,Formulas!$B$2:$B$3001,$A223))</f>
        <v>0</v>
      </c>
      <c r="DB223" s="21" t="n">
        <f aca="false">IF(OR($A223="",DB$4=""),0,COUNTIFS(Formulas!$A$2:$A$3001,DB$4,Formulas!$B$2:$B$3001,$A223))</f>
        <v>0</v>
      </c>
      <c r="DC223" s="21" t="n">
        <f aca="false">IF(OR($A223="",DC$4=""),0,COUNTIFS(Formulas!$A$2:$A$3001,DC$4,Formulas!$B$2:$B$3001,$A223))</f>
        <v>0</v>
      </c>
      <c r="DD223" s="21" t="n">
        <f aca="false">IF(OR($A223="",DD$4=""),0,COUNTIFS(Formulas!$A$2:$A$3001,DD$4,Formulas!$B$2:$B$3001,$A223))</f>
        <v>0</v>
      </c>
      <c r="DE223" s="21" t="n">
        <f aca="false">IF(OR($A223="",DE$4=""),0,COUNTIFS(Formulas!$A$2:$A$3001,DE$4,Formulas!$B$2:$B$3001,$A223))</f>
        <v>0</v>
      </c>
      <c r="DF223" s="21" t="n">
        <f aca="false">IF(OR($A223="",DF$4=""),0,COUNTIFS(Formulas!$A$2:$A$3001,DF$4,Formulas!$B$2:$B$3001,$A223))</f>
        <v>0</v>
      </c>
      <c r="DG223" s="21" t="n">
        <f aca="false">IF(OR($A223="",DG$4=""),0,COUNTIFS(Formulas!$A$2:$A$3001,DG$4,Formulas!$B$2:$B$3001,$A223))</f>
        <v>0</v>
      </c>
      <c r="DH223" s="21" t="n">
        <f aca="false">IF(OR($A223="",DH$4=""),0,COUNTIFS(Formulas!$A$2:$A$3001,DH$4,Formulas!$B$2:$B$3001,$A223))</f>
        <v>0</v>
      </c>
      <c r="DI223" s="21" t="n">
        <f aca="false">IF(OR($A223="",DI$4=""),0,COUNTIFS(Formulas!$A$2:$A$3001,DI$4,Formulas!$B$2:$B$3001,$A223))</f>
        <v>0</v>
      </c>
      <c r="DJ223" s="21" t="n">
        <f aca="false">IF(OR($A223="",DJ$4=""),0,COUNTIFS(Formulas!$A$2:$A$3001,DJ$4,Formulas!$B$2:$B$3001,$A223))</f>
        <v>0</v>
      </c>
      <c r="DK223" s="21" t="n">
        <f aca="false">IF(OR($A223="",DK$4=""),0,COUNTIFS(Formulas!$A$2:$A$3001,DK$4,Formulas!$B$2:$B$3001,$A223))</f>
        <v>0</v>
      </c>
      <c r="DL223" s="21" t="n">
        <f aca="false">IF(OR($A223="",DL$4=""),0,COUNTIFS(Formulas!$A$2:$A$3001,DL$4,Formulas!$B$2:$B$3001,$A223))</f>
        <v>0</v>
      </c>
      <c r="DM223" s="21" t="n">
        <f aca="false">IF(OR($A223="",DM$4=""),0,COUNTIFS(Formulas!$A$2:$A$3001,DM$4,Formulas!$B$2:$B$3001,$A223))</f>
        <v>0</v>
      </c>
      <c r="DN223" s="21" t="n">
        <f aca="false">IF(OR($A223="",DN$4=""),0,COUNTIFS(Formulas!$A$2:$A$3001,DN$4,Formulas!$B$2:$B$3001,$A223))</f>
        <v>0</v>
      </c>
      <c r="DO223" s="21" t="n">
        <f aca="false">IF(OR($A223="",DO$4=""),0,COUNTIFS(Formulas!$A$2:$A$3001,DO$4,Formulas!$B$2:$B$3001,$A223))</f>
        <v>0</v>
      </c>
      <c r="DP223" s="21" t="n">
        <f aca="false">IF(OR($A223="",DP$4=""),0,COUNTIFS(Formulas!$A$2:$A$3001,DP$4,Formulas!$B$2:$B$3001,$A223))</f>
        <v>0</v>
      </c>
      <c r="DQ223" s="21" t="n">
        <f aca="false">IF(OR($A223="",DQ$4=""),0,COUNTIFS(Formulas!$A$2:$A$3001,DQ$4,Formulas!$B$2:$B$3001,$A223))</f>
        <v>0</v>
      </c>
      <c r="DR223" s="21" t="n">
        <f aca="false">IF(OR($A223="",DR$4=""),0,COUNTIFS(Formulas!$A$2:$A$3001,DR$4,Formulas!$B$2:$B$3001,$A223))</f>
        <v>0</v>
      </c>
      <c r="DS223" s="21" t="n">
        <f aca="false">IF(OR($A223="",DS$4=""),0,COUNTIFS(Formulas!$A$2:$A$3001,DS$4,Formulas!$B$2:$B$3001,$A223))</f>
        <v>0</v>
      </c>
      <c r="DT223" s="21" t="n">
        <f aca="false">IF(OR($A223="",DT$4=""),0,COUNTIFS(Formulas!$A$2:$A$3001,DT$4,Formulas!$B$2:$B$3001,$A223))</f>
        <v>0</v>
      </c>
      <c r="DU223" s="21" t="n">
        <f aca="false">IF(OR($A223="",DU$4=""),0,COUNTIFS(Formulas!$A$2:$A$3001,DU$4,Formulas!$B$2:$B$3001,$A223))</f>
        <v>0</v>
      </c>
      <c r="DV223" s="21" t="n">
        <f aca="false">IF(OR($A223="",DV$4=""),0,COUNTIFS(Formulas!$A$2:$A$3001,DV$4,Formulas!$B$2:$B$3001,$A223))</f>
        <v>0</v>
      </c>
      <c r="DW223" s="21" t="n">
        <f aca="false">IF(OR($A223="",DW$4=""),0,COUNTIFS(Formulas!$A$2:$A$3001,DW$4,Formulas!$B$2:$B$3001,$A223))</f>
        <v>0</v>
      </c>
      <c r="DX223" s="21" t="n">
        <f aca="false">IF(OR($A223="",DX$4=""),0,COUNTIFS(Formulas!$A$2:$A$3001,DX$4,Formulas!$B$2:$B$3001,$A223))</f>
        <v>0</v>
      </c>
      <c r="DY223" s="21" t="n">
        <f aca="false">IF(OR($A223="",DY$4=""),0,COUNTIFS(Formulas!$A$2:$A$3001,DY$4,Formulas!$B$2:$B$3001,$A223))</f>
        <v>0</v>
      </c>
      <c r="DZ223" s="21" t="n">
        <f aca="false">IF(OR($A223="",DZ$4=""),0,COUNTIFS(Formulas!$A$2:$A$3001,DZ$4,Formulas!$B$2:$B$3001,$A223))</f>
        <v>0</v>
      </c>
      <c r="EA223" s="21" t="n">
        <f aca="false">IF(OR($A223="",EA$4=""),0,COUNTIFS(Formulas!$A$2:$A$3001,EA$4,Formulas!$B$2:$B$3001,$A223))</f>
        <v>0</v>
      </c>
      <c r="EB223" s="21" t="n">
        <f aca="false">IF(OR($A223="",EB$4=""),0,COUNTIFS(Formulas!$A$2:$A$3001,EB$4,Formulas!$B$2:$B$3001,$A223))</f>
        <v>0</v>
      </c>
      <c r="EC223" s="21" t="n">
        <f aca="false">IF(OR($A223="",EC$4=""),0,COUNTIFS(Formulas!$A$2:$A$3001,EC$4,Formulas!$B$2:$B$3001,$A223))</f>
        <v>0</v>
      </c>
      <c r="ED223" s="21" t="n">
        <f aca="false">IF(OR($A223="",ED$4=""),0,COUNTIFS(Formulas!$A$2:$A$3001,ED$4,Formulas!$B$2:$B$3001,$A223))</f>
        <v>0</v>
      </c>
      <c r="EE223" s="21" t="n">
        <f aca="false">IF(OR($A223="",EE$4=""),0,COUNTIFS(Formulas!$A$2:$A$3001,EE$4,Formulas!$B$2:$B$3001,$A223))</f>
        <v>0</v>
      </c>
      <c r="EF223" s="21" t="n">
        <f aca="false">IF(OR($A223="",EF$4=""),0,COUNTIFS(Formulas!$A$2:$A$3001,EF$4,Formulas!$B$2:$B$3001,$A223))</f>
        <v>0</v>
      </c>
      <c r="EG223" s="21" t="n">
        <f aca="false">IF(OR($A223="",EG$4=""),0,COUNTIFS(Formulas!$A$2:$A$3001,EG$4,Formulas!$B$2:$B$3001,$A223))</f>
        <v>0</v>
      </c>
      <c r="EH223" s="21" t="n">
        <f aca="false">IF(OR($A223="",EH$4=""),0,COUNTIFS(Formulas!$A$2:$A$3001,EH$4,Formulas!$B$2:$B$3001,$A223))</f>
        <v>0</v>
      </c>
      <c r="EI223" s="21" t="n">
        <f aca="false">IF(OR($A223="",EI$4=""),0,COUNTIFS(Formulas!$A$2:$A$3001,EI$4,Formulas!$B$2:$B$3001,$A223))</f>
        <v>0</v>
      </c>
      <c r="EJ223" s="21" t="n">
        <f aca="false">IF(OR($A223="",EJ$4=""),0,COUNTIFS(Formulas!$A$2:$A$3001,EJ$4,Formulas!$B$2:$B$3001,$A223))</f>
        <v>0</v>
      </c>
      <c r="EK223" s="21" t="n">
        <f aca="false">IF(OR($A223="",EK$4=""),0,COUNTIFS(Formulas!$A$2:$A$3001,EK$4,Formulas!$B$2:$B$3001,$A223))</f>
        <v>0</v>
      </c>
      <c r="EL223" s="21" t="n">
        <f aca="false">IF(OR($A223="",EL$4=""),0,COUNTIFS(Formulas!$A$2:$A$3001,EL$4,Formulas!$B$2:$B$3001,$A223))</f>
        <v>0</v>
      </c>
      <c r="EM223" s="21" t="n">
        <f aca="false">IF(OR($A223="",EM$4=""),0,COUNTIFS(Formulas!$A$2:$A$3001,EM$4,Formulas!$B$2:$B$3001,$A223))</f>
        <v>0</v>
      </c>
      <c r="EN223" s="21" t="n">
        <f aca="false">IF(OR($A223="",EN$4=""),0,COUNTIFS(Formulas!$A$2:$A$3001,EN$4,Formulas!$B$2:$B$3001,$A223))</f>
        <v>0</v>
      </c>
      <c r="EO223" s="21" t="n">
        <f aca="false">IF(OR($A223="",EO$4=""),0,COUNTIFS(Formulas!$A$2:$A$3001,EO$4,Formulas!$B$2:$B$3001,$A223))</f>
        <v>0</v>
      </c>
      <c r="EP223" s="21" t="n">
        <f aca="false">IF(OR($A223="",EP$4=""),0,COUNTIFS(Formulas!$A$2:$A$3001,EP$4,Formulas!$B$2:$B$3001,$A223))</f>
        <v>0</v>
      </c>
      <c r="EQ223" s="21" t="n">
        <f aca="false">IF(OR($A223="",EQ$4=""),0,COUNTIFS(Formulas!$A$2:$A$3001,EQ$4,Formulas!$B$2:$B$3001,$A223))</f>
        <v>0</v>
      </c>
      <c r="ER223" s="21" t="n">
        <f aca="false">IF(OR($A223="",ER$4=""),0,COUNTIFS(Formulas!$A$2:$A$3001,ER$4,Formulas!$B$2:$B$3001,$A223))</f>
        <v>0</v>
      </c>
      <c r="ES223" s="21" t="n">
        <f aca="false">IF(OR($A223="",ES$4=""),0,COUNTIFS(Formulas!$A$2:$A$3001,ES$4,Formulas!$B$2:$B$3001,$A223))</f>
        <v>0</v>
      </c>
      <c r="ET223" s="21" t="n">
        <f aca="false">IF(OR($A223="",ET$4=""),0,COUNTIFS(Formulas!$A$2:$A$3001,ET$4,Formulas!$B$2:$B$3001,$A223))</f>
        <v>0</v>
      </c>
      <c r="EU223" s="21" t="n">
        <f aca="false">IF(OR($A223="",EU$4=""),0,COUNTIFS(Formulas!$A$2:$A$3001,EU$4,Formulas!$B$2:$B$3001,$A223))</f>
        <v>0</v>
      </c>
      <c r="EV223" s="21" t="n">
        <f aca="false">IF(OR($A223="",EV$4=""),0,COUNTIFS(Formulas!$A$2:$A$3001,EV$4,Formulas!$B$2:$B$3001,$A223))</f>
        <v>0</v>
      </c>
    </row>
    <row r="224" customFormat="false" ht="15" hidden="false" customHeight="false" outlineLevel="0" collapsed="false">
      <c r="A224" s="13" t="str">
        <f aca="false">IF(INDEX(Materials!$A$2:$A$301,220)="","",INDEX(Materials!$A$2:$A$301,220))</f>
        <v/>
      </c>
      <c r="B224" s="19" t="str">
        <f aca="false">IF(A224="","",COUNTIF(C224:EV224,"&gt;0"))</f>
        <v/>
      </c>
      <c r="C224" s="21" t="n">
        <f aca="false">IF(OR($A224="",C$4=""),0,COUNTIFS(Formulas!$A$2:$A$3001,C$4,Formulas!$B$2:$B$3001,$A224))</f>
        <v>0</v>
      </c>
      <c r="D224" s="21" t="n">
        <f aca="false">IF(OR($A224="",D$4=""),0,COUNTIFS(Formulas!$A$2:$A$3001,D$4,Formulas!$B$2:$B$3001,$A224))</f>
        <v>0</v>
      </c>
      <c r="E224" s="21" t="n">
        <f aca="false">IF(OR($A224="",E$4=""),0,COUNTIFS(Formulas!$A$2:$A$3001,E$4,Formulas!$B$2:$B$3001,$A224))</f>
        <v>0</v>
      </c>
      <c r="F224" s="21" t="n">
        <f aca="false">IF(OR($A224="",F$4=""),0,COUNTIFS(Formulas!$A$2:$A$3001,F$4,Formulas!$B$2:$B$3001,$A224))</f>
        <v>0</v>
      </c>
      <c r="G224" s="21" t="n">
        <f aca="false">IF(OR($A224="",G$4=""),0,COUNTIFS(Formulas!$A$2:$A$3001,G$4,Formulas!$B$2:$B$3001,$A224))</f>
        <v>0</v>
      </c>
      <c r="H224" s="21" t="n">
        <f aca="false">IF(OR($A224="",H$4=""),0,COUNTIFS(Formulas!$A$2:$A$3001,H$4,Formulas!$B$2:$B$3001,$A224))</f>
        <v>0</v>
      </c>
      <c r="I224" s="21" t="n">
        <f aca="false">IF(OR($A224="",I$4=""),0,COUNTIFS(Formulas!$A$2:$A$3001,I$4,Formulas!$B$2:$B$3001,$A224))</f>
        <v>0</v>
      </c>
      <c r="J224" s="21" t="n">
        <f aca="false">IF(OR($A224="",J$4=""),0,COUNTIFS(Formulas!$A$2:$A$3001,J$4,Formulas!$B$2:$B$3001,$A224))</f>
        <v>0</v>
      </c>
      <c r="K224" s="21" t="n">
        <f aca="false">IF(OR($A224="",K$4=""),0,COUNTIFS(Formulas!$A$2:$A$3001,K$4,Formulas!$B$2:$B$3001,$A224))</f>
        <v>0</v>
      </c>
      <c r="L224" s="21" t="n">
        <f aca="false">IF(OR($A224="",L$4=""),0,COUNTIFS(Formulas!$A$2:$A$3001,L$4,Formulas!$B$2:$B$3001,$A224))</f>
        <v>0</v>
      </c>
      <c r="M224" s="21" t="n">
        <f aca="false">IF(OR($A224="",M$4=""),0,COUNTIFS(Formulas!$A$2:$A$3001,M$4,Formulas!$B$2:$B$3001,$A224))</f>
        <v>0</v>
      </c>
      <c r="N224" s="21" t="n">
        <f aca="false">IF(OR($A224="",N$4=""),0,COUNTIFS(Formulas!$A$2:$A$3001,N$4,Formulas!$B$2:$B$3001,$A224))</f>
        <v>0</v>
      </c>
      <c r="O224" s="21" t="n">
        <f aca="false">IF(OR($A224="",O$4=""),0,COUNTIFS(Formulas!$A$2:$A$3001,O$4,Formulas!$B$2:$B$3001,$A224))</f>
        <v>0</v>
      </c>
      <c r="P224" s="21" t="n">
        <f aca="false">IF(OR($A224="",P$4=""),0,COUNTIFS(Formulas!$A$2:$A$3001,P$4,Formulas!$B$2:$B$3001,$A224))</f>
        <v>0</v>
      </c>
      <c r="Q224" s="21" t="n">
        <f aca="false">IF(OR($A224="",Q$4=""),0,COUNTIFS(Formulas!$A$2:$A$3001,Q$4,Formulas!$B$2:$B$3001,$A224))</f>
        <v>0</v>
      </c>
      <c r="R224" s="21" t="n">
        <f aca="false">IF(OR($A224="",R$4=""),0,COUNTIFS(Formulas!$A$2:$A$3001,R$4,Formulas!$B$2:$B$3001,$A224))</f>
        <v>0</v>
      </c>
      <c r="S224" s="21" t="n">
        <f aca="false">IF(OR($A224="",S$4=""),0,COUNTIFS(Formulas!$A$2:$A$3001,S$4,Formulas!$B$2:$B$3001,$A224))</f>
        <v>0</v>
      </c>
      <c r="T224" s="21" t="n">
        <f aca="false">IF(OR($A224="",T$4=""),0,COUNTIFS(Formulas!$A$2:$A$3001,T$4,Formulas!$B$2:$B$3001,$A224))</f>
        <v>0</v>
      </c>
      <c r="U224" s="21" t="n">
        <f aca="false">IF(OR($A224="",U$4=""),0,COUNTIFS(Formulas!$A$2:$A$3001,U$4,Formulas!$B$2:$B$3001,$A224))</f>
        <v>0</v>
      </c>
      <c r="V224" s="21" t="n">
        <f aca="false">IF(OR($A224="",V$4=""),0,COUNTIFS(Formulas!$A$2:$A$3001,V$4,Formulas!$B$2:$B$3001,$A224))</f>
        <v>0</v>
      </c>
      <c r="W224" s="21" t="n">
        <f aca="false">IF(OR($A224="",W$4=""),0,COUNTIFS(Formulas!$A$2:$A$3001,W$4,Formulas!$B$2:$B$3001,$A224))</f>
        <v>0</v>
      </c>
      <c r="X224" s="21" t="n">
        <f aca="false">IF(OR($A224="",X$4=""),0,COUNTIFS(Formulas!$A$2:$A$3001,X$4,Formulas!$B$2:$B$3001,$A224))</f>
        <v>0</v>
      </c>
      <c r="Y224" s="21" t="n">
        <f aca="false">IF(OR($A224="",Y$4=""),0,COUNTIFS(Formulas!$A$2:$A$3001,Y$4,Formulas!$B$2:$B$3001,$A224))</f>
        <v>0</v>
      </c>
      <c r="Z224" s="21" t="n">
        <f aca="false">IF(OR($A224="",Z$4=""),0,COUNTIFS(Formulas!$A$2:$A$3001,Z$4,Formulas!$B$2:$B$3001,$A224))</f>
        <v>0</v>
      </c>
      <c r="AA224" s="21" t="n">
        <f aca="false">IF(OR($A224="",AA$4=""),0,COUNTIFS(Formulas!$A$2:$A$3001,AA$4,Formulas!$B$2:$B$3001,$A224))</f>
        <v>0</v>
      </c>
      <c r="AB224" s="21" t="n">
        <f aca="false">IF(OR($A224="",AB$4=""),0,COUNTIFS(Formulas!$A$2:$A$3001,AB$4,Formulas!$B$2:$B$3001,$A224))</f>
        <v>0</v>
      </c>
      <c r="AC224" s="21" t="n">
        <f aca="false">IF(OR($A224="",AC$4=""),0,COUNTIFS(Formulas!$A$2:$A$3001,AC$4,Formulas!$B$2:$B$3001,$A224))</f>
        <v>0</v>
      </c>
      <c r="AD224" s="21" t="n">
        <f aca="false">IF(OR($A224="",AD$4=""),0,COUNTIFS(Formulas!$A$2:$A$3001,AD$4,Formulas!$B$2:$B$3001,$A224))</f>
        <v>0</v>
      </c>
      <c r="AE224" s="21" t="n">
        <f aca="false">IF(OR($A224="",AE$4=""),0,COUNTIFS(Formulas!$A$2:$A$3001,AE$4,Formulas!$B$2:$B$3001,$A224))</f>
        <v>0</v>
      </c>
      <c r="AF224" s="21" t="n">
        <f aca="false">IF(OR($A224="",AF$4=""),0,COUNTIFS(Formulas!$A$2:$A$3001,AF$4,Formulas!$B$2:$B$3001,$A224))</f>
        <v>0</v>
      </c>
      <c r="AG224" s="21" t="n">
        <f aca="false">IF(OR($A224="",AG$4=""),0,COUNTIFS(Formulas!$A$2:$A$3001,AG$4,Formulas!$B$2:$B$3001,$A224))</f>
        <v>0</v>
      </c>
      <c r="AH224" s="21" t="n">
        <f aca="false">IF(OR($A224="",AH$4=""),0,COUNTIFS(Formulas!$A$2:$A$3001,AH$4,Formulas!$B$2:$B$3001,$A224))</f>
        <v>0</v>
      </c>
      <c r="AI224" s="21" t="n">
        <f aca="false">IF(OR($A224="",AI$4=""),0,COUNTIFS(Formulas!$A$2:$A$3001,AI$4,Formulas!$B$2:$B$3001,$A224))</f>
        <v>0</v>
      </c>
      <c r="AJ224" s="21" t="n">
        <f aca="false">IF(OR($A224="",AJ$4=""),0,COUNTIFS(Formulas!$A$2:$A$3001,AJ$4,Formulas!$B$2:$B$3001,$A224))</f>
        <v>0</v>
      </c>
      <c r="AK224" s="21" t="n">
        <f aca="false">IF(OR($A224="",AK$4=""),0,COUNTIFS(Formulas!$A$2:$A$3001,AK$4,Formulas!$B$2:$B$3001,$A224))</f>
        <v>0</v>
      </c>
      <c r="AL224" s="21" t="n">
        <f aca="false">IF(OR($A224="",AL$4=""),0,COUNTIFS(Formulas!$A$2:$A$3001,AL$4,Formulas!$B$2:$B$3001,$A224))</f>
        <v>0</v>
      </c>
      <c r="AM224" s="21" t="n">
        <f aca="false">IF(OR($A224="",AM$4=""),0,COUNTIFS(Formulas!$A$2:$A$3001,AM$4,Formulas!$B$2:$B$3001,$A224))</f>
        <v>0</v>
      </c>
      <c r="AN224" s="21" t="n">
        <f aca="false">IF(OR($A224="",AN$4=""),0,COUNTIFS(Formulas!$A$2:$A$3001,AN$4,Formulas!$B$2:$B$3001,$A224))</f>
        <v>0</v>
      </c>
      <c r="AO224" s="21" t="n">
        <f aca="false">IF(OR($A224="",AO$4=""),0,COUNTIFS(Formulas!$A$2:$A$3001,AO$4,Formulas!$B$2:$B$3001,$A224))</f>
        <v>0</v>
      </c>
      <c r="AP224" s="21" t="n">
        <f aca="false">IF(OR($A224="",AP$4=""),0,COUNTIFS(Formulas!$A$2:$A$3001,AP$4,Formulas!$B$2:$B$3001,$A224))</f>
        <v>0</v>
      </c>
      <c r="AQ224" s="21" t="n">
        <f aca="false">IF(OR($A224="",AQ$4=""),0,COUNTIFS(Formulas!$A$2:$A$3001,AQ$4,Formulas!$B$2:$B$3001,$A224))</f>
        <v>0</v>
      </c>
      <c r="AR224" s="21" t="n">
        <f aca="false">IF(OR($A224="",AR$4=""),0,COUNTIFS(Formulas!$A$2:$A$3001,AR$4,Formulas!$B$2:$B$3001,$A224))</f>
        <v>0</v>
      </c>
      <c r="AS224" s="21" t="n">
        <f aca="false">IF(OR($A224="",AS$4=""),0,COUNTIFS(Formulas!$A$2:$A$3001,AS$4,Formulas!$B$2:$B$3001,$A224))</f>
        <v>0</v>
      </c>
      <c r="AT224" s="21" t="n">
        <f aca="false">IF(OR($A224="",AT$4=""),0,COUNTIFS(Formulas!$A$2:$A$3001,AT$4,Formulas!$B$2:$B$3001,$A224))</f>
        <v>0</v>
      </c>
      <c r="AU224" s="21" t="n">
        <f aca="false">IF(OR($A224="",AU$4=""),0,COUNTIFS(Formulas!$A$2:$A$3001,AU$4,Formulas!$B$2:$B$3001,$A224))</f>
        <v>0</v>
      </c>
      <c r="AV224" s="21" t="n">
        <f aca="false">IF(OR($A224="",AV$4=""),0,COUNTIFS(Formulas!$A$2:$A$3001,AV$4,Formulas!$B$2:$B$3001,$A224))</f>
        <v>0</v>
      </c>
      <c r="AW224" s="21" t="n">
        <f aca="false">IF(OR($A224="",AW$4=""),0,COUNTIFS(Formulas!$A$2:$A$3001,AW$4,Formulas!$B$2:$B$3001,$A224))</f>
        <v>0</v>
      </c>
      <c r="AX224" s="21" t="n">
        <f aca="false">IF(OR($A224="",AX$4=""),0,COUNTIFS(Formulas!$A$2:$A$3001,AX$4,Formulas!$B$2:$B$3001,$A224))</f>
        <v>0</v>
      </c>
      <c r="AY224" s="21" t="n">
        <f aca="false">IF(OR($A224="",AY$4=""),0,COUNTIFS(Formulas!$A$2:$A$3001,AY$4,Formulas!$B$2:$B$3001,$A224))</f>
        <v>0</v>
      </c>
      <c r="AZ224" s="21" t="n">
        <f aca="false">IF(OR($A224="",AZ$4=""),0,COUNTIFS(Formulas!$A$2:$A$3001,AZ$4,Formulas!$B$2:$B$3001,$A224))</f>
        <v>0</v>
      </c>
      <c r="BA224" s="21" t="n">
        <f aca="false">IF(OR($A224="",BA$4=""),0,COUNTIFS(Formulas!$A$2:$A$3001,BA$4,Formulas!$B$2:$B$3001,$A224))</f>
        <v>0</v>
      </c>
      <c r="BB224" s="21" t="n">
        <f aca="false">IF(OR($A224="",BB$4=""),0,COUNTIFS(Formulas!$A$2:$A$3001,BB$4,Formulas!$B$2:$B$3001,$A224))</f>
        <v>0</v>
      </c>
      <c r="BC224" s="21" t="n">
        <f aca="false">IF(OR($A224="",BC$4=""),0,COUNTIFS(Formulas!$A$2:$A$3001,BC$4,Formulas!$B$2:$B$3001,$A224))</f>
        <v>0</v>
      </c>
      <c r="BD224" s="21" t="n">
        <f aca="false">IF(OR($A224="",BD$4=""),0,COUNTIFS(Formulas!$A$2:$A$3001,BD$4,Formulas!$B$2:$B$3001,$A224))</f>
        <v>0</v>
      </c>
      <c r="BE224" s="21" t="n">
        <f aca="false">IF(OR($A224="",BE$4=""),0,COUNTIFS(Formulas!$A$2:$A$3001,BE$4,Formulas!$B$2:$B$3001,$A224))</f>
        <v>0</v>
      </c>
      <c r="BF224" s="21" t="n">
        <f aca="false">IF(OR($A224="",BF$4=""),0,COUNTIFS(Formulas!$A$2:$A$3001,BF$4,Formulas!$B$2:$B$3001,$A224))</f>
        <v>0</v>
      </c>
      <c r="BG224" s="21" t="n">
        <f aca="false">IF(OR($A224="",BG$4=""),0,COUNTIFS(Formulas!$A$2:$A$3001,BG$4,Formulas!$B$2:$B$3001,$A224))</f>
        <v>0</v>
      </c>
      <c r="BH224" s="21" t="n">
        <f aca="false">IF(OR($A224="",BH$4=""),0,COUNTIFS(Formulas!$A$2:$A$3001,BH$4,Formulas!$B$2:$B$3001,$A224))</f>
        <v>0</v>
      </c>
      <c r="BI224" s="21" t="n">
        <f aca="false">IF(OR($A224="",BI$4=""),0,COUNTIFS(Formulas!$A$2:$A$3001,BI$4,Formulas!$B$2:$B$3001,$A224))</f>
        <v>0</v>
      </c>
      <c r="BJ224" s="21" t="n">
        <f aca="false">IF(OR($A224="",BJ$4=""),0,COUNTIFS(Formulas!$A$2:$A$3001,BJ$4,Formulas!$B$2:$B$3001,$A224))</f>
        <v>0</v>
      </c>
      <c r="BK224" s="21" t="n">
        <f aca="false">IF(OR($A224="",BK$4=""),0,COUNTIFS(Formulas!$A$2:$A$3001,BK$4,Formulas!$B$2:$B$3001,$A224))</f>
        <v>0</v>
      </c>
      <c r="BL224" s="21" t="n">
        <f aca="false">IF(OR($A224="",BL$4=""),0,COUNTIFS(Formulas!$A$2:$A$3001,BL$4,Formulas!$B$2:$B$3001,$A224))</f>
        <v>0</v>
      </c>
      <c r="BM224" s="21" t="n">
        <f aca="false">IF(OR($A224="",BM$4=""),0,COUNTIFS(Formulas!$A$2:$A$3001,BM$4,Formulas!$B$2:$B$3001,$A224))</f>
        <v>0</v>
      </c>
      <c r="BN224" s="21" t="n">
        <f aca="false">IF(OR($A224="",BN$4=""),0,COUNTIFS(Formulas!$A$2:$A$3001,BN$4,Formulas!$B$2:$B$3001,$A224))</f>
        <v>0</v>
      </c>
      <c r="BO224" s="21" t="n">
        <f aca="false">IF(OR($A224="",BO$4=""),0,COUNTIFS(Formulas!$A$2:$A$3001,BO$4,Formulas!$B$2:$B$3001,$A224))</f>
        <v>0</v>
      </c>
      <c r="BP224" s="21" t="n">
        <f aca="false">IF(OR($A224="",BP$4=""),0,COUNTIFS(Formulas!$A$2:$A$3001,BP$4,Formulas!$B$2:$B$3001,$A224))</f>
        <v>0</v>
      </c>
      <c r="BQ224" s="21" t="n">
        <f aca="false">IF(OR($A224="",BQ$4=""),0,COUNTIFS(Formulas!$A$2:$A$3001,BQ$4,Formulas!$B$2:$B$3001,$A224))</f>
        <v>0</v>
      </c>
      <c r="BR224" s="21" t="n">
        <f aca="false">IF(OR($A224="",BR$4=""),0,COUNTIFS(Formulas!$A$2:$A$3001,BR$4,Formulas!$B$2:$B$3001,$A224))</f>
        <v>0</v>
      </c>
      <c r="BS224" s="21" t="n">
        <f aca="false">IF(OR($A224="",BS$4=""),0,COUNTIFS(Formulas!$A$2:$A$3001,BS$4,Formulas!$B$2:$B$3001,$A224))</f>
        <v>0</v>
      </c>
      <c r="BT224" s="21" t="n">
        <f aca="false">IF(OR($A224="",BT$4=""),0,COUNTIFS(Formulas!$A$2:$A$3001,BT$4,Formulas!$B$2:$B$3001,$A224))</f>
        <v>0</v>
      </c>
      <c r="BU224" s="21" t="n">
        <f aca="false">IF(OR($A224="",BU$4=""),0,COUNTIFS(Formulas!$A$2:$A$3001,BU$4,Formulas!$B$2:$B$3001,$A224))</f>
        <v>0</v>
      </c>
      <c r="BV224" s="21" t="n">
        <f aca="false">IF(OR($A224="",BV$4=""),0,COUNTIFS(Formulas!$A$2:$A$3001,BV$4,Formulas!$B$2:$B$3001,$A224))</f>
        <v>0</v>
      </c>
      <c r="BW224" s="21" t="n">
        <f aca="false">IF(OR($A224="",BW$4=""),0,COUNTIFS(Formulas!$A$2:$A$3001,BW$4,Formulas!$B$2:$B$3001,$A224))</f>
        <v>0</v>
      </c>
      <c r="BX224" s="21" t="n">
        <f aca="false">IF(OR($A224="",BX$4=""),0,COUNTIFS(Formulas!$A$2:$A$3001,BX$4,Formulas!$B$2:$B$3001,$A224))</f>
        <v>0</v>
      </c>
      <c r="BY224" s="21" t="n">
        <f aca="false">IF(OR($A224="",BY$4=""),0,COUNTIFS(Formulas!$A$2:$A$3001,BY$4,Formulas!$B$2:$B$3001,$A224))</f>
        <v>0</v>
      </c>
      <c r="BZ224" s="21" t="n">
        <f aca="false">IF(OR($A224="",BZ$4=""),0,COUNTIFS(Formulas!$A$2:$A$3001,BZ$4,Formulas!$B$2:$B$3001,$A224))</f>
        <v>0</v>
      </c>
      <c r="CA224" s="21" t="n">
        <f aca="false">IF(OR($A224="",CA$4=""),0,COUNTIFS(Formulas!$A$2:$A$3001,CA$4,Formulas!$B$2:$B$3001,$A224))</f>
        <v>0</v>
      </c>
      <c r="CB224" s="21" t="n">
        <f aca="false">IF(OR($A224="",CB$4=""),0,COUNTIFS(Formulas!$A$2:$A$3001,CB$4,Formulas!$B$2:$B$3001,$A224))</f>
        <v>0</v>
      </c>
      <c r="CC224" s="21" t="n">
        <f aca="false">IF(OR($A224="",CC$4=""),0,COUNTIFS(Formulas!$A$2:$A$3001,CC$4,Formulas!$B$2:$B$3001,$A224))</f>
        <v>0</v>
      </c>
      <c r="CD224" s="21" t="n">
        <f aca="false">IF(OR($A224="",CD$4=""),0,COUNTIFS(Formulas!$A$2:$A$3001,CD$4,Formulas!$B$2:$B$3001,$A224))</f>
        <v>0</v>
      </c>
      <c r="CE224" s="21" t="n">
        <f aca="false">IF(OR($A224="",CE$4=""),0,COUNTIFS(Formulas!$A$2:$A$3001,CE$4,Formulas!$B$2:$B$3001,$A224))</f>
        <v>0</v>
      </c>
      <c r="CF224" s="21" t="n">
        <f aca="false">IF(OR($A224="",CF$4=""),0,COUNTIFS(Formulas!$A$2:$A$3001,CF$4,Formulas!$B$2:$B$3001,$A224))</f>
        <v>0</v>
      </c>
      <c r="CG224" s="21" t="n">
        <f aca="false">IF(OR($A224="",CG$4=""),0,COUNTIFS(Formulas!$A$2:$A$3001,CG$4,Formulas!$B$2:$B$3001,$A224))</f>
        <v>0</v>
      </c>
      <c r="CH224" s="21" t="n">
        <f aca="false">IF(OR($A224="",CH$4=""),0,COUNTIFS(Formulas!$A$2:$A$3001,CH$4,Formulas!$B$2:$B$3001,$A224))</f>
        <v>0</v>
      </c>
      <c r="CI224" s="21" t="n">
        <f aca="false">IF(OR($A224="",CI$4=""),0,COUNTIFS(Formulas!$A$2:$A$3001,CI$4,Formulas!$B$2:$B$3001,$A224))</f>
        <v>0</v>
      </c>
      <c r="CJ224" s="21" t="n">
        <f aca="false">IF(OR($A224="",CJ$4=""),0,COUNTIFS(Formulas!$A$2:$A$3001,CJ$4,Formulas!$B$2:$B$3001,$A224))</f>
        <v>0</v>
      </c>
      <c r="CK224" s="21" t="n">
        <f aca="false">IF(OR($A224="",CK$4=""),0,COUNTIFS(Formulas!$A$2:$A$3001,CK$4,Formulas!$B$2:$B$3001,$A224))</f>
        <v>0</v>
      </c>
      <c r="CL224" s="21" t="n">
        <f aca="false">IF(OR($A224="",CL$4=""),0,COUNTIFS(Formulas!$A$2:$A$3001,CL$4,Formulas!$B$2:$B$3001,$A224))</f>
        <v>0</v>
      </c>
      <c r="CM224" s="21" t="n">
        <f aca="false">IF(OR($A224="",CM$4=""),0,COUNTIFS(Formulas!$A$2:$A$3001,CM$4,Formulas!$B$2:$B$3001,$A224))</f>
        <v>0</v>
      </c>
      <c r="CN224" s="21" t="n">
        <f aca="false">IF(OR($A224="",CN$4=""),0,COUNTIFS(Formulas!$A$2:$A$3001,CN$4,Formulas!$B$2:$B$3001,$A224))</f>
        <v>0</v>
      </c>
      <c r="CO224" s="21" t="n">
        <f aca="false">IF(OR($A224="",CO$4=""),0,COUNTIFS(Formulas!$A$2:$A$3001,CO$4,Formulas!$B$2:$B$3001,$A224))</f>
        <v>0</v>
      </c>
      <c r="CP224" s="21" t="n">
        <f aca="false">IF(OR($A224="",CP$4=""),0,COUNTIFS(Formulas!$A$2:$A$3001,CP$4,Formulas!$B$2:$B$3001,$A224))</f>
        <v>0</v>
      </c>
      <c r="CQ224" s="21" t="n">
        <f aca="false">IF(OR($A224="",CQ$4=""),0,COUNTIFS(Formulas!$A$2:$A$3001,CQ$4,Formulas!$B$2:$B$3001,$A224))</f>
        <v>0</v>
      </c>
      <c r="CR224" s="21" t="n">
        <f aca="false">IF(OR($A224="",CR$4=""),0,COUNTIFS(Formulas!$A$2:$A$3001,CR$4,Formulas!$B$2:$B$3001,$A224))</f>
        <v>0</v>
      </c>
      <c r="CS224" s="21" t="n">
        <f aca="false">IF(OR($A224="",CS$4=""),0,COUNTIFS(Formulas!$A$2:$A$3001,CS$4,Formulas!$B$2:$B$3001,$A224))</f>
        <v>0</v>
      </c>
      <c r="CT224" s="21" t="n">
        <f aca="false">IF(OR($A224="",CT$4=""),0,COUNTIFS(Formulas!$A$2:$A$3001,CT$4,Formulas!$B$2:$B$3001,$A224))</f>
        <v>0</v>
      </c>
      <c r="CU224" s="21" t="n">
        <f aca="false">IF(OR($A224="",CU$4=""),0,COUNTIFS(Formulas!$A$2:$A$3001,CU$4,Formulas!$B$2:$B$3001,$A224))</f>
        <v>0</v>
      </c>
      <c r="CV224" s="21" t="n">
        <f aca="false">IF(OR($A224="",CV$4=""),0,COUNTIFS(Formulas!$A$2:$A$3001,CV$4,Formulas!$B$2:$B$3001,$A224))</f>
        <v>0</v>
      </c>
      <c r="CW224" s="21" t="n">
        <f aca="false">IF(OR($A224="",CW$4=""),0,COUNTIFS(Formulas!$A$2:$A$3001,CW$4,Formulas!$B$2:$B$3001,$A224))</f>
        <v>0</v>
      </c>
      <c r="CX224" s="21" t="n">
        <f aca="false">IF(OR($A224="",CX$4=""),0,COUNTIFS(Formulas!$A$2:$A$3001,CX$4,Formulas!$B$2:$B$3001,$A224))</f>
        <v>0</v>
      </c>
      <c r="CY224" s="21" t="n">
        <f aca="false">IF(OR($A224="",CY$4=""),0,COUNTIFS(Formulas!$A$2:$A$3001,CY$4,Formulas!$B$2:$B$3001,$A224))</f>
        <v>0</v>
      </c>
      <c r="CZ224" s="21" t="n">
        <f aca="false">IF(OR($A224="",CZ$4=""),0,COUNTIFS(Formulas!$A$2:$A$3001,CZ$4,Formulas!$B$2:$B$3001,$A224))</f>
        <v>0</v>
      </c>
      <c r="DA224" s="21" t="n">
        <f aca="false">IF(OR($A224="",DA$4=""),0,COUNTIFS(Formulas!$A$2:$A$3001,DA$4,Formulas!$B$2:$B$3001,$A224))</f>
        <v>0</v>
      </c>
      <c r="DB224" s="21" t="n">
        <f aca="false">IF(OR($A224="",DB$4=""),0,COUNTIFS(Formulas!$A$2:$A$3001,DB$4,Formulas!$B$2:$B$3001,$A224))</f>
        <v>0</v>
      </c>
      <c r="DC224" s="21" t="n">
        <f aca="false">IF(OR($A224="",DC$4=""),0,COUNTIFS(Formulas!$A$2:$A$3001,DC$4,Formulas!$B$2:$B$3001,$A224))</f>
        <v>0</v>
      </c>
      <c r="DD224" s="21" t="n">
        <f aca="false">IF(OR($A224="",DD$4=""),0,COUNTIFS(Formulas!$A$2:$A$3001,DD$4,Formulas!$B$2:$B$3001,$A224))</f>
        <v>0</v>
      </c>
      <c r="DE224" s="21" t="n">
        <f aca="false">IF(OR($A224="",DE$4=""),0,COUNTIFS(Formulas!$A$2:$A$3001,DE$4,Formulas!$B$2:$B$3001,$A224))</f>
        <v>0</v>
      </c>
      <c r="DF224" s="21" t="n">
        <f aca="false">IF(OR($A224="",DF$4=""),0,COUNTIFS(Formulas!$A$2:$A$3001,DF$4,Formulas!$B$2:$B$3001,$A224))</f>
        <v>0</v>
      </c>
      <c r="DG224" s="21" t="n">
        <f aca="false">IF(OR($A224="",DG$4=""),0,COUNTIFS(Formulas!$A$2:$A$3001,DG$4,Formulas!$B$2:$B$3001,$A224))</f>
        <v>0</v>
      </c>
      <c r="DH224" s="21" t="n">
        <f aca="false">IF(OR($A224="",DH$4=""),0,COUNTIFS(Formulas!$A$2:$A$3001,DH$4,Formulas!$B$2:$B$3001,$A224))</f>
        <v>0</v>
      </c>
      <c r="DI224" s="21" t="n">
        <f aca="false">IF(OR($A224="",DI$4=""),0,COUNTIFS(Formulas!$A$2:$A$3001,DI$4,Formulas!$B$2:$B$3001,$A224))</f>
        <v>0</v>
      </c>
      <c r="DJ224" s="21" t="n">
        <f aca="false">IF(OR($A224="",DJ$4=""),0,COUNTIFS(Formulas!$A$2:$A$3001,DJ$4,Formulas!$B$2:$B$3001,$A224))</f>
        <v>0</v>
      </c>
      <c r="DK224" s="21" t="n">
        <f aca="false">IF(OR($A224="",DK$4=""),0,COUNTIFS(Formulas!$A$2:$A$3001,DK$4,Formulas!$B$2:$B$3001,$A224))</f>
        <v>0</v>
      </c>
      <c r="DL224" s="21" t="n">
        <f aca="false">IF(OR($A224="",DL$4=""),0,COUNTIFS(Formulas!$A$2:$A$3001,DL$4,Formulas!$B$2:$B$3001,$A224))</f>
        <v>0</v>
      </c>
      <c r="DM224" s="21" t="n">
        <f aca="false">IF(OR($A224="",DM$4=""),0,COUNTIFS(Formulas!$A$2:$A$3001,DM$4,Formulas!$B$2:$B$3001,$A224))</f>
        <v>0</v>
      </c>
      <c r="DN224" s="21" t="n">
        <f aca="false">IF(OR($A224="",DN$4=""),0,COUNTIFS(Formulas!$A$2:$A$3001,DN$4,Formulas!$B$2:$B$3001,$A224))</f>
        <v>0</v>
      </c>
      <c r="DO224" s="21" t="n">
        <f aca="false">IF(OR($A224="",DO$4=""),0,COUNTIFS(Formulas!$A$2:$A$3001,DO$4,Formulas!$B$2:$B$3001,$A224))</f>
        <v>0</v>
      </c>
      <c r="DP224" s="21" t="n">
        <f aca="false">IF(OR($A224="",DP$4=""),0,COUNTIFS(Formulas!$A$2:$A$3001,DP$4,Formulas!$B$2:$B$3001,$A224))</f>
        <v>0</v>
      </c>
      <c r="DQ224" s="21" t="n">
        <f aca="false">IF(OR($A224="",DQ$4=""),0,COUNTIFS(Formulas!$A$2:$A$3001,DQ$4,Formulas!$B$2:$B$3001,$A224))</f>
        <v>0</v>
      </c>
      <c r="DR224" s="21" t="n">
        <f aca="false">IF(OR($A224="",DR$4=""),0,COUNTIFS(Formulas!$A$2:$A$3001,DR$4,Formulas!$B$2:$B$3001,$A224))</f>
        <v>0</v>
      </c>
      <c r="DS224" s="21" t="n">
        <f aca="false">IF(OR($A224="",DS$4=""),0,COUNTIFS(Formulas!$A$2:$A$3001,DS$4,Formulas!$B$2:$B$3001,$A224))</f>
        <v>0</v>
      </c>
      <c r="DT224" s="21" t="n">
        <f aca="false">IF(OR($A224="",DT$4=""),0,COUNTIFS(Formulas!$A$2:$A$3001,DT$4,Formulas!$B$2:$B$3001,$A224))</f>
        <v>0</v>
      </c>
      <c r="DU224" s="21" t="n">
        <f aca="false">IF(OR($A224="",DU$4=""),0,COUNTIFS(Formulas!$A$2:$A$3001,DU$4,Formulas!$B$2:$B$3001,$A224))</f>
        <v>0</v>
      </c>
      <c r="DV224" s="21" t="n">
        <f aca="false">IF(OR($A224="",DV$4=""),0,COUNTIFS(Formulas!$A$2:$A$3001,DV$4,Formulas!$B$2:$B$3001,$A224))</f>
        <v>0</v>
      </c>
      <c r="DW224" s="21" t="n">
        <f aca="false">IF(OR($A224="",DW$4=""),0,COUNTIFS(Formulas!$A$2:$A$3001,DW$4,Formulas!$B$2:$B$3001,$A224))</f>
        <v>0</v>
      </c>
      <c r="DX224" s="21" t="n">
        <f aca="false">IF(OR($A224="",DX$4=""),0,COUNTIFS(Formulas!$A$2:$A$3001,DX$4,Formulas!$B$2:$B$3001,$A224))</f>
        <v>0</v>
      </c>
      <c r="DY224" s="21" t="n">
        <f aca="false">IF(OR($A224="",DY$4=""),0,COUNTIFS(Formulas!$A$2:$A$3001,DY$4,Formulas!$B$2:$B$3001,$A224))</f>
        <v>0</v>
      </c>
      <c r="DZ224" s="21" t="n">
        <f aca="false">IF(OR($A224="",DZ$4=""),0,COUNTIFS(Formulas!$A$2:$A$3001,DZ$4,Formulas!$B$2:$B$3001,$A224))</f>
        <v>0</v>
      </c>
      <c r="EA224" s="21" t="n">
        <f aca="false">IF(OR($A224="",EA$4=""),0,COUNTIFS(Formulas!$A$2:$A$3001,EA$4,Formulas!$B$2:$B$3001,$A224))</f>
        <v>0</v>
      </c>
      <c r="EB224" s="21" t="n">
        <f aca="false">IF(OR($A224="",EB$4=""),0,COUNTIFS(Formulas!$A$2:$A$3001,EB$4,Formulas!$B$2:$B$3001,$A224))</f>
        <v>0</v>
      </c>
      <c r="EC224" s="21" t="n">
        <f aca="false">IF(OR($A224="",EC$4=""),0,COUNTIFS(Formulas!$A$2:$A$3001,EC$4,Formulas!$B$2:$B$3001,$A224))</f>
        <v>0</v>
      </c>
      <c r="ED224" s="21" t="n">
        <f aca="false">IF(OR($A224="",ED$4=""),0,COUNTIFS(Formulas!$A$2:$A$3001,ED$4,Formulas!$B$2:$B$3001,$A224))</f>
        <v>0</v>
      </c>
      <c r="EE224" s="21" t="n">
        <f aca="false">IF(OR($A224="",EE$4=""),0,COUNTIFS(Formulas!$A$2:$A$3001,EE$4,Formulas!$B$2:$B$3001,$A224))</f>
        <v>0</v>
      </c>
      <c r="EF224" s="21" t="n">
        <f aca="false">IF(OR($A224="",EF$4=""),0,COUNTIFS(Formulas!$A$2:$A$3001,EF$4,Formulas!$B$2:$B$3001,$A224))</f>
        <v>0</v>
      </c>
      <c r="EG224" s="21" t="n">
        <f aca="false">IF(OR($A224="",EG$4=""),0,COUNTIFS(Formulas!$A$2:$A$3001,EG$4,Formulas!$B$2:$B$3001,$A224))</f>
        <v>0</v>
      </c>
      <c r="EH224" s="21" t="n">
        <f aca="false">IF(OR($A224="",EH$4=""),0,COUNTIFS(Formulas!$A$2:$A$3001,EH$4,Formulas!$B$2:$B$3001,$A224))</f>
        <v>0</v>
      </c>
      <c r="EI224" s="21" t="n">
        <f aca="false">IF(OR($A224="",EI$4=""),0,COUNTIFS(Formulas!$A$2:$A$3001,EI$4,Formulas!$B$2:$B$3001,$A224))</f>
        <v>0</v>
      </c>
      <c r="EJ224" s="21" t="n">
        <f aca="false">IF(OR($A224="",EJ$4=""),0,COUNTIFS(Formulas!$A$2:$A$3001,EJ$4,Formulas!$B$2:$B$3001,$A224))</f>
        <v>0</v>
      </c>
      <c r="EK224" s="21" t="n">
        <f aca="false">IF(OR($A224="",EK$4=""),0,COUNTIFS(Formulas!$A$2:$A$3001,EK$4,Formulas!$B$2:$B$3001,$A224))</f>
        <v>0</v>
      </c>
      <c r="EL224" s="21" t="n">
        <f aca="false">IF(OR($A224="",EL$4=""),0,COUNTIFS(Formulas!$A$2:$A$3001,EL$4,Formulas!$B$2:$B$3001,$A224))</f>
        <v>0</v>
      </c>
      <c r="EM224" s="21" t="n">
        <f aca="false">IF(OR($A224="",EM$4=""),0,COUNTIFS(Formulas!$A$2:$A$3001,EM$4,Formulas!$B$2:$B$3001,$A224))</f>
        <v>0</v>
      </c>
      <c r="EN224" s="21" t="n">
        <f aca="false">IF(OR($A224="",EN$4=""),0,COUNTIFS(Formulas!$A$2:$A$3001,EN$4,Formulas!$B$2:$B$3001,$A224))</f>
        <v>0</v>
      </c>
      <c r="EO224" s="21" t="n">
        <f aca="false">IF(OR($A224="",EO$4=""),0,COUNTIFS(Formulas!$A$2:$A$3001,EO$4,Formulas!$B$2:$B$3001,$A224))</f>
        <v>0</v>
      </c>
      <c r="EP224" s="21" t="n">
        <f aca="false">IF(OR($A224="",EP$4=""),0,COUNTIFS(Formulas!$A$2:$A$3001,EP$4,Formulas!$B$2:$B$3001,$A224))</f>
        <v>0</v>
      </c>
      <c r="EQ224" s="21" t="n">
        <f aca="false">IF(OR($A224="",EQ$4=""),0,COUNTIFS(Formulas!$A$2:$A$3001,EQ$4,Formulas!$B$2:$B$3001,$A224))</f>
        <v>0</v>
      </c>
      <c r="ER224" s="21" t="n">
        <f aca="false">IF(OR($A224="",ER$4=""),0,COUNTIFS(Formulas!$A$2:$A$3001,ER$4,Formulas!$B$2:$B$3001,$A224))</f>
        <v>0</v>
      </c>
      <c r="ES224" s="21" t="n">
        <f aca="false">IF(OR($A224="",ES$4=""),0,COUNTIFS(Formulas!$A$2:$A$3001,ES$4,Formulas!$B$2:$B$3001,$A224))</f>
        <v>0</v>
      </c>
      <c r="ET224" s="21" t="n">
        <f aca="false">IF(OR($A224="",ET$4=""),0,COUNTIFS(Formulas!$A$2:$A$3001,ET$4,Formulas!$B$2:$B$3001,$A224))</f>
        <v>0</v>
      </c>
      <c r="EU224" s="21" t="n">
        <f aca="false">IF(OR($A224="",EU$4=""),0,COUNTIFS(Formulas!$A$2:$A$3001,EU$4,Formulas!$B$2:$B$3001,$A224))</f>
        <v>0</v>
      </c>
      <c r="EV224" s="21" t="n">
        <f aca="false">IF(OR($A224="",EV$4=""),0,COUNTIFS(Formulas!$A$2:$A$3001,EV$4,Formulas!$B$2:$B$3001,$A224))</f>
        <v>0</v>
      </c>
    </row>
    <row r="225" customFormat="false" ht="15" hidden="false" customHeight="false" outlineLevel="0" collapsed="false">
      <c r="A225" s="13" t="str">
        <f aca="false">IF(INDEX(Materials!$A$2:$A$301,221)="","",INDEX(Materials!$A$2:$A$301,221))</f>
        <v/>
      </c>
      <c r="B225" s="19" t="str">
        <f aca="false">IF(A225="","",COUNTIF(C225:EV225,"&gt;0"))</f>
        <v/>
      </c>
      <c r="C225" s="21" t="n">
        <f aca="false">IF(OR($A225="",C$4=""),0,COUNTIFS(Formulas!$A$2:$A$3001,C$4,Formulas!$B$2:$B$3001,$A225))</f>
        <v>0</v>
      </c>
      <c r="D225" s="21" t="n">
        <f aca="false">IF(OR($A225="",D$4=""),0,COUNTIFS(Formulas!$A$2:$A$3001,D$4,Formulas!$B$2:$B$3001,$A225))</f>
        <v>0</v>
      </c>
      <c r="E225" s="21" t="n">
        <f aca="false">IF(OR($A225="",E$4=""),0,COUNTIFS(Formulas!$A$2:$A$3001,E$4,Formulas!$B$2:$B$3001,$A225))</f>
        <v>0</v>
      </c>
      <c r="F225" s="21" t="n">
        <f aca="false">IF(OR($A225="",F$4=""),0,COUNTIFS(Formulas!$A$2:$A$3001,F$4,Formulas!$B$2:$B$3001,$A225))</f>
        <v>0</v>
      </c>
      <c r="G225" s="21" t="n">
        <f aca="false">IF(OR($A225="",G$4=""),0,COUNTIFS(Formulas!$A$2:$A$3001,G$4,Formulas!$B$2:$B$3001,$A225))</f>
        <v>0</v>
      </c>
      <c r="H225" s="21" t="n">
        <f aca="false">IF(OR($A225="",H$4=""),0,COUNTIFS(Formulas!$A$2:$A$3001,H$4,Formulas!$B$2:$B$3001,$A225))</f>
        <v>0</v>
      </c>
      <c r="I225" s="21" t="n">
        <f aca="false">IF(OR($A225="",I$4=""),0,COUNTIFS(Formulas!$A$2:$A$3001,I$4,Formulas!$B$2:$B$3001,$A225))</f>
        <v>0</v>
      </c>
      <c r="J225" s="21" t="n">
        <f aca="false">IF(OR($A225="",J$4=""),0,COUNTIFS(Formulas!$A$2:$A$3001,J$4,Formulas!$B$2:$B$3001,$A225))</f>
        <v>0</v>
      </c>
      <c r="K225" s="21" t="n">
        <f aca="false">IF(OR($A225="",K$4=""),0,COUNTIFS(Formulas!$A$2:$A$3001,K$4,Formulas!$B$2:$B$3001,$A225))</f>
        <v>0</v>
      </c>
      <c r="L225" s="21" t="n">
        <f aca="false">IF(OR($A225="",L$4=""),0,COUNTIFS(Formulas!$A$2:$A$3001,L$4,Formulas!$B$2:$B$3001,$A225))</f>
        <v>0</v>
      </c>
      <c r="M225" s="21" t="n">
        <f aca="false">IF(OR($A225="",M$4=""),0,COUNTIFS(Formulas!$A$2:$A$3001,M$4,Formulas!$B$2:$B$3001,$A225))</f>
        <v>0</v>
      </c>
      <c r="N225" s="21" t="n">
        <f aca="false">IF(OR($A225="",N$4=""),0,COUNTIFS(Formulas!$A$2:$A$3001,N$4,Formulas!$B$2:$B$3001,$A225))</f>
        <v>0</v>
      </c>
      <c r="O225" s="21" t="n">
        <f aca="false">IF(OR($A225="",O$4=""),0,COUNTIFS(Formulas!$A$2:$A$3001,O$4,Formulas!$B$2:$B$3001,$A225))</f>
        <v>0</v>
      </c>
      <c r="P225" s="21" t="n">
        <f aca="false">IF(OR($A225="",P$4=""),0,COUNTIFS(Formulas!$A$2:$A$3001,P$4,Formulas!$B$2:$B$3001,$A225))</f>
        <v>0</v>
      </c>
      <c r="Q225" s="21" t="n">
        <f aca="false">IF(OR($A225="",Q$4=""),0,COUNTIFS(Formulas!$A$2:$A$3001,Q$4,Formulas!$B$2:$B$3001,$A225))</f>
        <v>0</v>
      </c>
      <c r="R225" s="21" t="n">
        <f aca="false">IF(OR($A225="",R$4=""),0,COUNTIFS(Formulas!$A$2:$A$3001,R$4,Formulas!$B$2:$B$3001,$A225))</f>
        <v>0</v>
      </c>
      <c r="S225" s="21" t="n">
        <f aca="false">IF(OR($A225="",S$4=""),0,COUNTIFS(Formulas!$A$2:$A$3001,S$4,Formulas!$B$2:$B$3001,$A225))</f>
        <v>0</v>
      </c>
      <c r="T225" s="21" t="n">
        <f aca="false">IF(OR($A225="",T$4=""),0,COUNTIFS(Formulas!$A$2:$A$3001,T$4,Formulas!$B$2:$B$3001,$A225))</f>
        <v>0</v>
      </c>
      <c r="U225" s="21" t="n">
        <f aca="false">IF(OR($A225="",U$4=""),0,COUNTIFS(Formulas!$A$2:$A$3001,U$4,Formulas!$B$2:$B$3001,$A225))</f>
        <v>0</v>
      </c>
      <c r="V225" s="21" t="n">
        <f aca="false">IF(OR($A225="",V$4=""),0,COUNTIFS(Formulas!$A$2:$A$3001,V$4,Formulas!$B$2:$B$3001,$A225))</f>
        <v>0</v>
      </c>
      <c r="W225" s="21" t="n">
        <f aca="false">IF(OR($A225="",W$4=""),0,COUNTIFS(Formulas!$A$2:$A$3001,W$4,Formulas!$B$2:$B$3001,$A225))</f>
        <v>0</v>
      </c>
      <c r="X225" s="21" t="n">
        <f aca="false">IF(OR($A225="",X$4=""),0,COUNTIFS(Formulas!$A$2:$A$3001,X$4,Formulas!$B$2:$B$3001,$A225))</f>
        <v>0</v>
      </c>
      <c r="Y225" s="21" t="n">
        <f aca="false">IF(OR($A225="",Y$4=""),0,COUNTIFS(Formulas!$A$2:$A$3001,Y$4,Formulas!$B$2:$B$3001,$A225))</f>
        <v>0</v>
      </c>
      <c r="Z225" s="21" t="n">
        <f aca="false">IF(OR($A225="",Z$4=""),0,COUNTIFS(Formulas!$A$2:$A$3001,Z$4,Formulas!$B$2:$B$3001,$A225))</f>
        <v>0</v>
      </c>
      <c r="AA225" s="21" t="n">
        <f aca="false">IF(OR($A225="",AA$4=""),0,COUNTIFS(Formulas!$A$2:$A$3001,AA$4,Formulas!$B$2:$B$3001,$A225))</f>
        <v>0</v>
      </c>
      <c r="AB225" s="21" t="n">
        <f aca="false">IF(OR($A225="",AB$4=""),0,COUNTIFS(Formulas!$A$2:$A$3001,AB$4,Formulas!$B$2:$B$3001,$A225))</f>
        <v>0</v>
      </c>
      <c r="AC225" s="21" t="n">
        <f aca="false">IF(OR($A225="",AC$4=""),0,COUNTIFS(Formulas!$A$2:$A$3001,AC$4,Formulas!$B$2:$B$3001,$A225))</f>
        <v>0</v>
      </c>
      <c r="AD225" s="21" t="n">
        <f aca="false">IF(OR($A225="",AD$4=""),0,COUNTIFS(Formulas!$A$2:$A$3001,AD$4,Formulas!$B$2:$B$3001,$A225))</f>
        <v>0</v>
      </c>
      <c r="AE225" s="21" t="n">
        <f aca="false">IF(OR($A225="",AE$4=""),0,COUNTIFS(Formulas!$A$2:$A$3001,AE$4,Formulas!$B$2:$B$3001,$A225))</f>
        <v>0</v>
      </c>
      <c r="AF225" s="21" t="n">
        <f aca="false">IF(OR($A225="",AF$4=""),0,COUNTIFS(Formulas!$A$2:$A$3001,AF$4,Formulas!$B$2:$B$3001,$A225))</f>
        <v>0</v>
      </c>
      <c r="AG225" s="21" t="n">
        <f aca="false">IF(OR($A225="",AG$4=""),0,COUNTIFS(Formulas!$A$2:$A$3001,AG$4,Formulas!$B$2:$B$3001,$A225))</f>
        <v>0</v>
      </c>
      <c r="AH225" s="21" t="n">
        <f aca="false">IF(OR($A225="",AH$4=""),0,COUNTIFS(Formulas!$A$2:$A$3001,AH$4,Formulas!$B$2:$B$3001,$A225))</f>
        <v>0</v>
      </c>
      <c r="AI225" s="21" t="n">
        <f aca="false">IF(OR($A225="",AI$4=""),0,COUNTIFS(Formulas!$A$2:$A$3001,AI$4,Formulas!$B$2:$B$3001,$A225))</f>
        <v>0</v>
      </c>
      <c r="AJ225" s="21" t="n">
        <f aca="false">IF(OR($A225="",AJ$4=""),0,COUNTIFS(Formulas!$A$2:$A$3001,AJ$4,Formulas!$B$2:$B$3001,$A225))</f>
        <v>0</v>
      </c>
      <c r="AK225" s="21" t="n">
        <f aca="false">IF(OR($A225="",AK$4=""),0,COUNTIFS(Formulas!$A$2:$A$3001,AK$4,Formulas!$B$2:$B$3001,$A225))</f>
        <v>0</v>
      </c>
      <c r="AL225" s="21" t="n">
        <f aca="false">IF(OR($A225="",AL$4=""),0,COUNTIFS(Formulas!$A$2:$A$3001,AL$4,Formulas!$B$2:$B$3001,$A225))</f>
        <v>0</v>
      </c>
      <c r="AM225" s="21" t="n">
        <f aca="false">IF(OR($A225="",AM$4=""),0,COUNTIFS(Formulas!$A$2:$A$3001,AM$4,Formulas!$B$2:$B$3001,$A225))</f>
        <v>0</v>
      </c>
      <c r="AN225" s="21" t="n">
        <f aca="false">IF(OR($A225="",AN$4=""),0,COUNTIFS(Formulas!$A$2:$A$3001,AN$4,Formulas!$B$2:$B$3001,$A225))</f>
        <v>0</v>
      </c>
      <c r="AO225" s="21" t="n">
        <f aca="false">IF(OR($A225="",AO$4=""),0,COUNTIFS(Formulas!$A$2:$A$3001,AO$4,Formulas!$B$2:$B$3001,$A225))</f>
        <v>0</v>
      </c>
      <c r="AP225" s="21" t="n">
        <f aca="false">IF(OR($A225="",AP$4=""),0,COUNTIFS(Formulas!$A$2:$A$3001,AP$4,Formulas!$B$2:$B$3001,$A225))</f>
        <v>0</v>
      </c>
      <c r="AQ225" s="21" t="n">
        <f aca="false">IF(OR($A225="",AQ$4=""),0,COUNTIFS(Formulas!$A$2:$A$3001,AQ$4,Formulas!$B$2:$B$3001,$A225))</f>
        <v>0</v>
      </c>
      <c r="AR225" s="21" t="n">
        <f aca="false">IF(OR($A225="",AR$4=""),0,COUNTIFS(Formulas!$A$2:$A$3001,AR$4,Formulas!$B$2:$B$3001,$A225))</f>
        <v>0</v>
      </c>
      <c r="AS225" s="21" t="n">
        <f aca="false">IF(OR($A225="",AS$4=""),0,COUNTIFS(Formulas!$A$2:$A$3001,AS$4,Formulas!$B$2:$B$3001,$A225))</f>
        <v>0</v>
      </c>
      <c r="AT225" s="21" t="n">
        <f aca="false">IF(OR($A225="",AT$4=""),0,COUNTIFS(Formulas!$A$2:$A$3001,AT$4,Formulas!$B$2:$B$3001,$A225))</f>
        <v>0</v>
      </c>
      <c r="AU225" s="21" t="n">
        <f aca="false">IF(OR($A225="",AU$4=""),0,COUNTIFS(Formulas!$A$2:$A$3001,AU$4,Formulas!$B$2:$B$3001,$A225))</f>
        <v>0</v>
      </c>
      <c r="AV225" s="21" t="n">
        <f aca="false">IF(OR($A225="",AV$4=""),0,COUNTIFS(Formulas!$A$2:$A$3001,AV$4,Formulas!$B$2:$B$3001,$A225))</f>
        <v>0</v>
      </c>
      <c r="AW225" s="21" t="n">
        <f aca="false">IF(OR($A225="",AW$4=""),0,COUNTIFS(Formulas!$A$2:$A$3001,AW$4,Formulas!$B$2:$B$3001,$A225))</f>
        <v>0</v>
      </c>
      <c r="AX225" s="21" t="n">
        <f aca="false">IF(OR($A225="",AX$4=""),0,COUNTIFS(Formulas!$A$2:$A$3001,AX$4,Formulas!$B$2:$B$3001,$A225))</f>
        <v>0</v>
      </c>
      <c r="AY225" s="21" t="n">
        <f aca="false">IF(OR($A225="",AY$4=""),0,COUNTIFS(Formulas!$A$2:$A$3001,AY$4,Formulas!$B$2:$B$3001,$A225))</f>
        <v>0</v>
      </c>
      <c r="AZ225" s="21" t="n">
        <f aca="false">IF(OR($A225="",AZ$4=""),0,COUNTIFS(Formulas!$A$2:$A$3001,AZ$4,Formulas!$B$2:$B$3001,$A225))</f>
        <v>0</v>
      </c>
      <c r="BA225" s="21" t="n">
        <f aca="false">IF(OR($A225="",BA$4=""),0,COUNTIFS(Formulas!$A$2:$A$3001,BA$4,Formulas!$B$2:$B$3001,$A225))</f>
        <v>0</v>
      </c>
      <c r="BB225" s="21" t="n">
        <f aca="false">IF(OR($A225="",BB$4=""),0,COUNTIFS(Formulas!$A$2:$A$3001,BB$4,Formulas!$B$2:$B$3001,$A225))</f>
        <v>0</v>
      </c>
      <c r="BC225" s="21" t="n">
        <f aca="false">IF(OR($A225="",BC$4=""),0,COUNTIFS(Formulas!$A$2:$A$3001,BC$4,Formulas!$B$2:$B$3001,$A225))</f>
        <v>0</v>
      </c>
      <c r="BD225" s="21" t="n">
        <f aca="false">IF(OR($A225="",BD$4=""),0,COUNTIFS(Formulas!$A$2:$A$3001,BD$4,Formulas!$B$2:$B$3001,$A225))</f>
        <v>0</v>
      </c>
      <c r="BE225" s="21" t="n">
        <f aca="false">IF(OR($A225="",BE$4=""),0,COUNTIFS(Formulas!$A$2:$A$3001,BE$4,Formulas!$B$2:$B$3001,$A225))</f>
        <v>0</v>
      </c>
      <c r="BF225" s="21" t="n">
        <f aca="false">IF(OR($A225="",BF$4=""),0,COUNTIFS(Formulas!$A$2:$A$3001,BF$4,Formulas!$B$2:$B$3001,$A225))</f>
        <v>0</v>
      </c>
      <c r="BG225" s="21" t="n">
        <f aca="false">IF(OR($A225="",BG$4=""),0,COUNTIFS(Formulas!$A$2:$A$3001,BG$4,Formulas!$B$2:$B$3001,$A225))</f>
        <v>0</v>
      </c>
      <c r="BH225" s="21" t="n">
        <f aca="false">IF(OR($A225="",BH$4=""),0,COUNTIFS(Formulas!$A$2:$A$3001,BH$4,Formulas!$B$2:$B$3001,$A225))</f>
        <v>0</v>
      </c>
      <c r="BI225" s="21" t="n">
        <f aca="false">IF(OR($A225="",BI$4=""),0,COUNTIFS(Formulas!$A$2:$A$3001,BI$4,Formulas!$B$2:$B$3001,$A225))</f>
        <v>0</v>
      </c>
      <c r="BJ225" s="21" t="n">
        <f aca="false">IF(OR($A225="",BJ$4=""),0,COUNTIFS(Formulas!$A$2:$A$3001,BJ$4,Formulas!$B$2:$B$3001,$A225))</f>
        <v>0</v>
      </c>
      <c r="BK225" s="21" t="n">
        <f aca="false">IF(OR($A225="",BK$4=""),0,COUNTIFS(Formulas!$A$2:$A$3001,BK$4,Formulas!$B$2:$B$3001,$A225))</f>
        <v>0</v>
      </c>
      <c r="BL225" s="21" t="n">
        <f aca="false">IF(OR($A225="",BL$4=""),0,COUNTIFS(Formulas!$A$2:$A$3001,BL$4,Formulas!$B$2:$B$3001,$A225))</f>
        <v>0</v>
      </c>
      <c r="BM225" s="21" t="n">
        <f aca="false">IF(OR($A225="",BM$4=""),0,COUNTIFS(Formulas!$A$2:$A$3001,BM$4,Formulas!$B$2:$B$3001,$A225))</f>
        <v>0</v>
      </c>
      <c r="BN225" s="21" t="n">
        <f aca="false">IF(OR($A225="",BN$4=""),0,COUNTIFS(Formulas!$A$2:$A$3001,BN$4,Formulas!$B$2:$B$3001,$A225))</f>
        <v>0</v>
      </c>
      <c r="BO225" s="21" t="n">
        <f aca="false">IF(OR($A225="",BO$4=""),0,COUNTIFS(Formulas!$A$2:$A$3001,BO$4,Formulas!$B$2:$B$3001,$A225))</f>
        <v>0</v>
      </c>
      <c r="BP225" s="21" t="n">
        <f aca="false">IF(OR($A225="",BP$4=""),0,COUNTIFS(Formulas!$A$2:$A$3001,BP$4,Formulas!$B$2:$B$3001,$A225))</f>
        <v>0</v>
      </c>
      <c r="BQ225" s="21" t="n">
        <f aca="false">IF(OR($A225="",BQ$4=""),0,COUNTIFS(Formulas!$A$2:$A$3001,BQ$4,Formulas!$B$2:$B$3001,$A225))</f>
        <v>0</v>
      </c>
      <c r="BR225" s="21" t="n">
        <f aca="false">IF(OR($A225="",BR$4=""),0,COUNTIFS(Formulas!$A$2:$A$3001,BR$4,Formulas!$B$2:$B$3001,$A225))</f>
        <v>0</v>
      </c>
      <c r="BS225" s="21" t="n">
        <f aca="false">IF(OR($A225="",BS$4=""),0,COUNTIFS(Formulas!$A$2:$A$3001,BS$4,Formulas!$B$2:$B$3001,$A225))</f>
        <v>0</v>
      </c>
      <c r="BT225" s="21" t="n">
        <f aca="false">IF(OR($A225="",BT$4=""),0,COUNTIFS(Formulas!$A$2:$A$3001,BT$4,Formulas!$B$2:$B$3001,$A225))</f>
        <v>0</v>
      </c>
      <c r="BU225" s="21" t="n">
        <f aca="false">IF(OR($A225="",BU$4=""),0,COUNTIFS(Formulas!$A$2:$A$3001,BU$4,Formulas!$B$2:$B$3001,$A225))</f>
        <v>0</v>
      </c>
      <c r="BV225" s="21" t="n">
        <f aca="false">IF(OR($A225="",BV$4=""),0,COUNTIFS(Formulas!$A$2:$A$3001,BV$4,Formulas!$B$2:$B$3001,$A225))</f>
        <v>0</v>
      </c>
      <c r="BW225" s="21" t="n">
        <f aca="false">IF(OR($A225="",BW$4=""),0,COUNTIFS(Formulas!$A$2:$A$3001,BW$4,Formulas!$B$2:$B$3001,$A225))</f>
        <v>0</v>
      </c>
      <c r="BX225" s="21" t="n">
        <f aca="false">IF(OR($A225="",BX$4=""),0,COUNTIFS(Formulas!$A$2:$A$3001,BX$4,Formulas!$B$2:$B$3001,$A225))</f>
        <v>0</v>
      </c>
      <c r="BY225" s="21" t="n">
        <f aca="false">IF(OR($A225="",BY$4=""),0,COUNTIFS(Formulas!$A$2:$A$3001,BY$4,Formulas!$B$2:$B$3001,$A225))</f>
        <v>0</v>
      </c>
      <c r="BZ225" s="21" t="n">
        <f aca="false">IF(OR($A225="",BZ$4=""),0,COUNTIFS(Formulas!$A$2:$A$3001,BZ$4,Formulas!$B$2:$B$3001,$A225))</f>
        <v>0</v>
      </c>
      <c r="CA225" s="21" t="n">
        <f aca="false">IF(OR($A225="",CA$4=""),0,COUNTIFS(Formulas!$A$2:$A$3001,CA$4,Formulas!$B$2:$B$3001,$A225))</f>
        <v>0</v>
      </c>
      <c r="CB225" s="21" t="n">
        <f aca="false">IF(OR($A225="",CB$4=""),0,COUNTIFS(Formulas!$A$2:$A$3001,CB$4,Formulas!$B$2:$B$3001,$A225))</f>
        <v>0</v>
      </c>
      <c r="CC225" s="21" t="n">
        <f aca="false">IF(OR($A225="",CC$4=""),0,COUNTIFS(Formulas!$A$2:$A$3001,CC$4,Formulas!$B$2:$B$3001,$A225))</f>
        <v>0</v>
      </c>
      <c r="CD225" s="21" t="n">
        <f aca="false">IF(OR($A225="",CD$4=""),0,COUNTIFS(Formulas!$A$2:$A$3001,CD$4,Formulas!$B$2:$B$3001,$A225))</f>
        <v>0</v>
      </c>
      <c r="CE225" s="21" t="n">
        <f aca="false">IF(OR($A225="",CE$4=""),0,COUNTIFS(Formulas!$A$2:$A$3001,CE$4,Formulas!$B$2:$B$3001,$A225))</f>
        <v>0</v>
      </c>
      <c r="CF225" s="21" t="n">
        <f aca="false">IF(OR($A225="",CF$4=""),0,COUNTIFS(Formulas!$A$2:$A$3001,CF$4,Formulas!$B$2:$B$3001,$A225))</f>
        <v>0</v>
      </c>
      <c r="CG225" s="21" t="n">
        <f aca="false">IF(OR($A225="",CG$4=""),0,COUNTIFS(Formulas!$A$2:$A$3001,CG$4,Formulas!$B$2:$B$3001,$A225))</f>
        <v>0</v>
      </c>
      <c r="CH225" s="21" t="n">
        <f aca="false">IF(OR($A225="",CH$4=""),0,COUNTIFS(Formulas!$A$2:$A$3001,CH$4,Formulas!$B$2:$B$3001,$A225))</f>
        <v>0</v>
      </c>
      <c r="CI225" s="21" t="n">
        <f aca="false">IF(OR($A225="",CI$4=""),0,COUNTIFS(Formulas!$A$2:$A$3001,CI$4,Formulas!$B$2:$B$3001,$A225))</f>
        <v>0</v>
      </c>
      <c r="CJ225" s="21" t="n">
        <f aca="false">IF(OR($A225="",CJ$4=""),0,COUNTIFS(Formulas!$A$2:$A$3001,CJ$4,Formulas!$B$2:$B$3001,$A225))</f>
        <v>0</v>
      </c>
      <c r="CK225" s="21" t="n">
        <f aca="false">IF(OR($A225="",CK$4=""),0,COUNTIFS(Formulas!$A$2:$A$3001,CK$4,Formulas!$B$2:$B$3001,$A225))</f>
        <v>0</v>
      </c>
      <c r="CL225" s="21" t="n">
        <f aca="false">IF(OR($A225="",CL$4=""),0,COUNTIFS(Formulas!$A$2:$A$3001,CL$4,Formulas!$B$2:$B$3001,$A225))</f>
        <v>0</v>
      </c>
      <c r="CM225" s="21" t="n">
        <f aca="false">IF(OR($A225="",CM$4=""),0,COUNTIFS(Formulas!$A$2:$A$3001,CM$4,Formulas!$B$2:$B$3001,$A225))</f>
        <v>0</v>
      </c>
      <c r="CN225" s="21" t="n">
        <f aca="false">IF(OR($A225="",CN$4=""),0,COUNTIFS(Formulas!$A$2:$A$3001,CN$4,Formulas!$B$2:$B$3001,$A225))</f>
        <v>0</v>
      </c>
      <c r="CO225" s="21" t="n">
        <f aca="false">IF(OR($A225="",CO$4=""),0,COUNTIFS(Formulas!$A$2:$A$3001,CO$4,Formulas!$B$2:$B$3001,$A225))</f>
        <v>0</v>
      </c>
      <c r="CP225" s="21" t="n">
        <f aca="false">IF(OR($A225="",CP$4=""),0,COUNTIFS(Formulas!$A$2:$A$3001,CP$4,Formulas!$B$2:$B$3001,$A225))</f>
        <v>0</v>
      </c>
      <c r="CQ225" s="21" t="n">
        <f aca="false">IF(OR($A225="",CQ$4=""),0,COUNTIFS(Formulas!$A$2:$A$3001,CQ$4,Formulas!$B$2:$B$3001,$A225))</f>
        <v>0</v>
      </c>
      <c r="CR225" s="21" t="n">
        <f aca="false">IF(OR($A225="",CR$4=""),0,COUNTIFS(Formulas!$A$2:$A$3001,CR$4,Formulas!$B$2:$B$3001,$A225))</f>
        <v>0</v>
      </c>
      <c r="CS225" s="21" t="n">
        <f aca="false">IF(OR($A225="",CS$4=""),0,COUNTIFS(Formulas!$A$2:$A$3001,CS$4,Formulas!$B$2:$B$3001,$A225))</f>
        <v>0</v>
      </c>
      <c r="CT225" s="21" t="n">
        <f aca="false">IF(OR($A225="",CT$4=""),0,COUNTIFS(Formulas!$A$2:$A$3001,CT$4,Formulas!$B$2:$B$3001,$A225))</f>
        <v>0</v>
      </c>
      <c r="CU225" s="21" t="n">
        <f aca="false">IF(OR($A225="",CU$4=""),0,COUNTIFS(Formulas!$A$2:$A$3001,CU$4,Formulas!$B$2:$B$3001,$A225))</f>
        <v>0</v>
      </c>
      <c r="CV225" s="21" t="n">
        <f aca="false">IF(OR($A225="",CV$4=""),0,COUNTIFS(Formulas!$A$2:$A$3001,CV$4,Formulas!$B$2:$B$3001,$A225))</f>
        <v>0</v>
      </c>
      <c r="CW225" s="21" t="n">
        <f aca="false">IF(OR($A225="",CW$4=""),0,COUNTIFS(Formulas!$A$2:$A$3001,CW$4,Formulas!$B$2:$B$3001,$A225))</f>
        <v>0</v>
      </c>
      <c r="CX225" s="21" t="n">
        <f aca="false">IF(OR($A225="",CX$4=""),0,COUNTIFS(Formulas!$A$2:$A$3001,CX$4,Formulas!$B$2:$B$3001,$A225))</f>
        <v>0</v>
      </c>
      <c r="CY225" s="21" t="n">
        <f aca="false">IF(OR($A225="",CY$4=""),0,COUNTIFS(Formulas!$A$2:$A$3001,CY$4,Formulas!$B$2:$B$3001,$A225))</f>
        <v>0</v>
      </c>
      <c r="CZ225" s="21" t="n">
        <f aca="false">IF(OR($A225="",CZ$4=""),0,COUNTIFS(Formulas!$A$2:$A$3001,CZ$4,Formulas!$B$2:$B$3001,$A225))</f>
        <v>0</v>
      </c>
      <c r="DA225" s="21" t="n">
        <f aca="false">IF(OR($A225="",DA$4=""),0,COUNTIFS(Formulas!$A$2:$A$3001,DA$4,Formulas!$B$2:$B$3001,$A225))</f>
        <v>0</v>
      </c>
      <c r="DB225" s="21" t="n">
        <f aca="false">IF(OR($A225="",DB$4=""),0,COUNTIFS(Formulas!$A$2:$A$3001,DB$4,Formulas!$B$2:$B$3001,$A225))</f>
        <v>0</v>
      </c>
      <c r="DC225" s="21" t="n">
        <f aca="false">IF(OR($A225="",DC$4=""),0,COUNTIFS(Formulas!$A$2:$A$3001,DC$4,Formulas!$B$2:$B$3001,$A225))</f>
        <v>0</v>
      </c>
      <c r="DD225" s="21" t="n">
        <f aca="false">IF(OR($A225="",DD$4=""),0,COUNTIFS(Formulas!$A$2:$A$3001,DD$4,Formulas!$B$2:$B$3001,$A225))</f>
        <v>0</v>
      </c>
      <c r="DE225" s="21" t="n">
        <f aca="false">IF(OR($A225="",DE$4=""),0,COUNTIFS(Formulas!$A$2:$A$3001,DE$4,Formulas!$B$2:$B$3001,$A225))</f>
        <v>0</v>
      </c>
      <c r="DF225" s="21" t="n">
        <f aca="false">IF(OR($A225="",DF$4=""),0,COUNTIFS(Formulas!$A$2:$A$3001,DF$4,Formulas!$B$2:$B$3001,$A225))</f>
        <v>0</v>
      </c>
      <c r="DG225" s="21" t="n">
        <f aca="false">IF(OR($A225="",DG$4=""),0,COUNTIFS(Formulas!$A$2:$A$3001,DG$4,Formulas!$B$2:$B$3001,$A225))</f>
        <v>0</v>
      </c>
      <c r="DH225" s="21" t="n">
        <f aca="false">IF(OR($A225="",DH$4=""),0,COUNTIFS(Formulas!$A$2:$A$3001,DH$4,Formulas!$B$2:$B$3001,$A225))</f>
        <v>0</v>
      </c>
      <c r="DI225" s="21" t="n">
        <f aca="false">IF(OR($A225="",DI$4=""),0,COUNTIFS(Formulas!$A$2:$A$3001,DI$4,Formulas!$B$2:$B$3001,$A225))</f>
        <v>0</v>
      </c>
      <c r="DJ225" s="21" t="n">
        <f aca="false">IF(OR($A225="",DJ$4=""),0,COUNTIFS(Formulas!$A$2:$A$3001,DJ$4,Formulas!$B$2:$B$3001,$A225))</f>
        <v>0</v>
      </c>
      <c r="DK225" s="21" t="n">
        <f aca="false">IF(OR($A225="",DK$4=""),0,COUNTIFS(Formulas!$A$2:$A$3001,DK$4,Formulas!$B$2:$B$3001,$A225))</f>
        <v>0</v>
      </c>
      <c r="DL225" s="21" t="n">
        <f aca="false">IF(OR($A225="",DL$4=""),0,COUNTIFS(Formulas!$A$2:$A$3001,DL$4,Formulas!$B$2:$B$3001,$A225))</f>
        <v>0</v>
      </c>
      <c r="DM225" s="21" t="n">
        <f aca="false">IF(OR($A225="",DM$4=""),0,COUNTIFS(Formulas!$A$2:$A$3001,DM$4,Formulas!$B$2:$B$3001,$A225))</f>
        <v>0</v>
      </c>
      <c r="DN225" s="21" t="n">
        <f aca="false">IF(OR($A225="",DN$4=""),0,COUNTIFS(Formulas!$A$2:$A$3001,DN$4,Formulas!$B$2:$B$3001,$A225))</f>
        <v>0</v>
      </c>
      <c r="DO225" s="21" t="n">
        <f aca="false">IF(OR($A225="",DO$4=""),0,COUNTIFS(Formulas!$A$2:$A$3001,DO$4,Formulas!$B$2:$B$3001,$A225))</f>
        <v>0</v>
      </c>
      <c r="DP225" s="21" t="n">
        <f aca="false">IF(OR($A225="",DP$4=""),0,COUNTIFS(Formulas!$A$2:$A$3001,DP$4,Formulas!$B$2:$B$3001,$A225))</f>
        <v>0</v>
      </c>
      <c r="DQ225" s="21" t="n">
        <f aca="false">IF(OR($A225="",DQ$4=""),0,COUNTIFS(Formulas!$A$2:$A$3001,DQ$4,Formulas!$B$2:$B$3001,$A225))</f>
        <v>0</v>
      </c>
      <c r="DR225" s="21" t="n">
        <f aca="false">IF(OR($A225="",DR$4=""),0,COUNTIFS(Formulas!$A$2:$A$3001,DR$4,Formulas!$B$2:$B$3001,$A225))</f>
        <v>0</v>
      </c>
      <c r="DS225" s="21" t="n">
        <f aca="false">IF(OR($A225="",DS$4=""),0,COUNTIFS(Formulas!$A$2:$A$3001,DS$4,Formulas!$B$2:$B$3001,$A225))</f>
        <v>0</v>
      </c>
      <c r="DT225" s="21" t="n">
        <f aca="false">IF(OR($A225="",DT$4=""),0,COUNTIFS(Formulas!$A$2:$A$3001,DT$4,Formulas!$B$2:$B$3001,$A225))</f>
        <v>0</v>
      </c>
      <c r="DU225" s="21" t="n">
        <f aca="false">IF(OR($A225="",DU$4=""),0,COUNTIFS(Formulas!$A$2:$A$3001,DU$4,Formulas!$B$2:$B$3001,$A225))</f>
        <v>0</v>
      </c>
      <c r="DV225" s="21" t="n">
        <f aca="false">IF(OR($A225="",DV$4=""),0,COUNTIFS(Formulas!$A$2:$A$3001,DV$4,Formulas!$B$2:$B$3001,$A225))</f>
        <v>0</v>
      </c>
      <c r="DW225" s="21" t="n">
        <f aca="false">IF(OR($A225="",DW$4=""),0,COUNTIFS(Formulas!$A$2:$A$3001,DW$4,Formulas!$B$2:$B$3001,$A225))</f>
        <v>0</v>
      </c>
      <c r="DX225" s="21" t="n">
        <f aca="false">IF(OR($A225="",DX$4=""),0,COUNTIFS(Formulas!$A$2:$A$3001,DX$4,Formulas!$B$2:$B$3001,$A225))</f>
        <v>0</v>
      </c>
      <c r="DY225" s="21" t="n">
        <f aca="false">IF(OR($A225="",DY$4=""),0,COUNTIFS(Formulas!$A$2:$A$3001,DY$4,Formulas!$B$2:$B$3001,$A225))</f>
        <v>0</v>
      </c>
      <c r="DZ225" s="21" t="n">
        <f aca="false">IF(OR($A225="",DZ$4=""),0,COUNTIFS(Formulas!$A$2:$A$3001,DZ$4,Formulas!$B$2:$B$3001,$A225))</f>
        <v>0</v>
      </c>
      <c r="EA225" s="21" t="n">
        <f aca="false">IF(OR($A225="",EA$4=""),0,COUNTIFS(Formulas!$A$2:$A$3001,EA$4,Formulas!$B$2:$B$3001,$A225))</f>
        <v>0</v>
      </c>
      <c r="EB225" s="21" t="n">
        <f aca="false">IF(OR($A225="",EB$4=""),0,COUNTIFS(Formulas!$A$2:$A$3001,EB$4,Formulas!$B$2:$B$3001,$A225))</f>
        <v>0</v>
      </c>
      <c r="EC225" s="21" t="n">
        <f aca="false">IF(OR($A225="",EC$4=""),0,COUNTIFS(Formulas!$A$2:$A$3001,EC$4,Formulas!$B$2:$B$3001,$A225))</f>
        <v>0</v>
      </c>
      <c r="ED225" s="21" t="n">
        <f aca="false">IF(OR($A225="",ED$4=""),0,COUNTIFS(Formulas!$A$2:$A$3001,ED$4,Formulas!$B$2:$B$3001,$A225))</f>
        <v>0</v>
      </c>
      <c r="EE225" s="21" t="n">
        <f aca="false">IF(OR($A225="",EE$4=""),0,COUNTIFS(Formulas!$A$2:$A$3001,EE$4,Formulas!$B$2:$B$3001,$A225))</f>
        <v>0</v>
      </c>
      <c r="EF225" s="21" t="n">
        <f aca="false">IF(OR($A225="",EF$4=""),0,COUNTIFS(Formulas!$A$2:$A$3001,EF$4,Formulas!$B$2:$B$3001,$A225))</f>
        <v>0</v>
      </c>
      <c r="EG225" s="21" t="n">
        <f aca="false">IF(OR($A225="",EG$4=""),0,COUNTIFS(Formulas!$A$2:$A$3001,EG$4,Formulas!$B$2:$B$3001,$A225))</f>
        <v>0</v>
      </c>
      <c r="EH225" s="21" t="n">
        <f aca="false">IF(OR($A225="",EH$4=""),0,COUNTIFS(Formulas!$A$2:$A$3001,EH$4,Formulas!$B$2:$B$3001,$A225))</f>
        <v>0</v>
      </c>
      <c r="EI225" s="21" t="n">
        <f aca="false">IF(OR($A225="",EI$4=""),0,COUNTIFS(Formulas!$A$2:$A$3001,EI$4,Formulas!$B$2:$B$3001,$A225))</f>
        <v>0</v>
      </c>
      <c r="EJ225" s="21" t="n">
        <f aca="false">IF(OR($A225="",EJ$4=""),0,COUNTIFS(Formulas!$A$2:$A$3001,EJ$4,Formulas!$B$2:$B$3001,$A225))</f>
        <v>0</v>
      </c>
      <c r="EK225" s="21" t="n">
        <f aca="false">IF(OR($A225="",EK$4=""),0,COUNTIFS(Formulas!$A$2:$A$3001,EK$4,Formulas!$B$2:$B$3001,$A225))</f>
        <v>0</v>
      </c>
      <c r="EL225" s="21" t="n">
        <f aca="false">IF(OR($A225="",EL$4=""),0,COUNTIFS(Formulas!$A$2:$A$3001,EL$4,Formulas!$B$2:$B$3001,$A225))</f>
        <v>0</v>
      </c>
      <c r="EM225" s="21" t="n">
        <f aca="false">IF(OR($A225="",EM$4=""),0,COUNTIFS(Formulas!$A$2:$A$3001,EM$4,Formulas!$B$2:$B$3001,$A225))</f>
        <v>0</v>
      </c>
      <c r="EN225" s="21" t="n">
        <f aca="false">IF(OR($A225="",EN$4=""),0,COUNTIFS(Formulas!$A$2:$A$3001,EN$4,Formulas!$B$2:$B$3001,$A225))</f>
        <v>0</v>
      </c>
      <c r="EO225" s="21" t="n">
        <f aca="false">IF(OR($A225="",EO$4=""),0,COUNTIFS(Formulas!$A$2:$A$3001,EO$4,Formulas!$B$2:$B$3001,$A225))</f>
        <v>0</v>
      </c>
      <c r="EP225" s="21" t="n">
        <f aca="false">IF(OR($A225="",EP$4=""),0,COUNTIFS(Formulas!$A$2:$A$3001,EP$4,Formulas!$B$2:$B$3001,$A225))</f>
        <v>0</v>
      </c>
      <c r="EQ225" s="21" t="n">
        <f aca="false">IF(OR($A225="",EQ$4=""),0,COUNTIFS(Formulas!$A$2:$A$3001,EQ$4,Formulas!$B$2:$B$3001,$A225))</f>
        <v>0</v>
      </c>
      <c r="ER225" s="21" t="n">
        <f aca="false">IF(OR($A225="",ER$4=""),0,COUNTIFS(Formulas!$A$2:$A$3001,ER$4,Formulas!$B$2:$B$3001,$A225))</f>
        <v>0</v>
      </c>
      <c r="ES225" s="21" t="n">
        <f aca="false">IF(OR($A225="",ES$4=""),0,COUNTIFS(Formulas!$A$2:$A$3001,ES$4,Formulas!$B$2:$B$3001,$A225))</f>
        <v>0</v>
      </c>
      <c r="ET225" s="21" t="n">
        <f aca="false">IF(OR($A225="",ET$4=""),0,COUNTIFS(Formulas!$A$2:$A$3001,ET$4,Formulas!$B$2:$B$3001,$A225))</f>
        <v>0</v>
      </c>
      <c r="EU225" s="21" t="n">
        <f aca="false">IF(OR($A225="",EU$4=""),0,COUNTIFS(Formulas!$A$2:$A$3001,EU$4,Formulas!$B$2:$B$3001,$A225))</f>
        <v>0</v>
      </c>
      <c r="EV225" s="21" t="n">
        <f aca="false">IF(OR($A225="",EV$4=""),0,COUNTIFS(Formulas!$A$2:$A$3001,EV$4,Formulas!$B$2:$B$3001,$A225))</f>
        <v>0</v>
      </c>
    </row>
    <row r="226" customFormat="false" ht="15" hidden="false" customHeight="false" outlineLevel="0" collapsed="false">
      <c r="A226" s="13" t="str">
        <f aca="false">IF(INDEX(Materials!$A$2:$A$301,222)="","",INDEX(Materials!$A$2:$A$301,222))</f>
        <v/>
      </c>
      <c r="B226" s="19" t="str">
        <f aca="false">IF(A226="","",COUNTIF(C226:EV226,"&gt;0"))</f>
        <v/>
      </c>
      <c r="C226" s="21" t="n">
        <f aca="false">IF(OR($A226="",C$4=""),0,COUNTIFS(Formulas!$A$2:$A$3001,C$4,Formulas!$B$2:$B$3001,$A226))</f>
        <v>0</v>
      </c>
      <c r="D226" s="21" t="n">
        <f aca="false">IF(OR($A226="",D$4=""),0,COUNTIFS(Formulas!$A$2:$A$3001,D$4,Formulas!$B$2:$B$3001,$A226))</f>
        <v>0</v>
      </c>
      <c r="E226" s="21" t="n">
        <f aca="false">IF(OR($A226="",E$4=""),0,COUNTIFS(Formulas!$A$2:$A$3001,E$4,Formulas!$B$2:$B$3001,$A226))</f>
        <v>0</v>
      </c>
      <c r="F226" s="21" t="n">
        <f aca="false">IF(OR($A226="",F$4=""),0,COUNTIFS(Formulas!$A$2:$A$3001,F$4,Formulas!$B$2:$B$3001,$A226))</f>
        <v>0</v>
      </c>
      <c r="G226" s="21" t="n">
        <f aca="false">IF(OR($A226="",G$4=""),0,COUNTIFS(Formulas!$A$2:$A$3001,G$4,Formulas!$B$2:$B$3001,$A226))</f>
        <v>0</v>
      </c>
      <c r="H226" s="21" t="n">
        <f aca="false">IF(OR($A226="",H$4=""),0,COUNTIFS(Formulas!$A$2:$A$3001,H$4,Formulas!$B$2:$B$3001,$A226))</f>
        <v>0</v>
      </c>
      <c r="I226" s="21" t="n">
        <f aca="false">IF(OR($A226="",I$4=""),0,COUNTIFS(Formulas!$A$2:$A$3001,I$4,Formulas!$B$2:$B$3001,$A226))</f>
        <v>0</v>
      </c>
      <c r="J226" s="21" t="n">
        <f aca="false">IF(OR($A226="",J$4=""),0,COUNTIFS(Formulas!$A$2:$A$3001,J$4,Formulas!$B$2:$B$3001,$A226))</f>
        <v>0</v>
      </c>
      <c r="K226" s="21" t="n">
        <f aca="false">IF(OR($A226="",K$4=""),0,COUNTIFS(Formulas!$A$2:$A$3001,K$4,Formulas!$B$2:$B$3001,$A226))</f>
        <v>0</v>
      </c>
      <c r="L226" s="21" t="n">
        <f aca="false">IF(OR($A226="",L$4=""),0,COUNTIFS(Formulas!$A$2:$A$3001,L$4,Formulas!$B$2:$B$3001,$A226))</f>
        <v>0</v>
      </c>
      <c r="M226" s="21" t="n">
        <f aca="false">IF(OR($A226="",M$4=""),0,COUNTIFS(Formulas!$A$2:$A$3001,M$4,Formulas!$B$2:$B$3001,$A226))</f>
        <v>0</v>
      </c>
      <c r="N226" s="21" t="n">
        <f aca="false">IF(OR($A226="",N$4=""),0,COUNTIFS(Formulas!$A$2:$A$3001,N$4,Formulas!$B$2:$B$3001,$A226))</f>
        <v>0</v>
      </c>
      <c r="O226" s="21" t="n">
        <f aca="false">IF(OR($A226="",O$4=""),0,COUNTIFS(Formulas!$A$2:$A$3001,O$4,Formulas!$B$2:$B$3001,$A226))</f>
        <v>0</v>
      </c>
      <c r="P226" s="21" t="n">
        <f aca="false">IF(OR($A226="",P$4=""),0,COUNTIFS(Formulas!$A$2:$A$3001,P$4,Formulas!$B$2:$B$3001,$A226))</f>
        <v>0</v>
      </c>
      <c r="Q226" s="21" t="n">
        <f aca="false">IF(OR($A226="",Q$4=""),0,COUNTIFS(Formulas!$A$2:$A$3001,Q$4,Formulas!$B$2:$B$3001,$A226))</f>
        <v>0</v>
      </c>
      <c r="R226" s="21" t="n">
        <f aca="false">IF(OR($A226="",R$4=""),0,COUNTIFS(Formulas!$A$2:$A$3001,R$4,Formulas!$B$2:$B$3001,$A226))</f>
        <v>0</v>
      </c>
      <c r="S226" s="21" t="n">
        <f aca="false">IF(OR($A226="",S$4=""),0,COUNTIFS(Formulas!$A$2:$A$3001,S$4,Formulas!$B$2:$B$3001,$A226))</f>
        <v>0</v>
      </c>
      <c r="T226" s="21" t="n">
        <f aca="false">IF(OR($A226="",T$4=""),0,COUNTIFS(Formulas!$A$2:$A$3001,T$4,Formulas!$B$2:$B$3001,$A226))</f>
        <v>0</v>
      </c>
      <c r="U226" s="21" t="n">
        <f aca="false">IF(OR($A226="",U$4=""),0,COUNTIFS(Formulas!$A$2:$A$3001,U$4,Formulas!$B$2:$B$3001,$A226))</f>
        <v>0</v>
      </c>
      <c r="V226" s="21" t="n">
        <f aca="false">IF(OR($A226="",V$4=""),0,COUNTIFS(Formulas!$A$2:$A$3001,V$4,Formulas!$B$2:$B$3001,$A226))</f>
        <v>0</v>
      </c>
      <c r="W226" s="21" t="n">
        <f aca="false">IF(OR($A226="",W$4=""),0,COUNTIFS(Formulas!$A$2:$A$3001,W$4,Formulas!$B$2:$B$3001,$A226))</f>
        <v>0</v>
      </c>
      <c r="X226" s="21" t="n">
        <f aca="false">IF(OR($A226="",X$4=""),0,COUNTIFS(Formulas!$A$2:$A$3001,X$4,Formulas!$B$2:$B$3001,$A226))</f>
        <v>0</v>
      </c>
      <c r="Y226" s="21" t="n">
        <f aca="false">IF(OR($A226="",Y$4=""),0,COUNTIFS(Formulas!$A$2:$A$3001,Y$4,Formulas!$B$2:$B$3001,$A226))</f>
        <v>0</v>
      </c>
      <c r="Z226" s="21" t="n">
        <f aca="false">IF(OR($A226="",Z$4=""),0,COUNTIFS(Formulas!$A$2:$A$3001,Z$4,Formulas!$B$2:$B$3001,$A226))</f>
        <v>0</v>
      </c>
      <c r="AA226" s="21" t="n">
        <f aca="false">IF(OR($A226="",AA$4=""),0,COUNTIFS(Formulas!$A$2:$A$3001,AA$4,Formulas!$B$2:$B$3001,$A226))</f>
        <v>0</v>
      </c>
      <c r="AB226" s="21" t="n">
        <f aca="false">IF(OR($A226="",AB$4=""),0,COUNTIFS(Formulas!$A$2:$A$3001,AB$4,Formulas!$B$2:$B$3001,$A226))</f>
        <v>0</v>
      </c>
      <c r="AC226" s="21" t="n">
        <f aca="false">IF(OR($A226="",AC$4=""),0,COUNTIFS(Formulas!$A$2:$A$3001,AC$4,Formulas!$B$2:$B$3001,$A226))</f>
        <v>0</v>
      </c>
      <c r="AD226" s="21" t="n">
        <f aca="false">IF(OR($A226="",AD$4=""),0,COUNTIFS(Formulas!$A$2:$A$3001,AD$4,Formulas!$B$2:$B$3001,$A226))</f>
        <v>0</v>
      </c>
      <c r="AE226" s="21" t="n">
        <f aca="false">IF(OR($A226="",AE$4=""),0,COUNTIFS(Formulas!$A$2:$A$3001,AE$4,Formulas!$B$2:$B$3001,$A226))</f>
        <v>0</v>
      </c>
      <c r="AF226" s="21" t="n">
        <f aca="false">IF(OR($A226="",AF$4=""),0,COUNTIFS(Formulas!$A$2:$A$3001,AF$4,Formulas!$B$2:$B$3001,$A226))</f>
        <v>0</v>
      </c>
      <c r="AG226" s="21" t="n">
        <f aca="false">IF(OR($A226="",AG$4=""),0,COUNTIFS(Formulas!$A$2:$A$3001,AG$4,Formulas!$B$2:$B$3001,$A226))</f>
        <v>0</v>
      </c>
      <c r="AH226" s="21" t="n">
        <f aca="false">IF(OR($A226="",AH$4=""),0,COUNTIFS(Formulas!$A$2:$A$3001,AH$4,Formulas!$B$2:$B$3001,$A226))</f>
        <v>0</v>
      </c>
      <c r="AI226" s="21" t="n">
        <f aca="false">IF(OR($A226="",AI$4=""),0,COUNTIFS(Formulas!$A$2:$A$3001,AI$4,Formulas!$B$2:$B$3001,$A226))</f>
        <v>0</v>
      </c>
      <c r="AJ226" s="21" t="n">
        <f aca="false">IF(OR($A226="",AJ$4=""),0,COUNTIFS(Formulas!$A$2:$A$3001,AJ$4,Formulas!$B$2:$B$3001,$A226))</f>
        <v>0</v>
      </c>
      <c r="AK226" s="21" t="n">
        <f aca="false">IF(OR($A226="",AK$4=""),0,COUNTIFS(Formulas!$A$2:$A$3001,AK$4,Formulas!$B$2:$B$3001,$A226))</f>
        <v>0</v>
      </c>
      <c r="AL226" s="21" t="n">
        <f aca="false">IF(OR($A226="",AL$4=""),0,COUNTIFS(Formulas!$A$2:$A$3001,AL$4,Formulas!$B$2:$B$3001,$A226))</f>
        <v>0</v>
      </c>
      <c r="AM226" s="21" t="n">
        <f aca="false">IF(OR($A226="",AM$4=""),0,COUNTIFS(Formulas!$A$2:$A$3001,AM$4,Formulas!$B$2:$B$3001,$A226))</f>
        <v>0</v>
      </c>
      <c r="AN226" s="21" t="n">
        <f aca="false">IF(OR($A226="",AN$4=""),0,COUNTIFS(Formulas!$A$2:$A$3001,AN$4,Formulas!$B$2:$B$3001,$A226))</f>
        <v>0</v>
      </c>
      <c r="AO226" s="21" t="n">
        <f aca="false">IF(OR($A226="",AO$4=""),0,COUNTIFS(Formulas!$A$2:$A$3001,AO$4,Formulas!$B$2:$B$3001,$A226))</f>
        <v>0</v>
      </c>
      <c r="AP226" s="21" t="n">
        <f aca="false">IF(OR($A226="",AP$4=""),0,COUNTIFS(Formulas!$A$2:$A$3001,AP$4,Formulas!$B$2:$B$3001,$A226))</f>
        <v>0</v>
      </c>
      <c r="AQ226" s="21" t="n">
        <f aca="false">IF(OR($A226="",AQ$4=""),0,COUNTIFS(Formulas!$A$2:$A$3001,AQ$4,Formulas!$B$2:$B$3001,$A226))</f>
        <v>0</v>
      </c>
      <c r="AR226" s="21" t="n">
        <f aca="false">IF(OR($A226="",AR$4=""),0,COUNTIFS(Formulas!$A$2:$A$3001,AR$4,Formulas!$B$2:$B$3001,$A226))</f>
        <v>0</v>
      </c>
      <c r="AS226" s="21" t="n">
        <f aca="false">IF(OR($A226="",AS$4=""),0,COUNTIFS(Formulas!$A$2:$A$3001,AS$4,Formulas!$B$2:$B$3001,$A226))</f>
        <v>0</v>
      </c>
      <c r="AT226" s="21" t="n">
        <f aca="false">IF(OR($A226="",AT$4=""),0,COUNTIFS(Formulas!$A$2:$A$3001,AT$4,Formulas!$B$2:$B$3001,$A226))</f>
        <v>0</v>
      </c>
      <c r="AU226" s="21" t="n">
        <f aca="false">IF(OR($A226="",AU$4=""),0,COUNTIFS(Formulas!$A$2:$A$3001,AU$4,Formulas!$B$2:$B$3001,$A226))</f>
        <v>0</v>
      </c>
      <c r="AV226" s="21" t="n">
        <f aca="false">IF(OR($A226="",AV$4=""),0,COUNTIFS(Formulas!$A$2:$A$3001,AV$4,Formulas!$B$2:$B$3001,$A226))</f>
        <v>0</v>
      </c>
      <c r="AW226" s="21" t="n">
        <f aca="false">IF(OR($A226="",AW$4=""),0,COUNTIFS(Formulas!$A$2:$A$3001,AW$4,Formulas!$B$2:$B$3001,$A226))</f>
        <v>0</v>
      </c>
      <c r="AX226" s="21" t="n">
        <f aca="false">IF(OR($A226="",AX$4=""),0,COUNTIFS(Formulas!$A$2:$A$3001,AX$4,Formulas!$B$2:$B$3001,$A226))</f>
        <v>0</v>
      </c>
      <c r="AY226" s="21" t="n">
        <f aca="false">IF(OR($A226="",AY$4=""),0,COUNTIFS(Formulas!$A$2:$A$3001,AY$4,Formulas!$B$2:$B$3001,$A226))</f>
        <v>0</v>
      </c>
      <c r="AZ226" s="21" t="n">
        <f aca="false">IF(OR($A226="",AZ$4=""),0,COUNTIFS(Formulas!$A$2:$A$3001,AZ$4,Formulas!$B$2:$B$3001,$A226))</f>
        <v>0</v>
      </c>
      <c r="BA226" s="21" t="n">
        <f aca="false">IF(OR($A226="",BA$4=""),0,COUNTIFS(Formulas!$A$2:$A$3001,BA$4,Formulas!$B$2:$B$3001,$A226))</f>
        <v>0</v>
      </c>
      <c r="BB226" s="21" t="n">
        <f aca="false">IF(OR($A226="",BB$4=""),0,COUNTIFS(Formulas!$A$2:$A$3001,BB$4,Formulas!$B$2:$B$3001,$A226))</f>
        <v>0</v>
      </c>
      <c r="BC226" s="21" t="n">
        <f aca="false">IF(OR($A226="",BC$4=""),0,COUNTIFS(Formulas!$A$2:$A$3001,BC$4,Formulas!$B$2:$B$3001,$A226))</f>
        <v>0</v>
      </c>
      <c r="BD226" s="21" t="n">
        <f aca="false">IF(OR($A226="",BD$4=""),0,COUNTIFS(Formulas!$A$2:$A$3001,BD$4,Formulas!$B$2:$B$3001,$A226))</f>
        <v>0</v>
      </c>
      <c r="BE226" s="21" t="n">
        <f aca="false">IF(OR($A226="",BE$4=""),0,COUNTIFS(Formulas!$A$2:$A$3001,BE$4,Formulas!$B$2:$B$3001,$A226))</f>
        <v>0</v>
      </c>
      <c r="BF226" s="21" t="n">
        <f aca="false">IF(OR($A226="",BF$4=""),0,COUNTIFS(Formulas!$A$2:$A$3001,BF$4,Formulas!$B$2:$B$3001,$A226))</f>
        <v>0</v>
      </c>
      <c r="BG226" s="21" t="n">
        <f aca="false">IF(OR($A226="",BG$4=""),0,COUNTIFS(Formulas!$A$2:$A$3001,BG$4,Formulas!$B$2:$B$3001,$A226))</f>
        <v>0</v>
      </c>
      <c r="BH226" s="21" t="n">
        <f aca="false">IF(OR($A226="",BH$4=""),0,COUNTIFS(Formulas!$A$2:$A$3001,BH$4,Formulas!$B$2:$B$3001,$A226))</f>
        <v>0</v>
      </c>
      <c r="BI226" s="21" t="n">
        <f aca="false">IF(OR($A226="",BI$4=""),0,COUNTIFS(Formulas!$A$2:$A$3001,BI$4,Formulas!$B$2:$B$3001,$A226))</f>
        <v>0</v>
      </c>
      <c r="BJ226" s="21" t="n">
        <f aca="false">IF(OR($A226="",BJ$4=""),0,COUNTIFS(Formulas!$A$2:$A$3001,BJ$4,Formulas!$B$2:$B$3001,$A226))</f>
        <v>0</v>
      </c>
      <c r="BK226" s="21" t="n">
        <f aca="false">IF(OR($A226="",BK$4=""),0,COUNTIFS(Formulas!$A$2:$A$3001,BK$4,Formulas!$B$2:$B$3001,$A226))</f>
        <v>0</v>
      </c>
      <c r="BL226" s="21" t="n">
        <f aca="false">IF(OR($A226="",BL$4=""),0,COUNTIFS(Formulas!$A$2:$A$3001,BL$4,Formulas!$B$2:$B$3001,$A226))</f>
        <v>0</v>
      </c>
      <c r="BM226" s="21" t="n">
        <f aca="false">IF(OR($A226="",BM$4=""),0,COUNTIFS(Formulas!$A$2:$A$3001,BM$4,Formulas!$B$2:$B$3001,$A226))</f>
        <v>0</v>
      </c>
      <c r="BN226" s="21" t="n">
        <f aca="false">IF(OR($A226="",BN$4=""),0,COUNTIFS(Formulas!$A$2:$A$3001,BN$4,Formulas!$B$2:$B$3001,$A226))</f>
        <v>0</v>
      </c>
      <c r="BO226" s="21" t="n">
        <f aca="false">IF(OR($A226="",BO$4=""),0,COUNTIFS(Formulas!$A$2:$A$3001,BO$4,Formulas!$B$2:$B$3001,$A226))</f>
        <v>0</v>
      </c>
      <c r="BP226" s="21" t="n">
        <f aca="false">IF(OR($A226="",BP$4=""),0,COUNTIFS(Formulas!$A$2:$A$3001,BP$4,Formulas!$B$2:$B$3001,$A226))</f>
        <v>0</v>
      </c>
      <c r="BQ226" s="21" t="n">
        <f aca="false">IF(OR($A226="",BQ$4=""),0,COUNTIFS(Formulas!$A$2:$A$3001,BQ$4,Formulas!$B$2:$B$3001,$A226))</f>
        <v>0</v>
      </c>
      <c r="BR226" s="21" t="n">
        <f aca="false">IF(OR($A226="",BR$4=""),0,COUNTIFS(Formulas!$A$2:$A$3001,BR$4,Formulas!$B$2:$B$3001,$A226))</f>
        <v>0</v>
      </c>
      <c r="BS226" s="21" t="n">
        <f aca="false">IF(OR($A226="",BS$4=""),0,COUNTIFS(Formulas!$A$2:$A$3001,BS$4,Formulas!$B$2:$B$3001,$A226))</f>
        <v>0</v>
      </c>
      <c r="BT226" s="21" t="n">
        <f aca="false">IF(OR($A226="",BT$4=""),0,COUNTIFS(Formulas!$A$2:$A$3001,BT$4,Formulas!$B$2:$B$3001,$A226))</f>
        <v>0</v>
      </c>
      <c r="BU226" s="21" t="n">
        <f aca="false">IF(OR($A226="",BU$4=""),0,COUNTIFS(Formulas!$A$2:$A$3001,BU$4,Formulas!$B$2:$B$3001,$A226))</f>
        <v>0</v>
      </c>
      <c r="BV226" s="21" t="n">
        <f aca="false">IF(OR($A226="",BV$4=""),0,COUNTIFS(Formulas!$A$2:$A$3001,BV$4,Formulas!$B$2:$B$3001,$A226))</f>
        <v>0</v>
      </c>
      <c r="BW226" s="21" t="n">
        <f aca="false">IF(OR($A226="",BW$4=""),0,COUNTIFS(Formulas!$A$2:$A$3001,BW$4,Formulas!$B$2:$B$3001,$A226))</f>
        <v>0</v>
      </c>
      <c r="BX226" s="21" t="n">
        <f aca="false">IF(OR($A226="",BX$4=""),0,COUNTIFS(Formulas!$A$2:$A$3001,BX$4,Formulas!$B$2:$B$3001,$A226))</f>
        <v>0</v>
      </c>
      <c r="BY226" s="21" t="n">
        <f aca="false">IF(OR($A226="",BY$4=""),0,COUNTIFS(Formulas!$A$2:$A$3001,BY$4,Formulas!$B$2:$B$3001,$A226))</f>
        <v>0</v>
      </c>
      <c r="BZ226" s="21" t="n">
        <f aca="false">IF(OR($A226="",BZ$4=""),0,COUNTIFS(Formulas!$A$2:$A$3001,BZ$4,Formulas!$B$2:$B$3001,$A226))</f>
        <v>0</v>
      </c>
      <c r="CA226" s="21" t="n">
        <f aca="false">IF(OR($A226="",CA$4=""),0,COUNTIFS(Formulas!$A$2:$A$3001,CA$4,Formulas!$B$2:$B$3001,$A226))</f>
        <v>0</v>
      </c>
      <c r="CB226" s="21" t="n">
        <f aca="false">IF(OR($A226="",CB$4=""),0,COUNTIFS(Formulas!$A$2:$A$3001,CB$4,Formulas!$B$2:$B$3001,$A226))</f>
        <v>0</v>
      </c>
      <c r="CC226" s="21" t="n">
        <f aca="false">IF(OR($A226="",CC$4=""),0,COUNTIFS(Formulas!$A$2:$A$3001,CC$4,Formulas!$B$2:$B$3001,$A226))</f>
        <v>0</v>
      </c>
      <c r="CD226" s="21" t="n">
        <f aca="false">IF(OR($A226="",CD$4=""),0,COUNTIFS(Formulas!$A$2:$A$3001,CD$4,Formulas!$B$2:$B$3001,$A226))</f>
        <v>0</v>
      </c>
      <c r="CE226" s="21" t="n">
        <f aca="false">IF(OR($A226="",CE$4=""),0,COUNTIFS(Formulas!$A$2:$A$3001,CE$4,Formulas!$B$2:$B$3001,$A226))</f>
        <v>0</v>
      </c>
      <c r="CF226" s="21" t="n">
        <f aca="false">IF(OR($A226="",CF$4=""),0,COUNTIFS(Formulas!$A$2:$A$3001,CF$4,Formulas!$B$2:$B$3001,$A226))</f>
        <v>0</v>
      </c>
      <c r="CG226" s="21" t="n">
        <f aca="false">IF(OR($A226="",CG$4=""),0,COUNTIFS(Formulas!$A$2:$A$3001,CG$4,Formulas!$B$2:$B$3001,$A226))</f>
        <v>0</v>
      </c>
      <c r="CH226" s="21" t="n">
        <f aca="false">IF(OR($A226="",CH$4=""),0,COUNTIFS(Formulas!$A$2:$A$3001,CH$4,Formulas!$B$2:$B$3001,$A226))</f>
        <v>0</v>
      </c>
      <c r="CI226" s="21" t="n">
        <f aca="false">IF(OR($A226="",CI$4=""),0,COUNTIFS(Formulas!$A$2:$A$3001,CI$4,Formulas!$B$2:$B$3001,$A226))</f>
        <v>0</v>
      </c>
      <c r="CJ226" s="21" t="n">
        <f aca="false">IF(OR($A226="",CJ$4=""),0,COUNTIFS(Formulas!$A$2:$A$3001,CJ$4,Formulas!$B$2:$B$3001,$A226))</f>
        <v>0</v>
      </c>
      <c r="CK226" s="21" t="n">
        <f aca="false">IF(OR($A226="",CK$4=""),0,COUNTIFS(Formulas!$A$2:$A$3001,CK$4,Formulas!$B$2:$B$3001,$A226))</f>
        <v>0</v>
      </c>
      <c r="CL226" s="21" t="n">
        <f aca="false">IF(OR($A226="",CL$4=""),0,COUNTIFS(Formulas!$A$2:$A$3001,CL$4,Formulas!$B$2:$B$3001,$A226))</f>
        <v>0</v>
      </c>
      <c r="CM226" s="21" t="n">
        <f aca="false">IF(OR($A226="",CM$4=""),0,COUNTIFS(Formulas!$A$2:$A$3001,CM$4,Formulas!$B$2:$B$3001,$A226))</f>
        <v>0</v>
      </c>
      <c r="CN226" s="21" t="n">
        <f aca="false">IF(OR($A226="",CN$4=""),0,COUNTIFS(Formulas!$A$2:$A$3001,CN$4,Formulas!$B$2:$B$3001,$A226))</f>
        <v>0</v>
      </c>
      <c r="CO226" s="21" t="n">
        <f aca="false">IF(OR($A226="",CO$4=""),0,COUNTIFS(Formulas!$A$2:$A$3001,CO$4,Formulas!$B$2:$B$3001,$A226))</f>
        <v>0</v>
      </c>
      <c r="CP226" s="21" t="n">
        <f aca="false">IF(OR($A226="",CP$4=""),0,COUNTIFS(Formulas!$A$2:$A$3001,CP$4,Formulas!$B$2:$B$3001,$A226))</f>
        <v>0</v>
      </c>
      <c r="CQ226" s="21" t="n">
        <f aca="false">IF(OR($A226="",CQ$4=""),0,COUNTIFS(Formulas!$A$2:$A$3001,CQ$4,Formulas!$B$2:$B$3001,$A226))</f>
        <v>0</v>
      </c>
      <c r="CR226" s="21" t="n">
        <f aca="false">IF(OR($A226="",CR$4=""),0,COUNTIFS(Formulas!$A$2:$A$3001,CR$4,Formulas!$B$2:$B$3001,$A226))</f>
        <v>0</v>
      </c>
      <c r="CS226" s="21" t="n">
        <f aca="false">IF(OR($A226="",CS$4=""),0,COUNTIFS(Formulas!$A$2:$A$3001,CS$4,Formulas!$B$2:$B$3001,$A226))</f>
        <v>0</v>
      </c>
      <c r="CT226" s="21" t="n">
        <f aca="false">IF(OR($A226="",CT$4=""),0,COUNTIFS(Formulas!$A$2:$A$3001,CT$4,Formulas!$B$2:$B$3001,$A226))</f>
        <v>0</v>
      </c>
      <c r="CU226" s="21" t="n">
        <f aca="false">IF(OR($A226="",CU$4=""),0,COUNTIFS(Formulas!$A$2:$A$3001,CU$4,Formulas!$B$2:$B$3001,$A226))</f>
        <v>0</v>
      </c>
      <c r="CV226" s="21" t="n">
        <f aca="false">IF(OR($A226="",CV$4=""),0,COUNTIFS(Formulas!$A$2:$A$3001,CV$4,Formulas!$B$2:$B$3001,$A226))</f>
        <v>0</v>
      </c>
      <c r="CW226" s="21" t="n">
        <f aca="false">IF(OR($A226="",CW$4=""),0,COUNTIFS(Formulas!$A$2:$A$3001,CW$4,Formulas!$B$2:$B$3001,$A226))</f>
        <v>0</v>
      </c>
      <c r="CX226" s="21" t="n">
        <f aca="false">IF(OR($A226="",CX$4=""),0,COUNTIFS(Formulas!$A$2:$A$3001,CX$4,Formulas!$B$2:$B$3001,$A226))</f>
        <v>0</v>
      </c>
      <c r="CY226" s="21" t="n">
        <f aca="false">IF(OR($A226="",CY$4=""),0,COUNTIFS(Formulas!$A$2:$A$3001,CY$4,Formulas!$B$2:$B$3001,$A226))</f>
        <v>0</v>
      </c>
      <c r="CZ226" s="21" t="n">
        <f aca="false">IF(OR($A226="",CZ$4=""),0,COUNTIFS(Formulas!$A$2:$A$3001,CZ$4,Formulas!$B$2:$B$3001,$A226))</f>
        <v>0</v>
      </c>
      <c r="DA226" s="21" t="n">
        <f aca="false">IF(OR($A226="",DA$4=""),0,COUNTIFS(Formulas!$A$2:$A$3001,DA$4,Formulas!$B$2:$B$3001,$A226))</f>
        <v>0</v>
      </c>
      <c r="DB226" s="21" t="n">
        <f aca="false">IF(OR($A226="",DB$4=""),0,COUNTIFS(Formulas!$A$2:$A$3001,DB$4,Formulas!$B$2:$B$3001,$A226))</f>
        <v>0</v>
      </c>
      <c r="DC226" s="21" t="n">
        <f aca="false">IF(OR($A226="",DC$4=""),0,COUNTIFS(Formulas!$A$2:$A$3001,DC$4,Formulas!$B$2:$B$3001,$A226))</f>
        <v>0</v>
      </c>
      <c r="DD226" s="21" t="n">
        <f aca="false">IF(OR($A226="",DD$4=""),0,COUNTIFS(Formulas!$A$2:$A$3001,DD$4,Formulas!$B$2:$B$3001,$A226))</f>
        <v>0</v>
      </c>
      <c r="DE226" s="21" t="n">
        <f aca="false">IF(OR($A226="",DE$4=""),0,COUNTIFS(Formulas!$A$2:$A$3001,DE$4,Formulas!$B$2:$B$3001,$A226))</f>
        <v>0</v>
      </c>
      <c r="DF226" s="21" t="n">
        <f aca="false">IF(OR($A226="",DF$4=""),0,COUNTIFS(Formulas!$A$2:$A$3001,DF$4,Formulas!$B$2:$B$3001,$A226))</f>
        <v>0</v>
      </c>
      <c r="DG226" s="21" t="n">
        <f aca="false">IF(OR($A226="",DG$4=""),0,COUNTIFS(Formulas!$A$2:$A$3001,DG$4,Formulas!$B$2:$B$3001,$A226))</f>
        <v>0</v>
      </c>
      <c r="DH226" s="21" t="n">
        <f aca="false">IF(OR($A226="",DH$4=""),0,COUNTIFS(Formulas!$A$2:$A$3001,DH$4,Formulas!$B$2:$B$3001,$A226))</f>
        <v>0</v>
      </c>
      <c r="DI226" s="21" t="n">
        <f aca="false">IF(OR($A226="",DI$4=""),0,COUNTIFS(Formulas!$A$2:$A$3001,DI$4,Formulas!$B$2:$B$3001,$A226))</f>
        <v>0</v>
      </c>
      <c r="DJ226" s="21" t="n">
        <f aca="false">IF(OR($A226="",DJ$4=""),0,COUNTIFS(Formulas!$A$2:$A$3001,DJ$4,Formulas!$B$2:$B$3001,$A226))</f>
        <v>0</v>
      </c>
      <c r="DK226" s="21" t="n">
        <f aca="false">IF(OR($A226="",DK$4=""),0,COUNTIFS(Formulas!$A$2:$A$3001,DK$4,Formulas!$B$2:$B$3001,$A226))</f>
        <v>0</v>
      </c>
      <c r="DL226" s="21" t="n">
        <f aca="false">IF(OR($A226="",DL$4=""),0,COUNTIFS(Formulas!$A$2:$A$3001,DL$4,Formulas!$B$2:$B$3001,$A226))</f>
        <v>0</v>
      </c>
      <c r="DM226" s="21" t="n">
        <f aca="false">IF(OR($A226="",DM$4=""),0,COUNTIFS(Formulas!$A$2:$A$3001,DM$4,Formulas!$B$2:$B$3001,$A226))</f>
        <v>0</v>
      </c>
      <c r="DN226" s="21" t="n">
        <f aca="false">IF(OR($A226="",DN$4=""),0,COUNTIFS(Formulas!$A$2:$A$3001,DN$4,Formulas!$B$2:$B$3001,$A226))</f>
        <v>0</v>
      </c>
      <c r="DO226" s="21" t="n">
        <f aca="false">IF(OR($A226="",DO$4=""),0,COUNTIFS(Formulas!$A$2:$A$3001,DO$4,Formulas!$B$2:$B$3001,$A226))</f>
        <v>0</v>
      </c>
      <c r="DP226" s="21" t="n">
        <f aca="false">IF(OR($A226="",DP$4=""),0,COUNTIFS(Formulas!$A$2:$A$3001,DP$4,Formulas!$B$2:$B$3001,$A226))</f>
        <v>0</v>
      </c>
      <c r="DQ226" s="21" t="n">
        <f aca="false">IF(OR($A226="",DQ$4=""),0,COUNTIFS(Formulas!$A$2:$A$3001,DQ$4,Formulas!$B$2:$B$3001,$A226))</f>
        <v>0</v>
      </c>
      <c r="DR226" s="21" t="n">
        <f aca="false">IF(OR($A226="",DR$4=""),0,COUNTIFS(Formulas!$A$2:$A$3001,DR$4,Formulas!$B$2:$B$3001,$A226))</f>
        <v>0</v>
      </c>
      <c r="DS226" s="21" t="n">
        <f aca="false">IF(OR($A226="",DS$4=""),0,COUNTIFS(Formulas!$A$2:$A$3001,DS$4,Formulas!$B$2:$B$3001,$A226))</f>
        <v>0</v>
      </c>
      <c r="DT226" s="21" t="n">
        <f aca="false">IF(OR($A226="",DT$4=""),0,COUNTIFS(Formulas!$A$2:$A$3001,DT$4,Formulas!$B$2:$B$3001,$A226))</f>
        <v>0</v>
      </c>
      <c r="DU226" s="21" t="n">
        <f aca="false">IF(OR($A226="",DU$4=""),0,COUNTIFS(Formulas!$A$2:$A$3001,DU$4,Formulas!$B$2:$B$3001,$A226))</f>
        <v>0</v>
      </c>
      <c r="DV226" s="21" t="n">
        <f aca="false">IF(OR($A226="",DV$4=""),0,COUNTIFS(Formulas!$A$2:$A$3001,DV$4,Formulas!$B$2:$B$3001,$A226))</f>
        <v>0</v>
      </c>
      <c r="DW226" s="21" t="n">
        <f aca="false">IF(OR($A226="",DW$4=""),0,COUNTIFS(Formulas!$A$2:$A$3001,DW$4,Formulas!$B$2:$B$3001,$A226))</f>
        <v>0</v>
      </c>
      <c r="DX226" s="21" t="n">
        <f aca="false">IF(OR($A226="",DX$4=""),0,COUNTIFS(Formulas!$A$2:$A$3001,DX$4,Formulas!$B$2:$B$3001,$A226))</f>
        <v>0</v>
      </c>
      <c r="DY226" s="21" t="n">
        <f aca="false">IF(OR($A226="",DY$4=""),0,COUNTIFS(Formulas!$A$2:$A$3001,DY$4,Formulas!$B$2:$B$3001,$A226))</f>
        <v>0</v>
      </c>
      <c r="DZ226" s="21" t="n">
        <f aca="false">IF(OR($A226="",DZ$4=""),0,COUNTIFS(Formulas!$A$2:$A$3001,DZ$4,Formulas!$B$2:$B$3001,$A226))</f>
        <v>0</v>
      </c>
      <c r="EA226" s="21" t="n">
        <f aca="false">IF(OR($A226="",EA$4=""),0,COUNTIFS(Formulas!$A$2:$A$3001,EA$4,Formulas!$B$2:$B$3001,$A226))</f>
        <v>0</v>
      </c>
      <c r="EB226" s="21" t="n">
        <f aca="false">IF(OR($A226="",EB$4=""),0,COUNTIFS(Formulas!$A$2:$A$3001,EB$4,Formulas!$B$2:$B$3001,$A226))</f>
        <v>0</v>
      </c>
      <c r="EC226" s="21" t="n">
        <f aca="false">IF(OR($A226="",EC$4=""),0,COUNTIFS(Formulas!$A$2:$A$3001,EC$4,Formulas!$B$2:$B$3001,$A226))</f>
        <v>0</v>
      </c>
      <c r="ED226" s="21" t="n">
        <f aca="false">IF(OR($A226="",ED$4=""),0,COUNTIFS(Formulas!$A$2:$A$3001,ED$4,Formulas!$B$2:$B$3001,$A226))</f>
        <v>0</v>
      </c>
      <c r="EE226" s="21" t="n">
        <f aca="false">IF(OR($A226="",EE$4=""),0,COUNTIFS(Formulas!$A$2:$A$3001,EE$4,Formulas!$B$2:$B$3001,$A226))</f>
        <v>0</v>
      </c>
      <c r="EF226" s="21" t="n">
        <f aca="false">IF(OR($A226="",EF$4=""),0,COUNTIFS(Formulas!$A$2:$A$3001,EF$4,Formulas!$B$2:$B$3001,$A226))</f>
        <v>0</v>
      </c>
      <c r="EG226" s="21" t="n">
        <f aca="false">IF(OR($A226="",EG$4=""),0,COUNTIFS(Formulas!$A$2:$A$3001,EG$4,Formulas!$B$2:$B$3001,$A226))</f>
        <v>0</v>
      </c>
      <c r="EH226" s="21" t="n">
        <f aca="false">IF(OR($A226="",EH$4=""),0,COUNTIFS(Formulas!$A$2:$A$3001,EH$4,Formulas!$B$2:$B$3001,$A226))</f>
        <v>0</v>
      </c>
      <c r="EI226" s="21" t="n">
        <f aca="false">IF(OR($A226="",EI$4=""),0,COUNTIFS(Formulas!$A$2:$A$3001,EI$4,Formulas!$B$2:$B$3001,$A226))</f>
        <v>0</v>
      </c>
      <c r="EJ226" s="21" t="n">
        <f aca="false">IF(OR($A226="",EJ$4=""),0,COUNTIFS(Formulas!$A$2:$A$3001,EJ$4,Formulas!$B$2:$B$3001,$A226))</f>
        <v>0</v>
      </c>
      <c r="EK226" s="21" t="n">
        <f aca="false">IF(OR($A226="",EK$4=""),0,COUNTIFS(Formulas!$A$2:$A$3001,EK$4,Formulas!$B$2:$B$3001,$A226))</f>
        <v>0</v>
      </c>
      <c r="EL226" s="21" t="n">
        <f aca="false">IF(OR($A226="",EL$4=""),0,COUNTIFS(Formulas!$A$2:$A$3001,EL$4,Formulas!$B$2:$B$3001,$A226))</f>
        <v>0</v>
      </c>
      <c r="EM226" s="21" t="n">
        <f aca="false">IF(OR($A226="",EM$4=""),0,COUNTIFS(Formulas!$A$2:$A$3001,EM$4,Formulas!$B$2:$B$3001,$A226))</f>
        <v>0</v>
      </c>
      <c r="EN226" s="21" t="n">
        <f aca="false">IF(OR($A226="",EN$4=""),0,COUNTIFS(Formulas!$A$2:$A$3001,EN$4,Formulas!$B$2:$B$3001,$A226))</f>
        <v>0</v>
      </c>
      <c r="EO226" s="21" t="n">
        <f aca="false">IF(OR($A226="",EO$4=""),0,COUNTIFS(Formulas!$A$2:$A$3001,EO$4,Formulas!$B$2:$B$3001,$A226))</f>
        <v>0</v>
      </c>
      <c r="EP226" s="21" t="n">
        <f aca="false">IF(OR($A226="",EP$4=""),0,COUNTIFS(Formulas!$A$2:$A$3001,EP$4,Formulas!$B$2:$B$3001,$A226))</f>
        <v>0</v>
      </c>
      <c r="EQ226" s="21" t="n">
        <f aca="false">IF(OR($A226="",EQ$4=""),0,COUNTIFS(Formulas!$A$2:$A$3001,EQ$4,Formulas!$B$2:$B$3001,$A226))</f>
        <v>0</v>
      </c>
      <c r="ER226" s="21" t="n">
        <f aca="false">IF(OR($A226="",ER$4=""),0,COUNTIFS(Formulas!$A$2:$A$3001,ER$4,Formulas!$B$2:$B$3001,$A226))</f>
        <v>0</v>
      </c>
      <c r="ES226" s="21" t="n">
        <f aca="false">IF(OR($A226="",ES$4=""),0,COUNTIFS(Formulas!$A$2:$A$3001,ES$4,Formulas!$B$2:$B$3001,$A226))</f>
        <v>0</v>
      </c>
      <c r="ET226" s="21" t="n">
        <f aca="false">IF(OR($A226="",ET$4=""),0,COUNTIFS(Formulas!$A$2:$A$3001,ET$4,Formulas!$B$2:$B$3001,$A226))</f>
        <v>0</v>
      </c>
      <c r="EU226" s="21" t="n">
        <f aca="false">IF(OR($A226="",EU$4=""),0,COUNTIFS(Formulas!$A$2:$A$3001,EU$4,Formulas!$B$2:$B$3001,$A226))</f>
        <v>0</v>
      </c>
      <c r="EV226" s="21" t="n">
        <f aca="false">IF(OR($A226="",EV$4=""),0,COUNTIFS(Formulas!$A$2:$A$3001,EV$4,Formulas!$B$2:$B$3001,$A226))</f>
        <v>0</v>
      </c>
    </row>
    <row r="227" customFormat="false" ht="15" hidden="false" customHeight="false" outlineLevel="0" collapsed="false">
      <c r="A227" s="13" t="str">
        <f aca="false">IF(INDEX(Materials!$A$2:$A$301,223)="","",INDEX(Materials!$A$2:$A$301,223))</f>
        <v/>
      </c>
      <c r="B227" s="19" t="str">
        <f aca="false">IF(A227="","",COUNTIF(C227:EV227,"&gt;0"))</f>
        <v/>
      </c>
      <c r="C227" s="21" t="n">
        <f aca="false">IF(OR($A227="",C$4=""),0,COUNTIFS(Formulas!$A$2:$A$3001,C$4,Formulas!$B$2:$B$3001,$A227))</f>
        <v>0</v>
      </c>
      <c r="D227" s="21" t="n">
        <f aca="false">IF(OR($A227="",D$4=""),0,COUNTIFS(Formulas!$A$2:$A$3001,D$4,Formulas!$B$2:$B$3001,$A227))</f>
        <v>0</v>
      </c>
      <c r="E227" s="21" t="n">
        <f aca="false">IF(OR($A227="",E$4=""),0,COUNTIFS(Formulas!$A$2:$A$3001,E$4,Formulas!$B$2:$B$3001,$A227))</f>
        <v>0</v>
      </c>
      <c r="F227" s="21" t="n">
        <f aca="false">IF(OR($A227="",F$4=""),0,COUNTIFS(Formulas!$A$2:$A$3001,F$4,Formulas!$B$2:$B$3001,$A227))</f>
        <v>0</v>
      </c>
      <c r="G227" s="21" t="n">
        <f aca="false">IF(OR($A227="",G$4=""),0,COUNTIFS(Formulas!$A$2:$A$3001,G$4,Formulas!$B$2:$B$3001,$A227))</f>
        <v>0</v>
      </c>
      <c r="H227" s="21" t="n">
        <f aca="false">IF(OR($A227="",H$4=""),0,COUNTIFS(Formulas!$A$2:$A$3001,H$4,Formulas!$B$2:$B$3001,$A227))</f>
        <v>0</v>
      </c>
      <c r="I227" s="21" t="n">
        <f aca="false">IF(OR($A227="",I$4=""),0,COUNTIFS(Formulas!$A$2:$A$3001,I$4,Formulas!$B$2:$B$3001,$A227))</f>
        <v>0</v>
      </c>
      <c r="J227" s="21" t="n">
        <f aca="false">IF(OR($A227="",J$4=""),0,COUNTIFS(Formulas!$A$2:$A$3001,J$4,Formulas!$B$2:$B$3001,$A227))</f>
        <v>0</v>
      </c>
      <c r="K227" s="21" t="n">
        <f aca="false">IF(OR($A227="",K$4=""),0,COUNTIFS(Formulas!$A$2:$A$3001,K$4,Formulas!$B$2:$B$3001,$A227))</f>
        <v>0</v>
      </c>
      <c r="L227" s="21" t="n">
        <f aca="false">IF(OR($A227="",L$4=""),0,COUNTIFS(Formulas!$A$2:$A$3001,L$4,Formulas!$B$2:$B$3001,$A227))</f>
        <v>0</v>
      </c>
      <c r="M227" s="21" t="n">
        <f aca="false">IF(OR($A227="",M$4=""),0,COUNTIFS(Formulas!$A$2:$A$3001,M$4,Formulas!$B$2:$B$3001,$A227))</f>
        <v>0</v>
      </c>
      <c r="N227" s="21" t="n">
        <f aca="false">IF(OR($A227="",N$4=""),0,COUNTIFS(Formulas!$A$2:$A$3001,N$4,Formulas!$B$2:$B$3001,$A227))</f>
        <v>0</v>
      </c>
      <c r="O227" s="21" t="n">
        <f aca="false">IF(OR($A227="",O$4=""),0,COUNTIFS(Formulas!$A$2:$A$3001,O$4,Formulas!$B$2:$B$3001,$A227))</f>
        <v>0</v>
      </c>
      <c r="P227" s="21" t="n">
        <f aca="false">IF(OR($A227="",P$4=""),0,COUNTIFS(Formulas!$A$2:$A$3001,P$4,Formulas!$B$2:$B$3001,$A227))</f>
        <v>0</v>
      </c>
      <c r="Q227" s="21" t="n">
        <f aca="false">IF(OR($A227="",Q$4=""),0,COUNTIFS(Formulas!$A$2:$A$3001,Q$4,Formulas!$B$2:$B$3001,$A227))</f>
        <v>0</v>
      </c>
      <c r="R227" s="21" t="n">
        <f aca="false">IF(OR($A227="",R$4=""),0,COUNTIFS(Formulas!$A$2:$A$3001,R$4,Formulas!$B$2:$B$3001,$A227))</f>
        <v>0</v>
      </c>
      <c r="S227" s="21" t="n">
        <f aca="false">IF(OR($A227="",S$4=""),0,COUNTIFS(Formulas!$A$2:$A$3001,S$4,Formulas!$B$2:$B$3001,$A227))</f>
        <v>0</v>
      </c>
      <c r="T227" s="21" t="n">
        <f aca="false">IF(OR($A227="",T$4=""),0,COUNTIFS(Formulas!$A$2:$A$3001,T$4,Formulas!$B$2:$B$3001,$A227))</f>
        <v>0</v>
      </c>
      <c r="U227" s="21" t="n">
        <f aca="false">IF(OR($A227="",U$4=""),0,COUNTIFS(Formulas!$A$2:$A$3001,U$4,Formulas!$B$2:$B$3001,$A227))</f>
        <v>0</v>
      </c>
      <c r="V227" s="21" t="n">
        <f aca="false">IF(OR($A227="",V$4=""),0,COUNTIFS(Formulas!$A$2:$A$3001,V$4,Formulas!$B$2:$B$3001,$A227))</f>
        <v>0</v>
      </c>
      <c r="W227" s="21" t="n">
        <f aca="false">IF(OR($A227="",W$4=""),0,COUNTIFS(Formulas!$A$2:$A$3001,W$4,Formulas!$B$2:$B$3001,$A227))</f>
        <v>0</v>
      </c>
      <c r="X227" s="21" t="n">
        <f aca="false">IF(OR($A227="",X$4=""),0,COUNTIFS(Formulas!$A$2:$A$3001,X$4,Formulas!$B$2:$B$3001,$A227))</f>
        <v>0</v>
      </c>
      <c r="Y227" s="21" t="n">
        <f aca="false">IF(OR($A227="",Y$4=""),0,COUNTIFS(Formulas!$A$2:$A$3001,Y$4,Formulas!$B$2:$B$3001,$A227))</f>
        <v>0</v>
      </c>
      <c r="Z227" s="21" t="n">
        <f aca="false">IF(OR($A227="",Z$4=""),0,COUNTIFS(Formulas!$A$2:$A$3001,Z$4,Formulas!$B$2:$B$3001,$A227))</f>
        <v>0</v>
      </c>
      <c r="AA227" s="21" t="n">
        <f aca="false">IF(OR($A227="",AA$4=""),0,COUNTIFS(Formulas!$A$2:$A$3001,AA$4,Formulas!$B$2:$B$3001,$A227))</f>
        <v>0</v>
      </c>
      <c r="AB227" s="21" t="n">
        <f aca="false">IF(OR($A227="",AB$4=""),0,COUNTIFS(Formulas!$A$2:$A$3001,AB$4,Formulas!$B$2:$B$3001,$A227))</f>
        <v>0</v>
      </c>
      <c r="AC227" s="21" t="n">
        <f aca="false">IF(OR($A227="",AC$4=""),0,COUNTIFS(Formulas!$A$2:$A$3001,AC$4,Formulas!$B$2:$B$3001,$A227))</f>
        <v>0</v>
      </c>
      <c r="AD227" s="21" t="n">
        <f aca="false">IF(OR($A227="",AD$4=""),0,COUNTIFS(Formulas!$A$2:$A$3001,AD$4,Formulas!$B$2:$B$3001,$A227))</f>
        <v>0</v>
      </c>
      <c r="AE227" s="21" t="n">
        <f aca="false">IF(OR($A227="",AE$4=""),0,COUNTIFS(Formulas!$A$2:$A$3001,AE$4,Formulas!$B$2:$B$3001,$A227))</f>
        <v>0</v>
      </c>
      <c r="AF227" s="21" t="n">
        <f aca="false">IF(OR($A227="",AF$4=""),0,COUNTIFS(Formulas!$A$2:$A$3001,AF$4,Formulas!$B$2:$B$3001,$A227))</f>
        <v>0</v>
      </c>
      <c r="AG227" s="21" t="n">
        <f aca="false">IF(OR($A227="",AG$4=""),0,COUNTIFS(Formulas!$A$2:$A$3001,AG$4,Formulas!$B$2:$B$3001,$A227))</f>
        <v>0</v>
      </c>
      <c r="AH227" s="21" t="n">
        <f aca="false">IF(OR($A227="",AH$4=""),0,COUNTIFS(Formulas!$A$2:$A$3001,AH$4,Formulas!$B$2:$B$3001,$A227))</f>
        <v>0</v>
      </c>
      <c r="AI227" s="21" t="n">
        <f aca="false">IF(OR($A227="",AI$4=""),0,COUNTIFS(Formulas!$A$2:$A$3001,AI$4,Formulas!$B$2:$B$3001,$A227))</f>
        <v>0</v>
      </c>
      <c r="AJ227" s="21" t="n">
        <f aca="false">IF(OR($A227="",AJ$4=""),0,COUNTIFS(Formulas!$A$2:$A$3001,AJ$4,Formulas!$B$2:$B$3001,$A227))</f>
        <v>0</v>
      </c>
      <c r="AK227" s="21" t="n">
        <f aca="false">IF(OR($A227="",AK$4=""),0,COUNTIFS(Formulas!$A$2:$A$3001,AK$4,Formulas!$B$2:$B$3001,$A227))</f>
        <v>0</v>
      </c>
      <c r="AL227" s="21" t="n">
        <f aca="false">IF(OR($A227="",AL$4=""),0,COUNTIFS(Formulas!$A$2:$A$3001,AL$4,Formulas!$B$2:$B$3001,$A227))</f>
        <v>0</v>
      </c>
      <c r="AM227" s="21" t="n">
        <f aca="false">IF(OR($A227="",AM$4=""),0,COUNTIFS(Formulas!$A$2:$A$3001,AM$4,Formulas!$B$2:$B$3001,$A227))</f>
        <v>0</v>
      </c>
      <c r="AN227" s="21" t="n">
        <f aca="false">IF(OR($A227="",AN$4=""),0,COUNTIFS(Formulas!$A$2:$A$3001,AN$4,Formulas!$B$2:$B$3001,$A227))</f>
        <v>0</v>
      </c>
      <c r="AO227" s="21" t="n">
        <f aca="false">IF(OR($A227="",AO$4=""),0,COUNTIFS(Formulas!$A$2:$A$3001,AO$4,Formulas!$B$2:$B$3001,$A227))</f>
        <v>0</v>
      </c>
      <c r="AP227" s="21" t="n">
        <f aca="false">IF(OR($A227="",AP$4=""),0,COUNTIFS(Formulas!$A$2:$A$3001,AP$4,Formulas!$B$2:$B$3001,$A227))</f>
        <v>0</v>
      </c>
      <c r="AQ227" s="21" t="n">
        <f aca="false">IF(OR($A227="",AQ$4=""),0,COUNTIFS(Formulas!$A$2:$A$3001,AQ$4,Formulas!$B$2:$B$3001,$A227))</f>
        <v>0</v>
      </c>
      <c r="AR227" s="21" t="n">
        <f aca="false">IF(OR($A227="",AR$4=""),0,COUNTIFS(Formulas!$A$2:$A$3001,AR$4,Formulas!$B$2:$B$3001,$A227))</f>
        <v>0</v>
      </c>
      <c r="AS227" s="21" t="n">
        <f aca="false">IF(OR($A227="",AS$4=""),0,COUNTIFS(Formulas!$A$2:$A$3001,AS$4,Formulas!$B$2:$B$3001,$A227))</f>
        <v>0</v>
      </c>
      <c r="AT227" s="21" t="n">
        <f aca="false">IF(OR($A227="",AT$4=""),0,COUNTIFS(Formulas!$A$2:$A$3001,AT$4,Formulas!$B$2:$B$3001,$A227))</f>
        <v>0</v>
      </c>
      <c r="AU227" s="21" t="n">
        <f aca="false">IF(OR($A227="",AU$4=""),0,COUNTIFS(Formulas!$A$2:$A$3001,AU$4,Formulas!$B$2:$B$3001,$A227))</f>
        <v>0</v>
      </c>
      <c r="AV227" s="21" t="n">
        <f aca="false">IF(OR($A227="",AV$4=""),0,COUNTIFS(Formulas!$A$2:$A$3001,AV$4,Formulas!$B$2:$B$3001,$A227))</f>
        <v>0</v>
      </c>
      <c r="AW227" s="21" t="n">
        <f aca="false">IF(OR($A227="",AW$4=""),0,COUNTIFS(Formulas!$A$2:$A$3001,AW$4,Formulas!$B$2:$B$3001,$A227))</f>
        <v>0</v>
      </c>
      <c r="AX227" s="21" t="n">
        <f aca="false">IF(OR($A227="",AX$4=""),0,COUNTIFS(Formulas!$A$2:$A$3001,AX$4,Formulas!$B$2:$B$3001,$A227))</f>
        <v>0</v>
      </c>
      <c r="AY227" s="21" t="n">
        <f aca="false">IF(OR($A227="",AY$4=""),0,COUNTIFS(Formulas!$A$2:$A$3001,AY$4,Formulas!$B$2:$B$3001,$A227))</f>
        <v>0</v>
      </c>
      <c r="AZ227" s="21" t="n">
        <f aca="false">IF(OR($A227="",AZ$4=""),0,COUNTIFS(Formulas!$A$2:$A$3001,AZ$4,Formulas!$B$2:$B$3001,$A227))</f>
        <v>0</v>
      </c>
      <c r="BA227" s="21" t="n">
        <f aca="false">IF(OR($A227="",BA$4=""),0,COUNTIFS(Formulas!$A$2:$A$3001,BA$4,Formulas!$B$2:$B$3001,$A227))</f>
        <v>0</v>
      </c>
      <c r="BB227" s="21" t="n">
        <f aca="false">IF(OR($A227="",BB$4=""),0,COUNTIFS(Formulas!$A$2:$A$3001,BB$4,Formulas!$B$2:$B$3001,$A227))</f>
        <v>0</v>
      </c>
      <c r="BC227" s="21" t="n">
        <f aca="false">IF(OR($A227="",BC$4=""),0,COUNTIFS(Formulas!$A$2:$A$3001,BC$4,Formulas!$B$2:$B$3001,$A227))</f>
        <v>0</v>
      </c>
      <c r="BD227" s="21" t="n">
        <f aca="false">IF(OR($A227="",BD$4=""),0,COUNTIFS(Formulas!$A$2:$A$3001,BD$4,Formulas!$B$2:$B$3001,$A227))</f>
        <v>0</v>
      </c>
      <c r="BE227" s="21" t="n">
        <f aca="false">IF(OR($A227="",BE$4=""),0,COUNTIFS(Formulas!$A$2:$A$3001,BE$4,Formulas!$B$2:$B$3001,$A227))</f>
        <v>0</v>
      </c>
      <c r="BF227" s="21" t="n">
        <f aca="false">IF(OR($A227="",BF$4=""),0,COUNTIFS(Formulas!$A$2:$A$3001,BF$4,Formulas!$B$2:$B$3001,$A227))</f>
        <v>0</v>
      </c>
      <c r="BG227" s="21" t="n">
        <f aca="false">IF(OR($A227="",BG$4=""),0,COUNTIFS(Formulas!$A$2:$A$3001,BG$4,Formulas!$B$2:$B$3001,$A227))</f>
        <v>0</v>
      </c>
      <c r="BH227" s="21" t="n">
        <f aca="false">IF(OR($A227="",BH$4=""),0,COUNTIFS(Formulas!$A$2:$A$3001,BH$4,Formulas!$B$2:$B$3001,$A227))</f>
        <v>0</v>
      </c>
      <c r="BI227" s="21" t="n">
        <f aca="false">IF(OR($A227="",BI$4=""),0,COUNTIFS(Formulas!$A$2:$A$3001,BI$4,Formulas!$B$2:$B$3001,$A227))</f>
        <v>0</v>
      </c>
      <c r="BJ227" s="21" t="n">
        <f aca="false">IF(OR($A227="",BJ$4=""),0,COUNTIFS(Formulas!$A$2:$A$3001,BJ$4,Formulas!$B$2:$B$3001,$A227))</f>
        <v>0</v>
      </c>
      <c r="BK227" s="21" t="n">
        <f aca="false">IF(OR($A227="",BK$4=""),0,COUNTIFS(Formulas!$A$2:$A$3001,BK$4,Formulas!$B$2:$B$3001,$A227))</f>
        <v>0</v>
      </c>
      <c r="BL227" s="21" t="n">
        <f aca="false">IF(OR($A227="",BL$4=""),0,COUNTIFS(Formulas!$A$2:$A$3001,BL$4,Formulas!$B$2:$B$3001,$A227))</f>
        <v>0</v>
      </c>
      <c r="BM227" s="21" t="n">
        <f aca="false">IF(OR($A227="",BM$4=""),0,COUNTIFS(Formulas!$A$2:$A$3001,BM$4,Formulas!$B$2:$B$3001,$A227))</f>
        <v>0</v>
      </c>
      <c r="BN227" s="21" t="n">
        <f aca="false">IF(OR($A227="",BN$4=""),0,COUNTIFS(Formulas!$A$2:$A$3001,BN$4,Formulas!$B$2:$B$3001,$A227))</f>
        <v>0</v>
      </c>
      <c r="BO227" s="21" t="n">
        <f aca="false">IF(OR($A227="",BO$4=""),0,COUNTIFS(Formulas!$A$2:$A$3001,BO$4,Formulas!$B$2:$B$3001,$A227))</f>
        <v>0</v>
      </c>
      <c r="BP227" s="21" t="n">
        <f aca="false">IF(OR($A227="",BP$4=""),0,COUNTIFS(Formulas!$A$2:$A$3001,BP$4,Formulas!$B$2:$B$3001,$A227))</f>
        <v>0</v>
      </c>
      <c r="BQ227" s="21" t="n">
        <f aca="false">IF(OR($A227="",BQ$4=""),0,COUNTIFS(Formulas!$A$2:$A$3001,BQ$4,Formulas!$B$2:$B$3001,$A227))</f>
        <v>0</v>
      </c>
      <c r="BR227" s="21" t="n">
        <f aca="false">IF(OR($A227="",BR$4=""),0,COUNTIFS(Formulas!$A$2:$A$3001,BR$4,Formulas!$B$2:$B$3001,$A227))</f>
        <v>0</v>
      </c>
      <c r="BS227" s="21" t="n">
        <f aca="false">IF(OR($A227="",BS$4=""),0,COUNTIFS(Formulas!$A$2:$A$3001,BS$4,Formulas!$B$2:$B$3001,$A227))</f>
        <v>0</v>
      </c>
      <c r="BT227" s="21" t="n">
        <f aca="false">IF(OR($A227="",BT$4=""),0,COUNTIFS(Formulas!$A$2:$A$3001,BT$4,Formulas!$B$2:$B$3001,$A227))</f>
        <v>0</v>
      </c>
      <c r="BU227" s="21" t="n">
        <f aca="false">IF(OR($A227="",BU$4=""),0,COUNTIFS(Formulas!$A$2:$A$3001,BU$4,Formulas!$B$2:$B$3001,$A227))</f>
        <v>0</v>
      </c>
      <c r="BV227" s="21" t="n">
        <f aca="false">IF(OR($A227="",BV$4=""),0,COUNTIFS(Formulas!$A$2:$A$3001,BV$4,Formulas!$B$2:$B$3001,$A227))</f>
        <v>0</v>
      </c>
      <c r="BW227" s="21" t="n">
        <f aca="false">IF(OR($A227="",BW$4=""),0,COUNTIFS(Formulas!$A$2:$A$3001,BW$4,Formulas!$B$2:$B$3001,$A227))</f>
        <v>0</v>
      </c>
      <c r="BX227" s="21" t="n">
        <f aca="false">IF(OR($A227="",BX$4=""),0,COUNTIFS(Formulas!$A$2:$A$3001,BX$4,Formulas!$B$2:$B$3001,$A227))</f>
        <v>0</v>
      </c>
      <c r="BY227" s="21" t="n">
        <f aca="false">IF(OR($A227="",BY$4=""),0,COUNTIFS(Formulas!$A$2:$A$3001,BY$4,Formulas!$B$2:$B$3001,$A227))</f>
        <v>0</v>
      </c>
      <c r="BZ227" s="21" t="n">
        <f aca="false">IF(OR($A227="",BZ$4=""),0,COUNTIFS(Formulas!$A$2:$A$3001,BZ$4,Formulas!$B$2:$B$3001,$A227))</f>
        <v>0</v>
      </c>
      <c r="CA227" s="21" t="n">
        <f aca="false">IF(OR($A227="",CA$4=""),0,COUNTIFS(Formulas!$A$2:$A$3001,CA$4,Formulas!$B$2:$B$3001,$A227))</f>
        <v>0</v>
      </c>
      <c r="CB227" s="21" t="n">
        <f aca="false">IF(OR($A227="",CB$4=""),0,COUNTIFS(Formulas!$A$2:$A$3001,CB$4,Formulas!$B$2:$B$3001,$A227))</f>
        <v>0</v>
      </c>
      <c r="CC227" s="21" t="n">
        <f aca="false">IF(OR($A227="",CC$4=""),0,COUNTIFS(Formulas!$A$2:$A$3001,CC$4,Formulas!$B$2:$B$3001,$A227))</f>
        <v>0</v>
      </c>
      <c r="CD227" s="21" t="n">
        <f aca="false">IF(OR($A227="",CD$4=""),0,COUNTIFS(Formulas!$A$2:$A$3001,CD$4,Formulas!$B$2:$B$3001,$A227))</f>
        <v>0</v>
      </c>
      <c r="CE227" s="21" t="n">
        <f aca="false">IF(OR($A227="",CE$4=""),0,COUNTIFS(Formulas!$A$2:$A$3001,CE$4,Formulas!$B$2:$B$3001,$A227))</f>
        <v>0</v>
      </c>
      <c r="CF227" s="21" t="n">
        <f aca="false">IF(OR($A227="",CF$4=""),0,COUNTIFS(Formulas!$A$2:$A$3001,CF$4,Formulas!$B$2:$B$3001,$A227))</f>
        <v>0</v>
      </c>
      <c r="CG227" s="21" t="n">
        <f aca="false">IF(OR($A227="",CG$4=""),0,COUNTIFS(Formulas!$A$2:$A$3001,CG$4,Formulas!$B$2:$B$3001,$A227))</f>
        <v>0</v>
      </c>
      <c r="CH227" s="21" t="n">
        <f aca="false">IF(OR($A227="",CH$4=""),0,COUNTIFS(Formulas!$A$2:$A$3001,CH$4,Formulas!$B$2:$B$3001,$A227))</f>
        <v>0</v>
      </c>
      <c r="CI227" s="21" t="n">
        <f aca="false">IF(OR($A227="",CI$4=""),0,COUNTIFS(Formulas!$A$2:$A$3001,CI$4,Formulas!$B$2:$B$3001,$A227))</f>
        <v>0</v>
      </c>
      <c r="CJ227" s="21" t="n">
        <f aca="false">IF(OR($A227="",CJ$4=""),0,COUNTIFS(Formulas!$A$2:$A$3001,CJ$4,Formulas!$B$2:$B$3001,$A227))</f>
        <v>0</v>
      </c>
      <c r="CK227" s="21" t="n">
        <f aca="false">IF(OR($A227="",CK$4=""),0,COUNTIFS(Formulas!$A$2:$A$3001,CK$4,Formulas!$B$2:$B$3001,$A227))</f>
        <v>0</v>
      </c>
      <c r="CL227" s="21" t="n">
        <f aca="false">IF(OR($A227="",CL$4=""),0,COUNTIFS(Formulas!$A$2:$A$3001,CL$4,Formulas!$B$2:$B$3001,$A227))</f>
        <v>0</v>
      </c>
      <c r="CM227" s="21" t="n">
        <f aca="false">IF(OR($A227="",CM$4=""),0,COUNTIFS(Formulas!$A$2:$A$3001,CM$4,Formulas!$B$2:$B$3001,$A227))</f>
        <v>0</v>
      </c>
      <c r="CN227" s="21" t="n">
        <f aca="false">IF(OR($A227="",CN$4=""),0,COUNTIFS(Formulas!$A$2:$A$3001,CN$4,Formulas!$B$2:$B$3001,$A227))</f>
        <v>0</v>
      </c>
      <c r="CO227" s="21" t="n">
        <f aca="false">IF(OR($A227="",CO$4=""),0,COUNTIFS(Formulas!$A$2:$A$3001,CO$4,Formulas!$B$2:$B$3001,$A227))</f>
        <v>0</v>
      </c>
      <c r="CP227" s="21" t="n">
        <f aca="false">IF(OR($A227="",CP$4=""),0,COUNTIFS(Formulas!$A$2:$A$3001,CP$4,Formulas!$B$2:$B$3001,$A227))</f>
        <v>0</v>
      </c>
      <c r="CQ227" s="21" t="n">
        <f aca="false">IF(OR($A227="",CQ$4=""),0,COUNTIFS(Formulas!$A$2:$A$3001,CQ$4,Formulas!$B$2:$B$3001,$A227))</f>
        <v>0</v>
      </c>
      <c r="CR227" s="21" t="n">
        <f aca="false">IF(OR($A227="",CR$4=""),0,COUNTIFS(Formulas!$A$2:$A$3001,CR$4,Formulas!$B$2:$B$3001,$A227))</f>
        <v>0</v>
      </c>
      <c r="CS227" s="21" t="n">
        <f aca="false">IF(OR($A227="",CS$4=""),0,COUNTIFS(Formulas!$A$2:$A$3001,CS$4,Formulas!$B$2:$B$3001,$A227))</f>
        <v>0</v>
      </c>
      <c r="CT227" s="21" t="n">
        <f aca="false">IF(OR($A227="",CT$4=""),0,COUNTIFS(Formulas!$A$2:$A$3001,CT$4,Formulas!$B$2:$B$3001,$A227))</f>
        <v>0</v>
      </c>
      <c r="CU227" s="21" t="n">
        <f aca="false">IF(OR($A227="",CU$4=""),0,COUNTIFS(Formulas!$A$2:$A$3001,CU$4,Formulas!$B$2:$B$3001,$A227))</f>
        <v>0</v>
      </c>
      <c r="CV227" s="21" t="n">
        <f aca="false">IF(OR($A227="",CV$4=""),0,COUNTIFS(Formulas!$A$2:$A$3001,CV$4,Formulas!$B$2:$B$3001,$A227))</f>
        <v>0</v>
      </c>
      <c r="CW227" s="21" t="n">
        <f aca="false">IF(OR($A227="",CW$4=""),0,COUNTIFS(Formulas!$A$2:$A$3001,CW$4,Formulas!$B$2:$B$3001,$A227))</f>
        <v>0</v>
      </c>
      <c r="CX227" s="21" t="n">
        <f aca="false">IF(OR($A227="",CX$4=""),0,COUNTIFS(Formulas!$A$2:$A$3001,CX$4,Formulas!$B$2:$B$3001,$A227))</f>
        <v>0</v>
      </c>
      <c r="CY227" s="21" t="n">
        <f aca="false">IF(OR($A227="",CY$4=""),0,COUNTIFS(Formulas!$A$2:$A$3001,CY$4,Formulas!$B$2:$B$3001,$A227))</f>
        <v>0</v>
      </c>
      <c r="CZ227" s="21" t="n">
        <f aca="false">IF(OR($A227="",CZ$4=""),0,COUNTIFS(Formulas!$A$2:$A$3001,CZ$4,Formulas!$B$2:$B$3001,$A227))</f>
        <v>0</v>
      </c>
      <c r="DA227" s="21" t="n">
        <f aca="false">IF(OR($A227="",DA$4=""),0,COUNTIFS(Formulas!$A$2:$A$3001,DA$4,Formulas!$B$2:$B$3001,$A227))</f>
        <v>0</v>
      </c>
      <c r="DB227" s="21" t="n">
        <f aca="false">IF(OR($A227="",DB$4=""),0,COUNTIFS(Formulas!$A$2:$A$3001,DB$4,Formulas!$B$2:$B$3001,$A227))</f>
        <v>0</v>
      </c>
      <c r="DC227" s="21" t="n">
        <f aca="false">IF(OR($A227="",DC$4=""),0,COUNTIFS(Formulas!$A$2:$A$3001,DC$4,Formulas!$B$2:$B$3001,$A227))</f>
        <v>0</v>
      </c>
      <c r="DD227" s="21" t="n">
        <f aca="false">IF(OR($A227="",DD$4=""),0,COUNTIFS(Formulas!$A$2:$A$3001,DD$4,Formulas!$B$2:$B$3001,$A227))</f>
        <v>0</v>
      </c>
      <c r="DE227" s="21" t="n">
        <f aca="false">IF(OR($A227="",DE$4=""),0,COUNTIFS(Formulas!$A$2:$A$3001,DE$4,Formulas!$B$2:$B$3001,$A227))</f>
        <v>0</v>
      </c>
      <c r="DF227" s="21" t="n">
        <f aca="false">IF(OR($A227="",DF$4=""),0,COUNTIFS(Formulas!$A$2:$A$3001,DF$4,Formulas!$B$2:$B$3001,$A227))</f>
        <v>0</v>
      </c>
      <c r="DG227" s="21" t="n">
        <f aca="false">IF(OR($A227="",DG$4=""),0,COUNTIFS(Formulas!$A$2:$A$3001,DG$4,Formulas!$B$2:$B$3001,$A227))</f>
        <v>0</v>
      </c>
      <c r="DH227" s="21" t="n">
        <f aca="false">IF(OR($A227="",DH$4=""),0,COUNTIFS(Formulas!$A$2:$A$3001,DH$4,Formulas!$B$2:$B$3001,$A227))</f>
        <v>0</v>
      </c>
      <c r="DI227" s="21" t="n">
        <f aca="false">IF(OR($A227="",DI$4=""),0,COUNTIFS(Formulas!$A$2:$A$3001,DI$4,Formulas!$B$2:$B$3001,$A227))</f>
        <v>0</v>
      </c>
      <c r="DJ227" s="21" t="n">
        <f aca="false">IF(OR($A227="",DJ$4=""),0,COUNTIFS(Formulas!$A$2:$A$3001,DJ$4,Formulas!$B$2:$B$3001,$A227))</f>
        <v>0</v>
      </c>
      <c r="DK227" s="21" t="n">
        <f aca="false">IF(OR($A227="",DK$4=""),0,COUNTIFS(Formulas!$A$2:$A$3001,DK$4,Formulas!$B$2:$B$3001,$A227))</f>
        <v>0</v>
      </c>
      <c r="DL227" s="21" t="n">
        <f aca="false">IF(OR($A227="",DL$4=""),0,COUNTIFS(Formulas!$A$2:$A$3001,DL$4,Formulas!$B$2:$B$3001,$A227))</f>
        <v>0</v>
      </c>
      <c r="DM227" s="21" t="n">
        <f aca="false">IF(OR($A227="",DM$4=""),0,COUNTIFS(Formulas!$A$2:$A$3001,DM$4,Formulas!$B$2:$B$3001,$A227))</f>
        <v>0</v>
      </c>
      <c r="DN227" s="21" t="n">
        <f aca="false">IF(OR($A227="",DN$4=""),0,COUNTIFS(Formulas!$A$2:$A$3001,DN$4,Formulas!$B$2:$B$3001,$A227))</f>
        <v>0</v>
      </c>
      <c r="DO227" s="21" t="n">
        <f aca="false">IF(OR($A227="",DO$4=""),0,COUNTIFS(Formulas!$A$2:$A$3001,DO$4,Formulas!$B$2:$B$3001,$A227))</f>
        <v>0</v>
      </c>
      <c r="DP227" s="21" t="n">
        <f aca="false">IF(OR($A227="",DP$4=""),0,COUNTIFS(Formulas!$A$2:$A$3001,DP$4,Formulas!$B$2:$B$3001,$A227))</f>
        <v>0</v>
      </c>
      <c r="DQ227" s="21" t="n">
        <f aca="false">IF(OR($A227="",DQ$4=""),0,COUNTIFS(Formulas!$A$2:$A$3001,DQ$4,Formulas!$B$2:$B$3001,$A227))</f>
        <v>0</v>
      </c>
      <c r="DR227" s="21" t="n">
        <f aca="false">IF(OR($A227="",DR$4=""),0,COUNTIFS(Formulas!$A$2:$A$3001,DR$4,Formulas!$B$2:$B$3001,$A227))</f>
        <v>0</v>
      </c>
      <c r="DS227" s="21" t="n">
        <f aca="false">IF(OR($A227="",DS$4=""),0,COUNTIFS(Formulas!$A$2:$A$3001,DS$4,Formulas!$B$2:$B$3001,$A227))</f>
        <v>0</v>
      </c>
      <c r="DT227" s="21" t="n">
        <f aca="false">IF(OR($A227="",DT$4=""),0,COUNTIFS(Formulas!$A$2:$A$3001,DT$4,Formulas!$B$2:$B$3001,$A227))</f>
        <v>0</v>
      </c>
      <c r="DU227" s="21" t="n">
        <f aca="false">IF(OR($A227="",DU$4=""),0,COUNTIFS(Formulas!$A$2:$A$3001,DU$4,Formulas!$B$2:$B$3001,$A227))</f>
        <v>0</v>
      </c>
      <c r="DV227" s="21" t="n">
        <f aca="false">IF(OR($A227="",DV$4=""),0,COUNTIFS(Formulas!$A$2:$A$3001,DV$4,Formulas!$B$2:$B$3001,$A227))</f>
        <v>0</v>
      </c>
      <c r="DW227" s="21" t="n">
        <f aca="false">IF(OR($A227="",DW$4=""),0,COUNTIFS(Formulas!$A$2:$A$3001,DW$4,Formulas!$B$2:$B$3001,$A227))</f>
        <v>0</v>
      </c>
      <c r="DX227" s="21" t="n">
        <f aca="false">IF(OR($A227="",DX$4=""),0,COUNTIFS(Formulas!$A$2:$A$3001,DX$4,Formulas!$B$2:$B$3001,$A227))</f>
        <v>0</v>
      </c>
      <c r="DY227" s="21" t="n">
        <f aca="false">IF(OR($A227="",DY$4=""),0,COUNTIFS(Formulas!$A$2:$A$3001,DY$4,Formulas!$B$2:$B$3001,$A227))</f>
        <v>0</v>
      </c>
      <c r="DZ227" s="21" t="n">
        <f aca="false">IF(OR($A227="",DZ$4=""),0,COUNTIFS(Formulas!$A$2:$A$3001,DZ$4,Formulas!$B$2:$B$3001,$A227))</f>
        <v>0</v>
      </c>
      <c r="EA227" s="21" t="n">
        <f aca="false">IF(OR($A227="",EA$4=""),0,COUNTIFS(Formulas!$A$2:$A$3001,EA$4,Formulas!$B$2:$B$3001,$A227))</f>
        <v>0</v>
      </c>
      <c r="EB227" s="21" t="n">
        <f aca="false">IF(OR($A227="",EB$4=""),0,COUNTIFS(Formulas!$A$2:$A$3001,EB$4,Formulas!$B$2:$B$3001,$A227))</f>
        <v>0</v>
      </c>
      <c r="EC227" s="21" t="n">
        <f aca="false">IF(OR($A227="",EC$4=""),0,COUNTIFS(Formulas!$A$2:$A$3001,EC$4,Formulas!$B$2:$B$3001,$A227))</f>
        <v>0</v>
      </c>
      <c r="ED227" s="21" t="n">
        <f aca="false">IF(OR($A227="",ED$4=""),0,COUNTIFS(Formulas!$A$2:$A$3001,ED$4,Formulas!$B$2:$B$3001,$A227))</f>
        <v>0</v>
      </c>
      <c r="EE227" s="21" t="n">
        <f aca="false">IF(OR($A227="",EE$4=""),0,COUNTIFS(Formulas!$A$2:$A$3001,EE$4,Formulas!$B$2:$B$3001,$A227))</f>
        <v>0</v>
      </c>
      <c r="EF227" s="21" t="n">
        <f aca="false">IF(OR($A227="",EF$4=""),0,COUNTIFS(Formulas!$A$2:$A$3001,EF$4,Formulas!$B$2:$B$3001,$A227))</f>
        <v>0</v>
      </c>
      <c r="EG227" s="21" t="n">
        <f aca="false">IF(OR($A227="",EG$4=""),0,COUNTIFS(Formulas!$A$2:$A$3001,EG$4,Formulas!$B$2:$B$3001,$A227))</f>
        <v>0</v>
      </c>
      <c r="EH227" s="21" t="n">
        <f aca="false">IF(OR($A227="",EH$4=""),0,COUNTIFS(Formulas!$A$2:$A$3001,EH$4,Formulas!$B$2:$B$3001,$A227))</f>
        <v>0</v>
      </c>
      <c r="EI227" s="21" t="n">
        <f aca="false">IF(OR($A227="",EI$4=""),0,COUNTIFS(Formulas!$A$2:$A$3001,EI$4,Formulas!$B$2:$B$3001,$A227))</f>
        <v>0</v>
      </c>
      <c r="EJ227" s="21" t="n">
        <f aca="false">IF(OR($A227="",EJ$4=""),0,COUNTIFS(Formulas!$A$2:$A$3001,EJ$4,Formulas!$B$2:$B$3001,$A227))</f>
        <v>0</v>
      </c>
      <c r="EK227" s="21" t="n">
        <f aca="false">IF(OR($A227="",EK$4=""),0,COUNTIFS(Formulas!$A$2:$A$3001,EK$4,Formulas!$B$2:$B$3001,$A227))</f>
        <v>0</v>
      </c>
      <c r="EL227" s="21" t="n">
        <f aca="false">IF(OR($A227="",EL$4=""),0,COUNTIFS(Formulas!$A$2:$A$3001,EL$4,Formulas!$B$2:$B$3001,$A227))</f>
        <v>0</v>
      </c>
      <c r="EM227" s="21" t="n">
        <f aca="false">IF(OR($A227="",EM$4=""),0,COUNTIFS(Formulas!$A$2:$A$3001,EM$4,Formulas!$B$2:$B$3001,$A227))</f>
        <v>0</v>
      </c>
      <c r="EN227" s="21" t="n">
        <f aca="false">IF(OR($A227="",EN$4=""),0,COUNTIFS(Formulas!$A$2:$A$3001,EN$4,Formulas!$B$2:$B$3001,$A227))</f>
        <v>0</v>
      </c>
      <c r="EO227" s="21" t="n">
        <f aca="false">IF(OR($A227="",EO$4=""),0,COUNTIFS(Formulas!$A$2:$A$3001,EO$4,Formulas!$B$2:$B$3001,$A227))</f>
        <v>0</v>
      </c>
      <c r="EP227" s="21" t="n">
        <f aca="false">IF(OR($A227="",EP$4=""),0,COUNTIFS(Formulas!$A$2:$A$3001,EP$4,Formulas!$B$2:$B$3001,$A227))</f>
        <v>0</v>
      </c>
      <c r="EQ227" s="21" t="n">
        <f aca="false">IF(OR($A227="",EQ$4=""),0,COUNTIFS(Formulas!$A$2:$A$3001,EQ$4,Formulas!$B$2:$B$3001,$A227))</f>
        <v>0</v>
      </c>
      <c r="ER227" s="21" t="n">
        <f aca="false">IF(OR($A227="",ER$4=""),0,COUNTIFS(Formulas!$A$2:$A$3001,ER$4,Formulas!$B$2:$B$3001,$A227))</f>
        <v>0</v>
      </c>
      <c r="ES227" s="21" t="n">
        <f aca="false">IF(OR($A227="",ES$4=""),0,COUNTIFS(Formulas!$A$2:$A$3001,ES$4,Formulas!$B$2:$B$3001,$A227))</f>
        <v>0</v>
      </c>
      <c r="ET227" s="21" t="n">
        <f aca="false">IF(OR($A227="",ET$4=""),0,COUNTIFS(Formulas!$A$2:$A$3001,ET$4,Formulas!$B$2:$B$3001,$A227))</f>
        <v>0</v>
      </c>
      <c r="EU227" s="21" t="n">
        <f aca="false">IF(OR($A227="",EU$4=""),0,COUNTIFS(Formulas!$A$2:$A$3001,EU$4,Formulas!$B$2:$B$3001,$A227))</f>
        <v>0</v>
      </c>
      <c r="EV227" s="21" t="n">
        <f aca="false">IF(OR($A227="",EV$4=""),0,COUNTIFS(Formulas!$A$2:$A$3001,EV$4,Formulas!$B$2:$B$3001,$A227))</f>
        <v>0</v>
      </c>
    </row>
    <row r="228" customFormat="false" ht="15" hidden="false" customHeight="false" outlineLevel="0" collapsed="false">
      <c r="A228" s="13" t="str">
        <f aca="false">IF(INDEX(Materials!$A$2:$A$301,224)="","",INDEX(Materials!$A$2:$A$301,224))</f>
        <v/>
      </c>
      <c r="B228" s="19" t="str">
        <f aca="false">IF(A228="","",COUNTIF(C228:EV228,"&gt;0"))</f>
        <v/>
      </c>
      <c r="C228" s="21" t="n">
        <f aca="false">IF(OR($A228="",C$4=""),0,COUNTIFS(Formulas!$A$2:$A$3001,C$4,Formulas!$B$2:$B$3001,$A228))</f>
        <v>0</v>
      </c>
      <c r="D228" s="21" t="n">
        <f aca="false">IF(OR($A228="",D$4=""),0,COUNTIFS(Formulas!$A$2:$A$3001,D$4,Formulas!$B$2:$B$3001,$A228))</f>
        <v>0</v>
      </c>
      <c r="E228" s="21" t="n">
        <f aca="false">IF(OR($A228="",E$4=""),0,COUNTIFS(Formulas!$A$2:$A$3001,E$4,Formulas!$B$2:$B$3001,$A228))</f>
        <v>0</v>
      </c>
      <c r="F228" s="21" t="n">
        <f aca="false">IF(OR($A228="",F$4=""),0,COUNTIFS(Formulas!$A$2:$A$3001,F$4,Formulas!$B$2:$B$3001,$A228))</f>
        <v>0</v>
      </c>
      <c r="G228" s="21" t="n">
        <f aca="false">IF(OR($A228="",G$4=""),0,COUNTIFS(Formulas!$A$2:$A$3001,G$4,Formulas!$B$2:$B$3001,$A228))</f>
        <v>0</v>
      </c>
      <c r="H228" s="21" t="n">
        <f aca="false">IF(OR($A228="",H$4=""),0,COUNTIFS(Formulas!$A$2:$A$3001,H$4,Formulas!$B$2:$B$3001,$A228))</f>
        <v>0</v>
      </c>
      <c r="I228" s="21" t="n">
        <f aca="false">IF(OR($A228="",I$4=""),0,COUNTIFS(Formulas!$A$2:$A$3001,I$4,Formulas!$B$2:$B$3001,$A228))</f>
        <v>0</v>
      </c>
      <c r="J228" s="21" t="n">
        <f aca="false">IF(OR($A228="",J$4=""),0,COUNTIFS(Formulas!$A$2:$A$3001,J$4,Formulas!$B$2:$B$3001,$A228))</f>
        <v>0</v>
      </c>
      <c r="K228" s="21" t="n">
        <f aca="false">IF(OR($A228="",K$4=""),0,COUNTIFS(Formulas!$A$2:$A$3001,K$4,Formulas!$B$2:$B$3001,$A228))</f>
        <v>0</v>
      </c>
      <c r="L228" s="21" t="n">
        <f aca="false">IF(OR($A228="",L$4=""),0,COUNTIFS(Formulas!$A$2:$A$3001,L$4,Formulas!$B$2:$B$3001,$A228))</f>
        <v>0</v>
      </c>
      <c r="M228" s="21" t="n">
        <f aca="false">IF(OR($A228="",M$4=""),0,COUNTIFS(Formulas!$A$2:$A$3001,M$4,Formulas!$B$2:$B$3001,$A228))</f>
        <v>0</v>
      </c>
      <c r="N228" s="21" t="n">
        <f aca="false">IF(OR($A228="",N$4=""),0,COUNTIFS(Formulas!$A$2:$A$3001,N$4,Formulas!$B$2:$B$3001,$A228))</f>
        <v>0</v>
      </c>
      <c r="O228" s="21" t="n">
        <f aca="false">IF(OR($A228="",O$4=""),0,COUNTIFS(Formulas!$A$2:$A$3001,O$4,Formulas!$B$2:$B$3001,$A228))</f>
        <v>0</v>
      </c>
      <c r="P228" s="21" t="n">
        <f aca="false">IF(OR($A228="",P$4=""),0,COUNTIFS(Formulas!$A$2:$A$3001,P$4,Formulas!$B$2:$B$3001,$A228))</f>
        <v>0</v>
      </c>
      <c r="Q228" s="21" t="n">
        <f aca="false">IF(OR($A228="",Q$4=""),0,COUNTIFS(Formulas!$A$2:$A$3001,Q$4,Formulas!$B$2:$B$3001,$A228))</f>
        <v>0</v>
      </c>
      <c r="R228" s="21" t="n">
        <f aca="false">IF(OR($A228="",R$4=""),0,COUNTIFS(Formulas!$A$2:$A$3001,R$4,Formulas!$B$2:$B$3001,$A228))</f>
        <v>0</v>
      </c>
      <c r="S228" s="21" t="n">
        <f aca="false">IF(OR($A228="",S$4=""),0,COUNTIFS(Formulas!$A$2:$A$3001,S$4,Formulas!$B$2:$B$3001,$A228))</f>
        <v>0</v>
      </c>
      <c r="T228" s="21" t="n">
        <f aca="false">IF(OR($A228="",T$4=""),0,COUNTIFS(Formulas!$A$2:$A$3001,T$4,Formulas!$B$2:$B$3001,$A228))</f>
        <v>0</v>
      </c>
      <c r="U228" s="21" t="n">
        <f aca="false">IF(OR($A228="",U$4=""),0,COUNTIFS(Formulas!$A$2:$A$3001,U$4,Formulas!$B$2:$B$3001,$A228))</f>
        <v>0</v>
      </c>
      <c r="V228" s="21" t="n">
        <f aca="false">IF(OR($A228="",V$4=""),0,COUNTIFS(Formulas!$A$2:$A$3001,V$4,Formulas!$B$2:$B$3001,$A228))</f>
        <v>0</v>
      </c>
      <c r="W228" s="21" t="n">
        <f aca="false">IF(OR($A228="",W$4=""),0,COUNTIFS(Formulas!$A$2:$A$3001,W$4,Formulas!$B$2:$B$3001,$A228))</f>
        <v>0</v>
      </c>
      <c r="X228" s="21" t="n">
        <f aca="false">IF(OR($A228="",X$4=""),0,COUNTIFS(Formulas!$A$2:$A$3001,X$4,Formulas!$B$2:$B$3001,$A228))</f>
        <v>0</v>
      </c>
      <c r="Y228" s="21" t="n">
        <f aca="false">IF(OR($A228="",Y$4=""),0,COUNTIFS(Formulas!$A$2:$A$3001,Y$4,Formulas!$B$2:$B$3001,$A228))</f>
        <v>0</v>
      </c>
      <c r="Z228" s="21" t="n">
        <f aca="false">IF(OR($A228="",Z$4=""),0,COUNTIFS(Formulas!$A$2:$A$3001,Z$4,Formulas!$B$2:$B$3001,$A228))</f>
        <v>0</v>
      </c>
      <c r="AA228" s="21" t="n">
        <f aca="false">IF(OR($A228="",AA$4=""),0,COUNTIFS(Formulas!$A$2:$A$3001,AA$4,Formulas!$B$2:$B$3001,$A228))</f>
        <v>0</v>
      </c>
      <c r="AB228" s="21" t="n">
        <f aca="false">IF(OR($A228="",AB$4=""),0,COUNTIFS(Formulas!$A$2:$A$3001,AB$4,Formulas!$B$2:$B$3001,$A228))</f>
        <v>0</v>
      </c>
      <c r="AC228" s="21" t="n">
        <f aca="false">IF(OR($A228="",AC$4=""),0,COUNTIFS(Formulas!$A$2:$A$3001,AC$4,Formulas!$B$2:$B$3001,$A228))</f>
        <v>0</v>
      </c>
      <c r="AD228" s="21" t="n">
        <f aca="false">IF(OR($A228="",AD$4=""),0,COUNTIFS(Formulas!$A$2:$A$3001,AD$4,Formulas!$B$2:$B$3001,$A228))</f>
        <v>0</v>
      </c>
      <c r="AE228" s="21" t="n">
        <f aca="false">IF(OR($A228="",AE$4=""),0,COUNTIFS(Formulas!$A$2:$A$3001,AE$4,Formulas!$B$2:$B$3001,$A228))</f>
        <v>0</v>
      </c>
      <c r="AF228" s="21" t="n">
        <f aca="false">IF(OR($A228="",AF$4=""),0,COUNTIFS(Formulas!$A$2:$A$3001,AF$4,Formulas!$B$2:$B$3001,$A228))</f>
        <v>0</v>
      </c>
      <c r="AG228" s="21" t="n">
        <f aca="false">IF(OR($A228="",AG$4=""),0,COUNTIFS(Formulas!$A$2:$A$3001,AG$4,Formulas!$B$2:$B$3001,$A228))</f>
        <v>0</v>
      </c>
      <c r="AH228" s="21" t="n">
        <f aca="false">IF(OR($A228="",AH$4=""),0,COUNTIFS(Formulas!$A$2:$A$3001,AH$4,Formulas!$B$2:$B$3001,$A228))</f>
        <v>0</v>
      </c>
      <c r="AI228" s="21" t="n">
        <f aca="false">IF(OR($A228="",AI$4=""),0,COUNTIFS(Formulas!$A$2:$A$3001,AI$4,Formulas!$B$2:$B$3001,$A228))</f>
        <v>0</v>
      </c>
      <c r="AJ228" s="21" t="n">
        <f aca="false">IF(OR($A228="",AJ$4=""),0,COUNTIFS(Formulas!$A$2:$A$3001,AJ$4,Formulas!$B$2:$B$3001,$A228))</f>
        <v>0</v>
      </c>
      <c r="AK228" s="21" t="n">
        <f aca="false">IF(OR($A228="",AK$4=""),0,COUNTIFS(Formulas!$A$2:$A$3001,AK$4,Formulas!$B$2:$B$3001,$A228))</f>
        <v>0</v>
      </c>
      <c r="AL228" s="21" t="n">
        <f aca="false">IF(OR($A228="",AL$4=""),0,COUNTIFS(Formulas!$A$2:$A$3001,AL$4,Formulas!$B$2:$B$3001,$A228))</f>
        <v>0</v>
      </c>
      <c r="AM228" s="21" t="n">
        <f aca="false">IF(OR($A228="",AM$4=""),0,COUNTIFS(Formulas!$A$2:$A$3001,AM$4,Formulas!$B$2:$B$3001,$A228))</f>
        <v>0</v>
      </c>
      <c r="AN228" s="21" t="n">
        <f aca="false">IF(OR($A228="",AN$4=""),0,COUNTIFS(Formulas!$A$2:$A$3001,AN$4,Formulas!$B$2:$B$3001,$A228))</f>
        <v>0</v>
      </c>
      <c r="AO228" s="21" t="n">
        <f aca="false">IF(OR($A228="",AO$4=""),0,COUNTIFS(Formulas!$A$2:$A$3001,AO$4,Formulas!$B$2:$B$3001,$A228))</f>
        <v>0</v>
      </c>
      <c r="AP228" s="21" t="n">
        <f aca="false">IF(OR($A228="",AP$4=""),0,COUNTIFS(Formulas!$A$2:$A$3001,AP$4,Formulas!$B$2:$B$3001,$A228))</f>
        <v>0</v>
      </c>
      <c r="AQ228" s="21" t="n">
        <f aca="false">IF(OR($A228="",AQ$4=""),0,COUNTIFS(Formulas!$A$2:$A$3001,AQ$4,Formulas!$B$2:$B$3001,$A228))</f>
        <v>0</v>
      </c>
      <c r="AR228" s="21" t="n">
        <f aca="false">IF(OR($A228="",AR$4=""),0,COUNTIFS(Formulas!$A$2:$A$3001,AR$4,Formulas!$B$2:$B$3001,$A228))</f>
        <v>0</v>
      </c>
      <c r="AS228" s="21" t="n">
        <f aca="false">IF(OR($A228="",AS$4=""),0,COUNTIFS(Formulas!$A$2:$A$3001,AS$4,Formulas!$B$2:$B$3001,$A228))</f>
        <v>0</v>
      </c>
      <c r="AT228" s="21" t="n">
        <f aca="false">IF(OR($A228="",AT$4=""),0,COUNTIFS(Formulas!$A$2:$A$3001,AT$4,Formulas!$B$2:$B$3001,$A228))</f>
        <v>0</v>
      </c>
      <c r="AU228" s="21" t="n">
        <f aca="false">IF(OR($A228="",AU$4=""),0,COUNTIFS(Formulas!$A$2:$A$3001,AU$4,Formulas!$B$2:$B$3001,$A228))</f>
        <v>0</v>
      </c>
      <c r="AV228" s="21" t="n">
        <f aca="false">IF(OR($A228="",AV$4=""),0,COUNTIFS(Formulas!$A$2:$A$3001,AV$4,Formulas!$B$2:$B$3001,$A228))</f>
        <v>0</v>
      </c>
      <c r="AW228" s="21" t="n">
        <f aca="false">IF(OR($A228="",AW$4=""),0,COUNTIFS(Formulas!$A$2:$A$3001,AW$4,Formulas!$B$2:$B$3001,$A228))</f>
        <v>0</v>
      </c>
      <c r="AX228" s="21" t="n">
        <f aca="false">IF(OR($A228="",AX$4=""),0,COUNTIFS(Formulas!$A$2:$A$3001,AX$4,Formulas!$B$2:$B$3001,$A228))</f>
        <v>0</v>
      </c>
      <c r="AY228" s="21" t="n">
        <f aca="false">IF(OR($A228="",AY$4=""),0,COUNTIFS(Formulas!$A$2:$A$3001,AY$4,Formulas!$B$2:$B$3001,$A228))</f>
        <v>0</v>
      </c>
      <c r="AZ228" s="21" t="n">
        <f aca="false">IF(OR($A228="",AZ$4=""),0,COUNTIFS(Formulas!$A$2:$A$3001,AZ$4,Formulas!$B$2:$B$3001,$A228))</f>
        <v>0</v>
      </c>
      <c r="BA228" s="21" t="n">
        <f aca="false">IF(OR($A228="",BA$4=""),0,COUNTIFS(Formulas!$A$2:$A$3001,BA$4,Formulas!$B$2:$B$3001,$A228))</f>
        <v>0</v>
      </c>
      <c r="BB228" s="21" t="n">
        <f aca="false">IF(OR($A228="",BB$4=""),0,COUNTIFS(Formulas!$A$2:$A$3001,BB$4,Formulas!$B$2:$B$3001,$A228))</f>
        <v>0</v>
      </c>
      <c r="BC228" s="21" t="n">
        <f aca="false">IF(OR($A228="",BC$4=""),0,COUNTIFS(Formulas!$A$2:$A$3001,BC$4,Formulas!$B$2:$B$3001,$A228))</f>
        <v>0</v>
      </c>
      <c r="BD228" s="21" t="n">
        <f aca="false">IF(OR($A228="",BD$4=""),0,COUNTIFS(Formulas!$A$2:$A$3001,BD$4,Formulas!$B$2:$B$3001,$A228))</f>
        <v>0</v>
      </c>
      <c r="BE228" s="21" t="n">
        <f aca="false">IF(OR($A228="",BE$4=""),0,COUNTIFS(Formulas!$A$2:$A$3001,BE$4,Formulas!$B$2:$B$3001,$A228))</f>
        <v>0</v>
      </c>
      <c r="BF228" s="21" t="n">
        <f aca="false">IF(OR($A228="",BF$4=""),0,COUNTIFS(Formulas!$A$2:$A$3001,BF$4,Formulas!$B$2:$B$3001,$A228))</f>
        <v>0</v>
      </c>
      <c r="BG228" s="21" t="n">
        <f aca="false">IF(OR($A228="",BG$4=""),0,COUNTIFS(Formulas!$A$2:$A$3001,BG$4,Formulas!$B$2:$B$3001,$A228))</f>
        <v>0</v>
      </c>
      <c r="BH228" s="21" t="n">
        <f aca="false">IF(OR($A228="",BH$4=""),0,COUNTIFS(Formulas!$A$2:$A$3001,BH$4,Formulas!$B$2:$B$3001,$A228))</f>
        <v>0</v>
      </c>
      <c r="BI228" s="21" t="n">
        <f aca="false">IF(OR($A228="",BI$4=""),0,COUNTIFS(Formulas!$A$2:$A$3001,BI$4,Formulas!$B$2:$B$3001,$A228))</f>
        <v>0</v>
      </c>
      <c r="BJ228" s="21" t="n">
        <f aca="false">IF(OR($A228="",BJ$4=""),0,COUNTIFS(Formulas!$A$2:$A$3001,BJ$4,Formulas!$B$2:$B$3001,$A228))</f>
        <v>0</v>
      </c>
      <c r="BK228" s="21" t="n">
        <f aca="false">IF(OR($A228="",BK$4=""),0,COUNTIFS(Formulas!$A$2:$A$3001,BK$4,Formulas!$B$2:$B$3001,$A228))</f>
        <v>0</v>
      </c>
      <c r="BL228" s="21" t="n">
        <f aca="false">IF(OR($A228="",BL$4=""),0,COUNTIFS(Formulas!$A$2:$A$3001,BL$4,Formulas!$B$2:$B$3001,$A228))</f>
        <v>0</v>
      </c>
      <c r="BM228" s="21" t="n">
        <f aca="false">IF(OR($A228="",BM$4=""),0,COUNTIFS(Formulas!$A$2:$A$3001,BM$4,Formulas!$B$2:$B$3001,$A228))</f>
        <v>0</v>
      </c>
      <c r="BN228" s="21" t="n">
        <f aca="false">IF(OR($A228="",BN$4=""),0,COUNTIFS(Formulas!$A$2:$A$3001,BN$4,Formulas!$B$2:$B$3001,$A228))</f>
        <v>0</v>
      </c>
      <c r="BO228" s="21" t="n">
        <f aca="false">IF(OR($A228="",BO$4=""),0,COUNTIFS(Formulas!$A$2:$A$3001,BO$4,Formulas!$B$2:$B$3001,$A228))</f>
        <v>0</v>
      </c>
      <c r="BP228" s="21" t="n">
        <f aca="false">IF(OR($A228="",BP$4=""),0,COUNTIFS(Formulas!$A$2:$A$3001,BP$4,Formulas!$B$2:$B$3001,$A228))</f>
        <v>0</v>
      </c>
      <c r="BQ228" s="21" t="n">
        <f aca="false">IF(OR($A228="",BQ$4=""),0,COUNTIFS(Formulas!$A$2:$A$3001,BQ$4,Formulas!$B$2:$B$3001,$A228))</f>
        <v>0</v>
      </c>
      <c r="BR228" s="21" t="n">
        <f aca="false">IF(OR($A228="",BR$4=""),0,COUNTIFS(Formulas!$A$2:$A$3001,BR$4,Formulas!$B$2:$B$3001,$A228))</f>
        <v>0</v>
      </c>
      <c r="BS228" s="21" t="n">
        <f aca="false">IF(OR($A228="",BS$4=""),0,COUNTIFS(Formulas!$A$2:$A$3001,BS$4,Formulas!$B$2:$B$3001,$A228))</f>
        <v>0</v>
      </c>
      <c r="BT228" s="21" t="n">
        <f aca="false">IF(OR($A228="",BT$4=""),0,COUNTIFS(Formulas!$A$2:$A$3001,BT$4,Formulas!$B$2:$B$3001,$A228))</f>
        <v>0</v>
      </c>
      <c r="BU228" s="21" t="n">
        <f aca="false">IF(OR($A228="",BU$4=""),0,COUNTIFS(Formulas!$A$2:$A$3001,BU$4,Formulas!$B$2:$B$3001,$A228))</f>
        <v>0</v>
      </c>
      <c r="BV228" s="21" t="n">
        <f aca="false">IF(OR($A228="",BV$4=""),0,COUNTIFS(Formulas!$A$2:$A$3001,BV$4,Formulas!$B$2:$B$3001,$A228))</f>
        <v>0</v>
      </c>
      <c r="BW228" s="21" t="n">
        <f aca="false">IF(OR($A228="",BW$4=""),0,COUNTIFS(Formulas!$A$2:$A$3001,BW$4,Formulas!$B$2:$B$3001,$A228))</f>
        <v>0</v>
      </c>
      <c r="BX228" s="21" t="n">
        <f aca="false">IF(OR($A228="",BX$4=""),0,COUNTIFS(Formulas!$A$2:$A$3001,BX$4,Formulas!$B$2:$B$3001,$A228))</f>
        <v>0</v>
      </c>
      <c r="BY228" s="21" t="n">
        <f aca="false">IF(OR($A228="",BY$4=""),0,COUNTIFS(Formulas!$A$2:$A$3001,BY$4,Formulas!$B$2:$B$3001,$A228))</f>
        <v>0</v>
      </c>
      <c r="BZ228" s="21" t="n">
        <f aca="false">IF(OR($A228="",BZ$4=""),0,COUNTIFS(Formulas!$A$2:$A$3001,BZ$4,Formulas!$B$2:$B$3001,$A228))</f>
        <v>0</v>
      </c>
      <c r="CA228" s="21" t="n">
        <f aca="false">IF(OR($A228="",CA$4=""),0,COUNTIFS(Formulas!$A$2:$A$3001,CA$4,Formulas!$B$2:$B$3001,$A228))</f>
        <v>0</v>
      </c>
      <c r="CB228" s="21" t="n">
        <f aca="false">IF(OR($A228="",CB$4=""),0,COUNTIFS(Formulas!$A$2:$A$3001,CB$4,Formulas!$B$2:$B$3001,$A228))</f>
        <v>0</v>
      </c>
      <c r="CC228" s="21" t="n">
        <f aca="false">IF(OR($A228="",CC$4=""),0,COUNTIFS(Formulas!$A$2:$A$3001,CC$4,Formulas!$B$2:$B$3001,$A228))</f>
        <v>0</v>
      </c>
      <c r="CD228" s="21" t="n">
        <f aca="false">IF(OR($A228="",CD$4=""),0,COUNTIFS(Formulas!$A$2:$A$3001,CD$4,Formulas!$B$2:$B$3001,$A228))</f>
        <v>0</v>
      </c>
      <c r="CE228" s="21" t="n">
        <f aca="false">IF(OR($A228="",CE$4=""),0,COUNTIFS(Formulas!$A$2:$A$3001,CE$4,Formulas!$B$2:$B$3001,$A228))</f>
        <v>0</v>
      </c>
      <c r="CF228" s="21" t="n">
        <f aca="false">IF(OR($A228="",CF$4=""),0,COUNTIFS(Formulas!$A$2:$A$3001,CF$4,Formulas!$B$2:$B$3001,$A228))</f>
        <v>0</v>
      </c>
      <c r="CG228" s="21" t="n">
        <f aca="false">IF(OR($A228="",CG$4=""),0,COUNTIFS(Formulas!$A$2:$A$3001,CG$4,Formulas!$B$2:$B$3001,$A228))</f>
        <v>0</v>
      </c>
      <c r="CH228" s="21" t="n">
        <f aca="false">IF(OR($A228="",CH$4=""),0,COUNTIFS(Formulas!$A$2:$A$3001,CH$4,Formulas!$B$2:$B$3001,$A228))</f>
        <v>0</v>
      </c>
      <c r="CI228" s="21" t="n">
        <f aca="false">IF(OR($A228="",CI$4=""),0,COUNTIFS(Formulas!$A$2:$A$3001,CI$4,Formulas!$B$2:$B$3001,$A228))</f>
        <v>0</v>
      </c>
      <c r="CJ228" s="21" t="n">
        <f aca="false">IF(OR($A228="",CJ$4=""),0,COUNTIFS(Formulas!$A$2:$A$3001,CJ$4,Formulas!$B$2:$B$3001,$A228))</f>
        <v>0</v>
      </c>
      <c r="CK228" s="21" t="n">
        <f aca="false">IF(OR($A228="",CK$4=""),0,COUNTIFS(Formulas!$A$2:$A$3001,CK$4,Formulas!$B$2:$B$3001,$A228))</f>
        <v>0</v>
      </c>
      <c r="CL228" s="21" t="n">
        <f aca="false">IF(OR($A228="",CL$4=""),0,COUNTIFS(Formulas!$A$2:$A$3001,CL$4,Formulas!$B$2:$B$3001,$A228))</f>
        <v>0</v>
      </c>
      <c r="CM228" s="21" t="n">
        <f aca="false">IF(OR($A228="",CM$4=""),0,COUNTIFS(Formulas!$A$2:$A$3001,CM$4,Formulas!$B$2:$B$3001,$A228))</f>
        <v>0</v>
      </c>
      <c r="CN228" s="21" t="n">
        <f aca="false">IF(OR($A228="",CN$4=""),0,COUNTIFS(Formulas!$A$2:$A$3001,CN$4,Formulas!$B$2:$B$3001,$A228))</f>
        <v>0</v>
      </c>
      <c r="CO228" s="21" t="n">
        <f aca="false">IF(OR($A228="",CO$4=""),0,COUNTIFS(Formulas!$A$2:$A$3001,CO$4,Formulas!$B$2:$B$3001,$A228))</f>
        <v>0</v>
      </c>
      <c r="CP228" s="21" t="n">
        <f aca="false">IF(OR($A228="",CP$4=""),0,COUNTIFS(Formulas!$A$2:$A$3001,CP$4,Formulas!$B$2:$B$3001,$A228))</f>
        <v>0</v>
      </c>
      <c r="CQ228" s="21" t="n">
        <f aca="false">IF(OR($A228="",CQ$4=""),0,COUNTIFS(Formulas!$A$2:$A$3001,CQ$4,Formulas!$B$2:$B$3001,$A228))</f>
        <v>0</v>
      </c>
      <c r="CR228" s="21" t="n">
        <f aca="false">IF(OR($A228="",CR$4=""),0,COUNTIFS(Formulas!$A$2:$A$3001,CR$4,Formulas!$B$2:$B$3001,$A228))</f>
        <v>0</v>
      </c>
      <c r="CS228" s="21" t="n">
        <f aca="false">IF(OR($A228="",CS$4=""),0,COUNTIFS(Formulas!$A$2:$A$3001,CS$4,Formulas!$B$2:$B$3001,$A228))</f>
        <v>0</v>
      </c>
      <c r="CT228" s="21" t="n">
        <f aca="false">IF(OR($A228="",CT$4=""),0,COUNTIFS(Formulas!$A$2:$A$3001,CT$4,Formulas!$B$2:$B$3001,$A228))</f>
        <v>0</v>
      </c>
      <c r="CU228" s="21" t="n">
        <f aca="false">IF(OR($A228="",CU$4=""),0,COUNTIFS(Formulas!$A$2:$A$3001,CU$4,Formulas!$B$2:$B$3001,$A228))</f>
        <v>0</v>
      </c>
      <c r="CV228" s="21" t="n">
        <f aca="false">IF(OR($A228="",CV$4=""),0,COUNTIFS(Formulas!$A$2:$A$3001,CV$4,Formulas!$B$2:$B$3001,$A228))</f>
        <v>0</v>
      </c>
      <c r="CW228" s="21" t="n">
        <f aca="false">IF(OR($A228="",CW$4=""),0,COUNTIFS(Formulas!$A$2:$A$3001,CW$4,Formulas!$B$2:$B$3001,$A228))</f>
        <v>0</v>
      </c>
      <c r="CX228" s="21" t="n">
        <f aca="false">IF(OR($A228="",CX$4=""),0,COUNTIFS(Formulas!$A$2:$A$3001,CX$4,Formulas!$B$2:$B$3001,$A228))</f>
        <v>0</v>
      </c>
      <c r="CY228" s="21" t="n">
        <f aca="false">IF(OR($A228="",CY$4=""),0,COUNTIFS(Formulas!$A$2:$A$3001,CY$4,Formulas!$B$2:$B$3001,$A228))</f>
        <v>0</v>
      </c>
      <c r="CZ228" s="21" t="n">
        <f aca="false">IF(OR($A228="",CZ$4=""),0,COUNTIFS(Formulas!$A$2:$A$3001,CZ$4,Formulas!$B$2:$B$3001,$A228))</f>
        <v>0</v>
      </c>
      <c r="DA228" s="21" t="n">
        <f aca="false">IF(OR($A228="",DA$4=""),0,COUNTIFS(Formulas!$A$2:$A$3001,DA$4,Formulas!$B$2:$B$3001,$A228))</f>
        <v>0</v>
      </c>
      <c r="DB228" s="21" t="n">
        <f aca="false">IF(OR($A228="",DB$4=""),0,COUNTIFS(Formulas!$A$2:$A$3001,DB$4,Formulas!$B$2:$B$3001,$A228))</f>
        <v>0</v>
      </c>
      <c r="DC228" s="21" t="n">
        <f aca="false">IF(OR($A228="",DC$4=""),0,COUNTIFS(Formulas!$A$2:$A$3001,DC$4,Formulas!$B$2:$B$3001,$A228))</f>
        <v>0</v>
      </c>
      <c r="DD228" s="21" t="n">
        <f aca="false">IF(OR($A228="",DD$4=""),0,COUNTIFS(Formulas!$A$2:$A$3001,DD$4,Formulas!$B$2:$B$3001,$A228))</f>
        <v>0</v>
      </c>
      <c r="DE228" s="21" t="n">
        <f aca="false">IF(OR($A228="",DE$4=""),0,COUNTIFS(Formulas!$A$2:$A$3001,DE$4,Formulas!$B$2:$B$3001,$A228))</f>
        <v>0</v>
      </c>
      <c r="DF228" s="21" t="n">
        <f aca="false">IF(OR($A228="",DF$4=""),0,COUNTIFS(Formulas!$A$2:$A$3001,DF$4,Formulas!$B$2:$B$3001,$A228))</f>
        <v>0</v>
      </c>
      <c r="DG228" s="21" t="n">
        <f aca="false">IF(OR($A228="",DG$4=""),0,COUNTIFS(Formulas!$A$2:$A$3001,DG$4,Formulas!$B$2:$B$3001,$A228))</f>
        <v>0</v>
      </c>
      <c r="DH228" s="21" t="n">
        <f aca="false">IF(OR($A228="",DH$4=""),0,COUNTIFS(Formulas!$A$2:$A$3001,DH$4,Formulas!$B$2:$B$3001,$A228))</f>
        <v>0</v>
      </c>
      <c r="DI228" s="21" t="n">
        <f aca="false">IF(OR($A228="",DI$4=""),0,COUNTIFS(Formulas!$A$2:$A$3001,DI$4,Formulas!$B$2:$B$3001,$A228))</f>
        <v>0</v>
      </c>
      <c r="DJ228" s="21" t="n">
        <f aca="false">IF(OR($A228="",DJ$4=""),0,COUNTIFS(Formulas!$A$2:$A$3001,DJ$4,Formulas!$B$2:$B$3001,$A228))</f>
        <v>0</v>
      </c>
      <c r="DK228" s="21" t="n">
        <f aca="false">IF(OR($A228="",DK$4=""),0,COUNTIFS(Formulas!$A$2:$A$3001,DK$4,Formulas!$B$2:$B$3001,$A228))</f>
        <v>0</v>
      </c>
      <c r="DL228" s="21" t="n">
        <f aca="false">IF(OR($A228="",DL$4=""),0,COUNTIFS(Formulas!$A$2:$A$3001,DL$4,Formulas!$B$2:$B$3001,$A228))</f>
        <v>0</v>
      </c>
      <c r="DM228" s="21" t="n">
        <f aca="false">IF(OR($A228="",DM$4=""),0,COUNTIFS(Formulas!$A$2:$A$3001,DM$4,Formulas!$B$2:$B$3001,$A228))</f>
        <v>0</v>
      </c>
      <c r="DN228" s="21" t="n">
        <f aca="false">IF(OR($A228="",DN$4=""),0,COUNTIFS(Formulas!$A$2:$A$3001,DN$4,Formulas!$B$2:$B$3001,$A228))</f>
        <v>0</v>
      </c>
      <c r="DO228" s="21" t="n">
        <f aca="false">IF(OR($A228="",DO$4=""),0,COUNTIFS(Formulas!$A$2:$A$3001,DO$4,Formulas!$B$2:$B$3001,$A228))</f>
        <v>0</v>
      </c>
      <c r="DP228" s="21" t="n">
        <f aca="false">IF(OR($A228="",DP$4=""),0,COUNTIFS(Formulas!$A$2:$A$3001,DP$4,Formulas!$B$2:$B$3001,$A228))</f>
        <v>0</v>
      </c>
      <c r="DQ228" s="21" t="n">
        <f aca="false">IF(OR($A228="",DQ$4=""),0,COUNTIFS(Formulas!$A$2:$A$3001,DQ$4,Formulas!$B$2:$B$3001,$A228))</f>
        <v>0</v>
      </c>
      <c r="DR228" s="21" t="n">
        <f aca="false">IF(OR($A228="",DR$4=""),0,COUNTIFS(Formulas!$A$2:$A$3001,DR$4,Formulas!$B$2:$B$3001,$A228))</f>
        <v>0</v>
      </c>
      <c r="DS228" s="21" t="n">
        <f aca="false">IF(OR($A228="",DS$4=""),0,COUNTIFS(Formulas!$A$2:$A$3001,DS$4,Formulas!$B$2:$B$3001,$A228))</f>
        <v>0</v>
      </c>
      <c r="DT228" s="21" t="n">
        <f aca="false">IF(OR($A228="",DT$4=""),0,COUNTIFS(Formulas!$A$2:$A$3001,DT$4,Formulas!$B$2:$B$3001,$A228))</f>
        <v>0</v>
      </c>
      <c r="DU228" s="21" t="n">
        <f aca="false">IF(OR($A228="",DU$4=""),0,COUNTIFS(Formulas!$A$2:$A$3001,DU$4,Formulas!$B$2:$B$3001,$A228))</f>
        <v>0</v>
      </c>
      <c r="DV228" s="21" t="n">
        <f aca="false">IF(OR($A228="",DV$4=""),0,COUNTIFS(Formulas!$A$2:$A$3001,DV$4,Formulas!$B$2:$B$3001,$A228))</f>
        <v>0</v>
      </c>
      <c r="DW228" s="21" t="n">
        <f aca="false">IF(OR($A228="",DW$4=""),0,COUNTIFS(Formulas!$A$2:$A$3001,DW$4,Formulas!$B$2:$B$3001,$A228))</f>
        <v>0</v>
      </c>
      <c r="DX228" s="21" t="n">
        <f aca="false">IF(OR($A228="",DX$4=""),0,COUNTIFS(Formulas!$A$2:$A$3001,DX$4,Formulas!$B$2:$B$3001,$A228))</f>
        <v>0</v>
      </c>
      <c r="DY228" s="21" t="n">
        <f aca="false">IF(OR($A228="",DY$4=""),0,COUNTIFS(Formulas!$A$2:$A$3001,DY$4,Formulas!$B$2:$B$3001,$A228))</f>
        <v>0</v>
      </c>
      <c r="DZ228" s="21" t="n">
        <f aca="false">IF(OR($A228="",DZ$4=""),0,COUNTIFS(Formulas!$A$2:$A$3001,DZ$4,Formulas!$B$2:$B$3001,$A228))</f>
        <v>0</v>
      </c>
      <c r="EA228" s="21" t="n">
        <f aca="false">IF(OR($A228="",EA$4=""),0,COUNTIFS(Formulas!$A$2:$A$3001,EA$4,Formulas!$B$2:$B$3001,$A228))</f>
        <v>0</v>
      </c>
      <c r="EB228" s="21" t="n">
        <f aca="false">IF(OR($A228="",EB$4=""),0,COUNTIFS(Formulas!$A$2:$A$3001,EB$4,Formulas!$B$2:$B$3001,$A228))</f>
        <v>0</v>
      </c>
      <c r="EC228" s="21" t="n">
        <f aca="false">IF(OR($A228="",EC$4=""),0,COUNTIFS(Formulas!$A$2:$A$3001,EC$4,Formulas!$B$2:$B$3001,$A228))</f>
        <v>0</v>
      </c>
      <c r="ED228" s="21" t="n">
        <f aca="false">IF(OR($A228="",ED$4=""),0,COUNTIFS(Formulas!$A$2:$A$3001,ED$4,Formulas!$B$2:$B$3001,$A228))</f>
        <v>0</v>
      </c>
      <c r="EE228" s="21" t="n">
        <f aca="false">IF(OR($A228="",EE$4=""),0,COUNTIFS(Formulas!$A$2:$A$3001,EE$4,Formulas!$B$2:$B$3001,$A228))</f>
        <v>0</v>
      </c>
      <c r="EF228" s="21" t="n">
        <f aca="false">IF(OR($A228="",EF$4=""),0,COUNTIFS(Formulas!$A$2:$A$3001,EF$4,Formulas!$B$2:$B$3001,$A228))</f>
        <v>0</v>
      </c>
      <c r="EG228" s="21" t="n">
        <f aca="false">IF(OR($A228="",EG$4=""),0,COUNTIFS(Formulas!$A$2:$A$3001,EG$4,Formulas!$B$2:$B$3001,$A228))</f>
        <v>0</v>
      </c>
      <c r="EH228" s="21" t="n">
        <f aca="false">IF(OR($A228="",EH$4=""),0,COUNTIFS(Formulas!$A$2:$A$3001,EH$4,Formulas!$B$2:$B$3001,$A228))</f>
        <v>0</v>
      </c>
      <c r="EI228" s="21" t="n">
        <f aca="false">IF(OR($A228="",EI$4=""),0,COUNTIFS(Formulas!$A$2:$A$3001,EI$4,Formulas!$B$2:$B$3001,$A228))</f>
        <v>0</v>
      </c>
      <c r="EJ228" s="21" t="n">
        <f aca="false">IF(OR($A228="",EJ$4=""),0,COUNTIFS(Formulas!$A$2:$A$3001,EJ$4,Formulas!$B$2:$B$3001,$A228))</f>
        <v>0</v>
      </c>
      <c r="EK228" s="21" t="n">
        <f aca="false">IF(OR($A228="",EK$4=""),0,COUNTIFS(Formulas!$A$2:$A$3001,EK$4,Formulas!$B$2:$B$3001,$A228))</f>
        <v>0</v>
      </c>
      <c r="EL228" s="21" t="n">
        <f aca="false">IF(OR($A228="",EL$4=""),0,COUNTIFS(Formulas!$A$2:$A$3001,EL$4,Formulas!$B$2:$B$3001,$A228))</f>
        <v>0</v>
      </c>
      <c r="EM228" s="21" t="n">
        <f aca="false">IF(OR($A228="",EM$4=""),0,COUNTIFS(Formulas!$A$2:$A$3001,EM$4,Formulas!$B$2:$B$3001,$A228))</f>
        <v>0</v>
      </c>
      <c r="EN228" s="21" t="n">
        <f aca="false">IF(OR($A228="",EN$4=""),0,COUNTIFS(Formulas!$A$2:$A$3001,EN$4,Formulas!$B$2:$B$3001,$A228))</f>
        <v>0</v>
      </c>
      <c r="EO228" s="21" t="n">
        <f aca="false">IF(OR($A228="",EO$4=""),0,COUNTIFS(Formulas!$A$2:$A$3001,EO$4,Formulas!$B$2:$B$3001,$A228))</f>
        <v>0</v>
      </c>
      <c r="EP228" s="21" t="n">
        <f aca="false">IF(OR($A228="",EP$4=""),0,COUNTIFS(Formulas!$A$2:$A$3001,EP$4,Formulas!$B$2:$B$3001,$A228))</f>
        <v>0</v>
      </c>
      <c r="EQ228" s="21" t="n">
        <f aca="false">IF(OR($A228="",EQ$4=""),0,COUNTIFS(Formulas!$A$2:$A$3001,EQ$4,Formulas!$B$2:$B$3001,$A228))</f>
        <v>0</v>
      </c>
      <c r="ER228" s="21" t="n">
        <f aca="false">IF(OR($A228="",ER$4=""),0,COUNTIFS(Formulas!$A$2:$A$3001,ER$4,Formulas!$B$2:$B$3001,$A228))</f>
        <v>0</v>
      </c>
      <c r="ES228" s="21" t="n">
        <f aca="false">IF(OR($A228="",ES$4=""),0,COUNTIFS(Formulas!$A$2:$A$3001,ES$4,Formulas!$B$2:$B$3001,$A228))</f>
        <v>0</v>
      </c>
      <c r="ET228" s="21" t="n">
        <f aca="false">IF(OR($A228="",ET$4=""),0,COUNTIFS(Formulas!$A$2:$A$3001,ET$4,Formulas!$B$2:$B$3001,$A228))</f>
        <v>0</v>
      </c>
      <c r="EU228" s="21" t="n">
        <f aca="false">IF(OR($A228="",EU$4=""),0,COUNTIFS(Formulas!$A$2:$A$3001,EU$4,Formulas!$B$2:$B$3001,$A228))</f>
        <v>0</v>
      </c>
      <c r="EV228" s="21" t="n">
        <f aca="false">IF(OR($A228="",EV$4=""),0,COUNTIFS(Formulas!$A$2:$A$3001,EV$4,Formulas!$B$2:$B$3001,$A228))</f>
        <v>0</v>
      </c>
    </row>
    <row r="229" customFormat="false" ht="15" hidden="false" customHeight="false" outlineLevel="0" collapsed="false">
      <c r="A229" s="13" t="str">
        <f aca="false">IF(INDEX(Materials!$A$2:$A$301,225)="","",INDEX(Materials!$A$2:$A$301,225))</f>
        <v/>
      </c>
      <c r="B229" s="19" t="str">
        <f aca="false">IF(A229="","",COUNTIF(C229:EV229,"&gt;0"))</f>
        <v/>
      </c>
      <c r="C229" s="21" t="n">
        <f aca="false">IF(OR($A229="",C$4=""),0,COUNTIFS(Formulas!$A$2:$A$3001,C$4,Formulas!$B$2:$B$3001,$A229))</f>
        <v>0</v>
      </c>
      <c r="D229" s="21" t="n">
        <f aca="false">IF(OR($A229="",D$4=""),0,COUNTIFS(Formulas!$A$2:$A$3001,D$4,Formulas!$B$2:$B$3001,$A229))</f>
        <v>0</v>
      </c>
      <c r="E229" s="21" t="n">
        <f aca="false">IF(OR($A229="",E$4=""),0,COUNTIFS(Formulas!$A$2:$A$3001,E$4,Formulas!$B$2:$B$3001,$A229))</f>
        <v>0</v>
      </c>
      <c r="F229" s="21" t="n">
        <f aca="false">IF(OR($A229="",F$4=""),0,COUNTIFS(Formulas!$A$2:$A$3001,F$4,Formulas!$B$2:$B$3001,$A229))</f>
        <v>0</v>
      </c>
      <c r="G229" s="21" t="n">
        <f aca="false">IF(OR($A229="",G$4=""),0,COUNTIFS(Formulas!$A$2:$A$3001,G$4,Formulas!$B$2:$B$3001,$A229))</f>
        <v>0</v>
      </c>
      <c r="H229" s="21" t="n">
        <f aca="false">IF(OR($A229="",H$4=""),0,COUNTIFS(Formulas!$A$2:$A$3001,H$4,Formulas!$B$2:$B$3001,$A229))</f>
        <v>0</v>
      </c>
      <c r="I229" s="21" t="n">
        <f aca="false">IF(OR($A229="",I$4=""),0,COUNTIFS(Formulas!$A$2:$A$3001,I$4,Formulas!$B$2:$B$3001,$A229))</f>
        <v>0</v>
      </c>
      <c r="J229" s="21" t="n">
        <f aca="false">IF(OR($A229="",J$4=""),0,COUNTIFS(Formulas!$A$2:$A$3001,J$4,Formulas!$B$2:$B$3001,$A229))</f>
        <v>0</v>
      </c>
      <c r="K229" s="21" t="n">
        <f aca="false">IF(OR($A229="",K$4=""),0,COUNTIFS(Formulas!$A$2:$A$3001,K$4,Formulas!$B$2:$B$3001,$A229))</f>
        <v>0</v>
      </c>
      <c r="L229" s="21" t="n">
        <f aca="false">IF(OR($A229="",L$4=""),0,COUNTIFS(Formulas!$A$2:$A$3001,L$4,Formulas!$B$2:$B$3001,$A229))</f>
        <v>0</v>
      </c>
      <c r="M229" s="21" t="n">
        <f aca="false">IF(OR($A229="",M$4=""),0,COUNTIFS(Formulas!$A$2:$A$3001,M$4,Formulas!$B$2:$B$3001,$A229))</f>
        <v>0</v>
      </c>
      <c r="N229" s="21" t="n">
        <f aca="false">IF(OR($A229="",N$4=""),0,COUNTIFS(Formulas!$A$2:$A$3001,N$4,Formulas!$B$2:$B$3001,$A229))</f>
        <v>0</v>
      </c>
      <c r="O229" s="21" t="n">
        <f aca="false">IF(OR($A229="",O$4=""),0,COUNTIFS(Formulas!$A$2:$A$3001,O$4,Formulas!$B$2:$B$3001,$A229))</f>
        <v>0</v>
      </c>
      <c r="P229" s="21" t="n">
        <f aca="false">IF(OR($A229="",P$4=""),0,COUNTIFS(Formulas!$A$2:$A$3001,P$4,Formulas!$B$2:$B$3001,$A229))</f>
        <v>0</v>
      </c>
      <c r="Q229" s="21" t="n">
        <f aca="false">IF(OR($A229="",Q$4=""),0,COUNTIFS(Formulas!$A$2:$A$3001,Q$4,Formulas!$B$2:$B$3001,$A229))</f>
        <v>0</v>
      </c>
      <c r="R229" s="21" t="n">
        <f aca="false">IF(OR($A229="",R$4=""),0,COUNTIFS(Formulas!$A$2:$A$3001,R$4,Formulas!$B$2:$B$3001,$A229))</f>
        <v>0</v>
      </c>
      <c r="S229" s="21" t="n">
        <f aca="false">IF(OR($A229="",S$4=""),0,COUNTIFS(Formulas!$A$2:$A$3001,S$4,Formulas!$B$2:$B$3001,$A229))</f>
        <v>0</v>
      </c>
      <c r="T229" s="21" t="n">
        <f aca="false">IF(OR($A229="",T$4=""),0,COUNTIFS(Formulas!$A$2:$A$3001,T$4,Formulas!$B$2:$B$3001,$A229))</f>
        <v>0</v>
      </c>
      <c r="U229" s="21" t="n">
        <f aca="false">IF(OR($A229="",U$4=""),0,COUNTIFS(Formulas!$A$2:$A$3001,U$4,Formulas!$B$2:$B$3001,$A229))</f>
        <v>0</v>
      </c>
      <c r="V229" s="21" t="n">
        <f aca="false">IF(OR($A229="",V$4=""),0,COUNTIFS(Formulas!$A$2:$A$3001,V$4,Formulas!$B$2:$B$3001,$A229))</f>
        <v>0</v>
      </c>
      <c r="W229" s="21" t="n">
        <f aca="false">IF(OR($A229="",W$4=""),0,COUNTIFS(Formulas!$A$2:$A$3001,W$4,Formulas!$B$2:$B$3001,$A229))</f>
        <v>0</v>
      </c>
      <c r="X229" s="21" t="n">
        <f aca="false">IF(OR($A229="",X$4=""),0,COUNTIFS(Formulas!$A$2:$A$3001,X$4,Formulas!$B$2:$B$3001,$A229))</f>
        <v>0</v>
      </c>
      <c r="Y229" s="21" t="n">
        <f aca="false">IF(OR($A229="",Y$4=""),0,COUNTIFS(Formulas!$A$2:$A$3001,Y$4,Formulas!$B$2:$B$3001,$A229))</f>
        <v>0</v>
      </c>
      <c r="Z229" s="21" t="n">
        <f aca="false">IF(OR($A229="",Z$4=""),0,COUNTIFS(Formulas!$A$2:$A$3001,Z$4,Formulas!$B$2:$B$3001,$A229))</f>
        <v>0</v>
      </c>
      <c r="AA229" s="21" t="n">
        <f aca="false">IF(OR($A229="",AA$4=""),0,COUNTIFS(Formulas!$A$2:$A$3001,AA$4,Formulas!$B$2:$B$3001,$A229))</f>
        <v>0</v>
      </c>
      <c r="AB229" s="21" t="n">
        <f aca="false">IF(OR($A229="",AB$4=""),0,COUNTIFS(Formulas!$A$2:$A$3001,AB$4,Formulas!$B$2:$B$3001,$A229))</f>
        <v>0</v>
      </c>
      <c r="AC229" s="21" t="n">
        <f aca="false">IF(OR($A229="",AC$4=""),0,COUNTIFS(Formulas!$A$2:$A$3001,AC$4,Formulas!$B$2:$B$3001,$A229))</f>
        <v>0</v>
      </c>
      <c r="AD229" s="21" t="n">
        <f aca="false">IF(OR($A229="",AD$4=""),0,COUNTIFS(Formulas!$A$2:$A$3001,AD$4,Formulas!$B$2:$B$3001,$A229))</f>
        <v>0</v>
      </c>
      <c r="AE229" s="21" t="n">
        <f aca="false">IF(OR($A229="",AE$4=""),0,COUNTIFS(Formulas!$A$2:$A$3001,AE$4,Formulas!$B$2:$B$3001,$A229))</f>
        <v>0</v>
      </c>
      <c r="AF229" s="21" t="n">
        <f aca="false">IF(OR($A229="",AF$4=""),0,COUNTIFS(Formulas!$A$2:$A$3001,AF$4,Formulas!$B$2:$B$3001,$A229))</f>
        <v>0</v>
      </c>
      <c r="AG229" s="21" t="n">
        <f aca="false">IF(OR($A229="",AG$4=""),0,COUNTIFS(Formulas!$A$2:$A$3001,AG$4,Formulas!$B$2:$B$3001,$A229))</f>
        <v>0</v>
      </c>
      <c r="AH229" s="21" t="n">
        <f aca="false">IF(OR($A229="",AH$4=""),0,COUNTIFS(Formulas!$A$2:$A$3001,AH$4,Formulas!$B$2:$B$3001,$A229))</f>
        <v>0</v>
      </c>
      <c r="AI229" s="21" t="n">
        <f aca="false">IF(OR($A229="",AI$4=""),0,COUNTIFS(Formulas!$A$2:$A$3001,AI$4,Formulas!$B$2:$B$3001,$A229))</f>
        <v>0</v>
      </c>
      <c r="AJ229" s="21" t="n">
        <f aca="false">IF(OR($A229="",AJ$4=""),0,COUNTIFS(Formulas!$A$2:$A$3001,AJ$4,Formulas!$B$2:$B$3001,$A229))</f>
        <v>0</v>
      </c>
      <c r="AK229" s="21" t="n">
        <f aca="false">IF(OR($A229="",AK$4=""),0,COUNTIFS(Formulas!$A$2:$A$3001,AK$4,Formulas!$B$2:$B$3001,$A229))</f>
        <v>0</v>
      </c>
      <c r="AL229" s="21" t="n">
        <f aca="false">IF(OR($A229="",AL$4=""),0,COUNTIFS(Formulas!$A$2:$A$3001,AL$4,Formulas!$B$2:$B$3001,$A229))</f>
        <v>0</v>
      </c>
      <c r="AM229" s="21" t="n">
        <f aca="false">IF(OR($A229="",AM$4=""),0,COUNTIFS(Formulas!$A$2:$A$3001,AM$4,Formulas!$B$2:$B$3001,$A229))</f>
        <v>0</v>
      </c>
      <c r="AN229" s="21" t="n">
        <f aca="false">IF(OR($A229="",AN$4=""),0,COUNTIFS(Formulas!$A$2:$A$3001,AN$4,Formulas!$B$2:$B$3001,$A229))</f>
        <v>0</v>
      </c>
      <c r="AO229" s="21" t="n">
        <f aca="false">IF(OR($A229="",AO$4=""),0,COUNTIFS(Formulas!$A$2:$A$3001,AO$4,Formulas!$B$2:$B$3001,$A229))</f>
        <v>0</v>
      </c>
      <c r="AP229" s="21" t="n">
        <f aca="false">IF(OR($A229="",AP$4=""),0,COUNTIFS(Formulas!$A$2:$A$3001,AP$4,Formulas!$B$2:$B$3001,$A229))</f>
        <v>0</v>
      </c>
      <c r="AQ229" s="21" t="n">
        <f aca="false">IF(OR($A229="",AQ$4=""),0,COUNTIFS(Formulas!$A$2:$A$3001,AQ$4,Formulas!$B$2:$B$3001,$A229))</f>
        <v>0</v>
      </c>
      <c r="AR229" s="21" t="n">
        <f aca="false">IF(OR($A229="",AR$4=""),0,COUNTIFS(Formulas!$A$2:$A$3001,AR$4,Formulas!$B$2:$B$3001,$A229))</f>
        <v>0</v>
      </c>
      <c r="AS229" s="21" t="n">
        <f aca="false">IF(OR($A229="",AS$4=""),0,COUNTIFS(Formulas!$A$2:$A$3001,AS$4,Formulas!$B$2:$B$3001,$A229))</f>
        <v>0</v>
      </c>
      <c r="AT229" s="21" t="n">
        <f aca="false">IF(OR($A229="",AT$4=""),0,COUNTIFS(Formulas!$A$2:$A$3001,AT$4,Formulas!$B$2:$B$3001,$A229))</f>
        <v>0</v>
      </c>
      <c r="AU229" s="21" t="n">
        <f aca="false">IF(OR($A229="",AU$4=""),0,COUNTIFS(Formulas!$A$2:$A$3001,AU$4,Formulas!$B$2:$B$3001,$A229))</f>
        <v>0</v>
      </c>
      <c r="AV229" s="21" t="n">
        <f aca="false">IF(OR($A229="",AV$4=""),0,COUNTIFS(Formulas!$A$2:$A$3001,AV$4,Formulas!$B$2:$B$3001,$A229))</f>
        <v>0</v>
      </c>
      <c r="AW229" s="21" t="n">
        <f aca="false">IF(OR($A229="",AW$4=""),0,COUNTIFS(Formulas!$A$2:$A$3001,AW$4,Formulas!$B$2:$B$3001,$A229))</f>
        <v>0</v>
      </c>
      <c r="AX229" s="21" t="n">
        <f aca="false">IF(OR($A229="",AX$4=""),0,COUNTIFS(Formulas!$A$2:$A$3001,AX$4,Formulas!$B$2:$B$3001,$A229))</f>
        <v>0</v>
      </c>
      <c r="AY229" s="21" t="n">
        <f aca="false">IF(OR($A229="",AY$4=""),0,COUNTIFS(Formulas!$A$2:$A$3001,AY$4,Formulas!$B$2:$B$3001,$A229))</f>
        <v>0</v>
      </c>
      <c r="AZ229" s="21" t="n">
        <f aca="false">IF(OR($A229="",AZ$4=""),0,COUNTIFS(Formulas!$A$2:$A$3001,AZ$4,Formulas!$B$2:$B$3001,$A229))</f>
        <v>0</v>
      </c>
      <c r="BA229" s="21" t="n">
        <f aca="false">IF(OR($A229="",BA$4=""),0,COUNTIFS(Formulas!$A$2:$A$3001,BA$4,Formulas!$B$2:$B$3001,$A229))</f>
        <v>0</v>
      </c>
      <c r="BB229" s="21" t="n">
        <f aca="false">IF(OR($A229="",BB$4=""),0,COUNTIFS(Formulas!$A$2:$A$3001,BB$4,Formulas!$B$2:$B$3001,$A229))</f>
        <v>0</v>
      </c>
      <c r="BC229" s="21" t="n">
        <f aca="false">IF(OR($A229="",BC$4=""),0,COUNTIFS(Formulas!$A$2:$A$3001,BC$4,Formulas!$B$2:$B$3001,$A229))</f>
        <v>0</v>
      </c>
      <c r="BD229" s="21" t="n">
        <f aca="false">IF(OR($A229="",BD$4=""),0,COUNTIFS(Formulas!$A$2:$A$3001,BD$4,Formulas!$B$2:$B$3001,$A229))</f>
        <v>0</v>
      </c>
      <c r="BE229" s="21" t="n">
        <f aca="false">IF(OR($A229="",BE$4=""),0,COUNTIFS(Formulas!$A$2:$A$3001,BE$4,Formulas!$B$2:$B$3001,$A229))</f>
        <v>0</v>
      </c>
      <c r="BF229" s="21" t="n">
        <f aca="false">IF(OR($A229="",BF$4=""),0,COUNTIFS(Formulas!$A$2:$A$3001,BF$4,Formulas!$B$2:$B$3001,$A229))</f>
        <v>0</v>
      </c>
      <c r="BG229" s="21" t="n">
        <f aca="false">IF(OR($A229="",BG$4=""),0,COUNTIFS(Formulas!$A$2:$A$3001,BG$4,Formulas!$B$2:$B$3001,$A229))</f>
        <v>0</v>
      </c>
      <c r="BH229" s="21" t="n">
        <f aca="false">IF(OR($A229="",BH$4=""),0,COUNTIFS(Formulas!$A$2:$A$3001,BH$4,Formulas!$B$2:$B$3001,$A229))</f>
        <v>0</v>
      </c>
      <c r="BI229" s="21" t="n">
        <f aca="false">IF(OR($A229="",BI$4=""),0,COUNTIFS(Formulas!$A$2:$A$3001,BI$4,Formulas!$B$2:$B$3001,$A229))</f>
        <v>0</v>
      </c>
      <c r="BJ229" s="21" t="n">
        <f aca="false">IF(OR($A229="",BJ$4=""),0,COUNTIFS(Formulas!$A$2:$A$3001,BJ$4,Formulas!$B$2:$B$3001,$A229))</f>
        <v>0</v>
      </c>
      <c r="BK229" s="21" t="n">
        <f aca="false">IF(OR($A229="",BK$4=""),0,COUNTIFS(Formulas!$A$2:$A$3001,BK$4,Formulas!$B$2:$B$3001,$A229))</f>
        <v>0</v>
      </c>
      <c r="BL229" s="21" t="n">
        <f aca="false">IF(OR($A229="",BL$4=""),0,COUNTIFS(Formulas!$A$2:$A$3001,BL$4,Formulas!$B$2:$B$3001,$A229))</f>
        <v>0</v>
      </c>
      <c r="BM229" s="21" t="n">
        <f aca="false">IF(OR($A229="",BM$4=""),0,COUNTIFS(Formulas!$A$2:$A$3001,BM$4,Formulas!$B$2:$B$3001,$A229))</f>
        <v>0</v>
      </c>
      <c r="BN229" s="21" t="n">
        <f aca="false">IF(OR($A229="",BN$4=""),0,COUNTIFS(Formulas!$A$2:$A$3001,BN$4,Formulas!$B$2:$B$3001,$A229))</f>
        <v>0</v>
      </c>
      <c r="BO229" s="21" t="n">
        <f aca="false">IF(OR($A229="",BO$4=""),0,COUNTIFS(Formulas!$A$2:$A$3001,BO$4,Formulas!$B$2:$B$3001,$A229))</f>
        <v>0</v>
      </c>
      <c r="BP229" s="21" t="n">
        <f aca="false">IF(OR($A229="",BP$4=""),0,COUNTIFS(Formulas!$A$2:$A$3001,BP$4,Formulas!$B$2:$B$3001,$A229))</f>
        <v>0</v>
      </c>
      <c r="BQ229" s="21" t="n">
        <f aca="false">IF(OR($A229="",BQ$4=""),0,COUNTIFS(Formulas!$A$2:$A$3001,BQ$4,Formulas!$B$2:$B$3001,$A229))</f>
        <v>0</v>
      </c>
      <c r="BR229" s="21" t="n">
        <f aca="false">IF(OR($A229="",BR$4=""),0,COUNTIFS(Formulas!$A$2:$A$3001,BR$4,Formulas!$B$2:$B$3001,$A229))</f>
        <v>0</v>
      </c>
      <c r="BS229" s="21" t="n">
        <f aca="false">IF(OR($A229="",BS$4=""),0,COUNTIFS(Formulas!$A$2:$A$3001,BS$4,Formulas!$B$2:$B$3001,$A229))</f>
        <v>0</v>
      </c>
      <c r="BT229" s="21" t="n">
        <f aca="false">IF(OR($A229="",BT$4=""),0,COUNTIFS(Formulas!$A$2:$A$3001,BT$4,Formulas!$B$2:$B$3001,$A229))</f>
        <v>0</v>
      </c>
      <c r="BU229" s="21" t="n">
        <f aca="false">IF(OR($A229="",BU$4=""),0,COUNTIFS(Formulas!$A$2:$A$3001,BU$4,Formulas!$B$2:$B$3001,$A229))</f>
        <v>0</v>
      </c>
      <c r="BV229" s="21" t="n">
        <f aca="false">IF(OR($A229="",BV$4=""),0,COUNTIFS(Formulas!$A$2:$A$3001,BV$4,Formulas!$B$2:$B$3001,$A229))</f>
        <v>0</v>
      </c>
      <c r="BW229" s="21" t="n">
        <f aca="false">IF(OR($A229="",BW$4=""),0,COUNTIFS(Formulas!$A$2:$A$3001,BW$4,Formulas!$B$2:$B$3001,$A229))</f>
        <v>0</v>
      </c>
      <c r="BX229" s="21" t="n">
        <f aca="false">IF(OR($A229="",BX$4=""),0,COUNTIFS(Formulas!$A$2:$A$3001,BX$4,Formulas!$B$2:$B$3001,$A229))</f>
        <v>0</v>
      </c>
      <c r="BY229" s="21" t="n">
        <f aca="false">IF(OR($A229="",BY$4=""),0,COUNTIFS(Formulas!$A$2:$A$3001,BY$4,Formulas!$B$2:$B$3001,$A229))</f>
        <v>0</v>
      </c>
      <c r="BZ229" s="21" t="n">
        <f aca="false">IF(OR($A229="",BZ$4=""),0,COUNTIFS(Formulas!$A$2:$A$3001,BZ$4,Formulas!$B$2:$B$3001,$A229))</f>
        <v>0</v>
      </c>
      <c r="CA229" s="21" t="n">
        <f aca="false">IF(OR($A229="",CA$4=""),0,COUNTIFS(Formulas!$A$2:$A$3001,CA$4,Formulas!$B$2:$B$3001,$A229))</f>
        <v>0</v>
      </c>
      <c r="CB229" s="21" t="n">
        <f aca="false">IF(OR($A229="",CB$4=""),0,COUNTIFS(Formulas!$A$2:$A$3001,CB$4,Formulas!$B$2:$B$3001,$A229))</f>
        <v>0</v>
      </c>
      <c r="CC229" s="21" t="n">
        <f aca="false">IF(OR($A229="",CC$4=""),0,COUNTIFS(Formulas!$A$2:$A$3001,CC$4,Formulas!$B$2:$B$3001,$A229))</f>
        <v>0</v>
      </c>
      <c r="CD229" s="21" t="n">
        <f aca="false">IF(OR($A229="",CD$4=""),0,COUNTIFS(Formulas!$A$2:$A$3001,CD$4,Formulas!$B$2:$B$3001,$A229))</f>
        <v>0</v>
      </c>
      <c r="CE229" s="21" t="n">
        <f aca="false">IF(OR($A229="",CE$4=""),0,COUNTIFS(Formulas!$A$2:$A$3001,CE$4,Formulas!$B$2:$B$3001,$A229))</f>
        <v>0</v>
      </c>
      <c r="CF229" s="21" t="n">
        <f aca="false">IF(OR($A229="",CF$4=""),0,COUNTIFS(Formulas!$A$2:$A$3001,CF$4,Formulas!$B$2:$B$3001,$A229))</f>
        <v>0</v>
      </c>
      <c r="CG229" s="21" t="n">
        <f aca="false">IF(OR($A229="",CG$4=""),0,COUNTIFS(Formulas!$A$2:$A$3001,CG$4,Formulas!$B$2:$B$3001,$A229))</f>
        <v>0</v>
      </c>
      <c r="CH229" s="21" t="n">
        <f aca="false">IF(OR($A229="",CH$4=""),0,COUNTIFS(Formulas!$A$2:$A$3001,CH$4,Formulas!$B$2:$B$3001,$A229))</f>
        <v>0</v>
      </c>
      <c r="CI229" s="21" t="n">
        <f aca="false">IF(OR($A229="",CI$4=""),0,COUNTIFS(Formulas!$A$2:$A$3001,CI$4,Formulas!$B$2:$B$3001,$A229))</f>
        <v>0</v>
      </c>
      <c r="CJ229" s="21" t="n">
        <f aca="false">IF(OR($A229="",CJ$4=""),0,COUNTIFS(Formulas!$A$2:$A$3001,CJ$4,Formulas!$B$2:$B$3001,$A229))</f>
        <v>0</v>
      </c>
      <c r="CK229" s="21" t="n">
        <f aca="false">IF(OR($A229="",CK$4=""),0,COUNTIFS(Formulas!$A$2:$A$3001,CK$4,Formulas!$B$2:$B$3001,$A229))</f>
        <v>0</v>
      </c>
      <c r="CL229" s="21" t="n">
        <f aca="false">IF(OR($A229="",CL$4=""),0,COUNTIFS(Formulas!$A$2:$A$3001,CL$4,Formulas!$B$2:$B$3001,$A229))</f>
        <v>0</v>
      </c>
      <c r="CM229" s="21" t="n">
        <f aca="false">IF(OR($A229="",CM$4=""),0,COUNTIFS(Formulas!$A$2:$A$3001,CM$4,Formulas!$B$2:$B$3001,$A229))</f>
        <v>0</v>
      </c>
      <c r="CN229" s="21" t="n">
        <f aca="false">IF(OR($A229="",CN$4=""),0,COUNTIFS(Formulas!$A$2:$A$3001,CN$4,Formulas!$B$2:$B$3001,$A229))</f>
        <v>0</v>
      </c>
      <c r="CO229" s="21" t="n">
        <f aca="false">IF(OR($A229="",CO$4=""),0,COUNTIFS(Formulas!$A$2:$A$3001,CO$4,Formulas!$B$2:$B$3001,$A229))</f>
        <v>0</v>
      </c>
      <c r="CP229" s="21" t="n">
        <f aca="false">IF(OR($A229="",CP$4=""),0,COUNTIFS(Formulas!$A$2:$A$3001,CP$4,Formulas!$B$2:$B$3001,$A229))</f>
        <v>0</v>
      </c>
      <c r="CQ229" s="21" t="n">
        <f aca="false">IF(OR($A229="",CQ$4=""),0,COUNTIFS(Formulas!$A$2:$A$3001,CQ$4,Formulas!$B$2:$B$3001,$A229))</f>
        <v>0</v>
      </c>
      <c r="CR229" s="21" t="n">
        <f aca="false">IF(OR($A229="",CR$4=""),0,COUNTIFS(Formulas!$A$2:$A$3001,CR$4,Formulas!$B$2:$B$3001,$A229))</f>
        <v>0</v>
      </c>
      <c r="CS229" s="21" t="n">
        <f aca="false">IF(OR($A229="",CS$4=""),0,COUNTIFS(Formulas!$A$2:$A$3001,CS$4,Formulas!$B$2:$B$3001,$A229))</f>
        <v>0</v>
      </c>
      <c r="CT229" s="21" t="n">
        <f aca="false">IF(OR($A229="",CT$4=""),0,COUNTIFS(Formulas!$A$2:$A$3001,CT$4,Formulas!$B$2:$B$3001,$A229))</f>
        <v>0</v>
      </c>
      <c r="CU229" s="21" t="n">
        <f aca="false">IF(OR($A229="",CU$4=""),0,COUNTIFS(Formulas!$A$2:$A$3001,CU$4,Formulas!$B$2:$B$3001,$A229))</f>
        <v>0</v>
      </c>
      <c r="CV229" s="21" t="n">
        <f aca="false">IF(OR($A229="",CV$4=""),0,COUNTIFS(Formulas!$A$2:$A$3001,CV$4,Formulas!$B$2:$B$3001,$A229))</f>
        <v>0</v>
      </c>
      <c r="CW229" s="21" t="n">
        <f aca="false">IF(OR($A229="",CW$4=""),0,COUNTIFS(Formulas!$A$2:$A$3001,CW$4,Formulas!$B$2:$B$3001,$A229))</f>
        <v>0</v>
      </c>
      <c r="CX229" s="21" t="n">
        <f aca="false">IF(OR($A229="",CX$4=""),0,COUNTIFS(Formulas!$A$2:$A$3001,CX$4,Formulas!$B$2:$B$3001,$A229))</f>
        <v>0</v>
      </c>
      <c r="CY229" s="21" t="n">
        <f aca="false">IF(OR($A229="",CY$4=""),0,COUNTIFS(Formulas!$A$2:$A$3001,CY$4,Formulas!$B$2:$B$3001,$A229))</f>
        <v>0</v>
      </c>
      <c r="CZ229" s="21" t="n">
        <f aca="false">IF(OR($A229="",CZ$4=""),0,COUNTIFS(Formulas!$A$2:$A$3001,CZ$4,Formulas!$B$2:$B$3001,$A229))</f>
        <v>0</v>
      </c>
      <c r="DA229" s="21" t="n">
        <f aca="false">IF(OR($A229="",DA$4=""),0,COUNTIFS(Formulas!$A$2:$A$3001,DA$4,Formulas!$B$2:$B$3001,$A229))</f>
        <v>0</v>
      </c>
      <c r="DB229" s="21" t="n">
        <f aca="false">IF(OR($A229="",DB$4=""),0,COUNTIFS(Formulas!$A$2:$A$3001,DB$4,Formulas!$B$2:$B$3001,$A229))</f>
        <v>0</v>
      </c>
      <c r="DC229" s="21" t="n">
        <f aca="false">IF(OR($A229="",DC$4=""),0,COUNTIFS(Formulas!$A$2:$A$3001,DC$4,Formulas!$B$2:$B$3001,$A229))</f>
        <v>0</v>
      </c>
      <c r="DD229" s="21" t="n">
        <f aca="false">IF(OR($A229="",DD$4=""),0,COUNTIFS(Formulas!$A$2:$A$3001,DD$4,Formulas!$B$2:$B$3001,$A229))</f>
        <v>0</v>
      </c>
      <c r="DE229" s="21" t="n">
        <f aca="false">IF(OR($A229="",DE$4=""),0,COUNTIFS(Formulas!$A$2:$A$3001,DE$4,Formulas!$B$2:$B$3001,$A229))</f>
        <v>0</v>
      </c>
      <c r="DF229" s="21" t="n">
        <f aca="false">IF(OR($A229="",DF$4=""),0,COUNTIFS(Formulas!$A$2:$A$3001,DF$4,Formulas!$B$2:$B$3001,$A229))</f>
        <v>0</v>
      </c>
      <c r="DG229" s="21" t="n">
        <f aca="false">IF(OR($A229="",DG$4=""),0,COUNTIFS(Formulas!$A$2:$A$3001,DG$4,Formulas!$B$2:$B$3001,$A229))</f>
        <v>0</v>
      </c>
      <c r="DH229" s="21" t="n">
        <f aca="false">IF(OR($A229="",DH$4=""),0,COUNTIFS(Formulas!$A$2:$A$3001,DH$4,Formulas!$B$2:$B$3001,$A229))</f>
        <v>0</v>
      </c>
      <c r="DI229" s="21" t="n">
        <f aca="false">IF(OR($A229="",DI$4=""),0,COUNTIFS(Formulas!$A$2:$A$3001,DI$4,Formulas!$B$2:$B$3001,$A229))</f>
        <v>0</v>
      </c>
      <c r="DJ229" s="21" t="n">
        <f aca="false">IF(OR($A229="",DJ$4=""),0,COUNTIFS(Formulas!$A$2:$A$3001,DJ$4,Formulas!$B$2:$B$3001,$A229))</f>
        <v>0</v>
      </c>
      <c r="DK229" s="21" t="n">
        <f aca="false">IF(OR($A229="",DK$4=""),0,COUNTIFS(Formulas!$A$2:$A$3001,DK$4,Formulas!$B$2:$B$3001,$A229))</f>
        <v>0</v>
      </c>
      <c r="DL229" s="21" t="n">
        <f aca="false">IF(OR($A229="",DL$4=""),0,COUNTIFS(Formulas!$A$2:$A$3001,DL$4,Formulas!$B$2:$B$3001,$A229))</f>
        <v>0</v>
      </c>
      <c r="DM229" s="21" t="n">
        <f aca="false">IF(OR($A229="",DM$4=""),0,COUNTIFS(Formulas!$A$2:$A$3001,DM$4,Formulas!$B$2:$B$3001,$A229))</f>
        <v>0</v>
      </c>
      <c r="DN229" s="21" t="n">
        <f aca="false">IF(OR($A229="",DN$4=""),0,COUNTIFS(Formulas!$A$2:$A$3001,DN$4,Formulas!$B$2:$B$3001,$A229))</f>
        <v>0</v>
      </c>
      <c r="DO229" s="21" t="n">
        <f aca="false">IF(OR($A229="",DO$4=""),0,COUNTIFS(Formulas!$A$2:$A$3001,DO$4,Formulas!$B$2:$B$3001,$A229))</f>
        <v>0</v>
      </c>
      <c r="DP229" s="21" t="n">
        <f aca="false">IF(OR($A229="",DP$4=""),0,COUNTIFS(Formulas!$A$2:$A$3001,DP$4,Formulas!$B$2:$B$3001,$A229))</f>
        <v>0</v>
      </c>
      <c r="DQ229" s="21" t="n">
        <f aca="false">IF(OR($A229="",DQ$4=""),0,COUNTIFS(Formulas!$A$2:$A$3001,DQ$4,Formulas!$B$2:$B$3001,$A229))</f>
        <v>0</v>
      </c>
      <c r="DR229" s="21" t="n">
        <f aca="false">IF(OR($A229="",DR$4=""),0,COUNTIFS(Formulas!$A$2:$A$3001,DR$4,Formulas!$B$2:$B$3001,$A229))</f>
        <v>0</v>
      </c>
      <c r="DS229" s="21" t="n">
        <f aca="false">IF(OR($A229="",DS$4=""),0,COUNTIFS(Formulas!$A$2:$A$3001,DS$4,Formulas!$B$2:$B$3001,$A229))</f>
        <v>0</v>
      </c>
      <c r="DT229" s="21" t="n">
        <f aca="false">IF(OR($A229="",DT$4=""),0,COUNTIFS(Formulas!$A$2:$A$3001,DT$4,Formulas!$B$2:$B$3001,$A229))</f>
        <v>0</v>
      </c>
      <c r="DU229" s="21" t="n">
        <f aca="false">IF(OR($A229="",DU$4=""),0,COUNTIFS(Formulas!$A$2:$A$3001,DU$4,Formulas!$B$2:$B$3001,$A229))</f>
        <v>0</v>
      </c>
      <c r="DV229" s="21" t="n">
        <f aca="false">IF(OR($A229="",DV$4=""),0,COUNTIFS(Formulas!$A$2:$A$3001,DV$4,Formulas!$B$2:$B$3001,$A229))</f>
        <v>0</v>
      </c>
      <c r="DW229" s="21" t="n">
        <f aca="false">IF(OR($A229="",DW$4=""),0,COUNTIFS(Formulas!$A$2:$A$3001,DW$4,Formulas!$B$2:$B$3001,$A229))</f>
        <v>0</v>
      </c>
      <c r="DX229" s="21" t="n">
        <f aca="false">IF(OR($A229="",DX$4=""),0,COUNTIFS(Formulas!$A$2:$A$3001,DX$4,Formulas!$B$2:$B$3001,$A229))</f>
        <v>0</v>
      </c>
      <c r="DY229" s="21" t="n">
        <f aca="false">IF(OR($A229="",DY$4=""),0,COUNTIFS(Formulas!$A$2:$A$3001,DY$4,Formulas!$B$2:$B$3001,$A229))</f>
        <v>0</v>
      </c>
      <c r="DZ229" s="21" t="n">
        <f aca="false">IF(OR($A229="",DZ$4=""),0,COUNTIFS(Formulas!$A$2:$A$3001,DZ$4,Formulas!$B$2:$B$3001,$A229))</f>
        <v>0</v>
      </c>
      <c r="EA229" s="21" t="n">
        <f aca="false">IF(OR($A229="",EA$4=""),0,COUNTIFS(Formulas!$A$2:$A$3001,EA$4,Formulas!$B$2:$B$3001,$A229))</f>
        <v>0</v>
      </c>
      <c r="EB229" s="21" t="n">
        <f aca="false">IF(OR($A229="",EB$4=""),0,COUNTIFS(Formulas!$A$2:$A$3001,EB$4,Formulas!$B$2:$B$3001,$A229))</f>
        <v>0</v>
      </c>
      <c r="EC229" s="21" t="n">
        <f aca="false">IF(OR($A229="",EC$4=""),0,COUNTIFS(Formulas!$A$2:$A$3001,EC$4,Formulas!$B$2:$B$3001,$A229))</f>
        <v>0</v>
      </c>
      <c r="ED229" s="21" t="n">
        <f aca="false">IF(OR($A229="",ED$4=""),0,COUNTIFS(Formulas!$A$2:$A$3001,ED$4,Formulas!$B$2:$B$3001,$A229))</f>
        <v>0</v>
      </c>
      <c r="EE229" s="21" t="n">
        <f aca="false">IF(OR($A229="",EE$4=""),0,COUNTIFS(Formulas!$A$2:$A$3001,EE$4,Formulas!$B$2:$B$3001,$A229))</f>
        <v>0</v>
      </c>
      <c r="EF229" s="21" t="n">
        <f aca="false">IF(OR($A229="",EF$4=""),0,COUNTIFS(Formulas!$A$2:$A$3001,EF$4,Formulas!$B$2:$B$3001,$A229))</f>
        <v>0</v>
      </c>
      <c r="EG229" s="21" t="n">
        <f aca="false">IF(OR($A229="",EG$4=""),0,COUNTIFS(Formulas!$A$2:$A$3001,EG$4,Formulas!$B$2:$B$3001,$A229))</f>
        <v>0</v>
      </c>
      <c r="EH229" s="21" t="n">
        <f aca="false">IF(OR($A229="",EH$4=""),0,COUNTIFS(Formulas!$A$2:$A$3001,EH$4,Formulas!$B$2:$B$3001,$A229))</f>
        <v>0</v>
      </c>
      <c r="EI229" s="21" t="n">
        <f aca="false">IF(OR($A229="",EI$4=""),0,COUNTIFS(Formulas!$A$2:$A$3001,EI$4,Formulas!$B$2:$B$3001,$A229))</f>
        <v>0</v>
      </c>
      <c r="EJ229" s="21" t="n">
        <f aca="false">IF(OR($A229="",EJ$4=""),0,COUNTIFS(Formulas!$A$2:$A$3001,EJ$4,Formulas!$B$2:$B$3001,$A229))</f>
        <v>0</v>
      </c>
      <c r="EK229" s="21" t="n">
        <f aca="false">IF(OR($A229="",EK$4=""),0,COUNTIFS(Formulas!$A$2:$A$3001,EK$4,Formulas!$B$2:$B$3001,$A229))</f>
        <v>0</v>
      </c>
      <c r="EL229" s="21" t="n">
        <f aca="false">IF(OR($A229="",EL$4=""),0,COUNTIFS(Formulas!$A$2:$A$3001,EL$4,Formulas!$B$2:$B$3001,$A229))</f>
        <v>0</v>
      </c>
      <c r="EM229" s="21" t="n">
        <f aca="false">IF(OR($A229="",EM$4=""),0,COUNTIFS(Formulas!$A$2:$A$3001,EM$4,Formulas!$B$2:$B$3001,$A229))</f>
        <v>0</v>
      </c>
      <c r="EN229" s="21" t="n">
        <f aca="false">IF(OR($A229="",EN$4=""),0,COUNTIFS(Formulas!$A$2:$A$3001,EN$4,Formulas!$B$2:$B$3001,$A229))</f>
        <v>0</v>
      </c>
      <c r="EO229" s="21" t="n">
        <f aca="false">IF(OR($A229="",EO$4=""),0,COUNTIFS(Formulas!$A$2:$A$3001,EO$4,Formulas!$B$2:$B$3001,$A229))</f>
        <v>0</v>
      </c>
      <c r="EP229" s="21" t="n">
        <f aca="false">IF(OR($A229="",EP$4=""),0,COUNTIFS(Formulas!$A$2:$A$3001,EP$4,Formulas!$B$2:$B$3001,$A229))</f>
        <v>0</v>
      </c>
      <c r="EQ229" s="21" t="n">
        <f aca="false">IF(OR($A229="",EQ$4=""),0,COUNTIFS(Formulas!$A$2:$A$3001,EQ$4,Formulas!$B$2:$B$3001,$A229))</f>
        <v>0</v>
      </c>
      <c r="ER229" s="21" t="n">
        <f aca="false">IF(OR($A229="",ER$4=""),0,COUNTIFS(Formulas!$A$2:$A$3001,ER$4,Formulas!$B$2:$B$3001,$A229))</f>
        <v>0</v>
      </c>
      <c r="ES229" s="21" t="n">
        <f aca="false">IF(OR($A229="",ES$4=""),0,COUNTIFS(Formulas!$A$2:$A$3001,ES$4,Formulas!$B$2:$B$3001,$A229))</f>
        <v>0</v>
      </c>
      <c r="ET229" s="21" t="n">
        <f aca="false">IF(OR($A229="",ET$4=""),0,COUNTIFS(Formulas!$A$2:$A$3001,ET$4,Formulas!$B$2:$B$3001,$A229))</f>
        <v>0</v>
      </c>
      <c r="EU229" s="21" t="n">
        <f aca="false">IF(OR($A229="",EU$4=""),0,COUNTIFS(Formulas!$A$2:$A$3001,EU$4,Formulas!$B$2:$B$3001,$A229))</f>
        <v>0</v>
      </c>
      <c r="EV229" s="21" t="n">
        <f aca="false">IF(OR($A229="",EV$4=""),0,COUNTIFS(Formulas!$A$2:$A$3001,EV$4,Formulas!$B$2:$B$3001,$A229))</f>
        <v>0</v>
      </c>
    </row>
    <row r="230" customFormat="false" ht="15" hidden="false" customHeight="false" outlineLevel="0" collapsed="false">
      <c r="A230" s="13" t="str">
        <f aca="false">IF(INDEX(Materials!$A$2:$A$301,226)="","",INDEX(Materials!$A$2:$A$301,226))</f>
        <v/>
      </c>
      <c r="B230" s="19" t="str">
        <f aca="false">IF(A230="","",COUNTIF(C230:EV230,"&gt;0"))</f>
        <v/>
      </c>
      <c r="C230" s="21" t="n">
        <f aca="false">IF(OR($A230="",C$4=""),0,COUNTIFS(Formulas!$A$2:$A$3001,C$4,Formulas!$B$2:$B$3001,$A230))</f>
        <v>0</v>
      </c>
      <c r="D230" s="21" t="n">
        <f aca="false">IF(OR($A230="",D$4=""),0,COUNTIFS(Formulas!$A$2:$A$3001,D$4,Formulas!$B$2:$B$3001,$A230))</f>
        <v>0</v>
      </c>
      <c r="E230" s="21" t="n">
        <f aca="false">IF(OR($A230="",E$4=""),0,COUNTIFS(Formulas!$A$2:$A$3001,E$4,Formulas!$B$2:$B$3001,$A230))</f>
        <v>0</v>
      </c>
      <c r="F230" s="21" t="n">
        <f aca="false">IF(OR($A230="",F$4=""),0,COUNTIFS(Formulas!$A$2:$A$3001,F$4,Formulas!$B$2:$B$3001,$A230))</f>
        <v>0</v>
      </c>
      <c r="G230" s="21" t="n">
        <f aca="false">IF(OR($A230="",G$4=""),0,COUNTIFS(Formulas!$A$2:$A$3001,G$4,Formulas!$B$2:$B$3001,$A230))</f>
        <v>0</v>
      </c>
      <c r="H230" s="21" t="n">
        <f aca="false">IF(OR($A230="",H$4=""),0,COUNTIFS(Formulas!$A$2:$A$3001,H$4,Formulas!$B$2:$B$3001,$A230))</f>
        <v>0</v>
      </c>
      <c r="I230" s="21" t="n">
        <f aca="false">IF(OR($A230="",I$4=""),0,COUNTIFS(Formulas!$A$2:$A$3001,I$4,Formulas!$B$2:$B$3001,$A230))</f>
        <v>0</v>
      </c>
      <c r="J230" s="21" t="n">
        <f aca="false">IF(OR($A230="",J$4=""),0,COUNTIFS(Formulas!$A$2:$A$3001,J$4,Formulas!$B$2:$B$3001,$A230))</f>
        <v>0</v>
      </c>
      <c r="K230" s="21" t="n">
        <f aca="false">IF(OR($A230="",K$4=""),0,COUNTIFS(Formulas!$A$2:$A$3001,K$4,Formulas!$B$2:$B$3001,$A230))</f>
        <v>0</v>
      </c>
      <c r="L230" s="21" t="n">
        <f aca="false">IF(OR($A230="",L$4=""),0,COUNTIFS(Formulas!$A$2:$A$3001,L$4,Formulas!$B$2:$B$3001,$A230))</f>
        <v>0</v>
      </c>
      <c r="M230" s="21" t="n">
        <f aca="false">IF(OR($A230="",M$4=""),0,COUNTIFS(Formulas!$A$2:$A$3001,M$4,Formulas!$B$2:$B$3001,$A230))</f>
        <v>0</v>
      </c>
      <c r="N230" s="21" t="n">
        <f aca="false">IF(OR($A230="",N$4=""),0,COUNTIFS(Formulas!$A$2:$A$3001,N$4,Formulas!$B$2:$B$3001,$A230))</f>
        <v>0</v>
      </c>
      <c r="O230" s="21" t="n">
        <f aca="false">IF(OR($A230="",O$4=""),0,COUNTIFS(Formulas!$A$2:$A$3001,O$4,Formulas!$B$2:$B$3001,$A230))</f>
        <v>0</v>
      </c>
      <c r="P230" s="21" t="n">
        <f aca="false">IF(OR($A230="",P$4=""),0,COUNTIFS(Formulas!$A$2:$A$3001,P$4,Formulas!$B$2:$B$3001,$A230))</f>
        <v>0</v>
      </c>
      <c r="Q230" s="21" t="n">
        <f aca="false">IF(OR($A230="",Q$4=""),0,COUNTIFS(Formulas!$A$2:$A$3001,Q$4,Formulas!$B$2:$B$3001,$A230))</f>
        <v>0</v>
      </c>
      <c r="R230" s="21" t="n">
        <f aca="false">IF(OR($A230="",R$4=""),0,COUNTIFS(Formulas!$A$2:$A$3001,R$4,Formulas!$B$2:$B$3001,$A230))</f>
        <v>0</v>
      </c>
      <c r="S230" s="21" t="n">
        <f aca="false">IF(OR($A230="",S$4=""),0,COUNTIFS(Formulas!$A$2:$A$3001,S$4,Formulas!$B$2:$B$3001,$A230))</f>
        <v>0</v>
      </c>
      <c r="T230" s="21" t="n">
        <f aca="false">IF(OR($A230="",T$4=""),0,COUNTIFS(Formulas!$A$2:$A$3001,T$4,Formulas!$B$2:$B$3001,$A230))</f>
        <v>0</v>
      </c>
      <c r="U230" s="21" t="n">
        <f aca="false">IF(OR($A230="",U$4=""),0,COUNTIFS(Formulas!$A$2:$A$3001,U$4,Formulas!$B$2:$B$3001,$A230))</f>
        <v>0</v>
      </c>
      <c r="V230" s="21" t="n">
        <f aca="false">IF(OR($A230="",V$4=""),0,COUNTIFS(Formulas!$A$2:$A$3001,V$4,Formulas!$B$2:$B$3001,$A230))</f>
        <v>0</v>
      </c>
      <c r="W230" s="21" t="n">
        <f aca="false">IF(OR($A230="",W$4=""),0,COUNTIFS(Formulas!$A$2:$A$3001,W$4,Formulas!$B$2:$B$3001,$A230))</f>
        <v>0</v>
      </c>
      <c r="X230" s="21" t="n">
        <f aca="false">IF(OR($A230="",X$4=""),0,COUNTIFS(Formulas!$A$2:$A$3001,X$4,Formulas!$B$2:$B$3001,$A230))</f>
        <v>0</v>
      </c>
      <c r="Y230" s="21" t="n">
        <f aca="false">IF(OR($A230="",Y$4=""),0,COUNTIFS(Formulas!$A$2:$A$3001,Y$4,Formulas!$B$2:$B$3001,$A230))</f>
        <v>0</v>
      </c>
      <c r="Z230" s="21" t="n">
        <f aca="false">IF(OR($A230="",Z$4=""),0,COUNTIFS(Formulas!$A$2:$A$3001,Z$4,Formulas!$B$2:$B$3001,$A230))</f>
        <v>0</v>
      </c>
      <c r="AA230" s="21" t="n">
        <f aca="false">IF(OR($A230="",AA$4=""),0,COUNTIFS(Formulas!$A$2:$A$3001,AA$4,Formulas!$B$2:$B$3001,$A230))</f>
        <v>0</v>
      </c>
      <c r="AB230" s="21" t="n">
        <f aca="false">IF(OR($A230="",AB$4=""),0,COUNTIFS(Formulas!$A$2:$A$3001,AB$4,Formulas!$B$2:$B$3001,$A230))</f>
        <v>0</v>
      </c>
      <c r="AC230" s="21" t="n">
        <f aca="false">IF(OR($A230="",AC$4=""),0,COUNTIFS(Formulas!$A$2:$A$3001,AC$4,Formulas!$B$2:$B$3001,$A230))</f>
        <v>0</v>
      </c>
      <c r="AD230" s="21" t="n">
        <f aca="false">IF(OR($A230="",AD$4=""),0,COUNTIFS(Formulas!$A$2:$A$3001,AD$4,Formulas!$B$2:$B$3001,$A230))</f>
        <v>0</v>
      </c>
      <c r="AE230" s="21" t="n">
        <f aca="false">IF(OR($A230="",AE$4=""),0,COUNTIFS(Formulas!$A$2:$A$3001,AE$4,Formulas!$B$2:$B$3001,$A230))</f>
        <v>0</v>
      </c>
      <c r="AF230" s="21" t="n">
        <f aca="false">IF(OR($A230="",AF$4=""),0,COUNTIFS(Formulas!$A$2:$A$3001,AF$4,Formulas!$B$2:$B$3001,$A230))</f>
        <v>0</v>
      </c>
      <c r="AG230" s="21" t="n">
        <f aca="false">IF(OR($A230="",AG$4=""),0,COUNTIFS(Formulas!$A$2:$A$3001,AG$4,Formulas!$B$2:$B$3001,$A230))</f>
        <v>0</v>
      </c>
      <c r="AH230" s="21" t="n">
        <f aca="false">IF(OR($A230="",AH$4=""),0,COUNTIFS(Formulas!$A$2:$A$3001,AH$4,Formulas!$B$2:$B$3001,$A230))</f>
        <v>0</v>
      </c>
      <c r="AI230" s="21" t="n">
        <f aca="false">IF(OR($A230="",AI$4=""),0,COUNTIFS(Formulas!$A$2:$A$3001,AI$4,Formulas!$B$2:$B$3001,$A230))</f>
        <v>0</v>
      </c>
      <c r="AJ230" s="21" t="n">
        <f aca="false">IF(OR($A230="",AJ$4=""),0,COUNTIFS(Formulas!$A$2:$A$3001,AJ$4,Formulas!$B$2:$B$3001,$A230))</f>
        <v>0</v>
      </c>
      <c r="AK230" s="21" t="n">
        <f aca="false">IF(OR($A230="",AK$4=""),0,COUNTIFS(Formulas!$A$2:$A$3001,AK$4,Formulas!$B$2:$B$3001,$A230))</f>
        <v>0</v>
      </c>
      <c r="AL230" s="21" t="n">
        <f aca="false">IF(OR($A230="",AL$4=""),0,COUNTIFS(Formulas!$A$2:$A$3001,AL$4,Formulas!$B$2:$B$3001,$A230))</f>
        <v>0</v>
      </c>
      <c r="AM230" s="21" t="n">
        <f aca="false">IF(OR($A230="",AM$4=""),0,COUNTIFS(Formulas!$A$2:$A$3001,AM$4,Formulas!$B$2:$B$3001,$A230))</f>
        <v>0</v>
      </c>
      <c r="AN230" s="21" t="n">
        <f aca="false">IF(OR($A230="",AN$4=""),0,COUNTIFS(Formulas!$A$2:$A$3001,AN$4,Formulas!$B$2:$B$3001,$A230))</f>
        <v>0</v>
      </c>
      <c r="AO230" s="21" t="n">
        <f aca="false">IF(OR($A230="",AO$4=""),0,COUNTIFS(Formulas!$A$2:$A$3001,AO$4,Formulas!$B$2:$B$3001,$A230))</f>
        <v>0</v>
      </c>
      <c r="AP230" s="21" t="n">
        <f aca="false">IF(OR($A230="",AP$4=""),0,COUNTIFS(Formulas!$A$2:$A$3001,AP$4,Formulas!$B$2:$B$3001,$A230))</f>
        <v>0</v>
      </c>
      <c r="AQ230" s="21" t="n">
        <f aca="false">IF(OR($A230="",AQ$4=""),0,COUNTIFS(Formulas!$A$2:$A$3001,AQ$4,Formulas!$B$2:$B$3001,$A230))</f>
        <v>0</v>
      </c>
      <c r="AR230" s="21" t="n">
        <f aca="false">IF(OR($A230="",AR$4=""),0,COUNTIFS(Formulas!$A$2:$A$3001,AR$4,Formulas!$B$2:$B$3001,$A230))</f>
        <v>0</v>
      </c>
      <c r="AS230" s="21" t="n">
        <f aca="false">IF(OR($A230="",AS$4=""),0,COUNTIFS(Formulas!$A$2:$A$3001,AS$4,Formulas!$B$2:$B$3001,$A230))</f>
        <v>0</v>
      </c>
      <c r="AT230" s="21" t="n">
        <f aca="false">IF(OR($A230="",AT$4=""),0,COUNTIFS(Formulas!$A$2:$A$3001,AT$4,Formulas!$B$2:$B$3001,$A230))</f>
        <v>0</v>
      </c>
      <c r="AU230" s="21" t="n">
        <f aca="false">IF(OR($A230="",AU$4=""),0,COUNTIFS(Formulas!$A$2:$A$3001,AU$4,Formulas!$B$2:$B$3001,$A230))</f>
        <v>0</v>
      </c>
      <c r="AV230" s="21" t="n">
        <f aca="false">IF(OR($A230="",AV$4=""),0,COUNTIFS(Formulas!$A$2:$A$3001,AV$4,Formulas!$B$2:$B$3001,$A230))</f>
        <v>0</v>
      </c>
      <c r="AW230" s="21" t="n">
        <f aca="false">IF(OR($A230="",AW$4=""),0,COUNTIFS(Formulas!$A$2:$A$3001,AW$4,Formulas!$B$2:$B$3001,$A230))</f>
        <v>0</v>
      </c>
      <c r="AX230" s="21" t="n">
        <f aca="false">IF(OR($A230="",AX$4=""),0,COUNTIFS(Formulas!$A$2:$A$3001,AX$4,Formulas!$B$2:$B$3001,$A230))</f>
        <v>0</v>
      </c>
      <c r="AY230" s="21" t="n">
        <f aca="false">IF(OR($A230="",AY$4=""),0,COUNTIFS(Formulas!$A$2:$A$3001,AY$4,Formulas!$B$2:$B$3001,$A230))</f>
        <v>0</v>
      </c>
      <c r="AZ230" s="21" t="n">
        <f aca="false">IF(OR($A230="",AZ$4=""),0,COUNTIFS(Formulas!$A$2:$A$3001,AZ$4,Formulas!$B$2:$B$3001,$A230))</f>
        <v>0</v>
      </c>
      <c r="BA230" s="21" t="n">
        <f aca="false">IF(OR($A230="",BA$4=""),0,COUNTIFS(Formulas!$A$2:$A$3001,BA$4,Formulas!$B$2:$B$3001,$A230))</f>
        <v>0</v>
      </c>
      <c r="BB230" s="21" t="n">
        <f aca="false">IF(OR($A230="",BB$4=""),0,COUNTIFS(Formulas!$A$2:$A$3001,BB$4,Formulas!$B$2:$B$3001,$A230))</f>
        <v>0</v>
      </c>
      <c r="BC230" s="21" t="n">
        <f aca="false">IF(OR($A230="",BC$4=""),0,COUNTIFS(Formulas!$A$2:$A$3001,BC$4,Formulas!$B$2:$B$3001,$A230))</f>
        <v>0</v>
      </c>
      <c r="BD230" s="21" t="n">
        <f aca="false">IF(OR($A230="",BD$4=""),0,COUNTIFS(Formulas!$A$2:$A$3001,BD$4,Formulas!$B$2:$B$3001,$A230))</f>
        <v>0</v>
      </c>
      <c r="BE230" s="21" t="n">
        <f aca="false">IF(OR($A230="",BE$4=""),0,COUNTIFS(Formulas!$A$2:$A$3001,BE$4,Formulas!$B$2:$B$3001,$A230))</f>
        <v>0</v>
      </c>
      <c r="BF230" s="21" t="n">
        <f aca="false">IF(OR($A230="",BF$4=""),0,COUNTIFS(Formulas!$A$2:$A$3001,BF$4,Formulas!$B$2:$B$3001,$A230))</f>
        <v>0</v>
      </c>
      <c r="BG230" s="21" t="n">
        <f aca="false">IF(OR($A230="",BG$4=""),0,COUNTIFS(Formulas!$A$2:$A$3001,BG$4,Formulas!$B$2:$B$3001,$A230))</f>
        <v>0</v>
      </c>
      <c r="BH230" s="21" t="n">
        <f aca="false">IF(OR($A230="",BH$4=""),0,COUNTIFS(Formulas!$A$2:$A$3001,BH$4,Formulas!$B$2:$B$3001,$A230))</f>
        <v>0</v>
      </c>
      <c r="BI230" s="21" t="n">
        <f aca="false">IF(OR($A230="",BI$4=""),0,COUNTIFS(Formulas!$A$2:$A$3001,BI$4,Formulas!$B$2:$B$3001,$A230))</f>
        <v>0</v>
      </c>
      <c r="BJ230" s="21" t="n">
        <f aca="false">IF(OR($A230="",BJ$4=""),0,COUNTIFS(Formulas!$A$2:$A$3001,BJ$4,Formulas!$B$2:$B$3001,$A230))</f>
        <v>0</v>
      </c>
      <c r="BK230" s="21" t="n">
        <f aca="false">IF(OR($A230="",BK$4=""),0,COUNTIFS(Formulas!$A$2:$A$3001,BK$4,Formulas!$B$2:$B$3001,$A230))</f>
        <v>0</v>
      </c>
      <c r="BL230" s="21" t="n">
        <f aca="false">IF(OR($A230="",BL$4=""),0,COUNTIFS(Formulas!$A$2:$A$3001,BL$4,Formulas!$B$2:$B$3001,$A230))</f>
        <v>0</v>
      </c>
      <c r="BM230" s="21" t="n">
        <f aca="false">IF(OR($A230="",BM$4=""),0,COUNTIFS(Formulas!$A$2:$A$3001,BM$4,Formulas!$B$2:$B$3001,$A230))</f>
        <v>0</v>
      </c>
      <c r="BN230" s="21" t="n">
        <f aca="false">IF(OR($A230="",BN$4=""),0,COUNTIFS(Formulas!$A$2:$A$3001,BN$4,Formulas!$B$2:$B$3001,$A230))</f>
        <v>0</v>
      </c>
      <c r="BO230" s="21" t="n">
        <f aca="false">IF(OR($A230="",BO$4=""),0,COUNTIFS(Formulas!$A$2:$A$3001,BO$4,Formulas!$B$2:$B$3001,$A230))</f>
        <v>0</v>
      </c>
      <c r="BP230" s="21" t="n">
        <f aca="false">IF(OR($A230="",BP$4=""),0,COUNTIFS(Formulas!$A$2:$A$3001,BP$4,Formulas!$B$2:$B$3001,$A230))</f>
        <v>0</v>
      </c>
      <c r="BQ230" s="21" t="n">
        <f aca="false">IF(OR($A230="",BQ$4=""),0,COUNTIFS(Formulas!$A$2:$A$3001,BQ$4,Formulas!$B$2:$B$3001,$A230))</f>
        <v>0</v>
      </c>
      <c r="BR230" s="21" t="n">
        <f aca="false">IF(OR($A230="",BR$4=""),0,COUNTIFS(Formulas!$A$2:$A$3001,BR$4,Formulas!$B$2:$B$3001,$A230))</f>
        <v>0</v>
      </c>
      <c r="BS230" s="21" t="n">
        <f aca="false">IF(OR($A230="",BS$4=""),0,COUNTIFS(Formulas!$A$2:$A$3001,BS$4,Formulas!$B$2:$B$3001,$A230))</f>
        <v>0</v>
      </c>
      <c r="BT230" s="21" t="n">
        <f aca="false">IF(OR($A230="",BT$4=""),0,COUNTIFS(Formulas!$A$2:$A$3001,BT$4,Formulas!$B$2:$B$3001,$A230))</f>
        <v>0</v>
      </c>
      <c r="BU230" s="21" t="n">
        <f aca="false">IF(OR($A230="",BU$4=""),0,COUNTIFS(Formulas!$A$2:$A$3001,BU$4,Formulas!$B$2:$B$3001,$A230))</f>
        <v>0</v>
      </c>
      <c r="BV230" s="21" t="n">
        <f aca="false">IF(OR($A230="",BV$4=""),0,COUNTIFS(Formulas!$A$2:$A$3001,BV$4,Formulas!$B$2:$B$3001,$A230))</f>
        <v>0</v>
      </c>
      <c r="BW230" s="21" t="n">
        <f aca="false">IF(OR($A230="",BW$4=""),0,COUNTIFS(Formulas!$A$2:$A$3001,BW$4,Formulas!$B$2:$B$3001,$A230))</f>
        <v>0</v>
      </c>
      <c r="BX230" s="21" t="n">
        <f aca="false">IF(OR($A230="",BX$4=""),0,COUNTIFS(Formulas!$A$2:$A$3001,BX$4,Formulas!$B$2:$B$3001,$A230))</f>
        <v>0</v>
      </c>
      <c r="BY230" s="21" t="n">
        <f aca="false">IF(OR($A230="",BY$4=""),0,COUNTIFS(Formulas!$A$2:$A$3001,BY$4,Formulas!$B$2:$B$3001,$A230))</f>
        <v>0</v>
      </c>
      <c r="BZ230" s="21" t="n">
        <f aca="false">IF(OR($A230="",BZ$4=""),0,COUNTIFS(Formulas!$A$2:$A$3001,BZ$4,Formulas!$B$2:$B$3001,$A230))</f>
        <v>0</v>
      </c>
      <c r="CA230" s="21" t="n">
        <f aca="false">IF(OR($A230="",CA$4=""),0,COUNTIFS(Formulas!$A$2:$A$3001,CA$4,Formulas!$B$2:$B$3001,$A230))</f>
        <v>0</v>
      </c>
      <c r="CB230" s="21" t="n">
        <f aca="false">IF(OR($A230="",CB$4=""),0,COUNTIFS(Formulas!$A$2:$A$3001,CB$4,Formulas!$B$2:$B$3001,$A230))</f>
        <v>0</v>
      </c>
      <c r="CC230" s="21" t="n">
        <f aca="false">IF(OR($A230="",CC$4=""),0,COUNTIFS(Formulas!$A$2:$A$3001,CC$4,Formulas!$B$2:$B$3001,$A230))</f>
        <v>0</v>
      </c>
      <c r="CD230" s="21" t="n">
        <f aca="false">IF(OR($A230="",CD$4=""),0,COUNTIFS(Formulas!$A$2:$A$3001,CD$4,Formulas!$B$2:$B$3001,$A230))</f>
        <v>0</v>
      </c>
      <c r="CE230" s="21" t="n">
        <f aca="false">IF(OR($A230="",CE$4=""),0,COUNTIFS(Formulas!$A$2:$A$3001,CE$4,Formulas!$B$2:$B$3001,$A230))</f>
        <v>0</v>
      </c>
      <c r="CF230" s="21" t="n">
        <f aca="false">IF(OR($A230="",CF$4=""),0,COUNTIFS(Formulas!$A$2:$A$3001,CF$4,Formulas!$B$2:$B$3001,$A230))</f>
        <v>0</v>
      </c>
      <c r="CG230" s="21" t="n">
        <f aca="false">IF(OR($A230="",CG$4=""),0,COUNTIFS(Formulas!$A$2:$A$3001,CG$4,Formulas!$B$2:$B$3001,$A230))</f>
        <v>0</v>
      </c>
      <c r="CH230" s="21" t="n">
        <f aca="false">IF(OR($A230="",CH$4=""),0,COUNTIFS(Formulas!$A$2:$A$3001,CH$4,Formulas!$B$2:$B$3001,$A230))</f>
        <v>0</v>
      </c>
      <c r="CI230" s="21" t="n">
        <f aca="false">IF(OR($A230="",CI$4=""),0,COUNTIFS(Formulas!$A$2:$A$3001,CI$4,Formulas!$B$2:$B$3001,$A230))</f>
        <v>0</v>
      </c>
      <c r="CJ230" s="21" t="n">
        <f aca="false">IF(OR($A230="",CJ$4=""),0,COUNTIFS(Formulas!$A$2:$A$3001,CJ$4,Formulas!$B$2:$B$3001,$A230))</f>
        <v>0</v>
      </c>
      <c r="CK230" s="21" t="n">
        <f aca="false">IF(OR($A230="",CK$4=""),0,COUNTIFS(Formulas!$A$2:$A$3001,CK$4,Formulas!$B$2:$B$3001,$A230))</f>
        <v>0</v>
      </c>
      <c r="CL230" s="21" t="n">
        <f aca="false">IF(OR($A230="",CL$4=""),0,COUNTIFS(Formulas!$A$2:$A$3001,CL$4,Formulas!$B$2:$B$3001,$A230))</f>
        <v>0</v>
      </c>
      <c r="CM230" s="21" t="n">
        <f aca="false">IF(OR($A230="",CM$4=""),0,COUNTIFS(Formulas!$A$2:$A$3001,CM$4,Formulas!$B$2:$B$3001,$A230))</f>
        <v>0</v>
      </c>
      <c r="CN230" s="21" t="n">
        <f aca="false">IF(OR($A230="",CN$4=""),0,COUNTIFS(Formulas!$A$2:$A$3001,CN$4,Formulas!$B$2:$B$3001,$A230))</f>
        <v>0</v>
      </c>
      <c r="CO230" s="21" t="n">
        <f aca="false">IF(OR($A230="",CO$4=""),0,COUNTIFS(Formulas!$A$2:$A$3001,CO$4,Formulas!$B$2:$B$3001,$A230))</f>
        <v>0</v>
      </c>
      <c r="CP230" s="21" t="n">
        <f aca="false">IF(OR($A230="",CP$4=""),0,COUNTIFS(Formulas!$A$2:$A$3001,CP$4,Formulas!$B$2:$B$3001,$A230))</f>
        <v>0</v>
      </c>
      <c r="CQ230" s="21" t="n">
        <f aca="false">IF(OR($A230="",CQ$4=""),0,COUNTIFS(Formulas!$A$2:$A$3001,CQ$4,Formulas!$B$2:$B$3001,$A230))</f>
        <v>0</v>
      </c>
      <c r="CR230" s="21" t="n">
        <f aca="false">IF(OR($A230="",CR$4=""),0,COUNTIFS(Formulas!$A$2:$A$3001,CR$4,Formulas!$B$2:$B$3001,$A230))</f>
        <v>0</v>
      </c>
      <c r="CS230" s="21" t="n">
        <f aca="false">IF(OR($A230="",CS$4=""),0,COUNTIFS(Formulas!$A$2:$A$3001,CS$4,Formulas!$B$2:$B$3001,$A230))</f>
        <v>0</v>
      </c>
      <c r="CT230" s="21" t="n">
        <f aca="false">IF(OR($A230="",CT$4=""),0,COUNTIFS(Formulas!$A$2:$A$3001,CT$4,Formulas!$B$2:$B$3001,$A230))</f>
        <v>0</v>
      </c>
      <c r="CU230" s="21" t="n">
        <f aca="false">IF(OR($A230="",CU$4=""),0,COUNTIFS(Formulas!$A$2:$A$3001,CU$4,Formulas!$B$2:$B$3001,$A230))</f>
        <v>0</v>
      </c>
      <c r="CV230" s="21" t="n">
        <f aca="false">IF(OR($A230="",CV$4=""),0,COUNTIFS(Formulas!$A$2:$A$3001,CV$4,Formulas!$B$2:$B$3001,$A230))</f>
        <v>0</v>
      </c>
      <c r="CW230" s="21" t="n">
        <f aca="false">IF(OR($A230="",CW$4=""),0,COUNTIFS(Formulas!$A$2:$A$3001,CW$4,Formulas!$B$2:$B$3001,$A230))</f>
        <v>0</v>
      </c>
      <c r="CX230" s="21" t="n">
        <f aca="false">IF(OR($A230="",CX$4=""),0,COUNTIFS(Formulas!$A$2:$A$3001,CX$4,Formulas!$B$2:$B$3001,$A230))</f>
        <v>0</v>
      </c>
      <c r="CY230" s="21" t="n">
        <f aca="false">IF(OR($A230="",CY$4=""),0,COUNTIFS(Formulas!$A$2:$A$3001,CY$4,Formulas!$B$2:$B$3001,$A230))</f>
        <v>0</v>
      </c>
      <c r="CZ230" s="21" t="n">
        <f aca="false">IF(OR($A230="",CZ$4=""),0,COUNTIFS(Formulas!$A$2:$A$3001,CZ$4,Formulas!$B$2:$B$3001,$A230))</f>
        <v>0</v>
      </c>
      <c r="DA230" s="21" t="n">
        <f aca="false">IF(OR($A230="",DA$4=""),0,COUNTIFS(Formulas!$A$2:$A$3001,DA$4,Formulas!$B$2:$B$3001,$A230))</f>
        <v>0</v>
      </c>
      <c r="DB230" s="21" t="n">
        <f aca="false">IF(OR($A230="",DB$4=""),0,COUNTIFS(Formulas!$A$2:$A$3001,DB$4,Formulas!$B$2:$B$3001,$A230))</f>
        <v>0</v>
      </c>
      <c r="DC230" s="21" t="n">
        <f aca="false">IF(OR($A230="",DC$4=""),0,COUNTIFS(Formulas!$A$2:$A$3001,DC$4,Formulas!$B$2:$B$3001,$A230))</f>
        <v>0</v>
      </c>
      <c r="DD230" s="21" t="n">
        <f aca="false">IF(OR($A230="",DD$4=""),0,COUNTIFS(Formulas!$A$2:$A$3001,DD$4,Formulas!$B$2:$B$3001,$A230))</f>
        <v>0</v>
      </c>
      <c r="DE230" s="21" t="n">
        <f aca="false">IF(OR($A230="",DE$4=""),0,COUNTIFS(Formulas!$A$2:$A$3001,DE$4,Formulas!$B$2:$B$3001,$A230))</f>
        <v>0</v>
      </c>
      <c r="DF230" s="21" t="n">
        <f aca="false">IF(OR($A230="",DF$4=""),0,COUNTIFS(Formulas!$A$2:$A$3001,DF$4,Formulas!$B$2:$B$3001,$A230))</f>
        <v>0</v>
      </c>
      <c r="DG230" s="21" t="n">
        <f aca="false">IF(OR($A230="",DG$4=""),0,COUNTIFS(Formulas!$A$2:$A$3001,DG$4,Formulas!$B$2:$B$3001,$A230))</f>
        <v>0</v>
      </c>
      <c r="DH230" s="21" t="n">
        <f aca="false">IF(OR($A230="",DH$4=""),0,COUNTIFS(Formulas!$A$2:$A$3001,DH$4,Formulas!$B$2:$B$3001,$A230))</f>
        <v>0</v>
      </c>
      <c r="DI230" s="21" t="n">
        <f aca="false">IF(OR($A230="",DI$4=""),0,COUNTIFS(Formulas!$A$2:$A$3001,DI$4,Formulas!$B$2:$B$3001,$A230))</f>
        <v>0</v>
      </c>
      <c r="DJ230" s="21" t="n">
        <f aca="false">IF(OR($A230="",DJ$4=""),0,COUNTIFS(Formulas!$A$2:$A$3001,DJ$4,Formulas!$B$2:$B$3001,$A230))</f>
        <v>0</v>
      </c>
      <c r="DK230" s="21" t="n">
        <f aca="false">IF(OR($A230="",DK$4=""),0,COUNTIFS(Formulas!$A$2:$A$3001,DK$4,Formulas!$B$2:$B$3001,$A230))</f>
        <v>0</v>
      </c>
      <c r="DL230" s="21" t="n">
        <f aca="false">IF(OR($A230="",DL$4=""),0,COUNTIFS(Formulas!$A$2:$A$3001,DL$4,Formulas!$B$2:$B$3001,$A230))</f>
        <v>0</v>
      </c>
      <c r="DM230" s="21" t="n">
        <f aca="false">IF(OR($A230="",DM$4=""),0,COUNTIFS(Formulas!$A$2:$A$3001,DM$4,Formulas!$B$2:$B$3001,$A230))</f>
        <v>0</v>
      </c>
      <c r="DN230" s="21" t="n">
        <f aca="false">IF(OR($A230="",DN$4=""),0,COUNTIFS(Formulas!$A$2:$A$3001,DN$4,Formulas!$B$2:$B$3001,$A230))</f>
        <v>0</v>
      </c>
      <c r="DO230" s="21" t="n">
        <f aca="false">IF(OR($A230="",DO$4=""),0,COUNTIFS(Formulas!$A$2:$A$3001,DO$4,Formulas!$B$2:$B$3001,$A230))</f>
        <v>0</v>
      </c>
      <c r="DP230" s="21" t="n">
        <f aca="false">IF(OR($A230="",DP$4=""),0,COUNTIFS(Formulas!$A$2:$A$3001,DP$4,Formulas!$B$2:$B$3001,$A230))</f>
        <v>0</v>
      </c>
      <c r="DQ230" s="21" t="n">
        <f aca="false">IF(OR($A230="",DQ$4=""),0,COUNTIFS(Formulas!$A$2:$A$3001,DQ$4,Formulas!$B$2:$B$3001,$A230))</f>
        <v>0</v>
      </c>
      <c r="DR230" s="21" t="n">
        <f aca="false">IF(OR($A230="",DR$4=""),0,COUNTIFS(Formulas!$A$2:$A$3001,DR$4,Formulas!$B$2:$B$3001,$A230))</f>
        <v>0</v>
      </c>
      <c r="DS230" s="21" t="n">
        <f aca="false">IF(OR($A230="",DS$4=""),0,COUNTIFS(Formulas!$A$2:$A$3001,DS$4,Formulas!$B$2:$B$3001,$A230))</f>
        <v>0</v>
      </c>
      <c r="DT230" s="21" t="n">
        <f aca="false">IF(OR($A230="",DT$4=""),0,COUNTIFS(Formulas!$A$2:$A$3001,DT$4,Formulas!$B$2:$B$3001,$A230))</f>
        <v>0</v>
      </c>
      <c r="DU230" s="21" t="n">
        <f aca="false">IF(OR($A230="",DU$4=""),0,COUNTIFS(Formulas!$A$2:$A$3001,DU$4,Formulas!$B$2:$B$3001,$A230))</f>
        <v>0</v>
      </c>
      <c r="DV230" s="21" t="n">
        <f aca="false">IF(OR($A230="",DV$4=""),0,COUNTIFS(Formulas!$A$2:$A$3001,DV$4,Formulas!$B$2:$B$3001,$A230))</f>
        <v>0</v>
      </c>
      <c r="DW230" s="21" t="n">
        <f aca="false">IF(OR($A230="",DW$4=""),0,COUNTIFS(Formulas!$A$2:$A$3001,DW$4,Formulas!$B$2:$B$3001,$A230))</f>
        <v>0</v>
      </c>
      <c r="DX230" s="21" t="n">
        <f aca="false">IF(OR($A230="",DX$4=""),0,COUNTIFS(Formulas!$A$2:$A$3001,DX$4,Formulas!$B$2:$B$3001,$A230))</f>
        <v>0</v>
      </c>
      <c r="DY230" s="21" t="n">
        <f aca="false">IF(OR($A230="",DY$4=""),0,COUNTIFS(Formulas!$A$2:$A$3001,DY$4,Formulas!$B$2:$B$3001,$A230))</f>
        <v>0</v>
      </c>
      <c r="DZ230" s="21" t="n">
        <f aca="false">IF(OR($A230="",DZ$4=""),0,COUNTIFS(Formulas!$A$2:$A$3001,DZ$4,Formulas!$B$2:$B$3001,$A230))</f>
        <v>0</v>
      </c>
      <c r="EA230" s="21" t="n">
        <f aca="false">IF(OR($A230="",EA$4=""),0,COUNTIFS(Formulas!$A$2:$A$3001,EA$4,Formulas!$B$2:$B$3001,$A230))</f>
        <v>0</v>
      </c>
      <c r="EB230" s="21" t="n">
        <f aca="false">IF(OR($A230="",EB$4=""),0,COUNTIFS(Formulas!$A$2:$A$3001,EB$4,Formulas!$B$2:$B$3001,$A230))</f>
        <v>0</v>
      </c>
      <c r="EC230" s="21" t="n">
        <f aca="false">IF(OR($A230="",EC$4=""),0,COUNTIFS(Formulas!$A$2:$A$3001,EC$4,Formulas!$B$2:$B$3001,$A230))</f>
        <v>0</v>
      </c>
      <c r="ED230" s="21" t="n">
        <f aca="false">IF(OR($A230="",ED$4=""),0,COUNTIFS(Formulas!$A$2:$A$3001,ED$4,Formulas!$B$2:$B$3001,$A230))</f>
        <v>0</v>
      </c>
      <c r="EE230" s="21" t="n">
        <f aca="false">IF(OR($A230="",EE$4=""),0,COUNTIFS(Formulas!$A$2:$A$3001,EE$4,Formulas!$B$2:$B$3001,$A230))</f>
        <v>0</v>
      </c>
      <c r="EF230" s="21" t="n">
        <f aca="false">IF(OR($A230="",EF$4=""),0,COUNTIFS(Formulas!$A$2:$A$3001,EF$4,Formulas!$B$2:$B$3001,$A230))</f>
        <v>0</v>
      </c>
      <c r="EG230" s="21" t="n">
        <f aca="false">IF(OR($A230="",EG$4=""),0,COUNTIFS(Formulas!$A$2:$A$3001,EG$4,Formulas!$B$2:$B$3001,$A230))</f>
        <v>0</v>
      </c>
      <c r="EH230" s="21" t="n">
        <f aca="false">IF(OR($A230="",EH$4=""),0,COUNTIFS(Formulas!$A$2:$A$3001,EH$4,Formulas!$B$2:$B$3001,$A230))</f>
        <v>0</v>
      </c>
      <c r="EI230" s="21" t="n">
        <f aca="false">IF(OR($A230="",EI$4=""),0,COUNTIFS(Formulas!$A$2:$A$3001,EI$4,Formulas!$B$2:$B$3001,$A230))</f>
        <v>0</v>
      </c>
      <c r="EJ230" s="21" t="n">
        <f aca="false">IF(OR($A230="",EJ$4=""),0,COUNTIFS(Formulas!$A$2:$A$3001,EJ$4,Formulas!$B$2:$B$3001,$A230))</f>
        <v>0</v>
      </c>
      <c r="EK230" s="21" t="n">
        <f aca="false">IF(OR($A230="",EK$4=""),0,COUNTIFS(Formulas!$A$2:$A$3001,EK$4,Formulas!$B$2:$B$3001,$A230))</f>
        <v>0</v>
      </c>
      <c r="EL230" s="21" t="n">
        <f aca="false">IF(OR($A230="",EL$4=""),0,COUNTIFS(Formulas!$A$2:$A$3001,EL$4,Formulas!$B$2:$B$3001,$A230))</f>
        <v>0</v>
      </c>
      <c r="EM230" s="21" t="n">
        <f aca="false">IF(OR($A230="",EM$4=""),0,COUNTIFS(Formulas!$A$2:$A$3001,EM$4,Formulas!$B$2:$B$3001,$A230))</f>
        <v>0</v>
      </c>
      <c r="EN230" s="21" t="n">
        <f aca="false">IF(OR($A230="",EN$4=""),0,COUNTIFS(Formulas!$A$2:$A$3001,EN$4,Formulas!$B$2:$B$3001,$A230))</f>
        <v>0</v>
      </c>
      <c r="EO230" s="21" t="n">
        <f aca="false">IF(OR($A230="",EO$4=""),0,COUNTIFS(Formulas!$A$2:$A$3001,EO$4,Formulas!$B$2:$B$3001,$A230))</f>
        <v>0</v>
      </c>
      <c r="EP230" s="21" t="n">
        <f aca="false">IF(OR($A230="",EP$4=""),0,COUNTIFS(Formulas!$A$2:$A$3001,EP$4,Formulas!$B$2:$B$3001,$A230))</f>
        <v>0</v>
      </c>
      <c r="EQ230" s="21" t="n">
        <f aca="false">IF(OR($A230="",EQ$4=""),0,COUNTIFS(Formulas!$A$2:$A$3001,EQ$4,Formulas!$B$2:$B$3001,$A230))</f>
        <v>0</v>
      </c>
      <c r="ER230" s="21" t="n">
        <f aca="false">IF(OR($A230="",ER$4=""),0,COUNTIFS(Formulas!$A$2:$A$3001,ER$4,Formulas!$B$2:$B$3001,$A230))</f>
        <v>0</v>
      </c>
      <c r="ES230" s="21" t="n">
        <f aca="false">IF(OR($A230="",ES$4=""),0,COUNTIFS(Formulas!$A$2:$A$3001,ES$4,Formulas!$B$2:$B$3001,$A230))</f>
        <v>0</v>
      </c>
      <c r="ET230" s="21" t="n">
        <f aca="false">IF(OR($A230="",ET$4=""),0,COUNTIFS(Formulas!$A$2:$A$3001,ET$4,Formulas!$B$2:$B$3001,$A230))</f>
        <v>0</v>
      </c>
      <c r="EU230" s="21" t="n">
        <f aca="false">IF(OR($A230="",EU$4=""),0,COUNTIFS(Formulas!$A$2:$A$3001,EU$4,Formulas!$B$2:$B$3001,$A230))</f>
        <v>0</v>
      </c>
      <c r="EV230" s="21" t="n">
        <f aca="false">IF(OR($A230="",EV$4=""),0,COUNTIFS(Formulas!$A$2:$A$3001,EV$4,Formulas!$B$2:$B$3001,$A230))</f>
        <v>0</v>
      </c>
    </row>
    <row r="231" customFormat="false" ht="15" hidden="false" customHeight="false" outlineLevel="0" collapsed="false">
      <c r="A231" s="13" t="str">
        <f aca="false">IF(INDEX(Materials!$A$2:$A$301,227)="","",INDEX(Materials!$A$2:$A$301,227))</f>
        <v/>
      </c>
      <c r="B231" s="19" t="str">
        <f aca="false">IF(A231="","",COUNTIF(C231:EV231,"&gt;0"))</f>
        <v/>
      </c>
      <c r="C231" s="21" t="n">
        <f aca="false">IF(OR($A231="",C$4=""),0,COUNTIFS(Formulas!$A$2:$A$3001,C$4,Formulas!$B$2:$B$3001,$A231))</f>
        <v>0</v>
      </c>
      <c r="D231" s="21" t="n">
        <f aca="false">IF(OR($A231="",D$4=""),0,COUNTIFS(Formulas!$A$2:$A$3001,D$4,Formulas!$B$2:$B$3001,$A231))</f>
        <v>0</v>
      </c>
      <c r="E231" s="21" t="n">
        <f aca="false">IF(OR($A231="",E$4=""),0,COUNTIFS(Formulas!$A$2:$A$3001,E$4,Formulas!$B$2:$B$3001,$A231))</f>
        <v>0</v>
      </c>
      <c r="F231" s="21" t="n">
        <f aca="false">IF(OR($A231="",F$4=""),0,COUNTIFS(Formulas!$A$2:$A$3001,F$4,Formulas!$B$2:$B$3001,$A231))</f>
        <v>0</v>
      </c>
      <c r="G231" s="21" t="n">
        <f aca="false">IF(OR($A231="",G$4=""),0,COUNTIFS(Formulas!$A$2:$A$3001,G$4,Formulas!$B$2:$B$3001,$A231))</f>
        <v>0</v>
      </c>
      <c r="H231" s="21" t="n">
        <f aca="false">IF(OR($A231="",H$4=""),0,COUNTIFS(Formulas!$A$2:$A$3001,H$4,Formulas!$B$2:$B$3001,$A231))</f>
        <v>0</v>
      </c>
      <c r="I231" s="21" t="n">
        <f aca="false">IF(OR($A231="",I$4=""),0,COUNTIFS(Formulas!$A$2:$A$3001,I$4,Formulas!$B$2:$B$3001,$A231))</f>
        <v>0</v>
      </c>
      <c r="J231" s="21" t="n">
        <f aca="false">IF(OR($A231="",J$4=""),0,COUNTIFS(Formulas!$A$2:$A$3001,J$4,Formulas!$B$2:$B$3001,$A231))</f>
        <v>0</v>
      </c>
      <c r="K231" s="21" t="n">
        <f aca="false">IF(OR($A231="",K$4=""),0,COUNTIFS(Formulas!$A$2:$A$3001,K$4,Formulas!$B$2:$B$3001,$A231))</f>
        <v>0</v>
      </c>
      <c r="L231" s="21" t="n">
        <f aca="false">IF(OR($A231="",L$4=""),0,COUNTIFS(Formulas!$A$2:$A$3001,L$4,Formulas!$B$2:$B$3001,$A231))</f>
        <v>0</v>
      </c>
      <c r="M231" s="21" t="n">
        <f aca="false">IF(OR($A231="",M$4=""),0,COUNTIFS(Formulas!$A$2:$A$3001,M$4,Formulas!$B$2:$B$3001,$A231))</f>
        <v>0</v>
      </c>
      <c r="N231" s="21" t="n">
        <f aca="false">IF(OR($A231="",N$4=""),0,COUNTIFS(Formulas!$A$2:$A$3001,N$4,Formulas!$B$2:$B$3001,$A231))</f>
        <v>0</v>
      </c>
      <c r="O231" s="21" t="n">
        <f aca="false">IF(OR($A231="",O$4=""),0,COUNTIFS(Formulas!$A$2:$A$3001,O$4,Formulas!$B$2:$B$3001,$A231))</f>
        <v>0</v>
      </c>
      <c r="P231" s="21" t="n">
        <f aca="false">IF(OR($A231="",P$4=""),0,COUNTIFS(Formulas!$A$2:$A$3001,P$4,Formulas!$B$2:$B$3001,$A231))</f>
        <v>0</v>
      </c>
      <c r="Q231" s="21" t="n">
        <f aca="false">IF(OR($A231="",Q$4=""),0,COUNTIFS(Formulas!$A$2:$A$3001,Q$4,Formulas!$B$2:$B$3001,$A231))</f>
        <v>0</v>
      </c>
      <c r="R231" s="21" t="n">
        <f aca="false">IF(OR($A231="",R$4=""),0,COUNTIFS(Formulas!$A$2:$A$3001,R$4,Formulas!$B$2:$B$3001,$A231))</f>
        <v>0</v>
      </c>
      <c r="S231" s="21" t="n">
        <f aca="false">IF(OR($A231="",S$4=""),0,COUNTIFS(Formulas!$A$2:$A$3001,S$4,Formulas!$B$2:$B$3001,$A231))</f>
        <v>0</v>
      </c>
      <c r="T231" s="21" t="n">
        <f aca="false">IF(OR($A231="",T$4=""),0,COUNTIFS(Formulas!$A$2:$A$3001,T$4,Formulas!$B$2:$B$3001,$A231))</f>
        <v>0</v>
      </c>
      <c r="U231" s="21" t="n">
        <f aca="false">IF(OR($A231="",U$4=""),0,COUNTIFS(Formulas!$A$2:$A$3001,U$4,Formulas!$B$2:$B$3001,$A231))</f>
        <v>0</v>
      </c>
      <c r="V231" s="21" t="n">
        <f aca="false">IF(OR($A231="",V$4=""),0,COUNTIFS(Formulas!$A$2:$A$3001,V$4,Formulas!$B$2:$B$3001,$A231))</f>
        <v>0</v>
      </c>
      <c r="W231" s="21" t="n">
        <f aca="false">IF(OR($A231="",W$4=""),0,COUNTIFS(Formulas!$A$2:$A$3001,W$4,Formulas!$B$2:$B$3001,$A231))</f>
        <v>0</v>
      </c>
      <c r="X231" s="21" t="n">
        <f aca="false">IF(OR($A231="",X$4=""),0,COUNTIFS(Formulas!$A$2:$A$3001,X$4,Formulas!$B$2:$B$3001,$A231))</f>
        <v>0</v>
      </c>
      <c r="Y231" s="21" t="n">
        <f aca="false">IF(OR($A231="",Y$4=""),0,COUNTIFS(Formulas!$A$2:$A$3001,Y$4,Formulas!$B$2:$B$3001,$A231))</f>
        <v>0</v>
      </c>
      <c r="Z231" s="21" t="n">
        <f aca="false">IF(OR($A231="",Z$4=""),0,COUNTIFS(Formulas!$A$2:$A$3001,Z$4,Formulas!$B$2:$B$3001,$A231))</f>
        <v>0</v>
      </c>
      <c r="AA231" s="21" t="n">
        <f aca="false">IF(OR($A231="",AA$4=""),0,COUNTIFS(Formulas!$A$2:$A$3001,AA$4,Formulas!$B$2:$B$3001,$A231))</f>
        <v>0</v>
      </c>
      <c r="AB231" s="21" t="n">
        <f aca="false">IF(OR($A231="",AB$4=""),0,COUNTIFS(Formulas!$A$2:$A$3001,AB$4,Formulas!$B$2:$B$3001,$A231))</f>
        <v>0</v>
      </c>
      <c r="AC231" s="21" t="n">
        <f aca="false">IF(OR($A231="",AC$4=""),0,COUNTIFS(Formulas!$A$2:$A$3001,AC$4,Formulas!$B$2:$B$3001,$A231))</f>
        <v>0</v>
      </c>
      <c r="AD231" s="21" t="n">
        <f aca="false">IF(OR($A231="",AD$4=""),0,COUNTIFS(Formulas!$A$2:$A$3001,AD$4,Formulas!$B$2:$B$3001,$A231))</f>
        <v>0</v>
      </c>
      <c r="AE231" s="21" t="n">
        <f aca="false">IF(OR($A231="",AE$4=""),0,COUNTIFS(Formulas!$A$2:$A$3001,AE$4,Formulas!$B$2:$B$3001,$A231))</f>
        <v>0</v>
      </c>
      <c r="AF231" s="21" t="n">
        <f aca="false">IF(OR($A231="",AF$4=""),0,COUNTIFS(Formulas!$A$2:$A$3001,AF$4,Formulas!$B$2:$B$3001,$A231))</f>
        <v>0</v>
      </c>
      <c r="AG231" s="21" t="n">
        <f aca="false">IF(OR($A231="",AG$4=""),0,COUNTIFS(Formulas!$A$2:$A$3001,AG$4,Formulas!$B$2:$B$3001,$A231))</f>
        <v>0</v>
      </c>
      <c r="AH231" s="21" t="n">
        <f aca="false">IF(OR($A231="",AH$4=""),0,COUNTIFS(Formulas!$A$2:$A$3001,AH$4,Formulas!$B$2:$B$3001,$A231))</f>
        <v>0</v>
      </c>
      <c r="AI231" s="21" t="n">
        <f aca="false">IF(OR($A231="",AI$4=""),0,COUNTIFS(Formulas!$A$2:$A$3001,AI$4,Formulas!$B$2:$B$3001,$A231))</f>
        <v>0</v>
      </c>
      <c r="AJ231" s="21" t="n">
        <f aca="false">IF(OR($A231="",AJ$4=""),0,COUNTIFS(Formulas!$A$2:$A$3001,AJ$4,Formulas!$B$2:$B$3001,$A231))</f>
        <v>0</v>
      </c>
      <c r="AK231" s="21" t="n">
        <f aca="false">IF(OR($A231="",AK$4=""),0,COUNTIFS(Formulas!$A$2:$A$3001,AK$4,Formulas!$B$2:$B$3001,$A231))</f>
        <v>0</v>
      </c>
      <c r="AL231" s="21" t="n">
        <f aca="false">IF(OR($A231="",AL$4=""),0,COUNTIFS(Formulas!$A$2:$A$3001,AL$4,Formulas!$B$2:$B$3001,$A231))</f>
        <v>0</v>
      </c>
      <c r="AM231" s="21" t="n">
        <f aca="false">IF(OR($A231="",AM$4=""),0,COUNTIFS(Formulas!$A$2:$A$3001,AM$4,Formulas!$B$2:$B$3001,$A231))</f>
        <v>0</v>
      </c>
      <c r="AN231" s="21" t="n">
        <f aca="false">IF(OR($A231="",AN$4=""),0,COUNTIFS(Formulas!$A$2:$A$3001,AN$4,Formulas!$B$2:$B$3001,$A231))</f>
        <v>0</v>
      </c>
      <c r="AO231" s="21" t="n">
        <f aca="false">IF(OR($A231="",AO$4=""),0,COUNTIFS(Formulas!$A$2:$A$3001,AO$4,Formulas!$B$2:$B$3001,$A231))</f>
        <v>0</v>
      </c>
      <c r="AP231" s="21" t="n">
        <f aca="false">IF(OR($A231="",AP$4=""),0,COUNTIFS(Formulas!$A$2:$A$3001,AP$4,Formulas!$B$2:$B$3001,$A231))</f>
        <v>0</v>
      </c>
      <c r="AQ231" s="21" t="n">
        <f aca="false">IF(OR($A231="",AQ$4=""),0,COUNTIFS(Formulas!$A$2:$A$3001,AQ$4,Formulas!$B$2:$B$3001,$A231))</f>
        <v>0</v>
      </c>
      <c r="AR231" s="21" t="n">
        <f aca="false">IF(OR($A231="",AR$4=""),0,COUNTIFS(Formulas!$A$2:$A$3001,AR$4,Formulas!$B$2:$B$3001,$A231))</f>
        <v>0</v>
      </c>
      <c r="AS231" s="21" t="n">
        <f aca="false">IF(OR($A231="",AS$4=""),0,COUNTIFS(Formulas!$A$2:$A$3001,AS$4,Formulas!$B$2:$B$3001,$A231))</f>
        <v>0</v>
      </c>
      <c r="AT231" s="21" t="n">
        <f aca="false">IF(OR($A231="",AT$4=""),0,COUNTIFS(Formulas!$A$2:$A$3001,AT$4,Formulas!$B$2:$B$3001,$A231))</f>
        <v>0</v>
      </c>
      <c r="AU231" s="21" t="n">
        <f aca="false">IF(OR($A231="",AU$4=""),0,COUNTIFS(Formulas!$A$2:$A$3001,AU$4,Formulas!$B$2:$B$3001,$A231))</f>
        <v>0</v>
      </c>
      <c r="AV231" s="21" t="n">
        <f aca="false">IF(OR($A231="",AV$4=""),0,COUNTIFS(Formulas!$A$2:$A$3001,AV$4,Formulas!$B$2:$B$3001,$A231))</f>
        <v>0</v>
      </c>
      <c r="AW231" s="21" t="n">
        <f aca="false">IF(OR($A231="",AW$4=""),0,COUNTIFS(Formulas!$A$2:$A$3001,AW$4,Formulas!$B$2:$B$3001,$A231))</f>
        <v>0</v>
      </c>
      <c r="AX231" s="21" t="n">
        <f aca="false">IF(OR($A231="",AX$4=""),0,COUNTIFS(Formulas!$A$2:$A$3001,AX$4,Formulas!$B$2:$B$3001,$A231))</f>
        <v>0</v>
      </c>
      <c r="AY231" s="21" t="n">
        <f aca="false">IF(OR($A231="",AY$4=""),0,COUNTIFS(Formulas!$A$2:$A$3001,AY$4,Formulas!$B$2:$B$3001,$A231))</f>
        <v>0</v>
      </c>
      <c r="AZ231" s="21" t="n">
        <f aca="false">IF(OR($A231="",AZ$4=""),0,COUNTIFS(Formulas!$A$2:$A$3001,AZ$4,Formulas!$B$2:$B$3001,$A231))</f>
        <v>0</v>
      </c>
      <c r="BA231" s="21" t="n">
        <f aca="false">IF(OR($A231="",BA$4=""),0,COUNTIFS(Formulas!$A$2:$A$3001,BA$4,Formulas!$B$2:$B$3001,$A231))</f>
        <v>0</v>
      </c>
      <c r="BB231" s="21" t="n">
        <f aca="false">IF(OR($A231="",BB$4=""),0,COUNTIFS(Formulas!$A$2:$A$3001,BB$4,Formulas!$B$2:$B$3001,$A231))</f>
        <v>0</v>
      </c>
      <c r="BC231" s="21" t="n">
        <f aca="false">IF(OR($A231="",BC$4=""),0,COUNTIFS(Formulas!$A$2:$A$3001,BC$4,Formulas!$B$2:$B$3001,$A231))</f>
        <v>0</v>
      </c>
      <c r="BD231" s="21" t="n">
        <f aca="false">IF(OR($A231="",BD$4=""),0,COUNTIFS(Formulas!$A$2:$A$3001,BD$4,Formulas!$B$2:$B$3001,$A231))</f>
        <v>0</v>
      </c>
      <c r="BE231" s="21" t="n">
        <f aca="false">IF(OR($A231="",BE$4=""),0,COUNTIFS(Formulas!$A$2:$A$3001,BE$4,Formulas!$B$2:$B$3001,$A231))</f>
        <v>0</v>
      </c>
      <c r="BF231" s="21" t="n">
        <f aca="false">IF(OR($A231="",BF$4=""),0,COUNTIFS(Formulas!$A$2:$A$3001,BF$4,Formulas!$B$2:$B$3001,$A231))</f>
        <v>0</v>
      </c>
      <c r="BG231" s="21" t="n">
        <f aca="false">IF(OR($A231="",BG$4=""),0,COUNTIFS(Formulas!$A$2:$A$3001,BG$4,Formulas!$B$2:$B$3001,$A231))</f>
        <v>0</v>
      </c>
      <c r="BH231" s="21" t="n">
        <f aca="false">IF(OR($A231="",BH$4=""),0,COUNTIFS(Formulas!$A$2:$A$3001,BH$4,Formulas!$B$2:$B$3001,$A231))</f>
        <v>0</v>
      </c>
      <c r="BI231" s="21" t="n">
        <f aca="false">IF(OR($A231="",BI$4=""),0,COUNTIFS(Formulas!$A$2:$A$3001,BI$4,Formulas!$B$2:$B$3001,$A231))</f>
        <v>0</v>
      </c>
      <c r="BJ231" s="21" t="n">
        <f aca="false">IF(OR($A231="",BJ$4=""),0,COUNTIFS(Formulas!$A$2:$A$3001,BJ$4,Formulas!$B$2:$B$3001,$A231))</f>
        <v>0</v>
      </c>
      <c r="BK231" s="21" t="n">
        <f aca="false">IF(OR($A231="",BK$4=""),0,COUNTIFS(Formulas!$A$2:$A$3001,BK$4,Formulas!$B$2:$B$3001,$A231))</f>
        <v>0</v>
      </c>
      <c r="BL231" s="21" t="n">
        <f aca="false">IF(OR($A231="",BL$4=""),0,COUNTIFS(Formulas!$A$2:$A$3001,BL$4,Formulas!$B$2:$B$3001,$A231))</f>
        <v>0</v>
      </c>
      <c r="BM231" s="21" t="n">
        <f aca="false">IF(OR($A231="",BM$4=""),0,COUNTIFS(Formulas!$A$2:$A$3001,BM$4,Formulas!$B$2:$B$3001,$A231))</f>
        <v>0</v>
      </c>
      <c r="BN231" s="21" t="n">
        <f aca="false">IF(OR($A231="",BN$4=""),0,COUNTIFS(Formulas!$A$2:$A$3001,BN$4,Formulas!$B$2:$B$3001,$A231))</f>
        <v>0</v>
      </c>
      <c r="BO231" s="21" t="n">
        <f aca="false">IF(OR($A231="",BO$4=""),0,COUNTIFS(Formulas!$A$2:$A$3001,BO$4,Formulas!$B$2:$B$3001,$A231))</f>
        <v>0</v>
      </c>
      <c r="BP231" s="21" t="n">
        <f aca="false">IF(OR($A231="",BP$4=""),0,COUNTIFS(Formulas!$A$2:$A$3001,BP$4,Formulas!$B$2:$B$3001,$A231))</f>
        <v>0</v>
      </c>
      <c r="BQ231" s="21" t="n">
        <f aca="false">IF(OR($A231="",BQ$4=""),0,COUNTIFS(Formulas!$A$2:$A$3001,BQ$4,Formulas!$B$2:$B$3001,$A231))</f>
        <v>0</v>
      </c>
      <c r="BR231" s="21" t="n">
        <f aca="false">IF(OR($A231="",BR$4=""),0,COUNTIFS(Formulas!$A$2:$A$3001,BR$4,Formulas!$B$2:$B$3001,$A231))</f>
        <v>0</v>
      </c>
      <c r="BS231" s="21" t="n">
        <f aca="false">IF(OR($A231="",BS$4=""),0,COUNTIFS(Formulas!$A$2:$A$3001,BS$4,Formulas!$B$2:$B$3001,$A231))</f>
        <v>0</v>
      </c>
      <c r="BT231" s="21" t="n">
        <f aca="false">IF(OR($A231="",BT$4=""),0,COUNTIFS(Formulas!$A$2:$A$3001,BT$4,Formulas!$B$2:$B$3001,$A231))</f>
        <v>0</v>
      </c>
      <c r="BU231" s="21" t="n">
        <f aca="false">IF(OR($A231="",BU$4=""),0,COUNTIFS(Formulas!$A$2:$A$3001,BU$4,Formulas!$B$2:$B$3001,$A231))</f>
        <v>0</v>
      </c>
      <c r="BV231" s="21" t="n">
        <f aca="false">IF(OR($A231="",BV$4=""),0,COUNTIFS(Formulas!$A$2:$A$3001,BV$4,Formulas!$B$2:$B$3001,$A231))</f>
        <v>0</v>
      </c>
      <c r="BW231" s="21" t="n">
        <f aca="false">IF(OR($A231="",BW$4=""),0,COUNTIFS(Formulas!$A$2:$A$3001,BW$4,Formulas!$B$2:$B$3001,$A231))</f>
        <v>0</v>
      </c>
      <c r="BX231" s="21" t="n">
        <f aca="false">IF(OR($A231="",BX$4=""),0,COUNTIFS(Formulas!$A$2:$A$3001,BX$4,Formulas!$B$2:$B$3001,$A231))</f>
        <v>0</v>
      </c>
      <c r="BY231" s="21" t="n">
        <f aca="false">IF(OR($A231="",BY$4=""),0,COUNTIFS(Formulas!$A$2:$A$3001,BY$4,Formulas!$B$2:$B$3001,$A231))</f>
        <v>0</v>
      </c>
      <c r="BZ231" s="21" t="n">
        <f aca="false">IF(OR($A231="",BZ$4=""),0,COUNTIFS(Formulas!$A$2:$A$3001,BZ$4,Formulas!$B$2:$B$3001,$A231))</f>
        <v>0</v>
      </c>
      <c r="CA231" s="21" t="n">
        <f aca="false">IF(OR($A231="",CA$4=""),0,COUNTIFS(Formulas!$A$2:$A$3001,CA$4,Formulas!$B$2:$B$3001,$A231))</f>
        <v>0</v>
      </c>
      <c r="CB231" s="21" t="n">
        <f aca="false">IF(OR($A231="",CB$4=""),0,COUNTIFS(Formulas!$A$2:$A$3001,CB$4,Formulas!$B$2:$B$3001,$A231))</f>
        <v>0</v>
      </c>
      <c r="CC231" s="21" t="n">
        <f aca="false">IF(OR($A231="",CC$4=""),0,COUNTIFS(Formulas!$A$2:$A$3001,CC$4,Formulas!$B$2:$B$3001,$A231))</f>
        <v>0</v>
      </c>
      <c r="CD231" s="21" t="n">
        <f aca="false">IF(OR($A231="",CD$4=""),0,COUNTIFS(Formulas!$A$2:$A$3001,CD$4,Formulas!$B$2:$B$3001,$A231))</f>
        <v>0</v>
      </c>
      <c r="CE231" s="21" t="n">
        <f aca="false">IF(OR($A231="",CE$4=""),0,COUNTIFS(Formulas!$A$2:$A$3001,CE$4,Formulas!$B$2:$B$3001,$A231))</f>
        <v>0</v>
      </c>
      <c r="CF231" s="21" t="n">
        <f aca="false">IF(OR($A231="",CF$4=""),0,COUNTIFS(Formulas!$A$2:$A$3001,CF$4,Formulas!$B$2:$B$3001,$A231))</f>
        <v>0</v>
      </c>
      <c r="CG231" s="21" t="n">
        <f aca="false">IF(OR($A231="",CG$4=""),0,COUNTIFS(Formulas!$A$2:$A$3001,CG$4,Formulas!$B$2:$B$3001,$A231))</f>
        <v>0</v>
      </c>
      <c r="CH231" s="21" t="n">
        <f aca="false">IF(OR($A231="",CH$4=""),0,COUNTIFS(Formulas!$A$2:$A$3001,CH$4,Formulas!$B$2:$B$3001,$A231))</f>
        <v>0</v>
      </c>
      <c r="CI231" s="21" t="n">
        <f aca="false">IF(OR($A231="",CI$4=""),0,COUNTIFS(Formulas!$A$2:$A$3001,CI$4,Formulas!$B$2:$B$3001,$A231))</f>
        <v>0</v>
      </c>
      <c r="CJ231" s="21" t="n">
        <f aca="false">IF(OR($A231="",CJ$4=""),0,COUNTIFS(Formulas!$A$2:$A$3001,CJ$4,Formulas!$B$2:$B$3001,$A231))</f>
        <v>0</v>
      </c>
      <c r="CK231" s="21" t="n">
        <f aca="false">IF(OR($A231="",CK$4=""),0,COUNTIFS(Formulas!$A$2:$A$3001,CK$4,Formulas!$B$2:$B$3001,$A231))</f>
        <v>0</v>
      </c>
      <c r="CL231" s="21" t="n">
        <f aca="false">IF(OR($A231="",CL$4=""),0,COUNTIFS(Formulas!$A$2:$A$3001,CL$4,Formulas!$B$2:$B$3001,$A231))</f>
        <v>0</v>
      </c>
      <c r="CM231" s="21" t="n">
        <f aca="false">IF(OR($A231="",CM$4=""),0,COUNTIFS(Formulas!$A$2:$A$3001,CM$4,Formulas!$B$2:$B$3001,$A231))</f>
        <v>0</v>
      </c>
      <c r="CN231" s="21" t="n">
        <f aca="false">IF(OR($A231="",CN$4=""),0,COUNTIFS(Formulas!$A$2:$A$3001,CN$4,Formulas!$B$2:$B$3001,$A231))</f>
        <v>0</v>
      </c>
      <c r="CO231" s="21" t="n">
        <f aca="false">IF(OR($A231="",CO$4=""),0,COUNTIFS(Formulas!$A$2:$A$3001,CO$4,Formulas!$B$2:$B$3001,$A231))</f>
        <v>0</v>
      </c>
      <c r="CP231" s="21" t="n">
        <f aca="false">IF(OR($A231="",CP$4=""),0,COUNTIFS(Formulas!$A$2:$A$3001,CP$4,Formulas!$B$2:$B$3001,$A231))</f>
        <v>0</v>
      </c>
      <c r="CQ231" s="21" t="n">
        <f aca="false">IF(OR($A231="",CQ$4=""),0,COUNTIFS(Formulas!$A$2:$A$3001,CQ$4,Formulas!$B$2:$B$3001,$A231))</f>
        <v>0</v>
      </c>
      <c r="CR231" s="21" t="n">
        <f aca="false">IF(OR($A231="",CR$4=""),0,COUNTIFS(Formulas!$A$2:$A$3001,CR$4,Formulas!$B$2:$B$3001,$A231))</f>
        <v>0</v>
      </c>
      <c r="CS231" s="21" t="n">
        <f aca="false">IF(OR($A231="",CS$4=""),0,COUNTIFS(Formulas!$A$2:$A$3001,CS$4,Formulas!$B$2:$B$3001,$A231))</f>
        <v>0</v>
      </c>
      <c r="CT231" s="21" t="n">
        <f aca="false">IF(OR($A231="",CT$4=""),0,COUNTIFS(Formulas!$A$2:$A$3001,CT$4,Formulas!$B$2:$B$3001,$A231))</f>
        <v>0</v>
      </c>
      <c r="CU231" s="21" t="n">
        <f aca="false">IF(OR($A231="",CU$4=""),0,COUNTIFS(Formulas!$A$2:$A$3001,CU$4,Formulas!$B$2:$B$3001,$A231))</f>
        <v>0</v>
      </c>
      <c r="CV231" s="21" t="n">
        <f aca="false">IF(OR($A231="",CV$4=""),0,COUNTIFS(Formulas!$A$2:$A$3001,CV$4,Formulas!$B$2:$B$3001,$A231))</f>
        <v>0</v>
      </c>
      <c r="CW231" s="21" t="n">
        <f aca="false">IF(OR($A231="",CW$4=""),0,COUNTIFS(Formulas!$A$2:$A$3001,CW$4,Formulas!$B$2:$B$3001,$A231))</f>
        <v>0</v>
      </c>
      <c r="CX231" s="21" t="n">
        <f aca="false">IF(OR($A231="",CX$4=""),0,COUNTIFS(Formulas!$A$2:$A$3001,CX$4,Formulas!$B$2:$B$3001,$A231))</f>
        <v>0</v>
      </c>
      <c r="CY231" s="21" t="n">
        <f aca="false">IF(OR($A231="",CY$4=""),0,COUNTIFS(Formulas!$A$2:$A$3001,CY$4,Formulas!$B$2:$B$3001,$A231))</f>
        <v>0</v>
      </c>
      <c r="CZ231" s="21" t="n">
        <f aca="false">IF(OR($A231="",CZ$4=""),0,COUNTIFS(Formulas!$A$2:$A$3001,CZ$4,Formulas!$B$2:$B$3001,$A231))</f>
        <v>0</v>
      </c>
      <c r="DA231" s="21" t="n">
        <f aca="false">IF(OR($A231="",DA$4=""),0,COUNTIFS(Formulas!$A$2:$A$3001,DA$4,Formulas!$B$2:$B$3001,$A231))</f>
        <v>0</v>
      </c>
      <c r="DB231" s="21" t="n">
        <f aca="false">IF(OR($A231="",DB$4=""),0,COUNTIFS(Formulas!$A$2:$A$3001,DB$4,Formulas!$B$2:$B$3001,$A231))</f>
        <v>0</v>
      </c>
      <c r="DC231" s="21" t="n">
        <f aca="false">IF(OR($A231="",DC$4=""),0,COUNTIFS(Formulas!$A$2:$A$3001,DC$4,Formulas!$B$2:$B$3001,$A231))</f>
        <v>0</v>
      </c>
      <c r="DD231" s="21" t="n">
        <f aca="false">IF(OR($A231="",DD$4=""),0,COUNTIFS(Formulas!$A$2:$A$3001,DD$4,Formulas!$B$2:$B$3001,$A231))</f>
        <v>0</v>
      </c>
      <c r="DE231" s="21" t="n">
        <f aca="false">IF(OR($A231="",DE$4=""),0,COUNTIFS(Formulas!$A$2:$A$3001,DE$4,Formulas!$B$2:$B$3001,$A231))</f>
        <v>0</v>
      </c>
      <c r="DF231" s="21" t="n">
        <f aca="false">IF(OR($A231="",DF$4=""),0,COUNTIFS(Formulas!$A$2:$A$3001,DF$4,Formulas!$B$2:$B$3001,$A231))</f>
        <v>0</v>
      </c>
      <c r="DG231" s="21" t="n">
        <f aca="false">IF(OR($A231="",DG$4=""),0,COUNTIFS(Formulas!$A$2:$A$3001,DG$4,Formulas!$B$2:$B$3001,$A231))</f>
        <v>0</v>
      </c>
      <c r="DH231" s="21" t="n">
        <f aca="false">IF(OR($A231="",DH$4=""),0,COUNTIFS(Formulas!$A$2:$A$3001,DH$4,Formulas!$B$2:$B$3001,$A231))</f>
        <v>0</v>
      </c>
      <c r="DI231" s="21" t="n">
        <f aca="false">IF(OR($A231="",DI$4=""),0,COUNTIFS(Formulas!$A$2:$A$3001,DI$4,Formulas!$B$2:$B$3001,$A231))</f>
        <v>0</v>
      </c>
      <c r="DJ231" s="21" t="n">
        <f aca="false">IF(OR($A231="",DJ$4=""),0,COUNTIFS(Formulas!$A$2:$A$3001,DJ$4,Formulas!$B$2:$B$3001,$A231))</f>
        <v>0</v>
      </c>
      <c r="DK231" s="21" t="n">
        <f aca="false">IF(OR($A231="",DK$4=""),0,COUNTIFS(Formulas!$A$2:$A$3001,DK$4,Formulas!$B$2:$B$3001,$A231))</f>
        <v>0</v>
      </c>
      <c r="DL231" s="21" t="n">
        <f aca="false">IF(OR($A231="",DL$4=""),0,COUNTIFS(Formulas!$A$2:$A$3001,DL$4,Formulas!$B$2:$B$3001,$A231))</f>
        <v>0</v>
      </c>
      <c r="DM231" s="21" t="n">
        <f aca="false">IF(OR($A231="",DM$4=""),0,COUNTIFS(Formulas!$A$2:$A$3001,DM$4,Formulas!$B$2:$B$3001,$A231))</f>
        <v>0</v>
      </c>
      <c r="DN231" s="21" t="n">
        <f aca="false">IF(OR($A231="",DN$4=""),0,COUNTIFS(Formulas!$A$2:$A$3001,DN$4,Formulas!$B$2:$B$3001,$A231))</f>
        <v>0</v>
      </c>
      <c r="DO231" s="21" t="n">
        <f aca="false">IF(OR($A231="",DO$4=""),0,COUNTIFS(Formulas!$A$2:$A$3001,DO$4,Formulas!$B$2:$B$3001,$A231))</f>
        <v>0</v>
      </c>
      <c r="DP231" s="21" t="n">
        <f aca="false">IF(OR($A231="",DP$4=""),0,COUNTIFS(Formulas!$A$2:$A$3001,DP$4,Formulas!$B$2:$B$3001,$A231))</f>
        <v>0</v>
      </c>
      <c r="DQ231" s="21" t="n">
        <f aca="false">IF(OR($A231="",DQ$4=""),0,COUNTIFS(Formulas!$A$2:$A$3001,DQ$4,Formulas!$B$2:$B$3001,$A231))</f>
        <v>0</v>
      </c>
      <c r="DR231" s="21" t="n">
        <f aca="false">IF(OR($A231="",DR$4=""),0,COUNTIFS(Formulas!$A$2:$A$3001,DR$4,Formulas!$B$2:$B$3001,$A231))</f>
        <v>0</v>
      </c>
      <c r="DS231" s="21" t="n">
        <f aca="false">IF(OR($A231="",DS$4=""),0,COUNTIFS(Formulas!$A$2:$A$3001,DS$4,Formulas!$B$2:$B$3001,$A231))</f>
        <v>0</v>
      </c>
      <c r="DT231" s="21" t="n">
        <f aca="false">IF(OR($A231="",DT$4=""),0,COUNTIFS(Formulas!$A$2:$A$3001,DT$4,Formulas!$B$2:$B$3001,$A231))</f>
        <v>0</v>
      </c>
      <c r="DU231" s="21" t="n">
        <f aca="false">IF(OR($A231="",DU$4=""),0,COUNTIFS(Formulas!$A$2:$A$3001,DU$4,Formulas!$B$2:$B$3001,$A231))</f>
        <v>0</v>
      </c>
      <c r="DV231" s="21" t="n">
        <f aca="false">IF(OR($A231="",DV$4=""),0,COUNTIFS(Formulas!$A$2:$A$3001,DV$4,Formulas!$B$2:$B$3001,$A231))</f>
        <v>0</v>
      </c>
      <c r="DW231" s="21" t="n">
        <f aca="false">IF(OR($A231="",DW$4=""),0,COUNTIFS(Formulas!$A$2:$A$3001,DW$4,Formulas!$B$2:$B$3001,$A231))</f>
        <v>0</v>
      </c>
      <c r="DX231" s="21" t="n">
        <f aca="false">IF(OR($A231="",DX$4=""),0,COUNTIFS(Formulas!$A$2:$A$3001,DX$4,Formulas!$B$2:$B$3001,$A231))</f>
        <v>0</v>
      </c>
      <c r="DY231" s="21" t="n">
        <f aca="false">IF(OR($A231="",DY$4=""),0,COUNTIFS(Formulas!$A$2:$A$3001,DY$4,Formulas!$B$2:$B$3001,$A231))</f>
        <v>0</v>
      </c>
      <c r="DZ231" s="21" t="n">
        <f aca="false">IF(OR($A231="",DZ$4=""),0,COUNTIFS(Formulas!$A$2:$A$3001,DZ$4,Formulas!$B$2:$B$3001,$A231))</f>
        <v>0</v>
      </c>
      <c r="EA231" s="21" t="n">
        <f aca="false">IF(OR($A231="",EA$4=""),0,COUNTIFS(Formulas!$A$2:$A$3001,EA$4,Formulas!$B$2:$B$3001,$A231))</f>
        <v>0</v>
      </c>
      <c r="EB231" s="21" t="n">
        <f aca="false">IF(OR($A231="",EB$4=""),0,COUNTIFS(Formulas!$A$2:$A$3001,EB$4,Formulas!$B$2:$B$3001,$A231))</f>
        <v>0</v>
      </c>
      <c r="EC231" s="21" t="n">
        <f aca="false">IF(OR($A231="",EC$4=""),0,COUNTIFS(Formulas!$A$2:$A$3001,EC$4,Formulas!$B$2:$B$3001,$A231))</f>
        <v>0</v>
      </c>
      <c r="ED231" s="21" t="n">
        <f aca="false">IF(OR($A231="",ED$4=""),0,COUNTIFS(Formulas!$A$2:$A$3001,ED$4,Formulas!$B$2:$B$3001,$A231))</f>
        <v>0</v>
      </c>
      <c r="EE231" s="21" t="n">
        <f aca="false">IF(OR($A231="",EE$4=""),0,COUNTIFS(Formulas!$A$2:$A$3001,EE$4,Formulas!$B$2:$B$3001,$A231))</f>
        <v>0</v>
      </c>
      <c r="EF231" s="21" t="n">
        <f aca="false">IF(OR($A231="",EF$4=""),0,COUNTIFS(Formulas!$A$2:$A$3001,EF$4,Formulas!$B$2:$B$3001,$A231))</f>
        <v>0</v>
      </c>
      <c r="EG231" s="21" t="n">
        <f aca="false">IF(OR($A231="",EG$4=""),0,COUNTIFS(Formulas!$A$2:$A$3001,EG$4,Formulas!$B$2:$B$3001,$A231))</f>
        <v>0</v>
      </c>
      <c r="EH231" s="21" t="n">
        <f aca="false">IF(OR($A231="",EH$4=""),0,COUNTIFS(Formulas!$A$2:$A$3001,EH$4,Formulas!$B$2:$B$3001,$A231))</f>
        <v>0</v>
      </c>
      <c r="EI231" s="21" t="n">
        <f aca="false">IF(OR($A231="",EI$4=""),0,COUNTIFS(Formulas!$A$2:$A$3001,EI$4,Formulas!$B$2:$B$3001,$A231))</f>
        <v>0</v>
      </c>
      <c r="EJ231" s="21" t="n">
        <f aca="false">IF(OR($A231="",EJ$4=""),0,COUNTIFS(Formulas!$A$2:$A$3001,EJ$4,Formulas!$B$2:$B$3001,$A231))</f>
        <v>0</v>
      </c>
      <c r="EK231" s="21" t="n">
        <f aca="false">IF(OR($A231="",EK$4=""),0,COUNTIFS(Formulas!$A$2:$A$3001,EK$4,Formulas!$B$2:$B$3001,$A231))</f>
        <v>0</v>
      </c>
      <c r="EL231" s="21" t="n">
        <f aca="false">IF(OR($A231="",EL$4=""),0,COUNTIFS(Formulas!$A$2:$A$3001,EL$4,Formulas!$B$2:$B$3001,$A231))</f>
        <v>0</v>
      </c>
      <c r="EM231" s="21" t="n">
        <f aca="false">IF(OR($A231="",EM$4=""),0,COUNTIFS(Formulas!$A$2:$A$3001,EM$4,Formulas!$B$2:$B$3001,$A231))</f>
        <v>0</v>
      </c>
      <c r="EN231" s="21" t="n">
        <f aca="false">IF(OR($A231="",EN$4=""),0,COUNTIFS(Formulas!$A$2:$A$3001,EN$4,Formulas!$B$2:$B$3001,$A231))</f>
        <v>0</v>
      </c>
      <c r="EO231" s="21" t="n">
        <f aca="false">IF(OR($A231="",EO$4=""),0,COUNTIFS(Formulas!$A$2:$A$3001,EO$4,Formulas!$B$2:$B$3001,$A231))</f>
        <v>0</v>
      </c>
      <c r="EP231" s="21" t="n">
        <f aca="false">IF(OR($A231="",EP$4=""),0,COUNTIFS(Formulas!$A$2:$A$3001,EP$4,Formulas!$B$2:$B$3001,$A231))</f>
        <v>0</v>
      </c>
      <c r="EQ231" s="21" t="n">
        <f aca="false">IF(OR($A231="",EQ$4=""),0,COUNTIFS(Formulas!$A$2:$A$3001,EQ$4,Formulas!$B$2:$B$3001,$A231))</f>
        <v>0</v>
      </c>
      <c r="ER231" s="21" t="n">
        <f aca="false">IF(OR($A231="",ER$4=""),0,COUNTIFS(Formulas!$A$2:$A$3001,ER$4,Formulas!$B$2:$B$3001,$A231))</f>
        <v>0</v>
      </c>
      <c r="ES231" s="21" t="n">
        <f aca="false">IF(OR($A231="",ES$4=""),0,COUNTIFS(Formulas!$A$2:$A$3001,ES$4,Formulas!$B$2:$B$3001,$A231))</f>
        <v>0</v>
      </c>
      <c r="ET231" s="21" t="n">
        <f aca="false">IF(OR($A231="",ET$4=""),0,COUNTIFS(Formulas!$A$2:$A$3001,ET$4,Formulas!$B$2:$B$3001,$A231))</f>
        <v>0</v>
      </c>
      <c r="EU231" s="21" t="n">
        <f aca="false">IF(OR($A231="",EU$4=""),0,COUNTIFS(Formulas!$A$2:$A$3001,EU$4,Formulas!$B$2:$B$3001,$A231))</f>
        <v>0</v>
      </c>
      <c r="EV231" s="21" t="n">
        <f aca="false">IF(OR($A231="",EV$4=""),0,COUNTIFS(Formulas!$A$2:$A$3001,EV$4,Formulas!$B$2:$B$3001,$A231))</f>
        <v>0</v>
      </c>
    </row>
    <row r="232" customFormat="false" ht="15" hidden="false" customHeight="false" outlineLevel="0" collapsed="false">
      <c r="A232" s="13" t="str">
        <f aca="false">IF(INDEX(Materials!$A$2:$A$301,228)="","",INDEX(Materials!$A$2:$A$301,228))</f>
        <v/>
      </c>
      <c r="B232" s="19" t="str">
        <f aca="false">IF(A232="","",COUNTIF(C232:EV232,"&gt;0"))</f>
        <v/>
      </c>
      <c r="C232" s="21" t="n">
        <f aca="false">IF(OR($A232="",C$4=""),0,COUNTIFS(Formulas!$A$2:$A$3001,C$4,Formulas!$B$2:$B$3001,$A232))</f>
        <v>0</v>
      </c>
      <c r="D232" s="21" t="n">
        <f aca="false">IF(OR($A232="",D$4=""),0,COUNTIFS(Formulas!$A$2:$A$3001,D$4,Formulas!$B$2:$B$3001,$A232))</f>
        <v>0</v>
      </c>
      <c r="E232" s="21" t="n">
        <f aca="false">IF(OR($A232="",E$4=""),0,COUNTIFS(Formulas!$A$2:$A$3001,E$4,Formulas!$B$2:$B$3001,$A232))</f>
        <v>0</v>
      </c>
      <c r="F232" s="21" t="n">
        <f aca="false">IF(OR($A232="",F$4=""),0,COUNTIFS(Formulas!$A$2:$A$3001,F$4,Formulas!$B$2:$B$3001,$A232))</f>
        <v>0</v>
      </c>
      <c r="G232" s="21" t="n">
        <f aca="false">IF(OR($A232="",G$4=""),0,COUNTIFS(Formulas!$A$2:$A$3001,G$4,Formulas!$B$2:$B$3001,$A232))</f>
        <v>0</v>
      </c>
      <c r="H232" s="21" t="n">
        <f aca="false">IF(OR($A232="",H$4=""),0,COUNTIFS(Formulas!$A$2:$A$3001,H$4,Formulas!$B$2:$B$3001,$A232))</f>
        <v>0</v>
      </c>
      <c r="I232" s="21" t="n">
        <f aca="false">IF(OR($A232="",I$4=""),0,COUNTIFS(Formulas!$A$2:$A$3001,I$4,Formulas!$B$2:$B$3001,$A232))</f>
        <v>0</v>
      </c>
      <c r="J232" s="21" t="n">
        <f aca="false">IF(OR($A232="",J$4=""),0,COUNTIFS(Formulas!$A$2:$A$3001,J$4,Formulas!$B$2:$B$3001,$A232))</f>
        <v>0</v>
      </c>
      <c r="K232" s="21" t="n">
        <f aca="false">IF(OR($A232="",K$4=""),0,COUNTIFS(Formulas!$A$2:$A$3001,K$4,Formulas!$B$2:$B$3001,$A232))</f>
        <v>0</v>
      </c>
      <c r="L232" s="21" t="n">
        <f aca="false">IF(OR($A232="",L$4=""),0,COUNTIFS(Formulas!$A$2:$A$3001,L$4,Formulas!$B$2:$B$3001,$A232))</f>
        <v>0</v>
      </c>
      <c r="M232" s="21" t="n">
        <f aca="false">IF(OR($A232="",M$4=""),0,COUNTIFS(Formulas!$A$2:$A$3001,M$4,Formulas!$B$2:$B$3001,$A232))</f>
        <v>0</v>
      </c>
      <c r="N232" s="21" t="n">
        <f aca="false">IF(OR($A232="",N$4=""),0,COUNTIFS(Formulas!$A$2:$A$3001,N$4,Formulas!$B$2:$B$3001,$A232))</f>
        <v>0</v>
      </c>
      <c r="O232" s="21" t="n">
        <f aca="false">IF(OR($A232="",O$4=""),0,COUNTIFS(Formulas!$A$2:$A$3001,O$4,Formulas!$B$2:$B$3001,$A232))</f>
        <v>0</v>
      </c>
      <c r="P232" s="21" t="n">
        <f aca="false">IF(OR($A232="",P$4=""),0,COUNTIFS(Formulas!$A$2:$A$3001,P$4,Formulas!$B$2:$B$3001,$A232))</f>
        <v>0</v>
      </c>
      <c r="Q232" s="21" t="n">
        <f aca="false">IF(OR($A232="",Q$4=""),0,COUNTIFS(Formulas!$A$2:$A$3001,Q$4,Formulas!$B$2:$B$3001,$A232))</f>
        <v>0</v>
      </c>
      <c r="R232" s="21" t="n">
        <f aca="false">IF(OR($A232="",R$4=""),0,COUNTIFS(Formulas!$A$2:$A$3001,R$4,Formulas!$B$2:$B$3001,$A232))</f>
        <v>0</v>
      </c>
      <c r="S232" s="21" t="n">
        <f aca="false">IF(OR($A232="",S$4=""),0,COUNTIFS(Formulas!$A$2:$A$3001,S$4,Formulas!$B$2:$B$3001,$A232))</f>
        <v>0</v>
      </c>
      <c r="T232" s="21" t="n">
        <f aca="false">IF(OR($A232="",T$4=""),0,COUNTIFS(Formulas!$A$2:$A$3001,T$4,Formulas!$B$2:$B$3001,$A232))</f>
        <v>0</v>
      </c>
      <c r="U232" s="21" t="n">
        <f aca="false">IF(OR($A232="",U$4=""),0,COUNTIFS(Formulas!$A$2:$A$3001,U$4,Formulas!$B$2:$B$3001,$A232))</f>
        <v>0</v>
      </c>
      <c r="V232" s="21" t="n">
        <f aca="false">IF(OR($A232="",V$4=""),0,COUNTIFS(Formulas!$A$2:$A$3001,V$4,Formulas!$B$2:$B$3001,$A232))</f>
        <v>0</v>
      </c>
      <c r="W232" s="21" t="n">
        <f aca="false">IF(OR($A232="",W$4=""),0,COUNTIFS(Formulas!$A$2:$A$3001,W$4,Formulas!$B$2:$B$3001,$A232))</f>
        <v>0</v>
      </c>
      <c r="X232" s="21" t="n">
        <f aca="false">IF(OR($A232="",X$4=""),0,COUNTIFS(Formulas!$A$2:$A$3001,X$4,Formulas!$B$2:$B$3001,$A232))</f>
        <v>0</v>
      </c>
      <c r="Y232" s="21" t="n">
        <f aca="false">IF(OR($A232="",Y$4=""),0,COUNTIFS(Formulas!$A$2:$A$3001,Y$4,Formulas!$B$2:$B$3001,$A232))</f>
        <v>0</v>
      </c>
      <c r="Z232" s="21" t="n">
        <f aca="false">IF(OR($A232="",Z$4=""),0,COUNTIFS(Formulas!$A$2:$A$3001,Z$4,Formulas!$B$2:$B$3001,$A232))</f>
        <v>0</v>
      </c>
      <c r="AA232" s="21" t="n">
        <f aca="false">IF(OR($A232="",AA$4=""),0,COUNTIFS(Formulas!$A$2:$A$3001,AA$4,Formulas!$B$2:$B$3001,$A232))</f>
        <v>0</v>
      </c>
      <c r="AB232" s="21" t="n">
        <f aca="false">IF(OR($A232="",AB$4=""),0,COUNTIFS(Formulas!$A$2:$A$3001,AB$4,Formulas!$B$2:$B$3001,$A232))</f>
        <v>0</v>
      </c>
      <c r="AC232" s="21" t="n">
        <f aca="false">IF(OR($A232="",AC$4=""),0,COUNTIFS(Formulas!$A$2:$A$3001,AC$4,Formulas!$B$2:$B$3001,$A232))</f>
        <v>0</v>
      </c>
      <c r="AD232" s="21" t="n">
        <f aca="false">IF(OR($A232="",AD$4=""),0,COUNTIFS(Formulas!$A$2:$A$3001,AD$4,Formulas!$B$2:$B$3001,$A232))</f>
        <v>0</v>
      </c>
      <c r="AE232" s="21" t="n">
        <f aca="false">IF(OR($A232="",AE$4=""),0,COUNTIFS(Formulas!$A$2:$A$3001,AE$4,Formulas!$B$2:$B$3001,$A232))</f>
        <v>0</v>
      </c>
      <c r="AF232" s="21" t="n">
        <f aca="false">IF(OR($A232="",AF$4=""),0,COUNTIFS(Formulas!$A$2:$A$3001,AF$4,Formulas!$B$2:$B$3001,$A232))</f>
        <v>0</v>
      </c>
      <c r="AG232" s="21" t="n">
        <f aca="false">IF(OR($A232="",AG$4=""),0,COUNTIFS(Formulas!$A$2:$A$3001,AG$4,Formulas!$B$2:$B$3001,$A232))</f>
        <v>0</v>
      </c>
      <c r="AH232" s="21" t="n">
        <f aca="false">IF(OR($A232="",AH$4=""),0,COUNTIFS(Formulas!$A$2:$A$3001,AH$4,Formulas!$B$2:$B$3001,$A232))</f>
        <v>0</v>
      </c>
      <c r="AI232" s="21" t="n">
        <f aca="false">IF(OR($A232="",AI$4=""),0,COUNTIFS(Formulas!$A$2:$A$3001,AI$4,Formulas!$B$2:$B$3001,$A232))</f>
        <v>0</v>
      </c>
      <c r="AJ232" s="21" t="n">
        <f aca="false">IF(OR($A232="",AJ$4=""),0,COUNTIFS(Formulas!$A$2:$A$3001,AJ$4,Formulas!$B$2:$B$3001,$A232))</f>
        <v>0</v>
      </c>
      <c r="AK232" s="21" t="n">
        <f aca="false">IF(OR($A232="",AK$4=""),0,COUNTIFS(Formulas!$A$2:$A$3001,AK$4,Formulas!$B$2:$B$3001,$A232))</f>
        <v>0</v>
      </c>
      <c r="AL232" s="21" t="n">
        <f aca="false">IF(OR($A232="",AL$4=""),0,COUNTIFS(Formulas!$A$2:$A$3001,AL$4,Formulas!$B$2:$B$3001,$A232))</f>
        <v>0</v>
      </c>
      <c r="AM232" s="21" t="n">
        <f aca="false">IF(OR($A232="",AM$4=""),0,COUNTIFS(Formulas!$A$2:$A$3001,AM$4,Formulas!$B$2:$B$3001,$A232))</f>
        <v>0</v>
      </c>
      <c r="AN232" s="21" t="n">
        <f aca="false">IF(OR($A232="",AN$4=""),0,COUNTIFS(Formulas!$A$2:$A$3001,AN$4,Formulas!$B$2:$B$3001,$A232))</f>
        <v>0</v>
      </c>
      <c r="AO232" s="21" t="n">
        <f aca="false">IF(OR($A232="",AO$4=""),0,COUNTIFS(Formulas!$A$2:$A$3001,AO$4,Formulas!$B$2:$B$3001,$A232))</f>
        <v>0</v>
      </c>
      <c r="AP232" s="21" t="n">
        <f aca="false">IF(OR($A232="",AP$4=""),0,COUNTIFS(Formulas!$A$2:$A$3001,AP$4,Formulas!$B$2:$B$3001,$A232))</f>
        <v>0</v>
      </c>
      <c r="AQ232" s="21" t="n">
        <f aca="false">IF(OR($A232="",AQ$4=""),0,COUNTIFS(Formulas!$A$2:$A$3001,AQ$4,Formulas!$B$2:$B$3001,$A232))</f>
        <v>0</v>
      </c>
      <c r="AR232" s="21" t="n">
        <f aca="false">IF(OR($A232="",AR$4=""),0,COUNTIFS(Formulas!$A$2:$A$3001,AR$4,Formulas!$B$2:$B$3001,$A232))</f>
        <v>0</v>
      </c>
      <c r="AS232" s="21" t="n">
        <f aca="false">IF(OR($A232="",AS$4=""),0,COUNTIFS(Formulas!$A$2:$A$3001,AS$4,Formulas!$B$2:$B$3001,$A232))</f>
        <v>0</v>
      </c>
      <c r="AT232" s="21" t="n">
        <f aca="false">IF(OR($A232="",AT$4=""),0,COUNTIFS(Formulas!$A$2:$A$3001,AT$4,Formulas!$B$2:$B$3001,$A232))</f>
        <v>0</v>
      </c>
      <c r="AU232" s="21" t="n">
        <f aca="false">IF(OR($A232="",AU$4=""),0,COUNTIFS(Formulas!$A$2:$A$3001,AU$4,Formulas!$B$2:$B$3001,$A232))</f>
        <v>0</v>
      </c>
      <c r="AV232" s="21" t="n">
        <f aca="false">IF(OR($A232="",AV$4=""),0,COUNTIFS(Formulas!$A$2:$A$3001,AV$4,Formulas!$B$2:$B$3001,$A232))</f>
        <v>0</v>
      </c>
      <c r="AW232" s="21" t="n">
        <f aca="false">IF(OR($A232="",AW$4=""),0,COUNTIFS(Formulas!$A$2:$A$3001,AW$4,Formulas!$B$2:$B$3001,$A232))</f>
        <v>0</v>
      </c>
      <c r="AX232" s="21" t="n">
        <f aca="false">IF(OR($A232="",AX$4=""),0,COUNTIFS(Formulas!$A$2:$A$3001,AX$4,Formulas!$B$2:$B$3001,$A232))</f>
        <v>0</v>
      </c>
      <c r="AY232" s="21" t="n">
        <f aca="false">IF(OR($A232="",AY$4=""),0,COUNTIFS(Formulas!$A$2:$A$3001,AY$4,Formulas!$B$2:$B$3001,$A232))</f>
        <v>0</v>
      </c>
      <c r="AZ232" s="21" t="n">
        <f aca="false">IF(OR($A232="",AZ$4=""),0,COUNTIFS(Formulas!$A$2:$A$3001,AZ$4,Formulas!$B$2:$B$3001,$A232))</f>
        <v>0</v>
      </c>
      <c r="BA232" s="21" t="n">
        <f aca="false">IF(OR($A232="",BA$4=""),0,COUNTIFS(Formulas!$A$2:$A$3001,BA$4,Formulas!$B$2:$B$3001,$A232))</f>
        <v>0</v>
      </c>
      <c r="BB232" s="21" t="n">
        <f aca="false">IF(OR($A232="",BB$4=""),0,COUNTIFS(Formulas!$A$2:$A$3001,BB$4,Formulas!$B$2:$B$3001,$A232))</f>
        <v>0</v>
      </c>
      <c r="BC232" s="21" t="n">
        <f aca="false">IF(OR($A232="",BC$4=""),0,COUNTIFS(Formulas!$A$2:$A$3001,BC$4,Formulas!$B$2:$B$3001,$A232))</f>
        <v>0</v>
      </c>
      <c r="BD232" s="21" t="n">
        <f aca="false">IF(OR($A232="",BD$4=""),0,COUNTIFS(Formulas!$A$2:$A$3001,BD$4,Formulas!$B$2:$B$3001,$A232))</f>
        <v>0</v>
      </c>
      <c r="BE232" s="21" t="n">
        <f aca="false">IF(OR($A232="",BE$4=""),0,COUNTIFS(Formulas!$A$2:$A$3001,BE$4,Formulas!$B$2:$B$3001,$A232))</f>
        <v>0</v>
      </c>
      <c r="BF232" s="21" t="n">
        <f aca="false">IF(OR($A232="",BF$4=""),0,COUNTIFS(Formulas!$A$2:$A$3001,BF$4,Formulas!$B$2:$B$3001,$A232))</f>
        <v>0</v>
      </c>
      <c r="BG232" s="21" t="n">
        <f aca="false">IF(OR($A232="",BG$4=""),0,COUNTIFS(Formulas!$A$2:$A$3001,BG$4,Formulas!$B$2:$B$3001,$A232))</f>
        <v>0</v>
      </c>
      <c r="BH232" s="21" t="n">
        <f aca="false">IF(OR($A232="",BH$4=""),0,COUNTIFS(Formulas!$A$2:$A$3001,BH$4,Formulas!$B$2:$B$3001,$A232))</f>
        <v>0</v>
      </c>
      <c r="BI232" s="21" t="n">
        <f aca="false">IF(OR($A232="",BI$4=""),0,COUNTIFS(Formulas!$A$2:$A$3001,BI$4,Formulas!$B$2:$B$3001,$A232))</f>
        <v>0</v>
      </c>
      <c r="BJ232" s="21" t="n">
        <f aca="false">IF(OR($A232="",BJ$4=""),0,COUNTIFS(Formulas!$A$2:$A$3001,BJ$4,Formulas!$B$2:$B$3001,$A232))</f>
        <v>0</v>
      </c>
      <c r="BK232" s="21" t="n">
        <f aca="false">IF(OR($A232="",BK$4=""),0,COUNTIFS(Formulas!$A$2:$A$3001,BK$4,Formulas!$B$2:$B$3001,$A232))</f>
        <v>0</v>
      </c>
      <c r="BL232" s="21" t="n">
        <f aca="false">IF(OR($A232="",BL$4=""),0,COUNTIFS(Formulas!$A$2:$A$3001,BL$4,Formulas!$B$2:$B$3001,$A232))</f>
        <v>0</v>
      </c>
      <c r="BM232" s="21" t="n">
        <f aca="false">IF(OR($A232="",BM$4=""),0,COUNTIFS(Formulas!$A$2:$A$3001,BM$4,Formulas!$B$2:$B$3001,$A232))</f>
        <v>0</v>
      </c>
      <c r="BN232" s="21" t="n">
        <f aca="false">IF(OR($A232="",BN$4=""),0,COUNTIFS(Formulas!$A$2:$A$3001,BN$4,Formulas!$B$2:$B$3001,$A232))</f>
        <v>0</v>
      </c>
      <c r="BO232" s="21" t="n">
        <f aca="false">IF(OR($A232="",BO$4=""),0,COUNTIFS(Formulas!$A$2:$A$3001,BO$4,Formulas!$B$2:$B$3001,$A232))</f>
        <v>0</v>
      </c>
      <c r="BP232" s="21" t="n">
        <f aca="false">IF(OR($A232="",BP$4=""),0,COUNTIFS(Formulas!$A$2:$A$3001,BP$4,Formulas!$B$2:$B$3001,$A232))</f>
        <v>0</v>
      </c>
      <c r="BQ232" s="21" t="n">
        <f aca="false">IF(OR($A232="",BQ$4=""),0,COUNTIFS(Formulas!$A$2:$A$3001,BQ$4,Formulas!$B$2:$B$3001,$A232))</f>
        <v>0</v>
      </c>
      <c r="BR232" s="21" t="n">
        <f aca="false">IF(OR($A232="",BR$4=""),0,COUNTIFS(Formulas!$A$2:$A$3001,BR$4,Formulas!$B$2:$B$3001,$A232))</f>
        <v>0</v>
      </c>
      <c r="BS232" s="21" t="n">
        <f aca="false">IF(OR($A232="",BS$4=""),0,COUNTIFS(Formulas!$A$2:$A$3001,BS$4,Formulas!$B$2:$B$3001,$A232))</f>
        <v>0</v>
      </c>
      <c r="BT232" s="21" t="n">
        <f aca="false">IF(OR($A232="",BT$4=""),0,COUNTIFS(Formulas!$A$2:$A$3001,BT$4,Formulas!$B$2:$B$3001,$A232))</f>
        <v>0</v>
      </c>
      <c r="BU232" s="21" t="n">
        <f aca="false">IF(OR($A232="",BU$4=""),0,COUNTIFS(Formulas!$A$2:$A$3001,BU$4,Formulas!$B$2:$B$3001,$A232))</f>
        <v>0</v>
      </c>
      <c r="BV232" s="21" t="n">
        <f aca="false">IF(OR($A232="",BV$4=""),0,COUNTIFS(Formulas!$A$2:$A$3001,BV$4,Formulas!$B$2:$B$3001,$A232))</f>
        <v>0</v>
      </c>
      <c r="BW232" s="21" t="n">
        <f aca="false">IF(OR($A232="",BW$4=""),0,COUNTIFS(Formulas!$A$2:$A$3001,BW$4,Formulas!$B$2:$B$3001,$A232))</f>
        <v>0</v>
      </c>
      <c r="BX232" s="21" t="n">
        <f aca="false">IF(OR($A232="",BX$4=""),0,COUNTIFS(Formulas!$A$2:$A$3001,BX$4,Formulas!$B$2:$B$3001,$A232))</f>
        <v>0</v>
      </c>
      <c r="BY232" s="21" t="n">
        <f aca="false">IF(OR($A232="",BY$4=""),0,COUNTIFS(Formulas!$A$2:$A$3001,BY$4,Formulas!$B$2:$B$3001,$A232))</f>
        <v>0</v>
      </c>
      <c r="BZ232" s="21" t="n">
        <f aca="false">IF(OR($A232="",BZ$4=""),0,COUNTIFS(Formulas!$A$2:$A$3001,BZ$4,Formulas!$B$2:$B$3001,$A232))</f>
        <v>0</v>
      </c>
      <c r="CA232" s="21" t="n">
        <f aca="false">IF(OR($A232="",CA$4=""),0,COUNTIFS(Formulas!$A$2:$A$3001,CA$4,Formulas!$B$2:$B$3001,$A232))</f>
        <v>0</v>
      </c>
      <c r="CB232" s="21" t="n">
        <f aca="false">IF(OR($A232="",CB$4=""),0,COUNTIFS(Formulas!$A$2:$A$3001,CB$4,Formulas!$B$2:$B$3001,$A232))</f>
        <v>0</v>
      </c>
      <c r="CC232" s="21" t="n">
        <f aca="false">IF(OR($A232="",CC$4=""),0,COUNTIFS(Formulas!$A$2:$A$3001,CC$4,Formulas!$B$2:$B$3001,$A232))</f>
        <v>0</v>
      </c>
      <c r="CD232" s="21" t="n">
        <f aca="false">IF(OR($A232="",CD$4=""),0,COUNTIFS(Formulas!$A$2:$A$3001,CD$4,Formulas!$B$2:$B$3001,$A232))</f>
        <v>0</v>
      </c>
      <c r="CE232" s="21" t="n">
        <f aca="false">IF(OR($A232="",CE$4=""),0,COUNTIFS(Formulas!$A$2:$A$3001,CE$4,Formulas!$B$2:$B$3001,$A232))</f>
        <v>0</v>
      </c>
      <c r="CF232" s="21" t="n">
        <f aca="false">IF(OR($A232="",CF$4=""),0,COUNTIFS(Formulas!$A$2:$A$3001,CF$4,Formulas!$B$2:$B$3001,$A232))</f>
        <v>0</v>
      </c>
      <c r="CG232" s="21" t="n">
        <f aca="false">IF(OR($A232="",CG$4=""),0,COUNTIFS(Formulas!$A$2:$A$3001,CG$4,Formulas!$B$2:$B$3001,$A232))</f>
        <v>0</v>
      </c>
      <c r="CH232" s="21" t="n">
        <f aca="false">IF(OR($A232="",CH$4=""),0,COUNTIFS(Formulas!$A$2:$A$3001,CH$4,Formulas!$B$2:$B$3001,$A232))</f>
        <v>0</v>
      </c>
      <c r="CI232" s="21" t="n">
        <f aca="false">IF(OR($A232="",CI$4=""),0,COUNTIFS(Formulas!$A$2:$A$3001,CI$4,Formulas!$B$2:$B$3001,$A232))</f>
        <v>0</v>
      </c>
      <c r="CJ232" s="21" t="n">
        <f aca="false">IF(OR($A232="",CJ$4=""),0,COUNTIFS(Formulas!$A$2:$A$3001,CJ$4,Formulas!$B$2:$B$3001,$A232))</f>
        <v>0</v>
      </c>
      <c r="CK232" s="21" t="n">
        <f aca="false">IF(OR($A232="",CK$4=""),0,COUNTIFS(Formulas!$A$2:$A$3001,CK$4,Formulas!$B$2:$B$3001,$A232))</f>
        <v>0</v>
      </c>
      <c r="CL232" s="21" t="n">
        <f aca="false">IF(OR($A232="",CL$4=""),0,COUNTIFS(Formulas!$A$2:$A$3001,CL$4,Formulas!$B$2:$B$3001,$A232))</f>
        <v>0</v>
      </c>
      <c r="CM232" s="21" t="n">
        <f aca="false">IF(OR($A232="",CM$4=""),0,COUNTIFS(Formulas!$A$2:$A$3001,CM$4,Formulas!$B$2:$B$3001,$A232))</f>
        <v>0</v>
      </c>
      <c r="CN232" s="21" t="n">
        <f aca="false">IF(OR($A232="",CN$4=""),0,COUNTIFS(Formulas!$A$2:$A$3001,CN$4,Formulas!$B$2:$B$3001,$A232))</f>
        <v>0</v>
      </c>
      <c r="CO232" s="21" t="n">
        <f aca="false">IF(OR($A232="",CO$4=""),0,COUNTIFS(Formulas!$A$2:$A$3001,CO$4,Formulas!$B$2:$B$3001,$A232))</f>
        <v>0</v>
      </c>
      <c r="CP232" s="21" t="n">
        <f aca="false">IF(OR($A232="",CP$4=""),0,COUNTIFS(Formulas!$A$2:$A$3001,CP$4,Formulas!$B$2:$B$3001,$A232))</f>
        <v>0</v>
      </c>
      <c r="CQ232" s="21" t="n">
        <f aca="false">IF(OR($A232="",CQ$4=""),0,COUNTIFS(Formulas!$A$2:$A$3001,CQ$4,Formulas!$B$2:$B$3001,$A232))</f>
        <v>0</v>
      </c>
      <c r="CR232" s="21" t="n">
        <f aca="false">IF(OR($A232="",CR$4=""),0,COUNTIFS(Formulas!$A$2:$A$3001,CR$4,Formulas!$B$2:$B$3001,$A232))</f>
        <v>0</v>
      </c>
      <c r="CS232" s="21" t="n">
        <f aca="false">IF(OR($A232="",CS$4=""),0,COUNTIFS(Formulas!$A$2:$A$3001,CS$4,Formulas!$B$2:$B$3001,$A232))</f>
        <v>0</v>
      </c>
      <c r="CT232" s="21" t="n">
        <f aca="false">IF(OR($A232="",CT$4=""),0,COUNTIFS(Formulas!$A$2:$A$3001,CT$4,Formulas!$B$2:$B$3001,$A232))</f>
        <v>0</v>
      </c>
      <c r="CU232" s="21" t="n">
        <f aca="false">IF(OR($A232="",CU$4=""),0,COUNTIFS(Formulas!$A$2:$A$3001,CU$4,Formulas!$B$2:$B$3001,$A232))</f>
        <v>0</v>
      </c>
      <c r="CV232" s="21" t="n">
        <f aca="false">IF(OR($A232="",CV$4=""),0,COUNTIFS(Formulas!$A$2:$A$3001,CV$4,Formulas!$B$2:$B$3001,$A232))</f>
        <v>0</v>
      </c>
      <c r="CW232" s="21" t="n">
        <f aca="false">IF(OR($A232="",CW$4=""),0,COUNTIFS(Formulas!$A$2:$A$3001,CW$4,Formulas!$B$2:$B$3001,$A232))</f>
        <v>0</v>
      </c>
      <c r="CX232" s="21" t="n">
        <f aca="false">IF(OR($A232="",CX$4=""),0,COUNTIFS(Formulas!$A$2:$A$3001,CX$4,Formulas!$B$2:$B$3001,$A232))</f>
        <v>0</v>
      </c>
      <c r="CY232" s="21" t="n">
        <f aca="false">IF(OR($A232="",CY$4=""),0,COUNTIFS(Formulas!$A$2:$A$3001,CY$4,Formulas!$B$2:$B$3001,$A232))</f>
        <v>0</v>
      </c>
      <c r="CZ232" s="21" t="n">
        <f aca="false">IF(OR($A232="",CZ$4=""),0,COUNTIFS(Formulas!$A$2:$A$3001,CZ$4,Formulas!$B$2:$B$3001,$A232))</f>
        <v>0</v>
      </c>
      <c r="DA232" s="21" t="n">
        <f aca="false">IF(OR($A232="",DA$4=""),0,COUNTIFS(Formulas!$A$2:$A$3001,DA$4,Formulas!$B$2:$B$3001,$A232))</f>
        <v>0</v>
      </c>
      <c r="DB232" s="21" t="n">
        <f aca="false">IF(OR($A232="",DB$4=""),0,COUNTIFS(Formulas!$A$2:$A$3001,DB$4,Formulas!$B$2:$B$3001,$A232))</f>
        <v>0</v>
      </c>
      <c r="DC232" s="21" t="n">
        <f aca="false">IF(OR($A232="",DC$4=""),0,COUNTIFS(Formulas!$A$2:$A$3001,DC$4,Formulas!$B$2:$B$3001,$A232))</f>
        <v>0</v>
      </c>
      <c r="DD232" s="21" t="n">
        <f aca="false">IF(OR($A232="",DD$4=""),0,COUNTIFS(Formulas!$A$2:$A$3001,DD$4,Formulas!$B$2:$B$3001,$A232))</f>
        <v>0</v>
      </c>
      <c r="DE232" s="21" t="n">
        <f aca="false">IF(OR($A232="",DE$4=""),0,COUNTIFS(Formulas!$A$2:$A$3001,DE$4,Formulas!$B$2:$B$3001,$A232))</f>
        <v>0</v>
      </c>
      <c r="DF232" s="21" t="n">
        <f aca="false">IF(OR($A232="",DF$4=""),0,COUNTIFS(Formulas!$A$2:$A$3001,DF$4,Formulas!$B$2:$B$3001,$A232))</f>
        <v>0</v>
      </c>
      <c r="DG232" s="21" t="n">
        <f aca="false">IF(OR($A232="",DG$4=""),0,COUNTIFS(Formulas!$A$2:$A$3001,DG$4,Formulas!$B$2:$B$3001,$A232))</f>
        <v>0</v>
      </c>
      <c r="DH232" s="21" t="n">
        <f aca="false">IF(OR($A232="",DH$4=""),0,COUNTIFS(Formulas!$A$2:$A$3001,DH$4,Formulas!$B$2:$B$3001,$A232))</f>
        <v>0</v>
      </c>
      <c r="DI232" s="21" t="n">
        <f aca="false">IF(OR($A232="",DI$4=""),0,COUNTIFS(Formulas!$A$2:$A$3001,DI$4,Formulas!$B$2:$B$3001,$A232))</f>
        <v>0</v>
      </c>
      <c r="DJ232" s="21" t="n">
        <f aca="false">IF(OR($A232="",DJ$4=""),0,COUNTIFS(Formulas!$A$2:$A$3001,DJ$4,Formulas!$B$2:$B$3001,$A232))</f>
        <v>0</v>
      </c>
      <c r="DK232" s="21" t="n">
        <f aca="false">IF(OR($A232="",DK$4=""),0,COUNTIFS(Formulas!$A$2:$A$3001,DK$4,Formulas!$B$2:$B$3001,$A232))</f>
        <v>0</v>
      </c>
      <c r="DL232" s="21" t="n">
        <f aca="false">IF(OR($A232="",DL$4=""),0,COUNTIFS(Formulas!$A$2:$A$3001,DL$4,Formulas!$B$2:$B$3001,$A232))</f>
        <v>0</v>
      </c>
      <c r="DM232" s="21" t="n">
        <f aca="false">IF(OR($A232="",DM$4=""),0,COUNTIFS(Formulas!$A$2:$A$3001,DM$4,Formulas!$B$2:$B$3001,$A232))</f>
        <v>0</v>
      </c>
      <c r="DN232" s="21" t="n">
        <f aca="false">IF(OR($A232="",DN$4=""),0,COUNTIFS(Formulas!$A$2:$A$3001,DN$4,Formulas!$B$2:$B$3001,$A232))</f>
        <v>0</v>
      </c>
      <c r="DO232" s="21" t="n">
        <f aca="false">IF(OR($A232="",DO$4=""),0,COUNTIFS(Formulas!$A$2:$A$3001,DO$4,Formulas!$B$2:$B$3001,$A232))</f>
        <v>0</v>
      </c>
      <c r="DP232" s="21" t="n">
        <f aca="false">IF(OR($A232="",DP$4=""),0,COUNTIFS(Formulas!$A$2:$A$3001,DP$4,Formulas!$B$2:$B$3001,$A232))</f>
        <v>0</v>
      </c>
      <c r="DQ232" s="21" t="n">
        <f aca="false">IF(OR($A232="",DQ$4=""),0,COUNTIFS(Formulas!$A$2:$A$3001,DQ$4,Formulas!$B$2:$B$3001,$A232))</f>
        <v>0</v>
      </c>
      <c r="DR232" s="21" t="n">
        <f aca="false">IF(OR($A232="",DR$4=""),0,COUNTIFS(Formulas!$A$2:$A$3001,DR$4,Formulas!$B$2:$B$3001,$A232))</f>
        <v>0</v>
      </c>
      <c r="DS232" s="21" t="n">
        <f aca="false">IF(OR($A232="",DS$4=""),0,COUNTIFS(Formulas!$A$2:$A$3001,DS$4,Formulas!$B$2:$B$3001,$A232))</f>
        <v>0</v>
      </c>
      <c r="DT232" s="21" t="n">
        <f aca="false">IF(OR($A232="",DT$4=""),0,COUNTIFS(Formulas!$A$2:$A$3001,DT$4,Formulas!$B$2:$B$3001,$A232))</f>
        <v>0</v>
      </c>
      <c r="DU232" s="21" t="n">
        <f aca="false">IF(OR($A232="",DU$4=""),0,COUNTIFS(Formulas!$A$2:$A$3001,DU$4,Formulas!$B$2:$B$3001,$A232))</f>
        <v>0</v>
      </c>
      <c r="DV232" s="21" t="n">
        <f aca="false">IF(OR($A232="",DV$4=""),0,COUNTIFS(Formulas!$A$2:$A$3001,DV$4,Formulas!$B$2:$B$3001,$A232))</f>
        <v>0</v>
      </c>
      <c r="DW232" s="21" t="n">
        <f aca="false">IF(OR($A232="",DW$4=""),0,COUNTIFS(Formulas!$A$2:$A$3001,DW$4,Formulas!$B$2:$B$3001,$A232))</f>
        <v>0</v>
      </c>
      <c r="DX232" s="21" t="n">
        <f aca="false">IF(OR($A232="",DX$4=""),0,COUNTIFS(Formulas!$A$2:$A$3001,DX$4,Formulas!$B$2:$B$3001,$A232))</f>
        <v>0</v>
      </c>
      <c r="DY232" s="21" t="n">
        <f aca="false">IF(OR($A232="",DY$4=""),0,COUNTIFS(Formulas!$A$2:$A$3001,DY$4,Formulas!$B$2:$B$3001,$A232))</f>
        <v>0</v>
      </c>
      <c r="DZ232" s="21" t="n">
        <f aca="false">IF(OR($A232="",DZ$4=""),0,COUNTIFS(Formulas!$A$2:$A$3001,DZ$4,Formulas!$B$2:$B$3001,$A232))</f>
        <v>0</v>
      </c>
      <c r="EA232" s="21" t="n">
        <f aca="false">IF(OR($A232="",EA$4=""),0,COUNTIFS(Formulas!$A$2:$A$3001,EA$4,Formulas!$B$2:$B$3001,$A232))</f>
        <v>0</v>
      </c>
      <c r="EB232" s="21" t="n">
        <f aca="false">IF(OR($A232="",EB$4=""),0,COUNTIFS(Formulas!$A$2:$A$3001,EB$4,Formulas!$B$2:$B$3001,$A232))</f>
        <v>0</v>
      </c>
      <c r="EC232" s="21" t="n">
        <f aca="false">IF(OR($A232="",EC$4=""),0,COUNTIFS(Formulas!$A$2:$A$3001,EC$4,Formulas!$B$2:$B$3001,$A232))</f>
        <v>0</v>
      </c>
      <c r="ED232" s="21" t="n">
        <f aca="false">IF(OR($A232="",ED$4=""),0,COUNTIFS(Formulas!$A$2:$A$3001,ED$4,Formulas!$B$2:$B$3001,$A232))</f>
        <v>0</v>
      </c>
      <c r="EE232" s="21" t="n">
        <f aca="false">IF(OR($A232="",EE$4=""),0,COUNTIFS(Formulas!$A$2:$A$3001,EE$4,Formulas!$B$2:$B$3001,$A232))</f>
        <v>0</v>
      </c>
      <c r="EF232" s="21" t="n">
        <f aca="false">IF(OR($A232="",EF$4=""),0,COUNTIFS(Formulas!$A$2:$A$3001,EF$4,Formulas!$B$2:$B$3001,$A232))</f>
        <v>0</v>
      </c>
      <c r="EG232" s="21" t="n">
        <f aca="false">IF(OR($A232="",EG$4=""),0,COUNTIFS(Formulas!$A$2:$A$3001,EG$4,Formulas!$B$2:$B$3001,$A232))</f>
        <v>0</v>
      </c>
      <c r="EH232" s="21" t="n">
        <f aca="false">IF(OR($A232="",EH$4=""),0,COUNTIFS(Formulas!$A$2:$A$3001,EH$4,Formulas!$B$2:$B$3001,$A232))</f>
        <v>0</v>
      </c>
      <c r="EI232" s="21" t="n">
        <f aca="false">IF(OR($A232="",EI$4=""),0,COUNTIFS(Formulas!$A$2:$A$3001,EI$4,Formulas!$B$2:$B$3001,$A232))</f>
        <v>0</v>
      </c>
      <c r="EJ232" s="21" t="n">
        <f aca="false">IF(OR($A232="",EJ$4=""),0,COUNTIFS(Formulas!$A$2:$A$3001,EJ$4,Formulas!$B$2:$B$3001,$A232))</f>
        <v>0</v>
      </c>
      <c r="EK232" s="21" t="n">
        <f aca="false">IF(OR($A232="",EK$4=""),0,COUNTIFS(Formulas!$A$2:$A$3001,EK$4,Formulas!$B$2:$B$3001,$A232))</f>
        <v>0</v>
      </c>
      <c r="EL232" s="21" t="n">
        <f aca="false">IF(OR($A232="",EL$4=""),0,COUNTIFS(Formulas!$A$2:$A$3001,EL$4,Formulas!$B$2:$B$3001,$A232))</f>
        <v>0</v>
      </c>
      <c r="EM232" s="21" t="n">
        <f aca="false">IF(OR($A232="",EM$4=""),0,COUNTIFS(Formulas!$A$2:$A$3001,EM$4,Formulas!$B$2:$B$3001,$A232))</f>
        <v>0</v>
      </c>
      <c r="EN232" s="21" t="n">
        <f aca="false">IF(OR($A232="",EN$4=""),0,COUNTIFS(Formulas!$A$2:$A$3001,EN$4,Formulas!$B$2:$B$3001,$A232))</f>
        <v>0</v>
      </c>
      <c r="EO232" s="21" t="n">
        <f aca="false">IF(OR($A232="",EO$4=""),0,COUNTIFS(Formulas!$A$2:$A$3001,EO$4,Formulas!$B$2:$B$3001,$A232))</f>
        <v>0</v>
      </c>
      <c r="EP232" s="21" t="n">
        <f aca="false">IF(OR($A232="",EP$4=""),0,COUNTIFS(Formulas!$A$2:$A$3001,EP$4,Formulas!$B$2:$B$3001,$A232))</f>
        <v>0</v>
      </c>
      <c r="EQ232" s="21" t="n">
        <f aca="false">IF(OR($A232="",EQ$4=""),0,COUNTIFS(Formulas!$A$2:$A$3001,EQ$4,Formulas!$B$2:$B$3001,$A232))</f>
        <v>0</v>
      </c>
      <c r="ER232" s="21" t="n">
        <f aca="false">IF(OR($A232="",ER$4=""),0,COUNTIFS(Formulas!$A$2:$A$3001,ER$4,Formulas!$B$2:$B$3001,$A232))</f>
        <v>0</v>
      </c>
      <c r="ES232" s="21" t="n">
        <f aca="false">IF(OR($A232="",ES$4=""),0,COUNTIFS(Formulas!$A$2:$A$3001,ES$4,Formulas!$B$2:$B$3001,$A232))</f>
        <v>0</v>
      </c>
      <c r="ET232" s="21" t="n">
        <f aca="false">IF(OR($A232="",ET$4=""),0,COUNTIFS(Formulas!$A$2:$A$3001,ET$4,Formulas!$B$2:$B$3001,$A232))</f>
        <v>0</v>
      </c>
      <c r="EU232" s="21" t="n">
        <f aca="false">IF(OR($A232="",EU$4=""),0,COUNTIFS(Formulas!$A$2:$A$3001,EU$4,Formulas!$B$2:$B$3001,$A232))</f>
        <v>0</v>
      </c>
      <c r="EV232" s="21" t="n">
        <f aca="false">IF(OR($A232="",EV$4=""),0,COUNTIFS(Formulas!$A$2:$A$3001,EV$4,Formulas!$B$2:$B$3001,$A232))</f>
        <v>0</v>
      </c>
    </row>
    <row r="233" customFormat="false" ht="15" hidden="false" customHeight="false" outlineLevel="0" collapsed="false">
      <c r="A233" s="13" t="str">
        <f aca="false">IF(INDEX(Materials!$A$2:$A$301,229)="","",INDEX(Materials!$A$2:$A$301,229))</f>
        <v/>
      </c>
      <c r="B233" s="19" t="str">
        <f aca="false">IF(A233="","",COUNTIF(C233:EV233,"&gt;0"))</f>
        <v/>
      </c>
      <c r="C233" s="21" t="n">
        <f aca="false">IF(OR($A233="",C$4=""),0,COUNTIFS(Formulas!$A$2:$A$3001,C$4,Formulas!$B$2:$B$3001,$A233))</f>
        <v>0</v>
      </c>
      <c r="D233" s="21" t="n">
        <f aca="false">IF(OR($A233="",D$4=""),0,COUNTIFS(Formulas!$A$2:$A$3001,D$4,Formulas!$B$2:$B$3001,$A233))</f>
        <v>0</v>
      </c>
      <c r="E233" s="21" t="n">
        <f aca="false">IF(OR($A233="",E$4=""),0,COUNTIFS(Formulas!$A$2:$A$3001,E$4,Formulas!$B$2:$B$3001,$A233))</f>
        <v>0</v>
      </c>
      <c r="F233" s="21" t="n">
        <f aca="false">IF(OR($A233="",F$4=""),0,COUNTIFS(Formulas!$A$2:$A$3001,F$4,Formulas!$B$2:$B$3001,$A233))</f>
        <v>0</v>
      </c>
      <c r="G233" s="21" t="n">
        <f aca="false">IF(OR($A233="",G$4=""),0,COUNTIFS(Formulas!$A$2:$A$3001,G$4,Formulas!$B$2:$B$3001,$A233))</f>
        <v>0</v>
      </c>
      <c r="H233" s="21" t="n">
        <f aca="false">IF(OR($A233="",H$4=""),0,COUNTIFS(Formulas!$A$2:$A$3001,H$4,Formulas!$B$2:$B$3001,$A233))</f>
        <v>0</v>
      </c>
      <c r="I233" s="21" t="n">
        <f aca="false">IF(OR($A233="",I$4=""),0,COUNTIFS(Formulas!$A$2:$A$3001,I$4,Formulas!$B$2:$B$3001,$A233))</f>
        <v>0</v>
      </c>
      <c r="J233" s="21" t="n">
        <f aca="false">IF(OR($A233="",J$4=""),0,COUNTIFS(Formulas!$A$2:$A$3001,J$4,Formulas!$B$2:$B$3001,$A233))</f>
        <v>0</v>
      </c>
      <c r="K233" s="21" t="n">
        <f aca="false">IF(OR($A233="",K$4=""),0,COUNTIFS(Formulas!$A$2:$A$3001,K$4,Formulas!$B$2:$B$3001,$A233))</f>
        <v>0</v>
      </c>
      <c r="L233" s="21" t="n">
        <f aca="false">IF(OR($A233="",L$4=""),0,COUNTIFS(Formulas!$A$2:$A$3001,L$4,Formulas!$B$2:$B$3001,$A233))</f>
        <v>0</v>
      </c>
      <c r="M233" s="21" t="n">
        <f aca="false">IF(OR($A233="",M$4=""),0,COUNTIFS(Formulas!$A$2:$A$3001,M$4,Formulas!$B$2:$B$3001,$A233))</f>
        <v>0</v>
      </c>
      <c r="N233" s="21" t="n">
        <f aca="false">IF(OR($A233="",N$4=""),0,COUNTIFS(Formulas!$A$2:$A$3001,N$4,Formulas!$B$2:$B$3001,$A233))</f>
        <v>0</v>
      </c>
      <c r="O233" s="21" t="n">
        <f aca="false">IF(OR($A233="",O$4=""),0,COUNTIFS(Formulas!$A$2:$A$3001,O$4,Formulas!$B$2:$B$3001,$A233))</f>
        <v>0</v>
      </c>
      <c r="P233" s="21" t="n">
        <f aca="false">IF(OR($A233="",P$4=""),0,COUNTIFS(Formulas!$A$2:$A$3001,P$4,Formulas!$B$2:$B$3001,$A233))</f>
        <v>0</v>
      </c>
      <c r="Q233" s="21" t="n">
        <f aca="false">IF(OR($A233="",Q$4=""),0,COUNTIFS(Formulas!$A$2:$A$3001,Q$4,Formulas!$B$2:$B$3001,$A233))</f>
        <v>0</v>
      </c>
      <c r="R233" s="21" t="n">
        <f aca="false">IF(OR($A233="",R$4=""),0,COUNTIFS(Formulas!$A$2:$A$3001,R$4,Formulas!$B$2:$B$3001,$A233))</f>
        <v>0</v>
      </c>
      <c r="S233" s="21" t="n">
        <f aca="false">IF(OR($A233="",S$4=""),0,COUNTIFS(Formulas!$A$2:$A$3001,S$4,Formulas!$B$2:$B$3001,$A233))</f>
        <v>0</v>
      </c>
      <c r="T233" s="21" t="n">
        <f aca="false">IF(OR($A233="",T$4=""),0,COUNTIFS(Formulas!$A$2:$A$3001,T$4,Formulas!$B$2:$B$3001,$A233))</f>
        <v>0</v>
      </c>
      <c r="U233" s="21" t="n">
        <f aca="false">IF(OR($A233="",U$4=""),0,COUNTIFS(Formulas!$A$2:$A$3001,U$4,Formulas!$B$2:$B$3001,$A233))</f>
        <v>0</v>
      </c>
      <c r="V233" s="21" t="n">
        <f aca="false">IF(OR($A233="",V$4=""),0,COUNTIFS(Formulas!$A$2:$A$3001,V$4,Formulas!$B$2:$B$3001,$A233))</f>
        <v>0</v>
      </c>
      <c r="W233" s="21" t="n">
        <f aca="false">IF(OR($A233="",W$4=""),0,COUNTIFS(Formulas!$A$2:$A$3001,W$4,Formulas!$B$2:$B$3001,$A233))</f>
        <v>0</v>
      </c>
      <c r="X233" s="21" t="n">
        <f aca="false">IF(OR($A233="",X$4=""),0,COUNTIFS(Formulas!$A$2:$A$3001,X$4,Formulas!$B$2:$B$3001,$A233))</f>
        <v>0</v>
      </c>
      <c r="Y233" s="21" t="n">
        <f aca="false">IF(OR($A233="",Y$4=""),0,COUNTIFS(Formulas!$A$2:$A$3001,Y$4,Formulas!$B$2:$B$3001,$A233))</f>
        <v>0</v>
      </c>
      <c r="Z233" s="21" t="n">
        <f aca="false">IF(OR($A233="",Z$4=""),0,COUNTIFS(Formulas!$A$2:$A$3001,Z$4,Formulas!$B$2:$B$3001,$A233))</f>
        <v>0</v>
      </c>
      <c r="AA233" s="21" t="n">
        <f aca="false">IF(OR($A233="",AA$4=""),0,COUNTIFS(Formulas!$A$2:$A$3001,AA$4,Formulas!$B$2:$B$3001,$A233))</f>
        <v>0</v>
      </c>
      <c r="AB233" s="21" t="n">
        <f aca="false">IF(OR($A233="",AB$4=""),0,COUNTIFS(Formulas!$A$2:$A$3001,AB$4,Formulas!$B$2:$B$3001,$A233))</f>
        <v>0</v>
      </c>
      <c r="AC233" s="21" t="n">
        <f aca="false">IF(OR($A233="",AC$4=""),0,COUNTIFS(Formulas!$A$2:$A$3001,AC$4,Formulas!$B$2:$B$3001,$A233))</f>
        <v>0</v>
      </c>
      <c r="AD233" s="21" t="n">
        <f aca="false">IF(OR($A233="",AD$4=""),0,COUNTIFS(Formulas!$A$2:$A$3001,AD$4,Formulas!$B$2:$B$3001,$A233))</f>
        <v>0</v>
      </c>
      <c r="AE233" s="21" t="n">
        <f aca="false">IF(OR($A233="",AE$4=""),0,COUNTIFS(Formulas!$A$2:$A$3001,AE$4,Formulas!$B$2:$B$3001,$A233))</f>
        <v>0</v>
      </c>
      <c r="AF233" s="21" t="n">
        <f aca="false">IF(OR($A233="",AF$4=""),0,COUNTIFS(Formulas!$A$2:$A$3001,AF$4,Formulas!$B$2:$B$3001,$A233))</f>
        <v>0</v>
      </c>
      <c r="AG233" s="21" t="n">
        <f aca="false">IF(OR($A233="",AG$4=""),0,COUNTIFS(Formulas!$A$2:$A$3001,AG$4,Formulas!$B$2:$B$3001,$A233))</f>
        <v>0</v>
      </c>
      <c r="AH233" s="21" t="n">
        <f aca="false">IF(OR($A233="",AH$4=""),0,COUNTIFS(Formulas!$A$2:$A$3001,AH$4,Formulas!$B$2:$B$3001,$A233))</f>
        <v>0</v>
      </c>
      <c r="AI233" s="21" t="n">
        <f aca="false">IF(OR($A233="",AI$4=""),0,COUNTIFS(Formulas!$A$2:$A$3001,AI$4,Formulas!$B$2:$B$3001,$A233))</f>
        <v>0</v>
      </c>
      <c r="AJ233" s="21" t="n">
        <f aca="false">IF(OR($A233="",AJ$4=""),0,COUNTIFS(Formulas!$A$2:$A$3001,AJ$4,Formulas!$B$2:$B$3001,$A233))</f>
        <v>0</v>
      </c>
      <c r="AK233" s="21" t="n">
        <f aca="false">IF(OR($A233="",AK$4=""),0,COUNTIFS(Formulas!$A$2:$A$3001,AK$4,Formulas!$B$2:$B$3001,$A233))</f>
        <v>0</v>
      </c>
      <c r="AL233" s="21" t="n">
        <f aca="false">IF(OR($A233="",AL$4=""),0,COUNTIFS(Formulas!$A$2:$A$3001,AL$4,Formulas!$B$2:$B$3001,$A233))</f>
        <v>0</v>
      </c>
      <c r="AM233" s="21" t="n">
        <f aca="false">IF(OR($A233="",AM$4=""),0,COUNTIFS(Formulas!$A$2:$A$3001,AM$4,Formulas!$B$2:$B$3001,$A233))</f>
        <v>0</v>
      </c>
      <c r="AN233" s="21" t="n">
        <f aca="false">IF(OR($A233="",AN$4=""),0,COUNTIFS(Formulas!$A$2:$A$3001,AN$4,Formulas!$B$2:$B$3001,$A233))</f>
        <v>0</v>
      </c>
      <c r="AO233" s="21" t="n">
        <f aca="false">IF(OR($A233="",AO$4=""),0,COUNTIFS(Formulas!$A$2:$A$3001,AO$4,Formulas!$B$2:$B$3001,$A233))</f>
        <v>0</v>
      </c>
      <c r="AP233" s="21" t="n">
        <f aca="false">IF(OR($A233="",AP$4=""),0,COUNTIFS(Formulas!$A$2:$A$3001,AP$4,Formulas!$B$2:$B$3001,$A233))</f>
        <v>0</v>
      </c>
      <c r="AQ233" s="21" t="n">
        <f aca="false">IF(OR($A233="",AQ$4=""),0,COUNTIFS(Formulas!$A$2:$A$3001,AQ$4,Formulas!$B$2:$B$3001,$A233))</f>
        <v>0</v>
      </c>
      <c r="AR233" s="21" t="n">
        <f aca="false">IF(OR($A233="",AR$4=""),0,COUNTIFS(Formulas!$A$2:$A$3001,AR$4,Formulas!$B$2:$B$3001,$A233))</f>
        <v>0</v>
      </c>
      <c r="AS233" s="21" t="n">
        <f aca="false">IF(OR($A233="",AS$4=""),0,COUNTIFS(Formulas!$A$2:$A$3001,AS$4,Formulas!$B$2:$B$3001,$A233))</f>
        <v>0</v>
      </c>
      <c r="AT233" s="21" t="n">
        <f aca="false">IF(OR($A233="",AT$4=""),0,COUNTIFS(Formulas!$A$2:$A$3001,AT$4,Formulas!$B$2:$B$3001,$A233))</f>
        <v>0</v>
      </c>
      <c r="AU233" s="21" t="n">
        <f aca="false">IF(OR($A233="",AU$4=""),0,COUNTIFS(Formulas!$A$2:$A$3001,AU$4,Formulas!$B$2:$B$3001,$A233))</f>
        <v>0</v>
      </c>
      <c r="AV233" s="21" t="n">
        <f aca="false">IF(OR($A233="",AV$4=""),0,COUNTIFS(Formulas!$A$2:$A$3001,AV$4,Formulas!$B$2:$B$3001,$A233))</f>
        <v>0</v>
      </c>
      <c r="AW233" s="21" t="n">
        <f aca="false">IF(OR($A233="",AW$4=""),0,COUNTIFS(Formulas!$A$2:$A$3001,AW$4,Formulas!$B$2:$B$3001,$A233))</f>
        <v>0</v>
      </c>
      <c r="AX233" s="21" t="n">
        <f aca="false">IF(OR($A233="",AX$4=""),0,COUNTIFS(Formulas!$A$2:$A$3001,AX$4,Formulas!$B$2:$B$3001,$A233))</f>
        <v>0</v>
      </c>
      <c r="AY233" s="21" t="n">
        <f aca="false">IF(OR($A233="",AY$4=""),0,COUNTIFS(Formulas!$A$2:$A$3001,AY$4,Formulas!$B$2:$B$3001,$A233))</f>
        <v>0</v>
      </c>
      <c r="AZ233" s="21" t="n">
        <f aca="false">IF(OR($A233="",AZ$4=""),0,COUNTIFS(Formulas!$A$2:$A$3001,AZ$4,Formulas!$B$2:$B$3001,$A233))</f>
        <v>0</v>
      </c>
      <c r="BA233" s="21" t="n">
        <f aca="false">IF(OR($A233="",BA$4=""),0,COUNTIFS(Formulas!$A$2:$A$3001,BA$4,Formulas!$B$2:$B$3001,$A233))</f>
        <v>0</v>
      </c>
      <c r="BB233" s="21" t="n">
        <f aca="false">IF(OR($A233="",BB$4=""),0,COUNTIFS(Formulas!$A$2:$A$3001,BB$4,Formulas!$B$2:$B$3001,$A233))</f>
        <v>0</v>
      </c>
      <c r="BC233" s="21" t="n">
        <f aca="false">IF(OR($A233="",BC$4=""),0,COUNTIFS(Formulas!$A$2:$A$3001,BC$4,Formulas!$B$2:$B$3001,$A233))</f>
        <v>0</v>
      </c>
      <c r="BD233" s="21" t="n">
        <f aca="false">IF(OR($A233="",BD$4=""),0,COUNTIFS(Formulas!$A$2:$A$3001,BD$4,Formulas!$B$2:$B$3001,$A233))</f>
        <v>0</v>
      </c>
      <c r="BE233" s="21" t="n">
        <f aca="false">IF(OR($A233="",BE$4=""),0,COUNTIFS(Formulas!$A$2:$A$3001,BE$4,Formulas!$B$2:$B$3001,$A233))</f>
        <v>0</v>
      </c>
      <c r="BF233" s="21" t="n">
        <f aca="false">IF(OR($A233="",BF$4=""),0,COUNTIFS(Formulas!$A$2:$A$3001,BF$4,Formulas!$B$2:$B$3001,$A233))</f>
        <v>0</v>
      </c>
      <c r="BG233" s="21" t="n">
        <f aca="false">IF(OR($A233="",BG$4=""),0,COUNTIFS(Formulas!$A$2:$A$3001,BG$4,Formulas!$B$2:$B$3001,$A233))</f>
        <v>0</v>
      </c>
      <c r="BH233" s="21" t="n">
        <f aca="false">IF(OR($A233="",BH$4=""),0,COUNTIFS(Formulas!$A$2:$A$3001,BH$4,Formulas!$B$2:$B$3001,$A233))</f>
        <v>0</v>
      </c>
      <c r="BI233" s="21" t="n">
        <f aca="false">IF(OR($A233="",BI$4=""),0,COUNTIFS(Formulas!$A$2:$A$3001,BI$4,Formulas!$B$2:$B$3001,$A233))</f>
        <v>0</v>
      </c>
      <c r="BJ233" s="21" t="n">
        <f aca="false">IF(OR($A233="",BJ$4=""),0,COUNTIFS(Formulas!$A$2:$A$3001,BJ$4,Formulas!$B$2:$B$3001,$A233))</f>
        <v>0</v>
      </c>
      <c r="BK233" s="21" t="n">
        <f aca="false">IF(OR($A233="",BK$4=""),0,COUNTIFS(Formulas!$A$2:$A$3001,BK$4,Formulas!$B$2:$B$3001,$A233))</f>
        <v>0</v>
      </c>
      <c r="BL233" s="21" t="n">
        <f aca="false">IF(OR($A233="",BL$4=""),0,COUNTIFS(Formulas!$A$2:$A$3001,BL$4,Formulas!$B$2:$B$3001,$A233))</f>
        <v>0</v>
      </c>
      <c r="BM233" s="21" t="n">
        <f aca="false">IF(OR($A233="",BM$4=""),0,COUNTIFS(Formulas!$A$2:$A$3001,BM$4,Formulas!$B$2:$B$3001,$A233))</f>
        <v>0</v>
      </c>
      <c r="BN233" s="21" t="n">
        <f aca="false">IF(OR($A233="",BN$4=""),0,COUNTIFS(Formulas!$A$2:$A$3001,BN$4,Formulas!$B$2:$B$3001,$A233))</f>
        <v>0</v>
      </c>
      <c r="BO233" s="21" t="n">
        <f aca="false">IF(OR($A233="",BO$4=""),0,COUNTIFS(Formulas!$A$2:$A$3001,BO$4,Formulas!$B$2:$B$3001,$A233))</f>
        <v>0</v>
      </c>
      <c r="BP233" s="21" t="n">
        <f aca="false">IF(OR($A233="",BP$4=""),0,COUNTIFS(Formulas!$A$2:$A$3001,BP$4,Formulas!$B$2:$B$3001,$A233))</f>
        <v>0</v>
      </c>
      <c r="BQ233" s="21" t="n">
        <f aca="false">IF(OR($A233="",BQ$4=""),0,COUNTIFS(Formulas!$A$2:$A$3001,BQ$4,Formulas!$B$2:$B$3001,$A233))</f>
        <v>0</v>
      </c>
      <c r="BR233" s="21" t="n">
        <f aca="false">IF(OR($A233="",BR$4=""),0,COUNTIFS(Formulas!$A$2:$A$3001,BR$4,Formulas!$B$2:$B$3001,$A233))</f>
        <v>0</v>
      </c>
      <c r="BS233" s="21" t="n">
        <f aca="false">IF(OR($A233="",BS$4=""),0,COUNTIFS(Formulas!$A$2:$A$3001,BS$4,Formulas!$B$2:$B$3001,$A233))</f>
        <v>0</v>
      </c>
      <c r="BT233" s="21" t="n">
        <f aca="false">IF(OR($A233="",BT$4=""),0,COUNTIFS(Formulas!$A$2:$A$3001,BT$4,Formulas!$B$2:$B$3001,$A233))</f>
        <v>0</v>
      </c>
      <c r="BU233" s="21" t="n">
        <f aca="false">IF(OR($A233="",BU$4=""),0,COUNTIFS(Formulas!$A$2:$A$3001,BU$4,Formulas!$B$2:$B$3001,$A233))</f>
        <v>0</v>
      </c>
      <c r="BV233" s="21" t="n">
        <f aca="false">IF(OR($A233="",BV$4=""),0,COUNTIFS(Formulas!$A$2:$A$3001,BV$4,Formulas!$B$2:$B$3001,$A233))</f>
        <v>0</v>
      </c>
      <c r="BW233" s="21" t="n">
        <f aca="false">IF(OR($A233="",BW$4=""),0,COUNTIFS(Formulas!$A$2:$A$3001,BW$4,Formulas!$B$2:$B$3001,$A233))</f>
        <v>0</v>
      </c>
      <c r="BX233" s="21" t="n">
        <f aca="false">IF(OR($A233="",BX$4=""),0,COUNTIFS(Formulas!$A$2:$A$3001,BX$4,Formulas!$B$2:$B$3001,$A233))</f>
        <v>0</v>
      </c>
      <c r="BY233" s="21" t="n">
        <f aca="false">IF(OR($A233="",BY$4=""),0,COUNTIFS(Formulas!$A$2:$A$3001,BY$4,Formulas!$B$2:$B$3001,$A233))</f>
        <v>0</v>
      </c>
      <c r="BZ233" s="21" t="n">
        <f aca="false">IF(OR($A233="",BZ$4=""),0,COUNTIFS(Formulas!$A$2:$A$3001,BZ$4,Formulas!$B$2:$B$3001,$A233))</f>
        <v>0</v>
      </c>
      <c r="CA233" s="21" t="n">
        <f aca="false">IF(OR($A233="",CA$4=""),0,COUNTIFS(Formulas!$A$2:$A$3001,CA$4,Formulas!$B$2:$B$3001,$A233))</f>
        <v>0</v>
      </c>
      <c r="CB233" s="21" t="n">
        <f aca="false">IF(OR($A233="",CB$4=""),0,COUNTIFS(Formulas!$A$2:$A$3001,CB$4,Formulas!$B$2:$B$3001,$A233))</f>
        <v>0</v>
      </c>
      <c r="CC233" s="21" t="n">
        <f aca="false">IF(OR($A233="",CC$4=""),0,COUNTIFS(Formulas!$A$2:$A$3001,CC$4,Formulas!$B$2:$B$3001,$A233))</f>
        <v>0</v>
      </c>
      <c r="CD233" s="21" t="n">
        <f aca="false">IF(OR($A233="",CD$4=""),0,COUNTIFS(Formulas!$A$2:$A$3001,CD$4,Formulas!$B$2:$B$3001,$A233))</f>
        <v>0</v>
      </c>
      <c r="CE233" s="21" t="n">
        <f aca="false">IF(OR($A233="",CE$4=""),0,COUNTIFS(Formulas!$A$2:$A$3001,CE$4,Formulas!$B$2:$B$3001,$A233))</f>
        <v>0</v>
      </c>
      <c r="CF233" s="21" t="n">
        <f aca="false">IF(OR($A233="",CF$4=""),0,COUNTIFS(Formulas!$A$2:$A$3001,CF$4,Formulas!$B$2:$B$3001,$A233))</f>
        <v>0</v>
      </c>
      <c r="CG233" s="21" t="n">
        <f aca="false">IF(OR($A233="",CG$4=""),0,COUNTIFS(Formulas!$A$2:$A$3001,CG$4,Formulas!$B$2:$B$3001,$A233))</f>
        <v>0</v>
      </c>
      <c r="CH233" s="21" t="n">
        <f aca="false">IF(OR($A233="",CH$4=""),0,COUNTIFS(Formulas!$A$2:$A$3001,CH$4,Formulas!$B$2:$B$3001,$A233))</f>
        <v>0</v>
      </c>
      <c r="CI233" s="21" t="n">
        <f aca="false">IF(OR($A233="",CI$4=""),0,COUNTIFS(Formulas!$A$2:$A$3001,CI$4,Formulas!$B$2:$B$3001,$A233))</f>
        <v>0</v>
      </c>
      <c r="CJ233" s="21" t="n">
        <f aca="false">IF(OR($A233="",CJ$4=""),0,COUNTIFS(Formulas!$A$2:$A$3001,CJ$4,Formulas!$B$2:$B$3001,$A233))</f>
        <v>0</v>
      </c>
      <c r="CK233" s="21" t="n">
        <f aca="false">IF(OR($A233="",CK$4=""),0,COUNTIFS(Formulas!$A$2:$A$3001,CK$4,Formulas!$B$2:$B$3001,$A233))</f>
        <v>0</v>
      </c>
      <c r="CL233" s="21" t="n">
        <f aca="false">IF(OR($A233="",CL$4=""),0,COUNTIFS(Formulas!$A$2:$A$3001,CL$4,Formulas!$B$2:$B$3001,$A233))</f>
        <v>0</v>
      </c>
      <c r="CM233" s="21" t="n">
        <f aca="false">IF(OR($A233="",CM$4=""),0,COUNTIFS(Formulas!$A$2:$A$3001,CM$4,Formulas!$B$2:$B$3001,$A233))</f>
        <v>0</v>
      </c>
      <c r="CN233" s="21" t="n">
        <f aca="false">IF(OR($A233="",CN$4=""),0,COUNTIFS(Formulas!$A$2:$A$3001,CN$4,Formulas!$B$2:$B$3001,$A233))</f>
        <v>0</v>
      </c>
      <c r="CO233" s="21" t="n">
        <f aca="false">IF(OR($A233="",CO$4=""),0,COUNTIFS(Formulas!$A$2:$A$3001,CO$4,Formulas!$B$2:$B$3001,$A233))</f>
        <v>0</v>
      </c>
      <c r="CP233" s="21" t="n">
        <f aca="false">IF(OR($A233="",CP$4=""),0,COUNTIFS(Formulas!$A$2:$A$3001,CP$4,Formulas!$B$2:$B$3001,$A233))</f>
        <v>0</v>
      </c>
      <c r="CQ233" s="21" t="n">
        <f aca="false">IF(OR($A233="",CQ$4=""),0,COUNTIFS(Formulas!$A$2:$A$3001,CQ$4,Formulas!$B$2:$B$3001,$A233))</f>
        <v>0</v>
      </c>
      <c r="CR233" s="21" t="n">
        <f aca="false">IF(OR($A233="",CR$4=""),0,COUNTIFS(Formulas!$A$2:$A$3001,CR$4,Formulas!$B$2:$B$3001,$A233))</f>
        <v>0</v>
      </c>
      <c r="CS233" s="21" t="n">
        <f aca="false">IF(OR($A233="",CS$4=""),0,COUNTIFS(Formulas!$A$2:$A$3001,CS$4,Formulas!$B$2:$B$3001,$A233))</f>
        <v>0</v>
      </c>
      <c r="CT233" s="21" t="n">
        <f aca="false">IF(OR($A233="",CT$4=""),0,COUNTIFS(Formulas!$A$2:$A$3001,CT$4,Formulas!$B$2:$B$3001,$A233))</f>
        <v>0</v>
      </c>
      <c r="CU233" s="21" t="n">
        <f aca="false">IF(OR($A233="",CU$4=""),0,COUNTIFS(Formulas!$A$2:$A$3001,CU$4,Formulas!$B$2:$B$3001,$A233))</f>
        <v>0</v>
      </c>
      <c r="CV233" s="21" t="n">
        <f aca="false">IF(OR($A233="",CV$4=""),0,COUNTIFS(Formulas!$A$2:$A$3001,CV$4,Formulas!$B$2:$B$3001,$A233))</f>
        <v>0</v>
      </c>
      <c r="CW233" s="21" t="n">
        <f aca="false">IF(OR($A233="",CW$4=""),0,COUNTIFS(Formulas!$A$2:$A$3001,CW$4,Formulas!$B$2:$B$3001,$A233))</f>
        <v>0</v>
      </c>
      <c r="CX233" s="21" t="n">
        <f aca="false">IF(OR($A233="",CX$4=""),0,COUNTIFS(Formulas!$A$2:$A$3001,CX$4,Formulas!$B$2:$B$3001,$A233))</f>
        <v>0</v>
      </c>
      <c r="CY233" s="21" t="n">
        <f aca="false">IF(OR($A233="",CY$4=""),0,COUNTIFS(Formulas!$A$2:$A$3001,CY$4,Formulas!$B$2:$B$3001,$A233))</f>
        <v>0</v>
      </c>
      <c r="CZ233" s="21" t="n">
        <f aca="false">IF(OR($A233="",CZ$4=""),0,COUNTIFS(Formulas!$A$2:$A$3001,CZ$4,Formulas!$B$2:$B$3001,$A233))</f>
        <v>0</v>
      </c>
      <c r="DA233" s="21" t="n">
        <f aca="false">IF(OR($A233="",DA$4=""),0,COUNTIFS(Formulas!$A$2:$A$3001,DA$4,Formulas!$B$2:$B$3001,$A233))</f>
        <v>0</v>
      </c>
      <c r="DB233" s="21" t="n">
        <f aca="false">IF(OR($A233="",DB$4=""),0,COUNTIFS(Formulas!$A$2:$A$3001,DB$4,Formulas!$B$2:$B$3001,$A233))</f>
        <v>0</v>
      </c>
      <c r="DC233" s="21" t="n">
        <f aca="false">IF(OR($A233="",DC$4=""),0,COUNTIFS(Formulas!$A$2:$A$3001,DC$4,Formulas!$B$2:$B$3001,$A233))</f>
        <v>0</v>
      </c>
      <c r="DD233" s="21" t="n">
        <f aca="false">IF(OR($A233="",DD$4=""),0,COUNTIFS(Formulas!$A$2:$A$3001,DD$4,Formulas!$B$2:$B$3001,$A233))</f>
        <v>0</v>
      </c>
      <c r="DE233" s="21" t="n">
        <f aca="false">IF(OR($A233="",DE$4=""),0,COUNTIFS(Formulas!$A$2:$A$3001,DE$4,Formulas!$B$2:$B$3001,$A233))</f>
        <v>0</v>
      </c>
      <c r="DF233" s="21" t="n">
        <f aca="false">IF(OR($A233="",DF$4=""),0,COUNTIFS(Formulas!$A$2:$A$3001,DF$4,Formulas!$B$2:$B$3001,$A233))</f>
        <v>0</v>
      </c>
      <c r="DG233" s="21" t="n">
        <f aca="false">IF(OR($A233="",DG$4=""),0,COUNTIFS(Formulas!$A$2:$A$3001,DG$4,Formulas!$B$2:$B$3001,$A233))</f>
        <v>0</v>
      </c>
      <c r="DH233" s="21" t="n">
        <f aca="false">IF(OR($A233="",DH$4=""),0,COUNTIFS(Formulas!$A$2:$A$3001,DH$4,Formulas!$B$2:$B$3001,$A233))</f>
        <v>0</v>
      </c>
      <c r="DI233" s="21" t="n">
        <f aca="false">IF(OR($A233="",DI$4=""),0,COUNTIFS(Formulas!$A$2:$A$3001,DI$4,Formulas!$B$2:$B$3001,$A233))</f>
        <v>0</v>
      </c>
      <c r="DJ233" s="21" t="n">
        <f aca="false">IF(OR($A233="",DJ$4=""),0,COUNTIFS(Formulas!$A$2:$A$3001,DJ$4,Formulas!$B$2:$B$3001,$A233))</f>
        <v>0</v>
      </c>
      <c r="DK233" s="21" t="n">
        <f aca="false">IF(OR($A233="",DK$4=""),0,COUNTIFS(Formulas!$A$2:$A$3001,DK$4,Formulas!$B$2:$B$3001,$A233))</f>
        <v>0</v>
      </c>
      <c r="DL233" s="21" t="n">
        <f aca="false">IF(OR($A233="",DL$4=""),0,COUNTIFS(Formulas!$A$2:$A$3001,DL$4,Formulas!$B$2:$B$3001,$A233))</f>
        <v>0</v>
      </c>
      <c r="DM233" s="21" t="n">
        <f aca="false">IF(OR($A233="",DM$4=""),0,COUNTIFS(Formulas!$A$2:$A$3001,DM$4,Formulas!$B$2:$B$3001,$A233))</f>
        <v>0</v>
      </c>
      <c r="DN233" s="21" t="n">
        <f aca="false">IF(OR($A233="",DN$4=""),0,COUNTIFS(Formulas!$A$2:$A$3001,DN$4,Formulas!$B$2:$B$3001,$A233))</f>
        <v>0</v>
      </c>
      <c r="DO233" s="21" t="n">
        <f aca="false">IF(OR($A233="",DO$4=""),0,COUNTIFS(Formulas!$A$2:$A$3001,DO$4,Formulas!$B$2:$B$3001,$A233))</f>
        <v>0</v>
      </c>
      <c r="DP233" s="21" t="n">
        <f aca="false">IF(OR($A233="",DP$4=""),0,COUNTIFS(Formulas!$A$2:$A$3001,DP$4,Formulas!$B$2:$B$3001,$A233))</f>
        <v>0</v>
      </c>
      <c r="DQ233" s="21" t="n">
        <f aca="false">IF(OR($A233="",DQ$4=""),0,COUNTIFS(Formulas!$A$2:$A$3001,DQ$4,Formulas!$B$2:$B$3001,$A233))</f>
        <v>0</v>
      </c>
      <c r="DR233" s="21" t="n">
        <f aca="false">IF(OR($A233="",DR$4=""),0,COUNTIFS(Formulas!$A$2:$A$3001,DR$4,Formulas!$B$2:$B$3001,$A233))</f>
        <v>0</v>
      </c>
      <c r="DS233" s="21" t="n">
        <f aca="false">IF(OR($A233="",DS$4=""),0,COUNTIFS(Formulas!$A$2:$A$3001,DS$4,Formulas!$B$2:$B$3001,$A233))</f>
        <v>0</v>
      </c>
      <c r="DT233" s="21" t="n">
        <f aca="false">IF(OR($A233="",DT$4=""),0,COUNTIFS(Formulas!$A$2:$A$3001,DT$4,Formulas!$B$2:$B$3001,$A233))</f>
        <v>0</v>
      </c>
      <c r="DU233" s="21" t="n">
        <f aca="false">IF(OR($A233="",DU$4=""),0,COUNTIFS(Formulas!$A$2:$A$3001,DU$4,Formulas!$B$2:$B$3001,$A233))</f>
        <v>0</v>
      </c>
      <c r="DV233" s="21" t="n">
        <f aca="false">IF(OR($A233="",DV$4=""),0,COUNTIFS(Formulas!$A$2:$A$3001,DV$4,Formulas!$B$2:$B$3001,$A233))</f>
        <v>0</v>
      </c>
      <c r="DW233" s="21" t="n">
        <f aca="false">IF(OR($A233="",DW$4=""),0,COUNTIFS(Formulas!$A$2:$A$3001,DW$4,Formulas!$B$2:$B$3001,$A233))</f>
        <v>0</v>
      </c>
      <c r="DX233" s="21" t="n">
        <f aca="false">IF(OR($A233="",DX$4=""),0,COUNTIFS(Formulas!$A$2:$A$3001,DX$4,Formulas!$B$2:$B$3001,$A233))</f>
        <v>0</v>
      </c>
      <c r="DY233" s="21" t="n">
        <f aca="false">IF(OR($A233="",DY$4=""),0,COUNTIFS(Formulas!$A$2:$A$3001,DY$4,Formulas!$B$2:$B$3001,$A233))</f>
        <v>0</v>
      </c>
      <c r="DZ233" s="21" t="n">
        <f aca="false">IF(OR($A233="",DZ$4=""),0,COUNTIFS(Formulas!$A$2:$A$3001,DZ$4,Formulas!$B$2:$B$3001,$A233))</f>
        <v>0</v>
      </c>
      <c r="EA233" s="21" t="n">
        <f aca="false">IF(OR($A233="",EA$4=""),0,COUNTIFS(Formulas!$A$2:$A$3001,EA$4,Formulas!$B$2:$B$3001,$A233))</f>
        <v>0</v>
      </c>
      <c r="EB233" s="21" t="n">
        <f aca="false">IF(OR($A233="",EB$4=""),0,COUNTIFS(Formulas!$A$2:$A$3001,EB$4,Formulas!$B$2:$B$3001,$A233))</f>
        <v>0</v>
      </c>
      <c r="EC233" s="21" t="n">
        <f aca="false">IF(OR($A233="",EC$4=""),0,COUNTIFS(Formulas!$A$2:$A$3001,EC$4,Formulas!$B$2:$B$3001,$A233))</f>
        <v>0</v>
      </c>
      <c r="ED233" s="21" t="n">
        <f aca="false">IF(OR($A233="",ED$4=""),0,COUNTIFS(Formulas!$A$2:$A$3001,ED$4,Formulas!$B$2:$B$3001,$A233))</f>
        <v>0</v>
      </c>
      <c r="EE233" s="21" t="n">
        <f aca="false">IF(OR($A233="",EE$4=""),0,COUNTIFS(Formulas!$A$2:$A$3001,EE$4,Formulas!$B$2:$B$3001,$A233))</f>
        <v>0</v>
      </c>
      <c r="EF233" s="21" t="n">
        <f aca="false">IF(OR($A233="",EF$4=""),0,COUNTIFS(Formulas!$A$2:$A$3001,EF$4,Formulas!$B$2:$B$3001,$A233))</f>
        <v>0</v>
      </c>
      <c r="EG233" s="21" t="n">
        <f aca="false">IF(OR($A233="",EG$4=""),0,COUNTIFS(Formulas!$A$2:$A$3001,EG$4,Formulas!$B$2:$B$3001,$A233))</f>
        <v>0</v>
      </c>
      <c r="EH233" s="21" t="n">
        <f aca="false">IF(OR($A233="",EH$4=""),0,COUNTIFS(Formulas!$A$2:$A$3001,EH$4,Formulas!$B$2:$B$3001,$A233))</f>
        <v>0</v>
      </c>
      <c r="EI233" s="21" t="n">
        <f aca="false">IF(OR($A233="",EI$4=""),0,COUNTIFS(Formulas!$A$2:$A$3001,EI$4,Formulas!$B$2:$B$3001,$A233))</f>
        <v>0</v>
      </c>
      <c r="EJ233" s="21" t="n">
        <f aca="false">IF(OR($A233="",EJ$4=""),0,COUNTIFS(Formulas!$A$2:$A$3001,EJ$4,Formulas!$B$2:$B$3001,$A233))</f>
        <v>0</v>
      </c>
      <c r="EK233" s="21" t="n">
        <f aca="false">IF(OR($A233="",EK$4=""),0,COUNTIFS(Formulas!$A$2:$A$3001,EK$4,Formulas!$B$2:$B$3001,$A233))</f>
        <v>0</v>
      </c>
      <c r="EL233" s="21" t="n">
        <f aca="false">IF(OR($A233="",EL$4=""),0,COUNTIFS(Formulas!$A$2:$A$3001,EL$4,Formulas!$B$2:$B$3001,$A233))</f>
        <v>0</v>
      </c>
      <c r="EM233" s="21" t="n">
        <f aca="false">IF(OR($A233="",EM$4=""),0,COUNTIFS(Formulas!$A$2:$A$3001,EM$4,Formulas!$B$2:$B$3001,$A233))</f>
        <v>0</v>
      </c>
      <c r="EN233" s="21" t="n">
        <f aca="false">IF(OR($A233="",EN$4=""),0,COUNTIFS(Formulas!$A$2:$A$3001,EN$4,Formulas!$B$2:$B$3001,$A233))</f>
        <v>0</v>
      </c>
      <c r="EO233" s="21" t="n">
        <f aca="false">IF(OR($A233="",EO$4=""),0,COUNTIFS(Formulas!$A$2:$A$3001,EO$4,Formulas!$B$2:$B$3001,$A233))</f>
        <v>0</v>
      </c>
      <c r="EP233" s="21" t="n">
        <f aca="false">IF(OR($A233="",EP$4=""),0,COUNTIFS(Formulas!$A$2:$A$3001,EP$4,Formulas!$B$2:$B$3001,$A233))</f>
        <v>0</v>
      </c>
      <c r="EQ233" s="21" t="n">
        <f aca="false">IF(OR($A233="",EQ$4=""),0,COUNTIFS(Formulas!$A$2:$A$3001,EQ$4,Formulas!$B$2:$B$3001,$A233))</f>
        <v>0</v>
      </c>
      <c r="ER233" s="21" t="n">
        <f aca="false">IF(OR($A233="",ER$4=""),0,COUNTIFS(Formulas!$A$2:$A$3001,ER$4,Formulas!$B$2:$B$3001,$A233))</f>
        <v>0</v>
      </c>
      <c r="ES233" s="21" t="n">
        <f aca="false">IF(OR($A233="",ES$4=""),0,COUNTIFS(Formulas!$A$2:$A$3001,ES$4,Formulas!$B$2:$B$3001,$A233))</f>
        <v>0</v>
      </c>
      <c r="ET233" s="21" t="n">
        <f aca="false">IF(OR($A233="",ET$4=""),0,COUNTIFS(Formulas!$A$2:$A$3001,ET$4,Formulas!$B$2:$B$3001,$A233))</f>
        <v>0</v>
      </c>
      <c r="EU233" s="21" t="n">
        <f aca="false">IF(OR($A233="",EU$4=""),0,COUNTIFS(Formulas!$A$2:$A$3001,EU$4,Formulas!$B$2:$B$3001,$A233))</f>
        <v>0</v>
      </c>
      <c r="EV233" s="21" t="n">
        <f aca="false">IF(OR($A233="",EV$4=""),0,COUNTIFS(Formulas!$A$2:$A$3001,EV$4,Formulas!$B$2:$B$3001,$A233))</f>
        <v>0</v>
      </c>
    </row>
    <row r="234" customFormat="false" ht="15" hidden="false" customHeight="false" outlineLevel="0" collapsed="false">
      <c r="A234" s="13" t="str">
        <f aca="false">IF(INDEX(Materials!$A$2:$A$301,230)="","",INDEX(Materials!$A$2:$A$301,230))</f>
        <v/>
      </c>
      <c r="B234" s="19" t="str">
        <f aca="false">IF(A234="","",COUNTIF(C234:EV234,"&gt;0"))</f>
        <v/>
      </c>
      <c r="C234" s="21" t="n">
        <f aca="false">IF(OR($A234="",C$4=""),0,COUNTIFS(Formulas!$A$2:$A$3001,C$4,Formulas!$B$2:$B$3001,$A234))</f>
        <v>0</v>
      </c>
      <c r="D234" s="21" t="n">
        <f aca="false">IF(OR($A234="",D$4=""),0,COUNTIFS(Formulas!$A$2:$A$3001,D$4,Formulas!$B$2:$B$3001,$A234))</f>
        <v>0</v>
      </c>
      <c r="E234" s="21" t="n">
        <f aca="false">IF(OR($A234="",E$4=""),0,COUNTIFS(Formulas!$A$2:$A$3001,E$4,Formulas!$B$2:$B$3001,$A234))</f>
        <v>0</v>
      </c>
      <c r="F234" s="21" t="n">
        <f aca="false">IF(OR($A234="",F$4=""),0,COUNTIFS(Formulas!$A$2:$A$3001,F$4,Formulas!$B$2:$B$3001,$A234))</f>
        <v>0</v>
      </c>
      <c r="G234" s="21" t="n">
        <f aca="false">IF(OR($A234="",G$4=""),0,COUNTIFS(Formulas!$A$2:$A$3001,G$4,Formulas!$B$2:$B$3001,$A234))</f>
        <v>0</v>
      </c>
      <c r="H234" s="21" t="n">
        <f aca="false">IF(OR($A234="",H$4=""),0,COUNTIFS(Formulas!$A$2:$A$3001,H$4,Formulas!$B$2:$B$3001,$A234))</f>
        <v>0</v>
      </c>
      <c r="I234" s="21" t="n">
        <f aca="false">IF(OR($A234="",I$4=""),0,COUNTIFS(Formulas!$A$2:$A$3001,I$4,Formulas!$B$2:$B$3001,$A234))</f>
        <v>0</v>
      </c>
      <c r="J234" s="21" t="n">
        <f aca="false">IF(OR($A234="",J$4=""),0,COUNTIFS(Formulas!$A$2:$A$3001,J$4,Formulas!$B$2:$B$3001,$A234))</f>
        <v>0</v>
      </c>
      <c r="K234" s="21" t="n">
        <f aca="false">IF(OR($A234="",K$4=""),0,COUNTIFS(Formulas!$A$2:$A$3001,K$4,Formulas!$B$2:$B$3001,$A234))</f>
        <v>0</v>
      </c>
      <c r="L234" s="21" t="n">
        <f aca="false">IF(OR($A234="",L$4=""),0,COUNTIFS(Formulas!$A$2:$A$3001,L$4,Formulas!$B$2:$B$3001,$A234))</f>
        <v>0</v>
      </c>
      <c r="M234" s="21" t="n">
        <f aca="false">IF(OR($A234="",M$4=""),0,COUNTIFS(Formulas!$A$2:$A$3001,M$4,Formulas!$B$2:$B$3001,$A234))</f>
        <v>0</v>
      </c>
      <c r="N234" s="21" t="n">
        <f aca="false">IF(OR($A234="",N$4=""),0,COUNTIFS(Formulas!$A$2:$A$3001,N$4,Formulas!$B$2:$B$3001,$A234))</f>
        <v>0</v>
      </c>
      <c r="O234" s="21" t="n">
        <f aca="false">IF(OR($A234="",O$4=""),0,COUNTIFS(Formulas!$A$2:$A$3001,O$4,Formulas!$B$2:$B$3001,$A234))</f>
        <v>0</v>
      </c>
      <c r="P234" s="21" t="n">
        <f aca="false">IF(OR($A234="",P$4=""),0,COUNTIFS(Formulas!$A$2:$A$3001,P$4,Formulas!$B$2:$B$3001,$A234))</f>
        <v>0</v>
      </c>
      <c r="Q234" s="21" t="n">
        <f aca="false">IF(OR($A234="",Q$4=""),0,COUNTIFS(Formulas!$A$2:$A$3001,Q$4,Formulas!$B$2:$B$3001,$A234))</f>
        <v>0</v>
      </c>
      <c r="R234" s="21" t="n">
        <f aca="false">IF(OR($A234="",R$4=""),0,COUNTIFS(Formulas!$A$2:$A$3001,R$4,Formulas!$B$2:$B$3001,$A234))</f>
        <v>0</v>
      </c>
      <c r="S234" s="21" t="n">
        <f aca="false">IF(OR($A234="",S$4=""),0,COUNTIFS(Formulas!$A$2:$A$3001,S$4,Formulas!$B$2:$B$3001,$A234))</f>
        <v>0</v>
      </c>
      <c r="T234" s="21" t="n">
        <f aca="false">IF(OR($A234="",T$4=""),0,COUNTIFS(Formulas!$A$2:$A$3001,T$4,Formulas!$B$2:$B$3001,$A234))</f>
        <v>0</v>
      </c>
      <c r="U234" s="21" t="n">
        <f aca="false">IF(OR($A234="",U$4=""),0,COUNTIFS(Formulas!$A$2:$A$3001,U$4,Formulas!$B$2:$B$3001,$A234))</f>
        <v>0</v>
      </c>
      <c r="V234" s="21" t="n">
        <f aca="false">IF(OR($A234="",V$4=""),0,COUNTIFS(Formulas!$A$2:$A$3001,V$4,Formulas!$B$2:$B$3001,$A234))</f>
        <v>0</v>
      </c>
      <c r="W234" s="21" t="n">
        <f aca="false">IF(OR($A234="",W$4=""),0,COUNTIFS(Formulas!$A$2:$A$3001,W$4,Formulas!$B$2:$B$3001,$A234))</f>
        <v>0</v>
      </c>
      <c r="X234" s="21" t="n">
        <f aca="false">IF(OR($A234="",X$4=""),0,COUNTIFS(Formulas!$A$2:$A$3001,X$4,Formulas!$B$2:$B$3001,$A234))</f>
        <v>0</v>
      </c>
      <c r="Y234" s="21" t="n">
        <f aca="false">IF(OR($A234="",Y$4=""),0,COUNTIFS(Formulas!$A$2:$A$3001,Y$4,Formulas!$B$2:$B$3001,$A234))</f>
        <v>0</v>
      </c>
      <c r="Z234" s="21" t="n">
        <f aca="false">IF(OR($A234="",Z$4=""),0,COUNTIFS(Formulas!$A$2:$A$3001,Z$4,Formulas!$B$2:$B$3001,$A234))</f>
        <v>0</v>
      </c>
      <c r="AA234" s="21" t="n">
        <f aca="false">IF(OR($A234="",AA$4=""),0,COUNTIFS(Formulas!$A$2:$A$3001,AA$4,Formulas!$B$2:$B$3001,$A234))</f>
        <v>0</v>
      </c>
      <c r="AB234" s="21" t="n">
        <f aca="false">IF(OR($A234="",AB$4=""),0,COUNTIFS(Formulas!$A$2:$A$3001,AB$4,Formulas!$B$2:$B$3001,$A234))</f>
        <v>0</v>
      </c>
      <c r="AC234" s="21" t="n">
        <f aca="false">IF(OR($A234="",AC$4=""),0,COUNTIFS(Formulas!$A$2:$A$3001,AC$4,Formulas!$B$2:$B$3001,$A234))</f>
        <v>0</v>
      </c>
      <c r="AD234" s="21" t="n">
        <f aca="false">IF(OR($A234="",AD$4=""),0,COUNTIFS(Formulas!$A$2:$A$3001,AD$4,Formulas!$B$2:$B$3001,$A234))</f>
        <v>0</v>
      </c>
      <c r="AE234" s="21" t="n">
        <f aca="false">IF(OR($A234="",AE$4=""),0,COUNTIFS(Formulas!$A$2:$A$3001,AE$4,Formulas!$B$2:$B$3001,$A234))</f>
        <v>0</v>
      </c>
      <c r="AF234" s="21" t="n">
        <f aca="false">IF(OR($A234="",AF$4=""),0,COUNTIFS(Formulas!$A$2:$A$3001,AF$4,Formulas!$B$2:$B$3001,$A234))</f>
        <v>0</v>
      </c>
      <c r="AG234" s="21" t="n">
        <f aca="false">IF(OR($A234="",AG$4=""),0,COUNTIFS(Formulas!$A$2:$A$3001,AG$4,Formulas!$B$2:$B$3001,$A234))</f>
        <v>0</v>
      </c>
      <c r="AH234" s="21" t="n">
        <f aca="false">IF(OR($A234="",AH$4=""),0,COUNTIFS(Formulas!$A$2:$A$3001,AH$4,Formulas!$B$2:$B$3001,$A234))</f>
        <v>0</v>
      </c>
      <c r="AI234" s="21" t="n">
        <f aca="false">IF(OR($A234="",AI$4=""),0,COUNTIFS(Formulas!$A$2:$A$3001,AI$4,Formulas!$B$2:$B$3001,$A234))</f>
        <v>0</v>
      </c>
      <c r="AJ234" s="21" t="n">
        <f aca="false">IF(OR($A234="",AJ$4=""),0,COUNTIFS(Formulas!$A$2:$A$3001,AJ$4,Formulas!$B$2:$B$3001,$A234))</f>
        <v>0</v>
      </c>
      <c r="AK234" s="21" t="n">
        <f aca="false">IF(OR($A234="",AK$4=""),0,COUNTIFS(Formulas!$A$2:$A$3001,AK$4,Formulas!$B$2:$B$3001,$A234))</f>
        <v>0</v>
      </c>
      <c r="AL234" s="21" t="n">
        <f aca="false">IF(OR($A234="",AL$4=""),0,COUNTIFS(Formulas!$A$2:$A$3001,AL$4,Formulas!$B$2:$B$3001,$A234))</f>
        <v>0</v>
      </c>
      <c r="AM234" s="21" t="n">
        <f aca="false">IF(OR($A234="",AM$4=""),0,COUNTIFS(Formulas!$A$2:$A$3001,AM$4,Formulas!$B$2:$B$3001,$A234))</f>
        <v>0</v>
      </c>
      <c r="AN234" s="21" t="n">
        <f aca="false">IF(OR($A234="",AN$4=""),0,COUNTIFS(Formulas!$A$2:$A$3001,AN$4,Formulas!$B$2:$B$3001,$A234))</f>
        <v>0</v>
      </c>
      <c r="AO234" s="21" t="n">
        <f aca="false">IF(OR($A234="",AO$4=""),0,COUNTIFS(Formulas!$A$2:$A$3001,AO$4,Formulas!$B$2:$B$3001,$A234))</f>
        <v>0</v>
      </c>
      <c r="AP234" s="21" t="n">
        <f aca="false">IF(OR($A234="",AP$4=""),0,COUNTIFS(Formulas!$A$2:$A$3001,AP$4,Formulas!$B$2:$B$3001,$A234))</f>
        <v>0</v>
      </c>
      <c r="AQ234" s="21" t="n">
        <f aca="false">IF(OR($A234="",AQ$4=""),0,COUNTIFS(Formulas!$A$2:$A$3001,AQ$4,Formulas!$B$2:$B$3001,$A234))</f>
        <v>0</v>
      </c>
      <c r="AR234" s="21" t="n">
        <f aca="false">IF(OR($A234="",AR$4=""),0,COUNTIFS(Formulas!$A$2:$A$3001,AR$4,Formulas!$B$2:$B$3001,$A234))</f>
        <v>0</v>
      </c>
      <c r="AS234" s="21" t="n">
        <f aca="false">IF(OR($A234="",AS$4=""),0,COUNTIFS(Formulas!$A$2:$A$3001,AS$4,Formulas!$B$2:$B$3001,$A234))</f>
        <v>0</v>
      </c>
      <c r="AT234" s="21" t="n">
        <f aca="false">IF(OR($A234="",AT$4=""),0,COUNTIFS(Formulas!$A$2:$A$3001,AT$4,Formulas!$B$2:$B$3001,$A234))</f>
        <v>0</v>
      </c>
      <c r="AU234" s="21" t="n">
        <f aca="false">IF(OR($A234="",AU$4=""),0,COUNTIFS(Formulas!$A$2:$A$3001,AU$4,Formulas!$B$2:$B$3001,$A234))</f>
        <v>0</v>
      </c>
      <c r="AV234" s="21" t="n">
        <f aca="false">IF(OR($A234="",AV$4=""),0,COUNTIFS(Formulas!$A$2:$A$3001,AV$4,Formulas!$B$2:$B$3001,$A234))</f>
        <v>0</v>
      </c>
      <c r="AW234" s="21" t="n">
        <f aca="false">IF(OR($A234="",AW$4=""),0,COUNTIFS(Formulas!$A$2:$A$3001,AW$4,Formulas!$B$2:$B$3001,$A234))</f>
        <v>0</v>
      </c>
      <c r="AX234" s="21" t="n">
        <f aca="false">IF(OR($A234="",AX$4=""),0,COUNTIFS(Formulas!$A$2:$A$3001,AX$4,Formulas!$B$2:$B$3001,$A234))</f>
        <v>0</v>
      </c>
      <c r="AY234" s="21" t="n">
        <f aca="false">IF(OR($A234="",AY$4=""),0,COUNTIFS(Formulas!$A$2:$A$3001,AY$4,Formulas!$B$2:$B$3001,$A234))</f>
        <v>0</v>
      </c>
      <c r="AZ234" s="21" t="n">
        <f aca="false">IF(OR($A234="",AZ$4=""),0,COUNTIFS(Formulas!$A$2:$A$3001,AZ$4,Formulas!$B$2:$B$3001,$A234))</f>
        <v>0</v>
      </c>
      <c r="BA234" s="21" t="n">
        <f aca="false">IF(OR($A234="",BA$4=""),0,COUNTIFS(Formulas!$A$2:$A$3001,BA$4,Formulas!$B$2:$B$3001,$A234))</f>
        <v>0</v>
      </c>
      <c r="BB234" s="21" t="n">
        <f aca="false">IF(OR($A234="",BB$4=""),0,COUNTIFS(Formulas!$A$2:$A$3001,BB$4,Formulas!$B$2:$B$3001,$A234))</f>
        <v>0</v>
      </c>
      <c r="BC234" s="21" t="n">
        <f aca="false">IF(OR($A234="",BC$4=""),0,COUNTIFS(Formulas!$A$2:$A$3001,BC$4,Formulas!$B$2:$B$3001,$A234))</f>
        <v>0</v>
      </c>
      <c r="BD234" s="21" t="n">
        <f aca="false">IF(OR($A234="",BD$4=""),0,COUNTIFS(Formulas!$A$2:$A$3001,BD$4,Formulas!$B$2:$B$3001,$A234))</f>
        <v>0</v>
      </c>
      <c r="BE234" s="21" t="n">
        <f aca="false">IF(OR($A234="",BE$4=""),0,COUNTIFS(Formulas!$A$2:$A$3001,BE$4,Formulas!$B$2:$B$3001,$A234))</f>
        <v>0</v>
      </c>
      <c r="BF234" s="21" t="n">
        <f aca="false">IF(OR($A234="",BF$4=""),0,COUNTIFS(Formulas!$A$2:$A$3001,BF$4,Formulas!$B$2:$B$3001,$A234))</f>
        <v>0</v>
      </c>
      <c r="BG234" s="21" t="n">
        <f aca="false">IF(OR($A234="",BG$4=""),0,COUNTIFS(Formulas!$A$2:$A$3001,BG$4,Formulas!$B$2:$B$3001,$A234))</f>
        <v>0</v>
      </c>
      <c r="BH234" s="21" t="n">
        <f aca="false">IF(OR($A234="",BH$4=""),0,COUNTIFS(Formulas!$A$2:$A$3001,BH$4,Formulas!$B$2:$B$3001,$A234))</f>
        <v>0</v>
      </c>
      <c r="BI234" s="21" t="n">
        <f aca="false">IF(OR($A234="",BI$4=""),0,COUNTIFS(Formulas!$A$2:$A$3001,BI$4,Formulas!$B$2:$B$3001,$A234))</f>
        <v>0</v>
      </c>
      <c r="BJ234" s="21" t="n">
        <f aca="false">IF(OR($A234="",BJ$4=""),0,COUNTIFS(Formulas!$A$2:$A$3001,BJ$4,Formulas!$B$2:$B$3001,$A234))</f>
        <v>0</v>
      </c>
      <c r="BK234" s="21" t="n">
        <f aca="false">IF(OR($A234="",BK$4=""),0,COUNTIFS(Formulas!$A$2:$A$3001,BK$4,Formulas!$B$2:$B$3001,$A234))</f>
        <v>0</v>
      </c>
      <c r="BL234" s="21" t="n">
        <f aca="false">IF(OR($A234="",BL$4=""),0,COUNTIFS(Formulas!$A$2:$A$3001,BL$4,Formulas!$B$2:$B$3001,$A234))</f>
        <v>0</v>
      </c>
      <c r="BM234" s="21" t="n">
        <f aca="false">IF(OR($A234="",BM$4=""),0,COUNTIFS(Formulas!$A$2:$A$3001,BM$4,Formulas!$B$2:$B$3001,$A234))</f>
        <v>0</v>
      </c>
      <c r="BN234" s="21" t="n">
        <f aca="false">IF(OR($A234="",BN$4=""),0,COUNTIFS(Formulas!$A$2:$A$3001,BN$4,Formulas!$B$2:$B$3001,$A234))</f>
        <v>0</v>
      </c>
      <c r="BO234" s="21" t="n">
        <f aca="false">IF(OR($A234="",BO$4=""),0,COUNTIFS(Formulas!$A$2:$A$3001,BO$4,Formulas!$B$2:$B$3001,$A234))</f>
        <v>0</v>
      </c>
      <c r="BP234" s="21" t="n">
        <f aca="false">IF(OR($A234="",BP$4=""),0,COUNTIFS(Formulas!$A$2:$A$3001,BP$4,Formulas!$B$2:$B$3001,$A234))</f>
        <v>0</v>
      </c>
      <c r="BQ234" s="21" t="n">
        <f aca="false">IF(OR($A234="",BQ$4=""),0,COUNTIFS(Formulas!$A$2:$A$3001,BQ$4,Formulas!$B$2:$B$3001,$A234))</f>
        <v>0</v>
      </c>
      <c r="BR234" s="21" t="n">
        <f aca="false">IF(OR($A234="",BR$4=""),0,COUNTIFS(Formulas!$A$2:$A$3001,BR$4,Formulas!$B$2:$B$3001,$A234))</f>
        <v>0</v>
      </c>
      <c r="BS234" s="21" t="n">
        <f aca="false">IF(OR($A234="",BS$4=""),0,COUNTIFS(Formulas!$A$2:$A$3001,BS$4,Formulas!$B$2:$B$3001,$A234))</f>
        <v>0</v>
      </c>
      <c r="BT234" s="21" t="n">
        <f aca="false">IF(OR($A234="",BT$4=""),0,COUNTIFS(Formulas!$A$2:$A$3001,BT$4,Formulas!$B$2:$B$3001,$A234))</f>
        <v>0</v>
      </c>
      <c r="BU234" s="21" t="n">
        <f aca="false">IF(OR($A234="",BU$4=""),0,COUNTIFS(Formulas!$A$2:$A$3001,BU$4,Formulas!$B$2:$B$3001,$A234))</f>
        <v>0</v>
      </c>
      <c r="BV234" s="21" t="n">
        <f aca="false">IF(OR($A234="",BV$4=""),0,COUNTIFS(Formulas!$A$2:$A$3001,BV$4,Formulas!$B$2:$B$3001,$A234))</f>
        <v>0</v>
      </c>
      <c r="BW234" s="21" t="n">
        <f aca="false">IF(OR($A234="",BW$4=""),0,COUNTIFS(Formulas!$A$2:$A$3001,BW$4,Formulas!$B$2:$B$3001,$A234))</f>
        <v>0</v>
      </c>
      <c r="BX234" s="21" t="n">
        <f aca="false">IF(OR($A234="",BX$4=""),0,COUNTIFS(Formulas!$A$2:$A$3001,BX$4,Formulas!$B$2:$B$3001,$A234))</f>
        <v>0</v>
      </c>
      <c r="BY234" s="21" t="n">
        <f aca="false">IF(OR($A234="",BY$4=""),0,COUNTIFS(Formulas!$A$2:$A$3001,BY$4,Formulas!$B$2:$B$3001,$A234))</f>
        <v>0</v>
      </c>
      <c r="BZ234" s="21" t="n">
        <f aca="false">IF(OR($A234="",BZ$4=""),0,COUNTIFS(Formulas!$A$2:$A$3001,BZ$4,Formulas!$B$2:$B$3001,$A234))</f>
        <v>0</v>
      </c>
      <c r="CA234" s="21" t="n">
        <f aca="false">IF(OR($A234="",CA$4=""),0,COUNTIFS(Formulas!$A$2:$A$3001,CA$4,Formulas!$B$2:$B$3001,$A234))</f>
        <v>0</v>
      </c>
      <c r="CB234" s="21" t="n">
        <f aca="false">IF(OR($A234="",CB$4=""),0,COUNTIFS(Formulas!$A$2:$A$3001,CB$4,Formulas!$B$2:$B$3001,$A234))</f>
        <v>0</v>
      </c>
      <c r="CC234" s="21" t="n">
        <f aca="false">IF(OR($A234="",CC$4=""),0,COUNTIFS(Formulas!$A$2:$A$3001,CC$4,Formulas!$B$2:$B$3001,$A234))</f>
        <v>0</v>
      </c>
      <c r="CD234" s="21" t="n">
        <f aca="false">IF(OR($A234="",CD$4=""),0,COUNTIFS(Formulas!$A$2:$A$3001,CD$4,Formulas!$B$2:$B$3001,$A234))</f>
        <v>0</v>
      </c>
      <c r="CE234" s="21" t="n">
        <f aca="false">IF(OR($A234="",CE$4=""),0,COUNTIFS(Formulas!$A$2:$A$3001,CE$4,Formulas!$B$2:$B$3001,$A234))</f>
        <v>0</v>
      </c>
      <c r="CF234" s="21" t="n">
        <f aca="false">IF(OR($A234="",CF$4=""),0,COUNTIFS(Formulas!$A$2:$A$3001,CF$4,Formulas!$B$2:$B$3001,$A234))</f>
        <v>0</v>
      </c>
      <c r="CG234" s="21" t="n">
        <f aca="false">IF(OR($A234="",CG$4=""),0,COUNTIFS(Formulas!$A$2:$A$3001,CG$4,Formulas!$B$2:$B$3001,$A234))</f>
        <v>0</v>
      </c>
      <c r="CH234" s="21" t="n">
        <f aca="false">IF(OR($A234="",CH$4=""),0,COUNTIFS(Formulas!$A$2:$A$3001,CH$4,Formulas!$B$2:$B$3001,$A234))</f>
        <v>0</v>
      </c>
      <c r="CI234" s="21" t="n">
        <f aca="false">IF(OR($A234="",CI$4=""),0,COUNTIFS(Formulas!$A$2:$A$3001,CI$4,Formulas!$B$2:$B$3001,$A234))</f>
        <v>0</v>
      </c>
      <c r="CJ234" s="21" t="n">
        <f aca="false">IF(OR($A234="",CJ$4=""),0,COUNTIFS(Formulas!$A$2:$A$3001,CJ$4,Formulas!$B$2:$B$3001,$A234))</f>
        <v>0</v>
      </c>
      <c r="CK234" s="21" t="n">
        <f aca="false">IF(OR($A234="",CK$4=""),0,COUNTIFS(Formulas!$A$2:$A$3001,CK$4,Formulas!$B$2:$B$3001,$A234))</f>
        <v>0</v>
      </c>
      <c r="CL234" s="21" t="n">
        <f aca="false">IF(OR($A234="",CL$4=""),0,COUNTIFS(Formulas!$A$2:$A$3001,CL$4,Formulas!$B$2:$B$3001,$A234))</f>
        <v>0</v>
      </c>
      <c r="CM234" s="21" t="n">
        <f aca="false">IF(OR($A234="",CM$4=""),0,COUNTIFS(Formulas!$A$2:$A$3001,CM$4,Formulas!$B$2:$B$3001,$A234))</f>
        <v>0</v>
      </c>
      <c r="CN234" s="21" t="n">
        <f aca="false">IF(OR($A234="",CN$4=""),0,COUNTIFS(Formulas!$A$2:$A$3001,CN$4,Formulas!$B$2:$B$3001,$A234))</f>
        <v>0</v>
      </c>
      <c r="CO234" s="21" t="n">
        <f aca="false">IF(OR($A234="",CO$4=""),0,COUNTIFS(Formulas!$A$2:$A$3001,CO$4,Formulas!$B$2:$B$3001,$A234))</f>
        <v>0</v>
      </c>
      <c r="CP234" s="21" t="n">
        <f aca="false">IF(OR($A234="",CP$4=""),0,COUNTIFS(Formulas!$A$2:$A$3001,CP$4,Formulas!$B$2:$B$3001,$A234))</f>
        <v>0</v>
      </c>
      <c r="CQ234" s="21" t="n">
        <f aca="false">IF(OR($A234="",CQ$4=""),0,COUNTIFS(Formulas!$A$2:$A$3001,CQ$4,Formulas!$B$2:$B$3001,$A234))</f>
        <v>0</v>
      </c>
      <c r="CR234" s="21" t="n">
        <f aca="false">IF(OR($A234="",CR$4=""),0,COUNTIFS(Formulas!$A$2:$A$3001,CR$4,Formulas!$B$2:$B$3001,$A234))</f>
        <v>0</v>
      </c>
      <c r="CS234" s="21" t="n">
        <f aca="false">IF(OR($A234="",CS$4=""),0,COUNTIFS(Formulas!$A$2:$A$3001,CS$4,Formulas!$B$2:$B$3001,$A234))</f>
        <v>0</v>
      </c>
      <c r="CT234" s="21" t="n">
        <f aca="false">IF(OR($A234="",CT$4=""),0,COUNTIFS(Formulas!$A$2:$A$3001,CT$4,Formulas!$B$2:$B$3001,$A234))</f>
        <v>0</v>
      </c>
      <c r="CU234" s="21" t="n">
        <f aca="false">IF(OR($A234="",CU$4=""),0,COUNTIFS(Formulas!$A$2:$A$3001,CU$4,Formulas!$B$2:$B$3001,$A234))</f>
        <v>0</v>
      </c>
      <c r="CV234" s="21" t="n">
        <f aca="false">IF(OR($A234="",CV$4=""),0,COUNTIFS(Formulas!$A$2:$A$3001,CV$4,Formulas!$B$2:$B$3001,$A234))</f>
        <v>0</v>
      </c>
      <c r="CW234" s="21" t="n">
        <f aca="false">IF(OR($A234="",CW$4=""),0,COUNTIFS(Formulas!$A$2:$A$3001,CW$4,Formulas!$B$2:$B$3001,$A234))</f>
        <v>0</v>
      </c>
      <c r="CX234" s="21" t="n">
        <f aca="false">IF(OR($A234="",CX$4=""),0,COUNTIFS(Formulas!$A$2:$A$3001,CX$4,Formulas!$B$2:$B$3001,$A234))</f>
        <v>0</v>
      </c>
      <c r="CY234" s="21" t="n">
        <f aca="false">IF(OR($A234="",CY$4=""),0,COUNTIFS(Formulas!$A$2:$A$3001,CY$4,Formulas!$B$2:$B$3001,$A234))</f>
        <v>0</v>
      </c>
      <c r="CZ234" s="21" t="n">
        <f aca="false">IF(OR($A234="",CZ$4=""),0,COUNTIFS(Formulas!$A$2:$A$3001,CZ$4,Formulas!$B$2:$B$3001,$A234))</f>
        <v>0</v>
      </c>
      <c r="DA234" s="21" t="n">
        <f aca="false">IF(OR($A234="",DA$4=""),0,COUNTIFS(Formulas!$A$2:$A$3001,DA$4,Formulas!$B$2:$B$3001,$A234))</f>
        <v>0</v>
      </c>
      <c r="DB234" s="21" t="n">
        <f aca="false">IF(OR($A234="",DB$4=""),0,COUNTIFS(Formulas!$A$2:$A$3001,DB$4,Formulas!$B$2:$B$3001,$A234))</f>
        <v>0</v>
      </c>
      <c r="DC234" s="21" t="n">
        <f aca="false">IF(OR($A234="",DC$4=""),0,COUNTIFS(Formulas!$A$2:$A$3001,DC$4,Formulas!$B$2:$B$3001,$A234))</f>
        <v>0</v>
      </c>
      <c r="DD234" s="21" t="n">
        <f aca="false">IF(OR($A234="",DD$4=""),0,COUNTIFS(Formulas!$A$2:$A$3001,DD$4,Formulas!$B$2:$B$3001,$A234))</f>
        <v>0</v>
      </c>
      <c r="DE234" s="21" t="n">
        <f aca="false">IF(OR($A234="",DE$4=""),0,COUNTIFS(Formulas!$A$2:$A$3001,DE$4,Formulas!$B$2:$B$3001,$A234))</f>
        <v>0</v>
      </c>
      <c r="DF234" s="21" t="n">
        <f aca="false">IF(OR($A234="",DF$4=""),0,COUNTIFS(Formulas!$A$2:$A$3001,DF$4,Formulas!$B$2:$B$3001,$A234))</f>
        <v>0</v>
      </c>
      <c r="DG234" s="21" t="n">
        <f aca="false">IF(OR($A234="",DG$4=""),0,COUNTIFS(Formulas!$A$2:$A$3001,DG$4,Formulas!$B$2:$B$3001,$A234))</f>
        <v>0</v>
      </c>
      <c r="DH234" s="21" t="n">
        <f aca="false">IF(OR($A234="",DH$4=""),0,COUNTIFS(Formulas!$A$2:$A$3001,DH$4,Formulas!$B$2:$B$3001,$A234))</f>
        <v>0</v>
      </c>
      <c r="DI234" s="21" t="n">
        <f aca="false">IF(OR($A234="",DI$4=""),0,COUNTIFS(Formulas!$A$2:$A$3001,DI$4,Formulas!$B$2:$B$3001,$A234))</f>
        <v>0</v>
      </c>
      <c r="DJ234" s="21" t="n">
        <f aca="false">IF(OR($A234="",DJ$4=""),0,COUNTIFS(Formulas!$A$2:$A$3001,DJ$4,Formulas!$B$2:$B$3001,$A234))</f>
        <v>0</v>
      </c>
      <c r="DK234" s="21" t="n">
        <f aca="false">IF(OR($A234="",DK$4=""),0,COUNTIFS(Formulas!$A$2:$A$3001,DK$4,Formulas!$B$2:$B$3001,$A234))</f>
        <v>0</v>
      </c>
      <c r="DL234" s="21" t="n">
        <f aca="false">IF(OR($A234="",DL$4=""),0,COUNTIFS(Formulas!$A$2:$A$3001,DL$4,Formulas!$B$2:$B$3001,$A234))</f>
        <v>0</v>
      </c>
      <c r="DM234" s="21" t="n">
        <f aca="false">IF(OR($A234="",DM$4=""),0,COUNTIFS(Formulas!$A$2:$A$3001,DM$4,Formulas!$B$2:$B$3001,$A234))</f>
        <v>0</v>
      </c>
      <c r="DN234" s="21" t="n">
        <f aca="false">IF(OR($A234="",DN$4=""),0,COUNTIFS(Formulas!$A$2:$A$3001,DN$4,Formulas!$B$2:$B$3001,$A234))</f>
        <v>0</v>
      </c>
      <c r="DO234" s="21" t="n">
        <f aca="false">IF(OR($A234="",DO$4=""),0,COUNTIFS(Formulas!$A$2:$A$3001,DO$4,Formulas!$B$2:$B$3001,$A234))</f>
        <v>0</v>
      </c>
      <c r="DP234" s="21" t="n">
        <f aca="false">IF(OR($A234="",DP$4=""),0,COUNTIFS(Formulas!$A$2:$A$3001,DP$4,Formulas!$B$2:$B$3001,$A234))</f>
        <v>0</v>
      </c>
      <c r="DQ234" s="21" t="n">
        <f aca="false">IF(OR($A234="",DQ$4=""),0,COUNTIFS(Formulas!$A$2:$A$3001,DQ$4,Formulas!$B$2:$B$3001,$A234))</f>
        <v>0</v>
      </c>
      <c r="DR234" s="21" t="n">
        <f aca="false">IF(OR($A234="",DR$4=""),0,COUNTIFS(Formulas!$A$2:$A$3001,DR$4,Formulas!$B$2:$B$3001,$A234))</f>
        <v>0</v>
      </c>
      <c r="DS234" s="21" t="n">
        <f aca="false">IF(OR($A234="",DS$4=""),0,COUNTIFS(Formulas!$A$2:$A$3001,DS$4,Formulas!$B$2:$B$3001,$A234))</f>
        <v>0</v>
      </c>
      <c r="DT234" s="21" t="n">
        <f aca="false">IF(OR($A234="",DT$4=""),0,COUNTIFS(Formulas!$A$2:$A$3001,DT$4,Formulas!$B$2:$B$3001,$A234))</f>
        <v>0</v>
      </c>
      <c r="DU234" s="21" t="n">
        <f aca="false">IF(OR($A234="",DU$4=""),0,COUNTIFS(Formulas!$A$2:$A$3001,DU$4,Formulas!$B$2:$B$3001,$A234))</f>
        <v>0</v>
      </c>
      <c r="DV234" s="21" t="n">
        <f aca="false">IF(OR($A234="",DV$4=""),0,COUNTIFS(Formulas!$A$2:$A$3001,DV$4,Formulas!$B$2:$B$3001,$A234))</f>
        <v>0</v>
      </c>
      <c r="DW234" s="21" t="n">
        <f aca="false">IF(OR($A234="",DW$4=""),0,COUNTIFS(Formulas!$A$2:$A$3001,DW$4,Formulas!$B$2:$B$3001,$A234))</f>
        <v>0</v>
      </c>
      <c r="DX234" s="21" t="n">
        <f aca="false">IF(OR($A234="",DX$4=""),0,COUNTIFS(Formulas!$A$2:$A$3001,DX$4,Formulas!$B$2:$B$3001,$A234))</f>
        <v>0</v>
      </c>
      <c r="DY234" s="21" t="n">
        <f aca="false">IF(OR($A234="",DY$4=""),0,COUNTIFS(Formulas!$A$2:$A$3001,DY$4,Formulas!$B$2:$B$3001,$A234))</f>
        <v>0</v>
      </c>
      <c r="DZ234" s="21" t="n">
        <f aca="false">IF(OR($A234="",DZ$4=""),0,COUNTIFS(Formulas!$A$2:$A$3001,DZ$4,Formulas!$B$2:$B$3001,$A234))</f>
        <v>0</v>
      </c>
      <c r="EA234" s="21" t="n">
        <f aca="false">IF(OR($A234="",EA$4=""),0,COUNTIFS(Formulas!$A$2:$A$3001,EA$4,Formulas!$B$2:$B$3001,$A234))</f>
        <v>0</v>
      </c>
      <c r="EB234" s="21" t="n">
        <f aca="false">IF(OR($A234="",EB$4=""),0,COUNTIFS(Formulas!$A$2:$A$3001,EB$4,Formulas!$B$2:$B$3001,$A234))</f>
        <v>0</v>
      </c>
      <c r="EC234" s="21" t="n">
        <f aca="false">IF(OR($A234="",EC$4=""),0,COUNTIFS(Formulas!$A$2:$A$3001,EC$4,Formulas!$B$2:$B$3001,$A234))</f>
        <v>0</v>
      </c>
      <c r="ED234" s="21" t="n">
        <f aca="false">IF(OR($A234="",ED$4=""),0,COUNTIFS(Formulas!$A$2:$A$3001,ED$4,Formulas!$B$2:$B$3001,$A234))</f>
        <v>0</v>
      </c>
      <c r="EE234" s="21" t="n">
        <f aca="false">IF(OR($A234="",EE$4=""),0,COUNTIFS(Formulas!$A$2:$A$3001,EE$4,Formulas!$B$2:$B$3001,$A234))</f>
        <v>0</v>
      </c>
      <c r="EF234" s="21" t="n">
        <f aca="false">IF(OR($A234="",EF$4=""),0,COUNTIFS(Formulas!$A$2:$A$3001,EF$4,Formulas!$B$2:$B$3001,$A234))</f>
        <v>0</v>
      </c>
      <c r="EG234" s="21" t="n">
        <f aca="false">IF(OR($A234="",EG$4=""),0,COUNTIFS(Formulas!$A$2:$A$3001,EG$4,Formulas!$B$2:$B$3001,$A234))</f>
        <v>0</v>
      </c>
      <c r="EH234" s="21" t="n">
        <f aca="false">IF(OR($A234="",EH$4=""),0,COUNTIFS(Formulas!$A$2:$A$3001,EH$4,Formulas!$B$2:$B$3001,$A234))</f>
        <v>0</v>
      </c>
      <c r="EI234" s="21" t="n">
        <f aca="false">IF(OR($A234="",EI$4=""),0,COUNTIFS(Formulas!$A$2:$A$3001,EI$4,Formulas!$B$2:$B$3001,$A234))</f>
        <v>0</v>
      </c>
      <c r="EJ234" s="21" t="n">
        <f aca="false">IF(OR($A234="",EJ$4=""),0,COUNTIFS(Formulas!$A$2:$A$3001,EJ$4,Formulas!$B$2:$B$3001,$A234))</f>
        <v>0</v>
      </c>
      <c r="EK234" s="21" t="n">
        <f aca="false">IF(OR($A234="",EK$4=""),0,COUNTIFS(Formulas!$A$2:$A$3001,EK$4,Formulas!$B$2:$B$3001,$A234))</f>
        <v>0</v>
      </c>
      <c r="EL234" s="21" t="n">
        <f aca="false">IF(OR($A234="",EL$4=""),0,COUNTIFS(Formulas!$A$2:$A$3001,EL$4,Formulas!$B$2:$B$3001,$A234))</f>
        <v>0</v>
      </c>
      <c r="EM234" s="21" t="n">
        <f aca="false">IF(OR($A234="",EM$4=""),0,COUNTIFS(Formulas!$A$2:$A$3001,EM$4,Formulas!$B$2:$B$3001,$A234))</f>
        <v>0</v>
      </c>
      <c r="EN234" s="21" t="n">
        <f aca="false">IF(OR($A234="",EN$4=""),0,COUNTIFS(Formulas!$A$2:$A$3001,EN$4,Formulas!$B$2:$B$3001,$A234))</f>
        <v>0</v>
      </c>
      <c r="EO234" s="21" t="n">
        <f aca="false">IF(OR($A234="",EO$4=""),0,COUNTIFS(Formulas!$A$2:$A$3001,EO$4,Formulas!$B$2:$B$3001,$A234))</f>
        <v>0</v>
      </c>
      <c r="EP234" s="21" t="n">
        <f aca="false">IF(OR($A234="",EP$4=""),0,COUNTIFS(Formulas!$A$2:$A$3001,EP$4,Formulas!$B$2:$B$3001,$A234))</f>
        <v>0</v>
      </c>
      <c r="EQ234" s="21" t="n">
        <f aca="false">IF(OR($A234="",EQ$4=""),0,COUNTIFS(Formulas!$A$2:$A$3001,EQ$4,Formulas!$B$2:$B$3001,$A234))</f>
        <v>0</v>
      </c>
      <c r="ER234" s="21" t="n">
        <f aca="false">IF(OR($A234="",ER$4=""),0,COUNTIFS(Formulas!$A$2:$A$3001,ER$4,Formulas!$B$2:$B$3001,$A234))</f>
        <v>0</v>
      </c>
      <c r="ES234" s="21" t="n">
        <f aca="false">IF(OR($A234="",ES$4=""),0,COUNTIFS(Formulas!$A$2:$A$3001,ES$4,Formulas!$B$2:$B$3001,$A234))</f>
        <v>0</v>
      </c>
      <c r="ET234" s="21" t="n">
        <f aca="false">IF(OR($A234="",ET$4=""),0,COUNTIFS(Formulas!$A$2:$A$3001,ET$4,Formulas!$B$2:$B$3001,$A234))</f>
        <v>0</v>
      </c>
      <c r="EU234" s="21" t="n">
        <f aca="false">IF(OR($A234="",EU$4=""),0,COUNTIFS(Formulas!$A$2:$A$3001,EU$4,Formulas!$B$2:$B$3001,$A234))</f>
        <v>0</v>
      </c>
      <c r="EV234" s="21" t="n">
        <f aca="false">IF(OR($A234="",EV$4=""),0,COUNTIFS(Formulas!$A$2:$A$3001,EV$4,Formulas!$B$2:$B$3001,$A234))</f>
        <v>0</v>
      </c>
    </row>
    <row r="235" customFormat="false" ht="15" hidden="false" customHeight="false" outlineLevel="0" collapsed="false">
      <c r="A235" s="13" t="str">
        <f aca="false">IF(INDEX(Materials!$A$2:$A$301,231)="","",INDEX(Materials!$A$2:$A$301,231))</f>
        <v/>
      </c>
      <c r="B235" s="19" t="str">
        <f aca="false">IF(A235="","",COUNTIF(C235:EV235,"&gt;0"))</f>
        <v/>
      </c>
      <c r="C235" s="21" t="n">
        <f aca="false">IF(OR($A235="",C$4=""),0,COUNTIFS(Formulas!$A$2:$A$3001,C$4,Formulas!$B$2:$B$3001,$A235))</f>
        <v>0</v>
      </c>
      <c r="D235" s="21" t="n">
        <f aca="false">IF(OR($A235="",D$4=""),0,COUNTIFS(Formulas!$A$2:$A$3001,D$4,Formulas!$B$2:$B$3001,$A235))</f>
        <v>0</v>
      </c>
      <c r="E235" s="21" t="n">
        <f aca="false">IF(OR($A235="",E$4=""),0,COUNTIFS(Formulas!$A$2:$A$3001,E$4,Formulas!$B$2:$B$3001,$A235))</f>
        <v>0</v>
      </c>
      <c r="F235" s="21" t="n">
        <f aca="false">IF(OR($A235="",F$4=""),0,COUNTIFS(Formulas!$A$2:$A$3001,F$4,Formulas!$B$2:$B$3001,$A235))</f>
        <v>0</v>
      </c>
      <c r="G235" s="21" t="n">
        <f aca="false">IF(OR($A235="",G$4=""),0,COUNTIFS(Formulas!$A$2:$A$3001,G$4,Formulas!$B$2:$B$3001,$A235))</f>
        <v>0</v>
      </c>
      <c r="H235" s="21" t="n">
        <f aca="false">IF(OR($A235="",H$4=""),0,COUNTIFS(Formulas!$A$2:$A$3001,H$4,Formulas!$B$2:$B$3001,$A235))</f>
        <v>0</v>
      </c>
      <c r="I235" s="21" t="n">
        <f aca="false">IF(OR($A235="",I$4=""),0,COUNTIFS(Formulas!$A$2:$A$3001,I$4,Formulas!$B$2:$B$3001,$A235))</f>
        <v>0</v>
      </c>
      <c r="J235" s="21" t="n">
        <f aca="false">IF(OR($A235="",J$4=""),0,COUNTIFS(Formulas!$A$2:$A$3001,J$4,Formulas!$B$2:$B$3001,$A235))</f>
        <v>0</v>
      </c>
      <c r="K235" s="21" t="n">
        <f aca="false">IF(OR($A235="",K$4=""),0,COUNTIFS(Formulas!$A$2:$A$3001,K$4,Formulas!$B$2:$B$3001,$A235))</f>
        <v>0</v>
      </c>
      <c r="L235" s="21" t="n">
        <f aca="false">IF(OR($A235="",L$4=""),0,COUNTIFS(Formulas!$A$2:$A$3001,L$4,Formulas!$B$2:$B$3001,$A235))</f>
        <v>0</v>
      </c>
      <c r="M235" s="21" t="n">
        <f aca="false">IF(OR($A235="",M$4=""),0,COUNTIFS(Formulas!$A$2:$A$3001,M$4,Formulas!$B$2:$B$3001,$A235))</f>
        <v>0</v>
      </c>
      <c r="N235" s="21" t="n">
        <f aca="false">IF(OR($A235="",N$4=""),0,COUNTIFS(Formulas!$A$2:$A$3001,N$4,Formulas!$B$2:$B$3001,$A235))</f>
        <v>0</v>
      </c>
      <c r="O235" s="21" t="n">
        <f aca="false">IF(OR($A235="",O$4=""),0,COUNTIFS(Formulas!$A$2:$A$3001,O$4,Formulas!$B$2:$B$3001,$A235))</f>
        <v>0</v>
      </c>
      <c r="P235" s="21" t="n">
        <f aca="false">IF(OR($A235="",P$4=""),0,COUNTIFS(Formulas!$A$2:$A$3001,P$4,Formulas!$B$2:$B$3001,$A235))</f>
        <v>0</v>
      </c>
      <c r="Q235" s="21" t="n">
        <f aca="false">IF(OR($A235="",Q$4=""),0,COUNTIFS(Formulas!$A$2:$A$3001,Q$4,Formulas!$B$2:$B$3001,$A235))</f>
        <v>0</v>
      </c>
      <c r="R235" s="21" t="n">
        <f aca="false">IF(OR($A235="",R$4=""),0,COUNTIFS(Formulas!$A$2:$A$3001,R$4,Formulas!$B$2:$B$3001,$A235))</f>
        <v>0</v>
      </c>
      <c r="S235" s="21" t="n">
        <f aca="false">IF(OR($A235="",S$4=""),0,COUNTIFS(Formulas!$A$2:$A$3001,S$4,Formulas!$B$2:$B$3001,$A235))</f>
        <v>0</v>
      </c>
      <c r="T235" s="21" t="n">
        <f aca="false">IF(OR($A235="",T$4=""),0,COUNTIFS(Formulas!$A$2:$A$3001,T$4,Formulas!$B$2:$B$3001,$A235))</f>
        <v>0</v>
      </c>
      <c r="U235" s="21" t="n">
        <f aca="false">IF(OR($A235="",U$4=""),0,COUNTIFS(Formulas!$A$2:$A$3001,U$4,Formulas!$B$2:$B$3001,$A235))</f>
        <v>0</v>
      </c>
      <c r="V235" s="21" t="n">
        <f aca="false">IF(OR($A235="",V$4=""),0,COUNTIFS(Formulas!$A$2:$A$3001,V$4,Formulas!$B$2:$B$3001,$A235))</f>
        <v>0</v>
      </c>
      <c r="W235" s="21" t="n">
        <f aca="false">IF(OR($A235="",W$4=""),0,COUNTIFS(Formulas!$A$2:$A$3001,W$4,Formulas!$B$2:$B$3001,$A235))</f>
        <v>0</v>
      </c>
      <c r="X235" s="21" t="n">
        <f aca="false">IF(OR($A235="",X$4=""),0,COUNTIFS(Formulas!$A$2:$A$3001,X$4,Formulas!$B$2:$B$3001,$A235))</f>
        <v>0</v>
      </c>
      <c r="Y235" s="21" t="n">
        <f aca="false">IF(OR($A235="",Y$4=""),0,COUNTIFS(Formulas!$A$2:$A$3001,Y$4,Formulas!$B$2:$B$3001,$A235))</f>
        <v>0</v>
      </c>
      <c r="Z235" s="21" t="n">
        <f aca="false">IF(OR($A235="",Z$4=""),0,COUNTIFS(Formulas!$A$2:$A$3001,Z$4,Formulas!$B$2:$B$3001,$A235))</f>
        <v>0</v>
      </c>
      <c r="AA235" s="21" t="n">
        <f aca="false">IF(OR($A235="",AA$4=""),0,COUNTIFS(Formulas!$A$2:$A$3001,AA$4,Formulas!$B$2:$B$3001,$A235))</f>
        <v>0</v>
      </c>
      <c r="AB235" s="21" t="n">
        <f aca="false">IF(OR($A235="",AB$4=""),0,COUNTIFS(Formulas!$A$2:$A$3001,AB$4,Formulas!$B$2:$B$3001,$A235))</f>
        <v>0</v>
      </c>
      <c r="AC235" s="21" t="n">
        <f aca="false">IF(OR($A235="",AC$4=""),0,COUNTIFS(Formulas!$A$2:$A$3001,AC$4,Formulas!$B$2:$B$3001,$A235))</f>
        <v>0</v>
      </c>
      <c r="AD235" s="21" t="n">
        <f aca="false">IF(OR($A235="",AD$4=""),0,COUNTIFS(Formulas!$A$2:$A$3001,AD$4,Formulas!$B$2:$B$3001,$A235))</f>
        <v>0</v>
      </c>
      <c r="AE235" s="21" t="n">
        <f aca="false">IF(OR($A235="",AE$4=""),0,COUNTIFS(Formulas!$A$2:$A$3001,AE$4,Formulas!$B$2:$B$3001,$A235))</f>
        <v>0</v>
      </c>
      <c r="AF235" s="21" t="n">
        <f aca="false">IF(OR($A235="",AF$4=""),0,COUNTIFS(Formulas!$A$2:$A$3001,AF$4,Formulas!$B$2:$B$3001,$A235))</f>
        <v>0</v>
      </c>
      <c r="AG235" s="21" t="n">
        <f aca="false">IF(OR($A235="",AG$4=""),0,COUNTIFS(Formulas!$A$2:$A$3001,AG$4,Formulas!$B$2:$B$3001,$A235))</f>
        <v>0</v>
      </c>
      <c r="AH235" s="21" t="n">
        <f aca="false">IF(OR($A235="",AH$4=""),0,COUNTIFS(Formulas!$A$2:$A$3001,AH$4,Formulas!$B$2:$B$3001,$A235))</f>
        <v>0</v>
      </c>
      <c r="AI235" s="21" t="n">
        <f aca="false">IF(OR($A235="",AI$4=""),0,COUNTIFS(Formulas!$A$2:$A$3001,AI$4,Formulas!$B$2:$B$3001,$A235))</f>
        <v>0</v>
      </c>
      <c r="AJ235" s="21" t="n">
        <f aca="false">IF(OR($A235="",AJ$4=""),0,COUNTIFS(Formulas!$A$2:$A$3001,AJ$4,Formulas!$B$2:$B$3001,$A235))</f>
        <v>0</v>
      </c>
      <c r="AK235" s="21" t="n">
        <f aca="false">IF(OR($A235="",AK$4=""),0,COUNTIFS(Formulas!$A$2:$A$3001,AK$4,Formulas!$B$2:$B$3001,$A235))</f>
        <v>0</v>
      </c>
      <c r="AL235" s="21" t="n">
        <f aca="false">IF(OR($A235="",AL$4=""),0,COUNTIFS(Formulas!$A$2:$A$3001,AL$4,Formulas!$B$2:$B$3001,$A235))</f>
        <v>0</v>
      </c>
      <c r="AM235" s="21" t="n">
        <f aca="false">IF(OR($A235="",AM$4=""),0,COUNTIFS(Formulas!$A$2:$A$3001,AM$4,Formulas!$B$2:$B$3001,$A235))</f>
        <v>0</v>
      </c>
      <c r="AN235" s="21" t="n">
        <f aca="false">IF(OR($A235="",AN$4=""),0,COUNTIFS(Formulas!$A$2:$A$3001,AN$4,Formulas!$B$2:$B$3001,$A235))</f>
        <v>0</v>
      </c>
      <c r="AO235" s="21" t="n">
        <f aca="false">IF(OR($A235="",AO$4=""),0,COUNTIFS(Formulas!$A$2:$A$3001,AO$4,Formulas!$B$2:$B$3001,$A235))</f>
        <v>0</v>
      </c>
      <c r="AP235" s="21" t="n">
        <f aca="false">IF(OR($A235="",AP$4=""),0,COUNTIFS(Formulas!$A$2:$A$3001,AP$4,Formulas!$B$2:$B$3001,$A235))</f>
        <v>0</v>
      </c>
      <c r="AQ235" s="21" t="n">
        <f aca="false">IF(OR($A235="",AQ$4=""),0,COUNTIFS(Formulas!$A$2:$A$3001,AQ$4,Formulas!$B$2:$B$3001,$A235))</f>
        <v>0</v>
      </c>
      <c r="AR235" s="21" t="n">
        <f aca="false">IF(OR($A235="",AR$4=""),0,COUNTIFS(Formulas!$A$2:$A$3001,AR$4,Formulas!$B$2:$B$3001,$A235))</f>
        <v>0</v>
      </c>
      <c r="AS235" s="21" t="n">
        <f aca="false">IF(OR($A235="",AS$4=""),0,COUNTIFS(Formulas!$A$2:$A$3001,AS$4,Formulas!$B$2:$B$3001,$A235))</f>
        <v>0</v>
      </c>
      <c r="AT235" s="21" t="n">
        <f aca="false">IF(OR($A235="",AT$4=""),0,COUNTIFS(Formulas!$A$2:$A$3001,AT$4,Formulas!$B$2:$B$3001,$A235))</f>
        <v>0</v>
      </c>
      <c r="AU235" s="21" t="n">
        <f aca="false">IF(OR($A235="",AU$4=""),0,COUNTIFS(Formulas!$A$2:$A$3001,AU$4,Formulas!$B$2:$B$3001,$A235))</f>
        <v>0</v>
      </c>
      <c r="AV235" s="21" t="n">
        <f aca="false">IF(OR($A235="",AV$4=""),0,COUNTIFS(Formulas!$A$2:$A$3001,AV$4,Formulas!$B$2:$B$3001,$A235))</f>
        <v>0</v>
      </c>
      <c r="AW235" s="21" t="n">
        <f aca="false">IF(OR($A235="",AW$4=""),0,COUNTIFS(Formulas!$A$2:$A$3001,AW$4,Formulas!$B$2:$B$3001,$A235))</f>
        <v>0</v>
      </c>
      <c r="AX235" s="21" t="n">
        <f aca="false">IF(OR($A235="",AX$4=""),0,COUNTIFS(Formulas!$A$2:$A$3001,AX$4,Formulas!$B$2:$B$3001,$A235))</f>
        <v>0</v>
      </c>
      <c r="AY235" s="21" t="n">
        <f aca="false">IF(OR($A235="",AY$4=""),0,COUNTIFS(Formulas!$A$2:$A$3001,AY$4,Formulas!$B$2:$B$3001,$A235))</f>
        <v>0</v>
      </c>
      <c r="AZ235" s="21" t="n">
        <f aca="false">IF(OR($A235="",AZ$4=""),0,COUNTIFS(Formulas!$A$2:$A$3001,AZ$4,Formulas!$B$2:$B$3001,$A235))</f>
        <v>0</v>
      </c>
      <c r="BA235" s="21" t="n">
        <f aca="false">IF(OR($A235="",BA$4=""),0,COUNTIFS(Formulas!$A$2:$A$3001,BA$4,Formulas!$B$2:$B$3001,$A235))</f>
        <v>0</v>
      </c>
      <c r="BB235" s="21" t="n">
        <f aca="false">IF(OR($A235="",BB$4=""),0,COUNTIFS(Formulas!$A$2:$A$3001,BB$4,Formulas!$B$2:$B$3001,$A235))</f>
        <v>0</v>
      </c>
      <c r="BC235" s="21" t="n">
        <f aca="false">IF(OR($A235="",BC$4=""),0,COUNTIFS(Formulas!$A$2:$A$3001,BC$4,Formulas!$B$2:$B$3001,$A235))</f>
        <v>0</v>
      </c>
      <c r="BD235" s="21" t="n">
        <f aca="false">IF(OR($A235="",BD$4=""),0,COUNTIFS(Formulas!$A$2:$A$3001,BD$4,Formulas!$B$2:$B$3001,$A235))</f>
        <v>0</v>
      </c>
      <c r="BE235" s="21" t="n">
        <f aca="false">IF(OR($A235="",BE$4=""),0,COUNTIFS(Formulas!$A$2:$A$3001,BE$4,Formulas!$B$2:$B$3001,$A235))</f>
        <v>0</v>
      </c>
      <c r="BF235" s="21" t="n">
        <f aca="false">IF(OR($A235="",BF$4=""),0,COUNTIFS(Formulas!$A$2:$A$3001,BF$4,Formulas!$B$2:$B$3001,$A235))</f>
        <v>0</v>
      </c>
      <c r="BG235" s="21" t="n">
        <f aca="false">IF(OR($A235="",BG$4=""),0,COUNTIFS(Formulas!$A$2:$A$3001,BG$4,Formulas!$B$2:$B$3001,$A235))</f>
        <v>0</v>
      </c>
      <c r="BH235" s="21" t="n">
        <f aca="false">IF(OR($A235="",BH$4=""),0,COUNTIFS(Formulas!$A$2:$A$3001,BH$4,Formulas!$B$2:$B$3001,$A235))</f>
        <v>0</v>
      </c>
      <c r="BI235" s="21" t="n">
        <f aca="false">IF(OR($A235="",BI$4=""),0,COUNTIFS(Formulas!$A$2:$A$3001,BI$4,Formulas!$B$2:$B$3001,$A235))</f>
        <v>0</v>
      </c>
      <c r="BJ235" s="21" t="n">
        <f aca="false">IF(OR($A235="",BJ$4=""),0,COUNTIFS(Formulas!$A$2:$A$3001,BJ$4,Formulas!$B$2:$B$3001,$A235))</f>
        <v>0</v>
      </c>
      <c r="BK235" s="21" t="n">
        <f aca="false">IF(OR($A235="",BK$4=""),0,COUNTIFS(Formulas!$A$2:$A$3001,BK$4,Formulas!$B$2:$B$3001,$A235))</f>
        <v>0</v>
      </c>
      <c r="BL235" s="21" t="n">
        <f aca="false">IF(OR($A235="",BL$4=""),0,COUNTIFS(Formulas!$A$2:$A$3001,BL$4,Formulas!$B$2:$B$3001,$A235))</f>
        <v>0</v>
      </c>
      <c r="BM235" s="21" t="n">
        <f aca="false">IF(OR($A235="",BM$4=""),0,COUNTIFS(Formulas!$A$2:$A$3001,BM$4,Formulas!$B$2:$B$3001,$A235))</f>
        <v>0</v>
      </c>
      <c r="BN235" s="21" t="n">
        <f aca="false">IF(OR($A235="",BN$4=""),0,COUNTIFS(Formulas!$A$2:$A$3001,BN$4,Formulas!$B$2:$B$3001,$A235))</f>
        <v>0</v>
      </c>
      <c r="BO235" s="21" t="n">
        <f aca="false">IF(OR($A235="",BO$4=""),0,COUNTIFS(Formulas!$A$2:$A$3001,BO$4,Formulas!$B$2:$B$3001,$A235))</f>
        <v>0</v>
      </c>
      <c r="BP235" s="21" t="n">
        <f aca="false">IF(OR($A235="",BP$4=""),0,COUNTIFS(Formulas!$A$2:$A$3001,BP$4,Formulas!$B$2:$B$3001,$A235))</f>
        <v>0</v>
      </c>
      <c r="BQ235" s="21" t="n">
        <f aca="false">IF(OR($A235="",BQ$4=""),0,COUNTIFS(Formulas!$A$2:$A$3001,BQ$4,Formulas!$B$2:$B$3001,$A235))</f>
        <v>0</v>
      </c>
      <c r="BR235" s="21" t="n">
        <f aca="false">IF(OR($A235="",BR$4=""),0,COUNTIFS(Formulas!$A$2:$A$3001,BR$4,Formulas!$B$2:$B$3001,$A235))</f>
        <v>0</v>
      </c>
      <c r="BS235" s="21" t="n">
        <f aca="false">IF(OR($A235="",BS$4=""),0,COUNTIFS(Formulas!$A$2:$A$3001,BS$4,Formulas!$B$2:$B$3001,$A235))</f>
        <v>0</v>
      </c>
      <c r="BT235" s="21" t="n">
        <f aca="false">IF(OR($A235="",BT$4=""),0,COUNTIFS(Formulas!$A$2:$A$3001,BT$4,Formulas!$B$2:$B$3001,$A235))</f>
        <v>0</v>
      </c>
      <c r="BU235" s="21" t="n">
        <f aca="false">IF(OR($A235="",BU$4=""),0,COUNTIFS(Formulas!$A$2:$A$3001,BU$4,Formulas!$B$2:$B$3001,$A235))</f>
        <v>0</v>
      </c>
      <c r="BV235" s="21" t="n">
        <f aca="false">IF(OR($A235="",BV$4=""),0,COUNTIFS(Formulas!$A$2:$A$3001,BV$4,Formulas!$B$2:$B$3001,$A235))</f>
        <v>0</v>
      </c>
      <c r="BW235" s="21" t="n">
        <f aca="false">IF(OR($A235="",BW$4=""),0,COUNTIFS(Formulas!$A$2:$A$3001,BW$4,Formulas!$B$2:$B$3001,$A235))</f>
        <v>0</v>
      </c>
      <c r="BX235" s="21" t="n">
        <f aca="false">IF(OR($A235="",BX$4=""),0,COUNTIFS(Formulas!$A$2:$A$3001,BX$4,Formulas!$B$2:$B$3001,$A235))</f>
        <v>0</v>
      </c>
      <c r="BY235" s="21" t="n">
        <f aca="false">IF(OR($A235="",BY$4=""),0,COUNTIFS(Formulas!$A$2:$A$3001,BY$4,Formulas!$B$2:$B$3001,$A235))</f>
        <v>0</v>
      </c>
      <c r="BZ235" s="21" t="n">
        <f aca="false">IF(OR($A235="",BZ$4=""),0,COUNTIFS(Formulas!$A$2:$A$3001,BZ$4,Formulas!$B$2:$B$3001,$A235))</f>
        <v>0</v>
      </c>
      <c r="CA235" s="21" t="n">
        <f aca="false">IF(OR($A235="",CA$4=""),0,COUNTIFS(Formulas!$A$2:$A$3001,CA$4,Formulas!$B$2:$B$3001,$A235))</f>
        <v>0</v>
      </c>
      <c r="CB235" s="21" t="n">
        <f aca="false">IF(OR($A235="",CB$4=""),0,COUNTIFS(Formulas!$A$2:$A$3001,CB$4,Formulas!$B$2:$B$3001,$A235))</f>
        <v>0</v>
      </c>
      <c r="CC235" s="21" t="n">
        <f aca="false">IF(OR($A235="",CC$4=""),0,COUNTIFS(Formulas!$A$2:$A$3001,CC$4,Formulas!$B$2:$B$3001,$A235))</f>
        <v>0</v>
      </c>
      <c r="CD235" s="21" t="n">
        <f aca="false">IF(OR($A235="",CD$4=""),0,COUNTIFS(Formulas!$A$2:$A$3001,CD$4,Formulas!$B$2:$B$3001,$A235))</f>
        <v>0</v>
      </c>
      <c r="CE235" s="21" t="n">
        <f aca="false">IF(OR($A235="",CE$4=""),0,COUNTIFS(Formulas!$A$2:$A$3001,CE$4,Formulas!$B$2:$B$3001,$A235))</f>
        <v>0</v>
      </c>
      <c r="CF235" s="21" t="n">
        <f aca="false">IF(OR($A235="",CF$4=""),0,COUNTIFS(Formulas!$A$2:$A$3001,CF$4,Formulas!$B$2:$B$3001,$A235))</f>
        <v>0</v>
      </c>
      <c r="CG235" s="21" t="n">
        <f aca="false">IF(OR($A235="",CG$4=""),0,COUNTIFS(Formulas!$A$2:$A$3001,CG$4,Formulas!$B$2:$B$3001,$A235))</f>
        <v>0</v>
      </c>
      <c r="CH235" s="21" t="n">
        <f aca="false">IF(OR($A235="",CH$4=""),0,COUNTIFS(Formulas!$A$2:$A$3001,CH$4,Formulas!$B$2:$B$3001,$A235))</f>
        <v>0</v>
      </c>
      <c r="CI235" s="21" t="n">
        <f aca="false">IF(OR($A235="",CI$4=""),0,COUNTIFS(Formulas!$A$2:$A$3001,CI$4,Formulas!$B$2:$B$3001,$A235))</f>
        <v>0</v>
      </c>
      <c r="CJ235" s="21" t="n">
        <f aca="false">IF(OR($A235="",CJ$4=""),0,COUNTIFS(Formulas!$A$2:$A$3001,CJ$4,Formulas!$B$2:$B$3001,$A235))</f>
        <v>0</v>
      </c>
      <c r="CK235" s="21" t="n">
        <f aca="false">IF(OR($A235="",CK$4=""),0,COUNTIFS(Formulas!$A$2:$A$3001,CK$4,Formulas!$B$2:$B$3001,$A235))</f>
        <v>0</v>
      </c>
      <c r="CL235" s="21" t="n">
        <f aca="false">IF(OR($A235="",CL$4=""),0,COUNTIFS(Formulas!$A$2:$A$3001,CL$4,Formulas!$B$2:$B$3001,$A235))</f>
        <v>0</v>
      </c>
      <c r="CM235" s="21" t="n">
        <f aca="false">IF(OR($A235="",CM$4=""),0,COUNTIFS(Formulas!$A$2:$A$3001,CM$4,Formulas!$B$2:$B$3001,$A235))</f>
        <v>0</v>
      </c>
      <c r="CN235" s="21" t="n">
        <f aca="false">IF(OR($A235="",CN$4=""),0,COUNTIFS(Formulas!$A$2:$A$3001,CN$4,Formulas!$B$2:$B$3001,$A235))</f>
        <v>0</v>
      </c>
      <c r="CO235" s="21" t="n">
        <f aca="false">IF(OR($A235="",CO$4=""),0,COUNTIFS(Formulas!$A$2:$A$3001,CO$4,Formulas!$B$2:$B$3001,$A235))</f>
        <v>0</v>
      </c>
      <c r="CP235" s="21" t="n">
        <f aca="false">IF(OR($A235="",CP$4=""),0,COUNTIFS(Formulas!$A$2:$A$3001,CP$4,Formulas!$B$2:$B$3001,$A235))</f>
        <v>0</v>
      </c>
      <c r="CQ235" s="21" t="n">
        <f aca="false">IF(OR($A235="",CQ$4=""),0,COUNTIFS(Formulas!$A$2:$A$3001,CQ$4,Formulas!$B$2:$B$3001,$A235))</f>
        <v>0</v>
      </c>
      <c r="CR235" s="21" t="n">
        <f aca="false">IF(OR($A235="",CR$4=""),0,COUNTIFS(Formulas!$A$2:$A$3001,CR$4,Formulas!$B$2:$B$3001,$A235))</f>
        <v>0</v>
      </c>
      <c r="CS235" s="21" t="n">
        <f aca="false">IF(OR($A235="",CS$4=""),0,COUNTIFS(Formulas!$A$2:$A$3001,CS$4,Formulas!$B$2:$B$3001,$A235))</f>
        <v>0</v>
      </c>
      <c r="CT235" s="21" t="n">
        <f aca="false">IF(OR($A235="",CT$4=""),0,COUNTIFS(Formulas!$A$2:$A$3001,CT$4,Formulas!$B$2:$B$3001,$A235))</f>
        <v>0</v>
      </c>
      <c r="CU235" s="21" t="n">
        <f aca="false">IF(OR($A235="",CU$4=""),0,COUNTIFS(Formulas!$A$2:$A$3001,CU$4,Formulas!$B$2:$B$3001,$A235))</f>
        <v>0</v>
      </c>
      <c r="CV235" s="21" t="n">
        <f aca="false">IF(OR($A235="",CV$4=""),0,COUNTIFS(Formulas!$A$2:$A$3001,CV$4,Formulas!$B$2:$B$3001,$A235))</f>
        <v>0</v>
      </c>
      <c r="CW235" s="21" t="n">
        <f aca="false">IF(OR($A235="",CW$4=""),0,COUNTIFS(Formulas!$A$2:$A$3001,CW$4,Formulas!$B$2:$B$3001,$A235))</f>
        <v>0</v>
      </c>
      <c r="CX235" s="21" t="n">
        <f aca="false">IF(OR($A235="",CX$4=""),0,COUNTIFS(Formulas!$A$2:$A$3001,CX$4,Formulas!$B$2:$B$3001,$A235))</f>
        <v>0</v>
      </c>
      <c r="CY235" s="21" t="n">
        <f aca="false">IF(OR($A235="",CY$4=""),0,COUNTIFS(Formulas!$A$2:$A$3001,CY$4,Formulas!$B$2:$B$3001,$A235))</f>
        <v>0</v>
      </c>
      <c r="CZ235" s="21" t="n">
        <f aca="false">IF(OR($A235="",CZ$4=""),0,COUNTIFS(Formulas!$A$2:$A$3001,CZ$4,Formulas!$B$2:$B$3001,$A235))</f>
        <v>0</v>
      </c>
      <c r="DA235" s="21" t="n">
        <f aca="false">IF(OR($A235="",DA$4=""),0,COUNTIFS(Formulas!$A$2:$A$3001,DA$4,Formulas!$B$2:$B$3001,$A235))</f>
        <v>0</v>
      </c>
      <c r="DB235" s="21" t="n">
        <f aca="false">IF(OR($A235="",DB$4=""),0,COUNTIFS(Formulas!$A$2:$A$3001,DB$4,Formulas!$B$2:$B$3001,$A235))</f>
        <v>0</v>
      </c>
      <c r="DC235" s="21" t="n">
        <f aca="false">IF(OR($A235="",DC$4=""),0,COUNTIFS(Formulas!$A$2:$A$3001,DC$4,Formulas!$B$2:$B$3001,$A235))</f>
        <v>0</v>
      </c>
      <c r="DD235" s="21" t="n">
        <f aca="false">IF(OR($A235="",DD$4=""),0,COUNTIFS(Formulas!$A$2:$A$3001,DD$4,Formulas!$B$2:$B$3001,$A235))</f>
        <v>0</v>
      </c>
      <c r="DE235" s="21" t="n">
        <f aca="false">IF(OR($A235="",DE$4=""),0,COUNTIFS(Formulas!$A$2:$A$3001,DE$4,Formulas!$B$2:$B$3001,$A235))</f>
        <v>0</v>
      </c>
      <c r="DF235" s="21" t="n">
        <f aca="false">IF(OR($A235="",DF$4=""),0,COUNTIFS(Formulas!$A$2:$A$3001,DF$4,Formulas!$B$2:$B$3001,$A235))</f>
        <v>0</v>
      </c>
      <c r="DG235" s="21" t="n">
        <f aca="false">IF(OR($A235="",DG$4=""),0,COUNTIFS(Formulas!$A$2:$A$3001,DG$4,Formulas!$B$2:$B$3001,$A235))</f>
        <v>0</v>
      </c>
      <c r="DH235" s="21" t="n">
        <f aca="false">IF(OR($A235="",DH$4=""),0,COUNTIFS(Formulas!$A$2:$A$3001,DH$4,Formulas!$B$2:$B$3001,$A235))</f>
        <v>0</v>
      </c>
      <c r="DI235" s="21" t="n">
        <f aca="false">IF(OR($A235="",DI$4=""),0,COUNTIFS(Formulas!$A$2:$A$3001,DI$4,Formulas!$B$2:$B$3001,$A235))</f>
        <v>0</v>
      </c>
      <c r="DJ235" s="21" t="n">
        <f aca="false">IF(OR($A235="",DJ$4=""),0,COUNTIFS(Formulas!$A$2:$A$3001,DJ$4,Formulas!$B$2:$B$3001,$A235))</f>
        <v>0</v>
      </c>
      <c r="DK235" s="21" t="n">
        <f aca="false">IF(OR($A235="",DK$4=""),0,COUNTIFS(Formulas!$A$2:$A$3001,DK$4,Formulas!$B$2:$B$3001,$A235))</f>
        <v>0</v>
      </c>
      <c r="DL235" s="21" t="n">
        <f aca="false">IF(OR($A235="",DL$4=""),0,COUNTIFS(Formulas!$A$2:$A$3001,DL$4,Formulas!$B$2:$B$3001,$A235))</f>
        <v>0</v>
      </c>
      <c r="DM235" s="21" t="n">
        <f aca="false">IF(OR($A235="",DM$4=""),0,COUNTIFS(Formulas!$A$2:$A$3001,DM$4,Formulas!$B$2:$B$3001,$A235))</f>
        <v>0</v>
      </c>
      <c r="DN235" s="21" t="n">
        <f aca="false">IF(OR($A235="",DN$4=""),0,COUNTIFS(Formulas!$A$2:$A$3001,DN$4,Formulas!$B$2:$B$3001,$A235))</f>
        <v>0</v>
      </c>
      <c r="DO235" s="21" t="n">
        <f aca="false">IF(OR($A235="",DO$4=""),0,COUNTIFS(Formulas!$A$2:$A$3001,DO$4,Formulas!$B$2:$B$3001,$A235))</f>
        <v>0</v>
      </c>
      <c r="DP235" s="21" t="n">
        <f aca="false">IF(OR($A235="",DP$4=""),0,COUNTIFS(Formulas!$A$2:$A$3001,DP$4,Formulas!$B$2:$B$3001,$A235))</f>
        <v>0</v>
      </c>
      <c r="DQ235" s="21" t="n">
        <f aca="false">IF(OR($A235="",DQ$4=""),0,COUNTIFS(Formulas!$A$2:$A$3001,DQ$4,Formulas!$B$2:$B$3001,$A235))</f>
        <v>0</v>
      </c>
      <c r="DR235" s="21" t="n">
        <f aca="false">IF(OR($A235="",DR$4=""),0,COUNTIFS(Formulas!$A$2:$A$3001,DR$4,Formulas!$B$2:$B$3001,$A235))</f>
        <v>0</v>
      </c>
      <c r="DS235" s="21" t="n">
        <f aca="false">IF(OR($A235="",DS$4=""),0,COUNTIFS(Formulas!$A$2:$A$3001,DS$4,Formulas!$B$2:$B$3001,$A235))</f>
        <v>0</v>
      </c>
      <c r="DT235" s="21" t="n">
        <f aca="false">IF(OR($A235="",DT$4=""),0,COUNTIFS(Formulas!$A$2:$A$3001,DT$4,Formulas!$B$2:$B$3001,$A235))</f>
        <v>0</v>
      </c>
      <c r="DU235" s="21" t="n">
        <f aca="false">IF(OR($A235="",DU$4=""),0,COUNTIFS(Formulas!$A$2:$A$3001,DU$4,Formulas!$B$2:$B$3001,$A235))</f>
        <v>0</v>
      </c>
      <c r="DV235" s="21" t="n">
        <f aca="false">IF(OR($A235="",DV$4=""),0,COUNTIFS(Formulas!$A$2:$A$3001,DV$4,Formulas!$B$2:$B$3001,$A235))</f>
        <v>0</v>
      </c>
      <c r="DW235" s="21" t="n">
        <f aca="false">IF(OR($A235="",DW$4=""),0,COUNTIFS(Formulas!$A$2:$A$3001,DW$4,Formulas!$B$2:$B$3001,$A235))</f>
        <v>0</v>
      </c>
      <c r="DX235" s="21" t="n">
        <f aca="false">IF(OR($A235="",DX$4=""),0,COUNTIFS(Formulas!$A$2:$A$3001,DX$4,Formulas!$B$2:$B$3001,$A235))</f>
        <v>0</v>
      </c>
      <c r="DY235" s="21" t="n">
        <f aca="false">IF(OR($A235="",DY$4=""),0,COUNTIFS(Formulas!$A$2:$A$3001,DY$4,Formulas!$B$2:$B$3001,$A235))</f>
        <v>0</v>
      </c>
      <c r="DZ235" s="21" t="n">
        <f aca="false">IF(OR($A235="",DZ$4=""),0,COUNTIFS(Formulas!$A$2:$A$3001,DZ$4,Formulas!$B$2:$B$3001,$A235))</f>
        <v>0</v>
      </c>
      <c r="EA235" s="21" t="n">
        <f aca="false">IF(OR($A235="",EA$4=""),0,COUNTIFS(Formulas!$A$2:$A$3001,EA$4,Formulas!$B$2:$B$3001,$A235))</f>
        <v>0</v>
      </c>
      <c r="EB235" s="21" t="n">
        <f aca="false">IF(OR($A235="",EB$4=""),0,COUNTIFS(Formulas!$A$2:$A$3001,EB$4,Formulas!$B$2:$B$3001,$A235))</f>
        <v>0</v>
      </c>
      <c r="EC235" s="21" t="n">
        <f aca="false">IF(OR($A235="",EC$4=""),0,COUNTIFS(Formulas!$A$2:$A$3001,EC$4,Formulas!$B$2:$B$3001,$A235))</f>
        <v>0</v>
      </c>
      <c r="ED235" s="21" t="n">
        <f aca="false">IF(OR($A235="",ED$4=""),0,COUNTIFS(Formulas!$A$2:$A$3001,ED$4,Formulas!$B$2:$B$3001,$A235))</f>
        <v>0</v>
      </c>
      <c r="EE235" s="21" t="n">
        <f aca="false">IF(OR($A235="",EE$4=""),0,COUNTIFS(Formulas!$A$2:$A$3001,EE$4,Formulas!$B$2:$B$3001,$A235))</f>
        <v>0</v>
      </c>
      <c r="EF235" s="21" t="n">
        <f aca="false">IF(OR($A235="",EF$4=""),0,COUNTIFS(Formulas!$A$2:$A$3001,EF$4,Formulas!$B$2:$B$3001,$A235))</f>
        <v>0</v>
      </c>
      <c r="EG235" s="21" t="n">
        <f aca="false">IF(OR($A235="",EG$4=""),0,COUNTIFS(Formulas!$A$2:$A$3001,EG$4,Formulas!$B$2:$B$3001,$A235))</f>
        <v>0</v>
      </c>
      <c r="EH235" s="21" t="n">
        <f aca="false">IF(OR($A235="",EH$4=""),0,COUNTIFS(Formulas!$A$2:$A$3001,EH$4,Formulas!$B$2:$B$3001,$A235))</f>
        <v>0</v>
      </c>
      <c r="EI235" s="21" t="n">
        <f aca="false">IF(OR($A235="",EI$4=""),0,COUNTIFS(Formulas!$A$2:$A$3001,EI$4,Formulas!$B$2:$B$3001,$A235))</f>
        <v>0</v>
      </c>
      <c r="EJ235" s="21" t="n">
        <f aca="false">IF(OR($A235="",EJ$4=""),0,COUNTIFS(Formulas!$A$2:$A$3001,EJ$4,Formulas!$B$2:$B$3001,$A235))</f>
        <v>0</v>
      </c>
      <c r="EK235" s="21" t="n">
        <f aca="false">IF(OR($A235="",EK$4=""),0,COUNTIFS(Formulas!$A$2:$A$3001,EK$4,Formulas!$B$2:$B$3001,$A235))</f>
        <v>0</v>
      </c>
      <c r="EL235" s="21" t="n">
        <f aca="false">IF(OR($A235="",EL$4=""),0,COUNTIFS(Formulas!$A$2:$A$3001,EL$4,Formulas!$B$2:$B$3001,$A235))</f>
        <v>0</v>
      </c>
      <c r="EM235" s="21" t="n">
        <f aca="false">IF(OR($A235="",EM$4=""),0,COUNTIFS(Formulas!$A$2:$A$3001,EM$4,Formulas!$B$2:$B$3001,$A235))</f>
        <v>0</v>
      </c>
      <c r="EN235" s="21" t="n">
        <f aca="false">IF(OR($A235="",EN$4=""),0,COUNTIFS(Formulas!$A$2:$A$3001,EN$4,Formulas!$B$2:$B$3001,$A235))</f>
        <v>0</v>
      </c>
      <c r="EO235" s="21" t="n">
        <f aca="false">IF(OR($A235="",EO$4=""),0,COUNTIFS(Formulas!$A$2:$A$3001,EO$4,Formulas!$B$2:$B$3001,$A235))</f>
        <v>0</v>
      </c>
      <c r="EP235" s="21" t="n">
        <f aca="false">IF(OR($A235="",EP$4=""),0,COUNTIFS(Formulas!$A$2:$A$3001,EP$4,Formulas!$B$2:$B$3001,$A235))</f>
        <v>0</v>
      </c>
      <c r="EQ235" s="21" t="n">
        <f aca="false">IF(OR($A235="",EQ$4=""),0,COUNTIFS(Formulas!$A$2:$A$3001,EQ$4,Formulas!$B$2:$B$3001,$A235))</f>
        <v>0</v>
      </c>
      <c r="ER235" s="21" t="n">
        <f aca="false">IF(OR($A235="",ER$4=""),0,COUNTIFS(Formulas!$A$2:$A$3001,ER$4,Formulas!$B$2:$B$3001,$A235))</f>
        <v>0</v>
      </c>
      <c r="ES235" s="21" t="n">
        <f aca="false">IF(OR($A235="",ES$4=""),0,COUNTIFS(Formulas!$A$2:$A$3001,ES$4,Formulas!$B$2:$B$3001,$A235))</f>
        <v>0</v>
      </c>
      <c r="ET235" s="21" t="n">
        <f aca="false">IF(OR($A235="",ET$4=""),0,COUNTIFS(Formulas!$A$2:$A$3001,ET$4,Formulas!$B$2:$B$3001,$A235))</f>
        <v>0</v>
      </c>
      <c r="EU235" s="21" t="n">
        <f aca="false">IF(OR($A235="",EU$4=""),0,COUNTIFS(Formulas!$A$2:$A$3001,EU$4,Formulas!$B$2:$B$3001,$A235))</f>
        <v>0</v>
      </c>
      <c r="EV235" s="21" t="n">
        <f aca="false">IF(OR($A235="",EV$4=""),0,COUNTIFS(Formulas!$A$2:$A$3001,EV$4,Formulas!$B$2:$B$3001,$A235))</f>
        <v>0</v>
      </c>
    </row>
    <row r="236" customFormat="false" ht="15" hidden="false" customHeight="false" outlineLevel="0" collapsed="false">
      <c r="A236" s="13" t="str">
        <f aca="false">IF(INDEX(Materials!$A$2:$A$301,232)="","",INDEX(Materials!$A$2:$A$301,232))</f>
        <v/>
      </c>
      <c r="B236" s="19" t="str">
        <f aca="false">IF(A236="","",COUNTIF(C236:EV236,"&gt;0"))</f>
        <v/>
      </c>
      <c r="C236" s="21" t="n">
        <f aca="false">IF(OR($A236="",C$4=""),0,COUNTIFS(Formulas!$A$2:$A$3001,C$4,Formulas!$B$2:$B$3001,$A236))</f>
        <v>0</v>
      </c>
      <c r="D236" s="21" t="n">
        <f aca="false">IF(OR($A236="",D$4=""),0,COUNTIFS(Formulas!$A$2:$A$3001,D$4,Formulas!$B$2:$B$3001,$A236))</f>
        <v>0</v>
      </c>
      <c r="E236" s="21" t="n">
        <f aca="false">IF(OR($A236="",E$4=""),0,COUNTIFS(Formulas!$A$2:$A$3001,E$4,Formulas!$B$2:$B$3001,$A236))</f>
        <v>0</v>
      </c>
      <c r="F236" s="21" t="n">
        <f aca="false">IF(OR($A236="",F$4=""),0,COUNTIFS(Formulas!$A$2:$A$3001,F$4,Formulas!$B$2:$B$3001,$A236))</f>
        <v>0</v>
      </c>
      <c r="G236" s="21" t="n">
        <f aca="false">IF(OR($A236="",G$4=""),0,COUNTIFS(Formulas!$A$2:$A$3001,G$4,Formulas!$B$2:$B$3001,$A236))</f>
        <v>0</v>
      </c>
      <c r="H236" s="21" t="n">
        <f aca="false">IF(OR($A236="",H$4=""),0,COUNTIFS(Formulas!$A$2:$A$3001,H$4,Formulas!$B$2:$B$3001,$A236))</f>
        <v>0</v>
      </c>
      <c r="I236" s="21" t="n">
        <f aca="false">IF(OR($A236="",I$4=""),0,COUNTIFS(Formulas!$A$2:$A$3001,I$4,Formulas!$B$2:$B$3001,$A236))</f>
        <v>0</v>
      </c>
      <c r="J236" s="21" t="n">
        <f aca="false">IF(OR($A236="",J$4=""),0,COUNTIFS(Formulas!$A$2:$A$3001,J$4,Formulas!$B$2:$B$3001,$A236))</f>
        <v>0</v>
      </c>
      <c r="K236" s="21" t="n">
        <f aca="false">IF(OR($A236="",K$4=""),0,COUNTIFS(Formulas!$A$2:$A$3001,K$4,Formulas!$B$2:$B$3001,$A236))</f>
        <v>0</v>
      </c>
      <c r="L236" s="21" t="n">
        <f aca="false">IF(OR($A236="",L$4=""),0,COUNTIFS(Formulas!$A$2:$A$3001,L$4,Formulas!$B$2:$B$3001,$A236))</f>
        <v>0</v>
      </c>
      <c r="M236" s="21" t="n">
        <f aca="false">IF(OR($A236="",M$4=""),0,COUNTIFS(Formulas!$A$2:$A$3001,M$4,Formulas!$B$2:$B$3001,$A236))</f>
        <v>0</v>
      </c>
      <c r="N236" s="21" t="n">
        <f aca="false">IF(OR($A236="",N$4=""),0,COUNTIFS(Formulas!$A$2:$A$3001,N$4,Formulas!$B$2:$B$3001,$A236))</f>
        <v>0</v>
      </c>
      <c r="O236" s="21" t="n">
        <f aca="false">IF(OR($A236="",O$4=""),0,COUNTIFS(Formulas!$A$2:$A$3001,O$4,Formulas!$B$2:$B$3001,$A236))</f>
        <v>0</v>
      </c>
      <c r="P236" s="21" t="n">
        <f aca="false">IF(OR($A236="",P$4=""),0,COUNTIFS(Formulas!$A$2:$A$3001,P$4,Formulas!$B$2:$B$3001,$A236))</f>
        <v>0</v>
      </c>
      <c r="Q236" s="21" t="n">
        <f aca="false">IF(OR($A236="",Q$4=""),0,COUNTIFS(Formulas!$A$2:$A$3001,Q$4,Formulas!$B$2:$B$3001,$A236))</f>
        <v>0</v>
      </c>
      <c r="R236" s="21" t="n">
        <f aca="false">IF(OR($A236="",R$4=""),0,COUNTIFS(Formulas!$A$2:$A$3001,R$4,Formulas!$B$2:$B$3001,$A236))</f>
        <v>0</v>
      </c>
      <c r="S236" s="21" t="n">
        <f aca="false">IF(OR($A236="",S$4=""),0,COUNTIFS(Formulas!$A$2:$A$3001,S$4,Formulas!$B$2:$B$3001,$A236))</f>
        <v>0</v>
      </c>
      <c r="T236" s="21" t="n">
        <f aca="false">IF(OR($A236="",T$4=""),0,COUNTIFS(Formulas!$A$2:$A$3001,T$4,Formulas!$B$2:$B$3001,$A236))</f>
        <v>0</v>
      </c>
      <c r="U236" s="21" t="n">
        <f aca="false">IF(OR($A236="",U$4=""),0,COUNTIFS(Formulas!$A$2:$A$3001,U$4,Formulas!$B$2:$B$3001,$A236))</f>
        <v>0</v>
      </c>
      <c r="V236" s="21" t="n">
        <f aca="false">IF(OR($A236="",V$4=""),0,COUNTIFS(Formulas!$A$2:$A$3001,V$4,Formulas!$B$2:$B$3001,$A236))</f>
        <v>0</v>
      </c>
      <c r="W236" s="21" t="n">
        <f aca="false">IF(OR($A236="",W$4=""),0,COUNTIFS(Formulas!$A$2:$A$3001,W$4,Formulas!$B$2:$B$3001,$A236))</f>
        <v>0</v>
      </c>
      <c r="X236" s="21" t="n">
        <f aca="false">IF(OR($A236="",X$4=""),0,COUNTIFS(Formulas!$A$2:$A$3001,X$4,Formulas!$B$2:$B$3001,$A236))</f>
        <v>0</v>
      </c>
      <c r="Y236" s="21" t="n">
        <f aca="false">IF(OR($A236="",Y$4=""),0,COUNTIFS(Formulas!$A$2:$A$3001,Y$4,Formulas!$B$2:$B$3001,$A236))</f>
        <v>0</v>
      </c>
      <c r="Z236" s="21" t="n">
        <f aca="false">IF(OR($A236="",Z$4=""),0,COUNTIFS(Formulas!$A$2:$A$3001,Z$4,Formulas!$B$2:$B$3001,$A236))</f>
        <v>0</v>
      </c>
      <c r="AA236" s="21" t="n">
        <f aca="false">IF(OR($A236="",AA$4=""),0,COUNTIFS(Formulas!$A$2:$A$3001,AA$4,Formulas!$B$2:$B$3001,$A236))</f>
        <v>0</v>
      </c>
      <c r="AB236" s="21" t="n">
        <f aca="false">IF(OR($A236="",AB$4=""),0,COUNTIFS(Formulas!$A$2:$A$3001,AB$4,Formulas!$B$2:$B$3001,$A236))</f>
        <v>0</v>
      </c>
      <c r="AC236" s="21" t="n">
        <f aca="false">IF(OR($A236="",AC$4=""),0,COUNTIFS(Formulas!$A$2:$A$3001,AC$4,Formulas!$B$2:$B$3001,$A236))</f>
        <v>0</v>
      </c>
      <c r="AD236" s="21" t="n">
        <f aca="false">IF(OR($A236="",AD$4=""),0,COUNTIFS(Formulas!$A$2:$A$3001,AD$4,Formulas!$B$2:$B$3001,$A236))</f>
        <v>0</v>
      </c>
      <c r="AE236" s="21" t="n">
        <f aca="false">IF(OR($A236="",AE$4=""),0,COUNTIFS(Formulas!$A$2:$A$3001,AE$4,Formulas!$B$2:$B$3001,$A236))</f>
        <v>0</v>
      </c>
      <c r="AF236" s="21" t="n">
        <f aca="false">IF(OR($A236="",AF$4=""),0,COUNTIFS(Formulas!$A$2:$A$3001,AF$4,Formulas!$B$2:$B$3001,$A236))</f>
        <v>0</v>
      </c>
      <c r="AG236" s="21" t="n">
        <f aca="false">IF(OR($A236="",AG$4=""),0,COUNTIFS(Formulas!$A$2:$A$3001,AG$4,Formulas!$B$2:$B$3001,$A236))</f>
        <v>0</v>
      </c>
      <c r="AH236" s="21" t="n">
        <f aca="false">IF(OR($A236="",AH$4=""),0,COUNTIFS(Formulas!$A$2:$A$3001,AH$4,Formulas!$B$2:$B$3001,$A236))</f>
        <v>0</v>
      </c>
      <c r="AI236" s="21" t="n">
        <f aca="false">IF(OR($A236="",AI$4=""),0,COUNTIFS(Formulas!$A$2:$A$3001,AI$4,Formulas!$B$2:$B$3001,$A236))</f>
        <v>0</v>
      </c>
      <c r="AJ236" s="21" t="n">
        <f aca="false">IF(OR($A236="",AJ$4=""),0,COUNTIFS(Formulas!$A$2:$A$3001,AJ$4,Formulas!$B$2:$B$3001,$A236))</f>
        <v>0</v>
      </c>
      <c r="AK236" s="21" t="n">
        <f aca="false">IF(OR($A236="",AK$4=""),0,COUNTIFS(Formulas!$A$2:$A$3001,AK$4,Formulas!$B$2:$B$3001,$A236))</f>
        <v>0</v>
      </c>
      <c r="AL236" s="21" t="n">
        <f aca="false">IF(OR($A236="",AL$4=""),0,COUNTIFS(Formulas!$A$2:$A$3001,AL$4,Formulas!$B$2:$B$3001,$A236))</f>
        <v>0</v>
      </c>
      <c r="AM236" s="21" t="n">
        <f aca="false">IF(OR($A236="",AM$4=""),0,COUNTIFS(Formulas!$A$2:$A$3001,AM$4,Formulas!$B$2:$B$3001,$A236))</f>
        <v>0</v>
      </c>
      <c r="AN236" s="21" t="n">
        <f aca="false">IF(OR($A236="",AN$4=""),0,COUNTIFS(Formulas!$A$2:$A$3001,AN$4,Formulas!$B$2:$B$3001,$A236))</f>
        <v>0</v>
      </c>
      <c r="AO236" s="21" t="n">
        <f aca="false">IF(OR($A236="",AO$4=""),0,COUNTIFS(Formulas!$A$2:$A$3001,AO$4,Formulas!$B$2:$B$3001,$A236))</f>
        <v>0</v>
      </c>
      <c r="AP236" s="21" t="n">
        <f aca="false">IF(OR($A236="",AP$4=""),0,COUNTIFS(Formulas!$A$2:$A$3001,AP$4,Formulas!$B$2:$B$3001,$A236))</f>
        <v>0</v>
      </c>
      <c r="AQ236" s="21" t="n">
        <f aca="false">IF(OR($A236="",AQ$4=""),0,COUNTIFS(Formulas!$A$2:$A$3001,AQ$4,Formulas!$B$2:$B$3001,$A236))</f>
        <v>0</v>
      </c>
      <c r="AR236" s="21" t="n">
        <f aca="false">IF(OR($A236="",AR$4=""),0,COUNTIFS(Formulas!$A$2:$A$3001,AR$4,Formulas!$B$2:$B$3001,$A236))</f>
        <v>0</v>
      </c>
      <c r="AS236" s="21" t="n">
        <f aca="false">IF(OR($A236="",AS$4=""),0,COUNTIFS(Formulas!$A$2:$A$3001,AS$4,Formulas!$B$2:$B$3001,$A236))</f>
        <v>0</v>
      </c>
      <c r="AT236" s="21" t="n">
        <f aca="false">IF(OR($A236="",AT$4=""),0,COUNTIFS(Formulas!$A$2:$A$3001,AT$4,Formulas!$B$2:$B$3001,$A236))</f>
        <v>0</v>
      </c>
      <c r="AU236" s="21" t="n">
        <f aca="false">IF(OR($A236="",AU$4=""),0,COUNTIFS(Formulas!$A$2:$A$3001,AU$4,Formulas!$B$2:$B$3001,$A236))</f>
        <v>0</v>
      </c>
      <c r="AV236" s="21" t="n">
        <f aca="false">IF(OR($A236="",AV$4=""),0,COUNTIFS(Formulas!$A$2:$A$3001,AV$4,Formulas!$B$2:$B$3001,$A236))</f>
        <v>0</v>
      </c>
      <c r="AW236" s="21" t="n">
        <f aca="false">IF(OR($A236="",AW$4=""),0,COUNTIFS(Formulas!$A$2:$A$3001,AW$4,Formulas!$B$2:$B$3001,$A236))</f>
        <v>0</v>
      </c>
      <c r="AX236" s="21" t="n">
        <f aca="false">IF(OR($A236="",AX$4=""),0,COUNTIFS(Formulas!$A$2:$A$3001,AX$4,Formulas!$B$2:$B$3001,$A236))</f>
        <v>0</v>
      </c>
      <c r="AY236" s="21" t="n">
        <f aca="false">IF(OR($A236="",AY$4=""),0,COUNTIFS(Formulas!$A$2:$A$3001,AY$4,Formulas!$B$2:$B$3001,$A236))</f>
        <v>0</v>
      </c>
      <c r="AZ236" s="21" t="n">
        <f aca="false">IF(OR($A236="",AZ$4=""),0,COUNTIFS(Formulas!$A$2:$A$3001,AZ$4,Formulas!$B$2:$B$3001,$A236))</f>
        <v>0</v>
      </c>
      <c r="BA236" s="21" t="n">
        <f aca="false">IF(OR($A236="",BA$4=""),0,COUNTIFS(Formulas!$A$2:$A$3001,BA$4,Formulas!$B$2:$B$3001,$A236))</f>
        <v>0</v>
      </c>
      <c r="BB236" s="21" t="n">
        <f aca="false">IF(OR($A236="",BB$4=""),0,COUNTIFS(Formulas!$A$2:$A$3001,BB$4,Formulas!$B$2:$B$3001,$A236))</f>
        <v>0</v>
      </c>
      <c r="BC236" s="21" t="n">
        <f aca="false">IF(OR($A236="",BC$4=""),0,COUNTIFS(Formulas!$A$2:$A$3001,BC$4,Formulas!$B$2:$B$3001,$A236))</f>
        <v>0</v>
      </c>
      <c r="BD236" s="21" t="n">
        <f aca="false">IF(OR($A236="",BD$4=""),0,COUNTIFS(Formulas!$A$2:$A$3001,BD$4,Formulas!$B$2:$B$3001,$A236))</f>
        <v>0</v>
      </c>
      <c r="BE236" s="21" t="n">
        <f aca="false">IF(OR($A236="",BE$4=""),0,COUNTIFS(Formulas!$A$2:$A$3001,BE$4,Formulas!$B$2:$B$3001,$A236))</f>
        <v>0</v>
      </c>
      <c r="BF236" s="21" t="n">
        <f aca="false">IF(OR($A236="",BF$4=""),0,COUNTIFS(Formulas!$A$2:$A$3001,BF$4,Formulas!$B$2:$B$3001,$A236))</f>
        <v>0</v>
      </c>
      <c r="BG236" s="21" t="n">
        <f aca="false">IF(OR($A236="",BG$4=""),0,COUNTIFS(Formulas!$A$2:$A$3001,BG$4,Formulas!$B$2:$B$3001,$A236))</f>
        <v>0</v>
      </c>
      <c r="BH236" s="21" t="n">
        <f aca="false">IF(OR($A236="",BH$4=""),0,COUNTIFS(Formulas!$A$2:$A$3001,BH$4,Formulas!$B$2:$B$3001,$A236))</f>
        <v>0</v>
      </c>
      <c r="BI236" s="21" t="n">
        <f aca="false">IF(OR($A236="",BI$4=""),0,COUNTIFS(Formulas!$A$2:$A$3001,BI$4,Formulas!$B$2:$B$3001,$A236))</f>
        <v>0</v>
      </c>
      <c r="BJ236" s="21" t="n">
        <f aca="false">IF(OR($A236="",BJ$4=""),0,COUNTIFS(Formulas!$A$2:$A$3001,BJ$4,Formulas!$B$2:$B$3001,$A236))</f>
        <v>0</v>
      </c>
      <c r="BK236" s="21" t="n">
        <f aca="false">IF(OR($A236="",BK$4=""),0,COUNTIFS(Formulas!$A$2:$A$3001,BK$4,Formulas!$B$2:$B$3001,$A236))</f>
        <v>0</v>
      </c>
      <c r="BL236" s="21" t="n">
        <f aca="false">IF(OR($A236="",BL$4=""),0,COUNTIFS(Formulas!$A$2:$A$3001,BL$4,Formulas!$B$2:$B$3001,$A236))</f>
        <v>0</v>
      </c>
      <c r="BM236" s="21" t="n">
        <f aca="false">IF(OR($A236="",BM$4=""),0,COUNTIFS(Formulas!$A$2:$A$3001,BM$4,Formulas!$B$2:$B$3001,$A236))</f>
        <v>0</v>
      </c>
      <c r="BN236" s="21" t="n">
        <f aca="false">IF(OR($A236="",BN$4=""),0,COUNTIFS(Formulas!$A$2:$A$3001,BN$4,Formulas!$B$2:$B$3001,$A236))</f>
        <v>0</v>
      </c>
      <c r="BO236" s="21" t="n">
        <f aca="false">IF(OR($A236="",BO$4=""),0,COUNTIFS(Formulas!$A$2:$A$3001,BO$4,Formulas!$B$2:$B$3001,$A236))</f>
        <v>0</v>
      </c>
      <c r="BP236" s="21" t="n">
        <f aca="false">IF(OR($A236="",BP$4=""),0,COUNTIFS(Formulas!$A$2:$A$3001,BP$4,Formulas!$B$2:$B$3001,$A236))</f>
        <v>0</v>
      </c>
      <c r="BQ236" s="21" t="n">
        <f aca="false">IF(OR($A236="",BQ$4=""),0,COUNTIFS(Formulas!$A$2:$A$3001,BQ$4,Formulas!$B$2:$B$3001,$A236))</f>
        <v>0</v>
      </c>
      <c r="BR236" s="21" t="n">
        <f aca="false">IF(OR($A236="",BR$4=""),0,COUNTIFS(Formulas!$A$2:$A$3001,BR$4,Formulas!$B$2:$B$3001,$A236))</f>
        <v>0</v>
      </c>
      <c r="BS236" s="21" t="n">
        <f aca="false">IF(OR($A236="",BS$4=""),0,COUNTIFS(Formulas!$A$2:$A$3001,BS$4,Formulas!$B$2:$B$3001,$A236))</f>
        <v>0</v>
      </c>
      <c r="BT236" s="21" t="n">
        <f aca="false">IF(OR($A236="",BT$4=""),0,COUNTIFS(Formulas!$A$2:$A$3001,BT$4,Formulas!$B$2:$B$3001,$A236))</f>
        <v>0</v>
      </c>
      <c r="BU236" s="21" t="n">
        <f aca="false">IF(OR($A236="",BU$4=""),0,COUNTIFS(Formulas!$A$2:$A$3001,BU$4,Formulas!$B$2:$B$3001,$A236))</f>
        <v>0</v>
      </c>
      <c r="BV236" s="21" t="n">
        <f aca="false">IF(OR($A236="",BV$4=""),0,COUNTIFS(Formulas!$A$2:$A$3001,BV$4,Formulas!$B$2:$B$3001,$A236))</f>
        <v>0</v>
      </c>
      <c r="BW236" s="21" t="n">
        <f aca="false">IF(OR($A236="",BW$4=""),0,COUNTIFS(Formulas!$A$2:$A$3001,BW$4,Formulas!$B$2:$B$3001,$A236))</f>
        <v>0</v>
      </c>
      <c r="BX236" s="21" t="n">
        <f aca="false">IF(OR($A236="",BX$4=""),0,COUNTIFS(Formulas!$A$2:$A$3001,BX$4,Formulas!$B$2:$B$3001,$A236))</f>
        <v>0</v>
      </c>
      <c r="BY236" s="21" t="n">
        <f aca="false">IF(OR($A236="",BY$4=""),0,COUNTIFS(Formulas!$A$2:$A$3001,BY$4,Formulas!$B$2:$B$3001,$A236))</f>
        <v>0</v>
      </c>
      <c r="BZ236" s="21" t="n">
        <f aca="false">IF(OR($A236="",BZ$4=""),0,COUNTIFS(Formulas!$A$2:$A$3001,BZ$4,Formulas!$B$2:$B$3001,$A236))</f>
        <v>0</v>
      </c>
      <c r="CA236" s="21" t="n">
        <f aca="false">IF(OR($A236="",CA$4=""),0,COUNTIFS(Formulas!$A$2:$A$3001,CA$4,Formulas!$B$2:$B$3001,$A236))</f>
        <v>0</v>
      </c>
      <c r="CB236" s="21" t="n">
        <f aca="false">IF(OR($A236="",CB$4=""),0,COUNTIFS(Formulas!$A$2:$A$3001,CB$4,Formulas!$B$2:$B$3001,$A236))</f>
        <v>0</v>
      </c>
      <c r="CC236" s="21" t="n">
        <f aca="false">IF(OR($A236="",CC$4=""),0,COUNTIFS(Formulas!$A$2:$A$3001,CC$4,Formulas!$B$2:$B$3001,$A236))</f>
        <v>0</v>
      </c>
      <c r="CD236" s="21" t="n">
        <f aca="false">IF(OR($A236="",CD$4=""),0,COUNTIFS(Formulas!$A$2:$A$3001,CD$4,Formulas!$B$2:$B$3001,$A236))</f>
        <v>0</v>
      </c>
      <c r="CE236" s="21" t="n">
        <f aca="false">IF(OR($A236="",CE$4=""),0,COUNTIFS(Formulas!$A$2:$A$3001,CE$4,Formulas!$B$2:$B$3001,$A236))</f>
        <v>0</v>
      </c>
      <c r="CF236" s="21" t="n">
        <f aca="false">IF(OR($A236="",CF$4=""),0,COUNTIFS(Formulas!$A$2:$A$3001,CF$4,Formulas!$B$2:$B$3001,$A236))</f>
        <v>0</v>
      </c>
      <c r="CG236" s="21" t="n">
        <f aca="false">IF(OR($A236="",CG$4=""),0,COUNTIFS(Formulas!$A$2:$A$3001,CG$4,Formulas!$B$2:$B$3001,$A236))</f>
        <v>0</v>
      </c>
      <c r="CH236" s="21" t="n">
        <f aca="false">IF(OR($A236="",CH$4=""),0,COUNTIFS(Formulas!$A$2:$A$3001,CH$4,Formulas!$B$2:$B$3001,$A236))</f>
        <v>0</v>
      </c>
      <c r="CI236" s="21" t="n">
        <f aca="false">IF(OR($A236="",CI$4=""),0,COUNTIFS(Formulas!$A$2:$A$3001,CI$4,Formulas!$B$2:$B$3001,$A236))</f>
        <v>0</v>
      </c>
      <c r="CJ236" s="21" t="n">
        <f aca="false">IF(OR($A236="",CJ$4=""),0,COUNTIFS(Formulas!$A$2:$A$3001,CJ$4,Formulas!$B$2:$B$3001,$A236))</f>
        <v>0</v>
      </c>
      <c r="CK236" s="21" t="n">
        <f aca="false">IF(OR($A236="",CK$4=""),0,COUNTIFS(Formulas!$A$2:$A$3001,CK$4,Formulas!$B$2:$B$3001,$A236))</f>
        <v>0</v>
      </c>
      <c r="CL236" s="21" t="n">
        <f aca="false">IF(OR($A236="",CL$4=""),0,COUNTIFS(Formulas!$A$2:$A$3001,CL$4,Formulas!$B$2:$B$3001,$A236))</f>
        <v>0</v>
      </c>
      <c r="CM236" s="21" t="n">
        <f aca="false">IF(OR($A236="",CM$4=""),0,COUNTIFS(Formulas!$A$2:$A$3001,CM$4,Formulas!$B$2:$B$3001,$A236))</f>
        <v>0</v>
      </c>
      <c r="CN236" s="21" t="n">
        <f aca="false">IF(OR($A236="",CN$4=""),0,COUNTIFS(Formulas!$A$2:$A$3001,CN$4,Formulas!$B$2:$B$3001,$A236))</f>
        <v>0</v>
      </c>
      <c r="CO236" s="21" t="n">
        <f aca="false">IF(OR($A236="",CO$4=""),0,COUNTIFS(Formulas!$A$2:$A$3001,CO$4,Formulas!$B$2:$B$3001,$A236))</f>
        <v>0</v>
      </c>
      <c r="CP236" s="21" t="n">
        <f aca="false">IF(OR($A236="",CP$4=""),0,COUNTIFS(Formulas!$A$2:$A$3001,CP$4,Formulas!$B$2:$B$3001,$A236))</f>
        <v>0</v>
      </c>
      <c r="CQ236" s="21" t="n">
        <f aca="false">IF(OR($A236="",CQ$4=""),0,COUNTIFS(Formulas!$A$2:$A$3001,CQ$4,Formulas!$B$2:$B$3001,$A236))</f>
        <v>0</v>
      </c>
      <c r="CR236" s="21" t="n">
        <f aca="false">IF(OR($A236="",CR$4=""),0,COUNTIFS(Formulas!$A$2:$A$3001,CR$4,Formulas!$B$2:$B$3001,$A236))</f>
        <v>0</v>
      </c>
      <c r="CS236" s="21" t="n">
        <f aca="false">IF(OR($A236="",CS$4=""),0,COUNTIFS(Formulas!$A$2:$A$3001,CS$4,Formulas!$B$2:$B$3001,$A236))</f>
        <v>0</v>
      </c>
      <c r="CT236" s="21" t="n">
        <f aca="false">IF(OR($A236="",CT$4=""),0,COUNTIFS(Formulas!$A$2:$A$3001,CT$4,Formulas!$B$2:$B$3001,$A236))</f>
        <v>0</v>
      </c>
      <c r="CU236" s="21" t="n">
        <f aca="false">IF(OR($A236="",CU$4=""),0,COUNTIFS(Formulas!$A$2:$A$3001,CU$4,Formulas!$B$2:$B$3001,$A236))</f>
        <v>0</v>
      </c>
      <c r="CV236" s="21" t="n">
        <f aca="false">IF(OR($A236="",CV$4=""),0,COUNTIFS(Formulas!$A$2:$A$3001,CV$4,Formulas!$B$2:$B$3001,$A236))</f>
        <v>0</v>
      </c>
      <c r="CW236" s="21" t="n">
        <f aca="false">IF(OR($A236="",CW$4=""),0,COUNTIFS(Formulas!$A$2:$A$3001,CW$4,Formulas!$B$2:$B$3001,$A236))</f>
        <v>0</v>
      </c>
      <c r="CX236" s="21" t="n">
        <f aca="false">IF(OR($A236="",CX$4=""),0,COUNTIFS(Formulas!$A$2:$A$3001,CX$4,Formulas!$B$2:$B$3001,$A236))</f>
        <v>0</v>
      </c>
      <c r="CY236" s="21" t="n">
        <f aca="false">IF(OR($A236="",CY$4=""),0,COUNTIFS(Formulas!$A$2:$A$3001,CY$4,Formulas!$B$2:$B$3001,$A236))</f>
        <v>0</v>
      </c>
      <c r="CZ236" s="21" t="n">
        <f aca="false">IF(OR($A236="",CZ$4=""),0,COUNTIFS(Formulas!$A$2:$A$3001,CZ$4,Formulas!$B$2:$B$3001,$A236))</f>
        <v>0</v>
      </c>
      <c r="DA236" s="21" t="n">
        <f aca="false">IF(OR($A236="",DA$4=""),0,COUNTIFS(Formulas!$A$2:$A$3001,DA$4,Formulas!$B$2:$B$3001,$A236))</f>
        <v>0</v>
      </c>
      <c r="DB236" s="21" t="n">
        <f aca="false">IF(OR($A236="",DB$4=""),0,COUNTIFS(Formulas!$A$2:$A$3001,DB$4,Formulas!$B$2:$B$3001,$A236))</f>
        <v>0</v>
      </c>
      <c r="DC236" s="21" t="n">
        <f aca="false">IF(OR($A236="",DC$4=""),0,COUNTIFS(Formulas!$A$2:$A$3001,DC$4,Formulas!$B$2:$B$3001,$A236))</f>
        <v>0</v>
      </c>
      <c r="DD236" s="21" t="n">
        <f aca="false">IF(OR($A236="",DD$4=""),0,COUNTIFS(Formulas!$A$2:$A$3001,DD$4,Formulas!$B$2:$B$3001,$A236))</f>
        <v>0</v>
      </c>
      <c r="DE236" s="21" t="n">
        <f aca="false">IF(OR($A236="",DE$4=""),0,COUNTIFS(Formulas!$A$2:$A$3001,DE$4,Formulas!$B$2:$B$3001,$A236))</f>
        <v>0</v>
      </c>
      <c r="DF236" s="21" t="n">
        <f aca="false">IF(OR($A236="",DF$4=""),0,COUNTIFS(Formulas!$A$2:$A$3001,DF$4,Formulas!$B$2:$B$3001,$A236))</f>
        <v>0</v>
      </c>
      <c r="DG236" s="21" t="n">
        <f aca="false">IF(OR($A236="",DG$4=""),0,COUNTIFS(Formulas!$A$2:$A$3001,DG$4,Formulas!$B$2:$B$3001,$A236))</f>
        <v>0</v>
      </c>
      <c r="DH236" s="21" t="n">
        <f aca="false">IF(OR($A236="",DH$4=""),0,COUNTIFS(Formulas!$A$2:$A$3001,DH$4,Formulas!$B$2:$B$3001,$A236))</f>
        <v>0</v>
      </c>
      <c r="DI236" s="21" t="n">
        <f aca="false">IF(OR($A236="",DI$4=""),0,COUNTIFS(Formulas!$A$2:$A$3001,DI$4,Formulas!$B$2:$B$3001,$A236))</f>
        <v>0</v>
      </c>
      <c r="DJ236" s="21" t="n">
        <f aca="false">IF(OR($A236="",DJ$4=""),0,COUNTIFS(Formulas!$A$2:$A$3001,DJ$4,Formulas!$B$2:$B$3001,$A236))</f>
        <v>0</v>
      </c>
      <c r="DK236" s="21" t="n">
        <f aca="false">IF(OR($A236="",DK$4=""),0,COUNTIFS(Formulas!$A$2:$A$3001,DK$4,Formulas!$B$2:$B$3001,$A236))</f>
        <v>0</v>
      </c>
      <c r="DL236" s="21" t="n">
        <f aca="false">IF(OR($A236="",DL$4=""),0,COUNTIFS(Formulas!$A$2:$A$3001,DL$4,Formulas!$B$2:$B$3001,$A236))</f>
        <v>0</v>
      </c>
      <c r="DM236" s="21" t="n">
        <f aca="false">IF(OR($A236="",DM$4=""),0,COUNTIFS(Formulas!$A$2:$A$3001,DM$4,Formulas!$B$2:$B$3001,$A236))</f>
        <v>0</v>
      </c>
      <c r="DN236" s="21" t="n">
        <f aca="false">IF(OR($A236="",DN$4=""),0,COUNTIFS(Formulas!$A$2:$A$3001,DN$4,Formulas!$B$2:$B$3001,$A236))</f>
        <v>0</v>
      </c>
      <c r="DO236" s="21" t="n">
        <f aca="false">IF(OR($A236="",DO$4=""),0,COUNTIFS(Formulas!$A$2:$A$3001,DO$4,Formulas!$B$2:$B$3001,$A236))</f>
        <v>0</v>
      </c>
      <c r="DP236" s="21" t="n">
        <f aca="false">IF(OR($A236="",DP$4=""),0,COUNTIFS(Formulas!$A$2:$A$3001,DP$4,Formulas!$B$2:$B$3001,$A236))</f>
        <v>0</v>
      </c>
      <c r="DQ236" s="21" t="n">
        <f aca="false">IF(OR($A236="",DQ$4=""),0,COUNTIFS(Formulas!$A$2:$A$3001,DQ$4,Formulas!$B$2:$B$3001,$A236))</f>
        <v>0</v>
      </c>
      <c r="DR236" s="21" t="n">
        <f aca="false">IF(OR($A236="",DR$4=""),0,COUNTIFS(Formulas!$A$2:$A$3001,DR$4,Formulas!$B$2:$B$3001,$A236))</f>
        <v>0</v>
      </c>
      <c r="DS236" s="21" t="n">
        <f aca="false">IF(OR($A236="",DS$4=""),0,COUNTIFS(Formulas!$A$2:$A$3001,DS$4,Formulas!$B$2:$B$3001,$A236))</f>
        <v>0</v>
      </c>
      <c r="DT236" s="21" t="n">
        <f aca="false">IF(OR($A236="",DT$4=""),0,COUNTIFS(Formulas!$A$2:$A$3001,DT$4,Formulas!$B$2:$B$3001,$A236))</f>
        <v>0</v>
      </c>
      <c r="DU236" s="21" t="n">
        <f aca="false">IF(OR($A236="",DU$4=""),0,COUNTIFS(Formulas!$A$2:$A$3001,DU$4,Formulas!$B$2:$B$3001,$A236))</f>
        <v>0</v>
      </c>
      <c r="DV236" s="21" t="n">
        <f aca="false">IF(OR($A236="",DV$4=""),0,COUNTIFS(Formulas!$A$2:$A$3001,DV$4,Formulas!$B$2:$B$3001,$A236))</f>
        <v>0</v>
      </c>
      <c r="DW236" s="21" t="n">
        <f aca="false">IF(OR($A236="",DW$4=""),0,COUNTIFS(Formulas!$A$2:$A$3001,DW$4,Formulas!$B$2:$B$3001,$A236))</f>
        <v>0</v>
      </c>
      <c r="DX236" s="21" t="n">
        <f aca="false">IF(OR($A236="",DX$4=""),0,COUNTIFS(Formulas!$A$2:$A$3001,DX$4,Formulas!$B$2:$B$3001,$A236))</f>
        <v>0</v>
      </c>
      <c r="DY236" s="21" t="n">
        <f aca="false">IF(OR($A236="",DY$4=""),0,COUNTIFS(Formulas!$A$2:$A$3001,DY$4,Formulas!$B$2:$B$3001,$A236))</f>
        <v>0</v>
      </c>
      <c r="DZ236" s="21" t="n">
        <f aca="false">IF(OR($A236="",DZ$4=""),0,COUNTIFS(Formulas!$A$2:$A$3001,DZ$4,Formulas!$B$2:$B$3001,$A236))</f>
        <v>0</v>
      </c>
      <c r="EA236" s="21" t="n">
        <f aca="false">IF(OR($A236="",EA$4=""),0,COUNTIFS(Formulas!$A$2:$A$3001,EA$4,Formulas!$B$2:$B$3001,$A236))</f>
        <v>0</v>
      </c>
      <c r="EB236" s="21" t="n">
        <f aca="false">IF(OR($A236="",EB$4=""),0,COUNTIFS(Formulas!$A$2:$A$3001,EB$4,Formulas!$B$2:$B$3001,$A236))</f>
        <v>0</v>
      </c>
      <c r="EC236" s="21" t="n">
        <f aca="false">IF(OR($A236="",EC$4=""),0,COUNTIFS(Formulas!$A$2:$A$3001,EC$4,Formulas!$B$2:$B$3001,$A236))</f>
        <v>0</v>
      </c>
      <c r="ED236" s="21" t="n">
        <f aca="false">IF(OR($A236="",ED$4=""),0,COUNTIFS(Formulas!$A$2:$A$3001,ED$4,Formulas!$B$2:$B$3001,$A236))</f>
        <v>0</v>
      </c>
      <c r="EE236" s="21" t="n">
        <f aca="false">IF(OR($A236="",EE$4=""),0,COUNTIFS(Formulas!$A$2:$A$3001,EE$4,Formulas!$B$2:$B$3001,$A236))</f>
        <v>0</v>
      </c>
      <c r="EF236" s="21" t="n">
        <f aca="false">IF(OR($A236="",EF$4=""),0,COUNTIFS(Formulas!$A$2:$A$3001,EF$4,Formulas!$B$2:$B$3001,$A236))</f>
        <v>0</v>
      </c>
      <c r="EG236" s="21" t="n">
        <f aca="false">IF(OR($A236="",EG$4=""),0,COUNTIFS(Formulas!$A$2:$A$3001,EG$4,Formulas!$B$2:$B$3001,$A236))</f>
        <v>0</v>
      </c>
      <c r="EH236" s="21" t="n">
        <f aca="false">IF(OR($A236="",EH$4=""),0,COUNTIFS(Formulas!$A$2:$A$3001,EH$4,Formulas!$B$2:$B$3001,$A236))</f>
        <v>0</v>
      </c>
      <c r="EI236" s="21" t="n">
        <f aca="false">IF(OR($A236="",EI$4=""),0,COUNTIFS(Formulas!$A$2:$A$3001,EI$4,Formulas!$B$2:$B$3001,$A236))</f>
        <v>0</v>
      </c>
      <c r="EJ236" s="21" t="n">
        <f aca="false">IF(OR($A236="",EJ$4=""),0,COUNTIFS(Formulas!$A$2:$A$3001,EJ$4,Formulas!$B$2:$B$3001,$A236))</f>
        <v>0</v>
      </c>
      <c r="EK236" s="21" t="n">
        <f aca="false">IF(OR($A236="",EK$4=""),0,COUNTIFS(Formulas!$A$2:$A$3001,EK$4,Formulas!$B$2:$B$3001,$A236))</f>
        <v>0</v>
      </c>
      <c r="EL236" s="21" t="n">
        <f aca="false">IF(OR($A236="",EL$4=""),0,COUNTIFS(Formulas!$A$2:$A$3001,EL$4,Formulas!$B$2:$B$3001,$A236))</f>
        <v>0</v>
      </c>
      <c r="EM236" s="21" t="n">
        <f aca="false">IF(OR($A236="",EM$4=""),0,COUNTIFS(Formulas!$A$2:$A$3001,EM$4,Formulas!$B$2:$B$3001,$A236))</f>
        <v>0</v>
      </c>
      <c r="EN236" s="21" t="n">
        <f aca="false">IF(OR($A236="",EN$4=""),0,COUNTIFS(Formulas!$A$2:$A$3001,EN$4,Formulas!$B$2:$B$3001,$A236))</f>
        <v>0</v>
      </c>
      <c r="EO236" s="21" t="n">
        <f aca="false">IF(OR($A236="",EO$4=""),0,COUNTIFS(Formulas!$A$2:$A$3001,EO$4,Formulas!$B$2:$B$3001,$A236))</f>
        <v>0</v>
      </c>
      <c r="EP236" s="21" t="n">
        <f aca="false">IF(OR($A236="",EP$4=""),0,COUNTIFS(Formulas!$A$2:$A$3001,EP$4,Formulas!$B$2:$B$3001,$A236))</f>
        <v>0</v>
      </c>
      <c r="EQ236" s="21" t="n">
        <f aca="false">IF(OR($A236="",EQ$4=""),0,COUNTIFS(Formulas!$A$2:$A$3001,EQ$4,Formulas!$B$2:$B$3001,$A236))</f>
        <v>0</v>
      </c>
      <c r="ER236" s="21" t="n">
        <f aca="false">IF(OR($A236="",ER$4=""),0,COUNTIFS(Formulas!$A$2:$A$3001,ER$4,Formulas!$B$2:$B$3001,$A236))</f>
        <v>0</v>
      </c>
      <c r="ES236" s="21" t="n">
        <f aca="false">IF(OR($A236="",ES$4=""),0,COUNTIFS(Formulas!$A$2:$A$3001,ES$4,Formulas!$B$2:$B$3001,$A236))</f>
        <v>0</v>
      </c>
      <c r="ET236" s="21" t="n">
        <f aca="false">IF(OR($A236="",ET$4=""),0,COUNTIFS(Formulas!$A$2:$A$3001,ET$4,Formulas!$B$2:$B$3001,$A236))</f>
        <v>0</v>
      </c>
      <c r="EU236" s="21" t="n">
        <f aca="false">IF(OR($A236="",EU$4=""),0,COUNTIFS(Formulas!$A$2:$A$3001,EU$4,Formulas!$B$2:$B$3001,$A236))</f>
        <v>0</v>
      </c>
      <c r="EV236" s="21" t="n">
        <f aca="false">IF(OR($A236="",EV$4=""),0,COUNTIFS(Formulas!$A$2:$A$3001,EV$4,Formulas!$B$2:$B$3001,$A236))</f>
        <v>0</v>
      </c>
    </row>
    <row r="237" customFormat="false" ht="15" hidden="false" customHeight="false" outlineLevel="0" collapsed="false">
      <c r="A237" s="13" t="str">
        <f aca="false">IF(INDEX(Materials!$A$2:$A$301,233)="","",INDEX(Materials!$A$2:$A$301,233))</f>
        <v/>
      </c>
      <c r="B237" s="19" t="str">
        <f aca="false">IF(A237="","",COUNTIF(C237:EV237,"&gt;0"))</f>
        <v/>
      </c>
      <c r="C237" s="21" t="n">
        <f aca="false">IF(OR($A237="",C$4=""),0,COUNTIFS(Formulas!$A$2:$A$3001,C$4,Formulas!$B$2:$B$3001,$A237))</f>
        <v>0</v>
      </c>
      <c r="D237" s="21" t="n">
        <f aca="false">IF(OR($A237="",D$4=""),0,COUNTIFS(Formulas!$A$2:$A$3001,D$4,Formulas!$B$2:$B$3001,$A237))</f>
        <v>0</v>
      </c>
      <c r="E237" s="21" t="n">
        <f aca="false">IF(OR($A237="",E$4=""),0,COUNTIFS(Formulas!$A$2:$A$3001,E$4,Formulas!$B$2:$B$3001,$A237))</f>
        <v>0</v>
      </c>
      <c r="F237" s="21" t="n">
        <f aca="false">IF(OR($A237="",F$4=""),0,COUNTIFS(Formulas!$A$2:$A$3001,F$4,Formulas!$B$2:$B$3001,$A237))</f>
        <v>0</v>
      </c>
      <c r="G237" s="21" t="n">
        <f aca="false">IF(OR($A237="",G$4=""),0,COUNTIFS(Formulas!$A$2:$A$3001,G$4,Formulas!$B$2:$B$3001,$A237))</f>
        <v>0</v>
      </c>
      <c r="H237" s="21" t="n">
        <f aca="false">IF(OR($A237="",H$4=""),0,COUNTIFS(Formulas!$A$2:$A$3001,H$4,Formulas!$B$2:$B$3001,$A237))</f>
        <v>0</v>
      </c>
      <c r="I237" s="21" t="n">
        <f aca="false">IF(OR($A237="",I$4=""),0,COUNTIFS(Formulas!$A$2:$A$3001,I$4,Formulas!$B$2:$B$3001,$A237))</f>
        <v>0</v>
      </c>
      <c r="J237" s="21" t="n">
        <f aca="false">IF(OR($A237="",J$4=""),0,COUNTIFS(Formulas!$A$2:$A$3001,J$4,Formulas!$B$2:$B$3001,$A237))</f>
        <v>0</v>
      </c>
      <c r="K237" s="21" t="n">
        <f aca="false">IF(OR($A237="",K$4=""),0,COUNTIFS(Formulas!$A$2:$A$3001,K$4,Formulas!$B$2:$B$3001,$A237))</f>
        <v>0</v>
      </c>
      <c r="L237" s="21" t="n">
        <f aca="false">IF(OR($A237="",L$4=""),0,COUNTIFS(Formulas!$A$2:$A$3001,L$4,Formulas!$B$2:$B$3001,$A237))</f>
        <v>0</v>
      </c>
      <c r="M237" s="21" t="n">
        <f aca="false">IF(OR($A237="",M$4=""),0,COUNTIFS(Formulas!$A$2:$A$3001,M$4,Formulas!$B$2:$B$3001,$A237))</f>
        <v>0</v>
      </c>
      <c r="N237" s="21" t="n">
        <f aca="false">IF(OR($A237="",N$4=""),0,COUNTIFS(Formulas!$A$2:$A$3001,N$4,Formulas!$B$2:$B$3001,$A237))</f>
        <v>0</v>
      </c>
      <c r="O237" s="21" t="n">
        <f aca="false">IF(OR($A237="",O$4=""),0,COUNTIFS(Formulas!$A$2:$A$3001,O$4,Formulas!$B$2:$B$3001,$A237))</f>
        <v>0</v>
      </c>
      <c r="P237" s="21" t="n">
        <f aca="false">IF(OR($A237="",P$4=""),0,COUNTIFS(Formulas!$A$2:$A$3001,P$4,Formulas!$B$2:$B$3001,$A237))</f>
        <v>0</v>
      </c>
      <c r="Q237" s="21" t="n">
        <f aca="false">IF(OR($A237="",Q$4=""),0,COUNTIFS(Formulas!$A$2:$A$3001,Q$4,Formulas!$B$2:$B$3001,$A237))</f>
        <v>0</v>
      </c>
      <c r="R237" s="21" t="n">
        <f aca="false">IF(OR($A237="",R$4=""),0,COUNTIFS(Formulas!$A$2:$A$3001,R$4,Formulas!$B$2:$B$3001,$A237))</f>
        <v>0</v>
      </c>
      <c r="S237" s="21" t="n">
        <f aca="false">IF(OR($A237="",S$4=""),0,COUNTIFS(Formulas!$A$2:$A$3001,S$4,Formulas!$B$2:$B$3001,$A237))</f>
        <v>0</v>
      </c>
      <c r="T237" s="21" t="n">
        <f aca="false">IF(OR($A237="",T$4=""),0,COUNTIFS(Formulas!$A$2:$A$3001,T$4,Formulas!$B$2:$B$3001,$A237))</f>
        <v>0</v>
      </c>
      <c r="U237" s="21" t="n">
        <f aca="false">IF(OR($A237="",U$4=""),0,COUNTIFS(Formulas!$A$2:$A$3001,U$4,Formulas!$B$2:$B$3001,$A237))</f>
        <v>0</v>
      </c>
      <c r="V237" s="21" t="n">
        <f aca="false">IF(OR($A237="",V$4=""),0,COUNTIFS(Formulas!$A$2:$A$3001,V$4,Formulas!$B$2:$B$3001,$A237))</f>
        <v>0</v>
      </c>
      <c r="W237" s="21" t="n">
        <f aca="false">IF(OR($A237="",W$4=""),0,COUNTIFS(Formulas!$A$2:$A$3001,W$4,Formulas!$B$2:$B$3001,$A237))</f>
        <v>0</v>
      </c>
      <c r="X237" s="21" t="n">
        <f aca="false">IF(OR($A237="",X$4=""),0,COUNTIFS(Formulas!$A$2:$A$3001,X$4,Formulas!$B$2:$B$3001,$A237))</f>
        <v>0</v>
      </c>
      <c r="Y237" s="21" t="n">
        <f aca="false">IF(OR($A237="",Y$4=""),0,COUNTIFS(Formulas!$A$2:$A$3001,Y$4,Formulas!$B$2:$B$3001,$A237))</f>
        <v>0</v>
      </c>
      <c r="Z237" s="21" t="n">
        <f aca="false">IF(OR($A237="",Z$4=""),0,COUNTIFS(Formulas!$A$2:$A$3001,Z$4,Formulas!$B$2:$B$3001,$A237))</f>
        <v>0</v>
      </c>
      <c r="AA237" s="21" t="n">
        <f aca="false">IF(OR($A237="",AA$4=""),0,COUNTIFS(Formulas!$A$2:$A$3001,AA$4,Formulas!$B$2:$B$3001,$A237))</f>
        <v>0</v>
      </c>
      <c r="AB237" s="21" t="n">
        <f aca="false">IF(OR($A237="",AB$4=""),0,COUNTIFS(Formulas!$A$2:$A$3001,AB$4,Formulas!$B$2:$B$3001,$A237))</f>
        <v>0</v>
      </c>
      <c r="AC237" s="21" t="n">
        <f aca="false">IF(OR($A237="",AC$4=""),0,COUNTIFS(Formulas!$A$2:$A$3001,AC$4,Formulas!$B$2:$B$3001,$A237))</f>
        <v>0</v>
      </c>
      <c r="AD237" s="21" t="n">
        <f aca="false">IF(OR($A237="",AD$4=""),0,COUNTIFS(Formulas!$A$2:$A$3001,AD$4,Formulas!$B$2:$B$3001,$A237))</f>
        <v>0</v>
      </c>
      <c r="AE237" s="21" t="n">
        <f aca="false">IF(OR($A237="",AE$4=""),0,COUNTIFS(Formulas!$A$2:$A$3001,AE$4,Formulas!$B$2:$B$3001,$A237))</f>
        <v>0</v>
      </c>
      <c r="AF237" s="21" t="n">
        <f aca="false">IF(OR($A237="",AF$4=""),0,COUNTIFS(Formulas!$A$2:$A$3001,AF$4,Formulas!$B$2:$B$3001,$A237))</f>
        <v>0</v>
      </c>
      <c r="AG237" s="21" t="n">
        <f aca="false">IF(OR($A237="",AG$4=""),0,COUNTIFS(Formulas!$A$2:$A$3001,AG$4,Formulas!$B$2:$B$3001,$A237))</f>
        <v>0</v>
      </c>
      <c r="AH237" s="21" t="n">
        <f aca="false">IF(OR($A237="",AH$4=""),0,COUNTIFS(Formulas!$A$2:$A$3001,AH$4,Formulas!$B$2:$B$3001,$A237))</f>
        <v>0</v>
      </c>
      <c r="AI237" s="21" t="n">
        <f aca="false">IF(OR($A237="",AI$4=""),0,COUNTIFS(Formulas!$A$2:$A$3001,AI$4,Formulas!$B$2:$B$3001,$A237))</f>
        <v>0</v>
      </c>
      <c r="AJ237" s="21" t="n">
        <f aca="false">IF(OR($A237="",AJ$4=""),0,COUNTIFS(Formulas!$A$2:$A$3001,AJ$4,Formulas!$B$2:$B$3001,$A237))</f>
        <v>0</v>
      </c>
      <c r="AK237" s="21" t="n">
        <f aca="false">IF(OR($A237="",AK$4=""),0,COUNTIFS(Formulas!$A$2:$A$3001,AK$4,Formulas!$B$2:$B$3001,$A237))</f>
        <v>0</v>
      </c>
      <c r="AL237" s="21" t="n">
        <f aca="false">IF(OR($A237="",AL$4=""),0,COUNTIFS(Formulas!$A$2:$A$3001,AL$4,Formulas!$B$2:$B$3001,$A237))</f>
        <v>0</v>
      </c>
      <c r="AM237" s="21" t="n">
        <f aca="false">IF(OR($A237="",AM$4=""),0,COUNTIFS(Formulas!$A$2:$A$3001,AM$4,Formulas!$B$2:$B$3001,$A237))</f>
        <v>0</v>
      </c>
      <c r="AN237" s="21" t="n">
        <f aca="false">IF(OR($A237="",AN$4=""),0,COUNTIFS(Formulas!$A$2:$A$3001,AN$4,Formulas!$B$2:$B$3001,$A237))</f>
        <v>0</v>
      </c>
      <c r="AO237" s="21" t="n">
        <f aca="false">IF(OR($A237="",AO$4=""),0,COUNTIFS(Formulas!$A$2:$A$3001,AO$4,Formulas!$B$2:$B$3001,$A237))</f>
        <v>0</v>
      </c>
      <c r="AP237" s="21" t="n">
        <f aca="false">IF(OR($A237="",AP$4=""),0,COUNTIFS(Formulas!$A$2:$A$3001,AP$4,Formulas!$B$2:$B$3001,$A237))</f>
        <v>0</v>
      </c>
      <c r="AQ237" s="21" t="n">
        <f aca="false">IF(OR($A237="",AQ$4=""),0,COUNTIFS(Formulas!$A$2:$A$3001,AQ$4,Formulas!$B$2:$B$3001,$A237))</f>
        <v>0</v>
      </c>
      <c r="AR237" s="21" t="n">
        <f aca="false">IF(OR($A237="",AR$4=""),0,COUNTIFS(Formulas!$A$2:$A$3001,AR$4,Formulas!$B$2:$B$3001,$A237))</f>
        <v>0</v>
      </c>
      <c r="AS237" s="21" t="n">
        <f aca="false">IF(OR($A237="",AS$4=""),0,COUNTIFS(Formulas!$A$2:$A$3001,AS$4,Formulas!$B$2:$B$3001,$A237))</f>
        <v>0</v>
      </c>
      <c r="AT237" s="21" t="n">
        <f aca="false">IF(OR($A237="",AT$4=""),0,COUNTIFS(Formulas!$A$2:$A$3001,AT$4,Formulas!$B$2:$B$3001,$A237))</f>
        <v>0</v>
      </c>
      <c r="AU237" s="21" t="n">
        <f aca="false">IF(OR($A237="",AU$4=""),0,COUNTIFS(Formulas!$A$2:$A$3001,AU$4,Formulas!$B$2:$B$3001,$A237))</f>
        <v>0</v>
      </c>
      <c r="AV237" s="21" t="n">
        <f aca="false">IF(OR($A237="",AV$4=""),0,COUNTIFS(Formulas!$A$2:$A$3001,AV$4,Formulas!$B$2:$B$3001,$A237))</f>
        <v>0</v>
      </c>
      <c r="AW237" s="21" t="n">
        <f aca="false">IF(OR($A237="",AW$4=""),0,COUNTIFS(Formulas!$A$2:$A$3001,AW$4,Formulas!$B$2:$B$3001,$A237))</f>
        <v>0</v>
      </c>
      <c r="AX237" s="21" t="n">
        <f aca="false">IF(OR($A237="",AX$4=""),0,COUNTIFS(Formulas!$A$2:$A$3001,AX$4,Formulas!$B$2:$B$3001,$A237))</f>
        <v>0</v>
      </c>
      <c r="AY237" s="21" t="n">
        <f aca="false">IF(OR($A237="",AY$4=""),0,COUNTIFS(Formulas!$A$2:$A$3001,AY$4,Formulas!$B$2:$B$3001,$A237))</f>
        <v>0</v>
      </c>
      <c r="AZ237" s="21" t="n">
        <f aca="false">IF(OR($A237="",AZ$4=""),0,COUNTIFS(Formulas!$A$2:$A$3001,AZ$4,Formulas!$B$2:$B$3001,$A237))</f>
        <v>0</v>
      </c>
      <c r="BA237" s="21" t="n">
        <f aca="false">IF(OR($A237="",BA$4=""),0,COUNTIFS(Formulas!$A$2:$A$3001,BA$4,Formulas!$B$2:$B$3001,$A237))</f>
        <v>0</v>
      </c>
      <c r="BB237" s="21" t="n">
        <f aca="false">IF(OR($A237="",BB$4=""),0,COUNTIFS(Formulas!$A$2:$A$3001,BB$4,Formulas!$B$2:$B$3001,$A237))</f>
        <v>0</v>
      </c>
      <c r="BC237" s="21" t="n">
        <f aca="false">IF(OR($A237="",BC$4=""),0,COUNTIFS(Formulas!$A$2:$A$3001,BC$4,Formulas!$B$2:$B$3001,$A237))</f>
        <v>0</v>
      </c>
      <c r="BD237" s="21" t="n">
        <f aca="false">IF(OR($A237="",BD$4=""),0,COUNTIFS(Formulas!$A$2:$A$3001,BD$4,Formulas!$B$2:$B$3001,$A237))</f>
        <v>0</v>
      </c>
      <c r="BE237" s="21" t="n">
        <f aca="false">IF(OR($A237="",BE$4=""),0,COUNTIFS(Formulas!$A$2:$A$3001,BE$4,Formulas!$B$2:$B$3001,$A237))</f>
        <v>0</v>
      </c>
      <c r="BF237" s="21" t="n">
        <f aca="false">IF(OR($A237="",BF$4=""),0,COUNTIFS(Formulas!$A$2:$A$3001,BF$4,Formulas!$B$2:$B$3001,$A237))</f>
        <v>0</v>
      </c>
      <c r="BG237" s="21" t="n">
        <f aca="false">IF(OR($A237="",BG$4=""),0,COUNTIFS(Formulas!$A$2:$A$3001,BG$4,Formulas!$B$2:$B$3001,$A237))</f>
        <v>0</v>
      </c>
      <c r="BH237" s="21" t="n">
        <f aca="false">IF(OR($A237="",BH$4=""),0,COUNTIFS(Formulas!$A$2:$A$3001,BH$4,Formulas!$B$2:$B$3001,$A237))</f>
        <v>0</v>
      </c>
      <c r="BI237" s="21" t="n">
        <f aca="false">IF(OR($A237="",BI$4=""),0,COUNTIFS(Formulas!$A$2:$A$3001,BI$4,Formulas!$B$2:$B$3001,$A237))</f>
        <v>0</v>
      </c>
      <c r="BJ237" s="21" t="n">
        <f aca="false">IF(OR($A237="",BJ$4=""),0,COUNTIFS(Formulas!$A$2:$A$3001,BJ$4,Formulas!$B$2:$B$3001,$A237))</f>
        <v>0</v>
      </c>
      <c r="BK237" s="21" t="n">
        <f aca="false">IF(OR($A237="",BK$4=""),0,COUNTIFS(Formulas!$A$2:$A$3001,BK$4,Formulas!$B$2:$B$3001,$A237))</f>
        <v>0</v>
      </c>
      <c r="BL237" s="21" t="n">
        <f aca="false">IF(OR($A237="",BL$4=""),0,COUNTIFS(Formulas!$A$2:$A$3001,BL$4,Formulas!$B$2:$B$3001,$A237))</f>
        <v>0</v>
      </c>
      <c r="BM237" s="21" t="n">
        <f aca="false">IF(OR($A237="",BM$4=""),0,COUNTIFS(Formulas!$A$2:$A$3001,BM$4,Formulas!$B$2:$B$3001,$A237))</f>
        <v>0</v>
      </c>
      <c r="BN237" s="21" t="n">
        <f aca="false">IF(OR($A237="",BN$4=""),0,COUNTIFS(Formulas!$A$2:$A$3001,BN$4,Formulas!$B$2:$B$3001,$A237))</f>
        <v>0</v>
      </c>
      <c r="BO237" s="21" t="n">
        <f aca="false">IF(OR($A237="",BO$4=""),0,COUNTIFS(Formulas!$A$2:$A$3001,BO$4,Formulas!$B$2:$B$3001,$A237))</f>
        <v>0</v>
      </c>
      <c r="BP237" s="21" t="n">
        <f aca="false">IF(OR($A237="",BP$4=""),0,COUNTIFS(Formulas!$A$2:$A$3001,BP$4,Formulas!$B$2:$B$3001,$A237))</f>
        <v>0</v>
      </c>
      <c r="BQ237" s="21" t="n">
        <f aca="false">IF(OR($A237="",BQ$4=""),0,COUNTIFS(Formulas!$A$2:$A$3001,BQ$4,Formulas!$B$2:$B$3001,$A237))</f>
        <v>0</v>
      </c>
      <c r="BR237" s="21" t="n">
        <f aca="false">IF(OR($A237="",BR$4=""),0,COUNTIFS(Formulas!$A$2:$A$3001,BR$4,Formulas!$B$2:$B$3001,$A237))</f>
        <v>0</v>
      </c>
      <c r="BS237" s="21" t="n">
        <f aca="false">IF(OR($A237="",BS$4=""),0,COUNTIFS(Formulas!$A$2:$A$3001,BS$4,Formulas!$B$2:$B$3001,$A237))</f>
        <v>0</v>
      </c>
      <c r="BT237" s="21" t="n">
        <f aca="false">IF(OR($A237="",BT$4=""),0,COUNTIFS(Formulas!$A$2:$A$3001,BT$4,Formulas!$B$2:$B$3001,$A237))</f>
        <v>0</v>
      </c>
      <c r="BU237" s="21" t="n">
        <f aca="false">IF(OR($A237="",BU$4=""),0,COUNTIFS(Formulas!$A$2:$A$3001,BU$4,Formulas!$B$2:$B$3001,$A237))</f>
        <v>0</v>
      </c>
      <c r="BV237" s="21" t="n">
        <f aca="false">IF(OR($A237="",BV$4=""),0,COUNTIFS(Formulas!$A$2:$A$3001,BV$4,Formulas!$B$2:$B$3001,$A237))</f>
        <v>0</v>
      </c>
      <c r="BW237" s="21" t="n">
        <f aca="false">IF(OR($A237="",BW$4=""),0,COUNTIFS(Formulas!$A$2:$A$3001,BW$4,Formulas!$B$2:$B$3001,$A237))</f>
        <v>0</v>
      </c>
      <c r="BX237" s="21" t="n">
        <f aca="false">IF(OR($A237="",BX$4=""),0,COUNTIFS(Formulas!$A$2:$A$3001,BX$4,Formulas!$B$2:$B$3001,$A237))</f>
        <v>0</v>
      </c>
      <c r="BY237" s="21" t="n">
        <f aca="false">IF(OR($A237="",BY$4=""),0,COUNTIFS(Formulas!$A$2:$A$3001,BY$4,Formulas!$B$2:$B$3001,$A237))</f>
        <v>0</v>
      </c>
      <c r="BZ237" s="21" t="n">
        <f aca="false">IF(OR($A237="",BZ$4=""),0,COUNTIFS(Formulas!$A$2:$A$3001,BZ$4,Formulas!$B$2:$B$3001,$A237))</f>
        <v>0</v>
      </c>
      <c r="CA237" s="21" t="n">
        <f aca="false">IF(OR($A237="",CA$4=""),0,COUNTIFS(Formulas!$A$2:$A$3001,CA$4,Formulas!$B$2:$B$3001,$A237))</f>
        <v>0</v>
      </c>
      <c r="CB237" s="21" t="n">
        <f aca="false">IF(OR($A237="",CB$4=""),0,COUNTIFS(Formulas!$A$2:$A$3001,CB$4,Formulas!$B$2:$B$3001,$A237))</f>
        <v>0</v>
      </c>
      <c r="CC237" s="21" t="n">
        <f aca="false">IF(OR($A237="",CC$4=""),0,COUNTIFS(Formulas!$A$2:$A$3001,CC$4,Formulas!$B$2:$B$3001,$A237))</f>
        <v>0</v>
      </c>
      <c r="CD237" s="21" t="n">
        <f aca="false">IF(OR($A237="",CD$4=""),0,COUNTIFS(Formulas!$A$2:$A$3001,CD$4,Formulas!$B$2:$B$3001,$A237))</f>
        <v>0</v>
      </c>
      <c r="CE237" s="21" t="n">
        <f aca="false">IF(OR($A237="",CE$4=""),0,COUNTIFS(Formulas!$A$2:$A$3001,CE$4,Formulas!$B$2:$B$3001,$A237))</f>
        <v>0</v>
      </c>
      <c r="CF237" s="21" t="n">
        <f aca="false">IF(OR($A237="",CF$4=""),0,COUNTIFS(Formulas!$A$2:$A$3001,CF$4,Formulas!$B$2:$B$3001,$A237))</f>
        <v>0</v>
      </c>
      <c r="CG237" s="21" t="n">
        <f aca="false">IF(OR($A237="",CG$4=""),0,COUNTIFS(Formulas!$A$2:$A$3001,CG$4,Formulas!$B$2:$B$3001,$A237))</f>
        <v>0</v>
      </c>
      <c r="CH237" s="21" t="n">
        <f aca="false">IF(OR($A237="",CH$4=""),0,COUNTIFS(Formulas!$A$2:$A$3001,CH$4,Formulas!$B$2:$B$3001,$A237))</f>
        <v>0</v>
      </c>
      <c r="CI237" s="21" t="n">
        <f aca="false">IF(OR($A237="",CI$4=""),0,COUNTIFS(Formulas!$A$2:$A$3001,CI$4,Formulas!$B$2:$B$3001,$A237))</f>
        <v>0</v>
      </c>
      <c r="CJ237" s="21" t="n">
        <f aca="false">IF(OR($A237="",CJ$4=""),0,COUNTIFS(Formulas!$A$2:$A$3001,CJ$4,Formulas!$B$2:$B$3001,$A237))</f>
        <v>0</v>
      </c>
      <c r="CK237" s="21" t="n">
        <f aca="false">IF(OR($A237="",CK$4=""),0,COUNTIFS(Formulas!$A$2:$A$3001,CK$4,Formulas!$B$2:$B$3001,$A237))</f>
        <v>0</v>
      </c>
      <c r="CL237" s="21" t="n">
        <f aca="false">IF(OR($A237="",CL$4=""),0,COUNTIFS(Formulas!$A$2:$A$3001,CL$4,Formulas!$B$2:$B$3001,$A237))</f>
        <v>0</v>
      </c>
      <c r="CM237" s="21" t="n">
        <f aca="false">IF(OR($A237="",CM$4=""),0,COUNTIFS(Formulas!$A$2:$A$3001,CM$4,Formulas!$B$2:$B$3001,$A237))</f>
        <v>0</v>
      </c>
      <c r="CN237" s="21" t="n">
        <f aca="false">IF(OR($A237="",CN$4=""),0,COUNTIFS(Formulas!$A$2:$A$3001,CN$4,Formulas!$B$2:$B$3001,$A237))</f>
        <v>0</v>
      </c>
      <c r="CO237" s="21" t="n">
        <f aca="false">IF(OR($A237="",CO$4=""),0,COUNTIFS(Formulas!$A$2:$A$3001,CO$4,Formulas!$B$2:$B$3001,$A237))</f>
        <v>0</v>
      </c>
      <c r="CP237" s="21" t="n">
        <f aca="false">IF(OR($A237="",CP$4=""),0,COUNTIFS(Formulas!$A$2:$A$3001,CP$4,Formulas!$B$2:$B$3001,$A237))</f>
        <v>0</v>
      </c>
      <c r="CQ237" s="21" t="n">
        <f aca="false">IF(OR($A237="",CQ$4=""),0,COUNTIFS(Formulas!$A$2:$A$3001,CQ$4,Formulas!$B$2:$B$3001,$A237))</f>
        <v>0</v>
      </c>
      <c r="CR237" s="21" t="n">
        <f aca="false">IF(OR($A237="",CR$4=""),0,COUNTIFS(Formulas!$A$2:$A$3001,CR$4,Formulas!$B$2:$B$3001,$A237))</f>
        <v>0</v>
      </c>
      <c r="CS237" s="21" t="n">
        <f aca="false">IF(OR($A237="",CS$4=""),0,COUNTIFS(Formulas!$A$2:$A$3001,CS$4,Formulas!$B$2:$B$3001,$A237))</f>
        <v>0</v>
      </c>
      <c r="CT237" s="21" t="n">
        <f aca="false">IF(OR($A237="",CT$4=""),0,COUNTIFS(Formulas!$A$2:$A$3001,CT$4,Formulas!$B$2:$B$3001,$A237))</f>
        <v>0</v>
      </c>
      <c r="CU237" s="21" t="n">
        <f aca="false">IF(OR($A237="",CU$4=""),0,COUNTIFS(Formulas!$A$2:$A$3001,CU$4,Formulas!$B$2:$B$3001,$A237))</f>
        <v>0</v>
      </c>
      <c r="CV237" s="21" t="n">
        <f aca="false">IF(OR($A237="",CV$4=""),0,COUNTIFS(Formulas!$A$2:$A$3001,CV$4,Formulas!$B$2:$B$3001,$A237))</f>
        <v>0</v>
      </c>
      <c r="CW237" s="21" t="n">
        <f aca="false">IF(OR($A237="",CW$4=""),0,COUNTIFS(Formulas!$A$2:$A$3001,CW$4,Formulas!$B$2:$B$3001,$A237))</f>
        <v>0</v>
      </c>
      <c r="CX237" s="21" t="n">
        <f aca="false">IF(OR($A237="",CX$4=""),0,COUNTIFS(Formulas!$A$2:$A$3001,CX$4,Formulas!$B$2:$B$3001,$A237))</f>
        <v>0</v>
      </c>
      <c r="CY237" s="21" t="n">
        <f aca="false">IF(OR($A237="",CY$4=""),0,COUNTIFS(Formulas!$A$2:$A$3001,CY$4,Formulas!$B$2:$B$3001,$A237))</f>
        <v>0</v>
      </c>
      <c r="CZ237" s="21" t="n">
        <f aca="false">IF(OR($A237="",CZ$4=""),0,COUNTIFS(Formulas!$A$2:$A$3001,CZ$4,Formulas!$B$2:$B$3001,$A237))</f>
        <v>0</v>
      </c>
      <c r="DA237" s="21" t="n">
        <f aca="false">IF(OR($A237="",DA$4=""),0,COUNTIFS(Formulas!$A$2:$A$3001,DA$4,Formulas!$B$2:$B$3001,$A237))</f>
        <v>0</v>
      </c>
      <c r="DB237" s="21" t="n">
        <f aca="false">IF(OR($A237="",DB$4=""),0,COUNTIFS(Formulas!$A$2:$A$3001,DB$4,Formulas!$B$2:$B$3001,$A237))</f>
        <v>0</v>
      </c>
      <c r="DC237" s="21" t="n">
        <f aca="false">IF(OR($A237="",DC$4=""),0,COUNTIFS(Formulas!$A$2:$A$3001,DC$4,Formulas!$B$2:$B$3001,$A237))</f>
        <v>0</v>
      </c>
      <c r="DD237" s="21" t="n">
        <f aca="false">IF(OR($A237="",DD$4=""),0,COUNTIFS(Formulas!$A$2:$A$3001,DD$4,Formulas!$B$2:$B$3001,$A237))</f>
        <v>0</v>
      </c>
      <c r="DE237" s="21" t="n">
        <f aca="false">IF(OR($A237="",DE$4=""),0,COUNTIFS(Formulas!$A$2:$A$3001,DE$4,Formulas!$B$2:$B$3001,$A237))</f>
        <v>0</v>
      </c>
      <c r="DF237" s="21" t="n">
        <f aca="false">IF(OR($A237="",DF$4=""),0,COUNTIFS(Formulas!$A$2:$A$3001,DF$4,Formulas!$B$2:$B$3001,$A237))</f>
        <v>0</v>
      </c>
      <c r="DG237" s="21" t="n">
        <f aca="false">IF(OR($A237="",DG$4=""),0,COUNTIFS(Formulas!$A$2:$A$3001,DG$4,Formulas!$B$2:$B$3001,$A237))</f>
        <v>0</v>
      </c>
      <c r="DH237" s="21" t="n">
        <f aca="false">IF(OR($A237="",DH$4=""),0,COUNTIFS(Formulas!$A$2:$A$3001,DH$4,Formulas!$B$2:$B$3001,$A237))</f>
        <v>0</v>
      </c>
      <c r="DI237" s="21" t="n">
        <f aca="false">IF(OR($A237="",DI$4=""),0,COUNTIFS(Formulas!$A$2:$A$3001,DI$4,Formulas!$B$2:$B$3001,$A237))</f>
        <v>0</v>
      </c>
      <c r="DJ237" s="21" t="n">
        <f aca="false">IF(OR($A237="",DJ$4=""),0,COUNTIFS(Formulas!$A$2:$A$3001,DJ$4,Formulas!$B$2:$B$3001,$A237))</f>
        <v>0</v>
      </c>
      <c r="DK237" s="21" t="n">
        <f aca="false">IF(OR($A237="",DK$4=""),0,COUNTIFS(Formulas!$A$2:$A$3001,DK$4,Formulas!$B$2:$B$3001,$A237))</f>
        <v>0</v>
      </c>
      <c r="DL237" s="21" t="n">
        <f aca="false">IF(OR($A237="",DL$4=""),0,COUNTIFS(Formulas!$A$2:$A$3001,DL$4,Formulas!$B$2:$B$3001,$A237))</f>
        <v>0</v>
      </c>
      <c r="DM237" s="21" t="n">
        <f aca="false">IF(OR($A237="",DM$4=""),0,COUNTIFS(Formulas!$A$2:$A$3001,DM$4,Formulas!$B$2:$B$3001,$A237))</f>
        <v>0</v>
      </c>
      <c r="DN237" s="21" t="n">
        <f aca="false">IF(OR($A237="",DN$4=""),0,COUNTIFS(Formulas!$A$2:$A$3001,DN$4,Formulas!$B$2:$B$3001,$A237))</f>
        <v>0</v>
      </c>
      <c r="DO237" s="21" t="n">
        <f aca="false">IF(OR($A237="",DO$4=""),0,COUNTIFS(Formulas!$A$2:$A$3001,DO$4,Formulas!$B$2:$B$3001,$A237))</f>
        <v>0</v>
      </c>
      <c r="DP237" s="21" t="n">
        <f aca="false">IF(OR($A237="",DP$4=""),0,COUNTIFS(Formulas!$A$2:$A$3001,DP$4,Formulas!$B$2:$B$3001,$A237))</f>
        <v>0</v>
      </c>
      <c r="DQ237" s="21" t="n">
        <f aca="false">IF(OR($A237="",DQ$4=""),0,COUNTIFS(Formulas!$A$2:$A$3001,DQ$4,Formulas!$B$2:$B$3001,$A237))</f>
        <v>0</v>
      </c>
      <c r="DR237" s="21" t="n">
        <f aca="false">IF(OR($A237="",DR$4=""),0,COUNTIFS(Formulas!$A$2:$A$3001,DR$4,Formulas!$B$2:$B$3001,$A237))</f>
        <v>0</v>
      </c>
      <c r="DS237" s="21" t="n">
        <f aca="false">IF(OR($A237="",DS$4=""),0,COUNTIFS(Formulas!$A$2:$A$3001,DS$4,Formulas!$B$2:$B$3001,$A237))</f>
        <v>0</v>
      </c>
      <c r="DT237" s="21" t="n">
        <f aca="false">IF(OR($A237="",DT$4=""),0,COUNTIFS(Formulas!$A$2:$A$3001,DT$4,Formulas!$B$2:$B$3001,$A237))</f>
        <v>0</v>
      </c>
      <c r="DU237" s="21" t="n">
        <f aca="false">IF(OR($A237="",DU$4=""),0,COUNTIFS(Formulas!$A$2:$A$3001,DU$4,Formulas!$B$2:$B$3001,$A237))</f>
        <v>0</v>
      </c>
      <c r="DV237" s="21" t="n">
        <f aca="false">IF(OR($A237="",DV$4=""),0,COUNTIFS(Formulas!$A$2:$A$3001,DV$4,Formulas!$B$2:$B$3001,$A237))</f>
        <v>0</v>
      </c>
      <c r="DW237" s="21" t="n">
        <f aca="false">IF(OR($A237="",DW$4=""),0,COUNTIFS(Formulas!$A$2:$A$3001,DW$4,Formulas!$B$2:$B$3001,$A237))</f>
        <v>0</v>
      </c>
      <c r="DX237" s="21" t="n">
        <f aca="false">IF(OR($A237="",DX$4=""),0,COUNTIFS(Formulas!$A$2:$A$3001,DX$4,Formulas!$B$2:$B$3001,$A237))</f>
        <v>0</v>
      </c>
      <c r="DY237" s="21" t="n">
        <f aca="false">IF(OR($A237="",DY$4=""),0,COUNTIFS(Formulas!$A$2:$A$3001,DY$4,Formulas!$B$2:$B$3001,$A237))</f>
        <v>0</v>
      </c>
      <c r="DZ237" s="21" t="n">
        <f aca="false">IF(OR($A237="",DZ$4=""),0,COUNTIFS(Formulas!$A$2:$A$3001,DZ$4,Formulas!$B$2:$B$3001,$A237))</f>
        <v>0</v>
      </c>
      <c r="EA237" s="21" t="n">
        <f aca="false">IF(OR($A237="",EA$4=""),0,COUNTIFS(Formulas!$A$2:$A$3001,EA$4,Formulas!$B$2:$B$3001,$A237))</f>
        <v>0</v>
      </c>
      <c r="EB237" s="21" t="n">
        <f aca="false">IF(OR($A237="",EB$4=""),0,COUNTIFS(Formulas!$A$2:$A$3001,EB$4,Formulas!$B$2:$B$3001,$A237))</f>
        <v>0</v>
      </c>
      <c r="EC237" s="21" t="n">
        <f aca="false">IF(OR($A237="",EC$4=""),0,COUNTIFS(Formulas!$A$2:$A$3001,EC$4,Formulas!$B$2:$B$3001,$A237))</f>
        <v>0</v>
      </c>
      <c r="ED237" s="21" t="n">
        <f aca="false">IF(OR($A237="",ED$4=""),0,COUNTIFS(Formulas!$A$2:$A$3001,ED$4,Formulas!$B$2:$B$3001,$A237))</f>
        <v>0</v>
      </c>
      <c r="EE237" s="21" t="n">
        <f aca="false">IF(OR($A237="",EE$4=""),0,COUNTIFS(Formulas!$A$2:$A$3001,EE$4,Formulas!$B$2:$B$3001,$A237))</f>
        <v>0</v>
      </c>
      <c r="EF237" s="21" t="n">
        <f aca="false">IF(OR($A237="",EF$4=""),0,COUNTIFS(Formulas!$A$2:$A$3001,EF$4,Formulas!$B$2:$B$3001,$A237))</f>
        <v>0</v>
      </c>
      <c r="EG237" s="21" t="n">
        <f aca="false">IF(OR($A237="",EG$4=""),0,COUNTIFS(Formulas!$A$2:$A$3001,EG$4,Formulas!$B$2:$B$3001,$A237))</f>
        <v>0</v>
      </c>
      <c r="EH237" s="21" t="n">
        <f aca="false">IF(OR($A237="",EH$4=""),0,COUNTIFS(Formulas!$A$2:$A$3001,EH$4,Formulas!$B$2:$B$3001,$A237))</f>
        <v>0</v>
      </c>
      <c r="EI237" s="21" t="n">
        <f aca="false">IF(OR($A237="",EI$4=""),0,COUNTIFS(Formulas!$A$2:$A$3001,EI$4,Formulas!$B$2:$B$3001,$A237))</f>
        <v>0</v>
      </c>
      <c r="EJ237" s="21" t="n">
        <f aca="false">IF(OR($A237="",EJ$4=""),0,COUNTIFS(Formulas!$A$2:$A$3001,EJ$4,Formulas!$B$2:$B$3001,$A237))</f>
        <v>0</v>
      </c>
      <c r="EK237" s="21" t="n">
        <f aca="false">IF(OR($A237="",EK$4=""),0,COUNTIFS(Formulas!$A$2:$A$3001,EK$4,Formulas!$B$2:$B$3001,$A237))</f>
        <v>0</v>
      </c>
      <c r="EL237" s="21" t="n">
        <f aca="false">IF(OR($A237="",EL$4=""),0,COUNTIFS(Formulas!$A$2:$A$3001,EL$4,Formulas!$B$2:$B$3001,$A237))</f>
        <v>0</v>
      </c>
      <c r="EM237" s="21" t="n">
        <f aca="false">IF(OR($A237="",EM$4=""),0,COUNTIFS(Formulas!$A$2:$A$3001,EM$4,Formulas!$B$2:$B$3001,$A237))</f>
        <v>0</v>
      </c>
      <c r="EN237" s="21" t="n">
        <f aca="false">IF(OR($A237="",EN$4=""),0,COUNTIFS(Formulas!$A$2:$A$3001,EN$4,Formulas!$B$2:$B$3001,$A237))</f>
        <v>0</v>
      </c>
      <c r="EO237" s="21" t="n">
        <f aca="false">IF(OR($A237="",EO$4=""),0,COUNTIFS(Formulas!$A$2:$A$3001,EO$4,Formulas!$B$2:$B$3001,$A237))</f>
        <v>0</v>
      </c>
      <c r="EP237" s="21" t="n">
        <f aca="false">IF(OR($A237="",EP$4=""),0,COUNTIFS(Formulas!$A$2:$A$3001,EP$4,Formulas!$B$2:$B$3001,$A237))</f>
        <v>0</v>
      </c>
      <c r="EQ237" s="21" t="n">
        <f aca="false">IF(OR($A237="",EQ$4=""),0,COUNTIFS(Formulas!$A$2:$A$3001,EQ$4,Formulas!$B$2:$B$3001,$A237))</f>
        <v>0</v>
      </c>
      <c r="ER237" s="21" t="n">
        <f aca="false">IF(OR($A237="",ER$4=""),0,COUNTIFS(Formulas!$A$2:$A$3001,ER$4,Formulas!$B$2:$B$3001,$A237))</f>
        <v>0</v>
      </c>
      <c r="ES237" s="21" t="n">
        <f aca="false">IF(OR($A237="",ES$4=""),0,COUNTIFS(Formulas!$A$2:$A$3001,ES$4,Formulas!$B$2:$B$3001,$A237))</f>
        <v>0</v>
      </c>
      <c r="ET237" s="21" t="n">
        <f aca="false">IF(OR($A237="",ET$4=""),0,COUNTIFS(Formulas!$A$2:$A$3001,ET$4,Formulas!$B$2:$B$3001,$A237))</f>
        <v>0</v>
      </c>
      <c r="EU237" s="21" t="n">
        <f aca="false">IF(OR($A237="",EU$4=""),0,COUNTIFS(Formulas!$A$2:$A$3001,EU$4,Formulas!$B$2:$B$3001,$A237))</f>
        <v>0</v>
      </c>
      <c r="EV237" s="21" t="n">
        <f aca="false">IF(OR($A237="",EV$4=""),0,COUNTIFS(Formulas!$A$2:$A$3001,EV$4,Formulas!$B$2:$B$3001,$A237))</f>
        <v>0</v>
      </c>
    </row>
    <row r="238" customFormat="false" ht="15" hidden="false" customHeight="false" outlineLevel="0" collapsed="false">
      <c r="A238" s="13" t="str">
        <f aca="false">IF(INDEX(Materials!$A$2:$A$301,234)="","",INDEX(Materials!$A$2:$A$301,234))</f>
        <v/>
      </c>
      <c r="B238" s="19" t="str">
        <f aca="false">IF(A238="","",COUNTIF(C238:EV238,"&gt;0"))</f>
        <v/>
      </c>
      <c r="C238" s="21" t="n">
        <f aca="false">IF(OR($A238="",C$4=""),0,COUNTIFS(Formulas!$A$2:$A$3001,C$4,Formulas!$B$2:$B$3001,$A238))</f>
        <v>0</v>
      </c>
      <c r="D238" s="21" t="n">
        <f aca="false">IF(OR($A238="",D$4=""),0,COUNTIFS(Formulas!$A$2:$A$3001,D$4,Formulas!$B$2:$B$3001,$A238))</f>
        <v>0</v>
      </c>
      <c r="E238" s="21" t="n">
        <f aca="false">IF(OR($A238="",E$4=""),0,COUNTIFS(Formulas!$A$2:$A$3001,E$4,Formulas!$B$2:$B$3001,$A238))</f>
        <v>0</v>
      </c>
      <c r="F238" s="21" t="n">
        <f aca="false">IF(OR($A238="",F$4=""),0,COUNTIFS(Formulas!$A$2:$A$3001,F$4,Formulas!$B$2:$B$3001,$A238))</f>
        <v>0</v>
      </c>
      <c r="G238" s="21" t="n">
        <f aca="false">IF(OR($A238="",G$4=""),0,COUNTIFS(Formulas!$A$2:$A$3001,G$4,Formulas!$B$2:$B$3001,$A238))</f>
        <v>0</v>
      </c>
      <c r="H238" s="21" t="n">
        <f aca="false">IF(OR($A238="",H$4=""),0,COUNTIFS(Formulas!$A$2:$A$3001,H$4,Formulas!$B$2:$B$3001,$A238))</f>
        <v>0</v>
      </c>
      <c r="I238" s="21" t="n">
        <f aca="false">IF(OR($A238="",I$4=""),0,COUNTIFS(Formulas!$A$2:$A$3001,I$4,Formulas!$B$2:$B$3001,$A238))</f>
        <v>0</v>
      </c>
      <c r="J238" s="21" t="n">
        <f aca="false">IF(OR($A238="",J$4=""),0,COUNTIFS(Formulas!$A$2:$A$3001,J$4,Formulas!$B$2:$B$3001,$A238))</f>
        <v>0</v>
      </c>
      <c r="K238" s="21" t="n">
        <f aca="false">IF(OR($A238="",K$4=""),0,COUNTIFS(Formulas!$A$2:$A$3001,K$4,Formulas!$B$2:$B$3001,$A238))</f>
        <v>0</v>
      </c>
      <c r="L238" s="21" t="n">
        <f aca="false">IF(OR($A238="",L$4=""),0,COUNTIFS(Formulas!$A$2:$A$3001,L$4,Formulas!$B$2:$B$3001,$A238))</f>
        <v>0</v>
      </c>
      <c r="M238" s="21" t="n">
        <f aca="false">IF(OR($A238="",M$4=""),0,COUNTIFS(Formulas!$A$2:$A$3001,M$4,Formulas!$B$2:$B$3001,$A238))</f>
        <v>0</v>
      </c>
      <c r="N238" s="21" t="n">
        <f aca="false">IF(OR($A238="",N$4=""),0,COUNTIFS(Formulas!$A$2:$A$3001,N$4,Formulas!$B$2:$B$3001,$A238))</f>
        <v>0</v>
      </c>
      <c r="O238" s="21" t="n">
        <f aca="false">IF(OR($A238="",O$4=""),0,COUNTIFS(Formulas!$A$2:$A$3001,O$4,Formulas!$B$2:$B$3001,$A238))</f>
        <v>0</v>
      </c>
      <c r="P238" s="21" t="n">
        <f aca="false">IF(OR($A238="",P$4=""),0,COUNTIFS(Formulas!$A$2:$A$3001,P$4,Formulas!$B$2:$B$3001,$A238))</f>
        <v>0</v>
      </c>
      <c r="Q238" s="21" t="n">
        <f aca="false">IF(OR($A238="",Q$4=""),0,COUNTIFS(Formulas!$A$2:$A$3001,Q$4,Formulas!$B$2:$B$3001,$A238))</f>
        <v>0</v>
      </c>
      <c r="R238" s="21" t="n">
        <f aca="false">IF(OR($A238="",R$4=""),0,COUNTIFS(Formulas!$A$2:$A$3001,R$4,Formulas!$B$2:$B$3001,$A238))</f>
        <v>0</v>
      </c>
      <c r="S238" s="21" t="n">
        <f aca="false">IF(OR($A238="",S$4=""),0,COUNTIFS(Formulas!$A$2:$A$3001,S$4,Formulas!$B$2:$B$3001,$A238))</f>
        <v>0</v>
      </c>
      <c r="T238" s="21" t="n">
        <f aca="false">IF(OR($A238="",T$4=""),0,COUNTIFS(Formulas!$A$2:$A$3001,T$4,Formulas!$B$2:$B$3001,$A238))</f>
        <v>0</v>
      </c>
      <c r="U238" s="21" t="n">
        <f aca="false">IF(OR($A238="",U$4=""),0,COUNTIFS(Formulas!$A$2:$A$3001,U$4,Formulas!$B$2:$B$3001,$A238))</f>
        <v>0</v>
      </c>
      <c r="V238" s="21" t="n">
        <f aca="false">IF(OR($A238="",V$4=""),0,COUNTIFS(Formulas!$A$2:$A$3001,V$4,Formulas!$B$2:$B$3001,$A238))</f>
        <v>0</v>
      </c>
      <c r="W238" s="21" t="n">
        <f aca="false">IF(OR($A238="",W$4=""),0,COUNTIFS(Formulas!$A$2:$A$3001,W$4,Formulas!$B$2:$B$3001,$A238))</f>
        <v>0</v>
      </c>
      <c r="X238" s="21" t="n">
        <f aca="false">IF(OR($A238="",X$4=""),0,COUNTIFS(Formulas!$A$2:$A$3001,X$4,Formulas!$B$2:$B$3001,$A238))</f>
        <v>0</v>
      </c>
      <c r="Y238" s="21" t="n">
        <f aca="false">IF(OR($A238="",Y$4=""),0,COUNTIFS(Formulas!$A$2:$A$3001,Y$4,Formulas!$B$2:$B$3001,$A238))</f>
        <v>0</v>
      </c>
      <c r="Z238" s="21" t="n">
        <f aca="false">IF(OR($A238="",Z$4=""),0,COUNTIFS(Formulas!$A$2:$A$3001,Z$4,Formulas!$B$2:$B$3001,$A238))</f>
        <v>0</v>
      </c>
      <c r="AA238" s="21" t="n">
        <f aca="false">IF(OR($A238="",AA$4=""),0,COUNTIFS(Formulas!$A$2:$A$3001,AA$4,Formulas!$B$2:$B$3001,$A238))</f>
        <v>0</v>
      </c>
      <c r="AB238" s="21" t="n">
        <f aca="false">IF(OR($A238="",AB$4=""),0,COUNTIFS(Formulas!$A$2:$A$3001,AB$4,Formulas!$B$2:$B$3001,$A238))</f>
        <v>0</v>
      </c>
      <c r="AC238" s="21" t="n">
        <f aca="false">IF(OR($A238="",AC$4=""),0,COUNTIFS(Formulas!$A$2:$A$3001,AC$4,Formulas!$B$2:$B$3001,$A238))</f>
        <v>0</v>
      </c>
      <c r="AD238" s="21" t="n">
        <f aca="false">IF(OR($A238="",AD$4=""),0,COUNTIFS(Formulas!$A$2:$A$3001,AD$4,Formulas!$B$2:$B$3001,$A238))</f>
        <v>0</v>
      </c>
      <c r="AE238" s="21" t="n">
        <f aca="false">IF(OR($A238="",AE$4=""),0,COUNTIFS(Formulas!$A$2:$A$3001,AE$4,Formulas!$B$2:$B$3001,$A238))</f>
        <v>0</v>
      </c>
      <c r="AF238" s="21" t="n">
        <f aca="false">IF(OR($A238="",AF$4=""),0,COUNTIFS(Formulas!$A$2:$A$3001,AF$4,Formulas!$B$2:$B$3001,$A238))</f>
        <v>0</v>
      </c>
      <c r="AG238" s="21" t="n">
        <f aca="false">IF(OR($A238="",AG$4=""),0,COUNTIFS(Formulas!$A$2:$A$3001,AG$4,Formulas!$B$2:$B$3001,$A238))</f>
        <v>0</v>
      </c>
      <c r="AH238" s="21" t="n">
        <f aca="false">IF(OR($A238="",AH$4=""),0,COUNTIFS(Formulas!$A$2:$A$3001,AH$4,Formulas!$B$2:$B$3001,$A238))</f>
        <v>0</v>
      </c>
      <c r="AI238" s="21" t="n">
        <f aca="false">IF(OR($A238="",AI$4=""),0,COUNTIFS(Formulas!$A$2:$A$3001,AI$4,Formulas!$B$2:$B$3001,$A238))</f>
        <v>0</v>
      </c>
      <c r="AJ238" s="21" t="n">
        <f aca="false">IF(OR($A238="",AJ$4=""),0,COUNTIFS(Formulas!$A$2:$A$3001,AJ$4,Formulas!$B$2:$B$3001,$A238))</f>
        <v>0</v>
      </c>
      <c r="AK238" s="21" t="n">
        <f aca="false">IF(OR($A238="",AK$4=""),0,COUNTIFS(Formulas!$A$2:$A$3001,AK$4,Formulas!$B$2:$B$3001,$A238))</f>
        <v>0</v>
      </c>
      <c r="AL238" s="21" t="n">
        <f aca="false">IF(OR($A238="",AL$4=""),0,COUNTIFS(Formulas!$A$2:$A$3001,AL$4,Formulas!$B$2:$B$3001,$A238))</f>
        <v>0</v>
      </c>
      <c r="AM238" s="21" t="n">
        <f aca="false">IF(OR($A238="",AM$4=""),0,COUNTIFS(Formulas!$A$2:$A$3001,AM$4,Formulas!$B$2:$B$3001,$A238))</f>
        <v>0</v>
      </c>
      <c r="AN238" s="21" t="n">
        <f aca="false">IF(OR($A238="",AN$4=""),0,COUNTIFS(Formulas!$A$2:$A$3001,AN$4,Formulas!$B$2:$B$3001,$A238))</f>
        <v>0</v>
      </c>
      <c r="AO238" s="21" t="n">
        <f aca="false">IF(OR($A238="",AO$4=""),0,COUNTIFS(Formulas!$A$2:$A$3001,AO$4,Formulas!$B$2:$B$3001,$A238))</f>
        <v>0</v>
      </c>
      <c r="AP238" s="21" t="n">
        <f aca="false">IF(OR($A238="",AP$4=""),0,COUNTIFS(Formulas!$A$2:$A$3001,AP$4,Formulas!$B$2:$B$3001,$A238))</f>
        <v>0</v>
      </c>
      <c r="AQ238" s="21" t="n">
        <f aca="false">IF(OR($A238="",AQ$4=""),0,COUNTIFS(Formulas!$A$2:$A$3001,AQ$4,Formulas!$B$2:$B$3001,$A238))</f>
        <v>0</v>
      </c>
      <c r="AR238" s="21" t="n">
        <f aca="false">IF(OR($A238="",AR$4=""),0,COUNTIFS(Formulas!$A$2:$A$3001,AR$4,Formulas!$B$2:$B$3001,$A238))</f>
        <v>0</v>
      </c>
      <c r="AS238" s="21" t="n">
        <f aca="false">IF(OR($A238="",AS$4=""),0,COUNTIFS(Formulas!$A$2:$A$3001,AS$4,Formulas!$B$2:$B$3001,$A238))</f>
        <v>0</v>
      </c>
      <c r="AT238" s="21" t="n">
        <f aca="false">IF(OR($A238="",AT$4=""),0,COUNTIFS(Formulas!$A$2:$A$3001,AT$4,Formulas!$B$2:$B$3001,$A238))</f>
        <v>0</v>
      </c>
      <c r="AU238" s="21" t="n">
        <f aca="false">IF(OR($A238="",AU$4=""),0,COUNTIFS(Formulas!$A$2:$A$3001,AU$4,Formulas!$B$2:$B$3001,$A238))</f>
        <v>0</v>
      </c>
      <c r="AV238" s="21" t="n">
        <f aca="false">IF(OR($A238="",AV$4=""),0,COUNTIFS(Formulas!$A$2:$A$3001,AV$4,Formulas!$B$2:$B$3001,$A238))</f>
        <v>0</v>
      </c>
      <c r="AW238" s="21" t="n">
        <f aca="false">IF(OR($A238="",AW$4=""),0,COUNTIFS(Formulas!$A$2:$A$3001,AW$4,Formulas!$B$2:$B$3001,$A238))</f>
        <v>0</v>
      </c>
      <c r="AX238" s="21" t="n">
        <f aca="false">IF(OR($A238="",AX$4=""),0,COUNTIFS(Formulas!$A$2:$A$3001,AX$4,Formulas!$B$2:$B$3001,$A238))</f>
        <v>0</v>
      </c>
      <c r="AY238" s="21" t="n">
        <f aca="false">IF(OR($A238="",AY$4=""),0,COUNTIFS(Formulas!$A$2:$A$3001,AY$4,Formulas!$B$2:$B$3001,$A238))</f>
        <v>0</v>
      </c>
      <c r="AZ238" s="21" t="n">
        <f aca="false">IF(OR($A238="",AZ$4=""),0,COUNTIFS(Formulas!$A$2:$A$3001,AZ$4,Formulas!$B$2:$B$3001,$A238))</f>
        <v>0</v>
      </c>
      <c r="BA238" s="21" t="n">
        <f aca="false">IF(OR($A238="",BA$4=""),0,COUNTIFS(Formulas!$A$2:$A$3001,BA$4,Formulas!$B$2:$B$3001,$A238))</f>
        <v>0</v>
      </c>
      <c r="BB238" s="21" t="n">
        <f aca="false">IF(OR($A238="",BB$4=""),0,COUNTIFS(Formulas!$A$2:$A$3001,BB$4,Formulas!$B$2:$B$3001,$A238))</f>
        <v>0</v>
      </c>
      <c r="BC238" s="21" t="n">
        <f aca="false">IF(OR($A238="",BC$4=""),0,COUNTIFS(Formulas!$A$2:$A$3001,BC$4,Formulas!$B$2:$B$3001,$A238))</f>
        <v>0</v>
      </c>
      <c r="BD238" s="21" t="n">
        <f aca="false">IF(OR($A238="",BD$4=""),0,COUNTIFS(Formulas!$A$2:$A$3001,BD$4,Formulas!$B$2:$B$3001,$A238))</f>
        <v>0</v>
      </c>
      <c r="BE238" s="21" t="n">
        <f aca="false">IF(OR($A238="",BE$4=""),0,COUNTIFS(Formulas!$A$2:$A$3001,BE$4,Formulas!$B$2:$B$3001,$A238))</f>
        <v>0</v>
      </c>
      <c r="BF238" s="21" t="n">
        <f aca="false">IF(OR($A238="",BF$4=""),0,COUNTIFS(Formulas!$A$2:$A$3001,BF$4,Formulas!$B$2:$B$3001,$A238))</f>
        <v>0</v>
      </c>
      <c r="BG238" s="21" t="n">
        <f aca="false">IF(OR($A238="",BG$4=""),0,COUNTIFS(Formulas!$A$2:$A$3001,BG$4,Formulas!$B$2:$B$3001,$A238))</f>
        <v>0</v>
      </c>
      <c r="BH238" s="21" t="n">
        <f aca="false">IF(OR($A238="",BH$4=""),0,COUNTIFS(Formulas!$A$2:$A$3001,BH$4,Formulas!$B$2:$B$3001,$A238))</f>
        <v>0</v>
      </c>
      <c r="BI238" s="21" t="n">
        <f aca="false">IF(OR($A238="",BI$4=""),0,COUNTIFS(Formulas!$A$2:$A$3001,BI$4,Formulas!$B$2:$B$3001,$A238))</f>
        <v>0</v>
      </c>
      <c r="BJ238" s="21" t="n">
        <f aca="false">IF(OR($A238="",BJ$4=""),0,COUNTIFS(Formulas!$A$2:$A$3001,BJ$4,Formulas!$B$2:$B$3001,$A238))</f>
        <v>0</v>
      </c>
      <c r="BK238" s="21" t="n">
        <f aca="false">IF(OR($A238="",BK$4=""),0,COUNTIFS(Formulas!$A$2:$A$3001,BK$4,Formulas!$B$2:$B$3001,$A238))</f>
        <v>0</v>
      </c>
      <c r="BL238" s="21" t="n">
        <f aca="false">IF(OR($A238="",BL$4=""),0,COUNTIFS(Formulas!$A$2:$A$3001,BL$4,Formulas!$B$2:$B$3001,$A238))</f>
        <v>0</v>
      </c>
      <c r="BM238" s="21" t="n">
        <f aca="false">IF(OR($A238="",BM$4=""),0,COUNTIFS(Formulas!$A$2:$A$3001,BM$4,Formulas!$B$2:$B$3001,$A238))</f>
        <v>0</v>
      </c>
      <c r="BN238" s="21" t="n">
        <f aca="false">IF(OR($A238="",BN$4=""),0,COUNTIFS(Formulas!$A$2:$A$3001,BN$4,Formulas!$B$2:$B$3001,$A238))</f>
        <v>0</v>
      </c>
      <c r="BO238" s="21" t="n">
        <f aca="false">IF(OR($A238="",BO$4=""),0,COUNTIFS(Formulas!$A$2:$A$3001,BO$4,Formulas!$B$2:$B$3001,$A238))</f>
        <v>0</v>
      </c>
      <c r="BP238" s="21" t="n">
        <f aca="false">IF(OR($A238="",BP$4=""),0,COUNTIFS(Formulas!$A$2:$A$3001,BP$4,Formulas!$B$2:$B$3001,$A238))</f>
        <v>0</v>
      </c>
      <c r="BQ238" s="21" t="n">
        <f aca="false">IF(OR($A238="",BQ$4=""),0,COUNTIFS(Formulas!$A$2:$A$3001,BQ$4,Formulas!$B$2:$B$3001,$A238))</f>
        <v>0</v>
      </c>
      <c r="BR238" s="21" t="n">
        <f aca="false">IF(OR($A238="",BR$4=""),0,COUNTIFS(Formulas!$A$2:$A$3001,BR$4,Formulas!$B$2:$B$3001,$A238))</f>
        <v>0</v>
      </c>
      <c r="BS238" s="21" t="n">
        <f aca="false">IF(OR($A238="",BS$4=""),0,COUNTIFS(Formulas!$A$2:$A$3001,BS$4,Formulas!$B$2:$B$3001,$A238))</f>
        <v>0</v>
      </c>
      <c r="BT238" s="21" t="n">
        <f aca="false">IF(OR($A238="",BT$4=""),0,COUNTIFS(Formulas!$A$2:$A$3001,BT$4,Formulas!$B$2:$B$3001,$A238))</f>
        <v>0</v>
      </c>
      <c r="BU238" s="21" t="n">
        <f aca="false">IF(OR($A238="",BU$4=""),0,COUNTIFS(Formulas!$A$2:$A$3001,BU$4,Formulas!$B$2:$B$3001,$A238))</f>
        <v>0</v>
      </c>
      <c r="BV238" s="21" t="n">
        <f aca="false">IF(OR($A238="",BV$4=""),0,COUNTIFS(Formulas!$A$2:$A$3001,BV$4,Formulas!$B$2:$B$3001,$A238))</f>
        <v>0</v>
      </c>
      <c r="BW238" s="21" t="n">
        <f aca="false">IF(OR($A238="",BW$4=""),0,COUNTIFS(Formulas!$A$2:$A$3001,BW$4,Formulas!$B$2:$B$3001,$A238))</f>
        <v>0</v>
      </c>
      <c r="BX238" s="21" t="n">
        <f aca="false">IF(OR($A238="",BX$4=""),0,COUNTIFS(Formulas!$A$2:$A$3001,BX$4,Formulas!$B$2:$B$3001,$A238))</f>
        <v>0</v>
      </c>
      <c r="BY238" s="21" t="n">
        <f aca="false">IF(OR($A238="",BY$4=""),0,COUNTIFS(Formulas!$A$2:$A$3001,BY$4,Formulas!$B$2:$B$3001,$A238))</f>
        <v>0</v>
      </c>
      <c r="BZ238" s="21" t="n">
        <f aca="false">IF(OR($A238="",BZ$4=""),0,COUNTIFS(Formulas!$A$2:$A$3001,BZ$4,Formulas!$B$2:$B$3001,$A238))</f>
        <v>0</v>
      </c>
      <c r="CA238" s="21" t="n">
        <f aca="false">IF(OR($A238="",CA$4=""),0,COUNTIFS(Formulas!$A$2:$A$3001,CA$4,Formulas!$B$2:$B$3001,$A238))</f>
        <v>0</v>
      </c>
      <c r="CB238" s="21" t="n">
        <f aca="false">IF(OR($A238="",CB$4=""),0,COUNTIFS(Formulas!$A$2:$A$3001,CB$4,Formulas!$B$2:$B$3001,$A238))</f>
        <v>0</v>
      </c>
      <c r="CC238" s="21" t="n">
        <f aca="false">IF(OR($A238="",CC$4=""),0,COUNTIFS(Formulas!$A$2:$A$3001,CC$4,Formulas!$B$2:$B$3001,$A238))</f>
        <v>0</v>
      </c>
      <c r="CD238" s="21" t="n">
        <f aca="false">IF(OR($A238="",CD$4=""),0,COUNTIFS(Formulas!$A$2:$A$3001,CD$4,Formulas!$B$2:$B$3001,$A238))</f>
        <v>0</v>
      </c>
      <c r="CE238" s="21" t="n">
        <f aca="false">IF(OR($A238="",CE$4=""),0,COUNTIFS(Formulas!$A$2:$A$3001,CE$4,Formulas!$B$2:$B$3001,$A238))</f>
        <v>0</v>
      </c>
      <c r="CF238" s="21" t="n">
        <f aca="false">IF(OR($A238="",CF$4=""),0,COUNTIFS(Formulas!$A$2:$A$3001,CF$4,Formulas!$B$2:$B$3001,$A238))</f>
        <v>0</v>
      </c>
      <c r="CG238" s="21" t="n">
        <f aca="false">IF(OR($A238="",CG$4=""),0,COUNTIFS(Formulas!$A$2:$A$3001,CG$4,Formulas!$B$2:$B$3001,$A238))</f>
        <v>0</v>
      </c>
      <c r="CH238" s="21" t="n">
        <f aca="false">IF(OR($A238="",CH$4=""),0,COUNTIFS(Formulas!$A$2:$A$3001,CH$4,Formulas!$B$2:$B$3001,$A238))</f>
        <v>0</v>
      </c>
      <c r="CI238" s="21" t="n">
        <f aca="false">IF(OR($A238="",CI$4=""),0,COUNTIFS(Formulas!$A$2:$A$3001,CI$4,Formulas!$B$2:$B$3001,$A238))</f>
        <v>0</v>
      </c>
      <c r="CJ238" s="21" t="n">
        <f aca="false">IF(OR($A238="",CJ$4=""),0,COUNTIFS(Formulas!$A$2:$A$3001,CJ$4,Formulas!$B$2:$B$3001,$A238))</f>
        <v>0</v>
      </c>
      <c r="CK238" s="21" t="n">
        <f aca="false">IF(OR($A238="",CK$4=""),0,COUNTIFS(Formulas!$A$2:$A$3001,CK$4,Formulas!$B$2:$B$3001,$A238))</f>
        <v>0</v>
      </c>
      <c r="CL238" s="21" t="n">
        <f aca="false">IF(OR($A238="",CL$4=""),0,COUNTIFS(Formulas!$A$2:$A$3001,CL$4,Formulas!$B$2:$B$3001,$A238))</f>
        <v>0</v>
      </c>
      <c r="CM238" s="21" t="n">
        <f aca="false">IF(OR($A238="",CM$4=""),0,COUNTIFS(Formulas!$A$2:$A$3001,CM$4,Formulas!$B$2:$B$3001,$A238))</f>
        <v>0</v>
      </c>
      <c r="CN238" s="21" t="n">
        <f aca="false">IF(OR($A238="",CN$4=""),0,COUNTIFS(Formulas!$A$2:$A$3001,CN$4,Formulas!$B$2:$B$3001,$A238))</f>
        <v>0</v>
      </c>
      <c r="CO238" s="21" t="n">
        <f aca="false">IF(OR($A238="",CO$4=""),0,COUNTIFS(Formulas!$A$2:$A$3001,CO$4,Formulas!$B$2:$B$3001,$A238))</f>
        <v>0</v>
      </c>
      <c r="CP238" s="21" t="n">
        <f aca="false">IF(OR($A238="",CP$4=""),0,COUNTIFS(Formulas!$A$2:$A$3001,CP$4,Formulas!$B$2:$B$3001,$A238))</f>
        <v>0</v>
      </c>
      <c r="CQ238" s="21" t="n">
        <f aca="false">IF(OR($A238="",CQ$4=""),0,COUNTIFS(Formulas!$A$2:$A$3001,CQ$4,Formulas!$B$2:$B$3001,$A238))</f>
        <v>0</v>
      </c>
      <c r="CR238" s="21" t="n">
        <f aca="false">IF(OR($A238="",CR$4=""),0,COUNTIFS(Formulas!$A$2:$A$3001,CR$4,Formulas!$B$2:$B$3001,$A238))</f>
        <v>0</v>
      </c>
      <c r="CS238" s="21" t="n">
        <f aca="false">IF(OR($A238="",CS$4=""),0,COUNTIFS(Formulas!$A$2:$A$3001,CS$4,Formulas!$B$2:$B$3001,$A238))</f>
        <v>0</v>
      </c>
      <c r="CT238" s="21" t="n">
        <f aca="false">IF(OR($A238="",CT$4=""),0,COUNTIFS(Formulas!$A$2:$A$3001,CT$4,Formulas!$B$2:$B$3001,$A238))</f>
        <v>0</v>
      </c>
      <c r="CU238" s="21" t="n">
        <f aca="false">IF(OR($A238="",CU$4=""),0,COUNTIFS(Formulas!$A$2:$A$3001,CU$4,Formulas!$B$2:$B$3001,$A238))</f>
        <v>0</v>
      </c>
      <c r="CV238" s="21" t="n">
        <f aca="false">IF(OR($A238="",CV$4=""),0,COUNTIFS(Formulas!$A$2:$A$3001,CV$4,Formulas!$B$2:$B$3001,$A238))</f>
        <v>0</v>
      </c>
      <c r="CW238" s="21" t="n">
        <f aca="false">IF(OR($A238="",CW$4=""),0,COUNTIFS(Formulas!$A$2:$A$3001,CW$4,Formulas!$B$2:$B$3001,$A238))</f>
        <v>0</v>
      </c>
      <c r="CX238" s="21" t="n">
        <f aca="false">IF(OR($A238="",CX$4=""),0,COUNTIFS(Formulas!$A$2:$A$3001,CX$4,Formulas!$B$2:$B$3001,$A238))</f>
        <v>0</v>
      </c>
      <c r="CY238" s="21" t="n">
        <f aca="false">IF(OR($A238="",CY$4=""),0,COUNTIFS(Formulas!$A$2:$A$3001,CY$4,Formulas!$B$2:$B$3001,$A238))</f>
        <v>0</v>
      </c>
      <c r="CZ238" s="21" t="n">
        <f aca="false">IF(OR($A238="",CZ$4=""),0,COUNTIFS(Formulas!$A$2:$A$3001,CZ$4,Formulas!$B$2:$B$3001,$A238))</f>
        <v>0</v>
      </c>
      <c r="DA238" s="21" t="n">
        <f aca="false">IF(OR($A238="",DA$4=""),0,COUNTIFS(Formulas!$A$2:$A$3001,DA$4,Formulas!$B$2:$B$3001,$A238))</f>
        <v>0</v>
      </c>
      <c r="DB238" s="21" t="n">
        <f aca="false">IF(OR($A238="",DB$4=""),0,COUNTIFS(Formulas!$A$2:$A$3001,DB$4,Formulas!$B$2:$B$3001,$A238))</f>
        <v>0</v>
      </c>
      <c r="DC238" s="21" t="n">
        <f aca="false">IF(OR($A238="",DC$4=""),0,COUNTIFS(Formulas!$A$2:$A$3001,DC$4,Formulas!$B$2:$B$3001,$A238))</f>
        <v>0</v>
      </c>
      <c r="DD238" s="21" t="n">
        <f aca="false">IF(OR($A238="",DD$4=""),0,COUNTIFS(Formulas!$A$2:$A$3001,DD$4,Formulas!$B$2:$B$3001,$A238))</f>
        <v>0</v>
      </c>
      <c r="DE238" s="21" t="n">
        <f aca="false">IF(OR($A238="",DE$4=""),0,COUNTIFS(Formulas!$A$2:$A$3001,DE$4,Formulas!$B$2:$B$3001,$A238))</f>
        <v>0</v>
      </c>
      <c r="DF238" s="21" t="n">
        <f aca="false">IF(OR($A238="",DF$4=""),0,COUNTIFS(Formulas!$A$2:$A$3001,DF$4,Formulas!$B$2:$B$3001,$A238))</f>
        <v>0</v>
      </c>
      <c r="DG238" s="21" t="n">
        <f aca="false">IF(OR($A238="",DG$4=""),0,COUNTIFS(Formulas!$A$2:$A$3001,DG$4,Formulas!$B$2:$B$3001,$A238))</f>
        <v>0</v>
      </c>
      <c r="DH238" s="21" t="n">
        <f aca="false">IF(OR($A238="",DH$4=""),0,COUNTIFS(Formulas!$A$2:$A$3001,DH$4,Formulas!$B$2:$B$3001,$A238))</f>
        <v>0</v>
      </c>
      <c r="DI238" s="21" t="n">
        <f aca="false">IF(OR($A238="",DI$4=""),0,COUNTIFS(Formulas!$A$2:$A$3001,DI$4,Formulas!$B$2:$B$3001,$A238))</f>
        <v>0</v>
      </c>
      <c r="DJ238" s="21" t="n">
        <f aca="false">IF(OR($A238="",DJ$4=""),0,COUNTIFS(Formulas!$A$2:$A$3001,DJ$4,Formulas!$B$2:$B$3001,$A238))</f>
        <v>0</v>
      </c>
      <c r="DK238" s="21" t="n">
        <f aca="false">IF(OR($A238="",DK$4=""),0,COUNTIFS(Formulas!$A$2:$A$3001,DK$4,Formulas!$B$2:$B$3001,$A238))</f>
        <v>0</v>
      </c>
      <c r="DL238" s="21" t="n">
        <f aca="false">IF(OR($A238="",DL$4=""),0,COUNTIFS(Formulas!$A$2:$A$3001,DL$4,Formulas!$B$2:$B$3001,$A238))</f>
        <v>0</v>
      </c>
      <c r="DM238" s="21" t="n">
        <f aca="false">IF(OR($A238="",DM$4=""),0,COUNTIFS(Formulas!$A$2:$A$3001,DM$4,Formulas!$B$2:$B$3001,$A238))</f>
        <v>0</v>
      </c>
      <c r="DN238" s="21" t="n">
        <f aca="false">IF(OR($A238="",DN$4=""),0,COUNTIFS(Formulas!$A$2:$A$3001,DN$4,Formulas!$B$2:$B$3001,$A238))</f>
        <v>0</v>
      </c>
      <c r="DO238" s="21" t="n">
        <f aca="false">IF(OR($A238="",DO$4=""),0,COUNTIFS(Formulas!$A$2:$A$3001,DO$4,Formulas!$B$2:$B$3001,$A238))</f>
        <v>0</v>
      </c>
      <c r="DP238" s="21" t="n">
        <f aca="false">IF(OR($A238="",DP$4=""),0,COUNTIFS(Formulas!$A$2:$A$3001,DP$4,Formulas!$B$2:$B$3001,$A238))</f>
        <v>0</v>
      </c>
      <c r="DQ238" s="21" t="n">
        <f aca="false">IF(OR($A238="",DQ$4=""),0,COUNTIFS(Formulas!$A$2:$A$3001,DQ$4,Formulas!$B$2:$B$3001,$A238))</f>
        <v>0</v>
      </c>
      <c r="DR238" s="21" t="n">
        <f aca="false">IF(OR($A238="",DR$4=""),0,COUNTIFS(Formulas!$A$2:$A$3001,DR$4,Formulas!$B$2:$B$3001,$A238))</f>
        <v>0</v>
      </c>
      <c r="DS238" s="21" t="n">
        <f aca="false">IF(OR($A238="",DS$4=""),0,COUNTIFS(Formulas!$A$2:$A$3001,DS$4,Formulas!$B$2:$B$3001,$A238))</f>
        <v>0</v>
      </c>
      <c r="DT238" s="21" t="n">
        <f aca="false">IF(OR($A238="",DT$4=""),0,COUNTIFS(Formulas!$A$2:$A$3001,DT$4,Formulas!$B$2:$B$3001,$A238))</f>
        <v>0</v>
      </c>
      <c r="DU238" s="21" t="n">
        <f aca="false">IF(OR($A238="",DU$4=""),0,COUNTIFS(Formulas!$A$2:$A$3001,DU$4,Formulas!$B$2:$B$3001,$A238))</f>
        <v>0</v>
      </c>
      <c r="DV238" s="21" t="n">
        <f aca="false">IF(OR($A238="",DV$4=""),0,COUNTIFS(Formulas!$A$2:$A$3001,DV$4,Formulas!$B$2:$B$3001,$A238))</f>
        <v>0</v>
      </c>
      <c r="DW238" s="21" t="n">
        <f aca="false">IF(OR($A238="",DW$4=""),0,COUNTIFS(Formulas!$A$2:$A$3001,DW$4,Formulas!$B$2:$B$3001,$A238))</f>
        <v>0</v>
      </c>
      <c r="DX238" s="21" t="n">
        <f aca="false">IF(OR($A238="",DX$4=""),0,COUNTIFS(Formulas!$A$2:$A$3001,DX$4,Formulas!$B$2:$B$3001,$A238))</f>
        <v>0</v>
      </c>
      <c r="DY238" s="21" t="n">
        <f aca="false">IF(OR($A238="",DY$4=""),0,COUNTIFS(Formulas!$A$2:$A$3001,DY$4,Formulas!$B$2:$B$3001,$A238))</f>
        <v>0</v>
      </c>
      <c r="DZ238" s="21" t="n">
        <f aca="false">IF(OR($A238="",DZ$4=""),0,COUNTIFS(Formulas!$A$2:$A$3001,DZ$4,Formulas!$B$2:$B$3001,$A238))</f>
        <v>0</v>
      </c>
      <c r="EA238" s="21" t="n">
        <f aca="false">IF(OR($A238="",EA$4=""),0,COUNTIFS(Formulas!$A$2:$A$3001,EA$4,Formulas!$B$2:$B$3001,$A238))</f>
        <v>0</v>
      </c>
      <c r="EB238" s="21" t="n">
        <f aca="false">IF(OR($A238="",EB$4=""),0,COUNTIFS(Formulas!$A$2:$A$3001,EB$4,Formulas!$B$2:$B$3001,$A238))</f>
        <v>0</v>
      </c>
      <c r="EC238" s="21" t="n">
        <f aca="false">IF(OR($A238="",EC$4=""),0,COUNTIFS(Formulas!$A$2:$A$3001,EC$4,Formulas!$B$2:$B$3001,$A238))</f>
        <v>0</v>
      </c>
      <c r="ED238" s="21" t="n">
        <f aca="false">IF(OR($A238="",ED$4=""),0,COUNTIFS(Formulas!$A$2:$A$3001,ED$4,Formulas!$B$2:$B$3001,$A238))</f>
        <v>0</v>
      </c>
      <c r="EE238" s="21" t="n">
        <f aca="false">IF(OR($A238="",EE$4=""),0,COUNTIFS(Formulas!$A$2:$A$3001,EE$4,Formulas!$B$2:$B$3001,$A238))</f>
        <v>0</v>
      </c>
      <c r="EF238" s="21" t="n">
        <f aca="false">IF(OR($A238="",EF$4=""),0,COUNTIFS(Formulas!$A$2:$A$3001,EF$4,Formulas!$B$2:$B$3001,$A238))</f>
        <v>0</v>
      </c>
      <c r="EG238" s="21" t="n">
        <f aca="false">IF(OR($A238="",EG$4=""),0,COUNTIFS(Formulas!$A$2:$A$3001,EG$4,Formulas!$B$2:$B$3001,$A238))</f>
        <v>0</v>
      </c>
      <c r="EH238" s="21" t="n">
        <f aca="false">IF(OR($A238="",EH$4=""),0,COUNTIFS(Formulas!$A$2:$A$3001,EH$4,Formulas!$B$2:$B$3001,$A238))</f>
        <v>0</v>
      </c>
      <c r="EI238" s="21" t="n">
        <f aca="false">IF(OR($A238="",EI$4=""),0,COUNTIFS(Formulas!$A$2:$A$3001,EI$4,Formulas!$B$2:$B$3001,$A238))</f>
        <v>0</v>
      </c>
      <c r="EJ238" s="21" t="n">
        <f aca="false">IF(OR($A238="",EJ$4=""),0,COUNTIFS(Formulas!$A$2:$A$3001,EJ$4,Formulas!$B$2:$B$3001,$A238))</f>
        <v>0</v>
      </c>
      <c r="EK238" s="21" t="n">
        <f aca="false">IF(OR($A238="",EK$4=""),0,COUNTIFS(Formulas!$A$2:$A$3001,EK$4,Formulas!$B$2:$B$3001,$A238))</f>
        <v>0</v>
      </c>
      <c r="EL238" s="21" t="n">
        <f aca="false">IF(OR($A238="",EL$4=""),0,COUNTIFS(Formulas!$A$2:$A$3001,EL$4,Formulas!$B$2:$B$3001,$A238))</f>
        <v>0</v>
      </c>
      <c r="EM238" s="21" t="n">
        <f aca="false">IF(OR($A238="",EM$4=""),0,COUNTIFS(Formulas!$A$2:$A$3001,EM$4,Formulas!$B$2:$B$3001,$A238))</f>
        <v>0</v>
      </c>
      <c r="EN238" s="21" t="n">
        <f aca="false">IF(OR($A238="",EN$4=""),0,COUNTIFS(Formulas!$A$2:$A$3001,EN$4,Formulas!$B$2:$B$3001,$A238))</f>
        <v>0</v>
      </c>
      <c r="EO238" s="21" t="n">
        <f aca="false">IF(OR($A238="",EO$4=""),0,COUNTIFS(Formulas!$A$2:$A$3001,EO$4,Formulas!$B$2:$B$3001,$A238))</f>
        <v>0</v>
      </c>
      <c r="EP238" s="21" t="n">
        <f aca="false">IF(OR($A238="",EP$4=""),0,COUNTIFS(Formulas!$A$2:$A$3001,EP$4,Formulas!$B$2:$B$3001,$A238))</f>
        <v>0</v>
      </c>
      <c r="EQ238" s="21" t="n">
        <f aca="false">IF(OR($A238="",EQ$4=""),0,COUNTIFS(Formulas!$A$2:$A$3001,EQ$4,Formulas!$B$2:$B$3001,$A238))</f>
        <v>0</v>
      </c>
      <c r="ER238" s="21" t="n">
        <f aca="false">IF(OR($A238="",ER$4=""),0,COUNTIFS(Formulas!$A$2:$A$3001,ER$4,Formulas!$B$2:$B$3001,$A238))</f>
        <v>0</v>
      </c>
      <c r="ES238" s="21" t="n">
        <f aca="false">IF(OR($A238="",ES$4=""),0,COUNTIFS(Formulas!$A$2:$A$3001,ES$4,Formulas!$B$2:$B$3001,$A238))</f>
        <v>0</v>
      </c>
      <c r="ET238" s="21" t="n">
        <f aca="false">IF(OR($A238="",ET$4=""),0,COUNTIFS(Formulas!$A$2:$A$3001,ET$4,Formulas!$B$2:$B$3001,$A238))</f>
        <v>0</v>
      </c>
      <c r="EU238" s="21" t="n">
        <f aca="false">IF(OR($A238="",EU$4=""),0,COUNTIFS(Formulas!$A$2:$A$3001,EU$4,Formulas!$B$2:$B$3001,$A238))</f>
        <v>0</v>
      </c>
      <c r="EV238" s="21" t="n">
        <f aca="false">IF(OR($A238="",EV$4=""),0,COUNTIFS(Formulas!$A$2:$A$3001,EV$4,Formulas!$B$2:$B$3001,$A238))</f>
        <v>0</v>
      </c>
    </row>
    <row r="239" customFormat="false" ht="15" hidden="false" customHeight="false" outlineLevel="0" collapsed="false">
      <c r="A239" s="13" t="str">
        <f aca="false">IF(INDEX(Materials!$A$2:$A$301,235)="","",INDEX(Materials!$A$2:$A$301,235))</f>
        <v/>
      </c>
      <c r="B239" s="19" t="str">
        <f aca="false">IF(A239="","",COUNTIF(C239:EV239,"&gt;0"))</f>
        <v/>
      </c>
      <c r="C239" s="21" t="n">
        <f aca="false">IF(OR($A239="",C$4=""),0,COUNTIFS(Formulas!$A$2:$A$3001,C$4,Formulas!$B$2:$B$3001,$A239))</f>
        <v>0</v>
      </c>
      <c r="D239" s="21" t="n">
        <f aca="false">IF(OR($A239="",D$4=""),0,COUNTIFS(Formulas!$A$2:$A$3001,D$4,Formulas!$B$2:$B$3001,$A239))</f>
        <v>0</v>
      </c>
      <c r="E239" s="21" t="n">
        <f aca="false">IF(OR($A239="",E$4=""),0,COUNTIFS(Formulas!$A$2:$A$3001,E$4,Formulas!$B$2:$B$3001,$A239))</f>
        <v>0</v>
      </c>
      <c r="F239" s="21" t="n">
        <f aca="false">IF(OR($A239="",F$4=""),0,COUNTIFS(Formulas!$A$2:$A$3001,F$4,Formulas!$B$2:$B$3001,$A239))</f>
        <v>0</v>
      </c>
      <c r="G239" s="21" t="n">
        <f aca="false">IF(OR($A239="",G$4=""),0,COUNTIFS(Formulas!$A$2:$A$3001,G$4,Formulas!$B$2:$B$3001,$A239))</f>
        <v>0</v>
      </c>
      <c r="H239" s="21" t="n">
        <f aca="false">IF(OR($A239="",H$4=""),0,COUNTIFS(Formulas!$A$2:$A$3001,H$4,Formulas!$B$2:$B$3001,$A239))</f>
        <v>0</v>
      </c>
      <c r="I239" s="21" t="n">
        <f aca="false">IF(OR($A239="",I$4=""),0,COUNTIFS(Formulas!$A$2:$A$3001,I$4,Formulas!$B$2:$B$3001,$A239))</f>
        <v>0</v>
      </c>
      <c r="J239" s="21" t="n">
        <f aca="false">IF(OR($A239="",J$4=""),0,COUNTIFS(Formulas!$A$2:$A$3001,J$4,Formulas!$B$2:$B$3001,$A239))</f>
        <v>0</v>
      </c>
      <c r="K239" s="21" t="n">
        <f aca="false">IF(OR($A239="",K$4=""),0,COUNTIFS(Formulas!$A$2:$A$3001,K$4,Formulas!$B$2:$B$3001,$A239))</f>
        <v>0</v>
      </c>
      <c r="L239" s="21" t="n">
        <f aca="false">IF(OR($A239="",L$4=""),0,COUNTIFS(Formulas!$A$2:$A$3001,L$4,Formulas!$B$2:$B$3001,$A239))</f>
        <v>0</v>
      </c>
      <c r="M239" s="21" t="n">
        <f aca="false">IF(OR($A239="",M$4=""),0,COUNTIFS(Formulas!$A$2:$A$3001,M$4,Formulas!$B$2:$B$3001,$A239))</f>
        <v>0</v>
      </c>
      <c r="N239" s="21" t="n">
        <f aca="false">IF(OR($A239="",N$4=""),0,COUNTIFS(Formulas!$A$2:$A$3001,N$4,Formulas!$B$2:$B$3001,$A239))</f>
        <v>0</v>
      </c>
      <c r="O239" s="21" t="n">
        <f aca="false">IF(OR($A239="",O$4=""),0,COUNTIFS(Formulas!$A$2:$A$3001,O$4,Formulas!$B$2:$B$3001,$A239))</f>
        <v>0</v>
      </c>
      <c r="P239" s="21" t="n">
        <f aca="false">IF(OR($A239="",P$4=""),0,COUNTIFS(Formulas!$A$2:$A$3001,P$4,Formulas!$B$2:$B$3001,$A239))</f>
        <v>0</v>
      </c>
      <c r="Q239" s="21" t="n">
        <f aca="false">IF(OR($A239="",Q$4=""),0,COUNTIFS(Formulas!$A$2:$A$3001,Q$4,Formulas!$B$2:$B$3001,$A239))</f>
        <v>0</v>
      </c>
      <c r="R239" s="21" t="n">
        <f aca="false">IF(OR($A239="",R$4=""),0,COUNTIFS(Formulas!$A$2:$A$3001,R$4,Formulas!$B$2:$B$3001,$A239))</f>
        <v>0</v>
      </c>
      <c r="S239" s="21" t="n">
        <f aca="false">IF(OR($A239="",S$4=""),0,COUNTIFS(Formulas!$A$2:$A$3001,S$4,Formulas!$B$2:$B$3001,$A239))</f>
        <v>0</v>
      </c>
      <c r="T239" s="21" t="n">
        <f aca="false">IF(OR($A239="",T$4=""),0,COUNTIFS(Formulas!$A$2:$A$3001,T$4,Formulas!$B$2:$B$3001,$A239))</f>
        <v>0</v>
      </c>
      <c r="U239" s="21" t="n">
        <f aca="false">IF(OR($A239="",U$4=""),0,COUNTIFS(Formulas!$A$2:$A$3001,U$4,Formulas!$B$2:$B$3001,$A239))</f>
        <v>0</v>
      </c>
      <c r="V239" s="21" t="n">
        <f aca="false">IF(OR($A239="",V$4=""),0,COUNTIFS(Formulas!$A$2:$A$3001,V$4,Formulas!$B$2:$B$3001,$A239))</f>
        <v>0</v>
      </c>
      <c r="W239" s="21" t="n">
        <f aca="false">IF(OR($A239="",W$4=""),0,COUNTIFS(Formulas!$A$2:$A$3001,W$4,Formulas!$B$2:$B$3001,$A239))</f>
        <v>0</v>
      </c>
      <c r="X239" s="21" t="n">
        <f aca="false">IF(OR($A239="",X$4=""),0,COUNTIFS(Formulas!$A$2:$A$3001,X$4,Formulas!$B$2:$B$3001,$A239))</f>
        <v>0</v>
      </c>
      <c r="Y239" s="21" t="n">
        <f aca="false">IF(OR($A239="",Y$4=""),0,COUNTIFS(Formulas!$A$2:$A$3001,Y$4,Formulas!$B$2:$B$3001,$A239))</f>
        <v>0</v>
      </c>
      <c r="Z239" s="21" t="n">
        <f aca="false">IF(OR($A239="",Z$4=""),0,COUNTIFS(Formulas!$A$2:$A$3001,Z$4,Formulas!$B$2:$B$3001,$A239))</f>
        <v>0</v>
      </c>
      <c r="AA239" s="21" t="n">
        <f aca="false">IF(OR($A239="",AA$4=""),0,COUNTIFS(Formulas!$A$2:$A$3001,AA$4,Formulas!$B$2:$B$3001,$A239))</f>
        <v>0</v>
      </c>
      <c r="AB239" s="21" t="n">
        <f aca="false">IF(OR($A239="",AB$4=""),0,COUNTIFS(Formulas!$A$2:$A$3001,AB$4,Formulas!$B$2:$B$3001,$A239))</f>
        <v>0</v>
      </c>
      <c r="AC239" s="21" t="n">
        <f aca="false">IF(OR($A239="",AC$4=""),0,COUNTIFS(Formulas!$A$2:$A$3001,AC$4,Formulas!$B$2:$B$3001,$A239))</f>
        <v>0</v>
      </c>
      <c r="AD239" s="21" t="n">
        <f aca="false">IF(OR($A239="",AD$4=""),0,COUNTIFS(Formulas!$A$2:$A$3001,AD$4,Formulas!$B$2:$B$3001,$A239))</f>
        <v>0</v>
      </c>
      <c r="AE239" s="21" t="n">
        <f aca="false">IF(OR($A239="",AE$4=""),0,COUNTIFS(Formulas!$A$2:$A$3001,AE$4,Formulas!$B$2:$B$3001,$A239))</f>
        <v>0</v>
      </c>
      <c r="AF239" s="21" t="n">
        <f aca="false">IF(OR($A239="",AF$4=""),0,COUNTIFS(Formulas!$A$2:$A$3001,AF$4,Formulas!$B$2:$B$3001,$A239))</f>
        <v>0</v>
      </c>
      <c r="AG239" s="21" t="n">
        <f aca="false">IF(OR($A239="",AG$4=""),0,COUNTIFS(Formulas!$A$2:$A$3001,AG$4,Formulas!$B$2:$B$3001,$A239))</f>
        <v>0</v>
      </c>
      <c r="AH239" s="21" t="n">
        <f aca="false">IF(OR($A239="",AH$4=""),0,COUNTIFS(Formulas!$A$2:$A$3001,AH$4,Formulas!$B$2:$B$3001,$A239))</f>
        <v>0</v>
      </c>
      <c r="AI239" s="21" t="n">
        <f aca="false">IF(OR($A239="",AI$4=""),0,COUNTIFS(Formulas!$A$2:$A$3001,AI$4,Formulas!$B$2:$B$3001,$A239))</f>
        <v>0</v>
      </c>
      <c r="AJ239" s="21" t="n">
        <f aca="false">IF(OR($A239="",AJ$4=""),0,COUNTIFS(Formulas!$A$2:$A$3001,AJ$4,Formulas!$B$2:$B$3001,$A239))</f>
        <v>0</v>
      </c>
      <c r="AK239" s="21" t="n">
        <f aca="false">IF(OR($A239="",AK$4=""),0,COUNTIFS(Formulas!$A$2:$A$3001,AK$4,Formulas!$B$2:$B$3001,$A239))</f>
        <v>0</v>
      </c>
      <c r="AL239" s="21" t="n">
        <f aca="false">IF(OR($A239="",AL$4=""),0,COUNTIFS(Formulas!$A$2:$A$3001,AL$4,Formulas!$B$2:$B$3001,$A239))</f>
        <v>0</v>
      </c>
      <c r="AM239" s="21" t="n">
        <f aca="false">IF(OR($A239="",AM$4=""),0,COUNTIFS(Formulas!$A$2:$A$3001,AM$4,Formulas!$B$2:$B$3001,$A239))</f>
        <v>0</v>
      </c>
      <c r="AN239" s="21" t="n">
        <f aca="false">IF(OR($A239="",AN$4=""),0,COUNTIFS(Formulas!$A$2:$A$3001,AN$4,Formulas!$B$2:$B$3001,$A239))</f>
        <v>0</v>
      </c>
      <c r="AO239" s="21" t="n">
        <f aca="false">IF(OR($A239="",AO$4=""),0,COUNTIFS(Formulas!$A$2:$A$3001,AO$4,Formulas!$B$2:$B$3001,$A239))</f>
        <v>0</v>
      </c>
      <c r="AP239" s="21" t="n">
        <f aca="false">IF(OR($A239="",AP$4=""),0,COUNTIFS(Formulas!$A$2:$A$3001,AP$4,Formulas!$B$2:$B$3001,$A239))</f>
        <v>0</v>
      </c>
      <c r="AQ239" s="21" t="n">
        <f aca="false">IF(OR($A239="",AQ$4=""),0,COUNTIFS(Formulas!$A$2:$A$3001,AQ$4,Formulas!$B$2:$B$3001,$A239))</f>
        <v>0</v>
      </c>
      <c r="AR239" s="21" t="n">
        <f aca="false">IF(OR($A239="",AR$4=""),0,COUNTIFS(Formulas!$A$2:$A$3001,AR$4,Formulas!$B$2:$B$3001,$A239))</f>
        <v>0</v>
      </c>
      <c r="AS239" s="21" t="n">
        <f aca="false">IF(OR($A239="",AS$4=""),0,COUNTIFS(Formulas!$A$2:$A$3001,AS$4,Formulas!$B$2:$B$3001,$A239))</f>
        <v>0</v>
      </c>
      <c r="AT239" s="21" t="n">
        <f aca="false">IF(OR($A239="",AT$4=""),0,COUNTIFS(Formulas!$A$2:$A$3001,AT$4,Formulas!$B$2:$B$3001,$A239))</f>
        <v>0</v>
      </c>
      <c r="AU239" s="21" t="n">
        <f aca="false">IF(OR($A239="",AU$4=""),0,COUNTIFS(Formulas!$A$2:$A$3001,AU$4,Formulas!$B$2:$B$3001,$A239))</f>
        <v>0</v>
      </c>
      <c r="AV239" s="21" t="n">
        <f aca="false">IF(OR($A239="",AV$4=""),0,COUNTIFS(Formulas!$A$2:$A$3001,AV$4,Formulas!$B$2:$B$3001,$A239))</f>
        <v>0</v>
      </c>
      <c r="AW239" s="21" t="n">
        <f aca="false">IF(OR($A239="",AW$4=""),0,COUNTIFS(Formulas!$A$2:$A$3001,AW$4,Formulas!$B$2:$B$3001,$A239))</f>
        <v>0</v>
      </c>
      <c r="AX239" s="21" t="n">
        <f aca="false">IF(OR($A239="",AX$4=""),0,COUNTIFS(Formulas!$A$2:$A$3001,AX$4,Formulas!$B$2:$B$3001,$A239))</f>
        <v>0</v>
      </c>
      <c r="AY239" s="21" t="n">
        <f aca="false">IF(OR($A239="",AY$4=""),0,COUNTIFS(Formulas!$A$2:$A$3001,AY$4,Formulas!$B$2:$B$3001,$A239))</f>
        <v>0</v>
      </c>
      <c r="AZ239" s="21" t="n">
        <f aca="false">IF(OR($A239="",AZ$4=""),0,COUNTIFS(Formulas!$A$2:$A$3001,AZ$4,Formulas!$B$2:$B$3001,$A239))</f>
        <v>0</v>
      </c>
      <c r="BA239" s="21" t="n">
        <f aca="false">IF(OR($A239="",BA$4=""),0,COUNTIFS(Formulas!$A$2:$A$3001,BA$4,Formulas!$B$2:$B$3001,$A239))</f>
        <v>0</v>
      </c>
      <c r="BB239" s="21" t="n">
        <f aca="false">IF(OR($A239="",BB$4=""),0,COUNTIFS(Formulas!$A$2:$A$3001,BB$4,Formulas!$B$2:$B$3001,$A239))</f>
        <v>0</v>
      </c>
      <c r="BC239" s="21" t="n">
        <f aca="false">IF(OR($A239="",BC$4=""),0,COUNTIFS(Formulas!$A$2:$A$3001,BC$4,Formulas!$B$2:$B$3001,$A239))</f>
        <v>0</v>
      </c>
      <c r="BD239" s="21" t="n">
        <f aca="false">IF(OR($A239="",BD$4=""),0,COUNTIFS(Formulas!$A$2:$A$3001,BD$4,Formulas!$B$2:$B$3001,$A239))</f>
        <v>0</v>
      </c>
      <c r="BE239" s="21" t="n">
        <f aca="false">IF(OR($A239="",BE$4=""),0,COUNTIFS(Formulas!$A$2:$A$3001,BE$4,Formulas!$B$2:$B$3001,$A239))</f>
        <v>0</v>
      </c>
      <c r="BF239" s="21" t="n">
        <f aca="false">IF(OR($A239="",BF$4=""),0,COUNTIFS(Formulas!$A$2:$A$3001,BF$4,Formulas!$B$2:$B$3001,$A239))</f>
        <v>0</v>
      </c>
      <c r="BG239" s="21" t="n">
        <f aca="false">IF(OR($A239="",BG$4=""),0,COUNTIFS(Formulas!$A$2:$A$3001,BG$4,Formulas!$B$2:$B$3001,$A239))</f>
        <v>0</v>
      </c>
      <c r="BH239" s="21" t="n">
        <f aca="false">IF(OR($A239="",BH$4=""),0,COUNTIFS(Formulas!$A$2:$A$3001,BH$4,Formulas!$B$2:$B$3001,$A239))</f>
        <v>0</v>
      </c>
      <c r="BI239" s="21" t="n">
        <f aca="false">IF(OR($A239="",BI$4=""),0,COUNTIFS(Formulas!$A$2:$A$3001,BI$4,Formulas!$B$2:$B$3001,$A239))</f>
        <v>0</v>
      </c>
      <c r="BJ239" s="21" t="n">
        <f aca="false">IF(OR($A239="",BJ$4=""),0,COUNTIFS(Formulas!$A$2:$A$3001,BJ$4,Formulas!$B$2:$B$3001,$A239))</f>
        <v>0</v>
      </c>
      <c r="BK239" s="21" t="n">
        <f aca="false">IF(OR($A239="",BK$4=""),0,COUNTIFS(Formulas!$A$2:$A$3001,BK$4,Formulas!$B$2:$B$3001,$A239))</f>
        <v>0</v>
      </c>
      <c r="BL239" s="21" t="n">
        <f aca="false">IF(OR($A239="",BL$4=""),0,COUNTIFS(Formulas!$A$2:$A$3001,BL$4,Formulas!$B$2:$B$3001,$A239))</f>
        <v>0</v>
      </c>
      <c r="BM239" s="21" t="n">
        <f aca="false">IF(OR($A239="",BM$4=""),0,COUNTIFS(Formulas!$A$2:$A$3001,BM$4,Formulas!$B$2:$B$3001,$A239))</f>
        <v>0</v>
      </c>
      <c r="BN239" s="21" t="n">
        <f aca="false">IF(OR($A239="",BN$4=""),0,COUNTIFS(Formulas!$A$2:$A$3001,BN$4,Formulas!$B$2:$B$3001,$A239))</f>
        <v>0</v>
      </c>
      <c r="BO239" s="21" t="n">
        <f aca="false">IF(OR($A239="",BO$4=""),0,COUNTIFS(Formulas!$A$2:$A$3001,BO$4,Formulas!$B$2:$B$3001,$A239))</f>
        <v>0</v>
      </c>
      <c r="BP239" s="21" t="n">
        <f aca="false">IF(OR($A239="",BP$4=""),0,COUNTIFS(Formulas!$A$2:$A$3001,BP$4,Formulas!$B$2:$B$3001,$A239))</f>
        <v>0</v>
      </c>
      <c r="BQ239" s="21" t="n">
        <f aca="false">IF(OR($A239="",BQ$4=""),0,COUNTIFS(Formulas!$A$2:$A$3001,BQ$4,Formulas!$B$2:$B$3001,$A239))</f>
        <v>0</v>
      </c>
      <c r="BR239" s="21" t="n">
        <f aca="false">IF(OR($A239="",BR$4=""),0,COUNTIFS(Formulas!$A$2:$A$3001,BR$4,Formulas!$B$2:$B$3001,$A239))</f>
        <v>0</v>
      </c>
      <c r="BS239" s="21" t="n">
        <f aca="false">IF(OR($A239="",BS$4=""),0,COUNTIFS(Formulas!$A$2:$A$3001,BS$4,Formulas!$B$2:$B$3001,$A239))</f>
        <v>0</v>
      </c>
      <c r="BT239" s="21" t="n">
        <f aca="false">IF(OR($A239="",BT$4=""),0,COUNTIFS(Formulas!$A$2:$A$3001,BT$4,Formulas!$B$2:$B$3001,$A239))</f>
        <v>0</v>
      </c>
      <c r="BU239" s="21" t="n">
        <f aca="false">IF(OR($A239="",BU$4=""),0,COUNTIFS(Formulas!$A$2:$A$3001,BU$4,Formulas!$B$2:$B$3001,$A239))</f>
        <v>0</v>
      </c>
      <c r="BV239" s="21" t="n">
        <f aca="false">IF(OR($A239="",BV$4=""),0,COUNTIFS(Formulas!$A$2:$A$3001,BV$4,Formulas!$B$2:$B$3001,$A239))</f>
        <v>0</v>
      </c>
      <c r="BW239" s="21" t="n">
        <f aca="false">IF(OR($A239="",BW$4=""),0,COUNTIFS(Formulas!$A$2:$A$3001,BW$4,Formulas!$B$2:$B$3001,$A239))</f>
        <v>0</v>
      </c>
      <c r="BX239" s="21" t="n">
        <f aca="false">IF(OR($A239="",BX$4=""),0,COUNTIFS(Formulas!$A$2:$A$3001,BX$4,Formulas!$B$2:$B$3001,$A239))</f>
        <v>0</v>
      </c>
      <c r="BY239" s="21" t="n">
        <f aca="false">IF(OR($A239="",BY$4=""),0,COUNTIFS(Formulas!$A$2:$A$3001,BY$4,Formulas!$B$2:$B$3001,$A239))</f>
        <v>0</v>
      </c>
      <c r="BZ239" s="21" t="n">
        <f aca="false">IF(OR($A239="",BZ$4=""),0,COUNTIFS(Formulas!$A$2:$A$3001,BZ$4,Formulas!$B$2:$B$3001,$A239))</f>
        <v>0</v>
      </c>
      <c r="CA239" s="21" t="n">
        <f aca="false">IF(OR($A239="",CA$4=""),0,COUNTIFS(Formulas!$A$2:$A$3001,CA$4,Formulas!$B$2:$B$3001,$A239))</f>
        <v>0</v>
      </c>
      <c r="CB239" s="21" t="n">
        <f aca="false">IF(OR($A239="",CB$4=""),0,COUNTIFS(Formulas!$A$2:$A$3001,CB$4,Formulas!$B$2:$B$3001,$A239))</f>
        <v>0</v>
      </c>
      <c r="CC239" s="21" t="n">
        <f aca="false">IF(OR($A239="",CC$4=""),0,COUNTIFS(Formulas!$A$2:$A$3001,CC$4,Formulas!$B$2:$B$3001,$A239))</f>
        <v>0</v>
      </c>
      <c r="CD239" s="21" t="n">
        <f aca="false">IF(OR($A239="",CD$4=""),0,COUNTIFS(Formulas!$A$2:$A$3001,CD$4,Formulas!$B$2:$B$3001,$A239))</f>
        <v>0</v>
      </c>
      <c r="CE239" s="21" t="n">
        <f aca="false">IF(OR($A239="",CE$4=""),0,COUNTIFS(Formulas!$A$2:$A$3001,CE$4,Formulas!$B$2:$B$3001,$A239))</f>
        <v>0</v>
      </c>
      <c r="CF239" s="21" t="n">
        <f aca="false">IF(OR($A239="",CF$4=""),0,COUNTIFS(Formulas!$A$2:$A$3001,CF$4,Formulas!$B$2:$B$3001,$A239))</f>
        <v>0</v>
      </c>
      <c r="CG239" s="21" t="n">
        <f aca="false">IF(OR($A239="",CG$4=""),0,COUNTIFS(Formulas!$A$2:$A$3001,CG$4,Formulas!$B$2:$B$3001,$A239))</f>
        <v>0</v>
      </c>
      <c r="CH239" s="21" t="n">
        <f aca="false">IF(OR($A239="",CH$4=""),0,COUNTIFS(Formulas!$A$2:$A$3001,CH$4,Formulas!$B$2:$B$3001,$A239))</f>
        <v>0</v>
      </c>
      <c r="CI239" s="21" t="n">
        <f aca="false">IF(OR($A239="",CI$4=""),0,COUNTIFS(Formulas!$A$2:$A$3001,CI$4,Formulas!$B$2:$B$3001,$A239))</f>
        <v>0</v>
      </c>
      <c r="CJ239" s="21" t="n">
        <f aca="false">IF(OR($A239="",CJ$4=""),0,COUNTIFS(Formulas!$A$2:$A$3001,CJ$4,Formulas!$B$2:$B$3001,$A239))</f>
        <v>0</v>
      </c>
      <c r="CK239" s="21" t="n">
        <f aca="false">IF(OR($A239="",CK$4=""),0,COUNTIFS(Formulas!$A$2:$A$3001,CK$4,Formulas!$B$2:$B$3001,$A239))</f>
        <v>0</v>
      </c>
      <c r="CL239" s="21" t="n">
        <f aca="false">IF(OR($A239="",CL$4=""),0,COUNTIFS(Formulas!$A$2:$A$3001,CL$4,Formulas!$B$2:$B$3001,$A239))</f>
        <v>0</v>
      </c>
      <c r="CM239" s="21" t="n">
        <f aca="false">IF(OR($A239="",CM$4=""),0,COUNTIFS(Formulas!$A$2:$A$3001,CM$4,Formulas!$B$2:$B$3001,$A239))</f>
        <v>0</v>
      </c>
      <c r="CN239" s="21" t="n">
        <f aca="false">IF(OR($A239="",CN$4=""),0,COUNTIFS(Formulas!$A$2:$A$3001,CN$4,Formulas!$B$2:$B$3001,$A239))</f>
        <v>0</v>
      </c>
      <c r="CO239" s="21" t="n">
        <f aca="false">IF(OR($A239="",CO$4=""),0,COUNTIFS(Formulas!$A$2:$A$3001,CO$4,Formulas!$B$2:$B$3001,$A239))</f>
        <v>0</v>
      </c>
      <c r="CP239" s="21" t="n">
        <f aca="false">IF(OR($A239="",CP$4=""),0,COUNTIFS(Formulas!$A$2:$A$3001,CP$4,Formulas!$B$2:$B$3001,$A239))</f>
        <v>0</v>
      </c>
      <c r="CQ239" s="21" t="n">
        <f aca="false">IF(OR($A239="",CQ$4=""),0,COUNTIFS(Formulas!$A$2:$A$3001,CQ$4,Formulas!$B$2:$B$3001,$A239))</f>
        <v>0</v>
      </c>
      <c r="CR239" s="21" t="n">
        <f aca="false">IF(OR($A239="",CR$4=""),0,COUNTIFS(Formulas!$A$2:$A$3001,CR$4,Formulas!$B$2:$B$3001,$A239))</f>
        <v>0</v>
      </c>
      <c r="CS239" s="21" t="n">
        <f aca="false">IF(OR($A239="",CS$4=""),0,COUNTIFS(Formulas!$A$2:$A$3001,CS$4,Formulas!$B$2:$B$3001,$A239))</f>
        <v>0</v>
      </c>
      <c r="CT239" s="21" t="n">
        <f aca="false">IF(OR($A239="",CT$4=""),0,COUNTIFS(Formulas!$A$2:$A$3001,CT$4,Formulas!$B$2:$B$3001,$A239))</f>
        <v>0</v>
      </c>
      <c r="CU239" s="21" t="n">
        <f aca="false">IF(OR($A239="",CU$4=""),0,COUNTIFS(Formulas!$A$2:$A$3001,CU$4,Formulas!$B$2:$B$3001,$A239))</f>
        <v>0</v>
      </c>
      <c r="CV239" s="21" t="n">
        <f aca="false">IF(OR($A239="",CV$4=""),0,COUNTIFS(Formulas!$A$2:$A$3001,CV$4,Formulas!$B$2:$B$3001,$A239))</f>
        <v>0</v>
      </c>
      <c r="CW239" s="21" t="n">
        <f aca="false">IF(OR($A239="",CW$4=""),0,COUNTIFS(Formulas!$A$2:$A$3001,CW$4,Formulas!$B$2:$B$3001,$A239))</f>
        <v>0</v>
      </c>
      <c r="CX239" s="21" t="n">
        <f aca="false">IF(OR($A239="",CX$4=""),0,COUNTIFS(Formulas!$A$2:$A$3001,CX$4,Formulas!$B$2:$B$3001,$A239))</f>
        <v>0</v>
      </c>
      <c r="CY239" s="21" t="n">
        <f aca="false">IF(OR($A239="",CY$4=""),0,COUNTIFS(Formulas!$A$2:$A$3001,CY$4,Formulas!$B$2:$B$3001,$A239))</f>
        <v>0</v>
      </c>
      <c r="CZ239" s="21" t="n">
        <f aca="false">IF(OR($A239="",CZ$4=""),0,COUNTIFS(Formulas!$A$2:$A$3001,CZ$4,Formulas!$B$2:$B$3001,$A239))</f>
        <v>0</v>
      </c>
      <c r="DA239" s="21" t="n">
        <f aca="false">IF(OR($A239="",DA$4=""),0,COUNTIFS(Formulas!$A$2:$A$3001,DA$4,Formulas!$B$2:$B$3001,$A239))</f>
        <v>0</v>
      </c>
      <c r="DB239" s="21" t="n">
        <f aca="false">IF(OR($A239="",DB$4=""),0,COUNTIFS(Formulas!$A$2:$A$3001,DB$4,Formulas!$B$2:$B$3001,$A239))</f>
        <v>0</v>
      </c>
      <c r="DC239" s="21" t="n">
        <f aca="false">IF(OR($A239="",DC$4=""),0,COUNTIFS(Formulas!$A$2:$A$3001,DC$4,Formulas!$B$2:$B$3001,$A239))</f>
        <v>0</v>
      </c>
      <c r="DD239" s="21" t="n">
        <f aca="false">IF(OR($A239="",DD$4=""),0,COUNTIFS(Formulas!$A$2:$A$3001,DD$4,Formulas!$B$2:$B$3001,$A239))</f>
        <v>0</v>
      </c>
      <c r="DE239" s="21" t="n">
        <f aca="false">IF(OR($A239="",DE$4=""),0,COUNTIFS(Formulas!$A$2:$A$3001,DE$4,Formulas!$B$2:$B$3001,$A239))</f>
        <v>0</v>
      </c>
      <c r="DF239" s="21" t="n">
        <f aca="false">IF(OR($A239="",DF$4=""),0,COUNTIFS(Formulas!$A$2:$A$3001,DF$4,Formulas!$B$2:$B$3001,$A239))</f>
        <v>0</v>
      </c>
      <c r="DG239" s="21" t="n">
        <f aca="false">IF(OR($A239="",DG$4=""),0,COUNTIFS(Formulas!$A$2:$A$3001,DG$4,Formulas!$B$2:$B$3001,$A239))</f>
        <v>0</v>
      </c>
      <c r="DH239" s="21" t="n">
        <f aca="false">IF(OR($A239="",DH$4=""),0,COUNTIFS(Formulas!$A$2:$A$3001,DH$4,Formulas!$B$2:$B$3001,$A239))</f>
        <v>0</v>
      </c>
      <c r="DI239" s="21" t="n">
        <f aca="false">IF(OR($A239="",DI$4=""),0,COUNTIFS(Formulas!$A$2:$A$3001,DI$4,Formulas!$B$2:$B$3001,$A239))</f>
        <v>0</v>
      </c>
      <c r="DJ239" s="21" t="n">
        <f aca="false">IF(OR($A239="",DJ$4=""),0,COUNTIFS(Formulas!$A$2:$A$3001,DJ$4,Formulas!$B$2:$B$3001,$A239))</f>
        <v>0</v>
      </c>
      <c r="DK239" s="21" t="n">
        <f aca="false">IF(OR($A239="",DK$4=""),0,COUNTIFS(Formulas!$A$2:$A$3001,DK$4,Formulas!$B$2:$B$3001,$A239))</f>
        <v>0</v>
      </c>
      <c r="DL239" s="21" t="n">
        <f aca="false">IF(OR($A239="",DL$4=""),0,COUNTIFS(Formulas!$A$2:$A$3001,DL$4,Formulas!$B$2:$B$3001,$A239))</f>
        <v>0</v>
      </c>
      <c r="DM239" s="21" t="n">
        <f aca="false">IF(OR($A239="",DM$4=""),0,COUNTIFS(Formulas!$A$2:$A$3001,DM$4,Formulas!$B$2:$B$3001,$A239))</f>
        <v>0</v>
      </c>
      <c r="DN239" s="21" t="n">
        <f aca="false">IF(OR($A239="",DN$4=""),0,COUNTIFS(Formulas!$A$2:$A$3001,DN$4,Formulas!$B$2:$B$3001,$A239))</f>
        <v>0</v>
      </c>
      <c r="DO239" s="21" t="n">
        <f aca="false">IF(OR($A239="",DO$4=""),0,COUNTIFS(Formulas!$A$2:$A$3001,DO$4,Formulas!$B$2:$B$3001,$A239))</f>
        <v>0</v>
      </c>
      <c r="DP239" s="21" t="n">
        <f aca="false">IF(OR($A239="",DP$4=""),0,COUNTIFS(Formulas!$A$2:$A$3001,DP$4,Formulas!$B$2:$B$3001,$A239))</f>
        <v>0</v>
      </c>
      <c r="DQ239" s="21" t="n">
        <f aca="false">IF(OR($A239="",DQ$4=""),0,COUNTIFS(Formulas!$A$2:$A$3001,DQ$4,Formulas!$B$2:$B$3001,$A239))</f>
        <v>0</v>
      </c>
      <c r="DR239" s="21" t="n">
        <f aca="false">IF(OR($A239="",DR$4=""),0,COUNTIFS(Formulas!$A$2:$A$3001,DR$4,Formulas!$B$2:$B$3001,$A239))</f>
        <v>0</v>
      </c>
      <c r="DS239" s="21" t="n">
        <f aca="false">IF(OR($A239="",DS$4=""),0,COUNTIFS(Formulas!$A$2:$A$3001,DS$4,Formulas!$B$2:$B$3001,$A239))</f>
        <v>0</v>
      </c>
      <c r="DT239" s="21" t="n">
        <f aca="false">IF(OR($A239="",DT$4=""),0,COUNTIFS(Formulas!$A$2:$A$3001,DT$4,Formulas!$B$2:$B$3001,$A239))</f>
        <v>0</v>
      </c>
      <c r="DU239" s="21" t="n">
        <f aca="false">IF(OR($A239="",DU$4=""),0,COUNTIFS(Formulas!$A$2:$A$3001,DU$4,Formulas!$B$2:$B$3001,$A239))</f>
        <v>0</v>
      </c>
      <c r="DV239" s="21" t="n">
        <f aca="false">IF(OR($A239="",DV$4=""),0,COUNTIFS(Formulas!$A$2:$A$3001,DV$4,Formulas!$B$2:$B$3001,$A239))</f>
        <v>0</v>
      </c>
      <c r="DW239" s="21" t="n">
        <f aca="false">IF(OR($A239="",DW$4=""),0,COUNTIFS(Formulas!$A$2:$A$3001,DW$4,Formulas!$B$2:$B$3001,$A239))</f>
        <v>0</v>
      </c>
      <c r="DX239" s="21" t="n">
        <f aca="false">IF(OR($A239="",DX$4=""),0,COUNTIFS(Formulas!$A$2:$A$3001,DX$4,Formulas!$B$2:$B$3001,$A239))</f>
        <v>0</v>
      </c>
      <c r="DY239" s="21" t="n">
        <f aca="false">IF(OR($A239="",DY$4=""),0,COUNTIFS(Formulas!$A$2:$A$3001,DY$4,Formulas!$B$2:$B$3001,$A239))</f>
        <v>0</v>
      </c>
      <c r="DZ239" s="21" t="n">
        <f aca="false">IF(OR($A239="",DZ$4=""),0,COUNTIFS(Formulas!$A$2:$A$3001,DZ$4,Formulas!$B$2:$B$3001,$A239))</f>
        <v>0</v>
      </c>
      <c r="EA239" s="21" t="n">
        <f aca="false">IF(OR($A239="",EA$4=""),0,COUNTIFS(Formulas!$A$2:$A$3001,EA$4,Formulas!$B$2:$B$3001,$A239))</f>
        <v>0</v>
      </c>
      <c r="EB239" s="21" t="n">
        <f aca="false">IF(OR($A239="",EB$4=""),0,COUNTIFS(Formulas!$A$2:$A$3001,EB$4,Formulas!$B$2:$B$3001,$A239))</f>
        <v>0</v>
      </c>
      <c r="EC239" s="21" t="n">
        <f aca="false">IF(OR($A239="",EC$4=""),0,COUNTIFS(Formulas!$A$2:$A$3001,EC$4,Formulas!$B$2:$B$3001,$A239))</f>
        <v>0</v>
      </c>
      <c r="ED239" s="21" t="n">
        <f aca="false">IF(OR($A239="",ED$4=""),0,COUNTIFS(Formulas!$A$2:$A$3001,ED$4,Formulas!$B$2:$B$3001,$A239))</f>
        <v>0</v>
      </c>
      <c r="EE239" s="21" t="n">
        <f aca="false">IF(OR($A239="",EE$4=""),0,COUNTIFS(Formulas!$A$2:$A$3001,EE$4,Formulas!$B$2:$B$3001,$A239))</f>
        <v>0</v>
      </c>
      <c r="EF239" s="21" t="n">
        <f aca="false">IF(OR($A239="",EF$4=""),0,COUNTIFS(Formulas!$A$2:$A$3001,EF$4,Formulas!$B$2:$B$3001,$A239))</f>
        <v>0</v>
      </c>
      <c r="EG239" s="21" t="n">
        <f aca="false">IF(OR($A239="",EG$4=""),0,COUNTIFS(Formulas!$A$2:$A$3001,EG$4,Formulas!$B$2:$B$3001,$A239))</f>
        <v>0</v>
      </c>
      <c r="EH239" s="21" t="n">
        <f aca="false">IF(OR($A239="",EH$4=""),0,COUNTIFS(Formulas!$A$2:$A$3001,EH$4,Formulas!$B$2:$B$3001,$A239))</f>
        <v>0</v>
      </c>
      <c r="EI239" s="21" t="n">
        <f aca="false">IF(OR($A239="",EI$4=""),0,COUNTIFS(Formulas!$A$2:$A$3001,EI$4,Formulas!$B$2:$B$3001,$A239))</f>
        <v>0</v>
      </c>
      <c r="EJ239" s="21" t="n">
        <f aca="false">IF(OR($A239="",EJ$4=""),0,COUNTIFS(Formulas!$A$2:$A$3001,EJ$4,Formulas!$B$2:$B$3001,$A239))</f>
        <v>0</v>
      </c>
      <c r="EK239" s="21" t="n">
        <f aca="false">IF(OR($A239="",EK$4=""),0,COUNTIFS(Formulas!$A$2:$A$3001,EK$4,Formulas!$B$2:$B$3001,$A239))</f>
        <v>0</v>
      </c>
      <c r="EL239" s="21" t="n">
        <f aca="false">IF(OR($A239="",EL$4=""),0,COUNTIFS(Formulas!$A$2:$A$3001,EL$4,Formulas!$B$2:$B$3001,$A239))</f>
        <v>0</v>
      </c>
      <c r="EM239" s="21" t="n">
        <f aca="false">IF(OR($A239="",EM$4=""),0,COUNTIFS(Formulas!$A$2:$A$3001,EM$4,Formulas!$B$2:$B$3001,$A239))</f>
        <v>0</v>
      </c>
      <c r="EN239" s="21" t="n">
        <f aca="false">IF(OR($A239="",EN$4=""),0,COUNTIFS(Formulas!$A$2:$A$3001,EN$4,Formulas!$B$2:$B$3001,$A239))</f>
        <v>0</v>
      </c>
      <c r="EO239" s="21" t="n">
        <f aca="false">IF(OR($A239="",EO$4=""),0,COUNTIFS(Formulas!$A$2:$A$3001,EO$4,Formulas!$B$2:$B$3001,$A239))</f>
        <v>0</v>
      </c>
      <c r="EP239" s="21" t="n">
        <f aca="false">IF(OR($A239="",EP$4=""),0,COUNTIFS(Formulas!$A$2:$A$3001,EP$4,Formulas!$B$2:$B$3001,$A239))</f>
        <v>0</v>
      </c>
      <c r="EQ239" s="21" t="n">
        <f aca="false">IF(OR($A239="",EQ$4=""),0,COUNTIFS(Formulas!$A$2:$A$3001,EQ$4,Formulas!$B$2:$B$3001,$A239))</f>
        <v>0</v>
      </c>
      <c r="ER239" s="21" t="n">
        <f aca="false">IF(OR($A239="",ER$4=""),0,COUNTIFS(Formulas!$A$2:$A$3001,ER$4,Formulas!$B$2:$B$3001,$A239))</f>
        <v>0</v>
      </c>
      <c r="ES239" s="21" t="n">
        <f aca="false">IF(OR($A239="",ES$4=""),0,COUNTIFS(Formulas!$A$2:$A$3001,ES$4,Formulas!$B$2:$B$3001,$A239))</f>
        <v>0</v>
      </c>
      <c r="ET239" s="21" t="n">
        <f aca="false">IF(OR($A239="",ET$4=""),0,COUNTIFS(Formulas!$A$2:$A$3001,ET$4,Formulas!$B$2:$B$3001,$A239))</f>
        <v>0</v>
      </c>
      <c r="EU239" s="21" t="n">
        <f aca="false">IF(OR($A239="",EU$4=""),0,COUNTIFS(Formulas!$A$2:$A$3001,EU$4,Formulas!$B$2:$B$3001,$A239))</f>
        <v>0</v>
      </c>
      <c r="EV239" s="21" t="n">
        <f aca="false">IF(OR($A239="",EV$4=""),0,COUNTIFS(Formulas!$A$2:$A$3001,EV$4,Formulas!$B$2:$B$3001,$A239))</f>
        <v>0</v>
      </c>
    </row>
    <row r="240" customFormat="false" ht="15" hidden="false" customHeight="false" outlineLevel="0" collapsed="false">
      <c r="A240" s="13" t="str">
        <f aca="false">IF(INDEX(Materials!$A$2:$A$301,236)="","",INDEX(Materials!$A$2:$A$301,236))</f>
        <v/>
      </c>
      <c r="B240" s="19" t="str">
        <f aca="false">IF(A240="","",COUNTIF(C240:EV240,"&gt;0"))</f>
        <v/>
      </c>
      <c r="C240" s="21" t="n">
        <f aca="false">IF(OR($A240="",C$4=""),0,COUNTIFS(Formulas!$A$2:$A$3001,C$4,Formulas!$B$2:$B$3001,$A240))</f>
        <v>0</v>
      </c>
      <c r="D240" s="21" t="n">
        <f aca="false">IF(OR($A240="",D$4=""),0,COUNTIFS(Formulas!$A$2:$A$3001,D$4,Formulas!$B$2:$B$3001,$A240))</f>
        <v>0</v>
      </c>
      <c r="E240" s="21" t="n">
        <f aca="false">IF(OR($A240="",E$4=""),0,COUNTIFS(Formulas!$A$2:$A$3001,E$4,Formulas!$B$2:$B$3001,$A240))</f>
        <v>0</v>
      </c>
      <c r="F240" s="21" t="n">
        <f aca="false">IF(OR($A240="",F$4=""),0,COUNTIFS(Formulas!$A$2:$A$3001,F$4,Formulas!$B$2:$B$3001,$A240))</f>
        <v>0</v>
      </c>
      <c r="G240" s="21" t="n">
        <f aca="false">IF(OR($A240="",G$4=""),0,COUNTIFS(Formulas!$A$2:$A$3001,G$4,Formulas!$B$2:$B$3001,$A240))</f>
        <v>0</v>
      </c>
      <c r="H240" s="21" t="n">
        <f aca="false">IF(OR($A240="",H$4=""),0,COUNTIFS(Formulas!$A$2:$A$3001,H$4,Formulas!$B$2:$B$3001,$A240))</f>
        <v>0</v>
      </c>
      <c r="I240" s="21" t="n">
        <f aca="false">IF(OR($A240="",I$4=""),0,COUNTIFS(Formulas!$A$2:$A$3001,I$4,Formulas!$B$2:$B$3001,$A240))</f>
        <v>0</v>
      </c>
      <c r="J240" s="21" t="n">
        <f aca="false">IF(OR($A240="",J$4=""),0,COUNTIFS(Formulas!$A$2:$A$3001,J$4,Formulas!$B$2:$B$3001,$A240))</f>
        <v>0</v>
      </c>
      <c r="K240" s="21" t="n">
        <f aca="false">IF(OR($A240="",K$4=""),0,COUNTIFS(Formulas!$A$2:$A$3001,K$4,Formulas!$B$2:$B$3001,$A240))</f>
        <v>0</v>
      </c>
      <c r="L240" s="21" t="n">
        <f aca="false">IF(OR($A240="",L$4=""),0,COUNTIFS(Formulas!$A$2:$A$3001,L$4,Formulas!$B$2:$B$3001,$A240))</f>
        <v>0</v>
      </c>
      <c r="M240" s="21" t="n">
        <f aca="false">IF(OR($A240="",M$4=""),0,COUNTIFS(Formulas!$A$2:$A$3001,M$4,Formulas!$B$2:$B$3001,$A240))</f>
        <v>0</v>
      </c>
      <c r="N240" s="21" t="n">
        <f aca="false">IF(OR($A240="",N$4=""),0,COUNTIFS(Formulas!$A$2:$A$3001,N$4,Formulas!$B$2:$B$3001,$A240))</f>
        <v>0</v>
      </c>
      <c r="O240" s="21" t="n">
        <f aca="false">IF(OR($A240="",O$4=""),0,COUNTIFS(Formulas!$A$2:$A$3001,O$4,Formulas!$B$2:$B$3001,$A240))</f>
        <v>0</v>
      </c>
      <c r="P240" s="21" t="n">
        <f aca="false">IF(OR($A240="",P$4=""),0,COUNTIFS(Formulas!$A$2:$A$3001,P$4,Formulas!$B$2:$B$3001,$A240))</f>
        <v>0</v>
      </c>
      <c r="Q240" s="21" t="n">
        <f aca="false">IF(OR($A240="",Q$4=""),0,COUNTIFS(Formulas!$A$2:$A$3001,Q$4,Formulas!$B$2:$B$3001,$A240))</f>
        <v>0</v>
      </c>
      <c r="R240" s="21" t="n">
        <f aca="false">IF(OR($A240="",R$4=""),0,COUNTIFS(Formulas!$A$2:$A$3001,R$4,Formulas!$B$2:$B$3001,$A240))</f>
        <v>0</v>
      </c>
      <c r="S240" s="21" t="n">
        <f aca="false">IF(OR($A240="",S$4=""),0,COUNTIFS(Formulas!$A$2:$A$3001,S$4,Formulas!$B$2:$B$3001,$A240))</f>
        <v>0</v>
      </c>
      <c r="T240" s="21" t="n">
        <f aca="false">IF(OR($A240="",T$4=""),0,COUNTIFS(Formulas!$A$2:$A$3001,T$4,Formulas!$B$2:$B$3001,$A240))</f>
        <v>0</v>
      </c>
      <c r="U240" s="21" t="n">
        <f aca="false">IF(OR($A240="",U$4=""),0,COUNTIFS(Formulas!$A$2:$A$3001,U$4,Formulas!$B$2:$B$3001,$A240))</f>
        <v>0</v>
      </c>
      <c r="V240" s="21" t="n">
        <f aca="false">IF(OR($A240="",V$4=""),0,COUNTIFS(Formulas!$A$2:$A$3001,V$4,Formulas!$B$2:$B$3001,$A240))</f>
        <v>0</v>
      </c>
      <c r="W240" s="21" t="n">
        <f aca="false">IF(OR($A240="",W$4=""),0,COUNTIFS(Formulas!$A$2:$A$3001,W$4,Formulas!$B$2:$B$3001,$A240))</f>
        <v>0</v>
      </c>
      <c r="X240" s="21" t="n">
        <f aca="false">IF(OR($A240="",X$4=""),0,COUNTIFS(Formulas!$A$2:$A$3001,X$4,Formulas!$B$2:$B$3001,$A240))</f>
        <v>0</v>
      </c>
      <c r="Y240" s="21" t="n">
        <f aca="false">IF(OR($A240="",Y$4=""),0,COUNTIFS(Formulas!$A$2:$A$3001,Y$4,Formulas!$B$2:$B$3001,$A240))</f>
        <v>0</v>
      </c>
      <c r="Z240" s="21" t="n">
        <f aca="false">IF(OR($A240="",Z$4=""),0,COUNTIFS(Formulas!$A$2:$A$3001,Z$4,Formulas!$B$2:$B$3001,$A240))</f>
        <v>0</v>
      </c>
      <c r="AA240" s="21" t="n">
        <f aca="false">IF(OR($A240="",AA$4=""),0,COUNTIFS(Formulas!$A$2:$A$3001,AA$4,Formulas!$B$2:$B$3001,$A240))</f>
        <v>0</v>
      </c>
      <c r="AB240" s="21" t="n">
        <f aca="false">IF(OR($A240="",AB$4=""),0,COUNTIFS(Formulas!$A$2:$A$3001,AB$4,Formulas!$B$2:$B$3001,$A240))</f>
        <v>0</v>
      </c>
      <c r="AC240" s="21" t="n">
        <f aca="false">IF(OR($A240="",AC$4=""),0,COUNTIFS(Formulas!$A$2:$A$3001,AC$4,Formulas!$B$2:$B$3001,$A240))</f>
        <v>0</v>
      </c>
      <c r="AD240" s="21" t="n">
        <f aca="false">IF(OR($A240="",AD$4=""),0,COUNTIFS(Formulas!$A$2:$A$3001,AD$4,Formulas!$B$2:$B$3001,$A240))</f>
        <v>0</v>
      </c>
      <c r="AE240" s="21" t="n">
        <f aca="false">IF(OR($A240="",AE$4=""),0,COUNTIFS(Formulas!$A$2:$A$3001,AE$4,Formulas!$B$2:$B$3001,$A240))</f>
        <v>0</v>
      </c>
      <c r="AF240" s="21" t="n">
        <f aca="false">IF(OR($A240="",AF$4=""),0,COUNTIFS(Formulas!$A$2:$A$3001,AF$4,Formulas!$B$2:$B$3001,$A240))</f>
        <v>0</v>
      </c>
      <c r="AG240" s="21" t="n">
        <f aca="false">IF(OR($A240="",AG$4=""),0,COUNTIFS(Formulas!$A$2:$A$3001,AG$4,Formulas!$B$2:$B$3001,$A240))</f>
        <v>0</v>
      </c>
      <c r="AH240" s="21" t="n">
        <f aca="false">IF(OR($A240="",AH$4=""),0,COUNTIFS(Formulas!$A$2:$A$3001,AH$4,Formulas!$B$2:$B$3001,$A240))</f>
        <v>0</v>
      </c>
      <c r="AI240" s="21" t="n">
        <f aca="false">IF(OR($A240="",AI$4=""),0,COUNTIFS(Formulas!$A$2:$A$3001,AI$4,Formulas!$B$2:$B$3001,$A240))</f>
        <v>0</v>
      </c>
      <c r="AJ240" s="21" t="n">
        <f aca="false">IF(OR($A240="",AJ$4=""),0,COUNTIFS(Formulas!$A$2:$A$3001,AJ$4,Formulas!$B$2:$B$3001,$A240))</f>
        <v>0</v>
      </c>
      <c r="AK240" s="21" t="n">
        <f aca="false">IF(OR($A240="",AK$4=""),0,COUNTIFS(Formulas!$A$2:$A$3001,AK$4,Formulas!$B$2:$B$3001,$A240))</f>
        <v>0</v>
      </c>
      <c r="AL240" s="21" t="n">
        <f aca="false">IF(OR($A240="",AL$4=""),0,COUNTIFS(Formulas!$A$2:$A$3001,AL$4,Formulas!$B$2:$B$3001,$A240))</f>
        <v>0</v>
      </c>
      <c r="AM240" s="21" t="n">
        <f aca="false">IF(OR($A240="",AM$4=""),0,COUNTIFS(Formulas!$A$2:$A$3001,AM$4,Formulas!$B$2:$B$3001,$A240))</f>
        <v>0</v>
      </c>
      <c r="AN240" s="21" t="n">
        <f aca="false">IF(OR($A240="",AN$4=""),0,COUNTIFS(Formulas!$A$2:$A$3001,AN$4,Formulas!$B$2:$B$3001,$A240))</f>
        <v>0</v>
      </c>
      <c r="AO240" s="21" t="n">
        <f aca="false">IF(OR($A240="",AO$4=""),0,COUNTIFS(Formulas!$A$2:$A$3001,AO$4,Formulas!$B$2:$B$3001,$A240))</f>
        <v>0</v>
      </c>
      <c r="AP240" s="21" t="n">
        <f aca="false">IF(OR($A240="",AP$4=""),0,COUNTIFS(Formulas!$A$2:$A$3001,AP$4,Formulas!$B$2:$B$3001,$A240))</f>
        <v>0</v>
      </c>
      <c r="AQ240" s="21" t="n">
        <f aca="false">IF(OR($A240="",AQ$4=""),0,COUNTIFS(Formulas!$A$2:$A$3001,AQ$4,Formulas!$B$2:$B$3001,$A240))</f>
        <v>0</v>
      </c>
      <c r="AR240" s="21" t="n">
        <f aca="false">IF(OR($A240="",AR$4=""),0,COUNTIFS(Formulas!$A$2:$A$3001,AR$4,Formulas!$B$2:$B$3001,$A240))</f>
        <v>0</v>
      </c>
      <c r="AS240" s="21" t="n">
        <f aca="false">IF(OR($A240="",AS$4=""),0,COUNTIFS(Formulas!$A$2:$A$3001,AS$4,Formulas!$B$2:$B$3001,$A240))</f>
        <v>0</v>
      </c>
      <c r="AT240" s="21" t="n">
        <f aca="false">IF(OR($A240="",AT$4=""),0,COUNTIFS(Formulas!$A$2:$A$3001,AT$4,Formulas!$B$2:$B$3001,$A240))</f>
        <v>0</v>
      </c>
      <c r="AU240" s="21" t="n">
        <f aca="false">IF(OR($A240="",AU$4=""),0,COUNTIFS(Formulas!$A$2:$A$3001,AU$4,Formulas!$B$2:$B$3001,$A240))</f>
        <v>0</v>
      </c>
      <c r="AV240" s="21" t="n">
        <f aca="false">IF(OR($A240="",AV$4=""),0,COUNTIFS(Formulas!$A$2:$A$3001,AV$4,Formulas!$B$2:$B$3001,$A240))</f>
        <v>0</v>
      </c>
      <c r="AW240" s="21" t="n">
        <f aca="false">IF(OR($A240="",AW$4=""),0,COUNTIFS(Formulas!$A$2:$A$3001,AW$4,Formulas!$B$2:$B$3001,$A240))</f>
        <v>0</v>
      </c>
      <c r="AX240" s="21" t="n">
        <f aca="false">IF(OR($A240="",AX$4=""),0,COUNTIFS(Formulas!$A$2:$A$3001,AX$4,Formulas!$B$2:$B$3001,$A240))</f>
        <v>0</v>
      </c>
      <c r="AY240" s="21" t="n">
        <f aca="false">IF(OR($A240="",AY$4=""),0,COUNTIFS(Formulas!$A$2:$A$3001,AY$4,Formulas!$B$2:$B$3001,$A240))</f>
        <v>0</v>
      </c>
      <c r="AZ240" s="21" t="n">
        <f aca="false">IF(OR($A240="",AZ$4=""),0,COUNTIFS(Formulas!$A$2:$A$3001,AZ$4,Formulas!$B$2:$B$3001,$A240))</f>
        <v>0</v>
      </c>
      <c r="BA240" s="21" t="n">
        <f aca="false">IF(OR($A240="",BA$4=""),0,COUNTIFS(Formulas!$A$2:$A$3001,BA$4,Formulas!$B$2:$B$3001,$A240))</f>
        <v>0</v>
      </c>
      <c r="BB240" s="21" t="n">
        <f aca="false">IF(OR($A240="",BB$4=""),0,COUNTIFS(Formulas!$A$2:$A$3001,BB$4,Formulas!$B$2:$B$3001,$A240))</f>
        <v>0</v>
      </c>
      <c r="BC240" s="21" t="n">
        <f aca="false">IF(OR($A240="",BC$4=""),0,COUNTIFS(Formulas!$A$2:$A$3001,BC$4,Formulas!$B$2:$B$3001,$A240))</f>
        <v>0</v>
      </c>
      <c r="BD240" s="21" t="n">
        <f aca="false">IF(OR($A240="",BD$4=""),0,COUNTIFS(Formulas!$A$2:$A$3001,BD$4,Formulas!$B$2:$B$3001,$A240))</f>
        <v>0</v>
      </c>
      <c r="BE240" s="21" t="n">
        <f aca="false">IF(OR($A240="",BE$4=""),0,COUNTIFS(Formulas!$A$2:$A$3001,BE$4,Formulas!$B$2:$B$3001,$A240))</f>
        <v>0</v>
      </c>
      <c r="BF240" s="21" t="n">
        <f aca="false">IF(OR($A240="",BF$4=""),0,COUNTIFS(Formulas!$A$2:$A$3001,BF$4,Formulas!$B$2:$B$3001,$A240))</f>
        <v>0</v>
      </c>
      <c r="BG240" s="21" t="n">
        <f aca="false">IF(OR($A240="",BG$4=""),0,COUNTIFS(Formulas!$A$2:$A$3001,BG$4,Formulas!$B$2:$B$3001,$A240))</f>
        <v>0</v>
      </c>
      <c r="BH240" s="21" t="n">
        <f aca="false">IF(OR($A240="",BH$4=""),0,COUNTIFS(Formulas!$A$2:$A$3001,BH$4,Formulas!$B$2:$B$3001,$A240))</f>
        <v>0</v>
      </c>
      <c r="BI240" s="21" t="n">
        <f aca="false">IF(OR($A240="",BI$4=""),0,COUNTIFS(Formulas!$A$2:$A$3001,BI$4,Formulas!$B$2:$B$3001,$A240))</f>
        <v>0</v>
      </c>
      <c r="BJ240" s="21" t="n">
        <f aca="false">IF(OR($A240="",BJ$4=""),0,COUNTIFS(Formulas!$A$2:$A$3001,BJ$4,Formulas!$B$2:$B$3001,$A240))</f>
        <v>0</v>
      </c>
      <c r="BK240" s="21" t="n">
        <f aca="false">IF(OR($A240="",BK$4=""),0,COUNTIFS(Formulas!$A$2:$A$3001,BK$4,Formulas!$B$2:$B$3001,$A240))</f>
        <v>0</v>
      </c>
      <c r="BL240" s="21" t="n">
        <f aca="false">IF(OR($A240="",BL$4=""),0,COUNTIFS(Formulas!$A$2:$A$3001,BL$4,Formulas!$B$2:$B$3001,$A240))</f>
        <v>0</v>
      </c>
      <c r="BM240" s="21" t="n">
        <f aca="false">IF(OR($A240="",BM$4=""),0,COUNTIFS(Formulas!$A$2:$A$3001,BM$4,Formulas!$B$2:$B$3001,$A240))</f>
        <v>0</v>
      </c>
      <c r="BN240" s="21" t="n">
        <f aca="false">IF(OR($A240="",BN$4=""),0,COUNTIFS(Formulas!$A$2:$A$3001,BN$4,Formulas!$B$2:$B$3001,$A240))</f>
        <v>0</v>
      </c>
      <c r="BO240" s="21" t="n">
        <f aca="false">IF(OR($A240="",BO$4=""),0,COUNTIFS(Formulas!$A$2:$A$3001,BO$4,Formulas!$B$2:$B$3001,$A240))</f>
        <v>0</v>
      </c>
      <c r="BP240" s="21" t="n">
        <f aca="false">IF(OR($A240="",BP$4=""),0,COUNTIFS(Formulas!$A$2:$A$3001,BP$4,Formulas!$B$2:$B$3001,$A240))</f>
        <v>0</v>
      </c>
      <c r="BQ240" s="21" t="n">
        <f aca="false">IF(OR($A240="",BQ$4=""),0,COUNTIFS(Formulas!$A$2:$A$3001,BQ$4,Formulas!$B$2:$B$3001,$A240))</f>
        <v>0</v>
      </c>
      <c r="BR240" s="21" t="n">
        <f aca="false">IF(OR($A240="",BR$4=""),0,COUNTIFS(Formulas!$A$2:$A$3001,BR$4,Formulas!$B$2:$B$3001,$A240))</f>
        <v>0</v>
      </c>
      <c r="BS240" s="21" t="n">
        <f aca="false">IF(OR($A240="",BS$4=""),0,COUNTIFS(Formulas!$A$2:$A$3001,BS$4,Formulas!$B$2:$B$3001,$A240))</f>
        <v>0</v>
      </c>
      <c r="BT240" s="21" t="n">
        <f aca="false">IF(OR($A240="",BT$4=""),0,COUNTIFS(Formulas!$A$2:$A$3001,BT$4,Formulas!$B$2:$B$3001,$A240))</f>
        <v>0</v>
      </c>
      <c r="BU240" s="21" t="n">
        <f aca="false">IF(OR($A240="",BU$4=""),0,COUNTIFS(Formulas!$A$2:$A$3001,BU$4,Formulas!$B$2:$B$3001,$A240))</f>
        <v>0</v>
      </c>
      <c r="BV240" s="21" t="n">
        <f aca="false">IF(OR($A240="",BV$4=""),0,COUNTIFS(Formulas!$A$2:$A$3001,BV$4,Formulas!$B$2:$B$3001,$A240))</f>
        <v>0</v>
      </c>
      <c r="BW240" s="21" t="n">
        <f aca="false">IF(OR($A240="",BW$4=""),0,COUNTIFS(Formulas!$A$2:$A$3001,BW$4,Formulas!$B$2:$B$3001,$A240))</f>
        <v>0</v>
      </c>
      <c r="BX240" s="21" t="n">
        <f aca="false">IF(OR($A240="",BX$4=""),0,COUNTIFS(Formulas!$A$2:$A$3001,BX$4,Formulas!$B$2:$B$3001,$A240))</f>
        <v>0</v>
      </c>
      <c r="BY240" s="21" t="n">
        <f aca="false">IF(OR($A240="",BY$4=""),0,COUNTIFS(Formulas!$A$2:$A$3001,BY$4,Formulas!$B$2:$B$3001,$A240))</f>
        <v>0</v>
      </c>
      <c r="BZ240" s="21" t="n">
        <f aca="false">IF(OR($A240="",BZ$4=""),0,COUNTIFS(Formulas!$A$2:$A$3001,BZ$4,Formulas!$B$2:$B$3001,$A240))</f>
        <v>0</v>
      </c>
      <c r="CA240" s="21" t="n">
        <f aca="false">IF(OR($A240="",CA$4=""),0,COUNTIFS(Formulas!$A$2:$A$3001,CA$4,Formulas!$B$2:$B$3001,$A240))</f>
        <v>0</v>
      </c>
      <c r="CB240" s="21" t="n">
        <f aca="false">IF(OR($A240="",CB$4=""),0,COUNTIFS(Formulas!$A$2:$A$3001,CB$4,Formulas!$B$2:$B$3001,$A240))</f>
        <v>0</v>
      </c>
      <c r="CC240" s="21" t="n">
        <f aca="false">IF(OR($A240="",CC$4=""),0,COUNTIFS(Formulas!$A$2:$A$3001,CC$4,Formulas!$B$2:$B$3001,$A240))</f>
        <v>0</v>
      </c>
      <c r="CD240" s="21" t="n">
        <f aca="false">IF(OR($A240="",CD$4=""),0,COUNTIFS(Formulas!$A$2:$A$3001,CD$4,Formulas!$B$2:$B$3001,$A240))</f>
        <v>0</v>
      </c>
      <c r="CE240" s="21" t="n">
        <f aca="false">IF(OR($A240="",CE$4=""),0,COUNTIFS(Formulas!$A$2:$A$3001,CE$4,Formulas!$B$2:$B$3001,$A240))</f>
        <v>0</v>
      </c>
      <c r="CF240" s="21" t="n">
        <f aca="false">IF(OR($A240="",CF$4=""),0,COUNTIFS(Formulas!$A$2:$A$3001,CF$4,Formulas!$B$2:$B$3001,$A240))</f>
        <v>0</v>
      </c>
      <c r="CG240" s="21" t="n">
        <f aca="false">IF(OR($A240="",CG$4=""),0,COUNTIFS(Formulas!$A$2:$A$3001,CG$4,Formulas!$B$2:$B$3001,$A240))</f>
        <v>0</v>
      </c>
      <c r="CH240" s="21" t="n">
        <f aca="false">IF(OR($A240="",CH$4=""),0,COUNTIFS(Formulas!$A$2:$A$3001,CH$4,Formulas!$B$2:$B$3001,$A240))</f>
        <v>0</v>
      </c>
      <c r="CI240" s="21" t="n">
        <f aca="false">IF(OR($A240="",CI$4=""),0,COUNTIFS(Formulas!$A$2:$A$3001,CI$4,Formulas!$B$2:$B$3001,$A240))</f>
        <v>0</v>
      </c>
      <c r="CJ240" s="21" t="n">
        <f aca="false">IF(OR($A240="",CJ$4=""),0,COUNTIFS(Formulas!$A$2:$A$3001,CJ$4,Formulas!$B$2:$B$3001,$A240))</f>
        <v>0</v>
      </c>
      <c r="CK240" s="21" t="n">
        <f aca="false">IF(OR($A240="",CK$4=""),0,COUNTIFS(Formulas!$A$2:$A$3001,CK$4,Formulas!$B$2:$B$3001,$A240))</f>
        <v>0</v>
      </c>
      <c r="CL240" s="21" t="n">
        <f aca="false">IF(OR($A240="",CL$4=""),0,COUNTIFS(Formulas!$A$2:$A$3001,CL$4,Formulas!$B$2:$B$3001,$A240))</f>
        <v>0</v>
      </c>
      <c r="CM240" s="21" t="n">
        <f aca="false">IF(OR($A240="",CM$4=""),0,COUNTIFS(Formulas!$A$2:$A$3001,CM$4,Formulas!$B$2:$B$3001,$A240))</f>
        <v>0</v>
      </c>
      <c r="CN240" s="21" t="n">
        <f aca="false">IF(OR($A240="",CN$4=""),0,COUNTIFS(Formulas!$A$2:$A$3001,CN$4,Formulas!$B$2:$B$3001,$A240))</f>
        <v>0</v>
      </c>
      <c r="CO240" s="21" t="n">
        <f aca="false">IF(OR($A240="",CO$4=""),0,COUNTIFS(Formulas!$A$2:$A$3001,CO$4,Formulas!$B$2:$B$3001,$A240))</f>
        <v>0</v>
      </c>
      <c r="CP240" s="21" t="n">
        <f aca="false">IF(OR($A240="",CP$4=""),0,COUNTIFS(Formulas!$A$2:$A$3001,CP$4,Formulas!$B$2:$B$3001,$A240))</f>
        <v>0</v>
      </c>
      <c r="CQ240" s="21" t="n">
        <f aca="false">IF(OR($A240="",CQ$4=""),0,COUNTIFS(Formulas!$A$2:$A$3001,CQ$4,Formulas!$B$2:$B$3001,$A240))</f>
        <v>0</v>
      </c>
      <c r="CR240" s="21" t="n">
        <f aca="false">IF(OR($A240="",CR$4=""),0,COUNTIFS(Formulas!$A$2:$A$3001,CR$4,Formulas!$B$2:$B$3001,$A240))</f>
        <v>0</v>
      </c>
      <c r="CS240" s="21" t="n">
        <f aca="false">IF(OR($A240="",CS$4=""),0,COUNTIFS(Formulas!$A$2:$A$3001,CS$4,Formulas!$B$2:$B$3001,$A240))</f>
        <v>0</v>
      </c>
      <c r="CT240" s="21" t="n">
        <f aca="false">IF(OR($A240="",CT$4=""),0,COUNTIFS(Formulas!$A$2:$A$3001,CT$4,Formulas!$B$2:$B$3001,$A240))</f>
        <v>0</v>
      </c>
      <c r="CU240" s="21" t="n">
        <f aca="false">IF(OR($A240="",CU$4=""),0,COUNTIFS(Formulas!$A$2:$A$3001,CU$4,Formulas!$B$2:$B$3001,$A240))</f>
        <v>0</v>
      </c>
      <c r="CV240" s="21" t="n">
        <f aca="false">IF(OR($A240="",CV$4=""),0,COUNTIFS(Formulas!$A$2:$A$3001,CV$4,Formulas!$B$2:$B$3001,$A240))</f>
        <v>0</v>
      </c>
      <c r="CW240" s="21" t="n">
        <f aca="false">IF(OR($A240="",CW$4=""),0,COUNTIFS(Formulas!$A$2:$A$3001,CW$4,Formulas!$B$2:$B$3001,$A240))</f>
        <v>0</v>
      </c>
      <c r="CX240" s="21" t="n">
        <f aca="false">IF(OR($A240="",CX$4=""),0,COUNTIFS(Formulas!$A$2:$A$3001,CX$4,Formulas!$B$2:$B$3001,$A240))</f>
        <v>0</v>
      </c>
      <c r="CY240" s="21" t="n">
        <f aca="false">IF(OR($A240="",CY$4=""),0,COUNTIFS(Formulas!$A$2:$A$3001,CY$4,Formulas!$B$2:$B$3001,$A240))</f>
        <v>0</v>
      </c>
      <c r="CZ240" s="21" t="n">
        <f aca="false">IF(OR($A240="",CZ$4=""),0,COUNTIFS(Formulas!$A$2:$A$3001,CZ$4,Formulas!$B$2:$B$3001,$A240))</f>
        <v>0</v>
      </c>
      <c r="DA240" s="21" t="n">
        <f aca="false">IF(OR($A240="",DA$4=""),0,COUNTIFS(Formulas!$A$2:$A$3001,DA$4,Formulas!$B$2:$B$3001,$A240))</f>
        <v>0</v>
      </c>
      <c r="DB240" s="21" t="n">
        <f aca="false">IF(OR($A240="",DB$4=""),0,COUNTIFS(Formulas!$A$2:$A$3001,DB$4,Formulas!$B$2:$B$3001,$A240))</f>
        <v>0</v>
      </c>
      <c r="DC240" s="21" t="n">
        <f aca="false">IF(OR($A240="",DC$4=""),0,COUNTIFS(Formulas!$A$2:$A$3001,DC$4,Formulas!$B$2:$B$3001,$A240))</f>
        <v>0</v>
      </c>
      <c r="DD240" s="21" t="n">
        <f aca="false">IF(OR($A240="",DD$4=""),0,COUNTIFS(Formulas!$A$2:$A$3001,DD$4,Formulas!$B$2:$B$3001,$A240))</f>
        <v>0</v>
      </c>
      <c r="DE240" s="21" t="n">
        <f aca="false">IF(OR($A240="",DE$4=""),0,COUNTIFS(Formulas!$A$2:$A$3001,DE$4,Formulas!$B$2:$B$3001,$A240))</f>
        <v>0</v>
      </c>
      <c r="DF240" s="21" t="n">
        <f aca="false">IF(OR($A240="",DF$4=""),0,COUNTIFS(Formulas!$A$2:$A$3001,DF$4,Formulas!$B$2:$B$3001,$A240))</f>
        <v>0</v>
      </c>
      <c r="DG240" s="21" t="n">
        <f aca="false">IF(OR($A240="",DG$4=""),0,COUNTIFS(Formulas!$A$2:$A$3001,DG$4,Formulas!$B$2:$B$3001,$A240))</f>
        <v>0</v>
      </c>
      <c r="DH240" s="21" t="n">
        <f aca="false">IF(OR($A240="",DH$4=""),0,COUNTIFS(Formulas!$A$2:$A$3001,DH$4,Formulas!$B$2:$B$3001,$A240))</f>
        <v>0</v>
      </c>
      <c r="DI240" s="21" t="n">
        <f aca="false">IF(OR($A240="",DI$4=""),0,COUNTIFS(Formulas!$A$2:$A$3001,DI$4,Formulas!$B$2:$B$3001,$A240))</f>
        <v>0</v>
      </c>
      <c r="DJ240" s="21" t="n">
        <f aca="false">IF(OR($A240="",DJ$4=""),0,COUNTIFS(Formulas!$A$2:$A$3001,DJ$4,Formulas!$B$2:$B$3001,$A240))</f>
        <v>0</v>
      </c>
      <c r="DK240" s="21" t="n">
        <f aca="false">IF(OR($A240="",DK$4=""),0,COUNTIFS(Formulas!$A$2:$A$3001,DK$4,Formulas!$B$2:$B$3001,$A240))</f>
        <v>0</v>
      </c>
      <c r="DL240" s="21" t="n">
        <f aca="false">IF(OR($A240="",DL$4=""),0,COUNTIFS(Formulas!$A$2:$A$3001,DL$4,Formulas!$B$2:$B$3001,$A240))</f>
        <v>0</v>
      </c>
      <c r="DM240" s="21" t="n">
        <f aca="false">IF(OR($A240="",DM$4=""),0,COUNTIFS(Formulas!$A$2:$A$3001,DM$4,Formulas!$B$2:$B$3001,$A240))</f>
        <v>0</v>
      </c>
      <c r="DN240" s="21" t="n">
        <f aca="false">IF(OR($A240="",DN$4=""),0,COUNTIFS(Formulas!$A$2:$A$3001,DN$4,Formulas!$B$2:$B$3001,$A240))</f>
        <v>0</v>
      </c>
      <c r="DO240" s="21" t="n">
        <f aca="false">IF(OR($A240="",DO$4=""),0,COUNTIFS(Formulas!$A$2:$A$3001,DO$4,Formulas!$B$2:$B$3001,$A240))</f>
        <v>0</v>
      </c>
      <c r="DP240" s="21" t="n">
        <f aca="false">IF(OR($A240="",DP$4=""),0,COUNTIFS(Formulas!$A$2:$A$3001,DP$4,Formulas!$B$2:$B$3001,$A240))</f>
        <v>0</v>
      </c>
      <c r="DQ240" s="21" t="n">
        <f aca="false">IF(OR($A240="",DQ$4=""),0,COUNTIFS(Formulas!$A$2:$A$3001,DQ$4,Formulas!$B$2:$B$3001,$A240))</f>
        <v>0</v>
      </c>
      <c r="DR240" s="21" t="n">
        <f aca="false">IF(OR($A240="",DR$4=""),0,COUNTIFS(Formulas!$A$2:$A$3001,DR$4,Formulas!$B$2:$B$3001,$A240))</f>
        <v>0</v>
      </c>
      <c r="DS240" s="21" t="n">
        <f aca="false">IF(OR($A240="",DS$4=""),0,COUNTIFS(Formulas!$A$2:$A$3001,DS$4,Formulas!$B$2:$B$3001,$A240))</f>
        <v>0</v>
      </c>
      <c r="DT240" s="21" t="n">
        <f aca="false">IF(OR($A240="",DT$4=""),0,COUNTIFS(Formulas!$A$2:$A$3001,DT$4,Formulas!$B$2:$B$3001,$A240))</f>
        <v>0</v>
      </c>
      <c r="DU240" s="21" t="n">
        <f aca="false">IF(OR($A240="",DU$4=""),0,COUNTIFS(Formulas!$A$2:$A$3001,DU$4,Formulas!$B$2:$B$3001,$A240))</f>
        <v>0</v>
      </c>
      <c r="DV240" s="21" t="n">
        <f aca="false">IF(OR($A240="",DV$4=""),0,COUNTIFS(Formulas!$A$2:$A$3001,DV$4,Formulas!$B$2:$B$3001,$A240))</f>
        <v>0</v>
      </c>
      <c r="DW240" s="21" t="n">
        <f aca="false">IF(OR($A240="",DW$4=""),0,COUNTIFS(Formulas!$A$2:$A$3001,DW$4,Formulas!$B$2:$B$3001,$A240))</f>
        <v>0</v>
      </c>
      <c r="DX240" s="21" t="n">
        <f aca="false">IF(OR($A240="",DX$4=""),0,COUNTIFS(Formulas!$A$2:$A$3001,DX$4,Formulas!$B$2:$B$3001,$A240))</f>
        <v>0</v>
      </c>
      <c r="DY240" s="21" t="n">
        <f aca="false">IF(OR($A240="",DY$4=""),0,COUNTIFS(Formulas!$A$2:$A$3001,DY$4,Formulas!$B$2:$B$3001,$A240))</f>
        <v>0</v>
      </c>
      <c r="DZ240" s="21" t="n">
        <f aca="false">IF(OR($A240="",DZ$4=""),0,COUNTIFS(Formulas!$A$2:$A$3001,DZ$4,Formulas!$B$2:$B$3001,$A240))</f>
        <v>0</v>
      </c>
      <c r="EA240" s="21" t="n">
        <f aca="false">IF(OR($A240="",EA$4=""),0,COUNTIFS(Formulas!$A$2:$A$3001,EA$4,Formulas!$B$2:$B$3001,$A240))</f>
        <v>0</v>
      </c>
      <c r="EB240" s="21" t="n">
        <f aca="false">IF(OR($A240="",EB$4=""),0,COUNTIFS(Formulas!$A$2:$A$3001,EB$4,Formulas!$B$2:$B$3001,$A240))</f>
        <v>0</v>
      </c>
      <c r="EC240" s="21" t="n">
        <f aca="false">IF(OR($A240="",EC$4=""),0,COUNTIFS(Formulas!$A$2:$A$3001,EC$4,Formulas!$B$2:$B$3001,$A240))</f>
        <v>0</v>
      </c>
      <c r="ED240" s="21" t="n">
        <f aca="false">IF(OR($A240="",ED$4=""),0,COUNTIFS(Formulas!$A$2:$A$3001,ED$4,Formulas!$B$2:$B$3001,$A240))</f>
        <v>0</v>
      </c>
      <c r="EE240" s="21" t="n">
        <f aca="false">IF(OR($A240="",EE$4=""),0,COUNTIFS(Formulas!$A$2:$A$3001,EE$4,Formulas!$B$2:$B$3001,$A240))</f>
        <v>0</v>
      </c>
      <c r="EF240" s="21" t="n">
        <f aca="false">IF(OR($A240="",EF$4=""),0,COUNTIFS(Formulas!$A$2:$A$3001,EF$4,Formulas!$B$2:$B$3001,$A240))</f>
        <v>0</v>
      </c>
      <c r="EG240" s="21" t="n">
        <f aca="false">IF(OR($A240="",EG$4=""),0,COUNTIFS(Formulas!$A$2:$A$3001,EG$4,Formulas!$B$2:$B$3001,$A240))</f>
        <v>0</v>
      </c>
      <c r="EH240" s="21" t="n">
        <f aca="false">IF(OR($A240="",EH$4=""),0,COUNTIFS(Formulas!$A$2:$A$3001,EH$4,Formulas!$B$2:$B$3001,$A240))</f>
        <v>0</v>
      </c>
      <c r="EI240" s="21" t="n">
        <f aca="false">IF(OR($A240="",EI$4=""),0,COUNTIFS(Formulas!$A$2:$A$3001,EI$4,Formulas!$B$2:$B$3001,$A240))</f>
        <v>0</v>
      </c>
      <c r="EJ240" s="21" t="n">
        <f aca="false">IF(OR($A240="",EJ$4=""),0,COUNTIFS(Formulas!$A$2:$A$3001,EJ$4,Formulas!$B$2:$B$3001,$A240))</f>
        <v>0</v>
      </c>
      <c r="EK240" s="21" t="n">
        <f aca="false">IF(OR($A240="",EK$4=""),0,COUNTIFS(Formulas!$A$2:$A$3001,EK$4,Formulas!$B$2:$B$3001,$A240))</f>
        <v>0</v>
      </c>
      <c r="EL240" s="21" t="n">
        <f aca="false">IF(OR($A240="",EL$4=""),0,COUNTIFS(Formulas!$A$2:$A$3001,EL$4,Formulas!$B$2:$B$3001,$A240))</f>
        <v>0</v>
      </c>
      <c r="EM240" s="21" t="n">
        <f aca="false">IF(OR($A240="",EM$4=""),0,COUNTIFS(Formulas!$A$2:$A$3001,EM$4,Formulas!$B$2:$B$3001,$A240))</f>
        <v>0</v>
      </c>
      <c r="EN240" s="21" t="n">
        <f aca="false">IF(OR($A240="",EN$4=""),0,COUNTIFS(Formulas!$A$2:$A$3001,EN$4,Formulas!$B$2:$B$3001,$A240))</f>
        <v>0</v>
      </c>
      <c r="EO240" s="21" t="n">
        <f aca="false">IF(OR($A240="",EO$4=""),0,COUNTIFS(Formulas!$A$2:$A$3001,EO$4,Formulas!$B$2:$B$3001,$A240))</f>
        <v>0</v>
      </c>
      <c r="EP240" s="21" t="n">
        <f aca="false">IF(OR($A240="",EP$4=""),0,COUNTIFS(Formulas!$A$2:$A$3001,EP$4,Formulas!$B$2:$B$3001,$A240))</f>
        <v>0</v>
      </c>
      <c r="EQ240" s="21" t="n">
        <f aca="false">IF(OR($A240="",EQ$4=""),0,COUNTIFS(Formulas!$A$2:$A$3001,EQ$4,Formulas!$B$2:$B$3001,$A240))</f>
        <v>0</v>
      </c>
      <c r="ER240" s="21" t="n">
        <f aca="false">IF(OR($A240="",ER$4=""),0,COUNTIFS(Formulas!$A$2:$A$3001,ER$4,Formulas!$B$2:$B$3001,$A240))</f>
        <v>0</v>
      </c>
      <c r="ES240" s="21" t="n">
        <f aca="false">IF(OR($A240="",ES$4=""),0,COUNTIFS(Formulas!$A$2:$A$3001,ES$4,Formulas!$B$2:$B$3001,$A240))</f>
        <v>0</v>
      </c>
      <c r="ET240" s="21" t="n">
        <f aca="false">IF(OR($A240="",ET$4=""),0,COUNTIFS(Formulas!$A$2:$A$3001,ET$4,Formulas!$B$2:$B$3001,$A240))</f>
        <v>0</v>
      </c>
      <c r="EU240" s="21" t="n">
        <f aca="false">IF(OR($A240="",EU$4=""),0,COUNTIFS(Formulas!$A$2:$A$3001,EU$4,Formulas!$B$2:$B$3001,$A240))</f>
        <v>0</v>
      </c>
      <c r="EV240" s="21" t="n">
        <f aca="false">IF(OR($A240="",EV$4=""),0,COUNTIFS(Formulas!$A$2:$A$3001,EV$4,Formulas!$B$2:$B$3001,$A240))</f>
        <v>0</v>
      </c>
    </row>
    <row r="241" customFormat="false" ht="15" hidden="false" customHeight="false" outlineLevel="0" collapsed="false">
      <c r="A241" s="13" t="str">
        <f aca="false">IF(INDEX(Materials!$A$2:$A$301,237)="","",INDEX(Materials!$A$2:$A$301,237))</f>
        <v/>
      </c>
      <c r="B241" s="19" t="str">
        <f aca="false">IF(A241="","",COUNTIF(C241:EV241,"&gt;0"))</f>
        <v/>
      </c>
      <c r="C241" s="21" t="n">
        <f aca="false">IF(OR($A241="",C$4=""),0,COUNTIFS(Formulas!$A$2:$A$3001,C$4,Formulas!$B$2:$B$3001,$A241))</f>
        <v>0</v>
      </c>
      <c r="D241" s="21" t="n">
        <f aca="false">IF(OR($A241="",D$4=""),0,COUNTIFS(Formulas!$A$2:$A$3001,D$4,Formulas!$B$2:$B$3001,$A241))</f>
        <v>0</v>
      </c>
      <c r="E241" s="21" t="n">
        <f aca="false">IF(OR($A241="",E$4=""),0,COUNTIFS(Formulas!$A$2:$A$3001,E$4,Formulas!$B$2:$B$3001,$A241))</f>
        <v>0</v>
      </c>
      <c r="F241" s="21" t="n">
        <f aca="false">IF(OR($A241="",F$4=""),0,COUNTIFS(Formulas!$A$2:$A$3001,F$4,Formulas!$B$2:$B$3001,$A241))</f>
        <v>0</v>
      </c>
      <c r="G241" s="21" t="n">
        <f aca="false">IF(OR($A241="",G$4=""),0,COUNTIFS(Formulas!$A$2:$A$3001,G$4,Formulas!$B$2:$B$3001,$A241))</f>
        <v>0</v>
      </c>
      <c r="H241" s="21" t="n">
        <f aca="false">IF(OR($A241="",H$4=""),0,COUNTIFS(Formulas!$A$2:$A$3001,H$4,Formulas!$B$2:$B$3001,$A241))</f>
        <v>0</v>
      </c>
      <c r="I241" s="21" t="n">
        <f aca="false">IF(OR($A241="",I$4=""),0,COUNTIFS(Formulas!$A$2:$A$3001,I$4,Formulas!$B$2:$B$3001,$A241))</f>
        <v>0</v>
      </c>
      <c r="J241" s="21" t="n">
        <f aca="false">IF(OR($A241="",J$4=""),0,COUNTIFS(Formulas!$A$2:$A$3001,J$4,Formulas!$B$2:$B$3001,$A241))</f>
        <v>0</v>
      </c>
      <c r="K241" s="21" t="n">
        <f aca="false">IF(OR($A241="",K$4=""),0,COUNTIFS(Formulas!$A$2:$A$3001,K$4,Formulas!$B$2:$B$3001,$A241))</f>
        <v>0</v>
      </c>
      <c r="L241" s="21" t="n">
        <f aca="false">IF(OR($A241="",L$4=""),0,COUNTIFS(Formulas!$A$2:$A$3001,L$4,Formulas!$B$2:$B$3001,$A241))</f>
        <v>0</v>
      </c>
      <c r="M241" s="21" t="n">
        <f aca="false">IF(OR($A241="",M$4=""),0,COUNTIFS(Formulas!$A$2:$A$3001,M$4,Formulas!$B$2:$B$3001,$A241))</f>
        <v>0</v>
      </c>
      <c r="N241" s="21" t="n">
        <f aca="false">IF(OR($A241="",N$4=""),0,COUNTIFS(Formulas!$A$2:$A$3001,N$4,Formulas!$B$2:$B$3001,$A241))</f>
        <v>0</v>
      </c>
      <c r="O241" s="21" t="n">
        <f aca="false">IF(OR($A241="",O$4=""),0,COUNTIFS(Formulas!$A$2:$A$3001,O$4,Formulas!$B$2:$B$3001,$A241))</f>
        <v>0</v>
      </c>
      <c r="P241" s="21" t="n">
        <f aca="false">IF(OR($A241="",P$4=""),0,COUNTIFS(Formulas!$A$2:$A$3001,P$4,Formulas!$B$2:$B$3001,$A241))</f>
        <v>0</v>
      </c>
      <c r="Q241" s="21" t="n">
        <f aca="false">IF(OR($A241="",Q$4=""),0,COUNTIFS(Formulas!$A$2:$A$3001,Q$4,Formulas!$B$2:$B$3001,$A241))</f>
        <v>0</v>
      </c>
      <c r="R241" s="21" t="n">
        <f aca="false">IF(OR($A241="",R$4=""),0,COUNTIFS(Formulas!$A$2:$A$3001,R$4,Formulas!$B$2:$B$3001,$A241))</f>
        <v>0</v>
      </c>
      <c r="S241" s="21" t="n">
        <f aca="false">IF(OR($A241="",S$4=""),0,COUNTIFS(Formulas!$A$2:$A$3001,S$4,Formulas!$B$2:$B$3001,$A241))</f>
        <v>0</v>
      </c>
      <c r="T241" s="21" t="n">
        <f aca="false">IF(OR($A241="",T$4=""),0,COUNTIFS(Formulas!$A$2:$A$3001,T$4,Formulas!$B$2:$B$3001,$A241))</f>
        <v>0</v>
      </c>
      <c r="U241" s="21" t="n">
        <f aca="false">IF(OR($A241="",U$4=""),0,COUNTIFS(Formulas!$A$2:$A$3001,U$4,Formulas!$B$2:$B$3001,$A241))</f>
        <v>0</v>
      </c>
      <c r="V241" s="21" t="n">
        <f aca="false">IF(OR($A241="",V$4=""),0,COUNTIFS(Formulas!$A$2:$A$3001,V$4,Formulas!$B$2:$B$3001,$A241))</f>
        <v>0</v>
      </c>
      <c r="W241" s="21" t="n">
        <f aca="false">IF(OR($A241="",W$4=""),0,COUNTIFS(Formulas!$A$2:$A$3001,W$4,Formulas!$B$2:$B$3001,$A241))</f>
        <v>0</v>
      </c>
      <c r="X241" s="21" t="n">
        <f aca="false">IF(OR($A241="",X$4=""),0,COUNTIFS(Formulas!$A$2:$A$3001,X$4,Formulas!$B$2:$B$3001,$A241))</f>
        <v>0</v>
      </c>
      <c r="Y241" s="21" t="n">
        <f aca="false">IF(OR($A241="",Y$4=""),0,COUNTIFS(Formulas!$A$2:$A$3001,Y$4,Formulas!$B$2:$B$3001,$A241))</f>
        <v>0</v>
      </c>
      <c r="Z241" s="21" t="n">
        <f aca="false">IF(OR($A241="",Z$4=""),0,COUNTIFS(Formulas!$A$2:$A$3001,Z$4,Formulas!$B$2:$B$3001,$A241))</f>
        <v>0</v>
      </c>
      <c r="AA241" s="21" t="n">
        <f aca="false">IF(OR($A241="",AA$4=""),0,COUNTIFS(Formulas!$A$2:$A$3001,AA$4,Formulas!$B$2:$B$3001,$A241))</f>
        <v>0</v>
      </c>
      <c r="AB241" s="21" t="n">
        <f aca="false">IF(OR($A241="",AB$4=""),0,COUNTIFS(Formulas!$A$2:$A$3001,AB$4,Formulas!$B$2:$B$3001,$A241))</f>
        <v>0</v>
      </c>
      <c r="AC241" s="21" t="n">
        <f aca="false">IF(OR($A241="",AC$4=""),0,COUNTIFS(Formulas!$A$2:$A$3001,AC$4,Formulas!$B$2:$B$3001,$A241))</f>
        <v>0</v>
      </c>
      <c r="AD241" s="21" t="n">
        <f aca="false">IF(OR($A241="",AD$4=""),0,COUNTIFS(Formulas!$A$2:$A$3001,AD$4,Formulas!$B$2:$B$3001,$A241))</f>
        <v>0</v>
      </c>
      <c r="AE241" s="21" t="n">
        <f aca="false">IF(OR($A241="",AE$4=""),0,COUNTIFS(Formulas!$A$2:$A$3001,AE$4,Formulas!$B$2:$B$3001,$A241))</f>
        <v>0</v>
      </c>
      <c r="AF241" s="21" t="n">
        <f aca="false">IF(OR($A241="",AF$4=""),0,COUNTIFS(Formulas!$A$2:$A$3001,AF$4,Formulas!$B$2:$B$3001,$A241))</f>
        <v>0</v>
      </c>
      <c r="AG241" s="21" t="n">
        <f aca="false">IF(OR($A241="",AG$4=""),0,COUNTIFS(Formulas!$A$2:$A$3001,AG$4,Formulas!$B$2:$B$3001,$A241))</f>
        <v>0</v>
      </c>
      <c r="AH241" s="21" t="n">
        <f aca="false">IF(OR($A241="",AH$4=""),0,COUNTIFS(Formulas!$A$2:$A$3001,AH$4,Formulas!$B$2:$B$3001,$A241))</f>
        <v>0</v>
      </c>
      <c r="AI241" s="21" t="n">
        <f aca="false">IF(OR($A241="",AI$4=""),0,COUNTIFS(Formulas!$A$2:$A$3001,AI$4,Formulas!$B$2:$B$3001,$A241))</f>
        <v>0</v>
      </c>
      <c r="AJ241" s="21" t="n">
        <f aca="false">IF(OR($A241="",AJ$4=""),0,COUNTIFS(Formulas!$A$2:$A$3001,AJ$4,Formulas!$B$2:$B$3001,$A241))</f>
        <v>0</v>
      </c>
      <c r="AK241" s="21" t="n">
        <f aca="false">IF(OR($A241="",AK$4=""),0,COUNTIFS(Formulas!$A$2:$A$3001,AK$4,Formulas!$B$2:$B$3001,$A241))</f>
        <v>0</v>
      </c>
      <c r="AL241" s="21" t="n">
        <f aca="false">IF(OR($A241="",AL$4=""),0,COUNTIFS(Formulas!$A$2:$A$3001,AL$4,Formulas!$B$2:$B$3001,$A241))</f>
        <v>0</v>
      </c>
      <c r="AM241" s="21" t="n">
        <f aca="false">IF(OR($A241="",AM$4=""),0,COUNTIFS(Formulas!$A$2:$A$3001,AM$4,Formulas!$B$2:$B$3001,$A241))</f>
        <v>0</v>
      </c>
      <c r="AN241" s="21" t="n">
        <f aca="false">IF(OR($A241="",AN$4=""),0,COUNTIFS(Formulas!$A$2:$A$3001,AN$4,Formulas!$B$2:$B$3001,$A241))</f>
        <v>0</v>
      </c>
      <c r="AO241" s="21" t="n">
        <f aca="false">IF(OR($A241="",AO$4=""),0,COUNTIFS(Formulas!$A$2:$A$3001,AO$4,Formulas!$B$2:$B$3001,$A241))</f>
        <v>0</v>
      </c>
      <c r="AP241" s="21" t="n">
        <f aca="false">IF(OR($A241="",AP$4=""),0,COUNTIFS(Formulas!$A$2:$A$3001,AP$4,Formulas!$B$2:$B$3001,$A241))</f>
        <v>0</v>
      </c>
      <c r="AQ241" s="21" t="n">
        <f aca="false">IF(OR($A241="",AQ$4=""),0,COUNTIFS(Formulas!$A$2:$A$3001,AQ$4,Formulas!$B$2:$B$3001,$A241))</f>
        <v>0</v>
      </c>
      <c r="AR241" s="21" t="n">
        <f aca="false">IF(OR($A241="",AR$4=""),0,COUNTIFS(Formulas!$A$2:$A$3001,AR$4,Formulas!$B$2:$B$3001,$A241))</f>
        <v>0</v>
      </c>
      <c r="AS241" s="21" t="n">
        <f aca="false">IF(OR($A241="",AS$4=""),0,COUNTIFS(Formulas!$A$2:$A$3001,AS$4,Formulas!$B$2:$B$3001,$A241))</f>
        <v>0</v>
      </c>
      <c r="AT241" s="21" t="n">
        <f aca="false">IF(OR($A241="",AT$4=""),0,COUNTIFS(Formulas!$A$2:$A$3001,AT$4,Formulas!$B$2:$B$3001,$A241))</f>
        <v>0</v>
      </c>
      <c r="AU241" s="21" t="n">
        <f aca="false">IF(OR($A241="",AU$4=""),0,COUNTIFS(Formulas!$A$2:$A$3001,AU$4,Formulas!$B$2:$B$3001,$A241))</f>
        <v>0</v>
      </c>
      <c r="AV241" s="21" t="n">
        <f aca="false">IF(OR($A241="",AV$4=""),0,COUNTIFS(Formulas!$A$2:$A$3001,AV$4,Formulas!$B$2:$B$3001,$A241))</f>
        <v>0</v>
      </c>
      <c r="AW241" s="21" t="n">
        <f aca="false">IF(OR($A241="",AW$4=""),0,COUNTIFS(Formulas!$A$2:$A$3001,AW$4,Formulas!$B$2:$B$3001,$A241))</f>
        <v>0</v>
      </c>
      <c r="AX241" s="21" t="n">
        <f aca="false">IF(OR($A241="",AX$4=""),0,COUNTIFS(Formulas!$A$2:$A$3001,AX$4,Formulas!$B$2:$B$3001,$A241))</f>
        <v>0</v>
      </c>
      <c r="AY241" s="21" t="n">
        <f aca="false">IF(OR($A241="",AY$4=""),0,COUNTIFS(Formulas!$A$2:$A$3001,AY$4,Formulas!$B$2:$B$3001,$A241))</f>
        <v>0</v>
      </c>
      <c r="AZ241" s="21" t="n">
        <f aca="false">IF(OR($A241="",AZ$4=""),0,COUNTIFS(Formulas!$A$2:$A$3001,AZ$4,Formulas!$B$2:$B$3001,$A241))</f>
        <v>0</v>
      </c>
      <c r="BA241" s="21" t="n">
        <f aca="false">IF(OR($A241="",BA$4=""),0,COUNTIFS(Formulas!$A$2:$A$3001,BA$4,Formulas!$B$2:$B$3001,$A241))</f>
        <v>0</v>
      </c>
      <c r="BB241" s="21" t="n">
        <f aca="false">IF(OR($A241="",BB$4=""),0,COUNTIFS(Formulas!$A$2:$A$3001,BB$4,Formulas!$B$2:$B$3001,$A241))</f>
        <v>0</v>
      </c>
      <c r="BC241" s="21" t="n">
        <f aca="false">IF(OR($A241="",BC$4=""),0,COUNTIFS(Formulas!$A$2:$A$3001,BC$4,Formulas!$B$2:$B$3001,$A241))</f>
        <v>0</v>
      </c>
      <c r="BD241" s="21" t="n">
        <f aca="false">IF(OR($A241="",BD$4=""),0,COUNTIFS(Formulas!$A$2:$A$3001,BD$4,Formulas!$B$2:$B$3001,$A241))</f>
        <v>0</v>
      </c>
      <c r="BE241" s="21" t="n">
        <f aca="false">IF(OR($A241="",BE$4=""),0,COUNTIFS(Formulas!$A$2:$A$3001,BE$4,Formulas!$B$2:$B$3001,$A241))</f>
        <v>0</v>
      </c>
      <c r="BF241" s="21" t="n">
        <f aca="false">IF(OR($A241="",BF$4=""),0,COUNTIFS(Formulas!$A$2:$A$3001,BF$4,Formulas!$B$2:$B$3001,$A241))</f>
        <v>0</v>
      </c>
      <c r="BG241" s="21" t="n">
        <f aca="false">IF(OR($A241="",BG$4=""),0,COUNTIFS(Formulas!$A$2:$A$3001,BG$4,Formulas!$B$2:$B$3001,$A241))</f>
        <v>0</v>
      </c>
      <c r="BH241" s="21" t="n">
        <f aca="false">IF(OR($A241="",BH$4=""),0,COUNTIFS(Formulas!$A$2:$A$3001,BH$4,Formulas!$B$2:$B$3001,$A241))</f>
        <v>0</v>
      </c>
      <c r="BI241" s="21" t="n">
        <f aca="false">IF(OR($A241="",BI$4=""),0,COUNTIFS(Formulas!$A$2:$A$3001,BI$4,Formulas!$B$2:$B$3001,$A241))</f>
        <v>0</v>
      </c>
      <c r="BJ241" s="21" t="n">
        <f aca="false">IF(OR($A241="",BJ$4=""),0,COUNTIFS(Formulas!$A$2:$A$3001,BJ$4,Formulas!$B$2:$B$3001,$A241))</f>
        <v>0</v>
      </c>
      <c r="BK241" s="21" t="n">
        <f aca="false">IF(OR($A241="",BK$4=""),0,COUNTIFS(Formulas!$A$2:$A$3001,BK$4,Formulas!$B$2:$B$3001,$A241))</f>
        <v>0</v>
      </c>
      <c r="BL241" s="21" t="n">
        <f aca="false">IF(OR($A241="",BL$4=""),0,COUNTIFS(Formulas!$A$2:$A$3001,BL$4,Formulas!$B$2:$B$3001,$A241))</f>
        <v>0</v>
      </c>
      <c r="BM241" s="21" t="n">
        <f aca="false">IF(OR($A241="",BM$4=""),0,COUNTIFS(Formulas!$A$2:$A$3001,BM$4,Formulas!$B$2:$B$3001,$A241))</f>
        <v>0</v>
      </c>
      <c r="BN241" s="21" t="n">
        <f aca="false">IF(OR($A241="",BN$4=""),0,COUNTIFS(Formulas!$A$2:$A$3001,BN$4,Formulas!$B$2:$B$3001,$A241))</f>
        <v>0</v>
      </c>
      <c r="BO241" s="21" t="n">
        <f aca="false">IF(OR($A241="",BO$4=""),0,COUNTIFS(Formulas!$A$2:$A$3001,BO$4,Formulas!$B$2:$B$3001,$A241))</f>
        <v>0</v>
      </c>
      <c r="BP241" s="21" t="n">
        <f aca="false">IF(OR($A241="",BP$4=""),0,COUNTIFS(Formulas!$A$2:$A$3001,BP$4,Formulas!$B$2:$B$3001,$A241))</f>
        <v>0</v>
      </c>
      <c r="BQ241" s="21" t="n">
        <f aca="false">IF(OR($A241="",BQ$4=""),0,COUNTIFS(Formulas!$A$2:$A$3001,BQ$4,Formulas!$B$2:$B$3001,$A241))</f>
        <v>0</v>
      </c>
      <c r="BR241" s="21" t="n">
        <f aca="false">IF(OR($A241="",BR$4=""),0,COUNTIFS(Formulas!$A$2:$A$3001,BR$4,Formulas!$B$2:$B$3001,$A241))</f>
        <v>0</v>
      </c>
      <c r="BS241" s="21" t="n">
        <f aca="false">IF(OR($A241="",BS$4=""),0,COUNTIFS(Formulas!$A$2:$A$3001,BS$4,Formulas!$B$2:$B$3001,$A241))</f>
        <v>0</v>
      </c>
      <c r="BT241" s="21" t="n">
        <f aca="false">IF(OR($A241="",BT$4=""),0,COUNTIFS(Formulas!$A$2:$A$3001,BT$4,Formulas!$B$2:$B$3001,$A241))</f>
        <v>0</v>
      </c>
      <c r="BU241" s="21" t="n">
        <f aca="false">IF(OR($A241="",BU$4=""),0,COUNTIFS(Formulas!$A$2:$A$3001,BU$4,Formulas!$B$2:$B$3001,$A241))</f>
        <v>0</v>
      </c>
      <c r="BV241" s="21" t="n">
        <f aca="false">IF(OR($A241="",BV$4=""),0,COUNTIFS(Formulas!$A$2:$A$3001,BV$4,Formulas!$B$2:$B$3001,$A241))</f>
        <v>0</v>
      </c>
      <c r="BW241" s="21" t="n">
        <f aca="false">IF(OR($A241="",BW$4=""),0,COUNTIFS(Formulas!$A$2:$A$3001,BW$4,Formulas!$B$2:$B$3001,$A241))</f>
        <v>0</v>
      </c>
      <c r="BX241" s="21" t="n">
        <f aca="false">IF(OR($A241="",BX$4=""),0,COUNTIFS(Formulas!$A$2:$A$3001,BX$4,Formulas!$B$2:$B$3001,$A241))</f>
        <v>0</v>
      </c>
      <c r="BY241" s="21" t="n">
        <f aca="false">IF(OR($A241="",BY$4=""),0,COUNTIFS(Formulas!$A$2:$A$3001,BY$4,Formulas!$B$2:$B$3001,$A241))</f>
        <v>0</v>
      </c>
      <c r="BZ241" s="21" t="n">
        <f aca="false">IF(OR($A241="",BZ$4=""),0,COUNTIFS(Formulas!$A$2:$A$3001,BZ$4,Formulas!$B$2:$B$3001,$A241))</f>
        <v>0</v>
      </c>
      <c r="CA241" s="21" t="n">
        <f aca="false">IF(OR($A241="",CA$4=""),0,COUNTIFS(Formulas!$A$2:$A$3001,CA$4,Formulas!$B$2:$B$3001,$A241))</f>
        <v>0</v>
      </c>
      <c r="CB241" s="21" t="n">
        <f aca="false">IF(OR($A241="",CB$4=""),0,COUNTIFS(Formulas!$A$2:$A$3001,CB$4,Formulas!$B$2:$B$3001,$A241))</f>
        <v>0</v>
      </c>
      <c r="CC241" s="21" t="n">
        <f aca="false">IF(OR($A241="",CC$4=""),0,COUNTIFS(Formulas!$A$2:$A$3001,CC$4,Formulas!$B$2:$B$3001,$A241))</f>
        <v>0</v>
      </c>
      <c r="CD241" s="21" t="n">
        <f aca="false">IF(OR($A241="",CD$4=""),0,COUNTIFS(Formulas!$A$2:$A$3001,CD$4,Formulas!$B$2:$B$3001,$A241))</f>
        <v>0</v>
      </c>
      <c r="CE241" s="21" t="n">
        <f aca="false">IF(OR($A241="",CE$4=""),0,COUNTIFS(Formulas!$A$2:$A$3001,CE$4,Formulas!$B$2:$B$3001,$A241))</f>
        <v>0</v>
      </c>
      <c r="CF241" s="21" t="n">
        <f aca="false">IF(OR($A241="",CF$4=""),0,COUNTIFS(Formulas!$A$2:$A$3001,CF$4,Formulas!$B$2:$B$3001,$A241))</f>
        <v>0</v>
      </c>
      <c r="CG241" s="21" t="n">
        <f aca="false">IF(OR($A241="",CG$4=""),0,COUNTIFS(Formulas!$A$2:$A$3001,CG$4,Formulas!$B$2:$B$3001,$A241))</f>
        <v>0</v>
      </c>
      <c r="CH241" s="21" t="n">
        <f aca="false">IF(OR($A241="",CH$4=""),0,COUNTIFS(Formulas!$A$2:$A$3001,CH$4,Formulas!$B$2:$B$3001,$A241))</f>
        <v>0</v>
      </c>
      <c r="CI241" s="21" t="n">
        <f aca="false">IF(OR($A241="",CI$4=""),0,COUNTIFS(Formulas!$A$2:$A$3001,CI$4,Formulas!$B$2:$B$3001,$A241))</f>
        <v>0</v>
      </c>
      <c r="CJ241" s="21" t="n">
        <f aca="false">IF(OR($A241="",CJ$4=""),0,COUNTIFS(Formulas!$A$2:$A$3001,CJ$4,Formulas!$B$2:$B$3001,$A241))</f>
        <v>0</v>
      </c>
      <c r="CK241" s="21" t="n">
        <f aca="false">IF(OR($A241="",CK$4=""),0,COUNTIFS(Formulas!$A$2:$A$3001,CK$4,Formulas!$B$2:$B$3001,$A241))</f>
        <v>0</v>
      </c>
      <c r="CL241" s="21" t="n">
        <f aca="false">IF(OR($A241="",CL$4=""),0,COUNTIFS(Formulas!$A$2:$A$3001,CL$4,Formulas!$B$2:$B$3001,$A241))</f>
        <v>0</v>
      </c>
      <c r="CM241" s="21" t="n">
        <f aca="false">IF(OR($A241="",CM$4=""),0,COUNTIFS(Formulas!$A$2:$A$3001,CM$4,Formulas!$B$2:$B$3001,$A241))</f>
        <v>0</v>
      </c>
      <c r="CN241" s="21" t="n">
        <f aca="false">IF(OR($A241="",CN$4=""),0,COUNTIFS(Formulas!$A$2:$A$3001,CN$4,Formulas!$B$2:$B$3001,$A241))</f>
        <v>0</v>
      </c>
      <c r="CO241" s="21" t="n">
        <f aca="false">IF(OR($A241="",CO$4=""),0,COUNTIFS(Formulas!$A$2:$A$3001,CO$4,Formulas!$B$2:$B$3001,$A241))</f>
        <v>0</v>
      </c>
      <c r="CP241" s="21" t="n">
        <f aca="false">IF(OR($A241="",CP$4=""),0,COUNTIFS(Formulas!$A$2:$A$3001,CP$4,Formulas!$B$2:$B$3001,$A241))</f>
        <v>0</v>
      </c>
      <c r="CQ241" s="21" t="n">
        <f aca="false">IF(OR($A241="",CQ$4=""),0,COUNTIFS(Formulas!$A$2:$A$3001,CQ$4,Formulas!$B$2:$B$3001,$A241))</f>
        <v>0</v>
      </c>
      <c r="CR241" s="21" t="n">
        <f aca="false">IF(OR($A241="",CR$4=""),0,COUNTIFS(Formulas!$A$2:$A$3001,CR$4,Formulas!$B$2:$B$3001,$A241))</f>
        <v>0</v>
      </c>
      <c r="CS241" s="21" t="n">
        <f aca="false">IF(OR($A241="",CS$4=""),0,COUNTIFS(Formulas!$A$2:$A$3001,CS$4,Formulas!$B$2:$B$3001,$A241))</f>
        <v>0</v>
      </c>
      <c r="CT241" s="21" t="n">
        <f aca="false">IF(OR($A241="",CT$4=""),0,COUNTIFS(Formulas!$A$2:$A$3001,CT$4,Formulas!$B$2:$B$3001,$A241))</f>
        <v>0</v>
      </c>
      <c r="CU241" s="21" t="n">
        <f aca="false">IF(OR($A241="",CU$4=""),0,COUNTIFS(Formulas!$A$2:$A$3001,CU$4,Formulas!$B$2:$B$3001,$A241))</f>
        <v>0</v>
      </c>
      <c r="CV241" s="21" t="n">
        <f aca="false">IF(OR($A241="",CV$4=""),0,COUNTIFS(Formulas!$A$2:$A$3001,CV$4,Formulas!$B$2:$B$3001,$A241))</f>
        <v>0</v>
      </c>
      <c r="CW241" s="21" t="n">
        <f aca="false">IF(OR($A241="",CW$4=""),0,COUNTIFS(Formulas!$A$2:$A$3001,CW$4,Formulas!$B$2:$B$3001,$A241))</f>
        <v>0</v>
      </c>
      <c r="CX241" s="21" t="n">
        <f aca="false">IF(OR($A241="",CX$4=""),0,COUNTIFS(Formulas!$A$2:$A$3001,CX$4,Formulas!$B$2:$B$3001,$A241))</f>
        <v>0</v>
      </c>
      <c r="CY241" s="21" t="n">
        <f aca="false">IF(OR($A241="",CY$4=""),0,COUNTIFS(Formulas!$A$2:$A$3001,CY$4,Formulas!$B$2:$B$3001,$A241))</f>
        <v>0</v>
      </c>
      <c r="CZ241" s="21" t="n">
        <f aca="false">IF(OR($A241="",CZ$4=""),0,COUNTIFS(Formulas!$A$2:$A$3001,CZ$4,Formulas!$B$2:$B$3001,$A241))</f>
        <v>0</v>
      </c>
      <c r="DA241" s="21" t="n">
        <f aca="false">IF(OR($A241="",DA$4=""),0,COUNTIFS(Formulas!$A$2:$A$3001,DA$4,Formulas!$B$2:$B$3001,$A241))</f>
        <v>0</v>
      </c>
      <c r="DB241" s="21" t="n">
        <f aca="false">IF(OR($A241="",DB$4=""),0,COUNTIFS(Formulas!$A$2:$A$3001,DB$4,Formulas!$B$2:$B$3001,$A241))</f>
        <v>0</v>
      </c>
      <c r="DC241" s="21" t="n">
        <f aca="false">IF(OR($A241="",DC$4=""),0,COUNTIFS(Formulas!$A$2:$A$3001,DC$4,Formulas!$B$2:$B$3001,$A241))</f>
        <v>0</v>
      </c>
      <c r="DD241" s="21" t="n">
        <f aca="false">IF(OR($A241="",DD$4=""),0,COUNTIFS(Formulas!$A$2:$A$3001,DD$4,Formulas!$B$2:$B$3001,$A241))</f>
        <v>0</v>
      </c>
      <c r="DE241" s="21" t="n">
        <f aca="false">IF(OR($A241="",DE$4=""),0,COUNTIFS(Formulas!$A$2:$A$3001,DE$4,Formulas!$B$2:$B$3001,$A241))</f>
        <v>0</v>
      </c>
      <c r="DF241" s="21" t="n">
        <f aca="false">IF(OR($A241="",DF$4=""),0,COUNTIFS(Formulas!$A$2:$A$3001,DF$4,Formulas!$B$2:$B$3001,$A241))</f>
        <v>0</v>
      </c>
      <c r="DG241" s="21" t="n">
        <f aca="false">IF(OR($A241="",DG$4=""),0,COUNTIFS(Formulas!$A$2:$A$3001,DG$4,Formulas!$B$2:$B$3001,$A241))</f>
        <v>0</v>
      </c>
      <c r="DH241" s="21" t="n">
        <f aca="false">IF(OR($A241="",DH$4=""),0,COUNTIFS(Formulas!$A$2:$A$3001,DH$4,Formulas!$B$2:$B$3001,$A241))</f>
        <v>0</v>
      </c>
      <c r="DI241" s="21" t="n">
        <f aca="false">IF(OR($A241="",DI$4=""),0,COUNTIFS(Formulas!$A$2:$A$3001,DI$4,Formulas!$B$2:$B$3001,$A241))</f>
        <v>0</v>
      </c>
      <c r="DJ241" s="21" t="n">
        <f aca="false">IF(OR($A241="",DJ$4=""),0,COUNTIFS(Formulas!$A$2:$A$3001,DJ$4,Formulas!$B$2:$B$3001,$A241))</f>
        <v>0</v>
      </c>
      <c r="DK241" s="21" t="n">
        <f aca="false">IF(OR($A241="",DK$4=""),0,COUNTIFS(Formulas!$A$2:$A$3001,DK$4,Formulas!$B$2:$B$3001,$A241))</f>
        <v>0</v>
      </c>
      <c r="DL241" s="21" t="n">
        <f aca="false">IF(OR($A241="",DL$4=""),0,COUNTIFS(Formulas!$A$2:$A$3001,DL$4,Formulas!$B$2:$B$3001,$A241))</f>
        <v>0</v>
      </c>
      <c r="DM241" s="21" t="n">
        <f aca="false">IF(OR($A241="",DM$4=""),0,COUNTIFS(Formulas!$A$2:$A$3001,DM$4,Formulas!$B$2:$B$3001,$A241))</f>
        <v>0</v>
      </c>
      <c r="DN241" s="21" t="n">
        <f aca="false">IF(OR($A241="",DN$4=""),0,COUNTIFS(Formulas!$A$2:$A$3001,DN$4,Formulas!$B$2:$B$3001,$A241))</f>
        <v>0</v>
      </c>
      <c r="DO241" s="21" t="n">
        <f aca="false">IF(OR($A241="",DO$4=""),0,COUNTIFS(Formulas!$A$2:$A$3001,DO$4,Formulas!$B$2:$B$3001,$A241))</f>
        <v>0</v>
      </c>
      <c r="DP241" s="21" t="n">
        <f aca="false">IF(OR($A241="",DP$4=""),0,COUNTIFS(Formulas!$A$2:$A$3001,DP$4,Formulas!$B$2:$B$3001,$A241))</f>
        <v>0</v>
      </c>
      <c r="DQ241" s="21" t="n">
        <f aca="false">IF(OR($A241="",DQ$4=""),0,COUNTIFS(Formulas!$A$2:$A$3001,DQ$4,Formulas!$B$2:$B$3001,$A241))</f>
        <v>0</v>
      </c>
      <c r="DR241" s="21" t="n">
        <f aca="false">IF(OR($A241="",DR$4=""),0,COUNTIFS(Formulas!$A$2:$A$3001,DR$4,Formulas!$B$2:$B$3001,$A241))</f>
        <v>0</v>
      </c>
      <c r="DS241" s="21" t="n">
        <f aca="false">IF(OR($A241="",DS$4=""),0,COUNTIFS(Formulas!$A$2:$A$3001,DS$4,Formulas!$B$2:$B$3001,$A241))</f>
        <v>0</v>
      </c>
      <c r="DT241" s="21" t="n">
        <f aca="false">IF(OR($A241="",DT$4=""),0,COUNTIFS(Formulas!$A$2:$A$3001,DT$4,Formulas!$B$2:$B$3001,$A241))</f>
        <v>0</v>
      </c>
      <c r="DU241" s="21" t="n">
        <f aca="false">IF(OR($A241="",DU$4=""),0,COUNTIFS(Formulas!$A$2:$A$3001,DU$4,Formulas!$B$2:$B$3001,$A241))</f>
        <v>0</v>
      </c>
      <c r="DV241" s="21" t="n">
        <f aca="false">IF(OR($A241="",DV$4=""),0,COUNTIFS(Formulas!$A$2:$A$3001,DV$4,Formulas!$B$2:$B$3001,$A241))</f>
        <v>0</v>
      </c>
      <c r="DW241" s="21" t="n">
        <f aca="false">IF(OR($A241="",DW$4=""),0,COUNTIFS(Formulas!$A$2:$A$3001,DW$4,Formulas!$B$2:$B$3001,$A241))</f>
        <v>0</v>
      </c>
      <c r="DX241" s="21" t="n">
        <f aca="false">IF(OR($A241="",DX$4=""),0,COUNTIFS(Formulas!$A$2:$A$3001,DX$4,Formulas!$B$2:$B$3001,$A241))</f>
        <v>0</v>
      </c>
      <c r="DY241" s="21" t="n">
        <f aca="false">IF(OR($A241="",DY$4=""),0,COUNTIFS(Formulas!$A$2:$A$3001,DY$4,Formulas!$B$2:$B$3001,$A241))</f>
        <v>0</v>
      </c>
      <c r="DZ241" s="21" t="n">
        <f aca="false">IF(OR($A241="",DZ$4=""),0,COUNTIFS(Formulas!$A$2:$A$3001,DZ$4,Formulas!$B$2:$B$3001,$A241))</f>
        <v>0</v>
      </c>
      <c r="EA241" s="21" t="n">
        <f aca="false">IF(OR($A241="",EA$4=""),0,COUNTIFS(Formulas!$A$2:$A$3001,EA$4,Formulas!$B$2:$B$3001,$A241))</f>
        <v>0</v>
      </c>
      <c r="EB241" s="21" t="n">
        <f aca="false">IF(OR($A241="",EB$4=""),0,COUNTIFS(Formulas!$A$2:$A$3001,EB$4,Formulas!$B$2:$B$3001,$A241))</f>
        <v>0</v>
      </c>
      <c r="EC241" s="21" t="n">
        <f aca="false">IF(OR($A241="",EC$4=""),0,COUNTIFS(Formulas!$A$2:$A$3001,EC$4,Formulas!$B$2:$B$3001,$A241))</f>
        <v>0</v>
      </c>
      <c r="ED241" s="21" t="n">
        <f aca="false">IF(OR($A241="",ED$4=""),0,COUNTIFS(Formulas!$A$2:$A$3001,ED$4,Formulas!$B$2:$B$3001,$A241))</f>
        <v>0</v>
      </c>
      <c r="EE241" s="21" t="n">
        <f aca="false">IF(OR($A241="",EE$4=""),0,COUNTIFS(Formulas!$A$2:$A$3001,EE$4,Formulas!$B$2:$B$3001,$A241))</f>
        <v>0</v>
      </c>
      <c r="EF241" s="21" t="n">
        <f aca="false">IF(OR($A241="",EF$4=""),0,COUNTIFS(Formulas!$A$2:$A$3001,EF$4,Formulas!$B$2:$B$3001,$A241))</f>
        <v>0</v>
      </c>
      <c r="EG241" s="21" t="n">
        <f aca="false">IF(OR($A241="",EG$4=""),0,COUNTIFS(Formulas!$A$2:$A$3001,EG$4,Formulas!$B$2:$B$3001,$A241))</f>
        <v>0</v>
      </c>
      <c r="EH241" s="21" t="n">
        <f aca="false">IF(OR($A241="",EH$4=""),0,COUNTIFS(Formulas!$A$2:$A$3001,EH$4,Formulas!$B$2:$B$3001,$A241))</f>
        <v>0</v>
      </c>
      <c r="EI241" s="21" t="n">
        <f aca="false">IF(OR($A241="",EI$4=""),0,COUNTIFS(Formulas!$A$2:$A$3001,EI$4,Formulas!$B$2:$B$3001,$A241))</f>
        <v>0</v>
      </c>
      <c r="EJ241" s="21" t="n">
        <f aca="false">IF(OR($A241="",EJ$4=""),0,COUNTIFS(Formulas!$A$2:$A$3001,EJ$4,Formulas!$B$2:$B$3001,$A241))</f>
        <v>0</v>
      </c>
      <c r="EK241" s="21" t="n">
        <f aca="false">IF(OR($A241="",EK$4=""),0,COUNTIFS(Formulas!$A$2:$A$3001,EK$4,Formulas!$B$2:$B$3001,$A241))</f>
        <v>0</v>
      </c>
      <c r="EL241" s="21" t="n">
        <f aca="false">IF(OR($A241="",EL$4=""),0,COUNTIFS(Formulas!$A$2:$A$3001,EL$4,Formulas!$B$2:$B$3001,$A241))</f>
        <v>0</v>
      </c>
      <c r="EM241" s="21" t="n">
        <f aca="false">IF(OR($A241="",EM$4=""),0,COUNTIFS(Formulas!$A$2:$A$3001,EM$4,Formulas!$B$2:$B$3001,$A241))</f>
        <v>0</v>
      </c>
      <c r="EN241" s="21" t="n">
        <f aca="false">IF(OR($A241="",EN$4=""),0,COUNTIFS(Formulas!$A$2:$A$3001,EN$4,Formulas!$B$2:$B$3001,$A241))</f>
        <v>0</v>
      </c>
      <c r="EO241" s="21" t="n">
        <f aca="false">IF(OR($A241="",EO$4=""),0,COUNTIFS(Formulas!$A$2:$A$3001,EO$4,Formulas!$B$2:$B$3001,$A241))</f>
        <v>0</v>
      </c>
      <c r="EP241" s="21" t="n">
        <f aca="false">IF(OR($A241="",EP$4=""),0,COUNTIFS(Formulas!$A$2:$A$3001,EP$4,Formulas!$B$2:$B$3001,$A241))</f>
        <v>0</v>
      </c>
      <c r="EQ241" s="21" t="n">
        <f aca="false">IF(OR($A241="",EQ$4=""),0,COUNTIFS(Formulas!$A$2:$A$3001,EQ$4,Formulas!$B$2:$B$3001,$A241))</f>
        <v>0</v>
      </c>
      <c r="ER241" s="21" t="n">
        <f aca="false">IF(OR($A241="",ER$4=""),0,COUNTIFS(Formulas!$A$2:$A$3001,ER$4,Formulas!$B$2:$B$3001,$A241))</f>
        <v>0</v>
      </c>
      <c r="ES241" s="21" t="n">
        <f aca="false">IF(OR($A241="",ES$4=""),0,COUNTIFS(Formulas!$A$2:$A$3001,ES$4,Formulas!$B$2:$B$3001,$A241))</f>
        <v>0</v>
      </c>
      <c r="ET241" s="21" t="n">
        <f aca="false">IF(OR($A241="",ET$4=""),0,COUNTIFS(Formulas!$A$2:$A$3001,ET$4,Formulas!$B$2:$B$3001,$A241))</f>
        <v>0</v>
      </c>
      <c r="EU241" s="21" t="n">
        <f aca="false">IF(OR($A241="",EU$4=""),0,COUNTIFS(Formulas!$A$2:$A$3001,EU$4,Formulas!$B$2:$B$3001,$A241))</f>
        <v>0</v>
      </c>
      <c r="EV241" s="21" t="n">
        <f aca="false">IF(OR($A241="",EV$4=""),0,COUNTIFS(Formulas!$A$2:$A$3001,EV$4,Formulas!$B$2:$B$3001,$A241))</f>
        <v>0</v>
      </c>
    </row>
    <row r="242" customFormat="false" ht="15" hidden="false" customHeight="false" outlineLevel="0" collapsed="false">
      <c r="A242" s="13" t="str">
        <f aca="false">IF(INDEX(Materials!$A$2:$A$301,238)="","",INDEX(Materials!$A$2:$A$301,238))</f>
        <v/>
      </c>
      <c r="B242" s="19" t="str">
        <f aca="false">IF(A242="","",COUNTIF(C242:EV242,"&gt;0"))</f>
        <v/>
      </c>
      <c r="C242" s="21" t="n">
        <f aca="false">IF(OR($A242="",C$4=""),0,COUNTIFS(Formulas!$A$2:$A$3001,C$4,Formulas!$B$2:$B$3001,$A242))</f>
        <v>0</v>
      </c>
      <c r="D242" s="21" t="n">
        <f aca="false">IF(OR($A242="",D$4=""),0,COUNTIFS(Formulas!$A$2:$A$3001,D$4,Formulas!$B$2:$B$3001,$A242))</f>
        <v>0</v>
      </c>
      <c r="E242" s="21" t="n">
        <f aca="false">IF(OR($A242="",E$4=""),0,COUNTIFS(Formulas!$A$2:$A$3001,E$4,Formulas!$B$2:$B$3001,$A242))</f>
        <v>0</v>
      </c>
      <c r="F242" s="21" t="n">
        <f aca="false">IF(OR($A242="",F$4=""),0,COUNTIFS(Formulas!$A$2:$A$3001,F$4,Formulas!$B$2:$B$3001,$A242))</f>
        <v>0</v>
      </c>
      <c r="G242" s="21" t="n">
        <f aca="false">IF(OR($A242="",G$4=""),0,COUNTIFS(Formulas!$A$2:$A$3001,G$4,Formulas!$B$2:$B$3001,$A242))</f>
        <v>0</v>
      </c>
      <c r="H242" s="21" t="n">
        <f aca="false">IF(OR($A242="",H$4=""),0,COUNTIFS(Formulas!$A$2:$A$3001,H$4,Formulas!$B$2:$B$3001,$A242))</f>
        <v>0</v>
      </c>
      <c r="I242" s="21" t="n">
        <f aca="false">IF(OR($A242="",I$4=""),0,COUNTIFS(Formulas!$A$2:$A$3001,I$4,Formulas!$B$2:$B$3001,$A242))</f>
        <v>0</v>
      </c>
      <c r="J242" s="21" t="n">
        <f aca="false">IF(OR($A242="",J$4=""),0,COUNTIFS(Formulas!$A$2:$A$3001,J$4,Formulas!$B$2:$B$3001,$A242))</f>
        <v>0</v>
      </c>
      <c r="K242" s="21" t="n">
        <f aca="false">IF(OR($A242="",K$4=""),0,COUNTIFS(Formulas!$A$2:$A$3001,K$4,Formulas!$B$2:$B$3001,$A242))</f>
        <v>0</v>
      </c>
      <c r="L242" s="21" t="n">
        <f aca="false">IF(OR($A242="",L$4=""),0,COUNTIFS(Formulas!$A$2:$A$3001,L$4,Formulas!$B$2:$B$3001,$A242))</f>
        <v>0</v>
      </c>
      <c r="M242" s="21" t="n">
        <f aca="false">IF(OR($A242="",M$4=""),0,COUNTIFS(Formulas!$A$2:$A$3001,M$4,Formulas!$B$2:$B$3001,$A242))</f>
        <v>0</v>
      </c>
      <c r="N242" s="21" t="n">
        <f aca="false">IF(OR($A242="",N$4=""),0,COUNTIFS(Formulas!$A$2:$A$3001,N$4,Formulas!$B$2:$B$3001,$A242))</f>
        <v>0</v>
      </c>
      <c r="O242" s="21" t="n">
        <f aca="false">IF(OR($A242="",O$4=""),0,COUNTIFS(Formulas!$A$2:$A$3001,O$4,Formulas!$B$2:$B$3001,$A242))</f>
        <v>0</v>
      </c>
      <c r="P242" s="21" t="n">
        <f aca="false">IF(OR($A242="",P$4=""),0,COUNTIFS(Formulas!$A$2:$A$3001,P$4,Formulas!$B$2:$B$3001,$A242))</f>
        <v>0</v>
      </c>
      <c r="Q242" s="21" t="n">
        <f aca="false">IF(OR($A242="",Q$4=""),0,COUNTIFS(Formulas!$A$2:$A$3001,Q$4,Formulas!$B$2:$B$3001,$A242))</f>
        <v>0</v>
      </c>
      <c r="R242" s="21" t="n">
        <f aca="false">IF(OR($A242="",R$4=""),0,COUNTIFS(Formulas!$A$2:$A$3001,R$4,Formulas!$B$2:$B$3001,$A242))</f>
        <v>0</v>
      </c>
      <c r="S242" s="21" t="n">
        <f aca="false">IF(OR($A242="",S$4=""),0,COUNTIFS(Formulas!$A$2:$A$3001,S$4,Formulas!$B$2:$B$3001,$A242))</f>
        <v>0</v>
      </c>
      <c r="T242" s="21" t="n">
        <f aca="false">IF(OR($A242="",T$4=""),0,COUNTIFS(Formulas!$A$2:$A$3001,T$4,Formulas!$B$2:$B$3001,$A242))</f>
        <v>0</v>
      </c>
      <c r="U242" s="21" t="n">
        <f aca="false">IF(OR($A242="",U$4=""),0,COUNTIFS(Formulas!$A$2:$A$3001,U$4,Formulas!$B$2:$B$3001,$A242))</f>
        <v>0</v>
      </c>
      <c r="V242" s="21" t="n">
        <f aca="false">IF(OR($A242="",V$4=""),0,COUNTIFS(Formulas!$A$2:$A$3001,V$4,Formulas!$B$2:$B$3001,$A242))</f>
        <v>0</v>
      </c>
      <c r="W242" s="21" t="n">
        <f aca="false">IF(OR($A242="",W$4=""),0,COUNTIFS(Formulas!$A$2:$A$3001,W$4,Formulas!$B$2:$B$3001,$A242))</f>
        <v>0</v>
      </c>
      <c r="X242" s="21" t="n">
        <f aca="false">IF(OR($A242="",X$4=""),0,COUNTIFS(Formulas!$A$2:$A$3001,X$4,Formulas!$B$2:$B$3001,$A242))</f>
        <v>0</v>
      </c>
      <c r="Y242" s="21" t="n">
        <f aca="false">IF(OR($A242="",Y$4=""),0,COUNTIFS(Formulas!$A$2:$A$3001,Y$4,Formulas!$B$2:$B$3001,$A242))</f>
        <v>0</v>
      </c>
      <c r="Z242" s="21" t="n">
        <f aca="false">IF(OR($A242="",Z$4=""),0,COUNTIFS(Formulas!$A$2:$A$3001,Z$4,Formulas!$B$2:$B$3001,$A242))</f>
        <v>0</v>
      </c>
      <c r="AA242" s="21" t="n">
        <f aca="false">IF(OR($A242="",AA$4=""),0,COUNTIFS(Formulas!$A$2:$A$3001,AA$4,Formulas!$B$2:$B$3001,$A242))</f>
        <v>0</v>
      </c>
      <c r="AB242" s="21" t="n">
        <f aca="false">IF(OR($A242="",AB$4=""),0,COUNTIFS(Formulas!$A$2:$A$3001,AB$4,Formulas!$B$2:$B$3001,$A242))</f>
        <v>0</v>
      </c>
      <c r="AC242" s="21" t="n">
        <f aca="false">IF(OR($A242="",AC$4=""),0,COUNTIFS(Formulas!$A$2:$A$3001,AC$4,Formulas!$B$2:$B$3001,$A242))</f>
        <v>0</v>
      </c>
      <c r="AD242" s="21" t="n">
        <f aca="false">IF(OR($A242="",AD$4=""),0,COUNTIFS(Formulas!$A$2:$A$3001,AD$4,Formulas!$B$2:$B$3001,$A242))</f>
        <v>0</v>
      </c>
      <c r="AE242" s="21" t="n">
        <f aca="false">IF(OR($A242="",AE$4=""),0,COUNTIFS(Formulas!$A$2:$A$3001,AE$4,Formulas!$B$2:$B$3001,$A242))</f>
        <v>0</v>
      </c>
      <c r="AF242" s="21" t="n">
        <f aca="false">IF(OR($A242="",AF$4=""),0,COUNTIFS(Formulas!$A$2:$A$3001,AF$4,Formulas!$B$2:$B$3001,$A242))</f>
        <v>0</v>
      </c>
      <c r="AG242" s="21" t="n">
        <f aca="false">IF(OR($A242="",AG$4=""),0,COUNTIFS(Formulas!$A$2:$A$3001,AG$4,Formulas!$B$2:$B$3001,$A242))</f>
        <v>0</v>
      </c>
      <c r="AH242" s="21" t="n">
        <f aca="false">IF(OR($A242="",AH$4=""),0,COUNTIFS(Formulas!$A$2:$A$3001,AH$4,Formulas!$B$2:$B$3001,$A242))</f>
        <v>0</v>
      </c>
      <c r="AI242" s="21" t="n">
        <f aca="false">IF(OR($A242="",AI$4=""),0,COUNTIFS(Formulas!$A$2:$A$3001,AI$4,Formulas!$B$2:$B$3001,$A242))</f>
        <v>0</v>
      </c>
      <c r="AJ242" s="21" t="n">
        <f aca="false">IF(OR($A242="",AJ$4=""),0,COUNTIFS(Formulas!$A$2:$A$3001,AJ$4,Formulas!$B$2:$B$3001,$A242))</f>
        <v>0</v>
      </c>
      <c r="AK242" s="21" t="n">
        <f aca="false">IF(OR($A242="",AK$4=""),0,COUNTIFS(Formulas!$A$2:$A$3001,AK$4,Formulas!$B$2:$B$3001,$A242))</f>
        <v>0</v>
      </c>
      <c r="AL242" s="21" t="n">
        <f aca="false">IF(OR($A242="",AL$4=""),0,COUNTIFS(Formulas!$A$2:$A$3001,AL$4,Formulas!$B$2:$B$3001,$A242))</f>
        <v>0</v>
      </c>
      <c r="AM242" s="21" t="n">
        <f aca="false">IF(OR($A242="",AM$4=""),0,COUNTIFS(Formulas!$A$2:$A$3001,AM$4,Formulas!$B$2:$B$3001,$A242))</f>
        <v>0</v>
      </c>
      <c r="AN242" s="21" t="n">
        <f aca="false">IF(OR($A242="",AN$4=""),0,COUNTIFS(Formulas!$A$2:$A$3001,AN$4,Formulas!$B$2:$B$3001,$A242))</f>
        <v>0</v>
      </c>
      <c r="AO242" s="21" t="n">
        <f aca="false">IF(OR($A242="",AO$4=""),0,COUNTIFS(Formulas!$A$2:$A$3001,AO$4,Formulas!$B$2:$B$3001,$A242))</f>
        <v>0</v>
      </c>
      <c r="AP242" s="21" t="n">
        <f aca="false">IF(OR($A242="",AP$4=""),0,COUNTIFS(Formulas!$A$2:$A$3001,AP$4,Formulas!$B$2:$B$3001,$A242))</f>
        <v>0</v>
      </c>
      <c r="AQ242" s="21" t="n">
        <f aca="false">IF(OR($A242="",AQ$4=""),0,COUNTIFS(Formulas!$A$2:$A$3001,AQ$4,Formulas!$B$2:$B$3001,$A242))</f>
        <v>0</v>
      </c>
      <c r="AR242" s="21" t="n">
        <f aca="false">IF(OR($A242="",AR$4=""),0,COUNTIFS(Formulas!$A$2:$A$3001,AR$4,Formulas!$B$2:$B$3001,$A242))</f>
        <v>0</v>
      </c>
      <c r="AS242" s="21" t="n">
        <f aca="false">IF(OR($A242="",AS$4=""),0,COUNTIFS(Formulas!$A$2:$A$3001,AS$4,Formulas!$B$2:$B$3001,$A242))</f>
        <v>0</v>
      </c>
      <c r="AT242" s="21" t="n">
        <f aca="false">IF(OR($A242="",AT$4=""),0,COUNTIFS(Formulas!$A$2:$A$3001,AT$4,Formulas!$B$2:$B$3001,$A242))</f>
        <v>0</v>
      </c>
      <c r="AU242" s="21" t="n">
        <f aca="false">IF(OR($A242="",AU$4=""),0,COUNTIFS(Formulas!$A$2:$A$3001,AU$4,Formulas!$B$2:$B$3001,$A242))</f>
        <v>0</v>
      </c>
      <c r="AV242" s="21" t="n">
        <f aca="false">IF(OR($A242="",AV$4=""),0,COUNTIFS(Formulas!$A$2:$A$3001,AV$4,Formulas!$B$2:$B$3001,$A242))</f>
        <v>0</v>
      </c>
      <c r="AW242" s="21" t="n">
        <f aca="false">IF(OR($A242="",AW$4=""),0,COUNTIFS(Formulas!$A$2:$A$3001,AW$4,Formulas!$B$2:$B$3001,$A242))</f>
        <v>0</v>
      </c>
      <c r="AX242" s="21" t="n">
        <f aca="false">IF(OR($A242="",AX$4=""),0,COUNTIFS(Formulas!$A$2:$A$3001,AX$4,Formulas!$B$2:$B$3001,$A242))</f>
        <v>0</v>
      </c>
      <c r="AY242" s="21" t="n">
        <f aca="false">IF(OR($A242="",AY$4=""),0,COUNTIFS(Formulas!$A$2:$A$3001,AY$4,Formulas!$B$2:$B$3001,$A242))</f>
        <v>0</v>
      </c>
      <c r="AZ242" s="21" t="n">
        <f aca="false">IF(OR($A242="",AZ$4=""),0,COUNTIFS(Formulas!$A$2:$A$3001,AZ$4,Formulas!$B$2:$B$3001,$A242))</f>
        <v>0</v>
      </c>
      <c r="BA242" s="21" t="n">
        <f aca="false">IF(OR($A242="",BA$4=""),0,COUNTIFS(Formulas!$A$2:$A$3001,BA$4,Formulas!$B$2:$B$3001,$A242))</f>
        <v>0</v>
      </c>
      <c r="BB242" s="21" t="n">
        <f aca="false">IF(OR($A242="",BB$4=""),0,COUNTIFS(Formulas!$A$2:$A$3001,BB$4,Formulas!$B$2:$B$3001,$A242))</f>
        <v>0</v>
      </c>
      <c r="BC242" s="21" t="n">
        <f aca="false">IF(OR($A242="",BC$4=""),0,COUNTIFS(Formulas!$A$2:$A$3001,BC$4,Formulas!$B$2:$B$3001,$A242))</f>
        <v>0</v>
      </c>
      <c r="BD242" s="21" t="n">
        <f aca="false">IF(OR($A242="",BD$4=""),0,COUNTIFS(Formulas!$A$2:$A$3001,BD$4,Formulas!$B$2:$B$3001,$A242))</f>
        <v>0</v>
      </c>
      <c r="BE242" s="21" t="n">
        <f aca="false">IF(OR($A242="",BE$4=""),0,COUNTIFS(Formulas!$A$2:$A$3001,BE$4,Formulas!$B$2:$B$3001,$A242))</f>
        <v>0</v>
      </c>
      <c r="BF242" s="21" t="n">
        <f aca="false">IF(OR($A242="",BF$4=""),0,COUNTIFS(Formulas!$A$2:$A$3001,BF$4,Formulas!$B$2:$B$3001,$A242))</f>
        <v>0</v>
      </c>
      <c r="BG242" s="21" t="n">
        <f aca="false">IF(OR($A242="",BG$4=""),0,COUNTIFS(Formulas!$A$2:$A$3001,BG$4,Formulas!$B$2:$B$3001,$A242))</f>
        <v>0</v>
      </c>
      <c r="BH242" s="21" t="n">
        <f aca="false">IF(OR($A242="",BH$4=""),0,COUNTIFS(Formulas!$A$2:$A$3001,BH$4,Formulas!$B$2:$B$3001,$A242))</f>
        <v>0</v>
      </c>
      <c r="BI242" s="21" t="n">
        <f aca="false">IF(OR($A242="",BI$4=""),0,COUNTIFS(Formulas!$A$2:$A$3001,BI$4,Formulas!$B$2:$B$3001,$A242))</f>
        <v>0</v>
      </c>
      <c r="BJ242" s="21" t="n">
        <f aca="false">IF(OR($A242="",BJ$4=""),0,COUNTIFS(Formulas!$A$2:$A$3001,BJ$4,Formulas!$B$2:$B$3001,$A242))</f>
        <v>0</v>
      </c>
      <c r="BK242" s="21" t="n">
        <f aca="false">IF(OR($A242="",BK$4=""),0,COUNTIFS(Formulas!$A$2:$A$3001,BK$4,Formulas!$B$2:$B$3001,$A242))</f>
        <v>0</v>
      </c>
      <c r="BL242" s="21" t="n">
        <f aca="false">IF(OR($A242="",BL$4=""),0,COUNTIFS(Formulas!$A$2:$A$3001,BL$4,Formulas!$B$2:$B$3001,$A242))</f>
        <v>0</v>
      </c>
      <c r="BM242" s="21" t="n">
        <f aca="false">IF(OR($A242="",BM$4=""),0,COUNTIFS(Formulas!$A$2:$A$3001,BM$4,Formulas!$B$2:$B$3001,$A242))</f>
        <v>0</v>
      </c>
      <c r="BN242" s="21" t="n">
        <f aca="false">IF(OR($A242="",BN$4=""),0,COUNTIFS(Formulas!$A$2:$A$3001,BN$4,Formulas!$B$2:$B$3001,$A242))</f>
        <v>0</v>
      </c>
      <c r="BO242" s="21" t="n">
        <f aca="false">IF(OR($A242="",BO$4=""),0,COUNTIFS(Formulas!$A$2:$A$3001,BO$4,Formulas!$B$2:$B$3001,$A242))</f>
        <v>0</v>
      </c>
      <c r="BP242" s="21" t="n">
        <f aca="false">IF(OR($A242="",BP$4=""),0,COUNTIFS(Formulas!$A$2:$A$3001,BP$4,Formulas!$B$2:$B$3001,$A242))</f>
        <v>0</v>
      </c>
      <c r="BQ242" s="21" t="n">
        <f aca="false">IF(OR($A242="",BQ$4=""),0,COUNTIFS(Formulas!$A$2:$A$3001,BQ$4,Formulas!$B$2:$B$3001,$A242))</f>
        <v>0</v>
      </c>
      <c r="BR242" s="21" t="n">
        <f aca="false">IF(OR($A242="",BR$4=""),0,COUNTIFS(Formulas!$A$2:$A$3001,BR$4,Formulas!$B$2:$B$3001,$A242))</f>
        <v>0</v>
      </c>
      <c r="BS242" s="21" t="n">
        <f aca="false">IF(OR($A242="",BS$4=""),0,COUNTIFS(Formulas!$A$2:$A$3001,BS$4,Formulas!$B$2:$B$3001,$A242))</f>
        <v>0</v>
      </c>
      <c r="BT242" s="21" t="n">
        <f aca="false">IF(OR($A242="",BT$4=""),0,COUNTIFS(Formulas!$A$2:$A$3001,BT$4,Formulas!$B$2:$B$3001,$A242))</f>
        <v>0</v>
      </c>
      <c r="BU242" s="21" t="n">
        <f aca="false">IF(OR($A242="",BU$4=""),0,COUNTIFS(Formulas!$A$2:$A$3001,BU$4,Formulas!$B$2:$B$3001,$A242))</f>
        <v>0</v>
      </c>
      <c r="BV242" s="21" t="n">
        <f aca="false">IF(OR($A242="",BV$4=""),0,COUNTIFS(Formulas!$A$2:$A$3001,BV$4,Formulas!$B$2:$B$3001,$A242))</f>
        <v>0</v>
      </c>
      <c r="BW242" s="21" t="n">
        <f aca="false">IF(OR($A242="",BW$4=""),0,COUNTIFS(Formulas!$A$2:$A$3001,BW$4,Formulas!$B$2:$B$3001,$A242))</f>
        <v>0</v>
      </c>
      <c r="BX242" s="21" t="n">
        <f aca="false">IF(OR($A242="",BX$4=""),0,COUNTIFS(Formulas!$A$2:$A$3001,BX$4,Formulas!$B$2:$B$3001,$A242))</f>
        <v>0</v>
      </c>
      <c r="BY242" s="21" t="n">
        <f aca="false">IF(OR($A242="",BY$4=""),0,COUNTIFS(Formulas!$A$2:$A$3001,BY$4,Formulas!$B$2:$B$3001,$A242))</f>
        <v>0</v>
      </c>
      <c r="BZ242" s="21" t="n">
        <f aca="false">IF(OR($A242="",BZ$4=""),0,COUNTIFS(Formulas!$A$2:$A$3001,BZ$4,Formulas!$B$2:$B$3001,$A242))</f>
        <v>0</v>
      </c>
      <c r="CA242" s="21" t="n">
        <f aca="false">IF(OR($A242="",CA$4=""),0,COUNTIFS(Formulas!$A$2:$A$3001,CA$4,Formulas!$B$2:$B$3001,$A242))</f>
        <v>0</v>
      </c>
      <c r="CB242" s="21" t="n">
        <f aca="false">IF(OR($A242="",CB$4=""),0,COUNTIFS(Formulas!$A$2:$A$3001,CB$4,Formulas!$B$2:$B$3001,$A242))</f>
        <v>0</v>
      </c>
      <c r="CC242" s="21" t="n">
        <f aca="false">IF(OR($A242="",CC$4=""),0,COUNTIFS(Formulas!$A$2:$A$3001,CC$4,Formulas!$B$2:$B$3001,$A242))</f>
        <v>0</v>
      </c>
      <c r="CD242" s="21" t="n">
        <f aca="false">IF(OR($A242="",CD$4=""),0,COUNTIFS(Formulas!$A$2:$A$3001,CD$4,Formulas!$B$2:$B$3001,$A242))</f>
        <v>0</v>
      </c>
      <c r="CE242" s="21" t="n">
        <f aca="false">IF(OR($A242="",CE$4=""),0,COUNTIFS(Formulas!$A$2:$A$3001,CE$4,Formulas!$B$2:$B$3001,$A242))</f>
        <v>0</v>
      </c>
      <c r="CF242" s="21" t="n">
        <f aca="false">IF(OR($A242="",CF$4=""),0,COUNTIFS(Formulas!$A$2:$A$3001,CF$4,Formulas!$B$2:$B$3001,$A242))</f>
        <v>0</v>
      </c>
      <c r="CG242" s="21" t="n">
        <f aca="false">IF(OR($A242="",CG$4=""),0,COUNTIFS(Formulas!$A$2:$A$3001,CG$4,Formulas!$B$2:$B$3001,$A242))</f>
        <v>0</v>
      </c>
      <c r="CH242" s="21" t="n">
        <f aca="false">IF(OR($A242="",CH$4=""),0,COUNTIFS(Formulas!$A$2:$A$3001,CH$4,Formulas!$B$2:$B$3001,$A242))</f>
        <v>0</v>
      </c>
      <c r="CI242" s="21" t="n">
        <f aca="false">IF(OR($A242="",CI$4=""),0,COUNTIFS(Formulas!$A$2:$A$3001,CI$4,Formulas!$B$2:$B$3001,$A242))</f>
        <v>0</v>
      </c>
      <c r="CJ242" s="21" t="n">
        <f aca="false">IF(OR($A242="",CJ$4=""),0,COUNTIFS(Formulas!$A$2:$A$3001,CJ$4,Formulas!$B$2:$B$3001,$A242))</f>
        <v>0</v>
      </c>
      <c r="CK242" s="21" t="n">
        <f aca="false">IF(OR($A242="",CK$4=""),0,COUNTIFS(Formulas!$A$2:$A$3001,CK$4,Formulas!$B$2:$B$3001,$A242))</f>
        <v>0</v>
      </c>
      <c r="CL242" s="21" t="n">
        <f aca="false">IF(OR($A242="",CL$4=""),0,COUNTIFS(Formulas!$A$2:$A$3001,CL$4,Formulas!$B$2:$B$3001,$A242))</f>
        <v>0</v>
      </c>
      <c r="CM242" s="21" t="n">
        <f aca="false">IF(OR($A242="",CM$4=""),0,COUNTIFS(Formulas!$A$2:$A$3001,CM$4,Formulas!$B$2:$B$3001,$A242))</f>
        <v>0</v>
      </c>
      <c r="CN242" s="21" t="n">
        <f aca="false">IF(OR($A242="",CN$4=""),0,COUNTIFS(Formulas!$A$2:$A$3001,CN$4,Formulas!$B$2:$B$3001,$A242))</f>
        <v>0</v>
      </c>
      <c r="CO242" s="21" t="n">
        <f aca="false">IF(OR($A242="",CO$4=""),0,COUNTIFS(Formulas!$A$2:$A$3001,CO$4,Formulas!$B$2:$B$3001,$A242))</f>
        <v>0</v>
      </c>
      <c r="CP242" s="21" t="n">
        <f aca="false">IF(OR($A242="",CP$4=""),0,COUNTIFS(Formulas!$A$2:$A$3001,CP$4,Formulas!$B$2:$B$3001,$A242))</f>
        <v>0</v>
      </c>
      <c r="CQ242" s="21" t="n">
        <f aca="false">IF(OR($A242="",CQ$4=""),0,COUNTIFS(Formulas!$A$2:$A$3001,CQ$4,Formulas!$B$2:$B$3001,$A242))</f>
        <v>0</v>
      </c>
      <c r="CR242" s="21" t="n">
        <f aca="false">IF(OR($A242="",CR$4=""),0,COUNTIFS(Formulas!$A$2:$A$3001,CR$4,Formulas!$B$2:$B$3001,$A242))</f>
        <v>0</v>
      </c>
      <c r="CS242" s="21" t="n">
        <f aca="false">IF(OR($A242="",CS$4=""),0,COUNTIFS(Formulas!$A$2:$A$3001,CS$4,Formulas!$B$2:$B$3001,$A242))</f>
        <v>0</v>
      </c>
      <c r="CT242" s="21" t="n">
        <f aca="false">IF(OR($A242="",CT$4=""),0,COUNTIFS(Formulas!$A$2:$A$3001,CT$4,Formulas!$B$2:$B$3001,$A242))</f>
        <v>0</v>
      </c>
      <c r="CU242" s="21" t="n">
        <f aca="false">IF(OR($A242="",CU$4=""),0,COUNTIFS(Formulas!$A$2:$A$3001,CU$4,Formulas!$B$2:$B$3001,$A242))</f>
        <v>0</v>
      </c>
      <c r="CV242" s="21" t="n">
        <f aca="false">IF(OR($A242="",CV$4=""),0,COUNTIFS(Formulas!$A$2:$A$3001,CV$4,Formulas!$B$2:$B$3001,$A242))</f>
        <v>0</v>
      </c>
      <c r="CW242" s="21" t="n">
        <f aca="false">IF(OR($A242="",CW$4=""),0,COUNTIFS(Formulas!$A$2:$A$3001,CW$4,Formulas!$B$2:$B$3001,$A242))</f>
        <v>0</v>
      </c>
      <c r="CX242" s="21" t="n">
        <f aca="false">IF(OR($A242="",CX$4=""),0,COUNTIFS(Formulas!$A$2:$A$3001,CX$4,Formulas!$B$2:$B$3001,$A242))</f>
        <v>0</v>
      </c>
      <c r="CY242" s="21" t="n">
        <f aca="false">IF(OR($A242="",CY$4=""),0,COUNTIFS(Formulas!$A$2:$A$3001,CY$4,Formulas!$B$2:$B$3001,$A242))</f>
        <v>0</v>
      </c>
      <c r="CZ242" s="21" t="n">
        <f aca="false">IF(OR($A242="",CZ$4=""),0,COUNTIFS(Formulas!$A$2:$A$3001,CZ$4,Formulas!$B$2:$B$3001,$A242))</f>
        <v>0</v>
      </c>
      <c r="DA242" s="21" t="n">
        <f aca="false">IF(OR($A242="",DA$4=""),0,COUNTIFS(Formulas!$A$2:$A$3001,DA$4,Formulas!$B$2:$B$3001,$A242))</f>
        <v>0</v>
      </c>
      <c r="DB242" s="21" t="n">
        <f aca="false">IF(OR($A242="",DB$4=""),0,COUNTIFS(Formulas!$A$2:$A$3001,DB$4,Formulas!$B$2:$B$3001,$A242))</f>
        <v>0</v>
      </c>
      <c r="DC242" s="21" t="n">
        <f aca="false">IF(OR($A242="",DC$4=""),0,COUNTIFS(Formulas!$A$2:$A$3001,DC$4,Formulas!$B$2:$B$3001,$A242))</f>
        <v>0</v>
      </c>
      <c r="DD242" s="21" t="n">
        <f aca="false">IF(OR($A242="",DD$4=""),0,COUNTIFS(Formulas!$A$2:$A$3001,DD$4,Formulas!$B$2:$B$3001,$A242))</f>
        <v>0</v>
      </c>
      <c r="DE242" s="21" t="n">
        <f aca="false">IF(OR($A242="",DE$4=""),0,COUNTIFS(Formulas!$A$2:$A$3001,DE$4,Formulas!$B$2:$B$3001,$A242))</f>
        <v>0</v>
      </c>
      <c r="DF242" s="21" t="n">
        <f aca="false">IF(OR($A242="",DF$4=""),0,COUNTIFS(Formulas!$A$2:$A$3001,DF$4,Formulas!$B$2:$B$3001,$A242))</f>
        <v>0</v>
      </c>
      <c r="DG242" s="21" t="n">
        <f aca="false">IF(OR($A242="",DG$4=""),0,COUNTIFS(Formulas!$A$2:$A$3001,DG$4,Formulas!$B$2:$B$3001,$A242))</f>
        <v>0</v>
      </c>
      <c r="DH242" s="21" t="n">
        <f aca="false">IF(OR($A242="",DH$4=""),0,COUNTIFS(Formulas!$A$2:$A$3001,DH$4,Formulas!$B$2:$B$3001,$A242))</f>
        <v>0</v>
      </c>
      <c r="DI242" s="21" t="n">
        <f aca="false">IF(OR($A242="",DI$4=""),0,COUNTIFS(Formulas!$A$2:$A$3001,DI$4,Formulas!$B$2:$B$3001,$A242))</f>
        <v>0</v>
      </c>
      <c r="DJ242" s="21" t="n">
        <f aca="false">IF(OR($A242="",DJ$4=""),0,COUNTIFS(Formulas!$A$2:$A$3001,DJ$4,Formulas!$B$2:$B$3001,$A242))</f>
        <v>0</v>
      </c>
      <c r="DK242" s="21" t="n">
        <f aca="false">IF(OR($A242="",DK$4=""),0,COUNTIFS(Formulas!$A$2:$A$3001,DK$4,Formulas!$B$2:$B$3001,$A242))</f>
        <v>0</v>
      </c>
      <c r="DL242" s="21" t="n">
        <f aca="false">IF(OR($A242="",DL$4=""),0,COUNTIFS(Formulas!$A$2:$A$3001,DL$4,Formulas!$B$2:$B$3001,$A242))</f>
        <v>0</v>
      </c>
      <c r="DM242" s="21" t="n">
        <f aca="false">IF(OR($A242="",DM$4=""),0,COUNTIFS(Formulas!$A$2:$A$3001,DM$4,Formulas!$B$2:$B$3001,$A242))</f>
        <v>0</v>
      </c>
      <c r="DN242" s="21" t="n">
        <f aca="false">IF(OR($A242="",DN$4=""),0,COUNTIFS(Formulas!$A$2:$A$3001,DN$4,Formulas!$B$2:$B$3001,$A242))</f>
        <v>0</v>
      </c>
      <c r="DO242" s="21" t="n">
        <f aca="false">IF(OR($A242="",DO$4=""),0,COUNTIFS(Formulas!$A$2:$A$3001,DO$4,Formulas!$B$2:$B$3001,$A242))</f>
        <v>0</v>
      </c>
      <c r="DP242" s="21" t="n">
        <f aca="false">IF(OR($A242="",DP$4=""),0,COUNTIFS(Formulas!$A$2:$A$3001,DP$4,Formulas!$B$2:$B$3001,$A242))</f>
        <v>0</v>
      </c>
      <c r="DQ242" s="21" t="n">
        <f aca="false">IF(OR($A242="",DQ$4=""),0,COUNTIFS(Formulas!$A$2:$A$3001,DQ$4,Formulas!$B$2:$B$3001,$A242))</f>
        <v>0</v>
      </c>
      <c r="DR242" s="21" t="n">
        <f aca="false">IF(OR($A242="",DR$4=""),0,COUNTIFS(Formulas!$A$2:$A$3001,DR$4,Formulas!$B$2:$B$3001,$A242))</f>
        <v>0</v>
      </c>
      <c r="DS242" s="21" t="n">
        <f aca="false">IF(OR($A242="",DS$4=""),0,COUNTIFS(Formulas!$A$2:$A$3001,DS$4,Formulas!$B$2:$B$3001,$A242))</f>
        <v>0</v>
      </c>
      <c r="DT242" s="21" t="n">
        <f aca="false">IF(OR($A242="",DT$4=""),0,COUNTIFS(Formulas!$A$2:$A$3001,DT$4,Formulas!$B$2:$B$3001,$A242))</f>
        <v>0</v>
      </c>
      <c r="DU242" s="21" t="n">
        <f aca="false">IF(OR($A242="",DU$4=""),0,COUNTIFS(Formulas!$A$2:$A$3001,DU$4,Formulas!$B$2:$B$3001,$A242))</f>
        <v>0</v>
      </c>
      <c r="DV242" s="21" t="n">
        <f aca="false">IF(OR($A242="",DV$4=""),0,COUNTIFS(Formulas!$A$2:$A$3001,DV$4,Formulas!$B$2:$B$3001,$A242))</f>
        <v>0</v>
      </c>
      <c r="DW242" s="21" t="n">
        <f aca="false">IF(OR($A242="",DW$4=""),0,COUNTIFS(Formulas!$A$2:$A$3001,DW$4,Formulas!$B$2:$B$3001,$A242))</f>
        <v>0</v>
      </c>
      <c r="DX242" s="21" t="n">
        <f aca="false">IF(OR($A242="",DX$4=""),0,COUNTIFS(Formulas!$A$2:$A$3001,DX$4,Formulas!$B$2:$B$3001,$A242))</f>
        <v>0</v>
      </c>
      <c r="DY242" s="21" t="n">
        <f aca="false">IF(OR($A242="",DY$4=""),0,COUNTIFS(Formulas!$A$2:$A$3001,DY$4,Formulas!$B$2:$B$3001,$A242))</f>
        <v>0</v>
      </c>
      <c r="DZ242" s="21" t="n">
        <f aca="false">IF(OR($A242="",DZ$4=""),0,COUNTIFS(Formulas!$A$2:$A$3001,DZ$4,Formulas!$B$2:$B$3001,$A242))</f>
        <v>0</v>
      </c>
      <c r="EA242" s="21" t="n">
        <f aca="false">IF(OR($A242="",EA$4=""),0,COUNTIFS(Formulas!$A$2:$A$3001,EA$4,Formulas!$B$2:$B$3001,$A242))</f>
        <v>0</v>
      </c>
      <c r="EB242" s="21" t="n">
        <f aca="false">IF(OR($A242="",EB$4=""),0,COUNTIFS(Formulas!$A$2:$A$3001,EB$4,Formulas!$B$2:$B$3001,$A242))</f>
        <v>0</v>
      </c>
      <c r="EC242" s="21" t="n">
        <f aca="false">IF(OR($A242="",EC$4=""),0,COUNTIFS(Formulas!$A$2:$A$3001,EC$4,Formulas!$B$2:$B$3001,$A242))</f>
        <v>0</v>
      </c>
      <c r="ED242" s="21" t="n">
        <f aca="false">IF(OR($A242="",ED$4=""),0,COUNTIFS(Formulas!$A$2:$A$3001,ED$4,Formulas!$B$2:$B$3001,$A242))</f>
        <v>0</v>
      </c>
      <c r="EE242" s="21" t="n">
        <f aca="false">IF(OR($A242="",EE$4=""),0,COUNTIFS(Formulas!$A$2:$A$3001,EE$4,Formulas!$B$2:$B$3001,$A242))</f>
        <v>0</v>
      </c>
      <c r="EF242" s="21" t="n">
        <f aca="false">IF(OR($A242="",EF$4=""),0,COUNTIFS(Formulas!$A$2:$A$3001,EF$4,Formulas!$B$2:$B$3001,$A242))</f>
        <v>0</v>
      </c>
      <c r="EG242" s="21" t="n">
        <f aca="false">IF(OR($A242="",EG$4=""),0,COUNTIFS(Formulas!$A$2:$A$3001,EG$4,Formulas!$B$2:$B$3001,$A242))</f>
        <v>0</v>
      </c>
      <c r="EH242" s="21" t="n">
        <f aca="false">IF(OR($A242="",EH$4=""),0,COUNTIFS(Formulas!$A$2:$A$3001,EH$4,Formulas!$B$2:$B$3001,$A242))</f>
        <v>0</v>
      </c>
      <c r="EI242" s="21" t="n">
        <f aca="false">IF(OR($A242="",EI$4=""),0,COUNTIFS(Formulas!$A$2:$A$3001,EI$4,Formulas!$B$2:$B$3001,$A242))</f>
        <v>0</v>
      </c>
      <c r="EJ242" s="21" t="n">
        <f aca="false">IF(OR($A242="",EJ$4=""),0,COUNTIFS(Formulas!$A$2:$A$3001,EJ$4,Formulas!$B$2:$B$3001,$A242))</f>
        <v>0</v>
      </c>
      <c r="EK242" s="21" t="n">
        <f aca="false">IF(OR($A242="",EK$4=""),0,COUNTIFS(Formulas!$A$2:$A$3001,EK$4,Formulas!$B$2:$B$3001,$A242))</f>
        <v>0</v>
      </c>
      <c r="EL242" s="21" t="n">
        <f aca="false">IF(OR($A242="",EL$4=""),0,COUNTIFS(Formulas!$A$2:$A$3001,EL$4,Formulas!$B$2:$B$3001,$A242))</f>
        <v>0</v>
      </c>
      <c r="EM242" s="21" t="n">
        <f aca="false">IF(OR($A242="",EM$4=""),0,COUNTIFS(Formulas!$A$2:$A$3001,EM$4,Formulas!$B$2:$B$3001,$A242))</f>
        <v>0</v>
      </c>
      <c r="EN242" s="21" t="n">
        <f aca="false">IF(OR($A242="",EN$4=""),0,COUNTIFS(Formulas!$A$2:$A$3001,EN$4,Formulas!$B$2:$B$3001,$A242))</f>
        <v>0</v>
      </c>
      <c r="EO242" s="21" t="n">
        <f aca="false">IF(OR($A242="",EO$4=""),0,COUNTIFS(Formulas!$A$2:$A$3001,EO$4,Formulas!$B$2:$B$3001,$A242))</f>
        <v>0</v>
      </c>
      <c r="EP242" s="21" t="n">
        <f aca="false">IF(OR($A242="",EP$4=""),0,COUNTIFS(Formulas!$A$2:$A$3001,EP$4,Formulas!$B$2:$B$3001,$A242))</f>
        <v>0</v>
      </c>
      <c r="EQ242" s="21" t="n">
        <f aca="false">IF(OR($A242="",EQ$4=""),0,COUNTIFS(Formulas!$A$2:$A$3001,EQ$4,Formulas!$B$2:$B$3001,$A242))</f>
        <v>0</v>
      </c>
      <c r="ER242" s="21" t="n">
        <f aca="false">IF(OR($A242="",ER$4=""),0,COUNTIFS(Formulas!$A$2:$A$3001,ER$4,Formulas!$B$2:$B$3001,$A242))</f>
        <v>0</v>
      </c>
      <c r="ES242" s="21" t="n">
        <f aca="false">IF(OR($A242="",ES$4=""),0,COUNTIFS(Formulas!$A$2:$A$3001,ES$4,Formulas!$B$2:$B$3001,$A242))</f>
        <v>0</v>
      </c>
      <c r="ET242" s="21" t="n">
        <f aca="false">IF(OR($A242="",ET$4=""),0,COUNTIFS(Formulas!$A$2:$A$3001,ET$4,Formulas!$B$2:$B$3001,$A242))</f>
        <v>0</v>
      </c>
      <c r="EU242" s="21" t="n">
        <f aca="false">IF(OR($A242="",EU$4=""),0,COUNTIFS(Formulas!$A$2:$A$3001,EU$4,Formulas!$B$2:$B$3001,$A242))</f>
        <v>0</v>
      </c>
      <c r="EV242" s="21" t="n">
        <f aca="false">IF(OR($A242="",EV$4=""),0,COUNTIFS(Formulas!$A$2:$A$3001,EV$4,Formulas!$B$2:$B$3001,$A242))</f>
        <v>0</v>
      </c>
    </row>
    <row r="243" customFormat="false" ht="15" hidden="false" customHeight="false" outlineLevel="0" collapsed="false">
      <c r="A243" s="13" t="str">
        <f aca="false">IF(INDEX(Materials!$A$2:$A$301,239)="","",INDEX(Materials!$A$2:$A$301,239))</f>
        <v/>
      </c>
      <c r="B243" s="19" t="str">
        <f aca="false">IF(A243="","",COUNTIF(C243:EV243,"&gt;0"))</f>
        <v/>
      </c>
      <c r="C243" s="21" t="n">
        <f aca="false">IF(OR($A243="",C$4=""),0,COUNTIFS(Formulas!$A$2:$A$3001,C$4,Formulas!$B$2:$B$3001,$A243))</f>
        <v>0</v>
      </c>
      <c r="D243" s="21" t="n">
        <f aca="false">IF(OR($A243="",D$4=""),0,COUNTIFS(Formulas!$A$2:$A$3001,D$4,Formulas!$B$2:$B$3001,$A243))</f>
        <v>0</v>
      </c>
      <c r="E243" s="21" t="n">
        <f aca="false">IF(OR($A243="",E$4=""),0,COUNTIFS(Formulas!$A$2:$A$3001,E$4,Formulas!$B$2:$B$3001,$A243))</f>
        <v>0</v>
      </c>
      <c r="F243" s="21" t="n">
        <f aca="false">IF(OR($A243="",F$4=""),0,COUNTIFS(Formulas!$A$2:$A$3001,F$4,Formulas!$B$2:$B$3001,$A243))</f>
        <v>0</v>
      </c>
      <c r="G243" s="21" t="n">
        <f aca="false">IF(OR($A243="",G$4=""),0,COUNTIFS(Formulas!$A$2:$A$3001,G$4,Formulas!$B$2:$B$3001,$A243))</f>
        <v>0</v>
      </c>
      <c r="H243" s="21" t="n">
        <f aca="false">IF(OR($A243="",H$4=""),0,COUNTIFS(Formulas!$A$2:$A$3001,H$4,Formulas!$B$2:$B$3001,$A243))</f>
        <v>0</v>
      </c>
      <c r="I243" s="21" t="n">
        <f aca="false">IF(OR($A243="",I$4=""),0,COUNTIFS(Formulas!$A$2:$A$3001,I$4,Formulas!$B$2:$B$3001,$A243))</f>
        <v>0</v>
      </c>
      <c r="J243" s="21" t="n">
        <f aca="false">IF(OR($A243="",J$4=""),0,COUNTIFS(Formulas!$A$2:$A$3001,J$4,Formulas!$B$2:$B$3001,$A243))</f>
        <v>0</v>
      </c>
      <c r="K243" s="21" t="n">
        <f aca="false">IF(OR($A243="",K$4=""),0,COUNTIFS(Formulas!$A$2:$A$3001,K$4,Formulas!$B$2:$B$3001,$A243))</f>
        <v>0</v>
      </c>
      <c r="L243" s="21" t="n">
        <f aca="false">IF(OR($A243="",L$4=""),0,COUNTIFS(Formulas!$A$2:$A$3001,L$4,Formulas!$B$2:$B$3001,$A243))</f>
        <v>0</v>
      </c>
      <c r="M243" s="21" t="n">
        <f aca="false">IF(OR($A243="",M$4=""),0,COUNTIFS(Formulas!$A$2:$A$3001,M$4,Formulas!$B$2:$B$3001,$A243))</f>
        <v>0</v>
      </c>
      <c r="N243" s="21" t="n">
        <f aca="false">IF(OR($A243="",N$4=""),0,COUNTIFS(Formulas!$A$2:$A$3001,N$4,Formulas!$B$2:$B$3001,$A243))</f>
        <v>0</v>
      </c>
      <c r="O243" s="21" t="n">
        <f aca="false">IF(OR($A243="",O$4=""),0,COUNTIFS(Formulas!$A$2:$A$3001,O$4,Formulas!$B$2:$B$3001,$A243))</f>
        <v>0</v>
      </c>
      <c r="P243" s="21" t="n">
        <f aca="false">IF(OR($A243="",P$4=""),0,COUNTIFS(Formulas!$A$2:$A$3001,P$4,Formulas!$B$2:$B$3001,$A243))</f>
        <v>0</v>
      </c>
      <c r="Q243" s="21" t="n">
        <f aca="false">IF(OR($A243="",Q$4=""),0,COUNTIFS(Formulas!$A$2:$A$3001,Q$4,Formulas!$B$2:$B$3001,$A243))</f>
        <v>0</v>
      </c>
      <c r="R243" s="21" t="n">
        <f aca="false">IF(OR($A243="",R$4=""),0,COUNTIFS(Formulas!$A$2:$A$3001,R$4,Formulas!$B$2:$B$3001,$A243))</f>
        <v>0</v>
      </c>
      <c r="S243" s="21" t="n">
        <f aca="false">IF(OR($A243="",S$4=""),0,COUNTIFS(Formulas!$A$2:$A$3001,S$4,Formulas!$B$2:$B$3001,$A243))</f>
        <v>0</v>
      </c>
      <c r="T243" s="21" t="n">
        <f aca="false">IF(OR($A243="",T$4=""),0,COUNTIFS(Formulas!$A$2:$A$3001,T$4,Formulas!$B$2:$B$3001,$A243))</f>
        <v>0</v>
      </c>
      <c r="U243" s="21" t="n">
        <f aca="false">IF(OR($A243="",U$4=""),0,COUNTIFS(Formulas!$A$2:$A$3001,U$4,Formulas!$B$2:$B$3001,$A243))</f>
        <v>0</v>
      </c>
      <c r="V243" s="21" t="n">
        <f aca="false">IF(OR($A243="",V$4=""),0,COUNTIFS(Formulas!$A$2:$A$3001,V$4,Formulas!$B$2:$B$3001,$A243))</f>
        <v>0</v>
      </c>
      <c r="W243" s="21" t="n">
        <f aca="false">IF(OR($A243="",W$4=""),0,COUNTIFS(Formulas!$A$2:$A$3001,W$4,Formulas!$B$2:$B$3001,$A243))</f>
        <v>0</v>
      </c>
      <c r="X243" s="21" t="n">
        <f aca="false">IF(OR($A243="",X$4=""),0,COUNTIFS(Formulas!$A$2:$A$3001,X$4,Formulas!$B$2:$B$3001,$A243))</f>
        <v>0</v>
      </c>
      <c r="Y243" s="21" t="n">
        <f aca="false">IF(OR($A243="",Y$4=""),0,COUNTIFS(Formulas!$A$2:$A$3001,Y$4,Formulas!$B$2:$B$3001,$A243))</f>
        <v>0</v>
      </c>
      <c r="Z243" s="21" t="n">
        <f aca="false">IF(OR($A243="",Z$4=""),0,COUNTIFS(Formulas!$A$2:$A$3001,Z$4,Formulas!$B$2:$B$3001,$A243))</f>
        <v>0</v>
      </c>
      <c r="AA243" s="21" t="n">
        <f aca="false">IF(OR($A243="",AA$4=""),0,COUNTIFS(Formulas!$A$2:$A$3001,AA$4,Formulas!$B$2:$B$3001,$A243))</f>
        <v>0</v>
      </c>
      <c r="AB243" s="21" t="n">
        <f aca="false">IF(OR($A243="",AB$4=""),0,COUNTIFS(Formulas!$A$2:$A$3001,AB$4,Formulas!$B$2:$B$3001,$A243))</f>
        <v>0</v>
      </c>
      <c r="AC243" s="21" t="n">
        <f aca="false">IF(OR($A243="",AC$4=""),0,COUNTIFS(Formulas!$A$2:$A$3001,AC$4,Formulas!$B$2:$B$3001,$A243))</f>
        <v>0</v>
      </c>
      <c r="AD243" s="21" t="n">
        <f aca="false">IF(OR($A243="",AD$4=""),0,COUNTIFS(Formulas!$A$2:$A$3001,AD$4,Formulas!$B$2:$B$3001,$A243))</f>
        <v>0</v>
      </c>
      <c r="AE243" s="21" t="n">
        <f aca="false">IF(OR($A243="",AE$4=""),0,COUNTIFS(Formulas!$A$2:$A$3001,AE$4,Formulas!$B$2:$B$3001,$A243))</f>
        <v>0</v>
      </c>
      <c r="AF243" s="21" t="n">
        <f aca="false">IF(OR($A243="",AF$4=""),0,COUNTIFS(Formulas!$A$2:$A$3001,AF$4,Formulas!$B$2:$B$3001,$A243))</f>
        <v>0</v>
      </c>
      <c r="AG243" s="21" t="n">
        <f aca="false">IF(OR($A243="",AG$4=""),0,COUNTIFS(Formulas!$A$2:$A$3001,AG$4,Formulas!$B$2:$B$3001,$A243))</f>
        <v>0</v>
      </c>
      <c r="AH243" s="21" t="n">
        <f aca="false">IF(OR($A243="",AH$4=""),0,COUNTIFS(Formulas!$A$2:$A$3001,AH$4,Formulas!$B$2:$B$3001,$A243))</f>
        <v>0</v>
      </c>
      <c r="AI243" s="21" t="n">
        <f aca="false">IF(OR($A243="",AI$4=""),0,COUNTIFS(Formulas!$A$2:$A$3001,AI$4,Formulas!$B$2:$B$3001,$A243))</f>
        <v>0</v>
      </c>
      <c r="AJ243" s="21" t="n">
        <f aca="false">IF(OR($A243="",AJ$4=""),0,COUNTIFS(Formulas!$A$2:$A$3001,AJ$4,Formulas!$B$2:$B$3001,$A243))</f>
        <v>0</v>
      </c>
      <c r="AK243" s="21" t="n">
        <f aca="false">IF(OR($A243="",AK$4=""),0,COUNTIFS(Formulas!$A$2:$A$3001,AK$4,Formulas!$B$2:$B$3001,$A243))</f>
        <v>0</v>
      </c>
      <c r="AL243" s="21" t="n">
        <f aca="false">IF(OR($A243="",AL$4=""),0,COUNTIFS(Formulas!$A$2:$A$3001,AL$4,Formulas!$B$2:$B$3001,$A243))</f>
        <v>0</v>
      </c>
      <c r="AM243" s="21" t="n">
        <f aca="false">IF(OR($A243="",AM$4=""),0,COUNTIFS(Formulas!$A$2:$A$3001,AM$4,Formulas!$B$2:$B$3001,$A243))</f>
        <v>0</v>
      </c>
      <c r="AN243" s="21" t="n">
        <f aca="false">IF(OR($A243="",AN$4=""),0,COUNTIFS(Formulas!$A$2:$A$3001,AN$4,Formulas!$B$2:$B$3001,$A243))</f>
        <v>0</v>
      </c>
      <c r="AO243" s="21" t="n">
        <f aca="false">IF(OR($A243="",AO$4=""),0,COUNTIFS(Formulas!$A$2:$A$3001,AO$4,Formulas!$B$2:$B$3001,$A243))</f>
        <v>0</v>
      </c>
      <c r="AP243" s="21" t="n">
        <f aca="false">IF(OR($A243="",AP$4=""),0,COUNTIFS(Formulas!$A$2:$A$3001,AP$4,Formulas!$B$2:$B$3001,$A243))</f>
        <v>0</v>
      </c>
      <c r="AQ243" s="21" t="n">
        <f aca="false">IF(OR($A243="",AQ$4=""),0,COUNTIFS(Formulas!$A$2:$A$3001,AQ$4,Formulas!$B$2:$B$3001,$A243))</f>
        <v>0</v>
      </c>
      <c r="AR243" s="21" t="n">
        <f aca="false">IF(OR($A243="",AR$4=""),0,COUNTIFS(Formulas!$A$2:$A$3001,AR$4,Formulas!$B$2:$B$3001,$A243))</f>
        <v>0</v>
      </c>
      <c r="AS243" s="21" t="n">
        <f aca="false">IF(OR($A243="",AS$4=""),0,COUNTIFS(Formulas!$A$2:$A$3001,AS$4,Formulas!$B$2:$B$3001,$A243))</f>
        <v>0</v>
      </c>
      <c r="AT243" s="21" t="n">
        <f aca="false">IF(OR($A243="",AT$4=""),0,COUNTIFS(Formulas!$A$2:$A$3001,AT$4,Formulas!$B$2:$B$3001,$A243))</f>
        <v>0</v>
      </c>
      <c r="AU243" s="21" t="n">
        <f aca="false">IF(OR($A243="",AU$4=""),0,COUNTIFS(Formulas!$A$2:$A$3001,AU$4,Formulas!$B$2:$B$3001,$A243))</f>
        <v>0</v>
      </c>
      <c r="AV243" s="21" t="n">
        <f aca="false">IF(OR($A243="",AV$4=""),0,COUNTIFS(Formulas!$A$2:$A$3001,AV$4,Formulas!$B$2:$B$3001,$A243))</f>
        <v>0</v>
      </c>
      <c r="AW243" s="21" t="n">
        <f aca="false">IF(OR($A243="",AW$4=""),0,COUNTIFS(Formulas!$A$2:$A$3001,AW$4,Formulas!$B$2:$B$3001,$A243))</f>
        <v>0</v>
      </c>
      <c r="AX243" s="21" t="n">
        <f aca="false">IF(OR($A243="",AX$4=""),0,COUNTIFS(Formulas!$A$2:$A$3001,AX$4,Formulas!$B$2:$B$3001,$A243))</f>
        <v>0</v>
      </c>
      <c r="AY243" s="21" t="n">
        <f aca="false">IF(OR($A243="",AY$4=""),0,COUNTIFS(Formulas!$A$2:$A$3001,AY$4,Formulas!$B$2:$B$3001,$A243))</f>
        <v>0</v>
      </c>
      <c r="AZ243" s="21" t="n">
        <f aca="false">IF(OR($A243="",AZ$4=""),0,COUNTIFS(Formulas!$A$2:$A$3001,AZ$4,Formulas!$B$2:$B$3001,$A243))</f>
        <v>0</v>
      </c>
      <c r="BA243" s="21" t="n">
        <f aca="false">IF(OR($A243="",BA$4=""),0,COUNTIFS(Formulas!$A$2:$A$3001,BA$4,Formulas!$B$2:$B$3001,$A243))</f>
        <v>0</v>
      </c>
      <c r="BB243" s="21" t="n">
        <f aca="false">IF(OR($A243="",BB$4=""),0,COUNTIFS(Formulas!$A$2:$A$3001,BB$4,Formulas!$B$2:$B$3001,$A243))</f>
        <v>0</v>
      </c>
      <c r="BC243" s="21" t="n">
        <f aca="false">IF(OR($A243="",BC$4=""),0,COUNTIFS(Formulas!$A$2:$A$3001,BC$4,Formulas!$B$2:$B$3001,$A243))</f>
        <v>0</v>
      </c>
      <c r="BD243" s="21" t="n">
        <f aca="false">IF(OR($A243="",BD$4=""),0,COUNTIFS(Formulas!$A$2:$A$3001,BD$4,Formulas!$B$2:$B$3001,$A243))</f>
        <v>0</v>
      </c>
      <c r="BE243" s="21" t="n">
        <f aca="false">IF(OR($A243="",BE$4=""),0,COUNTIFS(Formulas!$A$2:$A$3001,BE$4,Formulas!$B$2:$B$3001,$A243))</f>
        <v>0</v>
      </c>
      <c r="BF243" s="21" t="n">
        <f aca="false">IF(OR($A243="",BF$4=""),0,COUNTIFS(Formulas!$A$2:$A$3001,BF$4,Formulas!$B$2:$B$3001,$A243))</f>
        <v>0</v>
      </c>
      <c r="BG243" s="21" t="n">
        <f aca="false">IF(OR($A243="",BG$4=""),0,COUNTIFS(Formulas!$A$2:$A$3001,BG$4,Formulas!$B$2:$B$3001,$A243))</f>
        <v>0</v>
      </c>
      <c r="BH243" s="21" t="n">
        <f aca="false">IF(OR($A243="",BH$4=""),0,COUNTIFS(Formulas!$A$2:$A$3001,BH$4,Formulas!$B$2:$B$3001,$A243))</f>
        <v>0</v>
      </c>
      <c r="BI243" s="21" t="n">
        <f aca="false">IF(OR($A243="",BI$4=""),0,COUNTIFS(Formulas!$A$2:$A$3001,BI$4,Formulas!$B$2:$B$3001,$A243))</f>
        <v>0</v>
      </c>
      <c r="BJ243" s="21" t="n">
        <f aca="false">IF(OR($A243="",BJ$4=""),0,COUNTIFS(Formulas!$A$2:$A$3001,BJ$4,Formulas!$B$2:$B$3001,$A243))</f>
        <v>0</v>
      </c>
      <c r="BK243" s="21" t="n">
        <f aca="false">IF(OR($A243="",BK$4=""),0,COUNTIFS(Formulas!$A$2:$A$3001,BK$4,Formulas!$B$2:$B$3001,$A243))</f>
        <v>0</v>
      </c>
      <c r="BL243" s="21" t="n">
        <f aca="false">IF(OR($A243="",BL$4=""),0,COUNTIFS(Formulas!$A$2:$A$3001,BL$4,Formulas!$B$2:$B$3001,$A243))</f>
        <v>0</v>
      </c>
      <c r="BM243" s="21" t="n">
        <f aca="false">IF(OR($A243="",BM$4=""),0,COUNTIFS(Formulas!$A$2:$A$3001,BM$4,Formulas!$B$2:$B$3001,$A243))</f>
        <v>0</v>
      </c>
      <c r="BN243" s="21" t="n">
        <f aca="false">IF(OR($A243="",BN$4=""),0,COUNTIFS(Formulas!$A$2:$A$3001,BN$4,Formulas!$B$2:$B$3001,$A243))</f>
        <v>0</v>
      </c>
      <c r="BO243" s="21" t="n">
        <f aca="false">IF(OR($A243="",BO$4=""),0,COUNTIFS(Formulas!$A$2:$A$3001,BO$4,Formulas!$B$2:$B$3001,$A243))</f>
        <v>0</v>
      </c>
      <c r="BP243" s="21" t="n">
        <f aca="false">IF(OR($A243="",BP$4=""),0,COUNTIFS(Formulas!$A$2:$A$3001,BP$4,Formulas!$B$2:$B$3001,$A243))</f>
        <v>0</v>
      </c>
      <c r="BQ243" s="21" t="n">
        <f aca="false">IF(OR($A243="",BQ$4=""),0,COUNTIFS(Formulas!$A$2:$A$3001,BQ$4,Formulas!$B$2:$B$3001,$A243))</f>
        <v>0</v>
      </c>
      <c r="BR243" s="21" t="n">
        <f aca="false">IF(OR($A243="",BR$4=""),0,COUNTIFS(Formulas!$A$2:$A$3001,BR$4,Formulas!$B$2:$B$3001,$A243))</f>
        <v>0</v>
      </c>
      <c r="BS243" s="21" t="n">
        <f aca="false">IF(OR($A243="",BS$4=""),0,COUNTIFS(Formulas!$A$2:$A$3001,BS$4,Formulas!$B$2:$B$3001,$A243))</f>
        <v>0</v>
      </c>
      <c r="BT243" s="21" t="n">
        <f aca="false">IF(OR($A243="",BT$4=""),0,COUNTIFS(Formulas!$A$2:$A$3001,BT$4,Formulas!$B$2:$B$3001,$A243))</f>
        <v>0</v>
      </c>
      <c r="BU243" s="21" t="n">
        <f aca="false">IF(OR($A243="",BU$4=""),0,COUNTIFS(Formulas!$A$2:$A$3001,BU$4,Formulas!$B$2:$B$3001,$A243))</f>
        <v>0</v>
      </c>
      <c r="BV243" s="21" t="n">
        <f aca="false">IF(OR($A243="",BV$4=""),0,COUNTIFS(Formulas!$A$2:$A$3001,BV$4,Formulas!$B$2:$B$3001,$A243))</f>
        <v>0</v>
      </c>
      <c r="BW243" s="21" t="n">
        <f aca="false">IF(OR($A243="",BW$4=""),0,COUNTIFS(Formulas!$A$2:$A$3001,BW$4,Formulas!$B$2:$B$3001,$A243))</f>
        <v>0</v>
      </c>
      <c r="BX243" s="21" t="n">
        <f aca="false">IF(OR($A243="",BX$4=""),0,COUNTIFS(Formulas!$A$2:$A$3001,BX$4,Formulas!$B$2:$B$3001,$A243))</f>
        <v>0</v>
      </c>
      <c r="BY243" s="21" t="n">
        <f aca="false">IF(OR($A243="",BY$4=""),0,COUNTIFS(Formulas!$A$2:$A$3001,BY$4,Formulas!$B$2:$B$3001,$A243))</f>
        <v>0</v>
      </c>
      <c r="BZ243" s="21" t="n">
        <f aca="false">IF(OR($A243="",BZ$4=""),0,COUNTIFS(Formulas!$A$2:$A$3001,BZ$4,Formulas!$B$2:$B$3001,$A243))</f>
        <v>0</v>
      </c>
      <c r="CA243" s="21" t="n">
        <f aca="false">IF(OR($A243="",CA$4=""),0,COUNTIFS(Formulas!$A$2:$A$3001,CA$4,Formulas!$B$2:$B$3001,$A243))</f>
        <v>0</v>
      </c>
      <c r="CB243" s="21" t="n">
        <f aca="false">IF(OR($A243="",CB$4=""),0,COUNTIFS(Formulas!$A$2:$A$3001,CB$4,Formulas!$B$2:$B$3001,$A243))</f>
        <v>0</v>
      </c>
      <c r="CC243" s="21" t="n">
        <f aca="false">IF(OR($A243="",CC$4=""),0,COUNTIFS(Formulas!$A$2:$A$3001,CC$4,Formulas!$B$2:$B$3001,$A243))</f>
        <v>0</v>
      </c>
      <c r="CD243" s="21" t="n">
        <f aca="false">IF(OR($A243="",CD$4=""),0,COUNTIFS(Formulas!$A$2:$A$3001,CD$4,Formulas!$B$2:$B$3001,$A243))</f>
        <v>0</v>
      </c>
      <c r="CE243" s="21" t="n">
        <f aca="false">IF(OR($A243="",CE$4=""),0,COUNTIFS(Formulas!$A$2:$A$3001,CE$4,Formulas!$B$2:$B$3001,$A243))</f>
        <v>0</v>
      </c>
      <c r="CF243" s="21" t="n">
        <f aca="false">IF(OR($A243="",CF$4=""),0,COUNTIFS(Formulas!$A$2:$A$3001,CF$4,Formulas!$B$2:$B$3001,$A243))</f>
        <v>0</v>
      </c>
      <c r="CG243" s="21" t="n">
        <f aca="false">IF(OR($A243="",CG$4=""),0,COUNTIFS(Formulas!$A$2:$A$3001,CG$4,Formulas!$B$2:$B$3001,$A243))</f>
        <v>0</v>
      </c>
      <c r="CH243" s="21" t="n">
        <f aca="false">IF(OR($A243="",CH$4=""),0,COUNTIFS(Formulas!$A$2:$A$3001,CH$4,Formulas!$B$2:$B$3001,$A243))</f>
        <v>0</v>
      </c>
      <c r="CI243" s="21" t="n">
        <f aca="false">IF(OR($A243="",CI$4=""),0,COUNTIFS(Formulas!$A$2:$A$3001,CI$4,Formulas!$B$2:$B$3001,$A243))</f>
        <v>0</v>
      </c>
      <c r="CJ243" s="21" t="n">
        <f aca="false">IF(OR($A243="",CJ$4=""),0,COUNTIFS(Formulas!$A$2:$A$3001,CJ$4,Formulas!$B$2:$B$3001,$A243))</f>
        <v>0</v>
      </c>
      <c r="CK243" s="21" t="n">
        <f aca="false">IF(OR($A243="",CK$4=""),0,COUNTIFS(Formulas!$A$2:$A$3001,CK$4,Formulas!$B$2:$B$3001,$A243))</f>
        <v>0</v>
      </c>
      <c r="CL243" s="21" t="n">
        <f aca="false">IF(OR($A243="",CL$4=""),0,COUNTIFS(Formulas!$A$2:$A$3001,CL$4,Formulas!$B$2:$B$3001,$A243))</f>
        <v>0</v>
      </c>
      <c r="CM243" s="21" t="n">
        <f aca="false">IF(OR($A243="",CM$4=""),0,COUNTIFS(Formulas!$A$2:$A$3001,CM$4,Formulas!$B$2:$B$3001,$A243))</f>
        <v>0</v>
      </c>
      <c r="CN243" s="21" t="n">
        <f aca="false">IF(OR($A243="",CN$4=""),0,COUNTIFS(Formulas!$A$2:$A$3001,CN$4,Formulas!$B$2:$B$3001,$A243))</f>
        <v>0</v>
      </c>
      <c r="CO243" s="21" t="n">
        <f aca="false">IF(OR($A243="",CO$4=""),0,COUNTIFS(Formulas!$A$2:$A$3001,CO$4,Formulas!$B$2:$B$3001,$A243))</f>
        <v>0</v>
      </c>
      <c r="CP243" s="21" t="n">
        <f aca="false">IF(OR($A243="",CP$4=""),0,COUNTIFS(Formulas!$A$2:$A$3001,CP$4,Formulas!$B$2:$B$3001,$A243))</f>
        <v>0</v>
      </c>
      <c r="CQ243" s="21" t="n">
        <f aca="false">IF(OR($A243="",CQ$4=""),0,COUNTIFS(Formulas!$A$2:$A$3001,CQ$4,Formulas!$B$2:$B$3001,$A243))</f>
        <v>0</v>
      </c>
      <c r="CR243" s="21" t="n">
        <f aca="false">IF(OR($A243="",CR$4=""),0,COUNTIFS(Formulas!$A$2:$A$3001,CR$4,Formulas!$B$2:$B$3001,$A243))</f>
        <v>0</v>
      </c>
      <c r="CS243" s="21" t="n">
        <f aca="false">IF(OR($A243="",CS$4=""),0,COUNTIFS(Formulas!$A$2:$A$3001,CS$4,Formulas!$B$2:$B$3001,$A243))</f>
        <v>0</v>
      </c>
      <c r="CT243" s="21" t="n">
        <f aca="false">IF(OR($A243="",CT$4=""),0,COUNTIFS(Formulas!$A$2:$A$3001,CT$4,Formulas!$B$2:$B$3001,$A243))</f>
        <v>0</v>
      </c>
      <c r="CU243" s="21" t="n">
        <f aca="false">IF(OR($A243="",CU$4=""),0,COUNTIFS(Formulas!$A$2:$A$3001,CU$4,Formulas!$B$2:$B$3001,$A243))</f>
        <v>0</v>
      </c>
      <c r="CV243" s="21" t="n">
        <f aca="false">IF(OR($A243="",CV$4=""),0,COUNTIFS(Formulas!$A$2:$A$3001,CV$4,Formulas!$B$2:$B$3001,$A243))</f>
        <v>0</v>
      </c>
      <c r="CW243" s="21" t="n">
        <f aca="false">IF(OR($A243="",CW$4=""),0,COUNTIFS(Formulas!$A$2:$A$3001,CW$4,Formulas!$B$2:$B$3001,$A243))</f>
        <v>0</v>
      </c>
      <c r="CX243" s="21" t="n">
        <f aca="false">IF(OR($A243="",CX$4=""),0,COUNTIFS(Formulas!$A$2:$A$3001,CX$4,Formulas!$B$2:$B$3001,$A243))</f>
        <v>0</v>
      </c>
      <c r="CY243" s="21" t="n">
        <f aca="false">IF(OR($A243="",CY$4=""),0,COUNTIFS(Formulas!$A$2:$A$3001,CY$4,Formulas!$B$2:$B$3001,$A243))</f>
        <v>0</v>
      </c>
      <c r="CZ243" s="21" t="n">
        <f aca="false">IF(OR($A243="",CZ$4=""),0,COUNTIFS(Formulas!$A$2:$A$3001,CZ$4,Formulas!$B$2:$B$3001,$A243))</f>
        <v>0</v>
      </c>
      <c r="DA243" s="21" t="n">
        <f aca="false">IF(OR($A243="",DA$4=""),0,COUNTIFS(Formulas!$A$2:$A$3001,DA$4,Formulas!$B$2:$B$3001,$A243))</f>
        <v>0</v>
      </c>
      <c r="DB243" s="21" t="n">
        <f aca="false">IF(OR($A243="",DB$4=""),0,COUNTIFS(Formulas!$A$2:$A$3001,DB$4,Formulas!$B$2:$B$3001,$A243))</f>
        <v>0</v>
      </c>
      <c r="DC243" s="21" t="n">
        <f aca="false">IF(OR($A243="",DC$4=""),0,COUNTIFS(Formulas!$A$2:$A$3001,DC$4,Formulas!$B$2:$B$3001,$A243))</f>
        <v>0</v>
      </c>
      <c r="DD243" s="21" t="n">
        <f aca="false">IF(OR($A243="",DD$4=""),0,COUNTIFS(Formulas!$A$2:$A$3001,DD$4,Formulas!$B$2:$B$3001,$A243))</f>
        <v>0</v>
      </c>
      <c r="DE243" s="21" t="n">
        <f aca="false">IF(OR($A243="",DE$4=""),0,COUNTIFS(Formulas!$A$2:$A$3001,DE$4,Formulas!$B$2:$B$3001,$A243))</f>
        <v>0</v>
      </c>
      <c r="DF243" s="21" t="n">
        <f aca="false">IF(OR($A243="",DF$4=""),0,COUNTIFS(Formulas!$A$2:$A$3001,DF$4,Formulas!$B$2:$B$3001,$A243))</f>
        <v>0</v>
      </c>
      <c r="DG243" s="21" t="n">
        <f aca="false">IF(OR($A243="",DG$4=""),0,COUNTIFS(Formulas!$A$2:$A$3001,DG$4,Formulas!$B$2:$B$3001,$A243))</f>
        <v>0</v>
      </c>
      <c r="DH243" s="21" t="n">
        <f aca="false">IF(OR($A243="",DH$4=""),0,COUNTIFS(Formulas!$A$2:$A$3001,DH$4,Formulas!$B$2:$B$3001,$A243))</f>
        <v>0</v>
      </c>
      <c r="DI243" s="21" t="n">
        <f aca="false">IF(OR($A243="",DI$4=""),0,COUNTIFS(Formulas!$A$2:$A$3001,DI$4,Formulas!$B$2:$B$3001,$A243))</f>
        <v>0</v>
      </c>
      <c r="DJ243" s="21" t="n">
        <f aca="false">IF(OR($A243="",DJ$4=""),0,COUNTIFS(Formulas!$A$2:$A$3001,DJ$4,Formulas!$B$2:$B$3001,$A243))</f>
        <v>0</v>
      </c>
      <c r="DK243" s="21" t="n">
        <f aca="false">IF(OR($A243="",DK$4=""),0,COUNTIFS(Formulas!$A$2:$A$3001,DK$4,Formulas!$B$2:$B$3001,$A243))</f>
        <v>0</v>
      </c>
      <c r="DL243" s="21" t="n">
        <f aca="false">IF(OR($A243="",DL$4=""),0,COUNTIFS(Formulas!$A$2:$A$3001,DL$4,Formulas!$B$2:$B$3001,$A243))</f>
        <v>0</v>
      </c>
      <c r="DM243" s="21" t="n">
        <f aca="false">IF(OR($A243="",DM$4=""),0,COUNTIFS(Formulas!$A$2:$A$3001,DM$4,Formulas!$B$2:$B$3001,$A243))</f>
        <v>0</v>
      </c>
      <c r="DN243" s="21" t="n">
        <f aca="false">IF(OR($A243="",DN$4=""),0,COUNTIFS(Formulas!$A$2:$A$3001,DN$4,Formulas!$B$2:$B$3001,$A243))</f>
        <v>0</v>
      </c>
      <c r="DO243" s="21" t="n">
        <f aca="false">IF(OR($A243="",DO$4=""),0,COUNTIFS(Formulas!$A$2:$A$3001,DO$4,Formulas!$B$2:$B$3001,$A243))</f>
        <v>0</v>
      </c>
      <c r="DP243" s="21" t="n">
        <f aca="false">IF(OR($A243="",DP$4=""),0,COUNTIFS(Formulas!$A$2:$A$3001,DP$4,Formulas!$B$2:$B$3001,$A243))</f>
        <v>0</v>
      </c>
      <c r="DQ243" s="21" t="n">
        <f aca="false">IF(OR($A243="",DQ$4=""),0,COUNTIFS(Formulas!$A$2:$A$3001,DQ$4,Formulas!$B$2:$B$3001,$A243))</f>
        <v>0</v>
      </c>
      <c r="DR243" s="21" t="n">
        <f aca="false">IF(OR($A243="",DR$4=""),0,COUNTIFS(Formulas!$A$2:$A$3001,DR$4,Formulas!$B$2:$B$3001,$A243))</f>
        <v>0</v>
      </c>
      <c r="DS243" s="21" t="n">
        <f aca="false">IF(OR($A243="",DS$4=""),0,COUNTIFS(Formulas!$A$2:$A$3001,DS$4,Formulas!$B$2:$B$3001,$A243))</f>
        <v>0</v>
      </c>
      <c r="DT243" s="21" t="n">
        <f aca="false">IF(OR($A243="",DT$4=""),0,COUNTIFS(Formulas!$A$2:$A$3001,DT$4,Formulas!$B$2:$B$3001,$A243))</f>
        <v>0</v>
      </c>
      <c r="DU243" s="21" t="n">
        <f aca="false">IF(OR($A243="",DU$4=""),0,COUNTIFS(Formulas!$A$2:$A$3001,DU$4,Formulas!$B$2:$B$3001,$A243))</f>
        <v>0</v>
      </c>
      <c r="DV243" s="21" t="n">
        <f aca="false">IF(OR($A243="",DV$4=""),0,COUNTIFS(Formulas!$A$2:$A$3001,DV$4,Formulas!$B$2:$B$3001,$A243))</f>
        <v>0</v>
      </c>
      <c r="DW243" s="21" t="n">
        <f aca="false">IF(OR($A243="",DW$4=""),0,COUNTIFS(Formulas!$A$2:$A$3001,DW$4,Formulas!$B$2:$B$3001,$A243))</f>
        <v>0</v>
      </c>
      <c r="DX243" s="21" t="n">
        <f aca="false">IF(OR($A243="",DX$4=""),0,COUNTIFS(Formulas!$A$2:$A$3001,DX$4,Formulas!$B$2:$B$3001,$A243))</f>
        <v>0</v>
      </c>
      <c r="DY243" s="21" t="n">
        <f aca="false">IF(OR($A243="",DY$4=""),0,COUNTIFS(Formulas!$A$2:$A$3001,DY$4,Formulas!$B$2:$B$3001,$A243))</f>
        <v>0</v>
      </c>
      <c r="DZ243" s="21" t="n">
        <f aca="false">IF(OR($A243="",DZ$4=""),0,COUNTIFS(Formulas!$A$2:$A$3001,DZ$4,Formulas!$B$2:$B$3001,$A243))</f>
        <v>0</v>
      </c>
      <c r="EA243" s="21" t="n">
        <f aca="false">IF(OR($A243="",EA$4=""),0,COUNTIFS(Formulas!$A$2:$A$3001,EA$4,Formulas!$B$2:$B$3001,$A243))</f>
        <v>0</v>
      </c>
      <c r="EB243" s="21" t="n">
        <f aca="false">IF(OR($A243="",EB$4=""),0,COUNTIFS(Formulas!$A$2:$A$3001,EB$4,Formulas!$B$2:$B$3001,$A243))</f>
        <v>0</v>
      </c>
      <c r="EC243" s="21" t="n">
        <f aca="false">IF(OR($A243="",EC$4=""),0,COUNTIFS(Formulas!$A$2:$A$3001,EC$4,Formulas!$B$2:$B$3001,$A243))</f>
        <v>0</v>
      </c>
      <c r="ED243" s="21" t="n">
        <f aca="false">IF(OR($A243="",ED$4=""),0,COUNTIFS(Formulas!$A$2:$A$3001,ED$4,Formulas!$B$2:$B$3001,$A243))</f>
        <v>0</v>
      </c>
      <c r="EE243" s="21" t="n">
        <f aca="false">IF(OR($A243="",EE$4=""),0,COUNTIFS(Formulas!$A$2:$A$3001,EE$4,Formulas!$B$2:$B$3001,$A243))</f>
        <v>0</v>
      </c>
      <c r="EF243" s="21" t="n">
        <f aca="false">IF(OR($A243="",EF$4=""),0,COUNTIFS(Formulas!$A$2:$A$3001,EF$4,Formulas!$B$2:$B$3001,$A243))</f>
        <v>0</v>
      </c>
      <c r="EG243" s="21" t="n">
        <f aca="false">IF(OR($A243="",EG$4=""),0,COUNTIFS(Formulas!$A$2:$A$3001,EG$4,Formulas!$B$2:$B$3001,$A243))</f>
        <v>0</v>
      </c>
      <c r="EH243" s="21" t="n">
        <f aca="false">IF(OR($A243="",EH$4=""),0,COUNTIFS(Formulas!$A$2:$A$3001,EH$4,Formulas!$B$2:$B$3001,$A243))</f>
        <v>0</v>
      </c>
      <c r="EI243" s="21" t="n">
        <f aca="false">IF(OR($A243="",EI$4=""),0,COUNTIFS(Formulas!$A$2:$A$3001,EI$4,Formulas!$B$2:$B$3001,$A243))</f>
        <v>0</v>
      </c>
      <c r="EJ243" s="21" t="n">
        <f aca="false">IF(OR($A243="",EJ$4=""),0,COUNTIFS(Formulas!$A$2:$A$3001,EJ$4,Formulas!$B$2:$B$3001,$A243))</f>
        <v>0</v>
      </c>
      <c r="EK243" s="21" t="n">
        <f aca="false">IF(OR($A243="",EK$4=""),0,COUNTIFS(Formulas!$A$2:$A$3001,EK$4,Formulas!$B$2:$B$3001,$A243))</f>
        <v>0</v>
      </c>
      <c r="EL243" s="21" t="n">
        <f aca="false">IF(OR($A243="",EL$4=""),0,COUNTIFS(Formulas!$A$2:$A$3001,EL$4,Formulas!$B$2:$B$3001,$A243))</f>
        <v>0</v>
      </c>
      <c r="EM243" s="21" t="n">
        <f aca="false">IF(OR($A243="",EM$4=""),0,COUNTIFS(Formulas!$A$2:$A$3001,EM$4,Formulas!$B$2:$B$3001,$A243))</f>
        <v>0</v>
      </c>
      <c r="EN243" s="21" t="n">
        <f aca="false">IF(OR($A243="",EN$4=""),0,COUNTIFS(Formulas!$A$2:$A$3001,EN$4,Formulas!$B$2:$B$3001,$A243))</f>
        <v>0</v>
      </c>
      <c r="EO243" s="21" t="n">
        <f aca="false">IF(OR($A243="",EO$4=""),0,COUNTIFS(Formulas!$A$2:$A$3001,EO$4,Formulas!$B$2:$B$3001,$A243))</f>
        <v>0</v>
      </c>
      <c r="EP243" s="21" t="n">
        <f aca="false">IF(OR($A243="",EP$4=""),0,COUNTIFS(Formulas!$A$2:$A$3001,EP$4,Formulas!$B$2:$B$3001,$A243))</f>
        <v>0</v>
      </c>
      <c r="EQ243" s="21" t="n">
        <f aca="false">IF(OR($A243="",EQ$4=""),0,COUNTIFS(Formulas!$A$2:$A$3001,EQ$4,Formulas!$B$2:$B$3001,$A243))</f>
        <v>0</v>
      </c>
      <c r="ER243" s="21" t="n">
        <f aca="false">IF(OR($A243="",ER$4=""),0,COUNTIFS(Formulas!$A$2:$A$3001,ER$4,Formulas!$B$2:$B$3001,$A243))</f>
        <v>0</v>
      </c>
      <c r="ES243" s="21" t="n">
        <f aca="false">IF(OR($A243="",ES$4=""),0,COUNTIFS(Formulas!$A$2:$A$3001,ES$4,Formulas!$B$2:$B$3001,$A243))</f>
        <v>0</v>
      </c>
      <c r="ET243" s="21" t="n">
        <f aca="false">IF(OR($A243="",ET$4=""),0,COUNTIFS(Formulas!$A$2:$A$3001,ET$4,Formulas!$B$2:$B$3001,$A243))</f>
        <v>0</v>
      </c>
      <c r="EU243" s="21" t="n">
        <f aca="false">IF(OR($A243="",EU$4=""),0,COUNTIFS(Formulas!$A$2:$A$3001,EU$4,Formulas!$B$2:$B$3001,$A243))</f>
        <v>0</v>
      </c>
      <c r="EV243" s="21" t="n">
        <f aca="false">IF(OR($A243="",EV$4=""),0,COUNTIFS(Formulas!$A$2:$A$3001,EV$4,Formulas!$B$2:$B$3001,$A243))</f>
        <v>0</v>
      </c>
    </row>
    <row r="244" customFormat="false" ht="15" hidden="false" customHeight="false" outlineLevel="0" collapsed="false">
      <c r="A244" s="13" t="str">
        <f aca="false">IF(INDEX(Materials!$A$2:$A$301,240)="","",INDEX(Materials!$A$2:$A$301,240))</f>
        <v/>
      </c>
      <c r="B244" s="19" t="str">
        <f aca="false">IF(A244="","",COUNTIF(C244:EV244,"&gt;0"))</f>
        <v/>
      </c>
      <c r="C244" s="21" t="n">
        <f aca="false">IF(OR($A244="",C$4=""),0,COUNTIFS(Formulas!$A$2:$A$3001,C$4,Formulas!$B$2:$B$3001,$A244))</f>
        <v>0</v>
      </c>
      <c r="D244" s="21" t="n">
        <f aca="false">IF(OR($A244="",D$4=""),0,COUNTIFS(Formulas!$A$2:$A$3001,D$4,Formulas!$B$2:$B$3001,$A244))</f>
        <v>0</v>
      </c>
      <c r="E244" s="21" t="n">
        <f aca="false">IF(OR($A244="",E$4=""),0,COUNTIFS(Formulas!$A$2:$A$3001,E$4,Formulas!$B$2:$B$3001,$A244))</f>
        <v>0</v>
      </c>
      <c r="F244" s="21" t="n">
        <f aca="false">IF(OR($A244="",F$4=""),0,COUNTIFS(Formulas!$A$2:$A$3001,F$4,Formulas!$B$2:$B$3001,$A244))</f>
        <v>0</v>
      </c>
      <c r="G244" s="21" t="n">
        <f aca="false">IF(OR($A244="",G$4=""),0,COUNTIFS(Formulas!$A$2:$A$3001,G$4,Formulas!$B$2:$B$3001,$A244))</f>
        <v>0</v>
      </c>
      <c r="H244" s="21" t="n">
        <f aca="false">IF(OR($A244="",H$4=""),0,COUNTIFS(Formulas!$A$2:$A$3001,H$4,Formulas!$B$2:$B$3001,$A244))</f>
        <v>0</v>
      </c>
      <c r="I244" s="21" t="n">
        <f aca="false">IF(OR($A244="",I$4=""),0,COUNTIFS(Formulas!$A$2:$A$3001,I$4,Formulas!$B$2:$B$3001,$A244))</f>
        <v>0</v>
      </c>
      <c r="J244" s="21" t="n">
        <f aca="false">IF(OR($A244="",J$4=""),0,COUNTIFS(Formulas!$A$2:$A$3001,J$4,Formulas!$B$2:$B$3001,$A244))</f>
        <v>0</v>
      </c>
      <c r="K244" s="21" t="n">
        <f aca="false">IF(OR($A244="",K$4=""),0,COUNTIFS(Formulas!$A$2:$A$3001,K$4,Formulas!$B$2:$B$3001,$A244))</f>
        <v>0</v>
      </c>
      <c r="L244" s="21" t="n">
        <f aca="false">IF(OR($A244="",L$4=""),0,COUNTIFS(Formulas!$A$2:$A$3001,L$4,Formulas!$B$2:$B$3001,$A244))</f>
        <v>0</v>
      </c>
      <c r="M244" s="21" t="n">
        <f aca="false">IF(OR($A244="",M$4=""),0,COUNTIFS(Formulas!$A$2:$A$3001,M$4,Formulas!$B$2:$B$3001,$A244))</f>
        <v>0</v>
      </c>
      <c r="N244" s="21" t="n">
        <f aca="false">IF(OR($A244="",N$4=""),0,COUNTIFS(Formulas!$A$2:$A$3001,N$4,Formulas!$B$2:$B$3001,$A244))</f>
        <v>0</v>
      </c>
      <c r="O244" s="21" t="n">
        <f aca="false">IF(OR($A244="",O$4=""),0,COUNTIFS(Formulas!$A$2:$A$3001,O$4,Formulas!$B$2:$B$3001,$A244))</f>
        <v>0</v>
      </c>
      <c r="P244" s="21" t="n">
        <f aca="false">IF(OR($A244="",P$4=""),0,COUNTIFS(Formulas!$A$2:$A$3001,P$4,Formulas!$B$2:$B$3001,$A244))</f>
        <v>0</v>
      </c>
      <c r="Q244" s="21" t="n">
        <f aca="false">IF(OR($A244="",Q$4=""),0,COUNTIFS(Formulas!$A$2:$A$3001,Q$4,Formulas!$B$2:$B$3001,$A244))</f>
        <v>0</v>
      </c>
      <c r="R244" s="21" t="n">
        <f aca="false">IF(OR($A244="",R$4=""),0,COUNTIFS(Formulas!$A$2:$A$3001,R$4,Formulas!$B$2:$B$3001,$A244))</f>
        <v>0</v>
      </c>
      <c r="S244" s="21" t="n">
        <f aca="false">IF(OR($A244="",S$4=""),0,COUNTIFS(Formulas!$A$2:$A$3001,S$4,Formulas!$B$2:$B$3001,$A244))</f>
        <v>0</v>
      </c>
      <c r="T244" s="21" t="n">
        <f aca="false">IF(OR($A244="",T$4=""),0,COUNTIFS(Formulas!$A$2:$A$3001,T$4,Formulas!$B$2:$B$3001,$A244))</f>
        <v>0</v>
      </c>
      <c r="U244" s="21" t="n">
        <f aca="false">IF(OR($A244="",U$4=""),0,COUNTIFS(Formulas!$A$2:$A$3001,U$4,Formulas!$B$2:$B$3001,$A244))</f>
        <v>0</v>
      </c>
      <c r="V244" s="21" t="n">
        <f aca="false">IF(OR($A244="",V$4=""),0,COUNTIFS(Formulas!$A$2:$A$3001,V$4,Formulas!$B$2:$B$3001,$A244))</f>
        <v>0</v>
      </c>
      <c r="W244" s="21" t="n">
        <f aca="false">IF(OR($A244="",W$4=""),0,COUNTIFS(Formulas!$A$2:$A$3001,W$4,Formulas!$B$2:$B$3001,$A244))</f>
        <v>0</v>
      </c>
      <c r="X244" s="21" t="n">
        <f aca="false">IF(OR($A244="",X$4=""),0,COUNTIFS(Formulas!$A$2:$A$3001,X$4,Formulas!$B$2:$B$3001,$A244))</f>
        <v>0</v>
      </c>
      <c r="Y244" s="21" t="n">
        <f aca="false">IF(OR($A244="",Y$4=""),0,COUNTIFS(Formulas!$A$2:$A$3001,Y$4,Formulas!$B$2:$B$3001,$A244))</f>
        <v>0</v>
      </c>
      <c r="Z244" s="21" t="n">
        <f aca="false">IF(OR($A244="",Z$4=""),0,COUNTIFS(Formulas!$A$2:$A$3001,Z$4,Formulas!$B$2:$B$3001,$A244))</f>
        <v>0</v>
      </c>
      <c r="AA244" s="21" t="n">
        <f aca="false">IF(OR($A244="",AA$4=""),0,COUNTIFS(Formulas!$A$2:$A$3001,AA$4,Formulas!$B$2:$B$3001,$A244))</f>
        <v>0</v>
      </c>
      <c r="AB244" s="21" t="n">
        <f aca="false">IF(OR($A244="",AB$4=""),0,COUNTIFS(Formulas!$A$2:$A$3001,AB$4,Formulas!$B$2:$B$3001,$A244))</f>
        <v>0</v>
      </c>
      <c r="AC244" s="21" t="n">
        <f aca="false">IF(OR($A244="",AC$4=""),0,COUNTIFS(Formulas!$A$2:$A$3001,AC$4,Formulas!$B$2:$B$3001,$A244))</f>
        <v>0</v>
      </c>
      <c r="AD244" s="21" t="n">
        <f aca="false">IF(OR($A244="",AD$4=""),0,COUNTIFS(Formulas!$A$2:$A$3001,AD$4,Formulas!$B$2:$B$3001,$A244))</f>
        <v>0</v>
      </c>
      <c r="AE244" s="21" t="n">
        <f aca="false">IF(OR($A244="",AE$4=""),0,COUNTIFS(Formulas!$A$2:$A$3001,AE$4,Formulas!$B$2:$B$3001,$A244))</f>
        <v>0</v>
      </c>
      <c r="AF244" s="21" t="n">
        <f aca="false">IF(OR($A244="",AF$4=""),0,COUNTIFS(Formulas!$A$2:$A$3001,AF$4,Formulas!$B$2:$B$3001,$A244))</f>
        <v>0</v>
      </c>
      <c r="AG244" s="21" t="n">
        <f aca="false">IF(OR($A244="",AG$4=""),0,COUNTIFS(Formulas!$A$2:$A$3001,AG$4,Formulas!$B$2:$B$3001,$A244))</f>
        <v>0</v>
      </c>
      <c r="AH244" s="21" t="n">
        <f aca="false">IF(OR($A244="",AH$4=""),0,COUNTIFS(Formulas!$A$2:$A$3001,AH$4,Formulas!$B$2:$B$3001,$A244))</f>
        <v>0</v>
      </c>
      <c r="AI244" s="21" t="n">
        <f aca="false">IF(OR($A244="",AI$4=""),0,COUNTIFS(Formulas!$A$2:$A$3001,AI$4,Formulas!$B$2:$B$3001,$A244))</f>
        <v>0</v>
      </c>
      <c r="AJ244" s="21" t="n">
        <f aca="false">IF(OR($A244="",AJ$4=""),0,COUNTIFS(Formulas!$A$2:$A$3001,AJ$4,Formulas!$B$2:$B$3001,$A244))</f>
        <v>0</v>
      </c>
      <c r="AK244" s="21" t="n">
        <f aca="false">IF(OR($A244="",AK$4=""),0,COUNTIFS(Formulas!$A$2:$A$3001,AK$4,Formulas!$B$2:$B$3001,$A244))</f>
        <v>0</v>
      </c>
      <c r="AL244" s="21" t="n">
        <f aca="false">IF(OR($A244="",AL$4=""),0,COUNTIFS(Formulas!$A$2:$A$3001,AL$4,Formulas!$B$2:$B$3001,$A244))</f>
        <v>0</v>
      </c>
      <c r="AM244" s="21" t="n">
        <f aca="false">IF(OR($A244="",AM$4=""),0,COUNTIFS(Formulas!$A$2:$A$3001,AM$4,Formulas!$B$2:$B$3001,$A244))</f>
        <v>0</v>
      </c>
      <c r="AN244" s="21" t="n">
        <f aca="false">IF(OR($A244="",AN$4=""),0,COUNTIFS(Formulas!$A$2:$A$3001,AN$4,Formulas!$B$2:$B$3001,$A244))</f>
        <v>0</v>
      </c>
      <c r="AO244" s="21" t="n">
        <f aca="false">IF(OR($A244="",AO$4=""),0,COUNTIFS(Formulas!$A$2:$A$3001,AO$4,Formulas!$B$2:$B$3001,$A244))</f>
        <v>0</v>
      </c>
      <c r="AP244" s="21" t="n">
        <f aca="false">IF(OR($A244="",AP$4=""),0,COUNTIFS(Formulas!$A$2:$A$3001,AP$4,Formulas!$B$2:$B$3001,$A244))</f>
        <v>0</v>
      </c>
      <c r="AQ244" s="21" t="n">
        <f aca="false">IF(OR($A244="",AQ$4=""),0,COUNTIFS(Formulas!$A$2:$A$3001,AQ$4,Formulas!$B$2:$B$3001,$A244))</f>
        <v>0</v>
      </c>
      <c r="AR244" s="21" t="n">
        <f aca="false">IF(OR($A244="",AR$4=""),0,COUNTIFS(Formulas!$A$2:$A$3001,AR$4,Formulas!$B$2:$B$3001,$A244))</f>
        <v>0</v>
      </c>
      <c r="AS244" s="21" t="n">
        <f aca="false">IF(OR($A244="",AS$4=""),0,COUNTIFS(Formulas!$A$2:$A$3001,AS$4,Formulas!$B$2:$B$3001,$A244))</f>
        <v>0</v>
      </c>
      <c r="AT244" s="21" t="n">
        <f aca="false">IF(OR($A244="",AT$4=""),0,COUNTIFS(Formulas!$A$2:$A$3001,AT$4,Formulas!$B$2:$B$3001,$A244))</f>
        <v>0</v>
      </c>
      <c r="AU244" s="21" t="n">
        <f aca="false">IF(OR($A244="",AU$4=""),0,COUNTIFS(Formulas!$A$2:$A$3001,AU$4,Formulas!$B$2:$B$3001,$A244))</f>
        <v>0</v>
      </c>
      <c r="AV244" s="21" t="n">
        <f aca="false">IF(OR($A244="",AV$4=""),0,COUNTIFS(Formulas!$A$2:$A$3001,AV$4,Formulas!$B$2:$B$3001,$A244))</f>
        <v>0</v>
      </c>
      <c r="AW244" s="21" t="n">
        <f aca="false">IF(OR($A244="",AW$4=""),0,COUNTIFS(Formulas!$A$2:$A$3001,AW$4,Formulas!$B$2:$B$3001,$A244))</f>
        <v>0</v>
      </c>
      <c r="AX244" s="21" t="n">
        <f aca="false">IF(OR($A244="",AX$4=""),0,COUNTIFS(Formulas!$A$2:$A$3001,AX$4,Formulas!$B$2:$B$3001,$A244))</f>
        <v>0</v>
      </c>
      <c r="AY244" s="21" t="n">
        <f aca="false">IF(OR($A244="",AY$4=""),0,COUNTIFS(Formulas!$A$2:$A$3001,AY$4,Formulas!$B$2:$B$3001,$A244))</f>
        <v>0</v>
      </c>
      <c r="AZ244" s="21" t="n">
        <f aca="false">IF(OR($A244="",AZ$4=""),0,COUNTIFS(Formulas!$A$2:$A$3001,AZ$4,Formulas!$B$2:$B$3001,$A244))</f>
        <v>0</v>
      </c>
      <c r="BA244" s="21" t="n">
        <f aca="false">IF(OR($A244="",BA$4=""),0,COUNTIFS(Formulas!$A$2:$A$3001,BA$4,Formulas!$B$2:$B$3001,$A244))</f>
        <v>0</v>
      </c>
      <c r="BB244" s="21" t="n">
        <f aca="false">IF(OR($A244="",BB$4=""),0,COUNTIFS(Formulas!$A$2:$A$3001,BB$4,Formulas!$B$2:$B$3001,$A244))</f>
        <v>0</v>
      </c>
      <c r="BC244" s="21" t="n">
        <f aca="false">IF(OR($A244="",BC$4=""),0,COUNTIFS(Formulas!$A$2:$A$3001,BC$4,Formulas!$B$2:$B$3001,$A244))</f>
        <v>0</v>
      </c>
      <c r="BD244" s="21" t="n">
        <f aca="false">IF(OR($A244="",BD$4=""),0,COUNTIFS(Formulas!$A$2:$A$3001,BD$4,Formulas!$B$2:$B$3001,$A244))</f>
        <v>0</v>
      </c>
      <c r="BE244" s="21" t="n">
        <f aca="false">IF(OR($A244="",BE$4=""),0,COUNTIFS(Formulas!$A$2:$A$3001,BE$4,Formulas!$B$2:$B$3001,$A244))</f>
        <v>0</v>
      </c>
      <c r="BF244" s="21" t="n">
        <f aca="false">IF(OR($A244="",BF$4=""),0,COUNTIFS(Formulas!$A$2:$A$3001,BF$4,Formulas!$B$2:$B$3001,$A244))</f>
        <v>0</v>
      </c>
      <c r="BG244" s="21" t="n">
        <f aca="false">IF(OR($A244="",BG$4=""),0,COUNTIFS(Formulas!$A$2:$A$3001,BG$4,Formulas!$B$2:$B$3001,$A244))</f>
        <v>0</v>
      </c>
      <c r="BH244" s="21" t="n">
        <f aca="false">IF(OR($A244="",BH$4=""),0,COUNTIFS(Formulas!$A$2:$A$3001,BH$4,Formulas!$B$2:$B$3001,$A244))</f>
        <v>0</v>
      </c>
      <c r="BI244" s="21" t="n">
        <f aca="false">IF(OR($A244="",BI$4=""),0,COUNTIFS(Formulas!$A$2:$A$3001,BI$4,Formulas!$B$2:$B$3001,$A244))</f>
        <v>0</v>
      </c>
      <c r="BJ244" s="21" t="n">
        <f aca="false">IF(OR($A244="",BJ$4=""),0,COUNTIFS(Formulas!$A$2:$A$3001,BJ$4,Formulas!$B$2:$B$3001,$A244))</f>
        <v>0</v>
      </c>
      <c r="BK244" s="21" t="n">
        <f aca="false">IF(OR($A244="",BK$4=""),0,COUNTIFS(Formulas!$A$2:$A$3001,BK$4,Formulas!$B$2:$B$3001,$A244))</f>
        <v>0</v>
      </c>
      <c r="BL244" s="21" t="n">
        <f aca="false">IF(OR($A244="",BL$4=""),0,COUNTIFS(Formulas!$A$2:$A$3001,BL$4,Formulas!$B$2:$B$3001,$A244))</f>
        <v>0</v>
      </c>
      <c r="BM244" s="21" t="n">
        <f aca="false">IF(OR($A244="",BM$4=""),0,COUNTIFS(Formulas!$A$2:$A$3001,BM$4,Formulas!$B$2:$B$3001,$A244))</f>
        <v>0</v>
      </c>
      <c r="BN244" s="21" t="n">
        <f aca="false">IF(OR($A244="",BN$4=""),0,COUNTIFS(Formulas!$A$2:$A$3001,BN$4,Formulas!$B$2:$B$3001,$A244))</f>
        <v>0</v>
      </c>
      <c r="BO244" s="21" t="n">
        <f aca="false">IF(OR($A244="",BO$4=""),0,COUNTIFS(Formulas!$A$2:$A$3001,BO$4,Formulas!$B$2:$B$3001,$A244))</f>
        <v>0</v>
      </c>
      <c r="BP244" s="21" t="n">
        <f aca="false">IF(OR($A244="",BP$4=""),0,COUNTIFS(Formulas!$A$2:$A$3001,BP$4,Formulas!$B$2:$B$3001,$A244))</f>
        <v>0</v>
      </c>
      <c r="BQ244" s="21" t="n">
        <f aca="false">IF(OR($A244="",BQ$4=""),0,COUNTIFS(Formulas!$A$2:$A$3001,BQ$4,Formulas!$B$2:$B$3001,$A244))</f>
        <v>0</v>
      </c>
      <c r="BR244" s="21" t="n">
        <f aca="false">IF(OR($A244="",BR$4=""),0,COUNTIFS(Formulas!$A$2:$A$3001,BR$4,Formulas!$B$2:$B$3001,$A244))</f>
        <v>0</v>
      </c>
      <c r="BS244" s="21" t="n">
        <f aca="false">IF(OR($A244="",BS$4=""),0,COUNTIFS(Formulas!$A$2:$A$3001,BS$4,Formulas!$B$2:$B$3001,$A244))</f>
        <v>0</v>
      </c>
      <c r="BT244" s="21" t="n">
        <f aca="false">IF(OR($A244="",BT$4=""),0,COUNTIFS(Formulas!$A$2:$A$3001,BT$4,Formulas!$B$2:$B$3001,$A244))</f>
        <v>0</v>
      </c>
      <c r="BU244" s="21" t="n">
        <f aca="false">IF(OR($A244="",BU$4=""),0,COUNTIFS(Formulas!$A$2:$A$3001,BU$4,Formulas!$B$2:$B$3001,$A244))</f>
        <v>0</v>
      </c>
      <c r="BV244" s="21" t="n">
        <f aca="false">IF(OR($A244="",BV$4=""),0,COUNTIFS(Formulas!$A$2:$A$3001,BV$4,Formulas!$B$2:$B$3001,$A244))</f>
        <v>0</v>
      </c>
      <c r="BW244" s="21" t="n">
        <f aca="false">IF(OR($A244="",BW$4=""),0,COUNTIFS(Formulas!$A$2:$A$3001,BW$4,Formulas!$B$2:$B$3001,$A244))</f>
        <v>0</v>
      </c>
      <c r="BX244" s="21" t="n">
        <f aca="false">IF(OR($A244="",BX$4=""),0,COUNTIFS(Formulas!$A$2:$A$3001,BX$4,Formulas!$B$2:$B$3001,$A244))</f>
        <v>0</v>
      </c>
      <c r="BY244" s="21" t="n">
        <f aca="false">IF(OR($A244="",BY$4=""),0,COUNTIFS(Formulas!$A$2:$A$3001,BY$4,Formulas!$B$2:$B$3001,$A244))</f>
        <v>0</v>
      </c>
      <c r="BZ244" s="21" t="n">
        <f aca="false">IF(OR($A244="",BZ$4=""),0,COUNTIFS(Formulas!$A$2:$A$3001,BZ$4,Formulas!$B$2:$B$3001,$A244))</f>
        <v>0</v>
      </c>
      <c r="CA244" s="21" t="n">
        <f aca="false">IF(OR($A244="",CA$4=""),0,COUNTIFS(Formulas!$A$2:$A$3001,CA$4,Formulas!$B$2:$B$3001,$A244))</f>
        <v>0</v>
      </c>
      <c r="CB244" s="21" t="n">
        <f aca="false">IF(OR($A244="",CB$4=""),0,COUNTIFS(Formulas!$A$2:$A$3001,CB$4,Formulas!$B$2:$B$3001,$A244))</f>
        <v>0</v>
      </c>
      <c r="CC244" s="21" t="n">
        <f aca="false">IF(OR($A244="",CC$4=""),0,COUNTIFS(Formulas!$A$2:$A$3001,CC$4,Formulas!$B$2:$B$3001,$A244))</f>
        <v>0</v>
      </c>
      <c r="CD244" s="21" t="n">
        <f aca="false">IF(OR($A244="",CD$4=""),0,COUNTIFS(Formulas!$A$2:$A$3001,CD$4,Formulas!$B$2:$B$3001,$A244))</f>
        <v>0</v>
      </c>
      <c r="CE244" s="21" t="n">
        <f aca="false">IF(OR($A244="",CE$4=""),0,COUNTIFS(Formulas!$A$2:$A$3001,CE$4,Formulas!$B$2:$B$3001,$A244))</f>
        <v>0</v>
      </c>
      <c r="CF244" s="21" t="n">
        <f aca="false">IF(OR($A244="",CF$4=""),0,COUNTIFS(Formulas!$A$2:$A$3001,CF$4,Formulas!$B$2:$B$3001,$A244))</f>
        <v>0</v>
      </c>
      <c r="CG244" s="21" t="n">
        <f aca="false">IF(OR($A244="",CG$4=""),0,COUNTIFS(Formulas!$A$2:$A$3001,CG$4,Formulas!$B$2:$B$3001,$A244))</f>
        <v>0</v>
      </c>
      <c r="CH244" s="21" t="n">
        <f aca="false">IF(OR($A244="",CH$4=""),0,COUNTIFS(Formulas!$A$2:$A$3001,CH$4,Formulas!$B$2:$B$3001,$A244))</f>
        <v>0</v>
      </c>
      <c r="CI244" s="21" t="n">
        <f aca="false">IF(OR($A244="",CI$4=""),0,COUNTIFS(Formulas!$A$2:$A$3001,CI$4,Formulas!$B$2:$B$3001,$A244))</f>
        <v>0</v>
      </c>
      <c r="CJ244" s="21" t="n">
        <f aca="false">IF(OR($A244="",CJ$4=""),0,COUNTIFS(Formulas!$A$2:$A$3001,CJ$4,Formulas!$B$2:$B$3001,$A244))</f>
        <v>0</v>
      </c>
      <c r="CK244" s="21" t="n">
        <f aca="false">IF(OR($A244="",CK$4=""),0,COUNTIFS(Formulas!$A$2:$A$3001,CK$4,Formulas!$B$2:$B$3001,$A244))</f>
        <v>0</v>
      </c>
      <c r="CL244" s="21" t="n">
        <f aca="false">IF(OR($A244="",CL$4=""),0,COUNTIFS(Formulas!$A$2:$A$3001,CL$4,Formulas!$B$2:$B$3001,$A244))</f>
        <v>0</v>
      </c>
      <c r="CM244" s="21" t="n">
        <f aca="false">IF(OR($A244="",CM$4=""),0,COUNTIFS(Formulas!$A$2:$A$3001,CM$4,Formulas!$B$2:$B$3001,$A244))</f>
        <v>0</v>
      </c>
      <c r="CN244" s="21" t="n">
        <f aca="false">IF(OR($A244="",CN$4=""),0,COUNTIFS(Formulas!$A$2:$A$3001,CN$4,Formulas!$B$2:$B$3001,$A244))</f>
        <v>0</v>
      </c>
      <c r="CO244" s="21" t="n">
        <f aca="false">IF(OR($A244="",CO$4=""),0,COUNTIFS(Formulas!$A$2:$A$3001,CO$4,Formulas!$B$2:$B$3001,$A244))</f>
        <v>0</v>
      </c>
      <c r="CP244" s="21" t="n">
        <f aca="false">IF(OR($A244="",CP$4=""),0,COUNTIFS(Formulas!$A$2:$A$3001,CP$4,Formulas!$B$2:$B$3001,$A244))</f>
        <v>0</v>
      </c>
      <c r="CQ244" s="21" t="n">
        <f aca="false">IF(OR($A244="",CQ$4=""),0,COUNTIFS(Formulas!$A$2:$A$3001,CQ$4,Formulas!$B$2:$B$3001,$A244))</f>
        <v>0</v>
      </c>
      <c r="CR244" s="21" t="n">
        <f aca="false">IF(OR($A244="",CR$4=""),0,COUNTIFS(Formulas!$A$2:$A$3001,CR$4,Formulas!$B$2:$B$3001,$A244))</f>
        <v>0</v>
      </c>
      <c r="CS244" s="21" t="n">
        <f aca="false">IF(OR($A244="",CS$4=""),0,COUNTIFS(Formulas!$A$2:$A$3001,CS$4,Formulas!$B$2:$B$3001,$A244))</f>
        <v>0</v>
      </c>
      <c r="CT244" s="21" t="n">
        <f aca="false">IF(OR($A244="",CT$4=""),0,COUNTIFS(Formulas!$A$2:$A$3001,CT$4,Formulas!$B$2:$B$3001,$A244))</f>
        <v>0</v>
      </c>
      <c r="CU244" s="21" t="n">
        <f aca="false">IF(OR($A244="",CU$4=""),0,COUNTIFS(Formulas!$A$2:$A$3001,CU$4,Formulas!$B$2:$B$3001,$A244))</f>
        <v>0</v>
      </c>
      <c r="CV244" s="21" t="n">
        <f aca="false">IF(OR($A244="",CV$4=""),0,COUNTIFS(Formulas!$A$2:$A$3001,CV$4,Formulas!$B$2:$B$3001,$A244))</f>
        <v>0</v>
      </c>
      <c r="CW244" s="21" t="n">
        <f aca="false">IF(OR($A244="",CW$4=""),0,COUNTIFS(Formulas!$A$2:$A$3001,CW$4,Formulas!$B$2:$B$3001,$A244))</f>
        <v>0</v>
      </c>
      <c r="CX244" s="21" t="n">
        <f aca="false">IF(OR($A244="",CX$4=""),0,COUNTIFS(Formulas!$A$2:$A$3001,CX$4,Formulas!$B$2:$B$3001,$A244))</f>
        <v>0</v>
      </c>
      <c r="CY244" s="21" t="n">
        <f aca="false">IF(OR($A244="",CY$4=""),0,COUNTIFS(Formulas!$A$2:$A$3001,CY$4,Formulas!$B$2:$B$3001,$A244))</f>
        <v>0</v>
      </c>
      <c r="CZ244" s="21" t="n">
        <f aca="false">IF(OR($A244="",CZ$4=""),0,COUNTIFS(Formulas!$A$2:$A$3001,CZ$4,Formulas!$B$2:$B$3001,$A244))</f>
        <v>0</v>
      </c>
      <c r="DA244" s="21" t="n">
        <f aca="false">IF(OR($A244="",DA$4=""),0,COUNTIFS(Formulas!$A$2:$A$3001,DA$4,Formulas!$B$2:$B$3001,$A244))</f>
        <v>0</v>
      </c>
      <c r="DB244" s="21" t="n">
        <f aca="false">IF(OR($A244="",DB$4=""),0,COUNTIFS(Formulas!$A$2:$A$3001,DB$4,Formulas!$B$2:$B$3001,$A244))</f>
        <v>0</v>
      </c>
      <c r="DC244" s="21" t="n">
        <f aca="false">IF(OR($A244="",DC$4=""),0,COUNTIFS(Formulas!$A$2:$A$3001,DC$4,Formulas!$B$2:$B$3001,$A244))</f>
        <v>0</v>
      </c>
      <c r="DD244" s="21" t="n">
        <f aca="false">IF(OR($A244="",DD$4=""),0,COUNTIFS(Formulas!$A$2:$A$3001,DD$4,Formulas!$B$2:$B$3001,$A244))</f>
        <v>0</v>
      </c>
      <c r="DE244" s="21" t="n">
        <f aca="false">IF(OR($A244="",DE$4=""),0,COUNTIFS(Formulas!$A$2:$A$3001,DE$4,Formulas!$B$2:$B$3001,$A244))</f>
        <v>0</v>
      </c>
      <c r="DF244" s="21" t="n">
        <f aca="false">IF(OR($A244="",DF$4=""),0,COUNTIFS(Formulas!$A$2:$A$3001,DF$4,Formulas!$B$2:$B$3001,$A244))</f>
        <v>0</v>
      </c>
      <c r="DG244" s="21" t="n">
        <f aca="false">IF(OR($A244="",DG$4=""),0,COUNTIFS(Formulas!$A$2:$A$3001,DG$4,Formulas!$B$2:$B$3001,$A244))</f>
        <v>0</v>
      </c>
      <c r="DH244" s="21" t="n">
        <f aca="false">IF(OR($A244="",DH$4=""),0,COUNTIFS(Formulas!$A$2:$A$3001,DH$4,Formulas!$B$2:$B$3001,$A244))</f>
        <v>0</v>
      </c>
      <c r="DI244" s="21" t="n">
        <f aca="false">IF(OR($A244="",DI$4=""),0,COUNTIFS(Formulas!$A$2:$A$3001,DI$4,Formulas!$B$2:$B$3001,$A244))</f>
        <v>0</v>
      </c>
      <c r="DJ244" s="21" t="n">
        <f aca="false">IF(OR($A244="",DJ$4=""),0,COUNTIFS(Formulas!$A$2:$A$3001,DJ$4,Formulas!$B$2:$B$3001,$A244))</f>
        <v>0</v>
      </c>
      <c r="DK244" s="21" t="n">
        <f aca="false">IF(OR($A244="",DK$4=""),0,COUNTIFS(Formulas!$A$2:$A$3001,DK$4,Formulas!$B$2:$B$3001,$A244))</f>
        <v>0</v>
      </c>
      <c r="DL244" s="21" t="n">
        <f aca="false">IF(OR($A244="",DL$4=""),0,COUNTIFS(Formulas!$A$2:$A$3001,DL$4,Formulas!$B$2:$B$3001,$A244))</f>
        <v>0</v>
      </c>
      <c r="DM244" s="21" t="n">
        <f aca="false">IF(OR($A244="",DM$4=""),0,COUNTIFS(Formulas!$A$2:$A$3001,DM$4,Formulas!$B$2:$B$3001,$A244))</f>
        <v>0</v>
      </c>
      <c r="DN244" s="21" t="n">
        <f aca="false">IF(OR($A244="",DN$4=""),0,COUNTIFS(Formulas!$A$2:$A$3001,DN$4,Formulas!$B$2:$B$3001,$A244))</f>
        <v>0</v>
      </c>
      <c r="DO244" s="21" t="n">
        <f aca="false">IF(OR($A244="",DO$4=""),0,COUNTIFS(Formulas!$A$2:$A$3001,DO$4,Formulas!$B$2:$B$3001,$A244))</f>
        <v>0</v>
      </c>
      <c r="DP244" s="21" t="n">
        <f aca="false">IF(OR($A244="",DP$4=""),0,COUNTIFS(Formulas!$A$2:$A$3001,DP$4,Formulas!$B$2:$B$3001,$A244))</f>
        <v>0</v>
      </c>
      <c r="DQ244" s="21" t="n">
        <f aca="false">IF(OR($A244="",DQ$4=""),0,COUNTIFS(Formulas!$A$2:$A$3001,DQ$4,Formulas!$B$2:$B$3001,$A244))</f>
        <v>0</v>
      </c>
      <c r="DR244" s="21" t="n">
        <f aca="false">IF(OR($A244="",DR$4=""),0,COUNTIFS(Formulas!$A$2:$A$3001,DR$4,Formulas!$B$2:$B$3001,$A244))</f>
        <v>0</v>
      </c>
      <c r="DS244" s="21" t="n">
        <f aca="false">IF(OR($A244="",DS$4=""),0,COUNTIFS(Formulas!$A$2:$A$3001,DS$4,Formulas!$B$2:$B$3001,$A244))</f>
        <v>0</v>
      </c>
      <c r="DT244" s="21" t="n">
        <f aca="false">IF(OR($A244="",DT$4=""),0,COUNTIFS(Formulas!$A$2:$A$3001,DT$4,Formulas!$B$2:$B$3001,$A244))</f>
        <v>0</v>
      </c>
      <c r="DU244" s="21" t="n">
        <f aca="false">IF(OR($A244="",DU$4=""),0,COUNTIFS(Formulas!$A$2:$A$3001,DU$4,Formulas!$B$2:$B$3001,$A244))</f>
        <v>0</v>
      </c>
      <c r="DV244" s="21" t="n">
        <f aca="false">IF(OR($A244="",DV$4=""),0,COUNTIFS(Formulas!$A$2:$A$3001,DV$4,Formulas!$B$2:$B$3001,$A244))</f>
        <v>0</v>
      </c>
      <c r="DW244" s="21" t="n">
        <f aca="false">IF(OR($A244="",DW$4=""),0,COUNTIFS(Formulas!$A$2:$A$3001,DW$4,Formulas!$B$2:$B$3001,$A244))</f>
        <v>0</v>
      </c>
      <c r="DX244" s="21" t="n">
        <f aca="false">IF(OR($A244="",DX$4=""),0,COUNTIFS(Formulas!$A$2:$A$3001,DX$4,Formulas!$B$2:$B$3001,$A244))</f>
        <v>0</v>
      </c>
      <c r="DY244" s="21" t="n">
        <f aca="false">IF(OR($A244="",DY$4=""),0,COUNTIFS(Formulas!$A$2:$A$3001,DY$4,Formulas!$B$2:$B$3001,$A244))</f>
        <v>0</v>
      </c>
      <c r="DZ244" s="21" t="n">
        <f aca="false">IF(OR($A244="",DZ$4=""),0,COUNTIFS(Formulas!$A$2:$A$3001,DZ$4,Formulas!$B$2:$B$3001,$A244))</f>
        <v>0</v>
      </c>
      <c r="EA244" s="21" t="n">
        <f aca="false">IF(OR($A244="",EA$4=""),0,COUNTIFS(Formulas!$A$2:$A$3001,EA$4,Formulas!$B$2:$B$3001,$A244))</f>
        <v>0</v>
      </c>
      <c r="EB244" s="21" t="n">
        <f aca="false">IF(OR($A244="",EB$4=""),0,COUNTIFS(Formulas!$A$2:$A$3001,EB$4,Formulas!$B$2:$B$3001,$A244))</f>
        <v>0</v>
      </c>
      <c r="EC244" s="21" t="n">
        <f aca="false">IF(OR($A244="",EC$4=""),0,COUNTIFS(Formulas!$A$2:$A$3001,EC$4,Formulas!$B$2:$B$3001,$A244))</f>
        <v>0</v>
      </c>
      <c r="ED244" s="21" t="n">
        <f aca="false">IF(OR($A244="",ED$4=""),0,COUNTIFS(Formulas!$A$2:$A$3001,ED$4,Formulas!$B$2:$B$3001,$A244))</f>
        <v>0</v>
      </c>
      <c r="EE244" s="21" t="n">
        <f aca="false">IF(OR($A244="",EE$4=""),0,COUNTIFS(Formulas!$A$2:$A$3001,EE$4,Formulas!$B$2:$B$3001,$A244))</f>
        <v>0</v>
      </c>
      <c r="EF244" s="21" t="n">
        <f aca="false">IF(OR($A244="",EF$4=""),0,COUNTIFS(Formulas!$A$2:$A$3001,EF$4,Formulas!$B$2:$B$3001,$A244))</f>
        <v>0</v>
      </c>
      <c r="EG244" s="21" t="n">
        <f aca="false">IF(OR($A244="",EG$4=""),0,COUNTIFS(Formulas!$A$2:$A$3001,EG$4,Formulas!$B$2:$B$3001,$A244))</f>
        <v>0</v>
      </c>
      <c r="EH244" s="21" t="n">
        <f aca="false">IF(OR($A244="",EH$4=""),0,COUNTIFS(Formulas!$A$2:$A$3001,EH$4,Formulas!$B$2:$B$3001,$A244))</f>
        <v>0</v>
      </c>
      <c r="EI244" s="21" t="n">
        <f aca="false">IF(OR($A244="",EI$4=""),0,COUNTIFS(Formulas!$A$2:$A$3001,EI$4,Formulas!$B$2:$B$3001,$A244))</f>
        <v>0</v>
      </c>
      <c r="EJ244" s="21" t="n">
        <f aca="false">IF(OR($A244="",EJ$4=""),0,COUNTIFS(Formulas!$A$2:$A$3001,EJ$4,Formulas!$B$2:$B$3001,$A244))</f>
        <v>0</v>
      </c>
      <c r="EK244" s="21" t="n">
        <f aca="false">IF(OR($A244="",EK$4=""),0,COUNTIFS(Formulas!$A$2:$A$3001,EK$4,Formulas!$B$2:$B$3001,$A244))</f>
        <v>0</v>
      </c>
      <c r="EL244" s="21" t="n">
        <f aca="false">IF(OR($A244="",EL$4=""),0,COUNTIFS(Formulas!$A$2:$A$3001,EL$4,Formulas!$B$2:$B$3001,$A244))</f>
        <v>0</v>
      </c>
      <c r="EM244" s="21" t="n">
        <f aca="false">IF(OR($A244="",EM$4=""),0,COUNTIFS(Formulas!$A$2:$A$3001,EM$4,Formulas!$B$2:$B$3001,$A244))</f>
        <v>0</v>
      </c>
      <c r="EN244" s="21" t="n">
        <f aca="false">IF(OR($A244="",EN$4=""),0,COUNTIFS(Formulas!$A$2:$A$3001,EN$4,Formulas!$B$2:$B$3001,$A244))</f>
        <v>0</v>
      </c>
      <c r="EO244" s="21" t="n">
        <f aca="false">IF(OR($A244="",EO$4=""),0,COUNTIFS(Formulas!$A$2:$A$3001,EO$4,Formulas!$B$2:$B$3001,$A244))</f>
        <v>0</v>
      </c>
      <c r="EP244" s="21" t="n">
        <f aca="false">IF(OR($A244="",EP$4=""),0,COUNTIFS(Formulas!$A$2:$A$3001,EP$4,Formulas!$B$2:$B$3001,$A244))</f>
        <v>0</v>
      </c>
      <c r="EQ244" s="21" t="n">
        <f aca="false">IF(OR($A244="",EQ$4=""),0,COUNTIFS(Formulas!$A$2:$A$3001,EQ$4,Formulas!$B$2:$B$3001,$A244))</f>
        <v>0</v>
      </c>
      <c r="ER244" s="21" t="n">
        <f aca="false">IF(OR($A244="",ER$4=""),0,COUNTIFS(Formulas!$A$2:$A$3001,ER$4,Formulas!$B$2:$B$3001,$A244))</f>
        <v>0</v>
      </c>
      <c r="ES244" s="21" t="n">
        <f aca="false">IF(OR($A244="",ES$4=""),0,COUNTIFS(Formulas!$A$2:$A$3001,ES$4,Formulas!$B$2:$B$3001,$A244))</f>
        <v>0</v>
      </c>
      <c r="ET244" s="21" t="n">
        <f aca="false">IF(OR($A244="",ET$4=""),0,COUNTIFS(Formulas!$A$2:$A$3001,ET$4,Formulas!$B$2:$B$3001,$A244))</f>
        <v>0</v>
      </c>
      <c r="EU244" s="21" t="n">
        <f aca="false">IF(OR($A244="",EU$4=""),0,COUNTIFS(Formulas!$A$2:$A$3001,EU$4,Formulas!$B$2:$B$3001,$A244))</f>
        <v>0</v>
      </c>
      <c r="EV244" s="21" t="n">
        <f aca="false">IF(OR($A244="",EV$4=""),0,COUNTIFS(Formulas!$A$2:$A$3001,EV$4,Formulas!$B$2:$B$3001,$A244))</f>
        <v>0</v>
      </c>
    </row>
    <row r="245" customFormat="false" ht="15" hidden="false" customHeight="false" outlineLevel="0" collapsed="false">
      <c r="A245" s="13" t="str">
        <f aca="false">IF(INDEX(Materials!$A$2:$A$301,241)="","",INDEX(Materials!$A$2:$A$301,241))</f>
        <v/>
      </c>
      <c r="B245" s="19" t="str">
        <f aca="false">IF(A245="","",COUNTIF(C245:EV245,"&gt;0"))</f>
        <v/>
      </c>
      <c r="C245" s="21" t="n">
        <f aca="false">IF(OR($A245="",C$4=""),0,COUNTIFS(Formulas!$A$2:$A$3001,C$4,Formulas!$B$2:$B$3001,$A245))</f>
        <v>0</v>
      </c>
      <c r="D245" s="21" t="n">
        <f aca="false">IF(OR($A245="",D$4=""),0,COUNTIFS(Formulas!$A$2:$A$3001,D$4,Formulas!$B$2:$B$3001,$A245))</f>
        <v>0</v>
      </c>
      <c r="E245" s="21" t="n">
        <f aca="false">IF(OR($A245="",E$4=""),0,COUNTIFS(Formulas!$A$2:$A$3001,E$4,Formulas!$B$2:$B$3001,$A245))</f>
        <v>0</v>
      </c>
      <c r="F245" s="21" t="n">
        <f aca="false">IF(OR($A245="",F$4=""),0,COUNTIFS(Formulas!$A$2:$A$3001,F$4,Formulas!$B$2:$B$3001,$A245))</f>
        <v>0</v>
      </c>
      <c r="G245" s="21" t="n">
        <f aca="false">IF(OR($A245="",G$4=""),0,COUNTIFS(Formulas!$A$2:$A$3001,G$4,Formulas!$B$2:$B$3001,$A245))</f>
        <v>0</v>
      </c>
      <c r="H245" s="21" t="n">
        <f aca="false">IF(OR($A245="",H$4=""),0,COUNTIFS(Formulas!$A$2:$A$3001,H$4,Formulas!$B$2:$B$3001,$A245))</f>
        <v>0</v>
      </c>
      <c r="I245" s="21" t="n">
        <f aca="false">IF(OR($A245="",I$4=""),0,COUNTIFS(Formulas!$A$2:$A$3001,I$4,Formulas!$B$2:$B$3001,$A245))</f>
        <v>0</v>
      </c>
      <c r="J245" s="21" t="n">
        <f aca="false">IF(OR($A245="",J$4=""),0,COUNTIFS(Formulas!$A$2:$A$3001,J$4,Formulas!$B$2:$B$3001,$A245))</f>
        <v>0</v>
      </c>
      <c r="K245" s="21" t="n">
        <f aca="false">IF(OR($A245="",K$4=""),0,COUNTIFS(Formulas!$A$2:$A$3001,K$4,Formulas!$B$2:$B$3001,$A245))</f>
        <v>0</v>
      </c>
      <c r="L245" s="21" t="n">
        <f aca="false">IF(OR($A245="",L$4=""),0,COUNTIFS(Formulas!$A$2:$A$3001,L$4,Formulas!$B$2:$B$3001,$A245))</f>
        <v>0</v>
      </c>
      <c r="M245" s="21" t="n">
        <f aca="false">IF(OR($A245="",M$4=""),0,COUNTIFS(Formulas!$A$2:$A$3001,M$4,Formulas!$B$2:$B$3001,$A245))</f>
        <v>0</v>
      </c>
      <c r="N245" s="21" t="n">
        <f aca="false">IF(OR($A245="",N$4=""),0,COUNTIFS(Formulas!$A$2:$A$3001,N$4,Formulas!$B$2:$B$3001,$A245))</f>
        <v>0</v>
      </c>
      <c r="O245" s="21" t="n">
        <f aca="false">IF(OR($A245="",O$4=""),0,COUNTIFS(Formulas!$A$2:$A$3001,O$4,Formulas!$B$2:$B$3001,$A245))</f>
        <v>0</v>
      </c>
      <c r="P245" s="21" t="n">
        <f aca="false">IF(OR($A245="",P$4=""),0,COUNTIFS(Formulas!$A$2:$A$3001,P$4,Formulas!$B$2:$B$3001,$A245))</f>
        <v>0</v>
      </c>
      <c r="Q245" s="21" t="n">
        <f aca="false">IF(OR($A245="",Q$4=""),0,COUNTIFS(Formulas!$A$2:$A$3001,Q$4,Formulas!$B$2:$B$3001,$A245))</f>
        <v>0</v>
      </c>
      <c r="R245" s="21" t="n">
        <f aca="false">IF(OR($A245="",R$4=""),0,COUNTIFS(Formulas!$A$2:$A$3001,R$4,Formulas!$B$2:$B$3001,$A245))</f>
        <v>0</v>
      </c>
      <c r="S245" s="21" t="n">
        <f aca="false">IF(OR($A245="",S$4=""),0,COUNTIFS(Formulas!$A$2:$A$3001,S$4,Formulas!$B$2:$B$3001,$A245))</f>
        <v>0</v>
      </c>
      <c r="T245" s="21" t="n">
        <f aca="false">IF(OR($A245="",T$4=""),0,COUNTIFS(Formulas!$A$2:$A$3001,T$4,Formulas!$B$2:$B$3001,$A245))</f>
        <v>0</v>
      </c>
      <c r="U245" s="21" t="n">
        <f aca="false">IF(OR($A245="",U$4=""),0,COUNTIFS(Formulas!$A$2:$A$3001,U$4,Formulas!$B$2:$B$3001,$A245))</f>
        <v>0</v>
      </c>
      <c r="V245" s="21" t="n">
        <f aca="false">IF(OR($A245="",V$4=""),0,COUNTIFS(Formulas!$A$2:$A$3001,V$4,Formulas!$B$2:$B$3001,$A245))</f>
        <v>0</v>
      </c>
      <c r="W245" s="21" t="n">
        <f aca="false">IF(OR($A245="",W$4=""),0,COUNTIFS(Formulas!$A$2:$A$3001,W$4,Formulas!$B$2:$B$3001,$A245))</f>
        <v>0</v>
      </c>
      <c r="X245" s="21" t="n">
        <f aca="false">IF(OR($A245="",X$4=""),0,COUNTIFS(Formulas!$A$2:$A$3001,X$4,Formulas!$B$2:$B$3001,$A245))</f>
        <v>0</v>
      </c>
      <c r="Y245" s="21" t="n">
        <f aca="false">IF(OR($A245="",Y$4=""),0,COUNTIFS(Formulas!$A$2:$A$3001,Y$4,Formulas!$B$2:$B$3001,$A245))</f>
        <v>0</v>
      </c>
      <c r="Z245" s="21" t="n">
        <f aca="false">IF(OR($A245="",Z$4=""),0,COUNTIFS(Formulas!$A$2:$A$3001,Z$4,Formulas!$B$2:$B$3001,$A245))</f>
        <v>0</v>
      </c>
      <c r="AA245" s="21" t="n">
        <f aca="false">IF(OR($A245="",AA$4=""),0,COUNTIFS(Formulas!$A$2:$A$3001,AA$4,Formulas!$B$2:$B$3001,$A245))</f>
        <v>0</v>
      </c>
      <c r="AB245" s="21" t="n">
        <f aca="false">IF(OR($A245="",AB$4=""),0,COUNTIFS(Formulas!$A$2:$A$3001,AB$4,Formulas!$B$2:$B$3001,$A245))</f>
        <v>0</v>
      </c>
      <c r="AC245" s="21" t="n">
        <f aca="false">IF(OR($A245="",AC$4=""),0,COUNTIFS(Formulas!$A$2:$A$3001,AC$4,Formulas!$B$2:$B$3001,$A245))</f>
        <v>0</v>
      </c>
      <c r="AD245" s="21" t="n">
        <f aca="false">IF(OR($A245="",AD$4=""),0,COUNTIFS(Formulas!$A$2:$A$3001,AD$4,Formulas!$B$2:$B$3001,$A245))</f>
        <v>0</v>
      </c>
      <c r="AE245" s="21" t="n">
        <f aca="false">IF(OR($A245="",AE$4=""),0,COUNTIFS(Formulas!$A$2:$A$3001,AE$4,Formulas!$B$2:$B$3001,$A245))</f>
        <v>0</v>
      </c>
      <c r="AF245" s="21" t="n">
        <f aca="false">IF(OR($A245="",AF$4=""),0,COUNTIFS(Formulas!$A$2:$A$3001,AF$4,Formulas!$B$2:$B$3001,$A245))</f>
        <v>0</v>
      </c>
      <c r="AG245" s="21" t="n">
        <f aca="false">IF(OR($A245="",AG$4=""),0,COUNTIFS(Formulas!$A$2:$A$3001,AG$4,Formulas!$B$2:$B$3001,$A245))</f>
        <v>0</v>
      </c>
      <c r="AH245" s="21" t="n">
        <f aca="false">IF(OR($A245="",AH$4=""),0,COUNTIFS(Formulas!$A$2:$A$3001,AH$4,Formulas!$B$2:$B$3001,$A245))</f>
        <v>0</v>
      </c>
      <c r="AI245" s="21" t="n">
        <f aca="false">IF(OR($A245="",AI$4=""),0,COUNTIFS(Formulas!$A$2:$A$3001,AI$4,Formulas!$B$2:$B$3001,$A245))</f>
        <v>0</v>
      </c>
      <c r="AJ245" s="21" t="n">
        <f aca="false">IF(OR($A245="",AJ$4=""),0,COUNTIFS(Formulas!$A$2:$A$3001,AJ$4,Formulas!$B$2:$B$3001,$A245))</f>
        <v>0</v>
      </c>
      <c r="AK245" s="21" t="n">
        <f aca="false">IF(OR($A245="",AK$4=""),0,COUNTIFS(Formulas!$A$2:$A$3001,AK$4,Formulas!$B$2:$B$3001,$A245))</f>
        <v>0</v>
      </c>
      <c r="AL245" s="21" t="n">
        <f aca="false">IF(OR($A245="",AL$4=""),0,COUNTIFS(Formulas!$A$2:$A$3001,AL$4,Formulas!$B$2:$B$3001,$A245))</f>
        <v>0</v>
      </c>
      <c r="AM245" s="21" t="n">
        <f aca="false">IF(OR($A245="",AM$4=""),0,COUNTIFS(Formulas!$A$2:$A$3001,AM$4,Formulas!$B$2:$B$3001,$A245))</f>
        <v>0</v>
      </c>
      <c r="AN245" s="21" t="n">
        <f aca="false">IF(OR($A245="",AN$4=""),0,COUNTIFS(Formulas!$A$2:$A$3001,AN$4,Formulas!$B$2:$B$3001,$A245))</f>
        <v>0</v>
      </c>
      <c r="AO245" s="21" t="n">
        <f aca="false">IF(OR($A245="",AO$4=""),0,COUNTIFS(Formulas!$A$2:$A$3001,AO$4,Formulas!$B$2:$B$3001,$A245))</f>
        <v>0</v>
      </c>
      <c r="AP245" s="21" t="n">
        <f aca="false">IF(OR($A245="",AP$4=""),0,COUNTIFS(Formulas!$A$2:$A$3001,AP$4,Formulas!$B$2:$B$3001,$A245))</f>
        <v>0</v>
      </c>
      <c r="AQ245" s="21" t="n">
        <f aca="false">IF(OR($A245="",AQ$4=""),0,COUNTIFS(Formulas!$A$2:$A$3001,AQ$4,Formulas!$B$2:$B$3001,$A245))</f>
        <v>0</v>
      </c>
      <c r="AR245" s="21" t="n">
        <f aca="false">IF(OR($A245="",AR$4=""),0,COUNTIFS(Formulas!$A$2:$A$3001,AR$4,Formulas!$B$2:$B$3001,$A245))</f>
        <v>0</v>
      </c>
      <c r="AS245" s="21" t="n">
        <f aca="false">IF(OR($A245="",AS$4=""),0,COUNTIFS(Formulas!$A$2:$A$3001,AS$4,Formulas!$B$2:$B$3001,$A245))</f>
        <v>0</v>
      </c>
      <c r="AT245" s="21" t="n">
        <f aca="false">IF(OR($A245="",AT$4=""),0,COUNTIFS(Formulas!$A$2:$A$3001,AT$4,Formulas!$B$2:$B$3001,$A245))</f>
        <v>0</v>
      </c>
      <c r="AU245" s="21" t="n">
        <f aca="false">IF(OR($A245="",AU$4=""),0,COUNTIFS(Formulas!$A$2:$A$3001,AU$4,Formulas!$B$2:$B$3001,$A245))</f>
        <v>0</v>
      </c>
      <c r="AV245" s="21" t="n">
        <f aca="false">IF(OR($A245="",AV$4=""),0,COUNTIFS(Formulas!$A$2:$A$3001,AV$4,Formulas!$B$2:$B$3001,$A245))</f>
        <v>0</v>
      </c>
      <c r="AW245" s="21" t="n">
        <f aca="false">IF(OR($A245="",AW$4=""),0,COUNTIFS(Formulas!$A$2:$A$3001,AW$4,Formulas!$B$2:$B$3001,$A245))</f>
        <v>0</v>
      </c>
      <c r="AX245" s="21" t="n">
        <f aca="false">IF(OR($A245="",AX$4=""),0,COUNTIFS(Formulas!$A$2:$A$3001,AX$4,Formulas!$B$2:$B$3001,$A245))</f>
        <v>0</v>
      </c>
      <c r="AY245" s="21" t="n">
        <f aca="false">IF(OR($A245="",AY$4=""),0,COUNTIFS(Formulas!$A$2:$A$3001,AY$4,Formulas!$B$2:$B$3001,$A245))</f>
        <v>0</v>
      </c>
      <c r="AZ245" s="21" t="n">
        <f aca="false">IF(OR($A245="",AZ$4=""),0,COUNTIFS(Formulas!$A$2:$A$3001,AZ$4,Formulas!$B$2:$B$3001,$A245))</f>
        <v>0</v>
      </c>
      <c r="BA245" s="21" t="n">
        <f aca="false">IF(OR($A245="",BA$4=""),0,COUNTIFS(Formulas!$A$2:$A$3001,BA$4,Formulas!$B$2:$B$3001,$A245))</f>
        <v>0</v>
      </c>
      <c r="BB245" s="21" t="n">
        <f aca="false">IF(OR($A245="",BB$4=""),0,COUNTIFS(Formulas!$A$2:$A$3001,BB$4,Formulas!$B$2:$B$3001,$A245))</f>
        <v>0</v>
      </c>
      <c r="BC245" s="21" t="n">
        <f aca="false">IF(OR($A245="",BC$4=""),0,COUNTIFS(Formulas!$A$2:$A$3001,BC$4,Formulas!$B$2:$B$3001,$A245))</f>
        <v>0</v>
      </c>
      <c r="BD245" s="21" t="n">
        <f aca="false">IF(OR($A245="",BD$4=""),0,COUNTIFS(Formulas!$A$2:$A$3001,BD$4,Formulas!$B$2:$B$3001,$A245))</f>
        <v>0</v>
      </c>
      <c r="BE245" s="21" t="n">
        <f aca="false">IF(OR($A245="",BE$4=""),0,COUNTIFS(Formulas!$A$2:$A$3001,BE$4,Formulas!$B$2:$B$3001,$A245))</f>
        <v>0</v>
      </c>
      <c r="BF245" s="21" t="n">
        <f aca="false">IF(OR($A245="",BF$4=""),0,COUNTIFS(Formulas!$A$2:$A$3001,BF$4,Formulas!$B$2:$B$3001,$A245))</f>
        <v>0</v>
      </c>
      <c r="BG245" s="21" t="n">
        <f aca="false">IF(OR($A245="",BG$4=""),0,COUNTIFS(Formulas!$A$2:$A$3001,BG$4,Formulas!$B$2:$B$3001,$A245))</f>
        <v>0</v>
      </c>
      <c r="BH245" s="21" t="n">
        <f aca="false">IF(OR($A245="",BH$4=""),0,COUNTIFS(Formulas!$A$2:$A$3001,BH$4,Formulas!$B$2:$B$3001,$A245))</f>
        <v>0</v>
      </c>
      <c r="BI245" s="21" t="n">
        <f aca="false">IF(OR($A245="",BI$4=""),0,COUNTIFS(Formulas!$A$2:$A$3001,BI$4,Formulas!$B$2:$B$3001,$A245))</f>
        <v>0</v>
      </c>
      <c r="BJ245" s="21" t="n">
        <f aca="false">IF(OR($A245="",BJ$4=""),0,COUNTIFS(Formulas!$A$2:$A$3001,BJ$4,Formulas!$B$2:$B$3001,$A245))</f>
        <v>0</v>
      </c>
      <c r="BK245" s="21" t="n">
        <f aca="false">IF(OR($A245="",BK$4=""),0,COUNTIFS(Formulas!$A$2:$A$3001,BK$4,Formulas!$B$2:$B$3001,$A245))</f>
        <v>0</v>
      </c>
      <c r="BL245" s="21" t="n">
        <f aca="false">IF(OR($A245="",BL$4=""),0,COUNTIFS(Formulas!$A$2:$A$3001,BL$4,Formulas!$B$2:$B$3001,$A245))</f>
        <v>0</v>
      </c>
      <c r="BM245" s="21" t="n">
        <f aca="false">IF(OR($A245="",BM$4=""),0,COUNTIFS(Formulas!$A$2:$A$3001,BM$4,Formulas!$B$2:$B$3001,$A245))</f>
        <v>0</v>
      </c>
      <c r="BN245" s="21" t="n">
        <f aca="false">IF(OR($A245="",BN$4=""),0,COUNTIFS(Formulas!$A$2:$A$3001,BN$4,Formulas!$B$2:$B$3001,$A245))</f>
        <v>0</v>
      </c>
      <c r="BO245" s="21" t="n">
        <f aca="false">IF(OR($A245="",BO$4=""),0,COUNTIFS(Formulas!$A$2:$A$3001,BO$4,Formulas!$B$2:$B$3001,$A245))</f>
        <v>0</v>
      </c>
      <c r="BP245" s="21" t="n">
        <f aca="false">IF(OR($A245="",BP$4=""),0,COUNTIFS(Formulas!$A$2:$A$3001,BP$4,Formulas!$B$2:$B$3001,$A245))</f>
        <v>0</v>
      </c>
      <c r="BQ245" s="21" t="n">
        <f aca="false">IF(OR($A245="",BQ$4=""),0,COUNTIFS(Formulas!$A$2:$A$3001,BQ$4,Formulas!$B$2:$B$3001,$A245))</f>
        <v>0</v>
      </c>
      <c r="BR245" s="21" t="n">
        <f aca="false">IF(OR($A245="",BR$4=""),0,COUNTIFS(Formulas!$A$2:$A$3001,BR$4,Formulas!$B$2:$B$3001,$A245))</f>
        <v>0</v>
      </c>
      <c r="BS245" s="21" t="n">
        <f aca="false">IF(OR($A245="",BS$4=""),0,COUNTIFS(Formulas!$A$2:$A$3001,BS$4,Formulas!$B$2:$B$3001,$A245))</f>
        <v>0</v>
      </c>
      <c r="BT245" s="21" t="n">
        <f aca="false">IF(OR($A245="",BT$4=""),0,COUNTIFS(Formulas!$A$2:$A$3001,BT$4,Formulas!$B$2:$B$3001,$A245))</f>
        <v>0</v>
      </c>
      <c r="BU245" s="21" t="n">
        <f aca="false">IF(OR($A245="",BU$4=""),0,COUNTIFS(Formulas!$A$2:$A$3001,BU$4,Formulas!$B$2:$B$3001,$A245))</f>
        <v>0</v>
      </c>
      <c r="BV245" s="21" t="n">
        <f aca="false">IF(OR($A245="",BV$4=""),0,COUNTIFS(Formulas!$A$2:$A$3001,BV$4,Formulas!$B$2:$B$3001,$A245))</f>
        <v>0</v>
      </c>
      <c r="BW245" s="21" t="n">
        <f aca="false">IF(OR($A245="",BW$4=""),0,COUNTIFS(Formulas!$A$2:$A$3001,BW$4,Formulas!$B$2:$B$3001,$A245))</f>
        <v>0</v>
      </c>
      <c r="BX245" s="21" t="n">
        <f aca="false">IF(OR($A245="",BX$4=""),0,COUNTIFS(Formulas!$A$2:$A$3001,BX$4,Formulas!$B$2:$B$3001,$A245))</f>
        <v>0</v>
      </c>
      <c r="BY245" s="21" t="n">
        <f aca="false">IF(OR($A245="",BY$4=""),0,COUNTIFS(Formulas!$A$2:$A$3001,BY$4,Formulas!$B$2:$B$3001,$A245))</f>
        <v>0</v>
      </c>
      <c r="BZ245" s="21" t="n">
        <f aca="false">IF(OR($A245="",BZ$4=""),0,COUNTIFS(Formulas!$A$2:$A$3001,BZ$4,Formulas!$B$2:$B$3001,$A245))</f>
        <v>0</v>
      </c>
      <c r="CA245" s="21" t="n">
        <f aca="false">IF(OR($A245="",CA$4=""),0,COUNTIFS(Formulas!$A$2:$A$3001,CA$4,Formulas!$B$2:$B$3001,$A245))</f>
        <v>0</v>
      </c>
      <c r="CB245" s="21" t="n">
        <f aca="false">IF(OR($A245="",CB$4=""),0,COUNTIFS(Formulas!$A$2:$A$3001,CB$4,Formulas!$B$2:$B$3001,$A245))</f>
        <v>0</v>
      </c>
      <c r="CC245" s="21" t="n">
        <f aca="false">IF(OR($A245="",CC$4=""),0,COUNTIFS(Formulas!$A$2:$A$3001,CC$4,Formulas!$B$2:$B$3001,$A245))</f>
        <v>0</v>
      </c>
      <c r="CD245" s="21" t="n">
        <f aca="false">IF(OR($A245="",CD$4=""),0,COUNTIFS(Formulas!$A$2:$A$3001,CD$4,Formulas!$B$2:$B$3001,$A245))</f>
        <v>0</v>
      </c>
      <c r="CE245" s="21" t="n">
        <f aca="false">IF(OR($A245="",CE$4=""),0,COUNTIFS(Formulas!$A$2:$A$3001,CE$4,Formulas!$B$2:$B$3001,$A245))</f>
        <v>0</v>
      </c>
      <c r="CF245" s="21" t="n">
        <f aca="false">IF(OR($A245="",CF$4=""),0,COUNTIFS(Formulas!$A$2:$A$3001,CF$4,Formulas!$B$2:$B$3001,$A245))</f>
        <v>0</v>
      </c>
      <c r="CG245" s="21" t="n">
        <f aca="false">IF(OR($A245="",CG$4=""),0,COUNTIFS(Formulas!$A$2:$A$3001,CG$4,Formulas!$B$2:$B$3001,$A245))</f>
        <v>0</v>
      </c>
      <c r="CH245" s="21" t="n">
        <f aca="false">IF(OR($A245="",CH$4=""),0,COUNTIFS(Formulas!$A$2:$A$3001,CH$4,Formulas!$B$2:$B$3001,$A245))</f>
        <v>0</v>
      </c>
      <c r="CI245" s="21" t="n">
        <f aca="false">IF(OR($A245="",CI$4=""),0,COUNTIFS(Formulas!$A$2:$A$3001,CI$4,Formulas!$B$2:$B$3001,$A245))</f>
        <v>0</v>
      </c>
      <c r="CJ245" s="21" t="n">
        <f aca="false">IF(OR($A245="",CJ$4=""),0,COUNTIFS(Formulas!$A$2:$A$3001,CJ$4,Formulas!$B$2:$B$3001,$A245))</f>
        <v>0</v>
      </c>
      <c r="CK245" s="21" t="n">
        <f aca="false">IF(OR($A245="",CK$4=""),0,COUNTIFS(Formulas!$A$2:$A$3001,CK$4,Formulas!$B$2:$B$3001,$A245))</f>
        <v>0</v>
      </c>
      <c r="CL245" s="21" t="n">
        <f aca="false">IF(OR($A245="",CL$4=""),0,COUNTIFS(Formulas!$A$2:$A$3001,CL$4,Formulas!$B$2:$B$3001,$A245))</f>
        <v>0</v>
      </c>
      <c r="CM245" s="21" t="n">
        <f aca="false">IF(OR($A245="",CM$4=""),0,COUNTIFS(Formulas!$A$2:$A$3001,CM$4,Formulas!$B$2:$B$3001,$A245))</f>
        <v>0</v>
      </c>
      <c r="CN245" s="21" t="n">
        <f aca="false">IF(OR($A245="",CN$4=""),0,COUNTIFS(Formulas!$A$2:$A$3001,CN$4,Formulas!$B$2:$B$3001,$A245))</f>
        <v>0</v>
      </c>
      <c r="CO245" s="21" t="n">
        <f aca="false">IF(OR($A245="",CO$4=""),0,COUNTIFS(Formulas!$A$2:$A$3001,CO$4,Formulas!$B$2:$B$3001,$A245))</f>
        <v>0</v>
      </c>
      <c r="CP245" s="21" t="n">
        <f aca="false">IF(OR($A245="",CP$4=""),0,COUNTIFS(Formulas!$A$2:$A$3001,CP$4,Formulas!$B$2:$B$3001,$A245))</f>
        <v>0</v>
      </c>
      <c r="CQ245" s="21" t="n">
        <f aca="false">IF(OR($A245="",CQ$4=""),0,COUNTIFS(Formulas!$A$2:$A$3001,CQ$4,Formulas!$B$2:$B$3001,$A245))</f>
        <v>0</v>
      </c>
      <c r="CR245" s="21" t="n">
        <f aca="false">IF(OR($A245="",CR$4=""),0,COUNTIFS(Formulas!$A$2:$A$3001,CR$4,Formulas!$B$2:$B$3001,$A245))</f>
        <v>0</v>
      </c>
      <c r="CS245" s="21" t="n">
        <f aca="false">IF(OR($A245="",CS$4=""),0,COUNTIFS(Formulas!$A$2:$A$3001,CS$4,Formulas!$B$2:$B$3001,$A245))</f>
        <v>0</v>
      </c>
      <c r="CT245" s="21" t="n">
        <f aca="false">IF(OR($A245="",CT$4=""),0,COUNTIFS(Formulas!$A$2:$A$3001,CT$4,Formulas!$B$2:$B$3001,$A245))</f>
        <v>0</v>
      </c>
      <c r="CU245" s="21" t="n">
        <f aca="false">IF(OR($A245="",CU$4=""),0,COUNTIFS(Formulas!$A$2:$A$3001,CU$4,Formulas!$B$2:$B$3001,$A245))</f>
        <v>0</v>
      </c>
      <c r="CV245" s="21" t="n">
        <f aca="false">IF(OR($A245="",CV$4=""),0,COUNTIFS(Formulas!$A$2:$A$3001,CV$4,Formulas!$B$2:$B$3001,$A245))</f>
        <v>0</v>
      </c>
      <c r="CW245" s="21" t="n">
        <f aca="false">IF(OR($A245="",CW$4=""),0,COUNTIFS(Formulas!$A$2:$A$3001,CW$4,Formulas!$B$2:$B$3001,$A245))</f>
        <v>0</v>
      </c>
      <c r="CX245" s="21" t="n">
        <f aca="false">IF(OR($A245="",CX$4=""),0,COUNTIFS(Formulas!$A$2:$A$3001,CX$4,Formulas!$B$2:$B$3001,$A245))</f>
        <v>0</v>
      </c>
      <c r="CY245" s="21" t="n">
        <f aca="false">IF(OR($A245="",CY$4=""),0,COUNTIFS(Formulas!$A$2:$A$3001,CY$4,Formulas!$B$2:$B$3001,$A245))</f>
        <v>0</v>
      </c>
      <c r="CZ245" s="21" t="n">
        <f aca="false">IF(OR($A245="",CZ$4=""),0,COUNTIFS(Formulas!$A$2:$A$3001,CZ$4,Formulas!$B$2:$B$3001,$A245))</f>
        <v>0</v>
      </c>
      <c r="DA245" s="21" t="n">
        <f aca="false">IF(OR($A245="",DA$4=""),0,COUNTIFS(Formulas!$A$2:$A$3001,DA$4,Formulas!$B$2:$B$3001,$A245))</f>
        <v>0</v>
      </c>
      <c r="DB245" s="21" t="n">
        <f aca="false">IF(OR($A245="",DB$4=""),0,COUNTIFS(Formulas!$A$2:$A$3001,DB$4,Formulas!$B$2:$B$3001,$A245))</f>
        <v>0</v>
      </c>
      <c r="DC245" s="21" t="n">
        <f aca="false">IF(OR($A245="",DC$4=""),0,COUNTIFS(Formulas!$A$2:$A$3001,DC$4,Formulas!$B$2:$B$3001,$A245))</f>
        <v>0</v>
      </c>
      <c r="DD245" s="21" t="n">
        <f aca="false">IF(OR($A245="",DD$4=""),0,COUNTIFS(Formulas!$A$2:$A$3001,DD$4,Formulas!$B$2:$B$3001,$A245))</f>
        <v>0</v>
      </c>
      <c r="DE245" s="21" t="n">
        <f aca="false">IF(OR($A245="",DE$4=""),0,COUNTIFS(Formulas!$A$2:$A$3001,DE$4,Formulas!$B$2:$B$3001,$A245))</f>
        <v>0</v>
      </c>
      <c r="DF245" s="21" t="n">
        <f aca="false">IF(OR($A245="",DF$4=""),0,COUNTIFS(Formulas!$A$2:$A$3001,DF$4,Formulas!$B$2:$B$3001,$A245))</f>
        <v>0</v>
      </c>
      <c r="DG245" s="21" t="n">
        <f aca="false">IF(OR($A245="",DG$4=""),0,COUNTIFS(Formulas!$A$2:$A$3001,DG$4,Formulas!$B$2:$B$3001,$A245))</f>
        <v>0</v>
      </c>
      <c r="DH245" s="21" t="n">
        <f aca="false">IF(OR($A245="",DH$4=""),0,COUNTIFS(Formulas!$A$2:$A$3001,DH$4,Formulas!$B$2:$B$3001,$A245))</f>
        <v>0</v>
      </c>
      <c r="DI245" s="21" t="n">
        <f aca="false">IF(OR($A245="",DI$4=""),0,COUNTIFS(Formulas!$A$2:$A$3001,DI$4,Formulas!$B$2:$B$3001,$A245))</f>
        <v>0</v>
      </c>
      <c r="DJ245" s="21" t="n">
        <f aca="false">IF(OR($A245="",DJ$4=""),0,COUNTIFS(Formulas!$A$2:$A$3001,DJ$4,Formulas!$B$2:$B$3001,$A245))</f>
        <v>0</v>
      </c>
      <c r="DK245" s="21" t="n">
        <f aca="false">IF(OR($A245="",DK$4=""),0,COUNTIFS(Formulas!$A$2:$A$3001,DK$4,Formulas!$B$2:$B$3001,$A245))</f>
        <v>0</v>
      </c>
      <c r="DL245" s="21" t="n">
        <f aca="false">IF(OR($A245="",DL$4=""),0,COUNTIFS(Formulas!$A$2:$A$3001,DL$4,Formulas!$B$2:$B$3001,$A245))</f>
        <v>0</v>
      </c>
      <c r="DM245" s="21" t="n">
        <f aca="false">IF(OR($A245="",DM$4=""),0,COUNTIFS(Formulas!$A$2:$A$3001,DM$4,Formulas!$B$2:$B$3001,$A245))</f>
        <v>0</v>
      </c>
      <c r="DN245" s="21" t="n">
        <f aca="false">IF(OR($A245="",DN$4=""),0,COUNTIFS(Formulas!$A$2:$A$3001,DN$4,Formulas!$B$2:$B$3001,$A245))</f>
        <v>0</v>
      </c>
      <c r="DO245" s="21" t="n">
        <f aca="false">IF(OR($A245="",DO$4=""),0,COUNTIFS(Formulas!$A$2:$A$3001,DO$4,Formulas!$B$2:$B$3001,$A245))</f>
        <v>0</v>
      </c>
      <c r="DP245" s="21" t="n">
        <f aca="false">IF(OR($A245="",DP$4=""),0,COUNTIFS(Formulas!$A$2:$A$3001,DP$4,Formulas!$B$2:$B$3001,$A245))</f>
        <v>0</v>
      </c>
      <c r="DQ245" s="21" t="n">
        <f aca="false">IF(OR($A245="",DQ$4=""),0,COUNTIFS(Formulas!$A$2:$A$3001,DQ$4,Formulas!$B$2:$B$3001,$A245))</f>
        <v>0</v>
      </c>
      <c r="DR245" s="21" t="n">
        <f aca="false">IF(OR($A245="",DR$4=""),0,COUNTIFS(Formulas!$A$2:$A$3001,DR$4,Formulas!$B$2:$B$3001,$A245))</f>
        <v>0</v>
      </c>
      <c r="DS245" s="21" t="n">
        <f aca="false">IF(OR($A245="",DS$4=""),0,COUNTIFS(Formulas!$A$2:$A$3001,DS$4,Formulas!$B$2:$B$3001,$A245))</f>
        <v>0</v>
      </c>
      <c r="DT245" s="21" t="n">
        <f aca="false">IF(OR($A245="",DT$4=""),0,COUNTIFS(Formulas!$A$2:$A$3001,DT$4,Formulas!$B$2:$B$3001,$A245))</f>
        <v>0</v>
      </c>
      <c r="DU245" s="21" t="n">
        <f aca="false">IF(OR($A245="",DU$4=""),0,COUNTIFS(Formulas!$A$2:$A$3001,DU$4,Formulas!$B$2:$B$3001,$A245))</f>
        <v>0</v>
      </c>
      <c r="DV245" s="21" t="n">
        <f aca="false">IF(OR($A245="",DV$4=""),0,COUNTIFS(Formulas!$A$2:$A$3001,DV$4,Formulas!$B$2:$B$3001,$A245))</f>
        <v>0</v>
      </c>
      <c r="DW245" s="21" t="n">
        <f aca="false">IF(OR($A245="",DW$4=""),0,COUNTIFS(Formulas!$A$2:$A$3001,DW$4,Formulas!$B$2:$B$3001,$A245))</f>
        <v>0</v>
      </c>
      <c r="DX245" s="21" t="n">
        <f aca="false">IF(OR($A245="",DX$4=""),0,COUNTIFS(Formulas!$A$2:$A$3001,DX$4,Formulas!$B$2:$B$3001,$A245))</f>
        <v>0</v>
      </c>
      <c r="DY245" s="21" t="n">
        <f aca="false">IF(OR($A245="",DY$4=""),0,COUNTIFS(Formulas!$A$2:$A$3001,DY$4,Formulas!$B$2:$B$3001,$A245))</f>
        <v>0</v>
      </c>
      <c r="DZ245" s="21" t="n">
        <f aca="false">IF(OR($A245="",DZ$4=""),0,COUNTIFS(Formulas!$A$2:$A$3001,DZ$4,Formulas!$B$2:$B$3001,$A245))</f>
        <v>0</v>
      </c>
      <c r="EA245" s="21" t="n">
        <f aca="false">IF(OR($A245="",EA$4=""),0,COUNTIFS(Formulas!$A$2:$A$3001,EA$4,Formulas!$B$2:$B$3001,$A245))</f>
        <v>0</v>
      </c>
      <c r="EB245" s="21" t="n">
        <f aca="false">IF(OR($A245="",EB$4=""),0,COUNTIFS(Formulas!$A$2:$A$3001,EB$4,Formulas!$B$2:$B$3001,$A245))</f>
        <v>0</v>
      </c>
      <c r="EC245" s="21" t="n">
        <f aca="false">IF(OR($A245="",EC$4=""),0,COUNTIFS(Formulas!$A$2:$A$3001,EC$4,Formulas!$B$2:$B$3001,$A245))</f>
        <v>0</v>
      </c>
      <c r="ED245" s="21" t="n">
        <f aca="false">IF(OR($A245="",ED$4=""),0,COUNTIFS(Formulas!$A$2:$A$3001,ED$4,Formulas!$B$2:$B$3001,$A245))</f>
        <v>0</v>
      </c>
      <c r="EE245" s="21" t="n">
        <f aca="false">IF(OR($A245="",EE$4=""),0,COUNTIFS(Formulas!$A$2:$A$3001,EE$4,Formulas!$B$2:$B$3001,$A245))</f>
        <v>0</v>
      </c>
      <c r="EF245" s="21" t="n">
        <f aca="false">IF(OR($A245="",EF$4=""),0,COUNTIFS(Formulas!$A$2:$A$3001,EF$4,Formulas!$B$2:$B$3001,$A245))</f>
        <v>0</v>
      </c>
      <c r="EG245" s="21" t="n">
        <f aca="false">IF(OR($A245="",EG$4=""),0,COUNTIFS(Formulas!$A$2:$A$3001,EG$4,Formulas!$B$2:$B$3001,$A245))</f>
        <v>0</v>
      </c>
      <c r="EH245" s="21" t="n">
        <f aca="false">IF(OR($A245="",EH$4=""),0,COUNTIFS(Formulas!$A$2:$A$3001,EH$4,Formulas!$B$2:$B$3001,$A245))</f>
        <v>0</v>
      </c>
      <c r="EI245" s="21" t="n">
        <f aca="false">IF(OR($A245="",EI$4=""),0,COUNTIFS(Formulas!$A$2:$A$3001,EI$4,Formulas!$B$2:$B$3001,$A245))</f>
        <v>0</v>
      </c>
      <c r="EJ245" s="21" t="n">
        <f aca="false">IF(OR($A245="",EJ$4=""),0,COUNTIFS(Formulas!$A$2:$A$3001,EJ$4,Formulas!$B$2:$B$3001,$A245))</f>
        <v>0</v>
      </c>
      <c r="EK245" s="21" t="n">
        <f aca="false">IF(OR($A245="",EK$4=""),0,COUNTIFS(Formulas!$A$2:$A$3001,EK$4,Formulas!$B$2:$B$3001,$A245))</f>
        <v>0</v>
      </c>
      <c r="EL245" s="21" t="n">
        <f aca="false">IF(OR($A245="",EL$4=""),0,COUNTIFS(Formulas!$A$2:$A$3001,EL$4,Formulas!$B$2:$B$3001,$A245))</f>
        <v>0</v>
      </c>
      <c r="EM245" s="21" t="n">
        <f aca="false">IF(OR($A245="",EM$4=""),0,COUNTIFS(Formulas!$A$2:$A$3001,EM$4,Formulas!$B$2:$B$3001,$A245))</f>
        <v>0</v>
      </c>
      <c r="EN245" s="21" t="n">
        <f aca="false">IF(OR($A245="",EN$4=""),0,COUNTIFS(Formulas!$A$2:$A$3001,EN$4,Formulas!$B$2:$B$3001,$A245))</f>
        <v>0</v>
      </c>
      <c r="EO245" s="21" t="n">
        <f aca="false">IF(OR($A245="",EO$4=""),0,COUNTIFS(Formulas!$A$2:$A$3001,EO$4,Formulas!$B$2:$B$3001,$A245))</f>
        <v>0</v>
      </c>
      <c r="EP245" s="21" t="n">
        <f aca="false">IF(OR($A245="",EP$4=""),0,COUNTIFS(Formulas!$A$2:$A$3001,EP$4,Formulas!$B$2:$B$3001,$A245))</f>
        <v>0</v>
      </c>
      <c r="EQ245" s="21" t="n">
        <f aca="false">IF(OR($A245="",EQ$4=""),0,COUNTIFS(Formulas!$A$2:$A$3001,EQ$4,Formulas!$B$2:$B$3001,$A245))</f>
        <v>0</v>
      </c>
      <c r="ER245" s="21" t="n">
        <f aca="false">IF(OR($A245="",ER$4=""),0,COUNTIFS(Formulas!$A$2:$A$3001,ER$4,Formulas!$B$2:$B$3001,$A245))</f>
        <v>0</v>
      </c>
      <c r="ES245" s="21" t="n">
        <f aca="false">IF(OR($A245="",ES$4=""),0,COUNTIFS(Formulas!$A$2:$A$3001,ES$4,Formulas!$B$2:$B$3001,$A245))</f>
        <v>0</v>
      </c>
      <c r="ET245" s="21" t="n">
        <f aca="false">IF(OR($A245="",ET$4=""),0,COUNTIFS(Formulas!$A$2:$A$3001,ET$4,Formulas!$B$2:$B$3001,$A245))</f>
        <v>0</v>
      </c>
      <c r="EU245" s="21" t="n">
        <f aca="false">IF(OR($A245="",EU$4=""),0,COUNTIFS(Formulas!$A$2:$A$3001,EU$4,Formulas!$B$2:$B$3001,$A245))</f>
        <v>0</v>
      </c>
      <c r="EV245" s="21" t="n">
        <f aca="false">IF(OR($A245="",EV$4=""),0,COUNTIFS(Formulas!$A$2:$A$3001,EV$4,Formulas!$B$2:$B$3001,$A245))</f>
        <v>0</v>
      </c>
    </row>
    <row r="246" customFormat="false" ht="15" hidden="false" customHeight="false" outlineLevel="0" collapsed="false">
      <c r="A246" s="13" t="str">
        <f aca="false">IF(INDEX(Materials!$A$2:$A$301,242)="","",INDEX(Materials!$A$2:$A$301,242))</f>
        <v/>
      </c>
      <c r="B246" s="19" t="str">
        <f aca="false">IF(A246="","",COUNTIF(C246:EV246,"&gt;0"))</f>
        <v/>
      </c>
      <c r="C246" s="21" t="n">
        <f aca="false">IF(OR($A246="",C$4=""),0,COUNTIFS(Formulas!$A$2:$A$3001,C$4,Formulas!$B$2:$B$3001,$A246))</f>
        <v>0</v>
      </c>
      <c r="D246" s="21" t="n">
        <f aca="false">IF(OR($A246="",D$4=""),0,COUNTIFS(Formulas!$A$2:$A$3001,D$4,Formulas!$B$2:$B$3001,$A246))</f>
        <v>0</v>
      </c>
      <c r="E246" s="21" t="n">
        <f aca="false">IF(OR($A246="",E$4=""),0,COUNTIFS(Formulas!$A$2:$A$3001,E$4,Formulas!$B$2:$B$3001,$A246))</f>
        <v>0</v>
      </c>
      <c r="F246" s="21" t="n">
        <f aca="false">IF(OR($A246="",F$4=""),0,COUNTIFS(Formulas!$A$2:$A$3001,F$4,Formulas!$B$2:$B$3001,$A246))</f>
        <v>0</v>
      </c>
      <c r="G246" s="21" t="n">
        <f aca="false">IF(OR($A246="",G$4=""),0,COUNTIFS(Formulas!$A$2:$A$3001,G$4,Formulas!$B$2:$B$3001,$A246))</f>
        <v>0</v>
      </c>
      <c r="H246" s="21" t="n">
        <f aca="false">IF(OR($A246="",H$4=""),0,COUNTIFS(Formulas!$A$2:$A$3001,H$4,Formulas!$B$2:$B$3001,$A246))</f>
        <v>0</v>
      </c>
      <c r="I246" s="21" t="n">
        <f aca="false">IF(OR($A246="",I$4=""),0,COUNTIFS(Formulas!$A$2:$A$3001,I$4,Formulas!$B$2:$B$3001,$A246))</f>
        <v>0</v>
      </c>
      <c r="J246" s="21" t="n">
        <f aca="false">IF(OR($A246="",J$4=""),0,COUNTIFS(Formulas!$A$2:$A$3001,J$4,Formulas!$B$2:$B$3001,$A246))</f>
        <v>0</v>
      </c>
      <c r="K246" s="21" t="n">
        <f aca="false">IF(OR($A246="",K$4=""),0,COUNTIFS(Formulas!$A$2:$A$3001,K$4,Formulas!$B$2:$B$3001,$A246))</f>
        <v>0</v>
      </c>
      <c r="L246" s="21" t="n">
        <f aca="false">IF(OR($A246="",L$4=""),0,COUNTIFS(Formulas!$A$2:$A$3001,L$4,Formulas!$B$2:$B$3001,$A246))</f>
        <v>0</v>
      </c>
      <c r="M246" s="21" t="n">
        <f aca="false">IF(OR($A246="",M$4=""),0,COUNTIFS(Formulas!$A$2:$A$3001,M$4,Formulas!$B$2:$B$3001,$A246))</f>
        <v>0</v>
      </c>
      <c r="N246" s="21" t="n">
        <f aca="false">IF(OR($A246="",N$4=""),0,COUNTIFS(Formulas!$A$2:$A$3001,N$4,Formulas!$B$2:$B$3001,$A246))</f>
        <v>0</v>
      </c>
      <c r="O246" s="21" t="n">
        <f aca="false">IF(OR($A246="",O$4=""),0,COUNTIFS(Formulas!$A$2:$A$3001,O$4,Formulas!$B$2:$B$3001,$A246))</f>
        <v>0</v>
      </c>
      <c r="P246" s="21" t="n">
        <f aca="false">IF(OR($A246="",P$4=""),0,COUNTIFS(Formulas!$A$2:$A$3001,P$4,Formulas!$B$2:$B$3001,$A246))</f>
        <v>0</v>
      </c>
      <c r="Q246" s="21" t="n">
        <f aca="false">IF(OR($A246="",Q$4=""),0,COUNTIFS(Formulas!$A$2:$A$3001,Q$4,Formulas!$B$2:$B$3001,$A246))</f>
        <v>0</v>
      </c>
      <c r="R246" s="21" t="n">
        <f aca="false">IF(OR($A246="",R$4=""),0,COUNTIFS(Formulas!$A$2:$A$3001,R$4,Formulas!$B$2:$B$3001,$A246))</f>
        <v>0</v>
      </c>
      <c r="S246" s="21" t="n">
        <f aca="false">IF(OR($A246="",S$4=""),0,COUNTIFS(Formulas!$A$2:$A$3001,S$4,Formulas!$B$2:$B$3001,$A246))</f>
        <v>0</v>
      </c>
      <c r="T246" s="21" t="n">
        <f aca="false">IF(OR($A246="",T$4=""),0,COUNTIFS(Formulas!$A$2:$A$3001,T$4,Formulas!$B$2:$B$3001,$A246))</f>
        <v>0</v>
      </c>
      <c r="U246" s="21" t="n">
        <f aca="false">IF(OR($A246="",U$4=""),0,COUNTIFS(Formulas!$A$2:$A$3001,U$4,Formulas!$B$2:$B$3001,$A246))</f>
        <v>0</v>
      </c>
      <c r="V246" s="21" t="n">
        <f aca="false">IF(OR($A246="",V$4=""),0,COUNTIFS(Formulas!$A$2:$A$3001,V$4,Formulas!$B$2:$B$3001,$A246))</f>
        <v>0</v>
      </c>
      <c r="W246" s="21" t="n">
        <f aca="false">IF(OR($A246="",W$4=""),0,COUNTIFS(Formulas!$A$2:$A$3001,W$4,Formulas!$B$2:$B$3001,$A246))</f>
        <v>0</v>
      </c>
      <c r="X246" s="21" t="n">
        <f aca="false">IF(OR($A246="",X$4=""),0,COUNTIFS(Formulas!$A$2:$A$3001,X$4,Formulas!$B$2:$B$3001,$A246))</f>
        <v>0</v>
      </c>
      <c r="Y246" s="21" t="n">
        <f aca="false">IF(OR($A246="",Y$4=""),0,COUNTIFS(Formulas!$A$2:$A$3001,Y$4,Formulas!$B$2:$B$3001,$A246))</f>
        <v>0</v>
      </c>
      <c r="Z246" s="21" t="n">
        <f aca="false">IF(OR($A246="",Z$4=""),0,COUNTIFS(Formulas!$A$2:$A$3001,Z$4,Formulas!$B$2:$B$3001,$A246))</f>
        <v>0</v>
      </c>
      <c r="AA246" s="21" t="n">
        <f aca="false">IF(OR($A246="",AA$4=""),0,COUNTIFS(Formulas!$A$2:$A$3001,AA$4,Formulas!$B$2:$B$3001,$A246))</f>
        <v>0</v>
      </c>
      <c r="AB246" s="21" t="n">
        <f aca="false">IF(OR($A246="",AB$4=""),0,COUNTIFS(Formulas!$A$2:$A$3001,AB$4,Formulas!$B$2:$B$3001,$A246))</f>
        <v>0</v>
      </c>
      <c r="AC246" s="21" t="n">
        <f aca="false">IF(OR($A246="",AC$4=""),0,COUNTIFS(Formulas!$A$2:$A$3001,AC$4,Formulas!$B$2:$B$3001,$A246))</f>
        <v>0</v>
      </c>
      <c r="AD246" s="21" t="n">
        <f aca="false">IF(OR($A246="",AD$4=""),0,COUNTIFS(Formulas!$A$2:$A$3001,AD$4,Formulas!$B$2:$B$3001,$A246))</f>
        <v>0</v>
      </c>
      <c r="AE246" s="21" t="n">
        <f aca="false">IF(OR($A246="",AE$4=""),0,COUNTIFS(Formulas!$A$2:$A$3001,AE$4,Formulas!$B$2:$B$3001,$A246))</f>
        <v>0</v>
      </c>
      <c r="AF246" s="21" t="n">
        <f aca="false">IF(OR($A246="",AF$4=""),0,COUNTIFS(Formulas!$A$2:$A$3001,AF$4,Formulas!$B$2:$B$3001,$A246))</f>
        <v>0</v>
      </c>
      <c r="AG246" s="21" t="n">
        <f aca="false">IF(OR($A246="",AG$4=""),0,COUNTIFS(Formulas!$A$2:$A$3001,AG$4,Formulas!$B$2:$B$3001,$A246))</f>
        <v>0</v>
      </c>
      <c r="AH246" s="21" t="n">
        <f aca="false">IF(OR($A246="",AH$4=""),0,COUNTIFS(Formulas!$A$2:$A$3001,AH$4,Formulas!$B$2:$B$3001,$A246))</f>
        <v>0</v>
      </c>
      <c r="AI246" s="21" t="n">
        <f aca="false">IF(OR($A246="",AI$4=""),0,COUNTIFS(Formulas!$A$2:$A$3001,AI$4,Formulas!$B$2:$B$3001,$A246))</f>
        <v>0</v>
      </c>
      <c r="AJ246" s="21" t="n">
        <f aca="false">IF(OR($A246="",AJ$4=""),0,COUNTIFS(Formulas!$A$2:$A$3001,AJ$4,Formulas!$B$2:$B$3001,$A246))</f>
        <v>0</v>
      </c>
      <c r="AK246" s="21" t="n">
        <f aca="false">IF(OR($A246="",AK$4=""),0,COUNTIFS(Formulas!$A$2:$A$3001,AK$4,Formulas!$B$2:$B$3001,$A246))</f>
        <v>0</v>
      </c>
      <c r="AL246" s="21" t="n">
        <f aca="false">IF(OR($A246="",AL$4=""),0,COUNTIFS(Formulas!$A$2:$A$3001,AL$4,Formulas!$B$2:$B$3001,$A246))</f>
        <v>0</v>
      </c>
      <c r="AM246" s="21" t="n">
        <f aca="false">IF(OR($A246="",AM$4=""),0,COUNTIFS(Formulas!$A$2:$A$3001,AM$4,Formulas!$B$2:$B$3001,$A246))</f>
        <v>0</v>
      </c>
      <c r="AN246" s="21" t="n">
        <f aca="false">IF(OR($A246="",AN$4=""),0,COUNTIFS(Formulas!$A$2:$A$3001,AN$4,Formulas!$B$2:$B$3001,$A246))</f>
        <v>0</v>
      </c>
      <c r="AO246" s="21" t="n">
        <f aca="false">IF(OR($A246="",AO$4=""),0,COUNTIFS(Formulas!$A$2:$A$3001,AO$4,Formulas!$B$2:$B$3001,$A246))</f>
        <v>0</v>
      </c>
      <c r="AP246" s="21" t="n">
        <f aca="false">IF(OR($A246="",AP$4=""),0,COUNTIFS(Formulas!$A$2:$A$3001,AP$4,Formulas!$B$2:$B$3001,$A246))</f>
        <v>0</v>
      </c>
      <c r="AQ246" s="21" t="n">
        <f aca="false">IF(OR($A246="",AQ$4=""),0,COUNTIFS(Formulas!$A$2:$A$3001,AQ$4,Formulas!$B$2:$B$3001,$A246))</f>
        <v>0</v>
      </c>
      <c r="AR246" s="21" t="n">
        <f aca="false">IF(OR($A246="",AR$4=""),0,COUNTIFS(Formulas!$A$2:$A$3001,AR$4,Formulas!$B$2:$B$3001,$A246))</f>
        <v>0</v>
      </c>
      <c r="AS246" s="21" t="n">
        <f aca="false">IF(OR($A246="",AS$4=""),0,COUNTIFS(Formulas!$A$2:$A$3001,AS$4,Formulas!$B$2:$B$3001,$A246))</f>
        <v>0</v>
      </c>
      <c r="AT246" s="21" t="n">
        <f aca="false">IF(OR($A246="",AT$4=""),0,COUNTIFS(Formulas!$A$2:$A$3001,AT$4,Formulas!$B$2:$B$3001,$A246))</f>
        <v>0</v>
      </c>
      <c r="AU246" s="21" t="n">
        <f aca="false">IF(OR($A246="",AU$4=""),0,COUNTIFS(Formulas!$A$2:$A$3001,AU$4,Formulas!$B$2:$B$3001,$A246))</f>
        <v>0</v>
      </c>
      <c r="AV246" s="21" t="n">
        <f aca="false">IF(OR($A246="",AV$4=""),0,COUNTIFS(Formulas!$A$2:$A$3001,AV$4,Formulas!$B$2:$B$3001,$A246))</f>
        <v>0</v>
      </c>
      <c r="AW246" s="21" t="n">
        <f aca="false">IF(OR($A246="",AW$4=""),0,COUNTIFS(Formulas!$A$2:$A$3001,AW$4,Formulas!$B$2:$B$3001,$A246))</f>
        <v>0</v>
      </c>
      <c r="AX246" s="21" t="n">
        <f aca="false">IF(OR($A246="",AX$4=""),0,COUNTIFS(Formulas!$A$2:$A$3001,AX$4,Formulas!$B$2:$B$3001,$A246))</f>
        <v>0</v>
      </c>
      <c r="AY246" s="21" t="n">
        <f aca="false">IF(OR($A246="",AY$4=""),0,COUNTIFS(Formulas!$A$2:$A$3001,AY$4,Formulas!$B$2:$B$3001,$A246))</f>
        <v>0</v>
      </c>
      <c r="AZ246" s="21" t="n">
        <f aca="false">IF(OR($A246="",AZ$4=""),0,COUNTIFS(Formulas!$A$2:$A$3001,AZ$4,Formulas!$B$2:$B$3001,$A246))</f>
        <v>0</v>
      </c>
      <c r="BA246" s="21" t="n">
        <f aca="false">IF(OR($A246="",BA$4=""),0,COUNTIFS(Formulas!$A$2:$A$3001,BA$4,Formulas!$B$2:$B$3001,$A246))</f>
        <v>0</v>
      </c>
      <c r="BB246" s="21" t="n">
        <f aca="false">IF(OR($A246="",BB$4=""),0,COUNTIFS(Formulas!$A$2:$A$3001,BB$4,Formulas!$B$2:$B$3001,$A246))</f>
        <v>0</v>
      </c>
      <c r="BC246" s="21" t="n">
        <f aca="false">IF(OR($A246="",BC$4=""),0,COUNTIFS(Formulas!$A$2:$A$3001,BC$4,Formulas!$B$2:$B$3001,$A246))</f>
        <v>0</v>
      </c>
      <c r="BD246" s="21" t="n">
        <f aca="false">IF(OR($A246="",BD$4=""),0,COUNTIFS(Formulas!$A$2:$A$3001,BD$4,Formulas!$B$2:$B$3001,$A246))</f>
        <v>0</v>
      </c>
      <c r="BE246" s="21" t="n">
        <f aca="false">IF(OR($A246="",BE$4=""),0,COUNTIFS(Formulas!$A$2:$A$3001,BE$4,Formulas!$B$2:$B$3001,$A246))</f>
        <v>0</v>
      </c>
      <c r="BF246" s="21" t="n">
        <f aca="false">IF(OR($A246="",BF$4=""),0,COUNTIFS(Formulas!$A$2:$A$3001,BF$4,Formulas!$B$2:$B$3001,$A246))</f>
        <v>0</v>
      </c>
      <c r="BG246" s="21" t="n">
        <f aca="false">IF(OR($A246="",BG$4=""),0,COUNTIFS(Formulas!$A$2:$A$3001,BG$4,Formulas!$B$2:$B$3001,$A246))</f>
        <v>0</v>
      </c>
      <c r="BH246" s="21" t="n">
        <f aca="false">IF(OR($A246="",BH$4=""),0,COUNTIFS(Formulas!$A$2:$A$3001,BH$4,Formulas!$B$2:$B$3001,$A246))</f>
        <v>0</v>
      </c>
      <c r="BI246" s="21" t="n">
        <f aca="false">IF(OR($A246="",BI$4=""),0,COUNTIFS(Formulas!$A$2:$A$3001,BI$4,Formulas!$B$2:$B$3001,$A246))</f>
        <v>0</v>
      </c>
      <c r="BJ246" s="21" t="n">
        <f aca="false">IF(OR($A246="",BJ$4=""),0,COUNTIFS(Formulas!$A$2:$A$3001,BJ$4,Formulas!$B$2:$B$3001,$A246))</f>
        <v>0</v>
      </c>
      <c r="BK246" s="21" t="n">
        <f aca="false">IF(OR($A246="",BK$4=""),0,COUNTIFS(Formulas!$A$2:$A$3001,BK$4,Formulas!$B$2:$B$3001,$A246))</f>
        <v>0</v>
      </c>
      <c r="BL246" s="21" t="n">
        <f aca="false">IF(OR($A246="",BL$4=""),0,COUNTIFS(Formulas!$A$2:$A$3001,BL$4,Formulas!$B$2:$B$3001,$A246))</f>
        <v>0</v>
      </c>
      <c r="BM246" s="21" t="n">
        <f aca="false">IF(OR($A246="",BM$4=""),0,COUNTIFS(Formulas!$A$2:$A$3001,BM$4,Formulas!$B$2:$B$3001,$A246))</f>
        <v>0</v>
      </c>
      <c r="BN246" s="21" t="n">
        <f aca="false">IF(OR($A246="",BN$4=""),0,COUNTIFS(Formulas!$A$2:$A$3001,BN$4,Formulas!$B$2:$B$3001,$A246))</f>
        <v>0</v>
      </c>
      <c r="BO246" s="21" t="n">
        <f aca="false">IF(OR($A246="",BO$4=""),0,COUNTIFS(Formulas!$A$2:$A$3001,BO$4,Formulas!$B$2:$B$3001,$A246))</f>
        <v>0</v>
      </c>
      <c r="BP246" s="21" t="n">
        <f aca="false">IF(OR($A246="",BP$4=""),0,COUNTIFS(Formulas!$A$2:$A$3001,BP$4,Formulas!$B$2:$B$3001,$A246))</f>
        <v>0</v>
      </c>
      <c r="BQ246" s="21" t="n">
        <f aca="false">IF(OR($A246="",BQ$4=""),0,COUNTIFS(Formulas!$A$2:$A$3001,BQ$4,Formulas!$B$2:$B$3001,$A246))</f>
        <v>0</v>
      </c>
      <c r="BR246" s="21" t="n">
        <f aca="false">IF(OR($A246="",BR$4=""),0,COUNTIFS(Formulas!$A$2:$A$3001,BR$4,Formulas!$B$2:$B$3001,$A246))</f>
        <v>0</v>
      </c>
      <c r="BS246" s="21" t="n">
        <f aca="false">IF(OR($A246="",BS$4=""),0,COUNTIFS(Formulas!$A$2:$A$3001,BS$4,Formulas!$B$2:$B$3001,$A246))</f>
        <v>0</v>
      </c>
      <c r="BT246" s="21" t="n">
        <f aca="false">IF(OR($A246="",BT$4=""),0,COUNTIFS(Formulas!$A$2:$A$3001,BT$4,Formulas!$B$2:$B$3001,$A246))</f>
        <v>0</v>
      </c>
      <c r="BU246" s="21" t="n">
        <f aca="false">IF(OR($A246="",BU$4=""),0,COUNTIFS(Formulas!$A$2:$A$3001,BU$4,Formulas!$B$2:$B$3001,$A246))</f>
        <v>0</v>
      </c>
      <c r="BV246" s="21" t="n">
        <f aca="false">IF(OR($A246="",BV$4=""),0,COUNTIFS(Formulas!$A$2:$A$3001,BV$4,Formulas!$B$2:$B$3001,$A246))</f>
        <v>0</v>
      </c>
      <c r="BW246" s="21" t="n">
        <f aca="false">IF(OR($A246="",BW$4=""),0,COUNTIFS(Formulas!$A$2:$A$3001,BW$4,Formulas!$B$2:$B$3001,$A246))</f>
        <v>0</v>
      </c>
      <c r="BX246" s="21" t="n">
        <f aca="false">IF(OR($A246="",BX$4=""),0,COUNTIFS(Formulas!$A$2:$A$3001,BX$4,Formulas!$B$2:$B$3001,$A246))</f>
        <v>0</v>
      </c>
      <c r="BY246" s="21" t="n">
        <f aca="false">IF(OR($A246="",BY$4=""),0,COUNTIFS(Formulas!$A$2:$A$3001,BY$4,Formulas!$B$2:$B$3001,$A246))</f>
        <v>0</v>
      </c>
      <c r="BZ246" s="21" t="n">
        <f aca="false">IF(OR($A246="",BZ$4=""),0,COUNTIFS(Formulas!$A$2:$A$3001,BZ$4,Formulas!$B$2:$B$3001,$A246))</f>
        <v>0</v>
      </c>
      <c r="CA246" s="21" t="n">
        <f aca="false">IF(OR($A246="",CA$4=""),0,COUNTIFS(Formulas!$A$2:$A$3001,CA$4,Formulas!$B$2:$B$3001,$A246))</f>
        <v>0</v>
      </c>
      <c r="CB246" s="21" t="n">
        <f aca="false">IF(OR($A246="",CB$4=""),0,COUNTIFS(Formulas!$A$2:$A$3001,CB$4,Formulas!$B$2:$B$3001,$A246))</f>
        <v>0</v>
      </c>
      <c r="CC246" s="21" t="n">
        <f aca="false">IF(OR($A246="",CC$4=""),0,COUNTIFS(Formulas!$A$2:$A$3001,CC$4,Formulas!$B$2:$B$3001,$A246))</f>
        <v>0</v>
      </c>
      <c r="CD246" s="21" t="n">
        <f aca="false">IF(OR($A246="",CD$4=""),0,COUNTIFS(Formulas!$A$2:$A$3001,CD$4,Formulas!$B$2:$B$3001,$A246))</f>
        <v>0</v>
      </c>
      <c r="CE246" s="21" t="n">
        <f aca="false">IF(OR($A246="",CE$4=""),0,COUNTIFS(Formulas!$A$2:$A$3001,CE$4,Formulas!$B$2:$B$3001,$A246))</f>
        <v>0</v>
      </c>
      <c r="CF246" s="21" t="n">
        <f aca="false">IF(OR($A246="",CF$4=""),0,COUNTIFS(Formulas!$A$2:$A$3001,CF$4,Formulas!$B$2:$B$3001,$A246))</f>
        <v>0</v>
      </c>
      <c r="CG246" s="21" t="n">
        <f aca="false">IF(OR($A246="",CG$4=""),0,COUNTIFS(Formulas!$A$2:$A$3001,CG$4,Formulas!$B$2:$B$3001,$A246))</f>
        <v>0</v>
      </c>
      <c r="CH246" s="21" t="n">
        <f aca="false">IF(OR($A246="",CH$4=""),0,COUNTIFS(Formulas!$A$2:$A$3001,CH$4,Formulas!$B$2:$B$3001,$A246))</f>
        <v>0</v>
      </c>
      <c r="CI246" s="21" t="n">
        <f aca="false">IF(OR($A246="",CI$4=""),0,COUNTIFS(Formulas!$A$2:$A$3001,CI$4,Formulas!$B$2:$B$3001,$A246))</f>
        <v>0</v>
      </c>
      <c r="CJ246" s="21" t="n">
        <f aca="false">IF(OR($A246="",CJ$4=""),0,COUNTIFS(Formulas!$A$2:$A$3001,CJ$4,Formulas!$B$2:$B$3001,$A246))</f>
        <v>0</v>
      </c>
      <c r="CK246" s="21" t="n">
        <f aca="false">IF(OR($A246="",CK$4=""),0,COUNTIFS(Formulas!$A$2:$A$3001,CK$4,Formulas!$B$2:$B$3001,$A246))</f>
        <v>0</v>
      </c>
      <c r="CL246" s="21" t="n">
        <f aca="false">IF(OR($A246="",CL$4=""),0,COUNTIFS(Formulas!$A$2:$A$3001,CL$4,Formulas!$B$2:$B$3001,$A246))</f>
        <v>0</v>
      </c>
      <c r="CM246" s="21" t="n">
        <f aca="false">IF(OR($A246="",CM$4=""),0,COUNTIFS(Formulas!$A$2:$A$3001,CM$4,Formulas!$B$2:$B$3001,$A246))</f>
        <v>0</v>
      </c>
      <c r="CN246" s="21" t="n">
        <f aca="false">IF(OR($A246="",CN$4=""),0,COUNTIFS(Formulas!$A$2:$A$3001,CN$4,Formulas!$B$2:$B$3001,$A246))</f>
        <v>0</v>
      </c>
      <c r="CO246" s="21" t="n">
        <f aca="false">IF(OR($A246="",CO$4=""),0,COUNTIFS(Formulas!$A$2:$A$3001,CO$4,Formulas!$B$2:$B$3001,$A246))</f>
        <v>0</v>
      </c>
      <c r="CP246" s="21" t="n">
        <f aca="false">IF(OR($A246="",CP$4=""),0,COUNTIFS(Formulas!$A$2:$A$3001,CP$4,Formulas!$B$2:$B$3001,$A246))</f>
        <v>0</v>
      </c>
      <c r="CQ246" s="21" t="n">
        <f aca="false">IF(OR($A246="",CQ$4=""),0,COUNTIFS(Formulas!$A$2:$A$3001,CQ$4,Formulas!$B$2:$B$3001,$A246))</f>
        <v>0</v>
      </c>
      <c r="CR246" s="21" t="n">
        <f aca="false">IF(OR($A246="",CR$4=""),0,COUNTIFS(Formulas!$A$2:$A$3001,CR$4,Formulas!$B$2:$B$3001,$A246))</f>
        <v>0</v>
      </c>
      <c r="CS246" s="21" t="n">
        <f aca="false">IF(OR($A246="",CS$4=""),0,COUNTIFS(Formulas!$A$2:$A$3001,CS$4,Formulas!$B$2:$B$3001,$A246))</f>
        <v>0</v>
      </c>
      <c r="CT246" s="21" t="n">
        <f aca="false">IF(OR($A246="",CT$4=""),0,COUNTIFS(Formulas!$A$2:$A$3001,CT$4,Formulas!$B$2:$B$3001,$A246))</f>
        <v>0</v>
      </c>
      <c r="CU246" s="21" t="n">
        <f aca="false">IF(OR($A246="",CU$4=""),0,COUNTIFS(Formulas!$A$2:$A$3001,CU$4,Formulas!$B$2:$B$3001,$A246))</f>
        <v>0</v>
      </c>
      <c r="CV246" s="21" t="n">
        <f aca="false">IF(OR($A246="",CV$4=""),0,COUNTIFS(Formulas!$A$2:$A$3001,CV$4,Formulas!$B$2:$B$3001,$A246))</f>
        <v>0</v>
      </c>
      <c r="CW246" s="21" t="n">
        <f aca="false">IF(OR($A246="",CW$4=""),0,COUNTIFS(Formulas!$A$2:$A$3001,CW$4,Formulas!$B$2:$B$3001,$A246))</f>
        <v>0</v>
      </c>
      <c r="CX246" s="21" t="n">
        <f aca="false">IF(OR($A246="",CX$4=""),0,COUNTIFS(Formulas!$A$2:$A$3001,CX$4,Formulas!$B$2:$B$3001,$A246))</f>
        <v>0</v>
      </c>
      <c r="CY246" s="21" t="n">
        <f aca="false">IF(OR($A246="",CY$4=""),0,COUNTIFS(Formulas!$A$2:$A$3001,CY$4,Formulas!$B$2:$B$3001,$A246))</f>
        <v>0</v>
      </c>
      <c r="CZ246" s="21" t="n">
        <f aca="false">IF(OR($A246="",CZ$4=""),0,COUNTIFS(Formulas!$A$2:$A$3001,CZ$4,Formulas!$B$2:$B$3001,$A246))</f>
        <v>0</v>
      </c>
      <c r="DA246" s="21" t="n">
        <f aca="false">IF(OR($A246="",DA$4=""),0,COUNTIFS(Formulas!$A$2:$A$3001,DA$4,Formulas!$B$2:$B$3001,$A246))</f>
        <v>0</v>
      </c>
      <c r="DB246" s="21" t="n">
        <f aca="false">IF(OR($A246="",DB$4=""),0,COUNTIFS(Formulas!$A$2:$A$3001,DB$4,Formulas!$B$2:$B$3001,$A246))</f>
        <v>0</v>
      </c>
      <c r="DC246" s="21" t="n">
        <f aca="false">IF(OR($A246="",DC$4=""),0,COUNTIFS(Formulas!$A$2:$A$3001,DC$4,Formulas!$B$2:$B$3001,$A246))</f>
        <v>0</v>
      </c>
      <c r="DD246" s="21" t="n">
        <f aca="false">IF(OR($A246="",DD$4=""),0,COUNTIFS(Formulas!$A$2:$A$3001,DD$4,Formulas!$B$2:$B$3001,$A246))</f>
        <v>0</v>
      </c>
      <c r="DE246" s="21" t="n">
        <f aca="false">IF(OR($A246="",DE$4=""),0,COUNTIFS(Formulas!$A$2:$A$3001,DE$4,Formulas!$B$2:$B$3001,$A246))</f>
        <v>0</v>
      </c>
      <c r="DF246" s="21" t="n">
        <f aca="false">IF(OR($A246="",DF$4=""),0,COUNTIFS(Formulas!$A$2:$A$3001,DF$4,Formulas!$B$2:$B$3001,$A246))</f>
        <v>0</v>
      </c>
      <c r="DG246" s="21" t="n">
        <f aca="false">IF(OR($A246="",DG$4=""),0,COUNTIFS(Formulas!$A$2:$A$3001,DG$4,Formulas!$B$2:$B$3001,$A246))</f>
        <v>0</v>
      </c>
      <c r="DH246" s="21" t="n">
        <f aca="false">IF(OR($A246="",DH$4=""),0,COUNTIFS(Formulas!$A$2:$A$3001,DH$4,Formulas!$B$2:$B$3001,$A246))</f>
        <v>0</v>
      </c>
      <c r="DI246" s="21" t="n">
        <f aca="false">IF(OR($A246="",DI$4=""),0,COUNTIFS(Formulas!$A$2:$A$3001,DI$4,Formulas!$B$2:$B$3001,$A246))</f>
        <v>0</v>
      </c>
      <c r="DJ246" s="21" t="n">
        <f aca="false">IF(OR($A246="",DJ$4=""),0,COUNTIFS(Formulas!$A$2:$A$3001,DJ$4,Formulas!$B$2:$B$3001,$A246))</f>
        <v>0</v>
      </c>
      <c r="DK246" s="21" t="n">
        <f aca="false">IF(OR($A246="",DK$4=""),0,COUNTIFS(Formulas!$A$2:$A$3001,DK$4,Formulas!$B$2:$B$3001,$A246))</f>
        <v>0</v>
      </c>
      <c r="DL246" s="21" t="n">
        <f aca="false">IF(OR($A246="",DL$4=""),0,COUNTIFS(Formulas!$A$2:$A$3001,DL$4,Formulas!$B$2:$B$3001,$A246))</f>
        <v>0</v>
      </c>
      <c r="DM246" s="21" t="n">
        <f aca="false">IF(OR($A246="",DM$4=""),0,COUNTIFS(Formulas!$A$2:$A$3001,DM$4,Formulas!$B$2:$B$3001,$A246))</f>
        <v>0</v>
      </c>
      <c r="DN246" s="21" t="n">
        <f aca="false">IF(OR($A246="",DN$4=""),0,COUNTIFS(Formulas!$A$2:$A$3001,DN$4,Formulas!$B$2:$B$3001,$A246))</f>
        <v>0</v>
      </c>
      <c r="DO246" s="21" t="n">
        <f aca="false">IF(OR($A246="",DO$4=""),0,COUNTIFS(Formulas!$A$2:$A$3001,DO$4,Formulas!$B$2:$B$3001,$A246))</f>
        <v>0</v>
      </c>
      <c r="DP246" s="21" t="n">
        <f aca="false">IF(OR($A246="",DP$4=""),0,COUNTIFS(Formulas!$A$2:$A$3001,DP$4,Formulas!$B$2:$B$3001,$A246))</f>
        <v>0</v>
      </c>
      <c r="DQ246" s="21" t="n">
        <f aca="false">IF(OR($A246="",DQ$4=""),0,COUNTIFS(Formulas!$A$2:$A$3001,DQ$4,Formulas!$B$2:$B$3001,$A246))</f>
        <v>0</v>
      </c>
      <c r="DR246" s="21" t="n">
        <f aca="false">IF(OR($A246="",DR$4=""),0,COUNTIFS(Formulas!$A$2:$A$3001,DR$4,Formulas!$B$2:$B$3001,$A246))</f>
        <v>0</v>
      </c>
      <c r="DS246" s="21" t="n">
        <f aca="false">IF(OR($A246="",DS$4=""),0,COUNTIFS(Formulas!$A$2:$A$3001,DS$4,Formulas!$B$2:$B$3001,$A246))</f>
        <v>0</v>
      </c>
      <c r="DT246" s="21" t="n">
        <f aca="false">IF(OR($A246="",DT$4=""),0,COUNTIFS(Formulas!$A$2:$A$3001,DT$4,Formulas!$B$2:$B$3001,$A246))</f>
        <v>0</v>
      </c>
      <c r="DU246" s="21" t="n">
        <f aca="false">IF(OR($A246="",DU$4=""),0,COUNTIFS(Formulas!$A$2:$A$3001,DU$4,Formulas!$B$2:$B$3001,$A246))</f>
        <v>0</v>
      </c>
      <c r="DV246" s="21" t="n">
        <f aca="false">IF(OR($A246="",DV$4=""),0,COUNTIFS(Formulas!$A$2:$A$3001,DV$4,Formulas!$B$2:$B$3001,$A246))</f>
        <v>0</v>
      </c>
      <c r="DW246" s="21" t="n">
        <f aca="false">IF(OR($A246="",DW$4=""),0,COUNTIFS(Formulas!$A$2:$A$3001,DW$4,Formulas!$B$2:$B$3001,$A246))</f>
        <v>0</v>
      </c>
      <c r="DX246" s="21" t="n">
        <f aca="false">IF(OR($A246="",DX$4=""),0,COUNTIFS(Formulas!$A$2:$A$3001,DX$4,Formulas!$B$2:$B$3001,$A246))</f>
        <v>0</v>
      </c>
      <c r="DY246" s="21" t="n">
        <f aca="false">IF(OR($A246="",DY$4=""),0,COUNTIFS(Formulas!$A$2:$A$3001,DY$4,Formulas!$B$2:$B$3001,$A246))</f>
        <v>0</v>
      </c>
      <c r="DZ246" s="21" t="n">
        <f aca="false">IF(OR($A246="",DZ$4=""),0,COUNTIFS(Formulas!$A$2:$A$3001,DZ$4,Formulas!$B$2:$B$3001,$A246))</f>
        <v>0</v>
      </c>
      <c r="EA246" s="21" t="n">
        <f aca="false">IF(OR($A246="",EA$4=""),0,COUNTIFS(Formulas!$A$2:$A$3001,EA$4,Formulas!$B$2:$B$3001,$A246))</f>
        <v>0</v>
      </c>
      <c r="EB246" s="21" t="n">
        <f aca="false">IF(OR($A246="",EB$4=""),0,COUNTIFS(Formulas!$A$2:$A$3001,EB$4,Formulas!$B$2:$B$3001,$A246))</f>
        <v>0</v>
      </c>
      <c r="EC246" s="21" t="n">
        <f aca="false">IF(OR($A246="",EC$4=""),0,COUNTIFS(Formulas!$A$2:$A$3001,EC$4,Formulas!$B$2:$B$3001,$A246))</f>
        <v>0</v>
      </c>
      <c r="ED246" s="21" t="n">
        <f aca="false">IF(OR($A246="",ED$4=""),0,COUNTIFS(Formulas!$A$2:$A$3001,ED$4,Formulas!$B$2:$B$3001,$A246))</f>
        <v>0</v>
      </c>
      <c r="EE246" s="21" t="n">
        <f aca="false">IF(OR($A246="",EE$4=""),0,COUNTIFS(Formulas!$A$2:$A$3001,EE$4,Formulas!$B$2:$B$3001,$A246))</f>
        <v>0</v>
      </c>
      <c r="EF246" s="21" t="n">
        <f aca="false">IF(OR($A246="",EF$4=""),0,COUNTIFS(Formulas!$A$2:$A$3001,EF$4,Formulas!$B$2:$B$3001,$A246))</f>
        <v>0</v>
      </c>
      <c r="EG246" s="21" t="n">
        <f aca="false">IF(OR($A246="",EG$4=""),0,COUNTIFS(Formulas!$A$2:$A$3001,EG$4,Formulas!$B$2:$B$3001,$A246))</f>
        <v>0</v>
      </c>
      <c r="EH246" s="21" t="n">
        <f aca="false">IF(OR($A246="",EH$4=""),0,COUNTIFS(Formulas!$A$2:$A$3001,EH$4,Formulas!$B$2:$B$3001,$A246))</f>
        <v>0</v>
      </c>
      <c r="EI246" s="21" t="n">
        <f aca="false">IF(OR($A246="",EI$4=""),0,COUNTIFS(Formulas!$A$2:$A$3001,EI$4,Formulas!$B$2:$B$3001,$A246))</f>
        <v>0</v>
      </c>
      <c r="EJ246" s="21" t="n">
        <f aca="false">IF(OR($A246="",EJ$4=""),0,COUNTIFS(Formulas!$A$2:$A$3001,EJ$4,Formulas!$B$2:$B$3001,$A246))</f>
        <v>0</v>
      </c>
      <c r="EK246" s="21" t="n">
        <f aca="false">IF(OR($A246="",EK$4=""),0,COUNTIFS(Formulas!$A$2:$A$3001,EK$4,Formulas!$B$2:$B$3001,$A246))</f>
        <v>0</v>
      </c>
      <c r="EL246" s="21" t="n">
        <f aca="false">IF(OR($A246="",EL$4=""),0,COUNTIFS(Formulas!$A$2:$A$3001,EL$4,Formulas!$B$2:$B$3001,$A246))</f>
        <v>0</v>
      </c>
      <c r="EM246" s="21" t="n">
        <f aca="false">IF(OR($A246="",EM$4=""),0,COUNTIFS(Formulas!$A$2:$A$3001,EM$4,Formulas!$B$2:$B$3001,$A246))</f>
        <v>0</v>
      </c>
      <c r="EN246" s="21" t="n">
        <f aca="false">IF(OR($A246="",EN$4=""),0,COUNTIFS(Formulas!$A$2:$A$3001,EN$4,Formulas!$B$2:$B$3001,$A246))</f>
        <v>0</v>
      </c>
      <c r="EO246" s="21" t="n">
        <f aca="false">IF(OR($A246="",EO$4=""),0,COUNTIFS(Formulas!$A$2:$A$3001,EO$4,Formulas!$B$2:$B$3001,$A246))</f>
        <v>0</v>
      </c>
      <c r="EP246" s="21" t="n">
        <f aca="false">IF(OR($A246="",EP$4=""),0,COUNTIFS(Formulas!$A$2:$A$3001,EP$4,Formulas!$B$2:$B$3001,$A246))</f>
        <v>0</v>
      </c>
      <c r="EQ246" s="21" t="n">
        <f aca="false">IF(OR($A246="",EQ$4=""),0,COUNTIFS(Formulas!$A$2:$A$3001,EQ$4,Formulas!$B$2:$B$3001,$A246))</f>
        <v>0</v>
      </c>
      <c r="ER246" s="21" t="n">
        <f aca="false">IF(OR($A246="",ER$4=""),0,COUNTIFS(Formulas!$A$2:$A$3001,ER$4,Formulas!$B$2:$B$3001,$A246))</f>
        <v>0</v>
      </c>
      <c r="ES246" s="21" t="n">
        <f aca="false">IF(OR($A246="",ES$4=""),0,COUNTIFS(Formulas!$A$2:$A$3001,ES$4,Formulas!$B$2:$B$3001,$A246))</f>
        <v>0</v>
      </c>
      <c r="ET246" s="21" t="n">
        <f aca="false">IF(OR($A246="",ET$4=""),0,COUNTIFS(Formulas!$A$2:$A$3001,ET$4,Formulas!$B$2:$B$3001,$A246))</f>
        <v>0</v>
      </c>
      <c r="EU246" s="21" t="n">
        <f aca="false">IF(OR($A246="",EU$4=""),0,COUNTIFS(Formulas!$A$2:$A$3001,EU$4,Formulas!$B$2:$B$3001,$A246))</f>
        <v>0</v>
      </c>
      <c r="EV246" s="21" t="n">
        <f aca="false">IF(OR($A246="",EV$4=""),0,COUNTIFS(Formulas!$A$2:$A$3001,EV$4,Formulas!$B$2:$B$3001,$A246))</f>
        <v>0</v>
      </c>
    </row>
    <row r="247" customFormat="false" ht="15" hidden="false" customHeight="false" outlineLevel="0" collapsed="false">
      <c r="A247" s="13" t="str">
        <f aca="false">IF(INDEX(Materials!$A$2:$A$301,243)="","",INDEX(Materials!$A$2:$A$301,243))</f>
        <v/>
      </c>
      <c r="B247" s="19" t="str">
        <f aca="false">IF(A247="","",COUNTIF(C247:EV247,"&gt;0"))</f>
        <v/>
      </c>
      <c r="C247" s="21" t="n">
        <f aca="false">IF(OR($A247="",C$4=""),0,COUNTIFS(Formulas!$A$2:$A$3001,C$4,Formulas!$B$2:$B$3001,$A247))</f>
        <v>0</v>
      </c>
      <c r="D247" s="21" t="n">
        <f aca="false">IF(OR($A247="",D$4=""),0,COUNTIFS(Formulas!$A$2:$A$3001,D$4,Formulas!$B$2:$B$3001,$A247))</f>
        <v>0</v>
      </c>
      <c r="E247" s="21" t="n">
        <f aca="false">IF(OR($A247="",E$4=""),0,COUNTIFS(Formulas!$A$2:$A$3001,E$4,Formulas!$B$2:$B$3001,$A247))</f>
        <v>0</v>
      </c>
      <c r="F247" s="21" t="n">
        <f aca="false">IF(OR($A247="",F$4=""),0,COUNTIFS(Formulas!$A$2:$A$3001,F$4,Formulas!$B$2:$B$3001,$A247))</f>
        <v>0</v>
      </c>
      <c r="G247" s="21" t="n">
        <f aca="false">IF(OR($A247="",G$4=""),0,COUNTIFS(Formulas!$A$2:$A$3001,G$4,Formulas!$B$2:$B$3001,$A247))</f>
        <v>0</v>
      </c>
      <c r="H247" s="21" t="n">
        <f aca="false">IF(OR($A247="",H$4=""),0,COUNTIFS(Formulas!$A$2:$A$3001,H$4,Formulas!$B$2:$B$3001,$A247))</f>
        <v>0</v>
      </c>
      <c r="I247" s="21" t="n">
        <f aca="false">IF(OR($A247="",I$4=""),0,COUNTIFS(Formulas!$A$2:$A$3001,I$4,Formulas!$B$2:$B$3001,$A247))</f>
        <v>0</v>
      </c>
      <c r="J247" s="21" t="n">
        <f aca="false">IF(OR($A247="",J$4=""),0,COUNTIFS(Formulas!$A$2:$A$3001,J$4,Formulas!$B$2:$B$3001,$A247))</f>
        <v>0</v>
      </c>
      <c r="K247" s="21" t="n">
        <f aca="false">IF(OR($A247="",K$4=""),0,COUNTIFS(Formulas!$A$2:$A$3001,K$4,Formulas!$B$2:$B$3001,$A247))</f>
        <v>0</v>
      </c>
      <c r="L247" s="21" t="n">
        <f aca="false">IF(OR($A247="",L$4=""),0,COUNTIFS(Formulas!$A$2:$A$3001,L$4,Formulas!$B$2:$B$3001,$A247))</f>
        <v>0</v>
      </c>
      <c r="M247" s="21" t="n">
        <f aca="false">IF(OR($A247="",M$4=""),0,COUNTIFS(Formulas!$A$2:$A$3001,M$4,Formulas!$B$2:$B$3001,$A247))</f>
        <v>0</v>
      </c>
      <c r="N247" s="21" t="n">
        <f aca="false">IF(OR($A247="",N$4=""),0,COUNTIFS(Formulas!$A$2:$A$3001,N$4,Formulas!$B$2:$B$3001,$A247))</f>
        <v>0</v>
      </c>
      <c r="O247" s="21" t="n">
        <f aca="false">IF(OR($A247="",O$4=""),0,COUNTIFS(Formulas!$A$2:$A$3001,O$4,Formulas!$B$2:$B$3001,$A247))</f>
        <v>0</v>
      </c>
      <c r="P247" s="21" t="n">
        <f aca="false">IF(OR($A247="",P$4=""),0,COUNTIFS(Formulas!$A$2:$A$3001,P$4,Formulas!$B$2:$B$3001,$A247))</f>
        <v>0</v>
      </c>
      <c r="Q247" s="21" t="n">
        <f aca="false">IF(OR($A247="",Q$4=""),0,COUNTIFS(Formulas!$A$2:$A$3001,Q$4,Formulas!$B$2:$B$3001,$A247))</f>
        <v>0</v>
      </c>
      <c r="R247" s="21" t="n">
        <f aca="false">IF(OR($A247="",R$4=""),0,COUNTIFS(Formulas!$A$2:$A$3001,R$4,Formulas!$B$2:$B$3001,$A247))</f>
        <v>0</v>
      </c>
      <c r="S247" s="21" t="n">
        <f aca="false">IF(OR($A247="",S$4=""),0,COUNTIFS(Formulas!$A$2:$A$3001,S$4,Formulas!$B$2:$B$3001,$A247))</f>
        <v>0</v>
      </c>
      <c r="T247" s="21" t="n">
        <f aca="false">IF(OR($A247="",T$4=""),0,COUNTIFS(Formulas!$A$2:$A$3001,T$4,Formulas!$B$2:$B$3001,$A247))</f>
        <v>0</v>
      </c>
      <c r="U247" s="21" t="n">
        <f aca="false">IF(OR($A247="",U$4=""),0,COUNTIFS(Formulas!$A$2:$A$3001,U$4,Formulas!$B$2:$B$3001,$A247))</f>
        <v>0</v>
      </c>
      <c r="V247" s="21" t="n">
        <f aca="false">IF(OR($A247="",V$4=""),0,COUNTIFS(Formulas!$A$2:$A$3001,V$4,Formulas!$B$2:$B$3001,$A247))</f>
        <v>0</v>
      </c>
      <c r="W247" s="21" t="n">
        <f aca="false">IF(OR($A247="",W$4=""),0,COUNTIFS(Formulas!$A$2:$A$3001,W$4,Formulas!$B$2:$B$3001,$A247))</f>
        <v>0</v>
      </c>
      <c r="X247" s="21" t="n">
        <f aca="false">IF(OR($A247="",X$4=""),0,COUNTIFS(Formulas!$A$2:$A$3001,X$4,Formulas!$B$2:$B$3001,$A247))</f>
        <v>0</v>
      </c>
      <c r="Y247" s="21" t="n">
        <f aca="false">IF(OR($A247="",Y$4=""),0,COUNTIFS(Formulas!$A$2:$A$3001,Y$4,Formulas!$B$2:$B$3001,$A247))</f>
        <v>0</v>
      </c>
      <c r="Z247" s="21" t="n">
        <f aca="false">IF(OR($A247="",Z$4=""),0,COUNTIFS(Formulas!$A$2:$A$3001,Z$4,Formulas!$B$2:$B$3001,$A247))</f>
        <v>0</v>
      </c>
      <c r="AA247" s="21" t="n">
        <f aca="false">IF(OR($A247="",AA$4=""),0,COUNTIFS(Formulas!$A$2:$A$3001,AA$4,Formulas!$B$2:$B$3001,$A247))</f>
        <v>0</v>
      </c>
      <c r="AB247" s="21" t="n">
        <f aca="false">IF(OR($A247="",AB$4=""),0,COUNTIFS(Formulas!$A$2:$A$3001,AB$4,Formulas!$B$2:$B$3001,$A247))</f>
        <v>0</v>
      </c>
      <c r="AC247" s="21" t="n">
        <f aca="false">IF(OR($A247="",AC$4=""),0,COUNTIFS(Formulas!$A$2:$A$3001,AC$4,Formulas!$B$2:$B$3001,$A247))</f>
        <v>0</v>
      </c>
      <c r="AD247" s="21" t="n">
        <f aca="false">IF(OR($A247="",AD$4=""),0,COUNTIFS(Formulas!$A$2:$A$3001,AD$4,Formulas!$B$2:$B$3001,$A247))</f>
        <v>0</v>
      </c>
      <c r="AE247" s="21" t="n">
        <f aca="false">IF(OR($A247="",AE$4=""),0,COUNTIFS(Formulas!$A$2:$A$3001,AE$4,Formulas!$B$2:$B$3001,$A247))</f>
        <v>0</v>
      </c>
      <c r="AF247" s="21" t="n">
        <f aca="false">IF(OR($A247="",AF$4=""),0,COUNTIFS(Formulas!$A$2:$A$3001,AF$4,Formulas!$B$2:$B$3001,$A247))</f>
        <v>0</v>
      </c>
      <c r="AG247" s="21" t="n">
        <f aca="false">IF(OR($A247="",AG$4=""),0,COUNTIFS(Formulas!$A$2:$A$3001,AG$4,Formulas!$B$2:$B$3001,$A247))</f>
        <v>0</v>
      </c>
      <c r="AH247" s="21" t="n">
        <f aca="false">IF(OR($A247="",AH$4=""),0,COUNTIFS(Formulas!$A$2:$A$3001,AH$4,Formulas!$B$2:$B$3001,$A247))</f>
        <v>0</v>
      </c>
      <c r="AI247" s="21" t="n">
        <f aca="false">IF(OR($A247="",AI$4=""),0,COUNTIFS(Formulas!$A$2:$A$3001,AI$4,Formulas!$B$2:$B$3001,$A247))</f>
        <v>0</v>
      </c>
      <c r="AJ247" s="21" t="n">
        <f aca="false">IF(OR($A247="",AJ$4=""),0,COUNTIFS(Formulas!$A$2:$A$3001,AJ$4,Formulas!$B$2:$B$3001,$A247))</f>
        <v>0</v>
      </c>
      <c r="AK247" s="21" t="n">
        <f aca="false">IF(OR($A247="",AK$4=""),0,COUNTIFS(Formulas!$A$2:$A$3001,AK$4,Formulas!$B$2:$B$3001,$A247))</f>
        <v>0</v>
      </c>
      <c r="AL247" s="21" t="n">
        <f aca="false">IF(OR($A247="",AL$4=""),0,COUNTIFS(Formulas!$A$2:$A$3001,AL$4,Formulas!$B$2:$B$3001,$A247))</f>
        <v>0</v>
      </c>
      <c r="AM247" s="21" t="n">
        <f aca="false">IF(OR($A247="",AM$4=""),0,COUNTIFS(Formulas!$A$2:$A$3001,AM$4,Formulas!$B$2:$B$3001,$A247))</f>
        <v>0</v>
      </c>
      <c r="AN247" s="21" t="n">
        <f aca="false">IF(OR($A247="",AN$4=""),0,COUNTIFS(Formulas!$A$2:$A$3001,AN$4,Formulas!$B$2:$B$3001,$A247))</f>
        <v>0</v>
      </c>
      <c r="AO247" s="21" t="n">
        <f aca="false">IF(OR($A247="",AO$4=""),0,COUNTIFS(Formulas!$A$2:$A$3001,AO$4,Formulas!$B$2:$B$3001,$A247))</f>
        <v>0</v>
      </c>
      <c r="AP247" s="21" t="n">
        <f aca="false">IF(OR($A247="",AP$4=""),0,COUNTIFS(Formulas!$A$2:$A$3001,AP$4,Formulas!$B$2:$B$3001,$A247))</f>
        <v>0</v>
      </c>
      <c r="AQ247" s="21" t="n">
        <f aca="false">IF(OR($A247="",AQ$4=""),0,COUNTIFS(Formulas!$A$2:$A$3001,AQ$4,Formulas!$B$2:$B$3001,$A247))</f>
        <v>0</v>
      </c>
      <c r="AR247" s="21" t="n">
        <f aca="false">IF(OR($A247="",AR$4=""),0,COUNTIFS(Formulas!$A$2:$A$3001,AR$4,Formulas!$B$2:$B$3001,$A247))</f>
        <v>0</v>
      </c>
      <c r="AS247" s="21" t="n">
        <f aca="false">IF(OR($A247="",AS$4=""),0,COUNTIFS(Formulas!$A$2:$A$3001,AS$4,Formulas!$B$2:$B$3001,$A247))</f>
        <v>0</v>
      </c>
      <c r="AT247" s="21" t="n">
        <f aca="false">IF(OR($A247="",AT$4=""),0,COUNTIFS(Formulas!$A$2:$A$3001,AT$4,Formulas!$B$2:$B$3001,$A247))</f>
        <v>0</v>
      </c>
      <c r="AU247" s="21" t="n">
        <f aca="false">IF(OR($A247="",AU$4=""),0,COUNTIFS(Formulas!$A$2:$A$3001,AU$4,Formulas!$B$2:$B$3001,$A247))</f>
        <v>0</v>
      </c>
      <c r="AV247" s="21" t="n">
        <f aca="false">IF(OR($A247="",AV$4=""),0,COUNTIFS(Formulas!$A$2:$A$3001,AV$4,Formulas!$B$2:$B$3001,$A247))</f>
        <v>0</v>
      </c>
      <c r="AW247" s="21" t="n">
        <f aca="false">IF(OR($A247="",AW$4=""),0,COUNTIFS(Formulas!$A$2:$A$3001,AW$4,Formulas!$B$2:$B$3001,$A247))</f>
        <v>0</v>
      </c>
      <c r="AX247" s="21" t="n">
        <f aca="false">IF(OR($A247="",AX$4=""),0,COUNTIFS(Formulas!$A$2:$A$3001,AX$4,Formulas!$B$2:$B$3001,$A247))</f>
        <v>0</v>
      </c>
      <c r="AY247" s="21" t="n">
        <f aca="false">IF(OR($A247="",AY$4=""),0,COUNTIFS(Formulas!$A$2:$A$3001,AY$4,Formulas!$B$2:$B$3001,$A247))</f>
        <v>0</v>
      </c>
      <c r="AZ247" s="21" t="n">
        <f aca="false">IF(OR($A247="",AZ$4=""),0,COUNTIFS(Formulas!$A$2:$A$3001,AZ$4,Formulas!$B$2:$B$3001,$A247))</f>
        <v>0</v>
      </c>
      <c r="BA247" s="21" t="n">
        <f aca="false">IF(OR($A247="",BA$4=""),0,COUNTIFS(Formulas!$A$2:$A$3001,BA$4,Formulas!$B$2:$B$3001,$A247))</f>
        <v>0</v>
      </c>
      <c r="BB247" s="21" t="n">
        <f aca="false">IF(OR($A247="",BB$4=""),0,COUNTIFS(Formulas!$A$2:$A$3001,BB$4,Formulas!$B$2:$B$3001,$A247))</f>
        <v>0</v>
      </c>
      <c r="BC247" s="21" t="n">
        <f aca="false">IF(OR($A247="",BC$4=""),0,COUNTIFS(Formulas!$A$2:$A$3001,BC$4,Formulas!$B$2:$B$3001,$A247))</f>
        <v>0</v>
      </c>
      <c r="BD247" s="21" t="n">
        <f aca="false">IF(OR($A247="",BD$4=""),0,COUNTIFS(Formulas!$A$2:$A$3001,BD$4,Formulas!$B$2:$B$3001,$A247))</f>
        <v>0</v>
      </c>
      <c r="BE247" s="21" t="n">
        <f aca="false">IF(OR($A247="",BE$4=""),0,COUNTIFS(Formulas!$A$2:$A$3001,BE$4,Formulas!$B$2:$B$3001,$A247))</f>
        <v>0</v>
      </c>
      <c r="BF247" s="21" t="n">
        <f aca="false">IF(OR($A247="",BF$4=""),0,COUNTIFS(Formulas!$A$2:$A$3001,BF$4,Formulas!$B$2:$B$3001,$A247))</f>
        <v>0</v>
      </c>
      <c r="BG247" s="21" t="n">
        <f aca="false">IF(OR($A247="",BG$4=""),0,COUNTIFS(Formulas!$A$2:$A$3001,BG$4,Formulas!$B$2:$B$3001,$A247))</f>
        <v>0</v>
      </c>
      <c r="BH247" s="21" t="n">
        <f aca="false">IF(OR($A247="",BH$4=""),0,COUNTIFS(Formulas!$A$2:$A$3001,BH$4,Formulas!$B$2:$B$3001,$A247))</f>
        <v>0</v>
      </c>
      <c r="BI247" s="21" t="n">
        <f aca="false">IF(OR($A247="",BI$4=""),0,COUNTIFS(Formulas!$A$2:$A$3001,BI$4,Formulas!$B$2:$B$3001,$A247))</f>
        <v>0</v>
      </c>
      <c r="BJ247" s="21" t="n">
        <f aca="false">IF(OR($A247="",BJ$4=""),0,COUNTIFS(Formulas!$A$2:$A$3001,BJ$4,Formulas!$B$2:$B$3001,$A247))</f>
        <v>0</v>
      </c>
      <c r="BK247" s="21" t="n">
        <f aca="false">IF(OR($A247="",BK$4=""),0,COUNTIFS(Formulas!$A$2:$A$3001,BK$4,Formulas!$B$2:$B$3001,$A247))</f>
        <v>0</v>
      </c>
      <c r="BL247" s="21" t="n">
        <f aca="false">IF(OR($A247="",BL$4=""),0,COUNTIFS(Formulas!$A$2:$A$3001,BL$4,Formulas!$B$2:$B$3001,$A247))</f>
        <v>0</v>
      </c>
      <c r="BM247" s="21" t="n">
        <f aca="false">IF(OR($A247="",BM$4=""),0,COUNTIFS(Formulas!$A$2:$A$3001,BM$4,Formulas!$B$2:$B$3001,$A247))</f>
        <v>0</v>
      </c>
      <c r="BN247" s="21" t="n">
        <f aca="false">IF(OR($A247="",BN$4=""),0,COUNTIFS(Formulas!$A$2:$A$3001,BN$4,Formulas!$B$2:$B$3001,$A247))</f>
        <v>0</v>
      </c>
      <c r="BO247" s="21" t="n">
        <f aca="false">IF(OR($A247="",BO$4=""),0,COUNTIFS(Formulas!$A$2:$A$3001,BO$4,Formulas!$B$2:$B$3001,$A247))</f>
        <v>0</v>
      </c>
      <c r="BP247" s="21" t="n">
        <f aca="false">IF(OR($A247="",BP$4=""),0,COUNTIFS(Formulas!$A$2:$A$3001,BP$4,Formulas!$B$2:$B$3001,$A247))</f>
        <v>0</v>
      </c>
      <c r="BQ247" s="21" t="n">
        <f aca="false">IF(OR($A247="",BQ$4=""),0,COUNTIFS(Formulas!$A$2:$A$3001,BQ$4,Formulas!$B$2:$B$3001,$A247))</f>
        <v>0</v>
      </c>
      <c r="BR247" s="21" t="n">
        <f aca="false">IF(OR($A247="",BR$4=""),0,COUNTIFS(Formulas!$A$2:$A$3001,BR$4,Formulas!$B$2:$B$3001,$A247))</f>
        <v>0</v>
      </c>
      <c r="BS247" s="21" t="n">
        <f aca="false">IF(OR($A247="",BS$4=""),0,COUNTIFS(Formulas!$A$2:$A$3001,BS$4,Formulas!$B$2:$B$3001,$A247))</f>
        <v>0</v>
      </c>
      <c r="BT247" s="21" t="n">
        <f aca="false">IF(OR($A247="",BT$4=""),0,COUNTIFS(Formulas!$A$2:$A$3001,BT$4,Formulas!$B$2:$B$3001,$A247))</f>
        <v>0</v>
      </c>
      <c r="BU247" s="21" t="n">
        <f aca="false">IF(OR($A247="",BU$4=""),0,COUNTIFS(Formulas!$A$2:$A$3001,BU$4,Formulas!$B$2:$B$3001,$A247))</f>
        <v>0</v>
      </c>
      <c r="BV247" s="21" t="n">
        <f aca="false">IF(OR($A247="",BV$4=""),0,COUNTIFS(Formulas!$A$2:$A$3001,BV$4,Formulas!$B$2:$B$3001,$A247))</f>
        <v>0</v>
      </c>
      <c r="BW247" s="21" t="n">
        <f aca="false">IF(OR($A247="",BW$4=""),0,COUNTIFS(Formulas!$A$2:$A$3001,BW$4,Formulas!$B$2:$B$3001,$A247))</f>
        <v>0</v>
      </c>
      <c r="BX247" s="21" t="n">
        <f aca="false">IF(OR($A247="",BX$4=""),0,COUNTIFS(Formulas!$A$2:$A$3001,BX$4,Formulas!$B$2:$B$3001,$A247))</f>
        <v>0</v>
      </c>
      <c r="BY247" s="21" t="n">
        <f aca="false">IF(OR($A247="",BY$4=""),0,COUNTIFS(Formulas!$A$2:$A$3001,BY$4,Formulas!$B$2:$B$3001,$A247))</f>
        <v>0</v>
      </c>
      <c r="BZ247" s="21" t="n">
        <f aca="false">IF(OR($A247="",BZ$4=""),0,COUNTIFS(Formulas!$A$2:$A$3001,BZ$4,Formulas!$B$2:$B$3001,$A247))</f>
        <v>0</v>
      </c>
      <c r="CA247" s="21" t="n">
        <f aca="false">IF(OR($A247="",CA$4=""),0,COUNTIFS(Formulas!$A$2:$A$3001,CA$4,Formulas!$B$2:$B$3001,$A247))</f>
        <v>0</v>
      </c>
      <c r="CB247" s="21" t="n">
        <f aca="false">IF(OR($A247="",CB$4=""),0,COUNTIFS(Formulas!$A$2:$A$3001,CB$4,Formulas!$B$2:$B$3001,$A247))</f>
        <v>0</v>
      </c>
      <c r="CC247" s="21" t="n">
        <f aca="false">IF(OR($A247="",CC$4=""),0,COUNTIFS(Formulas!$A$2:$A$3001,CC$4,Formulas!$B$2:$B$3001,$A247))</f>
        <v>0</v>
      </c>
      <c r="CD247" s="21" t="n">
        <f aca="false">IF(OR($A247="",CD$4=""),0,COUNTIFS(Formulas!$A$2:$A$3001,CD$4,Formulas!$B$2:$B$3001,$A247))</f>
        <v>0</v>
      </c>
      <c r="CE247" s="21" t="n">
        <f aca="false">IF(OR($A247="",CE$4=""),0,COUNTIFS(Formulas!$A$2:$A$3001,CE$4,Formulas!$B$2:$B$3001,$A247))</f>
        <v>0</v>
      </c>
      <c r="CF247" s="21" t="n">
        <f aca="false">IF(OR($A247="",CF$4=""),0,COUNTIFS(Formulas!$A$2:$A$3001,CF$4,Formulas!$B$2:$B$3001,$A247))</f>
        <v>0</v>
      </c>
      <c r="CG247" s="21" t="n">
        <f aca="false">IF(OR($A247="",CG$4=""),0,COUNTIFS(Formulas!$A$2:$A$3001,CG$4,Formulas!$B$2:$B$3001,$A247))</f>
        <v>0</v>
      </c>
      <c r="CH247" s="21" t="n">
        <f aca="false">IF(OR($A247="",CH$4=""),0,COUNTIFS(Formulas!$A$2:$A$3001,CH$4,Formulas!$B$2:$B$3001,$A247))</f>
        <v>0</v>
      </c>
      <c r="CI247" s="21" t="n">
        <f aca="false">IF(OR($A247="",CI$4=""),0,COUNTIFS(Formulas!$A$2:$A$3001,CI$4,Formulas!$B$2:$B$3001,$A247))</f>
        <v>0</v>
      </c>
      <c r="CJ247" s="21" t="n">
        <f aca="false">IF(OR($A247="",CJ$4=""),0,COUNTIFS(Formulas!$A$2:$A$3001,CJ$4,Formulas!$B$2:$B$3001,$A247))</f>
        <v>0</v>
      </c>
      <c r="CK247" s="21" t="n">
        <f aca="false">IF(OR($A247="",CK$4=""),0,COUNTIFS(Formulas!$A$2:$A$3001,CK$4,Formulas!$B$2:$B$3001,$A247))</f>
        <v>0</v>
      </c>
      <c r="CL247" s="21" t="n">
        <f aca="false">IF(OR($A247="",CL$4=""),0,COUNTIFS(Formulas!$A$2:$A$3001,CL$4,Formulas!$B$2:$B$3001,$A247))</f>
        <v>0</v>
      </c>
      <c r="CM247" s="21" t="n">
        <f aca="false">IF(OR($A247="",CM$4=""),0,COUNTIFS(Formulas!$A$2:$A$3001,CM$4,Formulas!$B$2:$B$3001,$A247))</f>
        <v>0</v>
      </c>
      <c r="CN247" s="21" t="n">
        <f aca="false">IF(OR($A247="",CN$4=""),0,COUNTIFS(Formulas!$A$2:$A$3001,CN$4,Formulas!$B$2:$B$3001,$A247))</f>
        <v>0</v>
      </c>
      <c r="CO247" s="21" t="n">
        <f aca="false">IF(OR($A247="",CO$4=""),0,COUNTIFS(Formulas!$A$2:$A$3001,CO$4,Formulas!$B$2:$B$3001,$A247))</f>
        <v>0</v>
      </c>
      <c r="CP247" s="21" t="n">
        <f aca="false">IF(OR($A247="",CP$4=""),0,COUNTIFS(Formulas!$A$2:$A$3001,CP$4,Formulas!$B$2:$B$3001,$A247))</f>
        <v>0</v>
      </c>
      <c r="CQ247" s="21" t="n">
        <f aca="false">IF(OR($A247="",CQ$4=""),0,COUNTIFS(Formulas!$A$2:$A$3001,CQ$4,Formulas!$B$2:$B$3001,$A247))</f>
        <v>0</v>
      </c>
      <c r="CR247" s="21" t="n">
        <f aca="false">IF(OR($A247="",CR$4=""),0,COUNTIFS(Formulas!$A$2:$A$3001,CR$4,Formulas!$B$2:$B$3001,$A247))</f>
        <v>0</v>
      </c>
      <c r="CS247" s="21" t="n">
        <f aca="false">IF(OR($A247="",CS$4=""),0,COUNTIFS(Formulas!$A$2:$A$3001,CS$4,Formulas!$B$2:$B$3001,$A247))</f>
        <v>0</v>
      </c>
      <c r="CT247" s="21" t="n">
        <f aca="false">IF(OR($A247="",CT$4=""),0,COUNTIFS(Formulas!$A$2:$A$3001,CT$4,Formulas!$B$2:$B$3001,$A247))</f>
        <v>0</v>
      </c>
      <c r="CU247" s="21" t="n">
        <f aca="false">IF(OR($A247="",CU$4=""),0,COUNTIFS(Formulas!$A$2:$A$3001,CU$4,Formulas!$B$2:$B$3001,$A247))</f>
        <v>0</v>
      </c>
      <c r="CV247" s="21" t="n">
        <f aca="false">IF(OR($A247="",CV$4=""),0,COUNTIFS(Formulas!$A$2:$A$3001,CV$4,Formulas!$B$2:$B$3001,$A247))</f>
        <v>0</v>
      </c>
      <c r="CW247" s="21" t="n">
        <f aca="false">IF(OR($A247="",CW$4=""),0,COUNTIFS(Formulas!$A$2:$A$3001,CW$4,Formulas!$B$2:$B$3001,$A247))</f>
        <v>0</v>
      </c>
      <c r="CX247" s="21" t="n">
        <f aca="false">IF(OR($A247="",CX$4=""),0,COUNTIFS(Formulas!$A$2:$A$3001,CX$4,Formulas!$B$2:$B$3001,$A247))</f>
        <v>0</v>
      </c>
      <c r="CY247" s="21" t="n">
        <f aca="false">IF(OR($A247="",CY$4=""),0,COUNTIFS(Formulas!$A$2:$A$3001,CY$4,Formulas!$B$2:$B$3001,$A247))</f>
        <v>0</v>
      </c>
      <c r="CZ247" s="21" t="n">
        <f aca="false">IF(OR($A247="",CZ$4=""),0,COUNTIFS(Formulas!$A$2:$A$3001,CZ$4,Formulas!$B$2:$B$3001,$A247))</f>
        <v>0</v>
      </c>
      <c r="DA247" s="21" t="n">
        <f aca="false">IF(OR($A247="",DA$4=""),0,COUNTIFS(Formulas!$A$2:$A$3001,DA$4,Formulas!$B$2:$B$3001,$A247))</f>
        <v>0</v>
      </c>
      <c r="DB247" s="21" t="n">
        <f aca="false">IF(OR($A247="",DB$4=""),0,COUNTIFS(Formulas!$A$2:$A$3001,DB$4,Formulas!$B$2:$B$3001,$A247))</f>
        <v>0</v>
      </c>
      <c r="DC247" s="21" t="n">
        <f aca="false">IF(OR($A247="",DC$4=""),0,COUNTIFS(Formulas!$A$2:$A$3001,DC$4,Formulas!$B$2:$B$3001,$A247))</f>
        <v>0</v>
      </c>
      <c r="DD247" s="21" t="n">
        <f aca="false">IF(OR($A247="",DD$4=""),0,COUNTIFS(Formulas!$A$2:$A$3001,DD$4,Formulas!$B$2:$B$3001,$A247))</f>
        <v>0</v>
      </c>
      <c r="DE247" s="21" t="n">
        <f aca="false">IF(OR($A247="",DE$4=""),0,COUNTIFS(Formulas!$A$2:$A$3001,DE$4,Formulas!$B$2:$B$3001,$A247))</f>
        <v>0</v>
      </c>
      <c r="DF247" s="21" t="n">
        <f aca="false">IF(OR($A247="",DF$4=""),0,COUNTIFS(Formulas!$A$2:$A$3001,DF$4,Formulas!$B$2:$B$3001,$A247))</f>
        <v>0</v>
      </c>
      <c r="DG247" s="21" t="n">
        <f aca="false">IF(OR($A247="",DG$4=""),0,COUNTIFS(Formulas!$A$2:$A$3001,DG$4,Formulas!$B$2:$B$3001,$A247))</f>
        <v>0</v>
      </c>
      <c r="DH247" s="21" t="n">
        <f aca="false">IF(OR($A247="",DH$4=""),0,COUNTIFS(Formulas!$A$2:$A$3001,DH$4,Formulas!$B$2:$B$3001,$A247))</f>
        <v>0</v>
      </c>
      <c r="DI247" s="21" t="n">
        <f aca="false">IF(OR($A247="",DI$4=""),0,COUNTIFS(Formulas!$A$2:$A$3001,DI$4,Formulas!$B$2:$B$3001,$A247))</f>
        <v>0</v>
      </c>
      <c r="DJ247" s="21" t="n">
        <f aca="false">IF(OR($A247="",DJ$4=""),0,COUNTIFS(Formulas!$A$2:$A$3001,DJ$4,Formulas!$B$2:$B$3001,$A247))</f>
        <v>0</v>
      </c>
      <c r="DK247" s="21" t="n">
        <f aca="false">IF(OR($A247="",DK$4=""),0,COUNTIFS(Formulas!$A$2:$A$3001,DK$4,Formulas!$B$2:$B$3001,$A247))</f>
        <v>0</v>
      </c>
      <c r="DL247" s="21" t="n">
        <f aca="false">IF(OR($A247="",DL$4=""),0,COUNTIFS(Formulas!$A$2:$A$3001,DL$4,Formulas!$B$2:$B$3001,$A247))</f>
        <v>0</v>
      </c>
      <c r="DM247" s="21" t="n">
        <f aca="false">IF(OR($A247="",DM$4=""),0,COUNTIFS(Formulas!$A$2:$A$3001,DM$4,Formulas!$B$2:$B$3001,$A247))</f>
        <v>0</v>
      </c>
      <c r="DN247" s="21" t="n">
        <f aca="false">IF(OR($A247="",DN$4=""),0,COUNTIFS(Formulas!$A$2:$A$3001,DN$4,Formulas!$B$2:$B$3001,$A247))</f>
        <v>0</v>
      </c>
      <c r="DO247" s="21" t="n">
        <f aca="false">IF(OR($A247="",DO$4=""),0,COUNTIFS(Formulas!$A$2:$A$3001,DO$4,Formulas!$B$2:$B$3001,$A247))</f>
        <v>0</v>
      </c>
      <c r="DP247" s="21" t="n">
        <f aca="false">IF(OR($A247="",DP$4=""),0,COUNTIFS(Formulas!$A$2:$A$3001,DP$4,Formulas!$B$2:$B$3001,$A247))</f>
        <v>0</v>
      </c>
      <c r="DQ247" s="21" t="n">
        <f aca="false">IF(OR($A247="",DQ$4=""),0,COUNTIFS(Formulas!$A$2:$A$3001,DQ$4,Formulas!$B$2:$B$3001,$A247))</f>
        <v>0</v>
      </c>
      <c r="DR247" s="21" t="n">
        <f aca="false">IF(OR($A247="",DR$4=""),0,COUNTIFS(Formulas!$A$2:$A$3001,DR$4,Formulas!$B$2:$B$3001,$A247))</f>
        <v>0</v>
      </c>
      <c r="DS247" s="21" t="n">
        <f aca="false">IF(OR($A247="",DS$4=""),0,COUNTIFS(Formulas!$A$2:$A$3001,DS$4,Formulas!$B$2:$B$3001,$A247))</f>
        <v>0</v>
      </c>
      <c r="DT247" s="21" t="n">
        <f aca="false">IF(OR($A247="",DT$4=""),0,COUNTIFS(Formulas!$A$2:$A$3001,DT$4,Formulas!$B$2:$B$3001,$A247))</f>
        <v>0</v>
      </c>
      <c r="DU247" s="21" t="n">
        <f aca="false">IF(OR($A247="",DU$4=""),0,COUNTIFS(Formulas!$A$2:$A$3001,DU$4,Formulas!$B$2:$B$3001,$A247))</f>
        <v>0</v>
      </c>
      <c r="DV247" s="21" t="n">
        <f aca="false">IF(OR($A247="",DV$4=""),0,COUNTIFS(Formulas!$A$2:$A$3001,DV$4,Formulas!$B$2:$B$3001,$A247))</f>
        <v>0</v>
      </c>
      <c r="DW247" s="21" t="n">
        <f aca="false">IF(OR($A247="",DW$4=""),0,COUNTIFS(Formulas!$A$2:$A$3001,DW$4,Formulas!$B$2:$B$3001,$A247))</f>
        <v>0</v>
      </c>
      <c r="DX247" s="21" t="n">
        <f aca="false">IF(OR($A247="",DX$4=""),0,COUNTIFS(Formulas!$A$2:$A$3001,DX$4,Formulas!$B$2:$B$3001,$A247))</f>
        <v>0</v>
      </c>
      <c r="DY247" s="21" t="n">
        <f aca="false">IF(OR($A247="",DY$4=""),0,COUNTIFS(Formulas!$A$2:$A$3001,DY$4,Formulas!$B$2:$B$3001,$A247))</f>
        <v>0</v>
      </c>
      <c r="DZ247" s="21" t="n">
        <f aca="false">IF(OR($A247="",DZ$4=""),0,COUNTIFS(Formulas!$A$2:$A$3001,DZ$4,Formulas!$B$2:$B$3001,$A247))</f>
        <v>0</v>
      </c>
      <c r="EA247" s="21" t="n">
        <f aca="false">IF(OR($A247="",EA$4=""),0,COUNTIFS(Formulas!$A$2:$A$3001,EA$4,Formulas!$B$2:$B$3001,$A247))</f>
        <v>0</v>
      </c>
      <c r="EB247" s="21" t="n">
        <f aca="false">IF(OR($A247="",EB$4=""),0,COUNTIFS(Formulas!$A$2:$A$3001,EB$4,Formulas!$B$2:$B$3001,$A247))</f>
        <v>0</v>
      </c>
      <c r="EC247" s="21" t="n">
        <f aca="false">IF(OR($A247="",EC$4=""),0,COUNTIFS(Formulas!$A$2:$A$3001,EC$4,Formulas!$B$2:$B$3001,$A247))</f>
        <v>0</v>
      </c>
      <c r="ED247" s="21" t="n">
        <f aca="false">IF(OR($A247="",ED$4=""),0,COUNTIFS(Formulas!$A$2:$A$3001,ED$4,Formulas!$B$2:$B$3001,$A247))</f>
        <v>0</v>
      </c>
      <c r="EE247" s="21" t="n">
        <f aca="false">IF(OR($A247="",EE$4=""),0,COUNTIFS(Formulas!$A$2:$A$3001,EE$4,Formulas!$B$2:$B$3001,$A247))</f>
        <v>0</v>
      </c>
      <c r="EF247" s="21" t="n">
        <f aca="false">IF(OR($A247="",EF$4=""),0,COUNTIFS(Formulas!$A$2:$A$3001,EF$4,Formulas!$B$2:$B$3001,$A247))</f>
        <v>0</v>
      </c>
      <c r="EG247" s="21" t="n">
        <f aca="false">IF(OR($A247="",EG$4=""),0,COUNTIFS(Formulas!$A$2:$A$3001,EG$4,Formulas!$B$2:$B$3001,$A247))</f>
        <v>0</v>
      </c>
      <c r="EH247" s="21" t="n">
        <f aca="false">IF(OR($A247="",EH$4=""),0,COUNTIFS(Formulas!$A$2:$A$3001,EH$4,Formulas!$B$2:$B$3001,$A247))</f>
        <v>0</v>
      </c>
      <c r="EI247" s="21" t="n">
        <f aca="false">IF(OR($A247="",EI$4=""),0,COUNTIFS(Formulas!$A$2:$A$3001,EI$4,Formulas!$B$2:$B$3001,$A247))</f>
        <v>0</v>
      </c>
      <c r="EJ247" s="21" t="n">
        <f aca="false">IF(OR($A247="",EJ$4=""),0,COUNTIFS(Formulas!$A$2:$A$3001,EJ$4,Formulas!$B$2:$B$3001,$A247))</f>
        <v>0</v>
      </c>
      <c r="EK247" s="21" t="n">
        <f aca="false">IF(OR($A247="",EK$4=""),0,COUNTIFS(Formulas!$A$2:$A$3001,EK$4,Formulas!$B$2:$B$3001,$A247))</f>
        <v>0</v>
      </c>
      <c r="EL247" s="21" t="n">
        <f aca="false">IF(OR($A247="",EL$4=""),0,COUNTIFS(Formulas!$A$2:$A$3001,EL$4,Formulas!$B$2:$B$3001,$A247))</f>
        <v>0</v>
      </c>
      <c r="EM247" s="21" t="n">
        <f aca="false">IF(OR($A247="",EM$4=""),0,COUNTIFS(Formulas!$A$2:$A$3001,EM$4,Formulas!$B$2:$B$3001,$A247))</f>
        <v>0</v>
      </c>
      <c r="EN247" s="21" t="n">
        <f aca="false">IF(OR($A247="",EN$4=""),0,COUNTIFS(Formulas!$A$2:$A$3001,EN$4,Formulas!$B$2:$B$3001,$A247))</f>
        <v>0</v>
      </c>
      <c r="EO247" s="21" t="n">
        <f aca="false">IF(OR($A247="",EO$4=""),0,COUNTIFS(Formulas!$A$2:$A$3001,EO$4,Formulas!$B$2:$B$3001,$A247))</f>
        <v>0</v>
      </c>
      <c r="EP247" s="21" t="n">
        <f aca="false">IF(OR($A247="",EP$4=""),0,COUNTIFS(Formulas!$A$2:$A$3001,EP$4,Formulas!$B$2:$B$3001,$A247))</f>
        <v>0</v>
      </c>
      <c r="EQ247" s="21" t="n">
        <f aca="false">IF(OR($A247="",EQ$4=""),0,COUNTIFS(Formulas!$A$2:$A$3001,EQ$4,Formulas!$B$2:$B$3001,$A247))</f>
        <v>0</v>
      </c>
      <c r="ER247" s="21" t="n">
        <f aca="false">IF(OR($A247="",ER$4=""),0,COUNTIFS(Formulas!$A$2:$A$3001,ER$4,Formulas!$B$2:$B$3001,$A247))</f>
        <v>0</v>
      </c>
      <c r="ES247" s="21" t="n">
        <f aca="false">IF(OR($A247="",ES$4=""),0,COUNTIFS(Formulas!$A$2:$A$3001,ES$4,Formulas!$B$2:$B$3001,$A247))</f>
        <v>0</v>
      </c>
      <c r="ET247" s="21" t="n">
        <f aca="false">IF(OR($A247="",ET$4=""),0,COUNTIFS(Formulas!$A$2:$A$3001,ET$4,Formulas!$B$2:$B$3001,$A247))</f>
        <v>0</v>
      </c>
      <c r="EU247" s="21" t="n">
        <f aca="false">IF(OR($A247="",EU$4=""),0,COUNTIFS(Formulas!$A$2:$A$3001,EU$4,Formulas!$B$2:$B$3001,$A247))</f>
        <v>0</v>
      </c>
      <c r="EV247" s="21" t="n">
        <f aca="false">IF(OR($A247="",EV$4=""),0,COUNTIFS(Formulas!$A$2:$A$3001,EV$4,Formulas!$B$2:$B$3001,$A247))</f>
        <v>0</v>
      </c>
    </row>
    <row r="248" customFormat="false" ht="15" hidden="false" customHeight="false" outlineLevel="0" collapsed="false">
      <c r="A248" s="13" t="str">
        <f aca="false">IF(INDEX(Materials!$A$2:$A$301,244)="","",INDEX(Materials!$A$2:$A$301,244))</f>
        <v/>
      </c>
      <c r="B248" s="19" t="str">
        <f aca="false">IF(A248="","",COUNTIF(C248:EV248,"&gt;0"))</f>
        <v/>
      </c>
      <c r="C248" s="21" t="n">
        <f aca="false">IF(OR($A248="",C$4=""),0,COUNTIFS(Formulas!$A$2:$A$3001,C$4,Formulas!$B$2:$B$3001,$A248))</f>
        <v>0</v>
      </c>
      <c r="D248" s="21" t="n">
        <f aca="false">IF(OR($A248="",D$4=""),0,COUNTIFS(Formulas!$A$2:$A$3001,D$4,Formulas!$B$2:$B$3001,$A248))</f>
        <v>0</v>
      </c>
      <c r="E248" s="21" t="n">
        <f aca="false">IF(OR($A248="",E$4=""),0,COUNTIFS(Formulas!$A$2:$A$3001,E$4,Formulas!$B$2:$B$3001,$A248))</f>
        <v>0</v>
      </c>
      <c r="F248" s="21" t="n">
        <f aca="false">IF(OR($A248="",F$4=""),0,COUNTIFS(Formulas!$A$2:$A$3001,F$4,Formulas!$B$2:$B$3001,$A248))</f>
        <v>0</v>
      </c>
      <c r="G248" s="21" t="n">
        <f aca="false">IF(OR($A248="",G$4=""),0,COUNTIFS(Formulas!$A$2:$A$3001,G$4,Formulas!$B$2:$B$3001,$A248))</f>
        <v>0</v>
      </c>
      <c r="H248" s="21" t="n">
        <f aca="false">IF(OR($A248="",H$4=""),0,COUNTIFS(Formulas!$A$2:$A$3001,H$4,Formulas!$B$2:$B$3001,$A248))</f>
        <v>0</v>
      </c>
      <c r="I248" s="21" t="n">
        <f aca="false">IF(OR($A248="",I$4=""),0,COUNTIFS(Formulas!$A$2:$A$3001,I$4,Formulas!$B$2:$B$3001,$A248))</f>
        <v>0</v>
      </c>
      <c r="J248" s="21" t="n">
        <f aca="false">IF(OR($A248="",J$4=""),0,COUNTIFS(Formulas!$A$2:$A$3001,J$4,Formulas!$B$2:$B$3001,$A248))</f>
        <v>0</v>
      </c>
      <c r="K248" s="21" t="n">
        <f aca="false">IF(OR($A248="",K$4=""),0,COUNTIFS(Formulas!$A$2:$A$3001,K$4,Formulas!$B$2:$B$3001,$A248))</f>
        <v>0</v>
      </c>
      <c r="L248" s="21" t="n">
        <f aca="false">IF(OR($A248="",L$4=""),0,COUNTIFS(Formulas!$A$2:$A$3001,L$4,Formulas!$B$2:$B$3001,$A248))</f>
        <v>0</v>
      </c>
      <c r="M248" s="21" t="n">
        <f aca="false">IF(OR($A248="",M$4=""),0,COUNTIFS(Formulas!$A$2:$A$3001,M$4,Formulas!$B$2:$B$3001,$A248))</f>
        <v>0</v>
      </c>
      <c r="N248" s="21" t="n">
        <f aca="false">IF(OR($A248="",N$4=""),0,COUNTIFS(Formulas!$A$2:$A$3001,N$4,Formulas!$B$2:$B$3001,$A248))</f>
        <v>0</v>
      </c>
      <c r="O248" s="21" t="n">
        <f aca="false">IF(OR($A248="",O$4=""),0,COUNTIFS(Formulas!$A$2:$A$3001,O$4,Formulas!$B$2:$B$3001,$A248))</f>
        <v>0</v>
      </c>
      <c r="P248" s="21" t="n">
        <f aca="false">IF(OR($A248="",P$4=""),0,COUNTIFS(Formulas!$A$2:$A$3001,P$4,Formulas!$B$2:$B$3001,$A248))</f>
        <v>0</v>
      </c>
      <c r="Q248" s="21" t="n">
        <f aca="false">IF(OR($A248="",Q$4=""),0,COUNTIFS(Formulas!$A$2:$A$3001,Q$4,Formulas!$B$2:$B$3001,$A248))</f>
        <v>0</v>
      </c>
      <c r="R248" s="21" t="n">
        <f aca="false">IF(OR($A248="",R$4=""),0,COUNTIFS(Formulas!$A$2:$A$3001,R$4,Formulas!$B$2:$B$3001,$A248))</f>
        <v>0</v>
      </c>
      <c r="S248" s="21" t="n">
        <f aca="false">IF(OR($A248="",S$4=""),0,COUNTIFS(Formulas!$A$2:$A$3001,S$4,Formulas!$B$2:$B$3001,$A248))</f>
        <v>0</v>
      </c>
      <c r="T248" s="21" t="n">
        <f aca="false">IF(OR($A248="",T$4=""),0,COUNTIFS(Formulas!$A$2:$A$3001,T$4,Formulas!$B$2:$B$3001,$A248))</f>
        <v>0</v>
      </c>
      <c r="U248" s="21" t="n">
        <f aca="false">IF(OR($A248="",U$4=""),0,COUNTIFS(Formulas!$A$2:$A$3001,U$4,Formulas!$B$2:$B$3001,$A248))</f>
        <v>0</v>
      </c>
      <c r="V248" s="21" t="n">
        <f aca="false">IF(OR($A248="",V$4=""),0,COUNTIFS(Formulas!$A$2:$A$3001,V$4,Formulas!$B$2:$B$3001,$A248))</f>
        <v>0</v>
      </c>
      <c r="W248" s="21" t="n">
        <f aca="false">IF(OR($A248="",W$4=""),0,COUNTIFS(Formulas!$A$2:$A$3001,W$4,Formulas!$B$2:$B$3001,$A248))</f>
        <v>0</v>
      </c>
      <c r="X248" s="21" t="n">
        <f aca="false">IF(OR($A248="",X$4=""),0,COUNTIFS(Formulas!$A$2:$A$3001,X$4,Formulas!$B$2:$B$3001,$A248))</f>
        <v>0</v>
      </c>
      <c r="Y248" s="21" t="n">
        <f aca="false">IF(OR($A248="",Y$4=""),0,COUNTIFS(Formulas!$A$2:$A$3001,Y$4,Formulas!$B$2:$B$3001,$A248))</f>
        <v>0</v>
      </c>
      <c r="Z248" s="21" t="n">
        <f aca="false">IF(OR($A248="",Z$4=""),0,COUNTIFS(Formulas!$A$2:$A$3001,Z$4,Formulas!$B$2:$B$3001,$A248))</f>
        <v>0</v>
      </c>
      <c r="AA248" s="21" t="n">
        <f aca="false">IF(OR($A248="",AA$4=""),0,COUNTIFS(Formulas!$A$2:$A$3001,AA$4,Formulas!$B$2:$B$3001,$A248))</f>
        <v>0</v>
      </c>
      <c r="AB248" s="21" t="n">
        <f aca="false">IF(OR($A248="",AB$4=""),0,COUNTIFS(Formulas!$A$2:$A$3001,AB$4,Formulas!$B$2:$B$3001,$A248))</f>
        <v>0</v>
      </c>
      <c r="AC248" s="21" t="n">
        <f aca="false">IF(OR($A248="",AC$4=""),0,COUNTIFS(Formulas!$A$2:$A$3001,AC$4,Formulas!$B$2:$B$3001,$A248))</f>
        <v>0</v>
      </c>
      <c r="AD248" s="21" t="n">
        <f aca="false">IF(OR($A248="",AD$4=""),0,COUNTIFS(Formulas!$A$2:$A$3001,AD$4,Formulas!$B$2:$B$3001,$A248))</f>
        <v>0</v>
      </c>
      <c r="AE248" s="21" t="n">
        <f aca="false">IF(OR($A248="",AE$4=""),0,COUNTIFS(Formulas!$A$2:$A$3001,AE$4,Formulas!$B$2:$B$3001,$A248))</f>
        <v>0</v>
      </c>
      <c r="AF248" s="21" t="n">
        <f aca="false">IF(OR($A248="",AF$4=""),0,COUNTIFS(Formulas!$A$2:$A$3001,AF$4,Formulas!$B$2:$B$3001,$A248))</f>
        <v>0</v>
      </c>
      <c r="AG248" s="21" t="n">
        <f aca="false">IF(OR($A248="",AG$4=""),0,COUNTIFS(Formulas!$A$2:$A$3001,AG$4,Formulas!$B$2:$B$3001,$A248))</f>
        <v>0</v>
      </c>
      <c r="AH248" s="21" t="n">
        <f aca="false">IF(OR($A248="",AH$4=""),0,COUNTIFS(Formulas!$A$2:$A$3001,AH$4,Formulas!$B$2:$B$3001,$A248))</f>
        <v>0</v>
      </c>
      <c r="AI248" s="21" t="n">
        <f aca="false">IF(OR($A248="",AI$4=""),0,COUNTIFS(Formulas!$A$2:$A$3001,AI$4,Formulas!$B$2:$B$3001,$A248))</f>
        <v>0</v>
      </c>
      <c r="AJ248" s="21" t="n">
        <f aca="false">IF(OR($A248="",AJ$4=""),0,COUNTIFS(Formulas!$A$2:$A$3001,AJ$4,Formulas!$B$2:$B$3001,$A248))</f>
        <v>0</v>
      </c>
      <c r="AK248" s="21" t="n">
        <f aca="false">IF(OR($A248="",AK$4=""),0,COUNTIFS(Formulas!$A$2:$A$3001,AK$4,Formulas!$B$2:$B$3001,$A248))</f>
        <v>0</v>
      </c>
      <c r="AL248" s="21" t="n">
        <f aca="false">IF(OR($A248="",AL$4=""),0,COUNTIFS(Formulas!$A$2:$A$3001,AL$4,Formulas!$B$2:$B$3001,$A248))</f>
        <v>0</v>
      </c>
      <c r="AM248" s="21" t="n">
        <f aca="false">IF(OR($A248="",AM$4=""),0,COUNTIFS(Formulas!$A$2:$A$3001,AM$4,Formulas!$B$2:$B$3001,$A248))</f>
        <v>0</v>
      </c>
      <c r="AN248" s="21" t="n">
        <f aca="false">IF(OR($A248="",AN$4=""),0,COUNTIFS(Formulas!$A$2:$A$3001,AN$4,Formulas!$B$2:$B$3001,$A248))</f>
        <v>0</v>
      </c>
      <c r="AO248" s="21" t="n">
        <f aca="false">IF(OR($A248="",AO$4=""),0,COUNTIFS(Formulas!$A$2:$A$3001,AO$4,Formulas!$B$2:$B$3001,$A248))</f>
        <v>0</v>
      </c>
      <c r="AP248" s="21" t="n">
        <f aca="false">IF(OR($A248="",AP$4=""),0,COUNTIFS(Formulas!$A$2:$A$3001,AP$4,Formulas!$B$2:$B$3001,$A248))</f>
        <v>0</v>
      </c>
      <c r="AQ248" s="21" t="n">
        <f aca="false">IF(OR($A248="",AQ$4=""),0,COUNTIFS(Formulas!$A$2:$A$3001,AQ$4,Formulas!$B$2:$B$3001,$A248))</f>
        <v>0</v>
      </c>
      <c r="AR248" s="21" t="n">
        <f aca="false">IF(OR($A248="",AR$4=""),0,COUNTIFS(Formulas!$A$2:$A$3001,AR$4,Formulas!$B$2:$B$3001,$A248))</f>
        <v>0</v>
      </c>
      <c r="AS248" s="21" t="n">
        <f aca="false">IF(OR($A248="",AS$4=""),0,COUNTIFS(Formulas!$A$2:$A$3001,AS$4,Formulas!$B$2:$B$3001,$A248))</f>
        <v>0</v>
      </c>
      <c r="AT248" s="21" t="n">
        <f aca="false">IF(OR($A248="",AT$4=""),0,COUNTIFS(Formulas!$A$2:$A$3001,AT$4,Formulas!$B$2:$B$3001,$A248))</f>
        <v>0</v>
      </c>
      <c r="AU248" s="21" t="n">
        <f aca="false">IF(OR($A248="",AU$4=""),0,COUNTIFS(Formulas!$A$2:$A$3001,AU$4,Formulas!$B$2:$B$3001,$A248))</f>
        <v>0</v>
      </c>
      <c r="AV248" s="21" t="n">
        <f aca="false">IF(OR($A248="",AV$4=""),0,COUNTIFS(Formulas!$A$2:$A$3001,AV$4,Formulas!$B$2:$B$3001,$A248))</f>
        <v>0</v>
      </c>
      <c r="AW248" s="21" t="n">
        <f aca="false">IF(OR($A248="",AW$4=""),0,COUNTIFS(Formulas!$A$2:$A$3001,AW$4,Formulas!$B$2:$B$3001,$A248))</f>
        <v>0</v>
      </c>
      <c r="AX248" s="21" t="n">
        <f aca="false">IF(OR($A248="",AX$4=""),0,COUNTIFS(Formulas!$A$2:$A$3001,AX$4,Formulas!$B$2:$B$3001,$A248))</f>
        <v>0</v>
      </c>
      <c r="AY248" s="21" t="n">
        <f aca="false">IF(OR($A248="",AY$4=""),0,COUNTIFS(Formulas!$A$2:$A$3001,AY$4,Formulas!$B$2:$B$3001,$A248))</f>
        <v>0</v>
      </c>
      <c r="AZ248" s="21" t="n">
        <f aca="false">IF(OR($A248="",AZ$4=""),0,COUNTIFS(Formulas!$A$2:$A$3001,AZ$4,Formulas!$B$2:$B$3001,$A248))</f>
        <v>0</v>
      </c>
      <c r="BA248" s="21" t="n">
        <f aca="false">IF(OR($A248="",BA$4=""),0,COUNTIFS(Formulas!$A$2:$A$3001,BA$4,Formulas!$B$2:$B$3001,$A248))</f>
        <v>0</v>
      </c>
      <c r="BB248" s="21" t="n">
        <f aca="false">IF(OR($A248="",BB$4=""),0,COUNTIFS(Formulas!$A$2:$A$3001,BB$4,Formulas!$B$2:$B$3001,$A248))</f>
        <v>0</v>
      </c>
      <c r="BC248" s="21" t="n">
        <f aca="false">IF(OR($A248="",BC$4=""),0,COUNTIFS(Formulas!$A$2:$A$3001,BC$4,Formulas!$B$2:$B$3001,$A248))</f>
        <v>0</v>
      </c>
      <c r="BD248" s="21" t="n">
        <f aca="false">IF(OR($A248="",BD$4=""),0,COUNTIFS(Formulas!$A$2:$A$3001,BD$4,Formulas!$B$2:$B$3001,$A248))</f>
        <v>0</v>
      </c>
      <c r="BE248" s="21" t="n">
        <f aca="false">IF(OR($A248="",BE$4=""),0,COUNTIFS(Formulas!$A$2:$A$3001,BE$4,Formulas!$B$2:$B$3001,$A248))</f>
        <v>0</v>
      </c>
      <c r="BF248" s="21" t="n">
        <f aca="false">IF(OR($A248="",BF$4=""),0,COUNTIFS(Formulas!$A$2:$A$3001,BF$4,Formulas!$B$2:$B$3001,$A248))</f>
        <v>0</v>
      </c>
      <c r="BG248" s="21" t="n">
        <f aca="false">IF(OR($A248="",BG$4=""),0,COUNTIFS(Formulas!$A$2:$A$3001,BG$4,Formulas!$B$2:$B$3001,$A248))</f>
        <v>0</v>
      </c>
      <c r="BH248" s="21" t="n">
        <f aca="false">IF(OR($A248="",BH$4=""),0,COUNTIFS(Formulas!$A$2:$A$3001,BH$4,Formulas!$B$2:$B$3001,$A248))</f>
        <v>0</v>
      </c>
      <c r="BI248" s="21" t="n">
        <f aca="false">IF(OR($A248="",BI$4=""),0,COUNTIFS(Formulas!$A$2:$A$3001,BI$4,Formulas!$B$2:$B$3001,$A248))</f>
        <v>0</v>
      </c>
      <c r="BJ248" s="21" t="n">
        <f aca="false">IF(OR($A248="",BJ$4=""),0,COUNTIFS(Formulas!$A$2:$A$3001,BJ$4,Formulas!$B$2:$B$3001,$A248))</f>
        <v>0</v>
      </c>
      <c r="BK248" s="21" t="n">
        <f aca="false">IF(OR($A248="",BK$4=""),0,COUNTIFS(Formulas!$A$2:$A$3001,BK$4,Formulas!$B$2:$B$3001,$A248))</f>
        <v>0</v>
      </c>
      <c r="BL248" s="21" t="n">
        <f aca="false">IF(OR($A248="",BL$4=""),0,COUNTIFS(Formulas!$A$2:$A$3001,BL$4,Formulas!$B$2:$B$3001,$A248))</f>
        <v>0</v>
      </c>
      <c r="BM248" s="21" t="n">
        <f aca="false">IF(OR($A248="",BM$4=""),0,COUNTIFS(Formulas!$A$2:$A$3001,BM$4,Formulas!$B$2:$B$3001,$A248))</f>
        <v>0</v>
      </c>
      <c r="BN248" s="21" t="n">
        <f aca="false">IF(OR($A248="",BN$4=""),0,COUNTIFS(Formulas!$A$2:$A$3001,BN$4,Formulas!$B$2:$B$3001,$A248))</f>
        <v>0</v>
      </c>
      <c r="BO248" s="21" t="n">
        <f aca="false">IF(OR($A248="",BO$4=""),0,COUNTIFS(Formulas!$A$2:$A$3001,BO$4,Formulas!$B$2:$B$3001,$A248))</f>
        <v>0</v>
      </c>
      <c r="BP248" s="21" t="n">
        <f aca="false">IF(OR($A248="",BP$4=""),0,COUNTIFS(Formulas!$A$2:$A$3001,BP$4,Formulas!$B$2:$B$3001,$A248))</f>
        <v>0</v>
      </c>
      <c r="BQ248" s="21" t="n">
        <f aca="false">IF(OR($A248="",BQ$4=""),0,COUNTIFS(Formulas!$A$2:$A$3001,BQ$4,Formulas!$B$2:$B$3001,$A248))</f>
        <v>0</v>
      </c>
      <c r="BR248" s="21" t="n">
        <f aca="false">IF(OR($A248="",BR$4=""),0,COUNTIFS(Formulas!$A$2:$A$3001,BR$4,Formulas!$B$2:$B$3001,$A248))</f>
        <v>0</v>
      </c>
      <c r="BS248" s="21" t="n">
        <f aca="false">IF(OR($A248="",BS$4=""),0,COUNTIFS(Formulas!$A$2:$A$3001,BS$4,Formulas!$B$2:$B$3001,$A248))</f>
        <v>0</v>
      </c>
      <c r="BT248" s="21" t="n">
        <f aca="false">IF(OR($A248="",BT$4=""),0,COUNTIFS(Formulas!$A$2:$A$3001,BT$4,Formulas!$B$2:$B$3001,$A248))</f>
        <v>0</v>
      </c>
      <c r="BU248" s="21" t="n">
        <f aca="false">IF(OR($A248="",BU$4=""),0,COUNTIFS(Formulas!$A$2:$A$3001,BU$4,Formulas!$B$2:$B$3001,$A248))</f>
        <v>0</v>
      </c>
      <c r="BV248" s="21" t="n">
        <f aca="false">IF(OR($A248="",BV$4=""),0,COUNTIFS(Formulas!$A$2:$A$3001,BV$4,Formulas!$B$2:$B$3001,$A248))</f>
        <v>0</v>
      </c>
      <c r="BW248" s="21" t="n">
        <f aca="false">IF(OR($A248="",BW$4=""),0,COUNTIFS(Formulas!$A$2:$A$3001,BW$4,Formulas!$B$2:$B$3001,$A248))</f>
        <v>0</v>
      </c>
      <c r="BX248" s="21" t="n">
        <f aca="false">IF(OR($A248="",BX$4=""),0,COUNTIFS(Formulas!$A$2:$A$3001,BX$4,Formulas!$B$2:$B$3001,$A248))</f>
        <v>0</v>
      </c>
      <c r="BY248" s="21" t="n">
        <f aca="false">IF(OR($A248="",BY$4=""),0,COUNTIFS(Formulas!$A$2:$A$3001,BY$4,Formulas!$B$2:$B$3001,$A248))</f>
        <v>0</v>
      </c>
      <c r="BZ248" s="21" t="n">
        <f aca="false">IF(OR($A248="",BZ$4=""),0,COUNTIFS(Formulas!$A$2:$A$3001,BZ$4,Formulas!$B$2:$B$3001,$A248))</f>
        <v>0</v>
      </c>
      <c r="CA248" s="21" t="n">
        <f aca="false">IF(OR($A248="",CA$4=""),0,COUNTIFS(Formulas!$A$2:$A$3001,CA$4,Formulas!$B$2:$B$3001,$A248))</f>
        <v>0</v>
      </c>
      <c r="CB248" s="21" t="n">
        <f aca="false">IF(OR($A248="",CB$4=""),0,COUNTIFS(Formulas!$A$2:$A$3001,CB$4,Formulas!$B$2:$B$3001,$A248))</f>
        <v>0</v>
      </c>
      <c r="CC248" s="21" t="n">
        <f aca="false">IF(OR($A248="",CC$4=""),0,COUNTIFS(Formulas!$A$2:$A$3001,CC$4,Formulas!$B$2:$B$3001,$A248))</f>
        <v>0</v>
      </c>
      <c r="CD248" s="21" t="n">
        <f aca="false">IF(OR($A248="",CD$4=""),0,COUNTIFS(Formulas!$A$2:$A$3001,CD$4,Formulas!$B$2:$B$3001,$A248))</f>
        <v>0</v>
      </c>
      <c r="CE248" s="21" t="n">
        <f aca="false">IF(OR($A248="",CE$4=""),0,COUNTIFS(Formulas!$A$2:$A$3001,CE$4,Formulas!$B$2:$B$3001,$A248))</f>
        <v>0</v>
      </c>
      <c r="CF248" s="21" t="n">
        <f aca="false">IF(OR($A248="",CF$4=""),0,COUNTIFS(Formulas!$A$2:$A$3001,CF$4,Formulas!$B$2:$B$3001,$A248))</f>
        <v>0</v>
      </c>
      <c r="CG248" s="21" t="n">
        <f aca="false">IF(OR($A248="",CG$4=""),0,COUNTIFS(Formulas!$A$2:$A$3001,CG$4,Formulas!$B$2:$B$3001,$A248))</f>
        <v>0</v>
      </c>
      <c r="CH248" s="21" t="n">
        <f aca="false">IF(OR($A248="",CH$4=""),0,COUNTIFS(Formulas!$A$2:$A$3001,CH$4,Formulas!$B$2:$B$3001,$A248))</f>
        <v>0</v>
      </c>
      <c r="CI248" s="21" t="n">
        <f aca="false">IF(OR($A248="",CI$4=""),0,COUNTIFS(Formulas!$A$2:$A$3001,CI$4,Formulas!$B$2:$B$3001,$A248))</f>
        <v>0</v>
      </c>
      <c r="CJ248" s="21" t="n">
        <f aca="false">IF(OR($A248="",CJ$4=""),0,COUNTIFS(Formulas!$A$2:$A$3001,CJ$4,Formulas!$B$2:$B$3001,$A248))</f>
        <v>0</v>
      </c>
      <c r="CK248" s="21" t="n">
        <f aca="false">IF(OR($A248="",CK$4=""),0,COUNTIFS(Formulas!$A$2:$A$3001,CK$4,Formulas!$B$2:$B$3001,$A248))</f>
        <v>0</v>
      </c>
      <c r="CL248" s="21" t="n">
        <f aca="false">IF(OR($A248="",CL$4=""),0,COUNTIFS(Formulas!$A$2:$A$3001,CL$4,Formulas!$B$2:$B$3001,$A248))</f>
        <v>0</v>
      </c>
      <c r="CM248" s="21" t="n">
        <f aca="false">IF(OR($A248="",CM$4=""),0,COUNTIFS(Formulas!$A$2:$A$3001,CM$4,Formulas!$B$2:$B$3001,$A248))</f>
        <v>0</v>
      </c>
      <c r="CN248" s="21" t="n">
        <f aca="false">IF(OR($A248="",CN$4=""),0,COUNTIFS(Formulas!$A$2:$A$3001,CN$4,Formulas!$B$2:$B$3001,$A248))</f>
        <v>0</v>
      </c>
      <c r="CO248" s="21" t="n">
        <f aca="false">IF(OR($A248="",CO$4=""),0,COUNTIFS(Formulas!$A$2:$A$3001,CO$4,Formulas!$B$2:$B$3001,$A248))</f>
        <v>0</v>
      </c>
      <c r="CP248" s="21" t="n">
        <f aca="false">IF(OR($A248="",CP$4=""),0,COUNTIFS(Formulas!$A$2:$A$3001,CP$4,Formulas!$B$2:$B$3001,$A248))</f>
        <v>0</v>
      </c>
      <c r="CQ248" s="21" t="n">
        <f aca="false">IF(OR($A248="",CQ$4=""),0,COUNTIFS(Formulas!$A$2:$A$3001,CQ$4,Formulas!$B$2:$B$3001,$A248))</f>
        <v>0</v>
      </c>
      <c r="CR248" s="21" t="n">
        <f aca="false">IF(OR($A248="",CR$4=""),0,COUNTIFS(Formulas!$A$2:$A$3001,CR$4,Formulas!$B$2:$B$3001,$A248))</f>
        <v>0</v>
      </c>
      <c r="CS248" s="21" t="n">
        <f aca="false">IF(OR($A248="",CS$4=""),0,COUNTIFS(Formulas!$A$2:$A$3001,CS$4,Formulas!$B$2:$B$3001,$A248))</f>
        <v>0</v>
      </c>
      <c r="CT248" s="21" t="n">
        <f aca="false">IF(OR($A248="",CT$4=""),0,COUNTIFS(Formulas!$A$2:$A$3001,CT$4,Formulas!$B$2:$B$3001,$A248))</f>
        <v>0</v>
      </c>
      <c r="CU248" s="21" t="n">
        <f aca="false">IF(OR($A248="",CU$4=""),0,COUNTIFS(Formulas!$A$2:$A$3001,CU$4,Formulas!$B$2:$B$3001,$A248))</f>
        <v>0</v>
      </c>
      <c r="CV248" s="21" t="n">
        <f aca="false">IF(OR($A248="",CV$4=""),0,COUNTIFS(Formulas!$A$2:$A$3001,CV$4,Formulas!$B$2:$B$3001,$A248))</f>
        <v>0</v>
      </c>
      <c r="CW248" s="21" t="n">
        <f aca="false">IF(OR($A248="",CW$4=""),0,COUNTIFS(Formulas!$A$2:$A$3001,CW$4,Formulas!$B$2:$B$3001,$A248))</f>
        <v>0</v>
      </c>
      <c r="CX248" s="21" t="n">
        <f aca="false">IF(OR($A248="",CX$4=""),0,COUNTIFS(Formulas!$A$2:$A$3001,CX$4,Formulas!$B$2:$B$3001,$A248))</f>
        <v>0</v>
      </c>
      <c r="CY248" s="21" t="n">
        <f aca="false">IF(OR($A248="",CY$4=""),0,COUNTIFS(Formulas!$A$2:$A$3001,CY$4,Formulas!$B$2:$B$3001,$A248))</f>
        <v>0</v>
      </c>
      <c r="CZ248" s="21" t="n">
        <f aca="false">IF(OR($A248="",CZ$4=""),0,COUNTIFS(Formulas!$A$2:$A$3001,CZ$4,Formulas!$B$2:$B$3001,$A248))</f>
        <v>0</v>
      </c>
      <c r="DA248" s="21" t="n">
        <f aca="false">IF(OR($A248="",DA$4=""),0,COUNTIFS(Formulas!$A$2:$A$3001,DA$4,Formulas!$B$2:$B$3001,$A248))</f>
        <v>0</v>
      </c>
      <c r="DB248" s="21" t="n">
        <f aca="false">IF(OR($A248="",DB$4=""),0,COUNTIFS(Formulas!$A$2:$A$3001,DB$4,Formulas!$B$2:$B$3001,$A248))</f>
        <v>0</v>
      </c>
      <c r="DC248" s="21" t="n">
        <f aca="false">IF(OR($A248="",DC$4=""),0,COUNTIFS(Formulas!$A$2:$A$3001,DC$4,Formulas!$B$2:$B$3001,$A248))</f>
        <v>0</v>
      </c>
      <c r="DD248" s="21" t="n">
        <f aca="false">IF(OR($A248="",DD$4=""),0,COUNTIFS(Formulas!$A$2:$A$3001,DD$4,Formulas!$B$2:$B$3001,$A248))</f>
        <v>0</v>
      </c>
      <c r="DE248" s="21" t="n">
        <f aca="false">IF(OR($A248="",DE$4=""),0,COUNTIFS(Formulas!$A$2:$A$3001,DE$4,Formulas!$B$2:$B$3001,$A248))</f>
        <v>0</v>
      </c>
      <c r="DF248" s="21" t="n">
        <f aca="false">IF(OR($A248="",DF$4=""),0,COUNTIFS(Formulas!$A$2:$A$3001,DF$4,Formulas!$B$2:$B$3001,$A248))</f>
        <v>0</v>
      </c>
      <c r="DG248" s="21" t="n">
        <f aca="false">IF(OR($A248="",DG$4=""),0,COUNTIFS(Formulas!$A$2:$A$3001,DG$4,Formulas!$B$2:$B$3001,$A248))</f>
        <v>0</v>
      </c>
      <c r="DH248" s="21" t="n">
        <f aca="false">IF(OR($A248="",DH$4=""),0,COUNTIFS(Formulas!$A$2:$A$3001,DH$4,Formulas!$B$2:$B$3001,$A248))</f>
        <v>0</v>
      </c>
      <c r="DI248" s="21" t="n">
        <f aca="false">IF(OR($A248="",DI$4=""),0,COUNTIFS(Formulas!$A$2:$A$3001,DI$4,Formulas!$B$2:$B$3001,$A248))</f>
        <v>0</v>
      </c>
      <c r="DJ248" s="21" t="n">
        <f aca="false">IF(OR($A248="",DJ$4=""),0,COUNTIFS(Formulas!$A$2:$A$3001,DJ$4,Formulas!$B$2:$B$3001,$A248))</f>
        <v>0</v>
      </c>
      <c r="DK248" s="21" t="n">
        <f aca="false">IF(OR($A248="",DK$4=""),0,COUNTIFS(Formulas!$A$2:$A$3001,DK$4,Formulas!$B$2:$B$3001,$A248))</f>
        <v>0</v>
      </c>
      <c r="DL248" s="21" t="n">
        <f aca="false">IF(OR($A248="",DL$4=""),0,COUNTIFS(Formulas!$A$2:$A$3001,DL$4,Formulas!$B$2:$B$3001,$A248))</f>
        <v>0</v>
      </c>
      <c r="DM248" s="21" t="n">
        <f aca="false">IF(OR($A248="",DM$4=""),0,COUNTIFS(Formulas!$A$2:$A$3001,DM$4,Formulas!$B$2:$B$3001,$A248))</f>
        <v>0</v>
      </c>
      <c r="DN248" s="21" t="n">
        <f aca="false">IF(OR($A248="",DN$4=""),0,COUNTIFS(Formulas!$A$2:$A$3001,DN$4,Formulas!$B$2:$B$3001,$A248))</f>
        <v>0</v>
      </c>
      <c r="DO248" s="21" t="n">
        <f aca="false">IF(OR($A248="",DO$4=""),0,COUNTIFS(Formulas!$A$2:$A$3001,DO$4,Formulas!$B$2:$B$3001,$A248))</f>
        <v>0</v>
      </c>
      <c r="DP248" s="21" t="n">
        <f aca="false">IF(OR($A248="",DP$4=""),0,COUNTIFS(Formulas!$A$2:$A$3001,DP$4,Formulas!$B$2:$B$3001,$A248))</f>
        <v>0</v>
      </c>
      <c r="DQ248" s="21" t="n">
        <f aca="false">IF(OR($A248="",DQ$4=""),0,COUNTIFS(Formulas!$A$2:$A$3001,DQ$4,Formulas!$B$2:$B$3001,$A248))</f>
        <v>0</v>
      </c>
      <c r="DR248" s="21" t="n">
        <f aca="false">IF(OR($A248="",DR$4=""),0,COUNTIFS(Formulas!$A$2:$A$3001,DR$4,Formulas!$B$2:$B$3001,$A248))</f>
        <v>0</v>
      </c>
      <c r="DS248" s="21" t="n">
        <f aca="false">IF(OR($A248="",DS$4=""),0,COUNTIFS(Formulas!$A$2:$A$3001,DS$4,Formulas!$B$2:$B$3001,$A248))</f>
        <v>0</v>
      </c>
      <c r="DT248" s="21" t="n">
        <f aca="false">IF(OR($A248="",DT$4=""),0,COUNTIFS(Formulas!$A$2:$A$3001,DT$4,Formulas!$B$2:$B$3001,$A248))</f>
        <v>0</v>
      </c>
      <c r="DU248" s="21" t="n">
        <f aca="false">IF(OR($A248="",DU$4=""),0,COUNTIFS(Formulas!$A$2:$A$3001,DU$4,Formulas!$B$2:$B$3001,$A248))</f>
        <v>0</v>
      </c>
      <c r="DV248" s="21" t="n">
        <f aca="false">IF(OR($A248="",DV$4=""),0,COUNTIFS(Formulas!$A$2:$A$3001,DV$4,Formulas!$B$2:$B$3001,$A248))</f>
        <v>0</v>
      </c>
      <c r="DW248" s="21" t="n">
        <f aca="false">IF(OR($A248="",DW$4=""),0,COUNTIFS(Formulas!$A$2:$A$3001,DW$4,Formulas!$B$2:$B$3001,$A248))</f>
        <v>0</v>
      </c>
      <c r="DX248" s="21" t="n">
        <f aca="false">IF(OR($A248="",DX$4=""),0,COUNTIFS(Formulas!$A$2:$A$3001,DX$4,Formulas!$B$2:$B$3001,$A248))</f>
        <v>0</v>
      </c>
      <c r="DY248" s="21" t="n">
        <f aca="false">IF(OR($A248="",DY$4=""),0,COUNTIFS(Formulas!$A$2:$A$3001,DY$4,Formulas!$B$2:$B$3001,$A248))</f>
        <v>0</v>
      </c>
      <c r="DZ248" s="21" t="n">
        <f aca="false">IF(OR($A248="",DZ$4=""),0,COUNTIFS(Formulas!$A$2:$A$3001,DZ$4,Formulas!$B$2:$B$3001,$A248))</f>
        <v>0</v>
      </c>
      <c r="EA248" s="21" t="n">
        <f aca="false">IF(OR($A248="",EA$4=""),0,COUNTIFS(Formulas!$A$2:$A$3001,EA$4,Formulas!$B$2:$B$3001,$A248))</f>
        <v>0</v>
      </c>
      <c r="EB248" s="21" t="n">
        <f aca="false">IF(OR($A248="",EB$4=""),0,COUNTIFS(Formulas!$A$2:$A$3001,EB$4,Formulas!$B$2:$B$3001,$A248))</f>
        <v>0</v>
      </c>
      <c r="EC248" s="21" t="n">
        <f aca="false">IF(OR($A248="",EC$4=""),0,COUNTIFS(Formulas!$A$2:$A$3001,EC$4,Formulas!$B$2:$B$3001,$A248))</f>
        <v>0</v>
      </c>
      <c r="ED248" s="21" t="n">
        <f aca="false">IF(OR($A248="",ED$4=""),0,COUNTIFS(Formulas!$A$2:$A$3001,ED$4,Formulas!$B$2:$B$3001,$A248))</f>
        <v>0</v>
      </c>
      <c r="EE248" s="21" t="n">
        <f aca="false">IF(OR($A248="",EE$4=""),0,COUNTIFS(Formulas!$A$2:$A$3001,EE$4,Formulas!$B$2:$B$3001,$A248))</f>
        <v>0</v>
      </c>
      <c r="EF248" s="21" t="n">
        <f aca="false">IF(OR($A248="",EF$4=""),0,COUNTIFS(Formulas!$A$2:$A$3001,EF$4,Formulas!$B$2:$B$3001,$A248))</f>
        <v>0</v>
      </c>
      <c r="EG248" s="21" t="n">
        <f aca="false">IF(OR($A248="",EG$4=""),0,COUNTIFS(Formulas!$A$2:$A$3001,EG$4,Formulas!$B$2:$B$3001,$A248))</f>
        <v>0</v>
      </c>
      <c r="EH248" s="21" t="n">
        <f aca="false">IF(OR($A248="",EH$4=""),0,COUNTIFS(Formulas!$A$2:$A$3001,EH$4,Formulas!$B$2:$B$3001,$A248))</f>
        <v>0</v>
      </c>
      <c r="EI248" s="21" t="n">
        <f aca="false">IF(OR($A248="",EI$4=""),0,COUNTIFS(Formulas!$A$2:$A$3001,EI$4,Formulas!$B$2:$B$3001,$A248))</f>
        <v>0</v>
      </c>
      <c r="EJ248" s="21" t="n">
        <f aca="false">IF(OR($A248="",EJ$4=""),0,COUNTIFS(Formulas!$A$2:$A$3001,EJ$4,Formulas!$B$2:$B$3001,$A248))</f>
        <v>0</v>
      </c>
      <c r="EK248" s="21" t="n">
        <f aca="false">IF(OR($A248="",EK$4=""),0,COUNTIFS(Formulas!$A$2:$A$3001,EK$4,Formulas!$B$2:$B$3001,$A248))</f>
        <v>0</v>
      </c>
      <c r="EL248" s="21" t="n">
        <f aca="false">IF(OR($A248="",EL$4=""),0,COUNTIFS(Formulas!$A$2:$A$3001,EL$4,Formulas!$B$2:$B$3001,$A248))</f>
        <v>0</v>
      </c>
      <c r="EM248" s="21" t="n">
        <f aca="false">IF(OR($A248="",EM$4=""),0,COUNTIFS(Formulas!$A$2:$A$3001,EM$4,Formulas!$B$2:$B$3001,$A248))</f>
        <v>0</v>
      </c>
      <c r="EN248" s="21" t="n">
        <f aca="false">IF(OR($A248="",EN$4=""),0,COUNTIFS(Formulas!$A$2:$A$3001,EN$4,Formulas!$B$2:$B$3001,$A248))</f>
        <v>0</v>
      </c>
      <c r="EO248" s="21" t="n">
        <f aca="false">IF(OR($A248="",EO$4=""),0,COUNTIFS(Formulas!$A$2:$A$3001,EO$4,Formulas!$B$2:$B$3001,$A248))</f>
        <v>0</v>
      </c>
      <c r="EP248" s="21" t="n">
        <f aca="false">IF(OR($A248="",EP$4=""),0,COUNTIFS(Formulas!$A$2:$A$3001,EP$4,Formulas!$B$2:$B$3001,$A248))</f>
        <v>0</v>
      </c>
      <c r="EQ248" s="21" t="n">
        <f aca="false">IF(OR($A248="",EQ$4=""),0,COUNTIFS(Formulas!$A$2:$A$3001,EQ$4,Formulas!$B$2:$B$3001,$A248))</f>
        <v>0</v>
      </c>
      <c r="ER248" s="21" t="n">
        <f aca="false">IF(OR($A248="",ER$4=""),0,COUNTIFS(Formulas!$A$2:$A$3001,ER$4,Formulas!$B$2:$B$3001,$A248))</f>
        <v>0</v>
      </c>
      <c r="ES248" s="21" t="n">
        <f aca="false">IF(OR($A248="",ES$4=""),0,COUNTIFS(Formulas!$A$2:$A$3001,ES$4,Formulas!$B$2:$B$3001,$A248))</f>
        <v>0</v>
      </c>
      <c r="ET248" s="21" t="n">
        <f aca="false">IF(OR($A248="",ET$4=""),0,COUNTIFS(Formulas!$A$2:$A$3001,ET$4,Formulas!$B$2:$B$3001,$A248))</f>
        <v>0</v>
      </c>
      <c r="EU248" s="21" t="n">
        <f aca="false">IF(OR($A248="",EU$4=""),0,COUNTIFS(Formulas!$A$2:$A$3001,EU$4,Formulas!$B$2:$B$3001,$A248))</f>
        <v>0</v>
      </c>
      <c r="EV248" s="21" t="n">
        <f aca="false">IF(OR($A248="",EV$4=""),0,COUNTIFS(Formulas!$A$2:$A$3001,EV$4,Formulas!$B$2:$B$3001,$A248))</f>
        <v>0</v>
      </c>
    </row>
    <row r="249" customFormat="false" ht="15" hidden="false" customHeight="false" outlineLevel="0" collapsed="false">
      <c r="A249" s="13" t="str">
        <f aca="false">IF(INDEX(Materials!$A$2:$A$301,245)="","",INDEX(Materials!$A$2:$A$301,245))</f>
        <v/>
      </c>
      <c r="B249" s="19" t="str">
        <f aca="false">IF(A249="","",COUNTIF(C249:EV249,"&gt;0"))</f>
        <v/>
      </c>
      <c r="C249" s="21" t="n">
        <f aca="false">IF(OR($A249="",C$4=""),0,COUNTIFS(Formulas!$A$2:$A$3001,C$4,Formulas!$B$2:$B$3001,$A249))</f>
        <v>0</v>
      </c>
      <c r="D249" s="21" t="n">
        <f aca="false">IF(OR($A249="",D$4=""),0,COUNTIFS(Formulas!$A$2:$A$3001,D$4,Formulas!$B$2:$B$3001,$A249))</f>
        <v>0</v>
      </c>
      <c r="E249" s="21" t="n">
        <f aca="false">IF(OR($A249="",E$4=""),0,COUNTIFS(Formulas!$A$2:$A$3001,E$4,Formulas!$B$2:$B$3001,$A249))</f>
        <v>0</v>
      </c>
      <c r="F249" s="21" t="n">
        <f aca="false">IF(OR($A249="",F$4=""),0,COUNTIFS(Formulas!$A$2:$A$3001,F$4,Formulas!$B$2:$B$3001,$A249))</f>
        <v>0</v>
      </c>
      <c r="G249" s="21" t="n">
        <f aca="false">IF(OR($A249="",G$4=""),0,COUNTIFS(Formulas!$A$2:$A$3001,G$4,Formulas!$B$2:$B$3001,$A249))</f>
        <v>0</v>
      </c>
      <c r="H249" s="21" t="n">
        <f aca="false">IF(OR($A249="",H$4=""),0,COUNTIFS(Formulas!$A$2:$A$3001,H$4,Formulas!$B$2:$B$3001,$A249))</f>
        <v>0</v>
      </c>
      <c r="I249" s="21" t="n">
        <f aca="false">IF(OR($A249="",I$4=""),0,COUNTIFS(Formulas!$A$2:$A$3001,I$4,Formulas!$B$2:$B$3001,$A249))</f>
        <v>0</v>
      </c>
      <c r="J249" s="21" t="n">
        <f aca="false">IF(OR($A249="",J$4=""),0,COUNTIFS(Formulas!$A$2:$A$3001,J$4,Formulas!$B$2:$B$3001,$A249))</f>
        <v>0</v>
      </c>
      <c r="K249" s="21" t="n">
        <f aca="false">IF(OR($A249="",K$4=""),0,COUNTIFS(Formulas!$A$2:$A$3001,K$4,Formulas!$B$2:$B$3001,$A249))</f>
        <v>0</v>
      </c>
      <c r="L249" s="21" t="n">
        <f aca="false">IF(OR($A249="",L$4=""),0,COUNTIFS(Formulas!$A$2:$A$3001,L$4,Formulas!$B$2:$B$3001,$A249))</f>
        <v>0</v>
      </c>
      <c r="M249" s="21" t="n">
        <f aca="false">IF(OR($A249="",M$4=""),0,COUNTIFS(Formulas!$A$2:$A$3001,M$4,Formulas!$B$2:$B$3001,$A249))</f>
        <v>0</v>
      </c>
      <c r="N249" s="21" t="n">
        <f aca="false">IF(OR($A249="",N$4=""),0,COUNTIFS(Formulas!$A$2:$A$3001,N$4,Formulas!$B$2:$B$3001,$A249))</f>
        <v>0</v>
      </c>
      <c r="O249" s="21" t="n">
        <f aca="false">IF(OR($A249="",O$4=""),0,COUNTIFS(Formulas!$A$2:$A$3001,O$4,Formulas!$B$2:$B$3001,$A249))</f>
        <v>0</v>
      </c>
      <c r="P249" s="21" t="n">
        <f aca="false">IF(OR($A249="",P$4=""),0,COUNTIFS(Formulas!$A$2:$A$3001,P$4,Formulas!$B$2:$B$3001,$A249))</f>
        <v>0</v>
      </c>
      <c r="Q249" s="21" t="n">
        <f aca="false">IF(OR($A249="",Q$4=""),0,COUNTIFS(Formulas!$A$2:$A$3001,Q$4,Formulas!$B$2:$B$3001,$A249))</f>
        <v>0</v>
      </c>
      <c r="R249" s="21" t="n">
        <f aca="false">IF(OR($A249="",R$4=""),0,COUNTIFS(Formulas!$A$2:$A$3001,R$4,Formulas!$B$2:$B$3001,$A249))</f>
        <v>0</v>
      </c>
      <c r="S249" s="21" t="n">
        <f aca="false">IF(OR($A249="",S$4=""),0,COUNTIFS(Formulas!$A$2:$A$3001,S$4,Formulas!$B$2:$B$3001,$A249))</f>
        <v>0</v>
      </c>
      <c r="T249" s="21" t="n">
        <f aca="false">IF(OR($A249="",T$4=""),0,COUNTIFS(Formulas!$A$2:$A$3001,T$4,Formulas!$B$2:$B$3001,$A249))</f>
        <v>0</v>
      </c>
      <c r="U249" s="21" t="n">
        <f aca="false">IF(OR($A249="",U$4=""),0,COUNTIFS(Formulas!$A$2:$A$3001,U$4,Formulas!$B$2:$B$3001,$A249))</f>
        <v>0</v>
      </c>
      <c r="V249" s="21" t="n">
        <f aca="false">IF(OR($A249="",V$4=""),0,COUNTIFS(Formulas!$A$2:$A$3001,V$4,Formulas!$B$2:$B$3001,$A249))</f>
        <v>0</v>
      </c>
      <c r="W249" s="21" t="n">
        <f aca="false">IF(OR($A249="",W$4=""),0,COUNTIFS(Formulas!$A$2:$A$3001,W$4,Formulas!$B$2:$B$3001,$A249))</f>
        <v>0</v>
      </c>
      <c r="X249" s="21" t="n">
        <f aca="false">IF(OR($A249="",X$4=""),0,COUNTIFS(Formulas!$A$2:$A$3001,X$4,Formulas!$B$2:$B$3001,$A249))</f>
        <v>0</v>
      </c>
      <c r="Y249" s="21" t="n">
        <f aca="false">IF(OR($A249="",Y$4=""),0,COUNTIFS(Formulas!$A$2:$A$3001,Y$4,Formulas!$B$2:$B$3001,$A249))</f>
        <v>0</v>
      </c>
      <c r="Z249" s="21" t="n">
        <f aca="false">IF(OR($A249="",Z$4=""),0,COUNTIFS(Formulas!$A$2:$A$3001,Z$4,Formulas!$B$2:$B$3001,$A249))</f>
        <v>0</v>
      </c>
      <c r="AA249" s="21" t="n">
        <f aca="false">IF(OR($A249="",AA$4=""),0,COUNTIFS(Formulas!$A$2:$A$3001,AA$4,Formulas!$B$2:$B$3001,$A249))</f>
        <v>0</v>
      </c>
      <c r="AB249" s="21" t="n">
        <f aca="false">IF(OR($A249="",AB$4=""),0,COUNTIFS(Formulas!$A$2:$A$3001,AB$4,Formulas!$B$2:$B$3001,$A249))</f>
        <v>0</v>
      </c>
      <c r="AC249" s="21" t="n">
        <f aca="false">IF(OR($A249="",AC$4=""),0,COUNTIFS(Formulas!$A$2:$A$3001,AC$4,Formulas!$B$2:$B$3001,$A249))</f>
        <v>0</v>
      </c>
      <c r="AD249" s="21" t="n">
        <f aca="false">IF(OR($A249="",AD$4=""),0,COUNTIFS(Formulas!$A$2:$A$3001,AD$4,Formulas!$B$2:$B$3001,$A249))</f>
        <v>0</v>
      </c>
      <c r="AE249" s="21" t="n">
        <f aca="false">IF(OR($A249="",AE$4=""),0,COUNTIFS(Formulas!$A$2:$A$3001,AE$4,Formulas!$B$2:$B$3001,$A249))</f>
        <v>0</v>
      </c>
      <c r="AF249" s="21" t="n">
        <f aca="false">IF(OR($A249="",AF$4=""),0,COUNTIFS(Formulas!$A$2:$A$3001,AF$4,Formulas!$B$2:$B$3001,$A249))</f>
        <v>0</v>
      </c>
      <c r="AG249" s="21" t="n">
        <f aca="false">IF(OR($A249="",AG$4=""),0,COUNTIFS(Formulas!$A$2:$A$3001,AG$4,Formulas!$B$2:$B$3001,$A249))</f>
        <v>0</v>
      </c>
      <c r="AH249" s="21" t="n">
        <f aca="false">IF(OR($A249="",AH$4=""),0,COUNTIFS(Formulas!$A$2:$A$3001,AH$4,Formulas!$B$2:$B$3001,$A249))</f>
        <v>0</v>
      </c>
      <c r="AI249" s="21" t="n">
        <f aca="false">IF(OR($A249="",AI$4=""),0,COUNTIFS(Formulas!$A$2:$A$3001,AI$4,Formulas!$B$2:$B$3001,$A249))</f>
        <v>0</v>
      </c>
      <c r="AJ249" s="21" t="n">
        <f aca="false">IF(OR($A249="",AJ$4=""),0,COUNTIFS(Formulas!$A$2:$A$3001,AJ$4,Formulas!$B$2:$B$3001,$A249))</f>
        <v>0</v>
      </c>
      <c r="AK249" s="21" t="n">
        <f aca="false">IF(OR($A249="",AK$4=""),0,COUNTIFS(Formulas!$A$2:$A$3001,AK$4,Formulas!$B$2:$B$3001,$A249))</f>
        <v>0</v>
      </c>
      <c r="AL249" s="21" t="n">
        <f aca="false">IF(OR($A249="",AL$4=""),0,COUNTIFS(Formulas!$A$2:$A$3001,AL$4,Formulas!$B$2:$B$3001,$A249))</f>
        <v>0</v>
      </c>
      <c r="AM249" s="21" t="n">
        <f aca="false">IF(OR($A249="",AM$4=""),0,COUNTIFS(Formulas!$A$2:$A$3001,AM$4,Formulas!$B$2:$B$3001,$A249))</f>
        <v>0</v>
      </c>
      <c r="AN249" s="21" t="n">
        <f aca="false">IF(OR($A249="",AN$4=""),0,COUNTIFS(Formulas!$A$2:$A$3001,AN$4,Formulas!$B$2:$B$3001,$A249))</f>
        <v>0</v>
      </c>
      <c r="AO249" s="21" t="n">
        <f aca="false">IF(OR($A249="",AO$4=""),0,COUNTIFS(Formulas!$A$2:$A$3001,AO$4,Formulas!$B$2:$B$3001,$A249))</f>
        <v>0</v>
      </c>
      <c r="AP249" s="21" t="n">
        <f aca="false">IF(OR($A249="",AP$4=""),0,COUNTIFS(Formulas!$A$2:$A$3001,AP$4,Formulas!$B$2:$B$3001,$A249))</f>
        <v>0</v>
      </c>
      <c r="AQ249" s="21" t="n">
        <f aca="false">IF(OR($A249="",AQ$4=""),0,COUNTIFS(Formulas!$A$2:$A$3001,AQ$4,Formulas!$B$2:$B$3001,$A249))</f>
        <v>0</v>
      </c>
      <c r="AR249" s="21" t="n">
        <f aca="false">IF(OR($A249="",AR$4=""),0,COUNTIFS(Formulas!$A$2:$A$3001,AR$4,Formulas!$B$2:$B$3001,$A249))</f>
        <v>0</v>
      </c>
      <c r="AS249" s="21" t="n">
        <f aca="false">IF(OR($A249="",AS$4=""),0,COUNTIFS(Formulas!$A$2:$A$3001,AS$4,Formulas!$B$2:$B$3001,$A249))</f>
        <v>0</v>
      </c>
      <c r="AT249" s="21" t="n">
        <f aca="false">IF(OR($A249="",AT$4=""),0,COUNTIFS(Formulas!$A$2:$A$3001,AT$4,Formulas!$B$2:$B$3001,$A249))</f>
        <v>0</v>
      </c>
      <c r="AU249" s="21" t="n">
        <f aca="false">IF(OR($A249="",AU$4=""),0,COUNTIFS(Formulas!$A$2:$A$3001,AU$4,Formulas!$B$2:$B$3001,$A249))</f>
        <v>0</v>
      </c>
      <c r="AV249" s="21" t="n">
        <f aca="false">IF(OR($A249="",AV$4=""),0,COUNTIFS(Formulas!$A$2:$A$3001,AV$4,Formulas!$B$2:$B$3001,$A249))</f>
        <v>0</v>
      </c>
      <c r="AW249" s="21" t="n">
        <f aca="false">IF(OR($A249="",AW$4=""),0,COUNTIFS(Formulas!$A$2:$A$3001,AW$4,Formulas!$B$2:$B$3001,$A249))</f>
        <v>0</v>
      </c>
      <c r="AX249" s="21" t="n">
        <f aca="false">IF(OR($A249="",AX$4=""),0,COUNTIFS(Formulas!$A$2:$A$3001,AX$4,Formulas!$B$2:$B$3001,$A249))</f>
        <v>0</v>
      </c>
      <c r="AY249" s="21" t="n">
        <f aca="false">IF(OR($A249="",AY$4=""),0,COUNTIFS(Formulas!$A$2:$A$3001,AY$4,Formulas!$B$2:$B$3001,$A249))</f>
        <v>0</v>
      </c>
      <c r="AZ249" s="21" t="n">
        <f aca="false">IF(OR($A249="",AZ$4=""),0,COUNTIFS(Formulas!$A$2:$A$3001,AZ$4,Formulas!$B$2:$B$3001,$A249))</f>
        <v>0</v>
      </c>
      <c r="BA249" s="21" t="n">
        <f aca="false">IF(OR($A249="",BA$4=""),0,COUNTIFS(Formulas!$A$2:$A$3001,BA$4,Formulas!$B$2:$B$3001,$A249))</f>
        <v>0</v>
      </c>
      <c r="BB249" s="21" t="n">
        <f aca="false">IF(OR($A249="",BB$4=""),0,COUNTIFS(Formulas!$A$2:$A$3001,BB$4,Formulas!$B$2:$B$3001,$A249))</f>
        <v>0</v>
      </c>
      <c r="BC249" s="21" t="n">
        <f aca="false">IF(OR($A249="",BC$4=""),0,COUNTIFS(Formulas!$A$2:$A$3001,BC$4,Formulas!$B$2:$B$3001,$A249))</f>
        <v>0</v>
      </c>
      <c r="BD249" s="21" t="n">
        <f aca="false">IF(OR($A249="",BD$4=""),0,COUNTIFS(Formulas!$A$2:$A$3001,BD$4,Formulas!$B$2:$B$3001,$A249))</f>
        <v>0</v>
      </c>
      <c r="BE249" s="21" t="n">
        <f aca="false">IF(OR($A249="",BE$4=""),0,COUNTIFS(Formulas!$A$2:$A$3001,BE$4,Formulas!$B$2:$B$3001,$A249))</f>
        <v>0</v>
      </c>
      <c r="BF249" s="21" t="n">
        <f aca="false">IF(OR($A249="",BF$4=""),0,COUNTIFS(Formulas!$A$2:$A$3001,BF$4,Formulas!$B$2:$B$3001,$A249))</f>
        <v>0</v>
      </c>
      <c r="BG249" s="21" t="n">
        <f aca="false">IF(OR($A249="",BG$4=""),0,COUNTIFS(Formulas!$A$2:$A$3001,BG$4,Formulas!$B$2:$B$3001,$A249))</f>
        <v>0</v>
      </c>
      <c r="BH249" s="21" t="n">
        <f aca="false">IF(OR($A249="",BH$4=""),0,COUNTIFS(Formulas!$A$2:$A$3001,BH$4,Formulas!$B$2:$B$3001,$A249))</f>
        <v>0</v>
      </c>
      <c r="BI249" s="21" t="n">
        <f aca="false">IF(OR($A249="",BI$4=""),0,COUNTIFS(Formulas!$A$2:$A$3001,BI$4,Formulas!$B$2:$B$3001,$A249))</f>
        <v>0</v>
      </c>
      <c r="BJ249" s="21" t="n">
        <f aca="false">IF(OR($A249="",BJ$4=""),0,COUNTIFS(Formulas!$A$2:$A$3001,BJ$4,Formulas!$B$2:$B$3001,$A249))</f>
        <v>0</v>
      </c>
      <c r="BK249" s="21" t="n">
        <f aca="false">IF(OR($A249="",BK$4=""),0,COUNTIFS(Formulas!$A$2:$A$3001,BK$4,Formulas!$B$2:$B$3001,$A249))</f>
        <v>0</v>
      </c>
      <c r="BL249" s="21" t="n">
        <f aca="false">IF(OR($A249="",BL$4=""),0,COUNTIFS(Formulas!$A$2:$A$3001,BL$4,Formulas!$B$2:$B$3001,$A249))</f>
        <v>0</v>
      </c>
      <c r="BM249" s="21" t="n">
        <f aca="false">IF(OR($A249="",BM$4=""),0,COUNTIFS(Formulas!$A$2:$A$3001,BM$4,Formulas!$B$2:$B$3001,$A249))</f>
        <v>0</v>
      </c>
      <c r="BN249" s="21" t="n">
        <f aca="false">IF(OR($A249="",BN$4=""),0,COUNTIFS(Formulas!$A$2:$A$3001,BN$4,Formulas!$B$2:$B$3001,$A249))</f>
        <v>0</v>
      </c>
      <c r="BO249" s="21" t="n">
        <f aca="false">IF(OR($A249="",BO$4=""),0,COUNTIFS(Formulas!$A$2:$A$3001,BO$4,Formulas!$B$2:$B$3001,$A249))</f>
        <v>0</v>
      </c>
      <c r="BP249" s="21" t="n">
        <f aca="false">IF(OR($A249="",BP$4=""),0,COUNTIFS(Formulas!$A$2:$A$3001,BP$4,Formulas!$B$2:$B$3001,$A249))</f>
        <v>0</v>
      </c>
      <c r="BQ249" s="21" t="n">
        <f aca="false">IF(OR($A249="",BQ$4=""),0,COUNTIFS(Formulas!$A$2:$A$3001,BQ$4,Formulas!$B$2:$B$3001,$A249))</f>
        <v>0</v>
      </c>
      <c r="BR249" s="21" t="n">
        <f aca="false">IF(OR($A249="",BR$4=""),0,COUNTIFS(Formulas!$A$2:$A$3001,BR$4,Formulas!$B$2:$B$3001,$A249))</f>
        <v>0</v>
      </c>
      <c r="BS249" s="21" t="n">
        <f aca="false">IF(OR($A249="",BS$4=""),0,COUNTIFS(Formulas!$A$2:$A$3001,BS$4,Formulas!$B$2:$B$3001,$A249))</f>
        <v>0</v>
      </c>
      <c r="BT249" s="21" t="n">
        <f aca="false">IF(OR($A249="",BT$4=""),0,COUNTIFS(Formulas!$A$2:$A$3001,BT$4,Formulas!$B$2:$B$3001,$A249))</f>
        <v>0</v>
      </c>
      <c r="BU249" s="21" t="n">
        <f aca="false">IF(OR($A249="",BU$4=""),0,COUNTIFS(Formulas!$A$2:$A$3001,BU$4,Formulas!$B$2:$B$3001,$A249))</f>
        <v>0</v>
      </c>
      <c r="BV249" s="21" t="n">
        <f aca="false">IF(OR($A249="",BV$4=""),0,COUNTIFS(Formulas!$A$2:$A$3001,BV$4,Formulas!$B$2:$B$3001,$A249))</f>
        <v>0</v>
      </c>
      <c r="BW249" s="21" t="n">
        <f aca="false">IF(OR($A249="",BW$4=""),0,COUNTIFS(Formulas!$A$2:$A$3001,BW$4,Formulas!$B$2:$B$3001,$A249))</f>
        <v>0</v>
      </c>
      <c r="BX249" s="21" t="n">
        <f aca="false">IF(OR($A249="",BX$4=""),0,COUNTIFS(Formulas!$A$2:$A$3001,BX$4,Formulas!$B$2:$B$3001,$A249))</f>
        <v>0</v>
      </c>
      <c r="BY249" s="21" t="n">
        <f aca="false">IF(OR($A249="",BY$4=""),0,COUNTIFS(Formulas!$A$2:$A$3001,BY$4,Formulas!$B$2:$B$3001,$A249))</f>
        <v>0</v>
      </c>
      <c r="BZ249" s="21" t="n">
        <f aca="false">IF(OR($A249="",BZ$4=""),0,COUNTIFS(Formulas!$A$2:$A$3001,BZ$4,Formulas!$B$2:$B$3001,$A249))</f>
        <v>0</v>
      </c>
      <c r="CA249" s="21" t="n">
        <f aca="false">IF(OR($A249="",CA$4=""),0,COUNTIFS(Formulas!$A$2:$A$3001,CA$4,Formulas!$B$2:$B$3001,$A249))</f>
        <v>0</v>
      </c>
      <c r="CB249" s="21" t="n">
        <f aca="false">IF(OR($A249="",CB$4=""),0,COUNTIFS(Formulas!$A$2:$A$3001,CB$4,Formulas!$B$2:$B$3001,$A249))</f>
        <v>0</v>
      </c>
      <c r="CC249" s="21" t="n">
        <f aca="false">IF(OR($A249="",CC$4=""),0,COUNTIFS(Formulas!$A$2:$A$3001,CC$4,Formulas!$B$2:$B$3001,$A249))</f>
        <v>0</v>
      </c>
      <c r="CD249" s="21" t="n">
        <f aca="false">IF(OR($A249="",CD$4=""),0,COUNTIFS(Formulas!$A$2:$A$3001,CD$4,Formulas!$B$2:$B$3001,$A249))</f>
        <v>0</v>
      </c>
      <c r="CE249" s="21" t="n">
        <f aca="false">IF(OR($A249="",CE$4=""),0,COUNTIFS(Formulas!$A$2:$A$3001,CE$4,Formulas!$B$2:$B$3001,$A249))</f>
        <v>0</v>
      </c>
      <c r="CF249" s="21" t="n">
        <f aca="false">IF(OR($A249="",CF$4=""),0,COUNTIFS(Formulas!$A$2:$A$3001,CF$4,Formulas!$B$2:$B$3001,$A249))</f>
        <v>0</v>
      </c>
      <c r="CG249" s="21" t="n">
        <f aca="false">IF(OR($A249="",CG$4=""),0,COUNTIFS(Formulas!$A$2:$A$3001,CG$4,Formulas!$B$2:$B$3001,$A249))</f>
        <v>0</v>
      </c>
      <c r="CH249" s="21" t="n">
        <f aca="false">IF(OR($A249="",CH$4=""),0,COUNTIFS(Formulas!$A$2:$A$3001,CH$4,Formulas!$B$2:$B$3001,$A249))</f>
        <v>0</v>
      </c>
      <c r="CI249" s="21" t="n">
        <f aca="false">IF(OR($A249="",CI$4=""),0,COUNTIFS(Formulas!$A$2:$A$3001,CI$4,Formulas!$B$2:$B$3001,$A249))</f>
        <v>0</v>
      </c>
      <c r="CJ249" s="21" t="n">
        <f aca="false">IF(OR($A249="",CJ$4=""),0,COUNTIFS(Formulas!$A$2:$A$3001,CJ$4,Formulas!$B$2:$B$3001,$A249))</f>
        <v>0</v>
      </c>
      <c r="CK249" s="21" t="n">
        <f aca="false">IF(OR($A249="",CK$4=""),0,COUNTIFS(Formulas!$A$2:$A$3001,CK$4,Formulas!$B$2:$B$3001,$A249))</f>
        <v>0</v>
      </c>
      <c r="CL249" s="21" t="n">
        <f aca="false">IF(OR($A249="",CL$4=""),0,COUNTIFS(Formulas!$A$2:$A$3001,CL$4,Formulas!$B$2:$B$3001,$A249))</f>
        <v>0</v>
      </c>
      <c r="CM249" s="21" t="n">
        <f aca="false">IF(OR($A249="",CM$4=""),0,COUNTIFS(Formulas!$A$2:$A$3001,CM$4,Formulas!$B$2:$B$3001,$A249))</f>
        <v>0</v>
      </c>
      <c r="CN249" s="21" t="n">
        <f aca="false">IF(OR($A249="",CN$4=""),0,COUNTIFS(Formulas!$A$2:$A$3001,CN$4,Formulas!$B$2:$B$3001,$A249))</f>
        <v>0</v>
      </c>
      <c r="CO249" s="21" t="n">
        <f aca="false">IF(OR($A249="",CO$4=""),0,COUNTIFS(Formulas!$A$2:$A$3001,CO$4,Formulas!$B$2:$B$3001,$A249))</f>
        <v>0</v>
      </c>
      <c r="CP249" s="21" t="n">
        <f aca="false">IF(OR($A249="",CP$4=""),0,COUNTIFS(Formulas!$A$2:$A$3001,CP$4,Formulas!$B$2:$B$3001,$A249))</f>
        <v>0</v>
      </c>
      <c r="CQ249" s="21" t="n">
        <f aca="false">IF(OR($A249="",CQ$4=""),0,COUNTIFS(Formulas!$A$2:$A$3001,CQ$4,Formulas!$B$2:$B$3001,$A249))</f>
        <v>0</v>
      </c>
      <c r="CR249" s="21" t="n">
        <f aca="false">IF(OR($A249="",CR$4=""),0,COUNTIFS(Formulas!$A$2:$A$3001,CR$4,Formulas!$B$2:$B$3001,$A249))</f>
        <v>0</v>
      </c>
      <c r="CS249" s="21" t="n">
        <f aca="false">IF(OR($A249="",CS$4=""),0,COUNTIFS(Formulas!$A$2:$A$3001,CS$4,Formulas!$B$2:$B$3001,$A249))</f>
        <v>0</v>
      </c>
      <c r="CT249" s="21" t="n">
        <f aca="false">IF(OR($A249="",CT$4=""),0,COUNTIFS(Formulas!$A$2:$A$3001,CT$4,Formulas!$B$2:$B$3001,$A249))</f>
        <v>0</v>
      </c>
      <c r="CU249" s="21" t="n">
        <f aca="false">IF(OR($A249="",CU$4=""),0,COUNTIFS(Formulas!$A$2:$A$3001,CU$4,Formulas!$B$2:$B$3001,$A249))</f>
        <v>0</v>
      </c>
      <c r="CV249" s="21" t="n">
        <f aca="false">IF(OR($A249="",CV$4=""),0,COUNTIFS(Formulas!$A$2:$A$3001,CV$4,Formulas!$B$2:$B$3001,$A249))</f>
        <v>0</v>
      </c>
      <c r="CW249" s="21" t="n">
        <f aca="false">IF(OR($A249="",CW$4=""),0,COUNTIFS(Formulas!$A$2:$A$3001,CW$4,Formulas!$B$2:$B$3001,$A249))</f>
        <v>0</v>
      </c>
      <c r="CX249" s="21" t="n">
        <f aca="false">IF(OR($A249="",CX$4=""),0,COUNTIFS(Formulas!$A$2:$A$3001,CX$4,Formulas!$B$2:$B$3001,$A249))</f>
        <v>0</v>
      </c>
      <c r="CY249" s="21" t="n">
        <f aca="false">IF(OR($A249="",CY$4=""),0,COUNTIFS(Formulas!$A$2:$A$3001,CY$4,Formulas!$B$2:$B$3001,$A249))</f>
        <v>0</v>
      </c>
      <c r="CZ249" s="21" t="n">
        <f aca="false">IF(OR($A249="",CZ$4=""),0,COUNTIFS(Formulas!$A$2:$A$3001,CZ$4,Formulas!$B$2:$B$3001,$A249))</f>
        <v>0</v>
      </c>
      <c r="DA249" s="21" t="n">
        <f aca="false">IF(OR($A249="",DA$4=""),0,COUNTIFS(Formulas!$A$2:$A$3001,DA$4,Formulas!$B$2:$B$3001,$A249))</f>
        <v>0</v>
      </c>
      <c r="DB249" s="21" t="n">
        <f aca="false">IF(OR($A249="",DB$4=""),0,COUNTIFS(Formulas!$A$2:$A$3001,DB$4,Formulas!$B$2:$B$3001,$A249))</f>
        <v>0</v>
      </c>
      <c r="DC249" s="21" t="n">
        <f aca="false">IF(OR($A249="",DC$4=""),0,COUNTIFS(Formulas!$A$2:$A$3001,DC$4,Formulas!$B$2:$B$3001,$A249))</f>
        <v>0</v>
      </c>
      <c r="DD249" s="21" t="n">
        <f aca="false">IF(OR($A249="",DD$4=""),0,COUNTIFS(Formulas!$A$2:$A$3001,DD$4,Formulas!$B$2:$B$3001,$A249))</f>
        <v>0</v>
      </c>
      <c r="DE249" s="21" t="n">
        <f aca="false">IF(OR($A249="",DE$4=""),0,COUNTIFS(Formulas!$A$2:$A$3001,DE$4,Formulas!$B$2:$B$3001,$A249))</f>
        <v>0</v>
      </c>
      <c r="DF249" s="21" t="n">
        <f aca="false">IF(OR($A249="",DF$4=""),0,COUNTIFS(Formulas!$A$2:$A$3001,DF$4,Formulas!$B$2:$B$3001,$A249))</f>
        <v>0</v>
      </c>
      <c r="DG249" s="21" t="n">
        <f aca="false">IF(OR($A249="",DG$4=""),0,COUNTIFS(Formulas!$A$2:$A$3001,DG$4,Formulas!$B$2:$B$3001,$A249))</f>
        <v>0</v>
      </c>
      <c r="DH249" s="21" t="n">
        <f aca="false">IF(OR($A249="",DH$4=""),0,COUNTIFS(Formulas!$A$2:$A$3001,DH$4,Formulas!$B$2:$B$3001,$A249))</f>
        <v>0</v>
      </c>
      <c r="DI249" s="21" t="n">
        <f aca="false">IF(OR($A249="",DI$4=""),0,COUNTIFS(Formulas!$A$2:$A$3001,DI$4,Formulas!$B$2:$B$3001,$A249))</f>
        <v>0</v>
      </c>
      <c r="DJ249" s="21" t="n">
        <f aca="false">IF(OR($A249="",DJ$4=""),0,COUNTIFS(Formulas!$A$2:$A$3001,DJ$4,Formulas!$B$2:$B$3001,$A249))</f>
        <v>0</v>
      </c>
      <c r="DK249" s="21" t="n">
        <f aca="false">IF(OR($A249="",DK$4=""),0,COUNTIFS(Formulas!$A$2:$A$3001,DK$4,Formulas!$B$2:$B$3001,$A249))</f>
        <v>0</v>
      </c>
      <c r="DL249" s="21" t="n">
        <f aca="false">IF(OR($A249="",DL$4=""),0,COUNTIFS(Formulas!$A$2:$A$3001,DL$4,Formulas!$B$2:$B$3001,$A249))</f>
        <v>0</v>
      </c>
      <c r="DM249" s="21" t="n">
        <f aca="false">IF(OR($A249="",DM$4=""),0,COUNTIFS(Formulas!$A$2:$A$3001,DM$4,Formulas!$B$2:$B$3001,$A249))</f>
        <v>0</v>
      </c>
      <c r="DN249" s="21" t="n">
        <f aca="false">IF(OR($A249="",DN$4=""),0,COUNTIFS(Formulas!$A$2:$A$3001,DN$4,Formulas!$B$2:$B$3001,$A249))</f>
        <v>0</v>
      </c>
      <c r="DO249" s="21" t="n">
        <f aca="false">IF(OR($A249="",DO$4=""),0,COUNTIFS(Formulas!$A$2:$A$3001,DO$4,Formulas!$B$2:$B$3001,$A249))</f>
        <v>0</v>
      </c>
      <c r="DP249" s="21" t="n">
        <f aca="false">IF(OR($A249="",DP$4=""),0,COUNTIFS(Formulas!$A$2:$A$3001,DP$4,Formulas!$B$2:$B$3001,$A249))</f>
        <v>0</v>
      </c>
      <c r="DQ249" s="21" t="n">
        <f aca="false">IF(OR($A249="",DQ$4=""),0,COUNTIFS(Formulas!$A$2:$A$3001,DQ$4,Formulas!$B$2:$B$3001,$A249))</f>
        <v>0</v>
      </c>
      <c r="DR249" s="21" t="n">
        <f aca="false">IF(OR($A249="",DR$4=""),0,COUNTIFS(Formulas!$A$2:$A$3001,DR$4,Formulas!$B$2:$B$3001,$A249))</f>
        <v>0</v>
      </c>
      <c r="DS249" s="21" t="n">
        <f aca="false">IF(OR($A249="",DS$4=""),0,COUNTIFS(Formulas!$A$2:$A$3001,DS$4,Formulas!$B$2:$B$3001,$A249))</f>
        <v>0</v>
      </c>
      <c r="DT249" s="21" t="n">
        <f aca="false">IF(OR($A249="",DT$4=""),0,COUNTIFS(Formulas!$A$2:$A$3001,DT$4,Formulas!$B$2:$B$3001,$A249))</f>
        <v>0</v>
      </c>
      <c r="DU249" s="21" t="n">
        <f aca="false">IF(OR($A249="",DU$4=""),0,COUNTIFS(Formulas!$A$2:$A$3001,DU$4,Formulas!$B$2:$B$3001,$A249))</f>
        <v>0</v>
      </c>
      <c r="DV249" s="21" t="n">
        <f aca="false">IF(OR($A249="",DV$4=""),0,COUNTIFS(Formulas!$A$2:$A$3001,DV$4,Formulas!$B$2:$B$3001,$A249))</f>
        <v>0</v>
      </c>
      <c r="DW249" s="21" t="n">
        <f aca="false">IF(OR($A249="",DW$4=""),0,COUNTIFS(Formulas!$A$2:$A$3001,DW$4,Formulas!$B$2:$B$3001,$A249))</f>
        <v>0</v>
      </c>
      <c r="DX249" s="21" t="n">
        <f aca="false">IF(OR($A249="",DX$4=""),0,COUNTIFS(Formulas!$A$2:$A$3001,DX$4,Formulas!$B$2:$B$3001,$A249))</f>
        <v>0</v>
      </c>
      <c r="DY249" s="21" t="n">
        <f aca="false">IF(OR($A249="",DY$4=""),0,COUNTIFS(Formulas!$A$2:$A$3001,DY$4,Formulas!$B$2:$B$3001,$A249))</f>
        <v>0</v>
      </c>
      <c r="DZ249" s="21" t="n">
        <f aca="false">IF(OR($A249="",DZ$4=""),0,COUNTIFS(Formulas!$A$2:$A$3001,DZ$4,Formulas!$B$2:$B$3001,$A249))</f>
        <v>0</v>
      </c>
      <c r="EA249" s="21" t="n">
        <f aca="false">IF(OR($A249="",EA$4=""),0,COUNTIFS(Formulas!$A$2:$A$3001,EA$4,Formulas!$B$2:$B$3001,$A249))</f>
        <v>0</v>
      </c>
      <c r="EB249" s="21" t="n">
        <f aca="false">IF(OR($A249="",EB$4=""),0,COUNTIFS(Formulas!$A$2:$A$3001,EB$4,Formulas!$B$2:$B$3001,$A249))</f>
        <v>0</v>
      </c>
      <c r="EC249" s="21" t="n">
        <f aca="false">IF(OR($A249="",EC$4=""),0,COUNTIFS(Formulas!$A$2:$A$3001,EC$4,Formulas!$B$2:$B$3001,$A249))</f>
        <v>0</v>
      </c>
      <c r="ED249" s="21" t="n">
        <f aca="false">IF(OR($A249="",ED$4=""),0,COUNTIFS(Formulas!$A$2:$A$3001,ED$4,Formulas!$B$2:$B$3001,$A249))</f>
        <v>0</v>
      </c>
      <c r="EE249" s="21" t="n">
        <f aca="false">IF(OR($A249="",EE$4=""),0,COUNTIFS(Formulas!$A$2:$A$3001,EE$4,Formulas!$B$2:$B$3001,$A249))</f>
        <v>0</v>
      </c>
      <c r="EF249" s="21" t="n">
        <f aca="false">IF(OR($A249="",EF$4=""),0,COUNTIFS(Formulas!$A$2:$A$3001,EF$4,Formulas!$B$2:$B$3001,$A249))</f>
        <v>0</v>
      </c>
      <c r="EG249" s="21" t="n">
        <f aca="false">IF(OR($A249="",EG$4=""),0,COUNTIFS(Formulas!$A$2:$A$3001,EG$4,Formulas!$B$2:$B$3001,$A249))</f>
        <v>0</v>
      </c>
      <c r="EH249" s="21" t="n">
        <f aca="false">IF(OR($A249="",EH$4=""),0,COUNTIFS(Formulas!$A$2:$A$3001,EH$4,Formulas!$B$2:$B$3001,$A249))</f>
        <v>0</v>
      </c>
      <c r="EI249" s="21" t="n">
        <f aca="false">IF(OR($A249="",EI$4=""),0,COUNTIFS(Formulas!$A$2:$A$3001,EI$4,Formulas!$B$2:$B$3001,$A249))</f>
        <v>0</v>
      </c>
      <c r="EJ249" s="21" t="n">
        <f aca="false">IF(OR($A249="",EJ$4=""),0,COUNTIFS(Formulas!$A$2:$A$3001,EJ$4,Formulas!$B$2:$B$3001,$A249))</f>
        <v>0</v>
      </c>
      <c r="EK249" s="21" t="n">
        <f aca="false">IF(OR($A249="",EK$4=""),0,COUNTIFS(Formulas!$A$2:$A$3001,EK$4,Formulas!$B$2:$B$3001,$A249))</f>
        <v>0</v>
      </c>
      <c r="EL249" s="21" t="n">
        <f aca="false">IF(OR($A249="",EL$4=""),0,COUNTIFS(Formulas!$A$2:$A$3001,EL$4,Formulas!$B$2:$B$3001,$A249))</f>
        <v>0</v>
      </c>
      <c r="EM249" s="21" t="n">
        <f aca="false">IF(OR($A249="",EM$4=""),0,COUNTIFS(Formulas!$A$2:$A$3001,EM$4,Formulas!$B$2:$B$3001,$A249))</f>
        <v>0</v>
      </c>
      <c r="EN249" s="21" t="n">
        <f aca="false">IF(OR($A249="",EN$4=""),0,COUNTIFS(Formulas!$A$2:$A$3001,EN$4,Formulas!$B$2:$B$3001,$A249))</f>
        <v>0</v>
      </c>
      <c r="EO249" s="21" t="n">
        <f aca="false">IF(OR($A249="",EO$4=""),0,COUNTIFS(Formulas!$A$2:$A$3001,EO$4,Formulas!$B$2:$B$3001,$A249))</f>
        <v>0</v>
      </c>
      <c r="EP249" s="21" t="n">
        <f aca="false">IF(OR($A249="",EP$4=""),0,COUNTIFS(Formulas!$A$2:$A$3001,EP$4,Formulas!$B$2:$B$3001,$A249))</f>
        <v>0</v>
      </c>
      <c r="EQ249" s="21" t="n">
        <f aca="false">IF(OR($A249="",EQ$4=""),0,COUNTIFS(Formulas!$A$2:$A$3001,EQ$4,Formulas!$B$2:$B$3001,$A249))</f>
        <v>0</v>
      </c>
      <c r="ER249" s="21" t="n">
        <f aca="false">IF(OR($A249="",ER$4=""),0,COUNTIFS(Formulas!$A$2:$A$3001,ER$4,Formulas!$B$2:$B$3001,$A249))</f>
        <v>0</v>
      </c>
      <c r="ES249" s="21" t="n">
        <f aca="false">IF(OR($A249="",ES$4=""),0,COUNTIFS(Formulas!$A$2:$A$3001,ES$4,Formulas!$B$2:$B$3001,$A249))</f>
        <v>0</v>
      </c>
      <c r="ET249" s="21" t="n">
        <f aca="false">IF(OR($A249="",ET$4=""),0,COUNTIFS(Formulas!$A$2:$A$3001,ET$4,Formulas!$B$2:$B$3001,$A249))</f>
        <v>0</v>
      </c>
      <c r="EU249" s="21" t="n">
        <f aca="false">IF(OR($A249="",EU$4=""),0,COUNTIFS(Formulas!$A$2:$A$3001,EU$4,Formulas!$B$2:$B$3001,$A249))</f>
        <v>0</v>
      </c>
      <c r="EV249" s="21" t="n">
        <f aca="false">IF(OR($A249="",EV$4=""),0,COUNTIFS(Formulas!$A$2:$A$3001,EV$4,Formulas!$B$2:$B$3001,$A249))</f>
        <v>0</v>
      </c>
    </row>
    <row r="250" customFormat="false" ht="15" hidden="false" customHeight="false" outlineLevel="0" collapsed="false">
      <c r="A250" s="13" t="str">
        <f aca="false">IF(INDEX(Materials!$A$2:$A$301,246)="","",INDEX(Materials!$A$2:$A$301,246))</f>
        <v/>
      </c>
      <c r="B250" s="19" t="str">
        <f aca="false">IF(A250="","",COUNTIF(C250:EV250,"&gt;0"))</f>
        <v/>
      </c>
      <c r="C250" s="21" t="n">
        <f aca="false">IF(OR($A250="",C$4=""),0,COUNTIFS(Formulas!$A$2:$A$3001,C$4,Formulas!$B$2:$B$3001,$A250))</f>
        <v>0</v>
      </c>
      <c r="D250" s="21" t="n">
        <f aca="false">IF(OR($A250="",D$4=""),0,COUNTIFS(Formulas!$A$2:$A$3001,D$4,Formulas!$B$2:$B$3001,$A250))</f>
        <v>0</v>
      </c>
      <c r="E250" s="21" t="n">
        <f aca="false">IF(OR($A250="",E$4=""),0,COUNTIFS(Formulas!$A$2:$A$3001,E$4,Formulas!$B$2:$B$3001,$A250))</f>
        <v>0</v>
      </c>
      <c r="F250" s="21" t="n">
        <f aca="false">IF(OR($A250="",F$4=""),0,COUNTIFS(Formulas!$A$2:$A$3001,F$4,Formulas!$B$2:$B$3001,$A250))</f>
        <v>0</v>
      </c>
      <c r="G250" s="21" t="n">
        <f aca="false">IF(OR($A250="",G$4=""),0,COUNTIFS(Formulas!$A$2:$A$3001,G$4,Formulas!$B$2:$B$3001,$A250))</f>
        <v>0</v>
      </c>
      <c r="H250" s="21" t="n">
        <f aca="false">IF(OR($A250="",H$4=""),0,COUNTIFS(Formulas!$A$2:$A$3001,H$4,Formulas!$B$2:$B$3001,$A250))</f>
        <v>0</v>
      </c>
      <c r="I250" s="21" t="n">
        <f aca="false">IF(OR($A250="",I$4=""),0,COUNTIFS(Formulas!$A$2:$A$3001,I$4,Formulas!$B$2:$B$3001,$A250))</f>
        <v>0</v>
      </c>
      <c r="J250" s="21" t="n">
        <f aca="false">IF(OR($A250="",J$4=""),0,COUNTIFS(Formulas!$A$2:$A$3001,J$4,Formulas!$B$2:$B$3001,$A250))</f>
        <v>0</v>
      </c>
      <c r="K250" s="21" t="n">
        <f aca="false">IF(OR($A250="",K$4=""),0,COUNTIFS(Formulas!$A$2:$A$3001,K$4,Formulas!$B$2:$B$3001,$A250))</f>
        <v>0</v>
      </c>
      <c r="L250" s="21" t="n">
        <f aca="false">IF(OR($A250="",L$4=""),0,COUNTIFS(Formulas!$A$2:$A$3001,L$4,Formulas!$B$2:$B$3001,$A250))</f>
        <v>0</v>
      </c>
      <c r="M250" s="21" t="n">
        <f aca="false">IF(OR($A250="",M$4=""),0,COUNTIFS(Formulas!$A$2:$A$3001,M$4,Formulas!$B$2:$B$3001,$A250))</f>
        <v>0</v>
      </c>
      <c r="N250" s="21" t="n">
        <f aca="false">IF(OR($A250="",N$4=""),0,COUNTIFS(Formulas!$A$2:$A$3001,N$4,Formulas!$B$2:$B$3001,$A250))</f>
        <v>0</v>
      </c>
      <c r="O250" s="21" t="n">
        <f aca="false">IF(OR($A250="",O$4=""),0,COUNTIFS(Formulas!$A$2:$A$3001,O$4,Formulas!$B$2:$B$3001,$A250))</f>
        <v>0</v>
      </c>
      <c r="P250" s="21" t="n">
        <f aca="false">IF(OR($A250="",P$4=""),0,COUNTIFS(Formulas!$A$2:$A$3001,P$4,Formulas!$B$2:$B$3001,$A250))</f>
        <v>0</v>
      </c>
      <c r="Q250" s="21" t="n">
        <f aca="false">IF(OR($A250="",Q$4=""),0,COUNTIFS(Formulas!$A$2:$A$3001,Q$4,Formulas!$B$2:$B$3001,$A250))</f>
        <v>0</v>
      </c>
      <c r="R250" s="21" t="n">
        <f aca="false">IF(OR($A250="",R$4=""),0,COUNTIFS(Formulas!$A$2:$A$3001,R$4,Formulas!$B$2:$B$3001,$A250))</f>
        <v>0</v>
      </c>
      <c r="S250" s="21" t="n">
        <f aca="false">IF(OR($A250="",S$4=""),0,COUNTIFS(Formulas!$A$2:$A$3001,S$4,Formulas!$B$2:$B$3001,$A250))</f>
        <v>0</v>
      </c>
      <c r="T250" s="21" t="n">
        <f aca="false">IF(OR($A250="",T$4=""),0,COUNTIFS(Formulas!$A$2:$A$3001,T$4,Formulas!$B$2:$B$3001,$A250))</f>
        <v>0</v>
      </c>
      <c r="U250" s="21" t="n">
        <f aca="false">IF(OR($A250="",U$4=""),0,COUNTIFS(Formulas!$A$2:$A$3001,U$4,Formulas!$B$2:$B$3001,$A250))</f>
        <v>0</v>
      </c>
      <c r="V250" s="21" t="n">
        <f aca="false">IF(OR($A250="",V$4=""),0,COUNTIFS(Formulas!$A$2:$A$3001,V$4,Formulas!$B$2:$B$3001,$A250))</f>
        <v>0</v>
      </c>
      <c r="W250" s="21" t="n">
        <f aca="false">IF(OR($A250="",W$4=""),0,COUNTIFS(Formulas!$A$2:$A$3001,W$4,Formulas!$B$2:$B$3001,$A250))</f>
        <v>0</v>
      </c>
      <c r="X250" s="21" t="n">
        <f aca="false">IF(OR($A250="",X$4=""),0,COUNTIFS(Formulas!$A$2:$A$3001,X$4,Formulas!$B$2:$B$3001,$A250))</f>
        <v>0</v>
      </c>
      <c r="Y250" s="21" t="n">
        <f aca="false">IF(OR($A250="",Y$4=""),0,COUNTIFS(Formulas!$A$2:$A$3001,Y$4,Formulas!$B$2:$B$3001,$A250))</f>
        <v>0</v>
      </c>
      <c r="Z250" s="21" t="n">
        <f aca="false">IF(OR($A250="",Z$4=""),0,COUNTIFS(Formulas!$A$2:$A$3001,Z$4,Formulas!$B$2:$B$3001,$A250))</f>
        <v>0</v>
      </c>
      <c r="AA250" s="21" t="n">
        <f aca="false">IF(OR($A250="",AA$4=""),0,COUNTIFS(Formulas!$A$2:$A$3001,AA$4,Formulas!$B$2:$B$3001,$A250))</f>
        <v>0</v>
      </c>
      <c r="AB250" s="21" t="n">
        <f aca="false">IF(OR($A250="",AB$4=""),0,COUNTIFS(Formulas!$A$2:$A$3001,AB$4,Formulas!$B$2:$B$3001,$A250))</f>
        <v>0</v>
      </c>
      <c r="AC250" s="21" t="n">
        <f aca="false">IF(OR($A250="",AC$4=""),0,COUNTIFS(Formulas!$A$2:$A$3001,AC$4,Formulas!$B$2:$B$3001,$A250))</f>
        <v>0</v>
      </c>
      <c r="AD250" s="21" t="n">
        <f aca="false">IF(OR($A250="",AD$4=""),0,COUNTIFS(Formulas!$A$2:$A$3001,AD$4,Formulas!$B$2:$B$3001,$A250))</f>
        <v>0</v>
      </c>
      <c r="AE250" s="21" t="n">
        <f aca="false">IF(OR($A250="",AE$4=""),0,COUNTIFS(Formulas!$A$2:$A$3001,AE$4,Formulas!$B$2:$B$3001,$A250))</f>
        <v>0</v>
      </c>
      <c r="AF250" s="21" t="n">
        <f aca="false">IF(OR($A250="",AF$4=""),0,COUNTIFS(Formulas!$A$2:$A$3001,AF$4,Formulas!$B$2:$B$3001,$A250))</f>
        <v>0</v>
      </c>
      <c r="AG250" s="21" t="n">
        <f aca="false">IF(OR($A250="",AG$4=""),0,COUNTIFS(Formulas!$A$2:$A$3001,AG$4,Formulas!$B$2:$B$3001,$A250))</f>
        <v>0</v>
      </c>
      <c r="AH250" s="21" t="n">
        <f aca="false">IF(OR($A250="",AH$4=""),0,COUNTIFS(Formulas!$A$2:$A$3001,AH$4,Formulas!$B$2:$B$3001,$A250))</f>
        <v>0</v>
      </c>
      <c r="AI250" s="21" t="n">
        <f aca="false">IF(OR($A250="",AI$4=""),0,COUNTIFS(Formulas!$A$2:$A$3001,AI$4,Formulas!$B$2:$B$3001,$A250))</f>
        <v>0</v>
      </c>
      <c r="AJ250" s="21" t="n">
        <f aca="false">IF(OR($A250="",AJ$4=""),0,COUNTIFS(Formulas!$A$2:$A$3001,AJ$4,Formulas!$B$2:$B$3001,$A250))</f>
        <v>0</v>
      </c>
      <c r="AK250" s="21" t="n">
        <f aca="false">IF(OR($A250="",AK$4=""),0,COUNTIFS(Formulas!$A$2:$A$3001,AK$4,Formulas!$B$2:$B$3001,$A250))</f>
        <v>0</v>
      </c>
      <c r="AL250" s="21" t="n">
        <f aca="false">IF(OR($A250="",AL$4=""),0,COUNTIFS(Formulas!$A$2:$A$3001,AL$4,Formulas!$B$2:$B$3001,$A250))</f>
        <v>0</v>
      </c>
      <c r="AM250" s="21" t="n">
        <f aca="false">IF(OR($A250="",AM$4=""),0,COUNTIFS(Formulas!$A$2:$A$3001,AM$4,Formulas!$B$2:$B$3001,$A250))</f>
        <v>0</v>
      </c>
      <c r="AN250" s="21" t="n">
        <f aca="false">IF(OR($A250="",AN$4=""),0,COUNTIFS(Formulas!$A$2:$A$3001,AN$4,Formulas!$B$2:$B$3001,$A250))</f>
        <v>0</v>
      </c>
      <c r="AO250" s="21" t="n">
        <f aca="false">IF(OR($A250="",AO$4=""),0,COUNTIFS(Formulas!$A$2:$A$3001,AO$4,Formulas!$B$2:$B$3001,$A250))</f>
        <v>0</v>
      </c>
      <c r="AP250" s="21" t="n">
        <f aca="false">IF(OR($A250="",AP$4=""),0,COUNTIFS(Formulas!$A$2:$A$3001,AP$4,Formulas!$B$2:$B$3001,$A250))</f>
        <v>0</v>
      </c>
      <c r="AQ250" s="21" t="n">
        <f aca="false">IF(OR($A250="",AQ$4=""),0,COUNTIFS(Formulas!$A$2:$A$3001,AQ$4,Formulas!$B$2:$B$3001,$A250))</f>
        <v>0</v>
      </c>
      <c r="AR250" s="21" t="n">
        <f aca="false">IF(OR($A250="",AR$4=""),0,COUNTIFS(Formulas!$A$2:$A$3001,AR$4,Formulas!$B$2:$B$3001,$A250))</f>
        <v>0</v>
      </c>
      <c r="AS250" s="21" t="n">
        <f aca="false">IF(OR($A250="",AS$4=""),0,COUNTIFS(Formulas!$A$2:$A$3001,AS$4,Formulas!$B$2:$B$3001,$A250))</f>
        <v>0</v>
      </c>
      <c r="AT250" s="21" t="n">
        <f aca="false">IF(OR($A250="",AT$4=""),0,COUNTIFS(Formulas!$A$2:$A$3001,AT$4,Formulas!$B$2:$B$3001,$A250))</f>
        <v>0</v>
      </c>
      <c r="AU250" s="21" t="n">
        <f aca="false">IF(OR($A250="",AU$4=""),0,COUNTIFS(Formulas!$A$2:$A$3001,AU$4,Formulas!$B$2:$B$3001,$A250))</f>
        <v>0</v>
      </c>
      <c r="AV250" s="21" t="n">
        <f aca="false">IF(OR($A250="",AV$4=""),0,COUNTIFS(Formulas!$A$2:$A$3001,AV$4,Formulas!$B$2:$B$3001,$A250))</f>
        <v>0</v>
      </c>
      <c r="AW250" s="21" t="n">
        <f aca="false">IF(OR($A250="",AW$4=""),0,COUNTIFS(Formulas!$A$2:$A$3001,AW$4,Formulas!$B$2:$B$3001,$A250))</f>
        <v>0</v>
      </c>
      <c r="AX250" s="21" t="n">
        <f aca="false">IF(OR($A250="",AX$4=""),0,COUNTIFS(Formulas!$A$2:$A$3001,AX$4,Formulas!$B$2:$B$3001,$A250))</f>
        <v>0</v>
      </c>
      <c r="AY250" s="21" t="n">
        <f aca="false">IF(OR($A250="",AY$4=""),0,COUNTIFS(Formulas!$A$2:$A$3001,AY$4,Formulas!$B$2:$B$3001,$A250))</f>
        <v>0</v>
      </c>
      <c r="AZ250" s="21" t="n">
        <f aca="false">IF(OR($A250="",AZ$4=""),0,COUNTIFS(Formulas!$A$2:$A$3001,AZ$4,Formulas!$B$2:$B$3001,$A250))</f>
        <v>0</v>
      </c>
      <c r="BA250" s="21" t="n">
        <f aca="false">IF(OR($A250="",BA$4=""),0,COUNTIFS(Formulas!$A$2:$A$3001,BA$4,Formulas!$B$2:$B$3001,$A250))</f>
        <v>0</v>
      </c>
      <c r="BB250" s="21" t="n">
        <f aca="false">IF(OR($A250="",BB$4=""),0,COUNTIFS(Formulas!$A$2:$A$3001,BB$4,Formulas!$B$2:$B$3001,$A250))</f>
        <v>0</v>
      </c>
      <c r="BC250" s="21" t="n">
        <f aca="false">IF(OR($A250="",BC$4=""),0,COUNTIFS(Formulas!$A$2:$A$3001,BC$4,Formulas!$B$2:$B$3001,$A250))</f>
        <v>0</v>
      </c>
      <c r="BD250" s="21" t="n">
        <f aca="false">IF(OR($A250="",BD$4=""),0,COUNTIFS(Formulas!$A$2:$A$3001,BD$4,Formulas!$B$2:$B$3001,$A250))</f>
        <v>0</v>
      </c>
      <c r="BE250" s="21" t="n">
        <f aca="false">IF(OR($A250="",BE$4=""),0,COUNTIFS(Formulas!$A$2:$A$3001,BE$4,Formulas!$B$2:$B$3001,$A250))</f>
        <v>0</v>
      </c>
      <c r="BF250" s="21" t="n">
        <f aca="false">IF(OR($A250="",BF$4=""),0,COUNTIFS(Formulas!$A$2:$A$3001,BF$4,Formulas!$B$2:$B$3001,$A250))</f>
        <v>0</v>
      </c>
      <c r="BG250" s="21" t="n">
        <f aca="false">IF(OR($A250="",BG$4=""),0,COUNTIFS(Formulas!$A$2:$A$3001,BG$4,Formulas!$B$2:$B$3001,$A250))</f>
        <v>0</v>
      </c>
      <c r="BH250" s="21" t="n">
        <f aca="false">IF(OR($A250="",BH$4=""),0,COUNTIFS(Formulas!$A$2:$A$3001,BH$4,Formulas!$B$2:$B$3001,$A250))</f>
        <v>0</v>
      </c>
      <c r="BI250" s="21" t="n">
        <f aca="false">IF(OR($A250="",BI$4=""),0,COUNTIFS(Formulas!$A$2:$A$3001,BI$4,Formulas!$B$2:$B$3001,$A250))</f>
        <v>0</v>
      </c>
      <c r="BJ250" s="21" t="n">
        <f aca="false">IF(OR($A250="",BJ$4=""),0,COUNTIFS(Formulas!$A$2:$A$3001,BJ$4,Formulas!$B$2:$B$3001,$A250))</f>
        <v>0</v>
      </c>
      <c r="BK250" s="21" t="n">
        <f aca="false">IF(OR($A250="",BK$4=""),0,COUNTIFS(Formulas!$A$2:$A$3001,BK$4,Formulas!$B$2:$B$3001,$A250))</f>
        <v>0</v>
      </c>
      <c r="BL250" s="21" t="n">
        <f aca="false">IF(OR($A250="",BL$4=""),0,COUNTIFS(Formulas!$A$2:$A$3001,BL$4,Formulas!$B$2:$B$3001,$A250))</f>
        <v>0</v>
      </c>
      <c r="BM250" s="21" t="n">
        <f aca="false">IF(OR($A250="",BM$4=""),0,COUNTIFS(Formulas!$A$2:$A$3001,BM$4,Formulas!$B$2:$B$3001,$A250))</f>
        <v>0</v>
      </c>
      <c r="BN250" s="21" t="n">
        <f aca="false">IF(OR($A250="",BN$4=""),0,COUNTIFS(Formulas!$A$2:$A$3001,BN$4,Formulas!$B$2:$B$3001,$A250))</f>
        <v>0</v>
      </c>
      <c r="BO250" s="21" t="n">
        <f aca="false">IF(OR($A250="",BO$4=""),0,COUNTIFS(Formulas!$A$2:$A$3001,BO$4,Formulas!$B$2:$B$3001,$A250))</f>
        <v>0</v>
      </c>
      <c r="BP250" s="21" t="n">
        <f aca="false">IF(OR($A250="",BP$4=""),0,COUNTIFS(Formulas!$A$2:$A$3001,BP$4,Formulas!$B$2:$B$3001,$A250))</f>
        <v>0</v>
      </c>
      <c r="BQ250" s="21" t="n">
        <f aca="false">IF(OR($A250="",BQ$4=""),0,COUNTIFS(Formulas!$A$2:$A$3001,BQ$4,Formulas!$B$2:$B$3001,$A250))</f>
        <v>0</v>
      </c>
      <c r="BR250" s="21" t="n">
        <f aca="false">IF(OR($A250="",BR$4=""),0,COUNTIFS(Formulas!$A$2:$A$3001,BR$4,Formulas!$B$2:$B$3001,$A250))</f>
        <v>0</v>
      </c>
      <c r="BS250" s="21" t="n">
        <f aca="false">IF(OR($A250="",BS$4=""),0,COUNTIFS(Formulas!$A$2:$A$3001,BS$4,Formulas!$B$2:$B$3001,$A250))</f>
        <v>0</v>
      </c>
      <c r="BT250" s="21" t="n">
        <f aca="false">IF(OR($A250="",BT$4=""),0,COUNTIFS(Formulas!$A$2:$A$3001,BT$4,Formulas!$B$2:$B$3001,$A250))</f>
        <v>0</v>
      </c>
      <c r="BU250" s="21" t="n">
        <f aca="false">IF(OR($A250="",BU$4=""),0,COUNTIFS(Formulas!$A$2:$A$3001,BU$4,Formulas!$B$2:$B$3001,$A250))</f>
        <v>0</v>
      </c>
      <c r="BV250" s="21" t="n">
        <f aca="false">IF(OR($A250="",BV$4=""),0,COUNTIFS(Formulas!$A$2:$A$3001,BV$4,Formulas!$B$2:$B$3001,$A250))</f>
        <v>0</v>
      </c>
      <c r="BW250" s="21" t="n">
        <f aca="false">IF(OR($A250="",BW$4=""),0,COUNTIFS(Formulas!$A$2:$A$3001,BW$4,Formulas!$B$2:$B$3001,$A250))</f>
        <v>0</v>
      </c>
      <c r="BX250" s="21" t="n">
        <f aca="false">IF(OR($A250="",BX$4=""),0,COUNTIFS(Formulas!$A$2:$A$3001,BX$4,Formulas!$B$2:$B$3001,$A250))</f>
        <v>0</v>
      </c>
      <c r="BY250" s="21" t="n">
        <f aca="false">IF(OR($A250="",BY$4=""),0,COUNTIFS(Formulas!$A$2:$A$3001,BY$4,Formulas!$B$2:$B$3001,$A250))</f>
        <v>0</v>
      </c>
      <c r="BZ250" s="21" t="n">
        <f aca="false">IF(OR($A250="",BZ$4=""),0,COUNTIFS(Formulas!$A$2:$A$3001,BZ$4,Formulas!$B$2:$B$3001,$A250))</f>
        <v>0</v>
      </c>
      <c r="CA250" s="21" t="n">
        <f aca="false">IF(OR($A250="",CA$4=""),0,COUNTIFS(Formulas!$A$2:$A$3001,CA$4,Formulas!$B$2:$B$3001,$A250))</f>
        <v>0</v>
      </c>
      <c r="CB250" s="21" t="n">
        <f aca="false">IF(OR($A250="",CB$4=""),0,COUNTIFS(Formulas!$A$2:$A$3001,CB$4,Formulas!$B$2:$B$3001,$A250))</f>
        <v>0</v>
      </c>
      <c r="CC250" s="21" t="n">
        <f aca="false">IF(OR($A250="",CC$4=""),0,COUNTIFS(Formulas!$A$2:$A$3001,CC$4,Formulas!$B$2:$B$3001,$A250))</f>
        <v>0</v>
      </c>
      <c r="CD250" s="21" t="n">
        <f aca="false">IF(OR($A250="",CD$4=""),0,COUNTIFS(Formulas!$A$2:$A$3001,CD$4,Formulas!$B$2:$B$3001,$A250))</f>
        <v>0</v>
      </c>
      <c r="CE250" s="21" t="n">
        <f aca="false">IF(OR($A250="",CE$4=""),0,COUNTIFS(Formulas!$A$2:$A$3001,CE$4,Formulas!$B$2:$B$3001,$A250))</f>
        <v>0</v>
      </c>
      <c r="CF250" s="21" t="n">
        <f aca="false">IF(OR($A250="",CF$4=""),0,COUNTIFS(Formulas!$A$2:$A$3001,CF$4,Formulas!$B$2:$B$3001,$A250))</f>
        <v>0</v>
      </c>
      <c r="CG250" s="21" t="n">
        <f aca="false">IF(OR($A250="",CG$4=""),0,COUNTIFS(Formulas!$A$2:$A$3001,CG$4,Formulas!$B$2:$B$3001,$A250))</f>
        <v>0</v>
      </c>
      <c r="CH250" s="21" t="n">
        <f aca="false">IF(OR($A250="",CH$4=""),0,COUNTIFS(Formulas!$A$2:$A$3001,CH$4,Formulas!$B$2:$B$3001,$A250))</f>
        <v>0</v>
      </c>
      <c r="CI250" s="21" t="n">
        <f aca="false">IF(OR($A250="",CI$4=""),0,COUNTIFS(Formulas!$A$2:$A$3001,CI$4,Formulas!$B$2:$B$3001,$A250))</f>
        <v>0</v>
      </c>
      <c r="CJ250" s="21" t="n">
        <f aca="false">IF(OR($A250="",CJ$4=""),0,COUNTIFS(Formulas!$A$2:$A$3001,CJ$4,Formulas!$B$2:$B$3001,$A250))</f>
        <v>0</v>
      </c>
      <c r="CK250" s="21" t="n">
        <f aca="false">IF(OR($A250="",CK$4=""),0,COUNTIFS(Formulas!$A$2:$A$3001,CK$4,Formulas!$B$2:$B$3001,$A250))</f>
        <v>0</v>
      </c>
      <c r="CL250" s="21" t="n">
        <f aca="false">IF(OR($A250="",CL$4=""),0,COUNTIFS(Formulas!$A$2:$A$3001,CL$4,Formulas!$B$2:$B$3001,$A250))</f>
        <v>0</v>
      </c>
      <c r="CM250" s="21" t="n">
        <f aca="false">IF(OR($A250="",CM$4=""),0,COUNTIFS(Formulas!$A$2:$A$3001,CM$4,Formulas!$B$2:$B$3001,$A250))</f>
        <v>0</v>
      </c>
      <c r="CN250" s="21" t="n">
        <f aca="false">IF(OR($A250="",CN$4=""),0,COUNTIFS(Formulas!$A$2:$A$3001,CN$4,Formulas!$B$2:$B$3001,$A250))</f>
        <v>0</v>
      </c>
      <c r="CO250" s="21" t="n">
        <f aca="false">IF(OR($A250="",CO$4=""),0,COUNTIFS(Formulas!$A$2:$A$3001,CO$4,Formulas!$B$2:$B$3001,$A250))</f>
        <v>0</v>
      </c>
      <c r="CP250" s="21" t="n">
        <f aca="false">IF(OR($A250="",CP$4=""),0,COUNTIFS(Formulas!$A$2:$A$3001,CP$4,Formulas!$B$2:$B$3001,$A250))</f>
        <v>0</v>
      </c>
      <c r="CQ250" s="21" t="n">
        <f aca="false">IF(OR($A250="",CQ$4=""),0,COUNTIFS(Formulas!$A$2:$A$3001,CQ$4,Formulas!$B$2:$B$3001,$A250))</f>
        <v>0</v>
      </c>
      <c r="CR250" s="21" t="n">
        <f aca="false">IF(OR($A250="",CR$4=""),0,COUNTIFS(Formulas!$A$2:$A$3001,CR$4,Formulas!$B$2:$B$3001,$A250))</f>
        <v>0</v>
      </c>
      <c r="CS250" s="21" t="n">
        <f aca="false">IF(OR($A250="",CS$4=""),0,COUNTIFS(Formulas!$A$2:$A$3001,CS$4,Formulas!$B$2:$B$3001,$A250))</f>
        <v>0</v>
      </c>
      <c r="CT250" s="21" t="n">
        <f aca="false">IF(OR($A250="",CT$4=""),0,COUNTIFS(Formulas!$A$2:$A$3001,CT$4,Formulas!$B$2:$B$3001,$A250))</f>
        <v>0</v>
      </c>
      <c r="CU250" s="21" t="n">
        <f aca="false">IF(OR($A250="",CU$4=""),0,COUNTIFS(Formulas!$A$2:$A$3001,CU$4,Formulas!$B$2:$B$3001,$A250))</f>
        <v>0</v>
      </c>
      <c r="CV250" s="21" t="n">
        <f aca="false">IF(OR($A250="",CV$4=""),0,COUNTIFS(Formulas!$A$2:$A$3001,CV$4,Formulas!$B$2:$B$3001,$A250))</f>
        <v>0</v>
      </c>
      <c r="CW250" s="21" t="n">
        <f aca="false">IF(OR($A250="",CW$4=""),0,COUNTIFS(Formulas!$A$2:$A$3001,CW$4,Formulas!$B$2:$B$3001,$A250))</f>
        <v>0</v>
      </c>
      <c r="CX250" s="21" t="n">
        <f aca="false">IF(OR($A250="",CX$4=""),0,COUNTIFS(Formulas!$A$2:$A$3001,CX$4,Formulas!$B$2:$B$3001,$A250))</f>
        <v>0</v>
      </c>
      <c r="CY250" s="21" t="n">
        <f aca="false">IF(OR($A250="",CY$4=""),0,COUNTIFS(Formulas!$A$2:$A$3001,CY$4,Formulas!$B$2:$B$3001,$A250))</f>
        <v>0</v>
      </c>
      <c r="CZ250" s="21" t="n">
        <f aca="false">IF(OR($A250="",CZ$4=""),0,COUNTIFS(Formulas!$A$2:$A$3001,CZ$4,Formulas!$B$2:$B$3001,$A250))</f>
        <v>0</v>
      </c>
      <c r="DA250" s="21" t="n">
        <f aca="false">IF(OR($A250="",DA$4=""),0,COUNTIFS(Formulas!$A$2:$A$3001,DA$4,Formulas!$B$2:$B$3001,$A250))</f>
        <v>0</v>
      </c>
      <c r="DB250" s="21" t="n">
        <f aca="false">IF(OR($A250="",DB$4=""),0,COUNTIFS(Formulas!$A$2:$A$3001,DB$4,Formulas!$B$2:$B$3001,$A250))</f>
        <v>0</v>
      </c>
      <c r="DC250" s="21" t="n">
        <f aca="false">IF(OR($A250="",DC$4=""),0,COUNTIFS(Formulas!$A$2:$A$3001,DC$4,Formulas!$B$2:$B$3001,$A250))</f>
        <v>0</v>
      </c>
      <c r="DD250" s="21" t="n">
        <f aca="false">IF(OR($A250="",DD$4=""),0,COUNTIFS(Formulas!$A$2:$A$3001,DD$4,Formulas!$B$2:$B$3001,$A250))</f>
        <v>0</v>
      </c>
      <c r="DE250" s="21" t="n">
        <f aca="false">IF(OR($A250="",DE$4=""),0,COUNTIFS(Formulas!$A$2:$A$3001,DE$4,Formulas!$B$2:$B$3001,$A250))</f>
        <v>0</v>
      </c>
      <c r="DF250" s="21" t="n">
        <f aca="false">IF(OR($A250="",DF$4=""),0,COUNTIFS(Formulas!$A$2:$A$3001,DF$4,Formulas!$B$2:$B$3001,$A250))</f>
        <v>0</v>
      </c>
      <c r="DG250" s="21" t="n">
        <f aca="false">IF(OR($A250="",DG$4=""),0,COUNTIFS(Formulas!$A$2:$A$3001,DG$4,Formulas!$B$2:$B$3001,$A250))</f>
        <v>0</v>
      </c>
      <c r="DH250" s="21" t="n">
        <f aca="false">IF(OR($A250="",DH$4=""),0,COUNTIFS(Formulas!$A$2:$A$3001,DH$4,Formulas!$B$2:$B$3001,$A250))</f>
        <v>0</v>
      </c>
      <c r="DI250" s="21" t="n">
        <f aca="false">IF(OR($A250="",DI$4=""),0,COUNTIFS(Formulas!$A$2:$A$3001,DI$4,Formulas!$B$2:$B$3001,$A250))</f>
        <v>0</v>
      </c>
      <c r="DJ250" s="21" t="n">
        <f aca="false">IF(OR($A250="",DJ$4=""),0,COUNTIFS(Formulas!$A$2:$A$3001,DJ$4,Formulas!$B$2:$B$3001,$A250))</f>
        <v>0</v>
      </c>
      <c r="DK250" s="21" t="n">
        <f aca="false">IF(OR($A250="",DK$4=""),0,COUNTIFS(Formulas!$A$2:$A$3001,DK$4,Formulas!$B$2:$B$3001,$A250))</f>
        <v>0</v>
      </c>
      <c r="DL250" s="21" t="n">
        <f aca="false">IF(OR($A250="",DL$4=""),0,COUNTIFS(Formulas!$A$2:$A$3001,DL$4,Formulas!$B$2:$B$3001,$A250))</f>
        <v>0</v>
      </c>
      <c r="DM250" s="21" t="n">
        <f aca="false">IF(OR($A250="",DM$4=""),0,COUNTIFS(Formulas!$A$2:$A$3001,DM$4,Formulas!$B$2:$B$3001,$A250))</f>
        <v>0</v>
      </c>
      <c r="DN250" s="21" t="n">
        <f aca="false">IF(OR($A250="",DN$4=""),0,COUNTIFS(Formulas!$A$2:$A$3001,DN$4,Formulas!$B$2:$B$3001,$A250))</f>
        <v>0</v>
      </c>
      <c r="DO250" s="21" t="n">
        <f aca="false">IF(OR($A250="",DO$4=""),0,COUNTIFS(Formulas!$A$2:$A$3001,DO$4,Formulas!$B$2:$B$3001,$A250))</f>
        <v>0</v>
      </c>
      <c r="DP250" s="21" t="n">
        <f aca="false">IF(OR($A250="",DP$4=""),0,COUNTIFS(Formulas!$A$2:$A$3001,DP$4,Formulas!$B$2:$B$3001,$A250))</f>
        <v>0</v>
      </c>
      <c r="DQ250" s="21" t="n">
        <f aca="false">IF(OR($A250="",DQ$4=""),0,COUNTIFS(Formulas!$A$2:$A$3001,DQ$4,Formulas!$B$2:$B$3001,$A250))</f>
        <v>0</v>
      </c>
      <c r="DR250" s="21" t="n">
        <f aca="false">IF(OR($A250="",DR$4=""),0,COUNTIFS(Formulas!$A$2:$A$3001,DR$4,Formulas!$B$2:$B$3001,$A250))</f>
        <v>0</v>
      </c>
      <c r="DS250" s="21" t="n">
        <f aca="false">IF(OR($A250="",DS$4=""),0,COUNTIFS(Formulas!$A$2:$A$3001,DS$4,Formulas!$B$2:$B$3001,$A250))</f>
        <v>0</v>
      </c>
      <c r="DT250" s="21" t="n">
        <f aca="false">IF(OR($A250="",DT$4=""),0,COUNTIFS(Formulas!$A$2:$A$3001,DT$4,Formulas!$B$2:$B$3001,$A250))</f>
        <v>0</v>
      </c>
      <c r="DU250" s="21" t="n">
        <f aca="false">IF(OR($A250="",DU$4=""),0,COUNTIFS(Formulas!$A$2:$A$3001,DU$4,Formulas!$B$2:$B$3001,$A250))</f>
        <v>0</v>
      </c>
      <c r="DV250" s="21" t="n">
        <f aca="false">IF(OR($A250="",DV$4=""),0,COUNTIFS(Formulas!$A$2:$A$3001,DV$4,Formulas!$B$2:$B$3001,$A250))</f>
        <v>0</v>
      </c>
      <c r="DW250" s="21" t="n">
        <f aca="false">IF(OR($A250="",DW$4=""),0,COUNTIFS(Formulas!$A$2:$A$3001,DW$4,Formulas!$B$2:$B$3001,$A250))</f>
        <v>0</v>
      </c>
      <c r="DX250" s="21" t="n">
        <f aca="false">IF(OR($A250="",DX$4=""),0,COUNTIFS(Formulas!$A$2:$A$3001,DX$4,Formulas!$B$2:$B$3001,$A250))</f>
        <v>0</v>
      </c>
      <c r="DY250" s="21" t="n">
        <f aca="false">IF(OR($A250="",DY$4=""),0,COUNTIFS(Formulas!$A$2:$A$3001,DY$4,Formulas!$B$2:$B$3001,$A250))</f>
        <v>0</v>
      </c>
      <c r="DZ250" s="21" t="n">
        <f aca="false">IF(OR($A250="",DZ$4=""),0,COUNTIFS(Formulas!$A$2:$A$3001,DZ$4,Formulas!$B$2:$B$3001,$A250))</f>
        <v>0</v>
      </c>
      <c r="EA250" s="21" t="n">
        <f aca="false">IF(OR($A250="",EA$4=""),0,COUNTIFS(Formulas!$A$2:$A$3001,EA$4,Formulas!$B$2:$B$3001,$A250))</f>
        <v>0</v>
      </c>
      <c r="EB250" s="21" t="n">
        <f aca="false">IF(OR($A250="",EB$4=""),0,COUNTIFS(Formulas!$A$2:$A$3001,EB$4,Formulas!$B$2:$B$3001,$A250))</f>
        <v>0</v>
      </c>
      <c r="EC250" s="21" t="n">
        <f aca="false">IF(OR($A250="",EC$4=""),0,COUNTIFS(Formulas!$A$2:$A$3001,EC$4,Formulas!$B$2:$B$3001,$A250))</f>
        <v>0</v>
      </c>
      <c r="ED250" s="21" t="n">
        <f aca="false">IF(OR($A250="",ED$4=""),0,COUNTIFS(Formulas!$A$2:$A$3001,ED$4,Formulas!$B$2:$B$3001,$A250))</f>
        <v>0</v>
      </c>
      <c r="EE250" s="21" t="n">
        <f aca="false">IF(OR($A250="",EE$4=""),0,COUNTIFS(Formulas!$A$2:$A$3001,EE$4,Formulas!$B$2:$B$3001,$A250))</f>
        <v>0</v>
      </c>
      <c r="EF250" s="21" t="n">
        <f aca="false">IF(OR($A250="",EF$4=""),0,COUNTIFS(Formulas!$A$2:$A$3001,EF$4,Formulas!$B$2:$B$3001,$A250))</f>
        <v>0</v>
      </c>
      <c r="EG250" s="21" t="n">
        <f aca="false">IF(OR($A250="",EG$4=""),0,COUNTIFS(Formulas!$A$2:$A$3001,EG$4,Formulas!$B$2:$B$3001,$A250))</f>
        <v>0</v>
      </c>
      <c r="EH250" s="21" t="n">
        <f aca="false">IF(OR($A250="",EH$4=""),0,COUNTIFS(Formulas!$A$2:$A$3001,EH$4,Formulas!$B$2:$B$3001,$A250))</f>
        <v>0</v>
      </c>
      <c r="EI250" s="21" t="n">
        <f aca="false">IF(OR($A250="",EI$4=""),0,COUNTIFS(Formulas!$A$2:$A$3001,EI$4,Formulas!$B$2:$B$3001,$A250))</f>
        <v>0</v>
      </c>
      <c r="EJ250" s="21" t="n">
        <f aca="false">IF(OR($A250="",EJ$4=""),0,COUNTIFS(Formulas!$A$2:$A$3001,EJ$4,Formulas!$B$2:$B$3001,$A250))</f>
        <v>0</v>
      </c>
      <c r="EK250" s="21" t="n">
        <f aca="false">IF(OR($A250="",EK$4=""),0,COUNTIFS(Formulas!$A$2:$A$3001,EK$4,Formulas!$B$2:$B$3001,$A250))</f>
        <v>0</v>
      </c>
      <c r="EL250" s="21" t="n">
        <f aca="false">IF(OR($A250="",EL$4=""),0,COUNTIFS(Formulas!$A$2:$A$3001,EL$4,Formulas!$B$2:$B$3001,$A250))</f>
        <v>0</v>
      </c>
      <c r="EM250" s="21" t="n">
        <f aca="false">IF(OR($A250="",EM$4=""),0,COUNTIFS(Formulas!$A$2:$A$3001,EM$4,Formulas!$B$2:$B$3001,$A250))</f>
        <v>0</v>
      </c>
      <c r="EN250" s="21" t="n">
        <f aca="false">IF(OR($A250="",EN$4=""),0,COUNTIFS(Formulas!$A$2:$A$3001,EN$4,Formulas!$B$2:$B$3001,$A250))</f>
        <v>0</v>
      </c>
      <c r="EO250" s="21" t="n">
        <f aca="false">IF(OR($A250="",EO$4=""),0,COUNTIFS(Formulas!$A$2:$A$3001,EO$4,Formulas!$B$2:$B$3001,$A250))</f>
        <v>0</v>
      </c>
      <c r="EP250" s="21" t="n">
        <f aca="false">IF(OR($A250="",EP$4=""),0,COUNTIFS(Formulas!$A$2:$A$3001,EP$4,Formulas!$B$2:$B$3001,$A250))</f>
        <v>0</v>
      </c>
      <c r="EQ250" s="21" t="n">
        <f aca="false">IF(OR($A250="",EQ$4=""),0,COUNTIFS(Formulas!$A$2:$A$3001,EQ$4,Formulas!$B$2:$B$3001,$A250))</f>
        <v>0</v>
      </c>
      <c r="ER250" s="21" t="n">
        <f aca="false">IF(OR($A250="",ER$4=""),0,COUNTIFS(Formulas!$A$2:$A$3001,ER$4,Formulas!$B$2:$B$3001,$A250))</f>
        <v>0</v>
      </c>
      <c r="ES250" s="21" t="n">
        <f aca="false">IF(OR($A250="",ES$4=""),0,COUNTIFS(Formulas!$A$2:$A$3001,ES$4,Formulas!$B$2:$B$3001,$A250))</f>
        <v>0</v>
      </c>
      <c r="ET250" s="21" t="n">
        <f aca="false">IF(OR($A250="",ET$4=""),0,COUNTIFS(Formulas!$A$2:$A$3001,ET$4,Formulas!$B$2:$B$3001,$A250))</f>
        <v>0</v>
      </c>
      <c r="EU250" s="21" t="n">
        <f aca="false">IF(OR($A250="",EU$4=""),0,COUNTIFS(Formulas!$A$2:$A$3001,EU$4,Formulas!$B$2:$B$3001,$A250))</f>
        <v>0</v>
      </c>
      <c r="EV250" s="21" t="n">
        <f aca="false">IF(OR($A250="",EV$4=""),0,COUNTIFS(Formulas!$A$2:$A$3001,EV$4,Formulas!$B$2:$B$3001,$A250))</f>
        <v>0</v>
      </c>
    </row>
    <row r="251" customFormat="false" ht="15" hidden="false" customHeight="false" outlineLevel="0" collapsed="false">
      <c r="A251" s="13" t="str">
        <f aca="false">IF(INDEX(Materials!$A$2:$A$301,247)="","",INDEX(Materials!$A$2:$A$301,247))</f>
        <v/>
      </c>
      <c r="B251" s="19" t="str">
        <f aca="false">IF(A251="","",COUNTIF(C251:EV251,"&gt;0"))</f>
        <v/>
      </c>
      <c r="C251" s="21" t="n">
        <f aca="false">IF(OR($A251="",C$4=""),0,COUNTIFS(Formulas!$A$2:$A$3001,C$4,Formulas!$B$2:$B$3001,$A251))</f>
        <v>0</v>
      </c>
      <c r="D251" s="21" t="n">
        <f aca="false">IF(OR($A251="",D$4=""),0,COUNTIFS(Formulas!$A$2:$A$3001,D$4,Formulas!$B$2:$B$3001,$A251))</f>
        <v>0</v>
      </c>
      <c r="E251" s="21" t="n">
        <f aca="false">IF(OR($A251="",E$4=""),0,COUNTIFS(Formulas!$A$2:$A$3001,E$4,Formulas!$B$2:$B$3001,$A251))</f>
        <v>0</v>
      </c>
      <c r="F251" s="21" t="n">
        <f aca="false">IF(OR($A251="",F$4=""),0,COUNTIFS(Formulas!$A$2:$A$3001,F$4,Formulas!$B$2:$B$3001,$A251))</f>
        <v>0</v>
      </c>
      <c r="G251" s="21" t="n">
        <f aca="false">IF(OR($A251="",G$4=""),0,COUNTIFS(Formulas!$A$2:$A$3001,G$4,Formulas!$B$2:$B$3001,$A251))</f>
        <v>0</v>
      </c>
      <c r="H251" s="21" t="n">
        <f aca="false">IF(OR($A251="",H$4=""),0,COUNTIFS(Formulas!$A$2:$A$3001,H$4,Formulas!$B$2:$B$3001,$A251))</f>
        <v>0</v>
      </c>
      <c r="I251" s="21" t="n">
        <f aca="false">IF(OR($A251="",I$4=""),0,COUNTIFS(Formulas!$A$2:$A$3001,I$4,Formulas!$B$2:$B$3001,$A251))</f>
        <v>0</v>
      </c>
      <c r="J251" s="21" t="n">
        <f aca="false">IF(OR($A251="",J$4=""),0,COUNTIFS(Formulas!$A$2:$A$3001,J$4,Formulas!$B$2:$B$3001,$A251))</f>
        <v>0</v>
      </c>
      <c r="K251" s="21" t="n">
        <f aca="false">IF(OR($A251="",K$4=""),0,COUNTIFS(Formulas!$A$2:$A$3001,K$4,Formulas!$B$2:$B$3001,$A251))</f>
        <v>0</v>
      </c>
      <c r="L251" s="21" t="n">
        <f aca="false">IF(OR($A251="",L$4=""),0,COUNTIFS(Formulas!$A$2:$A$3001,L$4,Formulas!$B$2:$B$3001,$A251))</f>
        <v>0</v>
      </c>
      <c r="M251" s="21" t="n">
        <f aca="false">IF(OR($A251="",M$4=""),0,COUNTIFS(Formulas!$A$2:$A$3001,M$4,Formulas!$B$2:$B$3001,$A251))</f>
        <v>0</v>
      </c>
      <c r="N251" s="21" t="n">
        <f aca="false">IF(OR($A251="",N$4=""),0,COUNTIFS(Formulas!$A$2:$A$3001,N$4,Formulas!$B$2:$B$3001,$A251))</f>
        <v>0</v>
      </c>
      <c r="O251" s="21" t="n">
        <f aca="false">IF(OR($A251="",O$4=""),0,COUNTIFS(Formulas!$A$2:$A$3001,O$4,Formulas!$B$2:$B$3001,$A251))</f>
        <v>0</v>
      </c>
      <c r="P251" s="21" t="n">
        <f aca="false">IF(OR($A251="",P$4=""),0,COUNTIFS(Formulas!$A$2:$A$3001,P$4,Formulas!$B$2:$B$3001,$A251))</f>
        <v>0</v>
      </c>
      <c r="Q251" s="21" t="n">
        <f aca="false">IF(OR($A251="",Q$4=""),0,COUNTIFS(Formulas!$A$2:$A$3001,Q$4,Formulas!$B$2:$B$3001,$A251))</f>
        <v>0</v>
      </c>
      <c r="R251" s="21" t="n">
        <f aca="false">IF(OR($A251="",R$4=""),0,COUNTIFS(Formulas!$A$2:$A$3001,R$4,Formulas!$B$2:$B$3001,$A251))</f>
        <v>0</v>
      </c>
      <c r="S251" s="21" t="n">
        <f aca="false">IF(OR($A251="",S$4=""),0,COUNTIFS(Formulas!$A$2:$A$3001,S$4,Formulas!$B$2:$B$3001,$A251))</f>
        <v>0</v>
      </c>
      <c r="T251" s="21" t="n">
        <f aca="false">IF(OR($A251="",T$4=""),0,COUNTIFS(Formulas!$A$2:$A$3001,T$4,Formulas!$B$2:$B$3001,$A251))</f>
        <v>0</v>
      </c>
      <c r="U251" s="21" t="n">
        <f aca="false">IF(OR($A251="",U$4=""),0,COUNTIFS(Formulas!$A$2:$A$3001,U$4,Formulas!$B$2:$B$3001,$A251))</f>
        <v>0</v>
      </c>
      <c r="V251" s="21" t="n">
        <f aca="false">IF(OR($A251="",V$4=""),0,COUNTIFS(Formulas!$A$2:$A$3001,V$4,Formulas!$B$2:$B$3001,$A251))</f>
        <v>0</v>
      </c>
      <c r="W251" s="21" t="n">
        <f aca="false">IF(OR($A251="",W$4=""),0,COUNTIFS(Formulas!$A$2:$A$3001,W$4,Formulas!$B$2:$B$3001,$A251))</f>
        <v>0</v>
      </c>
      <c r="X251" s="21" t="n">
        <f aca="false">IF(OR($A251="",X$4=""),0,COUNTIFS(Formulas!$A$2:$A$3001,X$4,Formulas!$B$2:$B$3001,$A251))</f>
        <v>0</v>
      </c>
      <c r="Y251" s="21" t="n">
        <f aca="false">IF(OR($A251="",Y$4=""),0,COUNTIFS(Formulas!$A$2:$A$3001,Y$4,Formulas!$B$2:$B$3001,$A251))</f>
        <v>0</v>
      </c>
      <c r="Z251" s="21" t="n">
        <f aca="false">IF(OR($A251="",Z$4=""),0,COUNTIFS(Formulas!$A$2:$A$3001,Z$4,Formulas!$B$2:$B$3001,$A251))</f>
        <v>0</v>
      </c>
      <c r="AA251" s="21" t="n">
        <f aca="false">IF(OR($A251="",AA$4=""),0,COUNTIFS(Formulas!$A$2:$A$3001,AA$4,Formulas!$B$2:$B$3001,$A251))</f>
        <v>0</v>
      </c>
      <c r="AB251" s="21" t="n">
        <f aca="false">IF(OR($A251="",AB$4=""),0,COUNTIFS(Formulas!$A$2:$A$3001,AB$4,Formulas!$B$2:$B$3001,$A251))</f>
        <v>0</v>
      </c>
      <c r="AC251" s="21" t="n">
        <f aca="false">IF(OR($A251="",AC$4=""),0,COUNTIFS(Formulas!$A$2:$A$3001,AC$4,Formulas!$B$2:$B$3001,$A251))</f>
        <v>0</v>
      </c>
      <c r="AD251" s="21" t="n">
        <f aca="false">IF(OR($A251="",AD$4=""),0,COUNTIFS(Formulas!$A$2:$A$3001,AD$4,Formulas!$B$2:$B$3001,$A251))</f>
        <v>0</v>
      </c>
      <c r="AE251" s="21" t="n">
        <f aca="false">IF(OR($A251="",AE$4=""),0,COUNTIFS(Formulas!$A$2:$A$3001,AE$4,Formulas!$B$2:$B$3001,$A251))</f>
        <v>0</v>
      </c>
      <c r="AF251" s="21" t="n">
        <f aca="false">IF(OR($A251="",AF$4=""),0,COUNTIFS(Formulas!$A$2:$A$3001,AF$4,Formulas!$B$2:$B$3001,$A251))</f>
        <v>0</v>
      </c>
      <c r="AG251" s="21" t="n">
        <f aca="false">IF(OR($A251="",AG$4=""),0,COUNTIFS(Formulas!$A$2:$A$3001,AG$4,Formulas!$B$2:$B$3001,$A251))</f>
        <v>0</v>
      </c>
      <c r="AH251" s="21" t="n">
        <f aca="false">IF(OR($A251="",AH$4=""),0,COUNTIFS(Formulas!$A$2:$A$3001,AH$4,Formulas!$B$2:$B$3001,$A251))</f>
        <v>0</v>
      </c>
      <c r="AI251" s="21" t="n">
        <f aca="false">IF(OR($A251="",AI$4=""),0,COUNTIFS(Formulas!$A$2:$A$3001,AI$4,Formulas!$B$2:$B$3001,$A251))</f>
        <v>0</v>
      </c>
      <c r="AJ251" s="21" t="n">
        <f aca="false">IF(OR($A251="",AJ$4=""),0,COUNTIFS(Formulas!$A$2:$A$3001,AJ$4,Formulas!$B$2:$B$3001,$A251))</f>
        <v>0</v>
      </c>
      <c r="AK251" s="21" t="n">
        <f aca="false">IF(OR($A251="",AK$4=""),0,COUNTIFS(Formulas!$A$2:$A$3001,AK$4,Formulas!$B$2:$B$3001,$A251))</f>
        <v>0</v>
      </c>
      <c r="AL251" s="21" t="n">
        <f aca="false">IF(OR($A251="",AL$4=""),0,COUNTIFS(Formulas!$A$2:$A$3001,AL$4,Formulas!$B$2:$B$3001,$A251))</f>
        <v>0</v>
      </c>
      <c r="AM251" s="21" t="n">
        <f aca="false">IF(OR($A251="",AM$4=""),0,COUNTIFS(Formulas!$A$2:$A$3001,AM$4,Formulas!$B$2:$B$3001,$A251))</f>
        <v>0</v>
      </c>
      <c r="AN251" s="21" t="n">
        <f aca="false">IF(OR($A251="",AN$4=""),0,COUNTIFS(Formulas!$A$2:$A$3001,AN$4,Formulas!$B$2:$B$3001,$A251))</f>
        <v>0</v>
      </c>
      <c r="AO251" s="21" t="n">
        <f aca="false">IF(OR($A251="",AO$4=""),0,COUNTIFS(Formulas!$A$2:$A$3001,AO$4,Formulas!$B$2:$B$3001,$A251))</f>
        <v>0</v>
      </c>
      <c r="AP251" s="21" t="n">
        <f aca="false">IF(OR($A251="",AP$4=""),0,COUNTIFS(Formulas!$A$2:$A$3001,AP$4,Formulas!$B$2:$B$3001,$A251))</f>
        <v>0</v>
      </c>
      <c r="AQ251" s="21" t="n">
        <f aca="false">IF(OR($A251="",AQ$4=""),0,COUNTIFS(Formulas!$A$2:$A$3001,AQ$4,Formulas!$B$2:$B$3001,$A251))</f>
        <v>0</v>
      </c>
      <c r="AR251" s="21" t="n">
        <f aca="false">IF(OR($A251="",AR$4=""),0,COUNTIFS(Formulas!$A$2:$A$3001,AR$4,Formulas!$B$2:$B$3001,$A251))</f>
        <v>0</v>
      </c>
      <c r="AS251" s="21" t="n">
        <f aca="false">IF(OR($A251="",AS$4=""),0,COUNTIFS(Formulas!$A$2:$A$3001,AS$4,Formulas!$B$2:$B$3001,$A251))</f>
        <v>0</v>
      </c>
      <c r="AT251" s="21" t="n">
        <f aca="false">IF(OR($A251="",AT$4=""),0,COUNTIFS(Formulas!$A$2:$A$3001,AT$4,Formulas!$B$2:$B$3001,$A251))</f>
        <v>0</v>
      </c>
      <c r="AU251" s="21" t="n">
        <f aca="false">IF(OR($A251="",AU$4=""),0,COUNTIFS(Formulas!$A$2:$A$3001,AU$4,Formulas!$B$2:$B$3001,$A251))</f>
        <v>0</v>
      </c>
      <c r="AV251" s="21" t="n">
        <f aca="false">IF(OR($A251="",AV$4=""),0,COUNTIFS(Formulas!$A$2:$A$3001,AV$4,Formulas!$B$2:$B$3001,$A251))</f>
        <v>0</v>
      </c>
      <c r="AW251" s="21" t="n">
        <f aca="false">IF(OR($A251="",AW$4=""),0,COUNTIFS(Formulas!$A$2:$A$3001,AW$4,Formulas!$B$2:$B$3001,$A251))</f>
        <v>0</v>
      </c>
      <c r="AX251" s="21" t="n">
        <f aca="false">IF(OR($A251="",AX$4=""),0,COUNTIFS(Formulas!$A$2:$A$3001,AX$4,Formulas!$B$2:$B$3001,$A251))</f>
        <v>0</v>
      </c>
      <c r="AY251" s="21" t="n">
        <f aca="false">IF(OR($A251="",AY$4=""),0,COUNTIFS(Formulas!$A$2:$A$3001,AY$4,Formulas!$B$2:$B$3001,$A251))</f>
        <v>0</v>
      </c>
      <c r="AZ251" s="21" t="n">
        <f aca="false">IF(OR($A251="",AZ$4=""),0,COUNTIFS(Formulas!$A$2:$A$3001,AZ$4,Formulas!$B$2:$B$3001,$A251))</f>
        <v>0</v>
      </c>
      <c r="BA251" s="21" t="n">
        <f aca="false">IF(OR($A251="",BA$4=""),0,COUNTIFS(Formulas!$A$2:$A$3001,BA$4,Formulas!$B$2:$B$3001,$A251))</f>
        <v>0</v>
      </c>
      <c r="BB251" s="21" t="n">
        <f aca="false">IF(OR($A251="",BB$4=""),0,COUNTIFS(Formulas!$A$2:$A$3001,BB$4,Formulas!$B$2:$B$3001,$A251))</f>
        <v>0</v>
      </c>
      <c r="BC251" s="21" t="n">
        <f aca="false">IF(OR($A251="",BC$4=""),0,COUNTIFS(Formulas!$A$2:$A$3001,BC$4,Formulas!$B$2:$B$3001,$A251))</f>
        <v>0</v>
      </c>
      <c r="BD251" s="21" t="n">
        <f aca="false">IF(OR($A251="",BD$4=""),0,COUNTIFS(Formulas!$A$2:$A$3001,BD$4,Formulas!$B$2:$B$3001,$A251))</f>
        <v>0</v>
      </c>
      <c r="BE251" s="21" t="n">
        <f aca="false">IF(OR($A251="",BE$4=""),0,COUNTIFS(Formulas!$A$2:$A$3001,BE$4,Formulas!$B$2:$B$3001,$A251))</f>
        <v>0</v>
      </c>
      <c r="BF251" s="21" t="n">
        <f aca="false">IF(OR($A251="",BF$4=""),0,COUNTIFS(Formulas!$A$2:$A$3001,BF$4,Formulas!$B$2:$B$3001,$A251))</f>
        <v>0</v>
      </c>
      <c r="BG251" s="21" t="n">
        <f aca="false">IF(OR($A251="",BG$4=""),0,COUNTIFS(Formulas!$A$2:$A$3001,BG$4,Formulas!$B$2:$B$3001,$A251))</f>
        <v>0</v>
      </c>
      <c r="BH251" s="21" t="n">
        <f aca="false">IF(OR($A251="",BH$4=""),0,COUNTIFS(Formulas!$A$2:$A$3001,BH$4,Formulas!$B$2:$B$3001,$A251))</f>
        <v>0</v>
      </c>
      <c r="BI251" s="21" t="n">
        <f aca="false">IF(OR($A251="",BI$4=""),0,COUNTIFS(Formulas!$A$2:$A$3001,BI$4,Formulas!$B$2:$B$3001,$A251))</f>
        <v>0</v>
      </c>
      <c r="BJ251" s="21" t="n">
        <f aca="false">IF(OR($A251="",BJ$4=""),0,COUNTIFS(Formulas!$A$2:$A$3001,BJ$4,Formulas!$B$2:$B$3001,$A251))</f>
        <v>0</v>
      </c>
      <c r="BK251" s="21" t="n">
        <f aca="false">IF(OR($A251="",BK$4=""),0,COUNTIFS(Formulas!$A$2:$A$3001,BK$4,Formulas!$B$2:$B$3001,$A251))</f>
        <v>0</v>
      </c>
      <c r="BL251" s="21" t="n">
        <f aca="false">IF(OR($A251="",BL$4=""),0,COUNTIFS(Formulas!$A$2:$A$3001,BL$4,Formulas!$B$2:$B$3001,$A251))</f>
        <v>0</v>
      </c>
      <c r="BM251" s="21" t="n">
        <f aca="false">IF(OR($A251="",BM$4=""),0,COUNTIFS(Formulas!$A$2:$A$3001,BM$4,Formulas!$B$2:$B$3001,$A251))</f>
        <v>0</v>
      </c>
      <c r="BN251" s="21" t="n">
        <f aca="false">IF(OR($A251="",BN$4=""),0,COUNTIFS(Formulas!$A$2:$A$3001,BN$4,Formulas!$B$2:$B$3001,$A251))</f>
        <v>0</v>
      </c>
      <c r="BO251" s="21" t="n">
        <f aca="false">IF(OR($A251="",BO$4=""),0,COUNTIFS(Formulas!$A$2:$A$3001,BO$4,Formulas!$B$2:$B$3001,$A251))</f>
        <v>0</v>
      </c>
      <c r="BP251" s="21" t="n">
        <f aca="false">IF(OR($A251="",BP$4=""),0,COUNTIFS(Formulas!$A$2:$A$3001,BP$4,Formulas!$B$2:$B$3001,$A251))</f>
        <v>0</v>
      </c>
      <c r="BQ251" s="21" t="n">
        <f aca="false">IF(OR($A251="",BQ$4=""),0,COUNTIFS(Formulas!$A$2:$A$3001,BQ$4,Formulas!$B$2:$B$3001,$A251))</f>
        <v>0</v>
      </c>
      <c r="BR251" s="21" t="n">
        <f aca="false">IF(OR($A251="",BR$4=""),0,COUNTIFS(Formulas!$A$2:$A$3001,BR$4,Formulas!$B$2:$B$3001,$A251))</f>
        <v>0</v>
      </c>
      <c r="BS251" s="21" t="n">
        <f aca="false">IF(OR($A251="",BS$4=""),0,COUNTIFS(Formulas!$A$2:$A$3001,BS$4,Formulas!$B$2:$B$3001,$A251))</f>
        <v>0</v>
      </c>
      <c r="BT251" s="21" t="n">
        <f aca="false">IF(OR($A251="",BT$4=""),0,COUNTIFS(Formulas!$A$2:$A$3001,BT$4,Formulas!$B$2:$B$3001,$A251))</f>
        <v>0</v>
      </c>
      <c r="BU251" s="21" t="n">
        <f aca="false">IF(OR($A251="",BU$4=""),0,COUNTIFS(Formulas!$A$2:$A$3001,BU$4,Formulas!$B$2:$B$3001,$A251))</f>
        <v>0</v>
      </c>
      <c r="BV251" s="21" t="n">
        <f aca="false">IF(OR($A251="",BV$4=""),0,COUNTIFS(Formulas!$A$2:$A$3001,BV$4,Formulas!$B$2:$B$3001,$A251))</f>
        <v>0</v>
      </c>
      <c r="BW251" s="21" t="n">
        <f aca="false">IF(OR($A251="",BW$4=""),0,COUNTIFS(Formulas!$A$2:$A$3001,BW$4,Formulas!$B$2:$B$3001,$A251))</f>
        <v>0</v>
      </c>
      <c r="BX251" s="21" t="n">
        <f aca="false">IF(OR($A251="",BX$4=""),0,COUNTIFS(Formulas!$A$2:$A$3001,BX$4,Formulas!$B$2:$B$3001,$A251))</f>
        <v>0</v>
      </c>
      <c r="BY251" s="21" t="n">
        <f aca="false">IF(OR($A251="",BY$4=""),0,COUNTIFS(Formulas!$A$2:$A$3001,BY$4,Formulas!$B$2:$B$3001,$A251))</f>
        <v>0</v>
      </c>
      <c r="BZ251" s="21" t="n">
        <f aca="false">IF(OR($A251="",BZ$4=""),0,COUNTIFS(Formulas!$A$2:$A$3001,BZ$4,Formulas!$B$2:$B$3001,$A251))</f>
        <v>0</v>
      </c>
      <c r="CA251" s="21" t="n">
        <f aca="false">IF(OR($A251="",CA$4=""),0,COUNTIFS(Formulas!$A$2:$A$3001,CA$4,Formulas!$B$2:$B$3001,$A251))</f>
        <v>0</v>
      </c>
      <c r="CB251" s="21" t="n">
        <f aca="false">IF(OR($A251="",CB$4=""),0,COUNTIFS(Formulas!$A$2:$A$3001,CB$4,Formulas!$B$2:$B$3001,$A251))</f>
        <v>0</v>
      </c>
      <c r="CC251" s="21" t="n">
        <f aca="false">IF(OR($A251="",CC$4=""),0,COUNTIFS(Formulas!$A$2:$A$3001,CC$4,Formulas!$B$2:$B$3001,$A251))</f>
        <v>0</v>
      </c>
      <c r="CD251" s="21" t="n">
        <f aca="false">IF(OR($A251="",CD$4=""),0,COUNTIFS(Formulas!$A$2:$A$3001,CD$4,Formulas!$B$2:$B$3001,$A251))</f>
        <v>0</v>
      </c>
      <c r="CE251" s="21" t="n">
        <f aca="false">IF(OR($A251="",CE$4=""),0,COUNTIFS(Formulas!$A$2:$A$3001,CE$4,Formulas!$B$2:$B$3001,$A251))</f>
        <v>0</v>
      </c>
      <c r="CF251" s="21" t="n">
        <f aca="false">IF(OR($A251="",CF$4=""),0,COUNTIFS(Formulas!$A$2:$A$3001,CF$4,Formulas!$B$2:$B$3001,$A251))</f>
        <v>0</v>
      </c>
      <c r="CG251" s="21" t="n">
        <f aca="false">IF(OR($A251="",CG$4=""),0,COUNTIFS(Formulas!$A$2:$A$3001,CG$4,Formulas!$B$2:$B$3001,$A251))</f>
        <v>0</v>
      </c>
      <c r="CH251" s="21" t="n">
        <f aca="false">IF(OR($A251="",CH$4=""),0,COUNTIFS(Formulas!$A$2:$A$3001,CH$4,Formulas!$B$2:$B$3001,$A251))</f>
        <v>0</v>
      </c>
      <c r="CI251" s="21" t="n">
        <f aca="false">IF(OR($A251="",CI$4=""),0,COUNTIFS(Formulas!$A$2:$A$3001,CI$4,Formulas!$B$2:$B$3001,$A251))</f>
        <v>0</v>
      </c>
      <c r="CJ251" s="21" t="n">
        <f aca="false">IF(OR($A251="",CJ$4=""),0,COUNTIFS(Formulas!$A$2:$A$3001,CJ$4,Formulas!$B$2:$B$3001,$A251))</f>
        <v>0</v>
      </c>
      <c r="CK251" s="21" t="n">
        <f aca="false">IF(OR($A251="",CK$4=""),0,COUNTIFS(Formulas!$A$2:$A$3001,CK$4,Formulas!$B$2:$B$3001,$A251))</f>
        <v>0</v>
      </c>
      <c r="CL251" s="21" t="n">
        <f aca="false">IF(OR($A251="",CL$4=""),0,COUNTIFS(Formulas!$A$2:$A$3001,CL$4,Formulas!$B$2:$B$3001,$A251))</f>
        <v>0</v>
      </c>
      <c r="CM251" s="21" t="n">
        <f aca="false">IF(OR($A251="",CM$4=""),0,COUNTIFS(Formulas!$A$2:$A$3001,CM$4,Formulas!$B$2:$B$3001,$A251))</f>
        <v>0</v>
      </c>
      <c r="CN251" s="21" t="n">
        <f aca="false">IF(OR($A251="",CN$4=""),0,COUNTIFS(Formulas!$A$2:$A$3001,CN$4,Formulas!$B$2:$B$3001,$A251))</f>
        <v>0</v>
      </c>
      <c r="CO251" s="21" t="n">
        <f aca="false">IF(OR($A251="",CO$4=""),0,COUNTIFS(Formulas!$A$2:$A$3001,CO$4,Formulas!$B$2:$B$3001,$A251))</f>
        <v>0</v>
      </c>
      <c r="CP251" s="21" t="n">
        <f aca="false">IF(OR($A251="",CP$4=""),0,COUNTIFS(Formulas!$A$2:$A$3001,CP$4,Formulas!$B$2:$B$3001,$A251))</f>
        <v>0</v>
      </c>
      <c r="CQ251" s="21" t="n">
        <f aca="false">IF(OR($A251="",CQ$4=""),0,COUNTIFS(Formulas!$A$2:$A$3001,CQ$4,Formulas!$B$2:$B$3001,$A251))</f>
        <v>0</v>
      </c>
      <c r="CR251" s="21" t="n">
        <f aca="false">IF(OR($A251="",CR$4=""),0,COUNTIFS(Formulas!$A$2:$A$3001,CR$4,Formulas!$B$2:$B$3001,$A251))</f>
        <v>0</v>
      </c>
      <c r="CS251" s="21" t="n">
        <f aca="false">IF(OR($A251="",CS$4=""),0,COUNTIFS(Formulas!$A$2:$A$3001,CS$4,Formulas!$B$2:$B$3001,$A251))</f>
        <v>0</v>
      </c>
      <c r="CT251" s="21" t="n">
        <f aca="false">IF(OR($A251="",CT$4=""),0,COUNTIFS(Formulas!$A$2:$A$3001,CT$4,Formulas!$B$2:$B$3001,$A251))</f>
        <v>0</v>
      </c>
      <c r="CU251" s="21" t="n">
        <f aca="false">IF(OR($A251="",CU$4=""),0,COUNTIFS(Formulas!$A$2:$A$3001,CU$4,Formulas!$B$2:$B$3001,$A251))</f>
        <v>0</v>
      </c>
      <c r="CV251" s="21" t="n">
        <f aca="false">IF(OR($A251="",CV$4=""),0,COUNTIFS(Formulas!$A$2:$A$3001,CV$4,Formulas!$B$2:$B$3001,$A251))</f>
        <v>0</v>
      </c>
      <c r="CW251" s="21" t="n">
        <f aca="false">IF(OR($A251="",CW$4=""),0,COUNTIFS(Formulas!$A$2:$A$3001,CW$4,Formulas!$B$2:$B$3001,$A251))</f>
        <v>0</v>
      </c>
      <c r="CX251" s="21" t="n">
        <f aca="false">IF(OR($A251="",CX$4=""),0,COUNTIFS(Formulas!$A$2:$A$3001,CX$4,Formulas!$B$2:$B$3001,$A251))</f>
        <v>0</v>
      </c>
      <c r="CY251" s="21" t="n">
        <f aca="false">IF(OR($A251="",CY$4=""),0,COUNTIFS(Formulas!$A$2:$A$3001,CY$4,Formulas!$B$2:$B$3001,$A251))</f>
        <v>0</v>
      </c>
      <c r="CZ251" s="21" t="n">
        <f aca="false">IF(OR($A251="",CZ$4=""),0,COUNTIFS(Formulas!$A$2:$A$3001,CZ$4,Formulas!$B$2:$B$3001,$A251))</f>
        <v>0</v>
      </c>
      <c r="DA251" s="21" t="n">
        <f aca="false">IF(OR($A251="",DA$4=""),0,COUNTIFS(Formulas!$A$2:$A$3001,DA$4,Formulas!$B$2:$B$3001,$A251))</f>
        <v>0</v>
      </c>
      <c r="DB251" s="21" t="n">
        <f aca="false">IF(OR($A251="",DB$4=""),0,COUNTIFS(Formulas!$A$2:$A$3001,DB$4,Formulas!$B$2:$B$3001,$A251))</f>
        <v>0</v>
      </c>
      <c r="DC251" s="21" t="n">
        <f aca="false">IF(OR($A251="",DC$4=""),0,COUNTIFS(Formulas!$A$2:$A$3001,DC$4,Formulas!$B$2:$B$3001,$A251))</f>
        <v>0</v>
      </c>
      <c r="DD251" s="21" t="n">
        <f aca="false">IF(OR($A251="",DD$4=""),0,COUNTIFS(Formulas!$A$2:$A$3001,DD$4,Formulas!$B$2:$B$3001,$A251))</f>
        <v>0</v>
      </c>
      <c r="DE251" s="21" t="n">
        <f aca="false">IF(OR($A251="",DE$4=""),0,COUNTIFS(Formulas!$A$2:$A$3001,DE$4,Formulas!$B$2:$B$3001,$A251))</f>
        <v>0</v>
      </c>
      <c r="DF251" s="21" t="n">
        <f aca="false">IF(OR($A251="",DF$4=""),0,COUNTIFS(Formulas!$A$2:$A$3001,DF$4,Formulas!$B$2:$B$3001,$A251))</f>
        <v>0</v>
      </c>
      <c r="DG251" s="21" t="n">
        <f aca="false">IF(OR($A251="",DG$4=""),0,COUNTIFS(Formulas!$A$2:$A$3001,DG$4,Formulas!$B$2:$B$3001,$A251))</f>
        <v>0</v>
      </c>
      <c r="DH251" s="21" t="n">
        <f aca="false">IF(OR($A251="",DH$4=""),0,COUNTIFS(Formulas!$A$2:$A$3001,DH$4,Formulas!$B$2:$B$3001,$A251))</f>
        <v>0</v>
      </c>
      <c r="DI251" s="21" t="n">
        <f aca="false">IF(OR($A251="",DI$4=""),0,COUNTIFS(Formulas!$A$2:$A$3001,DI$4,Formulas!$B$2:$B$3001,$A251))</f>
        <v>0</v>
      </c>
      <c r="DJ251" s="21" t="n">
        <f aca="false">IF(OR($A251="",DJ$4=""),0,COUNTIFS(Formulas!$A$2:$A$3001,DJ$4,Formulas!$B$2:$B$3001,$A251))</f>
        <v>0</v>
      </c>
      <c r="DK251" s="21" t="n">
        <f aca="false">IF(OR($A251="",DK$4=""),0,COUNTIFS(Formulas!$A$2:$A$3001,DK$4,Formulas!$B$2:$B$3001,$A251))</f>
        <v>0</v>
      </c>
      <c r="DL251" s="21" t="n">
        <f aca="false">IF(OR($A251="",DL$4=""),0,COUNTIFS(Formulas!$A$2:$A$3001,DL$4,Formulas!$B$2:$B$3001,$A251))</f>
        <v>0</v>
      </c>
      <c r="DM251" s="21" t="n">
        <f aca="false">IF(OR($A251="",DM$4=""),0,COUNTIFS(Formulas!$A$2:$A$3001,DM$4,Formulas!$B$2:$B$3001,$A251))</f>
        <v>0</v>
      </c>
      <c r="DN251" s="21" t="n">
        <f aca="false">IF(OR($A251="",DN$4=""),0,COUNTIFS(Formulas!$A$2:$A$3001,DN$4,Formulas!$B$2:$B$3001,$A251))</f>
        <v>0</v>
      </c>
      <c r="DO251" s="21" t="n">
        <f aca="false">IF(OR($A251="",DO$4=""),0,COUNTIFS(Formulas!$A$2:$A$3001,DO$4,Formulas!$B$2:$B$3001,$A251))</f>
        <v>0</v>
      </c>
      <c r="DP251" s="21" t="n">
        <f aca="false">IF(OR($A251="",DP$4=""),0,COUNTIFS(Formulas!$A$2:$A$3001,DP$4,Formulas!$B$2:$B$3001,$A251))</f>
        <v>0</v>
      </c>
      <c r="DQ251" s="21" t="n">
        <f aca="false">IF(OR($A251="",DQ$4=""),0,COUNTIFS(Formulas!$A$2:$A$3001,DQ$4,Formulas!$B$2:$B$3001,$A251))</f>
        <v>0</v>
      </c>
      <c r="DR251" s="21" t="n">
        <f aca="false">IF(OR($A251="",DR$4=""),0,COUNTIFS(Formulas!$A$2:$A$3001,DR$4,Formulas!$B$2:$B$3001,$A251))</f>
        <v>0</v>
      </c>
      <c r="DS251" s="21" t="n">
        <f aca="false">IF(OR($A251="",DS$4=""),0,COUNTIFS(Formulas!$A$2:$A$3001,DS$4,Formulas!$B$2:$B$3001,$A251))</f>
        <v>0</v>
      </c>
      <c r="DT251" s="21" t="n">
        <f aca="false">IF(OR($A251="",DT$4=""),0,COUNTIFS(Formulas!$A$2:$A$3001,DT$4,Formulas!$B$2:$B$3001,$A251))</f>
        <v>0</v>
      </c>
      <c r="DU251" s="21" t="n">
        <f aca="false">IF(OR($A251="",DU$4=""),0,COUNTIFS(Formulas!$A$2:$A$3001,DU$4,Formulas!$B$2:$B$3001,$A251))</f>
        <v>0</v>
      </c>
      <c r="DV251" s="21" t="n">
        <f aca="false">IF(OR($A251="",DV$4=""),0,COUNTIFS(Formulas!$A$2:$A$3001,DV$4,Formulas!$B$2:$B$3001,$A251))</f>
        <v>0</v>
      </c>
      <c r="DW251" s="21" t="n">
        <f aca="false">IF(OR($A251="",DW$4=""),0,COUNTIFS(Formulas!$A$2:$A$3001,DW$4,Formulas!$B$2:$B$3001,$A251))</f>
        <v>0</v>
      </c>
      <c r="DX251" s="21" t="n">
        <f aca="false">IF(OR($A251="",DX$4=""),0,COUNTIFS(Formulas!$A$2:$A$3001,DX$4,Formulas!$B$2:$B$3001,$A251))</f>
        <v>0</v>
      </c>
      <c r="DY251" s="21" t="n">
        <f aca="false">IF(OR($A251="",DY$4=""),0,COUNTIFS(Formulas!$A$2:$A$3001,DY$4,Formulas!$B$2:$B$3001,$A251))</f>
        <v>0</v>
      </c>
      <c r="DZ251" s="21" t="n">
        <f aca="false">IF(OR($A251="",DZ$4=""),0,COUNTIFS(Formulas!$A$2:$A$3001,DZ$4,Formulas!$B$2:$B$3001,$A251))</f>
        <v>0</v>
      </c>
      <c r="EA251" s="21" t="n">
        <f aca="false">IF(OR($A251="",EA$4=""),0,COUNTIFS(Formulas!$A$2:$A$3001,EA$4,Formulas!$B$2:$B$3001,$A251))</f>
        <v>0</v>
      </c>
      <c r="EB251" s="21" t="n">
        <f aca="false">IF(OR($A251="",EB$4=""),0,COUNTIFS(Formulas!$A$2:$A$3001,EB$4,Formulas!$B$2:$B$3001,$A251))</f>
        <v>0</v>
      </c>
      <c r="EC251" s="21" t="n">
        <f aca="false">IF(OR($A251="",EC$4=""),0,COUNTIFS(Formulas!$A$2:$A$3001,EC$4,Formulas!$B$2:$B$3001,$A251))</f>
        <v>0</v>
      </c>
      <c r="ED251" s="21" t="n">
        <f aca="false">IF(OR($A251="",ED$4=""),0,COUNTIFS(Formulas!$A$2:$A$3001,ED$4,Formulas!$B$2:$B$3001,$A251))</f>
        <v>0</v>
      </c>
      <c r="EE251" s="21" t="n">
        <f aca="false">IF(OR($A251="",EE$4=""),0,COUNTIFS(Formulas!$A$2:$A$3001,EE$4,Formulas!$B$2:$B$3001,$A251))</f>
        <v>0</v>
      </c>
      <c r="EF251" s="21" t="n">
        <f aca="false">IF(OR($A251="",EF$4=""),0,COUNTIFS(Formulas!$A$2:$A$3001,EF$4,Formulas!$B$2:$B$3001,$A251))</f>
        <v>0</v>
      </c>
      <c r="EG251" s="21" t="n">
        <f aca="false">IF(OR($A251="",EG$4=""),0,COUNTIFS(Formulas!$A$2:$A$3001,EG$4,Formulas!$B$2:$B$3001,$A251))</f>
        <v>0</v>
      </c>
      <c r="EH251" s="21" t="n">
        <f aca="false">IF(OR($A251="",EH$4=""),0,COUNTIFS(Formulas!$A$2:$A$3001,EH$4,Formulas!$B$2:$B$3001,$A251))</f>
        <v>0</v>
      </c>
      <c r="EI251" s="21" t="n">
        <f aca="false">IF(OR($A251="",EI$4=""),0,COUNTIFS(Formulas!$A$2:$A$3001,EI$4,Formulas!$B$2:$B$3001,$A251))</f>
        <v>0</v>
      </c>
      <c r="EJ251" s="21" t="n">
        <f aca="false">IF(OR($A251="",EJ$4=""),0,COUNTIFS(Formulas!$A$2:$A$3001,EJ$4,Formulas!$B$2:$B$3001,$A251))</f>
        <v>0</v>
      </c>
      <c r="EK251" s="21" t="n">
        <f aca="false">IF(OR($A251="",EK$4=""),0,COUNTIFS(Formulas!$A$2:$A$3001,EK$4,Formulas!$B$2:$B$3001,$A251))</f>
        <v>0</v>
      </c>
      <c r="EL251" s="21" t="n">
        <f aca="false">IF(OR($A251="",EL$4=""),0,COUNTIFS(Formulas!$A$2:$A$3001,EL$4,Formulas!$B$2:$B$3001,$A251))</f>
        <v>0</v>
      </c>
      <c r="EM251" s="21" t="n">
        <f aca="false">IF(OR($A251="",EM$4=""),0,COUNTIFS(Formulas!$A$2:$A$3001,EM$4,Formulas!$B$2:$B$3001,$A251))</f>
        <v>0</v>
      </c>
      <c r="EN251" s="21" t="n">
        <f aca="false">IF(OR($A251="",EN$4=""),0,COUNTIFS(Formulas!$A$2:$A$3001,EN$4,Formulas!$B$2:$B$3001,$A251))</f>
        <v>0</v>
      </c>
      <c r="EO251" s="21" t="n">
        <f aca="false">IF(OR($A251="",EO$4=""),0,COUNTIFS(Formulas!$A$2:$A$3001,EO$4,Formulas!$B$2:$B$3001,$A251))</f>
        <v>0</v>
      </c>
      <c r="EP251" s="21" t="n">
        <f aca="false">IF(OR($A251="",EP$4=""),0,COUNTIFS(Formulas!$A$2:$A$3001,EP$4,Formulas!$B$2:$B$3001,$A251))</f>
        <v>0</v>
      </c>
      <c r="EQ251" s="21" t="n">
        <f aca="false">IF(OR($A251="",EQ$4=""),0,COUNTIFS(Formulas!$A$2:$A$3001,EQ$4,Formulas!$B$2:$B$3001,$A251))</f>
        <v>0</v>
      </c>
      <c r="ER251" s="21" t="n">
        <f aca="false">IF(OR($A251="",ER$4=""),0,COUNTIFS(Formulas!$A$2:$A$3001,ER$4,Formulas!$B$2:$B$3001,$A251))</f>
        <v>0</v>
      </c>
      <c r="ES251" s="21" t="n">
        <f aca="false">IF(OR($A251="",ES$4=""),0,COUNTIFS(Formulas!$A$2:$A$3001,ES$4,Formulas!$B$2:$B$3001,$A251))</f>
        <v>0</v>
      </c>
      <c r="ET251" s="21" t="n">
        <f aca="false">IF(OR($A251="",ET$4=""),0,COUNTIFS(Formulas!$A$2:$A$3001,ET$4,Formulas!$B$2:$B$3001,$A251))</f>
        <v>0</v>
      </c>
      <c r="EU251" s="21" t="n">
        <f aca="false">IF(OR($A251="",EU$4=""),0,COUNTIFS(Formulas!$A$2:$A$3001,EU$4,Formulas!$B$2:$B$3001,$A251))</f>
        <v>0</v>
      </c>
      <c r="EV251" s="21" t="n">
        <f aca="false">IF(OR($A251="",EV$4=""),0,COUNTIFS(Formulas!$A$2:$A$3001,EV$4,Formulas!$B$2:$B$3001,$A251))</f>
        <v>0</v>
      </c>
    </row>
    <row r="252" customFormat="false" ht="15" hidden="false" customHeight="false" outlineLevel="0" collapsed="false">
      <c r="A252" s="13" t="str">
        <f aca="false">IF(INDEX(Materials!$A$2:$A$301,248)="","",INDEX(Materials!$A$2:$A$301,248))</f>
        <v/>
      </c>
      <c r="B252" s="19" t="str">
        <f aca="false">IF(A252="","",COUNTIF(C252:EV252,"&gt;0"))</f>
        <v/>
      </c>
      <c r="C252" s="21" t="n">
        <f aca="false">IF(OR($A252="",C$4=""),0,COUNTIFS(Formulas!$A$2:$A$3001,C$4,Formulas!$B$2:$B$3001,$A252))</f>
        <v>0</v>
      </c>
      <c r="D252" s="21" t="n">
        <f aca="false">IF(OR($A252="",D$4=""),0,COUNTIFS(Formulas!$A$2:$A$3001,D$4,Formulas!$B$2:$B$3001,$A252))</f>
        <v>0</v>
      </c>
      <c r="E252" s="21" t="n">
        <f aca="false">IF(OR($A252="",E$4=""),0,COUNTIFS(Formulas!$A$2:$A$3001,E$4,Formulas!$B$2:$B$3001,$A252))</f>
        <v>0</v>
      </c>
      <c r="F252" s="21" t="n">
        <f aca="false">IF(OR($A252="",F$4=""),0,COUNTIFS(Formulas!$A$2:$A$3001,F$4,Formulas!$B$2:$B$3001,$A252))</f>
        <v>0</v>
      </c>
      <c r="G252" s="21" t="n">
        <f aca="false">IF(OR($A252="",G$4=""),0,COUNTIFS(Formulas!$A$2:$A$3001,G$4,Formulas!$B$2:$B$3001,$A252))</f>
        <v>0</v>
      </c>
      <c r="H252" s="21" t="n">
        <f aca="false">IF(OR($A252="",H$4=""),0,COUNTIFS(Formulas!$A$2:$A$3001,H$4,Formulas!$B$2:$B$3001,$A252))</f>
        <v>0</v>
      </c>
      <c r="I252" s="21" t="n">
        <f aca="false">IF(OR($A252="",I$4=""),0,COUNTIFS(Formulas!$A$2:$A$3001,I$4,Formulas!$B$2:$B$3001,$A252))</f>
        <v>0</v>
      </c>
      <c r="J252" s="21" t="n">
        <f aca="false">IF(OR($A252="",J$4=""),0,COUNTIFS(Formulas!$A$2:$A$3001,J$4,Formulas!$B$2:$B$3001,$A252))</f>
        <v>0</v>
      </c>
      <c r="K252" s="21" t="n">
        <f aca="false">IF(OR($A252="",K$4=""),0,COUNTIFS(Formulas!$A$2:$A$3001,K$4,Formulas!$B$2:$B$3001,$A252))</f>
        <v>0</v>
      </c>
      <c r="L252" s="21" t="n">
        <f aca="false">IF(OR($A252="",L$4=""),0,COUNTIFS(Formulas!$A$2:$A$3001,L$4,Formulas!$B$2:$B$3001,$A252))</f>
        <v>0</v>
      </c>
      <c r="M252" s="21" t="n">
        <f aca="false">IF(OR($A252="",M$4=""),0,COUNTIFS(Formulas!$A$2:$A$3001,M$4,Formulas!$B$2:$B$3001,$A252))</f>
        <v>0</v>
      </c>
      <c r="N252" s="21" t="n">
        <f aca="false">IF(OR($A252="",N$4=""),0,COUNTIFS(Formulas!$A$2:$A$3001,N$4,Formulas!$B$2:$B$3001,$A252))</f>
        <v>0</v>
      </c>
      <c r="O252" s="21" t="n">
        <f aca="false">IF(OR($A252="",O$4=""),0,COUNTIFS(Formulas!$A$2:$A$3001,O$4,Formulas!$B$2:$B$3001,$A252))</f>
        <v>0</v>
      </c>
      <c r="P252" s="21" t="n">
        <f aca="false">IF(OR($A252="",P$4=""),0,COUNTIFS(Formulas!$A$2:$A$3001,P$4,Formulas!$B$2:$B$3001,$A252))</f>
        <v>0</v>
      </c>
      <c r="Q252" s="21" t="n">
        <f aca="false">IF(OR($A252="",Q$4=""),0,COUNTIFS(Formulas!$A$2:$A$3001,Q$4,Formulas!$B$2:$B$3001,$A252))</f>
        <v>0</v>
      </c>
      <c r="R252" s="21" t="n">
        <f aca="false">IF(OR($A252="",R$4=""),0,COUNTIFS(Formulas!$A$2:$A$3001,R$4,Formulas!$B$2:$B$3001,$A252))</f>
        <v>0</v>
      </c>
      <c r="S252" s="21" t="n">
        <f aca="false">IF(OR($A252="",S$4=""),0,COUNTIFS(Formulas!$A$2:$A$3001,S$4,Formulas!$B$2:$B$3001,$A252))</f>
        <v>0</v>
      </c>
      <c r="T252" s="21" t="n">
        <f aca="false">IF(OR($A252="",T$4=""),0,COUNTIFS(Formulas!$A$2:$A$3001,T$4,Formulas!$B$2:$B$3001,$A252))</f>
        <v>0</v>
      </c>
      <c r="U252" s="21" t="n">
        <f aca="false">IF(OR($A252="",U$4=""),0,COUNTIFS(Formulas!$A$2:$A$3001,U$4,Formulas!$B$2:$B$3001,$A252))</f>
        <v>0</v>
      </c>
      <c r="V252" s="21" t="n">
        <f aca="false">IF(OR($A252="",V$4=""),0,COUNTIFS(Formulas!$A$2:$A$3001,V$4,Formulas!$B$2:$B$3001,$A252))</f>
        <v>0</v>
      </c>
      <c r="W252" s="21" t="n">
        <f aca="false">IF(OR($A252="",W$4=""),0,COUNTIFS(Formulas!$A$2:$A$3001,W$4,Formulas!$B$2:$B$3001,$A252))</f>
        <v>0</v>
      </c>
      <c r="X252" s="21" t="n">
        <f aca="false">IF(OR($A252="",X$4=""),0,COUNTIFS(Formulas!$A$2:$A$3001,X$4,Formulas!$B$2:$B$3001,$A252))</f>
        <v>0</v>
      </c>
      <c r="Y252" s="21" t="n">
        <f aca="false">IF(OR($A252="",Y$4=""),0,COUNTIFS(Formulas!$A$2:$A$3001,Y$4,Formulas!$B$2:$B$3001,$A252))</f>
        <v>0</v>
      </c>
      <c r="Z252" s="21" t="n">
        <f aca="false">IF(OR($A252="",Z$4=""),0,COUNTIFS(Formulas!$A$2:$A$3001,Z$4,Formulas!$B$2:$B$3001,$A252))</f>
        <v>0</v>
      </c>
      <c r="AA252" s="21" t="n">
        <f aca="false">IF(OR($A252="",AA$4=""),0,COUNTIFS(Formulas!$A$2:$A$3001,AA$4,Formulas!$B$2:$B$3001,$A252))</f>
        <v>0</v>
      </c>
      <c r="AB252" s="21" t="n">
        <f aca="false">IF(OR($A252="",AB$4=""),0,COUNTIFS(Formulas!$A$2:$A$3001,AB$4,Formulas!$B$2:$B$3001,$A252))</f>
        <v>0</v>
      </c>
      <c r="AC252" s="21" t="n">
        <f aca="false">IF(OR($A252="",AC$4=""),0,COUNTIFS(Formulas!$A$2:$A$3001,AC$4,Formulas!$B$2:$B$3001,$A252))</f>
        <v>0</v>
      </c>
      <c r="AD252" s="21" t="n">
        <f aca="false">IF(OR($A252="",AD$4=""),0,COUNTIFS(Formulas!$A$2:$A$3001,AD$4,Formulas!$B$2:$B$3001,$A252))</f>
        <v>0</v>
      </c>
      <c r="AE252" s="21" t="n">
        <f aca="false">IF(OR($A252="",AE$4=""),0,COUNTIFS(Formulas!$A$2:$A$3001,AE$4,Formulas!$B$2:$B$3001,$A252))</f>
        <v>0</v>
      </c>
      <c r="AF252" s="21" t="n">
        <f aca="false">IF(OR($A252="",AF$4=""),0,COUNTIFS(Formulas!$A$2:$A$3001,AF$4,Formulas!$B$2:$B$3001,$A252))</f>
        <v>0</v>
      </c>
      <c r="AG252" s="21" t="n">
        <f aca="false">IF(OR($A252="",AG$4=""),0,COUNTIFS(Formulas!$A$2:$A$3001,AG$4,Formulas!$B$2:$B$3001,$A252))</f>
        <v>0</v>
      </c>
      <c r="AH252" s="21" t="n">
        <f aca="false">IF(OR($A252="",AH$4=""),0,COUNTIFS(Formulas!$A$2:$A$3001,AH$4,Formulas!$B$2:$B$3001,$A252))</f>
        <v>0</v>
      </c>
      <c r="AI252" s="21" t="n">
        <f aca="false">IF(OR($A252="",AI$4=""),0,COUNTIFS(Formulas!$A$2:$A$3001,AI$4,Formulas!$B$2:$B$3001,$A252))</f>
        <v>0</v>
      </c>
      <c r="AJ252" s="21" t="n">
        <f aca="false">IF(OR($A252="",AJ$4=""),0,COUNTIFS(Formulas!$A$2:$A$3001,AJ$4,Formulas!$B$2:$B$3001,$A252))</f>
        <v>0</v>
      </c>
      <c r="AK252" s="21" t="n">
        <f aca="false">IF(OR($A252="",AK$4=""),0,COUNTIFS(Formulas!$A$2:$A$3001,AK$4,Formulas!$B$2:$B$3001,$A252))</f>
        <v>0</v>
      </c>
      <c r="AL252" s="21" t="n">
        <f aca="false">IF(OR($A252="",AL$4=""),0,COUNTIFS(Formulas!$A$2:$A$3001,AL$4,Formulas!$B$2:$B$3001,$A252))</f>
        <v>0</v>
      </c>
      <c r="AM252" s="21" t="n">
        <f aca="false">IF(OR($A252="",AM$4=""),0,COUNTIFS(Formulas!$A$2:$A$3001,AM$4,Formulas!$B$2:$B$3001,$A252))</f>
        <v>0</v>
      </c>
      <c r="AN252" s="21" t="n">
        <f aca="false">IF(OR($A252="",AN$4=""),0,COUNTIFS(Formulas!$A$2:$A$3001,AN$4,Formulas!$B$2:$B$3001,$A252))</f>
        <v>0</v>
      </c>
      <c r="AO252" s="21" t="n">
        <f aca="false">IF(OR($A252="",AO$4=""),0,COUNTIFS(Formulas!$A$2:$A$3001,AO$4,Formulas!$B$2:$B$3001,$A252))</f>
        <v>0</v>
      </c>
      <c r="AP252" s="21" t="n">
        <f aca="false">IF(OR($A252="",AP$4=""),0,COUNTIFS(Formulas!$A$2:$A$3001,AP$4,Formulas!$B$2:$B$3001,$A252))</f>
        <v>0</v>
      </c>
      <c r="AQ252" s="21" t="n">
        <f aca="false">IF(OR($A252="",AQ$4=""),0,COUNTIFS(Formulas!$A$2:$A$3001,AQ$4,Formulas!$B$2:$B$3001,$A252))</f>
        <v>0</v>
      </c>
      <c r="AR252" s="21" t="n">
        <f aca="false">IF(OR($A252="",AR$4=""),0,COUNTIFS(Formulas!$A$2:$A$3001,AR$4,Formulas!$B$2:$B$3001,$A252))</f>
        <v>0</v>
      </c>
      <c r="AS252" s="21" t="n">
        <f aca="false">IF(OR($A252="",AS$4=""),0,COUNTIFS(Formulas!$A$2:$A$3001,AS$4,Formulas!$B$2:$B$3001,$A252))</f>
        <v>0</v>
      </c>
      <c r="AT252" s="21" t="n">
        <f aca="false">IF(OR($A252="",AT$4=""),0,COUNTIFS(Formulas!$A$2:$A$3001,AT$4,Formulas!$B$2:$B$3001,$A252))</f>
        <v>0</v>
      </c>
      <c r="AU252" s="21" t="n">
        <f aca="false">IF(OR($A252="",AU$4=""),0,COUNTIFS(Formulas!$A$2:$A$3001,AU$4,Formulas!$B$2:$B$3001,$A252))</f>
        <v>0</v>
      </c>
      <c r="AV252" s="21" t="n">
        <f aca="false">IF(OR($A252="",AV$4=""),0,COUNTIFS(Formulas!$A$2:$A$3001,AV$4,Formulas!$B$2:$B$3001,$A252))</f>
        <v>0</v>
      </c>
      <c r="AW252" s="21" t="n">
        <f aca="false">IF(OR($A252="",AW$4=""),0,COUNTIFS(Formulas!$A$2:$A$3001,AW$4,Formulas!$B$2:$B$3001,$A252))</f>
        <v>0</v>
      </c>
      <c r="AX252" s="21" t="n">
        <f aca="false">IF(OR($A252="",AX$4=""),0,COUNTIFS(Formulas!$A$2:$A$3001,AX$4,Formulas!$B$2:$B$3001,$A252))</f>
        <v>0</v>
      </c>
      <c r="AY252" s="21" t="n">
        <f aca="false">IF(OR($A252="",AY$4=""),0,COUNTIFS(Formulas!$A$2:$A$3001,AY$4,Formulas!$B$2:$B$3001,$A252))</f>
        <v>0</v>
      </c>
      <c r="AZ252" s="21" t="n">
        <f aca="false">IF(OR($A252="",AZ$4=""),0,COUNTIFS(Formulas!$A$2:$A$3001,AZ$4,Formulas!$B$2:$B$3001,$A252))</f>
        <v>0</v>
      </c>
      <c r="BA252" s="21" t="n">
        <f aca="false">IF(OR($A252="",BA$4=""),0,COUNTIFS(Formulas!$A$2:$A$3001,BA$4,Formulas!$B$2:$B$3001,$A252))</f>
        <v>0</v>
      </c>
      <c r="BB252" s="21" t="n">
        <f aca="false">IF(OR($A252="",BB$4=""),0,COUNTIFS(Formulas!$A$2:$A$3001,BB$4,Formulas!$B$2:$B$3001,$A252))</f>
        <v>0</v>
      </c>
      <c r="BC252" s="21" t="n">
        <f aca="false">IF(OR($A252="",BC$4=""),0,COUNTIFS(Formulas!$A$2:$A$3001,BC$4,Formulas!$B$2:$B$3001,$A252))</f>
        <v>0</v>
      </c>
      <c r="BD252" s="21" t="n">
        <f aca="false">IF(OR($A252="",BD$4=""),0,COUNTIFS(Formulas!$A$2:$A$3001,BD$4,Formulas!$B$2:$B$3001,$A252))</f>
        <v>0</v>
      </c>
      <c r="BE252" s="21" t="n">
        <f aca="false">IF(OR($A252="",BE$4=""),0,COUNTIFS(Formulas!$A$2:$A$3001,BE$4,Formulas!$B$2:$B$3001,$A252))</f>
        <v>0</v>
      </c>
      <c r="BF252" s="21" t="n">
        <f aca="false">IF(OR($A252="",BF$4=""),0,COUNTIFS(Formulas!$A$2:$A$3001,BF$4,Formulas!$B$2:$B$3001,$A252))</f>
        <v>0</v>
      </c>
      <c r="BG252" s="21" t="n">
        <f aca="false">IF(OR($A252="",BG$4=""),0,COUNTIFS(Formulas!$A$2:$A$3001,BG$4,Formulas!$B$2:$B$3001,$A252))</f>
        <v>0</v>
      </c>
      <c r="BH252" s="21" t="n">
        <f aca="false">IF(OR($A252="",BH$4=""),0,COUNTIFS(Formulas!$A$2:$A$3001,BH$4,Formulas!$B$2:$B$3001,$A252))</f>
        <v>0</v>
      </c>
      <c r="BI252" s="21" t="n">
        <f aca="false">IF(OR($A252="",BI$4=""),0,COUNTIFS(Formulas!$A$2:$A$3001,BI$4,Formulas!$B$2:$B$3001,$A252))</f>
        <v>0</v>
      </c>
      <c r="BJ252" s="21" t="n">
        <f aca="false">IF(OR($A252="",BJ$4=""),0,COUNTIFS(Formulas!$A$2:$A$3001,BJ$4,Formulas!$B$2:$B$3001,$A252))</f>
        <v>0</v>
      </c>
      <c r="BK252" s="21" t="n">
        <f aca="false">IF(OR($A252="",BK$4=""),0,COUNTIFS(Formulas!$A$2:$A$3001,BK$4,Formulas!$B$2:$B$3001,$A252))</f>
        <v>0</v>
      </c>
      <c r="BL252" s="21" t="n">
        <f aca="false">IF(OR($A252="",BL$4=""),0,COUNTIFS(Formulas!$A$2:$A$3001,BL$4,Formulas!$B$2:$B$3001,$A252))</f>
        <v>0</v>
      </c>
      <c r="BM252" s="21" t="n">
        <f aca="false">IF(OR($A252="",BM$4=""),0,COUNTIFS(Formulas!$A$2:$A$3001,BM$4,Formulas!$B$2:$B$3001,$A252))</f>
        <v>0</v>
      </c>
      <c r="BN252" s="21" t="n">
        <f aca="false">IF(OR($A252="",BN$4=""),0,COUNTIFS(Formulas!$A$2:$A$3001,BN$4,Formulas!$B$2:$B$3001,$A252))</f>
        <v>0</v>
      </c>
      <c r="BO252" s="21" t="n">
        <f aca="false">IF(OR($A252="",BO$4=""),0,COUNTIFS(Formulas!$A$2:$A$3001,BO$4,Formulas!$B$2:$B$3001,$A252))</f>
        <v>0</v>
      </c>
      <c r="BP252" s="21" t="n">
        <f aca="false">IF(OR($A252="",BP$4=""),0,COUNTIFS(Formulas!$A$2:$A$3001,BP$4,Formulas!$B$2:$B$3001,$A252))</f>
        <v>0</v>
      </c>
      <c r="BQ252" s="21" t="n">
        <f aca="false">IF(OR($A252="",BQ$4=""),0,COUNTIFS(Formulas!$A$2:$A$3001,BQ$4,Formulas!$B$2:$B$3001,$A252))</f>
        <v>0</v>
      </c>
      <c r="BR252" s="21" t="n">
        <f aca="false">IF(OR($A252="",BR$4=""),0,COUNTIFS(Formulas!$A$2:$A$3001,BR$4,Formulas!$B$2:$B$3001,$A252))</f>
        <v>0</v>
      </c>
      <c r="BS252" s="21" t="n">
        <f aca="false">IF(OR($A252="",BS$4=""),0,COUNTIFS(Formulas!$A$2:$A$3001,BS$4,Formulas!$B$2:$B$3001,$A252))</f>
        <v>0</v>
      </c>
      <c r="BT252" s="21" t="n">
        <f aca="false">IF(OR($A252="",BT$4=""),0,COUNTIFS(Formulas!$A$2:$A$3001,BT$4,Formulas!$B$2:$B$3001,$A252))</f>
        <v>0</v>
      </c>
      <c r="BU252" s="21" t="n">
        <f aca="false">IF(OR($A252="",BU$4=""),0,COUNTIFS(Formulas!$A$2:$A$3001,BU$4,Formulas!$B$2:$B$3001,$A252))</f>
        <v>0</v>
      </c>
      <c r="BV252" s="21" t="n">
        <f aca="false">IF(OR($A252="",BV$4=""),0,COUNTIFS(Formulas!$A$2:$A$3001,BV$4,Formulas!$B$2:$B$3001,$A252))</f>
        <v>0</v>
      </c>
      <c r="BW252" s="21" t="n">
        <f aca="false">IF(OR($A252="",BW$4=""),0,COUNTIFS(Formulas!$A$2:$A$3001,BW$4,Formulas!$B$2:$B$3001,$A252))</f>
        <v>0</v>
      </c>
      <c r="BX252" s="21" t="n">
        <f aca="false">IF(OR($A252="",BX$4=""),0,COUNTIFS(Formulas!$A$2:$A$3001,BX$4,Formulas!$B$2:$B$3001,$A252))</f>
        <v>0</v>
      </c>
      <c r="BY252" s="21" t="n">
        <f aca="false">IF(OR($A252="",BY$4=""),0,COUNTIFS(Formulas!$A$2:$A$3001,BY$4,Formulas!$B$2:$B$3001,$A252))</f>
        <v>0</v>
      </c>
      <c r="BZ252" s="21" t="n">
        <f aca="false">IF(OR($A252="",BZ$4=""),0,COUNTIFS(Formulas!$A$2:$A$3001,BZ$4,Formulas!$B$2:$B$3001,$A252))</f>
        <v>0</v>
      </c>
      <c r="CA252" s="21" t="n">
        <f aca="false">IF(OR($A252="",CA$4=""),0,COUNTIFS(Formulas!$A$2:$A$3001,CA$4,Formulas!$B$2:$B$3001,$A252))</f>
        <v>0</v>
      </c>
      <c r="CB252" s="21" t="n">
        <f aca="false">IF(OR($A252="",CB$4=""),0,COUNTIFS(Formulas!$A$2:$A$3001,CB$4,Formulas!$B$2:$B$3001,$A252))</f>
        <v>0</v>
      </c>
      <c r="CC252" s="21" t="n">
        <f aca="false">IF(OR($A252="",CC$4=""),0,COUNTIFS(Formulas!$A$2:$A$3001,CC$4,Formulas!$B$2:$B$3001,$A252))</f>
        <v>0</v>
      </c>
      <c r="CD252" s="21" t="n">
        <f aca="false">IF(OR($A252="",CD$4=""),0,COUNTIFS(Formulas!$A$2:$A$3001,CD$4,Formulas!$B$2:$B$3001,$A252))</f>
        <v>0</v>
      </c>
      <c r="CE252" s="21" t="n">
        <f aca="false">IF(OR($A252="",CE$4=""),0,COUNTIFS(Formulas!$A$2:$A$3001,CE$4,Formulas!$B$2:$B$3001,$A252))</f>
        <v>0</v>
      </c>
      <c r="CF252" s="21" t="n">
        <f aca="false">IF(OR($A252="",CF$4=""),0,COUNTIFS(Formulas!$A$2:$A$3001,CF$4,Formulas!$B$2:$B$3001,$A252))</f>
        <v>0</v>
      </c>
      <c r="CG252" s="21" t="n">
        <f aca="false">IF(OR($A252="",CG$4=""),0,COUNTIFS(Formulas!$A$2:$A$3001,CG$4,Formulas!$B$2:$B$3001,$A252))</f>
        <v>0</v>
      </c>
      <c r="CH252" s="21" t="n">
        <f aca="false">IF(OR($A252="",CH$4=""),0,COUNTIFS(Formulas!$A$2:$A$3001,CH$4,Formulas!$B$2:$B$3001,$A252))</f>
        <v>0</v>
      </c>
      <c r="CI252" s="21" t="n">
        <f aca="false">IF(OR($A252="",CI$4=""),0,COUNTIFS(Formulas!$A$2:$A$3001,CI$4,Formulas!$B$2:$B$3001,$A252))</f>
        <v>0</v>
      </c>
      <c r="CJ252" s="21" t="n">
        <f aca="false">IF(OR($A252="",CJ$4=""),0,COUNTIFS(Formulas!$A$2:$A$3001,CJ$4,Formulas!$B$2:$B$3001,$A252))</f>
        <v>0</v>
      </c>
      <c r="CK252" s="21" t="n">
        <f aca="false">IF(OR($A252="",CK$4=""),0,COUNTIFS(Formulas!$A$2:$A$3001,CK$4,Formulas!$B$2:$B$3001,$A252))</f>
        <v>0</v>
      </c>
      <c r="CL252" s="21" t="n">
        <f aca="false">IF(OR($A252="",CL$4=""),0,COUNTIFS(Formulas!$A$2:$A$3001,CL$4,Formulas!$B$2:$B$3001,$A252))</f>
        <v>0</v>
      </c>
      <c r="CM252" s="21" t="n">
        <f aca="false">IF(OR($A252="",CM$4=""),0,COUNTIFS(Formulas!$A$2:$A$3001,CM$4,Formulas!$B$2:$B$3001,$A252))</f>
        <v>0</v>
      </c>
      <c r="CN252" s="21" t="n">
        <f aca="false">IF(OR($A252="",CN$4=""),0,COUNTIFS(Formulas!$A$2:$A$3001,CN$4,Formulas!$B$2:$B$3001,$A252))</f>
        <v>0</v>
      </c>
      <c r="CO252" s="21" t="n">
        <f aca="false">IF(OR($A252="",CO$4=""),0,COUNTIFS(Formulas!$A$2:$A$3001,CO$4,Formulas!$B$2:$B$3001,$A252))</f>
        <v>0</v>
      </c>
      <c r="CP252" s="21" t="n">
        <f aca="false">IF(OR($A252="",CP$4=""),0,COUNTIFS(Formulas!$A$2:$A$3001,CP$4,Formulas!$B$2:$B$3001,$A252))</f>
        <v>0</v>
      </c>
      <c r="CQ252" s="21" t="n">
        <f aca="false">IF(OR($A252="",CQ$4=""),0,COUNTIFS(Formulas!$A$2:$A$3001,CQ$4,Formulas!$B$2:$B$3001,$A252))</f>
        <v>0</v>
      </c>
      <c r="CR252" s="21" t="n">
        <f aca="false">IF(OR($A252="",CR$4=""),0,COUNTIFS(Formulas!$A$2:$A$3001,CR$4,Formulas!$B$2:$B$3001,$A252))</f>
        <v>0</v>
      </c>
      <c r="CS252" s="21" t="n">
        <f aca="false">IF(OR($A252="",CS$4=""),0,COUNTIFS(Formulas!$A$2:$A$3001,CS$4,Formulas!$B$2:$B$3001,$A252))</f>
        <v>0</v>
      </c>
      <c r="CT252" s="21" t="n">
        <f aca="false">IF(OR($A252="",CT$4=""),0,COUNTIFS(Formulas!$A$2:$A$3001,CT$4,Formulas!$B$2:$B$3001,$A252))</f>
        <v>0</v>
      </c>
      <c r="CU252" s="21" t="n">
        <f aca="false">IF(OR($A252="",CU$4=""),0,COUNTIFS(Formulas!$A$2:$A$3001,CU$4,Formulas!$B$2:$B$3001,$A252))</f>
        <v>0</v>
      </c>
      <c r="CV252" s="21" t="n">
        <f aca="false">IF(OR($A252="",CV$4=""),0,COUNTIFS(Formulas!$A$2:$A$3001,CV$4,Formulas!$B$2:$B$3001,$A252))</f>
        <v>0</v>
      </c>
      <c r="CW252" s="21" t="n">
        <f aca="false">IF(OR($A252="",CW$4=""),0,COUNTIFS(Formulas!$A$2:$A$3001,CW$4,Formulas!$B$2:$B$3001,$A252))</f>
        <v>0</v>
      </c>
      <c r="CX252" s="21" t="n">
        <f aca="false">IF(OR($A252="",CX$4=""),0,COUNTIFS(Formulas!$A$2:$A$3001,CX$4,Formulas!$B$2:$B$3001,$A252))</f>
        <v>0</v>
      </c>
      <c r="CY252" s="21" t="n">
        <f aca="false">IF(OR($A252="",CY$4=""),0,COUNTIFS(Formulas!$A$2:$A$3001,CY$4,Formulas!$B$2:$B$3001,$A252))</f>
        <v>0</v>
      </c>
      <c r="CZ252" s="21" t="n">
        <f aca="false">IF(OR($A252="",CZ$4=""),0,COUNTIFS(Formulas!$A$2:$A$3001,CZ$4,Formulas!$B$2:$B$3001,$A252))</f>
        <v>0</v>
      </c>
      <c r="DA252" s="21" t="n">
        <f aca="false">IF(OR($A252="",DA$4=""),0,COUNTIFS(Formulas!$A$2:$A$3001,DA$4,Formulas!$B$2:$B$3001,$A252))</f>
        <v>0</v>
      </c>
      <c r="DB252" s="21" t="n">
        <f aca="false">IF(OR($A252="",DB$4=""),0,COUNTIFS(Formulas!$A$2:$A$3001,DB$4,Formulas!$B$2:$B$3001,$A252))</f>
        <v>0</v>
      </c>
      <c r="DC252" s="21" t="n">
        <f aca="false">IF(OR($A252="",DC$4=""),0,COUNTIFS(Formulas!$A$2:$A$3001,DC$4,Formulas!$B$2:$B$3001,$A252))</f>
        <v>0</v>
      </c>
      <c r="DD252" s="21" t="n">
        <f aca="false">IF(OR($A252="",DD$4=""),0,COUNTIFS(Formulas!$A$2:$A$3001,DD$4,Formulas!$B$2:$B$3001,$A252))</f>
        <v>0</v>
      </c>
      <c r="DE252" s="21" t="n">
        <f aca="false">IF(OR($A252="",DE$4=""),0,COUNTIFS(Formulas!$A$2:$A$3001,DE$4,Formulas!$B$2:$B$3001,$A252))</f>
        <v>0</v>
      </c>
      <c r="DF252" s="21" t="n">
        <f aca="false">IF(OR($A252="",DF$4=""),0,COUNTIFS(Formulas!$A$2:$A$3001,DF$4,Formulas!$B$2:$B$3001,$A252))</f>
        <v>0</v>
      </c>
      <c r="DG252" s="21" t="n">
        <f aca="false">IF(OR($A252="",DG$4=""),0,COUNTIFS(Formulas!$A$2:$A$3001,DG$4,Formulas!$B$2:$B$3001,$A252))</f>
        <v>0</v>
      </c>
      <c r="DH252" s="21" t="n">
        <f aca="false">IF(OR($A252="",DH$4=""),0,COUNTIFS(Formulas!$A$2:$A$3001,DH$4,Formulas!$B$2:$B$3001,$A252))</f>
        <v>0</v>
      </c>
      <c r="DI252" s="21" t="n">
        <f aca="false">IF(OR($A252="",DI$4=""),0,COUNTIFS(Formulas!$A$2:$A$3001,DI$4,Formulas!$B$2:$B$3001,$A252))</f>
        <v>0</v>
      </c>
      <c r="DJ252" s="21" t="n">
        <f aca="false">IF(OR($A252="",DJ$4=""),0,COUNTIFS(Formulas!$A$2:$A$3001,DJ$4,Formulas!$B$2:$B$3001,$A252))</f>
        <v>0</v>
      </c>
      <c r="DK252" s="21" t="n">
        <f aca="false">IF(OR($A252="",DK$4=""),0,COUNTIFS(Formulas!$A$2:$A$3001,DK$4,Formulas!$B$2:$B$3001,$A252))</f>
        <v>0</v>
      </c>
      <c r="DL252" s="21" t="n">
        <f aca="false">IF(OR($A252="",DL$4=""),0,COUNTIFS(Formulas!$A$2:$A$3001,DL$4,Formulas!$B$2:$B$3001,$A252))</f>
        <v>0</v>
      </c>
      <c r="DM252" s="21" t="n">
        <f aca="false">IF(OR($A252="",DM$4=""),0,COUNTIFS(Formulas!$A$2:$A$3001,DM$4,Formulas!$B$2:$B$3001,$A252))</f>
        <v>0</v>
      </c>
      <c r="DN252" s="21" t="n">
        <f aca="false">IF(OR($A252="",DN$4=""),0,COUNTIFS(Formulas!$A$2:$A$3001,DN$4,Formulas!$B$2:$B$3001,$A252))</f>
        <v>0</v>
      </c>
      <c r="DO252" s="21" t="n">
        <f aca="false">IF(OR($A252="",DO$4=""),0,COUNTIFS(Formulas!$A$2:$A$3001,DO$4,Formulas!$B$2:$B$3001,$A252))</f>
        <v>0</v>
      </c>
      <c r="DP252" s="21" t="n">
        <f aca="false">IF(OR($A252="",DP$4=""),0,COUNTIFS(Formulas!$A$2:$A$3001,DP$4,Formulas!$B$2:$B$3001,$A252))</f>
        <v>0</v>
      </c>
      <c r="DQ252" s="21" t="n">
        <f aca="false">IF(OR($A252="",DQ$4=""),0,COUNTIFS(Formulas!$A$2:$A$3001,DQ$4,Formulas!$B$2:$B$3001,$A252))</f>
        <v>0</v>
      </c>
      <c r="DR252" s="21" t="n">
        <f aca="false">IF(OR($A252="",DR$4=""),0,COUNTIFS(Formulas!$A$2:$A$3001,DR$4,Formulas!$B$2:$B$3001,$A252))</f>
        <v>0</v>
      </c>
      <c r="DS252" s="21" t="n">
        <f aca="false">IF(OR($A252="",DS$4=""),0,COUNTIFS(Formulas!$A$2:$A$3001,DS$4,Formulas!$B$2:$B$3001,$A252))</f>
        <v>0</v>
      </c>
      <c r="DT252" s="21" t="n">
        <f aca="false">IF(OR($A252="",DT$4=""),0,COUNTIFS(Formulas!$A$2:$A$3001,DT$4,Formulas!$B$2:$B$3001,$A252))</f>
        <v>0</v>
      </c>
      <c r="DU252" s="21" t="n">
        <f aca="false">IF(OR($A252="",DU$4=""),0,COUNTIFS(Formulas!$A$2:$A$3001,DU$4,Formulas!$B$2:$B$3001,$A252))</f>
        <v>0</v>
      </c>
      <c r="DV252" s="21" t="n">
        <f aca="false">IF(OR($A252="",DV$4=""),0,COUNTIFS(Formulas!$A$2:$A$3001,DV$4,Formulas!$B$2:$B$3001,$A252))</f>
        <v>0</v>
      </c>
      <c r="DW252" s="21" t="n">
        <f aca="false">IF(OR($A252="",DW$4=""),0,COUNTIFS(Formulas!$A$2:$A$3001,DW$4,Formulas!$B$2:$B$3001,$A252))</f>
        <v>0</v>
      </c>
      <c r="DX252" s="21" t="n">
        <f aca="false">IF(OR($A252="",DX$4=""),0,COUNTIFS(Formulas!$A$2:$A$3001,DX$4,Formulas!$B$2:$B$3001,$A252))</f>
        <v>0</v>
      </c>
      <c r="DY252" s="21" t="n">
        <f aca="false">IF(OR($A252="",DY$4=""),0,COUNTIFS(Formulas!$A$2:$A$3001,DY$4,Formulas!$B$2:$B$3001,$A252))</f>
        <v>0</v>
      </c>
      <c r="DZ252" s="21" t="n">
        <f aca="false">IF(OR($A252="",DZ$4=""),0,COUNTIFS(Formulas!$A$2:$A$3001,DZ$4,Formulas!$B$2:$B$3001,$A252))</f>
        <v>0</v>
      </c>
      <c r="EA252" s="21" t="n">
        <f aca="false">IF(OR($A252="",EA$4=""),0,COUNTIFS(Formulas!$A$2:$A$3001,EA$4,Formulas!$B$2:$B$3001,$A252))</f>
        <v>0</v>
      </c>
      <c r="EB252" s="21" t="n">
        <f aca="false">IF(OR($A252="",EB$4=""),0,COUNTIFS(Formulas!$A$2:$A$3001,EB$4,Formulas!$B$2:$B$3001,$A252))</f>
        <v>0</v>
      </c>
      <c r="EC252" s="21" t="n">
        <f aca="false">IF(OR($A252="",EC$4=""),0,COUNTIFS(Formulas!$A$2:$A$3001,EC$4,Formulas!$B$2:$B$3001,$A252))</f>
        <v>0</v>
      </c>
      <c r="ED252" s="21" t="n">
        <f aca="false">IF(OR($A252="",ED$4=""),0,COUNTIFS(Formulas!$A$2:$A$3001,ED$4,Formulas!$B$2:$B$3001,$A252))</f>
        <v>0</v>
      </c>
      <c r="EE252" s="21" t="n">
        <f aca="false">IF(OR($A252="",EE$4=""),0,COUNTIFS(Formulas!$A$2:$A$3001,EE$4,Formulas!$B$2:$B$3001,$A252))</f>
        <v>0</v>
      </c>
      <c r="EF252" s="21" t="n">
        <f aca="false">IF(OR($A252="",EF$4=""),0,COUNTIFS(Formulas!$A$2:$A$3001,EF$4,Formulas!$B$2:$B$3001,$A252))</f>
        <v>0</v>
      </c>
      <c r="EG252" s="21" t="n">
        <f aca="false">IF(OR($A252="",EG$4=""),0,COUNTIFS(Formulas!$A$2:$A$3001,EG$4,Formulas!$B$2:$B$3001,$A252))</f>
        <v>0</v>
      </c>
      <c r="EH252" s="21" t="n">
        <f aca="false">IF(OR($A252="",EH$4=""),0,COUNTIFS(Formulas!$A$2:$A$3001,EH$4,Formulas!$B$2:$B$3001,$A252))</f>
        <v>0</v>
      </c>
      <c r="EI252" s="21" t="n">
        <f aca="false">IF(OR($A252="",EI$4=""),0,COUNTIFS(Formulas!$A$2:$A$3001,EI$4,Formulas!$B$2:$B$3001,$A252))</f>
        <v>0</v>
      </c>
      <c r="EJ252" s="21" t="n">
        <f aca="false">IF(OR($A252="",EJ$4=""),0,COUNTIFS(Formulas!$A$2:$A$3001,EJ$4,Formulas!$B$2:$B$3001,$A252))</f>
        <v>0</v>
      </c>
      <c r="EK252" s="21" t="n">
        <f aca="false">IF(OR($A252="",EK$4=""),0,COUNTIFS(Formulas!$A$2:$A$3001,EK$4,Formulas!$B$2:$B$3001,$A252))</f>
        <v>0</v>
      </c>
      <c r="EL252" s="21" t="n">
        <f aca="false">IF(OR($A252="",EL$4=""),0,COUNTIFS(Formulas!$A$2:$A$3001,EL$4,Formulas!$B$2:$B$3001,$A252))</f>
        <v>0</v>
      </c>
      <c r="EM252" s="21" t="n">
        <f aca="false">IF(OR($A252="",EM$4=""),0,COUNTIFS(Formulas!$A$2:$A$3001,EM$4,Formulas!$B$2:$B$3001,$A252))</f>
        <v>0</v>
      </c>
      <c r="EN252" s="21" t="n">
        <f aca="false">IF(OR($A252="",EN$4=""),0,COUNTIFS(Formulas!$A$2:$A$3001,EN$4,Formulas!$B$2:$B$3001,$A252))</f>
        <v>0</v>
      </c>
      <c r="EO252" s="21" t="n">
        <f aca="false">IF(OR($A252="",EO$4=""),0,COUNTIFS(Formulas!$A$2:$A$3001,EO$4,Formulas!$B$2:$B$3001,$A252))</f>
        <v>0</v>
      </c>
      <c r="EP252" s="21" t="n">
        <f aca="false">IF(OR($A252="",EP$4=""),0,COUNTIFS(Formulas!$A$2:$A$3001,EP$4,Formulas!$B$2:$B$3001,$A252))</f>
        <v>0</v>
      </c>
      <c r="EQ252" s="21" t="n">
        <f aca="false">IF(OR($A252="",EQ$4=""),0,COUNTIFS(Formulas!$A$2:$A$3001,EQ$4,Formulas!$B$2:$B$3001,$A252))</f>
        <v>0</v>
      </c>
      <c r="ER252" s="21" t="n">
        <f aca="false">IF(OR($A252="",ER$4=""),0,COUNTIFS(Formulas!$A$2:$A$3001,ER$4,Formulas!$B$2:$B$3001,$A252))</f>
        <v>0</v>
      </c>
      <c r="ES252" s="21" t="n">
        <f aca="false">IF(OR($A252="",ES$4=""),0,COUNTIFS(Formulas!$A$2:$A$3001,ES$4,Formulas!$B$2:$B$3001,$A252))</f>
        <v>0</v>
      </c>
      <c r="ET252" s="21" t="n">
        <f aca="false">IF(OR($A252="",ET$4=""),0,COUNTIFS(Formulas!$A$2:$A$3001,ET$4,Formulas!$B$2:$B$3001,$A252))</f>
        <v>0</v>
      </c>
      <c r="EU252" s="21" t="n">
        <f aca="false">IF(OR($A252="",EU$4=""),0,COUNTIFS(Formulas!$A$2:$A$3001,EU$4,Formulas!$B$2:$B$3001,$A252))</f>
        <v>0</v>
      </c>
      <c r="EV252" s="21" t="n">
        <f aca="false">IF(OR($A252="",EV$4=""),0,COUNTIFS(Formulas!$A$2:$A$3001,EV$4,Formulas!$B$2:$B$3001,$A252))</f>
        <v>0</v>
      </c>
    </row>
    <row r="253" customFormat="false" ht="15" hidden="false" customHeight="false" outlineLevel="0" collapsed="false">
      <c r="A253" s="13" t="str">
        <f aca="false">IF(INDEX(Materials!$A$2:$A$301,249)="","",INDEX(Materials!$A$2:$A$301,249))</f>
        <v/>
      </c>
      <c r="B253" s="19" t="str">
        <f aca="false">IF(A253="","",COUNTIF(C253:EV253,"&gt;0"))</f>
        <v/>
      </c>
      <c r="C253" s="21" t="n">
        <f aca="false">IF(OR($A253="",C$4=""),0,COUNTIFS(Formulas!$A$2:$A$3001,C$4,Formulas!$B$2:$B$3001,$A253))</f>
        <v>0</v>
      </c>
      <c r="D253" s="21" t="n">
        <f aca="false">IF(OR($A253="",D$4=""),0,COUNTIFS(Formulas!$A$2:$A$3001,D$4,Formulas!$B$2:$B$3001,$A253))</f>
        <v>0</v>
      </c>
      <c r="E253" s="21" t="n">
        <f aca="false">IF(OR($A253="",E$4=""),0,COUNTIFS(Formulas!$A$2:$A$3001,E$4,Formulas!$B$2:$B$3001,$A253))</f>
        <v>0</v>
      </c>
      <c r="F253" s="21" t="n">
        <f aca="false">IF(OR($A253="",F$4=""),0,COUNTIFS(Formulas!$A$2:$A$3001,F$4,Formulas!$B$2:$B$3001,$A253))</f>
        <v>0</v>
      </c>
      <c r="G253" s="21" t="n">
        <f aca="false">IF(OR($A253="",G$4=""),0,COUNTIFS(Formulas!$A$2:$A$3001,G$4,Formulas!$B$2:$B$3001,$A253))</f>
        <v>0</v>
      </c>
      <c r="H253" s="21" t="n">
        <f aca="false">IF(OR($A253="",H$4=""),0,COUNTIFS(Formulas!$A$2:$A$3001,H$4,Formulas!$B$2:$B$3001,$A253))</f>
        <v>0</v>
      </c>
      <c r="I253" s="21" t="n">
        <f aca="false">IF(OR($A253="",I$4=""),0,COUNTIFS(Formulas!$A$2:$A$3001,I$4,Formulas!$B$2:$B$3001,$A253))</f>
        <v>0</v>
      </c>
      <c r="J253" s="21" t="n">
        <f aca="false">IF(OR($A253="",J$4=""),0,COUNTIFS(Formulas!$A$2:$A$3001,J$4,Formulas!$B$2:$B$3001,$A253))</f>
        <v>0</v>
      </c>
      <c r="K253" s="21" t="n">
        <f aca="false">IF(OR($A253="",K$4=""),0,COUNTIFS(Formulas!$A$2:$A$3001,K$4,Formulas!$B$2:$B$3001,$A253))</f>
        <v>0</v>
      </c>
      <c r="L253" s="21" t="n">
        <f aca="false">IF(OR($A253="",L$4=""),0,COUNTIFS(Formulas!$A$2:$A$3001,L$4,Formulas!$B$2:$B$3001,$A253))</f>
        <v>0</v>
      </c>
      <c r="M253" s="21" t="n">
        <f aca="false">IF(OR($A253="",M$4=""),0,COUNTIFS(Formulas!$A$2:$A$3001,M$4,Formulas!$B$2:$B$3001,$A253))</f>
        <v>0</v>
      </c>
      <c r="N253" s="21" t="n">
        <f aca="false">IF(OR($A253="",N$4=""),0,COUNTIFS(Formulas!$A$2:$A$3001,N$4,Formulas!$B$2:$B$3001,$A253))</f>
        <v>0</v>
      </c>
      <c r="O253" s="21" t="n">
        <f aca="false">IF(OR($A253="",O$4=""),0,COUNTIFS(Formulas!$A$2:$A$3001,O$4,Formulas!$B$2:$B$3001,$A253))</f>
        <v>0</v>
      </c>
      <c r="P253" s="21" t="n">
        <f aca="false">IF(OR($A253="",P$4=""),0,COUNTIFS(Formulas!$A$2:$A$3001,P$4,Formulas!$B$2:$B$3001,$A253))</f>
        <v>0</v>
      </c>
      <c r="Q253" s="21" t="n">
        <f aca="false">IF(OR($A253="",Q$4=""),0,COUNTIFS(Formulas!$A$2:$A$3001,Q$4,Formulas!$B$2:$B$3001,$A253))</f>
        <v>0</v>
      </c>
      <c r="R253" s="21" t="n">
        <f aca="false">IF(OR($A253="",R$4=""),0,COUNTIFS(Formulas!$A$2:$A$3001,R$4,Formulas!$B$2:$B$3001,$A253))</f>
        <v>0</v>
      </c>
      <c r="S253" s="21" t="n">
        <f aca="false">IF(OR($A253="",S$4=""),0,COUNTIFS(Formulas!$A$2:$A$3001,S$4,Formulas!$B$2:$B$3001,$A253))</f>
        <v>0</v>
      </c>
      <c r="T253" s="21" t="n">
        <f aca="false">IF(OR($A253="",T$4=""),0,COUNTIFS(Formulas!$A$2:$A$3001,T$4,Formulas!$B$2:$B$3001,$A253))</f>
        <v>0</v>
      </c>
      <c r="U253" s="21" t="n">
        <f aca="false">IF(OR($A253="",U$4=""),0,COUNTIFS(Formulas!$A$2:$A$3001,U$4,Formulas!$B$2:$B$3001,$A253))</f>
        <v>0</v>
      </c>
      <c r="V253" s="21" t="n">
        <f aca="false">IF(OR($A253="",V$4=""),0,COUNTIFS(Formulas!$A$2:$A$3001,V$4,Formulas!$B$2:$B$3001,$A253))</f>
        <v>0</v>
      </c>
      <c r="W253" s="21" t="n">
        <f aca="false">IF(OR($A253="",W$4=""),0,COUNTIFS(Formulas!$A$2:$A$3001,W$4,Formulas!$B$2:$B$3001,$A253))</f>
        <v>0</v>
      </c>
      <c r="X253" s="21" t="n">
        <f aca="false">IF(OR($A253="",X$4=""),0,COUNTIFS(Formulas!$A$2:$A$3001,X$4,Formulas!$B$2:$B$3001,$A253))</f>
        <v>0</v>
      </c>
      <c r="Y253" s="21" t="n">
        <f aca="false">IF(OR($A253="",Y$4=""),0,COUNTIFS(Formulas!$A$2:$A$3001,Y$4,Formulas!$B$2:$B$3001,$A253))</f>
        <v>0</v>
      </c>
      <c r="Z253" s="21" t="n">
        <f aca="false">IF(OR($A253="",Z$4=""),0,COUNTIFS(Formulas!$A$2:$A$3001,Z$4,Formulas!$B$2:$B$3001,$A253))</f>
        <v>0</v>
      </c>
      <c r="AA253" s="21" t="n">
        <f aca="false">IF(OR($A253="",AA$4=""),0,COUNTIFS(Formulas!$A$2:$A$3001,AA$4,Formulas!$B$2:$B$3001,$A253))</f>
        <v>0</v>
      </c>
      <c r="AB253" s="21" t="n">
        <f aca="false">IF(OR($A253="",AB$4=""),0,COUNTIFS(Formulas!$A$2:$A$3001,AB$4,Formulas!$B$2:$B$3001,$A253))</f>
        <v>0</v>
      </c>
      <c r="AC253" s="21" t="n">
        <f aca="false">IF(OR($A253="",AC$4=""),0,COUNTIFS(Formulas!$A$2:$A$3001,AC$4,Formulas!$B$2:$B$3001,$A253))</f>
        <v>0</v>
      </c>
      <c r="AD253" s="21" t="n">
        <f aca="false">IF(OR($A253="",AD$4=""),0,COUNTIFS(Formulas!$A$2:$A$3001,AD$4,Formulas!$B$2:$B$3001,$A253))</f>
        <v>0</v>
      </c>
      <c r="AE253" s="21" t="n">
        <f aca="false">IF(OR($A253="",AE$4=""),0,COUNTIFS(Formulas!$A$2:$A$3001,AE$4,Formulas!$B$2:$B$3001,$A253))</f>
        <v>0</v>
      </c>
      <c r="AF253" s="21" t="n">
        <f aca="false">IF(OR($A253="",AF$4=""),0,COUNTIFS(Formulas!$A$2:$A$3001,AF$4,Formulas!$B$2:$B$3001,$A253))</f>
        <v>0</v>
      </c>
      <c r="AG253" s="21" t="n">
        <f aca="false">IF(OR($A253="",AG$4=""),0,COUNTIFS(Formulas!$A$2:$A$3001,AG$4,Formulas!$B$2:$B$3001,$A253))</f>
        <v>0</v>
      </c>
      <c r="AH253" s="21" t="n">
        <f aca="false">IF(OR($A253="",AH$4=""),0,COUNTIFS(Formulas!$A$2:$A$3001,AH$4,Formulas!$B$2:$B$3001,$A253))</f>
        <v>0</v>
      </c>
      <c r="AI253" s="21" t="n">
        <f aca="false">IF(OR($A253="",AI$4=""),0,COUNTIFS(Formulas!$A$2:$A$3001,AI$4,Formulas!$B$2:$B$3001,$A253))</f>
        <v>0</v>
      </c>
      <c r="AJ253" s="21" t="n">
        <f aca="false">IF(OR($A253="",AJ$4=""),0,COUNTIFS(Formulas!$A$2:$A$3001,AJ$4,Formulas!$B$2:$B$3001,$A253))</f>
        <v>0</v>
      </c>
      <c r="AK253" s="21" t="n">
        <f aca="false">IF(OR($A253="",AK$4=""),0,COUNTIFS(Formulas!$A$2:$A$3001,AK$4,Formulas!$B$2:$B$3001,$A253))</f>
        <v>0</v>
      </c>
      <c r="AL253" s="21" t="n">
        <f aca="false">IF(OR($A253="",AL$4=""),0,COUNTIFS(Formulas!$A$2:$A$3001,AL$4,Formulas!$B$2:$B$3001,$A253))</f>
        <v>0</v>
      </c>
      <c r="AM253" s="21" t="n">
        <f aca="false">IF(OR($A253="",AM$4=""),0,COUNTIFS(Formulas!$A$2:$A$3001,AM$4,Formulas!$B$2:$B$3001,$A253))</f>
        <v>0</v>
      </c>
      <c r="AN253" s="21" t="n">
        <f aca="false">IF(OR($A253="",AN$4=""),0,COUNTIFS(Formulas!$A$2:$A$3001,AN$4,Formulas!$B$2:$B$3001,$A253))</f>
        <v>0</v>
      </c>
      <c r="AO253" s="21" t="n">
        <f aca="false">IF(OR($A253="",AO$4=""),0,COUNTIFS(Formulas!$A$2:$A$3001,AO$4,Formulas!$B$2:$B$3001,$A253))</f>
        <v>0</v>
      </c>
      <c r="AP253" s="21" t="n">
        <f aca="false">IF(OR($A253="",AP$4=""),0,COUNTIFS(Formulas!$A$2:$A$3001,AP$4,Formulas!$B$2:$B$3001,$A253))</f>
        <v>0</v>
      </c>
      <c r="AQ253" s="21" t="n">
        <f aca="false">IF(OR($A253="",AQ$4=""),0,COUNTIFS(Formulas!$A$2:$A$3001,AQ$4,Formulas!$B$2:$B$3001,$A253))</f>
        <v>0</v>
      </c>
      <c r="AR253" s="21" t="n">
        <f aca="false">IF(OR($A253="",AR$4=""),0,COUNTIFS(Formulas!$A$2:$A$3001,AR$4,Formulas!$B$2:$B$3001,$A253))</f>
        <v>0</v>
      </c>
      <c r="AS253" s="21" t="n">
        <f aca="false">IF(OR($A253="",AS$4=""),0,COUNTIFS(Formulas!$A$2:$A$3001,AS$4,Formulas!$B$2:$B$3001,$A253))</f>
        <v>0</v>
      </c>
      <c r="AT253" s="21" t="n">
        <f aca="false">IF(OR($A253="",AT$4=""),0,COUNTIFS(Formulas!$A$2:$A$3001,AT$4,Formulas!$B$2:$B$3001,$A253))</f>
        <v>0</v>
      </c>
      <c r="AU253" s="21" t="n">
        <f aca="false">IF(OR($A253="",AU$4=""),0,COUNTIFS(Formulas!$A$2:$A$3001,AU$4,Formulas!$B$2:$B$3001,$A253))</f>
        <v>0</v>
      </c>
      <c r="AV253" s="21" t="n">
        <f aca="false">IF(OR($A253="",AV$4=""),0,COUNTIFS(Formulas!$A$2:$A$3001,AV$4,Formulas!$B$2:$B$3001,$A253))</f>
        <v>0</v>
      </c>
      <c r="AW253" s="21" t="n">
        <f aca="false">IF(OR($A253="",AW$4=""),0,COUNTIFS(Formulas!$A$2:$A$3001,AW$4,Formulas!$B$2:$B$3001,$A253))</f>
        <v>0</v>
      </c>
      <c r="AX253" s="21" t="n">
        <f aca="false">IF(OR($A253="",AX$4=""),0,COUNTIFS(Formulas!$A$2:$A$3001,AX$4,Formulas!$B$2:$B$3001,$A253))</f>
        <v>0</v>
      </c>
      <c r="AY253" s="21" t="n">
        <f aca="false">IF(OR($A253="",AY$4=""),0,COUNTIFS(Formulas!$A$2:$A$3001,AY$4,Formulas!$B$2:$B$3001,$A253))</f>
        <v>0</v>
      </c>
      <c r="AZ253" s="21" t="n">
        <f aca="false">IF(OR($A253="",AZ$4=""),0,COUNTIFS(Formulas!$A$2:$A$3001,AZ$4,Formulas!$B$2:$B$3001,$A253))</f>
        <v>0</v>
      </c>
      <c r="BA253" s="21" t="n">
        <f aca="false">IF(OR($A253="",BA$4=""),0,COUNTIFS(Formulas!$A$2:$A$3001,BA$4,Formulas!$B$2:$B$3001,$A253))</f>
        <v>0</v>
      </c>
      <c r="BB253" s="21" t="n">
        <f aca="false">IF(OR($A253="",BB$4=""),0,COUNTIFS(Formulas!$A$2:$A$3001,BB$4,Formulas!$B$2:$B$3001,$A253))</f>
        <v>0</v>
      </c>
      <c r="BC253" s="21" t="n">
        <f aca="false">IF(OR($A253="",BC$4=""),0,COUNTIFS(Formulas!$A$2:$A$3001,BC$4,Formulas!$B$2:$B$3001,$A253))</f>
        <v>0</v>
      </c>
      <c r="BD253" s="21" t="n">
        <f aca="false">IF(OR($A253="",BD$4=""),0,COUNTIFS(Formulas!$A$2:$A$3001,BD$4,Formulas!$B$2:$B$3001,$A253))</f>
        <v>0</v>
      </c>
      <c r="BE253" s="21" t="n">
        <f aca="false">IF(OR($A253="",BE$4=""),0,COUNTIFS(Formulas!$A$2:$A$3001,BE$4,Formulas!$B$2:$B$3001,$A253))</f>
        <v>0</v>
      </c>
      <c r="BF253" s="21" t="n">
        <f aca="false">IF(OR($A253="",BF$4=""),0,COUNTIFS(Formulas!$A$2:$A$3001,BF$4,Formulas!$B$2:$B$3001,$A253))</f>
        <v>0</v>
      </c>
      <c r="BG253" s="21" t="n">
        <f aca="false">IF(OR($A253="",BG$4=""),0,COUNTIFS(Formulas!$A$2:$A$3001,BG$4,Formulas!$B$2:$B$3001,$A253))</f>
        <v>0</v>
      </c>
      <c r="BH253" s="21" t="n">
        <f aca="false">IF(OR($A253="",BH$4=""),0,COUNTIFS(Formulas!$A$2:$A$3001,BH$4,Formulas!$B$2:$B$3001,$A253))</f>
        <v>0</v>
      </c>
      <c r="BI253" s="21" t="n">
        <f aca="false">IF(OR($A253="",BI$4=""),0,COUNTIFS(Formulas!$A$2:$A$3001,BI$4,Formulas!$B$2:$B$3001,$A253))</f>
        <v>0</v>
      </c>
      <c r="BJ253" s="21" t="n">
        <f aca="false">IF(OR($A253="",BJ$4=""),0,COUNTIFS(Formulas!$A$2:$A$3001,BJ$4,Formulas!$B$2:$B$3001,$A253))</f>
        <v>0</v>
      </c>
      <c r="BK253" s="21" t="n">
        <f aca="false">IF(OR($A253="",BK$4=""),0,COUNTIFS(Formulas!$A$2:$A$3001,BK$4,Formulas!$B$2:$B$3001,$A253))</f>
        <v>0</v>
      </c>
      <c r="BL253" s="21" t="n">
        <f aca="false">IF(OR($A253="",BL$4=""),0,COUNTIFS(Formulas!$A$2:$A$3001,BL$4,Formulas!$B$2:$B$3001,$A253))</f>
        <v>0</v>
      </c>
      <c r="BM253" s="21" t="n">
        <f aca="false">IF(OR($A253="",BM$4=""),0,COUNTIFS(Formulas!$A$2:$A$3001,BM$4,Formulas!$B$2:$B$3001,$A253))</f>
        <v>0</v>
      </c>
      <c r="BN253" s="21" t="n">
        <f aca="false">IF(OR($A253="",BN$4=""),0,COUNTIFS(Formulas!$A$2:$A$3001,BN$4,Formulas!$B$2:$B$3001,$A253))</f>
        <v>0</v>
      </c>
      <c r="BO253" s="21" t="n">
        <f aca="false">IF(OR($A253="",BO$4=""),0,COUNTIFS(Formulas!$A$2:$A$3001,BO$4,Formulas!$B$2:$B$3001,$A253))</f>
        <v>0</v>
      </c>
      <c r="BP253" s="21" t="n">
        <f aca="false">IF(OR($A253="",BP$4=""),0,COUNTIFS(Formulas!$A$2:$A$3001,BP$4,Formulas!$B$2:$B$3001,$A253))</f>
        <v>0</v>
      </c>
      <c r="BQ253" s="21" t="n">
        <f aca="false">IF(OR($A253="",BQ$4=""),0,COUNTIFS(Formulas!$A$2:$A$3001,BQ$4,Formulas!$B$2:$B$3001,$A253))</f>
        <v>0</v>
      </c>
      <c r="BR253" s="21" t="n">
        <f aca="false">IF(OR($A253="",BR$4=""),0,COUNTIFS(Formulas!$A$2:$A$3001,BR$4,Formulas!$B$2:$B$3001,$A253))</f>
        <v>0</v>
      </c>
      <c r="BS253" s="21" t="n">
        <f aca="false">IF(OR($A253="",BS$4=""),0,COUNTIFS(Formulas!$A$2:$A$3001,BS$4,Formulas!$B$2:$B$3001,$A253))</f>
        <v>0</v>
      </c>
      <c r="BT253" s="21" t="n">
        <f aca="false">IF(OR($A253="",BT$4=""),0,COUNTIFS(Formulas!$A$2:$A$3001,BT$4,Formulas!$B$2:$B$3001,$A253))</f>
        <v>0</v>
      </c>
      <c r="BU253" s="21" t="n">
        <f aca="false">IF(OR($A253="",BU$4=""),0,COUNTIFS(Formulas!$A$2:$A$3001,BU$4,Formulas!$B$2:$B$3001,$A253))</f>
        <v>0</v>
      </c>
      <c r="BV253" s="21" t="n">
        <f aca="false">IF(OR($A253="",BV$4=""),0,COUNTIFS(Formulas!$A$2:$A$3001,BV$4,Formulas!$B$2:$B$3001,$A253))</f>
        <v>0</v>
      </c>
      <c r="BW253" s="21" t="n">
        <f aca="false">IF(OR($A253="",BW$4=""),0,COUNTIFS(Formulas!$A$2:$A$3001,BW$4,Formulas!$B$2:$B$3001,$A253))</f>
        <v>0</v>
      </c>
      <c r="BX253" s="21" t="n">
        <f aca="false">IF(OR($A253="",BX$4=""),0,COUNTIFS(Formulas!$A$2:$A$3001,BX$4,Formulas!$B$2:$B$3001,$A253))</f>
        <v>0</v>
      </c>
      <c r="BY253" s="21" t="n">
        <f aca="false">IF(OR($A253="",BY$4=""),0,COUNTIFS(Formulas!$A$2:$A$3001,BY$4,Formulas!$B$2:$B$3001,$A253))</f>
        <v>0</v>
      </c>
      <c r="BZ253" s="21" t="n">
        <f aca="false">IF(OR($A253="",BZ$4=""),0,COUNTIFS(Formulas!$A$2:$A$3001,BZ$4,Formulas!$B$2:$B$3001,$A253))</f>
        <v>0</v>
      </c>
      <c r="CA253" s="21" t="n">
        <f aca="false">IF(OR($A253="",CA$4=""),0,COUNTIFS(Formulas!$A$2:$A$3001,CA$4,Formulas!$B$2:$B$3001,$A253))</f>
        <v>0</v>
      </c>
      <c r="CB253" s="21" t="n">
        <f aca="false">IF(OR($A253="",CB$4=""),0,COUNTIFS(Formulas!$A$2:$A$3001,CB$4,Formulas!$B$2:$B$3001,$A253))</f>
        <v>0</v>
      </c>
      <c r="CC253" s="21" t="n">
        <f aca="false">IF(OR($A253="",CC$4=""),0,COUNTIFS(Formulas!$A$2:$A$3001,CC$4,Formulas!$B$2:$B$3001,$A253))</f>
        <v>0</v>
      </c>
      <c r="CD253" s="21" t="n">
        <f aca="false">IF(OR($A253="",CD$4=""),0,COUNTIFS(Formulas!$A$2:$A$3001,CD$4,Formulas!$B$2:$B$3001,$A253))</f>
        <v>0</v>
      </c>
      <c r="CE253" s="21" t="n">
        <f aca="false">IF(OR($A253="",CE$4=""),0,COUNTIFS(Formulas!$A$2:$A$3001,CE$4,Formulas!$B$2:$B$3001,$A253))</f>
        <v>0</v>
      </c>
      <c r="CF253" s="21" t="n">
        <f aca="false">IF(OR($A253="",CF$4=""),0,COUNTIFS(Formulas!$A$2:$A$3001,CF$4,Formulas!$B$2:$B$3001,$A253))</f>
        <v>0</v>
      </c>
      <c r="CG253" s="21" t="n">
        <f aca="false">IF(OR($A253="",CG$4=""),0,COUNTIFS(Formulas!$A$2:$A$3001,CG$4,Formulas!$B$2:$B$3001,$A253))</f>
        <v>0</v>
      </c>
      <c r="CH253" s="21" t="n">
        <f aca="false">IF(OR($A253="",CH$4=""),0,COUNTIFS(Formulas!$A$2:$A$3001,CH$4,Formulas!$B$2:$B$3001,$A253))</f>
        <v>0</v>
      </c>
      <c r="CI253" s="21" t="n">
        <f aca="false">IF(OR($A253="",CI$4=""),0,COUNTIFS(Formulas!$A$2:$A$3001,CI$4,Formulas!$B$2:$B$3001,$A253))</f>
        <v>0</v>
      </c>
      <c r="CJ253" s="21" t="n">
        <f aca="false">IF(OR($A253="",CJ$4=""),0,COUNTIFS(Formulas!$A$2:$A$3001,CJ$4,Formulas!$B$2:$B$3001,$A253))</f>
        <v>0</v>
      </c>
      <c r="CK253" s="21" t="n">
        <f aca="false">IF(OR($A253="",CK$4=""),0,COUNTIFS(Formulas!$A$2:$A$3001,CK$4,Formulas!$B$2:$B$3001,$A253))</f>
        <v>0</v>
      </c>
      <c r="CL253" s="21" t="n">
        <f aca="false">IF(OR($A253="",CL$4=""),0,COUNTIFS(Formulas!$A$2:$A$3001,CL$4,Formulas!$B$2:$B$3001,$A253))</f>
        <v>0</v>
      </c>
      <c r="CM253" s="21" t="n">
        <f aca="false">IF(OR($A253="",CM$4=""),0,COUNTIFS(Formulas!$A$2:$A$3001,CM$4,Formulas!$B$2:$B$3001,$A253))</f>
        <v>0</v>
      </c>
      <c r="CN253" s="21" t="n">
        <f aca="false">IF(OR($A253="",CN$4=""),0,COUNTIFS(Formulas!$A$2:$A$3001,CN$4,Formulas!$B$2:$B$3001,$A253))</f>
        <v>0</v>
      </c>
      <c r="CO253" s="21" t="n">
        <f aca="false">IF(OR($A253="",CO$4=""),0,COUNTIFS(Formulas!$A$2:$A$3001,CO$4,Formulas!$B$2:$B$3001,$A253))</f>
        <v>0</v>
      </c>
      <c r="CP253" s="21" t="n">
        <f aca="false">IF(OR($A253="",CP$4=""),0,COUNTIFS(Formulas!$A$2:$A$3001,CP$4,Formulas!$B$2:$B$3001,$A253))</f>
        <v>0</v>
      </c>
      <c r="CQ253" s="21" t="n">
        <f aca="false">IF(OR($A253="",CQ$4=""),0,COUNTIFS(Formulas!$A$2:$A$3001,CQ$4,Formulas!$B$2:$B$3001,$A253))</f>
        <v>0</v>
      </c>
      <c r="CR253" s="21" t="n">
        <f aca="false">IF(OR($A253="",CR$4=""),0,COUNTIFS(Formulas!$A$2:$A$3001,CR$4,Formulas!$B$2:$B$3001,$A253))</f>
        <v>0</v>
      </c>
      <c r="CS253" s="21" t="n">
        <f aca="false">IF(OR($A253="",CS$4=""),0,COUNTIFS(Formulas!$A$2:$A$3001,CS$4,Formulas!$B$2:$B$3001,$A253))</f>
        <v>0</v>
      </c>
      <c r="CT253" s="21" t="n">
        <f aca="false">IF(OR($A253="",CT$4=""),0,COUNTIFS(Formulas!$A$2:$A$3001,CT$4,Formulas!$B$2:$B$3001,$A253))</f>
        <v>0</v>
      </c>
      <c r="CU253" s="21" t="n">
        <f aca="false">IF(OR($A253="",CU$4=""),0,COUNTIFS(Formulas!$A$2:$A$3001,CU$4,Formulas!$B$2:$B$3001,$A253))</f>
        <v>0</v>
      </c>
      <c r="CV253" s="21" t="n">
        <f aca="false">IF(OR($A253="",CV$4=""),0,COUNTIFS(Formulas!$A$2:$A$3001,CV$4,Formulas!$B$2:$B$3001,$A253))</f>
        <v>0</v>
      </c>
      <c r="CW253" s="21" t="n">
        <f aca="false">IF(OR($A253="",CW$4=""),0,COUNTIFS(Formulas!$A$2:$A$3001,CW$4,Formulas!$B$2:$B$3001,$A253))</f>
        <v>0</v>
      </c>
      <c r="CX253" s="21" t="n">
        <f aca="false">IF(OR($A253="",CX$4=""),0,COUNTIFS(Formulas!$A$2:$A$3001,CX$4,Formulas!$B$2:$B$3001,$A253))</f>
        <v>0</v>
      </c>
      <c r="CY253" s="21" t="n">
        <f aca="false">IF(OR($A253="",CY$4=""),0,COUNTIFS(Formulas!$A$2:$A$3001,CY$4,Formulas!$B$2:$B$3001,$A253))</f>
        <v>0</v>
      </c>
      <c r="CZ253" s="21" t="n">
        <f aca="false">IF(OR($A253="",CZ$4=""),0,COUNTIFS(Formulas!$A$2:$A$3001,CZ$4,Formulas!$B$2:$B$3001,$A253))</f>
        <v>0</v>
      </c>
      <c r="DA253" s="21" t="n">
        <f aca="false">IF(OR($A253="",DA$4=""),0,COUNTIFS(Formulas!$A$2:$A$3001,DA$4,Formulas!$B$2:$B$3001,$A253))</f>
        <v>0</v>
      </c>
      <c r="DB253" s="21" t="n">
        <f aca="false">IF(OR($A253="",DB$4=""),0,COUNTIFS(Formulas!$A$2:$A$3001,DB$4,Formulas!$B$2:$B$3001,$A253))</f>
        <v>0</v>
      </c>
      <c r="DC253" s="21" t="n">
        <f aca="false">IF(OR($A253="",DC$4=""),0,COUNTIFS(Formulas!$A$2:$A$3001,DC$4,Formulas!$B$2:$B$3001,$A253))</f>
        <v>0</v>
      </c>
      <c r="DD253" s="21" t="n">
        <f aca="false">IF(OR($A253="",DD$4=""),0,COUNTIFS(Formulas!$A$2:$A$3001,DD$4,Formulas!$B$2:$B$3001,$A253))</f>
        <v>0</v>
      </c>
      <c r="DE253" s="21" t="n">
        <f aca="false">IF(OR($A253="",DE$4=""),0,COUNTIFS(Formulas!$A$2:$A$3001,DE$4,Formulas!$B$2:$B$3001,$A253))</f>
        <v>0</v>
      </c>
      <c r="DF253" s="21" t="n">
        <f aca="false">IF(OR($A253="",DF$4=""),0,COUNTIFS(Formulas!$A$2:$A$3001,DF$4,Formulas!$B$2:$B$3001,$A253))</f>
        <v>0</v>
      </c>
      <c r="DG253" s="21" t="n">
        <f aca="false">IF(OR($A253="",DG$4=""),0,COUNTIFS(Formulas!$A$2:$A$3001,DG$4,Formulas!$B$2:$B$3001,$A253))</f>
        <v>0</v>
      </c>
      <c r="DH253" s="21" t="n">
        <f aca="false">IF(OR($A253="",DH$4=""),0,COUNTIFS(Formulas!$A$2:$A$3001,DH$4,Formulas!$B$2:$B$3001,$A253))</f>
        <v>0</v>
      </c>
      <c r="DI253" s="21" t="n">
        <f aca="false">IF(OR($A253="",DI$4=""),0,COUNTIFS(Formulas!$A$2:$A$3001,DI$4,Formulas!$B$2:$B$3001,$A253))</f>
        <v>0</v>
      </c>
      <c r="DJ253" s="21" t="n">
        <f aca="false">IF(OR($A253="",DJ$4=""),0,COUNTIFS(Formulas!$A$2:$A$3001,DJ$4,Formulas!$B$2:$B$3001,$A253))</f>
        <v>0</v>
      </c>
      <c r="DK253" s="21" t="n">
        <f aca="false">IF(OR($A253="",DK$4=""),0,COUNTIFS(Formulas!$A$2:$A$3001,DK$4,Formulas!$B$2:$B$3001,$A253))</f>
        <v>0</v>
      </c>
      <c r="DL253" s="21" t="n">
        <f aca="false">IF(OR($A253="",DL$4=""),0,COUNTIFS(Formulas!$A$2:$A$3001,DL$4,Formulas!$B$2:$B$3001,$A253))</f>
        <v>0</v>
      </c>
      <c r="DM253" s="21" t="n">
        <f aca="false">IF(OR($A253="",DM$4=""),0,COUNTIFS(Formulas!$A$2:$A$3001,DM$4,Formulas!$B$2:$B$3001,$A253))</f>
        <v>0</v>
      </c>
      <c r="DN253" s="21" t="n">
        <f aca="false">IF(OR($A253="",DN$4=""),0,COUNTIFS(Formulas!$A$2:$A$3001,DN$4,Formulas!$B$2:$B$3001,$A253))</f>
        <v>0</v>
      </c>
      <c r="DO253" s="21" t="n">
        <f aca="false">IF(OR($A253="",DO$4=""),0,COUNTIFS(Formulas!$A$2:$A$3001,DO$4,Formulas!$B$2:$B$3001,$A253))</f>
        <v>0</v>
      </c>
      <c r="DP253" s="21" t="n">
        <f aca="false">IF(OR($A253="",DP$4=""),0,COUNTIFS(Formulas!$A$2:$A$3001,DP$4,Formulas!$B$2:$B$3001,$A253))</f>
        <v>0</v>
      </c>
      <c r="DQ253" s="21" t="n">
        <f aca="false">IF(OR($A253="",DQ$4=""),0,COUNTIFS(Formulas!$A$2:$A$3001,DQ$4,Formulas!$B$2:$B$3001,$A253))</f>
        <v>0</v>
      </c>
      <c r="DR253" s="21" t="n">
        <f aca="false">IF(OR($A253="",DR$4=""),0,COUNTIFS(Formulas!$A$2:$A$3001,DR$4,Formulas!$B$2:$B$3001,$A253))</f>
        <v>0</v>
      </c>
      <c r="DS253" s="21" t="n">
        <f aca="false">IF(OR($A253="",DS$4=""),0,COUNTIFS(Formulas!$A$2:$A$3001,DS$4,Formulas!$B$2:$B$3001,$A253))</f>
        <v>0</v>
      </c>
      <c r="DT253" s="21" t="n">
        <f aca="false">IF(OR($A253="",DT$4=""),0,COUNTIFS(Formulas!$A$2:$A$3001,DT$4,Formulas!$B$2:$B$3001,$A253))</f>
        <v>0</v>
      </c>
      <c r="DU253" s="21" t="n">
        <f aca="false">IF(OR($A253="",DU$4=""),0,COUNTIFS(Formulas!$A$2:$A$3001,DU$4,Formulas!$B$2:$B$3001,$A253))</f>
        <v>0</v>
      </c>
      <c r="DV253" s="21" t="n">
        <f aca="false">IF(OR($A253="",DV$4=""),0,COUNTIFS(Formulas!$A$2:$A$3001,DV$4,Formulas!$B$2:$B$3001,$A253))</f>
        <v>0</v>
      </c>
      <c r="DW253" s="21" t="n">
        <f aca="false">IF(OR($A253="",DW$4=""),0,COUNTIFS(Formulas!$A$2:$A$3001,DW$4,Formulas!$B$2:$B$3001,$A253))</f>
        <v>0</v>
      </c>
      <c r="DX253" s="21" t="n">
        <f aca="false">IF(OR($A253="",DX$4=""),0,COUNTIFS(Formulas!$A$2:$A$3001,DX$4,Formulas!$B$2:$B$3001,$A253))</f>
        <v>0</v>
      </c>
      <c r="DY253" s="21" t="n">
        <f aca="false">IF(OR($A253="",DY$4=""),0,COUNTIFS(Formulas!$A$2:$A$3001,DY$4,Formulas!$B$2:$B$3001,$A253))</f>
        <v>0</v>
      </c>
      <c r="DZ253" s="21" t="n">
        <f aca="false">IF(OR($A253="",DZ$4=""),0,COUNTIFS(Formulas!$A$2:$A$3001,DZ$4,Formulas!$B$2:$B$3001,$A253))</f>
        <v>0</v>
      </c>
      <c r="EA253" s="21" t="n">
        <f aca="false">IF(OR($A253="",EA$4=""),0,COUNTIFS(Formulas!$A$2:$A$3001,EA$4,Formulas!$B$2:$B$3001,$A253))</f>
        <v>0</v>
      </c>
      <c r="EB253" s="21" t="n">
        <f aca="false">IF(OR($A253="",EB$4=""),0,COUNTIFS(Formulas!$A$2:$A$3001,EB$4,Formulas!$B$2:$B$3001,$A253))</f>
        <v>0</v>
      </c>
      <c r="EC253" s="21" t="n">
        <f aca="false">IF(OR($A253="",EC$4=""),0,COUNTIFS(Formulas!$A$2:$A$3001,EC$4,Formulas!$B$2:$B$3001,$A253))</f>
        <v>0</v>
      </c>
      <c r="ED253" s="21" t="n">
        <f aca="false">IF(OR($A253="",ED$4=""),0,COUNTIFS(Formulas!$A$2:$A$3001,ED$4,Formulas!$B$2:$B$3001,$A253))</f>
        <v>0</v>
      </c>
      <c r="EE253" s="21" t="n">
        <f aca="false">IF(OR($A253="",EE$4=""),0,COUNTIFS(Formulas!$A$2:$A$3001,EE$4,Formulas!$B$2:$B$3001,$A253))</f>
        <v>0</v>
      </c>
      <c r="EF253" s="21" t="n">
        <f aca="false">IF(OR($A253="",EF$4=""),0,COUNTIFS(Formulas!$A$2:$A$3001,EF$4,Formulas!$B$2:$B$3001,$A253))</f>
        <v>0</v>
      </c>
      <c r="EG253" s="21" t="n">
        <f aca="false">IF(OR($A253="",EG$4=""),0,COUNTIFS(Formulas!$A$2:$A$3001,EG$4,Formulas!$B$2:$B$3001,$A253))</f>
        <v>0</v>
      </c>
      <c r="EH253" s="21" t="n">
        <f aca="false">IF(OR($A253="",EH$4=""),0,COUNTIFS(Formulas!$A$2:$A$3001,EH$4,Formulas!$B$2:$B$3001,$A253))</f>
        <v>0</v>
      </c>
      <c r="EI253" s="21" t="n">
        <f aca="false">IF(OR($A253="",EI$4=""),0,COUNTIFS(Formulas!$A$2:$A$3001,EI$4,Formulas!$B$2:$B$3001,$A253))</f>
        <v>0</v>
      </c>
      <c r="EJ253" s="21" t="n">
        <f aca="false">IF(OR($A253="",EJ$4=""),0,COUNTIFS(Formulas!$A$2:$A$3001,EJ$4,Formulas!$B$2:$B$3001,$A253))</f>
        <v>0</v>
      </c>
      <c r="EK253" s="21" t="n">
        <f aca="false">IF(OR($A253="",EK$4=""),0,COUNTIFS(Formulas!$A$2:$A$3001,EK$4,Formulas!$B$2:$B$3001,$A253))</f>
        <v>0</v>
      </c>
      <c r="EL253" s="21" t="n">
        <f aca="false">IF(OR($A253="",EL$4=""),0,COUNTIFS(Formulas!$A$2:$A$3001,EL$4,Formulas!$B$2:$B$3001,$A253))</f>
        <v>0</v>
      </c>
      <c r="EM253" s="21" t="n">
        <f aca="false">IF(OR($A253="",EM$4=""),0,COUNTIFS(Formulas!$A$2:$A$3001,EM$4,Formulas!$B$2:$B$3001,$A253))</f>
        <v>0</v>
      </c>
      <c r="EN253" s="21" t="n">
        <f aca="false">IF(OR($A253="",EN$4=""),0,COUNTIFS(Formulas!$A$2:$A$3001,EN$4,Formulas!$B$2:$B$3001,$A253))</f>
        <v>0</v>
      </c>
      <c r="EO253" s="21" t="n">
        <f aca="false">IF(OR($A253="",EO$4=""),0,COUNTIFS(Formulas!$A$2:$A$3001,EO$4,Formulas!$B$2:$B$3001,$A253))</f>
        <v>0</v>
      </c>
      <c r="EP253" s="21" t="n">
        <f aca="false">IF(OR($A253="",EP$4=""),0,COUNTIFS(Formulas!$A$2:$A$3001,EP$4,Formulas!$B$2:$B$3001,$A253))</f>
        <v>0</v>
      </c>
      <c r="EQ253" s="21" t="n">
        <f aca="false">IF(OR($A253="",EQ$4=""),0,COUNTIFS(Formulas!$A$2:$A$3001,EQ$4,Formulas!$B$2:$B$3001,$A253))</f>
        <v>0</v>
      </c>
      <c r="ER253" s="21" t="n">
        <f aca="false">IF(OR($A253="",ER$4=""),0,COUNTIFS(Formulas!$A$2:$A$3001,ER$4,Formulas!$B$2:$B$3001,$A253))</f>
        <v>0</v>
      </c>
      <c r="ES253" s="21" t="n">
        <f aca="false">IF(OR($A253="",ES$4=""),0,COUNTIFS(Formulas!$A$2:$A$3001,ES$4,Formulas!$B$2:$B$3001,$A253))</f>
        <v>0</v>
      </c>
      <c r="ET253" s="21" t="n">
        <f aca="false">IF(OR($A253="",ET$4=""),0,COUNTIFS(Formulas!$A$2:$A$3001,ET$4,Formulas!$B$2:$B$3001,$A253))</f>
        <v>0</v>
      </c>
      <c r="EU253" s="21" t="n">
        <f aca="false">IF(OR($A253="",EU$4=""),0,COUNTIFS(Formulas!$A$2:$A$3001,EU$4,Formulas!$B$2:$B$3001,$A253))</f>
        <v>0</v>
      </c>
      <c r="EV253" s="21" t="n">
        <f aca="false">IF(OR($A253="",EV$4=""),0,COUNTIFS(Formulas!$A$2:$A$3001,EV$4,Formulas!$B$2:$B$3001,$A253))</f>
        <v>0</v>
      </c>
    </row>
    <row r="254" customFormat="false" ht="15" hidden="false" customHeight="false" outlineLevel="0" collapsed="false">
      <c r="A254" s="13" t="str">
        <f aca="false">IF(INDEX(Materials!$A$2:$A$301,250)="","",INDEX(Materials!$A$2:$A$301,250))</f>
        <v/>
      </c>
      <c r="B254" s="19" t="str">
        <f aca="false">IF(A254="","",COUNTIF(C254:EV254,"&gt;0"))</f>
        <v/>
      </c>
      <c r="C254" s="21" t="n">
        <f aca="false">IF(OR($A254="",C$4=""),0,COUNTIFS(Formulas!$A$2:$A$3001,C$4,Formulas!$B$2:$B$3001,$A254))</f>
        <v>0</v>
      </c>
      <c r="D254" s="21" t="n">
        <f aca="false">IF(OR($A254="",D$4=""),0,COUNTIFS(Formulas!$A$2:$A$3001,D$4,Formulas!$B$2:$B$3001,$A254))</f>
        <v>0</v>
      </c>
      <c r="E254" s="21" t="n">
        <f aca="false">IF(OR($A254="",E$4=""),0,COUNTIFS(Formulas!$A$2:$A$3001,E$4,Formulas!$B$2:$B$3001,$A254))</f>
        <v>0</v>
      </c>
      <c r="F254" s="21" t="n">
        <f aca="false">IF(OR($A254="",F$4=""),0,COUNTIFS(Formulas!$A$2:$A$3001,F$4,Formulas!$B$2:$B$3001,$A254))</f>
        <v>0</v>
      </c>
      <c r="G254" s="21" t="n">
        <f aca="false">IF(OR($A254="",G$4=""),0,COUNTIFS(Formulas!$A$2:$A$3001,G$4,Formulas!$B$2:$B$3001,$A254))</f>
        <v>0</v>
      </c>
      <c r="H254" s="21" t="n">
        <f aca="false">IF(OR($A254="",H$4=""),0,COUNTIFS(Formulas!$A$2:$A$3001,H$4,Formulas!$B$2:$B$3001,$A254))</f>
        <v>0</v>
      </c>
      <c r="I254" s="21" t="n">
        <f aca="false">IF(OR($A254="",I$4=""),0,COUNTIFS(Formulas!$A$2:$A$3001,I$4,Formulas!$B$2:$B$3001,$A254))</f>
        <v>0</v>
      </c>
      <c r="J254" s="21" t="n">
        <f aca="false">IF(OR($A254="",J$4=""),0,COUNTIFS(Formulas!$A$2:$A$3001,J$4,Formulas!$B$2:$B$3001,$A254))</f>
        <v>0</v>
      </c>
      <c r="K254" s="21" t="n">
        <f aca="false">IF(OR($A254="",K$4=""),0,COUNTIFS(Formulas!$A$2:$A$3001,K$4,Formulas!$B$2:$B$3001,$A254))</f>
        <v>0</v>
      </c>
      <c r="L254" s="21" t="n">
        <f aca="false">IF(OR($A254="",L$4=""),0,COUNTIFS(Formulas!$A$2:$A$3001,L$4,Formulas!$B$2:$B$3001,$A254))</f>
        <v>0</v>
      </c>
      <c r="M254" s="21" t="n">
        <f aca="false">IF(OR($A254="",M$4=""),0,COUNTIFS(Formulas!$A$2:$A$3001,M$4,Formulas!$B$2:$B$3001,$A254))</f>
        <v>0</v>
      </c>
      <c r="N254" s="21" t="n">
        <f aca="false">IF(OR($A254="",N$4=""),0,COUNTIFS(Formulas!$A$2:$A$3001,N$4,Formulas!$B$2:$B$3001,$A254))</f>
        <v>0</v>
      </c>
      <c r="O254" s="21" t="n">
        <f aca="false">IF(OR($A254="",O$4=""),0,COUNTIFS(Formulas!$A$2:$A$3001,O$4,Formulas!$B$2:$B$3001,$A254))</f>
        <v>0</v>
      </c>
      <c r="P254" s="21" t="n">
        <f aca="false">IF(OR($A254="",P$4=""),0,COUNTIFS(Formulas!$A$2:$A$3001,P$4,Formulas!$B$2:$B$3001,$A254))</f>
        <v>0</v>
      </c>
      <c r="Q254" s="21" t="n">
        <f aca="false">IF(OR($A254="",Q$4=""),0,COUNTIFS(Formulas!$A$2:$A$3001,Q$4,Formulas!$B$2:$B$3001,$A254))</f>
        <v>0</v>
      </c>
      <c r="R254" s="21" t="n">
        <f aca="false">IF(OR($A254="",R$4=""),0,COUNTIFS(Formulas!$A$2:$A$3001,R$4,Formulas!$B$2:$B$3001,$A254))</f>
        <v>0</v>
      </c>
      <c r="S254" s="21" t="n">
        <f aca="false">IF(OR($A254="",S$4=""),0,COUNTIFS(Formulas!$A$2:$A$3001,S$4,Formulas!$B$2:$B$3001,$A254))</f>
        <v>0</v>
      </c>
      <c r="T254" s="21" t="n">
        <f aca="false">IF(OR($A254="",T$4=""),0,COUNTIFS(Formulas!$A$2:$A$3001,T$4,Formulas!$B$2:$B$3001,$A254))</f>
        <v>0</v>
      </c>
      <c r="U254" s="21" t="n">
        <f aca="false">IF(OR($A254="",U$4=""),0,COUNTIFS(Formulas!$A$2:$A$3001,U$4,Formulas!$B$2:$B$3001,$A254))</f>
        <v>0</v>
      </c>
      <c r="V254" s="21" t="n">
        <f aca="false">IF(OR($A254="",V$4=""),0,COUNTIFS(Formulas!$A$2:$A$3001,V$4,Formulas!$B$2:$B$3001,$A254))</f>
        <v>0</v>
      </c>
      <c r="W254" s="21" t="n">
        <f aca="false">IF(OR($A254="",W$4=""),0,COUNTIFS(Formulas!$A$2:$A$3001,W$4,Formulas!$B$2:$B$3001,$A254))</f>
        <v>0</v>
      </c>
      <c r="X254" s="21" t="n">
        <f aca="false">IF(OR($A254="",X$4=""),0,COUNTIFS(Formulas!$A$2:$A$3001,X$4,Formulas!$B$2:$B$3001,$A254))</f>
        <v>0</v>
      </c>
      <c r="Y254" s="21" t="n">
        <f aca="false">IF(OR($A254="",Y$4=""),0,COUNTIFS(Formulas!$A$2:$A$3001,Y$4,Formulas!$B$2:$B$3001,$A254))</f>
        <v>0</v>
      </c>
      <c r="Z254" s="21" t="n">
        <f aca="false">IF(OR($A254="",Z$4=""),0,COUNTIFS(Formulas!$A$2:$A$3001,Z$4,Formulas!$B$2:$B$3001,$A254))</f>
        <v>0</v>
      </c>
      <c r="AA254" s="21" t="n">
        <f aca="false">IF(OR($A254="",AA$4=""),0,COUNTIFS(Formulas!$A$2:$A$3001,AA$4,Formulas!$B$2:$B$3001,$A254))</f>
        <v>0</v>
      </c>
      <c r="AB254" s="21" t="n">
        <f aca="false">IF(OR($A254="",AB$4=""),0,COUNTIFS(Formulas!$A$2:$A$3001,AB$4,Formulas!$B$2:$B$3001,$A254))</f>
        <v>0</v>
      </c>
      <c r="AC254" s="21" t="n">
        <f aca="false">IF(OR($A254="",AC$4=""),0,COUNTIFS(Formulas!$A$2:$A$3001,AC$4,Formulas!$B$2:$B$3001,$A254))</f>
        <v>0</v>
      </c>
      <c r="AD254" s="21" t="n">
        <f aca="false">IF(OR($A254="",AD$4=""),0,COUNTIFS(Formulas!$A$2:$A$3001,AD$4,Formulas!$B$2:$B$3001,$A254))</f>
        <v>0</v>
      </c>
      <c r="AE254" s="21" t="n">
        <f aca="false">IF(OR($A254="",AE$4=""),0,COUNTIFS(Formulas!$A$2:$A$3001,AE$4,Formulas!$B$2:$B$3001,$A254))</f>
        <v>0</v>
      </c>
      <c r="AF254" s="21" t="n">
        <f aca="false">IF(OR($A254="",AF$4=""),0,COUNTIFS(Formulas!$A$2:$A$3001,AF$4,Formulas!$B$2:$B$3001,$A254))</f>
        <v>0</v>
      </c>
      <c r="AG254" s="21" t="n">
        <f aca="false">IF(OR($A254="",AG$4=""),0,COUNTIFS(Formulas!$A$2:$A$3001,AG$4,Formulas!$B$2:$B$3001,$A254))</f>
        <v>0</v>
      </c>
      <c r="AH254" s="21" t="n">
        <f aca="false">IF(OR($A254="",AH$4=""),0,COUNTIFS(Formulas!$A$2:$A$3001,AH$4,Formulas!$B$2:$B$3001,$A254))</f>
        <v>0</v>
      </c>
      <c r="AI254" s="21" t="n">
        <f aca="false">IF(OR($A254="",AI$4=""),0,COUNTIFS(Formulas!$A$2:$A$3001,AI$4,Formulas!$B$2:$B$3001,$A254))</f>
        <v>0</v>
      </c>
      <c r="AJ254" s="21" t="n">
        <f aca="false">IF(OR($A254="",AJ$4=""),0,COUNTIFS(Formulas!$A$2:$A$3001,AJ$4,Formulas!$B$2:$B$3001,$A254))</f>
        <v>0</v>
      </c>
      <c r="AK254" s="21" t="n">
        <f aca="false">IF(OR($A254="",AK$4=""),0,COUNTIFS(Formulas!$A$2:$A$3001,AK$4,Formulas!$B$2:$B$3001,$A254))</f>
        <v>0</v>
      </c>
      <c r="AL254" s="21" t="n">
        <f aca="false">IF(OR($A254="",AL$4=""),0,COUNTIFS(Formulas!$A$2:$A$3001,AL$4,Formulas!$B$2:$B$3001,$A254))</f>
        <v>0</v>
      </c>
      <c r="AM254" s="21" t="n">
        <f aca="false">IF(OR($A254="",AM$4=""),0,COUNTIFS(Formulas!$A$2:$A$3001,AM$4,Formulas!$B$2:$B$3001,$A254))</f>
        <v>0</v>
      </c>
      <c r="AN254" s="21" t="n">
        <f aca="false">IF(OR($A254="",AN$4=""),0,COUNTIFS(Formulas!$A$2:$A$3001,AN$4,Formulas!$B$2:$B$3001,$A254))</f>
        <v>0</v>
      </c>
      <c r="AO254" s="21" t="n">
        <f aca="false">IF(OR($A254="",AO$4=""),0,COUNTIFS(Formulas!$A$2:$A$3001,AO$4,Formulas!$B$2:$B$3001,$A254))</f>
        <v>0</v>
      </c>
      <c r="AP254" s="21" t="n">
        <f aca="false">IF(OR($A254="",AP$4=""),0,COUNTIFS(Formulas!$A$2:$A$3001,AP$4,Formulas!$B$2:$B$3001,$A254))</f>
        <v>0</v>
      </c>
      <c r="AQ254" s="21" t="n">
        <f aca="false">IF(OR($A254="",AQ$4=""),0,COUNTIFS(Formulas!$A$2:$A$3001,AQ$4,Formulas!$B$2:$B$3001,$A254))</f>
        <v>0</v>
      </c>
      <c r="AR254" s="21" t="n">
        <f aca="false">IF(OR($A254="",AR$4=""),0,COUNTIFS(Formulas!$A$2:$A$3001,AR$4,Formulas!$B$2:$B$3001,$A254))</f>
        <v>0</v>
      </c>
      <c r="AS254" s="21" t="n">
        <f aca="false">IF(OR($A254="",AS$4=""),0,COUNTIFS(Formulas!$A$2:$A$3001,AS$4,Formulas!$B$2:$B$3001,$A254))</f>
        <v>0</v>
      </c>
      <c r="AT254" s="21" t="n">
        <f aca="false">IF(OR($A254="",AT$4=""),0,COUNTIFS(Formulas!$A$2:$A$3001,AT$4,Formulas!$B$2:$B$3001,$A254))</f>
        <v>0</v>
      </c>
      <c r="AU254" s="21" t="n">
        <f aca="false">IF(OR($A254="",AU$4=""),0,COUNTIFS(Formulas!$A$2:$A$3001,AU$4,Formulas!$B$2:$B$3001,$A254))</f>
        <v>0</v>
      </c>
      <c r="AV254" s="21" t="n">
        <f aca="false">IF(OR($A254="",AV$4=""),0,COUNTIFS(Formulas!$A$2:$A$3001,AV$4,Formulas!$B$2:$B$3001,$A254))</f>
        <v>0</v>
      </c>
      <c r="AW254" s="21" t="n">
        <f aca="false">IF(OR($A254="",AW$4=""),0,COUNTIFS(Formulas!$A$2:$A$3001,AW$4,Formulas!$B$2:$B$3001,$A254))</f>
        <v>0</v>
      </c>
      <c r="AX254" s="21" t="n">
        <f aca="false">IF(OR($A254="",AX$4=""),0,COUNTIFS(Formulas!$A$2:$A$3001,AX$4,Formulas!$B$2:$B$3001,$A254))</f>
        <v>0</v>
      </c>
      <c r="AY254" s="21" t="n">
        <f aca="false">IF(OR($A254="",AY$4=""),0,COUNTIFS(Formulas!$A$2:$A$3001,AY$4,Formulas!$B$2:$B$3001,$A254))</f>
        <v>0</v>
      </c>
      <c r="AZ254" s="21" t="n">
        <f aca="false">IF(OR($A254="",AZ$4=""),0,COUNTIFS(Formulas!$A$2:$A$3001,AZ$4,Formulas!$B$2:$B$3001,$A254))</f>
        <v>0</v>
      </c>
      <c r="BA254" s="21" t="n">
        <f aca="false">IF(OR($A254="",BA$4=""),0,COUNTIFS(Formulas!$A$2:$A$3001,BA$4,Formulas!$B$2:$B$3001,$A254))</f>
        <v>0</v>
      </c>
      <c r="BB254" s="21" t="n">
        <f aca="false">IF(OR($A254="",BB$4=""),0,COUNTIFS(Formulas!$A$2:$A$3001,BB$4,Formulas!$B$2:$B$3001,$A254))</f>
        <v>0</v>
      </c>
      <c r="BC254" s="21" t="n">
        <f aca="false">IF(OR($A254="",BC$4=""),0,COUNTIFS(Formulas!$A$2:$A$3001,BC$4,Formulas!$B$2:$B$3001,$A254))</f>
        <v>0</v>
      </c>
      <c r="BD254" s="21" t="n">
        <f aca="false">IF(OR($A254="",BD$4=""),0,COUNTIFS(Formulas!$A$2:$A$3001,BD$4,Formulas!$B$2:$B$3001,$A254))</f>
        <v>0</v>
      </c>
      <c r="BE254" s="21" t="n">
        <f aca="false">IF(OR($A254="",BE$4=""),0,COUNTIFS(Formulas!$A$2:$A$3001,BE$4,Formulas!$B$2:$B$3001,$A254))</f>
        <v>0</v>
      </c>
      <c r="BF254" s="21" t="n">
        <f aca="false">IF(OR($A254="",BF$4=""),0,COUNTIFS(Formulas!$A$2:$A$3001,BF$4,Formulas!$B$2:$B$3001,$A254))</f>
        <v>0</v>
      </c>
      <c r="BG254" s="21" t="n">
        <f aca="false">IF(OR($A254="",BG$4=""),0,COUNTIFS(Formulas!$A$2:$A$3001,BG$4,Formulas!$B$2:$B$3001,$A254))</f>
        <v>0</v>
      </c>
      <c r="BH254" s="21" t="n">
        <f aca="false">IF(OR($A254="",BH$4=""),0,COUNTIFS(Formulas!$A$2:$A$3001,BH$4,Formulas!$B$2:$B$3001,$A254))</f>
        <v>0</v>
      </c>
      <c r="BI254" s="21" t="n">
        <f aca="false">IF(OR($A254="",BI$4=""),0,COUNTIFS(Formulas!$A$2:$A$3001,BI$4,Formulas!$B$2:$B$3001,$A254))</f>
        <v>0</v>
      </c>
      <c r="BJ254" s="21" t="n">
        <f aca="false">IF(OR($A254="",BJ$4=""),0,COUNTIFS(Formulas!$A$2:$A$3001,BJ$4,Formulas!$B$2:$B$3001,$A254))</f>
        <v>0</v>
      </c>
      <c r="BK254" s="21" t="n">
        <f aca="false">IF(OR($A254="",BK$4=""),0,COUNTIFS(Formulas!$A$2:$A$3001,BK$4,Formulas!$B$2:$B$3001,$A254))</f>
        <v>0</v>
      </c>
      <c r="BL254" s="21" t="n">
        <f aca="false">IF(OR($A254="",BL$4=""),0,COUNTIFS(Formulas!$A$2:$A$3001,BL$4,Formulas!$B$2:$B$3001,$A254))</f>
        <v>0</v>
      </c>
      <c r="BM254" s="21" t="n">
        <f aca="false">IF(OR($A254="",BM$4=""),0,COUNTIFS(Formulas!$A$2:$A$3001,BM$4,Formulas!$B$2:$B$3001,$A254))</f>
        <v>0</v>
      </c>
      <c r="BN254" s="21" t="n">
        <f aca="false">IF(OR($A254="",BN$4=""),0,COUNTIFS(Formulas!$A$2:$A$3001,BN$4,Formulas!$B$2:$B$3001,$A254))</f>
        <v>0</v>
      </c>
      <c r="BO254" s="21" t="n">
        <f aca="false">IF(OR($A254="",BO$4=""),0,COUNTIFS(Formulas!$A$2:$A$3001,BO$4,Formulas!$B$2:$B$3001,$A254))</f>
        <v>0</v>
      </c>
      <c r="BP254" s="21" t="n">
        <f aca="false">IF(OR($A254="",BP$4=""),0,COUNTIFS(Formulas!$A$2:$A$3001,BP$4,Formulas!$B$2:$B$3001,$A254))</f>
        <v>0</v>
      </c>
      <c r="BQ254" s="21" t="n">
        <f aca="false">IF(OR($A254="",BQ$4=""),0,COUNTIFS(Formulas!$A$2:$A$3001,BQ$4,Formulas!$B$2:$B$3001,$A254))</f>
        <v>0</v>
      </c>
      <c r="BR254" s="21" t="n">
        <f aca="false">IF(OR($A254="",BR$4=""),0,COUNTIFS(Formulas!$A$2:$A$3001,BR$4,Formulas!$B$2:$B$3001,$A254))</f>
        <v>0</v>
      </c>
      <c r="BS254" s="21" t="n">
        <f aca="false">IF(OR($A254="",BS$4=""),0,COUNTIFS(Formulas!$A$2:$A$3001,BS$4,Formulas!$B$2:$B$3001,$A254))</f>
        <v>0</v>
      </c>
      <c r="BT254" s="21" t="n">
        <f aca="false">IF(OR($A254="",BT$4=""),0,COUNTIFS(Formulas!$A$2:$A$3001,BT$4,Formulas!$B$2:$B$3001,$A254))</f>
        <v>0</v>
      </c>
      <c r="BU254" s="21" t="n">
        <f aca="false">IF(OR($A254="",BU$4=""),0,COUNTIFS(Formulas!$A$2:$A$3001,BU$4,Formulas!$B$2:$B$3001,$A254))</f>
        <v>0</v>
      </c>
      <c r="BV254" s="21" t="n">
        <f aca="false">IF(OR($A254="",BV$4=""),0,COUNTIFS(Formulas!$A$2:$A$3001,BV$4,Formulas!$B$2:$B$3001,$A254))</f>
        <v>0</v>
      </c>
      <c r="BW254" s="21" t="n">
        <f aca="false">IF(OR($A254="",BW$4=""),0,COUNTIFS(Formulas!$A$2:$A$3001,BW$4,Formulas!$B$2:$B$3001,$A254))</f>
        <v>0</v>
      </c>
      <c r="BX254" s="21" t="n">
        <f aca="false">IF(OR($A254="",BX$4=""),0,COUNTIFS(Formulas!$A$2:$A$3001,BX$4,Formulas!$B$2:$B$3001,$A254))</f>
        <v>0</v>
      </c>
      <c r="BY254" s="21" t="n">
        <f aca="false">IF(OR($A254="",BY$4=""),0,COUNTIFS(Formulas!$A$2:$A$3001,BY$4,Formulas!$B$2:$B$3001,$A254))</f>
        <v>0</v>
      </c>
      <c r="BZ254" s="21" t="n">
        <f aca="false">IF(OR($A254="",BZ$4=""),0,COUNTIFS(Formulas!$A$2:$A$3001,BZ$4,Formulas!$B$2:$B$3001,$A254))</f>
        <v>0</v>
      </c>
      <c r="CA254" s="21" t="n">
        <f aca="false">IF(OR($A254="",CA$4=""),0,COUNTIFS(Formulas!$A$2:$A$3001,CA$4,Formulas!$B$2:$B$3001,$A254))</f>
        <v>0</v>
      </c>
      <c r="CB254" s="21" t="n">
        <f aca="false">IF(OR($A254="",CB$4=""),0,COUNTIFS(Formulas!$A$2:$A$3001,CB$4,Formulas!$B$2:$B$3001,$A254))</f>
        <v>0</v>
      </c>
      <c r="CC254" s="21" t="n">
        <f aca="false">IF(OR($A254="",CC$4=""),0,COUNTIFS(Formulas!$A$2:$A$3001,CC$4,Formulas!$B$2:$B$3001,$A254))</f>
        <v>0</v>
      </c>
      <c r="CD254" s="21" t="n">
        <f aca="false">IF(OR($A254="",CD$4=""),0,COUNTIFS(Formulas!$A$2:$A$3001,CD$4,Formulas!$B$2:$B$3001,$A254))</f>
        <v>0</v>
      </c>
      <c r="CE254" s="21" t="n">
        <f aca="false">IF(OR($A254="",CE$4=""),0,COUNTIFS(Formulas!$A$2:$A$3001,CE$4,Formulas!$B$2:$B$3001,$A254))</f>
        <v>0</v>
      </c>
      <c r="CF254" s="21" t="n">
        <f aca="false">IF(OR($A254="",CF$4=""),0,COUNTIFS(Formulas!$A$2:$A$3001,CF$4,Formulas!$B$2:$B$3001,$A254))</f>
        <v>0</v>
      </c>
      <c r="CG254" s="21" t="n">
        <f aca="false">IF(OR($A254="",CG$4=""),0,COUNTIFS(Formulas!$A$2:$A$3001,CG$4,Formulas!$B$2:$B$3001,$A254))</f>
        <v>0</v>
      </c>
      <c r="CH254" s="21" t="n">
        <f aca="false">IF(OR($A254="",CH$4=""),0,COUNTIFS(Formulas!$A$2:$A$3001,CH$4,Formulas!$B$2:$B$3001,$A254))</f>
        <v>0</v>
      </c>
      <c r="CI254" s="21" t="n">
        <f aca="false">IF(OR($A254="",CI$4=""),0,COUNTIFS(Formulas!$A$2:$A$3001,CI$4,Formulas!$B$2:$B$3001,$A254))</f>
        <v>0</v>
      </c>
      <c r="CJ254" s="21" t="n">
        <f aca="false">IF(OR($A254="",CJ$4=""),0,COUNTIFS(Formulas!$A$2:$A$3001,CJ$4,Formulas!$B$2:$B$3001,$A254))</f>
        <v>0</v>
      </c>
      <c r="CK254" s="21" t="n">
        <f aca="false">IF(OR($A254="",CK$4=""),0,COUNTIFS(Formulas!$A$2:$A$3001,CK$4,Formulas!$B$2:$B$3001,$A254))</f>
        <v>0</v>
      </c>
      <c r="CL254" s="21" t="n">
        <f aca="false">IF(OR($A254="",CL$4=""),0,COUNTIFS(Formulas!$A$2:$A$3001,CL$4,Formulas!$B$2:$B$3001,$A254))</f>
        <v>0</v>
      </c>
      <c r="CM254" s="21" t="n">
        <f aca="false">IF(OR($A254="",CM$4=""),0,COUNTIFS(Formulas!$A$2:$A$3001,CM$4,Formulas!$B$2:$B$3001,$A254))</f>
        <v>0</v>
      </c>
      <c r="CN254" s="21" t="n">
        <f aca="false">IF(OR($A254="",CN$4=""),0,COUNTIFS(Formulas!$A$2:$A$3001,CN$4,Formulas!$B$2:$B$3001,$A254))</f>
        <v>0</v>
      </c>
      <c r="CO254" s="21" t="n">
        <f aca="false">IF(OR($A254="",CO$4=""),0,COUNTIFS(Formulas!$A$2:$A$3001,CO$4,Formulas!$B$2:$B$3001,$A254))</f>
        <v>0</v>
      </c>
      <c r="CP254" s="21" t="n">
        <f aca="false">IF(OR($A254="",CP$4=""),0,COUNTIFS(Formulas!$A$2:$A$3001,CP$4,Formulas!$B$2:$B$3001,$A254))</f>
        <v>0</v>
      </c>
      <c r="CQ254" s="21" t="n">
        <f aca="false">IF(OR($A254="",CQ$4=""),0,COUNTIFS(Formulas!$A$2:$A$3001,CQ$4,Formulas!$B$2:$B$3001,$A254))</f>
        <v>0</v>
      </c>
      <c r="CR254" s="21" t="n">
        <f aca="false">IF(OR($A254="",CR$4=""),0,COUNTIFS(Formulas!$A$2:$A$3001,CR$4,Formulas!$B$2:$B$3001,$A254))</f>
        <v>0</v>
      </c>
      <c r="CS254" s="21" t="n">
        <f aca="false">IF(OR($A254="",CS$4=""),0,COUNTIFS(Formulas!$A$2:$A$3001,CS$4,Formulas!$B$2:$B$3001,$A254))</f>
        <v>0</v>
      </c>
      <c r="CT254" s="21" t="n">
        <f aca="false">IF(OR($A254="",CT$4=""),0,COUNTIFS(Formulas!$A$2:$A$3001,CT$4,Formulas!$B$2:$B$3001,$A254))</f>
        <v>0</v>
      </c>
      <c r="CU254" s="21" t="n">
        <f aca="false">IF(OR($A254="",CU$4=""),0,COUNTIFS(Formulas!$A$2:$A$3001,CU$4,Formulas!$B$2:$B$3001,$A254))</f>
        <v>0</v>
      </c>
      <c r="CV254" s="21" t="n">
        <f aca="false">IF(OR($A254="",CV$4=""),0,COUNTIFS(Formulas!$A$2:$A$3001,CV$4,Formulas!$B$2:$B$3001,$A254))</f>
        <v>0</v>
      </c>
      <c r="CW254" s="21" t="n">
        <f aca="false">IF(OR($A254="",CW$4=""),0,COUNTIFS(Formulas!$A$2:$A$3001,CW$4,Formulas!$B$2:$B$3001,$A254))</f>
        <v>0</v>
      </c>
      <c r="CX254" s="21" t="n">
        <f aca="false">IF(OR($A254="",CX$4=""),0,COUNTIFS(Formulas!$A$2:$A$3001,CX$4,Formulas!$B$2:$B$3001,$A254))</f>
        <v>0</v>
      </c>
      <c r="CY254" s="21" t="n">
        <f aca="false">IF(OR($A254="",CY$4=""),0,COUNTIFS(Formulas!$A$2:$A$3001,CY$4,Formulas!$B$2:$B$3001,$A254))</f>
        <v>0</v>
      </c>
      <c r="CZ254" s="21" t="n">
        <f aca="false">IF(OR($A254="",CZ$4=""),0,COUNTIFS(Formulas!$A$2:$A$3001,CZ$4,Formulas!$B$2:$B$3001,$A254))</f>
        <v>0</v>
      </c>
      <c r="DA254" s="21" t="n">
        <f aca="false">IF(OR($A254="",DA$4=""),0,COUNTIFS(Formulas!$A$2:$A$3001,DA$4,Formulas!$B$2:$B$3001,$A254))</f>
        <v>0</v>
      </c>
      <c r="DB254" s="21" t="n">
        <f aca="false">IF(OR($A254="",DB$4=""),0,COUNTIFS(Formulas!$A$2:$A$3001,DB$4,Formulas!$B$2:$B$3001,$A254))</f>
        <v>0</v>
      </c>
      <c r="DC254" s="21" t="n">
        <f aca="false">IF(OR($A254="",DC$4=""),0,COUNTIFS(Formulas!$A$2:$A$3001,DC$4,Formulas!$B$2:$B$3001,$A254))</f>
        <v>0</v>
      </c>
      <c r="DD254" s="21" t="n">
        <f aca="false">IF(OR($A254="",DD$4=""),0,COUNTIFS(Formulas!$A$2:$A$3001,DD$4,Formulas!$B$2:$B$3001,$A254))</f>
        <v>0</v>
      </c>
      <c r="DE254" s="21" t="n">
        <f aca="false">IF(OR($A254="",DE$4=""),0,COUNTIFS(Formulas!$A$2:$A$3001,DE$4,Formulas!$B$2:$B$3001,$A254))</f>
        <v>0</v>
      </c>
      <c r="DF254" s="21" t="n">
        <f aca="false">IF(OR($A254="",DF$4=""),0,COUNTIFS(Formulas!$A$2:$A$3001,DF$4,Formulas!$B$2:$B$3001,$A254))</f>
        <v>0</v>
      </c>
      <c r="DG254" s="21" t="n">
        <f aca="false">IF(OR($A254="",DG$4=""),0,COUNTIFS(Formulas!$A$2:$A$3001,DG$4,Formulas!$B$2:$B$3001,$A254))</f>
        <v>0</v>
      </c>
      <c r="DH254" s="21" t="n">
        <f aca="false">IF(OR($A254="",DH$4=""),0,COUNTIFS(Formulas!$A$2:$A$3001,DH$4,Formulas!$B$2:$B$3001,$A254))</f>
        <v>0</v>
      </c>
      <c r="DI254" s="21" t="n">
        <f aca="false">IF(OR($A254="",DI$4=""),0,COUNTIFS(Formulas!$A$2:$A$3001,DI$4,Formulas!$B$2:$B$3001,$A254))</f>
        <v>0</v>
      </c>
      <c r="DJ254" s="21" t="n">
        <f aca="false">IF(OR($A254="",DJ$4=""),0,COUNTIFS(Formulas!$A$2:$A$3001,DJ$4,Formulas!$B$2:$B$3001,$A254))</f>
        <v>0</v>
      </c>
      <c r="DK254" s="21" t="n">
        <f aca="false">IF(OR($A254="",DK$4=""),0,COUNTIFS(Formulas!$A$2:$A$3001,DK$4,Formulas!$B$2:$B$3001,$A254))</f>
        <v>0</v>
      </c>
      <c r="DL254" s="21" t="n">
        <f aca="false">IF(OR($A254="",DL$4=""),0,COUNTIFS(Formulas!$A$2:$A$3001,DL$4,Formulas!$B$2:$B$3001,$A254))</f>
        <v>0</v>
      </c>
      <c r="DM254" s="21" t="n">
        <f aca="false">IF(OR($A254="",DM$4=""),0,COUNTIFS(Formulas!$A$2:$A$3001,DM$4,Formulas!$B$2:$B$3001,$A254))</f>
        <v>0</v>
      </c>
      <c r="DN254" s="21" t="n">
        <f aca="false">IF(OR($A254="",DN$4=""),0,COUNTIFS(Formulas!$A$2:$A$3001,DN$4,Formulas!$B$2:$B$3001,$A254))</f>
        <v>0</v>
      </c>
      <c r="DO254" s="21" t="n">
        <f aca="false">IF(OR($A254="",DO$4=""),0,COUNTIFS(Formulas!$A$2:$A$3001,DO$4,Formulas!$B$2:$B$3001,$A254))</f>
        <v>0</v>
      </c>
      <c r="DP254" s="21" t="n">
        <f aca="false">IF(OR($A254="",DP$4=""),0,COUNTIFS(Formulas!$A$2:$A$3001,DP$4,Formulas!$B$2:$B$3001,$A254))</f>
        <v>0</v>
      </c>
      <c r="DQ254" s="21" t="n">
        <f aca="false">IF(OR($A254="",DQ$4=""),0,COUNTIFS(Formulas!$A$2:$A$3001,DQ$4,Formulas!$B$2:$B$3001,$A254))</f>
        <v>0</v>
      </c>
      <c r="DR254" s="21" t="n">
        <f aca="false">IF(OR($A254="",DR$4=""),0,COUNTIFS(Formulas!$A$2:$A$3001,DR$4,Formulas!$B$2:$B$3001,$A254))</f>
        <v>0</v>
      </c>
      <c r="DS254" s="21" t="n">
        <f aca="false">IF(OR($A254="",DS$4=""),0,COUNTIFS(Formulas!$A$2:$A$3001,DS$4,Formulas!$B$2:$B$3001,$A254))</f>
        <v>0</v>
      </c>
      <c r="DT254" s="21" t="n">
        <f aca="false">IF(OR($A254="",DT$4=""),0,COUNTIFS(Formulas!$A$2:$A$3001,DT$4,Formulas!$B$2:$B$3001,$A254))</f>
        <v>0</v>
      </c>
      <c r="DU254" s="21" t="n">
        <f aca="false">IF(OR($A254="",DU$4=""),0,COUNTIFS(Formulas!$A$2:$A$3001,DU$4,Formulas!$B$2:$B$3001,$A254))</f>
        <v>0</v>
      </c>
      <c r="DV254" s="21" t="n">
        <f aca="false">IF(OR($A254="",DV$4=""),0,COUNTIFS(Formulas!$A$2:$A$3001,DV$4,Formulas!$B$2:$B$3001,$A254))</f>
        <v>0</v>
      </c>
      <c r="DW254" s="21" t="n">
        <f aca="false">IF(OR($A254="",DW$4=""),0,COUNTIFS(Formulas!$A$2:$A$3001,DW$4,Formulas!$B$2:$B$3001,$A254))</f>
        <v>0</v>
      </c>
      <c r="DX254" s="21" t="n">
        <f aca="false">IF(OR($A254="",DX$4=""),0,COUNTIFS(Formulas!$A$2:$A$3001,DX$4,Formulas!$B$2:$B$3001,$A254))</f>
        <v>0</v>
      </c>
      <c r="DY254" s="21" t="n">
        <f aca="false">IF(OR($A254="",DY$4=""),0,COUNTIFS(Formulas!$A$2:$A$3001,DY$4,Formulas!$B$2:$B$3001,$A254))</f>
        <v>0</v>
      </c>
      <c r="DZ254" s="21" t="n">
        <f aca="false">IF(OR($A254="",DZ$4=""),0,COUNTIFS(Formulas!$A$2:$A$3001,DZ$4,Formulas!$B$2:$B$3001,$A254))</f>
        <v>0</v>
      </c>
      <c r="EA254" s="21" t="n">
        <f aca="false">IF(OR($A254="",EA$4=""),0,COUNTIFS(Formulas!$A$2:$A$3001,EA$4,Formulas!$B$2:$B$3001,$A254))</f>
        <v>0</v>
      </c>
      <c r="EB254" s="21" t="n">
        <f aca="false">IF(OR($A254="",EB$4=""),0,COUNTIFS(Formulas!$A$2:$A$3001,EB$4,Formulas!$B$2:$B$3001,$A254))</f>
        <v>0</v>
      </c>
      <c r="EC254" s="21" t="n">
        <f aca="false">IF(OR($A254="",EC$4=""),0,COUNTIFS(Formulas!$A$2:$A$3001,EC$4,Formulas!$B$2:$B$3001,$A254))</f>
        <v>0</v>
      </c>
      <c r="ED254" s="21" t="n">
        <f aca="false">IF(OR($A254="",ED$4=""),0,COUNTIFS(Formulas!$A$2:$A$3001,ED$4,Formulas!$B$2:$B$3001,$A254))</f>
        <v>0</v>
      </c>
      <c r="EE254" s="21" t="n">
        <f aca="false">IF(OR($A254="",EE$4=""),0,COUNTIFS(Formulas!$A$2:$A$3001,EE$4,Formulas!$B$2:$B$3001,$A254))</f>
        <v>0</v>
      </c>
      <c r="EF254" s="21" t="n">
        <f aca="false">IF(OR($A254="",EF$4=""),0,COUNTIFS(Formulas!$A$2:$A$3001,EF$4,Formulas!$B$2:$B$3001,$A254))</f>
        <v>0</v>
      </c>
      <c r="EG254" s="21" t="n">
        <f aca="false">IF(OR($A254="",EG$4=""),0,COUNTIFS(Formulas!$A$2:$A$3001,EG$4,Formulas!$B$2:$B$3001,$A254))</f>
        <v>0</v>
      </c>
      <c r="EH254" s="21" t="n">
        <f aca="false">IF(OR($A254="",EH$4=""),0,COUNTIFS(Formulas!$A$2:$A$3001,EH$4,Formulas!$B$2:$B$3001,$A254))</f>
        <v>0</v>
      </c>
      <c r="EI254" s="21" t="n">
        <f aca="false">IF(OR($A254="",EI$4=""),0,COUNTIFS(Formulas!$A$2:$A$3001,EI$4,Formulas!$B$2:$B$3001,$A254))</f>
        <v>0</v>
      </c>
      <c r="EJ254" s="21" t="n">
        <f aca="false">IF(OR($A254="",EJ$4=""),0,COUNTIFS(Formulas!$A$2:$A$3001,EJ$4,Formulas!$B$2:$B$3001,$A254))</f>
        <v>0</v>
      </c>
      <c r="EK254" s="21" t="n">
        <f aca="false">IF(OR($A254="",EK$4=""),0,COUNTIFS(Formulas!$A$2:$A$3001,EK$4,Formulas!$B$2:$B$3001,$A254))</f>
        <v>0</v>
      </c>
      <c r="EL254" s="21" t="n">
        <f aca="false">IF(OR($A254="",EL$4=""),0,COUNTIFS(Formulas!$A$2:$A$3001,EL$4,Formulas!$B$2:$B$3001,$A254))</f>
        <v>0</v>
      </c>
      <c r="EM254" s="21" t="n">
        <f aca="false">IF(OR($A254="",EM$4=""),0,COUNTIFS(Formulas!$A$2:$A$3001,EM$4,Formulas!$B$2:$B$3001,$A254))</f>
        <v>0</v>
      </c>
      <c r="EN254" s="21" t="n">
        <f aca="false">IF(OR($A254="",EN$4=""),0,COUNTIFS(Formulas!$A$2:$A$3001,EN$4,Formulas!$B$2:$B$3001,$A254))</f>
        <v>0</v>
      </c>
      <c r="EO254" s="21" t="n">
        <f aca="false">IF(OR($A254="",EO$4=""),0,COUNTIFS(Formulas!$A$2:$A$3001,EO$4,Formulas!$B$2:$B$3001,$A254))</f>
        <v>0</v>
      </c>
      <c r="EP254" s="21" t="n">
        <f aca="false">IF(OR($A254="",EP$4=""),0,COUNTIFS(Formulas!$A$2:$A$3001,EP$4,Formulas!$B$2:$B$3001,$A254))</f>
        <v>0</v>
      </c>
      <c r="EQ254" s="21" t="n">
        <f aca="false">IF(OR($A254="",EQ$4=""),0,COUNTIFS(Formulas!$A$2:$A$3001,EQ$4,Formulas!$B$2:$B$3001,$A254))</f>
        <v>0</v>
      </c>
      <c r="ER254" s="21" t="n">
        <f aca="false">IF(OR($A254="",ER$4=""),0,COUNTIFS(Formulas!$A$2:$A$3001,ER$4,Formulas!$B$2:$B$3001,$A254))</f>
        <v>0</v>
      </c>
      <c r="ES254" s="21" t="n">
        <f aca="false">IF(OR($A254="",ES$4=""),0,COUNTIFS(Formulas!$A$2:$A$3001,ES$4,Formulas!$B$2:$B$3001,$A254))</f>
        <v>0</v>
      </c>
      <c r="ET254" s="21" t="n">
        <f aca="false">IF(OR($A254="",ET$4=""),0,COUNTIFS(Formulas!$A$2:$A$3001,ET$4,Formulas!$B$2:$B$3001,$A254))</f>
        <v>0</v>
      </c>
      <c r="EU254" s="21" t="n">
        <f aca="false">IF(OR($A254="",EU$4=""),0,COUNTIFS(Formulas!$A$2:$A$3001,EU$4,Formulas!$B$2:$B$3001,$A254))</f>
        <v>0</v>
      </c>
      <c r="EV254" s="21" t="n">
        <f aca="false">IF(OR($A254="",EV$4=""),0,COUNTIFS(Formulas!$A$2:$A$3001,EV$4,Formulas!$B$2:$B$3001,$A254))</f>
        <v>0</v>
      </c>
    </row>
    <row r="255" customFormat="false" ht="15" hidden="false" customHeight="false" outlineLevel="0" collapsed="false">
      <c r="A255" s="13" t="str">
        <f aca="false">IF(INDEX(Materials!$A$2:$A$301,251)="","",INDEX(Materials!$A$2:$A$301,251))</f>
        <v/>
      </c>
      <c r="B255" s="19" t="str">
        <f aca="false">IF(A255="","",COUNTIF(C255:EV255,"&gt;0"))</f>
        <v/>
      </c>
      <c r="C255" s="21" t="n">
        <f aca="false">IF(OR($A255="",C$4=""),0,COUNTIFS(Formulas!$A$2:$A$3001,C$4,Formulas!$B$2:$B$3001,$A255))</f>
        <v>0</v>
      </c>
      <c r="D255" s="21" t="n">
        <f aca="false">IF(OR($A255="",D$4=""),0,COUNTIFS(Formulas!$A$2:$A$3001,D$4,Formulas!$B$2:$B$3001,$A255))</f>
        <v>0</v>
      </c>
      <c r="E255" s="21" t="n">
        <f aca="false">IF(OR($A255="",E$4=""),0,COUNTIFS(Formulas!$A$2:$A$3001,E$4,Formulas!$B$2:$B$3001,$A255))</f>
        <v>0</v>
      </c>
      <c r="F255" s="21" t="n">
        <f aca="false">IF(OR($A255="",F$4=""),0,COUNTIFS(Formulas!$A$2:$A$3001,F$4,Formulas!$B$2:$B$3001,$A255))</f>
        <v>0</v>
      </c>
      <c r="G255" s="21" t="n">
        <f aca="false">IF(OR($A255="",G$4=""),0,COUNTIFS(Formulas!$A$2:$A$3001,G$4,Formulas!$B$2:$B$3001,$A255))</f>
        <v>0</v>
      </c>
      <c r="H255" s="21" t="n">
        <f aca="false">IF(OR($A255="",H$4=""),0,COUNTIFS(Formulas!$A$2:$A$3001,H$4,Formulas!$B$2:$B$3001,$A255))</f>
        <v>0</v>
      </c>
      <c r="I255" s="21" t="n">
        <f aca="false">IF(OR($A255="",I$4=""),0,COUNTIFS(Formulas!$A$2:$A$3001,I$4,Formulas!$B$2:$B$3001,$A255))</f>
        <v>0</v>
      </c>
      <c r="J255" s="21" t="n">
        <f aca="false">IF(OR($A255="",J$4=""),0,COUNTIFS(Formulas!$A$2:$A$3001,J$4,Formulas!$B$2:$B$3001,$A255))</f>
        <v>0</v>
      </c>
      <c r="K255" s="21" t="n">
        <f aca="false">IF(OR($A255="",K$4=""),0,COUNTIFS(Formulas!$A$2:$A$3001,K$4,Formulas!$B$2:$B$3001,$A255))</f>
        <v>0</v>
      </c>
      <c r="L255" s="21" t="n">
        <f aca="false">IF(OR($A255="",L$4=""),0,COUNTIFS(Formulas!$A$2:$A$3001,L$4,Formulas!$B$2:$B$3001,$A255))</f>
        <v>0</v>
      </c>
      <c r="M255" s="21" t="n">
        <f aca="false">IF(OR($A255="",M$4=""),0,COUNTIFS(Formulas!$A$2:$A$3001,M$4,Formulas!$B$2:$B$3001,$A255))</f>
        <v>0</v>
      </c>
      <c r="N255" s="21" t="n">
        <f aca="false">IF(OR($A255="",N$4=""),0,COUNTIFS(Formulas!$A$2:$A$3001,N$4,Formulas!$B$2:$B$3001,$A255))</f>
        <v>0</v>
      </c>
      <c r="O255" s="21" t="n">
        <f aca="false">IF(OR($A255="",O$4=""),0,COUNTIFS(Formulas!$A$2:$A$3001,O$4,Formulas!$B$2:$B$3001,$A255))</f>
        <v>0</v>
      </c>
      <c r="P255" s="21" t="n">
        <f aca="false">IF(OR($A255="",P$4=""),0,COUNTIFS(Formulas!$A$2:$A$3001,P$4,Formulas!$B$2:$B$3001,$A255))</f>
        <v>0</v>
      </c>
      <c r="Q255" s="21" t="n">
        <f aca="false">IF(OR($A255="",Q$4=""),0,COUNTIFS(Formulas!$A$2:$A$3001,Q$4,Formulas!$B$2:$B$3001,$A255))</f>
        <v>0</v>
      </c>
      <c r="R255" s="21" t="n">
        <f aca="false">IF(OR($A255="",R$4=""),0,COUNTIFS(Formulas!$A$2:$A$3001,R$4,Formulas!$B$2:$B$3001,$A255))</f>
        <v>0</v>
      </c>
      <c r="S255" s="21" t="n">
        <f aca="false">IF(OR($A255="",S$4=""),0,COUNTIFS(Formulas!$A$2:$A$3001,S$4,Formulas!$B$2:$B$3001,$A255))</f>
        <v>0</v>
      </c>
      <c r="T255" s="21" t="n">
        <f aca="false">IF(OR($A255="",T$4=""),0,COUNTIFS(Formulas!$A$2:$A$3001,T$4,Formulas!$B$2:$B$3001,$A255))</f>
        <v>0</v>
      </c>
      <c r="U255" s="21" t="n">
        <f aca="false">IF(OR($A255="",U$4=""),0,COUNTIFS(Formulas!$A$2:$A$3001,U$4,Formulas!$B$2:$B$3001,$A255))</f>
        <v>0</v>
      </c>
      <c r="V255" s="21" t="n">
        <f aca="false">IF(OR($A255="",V$4=""),0,COUNTIFS(Formulas!$A$2:$A$3001,V$4,Formulas!$B$2:$B$3001,$A255))</f>
        <v>0</v>
      </c>
      <c r="W255" s="21" t="n">
        <f aca="false">IF(OR($A255="",W$4=""),0,COUNTIFS(Formulas!$A$2:$A$3001,W$4,Formulas!$B$2:$B$3001,$A255))</f>
        <v>0</v>
      </c>
      <c r="X255" s="21" t="n">
        <f aca="false">IF(OR($A255="",X$4=""),0,COUNTIFS(Formulas!$A$2:$A$3001,X$4,Formulas!$B$2:$B$3001,$A255))</f>
        <v>0</v>
      </c>
      <c r="Y255" s="21" t="n">
        <f aca="false">IF(OR($A255="",Y$4=""),0,COUNTIFS(Formulas!$A$2:$A$3001,Y$4,Formulas!$B$2:$B$3001,$A255))</f>
        <v>0</v>
      </c>
      <c r="Z255" s="21" t="n">
        <f aca="false">IF(OR($A255="",Z$4=""),0,COUNTIFS(Formulas!$A$2:$A$3001,Z$4,Formulas!$B$2:$B$3001,$A255))</f>
        <v>0</v>
      </c>
      <c r="AA255" s="21" t="n">
        <f aca="false">IF(OR($A255="",AA$4=""),0,COUNTIFS(Formulas!$A$2:$A$3001,AA$4,Formulas!$B$2:$B$3001,$A255))</f>
        <v>0</v>
      </c>
      <c r="AB255" s="21" t="n">
        <f aca="false">IF(OR($A255="",AB$4=""),0,COUNTIFS(Formulas!$A$2:$A$3001,AB$4,Formulas!$B$2:$B$3001,$A255))</f>
        <v>0</v>
      </c>
      <c r="AC255" s="21" t="n">
        <f aca="false">IF(OR($A255="",AC$4=""),0,COUNTIFS(Formulas!$A$2:$A$3001,AC$4,Formulas!$B$2:$B$3001,$A255))</f>
        <v>0</v>
      </c>
      <c r="AD255" s="21" t="n">
        <f aca="false">IF(OR($A255="",AD$4=""),0,COUNTIFS(Formulas!$A$2:$A$3001,AD$4,Formulas!$B$2:$B$3001,$A255))</f>
        <v>0</v>
      </c>
      <c r="AE255" s="21" t="n">
        <f aca="false">IF(OR($A255="",AE$4=""),0,COUNTIFS(Formulas!$A$2:$A$3001,AE$4,Formulas!$B$2:$B$3001,$A255))</f>
        <v>0</v>
      </c>
      <c r="AF255" s="21" t="n">
        <f aca="false">IF(OR($A255="",AF$4=""),0,COUNTIFS(Formulas!$A$2:$A$3001,AF$4,Formulas!$B$2:$B$3001,$A255))</f>
        <v>0</v>
      </c>
      <c r="AG255" s="21" t="n">
        <f aca="false">IF(OR($A255="",AG$4=""),0,COUNTIFS(Formulas!$A$2:$A$3001,AG$4,Formulas!$B$2:$B$3001,$A255))</f>
        <v>0</v>
      </c>
      <c r="AH255" s="21" t="n">
        <f aca="false">IF(OR($A255="",AH$4=""),0,COUNTIFS(Formulas!$A$2:$A$3001,AH$4,Formulas!$B$2:$B$3001,$A255))</f>
        <v>0</v>
      </c>
      <c r="AI255" s="21" t="n">
        <f aca="false">IF(OR($A255="",AI$4=""),0,COUNTIFS(Formulas!$A$2:$A$3001,AI$4,Formulas!$B$2:$B$3001,$A255))</f>
        <v>0</v>
      </c>
      <c r="AJ255" s="21" t="n">
        <f aca="false">IF(OR($A255="",AJ$4=""),0,COUNTIFS(Formulas!$A$2:$A$3001,AJ$4,Formulas!$B$2:$B$3001,$A255))</f>
        <v>0</v>
      </c>
      <c r="AK255" s="21" t="n">
        <f aca="false">IF(OR($A255="",AK$4=""),0,COUNTIFS(Formulas!$A$2:$A$3001,AK$4,Formulas!$B$2:$B$3001,$A255))</f>
        <v>0</v>
      </c>
      <c r="AL255" s="21" t="n">
        <f aca="false">IF(OR($A255="",AL$4=""),0,COUNTIFS(Formulas!$A$2:$A$3001,AL$4,Formulas!$B$2:$B$3001,$A255))</f>
        <v>0</v>
      </c>
      <c r="AM255" s="21" t="n">
        <f aca="false">IF(OR($A255="",AM$4=""),0,COUNTIFS(Formulas!$A$2:$A$3001,AM$4,Formulas!$B$2:$B$3001,$A255))</f>
        <v>0</v>
      </c>
      <c r="AN255" s="21" t="n">
        <f aca="false">IF(OR($A255="",AN$4=""),0,COUNTIFS(Formulas!$A$2:$A$3001,AN$4,Formulas!$B$2:$B$3001,$A255))</f>
        <v>0</v>
      </c>
      <c r="AO255" s="21" t="n">
        <f aca="false">IF(OR($A255="",AO$4=""),0,COUNTIFS(Formulas!$A$2:$A$3001,AO$4,Formulas!$B$2:$B$3001,$A255))</f>
        <v>0</v>
      </c>
      <c r="AP255" s="21" t="n">
        <f aca="false">IF(OR($A255="",AP$4=""),0,COUNTIFS(Formulas!$A$2:$A$3001,AP$4,Formulas!$B$2:$B$3001,$A255))</f>
        <v>0</v>
      </c>
      <c r="AQ255" s="21" t="n">
        <f aca="false">IF(OR($A255="",AQ$4=""),0,COUNTIFS(Formulas!$A$2:$A$3001,AQ$4,Formulas!$B$2:$B$3001,$A255))</f>
        <v>0</v>
      </c>
      <c r="AR255" s="21" t="n">
        <f aca="false">IF(OR($A255="",AR$4=""),0,COUNTIFS(Formulas!$A$2:$A$3001,AR$4,Formulas!$B$2:$B$3001,$A255))</f>
        <v>0</v>
      </c>
      <c r="AS255" s="21" t="n">
        <f aca="false">IF(OR($A255="",AS$4=""),0,COUNTIFS(Formulas!$A$2:$A$3001,AS$4,Formulas!$B$2:$B$3001,$A255))</f>
        <v>0</v>
      </c>
      <c r="AT255" s="21" t="n">
        <f aca="false">IF(OR($A255="",AT$4=""),0,COUNTIFS(Formulas!$A$2:$A$3001,AT$4,Formulas!$B$2:$B$3001,$A255))</f>
        <v>0</v>
      </c>
      <c r="AU255" s="21" t="n">
        <f aca="false">IF(OR($A255="",AU$4=""),0,COUNTIFS(Formulas!$A$2:$A$3001,AU$4,Formulas!$B$2:$B$3001,$A255))</f>
        <v>0</v>
      </c>
      <c r="AV255" s="21" t="n">
        <f aca="false">IF(OR($A255="",AV$4=""),0,COUNTIFS(Formulas!$A$2:$A$3001,AV$4,Formulas!$B$2:$B$3001,$A255))</f>
        <v>0</v>
      </c>
      <c r="AW255" s="21" t="n">
        <f aca="false">IF(OR($A255="",AW$4=""),0,COUNTIFS(Formulas!$A$2:$A$3001,AW$4,Formulas!$B$2:$B$3001,$A255))</f>
        <v>0</v>
      </c>
      <c r="AX255" s="21" t="n">
        <f aca="false">IF(OR($A255="",AX$4=""),0,COUNTIFS(Formulas!$A$2:$A$3001,AX$4,Formulas!$B$2:$B$3001,$A255))</f>
        <v>0</v>
      </c>
      <c r="AY255" s="21" t="n">
        <f aca="false">IF(OR($A255="",AY$4=""),0,COUNTIFS(Formulas!$A$2:$A$3001,AY$4,Formulas!$B$2:$B$3001,$A255))</f>
        <v>0</v>
      </c>
      <c r="AZ255" s="21" t="n">
        <f aca="false">IF(OR($A255="",AZ$4=""),0,COUNTIFS(Formulas!$A$2:$A$3001,AZ$4,Formulas!$B$2:$B$3001,$A255))</f>
        <v>0</v>
      </c>
      <c r="BA255" s="21" t="n">
        <f aca="false">IF(OR($A255="",BA$4=""),0,COUNTIFS(Formulas!$A$2:$A$3001,BA$4,Formulas!$B$2:$B$3001,$A255))</f>
        <v>0</v>
      </c>
      <c r="BB255" s="21" t="n">
        <f aca="false">IF(OR($A255="",BB$4=""),0,COUNTIFS(Formulas!$A$2:$A$3001,BB$4,Formulas!$B$2:$B$3001,$A255))</f>
        <v>0</v>
      </c>
      <c r="BC255" s="21" t="n">
        <f aca="false">IF(OR($A255="",BC$4=""),0,COUNTIFS(Formulas!$A$2:$A$3001,BC$4,Formulas!$B$2:$B$3001,$A255))</f>
        <v>0</v>
      </c>
      <c r="BD255" s="21" t="n">
        <f aca="false">IF(OR($A255="",BD$4=""),0,COUNTIFS(Formulas!$A$2:$A$3001,BD$4,Formulas!$B$2:$B$3001,$A255))</f>
        <v>0</v>
      </c>
      <c r="BE255" s="21" t="n">
        <f aca="false">IF(OR($A255="",BE$4=""),0,COUNTIFS(Formulas!$A$2:$A$3001,BE$4,Formulas!$B$2:$B$3001,$A255))</f>
        <v>0</v>
      </c>
      <c r="BF255" s="21" t="n">
        <f aca="false">IF(OR($A255="",BF$4=""),0,COUNTIFS(Formulas!$A$2:$A$3001,BF$4,Formulas!$B$2:$B$3001,$A255))</f>
        <v>0</v>
      </c>
      <c r="BG255" s="21" t="n">
        <f aca="false">IF(OR($A255="",BG$4=""),0,COUNTIFS(Formulas!$A$2:$A$3001,BG$4,Formulas!$B$2:$B$3001,$A255))</f>
        <v>0</v>
      </c>
      <c r="BH255" s="21" t="n">
        <f aca="false">IF(OR($A255="",BH$4=""),0,COUNTIFS(Formulas!$A$2:$A$3001,BH$4,Formulas!$B$2:$B$3001,$A255))</f>
        <v>0</v>
      </c>
      <c r="BI255" s="21" t="n">
        <f aca="false">IF(OR($A255="",BI$4=""),0,COUNTIFS(Formulas!$A$2:$A$3001,BI$4,Formulas!$B$2:$B$3001,$A255))</f>
        <v>0</v>
      </c>
      <c r="BJ255" s="21" t="n">
        <f aca="false">IF(OR($A255="",BJ$4=""),0,COUNTIFS(Formulas!$A$2:$A$3001,BJ$4,Formulas!$B$2:$B$3001,$A255))</f>
        <v>0</v>
      </c>
      <c r="BK255" s="21" t="n">
        <f aca="false">IF(OR($A255="",BK$4=""),0,COUNTIFS(Formulas!$A$2:$A$3001,BK$4,Formulas!$B$2:$B$3001,$A255))</f>
        <v>0</v>
      </c>
      <c r="BL255" s="21" t="n">
        <f aca="false">IF(OR($A255="",BL$4=""),0,COUNTIFS(Formulas!$A$2:$A$3001,BL$4,Formulas!$B$2:$B$3001,$A255))</f>
        <v>0</v>
      </c>
      <c r="BM255" s="21" t="n">
        <f aca="false">IF(OR($A255="",BM$4=""),0,COUNTIFS(Formulas!$A$2:$A$3001,BM$4,Formulas!$B$2:$B$3001,$A255))</f>
        <v>0</v>
      </c>
      <c r="BN255" s="21" t="n">
        <f aca="false">IF(OR($A255="",BN$4=""),0,COUNTIFS(Formulas!$A$2:$A$3001,BN$4,Formulas!$B$2:$B$3001,$A255))</f>
        <v>0</v>
      </c>
      <c r="BO255" s="21" t="n">
        <f aca="false">IF(OR($A255="",BO$4=""),0,COUNTIFS(Formulas!$A$2:$A$3001,BO$4,Formulas!$B$2:$B$3001,$A255))</f>
        <v>0</v>
      </c>
      <c r="BP255" s="21" t="n">
        <f aca="false">IF(OR($A255="",BP$4=""),0,COUNTIFS(Formulas!$A$2:$A$3001,BP$4,Formulas!$B$2:$B$3001,$A255))</f>
        <v>0</v>
      </c>
      <c r="BQ255" s="21" t="n">
        <f aca="false">IF(OR($A255="",BQ$4=""),0,COUNTIFS(Formulas!$A$2:$A$3001,BQ$4,Formulas!$B$2:$B$3001,$A255))</f>
        <v>0</v>
      </c>
      <c r="BR255" s="21" t="n">
        <f aca="false">IF(OR($A255="",BR$4=""),0,COUNTIFS(Formulas!$A$2:$A$3001,BR$4,Formulas!$B$2:$B$3001,$A255))</f>
        <v>0</v>
      </c>
      <c r="BS255" s="21" t="n">
        <f aca="false">IF(OR($A255="",BS$4=""),0,COUNTIFS(Formulas!$A$2:$A$3001,BS$4,Formulas!$B$2:$B$3001,$A255))</f>
        <v>0</v>
      </c>
      <c r="BT255" s="21" t="n">
        <f aca="false">IF(OR($A255="",BT$4=""),0,COUNTIFS(Formulas!$A$2:$A$3001,BT$4,Formulas!$B$2:$B$3001,$A255))</f>
        <v>0</v>
      </c>
      <c r="BU255" s="21" t="n">
        <f aca="false">IF(OR($A255="",BU$4=""),0,COUNTIFS(Formulas!$A$2:$A$3001,BU$4,Formulas!$B$2:$B$3001,$A255))</f>
        <v>0</v>
      </c>
      <c r="BV255" s="21" t="n">
        <f aca="false">IF(OR($A255="",BV$4=""),0,COUNTIFS(Formulas!$A$2:$A$3001,BV$4,Formulas!$B$2:$B$3001,$A255))</f>
        <v>0</v>
      </c>
      <c r="BW255" s="21" t="n">
        <f aca="false">IF(OR($A255="",BW$4=""),0,COUNTIFS(Formulas!$A$2:$A$3001,BW$4,Formulas!$B$2:$B$3001,$A255))</f>
        <v>0</v>
      </c>
      <c r="BX255" s="21" t="n">
        <f aca="false">IF(OR($A255="",BX$4=""),0,COUNTIFS(Formulas!$A$2:$A$3001,BX$4,Formulas!$B$2:$B$3001,$A255))</f>
        <v>0</v>
      </c>
      <c r="BY255" s="21" t="n">
        <f aca="false">IF(OR($A255="",BY$4=""),0,COUNTIFS(Formulas!$A$2:$A$3001,BY$4,Formulas!$B$2:$B$3001,$A255))</f>
        <v>0</v>
      </c>
      <c r="BZ255" s="21" t="n">
        <f aca="false">IF(OR($A255="",BZ$4=""),0,COUNTIFS(Formulas!$A$2:$A$3001,BZ$4,Formulas!$B$2:$B$3001,$A255))</f>
        <v>0</v>
      </c>
      <c r="CA255" s="21" t="n">
        <f aca="false">IF(OR($A255="",CA$4=""),0,COUNTIFS(Formulas!$A$2:$A$3001,CA$4,Formulas!$B$2:$B$3001,$A255))</f>
        <v>0</v>
      </c>
      <c r="CB255" s="21" t="n">
        <f aca="false">IF(OR($A255="",CB$4=""),0,COUNTIFS(Formulas!$A$2:$A$3001,CB$4,Formulas!$B$2:$B$3001,$A255))</f>
        <v>0</v>
      </c>
      <c r="CC255" s="21" t="n">
        <f aca="false">IF(OR($A255="",CC$4=""),0,COUNTIFS(Formulas!$A$2:$A$3001,CC$4,Formulas!$B$2:$B$3001,$A255))</f>
        <v>0</v>
      </c>
      <c r="CD255" s="21" t="n">
        <f aca="false">IF(OR($A255="",CD$4=""),0,COUNTIFS(Formulas!$A$2:$A$3001,CD$4,Formulas!$B$2:$B$3001,$A255))</f>
        <v>0</v>
      </c>
      <c r="CE255" s="21" t="n">
        <f aca="false">IF(OR($A255="",CE$4=""),0,COUNTIFS(Formulas!$A$2:$A$3001,CE$4,Formulas!$B$2:$B$3001,$A255))</f>
        <v>0</v>
      </c>
      <c r="CF255" s="21" t="n">
        <f aca="false">IF(OR($A255="",CF$4=""),0,COUNTIFS(Formulas!$A$2:$A$3001,CF$4,Formulas!$B$2:$B$3001,$A255))</f>
        <v>0</v>
      </c>
      <c r="CG255" s="21" t="n">
        <f aca="false">IF(OR($A255="",CG$4=""),0,COUNTIFS(Formulas!$A$2:$A$3001,CG$4,Formulas!$B$2:$B$3001,$A255))</f>
        <v>0</v>
      </c>
      <c r="CH255" s="21" t="n">
        <f aca="false">IF(OR($A255="",CH$4=""),0,COUNTIFS(Formulas!$A$2:$A$3001,CH$4,Formulas!$B$2:$B$3001,$A255))</f>
        <v>0</v>
      </c>
      <c r="CI255" s="21" t="n">
        <f aca="false">IF(OR($A255="",CI$4=""),0,COUNTIFS(Formulas!$A$2:$A$3001,CI$4,Formulas!$B$2:$B$3001,$A255))</f>
        <v>0</v>
      </c>
      <c r="CJ255" s="21" t="n">
        <f aca="false">IF(OR($A255="",CJ$4=""),0,COUNTIFS(Formulas!$A$2:$A$3001,CJ$4,Formulas!$B$2:$B$3001,$A255))</f>
        <v>0</v>
      </c>
      <c r="CK255" s="21" t="n">
        <f aca="false">IF(OR($A255="",CK$4=""),0,COUNTIFS(Formulas!$A$2:$A$3001,CK$4,Formulas!$B$2:$B$3001,$A255))</f>
        <v>0</v>
      </c>
      <c r="CL255" s="21" t="n">
        <f aca="false">IF(OR($A255="",CL$4=""),0,COUNTIFS(Formulas!$A$2:$A$3001,CL$4,Formulas!$B$2:$B$3001,$A255))</f>
        <v>0</v>
      </c>
      <c r="CM255" s="21" t="n">
        <f aca="false">IF(OR($A255="",CM$4=""),0,COUNTIFS(Formulas!$A$2:$A$3001,CM$4,Formulas!$B$2:$B$3001,$A255))</f>
        <v>0</v>
      </c>
      <c r="CN255" s="21" t="n">
        <f aca="false">IF(OR($A255="",CN$4=""),0,COUNTIFS(Formulas!$A$2:$A$3001,CN$4,Formulas!$B$2:$B$3001,$A255))</f>
        <v>0</v>
      </c>
      <c r="CO255" s="21" t="n">
        <f aca="false">IF(OR($A255="",CO$4=""),0,COUNTIFS(Formulas!$A$2:$A$3001,CO$4,Formulas!$B$2:$B$3001,$A255))</f>
        <v>0</v>
      </c>
      <c r="CP255" s="21" t="n">
        <f aca="false">IF(OR($A255="",CP$4=""),0,COUNTIFS(Formulas!$A$2:$A$3001,CP$4,Formulas!$B$2:$B$3001,$A255))</f>
        <v>0</v>
      </c>
      <c r="CQ255" s="21" t="n">
        <f aca="false">IF(OR($A255="",CQ$4=""),0,COUNTIFS(Formulas!$A$2:$A$3001,CQ$4,Formulas!$B$2:$B$3001,$A255))</f>
        <v>0</v>
      </c>
      <c r="CR255" s="21" t="n">
        <f aca="false">IF(OR($A255="",CR$4=""),0,COUNTIFS(Formulas!$A$2:$A$3001,CR$4,Formulas!$B$2:$B$3001,$A255))</f>
        <v>0</v>
      </c>
      <c r="CS255" s="21" t="n">
        <f aca="false">IF(OR($A255="",CS$4=""),0,COUNTIFS(Formulas!$A$2:$A$3001,CS$4,Formulas!$B$2:$B$3001,$A255))</f>
        <v>0</v>
      </c>
      <c r="CT255" s="21" t="n">
        <f aca="false">IF(OR($A255="",CT$4=""),0,COUNTIFS(Formulas!$A$2:$A$3001,CT$4,Formulas!$B$2:$B$3001,$A255))</f>
        <v>0</v>
      </c>
      <c r="CU255" s="21" t="n">
        <f aca="false">IF(OR($A255="",CU$4=""),0,COUNTIFS(Formulas!$A$2:$A$3001,CU$4,Formulas!$B$2:$B$3001,$A255))</f>
        <v>0</v>
      </c>
      <c r="CV255" s="21" t="n">
        <f aca="false">IF(OR($A255="",CV$4=""),0,COUNTIFS(Formulas!$A$2:$A$3001,CV$4,Formulas!$B$2:$B$3001,$A255))</f>
        <v>0</v>
      </c>
      <c r="CW255" s="21" t="n">
        <f aca="false">IF(OR($A255="",CW$4=""),0,COUNTIFS(Formulas!$A$2:$A$3001,CW$4,Formulas!$B$2:$B$3001,$A255))</f>
        <v>0</v>
      </c>
      <c r="CX255" s="21" t="n">
        <f aca="false">IF(OR($A255="",CX$4=""),0,COUNTIFS(Formulas!$A$2:$A$3001,CX$4,Formulas!$B$2:$B$3001,$A255))</f>
        <v>0</v>
      </c>
      <c r="CY255" s="21" t="n">
        <f aca="false">IF(OR($A255="",CY$4=""),0,COUNTIFS(Formulas!$A$2:$A$3001,CY$4,Formulas!$B$2:$B$3001,$A255))</f>
        <v>0</v>
      </c>
      <c r="CZ255" s="21" t="n">
        <f aca="false">IF(OR($A255="",CZ$4=""),0,COUNTIFS(Formulas!$A$2:$A$3001,CZ$4,Formulas!$B$2:$B$3001,$A255))</f>
        <v>0</v>
      </c>
      <c r="DA255" s="21" t="n">
        <f aca="false">IF(OR($A255="",DA$4=""),0,COUNTIFS(Formulas!$A$2:$A$3001,DA$4,Formulas!$B$2:$B$3001,$A255))</f>
        <v>0</v>
      </c>
      <c r="DB255" s="21" t="n">
        <f aca="false">IF(OR($A255="",DB$4=""),0,COUNTIFS(Formulas!$A$2:$A$3001,DB$4,Formulas!$B$2:$B$3001,$A255))</f>
        <v>0</v>
      </c>
      <c r="DC255" s="21" t="n">
        <f aca="false">IF(OR($A255="",DC$4=""),0,COUNTIFS(Formulas!$A$2:$A$3001,DC$4,Formulas!$B$2:$B$3001,$A255))</f>
        <v>0</v>
      </c>
      <c r="DD255" s="21" t="n">
        <f aca="false">IF(OR($A255="",DD$4=""),0,COUNTIFS(Formulas!$A$2:$A$3001,DD$4,Formulas!$B$2:$B$3001,$A255))</f>
        <v>0</v>
      </c>
      <c r="DE255" s="21" t="n">
        <f aca="false">IF(OR($A255="",DE$4=""),0,COUNTIFS(Formulas!$A$2:$A$3001,DE$4,Formulas!$B$2:$B$3001,$A255))</f>
        <v>0</v>
      </c>
      <c r="DF255" s="21" t="n">
        <f aca="false">IF(OR($A255="",DF$4=""),0,COUNTIFS(Formulas!$A$2:$A$3001,DF$4,Formulas!$B$2:$B$3001,$A255))</f>
        <v>0</v>
      </c>
      <c r="DG255" s="21" t="n">
        <f aca="false">IF(OR($A255="",DG$4=""),0,COUNTIFS(Formulas!$A$2:$A$3001,DG$4,Formulas!$B$2:$B$3001,$A255))</f>
        <v>0</v>
      </c>
      <c r="DH255" s="21" t="n">
        <f aca="false">IF(OR($A255="",DH$4=""),0,COUNTIFS(Formulas!$A$2:$A$3001,DH$4,Formulas!$B$2:$B$3001,$A255))</f>
        <v>0</v>
      </c>
      <c r="DI255" s="21" t="n">
        <f aca="false">IF(OR($A255="",DI$4=""),0,COUNTIFS(Formulas!$A$2:$A$3001,DI$4,Formulas!$B$2:$B$3001,$A255))</f>
        <v>0</v>
      </c>
      <c r="DJ255" s="21" t="n">
        <f aca="false">IF(OR($A255="",DJ$4=""),0,COUNTIFS(Formulas!$A$2:$A$3001,DJ$4,Formulas!$B$2:$B$3001,$A255))</f>
        <v>0</v>
      </c>
      <c r="DK255" s="21" t="n">
        <f aca="false">IF(OR($A255="",DK$4=""),0,COUNTIFS(Formulas!$A$2:$A$3001,DK$4,Formulas!$B$2:$B$3001,$A255))</f>
        <v>0</v>
      </c>
      <c r="DL255" s="21" t="n">
        <f aca="false">IF(OR($A255="",DL$4=""),0,COUNTIFS(Formulas!$A$2:$A$3001,DL$4,Formulas!$B$2:$B$3001,$A255))</f>
        <v>0</v>
      </c>
      <c r="DM255" s="21" t="n">
        <f aca="false">IF(OR($A255="",DM$4=""),0,COUNTIFS(Formulas!$A$2:$A$3001,DM$4,Formulas!$B$2:$B$3001,$A255))</f>
        <v>0</v>
      </c>
      <c r="DN255" s="21" t="n">
        <f aca="false">IF(OR($A255="",DN$4=""),0,COUNTIFS(Formulas!$A$2:$A$3001,DN$4,Formulas!$B$2:$B$3001,$A255))</f>
        <v>0</v>
      </c>
      <c r="DO255" s="21" t="n">
        <f aca="false">IF(OR($A255="",DO$4=""),0,COUNTIFS(Formulas!$A$2:$A$3001,DO$4,Formulas!$B$2:$B$3001,$A255))</f>
        <v>0</v>
      </c>
      <c r="DP255" s="21" t="n">
        <f aca="false">IF(OR($A255="",DP$4=""),0,COUNTIFS(Formulas!$A$2:$A$3001,DP$4,Formulas!$B$2:$B$3001,$A255))</f>
        <v>0</v>
      </c>
      <c r="DQ255" s="21" t="n">
        <f aca="false">IF(OR($A255="",DQ$4=""),0,COUNTIFS(Formulas!$A$2:$A$3001,DQ$4,Formulas!$B$2:$B$3001,$A255))</f>
        <v>0</v>
      </c>
      <c r="DR255" s="21" t="n">
        <f aca="false">IF(OR($A255="",DR$4=""),0,COUNTIFS(Formulas!$A$2:$A$3001,DR$4,Formulas!$B$2:$B$3001,$A255))</f>
        <v>0</v>
      </c>
      <c r="DS255" s="21" t="n">
        <f aca="false">IF(OR($A255="",DS$4=""),0,COUNTIFS(Formulas!$A$2:$A$3001,DS$4,Formulas!$B$2:$B$3001,$A255))</f>
        <v>0</v>
      </c>
      <c r="DT255" s="21" t="n">
        <f aca="false">IF(OR($A255="",DT$4=""),0,COUNTIFS(Formulas!$A$2:$A$3001,DT$4,Formulas!$B$2:$B$3001,$A255))</f>
        <v>0</v>
      </c>
      <c r="DU255" s="21" t="n">
        <f aca="false">IF(OR($A255="",DU$4=""),0,COUNTIFS(Formulas!$A$2:$A$3001,DU$4,Formulas!$B$2:$B$3001,$A255))</f>
        <v>0</v>
      </c>
      <c r="DV255" s="21" t="n">
        <f aca="false">IF(OR($A255="",DV$4=""),0,COUNTIFS(Formulas!$A$2:$A$3001,DV$4,Formulas!$B$2:$B$3001,$A255))</f>
        <v>0</v>
      </c>
      <c r="DW255" s="21" t="n">
        <f aca="false">IF(OR($A255="",DW$4=""),0,COUNTIFS(Formulas!$A$2:$A$3001,DW$4,Formulas!$B$2:$B$3001,$A255))</f>
        <v>0</v>
      </c>
      <c r="DX255" s="21" t="n">
        <f aca="false">IF(OR($A255="",DX$4=""),0,COUNTIFS(Formulas!$A$2:$A$3001,DX$4,Formulas!$B$2:$B$3001,$A255))</f>
        <v>0</v>
      </c>
      <c r="DY255" s="21" t="n">
        <f aca="false">IF(OR($A255="",DY$4=""),0,COUNTIFS(Formulas!$A$2:$A$3001,DY$4,Formulas!$B$2:$B$3001,$A255))</f>
        <v>0</v>
      </c>
      <c r="DZ255" s="21" t="n">
        <f aca="false">IF(OR($A255="",DZ$4=""),0,COUNTIFS(Formulas!$A$2:$A$3001,DZ$4,Formulas!$B$2:$B$3001,$A255))</f>
        <v>0</v>
      </c>
      <c r="EA255" s="21" t="n">
        <f aca="false">IF(OR($A255="",EA$4=""),0,COUNTIFS(Formulas!$A$2:$A$3001,EA$4,Formulas!$B$2:$B$3001,$A255))</f>
        <v>0</v>
      </c>
      <c r="EB255" s="21" t="n">
        <f aca="false">IF(OR($A255="",EB$4=""),0,COUNTIFS(Formulas!$A$2:$A$3001,EB$4,Formulas!$B$2:$B$3001,$A255))</f>
        <v>0</v>
      </c>
      <c r="EC255" s="21" t="n">
        <f aca="false">IF(OR($A255="",EC$4=""),0,COUNTIFS(Formulas!$A$2:$A$3001,EC$4,Formulas!$B$2:$B$3001,$A255))</f>
        <v>0</v>
      </c>
      <c r="ED255" s="21" t="n">
        <f aca="false">IF(OR($A255="",ED$4=""),0,COUNTIFS(Formulas!$A$2:$A$3001,ED$4,Formulas!$B$2:$B$3001,$A255))</f>
        <v>0</v>
      </c>
      <c r="EE255" s="21" t="n">
        <f aca="false">IF(OR($A255="",EE$4=""),0,COUNTIFS(Formulas!$A$2:$A$3001,EE$4,Formulas!$B$2:$B$3001,$A255))</f>
        <v>0</v>
      </c>
      <c r="EF255" s="21" t="n">
        <f aca="false">IF(OR($A255="",EF$4=""),0,COUNTIFS(Formulas!$A$2:$A$3001,EF$4,Formulas!$B$2:$B$3001,$A255))</f>
        <v>0</v>
      </c>
      <c r="EG255" s="21" t="n">
        <f aca="false">IF(OR($A255="",EG$4=""),0,COUNTIFS(Formulas!$A$2:$A$3001,EG$4,Formulas!$B$2:$B$3001,$A255))</f>
        <v>0</v>
      </c>
      <c r="EH255" s="21" t="n">
        <f aca="false">IF(OR($A255="",EH$4=""),0,COUNTIFS(Formulas!$A$2:$A$3001,EH$4,Formulas!$B$2:$B$3001,$A255))</f>
        <v>0</v>
      </c>
      <c r="EI255" s="21" t="n">
        <f aca="false">IF(OR($A255="",EI$4=""),0,COUNTIFS(Formulas!$A$2:$A$3001,EI$4,Formulas!$B$2:$B$3001,$A255))</f>
        <v>0</v>
      </c>
      <c r="EJ255" s="21" t="n">
        <f aca="false">IF(OR($A255="",EJ$4=""),0,COUNTIFS(Formulas!$A$2:$A$3001,EJ$4,Formulas!$B$2:$B$3001,$A255))</f>
        <v>0</v>
      </c>
      <c r="EK255" s="21" t="n">
        <f aca="false">IF(OR($A255="",EK$4=""),0,COUNTIFS(Formulas!$A$2:$A$3001,EK$4,Formulas!$B$2:$B$3001,$A255))</f>
        <v>0</v>
      </c>
      <c r="EL255" s="21" t="n">
        <f aca="false">IF(OR($A255="",EL$4=""),0,COUNTIFS(Formulas!$A$2:$A$3001,EL$4,Formulas!$B$2:$B$3001,$A255))</f>
        <v>0</v>
      </c>
      <c r="EM255" s="21" t="n">
        <f aca="false">IF(OR($A255="",EM$4=""),0,COUNTIFS(Formulas!$A$2:$A$3001,EM$4,Formulas!$B$2:$B$3001,$A255))</f>
        <v>0</v>
      </c>
      <c r="EN255" s="21" t="n">
        <f aca="false">IF(OR($A255="",EN$4=""),0,COUNTIFS(Formulas!$A$2:$A$3001,EN$4,Formulas!$B$2:$B$3001,$A255))</f>
        <v>0</v>
      </c>
      <c r="EO255" s="21" t="n">
        <f aca="false">IF(OR($A255="",EO$4=""),0,COUNTIFS(Formulas!$A$2:$A$3001,EO$4,Formulas!$B$2:$B$3001,$A255))</f>
        <v>0</v>
      </c>
      <c r="EP255" s="21" t="n">
        <f aca="false">IF(OR($A255="",EP$4=""),0,COUNTIFS(Formulas!$A$2:$A$3001,EP$4,Formulas!$B$2:$B$3001,$A255))</f>
        <v>0</v>
      </c>
      <c r="EQ255" s="21" t="n">
        <f aca="false">IF(OR($A255="",EQ$4=""),0,COUNTIFS(Formulas!$A$2:$A$3001,EQ$4,Formulas!$B$2:$B$3001,$A255))</f>
        <v>0</v>
      </c>
      <c r="ER255" s="21" t="n">
        <f aca="false">IF(OR($A255="",ER$4=""),0,COUNTIFS(Formulas!$A$2:$A$3001,ER$4,Formulas!$B$2:$B$3001,$A255))</f>
        <v>0</v>
      </c>
      <c r="ES255" s="21" t="n">
        <f aca="false">IF(OR($A255="",ES$4=""),0,COUNTIFS(Formulas!$A$2:$A$3001,ES$4,Formulas!$B$2:$B$3001,$A255))</f>
        <v>0</v>
      </c>
      <c r="ET255" s="21" t="n">
        <f aca="false">IF(OR($A255="",ET$4=""),0,COUNTIFS(Formulas!$A$2:$A$3001,ET$4,Formulas!$B$2:$B$3001,$A255))</f>
        <v>0</v>
      </c>
      <c r="EU255" s="21" t="n">
        <f aca="false">IF(OR($A255="",EU$4=""),0,COUNTIFS(Formulas!$A$2:$A$3001,EU$4,Formulas!$B$2:$B$3001,$A255))</f>
        <v>0</v>
      </c>
      <c r="EV255" s="21" t="n">
        <f aca="false">IF(OR($A255="",EV$4=""),0,COUNTIFS(Formulas!$A$2:$A$3001,EV$4,Formulas!$B$2:$B$3001,$A255))</f>
        <v>0</v>
      </c>
    </row>
    <row r="256" customFormat="false" ht="15" hidden="false" customHeight="false" outlineLevel="0" collapsed="false">
      <c r="A256" s="13" t="str">
        <f aca="false">IF(INDEX(Materials!$A$2:$A$301,252)="","",INDEX(Materials!$A$2:$A$301,252))</f>
        <v/>
      </c>
      <c r="B256" s="19" t="str">
        <f aca="false">IF(A256="","",COUNTIF(C256:EV256,"&gt;0"))</f>
        <v/>
      </c>
      <c r="C256" s="21" t="n">
        <f aca="false">IF(OR($A256="",C$4=""),0,COUNTIFS(Formulas!$A$2:$A$3001,C$4,Formulas!$B$2:$B$3001,$A256))</f>
        <v>0</v>
      </c>
      <c r="D256" s="21" t="n">
        <f aca="false">IF(OR($A256="",D$4=""),0,COUNTIFS(Formulas!$A$2:$A$3001,D$4,Formulas!$B$2:$B$3001,$A256))</f>
        <v>0</v>
      </c>
      <c r="E256" s="21" t="n">
        <f aca="false">IF(OR($A256="",E$4=""),0,COUNTIFS(Formulas!$A$2:$A$3001,E$4,Formulas!$B$2:$B$3001,$A256))</f>
        <v>0</v>
      </c>
      <c r="F256" s="21" t="n">
        <f aca="false">IF(OR($A256="",F$4=""),0,COUNTIFS(Formulas!$A$2:$A$3001,F$4,Formulas!$B$2:$B$3001,$A256))</f>
        <v>0</v>
      </c>
      <c r="G256" s="21" t="n">
        <f aca="false">IF(OR($A256="",G$4=""),0,COUNTIFS(Formulas!$A$2:$A$3001,G$4,Formulas!$B$2:$B$3001,$A256))</f>
        <v>0</v>
      </c>
      <c r="H256" s="21" t="n">
        <f aca="false">IF(OR($A256="",H$4=""),0,COUNTIFS(Formulas!$A$2:$A$3001,H$4,Formulas!$B$2:$B$3001,$A256))</f>
        <v>0</v>
      </c>
      <c r="I256" s="21" t="n">
        <f aca="false">IF(OR($A256="",I$4=""),0,COUNTIFS(Formulas!$A$2:$A$3001,I$4,Formulas!$B$2:$B$3001,$A256))</f>
        <v>0</v>
      </c>
      <c r="J256" s="21" t="n">
        <f aca="false">IF(OR($A256="",J$4=""),0,COUNTIFS(Formulas!$A$2:$A$3001,J$4,Formulas!$B$2:$B$3001,$A256))</f>
        <v>0</v>
      </c>
      <c r="K256" s="21" t="n">
        <f aca="false">IF(OR($A256="",K$4=""),0,COUNTIFS(Formulas!$A$2:$A$3001,K$4,Formulas!$B$2:$B$3001,$A256))</f>
        <v>0</v>
      </c>
      <c r="L256" s="21" t="n">
        <f aca="false">IF(OR($A256="",L$4=""),0,COUNTIFS(Formulas!$A$2:$A$3001,L$4,Formulas!$B$2:$B$3001,$A256))</f>
        <v>0</v>
      </c>
      <c r="M256" s="21" t="n">
        <f aca="false">IF(OR($A256="",M$4=""),0,COUNTIFS(Formulas!$A$2:$A$3001,M$4,Formulas!$B$2:$B$3001,$A256))</f>
        <v>0</v>
      </c>
      <c r="N256" s="21" t="n">
        <f aca="false">IF(OR($A256="",N$4=""),0,COUNTIFS(Formulas!$A$2:$A$3001,N$4,Formulas!$B$2:$B$3001,$A256))</f>
        <v>0</v>
      </c>
      <c r="O256" s="21" t="n">
        <f aca="false">IF(OR($A256="",O$4=""),0,COUNTIFS(Formulas!$A$2:$A$3001,O$4,Formulas!$B$2:$B$3001,$A256))</f>
        <v>0</v>
      </c>
      <c r="P256" s="21" t="n">
        <f aca="false">IF(OR($A256="",P$4=""),0,COUNTIFS(Formulas!$A$2:$A$3001,P$4,Formulas!$B$2:$B$3001,$A256))</f>
        <v>0</v>
      </c>
      <c r="Q256" s="21" t="n">
        <f aca="false">IF(OR($A256="",Q$4=""),0,COUNTIFS(Formulas!$A$2:$A$3001,Q$4,Formulas!$B$2:$B$3001,$A256))</f>
        <v>0</v>
      </c>
      <c r="R256" s="21" t="n">
        <f aca="false">IF(OR($A256="",R$4=""),0,COUNTIFS(Formulas!$A$2:$A$3001,R$4,Formulas!$B$2:$B$3001,$A256))</f>
        <v>0</v>
      </c>
      <c r="S256" s="21" t="n">
        <f aca="false">IF(OR($A256="",S$4=""),0,COUNTIFS(Formulas!$A$2:$A$3001,S$4,Formulas!$B$2:$B$3001,$A256))</f>
        <v>0</v>
      </c>
      <c r="T256" s="21" t="n">
        <f aca="false">IF(OR($A256="",T$4=""),0,COUNTIFS(Formulas!$A$2:$A$3001,T$4,Formulas!$B$2:$B$3001,$A256))</f>
        <v>0</v>
      </c>
      <c r="U256" s="21" t="n">
        <f aca="false">IF(OR($A256="",U$4=""),0,COUNTIFS(Formulas!$A$2:$A$3001,U$4,Formulas!$B$2:$B$3001,$A256))</f>
        <v>0</v>
      </c>
      <c r="V256" s="21" t="n">
        <f aca="false">IF(OR($A256="",V$4=""),0,COUNTIFS(Formulas!$A$2:$A$3001,V$4,Formulas!$B$2:$B$3001,$A256))</f>
        <v>0</v>
      </c>
      <c r="W256" s="21" t="n">
        <f aca="false">IF(OR($A256="",W$4=""),0,COUNTIFS(Formulas!$A$2:$A$3001,W$4,Formulas!$B$2:$B$3001,$A256))</f>
        <v>0</v>
      </c>
      <c r="X256" s="21" t="n">
        <f aca="false">IF(OR($A256="",X$4=""),0,COUNTIFS(Formulas!$A$2:$A$3001,X$4,Formulas!$B$2:$B$3001,$A256))</f>
        <v>0</v>
      </c>
      <c r="Y256" s="21" t="n">
        <f aca="false">IF(OR($A256="",Y$4=""),0,COUNTIFS(Formulas!$A$2:$A$3001,Y$4,Formulas!$B$2:$B$3001,$A256))</f>
        <v>0</v>
      </c>
      <c r="Z256" s="21" t="n">
        <f aca="false">IF(OR($A256="",Z$4=""),0,COUNTIFS(Formulas!$A$2:$A$3001,Z$4,Formulas!$B$2:$B$3001,$A256))</f>
        <v>0</v>
      </c>
      <c r="AA256" s="21" t="n">
        <f aca="false">IF(OR($A256="",AA$4=""),0,COUNTIFS(Formulas!$A$2:$A$3001,AA$4,Formulas!$B$2:$B$3001,$A256))</f>
        <v>0</v>
      </c>
      <c r="AB256" s="21" t="n">
        <f aca="false">IF(OR($A256="",AB$4=""),0,COUNTIFS(Formulas!$A$2:$A$3001,AB$4,Formulas!$B$2:$B$3001,$A256))</f>
        <v>0</v>
      </c>
      <c r="AC256" s="21" t="n">
        <f aca="false">IF(OR($A256="",AC$4=""),0,COUNTIFS(Formulas!$A$2:$A$3001,AC$4,Formulas!$B$2:$B$3001,$A256))</f>
        <v>0</v>
      </c>
      <c r="AD256" s="21" t="n">
        <f aca="false">IF(OR($A256="",AD$4=""),0,COUNTIFS(Formulas!$A$2:$A$3001,AD$4,Formulas!$B$2:$B$3001,$A256))</f>
        <v>0</v>
      </c>
      <c r="AE256" s="21" t="n">
        <f aca="false">IF(OR($A256="",AE$4=""),0,COUNTIFS(Formulas!$A$2:$A$3001,AE$4,Formulas!$B$2:$B$3001,$A256))</f>
        <v>0</v>
      </c>
      <c r="AF256" s="21" t="n">
        <f aca="false">IF(OR($A256="",AF$4=""),0,COUNTIFS(Formulas!$A$2:$A$3001,AF$4,Formulas!$B$2:$B$3001,$A256))</f>
        <v>0</v>
      </c>
      <c r="AG256" s="21" t="n">
        <f aca="false">IF(OR($A256="",AG$4=""),0,COUNTIFS(Formulas!$A$2:$A$3001,AG$4,Formulas!$B$2:$B$3001,$A256))</f>
        <v>0</v>
      </c>
      <c r="AH256" s="21" t="n">
        <f aca="false">IF(OR($A256="",AH$4=""),0,COUNTIFS(Formulas!$A$2:$A$3001,AH$4,Formulas!$B$2:$B$3001,$A256))</f>
        <v>0</v>
      </c>
      <c r="AI256" s="21" t="n">
        <f aca="false">IF(OR($A256="",AI$4=""),0,COUNTIFS(Formulas!$A$2:$A$3001,AI$4,Formulas!$B$2:$B$3001,$A256))</f>
        <v>0</v>
      </c>
      <c r="AJ256" s="21" t="n">
        <f aca="false">IF(OR($A256="",AJ$4=""),0,COUNTIFS(Formulas!$A$2:$A$3001,AJ$4,Formulas!$B$2:$B$3001,$A256))</f>
        <v>0</v>
      </c>
      <c r="AK256" s="21" t="n">
        <f aca="false">IF(OR($A256="",AK$4=""),0,COUNTIFS(Formulas!$A$2:$A$3001,AK$4,Formulas!$B$2:$B$3001,$A256))</f>
        <v>0</v>
      </c>
      <c r="AL256" s="21" t="n">
        <f aca="false">IF(OR($A256="",AL$4=""),0,COUNTIFS(Formulas!$A$2:$A$3001,AL$4,Formulas!$B$2:$B$3001,$A256))</f>
        <v>0</v>
      </c>
      <c r="AM256" s="21" t="n">
        <f aca="false">IF(OR($A256="",AM$4=""),0,COUNTIFS(Formulas!$A$2:$A$3001,AM$4,Formulas!$B$2:$B$3001,$A256))</f>
        <v>0</v>
      </c>
      <c r="AN256" s="21" t="n">
        <f aca="false">IF(OR($A256="",AN$4=""),0,COUNTIFS(Formulas!$A$2:$A$3001,AN$4,Formulas!$B$2:$B$3001,$A256))</f>
        <v>0</v>
      </c>
      <c r="AO256" s="21" t="n">
        <f aca="false">IF(OR($A256="",AO$4=""),0,COUNTIFS(Formulas!$A$2:$A$3001,AO$4,Formulas!$B$2:$B$3001,$A256))</f>
        <v>0</v>
      </c>
      <c r="AP256" s="21" t="n">
        <f aca="false">IF(OR($A256="",AP$4=""),0,COUNTIFS(Formulas!$A$2:$A$3001,AP$4,Formulas!$B$2:$B$3001,$A256))</f>
        <v>0</v>
      </c>
      <c r="AQ256" s="21" t="n">
        <f aca="false">IF(OR($A256="",AQ$4=""),0,COUNTIFS(Formulas!$A$2:$A$3001,AQ$4,Formulas!$B$2:$B$3001,$A256))</f>
        <v>0</v>
      </c>
      <c r="AR256" s="21" t="n">
        <f aca="false">IF(OR($A256="",AR$4=""),0,COUNTIFS(Formulas!$A$2:$A$3001,AR$4,Formulas!$B$2:$B$3001,$A256))</f>
        <v>0</v>
      </c>
      <c r="AS256" s="21" t="n">
        <f aca="false">IF(OR($A256="",AS$4=""),0,COUNTIFS(Formulas!$A$2:$A$3001,AS$4,Formulas!$B$2:$B$3001,$A256))</f>
        <v>0</v>
      </c>
      <c r="AT256" s="21" t="n">
        <f aca="false">IF(OR($A256="",AT$4=""),0,COUNTIFS(Formulas!$A$2:$A$3001,AT$4,Formulas!$B$2:$B$3001,$A256))</f>
        <v>0</v>
      </c>
      <c r="AU256" s="21" t="n">
        <f aca="false">IF(OR($A256="",AU$4=""),0,COUNTIFS(Formulas!$A$2:$A$3001,AU$4,Formulas!$B$2:$B$3001,$A256))</f>
        <v>0</v>
      </c>
      <c r="AV256" s="21" t="n">
        <f aca="false">IF(OR($A256="",AV$4=""),0,COUNTIFS(Formulas!$A$2:$A$3001,AV$4,Formulas!$B$2:$B$3001,$A256))</f>
        <v>0</v>
      </c>
      <c r="AW256" s="21" t="n">
        <f aca="false">IF(OR($A256="",AW$4=""),0,COUNTIFS(Formulas!$A$2:$A$3001,AW$4,Formulas!$B$2:$B$3001,$A256))</f>
        <v>0</v>
      </c>
      <c r="AX256" s="21" t="n">
        <f aca="false">IF(OR($A256="",AX$4=""),0,COUNTIFS(Formulas!$A$2:$A$3001,AX$4,Formulas!$B$2:$B$3001,$A256))</f>
        <v>0</v>
      </c>
      <c r="AY256" s="21" t="n">
        <f aca="false">IF(OR($A256="",AY$4=""),0,COUNTIFS(Formulas!$A$2:$A$3001,AY$4,Formulas!$B$2:$B$3001,$A256))</f>
        <v>0</v>
      </c>
      <c r="AZ256" s="21" t="n">
        <f aca="false">IF(OR($A256="",AZ$4=""),0,COUNTIFS(Formulas!$A$2:$A$3001,AZ$4,Formulas!$B$2:$B$3001,$A256))</f>
        <v>0</v>
      </c>
      <c r="BA256" s="21" t="n">
        <f aca="false">IF(OR($A256="",BA$4=""),0,COUNTIFS(Formulas!$A$2:$A$3001,BA$4,Formulas!$B$2:$B$3001,$A256))</f>
        <v>0</v>
      </c>
      <c r="BB256" s="21" t="n">
        <f aca="false">IF(OR($A256="",BB$4=""),0,COUNTIFS(Formulas!$A$2:$A$3001,BB$4,Formulas!$B$2:$B$3001,$A256))</f>
        <v>0</v>
      </c>
      <c r="BC256" s="21" t="n">
        <f aca="false">IF(OR($A256="",BC$4=""),0,COUNTIFS(Formulas!$A$2:$A$3001,BC$4,Formulas!$B$2:$B$3001,$A256))</f>
        <v>0</v>
      </c>
      <c r="BD256" s="21" t="n">
        <f aca="false">IF(OR($A256="",BD$4=""),0,COUNTIFS(Formulas!$A$2:$A$3001,BD$4,Formulas!$B$2:$B$3001,$A256))</f>
        <v>0</v>
      </c>
      <c r="BE256" s="21" t="n">
        <f aca="false">IF(OR($A256="",BE$4=""),0,COUNTIFS(Formulas!$A$2:$A$3001,BE$4,Formulas!$B$2:$B$3001,$A256))</f>
        <v>0</v>
      </c>
      <c r="BF256" s="21" t="n">
        <f aca="false">IF(OR($A256="",BF$4=""),0,COUNTIFS(Formulas!$A$2:$A$3001,BF$4,Formulas!$B$2:$B$3001,$A256))</f>
        <v>0</v>
      </c>
      <c r="BG256" s="21" t="n">
        <f aca="false">IF(OR($A256="",BG$4=""),0,COUNTIFS(Formulas!$A$2:$A$3001,BG$4,Formulas!$B$2:$B$3001,$A256))</f>
        <v>0</v>
      </c>
      <c r="BH256" s="21" t="n">
        <f aca="false">IF(OR($A256="",BH$4=""),0,COUNTIFS(Formulas!$A$2:$A$3001,BH$4,Formulas!$B$2:$B$3001,$A256))</f>
        <v>0</v>
      </c>
      <c r="BI256" s="21" t="n">
        <f aca="false">IF(OR($A256="",BI$4=""),0,COUNTIFS(Formulas!$A$2:$A$3001,BI$4,Formulas!$B$2:$B$3001,$A256))</f>
        <v>0</v>
      </c>
      <c r="BJ256" s="21" t="n">
        <f aca="false">IF(OR($A256="",BJ$4=""),0,COUNTIFS(Formulas!$A$2:$A$3001,BJ$4,Formulas!$B$2:$B$3001,$A256))</f>
        <v>0</v>
      </c>
      <c r="BK256" s="21" t="n">
        <f aca="false">IF(OR($A256="",BK$4=""),0,COUNTIFS(Formulas!$A$2:$A$3001,BK$4,Formulas!$B$2:$B$3001,$A256))</f>
        <v>0</v>
      </c>
      <c r="BL256" s="21" t="n">
        <f aca="false">IF(OR($A256="",BL$4=""),0,COUNTIFS(Formulas!$A$2:$A$3001,BL$4,Formulas!$B$2:$B$3001,$A256))</f>
        <v>0</v>
      </c>
      <c r="BM256" s="21" t="n">
        <f aca="false">IF(OR($A256="",BM$4=""),0,COUNTIFS(Formulas!$A$2:$A$3001,BM$4,Formulas!$B$2:$B$3001,$A256))</f>
        <v>0</v>
      </c>
      <c r="BN256" s="21" t="n">
        <f aca="false">IF(OR($A256="",BN$4=""),0,COUNTIFS(Formulas!$A$2:$A$3001,BN$4,Formulas!$B$2:$B$3001,$A256))</f>
        <v>0</v>
      </c>
      <c r="BO256" s="21" t="n">
        <f aca="false">IF(OR($A256="",BO$4=""),0,COUNTIFS(Formulas!$A$2:$A$3001,BO$4,Formulas!$B$2:$B$3001,$A256))</f>
        <v>0</v>
      </c>
      <c r="BP256" s="21" t="n">
        <f aca="false">IF(OR($A256="",BP$4=""),0,COUNTIFS(Formulas!$A$2:$A$3001,BP$4,Formulas!$B$2:$B$3001,$A256))</f>
        <v>0</v>
      </c>
      <c r="BQ256" s="21" t="n">
        <f aca="false">IF(OR($A256="",BQ$4=""),0,COUNTIFS(Formulas!$A$2:$A$3001,BQ$4,Formulas!$B$2:$B$3001,$A256))</f>
        <v>0</v>
      </c>
      <c r="BR256" s="21" t="n">
        <f aca="false">IF(OR($A256="",BR$4=""),0,COUNTIFS(Formulas!$A$2:$A$3001,BR$4,Formulas!$B$2:$B$3001,$A256))</f>
        <v>0</v>
      </c>
      <c r="BS256" s="21" t="n">
        <f aca="false">IF(OR($A256="",BS$4=""),0,COUNTIFS(Formulas!$A$2:$A$3001,BS$4,Formulas!$B$2:$B$3001,$A256))</f>
        <v>0</v>
      </c>
      <c r="BT256" s="21" t="n">
        <f aca="false">IF(OR($A256="",BT$4=""),0,COUNTIFS(Formulas!$A$2:$A$3001,BT$4,Formulas!$B$2:$B$3001,$A256))</f>
        <v>0</v>
      </c>
      <c r="BU256" s="21" t="n">
        <f aca="false">IF(OR($A256="",BU$4=""),0,COUNTIFS(Formulas!$A$2:$A$3001,BU$4,Formulas!$B$2:$B$3001,$A256))</f>
        <v>0</v>
      </c>
      <c r="BV256" s="21" t="n">
        <f aca="false">IF(OR($A256="",BV$4=""),0,COUNTIFS(Formulas!$A$2:$A$3001,BV$4,Formulas!$B$2:$B$3001,$A256))</f>
        <v>0</v>
      </c>
      <c r="BW256" s="21" t="n">
        <f aca="false">IF(OR($A256="",BW$4=""),0,COUNTIFS(Formulas!$A$2:$A$3001,BW$4,Formulas!$B$2:$B$3001,$A256))</f>
        <v>0</v>
      </c>
      <c r="BX256" s="21" t="n">
        <f aca="false">IF(OR($A256="",BX$4=""),0,COUNTIFS(Formulas!$A$2:$A$3001,BX$4,Formulas!$B$2:$B$3001,$A256))</f>
        <v>0</v>
      </c>
      <c r="BY256" s="21" t="n">
        <f aca="false">IF(OR($A256="",BY$4=""),0,COUNTIFS(Formulas!$A$2:$A$3001,BY$4,Formulas!$B$2:$B$3001,$A256))</f>
        <v>0</v>
      </c>
      <c r="BZ256" s="21" t="n">
        <f aca="false">IF(OR($A256="",BZ$4=""),0,COUNTIFS(Formulas!$A$2:$A$3001,BZ$4,Formulas!$B$2:$B$3001,$A256))</f>
        <v>0</v>
      </c>
      <c r="CA256" s="21" t="n">
        <f aca="false">IF(OR($A256="",CA$4=""),0,COUNTIFS(Formulas!$A$2:$A$3001,CA$4,Formulas!$B$2:$B$3001,$A256))</f>
        <v>0</v>
      </c>
      <c r="CB256" s="21" t="n">
        <f aca="false">IF(OR($A256="",CB$4=""),0,COUNTIFS(Formulas!$A$2:$A$3001,CB$4,Formulas!$B$2:$B$3001,$A256))</f>
        <v>0</v>
      </c>
      <c r="CC256" s="21" t="n">
        <f aca="false">IF(OR($A256="",CC$4=""),0,COUNTIFS(Formulas!$A$2:$A$3001,CC$4,Formulas!$B$2:$B$3001,$A256))</f>
        <v>0</v>
      </c>
      <c r="CD256" s="21" t="n">
        <f aca="false">IF(OR($A256="",CD$4=""),0,COUNTIFS(Formulas!$A$2:$A$3001,CD$4,Formulas!$B$2:$B$3001,$A256))</f>
        <v>0</v>
      </c>
      <c r="CE256" s="21" t="n">
        <f aca="false">IF(OR($A256="",CE$4=""),0,COUNTIFS(Formulas!$A$2:$A$3001,CE$4,Formulas!$B$2:$B$3001,$A256))</f>
        <v>0</v>
      </c>
      <c r="CF256" s="21" t="n">
        <f aca="false">IF(OR($A256="",CF$4=""),0,COUNTIFS(Formulas!$A$2:$A$3001,CF$4,Formulas!$B$2:$B$3001,$A256))</f>
        <v>0</v>
      </c>
      <c r="CG256" s="21" t="n">
        <f aca="false">IF(OR($A256="",CG$4=""),0,COUNTIFS(Formulas!$A$2:$A$3001,CG$4,Formulas!$B$2:$B$3001,$A256))</f>
        <v>0</v>
      </c>
      <c r="CH256" s="21" t="n">
        <f aca="false">IF(OR($A256="",CH$4=""),0,COUNTIFS(Formulas!$A$2:$A$3001,CH$4,Formulas!$B$2:$B$3001,$A256))</f>
        <v>0</v>
      </c>
      <c r="CI256" s="21" t="n">
        <f aca="false">IF(OR($A256="",CI$4=""),0,COUNTIFS(Formulas!$A$2:$A$3001,CI$4,Formulas!$B$2:$B$3001,$A256))</f>
        <v>0</v>
      </c>
      <c r="CJ256" s="21" t="n">
        <f aca="false">IF(OR($A256="",CJ$4=""),0,COUNTIFS(Formulas!$A$2:$A$3001,CJ$4,Formulas!$B$2:$B$3001,$A256))</f>
        <v>0</v>
      </c>
      <c r="CK256" s="21" t="n">
        <f aca="false">IF(OR($A256="",CK$4=""),0,COUNTIFS(Formulas!$A$2:$A$3001,CK$4,Formulas!$B$2:$B$3001,$A256))</f>
        <v>0</v>
      </c>
      <c r="CL256" s="21" t="n">
        <f aca="false">IF(OR($A256="",CL$4=""),0,COUNTIFS(Formulas!$A$2:$A$3001,CL$4,Formulas!$B$2:$B$3001,$A256))</f>
        <v>0</v>
      </c>
      <c r="CM256" s="21" t="n">
        <f aca="false">IF(OR($A256="",CM$4=""),0,COUNTIFS(Formulas!$A$2:$A$3001,CM$4,Formulas!$B$2:$B$3001,$A256))</f>
        <v>0</v>
      </c>
      <c r="CN256" s="21" t="n">
        <f aca="false">IF(OR($A256="",CN$4=""),0,COUNTIFS(Formulas!$A$2:$A$3001,CN$4,Formulas!$B$2:$B$3001,$A256))</f>
        <v>0</v>
      </c>
      <c r="CO256" s="21" t="n">
        <f aca="false">IF(OR($A256="",CO$4=""),0,COUNTIFS(Formulas!$A$2:$A$3001,CO$4,Formulas!$B$2:$B$3001,$A256))</f>
        <v>0</v>
      </c>
      <c r="CP256" s="21" t="n">
        <f aca="false">IF(OR($A256="",CP$4=""),0,COUNTIFS(Formulas!$A$2:$A$3001,CP$4,Formulas!$B$2:$B$3001,$A256))</f>
        <v>0</v>
      </c>
      <c r="CQ256" s="21" t="n">
        <f aca="false">IF(OR($A256="",CQ$4=""),0,COUNTIFS(Formulas!$A$2:$A$3001,CQ$4,Formulas!$B$2:$B$3001,$A256))</f>
        <v>0</v>
      </c>
      <c r="CR256" s="21" t="n">
        <f aca="false">IF(OR($A256="",CR$4=""),0,COUNTIFS(Formulas!$A$2:$A$3001,CR$4,Formulas!$B$2:$B$3001,$A256))</f>
        <v>0</v>
      </c>
      <c r="CS256" s="21" t="n">
        <f aca="false">IF(OR($A256="",CS$4=""),0,COUNTIFS(Formulas!$A$2:$A$3001,CS$4,Formulas!$B$2:$B$3001,$A256))</f>
        <v>0</v>
      </c>
      <c r="CT256" s="21" t="n">
        <f aca="false">IF(OR($A256="",CT$4=""),0,COUNTIFS(Formulas!$A$2:$A$3001,CT$4,Formulas!$B$2:$B$3001,$A256))</f>
        <v>0</v>
      </c>
      <c r="CU256" s="21" t="n">
        <f aca="false">IF(OR($A256="",CU$4=""),0,COUNTIFS(Formulas!$A$2:$A$3001,CU$4,Formulas!$B$2:$B$3001,$A256))</f>
        <v>0</v>
      </c>
      <c r="CV256" s="21" t="n">
        <f aca="false">IF(OR($A256="",CV$4=""),0,COUNTIFS(Formulas!$A$2:$A$3001,CV$4,Formulas!$B$2:$B$3001,$A256))</f>
        <v>0</v>
      </c>
      <c r="CW256" s="21" t="n">
        <f aca="false">IF(OR($A256="",CW$4=""),0,COUNTIFS(Formulas!$A$2:$A$3001,CW$4,Formulas!$B$2:$B$3001,$A256))</f>
        <v>0</v>
      </c>
      <c r="CX256" s="21" t="n">
        <f aca="false">IF(OR($A256="",CX$4=""),0,COUNTIFS(Formulas!$A$2:$A$3001,CX$4,Formulas!$B$2:$B$3001,$A256))</f>
        <v>0</v>
      </c>
      <c r="CY256" s="21" t="n">
        <f aca="false">IF(OR($A256="",CY$4=""),0,COUNTIFS(Formulas!$A$2:$A$3001,CY$4,Formulas!$B$2:$B$3001,$A256))</f>
        <v>0</v>
      </c>
      <c r="CZ256" s="21" t="n">
        <f aca="false">IF(OR($A256="",CZ$4=""),0,COUNTIFS(Formulas!$A$2:$A$3001,CZ$4,Formulas!$B$2:$B$3001,$A256))</f>
        <v>0</v>
      </c>
      <c r="DA256" s="21" t="n">
        <f aca="false">IF(OR($A256="",DA$4=""),0,COUNTIFS(Formulas!$A$2:$A$3001,DA$4,Formulas!$B$2:$B$3001,$A256))</f>
        <v>0</v>
      </c>
      <c r="DB256" s="21" t="n">
        <f aca="false">IF(OR($A256="",DB$4=""),0,COUNTIFS(Formulas!$A$2:$A$3001,DB$4,Formulas!$B$2:$B$3001,$A256))</f>
        <v>0</v>
      </c>
      <c r="DC256" s="21" t="n">
        <f aca="false">IF(OR($A256="",DC$4=""),0,COUNTIFS(Formulas!$A$2:$A$3001,DC$4,Formulas!$B$2:$B$3001,$A256))</f>
        <v>0</v>
      </c>
      <c r="DD256" s="21" t="n">
        <f aca="false">IF(OR($A256="",DD$4=""),0,COUNTIFS(Formulas!$A$2:$A$3001,DD$4,Formulas!$B$2:$B$3001,$A256))</f>
        <v>0</v>
      </c>
      <c r="DE256" s="21" t="n">
        <f aca="false">IF(OR($A256="",DE$4=""),0,COUNTIFS(Formulas!$A$2:$A$3001,DE$4,Formulas!$B$2:$B$3001,$A256))</f>
        <v>0</v>
      </c>
      <c r="DF256" s="21" t="n">
        <f aca="false">IF(OR($A256="",DF$4=""),0,COUNTIFS(Formulas!$A$2:$A$3001,DF$4,Formulas!$B$2:$B$3001,$A256))</f>
        <v>0</v>
      </c>
      <c r="DG256" s="21" t="n">
        <f aca="false">IF(OR($A256="",DG$4=""),0,COUNTIFS(Formulas!$A$2:$A$3001,DG$4,Formulas!$B$2:$B$3001,$A256))</f>
        <v>0</v>
      </c>
      <c r="DH256" s="21" t="n">
        <f aca="false">IF(OR($A256="",DH$4=""),0,COUNTIFS(Formulas!$A$2:$A$3001,DH$4,Formulas!$B$2:$B$3001,$A256))</f>
        <v>0</v>
      </c>
      <c r="DI256" s="21" t="n">
        <f aca="false">IF(OR($A256="",DI$4=""),0,COUNTIFS(Formulas!$A$2:$A$3001,DI$4,Formulas!$B$2:$B$3001,$A256))</f>
        <v>0</v>
      </c>
      <c r="DJ256" s="21" t="n">
        <f aca="false">IF(OR($A256="",DJ$4=""),0,COUNTIFS(Formulas!$A$2:$A$3001,DJ$4,Formulas!$B$2:$B$3001,$A256))</f>
        <v>0</v>
      </c>
      <c r="DK256" s="21" t="n">
        <f aca="false">IF(OR($A256="",DK$4=""),0,COUNTIFS(Formulas!$A$2:$A$3001,DK$4,Formulas!$B$2:$B$3001,$A256))</f>
        <v>0</v>
      </c>
      <c r="DL256" s="21" t="n">
        <f aca="false">IF(OR($A256="",DL$4=""),0,COUNTIFS(Formulas!$A$2:$A$3001,DL$4,Formulas!$B$2:$B$3001,$A256))</f>
        <v>0</v>
      </c>
      <c r="DM256" s="21" t="n">
        <f aca="false">IF(OR($A256="",DM$4=""),0,COUNTIFS(Formulas!$A$2:$A$3001,DM$4,Formulas!$B$2:$B$3001,$A256))</f>
        <v>0</v>
      </c>
      <c r="DN256" s="21" t="n">
        <f aca="false">IF(OR($A256="",DN$4=""),0,COUNTIFS(Formulas!$A$2:$A$3001,DN$4,Formulas!$B$2:$B$3001,$A256))</f>
        <v>0</v>
      </c>
      <c r="DO256" s="21" t="n">
        <f aca="false">IF(OR($A256="",DO$4=""),0,COUNTIFS(Formulas!$A$2:$A$3001,DO$4,Formulas!$B$2:$B$3001,$A256))</f>
        <v>0</v>
      </c>
      <c r="DP256" s="21" t="n">
        <f aca="false">IF(OR($A256="",DP$4=""),0,COUNTIFS(Formulas!$A$2:$A$3001,DP$4,Formulas!$B$2:$B$3001,$A256))</f>
        <v>0</v>
      </c>
      <c r="DQ256" s="21" t="n">
        <f aca="false">IF(OR($A256="",DQ$4=""),0,COUNTIFS(Formulas!$A$2:$A$3001,DQ$4,Formulas!$B$2:$B$3001,$A256))</f>
        <v>0</v>
      </c>
      <c r="DR256" s="21" t="n">
        <f aca="false">IF(OR($A256="",DR$4=""),0,COUNTIFS(Formulas!$A$2:$A$3001,DR$4,Formulas!$B$2:$B$3001,$A256))</f>
        <v>0</v>
      </c>
      <c r="DS256" s="21" t="n">
        <f aca="false">IF(OR($A256="",DS$4=""),0,COUNTIFS(Formulas!$A$2:$A$3001,DS$4,Formulas!$B$2:$B$3001,$A256))</f>
        <v>0</v>
      </c>
      <c r="DT256" s="21" t="n">
        <f aca="false">IF(OR($A256="",DT$4=""),0,COUNTIFS(Formulas!$A$2:$A$3001,DT$4,Formulas!$B$2:$B$3001,$A256))</f>
        <v>0</v>
      </c>
      <c r="DU256" s="21" t="n">
        <f aca="false">IF(OR($A256="",DU$4=""),0,COUNTIFS(Formulas!$A$2:$A$3001,DU$4,Formulas!$B$2:$B$3001,$A256))</f>
        <v>0</v>
      </c>
      <c r="DV256" s="21" t="n">
        <f aca="false">IF(OR($A256="",DV$4=""),0,COUNTIFS(Formulas!$A$2:$A$3001,DV$4,Formulas!$B$2:$B$3001,$A256))</f>
        <v>0</v>
      </c>
      <c r="DW256" s="21" t="n">
        <f aca="false">IF(OR($A256="",DW$4=""),0,COUNTIFS(Formulas!$A$2:$A$3001,DW$4,Formulas!$B$2:$B$3001,$A256))</f>
        <v>0</v>
      </c>
      <c r="DX256" s="21" t="n">
        <f aca="false">IF(OR($A256="",DX$4=""),0,COUNTIFS(Formulas!$A$2:$A$3001,DX$4,Formulas!$B$2:$B$3001,$A256))</f>
        <v>0</v>
      </c>
      <c r="DY256" s="21" t="n">
        <f aca="false">IF(OR($A256="",DY$4=""),0,COUNTIFS(Formulas!$A$2:$A$3001,DY$4,Formulas!$B$2:$B$3001,$A256))</f>
        <v>0</v>
      </c>
      <c r="DZ256" s="21" t="n">
        <f aca="false">IF(OR($A256="",DZ$4=""),0,COUNTIFS(Formulas!$A$2:$A$3001,DZ$4,Formulas!$B$2:$B$3001,$A256))</f>
        <v>0</v>
      </c>
      <c r="EA256" s="21" t="n">
        <f aca="false">IF(OR($A256="",EA$4=""),0,COUNTIFS(Formulas!$A$2:$A$3001,EA$4,Formulas!$B$2:$B$3001,$A256))</f>
        <v>0</v>
      </c>
      <c r="EB256" s="21" t="n">
        <f aca="false">IF(OR($A256="",EB$4=""),0,COUNTIFS(Formulas!$A$2:$A$3001,EB$4,Formulas!$B$2:$B$3001,$A256))</f>
        <v>0</v>
      </c>
      <c r="EC256" s="21" t="n">
        <f aca="false">IF(OR($A256="",EC$4=""),0,COUNTIFS(Formulas!$A$2:$A$3001,EC$4,Formulas!$B$2:$B$3001,$A256))</f>
        <v>0</v>
      </c>
      <c r="ED256" s="21" t="n">
        <f aca="false">IF(OR($A256="",ED$4=""),0,COUNTIFS(Formulas!$A$2:$A$3001,ED$4,Formulas!$B$2:$B$3001,$A256))</f>
        <v>0</v>
      </c>
      <c r="EE256" s="21" t="n">
        <f aca="false">IF(OR($A256="",EE$4=""),0,COUNTIFS(Formulas!$A$2:$A$3001,EE$4,Formulas!$B$2:$B$3001,$A256))</f>
        <v>0</v>
      </c>
      <c r="EF256" s="21" t="n">
        <f aca="false">IF(OR($A256="",EF$4=""),0,COUNTIFS(Formulas!$A$2:$A$3001,EF$4,Formulas!$B$2:$B$3001,$A256))</f>
        <v>0</v>
      </c>
      <c r="EG256" s="21" t="n">
        <f aca="false">IF(OR($A256="",EG$4=""),0,COUNTIFS(Formulas!$A$2:$A$3001,EG$4,Formulas!$B$2:$B$3001,$A256))</f>
        <v>0</v>
      </c>
      <c r="EH256" s="21" t="n">
        <f aca="false">IF(OR($A256="",EH$4=""),0,COUNTIFS(Formulas!$A$2:$A$3001,EH$4,Formulas!$B$2:$B$3001,$A256))</f>
        <v>0</v>
      </c>
      <c r="EI256" s="21" t="n">
        <f aca="false">IF(OR($A256="",EI$4=""),0,COUNTIFS(Formulas!$A$2:$A$3001,EI$4,Formulas!$B$2:$B$3001,$A256))</f>
        <v>0</v>
      </c>
      <c r="EJ256" s="21" t="n">
        <f aca="false">IF(OR($A256="",EJ$4=""),0,COUNTIFS(Formulas!$A$2:$A$3001,EJ$4,Formulas!$B$2:$B$3001,$A256))</f>
        <v>0</v>
      </c>
      <c r="EK256" s="21" t="n">
        <f aca="false">IF(OR($A256="",EK$4=""),0,COUNTIFS(Formulas!$A$2:$A$3001,EK$4,Formulas!$B$2:$B$3001,$A256))</f>
        <v>0</v>
      </c>
      <c r="EL256" s="21" t="n">
        <f aca="false">IF(OR($A256="",EL$4=""),0,COUNTIFS(Formulas!$A$2:$A$3001,EL$4,Formulas!$B$2:$B$3001,$A256))</f>
        <v>0</v>
      </c>
      <c r="EM256" s="21" t="n">
        <f aca="false">IF(OR($A256="",EM$4=""),0,COUNTIFS(Formulas!$A$2:$A$3001,EM$4,Formulas!$B$2:$B$3001,$A256))</f>
        <v>0</v>
      </c>
      <c r="EN256" s="21" t="n">
        <f aca="false">IF(OR($A256="",EN$4=""),0,COUNTIFS(Formulas!$A$2:$A$3001,EN$4,Formulas!$B$2:$B$3001,$A256))</f>
        <v>0</v>
      </c>
      <c r="EO256" s="21" t="n">
        <f aca="false">IF(OR($A256="",EO$4=""),0,COUNTIFS(Formulas!$A$2:$A$3001,EO$4,Formulas!$B$2:$B$3001,$A256))</f>
        <v>0</v>
      </c>
      <c r="EP256" s="21" t="n">
        <f aca="false">IF(OR($A256="",EP$4=""),0,COUNTIFS(Formulas!$A$2:$A$3001,EP$4,Formulas!$B$2:$B$3001,$A256))</f>
        <v>0</v>
      </c>
      <c r="EQ256" s="21" t="n">
        <f aca="false">IF(OR($A256="",EQ$4=""),0,COUNTIFS(Formulas!$A$2:$A$3001,EQ$4,Formulas!$B$2:$B$3001,$A256))</f>
        <v>0</v>
      </c>
      <c r="ER256" s="21" t="n">
        <f aca="false">IF(OR($A256="",ER$4=""),0,COUNTIFS(Formulas!$A$2:$A$3001,ER$4,Formulas!$B$2:$B$3001,$A256))</f>
        <v>0</v>
      </c>
      <c r="ES256" s="21" t="n">
        <f aca="false">IF(OR($A256="",ES$4=""),0,COUNTIFS(Formulas!$A$2:$A$3001,ES$4,Formulas!$B$2:$B$3001,$A256))</f>
        <v>0</v>
      </c>
      <c r="ET256" s="21" t="n">
        <f aca="false">IF(OR($A256="",ET$4=""),0,COUNTIFS(Formulas!$A$2:$A$3001,ET$4,Formulas!$B$2:$B$3001,$A256))</f>
        <v>0</v>
      </c>
      <c r="EU256" s="21" t="n">
        <f aca="false">IF(OR($A256="",EU$4=""),0,COUNTIFS(Formulas!$A$2:$A$3001,EU$4,Formulas!$B$2:$B$3001,$A256))</f>
        <v>0</v>
      </c>
      <c r="EV256" s="21" t="n">
        <f aca="false">IF(OR($A256="",EV$4=""),0,COUNTIFS(Formulas!$A$2:$A$3001,EV$4,Formulas!$B$2:$B$3001,$A256))</f>
        <v>0</v>
      </c>
    </row>
    <row r="257" customFormat="false" ht="15" hidden="false" customHeight="false" outlineLevel="0" collapsed="false">
      <c r="A257" s="13" t="str">
        <f aca="false">IF(INDEX(Materials!$A$2:$A$301,253)="","",INDEX(Materials!$A$2:$A$301,253))</f>
        <v/>
      </c>
      <c r="B257" s="19" t="str">
        <f aca="false">IF(A257="","",COUNTIF(C257:EV257,"&gt;0"))</f>
        <v/>
      </c>
      <c r="C257" s="21" t="n">
        <f aca="false">IF(OR($A257="",C$4=""),0,COUNTIFS(Formulas!$A$2:$A$3001,C$4,Formulas!$B$2:$B$3001,$A257))</f>
        <v>0</v>
      </c>
      <c r="D257" s="21" t="n">
        <f aca="false">IF(OR($A257="",D$4=""),0,COUNTIFS(Formulas!$A$2:$A$3001,D$4,Formulas!$B$2:$B$3001,$A257))</f>
        <v>0</v>
      </c>
      <c r="E257" s="21" t="n">
        <f aca="false">IF(OR($A257="",E$4=""),0,COUNTIFS(Formulas!$A$2:$A$3001,E$4,Formulas!$B$2:$B$3001,$A257))</f>
        <v>0</v>
      </c>
      <c r="F257" s="21" t="n">
        <f aca="false">IF(OR($A257="",F$4=""),0,COUNTIFS(Formulas!$A$2:$A$3001,F$4,Formulas!$B$2:$B$3001,$A257))</f>
        <v>0</v>
      </c>
      <c r="G257" s="21" t="n">
        <f aca="false">IF(OR($A257="",G$4=""),0,COUNTIFS(Formulas!$A$2:$A$3001,G$4,Formulas!$B$2:$B$3001,$A257))</f>
        <v>0</v>
      </c>
      <c r="H257" s="21" t="n">
        <f aca="false">IF(OR($A257="",H$4=""),0,COUNTIFS(Formulas!$A$2:$A$3001,H$4,Formulas!$B$2:$B$3001,$A257))</f>
        <v>0</v>
      </c>
      <c r="I257" s="21" t="n">
        <f aca="false">IF(OR($A257="",I$4=""),0,COUNTIFS(Formulas!$A$2:$A$3001,I$4,Formulas!$B$2:$B$3001,$A257))</f>
        <v>0</v>
      </c>
      <c r="J257" s="21" t="n">
        <f aca="false">IF(OR($A257="",J$4=""),0,COUNTIFS(Formulas!$A$2:$A$3001,J$4,Formulas!$B$2:$B$3001,$A257))</f>
        <v>0</v>
      </c>
      <c r="K257" s="21" t="n">
        <f aca="false">IF(OR($A257="",K$4=""),0,COUNTIFS(Formulas!$A$2:$A$3001,K$4,Formulas!$B$2:$B$3001,$A257))</f>
        <v>0</v>
      </c>
      <c r="L257" s="21" t="n">
        <f aca="false">IF(OR($A257="",L$4=""),0,COUNTIFS(Formulas!$A$2:$A$3001,L$4,Formulas!$B$2:$B$3001,$A257))</f>
        <v>0</v>
      </c>
      <c r="M257" s="21" t="n">
        <f aca="false">IF(OR($A257="",M$4=""),0,COUNTIFS(Formulas!$A$2:$A$3001,M$4,Formulas!$B$2:$B$3001,$A257))</f>
        <v>0</v>
      </c>
      <c r="N257" s="21" t="n">
        <f aca="false">IF(OR($A257="",N$4=""),0,COUNTIFS(Formulas!$A$2:$A$3001,N$4,Formulas!$B$2:$B$3001,$A257))</f>
        <v>0</v>
      </c>
      <c r="O257" s="21" t="n">
        <f aca="false">IF(OR($A257="",O$4=""),0,COUNTIFS(Formulas!$A$2:$A$3001,O$4,Formulas!$B$2:$B$3001,$A257))</f>
        <v>0</v>
      </c>
      <c r="P257" s="21" t="n">
        <f aca="false">IF(OR($A257="",P$4=""),0,COUNTIFS(Formulas!$A$2:$A$3001,P$4,Formulas!$B$2:$B$3001,$A257))</f>
        <v>0</v>
      </c>
      <c r="Q257" s="21" t="n">
        <f aca="false">IF(OR($A257="",Q$4=""),0,COUNTIFS(Formulas!$A$2:$A$3001,Q$4,Formulas!$B$2:$B$3001,$A257))</f>
        <v>0</v>
      </c>
      <c r="R257" s="21" t="n">
        <f aca="false">IF(OR($A257="",R$4=""),0,COUNTIFS(Formulas!$A$2:$A$3001,R$4,Formulas!$B$2:$B$3001,$A257))</f>
        <v>0</v>
      </c>
      <c r="S257" s="21" t="n">
        <f aca="false">IF(OR($A257="",S$4=""),0,COUNTIFS(Formulas!$A$2:$A$3001,S$4,Formulas!$B$2:$B$3001,$A257))</f>
        <v>0</v>
      </c>
      <c r="T257" s="21" t="n">
        <f aca="false">IF(OR($A257="",T$4=""),0,COUNTIFS(Formulas!$A$2:$A$3001,T$4,Formulas!$B$2:$B$3001,$A257))</f>
        <v>0</v>
      </c>
      <c r="U257" s="21" t="n">
        <f aca="false">IF(OR($A257="",U$4=""),0,COUNTIFS(Formulas!$A$2:$A$3001,U$4,Formulas!$B$2:$B$3001,$A257))</f>
        <v>0</v>
      </c>
      <c r="V257" s="21" t="n">
        <f aca="false">IF(OR($A257="",V$4=""),0,COUNTIFS(Formulas!$A$2:$A$3001,V$4,Formulas!$B$2:$B$3001,$A257))</f>
        <v>0</v>
      </c>
      <c r="W257" s="21" t="n">
        <f aca="false">IF(OR($A257="",W$4=""),0,COUNTIFS(Formulas!$A$2:$A$3001,W$4,Formulas!$B$2:$B$3001,$A257))</f>
        <v>0</v>
      </c>
      <c r="X257" s="21" t="n">
        <f aca="false">IF(OR($A257="",X$4=""),0,COUNTIFS(Formulas!$A$2:$A$3001,X$4,Formulas!$B$2:$B$3001,$A257))</f>
        <v>0</v>
      </c>
      <c r="Y257" s="21" t="n">
        <f aca="false">IF(OR($A257="",Y$4=""),0,COUNTIFS(Formulas!$A$2:$A$3001,Y$4,Formulas!$B$2:$B$3001,$A257))</f>
        <v>0</v>
      </c>
      <c r="Z257" s="21" t="n">
        <f aca="false">IF(OR($A257="",Z$4=""),0,COUNTIFS(Formulas!$A$2:$A$3001,Z$4,Formulas!$B$2:$B$3001,$A257))</f>
        <v>0</v>
      </c>
      <c r="AA257" s="21" t="n">
        <f aca="false">IF(OR($A257="",AA$4=""),0,COUNTIFS(Formulas!$A$2:$A$3001,AA$4,Formulas!$B$2:$B$3001,$A257))</f>
        <v>0</v>
      </c>
      <c r="AB257" s="21" t="n">
        <f aca="false">IF(OR($A257="",AB$4=""),0,COUNTIFS(Formulas!$A$2:$A$3001,AB$4,Formulas!$B$2:$B$3001,$A257))</f>
        <v>0</v>
      </c>
      <c r="AC257" s="21" t="n">
        <f aca="false">IF(OR($A257="",AC$4=""),0,COUNTIFS(Formulas!$A$2:$A$3001,AC$4,Formulas!$B$2:$B$3001,$A257))</f>
        <v>0</v>
      </c>
      <c r="AD257" s="21" t="n">
        <f aca="false">IF(OR($A257="",AD$4=""),0,COUNTIFS(Formulas!$A$2:$A$3001,AD$4,Formulas!$B$2:$B$3001,$A257))</f>
        <v>0</v>
      </c>
      <c r="AE257" s="21" t="n">
        <f aca="false">IF(OR($A257="",AE$4=""),0,COUNTIFS(Formulas!$A$2:$A$3001,AE$4,Formulas!$B$2:$B$3001,$A257))</f>
        <v>0</v>
      </c>
      <c r="AF257" s="21" t="n">
        <f aca="false">IF(OR($A257="",AF$4=""),0,COUNTIFS(Formulas!$A$2:$A$3001,AF$4,Formulas!$B$2:$B$3001,$A257))</f>
        <v>0</v>
      </c>
      <c r="AG257" s="21" t="n">
        <f aca="false">IF(OR($A257="",AG$4=""),0,COUNTIFS(Formulas!$A$2:$A$3001,AG$4,Formulas!$B$2:$B$3001,$A257))</f>
        <v>0</v>
      </c>
      <c r="AH257" s="21" t="n">
        <f aca="false">IF(OR($A257="",AH$4=""),0,COUNTIFS(Formulas!$A$2:$A$3001,AH$4,Formulas!$B$2:$B$3001,$A257))</f>
        <v>0</v>
      </c>
      <c r="AI257" s="21" t="n">
        <f aca="false">IF(OR($A257="",AI$4=""),0,COUNTIFS(Formulas!$A$2:$A$3001,AI$4,Formulas!$B$2:$B$3001,$A257))</f>
        <v>0</v>
      </c>
      <c r="AJ257" s="21" t="n">
        <f aca="false">IF(OR($A257="",AJ$4=""),0,COUNTIFS(Formulas!$A$2:$A$3001,AJ$4,Formulas!$B$2:$B$3001,$A257))</f>
        <v>0</v>
      </c>
      <c r="AK257" s="21" t="n">
        <f aca="false">IF(OR($A257="",AK$4=""),0,COUNTIFS(Formulas!$A$2:$A$3001,AK$4,Formulas!$B$2:$B$3001,$A257))</f>
        <v>0</v>
      </c>
      <c r="AL257" s="21" t="n">
        <f aca="false">IF(OR($A257="",AL$4=""),0,COUNTIFS(Formulas!$A$2:$A$3001,AL$4,Formulas!$B$2:$B$3001,$A257))</f>
        <v>0</v>
      </c>
      <c r="AM257" s="21" t="n">
        <f aca="false">IF(OR($A257="",AM$4=""),0,COUNTIFS(Formulas!$A$2:$A$3001,AM$4,Formulas!$B$2:$B$3001,$A257))</f>
        <v>0</v>
      </c>
      <c r="AN257" s="21" t="n">
        <f aca="false">IF(OR($A257="",AN$4=""),0,COUNTIFS(Formulas!$A$2:$A$3001,AN$4,Formulas!$B$2:$B$3001,$A257))</f>
        <v>0</v>
      </c>
      <c r="AO257" s="21" t="n">
        <f aca="false">IF(OR($A257="",AO$4=""),0,COUNTIFS(Formulas!$A$2:$A$3001,AO$4,Formulas!$B$2:$B$3001,$A257))</f>
        <v>0</v>
      </c>
      <c r="AP257" s="21" t="n">
        <f aca="false">IF(OR($A257="",AP$4=""),0,COUNTIFS(Formulas!$A$2:$A$3001,AP$4,Formulas!$B$2:$B$3001,$A257))</f>
        <v>0</v>
      </c>
      <c r="AQ257" s="21" t="n">
        <f aca="false">IF(OR($A257="",AQ$4=""),0,COUNTIFS(Formulas!$A$2:$A$3001,AQ$4,Formulas!$B$2:$B$3001,$A257))</f>
        <v>0</v>
      </c>
      <c r="AR257" s="21" t="n">
        <f aca="false">IF(OR($A257="",AR$4=""),0,COUNTIFS(Formulas!$A$2:$A$3001,AR$4,Formulas!$B$2:$B$3001,$A257))</f>
        <v>0</v>
      </c>
      <c r="AS257" s="21" t="n">
        <f aca="false">IF(OR($A257="",AS$4=""),0,COUNTIFS(Formulas!$A$2:$A$3001,AS$4,Formulas!$B$2:$B$3001,$A257))</f>
        <v>0</v>
      </c>
      <c r="AT257" s="21" t="n">
        <f aca="false">IF(OR($A257="",AT$4=""),0,COUNTIFS(Formulas!$A$2:$A$3001,AT$4,Formulas!$B$2:$B$3001,$A257))</f>
        <v>0</v>
      </c>
      <c r="AU257" s="21" t="n">
        <f aca="false">IF(OR($A257="",AU$4=""),0,COUNTIFS(Formulas!$A$2:$A$3001,AU$4,Formulas!$B$2:$B$3001,$A257))</f>
        <v>0</v>
      </c>
      <c r="AV257" s="21" t="n">
        <f aca="false">IF(OR($A257="",AV$4=""),0,COUNTIFS(Formulas!$A$2:$A$3001,AV$4,Formulas!$B$2:$B$3001,$A257))</f>
        <v>0</v>
      </c>
      <c r="AW257" s="21" t="n">
        <f aca="false">IF(OR($A257="",AW$4=""),0,COUNTIFS(Formulas!$A$2:$A$3001,AW$4,Formulas!$B$2:$B$3001,$A257))</f>
        <v>0</v>
      </c>
      <c r="AX257" s="21" t="n">
        <f aca="false">IF(OR($A257="",AX$4=""),0,COUNTIFS(Formulas!$A$2:$A$3001,AX$4,Formulas!$B$2:$B$3001,$A257))</f>
        <v>0</v>
      </c>
      <c r="AY257" s="21" t="n">
        <f aca="false">IF(OR($A257="",AY$4=""),0,COUNTIFS(Formulas!$A$2:$A$3001,AY$4,Formulas!$B$2:$B$3001,$A257))</f>
        <v>0</v>
      </c>
      <c r="AZ257" s="21" t="n">
        <f aca="false">IF(OR($A257="",AZ$4=""),0,COUNTIFS(Formulas!$A$2:$A$3001,AZ$4,Formulas!$B$2:$B$3001,$A257))</f>
        <v>0</v>
      </c>
      <c r="BA257" s="21" t="n">
        <f aca="false">IF(OR($A257="",BA$4=""),0,COUNTIFS(Formulas!$A$2:$A$3001,BA$4,Formulas!$B$2:$B$3001,$A257))</f>
        <v>0</v>
      </c>
      <c r="BB257" s="21" t="n">
        <f aca="false">IF(OR($A257="",BB$4=""),0,COUNTIFS(Formulas!$A$2:$A$3001,BB$4,Formulas!$B$2:$B$3001,$A257))</f>
        <v>0</v>
      </c>
      <c r="BC257" s="21" t="n">
        <f aca="false">IF(OR($A257="",BC$4=""),0,COUNTIFS(Formulas!$A$2:$A$3001,BC$4,Formulas!$B$2:$B$3001,$A257))</f>
        <v>0</v>
      </c>
      <c r="BD257" s="21" t="n">
        <f aca="false">IF(OR($A257="",BD$4=""),0,COUNTIFS(Formulas!$A$2:$A$3001,BD$4,Formulas!$B$2:$B$3001,$A257))</f>
        <v>0</v>
      </c>
      <c r="BE257" s="21" t="n">
        <f aca="false">IF(OR($A257="",BE$4=""),0,COUNTIFS(Formulas!$A$2:$A$3001,BE$4,Formulas!$B$2:$B$3001,$A257))</f>
        <v>0</v>
      </c>
      <c r="BF257" s="21" t="n">
        <f aca="false">IF(OR($A257="",BF$4=""),0,COUNTIFS(Formulas!$A$2:$A$3001,BF$4,Formulas!$B$2:$B$3001,$A257))</f>
        <v>0</v>
      </c>
      <c r="BG257" s="21" t="n">
        <f aca="false">IF(OR($A257="",BG$4=""),0,COUNTIFS(Formulas!$A$2:$A$3001,BG$4,Formulas!$B$2:$B$3001,$A257))</f>
        <v>0</v>
      </c>
      <c r="BH257" s="21" t="n">
        <f aca="false">IF(OR($A257="",BH$4=""),0,COUNTIFS(Formulas!$A$2:$A$3001,BH$4,Formulas!$B$2:$B$3001,$A257))</f>
        <v>0</v>
      </c>
      <c r="BI257" s="21" t="n">
        <f aca="false">IF(OR($A257="",BI$4=""),0,COUNTIFS(Formulas!$A$2:$A$3001,BI$4,Formulas!$B$2:$B$3001,$A257))</f>
        <v>0</v>
      </c>
      <c r="BJ257" s="21" t="n">
        <f aca="false">IF(OR($A257="",BJ$4=""),0,COUNTIFS(Formulas!$A$2:$A$3001,BJ$4,Formulas!$B$2:$B$3001,$A257))</f>
        <v>0</v>
      </c>
      <c r="BK257" s="21" t="n">
        <f aca="false">IF(OR($A257="",BK$4=""),0,COUNTIFS(Formulas!$A$2:$A$3001,BK$4,Formulas!$B$2:$B$3001,$A257))</f>
        <v>0</v>
      </c>
      <c r="BL257" s="21" t="n">
        <f aca="false">IF(OR($A257="",BL$4=""),0,COUNTIFS(Formulas!$A$2:$A$3001,BL$4,Formulas!$B$2:$B$3001,$A257))</f>
        <v>0</v>
      </c>
      <c r="BM257" s="21" t="n">
        <f aca="false">IF(OR($A257="",BM$4=""),0,COUNTIFS(Formulas!$A$2:$A$3001,BM$4,Formulas!$B$2:$B$3001,$A257))</f>
        <v>0</v>
      </c>
      <c r="BN257" s="21" t="n">
        <f aca="false">IF(OR($A257="",BN$4=""),0,COUNTIFS(Formulas!$A$2:$A$3001,BN$4,Formulas!$B$2:$B$3001,$A257))</f>
        <v>0</v>
      </c>
      <c r="BO257" s="21" t="n">
        <f aca="false">IF(OR($A257="",BO$4=""),0,COUNTIFS(Formulas!$A$2:$A$3001,BO$4,Formulas!$B$2:$B$3001,$A257))</f>
        <v>0</v>
      </c>
      <c r="BP257" s="21" t="n">
        <f aca="false">IF(OR($A257="",BP$4=""),0,COUNTIFS(Formulas!$A$2:$A$3001,BP$4,Formulas!$B$2:$B$3001,$A257))</f>
        <v>0</v>
      </c>
      <c r="BQ257" s="21" t="n">
        <f aca="false">IF(OR($A257="",BQ$4=""),0,COUNTIFS(Formulas!$A$2:$A$3001,BQ$4,Formulas!$B$2:$B$3001,$A257))</f>
        <v>0</v>
      </c>
      <c r="BR257" s="21" t="n">
        <f aca="false">IF(OR($A257="",BR$4=""),0,COUNTIFS(Formulas!$A$2:$A$3001,BR$4,Formulas!$B$2:$B$3001,$A257))</f>
        <v>0</v>
      </c>
      <c r="BS257" s="21" t="n">
        <f aca="false">IF(OR($A257="",BS$4=""),0,COUNTIFS(Formulas!$A$2:$A$3001,BS$4,Formulas!$B$2:$B$3001,$A257))</f>
        <v>0</v>
      </c>
      <c r="BT257" s="21" t="n">
        <f aca="false">IF(OR($A257="",BT$4=""),0,COUNTIFS(Formulas!$A$2:$A$3001,BT$4,Formulas!$B$2:$B$3001,$A257))</f>
        <v>0</v>
      </c>
      <c r="BU257" s="21" t="n">
        <f aca="false">IF(OR($A257="",BU$4=""),0,COUNTIFS(Formulas!$A$2:$A$3001,BU$4,Formulas!$B$2:$B$3001,$A257))</f>
        <v>0</v>
      </c>
      <c r="BV257" s="21" t="n">
        <f aca="false">IF(OR($A257="",BV$4=""),0,COUNTIFS(Formulas!$A$2:$A$3001,BV$4,Formulas!$B$2:$B$3001,$A257))</f>
        <v>0</v>
      </c>
      <c r="BW257" s="21" t="n">
        <f aca="false">IF(OR($A257="",BW$4=""),0,COUNTIFS(Formulas!$A$2:$A$3001,BW$4,Formulas!$B$2:$B$3001,$A257))</f>
        <v>0</v>
      </c>
      <c r="BX257" s="21" t="n">
        <f aca="false">IF(OR($A257="",BX$4=""),0,COUNTIFS(Formulas!$A$2:$A$3001,BX$4,Formulas!$B$2:$B$3001,$A257))</f>
        <v>0</v>
      </c>
      <c r="BY257" s="21" t="n">
        <f aca="false">IF(OR($A257="",BY$4=""),0,COUNTIFS(Formulas!$A$2:$A$3001,BY$4,Formulas!$B$2:$B$3001,$A257))</f>
        <v>0</v>
      </c>
      <c r="BZ257" s="21" t="n">
        <f aca="false">IF(OR($A257="",BZ$4=""),0,COUNTIFS(Formulas!$A$2:$A$3001,BZ$4,Formulas!$B$2:$B$3001,$A257))</f>
        <v>0</v>
      </c>
      <c r="CA257" s="21" t="n">
        <f aca="false">IF(OR($A257="",CA$4=""),0,COUNTIFS(Formulas!$A$2:$A$3001,CA$4,Formulas!$B$2:$B$3001,$A257))</f>
        <v>0</v>
      </c>
      <c r="CB257" s="21" t="n">
        <f aca="false">IF(OR($A257="",CB$4=""),0,COUNTIFS(Formulas!$A$2:$A$3001,CB$4,Formulas!$B$2:$B$3001,$A257))</f>
        <v>0</v>
      </c>
      <c r="CC257" s="21" t="n">
        <f aca="false">IF(OR($A257="",CC$4=""),0,COUNTIFS(Formulas!$A$2:$A$3001,CC$4,Formulas!$B$2:$B$3001,$A257))</f>
        <v>0</v>
      </c>
      <c r="CD257" s="21" t="n">
        <f aca="false">IF(OR($A257="",CD$4=""),0,COUNTIFS(Formulas!$A$2:$A$3001,CD$4,Formulas!$B$2:$B$3001,$A257))</f>
        <v>0</v>
      </c>
      <c r="CE257" s="21" t="n">
        <f aca="false">IF(OR($A257="",CE$4=""),0,COUNTIFS(Formulas!$A$2:$A$3001,CE$4,Formulas!$B$2:$B$3001,$A257))</f>
        <v>0</v>
      </c>
      <c r="CF257" s="21" t="n">
        <f aca="false">IF(OR($A257="",CF$4=""),0,COUNTIFS(Formulas!$A$2:$A$3001,CF$4,Formulas!$B$2:$B$3001,$A257))</f>
        <v>0</v>
      </c>
      <c r="CG257" s="21" t="n">
        <f aca="false">IF(OR($A257="",CG$4=""),0,COUNTIFS(Formulas!$A$2:$A$3001,CG$4,Formulas!$B$2:$B$3001,$A257))</f>
        <v>0</v>
      </c>
      <c r="CH257" s="21" t="n">
        <f aca="false">IF(OR($A257="",CH$4=""),0,COUNTIFS(Formulas!$A$2:$A$3001,CH$4,Formulas!$B$2:$B$3001,$A257))</f>
        <v>0</v>
      </c>
      <c r="CI257" s="21" t="n">
        <f aca="false">IF(OR($A257="",CI$4=""),0,COUNTIFS(Formulas!$A$2:$A$3001,CI$4,Formulas!$B$2:$B$3001,$A257))</f>
        <v>0</v>
      </c>
      <c r="CJ257" s="21" t="n">
        <f aca="false">IF(OR($A257="",CJ$4=""),0,COUNTIFS(Formulas!$A$2:$A$3001,CJ$4,Formulas!$B$2:$B$3001,$A257))</f>
        <v>0</v>
      </c>
      <c r="CK257" s="21" t="n">
        <f aca="false">IF(OR($A257="",CK$4=""),0,COUNTIFS(Formulas!$A$2:$A$3001,CK$4,Formulas!$B$2:$B$3001,$A257))</f>
        <v>0</v>
      </c>
      <c r="CL257" s="21" t="n">
        <f aca="false">IF(OR($A257="",CL$4=""),0,COUNTIFS(Formulas!$A$2:$A$3001,CL$4,Formulas!$B$2:$B$3001,$A257))</f>
        <v>0</v>
      </c>
      <c r="CM257" s="21" t="n">
        <f aca="false">IF(OR($A257="",CM$4=""),0,COUNTIFS(Formulas!$A$2:$A$3001,CM$4,Formulas!$B$2:$B$3001,$A257))</f>
        <v>0</v>
      </c>
      <c r="CN257" s="21" t="n">
        <f aca="false">IF(OR($A257="",CN$4=""),0,COUNTIFS(Formulas!$A$2:$A$3001,CN$4,Formulas!$B$2:$B$3001,$A257))</f>
        <v>0</v>
      </c>
      <c r="CO257" s="21" t="n">
        <f aca="false">IF(OR($A257="",CO$4=""),0,COUNTIFS(Formulas!$A$2:$A$3001,CO$4,Formulas!$B$2:$B$3001,$A257))</f>
        <v>0</v>
      </c>
      <c r="CP257" s="21" t="n">
        <f aca="false">IF(OR($A257="",CP$4=""),0,COUNTIFS(Formulas!$A$2:$A$3001,CP$4,Formulas!$B$2:$B$3001,$A257))</f>
        <v>0</v>
      </c>
      <c r="CQ257" s="21" t="n">
        <f aca="false">IF(OR($A257="",CQ$4=""),0,COUNTIFS(Formulas!$A$2:$A$3001,CQ$4,Formulas!$B$2:$B$3001,$A257))</f>
        <v>0</v>
      </c>
      <c r="CR257" s="21" t="n">
        <f aca="false">IF(OR($A257="",CR$4=""),0,COUNTIFS(Formulas!$A$2:$A$3001,CR$4,Formulas!$B$2:$B$3001,$A257))</f>
        <v>0</v>
      </c>
      <c r="CS257" s="21" t="n">
        <f aca="false">IF(OR($A257="",CS$4=""),0,COUNTIFS(Formulas!$A$2:$A$3001,CS$4,Formulas!$B$2:$B$3001,$A257))</f>
        <v>0</v>
      </c>
      <c r="CT257" s="21" t="n">
        <f aca="false">IF(OR($A257="",CT$4=""),0,COUNTIFS(Formulas!$A$2:$A$3001,CT$4,Formulas!$B$2:$B$3001,$A257))</f>
        <v>0</v>
      </c>
      <c r="CU257" s="21" t="n">
        <f aca="false">IF(OR($A257="",CU$4=""),0,COUNTIFS(Formulas!$A$2:$A$3001,CU$4,Formulas!$B$2:$B$3001,$A257))</f>
        <v>0</v>
      </c>
      <c r="CV257" s="21" t="n">
        <f aca="false">IF(OR($A257="",CV$4=""),0,COUNTIFS(Formulas!$A$2:$A$3001,CV$4,Formulas!$B$2:$B$3001,$A257))</f>
        <v>0</v>
      </c>
      <c r="CW257" s="21" t="n">
        <f aca="false">IF(OR($A257="",CW$4=""),0,COUNTIFS(Formulas!$A$2:$A$3001,CW$4,Formulas!$B$2:$B$3001,$A257))</f>
        <v>0</v>
      </c>
      <c r="CX257" s="21" t="n">
        <f aca="false">IF(OR($A257="",CX$4=""),0,COUNTIFS(Formulas!$A$2:$A$3001,CX$4,Formulas!$B$2:$B$3001,$A257))</f>
        <v>0</v>
      </c>
      <c r="CY257" s="21" t="n">
        <f aca="false">IF(OR($A257="",CY$4=""),0,COUNTIFS(Formulas!$A$2:$A$3001,CY$4,Formulas!$B$2:$B$3001,$A257))</f>
        <v>0</v>
      </c>
      <c r="CZ257" s="21" t="n">
        <f aca="false">IF(OR($A257="",CZ$4=""),0,COUNTIFS(Formulas!$A$2:$A$3001,CZ$4,Formulas!$B$2:$B$3001,$A257))</f>
        <v>0</v>
      </c>
      <c r="DA257" s="21" t="n">
        <f aca="false">IF(OR($A257="",DA$4=""),0,COUNTIFS(Formulas!$A$2:$A$3001,DA$4,Formulas!$B$2:$B$3001,$A257))</f>
        <v>0</v>
      </c>
      <c r="DB257" s="21" t="n">
        <f aca="false">IF(OR($A257="",DB$4=""),0,COUNTIFS(Formulas!$A$2:$A$3001,DB$4,Formulas!$B$2:$B$3001,$A257))</f>
        <v>0</v>
      </c>
      <c r="DC257" s="21" t="n">
        <f aca="false">IF(OR($A257="",DC$4=""),0,COUNTIFS(Formulas!$A$2:$A$3001,DC$4,Formulas!$B$2:$B$3001,$A257))</f>
        <v>0</v>
      </c>
      <c r="DD257" s="21" t="n">
        <f aca="false">IF(OR($A257="",DD$4=""),0,COUNTIFS(Formulas!$A$2:$A$3001,DD$4,Formulas!$B$2:$B$3001,$A257))</f>
        <v>0</v>
      </c>
      <c r="DE257" s="21" t="n">
        <f aca="false">IF(OR($A257="",DE$4=""),0,COUNTIFS(Formulas!$A$2:$A$3001,DE$4,Formulas!$B$2:$B$3001,$A257))</f>
        <v>0</v>
      </c>
      <c r="DF257" s="21" t="n">
        <f aca="false">IF(OR($A257="",DF$4=""),0,COUNTIFS(Formulas!$A$2:$A$3001,DF$4,Formulas!$B$2:$B$3001,$A257))</f>
        <v>0</v>
      </c>
      <c r="DG257" s="21" t="n">
        <f aca="false">IF(OR($A257="",DG$4=""),0,COUNTIFS(Formulas!$A$2:$A$3001,DG$4,Formulas!$B$2:$B$3001,$A257))</f>
        <v>0</v>
      </c>
      <c r="DH257" s="21" t="n">
        <f aca="false">IF(OR($A257="",DH$4=""),0,COUNTIFS(Formulas!$A$2:$A$3001,DH$4,Formulas!$B$2:$B$3001,$A257))</f>
        <v>0</v>
      </c>
      <c r="DI257" s="21" t="n">
        <f aca="false">IF(OR($A257="",DI$4=""),0,COUNTIFS(Formulas!$A$2:$A$3001,DI$4,Formulas!$B$2:$B$3001,$A257))</f>
        <v>0</v>
      </c>
      <c r="DJ257" s="21" t="n">
        <f aca="false">IF(OR($A257="",DJ$4=""),0,COUNTIFS(Formulas!$A$2:$A$3001,DJ$4,Formulas!$B$2:$B$3001,$A257))</f>
        <v>0</v>
      </c>
      <c r="DK257" s="21" t="n">
        <f aca="false">IF(OR($A257="",DK$4=""),0,COUNTIFS(Formulas!$A$2:$A$3001,DK$4,Formulas!$B$2:$B$3001,$A257))</f>
        <v>0</v>
      </c>
      <c r="DL257" s="21" t="n">
        <f aca="false">IF(OR($A257="",DL$4=""),0,COUNTIFS(Formulas!$A$2:$A$3001,DL$4,Formulas!$B$2:$B$3001,$A257))</f>
        <v>0</v>
      </c>
      <c r="DM257" s="21" t="n">
        <f aca="false">IF(OR($A257="",DM$4=""),0,COUNTIFS(Formulas!$A$2:$A$3001,DM$4,Formulas!$B$2:$B$3001,$A257))</f>
        <v>0</v>
      </c>
      <c r="DN257" s="21" t="n">
        <f aca="false">IF(OR($A257="",DN$4=""),0,COUNTIFS(Formulas!$A$2:$A$3001,DN$4,Formulas!$B$2:$B$3001,$A257))</f>
        <v>0</v>
      </c>
      <c r="DO257" s="21" t="n">
        <f aca="false">IF(OR($A257="",DO$4=""),0,COUNTIFS(Formulas!$A$2:$A$3001,DO$4,Formulas!$B$2:$B$3001,$A257))</f>
        <v>0</v>
      </c>
      <c r="DP257" s="21" t="n">
        <f aca="false">IF(OR($A257="",DP$4=""),0,COUNTIFS(Formulas!$A$2:$A$3001,DP$4,Formulas!$B$2:$B$3001,$A257))</f>
        <v>0</v>
      </c>
      <c r="DQ257" s="21" t="n">
        <f aca="false">IF(OR($A257="",DQ$4=""),0,COUNTIFS(Formulas!$A$2:$A$3001,DQ$4,Formulas!$B$2:$B$3001,$A257))</f>
        <v>0</v>
      </c>
      <c r="DR257" s="21" t="n">
        <f aca="false">IF(OR($A257="",DR$4=""),0,COUNTIFS(Formulas!$A$2:$A$3001,DR$4,Formulas!$B$2:$B$3001,$A257))</f>
        <v>0</v>
      </c>
      <c r="DS257" s="21" t="n">
        <f aca="false">IF(OR($A257="",DS$4=""),0,COUNTIFS(Formulas!$A$2:$A$3001,DS$4,Formulas!$B$2:$B$3001,$A257))</f>
        <v>0</v>
      </c>
      <c r="DT257" s="21" t="n">
        <f aca="false">IF(OR($A257="",DT$4=""),0,COUNTIFS(Formulas!$A$2:$A$3001,DT$4,Formulas!$B$2:$B$3001,$A257))</f>
        <v>0</v>
      </c>
      <c r="DU257" s="21" t="n">
        <f aca="false">IF(OR($A257="",DU$4=""),0,COUNTIFS(Formulas!$A$2:$A$3001,DU$4,Formulas!$B$2:$B$3001,$A257))</f>
        <v>0</v>
      </c>
      <c r="DV257" s="21" t="n">
        <f aca="false">IF(OR($A257="",DV$4=""),0,COUNTIFS(Formulas!$A$2:$A$3001,DV$4,Formulas!$B$2:$B$3001,$A257))</f>
        <v>0</v>
      </c>
      <c r="DW257" s="21" t="n">
        <f aca="false">IF(OR($A257="",DW$4=""),0,COUNTIFS(Formulas!$A$2:$A$3001,DW$4,Formulas!$B$2:$B$3001,$A257))</f>
        <v>0</v>
      </c>
      <c r="DX257" s="21" t="n">
        <f aca="false">IF(OR($A257="",DX$4=""),0,COUNTIFS(Formulas!$A$2:$A$3001,DX$4,Formulas!$B$2:$B$3001,$A257))</f>
        <v>0</v>
      </c>
      <c r="DY257" s="21" t="n">
        <f aca="false">IF(OR($A257="",DY$4=""),0,COUNTIFS(Formulas!$A$2:$A$3001,DY$4,Formulas!$B$2:$B$3001,$A257))</f>
        <v>0</v>
      </c>
      <c r="DZ257" s="21" t="n">
        <f aca="false">IF(OR($A257="",DZ$4=""),0,COUNTIFS(Formulas!$A$2:$A$3001,DZ$4,Formulas!$B$2:$B$3001,$A257))</f>
        <v>0</v>
      </c>
      <c r="EA257" s="21" t="n">
        <f aca="false">IF(OR($A257="",EA$4=""),0,COUNTIFS(Formulas!$A$2:$A$3001,EA$4,Formulas!$B$2:$B$3001,$A257))</f>
        <v>0</v>
      </c>
      <c r="EB257" s="21" t="n">
        <f aca="false">IF(OR($A257="",EB$4=""),0,COUNTIFS(Formulas!$A$2:$A$3001,EB$4,Formulas!$B$2:$B$3001,$A257))</f>
        <v>0</v>
      </c>
      <c r="EC257" s="21" t="n">
        <f aca="false">IF(OR($A257="",EC$4=""),0,COUNTIFS(Formulas!$A$2:$A$3001,EC$4,Formulas!$B$2:$B$3001,$A257))</f>
        <v>0</v>
      </c>
      <c r="ED257" s="21" t="n">
        <f aca="false">IF(OR($A257="",ED$4=""),0,COUNTIFS(Formulas!$A$2:$A$3001,ED$4,Formulas!$B$2:$B$3001,$A257))</f>
        <v>0</v>
      </c>
      <c r="EE257" s="21" t="n">
        <f aca="false">IF(OR($A257="",EE$4=""),0,COUNTIFS(Formulas!$A$2:$A$3001,EE$4,Formulas!$B$2:$B$3001,$A257))</f>
        <v>0</v>
      </c>
      <c r="EF257" s="21" t="n">
        <f aca="false">IF(OR($A257="",EF$4=""),0,COUNTIFS(Formulas!$A$2:$A$3001,EF$4,Formulas!$B$2:$B$3001,$A257))</f>
        <v>0</v>
      </c>
      <c r="EG257" s="21" t="n">
        <f aca="false">IF(OR($A257="",EG$4=""),0,COUNTIFS(Formulas!$A$2:$A$3001,EG$4,Formulas!$B$2:$B$3001,$A257))</f>
        <v>0</v>
      </c>
      <c r="EH257" s="21" t="n">
        <f aca="false">IF(OR($A257="",EH$4=""),0,COUNTIFS(Formulas!$A$2:$A$3001,EH$4,Formulas!$B$2:$B$3001,$A257))</f>
        <v>0</v>
      </c>
      <c r="EI257" s="21" t="n">
        <f aca="false">IF(OR($A257="",EI$4=""),0,COUNTIFS(Formulas!$A$2:$A$3001,EI$4,Formulas!$B$2:$B$3001,$A257))</f>
        <v>0</v>
      </c>
      <c r="EJ257" s="21" t="n">
        <f aca="false">IF(OR($A257="",EJ$4=""),0,COUNTIFS(Formulas!$A$2:$A$3001,EJ$4,Formulas!$B$2:$B$3001,$A257))</f>
        <v>0</v>
      </c>
      <c r="EK257" s="21" t="n">
        <f aca="false">IF(OR($A257="",EK$4=""),0,COUNTIFS(Formulas!$A$2:$A$3001,EK$4,Formulas!$B$2:$B$3001,$A257))</f>
        <v>0</v>
      </c>
      <c r="EL257" s="21" t="n">
        <f aca="false">IF(OR($A257="",EL$4=""),0,COUNTIFS(Formulas!$A$2:$A$3001,EL$4,Formulas!$B$2:$B$3001,$A257))</f>
        <v>0</v>
      </c>
      <c r="EM257" s="21" t="n">
        <f aca="false">IF(OR($A257="",EM$4=""),0,COUNTIFS(Formulas!$A$2:$A$3001,EM$4,Formulas!$B$2:$B$3001,$A257))</f>
        <v>0</v>
      </c>
      <c r="EN257" s="21" t="n">
        <f aca="false">IF(OR($A257="",EN$4=""),0,COUNTIFS(Formulas!$A$2:$A$3001,EN$4,Formulas!$B$2:$B$3001,$A257))</f>
        <v>0</v>
      </c>
      <c r="EO257" s="21" t="n">
        <f aca="false">IF(OR($A257="",EO$4=""),0,COUNTIFS(Formulas!$A$2:$A$3001,EO$4,Formulas!$B$2:$B$3001,$A257))</f>
        <v>0</v>
      </c>
      <c r="EP257" s="21" t="n">
        <f aca="false">IF(OR($A257="",EP$4=""),0,COUNTIFS(Formulas!$A$2:$A$3001,EP$4,Formulas!$B$2:$B$3001,$A257))</f>
        <v>0</v>
      </c>
      <c r="EQ257" s="21" t="n">
        <f aca="false">IF(OR($A257="",EQ$4=""),0,COUNTIFS(Formulas!$A$2:$A$3001,EQ$4,Formulas!$B$2:$B$3001,$A257))</f>
        <v>0</v>
      </c>
      <c r="ER257" s="21" t="n">
        <f aca="false">IF(OR($A257="",ER$4=""),0,COUNTIFS(Formulas!$A$2:$A$3001,ER$4,Formulas!$B$2:$B$3001,$A257))</f>
        <v>0</v>
      </c>
      <c r="ES257" s="21" t="n">
        <f aca="false">IF(OR($A257="",ES$4=""),0,COUNTIFS(Formulas!$A$2:$A$3001,ES$4,Formulas!$B$2:$B$3001,$A257))</f>
        <v>0</v>
      </c>
      <c r="ET257" s="21" t="n">
        <f aca="false">IF(OR($A257="",ET$4=""),0,COUNTIFS(Formulas!$A$2:$A$3001,ET$4,Formulas!$B$2:$B$3001,$A257))</f>
        <v>0</v>
      </c>
      <c r="EU257" s="21" t="n">
        <f aca="false">IF(OR($A257="",EU$4=""),0,COUNTIFS(Formulas!$A$2:$A$3001,EU$4,Formulas!$B$2:$B$3001,$A257))</f>
        <v>0</v>
      </c>
      <c r="EV257" s="21" t="n">
        <f aca="false">IF(OR($A257="",EV$4=""),0,COUNTIFS(Formulas!$A$2:$A$3001,EV$4,Formulas!$B$2:$B$3001,$A257))</f>
        <v>0</v>
      </c>
    </row>
    <row r="258" customFormat="false" ht="15" hidden="false" customHeight="false" outlineLevel="0" collapsed="false">
      <c r="A258" s="13" t="str">
        <f aca="false">IF(INDEX(Materials!$A$2:$A$301,254)="","",INDEX(Materials!$A$2:$A$301,254))</f>
        <v/>
      </c>
      <c r="B258" s="19" t="str">
        <f aca="false">IF(A258="","",COUNTIF(C258:EV258,"&gt;0"))</f>
        <v/>
      </c>
      <c r="C258" s="21" t="n">
        <f aca="false">IF(OR($A258="",C$4=""),0,COUNTIFS(Formulas!$A$2:$A$3001,C$4,Formulas!$B$2:$B$3001,$A258))</f>
        <v>0</v>
      </c>
      <c r="D258" s="21" t="n">
        <f aca="false">IF(OR($A258="",D$4=""),0,COUNTIFS(Formulas!$A$2:$A$3001,D$4,Formulas!$B$2:$B$3001,$A258))</f>
        <v>0</v>
      </c>
      <c r="E258" s="21" t="n">
        <f aca="false">IF(OR($A258="",E$4=""),0,COUNTIFS(Formulas!$A$2:$A$3001,E$4,Formulas!$B$2:$B$3001,$A258))</f>
        <v>0</v>
      </c>
      <c r="F258" s="21" t="n">
        <f aca="false">IF(OR($A258="",F$4=""),0,COUNTIFS(Formulas!$A$2:$A$3001,F$4,Formulas!$B$2:$B$3001,$A258))</f>
        <v>0</v>
      </c>
      <c r="G258" s="21" t="n">
        <f aca="false">IF(OR($A258="",G$4=""),0,COUNTIFS(Formulas!$A$2:$A$3001,G$4,Formulas!$B$2:$B$3001,$A258))</f>
        <v>0</v>
      </c>
      <c r="H258" s="21" t="n">
        <f aca="false">IF(OR($A258="",H$4=""),0,COUNTIFS(Formulas!$A$2:$A$3001,H$4,Formulas!$B$2:$B$3001,$A258))</f>
        <v>0</v>
      </c>
      <c r="I258" s="21" t="n">
        <f aca="false">IF(OR($A258="",I$4=""),0,COUNTIFS(Formulas!$A$2:$A$3001,I$4,Formulas!$B$2:$B$3001,$A258))</f>
        <v>0</v>
      </c>
      <c r="J258" s="21" t="n">
        <f aca="false">IF(OR($A258="",J$4=""),0,COUNTIFS(Formulas!$A$2:$A$3001,J$4,Formulas!$B$2:$B$3001,$A258))</f>
        <v>0</v>
      </c>
      <c r="K258" s="21" t="n">
        <f aca="false">IF(OR($A258="",K$4=""),0,COUNTIFS(Formulas!$A$2:$A$3001,K$4,Formulas!$B$2:$B$3001,$A258))</f>
        <v>0</v>
      </c>
      <c r="L258" s="21" t="n">
        <f aca="false">IF(OR($A258="",L$4=""),0,COUNTIFS(Formulas!$A$2:$A$3001,L$4,Formulas!$B$2:$B$3001,$A258))</f>
        <v>0</v>
      </c>
      <c r="M258" s="21" t="n">
        <f aca="false">IF(OR($A258="",M$4=""),0,COUNTIFS(Formulas!$A$2:$A$3001,M$4,Formulas!$B$2:$B$3001,$A258))</f>
        <v>0</v>
      </c>
      <c r="N258" s="21" t="n">
        <f aca="false">IF(OR($A258="",N$4=""),0,COUNTIFS(Formulas!$A$2:$A$3001,N$4,Formulas!$B$2:$B$3001,$A258))</f>
        <v>0</v>
      </c>
      <c r="O258" s="21" t="n">
        <f aca="false">IF(OR($A258="",O$4=""),0,COUNTIFS(Formulas!$A$2:$A$3001,O$4,Formulas!$B$2:$B$3001,$A258))</f>
        <v>0</v>
      </c>
      <c r="P258" s="21" t="n">
        <f aca="false">IF(OR($A258="",P$4=""),0,COUNTIFS(Formulas!$A$2:$A$3001,P$4,Formulas!$B$2:$B$3001,$A258))</f>
        <v>0</v>
      </c>
      <c r="Q258" s="21" t="n">
        <f aca="false">IF(OR($A258="",Q$4=""),0,COUNTIFS(Formulas!$A$2:$A$3001,Q$4,Formulas!$B$2:$B$3001,$A258))</f>
        <v>0</v>
      </c>
      <c r="R258" s="21" t="n">
        <f aca="false">IF(OR($A258="",R$4=""),0,COUNTIFS(Formulas!$A$2:$A$3001,R$4,Formulas!$B$2:$B$3001,$A258))</f>
        <v>0</v>
      </c>
      <c r="S258" s="21" t="n">
        <f aca="false">IF(OR($A258="",S$4=""),0,COUNTIFS(Formulas!$A$2:$A$3001,S$4,Formulas!$B$2:$B$3001,$A258))</f>
        <v>0</v>
      </c>
      <c r="T258" s="21" t="n">
        <f aca="false">IF(OR($A258="",T$4=""),0,COUNTIFS(Formulas!$A$2:$A$3001,T$4,Formulas!$B$2:$B$3001,$A258))</f>
        <v>0</v>
      </c>
      <c r="U258" s="21" t="n">
        <f aca="false">IF(OR($A258="",U$4=""),0,COUNTIFS(Formulas!$A$2:$A$3001,U$4,Formulas!$B$2:$B$3001,$A258))</f>
        <v>0</v>
      </c>
      <c r="V258" s="21" t="n">
        <f aca="false">IF(OR($A258="",V$4=""),0,COUNTIFS(Formulas!$A$2:$A$3001,V$4,Formulas!$B$2:$B$3001,$A258))</f>
        <v>0</v>
      </c>
      <c r="W258" s="21" t="n">
        <f aca="false">IF(OR($A258="",W$4=""),0,COUNTIFS(Formulas!$A$2:$A$3001,W$4,Formulas!$B$2:$B$3001,$A258))</f>
        <v>0</v>
      </c>
      <c r="X258" s="21" t="n">
        <f aca="false">IF(OR($A258="",X$4=""),0,COUNTIFS(Formulas!$A$2:$A$3001,X$4,Formulas!$B$2:$B$3001,$A258))</f>
        <v>0</v>
      </c>
      <c r="Y258" s="21" t="n">
        <f aca="false">IF(OR($A258="",Y$4=""),0,COUNTIFS(Formulas!$A$2:$A$3001,Y$4,Formulas!$B$2:$B$3001,$A258))</f>
        <v>0</v>
      </c>
      <c r="Z258" s="21" t="n">
        <f aca="false">IF(OR($A258="",Z$4=""),0,COUNTIFS(Formulas!$A$2:$A$3001,Z$4,Formulas!$B$2:$B$3001,$A258))</f>
        <v>0</v>
      </c>
      <c r="AA258" s="21" t="n">
        <f aca="false">IF(OR($A258="",AA$4=""),0,COUNTIFS(Formulas!$A$2:$A$3001,AA$4,Formulas!$B$2:$B$3001,$A258))</f>
        <v>0</v>
      </c>
      <c r="AB258" s="21" t="n">
        <f aca="false">IF(OR($A258="",AB$4=""),0,COUNTIFS(Formulas!$A$2:$A$3001,AB$4,Formulas!$B$2:$B$3001,$A258))</f>
        <v>0</v>
      </c>
      <c r="AC258" s="21" t="n">
        <f aca="false">IF(OR($A258="",AC$4=""),0,COUNTIFS(Formulas!$A$2:$A$3001,AC$4,Formulas!$B$2:$B$3001,$A258))</f>
        <v>0</v>
      </c>
      <c r="AD258" s="21" t="n">
        <f aca="false">IF(OR($A258="",AD$4=""),0,COUNTIFS(Formulas!$A$2:$A$3001,AD$4,Formulas!$B$2:$B$3001,$A258))</f>
        <v>0</v>
      </c>
      <c r="AE258" s="21" t="n">
        <f aca="false">IF(OR($A258="",AE$4=""),0,COUNTIFS(Formulas!$A$2:$A$3001,AE$4,Formulas!$B$2:$B$3001,$A258))</f>
        <v>0</v>
      </c>
      <c r="AF258" s="21" t="n">
        <f aca="false">IF(OR($A258="",AF$4=""),0,COUNTIFS(Formulas!$A$2:$A$3001,AF$4,Formulas!$B$2:$B$3001,$A258))</f>
        <v>0</v>
      </c>
      <c r="AG258" s="21" t="n">
        <f aca="false">IF(OR($A258="",AG$4=""),0,COUNTIFS(Formulas!$A$2:$A$3001,AG$4,Formulas!$B$2:$B$3001,$A258))</f>
        <v>0</v>
      </c>
      <c r="AH258" s="21" t="n">
        <f aca="false">IF(OR($A258="",AH$4=""),0,COUNTIFS(Formulas!$A$2:$A$3001,AH$4,Formulas!$B$2:$B$3001,$A258))</f>
        <v>0</v>
      </c>
      <c r="AI258" s="21" t="n">
        <f aca="false">IF(OR($A258="",AI$4=""),0,COUNTIFS(Formulas!$A$2:$A$3001,AI$4,Formulas!$B$2:$B$3001,$A258))</f>
        <v>0</v>
      </c>
      <c r="AJ258" s="21" t="n">
        <f aca="false">IF(OR($A258="",AJ$4=""),0,COUNTIFS(Formulas!$A$2:$A$3001,AJ$4,Formulas!$B$2:$B$3001,$A258))</f>
        <v>0</v>
      </c>
      <c r="AK258" s="21" t="n">
        <f aca="false">IF(OR($A258="",AK$4=""),0,COUNTIFS(Formulas!$A$2:$A$3001,AK$4,Formulas!$B$2:$B$3001,$A258))</f>
        <v>0</v>
      </c>
      <c r="AL258" s="21" t="n">
        <f aca="false">IF(OR($A258="",AL$4=""),0,COUNTIFS(Formulas!$A$2:$A$3001,AL$4,Formulas!$B$2:$B$3001,$A258))</f>
        <v>0</v>
      </c>
      <c r="AM258" s="21" t="n">
        <f aca="false">IF(OR($A258="",AM$4=""),0,COUNTIFS(Formulas!$A$2:$A$3001,AM$4,Formulas!$B$2:$B$3001,$A258))</f>
        <v>0</v>
      </c>
      <c r="AN258" s="21" t="n">
        <f aca="false">IF(OR($A258="",AN$4=""),0,COUNTIFS(Formulas!$A$2:$A$3001,AN$4,Formulas!$B$2:$B$3001,$A258))</f>
        <v>0</v>
      </c>
      <c r="AO258" s="21" t="n">
        <f aca="false">IF(OR($A258="",AO$4=""),0,COUNTIFS(Formulas!$A$2:$A$3001,AO$4,Formulas!$B$2:$B$3001,$A258))</f>
        <v>0</v>
      </c>
      <c r="AP258" s="21" t="n">
        <f aca="false">IF(OR($A258="",AP$4=""),0,COUNTIFS(Formulas!$A$2:$A$3001,AP$4,Formulas!$B$2:$B$3001,$A258))</f>
        <v>0</v>
      </c>
      <c r="AQ258" s="21" t="n">
        <f aca="false">IF(OR($A258="",AQ$4=""),0,COUNTIFS(Formulas!$A$2:$A$3001,AQ$4,Formulas!$B$2:$B$3001,$A258))</f>
        <v>0</v>
      </c>
      <c r="AR258" s="21" t="n">
        <f aca="false">IF(OR($A258="",AR$4=""),0,COUNTIFS(Formulas!$A$2:$A$3001,AR$4,Formulas!$B$2:$B$3001,$A258))</f>
        <v>0</v>
      </c>
      <c r="AS258" s="21" t="n">
        <f aca="false">IF(OR($A258="",AS$4=""),0,COUNTIFS(Formulas!$A$2:$A$3001,AS$4,Formulas!$B$2:$B$3001,$A258))</f>
        <v>0</v>
      </c>
      <c r="AT258" s="21" t="n">
        <f aca="false">IF(OR($A258="",AT$4=""),0,COUNTIFS(Formulas!$A$2:$A$3001,AT$4,Formulas!$B$2:$B$3001,$A258))</f>
        <v>0</v>
      </c>
      <c r="AU258" s="21" t="n">
        <f aca="false">IF(OR($A258="",AU$4=""),0,COUNTIFS(Formulas!$A$2:$A$3001,AU$4,Formulas!$B$2:$B$3001,$A258))</f>
        <v>0</v>
      </c>
      <c r="AV258" s="21" t="n">
        <f aca="false">IF(OR($A258="",AV$4=""),0,COUNTIFS(Formulas!$A$2:$A$3001,AV$4,Formulas!$B$2:$B$3001,$A258))</f>
        <v>0</v>
      </c>
      <c r="AW258" s="21" t="n">
        <f aca="false">IF(OR($A258="",AW$4=""),0,COUNTIFS(Formulas!$A$2:$A$3001,AW$4,Formulas!$B$2:$B$3001,$A258))</f>
        <v>0</v>
      </c>
      <c r="AX258" s="21" t="n">
        <f aca="false">IF(OR($A258="",AX$4=""),0,COUNTIFS(Formulas!$A$2:$A$3001,AX$4,Formulas!$B$2:$B$3001,$A258))</f>
        <v>0</v>
      </c>
      <c r="AY258" s="21" t="n">
        <f aca="false">IF(OR($A258="",AY$4=""),0,COUNTIFS(Formulas!$A$2:$A$3001,AY$4,Formulas!$B$2:$B$3001,$A258))</f>
        <v>0</v>
      </c>
      <c r="AZ258" s="21" t="n">
        <f aca="false">IF(OR($A258="",AZ$4=""),0,COUNTIFS(Formulas!$A$2:$A$3001,AZ$4,Formulas!$B$2:$B$3001,$A258))</f>
        <v>0</v>
      </c>
      <c r="BA258" s="21" t="n">
        <f aca="false">IF(OR($A258="",BA$4=""),0,COUNTIFS(Formulas!$A$2:$A$3001,BA$4,Formulas!$B$2:$B$3001,$A258))</f>
        <v>0</v>
      </c>
      <c r="BB258" s="21" t="n">
        <f aca="false">IF(OR($A258="",BB$4=""),0,COUNTIFS(Formulas!$A$2:$A$3001,BB$4,Formulas!$B$2:$B$3001,$A258))</f>
        <v>0</v>
      </c>
      <c r="BC258" s="21" t="n">
        <f aca="false">IF(OR($A258="",BC$4=""),0,COUNTIFS(Formulas!$A$2:$A$3001,BC$4,Formulas!$B$2:$B$3001,$A258))</f>
        <v>0</v>
      </c>
      <c r="BD258" s="21" t="n">
        <f aca="false">IF(OR($A258="",BD$4=""),0,COUNTIFS(Formulas!$A$2:$A$3001,BD$4,Formulas!$B$2:$B$3001,$A258))</f>
        <v>0</v>
      </c>
      <c r="BE258" s="21" t="n">
        <f aca="false">IF(OR($A258="",BE$4=""),0,COUNTIFS(Formulas!$A$2:$A$3001,BE$4,Formulas!$B$2:$B$3001,$A258))</f>
        <v>0</v>
      </c>
      <c r="BF258" s="21" t="n">
        <f aca="false">IF(OR($A258="",BF$4=""),0,COUNTIFS(Formulas!$A$2:$A$3001,BF$4,Formulas!$B$2:$B$3001,$A258))</f>
        <v>0</v>
      </c>
      <c r="BG258" s="21" t="n">
        <f aca="false">IF(OR($A258="",BG$4=""),0,COUNTIFS(Formulas!$A$2:$A$3001,BG$4,Formulas!$B$2:$B$3001,$A258))</f>
        <v>0</v>
      </c>
      <c r="BH258" s="21" t="n">
        <f aca="false">IF(OR($A258="",BH$4=""),0,COUNTIFS(Formulas!$A$2:$A$3001,BH$4,Formulas!$B$2:$B$3001,$A258))</f>
        <v>0</v>
      </c>
      <c r="BI258" s="21" t="n">
        <f aca="false">IF(OR($A258="",BI$4=""),0,COUNTIFS(Formulas!$A$2:$A$3001,BI$4,Formulas!$B$2:$B$3001,$A258))</f>
        <v>0</v>
      </c>
      <c r="BJ258" s="21" t="n">
        <f aca="false">IF(OR($A258="",BJ$4=""),0,COUNTIFS(Formulas!$A$2:$A$3001,BJ$4,Formulas!$B$2:$B$3001,$A258))</f>
        <v>0</v>
      </c>
      <c r="BK258" s="21" t="n">
        <f aca="false">IF(OR($A258="",BK$4=""),0,COUNTIFS(Formulas!$A$2:$A$3001,BK$4,Formulas!$B$2:$B$3001,$A258))</f>
        <v>0</v>
      </c>
      <c r="BL258" s="21" t="n">
        <f aca="false">IF(OR($A258="",BL$4=""),0,COUNTIFS(Formulas!$A$2:$A$3001,BL$4,Formulas!$B$2:$B$3001,$A258))</f>
        <v>0</v>
      </c>
      <c r="BM258" s="21" t="n">
        <f aca="false">IF(OR($A258="",BM$4=""),0,COUNTIFS(Formulas!$A$2:$A$3001,BM$4,Formulas!$B$2:$B$3001,$A258))</f>
        <v>0</v>
      </c>
      <c r="BN258" s="21" t="n">
        <f aca="false">IF(OR($A258="",BN$4=""),0,COUNTIFS(Formulas!$A$2:$A$3001,BN$4,Formulas!$B$2:$B$3001,$A258))</f>
        <v>0</v>
      </c>
      <c r="BO258" s="21" t="n">
        <f aca="false">IF(OR($A258="",BO$4=""),0,COUNTIFS(Formulas!$A$2:$A$3001,BO$4,Formulas!$B$2:$B$3001,$A258))</f>
        <v>0</v>
      </c>
      <c r="BP258" s="21" t="n">
        <f aca="false">IF(OR($A258="",BP$4=""),0,COUNTIFS(Formulas!$A$2:$A$3001,BP$4,Formulas!$B$2:$B$3001,$A258))</f>
        <v>0</v>
      </c>
      <c r="BQ258" s="21" t="n">
        <f aca="false">IF(OR($A258="",BQ$4=""),0,COUNTIFS(Formulas!$A$2:$A$3001,BQ$4,Formulas!$B$2:$B$3001,$A258))</f>
        <v>0</v>
      </c>
      <c r="BR258" s="21" t="n">
        <f aca="false">IF(OR($A258="",BR$4=""),0,COUNTIFS(Formulas!$A$2:$A$3001,BR$4,Formulas!$B$2:$B$3001,$A258))</f>
        <v>0</v>
      </c>
      <c r="BS258" s="21" t="n">
        <f aca="false">IF(OR($A258="",BS$4=""),0,COUNTIFS(Formulas!$A$2:$A$3001,BS$4,Formulas!$B$2:$B$3001,$A258))</f>
        <v>0</v>
      </c>
      <c r="BT258" s="21" t="n">
        <f aca="false">IF(OR($A258="",BT$4=""),0,COUNTIFS(Formulas!$A$2:$A$3001,BT$4,Formulas!$B$2:$B$3001,$A258))</f>
        <v>0</v>
      </c>
      <c r="BU258" s="21" t="n">
        <f aca="false">IF(OR($A258="",BU$4=""),0,COUNTIFS(Formulas!$A$2:$A$3001,BU$4,Formulas!$B$2:$B$3001,$A258))</f>
        <v>0</v>
      </c>
      <c r="BV258" s="21" t="n">
        <f aca="false">IF(OR($A258="",BV$4=""),0,COUNTIFS(Formulas!$A$2:$A$3001,BV$4,Formulas!$B$2:$B$3001,$A258))</f>
        <v>0</v>
      </c>
      <c r="BW258" s="21" t="n">
        <f aca="false">IF(OR($A258="",BW$4=""),0,COUNTIFS(Formulas!$A$2:$A$3001,BW$4,Formulas!$B$2:$B$3001,$A258))</f>
        <v>0</v>
      </c>
      <c r="BX258" s="21" t="n">
        <f aca="false">IF(OR($A258="",BX$4=""),0,COUNTIFS(Formulas!$A$2:$A$3001,BX$4,Formulas!$B$2:$B$3001,$A258))</f>
        <v>0</v>
      </c>
      <c r="BY258" s="21" t="n">
        <f aca="false">IF(OR($A258="",BY$4=""),0,COUNTIFS(Formulas!$A$2:$A$3001,BY$4,Formulas!$B$2:$B$3001,$A258))</f>
        <v>0</v>
      </c>
      <c r="BZ258" s="21" t="n">
        <f aca="false">IF(OR($A258="",BZ$4=""),0,COUNTIFS(Formulas!$A$2:$A$3001,BZ$4,Formulas!$B$2:$B$3001,$A258))</f>
        <v>0</v>
      </c>
      <c r="CA258" s="21" t="n">
        <f aca="false">IF(OR($A258="",CA$4=""),0,COUNTIFS(Formulas!$A$2:$A$3001,CA$4,Formulas!$B$2:$B$3001,$A258))</f>
        <v>0</v>
      </c>
      <c r="CB258" s="21" t="n">
        <f aca="false">IF(OR($A258="",CB$4=""),0,COUNTIFS(Formulas!$A$2:$A$3001,CB$4,Formulas!$B$2:$B$3001,$A258))</f>
        <v>0</v>
      </c>
      <c r="CC258" s="21" t="n">
        <f aca="false">IF(OR($A258="",CC$4=""),0,COUNTIFS(Formulas!$A$2:$A$3001,CC$4,Formulas!$B$2:$B$3001,$A258))</f>
        <v>0</v>
      </c>
      <c r="CD258" s="21" t="n">
        <f aca="false">IF(OR($A258="",CD$4=""),0,COUNTIFS(Formulas!$A$2:$A$3001,CD$4,Formulas!$B$2:$B$3001,$A258))</f>
        <v>0</v>
      </c>
      <c r="CE258" s="21" t="n">
        <f aca="false">IF(OR($A258="",CE$4=""),0,COUNTIFS(Formulas!$A$2:$A$3001,CE$4,Formulas!$B$2:$B$3001,$A258))</f>
        <v>0</v>
      </c>
      <c r="CF258" s="21" t="n">
        <f aca="false">IF(OR($A258="",CF$4=""),0,COUNTIFS(Formulas!$A$2:$A$3001,CF$4,Formulas!$B$2:$B$3001,$A258))</f>
        <v>0</v>
      </c>
      <c r="CG258" s="21" t="n">
        <f aca="false">IF(OR($A258="",CG$4=""),0,COUNTIFS(Formulas!$A$2:$A$3001,CG$4,Formulas!$B$2:$B$3001,$A258))</f>
        <v>0</v>
      </c>
      <c r="CH258" s="21" t="n">
        <f aca="false">IF(OR($A258="",CH$4=""),0,COUNTIFS(Formulas!$A$2:$A$3001,CH$4,Formulas!$B$2:$B$3001,$A258))</f>
        <v>0</v>
      </c>
      <c r="CI258" s="21" t="n">
        <f aca="false">IF(OR($A258="",CI$4=""),0,COUNTIFS(Formulas!$A$2:$A$3001,CI$4,Formulas!$B$2:$B$3001,$A258))</f>
        <v>0</v>
      </c>
      <c r="CJ258" s="21" t="n">
        <f aca="false">IF(OR($A258="",CJ$4=""),0,COUNTIFS(Formulas!$A$2:$A$3001,CJ$4,Formulas!$B$2:$B$3001,$A258))</f>
        <v>0</v>
      </c>
      <c r="CK258" s="21" t="n">
        <f aca="false">IF(OR($A258="",CK$4=""),0,COUNTIFS(Formulas!$A$2:$A$3001,CK$4,Formulas!$B$2:$B$3001,$A258))</f>
        <v>0</v>
      </c>
      <c r="CL258" s="21" t="n">
        <f aca="false">IF(OR($A258="",CL$4=""),0,COUNTIFS(Formulas!$A$2:$A$3001,CL$4,Formulas!$B$2:$B$3001,$A258))</f>
        <v>0</v>
      </c>
      <c r="CM258" s="21" t="n">
        <f aca="false">IF(OR($A258="",CM$4=""),0,COUNTIFS(Formulas!$A$2:$A$3001,CM$4,Formulas!$B$2:$B$3001,$A258))</f>
        <v>0</v>
      </c>
      <c r="CN258" s="21" t="n">
        <f aca="false">IF(OR($A258="",CN$4=""),0,COUNTIFS(Formulas!$A$2:$A$3001,CN$4,Formulas!$B$2:$B$3001,$A258))</f>
        <v>0</v>
      </c>
      <c r="CO258" s="21" t="n">
        <f aca="false">IF(OR($A258="",CO$4=""),0,COUNTIFS(Formulas!$A$2:$A$3001,CO$4,Formulas!$B$2:$B$3001,$A258))</f>
        <v>0</v>
      </c>
      <c r="CP258" s="21" t="n">
        <f aca="false">IF(OR($A258="",CP$4=""),0,COUNTIFS(Formulas!$A$2:$A$3001,CP$4,Formulas!$B$2:$B$3001,$A258))</f>
        <v>0</v>
      </c>
      <c r="CQ258" s="21" t="n">
        <f aca="false">IF(OR($A258="",CQ$4=""),0,COUNTIFS(Formulas!$A$2:$A$3001,CQ$4,Formulas!$B$2:$B$3001,$A258))</f>
        <v>0</v>
      </c>
      <c r="CR258" s="21" t="n">
        <f aca="false">IF(OR($A258="",CR$4=""),0,COUNTIFS(Formulas!$A$2:$A$3001,CR$4,Formulas!$B$2:$B$3001,$A258))</f>
        <v>0</v>
      </c>
      <c r="CS258" s="21" t="n">
        <f aca="false">IF(OR($A258="",CS$4=""),0,COUNTIFS(Formulas!$A$2:$A$3001,CS$4,Formulas!$B$2:$B$3001,$A258))</f>
        <v>0</v>
      </c>
      <c r="CT258" s="21" t="n">
        <f aca="false">IF(OR($A258="",CT$4=""),0,COUNTIFS(Formulas!$A$2:$A$3001,CT$4,Formulas!$B$2:$B$3001,$A258))</f>
        <v>0</v>
      </c>
      <c r="CU258" s="21" t="n">
        <f aca="false">IF(OR($A258="",CU$4=""),0,COUNTIFS(Formulas!$A$2:$A$3001,CU$4,Formulas!$B$2:$B$3001,$A258))</f>
        <v>0</v>
      </c>
      <c r="CV258" s="21" t="n">
        <f aca="false">IF(OR($A258="",CV$4=""),0,COUNTIFS(Formulas!$A$2:$A$3001,CV$4,Formulas!$B$2:$B$3001,$A258))</f>
        <v>0</v>
      </c>
      <c r="CW258" s="21" t="n">
        <f aca="false">IF(OR($A258="",CW$4=""),0,COUNTIFS(Formulas!$A$2:$A$3001,CW$4,Formulas!$B$2:$B$3001,$A258))</f>
        <v>0</v>
      </c>
      <c r="CX258" s="21" t="n">
        <f aca="false">IF(OR($A258="",CX$4=""),0,COUNTIFS(Formulas!$A$2:$A$3001,CX$4,Formulas!$B$2:$B$3001,$A258))</f>
        <v>0</v>
      </c>
      <c r="CY258" s="21" t="n">
        <f aca="false">IF(OR($A258="",CY$4=""),0,COUNTIFS(Formulas!$A$2:$A$3001,CY$4,Formulas!$B$2:$B$3001,$A258))</f>
        <v>0</v>
      </c>
      <c r="CZ258" s="21" t="n">
        <f aca="false">IF(OR($A258="",CZ$4=""),0,COUNTIFS(Formulas!$A$2:$A$3001,CZ$4,Formulas!$B$2:$B$3001,$A258))</f>
        <v>0</v>
      </c>
      <c r="DA258" s="21" t="n">
        <f aca="false">IF(OR($A258="",DA$4=""),0,COUNTIFS(Formulas!$A$2:$A$3001,DA$4,Formulas!$B$2:$B$3001,$A258))</f>
        <v>0</v>
      </c>
      <c r="DB258" s="21" t="n">
        <f aca="false">IF(OR($A258="",DB$4=""),0,COUNTIFS(Formulas!$A$2:$A$3001,DB$4,Formulas!$B$2:$B$3001,$A258))</f>
        <v>0</v>
      </c>
      <c r="DC258" s="21" t="n">
        <f aca="false">IF(OR($A258="",DC$4=""),0,COUNTIFS(Formulas!$A$2:$A$3001,DC$4,Formulas!$B$2:$B$3001,$A258))</f>
        <v>0</v>
      </c>
      <c r="DD258" s="21" t="n">
        <f aca="false">IF(OR($A258="",DD$4=""),0,COUNTIFS(Formulas!$A$2:$A$3001,DD$4,Formulas!$B$2:$B$3001,$A258))</f>
        <v>0</v>
      </c>
      <c r="DE258" s="21" t="n">
        <f aca="false">IF(OR($A258="",DE$4=""),0,COUNTIFS(Formulas!$A$2:$A$3001,DE$4,Formulas!$B$2:$B$3001,$A258))</f>
        <v>0</v>
      </c>
      <c r="DF258" s="21" t="n">
        <f aca="false">IF(OR($A258="",DF$4=""),0,COUNTIFS(Formulas!$A$2:$A$3001,DF$4,Formulas!$B$2:$B$3001,$A258))</f>
        <v>0</v>
      </c>
      <c r="DG258" s="21" t="n">
        <f aca="false">IF(OR($A258="",DG$4=""),0,COUNTIFS(Formulas!$A$2:$A$3001,DG$4,Formulas!$B$2:$B$3001,$A258))</f>
        <v>0</v>
      </c>
      <c r="DH258" s="21" t="n">
        <f aca="false">IF(OR($A258="",DH$4=""),0,COUNTIFS(Formulas!$A$2:$A$3001,DH$4,Formulas!$B$2:$B$3001,$A258))</f>
        <v>0</v>
      </c>
      <c r="DI258" s="21" t="n">
        <f aca="false">IF(OR($A258="",DI$4=""),0,COUNTIFS(Formulas!$A$2:$A$3001,DI$4,Formulas!$B$2:$B$3001,$A258))</f>
        <v>0</v>
      </c>
      <c r="DJ258" s="21" t="n">
        <f aca="false">IF(OR($A258="",DJ$4=""),0,COUNTIFS(Formulas!$A$2:$A$3001,DJ$4,Formulas!$B$2:$B$3001,$A258))</f>
        <v>0</v>
      </c>
      <c r="DK258" s="21" t="n">
        <f aca="false">IF(OR($A258="",DK$4=""),0,COUNTIFS(Formulas!$A$2:$A$3001,DK$4,Formulas!$B$2:$B$3001,$A258))</f>
        <v>0</v>
      </c>
      <c r="DL258" s="21" t="n">
        <f aca="false">IF(OR($A258="",DL$4=""),0,COUNTIFS(Formulas!$A$2:$A$3001,DL$4,Formulas!$B$2:$B$3001,$A258))</f>
        <v>0</v>
      </c>
      <c r="DM258" s="21" t="n">
        <f aca="false">IF(OR($A258="",DM$4=""),0,COUNTIFS(Formulas!$A$2:$A$3001,DM$4,Formulas!$B$2:$B$3001,$A258))</f>
        <v>0</v>
      </c>
      <c r="DN258" s="21" t="n">
        <f aca="false">IF(OR($A258="",DN$4=""),0,COUNTIFS(Formulas!$A$2:$A$3001,DN$4,Formulas!$B$2:$B$3001,$A258))</f>
        <v>0</v>
      </c>
      <c r="DO258" s="21" t="n">
        <f aca="false">IF(OR($A258="",DO$4=""),0,COUNTIFS(Formulas!$A$2:$A$3001,DO$4,Formulas!$B$2:$B$3001,$A258))</f>
        <v>0</v>
      </c>
      <c r="DP258" s="21" t="n">
        <f aca="false">IF(OR($A258="",DP$4=""),0,COUNTIFS(Formulas!$A$2:$A$3001,DP$4,Formulas!$B$2:$B$3001,$A258))</f>
        <v>0</v>
      </c>
      <c r="DQ258" s="21" t="n">
        <f aca="false">IF(OR($A258="",DQ$4=""),0,COUNTIFS(Formulas!$A$2:$A$3001,DQ$4,Formulas!$B$2:$B$3001,$A258))</f>
        <v>0</v>
      </c>
      <c r="DR258" s="21" t="n">
        <f aca="false">IF(OR($A258="",DR$4=""),0,COUNTIFS(Formulas!$A$2:$A$3001,DR$4,Formulas!$B$2:$B$3001,$A258))</f>
        <v>0</v>
      </c>
      <c r="DS258" s="21" t="n">
        <f aca="false">IF(OR($A258="",DS$4=""),0,COUNTIFS(Formulas!$A$2:$A$3001,DS$4,Formulas!$B$2:$B$3001,$A258))</f>
        <v>0</v>
      </c>
      <c r="DT258" s="21" t="n">
        <f aca="false">IF(OR($A258="",DT$4=""),0,COUNTIFS(Formulas!$A$2:$A$3001,DT$4,Formulas!$B$2:$B$3001,$A258))</f>
        <v>0</v>
      </c>
      <c r="DU258" s="21" t="n">
        <f aca="false">IF(OR($A258="",DU$4=""),0,COUNTIFS(Formulas!$A$2:$A$3001,DU$4,Formulas!$B$2:$B$3001,$A258))</f>
        <v>0</v>
      </c>
      <c r="DV258" s="21" t="n">
        <f aca="false">IF(OR($A258="",DV$4=""),0,COUNTIFS(Formulas!$A$2:$A$3001,DV$4,Formulas!$B$2:$B$3001,$A258))</f>
        <v>0</v>
      </c>
      <c r="DW258" s="21" t="n">
        <f aca="false">IF(OR($A258="",DW$4=""),0,COUNTIFS(Formulas!$A$2:$A$3001,DW$4,Formulas!$B$2:$B$3001,$A258))</f>
        <v>0</v>
      </c>
      <c r="DX258" s="21" t="n">
        <f aca="false">IF(OR($A258="",DX$4=""),0,COUNTIFS(Formulas!$A$2:$A$3001,DX$4,Formulas!$B$2:$B$3001,$A258))</f>
        <v>0</v>
      </c>
      <c r="DY258" s="21" t="n">
        <f aca="false">IF(OR($A258="",DY$4=""),0,COUNTIFS(Formulas!$A$2:$A$3001,DY$4,Formulas!$B$2:$B$3001,$A258))</f>
        <v>0</v>
      </c>
      <c r="DZ258" s="21" t="n">
        <f aca="false">IF(OR($A258="",DZ$4=""),0,COUNTIFS(Formulas!$A$2:$A$3001,DZ$4,Formulas!$B$2:$B$3001,$A258))</f>
        <v>0</v>
      </c>
      <c r="EA258" s="21" t="n">
        <f aca="false">IF(OR($A258="",EA$4=""),0,COUNTIFS(Formulas!$A$2:$A$3001,EA$4,Formulas!$B$2:$B$3001,$A258))</f>
        <v>0</v>
      </c>
      <c r="EB258" s="21" t="n">
        <f aca="false">IF(OR($A258="",EB$4=""),0,COUNTIFS(Formulas!$A$2:$A$3001,EB$4,Formulas!$B$2:$B$3001,$A258))</f>
        <v>0</v>
      </c>
      <c r="EC258" s="21" t="n">
        <f aca="false">IF(OR($A258="",EC$4=""),0,COUNTIFS(Formulas!$A$2:$A$3001,EC$4,Formulas!$B$2:$B$3001,$A258))</f>
        <v>0</v>
      </c>
      <c r="ED258" s="21" t="n">
        <f aca="false">IF(OR($A258="",ED$4=""),0,COUNTIFS(Formulas!$A$2:$A$3001,ED$4,Formulas!$B$2:$B$3001,$A258))</f>
        <v>0</v>
      </c>
      <c r="EE258" s="21" t="n">
        <f aca="false">IF(OR($A258="",EE$4=""),0,COUNTIFS(Formulas!$A$2:$A$3001,EE$4,Formulas!$B$2:$B$3001,$A258))</f>
        <v>0</v>
      </c>
      <c r="EF258" s="21" t="n">
        <f aca="false">IF(OR($A258="",EF$4=""),0,COUNTIFS(Formulas!$A$2:$A$3001,EF$4,Formulas!$B$2:$B$3001,$A258))</f>
        <v>0</v>
      </c>
      <c r="EG258" s="21" t="n">
        <f aca="false">IF(OR($A258="",EG$4=""),0,COUNTIFS(Formulas!$A$2:$A$3001,EG$4,Formulas!$B$2:$B$3001,$A258))</f>
        <v>0</v>
      </c>
      <c r="EH258" s="21" t="n">
        <f aca="false">IF(OR($A258="",EH$4=""),0,COUNTIFS(Formulas!$A$2:$A$3001,EH$4,Formulas!$B$2:$B$3001,$A258))</f>
        <v>0</v>
      </c>
      <c r="EI258" s="21" t="n">
        <f aca="false">IF(OR($A258="",EI$4=""),0,COUNTIFS(Formulas!$A$2:$A$3001,EI$4,Formulas!$B$2:$B$3001,$A258))</f>
        <v>0</v>
      </c>
      <c r="EJ258" s="21" t="n">
        <f aca="false">IF(OR($A258="",EJ$4=""),0,COUNTIFS(Formulas!$A$2:$A$3001,EJ$4,Formulas!$B$2:$B$3001,$A258))</f>
        <v>0</v>
      </c>
      <c r="EK258" s="21" t="n">
        <f aca="false">IF(OR($A258="",EK$4=""),0,COUNTIFS(Formulas!$A$2:$A$3001,EK$4,Formulas!$B$2:$B$3001,$A258))</f>
        <v>0</v>
      </c>
      <c r="EL258" s="21" t="n">
        <f aca="false">IF(OR($A258="",EL$4=""),0,COUNTIFS(Formulas!$A$2:$A$3001,EL$4,Formulas!$B$2:$B$3001,$A258))</f>
        <v>0</v>
      </c>
      <c r="EM258" s="21" t="n">
        <f aca="false">IF(OR($A258="",EM$4=""),0,COUNTIFS(Formulas!$A$2:$A$3001,EM$4,Formulas!$B$2:$B$3001,$A258))</f>
        <v>0</v>
      </c>
      <c r="EN258" s="21" t="n">
        <f aca="false">IF(OR($A258="",EN$4=""),0,COUNTIFS(Formulas!$A$2:$A$3001,EN$4,Formulas!$B$2:$B$3001,$A258))</f>
        <v>0</v>
      </c>
      <c r="EO258" s="21" t="n">
        <f aca="false">IF(OR($A258="",EO$4=""),0,COUNTIFS(Formulas!$A$2:$A$3001,EO$4,Formulas!$B$2:$B$3001,$A258))</f>
        <v>0</v>
      </c>
      <c r="EP258" s="21" t="n">
        <f aca="false">IF(OR($A258="",EP$4=""),0,COUNTIFS(Formulas!$A$2:$A$3001,EP$4,Formulas!$B$2:$B$3001,$A258))</f>
        <v>0</v>
      </c>
      <c r="EQ258" s="21" t="n">
        <f aca="false">IF(OR($A258="",EQ$4=""),0,COUNTIFS(Formulas!$A$2:$A$3001,EQ$4,Formulas!$B$2:$B$3001,$A258))</f>
        <v>0</v>
      </c>
      <c r="ER258" s="21" t="n">
        <f aca="false">IF(OR($A258="",ER$4=""),0,COUNTIFS(Formulas!$A$2:$A$3001,ER$4,Formulas!$B$2:$B$3001,$A258))</f>
        <v>0</v>
      </c>
      <c r="ES258" s="21" t="n">
        <f aca="false">IF(OR($A258="",ES$4=""),0,COUNTIFS(Formulas!$A$2:$A$3001,ES$4,Formulas!$B$2:$B$3001,$A258))</f>
        <v>0</v>
      </c>
      <c r="ET258" s="21" t="n">
        <f aca="false">IF(OR($A258="",ET$4=""),0,COUNTIFS(Formulas!$A$2:$A$3001,ET$4,Formulas!$B$2:$B$3001,$A258))</f>
        <v>0</v>
      </c>
      <c r="EU258" s="21" t="n">
        <f aca="false">IF(OR($A258="",EU$4=""),0,COUNTIFS(Formulas!$A$2:$A$3001,EU$4,Formulas!$B$2:$B$3001,$A258))</f>
        <v>0</v>
      </c>
      <c r="EV258" s="21" t="n">
        <f aca="false">IF(OR($A258="",EV$4=""),0,COUNTIFS(Formulas!$A$2:$A$3001,EV$4,Formulas!$B$2:$B$3001,$A258))</f>
        <v>0</v>
      </c>
    </row>
    <row r="259" customFormat="false" ht="15" hidden="false" customHeight="false" outlineLevel="0" collapsed="false">
      <c r="A259" s="13" t="str">
        <f aca="false">IF(INDEX(Materials!$A$2:$A$301,255)="","",INDEX(Materials!$A$2:$A$301,255))</f>
        <v/>
      </c>
      <c r="B259" s="19" t="str">
        <f aca="false">IF(A259="","",COUNTIF(C259:EV259,"&gt;0"))</f>
        <v/>
      </c>
      <c r="C259" s="21" t="n">
        <f aca="false">IF(OR($A259="",C$4=""),0,COUNTIFS(Formulas!$A$2:$A$3001,C$4,Formulas!$B$2:$B$3001,$A259))</f>
        <v>0</v>
      </c>
      <c r="D259" s="21" t="n">
        <f aca="false">IF(OR($A259="",D$4=""),0,COUNTIFS(Formulas!$A$2:$A$3001,D$4,Formulas!$B$2:$B$3001,$A259))</f>
        <v>0</v>
      </c>
      <c r="E259" s="21" t="n">
        <f aca="false">IF(OR($A259="",E$4=""),0,COUNTIFS(Formulas!$A$2:$A$3001,E$4,Formulas!$B$2:$B$3001,$A259))</f>
        <v>0</v>
      </c>
      <c r="F259" s="21" t="n">
        <f aca="false">IF(OR($A259="",F$4=""),0,COUNTIFS(Formulas!$A$2:$A$3001,F$4,Formulas!$B$2:$B$3001,$A259))</f>
        <v>0</v>
      </c>
      <c r="G259" s="21" t="n">
        <f aca="false">IF(OR($A259="",G$4=""),0,COUNTIFS(Formulas!$A$2:$A$3001,G$4,Formulas!$B$2:$B$3001,$A259))</f>
        <v>0</v>
      </c>
      <c r="H259" s="21" t="n">
        <f aca="false">IF(OR($A259="",H$4=""),0,COUNTIFS(Formulas!$A$2:$A$3001,H$4,Formulas!$B$2:$B$3001,$A259))</f>
        <v>0</v>
      </c>
      <c r="I259" s="21" t="n">
        <f aca="false">IF(OR($A259="",I$4=""),0,COUNTIFS(Formulas!$A$2:$A$3001,I$4,Formulas!$B$2:$B$3001,$A259))</f>
        <v>0</v>
      </c>
      <c r="J259" s="21" t="n">
        <f aca="false">IF(OR($A259="",J$4=""),0,COUNTIFS(Formulas!$A$2:$A$3001,J$4,Formulas!$B$2:$B$3001,$A259))</f>
        <v>0</v>
      </c>
      <c r="K259" s="21" t="n">
        <f aca="false">IF(OR($A259="",K$4=""),0,COUNTIFS(Formulas!$A$2:$A$3001,K$4,Formulas!$B$2:$B$3001,$A259))</f>
        <v>0</v>
      </c>
      <c r="L259" s="21" t="n">
        <f aca="false">IF(OR($A259="",L$4=""),0,COUNTIFS(Formulas!$A$2:$A$3001,L$4,Formulas!$B$2:$B$3001,$A259))</f>
        <v>0</v>
      </c>
      <c r="M259" s="21" t="n">
        <f aca="false">IF(OR($A259="",M$4=""),0,COUNTIFS(Formulas!$A$2:$A$3001,M$4,Formulas!$B$2:$B$3001,$A259))</f>
        <v>0</v>
      </c>
      <c r="N259" s="21" t="n">
        <f aca="false">IF(OR($A259="",N$4=""),0,COUNTIFS(Formulas!$A$2:$A$3001,N$4,Formulas!$B$2:$B$3001,$A259))</f>
        <v>0</v>
      </c>
      <c r="O259" s="21" t="n">
        <f aca="false">IF(OR($A259="",O$4=""),0,COUNTIFS(Formulas!$A$2:$A$3001,O$4,Formulas!$B$2:$B$3001,$A259))</f>
        <v>0</v>
      </c>
      <c r="P259" s="21" t="n">
        <f aca="false">IF(OR($A259="",P$4=""),0,COUNTIFS(Formulas!$A$2:$A$3001,P$4,Formulas!$B$2:$B$3001,$A259))</f>
        <v>0</v>
      </c>
      <c r="Q259" s="21" t="n">
        <f aca="false">IF(OR($A259="",Q$4=""),0,COUNTIFS(Formulas!$A$2:$A$3001,Q$4,Formulas!$B$2:$B$3001,$A259))</f>
        <v>0</v>
      </c>
      <c r="R259" s="21" t="n">
        <f aca="false">IF(OR($A259="",R$4=""),0,COUNTIFS(Formulas!$A$2:$A$3001,R$4,Formulas!$B$2:$B$3001,$A259))</f>
        <v>0</v>
      </c>
      <c r="S259" s="21" t="n">
        <f aca="false">IF(OR($A259="",S$4=""),0,COUNTIFS(Formulas!$A$2:$A$3001,S$4,Formulas!$B$2:$B$3001,$A259))</f>
        <v>0</v>
      </c>
      <c r="T259" s="21" t="n">
        <f aca="false">IF(OR($A259="",T$4=""),0,COUNTIFS(Formulas!$A$2:$A$3001,T$4,Formulas!$B$2:$B$3001,$A259))</f>
        <v>0</v>
      </c>
      <c r="U259" s="21" t="n">
        <f aca="false">IF(OR($A259="",U$4=""),0,COUNTIFS(Formulas!$A$2:$A$3001,U$4,Formulas!$B$2:$B$3001,$A259))</f>
        <v>0</v>
      </c>
      <c r="V259" s="21" t="n">
        <f aca="false">IF(OR($A259="",V$4=""),0,COUNTIFS(Formulas!$A$2:$A$3001,V$4,Formulas!$B$2:$B$3001,$A259))</f>
        <v>0</v>
      </c>
      <c r="W259" s="21" t="n">
        <f aca="false">IF(OR($A259="",W$4=""),0,COUNTIFS(Formulas!$A$2:$A$3001,W$4,Formulas!$B$2:$B$3001,$A259))</f>
        <v>0</v>
      </c>
      <c r="X259" s="21" t="n">
        <f aca="false">IF(OR($A259="",X$4=""),0,COUNTIFS(Formulas!$A$2:$A$3001,X$4,Formulas!$B$2:$B$3001,$A259))</f>
        <v>0</v>
      </c>
      <c r="Y259" s="21" t="n">
        <f aca="false">IF(OR($A259="",Y$4=""),0,COUNTIFS(Formulas!$A$2:$A$3001,Y$4,Formulas!$B$2:$B$3001,$A259))</f>
        <v>0</v>
      </c>
      <c r="Z259" s="21" t="n">
        <f aca="false">IF(OR($A259="",Z$4=""),0,COUNTIFS(Formulas!$A$2:$A$3001,Z$4,Formulas!$B$2:$B$3001,$A259))</f>
        <v>0</v>
      </c>
      <c r="AA259" s="21" t="n">
        <f aca="false">IF(OR($A259="",AA$4=""),0,COUNTIFS(Formulas!$A$2:$A$3001,AA$4,Formulas!$B$2:$B$3001,$A259))</f>
        <v>0</v>
      </c>
      <c r="AB259" s="21" t="n">
        <f aca="false">IF(OR($A259="",AB$4=""),0,COUNTIFS(Formulas!$A$2:$A$3001,AB$4,Formulas!$B$2:$B$3001,$A259))</f>
        <v>0</v>
      </c>
      <c r="AC259" s="21" t="n">
        <f aca="false">IF(OR($A259="",AC$4=""),0,COUNTIFS(Formulas!$A$2:$A$3001,AC$4,Formulas!$B$2:$B$3001,$A259))</f>
        <v>0</v>
      </c>
      <c r="AD259" s="21" t="n">
        <f aca="false">IF(OR($A259="",AD$4=""),0,COUNTIFS(Formulas!$A$2:$A$3001,AD$4,Formulas!$B$2:$B$3001,$A259))</f>
        <v>0</v>
      </c>
      <c r="AE259" s="21" t="n">
        <f aca="false">IF(OR($A259="",AE$4=""),0,COUNTIFS(Formulas!$A$2:$A$3001,AE$4,Formulas!$B$2:$B$3001,$A259))</f>
        <v>0</v>
      </c>
      <c r="AF259" s="21" t="n">
        <f aca="false">IF(OR($A259="",AF$4=""),0,COUNTIFS(Formulas!$A$2:$A$3001,AF$4,Formulas!$B$2:$B$3001,$A259))</f>
        <v>0</v>
      </c>
      <c r="AG259" s="21" t="n">
        <f aca="false">IF(OR($A259="",AG$4=""),0,COUNTIFS(Formulas!$A$2:$A$3001,AG$4,Formulas!$B$2:$B$3001,$A259))</f>
        <v>0</v>
      </c>
      <c r="AH259" s="21" t="n">
        <f aca="false">IF(OR($A259="",AH$4=""),0,COUNTIFS(Formulas!$A$2:$A$3001,AH$4,Formulas!$B$2:$B$3001,$A259))</f>
        <v>0</v>
      </c>
      <c r="AI259" s="21" t="n">
        <f aca="false">IF(OR($A259="",AI$4=""),0,COUNTIFS(Formulas!$A$2:$A$3001,AI$4,Formulas!$B$2:$B$3001,$A259))</f>
        <v>0</v>
      </c>
      <c r="AJ259" s="21" t="n">
        <f aca="false">IF(OR($A259="",AJ$4=""),0,COUNTIFS(Formulas!$A$2:$A$3001,AJ$4,Formulas!$B$2:$B$3001,$A259))</f>
        <v>0</v>
      </c>
      <c r="AK259" s="21" t="n">
        <f aca="false">IF(OR($A259="",AK$4=""),0,COUNTIFS(Formulas!$A$2:$A$3001,AK$4,Formulas!$B$2:$B$3001,$A259))</f>
        <v>0</v>
      </c>
      <c r="AL259" s="21" t="n">
        <f aca="false">IF(OR($A259="",AL$4=""),0,COUNTIFS(Formulas!$A$2:$A$3001,AL$4,Formulas!$B$2:$B$3001,$A259))</f>
        <v>0</v>
      </c>
      <c r="AM259" s="21" t="n">
        <f aca="false">IF(OR($A259="",AM$4=""),0,COUNTIFS(Formulas!$A$2:$A$3001,AM$4,Formulas!$B$2:$B$3001,$A259))</f>
        <v>0</v>
      </c>
      <c r="AN259" s="21" t="n">
        <f aca="false">IF(OR($A259="",AN$4=""),0,COUNTIFS(Formulas!$A$2:$A$3001,AN$4,Formulas!$B$2:$B$3001,$A259))</f>
        <v>0</v>
      </c>
      <c r="AO259" s="21" t="n">
        <f aca="false">IF(OR($A259="",AO$4=""),0,COUNTIFS(Formulas!$A$2:$A$3001,AO$4,Formulas!$B$2:$B$3001,$A259))</f>
        <v>0</v>
      </c>
      <c r="AP259" s="21" t="n">
        <f aca="false">IF(OR($A259="",AP$4=""),0,COUNTIFS(Formulas!$A$2:$A$3001,AP$4,Formulas!$B$2:$B$3001,$A259))</f>
        <v>0</v>
      </c>
      <c r="AQ259" s="21" t="n">
        <f aca="false">IF(OR($A259="",AQ$4=""),0,COUNTIFS(Formulas!$A$2:$A$3001,AQ$4,Formulas!$B$2:$B$3001,$A259))</f>
        <v>0</v>
      </c>
      <c r="AR259" s="21" t="n">
        <f aca="false">IF(OR($A259="",AR$4=""),0,COUNTIFS(Formulas!$A$2:$A$3001,AR$4,Formulas!$B$2:$B$3001,$A259))</f>
        <v>0</v>
      </c>
      <c r="AS259" s="21" t="n">
        <f aca="false">IF(OR($A259="",AS$4=""),0,COUNTIFS(Formulas!$A$2:$A$3001,AS$4,Formulas!$B$2:$B$3001,$A259))</f>
        <v>0</v>
      </c>
      <c r="AT259" s="21" t="n">
        <f aca="false">IF(OR($A259="",AT$4=""),0,COUNTIFS(Formulas!$A$2:$A$3001,AT$4,Formulas!$B$2:$B$3001,$A259))</f>
        <v>0</v>
      </c>
      <c r="AU259" s="21" t="n">
        <f aca="false">IF(OR($A259="",AU$4=""),0,COUNTIFS(Formulas!$A$2:$A$3001,AU$4,Formulas!$B$2:$B$3001,$A259))</f>
        <v>0</v>
      </c>
      <c r="AV259" s="21" t="n">
        <f aca="false">IF(OR($A259="",AV$4=""),0,COUNTIFS(Formulas!$A$2:$A$3001,AV$4,Formulas!$B$2:$B$3001,$A259))</f>
        <v>0</v>
      </c>
      <c r="AW259" s="21" t="n">
        <f aca="false">IF(OR($A259="",AW$4=""),0,COUNTIFS(Formulas!$A$2:$A$3001,AW$4,Formulas!$B$2:$B$3001,$A259))</f>
        <v>0</v>
      </c>
      <c r="AX259" s="21" t="n">
        <f aca="false">IF(OR($A259="",AX$4=""),0,COUNTIFS(Formulas!$A$2:$A$3001,AX$4,Formulas!$B$2:$B$3001,$A259))</f>
        <v>0</v>
      </c>
      <c r="AY259" s="21" t="n">
        <f aca="false">IF(OR($A259="",AY$4=""),0,COUNTIFS(Formulas!$A$2:$A$3001,AY$4,Formulas!$B$2:$B$3001,$A259))</f>
        <v>0</v>
      </c>
      <c r="AZ259" s="21" t="n">
        <f aca="false">IF(OR($A259="",AZ$4=""),0,COUNTIFS(Formulas!$A$2:$A$3001,AZ$4,Formulas!$B$2:$B$3001,$A259))</f>
        <v>0</v>
      </c>
      <c r="BA259" s="21" t="n">
        <f aca="false">IF(OR($A259="",BA$4=""),0,COUNTIFS(Formulas!$A$2:$A$3001,BA$4,Formulas!$B$2:$B$3001,$A259))</f>
        <v>0</v>
      </c>
      <c r="BB259" s="21" t="n">
        <f aca="false">IF(OR($A259="",BB$4=""),0,COUNTIFS(Formulas!$A$2:$A$3001,BB$4,Formulas!$B$2:$B$3001,$A259))</f>
        <v>0</v>
      </c>
      <c r="BC259" s="21" t="n">
        <f aca="false">IF(OR($A259="",BC$4=""),0,COUNTIFS(Formulas!$A$2:$A$3001,BC$4,Formulas!$B$2:$B$3001,$A259))</f>
        <v>0</v>
      </c>
      <c r="BD259" s="21" t="n">
        <f aca="false">IF(OR($A259="",BD$4=""),0,COUNTIFS(Formulas!$A$2:$A$3001,BD$4,Formulas!$B$2:$B$3001,$A259))</f>
        <v>0</v>
      </c>
      <c r="BE259" s="21" t="n">
        <f aca="false">IF(OR($A259="",BE$4=""),0,COUNTIFS(Formulas!$A$2:$A$3001,BE$4,Formulas!$B$2:$B$3001,$A259))</f>
        <v>0</v>
      </c>
      <c r="BF259" s="21" t="n">
        <f aca="false">IF(OR($A259="",BF$4=""),0,COUNTIFS(Formulas!$A$2:$A$3001,BF$4,Formulas!$B$2:$B$3001,$A259))</f>
        <v>0</v>
      </c>
      <c r="BG259" s="21" t="n">
        <f aca="false">IF(OR($A259="",BG$4=""),0,COUNTIFS(Formulas!$A$2:$A$3001,BG$4,Formulas!$B$2:$B$3001,$A259))</f>
        <v>0</v>
      </c>
      <c r="BH259" s="21" t="n">
        <f aca="false">IF(OR($A259="",BH$4=""),0,COUNTIFS(Formulas!$A$2:$A$3001,BH$4,Formulas!$B$2:$B$3001,$A259))</f>
        <v>0</v>
      </c>
      <c r="BI259" s="21" t="n">
        <f aca="false">IF(OR($A259="",BI$4=""),0,COUNTIFS(Formulas!$A$2:$A$3001,BI$4,Formulas!$B$2:$B$3001,$A259))</f>
        <v>0</v>
      </c>
      <c r="BJ259" s="21" t="n">
        <f aca="false">IF(OR($A259="",BJ$4=""),0,COUNTIFS(Formulas!$A$2:$A$3001,BJ$4,Formulas!$B$2:$B$3001,$A259))</f>
        <v>0</v>
      </c>
      <c r="BK259" s="21" t="n">
        <f aca="false">IF(OR($A259="",BK$4=""),0,COUNTIFS(Formulas!$A$2:$A$3001,BK$4,Formulas!$B$2:$B$3001,$A259))</f>
        <v>0</v>
      </c>
      <c r="BL259" s="21" t="n">
        <f aca="false">IF(OR($A259="",BL$4=""),0,COUNTIFS(Formulas!$A$2:$A$3001,BL$4,Formulas!$B$2:$B$3001,$A259))</f>
        <v>0</v>
      </c>
      <c r="BM259" s="21" t="n">
        <f aca="false">IF(OR($A259="",BM$4=""),0,COUNTIFS(Formulas!$A$2:$A$3001,BM$4,Formulas!$B$2:$B$3001,$A259))</f>
        <v>0</v>
      </c>
      <c r="BN259" s="21" t="n">
        <f aca="false">IF(OR($A259="",BN$4=""),0,COUNTIFS(Formulas!$A$2:$A$3001,BN$4,Formulas!$B$2:$B$3001,$A259))</f>
        <v>0</v>
      </c>
      <c r="BO259" s="21" t="n">
        <f aca="false">IF(OR($A259="",BO$4=""),0,COUNTIFS(Formulas!$A$2:$A$3001,BO$4,Formulas!$B$2:$B$3001,$A259))</f>
        <v>0</v>
      </c>
      <c r="BP259" s="21" t="n">
        <f aca="false">IF(OR($A259="",BP$4=""),0,COUNTIFS(Formulas!$A$2:$A$3001,BP$4,Formulas!$B$2:$B$3001,$A259))</f>
        <v>0</v>
      </c>
      <c r="BQ259" s="21" t="n">
        <f aca="false">IF(OR($A259="",BQ$4=""),0,COUNTIFS(Formulas!$A$2:$A$3001,BQ$4,Formulas!$B$2:$B$3001,$A259))</f>
        <v>0</v>
      </c>
      <c r="BR259" s="21" t="n">
        <f aca="false">IF(OR($A259="",BR$4=""),0,COUNTIFS(Formulas!$A$2:$A$3001,BR$4,Formulas!$B$2:$B$3001,$A259))</f>
        <v>0</v>
      </c>
      <c r="BS259" s="21" t="n">
        <f aca="false">IF(OR($A259="",BS$4=""),0,COUNTIFS(Formulas!$A$2:$A$3001,BS$4,Formulas!$B$2:$B$3001,$A259))</f>
        <v>0</v>
      </c>
      <c r="BT259" s="21" t="n">
        <f aca="false">IF(OR($A259="",BT$4=""),0,COUNTIFS(Formulas!$A$2:$A$3001,BT$4,Formulas!$B$2:$B$3001,$A259))</f>
        <v>0</v>
      </c>
      <c r="BU259" s="21" t="n">
        <f aca="false">IF(OR($A259="",BU$4=""),0,COUNTIFS(Formulas!$A$2:$A$3001,BU$4,Formulas!$B$2:$B$3001,$A259))</f>
        <v>0</v>
      </c>
      <c r="BV259" s="21" t="n">
        <f aca="false">IF(OR($A259="",BV$4=""),0,COUNTIFS(Formulas!$A$2:$A$3001,BV$4,Formulas!$B$2:$B$3001,$A259))</f>
        <v>0</v>
      </c>
      <c r="BW259" s="21" t="n">
        <f aca="false">IF(OR($A259="",BW$4=""),0,COUNTIFS(Formulas!$A$2:$A$3001,BW$4,Formulas!$B$2:$B$3001,$A259))</f>
        <v>0</v>
      </c>
      <c r="BX259" s="21" t="n">
        <f aca="false">IF(OR($A259="",BX$4=""),0,COUNTIFS(Formulas!$A$2:$A$3001,BX$4,Formulas!$B$2:$B$3001,$A259))</f>
        <v>0</v>
      </c>
      <c r="BY259" s="21" t="n">
        <f aca="false">IF(OR($A259="",BY$4=""),0,COUNTIFS(Formulas!$A$2:$A$3001,BY$4,Formulas!$B$2:$B$3001,$A259))</f>
        <v>0</v>
      </c>
      <c r="BZ259" s="21" t="n">
        <f aca="false">IF(OR($A259="",BZ$4=""),0,COUNTIFS(Formulas!$A$2:$A$3001,BZ$4,Formulas!$B$2:$B$3001,$A259))</f>
        <v>0</v>
      </c>
      <c r="CA259" s="21" t="n">
        <f aca="false">IF(OR($A259="",CA$4=""),0,COUNTIFS(Formulas!$A$2:$A$3001,CA$4,Formulas!$B$2:$B$3001,$A259))</f>
        <v>0</v>
      </c>
      <c r="CB259" s="21" t="n">
        <f aca="false">IF(OR($A259="",CB$4=""),0,COUNTIFS(Formulas!$A$2:$A$3001,CB$4,Formulas!$B$2:$B$3001,$A259))</f>
        <v>0</v>
      </c>
      <c r="CC259" s="21" t="n">
        <f aca="false">IF(OR($A259="",CC$4=""),0,COUNTIFS(Formulas!$A$2:$A$3001,CC$4,Formulas!$B$2:$B$3001,$A259))</f>
        <v>0</v>
      </c>
      <c r="CD259" s="21" t="n">
        <f aca="false">IF(OR($A259="",CD$4=""),0,COUNTIFS(Formulas!$A$2:$A$3001,CD$4,Formulas!$B$2:$B$3001,$A259))</f>
        <v>0</v>
      </c>
      <c r="CE259" s="21" t="n">
        <f aca="false">IF(OR($A259="",CE$4=""),0,COUNTIFS(Formulas!$A$2:$A$3001,CE$4,Formulas!$B$2:$B$3001,$A259))</f>
        <v>0</v>
      </c>
      <c r="CF259" s="21" t="n">
        <f aca="false">IF(OR($A259="",CF$4=""),0,COUNTIFS(Formulas!$A$2:$A$3001,CF$4,Formulas!$B$2:$B$3001,$A259))</f>
        <v>0</v>
      </c>
      <c r="CG259" s="21" t="n">
        <f aca="false">IF(OR($A259="",CG$4=""),0,COUNTIFS(Formulas!$A$2:$A$3001,CG$4,Formulas!$B$2:$B$3001,$A259))</f>
        <v>0</v>
      </c>
      <c r="CH259" s="21" t="n">
        <f aca="false">IF(OR($A259="",CH$4=""),0,COUNTIFS(Formulas!$A$2:$A$3001,CH$4,Formulas!$B$2:$B$3001,$A259))</f>
        <v>0</v>
      </c>
      <c r="CI259" s="21" t="n">
        <f aca="false">IF(OR($A259="",CI$4=""),0,COUNTIFS(Formulas!$A$2:$A$3001,CI$4,Formulas!$B$2:$B$3001,$A259))</f>
        <v>0</v>
      </c>
      <c r="CJ259" s="21" t="n">
        <f aca="false">IF(OR($A259="",CJ$4=""),0,COUNTIFS(Formulas!$A$2:$A$3001,CJ$4,Formulas!$B$2:$B$3001,$A259))</f>
        <v>0</v>
      </c>
      <c r="CK259" s="21" t="n">
        <f aca="false">IF(OR($A259="",CK$4=""),0,COUNTIFS(Formulas!$A$2:$A$3001,CK$4,Formulas!$B$2:$B$3001,$A259))</f>
        <v>0</v>
      </c>
      <c r="CL259" s="21" t="n">
        <f aca="false">IF(OR($A259="",CL$4=""),0,COUNTIFS(Formulas!$A$2:$A$3001,CL$4,Formulas!$B$2:$B$3001,$A259))</f>
        <v>0</v>
      </c>
      <c r="CM259" s="21" t="n">
        <f aca="false">IF(OR($A259="",CM$4=""),0,COUNTIFS(Formulas!$A$2:$A$3001,CM$4,Formulas!$B$2:$B$3001,$A259))</f>
        <v>0</v>
      </c>
      <c r="CN259" s="21" t="n">
        <f aca="false">IF(OR($A259="",CN$4=""),0,COUNTIFS(Formulas!$A$2:$A$3001,CN$4,Formulas!$B$2:$B$3001,$A259))</f>
        <v>0</v>
      </c>
      <c r="CO259" s="21" t="n">
        <f aca="false">IF(OR($A259="",CO$4=""),0,COUNTIFS(Formulas!$A$2:$A$3001,CO$4,Formulas!$B$2:$B$3001,$A259))</f>
        <v>0</v>
      </c>
      <c r="CP259" s="21" t="n">
        <f aca="false">IF(OR($A259="",CP$4=""),0,COUNTIFS(Formulas!$A$2:$A$3001,CP$4,Formulas!$B$2:$B$3001,$A259))</f>
        <v>0</v>
      </c>
      <c r="CQ259" s="21" t="n">
        <f aca="false">IF(OR($A259="",CQ$4=""),0,COUNTIFS(Formulas!$A$2:$A$3001,CQ$4,Formulas!$B$2:$B$3001,$A259))</f>
        <v>0</v>
      </c>
      <c r="CR259" s="21" t="n">
        <f aca="false">IF(OR($A259="",CR$4=""),0,COUNTIFS(Formulas!$A$2:$A$3001,CR$4,Formulas!$B$2:$B$3001,$A259))</f>
        <v>0</v>
      </c>
      <c r="CS259" s="21" t="n">
        <f aca="false">IF(OR($A259="",CS$4=""),0,COUNTIFS(Formulas!$A$2:$A$3001,CS$4,Formulas!$B$2:$B$3001,$A259))</f>
        <v>0</v>
      </c>
      <c r="CT259" s="21" t="n">
        <f aca="false">IF(OR($A259="",CT$4=""),0,COUNTIFS(Formulas!$A$2:$A$3001,CT$4,Formulas!$B$2:$B$3001,$A259))</f>
        <v>0</v>
      </c>
      <c r="CU259" s="21" t="n">
        <f aca="false">IF(OR($A259="",CU$4=""),0,COUNTIFS(Formulas!$A$2:$A$3001,CU$4,Formulas!$B$2:$B$3001,$A259))</f>
        <v>0</v>
      </c>
      <c r="CV259" s="21" t="n">
        <f aca="false">IF(OR($A259="",CV$4=""),0,COUNTIFS(Formulas!$A$2:$A$3001,CV$4,Formulas!$B$2:$B$3001,$A259))</f>
        <v>0</v>
      </c>
      <c r="CW259" s="21" t="n">
        <f aca="false">IF(OR($A259="",CW$4=""),0,COUNTIFS(Formulas!$A$2:$A$3001,CW$4,Formulas!$B$2:$B$3001,$A259))</f>
        <v>0</v>
      </c>
      <c r="CX259" s="21" t="n">
        <f aca="false">IF(OR($A259="",CX$4=""),0,COUNTIFS(Formulas!$A$2:$A$3001,CX$4,Formulas!$B$2:$B$3001,$A259))</f>
        <v>0</v>
      </c>
      <c r="CY259" s="21" t="n">
        <f aca="false">IF(OR($A259="",CY$4=""),0,COUNTIFS(Formulas!$A$2:$A$3001,CY$4,Formulas!$B$2:$B$3001,$A259))</f>
        <v>0</v>
      </c>
      <c r="CZ259" s="21" t="n">
        <f aca="false">IF(OR($A259="",CZ$4=""),0,COUNTIFS(Formulas!$A$2:$A$3001,CZ$4,Formulas!$B$2:$B$3001,$A259))</f>
        <v>0</v>
      </c>
      <c r="DA259" s="21" t="n">
        <f aca="false">IF(OR($A259="",DA$4=""),0,COUNTIFS(Formulas!$A$2:$A$3001,DA$4,Formulas!$B$2:$B$3001,$A259))</f>
        <v>0</v>
      </c>
      <c r="DB259" s="21" t="n">
        <f aca="false">IF(OR($A259="",DB$4=""),0,COUNTIFS(Formulas!$A$2:$A$3001,DB$4,Formulas!$B$2:$B$3001,$A259))</f>
        <v>0</v>
      </c>
      <c r="DC259" s="21" t="n">
        <f aca="false">IF(OR($A259="",DC$4=""),0,COUNTIFS(Formulas!$A$2:$A$3001,DC$4,Formulas!$B$2:$B$3001,$A259))</f>
        <v>0</v>
      </c>
      <c r="DD259" s="21" t="n">
        <f aca="false">IF(OR($A259="",DD$4=""),0,COUNTIFS(Formulas!$A$2:$A$3001,DD$4,Formulas!$B$2:$B$3001,$A259))</f>
        <v>0</v>
      </c>
      <c r="DE259" s="21" t="n">
        <f aca="false">IF(OR($A259="",DE$4=""),0,COUNTIFS(Formulas!$A$2:$A$3001,DE$4,Formulas!$B$2:$B$3001,$A259))</f>
        <v>0</v>
      </c>
      <c r="DF259" s="21" t="n">
        <f aca="false">IF(OR($A259="",DF$4=""),0,COUNTIFS(Formulas!$A$2:$A$3001,DF$4,Formulas!$B$2:$B$3001,$A259))</f>
        <v>0</v>
      </c>
      <c r="DG259" s="21" t="n">
        <f aca="false">IF(OR($A259="",DG$4=""),0,COUNTIFS(Formulas!$A$2:$A$3001,DG$4,Formulas!$B$2:$B$3001,$A259))</f>
        <v>0</v>
      </c>
      <c r="DH259" s="21" t="n">
        <f aca="false">IF(OR($A259="",DH$4=""),0,COUNTIFS(Formulas!$A$2:$A$3001,DH$4,Formulas!$B$2:$B$3001,$A259))</f>
        <v>0</v>
      </c>
      <c r="DI259" s="21" t="n">
        <f aca="false">IF(OR($A259="",DI$4=""),0,COUNTIFS(Formulas!$A$2:$A$3001,DI$4,Formulas!$B$2:$B$3001,$A259))</f>
        <v>0</v>
      </c>
      <c r="DJ259" s="21" t="n">
        <f aca="false">IF(OR($A259="",DJ$4=""),0,COUNTIFS(Formulas!$A$2:$A$3001,DJ$4,Formulas!$B$2:$B$3001,$A259))</f>
        <v>0</v>
      </c>
      <c r="DK259" s="21" t="n">
        <f aca="false">IF(OR($A259="",DK$4=""),0,COUNTIFS(Formulas!$A$2:$A$3001,DK$4,Formulas!$B$2:$B$3001,$A259))</f>
        <v>0</v>
      </c>
      <c r="DL259" s="21" t="n">
        <f aca="false">IF(OR($A259="",DL$4=""),0,COUNTIFS(Formulas!$A$2:$A$3001,DL$4,Formulas!$B$2:$B$3001,$A259))</f>
        <v>0</v>
      </c>
      <c r="DM259" s="21" t="n">
        <f aca="false">IF(OR($A259="",DM$4=""),0,COUNTIFS(Formulas!$A$2:$A$3001,DM$4,Formulas!$B$2:$B$3001,$A259))</f>
        <v>0</v>
      </c>
      <c r="DN259" s="21" t="n">
        <f aca="false">IF(OR($A259="",DN$4=""),0,COUNTIFS(Formulas!$A$2:$A$3001,DN$4,Formulas!$B$2:$B$3001,$A259))</f>
        <v>0</v>
      </c>
      <c r="DO259" s="21" t="n">
        <f aca="false">IF(OR($A259="",DO$4=""),0,COUNTIFS(Formulas!$A$2:$A$3001,DO$4,Formulas!$B$2:$B$3001,$A259))</f>
        <v>0</v>
      </c>
      <c r="DP259" s="21" t="n">
        <f aca="false">IF(OR($A259="",DP$4=""),0,COUNTIFS(Formulas!$A$2:$A$3001,DP$4,Formulas!$B$2:$B$3001,$A259))</f>
        <v>0</v>
      </c>
      <c r="DQ259" s="21" t="n">
        <f aca="false">IF(OR($A259="",DQ$4=""),0,COUNTIFS(Formulas!$A$2:$A$3001,DQ$4,Formulas!$B$2:$B$3001,$A259))</f>
        <v>0</v>
      </c>
      <c r="DR259" s="21" t="n">
        <f aca="false">IF(OR($A259="",DR$4=""),0,COUNTIFS(Formulas!$A$2:$A$3001,DR$4,Formulas!$B$2:$B$3001,$A259))</f>
        <v>0</v>
      </c>
      <c r="DS259" s="21" t="n">
        <f aca="false">IF(OR($A259="",DS$4=""),0,COUNTIFS(Formulas!$A$2:$A$3001,DS$4,Formulas!$B$2:$B$3001,$A259))</f>
        <v>0</v>
      </c>
      <c r="DT259" s="21" t="n">
        <f aca="false">IF(OR($A259="",DT$4=""),0,COUNTIFS(Formulas!$A$2:$A$3001,DT$4,Formulas!$B$2:$B$3001,$A259))</f>
        <v>0</v>
      </c>
      <c r="DU259" s="21" t="n">
        <f aca="false">IF(OR($A259="",DU$4=""),0,COUNTIFS(Formulas!$A$2:$A$3001,DU$4,Formulas!$B$2:$B$3001,$A259))</f>
        <v>0</v>
      </c>
      <c r="DV259" s="21" t="n">
        <f aca="false">IF(OR($A259="",DV$4=""),0,COUNTIFS(Formulas!$A$2:$A$3001,DV$4,Formulas!$B$2:$B$3001,$A259))</f>
        <v>0</v>
      </c>
      <c r="DW259" s="21" t="n">
        <f aca="false">IF(OR($A259="",DW$4=""),0,COUNTIFS(Formulas!$A$2:$A$3001,DW$4,Formulas!$B$2:$B$3001,$A259))</f>
        <v>0</v>
      </c>
      <c r="DX259" s="21" t="n">
        <f aca="false">IF(OR($A259="",DX$4=""),0,COUNTIFS(Formulas!$A$2:$A$3001,DX$4,Formulas!$B$2:$B$3001,$A259))</f>
        <v>0</v>
      </c>
      <c r="DY259" s="21" t="n">
        <f aca="false">IF(OR($A259="",DY$4=""),0,COUNTIFS(Formulas!$A$2:$A$3001,DY$4,Formulas!$B$2:$B$3001,$A259))</f>
        <v>0</v>
      </c>
      <c r="DZ259" s="21" t="n">
        <f aca="false">IF(OR($A259="",DZ$4=""),0,COUNTIFS(Formulas!$A$2:$A$3001,DZ$4,Formulas!$B$2:$B$3001,$A259))</f>
        <v>0</v>
      </c>
      <c r="EA259" s="21" t="n">
        <f aca="false">IF(OR($A259="",EA$4=""),0,COUNTIFS(Formulas!$A$2:$A$3001,EA$4,Formulas!$B$2:$B$3001,$A259))</f>
        <v>0</v>
      </c>
      <c r="EB259" s="21" t="n">
        <f aca="false">IF(OR($A259="",EB$4=""),0,COUNTIFS(Formulas!$A$2:$A$3001,EB$4,Formulas!$B$2:$B$3001,$A259))</f>
        <v>0</v>
      </c>
      <c r="EC259" s="21" t="n">
        <f aca="false">IF(OR($A259="",EC$4=""),0,COUNTIFS(Formulas!$A$2:$A$3001,EC$4,Formulas!$B$2:$B$3001,$A259))</f>
        <v>0</v>
      </c>
      <c r="ED259" s="21" t="n">
        <f aca="false">IF(OR($A259="",ED$4=""),0,COUNTIFS(Formulas!$A$2:$A$3001,ED$4,Formulas!$B$2:$B$3001,$A259))</f>
        <v>0</v>
      </c>
      <c r="EE259" s="21" t="n">
        <f aca="false">IF(OR($A259="",EE$4=""),0,COUNTIFS(Formulas!$A$2:$A$3001,EE$4,Formulas!$B$2:$B$3001,$A259))</f>
        <v>0</v>
      </c>
      <c r="EF259" s="21" t="n">
        <f aca="false">IF(OR($A259="",EF$4=""),0,COUNTIFS(Formulas!$A$2:$A$3001,EF$4,Formulas!$B$2:$B$3001,$A259))</f>
        <v>0</v>
      </c>
      <c r="EG259" s="21" t="n">
        <f aca="false">IF(OR($A259="",EG$4=""),0,COUNTIFS(Formulas!$A$2:$A$3001,EG$4,Formulas!$B$2:$B$3001,$A259))</f>
        <v>0</v>
      </c>
      <c r="EH259" s="21" t="n">
        <f aca="false">IF(OR($A259="",EH$4=""),0,COUNTIFS(Formulas!$A$2:$A$3001,EH$4,Formulas!$B$2:$B$3001,$A259))</f>
        <v>0</v>
      </c>
      <c r="EI259" s="21" t="n">
        <f aca="false">IF(OR($A259="",EI$4=""),0,COUNTIFS(Formulas!$A$2:$A$3001,EI$4,Formulas!$B$2:$B$3001,$A259))</f>
        <v>0</v>
      </c>
      <c r="EJ259" s="21" t="n">
        <f aca="false">IF(OR($A259="",EJ$4=""),0,COUNTIFS(Formulas!$A$2:$A$3001,EJ$4,Formulas!$B$2:$B$3001,$A259))</f>
        <v>0</v>
      </c>
      <c r="EK259" s="21" t="n">
        <f aca="false">IF(OR($A259="",EK$4=""),0,COUNTIFS(Formulas!$A$2:$A$3001,EK$4,Formulas!$B$2:$B$3001,$A259))</f>
        <v>0</v>
      </c>
      <c r="EL259" s="21" t="n">
        <f aca="false">IF(OR($A259="",EL$4=""),0,COUNTIFS(Formulas!$A$2:$A$3001,EL$4,Formulas!$B$2:$B$3001,$A259))</f>
        <v>0</v>
      </c>
      <c r="EM259" s="21" t="n">
        <f aca="false">IF(OR($A259="",EM$4=""),0,COUNTIFS(Formulas!$A$2:$A$3001,EM$4,Formulas!$B$2:$B$3001,$A259))</f>
        <v>0</v>
      </c>
      <c r="EN259" s="21" t="n">
        <f aca="false">IF(OR($A259="",EN$4=""),0,COUNTIFS(Formulas!$A$2:$A$3001,EN$4,Formulas!$B$2:$B$3001,$A259))</f>
        <v>0</v>
      </c>
      <c r="EO259" s="21" t="n">
        <f aca="false">IF(OR($A259="",EO$4=""),0,COUNTIFS(Formulas!$A$2:$A$3001,EO$4,Formulas!$B$2:$B$3001,$A259))</f>
        <v>0</v>
      </c>
      <c r="EP259" s="21" t="n">
        <f aca="false">IF(OR($A259="",EP$4=""),0,COUNTIFS(Formulas!$A$2:$A$3001,EP$4,Formulas!$B$2:$B$3001,$A259))</f>
        <v>0</v>
      </c>
      <c r="EQ259" s="21" t="n">
        <f aca="false">IF(OR($A259="",EQ$4=""),0,COUNTIFS(Formulas!$A$2:$A$3001,EQ$4,Formulas!$B$2:$B$3001,$A259))</f>
        <v>0</v>
      </c>
      <c r="ER259" s="21" t="n">
        <f aca="false">IF(OR($A259="",ER$4=""),0,COUNTIFS(Formulas!$A$2:$A$3001,ER$4,Formulas!$B$2:$B$3001,$A259))</f>
        <v>0</v>
      </c>
      <c r="ES259" s="21" t="n">
        <f aca="false">IF(OR($A259="",ES$4=""),0,COUNTIFS(Formulas!$A$2:$A$3001,ES$4,Formulas!$B$2:$B$3001,$A259))</f>
        <v>0</v>
      </c>
      <c r="ET259" s="21" t="n">
        <f aca="false">IF(OR($A259="",ET$4=""),0,COUNTIFS(Formulas!$A$2:$A$3001,ET$4,Formulas!$B$2:$B$3001,$A259))</f>
        <v>0</v>
      </c>
      <c r="EU259" s="21" t="n">
        <f aca="false">IF(OR($A259="",EU$4=""),0,COUNTIFS(Formulas!$A$2:$A$3001,EU$4,Formulas!$B$2:$B$3001,$A259))</f>
        <v>0</v>
      </c>
      <c r="EV259" s="21" t="n">
        <f aca="false">IF(OR($A259="",EV$4=""),0,COUNTIFS(Formulas!$A$2:$A$3001,EV$4,Formulas!$B$2:$B$3001,$A259))</f>
        <v>0</v>
      </c>
    </row>
    <row r="260" customFormat="false" ht="15" hidden="false" customHeight="false" outlineLevel="0" collapsed="false">
      <c r="A260" s="13" t="str">
        <f aca="false">IF(INDEX(Materials!$A$2:$A$301,256)="","",INDEX(Materials!$A$2:$A$301,256))</f>
        <v/>
      </c>
      <c r="B260" s="19" t="str">
        <f aca="false">IF(A260="","",COUNTIF(C260:EV260,"&gt;0"))</f>
        <v/>
      </c>
      <c r="C260" s="21" t="n">
        <f aca="false">IF(OR($A260="",C$4=""),0,COUNTIFS(Formulas!$A$2:$A$3001,C$4,Formulas!$B$2:$B$3001,$A260))</f>
        <v>0</v>
      </c>
      <c r="D260" s="21" t="n">
        <f aca="false">IF(OR($A260="",D$4=""),0,COUNTIFS(Formulas!$A$2:$A$3001,D$4,Formulas!$B$2:$B$3001,$A260))</f>
        <v>0</v>
      </c>
      <c r="E260" s="21" t="n">
        <f aca="false">IF(OR($A260="",E$4=""),0,COUNTIFS(Formulas!$A$2:$A$3001,E$4,Formulas!$B$2:$B$3001,$A260))</f>
        <v>0</v>
      </c>
      <c r="F260" s="21" t="n">
        <f aca="false">IF(OR($A260="",F$4=""),0,COUNTIFS(Formulas!$A$2:$A$3001,F$4,Formulas!$B$2:$B$3001,$A260))</f>
        <v>0</v>
      </c>
      <c r="G260" s="21" t="n">
        <f aca="false">IF(OR($A260="",G$4=""),0,COUNTIFS(Formulas!$A$2:$A$3001,G$4,Formulas!$B$2:$B$3001,$A260))</f>
        <v>0</v>
      </c>
      <c r="H260" s="21" t="n">
        <f aca="false">IF(OR($A260="",H$4=""),0,COUNTIFS(Formulas!$A$2:$A$3001,H$4,Formulas!$B$2:$B$3001,$A260))</f>
        <v>0</v>
      </c>
      <c r="I260" s="21" t="n">
        <f aca="false">IF(OR($A260="",I$4=""),0,COUNTIFS(Formulas!$A$2:$A$3001,I$4,Formulas!$B$2:$B$3001,$A260))</f>
        <v>0</v>
      </c>
      <c r="J260" s="21" t="n">
        <f aca="false">IF(OR($A260="",J$4=""),0,COUNTIFS(Formulas!$A$2:$A$3001,J$4,Formulas!$B$2:$B$3001,$A260))</f>
        <v>0</v>
      </c>
      <c r="K260" s="21" t="n">
        <f aca="false">IF(OR($A260="",K$4=""),0,COUNTIFS(Formulas!$A$2:$A$3001,K$4,Formulas!$B$2:$B$3001,$A260))</f>
        <v>0</v>
      </c>
      <c r="L260" s="21" t="n">
        <f aca="false">IF(OR($A260="",L$4=""),0,COUNTIFS(Formulas!$A$2:$A$3001,L$4,Formulas!$B$2:$B$3001,$A260))</f>
        <v>0</v>
      </c>
      <c r="M260" s="21" t="n">
        <f aca="false">IF(OR($A260="",M$4=""),0,COUNTIFS(Formulas!$A$2:$A$3001,M$4,Formulas!$B$2:$B$3001,$A260))</f>
        <v>0</v>
      </c>
      <c r="N260" s="21" t="n">
        <f aca="false">IF(OR($A260="",N$4=""),0,COUNTIFS(Formulas!$A$2:$A$3001,N$4,Formulas!$B$2:$B$3001,$A260))</f>
        <v>0</v>
      </c>
      <c r="O260" s="21" t="n">
        <f aca="false">IF(OR($A260="",O$4=""),0,COUNTIFS(Formulas!$A$2:$A$3001,O$4,Formulas!$B$2:$B$3001,$A260))</f>
        <v>0</v>
      </c>
      <c r="P260" s="21" t="n">
        <f aca="false">IF(OR($A260="",P$4=""),0,COUNTIFS(Formulas!$A$2:$A$3001,P$4,Formulas!$B$2:$B$3001,$A260))</f>
        <v>0</v>
      </c>
      <c r="Q260" s="21" t="n">
        <f aca="false">IF(OR($A260="",Q$4=""),0,COUNTIFS(Formulas!$A$2:$A$3001,Q$4,Formulas!$B$2:$B$3001,$A260))</f>
        <v>0</v>
      </c>
      <c r="R260" s="21" t="n">
        <f aca="false">IF(OR($A260="",R$4=""),0,COUNTIFS(Formulas!$A$2:$A$3001,R$4,Formulas!$B$2:$B$3001,$A260))</f>
        <v>0</v>
      </c>
      <c r="S260" s="21" t="n">
        <f aca="false">IF(OR($A260="",S$4=""),0,COUNTIFS(Formulas!$A$2:$A$3001,S$4,Formulas!$B$2:$B$3001,$A260))</f>
        <v>0</v>
      </c>
      <c r="T260" s="21" t="n">
        <f aca="false">IF(OR($A260="",T$4=""),0,COUNTIFS(Formulas!$A$2:$A$3001,T$4,Formulas!$B$2:$B$3001,$A260))</f>
        <v>0</v>
      </c>
      <c r="U260" s="21" t="n">
        <f aca="false">IF(OR($A260="",U$4=""),0,COUNTIFS(Formulas!$A$2:$A$3001,U$4,Formulas!$B$2:$B$3001,$A260))</f>
        <v>0</v>
      </c>
      <c r="V260" s="21" t="n">
        <f aca="false">IF(OR($A260="",V$4=""),0,COUNTIFS(Formulas!$A$2:$A$3001,V$4,Formulas!$B$2:$B$3001,$A260))</f>
        <v>0</v>
      </c>
      <c r="W260" s="21" t="n">
        <f aca="false">IF(OR($A260="",W$4=""),0,COUNTIFS(Formulas!$A$2:$A$3001,W$4,Formulas!$B$2:$B$3001,$A260))</f>
        <v>0</v>
      </c>
      <c r="X260" s="21" t="n">
        <f aca="false">IF(OR($A260="",X$4=""),0,COUNTIFS(Formulas!$A$2:$A$3001,X$4,Formulas!$B$2:$B$3001,$A260))</f>
        <v>0</v>
      </c>
      <c r="Y260" s="21" t="n">
        <f aca="false">IF(OR($A260="",Y$4=""),0,COUNTIFS(Formulas!$A$2:$A$3001,Y$4,Formulas!$B$2:$B$3001,$A260))</f>
        <v>0</v>
      </c>
      <c r="Z260" s="21" t="n">
        <f aca="false">IF(OR($A260="",Z$4=""),0,COUNTIFS(Formulas!$A$2:$A$3001,Z$4,Formulas!$B$2:$B$3001,$A260))</f>
        <v>0</v>
      </c>
      <c r="AA260" s="21" t="n">
        <f aca="false">IF(OR($A260="",AA$4=""),0,COUNTIFS(Formulas!$A$2:$A$3001,AA$4,Formulas!$B$2:$B$3001,$A260))</f>
        <v>0</v>
      </c>
      <c r="AB260" s="21" t="n">
        <f aca="false">IF(OR($A260="",AB$4=""),0,COUNTIFS(Formulas!$A$2:$A$3001,AB$4,Formulas!$B$2:$B$3001,$A260))</f>
        <v>0</v>
      </c>
      <c r="AC260" s="21" t="n">
        <f aca="false">IF(OR($A260="",AC$4=""),0,COUNTIFS(Formulas!$A$2:$A$3001,AC$4,Formulas!$B$2:$B$3001,$A260))</f>
        <v>0</v>
      </c>
      <c r="AD260" s="21" t="n">
        <f aca="false">IF(OR($A260="",AD$4=""),0,COUNTIFS(Formulas!$A$2:$A$3001,AD$4,Formulas!$B$2:$B$3001,$A260))</f>
        <v>0</v>
      </c>
      <c r="AE260" s="21" t="n">
        <f aca="false">IF(OR($A260="",AE$4=""),0,COUNTIFS(Formulas!$A$2:$A$3001,AE$4,Formulas!$B$2:$B$3001,$A260))</f>
        <v>0</v>
      </c>
      <c r="AF260" s="21" t="n">
        <f aca="false">IF(OR($A260="",AF$4=""),0,COUNTIFS(Formulas!$A$2:$A$3001,AF$4,Formulas!$B$2:$B$3001,$A260))</f>
        <v>0</v>
      </c>
      <c r="AG260" s="21" t="n">
        <f aca="false">IF(OR($A260="",AG$4=""),0,COUNTIFS(Formulas!$A$2:$A$3001,AG$4,Formulas!$B$2:$B$3001,$A260))</f>
        <v>0</v>
      </c>
      <c r="AH260" s="21" t="n">
        <f aca="false">IF(OR($A260="",AH$4=""),0,COUNTIFS(Formulas!$A$2:$A$3001,AH$4,Formulas!$B$2:$B$3001,$A260))</f>
        <v>0</v>
      </c>
      <c r="AI260" s="21" t="n">
        <f aca="false">IF(OR($A260="",AI$4=""),0,COUNTIFS(Formulas!$A$2:$A$3001,AI$4,Formulas!$B$2:$B$3001,$A260))</f>
        <v>0</v>
      </c>
      <c r="AJ260" s="21" t="n">
        <f aca="false">IF(OR($A260="",AJ$4=""),0,COUNTIFS(Formulas!$A$2:$A$3001,AJ$4,Formulas!$B$2:$B$3001,$A260))</f>
        <v>0</v>
      </c>
      <c r="AK260" s="21" t="n">
        <f aca="false">IF(OR($A260="",AK$4=""),0,COUNTIFS(Formulas!$A$2:$A$3001,AK$4,Formulas!$B$2:$B$3001,$A260))</f>
        <v>0</v>
      </c>
      <c r="AL260" s="21" t="n">
        <f aca="false">IF(OR($A260="",AL$4=""),0,COUNTIFS(Formulas!$A$2:$A$3001,AL$4,Formulas!$B$2:$B$3001,$A260))</f>
        <v>0</v>
      </c>
      <c r="AM260" s="21" t="n">
        <f aca="false">IF(OR($A260="",AM$4=""),0,COUNTIFS(Formulas!$A$2:$A$3001,AM$4,Formulas!$B$2:$B$3001,$A260))</f>
        <v>0</v>
      </c>
      <c r="AN260" s="21" t="n">
        <f aca="false">IF(OR($A260="",AN$4=""),0,COUNTIFS(Formulas!$A$2:$A$3001,AN$4,Formulas!$B$2:$B$3001,$A260))</f>
        <v>0</v>
      </c>
      <c r="AO260" s="21" t="n">
        <f aca="false">IF(OR($A260="",AO$4=""),0,COUNTIFS(Formulas!$A$2:$A$3001,AO$4,Formulas!$B$2:$B$3001,$A260))</f>
        <v>0</v>
      </c>
      <c r="AP260" s="21" t="n">
        <f aca="false">IF(OR($A260="",AP$4=""),0,COUNTIFS(Formulas!$A$2:$A$3001,AP$4,Formulas!$B$2:$B$3001,$A260))</f>
        <v>0</v>
      </c>
      <c r="AQ260" s="21" t="n">
        <f aca="false">IF(OR($A260="",AQ$4=""),0,COUNTIFS(Formulas!$A$2:$A$3001,AQ$4,Formulas!$B$2:$B$3001,$A260))</f>
        <v>0</v>
      </c>
      <c r="AR260" s="21" t="n">
        <f aca="false">IF(OR($A260="",AR$4=""),0,COUNTIFS(Formulas!$A$2:$A$3001,AR$4,Formulas!$B$2:$B$3001,$A260))</f>
        <v>0</v>
      </c>
      <c r="AS260" s="21" t="n">
        <f aca="false">IF(OR($A260="",AS$4=""),0,COUNTIFS(Formulas!$A$2:$A$3001,AS$4,Formulas!$B$2:$B$3001,$A260))</f>
        <v>0</v>
      </c>
      <c r="AT260" s="21" t="n">
        <f aca="false">IF(OR($A260="",AT$4=""),0,COUNTIFS(Formulas!$A$2:$A$3001,AT$4,Formulas!$B$2:$B$3001,$A260))</f>
        <v>0</v>
      </c>
      <c r="AU260" s="21" t="n">
        <f aca="false">IF(OR($A260="",AU$4=""),0,COUNTIFS(Formulas!$A$2:$A$3001,AU$4,Formulas!$B$2:$B$3001,$A260))</f>
        <v>0</v>
      </c>
      <c r="AV260" s="21" t="n">
        <f aca="false">IF(OR($A260="",AV$4=""),0,COUNTIFS(Formulas!$A$2:$A$3001,AV$4,Formulas!$B$2:$B$3001,$A260))</f>
        <v>0</v>
      </c>
      <c r="AW260" s="21" t="n">
        <f aca="false">IF(OR($A260="",AW$4=""),0,COUNTIFS(Formulas!$A$2:$A$3001,AW$4,Formulas!$B$2:$B$3001,$A260))</f>
        <v>0</v>
      </c>
      <c r="AX260" s="21" t="n">
        <f aca="false">IF(OR($A260="",AX$4=""),0,COUNTIFS(Formulas!$A$2:$A$3001,AX$4,Formulas!$B$2:$B$3001,$A260))</f>
        <v>0</v>
      </c>
      <c r="AY260" s="21" t="n">
        <f aca="false">IF(OR($A260="",AY$4=""),0,COUNTIFS(Formulas!$A$2:$A$3001,AY$4,Formulas!$B$2:$B$3001,$A260))</f>
        <v>0</v>
      </c>
      <c r="AZ260" s="21" t="n">
        <f aca="false">IF(OR($A260="",AZ$4=""),0,COUNTIFS(Formulas!$A$2:$A$3001,AZ$4,Formulas!$B$2:$B$3001,$A260))</f>
        <v>0</v>
      </c>
      <c r="BA260" s="21" t="n">
        <f aca="false">IF(OR($A260="",BA$4=""),0,COUNTIFS(Formulas!$A$2:$A$3001,BA$4,Formulas!$B$2:$B$3001,$A260))</f>
        <v>0</v>
      </c>
      <c r="BB260" s="21" t="n">
        <f aca="false">IF(OR($A260="",BB$4=""),0,COUNTIFS(Formulas!$A$2:$A$3001,BB$4,Formulas!$B$2:$B$3001,$A260))</f>
        <v>0</v>
      </c>
      <c r="BC260" s="21" t="n">
        <f aca="false">IF(OR($A260="",BC$4=""),0,COUNTIFS(Formulas!$A$2:$A$3001,BC$4,Formulas!$B$2:$B$3001,$A260))</f>
        <v>0</v>
      </c>
      <c r="BD260" s="21" t="n">
        <f aca="false">IF(OR($A260="",BD$4=""),0,COUNTIFS(Formulas!$A$2:$A$3001,BD$4,Formulas!$B$2:$B$3001,$A260))</f>
        <v>0</v>
      </c>
      <c r="BE260" s="21" t="n">
        <f aca="false">IF(OR($A260="",BE$4=""),0,COUNTIFS(Formulas!$A$2:$A$3001,BE$4,Formulas!$B$2:$B$3001,$A260))</f>
        <v>0</v>
      </c>
      <c r="BF260" s="21" t="n">
        <f aca="false">IF(OR($A260="",BF$4=""),0,COUNTIFS(Formulas!$A$2:$A$3001,BF$4,Formulas!$B$2:$B$3001,$A260))</f>
        <v>0</v>
      </c>
      <c r="BG260" s="21" t="n">
        <f aca="false">IF(OR($A260="",BG$4=""),0,COUNTIFS(Formulas!$A$2:$A$3001,BG$4,Formulas!$B$2:$B$3001,$A260))</f>
        <v>0</v>
      </c>
      <c r="BH260" s="21" t="n">
        <f aca="false">IF(OR($A260="",BH$4=""),0,COUNTIFS(Formulas!$A$2:$A$3001,BH$4,Formulas!$B$2:$B$3001,$A260))</f>
        <v>0</v>
      </c>
      <c r="BI260" s="21" t="n">
        <f aca="false">IF(OR($A260="",BI$4=""),0,COUNTIFS(Formulas!$A$2:$A$3001,BI$4,Formulas!$B$2:$B$3001,$A260))</f>
        <v>0</v>
      </c>
      <c r="BJ260" s="21" t="n">
        <f aca="false">IF(OR($A260="",BJ$4=""),0,COUNTIFS(Formulas!$A$2:$A$3001,BJ$4,Formulas!$B$2:$B$3001,$A260))</f>
        <v>0</v>
      </c>
      <c r="BK260" s="21" t="n">
        <f aca="false">IF(OR($A260="",BK$4=""),0,COUNTIFS(Formulas!$A$2:$A$3001,BK$4,Formulas!$B$2:$B$3001,$A260))</f>
        <v>0</v>
      </c>
      <c r="BL260" s="21" t="n">
        <f aca="false">IF(OR($A260="",BL$4=""),0,COUNTIFS(Formulas!$A$2:$A$3001,BL$4,Formulas!$B$2:$B$3001,$A260))</f>
        <v>0</v>
      </c>
      <c r="BM260" s="21" t="n">
        <f aca="false">IF(OR($A260="",BM$4=""),0,COUNTIFS(Formulas!$A$2:$A$3001,BM$4,Formulas!$B$2:$B$3001,$A260))</f>
        <v>0</v>
      </c>
      <c r="BN260" s="21" t="n">
        <f aca="false">IF(OR($A260="",BN$4=""),0,COUNTIFS(Formulas!$A$2:$A$3001,BN$4,Formulas!$B$2:$B$3001,$A260))</f>
        <v>0</v>
      </c>
      <c r="BO260" s="21" t="n">
        <f aca="false">IF(OR($A260="",BO$4=""),0,COUNTIFS(Formulas!$A$2:$A$3001,BO$4,Formulas!$B$2:$B$3001,$A260))</f>
        <v>0</v>
      </c>
      <c r="BP260" s="21" t="n">
        <f aca="false">IF(OR($A260="",BP$4=""),0,COUNTIFS(Formulas!$A$2:$A$3001,BP$4,Formulas!$B$2:$B$3001,$A260))</f>
        <v>0</v>
      </c>
      <c r="BQ260" s="21" t="n">
        <f aca="false">IF(OR($A260="",BQ$4=""),0,COUNTIFS(Formulas!$A$2:$A$3001,BQ$4,Formulas!$B$2:$B$3001,$A260))</f>
        <v>0</v>
      </c>
      <c r="BR260" s="21" t="n">
        <f aca="false">IF(OR($A260="",BR$4=""),0,COUNTIFS(Formulas!$A$2:$A$3001,BR$4,Formulas!$B$2:$B$3001,$A260))</f>
        <v>0</v>
      </c>
      <c r="BS260" s="21" t="n">
        <f aca="false">IF(OR($A260="",BS$4=""),0,COUNTIFS(Formulas!$A$2:$A$3001,BS$4,Formulas!$B$2:$B$3001,$A260))</f>
        <v>0</v>
      </c>
      <c r="BT260" s="21" t="n">
        <f aca="false">IF(OR($A260="",BT$4=""),0,COUNTIFS(Formulas!$A$2:$A$3001,BT$4,Formulas!$B$2:$B$3001,$A260))</f>
        <v>0</v>
      </c>
      <c r="BU260" s="21" t="n">
        <f aca="false">IF(OR($A260="",BU$4=""),0,COUNTIFS(Formulas!$A$2:$A$3001,BU$4,Formulas!$B$2:$B$3001,$A260))</f>
        <v>0</v>
      </c>
      <c r="BV260" s="21" t="n">
        <f aca="false">IF(OR($A260="",BV$4=""),0,COUNTIFS(Formulas!$A$2:$A$3001,BV$4,Formulas!$B$2:$B$3001,$A260))</f>
        <v>0</v>
      </c>
      <c r="BW260" s="21" t="n">
        <f aca="false">IF(OR($A260="",BW$4=""),0,COUNTIFS(Formulas!$A$2:$A$3001,BW$4,Formulas!$B$2:$B$3001,$A260))</f>
        <v>0</v>
      </c>
      <c r="BX260" s="21" t="n">
        <f aca="false">IF(OR($A260="",BX$4=""),0,COUNTIFS(Formulas!$A$2:$A$3001,BX$4,Formulas!$B$2:$B$3001,$A260))</f>
        <v>0</v>
      </c>
      <c r="BY260" s="21" t="n">
        <f aca="false">IF(OR($A260="",BY$4=""),0,COUNTIFS(Formulas!$A$2:$A$3001,BY$4,Formulas!$B$2:$B$3001,$A260))</f>
        <v>0</v>
      </c>
      <c r="BZ260" s="21" t="n">
        <f aca="false">IF(OR($A260="",BZ$4=""),0,COUNTIFS(Formulas!$A$2:$A$3001,BZ$4,Formulas!$B$2:$B$3001,$A260))</f>
        <v>0</v>
      </c>
      <c r="CA260" s="21" t="n">
        <f aca="false">IF(OR($A260="",CA$4=""),0,COUNTIFS(Formulas!$A$2:$A$3001,CA$4,Formulas!$B$2:$B$3001,$A260))</f>
        <v>0</v>
      </c>
      <c r="CB260" s="21" t="n">
        <f aca="false">IF(OR($A260="",CB$4=""),0,COUNTIFS(Formulas!$A$2:$A$3001,CB$4,Formulas!$B$2:$B$3001,$A260))</f>
        <v>0</v>
      </c>
      <c r="CC260" s="21" t="n">
        <f aca="false">IF(OR($A260="",CC$4=""),0,COUNTIFS(Formulas!$A$2:$A$3001,CC$4,Formulas!$B$2:$B$3001,$A260))</f>
        <v>0</v>
      </c>
      <c r="CD260" s="21" t="n">
        <f aca="false">IF(OR($A260="",CD$4=""),0,COUNTIFS(Formulas!$A$2:$A$3001,CD$4,Formulas!$B$2:$B$3001,$A260))</f>
        <v>0</v>
      </c>
      <c r="CE260" s="21" t="n">
        <f aca="false">IF(OR($A260="",CE$4=""),0,COUNTIFS(Formulas!$A$2:$A$3001,CE$4,Formulas!$B$2:$B$3001,$A260))</f>
        <v>0</v>
      </c>
      <c r="CF260" s="21" t="n">
        <f aca="false">IF(OR($A260="",CF$4=""),0,COUNTIFS(Formulas!$A$2:$A$3001,CF$4,Formulas!$B$2:$B$3001,$A260))</f>
        <v>0</v>
      </c>
      <c r="CG260" s="21" t="n">
        <f aca="false">IF(OR($A260="",CG$4=""),0,COUNTIFS(Formulas!$A$2:$A$3001,CG$4,Formulas!$B$2:$B$3001,$A260))</f>
        <v>0</v>
      </c>
      <c r="CH260" s="21" t="n">
        <f aca="false">IF(OR($A260="",CH$4=""),0,COUNTIFS(Formulas!$A$2:$A$3001,CH$4,Formulas!$B$2:$B$3001,$A260))</f>
        <v>0</v>
      </c>
      <c r="CI260" s="21" t="n">
        <f aca="false">IF(OR($A260="",CI$4=""),0,COUNTIFS(Formulas!$A$2:$A$3001,CI$4,Formulas!$B$2:$B$3001,$A260))</f>
        <v>0</v>
      </c>
      <c r="CJ260" s="21" t="n">
        <f aca="false">IF(OR($A260="",CJ$4=""),0,COUNTIFS(Formulas!$A$2:$A$3001,CJ$4,Formulas!$B$2:$B$3001,$A260))</f>
        <v>0</v>
      </c>
      <c r="CK260" s="21" t="n">
        <f aca="false">IF(OR($A260="",CK$4=""),0,COUNTIFS(Formulas!$A$2:$A$3001,CK$4,Formulas!$B$2:$B$3001,$A260))</f>
        <v>0</v>
      </c>
      <c r="CL260" s="21" t="n">
        <f aca="false">IF(OR($A260="",CL$4=""),0,COUNTIFS(Formulas!$A$2:$A$3001,CL$4,Formulas!$B$2:$B$3001,$A260))</f>
        <v>0</v>
      </c>
      <c r="CM260" s="21" t="n">
        <f aca="false">IF(OR($A260="",CM$4=""),0,COUNTIFS(Formulas!$A$2:$A$3001,CM$4,Formulas!$B$2:$B$3001,$A260))</f>
        <v>0</v>
      </c>
      <c r="CN260" s="21" t="n">
        <f aca="false">IF(OR($A260="",CN$4=""),0,COUNTIFS(Formulas!$A$2:$A$3001,CN$4,Formulas!$B$2:$B$3001,$A260))</f>
        <v>0</v>
      </c>
      <c r="CO260" s="21" t="n">
        <f aca="false">IF(OR($A260="",CO$4=""),0,COUNTIFS(Formulas!$A$2:$A$3001,CO$4,Formulas!$B$2:$B$3001,$A260))</f>
        <v>0</v>
      </c>
      <c r="CP260" s="21" t="n">
        <f aca="false">IF(OR($A260="",CP$4=""),0,COUNTIFS(Formulas!$A$2:$A$3001,CP$4,Formulas!$B$2:$B$3001,$A260))</f>
        <v>0</v>
      </c>
      <c r="CQ260" s="21" t="n">
        <f aca="false">IF(OR($A260="",CQ$4=""),0,COUNTIFS(Formulas!$A$2:$A$3001,CQ$4,Formulas!$B$2:$B$3001,$A260))</f>
        <v>0</v>
      </c>
      <c r="CR260" s="21" t="n">
        <f aca="false">IF(OR($A260="",CR$4=""),0,COUNTIFS(Formulas!$A$2:$A$3001,CR$4,Formulas!$B$2:$B$3001,$A260))</f>
        <v>0</v>
      </c>
      <c r="CS260" s="21" t="n">
        <f aca="false">IF(OR($A260="",CS$4=""),0,COUNTIFS(Formulas!$A$2:$A$3001,CS$4,Formulas!$B$2:$B$3001,$A260))</f>
        <v>0</v>
      </c>
      <c r="CT260" s="21" t="n">
        <f aca="false">IF(OR($A260="",CT$4=""),0,COUNTIFS(Formulas!$A$2:$A$3001,CT$4,Formulas!$B$2:$B$3001,$A260))</f>
        <v>0</v>
      </c>
      <c r="CU260" s="21" t="n">
        <f aca="false">IF(OR($A260="",CU$4=""),0,COUNTIFS(Formulas!$A$2:$A$3001,CU$4,Formulas!$B$2:$B$3001,$A260))</f>
        <v>0</v>
      </c>
      <c r="CV260" s="21" t="n">
        <f aca="false">IF(OR($A260="",CV$4=""),0,COUNTIFS(Formulas!$A$2:$A$3001,CV$4,Formulas!$B$2:$B$3001,$A260))</f>
        <v>0</v>
      </c>
      <c r="CW260" s="21" t="n">
        <f aca="false">IF(OR($A260="",CW$4=""),0,COUNTIFS(Formulas!$A$2:$A$3001,CW$4,Formulas!$B$2:$B$3001,$A260))</f>
        <v>0</v>
      </c>
      <c r="CX260" s="21" t="n">
        <f aca="false">IF(OR($A260="",CX$4=""),0,COUNTIFS(Formulas!$A$2:$A$3001,CX$4,Formulas!$B$2:$B$3001,$A260))</f>
        <v>0</v>
      </c>
      <c r="CY260" s="21" t="n">
        <f aca="false">IF(OR($A260="",CY$4=""),0,COUNTIFS(Formulas!$A$2:$A$3001,CY$4,Formulas!$B$2:$B$3001,$A260))</f>
        <v>0</v>
      </c>
      <c r="CZ260" s="21" t="n">
        <f aca="false">IF(OR($A260="",CZ$4=""),0,COUNTIFS(Formulas!$A$2:$A$3001,CZ$4,Formulas!$B$2:$B$3001,$A260))</f>
        <v>0</v>
      </c>
      <c r="DA260" s="21" t="n">
        <f aca="false">IF(OR($A260="",DA$4=""),0,COUNTIFS(Formulas!$A$2:$A$3001,DA$4,Formulas!$B$2:$B$3001,$A260))</f>
        <v>0</v>
      </c>
      <c r="DB260" s="21" t="n">
        <f aca="false">IF(OR($A260="",DB$4=""),0,COUNTIFS(Formulas!$A$2:$A$3001,DB$4,Formulas!$B$2:$B$3001,$A260))</f>
        <v>0</v>
      </c>
      <c r="DC260" s="21" t="n">
        <f aca="false">IF(OR($A260="",DC$4=""),0,COUNTIFS(Formulas!$A$2:$A$3001,DC$4,Formulas!$B$2:$B$3001,$A260))</f>
        <v>0</v>
      </c>
      <c r="DD260" s="21" t="n">
        <f aca="false">IF(OR($A260="",DD$4=""),0,COUNTIFS(Formulas!$A$2:$A$3001,DD$4,Formulas!$B$2:$B$3001,$A260))</f>
        <v>0</v>
      </c>
      <c r="DE260" s="21" t="n">
        <f aca="false">IF(OR($A260="",DE$4=""),0,COUNTIFS(Formulas!$A$2:$A$3001,DE$4,Formulas!$B$2:$B$3001,$A260))</f>
        <v>0</v>
      </c>
      <c r="DF260" s="21" t="n">
        <f aca="false">IF(OR($A260="",DF$4=""),0,COUNTIFS(Formulas!$A$2:$A$3001,DF$4,Formulas!$B$2:$B$3001,$A260))</f>
        <v>0</v>
      </c>
      <c r="DG260" s="21" t="n">
        <f aca="false">IF(OR($A260="",DG$4=""),0,COUNTIFS(Formulas!$A$2:$A$3001,DG$4,Formulas!$B$2:$B$3001,$A260))</f>
        <v>0</v>
      </c>
      <c r="DH260" s="21" t="n">
        <f aca="false">IF(OR($A260="",DH$4=""),0,COUNTIFS(Formulas!$A$2:$A$3001,DH$4,Formulas!$B$2:$B$3001,$A260))</f>
        <v>0</v>
      </c>
      <c r="DI260" s="21" t="n">
        <f aca="false">IF(OR($A260="",DI$4=""),0,COUNTIFS(Formulas!$A$2:$A$3001,DI$4,Formulas!$B$2:$B$3001,$A260))</f>
        <v>0</v>
      </c>
      <c r="DJ260" s="21" t="n">
        <f aca="false">IF(OR($A260="",DJ$4=""),0,COUNTIFS(Formulas!$A$2:$A$3001,DJ$4,Formulas!$B$2:$B$3001,$A260))</f>
        <v>0</v>
      </c>
      <c r="DK260" s="21" t="n">
        <f aca="false">IF(OR($A260="",DK$4=""),0,COUNTIFS(Formulas!$A$2:$A$3001,DK$4,Formulas!$B$2:$B$3001,$A260))</f>
        <v>0</v>
      </c>
      <c r="DL260" s="21" t="n">
        <f aca="false">IF(OR($A260="",DL$4=""),0,COUNTIFS(Formulas!$A$2:$A$3001,DL$4,Formulas!$B$2:$B$3001,$A260))</f>
        <v>0</v>
      </c>
      <c r="DM260" s="21" t="n">
        <f aca="false">IF(OR($A260="",DM$4=""),0,COUNTIFS(Formulas!$A$2:$A$3001,DM$4,Formulas!$B$2:$B$3001,$A260))</f>
        <v>0</v>
      </c>
      <c r="DN260" s="21" t="n">
        <f aca="false">IF(OR($A260="",DN$4=""),0,COUNTIFS(Formulas!$A$2:$A$3001,DN$4,Formulas!$B$2:$B$3001,$A260))</f>
        <v>0</v>
      </c>
      <c r="DO260" s="21" t="n">
        <f aca="false">IF(OR($A260="",DO$4=""),0,COUNTIFS(Formulas!$A$2:$A$3001,DO$4,Formulas!$B$2:$B$3001,$A260))</f>
        <v>0</v>
      </c>
      <c r="DP260" s="21" t="n">
        <f aca="false">IF(OR($A260="",DP$4=""),0,COUNTIFS(Formulas!$A$2:$A$3001,DP$4,Formulas!$B$2:$B$3001,$A260))</f>
        <v>0</v>
      </c>
      <c r="DQ260" s="21" t="n">
        <f aca="false">IF(OR($A260="",DQ$4=""),0,COUNTIFS(Formulas!$A$2:$A$3001,DQ$4,Formulas!$B$2:$B$3001,$A260))</f>
        <v>0</v>
      </c>
      <c r="DR260" s="21" t="n">
        <f aca="false">IF(OR($A260="",DR$4=""),0,COUNTIFS(Formulas!$A$2:$A$3001,DR$4,Formulas!$B$2:$B$3001,$A260))</f>
        <v>0</v>
      </c>
      <c r="DS260" s="21" t="n">
        <f aca="false">IF(OR($A260="",DS$4=""),0,COUNTIFS(Formulas!$A$2:$A$3001,DS$4,Formulas!$B$2:$B$3001,$A260))</f>
        <v>0</v>
      </c>
      <c r="DT260" s="21" t="n">
        <f aca="false">IF(OR($A260="",DT$4=""),0,COUNTIFS(Formulas!$A$2:$A$3001,DT$4,Formulas!$B$2:$B$3001,$A260))</f>
        <v>0</v>
      </c>
      <c r="DU260" s="21" t="n">
        <f aca="false">IF(OR($A260="",DU$4=""),0,COUNTIFS(Formulas!$A$2:$A$3001,DU$4,Formulas!$B$2:$B$3001,$A260))</f>
        <v>0</v>
      </c>
      <c r="DV260" s="21" t="n">
        <f aca="false">IF(OR($A260="",DV$4=""),0,COUNTIFS(Formulas!$A$2:$A$3001,DV$4,Formulas!$B$2:$B$3001,$A260))</f>
        <v>0</v>
      </c>
      <c r="DW260" s="21" t="n">
        <f aca="false">IF(OR($A260="",DW$4=""),0,COUNTIFS(Formulas!$A$2:$A$3001,DW$4,Formulas!$B$2:$B$3001,$A260))</f>
        <v>0</v>
      </c>
      <c r="DX260" s="21" t="n">
        <f aca="false">IF(OR($A260="",DX$4=""),0,COUNTIFS(Formulas!$A$2:$A$3001,DX$4,Formulas!$B$2:$B$3001,$A260))</f>
        <v>0</v>
      </c>
      <c r="DY260" s="21" t="n">
        <f aca="false">IF(OR($A260="",DY$4=""),0,COUNTIFS(Formulas!$A$2:$A$3001,DY$4,Formulas!$B$2:$B$3001,$A260))</f>
        <v>0</v>
      </c>
      <c r="DZ260" s="21" t="n">
        <f aca="false">IF(OR($A260="",DZ$4=""),0,COUNTIFS(Formulas!$A$2:$A$3001,DZ$4,Formulas!$B$2:$B$3001,$A260))</f>
        <v>0</v>
      </c>
      <c r="EA260" s="21" t="n">
        <f aca="false">IF(OR($A260="",EA$4=""),0,COUNTIFS(Formulas!$A$2:$A$3001,EA$4,Formulas!$B$2:$B$3001,$A260))</f>
        <v>0</v>
      </c>
      <c r="EB260" s="21" t="n">
        <f aca="false">IF(OR($A260="",EB$4=""),0,COUNTIFS(Formulas!$A$2:$A$3001,EB$4,Formulas!$B$2:$B$3001,$A260))</f>
        <v>0</v>
      </c>
      <c r="EC260" s="21" t="n">
        <f aca="false">IF(OR($A260="",EC$4=""),0,COUNTIFS(Formulas!$A$2:$A$3001,EC$4,Formulas!$B$2:$B$3001,$A260))</f>
        <v>0</v>
      </c>
      <c r="ED260" s="21" t="n">
        <f aca="false">IF(OR($A260="",ED$4=""),0,COUNTIFS(Formulas!$A$2:$A$3001,ED$4,Formulas!$B$2:$B$3001,$A260))</f>
        <v>0</v>
      </c>
      <c r="EE260" s="21" t="n">
        <f aca="false">IF(OR($A260="",EE$4=""),0,COUNTIFS(Formulas!$A$2:$A$3001,EE$4,Formulas!$B$2:$B$3001,$A260))</f>
        <v>0</v>
      </c>
      <c r="EF260" s="21" t="n">
        <f aca="false">IF(OR($A260="",EF$4=""),0,COUNTIFS(Formulas!$A$2:$A$3001,EF$4,Formulas!$B$2:$B$3001,$A260))</f>
        <v>0</v>
      </c>
      <c r="EG260" s="21" t="n">
        <f aca="false">IF(OR($A260="",EG$4=""),0,COUNTIFS(Formulas!$A$2:$A$3001,EG$4,Formulas!$B$2:$B$3001,$A260))</f>
        <v>0</v>
      </c>
      <c r="EH260" s="21" t="n">
        <f aca="false">IF(OR($A260="",EH$4=""),0,COUNTIFS(Formulas!$A$2:$A$3001,EH$4,Formulas!$B$2:$B$3001,$A260))</f>
        <v>0</v>
      </c>
      <c r="EI260" s="21" t="n">
        <f aca="false">IF(OR($A260="",EI$4=""),0,COUNTIFS(Formulas!$A$2:$A$3001,EI$4,Formulas!$B$2:$B$3001,$A260))</f>
        <v>0</v>
      </c>
      <c r="EJ260" s="21" t="n">
        <f aca="false">IF(OR($A260="",EJ$4=""),0,COUNTIFS(Formulas!$A$2:$A$3001,EJ$4,Formulas!$B$2:$B$3001,$A260))</f>
        <v>0</v>
      </c>
      <c r="EK260" s="21" t="n">
        <f aca="false">IF(OR($A260="",EK$4=""),0,COUNTIFS(Formulas!$A$2:$A$3001,EK$4,Formulas!$B$2:$B$3001,$A260))</f>
        <v>0</v>
      </c>
      <c r="EL260" s="21" t="n">
        <f aca="false">IF(OR($A260="",EL$4=""),0,COUNTIFS(Formulas!$A$2:$A$3001,EL$4,Formulas!$B$2:$B$3001,$A260))</f>
        <v>0</v>
      </c>
      <c r="EM260" s="21" t="n">
        <f aca="false">IF(OR($A260="",EM$4=""),0,COUNTIFS(Formulas!$A$2:$A$3001,EM$4,Formulas!$B$2:$B$3001,$A260))</f>
        <v>0</v>
      </c>
      <c r="EN260" s="21" t="n">
        <f aca="false">IF(OR($A260="",EN$4=""),0,COUNTIFS(Formulas!$A$2:$A$3001,EN$4,Formulas!$B$2:$B$3001,$A260))</f>
        <v>0</v>
      </c>
      <c r="EO260" s="21" t="n">
        <f aca="false">IF(OR($A260="",EO$4=""),0,COUNTIFS(Formulas!$A$2:$A$3001,EO$4,Formulas!$B$2:$B$3001,$A260))</f>
        <v>0</v>
      </c>
      <c r="EP260" s="21" t="n">
        <f aca="false">IF(OR($A260="",EP$4=""),0,COUNTIFS(Formulas!$A$2:$A$3001,EP$4,Formulas!$B$2:$B$3001,$A260))</f>
        <v>0</v>
      </c>
      <c r="EQ260" s="21" t="n">
        <f aca="false">IF(OR($A260="",EQ$4=""),0,COUNTIFS(Formulas!$A$2:$A$3001,EQ$4,Formulas!$B$2:$B$3001,$A260))</f>
        <v>0</v>
      </c>
      <c r="ER260" s="21" t="n">
        <f aca="false">IF(OR($A260="",ER$4=""),0,COUNTIFS(Formulas!$A$2:$A$3001,ER$4,Formulas!$B$2:$B$3001,$A260))</f>
        <v>0</v>
      </c>
      <c r="ES260" s="21" t="n">
        <f aca="false">IF(OR($A260="",ES$4=""),0,COUNTIFS(Formulas!$A$2:$A$3001,ES$4,Formulas!$B$2:$B$3001,$A260))</f>
        <v>0</v>
      </c>
      <c r="ET260" s="21" t="n">
        <f aca="false">IF(OR($A260="",ET$4=""),0,COUNTIFS(Formulas!$A$2:$A$3001,ET$4,Formulas!$B$2:$B$3001,$A260))</f>
        <v>0</v>
      </c>
      <c r="EU260" s="21" t="n">
        <f aca="false">IF(OR($A260="",EU$4=""),0,COUNTIFS(Formulas!$A$2:$A$3001,EU$4,Formulas!$B$2:$B$3001,$A260))</f>
        <v>0</v>
      </c>
      <c r="EV260" s="21" t="n">
        <f aca="false">IF(OR($A260="",EV$4=""),0,COUNTIFS(Formulas!$A$2:$A$3001,EV$4,Formulas!$B$2:$B$3001,$A260))</f>
        <v>0</v>
      </c>
    </row>
    <row r="261" customFormat="false" ht="15" hidden="false" customHeight="false" outlineLevel="0" collapsed="false">
      <c r="A261" s="13" t="str">
        <f aca="false">IF(INDEX(Materials!$A$2:$A$301,257)="","",INDEX(Materials!$A$2:$A$301,257))</f>
        <v/>
      </c>
      <c r="B261" s="19" t="str">
        <f aca="false">IF(A261="","",COUNTIF(C261:EV261,"&gt;0"))</f>
        <v/>
      </c>
      <c r="C261" s="21" t="n">
        <f aca="false">IF(OR($A261="",C$4=""),0,COUNTIFS(Formulas!$A$2:$A$3001,C$4,Formulas!$B$2:$B$3001,$A261))</f>
        <v>0</v>
      </c>
      <c r="D261" s="21" t="n">
        <f aca="false">IF(OR($A261="",D$4=""),0,COUNTIFS(Formulas!$A$2:$A$3001,D$4,Formulas!$B$2:$B$3001,$A261))</f>
        <v>0</v>
      </c>
      <c r="E261" s="21" t="n">
        <f aca="false">IF(OR($A261="",E$4=""),0,COUNTIFS(Formulas!$A$2:$A$3001,E$4,Formulas!$B$2:$B$3001,$A261))</f>
        <v>0</v>
      </c>
      <c r="F261" s="21" t="n">
        <f aca="false">IF(OR($A261="",F$4=""),0,COUNTIFS(Formulas!$A$2:$A$3001,F$4,Formulas!$B$2:$B$3001,$A261))</f>
        <v>0</v>
      </c>
      <c r="G261" s="21" t="n">
        <f aca="false">IF(OR($A261="",G$4=""),0,COUNTIFS(Formulas!$A$2:$A$3001,G$4,Formulas!$B$2:$B$3001,$A261))</f>
        <v>0</v>
      </c>
      <c r="H261" s="21" t="n">
        <f aca="false">IF(OR($A261="",H$4=""),0,COUNTIFS(Formulas!$A$2:$A$3001,H$4,Formulas!$B$2:$B$3001,$A261))</f>
        <v>0</v>
      </c>
      <c r="I261" s="21" t="n">
        <f aca="false">IF(OR($A261="",I$4=""),0,COUNTIFS(Formulas!$A$2:$A$3001,I$4,Formulas!$B$2:$B$3001,$A261))</f>
        <v>0</v>
      </c>
      <c r="J261" s="21" t="n">
        <f aca="false">IF(OR($A261="",J$4=""),0,COUNTIFS(Formulas!$A$2:$A$3001,J$4,Formulas!$B$2:$B$3001,$A261))</f>
        <v>0</v>
      </c>
      <c r="K261" s="21" t="n">
        <f aca="false">IF(OR($A261="",K$4=""),0,COUNTIFS(Formulas!$A$2:$A$3001,K$4,Formulas!$B$2:$B$3001,$A261))</f>
        <v>0</v>
      </c>
      <c r="L261" s="21" t="n">
        <f aca="false">IF(OR($A261="",L$4=""),0,COUNTIFS(Formulas!$A$2:$A$3001,L$4,Formulas!$B$2:$B$3001,$A261))</f>
        <v>0</v>
      </c>
      <c r="M261" s="21" t="n">
        <f aca="false">IF(OR($A261="",M$4=""),0,COUNTIFS(Formulas!$A$2:$A$3001,M$4,Formulas!$B$2:$B$3001,$A261))</f>
        <v>0</v>
      </c>
      <c r="N261" s="21" t="n">
        <f aca="false">IF(OR($A261="",N$4=""),0,COUNTIFS(Formulas!$A$2:$A$3001,N$4,Formulas!$B$2:$B$3001,$A261))</f>
        <v>0</v>
      </c>
      <c r="O261" s="21" t="n">
        <f aca="false">IF(OR($A261="",O$4=""),0,COUNTIFS(Formulas!$A$2:$A$3001,O$4,Formulas!$B$2:$B$3001,$A261))</f>
        <v>0</v>
      </c>
      <c r="P261" s="21" t="n">
        <f aca="false">IF(OR($A261="",P$4=""),0,COUNTIFS(Formulas!$A$2:$A$3001,P$4,Formulas!$B$2:$B$3001,$A261))</f>
        <v>0</v>
      </c>
      <c r="Q261" s="21" t="n">
        <f aca="false">IF(OR($A261="",Q$4=""),0,COUNTIFS(Formulas!$A$2:$A$3001,Q$4,Formulas!$B$2:$B$3001,$A261))</f>
        <v>0</v>
      </c>
      <c r="R261" s="21" t="n">
        <f aca="false">IF(OR($A261="",R$4=""),0,COUNTIFS(Formulas!$A$2:$A$3001,R$4,Formulas!$B$2:$B$3001,$A261))</f>
        <v>0</v>
      </c>
      <c r="S261" s="21" t="n">
        <f aca="false">IF(OR($A261="",S$4=""),0,COUNTIFS(Formulas!$A$2:$A$3001,S$4,Formulas!$B$2:$B$3001,$A261))</f>
        <v>0</v>
      </c>
      <c r="T261" s="21" t="n">
        <f aca="false">IF(OR($A261="",T$4=""),0,COUNTIFS(Formulas!$A$2:$A$3001,T$4,Formulas!$B$2:$B$3001,$A261))</f>
        <v>0</v>
      </c>
      <c r="U261" s="21" t="n">
        <f aca="false">IF(OR($A261="",U$4=""),0,COUNTIFS(Formulas!$A$2:$A$3001,U$4,Formulas!$B$2:$B$3001,$A261))</f>
        <v>0</v>
      </c>
      <c r="V261" s="21" t="n">
        <f aca="false">IF(OR($A261="",V$4=""),0,COUNTIFS(Formulas!$A$2:$A$3001,V$4,Formulas!$B$2:$B$3001,$A261))</f>
        <v>0</v>
      </c>
      <c r="W261" s="21" t="n">
        <f aca="false">IF(OR($A261="",W$4=""),0,COUNTIFS(Formulas!$A$2:$A$3001,W$4,Formulas!$B$2:$B$3001,$A261))</f>
        <v>0</v>
      </c>
      <c r="X261" s="21" t="n">
        <f aca="false">IF(OR($A261="",X$4=""),0,COUNTIFS(Formulas!$A$2:$A$3001,X$4,Formulas!$B$2:$B$3001,$A261))</f>
        <v>0</v>
      </c>
      <c r="Y261" s="21" t="n">
        <f aca="false">IF(OR($A261="",Y$4=""),0,COUNTIFS(Formulas!$A$2:$A$3001,Y$4,Formulas!$B$2:$B$3001,$A261))</f>
        <v>0</v>
      </c>
      <c r="Z261" s="21" t="n">
        <f aca="false">IF(OR($A261="",Z$4=""),0,COUNTIFS(Formulas!$A$2:$A$3001,Z$4,Formulas!$B$2:$B$3001,$A261))</f>
        <v>0</v>
      </c>
      <c r="AA261" s="21" t="n">
        <f aca="false">IF(OR($A261="",AA$4=""),0,COUNTIFS(Formulas!$A$2:$A$3001,AA$4,Formulas!$B$2:$B$3001,$A261))</f>
        <v>0</v>
      </c>
      <c r="AB261" s="21" t="n">
        <f aca="false">IF(OR($A261="",AB$4=""),0,COUNTIFS(Formulas!$A$2:$A$3001,AB$4,Formulas!$B$2:$B$3001,$A261))</f>
        <v>0</v>
      </c>
      <c r="AC261" s="21" t="n">
        <f aca="false">IF(OR($A261="",AC$4=""),0,COUNTIFS(Formulas!$A$2:$A$3001,AC$4,Formulas!$B$2:$B$3001,$A261))</f>
        <v>0</v>
      </c>
      <c r="AD261" s="21" t="n">
        <f aca="false">IF(OR($A261="",AD$4=""),0,COUNTIFS(Formulas!$A$2:$A$3001,AD$4,Formulas!$B$2:$B$3001,$A261))</f>
        <v>0</v>
      </c>
      <c r="AE261" s="21" t="n">
        <f aca="false">IF(OR($A261="",AE$4=""),0,COUNTIFS(Formulas!$A$2:$A$3001,AE$4,Formulas!$B$2:$B$3001,$A261))</f>
        <v>0</v>
      </c>
      <c r="AF261" s="21" t="n">
        <f aca="false">IF(OR($A261="",AF$4=""),0,COUNTIFS(Formulas!$A$2:$A$3001,AF$4,Formulas!$B$2:$B$3001,$A261))</f>
        <v>0</v>
      </c>
      <c r="AG261" s="21" t="n">
        <f aca="false">IF(OR($A261="",AG$4=""),0,COUNTIFS(Formulas!$A$2:$A$3001,AG$4,Formulas!$B$2:$B$3001,$A261))</f>
        <v>0</v>
      </c>
      <c r="AH261" s="21" t="n">
        <f aca="false">IF(OR($A261="",AH$4=""),0,COUNTIFS(Formulas!$A$2:$A$3001,AH$4,Formulas!$B$2:$B$3001,$A261))</f>
        <v>0</v>
      </c>
      <c r="AI261" s="21" t="n">
        <f aca="false">IF(OR($A261="",AI$4=""),0,COUNTIFS(Formulas!$A$2:$A$3001,AI$4,Formulas!$B$2:$B$3001,$A261))</f>
        <v>0</v>
      </c>
      <c r="AJ261" s="21" t="n">
        <f aca="false">IF(OR($A261="",AJ$4=""),0,COUNTIFS(Formulas!$A$2:$A$3001,AJ$4,Formulas!$B$2:$B$3001,$A261))</f>
        <v>0</v>
      </c>
      <c r="AK261" s="21" t="n">
        <f aca="false">IF(OR($A261="",AK$4=""),0,COUNTIFS(Formulas!$A$2:$A$3001,AK$4,Formulas!$B$2:$B$3001,$A261))</f>
        <v>0</v>
      </c>
      <c r="AL261" s="21" t="n">
        <f aca="false">IF(OR($A261="",AL$4=""),0,COUNTIFS(Formulas!$A$2:$A$3001,AL$4,Formulas!$B$2:$B$3001,$A261))</f>
        <v>0</v>
      </c>
      <c r="AM261" s="21" t="n">
        <f aca="false">IF(OR($A261="",AM$4=""),0,COUNTIFS(Formulas!$A$2:$A$3001,AM$4,Formulas!$B$2:$B$3001,$A261))</f>
        <v>0</v>
      </c>
      <c r="AN261" s="21" t="n">
        <f aca="false">IF(OR($A261="",AN$4=""),0,COUNTIFS(Formulas!$A$2:$A$3001,AN$4,Formulas!$B$2:$B$3001,$A261))</f>
        <v>0</v>
      </c>
      <c r="AO261" s="21" t="n">
        <f aca="false">IF(OR($A261="",AO$4=""),0,COUNTIFS(Formulas!$A$2:$A$3001,AO$4,Formulas!$B$2:$B$3001,$A261))</f>
        <v>0</v>
      </c>
      <c r="AP261" s="21" t="n">
        <f aca="false">IF(OR($A261="",AP$4=""),0,COUNTIFS(Formulas!$A$2:$A$3001,AP$4,Formulas!$B$2:$B$3001,$A261))</f>
        <v>0</v>
      </c>
      <c r="AQ261" s="21" t="n">
        <f aca="false">IF(OR($A261="",AQ$4=""),0,COUNTIFS(Formulas!$A$2:$A$3001,AQ$4,Formulas!$B$2:$B$3001,$A261))</f>
        <v>0</v>
      </c>
      <c r="AR261" s="21" t="n">
        <f aca="false">IF(OR($A261="",AR$4=""),0,COUNTIFS(Formulas!$A$2:$A$3001,AR$4,Formulas!$B$2:$B$3001,$A261))</f>
        <v>0</v>
      </c>
      <c r="AS261" s="21" t="n">
        <f aca="false">IF(OR($A261="",AS$4=""),0,COUNTIFS(Formulas!$A$2:$A$3001,AS$4,Formulas!$B$2:$B$3001,$A261))</f>
        <v>0</v>
      </c>
      <c r="AT261" s="21" t="n">
        <f aca="false">IF(OR($A261="",AT$4=""),0,COUNTIFS(Formulas!$A$2:$A$3001,AT$4,Formulas!$B$2:$B$3001,$A261))</f>
        <v>0</v>
      </c>
      <c r="AU261" s="21" t="n">
        <f aca="false">IF(OR($A261="",AU$4=""),0,COUNTIFS(Formulas!$A$2:$A$3001,AU$4,Formulas!$B$2:$B$3001,$A261))</f>
        <v>0</v>
      </c>
      <c r="AV261" s="21" t="n">
        <f aca="false">IF(OR($A261="",AV$4=""),0,COUNTIFS(Formulas!$A$2:$A$3001,AV$4,Formulas!$B$2:$B$3001,$A261))</f>
        <v>0</v>
      </c>
      <c r="AW261" s="21" t="n">
        <f aca="false">IF(OR($A261="",AW$4=""),0,COUNTIFS(Formulas!$A$2:$A$3001,AW$4,Formulas!$B$2:$B$3001,$A261))</f>
        <v>0</v>
      </c>
      <c r="AX261" s="21" t="n">
        <f aca="false">IF(OR($A261="",AX$4=""),0,COUNTIFS(Formulas!$A$2:$A$3001,AX$4,Formulas!$B$2:$B$3001,$A261))</f>
        <v>0</v>
      </c>
      <c r="AY261" s="21" t="n">
        <f aca="false">IF(OR($A261="",AY$4=""),0,COUNTIFS(Formulas!$A$2:$A$3001,AY$4,Formulas!$B$2:$B$3001,$A261))</f>
        <v>0</v>
      </c>
      <c r="AZ261" s="21" t="n">
        <f aca="false">IF(OR($A261="",AZ$4=""),0,COUNTIFS(Formulas!$A$2:$A$3001,AZ$4,Formulas!$B$2:$B$3001,$A261))</f>
        <v>0</v>
      </c>
      <c r="BA261" s="21" t="n">
        <f aca="false">IF(OR($A261="",BA$4=""),0,COUNTIFS(Formulas!$A$2:$A$3001,BA$4,Formulas!$B$2:$B$3001,$A261))</f>
        <v>0</v>
      </c>
      <c r="BB261" s="21" t="n">
        <f aca="false">IF(OR($A261="",BB$4=""),0,COUNTIFS(Formulas!$A$2:$A$3001,BB$4,Formulas!$B$2:$B$3001,$A261))</f>
        <v>0</v>
      </c>
      <c r="BC261" s="21" t="n">
        <f aca="false">IF(OR($A261="",BC$4=""),0,COUNTIFS(Formulas!$A$2:$A$3001,BC$4,Formulas!$B$2:$B$3001,$A261))</f>
        <v>0</v>
      </c>
      <c r="BD261" s="21" t="n">
        <f aca="false">IF(OR($A261="",BD$4=""),0,COUNTIFS(Formulas!$A$2:$A$3001,BD$4,Formulas!$B$2:$B$3001,$A261))</f>
        <v>0</v>
      </c>
      <c r="BE261" s="21" t="n">
        <f aca="false">IF(OR($A261="",BE$4=""),0,COUNTIFS(Formulas!$A$2:$A$3001,BE$4,Formulas!$B$2:$B$3001,$A261))</f>
        <v>0</v>
      </c>
      <c r="BF261" s="21" t="n">
        <f aca="false">IF(OR($A261="",BF$4=""),0,COUNTIFS(Formulas!$A$2:$A$3001,BF$4,Formulas!$B$2:$B$3001,$A261))</f>
        <v>0</v>
      </c>
      <c r="BG261" s="21" t="n">
        <f aca="false">IF(OR($A261="",BG$4=""),0,COUNTIFS(Formulas!$A$2:$A$3001,BG$4,Formulas!$B$2:$B$3001,$A261))</f>
        <v>0</v>
      </c>
      <c r="BH261" s="21" t="n">
        <f aca="false">IF(OR($A261="",BH$4=""),0,COUNTIFS(Formulas!$A$2:$A$3001,BH$4,Formulas!$B$2:$B$3001,$A261))</f>
        <v>0</v>
      </c>
      <c r="BI261" s="21" t="n">
        <f aca="false">IF(OR($A261="",BI$4=""),0,COUNTIFS(Formulas!$A$2:$A$3001,BI$4,Formulas!$B$2:$B$3001,$A261))</f>
        <v>0</v>
      </c>
      <c r="BJ261" s="21" t="n">
        <f aca="false">IF(OR($A261="",BJ$4=""),0,COUNTIFS(Formulas!$A$2:$A$3001,BJ$4,Formulas!$B$2:$B$3001,$A261))</f>
        <v>0</v>
      </c>
      <c r="BK261" s="21" t="n">
        <f aca="false">IF(OR($A261="",BK$4=""),0,COUNTIFS(Formulas!$A$2:$A$3001,BK$4,Formulas!$B$2:$B$3001,$A261))</f>
        <v>0</v>
      </c>
      <c r="BL261" s="21" t="n">
        <f aca="false">IF(OR($A261="",BL$4=""),0,COUNTIFS(Formulas!$A$2:$A$3001,BL$4,Formulas!$B$2:$B$3001,$A261))</f>
        <v>0</v>
      </c>
      <c r="BM261" s="21" t="n">
        <f aca="false">IF(OR($A261="",BM$4=""),0,COUNTIFS(Formulas!$A$2:$A$3001,BM$4,Formulas!$B$2:$B$3001,$A261))</f>
        <v>0</v>
      </c>
      <c r="BN261" s="21" t="n">
        <f aca="false">IF(OR($A261="",BN$4=""),0,COUNTIFS(Formulas!$A$2:$A$3001,BN$4,Formulas!$B$2:$B$3001,$A261))</f>
        <v>0</v>
      </c>
      <c r="BO261" s="21" t="n">
        <f aca="false">IF(OR($A261="",BO$4=""),0,COUNTIFS(Formulas!$A$2:$A$3001,BO$4,Formulas!$B$2:$B$3001,$A261))</f>
        <v>0</v>
      </c>
      <c r="BP261" s="21" t="n">
        <f aca="false">IF(OR($A261="",BP$4=""),0,COUNTIFS(Formulas!$A$2:$A$3001,BP$4,Formulas!$B$2:$B$3001,$A261))</f>
        <v>0</v>
      </c>
      <c r="BQ261" s="21" t="n">
        <f aca="false">IF(OR($A261="",BQ$4=""),0,COUNTIFS(Formulas!$A$2:$A$3001,BQ$4,Formulas!$B$2:$B$3001,$A261))</f>
        <v>0</v>
      </c>
      <c r="BR261" s="21" t="n">
        <f aca="false">IF(OR($A261="",BR$4=""),0,COUNTIFS(Formulas!$A$2:$A$3001,BR$4,Formulas!$B$2:$B$3001,$A261))</f>
        <v>0</v>
      </c>
      <c r="BS261" s="21" t="n">
        <f aca="false">IF(OR($A261="",BS$4=""),0,COUNTIFS(Formulas!$A$2:$A$3001,BS$4,Formulas!$B$2:$B$3001,$A261))</f>
        <v>0</v>
      </c>
      <c r="BT261" s="21" t="n">
        <f aca="false">IF(OR($A261="",BT$4=""),0,COUNTIFS(Formulas!$A$2:$A$3001,BT$4,Formulas!$B$2:$B$3001,$A261))</f>
        <v>0</v>
      </c>
      <c r="BU261" s="21" t="n">
        <f aca="false">IF(OR($A261="",BU$4=""),0,COUNTIFS(Formulas!$A$2:$A$3001,BU$4,Formulas!$B$2:$B$3001,$A261))</f>
        <v>0</v>
      </c>
      <c r="BV261" s="21" t="n">
        <f aca="false">IF(OR($A261="",BV$4=""),0,COUNTIFS(Formulas!$A$2:$A$3001,BV$4,Formulas!$B$2:$B$3001,$A261))</f>
        <v>0</v>
      </c>
      <c r="BW261" s="21" t="n">
        <f aca="false">IF(OR($A261="",BW$4=""),0,COUNTIFS(Formulas!$A$2:$A$3001,BW$4,Formulas!$B$2:$B$3001,$A261))</f>
        <v>0</v>
      </c>
      <c r="BX261" s="21" t="n">
        <f aca="false">IF(OR($A261="",BX$4=""),0,COUNTIFS(Formulas!$A$2:$A$3001,BX$4,Formulas!$B$2:$B$3001,$A261))</f>
        <v>0</v>
      </c>
      <c r="BY261" s="21" t="n">
        <f aca="false">IF(OR($A261="",BY$4=""),0,COUNTIFS(Formulas!$A$2:$A$3001,BY$4,Formulas!$B$2:$B$3001,$A261))</f>
        <v>0</v>
      </c>
      <c r="BZ261" s="21" t="n">
        <f aca="false">IF(OR($A261="",BZ$4=""),0,COUNTIFS(Formulas!$A$2:$A$3001,BZ$4,Formulas!$B$2:$B$3001,$A261))</f>
        <v>0</v>
      </c>
      <c r="CA261" s="21" t="n">
        <f aca="false">IF(OR($A261="",CA$4=""),0,COUNTIFS(Formulas!$A$2:$A$3001,CA$4,Formulas!$B$2:$B$3001,$A261))</f>
        <v>0</v>
      </c>
      <c r="CB261" s="21" t="n">
        <f aca="false">IF(OR($A261="",CB$4=""),0,COUNTIFS(Formulas!$A$2:$A$3001,CB$4,Formulas!$B$2:$B$3001,$A261))</f>
        <v>0</v>
      </c>
      <c r="CC261" s="21" t="n">
        <f aca="false">IF(OR($A261="",CC$4=""),0,COUNTIFS(Formulas!$A$2:$A$3001,CC$4,Formulas!$B$2:$B$3001,$A261))</f>
        <v>0</v>
      </c>
      <c r="CD261" s="21" t="n">
        <f aca="false">IF(OR($A261="",CD$4=""),0,COUNTIFS(Formulas!$A$2:$A$3001,CD$4,Formulas!$B$2:$B$3001,$A261))</f>
        <v>0</v>
      </c>
      <c r="CE261" s="21" t="n">
        <f aca="false">IF(OR($A261="",CE$4=""),0,COUNTIFS(Formulas!$A$2:$A$3001,CE$4,Formulas!$B$2:$B$3001,$A261))</f>
        <v>0</v>
      </c>
      <c r="CF261" s="21" t="n">
        <f aca="false">IF(OR($A261="",CF$4=""),0,COUNTIFS(Formulas!$A$2:$A$3001,CF$4,Formulas!$B$2:$B$3001,$A261))</f>
        <v>0</v>
      </c>
      <c r="CG261" s="21" t="n">
        <f aca="false">IF(OR($A261="",CG$4=""),0,COUNTIFS(Formulas!$A$2:$A$3001,CG$4,Formulas!$B$2:$B$3001,$A261))</f>
        <v>0</v>
      </c>
      <c r="CH261" s="21" t="n">
        <f aca="false">IF(OR($A261="",CH$4=""),0,COUNTIFS(Formulas!$A$2:$A$3001,CH$4,Formulas!$B$2:$B$3001,$A261))</f>
        <v>0</v>
      </c>
      <c r="CI261" s="21" t="n">
        <f aca="false">IF(OR($A261="",CI$4=""),0,COUNTIFS(Formulas!$A$2:$A$3001,CI$4,Formulas!$B$2:$B$3001,$A261))</f>
        <v>0</v>
      </c>
      <c r="CJ261" s="21" t="n">
        <f aca="false">IF(OR($A261="",CJ$4=""),0,COUNTIFS(Formulas!$A$2:$A$3001,CJ$4,Formulas!$B$2:$B$3001,$A261))</f>
        <v>0</v>
      </c>
      <c r="CK261" s="21" t="n">
        <f aca="false">IF(OR($A261="",CK$4=""),0,COUNTIFS(Formulas!$A$2:$A$3001,CK$4,Formulas!$B$2:$B$3001,$A261))</f>
        <v>0</v>
      </c>
      <c r="CL261" s="21" t="n">
        <f aca="false">IF(OR($A261="",CL$4=""),0,COUNTIFS(Formulas!$A$2:$A$3001,CL$4,Formulas!$B$2:$B$3001,$A261))</f>
        <v>0</v>
      </c>
      <c r="CM261" s="21" t="n">
        <f aca="false">IF(OR($A261="",CM$4=""),0,COUNTIFS(Formulas!$A$2:$A$3001,CM$4,Formulas!$B$2:$B$3001,$A261))</f>
        <v>0</v>
      </c>
      <c r="CN261" s="21" t="n">
        <f aca="false">IF(OR($A261="",CN$4=""),0,COUNTIFS(Formulas!$A$2:$A$3001,CN$4,Formulas!$B$2:$B$3001,$A261))</f>
        <v>0</v>
      </c>
      <c r="CO261" s="21" t="n">
        <f aca="false">IF(OR($A261="",CO$4=""),0,COUNTIFS(Formulas!$A$2:$A$3001,CO$4,Formulas!$B$2:$B$3001,$A261))</f>
        <v>0</v>
      </c>
      <c r="CP261" s="21" t="n">
        <f aca="false">IF(OR($A261="",CP$4=""),0,COUNTIFS(Formulas!$A$2:$A$3001,CP$4,Formulas!$B$2:$B$3001,$A261))</f>
        <v>0</v>
      </c>
      <c r="CQ261" s="21" t="n">
        <f aca="false">IF(OR($A261="",CQ$4=""),0,COUNTIFS(Formulas!$A$2:$A$3001,CQ$4,Formulas!$B$2:$B$3001,$A261))</f>
        <v>0</v>
      </c>
      <c r="CR261" s="21" t="n">
        <f aca="false">IF(OR($A261="",CR$4=""),0,COUNTIFS(Formulas!$A$2:$A$3001,CR$4,Formulas!$B$2:$B$3001,$A261))</f>
        <v>0</v>
      </c>
      <c r="CS261" s="21" t="n">
        <f aca="false">IF(OR($A261="",CS$4=""),0,COUNTIFS(Formulas!$A$2:$A$3001,CS$4,Formulas!$B$2:$B$3001,$A261))</f>
        <v>0</v>
      </c>
      <c r="CT261" s="21" t="n">
        <f aca="false">IF(OR($A261="",CT$4=""),0,COUNTIFS(Formulas!$A$2:$A$3001,CT$4,Formulas!$B$2:$B$3001,$A261))</f>
        <v>0</v>
      </c>
      <c r="CU261" s="21" t="n">
        <f aca="false">IF(OR($A261="",CU$4=""),0,COUNTIFS(Formulas!$A$2:$A$3001,CU$4,Formulas!$B$2:$B$3001,$A261))</f>
        <v>0</v>
      </c>
      <c r="CV261" s="21" t="n">
        <f aca="false">IF(OR($A261="",CV$4=""),0,COUNTIFS(Formulas!$A$2:$A$3001,CV$4,Formulas!$B$2:$B$3001,$A261))</f>
        <v>0</v>
      </c>
      <c r="CW261" s="21" t="n">
        <f aca="false">IF(OR($A261="",CW$4=""),0,COUNTIFS(Formulas!$A$2:$A$3001,CW$4,Formulas!$B$2:$B$3001,$A261))</f>
        <v>0</v>
      </c>
      <c r="CX261" s="21" t="n">
        <f aca="false">IF(OR($A261="",CX$4=""),0,COUNTIFS(Formulas!$A$2:$A$3001,CX$4,Formulas!$B$2:$B$3001,$A261))</f>
        <v>0</v>
      </c>
      <c r="CY261" s="21" t="n">
        <f aca="false">IF(OR($A261="",CY$4=""),0,COUNTIFS(Formulas!$A$2:$A$3001,CY$4,Formulas!$B$2:$B$3001,$A261))</f>
        <v>0</v>
      </c>
      <c r="CZ261" s="21" t="n">
        <f aca="false">IF(OR($A261="",CZ$4=""),0,COUNTIFS(Formulas!$A$2:$A$3001,CZ$4,Formulas!$B$2:$B$3001,$A261))</f>
        <v>0</v>
      </c>
      <c r="DA261" s="21" t="n">
        <f aca="false">IF(OR($A261="",DA$4=""),0,COUNTIFS(Formulas!$A$2:$A$3001,DA$4,Formulas!$B$2:$B$3001,$A261))</f>
        <v>0</v>
      </c>
      <c r="DB261" s="21" t="n">
        <f aca="false">IF(OR($A261="",DB$4=""),0,COUNTIFS(Formulas!$A$2:$A$3001,DB$4,Formulas!$B$2:$B$3001,$A261))</f>
        <v>0</v>
      </c>
      <c r="DC261" s="21" t="n">
        <f aca="false">IF(OR($A261="",DC$4=""),0,COUNTIFS(Formulas!$A$2:$A$3001,DC$4,Formulas!$B$2:$B$3001,$A261))</f>
        <v>0</v>
      </c>
      <c r="DD261" s="21" t="n">
        <f aca="false">IF(OR($A261="",DD$4=""),0,COUNTIFS(Formulas!$A$2:$A$3001,DD$4,Formulas!$B$2:$B$3001,$A261))</f>
        <v>0</v>
      </c>
      <c r="DE261" s="21" t="n">
        <f aca="false">IF(OR($A261="",DE$4=""),0,COUNTIFS(Formulas!$A$2:$A$3001,DE$4,Formulas!$B$2:$B$3001,$A261))</f>
        <v>0</v>
      </c>
      <c r="DF261" s="21" t="n">
        <f aca="false">IF(OR($A261="",DF$4=""),0,COUNTIFS(Formulas!$A$2:$A$3001,DF$4,Formulas!$B$2:$B$3001,$A261))</f>
        <v>0</v>
      </c>
      <c r="DG261" s="21" t="n">
        <f aca="false">IF(OR($A261="",DG$4=""),0,COUNTIFS(Formulas!$A$2:$A$3001,DG$4,Formulas!$B$2:$B$3001,$A261))</f>
        <v>0</v>
      </c>
      <c r="DH261" s="21" t="n">
        <f aca="false">IF(OR($A261="",DH$4=""),0,COUNTIFS(Formulas!$A$2:$A$3001,DH$4,Formulas!$B$2:$B$3001,$A261))</f>
        <v>0</v>
      </c>
      <c r="DI261" s="21" t="n">
        <f aca="false">IF(OR($A261="",DI$4=""),0,COUNTIFS(Formulas!$A$2:$A$3001,DI$4,Formulas!$B$2:$B$3001,$A261))</f>
        <v>0</v>
      </c>
      <c r="DJ261" s="21" t="n">
        <f aca="false">IF(OR($A261="",DJ$4=""),0,COUNTIFS(Formulas!$A$2:$A$3001,DJ$4,Formulas!$B$2:$B$3001,$A261))</f>
        <v>0</v>
      </c>
      <c r="DK261" s="21" t="n">
        <f aca="false">IF(OR($A261="",DK$4=""),0,COUNTIFS(Formulas!$A$2:$A$3001,DK$4,Formulas!$B$2:$B$3001,$A261))</f>
        <v>0</v>
      </c>
      <c r="DL261" s="21" t="n">
        <f aca="false">IF(OR($A261="",DL$4=""),0,COUNTIFS(Formulas!$A$2:$A$3001,DL$4,Formulas!$B$2:$B$3001,$A261))</f>
        <v>0</v>
      </c>
      <c r="DM261" s="21" t="n">
        <f aca="false">IF(OR($A261="",DM$4=""),0,COUNTIFS(Formulas!$A$2:$A$3001,DM$4,Formulas!$B$2:$B$3001,$A261))</f>
        <v>0</v>
      </c>
      <c r="DN261" s="21" t="n">
        <f aca="false">IF(OR($A261="",DN$4=""),0,COUNTIFS(Formulas!$A$2:$A$3001,DN$4,Formulas!$B$2:$B$3001,$A261))</f>
        <v>0</v>
      </c>
      <c r="DO261" s="21" t="n">
        <f aca="false">IF(OR($A261="",DO$4=""),0,COUNTIFS(Formulas!$A$2:$A$3001,DO$4,Formulas!$B$2:$B$3001,$A261))</f>
        <v>0</v>
      </c>
      <c r="DP261" s="21" t="n">
        <f aca="false">IF(OR($A261="",DP$4=""),0,COUNTIFS(Formulas!$A$2:$A$3001,DP$4,Formulas!$B$2:$B$3001,$A261))</f>
        <v>0</v>
      </c>
      <c r="DQ261" s="21" t="n">
        <f aca="false">IF(OR($A261="",DQ$4=""),0,COUNTIFS(Formulas!$A$2:$A$3001,DQ$4,Formulas!$B$2:$B$3001,$A261))</f>
        <v>0</v>
      </c>
      <c r="DR261" s="21" t="n">
        <f aca="false">IF(OR($A261="",DR$4=""),0,COUNTIFS(Formulas!$A$2:$A$3001,DR$4,Formulas!$B$2:$B$3001,$A261))</f>
        <v>0</v>
      </c>
      <c r="DS261" s="21" t="n">
        <f aca="false">IF(OR($A261="",DS$4=""),0,COUNTIFS(Formulas!$A$2:$A$3001,DS$4,Formulas!$B$2:$B$3001,$A261))</f>
        <v>0</v>
      </c>
      <c r="DT261" s="21" t="n">
        <f aca="false">IF(OR($A261="",DT$4=""),0,COUNTIFS(Formulas!$A$2:$A$3001,DT$4,Formulas!$B$2:$B$3001,$A261))</f>
        <v>0</v>
      </c>
      <c r="DU261" s="21" t="n">
        <f aca="false">IF(OR($A261="",DU$4=""),0,COUNTIFS(Formulas!$A$2:$A$3001,DU$4,Formulas!$B$2:$B$3001,$A261))</f>
        <v>0</v>
      </c>
      <c r="DV261" s="21" t="n">
        <f aca="false">IF(OR($A261="",DV$4=""),0,COUNTIFS(Formulas!$A$2:$A$3001,DV$4,Formulas!$B$2:$B$3001,$A261))</f>
        <v>0</v>
      </c>
      <c r="DW261" s="21" t="n">
        <f aca="false">IF(OR($A261="",DW$4=""),0,COUNTIFS(Formulas!$A$2:$A$3001,DW$4,Formulas!$B$2:$B$3001,$A261))</f>
        <v>0</v>
      </c>
      <c r="DX261" s="21" t="n">
        <f aca="false">IF(OR($A261="",DX$4=""),0,COUNTIFS(Formulas!$A$2:$A$3001,DX$4,Formulas!$B$2:$B$3001,$A261))</f>
        <v>0</v>
      </c>
      <c r="DY261" s="21" t="n">
        <f aca="false">IF(OR($A261="",DY$4=""),0,COUNTIFS(Formulas!$A$2:$A$3001,DY$4,Formulas!$B$2:$B$3001,$A261))</f>
        <v>0</v>
      </c>
      <c r="DZ261" s="21" t="n">
        <f aca="false">IF(OR($A261="",DZ$4=""),0,COUNTIFS(Formulas!$A$2:$A$3001,DZ$4,Formulas!$B$2:$B$3001,$A261))</f>
        <v>0</v>
      </c>
      <c r="EA261" s="21" t="n">
        <f aca="false">IF(OR($A261="",EA$4=""),0,COUNTIFS(Formulas!$A$2:$A$3001,EA$4,Formulas!$B$2:$B$3001,$A261))</f>
        <v>0</v>
      </c>
      <c r="EB261" s="21" t="n">
        <f aca="false">IF(OR($A261="",EB$4=""),0,COUNTIFS(Formulas!$A$2:$A$3001,EB$4,Formulas!$B$2:$B$3001,$A261))</f>
        <v>0</v>
      </c>
      <c r="EC261" s="21" t="n">
        <f aca="false">IF(OR($A261="",EC$4=""),0,COUNTIFS(Formulas!$A$2:$A$3001,EC$4,Formulas!$B$2:$B$3001,$A261))</f>
        <v>0</v>
      </c>
      <c r="ED261" s="21" t="n">
        <f aca="false">IF(OR($A261="",ED$4=""),0,COUNTIFS(Formulas!$A$2:$A$3001,ED$4,Formulas!$B$2:$B$3001,$A261))</f>
        <v>0</v>
      </c>
      <c r="EE261" s="21" t="n">
        <f aca="false">IF(OR($A261="",EE$4=""),0,COUNTIFS(Formulas!$A$2:$A$3001,EE$4,Formulas!$B$2:$B$3001,$A261))</f>
        <v>0</v>
      </c>
      <c r="EF261" s="21" t="n">
        <f aca="false">IF(OR($A261="",EF$4=""),0,COUNTIFS(Formulas!$A$2:$A$3001,EF$4,Formulas!$B$2:$B$3001,$A261))</f>
        <v>0</v>
      </c>
      <c r="EG261" s="21" t="n">
        <f aca="false">IF(OR($A261="",EG$4=""),0,COUNTIFS(Formulas!$A$2:$A$3001,EG$4,Formulas!$B$2:$B$3001,$A261))</f>
        <v>0</v>
      </c>
      <c r="EH261" s="21" t="n">
        <f aca="false">IF(OR($A261="",EH$4=""),0,COUNTIFS(Formulas!$A$2:$A$3001,EH$4,Formulas!$B$2:$B$3001,$A261))</f>
        <v>0</v>
      </c>
      <c r="EI261" s="21" t="n">
        <f aca="false">IF(OR($A261="",EI$4=""),0,COUNTIFS(Formulas!$A$2:$A$3001,EI$4,Formulas!$B$2:$B$3001,$A261))</f>
        <v>0</v>
      </c>
      <c r="EJ261" s="21" t="n">
        <f aca="false">IF(OR($A261="",EJ$4=""),0,COUNTIFS(Formulas!$A$2:$A$3001,EJ$4,Formulas!$B$2:$B$3001,$A261))</f>
        <v>0</v>
      </c>
      <c r="EK261" s="21" t="n">
        <f aca="false">IF(OR($A261="",EK$4=""),0,COUNTIFS(Formulas!$A$2:$A$3001,EK$4,Formulas!$B$2:$B$3001,$A261))</f>
        <v>0</v>
      </c>
      <c r="EL261" s="21" t="n">
        <f aca="false">IF(OR($A261="",EL$4=""),0,COUNTIFS(Formulas!$A$2:$A$3001,EL$4,Formulas!$B$2:$B$3001,$A261))</f>
        <v>0</v>
      </c>
      <c r="EM261" s="21" t="n">
        <f aca="false">IF(OR($A261="",EM$4=""),0,COUNTIFS(Formulas!$A$2:$A$3001,EM$4,Formulas!$B$2:$B$3001,$A261))</f>
        <v>0</v>
      </c>
      <c r="EN261" s="21" t="n">
        <f aca="false">IF(OR($A261="",EN$4=""),0,COUNTIFS(Formulas!$A$2:$A$3001,EN$4,Formulas!$B$2:$B$3001,$A261))</f>
        <v>0</v>
      </c>
      <c r="EO261" s="21" t="n">
        <f aca="false">IF(OR($A261="",EO$4=""),0,COUNTIFS(Formulas!$A$2:$A$3001,EO$4,Formulas!$B$2:$B$3001,$A261))</f>
        <v>0</v>
      </c>
      <c r="EP261" s="21" t="n">
        <f aca="false">IF(OR($A261="",EP$4=""),0,COUNTIFS(Formulas!$A$2:$A$3001,EP$4,Formulas!$B$2:$B$3001,$A261))</f>
        <v>0</v>
      </c>
      <c r="EQ261" s="21" t="n">
        <f aca="false">IF(OR($A261="",EQ$4=""),0,COUNTIFS(Formulas!$A$2:$A$3001,EQ$4,Formulas!$B$2:$B$3001,$A261))</f>
        <v>0</v>
      </c>
      <c r="ER261" s="21" t="n">
        <f aca="false">IF(OR($A261="",ER$4=""),0,COUNTIFS(Formulas!$A$2:$A$3001,ER$4,Formulas!$B$2:$B$3001,$A261))</f>
        <v>0</v>
      </c>
      <c r="ES261" s="21" t="n">
        <f aca="false">IF(OR($A261="",ES$4=""),0,COUNTIFS(Formulas!$A$2:$A$3001,ES$4,Formulas!$B$2:$B$3001,$A261))</f>
        <v>0</v>
      </c>
      <c r="ET261" s="21" t="n">
        <f aca="false">IF(OR($A261="",ET$4=""),0,COUNTIFS(Formulas!$A$2:$A$3001,ET$4,Formulas!$B$2:$B$3001,$A261))</f>
        <v>0</v>
      </c>
      <c r="EU261" s="21" t="n">
        <f aca="false">IF(OR($A261="",EU$4=""),0,COUNTIFS(Formulas!$A$2:$A$3001,EU$4,Formulas!$B$2:$B$3001,$A261))</f>
        <v>0</v>
      </c>
      <c r="EV261" s="21" t="n">
        <f aca="false">IF(OR($A261="",EV$4=""),0,COUNTIFS(Formulas!$A$2:$A$3001,EV$4,Formulas!$B$2:$B$3001,$A261))</f>
        <v>0</v>
      </c>
    </row>
    <row r="262" customFormat="false" ht="15" hidden="false" customHeight="false" outlineLevel="0" collapsed="false">
      <c r="A262" s="13" t="str">
        <f aca="false">IF(INDEX(Materials!$A$2:$A$301,258)="","",INDEX(Materials!$A$2:$A$301,258))</f>
        <v/>
      </c>
      <c r="B262" s="19" t="str">
        <f aca="false">IF(A262="","",COUNTIF(C262:EV262,"&gt;0"))</f>
        <v/>
      </c>
      <c r="C262" s="21" t="n">
        <f aca="false">IF(OR($A262="",C$4=""),0,COUNTIFS(Formulas!$A$2:$A$3001,C$4,Formulas!$B$2:$B$3001,$A262))</f>
        <v>0</v>
      </c>
      <c r="D262" s="21" t="n">
        <f aca="false">IF(OR($A262="",D$4=""),0,COUNTIFS(Formulas!$A$2:$A$3001,D$4,Formulas!$B$2:$B$3001,$A262))</f>
        <v>0</v>
      </c>
      <c r="E262" s="21" t="n">
        <f aca="false">IF(OR($A262="",E$4=""),0,COUNTIFS(Formulas!$A$2:$A$3001,E$4,Formulas!$B$2:$B$3001,$A262))</f>
        <v>0</v>
      </c>
      <c r="F262" s="21" t="n">
        <f aca="false">IF(OR($A262="",F$4=""),0,COUNTIFS(Formulas!$A$2:$A$3001,F$4,Formulas!$B$2:$B$3001,$A262))</f>
        <v>0</v>
      </c>
      <c r="G262" s="21" t="n">
        <f aca="false">IF(OR($A262="",G$4=""),0,COUNTIFS(Formulas!$A$2:$A$3001,G$4,Formulas!$B$2:$B$3001,$A262))</f>
        <v>0</v>
      </c>
      <c r="H262" s="21" t="n">
        <f aca="false">IF(OR($A262="",H$4=""),0,COUNTIFS(Formulas!$A$2:$A$3001,H$4,Formulas!$B$2:$B$3001,$A262))</f>
        <v>0</v>
      </c>
      <c r="I262" s="21" t="n">
        <f aca="false">IF(OR($A262="",I$4=""),0,COUNTIFS(Formulas!$A$2:$A$3001,I$4,Formulas!$B$2:$B$3001,$A262))</f>
        <v>0</v>
      </c>
      <c r="J262" s="21" t="n">
        <f aca="false">IF(OR($A262="",J$4=""),0,COUNTIFS(Formulas!$A$2:$A$3001,J$4,Formulas!$B$2:$B$3001,$A262))</f>
        <v>0</v>
      </c>
      <c r="K262" s="21" t="n">
        <f aca="false">IF(OR($A262="",K$4=""),0,COUNTIFS(Formulas!$A$2:$A$3001,K$4,Formulas!$B$2:$B$3001,$A262))</f>
        <v>0</v>
      </c>
      <c r="L262" s="21" t="n">
        <f aca="false">IF(OR($A262="",L$4=""),0,COUNTIFS(Formulas!$A$2:$A$3001,L$4,Formulas!$B$2:$B$3001,$A262))</f>
        <v>0</v>
      </c>
      <c r="M262" s="21" t="n">
        <f aca="false">IF(OR($A262="",M$4=""),0,COUNTIFS(Formulas!$A$2:$A$3001,M$4,Formulas!$B$2:$B$3001,$A262))</f>
        <v>0</v>
      </c>
      <c r="N262" s="21" t="n">
        <f aca="false">IF(OR($A262="",N$4=""),0,COUNTIFS(Formulas!$A$2:$A$3001,N$4,Formulas!$B$2:$B$3001,$A262))</f>
        <v>0</v>
      </c>
      <c r="O262" s="21" t="n">
        <f aca="false">IF(OR($A262="",O$4=""),0,COUNTIFS(Formulas!$A$2:$A$3001,O$4,Formulas!$B$2:$B$3001,$A262))</f>
        <v>0</v>
      </c>
      <c r="P262" s="21" t="n">
        <f aca="false">IF(OR($A262="",P$4=""),0,COUNTIFS(Formulas!$A$2:$A$3001,P$4,Formulas!$B$2:$B$3001,$A262))</f>
        <v>0</v>
      </c>
      <c r="Q262" s="21" t="n">
        <f aca="false">IF(OR($A262="",Q$4=""),0,COUNTIFS(Formulas!$A$2:$A$3001,Q$4,Formulas!$B$2:$B$3001,$A262))</f>
        <v>0</v>
      </c>
      <c r="R262" s="21" t="n">
        <f aca="false">IF(OR($A262="",R$4=""),0,COUNTIFS(Formulas!$A$2:$A$3001,R$4,Formulas!$B$2:$B$3001,$A262))</f>
        <v>0</v>
      </c>
      <c r="S262" s="21" t="n">
        <f aca="false">IF(OR($A262="",S$4=""),0,COUNTIFS(Formulas!$A$2:$A$3001,S$4,Formulas!$B$2:$B$3001,$A262))</f>
        <v>0</v>
      </c>
      <c r="T262" s="21" t="n">
        <f aca="false">IF(OR($A262="",T$4=""),0,COUNTIFS(Formulas!$A$2:$A$3001,T$4,Formulas!$B$2:$B$3001,$A262))</f>
        <v>0</v>
      </c>
      <c r="U262" s="21" t="n">
        <f aca="false">IF(OR($A262="",U$4=""),0,COUNTIFS(Formulas!$A$2:$A$3001,U$4,Formulas!$B$2:$B$3001,$A262))</f>
        <v>0</v>
      </c>
      <c r="V262" s="21" t="n">
        <f aca="false">IF(OR($A262="",V$4=""),0,COUNTIFS(Formulas!$A$2:$A$3001,V$4,Formulas!$B$2:$B$3001,$A262))</f>
        <v>0</v>
      </c>
      <c r="W262" s="21" t="n">
        <f aca="false">IF(OR($A262="",W$4=""),0,COUNTIFS(Formulas!$A$2:$A$3001,W$4,Formulas!$B$2:$B$3001,$A262))</f>
        <v>0</v>
      </c>
      <c r="X262" s="21" t="n">
        <f aca="false">IF(OR($A262="",X$4=""),0,COUNTIFS(Formulas!$A$2:$A$3001,X$4,Formulas!$B$2:$B$3001,$A262))</f>
        <v>0</v>
      </c>
      <c r="Y262" s="21" t="n">
        <f aca="false">IF(OR($A262="",Y$4=""),0,COUNTIFS(Formulas!$A$2:$A$3001,Y$4,Formulas!$B$2:$B$3001,$A262))</f>
        <v>0</v>
      </c>
      <c r="Z262" s="21" t="n">
        <f aca="false">IF(OR($A262="",Z$4=""),0,COUNTIFS(Formulas!$A$2:$A$3001,Z$4,Formulas!$B$2:$B$3001,$A262))</f>
        <v>0</v>
      </c>
      <c r="AA262" s="21" t="n">
        <f aca="false">IF(OR($A262="",AA$4=""),0,COUNTIFS(Formulas!$A$2:$A$3001,AA$4,Formulas!$B$2:$B$3001,$A262))</f>
        <v>0</v>
      </c>
      <c r="AB262" s="21" t="n">
        <f aca="false">IF(OR($A262="",AB$4=""),0,COUNTIFS(Formulas!$A$2:$A$3001,AB$4,Formulas!$B$2:$B$3001,$A262))</f>
        <v>0</v>
      </c>
      <c r="AC262" s="21" t="n">
        <f aca="false">IF(OR($A262="",AC$4=""),0,COUNTIFS(Formulas!$A$2:$A$3001,AC$4,Formulas!$B$2:$B$3001,$A262))</f>
        <v>0</v>
      </c>
      <c r="AD262" s="21" t="n">
        <f aca="false">IF(OR($A262="",AD$4=""),0,COUNTIFS(Formulas!$A$2:$A$3001,AD$4,Formulas!$B$2:$B$3001,$A262))</f>
        <v>0</v>
      </c>
      <c r="AE262" s="21" t="n">
        <f aca="false">IF(OR($A262="",AE$4=""),0,COUNTIFS(Formulas!$A$2:$A$3001,AE$4,Formulas!$B$2:$B$3001,$A262))</f>
        <v>0</v>
      </c>
      <c r="AF262" s="21" t="n">
        <f aca="false">IF(OR($A262="",AF$4=""),0,COUNTIFS(Formulas!$A$2:$A$3001,AF$4,Formulas!$B$2:$B$3001,$A262))</f>
        <v>0</v>
      </c>
      <c r="AG262" s="21" t="n">
        <f aca="false">IF(OR($A262="",AG$4=""),0,COUNTIFS(Formulas!$A$2:$A$3001,AG$4,Formulas!$B$2:$B$3001,$A262))</f>
        <v>0</v>
      </c>
      <c r="AH262" s="21" t="n">
        <f aca="false">IF(OR($A262="",AH$4=""),0,COUNTIFS(Formulas!$A$2:$A$3001,AH$4,Formulas!$B$2:$B$3001,$A262))</f>
        <v>0</v>
      </c>
      <c r="AI262" s="21" t="n">
        <f aca="false">IF(OR($A262="",AI$4=""),0,COUNTIFS(Formulas!$A$2:$A$3001,AI$4,Formulas!$B$2:$B$3001,$A262))</f>
        <v>0</v>
      </c>
      <c r="AJ262" s="21" t="n">
        <f aca="false">IF(OR($A262="",AJ$4=""),0,COUNTIFS(Formulas!$A$2:$A$3001,AJ$4,Formulas!$B$2:$B$3001,$A262))</f>
        <v>0</v>
      </c>
      <c r="AK262" s="21" t="n">
        <f aca="false">IF(OR($A262="",AK$4=""),0,COUNTIFS(Formulas!$A$2:$A$3001,AK$4,Formulas!$B$2:$B$3001,$A262))</f>
        <v>0</v>
      </c>
      <c r="AL262" s="21" t="n">
        <f aca="false">IF(OR($A262="",AL$4=""),0,COUNTIFS(Formulas!$A$2:$A$3001,AL$4,Formulas!$B$2:$B$3001,$A262))</f>
        <v>0</v>
      </c>
      <c r="AM262" s="21" t="n">
        <f aca="false">IF(OR($A262="",AM$4=""),0,COUNTIFS(Formulas!$A$2:$A$3001,AM$4,Formulas!$B$2:$B$3001,$A262))</f>
        <v>0</v>
      </c>
      <c r="AN262" s="21" t="n">
        <f aca="false">IF(OR($A262="",AN$4=""),0,COUNTIFS(Formulas!$A$2:$A$3001,AN$4,Formulas!$B$2:$B$3001,$A262))</f>
        <v>0</v>
      </c>
      <c r="AO262" s="21" t="n">
        <f aca="false">IF(OR($A262="",AO$4=""),0,COUNTIFS(Formulas!$A$2:$A$3001,AO$4,Formulas!$B$2:$B$3001,$A262))</f>
        <v>0</v>
      </c>
      <c r="AP262" s="21" t="n">
        <f aca="false">IF(OR($A262="",AP$4=""),0,COUNTIFS(Formulas!$A$2:$A$3001,AP$4,Formulas!$B$2:$B$3001,$A262))</f>
        <v>0</v>
      </c>
      <c r="AQ262" s="21" t="n">
        <f aca="false">IF(OR($A262="",AQ$4=""),0,COUNTIFS(Formulas!$A$2:$A$3001,AQ$4,Formulas!$B$2:$B$3001,$A262))</f>
        <v>0</v>
      </c>
      <c r="AR262" s="21" t="n">
        <f aca="false">IF(OR($A262="",AR$4=""),0,COUNTIFS(Formulas!$A$2:$A$3001,AR$4,Formulas!$B$2:$B$3001,$A262))</f>
        <v>0</v>
      </c>
      <c r="AS262" s="21" t="n">
        <f aca="false">IF(OR($A262="",AS$4=""),0,COUNTIFS(Formulas!$A$2:$A$3001,AS$4,Formulas!$B$2:$B$3001,$A262))</f>
        <v>0</v>
      </c>
      <c r="AT262" s="21" t="n">
        <f aca="false">IF(OR($A262="",AT$4=""),0,COUNTIFS(Formulas!$A$2:$A$3001,AT$4,Formulas!$B$2:$B$3001,$A262))</f>
        <v>0</v>
      </c>
      <c r="AU262" s="21" t="n">
        <f aca="false">IF(OR($A262="",AU$4=""),0,COUNTIFS(Formulas!$A$2:$A$3001,AU$4,Formulas!$B$2:$B$3001,$A262))</f>
        <v>0</v>
      </c>
      <c r="AV262" s="21" t="n">
        <f aca="false">IF(OR($A262="",AV$4=""),0,COUNTIFS(Formulas!$A$2:$A$3001,AV$4,Formulas!$B$2:$B$3001,$A262))</f>
        <v>0</v>
      </c>
      <c r="AW262" s="21" t="n">
        <f aca="false">IF(OR($A262="",AW$4=""),0,COUNTIFS(Formulas!$A$2:$A$3001,AW$4,Formulas!$B$2:$B$3001,$A262))</f>
        <v>0</v>
      </c>
      <c r="AX262" s="21" t="n">
        <f aca="false">IF(OR($A262="",AX$4=""),0,COUNTIFS(Formulas!$A$2:$A$3001,AX$4,Formulas!$B$2:$B$3001,$A262))</f>
        <v>0</v>
      </c>
      <c r="AY262" s="21" t="n">
        <f aca="false">IF(OR($A262="",AY$4=""),0,COUNTIFS(Formulas!$A$2:$A$3001,AY$4,Formulas!$B$2:$B$3001,$A262))</f>
        <v>0</v>
      </c>
      <c r="AZ262" s="21" t="n">
        <f aca="false">IF(OR($A262="",AZ$4=""),0,COUNTIFS(Formulas!$A$2:$A$3001,AZ$4,Formulas!$B$2:$B$3001,$A262))</f>
        <v>0</v>
      </c>
      <c r="BA262" s="21" t="n">
        <f aca="false">IF(OR($A262="",BA$4=""),0,COUNTIFS(Formulas!$A$2:$A$3001,BA$4,Formulas!$B$2:$B$3001,$A262))</f>
        <v>0</v>
      </c>
      <c r="BB262" s="21" t="n">
        <f aca="false">IF(OR($A262="",BB$4=""),0,COUNTIFS(Formulas!$A$2:$A$3001,BB$4,Formulas!$B$2:$B$3001,$A262))</f>
        <v>0</v>
      </c>
      <c r="BC262" s="21" t="n">
        <f aca="false">IF(OR($A262="",BC$4=""),0,COUNTIFS(Formulas!$A$2:$A$3001,BC$4,Formulas!$B$2:$B$3001,$A262))</f>
        <v>0</v>
      </c>
      <c r="BD262" s="21" t="n">
        <f aca="false">IF(OR($A262="",BD$4=""),0,COUNTIFS(Formulas!$A$2:$A$3001,BD$4,Formulas!$B$2:$B$3001,$A262))</f>
        <v>0</v>
      </c>
      <c r="BE262" s="21" t="n">
        <f aca="false">IF(OR($A262="",BE$4=""),0,COUNTIFS(Formulas!$A$2:$A$3001,BE$4,Formulas!$B$2:$B$3001,$A262))</f>
        <v>0</v>
      </c>
      <c r="BF262" s="21" t="n">
        <f aca="false">IF(OR($A262="",BF$4=""),0,COUNTIFS(Formulas!$A$2:$A$3001,BF$4,Formulas!$B$2:$B$3001,$A262))</f>
        <v>0</v>
      </c>
      <c r="BG262" s="21" t="n">
        <f aca="false">IF(OR($A262="",BG$4=""),0,COUNTIFS(Formulas!$A$2:$A$3001,BG$4,Formulas!$B$2:$B$3001,$A262))</f>
        <v>0</v>
      </c>
      <c r="BH262" s="21" t="n">
        <f aca="false">IF(OR($A262="",BH$4=""),0,COUNTIFS(Formulas!$A$2:$A$3001,BH$4,Formulas!$B$2:$B$3001,$A262))</f>
        <v>0</v>
      </c>
      <c r="BI262" s="21" t="n">
        <f aca="false">IF(OR($A262="",BI$4=""),0,COUNTIFS(Formulas!$A$2:$A$3001,BI$4,Formulas!$B$2:$B$3001,$A262))</f>
        <v>0</v>
      </c>
      <c r="BJ262" s="21" t="n">
        <f aca="false">IF(OR($A262="",BJ$4=""),0,COUNTIFS(Formulas!$A$2:$A$3001,BJ$4,Formulas!$B$2:$B$3001,$A262))</f>
        <v>0</v>
      </c>
      <c r="BK262" s="21" t="n">
        <f aca="false">IF(OR($A262="",BK$4=""),0,COUNTIFS(Formulas!$A$2:$A$3001,BK$4,Formulas!$B$2:$B$3001,$A262))</f>
        <v>0</v>
      </c>
      <c r="BL262" s="21" t="n">
        <f aca="false">IF(OR($A262="",BL$4=""),0,COUNTIFS(Formulas!$A$2:$A$3001,BL$4,Formulas!$B$2:$B$3001,$A262))</f>
        <v>0</v>
      </c>
      <c r="BM262" s="21" t="n">
        <f aca="false">IF(OR($A262="",BM$4=""),0,COUNTIFS(Formulas!$A$2:$A$3001,BM$4,Formulas!$B$2:$B$3001,$A262))</f>
        <v>0</v>
      </c>
      <c r="BN262" s="21" t="n">
        <f aca="false">IF(OR($A262="",BN$4=""),0,COUNTIFS(Formulas!$A$2:$A$3001,BN$4,Formulas!$B$2:$B$3001,$A262))</f>
        <v>0</v>
      </c>
      <c r="BO262" s="21" t="n">
        <f aca="false">IF(OR($A262="",BO$4=""),0,COUNTIFS(Formulas!$A$2:$A$3001,BO$4,Formulas!$B$2:$B$3001,$A262))</f>
        <v>0</v>
      </c>
      <c r="BP262" s="21" t="n">
        <f aca="false">IF(OR($A262="",BP$4=""),0,COUNTIFS(Formulas!$A$2:$A$3001,BP$4,Formulas!$B$2:$B$3001,$A262))</f>
        <v>0</v>
      </c>
      <c r="BQ262" s="21" t="n">
        <f aca="false">IF(OR($A262="",BQ$4=""),0,COUNTIFS(Formulas!$A$2:$A$3001,BQ$4,Formulas!$B$2:$B$3001,$A262))</f>
        <v>0</v>
      </c>
      <c r="BR262" s="21" t="n">
        <f aca="false">IF(OR($A262="",BR$4=""),0,COUNTIFS(Formulas!$A$2:$A$3001,BR$4,Formulas!$B$2:$B$3001,$A262))</f>
        <v>0</v>
      </c>
      <c r="BS262" s="21" t="n">
        <f aca="false">IF(OR($A262="",BS$4=""),0,COUNTIFS(Formulas!$A$2:$A$3001,BS$4,Formulas!$B$2:$B$3001,$A262))</f>
        <v>0</v>
      </c>
      <c r="BT262" s="21" t="n">
        <f aca="false">IF(OR($A262="",BT$4=""),0,COUNTIFS(Formulas!$A$2:$A$3001,BT$4,Formulas!$B$2:$B$3001,$A262))</f>
        <v>0</v>
      </c>
      <c r="BU262" s="21" t="n">
        <f aca="false">IF(OR($A262="",BU$4=""),0,COUNTIFS(Formulas!$A$2:$A$3001,BU$4,Formulas!$B$2:$B$3001,$A262))</f>
        <v>0</v>
      </c>
      <c r="BV262" s="21" t="n">
        <f aca="false">IF(OR($A262="",BV$4=""),0,COUNTIFS(Formulas!$A$2:$A$3001,BV$4,Formulas!$B$2:$B$3001,$A262))</f>
        <v>0</v>
      </c>
      <c r="BW262" s="21" t="n">
        <f aca="false">IF(OR($A262="",BW$4=""),0,COUNTIFS(Formulas!$A$2:$A$3001,BW$4,Formulas!$B$2:$B$3001,$A262))</f>
        <v>0</v>
      </c>
      <c r="BX262" s="21" t="n">
        <f aca="false">IF(OR($A262="",BX$4=""),0,COUNTIFS(Formulas!$A$2:$A$3001,BX$4,Formulas!$B$2:$B$3001,$A262))</f>
        <v>0</v>
      </c>
      <c r="BY262" s="21" t="n">
        <f aca="false">IF(OR($A262="",BY$4=""),0,COUNTIFS(Formulas!$A$2:$A$3001,BY$4,Formulas!$B$2:$B$3001,$A262))</f>
        <v>0</v>
      </c>
      <c r="BZ262" s="21" t="n">
        <f aca="false">IF(OR($A262="",BZ$4=""),0,COUNTIFS(Formulas!$A$2:$A$3001,BZ$4,Formulas!$B$2:$B$3001,$A262))</f>
        <v>0</v>
      </c>
      <c r="CA262" s="21" t="n">
        <f aca="false">IF(OR($A262="",CA$4=""),0,COUNTIFS(Formulas!$A$2:$A$3001,CA$4,Formulas!$B$2:$B$3001,$A262))</f>
        <v>0</v>
      </c>
      <c r="CB262" s="21" t="n">
        <f aca="false">IF(OR($A262="",CB$4=""),0,COUNTIFS(Formulas!$A$2:$A$3001,CB$4,Formulas!$B$2:$B$3001,$A262))</f>
        <v>0</v>
      </c>
      <c r="CC262" s="21" t="n">
        <f aca="false">IF(OR($A262="",CC$4=""),0,COUNTIFS(Formulas!$A$2:$A$3001,CC$4,Formulas!$B$2:$B$3001,$A262))</f>
        <v>0</v>
      </c>
      <c r="CD262" s="21" t="n">
        <f aca="false">IF(OR($A262="",CD$4=""),0,COUNTIFS(Formulas!$A$2:$A$3001,CD$4,Formulas!$B$2:$B$3001,$A262))</f>
        <v>0</v>
      </c>
      <c r="CE262" s="21" t="n">
        <f aca="false">IF(OR($A262="",CE$4=""),0,COUNTIFS(Formulas!$A$2:$A$3001,CE$4,Formulas!$B$2:$B$3001,$A262))</f>
        <v>0</v>
      </c>
      <c r="CF262" s="21" t="n">
        <f aca="false">IF(OR($A262="",CF$4=""),0,COUNTIFS(Formulas!$A$2:$A$3001,CF$4,Formulas!$B$2:$B$3001,$A262))</f>
        <v>0</v>
      </c>
      <c r="CG262" s="21" t="n">
        <f aca="false">IF(OR($A262="",CG$4=""),0,COUNTIFS(Formulas!$A$2:$A$3001,CG$4,Formulas!$B$2:$B$3001,$A262))</f>
        <v>0</v>
      </c>
      <c r="CH262" s="21" t="n">
        <f aca="false">IF(OR($A262="",CH$4=""),0,COUNTIFS(Formulas!$A$2:$A$3001,CH$4,Formulas!$B$2:$B$3001,$A262))</f>
        <v>0</v>
      </c>
      <c r="CI262" s="21" t="n">
        <f aca="false">IF(OR($A262="",CI$4=""),0,COUNTIFS(Formulas!$A$2:$A$3001,CI$4,Formulas!$B$2:$B$3001,$A262))</f>
        <v>0</v>
      </c>
      <c r="CJ262" s="21" t="n">
        <f aca="false">IF(OR($A262="",CJ$4=""),0,COUNTIFS(Formulas!$A$2:$A$3001,CJ$4,Formulas!$B$2:$B$3001,$A262))</f>
        <v>0</v>
      </c>
      <c r="CK262" s="21" t="n">
        <f aca="false">IF(OR($A262="",CK$4=""),0,COUNTIFS(Formulas!$A$2:$A$3001,CK$4,Formulas!$B$2:$B$3001,$A262))</f>
        <v>0</v>
      </c>
      <c r="CL262" s="21" t="n">
        <f aca="false">IF(OR($A262="",CL$4=""),0,COUNTIFS(Formulas!$A$2:$A$3001,CL$4,Formulas!$B$2:$B$3001,$A262))</f>
        <v>0</v>
      </c>
      <c r="CM262" s="21" t="n">
        <f aca="false">IF(OR($A262="",CM$4=""),0,COUNTIFS(Formulas!$A$2:$A$3001,CM$4,Formulas!$B$2:$B$3001,$A262))</f>
        <v>0</v>
      </c>
      <c r="CN262" s="21" t="n">
        <f aca="false">IF(OR($A262="",CN$4=""),0,COUNTIFS(Formulas!$A$2:$A$3001,CN$4,Formulas!$B$2:$B$3001,$A262))</f>
        <v>0</v>
      </c>
      <c r="CO262" s="21" t="n">
        <f aca="false">IF(OR($A262="",CO$4=""),0,COUNTIFS(Formulas!$A$2:$A$3001,CO$4,Formulas!$B$2:$B$3001,$A262))</f>
        <v>0</v>
      </c>
      <c r="CP262" s="21" t="n">
        <f aca="false">IF(OR($A262="",CP$4=""),0,COUNTIFS(Formulas!$A$2:$A$3001,CP$4,Formulas!$B$2:$B$3001,$A262))</f>
        <v>0</v>
      </c>
      <c r="CQ262" s="21" t="n">
        <f aca="false">IF(OR($A262="",CQ$4=""),0,COUNTIFS(Formulas!$A$2:$A$3001,CQ$4,Formulas!$B$2:$B$3001,$A262))</f>
        <v>0</v>
      </c>
      <c r="CR262" s="21" t="n">
        <f aca="false">IF(OR($A262="",CR$4=""),0,COUNTIFS(Formulas!$A$2:$A$3001,CR$4,Formulas!$B$2:$B$3001,$A262))</f>
        <v>0</v>
      </c>
      <c r="CS262" s="21" t="n">
        <f aca="false">IF(OR($A262="",CS$4=""),0,COUNTIFS(Formulas!$A$2:$A$3001,CS$4,Formulas!$B$2:$B$3001,$A262))</f>
        <v>0</v>
      </c>
      <c r="CT262" s="21" t="n">
        <f aca="false">IF(OR($A262="",CT$4=""),0,COUNTIFS(Formulas!$A$2:$A$3001,CT$4,Formulas!$B$2:$B$3001,$A262))</f>
        <v>0</v>
      </c>
      <c r="CU262" s="21" t="n">
        <f aca="false">IF(OR($A262="",CU$4=""),0,COUNTIFS(Formulas!$A$2:$A$3001,CU$4,Formulas!$B$2:$B$3001,$A262))</f>
        <v>0</v>
      </c>
      <c r="CV262" s="21" t="n">
        <f aca="false">IF(OR($A262="",CV$4=""),0,COUNTIFS(Formulas!$A$2:$A$3001,CV$4,Formulas!$B$2:$B$3001,$A262))</f>
        <v>0</v>
      </c>
      <c r="CW262" s="21" t="n">
        <f aca="false">IF(OR($A262="",CW$4=""),0,COUNTIFS(Formulas!$A$2:$A$3001,CW$4,Formulas!$B$2:$B$3001,$A262))</f>
        <v>0</v>
      </c>
      <c r="CX262" s="21" t="n">
        <f aca="false">IF(OR($A262="",CX$4=""),0,COUNTIFS(Formulas!$A$2:$A$3001,CX$4,Formulas!$B$2:$B$3001,$A262))</f>
        <v>0</v>
      </c>
      <c r="CY262" s="21" t="n">
        <f aca="false">IF(OR($A262="",CY$4=""),0,COUNTIFS(Formulas!$A$2:$A$3001,CY$4,Formulas!$B$2:$B$3001,$A262))</f>
        <v>0</v>
      </c>
      <c r="CZ262" s="21" t="n">
        <f aca="false">IF(OR($A262="",CZ$4=""),0,COUNTIFS(Formulas!$A$2:$A$3001,CZ$4,Formulas!$B$2:$B$3001,$A262))</f>
        <v>0</v>
      </c>
      <c r="DA262" s="21" t="n">
        <f aca="false">IF(OR($A262="",DA$4=""),0,COUNTIFS(Formulas!$A$2:$A$3001,DA$4,Formulas!$B$2:$B$3001,$A262))</f>
        <v>0</v>
      </c>
      <c r="DB262" s="21" t="n">
        <f aca="false">IF(OR($A262="",DB$4=""),0,COUNTIFS(Formulas!$A$2:$A$3001,DB$4,Formulas!$B$2:$B$3001,$A262))</f>
        <v>0</v>
      </c>
      <c r="DC262" s="21" t="n">
        <f aca="false">IF(OR($A262="",DC$4=""),0,COUNTIFS(Formulas!$A$2:$A$3001,DC$4,Formulas!$B$2:$B$3001,$A262))</f>
        <v>0</v>
      </c>
      <c r="DD262" s="21" t="n">
        <f aca="false">IF(OR($A262="",DD$4=""),0,COUNTIFS(Formulas!$A$2:$A$3001,DD$4,Formulas!$B$2:$B$3001,$A262))</f>
        <v>0</v>
      </c>
      <c r="DE262" s="21" t="n">
        <f aca="false">IF(OR($A262="",DE$4=""),0,COUNTIFS(Formulas!$A$2:$A$3001,DE$4,Formulas!$B$2:$B$3001,$A262))</f>
        <v>0</v>
      </c>
      <c r="DF262" s="21" t="n">
        <f aca="false">IF(OR($A262="",DF$4=""),0,COUNTIFS(Formulas!$A$2:$A$3001,DF$4,Formulas!$B$2:$B$3001,$A262))</f>
        <v>0</v>
      </c>
      <c r="DG262" s="21" t="n">
        <f aca="false">IF(OR($A262="",DG$4=""),0,COUNTIFS(Formulas!$A$2:$A$3001,DG$4,Formulas!$B$2:$B$3001,$A262))</f>
        <v>0</v>
      </c>
      <c r="DH262" s="21" t="n">
        <f aca="false">IF(OR($A262="",DH$4=""),0,COUNTIFS(Formulas!$A$2:$A$3001,DH$4,Formulas!$B$2:$B$3001,$A262))</f>
        <v>0</v>
      </c>
      <c r="DI262" s="21" t="n">
        <f aca="false">IF(OR($A262="",DI$4=""),0,COUNTIFS(Formulas!$A$2:$A$3001,DI$4,Formulas!$B$2:$B$3001,$A262))</f>
        <v>0</v>
      </c>
      <c r="DJ262" s="21" t="n">
        <f aca="false">IF(OR($A262="",DJ$4=""),0,COUNTIFS(Formulas!$A$2:$A$3001,DJ$4,Formulas!$B$2:$B$3001,$A262))</f>
        <v>0</v>
      </c>
      <c r="DK262" s="21" t="n">
        <f aca="false">IF(OR($A262="",DK$4=""),0,COUNTIFS(Formulas!$A$2:$A$3001,DK$4,Formulas!$B$2:$B$3001,$A262))</f>
        <v>0</v>
      </c>
      <c r="DL262" s="21" t="n">
        <f aca="false">IF(OR($A262="",DL$4=""),0,COUNTIFS(Formulas!$A$2:$A$3001,DL$4,Formulas!$B$2:$B$3001,$A262))</f>
        <v>0</v>
      </c>
      <c r="DM262" s="21" t="n">
        <f aca="false">IF(OR($A262="",DM$4=""),0,COUNTIFS(Formulas!$A$2:$A$3001,DM$4,Formulas!$B$2:$B$3001,$A262))</f>
        <v>0</v>
      </c>
      <c r="DN262" s="21" t="n">
        <f aca="false">IF(OR($A262="",DN$4=""),0,COUNTIFS(Formulas!$A$2:$A$3001,DN$4,Formulas!$B$2:$B$3001,$A262))</f>
        <v>0</v>
      </c>
      <c r="DO262" s="21" t="n">
        <f aca="false">IF(OR($A262="",DO$4=""),0,COUNTIFS(Formulas!$A$2:$A$3001,DO$4,Formulas!$B$2:$B$3001,$A262))</f>
        <v>0</v>
      </c>
      <c r="DP262" s="21" t="n">
        <f aca="false">IF(OR($A262="",DP$4=""),0,COUNTIFS(Formulas!$A$2:$A$3001,DP$4,Formulas!$B$2:$B$3001,$A262))</f>
        <v>0</v>
      </c>
      <c r="DQ262" s="21" t="n">
        <f aca="false">IF(OR($A262="",DQ$4=""),0,COUNTIFS(Formulas!$A$2:$A$3001,DQ$4,Formulas!$B$2:$B$3001,$A262))</f>
        <v>0</v>
      </c>
      <c r="DR262" s="21" t="n">
        <f aca="false">IF(OR($A262="",DR$4=""),0,COUNTIFS(Formulas!$A$2:$A$3001,DR$4,Formulas!$B$2:$B$3001,$A262))</f>
        <v>0</v>
      </c>
      <c r="DS262" s="21" t="n">
        <f aca="false">IF(OR($A262="",DS$4=""),0,COUNTIFS(Formulas!$A$2:$A$3001,DS$4,Formulas!$B$2:$B$3001,$A262))</f>
        <v>0</v>
      </c>
      <c r="DT262" s="21" t="n">
        <f aca="false">IF(OR($A262="",DT$4=""),0,COUNTIFS(Formulas!$A$2:$A$3001,DT$4,Formulas!$B$2:$B$3001,$A262))</f>
        <v>0</v>
      </c>
      <c r="DU262" s="21" t="n">
        <f aca="false">IF(OR($A262="",DU$4=""),0,COUNTIFS(Formulas!$A$2:$A$3001,DU$4,Formulas!$B$2:$B$3001,$A262))</f>
        <v>0</v>
      </c>
      <c r="DV262" s="21" t="n">
        <f aca="false">IF(OR($A262="",DV$4=""),0,COUNTIFS(Formulas!$A$2:$A$3001,DV$4,Formulas!$B$2:$B$3001,$A262))</f>
        <v>0</v>
      </c>
      <c r="DW262" s="21" t="n">
        <f aca="false">IF(OR($A262="",DW$4=""),0,COUNTIFS(Formulas!$A$2:$A$3001,DW$4,Formulas!$B$2:$B$3001,$A262))</f>
        <v>0</v>
      </c>
      <c r="DX262" s="21" t="n">
        <f aca="false">IF(OR($A262="",DX$4=""),0,COUNTIFS(Formulas!$A$2:$A$3001,DX$4,Formulas!$B$2:$B$3001,$A262))</f>
        <v>0</v>
      </c>
      <c r="DY262" s="21" t="n">
        <f aca="false">IF(OR($A262="",DY$4=""),0,COUNTIFS(Formulas!$A$2:$A$3001,DY$4,Formulas!$B$2:$B$3001,$A262))</f>
        <v>0</v>
      </c>
      <c r="DZ262" s="21" t="n">
        <f aca="false">IF(OR($A262="",DZ$4=""),0,COUNTIFS(Formulas!$A$2:$A$3001,DZ$4,Formulas!$B$2:$B$3001,$A262))</f>
        <v>0</v>
      </c>
      <c r="EA262" s="21" t="n">
        <f aca="false">IF(OR($A262="",EA$4=""),0,COUNTIFS(Formulas!$A$2:$A$3001,EA$4,Formulas!$B$2:$B$3001,$A262))</f>
        <v>0</v>
      </c>
      <c r="EB262" s="21" t="n">
        <f aca="false">IF(OR($A262="",EB$4=""),0,COUNTIFS(Formulas!$A$2:$A$3001,EB$4,Formulas!$B$2:$B$3001,$A262))</f>
        <v>0</v>
      </c>
      <c r="EC262" s="21" t="n">
        <f aca="false">IF(OR($A262="",EC$4=""),0,COUNTIFS(Formulas!$A$2:$A$3001,EC$4,Formulas!$B$2:$B$3001,$A262))</f>
        <v>0</v>
      </c>
      <c r="ED262" s="21" t="n">
        <f aca="false">IF(OR($A262="",ED$4=""),0,COUNTIFS(Formulas!$A$2:$A$3001,ED$4,Formulas!$B$2:$B$3001,$A262))</f>
        <v>0</v>
      </c>
      <c r="EE262" s="21" t="n">
        <f aca="false">IF(OR($A262="",EE$4=""),0,COUNTIFS(Formulas!$A$2:$A$3001,EE$4,Formulas!$B$2:$B$3001,$A262))</f>
        <v>0</v>
      </c>
      <c r="EF262" s="21" t="n">
        <f aca="false">IF(OR($A262="",EF$4=""),0,COUNTIFS(Formulas!$A$2:$A$3001,EF$4,Formulas!$B$2:$B$3001,$A262))</f>
        <v>0</v>
      </c>
      <c r="EG262" s="21" t="n">
        <f aca="false">IF(OR($A262="",EG$4=""),0,COUNTIFS(Formulas!$A$2:$A$3001,EG$4,Formulas!$B$2:$B$3001,$A262))</f>
        <v>0</v>
      </c>
      <c r="EH262" s="21" t="n">
        <f aca="false">IF(OR($A262="",EH$4=""),0,COUNTIFS(Formulas!$A$2:$A$3001,EH$4,Formulas!$B$2:$B$3001,$A262))</f>
        <v>0</v>
      </c>
      <c r="EI262" s="21" t="n">
        <f aca="false">IF(OR($A262="",EI$4=""),0,COUNTIFS(Formulas!$A$2:$A$3001,EI$4,Formulas!$B$2:$B$3001,$A262))</f>
        <v>0</v>
      </c>
      <c r="EJ262" s="21" t="n">
        <f aca="false">IF(OR($A262="",EJ$4=""),0,COUNTIFS(Formulas!$A$2:$A$3001,EJ$4,Formulas!$B$2:$B$3001,$A262))</f>
        <v>0</v>
      </c>
      <c r="EK262" s="21" t="n">
        <f aca="false">IF(OR($A262="",EK$4=""),0,COUNTIFS(Formulas!$A$2:$A$3001,EK$4,Formulas!$B$2:$B$3001,$A262))</f>
        <v>0</v>
      </c>
      <c r="EL262" s="21" t="n">
        <f aca="false">IF(OR($A262="",EL$4=""),0,COUNTIFS(Formulas!$A$2:$A$3001,EL$4,Formulas!$B$2:$B$3001,$A262))</f>
        <v>0</v>
      </c>
      <c r="EM262" s="21" t="n">
        <f aca="false">IF(OR($A262="",EM$4=""),0,COUNTIFS(Formulas!$A$2:$A$3001,EM$4,Formulas!$B$2:$B$3001,$A262))</f>
        <v>0</v>
      </c>
      <c r="EN262" s="21" t="n">
        <f aca="false">IF(OR($A262="",EN$4=""),0,COUNTIFS(Formulas!$A$2:$A$3001,EN$4,Formulas!$B$2:$B$3001,$A262))</f>
        <v>0</v>
      </c>
      <c r="EO262" s="21" t="n">
        <f aca="false">IF(OR($A262="",EO$4=""),0,COUNTIFS(Formulas!$A$2:$A$3001,EO$4,Formulas!$B$2:$B$3001,$A262))</f>
        <v>0</v>
      </c>
      <c r="EP262" s="21" t="n">
        <f aca="false">IF(OR($A262="",EP$4=""),0,COUNTIFS(Formulas!$A$2:$A$3001,EP$4,Formulas!$B$2:$B$3001,$A262))</f>
        <v>0</v>
      </c>
      <c r="EQ262" s="21" t="n">
        <f aca="false">IF(OR($A262="",EQ$4=""),0,COUNTIFS(Formulas!$A$2:$A$3001,EQ$4,Formulas!$B$2:$B$3001,$A262))</f>
        <v>0</v>
      </c>
      <c r="ER262" s="21" t="n">
        <f aca="false">IF(OR($A262="",ER$4=""),0,COUNTIFS(Formulas!$A$2:$A$3001,ER$4,Formulas!$B$2:$B$3001,$A262))</f>
        <v>0</v>
      </c>
      <c r="ES262" s="21" t="n">
        <f aca="false">IF(OR($A262="",ES$4=""),0,COUNTIFS(Formulas!$A$2:$A$3001,ES$4,Formulas!$B$2:$B$3001,$A262))</f>
        <v>0</v>
      </c>
      <c r="ET262" s="21" t="n">
        <f aca="false">IF(OR($A262="",ET$4=""),0,COUNTIFS(Formulas!$A$2:$A$3001,ET$4,Formulas!$B$2:$B$3001,$A262))</f>
        <v>0</v>
      </c>
      <c r="EU262" s="21" t="n">
        <f aca="false">IF(OR($A262="",EU$4=""),0,COUNTIFS(Formulas!$A$2:$A$3001,EU$4,Formulas!$B$2:$B$3001,$A262))</f>
        <v>0</v>
      </c>
      <c r="EV262" s="21" t="n">
        <f aca="false">IF(OR($A262="",EV$4=""),0,COUNTIFS(Formulas!$A$2:$A$3001,EV$4,Formulas!$B$2:$B$3001,$A262))</f>
        <v>0</v>
      </c>
    </row>
    <row r="263" customFormat="false" ht="15" hidden="false" customHeight="false" outlineLevel="0" collapsed="false">
      <c r="A263" s="13" t="str">
        <f aca="false">IF(INDEX(Materials!$A$2:$A$301,259)="","",INDEX(Materials!$A$2:$A$301,259))</f>
        <v/>
      </c>
      <c r="B263" s="19" t="str">
        <f aca="false">IF(A263="","",COUNTIF(C263:EV263,"&gt;0"))</f>
        <v/>
      </c>
      <c r="C263" s="21" t="n">
        <f aca="false">IF(OR($A263="",C$4=""),0,COUNTIFS(Formulas!$A$2:$A$3001,C$4,Formulas!$B$2:$B$3001,$A263))</f>
        <v>0</v>
      </c>
      <c r="D263" s="21" t="n">
        <f aca="false">IF(OR($A263="",D$4=""),0,COUNTIFS(Formulas!$A$2:$A$3001,D$4,Formulas!$B$2:$B$3001,$A263))</f>
        <v>0</v>
      </c>
      <c r="E263" s="21" t="n">
        <f aca="false">IF(OR($A263="",E$4=""),0,COUNTIFS(Formulas!$A$2:$A$3001,E$4,Formulas!$B$2:$B$3001,$A263))</f>
        <v>0</v>
      </c>
      <c r="F263" s="21" t="n">
        <f aca="false">IF(OR($A263="",F$4=""),0,COUNTIFS(Formulas!$A$2:$A$3001,F$4,Formulas!$B$2:$B$3001,$A263))</f>
        <v>0</v>
      </c>
      <c r="G263" s="21" t="n">
        <f aca="false">IF(OR($A263="",G$4=""),0,COUNTIFS(Formulas!$A$2:$A$3001,G$4,Formulas!$B$2:$B$3001,$A263))</f>
        <v>0</v>
      </c>
      <c r="H263" s="21" t="n">
        <f aca="false">IF(OR($A263="",H$4=""),0,COUNTIFS(Formulas!$A$2:$A$3001,H$4,Formulas!$B$2:$B$3001,$A263))</f>
        <v>0</v>
      </c>
      <c r="I263" s="21" t="n">
        <f aca="false">IF(OR($A263="",I$4=""),0,COUNTIFS(Formulas!$A$2:$A$3001,I$4,Formulas!$B$2:$B$3001,$A263))</f>
        <v>0</v>
      </c>
      <c r="J263" s="21" t="n">
        <f aca="false">IF(OR($A263="",J$4=""),0,COUNTIFS(Formulas!$A$2:$A$3001,J$4,Formulas!$B$2:$B$3001,$A263))</f>
        <v>0</v>
      </c>
      <c r="K263" s="21" t="n">
        <f aca="false">IF(OR($A263="",K$4=""),0,COUNTIFS(Formulas!$A$2:$A$3001,K$4,Formulas!$B$2:$B$3001,$A263))</f>
        <v>0</v>
      </c>
      <c r="L263" s="21" t="n">
        <f aca="false">IF(OR($A263="",L$4=""),0,COUNTIFS(Formulas!$A$2:$A$3001,L$4,Formulas!$B$2:$B$3001,$A263))</f>
        <v>0</v>
      </c>
      <c r="M263" s="21" t="n">
        <f aca="false">IF(OR($A263="",M$4=""),0,COUNTIFS(Formulas!$A$2:$A$3001,M$4,Formulas!$B$2:$B$3001,$A263))</f>
        <v>0</v>
      </c>
      <c r="N263" s="21" t="n">
        <f aca="false">IF(OR($A263="",N$4=""),0,COUNTIFS(Formulas!$A$2:$A$3001,N$4,Formulas!$B$2:$B$3001,$A263))</f>
        <v>0</v>
      </c>
      <c r="O263" s="21" t="n">
        <f aca="false">IF(OR($A263="",O$4=""),0,COUNTIFS(Formulas!$A$2:$A$3001,O$4,Formulas!$B$2:$B$3001,$A263))</f>
        <v>0</v>
      </c>
      <c r="P263" s="21" t="n">
        <f aca="false">IF(OR($A263="",P$4=""),0,COUNTIFS(Formulas!$A$2:$A$3001,P$4,Formulas!$B$2:$B$3001,$A263))</f>
        <v>0</v>
      </c>
      <c r="Q263" s="21" t="n">
        <f aca="false">IF(OR($A263="",Q$4=""),0,COUNTIFS(Formulas!$A$2:$A$3001,Q$4,Formulas!$B$2:$B$3001,$A263))</f>
        <v>0</v>
      </c>
      <c r="R263" s="21" t="n">
        <f aca="false">IF(OR($A263="",R$4=""),0,COUNTIFS(Formulas!$A$2:$A$3001,R$4,Formulas!$B$2:$B$3001,$A263))</f>
        <v>0</v>
      </c>
      <c r="S263" s="21" t="n">
        <f aca="false">IF(OR($A263="",S$4=""),0,COUNTIFS(Formulas!$A$2:$A$3001,S$4,Formulas!$B$2:$B$3001,$A263))</f>
        <v>0</v>
      </c>
      <c r="T263" s="21" t="n">
        <f aca="false">IF(OR($A263="",T$4=""),0,COUNTIFS(Formulas!$A$2:$A$3001,T$4,Formulas!$B$2:$B$3001,$A263))</f>
        <v>0</v>
      </c>
      <c r="U263" s="21" t="n">
        <f aca="false">IF(OR($A263="",U$4=""),0,COUNTIFS(Formulas!$A$2:$A$3001,U$4,Formulas!$B$2:$B$3001,$A263))</f>
        <v>0</v>
      </c>
      <c r="V263" s="21" t="n">
        <f aca="false">IF(OR($A263="",V$4=""),0,COUNTIFS(Formulas!$A$2:$A$3001,V$4,Formulas!$B$2:$B$3001,$A263))</f>
        <v>0</v>
      </c>
      <c r="W263" s="21" t="n">
        <f aca="false">IF(OR($A263="",W$4=""),0,COUNTIFS(Formulas!$A$2:$A$3001,W$4,Formulas!$B$2:$B$3001,$A263))</f>
        <v>0</v>
      </c>
      <c r="X263" s="21" t="n">
        <f aca="false">IF(OR($A263="",X$4=""),0,COUNTIFS(Formulas!$A$2:$A$3001,X$4,Formulas!$B$2:$B$3001,$A263))</f>
        <v>0</v>
      </c>
      <c r="Y263" s="21" t="n">
        <f aca="false">IF(OR($A263="",Y$4=""),0,COUNTIFS(Formulas!$A$2:$A$3001,Y$4,Formulas!$B$2:$B$3001,$A263))</f>
        <v>0</v>
      </c>
      <c r="Z263" s="21" t="n">
        <f aca="false">IF(OR($A263="",Z$4=""),0,COUNTIFS(Formulas!$A$2:$A$3001,Z$4,Formulas!$B$2:$B$3001,$A263))</f>
        <v>0</v>
      </c>
      <c r="AA263" s="21" t="n">
        <f aca="false">IF(OR($A263="",AA$4=""),0,COUNTIFS(Formulas!$A$2:$A$3001,AA$4,Formulas!$B$2:$B$3001,$A263))</f>
        <v>0</v>
      </c>
      <c r="AB263" s="21" t="n">
        <f aca="false">IF(OR($A263="",AB$4=""),0,COUNTIFS(Formulas!$A$2:$A$3001,AB$4,Formulas!$B$2:$B$3001,$A263))</f>
        <v>0</v>
      </c>
      <c r="AC263" s="21" t="n">
        <f aca="false">IF(OR($A263="",AC$4=""),0,COUNTIFS(Formulas!$A$2:$A$3001,AC$4,Formulas!$B$2:$B$3001,$A263))</f>
        <v>0</v>
      </c>
      <c r="AD263" s="21" t="n">
        <f aca="false">IF(OR($A263="",AD$4=""),0,COUNTIFS(Formulas!$A$2:$A$3001,AD$4,Formulas!$B$2:$B$3001,$A263))</f>
        <v>0</v>
      </c>
      <c r="AE263" s="21" t="n">
        <f aca="false">IF(OR($A263="",AE$4=""),0,COUNTIFS(Formulas!$A$2:$A$3001,AE$4,Formulas!$B$2:$B$3001,$A263))</f>
        <v>0</v>
      </c>
      <c r="AF263" s="21" t="n">
        <f aca="false">IF(OR($A263="",AF$4=""),0,COUNTIFS(Formulas!$A$2:$A$3001,AF$4,Formulas!$B$2:$B$3001,$A263))</f>
        <v>0</v>
      </c>
      <c r="AG263" s="21" t="n">
        <f aca="false">IF(OR($A263="",AG$4=""),0,COUNTIFS(Formulas!$A$2:$A$3001,AG$4,Formulas!$B$2:$B$3001,$A263))</f>
        <v>0</v>
      </c>
      <c r="AH263" s="21" t="n">
        <f aca="false">IF(OR($A263="",AH$4=""),0,COUNTIFS(Formulas!$A$2:$A$3001,AH$4,Formulas!$B$2:$B$3001,$A263))</f>
        <v>0</v>
      </c>
      <c r="AI263" s="21" t="n">
        <f aca="false">IF(OR($A263="",AI$4=""),0,COUNTIFS(Formulas!$A$2:$A$3001,AI$4,Formulas!$B$2:$B$3001,$A263))</f>
        <v>0</v>
      </c>
      <c r="AJ263" s="21" t="n">
        <f aca="false">IF(OR($A263="",AJ$4=""),0,COUNTIFS(Formulas!$A$2:$A$3001,AJ$4,Formulas!$B$2:$B$3001,$A263))</f>
        <v>0</v>
      </c>
      <c r="AK263" s="21" t="n">
        <f aca="false">IF(OR($A263="",AK$4=""),0,COUNTIFS(Formulas!$A$2:$A$3001,AK$4,Formulas!$B$2:$B$3001,$A263))</f>
        <v>0</v>
      </c>
      <c r="AL263" s="21" t="n">
        <f aca="false">IF(OR($A263="",AL$4=""),0,COUNTIFS(Formulas!$A$2:$A$3001,AL$4,Formulas!$B$2:$B$3001,$A263))</f>
        <v>0</v>
      </c>
      <c r="AM263" s="21" t="n">
        <f aca="false">IF(OR($A263="",AM$4=""),0,COUNTIFS(Formulas!$A$2:$A$3001,AM$4,Formulas!$B$2:$B$3001,$A263))</f>
        <v>0</v>
      </c>
      <c r="AN263" s="21" t="n">
        <f aca="false">IF(OR($A263="",AN$4=""),0,COUNTIFS(Formulas!$A$2:$A$3001,AN$4,Formulas!$B$2:$B$3001,$A263))</f>
        <v>0</v>
      </c>
      <c r="AO263" s="21" t="n">
        <f aca="false">IF(OR($A263="",AO$4=""),0,COUNTIFS(Formulas!$A$2:$A$3001,AO$4,Formulas!$B$2:$B$3001,$A263))</f>
        <v>0</v>
      </c>
      <c r="AP263" s="21" t="n">
        <f aca="false">IF(OR($A263="",AP$4=""),0,COUNTIFS(Formulas!$A$2:$A$3001,AP$4,Formulas!$B$2:$B$3001,$A263))</f>
        <v>0</v>
      </c>
      <c r="AQ263" s="21" t="n">
        <f aca="false">IF(OR($A263="",AQ$4=""),0,COUNTIFS(Formulas!$A$2:$A$3001,AQ$4,Formulas!$B$2:$B$3001,$A263))</f>
        <v>0</v>
      </c>
      <c r="AR263" s="21" t="n">
        <f aca="false">IF(OR($A263="",AR$4=""),0,COUNTIFS(Formulas!$A$2:$A$3001,AR$4,Formulas!$B$2:$B$3001,$A263))</f>
        <v>0</v>
      </c>
      <c r="AS263" s="21" t="n">
        <f aca="false">IF(OR($A263="",AS$4=""),0,COUNTIFS(Formulas!$A$2:$A$3001,AS$4,Formulas!$B$2:$B$3001,$A263))</f>
        <v>0</v>
      </c>
      <c r="AT263" s="21" t="n">
        <f aca="false">IF(OR($A263="",AT$4=""),0,COUNTIFS(Formulas!$A$2:$A$3001,AT$4,Formulas!$B$2:$B$3001,$A263))</f>
        <v>0</v>
      </c>
      <c r="AU263" s="21" t="n">
        <f aca="false">IF(OR($A263="",AU$4=""),0,COUNTIFS(Formulas!$A$2:$A$3001,AU$4,Formulas!$B$2:$B$3001,$A263))</f>
        <v>0</v>
      </c>
      <c r="AV263" s="21" t="n">
        <f aca="false">IF(OR($A263="",AV$4=""),0,COUNTIFS(Formulas!$A$2:$A$3001,AV$4,Formulas!$B$2:$B$3001,$A263))</f>
        <v>0</v>
      </c>
      <c r="AW263" s="21" t="n">
        <f aca="false">IF(OR($A263="",AW$4=""),0,COUNTIFS(Formulas!$A$2:$A$3001,AW$4,Formulas!$B$2:$B$3001,$A263))</f>
        <v>0</v>
      </c>
      <c r="AX263" s="21" t="n">
        <f aca="false">IF(OR($A263="",AX$4=""),0,COUNTIFS(Formulas!$A$2:$A$3001,AX$4,Formulas!$B$2:$B$3001,$A263))</f>
        <v>0</v>
      </c>
      <c r="AY263" s="21" t="n">
        <f aca="false">IF(OR($A263="",AY$4=""),0,COUNTIFS(Formulas!$A$2:$A$3001,AY$4,Formulas!$B$2:$B$3001,$A263))</f>
        <v>0</v>
      </c>
      <c r="AZ263" s="21" t="n">
        <f aca="false">IF(OR($A263="",AZ$4=""),0,COUNTIFS(Formulas!$A$2:$A$3001,AZ$4,Formulas!$B$2:$B$3001,$A263))</f>
        <v>0</v>
      </c>
      <c r="BA263" s="21" t="n">
        <f aca="false">IF(OR($A263="",BA$4=""),0,COUNTIFS(Formulas!$A$2:$A$3001,BA$4,Formulas!$B$2:$B$3001,$A263))</f>
        <v>0</v>
      </c>
      <c r="BB263" s="21" t="n">
        <f aca="false">IF(OR($A263="",BB$4=""),0,COUNTIFS(Formulas!$A$2:$A$3001,BB$4,Formulas!$B$2:$B$3001,$A263))</f>
        <v>0</v>
      </c>
      <c r="BC263" s="21" t="n">
        <f aca="false">IF(OR($A263="",BC$4=""),0,COUNTIFS(Formulas!$A$2:$A$3001,BC$4,Formulas!$B$2:$B$3001,$A263))</f>
        <v>0</v>
      </c>
      <c r="BD263" s="21" t="n">
        <f aca="false">IF(OR($A263="",BD$4=""),0,COUNTIFS(Formulas!$A$2:$A$3001,BD$4,Formulas!$B$2:$B$3001,$A263))</f>
        <v>0</v>
      </c>
      <c r="BE263" s="21" t="n">
        <f aca="false">IF(OR($A263="",BE$4=""),0,COUNTIFS(Formulas!$A$2:$A$3001,BE$4,Formulas!$B$2:$B$3001,$A263))</f>
        <v>0</v>
      </c>
      <c r="BF263" s="21" t="n">
        <f aca="false">IF(OR($A263="",BF$4=""),0,COUNTIFS(Formulas!$A$2:$A$3001,BF$4,Formulas!$B$2:$B$3001,$A263))</f>
        <v>0</v>
      </c>
      <c r="BG263" s="21" t="n">
        <f aca="false">IF(OR($A263="",BG$4=""),0,COUNTIFS(Formulas!$A$2:$A$3001,BG$4,Formulas!$B$2:$B$3001,$A263))</f>
        <v>0</v>
      </c>
      <c r="BH263" s="21" t="n">
        <f aca="false">IF(OR($A263="",BH$4=""),0,COUNTIFS(Formulas!$A$2:$A$3001,BH$4,Formulas!$B$2:$B$3001,$A263))</f>
        <v>0</v>
      </c>
      <c r="BI263" s="21" t="n">
        <f aca="false">IF(OR($A263="",BI$4=""),0,COUNTIFS(Formulas!$A$2:$A$3001,BI$4,Formulas!$B$2:$B$3001,$A263))</f>
        <v>0</v>
      </c>
      <c r="BJ263" s="21" t="n">
        <f aca="false">IF(OR($A263="",BJ$4=""),0,COUNTIFS(Formulas!$A$2:$A$3001,BJ$4,Formulas!$B$2:$B$3001,$A263))</f>
        <v>0</v>
      </c>
      <c r="BK263" s="21" t="n">
        <f aca="false">IF(OR($A263="",BK$4=""),0,COUNTIFS(Formulas!$A$2:$A$3001,BK$4,Formulas!$B$2:$B$3001,$A263))</f>
        <v>0</v>
      </c>
      <c r="BL263" s="21" t="n">
        <f aca="false">IF(OR($A263="",BL$4=""),0,COUNTIFS(Formulas!$A$2:$A$3001,BL$4,Formulas!$B$2:$B$3001,$A263))</f>
        <v>0</v>
      </c>
      <c r="BM263" s="21" t="n">
        <f aca="false">IF(OR($A263="",BM$4=""),0,COUNTIFS(Formulas!$A$2:$A$3001,BM$4,Formulas!$B$2:$B$3001,$A263))</f>
        <v>0</v>
      </c>
      <c r="BN263" s="21" t="n">
        <f aca="false">IF(OR($A263="",BN$4=""),0,COUNTIFS(Formulas!$A$2:$A$3001,BN$4,Formulas!$B$2:$B$3001,$A263))</f>
        <v>0</v>
      </c>
      <c r="BO263" s="21" t="n">
        <f aca="false">IF(OR($A263="",BO$4=""),0,COUNTIFS(Formulas!$A$2:$A$3001,BO$4,Formulas!$B$2:$B$3001,$A263))</f>
        <v>0</v>
      </c>
      <c r="BP263" s="21" t="n">
        <f aca="false">IF(OR($A263="",BP$4=""),0,COUNTIFS(Formulas!$A$2:$A$3001,BP$4,Formulas!$B$2:$B$3001,$A263))</f>
        <v>0</v>
      </c>
      <c r="BQ263" s="21" t="n">
        <f aca="false">IF(OR($A263="",BQ$4=""),0,COUNTIFS(Formulas!$A$2:$A$3001,BQ$4,Formulas!$B$2:$B$3001,$A263))</f>
        <v>0</v>
      </c>
      <c r="BR263" s="21" t="n">
        <f aca="false">IF(OR($A263="",BR$4=""),0,COUNTIFS(Formulas!$A$2:$A$3001,BR$4,Formulas!$B$2:$B$3001,$A263))</f>
        <v>0</v>
      </c>
      <c r="BS263" s="21" t="n">
        <f aca="false">IF(OR($A263="",BS$4=""),0,COUNTIFS(Formulas!$A$2:$A$3001,BS$4,Formulas!$B$2:$B$3001,$A263))</f>
        <v>0</v>
      </c>
      <c r="BT263" s="21" t="n">
        <f aca="false">IF(OR($A263="",BT$4=""),0,COUNTIFS(Formulas!$A$2:$A$3001,BT$4,Formulas!$B$2:$B$3001,$A263))</f>
        <v>0</v>
      </c>
      <c r="BU263" s="21" t="n">
        <f aca="false">IF(OR($A263="",BU$4=""),0,COUNTIFS(Formulas!$A$2:$A$3001,BU$4,Formulas!$B$2:$B$3001,$A263))</f>
        <v>0</v>
      </c>
      <c r="BV263" s="21" t="n">
        <f aca="false">IF(OR($A263="",BV$4=""),0,COUNTIFS(Formulas!$A$2:$A$3001,BV$4,Formulas!$B$2:$B$3001,$A263))</f>
        <v>0</v>
      </c>
      <c r="BW263" s="21" t="n">
        <f aca="false">IF(OR($A263="",BW$4=""),0,COUNTIFS(Formulas!$A$2:$A$3001,BW$4,Formulas!$B$2:$B$3001,$A263))</f>
        <v>0</v>
      </c>
      <c r="BX263" s="21" t="n">
        <f aca="false">IF(OR($A263="",BX$4=""),0,COUNTIFS(Formulas!$A$2:$A$3001,BX$4,Formulas!$B$2:$B$3001,$A263))</f>
        <v>0</v>
      </c>
      <c r="BY263" s="21" t="n">
        <f aca="false">IF(OR($A263="",BY$4=""),0,COUNTIFS(Formulas!$A$2:$A$3001,BY$4,Formulas!$B$2:$B$3001,$A263))</f>
        <v>0</v>
      </c>
      <c r="BZ263" s="21" t="n">
        <f aca="false">IF(OR($A263="",BZ$4=""),0,COUNTIFS(Formulas!$A$2:$A$3001,BZ$4,Formulas!$B$2:$B$3001,$A263))</f>
        <v>0</v>
      </c>
      <c r="CA263" s="21" t="n">
        <f aca="false">IF(OR($A263="",CA$4=""),0,COUNTIFS(Formulas!$A$2:$A$3001,CA$4,Formulas!$B$2:$B$3001,$A263))</f>
        <v>0</v>
      </c>
      <c r="CB263" s="21" t="n">
        <f aca="false">IF(OR($A263="",CB$4=""),0,COUNTIFS(Formulas!$A$2:$A$3001,CB$4,Formulas!$B$2:$B$3001,$A263))</f>
        <v>0</v>
      </c>
      <c r="CC263" s="21" t="n">
        <f aca="false">IF(OR($A263="",CC$4=""),0,COUNTIFS(Formulas!$A$2:$A$3001,CC$4,Formulas!$B$2:$B$3001,$A263))</f>
        <v>0</v>
      </c>
      <c r="CD263" s="21" t="n">
        <f aca="false">IF(OR($A263="",CD$4=""),0,COUNTIFS(Formulas!$A$2:$A$3001,CD$4,Formulas!$B$2:$B$3001,$A263))</f>
        <v>0</v>
      </c>
      <c r="CE263" s="21" t="n">
        <f aca="false">IF(OR($A263="",CE$4=""),0,COUNTIFS(Formulas!$A$2:$A$3001,CE$4,Formulas!$B$2:$B$3001,$A263))</f>
        <v>0</v>
      </c>
      <c r="CF263" s="21" t="n">
        <f aca="false">IF(OR($A263="",CF$4=""),0,COUNTIFS(Formulas!$A$2:$A$3001,CF$4,Formulas!$B$2:$B$3001,$A263))</f>
        <v>0</v>
      </c>
      <c r="CG263" s="21" t="n">
        <f aca="false">IF(OR($A263="",CG$4=""),0,COUNTIFS(Formulas!$A$2:$A$3001,CG$4,Formulas!$B$2:$B$3001,$A263))</f>
        <v>0</v>
      </c>
      <c r="CH263" s="21" t="n">
        <f aca="false">IF(OR($A263="",CH$4=""),0,COUNTIFS(Formulas!$A$2:$A$3001,CH$4,Formulas!$B$2:$B$3001,$A263))</f>
        <v>0</v>
      </c>
      <c r="CI263" s="21" t="n">
        <f aca="false">IF(OR($A263="",CI$4=""),0,COUNTIFS(Formulas!$A$2:$A$3001,CI$4,Formulas!$B$2:$B$3001,$A263))</f>
        <v>0</v>
      </c>
      <c r="CJ263" s="21" t="n">
        <f aca="false">IF(OR($A263="",CJ$4=""),0,COUNTIFS(Formulas!$A$2:$A$3001,CJ$4,Formulas!$B$2:$B$3001,$A263))</f>
        <v>0</v>
      </c>
      <c r="CK263" s="21" t="n">
        <f aca="false">IF(OR($A263="",CK$4=""),0,COUNTIFS(Formulas!$A$2:$A$3001,CK$4,Formulas!$B$2:$B$3001,$A263))</f>
        <v>0</v>
      </c>
      <c r="CL263" s="21" t="n">
        <f aca="false">IF(OR($A263="",CL$4=""),0,COUNTIFS(Formulas!$A$2:$A$3001,CL$4,Formulas!$B$2:$B$3001,$A263))</f>
        <v>0</v>
      </c>
      <c r="CM263" s="21" t="n">
        <f aca="false">IF(OR($A263="",CM$4=""),0,COUNTIFS(Formulas!$A$2:$A$3001,CM$4,Formulas!$B$2:$B$3001,$A263))</f>
        <v>0</v>
      </c>
      <c r="CN263" s="21" t="n">
        <f aca="false">IF(OR($A263="",CN$4=""),0,COUNTIFS(Formulas!$A$2:$A$3001,CN$4,Formulas!$B$2:$B$3001,$A263))</f>
        <v>0</v>
      </c>
      <c r="CO263" s="21" t="n">
        <f aca="false">IF(OR($A263="",CO$4=""),0,COUNTIFS(Formulas!$A$2:$A$3001,CO$4,Formulas!$B$2:$B$3001,$A263))</f>
        <v>0</v>
      </c>
      <c r="CP263" s="21" t="n">
        <f aca="false">IF(OR($A263="",CP$4=""),0,COUNTIFS(Formulas!$A$2:$A$3001,CP$4,Formulas!$B$2:$B$3001,$A263))</f>
        <v>0</v>
      </c>
      <c r="CQ263" s="21" t="n">
        <f aca="false">IF(OR($A263="",CQ$4=""),0,COUNTIFS(Formulas!$A$2:$A$3001,CQ$4,Formulas!$B$2:$B$3001,$A263))</f>
        <v>0</v>
      </c>
      <c r="CR263" s="21" t="n">
        <f aca="false">IF(OR($A263="",CR$4=""),0,COUNTIFS(Formulas!$A$2:$A$3001,CR$4,Formulas!$B$2:$B$3001,$A263))</f>
        <v>0</v>
      </c>
      <c r="CS263" s="21" t="n">
        <f aca="false">IF(OR($A263="",CS$4=""),0,COUNTIFS(Formulas!$A$2:$A$3001,CS$4,Formulas!$B$2:$B$3001,$A263))</f>
        <v>0</v>
      </c>
      <c r="CT263" s="21" t="n">
        <f aca="false">IF(OR($A263="",CT$4=""),0,COUNTIFS(Formulas!$A$2:$A$3001,CT$4,Formulas!$B$2:$B$3001,$A263))</f>
        <v>0</v>
      </c>
      <c r="CU263" s="21" t="n">
        <f aca="false">IF(OR($A263="",CU$4=""),0,COUNTIFS(Formulas!$A$2:$A$3001,CU$4,Formulas!$B$2:$B$3001,$A263))</f>
        <v>0</v>
      </c>
      <c r="CV263" s="21" t="n">
        <f aca="false">IF(OR($A263="",CV$4=""),0,COUNTIFS(Formulas!$A$2:$A$3001,CV$4,Formulas!$B$2:$B$3001,$A263))</f>
        <v>0</v>
      </c>
      <c r="CW263" s="21" t="n">
        <f aca="false">IF(OR($A263="",CW$4=""),0,COUNTIFS(Formulas!$A$2:$A$3001,CW$4,Formulas!$B$2:$B$3001,$A263))</f>
        <v>0</v>
      </c>
      <c r="CX263" s="21" t="n">
        <f aca="false">IF(OR($A263="",CX$4=""),0,COUNTIFS(Formulas!$A$2:$A$3001,CX$4,Formulas!$B$2:$B$3001,$A263))</f>
        <v>0</v>
      </c>
      <c r="CY263" s="21" t="n">
        <f aca="false">IF(OR($A263="",CY$4=""),0,COUNTIFS(Formulas!$A$2:$A$3001,CY$4,Formulas!$B$2:$B$3001,$A263))</f>
        <v>0</v>
      </c>
      <c r="CZ263" s="21" t="n">
        <f aca="false">IF(OR($A263="",CZ$4=""),0,COUNTIFS(Formulas!$A$2:$A$3001,CZ$4,Formulas!$B$2:$B$3001,$A263))</f>
        <v>0</v>
      </c>
      <c r="DA263" s="21" t="n">
        <f aca="false">IF(OR($A263="",DA$4=""),0,COUNTIFS(Formulas!$A$2:$A$3001,DA$4,Formulas!$B$2:$B$3001,$A263))</f>
        <v>0</v>
      </c>
      <c r="DB263" s="21" t="n">
        <f aca="false">IF(OR($A263="",DB$4=""),0,COUNTIFS(Formulas!$A$2:$A$3001,DB$4,Formulas!$B$2:$B$3001,$A263))</f>
        <v>0</v>
      </c>
      <c r="DC263" s="21" t="n">
        <f aca="false">IF(OR($A263="",DC$4=""),0,COUNTIFS(Formulas!$A$2:$A$3001,DC$4,Formulas!$B$2:$B$3001,$A263))</f>
        <v>0</v>
      </c>
      <c r="DD263" s="21" t="n">
        <f aca="false">IF(OR($A263="",DD$4=""),0,COUNTIFS(Formulas!$A$2:$A$3001,DD$4,Formulas!$B$2:$B$3001,$A263))</f>
        <v>0</v>
      </c>
      <c r="DE263" s="21" t="n">
        <f aca="false">IF(OR($A263="",DE$4=""),0,COUNTIFS(Formulas!$A$2:$A$3001,DE$4,Formulas!$B$2:$B$3001,$A263))</f>
        <v>0</v>
      </c>
      <c r="DF263" s="21" t="n">
        <f aca="false">IF(OR($A263="",DF$4=""),0,COUNTIFS(Formulas!$A$2:$A$3001,DF$4,Formulas!$B$2:$B$3001,$A263))</f>
        <v>0</v>
      </c>
      <c r="DG263" s="21" t="n">
        <f aca="false">IF(OR($A263="",DG$4=""),0,COUNTIFS(Formulas!$A$2:$A$3001,DG$4,Formulas!$B$2:$B$3001,$A263))</f>
        <v>0</v>
      </c>
      <c r="DH263" s="21" t="n">
        <f aca="false">IF(OR($A263="",DH$4=""),0,COUNTIFS(Formulas!$A$2:$A$3001,DH$4,Formulas!$B$2:$B$3001,$A263))</f>
        <v>0</v>
      </c>
      <c r="DI263" s="21" t="n">
        <f aca="false">IF(OR($A263="",DI$4=""),0,COUNTIFS(Formulas!$A$2:$A$3001,DI$4,Formulas!$B$2:$B$3001,$A263))</f>
        <v>0</v>
      </c>
      <c r="DJ263" s="21" t="n">
        <f aca="false">IF(OR($A263="",DJ$4=""),0,COUNTIFS(Formulas!$A$2:$A$3001,DJ$4,Formulas!$B$2:$B$3001,$A263))</f>
        <v>0</v>
      </c>
      <c r="DK263" s="21" t="n">
        <f aca="false">IF(OR($A263="",DK$4=""),0,COUNTIFS(Formulas!$A$2:$A$3001,DK$4,Formulas!$B$2:$B$3001,$A263))</f>
        <v>0</v>
      </c>
      <c r="DL263" s="21" t="n">
        <f aca="false">IF(OR($A263="",DL$4=""),0,COUNTIFS(Formulas!$A$2:$A$3001,DL$4,Formulas!$B$2:$B$3001,$A263))</f>
        <v>0</v>
      </c>
      <c r="DM263" s="21" t="n">
        <f aca="false">IF(OR($A263="",DM$4=""),0,COUNTIFS(Formulas!$A$2:$A$3001,DM$4,Formulas!$B$2:$B$3001,$A263))</f>
        <v>0</v>
      </c>
      <c r="DN263" s="21" t="n">
        <f aca="false">IF(OR($A263="",DN$4=""),0,COUNTIFS(Formulas!$A$2:$A$3001,DN$4,Formulas!$B$2:$B$3001,$A263))</f>
        <v>0</v>
      </c>
      <c r="DO263" s="21" t="n">
        <f aca="false">IF(OR($A263="",DO$4=""),0,COUNTIFS(Formulas!$A$2:$A$3001,DO$4,Formulas!$B$2:$B$3001,$A263))</f>
        <v>0</v>
      </c>
      <c r="DP263" s="21" t="n">
        <f aca="false">IF(OR($A263="",DP$4=""),0,COUNTIFS(Formulas!$A$2:$A$3001,DP$4,Formulas!$B$2:$B$3001,$A263))</f>
        <v>0</v>
      </c>
      <c r="DQ263" s="21" t="n">
        <f aca="false">IF(OR($A263="",DQ$4=""),0,COUNTIFS(Formulas!$A$2:$A$3001,DQ$4,Formulas!$B$2:$B$3001,$A263))</f>
        <v>0</v>
      </c>
      <c r="DR263" s="21" t="n">
        <f aca="false">IF(OR($A263="",DR$4=""),0,COUNTIFS(Formulas!$A$2:$A$3001,DR$4,Formulas!$B$2:$B$3001,$A263))</f>
        <v>0</v>
      </c>
      <c r="DS263" s="21" t="n">
        <f aca="false">IF(OR($A263="",DS$4=""),0,COUNTIFS(Formulas!$A$2:$A$3001,DS$4,Formulas!$B$2:$B$3001,$A263))</f>
        <v>0</v>
      </c>
      <c r="DT263" s="21" t="n">
        <f aca="false">IF(OR($A263="",DT$4=""),0,COUNTIFS(Formulas!$A$2:$A$3001,DT$4,Formulas!$B$2:$B$3001,$A263))</f>
        <v>0</v>
      </c>
      <c r="DU263" s="21" t="n">
        <f aca="false">IF(OR($A263="",DU$4=""),0,COUNTIFS(Formulas!$A$2:$A$3001,DU$4,Formulas!$B$2:$B$3001,$A263))</f>
        <v>0</v>
      </c>
      <c r="DV263" s="21" t="n">
        <f aca="false">IF(OR($A263="",DV$4=""),0,COUNTIFS(Formulas!$A$2:$A$3001,DV$4,Formulas!$B$2:$B$3001,$A263))</f>
        <v>0</v>
      </c>
      <c r="DW263" s="21" t="n">
        <f aca="false">IF(OR($A263="",DW$4=""),0,COUNTIFS(Formulas!$A$2:$A$3001,DW$4,Formulas!$B$2:$B$3001,$A263))</f>
        <v>0</v>
      </c>
      <c r="DX263" s="21" t="n">
        <f aca="false">IF(OR($A263="",DX$4=""),0,COUNTIFS(Formulas!$A$2:$A$3001,DX$4,Formulas!$B$2:$B$3001,$A263))</f>
        <v>0</v>
      </c>
      <c r="DY263" s="21" t="n">
        <f aca="false">IF(OR($A263="",DY$4=""),0,COUNTIFS(Formulas!$A$2:$A$3001,DY$4,Formulas!$B$2:$B$3001,$A263))</f>
        <v>0</v>
      </c>
      <c r="DZ263" s="21" t="n">
        <f aca="false">IF(OR($A263="",DZ$4=""),0,COUNTIFS(Formulas!$A$2:$A$3001,DZ$4,Formulas!$B$2:$B$3001,$A263))</f>
        <v>0</v>
      </c>
      <c r="EA263" s="21" t="n">
        <f aca="false">IF(OR($A263="",EA$4=""),0,COUNTIFS(Formulas!$A$2:$A$3001,EA$4,Formulas!$B$2:$B$3001,$A263))</f>
        <v>0</v>
      </c>
      <c r="EB263" s="21" t="n">
        <f aca="false">IF(OR($A263="",EB$4=""),0,COUNTIFS(Formulas!$A$2:$A$3001,EB$4,Formulas!$B$2:$B$3001,$A263))</f>
        <v>0</v>
      </c>
      <c r="EC263" s="21" t="n">
        <f aca="false">IF(OR($A263="",EC$4=""),0,COUNTIFS(Formulas!$A$2:$A$3001,EC$4,Formulas!$B$2:$B$3001,$A263))</f>
        <v>0</v>
      </c>
      <c r="ED263" s="21" t="n">
        <f aca="false">IF(OR($A263="",ED$4=""),0,COUNTIFS(Formulas!$A$2:$A$3001,ED$4,Formulas!$B$2:$B$3001,$A263))</f>
        <v>0</v>
      </c>
      <c r="EE263" s="21" t="n">
        <f aca="false">IF(OR($A263="",EE$4=""),0,COUNTIFS(Formulas!$A$2:$A$3001,EE$4,Formulas!$B$2:$B$3001,$A263))</f>
        <v>0</v>
      </c>
      <c r="EF263" s="21" t="n">
        <f aca="false">IF(OR($A263="",EF$4=""),0,COUNTIFS(Formulas!$A$2:$A$3001,EF$4,Formulas!$B$2:$B$3001,$A263))</f>
        <v>0</v>
      </c>
      <c r="EG263" s="21" t="n">
        <f aca="false">IF(OR($A263="",EG$4=""),0,COUNTIFS(Formulas!$A$2:$A$3001,EG$4,Formulas!$B$2:$B$3001,$A263))</f>
        <v>0</v>
      </c>
      <c r="EH263" s="21" t="n">
        <f aca="false">IF(OR($A263="",EH$4=""),0,COUNTIFS(Formulas!$A$2:$A$3001,EH$4,Formulas!$B$2:$B$3001,$A263))</f>
        <v>0</v>
      </c>
      <c r="EI263" s="21" t="n">
        <f aca="false">IF(OR($A263="",EI$4=""),0,COUNTIFS(Formulas!$A$2:$A$3001,EI$4,Formulas!$B$2:$B$3001,$A263))</f>
        <v>0</v>
      </c>
      <c r="EJ263" s="21" t="n">
        <f aca="false">IF(OR($A263="",EJ$4=""),0,COUNTIFS(Formulas!$A$2:$A$3001,EJ$4,Formulas!$B$2:$B$3001,$A263))</f>
        <v>0</v>
      </c>
      <c r="EK263" s="21" t="n">
        <f aca="false">IF(OR($A263="",EK$4=""),0,COUNTIFS(Formulas!$A$2:$A$3001,EK$4,Formulas!$B$2:$B$3001,$A263))</f>
        <v>0</v>
      </c>
      <c r="EL263" s="21" t="n">
        <f aca="false">IF(OR($A263="",EL$4=""),0,COUNTIFS(Formulas!$A$2:$A$3001,EL$4,Formulas!$B$2:$B$3001,$A263))</f>
        <v>0</v>
      </c>
      <c r="EM263" s="21" t="n">
        <f aca="false">IF(OR($A263="",EM$4=""),0,COUNTIFS(Formulas!$A$2:$A$3001,EM$4,Formulas!$B$2:$B$3001,$A263))</f>
        <v>0</v>
      </c>
      <c r="EN263" s="21" t="n">
        <f aca="false">IF(OR($A263="",EN$4=""),0,COUNTIFS(Formulas!$A$2:$A$3001,EN$4,Formulas!$B$2:$B$3001,$A263))</f>
        <v>0</v>
      </c>
      <c r="EO263" s="21" t="n">
        <f aca="false">IF(OR($A263="",EO$4=""),0,COUNTIFS(Formulas!$A$2:$A$3001,EO$4,Formulas!$B$2:$B$3001,$A263))</f>
        <v>0</v>
      </c>
      <c r="EP263" s="21" t="n">
        <f aca="false">IF(OR($A263="",EP$4=""),0,COUNTIFS(Formulas!$A$2:$A$3001,EP$4,Formulas!$B$2:$B$3001,$A263))</f>
        <v>0</v>
      </c>
      <c r="EQ263" s="21" t="n">
        <f aca="false">IF(OR($A263="",EQ$4=""),0,COUNTIFS(Formulas!$A$2:$A$3001,EQ$4,Formulas!$B$2:$B$3001,$A263))</f>
        <v>0</v>
      </c>
      <c r="ER263" s="21" t="n">
        <f aca="false">IF(OR($A263="",ER$4=""),0,COUNTIFS(Formulas!$A$2:$A$3001,ER$4,Formulas!$B$2:$B$3001,$A263))</f>
        <v>0</v>
      </c>
      <c r="ES263" s="21" t="n">
        <f aca="false">IF(OR($A263="",ES$4=""),0,COUNTIFS(Formulas!$A$2:$A$3001,ES$4,Formulas!$B$2:$B$3001,$A263))</f>
        <v>0</v>
      </c>
      <c r="ET263" s="21" t="n">
        <f aca="false">IF(OR($A263="",ET$4=""),0,COUNTIFS(Formulas!$A$2:$A$3001,ET$4,Formulas!$B$2:$B$3001,$A263))</f>
        <v>0</v>
      </c>
      <c r="EU263" s="21" t="n">
        <f aca="false">IF(OR($A263="",EU$4=""),0,COUNTIFS(Formulas!$A$2:$A$3001,EU$4,Formulas!$B$2:$B$3001,$A263))</f>
        <v>0</v>
      </c>
      <c r="EV263" s="21" t="n">
        <f aca="false">IF(OR($A263="",EV$4=""),0,COUNTIFS(Formulas!$A$2:$A$3001,EV$4,Formulas!$B$2:$B$3001,$A263))</f>
        <v>0</v>
      </c>
    </row>
    <row r="264" customFormat="false" ht="15" hidden="false" customHeight="false" outlineLevel="0" collapsed="false">
      <c r="A264" s="13" t="str">
        <f aca="false">IF(INDEX(Materials!$A$2:$A$301,260)="","",INDEX(Materials!$A$2:$A$301,260))</f>
        <v/>
      </c>
      <c r="B264" s="19" t="str">
        <f aca="false">IF(A264="","",COUNTIF(C264:EV264,"&gt;0"))</f>
        <v/>
      </c>
      <c r="C264" s="21" t="n">
        <f aca="false">IF(OR($A264="",C$4=""),0,COUNTIFS(Formulas!$A$2:$A$3001,C$4,Formulas!$B$2:$B$3001,$A264))</f>
        <v>0</v>
      </c>
      <c r="D264" s="21" t="n">
        <f aca="false">IF(OR($A264="",D$4=""),0,COUNTIFS(Formulas!$A$2:$A$3001,D$4,Formulas!$B$2:$B$3001,$A264))</f>
        <v>0</v>
      </c>
      <c r="E264" s="21" t="n">
        <f aca="false">IF(OR($A264="",E$4=""),0,COUNTIFS(Formulas!$A$2:$A$3001,E$4,Formulas!$B$2:$B$3001,$A264))</f>
        <v>0</v>
      </c>
      <c r="F264" s="21" t="n">
        <f aca="false">IF(OR($A264="",F$4=""),0,COUNTIFS(Formulas!$A$2:$A$3001,F$4,Formulas!$B$2:$B$3001,$A264))</f>
        <v>0</v>
      </c>
      <c r="G264" s="21" t="n">
        <f aca="false">IF(OR($A264="",G$4=""),0,COUNTIFS(Formulas!$A$2:$A$3001,G$4,Formulas!$B$2:$B$3001,$A264))</f>
        <v>0</v>
      </c>
      <c r="H264" s="21" t="n">
        <f aca="false">IF(OR($A264="",H$4=""),0,COUNTIFS(Formulas!$A$2:$A$3001,H$4,Formulas!$B$2:$B$3001,$A264))</f>
        <v>0</v>
      </c>
      <c r="I264" s="21" t="n">
        <f aca="false">IF(OR($A264="",I$4=""),0,COUNTIFS(Formulas!$A$2:$A$3001,I$4,Formulas!$B$2:$B$3001,$A264))</f>
        <v>0</v>
      </c>
      <c r="J264" s="21" t="n">
        <f aca="false">IF(OR($A264="",J$4=""),0,COUNTIFS(Formulas!$A$2:$A$3001,J$4,Formulas!$B$2:$B$3001,$A264))</f>
        <v>0</v>
      </c>
      <c r="K264" s="21" t="n">
        <f aca="false">IF(OR($A264="",K$4=""),0,COUNTIFS(Formulas!$A$2:$A$3001,K$4,Formulas!$B$2:$B$3001,$A264))</f>
        <v>0</v>
      </c>
      <c r="L264" s="21" t="n">
        <f aca="false">IF(OR($A264="",L$4=""),0,COUNTIFS(Formulas!$A$2:$A$3001,L$4,Formulas!$B$2:$B$3001,$A264))</f>
        <v>0</v>
      </c>
      <c r="M264" s="21" t="n">
        <f aca="false">IF(OR($A264="",M$4=""),0,COUNTIFS(Formulas!$A$2:$A$3001,M$4,Formulas!$B$2:$B$3001,$A264))</f>
        <v>0</v>
      </c>
      <c r="N264" s="21" t="n">
        <f aca="false">IF(OR($A264="",N$4=""),0,COUNTIFS(Formulas!$A$2:$A$3001,N$4,Formulas!$B$2:$B$3001,$A264))</f>
        <v>0</v>
      </c>
      <c r="O264" s="21" t="n">
        <f aca="false">IF(OR($A264="",O$4=""),0,COUNTIFS(Formulas!$A$2:$A$3001,O$4,Formulas!$B$2:$B$3001,$A264))</f>
        <v>0</v>
      </c>
      <c r="P264" s="21" t="n">
        <f aca="false">IF(OR($A264="",P$4=""),0,COUNTIFS(Formulas!$A$2:$A$3001,P$4,Formulas!$B$2:$B$3001,$A264))</f>
        <v>0</v>
      </c>
      <c r="Q264" s="21" t="n">
        <f aca="false">IF(OR($A264="",Q$4=""),0,COUNTIFS(Formulas!$A$2:$A$3001,Q$4,Formulas!$B$2:$B$3001,$A264))</f>
        <v>0</v>
      </c>
      <c r="R264" s="21" t="n">
        <f aca="false">IF(OR($A264="",R$4=""),0,COUNTIFS(Formulas!$A$2:$A$3001,R$4,Formulas!$B$2:$B$3001,$A264))</f>
        <v>0</v>
      </c>
      <c r="S264" s="21" t="n">
        <f aca="false">IF(OR($A264="",S$4=""),0,COUNTIFS(Formulas!$A$2:$A$3001,S$4,Formulas!$B$2:$B$3001,$A264))</f>
        <v>0</v>
      </c>
      <c r="T264" s="21" t="n">
        <f aca="false">IF(OR($A264="",T$4=""),0,COUNTIFS(Formulas!$A$2:$A$3001,T$4,Formulas!$B$2:$B$3001,$A264))</f>
        <v>0</v>
      </c>
      <c r="U264" s="21" t="n">
        <f aca="false">IF(OR($A264="",U$4=""),0,COUNTIFS(Formulas!$A$2:$A$3001,U$4,Formulas!$B$2:$B$3001,$A264))</f>
        <v>0</v>
      </c>
      <c r="V264" s="21" t="n">
        <f aca="false">IF(OR($A264="",V$4=""),0,COUNTIFS(Formulas!$A$2:$A$3001,V$4,Formulas!$B$2:$B$3001,$A264))</f>
        <v>0</v>
      </c>
      <c r="W264" s="21" t="n">
        <f aca="false">IF(OR($A264="",W$4=""),0,COUNTIFS(Formulas!$A$2:$A$3001,W$4,Formulas!$B$2:$B$3001,$A264))</f>
        <v>0</v>
      </c>
      <c r="X264" s="21" t="n">
        <f aca="false">IF(OR($A264="",X$4=""),0,COUNTIFS(Formulas!$A$2:$A$3001,X$4,Formulas!$B$2:$B$3001,$A264))</f>
        <v>0</v>
      </c>
      <c r="Y264" s="21" t="n">
        <f aca="false">IF(OR($A264="",Y$4=""),0,COUNTIFS(Formulas!$A$2:$A$3001,Y$4,Formulas!$B$2:$B$3001,$A264))</f>
        <v>0</v>
      </c>
      <c r="Z264" s="21" t="n">
        <f aca="false">IF(OR($A264="",Z$4=""),0,COUNTIFS(Formulas!$A$2:$A$3001,Z$4,Formulas!$B$2:$B$3001,$A264))</f>
        <v>0</v>
      </c>
      <c r="AA264" s="21" t="n">
        <f aca="false">IF(OR($A264="",AA$4=""),0,COUNTIFS(Formulas!$A$2:$A$3001,AA$4,Formulas!$B$2:$B$3001,$A264))</f>
        <v>0</v>
      </c>
      <c r="AB264" s="21" t="n">
        <f aca="false">IF(OR($A264="",AB$4=""),0,COUNTIFS(Formulas!$A$2:$A$3001,AB$4,Formulas!$B$2:$B$3001,$A264))</f>
        <v>0</v>
      </c>
      <c r="AC264" s="21" t="n">
        <f aca="false">IF(OR($A264="",AC$4=""),0,COUNTIFS(Formulas!$A$2:$A$3001,AC$4,Formulas!$B$2:$B$3001,$A264))</f>
        <v>0</v>
      </c>
      <c r="AD264" s="21" t="n">
        <f aca="false">IF(OR($A264="",AD$4=""),0,COUNTIFS(Formulas!$A$2:$A$3001,AD$4,Formulas!$B$2:$B$3001,$A264))</f>
        <v>0</v>
      </c>
      <c r="AE264" s="21" t="n">
        <f aca="false">IF(OR($A264="",AE$4=""),0,COUNTIFS(Formulas!$A$2:$A$3001,AE$4,Formulas!$B$2:$B$3001,$A264))</f>
        <v>0</v>
      </c>
      <c r="AF264" s="21" t="n">
        <f aca="false">IF(OR($A264="",AF$4=""),0,COUNTIFS(Formulas!$A$2:$A$3001,AF$4,Formulas!$B$2:$B$3001,$A264))</f>
        <v>0</v>
      </c>
      <c r="AG264" s="21" t="n">
        <f aca="false">IF(OR($A264="",AG$4=""),0,COUNTIFS(Formulas!$A$2:$A$3001,AG$4,Formulas!$B$2:$B$3001,$A264))</f>
        <v>0</v>
      </c>
      <c r="AH264" s="21" t="n">
        <f aca="false">IF(OR($A264="",AH$4=""),0,COUNTIFS(Formulas!$A$2:$A$3001,AH$4,Formulas!$B$2:$B$3001,$A264))</f>
        <v>0</v>
      </c>
      <c r="AI264" s="21" t="n">
        <f aca="false">IF(OR($A264="",AI$4=""),0,COUNTIFS(Formulas!$A$2:$A$3001,AI$4,Formulas!$B$2:$B$3001,$A264))</f>
        <v>0</v>
      </c>
      <c r="AJ264" s="21" t="n">
        <f aca="false">IF(OR($A264="",AJ$4=""),0,COUNTIFS(Formulas!$A$2:$A$3001,AJ$4,Formulas!$B$2:$B$3001,$A264))</f>
        <v>0</v>
      </c>
      <c r="AK264" s="21" t="n">
        <f aca="false">IF(OR($A264="",AK$4=""),0,COUNTIFS(Formulas!$A$2:$A$3001,AK$4,Formulas!$B$2:$B$3001,$A264))</f>
        <v>0</v>
      </c>
      <c r="AL264" s="21" t="n">
        <f aca="false">IF(OR($A264="",AL$4=""),0,COUNTIFS(Formulas!$A$2:$A$3001,AL$4,Formulas!$B$2:$B$3001,$A264))</f>
        <v>0</v>
      </c>
      <c r="AM264" s="21" t="n">
        <f aca="false">IF(OR($A264="",AM$4=""),0,COUNTIFS(Formulas!$A$2:$A$3001,AM$4,Formulas!$B$2:$B$3001,$A264))</f>
        <v>0</v>
      </c>
      <c r="AN264" s="21" t="n">
        <f aca="false">IF(OR($A264="",AN$4=""),0,COUNTIFS(Formulas!$A$2:$A$3001,AN$4,Formulas!$B$2:$B$3001,$A264))</f>
        <v>0</v>
      </c>
      <c r="AO264" s="21" t="n">
        <f aca="false">IF(OR($A264="",AO$4=""),0,COUNTIFS(Formulas!$A$2:$A$3001,AO$4,Formulas!$B$2:$B$3001,$A264))</f>
        <v>0</v>
      </c>
      <c r="AP264" s="21" t="n">
        <f aca="false">IF(OR($A264="",AP$4=""),0,COUNTIFS(Formulas!$A$2:$A$3001,AP$4,Formulas!$B$2:$B$3001,$A264))</f>
        <v>0</v>
      </c>
      <c r="AQ264" s="21" t="n">
        <f aca="false">IF(OR($A264="",AQ$4=""),0,COUNTIFS(Formulas!$A$2:$A$3001,AQ$4,Formulas!$B$2:$B$3001,$A264))</f>
        <v>0</v>
      </c>
      <c r="AR264" s="21" t="n">
        <f aca="false">IF(OR($A264="",AR$4=""),0,COUNTIFS(Formulas!$A$2:$A$3001,AR$4,Formulas!$B$2:$B$3001,$A264))</f>
        <v>0</v>
      </c>
      <c r="AS264" s="21" t="n">
        <f aca="false">IF(OR($A264="",AS$4=""),0,COUNTIFS(Formulas!$A$2:$A$3001,AS$4,Formulas!$B$2:$B$3001,$A264))</f>
        <v>0</v>
      </c>
      <c r="AT264" s="21" t="n">
        <f aca="false">IF(OR($A264="",AT$4=""),0,COUNTIFS(Formulas!$A$2:$A$3001,AT$4,Formulas!$B$2:$B$3001,$A264))</f>
        <v>0</v>
      </c>
      <c r="AU264" s="21" t="n">
        <f aca="false">IF(OR($A264="",AU$4=""),0,COUNTIFS(Formulas!$A$2:$A$3001,AU$4,Formulas!$B$2:$B$3001,$A264))</f>
        <v>0</v>
      </c>
      <c r="AV264" s="21" t="n">
        <f aca="false">IF(OR($A264="",AV$4=""),0,COUNTIFS(Formulas!$A$2:$A$3001,AV$4,Formulas!$B$2:$B$3001,$A264))</f>
        <v>0</v>
      </c>
      <c r="AW264" s="21" t="n">
        <f aca="false">IF(OR($A264="",AW$4=""),0,COUNTIFS(Formulas!$A$2:$A$3001,AW$4,Formulas!$B$2:$B$3001,$A264))</f>
        <v>0</v>
      </c>
      <c r="AX264" s="21" t="n">
        <f aca="false">IF(OR($A264="",AX$4=""),0,COUNTIFS(Formulas!$A$2:$A$3001,AX$4,Formulas!$B$2:$B$3001,$A264))</f>
        <v>0</v>
      </c>
      <c r="AY264" s="21" t="n">
        <f aca="false">IF(OR($A264="",AY$4=""),0,COUNTIFS(Formulas!$A$2:$A$3001,AY$4,Formulas!$B$2:$B$3001,$A264))</f>
        <v>0</v>
      </c>
      <c r="AZ264" s="21" t="n">
        <f aca="false">IF(OR($A264="",AZ$4=""),0,COUNTIFS(Formulas!$A$2:$A$3001,AZ$4,Formulas!$B$2:$B$3001,$A264))</f>
        <v>0</v>
      </c>
      <c r="BA264" s="21" t="n">
        <f aca="false">IF(OR($A264="",BA$4=""),0,COUNTIFS(Formulas!$A$2:$A$3001,BA$4,Formulas!$B$2:$B$3001,$A264))</f>
        <v>0</v>
      </c>
      <c r="BB264" s="21" t="n">
        <f aca="false">IF(OR($A264="",BB$4=""),0,COUNTIFS(Formulas!$A$2:$A$3001,BB$4,Formulas!$B$2:$B$3001,$A264))</f>
        <v>0</v>
      </c>
      <c r="BC264" s="21" t="n">
        <f aca="false">IF(OR($A264="",BC$4=""),0,COUNTIFS(Formulas!$A$2:$A$3001,BC$4,Formulas!$B$2:$B$3001,$A264))</f>
        <v>0</v>
      </c>
      <c r="BD264" s="21" t="n">
        <f aca="false">IF(OR($A264="",BD$4=""),0,COUNTIFS(Formulas!$A$2:$A$3001,BD$4,Formulas!$B$2:$B$3001,$A264))</f>
        <v>0</v>
      </c>
      <c r="BE264" s="21" t="n">
        <f aca="false">IF(OR($A264="",BE$4=""),0,COUNTIFS(Formulas!$A$2:$A$3001,BE$4,Formulas!$B$2:$B$3001,$A264))</f>
        <v>0</v>
      </c>
      <c r="BF264" s="21" t="n">
        <f aca="false">IF(OR($A264="",BF$4=""),0,COUNTIFS(Formulas!$A$2:$A$3001,BF$4,Formulas!$B$2:$B$3001,$A264))</f>
        <v>0</v>
      </c>
      <c r="BG264" s="21" t="n">
        <f aca="false">IF(OR($A264="",BG$4=""),0,COUNTIFS(Formulas!$A$2:$A$3001,BG$4,Formulas!$B$2:$B$3001,$A264))</f>
        <v>0</v>
      </c>
      <c r="BH264" s="21" t="n">
        <f aca="false">IF(OR($A264="",BH$4=""),0,COUNTIFS(Formulas!$A$2:$A$3001,BH$4,Formulas!$B$2:$B$3001,$A264))</f>
        <v>0</v>
      </c>
      <c r="BI264" s="21" t="n">
        <f aca="false">IF(OR($A264="",BI$4=""),0,COUNTIFS(Formulas!$A$2:$A$3001,BI$4,Formulas!$B$2:$B$3001,$A264))</f>
        <v>0</v>
      </c>
      <c r="BJ264" s="21" t="n">
        <f aca="false">IF(OR($A264="",BJ$4=""),0,COUNTIFS(Formulas!$A$2:$A$3001,BJ$4,Formulas!$B$2:$B$3001,$A264))</f>
        <v>0</v>
      </c>
      <c r="BK264" s="21" t="n">
        <f aca="false">IF(OR($A264="",BK$4=""),0,COUNTIFS(Formulas!$A$2:$A$3001,BK$4,Formulas!$B$2:$B$3001,$A264))</f>
        <v>0</v>
      </c>
      <c r="BL264" s="21" t="n">
        <f aca="false">IF(OR($A264="",BL$4=""),0,COUNTIFS(Formulas!$A$2:$A$3001,BL$4,Formulas!$B$2:$B$3001,$A264))</f>
        <v>0</v>
      </c>
      <c r="BM264" s="21" t="n">
        <f aca="false">IF(OR($A264="",BM$4=""),0,COUNTIFS(Formulas!$A$2:$A$3001,BM$4,Formulas!$B$2:$B$3001,$A264))</f>
        <v>0</v>
      </c>
      <c r="BN264" s="21" t="n">
        <f aca="false">IF(OR($A264="",BN$4=""),0,COUNTIFS(Formulas!$A$2:$A$3001,BN$4,Formulas!$B$2:$B$3001,$A264))</f>
        <v>0</v>
      </c>
      <c r="BO264" s="21" t="n">
        <f aca="false">IF(OR($A264="",BO$4=""),0,COUNTIFS(Formulas!$A$2:$A$3001,BO$4,Formulas!$B$2:$B$3001,$A264))</f>
        <v>0</v>
      </c>
      <c r="BP264" s="21" t="n">
        <f aca="false">IF(OR($A264="",BP$4=""),0,COUNTIFS(Formulas!$A$2:$A$3001,BP$4,Formulas!$B$2:$B$3001,$A264))</f>
        <v>0</v>
      </c>
      <c r="BQ264" s="21" t="n">
        <f aca="false">IF(OR($A264="",BQ$4=""),0,COUNTIFS(Formulas!$A$2:$A$3001,BQ$4,Formulas!$B$2:$B$3001,$A264))</f>
        <v>0</v>
      </c>
      <c r="BR264" s="21" t="n">
        <f aca="false">IF(OR($A264="",BR$4=""),0,COUNTIFS(Formulas!$A$2:$A$3001,BR$4,Formulas!$B$2:$B$3001,$A264))</f>
        <v>0</v>
      </c>
      <c r="BS264" s="21" t="n">
        <f aca="false">IF(OR($A264="",BS$4=""),0,COUNTIFS(Formulas!$A$2:$A$3001,BS$4,Formulas!$B$2:$B$3001,$A264))</f>
        <v>0</v>
      </c>
      <c r="BT264" s="21" t="n">
        <f aca="false">IF(OR($A264="",BT$4=""),0,COUNTIFS(Formulas!$A$2:$A$3001,BT$4,Formulas!$B$2:$B$3001,$A264))</f>
        <v>0</v>
      </c>
      <c r="BU264" s="21" t="n">
        <f aca="false">IF(OR($A264="",BU$4=""),0,COUNTIFS(Formulas!$A$2:$A$3001,BU$4,Formulas!$B$2:$B$3001,$A264))</f>
        <v>0</v>
      </c>
      <c r="BV264" s="21" t="n">
        <f aca="false">IF(OR($A264="",BV$4=""),0,COUNTIFS(Formulas!$A$2:$A$3001,BV$4,Formulas!$B$2:$B$3001,$A264))</f>
        <v>0</v>
      </c>
      <c r="BW264" s="21" t="n">
        <f aca="false">IF(OR($A264="",BW$4=""),0,COUNTIFS(Formulas!$A$2:$A$3001,BW$4,Formulas!$B$2:$B$3001,$A264))</f>
        <v>0</v>
      </c>
      <c r="BX264" s="21" t="n">
        <f aca="false">IF(OR($A264="",BX$4=""),0,COUNTIFS(Formulas!$A$2:$A$3001,BX$4,Formulas!$B$2:$B$3001,$A264))</f>
        <v>0</v>
      </c>
      <c r="BY264" s="21" t="n">
        <f aca="false">IF(OR($A264="",BY$4=""),0,COUNTIFS(Formulas!$A$2:$A$3001,BY$4,Formulas!$B$2:$B$3001,$A264))</f>
        <v>0</v>
      </c>
      <c r="BZ264" s="21" t="n">
        <f aca="false">IF(OR($A264="",BZ$4=""),0,COUNTIFS(Formulas!$A$2:$A$3001,BZ$4,Formulas!$B$2:$B$3001,$A264))</f>
        <v>0</v>
      </c>
      <c r="CA264" s="21" t="n">
        <f aca="false">IF(OR($A264="",CA$4=""),0,COUNTIFS(Formulas!$A$2:$A$3001,CA$4,Formulas!$B$2:$B$3001,$A264))</f>
        <v>0</v>
      </c>
      <c r="CB264" s="21" t="n">
        <f aca="false">IF(OR($A264="",CB$4=""),0,COUNTIFS(Formulas!$A$2:$A$3001,CB$4,Formulas!$B$2:$B$3001,$A264))</f>
        <v>0</v>
      </c>
      <c r="CC264" s="21" t="n">
        <f aca="false">IF(OR($A264="",CC$4=""),0,COUNTIFS(Formulas!$A$2:$A$3001,CC$4,Formulas!$B$2:$B$3001,$A264))</f>
        <v>0</v>
      </c>
      <c r="CD264" s="21" t="n">
        <f aca="false">IF(OR($A264="",CD$4=""),0,COUNTIFS(Formulas!$A$2:$A$3001,CD$4,Formulas!$B$2:$B$3001,$A264))</f>
        <v>0</v>
      </c>
      <c r="CE264" s="21" t="n">
        <f aca="false">IF(OR($A264="",CE$4=""),0,COUNTIFS(Formulas!$A$2:$A$3001,CE$4,Formulas!$B$2:$B$3001,$A264))</f>
        <v>0</v>
      </c>
      <c r="CF264" s="21" t="n">
        <f aca="false">IF(OR($A264="",CF$4=""),0,COUNTIFS(Formulas!$A$2:$A$3001,CF$4,Formulas!$B$2:$B$3001,$A264))</f>
        <v>0</v>
      </c>
      <c r="CG264" s="21" t="n">
        <f aca="false">IF(OR($A264="",CG$4=""),0,COUNTIFS(Formulas!$A$2:$A$3001,CG$4,Formulas!$B$2:$B$3001,$A264))</f>
        <v>0</v>
      </c>
      <c r="CH264" s="21" t="n">
        <f aca="false">IF(OR($A264="",CH$4=""),0,COUNTIFS(Formulas!$A$2:$A$3001,CH$4,Formulas!$B$2:$B$3001,$A264))</f>
        <v>0</v>
      </c>
      <c r="CI264" s="21" t="n">
        <f aca="false">IF(OR($A264="",CI$4=""),0,COUNTIFS(Formulas!$A$2:$A$3001,CI$4,Formulas!$B$2:$B$3001,$A264))</f>
        <v>0</v>
      </c>
      <c r="CJ264" s="21" t="n">
        <f aca="false">IF(OR($A264="",CJ$4=""),0,COUNTIFS(Formulas!$A$2:$A$3001,CJ$4,Formulas!$B$2:$B$3001,$A264))</f>
        <v>0</v>
      </c>
      <c r="CK264" s="21" t="n">
        <f aca="false">IF(OR($A264="",CK$4=""),0,COUNTIFS(Formulas!$A$2:$A$3001,CK$4,Formulas!$B$2:$B$3001,$A264))</f>
        <v>0</v>
      </c>
      <c r="CL264" s="21" t="n">
        <f aca="false">IF(OR($A264="",CL$4=""),0,COUNTIFS(Formulas!$A$2:$A$3001,CL$4,Formulas!$B$2:$B$3001,$A264))</f>
        <v>0</v>
      </c>
      <c r="CM264" s="21" t="n">
        <f aca="false">IF(OR($A264="",CM$4=""),0,COUNTIFS(Formulas!$A$2:$A$3001,CM$4,Formulas!$B$2:$B$3001,$A264))</f>
        <v>0</v>
      </c>
      <c r="CN264" s="21" t="n">
        <f aca="false">IF(OR($A264="",CN$4=""),0,COUNTIFS(Formulas!$A$2:$A$3001,CN$4,Formulas!$B$2:$B$3001,$A264))</f>
        <v>0</v>
      </c>
      <c r="CO264" s="21" t="n">
        <f aca="false">IF(OR($A264="",CO$4=""),0,COUNTIFS(Formulas!$A$2:$A$3001,CO$4,Formulas!$B$2:$B$3001,$A264))</f>
        <v>0</v>
      </c>
      <c r="CP264" s="21" t="n">
        <f aca="false">IF(OR($A264="",CP$4=""),0,COUNTIFS(Formulas!$A$2:$A$3001,CP$4,Formulas!$B$2:$B$3001,$A264))</f>
        <v>0</v>
      </c>
      <c r="CQ264" s="21" t="n">
        <f aca="false">IF(OR($A264="",CQ$4=""),0,COUNTIFS(Formulas!$A$2:$A$3001,CQ$4,Formulas!$B$2:$B$3001,$A264))</f>
        <v>0</v>
      </c>
      <c r="CR264" s="21" t="n">
        <f aca="false">IF(OR($A264="",CR$4=""),0,COUNTIFS(Formulas!$A$2:$A$3001,CR$4,Formulas!$B$2:$B$3001,$A264))</f>
        <v>0</v>
      </c>
      <c r="CS264" s="21" t="n">
        <f aca="false">IF(OR($A264="",CS$4=""),0,COUNTIFS(Formulas!$A$2:$A$3001,CS$4,Formulas!$B$2:$B$3001,$A264))</f>
        <v>0</v>
      </c>
      <c r="CT264" s="21" t="n">
        <f aca="false">IF(OR($A264="",CT$4=""),0,COUNTIFS(Formulas!$A$2:$A$3001,CT$4,Formulas!$B$2:$B$3001,$A264))</f>
        <v>0</v>
      </c>
      <c r="CU264" s="21" t="n">
        <f aca="false">IF(OR($A264="",CU$4=""),0,COUNTIFS(Formulas!$A$2:$A$3001,CU$4,Formulas!$B$2:$B$3001,$A264))</f>
        <v>0</v>
      </c>
      <c r="CV264" s="21" t="n">
        <f aca="false">IF(OR($A264="",CV$4=""),0,COUNTIFS(Formulas!$A$2:$A$3001,CV$4,Formulas!$B$2:$B$3001,$A264))</f>
        <v>0</v>
      </c>
      <c r="CW264" s="21" t="n">
        <f aca="false">IF(OR($A264="",CW$4=""),0,COUNTIFS(Formulas!$A$2:$A$3001,CW$4,Formulas!$B$2:$B$3001,$A264))</f>
        <v>0</v>
      </c>
      <c r="CX264" s="21" t="n">
        <f aca="false">IF(OR($A264="",CX$4=""),0,COUNTIFS(Formulas!$A$2:$A$3001,CX$4,Formulas!$B$2:$B$3001,$A264))</f>
        <v>0</v>
      </c>
      <c r="CY264" s="21" t="n">
        <f aca="false">IF(OR($A264="",CY$4=""),0,COUNTIFS(Formulas!$A$2:$A$3001,CY$4,Formulas!$B$2:$B$3001,$A264))</f>
        <v>0</v>
      </c>
      <c r="CZ264" s="21" t="n">
        <f aca="false">IF(OR($A264="",CZ$4=""),0,COUNTIFS(Formulas!$A$2:$A$3001,CZ$4,Formulas!$B$2:$B$3001,$A264))</f>
        <v>0</v>
      </c>
      <c r="DA264" s="21" t="n">
        <f aca="false">IF(OR($A264="",DA$4=""),0,COUNTIFS(Formulas!$A$2:$A$3001,DA$4,Formulas!$B$2:$B$3001,$A264))</f>
        <v>0</v>
      </c>
      <c r="DB264" s="21" t="n">
        <f aca="false">IF(OR($A264="",DB$4=""),0,COUNTIFS(Formulas!$A$2:$A$3001,DB$4,Formulas!$B$2:$B$3001,$A264))</f>
        <v>0</v>
      </c>
      <c r="DC264" s="21" t="n">
        <f aca="false">IF(OR($A264="",DC$4=""),0,COUNTIFS(Formulas!$A$2:$A$3001,DC$4,Formulas!$B$2:$B$3001,$A264))</f>
        <v>0</v>
      </c>
      <c r="DD264" s="21" t="n">
        <f aca="false">IF(OR($A264="",DD$4=""),0,COUNTIFS(Formulas!$A$2:$A$3001,DD$4,Formulas!$B$2:$B$3001,$A264))</f>
        <v>0</v>
      </c>
      <c r="DE264" s="21" t="n">
        <f aca="false">IF(OR($A264="",DE$4=""),0,COUNTIFS(Formulas!$A$2:$A$3001,DE$4,Formulas!$B$2:$B$3001,$A264))</f>
        <v>0</v>
      </c>
      <c r="DF264" s="21" t="n">
        <f aca="false">IF(OR($A264="",DF$4=""),0,COUNTIFS(Formulas!$A$2:$A$3001,DF$4,Formulas!$B$2:$B$3001,$A264))</f>
        <v>0</v>
      </c>
      <c r="DG264" s="21" t="n">
        <f aca="false">IF(OR($A264="",DG$4=""),0,COUNTIFS(Formulas!$A$2:$A$3001,DG$4,Formulas!$B$2:$B$3001,$A264))</f>
        <v>0</v>
      </c>
      <c r="DH264" s="21" t="n">
        <f aca="false">IF(OR($A264="",DH$4=""),0,COUNTIFS(Formulas!$A$2:$A$3001,DH$4,Formulas!$B$2:$B$3001,$A264))</f>
        <v>0</v>
      </c>
      <c r="DI264" s="21" t="n">
        <f aca="false">IF(OR($A264="",DI$4=""),0,COUNTIFS(Formulas!$A$2:$A$3001,DI$4,Formulas!$B$2:$B$3001,$A264))</f>
        <v>0</v>
      </c>
      <c r="DJ264" s="21" t="n">
        <f aca="false">IF(OR($A264="",DJ$4=""),0,COUNTIFS(Formulas!$A$2:$A$3001,DJ$4,Formulas!$B$2:$B$3001,$A264))</f>
        <v>0</v>
      </c>
      <c r="DK264" s="21" t="n">
        <f aca="false">IF(OR($A264="",DK$4=""),0,COUNTIFS(Formulas!$A$2:$A$3001,DK$4,Formulas!$B$2:$B$3001,$A264))</f>
        <v>0</v>
      </c>
      <c r="DL264" s="21" t="n">
        <f aca="false">IF(OR($A264="",DL$4=""),0,COUNTIFS(Formulas!$A$2:$A$3001,DL$4,Formulas!$B$2:$B$3001,$A264))</f>
        <v>0</v>
      </c>
      <c r="DM264" s="21" t="n">
        <f aca="false">IF(OR($A264="",DM$4=""),0,COUNTIFS(Formulas!$A$2:$A$3001,DM$4,Formulas!$B$2:$B$3001,$A264))</f>
        <v>0</v>
      </c>
      <c r="DN264" s="21" t="n">
        <f aca="false">IF(OR($A264="",DN$4=""),0,COUNTIFS(Formulas!$A$2:$A$3001,DN$4,Formulas!$B$2:$B$3001,$A264))</f>
        <v>0</v>
      </c>
      <c r="DO264" s="21" t="n">
        <f aca="false">IF(OR($A264="",DO$4=""),0,COUNTIFS(Formulas!$A$2:$A$3001,DO$4,Formulas!$B$2:$B$3001,$A264))</f>
        <v>0</v>
      </c>
      <c r="DP264" s="21" t="n">
        <f aca="false">IF(OR($A264="",DP$4=""),0,COUNTIFS(Formulas!$A$2:$A$3001,DP$4,Formulas!$B$2:$B$3001,$A264))</f>
        <v>0</v>
      </c>
      <c r="DQ264" s="21" t="n">
        <f aca="false">IF(OR($A264="",DQ$4=""),0,COUNTIFS(Formulas!$A$2:$A$3001,DQ$4,Formulas!$B$2:$B$3001,$A264))</f>
        <v>0</v>
      </c>
      <c r="DR264" s="21" t="n">
        <f aca="false">IF(OR($A264="",DR$4=""),0,COUNTIFS(Formulas!$A$2:$A$3001,DR$4,Formulas!$B$2:$B$3001,$A264))</f>
        <v>0</v>
      </c>
      <c r="DS264" s="21" t="n">
        <f aca="false">IF(OR($A264="",DS$4=""),0,COUNTIFS(Formulas!$A$2:$A$3001,DS$4,Formulas!$B$2:$B$3001,$A264))</f>
        <v>0</v>
      </c>
      <c r="DT264" s="21" t="n">
        <f aca="false">IF(OR($A264="",DT$4=""),0,COUNTIFS(Formulas!$A$2:$A$3001,DT$4,Formulas!$B$2:$B$3001,$A264))</f>
        <v>0</v>
      </c>
      <c r="DU264" s="21" t="n">
        <f aca="false">IF(OR($A264="",DU$4=""),0,COUNTIFS(Formulas!$A$2:$A$3001,DU$4,Formulas!$B$2:$B$3001,$A264))</f>
        <v>0</v>
      </c>
      <c r="DV264" s="21" t="n">
        <f aca="false">IF(OR($A264="",DV$4=""),0,COUNTIFS(Formulas!$A$2:$A$3001,DV$4,Formulas!$B$2:$B$3001,$A264))</f>
        <v>0</v>
      </c>
      <c r="DW264" s="21" t="n">
        <f aca="false">IF(OR($A264="",DW$4=""),0,COUNTIFS(Formulas!$A$2:$A$3001,DW$4,Formulas!$B$2:$B$3001,$A264))</f>
        <v>0</v>
      </c>
      <c r="DX264" s="21" t="n">
        <f aca="false">IF(OR($A264="",DX$4=""),0,COUNTIFS(Formulas!$A$2:$A$3001,DX$4,Formulas!$B$2:$B$3001,$A264))</f>
        <v>0</v>
      </c>
      <c r="DY264" s="21" t="n">
        <f aca="false">IF(OR($A264="",DY$4=""),0,COUNTIFS(Formulas!$A$2:$A$3001,DY$4,Formulas!$B$2:$B$3001,$A264))</f>
        <v>0</v>
      </c>
      <c r="DZ264" s="21" t="n">
        <f aca="false">IF(OR($A264="",DZ$4=""),0,COUNTIFS(Formulas!$A$2:$A$3001,DZ$4,Formulas!$B$2:$B$3001,$A264))</f>
        <v>0</v>
      </c>
      <c r="EA264" s="21" t="n">
        <f aca="false">IF(OR($A264="",EA$4=""),0,COUNTIFS(Formulas!$A$2:$A$3001,EA$4,Formulas!$B$2:$B$3001,$A264))</f>
        <v>0</v>
      </c>
      <c r="EB264" s="21" t="n">
        <f aca="false">IF(OR($A264="",EB$4=""),0,COUNTIFS(Formulas!$A$2:$A$3001,EB$4,Formulas!$B$2:$B$3001,$A264))</f>
        <v>0</v>
      </c>
      <c r="EC264" s="21" t="n">
        <f aca="false">IF(OR($A264="",EC$4=""),0,COUNTIFS(Formulas!$A$2:$A$3001,EC$4,Formulas!$B$2:$B$3001,$A264))</f>
        <v>0</v>
      </c>
      <c r="ED264" s="21" t="n">
        <f aca="false">IF(OR($A264="",ED$4=""),0,COUNTIFS(Formulas!$A$2:$A$3001,ED$4,Formulas!$B$2:$B$3001,$A264))</f>
        <v>0</v>
      </c>
      <c r="EE264" s="21" t="n">
        <f aca="false">IF(OR($A264="",EE$4=""),0,COUNTIFS(Formulas!$A$2:$A$3001,EE$4,Formulas!$B$2:$B$3001,$A264))</f>
        <v>0</v>
      </c>
      <c r="EF264" s="21" t="n">
        <f aca="false">IF(OR($A264="",EF$4=""),0,COUNTIFS(Formulas!$A$2:$A$3001,EF$4,Formulas!$B$2:$B$3001,$A264))</f>
        <v>0</v>
      </c>
      <c r="EG264" s="21" t="n">
        <f aca="false">IF(OR($A264="",EG$4=""),0,COUNTIFS(Formulas!$A$2:$A$3001,EG$4,Formulas!$B$2:$B$3001,$A264))</f>
        <v>0</v>
      </c>
      <c r="EH264" s="21" t="n">
        <f aca="false">IF(OR($A264="",EH$4=""),0,COUNTIFS(Formulas!$A$2:$A$3001,EH$4,Formulas!$B$2:$B$3001,$A264))</f>
        <v>0</v>
      </c>
      <c r="EI264" s="21" t="n">
        <f aca="false">IF(OR($A264="",EI$4=""),0,COUNTIFS(Formulas!$A$2:$A$3001,EI$4,Formulas!$B$2:$B$3001,$A264))</f>
        <v>0</v>
      </c>
      <c r="EJ264" s="21" t="n">
        <f aca="false">IF(OR($A264="",EJ$4=""),0,COUNTIFS(Formulas!$A$2:$A$3001,EJ$4,Formulas!$B$2:$B$3001,$A264))</f>
        <v>0</v>
      </c>
      <c r="EK264" s="21" t="n">
        <f aca="false">IF(OR($A264="",EK$4=""),0,COUNTIFS(Formulas!$A$2:$A$3001,EK$4,Formulas!$B$2:$B$3001,$A264))</f>
        <v>0</v>
      </c>
      <c r="EL264" s="21" t="n">
        <f aca="false">IF(OR($A264="",EL$4=""),0,COUNTIFS(Formulas!$A$2:$A$3001,EL$4,Formulas!$B$2:$B$3001,$A264))</f>
        <v>0</v>
      </c>
      <c r="EM264" s="21" t="n">
        <f aca="false">IF(OR($A264="",EM$4=""),0,COUNTIFS(Formulas!$A$2:$A$3001,EM$4,Formulas!$B$2:$B$3001,$A264))</f>
        <v>0</v>
      </c>
      <c r="EN264" s="21" t="n">
        <f aca="false">IF(OR($A264="",EN$4=""),0,COUNTIFS(Formulas!$A$2:$A$3001,EN$4,Formulas!$B$2:$B$3001,$A264))</f>
        <v>0</v>
      </c>
      <c r="EO264" s="21" t="n">
        <f aca="false">IF(OR($A264="",EO$4=""),0,COUNTIFS(Formulas!$A$2:$A$3001,EO$4,Formulas!$B$2:$B$3001,$A264))</f>
        <v>0</v>
      </c>
      <c r="EP264" s="21" t="n">
        <f aca="false">IF(OR($A264="",EP$4=""),0,COUNTIFS(Formulas!$A$2:$A$3001,EP$4,Formulas!$B$2:$B$3001,$A264))</f>
        <v>0</v>
      </c>
      <c r="EQ264" s="21" t="n">
        <f aca="false">IF(OR($A264="",EQ$4=""),0,COUNTIFS(Formulas!$A$2:$A$3001,EQ$4,Formulas!$B$2:$B$3001,$A264))</f>
        <v>0</v>
      </c>
      <c r="ER264" s="21" t="n">
        <f aca="false">IF(OR($A264="",ER$4=""),0,COUNTIFS(Formulas!$A$2:$A$3001,ER$4,Formulas!$B$2:$B$3001,$A264))</f>
        <v>0</v>
      </c>
      <c r="ES264" s="21" t="n">
        <f aca="false">IF(OR($A264="",ES$4=""),0,COUNTIFS(Formulas!$A$2:$A$3001,ES$4,Formulas!$B$2:$B$3001,$A264))</f>
        <v>0</v>
      </c>
      <c r="ET264" s="21" t="n">
        <f aca="false">IF(OR($A264="",ET$4=""),0,COUNTIFS(Formulas!$A$2:$A$3001,ET$4,Formulas!$B$2:$B$3001,$A264))</f>
        <v>0</v>
      </c>
      <c r="EU264" s="21" t="n">
        <f aca="false">IF(OR($A264="",EU$4=""),0,COUNTIFS(Formulas!$A$2:$A$3001,EU$4,Formulas!$B$2:$B$3001,$A264))</f>
        <v>0</v>
      </c>
      <c r="EV264" s="21" t="n">
        <f aca="false">IF(OR($A264="",EV$4=""),0,COUNTIFS(Formulas!$A$2:$A$3001,EV$4,Formulas!$B$2:$B$3001,$A264))</f>
        <v>0</v>
      </c>
    </row>
    <row r="265" customFormat="false" ht="15" hidden="false" customHeight="false" outlineLevel="0" collapsed="false">
      <c r="A265" s="13" t="str">
        <f aca="false">IF(INDEX(Materials!$A$2:$A$301,261)="","",INDEX(Materials!$A$2:$A$301,261))</f>
        <v/>
      </c>
      <c r="B265" s="19" t="str">
        <f aca="false">IF(A265="","",COUNTIF(C265:EV265,"&gt;0"))</f>
        <v/>
      </c>
      <c r="C265" s="21" t="n">
        <f aca="false">IF(OR($A265="",C$4=""),0,COUNTIFS(Formulas!$A$2:$A$3001,C$4,Formulas!$B$2:$B$3001,$A265))</f>
        <v>0</v>
      </c>
      <c r="D265" s="21" t="n">
        <f aca="false">IF(OR($A265="",D$4=""),0,COUNTIFS(Formulas!$A$2:$A$3001,D$4,Formulas!$B$2:$B$3001,$A265))</f>
        <v>0</v>
      </c>
      <c r="E265" s="21" t="n">
        <f aca="false">IF(OR($A265="",E$4=""),0,COUNTIFS(Formulas!$A$2:$A$3001,E$4,Formulas!$B$2:$B$3001,$A265))</f>
        <v>0</v>
      </c>
      <c r="F265" s="21" t="n">
        <f aca="false">IF(OR($A265="",F$4=""),0,COUNTIFS(Formulas!$A$2:$A$3001,F$4,Formulas!$B$2:$B$3001,$A265))</f>
        <v>0</v>
      </c>
      <c r="G265" s="21" t="n">
        <f aca="false">IF(OR($A265="",G$4=""),0,COUNTIFS(Formulas!$A$2:$A$3001,G$4,Formulas!$B$2:$B$3001,$A265))</f>
        <v>0</v>
      </c>
      <c r="H265" s="21" t="n">
        <f aca="false">IF(OR($A265="",H$4=""),0,COUNTIFS(Formulas!$A$2:$A$3001,H$4,Formulas!$B$2:$B$3001,$A265))</f>
        <v>0</v>
      </c>
      <c r="I265" s="21" t="n">
        <f aca="false">IF(OR($A265="",I$4=""),0,COUNTIFS(Formulas!$A$2:$A$3001,I$4,Formulas!$B$2:$B$3001,$A265))</f>
        <v>0</v>
      </c>
      <c r="J265" s="21" t="n">
        <f aca="false">IF(OR($A265="",J$4=""),0,COUNTIFS(Formulas!$A$2:$A$3001,J$4,Formulas!$B$2:$B$3001,$A265))</f>
        <v>0</v>
      </c>
      <c r="K265" s="21" t="n">
        <f aca="false">IF(OR($A265="",K$4=""),0,COUNTIFS(Formulas!$A$2:$A$3001,K$4,Formulas!$B$2:$B$3001,$A265))</f>
        <v>0</v>
      </c>
      <c r="L265" s="21" t="n">
        <f aca="false">IF(OR($A265="",L$4=""),0,COUNTIFS(Formulas!$A$2:$A$3001,L$4,Formulas!$B$2:$B$3001,$A265))</f>
        <v>0</v>
      </c>
      <c r="M265" s="21" t="n">
        <f aca="false">IF(OR($A265="",M$4=""),0,COUNTIFS(Formulas!$A$2:$A$3001,M$4,Formulas!$B$2:$B$3001,$A265))</f>
        <v>0</v>
      </c>
      <c r="N265" s="21" t="n">
        <f aca="false">IF(OR($A265="",N$4=""),0,COUNTIFS(Formulas!$A$2:$A$3001,N$4,Formulas!$B$2:$B$3001,$A265))</f>
        <v>0</v>
      </c>
      <c r="O265" s="21" t="n">
        <f aca="false">IF(OR($A265="",O$4=""),0,COUNTIFS(Formulas!$A$2:$A$3001,O$4,Formulas!$B$2:$B$3001,$A265))</f>
        <v>0</v>
      </c>
      <c r="P265" s="21" t="n">
        <f aca="false">IF(OR($A265="",P$4=""),0,COUNTIFS(Formulas!$A$2:$A$3001,P$4,Formulas!$B$2:$B$3001,$A265))</f>
        <v>0</v>
      </c>
      <c r="Q265" s="21" t="n">
        <f aca="false">IF(OR($A265="",Q$4=""),0,COUNTIFS(Formulas!$A$2:$A$3001,Q$4,Formulas!$B$2:$B$3001,$A265))</f>
        <v>0</v>
      </c>
      <c r="R265" s="21" t="n">
        <f aca="false">IF(OR($A265="",R$4=""),0,COUNTIFS(Formulas!$A$2:$A$3001,R$4,Formulas!$B$2:$B$3001,$A265))</f>
        <v>0</v>
      </c>
      <c r="S265" s="21" t="n">
        <f aca="false">IF(OR($A265="",S$4=""),0,COUNTIFS(Formulas!$A$2:$A$3001,S$4,Formulas!$B$2:$B$3001,$A265))</f>
        <v>0</v>
      </c>
      <c r="T265" s="21" t="n">
        <f aca="false">IF(OR($A265="",T$4=""),0,COUNTIFS(Formulas!$A$2:$A$3001,T$4,Formulas!$B$2:$B$3001,$A265))</f>
        <v>0</v>
      </c>
      <c r="U265" s="21" t="n">
        <f aca="false">IF(OR($A265="",U$4=""),0,COUNTIFS(Formulas!$A$2:$A$3001,U$4,Formulas!$B$2:$B$3001,$A265))</f>
        <v>0</v>
      </c>
      <c r="V265" s="21" t="n">
        <f aca="false">IF(OR($A265="",V$4=""),0,COUNTIFS(Formulas!$A$2:$A$3001,V$4,Formulas!$B$2:$B$3001,$A265))</f>
        <v>0</v>
      </c>
      <c r="W265" s="21" t="n">
        <f aca="false">IF(OR($A265="",W$4=""),0,COUNTIFS(Formulas!$A$2:$A$3001,W$4,Formulas!$B$2:$B$3001,$A265))</f>
        <v>0</v>
      </c>
      <c r="X265" s="21" t="n">
        <f aca="false">IF(OR($A265="",X$4=""),0,COUNTIFS(Formulas!$A$2:$A$3001,X$4,Formulas!$B$2:$B$3001,$A265))</f>
        <v>0</v>
      </c>
      <c r="Y265" s="21" t="n">
        <f aca="false">IF(OR($A265="",Y$4=""),0,COUNTIFS(Formulas!$A$2:$A$3001,Y$4,Formulas!$B$2:$B$3001,$A265))</f>
        <v>0</v>
      </c>
      <c r="Z265" s="21" t="n">
        <f aca="false">IF(OR($A265="",Z$4=""),0,COUNTIFS(Formulas!$A$2:$A$3001,Z$4,Formulas!$B$2:$B$3001,$A265))</f>
        <v>0</v>
      </c>
      <c r="AA265" s="21" t="n">
        <f aca="false">IF(OR($A265="",AA$4=""),0,COUNTIFS(Formulas!$A$2:$A$3001,AA$4,Formulas!$B$2:$B$3001,$A265))</f>
        <v>0</v>
      </c>
      <c r="AB265" s="21" t="n">
        <f aca="false">IF(OR($A265="",AB$4=""),0,COUNTIFS(Formulas!$A$2:$A$3001,AB$4,Formulas!$B$2:$B$3001,$A265))</f>
        <v>0</v>
      </c>
      <c r="AC265" s="21" t="n">
        <f aca="false">IF(OR($A265="",AC$4=""),0,COUNTIFS(Formulas!$A$2:$A$3001,AC$4,Formulas!$B$2:$B$3001,$A265))</f>
        <v>0</v>
      </c>
      <c r="AD265" s="21" t="n">
        <f aca="false">IF(OR($A265="",AD$4=""),0,COUNTIFS(Formulas!$A$2:$A$3001,AD$4,Formulas!$B$2:$B$3001,$A265))</f>
        <v>0</v>
      </c>
      <c r="AE265" s="21" t="n">
        <f aca="false">IF(OR($A265="",AE$4=""),0,COUNTIFS(Formulas!$A$2:$A$3001,AE$4,Formulas!$B$2:$B$3001,$A265))</f>
        <v>0</v>
      </c>
      <c r="AF265" s="21" t="n">
        <f aca="false">IF(OR($A265="",AF$4=""),0,COUNTIFS(Formulas!$A$2:$A$3001,AF$4,Formulas!$B$2:$B$3001,$A265))</f>
        <v>0</v>
      </c>
      <c r="AG265" s="21" t="n">
        <f aca="false">IF(OR($A265="",AG$4=""),0,COUNTIFS(Formulas!$A$2:$A$3001,AG$4,Formulas!$B$2:$B$3001,$A265))</f>
        <v>0</v>
      </c>
      <c r="AH265" s="21" t="n">
        <f aca="false">IF(OR($A265="",AH$4=""),0,COUNTIFS(Formulas!$A$2:$A$3001,AH$4,Formulas!$B$2:$B$3001,$A265))</f>
        <v>0</v>
      </c>
      <c r="AI265" s="21" t="n">
        <f aca="false">IF(OR($A265="",AI$4=""),0,COUNTIFS(Formulas!$A$2:$A$3001,AI$4,Formulas!$B$2:$B$3001,$A265))</f>
        <v>0</v>
      </c>
      <c r="AJ265" s="21" t="n">
        <f aca="false">IF(OR($A265="",AJ$4=""),0,COUNTIFS(Formulas!$A$2:$A$3001,AJ$4,Formulas!$B$2:$B$3001,$A265))</f>
        <v>0</v>
      </c>
      <c r="AK265" s="21" t="n">
        <f aca="false">IF(OR($A265="",AK$4=""),0,COUNTIFS(Formulas!$A$2:$A$3001,AK$4,Formulas!$B$2:$B$3001,$A265))</f>
        <v>0</v>
      </c>
      <c r="AL265" s="21" t="n">
        <f aca="false">IF(OR($A265="",AL$4=""),0,COUNTIFS(Formulas!$A$2:$A$3001,AL$4,Formulas!$B$2:$B$3001,$A265))</f>
        <v>0</v>
      </c>
      <c r="AM265" s="21" t="n">
        <f aca="false">IF(OR($A265="",AM$4=""),0,COUNTIFS(Formulas!$A$2:$A$3001,AM$4,Formulas!$B$2:$B$3001,$A265))</f>
        <v>0</v>
      </c>
      <c r="AN265" s="21" t="n">
        <f aca="false">IF(OR($A265="",AN$4=""),0,COUNTIFS(Formulas!$A$2:$A$3001,AN$4,Formulas!$B$2:$B$3001,$A265))</f>
        <v>0</v>
      </c>
      <c r="AO265" s="21" t="n">
        <f aca="false">IF(OR($A265="",AO$4=""),0,COUNTIFS(Formulas!$A$2:$A$3001,AO$4,Formulas!$B$2:$B$3001,$A265))</f>
        <v>0</v>
      </c>
      <c r="AP265" s="21" t="n">
        <f aca="false">IF(OR($A265="",AP$4=""),0,COUNTIFS(Formulas!$A$2:$A$3001,AP$4,Formulas!$B$2:$B$3001,$A265))</f>
        <v>0</v>
      </c>
      <c r="AQ265" s="21" t="n">
        <f aca="false">IF(OR($A265="",AQ$4=""),0,COUNTIFS(Formulas!$A$2:$A$3001,AQ$4,Formulas!$B$2:$B$3001,$A265))</f>
        <v>0</v>
      </c>
      <c r="AR265" s="21" t="n">
        <f aca="false">IF(OR($A265="",AR$4=""),0,COUNTIFS(Formulas!$A$2:$A$3001,AR$4,Formulas!$B$2:$B$3001,$A265))</f>
        <v>0</v>
      </c>
      <c r="AS265" s="21" t="n">
        <f aca="false">IF(OR($A265="",AS$4=""),0,COUNTIFS(Formulas!$A$2:$A$3001,AS$4,Formulas!$B$2:$B$3001,$A265))</f>
        <v>0</v>
      </c>
      <c r="AT265" s="21" t="n">
        <f aca="false">IF(OR($A265="",AT$4=""),0,COUNTIFS(Formulas!$A$2:$A$3001,AT$4,Formulas!$B$2:$B$3001,$A265))</f>
        <v>0</v>
      </c>
      <c r="AU265" s="21" t="n">
        <f aca="false">IF(OR($A265="",AU$4=""),0,COUNTIFS(Formulas!$A$2:$A$3001,AU$4,Formulas!$B$2:$B$3001,$A265))</f>
        <v>0</v>
      </c>
      <c r="AV265" s="21" t="n">
        <f aca="false">IF(OR($A265="",AV$4=""),0,COUNTIFS(Formulas!$A$2:$A$3001,AV$4,Formulas!$B$2:$B$3001,$A265))</f>
        <v>0</v>
      </c>
      <c r="AW265" s="21" t="n">
        <f aca="false">IF(OR($A265="",AW$4=""),0,COUNTIFS(Formulas!$A$2:$A$3001,AW$4,Formulas!$B$2:$B$3001,$A265))</f>
        <v>0</v>
      </c>
      <c r="AX265" s="21" t="n">
        <f aca="false">IF(OR($A265="",AX$4=""),0,COUNTIFS(Formulas!$A$2:$A$3001,AX$4,Formulas!$B$2:$B$3001,$A265))</f>
        <v>0</v>
      </c>
      <c r="AY265" s="21" t="n">
        <f aca="false">IF(OR($A265="",AY$4=""),0,COUNTIFS(Formulas!$A$2:$A$3001,AY$4,Formulas!$B$2:$B$3001,$A265))</f>
        <v>0</v>
      </c>
      <c r="AZ265" s="21" t="n">
        <f aca="false">IF(OR($A265="",AZ$4=""),0,COUNTIFS(Formulas!$A$2:$A$3001,AZ$4,Formulas!$B$2:$B$3001,$A265))</f>
        <v>0</v>
      </c>
      <c r="BA265" s="21" t="n">
        <f aca="false">IF(OR($A265="",BA$4=""),0,COUNTIFS(Formulas!$A$2:$A$3001,BA$4,Formulas!$B$2:$B$3001,$A265))</f>
        <v>0</v>
      </c>
      <c r="BB265" s="21" t="n">
        <f aca="false">IF(OR($A265="",BB$4=""),0,COUNTIFS(Formulas!$A$2:$A$3001,BB$4,Formulas!$B$2:$B$3001,$A265))</f>
        <v>0</v>
      </c>
      <c r="BC265" s="21" t="n">
        <f aca="false">IF(OR($A265="",BC$4=""),0,COUNTIFS(Formulas!$A$2:$A$3001,BC$4,Formulas!$B$2:$B$3001,$A265))</f>
        <v>0</v>
      </c>
      <c r="BD265" s="21" t="n">
        <f aca="false">IF(OR($A265="",BD$4=""),0,COUNTIFS(Formulas!$A$2:$A$3001,BD$4,Formulas!$B$2:$B$3001,$A265))</f>
        <v>0</v>
      </c>
      <c r="BE265" s="21" t="n">
        <f aca="false">IF(OR($A265="",BE$4=""),0,COUNTIFS(Formulas!$A$2:$A$3001,BE$4,Formulas!$B$2:$B$3001,$A265))</f>
        <v>0</v>
      </c>
      <c r="BF265" s="21" t="n">
        <f aca="false">IF(OR($A265="",BF$4=""),0,COUNTIFS(Formulas!$A$2:$A$3001,BF$4,Formulas!$B$2:$B$3001,$A265))</f>
        <v>0</v>
      </c>
      <c r="BG265" s="21" t="n">
        <f aca="false">IF(OR($A265="",BG$4=""),0,COUNTIFS(Formulas!$A$2:$A$3001,BG$4,Formulas!$B$2:$B$3001,$A265))</f>
        <v>0</v>
      </c>
      <c r="BH265" s="21" t="n">
        <f aca="false">IF(OR($A265="",BH$4=""),0,COUNTIFS(Formulas!$A$2:$A$3001,BH$4,Formulas!$B$2:$B$3001,$A265))</f>
        <v>0</v>
      </c>
      <c r="BI265" s="21" t="n">
        <f aca="false">IF(OR($A265="",BI$4=""),0,COUNTIFS(Formulas!$A$2:$A$3001,BI$4,Formulas!$B$2:$B$3001,$A265))</f>
        <v>0</v>
      </c>
      <c r="BJ265" s="21" t="n">
        <f aca="false">IF(OR($A265="",BJ$4=""),0,COUNTIFS(Formulas!$A$2:$A$3001,BJ$4,Formulas!$B$2:$B$3001,$A265))</f>
        <v>0</v>
      </c>
      <c r="BK265" s="21" t="n">
        <f aca="false">IF(OR($A265="",BK$4=""),0,COUNTIFS(Formulas!$A$2:$A$3001,BK$4,Formulas!$B$2:$B$3001,$A265))</f>
        <v>0</v>
      </c>
      <c r="BL265" s="21" t="n">
        <f aca="false">IF(OR($A265="",BL$4=""),0,COUNTIFS(Formulas!$A$2:$A$3001,BL$4,Formulas!$B$2:$B$3001,$A265))</f>
        <v>0</v>
      </c>
      <c r="BM265" s="21" t="n">
        <f aca="false">IF(OR($A265="",BM$4=""),0,COUNTIFS(Formulas!$A$2:$A$3001,BM$4,Formulas!$B$2:$B$3001,$A265))</f>
        <v>0</v>
      </c>
      <c r="BN265" s="21" t="n">
        <f aca="false">IF(OR($A265="",BN$4=""),0,COUNTIFS(Formulas!$A$2:$A$3001,BN$4,Formulas!$B$2:$B$3001,$A265))</f>
        <v>0</v>
      </c>
      <c r="BO265" s="21" t="n">
        <f aca="false">IF(OR($A265="",BO$4=""),0,COUNTIFS(Formulas!$A$2:$A$3001,BO$4,Formulas!$B$2:$B$3001,$A265))</f>
        <v>0</v>
      </c>
      <c r="BP265" s="21" t="n">
        <f aca="false">IF(OR($A265="",BP$4=""),0,COUNTIFS(Formulas!$A$2:$A$3001,BP$4,Formulas!$B$2:$B$3001,$A265))</f>
        <v>0</v>
      </c>
      <c r="BQ265" s="21" t="n">
        <f aca="false">IF(OR($A265="",BQ$4=""),0,COUNTIFS(Formulas!$A$2:$A$3001,BQ$4,Formulas!$B$2:$B$3001,$A265))</f>
        <v>0</v>
      </c>
      <c r="BR265" s="21" t="n">
        <f aca="false">IF(OR($A265="",BR$4=""),0,COUNTIFS(Formulas!$A$2:$A$3001,BR$4,Formulas!$B$2:$B$3001,$A265))</f>
        <v>0</v>
      </c>
      <c r="BS265" s="21" t="n">
        <f aca="false">IF(OR($A265="",BS$4=""),0,COUNTIFS(Formulas!$A$2:$A$3001,BS$4,Formulas!$B$2:$B$3001,$A265))</f>
        <v>0</v>
      </c>
      <c r="BT265" s="21" t="n">
        <f aca="false">IF(OR($A265="",BT$4=""),0,COUNTIFS(Formulas!$A$2:$A$3001,BT$4,Formulas!$B$2:$B$3001,$A265))</f>
        <v>0</v>
      </c>
      <c r="BU265" s="21" t="n">
        <f aca="false">IF(OR($A265="",BU$4=""),0,COUNTIFS(Formulas!$A$2:$A$3001,BU$4,Formulas!$B$2:$B$3001,$A265))</f>
        <v>0</v>
      </c>
      <c r="BV265" s="21" t="n">
        <f aca="false">IF(OR($A265="",BV$4=""),0,COUNTIFS(Formulas!$A$2:$A$3001,BV$4,Formulas!$B$2:$B$3001,$A265))</f>
        <v>0</v>
      </c>
      <c r="BW265" s="21" t="n">
        <f aca="false">IF(OR($A265="",BW$4=""),0,COUNTIFS(Formulas!$A$2:$A$3001,BW$4,Formulas!$B$2:$B$3001,$A265))</f>
        <v>0</v>
      </c>
      <c r="BX265" s="21" t="n">
        <f aca="false">IF(OR($A265="",BX$4=""),0,COUNTIFS(Formulas!$A$2:$A$3001,BX$4,Formulas!$B$2:$B$3001,$A265))</f>
        <v>0</v>
      </c>
      <c r="BY265" s="21" t="n">
        <f aca="false">IF(OR($A265="",BY$4=""),0,COUNTIFS(Formulas!$A$2:$A$3001,BY$4,Formulas!$B$2:$B$3001,$A265))</f>
        <v>0</v>
      </c>
      <c r="BZ265" s="21" t="n">
        <f aca="false">IF(OR($A265="",BZ$4=""),0,COUNTIFS(Formulas!$A$2:$A$3001,BZ$4,Formulas!$B$2:$B$3001,$A265))</f>
        <v>0</v>
      </c>
      <c r="CA265" s="21" t="n">
        <f aca="false">IF(OR($A265="",CA$4=""),0,COUNTIFS(Formulas!$A$2:$A$3001,CA$4,Formulas!$B$2:$B$3001,$A265))</f>
        <v>0</v>
      </c>
      <c r="CB265" s="21" t="n">
        <f aca="false">IF(OR($A265="",CB$4=""),0,COUNTIFS(Formulas!$A$2:$A$3001,CB$4,Formulas!$B$2:$B$3001,$A265))</f>
        <v>0</v>
      </c>
      <c r="CC265" s="21" t="n">
        <f aca="false">IF(OR($A265="",CC$4=""),0,COUNTIFS(Formulas!$A$2:$A$3001,CC$4,Formulas!$B$2:$B$3001,$A265))</f>
        <v>0</v>
      </c>
      <c r="CD265" s="21" t="n">
        <f aca="false">IF(OR($A265="",CD$4=""),0,COUNTIFS(Formulas!$A$2:$A$3001,CD$4,Formulas!$B$2:$B$3001,$A265))</f>
        <v>0</v>
      </c>
      <c r="CE265" s="21" t="n">
        <f aca="false">IF(OR($A265="",CE$4=""),0,COUNTIFS(Formulas!$A$2:$A$3001,CE$4,Formulas!$B$2:$B$3001,$A265))</f>
        <v>0</v>
      </c>
      <c r="CF265" s="21" t="n">
        <f aca="false">IF(OR($A265="",CF$4=""),0,COUNTIFS(Formulas!$A$2:$A$3001,CF$4,Formulas!$B$2:$B$3001,$A265))</f>
        <v>0</v>
      </c>
      <c r="CG265" s="21" t="n">
        <f aca="false">IF(OR($A265="",CG$4=""),0,COUNTIFS(Formulas!$A$2:$A$3001,CG$4,Formulas!$B$2:$B$3001,$A265))</f>
        <v>0</v>
      </c>
      <c r="CH265" s="21" t="n">
        <f aca="false">IF(OR($A265="",CH$4=""),0,COUNTIFS(Formulas!$A$2:$A$3001,CH$4,Formulas!$B$2:$B$3001,$A265))</f>
        <v>0</v>
      </c>
      <c r="CI265" s="21" t="n">
        <f aca="false">IF(OR($A265="",CI$4=""),0,COUNTIFS(Formulas!$A$2:$A$3001,CI$4,Formulas!$B$2:$B$3001,$A265))</f>
        <v>0</v>
      </c>
      <c r="CJ265" s="21" t="n">
        <f aca="false">IF(OR($A265="",CJ$4=""),0,COUNTIFS(Formulas!$A$2:$A$3001,CJ$4,Formulas!$B$2:$B$3001,$A265))</f>
        <v>0</v>
      </c>
      <c r="CK265" s="21" t="n">
        <f aca="false">IF(OR($A265="",CK$4=""),0,COUNTIFS(Formulas!$A$2:$A$3001,CK$4,Formulas!$B$2:$B$3001,$A265))</f>
        <v>0</v>
      </c>
      <c r="CL265" s="21" t="n">
        <f aca="false">IF(OR($A265="",CL$4=""),0,COUNTIFS(Formulas!$A$2:$A$3001,CL$4,Formulas!$B$2:$B$3001,$A265))</f>
        <v>0</v>
      </c>
      <c r="CM265" s="21" t="n">
        <f aca="false">IF(OR($A265="",CM$4=""),0,COUNTIFS(Formulas!$A$2:$A$3001,CM$4,Formulas!$B$2:$B$3001,$A265))</f>
        <v>0</v>
      </c>
      <c r="CN265" s="21" t="n">
        <f aca="false">IF(OR($A265="",CN$4=""),0,COUNTIFS(Formulas!$A$2:$A$3001,CN$4,Formulas!$B$2:$B$3001,$A265))</f>
        <v>0</v>
      </c>
      <c r="CO265" s="21" t="n">
        <f aca="false">IF(OR($A265="",CO$4=""),0,COUNTIFS(Formulas!$A$2:$A$3001,CO$4,Formulas!$B$2:$B$3001,$A265))</f>
        <v>0</v>
      </c>
      <c r="CP265" s="21" t="n">
        <f aca="false">IF(OR($A265="",CP$4=""),0,COUNTIFS(Formulas!$A$2:$A$3001,CP$4,Formulas!$B$2:$B$3001,$A265))</f>
        <v>0</v>
      </c>
      <c r="CQ265" s="21" t="n">
        <f aca="false">IF(OR($A265="",CQ$4=""),0,COUNTIFS(Formulas!$A$2:$A$3001,CQ$4,Formulas!$B$2:$B$3001,$A265))</f>
        <v>0</v>
      </c>
      <c r="CR265" s="21" t="n">
        <f aca="false">IF(OR($A265="",CR$4=""),0,COUNTIFS(Formulas!$A$2:$A$3001,CR$4,Formulas!$B$2:$B$3001,$A265))</f>
        <v>0</v>
      </c>
      <c r="CS265" s="21" t="n">
        <f aca="false">IF(OR($A265="",CS$4=""),0,COUNTIFS(Formulas!$A$2:$A$3001,CS$4,Formulas!$B$2:$B$3001,$A265))</f>
        <v>0</v>
      </c>
      <c r="CT265" s="21" t="n">
        <f aca="false">IF(OR($A265="",CT$4=""),0,COUNTIFS(Formulas!$A$2:$A$3001,CT$4,Formulas!$B$2:$B$3001,$A265))</f>
        <v>0</v>
      </c>
      <c r="CU265" s="21" t="n">
        <f aca="false">IF(OR($A265="",CU$4=""),0,COUNTIFS(Formulas!$A$2:$A$3001,CU$4,Formulas!$B$2:$B$3001,$A265))</f>
        <v>0</v>
      </c>
      <c r="CV265" s="21" t="n">
        <f aca="false">IF(OR($A265="",CV$4=""),0,COUNTIFS(Formulas!$A$2:$A$3001,CV$4,Formulas!$B$2:$B$3001,$A265))</f>
        <v>0</v>
      </c>
      <c r="CW265" s="21" t="n">
        <f aca="false">IF(OR($A265="",CW$4=""),0,COUNTIFS(Formulas!$A$2:$A$3001,CW$4,Formulas!$B$2:$B$3001,$A265))</f>
        <v>0</v>
      </c>
      <c r="CX265" s="21" t="n">
        <f aca="false">IF(OR($A265="",CX$4=""),0,COUNTIFS(Formulas!$A$2:$A$3001,CX$4,Formulas!$B$2:$B$3001,$A265))</f>
        <v>0</v>
      </c>
      <c r="CY265" s="21" t="n">
        <f aca="false">IF(OR($A265="",CY$4=""),0,COUNTIFS(Formulas!$A$2:$A$3001,CY$4,Formulas!$B$2:$B$3001,$A265))</f>
        <v>0</v>
      </c>
      <c r="CZ265" s="21" t="n">
        <f aca="false">IF(OR($A265="",CZ$4=""),0,COUNTIFS(Formulas!$A$2:$A$3001,CZ$4,Formulas!$B$2:$B$3001,$A265))</f>
        <v>0</v>
      </c>
      <c r="DA265" s="21" t="n">
        <f aca="false">IF(OR($A265="",DA$4=""),0,COUNTIFS(Formulas!$A$2:$A$3001,DA$4,Formulas!$B$2:$B$3001,$A265))</f>
        <v>0</v>
      </c>
      <c r="DB265" s="21" t="n">
        <f aca="false">IF(OR($A265="",DB$4=""),0,COUNTIFS(Formulas!$A$2:$A$3001,DB$4,Formulas!$B$2:$B$3001,$A265))</f>
        <v>0</v>
      </c>
      <c r="DC265" s="21" t="n">
        <f aca="false">IF(OR($A265="",DC$4=""),0,COUNTIFS(Formulas!$A$2:$A$3001,DC$4,Formulas!$B$2:$B$3001,$A265))</f>
        <v>0</v>
      </c>
      <c r="DD265" s="21" t="n">
        <f aca="false">IF(OR($A265="",DD$4=""),0,COUNTIFS(Formulas!$A$2:$A$3001,DD$4,Formulas!$B$2:$B$3001,$A265))</f>
        <v>0</v>
      </c>
      <c r="DE265" s="21" t="n">
        <f aca="false">IF(OR($A265="",DE$4=""),0,COUNTIFS(Formulas!$A$2:$A$3001,DE$4,Formulas!$B$2:$B$3001,$A265))</f>
        <v>0</v>
      </c>
      <c r="DF265" s="21" t="n">
        <f aca="false">IF(OR($A265="",DF$4=""),0,COUNTIFS(Formulas!$A$2:$A$3001,DF$4,Formulas!$B$2:$B$3001,$A265))</f>
        <v>0</v>
      </c>
      <c r="DG265" s="21" t="n">
        <f aca="false">IF(OR($A265="",DG$4=""),0,COUNTIFS(Formulas!$A$2:$A$3001,DG$4,Formulas!$B$2:$B$3001,$A265))</f>
        <v>0</v>
      </c>
      <c r="DH265" s="21" t="n">
        <f aca="false">IF(OR($A265="",DH$4=""),0,COUNTIFS(Formulas!$A$2:$A$3001,DH$4,Formulas!$B$2:$B$3001,$A265))</f>
        <v>0</v>
      </c>
      <c r="DI265" s="21" t="n">
        <f aca="false">IF(OR($A265="",DI$4=""),0,COUNTIFS(Formulas!$A$2:$A$3001,DI$4,Formulas!$B$2:$B$3001,$A265))</f>
        <v>0</v>
      </c>
      <c r="DJ265" s="21" t="n">
        <f aca="false">IF(OR($A265="",DJ$4=""),0,COUNTIFS(Formulas!$A$2:$A$3001,DJ$4,Formulas!$B$2:$B$3001,$A265))</f>
        <v>0</v>
      </c>
      <c r="DK265" s="21" t="n">
        <f aca="false">IF(OR($A265="",DK$4=""),0,COUNTIFS(Formulas!$A$2:$A$3001,DK$4,Formulas!$B$2:$B$3001,$A265))</f>
        <v>0</v>
      </c>
      <c r="DL265" s="21" t="n">
        <f aca="false">IF(OR($A265="",DL$4=""),0,COUNTIFS(Formulas!$A$2:$A$3001,DL$4,Formulas!$B$2:$B$3001,$A265))</f>
        <v>0</v>
      </c>
      <c r="DM265" s="21" t="n">
        <f aca="false">IF(OR($A265="",DM$4=""),0,COUNTIFS(Formulas!$A$2:$A$3001,DM$4,Formulas!$B$2:$B$3001,$A265))</f>
        <v>0</v>
      </c>
      <c r="DN265" s="21" t="n">
        <f aca="false">IF(OR($A265="",DN$4=""),0,COUNTIFS(Formulas!$A$2:$A$3001,DN$4,Formulas!$B$2:$B$3001,$A265))</f>
        <v>0</v>
      </c>
      <c r="DO265" s="21" t="n">
        <f aca="false">IF(OR($A265="",DO$4=""),0,COUNTIFS(Formulas!$A$2:$A$3001,DO$4,Formulas!$B$2:$B$3001,$A265))</f>
        <v>0</v>
      </c>
      <c r="DP265" s="21" t="n">
        <f aca="false">IF(OR($A265="",DP$4=""),0,COUNTIFS(Formulas!$A$2:$A$3001,DP$4,Formulas!$B$2:$B$3001,$A265))</f>
        <v>0</v>
      </c>
      <c r="DQ265" s="21" t="n">
        <f aca="false">IF(OR($A265="",DQ$4=""),0,COUNTIFS(Formulas!$A$2:$A$3001,DQ$4,Formulas!$B$2:$B$3001,$A265))</f>
        <v>0</v>
      </c>
      <c r="DR265" s="21" t="n">
        <f aca="false">IF(OR($A265="",DR$4=""),0,COUNTIFS(Formulas!$A$2:$A$3001,DR$4,Formulas!$B$2:$B$3001,$A265))</f>
        <v>0</v>
      </c>
      <c r="DS265" s="21" t="n">
        <f aca="false">IF(OR($A265="",DS$4=""),0,COUNTIFS(Formulas!$A$2:$A$3001,DS$4,Formulas!$B$2:$B$3001,$A265))</f>
        <v>0</v>
      </c>
      <c r="DT265" s="21" t="n">
        <f aca="false">IF(OR($A265="",DT$4=""),0,COUNTIFS(Formulas!$A$2:$A$3001,DT$4,Formulas!$B$2:$B$3001,$A265))</f>
        <v>0</v>
      </c>
      <c r="DU265" s="21" t="n">
        <f aca="false">IF(OR($A265="",DU$4=""),0,COUNTIFS(Formulas!$A$2:$A$3001,DU$4,Formulas!$B$2:$B$3001,$A265))</f>
        <v>0</v>
      </c>
      <c r="DV265" s="21" t="n">
        <f aca="false">IF(OR($A265="",DV$4=""),0,COUNTIFS(Formulas!$A$2:$A$3001,DV$4,Formulas!$B$2:$B$3001,$A265))</f>
        <v>0</v>
      </c>
      <c r="DW265" s="21" t="n">
        <f aca="false">IF(OR($A265="",DW$4=""),0,COUNTIFS(Formulas!$A$2:$A$3001,DW$4,Formulas!$B$2:$B$3001,$A265))</f>
        <v>0</v>
      </c>
      <c r="DX265" s="21" t="n">
        <f aca="false">IF(OR($A265="",DX$4=""),0,COUNTIFS(Formulas!$A$2:$A$3001,DX$4,Formulas!$B$2:$B$3001,$A265))</f>
        <v>0</v>
      </c>
      <c r="DY265" s="21" t="n">
        <f aca="false">IF(OR($A265="",DY$4=""),0,COUNTIFS(Formulas!$A$2:$A$3001,DY$4,Formulas!$B$2:$B$3001,$A265))</f>
        <v>0</v>
      </c>
      <c r="DZ265" s="21" t="n">
        <f aca="false">IF(OR($A265="",DZ$4=""),0,COUNTIFS(Formulas!$A$2:$A$3001,DZ$4,Formulas!$B$2:$B$3001,$A265))</f>
        <v>0</v>
      </c>
      <c r="EA265" s="21" t="n">
        <f aca="false">IF(OR($A265="",EA$4=""),0,COUNTIFS(Formulas!$A$2:$A$3001,EA$4,Formulas!$B$2:$B$3001,$A265))</f>
        <v>0</v>
      </c>
      <c r="EB265" s="21" t="n">
        <f aca="false">IF(OR($A265="",EB$4=""),0,COUNTIFS(Formulas!$A$2:$A$3001,EB$4,Formulas!$B$2:$B$3001,$A265))</f>
        <v>0</v>
      </c>
      <c r="EC265" s="21" t="n">
        <f aca="false">IF(OR($A265="",EC$4=""),0,COUNTIFS(Formulas!$A$2:$A$3001,EC$4,Formulas!$B$2:$B$3001,$A265))</f>
        <v>0</v>
      </c>
      <c r="ED265" s="21" t="n">
        <f aca="false">IF(OR($A265="",ED$4=""),0,COUNTIFS(Formulas!$A$2:$A$3001,ED$4,Formulas!$B$2:$B$3001,$A265))</f>
        <v>0</v>
      </c>
      <c r="EE265" s="21" t="n">
        <f aca="false">IF(OR($A265="",EE$4=""),0,COUNTIFS(Formulas!$A$2:$A$3001,EE$4,Formulas!$B$2:$B$3001,$A265))</f>
        <v>0</v>
      </c>
      <c r="EF265" s="21" t="n">
        <f aca="false">IF(OR($A265="",EF$4=""),0,COUNTIFS(Formulas!$A$2:$A$3001,EF$4,Formulas!$B$2:$B$3001,$A265))</f>
        <v>0</v>
      </c>
      <c r="EG265" s="21" t="n">
        <f aca="false">IF(OR($A265="",EG$4=""),0,COUNTIFS(Formulas!$A$2:$A$3001,EG$4,Formulas!$B$2:$B$3001,$A265))</f>
        <v>0</v>
      </c>
      <c r="EH265" s="21" t="n">
        <f aca="false">IF(OR($A265="",EH$4=""),0,COUNTIFS(Formulas!$A$2:$A$3001,EH$4,Formulas!$B$2:$B$3001,$A265))</f>
        <v>0</v>
      </c>
      <c r="EI265" s="21" t="n">
        <f aca="false">IF(OR($A265="",EI$4=""),0,COUNTIFS(Formulas!$A$2:$A$3001,EI$4,Formulas!$B$2:$B$3001,$A265))</f>
        <v>0</v>
      </c>
      <c r="EJ265" s="21" t="n">
        <f aca="false">IF(OR($A265="",EJ$4=""),0,COUNTIFS(Formulas!$A$2:$A$3001,EJ$4,Formulas!$B$2:$B$3001,$A265))</f>
        <v>0</v>
      </c>
      <c r="EK265" s="21" t="n">
        <f aca="false">IF(OR($A265="",EK$4=""),0,COUNTIFS(Formulas!$A$2:$A$3001,EK$4,Formulas!$B$2:$B$3001,$A265))</f>
        <v>0</v>
      </c>
      <c r="EL265" s="21" t="n">
        <f aca="false">IF(OR($A265="",EL$4=""),0,COUNTIFS(Formulas!$A$2:$A$3001,EL$4,Formulas!$B$2:$B$3001,$A265))</f>
        <v>0</v>
      </c>
      <c r="EM265" s="21" t="n">
        <f aca="false">IF(OR($A265="",EM$4=""),0,COUNTIFS(Formulas!$A$2:$A$3001,EM$4,Formulas!$B$2:$B$3001,$A265))</f>
        <v>0</v>
      </c>
      <c r="EN265" s="21" t="n">
        <f aca="false">IF(OR($A265="",EN$4=""),0,COUNTIFS(Formulas!$A$2:$A$3001,EN$4,Formulas!$B$2:$B$3001,$A265))</f>
        <v>0</v>
      </c>
      <c r="EO265" s="21" t="n">
        <f aca="false">IF(OR($A265="",EO$4=""),0,COUNTIFS(Formulas!$A$2:$A$3001,EO$4,Formulas!$B$2:$B$3001,$A265))</f>
        <v>0</v>
      </c>
      <c r="EP265" s="21" t="n">
        <f aca="false">IF(OR($A265="",EP$4=""),0,COUNTIFS(Formulas!$A$2:$A$3001,EP$4,Formulas!$B$2:$B$3001,$A265))</f>
        <v>0</v>
      </c>
      <c r="EQ265" s="21" t="n">
        <f aca="false">IF(OR($A265="",EQ$4=""),0,COUNTIFS(Formulas!$A$2:$A$3001,EQ$4,Formulas!$B$2:$B$3001,$A265))</f>
        <v>0</v>
      </c>
      <c r="ER265" s="21" t="n">
        <f aca="false">IF(OR($A265="",ER$4=""),0,COUNTIFS(Formulas!$A$2:$A$3001,ER$4,Formulas!$B$2:$B$3001,$A265))</f>
        <v>0</v>
      </c>
      <c r="ES265" s="21" t="n">
        <f aca="false">IF(OR($A265="",ES$4=""),0,COUNTIFS(Formulas!$A$2:$A$3001,ES$4,Formulas!$B$2:$B$3001,$A265))</f>
        <v>0</v>
      </c>
      <c r="ET265" s="21" t="n">
        <f aca="false">IF(OR($A265="",ET$4=""),0,COUNTIFS(Formulas!$A$2:$A$3001,ET$4,Formulas!$B$2:$B$3001,$A265))</f>
        <v>0</v>
      </c>
      <c r="EU265" s="21" t="n">
        <f aca="false">IF(OR($A265="",EU$4=""),0,COUNTIFS(Formulas!$A$2:$A$3001,EU$4,Formulas!$B$2:$B$3001,$A265))</f>
        <v>0</v>
      </c>
      <c r="EV265" s="21" t="n">
        <f aca="false">IF(OR($A265="",EV$4=""),0,COUNTIFS(Formulas!$A$2:$A$3001,EV$4,Formulas!$B$2:$B$3001,$A265))</f>
        <v>0</v>
      </c>
    </row>
    <row r="266" customFormat="false" ht="15" hidden="false" customHeight="false" outlineLevel="0" collapsed="false">
      <c r="A266" s="13" t="str">
        <f aca="false">IF(INDEX(Materials!$A$2:$A$301,262)="","",INDEX(Materials!$A$2:$A$301,262))</f>
        <v/>
      </c>
      <c r="B266" s="19" t="str">
        <f aca="false">IF(A266="","",COUNTIF(C266:EV266,"&gt;0"))</f>
        <v/>
      </c>
      <c r="C266" s="21" t="n">
        <f aca="false">IF(OR($A266="",C$4=""),0,COUNTIFS(Formulas!$A$2:$A$3001,C$4,Formulas!$B$2:$B$3001,$A266))</f>
        <v>0</v>
      </c>
      <c r="D266" s="21" t="n">
        <f aca="false">IF(OR($A266="",D$4=""),0,COUNTIFS(Formulas!$A$2:$A$3001,D$4,Formulas!$B$2:$B$3001,$A266))</f>
        <v>0</v>
      </c>
      <c r="E266" s="21" t="n">
        <f aca="false">IF(OR($A266="",E$4=""),0,COUNTIFS(Formulas!$A$2:$A$3001,E$4,Formulas!$B$2:$B$3001,$A266))</f>
        <v>0</v>
      </c>
      <c r="F266" s="21" t="n">
        <f aca="false">IF(OR($A266="",F$4=""),0,COUNTIFS(Formulas!$A$2:$A$3001,F$4,Formulas!$B$2:$B$3001,$A266))</f>
        <v>0</v>
      </c>
      <c r="G266" s="21" t="n">
        <f aca="false">IF(OR($A266="",G$4=""),0,COUNTIFS(Formulas!$A$2:$A$3001,G$4,Formulas!$B$2:$B$3001,$A266))</f>
        <v>0</v>
      </c>
      <c r="H266" s="21" t="n">
        <f aca="false">IF(OR($A266="",H$4=""),0,COUNTIFS(Formulas!$A$2:$A$3001,H$4,Formulas!$B$2:$B$3001,$A266))</f>
        <v>0</v>
      </c>
      <c r="I266" s="21" t="n">
        <f aca="false">IF(OR($A266="",I$4=""),0,COUNTIFS(Formulas!$A$2:$A$3001,I$4,Formulas!$B$2:$B$3001,$A266))</f>
        <v>0</v>
      </c>
      <c r="J266" s="21" t="n">
        <f aca="false">IF(OR($A266="",J$4=""),0,COUNTIFS(Formulas!$A$2:$A$3001,J$4,Formulas!$B$2:$B$3001,$A266))</f>
        <v>0</v>
      </c>
      <c r="K266" s="21" t="n">
        <f aca="false">IF(OR($A266="",K$4=""),0,COUNTIFS(Formulas!$A$2:$A$3001,K$4,Formulas!$B$2:$B$3001,$A266))</f>
        <v>0</v>
      </c>
      <c r="L266" s="21" t="n">
        <f aca="false">IF(OR($A266="",L$4=""),0,COUNTIFS(Formulas!$A$2:$A$3001,L$4,Formulas!$B$2:$B$3001,$A266))</f>
        <v>0</v>
      </c>
      <c r="M266" s="21" t="n">
        <f aca="false">IF(OR($A266="",M$4=""),0,COUNTIFS(Formulas!$A$2:$A$3001,M$4,Formulas!$B$2:$B$3001,$A266))</f>
        <v>0</v>
      </c>
      <c r="N266" s="21" t="n">
        <f aca="false">IF(OR($A266="",N$4=""),0,COUNTIFS(Formulas!$A$2:$A$3001,N$4,Formulas!$B$2:$B$3001,$A266))</f>
        <v>0</v>
      </c>
      <c r="O266" s="21" t="n">
        <f aca="false">IF(OR($A266="",O$4=""),0,COUNTIFS(Formulas!$A$2:$A$3001,O$4,Formulas!$B$2:$B$3001,$A266))</f>
        <v>0</v>
      </c>
      <c r="P266" s="21" t="n">
        <f aca="false">IF(OR($A266="",P$4=""),0,COUNTIFS(Formulas!$A$2:$A$3001,P$4,Formulas!$B$2:$B$3001,$A266))</f>
        <v>0</v>
      </c>
      <c r="Q266" s="21" t="n">
        <f aca="false">IF(OR($A266="",Q$4=""),0,COUNTIFS(Formulas!$A$2:$A$3001,Q$4,Formulas!$B$2:$B$3001,$A266))</f>
        <v>0</v>
      </c>
      <c r="R266" s="21" t="n">
        <f aca="false">IF(OR($A266="",R$4=""),0,COUNTIFS(Formulas!$A$2:$A$3001,R$4,Formulas!$B$2:$B$3001,$A266))</f>
        <v>0</v>
      </c>
      <c r="S266" s="21" t="n">
        <f aca="false">IF(OR($A266="",S$4=""),0,COUNTIFS(Formulas!$A$2:$A$3001,S$4,Formulas!$B$2:$B$3001,$A266))</f>
        <v>0</v>
      </c>
      <c r="T266" s="21" t="n">
        <f aca="false">IF(OR($A266="",T$4=""),0,COUNTIFS(Formulas!$A$2:$A$3001,T$4,Formulas!$B$2:$B$3001,$A266))</f>
        <v>0</v>
      </c>
      <c r="U266" s="21" t="n">
        <f aca="false">IF(OR($A266="",U$4=""),0,COUNTIFS(Formulas!$A$2:$A$3001,U$4,Formulas!$B$2:$B$3001,$A266))</f>
        <v>0</v>
      </c>
      <c r="V266" s="21" t="n">
        <f aca="false">IF(OR($A266="",V$4=""),0,COUNTIFS(Formulas!$A$2:$A$3001,V$4,Formulas!$B$2:$B$3001,$A266))</f>
        <v>0</v>
      </c>
      <c r="W266" s="21" t="n">
        <f aca="false">IF(OR($A266="",W$4=""),0,COUNTIFS(Formulas!$A$2:$A$3001,W$4,Formulas!$B$2:$B$3001,$A266))</f>
        <v>0</v>
      </c>
      <c r="X266" s="21" t="n">
        <f aca="false">IF(OR($A266="",X$4=""),0,COUNTIFS(Formulas!$A$2:$A$3001,X$4,Formulas!$B$2:$B$3001,$A266))</f>
        <v>0</v>
      </c>
      <c r="Y266" s="21" t="n">
        <f aca="false">IF(OR($A266="",Y$4=""),0,COUNTIFS(Formulas!$A$2:$A$3001,Y$4,Formulas!$B$2:$B$3001,$A266))</f>
        <v>0</v>
      </c>
      <c r="Z266" s="21" t="n">
        <f aca="false">IF(OR($A266="",Z$4=""),0,COUNTIFS(Formulas!$A$2:$A$3001,Z$4,Formulas!$B$2:$B$3001,$A266))</f>
        <v>0</v>
      </c>
      <c r="AA266" s="21" t="n">
        <f aca="false">IF(OR($A266="",AA$4=""),0,COUNTIFS(Formulas!$A$2:$A$3001,AA$4,Formulas!$B$2:$B$3001,$A266))</f>
        <v>0</v>
      </c>
      <c r="AB266" s="21" t="n">
        <f aca="false">IF(OR($A266="",AB$4=""),0,COUNTIFS(Formulas!$A$2:$A$3001,AB$4,Formulas!$B$2:$B$3001,$A266))</f>
        <v>0</v>
      </c>
      <c r="AC266" s="21" t="n">
        <f aca="false">IF(OR($A266="",AC$4=""),0,COUNTIFS(Formulas!$A$2:$A$3001,AC$4,Formulas!$B$2:$B$3001,$A266))</f>
        <v>0</v>
      </c>
      <c r="AD266" s="21" t="n">
        <f aca="false">IF(OR($A266="",AD$4=""),0,COUNTIFS(Formulas!$A$2:$A$3001,AD$4,Formulas!$B$2:$B$3001,$A266))</f>
        <v>0</v>
      </c>
      <c r="AE266" s="21" t="n">
        <f aca="false">IF(OR($A266="",AE$4=""),0,COUNTIFS(Formulas!$A$2:$A$3001,AE$4,Formulas!$B$2:$B$3001,$A266))</f>
        <v>0</v>
      </c>
      <c r="AF266" s="21" t="n">
        <f aca="false">IF(OR($A266="",AF$4=""),0,COUNTIFS(Formulas!$A$2:$A$3001,AF$4,Formulas!$B$2:$B$3001,$A266))</f>
        <v>0</v>
      </c>
      <c r="AG266" s="21" t="n">
        <f aca="false">IF(OR($A266="",AG$4=""),0,COUNTIFS(Formulas!$A$2:$A$3001,AG$4,Formulas!$B$2:$B$3001,$A266))</f>
        <v>0</v>
      </c>
      <c r="AH266" s="21" t="n">
        <f aca="false">IF(OR($A266="",AH$4=""),0,COUNTIFS(Formulas!$A$2:$A$3001,AH$4,Formulas!$B$2:$B$3001,$A266))</f>
        <v>0</v>
      </c>
      <c r="AI266" s="21" t="n">
        <f aca="false">IF(OR($A266="",AI$4=""),0,COUNTIFS(Formulas!$A$2:$A$3001,AI$4,Formulas!$B$2:$B$3001,$A266))</f>
        <v>0</v>
      </c>
      <c r="AJ266" s="21" t="n">
        <f aca="false">IF(OR($A266="",AJ$4=""),0,COUNTIFS(Formulas!$A$2:$A$3001,AJ$4,Formulas!$B$2:$B$3001,$A266))</f>
        <v>0</v>
      </c>
      <c r="AK266" s="21" t="n">
        <f aca="false">IF(OR($A266="",AK$4=""),0,COUNTIFS(Formulas!$A$2:$A$3001,AK$4,Formulas!$B$2:$B$3001,$A266))</f>
        <v>0</v>
      </c>
      <c r="AL266" s="21" t="n">
        <f aca="false">IF(OR($A266="",AL$4=""),0,COUNTIFS(Formulas!$A$2:$A$3001,AL$4,Formulas!$B$2:$B$3001,$A266))</f>
        <v>0</v>
      </c>
      <c r="AM266" s="21" t="n">
        <f aca="false">IF(OR($A266="",AM$4=""),0,COUNTIFS(Formulas!$A$2:$A$3001,AM$4,Formulas!$B$2:$B$3001,$A266))</f>
        <v>0</v>
      </c>
      <c r="AN266" s="21" t="n">
        <f aca="false">IF(OR($A266="",AN$4=""),0,COUNTIFS(Formulas!$A$2:$A$3001,AN$4,Formulas!$B$2:$B$3001,$A266))</f>
        <v>0</v>
      </c>
      <c r="AO266" s="21" t="n">
        <f aca="false">IF(OR($A266="",AO$4=""),0,COUNTIFS(Formulas!$A$2:$A$3001,AO$4,Formulas!$B$2:$B$3001,$A266))</f>
        <v>0</v>
      </c>
      <c r="AP266" s="21" t="n">
        <f aca="false">IF(OR($A266="",AP$4=""),0,COUNTIFS(Formulas!$A$2:$A$3001,AP$4,Formulas!$B$2:$B$3001,$A266))</f>
        <v>0</v>
      </c>
      <c r="AQ266" s="21" t="n">
        <f aca="false">IF(OR($A266="",AQ$4=""),0,COUNTIFS(Formulas!$A$2:$A$3001,AQ$4,Formulas!$B$2:$B$3001,$A266))</f>
        <v>0</v>
      </c>
      <c r="AR266" s="21" t="n">
        <f aca="false">IF(OR($A266="",AR$4=""),0,COUNTIFS(Formulas!$A$2:$A$3001,AR$4,Formulas!$B$2:$B$3001,$A266))</f>
        <v>0</v>
      </c>
      <c r="AS266" s="21" t="n">
        <f aca="false">IF(OR($A266="",AS$4=""),0,COUNTIFS(Formulas!$A$2:$A$3001,AS$4,Formulas!$B$2:$B$3001,$A266))</f>
        <v>0</v>
      </c>
      <c r="AT266" s="21" t="n">
        <f aca="false">IF(OR($A266="",AT$4=""),0,COUNTIFS(Formulas!$A$2:$A$3001,AT$4,Formulas!$B$2:$B$3001,$A266))</f>
        <v>0</v>
      </c>
      <c r="AU266" s="21" t="n">
        <f aca="false">IF(OR($A266="",AU$4=""),0,COUNTIFS(Formulas!$A$2:$A$3001,AU$4,Formulas!$B$2:$B$3001,$A266))</f>
        <v>0</v>
      </c>
      <c r="AV266" s="21" t="n">
        <f aca="false">IF(OR($A266="",AV$4=""),0,COUNTIFS(Formulas!$A$2:$A$3001,AV$4,Formulas!$B$2:$B$3001,$A266))</f>
        <v>0</v>
      </c>
      <c r="AW266" s="21" t="n">
        <f aca="false">IF(OR($A266="",AW$4=""),0,COUNTIFS(Formulas!$A$2:$A$3001,AW$4,Formulas!$B$2:$B$3001,$A266))</f>
        <v>0</v>
      </c>
      <c r="AX266" s="21" t="n">
        <f aca="false">IF(OR($A266="",AX$4=""),0,COUNTIFS(Formulas!$A$2:$A$3001,AX$4,Formulas!$B$2:$B$3001,$A266))</f>
        <v>0</v>
      </c>
      <c r="AY266" s="21" t="n">
        <f aca="false">IF(OR($A266="",AY$4=""),0,COUNTIFS(Formulas!$A$2:$A$3001,AY$4,Formulas!$B$2:$B$3001,$A266))</f>
        <v>0</v>
      </c>
      <c r="AZ266" s="21" t="n">
        <f aca="false">IF(OR($A266="",AZ$4=""),0,COUNTIFS(Formulas!$A$2:$A$3001,AZ$4,Formulas!$B$2:$B$3001,$A266))</f>
        <v>0</v>
      </c>
      <c r="BA266" s="21" t="n">
        <f aca="false">IF(OR($A266="",BA$4=""),0,COUNTIFS(Formulas!$A$2:$A$3001,BA$4,Formulas!$B$2:$B$3001,$A266))</f>
        <v>0</v>
      </c>
      <c r="BB266" s="21" t="n">
        <f aca="false">IF(OR($A266="",BB$4=""),0,COUNTIFS(Formulas!$A$2:$A$3001,BB$4,Formulas!$B$2:$B$3001,$A266))</f>
        <v>0</v>
      </c>
      <c r="BC266" s="21" t="n">
        <f aca="false">IF(OR($A266="",BC$4=""),0,COUNTIFS(Formulas!$A$2:$A$3001,BC$4,Formulas!$B$2:$B$3001,$A266))</f>
        <v>0</v>
      </c>
      <c r="BD266" s="21" t="n">
        <f aca="false">IF(OR($A266="",BD$4=""),0,COUNTIFS(Formulas!$A$2:$A$3001,BD$4,Formulas!$B$2:$B$3001,$A266))</f>
        <v>0</v>
      </c>
      <c r="BE266" s="21" t="n">
        <f aca="false">IF(OR($A266="",BE$4=""),0,COUNTIFS(Formulas!$A$2:$A$3001,BE$4,Formulas!$B$2:$B$3001,$A266))</f>
        <v>0</v>
      </c>
      <c r="BF266" s="21" t="n">
        <f aca="false">IF(OR($A266="",BF$4=""),0,COUNTIFS(Formulas!$A$2:$A$3001,BF$4,Formulas!$B$2:$B$3001,$A266))</f>
        <v>0</v>
      </c>
      <c r="BG266" s="21" t="n">
        <f aca="false">IF(OR($A266="",BG$4=""),0,COUNTIFS(Formulas!$A$2:$A$3001,BG$4,Formulas!$B$2:$B$3001,$A266))</f>
        <v>0</v>
      </c>
      <c r="BH266" s="21" t="n">
        <f aca="false">IF(OR($A266="",BH$4=""),0,COUNTIFS(Formulas!$A$2:$A$3001,BH$4,Formulas!$B$2:$B$3001,$A266))</f>
        <v>0</v>
      </c>
      <c r="BI266" s="21" t="n">
        <f aca="false">IF(OR($A266="",BI$4=""),0,COUNTIFS(Formulas!$A$2:$A$3001,BI$4,Formulas!$B$2:$B$3001,$A266))</f>
        <v>0</v>
      </c>
      <c r="BJ266" s="21" t="n">
        <f aca="false">IF(OR($A266="",BJ$4=""),0,COUNTIFS(Formulas!$A$2:$A$3001,BJ$4,Formulas!$B$2:$B$3001,$A266))</f>
        <v>0</v>
      </c>
      <c r="BK266" s="21" t="n">
        <f aca="false">IF(OR($A266="",BK$4=""),0,COUNTIFS(Formulas!$A$2:$A$3001,BK$4,Formulas!$B$2:$B$3001,$A266))</f>
        <v>0</v>
      </c>
      <c r="BL266" s="21" t="n">
        <f aca="false">IF(OR($A266="",BL$4=""),0,COUNTIFS(Formulas!$A$2:$A$3001,BL$4,Formulas!$B$2:$B$3001,$A266))</f>
        <v>0</v>
      </c>
      <c r="BM266" s="21" t="n">
        <f aca="false">IF(OR($A266="",BM$4=""),0,COUNTIFS(Formulas!$A$2:$A$3001,BM$4,Formulas!$B$2:$B$3001,$A266))</f>
        <v>0</v>
      </c>
      <c r="BN266" s="21" t="n">
        <f aca="false">IF(OR($A266="",BN$4=""),0,COUNTIFS(Formulas!$A$2:$A$3001,BN$4,Formulas!$B$2:$B$3001,$A266))</f>
        <v>0</v>
      </c>
      <c r="BO266" s="21" t="n">
        <f aca="false">IF(OR($A266="",BO$4=""),0,COUNTIFS(Formulas!$A$2:$A$3001,BO$4,Formulas!$B$2:$B$3001,$A266))</f>
        <v>0</v>
      </c>
      <c r="BP266" s="21" t="n">
        <f aca="false">IF(OR($A266="",BP$4=""),0,COUNTIFS(Formulas!$A$2:$A$3001,BP$4,Formulas!$B$2:$B$3001,$A266))</f>
        <v>0</v>
      </c>
      <c r="BQ266" s="21" t="n">
        <f aca="false">IF(OR($A266="",BQ$4=""),0,COUNTIFS(Formulas!$A$2:$A$3001,BQ$4,Formulas!$B$2:$B$3001,$A266))</f>
        <v>0</v>
      </c>
      <c r="BR266" s="21" t="n">
        <f aca="false">IF(OR($A266="",BR$4=""),0,COUNTIFS(Formulas!$A$2:$A$3001,BR$4,Formulas!$B$2:$B$3001,$A266))</f>
        <v>0</v>
      </c>
      <c r="BS266" s="21" t="n">
        <f aca="false">IF(OR($A266="",BS$4=""),0,COUNTIFS(Formulas!$A$2:$A$3001,BS$4,Formulas!$B$2:$B$3001,$A266))</f>
        <v>0</v>
      </c>
      <c r="BT266" s="21" t="n">
        <f aca="false">IF(OR($A266="",BT$4=""),0,COUNTIFS(Formulas!$A$2:$A$3001,BT$4,Formulas!$B$2:$B$3001,$A266))</f>
        <v>0</v>
      </c>
      <c r="BU266" s="21" t="n">
        <f aca="false">IF(OR($A266="",BU$4=""),0,COUNTIFS(Formulas!$A$2:$A$3001,BU$4,Formulas!$B$2:$B$3001,$A266))</f>
        <v>0</v>
      </c>
      <c r="BV266" s="21" t="n">
        <f aca="false">IF(OR($A266="",BV$4=""),0,COUNTIFS(Formulas!$A$2:$A$3001,BV$4,Formulas!$B$2:$B$3001,$A266))</f>
        <v>0</v>
      </c>
      <c r="BW266" s="21" t="n">
        <f aca="false">IF(OR($A266="",BW$4=""),0,COUNTIFS(Formulas!$A$2:$A$3001,BW$4,Formulas!$B$2:$B$3001,$A266))</f>
        <v>0</v>
      </c>
      <c r="BX266" s="21" t="n">
        <f aca="false">IF(OR($A266="",BX$4=""),0,COUNTIFS(Formulas!$A$2:$A$3001,BX$4,Formulas!$B$2:$B$3001,$A266))</f>
        <v>0</v>
      </c>
      <c r="BY266" s="21" t="n">
        <f aca="false">IF(OR($A266="",BY$4=""),0,COUNTIFS(Formulas!$A$2:$A$3001,BY$4,Formulas!$B$2:$B$3001,$A266))</f>
        <v>0</v>
      </c>
      <c r="BZ266" s="21" t="n">
        <f aca="false">IF(OR($A266="",BZ$4=""),0,COUNTIFS(Formulas!$A$2:$A$3001,BZ$4,Formulas!$B$2:$B$3001,$A266))</f>
        <v>0</v>
      </c>
      <c r="CA266" s="21" t="n">
        <f aca="false">IF(OR($A266="",CA$4=""),0,COUNTIFS(Formulas!$A$2:$A$3001,CA$4,Formulas!$B$2:$B$3001,$A266))</f>
        <v>0</v>
      </c>
      <c r="CB266" s="21" t="n">
        <f aca="false">IF(OR($A266="",CB$4=""),0,COUNTIFS(Formulas!$A$2:$A$3001,CB$4,Formulas!$B$2:$B$3001,$A266))</f>
        <v>0</v>
      </c>
      <c r="CC266" s="21" t="n">
        <f aca="false">IF(OR($A266="",CC$4=""),0,COUNTIFS(Formulas!$A$2:$A$3001,CC$4,Formulas!$B$2:$B$3001,$A266))</f>
        <v>0</v>
      </c>
      <c r="CD266" s="21" t="n">
        <f aca="false">IF(OR($A266="",CD$4=""),0,COUNTIFS(Formulas!$A$2:$A$3001,CD$4,Formulas!$B$2:$B$3001,$A266))</f>
        <v>0</v>
      </c>
      <c r="CE266" s="21" t="n">
        <f aca="false">IF(OR($A266="",CE$4=""),0,COUNTIFS(Formulas!$A$2:$A$3001,CE$4,Formulas!$B$2:$B$3001,$A266))</f>
        <v>0</v>
      </c>
      <c r="CF266" s="21" t="n">
        <f aca="false">IF(OR($A266="",CF$4=""),0,COUNTIFS(Formulas!$A$2:$A$3001,CF$4,Formulas!$B$2:$B$3001,$A266))</f>
        <v>0</v>
      </c>
      <c r="CG266" s="21" t="n">
        <f aca="false">IF(OR($A266="",CG$4=""),0,COUNTIFS(Formulas!$A$2:$A$3001,CG$4,Formulas!$B$2:$B$3001,$A266))</f>
        <v>0</v>
      </c>
      <c r="CH266" s="21" t="n">
        <f aca="false">IF(OR($A266="",CH$4=""),0,COUNTIFS(Formulas!$A$2:$A$3001,CH$4,Formulas!$B$2:$B$3001,$A266))</f>
        <v>0</v>
      </c>
      <c r="CI266" s="21" t="n">
        <f aca="false">IF(OR($A266="",CI$4=""),0,COUNTIFS(Formulas!$A$2:$A$3001,CI$4,Formulas!$B$2:$B$3001,$A266))</f>
        <v>0</v>
      </c>
      <c r="CJ266" s="21" t="n">
        <f aca="false">IF(OR($A266="",CJ$4=""),0,COUNTIFS(Formulas!$A$2:$A$3001,CJ$4,Formulas!$B$2:$B$3001,$A266))</f>
        <v>0</v>
      </c>
      <c r="CK266" s="21" t="n">
        <f aca="false">IF(OR($A266="",CK$4=""),0,COUNTIFS(Formulas!$A$2:$A$3001,CK$4,Formulas!$B$2:$B$3001,$A266))</f>
        <v>0</v>
      </c>
      <c r="CL266" s="21" t="n">
        <f aca="false">IF(OR($A266="",CL$4=""),0,COUNTIFS(Formulas!$A$2:$A$3001,CL$4,Formulas!$B$2:$B$3001,$A266))</f>
        <v>0</v>
      </c>
      <c r="CM266" s="21" t="n">
        <f aca="false">IF(OR($A266="",CM$4=""),0,COUNTIFS(Formulas!$A$2:$A$3001,CM$4,Formulas!$B$2:$B$3001,$A266))</f>
        <v>0</v>
      </c>
      <c r="CN266" s="21" t="n">
        <f aca="false">IF(OR($A266="",CN$4=""),0,COUNTIFS(Formulas!$A$2:$A$3001,CN$4,Formulas!$B$2:$B$3001,$A266))</f>
        <v>0</v>
      </c>
      <c r="CO266" s="21" t="n">
        <f aca="false">IF(OR($A266="",CO$4=""),0,COUNTIFS(Formulas!$A$2:$A$3001,CO$4,Formulas!$B$2:$B$3001,$A266))</f>
        <v>0</v>
      </c>
      <c r="CP266" s="21" t="n">
        <f aca="false">IF(OR($A266="",CP$4=""),0,COUNTIFS(Formulas!$A$2:$A$3001,CP$4,Formulas!$B$2:$B$3001,$A266))</f>
        <v>0</v>
      </c>
      <c r="CQ266" s="21" t="n">
        <f aca="false">IF(OR($A266="",CQ$4=""),0,COUNTIFS(Formulas!$A$2:$A$3001,CQ$4,Formulas!$B$2:$B$3001,$A266))</f>
        <v>0</v>
      </c>
      <c r="CR266" s="21" t="n">
        <f aca="false">IF(OR($A266="",CR$4=""),0,COUNTIFS(Formulas!$A$2:$A$3001,CR$4,Formulas!$B$2:$B$3001,$A266))</f>
        <v>0</v>
      </c>
      <c r="CS266" s="21" t="n">
        <f aca="false">IF(OR($A266="",CS$4=""),0,COUNTIFS(Formulas!$A$2:$A$3001,CS$4,Formulas!$B$2:$B$3001,$A266))</f>
        <v>0</v>
      </c>
      <c r="CT266" s="21" t="n">
        <f aca="false">IF(OR($A266="",CT$4=""),0,COUNTIFS(Formulas!$A$2:$A$3001,CT$4,Formulas!$B$2:$B$3001,$A266))</f>
        <v>0</v>
      </c>
      <c r="CU266" s="21" t="n">
        <f aca="false">IF(OR($A266="",CU$4=""),0,COUNTIFS(Formulas!$A$2:$A$3001,CU$4,Formulas!$B$2:$B$3001,$A266))</f>
        <v>0</v>
      </c>
      <c r="CV266" s="21" t="n">
        <f aca="false">IF(OR($A266="",CV$4=""),0,COUNTIFS(Formulas!$A$2:$A$3001,CV$4,Formulas!$B$2:$B$3001,$A266))</f>
        <v>0</v>
      </c>
      <c r="CW266" s="21" t="n">
        <f aca="false">IF(OR($A266="",CW$4=""),0,COUNTIFS(Formulas!$A$2:$A$3001,CW$4,Formulas!$B$2:$B$3001,$A266))</f>
        <v>0</v>
      </c>
      <c r="CX266" s="21" t="n">
        <f aca="false">IF(OR($A266="",CX$4=""),0,COUNTIFS(Formulas!$A$2:$A$3001,CX$4,Formulas!$B$2:$B$3001,$A266))</f>
        <v>0</v>
      </c>
      <c r="CY266" s="21" t="n">
        <f aca="false">IF(OR($A266="",CY$4=""),0,COUNTIFS(Formulas!$A$2:$A$3001,CY$4,Formulas!$B$2:$B$3001,$A266))</f>
        <v>0</v>
      </c>
      <c r="CZ266" s="21" t="n">
        <f aca="false">IF(OR($A266="",CZ$4=""),0,COUNTIFS(Formulas!$A$2:$A$3001,CZ$4,Formulas!$B$2:$B$3001,$A266))</f>
        <v>0</v>
      </c>
      <c r="DA266" s="21" t="n">
        <f aca="false">IF(OR($A266="",DA$4=""),0,COUNTIFS(Formulas!$A$2:$A$3001,DA$4,Formulas!$B$2:$B$3001,$A266))</f>
        <v>0</v>
      </c>
      <c r="DB266" s="21" t="n">
        <f aca="false">IF(OR($A266="",DB$4=""),0,COUNTIFS(Formulas!$A$2:$A$3001,DB$4,Formulas!$B$2:$B$3001,$A266))</f>
        <v>0</v>
      </c>
      <c r="DC266" s="21" t="n">
        <f aca="false">IF(OR($A266="",DC$4=""),0,COUNTIFS(Formulas!$A$2:$A$3001,DC$4,Formulas!$B$2:$B$3001,$A266))</f>
        <v>0</v>
      </c>
      <c r="DD266" s="21" t="n">
        <f aca="false">IF(OR($A266="",DD$4=""),0,COUNTIFS(Formulas!$A$2:$A$3001,DD$4,Formulas!$B$2:$B$3001,$A266))</f>
        <v>0</v>
      </c>
      <c r="DE266" s="21" t="n">
        <f aca="false">IF(OR($A266="",DE$4=""),0,COUNTIFS(Formulas!$A$2:$A$3001,DE$4,Formulas!$B$2:$B$3001,$A266))</f>
        <v>0</v>
      </c>
      <c r="DF266" s="21" t="n">
        <f aca="false">IF(OR($A266="",DF$4=""),0,COUNTIFS(Formulas!$A$2:$A$3001,DF$4,Formulas!$B$2:$B$3001,$A266))</f>
        <v>0</v>
      </c>
      <c r="DG266" s="21" t="n">
        <f aca="false">IF(OR($A266="",DG$4=""),0,COUNTIFS(Formulas!$A$2:$A$3001,DG$4,Formulas!$B$2:$B$3001,$A266))</f>
        <v>0</v>
      </c>
      <c r="DH266" s="21" t="n">
        <f aca="false">IF(OR($A266="",DH$4=""),0,COUNTIFS(Formulas!$A$2:$A$3001,DH$4,Formulas!$B$2:$B$3001,$A266))</f>
        <v>0</v>
      </c>
      <c r="DI266" s="21" t="n">
        <f aca="false">IF(OR($A266="",DI$4=""),0,COUNTIFS(Formulas!$A$2:$A$3001,DI$4,Formulas!$B$2:$B$3001,$A266))</f>
        <v>0</v>
      </c>
      <c r="DJ266" s="21" t="n">
        <f aca="false">IF(OR($A266="",DJ$4=""),0,COUNTIFS(Formulas!$A$2:$A$3001,DJ$4,Formulas!$B$2:$B$3001,$A266))</f>
        <v>0</v>
      </c>
      <c r="DK266" s="21" t="n">
        <f aca="false">IF(OR($A266="",DK$4=""),0,COUNTIFS(Formulas!$A$2:$A$3001,DK$4,Formulas!$B$2:$B$3001,$A266))</f>
        <v>0</v>
      </c>
      <c r="DL266" s="21" t="n">
        <f aca="false">IF(OR($A266="",DL$4=""),0,COUNTIFS(Formulas!$A$2:$A$3001,DL$4,Formulas!$B$2:$B$3001,$A266))</f>
        <v>0</v>
      </c>
      <c r="DM266" s="21" t="n">
        <f aca="false">IF(OR($A266="",DM$4=""),0,COUNTIFS(Formulas!$A$2:$A$3001,DM$4,Formulas!$B$2:$B$3001,$A266))</f>
        <v>0</v>
      </c>
      <c r="DN266" s="21" t="n">
        <f aca="false">IF(OR($A266="",DN$4=""),0,COUNTIFS(Formulas!$A$2:$A$3001,DN$4,Formulas!$B$2:$B$3001,$A266))</f>
        <v>0</v>
      </c>
      <c r="DO266" s="21" t="n">
        <f aca="false">IF(OR($A266="",DO$4=""),0,COUNTIFS(Formulas!$A$2:$A$3001,DO$4,Formulas!$B$2:$B$3001,$A266))</f>
        <v>0</v>
      </c>
      <c r="DP266" s="21" t="n">
        <f aca="false">IF(OR($A266="",DP$4=""),0,COUNTIFS(Formulas!$A$2:$A$3001,DP$4,Formulas!$B$2:$B$3001,$A266))</f>
        <v>0</v>
      </c>
      <c r="DQ266" s="21" t="n">
        <f aca="false">IF(OR($A266="",DQ$4=""),0,COUNTIFS(Formulas!$A$2:$A$3001,DQ$4,Formulas!$B$2:$B$3001,$A266))</f>
        <v>0</v>
      </c>
      <c r="DR266" s="21" t="n">
        <f aca="false">IF(OR($A266="",DR$4=""),0,COUNTIFS(Formulas!$A$2:$A$3001,DR$4,Formulas!$B$2:$B$3001,$A266))</f>
        <v>0</v>
      </c>
      <c r="DS266" s="21" t="n">
        <f aca="false">IF(OR($A266="",DS$4=""),0,COUNTIFS(Formulas!$A$2:$A$3001,DS$4,Formulas!$B$2:$B$3001,$A266))</f>
        <v>0</v>
      </c>
      <c r="DT266" s="21" t="n">
        <f aca="false">IF(OR($A266="",DT$4=""),0,COUNTIFS(Formulas!$A$2:$A$3001,DT$4,Formulas!$B$2:$B$3001,$A266))</f>
        <v>0</v>
      </c>
      <c r="DU266" s="21" t="n">
        <f aca="false">IF(OR($A266="",DU$4=""),0,COUNTIFS(Formulas!$A$2:$A$3001,DU$4,Formulas!$B$2:$B$3001,$A266))</f>
        <v>0</v>
      </c>
      <c r="DV266" s="21" t="n">
        <f aca="false">IF(OR($A266="",DV$4=""),0,COUNTIFS(Formulas!$A$2:$A$3001,DV$4,Formulas!$B$2:$B$3001,$A266))</f>
        <v>0</v>
      </c>
      <c r="DW266" s="21" t="n">
        <f aca="false">IF(OR($A266="",DW$4=""),0,COUNTIFS(Formulas!$A$2:$A$3001,DW$4,Formulas!$B$2:$B$3001,$A266))</f>
        <v>0</v>
      </c>
      <c r="DX266" s="21" t="n">
        <f aca="false">IF(OR($A266="",DX$4=""),0,COUNTIFS(Formulas!$A$2:$A$3001,DX$4,Formulas!$B$2:$B$3001,$A266))</f>
        <v>0</v>
      </c>
      <c r="DY266" s="21" t="n">
        <f aca="false">IF(OR($A266="",DY$4=""),0,COUNTIFS(Formulas!$A$2:$A$3001,DY$4,Formulas!$B$2:$B$3001,$A266))</f>
        <v>0</v>
      </c>
      <c r="DZ266" s="21" t="n">
        <f aca="false">IF(OR($A266="",DZ$4=""),0,COUNTIFS(Formulas!$A$2:$A$3001,DZ$4,Formulas!$B$2:$B$3001,$A266))</f>
        <v>0</v>
      </c>
      <c r="EA266" s="21" t="n">
        <f aca="false">IF(OR($A266="",EA$4=""),0,COUNTIFS(Formulas!$A$2:$A$3001,EA$4,Formulas!$B$2:$B$3001,$A266))</f>
        <v>0</v>
      </c>
      <c r="EB266" s="21" t="n">
        <f aca="false">IF(OR($A266="",EB$4=""),0,COUNTIFS(Formulas!$A$2:$A$3001,EB$4,Formulas!$B$2:$B$3001,$A266))</f>
        <v>0</v>
      </c>
      <c r="EC266" s="21" t="n">
        <f aca="false">IF(OR($A266="",EC$4=""),0,COUNTIFS(Formulas!$A$2:$A$3001,EC$4,Formulas!$B$2:$B$3001,$A266))</f>
        <v>0</v>
      </c>
      <c r="ED266" s="21" t="n">
        <f aca="false">IF(OR($A266="",ED$4=""),0,COUNTIFS(Formulas!$A$2:$A$3001,ED$4,Formulas!$B$2:$B$3001,$A266))</f>
        <v>0</v>
      </c>
      <c r="EE266" s="21" t="n">
        <f aca="false">IF(OR($A266="",EE$4=""),0,COUNTIFS(Formulas!$A$2:$A$3001,EE$4,Formulas!$B$2:$B$3001,$A266))</f>
        <v>0</v>
      </c>
      <c r="EF266" s="21" t="n">
        <f aca="false">IF(OR($A266="",EF$4=""),0,COUNTIFS(Formulas!$A$2:$A$3001,EF$4,Formulas!$B$2:$B$3001,$A266))</f>
        <v>0</v>
      </c>
      <c r="EG266" s="21" t="n">
        <f aca="false">IF(OR($A266="",EG$4=""),0,COUNTIFS(Formulas!$A$2:$A$3001,EG$4,Formulas!$B$2:$B$3001,$A266))</f>
        <v>0</v>
      </c>
      <c r="EH266" s="21" t="n">
        <f aca="false">IF(OR($A266="",EH$4=""),0,COUNTIFS(Formulas!$A$2:$A$3001,EH$4,Formulas!$B$2:$B$3001,$A266))</f>
        <v>0</v>
      </c>
      <c r="EI266" s="21" t="n">
        <f aca="false">IF(OR($A266="",EI$4=""),0,COUNTIFS(Formulas!$A$2:$A$3001,EI$4,Formulas!$B$2:$B$3001,$A266))</f>
        <v>0</v>
      </c>
      <c r="EJ266" s="21" t="n">
        <f aca="false">IF(OR($A266="",EJ$4=""),0,COUNTIFS(Formulas!$A$2:$A$3001,EJ$4,Formulas!$B$2:$B$3001,$A266))</f>
        <v>0</v>
      </c>
      <c r="EK266" s="21" t="n">
        <f aca="false">IF(OR($A266="",EK$4=""),0,COUNTIFS(Formulas!$A$2:$A$3001,EK$4,Formulas!$B$2:$B$3001,$A266))</f>
        <v>0</v>
      </c>
      <c r="EL266" s="21" t="n">
        <f aca="false">IF(OR($A266="",EL$4=""),0,COUNTIFS(Formulas!$A$2:$A$3001,EL$4,Formulas!$B$2:$B$3001,$A266))</f>
        <v>0</v>
      </c>
      <c r="EM266" s="21" t="n">
        <f aca="false">IF(OR($A266="",EM$4=""),0,COUNTIFS(Formulas!$A$2:$A$3001,EM$4,Formulas!$B$2:$B$3001,$A266))</f>
        <v>0</v>
      </c>
      <c r="EN266" s="21" t="n">
        <f aca="false">IF(OR($A266="",EN$4=""),0,COUNTIFS(Formulas!$A$2:$A$3001,EN$4,Formulas!$B$2:$B$3001,$A266))</f>
        <v>0</v>
      </c>
      <c r="EO266" s="21" t="n">
        <f aca="false">IF(OR($A266="",EO$4=""),0,COUNTIFS(Formulas!$A$2:$A$3001,EO$4,Formulas!$B$2:$B$3001,$A266))</f>
        <v>0</v>
      </c>
      <c r="EP266" s="21" t="n">
        <f aca="false">IF(OR($A266="",EP$4=""),0,COUNTIFS(Formulas!$A$2:$A$3001,EP$4,Formulas!$B$2:$B$3001,$A266))</f>
        <v>0</v>
      </c>
      <c r="EQ266" s="21" t="n">
        <f aca="false">IF(OR($A266="",EQ$4=""),0,COUNTIFS(Formulas!$A$2:$A$3001,EQ$4,Formulas!$B$2:$B$3001,$A266))</f>
        <v>0</v>
      </c>
      <c r="ER266" s="21" t="n">
        <f aca="false">IF(OR($A266="",ER$4=""),0,COUNTIFS(Formulas!$A$2:$A$3001,ER$4,Formulas!$B$2:$B$3001,$A266))</f>
        <v>0</v>
      </c>
      <c r="ES266" s="21" t="n">
        <f aca="false">IF(OR($A266="",ES$4=""),0,COUNTIFS(Formulas!$A$2:$A$3001,ES$4,Formulas!$B$2:$B$3001,$A266))</f>
        <v>0</v>
      </c>
      <c r="ET266" s="21" t="n">
        <f aca="false">IF(OR($A266="",ET$4=""),0,COUNTIFS(Formulas!$A$2:$A$3001,ET$4,Formulas!$B$2:$B$3001,$A266))</f>
        <v>0</v>
      </c>
      <c r="EU266" s="21" t="n">
        <f aca="false">IF(OR($A266="",EU$4=""),0,COUNTIFS(Formulas!$A$2:$A$3001,EU$4,Formulas!$B$2:$B$3001,$A266))</f>
        <v>0</v>
      </c>
      <c r="EV266" s="21" t="n">
        <f aca="false">IF(OR($A266="",EV$4=""),0,COUNTIFS(Formulas!$A$2:$A$3001,EV$4,Formulas!$B$2:$B$3001,$A266))</f>
        <v>0</v>
      </c>
    </row>
    <row r="267" customFormat="false" ht="15" hidden="false" customHeight="false" outlineLevel="0" collapsed="false">
      <c r="A267" s="13" t="str">
        <f aca="false">IF(INDEX(Materials!$A$2:$A$301,263)="","",INDEX(Materials!$A$2:$A$301,263))</f>
        <v/>
      </c>
      <c r="B267" s="19" t="str">
        <f aca="false">IF(A267="","",COUNTIF(C267:EV267,"&gt;0"))</f>
        <v/>
      </c>
      <c r="C267" s="21" t="n">
        <f aca="false">IF(OR($A267="",C$4=""),0,COUNTIFS(Formulas!$A$2:$A$3001,C$4,Formulas!$B$2:$B$3001,$A267))</f>
        <v>0</v>
      </c>
      <c r="D267" s="21" t="n">
        <f aca="false">IF(OR($A267="",D$4=""),0,COUNTIFS(Formulas!$A$2:$A$3001,D$4,Formulas!$B$2:$B$3001,$A267))</f>
        <v>0</v>
      </c>
      <c r="E267" s="21" t="n">
        <f aca="false">IF(OR($A267="",E$4=""),0,COUNTIFS(Formulas!$A$2:$A$3001,E$4,Formulas!$B$2:$B$3001,$A267))</f>
        <v>0</v>
      </c>
      <c r="F267" s="21" t="n">
        <f aca="false">IF(OR($A267="",F$4=""),0,COUNTIFS(Formulas!$A$2:$A$3001,F$4,Formulas!$B$2:$B$3001,$A267))</f>
        <v>0</v>
      </c>
      <c r="G267" s="21" t="n">
        <f aca="false">IF(OR($A267="",G$4=""),0,COUNTIFS(Formulas!$A$2:$A$3001,G$4,Formulas!$B$2:$B$3001,$A267))</f>
        <v>0</v>
      </c>
      <c r="H267" s="21" t="n">
        <f aca="false">IF(OR($A267="",H$4=""),0,COUNTIFS(Formulas!$A$2:$A$3001,H$4,Formulas!$B$2:$B$3001,$A267))</f>
        <v>0</v>
      </c>
      <c r="I267" s="21" t="n">
        <f aca="false">IF(OR($A267="",I$4=""),0,COUNTIFS(Formulas!$A$2:$A$3001,I$4,Formulas!$B$2:$B$3001,$A267))</f>
        <v>0</v>
      </c>
      <c r="J267" s="21" t="n">
        <f aca="false">IF(OR($A267="",J$4=""),0,COUNTIFS(Formulas!$A$2:$A$3001,J$4,Formulas!$B$2:$B$3001,$A267))</f>
        <v>0</v>
      </c>
      <c r="K267" s="21" t="n">
        <f aca="false">IF(OR($A267="",K$4=""),0,COUNTIFS(Formulas!$A$2:$A$3001,K$4,Formulas!$B$2:$B$3001,$A267))</f>
        <v>0</v>
      </c>
      <c r="L267" s="21" t="n">
        <f aca="false">IF(OR($A267="",L$4=""),0,COUNTIFS(Formulas!$A$2:$A$3001,L$4,Formulas!$B$2:$B$3001,$A267))</f>
        <v>0</v>
      </c>
      <c r="M267" s="21" t="n">
        <f aca="false">IF(OR($A267="",M$4=""),0,COUNTIFS(Formulas!$A$2:$A$3001,M$4,Formulas!$B$2:$B$3001,$A267))</f>
        <v>0</v>
      </c>
      <c r="N267" s="21" t="n">
        <f aca="false">IF(OR($A267="",N$4=""),0,COUNTIFS(Formulas!$A$2:$A$3001,N$4,Formulas!$B$2:$B$3001,$A267))</f>
        <v>0</v>
      </c>
      <c r="O267" s="21" t="n">
        <f aca="false">IF(OR($A267="",O$4=""),0,COUNTIFS(Formulas!$A$2:$A$3001,O$4,Formulas!$B$2:$B$3001,$A267))</f>
        <v>0</v>
      </c>
      <c r="P267" s="21" t="n">
        <f aca="false">IF(OR($A267="",P$4=""),0,COUNTIFS(Formulas!$A$2:$A$3001,P$4,Formulas!$B$2:$B$3001,$A267))</f>
        <v>0</v>
      </c>
      <c r="Q267" s="21" t="n">
        <f aca="false">IF(OR($A267="",Q$4=""),0,COUNTIFS(Formulas!$A$2:$A$3001,Q$4,Formulas!$B$2:$B$3001,$A267))</f>
        <v>0</v>
      </c>
      <c r="R267" s="21" t="n">
        <f aca="false">IF(OR($A267="",R$4=""),0,COUNTIFS(Formulas!$A$2:$A$3001,R$4,Formulas!$B$2:$B$3001,$A267))</f>
        <v>0</v>
      </c>
      <c r="S267" s="21" t="n">
        <f aca="false">IF(OR($A267="",S$4=""),0,COUNTIFS(Formulas!$A$2:$A$3001,S$4,Formulas!$B$2:$B$3001,$A267))</f>
        <v>0</v>
      </c>
      <c r="T267" s="21" t="n">
        <f aca="false">IF(OR($A267="",T$4=""),0,COUNTIFS(Formulas!$A$2:$A$3001,T$4,Formulas!$B$2:$B$3001,$A267))</f>
        <v>0</v>
      </c>
      <c r="U267" s="21" t="n">
        <f aca="false">IF(OR($A267="",U$4=""),0,COUNTIFS(Formulas!$A$2:$A$3001,U$4,Formulas!$B$2:$B$3001,$A267))</f>
        <v>0</v>
      </c>
      <c r="V267" s="21" t="n">
        <f aca="false">IF(OR($A267="",V$4=""),0,COUNTIFS(Formulas!$A$2:$A$3001,V$4,Formulas!$B$2:$B$3001,$A267))</f>
        <v>0</v>
      </c>
      <c r="W267" s="21" t="n">
        <f aca="false">IF(OR($A267="",W$4=""),0,COUNTIFS(Formulas!$A$2:$A$3001,W$4,Formulas!$B$2:$B$3001,$A267))</f>
        <v>0</v>
      </c>
      <c r="X267" s="21" t="n">
        <f aca="false">IF(OR($A267="",X$4=""),0,COUNTIFS(Formulas!$A$2:$A$3001,X$4,Formulas!$B$2:$B$3001,$A267))</f>
        <v>0</v>
      </c>
      <c r="Y267" s="21" t="n">
        <f aca="false">IF(OR($A267="",Y$4=""),0,COUNTIFS(Formulas!$A$2:$A$3001,Y$4,Formulas!$B$2:$B$3001,$A267))</f>
        <v>0</v>
      </c>
      <c r="Z267" s="21" t="n">
        <f aca="false">IF(OR($A267="",Z$4=""),0,COUNTIFS(Formulas!$A$2:$A$3001,Z$4,Formulas!$B$2:$B$3001,$A267))</f>
        <v>0</v>
      </c>
      <c r="AA267" s="21" t="n">
        <f aca="false">IF(OR($A267="",AA$4=""),0,COUNTIFS(Formulas!$A$2:$A$3001,AA$4,Formulas!$B$2:$B$3001,$A267))</f>
        <v>0</v>
      </c>
      <c r="AB267" s="21" t="n">
        <f aca="false">IF(OR($A267="",AB$4=""),0,COUNTIFS(Formulas!$A$2:$A$3001,AB$4,Formulas!$B$2:$B$3001,$A267))</f>
        <v>0</v>
      </c>
      <c r="AC267" s="21" t="n">
        <f aca="false">IF(OR($A267="",AC$4=""),0,COUNTIFS(Formulas!$A$2:$A$3001,AC$4,Formulas!$B$2:$B$3001,$A267))</f>
        <v>0</v>
      </c>
      <c r="AD267" s="21" t="n">
        <f aca="false">IF(OR($A267="",AD$4=""),0,COUNTIFS(Formulas!$A$2:$A$3001,AD$4,Formulas!$B$2:$B$3001,$A267))</f>
        <v>0</v>
      </c>
      <c r="AE267" s="21" t="n">
        <f aca="false">IF(OR($A267="",AE$4=""),0,COUNTIFS(Formulas!$A$2:$A$3001,AE$4,Formulas!$B$2:$B$3001,$A267))</f>
        <v>0</v>
      </c>
      <c r="AF267" s="21" t="n">
        <f aca="false">IF(OR($A267="",AF$4=""),0,COUNTIFS(Formulas!$A$2:$A$3001,AF$4,Formulas!$B$2:$B$3001,$A267))</f>
        <v>0</v>
      </c>
      <c r="AG267" s="21" t="n">
        <f aca="false">IF(OR($A267="",AG$4=""),0,COUNTIFS(Formulas!$A$2:$A$3001,AG$4,Formulas!$B$2:$B$3001,$A267))</f>
        <v>0</v>
      </c>
      <c r="AH267" s="21" t="n">
        <f aca="false">IF(OR($A267="",AH$4=""),0,COUNTIFS(Formulas!$A$2:$A$3001,AH$4,Formulas!$B$2:$B$3001,$A267))</f>
        <v>0</v>
      </c>
      <c r="AI267" s="21" t="n">
        <f aca="false">IF(OR($A267="",AI$4=""),0,COUNTIFS(Formulas!$A$2:$A$3001,AI$4,Formulas!$B$2:$B$3001,$A267))</f>
        <v>0</v>
      </c>
      <c r="AJ267" s="21" t="n">
        <f aca="false">IF(OR($A267="",AJ$4=""),0,COUNTIFS(Formulas!$A$2:$A$3001,AJ$4,Formulas!$B$2:$B$3001,$A267))</f>
        <v>0</v>
      </c>
      <c r="AK267" s="21" t="n">
        <f aca="false">IF(OR($A267="",AK$4=""),0,COUNTIFS(Formulas!$A$2:$A$3001,AK$4,Formulas!$B$2:$B$3001,$A267))</f>
        <v>0</v>
      </c>
      <c r="AL267" s="21" t="n">
        <f aca="false">IF(OR($A267="",AL$4=""),0,COUNTIFS(Formulas!$A$2:$A$3001,AL$4,Formulas!$B$2:$B$3001,$A267))</f>
        <v>0</v>
      </c>
      <c r="AM267" s="21" t="n">
        <f aca="false">IF(OR($A267="",AM$4=""),0,COUNTIFS(Formulas!$A$2:$A$3001,AM$4,Formulas!$B$2:$B$3001,$A267))</f>
        <v>0</v>
      </c>
      <c r="AN267" s="21" t="n">
        <f aca="false">IF(OR($A267="",AN$4=""),0,COUNTIFS(Formulas!$A$2:$A$3001,AN$4,Formulas!$B$2:$B$3001,$A267))</f>
        <v>0</v>
      </c>
      <c r="AO267" s="21" t="n">
        <f aca="false">IF(OR($A267="",AO$4=""),0,COUNTIFS(Formulas!$A$2:$A$3001,AO$4,Formulas!$B$2:$B$3001,$A267))</f>
        <v>0</v>
      </c>
      <c r="AP267" s="21" t="n">
        <f aca="false">IF(OR($A267="",AP$4=""),0,COUNTIFS(Formulas!$A$2:$A$3001,AP$4,Formulas!$B$2:$B$3001,$A267))</f>
        <v>0</v>
      </c>
      <c r="AQ267" s="21" t="n">
        <f aca="false">IF(OR($A267="",AQ$4=""),0,COUNTIFS(Formulas!$A$2:$A$3001,AQ$4,Formulas!$B$2:$B$3001,$A267))</f>
        <v>0</v>
      </c>
      <c r="AR267" s="21" t="n">
        <f aca="false">IF(OR($A267="",AR$4=""),0,COUNTIFS(Formulas!$A$2:$A$3001,AR$4,Formulas!$B$2:$B$3001,$A267))</f>
        <v>0</v>
      </c>
      <c r="AS267" s="21" t="n">
        <f aca="false">IF(OR($A267="",AS$4=""),0,COUNTIFS(Formulas!$A$2:$A$3001,AS$4,Formulas!$B$2:$B$3001,$A267))</f>
        <v>0</v>
      </c>
      <c r="AT267" s="21" t="n">
        <f aca="false">IF(OR($A267="",AT$4=""),0,COUNTIFS(Formulas!$A$2:$A$3001,AT$4,Formulas!$B$2:$B$3001,$A267))</f>
        <v>0</v>
      </c>
      <c r="AU267" s="21" t="n">
        <f aca="false">IF(OR($A267="",AU$4=""),0,COUNTIFS(Formulas!$A$2:$A$3001,AU$4,Formulas!$B$2:$B$3001,$A267))</f>
        <v>0</v>
      </c>
      <c r="AV267" s="21" t="n">
        <f aca="false">IF(OR($A267="",AV$4=""),0,COUNTIFS(Formulas!$A$2:$A$3001,AV$4,Formulas!$B$2:$B$3001,$A267))</f>
        <v>0</v>
      </c>
      <c r="AW267" s="21" t="n">
        <f aca="false">IF(OR($A267="",AW$4=""),0,COUNTIFS(Formulas!$A$2:$A$3001,AW$4,Formulas!$B$2:$B$3001,$A267))</f>
        <v>0</v>
      </c>
      <c r="AX267" s="21" t="n">
        <f aca="false">IF(OR($A267="",AX$4=""),0,COUNTIFS(Formulas!$A$2:$A$3001,AX$4,Formulas!$B$2:$B$3001,$A267))</f>
        <v>0</v>
      </c>
      <c r="AY267" s="21" t="n">
        <f aca="false">IF(OR($A267="",AY$4=""),0,COUNTIFS(Formulas!$A$2:$A$3001,AY$4,Formulas!$B$2:$B$3001,$A267))</f>
        <v>0</v>
      </c>
      <c r="AZ267" s="21" t="n">
        <f aca="false">IF(OR($A267="",AZ$4=""),0,COUNTIFS(Formulas!$A$2:$A$3001,AZ$4,Formulas!$B$2:$B$3001,$A267))</f>
        <v>0</v>
      </c>
      <c r="BA267" s="21" t="n">
        <f aca="false">IF(OR($A267="",BA$4=""),0,COUNTIFS(Formulas!$A$2:$A$3001,BA$4,Formulas!$B$2:$B$3001,$A267))</f>
        <v>0</v>
      </c>
      <c r="BB267" s="21" t="n">
        <f aca="false">IF(OR($A267="",BB$4=""),0,COUNTIFS(Formulas!$A$2:$A$3001,BB$4,Formulas!$B$2:$B$3001,$A267))</f>
        <v>0</v>
      </c>
      <c r="BC267" s="21" t="n">
        <f aca="false">IF(OR($A267="",BC$4=""),0,COUNTIFS(Formulas!$A$2:$A$3001,BC$4,Formulas!$B$2:$B$3001,$A267))</f>
        <v>0</v>
      </c>
      <c r="BD267" s="21" t="n">
        <f aca="false">IF(OR($A267="",BD$4=""),0,COUNTIFS(Formulas!$A$2:$A$3001,BD$4,Formulas!$B$2:$B$3001,$A267))</f>
        <v>0</v>
      </c>
      <c r="BE267" s="21" t="n">
        <f aca="false">IF(OR($A267="",BE$4=""),0,COUNTIFS(Formulas!$A$2:$A$3001,BE$4,Formulas!$B$2:$B$3001,$A267))</f>
        <v>0</v>
      </c>
      <c r="BF267" s="21" t="n">
        <f aca="false">IF(OR($A267="",BF$4=""),0,COUNTIFS(Formulas!$A$2:$A$3001,BF$4,Formulas!$B$2:$B$3001,$A267))</f>
        <v>0</v>
      </c>
      <c r="BG267" s="21" t="n">
        <f aca="false">IF(OR($A267="",BG$4=""),0,COUNTIFS(Formulas!$A$2:$A$3001,BG$4,Formulas!$B$2:$B$3001,$A267))</f>
        <v>0</v>
      </c>
      <c r="BH267" s="21" t="n">
        <f aca="false">IF(OR($A267="",BH$4=""),0,COUNTIFS(Formulas!$A$2:$A$3001,BH$4,Formulas!$B$2:$B$3001,$A267))</f>
        <v>0</v>
      </c>
      <c r="BI267" s="21" t="n">
        <f aca="false">IF(OR($A267="",BI$4=""),0,COUNTIFS(Formulas!$A$2:$A$3001,BI$4,Formulas!$B$2:$B$3001,$A267))</f>
        <v>0</v>
      </c>
      <c r="BJ267" s="21" t="n">
        <f aca="false">IF(OR($A267="",BJ$4=""),0,COUNTIFS(Formulas!$A$2:$A$3001,BJ$4,Formulas!$B$2:$B$3001,$A267))</f>
        <v>0</v>
      </c>
      <c r="BK267" s="21" t="n">
        <f aca="false">IF(OR($A267="",BK$4=""),0,COUNTIFS(Formulas!$A$2:$A$3001,BK$4,Formulas!$B$2:$B$3001,$A267))</f>
        <v>0</v>
      </c>
      <c r="BL267" s="21" t="n">
        <f aca="false">IF(OR($A267="",BL$4=""),0,COUNTIFS(Formulas!$A$2:$A$3001,BL$4,Formulas!$B$2:$B$3001,$A267))</f>
        <v>0</v>
      </c>
      <c r="BM267" s="21" t="n">
        <f aca="false">IF(OR($A267="",BM$4=""),0,COUNTIFS(Formulas!$A$2:$A$3001,BM$4,Formulas!$B$2:$B$3001,$A267))</f>
        <v>0</v>
      </c>
      <c r="BN267" s="21" t="n">
        <f aca="false">IF(OR($A267="",BN$4=""),0,COUNTIFS(Formulas!$A$2:$A$3001,BN$4,Formulas!$B$2:$B$3001,$A267))</f>
        <v>0</v>
      </c>
      <c r="BO267" s="21" t="n">
        <f aca="false">IF(OR($A267="",BO$4=""),0,COUNTIFS(Formulas!$A$2:$A$3001,BO$4,Formulas!$B$2:$B$3001,$A267))</f>
        <v>0</v>
      </c>
      <c r="BP267" s="21" t="n">
        <f aca="false">IF(OR($A267="",BP$4=""),0,COUNTIFS(Formulas!$A$2:$A$3001,BP$4,Formulas!$B$2:$B$3001,$A267))</f>
        <v>0</v>
      </c>
      <c r="BQ267" s="21" t="n">
        <f aca="false">IF(OR($A267="",BQ$4=""),0,COUNTIFS(Formulas!$A$2:$A$3001,BQ$4,Formulas!$B$2:$B$3001,$A267))</f>
        <v>0</v>
      </c>
      <c r="BR267" s="21" t="n">
        <f aca="false">IF(OR($A267="",BR$4=""),0,COUNTIFS(Formulas!$A$2:$A$3001,BR$4,Formulas!$B$2:$B$3001,$A267))</f>
        <v>0</v>
      </c>
      <c r="BS267" s="21" t="n">
        <f aca="false">IF(OR($A267="",BS$4=""),0,COUNTIFS(Formulas!$A$2:$A$3001,BS$4,Formulas!$B$2:$B$3001,$A267))</f>
        <v>0</v>
      </c>
      <c r="BT267" s="21" t="n">
        <f aca="false">IF(OR($A267="",BT$4=""),0,COUNTIFS(Formulas!$A$2:$A$3001,BT$4,Formulas!$B$2:$B$3001,$A267))</f>
        <v>0</v>
      </c>
      <c r="BU267" s="21" t="n">
        <f aca="false">IF(OR($A267="",BU$4=""),0,COUNTIFS(Formulas!$A$2:$A$3001,BU$4,Formulas!$B$2:$B$3001,$A267))</f>
        <v>0</v>
      </c>
      <c r="BV267" s="21" t="n">
        <f aca="false">IF(OR($A267="",BV$4=""),0,COUNTIFS(Formulas!$A$2:$A$3001,BV$4,Formulas!$B$2:$B$3001,$A267))</f>
        <v>0</v>
      </c>
      <c r="BW267" s="21" t="n">
        <f aca="false">IF(OR($A267="",BW$4=""),0,COUNTIFS(Formulas!$A$2:$A$3001,BW$4,Formulas!$B$2:$B$3001,$A267))</f>
        <v>0</v>
      </c>
      <c r="BX267" s="21" t="n">
        <f aca="false">IF(OR($A267="",BX$4=""),0,COUNTIFS(Formulas!$A$2:$A$3001,BX$4,Formulas!$B$2:$B$3001,$A267))</f>
        <v>0</v>
      </c>
      <c r="BY267" s="21" t="n">
        <f aca="false">IF(OR($A267="",BY$4=""),0,COUNTIFS(Formulas!$A$2:$A$3001,BY$4,Formulas!$B$2:$B$3001,$A267))</f>
        <v>0</v>
      </c>
      <c r="BZ267" s="21" t="n">
        <f aca="false">IF(OR($A267="",BZ$4=""),0,COUNTIFS(Formulas!$A$2:$A$3001,BZ$4,Formulas!$B$2:$B$3001,$A267))</f>
        <v>0</v>
      </c>
      <c r="CA267" s="21" t="n">
        <f aca="false">IF(OR($A267="",CA$4=""),0,COUNTIFS(Formulas!$A$2:$A$3001,CA$4,Formulas!$B$2:$B$3001,$A267))</f>
        <v>0</v>
      </c>
      <c r="CB267" s="21" t="n">
        <f aca="false">IF(OR($A267="",CB$4=""),0,COUNTIFS(Formulas!$A$2:$A$3001,CB$4,Formulas!$B$2:$B$3001,$A267))</f>
        <v>0</v>
      </c>
      <c r="CC267" s="21" t="n">
        <f aca="false">IF(OR($A267="",CC$4=""),0,COUNTIFS(Formulas!$A$2:$A$3001,CC$4,Formulas!$B$2:$B$3001,$A267))</f>
        <v>0</v>
      </c>
      <c r="CD267" s="21" t="n">
        <f aca="false">IF(OR($A267="",CD$4=""),0,COUNTIFS(Formulas!$A$2:$A$3001,CD$4,Formulas!$B$2:$B$3001,$A267))</f>
        <v>0</v>
      </c>
      <c r="CE267" s="21" t="n">
        <f aca="false">IF(OR($A267="",CE$4=""),0,COUNTIFS(Formulas!$A$2:$A$3001,CE$4,Formulas!$B$2:$B$3001,$A267))</f>
        <v>0</v>
      </c>
      <c r="CF267" s="21" t="n">
        <f aca="false">IF(OR($A267="",CF$4=""),0,COUNTIFS(Formulas!$A$2:$A$3001,CF$4,Formulas!$B$2:$B$3001,$A267))</f>
        <v>0</v>
      </c>
      <c r="CG267" s="21" t="n">
        <f aca="false">IF(OR($A267="",CG$4=""),0,COUNTIFS(Formulas!$A$2:$A$3001,CG$4,Formulas!$B$2:$B$3001,$A267))</f>
        <v>0</v>
      </c>
      <c r="CH267" s="21" t="n">
        <f aca="false">IF(OR($A267="",CH$4=""),0,COUNTIFS(Formulas!$A$2:$A$3001,CH$4,Formulas!$B$2:$B$3001,$A267))</f>
        <v>0</v>
      </c>
      <c r="CI267" s="21" t="n">
        <f aca="false">IF(OR($A267="",CI$4=""),0,COUNTIFS(Formulas!$A$2:$A$3001,CI$4,Formulas!$B$2:$B$3001,$A267))</f>
        <v>0</v>
      </c>
      <c r="CJ267" s="21" t="n">
        <f aca="false">IF(OR($A267="",CJ$4=""),0,COUNTIFS(Formulas!$A$2:$A$3001,CJ$4,Formulas!$B$2:$B$3001,$A267))</f>
        <v>0</v>
      </c>
      <c r="CK267" s="21" t="n">
        <f aca="false">IF(OR($A267="",CK$4=""),0,COUNTIFS(Formulas!$A$2:$A$3001,CK$4,Formulas!$B$2:$B$3001,$A267))</f>
        <v>0</v>
      </c>
      <c r="CL267" s="21" t="n">
        <f aca="false">IF(OR($A267="",CL$4=""),0,COUNTIFS(Formulas!$A$2:$A$3001,CL$4,Formulas!$B$2:$B$3001,$A267))</f>
        <v>0</v>
      </c>
      <c r="CM267" s="21" t="n">
        <f aca="false">IF(OR($A267="",CM$4=""),0,COUNTIFS(Formulas!$A$2:$A$3001,CM$4,Formulas!$B$2:$B$3001,$A267))</f>
        <v>0</v>
      </c>
      <c r="CN267" s="21" t="n">
        <f aca="false">IF(OR($A267="",CN$4=""),0,COUNTIFS(Formulas!$A$2:$A$3001,CN$4,Formulas!$B$2:$B$3001,$A267))</f>
        <v>0</v>
      </c>
      <c r="CO267" s="21" t="n">
        <f aca="false">IF(OR($A267="",CO$4=""),0,COUNTIFS(Formulas!$A$2:$A$3001,CO$4,Formulas!$B$2:$B$3001,$A267))</f>
        <v>0</v>
      </c>
      <c r="CP267" s="21" t="n">
        <f aca="false">IF(OR($A267="",CP$4=""),0,COUNTIFS(Formulas!$A$2:$A$3001,CP$4,Formulas!$B$2:$B$3001,$A267))</f>
        <v>0</v>
      </c>
      <c r="CQ267" s="21" t="n">
        <f aca="false">IF(OR($A267="",CQ$4=""),0,COUNTIFS(Formulas!$A$2:$A$3001,CQ$4,Formulas!$B$2:$B$3001,$A267))</f>
        <v>0</v>
      </c>
      <c r="CR267" s="21" t="n">
        <f aca="false">IF(OR($A267="",CR$4=""),0,COUNTIFS(Formulas!$A$2:$A$3001,CR$4,Formulas!$B$2:$B$3001,$A267))</f>
        <v>0</v>
      </c>
      <c r="CS267" s="21" t="n">
        <f aca="false">IF(OR($A267="",CS$4=""),0,COUNTIFS(Formulas!$A$2:$A$3001,CS$4,Formulas!$B$2:$B$3001,$A267))</f>
        <v>0</v>
      </c>
      <c r="CT267" s="21" t="n">
        <f aca="false">IF(OR($A267="",CT$4=""),0,COUNTIFS(Formulas!$A$2:$A$3001,CT$4,Formulas!$B$2:$B$3001,$A267))</f>
        <v>0</v>
      </c>
      <c r="CU267" s="21" t="n">
        <f aca="false">IF(OR($A267="",CU$4=""),0,COUNTIFS(Formulas!$A$2:$A$3001,CU$4,Formulas!$B$2:$B$3001,$A267))</f>
        <v>0</v>
      </c>
      <c r="CV267" s="21" t="n">
        <f aca="false">IF(OR($A267="",CV$4=""),0,COUNTIFS(Formulas!$A$2:$A$3001,CV$4,Formulas!$B$2:$B$3001,$A267))</f>
        <v>0</v>
      </c>
      <c r="CW267" s="21" t="n">
        <f aca="false">IF(OR($A267="",CW$4=""),0,COUNTIFS(Formulas!$A$2:$A$3001,CW$4,Formulas!$B$2:$B$3001,$A267))</f>
        <v>0</v>
      </c>
      <c r="CX267" s="21" t="n">
        <f aca="false">IF(OR($A267="",CX$4=""),0,COUNTIFS(Formulas!$A$2:$A$3001,CX$4,Formulas!$B$2:$B$3001,$A267))</f>
        <v>0</v>
      </c>
      <c r="CY267" s="21" t="n">
        <f aca="false">IF(OR($A267="",CY$4=""),0,COUNTIFS(Formulas!$A$2:$A$3001,CY$4,Formulas!$B$2:$B$3001,$A267))</f>
        <v>0</v>
      </c>
      <c r="CZ267" s="21" t="n">
        <f aca="false">IF(OR($A267="",CZ$4=""),0,COUNTIFS(Formulas!$A$2:$A$3001,CZ$4,Formulas!$B$2:$B$3001,$A267))</f>
        <v>0</v>
      </c>
      <c r="DA267" s="21" t="n">
        <f aca="false">IF(OR($A267="",DA$4=""),0,COUNTIFS(Formulas!$A$2:$A$3001,DA$4,Formulas!$B$2:$B$3001,$A267))</f>
        <v>0</v>
      </c>
      <c r="DB267" s="21" t="n">
        <f aca="false">IF(OR($A267="",DB$4=""),0,COUNTIFS(Formulas!$A$2:$A$3001,DB$4,Formulas!$B$2:$B$3001,$A267))</f>
        <v>0</v>
      </c>
      <c r="DC267" s="21" t="n">
        <f aca="false">IF(OR($A267="",DC$4=""),0,COUNTIFS(Formulas!$A$2:$A$3001,DC$4,Formulas!$B$2:$B$3001,$A267))</f>
        <v>0</v>
      </c>
      <c r="DD267" s="21" t="n">
        <f aca="false">IF(OR($A267="",DD$4=""),0,COUNTIFS(Formulas!$A$2:$A$3001,DD$4,Formulas!$B$2:$B$3001,$A267))</f>
        <v>0</v>
      </c>
      <c r="DE267" s="21" t="n">
        <f aca="false">IF(OR($A267="",DE$4=""),0,COUNTIFS(Formulas!$A$2:$A$3001,DE$4,Formulas!$B$2:$B$3001,$A267))</f>
        <v>0</v>
      </c>
      <c r="DF267" s="21" t="n">
        <f aca="false">IF(OR($A267="",DF$4=""),0,COUNTIFS(Formulas!$A$2:$A$3001,DF$4,Formulas!$B$2:$B$3001,$A267))</f>
        <v>0</v>
      </c>
      <c r="DG267" s="21" t="n">
        <f aca="false">IF(OR($A267="",DG$4=""),0,COUNTIFS(Formulas!$A$2:$A$3001,DG$4,Formulas!$B$2:$B$3001,$A267))</f>
        <v>0</v>
      </c>
      <c r="DH267" s="21" t="n">
        <f aca="false">IF(OR($A267="",DH$4=""),0,COUNTIFS(Formulas!$A$2:$A$3001,DH$4,Formulas!$B$2:$B$3001,$A267))</f>
        <v>0</v>
      </c>
      <c r="DI267" s="21" t="n">
        <f aca="false">IF(OR($A267="",DI$4=""),0,COUNTIFS(Formulas!$A$2:$A$3001,DI$4,Formulas!$B$2:$B$3001,$A267))</f>
        <v>0</v>
      </c>
      <c r="DJ267" s="21" t="n">
        <f aca="false">IF(OR($A267="",DJ$4=""),0,COUNTIFS(Formulas!$A$2:$A$3001,DJ$4,Formulas!$B$2:$B$3001,$A267))</f>
        <v>0</v>
      </c>
      <c r="DK267" s="21" t="n">
        <f aca="false">IF(OR($A267="",DK$4=""),0,COUNTIFS(Formulas!$A$2:$A$3001,DK$4,Formulas!$B$2:$B$3001,$A267))</f>
        <v>0</v>
      </c>
      <c r="DL267" s="21" t="n">
        <f aca="false">IF(OR($A267="",DL$4=""),0,COUNTIFS(Formulas!$A$2:$A$3001,DL$4,Formulas!$B$2:$B$3001,$A267))</f>
        <v>0</v>
      </c>
      <c r="DM267" s="21" t="n">
        <f aca="false">IF(OR($A267="",DM$4=""),0,COUNTIFS(Formulas!$A$2:$A$3001,DM$4,Formulas!$B$2:$B$3001,$A267))</f>
        <v>0</v>
      </c>
      <c r="DN267" s="21" t="n">
        <f aca="false">IF(OR($A267="",DN$4=""),0,COUNTIFS(Formulas!$A$2:$A$3001,DN$4,Formulas!$B$2:$B$3001,$A267))</f>
        <v>0</v>
      </c>
      <c r="DO267" s="21" t="n">
        <f aca="false">IF(OR($A267="",DO$4=""),0,COUNTIFS(Formulas!$A$2:$A$3001,DO$4,Formulas!$B$2:$B$3001,$A267))</f>
        <v>0</v>
      </c>
      <c r="DP267" s="21" t="n">
        <f aca="false">IF(OR($A267="",DP$4=""),0,COUNTIFS(Formulas!$A$2:$A$3001,DP$4,Formulas!$B$2:$B$3001,$A267))</f>
        <v>0</v>
      </c>
      <c r="DQ267" s="21" t="n">
        <f aca="false">IF(OR($A267="",DQ$4=""),0,COUNTIFS(Formulas!$A$2:$A$3001,DQ$4,Formulas!$B$2:$B$3001,$A267))</f>
        <v>0</v>
      </c>
      <c r="DR267" s="21" t="n">
        <f aca="false">IF(OR($A267="",DR$4=""),0,COUNTIFS(Formulas!$A$2:$A$3001,DR$4,Formulas!$B$2:$B$3001,$A267))</f>
        <v>0</v>
      </c>
      <c r="DS267" s="21" t="n">
        <f aca="false">IF(OR($A267="",DS$4=""),0,COUNTIFS(Formulas!$A$2:$A$3001,DS$4,Formulas!$B$2:$B$3001,$A267))</f>
        <v>0</v>
      </c>
      <c r="DT267" s="21" t="n">
        <f aca="false">IF(OR($A267="",DT$4=""),0,COUNTIFS(Formulas!$A$2:$A$3001,DT$4,Formulas!$B$2:$B$3001,$A267))</f>
        <v>0</v>
      </c>
      <c r="DU267" s="21" t="n">
        <f aca="false">IF(OR($A267="",DU$4=""),0,COUNTIFS(Formulas!$A$2:$A$3001,DU$4,Formulas!$B$2:$B$3001,$A267))</f>
        <v>0</v>
      </c>
      <c r="DV267" s="21" t="n">
        <f aca="false">IF(OR($A267="",DV$4=""),0,COUNTIFS(Formulas!$A$2:$A$3001,DV$4,Formulas!$B$2:$B$3001,$A267))</f>
        <v>0</v>
      </c>
      <c r="DW267" s="21" t="n">
        <f aca="false">IF(OR($A267="",DW$4=""),0,COUNTIFS(Formulas!$A$2:$A$3001,DW$4,Formulas!$B$2:$B$3001,$A267))</f>
        <v>0</v>
      </c>
      <c r="DX267" s="21" t="n">
        <f aca="false">IF(OR($A267="",DX$4=""),0,COUNTIFS(Formulas!$A$2:$A$3001,DX$4,Formulas!$B$2:$B$3001,$A267))</f>
        <v>0</v>
      </c>
      <c r="DY267" s="21" t="n">
        <f aca="false">IF(OR($A267="",DY$4=""),0,COUNTIFS(Formulas!$A$2:$A$3001,DY$4,Formulas!$B$2:$B$3001,$A267))</f>
        <v>0</v>
      </c>
      <c r="DZ267" s="21" t="n">
        <f aca="false">IF(OR($A267="",DZ$4=""),0,COUNTIFS(Formulas!$A$2:$A$3001,DZ$4,Formulas!$B$2:$B$3001,$A267))</f>
        <v>0</v>
      </c>
      <c r="EA267" s="21" t="n">
        <f aca="false">IF(OR($A267="",EA$4=""),0,COUNTIFS(Formulas!$A$2:$A$3001,EA$4,Formulas!$B$2:$B$3001,$A267))</f>
        <v>0</v>
      </c>
      <c r="EB267" s="21" t="n">
        <f aca="false">IF(OR($A267="",EB$4=""),0,COUNTIFS(Formulas!$A$2:$A$3001,EB$4,Formulas!$B$2:$B$3001,$A267))</f>
        <v>0</v>
      </c>
      <c r="EC267" s="21" t="n">
        <f aca="false">IF(OR($A267="",EC$4=""),0,COUNTIFS(Formulas!$A$2:$A$3001,EC$4,Formulas!$B$2:$B$3001,$A267))</f>
        <v>0</v>
      </c>
      <c r="ED267" s="21" t="n">
        <f aca="false">IF(OR($A267="",ED$4=""),0,COUNTIFS(Formulas!$A$2:$A$3001,ED$4,Formulas!$B$2:$B$3001,$A267))</f>
        <v>0</v>
      </c>
      <c r="EE267" s="21" t="n">
        <f aca="false">IF(OR($A267="",EE$4=""),0,COUNTIFS(Formulas!$A$2:$A$3001,EE$4,Formulas!$B$2:$B$3001,$A267))</f>
        <v>0</v>
      </c>
      <c r="EF267" s="21" t="n">
        <f aca="false">IF(OR($A267="",EF$4=""),0,COUNTIFS(Formulas!$A$2:$A$3001,EF$4,Formulas!$B$2:$B$3001,$A267))</f>
        <v>0</v>
      </c>
      <c r="EG267" s="21" t="n">
        <f aca="false">IF(OR($A267="",EG$4=""),0,COUNTIFS(Formulas!$A$2:$A$3001,EG$4,Formulas!$B$2:$B$3001,$A267))</f>
        <v>0</v>
      </c>
      <c r="EH267" s="21" t="n">
        <f aca="false">IF(OR($A267="",EH$4=""),0,COUNTIFS(Formulas!$A$2:$A$3001,EH$4,Formulas!$B$2:$B$3001,$A267))</f>
        <v>0</v>
      </c>
      <c r="EI267" s="21" t="n">
        <f aca="false">IF(OR($A267="",EI$4=""),0,COUNTIFS(Formulas!$A$2:$A$3001,EI$4,Formulas!$B$2:$B$3001,$A267))</f>
        <v>0</v>
      </c>
      <c r="EJ267" s="21" t="n">
        <f aca="false">IF(OR($A267="",EJ$4=""),0,COUNTIFS(Formulas!$A$2:$A$3001,EJ$4,Formulas!$B$2:$B$3001,$A267))</f>
        <v>0</v>
      </c>
      <c r="EK267" s="21" t="n">
        <f aca="false">IF(OR($A267="",EK$4=""),0,COUNTIFS(Formulas!$A$2:$A$3001,EK$4,Formulas!$B$2:$B$3001,$A267))</f>
        <v>0</v>
      </c>
      <c r="EL267" s="21" t="n">
        <f aca="false">IF(OR($A267="",EL$4=""),0,COUNTIFS(Formulas!$A$2:$A$3001,EL$4,Formulas!$B$2:$B$3001,$A267))</f>
        <v>0</v>
      </c>
      <c r="EM267" s="21" t="n">
        <f aca="false">IF(OR($A267="",EM$4=""),0,COUNTIFS(Formulas!$A$2:$A$3001,EM$4,Formulas!$B$2:$B$3001,$A267))</f>
        <v>0</v>
      </c>
      <c r="EN267" s="21" t="n">
        <f aca="false">IF(OR($A267="",EN$4=""),0,COUNTIFS(Formulas!$A$2:$A$3001,EN$4,Formulas!$B$2:$B$3001,$A267))</f>
        <v>0</v>
      </c>
      <c r="EO267" s="21" t="n">
        <f aca="false">IF(OR($A267="",EO$4=""),0,COUNTIFS(Formulas!$A$2:$A$3001,EO$4,Formulas!$B$2:$B$3001,$A267))</f>
        <v>0</v>
      </c>
      <c r="EP267" s="21" t="n">
        <f aca="false">IF(OR($A267="",EP$4=""),0,COUNTIFS(Formulas!$A$2:$A$3001,EP$4,Formulas!$B$2:$B$3001,$A267))</f>
        <v>0</v>
      </c>
      <c r="EQ267" s="21" t="n">
        <f aca="false">IF(OR($A267="",EQ$4=""),0,COUNTIFS(Formulas!$A$2:$A$3001,EQ$4,Formulas!$B$2:$B$3001,$A267))</f>
        <v>0</v>
      </c>
      <c r="ER267" s="21" t="n">
        <f aca="false">IF(OR($A267="",ER$4=""),0,COUNTIFS(Formulas!$A$2:$A$3001,ER$4,Formulas!$B$2:$B$3001,$A267))</f>
        <v>0</v>
      </c>
      <c r="ES267" s="21" t="n">
        <f aca="false">IF(OR($A267="",ES$4=""),0,COUNTIFS(Formulas!$A$2:$A$3001,ES$4,Formulas!$B$2:$B$3001,$A267))</f>
        <v>0</v>
      </c>
      <c r="ET267" s="21" t="n">
        <f aca="false">IF(OR($A267="",ET$4=""),0,COUNTIFS(Formulas!$A$2:$A$3001,ET$4,Formulas!$B$2:$B$3001,$A267))</f>
        <v>0</v>
      </c>
      <c r="EU267" s="21" t="n">
        <f aca="false">IF(OR($A267="",EU$4=""),0,COUNTIFS(Formulas!$A$2:$A$3001,EU$4,Formulas!$B$2:$B$3001,$A267))</f>
        <v>0</v>
      </c>
      <c r="EV267" s="21" t="n">
        <f aca="false">IF(OR($A267="",EV$4=""),0,COUNTIFS(Formulas!$A$2:$A$3001,EV$4,Formulas!$B$2:$B$3001,$A267))</f>
        <v>0</v>
      </c>
    </row>
    <row r="268" customFormat="false" ht="15" hidden="false" customHeight="false" outlineLevel="0" collapsed="false">
      <c r="A268" s="13" t="str">
        <f aca="false">IF(INDEX(Materials!$A$2:$A$301,264)="","",INDEX(Materials!$A$2:$A$301,264))</f>
        <v/>
      </c>
      <c r="B268" s="19" t="str">
        <f aca="false">IF(A268="","",COUNTIF(C268:EV268,"&gt;0"))</f>
        <v/>
      </c>
      <c r="C268" s="21" t="n">
        <f aca="false">IF(OR($A268="",C$4=""),0,COUNTIFS(Formulas!$A$2:$A$3001,C$4,Formulas!$B$2:$B$3001,$A268))</f>
        <v>0</v>
      </c>
      <c r="D268" s="21" t="n">
        <f aca="false">IF(OR($A268="",D$4=""),0,COUNTIFS(Formulas!$A$2:$A$3001,D$4,Formulas!$B$2:$B$3001,$A268))</f>
        <v>0</v>
      </c>
      <c r="E268" s="21" t="n">
        <f aca="false">IF(OR($A268="",E$4=""),0,COUNTIFS(Formulas!$A$2:$A$3001,E$4,Formulas!$B$2:$B$3001,$A268))</f>
        <v>0</v>
      </c>
      <c r="F268" s="21" t="n">
        <f aca="false">IF(OR($A268="",F$4=""),0,COUNTIFS(Formulas!$A$2:$A$3001,F$4,Formulas!$B$2:$B$3001,$A268))</f>
        <v>0</v>
      </c>
      <c r="G268" s="21" t="n">
        <f aca="false">IF(OR($A268="",G$4=""),0,COUNTIFS(Formulas!$A$2:$A$3001,G$4,Formulas!$B$2:$B$3001,$A268))</f>
        <v>0</v>
      </c>
      <c r="H268" s="21" t="n">
        <f aca="false">IF(OR($A268="",H$4=""),0,COUNTIFS(Formulas!$A$2:$A$3001,H$4,Formulas!$B$2:$B$3001,$A268))</f>
        <v>0</v>
      </c>
      <c r="I268" s="21" t="n">
        <f aca="false">IF(OR($A268="",I$4=""),0,COUNTIFS(Formulas!$A$2:$A$3001,I$4,Formulas!$B$2:$B$3001,$A268))</f>
        <v>0</v>
      </c>
      <c r="J268" s="21" t="n">
        <f aca="false">IF(OR($A268="",J$4=""),0,COUNTIFS(Formulas!$A$2:$A$3001,J$4,Formulas!$B$2:$B$3001,$A268))</f>
        <v>0</v>
      </c>
      <c r="K268" s="21" t="n">
        <f aca="false">IF(OR($A268="",K$4=""),0,COUNTIFS(Formulas!$A$2:$A$3001,K$4,Formulas!$B$2:$B$3001,$A268))</f>
        <v>0</v>
      </c>
      <c r="L268" s="21" t="n">
        <f aca="false">IF(OR($A268="",L$4=""),0,COUNTIFS(Formulas!$A$2:$A$3001,L$4,Formulas!$B$2:$B$3001,$A268))</f>
        <v>0</v>
      </c>
      <c r="M268" s="21" t="n">
        <f aca="false">IF(OR($A268="",M$4=""),0,COUNTIFS(Formulas!$A$2:$A$3001,M$4,Formulas!$B$2:$B$3001,$A268))</f>
        <v>0</v>
      </c>
      <c r="N268" s="21" t="n">
        <f aca="false">IF(OR($A268="",N$4=""),0,COUNTIFS(Formulas!$A$2:$A$3001,N$4,Formulas!$B$2:$B$3001,$A268))</f>
        <v>0</v>
      </c>
      <c r="O268" s="21" t="n">
        <f aca="false">IF(OR($A268="",O$4=""),0,COUNTIFS(Formulas!$A$2:$A$3001,O$4,Formulas!$B$2:$B$3001,$A268))</f>
        <v>0</v>
      </c>
      <c r="P268" s="21" t="n">
        <f aca="false">IF(OR($A268="",P$4=""),0,COUNTIFS(Formulas!$A$2:$A$3001,P$4,Formulas!$B$2:$B$3001,$A268))</f>
        <v>0</v>
      </c>
      <c r="Q268" s="21" t="n">
        <f aca="false">IF(OR($A268="",Q$4=""),0,COUNTIFS(Formulas!$A$2:$A$3001,Q$4,Formulas!$B$2:$B$3001,$A268))</f>
        <v>0</v>
      </c>
      <c r="R268" s="21" t="n">
        <f aca="false">IF(OR($A268="",R$4=""),0,COUNTIFS(Formulas!$A$2:$A$3001,R$4,Formulas!$B$2:$B$3001,$A268))</f>
        <v>0</v>
      </c>
      <c r="S268" s="21" t="n">
        <f aca="false">IF(OR($A268="",S$4=""),0,COUNTIFS(Formulas!$A$2:$A$3001,S$4,Formulas!$B$2:$B$3001,$A268))</f>
        <v>0</v>
      </c>
      <c r="T268" s="21" t="n">
        <f aca="false">IF(OR($A268="",T$4=""),0,COUNTIFS(Formulas!$A$2:$A$3001,T$4,Formulas!$B$2:$B$3001,$A268))</f>
        <v>0</v>
      </c>
      <c r="U268" s="21" t="n">
        <f aca="false">IF(OR($A268="",U$4=""),0,COUNTIFS(Formulas!$A$2:$A$3001,U$4,Formulas!$B$2:$B$3001,$A268))</f>
        <v>0</v>
      </c>
      <c r="V268" s="21" t="n">
        <f aca="false">IF(OR($A268="",V$4=""),0,COUNTIFS(Formulas!$A$2:$A$3001,V$4,Formulas!$B$2:$B$3001,$A268))</f>
        <v>0</v>
      </c>
      <c r="W268" s="21" t="n">
        <f aca="false">IF(OR($A268="",W$4=""),0,COUNTIFS(Formulas!$A$2:$A$3001,W$4,Formulas!$B$2:$B$3001,$A268))</f>
        <v>0</v>
      </c>
      <c r="X268" s="21" t="n">
        <f aca="false">IF(OR($A268="",X$4=""),0,COUNTIFS(Formulas!$A$2:$A$3001,X$4,Formulas!$B$2:$B$3001,$A268))</f>
        <v>0</v>
      </c>
      <c r="Y268" s="21" t="n">
        <f aca="false">IF(OR($A268="",Y$4=""),0,COUNTIFS(Formulas!$A$2:$A$3001,Y$4,Formulas!$B$2:$B$3001,$A268))</f>
        <v>0</v>
      </c>
      <c r="Z268" s="21" t="n">
        <f aca="false">IF(OR($A268="",Z$4=""),0,COUNTIFS(Formulas!$A$2:$A$3001,Z$4,Formulas!$B$2:$B$3001,$A268))</f>
        <v>0</v>
      </c>
      <c r="AA268" s="21" t="n">
        <f aca="false">IF(OR($A268="",AA$4=""),0,COUNTIFS(Formulas!$A$2:$A$3001,AA$4,Formulas!$B$2:$B$3001,$A268))</f>
        <v>0</v>
      </c>
      <c r="AB268" s="21" t="n">
        <f aca="false">IF(OR($A268="",AB$4=""),0,COUNTIFS(Formulas!$A$2:$A$3001,AB$4,Formulas!$B$2:$B$3001,$A268))</f>
        <v>0</v>
      </c>
      <c r="AC268" s="21" t="n">
        <f aca="false">IF(OR($A268="",AC$4=""),0,COUNTIFS(Formulas!$A$2:$A$3001,AC$4,Formulas!$B$2:$B$3001,$A268))</f>
        <v>0</v>
      </c>
      <c r="AD268" s="21" t="n">
        <f aca="false">IF(OR($A268="",AD$4=""),0,COUNTIFS(Formulas!$A$2:$A$3001,AD$4,Formulas!$B$2:$B$3001,$A268))</f>
        <v>0</v>
      </c>
      <c r="AE268" s="21" t="n">
        <f aca="false">IF(OR($A268="",AE$4=""),0,COUNTIFS(Formulas!$A$2:$A$3001,AE$4,Formulas!$B$2:$B$3001,$A268))</f>
        <v>0</v>
      </c>
      <c r="AF268" s="21" t="n">
        <f aca="false">IF(OR($A268="",AF$4=""),0,COUNTIFS(Formulas!$A$2:$A$3001,AF$4,Formulas!$B$2:$B$3001,$A268))</f>
        <v>0</v>
      </c>
      <c r="AG268" s="21" t="n">
        <f aca="false">IF(OR($A268="",AG$4=""),0,COUNTIFS(Formulas!$A$2:$A$3001,AG$4,Formulas!$B$2:$B$3001,$A268))</f>
        <v>0</v>
      </c>
      <c r="AH268" s="21" t="n">
        <f aca="false">IF(OR($A268="",AH$4=""),0,COUNTIFS(Formulas!$A$2:$A$3001,AH$4,Formulas!$B$2:$B$3001,$A268))</f>
        <v>0</v>
      </c>
      <c r="AI268" s="21" t="n">
        <f aca="false">IF(OR($A268="",AI$4=""),0,COUNTIFS(Formulas!$A$2:$A$3001,AI$4,Formulas!$B$2:$B$3001,$A268))</f>
        <v>0</v>
      </c>
      <c r="AJ268" s="21" t="n">
        <f aca="false">IF(OR($A268="",AJ$4=""),0,COUNTIFS(Formulas!$A$2:$A$3001,AJ$4,Formulas!$B$2:$B$3001,$A268))</f>
        <v>0</v>
      </c>
      <c r="AK268" s="21" t="n">
        <f aca="false">IF(OR($A268="",AK$4=""),0,COUNTIFS(Formulas!$A$2:$A$3001,AK$4,Formulas!$B$2:$B$3001,$A268))</f>
        <v>0</v>
      </c>
      <c r="AL268" s="21" t="n">
        <f aca="false">IF(OR($A268="",AL$4=""),0,COUNTIFS(Formulas!$A$2:$A$3001,AL$4,Formulas!$B$2:$B$3001,$A268))</f>
        <v>0</v>
      </c>
      <c r="AM268" s="21" t="n">
        <f aca="false">IF(OR($A268="",AM$4=""),0,COUNTIFS(Formulas!$A$2:$A$3001,AM$4,Formulas!$B$2:$B$3001,$A268))</f>
        <v>0</v>
      </c>
      <c r="AN268" s="21" t="n">
        <f aca="false">IF(OR($A268="",AN$4=""),0,COUNTIFS(Formulas!$A$2:$A$3001,AN$4,Formulas!$B$2:$B$3001,$A268))</f>
        <v>0</v>
      </c>
      <c r="AO268" s="21" t="n">
        <f aca="false">IF(OR($A268="",AO$4=""),0,COUNTIFS(Formulas!$A$2:$A$3001,AO$4,Formulas!$B$2:$B$3001,$A268))</f>
        <v>0</v>
      </c>
      <c r="AP268" s="21" t="n">
        <f aca="false">IF(OR($A268="",AP$4=""),0,COUNTIFS(Formulas!$A$2:$A$3001,AP$4,Formulas!$B$2:$B$3001,$A268))</f>
        <v>0</v>
      </c>
      <c r="AQ268" s="21" t="n">
        <f aca="false">IF(OR($A268="",AQ$4=""),0,COUNTIFS(Formulas!$A$2:$A$3001,AQ$4,Formulas!$B$2:$B$3001,$A268))</f>
        <v>0</v>
      </c>
      <c r="AR268" s="21" t="n">
        <f aca="false">IF(OR($A268="",AR$4=""),0,COUNTIFS(Formulas!$A$2:$A$3001,AR$4,Formulas!$B$2:$B$3001,$A268))</f>
        <v>0</v>
      </c>
      <c r="AS268" s="21" t="n">
        <f aca="false">IF(OR($A268="",AS$4=""),0,COUNTIFS(Formulas!$A$2:$A$3001,AS$4,Formulas!$B$2:$B$3001,$A268))</f>
        <v>0</v>
      </c>
      <c r="AT268" s="21" t="n">
        <f aca="false">IF(OR($A268="",AT$4=""),0,COUNTIFS(Formulas!$A$2:$A$3001,AT$4,Formulas!$B$2:$B$3001,$A268))</f>
        <v>0</v>
      </c>
      <c r="AU268" s="21" t="n">
        <f aca="false">IF(OR($A268="",AU$4=""),0,COUNTIFS(Formulas!$A$2:$A$3001,AU$4,Formulas!$B$2:$B$3001,$A268))</f>
        <v>0</v>
      </c>
      <c r="AV268" s="21" t="n">
        <f aca="false">IF(OR($A268="",AV$4=""),0,COUNTIFS(Formulas!$A$2:$A$3001,AV$4,Formulas!$B$2:$B$3001,$A268))</f>
        <v>0</v>
      </c>
      <c r="AW268" s="21" t="n">
        <f aca="false">IF(OR($A268="",AW$4=""),0,COUNTIFS(Formulas!$A$2:$A$3001,AW$4,Formulas!$B$2:$B$3001,$A268))</f>
        <v>0</v>
      </c>
      <c r="AX268" s="21" t="n">
        <f aca="false">IF(OR($A268="",AX$4=""),0,COUNTIFS(Formulas!$A$2:$A$3001,AX$4,Formulas!$B$2:$B$3001,$A268))</f>
        <v>0</v>
      </c>
      <c r="AY268" s="21" t="n">
        <f aca="false">IF(OR($A268="",AY$4=""),0,COUNTIFS(Formulas!$A$2:$A$3001,AY$4,Formulas!$B$2:$B$3001,$A268))</f>
        <v>0</v>
      </c>
      <c r="AZ268" s="21" t="n">
        <f aca="false">IF(OR($A268="",AZ$4=""),0,COUNTIFS(Formulas!$A$2:$A$3001,AZ$4,Formulas!$B$2:$B$3001,$A268))</f>
        <v>0</v>
      </c>
      <c r="BA268" s="21" t="n">
        <f aca="false">IF(OR($A268="",BA$4=""),0,COUNTIFS(Formulas!$A$2:$A$3001,BA$4,Formulas!$B$2:$B$3001,$A268))</f>
        <v>0</v>
      </c>
      <c r="BB268" s="21" t="n">
        <f aca="false">IF(OR($A268="",BB$4=""),0,COUNTIFS(Formulas!$A$2:$A$3001,BB$4,Formulas!$B$2:$B$3001,$A268))</f>
        <v>0</v>
      </c>
      <c r="BC268" s="21" t="n">
        <f aca="false">IF(OR($A268="",BC$4=""),0,COUNTIFS(Formulas!$A$2:$A$3001,BC$4,Formulas!$B$2:$B$3001,$A268))</f>
        <v>0</v>
      </c>
      <c r="BD268" s="21" t="n">
        <f aca="false">IF(OR($A268="",BD$4=""),0,COUNTIFS(Formulas!$A$2:$A$3001,BD$4,Formulas!$B$2:$B$3001,$A268))</f>
        <v>0</v>
      </c>
      <c r="BE268" s="21" t="n">
        <f aca="false">IF(OR($A268="",BE$4=""),0,COUNTIFS(Formulas!$A$2:$A$3001,BE$4,Formulas!$B$2:$B$3001,$A268))</f>
        <v>0</v>
      </c>
      <c r="BF268" s="21" t="n">
        <f aca="false">IF(OR($A268="",BF$4=""),0,COUNTIFS(Formulas!$A$2:$A$3001,BF$4,Formulas!$B$2:$B$3001,$A268))</f>
        <v>0</v>
      </c>
      <c r="BG268" s="21" t="n">
        <f aca="false">IF(OR($A268="",BG$4=""),0,COUNTIFS(Formulas!$A$2:$A$3001,BG$4,Formulas!$B$2:$B$3001,$A268))</f>
        <v>0</v>
      </c>
      <c r="BH268" s="21" t="n">
        <f aca="false">IF(OR($A268="",BH$4=""),0,COUNTIFS(Formulas!$A$2:$A$3001,BH$4,Formulas!$B$2:$B$3001,$A268))</f>
        <v>0</v>
      </c>
      <c r="BI268" s="21" t="n">
        <f aca="false">IF(OR($A268="",BI$4=""),0,COUNTIFS(Formulas!$A$2:$A$3001,BI$4,Formulas!$B$2:$B$3001,$A268))</f>
        <v>0</v>
      </c>
      <c r="BJ268" s="21" t="n">
        <f aca="false">IF(OR($A268="",BJ$4=""),0,COUNTIFS(Formulas!$A$2:$A$3001,BJ$4,Formulas!$B$2:$B$3001,$A268))</f>
        <v>0</v>
      </c>
      <c r="BK268" s="21" t="n">
        <f aca="false">IF(OR($A268="",BK$4=""),0,COUNTIFS(Formulas!$A$2:$A$3001,BK$4,Formulas!$B$2:$B$3001,$A268))</f>
        <v>0</v>
      </c>
      <c r="BL268" s="21" t="n">
        <f aca="false">IF(OR($A268="",BL$4=""),0,COUNTIFS(Formulas!$A$2:$A$3001,BL$4,Formulas!$B$2:$B$3001,$A268))</f>
        <v>0</v>
      </c>
      <c r="BM268" s="21" t="n">
        <f aca="false">IF(OR($A268="",BM$4=""),0,COUNTIFS(Formulas!$A$2:$A$3001,BM$4,Formulas!$B$2:$B$3001,$A268))</f>
        <v>0</v>
      </c>
      <c r="BN268" s="21" t="n">
        <f aca="false">IF(OR($A268="",BN$4=""),0,COUNTIFS(Formulas!$A$2:$A$3001,BN$4,Formulas!$B$2:$B$3001,$A268))</f>
        <v>0</v>
      </c>
      <c r="BO268" s="21" t="n">
        <f aca="false">IF(OR($A268="",BO$4=""),0,COUNTIFS(Formulas!$A$2:$A$3001,BO$4,Formulas!$B$2:$B$3001,$A268))</f>
        <v>0</v>
      </c>
      <c r="BP268" s="21" t="n">
        <f aca="false">IF(OR($A268="",BP$4=""),0,COUNTIFS(Formulas!$A$2:$A$3001,BP$4,Formulas!$B$2:$B$3001,$A268))</f>
        <v>0</v>
      </c>
      <c r="BQ268" s="21" t="n">
        <f aca="false">IF(OR($A268="",BQ$4=""),0,COUNTIFS(Formulas!$A$2:$A$3001,BQ$4,Formulas!$B$2:$B$3001,$A268))</f>
        <v>0</v>
      </c>
      <c r="BR268" s="21" t="n">
        <f aca="false">IF(OR($A268="",BR$4=""),0,COUNTIFS(Formulas!$A$2:$A$3001,BR$4,Formulas!$B$2:$B$3001,$A268))</f>
        <v>0</v>
      </c>
      <c r="BS268" s="21" t="n">
        <f aca="false">IF(OR($A268="",BS$4=""),0,COUNTIFS(Formulas!$A$2:$A$3001,BS$4,Formulas!$B$2:$B$3001,$A268))</f>
        <v>0</v>
      </c>
      <c r="BT268" s="21" t="n">
        <f aca="false">IF(OR($A268="",BT$4=""),0,COUNTIFS(Formulas!$A$2:$A$3001,BT$4,Formulas!$B$2:$B$3001,$A268))</f>
        <v>0</v>
      </c>
      <c r="BU268" s="21" t="n">
        <f aca="false">IF(OR($A268="",BU$4=""),0,COUNTIFS(Formulas!$A$2:$A$3001,BU$4,Formulas!$B$2:$B$3001,$A268))</f>
        <v>0</v>
      </c>
      <c r="BV268" s="21" t="n">
        <f aca="false">IF(OR($A268="",BV$4=""),0,COUNTIFS(Formulas!$A$2:$A$3001,BV$4,Formulas!$B$2:$B$3001,$A268))</f>
        <v>0</v>
      </c>
      <c r="BW268" s="21" t="n">
        <f aca="false">IF(OR($A268="",BW$4=""),0,COUNTIFS(Formulas!$A$2:$A$3001,BW$4,Formulas!$B$2:$B$3001,$A268))</f>
        <v>0</v>
      </c>
      <c r="BX268" s="21" t="n">
        <f aca="false">IF(OR($A268="",BX$4=""),0,COUNTIFS(Formulas!$A$2:$A$3001,BX$4,Formulas!$B$2:$B$3001,$A268))</f>
        <v>0</v>
      </c>
      <c r="BY268" s="21" t="n">
        <f aca="false">IF(OR($A268="",BY$4=""),0,COUNTIFS(Formulas!$A$2:$A$3001,BY$4,Formulas!$B$2:$B$3001,$A268))</f>
        <v>0</v>
      </c>
      <c r="BZ268" s="21" t="n">
        <f aca="false">IF(OR($A268="",BZ$4=""),0,COUNTIFS(Formulas!$A$2:$A$3001,BZ$4,Formulas!$B$2:$B$3001,$A268))</f>
        <v>0</v>
      </c>
      <c r="CA268" s="21" t="n">
        <f aca="false">IF(OR($A268="",CA$4=""),0,COUNTIFS(Formulas!$A$2:$A$3001,CA$4,Formulas!$B$2:$B$3001,$A268))</f>
        <v>0</v>
      </c>
      <c r="CB268" s="21" t="n">
        <f aca="false">IF(OR($A268="",CB$4=""),0,COUNTIFS(Formulas!$A$2:$A$3001,CB$4,Formulas!$B$2:$B$3001,$A268))</f>
        <v>0</v>
      </c>
      <c r="CC268" s="21" t="n">
        <f aca="false">IF(OR($A268="",CC$4=""),0,COUNTIFS(Formulas!$A$2:$A$3001,CC$4,Formulas!$B$2:$B$3001,$A268))</f>
        <v>0</v>
      </c>
      <c r="CD268" s="21" t="n">
        <f aca="false">IF(OR($A268="",CD$4=""),0,COUNTIFS(Formulas!$A$2:$A$3001,CD$4,Formulas!$B$2:$B$3001,$A268))</f>
        <v>0</v>
      </c>
      <c r="CE268" s="21" t="n">
        <f aca="false">IF(OR($A268="",CE$4=""),0,COUNTIFS(Formulas!$A$2:$A$3001,CE$4,Formulas!$B$2:$B$3001,$A268))</f>
        <v>0</v>
      </c>
      <c r="CF268" s="21" t="n">
        <f aca="false">IF(OR($A268="",CF$4=""),0,COUNTIFS(Formulas!$A$2:$A$3001,CF$4,Formulas!$B$2:$B$3001,$A268))</f>
        <v>0</v>
      </c>
      <c r="CG268" s="21" t="n">
        <f aca="false">IF(OR($A268="",CG$4=""),0,COUNTIFS(Formulas!$A$2:$A$3001,CG$4,Formulas!$B$2:$B$3001,$A268))</f>
        <v>0</v>
      </c>
      <c r="CH268" s="21" t="n">
        <f aca="false">IF(OR($A268="",CH$4=""),0,COUNTIFS(Formulas!$A$2:$A$3001,CH$4,Formulas!$B$2:$B$3001,$A268))</f>
        <v>0</v>
      </c>
      <c r="CI268" s="21" t="n">
        <f aca="false">IF(OR($A268="",CI$4=""),0,COUNTIFS(Formulas!$A$2:$A$3001,CI$4,Formulas!$B$2:$B$3001,$A268))</f>
        <v>0</v>
      </c>
      <c r="CJ268" s="21" t="n">
        <f aca="false">IF(OR($A268="",CJ$4=""),0,COUNTIFS(Formulas!$A$2:$A$3001,CJ$4,Formulas!$B$2:$B$3001,$A268))</f>
        <v>0</v>
      </c>
      <c r="CK268" s="21" t="n">
        <f aca="false">IF(OR($A268="",CK$4=""),0,COUNTIFS(Formulas!$A$2:$A$3001,CK$4,Formulas!$B$2:$B$3001,$A268))</f>
        <v>0</v>
      </c>
      <c r="CL268" s="21" t="n">
        <f aca="false">IF(OR($A268="",CL$4=""),0,COUNTIFS(Formulas!$A$2:$A$3001,CL$4,Formulas!$B$2:$B$3001,$A268))</f>
        <v>0</v>
      </c>
      <c r="CM268" s="21" t="n">
        <f aca="false">IF(OR($A268="",CM$4=""),0,COUNTIFS(Formulas!$A$2:$A$3001,CM$4,Formulas!$B$2:$B$3001,$A268))</f>
        <v>0</v>
      </c>
      <c r="CN268" s="21" t="n">
        <f aca="false">IF(OR($A268="",CN$4=""),0,COUNTIFS(Formulas!$A$2:$A$3001,CN$4,Formulas!$B$2:$B$3001,$A268))</f>
        <v>0</v>
      </c>
      <c r="CO268" s="21" t="n">
        <f aca="false">IF(OR($A268="",CO$4=""),0,COUNTIFS(Formulas!$A$2:$A$3001,CO$4,Formulas!$B$2:$B$3001,$A268))</f>
        <v>0</v>
      </c>
      <c r="CP268" s="21" t="n">
        <f aca="false">IF(OR($A268="",CP$4=""),0,COUNTIFS(Formulas!$A$2:$A$3001,CP$4,Formulas!$B$2:$B$3001,$A268))</f>
        <v>0</v>
      </c>
      <c r="CQ268" s="21" t="n">
        <f aca="false">IF(OR($A268="",CQ$4=""),0,COUNTIFS(Formulas!$A$2:$A$3001,CQ$4,Formulas!$B$2:$B$3001,$A268))</f>
        <v>0</v>
      </c>
      <c r="CR268" s="21" t="n">
        <f aca="false">IF(OR($A268="",CR$4=""),0,COUNTIFS(Formulas!$A$2:$A$3001,CR$4,Formulas!$B$2:$B$3001,$A268))</f>
        <v>0</v>
      </c>
      <c r="CS268" s="21" t="n">
        <f aca="false">IF(OR($A268="",CS$4=""),0,COUNTIFS(Formulas!$A$2:$A$3001,CS$4,Formulas!$B$2:$B$3001,$A268))</f>
        <v>0</v>
      </c>
      <c r="CT268" s="21" t="n">
        <f aca="false">IF(OR($A268="",CT$4=""),0,COUNTIFS(Formulas!$A$2:$A$3001,CT$4,Formulas!$B$2:$B$3001,$A268))</f>
        <v>0</v>
      </c>
      <c r="CU268" s="21" t="n">
        <f aca="false">IF(OR($A268="",CU$4=""),0,COUNTIFS(Formulas!$A$2:$A$3001,CU$4,Formulas!$B$2:$B$3001,$A268))</f>
        <v>0</v>
      </c>
      <c r="CV268" s="21" t="n">
        <f aca="false">IF(OR($A268="",CV$4=""),0,COUNTIFS(Formulas!$A$2:$A$3001,CV$4,Formulas!$B$2:$B$3001,$A268))</f>
        <v>0</v>
      </c>
      <c r="CW268" s="21" t="n">
        <f aca="false">IF(OR($A268="",CW$4=""),0,COUNTIFS(Formulas!$A$2:$A$3001,CW$4,Formulas!$B$2:$B$3001,$A268))</f>
        <v>0</v>
      </c>
      <c r="CX268" s="21" t="n">
        <f aca="false">IF(OR($A268="",CX$4=""),0,COUNTIFS(Formulas!$A$2:$A$3001,CX$4,Formulas!$B$2:$B$3001,$A268))</f>
        <v>0</v>
      </c>
      <c r="CY268" s="21" t="n">
        <f aca="false">IF(OR($A268="",CY$4=""),0,COUNTIFS(Formulas!$A$2:$A$3001,CY$4,Formulas!$B$2:$B$3001,$A268))</f>
        <v>0</v>
      </c>
      <c r="CZ268" s="21" t="n">
        <f aca="false">IF(OR($A268="",CZ$4=""),0,COUNTIFS(Formulas!$A$2:$A$3001,CZ$4,Formulas!$B$2:$B$3001,$A268))</f>
        <v>0</v>
      </c>
      <c r="DA268" s="21" t="n">
        <f aca="false">IF(OR($A268="",DA$4=""),0,COUNTIFS(Formulas!$A$2:$A$3001,DA$4,Formulas!$B$2:$B$3001,$A268))</f>
        <v>0</v>
      </c>
      <c r="DB268" s="21" t="n">
        <f aca="false">IF(OR($A268="",DB$4=""),0,COUNTIFS(Formulas!$A$2:$A$3001,DB$4,Formulas!$B$2:$B$3001,$A268))</f>
        <v>0</v>
      </c>
      <c r="DC268" s="21" t="n">
        <f aca="false">IF(OR($A268="",DC$4=""),0,COUNTIFS(Formulas!$A$2:$A$3001,DC$4,Formulas!$B$2:$B$3001,$A268))</f>
        <v>0</v>
      </c>
      <c r="DD268" s="21" t="n">
        <f aca="false">IF(OR($A268="",DD$4=""),0,COUNTIFS(Formulas!$A$2:$A$3001,DD$4,Formulas!$B$2:$B$3001,$A268))</f>
        <v>0</v>
      </c>
      <c r="DE268" s="21" t="n">
        <f aca="false">IF(OR($A268="",DE$4=""),0,COUNTIFS(Formulas!$A$2:$A$3001,DE$4,Formulas!$B$2:$B$3001,$A268))</f>
        <v>0</v>
      </c>
      <c r="DF268" s="21" t="n">
        <f aca="false">IF(OR($A268="",DF$4=""),0,COUNTIFS(Formulas!$A$2:$A$3001,DF$4,Formulas!$B$2:$B$3001,$A268))</f>
        <v>0</v>
      </c>
      <c r="DG268" s="21" t="n">
        <f aca="false">IF(OR($A268="",DG$4=""),0,COUNTIFS(Formulas!$A$2:$A$3001,DG$4,Formulas!$B$2:$B$3001,$A268))</f>
        <v>0</v>
      </c>
      <c r="DH268" s="21" t="n">
        <f aca="false">IF(OR($A268="",DH$4=""),0,COUNTIFS(Formulas!$A$2:$A$3001,DH$4,Formulas!$B$2:$B$3001,$A268))</f>
        <v>0</v>
      </c>
      <c r="DI268" s="21" t="n">
        <f aca="false">IF(OR($A268="",DI$4=""),0,COUNTIFS(Formulas!$A$2:$A$3001,DI$4,Formulas!$B$2:$B$3001,$A268))</f>
        <v>0</v>
      </c>
      <c r="DJ268" s="21" t="n">
        <f aca="false">IF(OR($A268="",DJ$4=""),0,COUNTIFS(Formulas!$A$2:$A$3001,DJ$4,Formulas!$B$2:$B$3001,$A268))</f>
        <v>0</v>
      </c>
      <c r="DK268" s="21" t="n">
        <f aca="false">IF(OR($A268="",DK$4=""),0,COUNTIFS(Formulas!$A$2:$A$3001,DK$4,Formulas!$B$2:$B$3001,$A268))</f>
        <v>0</v>
      </c>
      <c r="DL268" s="21" t="n">
        <f aca="false">IF(OR($A268="",DL$4=""),0,COUNTIFS(Formulas!$A$2:$A$3001,DL$4,Formulas!$B$2:$B$3001,$A268))</f>
        <v>0</v>
      </c>
      <c r="DM268" s="21" t="n">
        <f aca="false">IF(OR($A268="",DM$4=""),0,COUNTIFS(Formulas!$A$2:$A$3001,DM$4,Formulas!$B$2:$B$3001,$A268))</f>
        <v>0</v>
      </c>
      <c r="DN268" s="21" t="n">
        <f aca="false">IF(OR($A268="",DN$4=""),0,COUNTIFS(Formulas!$A$2:$A$3001,DN$4,Formulas!$B$2:$B$3001,$A268))</f>
        <v>0</v>
      </c>
      <c r="DO268" s="21" t="n">
        <f aca="false">IF(OR($A268="",DO$4=""),0,COUNTIFS(Formulas!$A$2:$A$3001,DO$4,Formulas!$B$2:$B$3001,$A268))</f>
        <v>0</v>
      </c>
      <c r="DP268" s="21" t="n">
        <f aca="false">IF(OR($A268="",DP$4=""),0,COUNTIFS(Formulas!$A$2:$A$3001,DP$4,Formulas!$B$2:$B$3001,$A268))</f>
        <v>0</v>
      </c>
      <c r="DQ268" s="21" t="n">
        <f aca="false">IF(OR($A268="",DQ$4=""),0,COUNTIFS(Formulas!$A$2:$A$3001,DQ$4,Formulas!$B$2:$B$3001,$A268))</f>
        <v>0</v>
      </c>
      <c r="DR268" s="21" t="n">
        <f aca="false">IF(OR($A268="",DR$4=""),0,COUNTIFS(Formulas!$A$2:$A$3001,DR$4,Formulas!$B$2:$B$3001,$A268))</f>
        <v>0</v>
      </c>
      <c r="DS268" s="21" t="n">
        <f aca="false">IF(OR($A268="",DS$4=""),0,COUNTIFS(Formulas!$A$2:$A$3001,DS$4,Formulas!$B$2:$B$3001,$A268))</f>
        <v>0</v>
      </c>
      <c r="DT268" s="21" t="n">
        <f aca="false">IF(OR($A268="",DT$4=""),0,COUNTIFS(Formulas!$A$2:$A$3001,DT$4,Formulas!$B$2:$B$3001,$A268))</f>
        <v>0</v>
      </c>
      <c r="DU268" s="21" t="n">
        <f aca="false">IF(OR($A268="",DU$4=""),0,COUNTIFS(Formulas!$A$2:$A$3001,DU$4,Formulas!$B$2:$B$3001,$A268))</f>
        <v>0</v>
      </c>
      <c r="DV268" s="21" t="n">
        <f aca="false">IF(OR($A268="",DV$4=""),0,COUNTIFS(Formulas!$A$2:$A$3001,DV$4,Formulas!$B$2:$B$3001,$A268))</f>
        <v>0</v>
      </c>
      <c r="DW268" s="21" t="n">
        <f aca="false">IF(OR($A268="",DW$4=""),0,COUNTIFS(Formulas!$A$2:$A$3001,DW$4,Formulas!$B$2:$B$3001,$A268))</f>
        <v>0</v>
      </c>
      <c r="DX268" s="21" t="n">
        <f aca="false">IF(OR($A268="",DX$4=""),0,COUNTIFS(Formulas!$A$2:$A$3001,DX$4,Formulas!$B$2:$B$3001,$A268))</f>
        <v>0</v>
      </c>
      <c r="DY268" s="21" t="n">
        <f aca="false">IF(OR($A268="",DY$4=""),0,COUNTIFS(Formulas!$A$2:$A$3001,DY$4,Formulas!$B$2:$B$3001,$A268))</f>
        <v>0</v>
      </c>
      <c r="DZ268" s="21" t="n">
        <f aca="false">IF(OR($A268="",DZ$4=""),0,COUNTIFS(Formulas!$A$2:$A$3001,DZ$4,Formulas!$B$2:$B$3001,$A268))</f>
        <v>0</v>
      </c>
      <c r="EA268" s="21" t="n">
        <f aca="false">IF(OR($A268="",EA$4=""),0,COUNTIFS(Formulas!$A$2:$A$3001,EA$4,Formulas!$B$2:$B$3001,$A268))</f>
        <v>0</v>
      </c>
      <c r="EB268" s="21" t="n">
        <f aca="false">IF(OR($A268="",EB$4=""),0,COUNTIFS(Formulas!$A$2:$A$3001,EB$4,Formulas!$B$2:$B$3001,$A268))</f>
        <v>0</v>
      </c>
      <c r="EC268" s="21" t="n">
        <f aca="false">IF(OR($A268="",EC$4=""),0,COUNTIFS(Formulas!$A$2:$A$3001,EC$4,Formulas!$B$2:$B$3001,$A268))</f>
        <v>0</v>
      </c>
      <c r="ED268" s="21" t="n">
        <f aca="false">IF(OR($A268="",ED$4=""),0,COUNTIFS(Formulas!$A$2:$A$3001,ED$4,Formulas!$B$2:$B$3001,$A268))</f>
        <v>0</v>
      </c>
      <c r="EE268" s="21" t="n">
        <f aca="false">IF(OR($A268="",EE$4=""),0,COUNTIFS(Formulas!$A$2:$A$3001,EE$4,Formulas!$B$2:$B$3001,$A268))</f>
        <v>0</v>
      </c>
      <c r="EF268" s="21" t="n">
        <f aca="false">IF(OR($A268="",EF$4=""),0,COUNTIFS(Formulas!$A$2:$A$3001,EF$4,Formulas!$B$2:$B$3001,$A268))</f>
        <v>0</v>
      </c>
      <c r="EG268" s="21" t="n">
        <f aca="false">IF(OR($A268="",EG$4=""),0,COUNTIFS(Formulas!$A$2:$A$3001,EG$4,Formulas!$B$2:$B$3001,$A268))</f>
        <v>0</v>
      </c>
      <c r="EH268" s="21" t="n">
        <f aca="false">IF(OR($A268="",EH$4=""),0,COUNTIFS(Formulas!$A$2:$A$3001,EH$4,Formulas!$B$2:$B$3001,$A268))</f>
        <v>0</v>
      </c>
      <c r="EI268" s="21" t="n">
        <f aca="false">IF(OR($A268="",EI$4=""),0,COUNTIFS(Formulas!$A$2:$A$3001,EI$4,Formulas!$B$2:$B$3001,$A268))</f>
        <v>0</v>
      </c>
      <c r="EJ268" s="21" t="n">
        <f aca="false">IF(OR($A268="",EJ$4=""),0,COUNTIFS(Formulas!$A$2:$A$3001,EJ$4,Formulas!$B$2:$B$3001,$A268))</f>
        <v>0</v>
      </c>
      <c r="EK268" s="21" t="n">
        <f aca="false">IF(OR($A268="",EK$4=""),0,COUNTIFS(Formulas!$A$2:$A$3001,EK$4,Formulas!$B$2:$B$3001,$A268))</f>
        <v>0</v>
      </c>
      <c r="EL268" s="21" t="n">
        <f aca="false">IF(OR($A268="",EL$4=""),0,COUNTIFS(Formulas!$A$2:$A$3001,EL$4,Formulas!$B$2:$B$3001,$A268))</f>
        <v>0</v>
      </c>
      <c r="EM268" s="21" t="n">
        <f aca="false">IF(OR($A268="",EM$4=""),0,COUNTIFS(Formulas!$A$2:$A$3001,EM$4,Formulas!$B$2:$B$3001,$A268))</f>
        <v>0</v>
      </c>
      <c r="EN268" s="21" t="n">
        <f aca="false">IF(OR($A268="",EN$4=""),0,COUNTIFS(Formulas!$A$2:$A$3001,EN$4,Formulas!$B$2:$B$3001,$A268))</f>
        <v>0</v>
      </c>
      <c r="EO268" s="21" t="n">
        <f aca="false">IF(OR($A268="",EO$4=""),0,COUNTIFS(Formulas!$A$2:$A$3001,EO$4,Formulas!$B$2:$B$3001,$A268))</f>
        <v>0</v>
      </c>
      <c r="EP268" s="21" t="n">
        <f aca="false">IF(OR($A268="",EP$4=""),0,COUNTIFS(Formulas!$A$2:$A$3001,EP$4,Formulas!$B$2:$B$3001,$A268))</f>
        <v>0</v>
      </c>
      <c r="EQ268" s="21" t="n">
        <f aca="false">IF(OR($A268="",EQ$4=""),0,COUNTIFS(Formulas!$A$2:$A$3001,EQ$4,Formulas!$B$2:$B$3001,$A268))</f>
        <v>0</v>
      </c>
      <c r="ER268" s="21" t="n">
        <f aca="false">IF(OR($A268="",ER$4=""),0,COUNTIFS(Formulas!$A$2:$A$3001,ER$4,Formulas!$B$2:$B$3001,$A268))</f>
        <v>0</v>
      </c>
      <c r="ES268" s="21" t="n">
        <f aca="false">IF(OR($A268="",ES$4=""),0,COUNTIFS(Formulas!$A$2:$A$3001,ES$4,Formulas!$B$2:$B$3001,$A268))</f>
        <v>0</v>
      </c>
      <c r="ET268" s="21" t="n">
        <f aca="false">IF(OR($A268="",ET$4=""),0,COUNTIFS(Formulas!$A$2:$A$3001,ET$4,Formulas!$B$2:$B$3001,$A268))</f>
        <v>0</v>
      </c>
      <c r="EU268" s="21" t="n">
        <f aca="false">IF(OR($A268="",EU$4=""),0,COUNTIFS(Formulas!$A$2:$A$3001,EU$4,Formulas!$B$2:$B$3001,$A268))</f>
        <v>0</v>
      </c>
      <c r="EV268" s="21" t="n">
        <f aca="false">IF(OR($A268="",EV$4=""),0,COUNTIFS(Formulas!$A$2:$A$3001,EV$4,Formulas!$B$2:$B$3001,$A268))</f>
        <v>0</v>
      </c>
    </row>
    <row r="269" customFormat="false" ht="15" hidden="false" customHeight="false" outlineLevel="0" collapsed="false">
      <c r="A269" s="13" t="str">
        <f aca="false">IF(INDEX(Materials!$A$2:$A$301,265)="","",INDEX(Materials!$A$2:$A$301,265))</f>
        <v/>
      </c>
      <c r="B269" s="19" t="str">
        <f aca="false">IF(A269="","",COUNTIF(C269:EV269,"&gt;0"))</f>
        <v/>
      </c>
      <c r="C269" s="21" t="n">
        <f aca="false">IF(OR($A269="",C$4=""),0,COUNTIFS(Formulas!$A$2:$A$3001,C$4,Formulas!$B$2:$B$3001,$A269))</f>
        <v>0</v>
      </c>
      <c r="D269" s="21" t="n">
        <f aca="false">IF(OR($A269="",D$4=""),0,COUNTIFS(Formulas!$A$2:$A$3001,D$4,Formulas!$B$2:$B$3001,$A269))</f>
        <v>0</v>
      </c>
      <c r="E269" s="21" t="n">
        <f aca="false">IF(OR($A269="",E$4=""),0,COUNTIFS(Formulas!$A$2:$A$3001,E$4,Formulas!$B$2:$B$3001,$A269))</f>
        <v>0</v>
      </c>
      <c r="F269" s="21" t="n">
        <f aca="false">IF(OR($A269="",F$4=""),0,COUNTIFS(Formulas!$A$2:$A$3001,F$4,Formulas!$B$2:$B$3001,$A269))</f>
        <v>0</v>
      </c>
      <c r="G269" s="21" t="n">
        <f aca="false">IF(OR($A269="",G$4=""),0,COUNTIFS(Formulas!$A$2:$A$3001,G$4,Formulas!$B$2:$B$3001,$A269))</f>
        <v>0</v>
      </c>
      <c r="H269" s="21" t="n">
        <f aca="false">IF(OR($A269="",H$4=""),0,COUNTIFS(Formulas!$A$2:$A$3001,H$4,Formulas!$B$2:$B$3001,$A269))</f>
        <v>0</v>
      </c>
      <c r="I269" s="21" t="n">
        <f aca="false">IF(OR($A269="",I$4=""),0,COUNTIFS(Formulas!$A$2:$A$3001,I$4,Formulas!$B$2:$B$3001,$A269))</f>
        <v>0</v>
      </c>
      <c r="J269" s="21" t="n">
        <f aca="false">IF(OR($A269="",J$4=""),0,COUNTIFS(Formulas!$A$2:$A$3001,J$4,Formulas!$B$2:$B$3001,$A269))</f>
        <v>0</v>
      </c>
      <c r="K269" s="21" t="n">
        <f aca="false">IF(OR($A269="",K$4=""),0,COUNTIFS(Formulas!$A$2:$A$3001,K$4,Formulas!$B$2:$B$3001,$A269))</f>
        <v>0</v>
      </c>
      <c r="L269" s="21" t="n">
        <f aca="false">IF(OR($A269="",L$4=""),0,COUNTIFS(Formulas!$A$2:$A$3001,L$4,Formulas!$B$2:$B$3001,$A269))</f>
        <v>0</v>
      </c>
      <c r="M269" s="21" t="n">
        <f aca="false">IF(OR($A269="",M$4=""),0,COUNTIFS(Formulas!$A$2:$A$3001,M$4,Formulas!$B$2:$B$3001,$A269))</f>
        <v>0</v>
      </c>
      <c r="N269" s="21" t="n">
        <f aca="false">IF(OR($A269="",N$4=""),0,COUNTIFS(Formulas!$A$2:$A$3001,N$4,Formulas!$B$2:$B$3001,$A269))</f>
        <v>0</v>
      </c>
      <c r="O269" s="21" t="n">
        <f aca="false">IF(OR($A269="",O$4=""),0,COUNTIFS(Formulas!$A$2:$A$3001,O$4,Formulas!$B$2:$B$3001,$A269))</f>
        <v>0</v>
      </c>
      <c r="P269" s="21" t="n">
        <f aca="false">IF(OR($A269="",P$4=""),0,COUNTIFS(Formulas!$A$2:$A$3001,P$4,Formulas!$B$2:$B$3001,$A269))</f>
        <v>0</v>
      </c>
      <c r="Q269" s="21" t="n">
        <f aca="false">IF(OR($A269="",Q$4=""),0,COUNTIFS(Formulas!$A$2:$A$3001,Q$4,Formulas!$B$2:$B$3001,$A269))</f>
        <v>0</v>
      </c>
      <c r="R269" s="21" t="n">
        <f aca="false">IF(OR($A269="",R$4=""),0,COUNTIFS(Formulas!$A$2:$A$3001,R$4,Formulas!$B$2:$B$3001,$A269))</f>
        <v>0</v>
      </c>
      <c r="S269" s="21" t="n">
        <f aca="false">IF(OR($A269="",S$4=""),0,COUNTIFS(Formulas!$A$2:$A$3001,S$4,Formulas!$B$2:$B$3001,$A269))</f>
        <v>0</v>
      </c>
      <c r="T269" s="21" t="n">
        <f aca="false">IF(OR($A269="",T$4=""),0,COUNTIFS(Formulas!$A$2:$A$3001,T$4,Formulas!$B$2:$B$3001,$A269))</f>
        <v>0</v>
      </c>
      <c r="U269" s="21" t="n">
        <f aca="false">IF(OR($A269="",U$4=""),0,COUNTIFS(Formulas!$A$2:$A$3001,U$4,Formulas!$B$2:$B$3001,$A269))</f>
        <v>0</v>
      </c>
      <c r="V269" s="21" t="n">
        <f aca="false">IF(OR($A269="",V$4=""),0,COUNTIFS(Formulas!$A$2:$A$3001,V$4,Formulas!$B$2:$B$3001,$A269))</f>
        <v>0</v>
      </c>
      <c r="W269" s="21" t="n">
        <f aca="false">IF(OR($A269="",W$4=""),0,COUNTIFS(Formulas!$A$2:$A$3001,W$4,Formulas!$B$2:$B$3001,$A269))</f>
        <v>0</v>
      </c>
      <c r="X269" s="21" t="n">
        <f aca="false">IF(OR($A269="",X$4=""),0,COUNTIFS(Formulas!$A$2:$A$3001,X$4,Formulas!$B$2:$B$3001,$A269))</f>
        <v>0</v>
      </c>
      <c r="Y269" s="21" t="n">
        <f aca="false">IF(OR($A269="",Y$4=""),0,COUNTIFS(Formulas!$A$2:$A$3001,Y$4,Formulas!$B$2:$B$3001,$A269))</f>
        <v>0</v>
      </c>
      <c r="Z269" s="21" t="n">
        <f aca="false">IF(OR($A269="",Z$4=""),0,COUNTIFS(Formulas!$A$2:$A$3001,Z$4,Formulas!$B$2:$B$3001,$A269))</f>
        <v>0</v>
      </c>
      <c r="AA269" s="21" t="n">
        <f aca="false">IF(OR($A269="",AA$4=""),0,COUNTIFS(Formulas!$A$2:$A$3001,AA$4,Formulas!$B$2:$B$3001,$A269))</f>
        <v>0</v>
      </c>
      <c r="AB269" s="21" t="n">
        <f aca="false">IF(OR($A269="",AB$4=""),0,COUNTIFS(Formulas!$A$2:$A$3001,AB$4,Formulas!$B$2:$B$3001,$A269))</f>
        <v>0</v>
      </c>
      <c r="AC269" s="21" t="n">
        <f aca="false">IF(OR($A269="",AC$4=""),0,COUNTIFS(Formulas!$A$2:$A$3001,AC$4,Formulas!$B$2:$B$3001,$A269))</f>
        <v>0</v>
      </c>
      <c r="AD269" s="21" t="n">
        <f aca="false">IF(OR($A269="",AD$4=""),0,COUNTIFS(Formulas!$A$2:$A$3001,AD$4,Formulas!$B$2:$B$3001,$A269))</f>
        <v>0</v>
      </c>
      <c r="AE269" s="21" t="n">
        <f aca="false">IF(OR($A269="",AE$4=""),0,COUNTIFS(Formulas!$A$2:$A$3001,AE$4,Formulas!$B$2:$B$3001,$A269))</f>
        <v>0</v>
      </c>
      <c r="AF269" s="21" t="n">
        <f aca="false">IF(OR($A269="",AF$4=""),0,COUNTIFS(Formulas!$A$2:$A$3001,AF$4,Formulas!$B$2:$B$3001,$A269))</f>
        <v>0</v>
      </c>
      <c r="AG269" s="21" t="n">
        <f aca="false">IF(OR($A269="",AG$4=""),0,COUNTIFS(Formulas!$A$2:$A$3001,AG$4,Formulas!$B$2:$B$3001,$A269))</f>
        <v>0</v>
      </c>
      <c r="AH269" s="21" t="n">
        <f aca="false">IF(OR($A269="",AH$4=""),0,COUNTIFS(Formulas!$A$2:$A$3001,AH$4,Formulas!$B$2:$B$3001,$A269))</f>
        <v>0</v>
      </c>
      <c r="AI269" s="21" t="n">
        <f aca="false">IF(OR($A269="",AI$4=""),0,COUNTIFS(Formulas!$A$2:$A$3001,AI$4,Formulas!$B$2:$B$3001,$A269))</f>
        <v>0</v>
      </c>
      <c r="AJ269" s="21" t="n">
        <f aca="false">IF(OR($A269="",AJ$4=""),0,COUNTIFS(Formulas!$A$2:$A$3001,AJ$4,Formulas!$B$2:$B$3001,$A269))</f>
        <v>0</v>
      </c>
      <c r="AK269" s="21" t="n">
        <f aca="false">IF(OR($A269="",AK$4=""),0,COUNTIFS(Formulas!$A$2:$A$3001,AK$4,Formulas!$B$2:$B$3001,$A269))</f>
        <v>0</v>
      </c>
      <c r="AL269" s="21" t="n">
        <f aca="false">IF(OR($A269="",AL$4=""),0,COUNTIFS(Formulas!$A$2:$A$3001,AL$4,Formulas!$B$2:$B$3001,$A269))</f>
        <v>0</v>
      </c>
      <c r="AM269" s="21" t="n">
        <f aca="false">IF(OR($A269="",AM$4=""),0,COUNTIFS(Formulas!$A$2:$A$3001,AM$4,Formulas!$B$2:$B$3001,$A269))</f>
        <v>0</v>
      </c>
      <c r="AN269" s="21" t="n">
        <f aca="false">IF(OR($A269="",AN$4=""),0,COUNTIFS(Formulas!$A$2:$A$3001,AN$4,Formulas!$B$2:$B$3001,$A269))</f>
        <v>0</v>
      </c>
      <c r="AO269" s="21" t="n">
        <f aca="false">IF(OR($A269="",AO$4=""),0,COUNTIFS(Formulas!$A$2:$A$3001,AO$4,Formulas!$B$2:$B$3001,$A269))</f>
        <v>0</v>
      </c>
      <c r="AP269" s="21" t="n">
        <f aca="false">IF(OR($A269="",AP$4=""),0,COUNTIFS(Formulas!$A$2:$A$3001,AP$4,Formulas!$B$2:$B$3001,$A269))</f>
        <v>0</v>
      </c>
      <c r="AQ269" s="21" t="n">
        <f aca="false">IF(OR($A269="",AQ$4=""),0,COUNTIFS(Formulas!$A$2:$A$3001,AQ$4,Formulas!$B$2:$B$3001,$A269))</f>
        <v>0</v>
      </c>
      <c r="AR269" s="21" t="n">
        <f aca="false">IF(OR($A269="",AR$4=""),0,COUNTIFS(Formulas!$A$2:$A$3001,AR$4,Formulas!$B$2:$B$3001,$A269))</f>
        <v>0</v>
      </c>
      <c r="AS269" s="21" t="n">
        <f aca="false">IF(OR($A269="",AS$4=""),0,COUNTIFS(Formulas!$A$2:$A$3001,AS$4,Formulas!$B$2:$B$3001,$A269))</f>
        <v>0</v>
      </c>
      <c r="AT269" s="21" t="n">
        <f aca="false">IF(OR($A269="",AT$4=""),0,COUNTIFS(Formulas!$A$2:$A$3001,AT$4,Formulas!$B$2:$B$3001,$A269))</f>
        <v>0</v>
      </c>
      <c r="AU269" s="21" t="n">
        <f aca="false">IF(OR($A269="",AU$4=""),0,COUNTIFS(Formulas!$A$2:$A$3001,AU$4,Formulas!$B$2:$B$3001,$A269))</f>
        <v>0</v>
      </c>
      <c r="AV269" s="21" t="n">
        <f aca="false">IF(OR($A269="",AV$4=""),0,COUNTIFS(Formulas!$A$2:$A$3001,AV$4,Formulas!$B$2:$B$3001,$A269))</f>
        <v>0</v>
      </c>
      <c r="AW269" s="21" t="n">
        <f aca="false">IF(OR($A269="",AW$4=""),0,COUNTIFS(Formulas!$A$2:$A$3001,AW$4,Formulas!$B$2:$B$3001,$A269))</f>
        <v>0</v>
      </c>
      <c r="AX269" s="21" t="n">
        <f aca="false">IF(OR($A269="",AX$4=""),0,COUNTIFS(Formulas!$A$2:$A$3001,AX$4,Formulas!$B$2:$B$3001,$A269))</f>
        <v>0</v>
      </c>
      <c r="AY269" s="21" t="n">
        <f aca="false">IF(OR($A269="",AY$4=""),0,COUNTIFS(Formulas!$A$2:$A$3001,AY$4,Formulas!$B$2:$B$3001,$A269))</f>
        <v>0</v>
      </c>
      <c r="AZ269" s="21" t="n">
        <f aca="false">IF(OR($A269="",AZ$4=""),0,COUNTIFS(Formulas!$A$2:$A$3001,AZ$4,Formulas!$B$2:$B$3001,$A269))</f>
        <v>0</v>
      </c>
      <c r="BA269" s="21" t="n">
        <f aca="false">IF(OR($A269="",BA$4=""),0,COUNTIFS(Formulas!$A$2:$A$3001,BA$4,Formulas!$B$2:$B$3001,$A269))</f>
        <v>0</v>
      </c>
      <c r="BB269" s="21" t="n">
        <f aca="false">IF(OR($A269="",BB$4=""),0,COUNTIFS(Formulas!$A$2:$A$3001,BB$4,Formulas!$B$2:$B$3001,$A269))</f>
        <v>0</v>
      </c>
      <c r="BC269" s="21" t="n">
        <f aca="false">IF(OR($A269="",BC$4=""),0,COUNTIFS(Formulas!$A$2:$A$3001,BC$4,Formulas!$B$2:$B$3001,$A269))</f>
        <v>0</v>
      </c>
      <c r="BD269" s="21" t="n">
        <f aca="false">IF(OR($A269="",BD$4=""),0,COUNTIFS(Formulas!$A$2:$A$3001,BD$4,Formulas!$B$2:$B$3001,$A269))</f>
        <v>0</v>
      </c>
      <c r="BE269" s="21" t="n">
        <f aca="false">IF(OR($A269="",BE$4=""),0,COUNTIFS(Formulas!$A$2:$A$3001,BE$4,Formulas!$B$2:$B$3001,$A269))</f>
        <v>0</v>
      </c>
      <c r="BF269" s="21" t="n">
        <f aca="false">IF(OR($A269="",BF$4=""),0,COUNTIFS(Formulas!$A$2:$A$3001,BF$4,Formulas!$B$2:$B$3001,$A269))</f>
        <v>0</v>
      </c>
      <c r="BG269" s="21" t="n">
        <f aca="false">IF(OR($A269="",BG$4=""),0,COUNTIFS(Formulas!$A$2:$A$3001,BG$4,Formulas!$B$2:$B$3001,$A269))</f>
        <v>0</v>
      </c>
      <c r="BH269" s="21" t="n">
        <f aca="false">IF(OR($A269="",BH$4=""),0,COUNTIFS(Formulas!$A$2:$A$3001,BH$4,Formulas!$B$2:$B$3001,$A269))</f>
        <v>0</v>
      </c>
      <c r="BI269" s="21" t="n">
        <f aca="false">IF(OR($A269="",BI$4=""),0,COUNTIFS(Formulas!$A$2:$A$3001,BI$4,Formulas!$B$2:$B$3001,$A269))</f>
        <v>0</v>
      </c>
      <c r="BJ269" s="21" t="n">
        <f aca="false">IF(OR($A269="",BJ$4=""),0,COUNTIFS(Formulas!$A$2:$A$3001,BJ$4,Formulas!$B$2:$B$3001,$A269))</f>
        <v>0</v>
      </c>
      <c r="BK269" s="21" t="n">
        <f aca="false">IF(OR($A269="",BK$4=""),0,COUNTIFS(Formulas!$A$2:$A$3001,BK$4,Formulas!$B$2:$B$3001,$A269))</f>
        <v>0</v>
      </c>
      <c r="BL269" s="21" t="n">
        <f aca="false">IF(OR($A269="",BL$4=""),0,COUNTIFS(Formulas!$A$2:$A$3001,BL$4,Formulas!$B$2:$B$3001,$A269))</f>
        <v>0</v>
      </c>
      <c r="BM269" s="21" t="n">
        <f aca="false">IF(OR($A269="",BM$4=""),0,COUNTIFS(Formulas!$A$2:$A$3001,BM$4,Formulas!$B$2:$B$3001,$A269))</f>
        <v>0</v>
      </c>
      <c r="BN269" s="21" t="n">
        <f aca="false">IF(OR($A269="",BN$4=""),0,COUNTIFS(Formulas!$A$2:$A$3001,BN$4,Formulas!$B$2:$B$3001,$A269))</f>
        <v>0</v>
      </c>
      <c r="BO269" s="21" t="n">
        <f aca="false">IF(OR($A269="",BO$4=""),0,COUNTIFS(Formulas!$A$2:$A$3001,BO$4,Formulas!$B$2:$B$3001,$A269))</f>
        <v>0</v>
      </c>
      <c r="BP269" s="21" t="n">
        <f aca="false">IF(OR($A269="",BP$4=""),0,COUNTIFS(Formulas!$A$2:$A$3001,BP$4,Formulas!$B$2:$B$3001,$A269))</f>
        <v>0</v>
      </c>
      <c r="BQ269" s="21" t="n">
        <f aca="false">IF(OR($A269="",BQ$4=""),0,COUNTIFS(Formulas!$A$2:$A$3001,BQ$4,Formulas!$B$2:$B$3001,$A269))</f>
        <v>0</v>
      </c>
      <c r="BR269" s="21" t="n">
        <f aca="false">IF(OR($A269="",BR$4=""),0,COUNTIFS(Formulas!$A$2:$A$3001,BR$4,Formulas!$B$2:$B$3001,$A269))</f>
        <v>0</v>
      </c>
      <c r="BS269" s="21" t="n">
        <f aca="false">IF(OR($A269="",BS$4=""),0,COUNTIFS(Formulas!$A$2:$A$3001,BS$4,Formulas!$B$2:$B$3001,$A269))</f>
        <v>0</v>
      </c>
      <c r="BT269" s="21" t="n">
        <f aca="false">IF(OR($A269="",BT$4=""),0,COUNTIFS(Formulas!$A$2:$A$3001,BT$4,Formulas!$B$2:$B$3001,$A269))</f>
        <v>0</v>
      </c>
      <c r="BU269" s="21" t="n">
        <f aca="false">IF(OR($A269="",BU$4=""),0,COUNTIFS(Formulas!$A$2:$A$3001,BU$4,Formulas!$B$2:$B$3001,$A269))</f>
        <v>0</v>
      </c>
      <c r="BV269" s="21" t="n">
        <f aca="false">IF(OR($A269="",BV$4=""),0,COUNTIFS(Formulas!$A$2:$A$3001,BV$4,Formulas!$B$2:$B$3001,$A269))</f>
        <v>0</v>
      </c>
      <c r="BW269" s="21" t="n">
        <f aca="false">IF(OR($A269="",BW$4=""),0,COUNTIFS(Formulas!$A$2:$A$3001,BW$4,Formulas!$B$2:$B$3001,$A269))</f>
        <v>0</v>
      </c>
      <c r="BX269" s="21" t="n">
        <f aca="false">IF(OR($A269="",BX$4=""),0,COUNTIFS(Formulas!$A$2:$A$3001,BX$4,Formulas!$B$2:$B$3001,$A269))</f>
        <v>0</v>
      </c>
      <c r="BY269" s="21" t="n">
        <f aca="false">IF(OR($A269="",BY$4=""),0,COUNTIFS(Formulas!$A$2:$A$3001,BY$4,Formulas!$B$2:$B$3001,$A269))</f>
        <v>0</v>
      </c>
      <c r="BZ269" s="21" t="n">
        <f aca="false">IF(OR($A269="",BZ$4=""),0,COUNTIFS(Formulas!$A$2:$A$3001,BZ$4,Formulas!$B$2:$B$3001,$A269))</f>
        <v>0</v>
      </c>
      <c r="CA269" s="21" t="n">
        <f aca="false">IF(OR($A269="",CA$4=""),0,COUNTIFS(Formulas!$A$2:$A$3001,CA$4,Formulas!$B$2:$B$3001,$A269))</f>
        <v>0</v>
      </c>
      <c r="CB269" s="21" t="n">
        <f aca="false">IF(OR($A269="",CB$4=""),0,COUNTIFS(Formulas!$A$2:$A$3001,CB$4,Formulas!$B$2:$B$3001,$A269))</f>
        <v>0</v>
      </c>
      <c r="CC269" s="21" t="n">
        <f aca="false">IF(OR($A269="",CC$4=""),0,COUNTIFS(Formulas!$A$2:$A$3001,CC$4,Formulas!$B$2:$B$3001,$A269))</f>
        <v>0</v>
      </c>
      <c r="CD269" s="21" t="n">
        <f aca="false">IF(OR($A269="",CD$4=""),0,COUNTIFS(Formulas!$A$2:$A$3001,CD$4,Formulas!$B$2:$B$3001,$A269))</f>
        <v>0</v>
      </c>
      <c r="CE269" s="21" t="n">
        <f aca="false">IF(OR($A269="",CE$4=""),0,COUNTIFS(Formulas!$A$2:$A$3001,CE$4,Formulas!$B$2:$B$3001,$A269))</f>
        <v>0</v>
      </c>
      <c r="CF269" s="21" t="n">
        <f aca="false">IF(OR($A269="",CF$4=""),0,COUNTIFS(Formulas!$A$2:$A$3001,CF$4,Formulas!$B$2:$B$3001,$A269))</f>
        <v>0</v>
      </c>
      <c r="CG269" s="21" t="n">
        <f aca="false">IF(OR($A269="",CG$4=""),0,COUNTIFS(Formulas!$A$2:$A$3001,CG$4,Formulas!$B$2:$B$3001,$A269))</f>
        <v>0</v>
      </c>
      <c r="CH269" s="21" t="n">
        <f aca="false">IF(OR($A269="",CH$4=""),0,COUNTIFS(Formulas!$A$2:$A$3001,CH$4,Formulas!$B$2:$B$3001,$A269))</f>
        <v>0</v>
      </c>
      <c r="CI269" s="21" t="n">
        <f aca="false">IF(OR($A269="",CI$4=""),0,COUNTIFS(Formulas!$A$2:$A$3001,CI$4,Formulas!$B$2:$B$3001,$A269))</f>
        <v>0</v>
      </c>
      <c r="CJ269" s="21" t="n">
        <f aca="false">IF(OR($A269="",CJ$4=""),0,COUNTIFS(Formulas!$A$2:$A$3001,CJ$4,Formulas!$B$2:$B$3001,$A269))</f>
        <v>0</v>
      </c>
      <c r="CK269" s="21" t="n">
        <f aca="false">IF(OR($A269="",CK$4=""),0,COUNTIFS(Formulas!$A$2:$A$3001,CK$4,Formulas!$B$2:$B$3001,$A269))</f>
        <v>0</v>
      </c>
      <c r="CL269" s="21" t="n">
        <f aca="false">IF(OR($A269="",CL$4=""),0,COUNTIFS(Formulas!$A$2:$A$3001,CL$4,Formulas!$B$2:$B$3001,$A269))</f>
        <v>0</v>
      </c>
      <c r="CM269" s="21" t="n">
        <f aca="false">IF(OR($A269="",CM$4=""),0,COUNTIFS(Formulas!$A$2:$A$3001,CM$4,Formulas!$B$2:$B$3001,$A269))</f>
        <v>0</v>
      </c>
      <c r="CN269" s="21" t="n">
        <f aca="false">IF(OR($A269="",CN$4=""),0,COUNTIFS(Formulas!$A$2:$A$3001,CN$4,Formulas!$B$2:$B$3001,$A269))</f>
        <v>0</v>
      </c>
      <c r="CO269" s="21" t="n">
        <f aca="false">IF(OR($A269="",CO$4=""),0,COUNTIFS(Formulas!$A$2:$A$3001,CO$4,Formulas!$B$2:$B$3001,$A269))</f>
        <v>0</v>
      </c>
      <c r="CP269" s="21" t="n">
        <f aca="false">IF(OR($A269="",CP$4=""),0,COUNTIFS(Formulas!$A$2:$A$3001,CP$4,Formulas!$B$2:$B$3001,$A269))</f>
        <v>0</v>
      </c>
      <c r="CQ269" s="21" t="n">
        <f aca="false">IF(OR($A269="",CQ$4=""),0,COUNTIFS(Formulas!$A$2:$A$3001,CQ$4,Formulas!$B$2:$B$3001,$A269))</f>
        <v>0</v>
      </c>
      <c r="CR269" s="21" t="n">
        <f aca="false">IF(OR($A269="",CR$4=""),0,COUNTIFS(Formulas!$A$2:$A$3001,CR$4,Formulas!$B$2:$B$3001,$A269))</f>
        <v>0</v>
      </c>
      <c r="CS269" s="21" t="n">
        <f aca="false">IF(OR($A269="",CS$4=""),0,COUNTIFS(Formulas!$A$2:$A$3001,CS$4,Formulas!$B$2:$B$3001,$A269))</f>
        <v>0</v>
      </c>
      <c r="CT269" s="21" t="n">
        <f aca="false">IF(OR($A269="",CT$4=""),0,COUNTIFS(Formulas!$A$2:$A$3001,CT$4,Formulas!$B$2:$B$3001,$A269))</f>
        <v>0</v>
      </c>
      <c r="CU269" s="21" t="n">
        <f aca="false">IF(OR($A269="",CU$4=""),0,COUNTIFS(Formulas!$A$2:$A$3001,CU$4,Formulas!$B$2:$B$3001,$A269))</f>
        <v>0</v>
      </c>
      <c r="CV269" s="21" t="n">
        <f aca="false">IF(OR($A269="",CV$4=""),0,COUNTIFS(Formulas!$A$2:$A$3001,CV$4,Formulas!$B$2:$B$3001,$A269))</f>
        <v>0</v>
      </c>
      <c r="CW269" s="21" t="n">
        <f aca="false">IF(OR($A269="",CW$4=""),0,COUNTIFS(Formulas!$A$2:$A$3001,CW$4,Formulas!$B$2:$B$3001,$A269))</f>
        <v>0</v>
      </c>
      <c r="CX269" s="21" t="n">
        <f aca="false">IF(OR($A269="",CX$4=""),0,COUNTIFS(Formulas!$A$2:$A$3001,CX$4,Formulas!$B$2:$B$3001,$A269))</f>
        <v>0</v>
      </c>
      <c r="CY269" s="21" t="n">
        <f aca="false">IF(OR($A269="",CY$4=""),0,COUNTIFS(Formulas!$A$2:$A$3001,CY$4,Formulas!$B$2:$B$3001,$A269))</f>
        <v>0</v>
      </c>
      <c r="CZ269" s="21" t="n">
        <f aca="false">IF(OR($A269="",CZ$4=""),0,COUNTIFS(Formulas!$A$2:$A$3001,CZ$4,Formulas!$B$2:$B$3001,$A269))</f>
        <v>0</v>
      </c>
      <c r="DA269" s="21" t="n">
        <f aca="false">IF(OR($A269="",DA$4=""),0,COUNTIFS(Formulas!$A$2:$A$3001,DA$4,Formulas!$B$2:$B$3001,$A269))</f>
        <v>0</v>
      </c>
      <c r="DB269" s="21" t="n">
        <f aca="false">IF(OR($A269="",DB$4=""),0,COUNTIFS(Formulas!$A$2:$A$3001,DB$4,Formulas!$B$2:$B$3001,$A269))</f>
        <v>0</v>
      </c>
      <c r="DC269" s="21" t="n">
        <f aca="false">IF(OR($A269="",DC$4=""),0,COUNTIFS(Formulas!$A$2:$A$3001,DC$4,Formulas!$B$2:$B$3001,$A269))</f>
        <v>0</v>
      </c>
      <c r="DD269" s="21" t="n">
        <f aca="false">IF(OR($A269="",DD$4=""),0,COUNTIFS(Formulas!$A$2:$A$3001,DD$4,Formulas!$B$2:$B$3001,$A269))</f>
        <v>0</v>
      </c>
      <c r="DE269" s="21" t="n">
        <f aca="false">IF(OR($A269="",DE$4=""),0,COUNTIFS(Formulas!$A$2:$A$3001,DE$4,Formulas!$B$2:$B$3001,$A269))</f>
        <v>0</v>
      </c>
      <c r="DF269" s="21" t="n">
        <f aca="false">IF(OR($A269="",DF$4=""),0,COUNTIFS(Formulas!$A$2:$A$3001,DF$4,Formulas!$B$2:$B$3001,$A269))</f>
        <v>0</v>
      </c>
      <c r="DG269" s="21" t="n">
        <f aca="false">IF(OR($A269="",DG$4=""),0,COUNTIFS(Formulas!$A$2:$A$3001,DG$4,Formulas!$B$2:$B$3001,$A269))</f>
        <v>0</v>
      </c>
      <c r="DH269" s="21" t="n">
        <f aca="false">IF(OR($A269="",DH$4=""),0,COUNTIFS(Formulas!$A$2:$A$3001,DH$4,Formulas!$B$2:$B$3001,$A269))</f>
        <v>0</v>
      </c>
      <c r="DI269" s="21" t="n">
        <f aca="false">IF(OR($A269="",DI$4=""),0,COUNTIFS(Formulas!$A$2:$A$3001,DI$4,Formulas!$B$2:$B$3001,$A269))</f>
        <v>0</v>
      </c>
      <c r="DJ269" s="21" t="n">
        <f aca="false">IF(OR($A269="",DJ$4=""),0,COUNTIFS(Formulas!$A$2:$A$3001,DJ$4,Formulas!$B$2:$B$3001,$A269))</f>
        <v>0</v>
      </c>
      <c r="DK269" s="21" t="n">
        <f aca="false">IF(OR($A269="",DK$4=""),0,COUNTIFS(Formulas!$A$2:$A$3001,DK$4,Formulas!$B$2:$B$3001,$A269))</f>
        <v>0</v>
      </c>
      <c r="DL269" s="21" t="n">
        <f aca="false">IF(OR($A269="",DL$4=""),0,COUNTIFS(Formulas!$A$2:$A$3001,DL$4,Formulas!$B$2:$B$3001,$A269))</f>
        <v>0</v>
      </c>
      <c r="DM269" s="21" t="n">
        <f aca="false">IF(OR($A269="",DM$4=""),0,COUNTIFS(Formulas!$A$2:$A$3001,DM$4,Formulas!$B$2:$B$3001,$A269))</f>
        <v>0</v>
      </c>
      <c r="DN269" s="21" t="n">
        <f aca="false">IF(OR($A269="",DN$4=""),0,COUNTIFS(Formulas!$A$2:$A$3001,DN$4,Formulas!$B$2:$B$3001,$A269))</f>
        <v>0</v>
      </c>
      <c r="DO269" s="21" t="n">
        <f aca="false">IF(OR($A269="",DO$4=""),0,COUNTIFS(Formulas!$A$2:$A$3001,DO$4,Formulas!$B$2:$B$3001,$A269))</f>
        <v>0</v>
      </c>
      <c r="DP269" s="21" t="n">
        <f aca="false">IF(OR($A269="",DP$4=""),0,COUNTIFS(Formulas!$A$2:$A$3001,DP$4,Formulas!$B$2:$B$3001,$A269))</f>
        <v>0</v>
      </c>
      <c r="DQ269" s="21" t="n">
        <f aca="false">IF(OR($A269="",DQ$4=""),0,COUNTIFS(Formulas!$A$2:$A$3001,DQ$4,Formulas!$B$2:$B$3001,$A269))</f>
        <v>0</v>
      </c>
      <c r="DR269" s="21" t="n">
        <f aca="false">IF(OR($A269="",DR$4=""),0,COUNTIFS(Formulas!$A$2:$A$3001,DR$4,Formulas!$B$2:$B$3001,$A269))</f>
        <v>0</v>
      </c>
      <c r="DS269" s="21" t="n">
        <f aca="false">IF(OR($A269="",DS$4=""),0,COUNTIFS(Formulas!$A$2:$A$3001,DS$4,Formulas!$B$2:$B$3001,$A269))</f>
        <v>0</v>
      </c>
      <c r="DT269" s="21" t="n">
        <f aca="false">IF(OR($A269="",DT$4=""),0,COUNTIFS(Formulas!$A$2:$A$3001,DT$4,Formulas!$B$2:$B$3001,$A269))</f>
        <v>0</v>
      </c>
      <c r="DU269" s="21" t="n">
        <f aca="false">IF(OR($A269="",DU$4=""),0,COUNTIFS(Formulas!$A$2:$A$3001,DU$4,Formulas!$B$2:$B$3001,$A269))</f>
        <v>0</v>
      </c>
      <c r="DV269" s="21" t="n">
        <f aca="false">IF(OR($A269="",DV$4=""),0,COUNTIFS(Formulas!$A$2:$A$3001,DV$4,Formulas!$B$2:$B$3001,$A269))</f>
        <v>0</v>
      </c>
      <c r="DW269" s="21" t="n">
        <f aca="false">IF(OR($A269="",DW$4=""),0,COUNTIFS(Formulas!$A$2:$A$3001,DW$4,Formulas!$B$2:$B$3001,$A269))</f>
        <v>0</v>
      </c>
      <c r="DX269" s="21" t="n">
        <f aca="false">IF(OR($A269="",DX$4=""),0,COUNTIFS(Formulas!$A$2:$A$3001,DX$4,Formulas!$B$2:$B$3001,$A269))</f>
        <v>0</v>
      </c>
      <c r="DY269" s="21" t="n">
        <f aca="false">IF(OR($A269="",DY$4=""),0,COUNTIFS(Formulas!$A$2:$A$3001,DY$4,Formulas!$B$2:$B$3001,$A269))</f>
        <v>0</v>
      </c>
      <c r="DZ269" s="21" t="n">
        <f aca="false">IF(OR($A269="",DZ$4=""),0,COUNTIFS(Formulas!$A$2:$A$3001,DZ$4,Formulas!$B$2:$B$3001,$A269))</f>
        <v>0</v>
      </c>
      <c r="EA269" s="21" t="n">
        <f aca="false">IF(OR($A269="",EA$4=""),0,COUNTIFS(Formulas!$A$2:$A$3001,EA$4,Formulas!$B$2:$B$3001,$A269))</f>
        <v>0</v>
      </c>
      <c r="EB269" s="21" t="n">
        <f aca="false">IF(OR($A269="",EB$4=""),0,COUNTIFS(Formulas!$A$2:$A$3001,EB$4,Formulas!$B$2:$B$3001,$A269))</f>
        <v>0</v>
      </c>
      <c r="EC269" s="21" t="n">
        <f aca="false">IF(OR($A269="",EC$4=""),0,COUNTIFS(Formulas!$A$2:$A$3001,EC$4,Formulas!$B$2:$B$3001,$A269))</f>
        <v>0</v>
      </c>
      <c r="ED269" s="21" t="n">
        <f aca="false">IF(OR($A269="",ED$4=""),0,COUNTIFS(Formulas!$A$2:$A$3001,ED$4,Formulas!$B$2:$B$3001,$A269))</f>
        <v>0</v>
      </c>
      <c r="EE269" s="21" t="n">
        <f aca="false">IF(OR($A269="",EE$4=""),0,COUNTIFS(Formulas!$A$2:$A$3001,EE$4,Formulas!$B$2:$B$3001,$A269))</f>
        <v>0</v>
      </c>
      <c r="EF269" s="21" t="n">
        <f aca="false">IF(OR($A269="",EF$4=""),0,COUNTIFS(Formulas!$A$2:$A$3001,EF$4,Formulas!$B$2:$B$3001,$A269))</f>
        <v>0</v>
      </c>
      <c r="EG269" s="21" t="n">
        <f aca="false">IF(OR($A269="",EG$4=""),0,COUNTIFS(Formulas!$A$2:$A$3001,EG$4,Formulas!$B$2:$B$3001,$A269))</f>
        <v>0</v>
      </c>
      <c r="EH269" s="21" t="n">
        <f aca="false">IF(OR($A269="",EH$4=""),0,COUNTIFS(Formulas!$A$2:$A$3001,EH$4,Formulas!$B$2:$B$3001,$A269))</f>
        <v>0</v>
      </c>
      <c r="EI269" s="21" t="n">
        <f aca="false">IF(OR($A269="",EI$4=""),0,COUNTIFS(Formulas!$A$2:$A$3001,EI$4,Formulas!$B$2:$B$3001,$A269))</f>
        <v>0</v>
      </c>
      <c r="EJ269" s="21" t="n">
        <f aca="false">IF(OR($A269="",EJ$4=""),0,COUNTIFS(Formulas!$A$2:$A$3001,EJ$4,Formulas!$B$2:$B$3001,$A269))</f>
        <v>0</v>
      </c>
      <c r="EK269" s="21" t="n">
        <f aca="false">IF(OR($A269="",EK$4=""),0,COUNTIFS(Formulas!$A$2:$A$3001,EK$4,Formulas!$B$2:$B$3001,$A269))</f>
        <v>0</v>
      </c>
      <c r="EL269" s="21" t="n">
        <f aca="false">IF(OR($A269="",EL$4=""),0,COUNTIFS(Formulas!$A$2:$A$3001,EL$4,Formulas!$B$2:$B$3001,$A269))</f>
        <v>0</v>
      </c>
      <c r="EM269" s="21" t="n">
        <f aca="false">IF(OR($A269="",EM$4=""),0,COUNTIFS(Formulas!$A$2:$A$3001,EM$4,Formulas!$B$2:$B$3001,$A269))</f>
        <v>0</v>
      </c>
      <c r="EN269" s="21" t="n">
        <f aca="false">IF(OR($A269="",EN$4=""),0,COUNTIFS(Formulas!$A$2:$A$3001,EN$4,Formulas!$B$2:$B$3001,$A269))</f>
        <v>0</v>
      </c>
      <c r="EO269" s="21" t="n">
        <f aca="false">IF(OR($A269="",EO$4=""),0,COUNTIFS(Formulas!$A$2:$A$3001,EO$4,Formulas!$B$2:$B$3001,$A269))</f>
        <v>0</v>
      </c>
      <c r="EP269" s="21" t="n">
        <f aca="false">IF(OR($A269="",EP$4=""),0,COUNTIFS(Formulas!$A$2:$A$3001,EP$4,Formulas!$B$2:$B$3001,$A269))</f>
        <v>0</v>
      </c>
      <c r="EQ269" s="21" t="n">
        <f aca="false">IF(OR($A269="",EQ$4=""),0,COUNTIFS(Formulas!$A$2:$A$3001,EQ$4,Formulas!$B$2:$B$3001,$A269))</f>
        <v>0</v>
      </c>
      <c r="ER269" s="21" t="n">
        <f aca="false">IF(OR($A269="",ER$4=""),0,COUNTIFS(Formulas!$A$2:$A$3001,ER$4,Formulas!$B$2:$B$3001,$A269))</f>
        <v>0</v>
      </c>
      <c r="ES269" s="21" t="n">
        <f aca="false">IF(OR($A269="",ES$4=""),0,COUNTIFS(Formulas!$A$2:$A$3001,ES$4,Formulas!$B$2:$B$3001,$A269))</f>
        <v>0</v>
      </c>
      <c r="ET269" s="21" t="n">
        <f aca="false">IF(OR($A269="",ET$4=""),0,COUNTIFS(Formulas!$A$2:$A$3001,ET$4,Formulas!$B$2:$B$3001,$A269))</f>
        <v>0</v>
      </c>
      <c r="EU269" s="21" t="n">
        <f aca="false">IF(OR($A269="",EU$4=""),0,COUNTIFS(Formulas!$A$2:$A$3001,EU$4,Formulas!$B$2:$B$3001,$A269))</f>
        <v>0</v>
      </c>
      <c r="EV269" s="21" t="n">
        <f aca="false">IF(OR($A269="",EV$4=""),0,COUNTIFS(Formulas!$A$2:$A$3001,EV$4,Formulas!$B$2:$B$3001,$A269))</f>
        <v>0</v>
      </c>
    </row>
    <row r="270" customFormat="false" ht="15" hidden="false" customHeight="false" outlineLevel="0" collapsed="false">
      <c r="A270" s="13" t="str">
        <f aca="false">IF(INDEX(Materials!$A$2:$A$301,266)="","",INDEX(Materials!$A$2:$A$301,266))</f>
        <v/>
      </c>
      <c r="B270" s="19" t="str">
        <f aca="false">IF(A270="","",COUNTIF(C270:EV270,"&gt;0"))</f>
        <v/>
      </c>
      <c r="C270" s="21" t="n">
        <f aca="false">IF(OR($A270="",C$4=""),0,COUNTIFS(Formulas!$A$2:$A$3001,C$4,Formulas!$B$2:$B$3001,$A270))</f>
        <v>0</v>
      </c>
      <c r="D270" s="21" t="n">
        <f aca="false">IF(OR($A270="",D$4=""),0,COUNTIFS(Formulas!$A$2:$A$3001,D$4,Formulas!$B$2:$B$3001,$A270))</f>
        <v>0</v>
      </c>
      <c r="E270" s="21" t="n">
        <f aca="false">IF(OR($A270="",E$4=""),0,COUNTIFS(Formulas!$A$2:$A$3001,E$4,Formulas!$B$2:$B$3001,$A270))</f>
        <v>0</v>
      </c>
      <c r="F270" s="21" t="n">
        <f aca="false">IF(OR($A270="",F$4=""),0,COUNTIFS(Formulas!$A$2:$A$3001,F$4,Formulas!$B$2:$B$3001,$A270))</f>
        <v>0</v>
      </c>
      <c r="G270" s="21" t="n">
        <f aca="false">IF(OR($A270="",G$4=""),0,COUNTIFS(Formulas!$A$2:$A$3001,G$4,Formulas!$B$2:$B$3001,$A270))</f>
        <v>0</v>
      </c>
      <c r="H270" s="21" t="n">
        <f aca="false">IF(OR($A270="",H$4=""),0,COUNTIFS(Formulas!$A$2:$A$3001,H$4,Formulas!$B$2:$B$3001,$A270))</f>
        <v>0</v>
      </c>
      <c r="I270" s="21" t="n">
        <f aca="false">IF(OR($A270="",I$4=""),0,COUNTIFS(Formulas!$A$2:$A$3001,I$4,Formulas!$B$2:$B$3001,$A270))</f>
        <v>0</v>
      </c>
      <c r="J270" s="21" t="n">
        <f aca="false">IF(OR($A270="",J$4=""),0,COUNTIFS(Formulas!$A$2:$A$3001,J$4,Formulas!$B$2:$B$3001,$A270))</f>
        <v>0</v>
      </c>
      <c r="K270" s="21" t="n">
        <f aca="false">IF(OR($A270="",K$4=""),0,COUNTIFS(Formulas!$A$2:$A$3001,K$4,Formulas!$B$2:$B$3001,$A270))</f>
        <v>0</v>
      </c>
      <c r="L270" s="21" t="n">
        <f aca="false">IF(OR($A270="",L$4=""),0,COUNTIFS(Formulas!$A$2:$A$3001,L$4,Formulas!$B$2:$B$3001,$A270))</f>
        <v>0</v>
      </c>
      <c r="M270" s="21" t="n">
        <f aca="false">IF(OR($A270="",M$4=""),0,COUNTIFS(Formulas!$A$2:$A$3001,M$4,Formulas!$B$2:$B$3001,$A270))</f>
        <v>0</v>
      </c>
      <c r="N270" s="21" t="n">
        <f aca="false">IF(OR($A270="",N$4=""),0,COUNTIFS(Formulas!$A$2:$A$3001,N$4,Formulas!$B$2:$B$3001,$A270))</f>
        <v>0</v>
      </c>
      <c r="O270" s="21" t="n">
        <f aca="false">IF(OR($A270="",O$4=""),0,COUNTIFS(Formulas!$A$2:$A$3001,O$4,Formulas!$B$2:$B$3001,$A270))</f>
        <v>0</v>
      </c>
      <c r="P270" s="21" t="n">
        <f aca="false">IF(OR($A270="",P$4=""),0,COUNTIFS(Formulas!$A$2:$A$3001,P$4,Formulas!$B$2:$B$3001,$A270))</f>
        <v>0</v>
      </c>
      <c r="Q270" s="21" t="n">
        <f aca="false">IF(OR($A270="",Q$4=""),0,COUNTIFS(Formulas!$A$2:$A$3001,Q$4,Formulas!$B$2:$B$3001,$A270))</f>
        <v>0</v>
      </c>
      <c r="R270" s="21" t="n">
        <f aca="false">IF(OR($A270="",R$4=""),0,COUNTIFS(Formulas!$A$2:$A$3001,R$4,Formulas!$B$2:$B$3001,$A270))</f>
        <v>0</v>
      </c>
      <c r="S270" s="21" t="n">
        <f aca="false">IF(OR($A270="",S$4=""),0,COUNTIFS(Formulas!$A$2:$A$3001,S$4,Formulas!$B$2:$B$3001,$A270))</f>
        <v>0</v>
      </c>
      <c r="T270" s="21" t="n">
        <f aca="false">IF(OR($A270="",T$4=""),0,COUNTIFS(Formulas!$A$2:$A$3001,T$4,Formulas!$B$2:$B$3001,$A270))</f>
        <v>0</v>
      </c>
      <c r="U270" s="21" t="n">
        <f aca="false">IF(OR($A270="",U$4=""),0,COUNTIFS(Formulas!$A$2:$A$3001,U$4,Formulas!$B$2:$B$3001,$A270))</f>
        <v>0</v>
      </c>
      <c r="V270" s="21" t="n">
        <f aca="false">IF(OR($A270="",V$4=""),0,COUNTIFS(Formulas!$A$2:$A$3001,V$4,Formulas!$B$2:$B$3001,$A270))</f>
        <v>0</v>
      </c>
      <c r="W270" s="21" t="n">
        <f aca="false">IF(OR($A270="",W$4=""),0,COUNTIFS(Formulas!$A$2:$A$3001,W$4,Formulas!$B$2:$B$3001,$A270))</f>
        <v>0</v>
      </c>
      <c r="X270" s="21" t="n">
        <f aca="false">IF(OR($A270="",X$4=""),0,COUNTIFS(Formulas!$A$2:$A$3001,X$4,Formulas!$B$2:$B$3001,$A270))</f>
        <v>0</v>
      </c>
      <c r="Y270" s="21" t="n">
        <f aca="false">IF(OR($A270="",Y$4=""),0,COUNTIFS(Formulas!$A$2:$A$3001,Y$4,Formulas!$B$2:$B$3001,$A270))</f>
        <v>0</v>
      </c>
      <c r="Z270" s="21" t="n">
        <f aca="false">IF(OR($A270="",Z$4=""),0,COUNTIFS(Formulas!$A$2:$A$3001,Z$4,Formulas!$B$2:$B$3001,$A270))</f>
        <v>0</v>
      </c>
      <c r="AA270" s="21" t="n">
        <f aca="false">IF(OR($A270="",AA$4=""),0,COUNTIFS(Formulas!$A$2:$A$3001,AA$4,Formulas!$B$2:$B$3001,$A270))</f>
        <v>0</v>
      </c>
      <c r="AB270" s="21" t="n">
        <f aca="false">IF(OR($A270="",AB$4=""),0,COUNTIFS(Formulas!$A$2:$A$3001,AB$4,Formulas!$B$2:$B$3001,$A270))</f>
        <v>0</v>
      </c>
      <c r="AC270" s="21" t="n">
        <f aca="false">IF(OR($A270="",AC$4=""),0,COUNTIFS(Formulas!$A$2:$A$3001,AC$4,Formulas!$B$2:$B$3001,$A270))</f>
        <v>0</v>
      </c>
      <c r="AD270" s="21" t="n">
        <f aca="false">IF(OR($A270="",AD$4=""),0,COUNTIFS(Formulas!$A$2:$A$3001,AD$4,Formulas!$B$2:$B$3001,$A270))</f>
        <v>0</v>
      </c>
      <c r="AE270" s="21" t="n">
        <f aca="false">IF(OR($A270="",AE$4=""),0,COUNTIFS(Formulas!$A$2:$A$3001,AE$4,Formulas!$B$2:$B$3001,$A270))</f>
        <v>0</v>
      </c>
      <c r="AF270" s="21" t="n">
        <f aca="false">IF(OR($A270="",AF$4=""),0,COUNTIFS(Formulas!$A$2:$A$3001,AF$4,Formulas!$B$2:$B$3001,$A270))</f>
        <v>0</v>
      </c>
      <c r="AG270" s="21" t="n">
        <f aca="false">IF(OR($A270="",AG$4=""),0,COUNTIFS(Formulas!$A$2:$A$3001,AG$4,Formulas!$B$2:$B$3001,$A270))</f>
        <v>0</v>
      </c>
      <c r="AH270" s="21" t="n">
        <f aca="false">IF(OR($A270="",AH$4=""),0,COUNTIFS(Formulas!$A$2:$A$3001,AH$4,Formulas!$B$2:$B$3001,$A270))</f>
        <v>0</v>
      </c>
      <c r="AI270" s="21" t="n">
        <f aca="false">IF(OR($A270="",AI$4=""),0,COUNTIFS(Formulas!$A$2:$A$3001,AI$4,Formulas!$B$2:$B$3001,$A270))</f>
        <v>0</v>
      </c>
      <c r="AJ270" s="21" t="n">
        <f aca="false">IF(OR($A270="",AJ$4=""),0,COUNTIFS(Formulas!$A$2:$A$3001,AJ$4,Formulas!$B$2:$B$3001,$A270))</f>
        <v>0</v>
      </c>
      <c r="AK270" s="21" t="n">
        <f aca="false">IF(OR($A270="",AK$4=""),0,COUNTIFS(Formulas!$A$2:$A$3001,AK$4,Formulas!$B$2:$B$3001,$A270))</f>
        <v>0</v>
      </c>
      <c r="AL270" s="21" t="n">
        <f aca="false">IF(OR($A270="",AL$4=""),0,COUNTIFS(Formulas!$A$2:$A$3001,AL$4,Formulas!$B$2:$B$3001,$A270))</f>
        <v>0</v>
      </c>
      <c r="AM270" s="21" t="n">
        <f aca="false">IF(OR($A270="",AM$4=""),0,COUNTIFS(Formulas!$A$2:$A$3001,AM$4,Formulas!$B$2:$B$3001,$A270))</f>
        <v>0</v>
      </c>
      <c r="AN270" s="21" t="n">
        <f aca="false">IF(OR($A270="",AN$4=""),0,COUNTIFS(Formulas!$A$2:$A$3001,AN$4,Formulas!$B$2:$B$3001,$A270))</f>
        <v>0</v>
      </c>
      <c r="AO270" s="21" t="n">
        <f aca="false">IF(OR($A270="",AO$4=""),0,COUNTIFS(Formulas!$A$2:$A$3001,AO$4,Formulas!$B$2:$B$3001,$A270))</f>
        <v>0</v>
      </c>
      <c r="AP270" s="21" t="n">
        <f aca="false">IF(OR($A270="",AP$4=""),0,COUNTIFS(Formulas!$A$2:$A$3001,AP$4,Formulas!$B$2:$B$3001,$A270))</f>
        <v>0</v>
      </c>
      <c r="AQ270" s="21" t="n">
        <f aca="false">IF(OR($A270="",AQ$4=""),0,COUNTIFS(Formulas!$A$2:$A$3001,AQ$4,Formulas!$B$2:$B$3001,$A270))</f>
        <v>0</v>
      </c>
      <c r="AR270" s="21" t="n">
        <f aca="false">IF(OR($A270="",AR$4=""),0,COUNTIFS(Formulas!$A$2:$A$3001,AR$4,Formulas!$B$2:$B$3001,$A270))</f>
        <v>0</v>
      </c>
      <c r="AS270" s="21" t="n">
        <f aca="false">IF(OR($A270="",AS$4=""),0,COUNTIFS(Formulas!$A$2:$A$3001,AS$4,Formulas!$B$2:$B$3001,$A270))</f>
        <v>0</v>
      </c>
      <c r="AT270" s="21" t="n">
        <f aca="false">IF(OR($A270="",AT$4=""),0,COUNTIFS(Formulas!$A$2:$A$3001,AT$4,Formulas!$B$2:$B$3001,$A270))</f>
        <v>0</v>
      </c>
      <c r="AU270" s="21" t="n">
        <f aca="false">IF(OR($A270="",AU$4=""),0,COUNTIFS(Formulas!$A$2:$A$3001,AU$4,Formulas!$B$2:$B$3001,$A270))</f>
        <v>0</v>
      </c>
      <c r="AV270" s="21" t="n">
        <f aca="false">IF(OR($A270="",AV$4=""),0,COUNTIFS(Formulas!$A$2:$A$3001,AV$4,Formulas!$B$2:$B$3001,$A270))</f>
        <v>0</v>
      </c>
      <c r="AW270" s="21" t="n">
        <f aca="false">IF(OR($A270="",AW$4=""),0,COUNTIFS(Formulas!$A$2:$A$3001,AW$4,Formulas!$B$2:$B$3001,$A270))</f>
        <v>0</v>
      </c>
      <c r="AX270" s="21" t="n">
        <f aca="false">IF(OR($A270="",AX$4=""),0,COUNTIFS(Formulas!$A$2:$A$3001,AX$4,Formulas!$B$2:$B$3001,$A270))</f>
        <v>0</v>
      </c>
      <c r="AY270" s="21" t="n">
        <f aca="false">IF(OR($A270="",AY$4=""),0,COUNTIFS(Formulas!$A$2:$A$3001,AY$4,Formulas!$B$2:$B$3001,$A270))</f>
        <v>0</v>
      </c>
      <c r="AZ270" s="21" t="n">
        <f aca="false">IF(OR($A270="",AZ$4=""),0,COUNTIFS(Formulas!$A$2:$A$3001,AZ$4,Formulas!$B$2:$B$3001,$A270))</f>
        <v>0</v>
      </c>
      <c r="BA270" s="21" t="n">
        <f aca="false">IF(OR($A270="",BA$4=""),0,COUNTIFS(Formulas!$A$2:$A$3001,BA$4,Formulas!$B$2:$B$3001,$A270))</f>
        <v>0</v>
      </c>
      <c r="BB270" s="21" t="n">
        <f aca="false">IF(OR($A270="",BB$4=""),0,COUNTIFS(Formulas!$A$2:$A$3001,BB$4,Formulas!$B$2:$B$3001,$A270))</f>
        <v>0</v>
      </c>
      <c r="BC270" s="21" t="n">
        <f aca="false">IF(OR($A270="",BC$4=""),0,COUNTIFS(Formulas!$A$2:$A$3001,BC$4,Formulas!$B$2:$B$3001,$A270))</f>
        <v>0</v>
      </c>
      <c r="BD270" s="21" t="n">
        <f aca="false">IF(OR($A270="",BD$4=""),0,COUNTIFS(Formulas!$A$2:$A$3001,BD$4,Formulas!$B$2:$B$3001,$A270))</f>
        <v>0</v>
      </c>
      <c r="BE270" s="21" t="n">
        <f aca="false">IF(OR($A270="",BE$4=""),0,COUNTIFS(Formulas!$A$2:$A$3001,BE$4,Formulas!$B$2:$B$3001,$A270))</f>
        <v>0</v>
      </c>
      <c r="BF270" s="21" t="n">
        <f aca="false">IF(OR($A270="",BF$4=""),0,COUNTIFS(Formulas!$A$2:$A$3001,BF$4,Formulas!$B$2:$B$3001,$A270))</f>
        <v>0</v>
      </c>
      <c r="BG270" s="21" t="n">
        <f aca="false">IF(OR($A270="",BG$4=""),0,COUNTIFS(Formulas!$A$2:$A$3001,BG$4,Formulas!$B$2:$B$3001,$A270))</f>
        <v>0</v>
      </c>
      <c r="BH270" s="21" t="n">
        <f aca="false">IF(OR($A270="",BH$4=""),0,COUNTIFS(Formulas!$A$2:$A$3001,BH$4,Formulas!$B$2:$B$3001,$A270))</f>
        <v>0</v>
      </c>
      <c r="BI270" s="21" t="n">
        <f aca="false">IF(OR($A270="",BI$4=""),0,COUNTIFS(Formulas!$A$2:$A$3001,BI$4,Formulas!$B$2:$B$3001,$A270))</f>
        <v>0</v>
      </c>
      <c r="BJ270" s="21" t="n">
        <f aca="false">IF(OR($A270="",BJ$4=""),0,COUNTIFS(Formulas!$A$2:$A$3001,BJ$4,Formulas!$B$2:$B$3001,$A270))</f>
        <v>0</v>
      </c>
      <c r="BK270" s="21" t="n">
        <f aca="false">IF(OR($A270="",BK$4=""),0,COUNTIFS(Formulas!$A$2:$A$3001,BK$4,Formulas!$B$2:$B$3001,$A270))</f>
        <v>0</v>
      </c>
      <c r="BL270" s="21" t="n">
        <f aca="false">IF(OR($A270="",BL$4=""),0,COUNTIFS(Formulas!$A$2:$A$3001,BL$4,Formulas!$B$2:$B$3001,$A270))</f>
        <v>0</v>
      </c>
      <c r="BM270" s="21" t="n">
        <f aca="false">IF(OR($A270="",BM$4=""),0,COUNTIFS(Formulas!$A$2:$A$3001,BM$4,Formulas!$B$2:$B$3001,$A270))</f>
        <v>0</v>
      </c>
      <c r="BN270" s="21" t="n">
        <f aca="false">IF(OR($A270="",BN$4=""),0,COUNTIFS(Formulas!$A$2:$A$3001,BN$4,Formulas!$B$2:$B$3001,$A270))</f>
        <v>0</v>
      </c>
      <c r="BO270" s="21" t="n">
        <f aca="false">IF(OR($A270="",BO$4=""),0,COUNTIFS(Formulas!$A$2:$A$3001,BO$4,Formulas!$B$2:$B$3001,$A270))</f>
        <v>0</v>
      </c>
      <c r="BP270" s="21" t="n">
        <f aca="false">IF(OR($A270="",BP$4=""),0,COUNTIFS(Formulas!$A$2:$A$3001,BP$4,Formulas!$B$2:$B$3001,$A270))</f>
        <v>0</v>
      </c>
      <c r="BQ270" s="21" t="n">
        <f aca="false">IF(OR($A270="",BQ$4=""),0,COUNTIFS(Formulas!$A$2:$A$3001,BQ$4,Formulas!$B$2:$B$3001,$A270))</f>
        <v>0</v>
      </c>
      <c r="BR270" s="21" t="n">
        <f aca="false">IF(OR($A270="",BR$4=""),0,COUNTIFS(Formulas!$A$2:$A$3001,BR$4,Formulas!$B$2:$B$3001,$A270))</f>
        <v>0</v>
      </c>
      <c r="BS270" s="21" t="n">
        <f aca="false">IF(OR($A270="",BS$4=""),0,COUNTIFS(Formulas!$A$2:$A$3001,BS$4,Formulas!$B$2:$B$3001,$A270))</f>
        <v>0</v>
      </c>
      <c r="BT270" s="21" t="n">
        <f aca="false">IF(OR($A270="",BT$4=""),0,COUNTIFS(Formulas!$A$2:$A$3001,BT$4,Formulas!$B$2:$B$3001,$A270))</f>
        <v>0</v>
      </c>
      <c r="BU270" s="21" t="n">
        <f aca="false">IF(OR($A270="",BU$4=""),0,COUNTIFS(Formulas!$A$2:$A$3001,BU$4,Formulas!$B$2:$B$3001,$A270))</f>
        <v>0</v>
      </c>
      <c r="BV270" s="21" t="n">
        <f aca="false">IF(OR($A270="",BV$4=""),0,COUNTIFS(Formulas!$A$2:$A$3001,BV$4,Formulas!$B$2:$B$3001,$A270))</f>
        <v>0</v>
      </c>
      <c r="BW270" s="21" t="n">
        <f aca="false">IF(OR($A270="",BW$4=""),0,COUNTIFS(Formulas!$A$2:$A$3001,BW$4,Formulas!$B$2:$B$3001,$A270))</f>
        <v>0</v>
      </c>
      <c r="BX270" s="21" t="n">
        <f aca="false">IF(OR($A270="",BX$4=""),0,COUNTIFS(Formulas!$A$2:$A$3001,BX$4,Formulas!$B$2:$B$3001,$A270))</f>
        <v>0</v>
      </c>
      <c r="BY270" s="21" t="n">
        <f aca="false">IF(OR($A270="",BY$4=""),0,COUNTIFS(Formulas!$A$2:$A$3001,BY$4,Formulas!$B$2:$B$3001,$A270))</f>
        <v>0</v>
      </c>
      <c r="BZ270" s="21" t="n">
        <f aca="false">IF(OR($A270="",BZ$4=""),0,COUNTIFS(Formulas!$A$2:$A$3001,BZ$4,Formulas!$B$2:$B$3001,$A270))</f>
        <v>0</v>
      </c>
      <c r="CA270" s="21" t="n">
        <f aca="false">IF(OR($A270="",CA$4=""),0,COUNTIFS(Formulas!$A$2:$A$3001,CA$4,Formulas!$B$2:$B$3001,$A270))</f>
        <v>0</v>
      </c>
      <c r="CB270" s="21" t="n">
        <f aca="false">IF(OR($A270="",CB$4=""),0,COUNTIFS(Formulas!$A$2:$A$3001,CB$4,Formulas!$B$2:$B$3001,$A270))</f>
        <v>0</v>
      </c>
      <c r="CC270" s="21" t="n">
        <f aca="false">IF(OR($A270="",CC$4=""),0,COUNTIFS(Formulas!$A$2:$A$3001,CC$4,Formulas!$B$2:$B$3001,$A270))</f>
        <v>0</v>
      </c>
      <c r="CD270" s="21" t="n">
        <f aca="false">IF(OR($A270="",CD$4=""),0,COUNTIFS(Formulas!$A$2:$A$3001,CD$4,Formulas!$B$2:$B$3001,$A270))</f>
        <v>0</v>
      </c>
      <c r="CE270" s="21" t="n">
        <f aca="false">IF(OR($A270="",CE$4=""),0,COUNTIFS(Formulas!$A$2:$A$3001,CE$4,Formulas!$B$2:$B$3001,$A270))</f>
        <v>0</v>
      </c>
      <c r="CF270" s="21" t="n">
        <f aca="false">IF(OR($A270="",CF$4=""),0,COUNTIFS(Formulas!$A$2:$A$3001,CF$4,Formulas!$B$2:$B$3001,$A270))</f>
        <v>0</v>
      </c>
      <c r="CG270" s="21" t="n">
        <f aca="false">IF(OR($A270="",CG$4=""),0,COUNTIFS(Formulas!$A$2:$A$3001,CG$4,Formulas!$B$2:$B$3001,$A270))</f>
        <v>0</v>
      </c>
      <c r="CH270" s="21" t="n">
        <f aca="false">IF(OR($A270="",CH$4=""),0,COUNTIFS(Formulas!$A$2:$A$3001,CH$4,Formulas!$B$2:$B$3001,$A270))</f>
        <v>0</v>
      </c>
      <c r="CI270" s="21" t="n">
        <f aca="false">IF(OR($A270="",CI$4=""),0,COUNTIFS(Formulas!$A$2:$A$3001,CI$4,Formulas!$B$2:$B$3001,$A270))</f>
        <v>0</v>
      </c>
      <c r="CJ270" s="21" t="n">
        <f aca="false">IF(OR($A270="",CJ$4=""),0,COUNTIFS(Formulas!$A$2:$A$3001,CJ$4,Formulas!$B$2:$B$3001,$A270))</f>
        <v>0</v>
      </c>
      <c r="CK270" s="21" t="n">
        <f aca="false">IF(OR($A270="",CK$4=""),0,COUNTIFS(Formulas!$A$2:$A$3001,CK$4,Formulas!$B$2:$B$3001,$A270))</f>
        <v>0</v>
      </c>
      <c r="CL270" s="21" t="n">
        <f aca="false">IF(OR($A270="",CL$4=""),0,COUNTIFS(Formulas!$A$2:$A$3001,CL$4,Formulas!$B$2:$B$3001,$A270))</f>
        <v>0</v>
      </c>
      <c r="CM270" s="21" t="n">
        <f aca="false">IF(OR($A270="",CM$4=""),0,COUNTIFS(Formulas!$A$2:$A$3001,CM$4,Formulas!$B$2:$B$3001,$A270))</f>
        <v>0</v>
      </c>
      <c r="CN270" s="21" t="n">
        <f aca="false">IF(OR($A270="",CN$4=""),0,COUNTIFS(Formulas!$A$2:$A$3001,CN$4,Formulas!$B$2:$B$3001,$A270))</f>
        <v>0</v>
      </c>
      <c r="CO270" s="21" t="n">
        <f aca="false">IF(OR($A270="",CO$4=""),0,COUNTIFS(Formulas!$A$2:$A$3001,CO$4,Formulas!$B$2:$B$3001,$A270))</f>
        <v>0</v>
      </c>
      <c r="CP270" s="21" t="n">
        <f aca="false">IF(OR($A270="",CP$4=""),0,COUNTIFS(Formulas!$A$2:$A$3001,CP$4,Formulas!$B$2:$B$3001,$A270))</f>
        <v>0</v>
      </c>
      <c r="CQ270" s="21" t="n">
        <f aca="false">IF(OR($A270="",CQ$4=""),0,COUNTIFS(Formulas!$A$2:$A$3001,CQ$4,Formulas!$B$2:$B$3001,$A270))</f>
        <v>0</v>
      </c>
      <c r="CR270" s="21" t="n">
        <f aca="false">IF(OR($A270="",CR$4=""),0,COUNTIFS(Formulas!$A$2:$A$3001,CR$4,Formulas!$B$2:$B$3001,$A270))</f>
        <v>0</v>
      </c>
      <c r="CS270" s="21" t="n">
        <f aca="false">IF(OR($A270="",CS$4=""),0,COUNTIFS(Formulas!$A$2:$A$3001,CS$4,Formulas!$B$2:$B$3001,$A270))</f>
        <v>0</v>
      </c>
      <c r="CT270" s="21" t="n">
        <f aca="false">IF(OR($A270="",CT$4=""),0,COUNTIFS(Formulas!$A$2:$A$3001,CT$4,Formulas!$B$2:$B$3001,$A270))</f>
        <v>0</v>
      </c>
      <c r="CU270" s="21" t="n">
        <f aca="false">IF(OR($A270="",CU$4=""),0,COUNTIFS(Formulas!$A$2:$A$3001,CU$4,Formulas!$B$2:$B$3001,$A270))</f>
        <v>0</v>
      </c>
      <c r="CV270" s="21" t="n">
        <f aca="false">IF(OR($A270="",CV$4=""),0,COUNTIFS(Formulas!$A$2:$A$3001,CV$4,Formulas!$B$2:$B$3001,$A270))</f>
        <v>0</v>
      </c>
      <c r="CW270" s="21" t="n">
        <f aca="false">IF(OR($A270="",CW$4=""),0,COUNTIFS(Formulas!$A$2:$A$3001,CW$4,Formulas!$B$2:$B$3001,$A270))</f>
        <v>0</v>
      </c>
      <c r="CX270" s="21" t="n">
        <f aca="false">IF(OR($A270="",CX$4=""),0,COUNTIFS(Formulas!$A$2:$A$3001,CX$4,Formulas!$B$2:$B$3001,$A270))</f>
        <v>0</v>
      </c>
      <c r="CY270" s="21" t="n">
        <f aca="false">IF(OR($A270="",CY$4=""),0,COUNTIFS(Formulas!$A$2:$A$3001,CY$4,Formulas!$B$2:$B$3001,$A270))</f>
        <v>0</v>
      </c>
      <c r="CZ270" s="21" t="n">
        <f aca="false">IF(OR($A270="",CZ$4=""),0,COUNTIFS(Formulas!$A$2:$A$3001,CZ$4,Formulas!$B$2:$B$3001,$A270))</f>
        <v>0</v>
      </c>
      <c r="DA270" s="21" t="n">
        <f aca="false">IF(OR($A270="",DA$4=""),0,COUNTIFS(Formulas!$A$2:$A$3001,DA$4,Formulas!$B$2:$B$3001,$A270))</f>
        <v>0</v>
      </c>
      <c r="DB270" s="21" t="n">
        <f aca="false">IF(OR($A270="",DB$4=""),0,COUNTIFS(Formulas!$A$2:$A$3001,DB$4,Formulas!$B$2:$B$3001,$A270))</f>
        <v>0</v>
      </c>
      <c r="DC270" s="21" t="n">
        <f aca="false">IF(OR($A270="",DC$4=""),0,COUNTIFS(Formulas!$A$2:$A$3001,DC$4,Formulas!$B$2:$B$3001,$A270))</f>
        <v>0</v>
      </c>
      <c r="DD270" s="21" t="n">
        <f aca="false">IF(OR($A270="",DD$4=""),0,COUNTIFS(Formulas!$A$2:$A$3001,DD$4,Formulas!$B$2:$B$3001,$A270))</f>
        <v>0</v>
      </c>
      <c r="DE270" s="21" t="n">
        <f aca="false">IF(OR($A270="",DE$4=""),0,COUNTIFS(Formulas!$A$2:$A$3001,DE$4,Formulas!$B$2:$B$3001,$A270))</f>
        <v>0</v>
      </c>
      <c r="DF270" s="21" t="n">
        <f aca="false">IF(OR($A270="",DF$4=""),0,COUNTIFS(Formulas!$A$2:$A$3001,DF$4,Formulas!$B$2:$B$3001,$A270))</f>
        <v>0</v>
      </c>
      <c r="DG270" s="21" t="n">
        <f aca="false">IF(OR($A270="",DG$4=""),0,COUNTIFS(Formulas!$A$2:$A$3001,DG$4,Formulas!$B$2:$B$3001,$A270))</f>
        <v>0</v>
      </c>
      <c r="DH270" s="21" t="n">
        <f aca="false">IF(OR($A270="",DH$4=""),0,COUNTIFS(Formulas!$A$2:$A$3001,DH$4,Formulas!$B$2:$B$3001,$A270))</f>
        <v>0</v>
      </c>
      <c r="DI270" s="21" t="n">
        <f aca="false">IF(OR($A270="",DI$4=""),0,COUNTIFS(Formulas!$A$2:$A$3001,DI$4,Formulas!$B$2:$B$3001,$A270))</f>
        <v>0</v>
      </c>
      <c r="DJ270" s="21" t="n">
        <f aca="false">IF(OR($A270="",DJ$4=""),0,COUNTIFS(Formulas!$A$2:$A$3001,DJ$4,Formulas!$B$2:$B$3001,$A270))</f>
        <v>0</v>
      </c>
      <c r="DK270" s="21" t="n">
        <f aca="false">IF(OR($A270="",DK$4=""),0,COUNTIFS(Formulas!$A$2:$A$3001,DK$4,Formulas!$B$2:$B$3001,$A270))</f>
        <v>0</v>
      </c>
      <c r="DL270" s="21" t="n">
        <f aca="false">IF(OR($A270="",DL$4=""),0,COUNTIFS(Formulas!$A$2:$A$3001,DL$4,Formulas!$B$2:$B$3001,$A270))</f>
        <v>0</v>
      </c>
      <c r="DM270" s="21" t="n">
        <f aca="false">IF(OR($A270="",DM$4=""),0,COUNTIFS(Formulas!$A$2:$A$3001,DM$4,Formulas!$B$2:$B$3001,$A270))</f>
        <v>0</v>
      </c>
      <c r="DN270" s="21" t="n">
        <f aca="false">IF(OR($A270="",DN$4=""),0,COUNTIFS(Formulas!$A$2:$A$3001,DN$4,Formulas!$B$2:$B$3001,$A270))</f>
        <v>0</v>
      </c>
      <c r="DO270" s="21" t="n">
        <f aca="false">IF(OR($A270="",DO$4=""),0,COUNTIFS(Formulas!$A$2:$A$3001,DO$4,Formulas!$B$2:$B$3001,$A270))</f>
        <v>0</v>
      </c>
      <c r="DP270" s="21" t="n">
        <f aca="false">IF(OR($A270="",DP$4=""),0,COUNTIFS(Formulas!$A$2:$A$3001,DP$4,Formulas!$B$2:$B$3001,$A270))</f>
        <v>0</v>
      </c>
      <c r="DQ270" s="21" t="n">
        <f aca="false">IF(OR($A270="",DQ$4=""),0,COUNTIFS(Formulas!$A$2:$A$3001,DQ$4,Formulas!$B$2:$B$3001,$A270))</f>
        <v>0</v>
      </c>
      <c r="DR270" s="21" t="n">
        <f aca="false">IF(OR($A270="",DR$4=""),0,COUNTIFS(Formulas!$A$2:$A$3001,DR$4,Formulas!$B$2:$B$3001,$A270))</f>
        <v>0</v>
      </c>
      <c r="DS270" s="21" t="n">
        <f aca="false">IF(OR($A270="",DS$4=""),0,COUNTIFS(Formulas!$A$2:$A$3001,DS$4,Formulas!$B$2:$B$3001,$A270))</f>
        <v>0</v>
      </c>
      <c r="DT270" s="21" t="n">
        <f aca="false">IF(OR($A270="",DT$4=""),0,COUNTIFS(Formulas!$A$2:$A$3001,DT$4,Formulas!$B$2:$B$3001,$A270))</f>
        <v>0</v>
      </c>
      <c r="DU270" s="21" t="n">
        <f aca="false">IF(OR($A270="",DU$4=""),0,COUNTIFS(Formulas!$A$2:$A$3001,DU$4,Formulas!$B$2:$B$3001,$A270))</f>
        <v>0</v>
      </c>
      <c r="DV270" s="21" t="n">
        <f aca="false">IF(OR($A270="",DV$4=""),0,COUNTIFS(Formulas!$A$2:$A$3001,DV$4,Formulas!$B$2:$B$3001,$A270))</f>
        <v>0</v>
      </c>
      <c r="DW270" s="21" t="n">
        <f aca="false">IF(OR($A270="",DW$4=""),0,COUNTIFS(Formulas!$A$2:$A$3001,DW$4,Formulas!$B$2:$B$3001,$A270))</f>
        <v>0</v>
      </c>
      <c r="DX270" s="21" t="n">
        <f aca="false">IF(OR($A270="",DX$4=""),0,COUNTIFS(Formulas!$A$2:$A$3001,DX$4,Formulas!$B$2:$B$3001,$A270))</f>
        <v>0</v>
      </c>
      <c r="DY270" s="21" t="n">
        <f aca="false">IF(OR($A270="",DY$4=""),0,COUNTIFS(Formulas!$A$2:$A$3001,DY$4,Formulas!$B$2:$B$3001,$A270))</f>
        <v>0</v>
      </c>
      <c r="DZ270" s="21" t="n">
        <f aca="false">IF(OR($A270="",DZ$4=""),0,COUNTIFS(Formulas!$A$2:$A$3001,DZ$4,Formulas!$B$2:$B$3001,$A270))</f>
        <v>0</v>
      </c>
      <c r="EA270" s="21" t="n">
        <f aca="false">IF(OR($A270="",EA$4=""),0,COUNTIFS(Formulas!$A$2:$A$3001,EA$4,Formulas!$B$2:$B$3001,$A270))</f>
        <v>0</v>
      </c>
      <c r="EB270" s="21" t="n">
        <f aca="false">IF(OR($A270="",EB$4=""),0,COUNTIFS(Formulas!$A$2:$A$3001,EB$4,Formulas!$B$2:$B$3001,$A270))</f>
        <v>0</v>
      </c>
      <c r="EC270" s="21" t="n">
        <f aca="false">IF(OR($A270="",EC$4=""),0,COUNTIFS(Formulas!$A$2:$A$3001,EC$4,Formulas!$B$2:$B$3001,$A270))</f>
        <v>0</v>
      </c>
      <c r="ED270" s="21" t="n">
        <f aca="false">IF(OR($A270="",ED$4=""),0,COUNTIFS(Formulas!$A$2:$A$3001,ED$4,Formulas!$B$2:$B$3001,$A270))</f>
        <v>0</v>
      </c>
      <c r="EE270" s="21" t="n">
        <f aca="false">IF(OR($A270="",EE$4=""),0,COUNTIFS(Formulas!$A$2:$A$3001,EE$4,Formulas!$B$2:$B$3001,$A270))</f>
        <v>0</v>
      </c>
      <c r="EF270" s="21" t="n">
        <f aca="false">IF(OR($A270="",EF$4=""),0,COUNTIFS(Formulas!$A$2:$A$3001,EF$4,Formulas!$B$2:$B$3001,$A270))</f>
        <v>0</v>
      </c>
      <c r="EG270" s="21" t="n">
        <f aca="false">IF(OR($A270="",EG$4=""),0,COUNTIFS(Formulas!$A$2:$A$3001,EG$4,Formulas!$B$2:$B$3001,$A270))</f>
        <v>0</v>
      </c>
      <c r="EH270" s="21" t="n">
        <f aca="false">IF(OR($A270="",EH$4=""),0,COUNTIFS(Formulas!$A$2:$A$3001,EH$4,Formulas!$B$2:$B$3001,$A270))</f>
        <v>0</v>
      </c>
      <c r="EI270" s="21" t="n">
        <f aca="false">IF(OR($A270="",EI$4=""),0,COUNTIFS(Formulas!$A$2:$A$3001,EI$4,Formulas!$B$2:$B$3001,$A270))</f>
        <v>0</v>
      </c>
      <c r="EJ270" s="21" t="n">
        <f aca="false">IF(OR($A270="",EJ$4=""),0,COUNTIFS(Formulas!$A$2:$A$3001,EJ$4,Formulas!$B$2:$B$3001,$A270))</f>
        <v>0</v>
      </c>
      <c r="EK270" s="21" t="n">
        <f aca="false">IF(OR($A270="",EK$4=""),0,COUNTIFS(Formulas!$A$2:$A$3001,EK$4,Formulas!$B$2:$B$3001,$A270))</f>
        <v>0</v>
      </c>
      <c r="EL270" s="21" t="n">
        <f aca="false">IF(OR($A270="",EL$4=""),0,COUNTIFS(Formulas!$A$2:$A$3001,EL$4,Formulas!$B$2:$B$3001,$A270))</f>
        <v>0</v>
      </c>
      <c r="EM270" s="21" t="n">
        <f aca="false">IF(OR($A270="",EM$4=""),0,COUNTIFS(Formulas!$A$2:$A$3001,EM$4,Formulas!$B$2:$B$3001,$A270))</f>
        <v>0</v>
      </c>
      <c r="EN270" s="21" t="n">
        <f aca="false">IF(OR($A270="",EN$4=""),0,COUNTIFS(Formulas!$A$2:$A$3001,EN$4,Formulas!$B$2:$B$3001,$A270))</f>
        <v>0</v>
      </c>
      <c r="EO270" s="21" t="n">
        <f aca="false">IF(OR($A270="",EO$4=""),0,COUNTIFS(Formulas!$A$2:$A$3001,EO$4,Formulas!$B$2:$B$3001,$A270))</f>
        <v>0</v>
      </c>
      <c r="EP270" s="21" t="n">
        <f aca="false">IF(OR($A270="",EP$4=""),0,COUNTIFS(Formulas!$A$2:$A$3001,EP$4,Formulas!$B$2:$B$3001,$A270))</f>
        <v>0</v>
      </c>
      <c r="EQ270" s="21" t="n">
        <f aca="false">IF(OR($A270="",EQ$4=""),0,COUNTIFS(Formulas!$A$2:$A$3001,EQ$4,Formulas!$B$2:$B$3001,$A270))</f>
        <v>0</v>
      </c>
      <c r="ER270" s="21" t="n">
        <f aca="false">IF(OR($A270="",ER$4=""),0,COUNTIFS(Formulas!$A$2:$A$3001,ER$4,Formulas!$B$2:$B$3001,$A270))</f>
        <v>0</v>
      </c>
      <c r="ES270" s="21" t="n">
        <f aca="false">IF(OR($A270="",ES$4=""),0,COUNTIFS(Formulas!$A$2:$A$3001,ES$4,Formulas!$B$2:$B$3001,$A270))</f>
        <v>0</v>
      </c>
      <c r="ET270" s="21" t="n">
        <f aca="false">IF(OR($A270="",ET$4=""),0,COUNTIFS(Formulas!$A$2:$A$3001,ET$4,Formulas!$B$2:$B$3001,$A270))</f>
        <v>0</v>
      </c>
      <c r="EU270" s="21" t="n">
        <f aca="false">IF(OR($A270="",EU$4=""),0,COUNTIFS(Formulas!$A$2:$A$3001,EU$4,Formulas!$B$2:$B$3001,$A270))</f>
        <v>0</v>
      </c>
      <c r="EV270" s="21" t="n">
        <f aca="false">IF(OR($A270="",EV$4=""),0,COUNTIFS(Formulas!$A$2:$A$3001,EV$4,Formulas!$B$2:$B$3001,$A270))</f>
        <v>0</v>
      </c>
    </row>
    <row r="271" customFormat="false" ht="15" hidden="false" customHeight="false" outlineLevel="0" collapsed="false">
      <c r="A271" s="13" t="str">
        <f aca="false">IF(INDEX(Materials!$A$2:$A$301,267)="","",INDEX(Materials!$A$2:$A$301,267))</f>
        <v/>
      </c>
      <c r="B271" s="19" t="str">
        <f aca="false">IF(A271="","",COUNTIF(C271:EV271,"&gt;0"))</f>
        <v/>
      </c>
      <c r="C271" s="21" t="n">
        <f aca="false">IF(OR($A271="",C$4=""),0,COUNTIFS(Formulas!$A$2:$A$3001,C$4,Formulas!$B$2:$B$3001,$A271))</f>
        <v>0</v>
      </c>
      <c r="D271" s="21" t="n">
        <f aca="false">IF(OR($A271="",D$4=""),0,COUNTIFS(Formulas!$A$2:$A$3001,D$4,Formulas!$B$2:$B$3001,$A271))</f>
        <v>0</v>
      </c>
      <c r="E271" s="21" t="n">
        <f aca="false">IF(OR($A271="",E$4=""),0,COUNTIFS(Formulas!$A$2:$A$3001,E$4,Formulas!$B$2:$B$3001,$A271))</f>
        <v>0</v>
      </c>
      <c r="F271" s="21" t="n">
        <f aca="false">IF(OR($A271="",F$4=""),0,COUNTIFS(Formulas!$A$2:$A$3001,F$4,Formulas!$B$2:$B$3001,$A271))</f>
        <v>0</v>
      </c>
      <c r="G271" s="21" t="n">
        <f aca="false">IF(OR($A271="",G$4=""),0,COUNTIFS(Formulas!$A$2:$A$3001,G$4,Formulas!$B$2:$B$3001,$A271))</f>
        <v>0</v>
      </c>
      <c r="H271" s="21" t="n">
        <f aca="false">IF(OR($A271="",H$4=""),0,COUNTIFS(Formulas!$A$2:$A$3001,H$4,Formulas!$B$2:$B$3001,$A271))</f>
        <v>0</v>
      </c>
      <c r="I271" s="21" t="n">
        <f aca="false">IF(OR($A271="",I$4=""),0,COUNTIFS(Formulas!$A$2:$A$3001,I$4,Formulas!$B$2:$B$3001,$A271))</f>
        <v>0</v>
      </c>
      <c r="J271" s="21" t="n">
        <f aca="false">IF(OR($A271="",J$4=""),0,COUNTIFS(Formulas!$A$2:$A$3001,J$4,Formulas!$B$2:$B$3001,$A271))</f>
        <v>0</v>
      </c>
      <c r="K271" s="21" t="n">
        <f aca="false">IF(OR($A271="",K$4=""),0,COUNTIFS(Formulas!$A$2:$A$3001,K$4,Formulas!$B$2:$B$3001,$A271))</f>
        <v>0</v>
      </c>
      <c r="L271" s="21" t="n">
        <f aca="false">IF(OR($A271="",L$4=""),0,COUNTIFS(Formulas!$A$2:$A$3001,L$4,Formulas!$B$2:$B$3001,$A271))</f>
        <v>0</v>
      </c>
      <c r="M271" s="21" t="n">
        <f aca="false">IF(OR($A271="",M$4=""),0,COUNTIFS(Formulas!$A$2:$A$3001,M$4,Formulas!$B$2:$B$3001,$A271))</f>
        <v>0</v>
      </c>
      <c r="N271" s="21" t="n">
        <f aca="false">IF(OR($A271="",N$4=""),0,COUNTIFS(Formulas!$A$2:$A$3001,N$4,Formulas!$B$2:$B$3001,$A271))</f>
        <v>0</v>
      </c>
      <c r="O271" s="21" t="n">
        <f aca="false">IF(OR($A271="",O$4=""),0,COUNTIFS(Formulas!$A$2:$A$3001,O$4,Formulas!$B$2:$B$3001,$A271))</f>
        <v>0</v>
      </c>
      <c r="P271" s="21" t="n">
        <f aca="false">IF(OR($A271="",P$4=""),0,COUNTIFS(Formulas!$A$2:$A$3001,P$4,Formulas!$B$2:$B$3001,$A271))</f>
        <v>0</v>
      </c>
      <c r="Q271" s="21" t="n">
        <f aca="false">IF(OR($A271="",Q$4=""),0,COUNTIFS(Formulas!$A$2:$A$3001,Q$4,Formulas!$B$2:$B$3001,$A271))</f>
        <v>0</v>
      </c>
      <c r="R271" s="21" t="n">
        <f aca="false">IF(OR($A271="",R$4=""),0,COUNTIFS(Formulas!$A$2:$A$3001,R$4,Formulas!$B$2:$B$3001,$A271))</f>
        <v>0</v>
      </c>
      <c r="S271" s="21" t="n">
        <f aca="false">IF(OR($A271="",S$4=""),0,COUNTIFS(Formulas!$A$2:$A$3001,S$4,Formulas!$B$2:$B$3001,$A271))</f>
        <v>0</v>
      </c>
      <c r="T271" s="21" t="n">
        <f aca="false">IF(OR($A271="",T$4=""),0,COUNTIFS(Formulas!$A$2:$A$3001,T$4,Formulas!$B$2:$B$3001,$A271))</f>
        <v>0</v>
      </c>
      <c r="U271" s="21" t="n">
        <f aca="false">IF(OR($A271="",U$4=""),0,COUNTIFS(Formulas!$A$2:$A$3001,U$4,Formulas!$B$2:$B$3001,$A271))</f>
        <v>0</v>
      </c>
      <c r="V271" s="21" t="n">
        <f aca="false">IF(OR($A271="",V$4=""),0,COUNTIFS(Formulas!$A$2:$A$3001,V$4,Formulas!$B$2:$B$3001,$A271))</f>
        <v>0</v>
      </c>
      <c r="W271" s="21" t="n">
        <f aca="false">IF(OR($A271="",W$4=""),0,COUNTIFS(Formulas!$A$2:$A$3001,W$4,Formulas!$B$2:$B$3001,$A271))</f>
        <v>0</v>
      </c>
      <c r="X271" s="21" t="n">
        <f aca="false">IF(OR($A271="",X$4=""),0,COUNTIFS(Formulas!$A$2:$A$3001,X$4,Formulas!$B$2:$B$3001,$A271))</f>
        <v>0</v>
      </c>
      <c r="Y271" s="21" t="n">
        <f aca="false">IF(OR($A271="",Y$4=""),0,COUNTIFS(Formulas!$A$2:$A$3001,Y$4,Formulas!$B$2:$B$3001,$A271))</f>
        <v>0</v>
      </c>
      <c r="Z271" s="21" t="n">
        <f aca="false">IF(OR($A271="",Z$4=""),0,COUNTIFS(Formulas!$A$2:$A$3001,Z$4,Formulas!$B$2:$B$3001,$A271))</f>
        <v>0</v>
      </c>
      <c r="AA271" s="21" t="n">
        <f aca="false">IF(OR($A271="",AA$4=""),0,COUNTIFS(Formulas!$A$2:$A$3001,AA$4,Formulas!$B$2:$B$3001,$A271))</f>
        <v>0</v>
      </c>
      <c r="AB271" s="21" t="n">
        <f aca="false">IF(OR($A271="",AB$4=""),0,COUNTIFS(Formulas!$A$2:$A$3001,AB$4,Formulas!$B$2:$B$3001,$A271))</f>
        <v>0</v>
      </c>
      <c r="AC271" s="21" t="n">
        <f aca="false">IF(OR($A271="",AC$4=""),0,COUNTIFS(Formulas!$A$2:$A$3001,AC$4,Formulas!$B$2:$B$3001,$A271))</f>
        <v>0</v>
      </c>
      <c r="AD271" s="21" t="n">
        <f aca="false">IF(OR($A271="",AD$4=""),0,COUNTIFS(Formulas!$A$2:$A$3001,AD$4,Formulas!$B$2:$B$3001,$A271))</f>
        <v>0</v>
      </c>
      <c r="AE271" s="21" t="n">
        <f aca="false">IF(OR($A271="",AE$4=""),0,COUNTIFS(Formulas!$A$2:$A$3001,AE$4,Formulas!$B$2:$B$3001,$A271))</f>
        <v>0</v>
      </c>
      <c r="AF271" s="21" t="n">
        <f aca="false">IF(OR($A271="",AF$4=""),0,COUNTIFS(Formulas!$A$2:$A$3001,AF$4,Formulas!$B$2:$B$3001,$A271))</f>
        <v>0</v>
      </c>
      <c r="AG271" s="21" t="n">
        <f aca="false">IF(OR($A271="",AG$4=""),0,COUNTIFS(Formulas!$A$2:$A$3001,AG$4,Formulas!$B$2:$B$3001,$A271))</f>
        <v>0</v>
      </c>
      <c r="AH271" s="21" t="n">
        <f aca="false">IF(OR($A271="",AH$4=""),0,COUNTIFS(Formulas!$A$2:$A$3001,AH$4,Formulas!$B$2:$B$3001,$A271))</f>
        <v>0</v>
      </c>
      <c r="AI271" s="21" t="n">
        <f aca="false">IF(OR($A271="",AI$4=""),0,COUNTIFS(Formulas!$A$2:$A$3001,AI$4,Formulas!$B$2:$B$3001,$A271))</f>
        <v>0</v>
      </c>
      <c r="AJ271" s="21" t="n">
        <f aca="false">IF(OR($A271="",AJ$4=""),0,COUNTIFS(Formulas!$A$2:$A$3001,AJ$4,Formulas!$B$2:$B$3001,$A271))</f>
        <v>0</v>
      </c>
      <c r="AK271" s="21" t="n">
        <f aca="false">IF(OR($A271="",AK$4=""),0,COUNTIFS(Formulas!$A$2:$A$3001,AK$4,Formulas!$B$2:$B$3001,$A271))</f>
        <v>0</v>
      </c>
      <c r="AL271" s="21" t="n">
        <f aca="false">IF(OR($A271="",AL$4=""),0,COUNTIFS(Formulas!$A$2:$A$3001,AL$4,Formulas!$B$2:$B$3001,$A271))</f>
        <v>0</v>
      </c>
      <c r="AM271" s="21" t="n">
        <f aca="false">IF(OR($A271="",AM$4=""),0,COUNTIFS(Formulas!$A$2:$A$3001,AM$4,Formulas!$B$2:$B$3001,$A271))</f>
        <v>0</v>
      </c>
      <c r="AN271" s="21" t="n">
        <f aca="false">IF(OR($A271="",AN$4=""),0,COUNTIFS(Formulas!$A$2:$A$3001,AN$4,Formulas!$B$2:$B$3001,$A271))</f>
        <v>0</v>
      </c>
      <c r="AO271" s="21" t="n">
        <f aca="false">IF(OR($A271="",AO$4=""),0,COUNTIFS(Formulas!$A$2:$A$3001,AO$4,Formulas!$B$2:$B$3001,$A271))</f>
        <v>0</v>
      </c>
      <c r="AP271" s="21" t="n">
        <f aca="false">IF(OR($A271="",AP$4=""),0,COUNTIFS(Formulas!$A$2:$A$3001,AP$4,Formulas!$B$2:$B$3001,$A271))</f>
        <v>0</v>
      </c>
      <c r="AQ271" s="21" t="n">
        <f aca="false">IF(OR($A271="",AQ$4=""),0,COUNTIFS(Formulas!$A$2:$A$3001,AQ$4,Formulas!$B$2:$B$3001,$A271))</f>
        <v>0</v>
      </c>
      <c r="AR271" s="21" t="n">
        <f aca="false">IF(OR($A271="",AR$4=""),0,COUNTIFS(Formulas!$A$2:$A$3001,AR$4,Formulas!$B$2:$B$3001,$A271))</f>
        <v>0</v>
      </c>
      <c r="AS271" s="21" t="n">
        <f aca="false">IF(OR($A271="",AS$4=""),0,COUNTIFS(Formulas!$A$2:$A$3001,AS$4,Formulas!$B$2:$B$3001,$A271))</f>
        <v>0</v>
      </c>
      <c r="AT271" s="21" t="n">
        <f aca="false">IF(OR($A271="",AT$4=""),0,COUNTIFS(Formulas!$A$2:$A$3001,AT$4,Formulas!$B$2:$B$3001,$A271))</f>
        <v>0</v>
      </c>
      <c r="AU271" s="21" t="n">
        <f aca="false">IF(OR($A271="",AU$4=""),0,COUNTIFS(Formulas!$A$2:$A$3001,AU$4,Formulas!$B$2:$B$3001,$A271))</f>
        <v>0</v>
      </c>
      <c r="AV271" s="21" t="n">
        <f aca="false">IF(OR($A271="",AV$4=""),0,COUNTIFS(Formulas!$A$2:$A$3001,AV$4,Formulas!$B$2:$B$3001,$A271))</f>
        <v>0</v>
      </c>
      <c r="AW271" s="21" t="n">
        <f aca="false">IF(OR($A271="",AW$4=""),0,COUNTIFS(Formulas!$A$2:$A$3001,AW$4,Formulas!$B$2:$B$3001,$A271))</f>
        <v>0</v>
      </c>
      <c r="AX271" s="21" t="n">
        <f aca="false">IF(OR($A271="",AX$4=""),0,COUNTIFS(Formulas!$A$2:$A$3001,AX$4,Formulas!$B$2:$B$3001,$A271))</f>
        <v>0</v>
      </c>
      <c r="AY271" s="21" t="n">
        <f aca="false">IF(OR($A271="",AY$4=""),0,COUNTIFS(Formulas!$A$2:$A$3001,AY$4,Formulas!$B$2:$B$3001,$A271))</f>
        <v>0</v>
      </c>
      <c r="AZ271" s="21" t="n">
        <f aca="false">IF(OR($A271="",AZ$4=""),0,COUNTIFS(Formulas!$A$2:$A$3001,AZ$4,Formulas!$B$2:$B$3001,$A271))</f>
        <v>0</v>
      </c>
      <c r="BA271" s="21" t="n">
        <f aca="false">IF(OR($A271="",BA$4=""),0,COUNTIFS(Formulas!$A$2:$A$3001,BA$4,Formulas!$B$2:$B$3001,$A271))</f>
        <v>0</v>
      </c>
      <c r="BB271" s="21" t="n">
        <f aca="false">IF(OR($A271="",BB$4=""),0,COUNTIFS(Formulas!$A$2:$A$3001,BB$4,Formulas!$B$2:$B$3001,$A271))</f>
        <v>0</v>
      </c>
      <c r="BC271" s="21" t="n">
        <f aca="false">IF(OR($A271="",BC$4=""),0,COUNTIFS(Formulas!$A$2:$A$3001,BC$4,Formulas!$B$2:$B$3001,$A271))</f>
        <v>0</v>
      </c>
      <c r="BD271" s="21" t="n">
        <f aca="false">IF(OR($A271="",BD$4=""),0,COUNTIFS(Formulas!$A$2:$A$3001,BD$4,Formulas!$B$2:$B$3001,$A271))</f>
        <v>0</v>
      </c>
      <c r="BE271" s="21" t="n">
        <f aca="false">IF(OR($A271="",BE$4=""),0,COUNTIFS(Formulas!$A$2:$A$3001,BE$4,Formulas!$B$2:$B$3001,$A271))</f>
        <v>0</v>
      </c>
      <c r="BF271" s="21" t="n">
        <f aca="false">IF(OR($A271="",BF$4=""),0,COUNTIFS(Formulas!$A$2:$A$3001,BF$4,Formulas!$B$2:$B$3001,$A271))</f>
        <v>0</v>
      </c>
      <c r="BG271" s="21" t="n">
        <f aca="false">IF(OR($A271="",BG$4=""),0,COUNTIFS(Formulas!$A$2:$A$3001,BG$4,Formulas!$B$2:$B$3001,$A271))</f>
        <v>0</v>
      </c>
      <c r="BH271" s="21" t="n">
        <f aca="false">IF(OR($A271="",BH$4=""),0,COUNTIFS(Formulas!$A$2:$A$3001,BH$4,Formulas!$B$2:$B$3001,$A271))</f>
        <v>0</v>
      </c>
      <c r="BI271" s="21" t="n">
        <f aca="false">IF(OR($A271="",BI$4=""),0,COUNTIFS(Formulas!$A$2:$A$3001,BI$4,Formulas!$B$2:$B$3001,$A271))</f>
        <v>0</v>
      </c>
      <c r="BJ271" s="21" t="n">
        <f aca="false">IF(OR($A271="",BJ$4=""),0,COUNTIFS(Formulas!$A$2:$A$3001,BJ$4,Formulas!$B$2:$B$3001,$A271))</f>
        <v>0</v>
      </c>
      <c r="BK271" s="21" t="n">
        <f aca="false">IF(OR($A271="",BK$4=""),0,COUNTIFS(Formulas!$A$2:$A$3001,BK$4,Formulas!$B$2:$B$3001,$A271))</f>
        <v>0</v>
      </c>
      <c r="BL271" s="21" t="n">
        <f aca="false">IF(OR($A271="",BL$4=""),0,COUNTIFS(Formulas!$A$2:$A$3001,BL$4,Formulas!$B$2:$B$3001,$A271))</f>
        <v>0</v>
      </c>
      <c r="BM271" s="21" t="n">
        <f aca="false">IF(OR($A271="",BM$4=""),0,COUNTIFS(Formulas!$A$2:$A$3001,BM$4,Formulas!$B$2:$B$3001,$A271))</f>
        <v>0</v>
      </c>
      <c r="BN271" s="21" t="n">
        <f aca="false">IF(OR($A271="",BN$4=""),0,COUNTIFS(Formulas!$A$2:$A$3001,BN$4,Formulas!$B$2:$B$3001,$A271))</f>
        <v>0</v>
      </c>
      <c r="BO271" s="21" t="n">
        <f aca="false">IF(OR($A271="",BO$4=""),0,COUNTIFS(Formulas!$A$2:$A$3001,BO$4,Formulas!$B$2:$B$3001,$A271))</f>
        <v>0</v>
      </c>
      <c r="BP271" s="21" t="n">
        <f aca="false">IF(OR($A271="",BP$4=""),0,COUNTIFS(Formulas!$A$2:$A$3001,BP$4,Formulas!$B$2:$B$3001,$A271))</f>
        <v>0</v>
      </c>
      <c r="BQ271" s="21" t="n">
        <f aca="false">IF(OR($A271="",BQ$4=""),0,COUNTIFS(Formulas!$A$2:$A$3001,BQ$4,Formulas!$B$2:$B$3001,$A271))</f>
        <v>0</v>
      </c>
      <c r="BR271" s="21" t="n">
        <f aca="false">IF(OR($A271="",BR$4=""),0,COUNTIFS(Formulas!$A$2:$A$3001,BR$4,Formulas!$B$2:$B$3001,$A271))</f>
        <v>0</v>
      </c>
      <c r="BS271" s="21" t="n">
        <f aca="false">IF(OR($A271="",BS$4=""),0,COUNTIFS(Formulas!$A$2:$A$3001,BS$4,Formulas!$B$2:$B$3001,$A271))</f>
        <v>0</v>
      </c>
      <c r="BT271" s="21" t="n">
        <f aca="false">IF(OR($A271="",BT$4=""),0,COUNTIFS(Formulas!$A$2:$A$3001,BT$4,Formulas!$B$2:$B$3001,$A271))</f>
        <v>0</v>
      </c>
      <c r="BU271" s="21" t="n">
        <f aca="false">IF(OR($A271="",BU$4=""),0,COUNTIFS(Formulas!$A$2:$A$3001,BU$4,Formulas!$B$2:$B$3001,$A271))</f>
        <v>0</v>
      </c>
      <c r="BV271" s="21" t="n">
        <f aca="false">IF(OR($A271="",BV$4=""),0,COUNTIFS(Formulas!$A$2:$A$3001,BV$4,Formulas!$B$2:$B$3001,$A271))</f>
        <v>0</v>
      </c>
      <c r="BW271" s="21" t="n">
        <f aca="false">IF(OR($A271="",BW$4=""),0,COUNTIFS(Formulas!$A$2:$A$3001,BW$4,Formulas!$B$2:$B$3001,$A271))</f>
        <v>0</v>
      </c>
      <c r="BX271" s="21" t="n">
        <f aca="false">IF(OR($A271="",BX$4=""),0,COUNTIFS(Formulas!$A$2:$A$3001,BX$4,Formulas!$B$2:$B$3001,$A271))</f>
        <v>0</v>
      </c>
      <c r="BY271" s="21" t="n">
        <f aca="false">IF(OR($A271="",BY$4=""),0,COUNTIFS(Formulas!$A$2:$A$3001,BY$4,Formulas!$B$2:$B$3001,$A271))</f>
        <v>0</v>
      </c>
      <c r="BZ271" s="21" t="n">
        <f aca="false">IF(OR($A271="",BZ$4=""),0,COUNTIFS(Formulas!$A$2:$A$3001,BZ$4,Formulas!$B$2:$B$3001,$A271))</f>
        <v>0</v>
      </c>
      <c r="CA271" s="21" t="n">
        <f aca="false">IF(OR($A271="",CA$4=""),0,COUNTIFS(Formulas!$A$2:$A$3001,CA$4,Formulas!$B$2:$B$3001,$A271))</f>
        <v>0</v>
      </c>
      <c r="CB271" s="21" t="n">
        <f aca="false">IF(OR($A271="",CB$4=""),0,COUNTIFS(Formulas!$A$2:$A$3001,CB$4,Formulas!$B$2:$B$3001,$A271))</f>
        <v>0</v>
      </c>
      <c r="CC271" s="21" t="n">
        <f aca="false">IF(OR($A271="",CC$4=""),0,COUNTIFS(Formulas!$A$2:$A$3001,CC$4,Formulas!$B$2:$B$3001,$A271))</f>
        <v>0</v>
      </c>
      <c r="CD271" s="21" t="n">
        <f aca="false">IF(OR($A271="",CD$4=""),0,COUNTIFS(Formulas!$A$2:$A$3001,CD$4,Formulas!$B$2:$B$3001,$A271))</f>
        <v>0</v>
      </c>
      <c r="CE271" s="21" t="n">
        <f aca="false">IF(OR($A271="",CE$4=""),0,COUNTIFS(Formulas!$A$2:$A$3001,CE$4,Formulas!$B$2:$B$3001,$A271))</f>
        <v>0</v>
      </c>
      <c r="CF271" s="21" t="n">
        <f aca="false">IF(OR($A271="",CF$4=""),0,COUNTIFS(Formulas!$A$2:$A$3001,CF$4,Formulas!$B$2:$B$3001,$A271))</f>
        <v>0</v>
      </c>
      <c r="CG271" s="21" t="n">
        <f aca="false">IF(OR($A271="",CG$4=""),0,COUNTIFS(Formulas!$A$2:$A$3001,CG$4,Formulas!$B$2:$B$3001,$A271))</f>
        <v>0</v>
      </c>
      <c r="CH271" s="21" t="n">
        <f aca="false">IF(OR($A271="",CH$4=""),0,COUNTIFS(Formulas!$A$2:$A$3001,CH$4,Formulas!$B$2:$B$3001,$A271))</f>
        <v>0</v>
      </c>
      <c r="CI271" s="21" t="n">
        <f aca="false">IF(OR($A271="",CI$4=""),0,COUNTIFS(Formulas!$A$2:$A$3001,CI$4,Formulas!$B$2:$B$3001,$A271))</f>
        <v>0</v>
      </c>
      <c r="CJ271" s="21" t="n">
        <f aca="false">IF(OR($A271="",CJ$4=""),0,COUNTIFS(Formulas!$A$2:$A$3001,CJ$4,Formulas!$B$2:$B$3001,$A271))</f>
        <v>0</v>
      </c>
      <c r="CK271" s="21" t="n">
        <f aca="false">IF(OR($A271="",CK$4=""),0,COUNTIFS(Formulas!$A$2:$A$3001,CK$4,Formulas!$B$2:$B$3001,$A271))</f>
        <v>0</v>
      </c>
      <c r="CL271" s="21" t="n">
        <f aca="false">IF(OR($A271="",CL$4=""),0,COUNTIFS(Formulas!$A$2:$A$3001,CL$4,Formulas!$B$2:$B$3001,$A271))</f>
        <v>0</v>
      </c>
      <c r="CM271" s="21" t="n">
        <f aca="false">IF(OR($A271="",CM$4=""),0,COUNTIFS(Formulas!$A$2:$A$3001,CM$4,Formulas!$B$2:$B$3001,$A271))</f>
        <v>0</v>
      </c>
      <c r="CN271" s="21" t="n">
        <f aca="false">IF(OR($A271="",CN$4=""),0,COUNTIFS(Formulas!$A$2:$A$3001,CN$4,Formulas!$B$2:$B$3001,$A271))</f>
        <v>0</v>
      </c>
      <c r="CO271" s="21" t="n">
        <f aca="false">IF(OR($A271="",CO$4=""),0,COUNTIFS(Formulas!$A$2:$A$3001,CO$4,Formulas!$B$2:$B$3001,$A271))</f>
        <v>0</v>
      </c>
      <c r="CP271" s="21" t="n">
        <f aca="false">IF(OR($A271="",CP$4=""),0,COUNTIFS(Formulas!$A$2:$A$3001,CP$4,Formulas!$B$2:$B$3001,$A271))</f>
        <v>0</v>
      </c>
      <c r="CQ271" s="21" t="n">
        <f aca="false">IF(OR($A271="",CQ$4=""),0,COUNTIFS(Formulas!$A$2:$A$3001,CQ$4,Formulas!$B$2:$B$3001,$A271))</f>
        <v>0</v>
      </c>
      <c r="CR271" s="21" t="n">
        <f aca="false">IF(OR($A271="",CR$4=""),0,COUNTIFS(Formulas!$A$2:$A$3001,CR$4,Formulas!$B$2:$B$3001,$A271))</f>
        <v>0</v>
      </c>
      <c r="CS271" s="21" t="n">
        <f aca="false">IF(OR($A271="",CS$4=""),0,COUNTIFS(Formulas!$A$2:$A$3001,CS$4,Formulas!$B$2:$B$3001,$A271))</f>
        <v>0</v>
      </c>
      <c r="CT271" s="21" t="n">
        <f aca="false">IF(OR($A271="",CT$4=""),0,COUNTIFS(Formulas!$A$2:$A$3001,CT$4,Formulas!$B$2:$B$3001,$A271))</f>
        <v>0</v>
      </c>
      <c r="CU271" s="21" t="n">
        <f aca="false">IF(OR($A271="",CU$4=""),0,COUNTIFS(Formulas!$A$2:$A$3001,CU$4,Formulas!$B$2:$B$3001,$A271))</f>
        <v>0</v>
      </c>
      <c r="CV271" s="21" t="n">
        <f aca="false">IF(OR($A271="",CV$4=""),0,COUNTIFS(Formulas!$A$2:$A$3001,CV$4,Formulas!$B$2:$B$3001,$A271))</f>
        <v>0</v>
      </c>
      <c r="CW271" s="21" t="n">
        <f aca="false">IF(OR($A271="",CW$4=""),0,COUNTIFS(Formulas!$A$2:$A$3001,CW$4,Formulas!$B$2:$B$3001,$A271))</f>
        <v>0</v>
      </c>
      <c r="CX271" s="21" t="n">
        <f aca="false">IF(OR($A271="",CX$4=""),0,COUNTIFS(Formulas!$A$2:$A$3001,CX$4,Formulas!$B$2:$B$3001,$A271))</f>
        <v>0</v>
      </c>
      <c r="CY271" s="21" t="n">
        <f aca="false">IF(OR($A271="",CY$4=""),0,COUNTIFS(Formulas!$A$2:$A$3001,CY$4,Formulas!$B$2:$B$3001,$A271))</f>
        <v>0</v>
      </c>
      <c r="CZ271" s="21" t="n">
        <f aca="false">IF(OR($A271="",CZ$4=""),0,COUNTIFS(Formulas!$A$2:$A$3001,CZ$4,Formulas!$B$2:$B$3001,$A271))</f>
        <v>0</v>
      </c>
      <c r="DA271" s="21" t="n">
        <f aca="false">IF(OR($A271="",DA$4=""),0,COUNTIFS(Formulas!$A$2:$A$3001,DA$4,Formulas!$B$2:$B$3001,$A271))</f>
        <v>0</v>
      </c>
      <c r="DB271" s="21" t="n">
        <f aca="false">IF(OR($A271="",DB$4=""),0,COUNTIFS(Formulas!$A$2:$A$3001,DB$4,Formulas!$B$2:$B$3001,$A271))</f>
        <v>0</v>
      </c>
      <c r="DC271" s="21" t="n">
        <f aca="false">IF(OR($A271="",DC$4=""),0,COUNTIFS(Formulas!$A$2:$A$3001,DC$4,Formulas!$B$2:$B$3001,$A271))</f>
        <v>0</v>
      </c>
      <c r="DD271" s="21" t="n">
        <f aca="false">IF(OR($A271="",DD$4=""),0,COUNTIFS(Formulas!$A$2:$A$3001,DD$4,Formulas!$B$2:$B$3001,$A271))</f>
        <v>0</v>
      </c>
      <c r="DE271" s="21" t="n">
        <f aca="false">IF(OR($A271="",DE$4=""),0,COUNTIFS(Formulas!$A$2:$A$3001,DE$4,Formulas!$B$2:$B$3001,$A271))</f>
        <v>0</v>
      </c>
      <c r="DF271" s="21" t="n">
        <f aca="false">IF(OR($A271="",DF$4=""),0,COUNTIFS(Formulas!$A$2:$A$3001,DF$4,Formulas!$B$2:$B$3001,$A271))</f>
        <v>0</v>
      </c>
      <c r="DG271" s="21" t="n">
        <f aca="false">IF(OR($A271="",DG$4=""),0,COUNTIFS(Formulas!$A$2:$A$3001,DG$4,Formulas!$B$2:$B$3001,$A271))</f>
        <v>0</v>
      </c>
      <c r="DH271" s="21" t="n">
        <f aca="false">IF(OR($A271="",DH$4=""),0,COUNTIFS(Formulas!$A$2:$A$3001,DH$4,Formulas!$B$2:$B$3001,$A271))</f>
        <v>0</v>
      </c>
      <c r="DI271" s="21" t="n">
        <f aca="false">IF(OR($A271="",DI$4=""),0,COUNTIFS(Formulas!$A$2:$A$3001,DI$4,Formulas!$B$2:$B$3001,$A271))</f>
        <v>0</v>
      </c>
      <c r="DJ271" s="21" t="n">
        <f aca="false">IF(OR($A271="",DJ$4=""),0,COUNTIFS(Formulas!$A$2:$A$3001,DJ$4,Formulas!$B$2:$B$3001,$A271))</f>
        <v>0</v>
      </c>
      <c r="DK271" s="21" t="n">
        <f aca="false">IF(OR($A271="",DK$4=""),0,COUNTIFS(Formulas!$A$2:$A$3001,DK$4,Formulas!$B$2:$B$3001,$A271))</f>
        <v>0</v>
      </c>
      <c r="DL271" s="21" t="n">
        <f aca="false">IF(OR($A271="",DL$4=""),0,COUNTIFS(Formulas!$A$2:$A$3001,DL$4,Formulas!$B$2:$B$3001,$A271))</f>
        <v>0</v>
      </c>
      <c r="DM271" s="21" t="n">
        <f aca="false">IF(OR($A271="",DM$4=""),0,COUNTIFS(Formulas!$A$2:$A$3001,DM$4,Formulas!$B$2:$B$3001,$A271))</f>
        <v>0</v>
      </c>
      <c r="DN271" s="21" t="n">
        <f aca="false">IF(OR($A271="",DN$4=""),0,COUNTIFS(Formulas!$A$2:$A$3001,DN$4,Formulas!$B$2:$B$3001,$A271))</f>
        <v>0</v>
      </c>
      <c r="DO271" s="21" t="n">
        <f aca="false">IF(OR($A271="",DO$4=""),0,COUNTIFS(Formulas!$A$2:$A$3001,DO$4,Formulas!$B$2:$B$3001,$A271))</f>
        <v>0</v>
      </c>
      <c r="DP271" s="21" t="n">
        <f aca="false">IF(OR($A271="",DP$4=""),0,COUNTIFS(Formulas!$A$2:$A$3001,DP$4,Formulas!$B$2:$B$3001,$A271))</f>
        <v>0</v>
      </c>
      <c r="DQ271" s="21" t="n">
        <f aca="false">IF(OR($A271="",DQ$4=""),0,COUNTIFS(Formulas!$A$2:$A$3001,DQ$4,Formulas!$B$2:$B$3001,$A271))</f>
        <v>0</v>
      </c>
      <c r="DR271" s="21" t="n">
        <f aca="false">IF(OR($A271="",DR$4=""),0,COUNTIFS(Formulas!$A$2:$A$3001,DR$4,Formulas!$B$2:$B$3001,$A271))</f>
        <v>0</v>
      </c>
      <c r="DS271" s="21" t="n">
        <f aca="false">IF(OR($A271="",DS$4=""),0,COUNTIFS(Formulas!$A$2:$A$3001,DS$4,Formulas!$B$2:$B$3001,$A271))</f>
        <v>0</v>
      </c>
      <c r="DT271" s="21" t="n">
        <f aca="false">IF(OR($A271="",DT$4=""),0,COUNTIFS(Formulas!$A$2:$A$3001,DT$4,Formulas!$B$2:$B$3001,$A271))</f>
        <v>0</v>
      </c>
      <c r="DU271" s="21" t="n">
        <f aca="false">IF(OR($A271="",DU$4=""),0,COUNTIFS(Formulas!$A$2:$A$3001,DU$4,Formulas!$B$2:$B$3001,$A271))</f>
        <v>0</v>
      </c>
      <c r="DV271" s="21" t="n">
        <f aca="false">IF(OR($A271="",DV$4=""),0,COUNTIFS(Formulas!$A$2:$A$3001,DV$4,Formulas!$B$2:$B$3001,$A271))</f>
        <v>0</v>
      </c>
      <c r="DW271" s="21" t="n">
        <f aca="false">IF(OR($A271="",DW$4=""),0,COUNTIFS(Formulas!$A$2:$A$3001,DW$4,Formulas!$B$2:$B$3001,$A271))</f>
        <v>0</v>
      </c>
      <c r="DX271" s="21" t="n">
        <f aca="false">IF(OR($A271="",DX$4=""),0,COUNTIFS(Formulas!$A$2:$A$3001,DX$4,Formulas!$B$2:$B$3001,$A271))</f>
        <v>0</v>
      </c>
      <c r="DY271" s="21" t="n">
        <f aca="false">IF(OR($A271="",DY$4=""),0,COUNTIFS(Formulas!$A$2:$A$3001,DY$4,Formulas!$B$2:$B$3001,$A271))</f>
        <v>0</v>
      </c>
      <c r="DZ271" s="21" t="n">
        <f aca="false">IF(OR($A271="",DZ$4=""),0,COUNTIFS(Formulas!$A$2:$A$3001,DZ$4,Formulas!$B$2:$B$3001,$A271))</f>
        <v>0</v>
      </c>
      <c r="EA271" s="21" t="n">
        <f aca="false">IF(OR($A271="",EA$4=""),0,COUNTIFS(Formulas!$A$2:$A$3001,EA$4,Formulas!$B$2:$B$3001,$A271))</f>
        <v>0</v>
      </c>
      <c r="EB271" s="21" t="n">
        <f aca="false">IF(OR($A271="",EB$4=""),0,COUNTIFS(Formulas!$A$2:$A$3001,EB$4,Formulas!$B$2:$B$3001,$A271))</f>
        <v>0</v>
      </c>
      <c r="EC271" s="21" t="n">
        <f aca="false">IF(OR($A271="",EC$4=""),0,COUNTIFS(Formulas!$A$2:$A$3001,EC$4,Formulas!$B$2:$B$3001,$A271))</f>
        <v>0</v>
      </c>
      <c r="ED271" s="21" t="n">
        <f aca="false">IF(OR($A271="",ED$4=""),0,COUNTIFS(Formulas!$A$2:$A$3001,ED$4,Formulas!$B$2:$B$3001,$A271))</f>
        <v>0</v>
      </c>
      <c r="EE271" s="21" t="n">
        <f aca="false">IF(OR($A271="",EE$4=""),0,COUNTIFS(Formulas!$A$2:$A$3001,EE$4,Formulas!$B$2:$B$3001,$A271))</f>
        <v>0</v>
      </c>
      <c r="EF271" s="21" t="n">
        <f aca="false">IF(OR($A271="",EF$4=""),0,COUNTIFS(Formulas!$A$2:$A$3001,EF$4,Formulas!$B$2:$B$3001,$A271))</f>
        <v>0</v>
      </c>
      <c r="EG271" s="21" t="n">
        <f aca="false">IF(OR($A271="",EG$4=""),0,COUNTIFS(Formulas!$A$2:$A$3001,EG$4,Formulas!$B$2:$B$3001,$A271))</f>
        <v>0</v>
      </c>
      <c r="EH271" s="21" t="n">
        <f aca="false">IF(OR($A271="",EH$4=""),0,COUNTIFS(Formulas!$A$2:$A$3001,EH$4,Formulas!$B$2:$B$3001,$A271))</f>
        <v>0</v>
      </c>
      <c r="EI271" s="21" t="n">
        <f aca="false">IF(OR($A271="",EI$4=""),0,COUNTIFS(Formulas!$A$2:$A$3001,EI$4,Formulas!$B$2:$B$3001,$A271))</f>
        <v>0</v>
      </c>
      <c r="EJ271" s="21" t="n">
        <f aca="false">IF(OR($A271="",EJ$4=""),0,COUNTIFS(Formulas!$A$2:$A$3001,EJ$4,Formulas!$B$2:$B$3001,$A271))</f>
        <v>0</v>
      </c>
      <c r="EK271" s="21" t="n">
        <f aca="false">IF(OR($A271="",EK$4=""),0,COUNTIFS(Formulas!$A$2:$A$3001,EK$4,Formulas!$B$2:$B$3001,$A271))</f>
        <v>0</v>
      </c>
      <c r="EL271" s="21" t="n">
        <f aca="false">IF(OR($A271="",EL$4=""),0,COUNTIFS(Formulas!$A$2:$A$3001,EL$4,Formulas!$B$2:$B$3001,$A271))</f>
        <v>0</v>
      </c>
      <c r="EM271" s="21" t="n">
        <f aca="false">IF(OR($A271="",EM$4=""),0,COUNTIFS(Formulas!$A$2:$A$3001,EM$4,Formulas!$B$2:$B$3001,$A271))</f>
        <v>0</v>
      </c>
      <c r="EN271" s="21" t="n">
        <f aca="false">IF(OR($A271="",EN$4=""),0,COUNTIFS(Formulas!$A$2:$A$3001,EN$4,Formulas!$B$2:$B$3001,$A271))</f>
        <v>0</v>
      </c>
      <c r="EO271" s="21" t="n">
        <f aca="false">IF(OR($A271="",EO$4=""),0,COUNTIFS(Formulas!$A$2:$A$3001,EO$4,Formulas!$B$2:$B$3001,$A271))</f>
        <v>0</v>
      </c>
      <c r="EP271" s="21" t="n">
        <f aca="false">IF(OR($A271="",EP$4=""),0,COUNTIFS(Formulas!$A$2:$A$3001,EP$4,Formulas!$B$2:$B$3001,$A271))</f>
        <v>0</v>
      </c>
      <c r="EQ271" s="21" t="n">
        <f aca="false">IF(OR($A271="",EQ$4=""),0,COUNTIFS(Formulas!$A$2:$A$3001,EQ$4,Formulas!$B$2:$B$3001,$A271))</f>
        <v>0</v>
      </c>
      <c r="ER271" s="21" t="n">
        <f aca="false">IF(OR($A271="",ER$4=""),0,COUNTIFS(Formulas!$A$2:$A$3001,ER$4,Formulas!$B$2:$B$3001,$A271))</f>
        <v>0</v>
      </c>
      <c r="ES271" s="21" t="n">
        <f aca="false">IF(OR($A271="",ES$4=""),0,COUNTIFS(Formulas!$A$2:$A$3001,ES$4,Formulas!$B$2:$B$3001,$A271))</f>
        <v>0</v>
      </c>
      <c r="ET271" s="21" t="n">
        <f aca="false">IF(OR($A271="",ET$4=""),0,COUNTIFS(Formulas!$A$2:$A$3001,ET$4,Formulas!$B$2:$B$3001,$A271))</f>
        <v>0</v>
      </c>
      <c r="EU271" s="21" t="n">
        <f aca="false">IF(OR($A271="",EU$4=""),0,COUNTIFS(Formulas!$A$2:$A$3001,EU$4,Formulas!$B$2:$B$3001,$A271))</f>
        <v>0</v>
      </c>
      <c r="EV271" s="21" t="n">
        <f aca="false">IF(OR($A271="",EV$4=""),0,COUNTIFS(Formulas!$A$2:$A$3001,EV$4,Formulas!$B$2:$B$3001,$A271))</f>
        <v>0</v>
      </c>
    </row>
    <row r="272" customFormat="false" ht="15" hidden="false" customHeight="false" outlineLevel="0" collapsed="false">
      <c r="A272" s="13" t="str">
        <f aca="false">IF(INDEX(Materials!$A$2:$A$301,268)="","",INDEX(Materials!$A$2:$A$301,268))</f>
        <v/>
      </c>
      <c r="B272" s="19" t="str">
        <f aca="false">IF(A272="","",COUNTIF(C272:EV272,"&gt;0"))</f>
        <v/>
      </c>
      <c r="C272" s="21" t="n">
        <f aca="false">IF(OR($A272="",C$4=""),0,COUNTIFS(Formulas!$A$2:$A$3001,C$4,Formulas!$B$2:$B$3001,$A272))</f>
        <v>0</v>
      </c>
      <c r="D272" s="21" t="n">
        <f aca="false">IF(OR($A272="",D$4=""),0,COUNTIFS(Formulas!$A$2:$A$3001,D$4,Formulas!$B$2:$B$3001,$A272))</f>
        <v>0</v>
      </c>
      <c r="E272" s="21" t="n">
        <f aca="false">IF(OR($A272="",E$4=""),0,COUNTIFS(Formulas!$A$2:$A$3001,E$4,Formulas!$B$2:$B$3001,$A272))</f>
        <v>0</v>
      </c>
      <c r="F272" s="21" t="n">
        <f aca="false">IF(OR($A272="",F$4=""),0,COUNTIFS(Formulas!$A$2:$A$3001,F$4,Formulas!$B$2:$B$3001,$A272))</f>
        <v>0</v>
      </c>
      <c r="G272" s="21" t="n">
        <f aca="false">IF(OR($A272="",G$4=""),0,COUNTIFS(Formulas!$A$2:$A$3001,G$4,Formulas!$B$2:$B$3001,$A272))</f>
        <v>0</v>
      </c>
      <c r="H272" s="21" t="n">
        <f aca="false">IF(OR($A272="",H$4=""),0,COUNTIFS(Formulas!$A$2:$A$3001,H$4,Formulas!$B$2:$B$3001,$A272))</f>
        <v>0</v>
      </c>
      <c r="I272" s="21" t="n">
        <f aca="false">IF(OR($A272="",I$4=""),0,COUNTIFS(Formulas!$A$2:$A$3001,I$4,Formulas!$B$2:$B$3001,$A272))</f>
        <v>0</v>
      </c>
      <c r="J272" s="21" t="n">
        <f aca="false">IF(OR($A272="",J$4=""),0,COUNTIFS(Formulas!$A$2:$A$3001,J$4,Formulas!$B$2:$B$3001,$A272))</f>
        <v>0</v>
      </c>
      <c r="K272" s="21" t="n">
        <f aca="false">IF(OR($A272="",K$4=""),0,COUNTIFS(Formulas!$A$2:$A$3001,K$4,Formulas!$B$2:$B$3001,$A272))</f>
        <v>0</v>
      </c>
      <c r="L272" s="21" t="n">
        <f aca="false">IF(OR($A272="",L$4=""),0,COUNTIFS(Formulas!$A$2:$A$3001,L$4,Formulas!$B$2:$B$3001,$A272))</f>
        <v>0</v>
      </c>
      <c r="M272" s="21" t="n">
        <f aca="false">IF(OR($A272="",M$4=""),0,COUNTIFS(Formulas!$A$2:$A$3001,M$4,Formulas!$B$2:$B$3001,$A272))</f>
        <v>0</v>
      </c>
      <c r="N272" s="21" t="n">
        <f aca="false">IF(OR($A272="",N$4=""),0,COUNTIFS(Formulas!$A$2:$A$3001,N$4,Formulas!$B$2:$B$3001,$A272))</f>
        <v>0</v>
      </c>
      <c r="O272" s="21" t="n">
        <f aca="false">IF(OR($A272="",O$4=""),0,COUNTIFS(Formulas!$A$2:$A$3001,O$4,Formulas!$B$2:$B$3001,$A272))</f>
        <v>0</v>
      </c>
      <c r="P272" s="21" t="n">
        <f aca="false">IF(OR($A272="",P$4=""),0,COUNTIFS(Formulas!$A$2:$A$3001,P$4,Formulas!$B$2:$B$3001,$A272))</f>
        <v>0</v>
      </c>
      <c r="Q272" s="21" t="n">
        <f aca="false">IF(OR($A272="",Q$4=""),0,COUNTIFS(Formulas!$A$2:$A$3001,Q$4,Formulas!$B$2:$B$3001,$A272))</f>
        <v>0</v>
      </c>
      <c r="R272" s="21" t="n">
        <f aca="false">IF(OR($A272="",R$4=""),0,COUNTIFS(Formulas!$A$2:$A$3001,R$4,Formulas!$B$2:$B$3001,$A272))</f>
        <v>0</v>
      </c>
      <c r="S272" s="21" t="n">
        <f aca="false">IF(OR($A272="",S$4=""),0,COUNTIFS(Formulas!$A$2:$A$3001,S$4,Formulas!$B$2:$B$3001,$A272))</f>
        <v>0</v>
      </c>
      <c r="T272" s="21" t="n">
        <f aca="false">IF(OR($A272="",T$4=""),0,COUNTIFS(Formulas!$A$2:$A$3001,T$4,Formulas!$B$2:$B$3001,$A272))</f>
        <v>0</v>
      </c>
      <c r="U272" s="21" t="n">
        <f aca="false">IF(OR($A272="",U$4=""),0,COUNTIFS(Formulas!$A$2:$A$3001,U$4,Formulas!$B$2:$B$3001,$A272))</f>
        <v>0</v>
      </c>
      <c r="V272" s="21" t="n">
        <f aca="false">IF(OR($A272="",V$4=""),0,COUNTIFS(Formulas!$A$2:$A$3001,V$4,Formulas!$B$2:$B$3001,$A272))</f>
        <v>0</v>
      </c>
      <c r="W272" s="21" t="n">
        <f aca="false">IF(OR($A272="",W$4=""),0,COUNTIFS(Formulas!$A$2:$A$3001,W$4,Formulas!$B$2:$B$3001,$A272))</f>
        <v>0</v>
      </c>
      <c r="X272" s="21" t="n">
        <f aca="false">IF(OR($A272="",X$4=""),0,COUNTIFS(Formulas!$A$2:$A$3001,X$4,Formulas!$B$2:$B$3001,$A272))</f>
        <v>0</v>
      </c>
      <c r="Y272" s="21" t="n">
        <f aca="false">IF(OR($A272="",Y$4=""),0,COUNTIFS(Formulas!$A$2:$A$3001,Y$4,Formulas!$B$2:$B$3001,$A272))</f>
        <v>0</v>
      </c>
      <c r="Z272" s="21" t="n">
        <f aca="false">IF(OR($A272="",Z$4=""),0,COUNTIFS(Formulas!$A$2:$A$3001,Z$4,Formulas!$B$2:$B$3001,$A272))</f>
        <v>0</v>
      </c>
      <c r="AA272" s="21" t="n">
        <f aca="false">IF(OR($A272="",AA$4=""),0,COUNTIFS(Formulas!$A$2:$A$3001,AA$4,Formulas!$B$2:$B$3001,$A272))</f>
        <v>0</v>
      </c>
      <c r="AB272" s="21" t="n">
        <f aca="false">IF(OR($A272="",AB$4=""),0,COUNTIFS(Formulas!$A$2:$A$3001,AB$4,Formulas!$B$2:$B$3001,$A272))</f>
        <v>0</v>
      </c>
      <c r="AC272" s="21" t="n">
        <f aca="false">IF(OR($A272="",AC$4=""),0,COUNTIFS(Formulas!$A$2:$A$3001,AC$4,Formulas!$B$2:$B$3001,$A272))</f>
        <v>0</v>
      </c>
      <c r="AD272" s="21" t="n">
        <f aca="false">IF(OR($A272="",AD$4=""),0,COUNTIFS(Formulas!$A$2:$A$3001,AD$4,Formulas!$B$2:$B$3001,$A272))</f>
        <v>0</v>
      </c>
      <c r="AE272" s="21" t="n">
        <f aca="false">IF(OR($A272="",AE$4=""),0,COUNTIFS(Formulas!$A$2:$A$3001,AE$4,Formulas!$B$2:$B$3001,$A272))</f>
        <v>0</v>
      </c>
      <c r="AF272" s="21" t="n">
        <f aca="false">IF(OR($A272="",AF$4=""),0,COUNTIFS(Formulas!$A$2:$A$3001,AF$4,Formulas!$B$2:$B$3001,$A272))</f>
        <v>0</v>
      </c>
      <c r="AG272" s="21" t="n">
        <f aca="false">IF(OR($A272="",AG$4=""),0,COUNTIFS(Formulas!$A$2:$A$3001,AG$4,Formulas!$B$2:$B$3001,$A272))</f>
        <v>0</v>
      </c>
      <c r="AH272" s="21" t="n">
        <f aca="false">IF(OR($A272="",AH$4=""),0,COUNTIFS(Formulas!$A$2:$A$3001,AH$4,Formulas!$B$2:$B$3001,$A272))</f>
        <v>0</v>
      </c>
      <c r="AI272" s="21" t="n">
        <f aca="false">IF(OR($A272="",AI$4=""),0,COUNTIFS(Formulas!$A$2:$A$3001,AI$4,Formulas!$B$2:$B$3001,$A272))</f>
        <v>0</v>
      </c>
      <c r="AJ272" s="21" t="n">
        <f aca="false">IF(OR($A272="",AJ$4=""),0,COUNTIFS(Formulas!$A$2:$A$3001,AJ$4,Formulas!$B$2:$B$3001,$A272))</f>
        <v>0</v>
      </c>
      <c r="AK272" s="21" t="n">
        <f aca="false">IF(OR($A272="",AK$4=""),0,COUNTIFS(Formulas!$A$2:$A$3001,AK$4,Formulas!$B$2:$B$3001,$A272))</f>
        <v>0</v>
      </c>
      <c r="AL272" s="21" t="n">
        <f aca="false">IF(OR($A272="",AL$4=""),0,COUNTIFS(Formulas!$A$2:$A$3001,AL$4,Formulas!$B$2:$B$3001,$A272))</f>
        <v>0</v>
      </c>
      <c r="AM272" s="21" t="n">
        <f aca="false">IF(OR($A272="",AM$4=""),0,COUNTIFS(Formulas!$A$2:$A$3001,AM$4,Formulas!$B$2:$B$3001,$A272))</f>
        <v>0</v>
      </c>
      <c r="AN272" s="21" t="n">
        <f aca="false">IF(OR($A272="",AN$4=""),0,COUNTIFS(Formulas!$A$2:$A$3001,AN$4,Formulas!$B$2:$B$3001,$A272))</f>
        <v>0</v>
      </c>
      <c r="AO272" s="21" t="n">
        <f aca="false">IF(OR($A272="",AO$4=""),0,COUNTIFS(Formulas!$A$2:$A$3001,AO$4,Formulas!$B$2:$B$3001,$A272))</f>
        <v>0</v>
      </c>
      <c r="AP272" s="21" t="n">
        <f aca="false">IF(OR($A272="",AP$4=""),0,COUNTIFS(Formulas!$A$2:$A$3001,AP$4,Formulas!$B$2:$B$3001,$A272))</f>
        <v>0</v>
      </c>
      <c r="AQ272" s="21" t="n">
        <f aca="false">IF(OR($A272="",AQ$4=""),0,COUNTIFS(Formulas!$A$2:$A$3001,AQ$4,Formulas!$B$2:$B$3001,$A272))</f>
        <v>0</v>
      </c>
      <c r="AR272" s="21" t="n">
        <f aca="false">IF(OR($A272="",AR$4=""),0,COUNTIFS(Formulas!$A$2:$A$3001,AR$4,Formulas!$B$2:$B$3001,$A272))</f>
        <v>0</v>
      </c>
      <c r="AS272" s="21" t="n">
        <f aca="false">IF(OR($A272="",AS$4=""),0,COUNTIFS(Formulas!$A$2:$A$3001,AS$4,Formulas!$B$2:$B$3001,$A272))</f>
        <v>0</v>
      </c>
      <c r="AT272" s="21" t="n">
        <f aca="false">IF(OR($A272="",AT$4=""),0,COUNTIFS(Formulas!$A$2:$A$3001,AT$4,Formulas!$B$2:$B$3001,$A272))</f>
        <v>0</v>
      </c>
      <c r="AU272" s="21" t="n">
        <f aca="false">IF(OR($A272="",AU$4=""),0,COUNTIFS(Formulas!$A$2:$A$3001,AU$4,Formulas!$B$2:$B$3001,$A272))</f>
        <v>0</v>
      </c>
      <c r="AV272" s="21" t="n">
        <f aca="false">IF(OR($A272="",AV$4=""),0,COUNTIFS(Formulas!$A$2:$A$3001,AV$4,Formulas!$B$2:$B$3001,$A272))</f>
        <v>0</v>
      </c>
      <c r="AW272" s="21" t="n">
        <f aca="false">IF(OR($A272="",AW$4=""),0,COUNTIFS(Formulas!$A$2:$A$3001,AW$4,Formulas!$B$2:$B$3001,$A272))</f>
        <v>0</v>
      </c>
      <c r="AX272" s="21" t="n">
        <f aca="false">IF(OR($A272="",AX$4=""),0,COUNTIFS(Formulas!$A$2:$A$3001,AX$4,Formulas!$B$2:$B$3001,$A272))</f>
        <v>0</v>
      </c>
      <c r="AY272" s="21" t="n">
        <f aca="false">IF(OR($A272="",AY$4=""),0,COUNTIFS(Formulas!$A$2:$A$3001,AY$4,Formulas!$B$2:$B$3001,$A272))</f>
        <v>0</v>
      </c>
      <c r="AZ272" s="21" t="n">
        <f aca="false">IF(OR($A272="",AZ$4=""),0,COUNTIFS(Formulas!$A$2:$A$3001,AZ$4,Formulas!$B$2:$B$3001,$A272))</f>
        <v>0</v>
      </c>
      <c r="BA272" s="21" t="n">
        <f aca="false">IF(OR($A272="",BA$4=""),0,COUNTIFS(Formulas!$A$2:$A$3001,BA$4,Formulas!$B$2:$B$3001,$A272))</f>
        <v>0</v>
      </c>
      <c r="BB272" s="21" t="n">
        <f aca="false">IF(OR($A272="",BB$4=""),0,COUNTIFS(Formulas!$A$2:$A$3001,BB$4,Formulas!$B$2:$B$3001,$A272))</f>
        <v>0</v>
      </c>
      <c r="BC272" s="21" t="n">
        <f aca="false">IF(OR($A272="",BC$4=""),0,COUNTIFS(Formulas!$A$2:$A$3001,BC$4,Formulas!$B$2:$B$3001,$A272))</f>
        <v>0</v>
      </c>
      <c r="BD272" s="21" t="n">
        <f aca="false">IF(OR($A272="",BD$4=""),0,COUNTIFS(Formulas!$A$2:$A$3001,BD$4,Formulas!$B$2:$B$3001,$A272))</f>
        <v>0</v>
      </c>
      <c r="BE272" s="21" t="n">
        <f aca="false">IF(OR($A272="",BE$4=""),0,COUNTIFS(Formulas!$A$2:$A$3001,BE$4,Formulas!$B$2:$B$3001,$A272))</f>
        <v>0</v>
      </c>
      <c r="BF272" s="21" t="n">
        <f aca="false">IF(OR($A272="",BF$4=""),0,COUNTIFS(Formulas!$A$2:$A$3001,BF$4,Formulas!$B$2:$B$3001,$A272))</f>
        <v>0</v>
      </c>
      <c r="BG272" s="21" t="n">
        <f aca="false">IF(OR($A272="",BG$4=""),0,COUNTIFS(Formulas!$A$2:$A$3001,BG$4,Formulas!$B$2:$B$3001,$A272))</f>
        <v>0</v>
      </c>
      <c r="BH272" s="21" t="n">
        <f aca="false">IF(OR($A272="",BH$4=""),0,COUNTIFS(Formulas!$A$2:$A$3001,BH$4,Formulas!$B$2:$B$3001,$A272))</f>
        <v>0</v>
      </c>
      <c r="BI272" s="21" t="n">
        <f aca="false">IF(OR($A272="",BI$4=""),0,COUNTIFS(Formulas!$A$2:$A$3001,BI$4,Formulas!$B$2:$B$3001,$A272))</f>
        <v>0</v>
      </c>
      <c r="BJ272" s="21" t="n">
        <f aca="false">IF(OR($A272="",BJ$4=""),0,COUNTIFS(Formulas!$A$2:$A$3001,BJ$4,Formulas!$B$2:$B$3001,$A272))</f>
        <v>0</v>
      </c>
      <c r="BK272" s="21" t="n">
        <f aca="false">IF(OR($A272="",BK$4=""),0,COUNTIFS(Formulas!$A$2:$A$3001,BK$4,Formulas!$B$2:$B$3001,$A272))</f>
        <v>0</v>
      </c>
      <c r="BL272" s="21" t="n">
        <f aca="false">IF(OR($A272="",BL$4=""),0,COUNTIFS(Formulas!$A$2:$A$3001,BL$4,Formulas!$B$2:$B$3001,$A272))</f>
        <v>0</v>
      </c>
      <c r="BM272" s="21" t="n">
        <f aca="false">IF(OR($A272="",BM$4=""),0,COUNTIFS(Formulas!$A$2:$A$3001,BM$4,Formulas!$B$2:$B$3001,$A272))</f>
        <v>0</v>
      </c>
      <c r="BN272" s="21" t="n">
        <f aca="false">IF(OR($A272="",BN$4=""),0,COUNTIFS(Formulas!$A$2:$A$3001,BN$4,Formulas!$B$2:$B$3001,$A272))</f>
        <v>0</v>
      </c>
      <c r="BO272" s="21" t="n">
        <f aca="false">IF(OR($A272="",BO$4=""),0,COUNTIFS(Formulas!$A$2:$A$3001,BO$4,Formulas!$B$2:$B$3001,$A272))</f>
        <v>0</v>
      </c>
      <c r="BP272" s="21" t="n">
        <f aca="false">IF(OR($A272="",BP$4=""),0,COUNTIFS(Formulas!$A$2:$A$3001,BP$4,Formulas!$B$2:$B$3001,$A272))</f>
        <v>0</v>
      </c>
      <c r="BQ272" s="21" t="n">
        <f aca="false">IF(OR($A272="",BQ$4=""),0,COUNTIFS(Formulas!$A$2:$A$3001,BQ$4,Formulas!$B$2:$B$3001,$A272))</f>
        <v>0</v>
      </c>
      <c r="BR272" s="21" t="n">
        <f aca="false">IF(OR($A272="",BR$4=""),0,COUNTIFS(Formulas!$A$2:$A$3001,BR$4,Formulas!$B$2:$B$3001,$A272))</f>
        <v>0</v>
      </c>
      <c r="BS272" s="21" t="n">
        <f aca="false">IF(OR($A272="",BS$4=""),0,COUNTIFS(Formulas!$A$2:$A$3001,BS$4,Formulas!$B$2:$B$3001,$A272))</f>
        <v>0</v>
      </c>
      <c r="BT272" s="21" t="n">
        <f aca="false">IF(OR($A272="",BT$4=""),0,COUNTIFS(Formulas!$A$2:$A$3001,BT$4,Formulas!$B$2:$B$3001,$A272))</f>
        <v>0</v>
      </c>
      <c r="BU272" s="21" t="n">
        <f aca="false">IF(OR($A272="",BU$4=""),0,COUNTIFS(Formulas!$A$2:$A$3001,BU$4,Formulas!$B$2:$B$3001,$A272))</f>
        <v>0</v>
      </c>
      <c r="BV272" s="21" t="n">
        <f aca="false">IF(OR($A272="",BV$4=""),0,COUNTIFS(Formulas!$A$2:$A$3001,BV$4,Formulas!$B$2:$B$3001,$A272))</f>
        <v>0</v>
      </c>
      <c r="BW272" s="21" t="n">
        <f aca="false">IF(OR($A272="",BW$4=""),0,COUNTIFS(Formulas!$A$2:$A$3001,BW$4,Formulas!$B$2:$B$3001,$A272))</f>
        <v>0</v>
      </c>
      <c r="BX272" s="21" t="n">
        <f aca="false">IF(OR($A272="",BX$4=""),0,COUNTIFS(Formulas!$A$2:$A$3001,BX$4,Formulas!$B$2:$B$3001,$A272))</f>
        <v>0</v>
      </c>
      <c r="BY272" s="21" t="n">
        <f aca="false">IF(OR($A272="",BY$4=""),0,COUNTIFS(Formulas!$A$2:$A$3001,BY$4,Formulas!$B$2:$B$3001,$A272))</f>
        <v>0</v>
      </c>
      <c r="BZ272" s="21" t="n">
        <f aca="false">IF(OR($A272="",BZ$4=""),0,COUNTIFS(Formulas!$A$2:$A$3001,BZ$4,Formulas!$B$2:$B$3001,$A272))</f>
        <v>0</v>
      </c>
      <c r="CA272" s="21" t="n">
        <f aca="false">IF(OR($A272="",CA$4=""),0,COUNTIFS(Formulas!$A$2:$A$3001,CA$4,Formulas!$B$2:$B$3001,$A272))</f>
        <v>0</v>
      </c>
      <c r="CB272" s="21" t="n">
        <f aca="false">IF(OR($A272="",CB$4=""),0,COUNTIFS(Formulas!$A$2:$A$3001,CB$4,Formulas!$B$2:$B$3001,$A272))</f>
        <v>0</v>
      </c>
      <c r="CC272" s="21" t="n">
        <f aca="false">IF(OR($A272="",CC$4=""),0,COUNTIFS(Formulas!$A$2:$A$3001,CC$4,Formulas!$B$2:$B$3001,$A272))</f>
        <v>0</v>
      </c>
      <c r="CD272" s="21" t="n">
        <f aca="false">IF(OR($A272="",CD$4=""),0,COUNTIFS(Formulas!$A$2:$A$3001,CD$4,Formulas!$B$2:$B$3001,$A272))</f>
        <v>0</v>
      </c>
      <c r="CE272" s="21" t="n">
        <f aca="false">IF(OR($A272="",CE$4=""),0,COUNTIFS(Formulas!$A$2:$A$3001,CE$4,Formulas!$B$2:$B$3001,$A272))</f>
        <v>0</v>
      </c>
      <c r="CF272" s="21" t="n">
        <f aca="false">IF(OR($A272="",CF$4=""),0,COUNTIFS(Formulas!$A$2:$A$3001,CF$4,Formulas!$B$2:$B$3001,$A272))</f>
        <v>0</v>
      </c>
      <c r="CG272" s="21" t="n">
        <f aca="false">IF(OR($A272="",CG$4=""),0,COUNTIFS(Formulas!$A$2:$A$3001,CG$4,Formulas!$B$2:$B$3001,$A272))</f>
        <v>0</v>
      </c>
      <c r="CH272" s="21" t="n">
        <f aca="false">IF(OR($A272="",CH$4=""),0,COUNTIFS(Formulas!$A$2:$A$3001,CH$4,Formulas!$B$2:$B$3001,$A272))</f>
        <v>0</v>
      </c>
      <c r="CI272" s="21" t="n">
        <f aca="false">IF(OR($A272="",CI$4=""),0,COUNTIFS(Formulas!$A$2:$A$3001,CI$4,Formulas!$B$2:$B$3001,$A272))</f>
        <v>0</v>
      </c>
      <c r="CJ272" s="21" t="n">
        <f aca="false">IF(OR($A272="",CJ$4=""),0,COUNTIFS(Formulas!$A$2:$A$3001,CJ$4,Formulas!$B$2:$B$3001,$A272))</f>
        <v>0</v>
      </c>
      <c r="CK272" s="21" t="n">
        <f aca="false">IF(OR($A272="",CK$4=""),0,COUNTIFS(Formulas!$A$2:$A$3001,CK$4,Formulas!$B$2:$B$3001,$A272))</f>
        <v>0</v>
      </c>
      <c r="CL272" s="21" t="n">
        <f aca="false">IF(OR($A272="",CL$4=""),0,COUNTIFS(Formulas!$A$2:$A$3001,CL$4,Formulas!$B$2:$B$3001,$A272))</f>
        <v>0</v>
      </c>
      <c r="CM272" s="21" t="n">
        <f aca="false">IF(OR($A272="",CM$4=""),0,COUNTIFS(Formulas!$A$2:$A$3001,CM$4,Formulas!$B$2:$B$3001,$A272))</f>
        <v>0</v>
      </c>
      <c r="CN272" s="21" t="n">
        <f aca="false">IF(OR($A272="",CN$4=""),0,COUNTIFS(Formulas!$A$2:$A$3001,CN$4,Formulas!$B$2:$B$3001,$A272))</f>
        <v>0</v>
      </c>
      <c r="CO272" s="21" t="n">
        <f aca="false">IF(OR($A272="",CO$4=""),0,COUNTIFS(Formulas!$A$2:$A$3001,CO$4,Formulas!$B$2:$B$3001,$A272))</f>
        <v>0</v>
      </c>
      <c r="CP272" s="21" t="n">
        <f aca="false">IF(OR($A272="",CP$4=""),0,COUNTIFS(Formulas!$A$2:$A$3001,CP$4,Formulas!$B$2:$B$3001,$A272))</f>
        <v>0</v>
      </c>
      <c r="CQ272" s="21" t="n">
        <f aca="false">IF(OR($A272="",CQ$4=""),0,COUNTIFS(Formulas!$A$2:$A$3001,CQ$4,Formulas!$B$2:$B$3001,$A272))</f>
        <v>0</v>
      </c>
      <c r="CR272" s="21" t="n">
        <f aca="false">IF(OR($A272="",CR$4=""),0,COUNTIFS(Formulas!$A$2:$A$3001,CR$4,Formulas!$B$2:$B$3001,$A272))</f>
        <v>0</v>
      </c>
      <c r="CS272" s="21" t="n">
        <f aca="false">IF(OR($A272="",CS$4=""),0,COUNTIFS(Formulas!$A$2:$A$3001,CS$4,Formulas!$B$2:$B$3001,$A272))</f>
        <v>0</v>
      </c>
      <c r="CT272" s="21" t="n">
        <f aca="false">IF(OR($A272="",CT$4=""),0,COUNTIFS(Formulas!$A$2:$A$3001,CT$4,Formulas!$B$2:$B$3001,$A272))</f>
        <v>0</v>
      </c>
      <c r="CU272" s="21" t="n">
        <f aca="false">IF(OR($A272="",CU$4=""),0,COUNTIFS(Formulas!$A$2:$A$3001,CU$4,Formulas!$B$2:$B$3001,$A272))</f>
        <v>0</v>
      </c>
      <c r="CV272" s="21" t="n">
        <f aca="false">IF(OR($A272="",CV$4=""),0,COUNTIFS(Formulas!$A$2:$A$3001,CV$4,Formulas!$B$2:$B$3001,$A272))</f>
        <v>0</v>
      </c>
      <c r="CW272" s="21" t="n">
        <f aca="false">IF(OR($A272="",CW$4=""),0,COUNTIFS(Formulas!$A$2:$A$3001,CW$4,Formulas!$B$2:$B$3001,$A272))</f>
        <v>0</v>
      </c>
      <c r="CX272" s="21" t="n">
        <f aca="false">IF(OR($A272="",CX$4=""),0,COUNTIFS(Formulas!$A$2:$A$3001,CX$4,Formulas!$B$2:$B$3001,$A272))</f>
        <v>0</v>
      </c>
      <c r="CY272" s="21" t="n">
        <f aca="false">IF(OR($A272="",CY$4=""),0,COUNTIFS(Formulas!$A$2:$A$3001,CY$4,Formulas!$B$2:$B$3001,$A272))</f>
        <v>0</v>
      </c>
      <c r="CZ272" s="21" t="n">
        <f aca="false">IF(OR($A272="",CZ$4=""),0,COUNTIFS(Formulas!$A$2:$A$3001,CZ$4,Formulas!$B$2:$B$3001,$A272))</f>
        <v>0</v>
      </c>
      <c r="DA272" s="21" t="n">
        <f aca="false">IF(OR($A272="",DA$4=""),0,COUNTIFS(Formulas!$A$2:$A$3001,DA$4,Formulas!$B$2:$B$3001,$A272))</f>
        <v>0</v>
      </c>
      <c r="DB272" s="21" t="n">
        <f aca="false">IF(OR($A272="",DB$4=""),0,COUNTIFS(Formulas!$A$2:$A$3001,DB$4,Formulas!$B$2:$B$3001,$A272))</f>
        <v>0</v>
      </c>
      <c r="DC272" s="21" t="n">
        <f aca="false">IF(OR($A272="",DC$4=""),0,COUNTIFS(Formulas!$A$2:$A$3001,DC$4,Formulas!$B$2:$B$3001,$A272))</f>
        <v>0</v>
      </c>
      <c r="DD272" s="21" t="n">
        <f aca="false">IF(OR($A272="",DD$4=""),0,COUNTIFS(Formulas!$A$2:$A$3001,DD$4,Formulas!$B$2:$B$3001,$A272))</f>
        <v>0</v>
      </c>
      <c r="DE272" s="21" t="n">
        <f aca="false">IF(OR($A272="",DE$4=""),0,COUNTIFS(Formulas!$A$2:$A$3001,DE$4,Formulas!$B$2:$B$3001,$A272))</f>
        <v>0</v>
      </c>
      <c r="DF272" s="21" t="n">
        <f aca="false">IF(OR($A272="",DF$4=""),0,COUNTIFS(Formulas!$A$2:$A$3001,DF$4,Formulas!$B$2:$B$3001,$A272))</f>
        <v>0</v>
      </c>
      <c r="DG272" s="21" t="n">
        <f aca="false">IF(OR($A272="",DG$4=""),0,COUNTIFS(Formulas!$A$2:$A$3001,DG$4,Formulas!$B$2:$B$3001,$A272))</f>
        <v>0</v>
      </c>
      <c r="DH272" s="21" t="n">
        <f aca="false">IF(OR($A272="",DH$4=""),0,COUNTIFS(Formulas!$A$2:$A$3001,DH$4,Formulas!$B$2:$B$3001,$A272))</f>
        <v>0</v>
      </c>
      <c r="DI272" s="21" t="n">
        <f aca="false">IF(OR($A272="",DI$4=""),0,COUNTIFS(Formulas!$A$2:$A$3001,DI$4,Formulas!$B$2:$B$3001,$A272))</f>
        <v>0</v>
      </c>
      <c r="DJ272" s="21" t="n">
        <f aca="false">IF(OR($A272="",DJ$4=""),0,COUNTIFS(Formulas!$A$2:$A$3001,DJ$4,Formulas!$B$2:$B$3001,$A272))</f>
        <v>0</v>
      </c>
      <c r="DK272" s="21" t="n">
        <f aca="false">IF(OR($A272="",DK$4=""),0,COUNTIFS(Formulas!$A$2:$A$3001,DK$4,Formulas!$B$2:$B$3001,$A272))</f>
        <v>0</v>
      </c>
      <c r="DL272" s="21" t="n">
        <f aca="false">IF(OR($A272="",DL$4=""),0,COUNTIFS(Formulas!$A$2:$A$3001,DL$4,Formulas!$B$2:$B$3001,$A272))</f>
        <v>0</v>
      </c>
      <c r="DM272" s="21" t="n">
        <f aca="false">IF(OR($A272="",DM$4=""),0,COUNTIFS(Formulas!$A$2:$A$3001,DM$4,Formulas!$B$2:$B$3001,$A272))</f>
        <v>0</v>
      </c>
      <c r="DN272" s="21" t="n">
        <f aca="false">IF(OR($A272="",DN$4=""),0,COUNTIFS(Formulas!$A$2:$A$3001,DN$4,Formulas!$B$2:$B$3001,$A272))</f>
        <v>0</v>
      </c>
      <c r="DO272" s="21" t="n">
        <f aca="false">IF(OR($A272="",DO$4=""),0,COUNTIFS(Formulas!$A$2:$A$3001,DO$4,Formulas!$B$2:$B$3001,$A272))</f>
        <v>0</v>
      </c>
      <c r="DP272" s="21" t="n">
        <f aca="false">IF(OR($A272="",DP$4=""),0,COUNTIFS(Formulas!$A$2:$A$3001,DP$4,Formulas!$B$2:$B$3001,$A272))</f>
        <v>0</v>
      </c>
      <c r="DQ272" s="21" t="n">
        <f aca="false">IF(OR($A272="",DQ$4=""),0,COUNTIFS(Formulas!$A$2:$A$3001,DQ$4,Formulas!$B$2:$B$3001,$A272))</f>
        <v>0</v>
      </c>
      <c r="DR272" s="21" t="n">
        <f aca="false">IF(OR($A272="",DR$4=""),0,COUNTIFS(Formulas!$A$2:$A$3001,DR$4,Formulas!$B$2:$B$3001,$A272))</f>
        <v>0</v>
      </c>
      <c r="DS272" s="21" t="n">
        <f aca="false">IF(OR($A272="",DS$4=""),0,COUNTIFS(Formulas!$A$2:$A$3001,DS$4,Formulas!$B$2:$B$3001,$A272))</f>
        <v>0</v>
      </c>
      <c r="DT272" s="21" t="n">
        <f aca="false">IF(OR($A272="",DT$4=""),0,COUNTIFS(Formulas!$A$2:$A$3001,DT$4,Formulas!$B$2:$B$3001,$A272))</f>
        <v>0</v>
      </c>
      <c r="DU272" s="21" t="n">
        <f aca="false">IF(OR($A272="",DU$4=""),0,COUNTIFS(Formulas!$A$2:$A$3001,DU$4,Formulas!$B$2:$B$3001,$A272))</f>
        <v>0</v>
      </c>
      <c r="DV272" s="21" t="n">
        <f aca="false">IF(OR($A272="",DV$4=""),0,COUNTIFS(Formulas!$A$2:$A$3001,DV$4,Formulas!$B$2:$B$3001,$A272))</f>
        <v>0</v>
      </c>
      <c r="DW272" s="21" t="n">
        <f aca="false">IF(OR($A272="",DW$4=""),0,COUNTIFS(Formulas!$A$2:$A$3001,DW$4,Formulas!$B$2:$B$3001,$A272))</f>
        <v>0</v>
      </c>
      <c r="DX272" s="21" t="n">
        <f aca="false">IF(OR($A272="",DX$4=""),0,COUNTIFS(Formulas!$A$2:$A$3001,DX$4,Formulas!$B$2:$B$3001,$A272))</f>
        <v>0</v>
      </c>
      <c r="DY272" s="21" t="n">
        <f aca="false">IF(OR($A272="",DY$4=""),0,COUNTIFS(Formulas!$A$2:$A$3001,DY$4,Formulas!$B$2:$B$3001,$A272))</f>
        <v>0</v>
      </c>
      <c r="DZ272" s="21" t="n">
        <f aca="false">IF(OR($A272="",DZ$4=""),0,COUNTIFS(Formulas!$A$2:$A$3001,DZ$4,Formulas!$B$2:$B$3001,$A272))</f>
        <v>0</v>
      </c>
      <c r="EA272" s="21" t="n">
        <f aca="false">IF(OR($A272="",EA$4=""),0,COUNTIFS(Formulas!$A$2:$A$3001,EA$4,Formulas!$B$2:$B$3001,$A272))</f>
        <v>0</v>
      </c>
      <c r="EB272" s="21" t="n">
        <f aca="false">IF(OR($A272="",EB$4=""),0,COUNTIFS(Formulas!$A$2:$A$3001,EB$4,Formulas!$B$2:$B$3001,$A272))</f>
        <v>0</v>
      </c>
      <c r="EC272" s="21" t="n">
        <f aca="false">IF(OR($A272="",EC$4=""),0,COUNTIFS(Formulas!$A$2:$A$3001,EC$4,Formulas!$B$2:$B$3001,$A272))</f>
        <v>0</v>
      </c>
      <c r="ED272" s="21" t="n">
        <f aca="false">IF(OR($A272="",ED$4=""),0,COUNTIFS(Formulas!$A$2:$A$3001,ED$4,Formulas!$B$2:$B$3001,$A272))</f>
        <v>0</v>
      </c>
      <c r="EE272" s="21" t="n">
        <f aca="false">IF(OR($A272="",EE$4=""),0,COUNTIFS(Formulas!$A$2:$A$3001,EE$4,Formulas!$B$2:$B$3001,$A272))</f>
        <v>0</v>
      </c>
      <c r="EF272" s="21" t="n">
        <f aca="false">IF(OR($A272="",EF$4=""),0,COUNTIFS(Formulas!$A$2:$A$3001,EF$4,Formulas!$B$2:$B$3001,$A272))</f>
        <v>0</v>
      </c>
      <c r="EG272" s="21" t="n">
        <f aca="false">IF(OR($A272="",EG$4=""),0,COUNTIFS(Formulas!$A$2:$A$3001,EG$4,Formulas!$B$2:$B$3001,$A272))</f>
        <v>0</v>
      </c>
      <c r="EH272" s="21" t="n">
        <f aca="false">IF(OR($A272="",EH$4=""),0,COUNTIFS(Formulas!$A$2:$A$3001,EH$4,Formulas!$B$2:$B$3001,$A272))</f>
        <v>0</v>
      </c>
      <c r="EI272" s="21" t="n">
        <f aca="false">IF(OR($A272="",EI$4=""),0,COUNTIFS(Formulas!$A$2:$A$3001,EI$4,Formulas!$B$2:$B$3001,$A272))</f>
        <v>0</v>
      </c>
      <c r="EJ272" s="21" t="n">
        <f aca="false">IF(OR($A272="",EJ$4=""),0,COUNTIFS(Formulas!$A$2:$A$3001,EJ$4,Formulas!$B$2:$B$3001,$A272))</f>
        <v>0</v>
      </c>
      <c r="EK272" s="21" t="n">
        <f aca="false">IF(OR($A272="",EK$4=""),0,COUNTIFS(Formulas!$A$2:$A$3001,EK$4,Formulas!$B$2:$B$3001,$A272))</f>
        <v>0</v>
      </c>
      <c r="EL272" s="21" t="n">
        <f aca="false">IF(OR($A272="",EL$4=""),0,COUNTIFS(Formulas!$A$2:$A$3001,EL$4,Formulas!$B$2:$B$3001,$A272))</f>
        <v>0</v>
      </c>
      <c r="EM272" s="21" t="n">
        <f aca="false">IF(OR($A272="",EM$4=""),0,COUNTIFS(Formulas!$A$2:$A$3001,EM$4,Formulas!$B$2:$B$3001,$A272))</f>
        <v>0</v>
      </c>
      <c r="EN272" s="21" t="n">
        <f aca="false">IF(OR($A272="",EN$4=""),0,COUNTIFS(Formulas!$A$2:$A$3001,EN$4,Formulas!$B$2:$B$3001,$A272))</f>
        <v>0</v>
      </c>
      <c r="EO272" s="21" t="n">
        <f aca="false">IF(OR($A272="",EO$4=""),0,COUNTIFS(Formulas!$A$2:$A$3001,EO$4,Formulas!$B$2:$B$3001,$A272))</f>
        <v>0</v>
      </c>
      <c r="EP272" s="21" t="n">
        <f aca="false">IF(OR($A272="",EP$4=""),0,COUNTIFS(Formulas!$A$2:$A$3001,EP$4,Formulas!$B$2:$B$3001,$A272))</f>
        <v>0</v>
      </c>
      <c r="EQ272" s="21" t="n">
        <f aca="false">IF(OR($A272="",EQ$4=""),0,COUNTIFS(Formulas!$A$2:$A$3001,EQ$4,Formulas!$B$2:$B$3001,$A272))</f>
        <v>0</v>
      </c>
      <c r="ER272" s="21" t="n">
        <f aca="false">IF(OR($A272="",ER$4=""),0,COUNTIFS(Formulas!$A$2:$A$3001,ER$4,Formulas!$B$2:$B$3001,$A272))</f>
        <v>0</v>
      </c>
      <c r="ES272" s="21" t="n">
        <f aca="false">IF(OR($A272="",ES$4=""),0,COUNTIFS(Formulas!$A$2:$A$3001,ES$4,Formulas!$B$2:$B$3001,$A272))</f>
        <v>0</v>
      </c>
      <c r="ET272" s="21" t="n">
        <f aca="false">IF(OR($A272="",ET$4=""),0,COUNTIFS(Formulas!$A$2:$A$3001,ET$4,Formulas!$B$2:$B$3001,$A272))</f>
        <v>0</v>
      </c>
      <c r="EU272" s="21" t="n">
        <f aca="false">IF(OR($A272="",EU$4=""),0,COUNTIFS(Formulas!$A$2:$A$3001,EU$4,Formulas!$B$2:$B$3001,$A272))</f>
        <v>0</v>
      </c>
      <c r="EV272" s="21" t="n">
        <f aca="false">IF(OR($A272="",EV$4=""),0,COUNTIFS(Formulas!$A$2:$A$3001,EV$4,Formulas!$B$2:$B$3001,$A272))</f>
        <v>0</v>
      </c>
    </row>
    <row r="273" customFormat="false" ht="15" hidden="false" customHeight="false" outlineLevel="0" collapsed="false">
      <c r="A273" s="13" t="str">
        <f aca="false">IF(INDEX(Materials!$A$2:$A$301,269)="","",INDEX(Materials!$A$2:$A$301,269))</f>
        <v/>
      </c>
      <c r="B273" s="19" t="str">
        <f aca="false">IF(A273="","",COUNTIF(C273:EV273,"&gt;0"))</f>
        <v/>
      </c>
      <c r="C273" s="21" t="n">
        <f aca="false">IF(OR($A273="",C$4=""),0,COUNTIFS(Formulas!$A$2:$A$3001,C$4,Formulas!$B$2:$B$3001,$A273))</f>
        <v>0</v>
      </c>
      <c r="D273" s="21" t="n">
        <f aca="false">IF(OR($A273="",D$4=""),0,COUNTIFS(Formulas!$A$2:$A$3001,D$4,Formulas!$B$2:$B$3001,$A273))</f>
        <v>0</v>
      </c>
      <c r="E273" s="21" t="n">
        <f aca="false">IF(OR($A273="",E$4=""),0,COUNTIFS(Formulas!$A$2:$A$3001,E$4,Formulas!$B$2:$B$3001,$A273))</f>
        <v>0</v>
      </c>
      <c r="F273" s="21" t="n">
        <f aca="false">IF(OR($A273="",F$4=""),0,COUNTIFS(Formulas!$A$2:$A$3001,F$4,Formulas!$B$2:$B$3001,$A273))</f>
        <v>0</v>
      </c>
      <c r="G273" s="21" t="n">
        <f aca="false">IF(OR($A273="",G$4=""),0,COUNTIFS(Formulas!$A$2:$A$3001,G$4,Formulas!$B$2:$B$3001,$A273))</f>
        <v>0</v>
      </c>
      <c r="H273" s="21" t="n">
        <f aca="false">IF(OR($A273="",H$4=""),0,COUNTIFS(Formulas!$A$2:$A$3001,H$4,Formulas!$B$2:$B$3001,$A273))</f>
        <v>0</v>
      </c>
      <c r="I273" s="21" t="n">
        <f aca="false">IF(OR($A273="",I$4=""),0,COUNTIFS(Formulas!$A$2:$A$3001,I$4,Formulas!$B$2:$B$3001,$A273))</f>
        <v>0</v>
      </c>
      <c r="J273" s="21" t="n">
        <f aca="false">IF(OR($A273="",J$4=""),0,COUNTIFS(Formulas!$A$2:$A$3001,J$4,Formulas!$B$2:$B$3001,$A273))</f>
        <v>0</v>
      </c>
      <c r="K273" s="21" t="n">
        <f aca="false">IF(OR($A273="",K$4=""),0,COUNTIFS(Formulas!$A$2:$A$3001,K$4,Formulas!$B$2:$B$3001,$A273))</f>
        <v>0</v>
      </c>
      <c r="L273" s="21" t="n">
        <f aca="false">IF(OR($A273="",L$4=""),0,COUNTIFS(Formulas!$A$2:$A$3001,L$4,Formulas!$B$2:$B$3001,$A273))</f>
        <v>0</v>
      </c>
      <c r="M273" s="21" t="n">
        <f aca="false">IF(OR($A273="",M$4=""),0,COUNTIFS(Formulas!$A$2:$A$3001,M$4,Formulas!$B$2:$B$3001,$A273))</f>
        <v>0</v>
      </c>
      <c r="N273" s="21" t="n">
        <f aca="false">IF(OR($A273="",N$4=""),0,COUNTIFS(Formulas!$A$2:$A$3001,N$4,Formulas!$B$2:$B$3001,$A273))</f>
        <v>0</v>
      </c>
      <c r="O273" s="21" t="n">
        <f aca="false">IF(OR($A273="",O$4=""),0,COUNTIFS(Formulas!$A$2:$A$3001,O$4,Formulas!$B$2:$B$3001,$A273))</f>
        <v>0</v>
      </c>
      <c r="P273" s="21" t="n">
        <f aca="false">IF(OR($A273="",P$4=""),0,COUNTIFS(Formulas!$A$2:$A$3001,P$4,Formulas!$B$2:$B$3001,$A273))</f>
        <v>0</v>
      </c>
      <c r="Q273" s="21" t="n">
        <f aca="false">IF(OR($A273="",Q$4=""),0,COUNTIFS(Formulas!$A$2:$A$3001,Q$4,Formulas!$B$2:$B$3001,$A273))</f>
        <v>0</v>
      </c>
      <c r="R273" s="21" t="n">
        <f aca="false">IF(OR($A273="",R$4=""),0,COUNTIFS(Formulas!$A$2:$A$3001,R$4,Formulas!$B$2:$B$3001,$A273))</f>
        <v>0</v>
      </c>
      <c r="S273" s="21" t="n">
        <f aca="false">IF(OR($A273="",S$4=""),0,COUNTIFS(Formulas!$A$2:$A$3001,S$4,Formulas!$B$2:$B$3001,$A273))</f>
        <v>0</v>
      </c>
      <c r="T273" s="21" t="n">
        <f aca="false">IF(OR($A273="",T$4=""),0,COUNTIFS(Formulas!$A$2:$A$3001,T$4,Formulas!$B$2:$B$3001,$A273))</f>
        <v>0</v>
      </c>
      <c r="U273" s="21" t="n">
        <f aca="false">IF(OR($A273="",U$4=""),0,COUNTIFS(Formulas!$A$2:$A$3001,U$4,Formulas!$B$2:$B$3001,$A273))</f>
        <v>0</v>
      </c>
      <c r="V273" s="21" t="n">
        <f aca="false">IF(OR($A273="",V$4=""),0,COUNTIFS(Formulas!$A$2:$A$3001,V$4,Formulas!$B$2:$B$3001,$A273))</f>
        <v>0</v>
      </c>
      <c r="W273" s="21" t="n">
        <f aca="false">IF(OR($A273="",W$4=""),0,COUNTIFS(Formulas!$A$2:$A$3001,W$4,Formulas!$B$2:$B$3001,$A273))</f>
        <v>0</v>
      </c>
      <c r="X273" s="21" t="n">
        <f aca="false">IF(OR($A273="",X$4=""),0,COUNTIFS(Formulas!$A$2:$A$3001,X$4,Formulas!$B$2:$B$3001,$A273))</f>
        <v>0</v>
      </c>
      <c r="Y273" s="21" t="n">
        <f aca="false">IF(OR($A273="",Y$4=""),0,COUNTIFS(Formulas!$A$2:$A$3001,Y$4,Formulas!$B$2:$B$3001,$A273))</f>
        <v>0</v>
      </c>
      <c r="Z273" s="21" t="n">
        <f aca="false">IF(OR($A273="",Z$4=""),0,COUNTIFS(Formulas!$A$2:$A$3001,Z$4,Formulas!$B$2:$B$3001,$A273))</f>
        <v>0</v>
      </c>
      <c r="AA273" s="21" t="n">
        <f aca="false">IF(OR($A273="",AA$4=""),0,COUNTIFS(Formulas!$A$2:$A$3001,AA$4,Formulas!$B$2:$B$3001,$A273))</f>
        <v>0</v>
      </c>
      <c r="AB273" s="21" t="n">
        <f aca="false">IF(OR($A273="",AB$4=""),0,COUNTIFS(Formulas!$A$2:$A$3001,AB$4,Formulas!$B$2:$B$3001,$A273))</f>
        <v>0</v>
      </c>
      <c r="AC273" s="21" t="n">
        <f aca="false">IF(OR($A273="",AC$4=""),0,COUNTIFS(Formulas!$A$2:$A$3001,AC$4,Formulas!$B$2:$B$3001,$A273))</f>
        <v>0</v>
      </c>
      <c r="AD273" s="21" t="n">
        <f aca="false">IF(OR($A273="",AD$4=""),0,COUNTIFS(Formulas!$A$2:$A$3001,AD$4,Formulas!$B$2:$B$3001,$A273))</f>
        <v>0</v>
      </c>
      <c r="AE273" s="21" t="n">
        <f aca="false">IF(OR($A273="",AE$4=""),0,COUNTIFS(Formulas!$A$2:$A$3001,AE$4,Formulas!$B$2:$B$3001,$A273))</f>
        <v>0</v>
      </c>
      <c r="AF273" s="21" t="n">
        <f aca="false">IF(OR($A273="",AF$4=""),0,COUNTIFS(Formulas!$A$2:$A$3001,AF$4,Formulas!$B$2:$B$3001,$A273))</f>
        <v>0</v>
      </c>
      <c r="AG273" s="21" t="n">
        <f aca="false">IF(OR($A273="",AG$4=""),0,COUNTIFS(Formulas!$A$2:$A$3001,AG$4,Formulas!$B$2:$B$3001,$A273))</f>
        <v>0</v>
      </c>
      <c r="AH273" s="21" t="n">
        <f aca="false">IF(OR($A273="",AH$4=""),0,COUNTIFS(Formulas!$A$2:$A$3001,AH$4,Formulas!$B$2:$B$3001,$A273))</f>
        <v>0</v>
      </c>
      <c r="AI273" s="21" t="n">
        <f aca="false">IF(OR($A273="",AI$4=""),0,COUNTIFS(Formulas!$A$2:$A$3001,AI$4,Formulas!$B$2:$B$3001,$A273))</f>
        <v>0</v>
      </c>
      <c r="AJ273" s="21" t="n">
        <f aca="false">IF(OR($A273="",AJ$4=""),0,COUNTIFS(Formulas!$A$2:$A$3001,AJ$4,Formulas!$B$2:$B$3001,$A273))</f>
        <v>0</v>
      </c>
      <c r="AK273" s="21" t="n">
        <f aca="false">IF(OR($A273="",AK$4=""),0,COUNTIFS(Formulas!$A$2:$A$3001,AK$4,Formulas!$B$2:$B$3001,$A273))</f>
        <v>0</v>
      </c>
      <c r="AL273" s="21" t="n">
        <f aca="false">IF(OR($A273="",AL$4=""),0,COUNTIFS(Formulas!$A$2:$A$3001,AL$4,Formulas!$B$2:$B$3001,$A273))</f>
        <v>0</v>
      </c>
      <c r="AM273" s="21" t="n">
        <f aca="false">IF(OR($A273="",AM$4=""),0,COUNTIFS(Formulas!$A$2:$A$3001,AM$4,Formulas!$B$2:$B$3001,$A273))</f>
        <v>0</v>
      </c>
      <c r="AN273" s="21" t="n">
        <f aca="false">IF(OR($A273="",AN$4=""),0,COUNTIFS(Formulas!$A$2:$A$3001,AN$4,Formulas!$B$2:$B$3001,$A273))</f>
        <v>0</v>
      </c>
      <c r="AO273" s="21" t="n">
        <f aca="false">IF(OR($A273="",AO$4=""),0,COUNTIFS(Formulas!$A$2:$A$3001,AO$4,Formulas!$B$2:$B$3001,$A273))</f>
        <v>0</v>
      </c>
      <c r="AP273" s="21" t="n">
        <f aca="false">IF(OR($A273="",AP$4=""),0,COUNTIFS(Formulas!$A$2:$A$3001,AP$4,Formulas!$B$2:$B$3001,$A273))</f>
        <v>0</v>
      </c>
      <c r="AQ273" s="21" t="n">
        <f aca="false">IF(OR($A273="",AQ$4=""),0,COUNTIFS(Formulas!$A$2:$A$3001,AQ$4,Formulas!$B$2:$B$3001,$A273))</f>
        <v>0</v>
      </c>
      <c r="AR273" s="21" t="n">
        <f aca="false">IF(OR($A273="",AR$4=""),0,COUNTIFS(Formulas!$A$2:$A$3001,AR$4,Formulas!$B$2:$B$3001,$A273))</f>
        <v>0</v>
      </c>
      <c r="AS273" s="21" t="n">
        <f aca="false">IF(OR($A273="",AS$4=""),0,COUNTIFS(Formulas!$A$2:$A$3001,AS$4,Formulas!$B$2:$B$3001,$A273))</f>
        <v>0</v>
      </c>
      <c r="AT273" s="21" t="n">
        <f aca="false">IF(OR($A273="",AT$4=""),0,COUNTIFS(Formulas!$A$2:$A$3001,AT$4,Formulas!$B$2:$B$3001,$A273))</f>
        <v>0</v>
      </c>
      <c r="AU273" s="21" t="n">
        <f aca="false">IF(OR($A273="",AU$4=""),0,COUNTIFS(Formulas!$A$2:$A$3001,AU$4,Formulas!$B$2:$B$3001,$A273))</f>
        <v>0</v>
      </c>
      <c r="AV273" s="21" t="n">
        <f aca="false">IF(OR($A273="",AV$4=""),0,COUNTIFS(Formulas!$A$2:$A$3001,AV$4,Formulas!$B$2:$B$3001,$A273))</f>
        <v>0</v>
      </c>
      <c r="AW273" s="21" t="n">
        <f aca="false">IF(OR($A273="",AW$4=""),0,COUNTIFS(Formulas!$A$2:$A$3001,AW$4,Formulas!$B$2:$B$3001,$A273))</f>
        <v>0</v>
      </c>
      <c r="AX273" s="21" t="n">
        <f aca="false">IF(OR($A273="",AX$4=""),0,COUNTIFS(Formulas!$A$2:$A$3001,AX$4,Formulas!$B$2:$B$3001,$A273))</f>
        <v>0</v>
      </c>
      <c r="AY273" s="21" t="n">
        <f aca="false">IF(OR($A273="",AY$4=""),0,COUNTIFS(Formulas!$A$2:$A$3001,AY$4,Formulas!$B$2:$B$3001,$A273))</f>
        <v>0</v>
      </c>
      <c r="AZ273" s="21" t="n">
        <f aca="false">IF(OR($A273="",AZ$4=""),0,COUNTIFS(Formulas!$A$2:$A$3001,AZ$4,Formulas!$B$2:$B$3001,$A273))</f>
        <v>0</v>
      </c>
      <c r="BA273" s="21" t="n">
        <f aca="false">IF(OR($A273="",BA$4=""),0,COUNTIFS(Formulas!$A$2:$A$3001,BA$4,Formulas!$B$2:$B$3001,$A273))</f>
        <v>0</v>
      </c>
      <c r="BB273" s="21" t="n">
        <f aca="false">IF(OR($A273="",BB$4=""),0,COUNTIFS(Formulas!$A$2:$A$3001,BB$4,Formulas!$B$2:$B$3001,$A273))</f>
        <v>0</v>
      </c>
      <c r="BC273" s="21" t="n">
        <f aca="false">IF(OR($A273="",BC$4=""),0,COUNTIFS(Formulas!$A$2:$A$3001,BC$4,Formulas!$B$2:$B$3001,$A273))</f>
        <v>0</v>
      </c>
      <c r="BD273" s="21" t="n">
        <f aca="false">IF(OR($A273="",BD$4=""),0,COUNTIFS(Formulas!$A$2:$A$3001,BD$4,Formulas!$B$2:$B$3001,$A273))</f>
        <v>0</v>
      </c>
      <c r="BE273" s="21" t="n">
        <f aca="false">IF(OR($A273="",BE$4=""),0,COUNTIFS(Formulas!$A$2:$A$3001,BE$4,Formulas!$B$2:$B$3001,$A273))</f>
        <v>0</v>
      </c>
      <c r="BF273" s="21" t="n">
        <f aca="false">IF(OR($A273="",BF$4=""),0,COUNTIFS(Formulas!$A$2:$A$3001,BF$4,Formulas!$B$2:$B$3001,$A273))</f>
        <v>0</v>
      </c>
      <c r="BG273" s="21" t="n">
        <f aca="false">IF(OR($A273="",BG$4=""),0,COUNTIFS(Formulas!$A$2:$A$3001,BG$4,Formulas!$B$2:$B$3001,$A273))</f>
        <v>0</v>
      </c>
      <c r="BH273" s="21" t="n">
        <f aca="false">IF(OR($A273="",BH$4=""),0,COUNTIFS(Formulas!$A$2:$A$3001,BH$4,Formulas!$B$2:$B$3001,$A273))</f>
        <v>0</v>
      </c>
      <c r="BI273" s="21" t="n">
        <f aca="false">IF(OR($A273="",BI$4=""),0,COUNTIFS(Formulas!$A$2:$A$3001,BI$4,Formulas!$B$2:$B$3001,$A273))</f>
        <v>0</v>
      </c>
      <c r="BJ273" s="21" t="n">
        <f aca="false">IF(OR($A273="",BJ$4=""),0,COUNTIFS(Formulas!$A$2:$A$3001,BJ$4,Formulas!$B$2:$B$3001,$A273))</f>
        <v>0</v>
      </c>
      <c r="BK273" s="21" t="n">
        <f aca="false">IF(OR($A273="",BK$4=""),0,COUNTIFS(Formulas!$A$2:$A$3001,BK$4,Formulas!$B$2:$B$3001,$A273))</f>
        <v>0</v>
      </c>
      <c r="BL273" s="21" t="n">
        <f aca="false">IF(OR($A273="",BL$4=""),0,COUNTIFS(Formulas!$A$2:$A$3001,BL$4,Formulas!$B$2:$B$3001,$A273))</f>
        <v>0</v>
      </c>
      <c r="BM273" s="21" t="n">
        <f aca="false">IF(OR($A273="",BM$4=""),0,COUNTIFS(Formulas!$A$2:$A$3001,BM$4,Formulas!$B$2:$B$3001,$A273))</f>
        <v>0</v>
      </c>
      <c r="BN273" s="21" t="n">
        <f aca="false">IF(OR($A273="",BN$4=""),0,COUNTIFS(Formulas!$A$2:$A$3001,BN$4,Formulas!$B$2:$B$3001,$A273))</f>
        <v>0</v>
      </c>
      <c r="BO273" s="21" t="n">
        <f aca="false">IF(OR($A273="",BO$4=""),0,COUNTIFS(Formulas!$A$2:$A$3001,BO$4,Formulas!$B$2:$B$3001,$A273))</f>
        <v>0</v>
      </c>
      <c r="BP273" s="21" t="n">
        <f aca="false">IF(OR($A273="",BP$4=""),0,COUNTIFS(Formulas!$A$2:$A$3001,BP$4,Formulas!$B$2:$B$3001,$A273))</f>
        <v>0</v>
      </c>
      <c r="BQ273" s="21" t="n">
        <f aca="false">IF(OR($A273="",BQ$4=""),0,COUNTIFS(Formulas!$A$2:$A$3001,BQ$4,Formulas!$B$2:$B$3001,$A273))</f>
        <v>0</v>
      </c>
      <c r="BR273" s="21" t="n">
        <f aca="false">IF(OR($A273="",BR$4=""),0,COUNTIFS(Formulas!$A$2:$A$3001,BR$4,Formulas!$B$2:$B$3001,$A273))</f>
        <v>0</v>
      </c>
      <c r="BS273" s="21" t="n">
        <f aca="false">IF(OR($A273="",BS$4=""),0,COUNTIFS(Formulas!$A$2:$A$3001,BS$4,Formulas!$B$2:$B$3001,$A273))</f>
        <v>0</v>
      </c>
      <c r="BT273" s="21" t="n">
        <f aca="false">IF(OR($A273="",BT$4=""),0,COUNTIFS(Formulas!$A$2:$A$3001,BT$4,Formulas!$B$2:$B$3001,$A273))</f>
        <v>0</v>
      </c>
      <c r="BU273" s="21" t="n">
        <f aca="false">IF(OR($A273="",BU$4=""),0,COUNTIFS(Formulas!$A$2:$A$3001,BU$4,Formulas!$B$2:$B$3001,$A273))</f>
        <v>0</v>
      </c>
      <c r="BV273" s="21" t="n">
        <f aca="false">IF(OR($A273="",BV$4=""),0,COUNTIFS(Formulas!$A$2:$A$3001,BV$4,Formulas!$B$2:$B$3001,$A273))</f>
        <v>0</v>
      </c>
      <c r="BW273" s="21" t="n">
        <f aca="false">IF(OR($A273="",BW$4=""),0,COUNTIFS(Formulas!$A$2:$A$3001,BW$4,Formulas!$B$2:$B$3001,$A273))</f>
        <v>0</v>
      </c>
      <c r="BX273" s="21" t="n">
        <f aca="false">IF(OR($A273="",BX$4=""),0,COUNTIFS(Formulas!$A$2:$A$3001,BX$4,Formulas!$B$2:$B$3001,$A273))</f>
        <v>0</v>
      </c>
      <c r="BY273" s="21" t="n">
        <f aca="false">IF(OR($A273="",BY$4=""),0,COUNTIFS(Formulas!$A$2:$A$3001,BY$4,Formulas!$B$2:$B$3001,$A273))</f>
        <v>0</v>
      </c>
      <c r="BZ273" s="21" t="n">
        <f aca="false">IF(OR($A273="",BZ$4=""),0,COUNTIFS(Formulas!$A$2:$A$3001,BZ$4,Formulas!$B$2:$B$3001,$A273))</f>
        <v>0</v>
      </c>
      <c r="CA273" s="21" t="n">
        <f aca="false">IF(OR($A273="",CA$4=""),0,COUNTIFS(Formulas!$A$2:$A$3001,CA$4,Formulas!$B$2:$B$3001,$A273))</f>
        <v>0</v>
      </c>
      <c r="CB273" s="21" t="n">
        <f aca="false">IF(OR($A273="",CB$4=""),0,COUNTIFS(Formulas!$A$2:$A$3001,CB$4,Formulas!$B$2:$B$3001,$A273))</f>
        <v>0</v>
      </c>
      <c r="CC273" s="21" t="n">
        <f aca="false">IF(OR($A273="",CC$4=""),0,COUNTIFS(Formulas!$A$2:$A$3001,CC$4,Formulas!$B$2:$B$3001,$A273))</f>
        <v>0</v>
      </c>
      <c r="CD273" s="21" t="n">
        <f aca="false">IF(OR($A273="",CD$4=""),0,COUNTIFS(Formulas!$A$2:$A$3001,CD$4,Formulas!$B$2:$B$3001,$A273))</f>
        <v>0</v>
      </c>
      <c r="CE273" s="21" t="n">
        <f aca="false">IF(OR($A273="",CE$4=""),0,COUNTIFS(Formulas!$A$2:$A$3001,CE$4,Formulas!$B$2:$B$3001,$A273))</f>
        <v>0</v>
      </c>
      <c r="CF273" s="21" t="n">
        <f aca="false">IF(OR($A273="",CF$4=""),0,COUNTIFS(Formulas!$A$2:$A$3001,CF$4,Formulas!$B$2:$B$3001,$A273))</f>
        <v>0</v>
      </c>
      <c r="CG273" s="21" t="n">
        <f aca="false">IF(OR($A273="",CG$4=""),0,COUNTIFS(Formulas!$A$2:$A$3001,CG$4,Formulas!$B$2:$B$3001,$A273))</f>
        <v>0</v>
      </c>
      <c r="CH273" s="21" t="n">
        <f aca="false">IF(OR($A273="",CH$4=""),0,COUNTIFS(Formulas!$A$2:$A$3001,CH$4,Formulas!$B$2:$B$3001,$A273))</f>
        <v>0</v>
      </c>
      <c r="CI273" s="21" t="n">
        <f aca="false">IF(OR($A273="",CI$4=""),0,COUNTIFS(Formulas!$A$2:$A$3001,CI$4,Formulas!$B$2:$B$3001,$A273))</f>
        <v>0</v>
      </c>
      <c r="CJ273" s="21" t="n">
        <f aca="false">IF(OR($A273="",CJ$4=""),0,COUNTIFS(Formulas!$A$2:$A$3001,CJ$4,Formulas!$B$2:$B$3001,$A273))</f>
        <v>0</v>
      </c>
      <c r="CK273" s="21" t="n">
        <f aca="false">IF(OR($A273="",CK$4=""),0,COUNTIFS(Formulas!$A$2:$A$3001,CK$4,Formulas!$B$2:$B$3001,$A273))</f>
        <v>0</v>
      </c>
      <c r="CL273" s="21" t="n">
        <f aca="false">IF(OR($A273="",CL$4=""),0,COUNTIFS(Formulas!$A$2:$A$3001,CL$4,Formulas!$B$2:$B$3001,$A273))</f>
        <v>0</v>
      </c>
      <c r="CM273" s="21" t="n">
        <f aca="false">IF(OR($A273="",CM$4=""),0,COUNTIFS(Formulas!$A$2:$A$3001,CM$4,Formulas!$B$2:$B$3001,$A273))</f>
        <v>0</v>
      </c>
      <c r="CN273" s="21" t="n">
        <f aca="false">IF(OR($A273="",CN$4=""),0,COUNTIFS(Formulas!$A$2:$A$3001,CN$4,Formulas!$B$2:$B$3001,$A273))</f>
        <v>0</v>
      </c>
      <c r="CO273" s="21" t="n">
        <f aca="false">IF(OR($A273="",CO$4=""),0,COUNTIFS(Formulas!$A$2:$A$3001,CO$4,Formulas!$B$2:$B$3001,$A273))</f>
        <v>0</v>
      </c>
      <c r="CP273" s="21" t="n">
        <f aca="false">IF(OR($A273="",CP$4=""),0,COUNTIFS(Formulas!$A$2:$A$3001,CP$4,Formulas!$B$2:$B$3001,$A273))</f>
        <v>0</v>
      </c>
      <c r="CQ273" s="21" t="n">
        <f aca="false">IF(OR($A273="",CQ$4=""),0,COUNTIFS(Formulas!$A$2:$A$3001,CQ$4,Formulas!$B$2:$B$3001,$A273))</f>
        <v>0</v>
      </c>
      <c r="CR273" s="21" t="n">
        <f aca="false">IF(OR($A273="",CR$4=""),0,COUNTIFS(Formulas!$A$2:$A$3001,CR$4,Formulas!$B$2:$B$3001,$A273))</f>
        <v>0</v>
      </c>
      <c r="CS273" s="21" t="n">
        <f aca="false">IF(OR($A273="",CS$4=""),0,COUNTIFS(Formulas!$A$2:$A$3001,CS$4,Formulas!$B$2:$B$3001,$A273))</f>
        <v>0</v>
      </c>
      <c r="CT273" s="21" t="n">
        <f aca="false">IF(OR($A273="",CT$4=""),0,COUNTIFS(Formulas!$A$2:$A$3001,CT$4,Formulas!$B$2:$B$3001,$A273))</f>
        <v>0</v>
      </c>
      <c r="CU273" s="21" t="n">
        <f aca="false">IF(OR($A273="",CU$4=""),0,COUNTIFS(Formulas!$A$2:$A$3001,CU$4,Formulas!$B$2:$B$3001,$A273))</f>
        <v>0</v>
      </c>
      <c r="CV273" s="21" t="n">
        <f aca="false">IF(OR($A273="",CV$4=""),0,COUNTIFS(Formulas!$A$2:$A$3001,CV$4,Formulas!$B$2:$B$3001,$A273))</f>
        <v>0</v>
      </c>
      <c r="CW273" s="21" t="n">
        <f aca="false">IF(OR($A273="",CW$4=""),0,COUNTIFS(Formulas!$A$2:$A$3001,CW$4,Formulas!$B$2:$B$3001,$A273))</f>
        <v>0</v>
      </c>
      <c r="CX273" s="21" t="n">
        <f aca="false">IF(OR($A273="",CX$4=""),0,COUNTIFS(Formulas!$A$2:$A$3001,CX$4,Formulas!$B$2:$B$3001,$A273))</f>
        <v>0</v>
      </c>
      <c r="CY273" s="21" t="n">
        <f aca="false">IF(OR($A273="",CY$4=""),0,COUNTIFS(Formulas!$A$2:$A$3001,CY$4,Formulas!$B$2:$B$3001,$A273))</f>
        <v>0</v>
      </c>
      <c r="CZ273" s="21" t="n">
        <f aca="false">IF(OR($A273="",CZ$4=""),0,COUNTIFS(Formulas!$A$2:$A$3001,CZ$4,Formulas!$B$2:$B$3001,$A273))</f>
        <v>0</v>
      </c>
      <c r="DA273" s="21" t="n">
        <f aca="false">IF(OR($A273="",DA$4=""),0,COUNTIFS(Formulas!$A$2:$A$3001,DA$4,Formulas!$B$2:$B$3001,$A273))</f>
        <v>0</v>
      </c>
      <c r="DB273" s="21" t="n">
        <f aca="false">IF(OR($A273="",DB$4=""),0,COUNTIFS(Formulas!$A$2:$A$3001,DB$4,Formulas!$B$2:$B$3001,$A273))</f>
        <v>0</v>
      </c>
      <c r="DC273" s="21" t="n">
        <f aca="false">IF(OR($A273="",DC$4=""),0,COUNTIFS(Formulas!$A$2:$A$3001,DC$4,Formulas!$B$2:$B$3001,$A273))</f>
        <v>0</v>
      </c>
      <c r="DD273" s="21" t="n">
        <f aca="false">IF(OR($A273="",DD$4=""),0,COUNTIFS(Formulas!$A$2:$A$3001,DD$4,Formulas!$B$2:$B$3001,$A273))</f>
        <v>0</v>
      </c>
      <c r="DE273" s="21" t="n">
        <f aca="false">IF(OR($A273="",DE$4=""),0,COUNTIFS(Formulas!$A$2:$A$3001,DE$4,Formulas!$B$2:$B$3001,$A273))</f>
        <v>0</v>
      </c>
      <c r="DF273" s="21" t="n">
        <f aca="false">IF(OR($A273="",DF$4=""),0,COUNTIFS(Formulas!$A$2:$A$3001,DF$4,Formulas!$B$2:$B$3001,$A273))</f>
        <v>0</v>
      </c>
      <c r="DG273" s="21" t="n">
        <f aca="false">IF(OR($A273="",DG$4=""),0,COUNTIFS(Formulas!$A$2:$A$3001,DG$4,Formulas!$B$2:$B$3001,$A273))</f>
        <v>0</v>
      </c>
      <c r="DH273" s="21" t="n">
        <f aca="false">IF(OR($A273="",DH$4=""),0,COUNTIFS(Formulas!$A$2:$A$3001,DH$4,Formulas!$B$2:$B$3001,$A273))</f>
        <v>0</v>
      </c>
      <c r="DI273" s="21" t="n">
        <f aca="false">IF(OR($A273="",DI$4=""),0,COUNTIFS(Formulas!$A$2:$A$3001,DI$4,Formulas!$B$2:$B$3001,$A273))</f>
        <v>0</v>
      </c>
      <c r="DJ273" s="21" t="n">
        <f aca="false">IF(OR($A273="",DJ$4=""),0,COUNTIFS(Formulas!$A$2:$A$3001,DJ$4,Formulas!$B$2:$B$3001,$A273))</f>
        <v>0</v>
      </c>
      <c r="DK273" s="21" t="n">
        <f aca="false">IF(OR($A273="",DK$4=""),0,COUNTIFS(Formulas!$A$2:$A$3001,DK$4,Formulas!$B$2:$B$3001,$A273))</f>
        <v>0</v>
      </c>
      <c r="DL273" s="21" t="n">
        <f aca="false">IF(OR($A273="",DL$4=""),0,COUNTIFS(Formulas!$A$2:$A$3001,DL$4,Formulas!$B$2:$B$3001,$A273))</f>
        <v>0</v>
      </c>
      <c r="DM273" s="21" t="n">
        <f aca="false">IF(OR($A273="",DM$4=""),0,COUNTIFS(Formulas!$A$2:$A$3001,DM$4,Formulas!$B$2:$B$3001,$A273))</f>
        <v>0</v>
      </c>
      <c r="DN273" s="21" t="n">
        <f aca="false">IF(OR($A273="",DN$4=""),0,COUNTIFS(Formulas!$A$2:$A$3001,DN$4,Formulas!$B$2:$B$3001,$A273))</f>
        <v>0</v>
      </c>
      <c r="DO273" s="21" t="n">
        <f aca="false">IF(OR($A273="",DO$4=""),0,COUNTIFS(Formulas!$A$2:$A$3001,DO$4,Formulas!$B$2:$B$3001,$A273))</f>
        <v>0</v>
      </c>
      <c r="DP273" s="21" t="n">
        <f aca="false">IF(OR($A273="",DP$4=""),0,COUNTIFS(Formulas!$A$2:$A$3001,DP$4,Formulas!$B$2:$B$3001,$A273))</f>
        <v>0</v>
      </c>
      <c r="DQ273" s="21" t="n">
        <f aca="false">IF(OR($A273="",DQ$4=""),0,COUNTIFS(Formulas!$A$2:$A$3001,DQ$4,Formulas!$B$2:$B$3001,$A273))</f>
        <v>0</v>
      </c>
      <c r="DR273" s="21" t="n">
        <f aca="false">IF(OR($A273="",DR$4=""),0,COUNTIFS(Formulas!$A$2:$A$3001,DR$4,Formulas!$B$2:$B$3001,$A273))</f>
        <v>0</v>
      </c>
      <c r="DS273" s="21" t="n">
        <f aca="false">IF(OR($A273="",DS$4=""),0,COUNTIFS(Formulas!$A$2:$A$3001,DS$4,Formulas!$B$2:$B$3001,$A273))</f>
        <v>0</v>
      </c>
      <c r="DT273" s="21" t="n">
        <f aca="false">IF(OR($A273="",DT$4=""),0,COUNTIFS(Formulas!$A$2:$A$3001,DT$4,Formulas!$B$2:$B$3001,$A273))</f>
        <v>0</v>
      </c>
      <c r="DU273" s="21" t="n">
        <f aca="false">IF(OR($A273="",DU$4=""),0,COUNTIFS(Formulas!$A$2:$A$3001,DU$4,Formulas!$B$2:$B$3001,$A273))</f>
        <v>0</v>
      </c>
      <c r="DV273" s="21" t="n">
        <f aca="false">IF(OR($A273="",DV$4=""),0,COUNTIFS(Formulas!$A$2:$A$3001,DV$4,Formulas!$B$2:$B$3001,$A273))</f>
        <v>0</v>
      </c>
      <c r="DW273" s="21" t="n">
        <f aca="false">IF(OR($A273="",DW$4=""),0,COUNTIFS(Formulas!$A$2:$A$3001,DW$4,Formulas!$B$2:$B$3001,$A273))</f>
        <v>0</v>
      </c>
      <c r="DX273" s="21" t="n">
        <f aca="false">IF(OR($A273="",DX$4=""),0,COUNTIFS(Formulas!$A$2:$A$3001,DX$4,Formulas!$B$2:$B$3001,$A273))</f>
        <v>0</v>
      </c>
      <c r="DY273" s="21" t="n">
        <f aca="false">IF(OR($A273="",DY$4=""),0,COUNTIFS(Formulas!$A$2:$A$3001,DY$4,Formulas!$B$2:$B$3001,$A273))</f>
        <v>0</v>
      </c>
      <c r="DZ273" s="21" t="n">
        <f aca="false">IF(OR($A273="",DZ$4=""),0,COUNTIFS(Formulas!$A$2:$A$3001,DZ$4,Formulas!$B$2:$B$3001,$A273))</f>
        <v>0</v>
      </c>
      <c r="EA273" s="21" t="n">
        <f aca="false">IF(OR($A273="",EA$4=""),0,COUNTIFS(Formulas!$A$2:$A$3001,EA$4,Formulas!$B$2:$B$3001,$A273))</f>
        <v>0</v>
      </c>
      <c r="EB273" s="21" t="n">
        <f aca="false">IF(OR($A273="",EB$4=""),0,COUNTIFS(Formulas!$A$2:$A$3001,EB$4,Formulas!$B$2:$B$3001,$A273))</f>
        <v>0</v>
      </c>
      <c r="EC273" s="21" t="n">
        <f aca="false">IF(OR($A273="",EC$4=""),0,COUNTIFS(Formulas!$A$2:$A$3001,EC$4,Formulas!$B$2:$B$3001,$A273))</f>
        <v>0</v>
      </c>
      <c r="ED273" s="21" t="n">
        <f aca="false">IF(OR($A273="",ED$4=""),0,COUNTIFS(Formulas!$A$2:$A$3001,ED$4,Formulas!$B$2:$B$3001,$A273))</f>
        <v>0</v>
      </c>
      <c r="EE273" s="21" t="n">
        <f aca="false">IF(OR($A273="",EE$4=""),0,COUNTIFS(Formulas!$A$2:$A$3001,EE$4,Formulas!$B$2:$B$3001,$A273))</f>
        <v>0</v>
      </c>
      <c r="EF273" s="21" t="n">
        <f aca="false">IF(OR($A273="",EF$4=""),0,COUNTIFS(Formulas!$A$2:$A$3001,EF$4,Formulas!$B$2:$B$3001,$A273))</f>
        <v>0</v>
      </c>
      <c r="EG273" s="21" t="n">
        <f aca="false">IF(OR($A273="",EG$4=""),0,COUNTIFS(Formulas!$A$2:$A$3001,EG$4,Formulas!$B$2:$B$3001,$A273))</f>
        <v>0</v>
      </c>
      <c r="EH273" s="21" t="n">
        <f aca="false">IF(OR($A273="",EH$4=""),0,COUNTIFS(Formulas!$A$2:$A$3001,EH$4,Formulas!$B$2:$B$3001,$A273))</f>
        <v>0</v>
      </c>
      <c r="EI273" s="21" t="n">
        <f aca="false">IF(OR($A273="",EI$4=""),0,COUNTIFS(Formulas!$A$2:$A$3001,EI$4,Formulas!$B$2:$B$3001,$A273))</f>
        <v>0</v>
      </c>
      <c r="EJ273" s="21" t="n">
        <f aca="false">IF(OR($A273="",EJ$4=""),0,COUNTIFS(Formulas!$A$2:$A$3001,EJ$4,Formulas!$B$2:$B$3001,$A273))</f>
        <v>0</v>
      </c>
      <c r="EK273" s="21" t="n">
        <f aca="false">IF(OR($A273="",EK$4=""),0,COUNTIFS(Formulas!$A$2:$A$3001,EK$4,Formulas!$B$2:$B$3001,$A273))</f>
        <v>0</v>
      </c>
      <c r="EL273" s="21" t="n">
        <f aca="false">IF(OR($A273="",EL$4=""),0,COUNTIFS(Formulas!$A$2:$A$3001,EL$4,Formulas!$B$2:$B$3001,$A273))</f>
        <v>0</v>
      </c>
      <c r="EM273" s="21" t="n">
        <f aca="false">IF(OR($A273="",EM$4=""),0,COUNTIFS(Formulas!$A$2:$A$3001,EM$4,Formulas!$B$2:$B$3001,$A273))</f>
        <v>0</v>
      </c>
      <c r="EN273" s="21" t="n">
        <f aca="false">IF(OR($A273="",EN$4=""),0,COUNTIFS(Formulas!$A$2:$A$3001,EN$4,Formulas!$B$2:$B$3001,$A273))</f>
        <v>0</v>
      </c>
      <c r="EO273" s="21" t="n">
        <f aca="false">IF(OR($A273="",EO$4=""),0,COUNTIFS(Formulas!$A$2:$A$3001,EO$4,Formulas!$B$2:$B$3001,$A273))</f>
        <v>0</v>
      </c>
      <c r="EP273" s="21" t="n">
        <f aca="false">IF(OR($A273="",EP$4=""),0,COUNTIFS(Formulas!$A$2:$A$3001,EP$4,Formulas!$B$2:$B$3001,$A273))</f>
        <v>0</v>
      </c>
      <c r="EQ273" s="21" t="n">
        <f aca="false">IF(OR($A273="",EQ$4=""),0,COUNTIFS(Formulas!$A$2:$A$3001,EQ$4,Formulas!$B$2:$B$3001,$A273))</f>
        <v>0</v>
      </c>
      <c r="ER273" s="21" t="n">
        <f aca="false">IF(OR($A273="",ER$4=""),0,COUNTIFS(Formulas!$A$2:$A$3001,ER$4,Formulas!$B$2:$B$3001,$A273))</f>
        <v>0</v>
      </c>
      <c r="ES273" s="21" t="n">
        <f aca="false">IF(OR($A273="",ES$4=""),0,COUNTIFS(Formulas!$A$2:$A$3001,ES$4,Formulas!$B$2:$B$3001,$A273))</f>
        <v>0</v>
      </c>
      <c r="ET273" s="21" t="n">
        <f aca="false">IF(OR($A273="",ET$4=""),0,COUNTIFS(Formulas!$A$2:$A$3001,ET$4,Formulas!$B$2:$B$3001,$A273))</f>
        <v>0</v>
      </c>
      <c r="EU273" s="21" t="n">
        <f aca="false">IF(OR($A273="",EU$4=""),0,COUNTIFS(Formulas!$A$2:$A$3001,EU$4,Formulas!$B$2:$B$3001,$A273))</f>
        <v>0</v>
      </c>
      <c r="EV273" s="21" t="n">
        <f aca="false">IF(OR($A273="",EV$4=""),0,COUNTIFS(Formulas!$A$2:$A$3001,EV$4,Formulas!$B$2:$B$3001,$A273))</f>
        <v>0</v>
      </c>
    </row>
    <row r="274" customFormat="false" ht="15" hidden="false" customHeight="false" outlineLevel="0" collapsed="false">
      <c r="A274" s="13" t="str">
        <f aca="false">IF(INDEX(Materials!$A$2:$A$301,270)="","",INDEX(Materials!$A$2:$A$301,270))</f>
        <v/>
      </c>
      <c r="B274" s="19" t="str">
        <f aca="false">IF(A274="","",COUNTIF(C274:EV274,"&gt;0"))</f>
        <v/>
      </c>
      <c r="C274" s="21" t="n">
        <f aca="false">IF(OR($A274="",C$4=""),0,COUNTIFS(Formulas!$A$2:$A$3001,C$4,Formulas!$B$2:$B$3001,$A274))</f>
        <v>0</v>
      </c>
      <c r="D274" s="21" t="n">
        <f aca="false">IF(OR($A274="",D$4=""),0,COUNTIFS(Formulas!$A$2:$A$3001,D$4,Formulas!$B$2:$B$3001,$A274))</f>
        <v>0</v>
      </c>
      <c r="E274" s="21" t="n">
        <f aca="false">IF(OR($A274="",E$4=""),0,COUNTIFS(Formulas!$A$2:$A$3001,E$4,Formulas!$B$2:$B$3001,$A274))</f>
        <v>0</v>
      </c>
      <c r="F274" s="21" t="n">
        <f aca="false">IF(OR($A274="",F$4=""),0,COUNTIFS(Formulas!$A$2:$A$3001,F$4,Formulas!$B$2:$B$3001,$A274))</f>
        <v>0</v>
      </c>
      <c r="G274" s="21" t="n">
        <f aca="false">IF(OR($A274="",G$4=""),0,COUNTIFS(Formulas!$A$2:$A$3001,G$4,Formulas!$B$2:$B$3001,$A274))</f>
        <v>0</v>
      </c>
      <c r="H274" s="21" t="n">
        <f aca="false">IF(OR($A274="",H$4=""),0,COUNTIFS(Formulas!$A$2:$A$3001,H$4,Formulas!$B$2:$B$3001,$A274))</f>
        <v>0</v>
      </c>
      <c r="I274" s="21" t="n">
        <f aca="false">IF(OR($A274="",I$4=""),0,COUNTIFS(Formulas!$A$2:$A$3001,I$4,Formulas!$B$2:$B$3001,$A274))</f>
        <v>0</v>
      </c>
      <c r="J274" s="21" t="n">
        <f aca="false">IF(OR($A274="",J$4=""),0,COUNTIFS(Formulas!$A$2:$A$3001,J$4,Formulas!$B$2:$B$3001,$A274))</f>
        <v>0</v>
      </c>
      <c r="K274" s="21" t="n">
        <f aca="false">IF(OR($A274="",K$4=""),0,COUNTIFS(Formulas!$A$2:$A$3001,K$4,Formulas!$B$2:$B$3001,$A274))</f>
        <v>0</v>
      </c>
      <c r="L274" s="21" t="n">
        <f aca="false">IF(OR($A274="",L$4=""),0,COUNTIFS(Formulas!$A$2:$A$3001,L$4,Formulas!$B$2:$B$3001,$A274))</f>
        <v>0</v>
      </c>
      <c r="M274" s="21" t="n">
        <f aca="false">IF(OR($A274="",M$4=""),0,COUNTIFS(Formulas!$A$2:$A$3001,M$4,Formulas!$B$2:$B$3001,$A274))</f>
        <v>0</v>
      </c>
      <c r="N274" s="21" t="n">
        <f aca="false">IF(OR($A274="",N$4=""),0,COUNTIFS(Formulas!$A$2:$A$3001,N$4,Formulas!$B$2:$B$3001,$A274))</f>
        <v>0</v>
      </c>
      <c r="O274" s="21" t="n">
        <f aca="false">IF(OR($A274="",O$4=""),0,COUNTIFS(Formulas!$A$2:$A$3001,O$4,Formulas!$B$2:$B$3001,$A274))</f>
        <v>0</v>
      </c>
      <c r="P274" s="21" t="n">
        <f aca="false">IF(OR($A274="",P$4=""),0,COUNTIFS(Formulas!$A$2:$A$3001,P$4,Formulas!$B$2:$B$3001,$A274))</f>
        <v>0</v>
      </c>
      <c r="Q274" s="21" t="n">
        <f aca="false">IF(OR($A274="",Q$4=""),0,COUNTIFS(Formulas!$A$2:$A$3001,Q$4,Formulas!$B$2:$B$3001,$A274))</f>
        <v>0</v>
      </c>
      <c r="R274" s="21" t="n">
        <f aca="false">IF(OR($A274="",R$4=""),0,COUNTIFS(Formulas!$A$2:$A$3001,R$4,Formulas!$B$2:$B$3001,$A274))</f>
        <v>0</v>
      </c>
      <c r="S274" s="21" t="n">
        <f aca="false">IF(OR($A274="",S$4=""),0,COUNTIFS(Formulas!$A$2:$A$3001,S$4,Formulas!$B$2:$B$3001,$A274))</f>
        <v>0</v>
      </c>
      <c r="T274" s="21" t="n">
        <f aca="false">IF(OR($A274="",T$4=""),0,COUNTIFS(Formulas!$A$2:$A$3001,T$4,Formulas!$B$2:$B$3001,$A274))</f>
        <v>0</v>
      </c>
      <c r="U274" s="21" t="n">
        <f aca="false">IF(OR($A274="",U$4=""),0,COUNTIFS(Formulas!$A$2:$A$3001,U$4,Formulas!$B$2:$B$3001,$A274))</f>
        <v>0</v>
      </c>
      <c r="V274" s="21" t="n">
        <f aca="false">IF(OR($A274="",V$4=""),0,COUNTIFS(Formulas!$A$2:$A$3001,V$4,Formulas!$B$2:$B$3001,$A274))</f>
        <v>0</v>
      </c>
      <c r="W274" s="21" t="n">
        <f aca="false">IF(OR($A274="",W$4=""),0,COUNTIFS(Formulas!$A$2:$A$3001,W$4,Formulas!$B$2:$B$3001,$A274))</f>
        <v>0</v>
      </c>
      <c r="X274" s="21" t="n">
        <f aca="false">IF(OR($A274="",X$4=""),0,COUNTIFS(Formulas!$A$2:$A$3001,X$4,Formulas!$B$2:$B$3001,$A274))</f>
        <v>0</v>
      </c>
      <c r="Y274" s="21" t="n">
        <f aca="false">IF(OR($A274="",Y$4=""),0,COUNTIFS(Formulas!$A$2:$A$3001,Y$4,Formulas!$B$2:$B$3001,$A274))</f>
        <v>0</v>
      </c>
      <c r="Z274" s="21" t="n">
        <f aca="false">IF(OR($A274="",Z$4=""),0,COUNTIFS(Formulas!$A$2:$A$3001,Z$4,Formulas!$B$2:$B$3001,$A274))</f>
        <v>0</v>
      </c>
      <c r="AA274" s="21" t="n">
        <f aca="false">IF(OR($A274="",AA$4=""),0,COUNTIFS(Formulas!$A$2:$A$3001,AA$4,Formulas!$B$2:$B$3001,$A274))</f>
        <v>0</v>
      </c>
      <c r="AB274" s="21" t="n">
        <f aca="false">IF(OR($A274="",AB$4=""),0,COUNTIFS(Formulas!$A$2:$A$3001,AB$4,Formulas!$B$2:$B$3001,$A274))</f>
        <v>0</v>
      </c>
      <c r="AC274" s="21" t="n">
        <f aca="false">IF(OR($A274="",AC$4=""),0,COUNTIFS(Formulas!$A$2:$A$3001,AC$4,Formulas!$B$2:$B$3001,$A274))</f>
        <v>0</v>
      </c>
      <c r="AD274" s="21" t="n">
        <f aca="false">IF(OR($A274="",AD$4=""),0,COUNTIFS(Formulas!$A$2:$A$3001,AD$4,Formulas!$B$2:$B$3001,$A274))</f>
        <v>0</v>
      </c>
      <c r="AE274" s="21" t="n">
        <f aca="false">IF(OR($A274="",AE$4=""),0,COUNTIFS(Formulas!$A$2:$A$3001,AE$4,Formulas!$B$2:$B$3001,$A274))</f>
        <v>0</v>
      </c>
      <c r="AF274" s="21" t="n">
        <f aca="false">IF(OR($A274="",AF$4=""),0,COUNTIFS(Formulas!$A$2:$A$3001,AF$4,Formulas!$B$2:$B$3001,$A274))</f>
        <v>0</v>
      </c>
      <c r="AG274" s="21" t="n">
        <f aca="false">IF(OR($A274="",AG$4=""),0,COUNTIFS(Formulas!$A$2:$A$3001,AG$4,Formulas!$B$2:$B$3001,$A274))</f>
        <v>0</v>
      </c>
      <c r="AH274" s="21" t="n">
        <f aca="false">IF(OR($A274="",AH$4=""),0,COUNTIFS(Formulas!$A$2:$A$3001,AH$4,Formulas!$B$2:$B$3001,$A274))</f>
        <v>0</v>
      </c>
      <c r="AI274" s="21" t="n">
        <f aca="false">IF(OR($A274="",AI$4=""),0,COUNTIFS(Formulas!$A$2:$A$3001,AI$4,Formulas!$B$2:$B$3001,$A274))</f>
        <v>0</v>
      </c>
      <c r="AJ274" s="21" t="n">
        <f aca="false">IF(OR($A274="",AJ$4=""),0,COUNTIFS(Formulas!$A$2:$A$3001,AJ$4,Formulas!$B$2:$B$3001,$A274))</f>
        <v>0</v>
      </c>
      <c r="AK274" s="21" t="n">
        <f aca="false">IF(OR($A274="",AK$4=""),0,COUNTIFS(Formulas!$A$2:$A$3001,AK$4,Formulas!$B$2:$B$3001,$A274))</f>
        <v>0</v>
      </c>
      <c r="AL274" s="21" t="n">
        <f aca="false">IF(OR($A274="",AL$4=""),0,COUNTIFS(Formulas!$A$2:$A$3001,AL$4,Formulas!$B$2:$B$3001,$A274))</f>
        <v>0</v>
      </c>
      <c r="AM274" s="21" t="n">
        <f aca="false">IF(OR($A274="",AM$4=""),0,COUNTIFS(Formulas!$A$2:$A$3001,AM$4,Formulas!$B$2:$B$3001,$A274))</f>
        <v>0</v>
      </c>
      <c r="AN274" s="21" t="n">
        <f aca="false">IF(OR($A274="",AN$4=""),0,COUNTIFS(Formulas!$A$2:$A$3001,AN$4,Formulas!$B$2:$B$3001,$A274))</f>
        <v>0</v>
      </c>
      <c r="AO274" s="21" t="n">
        <f aca="false">IF(OR($A274="",AO$4=""),0,COUNTIFS(Formulas!$A$2:$A$3001,AO$4,Formulas!$B$2:$B$3001,$A274))</f>
        <v>0</v>
      </c>
      <c r="AP274" s="21" t="n">
        <f aca="false">IF(OR($A274="",AP$4=""),0,COUNTIFS(Formulas!$A$2:$A$3001,AP$4,Formulas!$B$2:$B$3001,$A274))</f>
        <v>0</v>
      </c>
      <c r="AQ274" s="21" t="n">
        <f aca="false">IF(OR($A274="",AQ$4=""),0,COUNTIFS(Formulas!$A$2:$A$3001,AQ$4,Formulas!$B$2:$B$3001,$A274))</f>
        <v>0</v>
      </c>
      <c r="AR274" s="21" t="n">
        <f aca="false">IF(OR($A274="",AR$4=""),0,COUNTIFS(Formulas!$A$2:$A$3001,AR$4,Formulas!$B$2:$B$3001,$A274))</f>
        <v>0</v>
      </c>
      <c r="AS274" s="21" t="n">
        <f aca="false">IF(OR($A274="",AS$4=""),0,COUNTIFS(Formulas!$A$2:$A$3001,AS$4,Formulas!$B$2:$B$3001,$A274))</f>
        <v>0</v>
      </c>
      <c r="AT274" s="21" t="n">
        <f aca="false">IF(OR($A274="",AT$4=""),0,COUNTIFS(Formulas!$A$2:$A$3001,AT$4,Formulas!$B$2:$B$3001,$A274))</f>
        <v>0</v>
      </c>
      <c r="AU274" s="21" t="n">
        <f aca="false">IF(OR($A274="",AU$4=""),0,COUNTIFS(Formulas!$A$2:$A$3001,AU$4,Formulas!$B$2:$B$3001,$A274))</f>
        <v>0</v>
      </c>
      <c r="AV274" s="21" t="n">
        <f aca="false">IF(OR($A274="",AV$4=""),0,COUNTIFS(Formulas!$A$2:$A$3001,AV$4,Formulas!$B$2:$B$3001,$A274))</f>
        <v>0</v>
      </c>
      <c r="AW274" s="21" t="n">
        <f aca="false">IF(OR($A274="",AW$4=""),0,COUNTIFS(Formulas!$A$2:$A$3001,AW$4,Formulas!$B$2:$B$3001,$A274))</f>
        <v>0</v>
      </c>
      <c r="AX274" s="21" t="n">
        <f aca="false">IF(OR($A274="",AX$4=""),0,COUNTIFS(Formulas!$A$2:$A$3001,AX$4,Formulas!$B$2:$B$3001,$A274))</f>
        <v>0</v>
      </c>
      <c r="AY274" s="21" t="n">
        <f aca="false">IF(OR($A274="",AY$4=""),0,COUNTIFS(Formulas!$A$2:$A$3001,AY$4,Formulas!$B$2:$B$3001,$A274))</f>
        <v>0</v>
      </c>
      <c r="AZ274" s="21" t="n">
        <f aca="false">IF(OR($A274="",AZ$4=""),0,COUNTIFS(Formulas!$A$2:$A$3001,AZ$4,Formulas!$B$2:$B$3001,$A274))</f>
        <v>0</v>
      </c>
      <c r="BA274" s="21" t="n">
        <f aca="false">IF(OR($A274="",BA$4=""),0,COUNTIFS(Formulas!$A$2:$A$3001,BA$4,Formulas!$B$2:$B$3001,$A274))</f>
        <v>0</v>
      </c>
      <c r="BB274" s="21" t="n">
        <f aca="false">IF(OR($A274="",BB$4=""),0,COUNTIFS(Formulas!$A$2:$A$3001,BB$4,Formulas!$B$2:$B$3001,$A274))</f>
        <v>0</v>
      </c>
      <c r="BC274" s="21" t="n">
        <f aca="false">IF(OR($A274="",BC$4=""),0,COUNTIFS(Formulas!$A$2:$A$3001,BC$4,Formulas!$B$2:$B$3001,$A274))</f>
        <v>0</v>
      </c>
      <c r="BD274" s="21" t="n">
        <f aca="false">IF(OR($A274="",BD$4=""),0,COUNTIFS(Formulas!$A$2:$A$3001,BD$4,Formulas!$B$2:$B$3001,$A274))</f>
        <v>0</v>
      </c>
      <c r="BE274" s="21" t="n">
        <f aca="false">IF(OR($A274="",BE$4=""),0,COUNTIFS(Formulas!$A$2:$A$3001,BE$4,Formulas!$B$2:$B$3001,$A274))</f>
        <v>0</v>
      </c>
      <c r="BF274" s="21" t="n">
        <f aca="false">IF(OR($A274="",BF$4=""),0,COUNTIFS(Formulas!$A$2:$A$3001,BF$4,Formulas!$B$2:$B$3001,$A274))</f>
        <v>0</v>
      </c>
      <c r="BG274" s="21" t="n">
        <f aca="false">IF(OR($A274="",BG$4=""),0,COUNTIFS(Formulas!$A$2:$A$3001,BG$4,Formulas!$B$2:$B$3001,$A274))</f>
        <v>0</v>
      </c>
      <c r="BH274" s="21" t="n">
        <f aca="false">IF(OR($A274="",BH$4=""),0,COUNTIFS(Formulas!$A$2:$A$3001,BH$4,Formulas!$B$2:$B$3001,$A274))</f>
        <v>0</v>
      </c>
      <c r="BI274" s="21" t="n">
        <f aca="false">IF(OR($A274="",BI$4=""),0,COUNTIFS(Formulas!$A$2:$A$3001,BI$4,Formulas!$B$2:$B$3001,$A274))</f>
        <v>0</v>
      </c>
      <c r="BJ274" s="21" t="n">
        <f aca="false">IF(OR($A274="",BJ$4=""),0,COUNTIFS(Formulas!$A$2:$A$3001,BJ$4,Formulas!$B$2:$B$3001,$A274))</f>
        <v>0</v>
      </c>
      <c r="BK274" s="21" t="n">
        <f aca="false">IF(OR($A274="",BK$4=""),0,COUNTIFS(Formulas!$A$2:$A$3001,BK$4,Formulas!$B$2:$B$3001,$A274))</f>
        <v>0</v>
      </c>
      <c r="BL274" s="21" t="n">
        <f aca="false">IF(OR($A274="",BL$4=""),0,COUNTIFS(Formulas!$A$2:$A$3001,BL$4,Formulas!$B$2:$B$3001,$A274))</f>
        <v>0</v>
      </c>
      <c r="BM274" s="21" t="n">
        <f aca="false">IF(OR($A274="",BM$4=""),0,COUNTIFS(Formulas!$A$2:$A$3001,BM$4,Formulas!$B$2:$B$3001,$A274))</f>
        <v>0</v>
      </c>
      <c r="BN274" s="21" t="n">
        <f aca="false">IF(OR($A274="",BN$4=""),0,COUNTIFS(Formulas!$A$2:$A$3001,BN$4,Formulas!$B$2:$B$3001,$A274))</f>
        <v>0</v>
      </c>
      <c r="BO274" s="21" t="n">
        <f aca="false">IF(OR($A274="",BO$4=""),0,COUNTIFS(Formulas!$A$2:$A$3001,BO$4,Formulas!$B$2:$B$3001,$A274))</f>
        <v>0</v>
      </c>
      <c r="BP274" s="21" t="n">
        <f aca="false">IF(OR($A274="",BP$4=""),0,COUNTIFS(Formulas!$A$2:$A$3001,BP$4,Formulas!$B$2:$B$3001,$A274))</f>
        <v>0</v>
      </c>
      <c r="BQ274" s="21" t="n">
        <f aca="false">IF(OR($A274="",BQ$4=""),0,COUNTIFS(Formulas!$A$2:$A$3001,BQ$4,Formulas!$B$2:$B$3001,$A274))</f>
        <v>0</v>
      </c>
      <c r="BR274" s="21" t="n">
        <f aca="false">IF(OR($A274="",BR$4=""),0,COUNTIFS(Formulas!$A$2:$A$3001,BR$4,Formulas!$B$2:$B$3001,$A274))</f>
        <v>0</v>
      </c>
      <c r="BS274" s="21" t="n">
        <f aca="false">IF(OR($A274="",BS$4=""),0,COUNTIFS(Formulas!$A$2:$A$3001,BS$4,Formulas!$B$2:$B$3001,$A274))</f>
        <v>0</v>
      </c>
      <c r="BT274" s="21" t="n">
        <f aca="false">IF(OR($A274="",BT$4=""),0,COUNTIFS(Formulas!$A$2:$A$3001,BT$4,Formulas!$B$2:$B$3001,$A274))</f>
        <v>0</v>
      </c>
      <c r="BU274" s="21" t="n">
        <f aca="false">IF(OR($A274="",BU$4=""),0,COUNTIFS(Formulas!$A$2:$A$3001,BU$4,Formulas!$B$2:$B$3001,$A274))</f>
        <v>0</v>
      </c>
      <c r="BV274" s="21" t="n">
        <f aca="false">IF(OR($A274="",BV$4=""),0,COUNTIFS(Formulas!$A$2:$A$3001,BV$4,Formulas!$B$2:$B$3001,$A274))</f>
        <v>0</v>
      </c>
      <c r="BW274" s="21" t="n">
        <f aca="false">IF(OR($A274="",BW$4=""),0,COUNTIFS(Formulas!$A$2:$A$3001,BW$4,Formulas!$B$2:$B$3001,$A274))</f>
        <v>0</v>
      </c>
      <c r="BX274" s="21" t="n">
        <f aca="false">IF(OR($A274="",BX$4=""),0,COUNTIFS(Formulas!$A$2:$A$3001,BX$4,Formulas!$B$2:$B$3001,$A274))</f>
        <v>0</v>
      </c>
      <c r="BY274" s="21" t="n">
        <f aca="false">IF(OR($A274="",BY$4=""),0,COUNTIFS(Formulas!$A$2:$A$3001,BY$4,Formulas!$B$2:$B$3001,$A274))</f>
        <v>0</v>
      </c>
      <c r="BZ274" s="21" t="n">
        <f aca="false">IF(OR($A274="",BZ$4=""),0,COUNTIFS(Formulas!$A$2:$A$3001,BZ$4,Formulas!$B$2:$B$3001,$A274))</f>
        <v>0</v>
      </c>
      <c r="CA274" s="21" t="n">
        <f aca="false">IF(OR($A274="",CA$4=""),0,COUNTIFS(Formulas!$A$2:$A$3001,CA$4,Formulas!$B$2:$B$3001,$A274))</f>
        <v>0</v>
      </c>
      <c r="CB274" s="21" t="n">
        <f aca="false">IF(OR($A274="",CB$4=""),0,COUNTIFS(Formulas!$A$2:$A$3001,CB$4,Formulas!$B$2:$B$3001,$A274))</f>
        <v>0</v>
      </c>
      <c r="CC274" s="21" t="n">
        <f aca="false">IF(OR($A274="",CC$4=""),0,COUNTIFS(Formulas!$A$2:$A$3001,CC$4,Formulas!$B$2:$B$3001,$A274))</f>
        <v>0</v>
      </c>
      <c r="CD274" s="21" t="n">
        <f aca="false">IF(OR($A274="",CD$4=""),0,COUNTIFS(Formulas!$A$2:$A$3001,CD$4,Formulas!$B$2:$B$3001,$A274))</f>
        <v>0</v>
      </c>
      <c r="CE274" s="21" t="n">
        <f aca="false">IF(OR($A274="",CE$4=""),0,COUNTIFS(Formulas!$A$2:$A$3001,CE$4,Formulas!$B$2:$B$3001,$A274))</f>
        <v>0</v>
      </c>
      <c r="CF274" s="21" t="n">
        <f aca="false">IF(OR($A274="",CF$4=""),0,COUNTIFS(Formulas!$A$2:$A$3001,CF$4,Formulas!$B$2:$B$3001,$A274))</f>
        <v>0</v>
      </c>
      <c r="CG274" s="21" t="n">
        <f aca="false">IF(OR($A274="",CG$4=""),0,COUNTIFS(Formulas!$A$2:$A$3001,CG$4,Formulas!$B$2:$B$3001,$A274))</f>
        <v>0</v>
      </c>
      <c r="CH274" s="21" t="n">
        <f aca="false">IF(OR($A274="",CH$4=""),0,COUNTIFS(Formulas!$A$2:$A$3001,CH$4,Formulas!$B$2:$B$3001,$A274))</f>
        <v>0</v>
      </c>
      <c r="CI274" s="21" t="n">
        <f aca="false">IF(OR($A274="",CI$4=""),0,COUNTIFS(Formulas!$A$2:$A$3001,CI$4,Formulas!$B$2:$B$3001,$A274))</f>
        <v>0</v>
      </c>
      <c r="CJ274" s="21" t="n">
        <f aca="false">IF(OR($A274="",CJ$4=""),0,COUNTIFS(Formulas!$A$2:$A$3001,CJ$4,Formulas!$B$2:$B$3001,$A274))</f>
        <v>0</v>
      </c>
      <c r="CK274" s="21" t="n">
        <f aca="false">IF(OR($A274="",CK$4=""),0,COUNTIFS(Formulas!$A$2:$A$3001,CK$4,Formulas!$B$2:$B$3001,$A274))</f>
        <v>0</v>
      </c>
      <c r="CL274" s="21" t="n">
        <f aca="false">IF(OR($A274="",CL$4=""),0,COUNTIFS(Formulas!$A$2:$A$3001,CL$4,Formulas!$B$2:$B$3001,$A274))</f>
        <v>0</v>
      </c>
      <c r="CM274" s="21" t="n">
        <f aca="false">IF(OR($A274="",CM$4=""),0,COUNTIFS(Formulas!$A$2:$A$3001,CM$4,Formulas!$B$2:$B$3001,$A274))</f>
        <v>0</v>
      </c>
      <c r="CN274" s="21" t="n">
        <f aca="false">IF(OR($A274="",CN$4=""),0,COUNTIFS(Formulas!$A$2:$A$3001,CN$4,Formulas!$B$2:$B$3001,$A274))</f>
        <v>0</v>
      </c>
      <c r="CO274" s="21" t="n">
        <f aca="false">IF(OR($A274="",CO$4=""),0,COUNTIFS(Formulas!$A$2:$A$3001,CO$4,Formulas!$B$2:$B$3001,$A274))</f>
        <v>0</v>
      </c>
      <c r="CP274" s="21" t="n">
        <f aca="false">IF(OR($A274="",CP$4=""),0,COUNTIFS(Formulas!$A$2:$A$3001,CP$4,Formulas!$B$2:$B$3001,$A274))</f>
        <v>0</v>
      </c>
      <c r="CQ274" s="21" t="n">
        <f aca="false">IF(OR($A274="",CQ$4=""),0,COUNTIFS(Formulas!$A$2:$A$3001,CQ$4,Formulas!$B$2:$B$3001,$A274))</f>
        <v>0</v>
      </c>
      <c r="CR274" s="21" t="n">
        <f aca="false">IF(OR($A274="",CR$4=""),0,COUNTIFS(Formulas!$A$2:$A$3001,CR$4,Formulas!$B$2:$B$3001,$A274))</f>
        <v>0</v>
      </c>
      <c r="CS274" s="21" t="n">
        <f aca="false">IF(OR($A274="",CS$4=""),0,COUNTIFS(Formulas!$A$2:$A$3001,CS$4,Formulas!$B$2:$B$3001,$A274))</f>
        <v>0</v>
      </c>
      <c r="CT274" s="21" t="n">
        <f aca="false">IF(OR($A274="",CT$4=""),0,COUNTIFS(Formulas!$A$2:$A$3001,CT$4,Formulas!$B$2:$B$3001,$A274))</f>
        <v>0</v>
      </c>
      <c r="CU274" s="21" t="n">
        <f aca="false">IF(OR($A274="",CU$4=""),0,COUNTIFS(Formulas!$A$2:$A$3001,CU$4,Formulas!$B$2:$B$3001,$A274))</f>
        <v>0</v>
      </c>
      <c r="CV274" s="21" t="n">
        <f aca="false">IF(OR($A274="",CV$4=""),0,COUNTIFS(Formulas!$A$2:$A$3001,CV$4,Formulas!$B$2:$B$3001,$A274))</f>
        <v>0</v>
      </c>
      <c r="CW274" s="21" t="n">
        <f aca="false">IF(OR($A274="",CW$4=""),0,COUNTIFS(Formulas!$A$2:$A$3001,CW$4,Formulas!$B$2:$B$3001,$A274))</f>
        <v>0</v>
      </c>
      <c r="CX274" s="21" t="n">
        <f aca="false">IF(OR($A274="",CX$4=""),0,COUNTIFS(Formulas!$A$2:$A$3001,CX$4,Formulas!$B$2:$B$3001,$A274))</f>
        <v>0</v>
      </c>
      <c r="CY274" s="21" t="n">
        <f aca="false">IF(OR($A274="",CY$4=""),0,COUNTIFS(Formulas!$A$2:$A$3001,CY$4,Formulas!$B$2:$B$3001,$A274))</f>
        <v>0</v>
      </c>
      <c r="CZ274" s="21" t="n">
        <f aca="false">IF(OR($A274="",CZ$4=""),0,COUNTIFS(Formulas!$A$2:$A$3001,CZ$4,Formulas!$B$2:$B$3001,$A274))</f>
        <v>0</v>
      </c>
      <c r="DA274" s="21" t="n">
        <f aca="false">IF(OR($A274="",DA$4=""),0,COUNTIFS(Formulas!$A$2:$A$3001,DA$4,Formulas!$B$2:$B$3001,$A274))</f>
        <v>0</v>
      </c>
      <c r="DB274" s="21" t="n">
        <f aca="false">IF(OR($A274="",DB$4=""),0,COUNTIFS(Formulas!$A$2:$A$3001,DB$4,Formulas!$B$2:$B$3001,$A274))</f>
        <v>0</v>
      </c>
      <c r="DC274" s="21" t="n">
        <f aca="false">IF(OR($A274="",DC$4=""),0,COUNTIFS(Formulas!$A$2:$A$3001,DC$4,Formulas!$B$2:$B$3001,$A274))</f>
        <v>0</v>
      </c>
      <c r="DD274" s="21" t="n">
        <f aca="false">IF(OR($A274="",DD$4=""),0,COUNTIFS(Formulas!$A$2:$A$3001,DD$4,Formulas!$B$2:$B$3001,$A274))</f>
        <v>0</v>
      </c>
      <c r="DE274" s="21" t="n">
        <f aca="false">IF(OR($A274="",DE$4=""),0,COUNTIFS(Formulas!$A$2:$A$3001,DE$4,Formulas!$B$2:$B$3001,$A274))</f>
        <v>0</v>
      </c>
      <c r="DF274" s="21" t="n">
        <f aca="false">IF(OR($A274="",DF$4=""),0,COUNTIFS(Formulas!$A$2:$A$3001,DF$4,Formulas!$B$2:$B$3001,$A274))</f>
        <v>0</v>
      </c>
      <c r="DG274" s="21" t="n">
        <f aca="false">IF(OR($A274="",DG$4=""),0,COUNTIFS(Formulas!$A$2:$A$3001,DG$4,Formulas!$B$2:$B$3001,$A274))</f>
        <v>0</v>
      </c>
      <c r="DH274" s="21" t="n">
        <f aca="false">IF(OR($A274="",DH$4=""),0,COUNTIFS(Formulas!$A$2:$A$3001,DH$4,Formulas!$B$2:$B$3001,$A274))</f>
        <v>0</v>
      </c>
      <c r="DI274" s="21" t="n">
        <f aca="false">IF(OR($A274="",DI$4=""),0,COUNTIFS(Formulas!$A$2:$A$3001,DI$4,Formulas!$B$2:$B$3001,$A274))</f>
        <v>0</v>
      </c>
      <c r="DJ274" s="21" t="n">
        <f aca="false">IF(OR($A274="",DJ$4=""),0,COUNTIFS(Formulas!$A$2:$A$3001,DJ$4,Formulas!$B$2:$B$3001,$A274))</f>
        <v>0</v>
      </c>
      <c r="DK274" s="21" t="n">
        <f aca="false">IF(OR($A274="",DK$4=""),0,COUNTIFS(Formulas!$A$2:$A$3001,DK$4,Formulas!$B$2:$B$3001,$A274))</f>
        <v>0</v>
      </c>
      <c r="DL274" s="21" t="n">
        <f aca="false">IF(OR($A274="",DL$4=""),0,COUNTIFS(Formulas!$A$2:$A$3001,DL$4,Formulas!$B$2:$B$3001,$A274))</f>
        <v>0</v>
      </c>
      <c r="DM274" s="21" t="n">
        <f aca="false">IF(OR($A274="",DM$4=""),0,COUNTIFS(Formulas!$A$2:$A$3001,DM$4,Formulas!$B$2:$B$3001,$A274))</f>
        <v>0</v>
      </c>
      <c r="DN274" s="21" t="n">
        <f aca="false">IF(OR($A274="",DN$4=""),0,COUNTIFS(Formulas!$A$2:$A$3001,DN$4,Formulas!$B$2:$B$3001,$A274))</f>
        <v>0</v>
      </c>
      <c r="DO274" s="21" t="n">
        <f aca="false">IF(OR($A274="",DO$4=""),0,COUNTIFS(Formulas!$A$2:$A$3001,DO$4,Formulas!$B$2:$B$3001,$A274))</f>
        <v>0</v>
      </c>
      <c r="DP274" s="21" t="n">
        <f aca="false">IF(OR($A274="",DP$4=""),0,COUNTIFS(Formulas!$A$2:$A$3001,DP$4,Formulas!$B$2:$B$3001,$A274))</f>
        <v>0</v>
      </c>
      <c r="DQ274" s="21" t="n">
        <f aca="false">IF(OR($A274="",DQ$4=""),0,COUNTIFS(Formulas!$A$2:$A$3001,DQ$4,Formulas!$B$2:$B$3001,$A274))</f>
        <v>0</v>
      </c>
      <c r="DR274" s="21" t="n">
        <f aca="false">IF(OR($A274="",DR$4=""),0,COUNTIFS(Formulas!$A$2:$A$3001,DR$4,Formulas!$B$2:$B$3001,$A274))</f>
        <v>0</v>
      </c>
      <c r="DS274" s="21" t="n">
        <f aca="false">IF(OR($A274="",DS$4=""),0,COUNTIFS(Formulas!$A$2:$A$3001,DS$4,Formulas!$B$2:$B$3001,$A274))</f>
        <v>0</v>
      </c>
      <c r="DT274" s="21" t="n">
        <f aca="false">IF(OR($A274="",DT$4=""),0,COUNTIFS(Formulas!$A$2:$A$3001,DT$4,Formulas!$B$2:$B$3001,$A274))</f>
        <v>0</v>
      </c>
      <c r="DU274" s="21" t="n">
        <f aca="false">IF(OR($A274="",DU$4=""),0,COUNTIFS(Formulas!$A$2:$A$3001,DU$4,Formulas!$B$2:$B$3001,$A274))</f>
        <v>0</v>
      </c>
      <c r="DV274" s="21" t="n">
        <f aca="false">IF(OR($A274="",DV$4=""),0,COUNTIFS(Formulas!$A$2:$A$3001,DV$4,Formulas!$B$2:$B$3001,$A274))</f>
        <v>0</v>
      </c>
      <c r="DW274" s="21" t="n">
        <f aca="false">IF(OR($A274="",DW$4=""),0,COUNTIFS(Formulas!$A$2:$A$3001,DW$4,Formulas!$B$2:$B$3001,$A274))</f>
        <v>0</v>
      </c>
      <c r="DX274" s="21" t="n">
        <f aca="false">IF(OR($A274="",DX$4=""),0,COUNTIFS(Formulas!$A$2:$A$3001,DX$4,Formulas!$B$2:$B$3001,$A274))</f>
        <v>0</v>
      </c>
      <c r="DY274" s="21" t="n">
        <f aca="false">IF(OR($A274="",DY$4=""),0,COUNTIFS(Formulas!$A$2:$A$3001,DY$4,Formulas!$B$2:$B$3001,$A274))</f>
        <v>0</v>
      </c>
      <c r="DZ274" s="21" t="n">
        <f aca="false">IF(OR($A274="",DZ$4=""),0,COUNTIFS(Formulas!$A$2:$A$3001,DZ$4,Formulas!$B$2:$B$3001,$A274))</f>
        <v>0</v>
      </c>
      <c r="EA274" s="21" t="n">
        <f aca="false">IF(OR($A274="",EA$4=""),0,COUNTIFS(Formulas!$A$2:$A$3001,EA$4,Formulas!$B$2:$B$3001,$A274))</f>
        <v>0</v>
      </c>
      <c r="EB274" s="21" t="n">
        <f aca="false">IF(OR($A274="",EB$4=""),0,COUNTIFS(Formulas!$A$2:$A$3001,EB$4,Formulas!$B$2:$B$3001,$A274))</f>
        <v>0</v>
      </c>
      <c r="EC274" s="21" t="n">
        <f aca="false">IF(OR($A274="",EC$4=""),0,COUNTIFS(Formulas!$A$2:$A$3001,EC$4,Formulas!$B$2:$B$3001,$A274))</f>
        <v>0</v>
      </c>
      <c r="ED274" s="21" t="n">
        <f aca="false">IF(OR($A274="",ED$4=""),0,COUNTIFS(Formulas!$A$2:$A$3001,ED$4,Formulas!$B$2:$B$3001,$A274))</f>
        <v>0</v>
      </c>
      <c r="EE274" s="21" t="n">
        <f aca="false">IF(OR($A274="",EE$4=""),0,COUNTIFS(Formulas!$A$2:$A$3001,EE$4,Formulas!$B$2:$B$3001,$A274))</f>
        <v>0</v>
      </c>
      <c r="EF274" s="21" t="n">
        <f aca="false">IF(OR($A274="",EF$4=""),0,COUNTIFS(Formulas!$A$2:$A$3001,EF$4,Formulas!$B$2:$B$3001,$A274))</f>
        <v>0</v>
      </c>
      <c r="EG274" s="21" t="n">
        <f aca="false">IF(OR($A274="",EG$4=""),0,COUNTIFS(Formulas!$A$2:$A$3001,EG$4,Formulas!$B$2:$B$3001,$A274))</f>
        <v>0</v>
      </c>
      <c r="EH274" s="21" t="n">
        <f aca="false">IF(OR($A274="",EH$4=""),0,COUNTIFS(Formulas!$A$2:$A$3001,EH$4,Formulas!$B$2:$B$3001,$A274))</f>
        <v>0</v>
      </c>
      <c r="EI274" s="21" t="n">
        <f aca="false">IF(OR($A274="",EI$4=""),0,COUNTIFS(Formulas!$A$2:$A$3001,EI$4,Formulas!$B$2:$B$3001,$A274))</f>
        <v>0</v>
      </c>
      <c r="EJ274" s="21" t="n">
        <f aca="false">IF(OR($A274="",EJ$4=""),0,COUNTIFS(Formulas!$A$2:$A$3001,EJ$4,Formulas!$B$2:$B$3001,$A274))</f>
        <v>0</v>
      </c>
      <c r="EK274" s="21" t="n">
        <f aca="false">IF(OR($A274="",EK$4=""),0,COUNTIFS(Formulas!$A$2:$A$3001,EK$4,Formulas!$B$2:$B$3001,$A274))</f>
        <v>0</v>
      </c>
      <c r="EL274" s="21" t="n">
        <f aca="false">IF(OR($A274="",EL$4=""),0,COUNTIFS(Formulas!$A$2:$A$3001,EL$4,Formulas!$B$2:$B$3001,$A274))</f>
        <v>0</v>
      </c>
      <c r="EM274" s="21" t="n">
        <f aca="false">IF(OR($A274="",EM$4=""),0,COUNTIFS(Formulas!$A$2:$A$3001,EM$4,Formulas!$B$2:$B$3001,$A274))</f>
        <v>0</v>
      </c>
      <c r="EN274" s="21" t="n">
        <f aca="false">IF(OR($A274="",EN$4=""),0,COUNTIFS(Formulas!$A$2:$A$3001,EN$4,Formulas!$B$2:$B$3001,$A274))</f>
        <v>0</v>
      </c>
      <c r="EO274" s="21" t="n">
        <f aca="false">IF(OR($A274="",EO$4=""),0,COUNTIFS(Formulas!$A$2:$A$3001,EO$4,Formulas!$B$2:$B$3001,$A274))</f>
        <v>0</v>
      </c>
      <c r="EP274" s="21" t="n">
        <f aca="false">IF(OR($A274="",EP$4=""),0,COUNTIFS(Formulas!$A$2:$A$3001,EP$4,Formulas!$B$2:$B$3001,$A274))</f>
        <v>0</v>
      </c>
      <c r="EQ274" s="21" t="n">
        <f aca="false">IF(OR($A274="",EQ$4=""),0,COUNTIFS(Formulas!$A$2:$A$3001,EQ$4,Formulas!$B$2:$B$3001,$A274))</f>
        <v>0</v>
      </c>
      <c r="ER274" s="21" t="n">
        <f aca="false">IF(OR($A274="",ER$4=""),0,COUNTIFS(Formulas!$A$2:$A$3001,ER$4,Formulas!$B$2:$B$3001,$A274))</f>
        <v>0</v>
      </c>
      <c r="ES274" s="21" t="n">
        <f aca="false">IF(OR($A274="",ES$4=""),0,COUNTIFS(Formulas!$A$2:$A$3001,ES$4,Formulas!$B$2:$B$3001,$A274))</f>
        <v>0</v>
      </c>
      <c r="ET274" s="21" t="n">
        <f aca="false">IF(OR($A274="",ET$4=""),0,COUNTIFS(Formulas!$A$2:$A$3001,ET$4,Formulas!$B$2:$B$3001,$A274))</f>
        <v>0</v>
      </c>
      <c r="EU274" s="21" t="n">
        <f aca="false">IF(OR($A274="",EU$4=""),0,COUNTIFS(Formulas!$A$2:$A$3001,EU$4,Formulas!$B$2:$B$3001,$A274))</f>
        <v>0</v>
      </c>
      <c r="EV274" s="21" t="n">
        <f aca="false">IF(OR($A274="",EV$4=""),0,COUNTIFS(Formulas!$A$2:$A$3001,EV$4,Formulas!$B$2:$B$3001,$A274))</f>
        <v>0</v>
      </c>
    </row>
    <row r="275" customFormat="false" ht="15" hidden="false" customHeight="false" outlineLevel="0" collapsed="false">
      <c r="A275" s="13" t="str">
        <f aca="false">IF(INDEX(Materials!$A$2:$A$301,271)="","",INDEX(Materials!$A$2:$A$301,271))</f>
        <v/>
      </c>
      <c r="B275" s="19" t="str">
        <f aca="false">IF(A275="","",COUNTIF(C275:EV275,"&gt;0"))</f>
        <v/>
      </c>
      <c r="C275" s="21" t="n">
        <f aca="false">IF(OR($A275="",C$4=""),0,COUNTIFS(Formulas!$A$2:$A$3001,C$4,Formulas!$B$2:$B$3001,$A275))</f>
        <v>0</v>
      </c>
      <c r="D275" s="21" t="n">
        <f aca="false">IF(OR($A275="",D$4=""),0,COUNTIFS(Formulas!$A$2:$A$3001,D$4,Formulas!$B$2:$B$3001,$A275))</f>
        <v>0</v>
      </c>
      <c r="E275" s="21" t="n">
        <f aca="false">IF(OR($A275="",E$4=""),0,COUNTIFS(Formulas!$A$2:$A$3001,E$4,Formulas!$B$2:$B$3001,$A275))</f>
        <v>0</v>
      </c>
      <c r="F275" s="21" t="n">
        <f aca="false">IF(OR($A275="",F$4=""),0,COUNTIFS(Formulas!$A$2:$A$3001,F$4,Formulas!$B$2:$B$3001,$A275))</f>
        <v>0</v>
      </c>
      <c r="G275" s="21" t="n">
        <f aca="false">IF(OR($A275="",G$4=""),0,COUNTIFS(Formulas!$A$2:$A$3001,G$4,Formulas!$B$2:$B$3001,$A275))</f>
        <v>0</v>
      </c>
      <c r="H275" s="21" t="n">
        <f aca="false">IF(OR($A275="",H$4=""),0,COUNTIFS(Formulas!$A$2:$A$3001,H$4,Formulas!$B$2:$B$3001,$A275))</f>
        <v>0</v>
      </c>
      <c r="I275" s="21" t="n">
        <f aca="false">IF(OR($A275="",I$4=""),0,COUNTIFS(Formulas!$A$2:$A$3001,I$4,Formulas!$B$2:$B$3001,$A275))</f>
        <v>0</v>
      </c>
      <c r="J275" s="21" t="n">
        <f aca="false">IF(OR($A275="",J$4=""),0,COUNTIFS(Formulas!$A$2:$A$3001,J$4,Formulas!$B$2:$B$3001,$A275))</f>
        <v>0</v>
      </c>
      <c r="K275" s="21" t="n">
        <f aca="false">IF(OR($A275="",K$4=""),0,COUNTIFS(Formulas!$A$2:$A$3001,K$4,Formulas!$B$2:$B$3001,$A275))</f>
        <v>0</v>
      </c>
      <c r="L275" s="21" t="n">
        <f aca="false">IF(OR($A275="",L$4=""),0,COUNTIFS(Formulas!$A$2:$A$3001,L$4,Formulas!$B$2:$B$3001,$A275))</f>
        <v>0</v>
      </c>
      <c r="M275" s="21" t="n">
        <f aca="false">IF(OR($A275="",M$4=""),0,COUNTIFS(Formulas!$A$2:$A$3001,M$4,Formulas!$B$2:$B$3001,$A275))</f>
        <v>0</v>
      </c>
      <c r="N275" s="21" t="n">
        <f aca="false">IF(OR($A275="",N$4=""),0,COUNTIFS(Formulas!$A$2:$A$3001,N$4,Formulas!$B$2:$B$3001,$A275))</f>
        <v>0</v>
      </c>
      <c r="O275" s="21" t="n">
        <f aca="false">IF(OR($A275="",O$4=""),0,COUNTIFS(Formulas!$A$2:$A$3001,O$4,Formulas!$B$2:$B$3001,$A275))</f>
        <v>0</v>
      </c>
      <c r="P275" s="21" t="n">
        <f aca="false">IF(OR($A275="",P$4=""),0,COUNTIFS(Formulas!$A$2:$A$3001,P$4,Formulas!$B$2:$B$3001,$A275))</f>
        <v>0</v>
      </c>
      <c r="Q275" s="21" t="n">
        <f aca="false">IF(OR($A275="",Q$4=""),0,COUNTIFS(Formulas!$A$2:$A$3001,Q$4,Formulas!$B$2:$B$3001,$A275))</f>
        <v>0</v>
      </c>
      <c r="R275" s="21" t="n">
        <f aca="false">IF(OR($A275="",R$4=""),0,COUNTIFS(Formulas!$A$2:$A$3001,R$4,Formulas!$B$2:$B$3001,$A275))</f>
        <v>0</v>
      </c>
      <c r="S275" s="21" t="n">
        <f aca="false">IF(OR($A275="",S$4=""),0,COUNTIFS(Formulas!$A$2:$A$3001,S$4,Formulas!$B$2:$B$3001,$A275))</f>
        <v>0</v>
      </c>
      <c r="T275" s="21" t="n">
        <f aca="false">IF(OR($A275="",T$4=""),0,COUNTIFS(Formulas!$A$2:$A$3001,T$4,Formulas!$B$2:$B$3001,$A275))</f>
        <v>0</v>
      </c>
      <c r="U275" s="21" t="n">
        <f aca="false">IF(OR($A275="",U$4=""),0,COUNTIFS(Formulas!$A$2:$A$3001,U$4,Formulas!$B$2:$B$3001,$A275))</f>
        <v>0</v>
      </c>
      <c r="V275" s="21" t="n">
        <f aca="false">IF(OR($A275="",V$4=""),0,COUNTIFS(Formulas!$A$2:$A$3001,V$4,Formulas!$B$2:$B$3001,$A275))</f>
        <v>0</v>
      </c>
      <c r="W275" s="21" t="n">
        <f aca="false">IF(OR($A275="",W$4=""),0,COUNTIFS(Formulas!$A$2:$A$3001,W$4,Formulas!$B$2:$B$3001,$A275))</f>
        <v>0</v>
      </c>
      <c r="X275" s="21" t="n">
        <f aca="false">IF(OR($A275="",X$4=""),0,COUNTIFS(Formulas!$A$2:$A$3001,X$4,Formulas!$B$2:$B$3001,$A275))</f>
        <v>0</v>
      </c>
      <c r="Y275" s="21" t="n">
        <f aca="false">IF(OR($A275="",Y$4=""),0,COUNTIFS(Formulas!$A$2:$A$3001,Y$4,Formulas!$B$2:$B$3001,$A275))</f>
        <v>0</v>
      </c>
      <c r="Z275" s="21" t="n">
        <f aca="false">IF(OR($A275="",Z$4=""),0,COUNTIFS(Formulas!$A$2:$A$3001,Z$4,Formulas!$B$2:$B$3001,$A275))</f>
        <v>0</v>
      </c>
      <c r="AA275" s="21" t="n">
        <f aca="false">IF(OR($A275="",AA$4=""),0,COUNTIFS(Formulas!$A$2:$A$3001,AA$4,Formulas!$B$2:$B$3001,$A275))</f>
        <v>0</v>
      </c>
      <c r="AB275" s="21" t="n">
        <f aca="false">IF(OR($A275="",AB$4=""),0,COUNTIFS(Formulas!$A$2:$A$3001,AB$4,Formulas!$B$2:$B$3001,$A275))</f>
        <v>0</v>
      </c>
      <c r="AC275" s="21" t="n">
        <f aca="false">IF(OR($A275="",AC$4=""),0,COUNTIFS(Formulas!$A$2:$A$3001,AC$4,Formulas!$B$2:$B$3001,$A275))</f>
        <v>0</v>
      </c>
      <c r="AD275" s="21" t="n">
        <f aca="false">IF(OR($A275="",AD$4=""),0,COUNTIFS(Formulas!$A$2:$A$3001,AD$4,Formulas!$B$2:$B$3001,$A275))</f>
        <v>0</v>
      </c>
      <c r="AE275" s="21" t="n">
        <f aca="false">IF(OR($A275="",AE$4=""),0,COUNTIFS(Formulas!$A$2:$A$3001,AE$4,Formulas!$B$2:$B$3001,$A275))</f>
        <v>0</v>
      </c>
      <c r="AF275" s="21" t="n">
        <f aca="false">IF(OR($A275="",AF$4=""),0,COUNTIFS(Formulas!$A$2:$A$3001,AF$4,Formulas!$B$2:$B$3001,$A275))</f>
        <v>0</v>
      </c>
      <c r="AG275" s="21" t="n">
        <f aca="false">IF(OR($A275="",AG$4=""),0,COUNTIFS(Formulas!$A$2:$A$3001,AG$4,Formulas!$B$2:$B$3001,$A275))</f>
        <v>0</v>
      </c>
      <c r="AH275" s="21" t="n">
        <f aca="false">IF(OR($A275="",AH$4=""),0,COUNTIFS(Formulas!$A$2:$A$3001,AH$4,Formulas!$B$2:$B$3001,$A275))</f>
        <v>0</v>
      </c>
      <c r="AI275" s="21" t="n">
        <f aca="false">IF(OR($A275="",AI$4=""),0,COUNTIFS(Formulas!$A$2:$A$3001,AI$4,Formulas!$B$2:$B$3001,$A275))</f>
        <v>0</v>
      </c>
      <c r="AJ275" s="21" t="n">
        <f aca="false">IF(OR($A275="",AJ$4=""),0,COUNTIFS(Formulas!$A$2:$A$3001,AJ$4,Formulas!$B$2:$B$3001,$A275))</f>
        <v>0</v>
      </c>
      <c r="AK275" s="21" t="n">
        <f aca="false">IF(OR($A275="",AK$4=""),0,COUNTIFS(Formulas!$A$2:$A$3001,AK$4,Formulas!$B$2:$B$3001,$A275))</f>
        <v>0</v>
      </c>
      <c r="AL275" s="21" t="n">
        <f aca="false">IF(OR($A275="",AL$4=""),0,COUNTIFS(Formulas!$A$2:$A$3001,AL$4,Formulas!$B$2:$B$3001,$A275))</f>
        <v>0</v>
      </c>
      <c r="AM275" s="21" t="n">
        <f aca="false">IF(OR($A275="",AM$4=""),0,COUNTIFS(Formulas!$A$2:$A$3001,AM$4,Formulas!$B$2:$B$3001,$A275))</f>
        <v>0</v>
      </c>
      <c r="AN275" s="21" t="n">
        <f aca="false">IF(OR($A275="",AN$4=""),0,COUNTIFS(Formulas!$A$2:$A$3001,AN$4,Formulas!$B$2:$B$3001,$A275))</f>
        <v>0</v>
      </c>
      <c r="AO275" s="21" t="n">
        <f aca="false">IF(OR($A275="",AO$4=""),0,COUNTIFS(Formulas!$A$2:$A$3001,AO$4,Formulas!$B$2:$B$3001,$A275))</f>
        <v>0</v>
      </c>
      <c r="AP275" s="21" t="n">
        <f aca="false">IF(OR($A275="",AP$4=""),0,COUNTIFS(Formulas!$A$2:$A$3001,AP$4,Formulas!$B$2:$B$3001,$A275))</f>
        <v>0</v>
      </c>
      <c r="AQ275" s="21" t="n">
        <f aca="false">IF(OR($A275="",AQ$4=""),0,COUNTIFS(Formulas!$A$2:$A$3001,AQ$4,Formulas!$B$2:$B$3001,$A275))</f>
        <v>0</v>
      </c>
      <c r="AR275" s="21" t="n">
        <f aca="false">IF(OR($A275="",AR$4=""),0,COUNTIFS(Formulas!$A$2:$A$3001,AR$4,Formulas!$B$2:$B$3001,$A275))</f>
        <v>0</v>
      </c>
      <c r="AS275" s="21" t="n">
        <f aca="false">IF(OR($A275="",AS$4=""),0,COUNTIFS(Formulas!$A$2:$A$3001,AS$4,Formulas!$B$2:$B$3001,$A275))</f>
        <v>0</v>
      </c>
      <c r="AT275" s="21" t="n">
        <f aca="false">IF(OR($A275="",AT$4=""),0,COUNTIFS(Formulas!$A$2:$A$3001,AT$4,Formulas!$B$2:$B$3001,$A275))</f>
        <v>0</v>
      </c>
      <c r="AU275" s="21" t="n">
        <f aca="false">IF(OR($A275="",AU$4=""),0,COUNTIFS(Formulas!$A$2:$A$3001,AU$4,Formulas!$B$2:$B$3001,$A275))</f>
        <v>0</v>
      </c>
      <c r="AV275" s="21" t="n">
        <f aca="false">IF(OR($A275="",AV$4=""),0,COUNTIFS(Formulas!$A$2:$A$3001,AV$4,Formulas!$B$2:$B$3001,$A275))</f>
        <v>0</v>
      </c>
      <c r="AW275" s="21" t="n">
        <f aca="false">IF(OR($A275="",AW$4=""),0,COUNTIFS(Formulas!$A$2:$A$3001,AW$4,Formulas!$B$2:$B$3001,$A275))</f>
        <v>0</v>
      </c>
      <c r="AX275" s="21" t="n">
        <f aca="false">IF(OR($A275="",AX$4=""),0,COUNTIFS(Formulas!$A$2:$A$3001,AX$4,Formulas!$B$2:$B$3001,$A275))</f>
        <v>0</v>
      </c>
      <c r="AY275" s="21" t="n">
        <f aca="false">IF(OR($A275="",AY$4=""),0,COUNTIFS(Formulas!$A$2:$A$3001,AY$4,Formulas!$B$2:$B$3001,$A275))</f>
        <v>0</v>
      </c>
      <c r="AZ275" s="21" t="n">
        <f aca="false">IF(OR($A275="",AZ$4=""),0,COUNTIFS(Formulas!$A$2:$A$3001,AZ$4,Formulas!$B$2:$B$3001,$A275))</f>
        <v>0</v>
      </c>
      <c r="BA275" s="21" t="n">
        <f aca="false">IF(OR($A275="",BA$4=""),0,COUNTIFS(Formulas!$A$2:$A$3001,BA$4,Formulas!$B$2:$B$3001,$A275))</f>
        <v>0</v>
      </c>
      <c r="BB275" s="21" t="n">
        <f aca="false">IF(OR($A275="",BB$4=""),0,COUNTIFS(Formulas!$A$2:$A$3001,BB$4,Formulas!$B$2:$B$3001,$A275))</f>
        <v>0</v>
      </c>
      <c r="BC275" s="21" t="n">
        <f aca="false">IF(OR($A275="",BC$4=""),0,COUNTIFS(Formulas!$A$2:$A$3001,BC$4,Formulas!$B$2:$B$3001,$A275))</f>
        <v>0</v>
      </c>
      <c r="BD275" s="21" t="n">
        <f aca="false">IF(OR($A275="",BD$4=""),0,COUNTIFS(Formulas!$A$2:$A$3001,BD$4,Formulas!$B$2:$B$3001,$A275))</f>
        <v>0</v>
      </c>
      <c r="BE275" s="21" t="n">
        <f aca="false">IF(OR($A275="",BE$4=""),0,COUNTIFS(Formulas!$A$2:$A$3001,BE$4,Formulas!$B$2:$B$3001,$A275))</f>
        <v>0</v>
      </c>
      <c r="BF275" s="21" t="n">
        <f aca="false">IF(OR($A275="",BF$4=""),0,COUNTIFS(Formulas!$A$2:$A$3001,BF$4,Formulas!$B$2:$B$3001,$A275))</f>
        <v>0</v>
      </c>
      <c r="BG275" s="21" t="n">
        <f aca="false">IF(OR($A275="",BG$4=""),0,COUNTIFS(Formulas!$A$2:$A$3001,BG$4,Formulas!$B$2:$B$3001,$A275))</f>
        <v>0</v>
      </c>
      <c r="BH275" s="21" t="n">
        <f aca="false">IF(OR($A275="",BH$4=""),0,COUNTIFS(Formulas!$A$2:$A$3001,BH$4,Formulas!$B$2:$B$3001,$A275))</f>
        <v>0</v>
      </c>
      <c r="BI275" s="21" t="n">
        <f aca="false">IF(OR($A275="",BI$4=""),0,COUNTIFS(Formulas!$A$2:$A$3001,BI$4,Formulas!$B$2:$B$3001,$A275))</f>
        <v>0</v>
      </c>
      <c r="BJ275" s="21" t="n">
        <f aca="false">IF(OR($A275="",BJ$4=""),0,COUNTIFS(Formulas!$A$2:$A$3001,BJ$4,Formulas!$B$2:$B$3001,$A275))</f>
        <v>0</v>
      </c>
      <c r="BK275" s="21" t="n">
        <f aca="false">IF(OR($A275="",BK$4=""),0,COUNTIFS(Formulas!$A$2:$A$3001,BK$4,Formulas!$B$2:$B$3001,$A275))</f>
        <v>0</v>
      </c>
      <c r="BL275" s="21" t="n">
        <f aca="false">IF(OR($A275="",BL$4=""),0,COUNTIFS(Formulas!$A$2:$A$3001,BL$4,Formulas!$B$2:$B$3001,$A275))</f>
        <v>0</v>
      </c>
      <c r="BM275" s="21" t="n">
        <f aca="false">IF(OR($A275="",BM$4=""),0,COUNTIFS(Formulas!$A$2:$A$3001,BM$4,Formulas!$B$2:$B$3001,$A275))</f>
        <v>0</v>
      </c>
      <c r="BN275" s="21" t="n">
        <f aca="false">IF(OR($A275="",BN$4=""),0,COUNTIFS(Formulas!$A$2:$A$3001,BN$4,Formulas!$B$2:$B$3001,$A275))</f>
        <v>0</v>
      </c>
      <c r="BO275" s="21" t="n">
        <f aca="false">IF(OR($A275="",BO$4=""),0,COUNTIFS(Formulas!$A$2:$A$3001,BO$4,Formulas!$B$2:$B$3001,$A275))</f>
        <v>0</v>
      </c>
      <c r="BP275" s="21" t="n">
        <f aca="false">IF(OR($A275="",BP$4=""),0,COUNTIFS(Formulas!$A$2:$A$3001,BP$4,Formulas!$B$2:$B$3001,$A275))</f>
        <v>0</v>
      </c>
      <c r="BQ275" s="21" t="n">
        <f aca="false">IF(OR($A275="",BQ$4=""),0,COUNTIFS(Formulas!$A$2:$A$3001,BQ$4,Formulas!$B$2:$B$3001,$A275))</f>
        <v>0</v>
      </c>
      <c r="BR275" s="21" t="n">
        <f aca="false">IF(OR($A275="",BR$4=""),0,COUNTIFS(Formulas!$A$2:$A$3001,BR$4,Formulas!$B$2:$B$3001,$A275))</f>
        <v>0</v>
      </c>
      <c r="BS275" s="21" t="n">
        <f aca="false">IF(OR($A275="",BS$4=""),0,COUNTIFS(Formulas!$A$2:$A$3001,BS$4,Formulas!$B$2:$B$3001,$A275))</f>
        <v>0</v>
      </c>
      <c r="BT275" s="21" t="n">
        <f aca="false">IF(OR($A275="",BT$4=""),0,COUNTIFS(Formulas!$A$2:$A$3001,BT$4,Formulas!$B$2:$B$3001,$A275))</f>
        <v>0</v>
      </c>
      <c r="BU275" s="21" t="n">
        <f aca="false">IF(OR($A275="",BU$4=""),0,COUNTIFS(Formulas!$A$2:$A$3001,BU$4,Formulas!$B$2:$B$3001,$A275))</f>
        <v>0</v>
      </c>
      <c r="BV275" s="21" t="n">
        <f aca="false">IF(OR($A275="",BV$4=""),0,COUNTIFS(Formulas!$A$2:$A$3001,BV$4,Formulas!$B$2:$B$3001,$A275))</f>
        <v>0</v>
      </c>
      <c r="BW275" s="21" t="n">
        <f aca="false">IF(OR($A275="",BW$4=""),0,COUNTIFS(Formulas!$A$2:$A$3001,BW$4,Formulas!$B$2:$B$3001,$A275))</f>
        <v>0</v>
      </c>
      <c r="BX275" s="21" t="n">
        <f aca="false">IF(OR($A275="",BX$4=""),0,COUNTIFS(Formulas!$A$2:$A$3001,BX$4,Formulas!$B$2:$B$3001,$A275))</f>
        <v>0</v>
      </c>
      <c r="BY275" s="21" t="n">
        <f aca="false">IF(OR($A275="",BY$4=""),0,COUNTIFS(Formulas!$A$2:$A$3001,BY$4,Formulas!$B$2:$B$3001,$A275))</f>
        <v>0</v>
      </c>
      <c r="BZ275" s="21" t="n">
        <f aca="false">IF(OR($A275="",BZ$4=""),0,COUNTIFS(Formulas!$A$2:$A$3001,BZ$4,Formulas!$B$2:$B$3001,$A275))</f>
        <v>0</v>
      </c>
      <c r="CA275" s="21" t="n">
        <f aca="false">IF(OR($A275="",CA$4=""),0,COUNTIFS(Formulas!$A$2:$A$3001,CA$4,Formulas!$B$2:$B$3001,$A275))</f>
        <v>0</v>
      </c>
      <c r="CB275" s="21" t="n">
        <f aca="false">IF(OR($A275="",CB$4=""),0,COUNTIFS(Formulas!$A$2:$A$3001,CB$4,Formulas!$B$2:$B$3001,$A275))</f>
        <v>0</v>
      </c>
      <c r="CC275" s="21" t="n">
        <f aca="false">IF(OR($A275="",CC$4=""),0,COUNTIFS(Formulas!$A$2:$A$3001,CC$4,Formulas!$B$2:$B$3001,$A275))</f>
        <v>0</v>
      </c>
      <c r="CD275" s="21" t="n">
        <f aca="false">IF(OR($A275="",CD$4=""),0,COUNTIFS(Formulas!$A$2:$A$3001,CD$4,Formulas!$B$2:$B$3001,$A275))</f>
        <v>0</v>
      </c>
      <c r="CE275" s="21" t="n">
        <f aca="false">IF(OR($A275="",CE$4=""),0,COUNTIFS(Formulas!$A$2:$A$3001,CE$4,Formulas!$B$2:$B$3001,$A275))</f>
        <v>0</v>
      </c>
      <c r="CF275" s="21" t="n">
        <f aca="false">IF(OR($A275="",CF$4=""),0,COUNTIFS(Formulas!$A$2:$A$3001,CF$4,Formulas!$B$2:$B$3001,$A275))</f>
        <v>0</v>
      </c>
      <c r="CG275" s="21" t="n">
        <f aca="false">IF(OR($A275="",CG$4=""),0,COUNTIFS(Formulas!$A$2:$A$3001,CG$4,Formulas!$B$2:$B$3001,$A275))</f>
        <v>0</v>
      </c>
      <c r="CH275" s="21" t="n">
        <f aca="false">IF(OR($A275="",CH$4=""),0,COUNTIFS(Formulas!$A$2:$A$3001,CH$4,Formulas!$B$2:$B$3001,$A275))</f>
        <v>0</v>
      </c>
      <c r="CI275" s="21" t="n">
        <f aca="false">IF(OR($A275="",CI$4=""),0,COUNTIFS(Formulas!$A$2:$A$3001,CI$4,Formulas!$B$2:$B$3001,$A275))</f>
        <v>0</v>
      </c>
      <c r="CJ275" s="21" t="n">
        <f aca="false">IF(OR($A275="",CJ$4=""),0,COUNTIFS(Formulas!$A$2:$A$3001,CJ$4,Formulas!$B$2:$B$3001,$A275))</f>
        <v>0</v>
      </c>
      <c r="CK275" s="21" t="n">
        <f aca="false">IF(OR($A275="",CK$4=""),0,COUNTIFS(Formulas!$A$2:$A$3001,CK$4,Formulas!$B$2:$B$3001,$A275))</f>
        <v>0</v>
      </c>
      <c r="CL275" s="21" t="n">
        <f aca="false">IF(OR($A275="",CL$4=""),0,COUNTIFS(Formulas!$A$2:$A$3001,CL$4,Formulas!$B$2:$B$3001,$A275))</f>
        <v>0</v>
      </c>
      <c r="CM275" s="21" t="n">
        <f aca="false">IF(OR($A275="",CM$4=""),0,COUNTIFS(Formulas!$A$2:$A$3001,CM$4,Formulas!$B$2:$B$3001,$A275))</f>
        <v>0</v>
      </c>
      <c r="CN275" s="21" t="n">
        <f aca="false">IF(OR($A275="",CN$4=""),0,COUNTIFS(Formulas!$A$2:$A$3001,CN$4,Formulas!$B$2:$B$3001,$A275))</f>
        <v>0</v>
      </c>
      <c r="CO275" s="21" t="n">
        <f aca="false">IF(OR($A275="",CO$4=""),0,COUNTIFS(Formulas!$A$2:$A$3001,CO$4,Formulas!$B$2:$B$3001,$A275))</f>
        <v>0</v>
      </c>
      <c r="CP275" s="21" t="n">
        <f aca="false">IF(OR($A275="",CP$4=""),0,COUNTIFS(Formulas!$A$2:$A$3001,CP$4,Formulas!$B$2:$B$3001,$A275))</f>
        <v>0</v>
      </c>
      <c r="CQ275" s="21" t="n">
        <f aca="false">IF(OR($A275="",CQ$4=""),0,COUNTIFS(Formulas!$A$2:$A$3001,CQ$4,Formulas!$B$2:$B$3001,$A275))</f>
        <v>0</v>
      </c>
      <c r="CR275" s="21" t="n">
        <f aca="false">IF(OR($A275="",CR$4=""),0,COUNTIFS(Formulas!$A$2:$A$3001,CR$4,Formulas!$B$2:$B$3001,$A275))</f>
        <v>0</v>
      </c>
      <c r="CS275" s="21" t="n">
        <f aca="false">IF(OR($A275="",CS$4=""),0,COUNTIFS(Formulas!$A$2:$A$3001,CS$4,Formulas!$B$2:$B$3001,$A275))</f>
        <v>0</v>
      </c>
      <c r="CT275" s="21" t="n">
        <f aca="false">IF(OR($A275="",CT$4=""),0,COUNTIFS(Formulas!$A$2:$A$3001,CT$4,Formulas!$B$2:$B$3001,$A275))</f>
        <v>0</v>
      </c>
      <c r="CU275" s="21" t="n">
        <f aca="false">IF(OR($A275="",CU$4=""),0,COUNTIFS(Formulas!$A$2:$A$3001,CU$4,Formulas!$B$2:$B$3001,$A275))</f>
        <v>0</v>
      </c>
      <c r="CV275" s="21" t="n">
        <f aca="false">IF(OR($A275="",CV$4=""),0,COUNTIFS(Formulas!$A$2:$A$3001,CV$4,Formulas!$B$2:$B$3001,$A275))</f>
        <v>0</v>
      </c>
      <c r="CW275" s="21" t="n">
        <f aca="false">IF(OR($A275="",CW$4=""),0,COUNTIFS(Formulas!$A$2:$A$3001,CW$4,Formulas!$B$2:$B$3001,$A275))</f>
        <v>0</v>
      </c>
      <c r="CX275" s="21" t="n">
        <f aca="false">IF(OR($A275="",CX$4=""),0,COUNTIFS(Formulas!$A$2:$A$3001,CX$4,Formulas!$B$2:$B$3001,$A275))</f>
        <v>0</v>
      </c>
      <c r="CY275" s="21" t="n">
        <f aca="false">IF(OR($A275="",CY$4=""),0,COUNTIFS(Formulas!$A$2:$A$3001,CY$4,Formulas!$B$2:$B$3001,$A275))</f>
        <v>0</v>
      </c>
      <c r="CZ275" s="21" t="n">
        <f aca="false">IF(OR($A275="",CZ$4=""),0,COUNTIFS(Formulas!$A$2:$A$3001,CZ$4,Formulas!$B$2:$B$3001,$A275))</f>
        <v>0</v>
      </c>
      <c r="DA275" s="21" t="n">
        <f aca="false">IF(OR($A275="",DA$4=""),0,COUNTIFS(Formulas!$A$2:$A$3001,DA$4,Formulas!$B$2:$B$3001,$A275))</f>
        <v>0</v>
      </c>
      <c r="DB275" s="21" t="n">
        <f aca="false">IF(OR($A275="",DB$4=""),0,COUNTIFS(Formulas!$A$2:$A$3001,DB$4,Formulas!$B$2:$B$3001,$A275))</f>
        <v>0</v>
      </c>
      <c r="DC275" s="21" t="n">
        <f aca="false">IF(OR($A275="",DC$4=""),0,COUNTIFS(Formulas!$A$2:$A$3001,DC$4,Formulas!$B$2:$B$3001,$A275))</f>
        <v>0</v>
      </c>
      <c r="DD275" s="21" t="n">
        <f aca="false">IF(OR($A275="",DD$4=""),0,COUNTIFS(Formulas!$A$2:$A$3001,DD$4,Formulas!$B$2:$B$3001,$A275))</f>
        <v>0</v>
      </c>
      <c r="DE275" s="21" t="n">
        <f aca="false">IF(OR($A275="",DE$4=""),0,COUNTIFS(Formulas!$A$2:$A$3001,DE$4,Formulas!$B$2:$B$3001,$A275))</f>
        <v>0</v>
      </c>
      <c r="DF275" s="21" t="n">
        <f aca="false">IF(OR($A275="",DF$4=""),0,COUNTIFS(Formulas!$A$2:$A$3001,DF$4,Formulas!$B$2:$B$3001,$A275))</f>
        <v>0</v>
      </c>
      <c r="DG275" s="21" t="n">
        <f aca="false">IF(OR($A275="",DG$4=""),0,COUNTIFS(Formulas!$A$2:$A$3001,DG$4,Formulas!$B$2:$B$3001,$A275))</f>
        <v>0</v>
      </c>
      <c r="DH275" s="21" t="n">
        <f aca="false">IF(OR($A275="",DH$4=""),0,COUNTIFS(Formulas!$A$2:$A$3001,DH$4,Formulas!$B$2:$B$3001,$A275))</f>
        <v>0</v>
      </c>
      <c r="DI275" s="21" t="n">
        <f aca="false">IF(OR($A275="",DI$4=""),0,COUNTIFS(Formulas!$A$2:$A$3001,DI$4,Formulas!$B$2:$B$3001,$A275))</f>
        <v>0</v>
      </c>
      <c r="DJ275" s="21" t="n">
        <f aca="false">IF(OR($A275="",DJ$4=""),0,COUNTIFS(Formulas!$A$2:$A$3001,DJ$4,Formulas!$B$2:$B$3001,$A275))</f>
        <v>0</v>
      </c>
      <c r="DK275" s="21" t="n">
        <f aca="false">IF(OR($A275="",DK$4=""),0,COUNTIFS(Formulas!$A$2:$A$3001,DK$4,Formulas!$B$2:$B$3001,$A275))</f>
        <v>0</v>
      </c>
      <c r="DL275" s="21" t="n">
        <f aca="false">IF(OR($A275="",DL$4=""),0,COUNTIFS(Formulas!$A$2:$A$3001,DL$4,Formulas!$B$2:$B$3001,$A275))</f>
        <v>0</v>
      </c>
      <c r="DM275" s="21" t="n">
        <f aca="false">IF(OR($A275="",DM$4=""),0,COUNTIFS(Formulas!$A$2:$A$3001,DM$4,Formulas!$B$2:$B$3001,$A275))</f>
        <v>0</v>
      </c>
      <c r="DN275" s="21" t="n">
        <f aca="false">IF(OR($A275="",DN$4=""),0,COUNTIFS(Formulas!$A$2:$A$3001,DN$4,Formulas!$B$2:$B$3001,$A275))</f>
        <v>0</v>
      </c>
      <c r="DO275" s="21" t="n">
        <f aca="false">IF(OR($A275="",DO$4=""),0,COUNTIFS(Formulas!$A$2:$A$3001,DO$4,Formulas!$B$2:$B$3001,$A275))</f>
        <v>0</v>
      </c>
      <c r="DP275" s="21" t="n">
        <f aca="false">IF(OR($A275="",DP$4=""),0,COUNTIFS(Formulas!$A$2:$A$3001,DP$4,Formulas!$B$2:$B$3001,$A275))</f>
        <v>0</v>
      </c>
      <c r="DQ275" s="21" t="n">
        <f aca="false">IF(OR($A275="",DQ$4=""),0,COUNTIFS(Formulas!$A$2:$A$3001,DQ$4,Formulas!$B$2:$B$3001,$A275))</f>
        <v>0</v>
      </c>
      <c r="DR275" s="21" t="n">
        <f aca="false">IF(OR($A275="",DR$4=""),0,COUNTIFS(Formulas!$A$2:$A$3001,DR$4,Formulas!$B$2:$B$3001,$A275))</f>
        <v>0</v>
      </c>
      <c r="DS275" s="21" t="n">
        <f aca="false">IF(OR($A275="",DS$4=""),0,COUNTIFS(Formulas!$A$2:$A$3001,DS$4,Formulas!$B$2:$B$3001,$A275))</f>
        <v>0</v>
      </c>
      <c r="DT275" s="21" t="n">
        <f aca="false">IF(OR($A275="",DT$4=""),0,COUNTIFS(Formulas!$A$2:$A$3001,DT$4,Formulas!$B$2:$B$3001,$A275))</f>
        <v>0</v>
      </c>
      <c r="DU275" s="21" t="n">
        <f aca="false">IF(OR($A275="",DU$4=""),0,COUNTIFS(Formulas!$A$2:$A$3001,DU$4,Formulas!$B$2:$B$3001,$A275))</f>
        <v>0</v>
      </c>
      <c r="DV275" s="21" t="n">
        <f aca="false">IF(OR($A275="",DV$4=""),0,COUNTIFS(Formulas!$A$2:$A$3001,DV$4,Formulas!$B$2:$B$3001,$A275))</f>
        <v>0</v>
      </c>
      <c r="DW275" s="21" t="n">
        <f aca="false">IF(OR($A275="",DW$4=""),0,COUNTIFS(Formulas!$A$2:$A$3001,DW$4,Formulas!$B$2:$B$3001,$A275))</f>
        <v>0</v>
      </c>
      <c r="DX275" s="21" t="n">
        <f aca="false">IF(OR($A275="",DX$4=""),0,COUNTIFS(Formulas!$A$2:$A$3001,DX$4,Formulas!$B$2:$B$3001,$A275))</f>
        <v>0</v>
      </c>
      <c r="DY275" s="21" t="n">
        <f aca="false">IF(OR($A275="",DY$4=""),0,COUNTIFS(Formulas!$A$2:$A$3001,DY$4,Formulas!$B$2:$B$3001,$A275))</f>
        <v>0</v>
      </c>
      <c r="DZ275" s="21" t="n">
        <f aca="false">IF(OR($A275="",DZ$4=""),0,COUNTIFS(Formulas!$A$2:$A$3001,DZ$4,Formulas!$B$2:$B$3001,$A275))</f>
        <v>0</v>
      </c>
      <c r="EA275" s="21" t="n">
        <f aca="false">IF(OR($A275="",EA$4=""),0,COUNTIFS(Formulas!$A$2:$A$3001,EA$4,Formulas!$B$2:$B$3001,$A275))</f>
        <v>0</v>
      </c>
      <c r="EB275" s="21" t="n">
        <f aca="false">IF(OR($A275="",EB$4=""),0,COUNTIFS(Formulas!$A$2:$A$3001,EB$4,Formulas!$B$2:$B$3001,$A275))</f>
        <v>0</v>
      </c>
      <c r="EC275" s="21" t="n">
        <f aca="false">IF(OR($A275="",EC$4=""),0,COUNTIFS(Formulas!$A$2:$A$3001,EC$4,Formulas!$B$2:$B$3001,$A275))</f>
        <v>0</v>
      </c>
      <c r="ED275" s="21" t="n">
        <f aca="false">IF(OR($A275="",ED$4=""),0,COUNTIFS(Formulas!$A$2:$A$3001,ED$4,Formulas!$B$2:$B$3001,$A275))</f>
        <v>0</v>
      </c>
      <c r="EE275" s="21" t="n">
        <f aca="false">IF(OR($A275="",EE$4=""),0,COUNTIFS(Formulas!$A$2:$A$3001,EE$4,Formulas!$B$2:$B$3001,$A275))</f>
        <v>0</v>
      </c>
      <c r="EF275" s="21" t="n">
        <f aca="false">IF(OR($A275="",EF$4=""),0,COUNTIFS(Formulas!$A$2:$A$3001,EF$4,Formulas!$B$2:$B$3001,$A275))</f>
        <v>0</v>
      </c>
      <c r="EG275" s="21" t="n">
        <f aca="false">IF(OR($A275="",EG$4=""),0,COUNTIFS(Formulas!$A$2:$A$3001,EG$4,Formulas!$B$2:$B$3001,$A275))</f>
        <v>0</v>
      </c>
      <c r="EH275" s="21" t="n">
        <f aca="false">IF(OR($A275="",EH$4=""),0,COUNTIFS(Formulas!$A$2:$A$3001,EH$4,Formulas!$B$2:$B$3001,$A275))</f>
        <v>0</v>
      </c>
      <c r="EI275" s="21" t="n">
        <f aca="false">IF(OR($A275="",EI$4=""),0,COUNTIFS(Formulas!$A$2:$A$3001,EI$4,Formulas!$B$2:$B$3001,$A275))</f>
        <v>0</v>
      </c>
      <c r="EJ275" s="21" t="n">
        <f aca="false">IF(OR($A275="",EJ$4=""),0,COUNTIFS(Formulas!$A$2:$A$3001,EJ$4,Formulas!$B$2:$B$3001,$A275))</f>
        <v>0</v>
      </c>
      <c r="EK275" s="21" t="n">
        <f aca="false">IF(OR($A275="",EK$4=""),0,COUNTIFS(Formulas!$A$2:$A$3001,EK$4,Formulas!$B$2:$B$3001,$A275))</f>
        <v>0</v>
      </c>
      <c r="EL275" s="21" t="n">
        <f aca="false">IF(OR($A275="",EL$4=""),0,COUNTIFS(Formulas!$A$2:$A$3001,EL$4,Formulas!$B$2:$B$3001,$A275))</f>
        <v>0</v>
      </c>
      <c r="EM275" s="21" t="n">
        <f aca="false">IF(OR($A275="",EM$4=""),0,COUNTIFS(Formulas!$A$2:$A$3001,EM$4,Formulas!$B$2:$B$3001,$A275))</f>
        <v>0</v>
      </c>
      <c r="EN275" s="21" t="n">
        <f aca="false">IF(OR($A275="",EN$4=""),0,COUNTIFS(Formulas!$A$2:$A$3001,EN$4,Formulas!$B$2:$B$3001,$A275))</f>
        <v>0</v>
      </c>
      <c r="EO275" s="21" t="n">
        <f aca="false">IF(OR($A275="",EO$4=""),0,COUNTIFS(Formulas!$A$2:$A$3001,EO$4,Formulas!$B$2:$B$3001,$A275))</f>
        <v>0</v>
      </c>
      <c r="EP275" s="21" t="n">
        <f aca="false">IF(OR($A275="",EP$4=""),0,COUNTIFS(Formulas!$A$2:$A$3001,EP$4,Formulas!$B$2:$B$3001,$A275))</f>
        <v>0</v>
      </c>
      <c r="EQ275" s="21" t="n">
        <f aca="false">IF(OR($A275="",EQ$4=""),0,COUNTIFS(Formulas!$A$2:$A$3001,EQ$4,Formulas!$B$2:$B$3001,$A275))</f>
        <v>0</v>
      </c>
      <c r="ER275" s="21" t="n">
        <f aca="false">IF(OR($A275="",ER$4=""),0,COUNTIFS(Formulas!$A$2:$A$3001,ER$4,Formulas!$B$2:$B$3001,$A275))</f>
        <v>0</v>
      </c>
      <c r="ES275" s="21" t="n">
        <f aca="false">IF(OR($A275="",ES$4=""),0,COUNTIFS(Formulas!$A$2:$A$3001,ES$4,Formulas!$B$2:$B$3001,$A275))</f>
        <v>0</v>
      </c>
      <c r="ET275" s="21" t="n">
        <f aca="false">IF(OR($A275="",ET$4=""),0,COUNTIFS(Formulas!$A$2:$A$3001,ET$4,Formulas!$B$2:$B$3001,$A275))</f>
        <v>0</v>
      </c>
      <c r="EU275" s="21" t="n">
        <f aca="false">IF(OR($A275="",EU$4=""),0,COUNTIFS(Formulas!$A$2:$A$3001,EU$4,Formulas!$B$2:$B$3001,$A275))</f>
        <v>0</v>
      </c>
      <c r="EV275" s="21" t="n">
        <f aca="false">IF(OR($A275="",EV$4=""),0,COUNTIFS(Formulas!$A$2:$A$3001,EV$4,Formulas!$B$2:$B$3001,$A275))</f>
        <v>0</v>
      </c>
    </row>
    <row r="276" customFormat="false" ht="15" hidden="false" customHeight="false" outlineLevel="0" collapsed="false">
      <c r="A276" s="13" t="str">
        <f aca="false">IF(INDEX(Materials!$A$2:$A$301,272)="","",INDEX(Materials!$A$2:$A$301,272))</f>
        <v/>
      </c>
      <c r="B276" s="19" t="str">
        <f aca="false">IF(A276="","",COUNTIF(C276:EV276,"&gt;0"))</f>
        <v/>
      </c>
      <c r="C276" s="21" t="n">
        <f aca="false">IF(OR($A276="",C$4=""),0,COUNTIFS(Formulas!$A$2:$A$3001,C$4,Formulas!$B$2:$B$3001,$A276))</f>
        <v>0</v>
      </c>
      <c r="D276" s="21" t="n">
        <f aca="false">IF(OR($A276="",D$4=""),0,COUNTIFS(Formulas!$A$2:$A$3001,D$4,Formulas!$B$2:$B$3001,$A276))</f>
        <v>0</v>
      </c>
      <c r="E276" s="21" t="n">
        <f aca="false">IF(OR($A276="",E$4=""),0,COUNTIFS(Formulas!$A$2:$A$3001,E$4,Formulas!$B$2:$B$3001,$A276))</f>
        <v>0</v>
      </c>
      <c r="F276" s="21" t="n">
        <f aca="false">IF(OR($A276="",F$4=""),0,COUNTIFS(Formulas!$A$2:$A$3001,F$4,Formulas!$B$2:$B$3001,$A276))</f>
        <v>0</v>
      </c>
      <c r="G276" s="21" t="n">
        <f aca="false">IF(OR($A276="",G$4=""),0,COUNTIFS(Formulas!$A$2:$A$3001,G$4,Formulas!$B$2:$B$3001,$A276))</f>
        <v>0</v>
      </c>
      <c r="H276" s="21" t="n">
        <f aca="false">IF(OR($A276="",H$4=""),0,COUNTIFS(Formulas!$A$2:$A$3001,H$4,Formulas!$B$2:$B$3001,$A276))</f>
        <v>0</v>
      </c>
      <c r="I276" s="21" t="n">
        <f aca="false">IF(OR($A276="",I$4=""),0,COUNTIFS(Formulas!$A$2:$A$3001,I$4,Formulas!$B$2:$B$3001,$A276))</f>
        <v>0</v>
      </c>
      <c r="J276" s="21" t="n">
        <f aca="false">IF(OR($A276="",J$4=""),0,COUNTIFS(Formulas!$A$2:$A$3001,J$4,Formulas!$B$2:$B$3001,$A276))</f>
        <v>0</v>
      </c>
      <c r="K276" s="21" t="n">
        <f aca="false">IF(OR($A276="",K$4=""),0,COUNTIFS(Formulas!$A$2:$A$3001,K$4,Formulas!$B$2:$B$3001,$A276))</f>
        <v>0</v>
      </c>
      <c r="L276" s="21" t="n">
        <f aca="false">IF(OR($A276="",L$4=""),0,COUNTIFS(Formulas!$A$2:$A$3001,L$4,Formulas!$B$2:$B$3001,$A276))</f>
        <v>0</v>
      </c>
      <c r="M276" s="21" t="n">
        <f aca="false">IF(OR($A276="",M$4=""),0,COUNTIFS(Formulas!$A$2:$A$3001,M$4,Formulas!$B$2:$B$3001,$A276))</f>
        <v>0</v>
      </c>
      <c r="N276" s="21" t="n">
        <f aca="false">IF(OR($A276="",N$4=""),0,COUNTIFS(Formulas!$A$2:$A$3001,N$4,Formulas!$B$2:$B$3001,$A276))</f>
        <v>0</v>
      </c>
      <c r="O276" s="21" t="n">
        <f aca="false">IF(OR($A276="",O$4=""),0,COUNTIFS(Formulas!$A$2:$A$3001,O$4,Formulas!$B$2:$B$3001,$A276))</f>
        <v>0</v>
      </c>
      <c r="P276" s="21" t="n">
        <f aca="false">IF(OR($A276="",P$4=""),0,COUNTIFS(Formulas!$A$2:$A$3001,P$4,Formulas!$B$2:$B$3001,$A276))</f>
        <v>0</v>
      </c>
      <c r="Q276" s="21" t="n">
        <f aca="false">IF(OR($A276="",Q$4=""),0,COUNTIFS(Formulas!$A$2:$A$3001,Q$4,Formulas!$B$2:$B$3001,$A276))</f>
        <v>0</v>
      </c>
      <c r="R276" s="21" t="n">
        <f aca="false">IF(OR($A276="",R$4=""),0,COUNTIFS(Formulas!$A$2:$A$3001,R$4,Formulas!$B$2:$B$3001,$A276))</f>
        <v>0</v>
      </c>
      <c r="S276" s="21" t="n">
        <f aca="false">IF(OR($A276="",S$4=""),0,COUNTIFS(Formulas!$A$2:$A$3001,S$4,Formulas!$B$2:$B$3001,$A276))</f>
        <v>0</v>
      </c>
      <c r="T276" s="21" t="n">
        <f aca="false">IF(OR($A276="",T$4=""),0,COUNTIFS(Formulas!$A$2:$A$3001,T$4,Formulas!$B$2:$B$3001,$A276))</f>
        <v>0</v>
      </c>
      <c r="U276" s="21" t="n">
        <f aca="false">IF(OR($A276="",U$4=""),0,COUNTIFS(Formulas!$A$2:$A$3001,U$4,Formulas!$B$2:$B$3001,$A276))</f>
        <v>0</v>
      </c>
      <c r="V276" s="21" t="n">
        <f aca="false">IF(OR($A276="",V$4=""),0,COUNTIFS(Formulas!$A$2:$A$3001,V$4,Formulas!$B$2:$B$3001,$A276))</f>
        <v>0</v>
      </c>
      <c r="W276" s="21" t="n">
        <f aca="false">IF(OR($A276="",W$4=""),0,COUNTIFS(Formulas!$A$2:$A$3001,W$4,Formulas!$B$2:$B$3001,$A276))</f>
        <v>0</v>
      </c>
      <c r="X276" s="21" t="n">
        <f aca="false">IF(OR($A276="",X$4=""),0,COUNTIFS(Formulas!$A$2:$A$3001,X$4,Formulas!$B$2:$B$3001,$A276))</f>
        <v>0</v>
      </c>
      <c r="Y276" s="21" t="n">
        <f aca="false">IF(OR($A276="",Y$4=""),0,COUNTIFS(Formulas!$A$2:$A$3001,Y$4,Formulas!$B$2:$B$3001,$A276))</f>
        <v>0</v>
      </c>
      <c r="Z276" s="21" t="n">
        <f aca="false">IF(OR($A276="",Z$4=""),0,COUNTIFS(Formulas!$A$2:$A$3001,Z$4,Formulas!$B$2:$B$3001,$A276))</f>
        <v>0</v>
      </c>
      <c r="AA276" s="21" t="n">
        <f aca="false">IF(OR($A276="",AA$4=""),0,COUNTIFS(Formulas!$A$2:$A$3001,AA$4,Formulas!$B$2:$B$3001,$A276))</f>
        <v>0</v>
      </c>
      <c r="AB276" s="21" t="n">
        <f aca="false">IF(OR($A276="",AB$4=""),0,COUNTIFS(Formulas!$A$2:$A$3001,AB$4,Formulas!$B$2:$B$3001,$A276))</f>
        <v>0</v>
      </c>
      <c r="AC276" s="21" t="n">
        <f aca="false">IF(OR($A276="",AC$4=""),0,COUNTIFS(Formulas!$A$2:$A$3001,AC$4,Formulas!$B$2:$B$3001,$A276))</f>
        <v>0</v>
      </c>
      <c r="AD276" s="21" t="n">
        <f aca="false">IF(OR($A276="",AD$4=""),0,COUNTIFS(Formulas!$A$2:$A$3001,AD$4,Formulas!$B$2:$B$3001,$A276))</f>
        <v>0</v>
      </c>
      <c r="AE276" s="21" t="n">
        <f aca="false">IF(OR($A276="",AE$4=""),0,COUNTIFS(Formulas!$A$2:$A$3001,AE$4,Formulas!$B$2:$B$3001,$A276))</f>
        <v>0</v>
      </c>
      <c r="AF276" s="21" t="n">
        <f aca="false">IF(OR($A276="",AF$4=""),0,COUNTIFS(Formulas!$A$2:$A$3001,AF$4,Formulas!$B$2:$B$3001,$A276))</f>
        <v>0</v>
      </c>
      <c r="AG276" s="21" t="n">
        <f aca="false">IF(OR($A276="",AG$4=""),0,COUNTIFS(Formulas!$A$2:$A$3001,AG$4,Formulas!$B$2:$B$3001,$A276))</f>
        <v>0</v>
      </c>
      <c r="AH276" s="21" t="n">
        <f aca="false">IF(OR($A276="",AH$4=""),0,COUNTIFS(Formulas!$A$2:$A$3001,AH$4,Formulas!$B$2:$B$3001,$A276))</f>
        <v>0</v>
      </c>
      <c r="AI276" s="21" t="n">
        <f aca="false">IF(OR($A276="",AI$4=""),0,COUNTIFS(Formulas!$A$2:$A$3001,AI$4,Formulas!$B$2:$B$3001,$A276))</f>
        <v>0</v>
      </c>
      <c r="AJ276" s="21" t="n">
        <f aca="false">IF(OR($A276="",AJ$4=""),0,COUNTIFS(Formulas!$A$2:$A$3001,AJ$4,Formulas!$B$2:$B$3001,$A276))</f>
        <v>0</v>
      </c>
      <c r="AK276" s="21" t="n">
        <f aca="false">IF(OR($A276="",AK$4=""),0,COUNTIFS(Formulas!$A$2:$A$3001,AK$4,Formulas!$B$2:$B$3001,$A276))</f>
        <v>0</v>
      </c>
      <c r="AL276" s="21" t="n">
        <f aca="false">IF(OR($A276="",AL$4=""),0,COUNTIFS(Formulas!$A$2:$A$3001,AL$4,Formulas!$B$2:$B$3001,$A276))</f>
        <v>0</v>
      </c>
      <c r="AM276" s="21" t="n">
        <f aca="false">IF(OR($A276="",AM$4=""),0,COUNTIFS(Formulas!$A$2:$A$3001,AM$4,Formulas!$B$2:$B$3001,$A276))</f>
        <v>0</v>
      </c>
      <c r="AN276" s="21" t="n">
        <f aca="false">IF(OR($A276="",AN$4=""),0,COUNTIFS(Formulas!$A$2:$A$3001,AN$4,Formulas!$B$2:$B$3001,$A276))</f>
        <v>0</v>
      </c>
      <c r="AO276" s="21" t="n">
        <f aca="false">IF(OR($A276="",AO$4=""),0,COUNTIFS(Formulas!$A$2:$A$3001,AO$4,Formulas!$B$2:$B$3001,$A276))</f>
        <v>0</v>
      </c>
      <c r="AP276" s="21" t="n">
        <f aca="false">IF(OR($A276="",AP$4=""),0,COUNTIFS(Formulas!$A$2:$A$3001,AP$4,Formulas!$B$2:$B$3001,$A276))</f>
        <v>0</v>
      </c>
      <c r="AQ276" s="21" t="n">
        <f aca="false">IF(OR($A276="",AQ$4=""),0,COUNTIFS(Formulas!$A$2:$A$3001,AQ$4,Formulas!$B$2:$B$3001,$A276))</f>
        <v>0</v>
      </c>
      <c r="AR276" s="21" t="n">
        <f aca="false">IF(OR($A276="",AR$4=""),0,COUNTIFS(Formulas!$A$2:$A$3001,AR$4,Formulas!$B$2:$B$3001,$A276))</f>
        <v>0</v>
      </c>
      <c r="AS276" s="21" t="n">
        <f aca="false">IF(OR($A276="",AS$4=""),0,COUNTIFS(Formulas!$A$2:$A$3001,AS$4,Formulas!$B$2:$B$3001,$A276))</f>
        <v>0</v>
      </c>
      <c r="AT276" s="21" t="n">
        <f aca="false">IF(OR($A276="",AT$4=""),0,COUNTIFS(Formulas!$A$2:$A$3001,AT$4,Formulas!$B$2:$B$3001,$A276))</f>
        <v>0</v>
      </c>
      <c r="AU276" s="21" t="n">
        <f aca="false">IF(OR($A276="",AU$4=""),0,COUNTIFS(Formulas!$A$2:$A$3001,AU$4,Formulas!$B$2:$B$3001,$A276))</f>
        <v>0</v>
      </c>
      <c r="AV276" s="21" t="n">
        <f aca="false">IF(OR($A276="",AV$4=""),0,COUNTIFS(Formulas!$A$2:$A$3001,AV$4,Formulas!$B$2:$B$3001,$A276))</f>
        <v>0</v>
      </c>
      <c r="AW276" s="21" t="n">
        <f aca="false">IF(OR($A276="",AW$4=""),0,COUNTIFS(Formulas!$A$2:$A$3001,AW$4,Formulas!$B$2:$B$3001,$A276))</f>
        <v>0</v>
      </c>
      <c r="AX276" s="21" t="n">
        <f aca="false">IF(OR($A276="",AX$4=""),0,COUNTIFS(Formulas!$A$2:$A$3001,AX$4,Formulas!$B$2:$B$3001,$A276))</f>
        <v>0</v>
      </c>
      <c r="AY276" s="21" t="n">
        <f aca="false">IF(OR($A276="",AY$4=""),0,COUNTIFS(Formulas!$A$2:$A$3001,AY$4,Formulas!$B$2:$B$3001,$A276))</f>
        <v>0</v>
      </c>
      <c r="AZ276" s="21" t="n">
        <f aca="false">IF(OR($A276="",AZ$4=""),0,COUNTIFS(Formulas!$A$2:$A$3001,AZ$4,Formulas!$B$2:$B$3001,$A276))</f>
        <v>0</v>
      </c>
      <c r="BA276" s="21" t="n">
        <f aca="false">IF(OR($A276="",BA$4=""),0,COUNTIFS(Formulas!$A$2:$A$3001,BA$4,Formulas!$B$2:$B$3001,$A276))</f>
        <v>0</v>
      </c>
      <c r="BB276" s="21" t="n">
        <f aca="false">IF(OR($A276="",BB$4=""),0,COUNTIFS(Formulas!$A$2:$A$3001,BB$4,Formulas!$B$2:$B$3001,$A276))</f>
        <v>0</v>
      </c>
      <c r="BC276" s="21" t="n">
        <f aca="false">IF(OR($A276="",BC$4=""),0,COUNTIFS(Formulas!$A$2:$A$3001,BC$4,Formulas!$B$2:$B$3001,$A276))</f>
        <v>0</v>
      </c>
      <c r="BD276" s="21" t="n">
        <f aca="false">IF(OR($A276="",BD$4=""),0,COUNTIFS(Formulas!$A$2:$A$3001,BD$4,Formulas!$B$2:$B$3001,$A276))</f>
        <v>0</v>
      </c>
      <c r="BE276" s="21" t="n">
        <f aca="false">IF(OR($A276="",BE$4=""),0,COUNTIFS(Formulas!$A$2:$A$3001,BE$4,Formulas!$B$2:$B$3001,$A276))</f>
        <v>0</v>
      </c>
      <c r="BF276" s="21" t="n">
        <f aca="false">IF(OR($A276="",BF$4=""),0,COUNTIFS(Formulas!$A$2:$A$3001,BF$4,Formulas!$B$2:$B$3001,$A276))</f>
        <v>0</v>
      </c>
      <c r="BG276" s="21" t="n">
        <f aca="false">IF(OR($A276="",BG$4=""),0,COUNTIFS(Formulas!$A$2:$A$3001,BG$4,Formulas!$B$2:$B$3001,$A276))</f>
        <v>0</v>
      </c>
      <c r="BH276" s="21" t="n">
        <f aca="false">IF(OR($A276="",BH$4=""),0,COUNTIFS(Formulas!$A$2:$A$3001,BH$4,Formulas!$B$2:$B$3001,$A276))</f>
        <v>0</v>
      </c>
      <c r="BI276" s="21" t="n">
        <f aca="false">IF(OR($A276="",BI$4=""),0,COUNTIFS(Formulas!$A$2:$A$3001,BI$4,Formulas!$B$2:$B$3001,$A276))</f>
        <v>0</v>
      </c>
      <c r="BJ276" s="21" t="n">
        <f aca="false">IF(OR($A276="",BJ$4=""),0,COUNTIFS(Formulas!$A$2:$A$3001,BJ$4,Formulas!$B$2:$B$3001,$A276))</f>
        <v>0</v>
      </c>
      <c r="BK276" s="21" t="n">
        <f aca="false">IF(OR($A276="",BK$4=""),0,COUNTIFS(Formulas!$A$2:$A$3001,BK$4,Formulas!$B$2:$B$3001,$A276))</f>
        <v>0</v>
      </c>
      <c r="BL276" s="21" t="n">
        <f aca="false">IF(OR($A276="",BL$4=""),0,COUNTIFS(Formulas!$A$2:$A$3001,BL$4,Formulas!$B$2:$B$3001,$A276))</f>
        <v>0</v>
      </c>
      <c r="BM276" s="21" t="n">
        <f aca="false">IF(OR($A276="",BM$4=""),0,COUNTIFS(Formulas!$A$2:$A$3001,BM$4,Formulas!$B$2:$B$3001,$A276))</f>
        <v>0</v>
      </c>
      <c r="BN276" s="21" t="n">
        <f aca="false">IF(OR($A276="",BN$4=""),0,COUNTIFS(Formulas!$A$2:$A$3001,BN$4,Formulas!$B$2:$B$3001,$A276))</f>
        <v>0</v>
      </c>
      <c r="BO276" s="21" t="n">
        <f aca="false">IF(OR($A276="",BO$4=""),0,COUNTIFS(Formulas!$A$2:$A$3001,BO$4,Formulas!$B$2:$B$3001,$A276))</f>
        <v>0</v>
      </c>
      <c r="BP276" s="21" t="n">
        <f aca="false">IF(OR($A276="",BP$4=""),0,COUNTIFS(Formulas!$A$2:$A$3001,BP$4,Formulas!$B$2:$B$3001,$A276))</f>
        <v>0</v>
      </c>
      <c r="BQ276" s="21" t="n">
        <f aca="false">IF(OR($A276="",BQ$4=""),0,COUNTIFS(Formulas!$A$2:$A$3001,BQ$4,Formulas!$B$2:$B$3001,$A276))</f>
        <v>0</v>
      </c>
      <c r="BR276" s="21" t="n">
        <f aca="false">IF(OR($A276="",BR$4=""),0,COUNTIFS(Formulas!$A$2:$A$3001,BR$4,Formulas!$B$2:$B$3001,$A276))</f>
        <v>0</v>
      </c>
      <c r="BS276" s="21" t="n">
        <f aca="false">IF(OR($A276="",BS$4=""),0,COUNTIFS(Formulas!$A$2:$A$3001,BS$4,Formulas!$B$2:$B$3001,$A276))</f>
        <v>0</v>
      </c>
      <c r="BT276" s="21" t="n">
        <f aca="false">IF(OR($A276="",BT$4=""),0,COUNTIFS(Formulas!$A$2:$A$3001,BT$4,Formulas!$B$2:$B$3001,$A276))</f>
        <v>0</v>
      </c>
      <c r="BU276" s="21" t="n">
        <f aca="false">IF(OR($A276="",BU$4=""),0,COUNTIFS(Formulas!$A$2:$A$3001,BU$4,Formulas!$B$2:$B$3001,$A276))</f>
        <v>0</v>
      </c>
      <c r="BV276" s="21" t="n">
        <f aca="false">IF(OR($A276="",BV$4=""),0,COUNTIFS(Formulas!$A$2:$A$3001,BV$4,Formulas!$B$2:$B$3001,$A276))</f>
        <v>0</v>
      </c>
      <c r="BW276" s="21" t="n">
        <f aca="false">IF(OR($A276="",BW$4=""),0,COUNTIFS(Formulas!$A$2:$A$3001,BW$4,Formulas!$B$2:$B$3001,$A276))</f>
        <v>0</v>
      </c>
      <c r="BX276" s="21" t="n">
        <f aca="false">IF(OR($A276="",BX$4=""),0,COUNTIFS(Formulas!$A$2:$A$3001,BX$4,Formulas!$B$2:$B$3001,$A276))</f>
        <v>0</v>
      </c>
      <c r="BY276" s="21" t="n">
        <f aca="false">IF(OR($A276="",BY$4=""),0,COUNTIFS(Formulas!$A$2:$A$3001,BY$4,Formulas!$B$2:$B$3001,$A276))</f>
        <v>0</v>
      </c>
      <c r="BZ276" s="21" t="n">
        <f aca="false">IF(OR($A276="",BZ$4=""),0,COUNTIFS(Formulas!$A$2:$A$3001,BZ$4,Formulas!$B$2:$B$3001,$A276))</f>
        <v>0</v>
      </c>
      <c r="CA276" s="21" t="n">
        <f aca="false">IF(OR($A276="",CA$4=""),0,COUNTIFS(Formulas!$A$2:$A$3001,CA$4,Formulas!$B$2:$B$3001,$A276))</f>
        <v>0</v>
      </c>
      <c r="CB276" s="21" t="n">
        <f aca="false">IF(OR($A276="",CB$4=""),0,COUNTIFS(Formulas!$A$2:$A$3001,CB$4,Formulas!$B$2:$B$3001,$A276))</f>
        <v>0</v>
      </c>
      <c r="CC276" s="21" t="n">
        <f aca="false">IF(OR($A276="",CC$4=""),0,COUNTIFS(Formulas!$A$2:$A$3001,CC$4,Formulas!$B$2:$B$3001,$A276))</f>
        <v>0</v>
      </c>
      <c r="CD276" s="21" t="n">
        <f aca="false">IF(OR($A276="",CD$4=""),0,COUNTIFS(Formulas!$A$2:$A$3001,CD$4,Formulas!$B$2:$B$3001,$A276))</f>
        <v>0</v>
      </c>
      <c r="CE276" s="21" t="n">
        <f aca="false">IF(OR($A276="",CE$4=""),0,COUNTIFS(Formulas!$A$2:$A$3001,CE$4,Formulas!$B$2:$B$3001,$A276))</f>
        <v>0</v>
      </c>
      <c r="CF276" s="21" t="n">
        <f aca="false">IF(OR($A276="",CF$4=""),0,COUNTIFS(Formulas!$A$2:$A$3001,CF$4,Formulas!$B$2:$B$3001,$A276))</f>
        <v>0</v>
      </c>
      <c r="CG276" s="21" t="n">
        <f aca="false">IF(OR($A276="",CG$4=""),0,COUNTIFS(Formulas!$A$2:$A$3001,CG$4,Formulas!$B$2:$B$3001,$A276))</f>
        <v>0</v>
      </c>
      <c r="CH276" s="21" t="n">
        <f aca="false">IF(OR($A276="",CH$4=""),0,COUNTIFS(Formulas!$A$2:$A$3001,CH$4,Formulas!$B$2:$B$3001,$A276))</f>
        <v>0</v>
      </c>
      <c r="CI276" s="21" t="n">
        <f aca="false">IF(OR($A276="",CI$4=""),0,COUNTIFS(Formulas!$A$2:$A$3001,CI$4,Formulas!$B$2:$B$3001,$A276))</f>
        <v>0</v>
      </c>
      <c r="CJ276" s="21" t="n">
        <f aca="false">IF(OR($A276="",CJ$4=""),0,COUNTIFS(Formulas!$A$2:$A$3001,CJ$4,Formulas!$B$2:$B$3001,$A276))</f>
        <v>0</v>
      </c>
      <c r="CK276" s="21" t="n">
        <f aca="false">IF(OR($A276="",CK$4=""),0,COUNTIFS(Formulas!$A$2:$A$3001,CK$4,Formulas!$B$2:$B$3001,$A276))</f>
        <v>0</v>
      </c>
      <c r="CL276" s="21" t="n">
        <f aca="false">IF(OR($A276="",CL$4=""),0,COUNTIFS(Formulas!$A$2:$A$3001,CL$4,Formulas!$B$2:$B$3001,$A276))</f>
        <v>0</v>
      </c>
      <c r="CM276" s="21" t="n">
        <f aca="false">IF(OR($A276="",CM$4=""),0,COUNTIFS(Formulas!$A$2:$A$3001,CM$4,Formulas!$B$2:$B$3001,$A276))</f>
        <v>0</v>
      </c>
      <c r="CN276" s="21" t="n">
        <f aca="false">IF(OR($A276="",CN$4=""),0,COUNTIFS(Formulas!$A$2:$A$3001,CN$4,Formulas!$B$2:$B$3001,$A276))</f>
        <v>0</v>
      </c>
      <c r="CO276" s="21" t="n">
        <f aca="false">IF(OR($A276="",CO$4=""),0,COUNTIFS(Formulas!$A$2:$A$3001,CO$4,Formulas!$B$2:$B$3001,$A276))</f>
        <v>0</v>
      </c>
      <c r="CP276" s="21" t="n">
        <f aca="false">IF(OR($A276="",CP$4=""),0,COUNTIFS(Formulas!$A$2:$A$3001,CP$4,Formulas!$B$2:$B$3001,$A276))</f>
        <v>0</v>
      </c>
      <c r="CQ276" s="21" t="n">
        <f aca="false">IF(OR($A276="",CQ$4=""),0,COUNTIFS(Formulas!$A$2:$A$3001,CQ$4,Formulas!$B$2:$B$3001,$A276))</f>
        <v>0</v>
      </c>
      <c r="CR276" s="21" t="n">
        <f aca="false">IF(OR($A276="",CR$4=""),0,COUNTIFS(Formulas!$A$2:$A$3001,CR$4,Formulas!$B$2:$B$3001,$A276))</f>
        <v>0</v>
      </c>
      <c r="CS276" s="21" t="n">
        <f aca="false">IF(OR($A276="",CS$4=""),0,COUNTIFS(Formulas!$A$2:$A$3001,CS$4,Formulas!$B$2:$B$3001,$A276))</f>
        <v>0</v>
      </c>
      <c r="CT276" s="21" t="n">
        <f aca="false">IF(OR($A276="",CT$4=""),0,COUNTIFS(Formulas!$A$2:$A$3001,CT$4,Formulas!$B$2:$B$3001,$A276))</f>
        <v>0</v>
      </c>
      <c r="CU276" s="21" t="n">
        <f aca="false">IF(OR($A276="",CU$4=""),0,COUNTIFS(Formulas!$A$2:$A$3001,CU$4,Formulas!$B$2:$B$3001,$A276))</f>
        <v>0</v>
      </c>
      <c r="CV276" s="21" t="n">
        <f aca="false">IF(OR($A276="",CV$4=""),0,COUNTIFS(Formulas!$A$2:$A$3001,CV$4,Formulas!$B$2:$B$3001,$A276))</f>
        <v>0</v>
      </c>
      <c r="CW276" s="21" t="n">
        <f aca="false">IF(OR($A276="",CW$4=""),0,COUNTIFS(Formulas!$A$2:$A$3001,CW$4,Formulas!$B$2:$B$3001,$A276))</f>
        <v>0</v>
      </c>
      <c r="CX276" s="21" t="n">
        <f aca="false">IF(OR($A276="",CX$4=""),0,COUNTIFS(Formulas!$A$2:$A$3001,CX$4,Formulas!$B$2:$B$3001,$A276))</f>
        <v>0</v>
      </c>
      <c r="CY276" s="21" t="n">
        <f aca="false">IF(OR($A276="",CY$4=""),0,COUNTIFS(Formulas!$A$2:$A$3001,CY$4,Formulas!$B$2:$B$3001,$A276))</f>
        <v>0</v>
      </c>
      <c r="CZ276" s="21" t="n">
        <f aca="false">IF(OR($A276="",CZ$4=""),0,COUNTIFS(Formulas!$A$2:$A$3001,CZ$4,Formulas!$B$2:$B$3001,$A276))</f>
        <v>0</v>
      </c>
      <c r="DA276" s="21" t="n">
        <f aca="false">IF(OR($A276="",DA$4=""),0,COUNTIFS(Formulas!$A$2:$A$3001,DA$4,Formulas!$B$2:$B$3001,$A276))</f>
        <v>0</v>
      </c>
      <c r="DB276" s="21" t="n">
        <f aca="false">IF(OR($A276="",DB$4=""),0,COUNTIFS(Formulas!$A$2:$A$3001,DB$4,Formulas!$B$2:$B$3001,$A276))</f>
        <v>0</v>
      </c>
      <c r="DC276" s="21" t="n">
        <f aca="false">IF(OR($A276="",DC$4=""),0,COUNTIFS(Formulas!$A$2:$A$3001,DC$4,Formulas!$B$2:$B$3001,$A276))</f>
        <v>0</v>
      </c>
      <c r="DD276" s="21" t="n">
        <f aca="false">IF(OR($A276="",DD$4=""),0,COUNTIFS(Formulas!$A$2:$A$3001,DD$4,Formulas!$B$2:$B$3001,$A276))</f>
        <v>0</v>
      </c>
      <c r="DE276" s="21" t="n">
        <f aca="false">IF(OR($A276="",DE$4=""),0,COUNTIFS(Formulas!$A$2:$A$3001,DE$4,Formulas!$B$2:$B$3001,$A276))</f>
        <v>0</v>
      </c>
      <c r="DF276" s="21" t="n">
        <f aca="false">IF(OR($A276="",DF$4=""),0,COUNTIFS(Formulas!$A$2:$A$3001,DF$4,Formulas!$B$2:$B$3001,$A276))</f>
        <v>0</v>
      </c>
      <c r="DG276" s="21" t="n">
        <f aca="false">IF(OR($A276="",DG$4=""),0,COUNTIFS(Formulas!$A$2:$A$3001,DG$4,Formulas!$B$2:$B$3001,$A276))</f>
        <v>0</v>
      </c>
      <c r="DH276" s="21" t="n">
        <f aca="false">IF(OR($A276="",DH$4=""),0,COUNTIFS(Formulas!$A$2:$A$3001,DH$4,Formulas!$B$2:$B$3001,$A276))</f>
        <v>0</v>
      </c>
      <c r="DI276" s="21" t="n">
        <f aca="false">IF(OR($A276="",DI$4=""),0,COUNTIFS(Formulas!$A$2:$A$3001,DI$4,Formulas!$B$2:$B$3001,$A276))</f>
        <v>0</v>
      </c>
      <c r="DJ276" s="21" t="n">
        <f aca="false">IF(OR($A276="",DJ$4=""),0,COUNTIFS(Formulas!$A$2:$A$3001,DJ$4,Formulas!$B$2:$B$3001,$A276))</f>
        <v>0</v>
      </c>
      <c r="DK276" s="21" t="n">
        <f aca="false">IF(OR($A276="",DK$4=""),0,COUNTIFS(Formulas!$A$2:$A$3001,DK$4,Formulas!$B$2:$B$3001,$A276))</f>
        <v>0</v>
      </c>
      <c r="DL276" s="21" t="n">
        <f aca="false">IF(OR($A276="",DL$4=""),0,COUNTIFS(Formulas!$A$2:$A$3001,DL$4,Formulas!$B$2:$B$3001,$A276))</f>
        <v>0</v>
      </c>
      <c r="DM276" s="21" t="n">
        <f aca="false">IF(OR($A276="",DM$4=""),0,COUNTIFS(Formulas!$A$2:$A$3001,DM$4,Formulas!$B$2:$B$3001,$A276))</f>
        <v>0</v>
      </c>
      <c r="DN276" s="21" t="n">
        <f aca="false">IF(OR($A276="",DN$4=""),0,COUNTIFS(Formulas!$A$2:$A$3001,DN$4,Formulas!$B$2:$B$3001,$A276))</f>
        <v>0</v>
      </c>
      <c r="DO276" s="21" t="n">
        <f aca="false">IF(OR($A276="",DO$4=""),0,COUNTIFS(Formulas!$A$2:$A$3001,DO$4,Formulas!$B$2:$B$3001,$A276))</f>
        <v>0</v>
      </c>
      <c r="DP276" s="21" t="n">
        <f aca="false">IF(OR($A276="",DP$4=""),0,COUNTIFS(Formulas!$A$2:$A$3001,DP$4,Formulas!$B$2:$B$3001,$A276))</f>
        <v>0</v>
      </c>
      <c r="DQ276" s="21" t="n">
        <f aca="false">IF(OR($A276="",DQ$4=""),0,COUNTIFS(Formulas!$A$2:$A$3001,DQ$4,Formulas!$B$2:$B$3001,$A276))</f>
        <v>0</v>
      </c>
      <c r="DR276" s="21" t="n">
        <f aca="false">IF(OR($A276="",DR$4=""),0,COUNTIFS(Formulas!$A$2:$A$3001,DR$4,Formulas!$B$2:$B$3001,$A276))</f>
        <v>0</v>
      </c>
      <c r="DS276" s="21" t="n">
        <f aca="false">IF(OR($A276="",DS$4=""),0,COUNTIFS(Formulas!$A$2:$A$3001,DS$4,Formulas!$B$2:$B$3001,$A276))</f>
        <v>0</v>
      </c>
      <c r="DT276" s="21" t="n">
        <f aca="false">IF(OR($A276="",DT$4=""),0,COUNTIFS(Formulas!$A$2:$A$3001,DT$4,Formulas!$B$2:$B$3001,$A276))</f>
        <v>0</v>
      </c>
      <c r="DU276" s="21" t="n">
        <f aca="false">IF(OR($A276="",DU$4=""),0,COUNTIFS(Formulas!$A$2:$A$3001,DU$4,Formulas!$B$2:$B$3001,$A276))</f>
        <v>0</v>
      </c>
      <c r="DV276" s="21" t="n">
        <f aca="false">IF(OR($A276="",DV$4=""),0,COUNTIFS(Formulas!$A$2:$A$3001,DV$4,Formulas!$B$2:$B$3001,$A276))</f>
        <v>0</v>
      </c>
      <c r="DW276" s="21" t="n">
        <f aca="false">IF(OR($A276="",DW$4=""),0,COUNTIFS(Formulas!$A$2:$A$3001,DW$4,Formulas!$B$2:$B$3001,$A276))</f>
        <v>0</v>
      </c>
      <c r="DX276" s="21" t="n">
        <f aca="false">IF(OR($A276="",DX$4=""),0,COUNTIFS(Formulas!$A$2:$A$3001,DX$4,Formulas!$B$2:$B$3001,$A276))</f>
        <v>0</v>
      </c>
      <c r="DY276" s="21" t="n">
        <f aca="false">IF(OR($A276="",DY$4=""),0,COUNTIFS(Formulas!$A$2:$A$3001,DY$4,Formulas!$B$2:$B$3001,$A276))</f>
        <v>0</v>
      </c>
      <c r="DZ276" s="21" t="n">
        <f aca="false">IF(OR($A276="",DZ$4=""),0,COUNTIFS(Formulas!$A$2:$A$3001,DZ$4,Formulas!$B$2:$B$3001,$A276))</f>
        <v>0</v>
      </c>
      <c r="EA276" s="21" t="n">
        <f aca="false">IF(OR($A276="",EA$4=""),0,COUNTIFS(Formulas!$A$2:$A$3001,EA$4,Formulas!$B$2:$B$3001,$A276))</f>
        <v>0</v>
      </c>
      <c r="EB276" s="21" t="n">
        <f aca="false">IF(OR($A276="",EB$4=""),0,COUNTIFS(Formulas!$A$2:$A$3001,EB$4,Formulas!$B$2:$B$3001,$A276))</f>
        <v>0</v>
      </c>
      <c r="EC276" s="21" t="n">
        <f aca="false">IF(OR($A276="",EC$4=""),0,COUNTIFS(Formulas!$A$2:$A$3001,EC$4,Formulas!$B$2:$B$3001,$A276))</f>
        <v>0</v>
      </c>
      <c r="ED276" s="21" t="n">
        <f aca="false">IF(OR($A276="",ED$4=""),0,COUNTIFS(Formulas!$A$2:$A$3001,ED$4,Formulas!$B$2:$B$3001,$A276))</f>
        <v>0</v>
      </c>
      <c r="EE276" s="21" t="n">
        <f aca="false">IF(OR($A276="",EE$4=""),0,COUNTIFS(Formulas!$A$2:$A$3001,EE$4,Formulas!$B$2:$B$3001,$A276))</f>
        <v>0</v>
      </c>
      <c r="EF276" s="21" t="n">
        <f aca="false">IF(OR($A276="",EF$4=""),0,COUNTIFS(Formulas!$A$2:$A$3001,EF$4,Formulas!$B$2:$B$3001,$A276))</f>
        <v>0</v>
      </c>
      <c r="EG276" s="21" t="n">
        <f aca="false">IF(OR($A276="",EG$4=""),0,COUNTIFS(Formulas!$A$2:$A$3001,EG$4,Formulas!$B$2:$B$3001,$A276))</f>
        <v>0</v>
      </c>
      <c r="EH276" s="21" t="n">
        <f aca="false">IF(OR($A276="",EH$4=""),0,COUNTIFS(Formulas!$A$2:$A$3001,EH$4,Formulas!$B$2:$B$3001,$A276))</f>
        <v>0</v>
      </c>
      <c r="EI276" s="21" t="n">
        <f aca="false">IF(OR($A276="",EI$4=""),0,COUNTIFS(Formulas!$A$2:$A$3001,EI$4,Formulas!$B$2:$B$3001,$A276))</f>
        <v>0</v>
      </c>
      <c r="EJ276" s="21" t="n">
        <f aca="false">IF(OR($A276="",EJ$4=""),0,COUNTIFS(Formulas!$A$2:$A$3001,EJ$4,Formulas!$B$2:$B$3001,$A276))</f>
        <v>0</v>
      </c>
      <c r="EK276" s="21" t="n">
        <f aca="false">IF(OR($A276="",EK$4=""),0,COUNTIFS(Formulas!$A$2:$A$3001,EK$4,Formulas!$B$2:$B$3001,$A276))</f>
        <v>0</v>
      </c>
      <c r="EL276" s="21" t="n">
        <f aca="false">IF(OR($A276="",EL$4=""),0,COUNTIFS(Formulas!$A$2:$A$3001,EL$4,Formulas!$B$2:$B$3001,$A276))</f>
        <v>0</v>
      </c>
      <c r="EM276" s="21" t="n">
        <f aca="false">IF(OR($A276="",EM$4=""),0,COUNTIFS(Formulas!$A$2:$A$3001,EM$4,Formulas!$B$2:$B$3001,$A276))</f>
        <v>0</v>
      </c>
      <c r="EN276" s="21" t="n">
        <f aca="false">IF(OR($A276="",EN$4=""),0,COUNTIFS(Formulas!$A$2:$A$3001,EN$4,Formulas!$B$2:$B$3001,$A276))</f>
        <v>0</v>
      </c>
      <c r="EO276" s="21" t="n">
        <f aca="false">IF(OR($A276="",EO$4=""),0,COUNTIFS(Formulas!$A$2:$A$3001,EO$4,Formulas!$B$2:$B$3001,$A276))</f>
        <v>0</v>
      </c>
      <c r="EP276" s="21" t="n">
        <f aca="false">IF(OR($A276="",EP$4=""),0,COUNTIFS(Formulas!$A$2:$A$3001,EP$4,Formulas!$B$2:$B$3001,$A276))</f>
        <v>0</v>
      </c>
      <c r="EQ276" s="21" t="n">
        <f aca="false">IF(OR($A276="",EQ$4=""),0,COUNTIFS(Formulas!$A$2:$A$3001,EQ$4,Formulas!$B$2:$B$3001,$A276))</f>
        <v>0</v>
      </c>
      <c r="ER276" s="21" t="n">
        <f aca="false">IF(OR($A276="",ER$4=""),0,COUNTIFS(Formulas!$A$2:$A$3001,ER$4,Formulas!$B$2:$B$3001,$A276))</f>
        <v>0</v>
      </c>
      <c r="ES276" s="21" t="n">
        <f aca="false">IF(OR($A276="",ES$4=""),0,COUNTIFS(Formulas!$A$2:$A$3001,ES$4,Formulas!$B$2:$B$3001,$A276))</f>
        <v>0</v>
      </c>
      <c r="ET276" s="21" t="n">
        <f aca="false">IF(OR($A276="",ET$4=""),0,COUNTIFS(Formulas!$A$2:$A$3001,ET$4,Formulas!$B$2:$B$3001,$A276))</f>
        <v>0</v>
      </c>
      <c r="EU276" s="21" t="n">
        <f aca="false">IF(OR($A276="",EU$4=""),0,COUNTIFS(Formulas!$A$2:$A$3001,EU$4,Formulas!$B$2:$B$3001,$A276))</f>
        <v>0</v>
      </c>
      <c r="EV276" s="21" t="n">
        <f aca="false">IF(OR($A276="",EV$4=""),0,COUNTIFS(Formulas!$A$2:$A$3001,EV$4,Formulas!$B$2:$B$3001,$A276))</f>
        <v>0</v>
      </c>
    </row>
    <row r="277" customFormat="false" ht="15" hidden="false" customHeight="false" outlineLevel="0" collapsed="false">
      <c r="A277" s="13" t="str">
        <f aca="false">IF(INDEX(Materials!$A$2:$A$301,273)="","",INDEX(Materials!$A$2:$A$301,273))</f>
        <v/>
      </c>
      <c r="B277" s="19" t="str">
        <f aca="false">IF(A277="","",COUNTIF(C277:EV277,"&gt;0"))</f>
        <v/>
      </c>
      <c r="C277" s="21" t="n">
        <f aca="false">IF(OR($A277="",C$4=""),0,COUNTIFS(Formulas!$A$2:$A$3001,C$4,Formulas!$B$2:$B$3001,$A277))</f>
        <v>0</v>
      </c>
      <c r="D277" s="21" t="n">
        <f aca="false">IF(OR($A277="",D$4=""),0,COUNTIFS(Formulas!$A$2:$A$3001,D$4,Formulas!$B$2:$B$3001,$A277))</f>
        <v>0</v>
      </c>
      <c r="E277" s="21" t="n">
        <f aca="false">IF(OR($A277="",E$4=""),0,COUNTIFS(Formulas!$A$2:$A$3001,E$4,Formulas!$B$2:$B$3001,$A277))</f>
        <v>0</v>
      </c>
      <c r="F277" s="21" t="n">
        <f aca="false">IF(OR($A277="",F$4=""),0,COUNTIFS(Formulas!$A$2:$A$3001,F$4,Formulas!$B$2:$B$3001,$A277))</f>
        <v>0</v>
      </c>
      <c r="G277" s="21" t="n">
        <f aca="false">IF(OR($A277="",G$4=""),0,COUNTIFS(Formulas!$A$2:$A$3001,G$4,Formulas!$B$2:$B$3001,$A277))</f>
        <v>0</v>
      </c>
      <c r="H277" s="21" t="n">
        <f aca="false">IF(OR($A277="",H$4=""),0,COUNTIFS(Formulas!$A$2:$A$3001,H$4,Formulas!$B$2:$B$3001,$A277))</f>
        <v>0</v>
      </c>
      <c r="I277" s="21" t="n">
        <f aca="false">IF(OR($A277="",I$4=""),0,COUNTIFS(Formulas!$A$2:$A$3001,I$4,Formulas!$B$2:$B$3001,$A277))</f>
        <v>0</v>
      </c>
      <c r="J277" s="21" t="n">
        <f aca="false">IF(OR($A277="",J$4=""),0,COUNTIFS(Formulas!$A$2:$A$3001,J$4,Formulas!$B$2:$B$3001,$A277))</f>
        <v>0</v>
      </c>
      <c r="K277" s="21" t="n">
        <f aca="false">IF(OR($A277="",K$4=""),0,COUNTIFS(Formulas!$A$2:$A$3001,K$4,Formulas!$B$2:$B$3001,$A277))</f>
        <v>0</v>
      </c>
      <c r="L277" s="21" t="n">
        <f aca="false">IF(OR($A277="",L$4=""),0,COUNTIFS(Formulas!$A$2:$A$3001,L$4,Formulas!$B$2:$B$3001,$A277))</f>
        <v>0</v>
      </c>
      <c r="M277" s="21" t="n">
        <f aca="false">IF(OR($A277="",M$4=""),0,COUNTIFS(Formulas!$A$2:$A$3001,M$4,Formulas!$B$2:$B$3001,$A277))</f>
        <v>0</v>
      </c>
      <c r="N277" s="21" t="n">
        <f aca="false">IF(OR($A277="",N$4=""),0,COUNTIFS(Formulas!$A$2:$A$3001,N$4,Formulas!$B$2:$B$3001,$A277))</f>
        <v>0</v>
      </c>
      <c r="O277" s="21" t="n">
        <f aca="false">IF(OR($A277="",O$4=""),0,COUNTIFS(Formulas!$A$2:$A$3001,O$4,Formulas!$B$2:$B$3001,$A277))</f>
        <v>0</v>
      </c>
      <c r="P277" s="21" t="n">
        <f aca="false">IF(OR($A277="",P$4=""),0,COUNTIFS(Formulas!$A$2:$A$3001,P$4,Formulas!$B$2:$B$3001,$A277))</f>
        <v>0</v>
      </c>
      <c r="Q277" s="21" t="n">
        <f aca="false">IF(OR($A277="",Q$4=""),0,COUNTIFS(Formulas!$A$2:$A$3001,Q$4,Formulas!$B$2:$B$3001,$A277))</f>
        <v>0</v>
      </c>
      <c r="R277" s="21" t="n">
        <f aca="false">IF(OR($A277="",R$4=""),0,COUNTIFS(Formulas!$A$2:$A$3001,R$4,Formulas!$B$2:$B$3001,$A277))</f>
        <v>0</v>
      </c>
      <c r="S277" s="21" t="n">
        <f aca="false">IF(OR($A277="",S$4=""),0,COUNTIFS(Formulas!$A$2:$A$3001,S$4,Formulas!$B$2:$B$3001,$A277))</f>
        <v>0</v>
      </c>
      <c r="T277" s="21" t="n">
        <f aca="false">IF(OR($A277="",T$4=""),0,COUNTIFS(Formulas!$A$2:$A$3001,T$4,Formulas!$B$2:$B$3001,$A277))</f>
        <v>0</v>
      </c>
      <c r="U277" s="21" t="n">
        <f aca="false">IF(OR($A277="",U$4=""),0,COUNTIFS(Formulas!$A$2:$A$3001,U$4,Formulas!$B$2:$B$3001,$A277))</f>
        <v>0</v>
      </c>
      <c r="V277" s="21" t="n">
        <f aca="false">IF(OR($A277="",V$4=""),0,COUNTIFS(Formulas!$A$2:$A$3001,V$4,Formulas!$B$2:$B$3001,$A277))</f>
        <v>0</v>
      </c>
      <c r="W277" s="21" t="n">
        <f aca="false">IF(OR($A277="",W$4=""),0,COUNTIFS(Formulas!$A$2:$A$3001,W$4,Formulas!$B$2:$B$3001,$A277))</f>
        <v>0</v>
      </c>
      <c r="X277" s="21" t="n">
        <f aca="false">IF(OR($A277="",X$4=""),0,COUNTIFS(Formulas!$A$2:$A$3001,X$4,Formulas!$B$2:$B$3001,$A277))</f>
        <v>0</v>
      </c>
      <c r="Y277" s="21" t="n">
        <f aca="false">IF(OR($A277="",Y$4=""),0,COUNTIFS(Formulas!$A$2:$A$3001,Y$4,Formulas!$B$2:$B$3001,$A277))</f>
        <v>0</v>
      </c>
      <c r="Z277" s="21" t="n">
        <f aca="false">IF(OR($A277="",Z$4=""),0,COUNTIFS(Formulas!$A$2:$A$3001,Z$4,Formulas!$B$2:$B$3001,$A277))</f>
        <v>0</v>
      </c>
      <c r="AA277" s="21" t="n">
        <f aca="false">IF(OR($A277="",AA$4=""),0,COUNTIFS(Formulas!$A$2:$A$3001,AA$4,Formulas!$B$2:$B$3001,$A277))</f>
        <v>0</v>
      </c>
      <c r="AB277" s="21" t="n">
        <f aca="false">IF(OR($A277="",AB$4=""),0,COUNTIFS(Formulas!$A$2:$A$3001,AB$4,Formulas!$B$2:$B$3001,$A277))</f>
        <v>0</v>
      </c>
      <c r="AC277" s="21" t="n">
        <f aca="false">IF(OR($A277="",AC$4=""),0,COUNTIFS(Formulas!$A$2:$A$3001,AC$4,Formulas!$B$2:$B$3001,$A277))</f>
        <v>0</v>
      </c>
      <c r="AD277" s="21" t="n">
        <f aca="false">IF(OR($A277="",AD$4=""),0,COUNTIFS(Formulas!$A$2:$A$3001,AD$4,Formulas!$B$2:$B$3001,$A277))</f>
        <v>0</v>
      </c>
      <c r="AE277" s="21" t="n">
        <f aca="false">IF(OR($A277="",AE$4=""),0,COUNTIFS(Formulas!$A$2:$A$3001,AE$4,Formulas!$B$2:$B$3001,$A277))</f>
        <v>0</v>
      </c>
      <c r="AF277" s="21" t="n">
        <f aca="false">IF(OR($A277="",AF$4=""),0,COUNTIFS(Formulas!$A$2:$A$3001,AF$4,Formulas!$B$2:$B$3001,$A277))</f>
        <v>0</v>
      </c>
      <c r="AG277" s="21" t="n">
        <f aca="false">IF(OR($A277="",AG$4=""),0,COUNTIFS(Formulas!$A$2:$A$3001,AG$4,Formulas!$B$2:$B$3001,$A277))</f>
        <v>0</v>
      </c>
      <c r="AH277" s="21" t="n">
        <f aca="false">IF(OR($A277="",AH$4=""),0,COUNTIFS(Formulas!$A$2:$A$3001,AH$4,Formulas!$B$2:$B$3001,$A277))</f>
        <v>0</v>
      </c>
      <c r="AI277" s="21" t="n">
        <f aca="false">IF(OR($A277="",AI$4=""),0,COUNTIFS(Formulas!$A$2:$A$3001,AI$4,Formulas!$B$2:$B$3001,$A277))</f>
        <v>0</v>
      </c>
      <c r="AJ277" s="21" t="n">
        <f aca="false">IF(OR($A277="",AJ$4=""),0,COUNTIFS(Formulas!$A$2:$A$3001,AJ$4,Formulas!$B$2:$B$3001,$A277))</f>
        <v>0</v>
      </c>
      <c r="AK277" s="21" t="n">
        <f aca="false">IF(OR($A277="",AK$4=""),0,COUNTIFS(Formulas!$A$2:$A$3001,AK$4,Formulas!$B$2:$B$3001,$A277))</f>
        <v>0</v>
      </c>
      <c r="AL277" s="21" t="n">
        <f aca="false">IF(OR($A277="",AL$4=""),0,COUNTIFS(Formulas!$A$2:$A$3001,AL$4,Formulas!$B$2:$B$3001,$A277))</f>
        <v>0</v>
      </c>
      <c r="AM277" s="21" t="n">
        <f aca="false">IF(OR($A277="",AM$4=""),0,COUNTIFS(Formulas!$A$2:$A$3001,AM$4,Formulas!$B$2:$B$3001,$A277))</f>
        <v>0</v>
      </c>
      <c r="AN277" s="21" t="n">
        <f aca="false">IF(OR($A277="",AN$4=""),0,COUNTIFS(Formulas!$A$2:$A$3001,AN$4,Formulas!$B$2:$B$3001,$A277))</f>
        <v>0</v>
      </c>
      <c r="AO277" s="21" t="n">
        <f aca="false">IF(OR($A277="",AO$4=""),0,COUNTIFS(Formulas!$A$2:$A$3001,AO$4,Formulas!$B$2:$B$3001,$A277))</f>
        <v>0</v>
      </c>
      <c r="AP277" s="21" t="n">
        <f aca="false">IF(OR($A277="",AP$4=""),0,COUNTIFS(Formulas!$A$2:$A$3001,AP$4,Formulas!$B$2:$B$3001,$A277))</f>
        <v>0</v>
      </c>
      <c r="AQ277" s="21" t="n">
        <f aca="false">IF(OR($A277="",AQ$4=""),0,COUNTIFS(Formulas!$A$2:$A$3001,AQ$4,Formulas!$B$2:$B$3001,$A277))</f>
        <v>0</v>
      </c>
      <c r="AR277" s="21" t="n">
        <f aca="false">IF(OR($A277="",AR$4=""),0,COUNTIFS(Formulas!$A$2:$A$3001,AR$4,Formulas!$B$2:$B$3001,$A277))</f>
        <v>0</v>
      </c>
      <c r="AS277" s="21" t="n">
        <f aca="false">IF(OR($A277="",AS$4=""),0,COUNTIFS(Formulas!$A$2:$A$3001,AS$4,Formulas!$B$2:$B$3001,$A277))</f>
        <v>0</v>
      </c>
      <c r="AT277" s="21" t="n">
        <f aca="false">IF(OR($A277="",AT$4=""),0,COUNTIFS(Formulas!$A$2:$A$3001,AT$4,Formulas!$B$2:$B$3001,$A277))</f>
        <v>0</v>
      </c>
      <c r="AU277" s="21" t="n">
        <f aca="false">IF(OR($A277="",AU$4=""),0,COUNTIFS(Formulas!$A$2:$A$3001,AU$4,Formulas!$B$2:$B$3001,$A277))</f>
        <v>0</v>
      </c>
      <c r="AV277" s="21" t="n">
        <f aca="false">IF(OR($A277="",AV$4=""),0,COUNTIFS(Formulas!$A$2:$A$3001,AV$4,Formulas!$B$2:$B$3001,$A277))</f>
        <v>0</v>
      </c>
      <c r="AW277" s="21" t="n">
        <f aca="false">IF(OR($A277="",AW$4=""),0,COUNTIFS(Formulas!$A$2:$A$3001,AW$4,Formulas!$B$2:$B$3001,$A277))</f>
        <v>0</v>
      </c>
      <c r="AX277" s="21" t="n">
        <f aca="false">IF(OR($A277="",AX$4=""),0,COUNTIFS(Formulas!$A$2:$A$3001,AX$4,Formulas!$B$2:$B$3001,$A277))</f>
        <v>0</v>
      </c>
      <c r="AY277" s="21" t="n">
        <f aca="false">IF(OR($A277="",AY$4=""),0,COUNTIFS(Formulas!$A$2:$A$3001,AY$4,Formulas!$B$2:$B$3001,$A277))</f>
        <v>0</v>
      </c>
      <c r="AZ277" s="21" t="n">
        <f aca="false">IF(OR($A277="",AZ$4=""),0,COUNTIFS(Formulas!$A$2:$A$3001,AZ$4,Formulas!$B$2:$B$3001,$A277))</f>
        <v>0</v>
      </c>
      <c r="BA277" s="21" t="n">
        <f aca="false">IF(OR($A277="",BA$4=""),0,COUNTIFS(Formulas!$A$2:$A$3001,BA$4,Formulas!$B$2:$B$3001,$A277))</f>
        <v>0</v>
      </c>
      <c r="BB277" s="21" t="n">
        <f aca="false">IF(OR($A277="",BB$4=""),0,COUNTIFS(Formulas!$A$2:$A$3001,BB$4,Formulas!$B$2:$B$3001,$A277))</f>
        <v>0</v>
      </c>
      <c r="BC277" s="21" t="n">
        <f aca="false">IF(OR($A277="",BC$4=""),0,COUNTIFS(Formulas!$A$2:$A$3001,BC$4,Formulas!$B$2:$B$3001,$A277))</f>
        <v>0</v>
      </c>
      <c r="BD277" s="21" t="n">
        <f aca="false">IF(OR($A277="",BD$4=""),0,COUNTIFS(Formulas!$A$2:$A$3001,BD$4,Formulas!$B$2:$B$3001,$A277))</f>
        <v>0</v>
      </c>
      <c r="BE277" s="21" t="n">
        <f aca="false">IF(OR($A277="",BE$4=""),0,COUNTIFS(Formulas!$A$2:$A$3001,BE$4,Formulas!$B$2:$B$3001,$A277))</f>
        <v>0</v>
      </c>
      <c r="BF277" s="21" t="n">
        <f aca="false">IF(OR($A277="",BF$4=""),0,COUNTIFS(Formulas!$A$2:$A$3001,BF$4,Formulas!$B$2:$B$3001,$A277))</f>
        <v>0</v>
      </c>
      <c r="BG277" s="21" t="n">
        <f aca="false">IF(OR($A277="",BG$4=""),0,COUNTIFS(Formulas!$A$2:$A$3001,BG$4,Formulas!$B$2:$B$3001,$A277))</f>
        <v>0</v>
      </c>
      <c r="BH277" s="21" t="n">
        <f aca="false">IF(OR($A277="",BH$4=""),0,COUNTIFS(Formulas!$A$2:$A$3001,BH$4,Formulas!$B$2:$B$3001,$A277))</f>
        <v>0</v>
      </c>
      <c r="BI277" s="21" t="n">
        <f aca="false">IF(OR($A277="",BI$4=""),0,COUNTIFS(Formulas!$A$2:$A$3001,BI$4,Formulas!$B$2:$B$3001,$A277))</f>
        <v>0</v>
      </c>
      <c r="BJ277" s="21" t="n">
        <f aca="false">IF(OR($A277="",BJ$4=""),0,COUNTIFS(Formulas!$A$2:$A$3001,BJ$4,Formulas!$B$2:$B$3001,$A277))</f>
        <v>0</v>
      </c>
      <c r="BK277" s="21" t="n">
        <f aca="false">IF(OR($A277="",BK$4=""),0,COUNTIFS(Formulas!$A$2:$A$3001,BK$4,Formulas!$B$2:$B$3001,$A277))</f>
        <v>0</v>
      </c>
      <c r="BL277" s="21" t="n">
        <f aca="false">IF(OR($A277="",BL$4=""),0,COUNTIFS(Formulas!$A$2:$A$3001,BL$4,Formulas!$B$2:$B$3001,$A277))</f>
        <v>0</v>
      </c>
      <c r="BM277" s="21" t="n">
        <f aca="false">IF(OR($A277="",BM$4=""),0,COUNTIFS(Formulas!$A$2:$A$3001,BM$4,Formulas!$B$2:$B$3001,$A277))</f>
        <v>0</v>
      </c>
      <c r="BN277" s="21" t="n">
        <f aca="false">IF(OR($A277="",BN$4=""),0,COUNTIFS(Formulas!$A$2:$A$3001,BN$4,Formulas!$B$2:$B$3001,$A277))</f>
        <v>0</v>
      </c>
      <c r="BO277" s="21" t="n">
        <f aca="false">IF(OR($A277="",BO$4=""),0,COUNTIFS(Formulas!$A$2:$A$3001,BO$4,Formulas!$B$2:$B$3001,$A277))</f>
        <v>0</v>
      </c>
      <c r="BP277" s="21" t="n">
        <f aca="false">IF(OR($A277="",BP$4=""),0,COUNTIFS(Formulas!$A$2:$A$3001,BP$4,Formulas!$B$2:$B$3001,$A277))</f>
        <v>0</v>
      </c>
      <c r="BQ277" s="21" t="n">
        <f aca="false">IF(OR($A277="",BQ$4=""),0,COUNTIFS(Formulas!$A$2:$A$3001,BQ$4,Formulas!$B$2:$B$3001,$A277))</f>
        <v>0</v>
      </c>
      <c r="BR277" s="21" t="n">
        <f aca="false">IF(OR($A277="",BR$4=""),0,COUNTIFS(Formulas!$A$2:$A$3001,BR$4,Formulas!$B$2:$B$3001,$A277))</f>
        <v>0</v>
      </c>
      <c r="BS277" s="21" t="n">
        <f aca="false">IF(OR($A277="",BS$4=""),0,COUNTIFS(Formulas!$A$2:$A$3001,BS$4,Formulas!$B$2:$B$3001,$A277))</f>
        <v>0</v>
      </c>
      <c r="BT277" s="21" t="n">
        <f aca="false">IF(OR($A277="",BT$4=""),0,COUNTIFS(Formulas!$A$2:$A$3001,BT$4,Formulas!$B$2:$B$3001,$A277))</f>
        <v>0</v>
      </c>
      <c r="BU277" s="21" t="n">
        <f aca="false">IF(OR($A277="",BU$4=""),0,COUNTIFS(Formulas!$A$2:$A$3001,BU$4,Formulas!$B$2:$B$3001,$A277))</f>
        <v>0</v>
      </c>
      <c r="BV277" s="21" t="n">
        <f aca="false">IF(OR($A277="",BV$4=""),0,COUNTIFS(Formulas!$A$2:$A$3001,BV$4,Formulas!$B$2:$B$3001,$A277))</f>
        <v>0</v>
      </c>
      <c r="BW277" s="21" t="n">
        <f aca="false">IF(OR($A277="",BW$4=""),0,COUNTIFS(Formulas!$A$2:$A$3001,BW$4,Formulas!$B$2:$B$3001,$A277))</f>
        <v>0</v>
      </c>
      <c r="BX277" s="21" t="n">
        <f aca="false">IF(OR($A277="",BX$4=""),0,COUNTIFS(Formulas!$A$2:$A$3001,BX$4,Formulas!$B$2:$B$3001,$A277))</f>
        <v>0</v>
      </c>
      <c r="BY277" s="21" t="n">
        <f aca="false">IF(OR($A277="",BY$4=""),0,COUNTIFS(Formulas!$A$2:$A$3001,BY$4,Formulas!$B$2:$B$3001,$A277))</f>
        <v>0</v>
      </c>
      <c r="BZ277" s="21" t="n">
        <f aca="false">IF(OR($A277="",BZ$4=""),0,COUNTIFS(Formulas!$A$2:$A$3001,BZ$4,Formulas!$B$2:$B$3001,$A277))</f>
        <v>0</v>
      </c>
      <c r="CA277" s="21" t="n">
        <f aca="false">IF(OR($A277="",CA$4=""),0,COUNTIFS(Formulas!$A$2:$A$3001,CA$4,Formulas!$B$2:$B$3001,$A277))</f>
        <v>0</v>
      </c>
      <c r="CB277" s="21" t="n">
        <f aca="false">IF(OR($A277="",CB$4=""),0,COUNTIFS(Formulas!$A$2:$A$3001,CB$4,Formulas!$B$2:$B$3001,$A277))</f>
        <v>0</v>
      </c>
      <c r="CC277" s="21" t="n">
        <f aca="false">IF(OR($A277="",CC$4=""),0,COUNTIFS(Formulas!$A$2:$A$3001,CC$4,Formulas!$B$2:$B$3001,$A277))</f>
        <v>0</v>
      </c>
      <c r="CD277" s="21" t="n">
        <f aca="false">IF(OR($A277="",CD$4=""),0,COUNTIFS(Formulas!$A$2:$A$3001,CD$4,Formulas!$B$2:$B$3001,$A277))</f>
        <v>0</v>
      </c>
      <c r="CE277" s="21" t="n">
        <f aca="false">IF(OR($A277="",CE$4=""),0,COUNTIFS(Formulas!$A$2:$A$3001,CE$4,Formulas!$B$2:$B$3001,$A277))</f>
        <v>0</v>
      </c>
      <c r="CF277" s="21" t="n">
        <f aca="false">IF(OR($A277="",CF$4=""),0,COUNTIFS(Formulas!$A$2:$A$3001,CF$4,Formulas!$B$2:$B$3001,$A277))</f>
        <v>0</v>
      </c>
      <c r="CG277" s="21" t="n">
        <f aca="false">IF(OR($A277="",CG$4=""),0,COUNTIFS(Formulas!$A$2:$A$3001,CG$4,Formulas!$B$2:$B$3001,$A277))</f>
        <v>0</v>
      </c>
      <c r="CH277" s="21" t="n">
        <f aca="false">IF(OR($A277="",CH$4=""),0,COUNTIFS(Formulas!$A$2:$A$3001,CH$4,Formulas!$B$2:$B$3001,$A277))</f>
        <v>0</v>
      </c>
      <c r="CI277" s="21" t="n">
        <f aca="false">IF(OR($A277="",CI$4=""),0,COUNTIFS(Formulas!$A$2:$A$3001,CI$4,Formulas!$B$2:$B$3001,$A277))</f>
        <v>0</v>
      </c>
      <c r="CJ277" s="21" t="n">
        <f aca="false">IF(OR($A277="",CJ$4=""),0,COUNTIFS(Formulas!$A$2:$A$3001,CJ$4,Formulas!$B$2:$B$3001,$A277))</f>
        <v>0</v>
      </c>
      <c r="CK277" s="21" t="n">
        <f aca="false">IF(OR($A277="",CK$4=""),0,COUNTIFS(Formulas!$A$2:$A$3001,CK$4,Formulas!$B$2:$B$3001,$A277))</f>
        <v>0</v>
      </c>
      <c r="CL277" s="21" t="n">
        <f aca="false">IF(OR($A277="",CL$4=""),0,COUNTIFS(Formulas!$A$2:$A$3001,CL$4,Formulas!$B$2:$B$3001,$A277))</f>
        <v>0</v>
      </c>
      <c r="CM277" s="21" t="n">
        <f aca="false">IF(OR($A277="",CM$4=""),0,COUNTIFS(Formulas!$A$2:$A$3001,CM$4,Formulas!$B$2:$B$3001,$A277))</f>
        <v>0</v>
      </c>
      <c r="CN277" s="21" t="n">
        <f aca="false">IF(OR($A277="",CN$4=""),0,COUNTIFS(Formulas!$A$2:$A$3001,CN$4,Formulas!$B$2:$B$3001,$A277))</f>
        <v>0</v>
      </c>
      <c r="CO277" s="21" t="n">
        <f aca="false">IF(OR($A277="",CO$4=""),0,COUNTIFS(Formulas!$A$2:$A$3001,CO$4,Formulas!$B$2:$B$3001,$A277))</f>
        <v>0</v>
      </c>
      <c r="CP277" s="21" t="n">
        <f aca="false">IF(OR($A277="",CP$4=""),0,COUNTIFS(Formulas!$A$2:$A$3001,CP$4,Formulas!$B$2:$B$3001,$A277))</f>
        <v>0</v>
      </c>
      <c r="CQ277" s="21" t="n">
        <f aca="false">IF(OR($A277="",CQ$4=""),0,COUNTIFS(Formulas!$A$2:$A$3001,CQ$4,Formulas!$B$2:$B$3001,$A277))</f>
        <v>0</v>
      </c>
      <c r="CR277" s="21" t="n">
        <f aca="false">IF(OR($A277="",CR$4=""),0,COUNTIFS(Formulas!$A$2:$A$3001,CR$4,Formulas!$B$2:$B$3001,$A277))</f>
        <v>0</v>
      </c>
      <c r="CS277" s="21" t="n">
        <f aca="false">IF(OR($A277="",CS$4=""),0,COUNTIFS(Formulas!$A$2:$A$3001,CS$4,Formulas!$B$2:$B$3001,$A277))</f>
        <v>0</v>
      </c>
      <c r="CT277" s="21" t="n">
        <f aca="false">IF(OR($A277="",CT$4=""),0,COUNTIFS(Formulas!$A$2:$A$3001,CT$4,Formulas!$B$2:$B$3001,$A277))</f>
        <v>0</v>
      </c>
      <c r="CU277" s="21" t="n">
        <f aca="false">IF(OR($A277="",CU$4=""),0,COUNTIFS(Formulas!$A$2:$A$3001,CU$4,Formulas!$B$2:$B$3001,$A277))</f>
        <v>0</v>
      </c>
      <c r="CV277" s="21" t="n">
        <f aca="false">IF(OR($A277="",CV$4=""),0,COUNTIFS(Formulas!$A$2:$A$3001,CV$4,Formulas!$B$2:$B$3001,$A277))</f>
        <v>0</v>
      </c>
      <c r="CW277" s="21" t="n">
        <f aca="false">IF(OR($A277="",CW$4=""),0,COUNTIFS(Formulas!$A$2:$A$3001,CW$4,Formulas!$B$2:$B$3001,$A277))</f>
        <v>0</v>
      </c>
      <c r="CX277" s="21" t="n">
        <f aca="false">IF(OR($A277="",CX$4=""),0,COUNTIFS(Formulas!$A$2:$A$3001,CX$4,Formulas!$B$2:$B$3001,$A277))</f>
        <v>0</v>
      </c>
      <c r="CY277" s="21" t="n">
        <f aca="false">IF(OR($A277="",CY$4=""),0,COUNTIFS(Formulas!$A$2:$A$3001,CY$4,Formulas!$B$2:$B$3001,$A277))</f>
        <v>0</v>
      </c>
      <c r="CZ277" s="21" t="n">
        <f aca="false">IF(OR($A277="",CZ$4=""),0,COUNTIFS(Formulas!$A$2:$A$3001,CZ$4,Formulas!$B$2:$B$3001,$A277))</f>
        <v>0</v>
      </c>
      <c r="DA277" s="21" t="n">
        <f aca="false">IF(OR($A277="",DA$4=""),0,COUNTIFS(Formulas!$A$2:$A$3001,DA$4,Formulas!$B$2:$B$3001,$A277))</f>
        <v>0</v>
      </c>
      <c r="DB277" s="21" t="n">
        <f aca="false">IF(OR($A277="",DB$4=""),0,COUNTIFS(Formulas!$A$2:$A$3001,DB$4,Formulas!$B$2:$B$3001,$A277))</f>
        <v>0</v>
      </c>
      <c r="DC277" s="21" t="n">
        <f aca="false">IF(OR($A277="",DC$4=""),0,COUNTIFS(Formulas!$A$2:$A$3001,DC$4,Formulas!$B$2:$B$3001,$A277))</f>
        <v>0</v>
      </c>
      <c r="DD277" s="21" t="n">
        <f aca="false">IF(OR($A277="",DD$4=""),0,COUNTIFS(Formulas!$A$2:$A$3001,DD$4,Formulas!$B$2:$B$3001,$A277))</f>
        <v>0</v>
      </c>
      <c r="DE277" s="21" t="n">
        <f aca="false">IF(OR($A277="",DE$4=""),0,COUNTIFS(Formulas!$A$2:$A$3001,DE$4,Formulas!$B$2:$B$3001,$A277))</f>
        <v>0</v>
      </c>
      <c r="DF277" s="21" t="n">
        <f aca="false">IF(OR($A277="",DF$4=""),0,COUNTIFS(Formulas!$A$2:$A$3001,DF$4,Formulas!$B$2:$B$3001,$A277))</f>
        <v>0</v>
      </c>
      <c r="DG277" s="21" t="n">
        <f aca="false">IF(OR($A277="",DG$4=""),0,COUNTIFS(Formulas!$A$2:$A$3001,DG$4,Formulas!$B$2:$B$3001,$A277))</f>
        <v>0</v>
      </c>
      <c r="DH277" s="21" t="n">
        <f aca="false">IF(OR($A277="",DH$4=""),0,COUNTIFS(Formulas!$A$2:$A$3001,DH$4,Formulas!$B$2:$B$3001,$A277))</f>
        <v>0</v>
      </c>
      <c r="DI277" s="21" t="n">
        <f aca="false">IF(OR($A277="",DI$4=""),0,COUNTIFS(Formulas!$A$2:$A$3001,DI$4,Formulas!$B$2:$B$3001,$A277))</f>
        <v>0</v>
      </c>
      <c r="DJ277" s="21" t="n">
        <f aca="false">IF(OR($A277="",DJ$4=""),0,COUNTIFS(Formulas!$A$2:$A$3001,DJ$4,Formulas!$B$2:$B$3001,$A277))</f>
        <v>0</v>
      </c>
      <c r="DK277" s="21" t="n">
        <f aca="false">IF(OR($A277="",DK$4=""),0,COUNTIFS(Formulas!$A$2:$A$3001,DK$4,Formulas!$B$2:$B$3001,$A277))</f>
        <v>0</v>
      </c>
      <c r="DL277" s="21" t="n">
        <f aca="false">IF(OR($A277="",DL$4=""),0,COUNTIFS(Formulas!$A$2:$A$3001,DL$4,Formulas!$B$2:$B$3001,$A277))</f>
        <v>0</v>
      </c>
      <c r="DM277" s="21" t="n">
        <f aca="false">IF(OR($A277="",DM$4=""),0,COUNTIFS(Formulas!$A$2:$A$3001,DM$4,Formulas!$B$2:$B$3001,$A277))</f>
        <v>0</v>
      </c>
      <c r="DN277" s="21" t="n">
        <f aca="false">IF(OR($A277="",DN$4=""),0,COUNTIFS(Formulas!$A$2:$A$3001,DN$4,Formulas!$B$2:$B$3001,$A277))</f>
        <v>0</v>
      </c>
      <c r="DO277" s="21" t="n">
        <f aca="false">IF(OR($A277="",DO$4=""),0,COUNTIFS(Formulas!$A$2:$A$3001,DO$4,Formulas!$B$2:$B$3001,$A277))</f>
        <v>0</v>
      </c>
      <c r="DP277" s="21" t="n">
        <f aca="false">IF(OR($A277="",DP$4=""),0,COUNTIFS(Formulas!$A$2:$A$3001,DP$4,Formulas!$B$2:$B$3001,$A277))</f>
        <v>0</v>
      </c>
      <c r="DQ277" s="21" t="n">
        <f aca="false">IF(OR($A277="",DQ$4=""),0,COUNTIFS(Formulas!$A$2:$A$3001,DQ$4,Formulas!$B$2:$B$3001,$A277))</f>
        <v>0</v>
      </c>
      <c r="DR277" s="21" t="n">
        <f aca="false">IF(OR($A277="",DR$4=""),0,COUNTIFS(Formulas!$A$2:$A$3001,DR$4,Formulas!$B$2:$B$3001,$A277))</f>
        <v>0</v>
      </c>
      <c r="DS277" s="21" t="n">
        <f aca="false">IF(OR($A277="",DS$4=""),0,COUNTIFS(Formulas!$A$2:$A$3001,DS$4,Formulas!$B$2:$B$3001,$A277))</f>
        <v>0</v>
      </c>
      <c r="DT277" s="21" t="n">
        <f aca="false">IF(OR($A277="",DT$4=""),0,COUNTIFS(Formulas!$A$2:$A$3001,DT$4,Formulas!$B$2:$B$3001,$A277))</f>
        <v>0</v>
      </c>
      <c r="DU277" s="21" t="n">
        <f aca="false">IF(OR($A277="",DU$4=""),0,COUNTIFS(Formulas!$A$2:$A$3001,DU$4,Formulas!$B$2:$B$3001,$A277))</f>
        <v>0</v>
      </c>
      <c r="DV277" s="21" t="n">
        <f aca="false">IF(OR($A277="",DV$4=""),0,COUNTIFS(Formulas!$A$2:$A$3001,DV$4,Formulas!$B$2:$B$3001,$A277))</f>
        <v>0</v>
      </c>
      <c r="DW277" s="21" t="n">
        <f aca="false">IF(OR($A277="",DW$4=""),0,COUNTIFS(Formulas!$A$2:$A$3001,DW$4,Formulas!$B$2:$B$3001,$A277))</f>
        <v>0</v>
      </c>
      <c r="DX277" s="21" t="n">
        <f aca="false">IF(OR($A277="",DX$4=""),0,COUNTIFS(Formulas!$A$2:$A$3001,DX$4,Formulas!$B$2:$B$3001,$A277))</f>
        <v>0</v>
      </c>
      <c r="DY277" s="21" t="n">
        <f aca="false">IF(OR($A277="",DY$4=""),0,COUNTIFS(Formulas!$A$2:$A$3001,DY$4,Formulas!$B$2:$B$3001,$A277))</f>
        <v>0</v>
      </c>
      <c r="DZ277" s="21" t="n">
        <f aca="false">IF(OR($A277="",DZ$4=""),0,COUNTIFS(Formulas!$A$2:$A$3001,DZ$4,Formulas!$B$2:$B$3001,$A277))</f>
        <v>0</v>
      </c>
      <c r="EA277" s="21" t="n">
        <f aca="false">IF(OR($A277="",EA$4=""),0,COUNTIFS(Formulas!$A$2:$A$3001,EA$4,Formulas!$B$2:$B$3001,$A277))</f>
        <v>0</v>
      </c>
      <c r="EB277" s="21" t="n">
        <f aca="false">IF(OR($A277="",EB$4=""),0,COUNTIFS(Formulas!$A$2:$A$3001,EB$4,Formulas!$B$2:$B$3001,$A277))</f>
        <v>0</v>
      </c>
      <c r="EC277" s="21" t="n">
        <f aca="false">IF(OR($A277="",EC$4=""),0,COUNTIFS(Formulas!$A$2:$A$3001,EC$4,Formulas!$B$2:$B$3001,$A277))</f>
        <v>0</v>
      </c>
      <c r="ED277" s="21" t="n">
        <f aca="false">IF(OR($A277="",ED$4=""),0,COUNTIFS(Formulas!$A$2:$A$3001,ED$4,Formulas!$B$2:$B$3001,$A277))</f>
        <v>0</v>
      </c>
      <c r="EE277" s="21" t="n">
        <f aca="false">IF(OR($A277="",EE$4=""),0,COUNTIFS(Formulas!$A$2:$A$3001,EE$4,Formulas!$B$2:$B$3001,$A277))</f>
        <v>0</v>
      </c>
      <c r="EF277" s="21" t="n">
        <f aca="false">IF(OR($A277="",EF$4=""),0,COUNTIFS(Formulas!$A$2:$A$3001,EF$4,Formulas!$B$2:$B$3001,$A277))</f>
        <v>0</v>
      </c>
      <c r="EG277" s="21" t="n">
        <f aca="false">IF(OR($A277="",EG$4=""),0,COUNTIFS(Formulas!$A$2:$A$3001,EG$4,Formulas!$B$2:$B$3001,$A277))</f>
        <v>0</v>
      </c>
      <c r="EH277" s="21" t="n">
        <f aca="false">IF(OR($A277="",EH$4=""),0,COUNTIFS(Formulas!$A$2:$A$3001,EH$4,Formulas!$B$2:$B$3001,$A277))</f>
        <v>0</v>
      </c>
      <c r="EI277" s="21" t="n">
        <f aca="false">IF(OR($A277="",EI$4=""),0,COUNTIFS(Formulas!$A$2:$A$3001,EI$4,Formulas!$B$2:$B$3001,$A277))</f>
        <v>0</v>
      </c>
      <c r="EJ277" s="21" t="n">
        <f aca="false">IF(OR($A277="",EJ$4=""),0,COUNTIFS(Formulas!$A$2:$A$3001,EJ$4,Formulas!$B$2:$B$3001,$A277))</f>
        <v>0</v>
      </c>
      <c r="EK277" s="21" t="n">
        <f aca="false">IF(OR($A277="",EK$4=""),0,COUNTIFS(Formulas!$A$2:$A$3001,EK$4,Formulas!$B$2:$B$3001,$A277))</f>
        <v>0</v>
      </c>
      <c r="EL277" s="21" t="n">
        <f aca="false">IF(OR($A277="",EL$4=""),0,COUNTIFS(Formulas!$A$2:$A$3001,EL$4,Formulas!$B$2:$B$3001,$A277))</f>
        <v>0</v>
      </c>
      <c r="EM277" s="21" t="n">
        <f aca="false">IF(OR($A277="",EM$4=""),0,COUNTIFS(Formulas!$A$2:$A$3001,EM$4,Formulas!$B$2:$B$3001,$A277))</f>
        <v>0</v>
      </c>
      <c r="EN277" s="21" t="n">
        <f aca="false">IF(OR($A277="",EN$4=""),0,COUNTIFS(Formulas!$A$2:$A$3001,EN$4,Formulas!$B$2:$B$3001,$A277))</f>
        <v>0</v>
      </c>
      <c r="EO277" s="21" t="n">
        <f aca="false">IF(OR($A277="",EO$4=""),0,COUNTIFS(Formulas!$A$2:$A$3001,EO$4,Formulas!$B$2:$B$3001,$A277))</f>
        <v>0</v>
      </c>
      <c r="EP277" s="21" t="n">
        <f aca="false">IF(OR($A277="",EP$4=""),0,COUNTIFS(Formulas!$A$2:$A$3001,EP$4,Formulas!$B$2:$B$3001,$A277))</f>
        <v>0</v>
      </c>
      <c r="EQ277" s="21" t="n">
        <f aca="false">IF(OR($A277="",EQ$4=""),0,COUNTIFS(Formulas!$A$2:$A$3001,EQ$4,Formulas!$B$2:$B$3001,$A277))</f>
        <v>0</v>
      </c>
      <c r="ER277" s="21" t="n">
        <f aca="false">IF(OR($A277="",ER$4=""),0,COUNTIFS(Formulas!$A$2:$A$3001,ER$4,Formulas!$B$2:$B$3001,$A277))</f>
        <v>0</v>
      </c>
      <c r="ES277" s="21" t="n">
        <f aca="false">IF(OR($A277="",ES$4=""),0,COUNTIFS(Formulas!$A$2:$A$3001,ES$4,Formulas!$B$2:$B$3001,$A277))</f>
        <v>0</v>
      </c>
      <c r="ET277" s="21" t="n">
        <f aca="false">IF(OR($A277="",ET$4=""),0,COUNTIFS(Formulas!$A$2:$A$3001,ET$4,Formulas!$B$2:$B$3001,$A277))</f>
        <v>0</v>
      </c>
      <c r="EU277" s="21" t="n">
        <f aca="false">IF(OR($A277="",EU$4=""),0,COUNTIFS(Formulas!$A$2:$A$3001,EU$4,Formulas!$B$2:$B$3001,$A277))</f>
        <v>0</v>
      </c>
      <c r="EV277" s="21" t="n">
        <f aca="false">IF(OR($A277="",EV$4=""),0,COUNTIFS(Formulas!$A$2:$A$3001,EV$4,Formulas!$B$2:$B$3001,$A277))</f>
        <v>0</v>
      </c>
    </row>
    <row r="278" customFormat="false" ht="15" hidden="false" customHeight="false" outlineLevel="0" collapsed="false">
      <c r="A278" s="13" t="str">
        <f aca="false">IF(INDEX(Materials!$A$2:$A$301,274)="","",INDEX(Materials!$A$2:$A$301,274))</f>
        <v/>
      </c>
      <c r="B278" s="19" t="str">
        <f aca="false">IF(A278="","",COUNTIF(C278:EV278,"&gt;0"))</f>
        <v/>
      </c>
      <c r="C278" s="21" t="n">
        <f aca="false">IF(OR($A278="",C$4=""),0,COUNTIFS(Formulas!$A$2:$A$3001,C$4,Formulas!$B$2:$B$3001,$A278))</f>
        <v>0</v>
      </c>
      <c r="D278" s="21" t="n">
        <f aca="false">IF(OR($A278="",D$4=""),0,COUNTIFS(Formulas!$A$2:$A$3001,D$4,Formulas!$B$2:$B$3001,$A278))</f>
        <v>0</v>
      </c>
      <c r="E278" s="21" t="n">
        <f aca="false">IF(OR($A278="",E$4=""),0,COUNTIFS(Formulas!$A$2:$A$3001,E$4,Formulas!$B$2:$B$3001,$A278))</f>
        <v>0</v>
      </c>
      <c r="F278" s="21" t="n">
        <f aca="false">IF(OR($A278="",F$4=""),0,COUNTIFS(Formulas!$A$2:$A$3001,F$4,Formulas!$B$2:$B$3001,$A278))</f>
        <v>0</v>
      </c>
      <c r="G278" s="21" t="n">
        <f aca="false">IF(OR($A278="",G$4=""),0,COUNTIFS(Formulas!$A$2:$A$3001,G$4,Formulas!$B$2:$B$3001,$A278))</f>
        <v>0</v>
      </c>
      <c r="H278" s="21" t="n">
        <f aca="false">IF(OR($A278="",H$4=""),0,COUNTIFS(Formulas!$A$2:$A$3001,H$4,Formulas!$B$2:$B$3001,$A278))</f>
        <v>0</v>
      </c>
      <c r="I278" s="21" t="n">
        <f aca="false">IF(OR($A278="",I$4=""),0,COUNTIFS(Formulas!$A$2:$A$3001,I$4,Formulas!$B$2:$B$3001,$A278))</f>
        <v>0</v>
      </c>
      <c r="J278" s="21" t="n">
        <f aca="false">IF(OR($A278="",J$4=""),0,COUNTIFS(Formulas!$A$2:$A$3001,J$4,Formulas!$B$2:$B$3001,$A278))</f>
        <v>0</v>
      </c>
      <c r="K278" s="21" t="n">
        <f aca="false">IF(OR($A278="",K$4=""),0,COUNTIFS(Formulas!$A$2:$A$3001,K$4,Formulas!$B$2:$B$3001,$A278))</f>
        <v>0</v>
      </c>
      <c r="L278" s="21" t="n">
        <f aca="false">IF(OR($A278="",L$4=""),0,COUNTIFS(Formulas!$A$2:$A$3001,L$4,Formulas!$B$2:$B$3001,$A278))</f>
        <v>0</v>
      </c>
      <c r="M278" s="21" t="n">
        <f aca="false">IF(OR($A278="",M$4=""),0,COUNTIFS(Formulas!$A$2:$A$3001,M$4,Formulas!$B$2:$B$3001,$A278))</f>
        <v>0</v>
      </c>
      <c r="N278" s="21" t="n">
        <f aca="false">IF(OR($A278="",N$4=""),0,COUNTIFS(Formulas!$A$2:$A$3001,N$4,Formulas!$B$2:$B$3001,$A278))</f>
        <v>0</v>
      </c>
      <c r="O278" s="21" t="n">
        <f aca="false">IF(OR($A278="",O$4=""),0,COUNTIFS(Formulas!$A$2:$A$3001,O$4,Formulas!$B$2:$B$3001,$A278))</f>
        <v>0</v>
      </c>
      <c r="P278" s="21" t="n">
        <f aca="false">IF(OR($A278="",P$4=""),0,COUNTIFS(Formulas!$A$2:$A$3001,P$4,Formulas!$B$2:$B$3001,$A278))</f>
        <v>0</v>
      </c>
      <c r="Q278" s="21" t="n">
        <f aca="false">IF(OR($A278="",Q$4=""),0,COUNTIFS(Formulas!$A$2:$A$3001,Q$4,Formulas!$B$2:$B$3001,$A278))</f>
        <v>0</v>
      </c>
      <c r="R278" s="21" t="n">
        <f aca="false">IF(OR($A278="",R$4=""),0,COUNTIFS(Formulas!$A$2:$A$3001,R$4,Formulas!$B$2:$B$3001,$A278))</f>
        <v>0</v>
      </c>
      <c r="S278" s="21" t="n">
        <f aca="false">IF(OR($A278="",S$4=""),0,COUNTIFS(Formulas!$A$2:$A$3001,S$4,Formulas!$B$2:$B$3001,$A278))</f>
        <v>0</v>
      </c>
      <c r="T278" s="21" t="n">
        <f aca="false">IF(OR($A278="",T$4=""),0,COUNTIFS(Formulas!$A$2:$A$3001,T$4,Formulas!$B$2:$B$3001,$A278))</f>
        <v>0</v>
      </c>
      <c r="U278" s="21" t="n">
        <f aca="false">IF(OR($A278="",U$4=""),0,COUNTIFS(Formulas!$A$2:$A$3001,U$4,Formulas!$B$2:$B$3001,$A278))</f>
        <v>0</v>
      </c>
      <c r="V278" s="21" t="n">
        <f aca="false">IF(OR($A278="",V$4=""),0,COUNTIFS(Formulas!$A$2:$A$3001,V$4,Formulas!$B$2:$B$3001,$A278))</f>
        <v>0</v>
      </c>
      <c r="W278" s="21" t="n">
        <f aca="false">IF(OR($A278="",W$4=""),0,COUNTIFS(Formulas!$A$2:$A$3001,W$4,Formulas!$B$2:$B$3001,$A278))</f>
        <v>0</v>
      </c>
      <c r="X278" s="21" t="n">
        <f aca="false">IF(OR($A278="",X$4=""),0,COUNTIFS(Formulas!$A$2:$A$3001,X$4,Formulas!$B$2:$B$3001,$A278))</f>
        <v>0</v>
      </c>
      <c r="Y278" s="21" t="n">
        <f aca="false">IF(OR($A278="",Y$4=""),0,COUNTIFS(Formulas!$A$2:$A$3001,Y$4,Formulas!$B$2:$B$3001,$A278))</f>
        <v>0</v>
      </c>
      <c r="Z278" s="21" t="n">
        <f aca="false">IF(OR($A278="",Z$4=""),0,COUNTIFS(Formulas!$A$2:$A$3001,Z$4,Formulas!$B$2:$B$3001,$A278))</f>
        <v>0</v>
      </c>
      <c r="AA278" s="21" t="n">
        <f aca="false">IF(OR($A278="",AA$4=""),0,COUNTIFS(Formulas!$A$2:$A$3001,AA$4,Formulas!$B$2:$B$3001,$A278))</f>
        <v>0</v>
      </c>
      <c r="AB278" s="21" t="n">
        <f aca="false">IF(OR($A278="",AB$4=""),0,COUNTIFS(Formulas!$A$2:$A$3001,AB$4,Formulas!$B$2:$B$3001,$A278))</f>
        <v>0</v>
      </c>
      <c r="AC278" s="21" t="n">
        <f aca="false">IF(OR($A278="",AC$4=""),0,COUNTIFS(Formulas!$A$2:$A$3001,AC$4,Formulas!$B$2:$B$3001,$A278))</f>
        <v>0</v>
      </c>
      <c r="AD278" s="21" t="n">
        <f aca="false">IF(OR($A278="",AD$4=""),0,COUNTIFS(Formulas!$A$2:$A$3001,AD$4,Formulas!$B$2:$B$3001,$A278))</f>
        <v>0</v>
      </c>
      <c r="AE278" s="21" t="n">
        <f aca="false">IF(OR($A278="",AE$4=""),0,COUNTIFS(Formulas!$A$2:$A$3001,AE$4,Formulas!$B$2:$B$3001,$A278))</f>
        <v>0</v>
      </c>
      <c r="AF278" s="21" t="n">
        <f aca="false">IF(OR($A278="",AF$4=""),0,COUNTIFS(Formulas!$A$2:$A$3001,AF$4,Formulas!$B$2:$B$3001,$A278))</f>
        <v>0</v>
      </c>
      <c r="AG278" s="21" t="n">
        <f aca="false">IF(OR($A278="",AG$4=""),0,COUNTIFS(Formulas!$A$2:$A$3001,AG$4,Formulas!$B$2:$B$3001,$A278))</f>
        <v>0</v>
      </c>
      <c r="AH278" s="21" t="n">
        <f aca="false">IF(OR($A278="",AH$4=""),0,COUNTIFS(Formulas!$A$2:$A$3001,AH$4,Formulas!$B$2:$B$3001,$A278))</f>
        <v>0</v>
      </c>
      <c r="AI278" s="21" t="n">
        <f aca="false">IF(OR($A278="",AI$4=""),0,COUNTIFS(Formulas!$A$2:$A$3001,AI$4,Formulas!$B$2:$B$3001,$A278))</f>
        <v>0</v>
      </c>
      <c r="AJ278" s="21" t="n">
        <f aca="false">IF(OR($A278="",AJ$4=""),0,COUNTIFS(Formulas!$A$2:$A$3001,AJ$4,Formulas!$B$2:$B$3001,$A278))</f>
        <v>0</v>
      </c>
      <c r="AK278" s="21" t="n">
        <f aca="false">IF(OR($A278="",AK$4=""),0,COUNTIFS(Formulas!$A$2:$A$3001,AK$4,Formulas!$B$2:$B$3001,$A278))</f>
        <v>0</v>
      </c>
      <c r="AL278" s="21" t="n">
        <f aca="false">IF(OR($A278="",AL$4=""),0,COUNTIFS(Formulas!$A$2:$A$3001,AL$4,Formulas!$B$2:$B$3001,$A278))</f>
        <v>0</v>
      </c>
      <c r="AM278" s="21" t="n">
        <f aca="false">IF(OR($A278="",AM$4=""),0,COUNTIFS(Formulas!$A$2:$A$3001,AM$4,Formulas!$B$2:$B$3001,$A278))</f>
        <v>0</v>
      </c>
      <c r="AN278" s="21" t="n">
        <f aca="false">IF(OR($A278="",AN$4=""),0,COUNTIFS(Formulas!$A$2:$A$3001,AN$4,Formulas!$B$2:$B$3001,$A278))</f>
        <v>0</v>
      </c>
      <c r="AO278" s="21" t="n">
        <f aca="false">IF(OR($A278="",AO$4=""),0,COUNTIFS(Formulas!$A$2:$A$3001,AO$4,Formulas!$B$2:$B$3001,$A278))</f>
        <v>0</v>
      </c>
      <c r="AP278" s="21" t="n">
        <f aca="false">IF(OR($A278="",AP$4=""),0,COUNTIFS(Formulas!$A$2:$A$3001,AP$4,Formulas!$B$2:$B$3001,$A278))</f>
        <v>0</v>
      </c>
      <c r="AQ278" s="21" t="n">
        <f aca="false">IF(OR($A278="",AQ$4=""),0,COUNTIFS(Formulas!$A$2:$A$3001,AQ$4,Formulas!$B$2:$B$3001,$A278))</f>
        <v>0</v>
      </c>
      <c r="AR278" s="21" t="n">
        <f aca="false">IF(OR($A278="",AR$4=""),0,COUNTIFS(Formulas!$A$2:$A$3001,AR$4,Formulas!$B$2:$B$3001,$A278))</f>
        <v>0</v>
      </c>
      <c r="AS278" s="21" t="n">
        <f aca="false">IF(OR($A278="",AS$4=""),0,COUNTIFS(Formulas!$A$2:$A$3001,AS$4,Formulas!$B$2:$B$3001,$A278))</f>
        <v>0</v>
      </c>
      <c r="AT278" s="21" t="n">
        <f aca="false">IF(OR($A278="",AT$4=""),0,COUNTIFS(Formulas!$A$2:$A$3001,AT$4,Formulas!$B$2:$B$3001,$A278))</f>
        <v>0</v>
      </c>
      <c r="AU278" s="21" t="n">
        <f aca="false">IF(OR($A278="",AU$4=""),0,COUNTIFS(Formulas!$A$2:$A$3001,AU$4,Formulas!$B$2:$B$3001,$A278))</f>
        <v>0</v>
      </c>
      <c r="AV278" s="21" t="n">
        <f aca="false">IF(OR($A278="",AV$4=""),0,COUNTIFS(Formulas!$A$2:$A$3001,AV$4,Formulas!$B$2:$B$3001,$A278))</f>
        <v>0</v>
      </c>
      <c r="AW278" s="21" t="n">
        <f aca="false">IF(OR($A278="",AW$4=""),0,COUNTIFS(Formulas!$A$2:$A$3001,AW$4,Formulas!$B$2:$B$3001,$A278))</f>
        <v>0</v>
      </c>
      <c r="AX278" s="21" t="n">
        <f aca="false">IF(OR($A278="",AX$4=""),0,COUNTIFS(Formulas!$A$2:$A$3001,AX$4,Formulas!$B$2:$B$3001,$A278))</f>
        <v>0</v>
      </c>
      <c r="AY278" s="21" t="n">
        <f aca="false">IF(OR($A278="",AY$4=""),0,COUNTIFS(Formulas!$A$2:$A$3001,AY$4,Formulas!$B$2:$B$3001,$A278))</f>
        <v>0</v>
      </c>
      <c r="AZ278" s="21" t="n">
        <f aca="false">IF(OR($A278="",AZ$4=""),0,COUNTIFS(Formulas!$A$2:$A$3001,AZ$4,Formulas!$B$2:$B$3001,$A278))</f>
        <v>0</v>
      </c>
      <c r="BA278" s="21" t="n">
        <f aca="false">IF(OR($A278="",BA$4=""),0,COUNTIFS(Formulas!$A$2:$A$3001,BA$4,Formulas!$B$2:$B$3001,$A278))</f>
        <v>0</v>
      </c>
      <c r="BB278" s="21" t="n">
        <f aca="false">IF(OR($A278="",BB$4=""),0,COUNTIFS(Formulas!$A$2:$A$3001,BB$4,Formulas!$B$2:$B$3001,$A278))</f>
        <v>0</v>
      </c>
      <c r="BC278" s="21" t="n">
        <f aca="false">IF(OR($A278="",BC$4=""),0,COUNTIFS(Formulas!$A$2:$A$3001,BC$4,Formulas!$B$2:$B$3001,$A278))</f>
        <v>0</v>
      </c>
      <c r="BD278" s="21" t="n">
        <f aca="false">IF(OR($A278="",BD$4=""),0,COUNTIFS(Formulas!$A$2:$A$3001,BD$4,Formulas!$B$2:$B$3001,$A278))</f>
        <v>0</v>
      </c>
      <c r="BE278" s="21" t="n">
        <f aca="false">IF(OR($A278="",BE$4=""),0,COUNTIFS(Formulas!$A$2:$A$3001,BE$4,Formulas!$B$2:$B$3001,$A278))</f>
        <v>0</v>
      </c>
      <c r="BF278" s="21" t="n">
        <f aca="false">IF(OR($A278="",BF$4=""),0,COUNTIFS(Formulas!$A$2:$A$3001,BF$4,Formulas!$B$2:$B$3001,$A278))</f>
        <v>0</v>
      </c>
      <c r="BG278" s="21" t="n">
        <f aca="false">IF(OR($A278="",BG$4=""),0,COUNTIFS(Formulas!$A$2:$A$3001,BG$4,Formulas!$B$2:$B$3001,$A278))</f>
        <v>0</v>
      </c>
      <c r="BH278" s="21" t="n">
        <f aca="false">IF(OR($A278="",BH$4=""),0,COUNTIFS(Formulas!$A$2:$A$3001,BH$4,Formulas!$B$2:$B$3001,$A278))</f>
        <v>0</v>
      </c>
      <c r="BI278" s="21" t="n">
        <f aca="false">IF(OR($A278="",BI$4=""),0,COUNTIFS(Formulas!$A$2:$A$3001,BI$4,Formulas!$B$2:$B$3001,$A278))</f>
        <v>0</v>
      </c>
      <c r="BJ278" s="21" t="n">
        <f aca="false">IF(OR($A278="",BJ$4=""),0,COUNTIFS(Formulas!$A$2:$A$3001,BJ$4,Formulas!$B$2:$B$3001,$A278))</f>
        <v>0</v>
      </c>
      <c r="BK278" s="21" t="n">
        <f aca="false">IF(OR($A278="",BK$4=""),0,COUNTIFS(Formulas!$A$2:$A$3001,BK$4,Formulas!$B$2:$B$3001,$A278))</f>
        <v>0</v>
      </c>
      <c r="BL278" s="21" t="n">
        <f aca="false">IF(OR($A278="",BL$4=""),0,COUNTIFS(Formulas!$A$2:$A$3001,BL$4,Formulas!$B$2:$B$3001,$A278))</f>
        <v>0</v>
      </c>
      <c r="BM278" s="21" t="n">
        <f aca="false">IF(OR($A278="",BM$4=""),0,COUNTIFS(Formulas!$A$2:$A$3001,BM$4,Formulas!$B$2:$B$3001,$A278))</f>
        <v>0</v>
      </c>
      <c r="BN278" s="21" t="n">
        <f aca="false">IF(OR($A278="",BN$4=""),0,COUNTIFS(Formulas!$A$2:$A$3001,BN$4,Formulas!$B$2:$B$3001,$A278))</f>
        <v>0</v>
      </c>
      <c r="BO278" s="21" t="n">
        <f aca="false">IF(OR($A278="",BO$4=""),0,COUNTIFS(Formulas!$A$2:$A$3001,BO$4,Formulas!$B$2:$B$3001,$A278))</f>
        <v>0</v>
      </c>
      <c r="BP278" s="21" t="n">
        <f aca="false">IF(OR($A278="",BP$4=""),0,COUNTIFS(Formulas!$A$2:$A$3001,BP$4,Formulas!$B$2:$B$3001,$A278))</f>
        <v>0</v>
      </c>
      <c r="BQ278" s="21" t="n">
        <f aca="false">IF(OR($A278="",BQ$4=""),0,COUNTIFS(Formulas!$A$2:$A$3001,BQ$4,Formulas!$B$2:$B$3001,$A278))</f>
        <v>0</v>
      </c>
      <c r="BR278" s="21" t="n">
        <f aca="false">IF(OR($A278="",BR$4=""),0,COUNTIFS(Formulas!$A$2:$A$3001,BR$4,Formulas!$B$2:$B$3001,$A278))</f>
        <v>0</v>
      </c>
      <c r="BS278" s="21" t="n">
        <f aca="false">IF(OR($A278="",BS$4=""),0,COUNTIFS(Formulas!$A$2:$A$3001,BS$4,Formulas!$B$2:$B$3001,$A278))</f>
        <v>0</v>
      </c>
      <c r="BT278" s="21" t="n">
        <f aca="false">IF(OR($A278="",BT$4=""),0,COUNTIFS(Formulas!$A$2:$A$3001,BT$4,Formulas!$B$2:$B$3001,$A278))</f>
        <v>0</v>
      </c>
      <c r="BU278" s="21" t="n">
        <f aca="false">IF(OR($A278="",BU$4=""),0,COUNTIFS(Formulas!$A$2:$A$3001,BU$4,Formulas!$B$2:$B$3001,$A278))</f>
        <v>0</v>
      </c>
      <c r="BV278" s="21" t="n">
        <f aca="false">IF(OR($A278="",BV$4=""),0,COUNTIFS(Formulas!$A$2:$A$3001,BV$4,Formulas!$B$2:$B$3001,$A278))</f>
        <v>0</v>
      </c>
      <c r="BW278" s="21" t="n">
        <f aca="false">IF(OR($A278="",BW$4=""),0,COUNTIFS(Formulas!$A$2:$A$3001,BW$4,Formulas!$B$2:$B$3001,$A278))</f>
        <v>0</v>
      </c>
      <c r="BX278" s="21" t="n">
        <f aca="false">IF(OR($A278="",BX$4=""),0,COUNTIFS(Formulas!$A$2:$A$3001,BX$4,Formulas!$B$2:$B$3001,$A278))</f>
        <v>0</v>
      </c>
      <c r="BY278" s="21" t="n">
        <f aca="false">IF(OR($A278="",BY$4=""),0,COUNTIFS(Formulas!$A$2:$A$3001,BY$4,Formulas!$B$2:$B$3001,$A278))</f>
        <v>0</v>
      </c>
      <c r="BZ278" s="21" t="n">
        <f aca="false">IF(OR($A278="",BZ$4=""),0,COUNTIFS(Formulas!$A$2:$A$3001,BZ$4,Formulas!$B$2:$B$3001,$A278))</f>
        <v>0</v>
      </c>
      <c r="CA278" s="21" t="n">
        <f aca="false">IF(OR($A278="",CA$4=""),0,COUNTIFS(Formulas!$A$2:$A$3001,CA$4,Formulas!$B$2:$B$3001,$A278))</f>
        <v>0</v>
      </c>
      <c r="CB278" s="21" t="n">
        <f aca="false">IF(OR($A278="",CB$4=""),0,COUNTIFS(Formulas!$A$2:$A$3001,CB$4,Formulas!$B$2:$B$3001,$A278))</f>
        <v>0</v>
      </c>
      <c r="CC278" s="21" t="n">
        <f aca="false">IF(OR($A278="",CC$4=""),0,COUNTIFS(Formulas!$A$2:$A$3001,CC$4,Formulas!$B$2:$B$3001,$A278))</f>
        <v>0</v>
      </c>
      <c r="CD278" s="21" t="n">
        <f aca="false">IF(OR($A278="",CD$4=""),0,COUNTIFS(Formulas!$A$2:$A$3001,CD$4,Formulas!$B$2:$B$3001,$A278))</f>
        <v>0</v>
      </c>
      <c r="CE278" s="21" t="n">
        <f aca="false">IF(OR($A278="",CE$4=""),0,COUNTIFS(Formulas!$A$2:$A$3001,CE$4,Formulas!$B$2:$B$3001,$A278))</f>
        <v>0</v>
      </c>
      <c r="CF278" s="21" t="n">
        <f aca="false">IF(OR($A278="",CF$4=""),0,COUNTIFS(Formulas!$A$2:$A$3001,CF$4,Formulas!$B$2:$B$3001,$A278))</f>
        <v>0</v>
      </c>
      <c r="CG278" s="21" t="n">
        <f aca="false">IF(OR($A278="",CG$4=""),0,COUNTIFS(Formulas!$A$2:$A$3001,CG$4,Formulas!$B$2:$B$3001,$A278))</f>
        <v>0</v>
      </c>
      <c r="CH278" s="21" t="n">
        <f aca="false">IF(OR($A278="",CH$4=""),0,COUNTIFS(Formulas!$A$2:$A$3001,CH$4,Formulas!$B$2:$B$3001,$A278))</f>
        <v>0</v>
      </c>
      <c r="CI278" s="21" t="n">
        <f aca="false">IF(OR($A278="",CI$4=""),0,COUNTIFS(Formulas!$A$2:$A$3001,CI$4,Formulas!$B$2:$B$3001,$A278))</f>
        <v>0</v>
      </c>
      <c r="CJ278" s="21" t="n">
        <f aca="false">IF(OR($A278="",CJ$4=""),0,COUNTIFS(Formulas!$A$2:$A$3001,CJ$4,Formulas!$B$2:$B$3001,$A278))</f>
        <v>0</v>
      </c>
      <c r="CK278" s="21" t="n">
        <f aca="false">IF(OR($A278="",CK$4=""),0,COUNTIFS(Formulas!$A$2:$A$3001,CK$4,Formulas!$B$2:$B$3001,$A278))</f>
        <v>0</v>
      </c>
      <c r="CL278" s="21" t="n">
        <f aca="false">IF(OR($A278="",CL$4=""),0,COUNTIFS(Formulas!$A$2:$A$3001,CL$4,Formulas!$B$2:$B$3001,$A278))</f>
        <v>0</v>
      </c>
      <c r="CM278" s="21" t="n">
        <f aca="false">IF(OR($A278="",CM$4=""),0,COUNTIFS(Formulas!$A$2:$A$3001,CM$4,Formulas!$B$2:$B$3001,$A278))</f>
        <v>0</v>
      </c>
      <c r="CN278" s="21" t="n">
        <f aca="false">IF(OR($A278="",CN$4=""),0,COUNTIFS(Formulas!$A$2:$A$3001,CN$4,Formulas!$B$2:$B$3001,$A278))</f>
        <v>0</v>
      </c>
      <c r="CO278" s="21" t="n">
        <f aca="false">IF(OR($A278="",CO$4=""),0,COUNTIFS(Formulas!$A$2:$A$3001,CO$4,Formulas!$B$2:$B$3001,$A278))</f>
        <v>0</v>
      </c>
      <c r="CP278" s="21" t="n">
        <f aca="false">IF(OR($A278="",CP$4=""),0,COUNTIFS(Formulas!$A$2:$A$3001,CP$4,Formulas!$B$2:$B$3001,$A278))</f>
        <v>0</v>
      </c>
      <c r="CQ278" s="21" t="n">
        <f aca="false">IF(OR($A278="",CQ$4=""),0,COUNTIFS(Formulas!$A$2:$A$3001,CQ$4,Formulas!$B$2:$B$3001,$A278))</f>
        <v>0</v>
      </c>
      <c r="CR278" s="21" t="n">
        <f aca="false">IF(OR($A278="",CR$4=""),0,COUNTIFS(Formulas!$A$2:$A$3001,CR$4,Formulas!$B$2:$B$3001,$A278))</f>
        <v>0</v>
      </c>
      <c r="CS278" s="21" t="n">
        <f aca="false">IF(OR($A278="",CS$4=""),0,COUNTIFS(Formulas!$A$2:$A$3001,CS$4,Formulas!$B$2:$B$3001,$A278))</f>
        <v>0</v>
      </c>
      <c r="CT278" s="21" t="n">
        <f aca="false">IF(OR($A278="",CT$4=""),0,COUNTIFS(Formulas!$A$2:$A$3001,CT$4,Formulas!$B$2:$B$3001,$A278))</f>
        <v>0</v>
      </c>
      <c r="CU278" s="21" t="n">
        <f aca="false">IF(OR($A278="",CU$4=""),0,COUNTIFS(Formulas!$A$2:$A$3001,CU$4,Formulas!$B$2:$B$3001,$A278))</f>
        <v>0</v>
      </c>
      <c r="CV278" s="21" t="n">
        <f aca="false">IF(OR($A278="",CV$4=""),0,COUNTIFS(Formulas!$A$2:$A$3001,CV$4,Formulas!$B$2:$B$3001,$A278))</f>
        <v>0</v>
      </c>
      <c r="CW278" s="21" t="n">
        <f aca="false">IF(OR($A278="",CW$4=""),0,COUNTIFS(Formulas!$A$2:$A$3001,CW$4,Formulas!$B$2:$B$3001,$A278))</f>
        <v>0</v>
      </c>
      <c r="CX278" s="21" t="n">
        <f aca="false">IF(OR($A278="",CX$4=""),0,COUNTIFS(Formulas!$A$2:$A$3001,CX$4,Formulas!$B$2:$B$3001,$A278))</f>
        <v>0</v>
      </c>
      <c r="CY278" s="21" t="n">
        <f aca="false">IF(OR($A278="",CY$4=""),0,COUNTIFS(Formulas!$A$2:$A$3001,CY$4,Formulas!$B$2:$B$3001,$A278))</f>
        <v>0</v>
      </c>
      <c r="CZ278" s="21" t="n">
        <f aca="false">IF(OR($A278="",CZ$4=""),0,COUNTIFS(Formulas!$A$2:$A$3001,CZ$4,Formulas!$B$2:$B$3001,$A278))</f>
        <v>0</v>
      </c>
      <c r="DA278" s="21" t="n">
        <f aca="false">IF(OR($A278="",DA$4=""),0,COUNTIFS(Formulas!$A$2:$A$3001,DA$4,Formulas!$B$2:$B$3001,$A278))</f>
        <v>0</v>
      </c>
      <c r="DB278" s="21" t="n">
        <f aca="false">IF(OR($A278="",DB$4=""),0,COUNTIFS(Formulas!$A$2:$A$3001,DB$4,Formulas!$B$2:$B$3001,$A278))</f>
        <v>0</v>
      </c>
      <c r="DC278" s="21" t="n">
        <f aca="false">IF(OR($A278="",DC$4=""),0,COUNTIFS(Formulas!$A$2:$A$3001,DC$4,Formulas!$B$2:$B$3001,$A278))</f>
        <v>0</v>
      </c>
      <c r="DD278" s="21" t="n">
        <f aca="false">IF(OR($A278="",DD$4=""),0,COUNTIFS(Formulas!$A$2:$A$3001,DD$4,Formulas!$B$2:$B$3001,$A278))</f>
        <v>0</v>
      </c>
      <c r="DE278" s="21" t="n">
        <f aca="false">IF(OR($A278="",DE$4=""),0,COUNTIFS(Formulas!$A$2:$A$3001,DE$4,Formulas!$B$2:$B$3001,$A278))</f>
        <v>0</v>
      </c>
      <c r="DF278" s="21" t="n">
        <f aca="false">IF(OR($A278="",DF$4=""),0,COUNTIFS(Formulas!$A$2:$A$3001,DF$4,Formulas!$B$2:$B$3001,$A278))</f>
        <v>0</v>
      </c>
      <c r="DG278" s="21" t="n">
        <f aca="false">IF(OR($A278="",DG$4=""),0,COUNTIFS(Formulas!$A$2:$A$3001,DG$4,Formulas!$B$2:$B$3001,$A278))</f>
        <v>0</v>
      </c>
      <c r="DH278" s="21" t="n">
        <f aca="false">IF(OR($A278="",DH$4=""),0,COUNTIFS(Formulas!$A$2:$A$3001,DH$4,Formulas!$B$2:$B$3001,$A278))</f>
        <v>0</v>
      </c>
      <c r="DI278" s="21" t="n">
        <f aca="false">IF(OR($A278="",DI$4=""),0,COUNTIFS(Formulas!$A$2:$A$3001,DI$4,Formulas!$B$2:$B$3001,$A278))</f>
        <v>0</v>
      </c>
      <c r="DJ278" s="21" t="n">
        <f aca="false">IF(OR($A278="",DJ$4=""),0,COUNTIFS(Formulas!$A$2:$A$3001,DJ$4,Formulas!$B$2:$B$3001,$A278))</f>
        <v>0</v>
      </c>
      <c r="DK278" s="21" t="n">
        <f aca="false">IF(OR($A278="",DK$4=""),0,COUNTIFS(Formulas!$A$2:$A$3001,DK$4,Formulas!$B$2:$B$3001,$A278))</f>
        <v>0</v>
      </c>
      <c r="DL278" s="21" t="n">
        <f aca="false">IF(OR($A278="",DL$4=""),0,COUNTIFS(Formulas!$A$2:$A$3001,DL$4,Formulas!$B$2:$B$3001,$A278))</f>
        <v>0</v>
      </c>
      <c r="DM278" s="21" t="n">
        <f aca="false">IF(OR($A278="",DM$4=""),0,COUNTIFS(Formulas!$A$2:$A$3001,DM$4,Formulas!$B$2:$B$3001,$A278))</f>
        <v>0</v>
      </c>
      <c r="DN278" s="21" t="n">
        <f aca="false">IF(OR($A278="",DN$4=""),0,COUNTIFS(Formulas!$A$2:$A$3001,DN$4,Formulas!$B$2:$B$3001,$A278))</f>
        <v>0</v>
      </c>
      <c r="DO278" s="21" t="n">
        <f aca="false">IF(OR($A278="",DO$4=""),0,COUNTIFS(Formulas!$A$2:$A$3001,DO$4,Formulas!$B$2:$B$3001,$A278))</f>
        <v>0</v>
      </c>
      <c r="DP278" s="21" t="n">
        <f aca="false">IF(OR($A278="",DP$4=""),0,COUNTIFS(Formulas!$A$2:$A$3001,DP$4,Formulas!$B$2:$B$3001,$A278))</f>
        <v>0</v>
      </c>
      <c r="DQ278" s="21" t="n">
        <f aca="false">IF(OR($A278="",DQ$4=""),0,COUNTIFS(Formulas!$A$2:$A$3001,DQ$4,Formulas!$B$2:$B$3001,$A278))</f>
        <v>0</v>
      </c>
      <c r="DR278" s="21" t="n">
        <f aca="false">IF(OR($A278="",DR$4=""),0,COUNTIFS(Formulas!$A$2:$A$3001,DR$4,Formulas!$B$2:$B$3001,$A278))</f>
        <v>0</v>
      </c>
      <c r="DS278" s="21" t="n">
        <f aca="false">IF(OR($A278="",DS$4=""),0,COUNTIFS(Formulas!$A$2:$A$3001,DS$4,Formulas!$B$2:$B$3001,$A278))</f>
        <v>0</v>
      </c>
      <c r="DT278" s="21" t="n">
        <f aca="false">IF(OR($A278="",DT$4=""),0,COUNTIFS(Formulas!$A$2:$A$3001,DT$4,Formulas!$B$2:$B$3001,$A278))</f>
        <v>0</v>
      </c>
      <c r="DU278" s="21" t="n">
        <f aca="false">IF(OR($A278="",DU$4=""),0,COUNTIFS(Formulas!$A$2:$A$3001,DU$4,Formulas!$B$2:$B$3001,$A278))</f>
        <v>0</v>
      </c>
      <c r="DV278" s="21" t="n">
        <f aca="false">IF(OR($A278="",DV$4=""),0,COUNTIFS(Formulas!$A$2:$A$3001,DV$4,Formulas!$B$2:$B$3001,$A278))</f>
        <v>0</v>
      </c>
      <c r="DW278" s="21" t="n">
        <f aca="false">IF(OR($A278="",DW$4=""),0,COUNTIFS(Formulas!$A$2:$A$3001,DW$4,Formulas!$B$2:$B$3001,$A278))</f>
        <v>0</v>
      </c>
      <c r="DX278" s="21" t="n">
        <f aca="false">IF(OR($A278="",DX$4=""),0,COUNTIFS(Formulas!$A$2:$A$3001,DX$4,Formulas!$B$2:$B$3001,$A278))</f>
        <v>0</v>
      </c>
      <c r="DY278" s="21" t="n">
        <f aca="false">IF(OR($A278="",DY$4=""),0,COUNTIFS(Formulas!$A$2:$A$3001,DY$4,Formulas!$B$2:$B$3001,$A278))</f>
        <v>0</v>
      </c>
      <c r="DZ278" s="21" t="n">
        <f aca="false">IF(OR($A278="",DZ$4=""),0,COUNTIFS(Formulas!$A$2:$A$3001,DZ$4,Formulas!$B$2:$B$3001,$A278))</f>
        <v>0</v>
      </c>
      <c r="EA278" s="21" t="n">
        <f aca="false">IF(OR($A278="",EA$4=""),0,COUNTIFS(Formulas!$A$2:$A$3001,EA$4,Formulas!$B$2:$B$3001,$A278))</f>
        <v>0</v>
      </c>
      <c r="EB278" s="21" t="n">
        <f aca="false">IF(OR($A278="",EB$4=""),0,COUNTIFS(Formulas!$A$2:$A$3001,EB$4,Formulas!$B$2:$B$3001,$A278))</f>
        <v>0</v>
      </c>
      <c r="EC278" s="21" t="n">
        <f aca="false">IF(OR($A278="",EC$4=""),0,COUNTIFS(Formulas!$A$2:$A$3001,EC$4,Formulas!$B$2:$B$3001,$A278))</f>
        <v>0</v>
      </c>
      <c r="ED278" s="21" t="n">
        <f aca="false">IF(OR($A278="",ED$4=""),0,COUNTIFS(Formulas!$A$2:$A$3001,ED$4,Formulas!$B$2:$B$3001,$A278))</f>
        <v>0</v>
      </c>
      <c r="EE278" s="21" t="n">
        <f aca="false">IF(OR($A278="",EE$4=""),0,COUNTIFS(Formulas!$A$2:$A$3001,EE$4,Formulas!$B$2:$B$3001,$A278))</f>
        <v>0</v>
      </c>
      <c r="EF278" s="21" t="n">
        <f aca="false">IF(OR($A278="",EF$4=""),0,COUNTIFS(Formulas!$A$2:$A$3001,EF$4,Formulas!$B$2:$B$3001,$A278))</f>
        <v>0</v>
      </c>
      <c r="EG278" s="21" t="n">
        <f aca="false">IF(OR($A278="",EG$4=""),0,COUNTIFS(Formulas!$A$2:$A$3001,EG$4,Formulas!$B$2:$B$3001,$A278))</f>
        <v>0</v>
      </c>
      <c r="EH278" s="21" t="n">
        <f aca="false">IF(OR($A278="",EH$4=""),0,COUNTIFS(Formulas!$A$2:$A$3001,EH$4,Formulas!$B$2:$B$3001,$A278))</f>
        <v>0</v>
      </c>
      <c r="EI278" s="21" t="n">
        <f aca="false">IF(OR($A278="",EI$4=""),0,COUNTIFS(Formulas!$A$2:$A$3001,EI$4,Formulas!$B$2:$B$3001,$A278))</f>
        <v>0</v>
      </c>
      <c r="EJ278" s="21" t="n">
        <f aca="false">IF(OR($A278="",EJ$4=""),0,COUNTIFS(Formulas!$A$2:$A$3001,EJ$4,Formulas!$B$2:$B$3001,$A278))</f>
        <v>0</v>
      </c>
      <c r="EK278" s="21" t="n">
        <f aca="false">IF(OR($A278="",EK$4=""),0,COUNTIFS(Formulas!$A$2:$A$3001,EK$4,Formulas!$B$2:$B$3001,$A278))</f>
        <v>0</v>
      </c>
      <c r="EL278" s="21" t="n">
        <f aca="false">IF(OR($A278="",EL$4=""),0,COUNTIFS(Formulas!$A$2:$A$3001,EL$4,Formulas!$B$2:$B$3001,$A278))</f>
        <v>0</v>
      </c>
      <c r="EM278" s="21" t="n">
        <f aca="false">IF(OR($A278="",EM$4=""),0,COUNTIFS(Formulas!$A$2:$A$3001,EM$4,Formulas!$B$2:$B$3001,$A278))</f>
        <v>0</v>
      </c>
      <c r="EN278" s="21" t="n">
        <f aca="false">IF(OR($A278="",EN$4=""),0,COUNTIFS(Formulas!$A$2:$A$3001,EN$4,Formulas!$B$2:$B$3001,$A278))</f>
        <v>0</v>
      </c>
      <c r="EO278" s="21" t="n">
        <f aca="false">IF(OR($A278="",EO$4=""),0,COUNTIFS(Formulas!$A$2:$A$3001,EO$4,Formulas!$B$2:$B$3001,$A278))</f>
        <v>0</v>
      </c>
      <c r="EP278" s="21" t="n">
        <f aca="false">IF(OR($A278="",EP$4=""),0,COUNTIFS(Formulas!$A$2:$A$3001,EP$4,Formulas!$B$2:$B$3001,$A278))</f>
        <v>0</v>
      </c>
      <c r="EQ278" s="21" t="n">
        <f aca="false">IF(OR($A278="",EQ$4=""),0,COUNTIFS(Formulas!$A$2:$A$3001,EQ$4,Formulas!$B$2:$B$3001,$A278))</f>
        <v>0</v>
      </c>
      <c r="ER278" s="21" t="n">
        <f aca="false">IF(OR($A278="",ER$4=""),0,COUNTIFS(Formulas!$A$2:$A$3001,ER$4,Formulas!$B$2:$B$3001,$A278))</f>
        <v>0</v>
      </c>
      <c r="ES278" s="21" t="n">
        <f aca="false">IF(OR($A278="",ES$4=""),0,COUNTIFS(Formulas!$A$2:$A$3001,ES$4,Formulas!$B$2:$B$3001,$A278))</f>
        <v>0</v>
      </c>
      <c r="ET278" s="21" t="n">
        <f aca="false">IF(OR($A278="",ET$4=""),0,COUNTIFS(Formulas!$A$2:$A$3001,ET$4,Formulas!$B$2:$B$3001,$A278))</f>
        <v>0</v>
      </c>
      <c r="EU278" s="21" t="n">
        <f aca="false">IF(OR($A278="",EU$4=""),0,COUNTIFS(Formulas!$A$2:$A$3001,EU$4,Formulas!$B$2:$B$3001,$A278))</f>
        <v>0</v>
      </c>
      <c r="EV278" s="21" t="n">
        <f aca="false">IF(OR($A278="",EV$4=""),0,COUNTIFS(Formulas!$A$2:$A$3001,EV$4,Formulas!$B$2:$B$3001,$A278))</f>
        <v>0</v>
      </c>
    </row>
    <row r="279" customFormat="false" ht="15" hidden="false" customHeight="false" outlineLevel="0" collapsed="false">
      <c r="A279" s="13" t="str">
        <f aca="false">IF(INDEX(Materials!$A$2:$A$301,275)="","",INDEX(Materials!$A$2:$A$301,275))</f>
        <v/>
      </c>
      <c r="B279" s="19" t="str">
        <f aca="false">IF(A279="","",COUNTIF(C279:EV279,"&gt;0"))</f>
        <v/>
      </c>
      <c r="C279" s="21" t="n">
        <f aca="false">IF(OR($A279="",C$4=""),0,COUNTIFS(Formulas!$A$2:$A$3001,C$4,Formulas!$B$2:$B$3001,$A279))</f>
        <v>0</v>
      </c>
      <c r="D279" s="21" t="n">
        <f aca="false">IF(OR($A279="",D$4=""),0,COUNTIFS(Formulas!$A$2:$A$3001,D$4,Formulas!$B$2:$B$3001,$A279))</f>
        <v>0</v>
      </c>
      <c r="E279" s="21" t="n">
        <f aca="false">IF(OR($A279="",E$4=""),0,COUNTIFS(Formulas!$A$2:$A$3001,E$4,Formulas!$B$2:$B$3001,$A279))</f>
        <v>0</v>
      </c>
      <c r="F279" s="21" t="n">
        <f aca="false">IF(OR($A279="",F$4=""),0,COUNTIFS(Formulas!$A$2:$A$3001,F$4,Formulas!$B$2:$B$3001,$A279))</f>
        <v>0</v>
      </c>
      <c r="G279" s="21" t="n">
        <f aca="false">IF(OR($A279="",G$4=""),0,COUNTIFS(Formulas!$A$2:$A$3001,G$4,Formulas!$B$2:$B$3001,$A279))</f>
        <v>0</v>
      </c>
      <c r="H279" s="21" t="n">
        <f aca="false">IF(OR($A279="",H$4=""),0,COUNTIFS(Formulas!$A$2:$A$3001,H$4,Formulas!$B$2:$B$3001,$A279))</f>
        <v>0</v>
      </c>
      <c r="I279" s="21" t="n">
        <f aca="false">IF(OR($A279="",I$4=""),0,COUNTIFS(Formulas!$A$2:$A$3001,I$4,Formulas!$B$2:$B$3001,$A279))</f>
        <v>0</v>
      </c>
      <c r="J279" s="21" t="n">
        <f aca="false">IF(OR($A279="",J$4=""),0,COUNTIFS(Formulas!$A$2:$A$3001,J$4,Formulas!$B$2:$B$3001,$A279))</f>
        <v>0</v>
      </c>
      <c r="K279" s="21" t="n">
        <f aca="false">IF(OR($A279="",K$4=""),0,COUNTIFS(Formulas!$A$2:$A$3001,K$4,Formulas!$B$2:$B$3001,$A279))</f>
        <v>0</v>
      </c>
      <c r="L279" s="21" t="n">
        <f aca="false">IF(OR($A279="",L$4=""),0,COUNTIFS(Formulas!$A$2:$A$3001,L$4,Formulas!$B$2:$B$3001,$A279))</f>
        <v>0</v>
      </c>
      <c r="M279" s="21" t="n">
        <f aca="false">IF(OR($A279="",M$4=""),0,COUNTIFS(Formulas!$A$2:$A$3001,M$4,Formulas!$B$2:$B$3001,$A279))</f>
        <v>0</v>
      </c>
      <c r="N279" s="21" t="n">
        <f aca="false">IF(OR($A279="",N$4=""),0,COUNTIFS(Formulas!$A$2:$A$3001,N$4,Formulas!$B$2:$B$3001,$A279))</f>
        <v>0</v>
      </c>
      <c r="O279" s="21" t="n">
        <f aca="false">IF(OR($A279="",O$4=""),0,COUNTIFS(Formulas!$A$2:$A$3001,O$4,Formulas!$B$2:$B$3001,$A279))</f>
        <v>0</v>
      </c>
      <c r="P279" s="21" t="n">
        <f aca="false">IF(OR($A279="",P$4=""),0,COUNTIFS(Formulas!$A$2:$A$3001,P$4,Formulas!$B$2:$B$3001,$A279))</f>
        <v>0</v>
      </c>
      <c r="Q279" s="21" t="n">
        <f aca="false">IF(OR($A279="",Q$4=""),0,COUNTIFS(Formulas!$A$2:$A$3001,Q$4,Formulas!$B$2:$B$3001,$A279))</f>
        <v>0</v>
      </c>
      <c r="R279" s="21" t="n">
        <f aca="false">IF(OR($A279="",R$4=""),0,COUNTIFS(Formulas!$A$2:$A$3001,R$4,Formulas!$B$2:$B$3001,$A279))</f>
        <v>0</v>
      </c>
      <c r="S279" s="21" t="n">
        <f aca="false">IF(OR($A279="",S$4=""),0,COUNTIFS(Formulas!$A$2:$A$3001,S$4,Formulas!$B$2:$B$3001,$A279))</f>
        <v>0</v>
      </c>
      <c r="T279" s="21" t="n">
        <f aca="false">IF(OR($A279="",T$4=""),0,COUNTIFS(Formulas!$A$2:$A$3001,T$4,Formulas!$B$2:$B$3001,$A279))</f>
        <v>0</v>
      </c>
      <c r="U279" s="21" t="n">
        <f aca="false">IF(OR($A279="",U$4=""),0,COUNTIFS(Formulas!$A$2:$A$3001,U$4,Formulas!$B$2:$B$3001,$A279))</f>
        <v>0</v>
      </c>
      <c r="V279" s="21" t="n">
        <f aca="false">IF(OR($A279="",V$4=""),0,COUNTIFS(Formulas!$A$2:$A$3001,V$4,Formulas!$B$2:$B$3001,$A279))</f>
        <v>0</v>
      </c>
      <c r="W279" s="21" t="n">
        <f aca="false">IF(OR($A279="",W$4=""),0,COUNTIFS(Formulas!$A$2:$A$3001,W$4,Formulas!$B$2:$B$3001,$A279))</f>
        <v>0</v>
      </c>
      <c r="X279" s="21" t="n">
        <f aca="false">IF(OR($A279="",X$4=""),0,COUNTIFS(Formulas!$A$2:$A$3001,X$4,Formulas!$B$2:$B$3001,$A279))</f>
        <v>0</v>
      </c>
      <c r="Y279" s="21" t="n">
        <f aca="false">IF(OR($A279="",Y$4=""),0,COUNTIFS(Formulas!$A$2:$A$3001,Y$4,Formulas!$B$2:$B$3001,$A279))</f>
        <v>0</v>
      </c>
      <c r="Z279" s="21" t="n">
        <f aca="false">IF(OR($A279="",Z$4=""),0,COUNTIFS(Formulas!$A$2:$A$3001,Z$4,Formulas!$B$2:$B$3001,$A279))</f>
        <v>0</v>
      </c>
      <c r="AA279" s="21" t="n">
        <f aca="false">IF(OR($A279="",AA$4=""),0,COUNTIFS(Formulas!$A$2:$A$3001,AA$4,Formulas!$B$2:$B$3001,$A279))</f>
        <v>0</v>
      </c>
      <c r="AB279" s="21" t="n">
        <f aca="false">IF(OR($A279="",AB$4=""),0,COUNTIFS(Formulas!$A$2:$A$3001,AB$4,Formulas!$B$2:$B$3001,$A279))</f>
        <v>0</v>
      </c>
      <c r="AC279" s="21" t="n">
        <f aca="false">IF(OR($A279="",AC$4=""),0,COUNTIFS(Formulas!$A$2:$A$3001,AC$4,Formulas!$B$2:$B$3001,$A279))</f>
        <v>0</v>
      </c>
      <c r="AD279" s="21" t="n">
        <f aca="false">IF(OR($A279="",AD$4=""),0,COUNTIFS(Formulas!$A$2:$A$3001,AD$4,Formulas!$B$2:$B$3001,$A279))</f>
        <v>0</v>
      </c>
      <c r="AE279" s="21" t="n">
        <f aca="false">IF(OR($A279="",AE$4=""),0,COUNTIFS(Formulas!$A$2:$A$3001,AE$4,Formulas!$B$2:$B$3001,$A279))</f>
        <v>0</v>
      </c>
      <c r="AF279" s="21" t="n">
        <f aca="false">IF(OR($A279="",AF$4=""),0,COUNTIFS(Formulas!$A$2:$A$3001,AF$4,Formulas!$B$2:$B$3001,$A279))</f>
        <v>0</v>
      </c>
      <c r="AG279" s="21" t="n">
        <f aca="false">IF(OR($A279="",AG$4=""),0,COUNTIFS(Formulas!$A$2:$A$3001,AG$4,Formulas!$B$2:$B$3001,$A279))</f>
        <v>0</v>
      </c>
      <c r="AH279" s="21" t="n">
        <f aca="false">IF(OR($A279="",AH$4=""),0,COUNTIFS(Formulas!$A$2:$A$3001,AH$4,Formulas!$B$2:$B$3001,$A279))</f>
        <v>0</v>
      </c>
      <c r="AI279" s="21" t="n">
        <f aca="false">IF(OR($A279="",AI$4=""),0,COUNTIFS(Formulas!$A$2:$A$3001,AI$4,Formulas!$B$2:$B$3001,$A279))</f>
        <v>0</v>
      </c>
      <c r="AJ279" s="21" t="n">
        <f aca="false">IF(OR($A279="",AJ$4=""),0,COUNTIFS(Formulas!$A$2:$A$3001,AJ$4,Formulas!$B$2:$B$3001,$A279))</f>
        <v>0</v>
      </c>
      <c r="AK279" s="21" t="n">
        <f aca="false">IF(OR($A279="",AK$4=""),0,COUNTIFS(Formulas!$A$2:$A$3001,AK$4,Formulas!$B$2:$B$3001,$A279))</f>
        <v>0</v>
      </c>
      <c r="AL279" s="21" t="n">
        <f aca="false">IF(OR($A279="",AL$4=""),0,COUNTIFS(Formulas!$A$2:$A$3001,AL$4,Formulas!$B$2:$B$3001,$A279))</f>
        <v>0</v>
      </c>
      <c r="AM279" s="21" t="n">
        <f aca="false">IF(OR($A279="",AM$4=""),0,COUNTIFS(Formulas!$A$2:$A$3001,AM$4,Formulas!$B$2:$B$3001,$A279))</f>
        <v>0</v>
      </c>
      <c r="AN279" s="21" t="n">
        <f aca="false">IF(OR($A279="",AN$4=""),0,COUNTIFS(Formulas!$A$2:$A$3001,AN$4,Formulas!$B$2:$B$3001,$A279))</f>
        <v>0</v>
      </c>
      <c r="AO279" s="21" t="n">
        <f aca="false">IF(OR($A279="",AO$4=""),0,COUNTIFS(Formulas!$A$2:$A$3001,AO$4,Formulas!$B$2:$B$3001,$A279))</f>
        <v>0</v>
      </c>
      <c r="AP279" s="21" t="n">
        <f aca="false">IF(OR($A279="",AP$4=""),0,COUNTIFS(Formulas!$A$2:$A$3001,AP$4,Formulas!$B$2:$B$3001,$A279))</f>
        <v>0</v>
      </c>
      <c r="AQ279" s="21" t="n">
        <f aca="false">IF(OR($A279="",AQ$4=""),0,COUNTIFS(Formulas!$A$2:$A$3001,AQ$4,Formulas!$B$2:$B$3001,$A279))</f>
        <v>0</v>
      </c>
      <c r="AR279" s="21" t="n">
        <f aca="false">IF(OR($A279="",AR$4=""),0,COUNTIFS(Formulas!$A$2:$A$3001,AR$4,Formulas!$B$2:$B$3001,$A279))</f>
        <v>0</v>
      </c>
      <c r="AS279" s="21" t="n">
        <f aca="false">IF(OR($A279="",AS$4=""),0,COUNTIFS(Formulas!$A$2:$A$3001,AS$4,Formulas!$B$2:$B$3001,$A279))</f>
        <v>0</v>
      </c>
      <c r="AT279" s="21" t="n">
        <f aca="false">IF(OR($A279="",AT$4=""),0,COUNTIFS(Formulas!$A$2:$A$3001,AT$4,Formulas!$B$2:$B$3001,$A279))</f>
        <v>0</v>
      </c>
      <c r="AU279" s="21" t="n">
        <f aca="false">IF(OR($A279="",AU$4=""),0,COUNTIFS(Formulas!$A$2:$A$3001,AU$4,Formulas!$B$2:$B$3001,$A279))</f>
        <v>0</v>
      </c>
      <c r="AV279" s="21" t="n">
        <f aca="false">IF(OR($A279="",AV$4=""),0,COUNTIFS(Formulas!$A$2:$A$3001,AV$4,Formulas!$B$2:$B$3001,$A279))</f>
        <v>0</v>
      </c>
      <c r="AW279" s="21" t="n">
        <f aca="false">IF(OR($A279="",AW$4=""),0,COUNTIFS(Formulas!$A$2:$A$3001,AW$4,Formulas!$B$2:$B$3001,$A279))</f>
        <v>0</v>
      </c>
      <c r="AX279" s="21" t="n">
        <f aca="false">IF(OR($A279="",AX$4=""),0,COUNTIFS(Formulas!$A$2:$A$3001,AX$4,Formulas!$B$2:$B$3001,$A279))</f>
        <v>0</v>
      </c>
      <c r="AY279" s="21" t="n">
        <f aca="false">IF(OR($A279="",AY$4=""),0,COUNTIFS(Formulas!$A$2:$A$3001,AY$4,Formulas!$B$2:$B$3001,$A279))</f>
        <v>0</v>
      </c>
      <c r="AZ279" s="21" t="n">
        <f aca="false">IF(OR($A279="",AZ$4=""),0,COUNTIFS(Formulas!$A$2:$A$3001,AZ$4,Formulas!$B$2:$B$3001,$A279))</f>
        <v>0</v>
      </c>
      <c r="BA279" s="21" t="n">
        <f aca="false">IF(OR($A279="",BA$4=""),0,COUNTIFS(Formulas!$A$2:$A$3001,BA$4,Formulas!$B$2:$B$3001,$A279))</f>
        <v>0</v>
      </c>
      <c r="BB279" s="21" t="n">
        <f aca="false">IF(OR($A279="",BB$4=""),0,COUNTIFS(Formulas!$A$2:$A$3001,BB$4,Formulas!$B$2:$B$3001,$A279))</f>
        <v>0</v>
      </c>
      <c r="BC279" s="21" t="n">
        <f aca="false">IF(OR($A279="",BC$4=""),0,COUNTIFS(Formulas!$A$2:$A$3001,BC$4,Formulas!$B$2:$B$3001,$A279))</f>
        <v>0</v>
      </c>
      <c r="BD279" s="21" t="n">
        <f aca="false">IF(OR($A279="",BD$4=""),0,COUNTIFS(Formulas!$A$2:$A$3001,BD$4,Formulas!$B$2:$B$3001,$A279))</f>
        <v>0</v>
      </c>
      <c r="BE279" s="21" t="n">
        <f aca="false">IF(OR($A279="",BE$4=""),0,COUNTIFS(Formulas!$A$2:$A$3001,BE$4,Formulas!$B$2:$B$3001,$A279))</f>
        <v>0</v>
      </c>
      <c r="BF279" s="21" t="n">
        <f aca="false">IF(OR($A279="",BF$4=""),0,COUNTIFS(Formulas!$A$2:$A$3001,BF$4,Formulas!$B$2:$B$3001,$A279))</f>
        <v>0</v>
      </c>
      <c r="BG279" s="21" t="n">
        <f aca="false">IF(OR($A279="",BG$4=""),0,COUNTIFS(Formulas!$A$2:$A$3001,BG$4,Formulas!$B$2:$B$3001,$A279))</f>
        <v>0</v>
      </c>
      <c r="BH279" s="21" t="n">
        <f aca="false">IF(OR($A279="",BH$4=""),0,COUNTIFS(Formulas!$A$2:$A$3001,BH$4,Formulas!$B$2:$B$3001,$A279))</f>
        <v>0</v>
      </c>
      <c r="BI279" s="21" t="n">
        <f aca="false">IF(OR($A279="",BI$4=""),0,COUNTIFS(Formulas!$A$2:$A$3001,BI$4,Formulas!$B$2:$B$3001,$A279))</f>
        <v>0</v>
      </c>
      <c r="BJ279" s="21" t="n">
        <f aca="false">IF(OR($A279="",BJ$4=""),0,COUNTIFS(Formulas!$A$2:$A$3001,BJ$4,Formulas!$B$2:$B$3001,$A279))</f>
        <v>0</v>
      </c>
      <c r="BK279" s="21" t="n">
        <f aca="false">IF(OR($A279="",BK$4=""),0,COUNTIFS(Formulas!$A$2:$A$3001,BK$4,Formulas!$B$2:$B$3001,$A279))</f>
        <v>0</v>
      </c>
      <c r="BL279" s="21" t="n">
        <f aca="false">IF(OR($A279="",BL$4=""),0,COUNTIFS(Formulas!$A$2:$A$3001,BL$4,Formulas!$B$2:$B$3001,$A279))</f>
        <v>0</v>
      </c>
      <c r="BM279" s="21" t="n">
        <f aca="false">IF(OR($A279="",BM$4=""),0,COUNTIFS(Formulas!$A$2:$A$3001,BM$4,Formulas!$B$2:$B$3001,$A279))</f>
        <v>0</v>
      </c>
      <c r="BN279" s="21" t="n">
        <f aca="false">IF(OR($A279="",BN$4=""),0,COUNTIFS(Formulas!$A$2:$A$3001,BN$4,Formulas!$B$2:$B$3001,$A279))</f>
        <v>0</v>
      </c>
      <c r="BO279" s="21" t="n">
        <f aca="false">IF(OR($A279="",BO$4=""),0,COUNTIFS(Formulas!$A$2:$A$3001,BO$4,Formulas!$B$2:$B$3001,$A279))</f>
        <v>0</v>
      </c>
      <c r="BP279" s="21" t="n">
        <f aca="false">IF(OR($A279="",BP$4=""),0,COUNTIFS(Formulas!$A$2:$A$3001,BP$4,Formulas!$B$2:$B$3001,$A279))</f>
        <v>0</v>
      </c>
      <c r="BQ279" s="21" t="n">
        <f aca="false">IF(OR($A279="",BQ$4=""),0,COUNTIFS(Formulas!$A$2:$A$3001,BQ$4,Formulas!$B$2:$B$3001,$A279))</f>
        <v>0</v>
      </c>
      <c r="BR279" s="21" t="n">
        <f aca="false">IF(OR($A279="",BR$4=""),0,COUNTIFS(Formulas!$A$2:$A$3001,BR$4,Formulas!$B$2:$B$3001,$A279))</f>
        <v>0</v>
      </c>
      <c r="BS279" s="21" t="n">
        <f aca="false">IF(OR($A279="",BS$4=""),0,COUNTIFS(Formulas!$A$2:$A$3001,BS$4,Formulas!$B$2:$B$3001,$A279))</f>
        <v>0</v>
      </c>
      <c r="BT279" s="21" t="n">
        <f aca="false">IF(OR($A279="",BT$4=""),0,COUNTIFS(Formulas!$A$2:$A$3001,BT$4,Formulas!$B$2:$B$3001,$A279))</f>
        <v>0</v>
      </c>
      <c r="BU279" s="21" t="n">
        <f aca="false">IF(OR($A279="",BU$4=""),0,COUNTIFS(Formulas!$A$2:$A$3001,BU$4,Formulas!$B$2:$B$3001,$A279))</f>
        <v>0</v>
      </c>
      <c r="BV279" s="21" t="n">
        <f aca="false">IF(OR($A279="",BV$4=""),0,COUNTIFS(Formulas!$A$2:$A$3001,BV$4,Formulas!$B$2:$B$3001,$A279))</f>
        <v>0</v>
      </c>
      <c r="BW279" s="21" t="n">
        <f aca="false">IF(OR($A279="",BW$4=""),0,COUNTIFS(Formulas!$A$2:$A$3001,BW$4,Formulas!$B$2:$B$3001,$A279))</f>
        <v>0</v>
      </c>
      <c r="BX279" s="21" t="n">
        <f aca="false">IF(OR($A279="",BX$4=""),0,COUNTIFS(Formulas!$A$2:$A$3001,BX$4,Formulas!$B$2:$B$3001,$A279))</f>
        <v>0</v>
      </c>
      <c r="BY279" s="21" t="n">
        <f aca="false">IF(OR($A279="",BY$4=""),0,COUNTIFS(Formulas!$A$2:$A$3001,BY$4,Formulas!$B$2:$B$3001,$A279))</f>
        <v>0</v>
      </c>
      <c r="BZ279" s="21" t="n">
        <f aca="false">IF(OR($A279="",BZ$4=""),0,COUNTIFS(Formulas!$A$2:$A$3001,BZ$4,Formulas!$B$2:$B$3001,$A279))</f>
        <v>0</v>
      </c>
      <c r="CA279" s="21" t="n">
        <f aca="false">IF(OR($A279="",CA$4=""),0,COUNTIFS(Formulas!$A$2:$A$3001,CA$4,Formulas!$B$2:$B$3001,$A279))</f>
        <v>0</v>
      </c>
      <c r="CB279" s="21" t="n">
        <f aca="false">IF(OR($A279="",CB$4=""),0,COUNTIFS(Formulas!$A$2:$A$3001,CB$4,Formulas!$B$2:$B$3001,$A279))</f>
        <v>0</v>
      </c>
      <c r="CC279" s="21" t="n">
        <f aca="false">IF(OR($A279="",CC$4=""),0,COUNTIFS(Formulas!$A$2:$A$3001,CC$4,Formulas!$B$2:$B$3001,$A279))</f>
        <v>0</v>
      </c>
      <c r="CD279" s="21" t="n">
        <f aca="false">IF(OR($A279="",CD$4=""),0,COUNTIFS(Formulas!$A$2:$A$3001,CD$4,Formulas!$B$2:$B$3001,$A279))</f>
        <v>0</v>
      </c>
      <c r="CE279" s="21" t="n">
        <f aca="false">IF(OR($A279="",CE$4=""),0,COUNTIFS(Formulas!$A$2:$A$3001,CE$4,Formulas!$B$2:$B$3001,$A279))</f>
        <v>0</v>
      </c>
      <c r="CF279" s="21" t="n">
        <f aca="false">IF(OR($A279="",CF$4=""),0,COUNTIFS(Formulas!$A$2:$A$3001,CF$4,Formulas!$B$2:$B$3001,$A279))</f>
        <v>0</v>
      </c>
      <c r="CG279" s="21" t="n">
        <f aca="false">IF(OR($A279="",CG$4=""),0,COUNTIFS(Formulas!$A$2:$A$3001,CG$4,Formulas!$B$2:$B$3001,$A279))</f>
        <v>0</v>
      </c>
      <c r="CH279" s="21" t="n">
        <f aca="false">IF(OR($A279="",CH$4=""),0,COUNTIFS(Formulas!$A$2:$A$3001,CH$4,Formulas!$B$2:$B$3001,$A279))</f>
        <v>0</v>
      </c>
      <c r="CI279" s="21" t="n">
        <f aca="false">IF(OR($A279="",CI$4=""),0,COUNTIFS(Formulas!$A$2:$A$3001,CI$4,Formulas!$B$2:$B$3001,$A279))</f>
        <v>0</v>
      </c>
      <c r="CJ279" s="21" t="n">
        <f aca="false">IF(OR($A279="",CJ$4=""),0,COUNTIFS(Formulas!$A$2:$A$3001,CJ$4,Formulas!$B$2:$B$3001,$A279))</f>
        <v>0</v>
      </c>
      <c r="CK279" s="21" t="n">
        <f aca="false">IF(OR($A279="",CK$4=""),0,COUNTIFS(Formulas!$A$2:$A$3001,CK$4,Formulas!$B$2:$B$3001,$A279))</f>
        <v>0</v>
      </c>
      <c r="CL279" s="21" t="n">
        <f aca="false">IF(OR($A279="",CL$4=""),0,COUNTIFS(Formulas!$A$2:$A$3001,CL$4,Formulas!$B$2:$B$3001,$A279))</f>
        <v>0</v>
      </c>
      <c r="CM279" s="21" t="n">
        <f aca="false">IF(OR($A279="",CM$4=""),0,COUNTIFS(Formulas!$A$2:$A$3001,CM$4,Formulas!$B$2:$B$3001,$A279))</f>
        <v>0</v>
      </c>
      <c r="CN279" s="21" t="n">
        <f aca="false">IF(OR($A279="",CN$4=""),0,COUNTIFS(Formulas!$A$2:$A$3001,CN$4,Formulas!$B$2:$B$3001,$A279))</f>
        <v>0</v>
      </c>
      <c r="CO279" s="21" t="n">
        <f aca="false">IF(OR($A279="",CO$4=""),0,COUNTIFS(Formulas!$A$2:$A$3001,CO$4,Formulas!$B$2:$B$3001,$A279))</f>
        <v>0</v>
      </c>
      <c r="CP279" s="21" t="n">
        <f aca="false">IF(OR($A279="",CP$4=""),0,COUNTIFS(Formulas!$A$2:$A$3001,CP$4,Formulas!$B$2:$B$3001,$A279))</f>
        <v>0</v>
      </c>
      <c r="CQ279" s="21" t="n">
        <f aca="false">IF(OR($A279="",CQ$4=""),0,COUNTIFS(Formulas!$A$2:$A$3001,CQ$4,Formulas!$B$2:$B$3001,$A279))</f>
        <v>0</v>
      </c>
      <c r="CR279" s="21" t="n">
        <f aca="false">IF(OR($A279="",CR$4=""),0,COUNTIFS(Formulas!$A$2:$A$3001,CR$4,Formulas!$B$2:$B$3001,$A279))</f>
        <v>0</v>
      </c>
      <c r="CS279" s="21" t="n">
        <f aca="false">IF(OR($A279="",CS$4=""),0,COUNTIFS(Formulas!$A$2:$A$3001,CS$4,Formulas!$B$2:$B$3001,$A279))</f>
        <v>0</v>
      </c>
      <c r="CT279" s="21" t="n">
        <f aca="false">IF(OR($A279="",CT$4=""),0,COUNTIFS(Formulas!$A$2:$A$3001,CT$4,Formulas!$B$2:$B$3001,$A279))</f>
        <v>0</v>
      </c>
      <c r="CU279" s="21" t="n">
        <f aca="false">IF(OR($A279="",CU$4=""),0,COUNTIFS(Formulas!$A$2:$A$3001,CU$4,Formulas!$B$2:$B$3001,$A279))</f>
        <v>0</v>
      </c>
      <c r="CV279" s="21" t="n">
        <f aca="false">IF(OR($A279="",CV$4=""),0,COUNTIFS(Formulas!$A$2:$A$3001,CV$4,Formulas!$B$2:$B$3001,$A279))</f>
        <v>0</v>
      </c>
      <c r="CW279" s="21" t="n">
        <f aca="false">IF(OR($A279="",CW$4=""),0,COUNTIFS(Formulas!$A$2:$A$3001,CW$4,Formulas!$B$2:$B$3001,$A279))</f>
        <v>0</v>
      </c>
      <c r="CX279" s="21" t="n">
        <f aca="false">IF(OR($A279="",CX$4=""),0,COUNTIFS(Formulas!$A$2:$A$3001,CX$4,Formulas!$B$2:$B$3001,$A279))</f>
        <v>0</v>
      </c>
      <c r="CY279" s="21" t="n">
        <f aca="false">IF(OR($A279="",CY$4=""),0,COUNTIFS(Formulas!$A$2:$A$3001,CY$4,Formulas!$B$2:$B$3001,$A279))</f>
        <v>0</v>
      </c>
      <c r="CZ279" s="21" t="n">
        <f aca="false">IF(OR($A279="",CZ$4=""),0,COUNTIFS(Formulas!$A$2:$A$3001,CZ$4,Formulas!$B$2:$B$3001,$A279))</f>
        <v>0</v>
      </c>
      <c r="DA279" s="21" t="n">
        <f aca="false">IF(OR($A279="",DA$4=""),0,COUNTIFS(Formulas!$A$2:$A$3001,DA$4,Formulas!$B$2:$B$3001,$A279))</f>
        <v>0</v>
      </c>
      <c r="DB279" s="21" t="n">
        <f aca="false">IF(OR($A279="",DB$4=""),0,COUNTIFS(Formulas!$A$2:$A$3001,DB$4,Formulas!$B$2:$B$3001,$A279))</f>
        <v>0</v>
      </c>
      <c r="DC279" s="21" t="n">
        <f aca="false">IF(OR($A279="",DC$4=""),0,COUNTIFS(Formulas!$A$2:$A$3001,DC$4,Formulas!$B$2:$B$3001,$A279))</f>
        <v>0</v>
      </c>
      <c r="DD279" s="21" t="n">
        <f aca="false">IF(OR($A279="",DD$4=""),0,COUNTIFS(Formulas!$A$2:$A$3001,DD$4,Formulas!$B$2:$B$3001,$A279))</f>
        <v>0</v>
      </c>
      <c r="DE279" s="21" t="n">
        <f aca="false">IF(OR($A279="",DE$4=""),0,COUNTIFS(Formulas!$A$2:$A$3001,DE$4,Formulas!$B$2:$B$3001,$A279))</f>
        <v>0</v>
      </c>
      <c r="DF279" s="21" t="n">
        <f aca="false">IF(OR($A279="",DF$4=""),0,COUNTIFS(Formulas!$A$2:$A$3001,DF$4,Formulas!$B$2:$B$3001,$A279))</f>
        <v>0</v>
      </c>
      <c r="DG279" s="21" t="n">
        <f aca="false">IF(OR($A279="",DG$4=""),0,COUNTIFS(Formulas!$A$2:$A$3001,DG$4,Formulas!$B$2:$B$3001,$A279))</f>
        <v>0</v>
      </c>
      <c r="DH279" s="21" t="n">
        <f aca="false">IF(OR($A279="",DH$4=""),0,COUNTIFS(Formulas!$A$2:$A$3001,DH$4,Formulas!$B$2:$B$3001,$A279))</f>
        <v>0</v>
      </c>
      <c r="DI279" s="21" t="n">
        <f aca="false">IF(OR($A279="",DI$4=""),0,COUNTIFS(Formulas!$A$2:$A$3001,DI$4,Formulas!$B$2:$B$3001,$A279))</f>
        <v>0</v>
      </c>
      <c r="DJ279" s="21" t="n">
        <f aca="false">IF(OR($A279="",DJ$4=""),0,COUNTIFS(Formulas!$A$2:$A$3001,DJ$4,Formulas!$B$2:$B$3001,$A279))</f>
        <v>0</v>
      </c>
      <c r="DK279" s="21" t="n">
        <f aca="false">IF(OR($A279="",DK$4=""),0,COUNTIFS(Formulas!$A$2:$A$3001,DK$4,Formulas!$B$2:$B$3001,$A279))</f>
        <v>0</v>
      </c>
      <c r="DL279" s="21" t="n">
        <f aca="false">IF(OR($A279="",DL$4=""),0,COUNTIFS(Formulas!$A$2:$A$3001,DL$4,Formulas!$B$2:$B$3001,$A279))</f>
        <v>0</v>
      </c>
      <c r="DM279" s="21" t="n">
        <f aca="false">IF(OR($A279="",DM$4=""),0,COUNTIFS(Formulas!$A$2:$A$3001,DM$4,Formulas!$B$2:$B$3001,$A279))</f>
        <v>0</v>
      </c>
      <c r="DN279" s="21" t="n">
        <f aca="false">IF(OR($A279="",DN$4=""),0,COUNTIFS(Formulas!$A$2:$A$3001,DN$4,Formulas!$B$2:$B$3001,$A279))</f>
        <v>0</v>
      </c>
      <c r="DO279" s="21" t="n">
        <f aca="false">IF(OR($A279="",DO$4=""),0,COUNTIFS(Formulas!$A$2:$A$3001,DO$4,Formulas!$B$2:$B$3001,$A279))</f>
        <v>0</v>
      </c>
      <c r="DP279" s="21" t="n">
        <f aca="false">IF(OR($A279="",DP$4=""),0,COUNTIFS(Formulas!$A$2:$A$3001,DP$4,Formulas!$B$2:$B$3001,$A279))</f>
        <v>0</v>
      </c>
      <c r="DQ279" s="21" t="n">
        <f aca="false">IF(OR($A279="",DQ$4=""),0,COUNTIFS(Formulas!$A$2:$A$3001,DQ$4,Formulas!$B$2:$B$3001,$A279))</f>
        <v>0</v>
      </c>
      <c r="DR279" s="21" t="n">
        <f aca="false">IF(OR($A279="",DR$4=""),0,COUNTIFS(Formulas!$A$2:$A$3001,DR$4,Formulas!$B$2:$B$3001,$A279))</f>
        <v>0</v>
      </c>
      <c r="DS279" s="21" t="n">
        <f aca="false">IF(OR($A279="",DS$4=""),0,COUNTIFS(Formulas!$A$2:$A$3001,DS$4,Formulas!$B$2:$B$3001,$A279))</f>
        <v>0</v>
      </c>
      <c r="DT279" s="21" t="n">
        <f aca="false">IF(OR($A279="",DT$4=""),0,COUNTIFS(Formulas!$A$2:$A$3001,DT$4,Formulas!$B$2:$B$3001,$A279))</f>
        <v>0</v>
      </c>
      <c r="DU279" s="21" t="n">
        <f aca="false">IF(OR($A279="",DU$4=""),0,COUNTIFS(Formulas!$A$2:$A$3001,DU$4,Formulas!$B$2:$B$3001,$A279))</f>
        <v>0</v>
      </c>
      <c r="DV279" s="21" t="n">
        <f aca="false">IF(OR($A279="",DV$4=""),0,COUNTIFS(Formulas!$A$2:$A$3001,DV$4,Formulas!$B$2:$B$3001,$A279))</f>
        <v>0</v>
      </c>
      <c r="DW279" s="21" t="n">
        <f aca="false">IF(OR($A279="",DW$4=""),0,COUNTIFS(Formulas!$A$2:$A$3001,DW$4,Formulas!$B$2:$B$3001,$A279))</f>
        <v>0</v>
      </c>
      <c r="DX279" s="21" t="n">
        <f aca="false">IF(OR($A279="",DX$4=""),0,COUNTIFS(Formulas!$A$2:$A$3001,DX$4,Formulas!$B$2:$B$3001,$A279))</f>
        <v>0</v>
      </c>
      <c r="DY279" s="21" t="n">
        <f aca="false">IF(OR($A279="",DY$4=""),0,COUNTIFS(Formulas!$A$2:$A$3001,DY$4,Formulas!$B$2:$B$3001,$A279))</f>
        <v>0</v>
      </c>
      <c r="DZ279" s="21" t="n">
        <f aca="false">IF(OR($A279="",DZ$4=""),0,COUNTIFS(Formulas!$A$2:$A$3001,DZ$4,Formulas!$B$2:$B$3001,$A279))</f>
        <v>0</v>
      </c>
      <c r="EA279" s="21" t="n">
        <f aca="false">IF(OR($A279="",EA$4=""),0,COUNTIFS(Formulas!$A$2:$A$3001,EA$4,Formulas!$B$2:$B$3001,$A279))</f>
        <v>0</v>
      </c>
      <c r="EB279" s="21" t="n">
        <f aca="false">IF(OR($A279="",EB$4=""),0,COUNTIFS(Formulas!$A$2:$A$3001,EB$4,Formulas!$B$2:$B$3001,$A279))</f>
        <v>0</v>
      </c>
      <c r="EC279" s="21" t="n">
        <f aca="false">IF(OR($A279="",EC$4=""),0,COUNTIFS(Formulas!$A$2:$A$3001,EC$4,Formulas!$B$2:$B$3001,$A279))</f>
        <v>0</v>
      </c>
      <c r="ED279" s="21" t="n">
        <f aca="false">IF(OR($A279="",ED$4=""),0,COUNTIFS(Formulas!$A$2:$A$3001,ED$4,Formulas!$B$2:$B$3001,$A279))</f>
        <v>0</v>
      </c>
      <c r="EE279" s="21" t="n">
        <f aca="false">IF(OR($A279="",EE$4=""),0,COUNTIFS(Formulas!$A$2:$A$3001,EE$4,Formulas!$B$2:$B$3001,$A279))</f>
        <v>0</v>
      </c>
      <c r="EF279" s="21" t="n">
        <f aca="false">IF(OR($A279="",EF$4=""),0,COUNTIFS(Formulas!$A$2:$A$3001,EF$4,Formulas!$B$2:$B$3001,$A279))</f>
        <v>0</v>
      </c>
      <c r="EG279" s="21" t="n">
        <f aca="false">IF(OR($A279="",EG$4=""),0,COUNTIFS(Formulas!$A$2:$A$3001,EG$4,Formulas!$B$2:$B$3001,$A279))</f>
        <v>0</v>
      </c>
      <c r="EH279" s="21" t="n">
        <f aca="false">IF(OR($A279="",EH$4=""),0,COUNTIFS(Formulas!$A$2:$A$3001,EH$4,Formulas!$B$2:$B$3001,$A279))</f>
        <v>0</v>
      </c>
      <c r="EI279" s="21" t="n">
        <f aca="false">IF(OR($A279="",EI$4=""),0,COUNTIFS(Formulas!$A$2:$A$3001,EI$4,Formulas!$B$2:$B$3001,$A279))</f>
        <v>0</v>
      </c>
      <c r="EJ279" s="21" t="n">
        <f aca="false">IF(OR($A279="",EJ$4=""),0,COUNTIFS(Formulas!$A$2:$A$3001,EJ$4,Formulas!$B$2:$B$3001,$A279))</f>
        <v>0</v>
      </c>
      <c r="EK279" s="21" t="n">
        <f aca="false">IF(OR($A279="",EK$4=""),0,COUNTIFS(Formulas!$A$2:$A$3001,EK$4,Formulas!$B$2:$B$3001,$A279))</f>
        <v>0</v>
      </c>
      <c r="EL279" s="21" t="n">
        <f aca="false">IF(OR($A279="",EL$4=""),0,COUNTIFS(Formulas!$A$2:$A$3001,EL$4,Formulas!$B$2:$B$3001,$A279))</f>
        <v>0</v>
      </c>
      <c r="EM279" s="21" t="n">
        <f aca="false">IF(OR($A279="",EM$4=""),0,COUNTIFS(Formulas!$A$2:$A$3001,EM$4,Formulas!$B$2:$B$3001,$A279))</f>
        <v>0</v>
      </c>
      <c r="EN279" s="21" t="n">
        <f aca="false">IF(OR($A279="",EN$4=""),0,COUNTIFS(Formulas!$A$2:$A$3001,EN$4,Formulas!$B$2:$B$3001,$A279))</f>
        <v>0</v>
      </c>
      <c r="EO279" s="21" t="n">
        <f aca="false">IF(OR($A279="",EO$4=""),0,COUNTIFS(Formulas!$A$2:$A$3001,EO$4,Formulas!$B$2:$B$3001,$A279))</f>
        <v>0</v>
      </c>
      <c r="EP279" s="21" t="n">
        <f aca="false">IF(OR($A279="",EP$4=""),0,COUNTIFS(Formulas!$A$2:$A$3001,EP$4,Formulas!$B$2:$B$3001,$A279))</f>
        <v>0</v>
      </c>
      <c r="EQ279" s="21" t="n">
        <f aca="false">IF(OR($A279="",EQ$4=""),0,COUNTIFS(Formulas!$A$2:$A$3001,EQ$4,Formulas!$B$2:$B$3001,$A279))</f>
        <v>0</v>
      </c>
      <c r="ER279" s="21" t="n">
        <f aca="false">IF(OR($A279="",ER$4=""),0,COUNTIFS(Formulas!$A$2:$A$3001,ER$4,Formulas!$B$2:$B$3001,$A279))</f>
        <v>0</v>
      </c>
      <c r="ES279" s="21" t="n">
        <f aca="false">IF(OR($A279="",ES$4=""),0,COUNTIFS(Formulas!$A$2:$A$3001,ES$4,Formulas!$B$2:$B$3001,$A279))</f>
        <v>0</v>
      </c>
      <c r="ET279" s="21" t="n">
        <f aca="false">IF(OR($A279="",ET$4=""),0,COUNTIFS(Formulas!$A$2:$A$3001,ET$4,Formulas!$B$2:$B$3001,$A279))</f>
        <v>0</v>
      </c>
      <c r="EU279" s="21" t="n">
        <f aca="false">IF(OR($A279="",EU$4=""),0,COUNTIFS(Formulas!$A$2:$A$3001,EU$4,Formulas!$B$2:$B$3001,$A279))</f>
        <v>0</v>
      </c>
      <c r="EV279" s="21" t="n">
        <f aca="false">IF(OR($A279="",EV$4=""),0,COUNTIFS(Formulas!$A$2:$A$3001,EV$4,Formulas!$B$2:$B$3001,$A279))</f>
        <v>0</v>
      </c>
    </row>
    <row r="280" customFormat="false" ht="15" hidden="false" customHeight="false" outlineLevel="0" collapsed="false">
      <c r="A280" s="13" t="str">
        <f aca="false">IF(INDEX(Materials!$A$2:$A$301,276)="","",INDEX(Materials!$A$2:$A$301,276))</f>
        <v/>
      </c>
      <c r="B280" s="19" t="str">
        <f aca="false">IF(A280="","",COUNTIF(C280:EV280,"&gt;0"))</f>
        <v/>
      </c>
      <c r="C280" s="21" t="n">
        <f aca="false">IF(OR($A280="",C$4=""),0,COUNTIFS(Formulas!$A$2:$A$3001,C$4,Formulas!$B$2:$B$3001,$A280))</f>
        <v>0</v>
      </c>
      <c r="D280" s="21" t="n">
        <f aca="false">IF(OR($A280="",D$4=""),0,COUNTIFS(Formulas!$A$2:$A$3001,D$4,Formulas!$B$2:$B$3001,$A280))</f>
        <v>0</v>
      </c>
      <c r="E280" s="21" t="n">
        <f aca="false">IF(OR($A280="",E$4=""),0,COUNTIFS(Formulas!$A$2:$A$3001,E$4,Formulas!$B$2:$B$3001,$A280))</f>
        <v>0</v>
      </c>
      <c r="F280" s="21" t="n">
        <f aca="false">IF(OR($A280="",F$4=""),0,COUNTIFS(Formulas!$A$2:$A$3001,F$4,Formulas!$B$2:$B$3001,$A280))</f>
        <v>0</v>
      </c>
      <c r="G280" s="21" t="n">
        <f aca="false">IF(OR($A280="",G$4=""),0,COUNTIFS(Formulas!$A$2:$A$3001,G$4,Formulas!$B$2:$B$3001,$A280))</f>
        <v>0</v>
      </c>
      <c r="H280" s="21" t="n">
        <f aca="false">IF(OR($A280="",H$4=""),0,COUNTIFS(Formulas!$A$2:$A$3001,H$4,Formulas!$B$2:$B$3001,$A280))</f>
        <v>0</v>
      </c>
      <c r="I280" s="21" t="n">
        <f aca="false">IF(OR($A280="",I$4=""),0,COUNTIFS(Formulas!$A$2:$A$3001,I$4,Formulas!$B$2:$B$3001,$A280))</f>
        <v>0</v>
      </c>
      <c r="J280" s="21" t="n">
        <f aca="false">IF(OR($A280="",J$4=""),0,COUNTIFS(Formulas!$A$2:$A$3001,J$4,Formulas!$B$2:$B$3001,$A280))</f>
        <v>0</v>
      </c>
      <c r="K280" s="21" t="n">
        <f aca="false">IF(OR($A280="",K$4=""),0,COUNTIFS(Formulas!$A$2:$A$3001,K$4,Formulas!$B$2:$B$3001,$A280))</f>
        <v>0</v>
      </c>
      <c r="L280" s="21" t="n">
        <f aca="false">IF(OR($A280="",L$4=""),0,COUNTIFS(Formulas!$A$2:$A$3001,L$4,Formulas!$B$2:$B$3001,$A280))</f>
        <v>0</v>
      </c>
      <c r="M280" s="21" t="n">
        <f aca="false">IF(OR($A280="",M$4=""),0,COUNTIFS(Formulas!$A$2:$A$3001,M$4,Formulas!$B$2:$B$3001,$A280))</f>
        <v>0</v>
      </c>
      <c r="N280" s="21" t="n">
        <f aca="false">IF(OR($A280="",N$4=""),0,COUNTIFS(Formulas!$A$2:$A$3001,N$4,Formulas!$B$2:$B$3001,$A280))</f>
        <v>0</v>
      </c>
      <c r="O280" s="21" t="n">
        <f aca="false">IF(OR($A280="",O$4=""),0,COUNTIFS(Formulas!$A$2:$A$3001,O$4,Formulas!$B$2:$B$3001,$A280))</f>
        <v>0</v>
      </c>
      <c r="P280" s="21" t="n">
        <f aca="false">IF(OR($A280="",P$4=""),0,COUNTIFS(Formulas!$A$2:$A$3001,P$4,Formulas!$B$2:$B$3001,$A280))</f>
        <v>0</v>
      </c>
      <c r="Q280" s="21" t="n">
        <f aca="false">IF(OR($A280="",Q$4=""),0,COUNTIFS(Formulas!$A$2:$A$3001,Q$4,Formulas!$B$2:$B$3001,$A280))</f>
        <v>0</v>
      </c>
      <c r="R280" s="21" t="n">
        <f aca="false">IF(OR($A280="",R$4=""),0,COUNTIFS(Formulas!$A$2:$A$3001,R$4,Formulas!$B$2:$B$3001,$A280))</f>
        <v>0</v>
      </c>
      <c r="S280" s="21" t="n">
        <f aca="false">IF(OR($A280="",S$4=""),0,COUNTIFS(Formulas!$A$2:$A$3001,S$4,Formulas!$B$2:$B$3001,$A280))</f>
        <v>0</v>
      </c>
      <c r="T280" s="21" t="n">
        <f aca="false">IF(OR($A280="",T$4=""),0,COUNTIFS(Formulas!$A$2:$A$3001,T$4,Formulas!$B$2:$B$3001,$A280))</f>
        <v>0</v>
      </c>
      <c r="U280" s="21" t="n">
        <f aca="false">IF(OR($A280="",U$4=""),0,COUNTIFS(Formulas!$A$2:$A$3001,U$4,Formulas!$B$2:$B$3001,$A280))</f>
        <v>0</v>
      </c>
      <c r="V280" s="21" t="n">
        <f aca="false">IF(OR($A280="",V$4=""),0,COUNTIFS(Formulas!$A$2:$A$3001,V$4,Formulas!$B$2:$B$3001,$A280))</f>
        <v>0</v>
      </c>
      <c r="W280" s="21" t="n">
        <f aca="false">IF(OR($A280="",W$4=""),0,COUNTIFS(Formulas!$A$2:$A$3001,W$4,Formulas!$B$2:$B$3001,$A280))</f>
        <v>0</v>
      </c>
      <c r="X280" s="21" t="n">
        <f aca="false">IF(OR($A280="",X$4=""),0,COUNTIFS(Formulas!$A$2:$A$3001,X$4,Formulas!$B$2:$B$3001,$A280))</f>
        <v>0</v>
      </c>
      <c r="Y280" s="21" t="n">
        <f aca="false">IF(OR($A280="",Y$4=""),0,COUNTIFS(Formulas!$A$2:$A$3001,Y$4,Formulas!$B$2:$B$3001,$A280))</f>
        <v>0</v>
      </c>
      <c r="Z280" s="21" t="n">
        <f aca="false">IF(OR($A280="",Z$4=""),0,COUNTIFS(Formulas!$A$2:$A$3001,Z$4,Formulas!$B$2:$B$3001,$A280))</f>
        <v>0</v>
      </c>
      <c r="AA280" s="21" t="n">
        <f aca="false">IF(OR($A280="",AA$4=""),0,COUNTIFS(Formulas!$A$2:$A$3001,AA$4,Formulas!$B$2:$B$3001,$A280))</f>
        <v>0</v>
      </c>
      <c r="AB280" s="21" t="n">
        <f aca="false">IF(OR($A280="",AB$4=""),0,COUNTIFS(Formulas!$A$2:$A$3001,AB$4,Formulas!$B$2:$B$3001,$A280))</f>
        <v>0</v>
      </c>
      <c r="AC280" s="21" t="n">
        <f aca="false">IF(OR($A280="",AC$4=""),0,COUNTIFS(Formulas!$A$2:$A$3001,AC$4,Formulas!$B$2:$B$3001,$A280))</f>
        <v>0</v>
      </c>
      <c r="AD280" s="21" t="n">
        <f aca="false">IF(OR($A280="",AD$4=""),0,COUNTIFS(Formulas!$A$2:$A$3001,AD$4,Formulas!$B$2:$B$3001,$A280))</f>
        <v>0</v>
      </c>
      <c r="AE280" s="21" t="n">
        <f aca="false">IF(OR($A280="",AE$4=""),0,COUNTIFS(Formulas!$A$2:$A$3001,AE$4,Formulas!$B$2:$B$3001,$A280))</f>
        <v>0</v>
      </c>
      <c r="AF280" s="21" t="n">
        <f aca="false">IF(OR($A280="",AF$4=""),0,COUNTIFS(Formulas!$A$2:$A$3001,AF$4,Formulas!$B$2:$B$3001,$A280))</f>
        <v>0</v>
      </c>
      <c r="AG280" s="21" t="n">
        <f aca="false">IF(OR($A280="",AG$4=""),0,COUNTIFS(Formulas!$A$2:$A$3001,AG$4,Formulas!$B$2:$B$3001,$A280))</f>
        <v>0</v>
      </c>
      <c r="AH280" s="21" t="n">
        <f aca="false">IF(OR($A280="",AH$4=""),0,COUNTIFS(Formulas!$A$2:$A$3001,AH$4,Formulas!$B$2:$B$3001,$A280))</f>
        <v>0</v>
      </c>
      <c r="AI280" s="21" t="n">
        <f aca="false">IF(OR($A280="",AI$4=""),0,COUNTIFS(Formulas!$A$2:$A$3001,AI$4,Formulas!$B$2:$B$3001,$A280))</f>
        <v>0</v>
      </c>
      <c r="AJ280" s="21" t="n">
        <f aca="false">IF(OR($A280="",AJ$4=""),0,COUNTIFS(Formulas!$A$2:$A$3001,AJ$4,Formulas!$B$2:$B$3001,$A280))</f>
        <v>0</v>
      </c>
      <c r="AK280" s="21" t="n">
        <f aca="false">IF(OR($A280="",AK$4=""),0,COUNTIFS(Formulas!$A$2:$A$3001,AK$4,Formulas!$B$2:$B$3001,$A280))</f>
        <v>0</v>
      </c>
      <c r="AL280" s="21" t="n">
        <f aca="false">IF(OR($A280="",AL$4=""),0,COUNTIFS(Formulas!$A$2:$A$3001,AL$4,Formulas!$B$2:$B$3001,$A280))</f>
        <v>0</v>
      </c>
      <c r="AM280" s="21" t="n">
        <f aca="false">IF(OR($A280="",AM$4=""),0,COUNTIFS(Formulas!$A$2:$A$3001,AM$4,Formulas!$B$2:$B$3001,$A280))</f>
        <v>0</v>
      </c>
      <c r="AN280" s="21" t="n">
        <f aca="false">IF(OR($A280="",AN$4=""),0,COUNTIFS(Formulas!$A$2:$A$3001,AN$4,Formulas!$B$2:$B$3001,$A280))</f>
        <v>0</v>
      </c>
      <c r="AO280" s="21" t="n">
        <f aca="false">IF(OR($A280="",AO$4=""),0,COUNTIFS(Formulas!$A$2:$A$3001,AO$4,Formulas!$B$2:$B$3001,$A280))</f>
        <v>0</v>
      </c>
      <c r="AP280" s="21" t="n">
        <f aca="false">IF(OR($A280="",AP$4=""),0,COUNTIFS(Formulas!$A$2:$A$3001,AP$4,Formulas!$B$2:$B$3001,$A280))</f>
        <v>0</v>
      </c>
      <c r="AQ280" s="21" t="n">
        <f aca="false">IF(OR($A280="",AQ$4=""),0,COUNTIFS(Formulas!$A$2:$A$3001,AQ$4,Formulas!$B$2:$B$3001,$A280))</f>
        <v>0</v>
      </c>
      <c r="AR280" s="21" t="n">
        <f aca="false">IF(OR($A280="",AR$4=""),0,COUNTIFS(Formulas!$A$2:$A$3001,AR$4,Formulas!$B$2:$B$3001,$A280))</f>
        <v>0</v>
      </c>
      <c r="AS280" s="21" t="n">
        <f aca="false">IF(OR($A280="",AS$4=""),0,COUNTIFS(Formulas!$A$2:$A$3001,AS$4,Formulas!$B$2:$B$3001,$A280))</f>
        <v>0</v>
      </c>
      <c r="AT280" s="21" t="n">
        <f aca="false">IF(OR($A280="",AT$4=""),0,COUNTIFS(Formulas!$A$2:$A$3001,AT$4,Formulas!$B$2:$B$3001,$A280))</f>
        <v>0</v>
      </c>
      <c r="AU280" s="21" t="n">
        <f aca="false">IF(OR($A280="",AU$4=""),0,COUNTIFS(Formulas!$A$2:$A$3001,AU$4,Formulas!$B$2:$B$3001,$A280))</f>
        <v>0</v>
      </c>
      <c r="AV280" s="21" t="n">
        <f aca="false">IF(OR($A280="",AV$4=""),0,COUNTIFS(Formulas!$A$2:$A$3001,AV$4,Formulas!$B$2:$B$3001,$A280))</f>
        <v>0</v>
      </c>
      <c r="AW280" s="21" t="n">
        <f aca="false">IF(OR($A280="",AW$4=""),0,COUNTIFS(Formulas!$A$2:$A$3001,AW$4,Formulas!$B$2:$B$3001,$A280))</f>
        <v>0</v>
      </c>
      <c r="AX280" s="21" t="n">
        <f aca="false">IF(OR($A280="",AX$4=""),0,COUNTIFS(Formulas!$A$2:$A$3001,AX$4,Formulas!$B$2:$B$3001,$A280))</f>
        <v>0</v>
      </c>
      <c r="AY280" s="21" t="n">
        <f aca="false">IF(OR($A280="",AY$4=""),0,COUNTIFS(Formulas!$A$2:$A$3001,AY$4,Formulas!$B$2:$B$3001,$A280))</f>
        <v>0</v>
      </c>
      <c r="AZ280" s="21" t="n">
        <f aca="false">IF(OR($A280="",AZ$4=""),0,COUNTIFS(Formulas!$A$2:$A$3001,AZ$4,Formulas!$B$2:$B$3001,$A280))</f>
        <v>0</v>
      </c>
      <c r="BA280" s="21" t="n">
        <f aca="false">IF(OR($A280="",BA$4=""),0,COUNTIFS(Formulas!$A$2:$A$3001,BA$4,Formulas!$B$2:$B$3001,$A280))</f>
        <v>0</v>
      </c>
      <c r="BB280" s="21" t="n">
        <f aca="false">IF(OR($A280="",BB$4=""),0,COUNTIFS(Formulas!$A$2:$A$3001,BB$4,Formulas!$B$2:$B$3001,$A280))</f>
        <v>0</v>
      </c>
      <c r="BC280" s="21" t="n">
        <f aca="false">IF(OR($A280="",BC$4=""),0,COUNTIFS(Formulas!$A$2:$A$3001,BC$4,Formulas!$B$2:$B$3001,$A280))</f>
        <v>0</v>
      </c>
      <c r="BD280" s="21" t="n">
        <f aca="false">IF(OR($A280="",BD$4=""),0,COUNTIFS(Formulas!$A$2:$A$3001,BD$4,Formulas!$B$2:$B$3001,$A280))</f>
        <v>0</v>
      </c>
      <c r="BE280" s="21" t="n">
        <f aca="false">IF(OR($A280="",BE$4=""),0,COUNTIFS(Formulas!$A$2:$A$3001,BE$4,Formulas!$B$2:$B$3001,$A280))</f>
        <v>0</v>
      </c>
      <c r="BF280" s="21" t="n">
        <f aca="false">IF(OR($A280="",BF$4=""),0,COUNTIFS(Formulas!$A$2:$A$3001,BF$4,Formulas!$B$2:$B$3001,$A280))</f>
        <v>0</v>
      </c>
      <c r="BG280" s="21" t="n">
        <f aca="false">IF(OR($A280="",BG$4=""),0,COUNTIFS(Formulas!$A$2:$A$3001,BG$4,Formulas!$B$2:$B$3001,$A280))</f>
        <v>0</v>
      </c>
      <c r="BH280" s="21" t="n">
        <f aca="false">IF(OR($A280="",BH$4=""),0,COUNTIFS(Formulas!$A$2:$A$3001,BH$4,Formulas!$B$2:$B$3001,$A280))</f>
        <v>0</v>
      </c>
      <c r="BI280" s="21" t="n">
        <f aca="false">IF(OR($A280="",BI$4=""),0,COUNTIFS(Formulas!$A$2:$A$3001,BI$4,Formulas!$B$2:$B$3001,$A280))</f>
        <v>0</v>
      </c>
      <c r="BJ280" s="21" t="n">
        <f aca="false">IF(OR($A280="",BJ$4=""),0,COUNTIFS(Formulas!$A$2:$A$3001,BJ$4,Formulas!$B$2:$B$3001,$A280))</f>
        <v>0</v>
      </c>
      <c r="BK280" s="21" t="n">
        <f aca="false">IF(OR($A280="",BK$4=""),0,COUNTIFS(Formulas!$A$2:$A$3001,BK$4,Formulas!$B$2:$B$3001,$A280))</f>
        <v>0</v>
      </c>
      <c r="BL280" s="21" t="n">
        <f aca="false">IF(OR($A280="",BL$4=""),0,COUNTIFS(Formulas!$A$2:$A$3001,BL$4,Formulas!$B$2:$B$3001,$A280))</f>
        <v>0</v>
      </c>
      <c r="BM280" s="21" t="n">
        <f aca="false">IF(OR($A280="",BM$4=""),0,COUNTIFS(Formulas!$A$2:$A$3001,BM$4,Formulas!$B$2:$B$3001,$A280))</f>
        <v>0</v>
      </c>
      <c r="BN280" s="21" t="n">
        <f aca="false">IF(OR($A280="",BN$4=""),0,COUNTIFS(Formulas!$A$2:$A$3001,BN$4,Formulas!$B$2:$B$3001,$A280))</f>
        <v>0</v>
      </c>
      <c r="BO280" s="21" t="n">
        <f aca="false">IF(OR($A280="",BO$4=""),0,COUNTIFS(Formulas!$A$2:$A$3001,BO$4,Formulas!$B$2:$B$3001,$A280))</f>
        <v>0</v>
      </c>
      <c r="BP280" s="21" t="n">
        <f aca="false">IF(OR($A280="",BP$4=""),0,COUNTIFS(Formulas!$A$2:$A$3001,BP$4,Formulas!$B$2:$B$3001,$A280))</f>
        <v>0</v>
      </c>
      <c r="BQ280" s="21" t="n">
        <f aca="false">IF(OR($A280="",BQ$4=""),0,COUNTIFS(Formulas!$A$2:$A$3001,BQ$4,Formulas!$B$2:$B$3001,$A280))</f>
        <v>0</v>
      </c>
      <c r="BR280" s="21" t="n">
        <f aca="false">IF(OR($A280="",BR$4=""),0,COUNTIFS(Formulas!$A$2:$A$3001,BR$4,Formulas!$B$2:$B$3001,$A280))</f>
        <v>0</v>
      </c>
      <c r="BS280" s="21" t="n">
        <f aca="false">IF(OR($A280="",BS$4=""),0,COUNTIFS(Formulas!$A$2:$A$3001,BS$4,Formulas!$B$2:$B$3001,$A280))</f>
        <v>0</v>
      </c>
      <c r="BT280" s="21" t="n">
        <f aca="false">IF(OR($A280="",BT$4=""),0,COUNTIFS(Formulas!$A$2:$A$3001,BT$4,Formulas!$B$2:$B$3001,$A280))</f>
        <v>0</v>
      </c>
      <c r="BU280" s="21" t="n">
        <f aca="false">IF(OR($A280="",BU$4=""),0,COUNTIFS(Formulas!$A$2:$A$3001,BU$4,Formulas!$B$2:$B$3001,$A280))</f>
        <v>0</v>
      </c>
      <c r="BV280" s="21" t="n">
        <f aca="false">IF(OR($A280="",BV$4=""),0,COUNTIFS(Formulas!$A$2:$A$3001,BV$4,Formulas!$B$2:$B$3001,$A280))</f>
        <v>0</v>
      </c>
      <c r="BW280" s="21" t="n">
        <f aca="false">IF(OR($A280="",BW$4=""),0,COUNTIFS(Formulas!$A$2:$A$3001,BW$4,Formulas!$B$2:$B$3001,$A280))</f>
        <v>0</v>
      </c>
      <c r="BX280" s="21" t="n">
        <f aca="false">IF(OR($A280="",BX$4=""),0,COUNTIFS(Formulas!$A$2:$A$3001,BX$4,Formulas!$B$2:$B$3001,$A280))</f>
        <v>0</v>
      </c>
      <c r="BY280" s="21" t="n">
        <f aca="false">IF(OR($A280="",BY$4=""),0,COUNTIFS(Formulas!$A$2:$A$3001,BY$4,Formulas!$B$2:$B$3001,$A280))</f>
        <v>0</v>
      </c>
      <c r="BZ280" s="21" t="n">
        <f aca="false">IF(OR($A280="",BZ$4=""),0,COUNTIFS(Formulas!$A$2:$A$3001,BZ$4,Formulas!$B$2:$B$3001,$A280))</f>
        <v>0</v>
      </c>
      <c r="CA280" s="21" t="n">
        <f aca="false">IF(OR($A280="",CA$4=""),0,COUNTIFS(Formulas!$A$2:$A$3001,CA$4,Formulas!$B$2:$B$3001,$A280))</f>
        <v>0</v>
      </c>
      <c r="CB280" s="21" t="n">
        <f aca="false">IF(OR($A280="",CB$4=""),0,COUNTIFS(Formulas!$A$2:$A$3001,CB$4,Formulas!$B$2:$B$3001,$A280))</f>
        <v>0</v>
      </c>
      <c r="CC280" s="21" t="n">
        <f aca="false">IF(OR($A280="",CC$4=""),0,COUNTIFS(Formulas!$A$2:$A$3001,CC$4,Formulas!$B$2:$B$3001,$A280))</f>
        <v>0</v>
      </c>
      <c r="CD280" s="21" t="n">
        <f aca="false">IF(OR($A280="",CD$4=""),0,COUNTIFS(Formulas!$A$2:$A$3001,CD$4,Formulas!$B$2:$B$3001,$A280))</f>
        <v>0</v>
      </c>
      <c r="CE280" s="21" t="n">
        <f aca="false">IF(OR($A280="",CE$4=""),0,COUNTIFS(Formulas!$A$2:$A$3001,CE$4,Formulas!$B$2:$B$3001,$A280))</f>
        <v>0</v>
      </c>
      <c r="CF280" s="21" t="n">
        <f aca="false">IF(OR($A280="",CF$4=""),0,COUNTIFS(Formulas!$A$2:$A$3001,CF$4,Formulas!$B$2:$B$3001,$A280))</f>
        <v>0</v>
      </c>
      <c r="CG280" s="21" t="n">
        <f aca="false">IF(OR($A280="",CG$4=""),0,COUNTIFS(Formulas!$A$2:$A$3001,CG$4,Formulas!$B$2:$B$3001,$A280))</f>
        <v>0</v>
      </c>
      <c r="CH280" s="21" t="n">
        <f aca="false">IF(OR($A280="",CH$4=""),0,COUNTIFS(Formulas!$A$2:$A$3001,CH$4,Formulas!$B$2:$B$3001,$A280))</f>
        <v>0</v>
      </c>
      <c r="CI280" s="21" t="n">
        <f aca="false">IF(OR($A280="",CI$4=""),0,COUNTIFS(Formulas!$A$2:$A$3001,CI$4,Formulas!$B$2:$B$3001,$A280))</f>
        <v>0</v>
      </c>
      <c r="CJ280" s="21" t="n">
        <f aca="false">IF(OR($A280="",CJ$4=""),0,COUNTIFS(Formulas!$A$2:$A$3001,CJ$4,Formulas!$B$2:$B$3001,$A280))</f>
        <v>0</v>
      </c>
      <c r="CK280" s="21" t="n">
        <f aca="false">IF(OR($A280="",CK$4=""),0,COUNTIFS(Formulas!$A$2:$A$3001,CK$4,Formulas!$B$2:$B$3001,$A280))</f>
        <v>0</v>
      </c>
      <c r="CL280" s="21" t="n">
        <f aca="false">IF(OR($A280="",CL$4=""),0,COUNTIFS(Formulas!$A$2:$A$3001,CL$4,Formulas!$B$2:$B$3001,$A280))</f>
        <v>0</v>
      </c>
      <c r="CM280" s="21" t="n">
        <f aca="false">IF(OR($A280="",CM$4=""),0,COUNTIFS(Formulas!$A$2:$A$3001,CM$4,Formulas!$B$2:$B$3001,$A280))</f>
        <v>0</v>
      </c>
      <c r="CN280" s="21" t="n">
        <f aca="false">IF(OR($A280="",CN$4=""),0,COUNTIFS(Formulas!$A$2:$A$3001,CN$4,Formulas!$B$2:$B$3001,$A280))</f>
        <v>0</v>
      </c>
      <c r="CO280" s="21" t="n">
        <f aca="false">IF(OR($A280="",CO$4=""),0,COUNTIFS(Formulas!$A$2:$A$3001,CO$4,Formulas!$B$2:$B$3001,$A280))</f>
        <v>0</v>
      </c>
      <c r="CP280" s="21" t="n">
        <f aca="false">IF(OR($A280="",CP$4=""),0,COUNTIFS(Formulas!$A$2:$A$3001,CP$4,Formulas!$B$2:$B$3001,$A280))</f>
        <v>0</v>
      </c>
      <c r="CQ280" s="21" t="n">
        <f aca="false">IF(OR($A280="",CQ$4=""),0,COUNTIFS(Formulas!$A$2:$A$3001,CQ$4,Formulas!$B$2:$B$3001,$A280))</f>
        <v>0</v>
      </c>
      <c r="CR280" s="21" t="n">
        <f aca="false">IF(OR($A280="",CR$4=""),0,COUNTIFS(Formulas!$A$2:$A$3001,CR$4,Formulas!$B$2:$B$3001,$A280))</f>
        <v>0</v>
      </c>
      <c r="CS280" s="21" t="n">
        <f aca="false">IF(OR($A280="",CS$4=""),0,COUNTIFS(Formulas!$A$2:$A$3001,CS$4,Formulas!$B$2:$B$3001,$A280))</f>
        <v>0</v>
      </c>
      <c r="CT280" s="21" t="n">
        <f aca="false">IF(OR($A280="",CT$4=""),0,COUNTIFS(Formulas!$A$2:$A$3001,CT$4,Formulas!$B$2:$B$3001,$A280))</f>
        <v>0</v>
      </c>
      <c r="CU280" s="21" t="n">
        <f aca="false">IF(OR($A280="",CU$4=""),0,COUNTIFS(Formulas!$A$2:$A$3001,CU$4,Formulas!$B$2:$B$3001,$A280))</f>
        <v>0</v>
      </c>
      <c r="CV280" s="21" t="n">
        <f aca="false">IF(OR($A280="",CV$4=""),0,COUNTIFS(Formulas!$A$2:$A$3001,CV$4,Formulas!$B$2:$B$3001,$A280))</f>
        <v>0</v>
      </c>
      <c r="CW280" s="21" t="n">
        <f aca="false">IF(OR($A280="",CW$4=""),0,COUNTIFS(Formulas!$A$2:$A$3001,CW$4,Formulas!$B$2:$B$3001,$A280))</f>
        <v>0</v>
      </c>
      <c r="CX280" s="21" t="n">
        <f aca="false">IF(OR($A280="",CX$4=""),0,COUNTIFS(Formulas!$A$2:$A$3001,CX$4,Formulas!$B$2:$B$3001,$A280))</f>
        <v>0</v>
      </c>
      <c r="CY280" s="21" t="n">
        <f aca="false">IF(OR($A280="",CY$4=""),0,COUNTIFS(Formulas!$A$2:$A$3001,CY$4,Formulas!$B$2:$B$3001,$A280))</f>
        <v>0</v>
      </c>
      <c r="CZ280" s="21" t="n">
        <f aca="false">IF(OR($A280="",CZ$4=""),0,COUNTIFS(Formulas!$A$2:$A$3001,CZ$4,Formulas!$B$2:$B$3001,$A280))</f>
        <v>0</v>
      </c>
      <c r="DA280" s="21" t="n">
        <f aca="false">IF(OR($A280="",DA$4=""),0,COUNTIFS(Formulas!$A$2:$A$3001,DA$4,Formulas!$B$2:$B$3001,$A280))</f>
        <v>0</v>
      </c>
      <c r="DB280" s="21" t="n">
        <f aca="false">IF(OR($A280="",DB$4=""),0,COUNTIFS(Formulas!$A$2:$A$3001,DB$4,Formulas!$B$2:$B$3001,$A280))</f>
        <v>0</v>
      </c>
      <c r="DC280" s="21" t="n">
        <f aca="false">IF(OR($A280="",DC$4=""),0,COUNTIFS(Formulas!$A$2:$A$3001,DC$4,Formulas!$B$2:$B$3001,$A280))</f>
        <v>0</v>
      </c>
      <c r="DD280" s="21" t="n">
        <f aca="false">IF(OR($A280="",DD$4=""),0,COUNTIFS(Formulas!$A$2:$A$3001,DD$4,Formulas!$B$2:$B$3001,$A280))</f>
        <v>0</v>
      </c>
      <c r="DE280" s="21" t="n">
        <f aca="false">IF(OR($A280="",DE$4=""),0,COUNTIFS(Formulas!$A$2:$A$3001,DE$4,Formulas!$B$2:$B$3001,$A280))</f>
        <v>0</v>
      </c>
      <c r="DF280" s="21" t="n">
        <f aca="false">IF(OR($A280="",DF$4=""),0,COUNTIFS(Formulas!$A$2:$A$3001,DF$4,Formulas!$B$2:$B$3001,$A280))</f>
        <v>0</v>
      </c>
      <c r="DG280" s="21" t="n">
        <f aca="false">IF(OR($A280="",DG$4=""),0,COUNTIFS(Formulas!$A$2:$A$3001,DG$4,Formulas!$B$2:$B$3001,$A280))</f>
        <v>0</v>
      </c>
      <c r="DH280" s="21" t="n">
        <f aca="false">IF(OR($A280="",DH$4=""),0,COUNTIFS(Formulas!$A$2:$A$3001,DH$4,Formulas!$B$2:$B$3001,$A280))</f>
        <v>0</v>
      </c>
      <c r="DI280" s="21" t="n">
        <f aca="false">IF(OR($A280="",DI$4=""),0,COUNTIFS(Formulas!$A$2:$A$3001,DI$4,Formulas!$B$2:$B$3001,$A280))</f>
        <v>0</v>
      </c>
      <c r="DJ280" s="21" t="n">
        <f aca="false">IF(OR($A280="",DJ$4=""),0,COUNTIFS(Formulas!$A$2:$A$3001,DJ$4,Formulas!$B$2:$B$3001,$A280))</f>
        <v>0</v>
      </c>
      <c r="DK280" s="21" t="n">
        <f aca="false">IF(OR($A280="",DK$4=""),0,COUNTIFS(Formulas!$A$2:$A$3001,DK$4,Formulas!$B$2:$B$3001,$A280))</f>
        <v>0</v>
      </c>
      <c r="DL280" s="21" t="n">
        <f aca="false">IF(OR($A280="",DL$4=""),0,COUNTIFS(Formulas!$A$2:$A$3001,DL$4,Formulas!$B$2:$B$3001,$A280))</f>
        <v>0</v>
      </c>
      <c r="DM280" s="21" t="n">
        <f aca="false">IF(OR($A280="",DM$4=""),0,COUNTIFS(Formulas!$A$2:$A$3001,DM$4,Formulas!$B$2:$B$3001,$A280))</f>
        <v>0</v>
      </c>
      <c r="DN280" s="21" t="n">
        <f aca="false">IF(OR($A280="",DN$4=""),0,COUNTIFS(Formulas!$A$2:$A$3001,DN$4,Formulas!$B$2:$B$3001,$A280))</f>
        <v>0</v>
      </c>
      <c r="DO280" s="21" t="n">
        <f aca="false">IF(OR($A280="",DO$4=""),0,COUNTIFS(Formulas!$A$2:$A$3001,DO$4,Formulas!$B$2:$B$3001,$A280))</f>
        <v>0</v>
      </c>
      <c r="DP280" s="21" t="n">
        <f aca="false">IF(OR($A280="",DP$4=""),0,COUNTIFS(Formulas!$A$2:$A$3001,DP$4,Formulas!$B$2:$B$3001,$A280))</f>
        <v>0</v>
      </c>
      <c r="DQ280" s="21" t="n">
        <f aca="false">IF(OR($A280="",DQ$4=""),0,COUNTIFS(Formulas!$A$2:$A$3001,DQ$4,Formulas!$B$2:$B$3001,$A280))</f>
        <v>0</v>
      </c>
      <c r="DR280" s="21" t="n">
        <f aca="false">IF(OR($A280="",DR$4=""),0,COUNTIFS(Formulas!$A$2:$A$3001,DR$4,Formulas!$B$2:$B$3001,$A280))</f>
        <v>0</v>
      </c>
      <c r="DS280" s="21" t="n">
        <f aca="false">IF(OR($A280="",DS$4=""),0,COUNTIFS(Formulas!$A$2:$A$3001,DS$4,Formulas!$B$2:$B$3001,$A280))</f>
        <v>0</v>
      </c>
      <c r="DT280" s="21" t="n">
        <f aca="false">IF(OR($A280="",DT$4=""),0,COUNTIFS(Formulas!$A$2:$A$3001,DT$4,Formulas!$B$2:$B$3001,$A280))</f>
        <v>0</v>
      </c>
      <c r="DU280" s="21" t="n">
        <f aca="false">IF(OR($A280="",DU$4=""),0,COUNTIFS(Formulas!$A$2:$A$3001,DU$4,Formulas!$B$2:$B$3001,$A280))</f>
        <v>0</v>
      </c>
      <c r="DV280" s="21" t="n">
        <f aca="false">IF(OR($A280="",DV$4=""),0,COUNTIFS(Formulas!$A$2:$A$3001,DV$4,Formulas!$B$2:$B$3001,$A280))</f>
        <v>0</v>
      </c>
      <c r="DW280" s="21" t="n">
        <f aca="false">IF(OR($A280="",DW$4=""),0,COUNTIFS(Formulas!$A$2:$A$3001,DW$4,Formulas!$B$2:$B$3001,$A280))</f>
        <v>0</v>
      </c>
      <c r="DX280" s="21" t="n">
        <f aca="false">IF(OR($A280="",DX$4=""),0,COUNTIFS(Formulas!$A$2:$A$3001,DX$4,Formulas!$B$2:$B$3001,$A280))</f>
        <v>0</v>
      </c>
      <c r="DY280" s="21" t="n">
        <f aca="false">IF(OR($A280="",DY$4=""),0,COUNTIFS(Formulas!$A$2:$A$3001,DY$4,Formulas!$B$2:$B$3001,$A280))</f>
        <v>0</v>
      </c>
      <c r="DZ280" s="21" t="n">
        <f aca="false">IF(OR($A280="",DZ$4=""),0,COUNTIFS(Formulas!$A$2:$A$3001,DZ$4,Formulas!$B$2:$B$3001,$A280))</f>
        <v>0</v>
      </c>
      <c r="EA280" s="21" t="n">
        <f aca="false">IF(OR($A280="",EA$4=""),0,COUNTIFS(Formulas!$A$2:$A$3001,EA$4,Formulas!$B$2:$B$3001,$A280))</f>
        <v>0</v>
      </c>
      <c r="EB280" s="21" t="n">
        <f aca="false">IF(OR($A280="",EB$4=""),0,COUNTIFS(Formulas!$A$2:$A$3001,EB$4,Formulas!$B$2:$B$3001,$A280))</f>
        <v>0</v>
      </c>
      <c r="EC280" s="21" t="n">
        <f aca="false">IF(OR($A280="",EC$4=""),0,COUNTIFS(Formulas!$A$2:$A$3001,EC$4,Formulas!$B$2:$B$3001,$A280))</f>
        <v>0</v>
      </c>
      <c r="ED280" s="21" t="n">
        <f aca="false">IF(OR($A280="",ED$4=""),0,COUNTIFS(Formulas!$A$2:$A$3001,ED$4,Formulas!$B$2:$B$3001,$A280))</f>
        <v>0</v>
      </c>
      <c r="EE280" s="21" t="n">
        <f aca="false">IF(OR($A280="",EE$4=""),0,COUNTIFS(Formulas!$A$2:$A$3001,EE$4,Formulas!$B$2:$B$3001,$A280))</f>
        <v>0</v>
      </c>
      <c r="EF280" s="21" t="n">
        <f aca="false">IF(OR($A280="",EF$4=""),0,COUNTIFS(Formulas!$A$2:$A$3001,EF$4,Formulas!$B$2:$B$3001,$A280))</f>
        <v>0</v>
      </c>
      <c r="EG280" s="21" t="n">
        <f aca="false">IF(OR($A280="",EG$4=""),0,COUNTIFS(Formulas!$A$2:$A$3001,EG$4,Formulas!$B$2:$B$3001,$A280))</f>
        <v>0</v>
      </c>
      <c r="EH280" s="21" t="n">
        <f aca="false">IF(OR($A280="",EH$4=""),0,COUNTIFS(Formulas!$A$2:$A$3001,EH$4,Formulas!$B$2:$B$3001,$A280))</f>
        <v>0</v>
      </c>
      <c r="EI280" s="21" t="n">
        <f aca="false">IF(OR($A280="",EI$4=""),0,COUNTIFS(Formulas!$A$2:$A$3001,EI$4,Formulas!$B$2:$B$3001,$A280))</f>
        <v>0</v>
      </c>
      <c r="EJ280" s="21" t="n">
        <f aca="false">IF(OR($A280="",EJ$4=""),0,COUNTIFS(Formulas!$A$2:$A$3001,EJ$4,Formulas!$B$2:$B$3001,$A280))</f>
        <v>0</v>
      </c>
      <c r="EK280" s="21" t="n">
        <f aca="false">IF(OR($A280="",EK$4=""),0,COUNTIFS(Formulas!$A$2:$A$3001,EK$4,Formulas!$B$2:$B$3001,$A280))</f>
        <v>0</v>
      </c>
      <c r="EL280" s="21" t="n">
        <f aca="false">IF(OR($A280="",EL$4=""),0,COUNTIFS(Formulas!$A$2:$A$3001,EL$4,Formulas!$B$2:$B$3001,$A280))</f>
        <v>0</v>
      </c>
      <c r="EM280" s="21" t="n">
        <f aca="false">IF(OR($A280="",EM$4=""),0,COUNTIFS(Formulas!$A$2:$A$3001,EM$4,Formulas!$B$2:$B$3001,$A280))</f>
        <v>0</v>
      </c>
      <c r="EN280" s="21" t="n">
        <f aca="false">IF(OR($A280="",EN$4=""),0,COUNTIFS(Formulas!$A$2:$A$3001,EN$4,Formulas!$B$2:$B$3001,$A280))</f>
        <v>0</v>
      </c>
      <c r="EO280" s="21" t="n">
        <f aca="false">IF(OR($A280="",EO$4=""),0,COUNTIFS(Formulas!$A$2:$A$3001,EO$4,Formulas!$B$2:$B$3001,$A280))</f>
        <v>0</v>
      </c>
      <c r="EP280" s="21" t="n">
        <f aca="false">IF(OR($A280="",EP$4=""),0,COUNTIFS(Formulas!$A$2:$A$3001,EP$4,Formulas!$B$2:$B$3001,$A280))</f>
        <v>0</v>
      </c>
      <c r="EQ280" s="21" t="n">
        <f aca="false">IF(OR($A280="",EQ$4=""),0,COUNTIFS(Formulas!$A$2:$A$3001,EQ$4,Formulas!$B$2:$B$3001,$A280))</f>
        <v>0</v>
      </c>
      <c r="ER280" s="21" t="n">
        <f aca="false">IF(OR($A280="",ER$4=""),0,COUNTIFS(Formulas!$A$2:$A$3001,ER$4,Formulas!$B$2:$B$3001,$A280))</f>
        <v>0</v>
      </c>
      <c r="ES280" s="21" t="n">
        <f aca="false">IF(OR($A280="",ES$4=""),0,COUNTIFS(Formulas!$A$2:$A$3001,ES$4,Formulas!$B$2:$B$3001,$A280))</f>
        <v>0</v>
      </c>
      <c r="ET280" s="21" t="n">
        <f aca="false">IF(OR($A280="",ET$4=""),0,COUNTIFS(Formulas!$A$2:$A$3001,ET$4,Formulas!$B$2:$B$3001,$A280))</f>
        <v>0</v>
      </c>
      <c r="EU280" s="21" t="n">
        <f aca="false">IF(OR($A280="",EU$4=""),0,COUNTIFS(Formulas!$A$2:$A$3001,EU$4,Formulas!$B$2:$B$3001,$A280))</f>
        <v>0</v>
      </c>
      <c r="EV280" s="21" t="n">
        <f aca="false">IF(OR($A280="",EV$4=""),0,COUNTIFS(Formulas!$A$2:$A$3001,EV$4,Formulas!$B$2:$B$3001,$A280))</f>
        <v>0</v>
      </c>
    </row>
    <row r="281" customFormat="false" ht="15" hidden="false" customHeight="false" outlineLevel="0" collapsed="false">
      <c r="A281" s="13" t="str">
        <f aca="false">IF(INDEX(Materials!$A$2:$A$301,277)="","",INDEX(Materials!$A$2:$A$301,277))</f>
        <v/>
      </c>
      <c r="B281" s="19" t="str">
        <f aca="false">IF(A281="","",COUNTIF(C281:EV281,"&gt;0"))</f>
        <v/>
      </c>
      <c r="C281" s="21" t="n">
        <f aca="false">IF(OR($A281="",C$4=""),0,COUNTIFS(Formulas!$A$2:$A$3001,C$4,Formulas!$B$2:$B$3001,$A281))</f>
        <v>0</v>
      </c>
      <c r="D281" s="21" t="n">
        <f aca="false">IF(OR($A281="",D$4=""),0,COUNTIFS(Formulas!$A$2:$A$3001,D$4,Formulas!$B$2:$B$3001,$A281))</f>
        <v>0</v>
      </c>
      <c r="E281" s="21" t="n">
        <f aca="false">IF(OR($A281="",E$4=""),0,COUNTIFS(Formulas!$A$2:$A$3001,E$4,Formulas!$B$2:$B$3001,$A281))</f>
        <v>0</v>
      </c>
      <c r="F281" s="21" t="n">
        <f aca="false">IF(OR($A281="",F$4=""),0,COUNTIFS(Formulas!$A$2:$A$3001,F$4,Formulas!$B$2:$B$3001,$A281))</f>
        <v>0</v>
      </c>
      <c r="G281" s="21" t="n">
        <f aca="false">IF(OR($A281="",G$4=""),0,COUNTIFS(Formulas!$A$2:$A$3001,G$4,Formulas!$B$2:$B$3001,$A281))</f>
        <v>0</v>
      </c>
      <c r="H281" s="21" t="n">
        <f aca="false">IF(OR($A281="",H$4=""),0,COUNTIFS(Formulas!$A$2:$A$3001,H$4,Formulas!$B$2:$B$3001,$A281))</f>
        <v>0</v>
      </c>
      <c r="I281" s="21" t="n">
        <f aca="false">IF(OR($A281="",I$4=""),0,COUNTIFS(Formulas!$A$2:$A$3001,I$4,Formulas!$B$2:$B$3001,$A281))</f>
        <v>0</v>
      </c>
      <c r="J281" s="21" t="n">
        <f aca="false">IF(OR($A281="",J$4=""),0,COUNTIFS(Formulas!$A$2:$A$3001,J$4,Formulas!$B$2:$B$3001,$A281))</f>
        <v>0</v>
      </c>
      <c r="K281" s="21" t="n">
        <f aca="false">IF(OR($A281="",K$4=""),0,COUNTIFS(Formulas!$A$2:$A$3001,K$4,Formulas!$B$2:$B$3001,$A281))</f>
        <v>0</v>
      </c>
      <c r="L281" s="21" t="n">
        <f aca="false">IF(OR($A281="",L$4=""),0,COUNTIFS(Formulas!$A$2:$A$3001,L$4,Formulas!$B$2:$B$3001,$A281))</f>
        <v>0</v>
      </c>
      <c r="M281" s="21" t="n">
        <f aca="false">IF(OR($A281="",M$4=""),0,COUNTIFS(Formulas!$A$2:$A$3001,M$4,Formulas!$B$2:$B$3001,$A281))</f>
        <v>0</v>
      </c>
      <c r="N281" s="21" t="n">
        <f aca="false">IF(OR($A281="",N$4=""),0,COUNTIFS(Formulas!$A$2:$A$3001,N$4,Formulas!$B$2:$B$3001,$A281))</f>
        <v>0</v>
      </c>
      <c r="O281" s="21" t="n">
        <f aca="false">IF(OR($A281="",O$4=""),0,COUNTIFS(Formulas!$A$2:$A$3001,O$4,Formulas!$B$2:$B$3001,$A281))</f>
        <v>0</v>
      </c>
      <c r="P281" s="21" t="n">
        <f aca="false">IF(OR($A281="",P$4=""),0,COUNTIFS(Formulas!$A$2:$A$3001,P$4,Formulas!$B$2:$B$3001,$A281))</f>
        <v>0</v>
      </c>
      <c r="Q281" s="21" t="n">
        <f aca="false">IF(OR($A281="",Q$4=""),0,COUNTIFS(Formulas!$A$2:$A$3001,Q$4,Formulas!$B$2:$B$3001,$A281))</f>
        <v>0</v>
      </c>
      <c r="R281" s="21" t="n">
        <f aca="false">IF(OR($A281="",R$4=""),0,COUNTIFS(Formulas!$A$2:$A$3001,R$4,Formulas!$B$2:$B$3001,$A281))</f>
        <v>0</v>
      </c>
      <c r="S281" s="21" t="n">
        <f aca="false">IF(OR($A281="",S$4=""),0,COUNTIFS(Formulas!$A$2:$A$3001,S$4,Formulas!$B$2:$B$3001,$A281))</f>
        <v>0</v>
      </c>
      <c r="T281" s="21" t="n">
        <f aca="false">IF(OR($A281="",T$4=""),0,COUNTIFS(Formulas!$A$2:$A$3001,T$4,Formulas!$B$2:$B$3001,$A281))</f>
        <v>0</v>
      </c>
      <c r="U281" s="21" t="n">
        <f aca="false">IF(OR($A281="",U$4=""),0,COUNTIFS(Formulas!$A$2:$A$3001,U$4,Formulas!$B$2:$B$3001,$A281))</f>
        <v>0</v>
      </c>
      <c r="V281" s="21" t="n">
        <f aca="false">IF(OR($A281="",V$4=""),0,COUNTIFS(Formulas!$A$2:$A$3001,V$4,Formulas!$B$2:$B$3001,$A281))</f>
        <v>0</v>
      </c>
      <c r="W281" s="21" t="n">
        <f aca="false">IF(OR($A281="",W$4=""),0,COUNTIFS(Formulas!$A$2:$A$3001,W$4,Formulas!$B$2:$B$3001,$A281))</f>
        <v>0</v>
      </c>
      <c r="X281" s="21" t="n">
        <f aca="false">IF(OR($A281="",X$4=""),0,COUNTIFS(Formulas!$A$2:$A$3001,X$4,Formulas!$B$2:$B$3001,$A281))</f>
        <v>0</v>
      </c>
      <c r="Y281" s="21" t="n">
        <f aca="false">IF(OR($A281="",Y$4=""),0,COUNTIFS(Formulas!$A$2:$A$3001,Y$4,Formulas!$B$2:$B$3001,$A281))</f>
        <v>0</v>
      </c>
      <c r="Z281" s="21" t="n">
        <f aca="false">IF(OR($A281="",Z$4=""),0,COUNTIFS(Formulas!$A$2:$A$3001,Z$4,Formulas!$B$2:$B$3001,$A281))</f>
        <v>0</v>
      </c>
      <c r="AA281" s="21" t="n">
        <f aca="false">IF(OR($A281="",AA$4=""),0,COUNTIFS(Formulas!$A$2:$A$3001,AA$4,Formulas!$B$2:$B$3001,$A281))</f>
        <v>0</v>
      </c>
      <c r="AB281" s="21" t="n">
        <f aca="false">IF(OR($A281="",AB$4=""),0,COUNTIFS(Formulas!$A$2:$A$3001,AB$4,Formulas!$B$2:$B$3001,$A281))</f>
        <v>0</v>
      </c>
      <c r="AC281" s="21" t="n">
        <f aca="false">IF(OR($A281="",AC$4=""),0,COUNTIFS(Formulas!$A$2:$A$3001,AC$4,Formulas!$B$2:$B$3001,$A281))</f>
        <v>0</v>
      </c>
      <c r="AD281" s="21" t="n">
        <f aca="false">IF(OR($A281="",AD$4=""),0,COUNTIFS(Formulas!$A$2:$A$3001,AD$4,Formulas!$B$2:$B$3001,$A281))</f>
        <v>0</v>
      </c>
      <c r="AE281" s="21" t="n">
        <f aca="false">IF(OR($A281="",AE$4=""),0,COUNTIFS(Formulas!$A$2:$A$3001,AE$4,Formulas!$B$2:$B$3001,$A281))</f>
        <v>0</v>
      </c>
      <c r="AF281" s="21" t="n">
        <f aca="false">IF(OR($A281="",AF$4=""),0,COUNTIFS(Formulas!$A$2:$A$3001,AF$4,Formulas!$B$2:$B$3001,$A281))</f>
        <v>0</v>
      </c>
      <c r="AG281" s="21" t="n">
        <f aca="false">IF(OR($A281="",AG$4=""),0,COUNTIFS(Formulas!$A$2:$A$3001,AG$4,Formulas!$B$2:$B$3001,$A281))</f>
        <v>0</v>
      </c>
      <c r="AH281" s="21" t="n">
        <f aca="false">IF(OR($A281="",AH$4=""),0,COUNTIFS(Formulas!$A$2:$A$3001,AH$4,Formulas!$B$2:$B$3001,$A281))</f>
        <v>0</v>
      </c>
      <c r="AI281" s="21" t="n">
        <f aca="false">IF(OR($A281="",AI$4=""),0,COUNTIFS(Formulas!$A$2:$A$3001,AI$4,Formulas!$B$2:$B$3001,$A281))</f>
        <v>0</v>
      </c>
      <c r="AJ281" s="21" t="n">
        <f aca="false">IF(OR($A281="",AJ$4=""),0,COUNTIFS(Formulas!$A$2:$A$3001,AJ$4,Formulas!$B$2:$B$3001,$A281))</f>
        <v>0</v>
      </c>
      <c r="AK281" s="21" t="n">
        <f aca="false">IF(OR($A281="",AK$4=""),0,COUNTIFS(Formulas!$A$2:$A$3001,AK$4,Formulas!$B$2:$B$3001,$A281))</f>
        <v>0</v>
      </c>
      <c r="AL281" s="21" t="n">
        <f aca="false">IF(OR($A281="",AL$4=""),0,COUNTIFS(Formulas!$A$2:$A$3001,AL$4,Formulas!$B$2:$B$3001,$A281))</f>
        <v>0</v>
      </c>
      <c r="AM281" s="21" t="n">
        <f aca="false">IF(OR($A281="",AM$4=""),0,COUNTIFS(Formulas!$A$2:$A$3001,AM$4,Formulas!$B$2:$B$3001,$A281))</f>
        <v>0</v>
      </c>
      <c r="AN281" s="21" t="n">
        <f aca="false">IF(OR($A281="",AN$4=""),0,COUNTIFS(Formulas!$A$2:$A$3001,AN$4,Formulas!$B$2:$B$3001,$A281))</f>
        <v>0</v>
      </c>
      <c r="AO281" s="21" t="n">
        <f aca="false">IF(OR($A281="",AO$4=""),0,COUNTIFS(Formulas!$A$2:$A$3001,AO$4,Formulas!$B$2:$B$3001,$A281))</f>
        <v>0</v>
      </c>
      <c r="AP281" s="21" t="n">
        <f aca="false">IF(OR($A281="",AP$4=""),0,COUNTIFS(Formulas!$A$2:$A$3001,AP$4,Formulas!$B$2:$B$3001,$A281))</f>
        <v>0</v>
      </c>
      <c r="AQ281" s="21" t="n">
        <f aca="false">IF(OR($A281="",AQ$4=""),0,COUNTIFS(Formulas!$A$2:$A$3001,AQ$4,Formulas!$B$2:$B$3001,$A281))</f>
        <v>0</v>
      </c>
      <c r="AR281" s="21" t="n">
        <f aca="false">IF(OR($A281="",AR$4=""),0,COUNTIFS(Formulas!$A$2:$A$3001,AR$4,Formulas!$B$2:$B$3001,$A281))</f>
        <v>0</v>
      </c>
      <c r="AS281" s="21" t="n">
        <f aca="false">IF(OR($A281="",AS$4=""),0,COUNTIFS(Formulas!$A$2:$A$3001,AS$4,Formulas!$B$2:$B$3001,$A281))</f>
        <v>0</v>
      </c>
      <c r="AT281" s="21" t="n">
        <f aca="false">IF(OR($A281="",AT$4=""),0,COUNTIFS(Formulas!$A$2:$A$3001,AT$4,Formulas!$B$2:$B$3001,$A281))</f>
        <v>0</v>
      </c>
      <c r="AU281" s="21" t="n">
        <f aca="false">IF(OR($A281="",AU$4=""),0,COUNTIFS(Formulas!$A$2:$A$3001,AU$4,Formulas!$B$2:$B$3001,$A281))</f>
        <v>0</v>
      </c>
      <c r="AV281" s="21" t="n">
        <f aca="false">IF(OR($A281="",AV$4=""),0,COUNTIFS(Formulas!$A$2:$A$3001,AV$4,Formulas!$B$2:$B$3001,$A281))</f>
        <v>0</v>
      </c>
      <c r="AW281" s="21" t="n">
        <f aca="false">IF(OR($A281="",AW$4=""),0,COUNTIFS(Formulas!$A$2:$A$3001,AW$4,Formulas!$B$2:$B$3001,$A281))</f>
        <v>0</v>
      </c>
      <c r="AX281" s="21" t="n">
        <f aca="false">IF(OR($A281="",AX$4=""),0,COUNTIFS(Formulas!$A$2:$A$3001,AX$4,Formulas!$B$2:$B$3001,$A281))</f>
        <v>0</v>
      </c>
      <c r="AY281" s="21" t="n">
        <f aca="false">IF(OR($A281="",AY$4=""),0,COUNTIFS(Formulas!$A$2:$A$3001,AY$4,Formulas!$B$2:$B$3001,$A281))</f>
        <v>0</v>
      </c>
      <c r="AZ281" s="21" t="n">
        <f aca="false">IF(OR($A281="",AZ$4=""),0,COUNTIFS(Formulas!$A$2:$A$3001,AZ$4,Formulas!$B$2:$B$3001,$A281))</f>
        <v>0</v>
      </c>
      <c r="BA281" s="21" t="n">
        <f aca="false">IF(OR($A281="",BA$4=""),0,COUNTIFS(Formulas!$A$2:$A$3001,BA$4,Formulas!$B$2:$B$3001,$A281))</f>
        <v>0</v>
      </c>
      <c r="BB281" s="21" t="n">
        <f aca="false">IF(OR($A281="",BB$4=""),0,COUNTIFS(Formulas!$A$2:$A$3001,BB$4,Formulas!$B$2:$B$3001,$A281))</f>
        <v>0</v>
      </c>
      <c r="BC281" s="21" t="n">
        <f aca="false">IF(OR($A281="",BC$4=""),0,COUNTIFS(Formulas!$A$2:$A$3001,BC$4,Formulas!$B$2:$B$3001,$A281))</f>
        <v>0</v>
      </c>
      <c r="BD281" s="21" t="n">
        <f aca="false">IF(OR($A281="",BD$4=""),0,COUNTIFS(Formulas!$A$2:$A$3001,BD$4,Formulas!$B$2:$B$3001,$A281))</f>
        <v>0</v>
      </c>
      <c r="BE281" s="21" t="n">
        <f aca="false">IF(OR($A281="",BE$4=""),0,COUNTIFS(Formulas!$A$2:$A$3001,BE$4,Formulas!$B$2:$B$3001,$A281))</f>
        <v>0</v>
      </c>
      <c r="BF281" s="21" t="n">
        <f aca="false">IF(OR($A281="",BF$4=""),0,COUNTIFS(Formulas!$A$2:$A$3001,BF$4,Formulas!$B$2:$B$3001,$A281))</f>
        <v>0</v>
      </c>
      <c r="BG281" s="21" t="n">
        <f aca="false">IF(OR($A281="",BG$4=""),0,COUNTIFS(Formulas!$A$2:$A$3001,BG$4,Formulas!$B$2:$B$3001,$A281))</f>
        <v>0</v>
      </c>
      <c r="BH281" s="21" t="n">
        <f aca="false">IF(OR($A281="",BH$4=""),0,COUNTIFS(Formulas!$A$2:$A$3001,BH$4,Formulas!$B$2:$B$3001,$A281))</f>
        <v>0</v>
      </c>
      <c r="BI281" s="21" t="n">
        <f aca="false">IF(OR($A281="",BI$4=""),0,COUNTIFS(Formulas!$A$2:$A$3001,BI$4,Formulas!$B$2:$B$3001,$A281))</f>
        <v>0</v>
      </c>
      <c r="BJ281" s="21" t="n">
        <f aca="false">IF(OR($A281="",BJ$4=""),0,COUNTIFS(Formulas!$A$2:$A$3001,BJ$4,Formulas!$B$2:$B$3001,$A281))</f>
        <v>0</v>
      </c>
      <c r="BK281" s="21" t="n">
        <f aca="false">IF(OR($A281="",BK$4=""),0,COUNTIFS(Formulas!$A$2:$A$3001,BK$4,Formulas!$B$2:$B$3001,$A281))</f>
        <v>0</v>
      </c>
      <c r="BL281" s="21" t="n">
        <f aca="false">IF(OR($A281="",BL$4=""),0,COUNTIFS(Formulas!$A$2:$A$3001,BL$4,Formulas!$B$2:$B$3001,$A281))</f>
        <v>0</v>
      </c>
      <c r="BM281" s="21" t="n">
        <f aca="false">IF(OR($A281="",BM$4=""),0,COUNTIFS(Formulas!$A$2:$A$3001,BM$4,Formulas!$B$2:$B$3001,$A281))</f>
        <v>0</v>
      </c>
      <c r="BN281" s="21" t="n">
        <f aca="false">IF(OR($A281="",BN$4=""),0,COUNTIFS(Formulas!$A$2:$A$3001,BN$4,Formulas!$B$2:$B$3001,$A281))</f>
        <v>0</v>
      </c>
      <c r="BO281" s="21" t="n">
        <f aca="false">IF(OR($A281="",BO$4=""),0,COUNTIFS(Formulas!$A$2:$A$3001,BO$4,Formulas!$B$2:$B$3001,$A281))</f>
        <v>0</v>
      </c>
      <c r="BP281" s="21" t="n">
        <f aca="false">IF(OR($A281="",BP$4=""),0,COUNTIFS(Formulas!$A$2:$A$3001,BP$4,Formulas!$B$2:$B$3001,$A281))</f>
        <v>0</v>
      </c>
      <c r="BQ281" s="21" t="n">
        <f aca="false">IF(OR($A281="",BQ$4=""),0,COUNTIFS(Formulas!$A$2:$A$3001,BQ$4,Formulas!$B$2:$B$3001,$A281))</f>
        <v>0</v>
      </c>
      <c r="BR281" s="21" t="n">
        <f aca="false">IF(OR($A281="",BR$4=""),0,COUNTIFS(Formulas!$A$2:$A$3001,BR$4,Formulas!$B$2:$B$3001,$A281))</f>
        <v>0</v>
      </c>
      <c r="BS281" s="21" t="n">
        <f aca="false">IF(OR($A281="",BS$4=""),0,COUNTIFS(Formulas!$A$2:$A$3001,BS$4,Formulas!$B$2:$B$3001,$A281))</f>
        <v>0</v>
      </c>
      <c r="BT281" s="21" t="n">
        <f aca="false">IF(OR($A281="",BT$4=""),0,COUNTIFS(Formulas!$A$2:$A$3001,BT$4,Formulas!$B$2:$B$3001,$A281))</f>
        <v>0</v>
      </c>
      <c r="BU281" s="21" t="n">
        <f aca="false">IF(OR($A281="",BU$4=""),0,COUNTIFS(Formulas!$A$2:$A$3001,BU$4,Formulas!$B$2:$B$3001,$A281))</f>
        <v>0</v>
      </c>
      <c r="BV281" s="21" t="n">
        <f aca="false">IF(OR($A281="",BV$4=""),0,COUNTIFS(Formulas!$A$2:$A$3001,BV$4,Formulas!$B$2:$B$3001,$A281))</f>
        <v>0</v>
      </c>
      <c r="BW281" s="21" t="n">
        <f aca="false">IF(OR($A281="",BW$4=""),0,COUNTIFS(Formulas!$A$2:$A$3001,BW$4,Formulas!$B$2:$B$3001,$A281))</f>
        <v>0</v>
      </c>
      <c r="BX281" s="21" t="n">
        <f aca="false">IF(OR($A281="",BX$4=""),0,COUNTIFS(Formulas!$A$2:$A$3001,BX$4,Formulas!$B$2:$B$3001,$A281))</f>
        <v>0</v>
      </c>
      <c r="BY281" s="21" t="n">
        <f aca="false">IF(OR($A281="",BY$4=""),0,COUNTIFS(Formulas!$A$2:$A$3001,BY$4,Formulas!$B$2:$B$3001,$A281))</f>
        <v>0</v>
      </c>
      <c r="BZ281" s="21" t="n">
        <f aca="false">IF(OR($A281="",BZ$4=""),0,COUNTIFS(Formulas!$A$2:$A$3001,BZ$4,Formulas!$B$2:$B$3001,$A281))</f>
        <v>0</v>
      </c>
      <c r="CA281" s="21" t="n">
        <f aca="false">IF(OR($A281="",CA$4=""),0,COUNTIFS(Formulas!$A$2:$A$3001,CA$4,Formulas!$B$2:$B$3001,$A281))</f>
        <v>0</v>
      </c>
      <c r="CB281" s="21" t="n">
        <f aca="false">IF(OR($A281="",CB$4=""),0,COUNTIFS(Formulas!$A$2:$A$3001,CB$4,Formulas!$B$2:$B$3001,$A281))</f>
        <v>0</v>
      </c>
      <c r="CC281" s="21" t="n">
        <f aca="false">IF(OR($A281="",CC$4=""),0,COUNTIFS(Formulas!$A$2:$A$3001,CC$4,Formulas!$B$2:$B$3001,$A281))</f>
        <v>0</v>
      </c>
      <c r="CD281" s="21" t="n">
        <f aca="false">IF(OR($A281="",CD$4=""),0,COUNTIFS(Formulas!$A$2:$A$3001,CD$4,Formulas!$B$2:$B$3001,$A281))</f>
        <v>0</v>
      </c>
      <c r="CE281" s="21" t="n">
        <f aca="false">IF(OR($A281="",CE$4=""),0,COUNTIFS(Formulas!$A$2:$A$3001,CE$4,Formulas!$B$2:$B$3001,$A281))</f>
        <v>0</v>
      </c>
      <c r="CF281" s="21" t="n">
        <f aca="false">IF(OR($A281="",CF$4=""),0,COUNTIFS(Formulas!$A$2:$A$3001,CF$4,Formulas!$B$2:$B$3001,$A281))</f>
        <v>0</v>
      </c>
      <c r="CG281" s="21" t="n">
        <f aca="false">IF(OR($A281="",CG$4=""),0,COUNTIFS(Formulas!$A$2:$A$3001,CG$4,Formulas!$B$2:$B$3001,$A281))</f>
        <v>0</v>
      </c>
      <c r="CH281" s="21" t="n">
        <f aca="false">IF(OR($A281="",CH$4=""),0,COUNTIFS(Formulas!$A$2:$A$3001,CH$4,Formulas!$B$2:$B$3001,$A281))</f>
        <v>0</v>
      </c>
      <c r="CI281" s="21" t="n">
        <f aca="false">IF(OR($A281="",CI$4=""),0,COUNTIFS(Formulas!$A$2:$A$3001,CI$4,Formulas!$B$2:$B$3001,$A281))</f>
        <v>0</v>
      </c>
      <c r="CJ281" s="21" t="n">
        <f aca="false">IF(OR($A281="",CJ$4=""),0,COUNTIFS(Formulas!$A$2:$A$3001,CJ$4,Formulas!$B$2:$B$3001,$A281))</f>
        <v>0</v>
      </c>
      <c r="CK281" s="21" t="n">
        <f aca="false">IF(OR($A281="",CK$4=""),0,COUNTIFS(Formulas!$A$2:$A$3001,CK$4,Formulas!$B$2:$B$3001,$A281))</f>
        <v>0</v>
      </c>
      <c r="CL281" s="21" t="n">
        <f aca="false">IF(OR($A281="",CL$4=""),0,COUNTIFS(Formulas!$A$2:$A$3001,CL$4,Formulas!$B$2:$B$3001,$A281))</f>
        <v>0</v>
      </c>
      <c r="CM281" s="21" t="n">
        <f aca="false">IF(OR($A281="",CM$4=""),0,COUNTIFS(Formulas!$A$2:$A$3001,CM$4,Formulas!$B$2:$B$3001,$A281))</f>
        <v>0</v>
      </c>
      <c r="CN281" s="21" t="n">
        <f aca="false">IF(OR($A281="",CN$4=""),0,COUNTIFS(Formulas!$A$2:$A$3001,CN$4,Formulas!$B$2:$B$3001,$A281))</f>
        <v>0</v>
      </c>
      <c r="CO281" s="21" t="n">
        <f aca="false">IF(OR($A281="",CO$4=""),0,COUNTIFS(Formulas!$A$2:$A$3001,CO$4,Formulas!$B$2:$B$3001,$A281))</f>
        <v>0</v>
      </c>
      <c r="CP281" s="21" t="n">
        <f aca="false">IF(OR($A281="",CP$4=""),0,COUNTIFS(Formulas!$A$2:$A$3001,CP$4,Formulas!$B$2:$B$3001,$A281))</f>
        <v>0</v>
      </c>
      <c r="CQ281" s="21" t="n">
        <f aca="false">IF(OR($A281="",CQ$4=""),0,COUNTIFS(Formulas!$A$2:$A$3001,CQ$4,Formulas!$B$2:$B$3001,$A281))</f>
        <v>0</v>
      </c>
      <c r="CR281" s="21" t="n">
        <f aca="false">IF(OR($A281="",CR$4=""),0,COUNTIFS(Formulas!$A$2:$A$3001,CR$4,Formulas!$B$2:$B$3001,$A281))</f>
        <v>0</v>
      </c>
      <c r="CS281" s="21" t="n">
        <f aca="false">IF(OR($A281="",CS$4=""),0,COUNTIFS(Formulas!$A$2:$A$3001,CS$4,Formulas!$B$2:$B$3001,$A281))</f>
        <v>0</v>
      </c>
      <c r="CT281" s="21" t="n">
        <f aca="false">IF(OR($A281="",CT$4=""),0,COUNTIFS(Formulas!$A$2:$A$3001,CT$4,Formulas!$B$2:$B$3001,$A281))</f>
        <v>0</v>
      </c>
      <c r="CU281" s="21" t="n">
        <f aca="false">IF(OR($A281="",CU$4=""),0,COUNTIFS(Formulas!$A$2:$A$3001,CU$4,Formulas!$B$2:$B$3001,$A281))</f>
        <v>0</v>
      </c>
      <c r="CV281" s="21" t="n">
        <f aca="false">IF(OR($A281="",CV$4=""),0,COUNTIFS(Formulas!$A$2:$A$3001,CV$4,Formulas!$B$2:$B$3001,$A281))</f>
        <v>0</v>
      </c>
      <c r="CW281" s="21" t="n">
        <f aca="false">IF(OR($A281="",CW$4=""),0,COUNTIFS(Formulas!$A$2:$A$3001,CW$4,Formulas!$B$2:$B$3001,$A281))</f>
        <v>0</v>
      </c>
      <c r="CX281" s="21" t="n">
        <f aca="false">IF(OR($A281="",CX$4=""),0,COUNTIFS(Formulas!$A$2:$A$3001,CX$4,Formulas!$B$2:$B$3001,$A281))</f>
        <v>0</v>
      </c>
      <c r="CY281" s="21" t="n">
        <f aca="false">IF(OR($A281="",CY$4=""),0,COUNTIFS(Formulas!$A$2:$A$3001,CY$4,Formulas!$B$2:$B$3001,$A281))</f>
        <v>0</v>
      </c>
      <c r="CZ281" s="21" t="n">
        <f aca="false">IF(OR($A281="",CZ$4=""),0,COUNTIFS(Formulas!$A$2:$A$3001,CZ$4,Formulas!$B$2:$B$3001,$A281))</f>
        <v>0</v>
      </c>
      <c r="DA281" s="21" t="n">
        <f aca="false">IF(OR($A281="",DA$4=""),0,COUNTIFS(Formulas!$A$2:$A$3001,DA$4,Formulas!$B$2:$B$3001,$A281))</f>
        <v>0</v>
      </c>
      <c r="DB281" s="21" t="n">
        <f aca="false">IF(OR($A281="",DB$4=""),0,COUNTIFS(Formulas!$A$2:$A$3001,DB$4,Formulas!$B$2:$B$3001,$A281))</f>
        <v>0</v>
      </c>
      <c r="DC281" s="21" t="n">
        <f aca="false">IF(OR($A281="",DC$4=""),0,COUNTIFS(Formulas!$A$2:$A$3001,DC$4,Formulas!$B$2:$B$3001,$A281))</f>
        <v>0</v>
      </c>
      <c r="DD281" s="21" t="n">
        <f aca="false">IF(OR($A281="",DD$4=""),0,COUNTIFS(Formulas!$A$2:$A$3001,DD$4,Formulas!$B$2:$B$3001,$A281))</f>
        <v>0</v>
      </c>
      <c r="DE281" s="21" t="n">
        <f aca="false">IF(OR($A281="",DE$4=""),0,COUNTIFS(Formulas!$A$2:$A$3001,DE$4,Formulas!$B$2:$B$3001,$A281))</f>
        <v>0</v>
      </c>
      <c r="DF281" s="21" t="n">
        <f aca="false">IF(OR($A281="",DF$4=""),0,COUNTIFS(Formulas!$A$2:$A$3001,DF$4,Formulas!$B$2:$B$3001,$A281))</f>
        <v>0</v>
      </c>
      <c r="DG281" s="21" t="n">
        <f aca="false">IF(OR($A281="",DG$4=""),0,COUNTIFS(Formulas!$A$2:$A$3001,DG$4,Formulas!$B$2:$B$3001,$A281))</f>
        <v>0</v>
      </c>
      <c r="DH281" s="21" t="n">
        <f aca="false">IF(OR($A281="",DH$4=""),0,COUNTIFS(Formulas!$A$2:$A$3001,DH$4,Formulas!$B$2:$B$3001,$A281))</f>
        <v>0</v>
      </c>
      <c r="DI281" s="21" t="n">
        <f aca="false">IF(OR($A281="",DI$4=""),0,COUNTIFS(Formulas!$A$2:$A$3001,DI$4,Formulas!$B$2:$B$3001,$A281))</f>
        <v>0</v>
      </c>
      <c r="DJ281" s="21" t="n">
        <f aca="false">IF(OR($A281="",DJ$4=""),0,COUNTIFS(Formulas!$A$2:$A$3001,DJ$4,Formulas!$B$2:$B$3001,$A281))</f>
        <v>0</v>
      </c>
      <c r="DK281" s="21" t="n">
        <f aca="false">IF(OR($A281="",DK$4=""),0,COUNTIFS(Formulas!$A$2:$A$3001,DK$4,Formulas!$B$2:$B$3001,$A281))</f>
        <v>0</v>
      </c>
      <c r="DL281" s="21" t="n">
        <f aca="false">IF(OR($A281="",DL$4=""),0,COUNTIFS(Formulas!$A$2:$A$3001,DL$4,Formulas!$B$2:$B$3001,$A281))</f>
        <v>0</v>
      </c>
      <c r="DM281" s="21" t="n">
        <f aca="false">IF(OR($A281="",DM$4=""),0,COUNTIFS(Formulas!$A$2:$A$3001,DM$4,Formulas!$B$2:$B$3001,$A281))</f>
        <v>0</v>
      </c>
      <c r="DN281" s="21" t="n">
        <f aca="false">IF(OR($A281="",DN$4=""),0,COUNTIFS(Formulas!$A$2:$A$3001,DN$4,Formulas!$B$2:$B$3001,$A281))</f>
        <v>0</v>
      </c>
      <c r="DO281" s="21" t="n">
        <f aca="false">IF(OR($A281="",DO$4=""),0,COUNTIFS(Formulas!$A$2:$A$3001,DO$4,Formulas!$B$2:$B$3001,$A281))</f>
        <v>0</v>
      </c>
      <c r="DP281" s="21" t="n">
        <f aca="false">IF(OR($A281="",DP$4=""),0,COUNTIFS(Formulas!$A$2:$A$3001,DP$4,Formulas!$B$2:$B$3001,$A281))</f>
        <v>0</v>
      </c>
      <c r="DQ281" s="21" t="n">
        <f aca="false">IF(OR($A281="",DQ$4=""),0,COUNTIFS(Formulas!$A$2:$A$3001,DQ$4,Formulas!$B$2:$B$3001,$A281))</f>
        <v>0</v>
      </c>
      <c r="DR281" s="21" t="n">
        <f aca="false">IF(OR($A281="",DR$4=""),0,COUNTIFS(Formulas!$A$2:$A$3001,DR$4,Formulas!$B$2:$B$3001,$A281))</f>
        <v>0</v>
      </c>
      <c r="DS281" s="21" t="n">
        <f aca="false">IF(OR($A281="",DS$4=""),0,COUNTIFS(Formulas!$A$2:$A$3001,DS$4,Formulas!$B$2:$B$3001,$A281))</f>
        <v>0</v>
      </c>
      <c r="DT281" s="21" t="n">
        <f aca="false">IF(OR($A281="",DT$4=""),0,COUNTIFS(Formulas!$A$2:$A$3001,DT$4,Formulas!$B$2:$B$3001,$A281))</f>
        <v>0</v>
      </c>
      <c r="DU281" s="21" t="n">
        <f aca="false">IF(OR($A281="",DU$4=""),0,COUNTIFS(Formulas!$A$2:$A$3001,DU$4,Formulas!$B$2:$B$3001,$A281))</f>
        <v>0</v>
      </c>
      <c r="DV281" s="21" t="n">
        <f aca="false">IF(OR($A281="",DV$4=""),0,COUNTIFS(Formulas!$A$2:$A$3001,DV$4,Formulas!$B$2:$B$3001,$A281))</f>
        <v>0</v>
      </c>
      <c r="DW281" s="21" t="n">
        <f aca="false">IF(OR($A281="",DW$4=""),0,COUNTIFS(Formulas!$A$2:$A$3001,DW$4,Formulas!$B$2:$B$3001,$A281))</f>
        <v>0</v>
      </c>
      <c r="DX281" s="21" t="n">
        <f aca="false">IF(OR($A281="",DX$4=""),0,COUNTIFS(Formulas!$A$2:$A$3001,DX$4,Formulas!$B$2:$B$3001,$A281))</f>
        <v>0</v>
      </c>
      <c r="DY281" s="21" t="n">
        <f aca="false">IF(OR($A281="",DY$4=""),0,COUNTIFS(Formulas!$A$2:$A$3001,DY$4,Formulas!$B$2:$B$3001,$A281))</f>
        <v>0</v>
      </c>
      <c r="DZ281" s="21" t="n">
        <f aca="false">IF(OR($A281="",DZ$4=""),0,COUNTIFS(Formulas!$A$2:$A$3001,DZ$4,Formulas!$B$2:$B$3001,$A281))</f>
        <v>0</v>
      </c>
      <c r="EA281" s="21" t="n">
        <f aca="false">IF(OR($A281="",EA$4=""),0,COUNTIFS(Formulas!$A$2:$A$3001,EA$4,Formulas!$B$2:$B$3001,$A281))</f>
        <v>0</v>
      </c>
      <c r="EB281" s="21" t="n">
        <f aca="false">IF(OR($A281="",EB$4=""),0,COUNTIFS(Formulas!$A$2:$A$3001,EB$4,Formulas!$B$2:$B$3001,$A281))</f>
        <v>0</v>
      </c>
      <c r="EC281" s="21" t="n">
        <f aca="false">IF(OR($A281="",EC$4=""),0,COUNTIFS(Formulas!$A$2:$A$3001,EC$4,Formulas!$B$2:$B$3001,$A281))</f>
        <v>0</v>
      </c>
      <c r="ED281" s="21" t="n">
        <f aca="false">IF(OR($A281="",ED$4=""),0,COUNTIFS(Formulas!$A$2:$A$3001,ED$4,Formulas!$B$2:$B$3001,$A281))</f>
        <v>0</v>
      </c>
      <c r="EE281" s="21" t="n">
        <f aca="false">IF(OR($A281="",EE$4=""),0,COUNTIFS(Formulas!$A$2:$A$3001,EE$4,Formulas!$B$2:$B$3001,$A281))</f>
        <v>0</v>
      </c>
      <c r="EF281" s="21" t="n">
        <f aca="false">IF(OR($A281="",EF$4=""),0,COUNTIFS(Formulas!$A$2:$A$3001,EF$4,Formulas!$B$2:$B$3001,$A281))</f>
        <v>0</v>
      </c>
      <c r="EG281" s="21" t="n">
        <f aca="false">IF(OR($A281="",EG$4=""),0,COUNTIFS(Formulas!$A$2:$A$3001,EG$4,Formulas!$B$2:$B$3001,$A281))</f>
        <v>0</v>
      </c>
      <c r="EH281" s="21" t="n">
        <f aca="false">IF(OR($A281="",EH$4=""),0,COUNTIFS(Formulas!$A$2:$A$3001,EH$4,Formulas!$B$2:$B$3001,$A281))</f>
        <v>0</v>
      </c>
      <c r="EI281" s="21" t="n">
        <f aca="false">IF(OR($A281="",EI$4=""),0,COUNTIFS(Formulas!$A$2:$A$3001,EI$4,Formulas!$B$2:$B$3001,$A281))</f>
        <v>0</v>
      </c>
      <c r="EJ281" s="21" t="n">
        <f aca="false">IF(OR($A281="",EJ$4=""),0,COUNTIFS(Formulas!$A$2:$A$3001,EJ$4,Formulas!$B$2:$B$3001,$A281))</f>
        <v>0</v>
      </c>
      <c r="EK281" s="21" t="n">
        <f aca="false">IF(OR($A281="",EK$4=""),0,COUNTIFS(Formulas!$A$2:$A$3001,EK$4,Formulas!$B$2:$B$3001,$A281))</f>
        <v>0</v>
      </c>
      <c r="EL281" s="21" t="n">
        <f aca="false">IF(OR($A281="",EL$4=""),0,COUNTIFS(Formulas!$A$2:$A$3001,EL$4,Formulas!$B$2:$B$3001,$A281))</f>
        <v>0</v>
      </c>
      <c r="EM281" s="21" t="n">
        <f aca="false">IF(OR($A281="",EM$4=""),0,COUNTIFS(Formulas!$A$2:$A$3001,EM$4,Formulas!$B$2:$B$3001,$A281))</f>
        <v>0</v>
      </c>
      <c r="EN281" s="21" t="n">
        <f aca="false">IF(OR($A281="",EN$4=""),0,COUNTIFS(Formulas!$A$2:$A$3001,EN$4,Formulas!$B$2:$B$3001,$A281))</f>
        <v>0</v>
      </c>
      <c r="EO281" s="21" t="n">
        <f aca="false">IF(OR($A281="",EO$4=""),0,COUNTIFS(Formulas!$A$2:$A$3001,EO$4,Formulas!$B$2:$B$3001,$A281))</f>
        <v>0</v>
      </c>
      <c r="EP281" s="21" t="n">
        <f aca="false">IF(OR($A281="",EP$4=""),0,COUNTIFS(Formulas!$A$2:$A$3001,EP$4,Formulas!$B$2:$B$3001,$A281))</f>
        <v>0</v>
      </c>
      <c r="EQ281" s="21" t="n">
        <f aca="false">IF(OR($A281="",EQ$4=""),0,COUNTIFS(Formulas!$A$2:$A$3001,EQ$4,Formulas!$B$2:$B$3001,$A281))</f>
        <v>0</v>
      </c>
      <c r="ER281" s="21" t="n">
        <f aca="false">IF(OR($A281="",ER$4=""),0,COUNTIFS(Formulas!$A$2:$A$3001,ER$4,Formulas!$B$2:$B$3001,$A281))</f>
        <v>0</v>
      </c>
      <c r="ES281" s="21" t="n">
        <f aca="false">IF(OR($A281="",ES$4=""),0,COUNTIFS(Formulas!$A$2:$A$3001,ES$4,Formulas!$B$2:$B$3001,$A281))</f>
        <v>0</v>
      </c>
      <c r="ET281" s="21" t="n">
        <f aca="false">IF(OR($A281="",ET$4=""),0,COUNTIFS(Formulas!$A$2:$A$3001,ET$4,Formulas!$B$2:$B$3001,$A281))</f>
        <v>0</v>
      </c>
      <c r="EU281" s="21" t="n">
        <f aca="false">IF(OR($A281="",EU$4=""),0,COUNTIFS(Formulas!$A$2:$A$3001,EU$4,Formulas!$B$2:$B$3001,$A281))</f>
        <v>0</v>
      </c>
      <c r="EV281" s="21" t="n">
        <f aca="false">IF(OR($A281="",EV$4=""),0,COUNTIFS(Formulas!$A$2:$A$3001,EV$4,Formulas!$B$2:$B$3001,$A281))</f>
        <v>0</v>
      </c>
    </row>
    <row r="282" customFormat="false" ht="15" hidden="false" customHeight="false" outlineLevel="0" collapsed="false">
      <c r="A282" s="13" t="str">
        <f aca="false">IF(INDEX(Materials!$A$2:$A$301,278)="","",INDEX(Materials!$A$2:$A$301,278))</f>
        <v/>
      </c>
      <c r="B282" s="19" t="str">
        <f aca="false">IF(A282="","",COUNTIF(C282:EV282,"&gt;0"))</f>
        <v/>
      </c>
      <c r="C282" s="21" t="n">
        <f aca="false">IF(OR($A282="",C$4=""),0,COUNTIFS(Formulas!$A$2:$A$3001,C$4,Formulas!$B$2:$B$3001,$A282))</f>
        <v>0</v>
      </c>
      <c r="D282" s="21" t="n">
        <f aca="false">IF(OR($A282="",D$4=""),0,COUNTIFS(Formulas!$A$2:$A$3001,D$4,Formulas!$B$2:$B$3001,$A282))</f>
        <v>0</v>
      </c>
      <c r="E282" s="21" t="n">
        <f aca="false">IF(OR($A282="",E$4=""),0,COUNTIFS(Formulas!$A$2:$A$3001,E$4,Formulas!$B$2:$B$3001,$A282))</f>
        <v>0</v>
      </c>
      <c r="F282" s="21" t="n">
        <f aca="false">IF(OR($A282="",F$4=""),0,COUNTIFS(Formulas!$A$2:$A$3001,F$4,Formulas!$B$2:$B$3001,$A282))</f>
        <v>0</v>
      </c>
      <c r="G282" s="21" t="n">
        <f aca="false">IF(OR($A282="",G$4=""),0,COUNTIFS(Formulas!$A$2:$A$3001,G$4,Formulas!$B$2:$B$3001,$A282))</f>
        <v>0</v>
      </c>
      <c r="H282" s="21" t="n">
        <f aca="false">IF(OR($A282="",H$4=""),0,COUNTIFS(Formulas!$A$2:$A$3001,H$4,Formulas!$B$2:$B$3001,$A282))</f>
        <v>0</v>
      </c>
      <c r="I282" s="21" t="n">
        <f aca="false">IF(OR($A282="",I$4=""),0,COUNTIFS(Formulas!$A$2:$A$3001,I$4,Formulas!$B$2:$B$3001,$A282))</f>
        <v>0</v>
      </c>
      <c r="J282" s="21" t="n">
        <f aca="false">IF(OR($A282="",J$4=""),0,COUNTIFS(Formulas!$A$2:$A$3001,J$4,Formulas!$B$2:$B$3001,$A282))</f>
        <v>0</v>
      </c>
      <c r="K282" s="21" t="n">
        <f aca="false">IF(OR($A282="",K$4=""),0,COUNTIFS(Formulas!$A$2:$A$3001,K$4,Formulas!$B$2:$B$3001,$A282))</f>
        <v>0</v>
      </c>
      <c r="L282" s="21" t="n">
        <f aca="false">IF(OR($A282="",L$4=""),0,COUNTIFS(Formulas!$A$2:$A$3001,L$4,Formulas!$B$2:$B$3001,$A282))</f>
        <v>0</v>
      </c>
      <c r="M282" s="21" t="n">
        <f aca="false">IF(OR($A282="",M$4=""),0,COUNTIFS(Formulas!$A$2:$A$3001,M$4,Formulas!$B$2:$B$3001,$A282))</f>
        <v>0</v>
      </c>
      <c r="N282" s="21" t="n">
        <f aca="false">IF(OR($A282="",N$4=""),0,COUNTIFS(Formulas!$A$2:$A$3001,N$4,Formulas!$B$2:$B$3001,$A282))</f>
        <v>0</v>
      </c>
      <c r="O282" s="21" t="n">
        <f aca="false">IF(OR($A282="",O$4=""),0,COUNTIFS(Formulas!$A$2:$A$3001,O$4,Formulas!$B$2:$B$3001,$A282))</f>
        <v>0</v>
      </c>
      <c r="P282" s="21" t="n">
        <f aca="false">IF(OR($A282="",P$4=""),0,COUNTIFS(Formulas!$A$2:$A$3001,P$4,Formulas!$B$2:$B$3001,$A282))</f>
        <v>0</v>
      </c>
      <c r="Q282" s="21" t="n">
        <f aca="false">IF(OR($A282="",Q$4=""),0,COUNTIFS(Formulas!$A$2:$A$3001,Q$4,Formulas!$B$2:$B$3001,$A282))</f>
        <v>0</v>
      </c>
      <c r="R282" s="21" t="n">
        <f aca="false">IF(OR($A282="",R$4=""),0,COUNTIFS(Formulas!$A$2:$A$3001,R$4,Formulas!$B$2:$B$3001,$A282))</f>
        <v>0</v>
      </c>
      <c r="S282" s="21" t="n">
        <f aca="false">IF(OR($A282="",S$4=""),0,COUNTIFS(Formulas!$A$2:$A$3001,S$4,Formulas!$B$2:$B$3001,$A282))</f>
        <v>0</v>
      </c>
      <c r="T282" s="21" t="n">
        <f aca="false">IF(OR($A282="",T$4=""),0,COUNTIFS(Formulas!$A$2:$A$3001,T$4,Formulas!$B$2:$B$3001,$A282))</f>
        <v>0</v>
      </c>
      <c r="U282" s="21" t="n">
        <f aca="false">IF(OR($A282="",U$4=""),0,COUNTIFS(Formulas!$A$2:$A$3001,U$4,Formulas!$B$2:$B$3001,$A282))</f>
        <v>0</v>
      </c>
      <c r="V282" s="21" t="n">
        <f aca="false">IF(OR($A282="",V$4=""),0,COUNTIFS(Formulas!$A$2:$A$3001,V$4,Formulas!$B$2:$B$3001,$A282))</f>
        <v>0</v>
      </c>
      <c r="W282" s="21" t="n">
        <f aca="false">IF(OR($A282="",W$4=""),0,COUNTIFS(Formulas!$A$2:$A$3001,W$4,Formulas!$B$2:$B$3001,$A282))</f>
        <v>0</v>
      </c>
      <c r="X282" s="21" t="n">
        <f aca="false">IF(OR($A282="",X$4=""),0,COUNTIFS(Formulas!$A$2:$A$3001,X$4,Formulas!$B$2:$B$3001,$A282))</f>
        <v>0</v>
      </c>
      <c r="Y282" s="21" t="n">
        <f aca="false">IF(OR($A282="",Y$4=""),0,COUNTIFS(Formulas!$A$2:$A$3001,Y$4,Formulas!$B$2:$B$3001,$A282))</f>
        <v>0</v>
      </c>
      <c r="Z282" s="21" t="n">
        <f aca="false">IF(OR($A282="",Z$4=""),0,COUNTIFS(Formulas!$A$2:$A$3001,Z$4,Formulas!$B$2:$B$3001,$A282))</f>
        <v>0</v>
      </c>
      <c r="AA282" s="21" t="n">
        <f aca="false">IF(OR($A282="",AA$4=""),0,COUNTIFS(Formulas!$A$2:$A$3001,AA$4,Formulas!$B$2:$B$3001,$A282))</f>
        <v>0</v>
      </c>
      <c r="AB282" s="21" t="n">
        <f aca="false">IF(OR($A282="",AB$4=""),0,COUNTIFS(Formulas!$A$2:$A$3001,AB$4,Formulas!$B$2:$B$3001,$A282))</f>
        <v>0</v>
      </c>
      <c r="AC282" s="21" t="n">
        <f aca="false">IF(OR($A282="",AC$4=""),0,COUNTIFS(Formulas!$A$2:$A$3001,AC$4,Formulas!$B$2:$B$3001,$A282))</f>
        <v>0</v>
      </c>
      <c r="AD282" s="21" t="n">
        <f aca="false">IF(OR($A282="",AD$4=""),0,COUNTIFS(Formulas!$A$2:$A$3001,AD$4,Formulas!$B$2:$B$3001,$A282))</f>
        <v>0</v>
      </c>
      <c r="AE282" s="21" t="n">
        <f aca="false">IF(OR($A282="",AE$4=""),0,COUNTIFS(Formulas!$A$2:$A$3001,AE$4,Formulas!$B$2:$B$3001,$A282))</f>
        <v>0</v>
      </c>
      <c r="AF282" s="21" t="n">
        <f aca="false">IF(OR($A282="",AF$4=""),0,COUNTIFS(Formulas!$A$2:$A$3001,AF$4,Formulas!$B$2:$B$3001,$A282))</f>
        <v>0</v>
      </c>
      <c r="AG282" s="21" t="n">
        <f aca="false">IF(OR($A282="",AG$4=""),0,COUNTIFS(Formulas!$A$2:$A$3001,AG$4,Formulas!$B$2:$B$3001,$A282))</f>
        <v>0</v>
      </c>
      <c r="AH282" s="21" t="n">
        <f aca="false">IF(OR($A282="",AH$4=""),0,COUNTIFS(Formulas!$A$2:$A$3001,AH$4,Formulas!$B$2:$B$3001,$A282))</f>
        <v>0</v>
      </c>
      <c r="AI282" s="21" t="n">
        <f aca="false">IF(OR($A282="",AI$4=""),0,COUNTIFS(Formulas!$A$2:$A$3001,AI$4,Formulas!$B$2:$B$3001,$A282))</f>
        <v>0</v>
      </c>
      <c r="AJ282" s="21" t="n">
        <f aca="false">IF(OR($A282="",AJ$4=""),0,COUNTIFS(Formulas!$A$2:$A$3001,AJ$4,Formulas!$B$2:$B$3001,$A282))</f>
        <v>0</v>
      </c>
      <c r="AK282" s="21" t="n">
        <f aca="false">IF(OR($A282="",AK$4=""),0,COUNTIFS(Formulas!$A$2:$A$3001,AK$4,Formulas!$B$2:$B$3001,$A282))</f>
        <v>0</v>
      </c>
      <c r="AL282" s="21" t="n">
        <f aca="false">IF(OR($A282="",AL$4=""),0,COUNTIFS(Formulas!$A$2:$A$3001,AL$4,Formulas!$B$2:$B$3001,$A282))</f>
        <v>0</v>
      </c>
      <c r="AM282" s="21" t="n">
        <f aca="false">IF(OR($A282="",AM$4=""),0,COUNTIFS(Formulas!$A$2:$A$3001,AM$4,Formulas!$B$2:$B$3001,$A282))</f>
        <v>0</v>
      </c>
      <c r="AN282" s="21" t="n">
        <f aca="false">IF(OR($A282="",AN$4=""),0,COUNTIFS(Formulas!$A$2:$A$3001,AN$4,Formulas!$B$2:$B$3001,$A282))</f>
        <v>0</v>
      </c>
      <c r="AO282" s="21" t="n">
        <f aca="false">IF(OR($A282="",AO$4=""),0,COUNTIFS(Formulas!$A$2:$A$3001,AO$4,Formulas!$B$2:$B$3001,$A282))</f>
        <v>0</v>
      </c>
      <c r="AP282" s="21" t="n">
        <f aca="false">IF(OR($A282="",AP$4=""),0,COUNTIFS(Formulas!$A$2:$A$3001,AP$4,Formulas!$B$2:$B$3001,$A282))</f>
        <v>0</v>
      </c>
      <c r="AQ282" s="21" t="n">
        <f aca="false">IF(OR($A282="",AQ$4=""),0,COUNTIFS(Formulas!$A$2:$A$3001,AQ$4,Formulas!$B$2:$B$3001,$A282))</f>
        <v>0</v>
      </c>
      <c r="AR282" s="21" t="n">
        <f aca="false">IF(OR($A282="",AR$4=""),0,COUNTIFS(Formulas!$A$2:$A$3001,AR$4,Formulas!$B$2:$B$3001,$A282))</f>
        <v>0</v>
      </c>
      <c r="AS282" s="21" t="n">
        <f aca="false">IF(OR($A282="",AS$4=""),0,COUNTIFS(Formulas!$A$2:$A$3001,AS$4,Formulas!$B$2:$B$3001,$A282))</f>
        <v>0</v>
      </c>
      <c r="AT282" s="21" t="n">
        <f aca="false">IF(OR($A282="",AT$4=""),0,COUNTIFS(Formulas!$A$2:$A$3001,AT$4,Formulas!$B$2:$B$3001,$A282))</f>
        <v>0</v>
      </c>
      <c r="AU282" s="21" t="n">
        <f aca="false">IF(OR($A282="",AU$4=""),0,COUNTIFS(Formulas!$A$2:$A$3001,AU$4,Formulas!$B$2:$B$3001,$A282))</f>
        <v>0</v>
      </c>
      <c r="AV282" s="21" t="n">
        <f aca="false">IF(OR($A282="",AV$4=""),0,COUNTIFS(Formulas!$A$2:$A$3001,AV$4,Formulas!$B$2:$B$3001,$A282))</f>
        <v>0</v>
      </c>
      <c r="AW282" s="21" t="n">
        <f aca="false">IF(OR($A282="",AW$4=""),0,COUNTIFS(Formulas!$A$2:$A$3001,AW$4,Formulas!$B$2:$B$3001,$A282))</f>
        <v>0</v>
      </c>
      <c r="AX282" s="21" t="n">
        <f aca="false">IF(OR($A282="",AX$4=""),0,COUNTIFS(Formulas!$A$2:$A$3001,AX$4,Formulas!$B$2:$B$3001,$A282))</f>
        <v>0</v>
      </c>
      <c r="AY282" s="21" t="n">
        <f aca="false">IF(OR($A282="",AY$4=""),0,COUNTIFS(Formulas!$A$2:$A$3001,AY$4,Formulas!$B$2:$B$3001,$A282))</f>
        <v>0</v>
      </c>
      <c r="AZ282" s="21" t="n">
        <f aca="false">IF(OR($A282="",AZ$4=""),0,COUNTIFS(Formulas!$A$2:$A$3001,AZ$4,Formulas!$B$2:$B$3001,$A282))</f>
        <v>0</v>
      </c>
      <c r="BA282" s="21" t="n">
        <f aca="false">IF(OR($A282="",BA$4=""),0,COUNTIFS(Formulas!$A$2:$A$3001,BA$4,Formulas!$B$2:$B$3001,$A282))</f>
        <v>0</v>
      </c>
      <c r="BB282" s="21" t="n">
        <f aca="false">IF(OR($A282="",BB$4=""),0,COUNTIFS(Formulas!$A$2:$A$3001,BB$4,Formulas!$B$2:$B$3001,$A282))</f>
        <v>0</v>
      </c>
      <c r="BC282" s="21" t="n">
        <f aca="false">IF(OR($A282="",BC$4=""),0,COUNTIFS(Formulas!$A$2:$A$3001,BC$4,Formulas!$B$2:$B$3001,$A282))</f>
        <v>0</v>
      </c>
      <c r="BD282" s="21" t="n">
        <f aca="false">IF(OR($A282="",BD$4=""),0,COUNTIFS(Formulas!$A$2:$A$3001,BD$4,Formulas!$B$2:$B$3001,$A282))</f>
        <v>0</v>
      </c>
      <c r="BE282" s="21" t="n">
        <f aca="false">IF(OR($A282="",BE$4=""),0,COUNTIFS(Formulas!$A$2:$A$3001,BE$4,Formulas!$B$2:$B$3001,$A282))</f>
        <v>0</v>
      </c>
      <c r="BF282" s="21" t="n">
        <f aca="false">IF(OR($A282="",BF$4=""),0,COUNTIFS(Formulas!$A$2:$A$3001,BF$4,Formulas!$B$2:$B$3001,$A282))</f>
        <v>0</v>
      </c>
      <c r="BG282" s="21" t="n">
        <f aca="false">IF(OR($A282="",BG$4=""),0,COUNTIFS(Formulas!$A$2:$A$3001,BG$4,Formulas!$B$2:$B$3001,$A282))</f>
        <v>0</v>
      </c>
      <c r="BH282" s="21" t="n">
        <f aca="false">IF(OR($A282="",BH$4=""),0,COUNTIFS(Formulas!$A$2:$A$3001,BH$4,Formulas!$B$2:$B$3001,$A282))</f>
        <v>0</v>
      </c>
      <c r="BI282" s="21" t="n">
        <f aca="false">IF(OR($A282="",BI$4=""),0,COUNTIFS(Formulas!$A$2:$A$3001,BI$4,Formulas!$B$2:$B$3001,$A282))</f>
        <v>0</v>
      </c>
      <c r="BJ282" s="21" t="n">
        <f aca="false">IF(OR($A282="",BJ$4=""),0,COUNTIFS(Formulas!$A$2:$A$3001,BJ$4,Formulas!$B$2:$B$3001,$A282))</f>
        <v>0</v>
      </c>
      <c r="BK282" s="21" t="n">
        <f aca="false">IF(OR($A282="",BK$4=""),0,COUNTIFS(Formulas!$A$2:$A$3001,BK$4,Formulas!$B$2:$B$3001,$A282))</f>
        <v>0</v>
      </c>
      <c r="BL282" s="21" t="n">
        <f aca="false">IF(OR($A282="",BL$4=""),0,COUNTIFS(Formulas!$A$2:$A$3001,BL$4,Formulas!$B$2:$B$3001,$A282))</f>
        <v>0</v>
      </c>
      <c r="BM282" s="21" t="n">
        <f aca="false">IF(OR($A282="",BM$4=""),0,COUNTIFS(Formulas!$A$2:$A$3001,BM$4,Formulas!$B$2:$B$3001,$A282))</f>
        <v>0</v>
      </c>
      <c r="BN282" s="21" t="n">
        <f aca="false">IF(OR($A282="",BN$4=""),0,COUNTIFS(Formulas!$A$2:$A$3001,BN$4,Formulas!$B$2:$B$3001,$A282))</f>
        <v>0</v>
      </c>
      <c r="BO282" s="21" t="n">
        <f aca="false">IF(OR($A282="",BO$4=""),0,COUNTIFS(Formulas!$A$2:$A$3001,BO$4,Formulas!$B$2:$B$3001,$A282))</f>
        <v>0</v>
      </c>
      <c r="BP282" s="21" t="n">
        <f aca="false">IF(OR($A282="",BP$4=""),0,COUNTIFS(Formulas!$A$2:$A$3001,BP$4,Formulas!$B$2:$B$3001,$A282))</f>
        <v>0</v>
      </c>
      <c r="BQ282" s="21" t="n">
        <f aca="false">IF(OR($A282="",BQ$4=""),0,COUNTIFS(Formulas!$A$2:$A$3001,BQ$4,Formulas!$B$2:$B$3001,$A282))</f>
        <v>0</v>
      </c>
      <c r="BR282" s="21" t="n">
        <f aca="false">IF(OR($A282="",BR$4=""),0,COUNTIFS(Formulas!$A$2:$A$3001,BR$4,Formulas!$B$2:$B$3001,$A282))</f>
        <v>0</v>
      </c>
      <c r="BS282" s="21" t="n">
        <f aca="false">IF(OR($A282="",BS$4=""),0,COUNTIFS(Formulas!$A$2:$A$3001,BS$4,Formulas!$B$2:$B$3001,$A282))</f>
        <v>0</v>
      </c>
      <c r="BT282" s="21" t="n">
        <f aca="false">IF(OR($A282="",BT$4=""),0,COUNTIFS(Formulas!$A$2:$A$3001,BT$4,Formulas!$B$2:$B$3001,$A282))</f>
        <v>0</v>
      </c>
      <c r="BU282" s="21" t="n">
        <f aca="false">IF(OR($A282="",BU$4=""),0,COUNTIFS(Formulas!$A$2:$A$3001,BU$4,Formulas!$B$2:$B$3001,$A282))</f>
        <v>0</v>
      </c>
      <c r="BV282" s="21" t="n">
        <f aca="false">IF(OR($A282="",BV$4=""),0,COUNTIFS(Formulas!$A$2:$A$3001,BV$4,Formulas!$B$2:$B$3001,$A282))</f>
        <v>0</v>
      </c>
      <c r="BW282" s="21" t="n">
        <f aca="false">IF(OR($A282="",BW$4=""),0,COUNTIFS(Formulas!$A$2:$A$3001,BW$4,Formulas!$B$2:$B$3001,$A282))</f>
        <v>0</v>
      </c>
      <c r="BX282" s="21" t="n">
        <f aca="false">IF(OR($A282="",BX$4=""),0,COUNTIFS(Formulas!$A$2:$A$3001,BX$4,Formulas!$B$2:$B$3001,$A282))</f>
        <v>0</v>
      </c>
      <c r="BY282" s="21" t="n">
        <f aca="false">IF(OR($A282="",BY$4=""),0,COUNTIFS(Formulas!$A$2:$A$3001,BY$4,Formulas!$B$2:$B$3001,$A282))</f>
        <v>0</v>
      </c>
      <c r="BZ282" s="21" t="n">
        <f aca="false">IF(OR($A282="",BZ$4=""),0,COUNTIFS(Formulas!$A$2:$A$3001,BZ$4,Formulas!$B$2:$B$3001,$A282))</f>
        <v>0</v>
      </c>
      <c r="CA282" s="21" t="n">
        <f aca="false">IF(OR($A282="",CA$4=""),0,COUNTIFS(Formulas!$A$2:$A$3001,CA$4,Formulas!$B$2:$B$3001,$A282))</f>
        <v>0</v>
      </c>
      <c r="CB282" s="21" t="n">
        <f aca="false">IF(OR($A282="",CB$4=""),0,COUNTIFS(Formulas!$A$2:$A$3001,CB$4,Formulas!$B$2:$B$3001,$A282))</f>
        <v>0</v>
      </c>
      <c r="CC282" s="21" t="n">
        <f aca="false">IF(OR($A282="",CC$4=""),0,COUNTIFS(Formulas!$A$2:$A$3001,CC$4,Formulas!$B$2:$B$3001,$A282))</f>
        <v>0</v>
      </c>
      <c r="CD282" s="21" t="n">
        <f aca="false">IF(OR($A282="",CD$4=""),0,COUNTIFS(Formulas!$A$2:$A$3001,CD$4,Formulas!$B$2:$B$3001,$A282))</f>
        <v>0</v>
      </c>
      <c r="CE282" s="21" t="n">
        <f aca="false">IF(OR($A282="",CE$4=""),0,COUNTIFS(Formulas!$A$2:$A$3001,CE$4,Formulas!$B$2:$B$3001,$A282))</f>
        <v>0</v>
      </c>
      <c r="CF282" s="21" t="n">
        <f aca="false">IF(OR($A282="",CF$4=""),0,COUNTIFS(Formulas!$A$2:$A$3001,CF$4,Formulas!$B$2:$B$3001,$A282))</f>
        <v>0</v>
      </c>
      <c r="CG282" s="21" t="n">
        <f aca="false">IF(OR($A282="",CG$4=""),0,COUNTIFS(Formulas!$A$2:$A$3001,CG$4,Formulas!$B$2:$B$3001,$A282))</f>
        <v>0</v>
      </c>
      <c r="CH282" s="21" t="n">
        <f aca="false">IF(OR($A282="",CH$4=""),0,COUNTIFS(Formulas!$A$2:$A$3001,CH$4,Formulas!$B$2:$B$3001,$A282))</f>
        <v>0</v>
      </c>
      <c r="CI282" s="21" t="n">
        <f aca="false">IF(OR($A282="",CI$4=""),0,COUNTIFS(Formulas!$A$2:$A$3001,CI$4,Formulas!$B$2:$B$3001,$A282))</f>
        <v>0</v>
      </c>
      <c r="CJ282" s="21" t="n">
        <f aca="false">IF(OR($A282="",CJ$4=""),0,COUNTIFS(Formulas!$A$2:$A$3001,CJ$4,Formulas!$B$2:$B$3001,$A282))</f>
        <v>0</v>
      </c>
      <c r="CK282" s="21" t="n">
        <f aca="false">IF(OR($A282="",CK$4=""),0,COUNTIFS(Formulas!$A$2:$A$3001,CK$4,Formulas!$B$2:$B$3001,$A282))</f>
        <v>0</v>
      </c>
      <c r="CL282" s="21" t="n">
        <f aca="false">IF(OR($A282="",CL$4=""),0,COUNTIFS(Formulas!$A$2:$A$3001,CL$4,Formulas!$B$2:$B$3001,$A282))</f>
        <v>0</v>
      </c>
      <c r="CM282" s="21" t="n">
        <f aca="false">IF(OR($A282="",CM$4=""),0,COUNTIFS(Formulas!$A$2:$A$3001,CM$4,Formulas!$B$2:$B$3001,$A282))</f>
        <v>0</v>
      </c>
      <c r="CN282" s="21" t="n">
        <f aca="false">IF(OR($A282="",CN$4=""),0,COUNTIFS(Formulas!$A$2:$A$3001,CN$4,Formulas!$B$2:$B$3001,$A282))</f>
        <v>0</v>
      </c>
      <c r="CO282" s="21" t="n">
        <f aca="false">IF(OR($A282="",CO$4=""),0,COUNTIFS(Formulas!$A$2:$A$3001,CO$4,Formulas!$B$2:$B$3001,$A282))</f>
        <v>0</v>
      </c>
      <c r="CP282" s="21" t="n">
        <f aca="false">IF(OR($A282="",CP$4=""),0,COUNTIFS(Formulas!$A$2:$A$3001,CP$4,Formulas!$B$2:$B$3001,$A282))</f>
        <v>0</v>
      </c>
      <c r="CQ282" s="21" t="n">
        <f aca="false">IF(OR($A282="",CQ$4=""),0,COUNTIFS(Formulas!$A$2:$A$3001,CQ$4,Formulas!$B$2:$B$3001,$A282))</f>
        <v>0</v>
      </c>
      <c r="CR282" s="21" t="n">
        <f aca="false">IF(OR($A282="",CR$4=""),0,COUNTIFS(Formulas!$A$2:$A$3001,CR$4,Formulas!$B$2:$B$3001,$A282))</f>
        <v>0</v>
      </c>
      <c r="CS282" s="21" t="n">
        <f aca="false">IF(OR($A282="",CS$4=""),0,COUNTIFS(Formulas!$A$2:$A$3001,CS$4,Formulas!$B$2:$B$3001,$A282))</f>
        <v>0</v>
      </c>
      <c r="CT282" s="21" t="n">
        <f aca="false">IF(OR($A282="",CT$4=""),0,COUNTIFS(Formulas!$A$2:$A$3001,CT$4,Formulas!$B$2:$B$3001,$A282))</f>
        <v>0</v>
      </c>
      <c r="CU282" s="21" t="n">
        <f aca="false">IF(OR($A282="",CU$4=""),0,COUNTIFS(Formulas!$A$2:$A$3001,CU$4,Formulas!$B$2:$B$3001,$A282))</f>
        <v>0</v>
      </c>
      <c r="CV282" s="21" t="n">
        <f aca="false">IF(OR($A282="",CV$4=""),0,COUNTIFS(Formulas!$A$2:$A$3001,CV$4,Formulas!$B$2:$B$3001,$A282))</f>
        <v>0</v>
      </c>
      <c r="CW282" s="21" t="n">
        <f aca="false">IF(OR($A282="",CW$4=""),0,COUNTIFS(Formulas!$A$2:$A$3001,CW$4,Formulas!$B$2:$B$3001,$A282))</f>
        <v>0</v>
      </c>
      <c r="CX282" s="21" t="n">
        <f aca="false">IF(OR($A282="",CX$4=""),0,COUNTIFS(Formulas!$A$2:$A$3001,CX$4,Formulas!$B$2:$B$3001,$A282))</f>
        <v>0</v>
      </c>
      <c r="CY282" s="21" t="n">
        <f aca="false">IF(OR($A282="",CY$4=""),0,COUNTIFS(Formulas!$A$2:$A$3001,CY$4,Formulas!$B$2:$B$3001,$A282))</f>
        <v>0</v>
      </c>
      <c r="CZ282" s="21" t="n">
        <f aca="false">IF(OR($A282="",CZ$4=""),0,COUNTIFS(Formulas!$A$2:$A$3001,CZ$4,Formulas!$B$2:$B$3001,$A282))</f>
        <v>0</v>
      </c>
      <c r="DA282" s="21" t="n">
        <f aca="false">IF(OR($A282="",DA$4=""),0,COUNTIFS(Formulas!$A$2:$A$3001,DA$4,Formulas!$B$2:$B$3001,$A282))</f>
        <v>0</v>
      </c>
      <c r="DB282" s="21" t="n">
        <f aca="false">IF(OR($A282="",DB$4=""),0,COUNTIFS(Formulas!$A$2:$A$3001,DB$4,Formulas!$B$2:$B$3001,$A282))</f>
        <v>0</v>
      </c>
      <c r="DC282" s="21" t="n">
        <f aca="false">IF(OR($A282="",DC$4=""),0,COUNTIFS(Formulas!$A$2:$A$3001,DC$4,Formulas!$B$2:$B$3001,$A282))</f>
        <v>0</v>
      </c>
      <c r="DD282" s="21" t="n">
        <f aca="false">IF(OR($A282="",DD$4=""),0,COUNTIFS(Formulas!$A$2:$A$3001,DD$4,Formulas!$B$2:$B$3001,$A282))</f>
        <v>0</v>
      </c>
      <c r="DE282" s="21" t="n">
        <f aca="false">IF(OR($A282="",DE$4=""),0,COUNTIFS(Formulas!$A$2:$A$3001,DE$4,Formulas!$B$2:$B$3001,$A282))</f>
        <v>0</v>
      </c>
      <c r="DF282" s="21" t="n">
        <f aca="false">IF(OR($A282="",DF$4=""),0,COUNTIFS(Formulas!$A$2:$A$3001,DF$4,Formulas!$B$2:$B$3001,$A282))</f>
        <v>0</v>
      </c>
      <c r="DG282" s="21" t="n">
        <f aca="false">IF(OR($A282="",DG$4=""),0,COUNTIFS(Formulas!$A$2:$A$3001,DG$4,Formulas!$B$2:$B$3001,$A282))</f>
        <v>0</v>
      </c>
      <c r="DH282" s="21" t="n">
        <f aca="false">IF(OR($A282="",DH$4=""),0,COUNTIFS(Formulas!$A$2:$A$3001,DH$4,Formulas!$B$2:$B$3001,$A282))</f>
        <v>0</v>
      </c>
      <c r="DI282" s="21" t="n">
        <f aca="false">IF(OR($A282="",DI$4=""),0,COUNTIFS(Formulas!$A$2:$A$3001,DI$4,Formulas!$B$2:$B$3001,$A282))</f>
        <v>0</v>
      </c>
      <c r="DJ282" s="21" t="n">
        <f aca="false">IF(OR($A282="",DJ$4=""),0,COUNTIFS(Formulas!$A$2:$A$3001,DJ$4,Formulas!$B$2:$B$3001,$A282))</f>
        <v>0</v>
      </c>
      <c r="DK282" s="21" t="n">
        <f aca="false">IF(OR($A282="",DK$4=""),0,COUNTIFS(Formulas!$A$2:$A$3001,DK$4,Formulas!$B$2:$B$3001,$A282))</f>
        <v>0</v>
      </c>
      <c r="DL282" s="21" t="n">
        <f aca="false">IF(OR($A282="",DL$4=""),0,COUNTIFS(Formulas!$A$2:$A$3001,DL$4,Formulas!$B$2:$B$3001,$A282))</f>
        <v>0</v>
      </c>
      <c r="DM282" s="21" t="n">
        <f aca="false">IF(OR($A282="",DM$4=""),0,COUNTIFS(Formulas!$A$2:$A$3001,DM$4,Formulas!$B$2:$B$3001,$A282))</f>
        <v>0</v>
      </c>
      <c r="DN282" s="21" t="n">
        <f aca="false">IF(OR($A282="",DN$4=""),0,COUNTIFS(Formulas!$A$2:$A$3001,DN$4,Formulas!$B$2:$B$3001,$A282))</f>
        <v>0</v>
      </c>
      <c r="DO282" s="21" t="n">
        <f aca="false">IF(OR($A282="",DO$4=""),0,COUNTIFS(Formulas!$A$2:$A$3001,DO$4,Formulas!$B$2:$B$3001,$A282))</f>
        <v>0</v>
      </c>
      <c r="DP282" s="21" t="n">
        <f aca="false">IF(OR($A282="",DP$4=""),0,COUNTIFS(Formulas!$A$2:$A$3001,DP$4,Formulas!$B$2:$B$3001,$A282))</f>
        <v>0</v>
      </c>
      <c r="DQ282" s="21" t="n">
        <f aca="false">IF(OR($A282="",DQ$4=""),0,COUNTIFS(Formulas!$A$2:$A$3001,DQ$4,Formulas!$B$2:$B$3001,$A282))</f>
        <v>0</v>
      </c>
      <c r="DR282" s="21" t="n">
        <f aca="false">IF(OR($A282="",DR$4=""),0,COUNTIFS(Formulas!$A$2:$A$3001,DR$4,Formulas!$B$2:$B$3001,$A282))</f>
        <v>0</v>
      </c>
      <c r="DS282" s="21" t="n">
        <f aca="false">IF(OR($A282="",DS$4=""),0,COUNTIFS(Formulas!$A$2:$A$3001,DS$4,Formulas!$B$2:$B$3001,$A282))</f>
        <v>0</v>
      </c>
      <c r="DT282" s="21" t="n">
        <f aca="false">IF(OR($A282="",DT$4=""),0,COUNTIFS(Formulas!$A$2:$A$3001,DT$4,Formulas!$B$2:$B$3001,$A282))</f>
        <v>0</v>
      </c>
      <c r="DU282" s="21" t="n">
        <f aca="false">IF(OR($A282="",DU$4=""),0,COUNTIFS(Formulas!$A$2:$A$3001,DU$4,Formulas!$B$2:$B$3001,$A282))</f>
        <v>0</v>
      </c>
      <c r="DV282" s="21" t="n">
        <f aca="false">IF(OR($A282="",DV$4=""),0,COUNTIFS(Formulas!$A$2:$A$3001,DV$4,Formulas!$B$2:$B$3001,$A282))</f>
        <v>0</v>
      </c>
      <c r="DW282" s="21" t="n">
        <f aca="false">IF(OR($A282="",DW$4=""),0,COUNTIFS(Formulas!$A$2:$A$3001,DW$4,Formulas!$B$2:$B$3001,$A282))</f>
        <v>0</v>
      </c>
      <c r="DX282" s="21" t="n">
        <f aca="false">IF(OR($A282="",DX$4=""),0,COUNTIFS(Formulas!$A$2:$A$3001,DX$4,Formulas!$B$2:$B$3001,$A282))</f>
        <v>0</v>
      </c>
      <c r="DY282" s="21" t="n">
        <f aca="false">IF(OR($A282="",DY$4=""),0,COUNTIFS(Formulas!$A$2:$A$3001,DY$4,Formulas!$B$2:$B$3001,$A282))</f>
        <v>0</v>
      </c>
      <c r="DZ282" s="21" t="n">
        <f aca="false">IF(OR($A282="",DZ$4=""),0,COUNTIFS(Formulas!$A$2:$A$3001,DZ$4,Formulas!$B$2:$B$3001,$A282))</f>
        <v>0</v>
      </c>
      <c r="EA282" s="21" t="n">
        <f aca="false">IF(OR($A282="",EA$4=""),0,COUNTIFS(Formulas!$A$2:$A$3001,EA$4,Formulas!$B$2:$B$3001,$A282))</f>
        <v>0</v>
      </c>
      <c r="EB282" s="21" t="n">
        <f aca="false">IF(OR($A282="",EB$4=""),0,COUNTIFS(Formulas!$A$2:$A$3001,EB$4,Formulas!$B$2:$B$3001,$A282))</f>
        <v>0</v>
      </c>
      <c r="EC282" s="21" t="n">
        <f aca="false">IF(OR($A282="",EC$4=""),0,COUNTIFS(Formulas!$A$2:$A$3001,EC$4,Formulas!$B$2:$B$3001,$A282))</f>
        <v>0</v>
      </c>
      <c r="ED282" s="21" t="n">
        <f aca="false">IF(OR($A282="",ED$4=""),0,COUNTIFS(Formulas!$A$2:$A$3001,ED$4,Formulas!$B$2:$B$3001,$A282))</f>
        <v>0</v>
      </c>
      <c r="EE282" s="21" t="n">
        <f aca="false">IF(OR($A282="",EE$4=""),0,COUNTIFS(Formulas!$A$2:$A$3001,EE$4,Formulas!$B$2:$B$3001,$A282))</f>
        <v>0</v>
      </c>
      <c r="EF282" s="21" t="n">
        <f aca="false">IF(OR($A282="",EF$4=""),0,COUNTIFS(Formulas!$A$2:$A$3001,EF$4,Formulas!$B$2:$B$3001,$A282))</f>
        <v>0</v>
      </c>
      <c r="EG282" s="21" t="n">
        <f aca="false">IF(OR($A282="",EG$4=""),0,COUNTIFS(Formulas!$A$2:$A$3001,EG$4,Formulas!$B$2:$B$3001,$A282))</f>
        <v>0</v>
      </c>
      <c r="EH282" s="21" t="n">
        <f aca="false">IF(OR($A282="",EH$4=""),0,COUNTIFS(Formulas!$A$2:$A$3001,EH$4,Formulas!$B$2:$B$3001,$A282))</f>
        <v>0</v>
      </c>
      <c r="EI282" s="21" t="n">
        <f aca="false">IF(OR($A282="",EI$4=""),0,COUNTIFS(Formulas!$A$2:$A$3001,EI$4,Formulas!$B$2:$B$3001,$A282))</f>
        <v>0</v>
      </c>
      <c r="EJ282" s="21" t="n">
        <f aca="false">IF(OR($A282="",EJ$4=""),0,COUNTIFS(Formulas!$A$2:$A$3001,EJ$4,Formulas!$B$2:$B$3001,$A282))</f>
        <v>0</v>
      </c>
      <c r="EK282" s="21" t="n">
        <f aca="false">IF(OR($A282="",EK$4=""),0,COUNTIFS(Formulas!$A$2:$A$3001,EK$4,Formulas!$B$2:$B$3001,$A282))</f>
        <v>0</v>
      </c>
      <c r="EL282" s="21" t="n">
        <f aca="false">IF(OR($A282="",EL$4=""),0,COUNTIFS(Formulas!$A$2:$A$3001,EL$4,Formulas!$B$2:$B$3001,$A282))</f>
        <v>0</v>
      </c>
      <c r="EM282" s="21" t="n">
        <f aca="false">IF(OR($A282="",EM$4=""),0,COUNTIFS(Formulas!$A$2:$A$3001,EM$4,Formulas!$B$2:$B$3001,$A282))</f>
        <v>0</v>
      </c>
      <c r="EN282" s="21" t="n">
        <f aca="false">IF(OR($A282="",EN$4=""),0,COUNTIFS(Formulas!$A$2:$A$3001,EN$4,Formulas!$B$2:$B$3001,$A282))</f>
        <v>0</v>
      </c>
      <c r="EO282" s="21" t="n">
        <f aca="false">IF(OR($A282="",EO$4=""),0,COUNTIFS(Formulas!$A$2:$A$3001,EO$4,Formulas!$B$2:$B$3001,$A282))</f>
        <v>0</v>
      </c>
      <c r="EP282" s="21" t="n">
        <f aca="false">IF(OR($A282="",EP$4=""),0,COUNTIFS(Formulas!$A$2:$A$3001,EP$4,Formulas!$B$2:$B$3001,$A282))</f>
        <v>0</v>
      </c>
      <c r="EQ282" s="21" t="n">
        <f aca="false">IF(OR($A282="",EQ$4=""),0,COUNTIFS(Formulas!$A$2:$A$3001,EQ$4,Formulas!$B$2:$B$3001,$A282))</f>
        <v>0</v>
      </c>
      <c r="ER282" s="21" t="n">
        <f aca="false">IF(OR($A282="",ER$4=""),0,COUNTIFS(Formulas!$A$2:$A$3001,ER$4,Formulas!$B$2:$B$3001,$A282))</f>
        <v>0</v>
      </c>
      <c r="ES282" s="21" t="n">
        <f aca="false">IF(OR($A282="",ES$4=""),0,COUNTIFS(Formulas!$A$2:$A$3001,ES$4,Formulas!$B$2:$B$3001,$A282))</f>
        <v>0</v>
      </c>
      <c r="ET282" s="21" t="n">
        <f aca="false">IF(OR($A282="",ET$4=""),0,COUNTIFS(Formulas!$A$2:$A$3001,ET$4,Formulas!$B$2:$B$3001,$A282))</f>
        <v>0</v>
      </c>
      <c r="EU282" s="21" t="n">
        <f aca="false">IF(OR($A282="",EU$4=""),0,COUNTIFS(Formulas!$A$2:$A$3001,EU$4,Formulas!$B$2:$B$3001,$A282))</f>
        <v>0</v>
      </c>
      <c r="EV282" s="21" t="n">
        <f aca="false">IF(OR($A282="",EV$4=""),0,COUNTIFS(Formulas!$A$2:$A$3001,EV$4,Formulas!$B$2:$B$3001,$A282))</f>
        <v>0</v>
      </c>
    </row>
    <row r="283" customFormat="false" ht="15" hidden="false" customHeight="false" outlineLevel="0" collapsed="false">
      <c r="A283" s="13" t="str">
        <f aca="false">IF(INDEX(Materials!$A$2:$A$301,279)="","",INDEX(Materials!$A$2:$A$301,279))</f>
        <v/>
      </c>
      <c r="B283" s="19" t="str">
        <f aca="false">IF(A283="","",COUNTIF(C283:EV283,"&gt;0"))</f>
        <v/>
      </c>
      <c r="C283" s="21" t="n">
        <f aca="false">IF(OR($A283="",C$4=""),0,COUNTIFS(Formulas!$A$2:$A$3001,C$4,Formulas!$B$2:$B$3001,$A283))</f>
        <v>0</v>
      </c>
      <c r="D283" s="21" t="n">
        <f aca="false">IF(OR($A283="",D$4=""),0,COUNTIFS(Formulas!$A$2:$A$3001,D$4,Formulas!$B$2:$B$3001,$A283))</f>
        <v>0</v>
      </c>
      <c r="E283" s="21" t="n">
        <f aca="false">IF(OR($A283="",E$4=""),0,COUNTIFS(Formulas!$A$2:$A$3001,E$4,Formulas!$B$2:$B$3001,$A283))</f>
        <v>0</v>
      </c>
      <c r="F283" s="21" t="n">
        <f aca="false">IF(OR($A283="",F$4=""),0,COUNTIFS(Formulas!$A$2:$A$3001,F$4,Formulas!$B$2:$B$3001,$A283))</f>
        <v>0</v>
      </c>
      <c r="G283" s="21" t="n">
        <f aca="false">IF(OR($A283="",G$4=""),0,COUNTIFS(Formulas!$A$2:$A$3001,G$4,Formulas!$B$2:$B$3001,$A283))</f>
        <v>0</v>
      </c>
      <c r="H283" s="21" t="n">
        <f aca="false">IF(OR($A283="",H$4=""),0,COUNTIFS(Formulas!$A$2:$A$3001,H$4,Formulas!$B$2:$B$3001,$A283))</f>
        <v>0</v>
      </c>
      <c r="I283" s="21" t="n">
        <f aca="false">IF(OR($A283="",I$4=""),0,COUNTIFS(Formulas!$A$2:$A$3001,I$4,Formulas!$B$2:$B$3001,$A283))</f>
        <v>0</v>
      </c>
      <c r="J283" s="21" t="n">
        <f aca="false">IF(OR($A283="",J$4=""),0,COUNTIFS(Formulas!$A$2:$A$3001,J$4,Formulas!$B$2:$B$3001,$A283))</f>
        <v>0</v>
      </c>
      <c r="K283" s="21" t="n">
        <f aca="false">IF(OR($A283="",K$4=""),0,COUNTIFS(Formulas!$A$2:$A$3001,K$4,Formulas!$B$2:$B$3001,$A283))</f>
        <v>0</v>
      </c>
      <c r="L283" s="21" t="n">
        <f aca="false">IF(OR($A283="",L$4=""),0,COUNTIFS(Formulas!$A$2:$A$3001,L$4,Formulas!$B$2:$B$3001,$A283))</f>
        <v>0</v>
      </c>
      <c r="M283" s="21" t="n">
        <f aca="false">IF(OR($A283="",M$4=""),0,COUNTIFS(Formulas!$A$2:$A$3001,M$4,Formulas!$B$2:$B$3001,$A283))</f>
        <v>0</v>
      </c>
      <c r="N283" s="21" t="n">
        <f aca="false">IF(OR($A283="",N$4=""),0,COUNTIFS(Formulas!$A$2:$A$3001,N$4,Formulas!$B$2:$B$3001,$A283))</f>
        <v>0</v>
      </c>
      <c r="O283" s="21" t="n">
        <f aca="false">IF(OR($A283="",O$4=""),0,COUNTIFS(Formulas!$A$2:$A$3001,O$4,Formulas!$B$2:$B$3001,$A283))</f>
        <v>0</v>
      </c>
      <c r="P283" s="21" t="n">
        <f aca="false">IF(OR($A283="",P$4=""),0,COUNTIFS(Formulas!$A$2:$A$3001,P$4,Formulas!$B$2:$B$3001,$A283))</f>
        <v>0</v>
      </c>
      <c r="Q283" s="21" t="n">
        <f aca="false">IF(OR($A283="",Q$4=""),0,COUNTIFS(Formulas!$A$2:$A$3001,Q$4,Formulas!$B$2:$B$3001,$A283))</f>
        <v>0</v>
      </c>
      <c r="R283" s="21" t="n">
        <f aca="false">IF(OR($A283="",R$4=""),0,COUNTIFS(Formulas!$A$2:$A$3001,R$4,Formulas!$B$2:$B$3001,$A283))</f>
        <v>0</v>
      </c>
      <c r="S283" s="21" t="n">
        <f aca="false">IF(OR($A283="",S$4=""),0,COUNTIFS(Formulas!$A$2:$A$3001,S$4,Formulas!$B$2:$B$3001,$A283))</f>
        <v>0</v>
      </c>
      <c r="T283" s="21" t="n">
        <f aca="false">IF(OR($A283="",T$4=""),0,COUNTIFS(Formulas!$A$2:$A$3001,T$4,Formulas!$B$2:$B$3001,$A283))</f>
        <v>0</v>
      </c>
      <c r="U283" s="21" t="n">
        <f aca="false">IF(OR($A283="",U$4=""),0,COUNTIFS(Formulas!$A$2:$A$3001,U$4,Formulas!$B$2:$B$3001,$A283))</f>
        <v>0</v>
      </c>
      <c r="V283" s="21" t="n">
        <f aca="false">IF(OR($A283="",V$4=""),0,COUNTIFS(Formulas!$A$2:$A$3001,V$4,Formulas!$B$2:$B$3001,$A283))</f>
        <v>0</v>
      </c>
      <c r="W283" s="21" t="n">
        <f aca="false">IF(OR($A283="",W$4=""),0,COUNTIFS(Formulas!$A$2:$A$3001,W$4,Formulas!$B$2:$B$3001,$A283))</f>
        <v>0</v>
      </c>
      <c r="X283" s="21" t="n">
        <f aca="false">IF(OR($A283="",X$4=""),0,COUNTIFS(Formulas!$A$2:$A$3001,X$4,Formulas!$B$2:$B$3001,$A283))</f>
        <v>0</v>
      </c>
      <c r="Y283" s="21" t="n">
        <f aca="false">IF(OR($A283="",Y$4=""),0,COUNTIFS(Formulas!$A$2:$A$3001,Y$4,Formulas!$B$2:$B$3001,$A283))</f>
        <v>0</v>
      </c>
      <c r="Z283" s="21" t="n">
        <f aca="false">IF(OR($A283="",Z$4=""),0,COUNTIFS(Formulas!$A$2:$A$3001,Z$4,Formulas!$B$2:$B$3001,$A283))</f>
        <v>0</v>
      </c>
      <c r="AA283" s="21" t="n">
        <f aca="false">IF(OR($A283="",AA$4=""),0,COUNTIFS(Formulas!$A$2:$A$3001,AA$4,Formulas!$B$2:$B$3001,$A283))</f>
        <v>0</v>
      </c>
      <c r="AB283" s="21" t="n">
        <f aca="false">IF(OR($A283="",AB$4=""),0,COUNTIFS(Formulas!$A$2:$A$3001,AB$4,Formulas!$B$2:$B$3001,$A283))</f>
        <v>0</v>
      </c>
      <c r="AC283" s="21" t="n">
        <f aca="false">IF(OR($A283="",AC$4=""),0,COUNTIFS(Formulas!$A$2:$A$3001,AC$4,Formulas!$B$2:$B$3001,$A283))</f>
        <v>0</v>
      </c>
      <c r="AD283" s="21" t="n">
        <f aca="false">IF(OR($A283="",AD$4=""),0,COUNTIFS(Formulas!$A$2:$A$3001,AD$4,Formulas!$B$2:$B$3001,$A283))</f>
        <v>0</v>
      </c>
      <c r="AE283" s="21" t="n">
        <f aca="false">IF(OR($A283="",AE$4=""),0,COUNTIFS(Formulas!$A$2:$A$3001,AE$4,Formulas!$B$2:$B$3001,$A283))</f>
        <v>0</v>
      </c>
      <c r="AF283" s="21" t="n">
        <f aca="false">IF(OR($A283="",AF$4=""),0,COUNTIFS(Formulas!$A$2:$A$3001,AF$4,Formulas!$B$2:$B$3001,$A283))</f>
        <v>0</v>
      </c>
      <c r="AG283" s="21" t="n">
        <f aca="false">IF(OR($A283="",AG$4=""),0,COUNTIFS(Formulas!$A$2:$A$3001,AG$4,Formulas!$B$2:$B$3001,$A283))</f>
        <v>0</v>
      </c>
      <c r="AH283" s="21" t="n">
        <f aca="false">IF(OR($A283="",AH$4=""),0,COUNTIFS(Formulas!$A$2:$A$3001,AH$4,Formulas!$B$2:$B$3001,$A283))</f>
        <v>0</v>
      </c>
      <c r="AI283" s="21" t="n">
        <f aca="false">IF(OR($A283="",AI$4=""),0,COUNTIFS(Formulas!$A$2:$A$3001,AI$4,Formulas!$B$2:$B$3001,$A283))</f>
        <v>0</v>
      </c>
      <c r="AJ283" s="21" t="n">
        <f aca="false">IF(OR($A283="",AJ$4=""),0,COUNTIFS(Formulas!$A$2:$A$3001,AJ$4,Formulas!$B$2:$B$3001,$A283))</f>
        <v>0</v>
      </c>
      <c r="AK283" s="21" t="n">
        <f aca="false">IF(OR($A283="",AK$4=""),0,COUNTIFS(Formulas!$A$2:$A$3001,AK$4,Formulas!$B$2:$B$3001,$A283))</f>
        <v>0</v>
      </c>
      <c r="AL283" s="21" t="n">
        <f aca="false">IF(OR($A283="",AL$4=""),0,COUNTIFS(Formulas!$A$2:$A$3001,AL$4,Formulas!$B$2:$B$3001,$A283))</f>
        <v>0</v>
      </c>
      <c r="AM283" s="21" t="n">
        <f aca="false">IF(OR($A283="",AM$4=""),0,COUNTIFS(Formulas!$A$2:$A$3001,AM$4,Formulas!$B$2:$B$3001,$A283))</f>
        <v>0</v>
      </c>
      <c r="AN283" s="21" t="n">
        <f aca="false">IF(OR($A283="",AN$4=""),0,COUNTIFS(Formulas!$A$2:$A$3001,AN$4,Formulas!$B$2:$B$3001,$A283))</f>
        <v>0</v>
      </c>
      <c r="AO283" s="21" t="n">
        <f aca="false">IF(OR($A283="",AO$4=""),0,COUNTIFS(Formulas!$A$2:$A$3001,AO$4,Formulas!$B$2:$B$3001,$A283))</f>
        <v>0</v>
      </c>
      <c r="AP283" s="21" t="n">
        <f aca="false">IF(OR($A283="",AP$4=""),0,COUNTIFS(Formulas!$A$2:$A$3001,AP$4,Formulas!$B$2:$B$3001,$A283))</f>
        <v>0</v>
      </c>
      <c r="AQ283" s="21" t="n">
        <f aca="false">IF(OR($A283="",AQ$4=""),0,COUNTIFS(Formulas!$A$2:$A$3001,AQ$4,Formulas!$B$2:$B$3001,$A283))</f>
        <v>0</v>
      </c>
      <c r="AR283" s="21" t="n">
        <f aca="false">IF(OR($A283="",AR$4=""),0,COUNTIFS(Formulas!$A$2:$A$3001,AR$4,Formulas!$B$2:$B$3001,$A283))</f>
        <v>0</v>
      </c>
      <c r="AS283" s="21" t="n">
        <f aca="false">IF(OR($A283="",AS$4=""),0,COUNTIFS(Formulas!$A$2:$A$3001,AS$4,Formulas!$B$2:$B$3001,$A283))</f>
        <v>0</v>
      </c>
      <c r="AT283" s="21" t="n">
        <f aca="false">IF(OR($A283="",AT$4=""),0,COUNTIFS(Formulas!$A$2:$A$3001,AT$4,Formulas!$B$2:$B$3001,$A283))</f>
        <v>0</v>
      </c>
      <c r="AU283" s="21" t="n">
        <f aca="false">IF(OR($A283="",AU$4=""),0,COUNTIFS(Formulas!$A$2:$A$3001,AU$4,Formulas!$B$2:$B$3001,$A283))</f>
        <v>0</v>
      </c>
      <c r="AV283" s="21" t="n">
        <f aca="false">IF(OR($A283="",AV$4=""),0,COUNTIFS(Formulas!$A$2:$A$3001,AV$4,Formulas!$B$2:$B$3001,$A283))</f>
        <v>0</v>
      </c>
      <c r="AW283" s="21" t="n">
        <f aca="false">IF(OR($A283="",AW$4=""),0,COUNTIFS(Formulas!$A$2:$A$3001,AW$4,Formulas!$B$2:$B$3001,$A283))</f>
        <v>0</v>
      </c>
      <c r="AX283" s="21" t="n">
        <f aca="false">IF(OR($A283="",AX$4=""),0,COUNTIFS(Formulas!$A$2:$A$3001,AX$4,Formulas!$B$2:$B$3001,$A283))</f>
        <v>0</v>
      </c>
      <c r="AY283" s="21" t="n">
        <f aca="false">IF(OR($A283="",AY$4=""),0,COUNTIFS(Formulas!$A$2:$A$3001,AY$4,Formulas!$B$2:$B$3001,$A283))</f>
        <v>0</v>
      </c>
      <c r="AZ283" s="21" t="n">
        <f aca="false">IF(OR($A283="",AZ$4=""),0,COUNTIFS(Formulas!$A$2:$A$3001,AZ$4,Formulas!$B$2:$B$3001,$A283))</f>
        <v>0</v>
      </c>
      <c r="BA283" s="21" t="n">
        <f aca="false">IF(OR($A283="",BA$4=""),0,COUNTIFS(Formulas!$A$2:$A$3001,BA$4,Formulas!$B$2:$B$3001,$A283))</f>
        <v>0</v>
      </c>
      <c r="BB283" s="21" t="n">
        <f aca="false">IF(OR($A283="",BB$4=""),0,COUNTIFS(Formulas!$A$2:$A$3001,BB$4,Formulas!$B$2:$B$3001,$A283))</f>
        <v>0</v>
      </c>
      <c r="BC283" s="21" t="n">
        <f aca="false">IF(OR($A283="",BC$4=""),0,COUNTIFS(Formulas!$A$2:$A$3001,BC$4,Formulas!$B$2:$B$3001,$A283))</f>
        <v>0</v>
      </c>
      <c r="BD283" s="21" t="n">
        <f aca="false">IF(OR($A283="",BD$4=""),0,COUNTIFS(Formulas!$A$2:$A$3001,BD$4,Formulas!$B$2:$B$3001,$A283))</f>
        <v>0</v>
      </c>
      <c r="BE283" s="21" t="n">
        <f aca="false">IF(OR($A283="",BE$4=""),0,COUNTIFS(Formulas!$A$2:$A$3001,BE$4,Formulas!$B$2:$B$3001,$A283))</f>
        <v>0</v>
      </c>
      <c r="BF283" s="21" t="n">
        <f aca="false">IF(OR($A283="",BF$4=""),0,COUNTIFS(Formulas!$A$2:$A$3001,BF$4,Formulas!$B$2:$B$3001,$A283))</f>
        <v>0</v>
      </c>
      <c r="BG283" s="21" t="n">
        <f aca="false">IF(OR($A283="",BG$4=""),0,COUNTIFS(Formulas!$A$2:$A$3001,BG$4,Formulas!$B$2:$B$3001,$A283))</f>
        <v>0</v>
      </c>
      <c r="BH283" s="21" t="n">
        <f aca="false">IF(OR($A283="",BH$4=""),0,COUNTIFS(Formulas!$A$2:$A$3001,BH$4,Formulas!$B$2:$B$3001,$A283))</f>
        <v>0</v>
      </c>
      <c r="BI283" s="21" t="n">
        <f aca="false">IF(OR($A283="",BI$4=""),0,COUNTIFS(Formulas!$A$2:$A$3001,BI$4,Formulas!$B$2:$B$3001,$A283))</f>
        <v>0</v>
      </c>
      <c r="BJ283" s="21" t="n">
        <f aca="false">IF(OR($A283="",BJ$4=""),0,COUNTIFS(Formulas!$A$2:$A$3001,BJ$4,Formulas!$B$2:$B$3001,$A283))</f>
        <v>0</v>
      </c>
      <c r="BK283" s="21" t="n">
        <f aca="false">IF(OR($A283="",BK$4=""),0,COUNTIFS(Formulas!$A$2:$A$3001,BK$4,Formulas!$B$2:$B$3001,$A283))</f>
        <v>0</v>
      </c>
      <c r="BL283" s="21" t="n">
        <f aca="false">IF(OR($A283="",BL$4=""),0,COUNTIFS(Formulas!$A$2:$A$3001,BL$4,Formulas!$B$2:$B$3001,$A283))</f>
        <v>0</v>
      </c>
      <c r="BM283" s="21" t="n">
        <f aca="false">IF(OR($A283="",BM$4=""),0,COUNTIFS(Formulas!$A$2:$A$3001,BM$4,Formulas!$B$2:$B$3001,$A283))</f>
        <v>0</v>
      </c>
      <c r="BN283" s="21" t="n">
        <f aca="false">IF(OR($A283="",BN$4=""),0,COUNTIFS(Formulas!$A$2:$A$3001,BN$4,Formulas!$B$2:$B$3001,$A283))</f>
        <v>0</v>
      </c>
      <c r="BO283" s="21" t="n">
        <f aca="false">IF(OR($A283="",BO$4=""),0,COUNTIFS(Formulas!$A$2:$A$3001,BO$4,Formulas!$B$2:$B$3001,$A283))</f>
        <v>0</v>
      </c>
      <c r="BP283" s="21" t="n">
        <f aca="false">IF(OR($A283="",BP$4=""),0,COUNTIFS(Formulas!$A$2:$A$3001,BP$4,Formulas!$B$2:$B$3001,$A283))</f>
        <v>0</v>
      </c>
      <c r="BQ283" s="21" t="n">
        <f aca="false">IF(OR($A283="",BQ$4=""),0,COUNTIFS(Formulas!$A$2:$A$3001,BQ$4,Formulas!$B$2:$B$3001,$A283))</f>
        <v>0</v>
      </c>
      <c r="BR283" s="21" t="n">
        <f aca="false">IF(OR($A283="",BR$4=""),0,COUNTIFS(Formulas!$A$2:$A$3001,BR$4,Formulas!$B$2:$B$3001,$A283))</f>
        <v>0</v>
      </c>
      <c r="BS283" s="21" t="n">
        <f aca="false">IF(OR($A283="",BS$4=""),0,COUNTIFS(Formulas!$A$2:$A$3001,BS$4,Formulas!$B$2:$B$3001,$A283))</f>
        <v>0</v>
      </c>
      <c r="BT283" s="21" t="n">
        <f aca="false">IF(OR($A283="",BT$4=""),0,COUNTIFS(Formulas!$A$2:$A$3001,BT$4,Formulas!$B$2:$B$3001,$A283))</f>
        <v>0</v>
      </c>
      <c r="BU283" s="21" t="n">
        <f aca="false">IF(OR($A283="",BU$4=""),0,COUNTIFS(Formulas!$A$2:$A$3001,BU$4,Formulas!$B$2:$B$3001,$A283))</f>
        <v>0</v>
      </c>
      <c r="BV283" s="21" t="n">
        <f aca="false">IF(OR($A283="",BV$4=""),0,COUNTIFS(Formulas!$A$2:$A$3001,BV$4,Formulas!$B$2:$B$3001,$A283))</f>
        <v>0</v>
      </c>
      <c r="BW283" s="21" t="n">
        <f aca="false">IF(OR($A283="",BW$4=""),0,COUNTIFS(Formulas!$A$2:$A$3001,BW$4,Formulas!$B$2:$B$3001,$A283))</f>
        <v>0</v>
      </c>
      <c r="BX283" s="21" t="n">
        <f aca="false">IF(OR($A283="",BX$4=""),0,COUNTIFS(Formulas!$A$2:$A$3001,BX$4,Formulas!$B$2:$B$3001,$A283))</f>
        <v>0</v>
      </c>
      <c r="BY283" s="21" t="n">
        <f aca="false">IF(OR($A283="",BY$4=""),0,COUNTIFS(Formulas!$A$2:$A$3001,BY$4,Formulas!$B$2:$B$3001,$A283))</f>
        <v>0</v>
      </c>
      <c r="BZ283" s="21" t="n">
        <f aca="false">IF(OR($A283="",BZ$4=""),0,COUNTIFS(Formulas!$A$2:$A$3001,BZ$4,Formulas!$B$2:$B$3001,$A283))</f>
        <v>0</v>
      </c>
      <c r="CA283" s="21" t="n">
        <f aca="false">IF(OR($A283="",CA$4=""),0,COUNTIFS(Formulas!$A$2:$A$3001,CA$4,Formulas!$B$2:$B$3001,$A283))</f>
        <v>0</v>
      </c>
      <c r="CB283" s="21" t="n">
        <f aca="false">IF(OR($A283="",CB$4=""),0,COUNTIFS(Formulas!$A$2:$A$3001,CB$4,Formulas!$B$2:$B$3001,$A283))</f>
        <v>0</v>
      </c>
      <c r="CC283" s="21" t="n">
        <f aca="false">IF(OR($A283="",CC$4=""),0,COUNTIFS(Formulas!$A$2:$A$3001,CC$4,Formulas!$B$2:$B$3001,$A283))</f>
        <v>0</v>
      </c>
      <c r="CD283" s="21" t="n">
        <f aca="false">IF(OR($A283="",CD$4=""),0,COUNTIFS(Formulas!$A$2:$A$3001,CD$4,Formulas!$B$2:$B$3001,$A283))</f>
        <v>0</v>
      </c>
      <c r="CE283" s="21" t="n">
        <f aca="false">IF(OR($A283="",CE$4=""),0,COUNTIFS(Formulas!$A$2:$A$3001,CE$4,Formulas!$B$2:$B$3001,$A283))</f>
        <v>0</v>
      </c>
      <c r="CF283" s="21" t="n">
        <f aca="false">IF(OR($A283="",CF$4=""),0,COUNTIFS(Formulas!$A$2:$A$3001,CF$4,Formulas!$B$2:$B$3001,$A283))</f>
        <v>0</v>
      </c>
      <c r="CG283" s="21" t="n">
        <f aca="false">IF(OR($A283="",CG$4=""),0,COUNTIFS(Formulas!$A$2:$A$3001,CG$4,Formulas!$B$2:$B$3001,$A283))</f>
        <v>0</v>
      </c>
      <c r="CH283" s="21" t="n">
        <f aca="false">IF(OR($A283="",CH$4=""),0,COUNTIFS(Formulas!$A$2:$A$3001,CH$4,Formulas!$B$2:$B$3001,$A283))</f>
        <v>0</v>
      </c>
      <c r="CI283" s="21" t="n">
        <f aca="false">IF(OR($A283="",CI$4=""),0,COUNTIFS(Formulas!$A$2:$A$3001,CI$4,Formulas!$B$2:$B$3001,$A283))</f>
        <v>0</v>
      </c>
      <c r="CJ283" s="21" t="n">
        <f aca="false">IF(OR($A283="",CJ$4=""),0,COUNTIFS(Formulas!$A$2:$A$3001,CJ$4,Formulas!$B$2:$B$3001,$A283))</f>
        <v>0</v>
      </c>
      <c r="CK283" s="21" t="n">
        <f aca="false">IF(OR($A283="",CK$4=""),0,COUNTIFS(Formulas!$A$2:$A$3001,CK$4,Formulas!$B$2:$B$3001,$A283))</f>
        <v>0</v>
      </c>
      <c r="CL283" s="21" t="n">
        <f aca="false">IF(OR($A283="",CL$4=""),0,COUNTIFS(Formulas!$A$2:$A$3001,CL$4,Formulas!$B$2:$B$3001,$A283))</f>
        <v>0</v>
      </c>
      <c r="CM283" s="21" t="n">
        <f aca="false">IF(OR($A283="",CM$4=""),0,COUNTIFS(Formulas!$A$2:$A$3001,CM$4,Formulas!$B$2:$B$3001,$A283))</f>
        <v>0</v>
      </c>
      <c r="CN283" s="21" t="n">
        <f aca="false">IF(OR($A283="",CN$4=""),0,COUNTIFS(Formulas!$A$2:$A$3001,CN$4,Formulas!$B$2:$B$3001,$A283))</f>
        <v>0</v>
      </c>
      <c r="CO283" s="21" t="n">
        <f aca="false">IF(OR($A283="",CO$4=""),0,COUNTIFS(Formulas!$A$2:$A$3001,CO$4,Formulas!$B$2:$B$3001,$A283))</f>
        <v>0</v>
      </c>
      <c r="CP283" s="21" t="n">
        <f aca="false">IF(OR($A283="",CP$4=""),0,COUNTIFS(Formulas!$A$2:$A$3001,CP$4,Formulas!$B$2:$B$3001,$A283))</f>
        <v>0</v>
      </c>
      <c r="CQ283" s="21" t="n">
        <f aca="false">IF(OR($A283="",CQ$4=""),0,COUNTIFS(Formulas!$A$2:$A$3001,CQ$4,Formulas!$B$2:$B$3001,$A283))</f>
        <v>0</v>
      </c>
      <c r="CR283" s="21" t="n">
        <f aca="false">IF(OR($A283="",CR$4=""),0,COUNTIFS(Formulas!$A$2:$A$3001,CR$4,Formulas!$B$2:$B$3001,$A283))</f>
        <v>0</v>
      </c>
      <c r="CS283" s="21" t="n">
        <f aca="false">IF(OR($A283="",CS$4=""),0,COUNTIFS(Formulas!$A$2:$A$3001,CS$4,Formulas!$B$2:$B$3001,$A283))</f>
        <v>0</v>
      </c>
      <c r="CT283" s="21" t="n">
        <f aca="false">IF(OR($A283="",CT$4=""),0,COUNTIFS(Formulas!$A$2:$A$3001,CT$4,Formulas!$B$2:$B$3001,$A283))</f>
        <v>0</v>
      </c>
      <c r="CU283" s="21" t="n">
        <f aca="false">IF(OR($A283="",CU$4=""),0,COUNTIFS(Formulas!$A$2:$A$3001,CU$4,Formulas!$B$2:$B$3001,$A283))</f>
        <v>0</v>
      </c>
      <c r="CV283" s="21" t="n">
        <f aca="false">IF(OR($A283="",CV$4=""),0,COUNTIFS(Formulas!$A$2:$A$3001,CV$4,Formulas!$B$2:$B$3001,$A283))</f>
        <v>0</v>
      </c>
      <c r="CW283" s="21" t="n">
        <f aca="false">IF(OR($A283="",CW$4=""),0,COUNTIFS(Formulas!$A$2:$A$3001,CW$4,Formulas!$B$2:$B$3001,$A283))</f>
        <v>0</v>
      </c>
      <c r="CX283" s="21" t="n">
        <f aca="false">IF(OR($A283="",CX$4=""),0,COUNTIFS(Formulas!$A$2:$A$3001,CX$4,Formulas!$B$2:$B$3001,$A283))</f>
        <v>0</v>
      </c>
      <c r="CY283" s="21" t="n">
        <f aca="false">IF(OR($A283="",CY$4=""),0,COUNTIFS(Formulas!$A$2:$A$3001,CY$4,Formulas!$B$2:$B$3001,$A283))</f>
        <v>0</v>
      </c>
      <c r="CZ283" s="21" t="n">
        <f aca="false">IF(OR($A283="",CZ$4=""),0,COUNTIFS(Formulas!$A$2:$A$3001,CZ$4,Formulas!$B$2:$B$3001,$A283))</f>
        <v>0</v>
      </c>
      <c r="DA283" s="21" t="n">
        <f aca="false">IF(OR($A283="",DA$4=""),0,COUNTIFS(Formulas!$A$2:$A$3001,DA$4,Formulas!$B$2:$B$3001,$A283))</f>
        <v>0</v>
      </c>
      <c r="DB283" s="21" t="n">
        <f aca="false">IF(OR($A283="",DB$4=""),0,COUNTIFS(Formulas!$A$2:$A$3001,DB$4,Formulas!$B$2:$B$3001,$A283))</f>
        <v>0</v>
      </c>
      <c r="DC283" s="21" t="n">
        <f aca="false">IF(OR($A283="",DC$4=""),0,COUNTIFS(Formulas!$A$2:$A$3001,DC$4,Formulas!$B$2:$B$3001,$A283))</f>
        <v>0</v>
      </c>
      <c r="DD283" s="21" t="n">
        <f aca="false">IF(OR($A283="",DD$4=""),0,COUNTIFS(Formulas!$A$2:$A$3001,DD$4,Formulas!$B$2:$B$3001,$A283))</f>
        <v>0</v>
      </c>
      <c r="DE283" s="21" t="n">
        <f aca="false">IF(OR($A283="",DE$4=""),0,COUNTIFS(Formulas!$A$2:$A$3001,DE$4,Formulas!$B$2:$B$3001,$A283))</f>
        <v>0</v>
      </c>
      <c r="DF283" s="21" t="n">
        <f aca="false">IF(OR($A283="",DF$4=""),0,COUNTIFS(Formulas!$A$2:$A$3001,DF$4,Formulas!$B$2:$B$3001,$A283))</f>
        <v>0</v>
      </c>
      <c r="DG283" s="21" t="n">
        <f aca="false">IF(OR($A283="",DG$4=""),0,COUNTIFS(Formulas!$A$2:$A$3001,DG$4,Formulas!$B$2:$B$3001,$A283))</f>
        <v>0</v>
      </c>
      <c r="DH283" s="21" t="n">
        <f aca="false">IF(OR($A283="",DH$4=""),0,COUNTIFS(Formulas!$A$2:$A$3001,DH$4,Formulas!$B$2:$B$3001,$A283))</f>
        <v>0</v>
      </c>
      <c r="DI283" s="21" t="n">
        <f aca="false">IF(OR($A283="",DI$4=""),0,COUNTIFS(Formulas!$A$2:$A$3001,DI$4,Formulas!$B$2:$B$3001,$A283))</f>
        <v>0</v>
      </c>
      <c r="DJ283" s="21" t="n">
        <f aca="false">IF(OR($A283="",DJ$4=""),0,COUNTIFS(Formulas!$A$2:$A$3001,DJ$4,Formulas!$B$2:$B$3001,$A283))</f>
        <v>0</v>
      </c>
      <c r="DK283" s="21" t="n">
        <f aca="false">IF(OR($A283="",DK$4=""),0,COUNTIFS(Formulas!$A$2:$A$3001,DK$4,Formulas!$B$2:$B$3001,$A283))</f>
        <v>0</v>
      </c>
      <c r="DL283" s="21" t="n">
        <f aca="false">IF(OR($A283="",DL$4=""),0,COUNTIFS(Formulas!$A$2:$A$3001,DL$4,Formulas!$B$2:$B$3001,$A283))</f>
        <v>0</v>
      </c>
      <c r="DM283" s="21" t="n">
        <f aca="false">IF(OR($A283="",DM$4=""),0,COUNTIFS(Formulas!$A$2:$A$3001,DM$4,Formulas!$B$2:$B$3001,$A283))</f>
        <v>0</v>
      </c>
      <c r="DN283" s="21" t="n">
        <f aca="false">IF(OR($A283="",DN$4=""),0,COUNTIFS(Formulas!$A$2:$A$3001,DN$4,Formulas!$B$2:$B$3001,$A283))</f>
        <v>0</v>
      </c>
      <c r="DO283" s="21" t="n">
        <f aca="false">IF(OR($A283="",DO$4=""),0,COUNTIFS(Formulas!$A$2:$A$3001,DO$4,Formulas!$B$2:$B$3001,$A283))</f>
        <v>0</v>
      </c>
      <c r="DP283" s="21" t="n">
        <f aca="false">IF(OR($A283="",DP$4=""),0,COUNTIFS(Formulas!$A$2:$A$3001,DP$4,Formulas!$B$2:$B$3001,$A283))</f>
        <v>0</v>
      </c>
      <c r="DQ283" s="21" t="n">
        <f aca="false">IF(OR($A283="",DQ$4=""),0,COUNTIFS(Formulas!$A$2:$A$3001,DQ$4,Formulas!$B$2:$B$3001,$A283))</f>
        <v>0</v>
      </c>
      <c r="DR283" s="21" t="n">
        <f aca="false">IF(OR($A283="",DR$4=""),0,COUNTIFS(Formulas!$A$2:$A$3001,DR$4,Formulas!$B$2:$B$3001,$A283))</f>
        <v>0</v>
      </c>
      <c r="DS283" s="21" t="n">
        <f aca="false">IF(OR($A283="",DS$4=""),0,COUNTIFS(Formulas!$A$2:$A$3001,DS$4,Formulas!$B$2:$B$3001,$A283))</f>
        <v>0</v>
      </c>
      <c r="DT283" s="21" t="n">
        <f aca="false">IF(OR($A283="",DT$4=""),0,COUNTIFS(Formulas!$A$2:$A$3001,DT$4,Formulas!$B$2:$B$3001,$A283))</f>
        <v>0</v>
      </c>
      <c r="DU283" s="21" t="n">
        <f aca="false">IF(OR($A283="",DU$4=""),0,COUNTIFS(Formulas!$A$2:$A$3001,DU$4,Formulas!$B$2:$B$3001,$A283))</f>
        <v>0</v>
      </c>
      <c r="DV283" s="21" t="n">
        <f aca="false">IF(OR($A283="",DV$4=""),0,COUNTIFS(Formulas!$A$2:$A$3001,DV$4,Formulas!$B$2:$B$3001,$A283))</f>
        <v>0</v>
      </c>
      <c r="DW283" s="21" t="n">
        <f aca="false">IF(OR($A283="",DW$4=""),0,COUNTIFS(Formulas!$A$2:$A$3001,DW$4,Formulas!$B$2:$B$3001,$A283))</f>
        <v>0</v>
      </c>
      <c r="DX283" s="21" t="n">
        <f aca="false">IF(OR($A283="",DX$4=""),0,COUNTIFS(Formulas!$A$2:$A$3001,DX$4,Formulas!$B$2:$B$3001,$A283))</f>
        <v>0</v>
      </c>
      <c r="DY283" s="21" t="n">
        <f aca="false">IF(OR($A283="",DY$4=""),0,COUNTIFS(Formulas!$A$2:$A$3001,DY$4,Formulas!$B$2:$B$3001,$A283))</f>
        <v>0</v>
      </c>
      <c r="DZ283" s="21" t="n">
        <f aca="false">IF(OR($A283="",DZ$4=""),0,COUNTIFS(Formulas!$A$2:$A$3001,DZ$4,Formulas!$B$2:$B$3001,$A283))</f>
        <v>0</v>
      </c>
      <c r="EA283" s="21" t="n">
        <f aca="false">IF(OR($A283="",EA$4=""),0,COUNTIFS(Formulas!$A$2:$A$3001,EA$4,Formulas!$B$2:$B$3001,$A283))</f>
        <v>0</v>
      </c>
      <c r="EB283" s="21" t="n">
        <f aca="false">IF(OR($A283="",EB$4=""),0,COUNTIFS(Formulas!$A$2:$A$3001,EB$4,Formulas!$B$2:$B$3001,$A283))</f>
        <v>0</v>
      </c>
      <c r="EC283" s="21" t="n">
        <f aca="false">IF(OR($A283="",EC$4=""),0,COUNTIFS(Formulas!$A$2:$A$3001,EC$4,Formulas!$B$2:$B$3001,$A283))</f>
        <v>0</v>
      </c>
      <c r="ED283" s="21" t="n">
        <f aca="false">IF(OR($A283="",ED$4=""),0,COUNTIFS(Formulas!$A$2:$A$3001,ED$4,Formulas!$B$2:$B$3001,$A283))</f>
        <v>0</v>
      </c>
      <c r="EE283" s="21" t="n">
        <f aca="false">IF(OR($A283="",EE$4=""),0,COUNTIFS(Formulas!$A$2:$A$3001,EE$4,Formulas!$B$2:$B$3001,$A283))</f>
        <v>0</v>
      </c>
      <c r="EF283" s="21" t="n">
        <f aca="false">IF(OR($A283="",EF$4=""),0,COUNTIFS(Formulas!$A$2:$A$3001,EF$4,Formulas!$B$2:$B$3001,$A283))</f>
        <v>0</v>
      </c>
      <c r="EG283" s="21" t="n">
        <f aca="false">IF(OR($A283="",EG$4=""),0,COUNTIFS(Formulas!$A$2:$A$3001,EG$4,Formulas!$B$2:$B$3001,$A283))</f>
        <v>0</v>
      </c>
      <c r="EH283" s="21" t="n">
        <f aca="false">IF(OR($A283="",EH$4=""),0,COUNTIFS(Formulas!$A$2:$A$3001,EH$4,Formulas!$B$2:$B$3001,$A283))</f>
        <v>0</v>
      </c>
      <c r="EI283" s="21" t="n">
        <f aca="false">IF(OR($A283="",EI$4=""),0,COUNTIFS(Formulas!$A$2:$A$3001,EI$4,Formulas!$B$2:$B$3001,$A283))</f>
        <v>0</v>
      </c>
      <c r="EJ283" s="21" t="n">
        <f aca="false">IF(OR($A283="",EJ$4=""),0,COUNTIFS(Formulas!$A$2:$A$3001,EJ$4,Formulas!$B$2:$B$3001,$A283))</f>
        <v>0</v>
      </c>
      <c r="EK283" s="21" t="n">
        <f aca="false">IF(OR($A283="",EK$4=""),0,COUNTIFS(Formulas!$A$2:$A$3001,EK$4,Formulas!$B$2:$B$3001,$A283))</f>
        <v>0</v>
      </c>
      <c r="EL283" s="21" t="n">
        <f aca="false">IF(OR($A283="",EL$4=""),0,COUNTIFS(Formulas!$A$2:$A$3001,EL$4,Formulas!$B$2:$B$3001,$A283))</f>
        <v>0</v>
      </c>
      <c r="EM283" s="21" t="n">
        <f aca="false">IF(OR($A283="",EM$4=""),0,COUNTIFS(Formulas!$A$2:$A$3001,EM$4,Formulas!$B$2:$B$3001,$A283))</f>
        <v>0</v>
      </c>
      <c r="EN283" s="21" t="n">
        <f aca="false">IF(OR($A283="",EN$4=""),0,COUNTIFS(Formulas!$A$2:$A$3001,EN$4,Formulas!$B$2:$B$3001,$A283))</f>
        <v>0</v>
      </c>
      <c r="EO283" s="21" t="n">
        <f aca="false">IF(OR($A283="",EO$4=""),0,COUNTIFS(Formulas!$A$2:$A$3001,EO$4,Formulas!$B$2:$B$3001,$A283))</f>
        <v>0</v>
      </c>
      <c r="EP283" s="21" t="n">
        <f aca="false">IF(OR($A283="",EP$4=""),0,COUNTIFS(Formulas!$A$2:$A$3001,EP$4,Formulas!$B$2:$B$3001,$A283))</f>
        <v>0</v>
      </c>
      <c r="EQ283" s="21" t="n">
        <f aca="false">IF(OR($A283="",EQ$4=""),0,COUNTIFS(Formulas!$A$2:$A$3001,EQ$4,Formulas!$B$2:$B$3001,$A283))</f>
        <v>0</v>
      </c>
      <c r="ER283" s="21" t="n">
        <f aca="false">IF(OR($A283="",ER$4=""),0,COUNTIFS(Formulas!$A$2:$A$3001,ER$4,Formulas!$B$2:$B$3001,$A283))</f>
        <v>0</v>
      </c>
      <c r="ES283" s="21" t="n">
        <f aca="false">IF(OR($A283="",ES$4=""),0,COUNTIFS(Formulas!$A$2:$A$3001,ES$4,Formulas!$B$2:$B$3001,$A283))</f>
        <v>0</v>
      </c>
      <c r="ET283" s="21" t="n">
        <f aca="false">IF(OR($A283="",ET$4=""),0,COUNTIFS(Formulas!$A$2:$A$3001,ET$4,Formulas!$B$2:$B$3001,$A283))</f>
        <v>0</v>
      </c>
      <c r="EU283" s="21" t="n">
        <f aca="false">IF(OR($A283="",EU$4=""),0,COUNTIFS(Formulas!$A$2:$A$3001,EU$4,Formulas!$B$2:$B$3001,$A283))</f>
        <v>0</v>
      </c>
      <c r="EV283" s="21" t="n">
        <f aca="false">IF(OR($A283="",EV$4=""),0,COUNTIFS(Formulas!$A$2:$A$3001,EV$4,Formulas!$B$2:$B$3001,$A283))</f>
        <v>0</v>
      </c>
    </row>
    <row r="284" customFormat="false" ht="15" hidden="false" customHeight="false" outlineLevel="0" collapsed="false">
      <c r="A284" s="13" t="str">
        <f aca="false">IF(INDEX(Materials!$A$2:$A$301,280)="","",INDEX(Materials!$A$2:$A$301,280))</f>
        <v/>
      </c>
      <c r="B284" s="19" t="str">
        <f aca="false">IF(A284="","",COUNTIF(C284:EV284,"&gt;0"))</f>
        <v/>
      </c>
      <c r="C284" s="21" t="n">
        <f aca="false">IF(OR($A284="",C$4=""),0,COUNTIFS(Formulas!$A$2:$A$3001,C$4,Formulas!$B$2:$B$3001,$A284))</f>
        <v>0</v>
      </c>
      <c r="D284" s="21" t="n">
        <f aca="false">IF(OR($A284="",D$4=""),0,COUNTIFS(Formulas!$A$2:$A$3001,D$4,Formulas!$B$2:$B$3001,$A284))</f>
        <v>0</v>
      </c>
      <c r="E284" s="21" t="n">
        <f aca="false">IF(OR($A284="",E$4=""),0,COUNTIFS(Formulas!$A$2:$A$3001,E$4,Formulas!$B$2:$B$3001,$A284))</f>
        <v>0</v>
      </c>
      <c r="F284" s="21" t="n">
        <f aca="false">IF(OR($A284="",F$4=""),0,COUNTIFS(Formulas!$A$2:$A$3001,F$4,Formulas!$B$2:$B$3001,$A284))</f>
        <v>0</v>
      </c>
      <c r="G284" s="21" t="n">
        <f aca="false">IF(OR($A284="",G$4=""),0,COUNTIFS(Formulas!$A$2:$A$3001,G$4,Formulas!$B$2:$B$3001,$A284))</f>
        <v>0</v>
      </c>
      <c r="H284" s="21" t="n">
        <f aca="false">IF(OR($A284="",H$4=""),0,COUNTIFS(Formulas!$A$2:$A$3001,H$4,Formulas!$B$2:$B$3001,$A284))</f>
        <v>0</v>
      </c>
      <c r="I284" s="21" t="n">
        <f aca="false">IF(OR($A284="",I$4=""),0,COUNTIFS(Formulas!$A$2:$A$3001,I$4,Formulas!$B$2:$B$3001,$A284))</f>
        <v>0</v>
      </c>
      <c r="J284" s="21" t="n">
        <f aca="false">IF(OR($A284="",J$4=""),0,COUNTIFS(Formulas!$A$2:$A$3001,J$4,Formulas!$B$2:$B$3001,$A284))</f>
        <v>0</v>
      </c>
      <c r="K284" s="21" t="n">
        <f aca="false">IF(OR($A284="",K$4=""),0,COUNTIFS(Formulas!$A$2:$A$3001,K$4,Formulas!$B$2:$B$3001,$A284))</f>
        <v>0</v>
      </c>
      <c r="L284" s="21" t="n">
        <f aca="false">IF(OR($A284="",L$4=""),0,COUNTIFS(Formulas!$A$2:$A$3001,L$4,Formulas!$B$2:$B$3001,$A284))</f>
        <v>0</v>
      </c>
      <c r="M284" s="21" t="n">
        <f aca="false">IF(OR($A284="",M$4=""),0,COUNTIFS(Formulas!$A$2:$A$3001,M$4,Formulas!$B$2:$B$3001,$A284))</f>
        <v>0</v>
      </c>
      <c r="N284" s="21" t="n">
        <f aca="false">IF(OR($A284="",N$4=""),0,COUNTIFS(Formulas!$A$2:$A$3001,N$4,Formulas!$B$2:$B$3001,$A284))</f>
        <v>0</v>
      </c>
      <c r="O284" s="21" t="n">
        <f aca="false">IF(OR($A284="",O$4=""),0,COUNTIFS(Formulas!$A$2:$A$3001,O$4,Formulas!$B$2:$B$3001,$A284))</f>
        <v>0</v>
      </c>
      <c r="P284" s="21" t="n">
        <f aca="false">IF(OR($A284="",P$4=""),0,COUNTIFS(Formulas!$A$2:$A$3001,P$4,Formulas!$B$2:$B$3001,$A284))</f>
        <v>0</v>
      </c>
      <c r="Q284" s="21" t="n">
        <f aca="false">IF(OR($A284="",Q$4=""),0,COUNTIFS(Formulas!$A$2:$A$3001,Q$4,Formulas!$B$2:$B$3001,$A284))</f>
        <v>0</v>
      </c>
      <c r="R284" s="21" t="n">
        <f aca="false">IF(OR($A284="",R$4=""),0,COUNTIFS(Formulas!$A$2:$A$3001,R$4,Formulas!$B$2:$B$3001,$A284))</f>
        <v>0</v>
      </c>
      <c r="S284" s="21" t="n">
        <f aca="false">IF(OR($A284="",S$4=""),0,COUNTIFS(Formulas!$A$2:$A$3001,S$4,Formulas!$B$2:$B$3001,$A284))</f>
        <v>0</v>
      </c>
      <c r="T284" s="21" t="n">
        <f aca="false">IF(OR($A284="",T$4=""),0,COUNTIFS(Formulas!$A$2:$A$3001,T$4,Formulas!$B$2:$B$3001,$A284))</f>
        <v>0</v>
      </c>
      <c r="U284" s="21" t="n">
        <f aca="false">IF(OR($A284="",U$4=""),0,COUNTIFS(Formulas!$A$2:$A$3001,U$4,Formulas!$B$2:$B$3001,$A284))</f>
        <v>0</v>
      </c>
      <c r="V284" s="21" t="n">
        <f aca="false">IF(OR($A284="",V$4=""),0,COUNTIFS(Formulas!$A$2:$A$3001,V$4,Formulas!$B$2:$B$3001,$A284))</f>
        <v>0</v>
      </c>
      <c r="W284" s="21" t="n">
        <f aca="false">IF(OR($A284="",W$4=""),0,COUNTIFS(Formulas!$A$2:$A$3001,W$4,Formulas!$B$2:$B$3001,$A284))</f>
        <v>0</v>
      </c>
      <c r="X284" s="21" t="n">
        <f aca="false">IF(OR($A284="",X$4=""),0,COUNTIFS(Formulas!$A$2:$A$3001,X$4,Formulas!$B$2:$B$3001,$A284))</f>
        <v>0</v>
      </c>
      <c r="Y284" s="21" t="n">
        <f aca="false">IF(OR($A284="",Y$4=""),0,COUNTIFS(Formulas!$A$2:$A$3001,Y$4,Formulas!$B$2:$B$3001,$A284))</f>
        <v>0</v>
      </c>
      <c r="Z284" s="21" t="n">
        <f aca="false">IF(OR($A284="",Z$4=""),0,COUNTIFS(Formulas!$A$2:$A$3001,Z$4,Formulas!$B$2:$B$3001,$A284))</f>
        <v>0</v>
      </c>
      <c r="AA284" s="21" t="n">
        <f aca="false">IF(OR($A284="",AA$4=""),0,COUNTIFS(Formulas!$A$2:$A$3001,AA$4,Formulas!$B$2:$B$3001,$A284))</f>
        <v>0</v>
      </c>
      <c r="AB284" s="21" t="n">
        <f aca="false">IF(OR($A284="",AB$4=""),0,COUNTIFS(Formulas!$A$2:$A$3001,AB$4,Formulas!$B$2:$B$3001,$A284))</f>
        <v>0</v>
      </c>
      <c r="AC284" s="21" t="n">
        <f aca="false">IF(OR($A284="",AC$4=""),0,COUNTIFS(Formulas!$A$2:$A$3001,AC$4,Formulas!$B$2:$B$3001,$A284))</f>
        <v>0</v>
      </c>
      <c r="AD284" s="21" t="n">
        <f aca="false">IF(OR($A284="",AD$4=""),0,COUNTIFS(Formulas!$A$2:$A$3001,AD$4,Formulas!$B$2:$B$3001,$A284))</f>
        <v>0</v>
      </c>
      <c r="AE284" s="21" t="n">
        <f aca="false">IF(OR($A284="",AE$4=""),0,COUNTIFS(Formulas!$A$2:$A$3001,AE$4,Formulas!$B$2:$B$3001,$A284))</f>
        <v>0</v>
      </c>
      <c r="AF284" s="21" t="n">
        <f aca="false">IF(OR($A284="",AF$4=""),0,COUNTIFS(Formulas!$A$2:$A$3001,AF$4,Formulas!$B$2:$B$3001,$A284))</f>
        <v>0</v>
      </c>
      <c r="AG284" s="21" t="n">
        <f aca="false">IF(OR($A284="",AG$4=""),0,COUNTIFS(Formulas!$A$2:$A$3001,AG$4,Formulas!$B$2:$B$3001,$A284))</f>
        <v>0</v>
      </c>
      <c r="AH284" s="21" t="n">
        <f aca="false">IF(OR($A284="",AH$4=""),0,COUNTIFS(Formulas!$A$2:$A$3001,AH$4,Formulas!$B$2:$B$3001,$A284))</f>
        <v>0</v>
      </c>
      <c r="AI284" s="21" t="n">
        <f aca="false">IF(OR($A284="",AI$4=""),0,COUNTIFS(Formulas!$A$2:$A$3001,AI$4,Formulas!$B$2:$B$3001,$A284))</f>
        <v>0</v>
      </c>
      <c r="AJ284" s="21" t="n">
        <f aca="false">IF(OR($A284="",AJ$4=""),0,COUNTIFS(Formulas!$A$2:$A$3001,AJ$4,Formulas!$B$2:$B$3001,$A284))</f>
        <v>0</v>
      </c>
      <c r="AK284" s="21" t="n">
        <f aca="false">IF(OR($A284="",AK$4=""),0,COUNTIFS(Formulas!$A$2:$A$3001,AK$4,Formulas!$B$2:$B$3001,$A284))</f>
        <v>0</v>
      </c>
      <c r="AL284" s="21" t="n">
        <f aca="false">IF(OR($A284="",AL$4=""),0,COUNTIFS(Formulas!$A$2:$A$3001,AL$4,Formulas!$B$2:$B$3001,$A284))</f>
        <v>0</v>
      </c>
      <c r="AM284" s="21" t="n">
        <f aca="false">IF(OR($A284="",AM$4=""),0,COUNTIFS(Formulas!$A$2:$A$3001,AM$4,Formulas!$B$2:$B$3001,$A284))</f>
        <v>0</v>
      </c>
      <c r="AN284" s="21" t="n">
        <f aca="false">IF(OR($A284="",AN$4=""),0,COUNTIFS(Formulas!$A$2:$A$3001,AN$4,Formulas!$B$2:$B$3001,$A284))</f>
        <v>0</v>
      </c>
      <c r="AO284" s="21" t="n">
        <f aca="false">IF(OR($A284="",AO$4=""),0,COUNTIFS(Formulas!$A$2:$A$3001,AO$4,Formulas!$B$2:$B$3001,$A284))</f>
        <v>0</v>
      </c>
      <c r="AP284" s="21" t="n">
        <f aca="false">IF(OR($A284="",AP$4=""),0,COUNTIFS(Formulas!$A$2:$A$3001,AP$4,Formulas!$B$2:$B$3001,$A284))</f>
        <v>0</v>
      </c>
      <c r="AQ284" s="21" t="n">
        <f aca="false">IF(OR($A284="",AQ$4=""),0,COUNTIFS(Formulas!$A$2:$A$3001,AQ$4,Formulas!$B$2:$B$3001,$A284))</f>
        <v>0</v>
      </c>
      <c r="AR284" s="21" t="n">
        <f aca="false">IF(OR($A284="",AR$4=""),0,COUNTIFS(Formulas!$A$2:$A$3001,AR$4,Formulas!$B$2:$B$3001,$A284))</f>
        <v>0</v>
      </c>
      <c r="AS284" s="21" t="n">
        <f aca="false">IF(OR($A284="",AS$4=""),0,COUNTIFS(Formulas!$A$2:$A$3001,AS$4,Formulas!$B$2:$B$3001,$A284))</f>
        <v>0</v>
      </c>
      <c r="AT284" s="21" t="n">
        <f aca="false">IF(OR($A284="",AT$4=""),0,COUNTIFS(Formulas!$A$2:$A$3001,AT$4,Formulas!$B$2:$B$3001,$A284))</f>
        <v>0</v>
      </c>
      <c r="AU284" s="21" t="n">
        <f aca="false">IF(OR($A284="",AU$4=""),0,COUNTIFS(Formulas!$A$2:$A$3001,AU$4,Formulas!$B$2:$B$3001,$A284))</f>
        <v>0</v>
      </c>
      <c r="AV284" s="21" t="n">
        <f aca="false">IF(OR($A284="",AV$4=""),0,COUNTIFS(Formulas!$A$2:$A$3001,AV$4,Formulas!$B$2:$B$3001,$A284))</f>
        <v>0</v>
      </c>
      <c r="AW284" s="21" t="n">
        <f aca="false">IF(OR($A284="",AW$4=""),0,COUNTIFS(Formulas!$A$2:$A$3001,AW$4,Formulas!$B$2:$B$3001,$A284))</f>
        <v>0</v>
      </c>
      <c r="AX284" s="21" t="n">
        <f aca="false">IF(OR($A284="",AX$4=""),0,COUNTIFS(Formulas!$A$2:$A$3001,AX$4,Formulas!$B$2:$B$3001,$A284))</f>
        <v>0</v>
      </c>
      <c r="AY284" s="21" t="n">
        <f aca="false">IF(OR($A284="",AY$4=""),0,COUNTIFS(Formulas!$A$2:$A$3001,AY$4,Formulas!$B$2:$B$3001,$A284))</f>
        <v>0</v>
      </c>
      <c r="AZ284" s="21" t="n">
        <f aca="false">IF(OR($A284="",AZ$4=""),0,COUNTIFS(Formulas!$A$2:$A$3001,AZ$4,Formulas!$B$2:$B$3001,$A284))</f>
        <v>0</v>
      </c>
      <c r="BA284" s="21" t="n">
        <f aca="false">IF(OR($A284="",BA$4=""),0,COUNTIFS(Formulas!$A$2:$A$3001,BA$4,Formulas!$B$2:$B$3001,$A284))</f>
        <v>0</v>
      </c>
      <c r="BB284" s="21" t="n">
        <f aca="false">IF(OR($A284="",BB$4=""),0,COUNTIFS(Formulas!$A$2:$A$3001,BB$4,Formulas!$B$2:$B$3001,$A284))</f>
        <v>0</v>
      </c>
      <c r="BC284" s="21" t="n">
        <f aca="false">IF(OR($A284="",BC$4=""),0,COUNTIFS(Formulas!$A$2:$A$3001,BC$4,Formulas!$B$2:$B$3001,$A284))</f>
        <v>0</v>
      </c>
      <c r="BD284" s="21" t="n">
        <f aca="false">IF(OR($A284="",BD$4=""),0,COUNTIFS(Formulas!$A$2:$A$3001,BD$4,Formulas!$B$2:$B$3001,$A284))</f>
        <v>0</v>
      </c>
      <c r="BE284" s="21" t="n">
        <f aca="false">IF(OR($A284="",BE$4=""),0,COUNTIFS(Formulas!$A$2:$A$3001,BE$4,Formulas!$B$2:$B$3001,$A284))</f>
        <v>0</v>
      </c>
      <c r="BF284" s="21" t="n">
        <f aca="false">IF(OR($A284="",BF$4=""),0,COUNTIFS(Formulas!$A$2:$A$3001,BF$4,Formulas!$B$2:$B$3001,$A284))</f>
        <v>0</v>
      </c>
      <c r="BG284" s="21" t="n">
        <f aca="false">IF(OR($A284="",BG$4=""),0,COUNTIFS(Formulas!$A$2:$A$3001,BG$4,Formulas!$B$2:$B$3001,$A284))</f>
        <v>0</v>
      </c>
      <c r="BH284" s="21" t="n">
        <f aca="false">IF(OR($A284="",BH$4=""),0,COUNTIFS(Formulas!$A$2:$A$3001,BH$4,Formulas!$B$2:$B$3001,$A284))</f>
        <v>0</v>
      </c>
      <c r="BI284" s="21" t="n">
        <f aca="false">IF(OR($A284="",BI$4=""),0,COUNTIFS(Formulas!$A$2:$A$3001,BI$4,Formulas!$B$2:$B$3001,$A284))</f>
        <v>0</v>
      </c>
      <c r="BJ284" s="21" t="n">
        <f aca="false">IF(OR($A284="",BJ$4=""),0,COUNTIFS(Formulas!$A$2:$A$3001,BJ$4,Formulas!$B$2:$B$3001,$A284))</f>
        <v>0</v>
      </c>
      <c r="BK284" s="21" t="n">
        <f aca="false">IF(OR($A284="",BK$4=""),0,COUNTIFS(Formulas!$A$2:$A$3001,BK$4,Formulas!$B$2:$B$3001,$A284))</f>
        <v>0</v>
      </c>
      <c r="BL284" s="21" t="n">
        <f aca="false">IF(OR($A284="",BL$4=""),0,COUNTIFS(Formulas!$A$2:$A$3001,BL$4,Formulas!$B$2:$B$3001,$A284))</f>
        <v>0</v>
      </c>
      <c r="BM284" s="21" t="n">
        <f aca="false">IF(OR($A284="",BM$4=""),0,COUNTIFS(Formulas!$A$2:$A$3001,BM$4,Formulas!$B$2:$B$3001,$A284))</f>
        <v>0</v>
      </c>
      <c r="BN284" s="21" t="n">
        <f aca="false">IF(OR($A284="",BN$4=""),0,COUNTIFS(Formulas!$A$2:$A$3001,BN$4,Formulas!$B$2:$B$3001,$A284))</f>
        <v>0</v>
      </c>
      <c r="BO284" s="21" t="n">
        <f aca="false">IF(OR($A284="",BO$4=""),0,COUNTIFS(Formulas!$A$2:$A$3001,BO$4,Formulas!$B$2:$B$3001,$A284))</f>
        <v>0</v>
      </c>
      <c r="BP284" s="21" t="n">
        <f aca="false">IF(OR($A284="",BP$4=""),0,COUNTIFS(Formulas!$A$2:$A$3001,BP$4,Formulas!$B$2:$B$3001,$A284))</f>
        <v>0</v>
      </c>
      <c r="BQ284" s="21" t="n">
        <f aca="false">IF(OR($A284="",BQ$4=""),0,COUNTIFS(Formulas!$A$2:$A$3001,BQ$4,Formulas!$B$2:$B$3001,$A284))</f>
        <v>0</v>
      </c>
      <c r="BR284" s="21" t="n">
        <f aca="false">IF(OR($A284="",BR$4=""),0,COUNTIFS(Formulas!$A$2:$A$3001,BR$4,Formulas!$B$2:$B$3001,$A284))</f>
        <v>0</v>
      </c>
      <c r="BS284" s="21" t="n">
        <f aca="false">IF(OR($A284="",BS$4=""),0,COUNTIFS(Formulas!$A$2:$A$3001,BS$4,Formulas!$B$2:$B$3001,$A284))</f>
        <v>0</v>
      </c>
      <c r="BT284" s="21" t="n">
        <f aca="false">IF(OR($A284="",BT$4=""),0,COUNTIFS(Formulas!$A$2:$A$3001,BT$4,Formulas!$B$2:$B$3001,$A284))</f>
        <v>0</v>
      </c>
      <c r="BU284" s="21" t="n">
        <f aca="false">IF(OR($A284="",BU$4=""),0,COUNTIFS(Formulas!$A$2:$A$3001,BU$4,Formulas!$B$2:$B$3001,$A284))</f>
        <v>0</v>
      </c>
      <c r="BV284" s="21" t="n">
        <f aca="false">IF(OR($A284="",BV$4=""),0,COUNTIFS(Formulas!$A$2:$A$3001,BV$4,Formulas!$B$2:$B$3001,$A284))</f>
        <v>0</v>
      </c>
      <c r="BW284" s="21" t="n">
        <f aca="false">IF(OR($A284="",BW$4=""),0,COUNTIFS(Formulas!$A$2:$A$3001,BW$4,Formulas!$B$2:$B$3001,$A284))</f>
        <v>0</v>
      </c>
      <c r="BX284" s="21" t="n">
        <f aca="false">IF(OR($A284="",BX$4=""),0,COUNTIFS(Formulas!$A$2:$A$3001,BX$4,Formulas!$B$2:$B$3001,$A284))</f>
        <v>0</v>
      </c>
      <c r="BY284" s="21" t="n">
        <f aca="false">IF(OR($A284="",BY$4=""),0,COUNTIFS(Formulas!$A$2:$A$3001,BY$4,Formulas!$B$2:$B$3001,$A284))</f>
        <v>0</v>
      </c>
      <c r="BZ284" s="21" t="n">
        <f aca="false">IF(OR($A284="",BZ$4=""),0,COUNTIFS(Formulas!$A$2:$A$3001,BZ$4,Formulas!$B$2:$B$3001,$A284))</f>
        <v>0</v>
      </c>
      <c r="CA284" s="21" t="n">
        <f aca="false">IF(OR($A284="",CA$4=""),0,COUNTIFS(Formulas!$A$2:$A$3001,CA$4,Formulas!$B$2:$B$3001,$A284))</f>
        <v>0</v>
      </c>
      <c r="CB284" s="21" t="n">
        <f aca="false">IF(OR($A284="",CB$4=""),0,COUNTIFS(Formulas!$A$2:$A$3001,CB$4,Formulas!$B$2:$B$3001,$A284))</f>
        <v>0</v>
      </c>
      <c r="CC284" s="21" t="n">
        <f aca="false">IF(OR($A284="",CC$4=""),0,COUNTIFS(Formulas!$A$2:$A$3001,CC$4,Formulas!$B$2:$B$3001,$A284))</f>
        <v>0</v>
      </c>
      <c r="CD284" s="21" t="n">
        <f aca="false">IF(OR($A284="",CD$4=""),0,COUNTIFS(Formulas!$A$2:$A$3001,CD$4,Formulas!$B$2:$B$3001,$A284))</f>
        <v>0</v>
      </c>
      <c r="CE284" s="21" t="n">
        <f aca="false">IF(OR($A284="",CE$4=""),0,COUNTIFS(Formulas!$A$2:$A$3001,CE$4,Formulas!$B$2:$B$3001,$A284))</f>
        <v>0</v>
      </c>
      <c r="CF284" s="21" t="n">
        <f aca="false">IF(OR($A284="",CF$4=""),0,COUNTIFS(Formulas!$A$2:$A$3001,CF$4,Formulas!$B$2:$B$3001,$A284))</f>
        <v>0</v>
      </c>
      <c r="CG284" s="21" t="n">
        <f aca="false">IF(OR($A284="",CG$4=""),0,COUNTIFS(Formulas!$A$2:$A$3001,CG$4,Formulas!$B$2:$B$3001,$A284))</f>
        <v>0</v>
      </c>
      <c r="CH284" s="21" t="n">
        <f aca="false">IF(OR($A284="",CH$4=""),0,COUNTIFS(Formulas!$A$2:$A$3001,CH$4,Formulas!$B$2:$B$3001,$A284))</f>
        <v>0</v>
      </c>
      <c r="CI284" s="21" t="n">
        <f aca="false">IF(OR($A284="",CI$4=""),0,COUNTIFS(Formulas!$A$2:$A$3001,CI$4,Formulas!$B$2:$B$3001,$A284))</f>
        <v>0</v>
      </c>
      <c r="CJ284" s="21" t="n">
        <f aca="false">IF(OR($A284="",CJ$4=""),0,COUNTIFS(Formulas!$A$2:$A$3001,CJ$4,Formulas!$B$2:$B$3001,$A284))</f>
        <v>0</v>
      </c>
      <c r="CK284" s="21" t="n">
        <f aca="false">IF(OR($A284="",CK$4=""),0,COUNTIFS(Formulas!$A$2:$A$3001,CK$4,Formulas!$B$2:$B$3001,$A284))</f>
        <v>0</v>
      </c>
      <c r="CL284" s="21" t="n">
        <f aca="false">IF(OR($A284="",CL$4=""),0,COUNTIFS(Formulas!$A$2:$A$3001,CL$4,Formulas!$B$2:$B$3001,$A284))</f>
        <v>0</v>
      </c>
      <c r="CM284" s="21" t="n">
        <f aca="false">IF(OR($A284="",CM$4=""),0,COUNTIFS(Formulas!$A$2:$A$3001,CM$4,Formulas!$B$2:$B$3001,$A284))</f>
        <v>0</v>
      </c>
      <c r="CN284" s="21" t="n">
        <f aca="false">IF(OR($A284="",CN$4=""),0,COUNTIFS(Formulas!$A$2:$A$3001,CN$4,Formulas!$B$2:$B$3001,$A284))</f>
        <v>0</v>
      </c>
      <c r="CO284" s="21" t="n">
        <f aca="false">IF(OR($A284="",CO$4=""),0,COUNTIFS(Formulas!$A$2:$A$3001,CO$4,Formulas!$B$2:$B$3001,$A284))</f>
        <v>0</v>
      </c>
      <c r="CP284" s="21" t="n">
        <f aca="false">IF(OR($A284="",CP$4=""),0,COUNTIFS(Formulas!$A$2:$A$3001,CP$4,Formulas!$B$2:$B$3001,$A284))</f>
        <v>0</v>
      </c>
      <c r="CQ284" s="21" t="n">
        <f aca="false">IF(OR($A284="",CQ$4=""),0,COUNTIFS(Formulas!$A$2:$A$3001,CQ$4,Formulas!$B$2:$B$3001,$A284))</f>
        <v>0</v>
      </c>
      <c r="CR284" s="21" t="n">
        <f aca="false">IF(OR($A284="",CR$4=""),0,COUNTIFS(Formulas!$A$2:$A$3001,CR$4,Formulas!$B$2:$B$3001,$A284))</f>
        <v>0</v>
      </c>
      <c r="CS284" s="21" t="n">
        <f aca="false">IF(OR($A284="",CS$4=""),0,COUNTIFS(Formulas!$A$2:$A$3001,CS$4,Formulas!$B$2:$B$3001,$A284))</f>
        <v>0</v>
      </c>
      <c r="CT284" s="21" t="n">
        <f aca="false">IF(OR($A284="",CT$4=""),0,COUNTIFS(Formulas!$A$2:$A$3001,CT$4,Formulas!$B$2:$B$3001,$A284))</f>
        <v>0</v>
      </c>
      <c r="CU284" s="21" t="n">
        <f aca="false">IF(OR($A284="",CU$4=""),0,COUNTIFS(Formulas!$A$2:$A$3001,CU$4,Formulas!$B$2:$B$3001,$A284))</f>
        <v>0</v>
      </c>
      <c r="CV284" s="21" t="n">
        <f aca="false">IF(OR($A284="",CV$4=""),0,COUNTIFS(Formulas!$A$2:$A$3001,CV$4,Formulas!$B$2:$B$3001,$A284))</f>
        <v>0</v>
      </c>
      <c r="CW284" s="21" t="n">
        <f aca="false">IF(OR($A284="",CW$4=""),0,COUNTIFS(Formulas!$A$2:$A$3001,CW$4,Formulas!$B$2:$B$3001,$A284))</f>
        <v>0</v>
      </c>
      <c r="CX284" s="21" t="n">
        <f aca="false">IF(OR($A284="",CX$4=""),0,COUNTIFS(Formulas!$A$2:$A$3001,CX$4,Formulas!$B$2:$B$3001,$A284))</f>
        <v>0</v>
      </c>
      <c r="CY284" s="21" t="n">
        <f aca="false">IF(OR($A284="",CY$4=""),0,COUNTIFS(Formulas!$A$2:$A$3001,CY$4,Formulas!$B$2:$B$3001,$A284))</f>
        <v>0</v>
      </c>
      <c r="CZ284" s="21" t="n">
        <f aca="false">IF(OR($A284="",CZ$4=""),0,COUNTIFS(Formulas!$A$2:$A$3001,CZ$4,Formulas!$B$2:$B$3001,$A284))</f>
        <v>0</v>
      </c>
      <c r="DA284" s="21" t="n">
        <f aca="false">IF(OR($A284="",DA$4=""),0,COUNTIFS(Formulas!$A$2:$A$3001,DA$4,Formulas!$B$2:$B$3001,$A284))</f>
        <v>0</v>
      </c>
      <c r="DB284" s="21" t="n">
        <f aca="false">IF(OR($A284="",DB$4=""),0,COUNTIFS(Formulas!$A$2:$A$3001,DB$4,Formulas!$B$2:$B$3001,$A284))</f>
        <v>0</v>
      </c>
      <c r="DC284" s="21" t="n">
        <f aca="false">IF(OR($A284="",DC$4=""),0,COUNTIFS(Formulas!$A$2:$A$3001,DC$4,Formulas!$B$2:$B$3001,$A284))</f>
        <v>0</v>
      </c>
      <c r="DD284" s="21" t="n">
        <f aca="false">IF(OR($A284="",DD$4=""),0,COUNTIFS(Formulas!$A$2:$A$3001,DD$4,Formulas!$B$2:$B$3001,$A284))</f>
        <v>0</v>
      </c>
      <c r="DE284" s="21" t="n">
        <f aca="false">IF(OR($A284="",DE$4=""),0,COUNTIFS(Formulas!$A$2:$A$3001,DE$4,Formulas!$B$2:$B$3001,$A284))</f>
        <v>0</v>
      </c>
      <c r="DF284" s="21" t="n">
        <f aca="false">IF(OR($A284="",DF$4=""),0,COUNTIFS(Formulas!$A$2:$A$3001,DF$4,Formulas!$B$2:$B$3001,$A284))</f>
        <v>0</v>
      </c>
      <c r="DG284" s="21" t="n">
        <f aca="false">IF(OR($A284="",DG$4=""),0,COUNTIFS(Formulas!$A$2:$A$3001,DG$4,Formulas!$B$2:$B$3001,$A284))</f>
        <v>0</v>
      </c>
      <c r="DH284" s="21" t="n">
        <f aca="false">IF(OR($A284="",DH$4=""),0,COUNTIFS(Formulas!$A$2:$A$3001,DH$4,Formulas!$B$2:$B$3001,$A284))</f>
        <v>0</v>
      </c>
      <c r="DI284" s="21" t="n">
        <f aca="false">IF(OR($A284="",DI$4=""),0,COUNTIFS(Formulas!$A$2:$A$3001,DI$4,Formulas!$B$2:$B$3001,$A284))</f>
        <v>0</v>
      </c>
      <c r="DJ284" s="21" t="n">
        <f aca="false">IF(OR($A284="",DJ$4=""),0,COUNTIFS(Formulas!$A$2:$A$3001,DJ$4,Formulas!$B$2:$B$3001,$A284))</f>
        <v>0</v>
      </c>
      <c r="DK284" s="21" t="n">
        <f aca="false">IF(OR($A284="",DK$4=""),0,COUNTIFS(Formulas!$A$2:$A$3001,DK$4,Formulas!$B$2:$B$3001,$A284))</f>
        <v>0</v>
      </c>
      <c r="DL284" s="21" t="n">
        <f aca="false">IF(OR($A284="",DL$4=""),0,COUNTIFS(Formulas!$A$2:$A$3001,DL$4,Formulas!$B$2:$B$3001,$A284))</f>
        <v>0</v>
      </c>
      <c r="DM284" s="21" t="n">
        <f aca="false">IF(OR($A284="",DM$4=""),0,COUNTIFS(Formulas!$A$2:$A$3001,DM$4,Formulas!$B$2:$B$3001,$A284))</f>
        <v>0</v>
      </c>
      <c r="DN284" s="21" t="n">
        <f aca="false">IF(OR($A284="",DN$4=""),0,COUNTIFS(Formulas!$A$2:$A$3001,DN$4,Formulas!$B$2:$B$3001,$A284))</f>
        <v>0</v>
      </c>
      <c r="DO284" s="21" t="n">
        <f aca="false">IF(OR($A284="",DO$4=""),0,COUNTIFS(Formulas!$A$2:$A$3001,DO$4,Formulas!$B$2:$B$3001,$A284))</f>
        <v>0</v>
      </c>
      <c r="DP284" s="21" t="n">
        <f aca="false">IF(OR($A284="",DP$4=""),0,COUNTIFS(Formulas!$A$2:$A$3001,DP$4,Formulas!$B$2:$B$3001,$A284))</f>
        <v>0</v>
      </c>
      <c r="DQ284" s="21" t="n">
        <f aca="false">IF(OR($A284="",DQ$4=""),0,COUNTIFS(Formulas!$A$2:$A$3001,DQ$4,Formulas!$B$2:$B$3001,$A284))</f>
        <v>0</v>
      </c>
      <c r="DR284" s="21" t="n">
        <f aca="false">IF(OR($A284="",DR$4=""),0,COUNTIFS(Formulas!$A$2:$A$3001,DR$4,Formulas!$B$2:$B$3001,$A284))</f>
        <v>0</v>
      </c>
      <c r="DS284" s="21" t="n">
        <f aca="false">IF(OR($A284="",DS$4=""),0,COUNTIFS(Formulas!$A$2:$A$3001,DS$4,Formulas!$B$2:$B$3001,$A284))</f>
        <v>0</v>
      </c>
      <c r="DT284" s="21" t="n">
        <f aca="false">IF(OR($A284="",DT$4=""),0,COUNTIFS(Formulas!$A$2:$A$3001,DT$4,Formulas!$B$2:$B$3001,$A284))</f>
        <v>0</v>
      </c>
      <c r="DU284" s="21" t="n">
        <f aca="false">IF(OR($A284="",DU$4=""),0,COUNTIFS(Formulas!$A$2:$A$3001,DU$4,Formulas!$B$2:$B$3001,$A284))</f>
        <v>0</v>
      </c>
      <c r="DV284" s="21" t="n">
        <f aca="false">IF(OR($A284="",DV$4=""),0,COUNTIFS(Formulas!$A$2:$A$3001,DV$4,Formulas!$B$2:$B$3001,$A284))</f>
        <v>0</v>
      </c>
      <c r="DW284" s="21" t="n">
        <f aca="false">IF(OR($A284="",DW$4=""),0,COUNTIFS(Formulas!$A$2:$A$3001,DW$4,Formulas!$B$2:$B$3001,$A284))</f>
        <v>0</v>
      </c>
      <c r="DX284" s="21" t="n">
        <f aca="false">IF(OR($A284="",DX$4=""),0,COUNTIFS(Formulas!$A$2:$A$3001,DX$4,Formulas!$B$2:$B$3001,$A284))</f>
        <v>0</v>
      </c>
      <c r="DY284" s="21" t="n">
        <f aca="false">IF(OR($A284="",DY$4=""),0,COUNTIFS(Formulas!$A$2:$A$3001,DY$4,Formulas!$B$2:$B$3001,$A284))</f>
        <v>0</v>
      </c>
      <c r="DZ284" s="21" t="n">
        <f aca="false">IF(OR($A284="",DZ$4=""),0,COUNTIFS(Formulas!$A$2:$A$3001,DZ$4,Formulas!$B$2:$B$3001,$A284))</f>
        <v>0</v>
      </c>
      <c r="EA284" s="21" t="n">
        <f aca="false">IF(OR($A284="",EA$4=""),0,COUNTIFS(Formulas!$A$2:$A$3001,EA$4,Formulas!$B$2:$B$3001,$A284))</f>
        <v>0</v>
      </c>
      <c r="EB284" s="21" t="n">
        <f aca="false">IF(OR($A284="",EB$4=""),0,COUNTIFS(Formulas!$A$2:$A$3001,EB$4,Formulas!$B$2:$B$3001,$A284))</f>
        <v>0</v>
      </c>
      <c r="EC284" s="21" t="n">
        <f aca="false">IF(OR($A284="",EC$4=""),0,COUNTIFS(Formulas!$A$2:$A$3001,EC$4,Formulas!$B$2:$B$3001,$A284))</f>
        <v>0</v>
      </c>
      <c r="ED284" s="21" t="n">
        <f aca="false">IF(OR($A284="",ED$4=""),0,COUNTIFS(Formulas!$A$2:$A$3001,ED$4,Formulas!$B$2:$B$3001,$A284))</f>
        <v>0</v>
      </c>
      <c r="EE284" s="21" t="n">
        <f aca="false">IF(OR($A284="",EE$4=""),0,COUNTIFS(Formulas!$A$2:$A$3001,EE$4,Formulas!$B$2:$B$3001,$A284))</f>
        <v>0</v>
      </c>
      <c r="EF284" s="21" t="n">
        <f aca="false">IF(OR($A284="",EF$4=""),0,COUNTIFS(Formulas!$A$2:$A$3001,EF$4,Formulas!$B$2:$B$3001,$A284))</f>
        <v>0</v>
      </c>
      <c r="EG284" s="21" t="n">
        <f aca="false">IF(OR($A284="",EG$4=""),0,COUNTIFS(Formulas!$A$2:$A$3001,EG$4,Formulas!$B$2:$B$3001,$A284))</f>
        <v>0</v>
      </c>
      <c r="EH284" s="21" t="n">
        <f aca="false">IF(OR($A284="",EH$4=""),0,COUNTIFS(Formulas!$A$2:$A$3001,EH$4,Formulas!$B$2:$B$3001,$A284))</f>
        <v>0</v>
      </c>
      <c r="EI284" s="21" t="n">
        <f aca="false">IF(OR($A284="",EI$4=""),0,COUNTIFS(Formulas!$A$2:$A$3001,EI$4,Formulas!$B$2:$B$3001,$A284))</f>
        <v>0</v>
      </c>
      <c r="EJ284" s="21" t="n">
        <f aca="false">IF(OR($A284="",EJ$4=""),0,COUNTIFS(Formulas!$A$2:$A$3001,EJ$4,Formulas!$B$2:$B$3001,$A284))</f>
        <v>0</v>
      </c>
      <c r="EK284" s="21" t="n">
        <f aca="false">IF(OR($A284="",EK$4=""),0,COUNTIFS(Formulas!$A$2:$A$3001,EK$4,Formulas!$B$2:$B$3001,$A284))</f>
        <v>0</v>
      </c>
      <c r="EL284" s="21" t="n">
        <f aca="false">IF(OR($A284="",EL$4=""),0,COUNTIFS(Formulas!$A$2:$A$3001,EL$4,Formulas!$B$2:$B$3001,$A284))</f>
        <v>0</v>
      </c>
      <c r="EM284" s="21" t="n">
        <f aca="false">IF(OR($A284="",EM$4=""),0,COUNTIFS(Formulas!$A$2:$A$3001,EM$4,Formulas!$B$2:$B$3001,$A284))</f>
        <v>0</v>
      </c>
      <c r="EN284" s="21" t="n">
        <f aca="false">IF(OR($A284="",EN$4=""),0,COUNTIFS(Formulas!$A$2:$A$3001,EN$4,Formulas!$B$2:$B$3001,$A284))</f>
        <v>0</v>
      </c>
      <c r="EO284" s="21" t="n">
        <f aca="false">IF(OR($A284="",EO$4=""),0,COUNTIFS(Formulas!$A$2:$A$3001,EO$4,Formulas!$B$2:$B$3001,$A284))</f>
        <v>0</v>
      </c>
      <c r="EP284" s="21" t="n">
        <f aca="false">IF(OR($A284="",EP$4=""),0,COUNTIFS(Formulas!$A$2:$A$3001,EP$4,Formulas!$B$2:$B$3001,$A284))</f>
        <v>0</v>
      </c>
      <c r="EQ284" s="21" t="n">
        <f aca="false">IF(OR($A284="",EQ$4=""),0,COUNTIFS(Formulas!$A$2:$A$3001,EQ$4,Formulas!$B$2:$B$3001,$A284))</f>
        <v>0</v>
      </c>
      <c r="ER284" s="21" t="n">
        <f aca="false">IF(OR($A284="",ER$4=""),0,COUNTIFS(Formulas!$A$2:$A$3001,ER$4,Formulas!$B$2:$B$3001,$A284))</f>
        <v>0</v>
      </c>
      <c r="ES284" s="21" t="n">
        <f aca="false">IF(OR($A284="",ES$4=""),0,COUNTIFS(Formulas!$A$2:$A$3001,ES$4,Formulas!$B$2:$B$3001,$A284))</f>
        <v>0</v>
      </c>
      <c r="ET284" s="21" t="n">
        <f aca="false">IF(OR($A284="",ET$4=""),0,COUNTIFS(Formulas!$A$2:$A$3001,ET$4,Formulas!$B$2:$B$3001,$A284))</f>
        <v>0</v>
      </c>
      <c r="EU284" s="21" t="n">
        <f aca="false">IF(OR($A284="",EU$4=""),0,COUNTIFS(Formulas!$A$2:$A$3001,EU$4,Formulas!$B$2:$B$3001,$A284))</f>
        <v>0</v>
      </c>
      <c r="EV284" s="21" t="n">
        <f aca="false">IF(OR($A284="",EV$4=""),0,COUNTIFS(Formulas!$A$2:$A$3001,EV$4,Formulas!$B$2:$B$3001,$A284))</f>
        <v>0</v>
      </c>
    </row>
    <row r="285" customFormat="false" ht="15" hidden="false" customHeight="false" outlineLevel="0" collapsed="false">
      <c r="A285" s="13" t="str">
        <f aca="false">IF(INDEX(Materials!$A$2:$A$301,281)="","",INDEX(Materials!$A$2:$A$301,281))</f>
        <v/>
      </c>
      <c r="B285" s="19" t="str">
        <f aca="false">IF(A285="","",COUNTIF(C285:EV285,"&gt;0"))</f>
        <v/>
      </c>
      <c r="C285" s="21" t="n">
        <f aca="false">IF(OR($A285="",C$4=""),0,COUNTIFS(Formulas!$A$2:$A$3001,C$4,Formulas!$B$2:$B$3001,$A285))</f>
        <v>0</v>
      </c>
      <c r="D285" s="21" t="n">
        <f aca="false">IF(OR($A285="",D$4=""),0,COUNTIFS(Formulas!$A$2:$A$3001,D$4,Formulas!$B$2:$B$3001,$A285))</f>
        <v>0</v>
      </c>
      <c r="E285" s="21" t="n">
        <f aca="false">IF(OR($A285="",E$4=""),0,COUNTIFS(Formulas!$A$2:$A$3001,E$4,Formulas!$B$2:$B$3001,$A285))</f>
        <v>0</v>
      </c>
      <c r="F285" s="21" t="n">
        <f aca="false">IF(OR($A285="",F$4=""),0,COUNTIFS(Formulas!$A$2:$A$3001,F$4,Formulas!$B$2:$B$3001,$A285))</f>
        <v>0</v>
      </c>
      <c r="G285" s="21" t="n">
        <f aca="false">IF(OR($A285="",G$4=""),0,COUNTIFS(Formulas!$A$2:$A$3001,G$4,Formulas!$B$2:$B$3001,$A285))</f>
        <v>0</v>
      </c>
      <c r="H285" s="21" t="n">
        <f aca="false">IF(OR($A285="",H$4=""),0,COUNTIFS(Formulas!$A$2:$A$3001,H$4,Formulas!$B$2:$B$3001,$A285))</f>
        <v>0</v>
      </c>
      <c r="I285" s="21" t="n">
        <f aca="false">IF(OR($A285="",I$4=""),0,COUNTIFS(Formulas!$A$2:$A$3001,I$4,Formulas!$B$2:$B$3001,$A285))</f>
        <v>0</v>
      </c>
      <c r="J285" s="21" t="n">
        <f aca="false">IF(OR($A285="",J$4=""),0,COUNTIFS(Formulas!$A$2:$A$3001,J$4,Formulas!$B$2:$B$3001,$A285))</f>
        <v>0</v>
      </c>
      <c r="K285" s="21" t="n">
        <f aca="false">IF(OR($A285="",K$4=""),0,COUNTIFS(Formulas!$A$2:$A$3001,K$4,Formulas!$B$2:$B$3001,$A285))</f>
        <v>0</v>
      </c>
      <c r="L285" s="21" t="n">
        <f aca="false">IF(OR($A285="",L$4=""),0,COUNTIFS(Formulas!$A$2:$A$3001,L$4,Formulas!$B$2:$B$3001,$A285))</f>
        <v>0</v>
      </c>
      <c r="M285" s="21" t="n">
        <f aca="false">IF(OR($A285="",M$4=""),0,COUNTIFS(Formulas!$A$2:$A$3001,M$4,Formulas!$B$2:$B$3001,$A285))</f>
        <v>0</v>
      </c>
      <c r="N285" s="21" t="n">
        <f aca="false">IF(OR($A285="",N$4=""),0,COUNTIFS(Formulas!$A$2:$A$3001,N$4,Formulas!$B$2:$B$3001,$A285))</f>
        <v>0</v>
      </c>
      <c r="O285" s="21" t="n">
        <f aca="false">IF(OR($A285="",O$4=""),0,COUNTIFS(Formulas!$A$2:$A$3001,O$4,Formulas!$B$2:$B$3001,$A285))</f>
        <v>0</v>
      </c>
      <c r="P285" s="21" t="n">
        <f aca="false">IF(OR($A285="",P$4=""),0,COUNTIFS(Formulas!$A$2:$A$3001,P$4,Formulas!$B$2:$B$3001,$A285))</f>
        <v>0</v>
      </c>
      <c r="Q285" s="21" t="n">
        <f aca="false">IF(OR($A285="",Q$4=""),0,COUNTIFS(Formulas!$A$2:$A$3001,Q$4,Formulas!$B$2:$B$3001,$A285))</f>
        <v>0</v>
      </c>
      <c r="R285" s="21" t="n">
        <f aca="false">IF(OR($A285="",R$4=""),0,COUNTIFS(Formulas!$A$2:$A$3001,R$4,Formulas!$B$2:$B$3001,$A285))</f>
        <v>0</v>
      </c>
      <c r="S285" s="21" t="n">
        <f aca="false">IF(OR($A285="",S$4=""),0,COUNTIFS(Formulas!$A$2:$A$3001,S$4,Formulas!$B$2:$B$3001,$A285))</f>
        <v>0</v>
      </c>
      <c r="T285" s="21" t="n">
        <f aca="false">IF(OR($A285="",T$4=""),0,COUNTIFS(Formulas!$A$2:$A$3001,T$4,Formulas!$B$2:$B$3001,$A285))</f>
        <v>0</v>
      </c>
      <c r="U285" s="21" t="n">
        <f aca="false">IF(OR($A285="",U$4=""),0,COUNTIFS(Formulas!$A$2:$A$3001,U$4,Formulas!$B$2:$B$3001,$A285))</f>
        <v>0</v>
      </c>
      <c r="V285" s="21" t="n">
        <f aca="false">IF(OR($A285="",V$4=""),0,COUNTIFS(Formulas!$A$2:$A$3001,V$4,Formulas!$B$2:$B$3001,$A285))</f>
        <v>0</v>
      </c>
      <c r="W285" s="21" t="n">
        <f aca="false">IF(OR($A285="",W$4=""),0,COUNTIFS(Formulas!$A$2:$A$3001,W$4,Formulas!$B$2:$B$3001,$A285))</f>
        <v>0</v>
      </c>
      <c r="X285" s="21" t="n">
        <f aca="false">IF(OR($A285="",X$4=""),0,COUNTIFS(Formulas!$A$2:$A$3001,X$4,Formulas!$B$2:$B$3001,$A285))</f>
        <v>0</v>
      </c>
      <c r="Y285" s="21" t="n">
        <f aca="false">IF(OR($A285="",Y$4=""),0,COUNTIFS(Formulas!$A$2:$A$3001,Y$4,Formulas!$B$2:$B$3001,$A285))</f>
        <v>0</v>
      </c>
      <c r="Z285" s="21" t="n">
        <f aca="false">IF(OR($A285="",Z$4=""),0,COUNTIFS(Formulas!$A$2:$A$3001,Z$4,Formulas!$B$2:$B$3001,$A285))</f>
        <v>0</v>
      </c>
      <c r="AA285" s="21" t="n">
        <f aca="false">IF(OR($A285="",AA$4=""),0,COUNTIFS(Formulas!$A$2:$A$3001,AA$4,Formulas!$B$2:$B$3001,$A285))</f>
        <v>0</v>
      </c>
      <c r="AB285" s="21" t="n">
        <f aca="false">IF(OR($A285="",AB$4=""),0,COUNTIFS(Formulas!$A$2:$A$3001,AB$4,Formulas!$B$2:$B$3001,$A285))</f>
        <v>0</v>
      </c>
      <c r="AC285" s="21" t="n">
        <f aca="false">IF(OR($A285="",AC$4=""),0,COUNTIFS(Formulas!$A$2:$A$3001,AC$4,Formulas!$B$2:$B$3001,$A285))</f>
        <v>0</v>
      </c>
      <c r="AD285" s="21" t="n">
        <f aca="false">IF(OR($A285="",AD$4=""),0,COUNTIFS(Formulas!$A$2:$A$3001,AD$4,Formulas!$B$2:$B$3001,$A285))</f>
        <v>0</v>
      </c>
      <c r="AE285" s="21" t="n">
        <f aca="false">IF(OR($A285="",AE$4=""),0,COUNTIFS(Formulas!$A$2:$A$3001,AE$4,Formulas!$B$2:$B$3001,$A285))</f>
        <v>0</v>
      </c>
      <c r="AF285" s="21" t="n">
        <f aca="false">IF(OR($A285="",AF$4=""),0,COUNTIFS(Formulas!$A$2:$A$3001,AF$4,Formulas!$B$2:$B$3001,$A285))</f>
        <v>0</v>
      </c>
      <c r="AG285" s="21" t="n">
        <f aca="false">IF(OR($A285="",AG$4=""),0,COUNTIFS(Formulas!$A$2:$A$3001,AG$4,Formulas!$B$2:$B$3001,$A285))</f>
        <v>0</v>
      </c>
      <c r="AH285" s="21" t="n">
        <f aca="false">IF(OR($A285="",AH$4=""),0,COUNTIFS(Formulas!$A$2:$A$3001,AH$4,Formulas!$B$2:$B$3001,$A285))</f>
        <v>0</v>
      </c>
      <c r="AI285" s="21" t="n">
        <f aca="false">IF(OR($A285="",AI$4=""),0,COUNTIFS(Formulas!$A$2:$A$3001,AI$4,Formulas!$B$2:$B$3001,$A285))</f>
        <v>0</v>
      </c>
      <c r="AJ285" s="21" t="n">
        <f aca="false">IF(OR($A285="",AJ$4=""),0,COUNTIFS(Formulas!$A$2:$A$3001,AJ$4,Formulas!$B$2:$B$3001,$A285))</f>
        <v>0</v>
      </c>
      <c r="AK285" s="21" t="n">
        <f aca="false">IF(OR($A285="",AK$4=""),0,COUNTIFS(Formulas!$A$2:$A$3001,AK$4,Formulas!$B$2:$B$3001,$A285))</f>
        <v>0</v>
      </c>
      <c r="AL285" s="21" t="n">
        <f aca="false">IF(OR($A285="",AL$4=""),0,COUNTIFS(Formulas!$A$2:$A$3001,AL$4,Formulas!$B$2:$B$3001,$A285))</f>
        <v>0</v>
      </c>
      <c r="AM285" s="21" t="n">
        <f aca="false">IF(OR($A285="",AM$4=""),0,COUNTIFS(Formulas!$A$2:$A$3001,AM$4,Formulas!$B$2:$B$3001,$A285))</f>
        <v>0</v>
      </c>
      <c r="AN285" s="21" t="n">
        <f aca="false">IF(OR($A285="",AN$4=""),0,COUNTIFS(Formulas!$A$2:$A$3001,AN$4,Formulas!$B$2:$B$3001,$A285))</f>
        <v>0</v>
      </c>
      <c r="AO285" s="21" t="n">
        <f aca="false">IF(OR($A285="",AO$4=""),0,COUNTIFS(Formulas!$A$2:$A$3001,AO$4,Formulas!$B$2:$B$3001,$A285))</f>
        <v>0</v>
      </c>
      <c r="AP285" s="21" t="n">
        <f aca="false">IF(OR($A285="",AP$4=""),0,COUNTIFS(Formulas!$A$2:$A$3001,AP$4,Formulas!$B$2:$B$3001,$A285))</f>
        <v>0</v>
      </c>
      <c r="AQ285" s="21" t="n">
        <f aca="false">IF(OR($A285="",AQ$4=""),0,COUNTIFS(Formulas!$A$2:$A$3001,AQ$4,Formulas!$B$2:$B$3001,$A285))</f>
        <v>0</v>
      </c>
      <c r="AR285" s="21" t="n">
        <f aca="false">IF(OR($A285="",AR$4=""),0,COUNTIFS(Formulas!$A$2:$A$3001,AR$4,Formulas!$B$2:$B$3001,$A285))</f>
        <v>0</v>
      </c>
      <c r="AS285" s="21" t="n">
        <f aca="false">IF(OR($A285="",AS$4=""),0,COUNTIFS(Formulas!$A$2:$A$3001,AS$4,Formulas!$B$2:$B$3001,$A285))</f>
        <v>0</v>
      </c>
      <c r="AT285" s="21" t="n">
        <f aca="false">IF(OR($A285="",AT$4=""),0,COUNTIFS(Formulas!$A$2:$A$3001,AT$4,Formulas!$B$2:$B$3001,$A285))</f>
        <v>0</v>
      </c>
      <c r="AU285" s="21" t="n">
        <f aca="false">IF(OR($A285="",AU$4=""),0,COUNTIFS(Formulas!$A$2:$A$3001,AU$4,Formulas!$B$2:$B$3001,$A285))</f>
        <v>0</v>
      </c>
      <c r="AV285" s="21" t="n">
        <f aca="false">IF(OR($A285="",AV$4=""),0,COUNTIFS(Formulas!$A$2:$A$3001,AV$4,Formulas!$B$2:$B$3001,$A285))</f>
        <v>0</v>
      </c>
      <c r="AW285" s="21" t="n">
        <f aca="false">IF(OR($A285="",AW$4=""),0,COUNTIFS(Formulas!$A$2:$A$3001,AW$4,Formulas!$B$2:$B$3001,$A285))</f>
        <v>0</v>
      </c>
      <c r="AX285" s="21" t="n">
        <f aca="false">IF(OR($A285="",AX$4=""),0,COUNTIFS(Formulas!$A$2:$A$3001,AX$4,Formulas!$B$2:$B$3001,$A285))</f>
        <v>0</v>
      </c>
      <c r="AY285" s="21" t="n">
        <f aca="false">IF(OR($A285="",AY$4=""),0,COUNTIFS(Formulas!$A$2:$A$3001,AY$4,Formulas!$B$2:$B$3001,$A285))</f>
        <v>0</v>
      </c>
      <c r="AZ285" s="21" t="n">
        <f aca="false">IF(OR($A285="",AZ$4=""),0,COUNTIFS(Formulas!$A$2:$A$3001,AZ$4,Formulas!$B$2:$B$3001,$A285))</f>
        <v>0</v>
      </c>
      <c r="BA285" s="21" t="n">
        <f aca="false">IF(OR($A285="",BA$4=""),0,COUNTIFS(Formulas!$A$2:$A$3001,BA$4,Formulas!$B$2:$B$3001,$A285))</f>
        <v>0</v>
      </c>
      <c r="BB285" s="21" t="n">
        <f aca="false">IF(OR($A285="",BB$4=""),0,COUNTIFS(Formulas!$A$2:$A$3001,BB$4,Formulas!$B$2:$B$3001,$A285))</f>
        <v>0</v>
      </c>
      <c r="BC285" s="21" t="n">
        <f aca="false">IF(OR($A285="",BC$4=""),0,COUNTIFS(Formulas!$A$2:$A$3001,BC$4,Formulas!$B$2:$B$3001,$A285))</f>
        <v>0</v>
      </c>
      <c r="BD285" s="21" t="n">
        <f aca="false">IF(OR($A285="",BD$4=""),0,COUNTIFS(Formulas!$A$2:$A$3001,BD$4,Formulas!$B$2:$B$3001,$A285))</f>
        <v>0</v>
      </c>
      <c r="BE285" s="21" t="n">
        <f aca="false">IF(OR($A285="",BE$4=""),0,COUNTIFS(Formulas!$A$2:$A$3001,BE$4,Formulas!$B$2:$B$3001,$A285))</f>
        <v>0</v>
      </c>
      <c r="BF285" s="21" t="n">
        <f aca="false">IF(OR($A285="",BF$4=""),0,COUNTIFS(Formulas!$A$2:$A$3001,BF$4,Formulas!$B$2:$B$3001,$A285))</f>
        <v>0</v>
      </c>
      <c r="BG285" s="21" t="n">
        <f aca="false">IF(OR($A285="",BG$4=""),0,COUNTIFS(Formulas!$A$2:$A$3001,BG$4,Formulas!$B$2:$B$3001,$A285))</f>
        <v>0</v>
      </c>
      <c r="BH285" s="21" t="n">
        <f aca="false">IF(OR($A285="",BH$4=""),0,COUNTIFS(Formulas!$A$2:$A$3001,BH$4,Formulas!$B$2:$B$3001,$A285))</f>
        <v>0</v>
      </c>
      <c r="BI285" s="21" t="n">
        <f aca="false">IF(OR($A285="",BI$4=""),0,COUNTIFS(Formulas!$A$2:$A$3001,BI$4,Formulas!$B$2:$B$3001,$A285))</f>
        <v>0</v>
      </c>
      <c r="BJ285" s="21" t="n">
        <f aca="false">IF(OR($A285="",BJ$4=""),0,COUNTIFS(Formulas!$A$2:$A$3001,BJ$4,Formulas!$B$2:$B$3001,$A285))</f>
        <v>0</v>
      </c>
      <c r="BK285" s="21" t="n">
        <f aca="false">IF(OR($A285="",BK$4=""),0,COUNTIFS(Formulas!$A$2:$A$3001,BK$4,Formulas!$B$2:$B$3001,$A285))</f>
        <v>0</v>
      </c>
      <c r="BL285" s="21" t="n">
        <f aca="false">IF(OR($A285="",BL$4=""),0,COUNTIFS(Formulas!$A$2:$A$3001,BL$4,Formulas!$B$2:$B$3001,$A285))</f>
        <v>0</v>
      </c>
      <c r="BM285" s="21" t="n">
        <f aca="false">IF(OR($A285="",BM$4=""),0,COUNTIFS(Formulas!$A$2:$A$3001,BM$4,Formulas!$B$2:$B$3001,$A285))</f>
        <v>0</v>
      </c>
      <c r="BN285" s="21" t="n">
        <f aca="false">IF(OR($A285="",BN$4=""),0,COUNTIFS(Formulas!$A$2:$A$3001,BN$4,Formulas!$B$2:$B$3001,$A285))</f>
        <v>0</v>
      </c>
      <c r="BO285" s="21" t="n">
        <f aca="false">IF(OR($A285="",BO$4=""),0,COUNTIFS(Formulas!$A$2:$A$3001,BO$4,Formulas!$B$2:$B$3001,$A285))</f>
        <v>0</v>
      </c>
      <c r="BP285" s="21" t="n">
        <f aca="false">IF(OR($A285="",BP$4=""),0,COUNTIFS(Formulas!$A$2:$A$3001,BP$4,Formulas!$B$2:$B$3001,$A285))</f>
        <v>0</v>
      </c>
      <c r="BQ285" s="21" t="n">
        <f aca="false">IF(OR($A285="",BQ$4=""),0,COUNTIFS(Formulas!$A$2:$A$3001,BQ$4,Formulas!$B$2:$B$3001,$A285))</f>
        <v>0</v>
      </c>
      <c r="BR285" s="21" t="n">
        <f aca="false">IF(OR($A285="",BR$4=""),0,COUNTIFS(Formulas!$A$2:$A$3001,BR$4,Formulas!$B$2:$B$3001,$A285))</f>
        <v>0</v>
      </c>
      <c r="BS285" s="21" t="n">
        <f aca="false">IF(OR($A285="",BS$4=""),0,COUNTIFS(Formulas!$A$2:$A$3001,BS$4,Formulas!$B$2:$B$3001,$A285))</f>
        <v>0</v>
      </c>
      <c r="BT285" s="21" t="n">
        <f aca="false">IF(OR($A285="",BT$4=""),0,COUNTIFS(Formulas!$A$2:$A$3001,BT$4,Formulas!$B$2:$B$3001,$A285))</f>
        <v>0</v>
      </c>
      <c r="BU285" s="21" t="n">
        <f aca="false">IF(OR($A285="",BU$4=""),0,COUNTIFS(Formulas!$A$2:$A$3001,BU$4,Formulas!$B$2:$B$3001,$A285))</f>
        <v>0</v>
      </c>
      <c r="BV285" s="21" t="n">
        <f aca="false">IF(OR($A285="",BV$4=""),0,COUNTIFS(Formulas!$A$2:$A$3001,BV$4,Formulas!$B$2:$B$3001,$A285))</f>
        <v>0</v>
      </c>
      <c r="BW285" s="21" t="n">
        <f aca="false">IF(OR($A285="",BW$4=""),0,COUNTIFS(Formulas!$A$2:$A$3001,BW$4,Formulas!$B$2:$B$3001,$A285))</f>
        <v>0</v>
      </c>
      <c r="BX285" s="21" t="n">
        <f aca="false">IF(OR($A285="",BX$4=""),0,COUNTIFS(Formulas!$A$2:$A$3001,BX$4,Formulas!$B$2:$B$3001,$A285))</f>
        <v>0</v>
      </c>
      <c r="BY285" s="21" t="n">
        <f aca="false">IF(OR($A285="",BY$4=""),0,COUNTIFS(Formulas!$A$2:$A$3001,BY$4,Formulas!$B$2:$B$3001,$A285))</f>
        <v>0</v>
      </c>
      <c r="BZ285" s="21" t="n">
        <f aca="false">IF(OR($A285="",BZ$4=""),0,COUNTIFS(Formulas!$A$2:$A$3001,BZ$4,Formulas!$B$2:$B$3001,$A285))</f>
        <v>0</v>
      </c>
      <c r="CA285" s="21" t="n">
        <f aca="false">IF(OR($A285="",CA$4=""),0,COUNTIFS(Formulas!$A$2:$A$3001,CA$4,Formulas!$B$2:$B$3001,$A285))</f>
        <v>0</v>
      </c>
      <c r="CB285" s="21" t="n">
        <f aca="false">IF(OR($A285="",CB$4=""),0,COUNTIFS(Formulas!$A$2:$A$3001,CB$4,Formulas!$B$2:$B$3001,$A285))</f>
        <v>0</v>
      </c>
      <c r="CC285" s="21" t="n">
        <f aca="false">IF(OR($A285="",CC$4=""),0,COUNTIFS(Formulas!$A$2:$A$3001,CC$4,Formulas!$B$2:$B$3001,$A285))</f>
        <v>0</v>
      </c>
      <c r="CD285" s="21" t="n">
        <f aca="false">IF(OR($A285="",CD$4=""),0,COUNTIFS(Formulas!$A$2:$A$3001,CD$4,Formulas!$B$2:$B$3001,$A285))</f>
        <v>0</v>
      </c>
      <c r="CE285" s="21" t="n">
        <f aca="false">IF(OR($A285="",CE$4=""),0,COUNTIFS(Formulas!$A$2:$A$3001,CE$4,Formulas!$B$2:$B$3001,$A285))</f>
        <v>0</v>
      </c>
      <c r="CF285" s="21" t="n">
        <f aca="false">IF(OR($A285="",CF$4=""),0,COUNTIFS(Formulas!$A$2:$A$3001,CF$4,Formulas!$B$2:$B$3001,$A285))</f>
        <v>0</v>
      </c>
      <c r="CG285" s="21" t="n">
        <f aca="false">IF(OR($A285="",CG$4=""),0,COUNTIFS(Formulas!$A$2:$A$3001,CG$4,Formulas!$B$2:$B$3001,$A285))</f>
        <v>0</v>
      </c>
      <c r="CH285" s="21" t="n">
        <f aca="false">IF(OR($A285="",CH$4=""),0,COUNTIFS(Formulas!$A$2:$A$3001,CH$4,Formulas!$B$2:$B$3001,$A285))</f>
        <v>0</v>
      </c>
      <c r="CI285" s="21" t="n">
        <f aca="false">IF(OR($A285="",CI$4=""),0,COUNTIFS(Formulas!$A$2:$A$3001,CI$4,Formulas!$B$2:$B$3001,$A285))</f>
        <v>0</v>
      </c>
      <c r="CJ285" s="21" t="n">
        <f aca="false">IF(OR($A285="",CJ$4=""),0,COUNTIFS(Formulas!$A$2:$A$3001,CJ$4,Formulas!$B$2:$B$3001,$A285))</f>
        <v>0</v>
      </c>
      <c r="CK285" s="21" t="n">
        <f aca="false">IF(OR($A285="",CK$4=""),0,COUNTIFS(Formulas!$A$2:$A$3001,CK$4,Formulas!$B$2:$B$3001,$A285))</f>
        <v>0</v>
      </c>
      <c r="CL285" s="21" t="n">
        <f aca="false">IF(OR($A285="",CL$4=""),0,COUNTIFS(Formulas!$A$2:$A$3001,CL$4,Formulas!$B$2:$B$3001,$A285))</f>
        <v>0</v>
      </c>
      <c r="CM285" s="21" t="n">
        <f aca="false">IF(OR($A285="",CM$4=""),0,COUNTIFS(Formulas!$A$2:$A$3001,CM$4,Formulas!$B$2:$B$3001,$A285))</f>
        <v>0</v>
      </c>
      <c r="CN285" s="21" t="n">
        <f aca="false">IF(OR($A285="",CN$4=""),0,COUNTIFS(Formulas!$A$2:$A$3001,CN$4,Formulas!$B$2:$B$3001,$A285))</f>
        <v>0</v>
      </c>
      <c r="CO285" s="21" t="n">
        <f aca="false">IF(OR($A285="",CO$4=""),0,COUNTIFS(Formulas!$A$2:$A$3001,CO$4,Formulas!$B$2:$B$3001,$A285))</f>
        <v>0</v>
      </c>
      <c r="CP285" s="21" t="n">
        <f aca="false">IF(OR($A285="",CP$4=""),0,COUNTIFS(Formulas!$A$2:$A$3001,CP$4,Formulas!$B$2:$B$3001,$A285))</f>
        <v>0</v>
      </c>
      <c r="CQ285" s="21" t="n">
        <f aca="false">IF(OR($A285="",CQ$4=""),0,COUNTIFS(Formulas!$A$2:$A$3001,CQ$4,Formulas!$B$2:$B$3001,$A285))</f>
        <v>0</v>
      </c>
      <c r="CR285" s="21" t="n">
        <f aca="false">IF(OR($A285="",CR$4=""),0,COUNTIFS(Formulas!$A$2:$A$3001,CR$4,Formulas!$B$2:$B$3001,$A285))</f>
        <v>0</v>
      </c>
      <c r="CS285" s="21" t="n">
        <f aca="false">IF(OR($A285="",CS$4=""),0,COUNTIFS(Formulas!$A$2:$A$3001,CS$4,Formulas!$B$2:$B$3001,$A285))</f>
        <v>0</v>
      </c>
      <c r="CT285" s="21" t="n">
        <f aca="false">IF(OR($A285="",CT$4=""),0,COUNTIFS(Formulas!$A$2:$A$3001,CT$4,Formulas!$B$2:$B$3001,$A285))</f>
        <v>0</v>
      </c>
      <c r="CU285" s="21" t="n">
        <f aca="false">IF(OR($A285="",CU$4=""),0,COUNTIFS(Formulas!$A$2:$A$3001,CU$4,Formulas!$B$2:$B$3001,$A285))</f>
        <v>0</v>
      </c>
      <c r="CV285" s="21" t="n">
        <f aca="false">IF(OR($A285="",CV$4=""),0,COUNTIFS(Formulas!$A$2:$A$3001,CV$4,Formulas!$B$2:$B$3001,$A285))</f>
        <v>0</v>
      </c>
      <c r="CW285" s="21" t="n">
        <f aca="false">IF(OR($A285="",CW$4=""),0,COUNTIFS(Formulas!$A$2:$A$3001,CW$4,Formulas!$B$2:$B$3001,$A285))</f>
        <v>0</v>
      </c>
      <c r="CX285" s="21" t="n">
        <f aca="false">IF(OR($A285="",CX$4=""),0,COUNTIFS(Formulas!$A$2:$A$3001,CX$4,Formulas!$B$2:$B$3001,$A285))</f>
        <v>0</v>
      </c>
      <c r="CY285" s="21" t="n">
        <f aca="false">IF(OR($A285="",CY$4=""),0,COUNTIFS(Formulas!$A$2:$A$3001,CY$4,Formulas!$B$2:$B$3001,$A285))</f>
        <v>0</v>
      </c>
      <c r="CZ285" s="21" t="n">
        <f aca="false">IF(OR($A285="",CZ$4=""),0,COUNTIFS(Formulas!$A$2:$A$3001,CZ$4,Formulas!$B$2:$B$3001,$A285))</f>
        <v>0</v>
      </c>
      <c r="DA285" s="21" t="n">
        <f aca="false">IF(OR($A285="",DA$4=""),0,COUNTIFS(Formulas!$A$2:$A$3001,DA$4,Formulas!$B$2:$B$3001,$A285))</f>
        <v>0</v>
      </c>
      <c r="DB285" s="21" t="n">
        <f aca="false">IF(OR($A285="",DB$4=""),0,COUNTIFS(Formulas!$A$2:$A$3001,DB$4,Formulas!$B$2:$B$3001,$A285))</f>
        <v>0</v>
      </c>
      <c r="DC285" s="21" t="n">
        <f aca="false">IF(OR($A285="",DC$4=""),0,COUNTIFS(Formulas!$A$2:$A$3001,DC$4,Formulas!$B$2:$B$3001,$A285))</f>
        <v>0</v>
      </c>
      <c r="DD285" s="21" t="n">
        <f aca="false">IF(OR($A285="",DD$4=""),0,COUNTIFS(Formulas!$A$2:$A$3001,DD$4,Formulas!$B$2:$B$3001,$A285))</f>
        <v>0</v>
      </c>
      <c r="DE285" s="21" t="n">
        <f aca="false">IF(OR($A285="",DE$4=""),0,COUNTIFS(Formulas!$A$2:$A$3001,DE$4,Formulas!$B$2:$B$3001,$A285))</f>
        <v>0</v>
      </c>
      <c r="DF285" s="21" t="n">
        <f aca="false">IF(OR($A285="",DF$4=""),0,COUNTIFS(Formulas!$A$2:$A$3001,DF$4,Formulas!$B$2:$B$3001,$A285))</f>
        <v>0</v>
      </c>
      <c r="DG285" s="21" t="n">
        <f aca="false">IF(OR($A285="",DG$4=""),0,COUNTIFS(Formulas!$A$2:$A$3001,DG$4,Formulas!$B$2:$B$3001,$A285))</f>
        <v>0</v>
      </c>
      <c r="DH285" s="21" t="n">
        <f aca="false">IF(OR($A285="",DH$4=""),0,COUNTIFS(Formulas!$A$2:$A$3001,DH$4,Formulas!$B$2:$B$3001,$A285))</f>
        <v>0</v>
      </c>
      <c r="DI285" s="21" t="n">
        <f aca="false">IF(OR($A285="",DI$4=""),0,COUNTIFS(Formulas!$A$2:$A$3001,DI$4,Formulas!$B$2:$B$3001,$A285))</f>
        <v>0</v>
      </c>
      <c r="DJ285" s="21" t="n">
        <f aca="false">IF(OR($A285="",DJ$4=""),0,COUNTIFS(Formulas!$A$2:$A$3001,DJ$4,Formulas!$B$2:$B$3001,$A285))</f>
        <v>0</v>
      </c>
      <c r="DK285" s="21" t="n">
        <f aca="false">IF(OR($A285="",DK$4=""),0,COUNTIFS(Formulas!$A$2:$A$3001,DK$4,Formulas!$B$2:$B$3001,$A285))</f>
        <v>0</v>
      </c>
      <c r="DL285" s="21" t="n">
        <f aca="false">IF(OR($A285="",DL$4=""),0,COUNTIFS(Formulas!$A$2:$A$3001,DL$4,Formulas!$B$2:$B$3001,$A285))</f>
        <v>0</v>
      </c>
      <c r="DM285" s="21" t="n">
        <f aca="false">IF(OR($A285="",DM$4=""),0,COUNTIFS(Formulas!$A$2:$A$3001,DM$4,Formulas!$B$2:$B$3001,$A285))</f>
        <v>0</v>
      </c>
      <c r="DN285" s="21" t="n">
        <f aca="false">IF(OR($A285="",DN$4=""),0,COUNTIFS(Formulas!$A$2:$A$3001,DN$4,Formulas!$B$2:$B$3001,$A285))</f>
        <v>0</v>
      </c>
      <c r="DO285" s="21" t="n">
        <f aca="false">IF(OR($A285="",DO$4=""),0,COUNTIFS(Formulas!$A$2:$A$3001,DO$4,Formulas!$B$2:$B$3001,$A285))</f>
        <v>0</v>
      </c>
      <c r="DP285" s="21" t="n">
        <f aca="false">IF(OR($A285="",DP$4=""),0,COUNTIFS(Formulas!$A$2:$A$3001,DP$4,Formulas!$B$2:$B$3001,$A285))</f>
        <v>0</v>
      </c>
      <c r="DQ285" s="21" t="n">
        <f aca="false">IF(OR($A285="",DQ$4=""),0,COUNTIFS(Formulas!$A$2:$A$3001,DQ$4,Formulas!$B$2:$B$3001,$A285))</f>
        <v>0</v>
      </c>
      <c r="DR285" s="21" t="n">
        <f aca="false">IF(OR($A285="",DR$4=""),0,COUNTIFS(Formulas!$A$2:$A$3001,DR$4,Formulas!$B$2:$B$3001,$A285))</f>
        <v>0</v>
      </c>
      <c r="DS285" s="21" t="n">
        <f aca="false">IF(OR($A285="",DS$4=""),0,COUNTIFS(Formulas!$A$2:$A$3001,DS$4,Formulas!$B$2:$B$3001,$A285))</f>
        <v>0</v>
      </c>
      <c r="DT285" s="21" t="n">
        <f aca="false">IF(OR($A285="",DT$4=""),0,COUNTIFS(Formulas!$A$2:$A$3001,DT$4,Formulas!$B$2:$B$3001,$A285))</f>
        <v>0</v>
      </c>
      <c r="DU285" s="21" t="n">
        <f aca="false">IF(OR($A285="",DU$4=""),0,COUNTIFS(Formulas!$A$2:$A$3001,DU$4,Formulas!$B$2:$B$3001,$A285))</f>
        <v>0</v>
      </c>
      <c r="DV285" s="21" t="n">
        <f aca="false">IF(OR($A285="",DV$4=""),0,COUNTIFS(Formulas!$A$2:$A$3001,DV$4,Formulas!$B$2:$B$3001,$A285))</f>
        <v>0</v>
      </c>
      <c r="DW285" s="21" t="n">
        <f aca="false">IF(OR($A285="",DW$4=""),0,COUNTIFS(Formulas!$A$2:$A$3001,DW$4,Formulas!$B$2:$B$3001,$A285))</f>
        <v>0</v>
      </c>
      <c r="DX285" s="21" t="n">
        <f aca="false">IF(OR($A285="",DX$4=""),0,COUNTIFS(Formulas!$A$2:$A$3001,DX$4,Formulas!$B$2:$B$3001,$A285))</f>
        <v>0</v>
      </c>
      <c r="DY285" s="21" t="n">
        <f aca="false">IF(OR($A285="",DY$4=""),0,COUNTIFS(Formulas!$A$2:$A$3001,DY$4,Formulas!$B$2:$B$3001,$A285))</f>
        <v>0</v>
      </c>
      <c r="DZ285" s="21" t="n">
        <f aca="false">IF(OR($A285="",DZ$4=""),0,COUNTIFS(Formulas!$A$2:$A$3001,DZ$4,Formulas!$B$2:$B$3001,$A285))</f>
        <v>0</v>
      </c>
      <c r="EA285" s="21" t="n">
        <f aca="false">IF(OR($A285="",EA$4=""),0,COUNTIFS(Formulas!$A$2:$A$3001,EA$4,Formulas!$B$2:$B$3001,$A285))</f>
        <v>0</v>
      </c>
      <c r="EB285" s="21" t="n">
        <f aca="false">IF(OR($A285="",EB$4=""),0,COUNTIFS(Formulas!$A$2:$A$3001,EB$4,Formulas!$B$2:$B$3001,$A285))</f>
        <v>0</v>
      </c>
      <c r="EC285" s="21" t="n">
        <f aca="false">IF(OR($A285="",EC$4=""),0,COUNTIFS(Formulas!$A$2:$A$3001,EC$4,Formulas!$B$2:$B$3001,$A285))</f>
        <v>0</v>
      </c>
      <c r="ED285" s="21" t="n">
        <f aca="false">IF(OR($A285="",ED$4=""),0,COUNTIFS(Formulas!$A$2:$A$3001,ED$4,Formulas!$B$2:$B$3001,$A285))</f>
        <v>0</v>
      </c>
      <c r="EE285" s="21" t="n">
        <f aca="false">IF(OR($A285="",EE$4=""),0,COUNTIFS(Formulas!$A$2:$A$3001,EE$4,Formulas!$B$2:$B$3001,$A285))</f>
        <v>0</v>
      </c>
      <c r="EF285" s="21" t="n">
        <f aca="false">IF(OR($A285="",EF$4=""),0,COUNTIFS(Formulas!$A$2:$A$3001,EF$4,Formulas!$B$2:$B$3001,$A285))</f>
        <v>0</v>
      </c>
      <c r="EG285" s="21" t="n">
        <f aca="false">IF(OR($A285="",EG$4=""),0,COUNTIFS(Formulas!$A$2:$A$3001,EG$4,Formulas!$B$2:$B$3001,$A285))</f>
        <v>0</v>
      </c>
      <c r="EH285" s="21" t="n">
        <f aca="false">IF(OR($A285="",EH$4=""),0,COUNTIFS(Formulas!$A$2:$A$3001,EH$4,Formulas!$B$2:$B$3001,$A285))</f>
        <v>0</v>
      </c>
      <c r="EI285" s="21" t="n">
        <f aca="false">IF(OR($A285="",EI$4=""),0,COUNTIFS(Formulas!$A$2:$A$3001,EI$4,Formulas!$B$2:$B$3001,$A285))</f>
        <v>0</v>
      </c>
      <c r="EJ285" s="21" t="n">
        <f aca="false">IF(OR($A285="",EJ$4=""),0,COUNTIFS(Formulas!$A$2:$A$3001,EJ$4,Formulas!$B$2:$B$3001,$A285))</f>
        <v>0</v>
      </c>
      <c r="EK285" s="21" t="n">
        <f aca="false">IF(OR($A285="",EK$4=""),0,COUNTIFS(Formulas!$A$2:$A$3001,EK$4,Formulas!$B$2:$B$3001,$A285))</f>
        <v>0</v>
      </c>
      <c r="EL285" s="21" t="n">
        <f aca="false">IF(OR($A285="",EL$4=""),0,COUNTIFS(Formulas!$A$2:$A$3001,EL$4,Formulas!$B$2:$B$3001,$A285))</f>
        <v>0</v>
      </c>
      <c r="EM285" s="21" t="n">
        <f aca="false">IF(OR($A285="",EM$4=""),0,COUNTIFS(Formulas!$A$2:$A$3001,EM$4,Formulas!$B$2:$B$3001,$A285))</f>
        <v>0</v>
      </c>
      <c r="EN285" s="21" t="n">
        <f aca="false">IF(OR($A285="",EN$4=""),0,COUNTIFS(Formulas!$A$2:$A$3001,EN$4,Formulas!$B$2:$B$3001,$A285))</f>
        <v>0</v>
      </c>
      <c r="EO285" s="21" t="n">
        <f aca="false">IF(OR($A285="",EO$4=""),0,COUNTIFS(Formulas!$A$2:$A$3001,EO$4,Formulas!$B$2:$B$3001,$A285))</f>
        <v>0</v>
      </c>
      <c r="EP285" s="21" t="n">
        <f aca="false">IF(OR($A285="",EP$4=""),0,COUNTIFS(Formulas!$A$2:$A$3001,EP$4,Formulas!$B$2:$B$3001,$A285))</f>
        <v>0</v>
      </c>
      <c r="EQ285" s="21" t="n">
        <f aca="false">IF(OR($A285="",EQ$4=""),0,COUNTIFS(Formulas!$A$2:$A$3001,EQ$4,Formulas!$B$2:$B$3001,$A285))</f>
        <v>0</v>
      </c>
      <c r="ER285" s="21" t="n">
        <f aca="false">IF(OR($A285="",ER$4=""),0,COUNTIFS(Formulas!$A$2:$A$3001,ER$4,Formulas!$B$2:$B$3001,$A285))</f>
        <v>0</v>
      </c>
      <c r="ES285" s="21" t="n">
        <f aca="false">IF(OR($A285="",ES$4=""),0,COUNTIFS(Formulas!$A$2:$A$3001,ES$4,Formulas!$B$2:$B$3001,$A285))</f>
        <v>0</v>
      </c>
      <c r="ET285" s="21" t="n">
        <f aca="false">IF(OR($A285="",ET$4=""),0,COUNTIFS(Formulas!$A$2:$A$3001,ET$4,Formulas!$B$2:$B$3001,$A285))</f>
        <v>0</v>
      </c>
      <c r="EU285" s="21" t="n">
        <f aca="false">IF(OR($A285="",EU$4=""),0,COUNTIFS(Formulas!$A$2:$A$3001,EU$4,Formulas!$B$2:$B$3001,$A285))</f>
        <v>0</v>
      </c>
      <c r="EV285" s="21" t="n">
        <f aca="false">IF(OR($A285="",EV$4=""),0,COUNTIFS(Formulas!$A$2:$A$3001,EV$4,Formulas!$B$2:$B$3001,$A285))</f>
        <v>0</v>
      </c>
    </row>
    <row r="286" customFormat="false" ht="15" hidden="false" customHeight="false" outlineLevel="0" collapsed="false">
      <c r="A286" s="13" t="str">
        <f aca="false">IF(INDEX(Materials!$A$2:$A$301,282)="","",INDEX(Materials!$A$2:$A$301,282))</f>
        <v/>
      </c>
      <c r="B286" s="19" t="str">
        <f aca="false">IF(A286="","",COUNTIF(C286:EV286,"&gt;0"))</f>
        <v/>
      </c>
      <c r="C286" s="21" t="n">
        <f aca="false">IF(OR($A286="",C$4=""),0,COUNTIFS(Formulas!$A$2:$A$3001,C$4,Formulas!$B$2:$B$3001,$A286))</f>
        <v>0</v>
      </c>
      <c r="D286" s="21" t="n">
        <f aca="false">IF(OR($A286="",D$4=""),0,COUNTIFS(Formulas!$A$2:$A$3001,D$4,Formulas!$B$2:$B$3001,$A286))</f>
        <v>0</v>
      </c>
      <c r="E286" s="21" t="n">
        <f aca="false">IF(OR($A286="",E$4=""),0,COUNTIFS(Formulas!$A$2:$A$3001,E$4,Formulas!$B$2:$B$3001,$A286))</f>
        <v>0</v>
      </c>
      <c r="F286" s="21" t="n">
        <f aca="false">IF(OR($A286="",F$4=""),0,COUNTIFS(Formulas!$A$2:$A$3001,F$4,Formulas!$B$2:$B$3001,$A286))</f>
        <v>0</v>
      </c>
      <c r="G286" s="21" t="n">
        <f aca="false">IF(OR($A286="",G$4=""),0,COUNTIFS(Formulas!$A$2:$A$3001,G$4,Formulas!$B$2:$B$3001,$A286))</f>
        <v>0</v>
      </c>
      <c r="H286" s="21" t="n">
        <f aca="false">IF(OR($A286="",H$4=""),0,COUNTIFS(Formulas!$A$2:$A$3001,H$4,Formulas!$B$2:$B$3001,$A286))</f>
        <v>0</v>
      </c>
      <c r="I286" s="21" t="n">
        <f aca="false">IF(OR($A286="",I$4=""),0,COUNTIFS(Formulas!$A$2:$A$3001,I$4,Formulas!$B$2:$B$3001,$A286))</f>
        <v>0</v>
      </c>
      <c r="J286" s="21" t="n">
        <f aca="false">IF(OR($A286="",J$4=""),0,COUNTIFS(Formulas!$A$2:$A$3001,J$4,Formulas!$B$2:$B$3001,$A286))</f>
        <v>0</v>
      </c>
      <c r="K286" s="21" t="n">
        <f aca="false">IF(OR($A286="",K$4=""),0,COUNTIFS(Formulas!$A$2:$A$3001,K$4,Formulas!$B$2:$B$3001,$A286))</f>
        <v>0</v>
      </c>
      <c r="L286" s="21" t="n">
        <f aca="false">IF(OR($A286="",L$4=""),0,COUNTIFS(Formulas!$A$2:$A$3001,L$4,Formulas!$B$2:$B$3001,$A286))</f>
        <v>0</v>
      </c>
      <c r="M286" s="21" t="n">
        <f aca="false">IF(OR($A286="",M$4=""),0,COUNTIFS(Formulas!$A$2:$A$3001,M$4,Formulas!$B$2:$B$3001,$A286))</f>
        <v>0</v>
      </c>
      <c r="N286" s="21" t="n">
        <f aca="false">IF(OR($A286="",N$4=""),0,COUNTIFS(Formulas!$A$2:$A$3001,N$4,Formulas!$B$2:$B$3001,$A286))</f>
        <v>0</v>
      </c>
      <c r="O286" s="21" t="n">
        <f aca="false">IF(OR($A286="",O$4=""),0,COUNTIFS(Formulas!$A$2:$A$3001,O$4,Formulas!$B$2:$B$3001,$A286))</f>
        <v>0</v>
      </c>
      <c r="P286" s="21" t="n">
        <f aca="false">IF(OR($A286="",P$4=""),0,COUNTIFS(Formulas!$A$2:$A$3001,P$4,Formulas!$B$2:$B$3001,$A286))</f>
        <v>0</v>
      </c>
      <c r="Q286" s="21" t="n">
        <f aca="false">IF(OR($A286="",Q$4=""),0,COUNTIFS(Formulas!$A$2:$A$3001,Q$4,Formulas!$B$2:$B$3001,$A286))</f>
        <v>0</v>
      </c>
      <c r="R286" s="21" t="n">
        <f aca="false">IF(OR($A286="",R$4=""),0,COUNTIFS(Formulas!$A$2:$A$3001,R$4,Formulas!$B$2:$B$3001,$A286))</f>
        <v>0</v>
      </c>
      <c r="S286" s="21" t="n">
        <f aca="false">IF(OR($A286="",S$4=""),0,COUNTIFS(Formulas!$A$2:$A$3001,S$4,Formulas!$B$2:$B$3001,$A286))</f>
        <v>0</v>
      </c>
      <c r="T286" s="21" t="n">
        <f aca="false">IF(OR($A286="",T$4=""),0,COUNTIFS(Formulas!$A$2:$A$3001,T$4,Formulas!$B$2:$B$3001,$A286))</f>
        <v>0</v>
      </c>
      <c r="U286" s="21" t="n">
        <f aca="false">IF(OR($A286="",U$4=""),0,COUNTIFS(Formulas!$A$2:$A$3001,U$4,Formulas!$B$2:$B$3001,$A286))</f>
        <v>0</v>
      </c>
      <c r="V286" s="21" t="n">
        <f aca="false">IF(OR($A286="",V$4=""),0,COUNTIFS(Formulas!$A$2:$A$3001,V$4,Formulas!$B$2:$B$3001,$A286))</f>
        <v>0</v>
      </c>
      <c r="W286" s="21" t="n">
        <f aca="false">IF(OR($A286="",W$4=""),0,COUNTIFS(Formulas!$A$2:$A$3001,W$4,Formulas!$B$2:$B$3001,$A286))</f>
        <v>0</v>
      </c>
      <c r="X286" s="21" t="n">
        <f aca="false">IF(OR($A286="",X$4=""),0,COUNTIFS(Formulas!$A$2:$A$3001,X$4,Formulas!$B$2:$B$3001,$A286))</f>
        <v>0</v>
      </c>
      <c r="Y286" s="21" t="n">
        <f aca="false">IF(OR($A286="",Y$4=""),0,COUNTIFS(Formulas!$A$2:$A$3001,Y$4,Formulas!$B$2:$B$3001,$A286))</f>
        <v>0</v>
      </c>
      <c r="Z286" s="21" t="n">
        <f aca="false">IF(OR($A286="",Z$4=""),0,COUNTIFS(Formulas!$A$2:$A$3001,Z$4,Formulas!$B$2:$B$3001,$A286))</f>
        <v>0</v>
      </c>
      <c r="AA286" s="21" t="n">
        <f aca="false">IF(OR($A286="",AA$4=""),0,COUNTIFS(Formulas!$A$2:$A$3001,AA$4,Formulas!$B$2:$B$3001,$A286))</f>
        <v>0</v>
      </c>
      <c r="AB286" s="21" t="n">
        <f aca="false">IF(OR($A286="",AB$4=""),0,COUNTIFS(Formulas!$A$2:$A$3001,AB$4,Formulas!$B$2:$B$3001,$A286))</f>
        <v>0</v>
      </c>
      <c r="AC286" s="21" t="n">
        <f aca="false">IF(OR($A286="",AC$4=""),0,COUNTIFS(Formulas!$A$2:$A$3001,AC$4,Formulas!$B$2:$B$3001,$A286))</f>
        <v>0</v>
      </c>
      <c r="AD286" s="21" t="n">
        <f aca="false">IF(OR($A286="",AD$4=""),0,COUNTIFS(Formulas!$A$2:$A$3001,AD$4,Formulas!$B$2:$B$3001,$A286))</f>
        <v>0</v>
      </c>
      <c r="AE286" s="21" t="n">
        <f aca="false">IF(OR($A286="",AE$4=""),0,COUNTIFS(Formulas!$A$2:$A$3001,AE$4,Formulas!$B$2:$B$3001,$A286))</f>
        <v>0</v>
      </c>
      <c r="AF286" s="21" t="n">
        <f aca="false">IF(OR($A286="",AF$4=""),0,COUNTIFS(Formulas!$A$2:$A$3001,AF$4,Formulas!$B$2:$B$3001,$A286))</f>
        <v>0</v>
      </c>
      <c r="AG286" s="21" t="n">
        <f aca="false">IF(OR($A286="",AG$4=""),0,COUNTIFS(Formulas!$A$2:$A$3001,AG$4,Formulas!$B$2:$B$3001,$A286))</f>
        <v>0</v>
      </c>
      <c r="AH286" s="21" t="n">
        <f aca="false">IF(OR($A286="",AH$4=""),0,COUNTIFS(Formulas!$A$2:$A$3001,AH$4,Formulas!$B$2:$B$3001,$A286))</f>
        <v>0</v>
      </c>
      <c r="AI286" s="21" t="n">
        <f aca="false">IF(OR($A286="",AI$4=""),0,COUNTIFS(Formulas!$A$2:$A$3001,AI$4,Formulas!$B$2:$B$3001,$A286))</f>
        <v>0</v>
      </c>
      <c r="AJ286" s="21" t="n">
        <f aca="false">IF(OR($A286="",AJ$4=""),0,COUNTIFS(Formulas!$A$2:$A$3001,AJ$4,Formulas!$B$2:$B$3001,$A286))</f>
        <v>0</v>
      </c>
      <c r="AK286" s="21" t="n">
        <f aca="false">IF(OR($A286="",AK$4=""),0,COUNTIFS(Formulas!$A$2:$A$3001,AK$4,Formulas!$B$2:$B$3001,$A286))</f>
        <v>0</v>
      </c>
      <c r="AL286" s="21" t="n">
        <f aca="false">IF(OR($A286="",AL$4=""),0,COUNTIFS(Formulas!$A$2:$A$3001,AL$4,Formulas!$B$2:$B$3001,$A286))</f>
        <v>0</v>
      </c>
      <c r="AM286" s="21" t="n">
        <f aca="false">IF(OR($A286="",AM$4=""),0,COUNTIFS(Formulas!$A$2:$A$3001,AM$4,Formulas!$B$2:$B$3001,$A286))</f>
        <v>0</v>
      </c>
      <c r="AN286" s="21" t="n">
        <f aca="false">IF(OR($A286="",AN$4=""),0,COUNTIFS(Formulas!$A$2:$A$3001,AN$4,Formulas!$B$2:$B$3001,$A286))</f>
        <v>0</v>
      </c>
      <c r="AO286" s="21" t="n">
        <f aca="false">IF(OR($A286="",AO$4=""),0,COUNTIFS(Formulas!$A$2:$A$3001,AO$4,Formulas!$B$2:$B$3001,$A286))</f>
        <v>0</v>
      </c>
      <c r="AP286" s="21" t="n">
        <f aca="false">IF(OR($A286="",AP$4=""),0,COUNTIFS(Formulas!$A$2:$A$3001,AP$4,Formulas!$B$2:$B$3001,$A286))</f>
        <v>0</v>
      </c>
      <c r="AQ286" s="21" t="n">
        <f aca="false">IF(OR($A286="",AQ$4=""),0,COUNTIFS(Formulas!$A$2:$A$3001,AQ$4,Formulas!$B$2:$B$3001,$A286))</f>
        <v>0</v>
      </c>
      <c r="AR286" s="21" t="n">
        <f aca="false">IF(OR($A286="",AR$4=""),0,COUNTIFS(Formulas!$A$2:$A$3001,AR$4,Formulas!$B$2:$B$3001,$A286))</f>
        <v>0</v>
      </c>
      <c r="AS286" s="21" t="n">
        <f aca="false">IF(OR($A286="",AS$4=""),0,COUNTIFS(Formulas!$A$2:$A$3001,AS$4,Formulas!$B$2:$B$3001,$A286))</f>
        <v>0</v>
      </c>
      <c r="AT286" s="21" t="n">
        <f aca="false">IF(OR($A286="",AT$4=""),0,COUNTIFS(Formulas!$A$2:$A$3001,AT$4,Formulas!$B$2:$B$3001,$A286))</f>
        <v>0</v>
      </c>
      <c r="AU286" s="21" t="n">
        <f aca="false">IF(OR($A286="",AU$4=""),0,COUNTIFS(Formulas!$A$2:$A$3001,AU$4,Formulas!$B$2:$B$3001,$A286))</f>
        <v>0</v>
      </c>
      <c r="AV286" s="21" t="n">
        <f aca="false">IF(OR($A286="",AV$4=""),0,COUNTIFS(Formulas!$A$2:$A$3001,AV$4,Formulas!$B$2:$B$3001,$A286))</f>
        <v>0</v>
      </c>
      <c r="AW286" s="21" t="n">
        <f aca="false">IF(OR($A286="",AW$4=""),0,COUNTIFS(Formulas!$A$2:$A$3001,AW$4,Formulas!$B$2:$B$3001,$A286))</f>
        <v>0</v>
      </c>
      <c r="AX286" s="21" t="n">
        <f aca="false">IF(OR($A286="",AX$4=""),0,COUNTIFS(Formulas!$A$2:$A$3001,AX$4,Formulas!$B$2:$B$3001,$A286))</f>
        <v>0</v>
      </c>
      <c r="AY286" s="21" t="n">
        <f aca="false">IF(OR($A286="",AY$4=""),0,COUNTIFS(Formulas!$A$2:$A$3001,AY$4,Formulas!$B$2:$B$3001,$A286))</f>
        <v>0</v>
      </c>
      <c r="AZ286" s="21" t="n">
        <f aca="false">IF(OR($A286="",AZ$4=""),0,COUNTIFS(Formulas!$A$2:$A$3001,AZ$4,Formulas!$B$2:$B$3001,$A286))</f>
        <v>0</v>
      </c>
      <c r="BA286" s="21" t="n">
        <f aca="false">IF(OR($A286="",BA$4=""),0,COUNTIFS(Formulas!$A$2:$A$3001,BA$4,Formulas!$B$2:$B$3001,$A286))</f>
        <v>0</v>
      </c>
      <c r="BB286" s="21" t="n">
        <f aca="false">IF(OR($A286="",BB$4=""),0,COUNTIFS(Formulas!$A$2:$A$3001,BB$4,Formulas!$B$2:$B$3001,$A286))</f>
        <v>0</v>
      </c>
      <c r="BC286" s="21" t="n">
        <f aca="false">IF(OR($A286="",BC$4=""),0,COUNTIFS(Formulas!$A$2:$A$3001,BC$4,Formulas!$B$2:$B$3001,$A286))</f>
        <v>0</v>
      </c>
      <c r="BD286" s="21" t="n">
        <f aca="false">IF(OR($A286="",BD$4=""),0,COUNTIFS(Formulas!$A$2:$A$3001,BD$4,Formulas!$B$2:$B$3001,$A286))</f>
        <v>0</v>
      </c>
      <c r="BE286" s="21" t="n">
        <f aca="false">IF(OR($A286="",BE$4=""),0,COUNTIFS(Formulas!$A$2:$A$3001,BE$4,Formulas!$B$2:$B$3001,$A286))</f>
        <v>0</v>
      </c>
      <c r="BF286" s="21" t="n">
        <f aca="false">IF(OR($A286="",BF$4=""),0,COUNTIFS(Formulas!$A$2:$A$3001,BF$4,Formulas!$B$2:$B$3001,$A286))</f>
        <v>0</v>
      </c>
      <c r="BG286" s="21" t="n">
        <f aca="false">IF(OR($A286="",BG$4=""),0,COUNTIFS(Formulas!$A$2:$A$3001,BG$4,Formulas!$B$2:$B$3001,$A286))</f>
        <v>0</v>
      </c>
      <c r="BH286" s="21" t="n">
        <f aca="false">IF(OR($A286="",BH$4=""),0,COUNTIFS(Formulas!$A$2:$A$3001,BH$4,Formulas!$B$2:$B$3001,$A286))</f>
        <v>0</v>
      </c>
      <c r="BI286" s="21" t="n">
        <f aca="false">IF(OR($A286="",BI$4=""),0,COUNTIFS(Formulas!$A$2:$A$3001,BI$4,Formulas!$B$2:$B$3001,$A286))</f>
        <v>0</v>
      </c>
      <c r="BJ286" s="21" t="n">
        <f aca="false">IF(OR($A286="",BJ$4=""),0,COUNTIFS(Formulas!$A$2:$A$3001,BJ$4,Formulas!$B$2:$B$3001,$A286))</f>
        <v>0</v>
      </c>
      <c r="BK286" s="21" t="n">
        <f aca="false">IF(OR($A286="",BK$4=""),0,COUNTIFS(Formulas!$A$2:$A$3001,BK$4,Formulas!$B$2:$B$3001,$A286))</f>
        <v>0</v>
      </c>
      <c r="BL286" s="21" t="n">
        <f aca="false">IF(OR($A286="",BL$4=""),0,COUNTIFS(Formulas!$A$2:$A$3001,BL$4,Formulas!$B$2:$B$3001,$A286))</f>
        <v>0</v>
      </c>
      <c r="BM286" s="21" t="n">
        <f aca="false">IF(OR($A286="",BM$4=""),0,COUNTIFS(Formulas!$A$2:$A$3001,BM$4,Formulas!$B$2:$B$3001,$A286))</f>
        <v>0</v>
      </c>
      <c r="BN286" s="21" t="n">
        <f aca="false">IF(OR($A286="",BN$4=""),0,COUNTIFS(Formulas!$A$2:$A$3001,BN$4,Formulas!$B$2:$B$3001,$A286))</f>
        <v>0</v>
      </c>
      <c r="BO286" s="21" t="n">
        <f aca="false">IF(OR($A286="",BO$4=""),0,COUNTIFS(Formulas!$A$2:$A$3001,BO$4,Formulas!$B$2:$B$3001,$A286))</f>
        <v>0</v>
      </c>
      <c r="BP286" s="21" t="n">
        <f aca="false">IF(OR($A286="",BP$4=""),0,COUNTIFS(Formulas!$A$2:$A$3001,BP$4,Formulas!$B$2:$B$3001,$A286))</f>
        <v>0</v>
      </c>
      <c r="BQ286" s="21" t="n">
        <f aca="false">IF(OR($A286="",BQ$4=""),0,COUNTIFS(Formulas!$A$2:$A$3001,BQ$4,Formulas!$B$2:$B$3001,$A286))</f>
        <v>0</v>
      </c>
      <c r="BR286" s="21" t="n">
        <f aca="false">IF(OR($A286="",BR$4=""),0,COUNTIFS(Formulas!$A$2:$A$3001,BR$4,Formulas!$B$2:$B$3001,$A286))</f>
        <v>0</v>
      </c>
      <c r="BS286" s="21" t="n">
        <f aca="false">IF(OR($A286="",BS$4=""),0,COUNTIFS(Formulas!$A$2:$A$3001,BS$4,Formulas!$B$2:$B$3001,$A286))</f>
        <v>0</v>
      </c>
      <c r="BT286" s="21" t="n">
        <f aca="false">IF(OR($A286="",BT$4=""),0,COUNTIFS(Formulas!$A$2:$A$3001,BT$4,Formulas!$B$2:$B$3001,$A286))</f>
        <v>0</v>
      </c>
      <c r="BU286" s="21" t="n">
        <f aca="false">IF(OR($A286="",BU$4=""),0,COUNTIFS(Formulas!$A$2:$A$3001,BU$4,Formulas!$B$2:$B$3001,$A286))</f>
        <v>0</v>
      </c>
      <c r="BV286" s="21" t="n">
        <f aca="false">IF(OR($A286="",BV$4=""),0,COUNTIFS(Formulas!$A$2:$A$3001,BV$4,Formulas!$B$2:$B$3001,$A286))</f>
        <v>0</v>
      </c>
      <c r="BW286" s="21" t="n">
        <f aca="false">IF(OR($A286="",BW$4=""),0,COUNTIFS(Formulas!$A$2:$A$3001,BW$4,Formulas!$B$2:$B$3001,$A286))</f>
        <v>0</v>
      </c>
      <c r="BX286" s="21" t="n">
        <f aca="false">IF(OR($A286="",BX$4=""),0,COUNTIFS(Formulas!$A$2:$A$3001,BX$4,Formulas!$B$2:$B$3001,$A286))</f>
        <v>0</v>
      </c>
      <c r="BY286" s="21" t="n">
        <f aca="false">IF(OR($A286="",BY$4=""),0,COUNTIFS(Formulas!$A$2:$A$3001,BY$4,Formulas!$B$2:$B$3001,$A286))</f>
        <v>0</v>
      </c>
      <c r="BZ286" s="21" t="n">
        <f aca="false">IF(OR($A286="",BZ$4=""),0,COUNTIFS(Formulas!$A$2:$A$3001,BZ$4,Formulas!$B$2:$B$3001,$A286))</f>
        <v>0</v>
      </c>
      <c r="CA286" s="21" t="n">
        <f aca="false">IF(OR($A286="",CA$4=""),0,COUNTIFS(Formulas!$A$2:$A$3001,CA$4,Formulas!$B$2:$B$3001,$A286))</f>
        <v>0</v>
      </c>
      <c r="CB286" s="21" t="n">
        <f aca="false">IF(OR($A286="",CB$4=""),0,COUNTIFS(Formulas!$A$2:$A$3001,CB$4,Formulas!$B$2:$B$3001,$A286))</f>
        <v>0</v>
      </c>
      <c r="CC286" s="21" t="n">
        <f aca="false">IF(OR($A286="",CC$4=""),0,COUNTIFS(Formulas!$A$2:$A$3001,CC$4,Formulas!$B$2:$B$3001,$A286))</f>
        <v>0</v>
      </c>
      <c r="CD286" s="21" t="n">
        <f aca="false">IF(OR($A286="",CD$4=""),0,COUNTIFS(Formulas!$A$2:$A$3001,CD$4,Formulas!$B$2:$B$3001,$A286))</f>
        <v>0</v>
      </c>
      <c r="CE286" s="21" t="n">
        <f aca="false">IF(OR($A286="",CE$4=""),0,COUNTIFS(Formulas!$A$2:$A$3001,CE$4,Formulas!$B$2:$B$3001,$A286))</f>
        <v>0</v>
      </c>
      <c r="CF286" s="21" t="n">
        <f aca="false">IF(OR($A286="",CF$4=""),0,COUNTIFS(Formulas!$A$2:$A$3001,CF$4,Formulas!$B$2:$B$3001,$A286))</f>
        <v>0</v>
      </c>
      <c r="CG286" s="21" t="n">
        <f aca="false">IF(OR($A286="",CG$4=""),0,COUNTIFS(Formulas!$A$2:$A$3001,CG$4,Formulas!$B$2:$B$3001,$A286))</f>
        <v>0</v>
      </c>
      <c r="CH286" s="21" t="n">
        <f aca="false">IF(OR($A286="",CH$4=""),0,COUNTIFS(Formulas!$A$2:$A$3001,CH$4,Formulas!$B$2:$B$3001,$A286))</f>
        <v>0</v>
      </c>
      <c r="CI286" s="21" t="n">
        <f aca="false">IF(OR($A286="",CI$4=""),0,COUNTIFS(Formulas!$A$2:$A$3001,CI$4,Formulas!$B$2:$B$3001,$A286))</f>
        <v>0</v>
      </c>
      <c r="CJ286" s="21" t="n">
        <f aca="false">IF(OR($A286="",CJ$4=""),0,COUNTIFS(Formulas!$A$2:$A$3001,CJ$4,Formulas!$B$2:$B$3001,$A286))</f>
        <v>0</v>
      </c>
      <c r="CK286" s="21" t="n">
        <f aca="false">IF(OR($A286="",CK$4=""),0,COUNTIFS(Formulas!$A$2:$A$3001,CK$4,Formulas!$B$2:$B$3001,$A286))</f>
        <v>0</v>
      </c>
      <c r="CL286" s="21" t="n">
        <f aca="false">IF(OR($A286="",CL$4=""),0,COUNTIFS(Formulas!$A$2:$A$3001,CL$4,Formulas!$B$2:$B$3001,$A286))</f>
        <v>0</v>
      </c>
      <c r="CM286" s="21" t="n">
        <f aca="false">IF(OR($A286="",CM$4=""),0,COUNTIFS(Formulas!$A$2:$A$3001,CM$4,Formulas!$B$2:$B$3001,$A286))</f>
        <v>0</v>
      </c>
      <c r="CN286" s="21" t="n">
        <f aca="false">IF(OR($A286="",CN$4=""),0,COUNTIFS(Formulas!$A$2:$A$3001,CN$4,Formulas!$B$2:$B$3001,$A286))</f>
        <v>0</v>
      </c>
      <c r="CO286" s="21" t="n">
        <f aca="false">IF(OR($A286="",CO$4=""),0,COUNTIFS(Formulas!$A$2:$A$3001,CO$4,Formulas!$B$2:$B$3001,$A286))</f>
        <v>0</v>
      </c>
      <c r="CP286" s="21" t="n">
        <f aca="false">IF(OR($A286="",CP$4=""),0,COUNTIFS(Formulas!$A$2:$A$3001,CP$4,Formulas!$B$2:$B$3001,$A286))</f>
        <v>0</v>
      </c>
      <c r="CQ286" s="21" t="n">
        <f aca="false">IF(OR($A286="",CQ$4=""),0,COUNTIFS(Formulas!$A$2:$A$3001,CQ$4,Formulas!$B$2:$B$3001,$A286))</f>
        <v>0</v>
      </c>
      <c r="CR286" s="21" t="n">
        <f aca="false">IF(OR($A286="",CR$4=""),0,COUNTIFS(Formulas!$A$2:$A$3001,CR$4,Formulas!$B$2:$B$3001,$A286))</f>
        <v>0</v>
      </c>
      <c r="CS286" s="21" t="n">
        <f aca="false">IF(OR($A286="",CS$4=""),0,COUNTIFS(Formulas!$A$2:$A$3001,CS$4,Formulas!$B$2:$B$3001,$A286))</f>
        <v>0</v>
      </c>
      <c r="CT286" s="21" t="n">
        <f aca="false">IF(OR($A286="",CT$4=""),0,COUNTIFS(Formulas!$A$2:$A$3001,CT$4,Formulas!$B$2:$B$3001,$A286))</f>
        <v>0</v>
      </c>
      <c r="CU286" s="21" t="n">
        <f aca="false">IF(OR($A286="",CU$4=""),0,COUNTIFS(Formulas!$A$2:$A$3001,CU$4,Formulas!$B$2:$B$3001,$A286))</f>
        <v>0</v>
      </c>
      <c r="CV286" s="21" t="n">
        <f aca="false">IF(OR($A286="",CV$4=""),0,COUNTIFS(Formulas!$A$2:$A$3001,CV$4,Formulas!$B$2:$B$3001,$A286))</f>
        <v>0</v>
      </c>
      <c r="CW286" s="21" t="n">
        <f aca="false">IF(OR($A286="",CW$4=""),0,COUNTIFS(Formulas!$A$2:$A$3001,CW$4,Formulas!$B$2:$B$3001,$A286))</f>
        <v>0</v>
      </c>
      <c r="CX286" s="21" t="n">
        <f aca="false">IF(OR($A286="",CX$4=""),0,COUNTIFS(Formulas!$A$2:$A$3001,CX$4,Formulas!$B$2:$B$3001,$A286))</f>
        <v>0</v>
      </c>
      <c r="CY286" s="21" t="n">
        <f aca="false">IF(OR($A286="",CY$4=""),0,COUNTIFS(Formulas!$A$2:$A$3001,CY$4,Formulas!$B$2:$B$3001,$A286))</f>
        <v>0</v>
      </c>
      <c r="CZ286" s="21" t="n">
        <f aca="false">IF(OR($A286="",CZ$4=""),0,COUNTIFS(Formulas!$A$2:$A$3001,CZ$4,Formulas!$B$2:$B$3001,$A286))</f>
        <v>0</v>
      </c>
      <c r="DA286" s="21" t="n">
        <f aca="false">IF(OR($A286="",DA$4=""),0,COUNTIFS(Formulas!$A$2:$A$3001,DA$4,Formulas!$B$2:$B$3001,$A286))</f>
        <v>0</v>
      </c>
      <c r="DB286" s="21" t="n">
        <f aca="false">IF(OR($A286="",DB$4=""),0,COUNTIFS(Formulas!$A$2:$A$3001,DB$4,Formulas!$B$2:$B$3001,$A286))</f>
        <v>0</v>
      </c>
      <c r="DC286" s="21" t="n">
        <f aca="false">IF(OR($A286="",DC$4=""),0,COUNTIFS(Formulas!$A$2:$A$3001,DC$4,Formulas!$B$2:$B$3001,$A286))</f>
        <v>0</v>
      </c>
      <c r="DD286" s="21" t="n">
        <f aca="false">IF(OR($A286="",DD$4=""),0,COUNTIFS(Formulas!$A$2:$A$3001,DD$4,Formulas!$B$2:$B$3001,$A286))</f>
        <v>0</v>
      </c>
      <c r="DE286" s="21" t="n">
        <f aca="false">IF(OR($A286="",DE$4=""),0,COUNTIFS(Formulas!$A$2:$A$3001,DE$4,Formulas!$B$2:$B$3001,$A286))</f>
        <v>0</v>
      </c>
      <c r="DF286" s="21" t="n">
        <f aca="false">IF(OR($A286="",DF$4=""),0,COUNTIFS(Formulas!$A$2:$A$3001,DF$4,Formulas!$B$2:$B$3001,$A286))</f>
        <v>0</v>
      </c>
      <c r="DG286" s="21" t="n">
        <f aca="false">IF(OR($A286="",DG$4=""),0,COUNTIFS(Formulas!$A$2:$A$3001,DG$4,Formulas!$B$2:$B$3001,$A286))</f>
        <v>0</v>
      </c>
      <c r="DH286" s="21" t="n">
        <f aca="false">IF(OR($A286="",DH$4=""),0,COUNTIFS(Formulas!$A$2:$A$3001,DH$4,Formulas!$B$2:$B$3001,$A286))</f>
        <v>0</v>
      </c>
      <c r="DI286" s="21" t="n">
        <f aca="false">IF(OR($A286="",DI$4=""),0,COUNTIFS(Formulas!$A$2:$A$3001,DI$4,Formulas!$B$2:$B$3001,$A286))</f>
        <v>0</v>
      </c>
      <c r="DJ286" s="21" t="n">
        <f aca="false">IF(OR($A286="",DJ$4=""),0,COUNTIFS(Formulas!$A$2:$A$3001,DJ$4,Formulas!$B$2:$B$3001,$A286))</f>
        <v>0</v>
      </c>
      <c r="DK286" s="21" t="n">
        <f aca="false">IF(OR($A286="",DK$4=""),0,COUNTIFS(Formulas!$A$2:$A$3001,DK$4,Formulas!$B$2:$B$3001,$A286))</f>
        <v>0</v>
      </c>
      <c r="DL286" s="21" t="n">
        <f aca="false">IF(OR($A286="",DL$4=""),0,COUNTIFS(Formulas!$A$2:$A$3001,DL$4,Formulas!$B$2:$B$3001,$A286))</f>
        <v>0</v>
      </c>
      <c r="DM286" s="21" t="n">
        <f aca="false">IF(OR($A286="",DM$4=""),0,COUNTIFS(Formulas!$A$2:$A$3001,DM$4,Formulas!$B$2:$B$3001,$A286))</f>
        <v>0</v>
      </c>
      <c r="DN286" s="21" t="n">
        <f aca="false">IF(OR($A286="",DN$4=""),0,COUNTIFS(Formulas!$A$2:$A$3001,DN$4,Formulas!$B$2:$B$3001,$A286))</f>
        <v>0</v>
      </c>
      <c r="DO286" s="21" t="n">
        <f aca="false">IF(OR($A286="",DO$4=""),0,COUNTIFS(Formulas!$A$2:$A$3001,DO$4,Formulas!$B$2:$B$3001,$A286))</f>
        <v>0</v>
      </c>
      <c r="DP286" s="21" t="n">
        <f aca="false">IF(OR($A286="",DP$4=""),0,COUNTIFS(Formulas!$A$2:$A$3001,DP$4,Formulas!$B$2:$B$3001,$A286))</f>
        <v>0</v>
      </c>
      <c r="DQ286" s="21" t="n">
        <f aca="false">IF(OR($A286="",DQ$4=""),0,COUNTIFS(Formulas!$A$2:$A$3001,DQ$4,Formulas!$B$2:$B$3001,$A286))</f>
        <v>0</v>
      </c>
      <c r="DR286" s="21" t="n">
        <f aca="false">IF(OR($A286="",DR$4=""),0,COUNTIFS(Formulas!$A$2:$A$3001,DR$4,Formulas!$B$2:$B$3001,$A286))</f>
        <v>0</v>
      </c>
      <c r="DS286" s="21" t="n">
        <f aca="false">IF(OR($A286="",DS$4=""),0,COUNTIFS(Formulas!$A$2:$A$3001,DS$4,Formulas!$B$2:$B$3001,$A286))</f>
        <v>0</v>
      </c>
      <c r="DT286" s="21" t="n">
        <f aca="false">IF(OR($A286="",DT$4=""),0,COUNTIFS(Formulas!$A$2:$A$3001,DT$4,Formulas!$B$2:$B$3001,$A286))</f>
        <v>0</v>
      </c>
      <c r="DU286" s="21" t="n">
        <f aca="false">IF(OR($A286="",DU$4=""),0,COUNTIFS(Formulas!$A$2:$A$3001,DU$4,Formulas!$B$2:$B$3001,$A286))</f>
        <v>0</v>
      </c>
      <c r="DV286" s="21" t="n">
        <f aca="false">IF(OR($A286="",DV$4=""),0,COUNTIFS(Formulas!$A$2:$A$3001,DV$4,Formulas!$B$2:$B$3001,$A286))</f>
        <v>0</v>
      </c>
      <c r="DW286" s="21" t="n">
        <f aca="false">IF(OR($A286="",DW$4=""),0,COUNTIFS(Formulas!$A$2:$A$3001,DW$4,Formulas!$B$2:$B$3001,$A286))</f>
        <v>0</v>
      </c>
      <c r="DX286" s="21" t="n">
        <f aca="false">IF(OR($A286="",DX$4=""),0,COUNTIFS(Formulas!$A$2:$A$3001,DX$4,Formulas!$B$2:$B$3001,$A286))</f>
        <v>0</v>
      </c>
      <c r="DY286" s="21" t="n">
        <f aca="false">IF(OR($A286="",DY$4=""),0,COUNTIFS(Formulas!$A$2:$A$3001,DY$4,Formulas!$B$2:$B$3001,$A286))</f>
        <v>0</v>
      </c>
      <c r="DZ286" s="21" t="n">
        <f aca="false">IF(OR($A286="",DZ$4=""),0,COUNTIFS(Formulas!$A$2:$A$3001,DZ$4,Formulas!$B$2:$B$3001,$A286))</f>
        <v>0</v>
      </c>
      <c r="EA286" s="21" t="n">
        <f aca="false">IF(OR($A286="",EA$4=""),0,COUNTIFS(Formulas!$A$2:$A$3001,EA$4,Formulas!$B$2:$B$3001,$A286))</f>
        <v>0</v>
      </c>
      <c r="EB286" s="21" t="n">
        <f aca="false">IF(OR($A286="",EB$4=""),0,COUNTIFS(Formulas!$A$2:$A$3001,EB$4,Formulas!$B$2:$B$3001,$A286))</f>
        <v>0</v>
      </c>
      <c r="EC286" s="21" t="n">
        <f aca="false">IF(OR($A286="",EC$4=""),0,COUNTIFS(Formulas!$A$2:$A$3001,EC$4,Formulas!$B$2:$B$3001,$A286))</f>
        <v>0</v>
      </c>
      <c r="ED286" s="21" t="n">
        <f aca="false">IF(OR($A286="",ED$4=""),0,COUNTIFS(Formulas!$A$2:$A$3001,ED$4,Formulas!$B$2:$B$3001,$A286))</f>
        <v>0</v>
      </c>
      <c r="EE286" s="21" t="n">
        <f aca="false">IF(OR($A286="",EE$4=""),0,COUNTIFS(Formulas!$A$2:$A$3001,EE$4,Formulas!$B$2:$B$3001,$A286))</f>
        <v>0</v>
      </c>
      <c r="EF286" s="21" t="n">
        <f aca="false">IF(OR($A286="",EF$4=""),0,COUNTIFS(Formulas!$A$2:$A$3001,EF$4,Formulas!$B$2:$B$3001,$A286))</f>
        <v>0</v>
      </c>
      <c r="EG286" s="21" t="n">
        <f aca="false">IF(OR($A286="",EG$4=""),0,COUNTIFS(Formulas!$A$2:$A$3001,EG$4,Formulas!$B$2:$B$3001,$A286))</f>
        <v>0</v>
      </c>
      <c r="EH286" s="21" t="n">
        <f aca="false">IF(OR($A286="",EH$4=""),0,COUNTIFS(Formulas!$A$2:$A$3001,EH$4,Formulas!$B$2:$B$3001,$A286))</f>
        <v>0</v>
      </c>
      <c r="EI286" s="21" t="n">
        <f aca="false">IF(OR($A286="",EI$4=""),0,COUNTIFS(Formulas!$A$2:$A$3001,EI$4,Formulas!$B$2:$B$3001,$A286))</f>
        <v>0</v>
      </c>
      <c r="EJ286" s="21" t="n">
        <f aca="false">IF(OR($A286="",EJ$4=""),0,COUNTIFS(Formulas!$A$2:$A$3001,EJ$4,Formulas!$B$2:$B$3001,$A286))</f>
        <v>0</v>
      </c>
      <c r="EK286" s="21" t="n">
        <f aca="false">IF(OR($A286="",EK$4=""),0,COUNTIFS(Formulas!$A$2:$A$3001,EK$4,Formulas!$B$2:$B$3001,$A286))</f>
        <v>0</v>
      </c>
      <c r="EL286" s="21" t="n">
        <f aca="false">IF(OR($A286="",EL$4=""),0,COUNTIFS(Formulas!$A$2:$A$3001,EL$4,Formulas!$B$2:$B$3001,$A286))</f>
        <v>0</v>
      </c>
      <c r="EM286" s="21" t="n">
        <f aca="false">IF(OR($A286="",EM$4=""),0,COUNTIFS(Formulas!$A$2:$A$3001,EM$4,Formulas!$B$2:$B$3001,$A286))</f>
        <v>0</v>
      </c>
      <c r="EN286" s="21" t="n">
        <f aca="false">IF(OR($A286="",EN$4=""),0,COUNTIFS(Formulas!$A$2:$A$3001,EN$4,Formulas!$B$2:$B$3001,$A286))</f>
        <v>0</v>
      </c>
      <c r="EO286" s="21" t="n">
        <f aca="false">IF(OR($A286="",EO$4=""),0,COUNTIFS(Formulas!$A$2:$A$3001,EO$4,Formulas!$B$2:$B$3001,$A286))</f>
        <v>0</v>
      </c>
      <c r="EP286" s="21" t="n">
        <f aca="false">IF(OR($A286="",EP$4=""),0,COUNTIFS(Formulas!$A$2:$A$3001,EP$4,Formulas!$B$2:$B$3001,$A286))</f>
        <v>0</v>
      </c>
      <c r="EQ286" s="21" t="n">
        <f aca="false">IF(OR($A286="",EQ$4=""),0,COUNTIFS(Formulas!$A$2:$A$3001,EQ$4,Formulas!$B$2:$B$3001,$A286))</f>
        <v>0</v>
      </c>
      <c r="ER286" s="21" t="n">
        <f aca="false">IF(OR($A286="",ER$4=""),0,COUNTIFS(Formulas!$A$2:$A$3001,ER$4,Formulas!$B$2:$B$3001,$A286))</f>
        <v>0</v>
      </c>
      <c r="ES286" s="21" t="n">
        <f aca="false">IF(OR($A286="",ES$4=""),0,COUNTIFS(Formulas!$A$2:$A$3001,ES$4,Formulas!$B$2:$B$3001,$A286))</f>
        <v>0</v>
      </c>
      <c r="ET286" s="21" t="n">
        <f aca="false">IF(OR($A286="",ET$4=""),0,COUNTIFS(Formulas!$A$2:$A$3001,ET$4,Formulas!$B$2:$B$3001,$A286))</f>
        <v>0</v>
      </c>
      <c r="EU286" s="21" t="n">
        <f aca="false">IF(OR($A286="",EU$4=""),0,COUNTIFS(Formulas!$A$2:$A$3001,EU$4,Formulas!$B$2:$B$3001,$A286))</f>
        <v>0</v>
      </c>
      <c r="EV286" s="21" t="n">
        <f aca="false">IF(OR($A286="",EV$4=""),0,COUNTIFS(Formulas!$A$2:$A$3001,EV$4,Formulas!$B$2:$B$3001,$A286))</f>
        <v>0</v>
      </c>
    </row>
    <row r="287" customFormat="false" ht="15" hidden="false" customHeight="false" outlineLevel="0" collapsed="false">
      <c r="A287" s="13" t="str">
        <f aca="false">IF(INDEX(Materials!$A$2:$A$301,283)="","",INDEX(Materials!$A$2:$A$301,283))</f>
        <v/>
      </c>
      <c r="B287" s="19" t="str">
        <f aca="false">IF(A287="","",COUNTIF(C287:EV287,"&gt;0"))</f>
        <v/>
      </c>
      <c r="C287" s="21" t="n">
        <f aca="false">IF(OR($A287="",C$4=""),0,COUNTIFS(Formulas!$A$2:$A$3001,C$4,Formulas!$B$2:$B$3001,$A287))</f>
        <v>0</v>
      </c>
      <c r="D287" s="21" t="n">
        <f aca="false">IF(OR($A287="",D$4=""),0,COUNTIFS(Formulas!$A$2:$A$3001,D$4,Formulas!$B$2:$B$3001,$A287))</f>
        <v>0</v>
      </c>
      <c r="E287" s="21" t="n">
        <f aca="false">IF(OR($A287="",E$4=""),0,COUNTIFS(Formulas!$A$2:$A$3001,E$4,Formulas!$B$2:$B$3001,$A287))</f>
        <v>0</v>
      </c>
      <c r="F287" s="21" t="n">
        <f aca="false">IF(OR($A287="",F$4=""),0,COUNTIFS(Formulas!$A$2:$A$3001,F$4,Formulas!$B$2:$B$3001,$A287))</f>
        <v>0</v>
      </c>
      <c r="G287" s="21" t="n">
        <f aca="false">IF(OR($A287="",G$4=""),0,COUNTIFS(Formulas!$A$2:$A$3001,G$4,Formulas!$B$2:$B$3001,$A287))</f>
        <v>0</v>
      </c>
      <c r="H287" s="21" t="n">
        <f aca="false">IF(OR($A287="",H$4=""),0,COUNTIFS(Formulas!$A$2:$A$3001,H$4,Formulas!$B$2:$B$3001,$A287))</f>
        <v>0</v>
      </c>
      <c r="I287" s="21" t="n">
        <f aca="false">IF(OR($A287="",I$4=""),0,COUNTIFS(Formulas!$A$2:$A$3001,I$4,Formulas!$B$2:$B$3001,$A287))</f>
        <v>0</v>
      </c>
      <c r="J287" s="21" t="n">
        <f aca="false">IF(OR($A287="",J$4=""),0,COUNTIFS(Formulas!$A$2:$A$3001,J$4,Formulas!$B$2:$B$3001,$A287))</f>
        <v>0</v>
      </c>
      <c r="K287" s="21" t="n">
        <f aca="false">IF(OR($A287="",K$4=""),0,COUNTIFS(Formulas!$A$2:$A$3001,K$4,Formulas!$B$2:$B$3001,$A287))</f>
        <v>0</v>
      </c>
      <c r="L287" s="21" t="n">
        <f aca="false">IF(OR($A287="",L$4=""),0,COUNTIFS(Formulas!$A$2:$A$3001,L$4,Formulas!$B$2:$B$3001,$A287))</f>
        <v>0</v>
      </c>
      <c r="M287" s="21" t="n">
        <f aca="false">IF(OR($A287="",M$4=""),0,COUNTIFS(Formulas!$A$2:$A$3001,M$4,Formulas!$B$2:$B$3001,$A287))</f>
        <v>0</v>
      </c>
      <c r="N287" s="21" t="n">
        <f aca="false">IF(OR($A287="",N$4=""),0,COUNTIFS(Formulas!$A$2:$A$3001,N$4,Formulas!$B$2:$B$3001,$A287))</f>
        <v>0</v>
      </c>
      <c r="O287" s="21" t="n">
        <f aca="false">IF(OR($A287="",O$4=""),0,COUNTIFS(Formulas!$A$2:$A$3001,O$4,Formulas!$B$2:$B$3001,$A287))</f>
        <v>0</v>
      </c>
      <c r="P287" s="21" t="n">
        <f aca="false">IF(OR($A287="",P$4=""),0,COUNTIFS(Formulas!$A$2:$A$3001,P$4,Formulas!$B$2:$B$3001,$A287))</f>
        <v>0</v>
      </c>
      <c r="Q287" s="21" t="n">
        <f aca="false">IF(OR($A287="",Q$4=""),0,COUNTIFS(Formulas!$A$2:$A$3001,Q$4,Formulas!$B$2:$B$3001,$A287))</f>
        <v>0</v>
      </c>
      <c r="R287" s="21" t="n">
        <f aca="false">IF(OR($A287="",R$4=""),0,COUNTIFS(Formulas!$A$2:$A$3001,R$4,Formulas!$B$2:$B$3001,$A287))</f>
        <v>0</v>
      </c>
      <c r="S287" s="21" t="n">
        <f aca="false">IF(OR($A287="",S$4=""),0,COUNTIFS(Formulas!$A$2:$A$3001,S$4,Formulas!$B$2:$B$3001,$A287))</f>
        <v>0</v>
      </c>
      <c r="T287" s="21" t="n">
        <f aca="false">IF(OR($A287="",T$4=""),0,COUNTIFS(Formulas!$A$2:$A$3001,T$4,Formulas!$B$2:$B$3001,$A287))</f>
        <v>0</v>
      </c>
      <c r="U287" s="21" t="n">
        <f aca="false">IF(OR($A287="",U$4=""),0,COUNTIFS(Formulas!$A$2:$A$3001,U$4,Formulas!$B$2:$B$3001,$A287))</f>
        <v>0</v>
      </c>
      <c r="V287" s="21" t="n">
        <f aca="false">IF(OR($A287="",V$4=""),0,COUNTIFS(Formulas!$A$2:$A$3001,V$4,Formulas!$B$2:$B$3001,$A287))</f>
        <v>0</v>
      </c>
      <c r="W287" s="21" t="n">
        <f aca="false">IF(OR($A287="",W$4=""),0,COUNTIFS(Formulas!$A$2:$A$3001,W$4,Formulas!$B$2:$B$3001,$A287))</f>
        <v>0</v>
      </c>
      <c r="X287" s="21" t="n">
        <f aca="false">IF(OR($A287="",X$4=""),0,COUNTIFS(Formulas!$A$2:$A$3001,X$4,Formulas!$B$2:$B$3001,$A287))</f>
        <v>0</v>
      </c>
      <c r="Y287" s="21" t="n">
        <f aca="false">IF(OR($A287="",Y$4=""),0,COUNTIFS(Formulas!$A$2:$A$3001,Y$4,Formulas!$B$2:$B$3001,$A287))</f>
        <v>0</v>
      </c>
      <c r="Z287" s="21" t="n">
        <f aca="false">IF(OR($A287="",Z$4=""),0,COUNTIFS(Formulas!$A$2:$A$3001,Z$4,Formulas!$B$2:$B$3001,$A287))</f>
        <v>0</v>
      </c>
      <c r="AA287" s="21" t="n">
        <f aca="false">IF(OR($A287="",AA$4=""),0,COUNTIFS(Formulas!$A$2:$A$3001,AA$4,Formulas!$B$2:$B$3001,$A287))</f>
        <v>0</v>
      </c>
      <c r="AB287" s="21" t="n">
        <f aca="false">IF(OR($A287="",AB$4=""),0,COUNTIFS(Formulas!$A$2:$A$3001,AB$4,Formulas!$B$2:$B$3001,$A287))</f>
        <v>0</v>
      </c>
      <c r="AC287" s="21" t="n">
        <f aca="false">IF(OR($A287="",AC$4=""),0,COUNTIFS(Formulas!$A$2:$A$3001,AC$4,Formulas!$B$2:$B$3001,$A287))</f>
        <v>0</v>
      </c>
      <c r="AD287" s="21" t="n">
        <f aca="false">IF(OR($A287="",AD$4=""),0,COUNTIFS(Formulas!$A$2:$A$3001,AD$4,Formulas!$B$2:$B$3001,$A287))</f>
        <v>0</v>
      </c>
      <c r="AE287" s="21" t="n">
        <f aca="false">IF(OR($A287="",AE$4=""),0,COUNTIFS(Formulas!$A$2:$A$3001,AE$4,Formulas!$B$2:$B$3001,$A287))</f>
        <v>0</v>
      </c>
      <c r="AF287" s="21" t="n">
        <f aca="false">IF(OR($A287="",AF$4=""),0,COUNTIFS(Formulas!$A$2:$A$3001,AF$4,Formulas!$B$2:$B$3001,$A287))</f>
        <v>0</v>
      </c>
      <c r="AG287" s="21" t="n">
        <f aca="false">IF(OR($A287="",AG$4=""),0,COUNTIFS(Formulas!$A$2:$A$3001,AG$4,Formulas!$B$2:$B$3001,$A287))</f>
        <v>0</v>
      </c>
      <c r="AH287" s="21" t="n">
        <f aca="false">IF(OR($A287="",AH$4=""),0,COUNTIFS(Formulas!$A$2:$A$3001,AH$4,Formulas!$B$2:$B$3001,$A287))</f>
        <v>0</v>
      </c>
      <c r="AI287" s="21" t="n">
        <f aca="false">IF(OR($A287="",AI$4=""),0,COUNTIFS(Formulas!$A$2:$A$3001,AI$4,Formulas!$B$2:$B$3001,$A287))</f>
        <v>0</v>
      </c>
      <c r="AJ287" s="21" t="n">
        <f aca="false">IF(OR($A287="",AJ$4=""),0,COUNTIFS(Formulas!$A$2:$A$3001,AJ$4,Formulas!$B$2:$B$3001,$A287))</f>
        <v>0</v>
      </c>
      <c r="AK287" s="21" t="n">
        <f aca="false">IF(OR($A287="",AK$4=""),0,COUNTIFS(Formulas!$A$2:$A$3001,AK$4,Formulas!$B$2:$B$3001,$A287))</f>
        <v>0</v>
      </c>
      <c r="AL287" s="21" t="n">
        <f aca="false">IF(OR($A287="",AL$4=""),0,COUNTIFS(Formulas!$A$2:$A$3001,AL$4,Formulas!$B$2:$B$3001,$A287))</f>
        <v>0</v>
      </c>
      <c r="AM287" s="21" t="n">
        <f aca="false">IF(OR($A287="",AM$4=""),0,COUNTIFS(Formulas!$A$2:$A$3001,AM$4,Formulas!$B$2:$B$3001,$A287))</f>
        <v>0</v>
      </c>
      <c r="AN287" s="21" t="n">
        <f aca="false">IF(OR($A287="",AN$4=""),0,COUNTIFS(Formulas!$A$2:$A$3001,AN$4,Formulas!$B$2:$B$3001,$A287))</f>
        <v>0</v>
      </c>
      <c r="AO287" s="21" t="n">
        <f aca="false">IF(OR($A287="",AO$4=""),0,COUNTIFS(Formulas!$A$2:$A$3001,AO$4,Formulas!$B$2:$B$3001,$A287))</f>
        <v>0</v>
      </c>
      <c r="AP287" s="21" t="n">
        <f aca="false">IF(OR($A287="",AP$4=""),0,COUNTIFS(Formulas!$A$2:$A$3001,AP$4,Formulas!$B$2:$B$3001,$A287))</f>
        <v>0</v>
      </c>
      <c r="AQ287" s="21" t="n">
        <f aca="false">IF(OR($A287="",AQ$4=""),0,COUNTIFS(Formulas!$A$2:$A$3001,AQ$4,Formulas!$B$2:$B$3001,$A287))</f>
        <v>0</v>
      </c>
      <c r="AR287" s="21" t="n">
        <f aca="false">IF(OR($A287="",AR$4=""),0,COUNTIFS(Formulas!$A$2:$A$3001,AR$4,Formulas!$B$2:$B$3001,$A287))</f>
        <v>0</v>
      </c>
      <c r="AS287" s="21" t="n">
        <f aca="false">IF(OR($A287="",AS$4=""),0,COUNTIFS(Formulas!$A$2:$A$3001,AS$4,Formulas!$B$2:$B$3001,$A287))</f>
        <v>0</v>
      </c>
      <c r="AT287" s="21" t="n">
        <f aca="false">IF(OR($A287="",AT$4=""),0,COUNTIFS(Formulas!$A$2:$A$3001,AT$4,Formulas!$B$2:$B$3001,$A287))</f>
        <v>0</v>
      </c>
      <c r="AU287" s="21" t="n">
        <f aca="false">IF(OR($A287="",AU$4=""),0,COUNTIFS(Formulas!$A$2:$A$3001,AU$4,Formulas!$B$2:$B$3001,$A287))</f>
        <v>0</v>
      </c>
      <c r="AV287" s="21" t="n">
        <f aca="false">IF(OR($A287="",AV$4=""),0,COUNTIFS(Formulas!$A$2:$A$3001,AV$4,Formulas!$B$2:$B$3001,$A287))</f>
        <v>0</v>
      </c>
      <c r="AW287" s="21" t="n">
        <f aca="false">IF(OR($A287="",AW$4=""),0,COUNTIFS(Formulas!$A$2:$A$3001,AW$4,Formulas!$B$2:$B$3001,$A287))</f>
        <v>0</v>
      </c>
      <c r="AX287" s="21" t="n">
        <f aca="false">IF(OR($A287="",AX$4=""),0,COUNTIFS(Formulas!$A$2:$A$3001,AX$4,Formulas!$B$2:$B$3001,$A287))</f>
        <v>0</v>
      </c>
      <c r="AY287" s="21" t="n">
        <f aca="false">IF(OR($A287="",AY$4=""),0,COUNTIFS(Formulas!$A$2:$A$3001,AY$4,Formulas!$B$2:$B$3001,$A287))</f>
        <v>0</v>
      </c>
      <c r="AZ287" s="21" t="n">
        <f aca="false">IF(OR($A287="",AZ$4=""),0,COUNTIFS(Formulas!$A$2:$A$3001,AZ$4,Formulas!$B$2:$B$3001,$A287))</f>
        <v>0</v>
      </c>
      <c r="BA287" s="21" t="n">
        <f aca="false">IF(OR($A287="",BA$4=""),0,COUNTIFS(Formulas!$A$2:$A$3001,BA$4,Formulas!$B$2:$B$3001,$A287))</f>
        <v>0</v>
      </c>
      <c r="BB287" s="21" t="n">
        <f aca="false">IF(OR($A287="",BB$4=""),0,COUNTIFS(Formulas!$A$2:$A$3001,BB$4,Formulas!$B$2:$B$3001,$A287))</f>
        <v>0</v>
      </c>
      <c r="BC287" s="21" t="n">
        <f aca="false">IF(OR($A287="",BC$4=""),0,COUNTIFS(Formulas!$A$2:$A$3001,BC$4,Formulas!$B$2:$B$3001,$A287))</f>
        <v>0</v>
      </c>
      <c r="BD287" s="21" t="n">
        <f aca="false">IF(OR($A287="",BD$4=""),0,COUNTIFS(Formulas!$A$2:$A$3001,BD$4,Formulas!$B$2:$B$3001,$A287))</f>
        <v>0</v>
      </c>
      <c r="BE287" s="21" t="n">
        <f aca="false">IF(OR($A287="",BE$4=""),0,COUNTIFS(Formulas!$A$2:$A$3001,BE$4,Formulas!$B$2:$B$3001,$A287))</f>
        <v>0</v>
      </c>
      <c r="BF287" s="21" t="n">
        <f aca="false">IF(OR($A287="",BF$4=""),0,COUNTIFS(Formulas!$A$2:$A$3001,BF$4,Formulas!$B$2:$B$3001,$A287))</f>
        <v>0</v>
      </c>
      <c r="BG287" s="21" t="n">
        <f aca="false">IF(OR($A287="",BG$4=""),0,COUNTIFS(Formulas!$A$2:$A$3001,BG$4,Formulas!$B$2:$B$3001,$A287))</f>
        <v>0</v>
      </c>
      <c r="BH287" s="21" t="n">
        <f aca="false">IF(OR($A287="",BH$4=""),0,COUNTIFS(Formulas!$A$2:$A$3001,BH$4,Formulas!$B$2:$B$3001,$A287))</f>
        <v>0</v>
      </c>
      <c r="BI287" s="21" t="n">
        <f aca="false">IF(OR($A287="",BI$4=""),0,COUNTIFS(Formulas!$A$2:$A$3001,BI$4,Formulas!$B$2:$B$3001,$A287))</f>
        <v>0</v>
      </c>
      <c r="BJ287" s="21" t="n">
        <f aca="false">IF(OR($A287="",BJ$4=""),0,COUNTIFS(Formulas!$A$2:$A$3001,BJ$4,Formulas!$B$2:$B$3001,$A287))</f>
        <v>0</v>
      </c>
      <c r="BK287" s="21" t="n">
        <f aca="false">IF(OR($A287="",BK$4=""),0,COUNTIFS(Formulas!$A$2:$A$3001,BK$4,Formulas!$B$2:$B$3001,$A287))</f>
        <v>0</v>
      </c>
      <c r="BL287" s="21" t="n">
        <f aca="false">IF(OR($A287="",BL$4=""),0,COUNTIFS(Formulas!$A$2:$A$3001,BL$4,Formulas!$B$2:$B$3001,$A287))</f>
        <v>0</v>
      </c>
      <c r="BM287" s="21" t="n">
        <f aca="false">IF(OR($A287="",BM$4=""),0,COUNTIFS(Formulas!$A$2:$A$3001,BM$4,Formulas!$B$2:$B$3001,$A287))</f>
        <v>0</v>
      </c>
      <c r="BN287" s="21" t="n">
        <f aca="false">IF(OR($A287="",BN$4=""),0,COUNTIFS(Formulas!$A$2:$A$3001,BN$4,Formulas!$B$2:$B$3001,$A287))</f>
        <v>0</v>
      </c>
      <c r="BO287" s="21" t="n">
        <f aca="false">IF(OR($A287="",BO$4=""),0,COUNTIFS(Formulas!$A$2:$A$3001,BO$4,Formulas!$B$2:$B$3001,$A287))</f>
        <v>0</v>
      </c>
      <c r="BP287" s="21" t="n">
        <f aca="false">IF(OR($A287="",BP$4=""),0,COUNTIFS(Formulas!$A$2:$A$3001,BP$4,Formulas!$B$2:$B$3001,$A287))</f>
        <v>0</v>
      </c>
      <c r="BQ287" s="21" t="n">
        <f aca="false">IF(OR($A287="",BQ$4=""),0,COUNTIFS(Formulas!$A$2:$A$3001,BQ$4,Formulas!$B$2:$B$3001,$A287))</f>
        <v>0</v>
      </c>
      <c r="BR287" s="21" t="n">
        <f aca="false">IF(OR($A287="",BR$4=""),0,COUNTIFS(Formulas!$A$2:$A$3001,BR$4,Formulas!$B$2:$B$3001,$A287))</f>
        <v>0</v>
      </c>
      <c r="BS287" s="21" t="n">
        <f aca="false">IF(OR($A287="",BS$4=""),0,COUNTIFS(Formulas!$A$2:$A$3001,BS$4,Formulas!$B$2:$B$3001,$A287))</f>
        <v>0</v>
      </c>
      <c r="BT287" s="21" t="n">
        <f aca="false">IF(OR($A287="",BT$4=""),0,COUNTIFS(Formulas!$A$2:$A$3001,BT$4,Formulas!$B$2:$B$3001,$A287))</f>
        <v>0</v>
      </c>
      <c r="BU287" s="21" t="n">
        <f aca="false">IF(OR($A287="",BU$4=""),0,COUNTIFS(Formulas!$A$2:$A$3001,BU$4,Formulas!$B$2:$B$3001,$A287))</f>
        <v>0</v>
      </c>
      <c r="BV287" s="21" t="n">
        <f aca="false">IF(OR($A287="",BV$4=""),0,COUNTIFS(Formulas!$A$2:$A$3001,BV$4,Formulas!$B$2:$B$3001,$A287))</f>
        <v>0</v>
      </c>
      <c r="BW287" s="21" t="n">
        <f aca="false">IF(OR($A287="",BW$4=""),0,COUNTIFS(Formulas!$A$2:$A$3001,BW$4,Formulas!$B$2:$B$3001,$A287))</f>
        <v>0</v>
      </c>
      <c r="BX287" s="21" t="n">
        <f aca="false">IF(OR($A287="",BX$4=""),0,COUNTIFS(Formulas!$A$2:$A$3001,BX$4,Formulas!$B$2:$B$3001,$A287))</f>
        <v>0</v>
      </c>
      <c r="BY287" s="21" t="n">
        <f aca="false">IF(OR($A287="",BY$4=""),0,COUNTIFS(Formulas!$A$2:$A$3001,BY$4,Formulas!$B$2:$B$3001,$A287))</f>
        <v>0</v>
      </c>
      <c r="BZ287" s="21" t="n">
        <f aca="false">IF(OR($A287="",BZ$4=""),0,COUNTIFS(Formulas!$A$2:$A$3001,BZ$4,Formulas!$B$2:$B$3001,$A287))</f>
        <v>0</v>
      </c>
      <c r="CA287" s="21" t="n">
        <f aca="false">IF(OR($A287="",CA$4=""),0,COUNTIFS(Formulas!$A$2:$A$3001,CA$4,Formulas!$B$2:$B$3001,$A287))</f>
        <v>0</v>
      </c>
      <c r="CB287" s="21" t="n">
        <f aca="false">IF(OR($A287="",CB$4=""),0,COUNTIFS(Formulas!$A$2:$A$3001,CB$4,Formulas!$B$2:$B$3001,$A287))</f>
        <v>0</v>
      </c>
      <c r="CC287" s="21" t="n">
        <f aca="false">IF(OR($A287="",CC$4=""),0,COUNTIFS(Formulas!$A$2:$A$3001,CC$4,Formulas!$B$2:$B$3001,$A287))</f>
        <v>0</v>
      </c>
      <c r="CD287" s="21" t="n">
        <f aca="false">IF(OR($A287="",CD$4=""),0,COUNTIFS(Formulas!$A$2:$A$3001,CD$4,Formulas!$B$2:$B$3001,$A287))</f>
        <v>0</v>
      </c>
      <c r="CE287" s="21" t="n">
        <f aca="false">IF(OR($A287="",CE$4=""),0,COUNTIFS(Formulas!$A$2:$A$3001,CE$4,Formulas!$B$2:$B$3001,$A287))</f>
        <v>0</v>
      </c>
      <c r="CF287" s="21" t="n">
        <f aca="false">IF(OR($A287="",CF$4=""),0,COUNTIFS(Formulas!$A$2:$A$3001,CF$4,Formulas!$B$2:$B$3001,$A287))</f>
        <v>0</v>
      </c>
      <c r="CG287" s="21" t="n">
        <f aca="false">IF(OR($A287="",CG$4=""),0,COUNTIFS(Formulas!$A$2:$A$3001,CG$4,Formulas!$B$2:$B$3001,$A287))</f>
        <v>0</v>
      </c>
      <c r="CH287" s="21" t="n">
        <f aca="false">IF(OR($A287="",CH$4=""),0,COUNTIFS(Formulas!$A$2:$A$3001,CH$4,Formulas!$B$2:$B$3001,$A287))</f>
        <v>0</v>
      </c>
      <c r="CI287" s="21" t="n">
        <f aca="false">IF(OR($A287="",CI$4=""),0,COUNTIFS(Formulas!$A$2:$A$3001,CI$4,Formulas!$B$2:$B$3001,$A287))</f>
        <v>0</v>
      </c>
      <c r="CJ287" s="21" t="n">
        <f aca="false">IF(OR($A287="",CJ$4=""),0,COUNTIFS(Formulas!$A$2:$A$3001,CJ$4,Formulas!$B$2:$B$3001,$A287))</f>
        <v>0</v>
      </c>
      <c r="CK287" s="21" t="n">
        <f aca="false">IF(OR($A287="",CK$4=""),0,COUNTIFS(Formulas!$A$2:$A$3001,CK$4,Formulas!$B$2:$B$3001,$A287))</f>
        <v>0</v>
      </c>
      <c r="CL287" s="21" t="n">
        <f aca="false">IF(OR($A287="",CL$4=""),0,COUNTIFS(Formulas!$A$2:$A$3001,CL$4,Formulas!$B$2:$B$3001,$A287))</f>
        <v>0</v>
      </c>
      <c r="CM287" s="21" t="n">
        <f aca="false">IF(OR($A287="",CM$4=""),0,COUNTIFS(Formulas!$A$2:$A$3001,CM$4,Formulas!$B$2:$B$3001,$A287))</f>
        <v>0</v>
      </c>
      <c r="CN287" s="21" t="n">
        <f aca="false">IF(OR($A287="",CN$4=""),0,COUNTIFS(Formulas!$A$2:$A$3001,CN$4,Formulas!$B$2:$B$3001,$A287))</f>
        <v>0</v>
      </c>
      <c r="CO287" s="21" t="n">
        <f aca="false">IF(OR($A287="",CO$4=""),0,COUNTIFS(Formulas!$A$2:$A$3001,CO$4,Formulas!$B$2:$B$3001,$A287))</f>
        <v>0</v>
      </c>
      <c r="CP287" s="21" t="n">
        <f aca="false">IF(OR($A287="",CP$4=""),0,COUNTIFS(Formulas!$A$2:$A$3001,CP$4,Formulas!$B$2:$B$3001,$A287))</f>
        <v>0</v>
      </c>
      <c r="CQ287" s="21" t="n">
        <f aca="false">IF(OR($A287="",CQ$4=""),0,COUNTIFS(Formulas!$A$2:$A$3001,CQ$4,Formulas!$B$2:$B$3001,$A287))</f>
        <v>0</v>
      </c>
      <c r="CR287" s="21" t="n">
        <f aca="false">IF(OR($A287="",CR$4=""),0,COUNTIFS(Formulas!$A$2:$A$3001,CR$4,Formulas!$B$2:$B$3001,$A287))</f>
        <v>0</v>
      </c>
      <c r="CS287" s="21" t="n">
        <f aca="false">IF(OR($A287="",CS$4=""),0,COUNTIFS(Formulas!$A$2:$A$3001,CS$4,Formulas!$B$2:$B$3001,$A287))</f>
        <v>0</v>
      </c>
      <c r="CT287" s="21" t="n">
        <f aca="false">IF(OR($A287="",CT$4=""),0,COUNTIFS(Formulas!$A$2:$A$3001,CT$4,Formulas!$B$2:$B$3001,$A287))</f>
        <v>0</v>
      </c>
      <c r="CU287" s="21" t="n">
        <f aca="false">IF(OR($A287="",CU$4=""),0,COUNTIFS(Formulas!$A$2:$A$3001,CU$4,Formulas!$B$2:$B$3001,$A287))</f>
        <v>0</v>
      </c>
      <c r="CV287" s="21" t="n">
        <f aca="false">IF(OR($A287="",CV$4=""),0,COUNTIFS(Formulas!$A$2:$A$3001,CV$4,Formulas!$B$2:$B$3001,$A287))</f>
        <v>0</v>
      </c>
      <c r="CW287" s="21" t="n">
        <f aca="false">IF(OR($A287="",CW$4=""),0,COUNTIFS(Formulas!$A$2:$A$3001,CW$4,Formulas!$B$2:$B$3001,$A287))</f>
        <v>0</v>
      </c>
      <c r="CX287" s="21" t="n">
        <f aca="false">IF(OR($A287="",CX$4=""),0,COUNTIFS(Formulas!$A$2:$A$3001,CX$4,Formulas!$B$2:$B$3001,$A287))</f>
        <v>0</v>
      </c>
      <c r="CY287" s="21" t="n">
        <f aca="false">IF(OR($A287="",CY$4=""),0,COUNTIFS(Formulas!$A$2:$A$3001,CY$4,Formulas!$B$2:$B$3001,$A287))</f>
        <v>0</v>
      </c>
      <c r="CZ287" s="21" t="n">
        <f aca="false">IF(OR($A287="",CZ$4=""),0,COUNTIFS(Formulas!$A$2:$A$3001,CZ$4,Formulas!$B$2:$B$3001,$A287))</f>
        <v>0</v>
      </c>
      <c r="DA287" s="21" t="n">
        <f aca="false">IF(OR($A287="",DA$4=""),0,COUNTIFS(Formulas!$A$2:$A$3001,DA$4,Formulas!$B$2:$B$3001,$A287))</f>
        <v>0</v>
      </c>
      <c r="DB287" s="21" t="n">
        <f aca="false">IF(OR($A287="",DB$4=""),0,COUNTIFS(Formulas!$A$2:$A$3001,DB$4,Formulas!$B$2:$B$3001,$A287))</f>
        <v>0</v>
      </c>
      <c r="DC287" s="21" t="n">
        <f aca="false">IF(OR($A287="",DC$4=""),0,COUNTIFS(Formulas!$A$2:$A$3001,DC$4,Formulas!$B$2:$B$3001,$A287))</f>
        <v>0</v>
      </c>
      <c r="DD287" s="21" t="n">
        <f aca="false">IF(OR($A287="",DD$4=""),0,COUNTIFS(Formulas!$A$2:$A$3001,DD$4,Formulas!$B$2:$B$3001,$A287))</f>
        <v>0</v>
      </c>
      <c r="DE287" s="21" t="n">
        <f aca="false">IF(OR($A287="",DE$4=""),0,COUNTIFS(Formulas!$A$2:$A$3001,DE$4,Formulas!$B$2:$B$3001,$A287))</f>
        <v>0</v>
      </c>
      <c r="DF287" s="21" t="n">
        <f aca="false">IF(OR($A287="",DF$4=""),0,COUNTIFS(Formulas!$A$2:$A$3001,DF$4,Formulas!$B$2:$B$3001,$A287))</f>
        <v>0</v>
      </c>
      <c r="DG287" s="21" t="n">
        <f aca="false">IF(OR($A287="",DG$4=""),0,COUNTIFS(Formulas!$A$2:$A$3001,DG$4,Formulas!$B$2:$B$3001,$A287))</f>
        <v>0</v>
      </c>
      <c r="DH287" s="21" t="n">
        <f aca="false">IF(OR($A287="",DH$4=""),0,COUNTIFS(Formulas!$A$2:$A$3001,DH$4,Formulas!$B$2:$B$3001,$A287))</f>
        <v>0</v>
      </c>
      <c r="DI287" s="21" t="n">
        <f aca="false">IF(OR($A287="",DI$4=""),0,COUNTIFS(Formulas!$A$2:$A$3001,DI$4,Formulas!$B$2:$B$3001,$A287))</f>
        <v>0</v>
      </c>
      <c r="DJ287" s="21" t="n">
        <f aca="false">IF(OR($A287="",DJ$4=""),0,COUNTIFS(Formulas!$A$2:$A$3001,DJ$4,Formulas!$B$2:$B$3001,$A287))</f>
        <v>0</v>
      </c>
      <c r="DK287" s="21" t="n">
        <f aca="false">IF(OR($A287="",DK$4=""),0,COUNTIFS(Formulas!$A$2:$A$3001,DK$4,Formulas!$B$2:$B$3001,$A287))</f>
        <v>0</v>
      </c>
      <c r="DL287" s="21" t="n">
        <f aca="false">IF(OR($A287="",DL$4=""),0,COUNTIFS(Formulas!$A$2:$A$3001,DL$4,Formulas!$B$2:$B$3001,$A287))</f>
        <v>0</v>
      </c>
      <c r="DM287" s="21" t="n">
        <f aca="false">IF(OR($A287="",DM$4=""),0,COUNTIFS(Formulas!$A$2:$A$3001,DM$4,Formulas!$B$2:$B$3001,$A287))</f>
        <v>0</v>
      </c>
      <c r="DN287" s="21" t="n">
        <f aca="false">IF(OR($A287="",DN$4=""),0,COUNTIFS(Formulas!$A$2:$A$3001,DN$4,Formulas!$B$2:$B$3001,$A287))</f>
        <v>0</v>
      </c>
      <c r="DO287" s="21" t="n">
        <f aca="false">IF(OR($A287="",DO$4=""),0,COUNTIFS(Formulas!$A$2:$A$3001,DO$4,Formulas!$B$2:$B$3001,$A287))</f>
        <v>0</v>
      </c>
      <c r="DP287" s="21" t="n">
        <f aca="false">IF(OR($A287="",DP$4=""),0,COUNTIFS(Formulas!$A$2:$A$3001,DP$4,Formulas!$B$2:$B$3001,$A287))</f>
        <v>0</v>
      </c>
      <c r="DQ287" s="21" t="n">
        <f aca="false">IF(OR($A287="",DQ$4=""),0,COUNTIFS(Formulas!$A$2:$A$3001,DQ$4,Formulas!$B$2:$B$3001,$A287))</f>
        <v>0</v>
      </c>
      <c r="DR287" s="21" t="n">
        <f aca="false">IF(OR($A287="",DR$4=""),0,COUNTIFS(Formulas!$A$2:$A$3001,DR$4,Formulas!$B$2:$B$3001,$A287))</f>
        <v>0</v>
      </c>
      <c r="DS287" s="21" t="n">
        <f aca="false">IF(OR($A287="",DS$4=""),0,COUNTIFS(Formulas!$A$2:$A$3001,DS$4,Formulas!$B$2:$B$3001,$A287))</f>
        <v>0</v>
      </c>
      <c r="DT287" s="21" t="n">
        <f aca="false">IF(OR($A287="",DT$4=""),0,COUNTIFS(Formulas!$A$2:$A$3001,DT$4,Formulas!$B$2:$B$3001,$A287))</f>
        <v>0</v>
      </c>
      <c r="DU287" s="21" t="n">
        <f aca="false">IF(OR($A287="",DU$4=""),0,COUNTIFS(Formulas!$A$2:$A$3001,DU$4,Formulas!$B$2:$B$3001,$A287))</f>
        <v>0</v>
      </c>
      <c r="DV287" s="21" t="n">
        <f aca="false">IF(OR($A287="",DV$4=""),0,COUNTIFS(Formulas!$A$2:$A$3001,DV$4,Formulas!$B$2:$B$3001,$A287))</f>
        <v>0</v>
      </c>
      <c r="DW287" s="21" t="n">
        <f aca="false">IF(OR($A287="",DW$4=""),0,COUNTIFS(Formulas!$A$2:$A$3001,DW$4,Formulas!$B$2:$B$3001,$A287))</f>
        <v>0</v>
      </c>
      <c r="DX287" s="21" t="n">
        <f aca="false">IF(OR($A287="",DX$4=""),0,COUNTIFS(Formulas!$A$2:$A$3001,DX$4,Formulas!$B$2:$B$3001,$A287))</f>
        <v>0</v>
      </c>
      <c r="DY287" s="21" t="n">
        <f aca="false">IF(OR($A287="",DY$4=""),0,COUNTIFS(Formulas!$A$2:$A$3001,DY$4,Formulas!$B$2:$B$3001,$A287))</f>
        <v>0</v>
      </c>
      <c r="DZ287" s="21" t="n">
        <f aca="false">IF(OR($A287="",DZ$4=""),0,COUNTIFS(Formulas!$A$2:$A$3001,DZ$4,Formulas!$B$2:$B$3001,$A287))</f>
        <v>0</v>
      </c>
      <c r="EA287" s="21" t="n">
        <f aca="false">IF(OR($A287="",EA$4=""),0,COUNTIFS(Formulas!$A$2:$A$3001,EA$4,Formulas!$B$2:$B$3001,$A287))</f>
        <v>0</v>
      </c>
      <c r="EB287" s="21" t="n">
        <f aca="false">IF(OR($A287="",EB$4=""),0,COUNTIFS(Formulas!$A$2:$A$3001,EB$4,Formulas!$B$2:$B$3001,$A287))</f>
        <v>0</v>
      </c>
      <c r="EC287" s="21" t="n">
        <f aca="false">IF(OR($A287="",EC$4=""),0,COUNTIFS(Formulas!$A$2:$A$3001,EC$4,Formulas!$B$2:$B$3001,$A287))</f>
        <v>0</v>
      </c>
      <c r="ED287" s="21" t="n">
        <f aca="false">IF(OR($A287="",ED$4=""),0,COUNTIFS(Formulas!$A$2:$A$3001,ED$4,Formulas!$B$2:$B$3001,$A287))</f>
        <v>0</v>
      </c>
      <c r="EE287" s="21" t="n">
        <f aca="false">IF(OR($A287="",EE$4=""),0,COUNTIFS(Formulas!$A$2:$A$3001,EE$4,Formulas!$B$2:$B$3001,$A287))</f>
        <v>0</v>
      </c>
      <c r="EF287" s="21" t="n">
        <f aca="false">IF(OR($A287="",EF$4=""),0,COUNTIFS(Formulas!$A$2:$A$3001,EF$4,Formulas!$B$2:$B$3001,$A287))</f>
        <v>0</v>
      </c>
      <c r="EG287" s="21" t="n">
        <f aca="false">IF(OR($A287="",EG$4=""),0,COUNTIFS(Formulas!$A$2:$A$3001,EG$4,Formulas!$B$2:$B$3001,$A287))</f>
        <v>0</v>
      </c>
      <c r="EH287" s="21" t="n">
        <f aca="false">IF(OR($A287="",EH$4=""),0,COUNTIFS(Formulas!$A$2:$A$3001,EH$4,Formulas!$B$2:$B$3001,$A287))</f>
        <v>0</v>
      </c>
      <c r="EI287" s="21" t="n">
        <f aca="false">IF(OR($A287="",EI$4=""),0,COUNTIFS(Formulas!$A$2:$A$3001,EI$4,Formulas!$B$2:$B$3001,$A287))</f>
        <v>0</v>
      </c>
      <c r="EJ287" s="21" t="n">
        <f aca="false">IF(OR($A287="",EJ$4=""),0,COUNTIFS(Formulas!$A$2:$A$3001,EJ$4,Formulas!$B$2:$B$3001,$A287))</f>
        <v>0</v>
      </c>
      <c r="EK287" s="21" t="n">
        <f aca="false">IF(OR($A287="",EK$4=""),0,COUNTIFS(Formulas!$A$2:$A$3001,EK$4,Formulas!$B$2:$B$3001,$A287))</f>
        <v>0</v>
      </c>
      <c r="EL287" s="21" t="n">
        <f aca="false">IF(OR($A287="",EL$4=""),0,COUNTIFS(Formulas!$A$2:$A$3001,EL$4,Formulas!$B$2:$B$3001,$A287))</f>
        <v>0</v>
      </c>
      <c r="EM287" s="21" t="n">
        <f aca="false">IF(OR($A287="",EM$4=""),0,COUNTIFS(Formulas!$A$2:$A$3001,EM$4,Formulas!$B$2:$B$3001,$A287))</f>
        <v>0</v>
      </c>
      <c r="EN287" s="21" t="n">
        <f aca="false">IF(OR($A287="",EN$4=""),0,COUNTIFS(Formulas!$A$2:$A$3001,EN$4,Formulas!$B$2:$B$3001,$A287))</f>
        <v>0</v>
      </c>
      <c r="EO287" s="21" t="n">
        <f aca="false">IF(OR($A287="",EO$4=""),0,COUNTIFS(Formulas!$A$2:$A$3001,EO$4,Formulas!$B$2:$B$3001,$A287))</f>
        <v>0</v>
      </c>
      <c r="EP287" s="21" t="n">
        <f aca="false">IF(OR($A287="",EP$4=""),0,COUNTIFS(Formulas!$A$2:$A$3001,EP$4,Formulas!$B$2:$B$3001,$A287))</f>
        <v>0</v>
      </c>
      <c r="EQ287" s="21" t="n">
        <f aca="false">IF(OR($A287="",EQ$4=""),0,COUNTIFS(Formulas!$A$2:$A$3001,EQ$4,Formulas!$B$2:$B$3001,$A287))</f>
        <v>0</v>
      </c>
      <c r="ER287" s="21" t="n">
        <f aca="false">IF(OR($A287="",ER$4=""),0,COUNTIFS(Formulas!$A$2:$A$3001,ER$4,Formulas!$B$2:$B$3001,$A287))</f>
        <v>0</v>
      </c>
      <c r="ES287" s="21" t="n">
        <f aca="false">IF(OR($A287="",ES$4=""),0,COUNTIFS(Formulas!$A$2:$A$3001,ES$4,Formulas!$B$2:$B$3001,$A287))</f>
        <v>0</v>
      </c>
      <c r="ET287" s="21" t="n">
        <f aca="false">IF(OR($A287="",ET$4=""),0,COUNTIFS(Formulas!$A$2:$A$3001,ET$4,Formulas!$B$2:$B$3001,$A287))</f>
        <v>0</v>
      </c>
      <c r="EU287" s="21" t="n">
        <f aca="false">IF(OR($A287="",EU$4=""),0,COUNTIFS(Formulas!$A$2:$A$3001,EU$4,Formulas!$B$2:$B$3001,$A287))</f>
        <v>0</v>
      </c>
      <c r="EV287" s="21" t="n">
        <f aca="false">IF(OR($A287="",EV$4=""),0,COUNTIFS(Formulas!$A$2:$A$3001,EV$4,Formulas!$B$2:$B$3001,$A287))</f>
        <v>0</v>
      </c>
    </row>
    <row r="288" customFormat="false" ht="15" hidden="false" customHeight="false" outlineLevel="0" collapsed="false">
      <c r="A288" s="13" t="str">
        <f aca="false">IF(INDEX(Materials!$A$2:$A$301,284)="","",INDEX(Materials!$A$2:$A$301,284))</f>
        <v/>
      </c>
      <c r="B288" s="19" t="str">
        <f aca="false">IF(A288="","",COUNTIF(C288:EV288,"&gt;0"))</f>
        <v/>
      </c>
      <c r="C288" s="21" t="n">
        <f aca="false">IF(OR($A288="",C$4=""),0,COUNTIFS(Formulas!$A$2:$A$3001,C$4,Formulas!$B$2:$B$3001,$A288))</f>
        <v>0</v>
      </c>
      <c r="D288" s="21" t="n">
        <f aca="false">IF(OR($A288="",D$4=""),0,COUNTIFS(Formulas!$A$2:$A$3001,D$4,Formulas!$B$2:$B$3001,$A288))</f>
        <v>0</v>
      </c>
      <c r="E288" s="21" t="n">
        <f aca="false">IF(OR($A288="",E$4=""),0,COUNTIFS(Formulas!$A$2:$A$3001,E$4,Formulas!$B$2:$B$3001,$A288))</f>
        <v>0</v>
      </c>
      <c r="F288" s="21" t="n">
        <f aca="false">IF(OR($A288="",F$4=""),0,COUNTIFS(Formulas!$A$2:$A$3001,F$4,Formulas!$B$2:$B$3001,$A288))</f>
        <v>0</v>
      </c>
      <c r="G288" s="21" t="n">
        <f aca="false">IF(OR($A288="",G$4=""),0,COUNTIFS(Formulas!$A$2:$A$3001,G$4,Formulas!$B$2:$B$3001,$A288))</f>
        <v>0</v>
      </c>
      <c r="H288" s="21" t="n">
        <f aca="false">IF(OR($A288="",H$4=""),0,COUNTIFS(Formulas!$A$2:$A$3001,H$4,Formulas!$B$2:$B$3001,$A288))</f>
        <v>0</v>
      </c>
      <c r="I288" s="21" t="n">
        <f aca="false">IF(OR($A288="",I$4=""),0,COUNTIFS(Formulas!$A$2:$A$3001,I$4,Formulas!$B$2:$B$3001,$A288))</f>
        <v>0</v>
      </c>
      <c r="J288" s="21" t="n">
        <f aca="false">IF(OR($A288="",J$4=""),0,COUNTIFS(Formulas!$A$2:$A$3001,J$4,Formulas!$B$2:$B$3001,$A288))</f>
        <v>0</v>
      </c>
      <c r="K288" s="21" t="n">
        <f aca="false">IF(OR($A288="",K$4=""),0,COUNTIFS(Formulas!$A$2:$A$3001,K$4,Formulas!$B$2:$B$3001,$A288))</f>
        <v>0</v>
      </c>
      <c r="L288" s="21" t="n">
        <f aca="false">IF(OR($A288="",L$4=""),0,COUNTIFS(Formulas!$A$2:$A$3001,L$4,Formulas!$B$2:$B$3001,$A288))</f>
        <v>0</v>
      </c>
      <c r="M288" s="21" t="n">
        <f aca="false">IF(OR($A288="",M$4=""),0,COUNTIFS(Formulas!$A$2:$A$3001,M$4,Formulas!$B$2:$B$3001,$A288))</f>
        <v>0</v>
      </c>
      <c r="N288" s="21" t="n">
        <f aca="false">IF(OR($A288="",N$4=""),0,COUNTIFS(Formulas!$A$2:$A$3001,N$4,Formulas!$B$2:$B$3001,$A288))</f>
        <v>0</v>
      </c>
      <c r="O288" s="21" t="n">
        <f aca="false">IF(OR($A288="",O$4=""),0,COUNTIFS(Formulas!$A$2:$A$3001,O$4,Formulas!$B$2:$B$3001,$A288))</f>
        <v>0</v>
      </c>
      <c r="P288" s="21" t="n">
        <f aca="false">IF(OR($A288="",P$4=""),0,COUNTIFS(Formulas!$A$2:$A$3001,P$4,Formulas!$B$2:$B$3001,$A288))</f>
        <v>0</v>
      </c>
      <c r="Q288" s="21" t="n">
        <f aca="false">IF(OR($A288="",Q$4=""),0,COUNTIFS(Formulas!$A$2:$A$3001,Q$4,Formulas!$B$2:$B$3001,$A288))</f>
        <v>0</v>
      </c>
      <c r="R288" s="21" t="n">
        <f aca="false">IF(OR($A288="",R$4=""),0,COUNTIFS(Formulas!$A$2:$A$3001,R$4,Formulas!$B$2:$B$3001,$A288))</f>
        <v>0</v>
      </c>
      <c r="S288" s="21" t="n">
        <f aca="false">IF(OR($A288="",S$4=""),0,COUNTIFS(Formulas!$A$2:$A$3001,S$4,Formulas!$B$2:$B$3001,$A288))</f>
        <v>0</v>
      </c>
      <c r="T288" s="21" t="n">
        <f aca="false">IF(OR($A288="",T$4=""),0,COUNTIFS(Formulas!$A$2:$A$3001,T$4,Formulas!$B$2:$B$3001,$A288))</f>
        <v>0</v>
      </c>
      <c r="U288" s="21" t="n">
        <f aca="false">IF(OR($A288="",U$4=""),0,COUNTIFS(Formulas!$A$2:$A$3001,U$4,Formulas!$B$2:$B$3001,$A288))</f>
        <v>0</v>
      </c>
      <c r="V288" s="21" t="n">
        <f aca="false">IF(OR($A288="",V$4=""),0,COUNTIFS(Formulas!$A$2:$A$3001,V$4,Formulas!$B$2:$B$3001,$A288))</f>
        <v>0</v>
      </c>
      <c r="W288" s="21" t="n">
        <f aca="false">IF(OR($A288="",W$4=""),0,COUNTIFS(Formulas!$A$2:$A$3001,W$4,Formulas!$B$2:$B$3001,$A288))</f>
        <v>0</v>
      </c>
      <c r="X288" s="21" t="n">
        <f aca="false">IF(OR($A288="",X$4=""),0,COUNTIFS(Formulas!$A$2:$A$3001,X$4,Formulas!$B$2:$B$3001,$A288))</f>
        <v>0</v>
      </c>
      <c r="Y288" s="21" t="n">
        <f aca="false">IF(OR($A288="",Y$4=""),0,COUNTIFS(Formulas!$A$2:$A$3001,Y$4,Formulas!$B$2:$B$3001,$A288))</f>
        <v>0</v>
      </c>
      <c r="Z288" s="21" t="n">
        <f aca="false">IF(OR($A288="",Z$4=""),0,COUNTIFS(Formulas!$A$2:$A$3001,Z$4,Formulas!$B$2:$B$3001,$A288))</f>
        <v>0</v>
      </c>
      <c r="AA288" s="21" t="n">
        <f aca="false">IF(OR($A288="",AA$4=""),0,COUNTIFS(Formulas!$A$2:$A$3001,AA$4,Formulas!$B$2:$B$3001,$A288))</f>
        <v>0</v>
      </c>
      <c r="AB288" s="21" t="n">
        <f aca="false">IF(OR($A288="",AB$4=""),0,COUNTIFS(Formulas!$A$2:$A$3001,AB$4,Formulas!$B$2:$B$3001,$A288))</f>
        <v>0</v>
      </c>
      <c r="AC288" s="21" t="n">
        <f aca="false">IF(OR($A288="",AC$4=""),0,COUNTIFS(Formulas!$A$2:$A$3001,AC$4,Formulas!$B$2:$B$3001,$A288))</f>
        <v>0</v>
      </c>
      <c r="AD288" s="21" t="n">
        <f aca="false">IF(OR($A288="",AD$4=""),0,COUNTIFS(Formulas!$A$2:$A$3001,AD$4,Formulas!$B$2:$B$3001,$A288))</f>
        <v>0</v>
      </c>
      <c r="AE288" s="21" t="n">
        <f aca="false">IF(OR($A288="",AE$4=""),0,COUNTIFS(Formulas!$A$2:$A$3001,AE$4,Formulas!$B$2:$B$3001,$A288))</f>
        <v>0</v>
      </c>
      <c r="AF288" s="21" t="n">
        <f aca="false">IF(OR($A288="",AF$4=""),0,COUNTIFS(Formulas!$A$2:$A$3001,AF$4,Formulas!$B$2:$B$3001,$A288))</f>
        <v>0</v>
      </c>
      <c r="AG288" s="21" t="n">
        <f aca="false">IF(OR($A288="",AG$4=""),0,COUNTIFS(Formulas!$A$2:$A$3001,AG$4,Formulas!$B$2:$B$3001,$A288))</f>
        <v>0</v>
      </c>
      <c r="AH288" s="21" t="n">
        <f aca="false">IF(OR($A288="",AH$4=""),0,COUNTIFS(Formulas!$A$2:$A$3001,AH$4,Formulas!$B$2:$B$3001,$A288))</f>
        <v>0</v>
      </c>
      <c r="AI288" s="21" t="n">
        <f aca="false">IF(OR($A288="",AI$4=""),0,COUNTIFS(Formulas!$A$2:$A$3001,AI$4,Formulas!$B$2:$B$3001,$A288))</f>
        <v>0</v>
      </c>
      <c r="AJ288" s="21" t="n">
        <f aca="false">IF(OR($A288="",AJ$4=""),0,COUNTIFS(Formulas!$A$2:$A$3001,AJ$4,Formulas!$B$2:$B$3001,$A288))</f>
        <v>0</v>
      </c>
      <c r="AK288" s="21" t="n">
        <f aca="false">IF(OR($A288="",AK$4=""),0,COUNTIFS(Formulas!$A$2:$A$3001,AK$4,Formulas!$B$2:$B$3001,$A288))</f>
        <v>0</v>
      </c>
      <c r="AL288" s="21" t="n">
        <f aca="false">IF(OR($A288="",AL$4=""),0,COUNTIFS(Formulas!$A$2:$A$3001,AL$4,Formulas!$B$2:$B$3001,$A288))</f>
        <v>0</v>
      </c>
      <c r="AM288" s="21" t="n">
        <f aca="false">IF(OR($A288="",AM$4=""),0,COUNTIFS(Formulas!$A$2:$A$3001,AM$4,Formulas!$B$2:$B$3001,$A288))</f>
        <v>0</v>
      </c>
      <c r="AN288" s="21" t="n">
        <f aca="false">IF(OR($A288="",AN$4=""),0,COUNTIFS(Formulas!$A$2:$A$3001,AN$4,Formulas!$B$2:$B$3001,$A288))</f>
        <v>0</v>
      </c>
      <c r="AO288" s="21" t="n">
        <f aca="false">IF(OR($A288="",AO$4=""),0,COUNTIFS(Formulas!$A$2:$A$3001,AO$4,Formulas!$B$2:$B$3001,$A288))</f>
        <v>0</v>
      </c>
      <c r="AP288" s="21" t="n">
        <f aca="false">IF(OR($A288="",AP$4=""),0,COUNTIFS(Formulas!$A$2:$A$3001,AP$4,Formulas!$B$2:$B$3001,$A288))</f>
        <v>0</v>
      </c>
      <c r="AQ288" s="21" t="n">
        <f aca="false">IF(OR($A288="",AQ$4=""),0,COUNTIFS(Formulas!$A$2:$A$3001,AQ$4,Formulas!$B$2:$B$3001,$A288))</f>
        <v>0</v>
      </c>
      <c r="AR288" s="21" t="n">
        <f aca="false">IF(OR($A288="",AR$4=""),0,COUNTIFS(Formulas!$A$2:$A$3001,AR$4,Formulas!$B$2:$B$3001,$A288))</f>
        <v>0</v>
      </c>
      <c r="AS288" s="21" t="n">
        <f aca="false">IF(OR($A288="",AS$4=""),0,COUNTIFS(Formulas!$A$2:$A$3001,AS$4,Formulas!$B$2:$B$3001,$A288))</f>
        <v>0</v>
      </c>
      <c r="AT288" s="21" t="n">
        <f aca="false">IF(OR($A288="",AT$4=""),0,COUNTIFS(Formulas!$A$2:$A$3001,AT$4,Formulas!$B$2:$B$3001,$A288))</f>
        <v>0</v>
      </c>
      <c r="AU288" s="21" t="n">
        <f aca="false">IF(OR($A288="",AU$4=""),0,COUNTIFS(Formulas!$A$2:$A$3001,AU$4,Formulas!$B$2:$B$3001,$A288))</f>
        <v>0</v>
      </c>
      <c r="AV288" s="21" t="n">
        <f aca="false">IF(OR($A288="",AV$4=""),0,COUNTIFS(Formulas!$A$2:$A$3001,AV$4,Formulas!$B$2:$B$3001,$A288))</f>
        <v>0</v>
      </c>
      <c r="AW288" s="21" t="n">
        <f aca="false">IF(OR($A288="",AW$4=""),0,COUNTIFS(Formulas!$A$2:$A$3001,AW$4,Formulas!$B$2:$B$3001,$A288))</f>
        <v>0</v>
      </c>
      <c r="AX288" s="21" t="n">
        <f aca="false">IF(OR($A288="",AX$4=""),0,COUNTIFS(Formulas!$A$2:$A$3001,AX$4,Formulas!$B$2:$B$3001,$A288))</f>
        <v>0</v>
      </c>
      <c r="AY288" s="21" t="n">
        <f aca="false">IF(OR($A288="",AY$4=""),0,COUNTIFS(Formulas!$A$2:$A$3001,AY$4,Formulas!$B$2:$B$3001,$A288))</f>
        <v>0</v>
      </c>
      <c r="AZ288" s="21" t="n">
        <f aca="false">IF(OR($A288="",AZ$4=""),0,COUNTIFS(Formulas!$A$2:$A$3001,AZ$4,Formulas!$B$2:$B$3001,$A288))</f>
        <v>0</v>
      </c>
      <c r="BA288" s="21" t="n">
        <f aca="false">IF(OR($A288="",BA$4=""),0,COUNTIFS(Formulas!$A$2:$A$3001,BA$4,Formulas!$B$2:$B$3001,$A288))</f>
        <v>0</v>
      </c>
      <c r="BB288" s="21" t="n">
        <f aca="false">IF(OR($A288="",BB$4=""),0,COUNTIFS(Formulas!$A$2:$A$3001,BB$4,Formulas!$B$2:$B$3001,$A288))</f>
        <v>0</v>
      </c>
      <c r="BC288" s="21" t="n">
        <f aca="false">IF(OR($A288="",BC$4=""),0,COUNTIFS(Formulas!$A$2:$A$3001,BC$4,Formulas!$B$2:$B$3001,$A288))</f>
        <v>0</v>
      </c>
      <c r="BD288" s="21" t="n">
        <f aca="false">IF(OR($A288="",BD$4=""),0,COUNTIFS(Formulas!$A$2:$A$3001,BD$4,Formulas!$B$2:$B$3001,$A288))</f>
        <v>0</v>
      </c>
      <c r="BE288" s="21" t="n">
        <f aca="false">IF(OR($A288="",BE$4=""),0,COUNTIFS(Formulas!$A$2:$A$3001,BE$4,Formulas!$B$2:$B$3001,$A288))</f>
        <v>0</v>
      </c>
      <c r="BF288" s="21" t="n">
        <f aca="false">IF(OR($A288="",BF$4=""),0,COUNTIFS(Formulas!$A$2:$A$3001,BF$4,Formulas!$B$2:$B$3001,$A288))</f>
        <v>0</v>
      </c>
      <c r="BG288" s="21" t="n">
        <f aca="false">IF(OR($A288="",BG$4=""),0,COUNTIFS(Formulas!$A$2:$A$3001,BG$4,Formulas!$B$2:$B$3001,$A288))</f>
        <v>0</v>
      </c>
      <c r="BH288" s="21" t="n">
        <f aca="false">IF(OR($A288="",BH$4=""),0,COUNTIFS(Formulas!$A$2:$A$3001,BH$4,Formulas!$B$2:$B$3001,$A288))</f>
        <v>0</v>
      </c>
      <c r="BI288" s="21" t="n">
        <f aca="false">IF(OR($A288="",BI$4=""),0,COUNTIFS(Formulas!$A$2:$A$3001,BI$4,Formulas!$B$2:$B$3001,$A288))</f>
        <v>0</v>
      </c>
      <c r="BJ288" s="21" t="n">
        <f aca="false">IF(OR($A288="",BJ$4=""),0,COUNTIFS(Formulas!$A$2:$A$3001,BJ$4,Formulas!$B$2:$B$3001,$A288))</f>
        <v>0</v>
      </c>
      <c r="BK288" s="21" t="n">
        <f aca="false">IF(OR($A288="",BK$4=""),0,COUNTIFS(Formulas!$A$2:$A$3001,BK$4,Formulas!$B$2:$B$3001,$A288))</f>
        <v>0</v>
      </c>
      <c r="BL288" s="21" t="n">
        <f aca="false">IF(OR($A288="",BL$4=""),0,COUNTIFS(Formulas!$A$2:$A$3001,BL$4,Formulas!$B$2:$B$3001,$A288))</f>
        <v>0</v>
      </c>
      <c r="BM288" s="21" t="n">
        <f aca="false">IF(OR($A288="",BM$4=""),0,COUNTIFS(Formulas!$A$2:$A$3001,BM$4,Formulas!$B$2:$B$3001,$A288))</f>
        <v>0</v>
      </c>
      <c r="BN288" s="21" t="n">
        <f aca="false">IF(OR($A288="",BN$4=""),0,COUNTIFS(Formulas!$A$2:$A$3001,BN$4,Formulas!$B$2:$B$3001,$A288))</f>
        <v>0</v>
      </c>
      <c r="BO288" s="21" t="n">
        <f aca="false">IF(OR($A288="",BO$4=""),0,COUNTIFS(Formulas!$A$2:$A$3001,BO$4,Formulas!$B$2:$B$3001,$A288))</f>
        <v>0</v>
      </c>
      <c r="BP288" s="21" t="n">
        <f aca="false">IF(OR($A288="",BP$4=""),0,COUNTIFS(Formulas!$A$2:$A$3001,BP$4,Formulas!$B$2:$B$3001,$A288))</f>
        <v>0</v>
      </c>
      <c r="BQ288" s="21" t="n">
        <f aca="false">IF(OR($A288="",BQ$4=""),0,COUNTIFS(Formulas!$A$2:$A$3001,BQ$4,Formulas!$B$2:$B$3001,$A288))</f>
        <v>0</v>
      </c>
      <c r="BR288" s="21" t="n">
        <f aca="false">IF(OR($A288="",BR$4=""),0,COUNTIFS(Formulas!$A$2:$A$3001,BR$4,Formulas!$B$2:$B$3001,$A288))</f>
        <v>0</v>
      </c>
      <c r="BS288" s="21" t="n">
        <f aca="false">IF(OR($A288="",BS$4=""),0,COUNTIFS(Formulas!$A$2:$A$3001,BS$4,Formulas!$B$2:$B$3001,$A288))</f>
        <v>0</v>
      </c>
      <c r="BT288" s="21" t="n">
        <f aca="false">IF(OR($A288="",BT$4=""),0,COUNTIFS(Formulas!$A$2:$A$3001,BT$4,Formulas!$B$2:$B$3001,$A288))</f>
        <v>0</v>
      </c>
      <c r="BU288" s="21" t="n">
        <f aca="false">IF(OR($A288="",BU$4=""),0,COUNTIFS(Formulas!$A$2:$A$3001,BU$4,Formulas!$B$2:$B$3001,$A288))</f>
        <v>0</v>
      </c>
      <c r="BV288" s="21" t="n">
        <f aca="false">IF(OR($A288="",BV$4=""),0,COUNTIFS(Formulas!$A$2:$A$3001,BV$4,Formulas!$B$2:$B$3001,$A288))</f>
        <v>0</v>
      </c>
      <c r="BW288" s="21" t="n">
        <f aca="false">IF(OR($A288="",BW$4=""),0,COUNTIFS(Formulas!$A$2:$A$3001,BW$4,Formulas!$B$2:$B$3001,$A288))</f>
        <v>0</v>
      </c>
      <c r="BX288" s="21" t="n">
        <f aca="false">IF(OR($A288="",BX$4=""),0,COUNTIFS(Formulas!$A$2:$A$3001,BX$4,Formulas!$B$2:$B$3001,$A288))</f>
        <v>0</v>
      </c>
      <c r="BY288" s="21" t="n">
        <f aca="false">IF(OR($A288="",BY$4=""),0,COUNTIFS(Formulas!$A$2:$A$3001,BY$4,Formulas!$B$2:$B$3001,$A288))</f>
        <v>0</v>
      </c>
      <c r="BZ288" s="21" t="n">
        <f aca="false">IF(OR($A288="",BZ$4=""),0,COUNTIFS(Formulas!$A$2:$A$3001,BZ$4,Formulas!$B$2:$B$3001,$A288))</f>
        <v>0</v>
      </c>
      <c r="CA288" s="21" t="n">
        <f aca="false">IF(OR($A288="",CA$4=""),0,COUNTIFS(Formulas!$A$2:$A$3001,CA$4,Formulas!$B$2:$B$3001,$A288))</f>
        <v>0</v>
      </c>
      <c r="CB288" s="21" t="n">
        <f aca="false">IF(OR($A288="",CB$4=""),0,COUNTIFS(Formulas!$A$2:$A$3001,CB$4,Formulas!$B$2:$B$3001,$A288))</f>
        <v>0</v>
      </c>
      <c r="CC288" s="21" t="n">
        <f aca="false">IF(OR($A288="",CC$4=""),0,COUNTIFS(Formulas!$A$2:$A$3001,CC$4,Formulas!$B$2:$B$3001,$A288))</f>
        <v>0</v>
      </c>
      <c r="CD288" s="21" t="n">
        <f aca="false">IF(OR($A288="",CD$4=""),0,COUNTIFS(Formulas!$A$2:$A$3001,CD$4,Formulas!$B$2:$B$3001,$A288))</f>
        <v>0</v>
      </c>
      <c r="CE288" s="21" t="n">
        <f aca="false">IF(OR($A288="",CE$4=""),0,COUNTIFS(Formulas!$A$2:$A$3001,CE$4,Formulas!$B$2:$B$3001,$A288))</f>
        <v>0</v>
      </c>
      <c r="CF288" s="21" t="n">
        <f aca="false">IF(OR($A288="",CF$4=""),0,COUNTIFS(Formulas!$A$2:$A$3001,CF$4,Formulas!$B$2:$B$3001,$A288))</f>
        <v>0</v>
      </c>
      <c r="CG288" s="21" t="n">
        <f aca="false">IF(OR($A288="",CG$4=""),0,COUNTIFS(Formulas!$A$2:$A$3001,CG$4,Formulas!$B$2:$B$3001,$A288))</f>
        <v>0</v>
      </c>
      <c r="CH288" s="21" t="n">
        <f aca="false">IF(OR($A288="",CH$4=""),0,COUNTIFS(Formulas!$A$2:$A$3001,CH$4,Formulas!$B$2:$B$3001,$A288))</f>
        <v>0</v>
      </c>
      <c r="CI288" s="21" t="n">
        <f aca="false">IF(OR($A288="",CI$4=""),0,COUNTIFS(Formulas!$A$2:$A$3001,CI$4,Formulas!$B$2:$B$3001,$A288))</f>
        <v>0</v>
      </c>
      <c r="CJ288" s="21" t="n">
        <f aca="false">IF(OR($A288="",CJ$4=""),0,COUNTIFS(Formulas!$A$2:$A$3001,CJ$4,Formulas!$B$2:$B$3001,$A288))</f>
        <v>0</v>
      </c>
      <c r="CK288" s="21" t="n">
        <f aca="false">IF(OR($A288="",CK$4=""),0,COUNTIFS(Formulas!$A$2:$A$3001,CK$4,Formulas!$B$2:$B$3001,$A288))</f>
        <v>0</v>
      </c>
      <c r="CL288" s="21" t="n">
        <f aca="false">IF(OR($A288="",CL$4=""),0,COUNTIFS(Formulas!$A$2:$A$3001,CL$4,Formulas!$B$2:$B$3001,$A288))</f>
        <v>0</v>
      </c>
      <c r="CM288" s="21" t="n">
        <f aca="false">IF(OR($A288="",CM$4=""),0,COUNTIFS(Formulas!$A$2:$A$3001,CM$4,Formulas!$B$2:$B$3001,$A288))</f>
        <v>0</v>
      </c>
      <c r="CN288" s="21" t="n">
        <f aca="false">IF(OR($A288="",CN$4=""),0,COUNTIFS(Formulas!$A$2:$A$3001,CN$4,Formulas!$B$2:$B$3001,$A288))</f>
        <v>0</v>
      </c>
      <c r="CO288" s="21" t="n">
        <f aca="false">IF(OR($A288="",CO$4=""),0,COUNTIFS(Formulas!$A$2:$A$3001,CO$4,Formulas!$B$2:$B$3001,$A288))</f>
        <v>0</v>
      </c>
      <c r="CP288" s="21" t="n">
        <f aca="false">IF(OR($A288="",CP$4=""),0,COUNTIFS(Formulas!$A$2:$A$3001,CP$4,Formulas!$B$2:$B$3001,$A288))</f>
        <v>0</v>
      </c>
      <c r="CQ288" s="21" t="n">
        <f aca="false">IF(OR($A288="",CQ$4=""),0,COUNTIFS(Formulas!$A$2:$A$3001,CQ$4,Formulas!$B$2:$B$3001,$A288))</f>
        <v>0</v>
      </c>
      <c r="CR288" s="21" t="n">
        <f aca="false">IF(OR($A288="",CR$4=""),0,COUNTIFS(Formulas!$A$2:$A$3001,CR$4,Formulas!$B$2:$B$3001,$A288))</f>
        <v>0</v>
      </c>
      <c r="CS288" s="21" t="n">
        <f aca="false">IF(OR($A288="",CS$4=""),0,COUNTIFS(Formulas!$A$2:$A$3001,CS$4,Formulas!$B$2:$B$3001,$A288))</f>
        <v>0</v>
      </c>
      <c r="CT288" s="21" t="n">
        <f aca="false">IF(OR($A288="",CT$4=""),0,COUNTIFS(Formulas!$A$2:$A$3001,CT$4,Formulas!$B$2:$B$3001,$A288))</f>
        <v>0</v>
      </c>
      <c r="CU288" s="21" t="n">
        <f aca="false">IF(OR($A288="",CU$4=""),0,COUNTIFS(Formulas!$A$2:$A$3001,CU$4,Formulas!$B$2:$B$3001,$A288))</f>
        <v>0</v>
      </c>
      <c r="CV288" s="21" t="n">
        <f aca="false">IF(OR($A288="",CV$4=""),0,COUNTIFS(Formulas!$A$2:$A$3001,CV$4,Formulas!$B$2:$B$3001,$A288))</f>
        <v>0</v>
      </c>
      <c r="CW288" s="21" t="n">
        <f aca="false">IF(OR($A288="",CW$4=""),0,COUNTIFS(Formulas!$A$2:$A$3001,CW$4,Formulas!$B$2:$B$3001,$A288))</f>
        <v>0</v>
      </c>
      <c r="CX288" s="21" t="n">
        <f aca="false">IF(OR($A288="",CX$4=""),0,COUNTIFS(Formulas!$A$2:$A$3001,CX$4,Formulas!$B$2:$B$3001,$A288))</f>
        <v>0</v>
      </c>
      <c r="CY288" s="21" t="n">
        <f aca="false">IF(OR($A288="",CY$4=""),0,COUNTIFS(Formulas!$A$2:$A$3001,CY$4,Formulas!$B$2:$B$3001,$A288))</f>
        <v>0</v>
      </c>
      <c r="CZ288" s="21" t="n">
        <f aca="false">IF(OR($A288="",CZ$4=""),0,COUNTIFS(Formulas!$A$2:$A$3001,CZ$4,Formulas!$B$2:$B$3001,$A288))</f>
        <v>0</v>
      </c>
      <c r="DA288" s="21" t="n">
        <f aca="false">IF(OR($A288="",DA$4=""),0,COUNTIFS(Formulas!$A$2:$A$3001,DA$4,Formulas!$B$2:$B$3001,$A288))</f>
        <v>0</v>
      </c>
      <c r="DB288" s="21" t="n">
        <f aca="false">IF(OR($A288="",DB$4=""),0,COUNTIFS(Formulas!$A$2:$A$3001,DB$4,Formulas!$B$2:$B$3001,$A288))</f>
        <v>0</v>
      </c>
      <c r="DC288" s="21" t="n">
        <f aca="false">IF(OR($A288="",DC$4=""),0,COUNTIFS(Formulas!$A$2:$A$3001,DC$4,Formulas!$B$2:$B$3001,$A288))</f>
        <v>0</v>
      </c>
      <c r="DD288" s="21" t="n">
        <f aca="false">IF(OR($A288="",DD$4=""),0,COUNTIFS(Formulas!$A$2:$A$3001,DD$4,Formulas!$B$2:$B$3001,$A288))</f>
        <v>0</v>
      </c>
      <c r="DE288" s="21" t="n">
        <f aca="false">IF(OR($A288="",DE$4=""),0,COUNTIFS(Formulas!$A$2:$A$3001,DE$4,Formulas!$B$2:$B$3001,$A288))</f>
        <v>0</v>
      </c>
      <c r="DF288" s="21" t="n">
        <f aca="false">IF(OR($A288="",DF$4=""),0,COUNTIFS(Formulas!$A$2:$A$3001,DF$4,Formulas!$B$2:$B$3001,$A288))</f>
        <v>0</v>
      </c>
      <c r="DG288" s="21" t="n">
        <f aca="false">IF(OR($A288="",DG$4=""),0,COUNTIFS(Formulas!$A$2:$A$3001,DG$4,Formulas!$B$2:$B$3001,$A288))</f>
        <v>0</v>
      </c>
      <c r="DH288" s="21" t="n">
        <f aca="false">IF(OR($A288="",DH$4=""),0,COUNTIFS(Formulas!$A$2:$A$3001,DH$4,Formulas!$B$2:$B$3001,$A288))</f>
        <v>0</v>
      </c>
      <c r="DI288" s="21" t="n">
        <f aca="false">IF(OR($A288="",DI$4=""),0,COUNTIFS(Formulas!$A$2:$A$3001,DI$4,Formulas!$B$2:$B$3001,$A288))</f>
        <v>0</v>
      </c>
      <c r="DJ288" s="21" t="n">
        <f aca="false">IF(OR($A288="",DJ$4=""),0,COUNTIFS(Formulas!$A$2:$A$3001,DJ$4,Formulas!$B$2:$B$3001,$A288))</f>
        <v>0</v>
      </c>
      <c r="DK288" s="21" t="n">
        <f aca="false">IF(OR($A288="",DK$4=""),0,COUNTIFS(Formulas!$A$2:$A$3001,DK$4,Formulas!$B$2:$B$3001,$A288))</f>
        <v>0</v>
      </c>
      <c r="DL288" s="21" t="n">
        <f aca="false">IF(OR($A288="",DL$4=""),0,COUNTIFS(Formulas!$A$2:$A$3001,DL$4,Formulas!$B$2:$B$3001,$A288))</f>
        <v>0</v>
      </c>
      <c r="DM288" s="21" t="n">
        <f aca="false">IF(OR($A288="",DM$4=""),0,COUNTIFS(Formulas!$A$2:$A$3001,DM$4,Formulas!$B$2:$B$3001,$A288))</f>
        <v>0</v>
      </c>
      <c r="DN288" s="21" t="n">
        <f aca="false">IF(OR($A288="",DN$4=""),0,COUNTIFS(Formulas!$A$2:$A$3001,DN$4,Formulas!$B$2:$B$3001,$A288))</f>
        <v>0</v>
      </c>
      <c r="DO288" s="21" t="n">
        <f aca="false">IF(OR($A288="",DO$4=""),0,COUNTIFS(Formulas!$A$2:$A$3001,DO$4,Formulas!$B$2:$B$3001,$A288))</f>
        <v>0</v>
      </c>
      <c r="DP288" s="21" t="n">
        <f aca="false">IF(OR($A288="",DP$4=""),0,COUNTIFS(Formulas!$A$2:$A$3001,DP$4,Formulas!$B$2:$B$3001,$A288))</f>
        <v>0</v>
      </c>
      <c r="DQ288" s="21" t="n">
        <f aca="false">IF(OR($A288="",DQ$4=""),0,COUNTIFS(Formulas!$A$2:$A$3001,DQ$4,Formulas!$B$2:$B$3001,$A288))</f>
        <v>0</v>
      </c>
      <c r="DR288" s="21" t="n">
        <f aca="false">IF(OR($A288="",DR$4=""),0,COUNTIFS(Formulas!$A$2:$A$3001,DR$4,Formulas!$B$2:$B$3001,$A288))</f>
        <v>0</v>
      </c>
      <c r="DS288" s="21" t="n">
        <f aca="false">IF(OR($A288="",DS$4=""),0,COUNTIFS(Formulas!$A$2:$A$3001,DS$4,Formulas!$B$2:$B$3001,$A288))</f>
        <v>0</v>
      </c>
      <c r="DT288" s="21" t="n">
        <f aca="false">IF(OR($A288="",DT$4=""),0,COUNTIFS(Formulas!$A$2:$A$3001,DT$4,Formulas!$B$2:$B$3001,$A288))</f>
        <v>0</v>
      </c>
      <c r="DU288" s="21" t="n">
        <f aca="false">IF(OR($A288="",DU$4=""),0,COUNTIFS(Formulas!$A$2:$A$3001,DU$4,Formulas!$B$2:$B$3001,$A288))</f>
        <v>0</v>
      </c>
      <c r="DV288" s="21" t="n">
        <f aca="false">IF(OR($A288="",DV$4=""),0,COUNTIFS(Formulas!$A$2:$A$3001,DV$4,Formulas!$B$2:$B$3001,$A288))</f>
        <v>0</v>
      </c>
      <c r="DW288" s="21" t="n">
        <f aca="false">IF(OR($A288="",DW$4=""),0,COUNTIFS(Formulas!$A$2:$A$3001,DW$4,Formulas!$B$2:$B$3001,$A288))</f>
        <v>0</v>
      </c>
      <c r="DX288" s="21" t="n">
        <f aca="false">IF(OR($A288="",DX$4=""),0,COUNTIFS(Formulas!$A$2:$A$3001,DX$4,Formulas!$B$2:$B$3001,$A288))</f>
        <v>0</v>
      </c>
      <c r="DY288" s="21" t="n">
        <f aca="false">IF(OR($A288="",DY$4=""),0,COUNTIFS(Formulas!$A$2:$A$3001,DY$4,Formulas!$B$2:$B$3001,$A288))</f>
        <v>0</v>
      </c>
      <c r="DZ288" s="21" t="n">
        <f aca="false">IF(OR($A288="",DZ$4=""),0,COUNTIFS(Formulas!$A$2:$A$3001,DZ$4,Formulas!$B$2:$B$3001,$A288))</f>
        <v>0</v>
      </c>
      <c r="EA288" s="21" t="n">
        <f aca="false">IF(OR($A288="",EA$4=""),0,COUNTIFS(Formulas!$A$2:$A$3001,EA$4,Formulas!$B$2:$B$3001,$A288))</f>
        <v>0</v>
      </c>
      <c r="EB288" s="21" t="n">
        <f aca="false">IF(OR($A288="",EB$4=""),0,COUNTIFS(Formulas!$A$2:$A$3001,EB$4,Formulas!$B$2:$B$3001,$A288))</f>
        <v>0</v>
      </c>
      <c r="EC288" s="21" t="n">
        <f aca="false">IF(OR($A288="",EC$4=""),0,COUNTIFS(Formulas!$A$2:$A$3001,EC$4,Formulas!$B$2:$B$3001,$A288))</f>
        <v>0</v>
      </c>
      <c r="ED288" s="21" t="n">
        <f aca="false">IF(OR($A288="",ED$4=""),0,COUNTIFS(Formulas!$A$2:$A$3001,ED$4,Formulas!$B$2:$B$3001,$A288))</f>
        <v>0</v>
      </c>
      <c r="EE288" s="21" t="n">
        <f aca="false">IF(OR($A288="",EE$4=""),0,COUNTIFS(Formulas!$A$2:$A$3001,EE$4,Formulas!$B$2:$B$3001,$A288))</f>
        <v>0</v>
      </c>
      <c r="EF288" s="21" t="n">
        <f aca="false">IF(OR($A288="",EF$4=""),0,COUNTIFS(Formulas!$A$2:$A$3001,EF$4,Formulas!$B$2:$B$3001,$A288))</f>
        <v>0</v>
      </c>
      <c r="EG288" s="21" t="n">
        <f aca="false">IF(OR($A288="",EG$4=""),0,COUNTIFS(Formulas!$A$2:$A$3001,EG$4,Formulas!$B$2:$B$3001,$A288))</f>
        <v>0</v>
      </c>
      <c r="EH288" s="21" t="n">
        <f aca="false">IF(OR($A288="",EH$4=""),0,COUNTIFS(Formulas!$A$2:$A$3001,EH$4,Formulas!$B$2:$B$3001,$A288))</f>
        <v>0</v>
      </c>
      <c r="EI288" s="21" t="n">
        <f aca="false">IF(OR($A288="",EI$4=""),0,COUNTIFS(Formulas!$A$2:$A$3001,EI$4,Formulas!$B$2:$B$3001,$A288))</f>
        <v>0</v>
      </c>
      <c r="EJ288" s="21" t="n">
        <f aca="false">IF(OR($A288="",EJ$4=""),0,COUNTIFS(Formulas!$A$2:$A$3001,EJ$4,Formulas!$B$2:$B$3001,$A288))</f>
        <v>0</v>
      </c>
      <c r="EK288" s="21" t="n">
        <f aca="false">IF(OR($A288="",EK$4=""),0,COUNTIFS(Formulas!$A$2:$A$3001,EK$4,Formulas!$B$2:$B$3001,$A288))</f>
        <v>0</v>
      </c>
      <c r="EL288" s="21" t="n">
        <f aca="false">IF(OR($A288="",EL$4=""),0,COUNTIFS(Formulas!$A$2:$A$3001,EL$4,Formulas!$B$2:$B$3001,$A288))</f>
        <v>0</v>
      </c>
      <c r="EM288" s="21" t="n">
        <f aca="false">IF(OR($A288="",EM$4=""),0,COUNTIFS(Formulas!$A$2:$A$3001,EM$4,Formulas!$B$2:$B$3001,$A288))</f>
        <v>0</v>
      </c>
      <c r="EN288" s="21" t="n">
        <f aca="false">IF(OR($A288="",EN$4=""),0,COUNTIFS(Formulas!$A$2:$A$3001,EN$4,Formulas!$B$2:$B$3001,$A288))</f>
        <v>0</v>
      </c>
      <c r="EO288" s="21" t="n">
        <f aca="false">IF(OR($A288="",EO$4=""),0,COUNTIFS(Formulas!$A$2:$A$3001,EO$4,Formulas!$B$2:$B$3001,$A288))</f>
        <v>0</v>
      </c>
      <c r="EP288" s="21" t="n">
        <f aca="false">IF(OR($A288="",EP$4=""),0,COUNTIFS(Formulas!$A$2:$A$3001,EP$4,Formulas!$B$2:$B$3001,$A288))</f>
        <v>0</v>
      </c>
      <c r="EQ288" s="21" t="n">
        <f aca="false">IF(OR($A288="",EQ$4=""),0,COUNTIFS(Formulas!$A$2:$A$3001,EQ$4,Formulas!$B$2:$B$3001,$A288))</f>
        <v>0</v>
      </c>
      <c r="ER288" s="21" t="n">
        <f aca="false">IF(OR($A288="",ER$4=""),0,COUNTIFS(Formulas!$A$2:$A$3001,ER$4,Formulas!$B$2:$B$3001,$A288))</f>
        <v>0</v>
      </c>
      <c r="ES288" s="21" t="n">
        <f aca="false">IF(OR($A288="",ES$4=""),0,COUNTIFS(Formulas!$A$2:$A$3001,ES$4,Formulas!$B$2:$B$3001,$A288))</f>
        <v>0</v>
      </c>
      <c r="ET288" s="21" t="n">
        <f aca="false">IF(OR($A288="",ET$4=""),0,COUNTIFS(Formulas!$A$2:$A$3001,ET$4,Formulas!$B$2:$B$3001,$A288))</f>
        <v>0</v>
      </c>
      <c r="EU288" s="21" t="n">
        <f aca="false">IF(OR($A288="",EU$4=""),0,COUNTIFS(Formulas!$A$2:$A$3001,EU$4,Formulas!$B$2:$B$3001,$A288))</f>
        <v>0</v>
      </c>
      <c r="EV288" s="21" t="n">
        <f aca="false">IF(OR($A288="",EV$4=""),0,COUNTIFS(Formulas!$A$2:$A$3001,EV$4,Formulas!$B$2:$B$3001,$A288))</f>
        <v>0</v>
      </c>
    </row>
    <row r="289" customFormat="false" ht="15" hidden="false" customHeight="false" outlineLevel="0" collapsed="false">
      <c r="A289" s="13" t="str">
        <f aca="false">IF(INDEX(Materials!$A$2:$A$301,285)="","",INDEX(Materials!$A$2:$A$301,285))</f>
        <v/>
      </c>
      <c r="B289" s="19" t="str">
        <f aca="false">IF(A289="","",COUNTIF(C289:EV289,"&gt;0"))</f>
        <v/>
      </c>
      <c r="C289" s="21" t="n">
        <f aca="false">IF(OR($A289="",C$4=""),0,COUNTIFS(Formulas!$A$2:$A$3001,C$4,Formulas!$B$2:$B$3001,$A289))</f>
        <v>0</v>
      </c>
      <c r="D289" s="21" t="n">
        <f aca="false">IF(OR($A289="",D$4=""),0,COUNTIFS(Formulas!$A$2:$A$3001,D$4,Formulas!$B$2:$B$3001,$A289))</f>
        <v>0</v>
      </c>
      <c r="E289" s="21" t="n">
        <f aca="false">IF(OR($A289="",E$4=""),0,COUNTIFS(Formulas!$A$2:$A$3001,E$4,Formulas!$B$2:$B$3001,$A289))</f>
        <v>0</v>
      </c>
      <c r="F289" s="21" t="n">
        <f aca="false">IF(OR($A289="",F$4=""),0,COUNTIFS(Formulas!$A$2:$A$3001,F$4,Formulas!$B$2:$B$3001,$A289))</f>
        <v>0</v>
      </c>
      <c r="G289" s="21" t="n">
        <f aca="false">IF(OR($A289="",G$4=""),0,COUNTIFS(Formulas!$A$2:$A$3001,G$4,Formulas!$B$2:$B$3001,$A289))</f>
        <v>0</v>
      </c>
      <c r="H289" s="21" t="n">
        <f aca="false">IF(OR($A289="",H$4=""),0,COUNTIFS(Formulas!$A$2:$A$3001,H$4,Formulas!$B$2:$B$3001,$A289))</f>
        <v>0</v>
      </c>
      <c r="I289" s="21" t="n">
        <f aca="false">IF(OR($A289="",I$4=""),0,COUNTIFS(Formulas!$A$2:$A$3001,I$4,Formulas!$B$2:$B$3001,$A289))</f>
        <v>0</v>
      </c>
      <c r="J289" s="21" t="n">
        <f aca="false">IF(OR($A289="",J$4=""),0,COUNTIFS(Formulas!$A$2:$A$3001,J$4,Formulas!$B$2:$B$3001,$A289))</f>
        <v>0</v>
      </c>
      <c r="K289" s="21" t="n">
        <f aca="false">IF(OR($A289="",K$4=""),0,COUNTIFS(Formulas!$A$2:$A$3001,K$4,Formulas!$B$2:$B$3001,$A289))</f>
        <v>0</v>
      </c>
      <c r="L289" s="21" t="n">
        <f aca="false">IF(OR($A289="",L$4=""),0,COUNTIFS(Formulas!$A$2:$A$3001,L$4,Formulas!$B$2:$B$3001,$A289))</f>
        <v>0</v>
      </c>
      <c r="M289" s="21" t="n">
        <f aca="false">IF(OR($A289="",M$4=""),0,COUNTIFS(Formulas!$A$2:$A$3001,M$4,Formulas!$B$2:$B$3001,$A289))</f>
        <v>0</v>
      </c>
      <c r="N289" s="21" t="n">
        <f aca="false">IF(OR($A289="",N$4=""),0,COUNTIFS(Formulas!$A$2:$A$3001,N$4,Formulas!$B$2:$B$3001,$A289))</f>
        <v>0</v>
      </c>
      <c r="O289" s="21" t="n">
        <f aca="false">IF(OR($A289="",O$4=""),0,COUNTIFS(Formulas!$A$2:$A$3001,O$4,Formulas!$B$2:$B$3001,$A289))</f>
        <v>0</v>
      </c>
      <c r="P289" s="21" t="n">
        <f aca="false">IF(OR($A289="",P$4=""),0,COUNTIFS(Formulas!$A$2:$A$3001,P$4,Formulas!$B$2:$B$3001,$A289))</f>
        <v>0</v>
      </c>
      <c r="Q289" s="21" t="n">
        <f aca="false">IF(OR($A289="",Q$4=""),0,COUNTIFS(Formulas!$A$2:$A$3001,Q$4,Formulas!$B$2:$B$3001,$A289))</f>
        <v>0</v>
      </c>
      <c r="R289" s="21" t="n">
        <f aca="false">IF(OR($A289="",R$4=""),0,COUNTIFS(Formulas!$A$2:$A$3001,R$4,Formulas!$B$2:$B$3001,$A289))</f>
        <v>0</v>
      </c>
      <c r="S289" s="21" t="n">
        <f aca="false">IF(OR($A289="",S$4=""),0,COUNTIFS(Formulas!$A$2:$A$3001,S$4,Formulas!$B$2:$B$3001,$A289))</f>
        <v>0</v>
      </c>
      <c r="T289" s="21" t="n">
        <f aca="false">IF(OR($A289="",T$4=""),0,COUNTIFS(Formulas!$A$2:$A$3001,T$4,Formulas!$B$2:$B$3001,$A289))</f>
        <v>0</v>
      </c>
      <c r="U289" s="21" t="n">
        <f aca="false">IF(OR($A289="",U$4=""),0,COUNTIFS(Formulas!$A$2:$A$3001,U$4,Formulas!$B$2:$B$3001,$A289))</f>
        <v>0</v>
      </c>
      <c r="V289" s="21" t="n">
        <f aca="false">IF(OR($A289="",V$4=""),0,COUNTIFS(Formulas!$A$2:$A$3001,V$4,Formulas!$B$2:$B$3001,$A289))</f>
        <v>0</v>
      </c>
      <c r="W289" s="21" t="n">
        <f aca="false">IF(OR($A289="",W$4=""),0,COUNTIFS(Formulas!$A$2:$A$3001,W$4,Formulas!$B$2:$B$3001,$A289))</f>
        <v>0</v>
      </c>
      <c r="X289" s="21" t="n">
        <f aca="false">IF(OR($A289="",X$4=""),0,COUNTIFS(Formulas!$A$2:$A$3001,X$4,Formulas!$B$2:$B$3001,$A289))</f>
        <v>0</v>
      </c>
      <c r="Y289" s="21" t="n">
        <f aca="false">IF(OR($A289="",Y$4=""),0,COUNTIFS(Formulas!$A$2:$A$3001,Y$4,Formulas!$B$2:$B$3001,$A289))</f>
        <v>0</v>
      </c>
      <c r="Z289" s="21" t="n">
        <f aca="false">IF(OR($A289="",Z$4=""),0,COUNTIFS(Formulas!$A$2:$A$3001,Z$4,Formulas!$B$2:$B$3001,$A289))</f>
        <v>0</v>
      </c>
      <c r="AA289" s="21" t="n">
        <f aca="false">IF(OR($A289="",AA$4=""),0,COUNTIFS(Formulas!$A$2:$A$3001,AA$4,Formulas!$B$2:$B$3001,$A289))</f>
        <v>0</v>
      </c>
      <c r="AB289" s="21" t="n">
        <f aca="false">IF(OR($A289="",AB$4=""),0,COUNTIFS(Formulas!$A$2:$A$3001,AB$4,Formulas!$B$2:$B$3001,$A289))</f>
        <v>0</v>
      </c>
      <c r="AC289" s="21" t="n">
        <f aca="false">IF(OR($A289="",AC$4=""),0,COUNTIFS(Formulas!$A$2:$A$3001,AC$4,Formulas!$B$2:$B$3001,$A289))</f>
        <v>0</v>
      </c>
      <c r="AD289" s="21" t="n">
        <f aca="false">IF(OR($A289="",AD$4=""),0,COUNTIFS(Formulas!$A$2:$A$3001,AD$4,Formulas!$B$2:$B$3001,$A289))</f>
        <v>0</v>
      </c>
      <c r="AE289" s="21" t="n">
        <f aca="false">IF(OR($A289="",AE$4=""),0,COUNTIFS(Formulas!$A$2:$A$3001,AE$4,Formulas!$B$2:$B$3001,$A289))</f>
        <v>0</v>
      </c>
      <c r="AF289" s="21" t="n">
        <f aca="false">IF(OR($A289="",AF$4=""),0,COUNTIFS(Formulas!$A$2:$A$3001,AF$4,Formulas!$B$2:$B$3001,$A289))</f>
        <v>0</v>
      </c>
      <c r="AG289" s="21" t="n">
        <f aca="false">IF(OR($A289="",AG$4=""),0,COUNTIFS(Formulas!$A$2:$A$3001,AG$4,Formulas!$B$2:$B$3001,$A289))</f>
        <v>0</v>
      </c>
      <c r="AH289" s="21" t="n">
        <f aca="false">IF(OR($A289="",AH$4=""),0,COUNTIFS(Formulas!$A$2:$A$3001,AH$4,Formulas!$B$2:$B$3001,$A289))</f>
        <v>0</v>
      </c>
      <c r="AI289" s="21" t="n">
        <f aca="false">IF(OR($A289="",AI$4=""),0,COUNTIFS(Formulas!$A$2:$A$3001,AI$4,Formulas!$B$2:$B$3001,$A289))</f>
        <v>0</v>
      </c>
      <c r="AJ289" s="21" t="n">
        <f aca="false">IF(OR($A289="",AJ$4=""),0,COUNTIFS(Formulas!$A$2:$A$3001,AJ$4,Formulas!$B$2:$B$3001,$A289))</f>
        <v>0</v>
      </c>
      <c r="AK289" s="21" t="n">
        <f aca="false">IF(OR($A289="",AK$4=""),0,COUNTIFS(Formulas!$A$2:$A$3001,AK$4,Formulas!$B$2:$B$3001,$A289))</f>
        <v>0</v>
      </c>
      <c r="AL289" s="21" t="n">
        <f aca="false">IF(OR($A289="",AL$4=""),0,COUNTIFS(Formulas!$A$2:$A$3001,AL$4,Formulas!$B$2:$B$3001,$A289))</f>
        <v>0</v>
      </c>
      <c r="AM289" s="21" t="n">
        <f aca="false">IF(OR($A289="",AM$4=""),0,COUNTIFS(Formulas!$A$2:$A$3001,AM$4,Formulas!$B$2:$B$3001,$A289))</f>
        <v>0</v>
      </c>
      <c r="AN289" s="21" t="n">
        <f aca="false">IF(OR($A289="",AN$4=""),0,COUNTIFS(Formulas!$A$2:$A$3001,AN$4,Formulas!$B$2:$B$3001,$A289))</f>
        <v>0</v>
      </c>
      <c r="AO289" s="21" t="n">
        <f aca="false">IF(OR($A289="",AO$4=""),0,COUNTIFS(Formulas!$A$2:$A$3001,AO$4,Formulas!$B$2:$B$3001,$A289))</f>
        <v>0</v>
      </c>
      <c r="AP289" s="21" t="n">
        <f aca="false">IF(OR($A289="",AP$4=""),0,COUNTIFS(Formulas!$A$2:$A$3001,AP$4,Formulas!$B$2:$B$3001,$A289))</f>
        <v>0</v>
      </c>
      <c r="AQ289" s="21" t="n">
        <f aca="false">IF(OR($A289="",AQ$4=""),0,COUNTIFS(Formulas!$A$2:$A$3001,AQ$4,Formulas!$B$2:$B$3001,$A289))</f>
        <v>0</v>
      </c>
      <c r="AR289" s="21" t="n">
        <f aca="false">IF(OR($A289="",AR$4=""),0,COUNTIFS(Formulas!$A$2:$A$3001,AR$4,Formulas!$B$2:$B$3001,$A289))</f>
        <v>0</v>
      </c>
      <c r="AS289" s="21" t="n">
        <f aca="false">IF(OR($A289="",AS$4=""),0,COUNTIFS(Formulas!$A$2:$A$3001,AS$4,Formulas!$B$2:$B$3001,$A289))</f>
        <v>0</v>
      </c>
      <c r="AT289" s="21" t="n">
        <f aca="false">IF(OR($A289="",AT$4=""),0,COUNTIFS(Formulas!$A$2:$A$3001,AT$4,Formulas!$B$2:$B$3001,$A289))</f>
        <v>0</v>
      </c>
      <c r="AU289" s="21" t="n">
        <f aca="false">IF(OR($A289="",AU$4=""),0,COUNTIFS(Formulas!$A$2:$A$3001,AU$4,Formulas!$B$2:$B$3001,$A289))</f>
        <v>0</v>
      </c>
      <c r="AV289" s="21" t="n">
        <f aca="false">IF(OR($A289="",AV$4=""),0,COUNTIFS(Formulas!$A$2:$A$3001,AV$4,Formulas!$B$2:$B$3001,$A289))</f>
        <v>0</v>
      </c>
      <c r="AW289" s="21" t="n">
        <f aca="false">IF(OR($A289="",AW$4=""),0,COUNTIFS(Formulas!$A$2:$A$3001,AW$4,Formulas!$B$2:$B$3001,$A289))</f>
        <v>0</v>
      </c>
      <c r="AX289" s="21" t="n">
        <f aca="false">IF(OR($A289="",AX$4=""),0,COUNTIFS(Formulas!$A$2:$A$3001,AX$4,Formulas!$B$2:$B$3001,$A289))</f>
        <v>0</v>
      </c>
      <c r="AY289" s="21" t="n">
        <f aca="false">IF(OR($A289="",AY$4=""),0,COUNTIFS(Formulas!$A$2:$A$3001,AY$4,Formulas!$B$2:$B$3001,$A289))</f>
        <v>0</v>
      </c>
      <c r="AZ289" s="21" t="n">
        <f aca="false">IF(OR($A289="",AZ$4=""),0,COUNTIFS(Formulas!$A$2:$A$3001,AZ$4,Formulas!$B$2:$B$3001,$A289))</f>
        <v>0</v>
      </c>
      <c r="BA289" s="21" t="n">
        <f aca="false">IF(OR($A289="",BA$4=""),0,COUNTIFS(Formulas!$A$2:$A$3001,BA$4,Formulas!$B$2:$B$3001,$A289))</f>
        <v>0</v>
      </c>
      <c r="BB289" s="21" t="n">
        <f aca="false">IF(OR($A289="",BB$4=""),0,COUNTIFS(Formulas!$A$2:$A$3001,BB$4,Formulas!$B$2:$B$3001,$A289))</f>
        <v>0</v>
      </c>
      <c r="BC289" s="21" t="n">
        <f aca="false">IF(OR($A289="",BC$4=""),0,COUNTIFS(Formulas!$A$2:$A$3001,BC$4,Formulas!$B$2:$B$3001,$A289))</f>
        <v>0</v>
      </c>
      <c r="BD289" s="21" t="n">
        <f aca="false">IF(OR($A289="",BD$4=""),0,COUNTIFS(Formulas!$A$2:$A$3001,BD$4,Formulas!$B$2:$B$3001,$A289))</f>
        <v>0</v>
      </c>
      <c r="BE289" s="21" t="n">
        <f aca="false">IF(OR($A289="",BE$4=""),0,COUNTIFS(Formulas!$A$2:$A$3001,BE$4,Formulas!$B$2:$B$3001,$A289))</f>
        <v>0</v>
      </c>
      <c r="BF289" s="21" t="n">
        <f aca="false">IF(OR($A289="",BF$4=""),0,COUNTIFS(Formulas!$A$2:$A$3001,BF$4,Formulas!$B$2:$B$3001,$A289))</f>
        <v>0</v>
      </c>
      <c r="BG289" s="21" t="n">
        <f aca="false">IF(OR($A289="",BG$4=""),0,COUNTIFS(Formulas!$A$2:$A$3001,BG$4,Formulas!$B$2:$B$3001,$A289))</f>
        <v>0</v>
      </c>
      <c r="BH289" s="21" t="n">
        <f aca="false">IF(OR($A289="",BH$4=""),0,COUNTIFS(Formulas!$A$2:$A$3001,BH$4,Formulas!$B$2:$B$3001,$A289))</f>
        <v>0</v>
      </c>
      <c r="BI289" s="21" t="n">
        <f aca="false">IF(OR($A289="",BI$4=""),0,COUNTIFS(Formulas!$A$2:$A$3001,BI$4,Formulas!$B$2:$B$3001,$A289))</f>
        <v>0</v>
      </c>
      <c r="BJ289" s="21" t="n">
        <f aca="false">IF(OR($A289="",BJ$4=""),0,COUNTIFS(Formulas!$A$2:$A$3001,BJ$4,Formulas!$B$2:$B$3001,$A289))</f>
        <v>0</v>
      </c>
      <c r="BK289" s="21" t="n">
        <f aca="false">IF(OR($A289="",BK$4=""),0,COUNTIFS(Formulas!$A$2:$A$3001,BK$4,Formulas!$B$2:$B$3001,$A289))</f>
        <v>0</v>
      </c>
      <c r="BL289" s="21" t="n">
        <f aca="false">IF(OR($A289="",BL$4=""),0,COUNTIFS(Formulas!$A$2:$A$3001,BL$4,Formulas!$B$2:$B$3001,$A289))</f>
        <v>0</v>
      </c>
      <c r="BM289" s="21" t="n">
        <f aca="false">IF(OR($A289="",BM$4=""),0,COUNTIFS(Formulas!$A$2:$A$3001,BM$4,Formulas!$B$2:$B$3001,$A289))</f>
        <v>0</v>
      </c>
      <c r="BN289" s="21" t="n">
        <f aca="false">IF(OR($A289="",BN$4=""),0,COUNTIFS(Formulas!$A$2:$A$3001,BN$4,Formulas!$B$2:$B$3001,$A289))</f>
        <v>0</v>
      </c>
      <c r="BO289" s="21" t="n">
        <f aca="false">IF(OR($A289="",BO$4=""),0,COUNTIFS(Formulas!$A$2:$A$3001,BO$4,Formulas!$B$2:$B$3001,$A289))</f>
        <v>0</v>
      </c>
      <c r="BP289" s="21" t="n">
        <f aca="false">IF(OR($A289="",BP$4=""),0,COUNTIFS(Formulas!$A$2:$A$3001,BP$4,Formulas!$B$2:$B$3001,$A289))</f>
        <v>0</v>
      </c>
      <c r="BQ289" s="21" t="n">
        <f aca="false">IF(OR($A289="",BQ$4=""),0,COUNTIFS(Formulas!$A$2:$A$3001,BQ$4,Formulas!$B$2:$B$3001,$A289))</f>
        <v>0</v>
      </c>
      <c r="BR289" s="21" t="n">
        <f aca="false">IF(OR($A289="",BR$4=""),0,COUNTIFS(Formulas!$A$2:$A$3001,BR$4,Formulas!$B$2:$B$3001,$A289))</f>
        <v>0</v>
      </c>
      <c r="BS289" s="21" t="n">
        <f aca="false">IF(OR($A289="",BS$4=""),0,COUNTIFS(Formulas!$A$2:$A$3001,BS$4,Formulas!$B$2:$B$3001,$A289))</f>
        <v>0</v>
      </c>
      <c r="BT289" s="21" t="n">
        <f aca="false">IF(OR($A289="",BT$4=""),0,COUNTIFS(Formulas!$A$2:$A$3001,BT$4,Formulas!$B$2:$B$3001,$A289))</f>
        <v>0</v>
      </c>
      <c r="BU289" s="21" t="n">
        <f aca="false">IF(OR($A289="",BU$4=""),0,COUNTIFS(Formulas!$A$2:$A$3001,BU$4,Formulas!$B$2:$B$3001,$A289))</f>
        <v>0</v>
      </c>
      <c r="BV289" s="21" t="n">
        <f aca="false">IF(OR($A289="",BV$4=""),0,COUNTIFS(Formulas!$A$2:$A$3001,BV$4,Formulas!$B$2:$B$3001,$A289))</f>
        <v>0</v>
      </c>
      <c r="BW289" s="21" t="n">
        <f aca="false">IF(OR($A289="",BW$4=""),0,COUNTIFS(Formulas!$A$2:$A$3001,BW$4,Formulas!$B$2:$B$3001,$A289))</f>
        <v>0</v>
      </c>
      <c r="BX289" s="21" t="n">
        <f aca="false">IF(OR($A289="",BX$4=""),0,COUNTIFS(Formulas!$A$2:$A$3001,BX$4,Formulas!$B$2:$B$3001,$A289))</f>
        <v>0</v>
      </c>
      <c r="BY289" s="21" t="n">
        <f aca="false">IF(OR($A289="",BY$4=""),0,COUNTIFS(Formulas!$A$2:$A$3001,BY$4,Formulas!$B$2:$B$3001,$A289))</f>
        <v>0</v>
      </c>
      <c r="BZ289" s="21" t="n">
        <f aca="false">IF(OR($A289="",BZ$4=""),0,COUNTIFS(Formulas!$A$2:$A$3001,BZ$4,Formulas!$B$2:$B$3001,$A289))</f>
        <v>0</v>
      </c>
      <c r="CA289" s="21" t="n">
        <f aca="false">IF(OR($A289="",CA$4=""),0,COUNTIFS(Formulas!$A$2:$A$3001,CA$4,Formulas!$B$2:$B$3001,$A289))</f>
        <v>0</v>
      </c>
      <c r="CB289" s="21" t="n">
        <f aca="false">IF(OR($A289="",CB$4=""),0,COUNTIFS(Formulas!$A$2:$A$3001,CB$4,Formulas!$B$2:$B$3001,$A289))</f>
        <v>0</v>
      </c>
      <c r="CC289" s="21" t="n">
        <f aca="false">IF(OR($A289="",CC$4=""),0,COUNTIFS(Formulas!$A$2:$A$3001,CC$4,Formulas!$B$2:$B$3001,$A289))</f>
        <v>0</v>
      </c>
      <c r="CD289" s="21" t="n">
        <f aca="false">IF(OR($A289="",CD$4=""),0,COUNTIFS(Formulas!$A$2:$A$3001,CD$4,Formulas!$B$2:$B$3001,$A289))</f>
        <v>0</v>
      </c>
      <c r="CE289" s="21" t="n">
        <f aca="false">IF(OR($A289="",CE$4=""),0,COUNTIFS(Formulas!$A$2:$A$3001,CE$4,Formulas!$B$2:$B$3001,$A289))</f>
        <v>0</v>
      </c>
      <c r="CF289" s="21" t="n">
        <f aca="false">IF(OR($A289="",CF$4=""),0,COUNTIFS(Formulas!$A$2:$A$3001,CF$4,Formulas!$B$2:$B$3001,$A289))</f>
        <v>0</v>
      </c>
      <c r="CG289" s="21" t="n">
        <f aca="false">IF(OR($A289="",CG$4=""),0,COUNTIFS(Formulas!$A$2:$A$3001,CG$4,Formulas!$B$2:$B$3001,$A289))</f>
        <v>0</v>
      </c>
      <c r="CH289" s="21" t="n">
        <f aca="false">IF(OR($A289="",CH$4=""),0,COUNTIFS(Formulas!$A$2:$A$3001,CH$4,Formulas!$B$2:$B$3001,$A289))</f>
        <v>0</v>
      </c>
      <c r="CI289" s="21" t="n">
        <f aca="false">IF(OR($A289="",CI$4=""),0,COUNTIFS(Formulas!$A$2:$A$3001,CI$4,Formulas!$B$2:$B$3001,$A289))</f>
        <v>0</v>
      </c>
      <c r="CJ289" s="21" t="n">
        <f aca="false">IF(OR($A289="",CJ$4=""),0,COUNTIFS(Formulas!$A$2:$A$3001,CJ$4,Formulas!$B$2:$B$3001,$A289))</f>
        <v>0</v>
      </c>
      <c r="CK289" s="21" t="n">
        <f aca="false">IF(OR($A289="",CK$4=""),0,COUNTIFS(Formulas!$A$2:$A$3001,CK$4,Formulas!$B$2:$B$3001,$A289))</f>
        <v>0</v>
      </c>
      <c r="CL289" s="21" t="n">
        <f aca="false">IF(OR($A289="",CL$4=""),0,COUNTIFS(Formulas!$A$2:$A$3001,CL$4,Formulas!$B$2:$B$3001,$A289))</f>
        <v>0</v>
      </c>
      <c r="CM289" s="21" t="n">
        <f aca="false">IF(OR($A289="",CM$4=""),0,COUNTIFS(Formulas!$A$2:$A$3001,CM$4,Formulas!$B$2:$B$3001,$A289))</f>
        <v>0</v>
      </c>
      <c r="CN289" s="21" t="n">
        <f aca="false">IF(OR($A289="",CN$4=""),0,COUNTIFS(Formulas!$A$2:$A$3001,CN$4,Formulas!$B$2:$B$3001,$A289))</f>
        <v>0</v>
      </c>
      <c r="CO289" s="21" t="n">
        <f aca="false">IF(OR($A289="",CO$4=""),0,COUNTIFS(Formulas!$A$2:$A$3001,CO$4,Formulas!$B$2:$B$3001,$A289))</f>
        <v>0</v>
      </c>
      <c r="CP289" s="21" t="n">
        <f aca="false">IF(OR($A289="",CP$4=""),0,COUNTIFS(Formulas!$A$2:$A$3001,CP$4,Formulas!$B$2:$B$3001,$A289))</f>
        <v>0</v>
      </c>
      <c r="CQ289" s="21" t="n">
        <f aca="false">IF(OR($A289="",CQ$4=""),0,COUNTIFS(Formulas!$A$2:$A$3001,CQ$4,Formulas!$B$2:$B$3001,$A289))</f>
        <v>0</v>
      </c>
      <c r="CR289" s="21" t="n">
        <f aca="false">IF(OR($A289="",CR$4=""),0,COUNTIFS(Formulas!$A$2:$A$3001,CR$4,Formulas!$B$2:$B$3001,$A289))</f>
        <v>0</v>
      </c>
      <c r="CS289" s="21" t="n">
        <f aca="false">IF(OR($A289="",CS$4=""),0,COUNTIFS(Formulas!$A$2:$A$3001,CS$4,Formulas!$B$2:$B$3001,$A289))</f>
        <v>0</v>
      </c>
      <c r="CT289" s="21" t="n">
        <f aca="false">IF(OR($A289="",CT$4=""),0,COUNTIFS(Formulas!$A$2:$A$3001,CT$4,Formulas!$B$2:$B$3001,$A289))</f>
        <v>0</v>
      </c>
      <c r="CU289" s="21" t="n">
        <f aca="false">IF(OR($A289="",CU$4=""),0,COUNTIFS(Formulas!$A$2:$A$3001,CU$4,Formulas!$B$2:$B$3001,$A289))</f>
        <v>0</v>
      </c>
      <c r="CV289" s="21" t="n">
        <f aca="false">IF(OR($A289="",CV$4=""),0,COUNTIFS(Formulas!$A$2:$A$3001,CV$4,Formulas!$B$2:$B$3001,$A289))</f>
        <v>0</v>
      </c>
      <c r="CW289" s="21" t="n">
        <f aca="false">IF(OR($A289="",CW$4=""),0,COUNTIFS(Formulas!$A$2:$A$3001,CW$4,Formulas!$B$2:$B$3001,$A289))</f>
        <v>0</v>
      </c>
      <c r="CX289" s="21" t="n">
        <f aca="false">IF(OR($A289="",CX$4=""),0,COUNTIFS(Formulas!$A$2:$A$3001,CX$4,Formulas!$B$2:$B$3001,$A289))</f>
        <v>0</v>
      </c>
      <c r="CY289" s="21" t="n">
        <f aca="false">IF(OR($A289="",CY$4=""),0,COUNTIFS(Formulas!$A$2:$A$3001,CY$4,Formulas!$B$2:$B$3001,$A289))</f>
        <v>0</v>
      </c>
      <c r="CZ289" s="21" t="n">
        <f aca="false">IF(OR($A289="",CZ$4=""),0,COUNTIFS(Formulas!$A$2:$A$3001,CZ$4,Formulas!$B$2:$B$3001,$A289))</f>
        <v>0</v>
      </c>
      <c r="DA289" s="21" t="n">
        <f aca="false">IF(OR($A289="",DA$4=""),0,COUNTIFS(Formulas!$A$2:$A$3001,DA$4,Formulas!$B$2:$B$3001,$A289))</f>
        <v>0</v>
      </c>
      <c r="DB289" s="21" t="n">
        <f aca="false">IF(OR($A289="",DB$4=""),0,COUNTIFS(Formulas!$A$2:$A$3001,DB$4,Formulas!$B$2:$B$3001,$A289))</f>
        <v>0</v>
      </c>
      <c r="DC289" s="21" t="n">
        <f aca="false">IF(OR($A289="",DC$4=""),0,COUNTIFS(Formulas!$A$2:$A$3001,DC$4,Formulas!$B$2:$B$3001,$A289))</f>
        <v>0</v>
      </c>
      <c r="DD289" s="21" t="n">
        <f aca="false">IF(OR($A289="",DD$4=""),0,COUNTIFS(Formulas!$A$2:$A$3001,DD$4,Formulas!$B$2:$B$3001,$A289))</f>
        <v>0</v>
      </c>
      <c r="DE289" s="21" t="n">
        <f aca="false">IF(OR($A289="",DE$4=""),0,COUNTIFS(Formulas!$A$2:$A$3001,DE$4,Formulas!$B$2:$B$3001,$A289))</f>
        <v>0</v>
      </c>
      <c r="DF289" s="21" t="n">
        <f aca="false">IF(OR($A289="",DF$4=""),0,COUNTIFS(Formulas!$A$2:$A$3001,DF$4,Formulas!$B$2:$B$3001,$A289))</f>
        <v>0</v>
      </c>
      <c r="DG289" s="21" t="n">
        <f aca="false">IF(OR($A289="",DG$4=""),0,COUNTIFS(Formulas!$A$2:$A$3001,DG$4,Formulas!$B$2:$B$3001,$A289))</f>
        <v>0</v>
      </c>
      <c r="DH289" s="21" t="n">
        <f aca="false">IF(OR($A289="",DH$4=""),0,COUNTIFS(Formulas!$A$2:$A$3001,DH$4,Formulas!$B$2:$B$3001,$A289))</f>
        <v>0</v>
      </c>
      <c r="DI289" s="21" t="n">
        <f aca="false">IF(OR($A289="",DI$4=""),0,COUNTIFS(Formulas!$A$2:$A$3001,DI$4,Formulas!$B$2:$B$3001,$A289))</f>
        <v>0</v>
      </c>
      <c r="DJ289" s="21" t="n">
        <f aca="false">IF(OR($A289="",DJ$4=""),0,COUNTIFS(Formulas!$A$2:$A$3001,DJ$4,Formulas!$B$2:$B$3001,$A289))</f>
        <v>0</v>
      </c>
      <c r="DK289" s="21" t="n">
        <f aca="false">IF(OR($A289="",DK$4=""),0,COUNTIFS(Formulas!$A$2:$A$3001,DK$4,Formulas!$B$2:$B$3001,$A289))</f>
        <v>0</v>
      </c>
      <c r="DL289" s="21" t="n">
        <f aca="false">IF(OR($A289="",DL$4=""),0,COUNTIFS(Formulas!$A$2:$A$3001,DL$4,Formulas!$B$2:$B$3001,$A289))</f>
        <v>0</v>
      </c>
      <c r="DM289" s="21" t="n">
        <f aca="false">IF(OR($A289="",DM$4=""),0,COUNTIFS(Formulas!$A$2:$A$3001,DM$4,Formulas!$B$2:$B$3001,$A289))</f>
        <v>0</v>
      </c>
      <c r="DN289" s="21" t="n">
        <f aca="false">IF(OR($A289="",DN$4=""),0,COUNTIFS(Formulas!$A$2:$A$3001,DN$4,Formulas!$B$2:$B$3001,$A289))</f>
        <v>0</v>
      </c>
      <c r="DO289" s="21" t="n">
        <f aca="false">IF(OR($A289="",DO$4=""),0,COUNTIFS(Formulas!$A$2:$A$3001,DO$4,Formulas!$B$2:$B$3001,$A289))</f>
        <v>0</v>
      </c>
      <c r="DP289" s="21" t="n">
        <f aca="false">IF(OR($A289="",DP$4=""),0,COUNTIFS(Formulas!$A$2:$A$3001,DP$4,Formulas!$B$2:$B$3001,$A289))</f>
        <v>0</v>
      </c>
      <c r="DQ289" s="21" t="n">
        <f aca="false">IF(OR($A289="",DQ$4=""),0,COUNTIFS(Formulas!$A$2:$A$3001,DQ$4,Formulas!$B$2:$B$3001,$A289))</f>
        <v>0</v>
      </c>
      <c r="DR289" s="21" t="n">
        <f aca="false">IF(OR($A289="",DR$4=""),0,COUNTIFS(Formulas!$A$2:$A$3001,DR$4,Formulas!$B$2:$B$3001,$A289))</f>
        <v>0</v>
      </c>
      <c r="DS289" s="21" t="n">
        <f aca="false">IF(OR($A289="",DS$4=""),0,COUNTIFS(Formulas!$A$2:$A$3001,DS$4,Formulas!$B$2:$B$3001,$A289))</f>
        <v>0</v>
      </c>
      <c r="DT289" s="21" t="n">
        <f aca="false">IF(OR($A289="",DT$4=""),0,COUNTIFS(Formulas!$A$2:$A$3001,DT$4,Formulas!$B$2:$B$3001,$A289))</f>
        <v>0</v>
      </c>
      <c r="DU289" s="21" t="n">
        <f aca="false">IF(OR($A289="",DU$4=""),0,COUNTIFS(Formulas!$A$2:$A$3001,DU$4,Formulas!$B$2:$B$3001,$A289))</f>
        <v>0</v>
      </c>
      <c r="DV289" s="21" t="n">
        <f aca="false">IF(OR($A289="",DV$4=""),0,COUNTIFS(Formulas!$A$2:$A$3001,DV$4,Formulas!$B$2:$B$3001,$A289))</f>
        <v>0</v>
      </c>
      <c r="DW289" s="21" t="n">
        <f aca="false">IF(OR($A289="",DW$4=""),0,COUNTIFS(Formulas!$A$2:$A$3001,DW$4,Formulas!$B$2:$B$3001,$A289))</f>
        <v>0</v>
      </c>
      <c r="DX289" s="21" t="n">
        <f aca="false">IF(OR($A289="",DX$4=""),0,COUNTIFS(Formulas!$A$2:$A$3001,DX$4,Formulas!$B$2:$B$3001,$A289))</f>
        <v>0</v>
      </c>
      <c r="DY289" s="21" t="n">
        <f aca="false">IF(OR($A289="",DY$4=""),0,COUNTIFS(Formulas!$A$2:$A$3001,DY$4,Formulas!$B$2:$B$3001,$A289))</f>
        <v>0</v>
      </c>
      <c r="DZ289" s="21" t="n">
        <f aca="false">IF(OR($A289="",DZ$4=""),0,COUNTIFS(Formulas!$A$2:$A$3001,DZ$4,Formulas!$B$2:$B$3001,$A289))</f>
        <v>0</v>
      </c>
      <c r="EA289" s="21" t="n">
        <f aca="false">IF(OR($A289="",EA$4=""),0,COUNTIFS(Formulas!$A$2:$A$3001,EA$4,Formulas!$B$2:$B$3001,$A289))</f>
        <v>0</v>
      </c>
      <c r="EB289" s="21" t="n">
        <f aca="false">IF(OR($A289="",EB$4=""),0,COUNTIFS(Formulas!$A$2:$A$3001,EB$4,Formulas!$B$2:$B$3001,$A289))</f>
        <v>0</v>
      </c>
      <c r="EC289" s="21" t="n">
        <f aca="false">IF(OR($A289="",EC$4=""),0,COUNTIFS(Formulas!$A$2:$A$3001,EC$4,Formulas!$B$2:$B$3001,$A289))</f>
        <v>0</v>
      </c>
      <c r="ED289" s="21" t="n">
        <f aca="false">IF(OR($A289="",ED$4=""),0,COUNTIFS(Formulas!$A$2:$A$3001,ED$4,Formulas!$B$2:$B$3001,$A289))</f>
        <v>0</v>
      </c>
      <c r="EE289" s="21" t="n">
        <f aca="false">IF(OR($A289="",EE$4=""),0,COUNTIFS(Formulas!$A$2:$A$3001,EE$4,Formulas!$B$2:$B$3001,$A289))</f>
        <v>0</v>
      </c>
      <c r="EF289" s="21" t="n">
        <f aca="false">IF(OR($A289="",EF$4=""),0,COUNTIFS(Formulas!$A$2:$A$3001,EF$4,Formulas!$B$2:$B$3001,$A289))</f>
        <v>0</v>
      </c>
      <c r="EG289" s="21" t="n">
        <f aca="false">IF(OR($A289="",EG$4=""),0,COUNTIFS(Formulas!$A$2:$A$3001,EG$4,Formulas!$B$2:$B$3001,$A289))</f>
        <v>0</v>
      </c>
      <c r="EH289" s="21" t="n">
        <f aca="false">IF(OR($A289="",EH$4=""),0,COUNTIFS(Formulas!$A$2:$A$3001,EH$4,Formulas!$B$2:$B$3001,$A289))</f>
        <v>0</v>
      </c>
      <c r="EI289" s="21" t="n">
        <f aca="false">IF(OR($A289="",EI$4=""),0,COUNTIFS(Formulas!$A$2:$A$3001,EI$4,Formulas!$B$2:$B$3001,$A289))</f>
        <v>0</v>
      </c>
      <c r="EJ289" s="21" t="n">
        <f aca="false">IF(OR($A289="",EJ$4=""),0,COUNTIFS(Formulas!$A$2:$A$3001,EJ$4,Formulas!$B$2:$B$3001,$A289))</f>
        <v>0</v>
      </c>
      <c r="EK289" s="21" t="n">
        <f aca="false">IF(OR($A289="",EK$4=""),0,COUNTIFS(Formulas!$A$2:$A$3001,EK$4,Formulas!$B$2:$B$3001,$A289))</f>
        <v>0</v>
      </c>
      <c r="EL289" s="21" t="n">
        <f aca="false">IF(OR($A289="",EL$4=""),0,COUNTIFS(Formulas!$A$2:$A$3001,EL$4,Formulas!$B$2:$B$3001,$A289))</f>
        <v>0</v>
      </c>
      <c r="EM289" s="21" t="n">
        <f aca="false">IF(OR($A289="",EM$4=""),0,COUNTIFS(Formulas!$A$2:$A$3001,EM$4,Formulas!$B$2:$B$3001,$A289))</f>
        <v>0</v>
      </c>
      <c r="EN289" s="21" t="n">
        <f aca="false">IF(OR($A289="",EN$4=""),0,COUNTIFS(Formulas!$A$2:$A$3001,EN$4,Formulas!$B$2:$B$3001,$A289))</f>
        <v>0</v>
      </c>
      <c r="EO289" s="21" t="n">
        <f aca="false">IF(OR($A289="",EO$4=""),0,COUNTIFS(Formulas!$A$2:$A$3001,EO$4,Formulas!$B$2:$B$3001,$A289))</f>
        <v>0</v>
      </c>
      <c r="EP289" s="21" t="n">
        <f aca="false">IF(OR($A289="",EP$4=""),0,COUNTIFS(Formulas!$A$2:$A$3001,EP$4,Formulas!$B$2:$B$3001,$A289))</f>
        <v>0</v>
      </c>
      <c r="EQ289" s="21" t="n">
        <f aca="false">IF(OR($A289="",EQ$4=""),0,COUNTIFS(Formulas!$A$2:$A$3001,EQ$4,Formulas!$B$2:$B$3001,$A289))</f>
        <v>0</v>
      </c>
      <c r="ER289" s="21" t="n">
        <f aca="false">IF(OR($A289="",ER$4=""),0,COUNTIFS(Formulas!$A$2:$A$3001,ER$4,Formulas!$B$2:$B$3001,$A289))</f>
        <v>0</v>
      </c>
      <c r="ES289" s="21" t="n">
        <f aca="false">IF(OR($A289="",ES$4=""),0,COUNTIFS(Formulas!$A$2:$A$3001,ES$4,Formulas!$B$2:$B$3001,$A289))</f>
        <v>0</v>
      </c>
      <c r="ET289" s="21" t="n">
        <f aca="false">IF(OR($A289="",ET$4=""),0,COUNTIFS(Formulas!$A$2:$A$3001,ET$4,Formulas!$B$2:$B$3001,$A289))</f>
        <v>0</v>
      </c>
      <c r="EU289" s="21" t="n">
        <f aca="false">IF(OR($A289="",EU$4=""),0,COUNTIFS(Formulas!$A$2:$A$3001,EU$4,Formulas!$B$2:$B$3001,$A289))</f>
        <v>0</v>
      </c>
      <c r="EV289" s="21" t="n">
        <f aca="false">IF(OR($A289="",EV$4=""),0,COUNTIFS(Formulas!$A$2:$A$3001,EV$4,Formulas!$B$2:$B$3001,$A289))</f>
        <v>0</v>
      </c>
    </row>
    <row r="290" customFormat="false" ht="15" hidden="false" customHeight="false" outlineLevel="0" collapsed="false">
      <c r="A290" s="13" t="str">
        <f aca="false">IF(INDEX(Materials!$A$2:$A$301,286)="","",INDEX(Materials!$A$2:$A$301,286))</f>
        <v/>
      </c>
      <c r="B290" s="19" t="str">
        <f aca="false">IF(A290="","",COUNTIF(C290:EV290,"&gt;0"))</f>
        <v/>
      </c>
      <c r="C290" s="21" t="n">
        <f aca="false">IF(OR($A290="",C$4=""),0,COUNTIFS(Formulas!$A$2:$A$3001,C$4,Formulas!$B$2:$B$3001,$A290))</f>
        <v>0</v>
      </c>
      <c r="D290" s="21" t="n">
        <f aca="false">IF(OR($A290="",D$4=""),0,COUNTIFS(Formulas!$A$2:$A$3001,D$4,Formulas!$B$2:$B$3001,$A290))</f>
        <v>0</v>
      </c>
      <c r="E290" s="21" t="n">
        <f aca="false">IF(OR($A290="",E$4=""),0,COUNTIFS(Formulas!$A$2:$A$3001,E$4,Formulas!$B$2:$B$3001,$A290))</f>
        <v>0</v>
      </c>
      <c r="F290" s="21" t="n">
        <f aca="false">IF(OR($A290="",F$4=""),0,COUNTIFS(Formulas!$A$2:$A$3001,F$4,Formulas!$B$2:$B$3001,$A290))</f>
        <v>0</v>
      </c>
      <c r="G290" s="21" t="n">
        <f aca="false">IF(OR($A290="",G$4=""),0,COUNTIFS(Formulas!$A$2:$A$3001,G$4,Formulas!$B$2:$B$3001,$A290))</f>
        <v>0</v>
      </c>
      <c r="H290" s="21" t="n">
        <f aca="false">IF(OR($A290="",H$4=""),0,COUNTIFS(Formulas!$A$2:$A$3001,H$4,Formulas!$B$2:$B$3001,$A290))</f>
        <v>0</v>
      </c>
      <c r="I290" s="21" t="n">
        <f aca="false">IF(OR($A290="",I$4=""),0,COUNTIFS(Formulas!$A$2:$A$3001,I$4,Formulas!$B$2:$B$3001,$A290))</f>
        <v>0</v>
      </c>
      <c r="J290" s="21" t="n">
        <f aca="false">IF(OR($A290="",J$4=""),0,COUNTIFS(Formulas!$A$2:$A$3001,J$4,Formulas!$B$2:$B$3001,$A290))</f>
        <v>0</v>
      </c>
      <c r="K290" s="21" t="n">
        <f aca="false">IF(OR($A290="",K$4=""),0,COUNTIFS(Formulas!$A$2:$A$3001,K$4,Formulas!$B$2:$B$3001,$A290))</f>
        <v>0</v>
      </c>
      <c r="L290" s="21" t="n">
        <f aca="false">IF(OR($A290="",L$4=""),0,COUNTIFS(Formulas!$A$2:$A$3001,L$4,Formulas!$B$2:$B$3001,$A290))</f>
        <v>0</v>
      </c>
      <c r="M290" s="21" t="n">
        <f aca="false">IF(OR($A290="",M$4=""),0,COUNTIFS(Formulas!$A$2:$A$3001,M$4,Formulas!$B$2:$B$3001,$A290))</f>
        <v>0</v>
      </c>
      <c r="N290" s="21" t="n">
        <f aca="false">IF(OR($A290="",N$4=""),0,COUNTIFS(Formulas!$A$2:$A$3001,N$4,Formulas!$B$2:$B$3001,$A290))</f>
        <v>0</v>
      </c>
      <c r="O290" s="21" t="n">
        <f aca="false">IF(OR($A290="",O$4=""),0,COUNTIFS(Formulas!$A$2:$A$3001,O$4,Formulas!$B$2:$B$3001,$A290))</f>
        <v>0</v>
      </c>
      <c r="P290" s="21" t="n">
        <f aca="false">IF(OR($A290="",P$4=""),0,COUNTIFS(Formulas!$A$2:$A$3001,P$4,Formulas!$B$2:$B$3001,$A290))</f>
        <v>0</v>
      </c>
      <c r="Q290" s="21" t="n">
        <f aca="false">IF(OR($A290="",Q$4=""),0,COUNTIFS(Formulas!$A$2:$A$3001,Q$4,Formulas!$B$2:$B$3001,$A290))</f>
        <v>0</v>
      </c>
      <c r="R290" s="21" t="n">
        <f aca="false">IF(OR($A290="",R$4=""),0,COUNTIFS(Formulas!$A$2:$A$3001,R$4,Formulas!$B$2:$B$3001,$A290))</f>
        <v>0</v>
      </c>
      <c r="S290" s="21" t="n">
        <f aca="false">IF(OR($A290="",S$4=""),0,COUNTIFS(Formulas!$A$2:$A$3001,S$4,Formulas!$B$2:$B$3001,$A290))</f>
        <v>0</v>
      </c>
      <c r="T290" s="21" t="n">
        <f aca="false">IF(OR($A290="",T$4=""),0,COUNTIFS(Formulas!$A$2:$A$3001,T$4,Formulas!$B$2:$B$3001,$A290))</f>
        <v>0</v>
      </c>
      <c r="U290" s="21" t="n">
        <f aca="false">IF(OR($A290="",U$4=""),0,COUNTIFS(Formulas!$A$2:$A$3001,U$4,Formulas!$B$2:$B$3001,$A290))</f>
        <v>0</v>
      </c>
      <c r="V290" s="21" t="n">
        <f aca="false">IF(OR($A290="",V$4=""),0,COUNTIFS(Formulas!$A$2:$A$3001,V$4,Formulas!$B$2:$B$3001,$A290))</f>
        <v>0</v>
      </c>
      <c r="W290" s="21" t="n">
        <f aca="false">IF(OR($A290="",W$4=""),0,COUNTIFS(Formulas!$A$2:$A$3001,W$4,Formulas!$B$2:$B$3001,$A290))</f>
        <v>0</v>
      </c>
      <c r="X290" s="21" t="n">
        <f aca="false">IF(OR($A290="",X$4=""),0,COUNTIFS(Formulas!$A$2:$A$3001,X$4,Formulas!$B$2:$B$3001,$A290))</f>
        <v>0</v>
      </c>
      <c r="Y290" s="21" t="n">
        <f aca="false">IF(OR($A290="",Y$4=""),0,COUNTIFS(Formulas!$A$2:$A$3001,Y$4,Formulas!$B$2:$B$3001,$A290))</f>
        <v>0</v>
      </c>
      <c r="Z290" s="21" t="n">
        <f aca="false">IF(OR($A290="",Z$4=""),0,COUNTIFS(Formulas!$A$2:$A$3001,Z$4,Formulas!$B$2:$B$3001,$A290))</f>
        <v>0</v>
      </c>
      <c r="AA290" s="21" t="n">
        <f aca="false">IF(OR($A290="",AA$4=""),0,COUNTIFS(Formulas!$A$2:$A$3001,AA$4,Formulas!$B$2:$B$3001,$A290))</f>
        <v>0</v>
      </c>
      <c r="AB290" s="21" t="n">
        <f aca="false">IF(OR($A290="",AB$4=""),0,COUNTIFS(Formulas!$A$2:$A$3001,AB$4,Formulas!$B$2:$B$3001,$A290))</f>
        <v>0</v>
      </c>
      <c r="AC290" s="21" t="n">
        <f aca="false">IF(OR($A290="",AC$4=""),0,COUNTIFS(Formulas!$A$2:$A$3001,AC$4,Formulas!$B$2:$B$3001,$A290))</f>
        <v>0</v>
      </c>
      <c r="AD290" s="21" t="n">
        <f aca="false">IF(OR($A290="",AD$4=""),0,COUNTIFS(Formulas!$A$2:$A$3001,AD$4,Formulas!$B$2:$B$3001,$A290))</f>
        <v>0</v>
      </c>
      <c r="AE290" s="21" t="n">
        <f aca="false">IF(OR($A290="",AE$4=""),0,COUNTIFS(Formulas!$A$2:$A$3001,AE$4,Formulas!$B$2:$B$3001,$A290))</f>
        <v>0</v>
      </c>
      <c r="AF290" s="21" t="n">
        <f aca="false">IF(OR($A290="",AF$4=""),0,COUNTIFS(Formulas!$A$2:$A$3001,AF$4,Formulas!$B$2:$B$3001,$A290))</f>
        <v>0</v>
      </c>
      <c r="AG290" s="21" t="n">
        <f aca="false">IF(OR($A290="",AG$4=""),0,COUNTIFS(Formulas!$A$2:$A$3001,AG$4,Formulas!$B$2:$B$3001,$A290))</f>
        <v>0</v>
      </c>
      <c r="AH290" s="21" t="n">
        <f aca="false">IF(OR($A290="",AH$4=""),0,COUNTIFS(Formulas!$A$2:$A$3001,AH$4,Formulas!$B$2:$B$3001,$A290))</f>
        <v>0</v>
      </c>
      <c r="AI290" s="21" t="n">
        <f aca="false">IF(OR($A290="",AI$4=""),0,COUNTIFS(Formulas!$A$2:$A$3001,AI$4,Formulas!$B$2:$B$3001,$A290))</f>
        <v>0</v>
      </c>
      <c r="AJ290" s="21" t="n">
        <f aca="false">IF(OR($A290="",AJ$4=""),0,COUNTIFS(Formulas!$A$2:$A$3001,AJ$4,Formulas!$B$2:$B$3001,$A290))</f>
        <v>0</v>
      </c>
      <c r="AK290" s="21" t="n">
        <f aca="false">IF(OR($A290="",AK$4=""),0,COUNTIFS(Formulas!$A$2:$A$3001,AK$4,Formulas!$B$2:$B$3001,$A290))</f>
        <v>0</v>
      </c>
      <c r="AL290" s="21" t="n">
        <f aca="false">IF(OR($A290="",AL$4=""),0,COUNTIFS(Formulas!$A$2:$A$3001,AL$4,Formulas!$B$2:$B$3001,$A290))</f>
        <v>0</v>
      </c>
      <c r="AM290" s="21" t="n">
        <f aca="false">IF(OR($A290="",AM$4=""),0,COUNTIFS(Formulas!$A$2:$A$3001,AM$4,Formulas!$B$2:$B$3001,$A290))</f>
        <v>0</v>
      </c>
      <c r="AN290" s="21" t="n">
        <f aca="false">IF(OR($A290="",AN$4=""),0,COUNTIFS(Formulas!$A$2:$A$3001,AN$4,Formulas!$B$2:$B$3001,$A290))</f>
        <v>0</v>
      </c>
      <c r="AO290" s="21" t="n">
        <f aca="false">IF(OR($A290="",AO$4=""),0,COUNTIFS(Formulas!$A$2:$A$3001,AO$4,Formulas!$B$2:$B$3001,$A290))</f>
        <v>0</v>
      </c>
      <c r="AP290" s="21" t="n">
        <f aca="false">IF(OR($A290="",AP$4=""),0,COUNTIFS(Formulas!$A$2:$A$3001,AP$4,Formulas!$B$2:$B$3001,$A290))</f>
        <v>0</v>
      </c>
      <c r="AQ290" s="21" t="n">
        <f aca="false">IF(OR($A290="",AQ$4=""),0,COUNTIFS(Formulas!$A$2:$A$3001,AQ$4,Formulas!$B$2:$B$3001,$A290))</f>
        <v>0</v>
      </c>
      <c r="AR290" s="21" t="n">
        <f aca="false">IF(OR($A290="",AR$4=""),0,COUNTIFS(Formulas!$A$2:$A$3001,AR$4,Formulas!$B$2:$B$3001,$A290))</f>
        <v>0</v>
      </c>
      <c r="AS290" s="21" t="n">
        <f aca="false">IF(OR($A290="",AS$4=""),0,COUNTIFS(Formulas!$A$2:$A$3001,AS$4,Formulas!$B$2:$B$3001,$A290))</f>
        <v>0</v>
      </c>
      <c r="AT290" s="21" t="n">
        <f aca="false">IF(OR($A290="",AT$4=""),0,COUNTIFS(Formulas!$A$2:$A$3001,AT$4,Formulas!$B$2:$B$3001,$A290))</f>
        <v>0</v>
      </c>
      <c r="AU290" s="21" t="n">
        <f aca="false">IF(OR($A290="",AU$4=""),0,COUNTIFS(Formulas!$A$2:$A$3001,AU$4,Formulas!$B$2:$B$3001,$A290))</f>
        <v>0</v>
      </c>
      <c r="AV290" s="21" t="n">
        <f aca="false">IF(OR($A290="",AV$4=""),0,COUNTIFS(Formulas!$A$2:$A$3001,AV$4,Formulas!$B$2:$B$3001,$A290))</f>
        <v>0</v>
      </c>
      <c r="AW290" s="21" t="n">
        <f aca="false">IF(OR($A290="",AW$4=""),0,COUNTIFS(Formulas!$A$2:$A$3001,AW$4,Formulas!$B$2:$B$3001,$A290))</f>
        <v>0</v>
      </c>
      <c r="AX290" s="21" t="n">
        <f aca="false">IF(OR($A290="",AX$4=""),0,COUNTIFS(Formulas!$A$2:$A$3001,AX$4,Formulas!$B$2:$B$3001,$A290))</f>
        <v>0</v>
      </c>
      <c r="AY290" s="21" t="n">
        <f aca="false">IF(OR($A290="",AY$4=""),0,COUNTIFS(Formulas!$A$2:$A$3001,AY$4,Formulas!$B$2:$B$3001,$A290))</f>
        <v>0</v>
      </c>
      <c r="AZ290" s="21" t="n">
        <f aca="false">IF(OR($A290="",AZ$4=""),0,COUNTIFS(Formulas!$A$2:$A$3001,AZ$4,Formulas!$B$2:$B$3001,$A290))</f>
        <v>0</v>
      </c>
      <c r="BA290" s="21" t="n">
        <f aca="false">IF(OR($A290="",BA$4=""),0,COUNTIFS(Formulas!$A$2:$A$3001,BA$4,Formulas!$B$2:$B$3001,$A290))</f>
        <v>0</v>
      </c>
      <c r="BB290" s="21" t="n">
        <f aca="false">IF(OR($A290="",BB$4=""),0,COUNTIFS(Formulas!$A$2:$A$3001,BB$4,Formulas!$B$2:$B$3001,$A290))</f>
        <v>0</v>
      </c>
      <c r="BC290" s="21" t="n">
        <f aca="false">IF(OR($A290="",BC$4=""),0,COUNTIFS(Formulas!$A$2:$A$3001,BC$4,Formulas!$B$2:$B$3001,$A290))</f>
        <v>0</v>
      </c>
      <c r="BD290" s="21" t="n">
        <f aca="false">IF(OR($A290="",BD$4=""),0,COUNTIFS(Formulas!$A$2:$A$3001,BD$4,Formulas!$B$2:$B$3001,$A290))</f>
        <v>0</v>
      </c>
      <c r="BE290" s="21" t="n">
        <f aca="false">IF(OR($A290="",BE$4=""),0,COUNTIFS(Formulas!$A$2:$A$3001,BE$4,Formulas!$B$2:$B$3001,$A290))</f>
        <v>0</v>
      </c>
      <c r="BF290" s="21" t="n">
        <f aca="false">IF(OR($A290="",BF$4=""),0,COUNTIFS(Formulas!$A$2:$A$3001,BF$4,Formulas!$B$2:$B$3001,$A290))</f>
        <v>0</v>
      </c>
      <c r="BG290" s="21" t="n">
        <f aca="false">IF(OR($A290="",BG$4=""),0,COUNTIFS(Formulas!$A$2:$A$3001,BG$4,Formulas!$B$2:$B$3001,$A290))</f>
        <v>0</v>
      </c>
      <c r="BH290" s="21" t="n">
        <f aca="false">IF(OR($A290="",BH$4=""),0,COUNTIFS(Formulas!$A$2:$A$3001,BH$4,Formulas!$B$2:$B$3001,$A290))</f>
        <v>0</v>
      </c>
      <c r="BI290" s="21" t="n">
        <f aca="false">IF(OR($A290="",BI$4=""),0,COUNTIFS(Formulas!$A$2:$A$3001,BI$4,Formulas!$B$2:$B$3001,$A290))</f>
        <v>0</v>
      </c>
      <c r="BJ290" s="21" t="n">
        <f aca="false">IF(OR($A290="",BJ$4=""),0,COUNTIFS(Formulas!$A$2:$A$3001,BJ$4,Formulas!$B$2:$B$3001,$A290))</f>
        <v>0</v>
      </c>
      <c r="BK290" s="21" t="n">
        <f aca="false">IF(OR($A290="",BK$4=""),0,COUNTIFS(Formulas!$A$2:$A$3001,BK$4,Formulas!$B$2:$B$3001,$A290))</f>
        <v>0</v>
      </c>
      <c r="BL290" s="21" t="n">
        <f aca="false">IF(OR($A290="",BL$4=""),0,COUNTIFS(Formulas!$A$2:$A$3001,BL$4,Formulas!$B$2:$B$3001,$A290))</f>
        <v>0</v>
      </c>
      <c r="BM290" s="21" t="n">
        <f aca="false">IF(OR($A290="",BM$4=""),0,COUNTIFS(Formulas!$A$2:$A$3001,BM$4,Formulas!$B$2:$B$3001,$A290))</f>
        <v>0</v>
      </c>
      <c r="BN290" s="21" t="n">
        <f aca="false">IF(OR($A290="",BN$4=""),0,COUNTIFS(Formulas!$A$2:$A$3001,BN$4,Formulas!$B$2:$B$3001,$A290))</f>
        <v>0</v>
      </c>
      <c r="BO290" s="21" t="n">
        <f aca="false">IF(OR($A290="",BO$4=""),0,COUNTIFS(Formulas!$A$2:$A$3001,BO$4,Formulas!$B$2:$B$3001,$A290))</f>
        <v>0</v>
      </c>
      <c r="BP290" s="21" t="n">
        <f aca="false">IF(OR($A290="",BP$4=""),0,COUNTIFS(Formulas!$A$2:$A$3001,BP$4,Formulas!$B$2:$B$3001,$A290))</f>
        <v>0</v>
      </c>
      <c r="BQ290" s="21" t="n">
        <f aca="false">IF(OR($A290="",BQ$4=""),0,COUNTIFS(Formulas!$A$2:$A$3001,BQ$4,Formulas!$B$2:$B$3001,$A290))</f>
        <v>0</v>
      </c>
      <c r="BR290" s="21" t="n">
        <f aca="false">IF(OR($A290="",BR$4=""),0,COUNTIFS(Formulas!$A$2:$A$3001,BR$4,Formulas!$B$2:$B$3001,$A290))</f>
        <v>0</v>
      </c>
      <c r="BS290" s="21" t="n">
        <f aca="false">IF(OR($A290="",BS$4=""),0,COUNTIFS(Formulas!$A$2:$A$3001,BS$4,Formulas!$B$2:$B$3001,$A290))</f>
        <v>0</v>
      </c>
      <c r="BT290" s="21" t="n">
        <f aca="false">IF(OR($A290="",BT$4=""),0,COUNTIFS(Formulas!$A$2:$A$3001,BT$4,Formulas!$B$2:$B$3001,$A290))</f>
        <v>0</v>
      </c>
      <c r="BU290" s="21" t="n">
        <f aca="false">IF(OR($A290="",BU$4=""),0,COUNTIFS(Formulas!$A$2:$A$3001,BU$4,Formulas!$B$2:$B$3001,$A290))</f>
        <v>0</v>
      </c>
      <c r="BV290" s="21" t="n">
        <f aca="false">IF(OR($A290="",BV$4=""),0,COUNTIFS(Formulas!$A$2:$A$3001,BV$4,Formulas!$B$2:$B$3001,$A290))</f>
        <v>0</v>
      </c>
      <c r="BW290" s="21" t="n">
        <f aca="false">IF(OR($A290="",BW$4=""),0,COUNTIFS(Formulas!$A$2:$A$3001,BW$4,Formulas!$B$2:$B$3001,$A290))</f>
        <v>0</v>
      </c>
      <c r="BX290" s="21" t="n">
        <f aca="false">IF(OR($A290="",BX$4=""),0,COUNTIFS(Formulas!$A$2:$A$3001,BX$4,Formulas!$B$2:$B$3001,$A290))</f>
        <v>0</v>
      </c>
      <c r="BY290" s="21" t="n">
        <f aca="false">IF(OR($A290="",BY$4=""),0,COUNTIFS(Formulas!$A$2:$A$3001,BY$4,Formulas!$B$2:$B$3001,$A290))</f>
        <v>0</v>
      </c>
      <c r="BZ290" s="21" t="n">
        <f aca="false">IF(OR($A290="",BZ$4=""),0,COUNTIFS(Formulas!$A$2:$A$3001,BZ$4,Formulas!$B$2:$B$3001,$A290))</f>
        <v>0</v>
      </c>
      <c r="CA290" s="21" t="n">
        <f aca="false">IF(OR($A290="",CA$4=""),0,COUNTIFS(Formulas!$A$2:$A$3001,CA$4,Formulas!$B$2:$B$3001,$A290))</f>
        <v>0</v>
      </c>
      <c r="CB290" s="21" t="n">
        <f aca="false">IF(OR($A290="",CB$4=""),0,COUNTIFS(Formulas!$A$2:$A$3001,CB$4,Formulas!$B$2:$B$3001,$A290))</f>
        <v>0</v>
      </c>
      <c r="CC290" s="21" t="n">
        <f aca="false">IF(OR($A290="",CC$4=""),0,COUNTIFS(Formulas!$A$2:$A$3001,CC$4,Formulas!$B$2:$B$3001,$A290))</f>
        <v>0</v>
      </c>
      <c r="CD290" s="21" t="n">
        <f aca="false">IF(OR($A290="",CD$4=""),0,COUNTIFS(Formulas!$A$2:$A$3001,CD$4,Formulas!$B$2:$B$3001,$A290))</f>
        <v>0</v>
      </c>
      <c r="CE290" s="21" t="n">
        <f aca="false">IF(OR($A290="",CE$4=""),0,COUNTIFS(Formulas!$A$2:$A$3001,CE$4,Formulas!$B$2:$B$3001,$A290))</f>
        <v>0</v>
      </c>
      <c r="CF290" s="21" t="n">
        <f aca="false">IF(OR($A290="",CF$4=""),0,COUNTIFS(Formulas!$A$2:$A$3001,CF$4,Formulas!$B$2:$B$3001,$A290))</f>
        <v>0</v>
      </c>
      <c r="CG290" s="21" t="n">
        <f aca="false">IF(OR($A290="",CG$4=""),0,COUNTIFS(Formulas!$A$2:$A$3001,CG$4,Formulas!$B$2:$B$3001,$A290))</f>
        <v>0</v>
      </c>
      <c r="CH290" s="21" t="n">
        <f aca="false">IF(OR($A290="",CH$4=""),0,COUNTIFS(Formulas!$A$2:$A$3001,CH$4,Formulas!$B$2:$B$3001,$A290))</f>
        <v>0</v>
      </c>
      <c r="CI290" s="21" t="n">
        <f aca="false">IF(OR($A290="",CI$4=""),0,COUNTIFS(Formulas!$A$2:$A$3001,CI$4,Formulas!$B$2:$B$3001,$A290))</f>
        <v>0</v>
      </c>
      <c r="CJ290" s="21" t="n">
        <f aca="false">IF(OR($A290="",CJ$4=""),0,COUNTIFS(Formulas!$A$2:$A$3001,CJ$4,Formulas!$B$2:$B$3001,$A290))</f>
        <v>0</v>
      </c>
      <c r="CK290" s="21" t="n">
        <f aca="false">IF(OR($A290="",CK$4=""),0,COUNTIFS(Formulas!$A$2:$A$3001,CK$4,Formulas!$B$2:$B$3001,$A290))</f>
        <v>0</v>
      </c>
      <c r="CL290" s="21" t="n">
        <f aca="false">IF(OR($A290="",CL$4=""),0,COUNTIFS(Formulas!$A$2:$A$3001,CL$4,Formulas!$B$2:$B$3001,$A290))</f>
        <v>0</v>
      </c>
      <c r="CM290" s="21" t="n">
        <f aca="false">IF(OR($A290="",CM$4=""),0,COUNTIFS(Formulas!$A$2:$A$3001,CM$4,Formulas!$B$2:$B$3001,$A290))</f>
        <v>0</v>
      </c>
      <c r="CN290" s="21" t="n">
        <f aca="false">IF(OR($A290="",CN$4=""),0,COUNTIFS(Formulas!$A$2:$A$3001,CN$4,Formulas!$B$2:$B$3001,$A290))</f>
        <v>0</v>
      </c>
      <c r="CO290" s="21" t="n">
        <f aca="false">IF(OR($A290="",CO$4=""),0,COUNTIFS(Formulas!$A$2:$A$3001,CO$4,Formulas!$B$2:$B$3001,$A290))</f>
        <v>0</v>
      </c>
      <c r="CP290" s="21" t="n">
        <f aca="false">IF(OR($A290="",CP$4=""),0,COUNTIFS(Formulas!$A$2:$A$3001,CP$4,Formulas!$B$2:$B$3001,$A290))</f>
        <v>0</v>
      </c>
      <c r="CQ290" s="21" t="n">
        <f aca="false">IF(OR($A290="",CQ$4=""),0,COUNTIFS(Formulas!$A$2:$A$3001,CQ$4,Formulas!$B$2:$B$3001,$A290))</f>
        <v>0</v>
      </c>
      <c r="CR290" s="21" t="n">
        <f aca="false">IF(OR($A290="",CR$4=""),0,COUNTIFS(Formulas!$A$2:$A$3001,CR$4,Formulas!$B$2:$B$3001,$A290))</f>
        <v>0</v>
      </c>
      <c r="CS290" s="21" t="n">
        <f aca="false">IF(OR($A290="",CS$4=""),0,COUNTIFS(Formulas!$A$2:$A$3001,CS$4,Formulas!$B$2:$B$3001,$A290))</f>
        <v>0</v>
      </c>
      <c r="CT290" s="21" t="n">
        <f aca="false">IF(OR($A290="",CT$4=""),0,COUNTIFS(Formulas!$A$2:$A$3001,CT$4,Formulas!$B$2:$B$3001,$A290))</f>
        <v>0</v>
      </c>
      <c r="CU290" s="21" t="n">
        <f aca="false">IF(OR($A290="",CU$4=""),0,COUNTIFS(Formulas!$A$2:$A$3001,CU$4,Formulas!$B$2:$B$3001,$A290))</f>
        <v>0</v>
      </c>
      <c r="CV290" s="21" t="n">
        <f aca="false">IF(OR($A290="",CV$4=""),0,COUNTIFS(Formulas!$A$2:$A$3001,CV$4,Formulas!$B$2:$B$3001,$A290))</f>
        <v>0</v>
      </c>
      <c r="CW290" s="21" t="n">
        <f aca="false">IF(OR($A290="",CW$4=""),0,COUNTIFS(Formulas!$A$2:$A$3001,CW$4,Formulas!$B$2:$B$3001,$A290))</f>
        <v>0</v>
      </c>
      <c r="CX290" s="21" t="n">
        <f aca="false">IF(OR($A290="",CX$4=""),0,COUNTIFS(Formulas!$A$2:$A$3001,CX$4,Formulas!$B$2:$B$3001,$A290))</f>
        <v>0</v>
      </c>
      <c r="CY290" s="21" t="n">
        <f aca="false">IF(OR($A290="",CY$4=""),0,COUNTIFS(Formulas!$A$2:$A$3001,CY$4,Formulas!$B$2:$B$3001,$A290))</f>
        <v>0</v>
      </c>
      <c r="CZ290" s="21" t="n">
        <f aca="false">IF(OR($A290="",CZ$4=""),0,COUNTIFS(Formulas!$A$2:$A$3001,CZ$4,Formulas!$B$2:$B$3001,$A290))</f>
        <v>0</v>
      </c>
      <c r="DA290" s="21" t="n">
        <f aca="false">IF(OR($A290="",DA$4=""),0,COUNTIFS(Formulas!$A$2:$A$3001,DA$4,Formulas!$B$2:$B$3001,$A290))</f>
        <v>0</v>
      </c>
      <c r="DB290" s="21" t="n">
        <f aca="false">IF(OR($A290="",DB$4=""),0,COUNTIFS(Formulas!$A$2:$A$3001,DB$4,Formulas!$B$2:$B$3001,$A290))</f>
        <v>0</v>
      </c>
      <c r="DC290" s="21" t="n">
        <f aca="false">IF(OR($A290="",DC$4=""),0,COUNTIFS(Formulas!$A$2:$A$3001,DC$4,Formulas!$B$2:$B$3001,$A290))</f>
        <v>0</v>
      </c>
      <c r="DD290" s="21" t="n">
        <f aca="false">IF(OR($A290="",DD$4=""),0,COUNTIFS(Formulas!$A$2:$A$3001,DD$4,Formulas!$B$2:$B$3001,$A290))</f>
        <v>0</v>
      </c>
      <c r="DE290" s="21" t="n">
        <f aca="false">IF(OR($A290="",DE$4=""),0,COUNTIFS(Formulas!$A$2:$A$3001,DE$4,Formulas!$B$2:$B$3001,$A290))</f>
        <v>0</v>
      </c>
      <c r="DF290" s="21" t="n">
        <f aca="false">IF(OR($A290="",DF$4=""),0,COUNTIFS(Formulas!$A$2:$A$3001,DF$4,Formulas!$B$2:$B$3001,$A290))</f>
        <v>0</v>
      </c>
      <c r="DG290" s="21" t="n">
        <f aca="false">IF(OR($A290="",DG$4=""),0,COUNTIFS(Formulas!$A$2:$A$3001,DG$4,Formulas!$B$2:$B$3001,$A290))</f>
        <v>0</v>
      </c>
      <c r="DH290" s="21" t="n">
        <f aca="false">IF(OR($A290="",DH$4=""),0,COUNTIFS(Formulas!$A$2:$A$3001,DH$4,Formulas!$B$2:$B$3001,$A290))</f>
        <v>0</v>
      </c>
      <c r="DI290" s="21" t="n">
        <f aca="false">IF(OR($A290="",DI$4=""),0,COUNTIFS(Formulas!$A$2:$A$3001,DI$4,Formulas!$B$2:$B$3001,$A290))</f>
        <v>0</v>
      </c>
      <c r="DJ290" s="21" t="n">
        <f aca="false">IF(OR($A290="",DJ$4=""),0,COUNTIFS(Formulas!$A$2:$A$3001,DJ$4,Formulas!$B$2:$B$3001,$A290))</f>
        <v>0</v>
      </c>
      <c r="DK290" s="21" t="n">
        <f aca="false">IF(OR($A290="",DK$4=""),0,COUNTIFS(Formulas!$A$2:$A$3001,DK$4,Formulas!$B$2:$B$3001,$A290))</f>
        <v>0</v>
      </c>
      <c r="DL290" s="21" t="n">
        <f aca="false">IF(OR($A290="",DL$4=""),0,COUNTIFS(Formulas!$A$2:$A$3001,DL$4,Formulas!$B$2:$B$3001,$A290))</f>
        <v>0</v>
      </c>
      <c r="DM290" s="21" t="n">
        <f aca="false">IF(OR($A290="",DM$4=""),0,COUNTIFS(Formulas!$A$2:$A$3001,DM$4,Formulas!$B$2:$B$3001,$A290))</f>
        <v>0</v>
      </c>
      <c r="DN290" s="21" t="n">
        <f aca="false">IF(OR($A290="",DN$4=""),0,COUNTIFS(Formulas!$A$2:$A$3001,DN$4,Formulas!$B$2:$B$3001,$A290))</f>
        <v>0</v>
      </c>
      <c r="DO290" s="21" t="n">
        <f aca="false">IF(OR($A290="",DO$4=""),0,COUNTIFS(Formulas!$A$2:$A$3001,DO$4,Formulas!$B$2:$B$3001,$A290))</f>
        <v>0</v>
      </c>
      <c r="DP290" s="21" t="n">
        <f aca="false">IF(OR($A290="",DP$4=""),0,COUNTIFS(Formulas!$A$2:$A$3001,DP$4,Formulas!$B$2:$B$3001,$A290))</f>
        <v>0</v>
      </c>
      <c r="DQ290" s="21" t="n">
        <f aca="false">IF(OR($A290="",DQ$4=""),0,COUNTIFS(Formulas!$A$2:$A$3001,DQ$4,Formulas!$B$2:$B$3001,$A290))</f>
        <v>0</v>
      </c>
      <c r="DR290" s="21" t="n">
        <f aca="false">IF(OR($A290="",DR$4=""),0,COUNTIFS(Formulas!$A$2:$A$3001,DR$4,Formulas!$B$2:$B$3001,$A290))</f>
        <v>0</v>
      </c>
      <c r="DS290" s="21" t="n">
        <f aca="false">IF(OR($A290="",DS$4=""),0,COUNTIFS(Formulas!$A$2:$A$3001,DS$4,Formulas!$B$2:$B$3001,$A290))</f>
        <v>0</v>
      </c>
      <c r="DT290" s="21" t="n">
        <f aca="false">IF(OR($A290="",DT$4=""),0,COUNTIFS(Formulas!$A$2:$A$3001,DT$4,Formulas!$B$2:$B$3001,$A290))</f>
        <v>0</v>
      </c>
      <c r="DU290" s="21" t="n">
        <f aca="false">IF(OR($A290="",DU$4=""),0,COUNTIFS(Formulas!$A$2:$A$3001,DU$4,Formulas!$B$2:$B$3001,$A290))</f>
        <v>0</v>
      </c>
      <c r="DV290" s="21" t="n">
        <f aca="false">IF(OR($A290="",DV$4=""),0,COUNTIFS(Formulas!$A$2:$A$3001,DV$4,Formulas!$B$2:$B$3001,$A290))</f>
        <v>0</v>
      </c>
      <c r="DW290" s="21" t="n">
        <f aca="false">IF(OR($A290="",DW$4=""),0,COUNTIFS(Formulas!$A$2:$A$3001,DW$4,Formulas!$B$2:$B$3001,$A290))</f>
        <v>0</v>
      </c>
      <c r="DX290" s="21" t="n">
        <f aca="false">IF(OR($A290="",DX$4=""),0,COUNTIFS(Formulas!$A$2:$A$3001,DX$4,Formulas!$B$2:$B$3001,$A290))</f>
        <v>0</v>
      </c>
      <c r="DY290" s="21" t="n">
        <f aca="false">IF(OR($A290="",DY$4=""),0,COUNTIFS(Formulas!$A$2:$A$3001,DY$4,Formulas!$B$2:$B$3001,$A290))</f>
        <v>0</v>
      </c>
      <c r="DZ290" s="21" t="n">
        <f aca="false">IF(OR($A290="",DZ$4=""),0,COUNTIFS(Formulas!$A$2:$A$3001,DZ$4,Formulas!$B$2:$B$3001,$A290))</f>
        <v>0</v>
      </c>
      <c r="EA290" s="21" t="n">
        <f aca="false">IF(OR($A290="",EA$4=""),0,COUNTIFS(Formulas!$A$2:$A$3001,EA$4,Formulas!$B$2:$B$3001,$A290))</f>
        <v>0</v>
      </c>
      <c r="EB290" s="21" t="n">
        <f aca="false">IF(OR($A290="",EB$4=""),0,COUNTIFS(Formulas!$A$2:$A$3001,EB$4,Formulas!$B$2:$B$3001,$A290))</f>
        <v>0</v>
      </c>
      <c r="EC290" s="21" t="n">
        <f aca="false">IF(OR($A290="",EC$4=""),0,COUNTIFS(Formulas!$A$2:$A$3001,EC$4,Formulas!$B$2:$B$3001,$A290))</f>
        <v>0</v>
      </c>
      <c r="ED290" s="21" t="n">
        <f aca="false">IF(OR($A290="",ED$4=""),0,COUNTIFS(Formulas!$A$2:$A$3001,ED$4,Formulas!$B$2:$B$3001,$A290))</f>
        <v>0</v>
      </c>
      <c r="EE290" s="21" t="n">
        <f aca="false">IF(OR($A290="",EE$4=""),0,COUNTIFS(Formulas!$A$2:$A$3001,EE$4,Formulas!$B$2:$B$3001,$A290))</f>
        <v>0</v>
      </c>
      <c r="EF290" s="21" t="n">
        <f aca="false">IF(OR($A290="",EF$4=""),0,COUNTIFS(Formulas!$A$2:$A$3001,EF$4,Formulas!$B$2:$B$3001,$A290))</f>
        <v>0</v>
      </c>
      <c r="EG290" s="21" t="n">
        <f aca="false">IF(OR($A290="",EG$4=""),0,COUNTIFS(Formulas!$A$2:$A$3001,EG$4,Formulas!$B$2:$B$3001,$A290))</f>
        <v>0</v>
      </c>
      <c r="EH290" s="21" t="n">
        <f aca="false">IF(OR($A290="",EH$4=""),0,COUNTIFS(Formulas!$A$2:$A$3001,EH$4,Formulas!$B$2:$B$3001,$A290))</f>
        <v>0</v>
      </c>
      <c r="EI290" s="21" t="n">
        <f aca="false">IF(OR($A290="",EI$4=""),0,COUNTIFS(Formulas!$A$2:$A$3001,EI$4,Formulas!$B$2:$B$3001,$A290))</f>
        <v>0</v>
      </c>
      <c r="EJ290" s="21" t="n">
        <f aca="false">IF(OR($A290="",EJ$4=""),0,COUNTIFS(Formulas!$A$2:$A$3001,EJ$4,Formulas!$B$2:$B$3001,$A290))</f>
        <v>0</v>
      </c>
      <c r="EK290" s="21" t="n">
        <f aca="false">IF(OR($A290="",EK$4=""),0,COUNTIFS(Formulas!$A$2:$A$3001,EK$4,Formulas!$B$2:$B$3001,$A290))</f>
        <v>0</v>
      </c>
      <c r="EL290" s="21" t="n">
        <f aca="false">IF(OR($A290="",EL$4=""),0,COUNTIFS(Formulas!$A$2:$A$3001,EL$4,Formulas!$B$2:$B$3001,$A290))</f>
        <v>0</v>
      </c>
      <c r="EM290" s="21" t="n">
        <f aca="false">IF(OR($A290="",EM$4=""),0,COUNTIFS(Formulas!$A$2:$A$3001,EM$4,Formulas!$B$2:$B$3001,$A290))</f>
        <v>0</v>
      </c>
      <c r="EN290" s="21" t="n">
        <f aca="false">IF(OR($A290="",EN$4=""),0,COUNTIFS(Formulas!$A$2:$A$3001,EN$4,Formulas!$B$2:$B$3001,$A290))</f>
        <v>0</v>
      </c>
      <c r="EO290" s="21" t="n">
        <f aca="false">IF(OR($A290="",EO$4=""),0,COUNTIFS(Formulas!$A$2:$A$3001,EO$4,Formulas!$B$2:$B$3001,$A290))</f>
        <v>0</v>
      </c>
      <c r="EP290" s="21" t="n">
        <f aca="false">IF(OR($A290="",EP$4=""),0,COUNTIFS(Formulas!$A$2:$A$3001,EP$4,Formulas!$B$2:$B$3001,$A290))</f>
        <v>0</v>
      </c>
      <c r="EQ290" s="21" t="n">
        <f aca="false">IF(OR($A290="",EQ$4=""),0,COUNTIFS(Formulas!$A$2:$A$3001,EQ$4,Formulas!$B$2:$B$3001,$A290))</f>
        <v>0</v>
      </c>
      <c r="ER290" s="21" t="n">
        <f aca="false">IF(OR($A290="",ER$4=""),0,COUNTIFS(Formulas!$A$2:$A$3001,ER$4,Formulas!$B$2:$B$3001,$A290))</f>
        <v>0</v>
      </c>
      <c r="ES290" s="21" t="n">
        <f aca="false">IF(OR($A290="",ES$4=""),0,COUNTIFS(Formulas!$A$2:$A$3001,ES$4,Formulas!$B$2:$B$3001,$A290))</f>
        <v>0</v>
      </c>
      <c r="ET290" s="21" t="n">
        <f aca="false">IF(OR($A290="",ET$4=""),0,COUNTIFS(Formulas!$A$2:$A$3001,ET$4,Formulas!$B$2:$B$3001,$A290))</f>
        <v>0</v>
      </c>
      <c r="EU290" s="21" t="n">
        <f aca="false">IF(OR($A290="",EU$4=""),0,COUNTIFS(Formulas!$A$2:$A$3001,EU$4,Formulas!$B$2:$B$3001,$A290))</f>
        <v>0</v>
      </c>
      <c r="EV290" s="21" t="n">
        <f aca="false">IF(OR($A290="",EV$4=""),0,COUNTIFS(Formulas!$A$2:$A$3001,EV$4,Formulas!$B$2:$B$3001,$A290))</f>
        <v>0</v>
      </c>
    </row>
    <row r="291" customFormat="false" ht="15" hidden="false" customHeight="false" outlineLevel="0" collapsed="false">
      <c r="A291" s="13" t="str">
        <f aca="false">IF(INDEX(Materials!$A$2:$A$301,287)="","",INDEX(Materials!$A$2:$A$301,287))</f>
        <v/>
      </c>
      <c r="B291" s="19" t="str">
        <f aca="false">IF(A291="","",COUNTIF(C291:EV291,"&gt;0"))</f>
        <v/>
      </c>
      <c r="C291" s="21" t="n">
        <f aca="false">IF(OR($A291="",C$4=""),0,COUNTIFS(Formulas!$A$2:$A$3001,C$4,Formulas!$B$2:$B$3001,$A291))</f>
        <v>0</v>
      </c>
      <c r="D291" s="21" t="n">
        <f aca="false">IF(OR($A291="",D$4=""),0,COUNTIFS(Formulas!$A$2:$A$3001,D$4,Formulas!$B$2:$B$3001,$A291))</f>
        <v>0</v>
      </c>
      <c r="E291" s="21" t="n">
        <f aca="false">IF(OR($A291="",E$4=""),0,COUNTIFS(Formulas!$A$2:$A$3001,E$4,Formulas!$B$2:$B$3001,$A291))</f>
        <v>0</v>
      </c>
      <c r="F291" s="21" t="n">
        <f aca="false">IF(OR($A291="",F$4=""),0,COUNTIFS(Formulas!$A$2:$A$3001,F$4,Formulas!$B$2:$B$3001,$A291))</f>
        <v>0</v>
      </c>
      <c r="G291" s="21" t="n">
        <f aca="false">IF(OR($A291="",G$4=""),0,COUNTIFS(Formulas!$A$2:$A$3001,G$4,Formulas!$B$2:$B$3001,$A291))</f>
        <v>0</v>
      </c>
      <c r="H291" s="21" t="n">
        <f aca="false">IF(OR($A291="",H$4=""),0,COUNTIFS(Formulas!$A$2:$A$3001,H$4,Formulas!$B$2:$B$3001,$A291))</f>
        <v>0</v>
      </c>
      <c r="I291" s="21" t="n">
        <f aca="false">IF(OR($A291="",I$4=""),0,COUNTIFS(Formulas!$A$2:$A$3001,I$4,Formulas!$B$2:$B$3001,$A291))</f>
        <v>0</v>
      </c>
      <c r="J291" s="21" t="n">
        <f aca="false">IF(OR($A291="",J$4=""),0,COUNTIFS(Formulas!$A$2:$A$3001,J$4,Formulas!$B$2:$B$3001,$A291))</f>
        <v>0</v>
      </c>
      <c r="K291" s="21" t="n">
        <f aca="false">IF(OR($A291="",K$4=""),0,COUNTIFS(Formulas!$A$2:$A$3001,K$4,Formulas!$B$2:$B$3001,$A291))</f>
        <v>0</v>
      </c>
      <c r="L291" s="21" t="n">
        <f aca="false">IF(OR($A291="",L$4=""),0,COUNTIFS(Formulas!$A$2:$A$3001,L$4,Formulas!$B$2:$B$3001,$A291))</f>
        <v>0</v>
      </c>
      <c r="M291" s="21" t="n">
        <f aca="false">IF(OR($A291="",M$4=""),0,COUNTIFS(Formulas!$A$2:$A$3001,M$4,Formulas!$B$2:$B$3001,$A291))</f>
        <v>0</v>
      </c>
      <c r="N291" s="21" t="n">
        <f aca="false">IF(OR($A291="",N$4=""),0,COUNTIFS(Formulas!$A$2:$A$3001,N$4,Formulas!$B$2:$B$3001,$A291))</f>
        <v>0</v>
      </c>
      <c r="O291" s="21" t="n">
        <f aca="false">IF(OR($A291="",O$4=""),0,COUNTIFS(Formulas!$A$2:$A$3001,O$4,Formulas!$B$2:$B$3001,$A291))</f>
        <v>0</v>
      </c>
      <c r="P291" s="21" t="n">
        <f aca="false">IF(OR($A291="",P$4=""),0,COUNTIFS(Formulas!$A$2:$A$3001,P$4,Formulas!$B$2:$B$3001,$A291))</f>
        <v>0</v>
      </c>
      <c r="Q291" s="21" t="n">
        <f aca="false">IF(OR($A291="",Q$4=""),0,COUNTIFS(Formulas!$A$2:$A$3001,Q$4,Formulas!$B$2:$B$3001,$A291))</f>
        <v>0</v>
      </c>
      <c r="R291" s="21" t="n">
        <f aca="false">IF(OR($A291="",R$4=""),0,COUNTIFS(Formulas!$A$2:$A$3001,R$4,Formulas!$B$2:$B$3001,$A291))</f>
        <v>0</v>
      </c>
      <c r="S291" s="21" t="n">
        <f aca="false">IF(OR($A291="",S$4=""),0,COUNTIFS(Formulas!$A$2:$A$3001,S$4,Formulas!$B$2:$B$3001,$A291))</f>
        <v>0</v>
      </c>
      <c r="T291" s="21" t="n">
        <f aca="false">IF(OR($A291="",T$4=""),0,COUNTIFS(Formulas!$A$2:$A$3001,T$4,Formulas!$B$2:$B$3001,$A291))</f>
        <v>0</v>
      </c>
      <c r="U291" s="21" t="n">
        <f aca="false">IF(OR($A291="",U$4=""),0,COUNTIFS(Formulas!$A$2:$A$3001,U$4,Formulas!$B$2:$B$3001,$A291))</f>
        <v>0</v>
      </c>
      <c r="V291" s="21" t="n">
        <f aca="false">IF(OR($A291="",V$4=""),0,COUNTIFS(Formulas!$A$2:$A$3001,V$4,Formulas!$B$2:$B$3001,$A291))</f>
        <v>0</v>
      </c>
      <c r="W291" s="21" t="n">
        <f aca="false">IF(OR($A291="",W$4=""),0,COUNTIFS(Formulas!$A$2:$A$3001,W$4,Formulas!$B$2:$B$3001,$A291))</f>
        <v>0</v>
      </c>
      <c r="X291" s="21" t="n">
        <f aca="false">IF(OR($A291="",X$4=""),0,COUNTIFS(Formulas!$A$2:$A$3001,X$4,Formulas!$B$2:$B$3001,$A291))</f>
        <v>0</v>
      </c>
      <c r="Y291" s="21" t="n">
        <f aca="false">IF(OR($A291="",Y$4=""),0,COUNTIFS(Formulas!$A$2:$A$3001,Y$4,Formulas!$B$2:$B$3001,$A291))</f>
        <v>0</v>
      </c>
      <c r="Z291" s="21" t="n">
        <f aca="false">IF(OR($A291="",Z$4=""),0,COUNTIFS(Formulas!$A$2:$A$3001,Z$4,Formulas!$B$2:$B$3001,$A291))</f>
        <v>0</v>
      </c>
      <c r="AA291" s="21" t="n">
        <f aca="false">IF(OR($A291="",AA$4=""),0,COUNTIFS(Formulas!$A$2:$A$3001,AA$4,Formulas!$B$2:$B$3001,$A291))</f>
        <v>0</v>
      </c>
      <c r="AB291" s="21" t="n">
        <f aca="false">IF(OR($A291="",AB$4=""),0,COUNTIFS(Formulas!$A$2:$A$3001,AB$4,Formulas!$B$2:$B$3001,$A291))</f>
        <v>0</v>
      </c>
      <c r="AC291" s="21" t="n">
        <f aca="false">IF(OR($A291="",AC$4=""),0,COUNTIFS(Formulas!$A$2:$A$3001,AC$4,Formulas!$B$2:$B$3001,$A291))</f>
        <v>0</v>
      </c>
      <c r="AD291" s="21" t="n">
        <f aca="false">IF(OR($A291="",AD$4=""),0,COUNTIFS(Formulas!$A$2:$A$3001,AD$4,Formulas!$B$2:$B$3001,$A291))</f>
        <v>0</v>
      </c>
      <c r="AE291" s="21" t="n">
        <f aca="false">IF(OR($A291="",AE$4=""),0,COUNTIFS(Formulas!$A$2:$A$3001,AE$4,Formulas!$B$2:$B$3001,$A291))</f>
        <v>0</v>
      </c>
      <c r="AF291" s="21" t="n">
        <f aca="false">IF(OR($A291="",AF$4=""),0,COUNTIFS(Formulas!$A$2:$A$3001,AF$4,Formulas!$B$2:$B$3001,$A291))</f>
        <v>0</v>
      </c>
      <c r="AG291" s="21" t="n">
        <f aca="false">IF(OR($A291="",AG$4=""),0,COUNTIFS(Formulas!$A$2:$A$3001,AG$4,Formulas!$B$2:$B$3001,$A291))</f>
        <v>0</v>
      </c>
      <c r="AH291" s="21" t="n">
        <f aca="false">IF(OR($A291="",AH$4=""),0,COUNTIFS(Formulas!$A$2:$A$3001,AH$4,Formulas!$B$2:$B$3001,$A291))</f>
        <v>0</v>
      </c>
      <c r="AI291" s="21" t="n">
        <f aca="false">IF(OR($A291="",AI$4=""),0,COUNTIFS(Formulas!$A$2:$A$3001,AI$4,Formulas!$B$2:$B$3001,$A291))</f>
        <v>0</v>
      </c>
      <c r="AJ291" s="21" t="n">
        <f aca="false">IF(OR($A291="",AJ$4=""),0,COUNTIFS(Formulas!$A$2:$A$3001,AJ$4,Formulas!$B$2:$B$3001,$A291))</f>
        <v>0</v>
      </c>
      <c r="AK291" s="21" t="n">
        <f aca="false">IF(OR($A291="",AK$4=""),0,COUNTIFS(Formulas!$A$2:$A$3001,AK$4,Formulas!$B$2:$B$3001,$A291))</f>
        <v>0</v>
      </c>
      <c r="AL291" s="21" t="n">
        <f aca="false">IF(OR($A291="",AL$4=""),0,COUNTIFS(Formulas!$A$2:$A$3001,AL$4,Formulas!$B$2:$B$3001,$A291))</f>
        <v>0</v>
      </c>
      <c r="AM291" s="21" t="n">
        <f aca="false">IF(OR($A291="",AM$4=""),0,COUNTIFS(Formulas!$A$2:$A$3001,AM$4,Formulas!$B$2:$B$3001,$A291))</f>
        <v>0</v>
      </c>
      <c r="AN291" s="21" t="n">
        <f aca="false">IF(OR($A291="",AN$4=""),0,COUNTIFS(Formulas!$A$2:$A$3001,AN$4,Formulas!$B$2:$B$3001,$A291))</f>
        <v>0</v>
      </c>
      <c r="AO291" s="21" t="n">
        <f aca="false">IF(OR($A291="",AO$4=""),0,COUNTIFS(Formulas!$A$2:$A$3001,AO$4,Formulas!$B$2:$B$3001,$A291))</f>
        <v>0</v>
      </c>
      <c r="AP291" s="21" t="n">
        <f aca="false">IF(OR($A291="",AP$4=""),0,COUNTIFS(Formulas!$A$2:$A$3001,AP$4,Formulas!$B$2:$B$3001,$A291))</f>
        <v>0</v>
      </c>
      <c r="AQ291" s="21" t="n">
        <f aca="false">IF(OR($A291="",AQ$4=""),0,COUNTIFS(Formulas!$A$2:$A$3001,AQ$4,Formulas!$B$2:$B$3001,$A291))</f>
        <v>0</v>
      </c>
      <c r="AR291" s="21" t="n">
        <f aca="false">IF(OR($A291="",AR$4=""),0,COUNTIFS(Formulas!$A$2:$A$3001,AR$4,Formulas!$B$2:$B$3001,$A291))</f>
        <v>0</v>
      </c>
      <c r="AS291" s="21" t="n">
        <f aca="false">IF(OR($A291="",AS$4=""),0,COUNTIFS(Formulas!$A$2:$A$3001,AS$4,Formulas!$B$2:$B$3001,$A291))</f>
        <v>0</v>
      </c>
      <c r="AT291" s="21" t="n">
        <f aca="false">IF(OR($A291="",AT$4=""),0,COUNTIFS(Formulas!$A$2:$A$3001,AT$4,Formulas!$B$2:$B$3001,$A291))</f>
        <v>0</v>
      </c>
      <c r="AU291" s="21" t="n">
        <f aca="false">IF(OR($A291="",AU$4=""),0,COUNTIFS(Formulas!$A$2:$A$3001,AU$4,Formulas!$B$2:$B$3001,$A291))</f>
        <v>0</v>
      </c>
      <c r="AV291" s="21" t="n">
        <f aca="false">IF(OR($A291="",AV$4=""),0,COUNTIFS(Formulas!$A$2:$A$3001,AV$4,Formulas!$B$2:$B$3001,$A291))</f>
        <v>0</v>
      </c>
      <c r="AW291" s="21" t="n">
        <f aca="false">IF(OR($A291="",AW$4=""),0,COUNTIFS(Formulas!$A$2:$A$3001,AW$4,Formulas!$B$2:$B$3001,$A291))</f>
        <v>0</v>
      </c>
      <c r="AX291" s="21" t="n">
        <f aca="false">IF(OR($A291="",AX$4=""),0,COUNTIFS(Formulas!$A$2:$A$3001,AX$4,Formulas!$B$2:$B$3001,$A291))</f>
        <v>0</v>
      </c>
      <c r="AY291" s="21" t="n">
        <f aca="false">IF(OR($A291="",AY$4=""),0,COUNTIFS(Formulas!$A$2:$A$3001,AY$4,Formulas!$B$2:$B$3001,$A291))</f>
        <v>0</v>
      </c>
      <c r="AZ291" s="21" t="n">
        <f aca="false">IF(OR($A291="",AZ$4=""),0,COUNTIFS(Formulas!$A$2:$A$3001,AZ$4,Formulas!$B$2:$B$3001,$A291))</f>
        <v>0</v>
      </c>
      <c r="BA291" s="21" t="n">
        <f aca="false">IF(OR($A291="",BA$4=""),0,COUNTIFS(Formulas!$A$2:$A$3001,BA$4,Formulas!$B$2:$B$3001,$A291))</f>
        <v>0</v>
      </c>
      <c r="BB291" s="21" t="n">
        <f aca="false">IF(OR($A291="",BB$4=""),0,COUNTIFS(Formulas!$A$2:$A$3001,BB$4,Formulas!$B$2:$B$3001,$A291))</f>
        <v>0</v>
      </c>
      <c r="BC291" s="21" t="n">
        <f aca="false">IF(OR($A291="",BC$4=""),0,COUNTIFS(Formulas!$A$2:$A$3001,BC$4,Formulas!$B$2:$B$3001,$A291))</f>
        <v>0</v>
      </c>
      <c r="BD291" s="21" t="n">
        <f aca="false">IF(OR($A291="",BD$4=""),0,COUNTIFS(Formulas!$A$2:$A$3001,BD$4,Formulas!$B$2:$B$3001,$A291))</f>
        <v>0</v>
      </c>
      <c r="BE291" s="21" t="n">
        <f aca="false">IF(OR($A291="",BE$4=""),0,COUNTIFS(Formulas!$A$2:$A$3001,BE$4,Formulas!$B$2:$B$3001,$A291))</f>
        <v>0</v>
      </c>
      <c r="BF291" s="21" t="n">
        <f aca="false">IF(OR($A291="",BF$4=""),0,COUNTIFS(Formulas!$A$2:$A$3001,BF$4,Formulas!$B$2:$B$3001,$A291))</f>
        <v>0</v>
      </c>
      <c r="BG291" s="21" t="n">
        <f aca="false">IF(OR($A291="",BG$4=""),0,COUNTIFS(Formulas!$A$2:$A$3001,BG$4,Formulas!$B$2:$B$3001,$A291))</f>
        <v>0</v>
      </c>
      <c r="BH291" s="21" t="n">
        <f aca="false">IF(OR($A291="",BH$4=""),0,COUNTIFS(Formulas!$A$2:$A$3001,BH$4,Formulas!$B$2:$B$3001,$A291))</f>
        <v>0</v>
      </c>
      <c r="BI291" s="21" t="n">
        <f aca="false">IF(OR($A291="",BI$4=""),0,COUNTIFS(Formulas!$A$2:$A$3001,BI$4,Formulas!$B$2:$B$3001,$A291))</f>
        <v>0</v>
      </c>
      <c r="BJ291" s="21" t="n">
        <f aca="false">IF(OR($A291="",BJ$4=""),0,COUNTIFS(Formulas!$A$2:$A$3001,BJ$4,Formulas!$B$2:$B$3001,$A291))</f>
        <v>0</v>
      </c>
      <c r="BK291" s="21" t="n">
        <f aca="false">IF(OR($A291="",BK$4=""),0,COUNTIFS(Formulas!$A$2:$A$3001,BK$4,Formulas!$B$2:$B$3001,$A291))</f>
        <v>0</v>
      </c>
      <c r="BL291" s="21" t="n">
        <f aca="false">IF(OR($A291="",BL$4=""),0,COUNTIFS(Formulas!$A$2:$A$3001,BL$4,Formulas!$B$2:$B$3001,$A291))</f>
        <v>0</v>
      </c>
      <c r="BM291" s="21" t="n">
        <f aca="false">IF(OR($A291="",BM$4=""),0,COUNTIFS(Formulas!$A$2:$A$3001,BM$4,Formulas!$B$2:$B$3001,$A291))</f>
        <v>0</v>
      </c>
      <c r="BN291" s="21" t="n">
        <f aca="false">IF(OR($A291="",BN$4=""),0,COUNTIFS(Formulas!$A$2:$A$3001,BN$4,Formulas!$B$2:$B$3001,$A291))</f>
        <v>0</v>
      </c>
      <c r="BO291" s="21" t="n">
        <f aca="false">IF(OR($A291="",BO$4=""),0,COUNTIFS(Formulas!$A$2:$A$3001,BO$4,Formulas!$B$2:$B$3001,$A291))</f>
        <v>0</v>
      </c>
      <c r="BP291" s="21" t="n">
        <f aca="false">IF(OR($A291="",BP$4=""),0,COUNTIFS(Formulas!$A$2:$A$3001,BP$4,Formulas!$B$2:$B$3001,$A291))</f>
        <v>0</v>
      </c>
      <c r="BQ291" s="21" t="n">
        <f aca="false">IF(OR($A291="",BQ$4=""),0,COUNTIFS(Formulas!$A$2:$A$3001,BQ$4,Formulas!$B$2:$B$3001,$A291))</f>
        <v>0</v>
      </c>
      <c r="BR291" s="21" t="n">
        <f aca="false">IF(OR($A291="",BR$4=""),0,COUNTIFS(Formulas!$A$2:$A$3001,BR$4,Formulas!$B$2:$B$3001,$A291))</f>
        <v>0</v>
      </c>
      <c r="BS291" s="21" t="n">
        <f aca="false">IF(OR($A291="",BS$4=""),0,COUNTIFS(Formulas!$A$2:$A$3001,BS$4,Formulas!$B$2:$B$3001,$A291))</f>
        <v>0</v>
      </c>
      <c r="BT291" s="21" t="n">
        <f aca="false">IF(OR($A291="",BT$4=""),0,COUNTIFS(Formulas!$A$2:$A$3001,BT$4,Formulas!$B$2:$B$3001,$A291))</f>
        <v>0</v>
      </c>
      <c r="BU291" s="21" t="n">
        <f aca="false">IF(OR($A291="",BU$4=""),0,COUNTIFS(Formulas!$A$2:$A$3001,BU$4,Formulas!$B$2:$B$3001,$A291))</f>
        <v>0</v>
      </c>
      <c r="BV291" s="21" t="n">
        <f aca="false">IF(OR($A291="",BV$4=""),0,COUNTIFS(Formulas!$A$2:$A$3001,BV$4,Formulas!$B$2:$B$3001,$A291))</f>
        <v>0</v>
      </c>
      <c r="BW291" s="21" t="n">
        <f aca="false">IF(OR($A291="",BW$4=""),0,COUNTIFS(Formulas!$A$2:$A$3001,BW$4,Formulas!$B$2:$B$3001,$A291))</f>
        <v>0</v>
      </c>
      <c r="BX291" s="21" t="n">
        <f aca="false">IF(OR($A291="",BX$4=""),0,COUNTIFS(Formulas!$A$2:$A$3001,BX$4,Formulas!$B$2:$B$3001,$A291))</f>
        <v>0</v>
      </c>
      <c r="BY291" s="21" t="n">
        <f aca="false">IF(OR($A291="",BY$4=""),0,COUNTIFS(Formulas!$A$2:$A$3001,BY$4,Formulas!$B$2:$B$3001,$A291))</f>
        <v>0</v>
      </c>
      <c r="BZ291" s="21" t="n">
        <f aca="false">IF(OR($A291="",BZ$4=""),0,COUNTIFS(Formulas!$A$2:$A$3001,BZ$4,Formulas!$B$2:$B$3001,$A291))</f>
        <v>0</v>
      </c>
      <c r="CA291" s="21" t="n">
        <f aca="false">IF(OR($A291="",CA$4=""),0,COUNTIFS(Formulas!$A$2:$A$3001,CA$4,Formulas!$B$2:$B$3001,$A291))</f>
        <v>0</v>
      </c>
      <c r="CB291" s="21" t="n">
        <f aca="false">IF(OR($A291="",CB$4=""),0,COUNTIFS(Formulas!$A$2:$A$3001,CB$4,Formulas!$B$2:$B$3001,$A291))</f>
        <v>0</v>
      </c>
      <c r="CC291" s="21" t="n">
        <f aca="false">IF(OR($A291="",CC$4=""),0,COUNTIFS(Formulas!$A$2:$A$3001,CC$4,Formulas!$B$2:$B$3001,$A291))</f>
        <v>0</v>
      </c>
      <c r="CD291" s="21" t="n">
        <f aca="false">IF(OR($A291="",CD$4=""),0,COUNTIFS(Formulas!$A$2:$A$3001,CD$4,Formulas!$B$2:$B$3001,$A291))</f>
        <v>0</v>
      </c>
      <c r="CE291" s="21" t="n">
        <f aca="false">IF(OR($A291="",CE$4=""),0,COUNTIFS(Formulas!$A$2:$A$3001,CE$4,Formulas!$B$2:$B$3001,$A291))</f>
        <v>0</v>
      </c>
      <c r="CF291" s="21" t="n">
        <f aca="false">IF(OR($A291="",CF$4=""),0,COUNTIFS(Formulas!$A$2:$A$3001,CF$4,Formulas!$B$2:$B$3001,$A291))</f>
        <v>0</v>
      </c>
      <c r="CG291" s="21" t="n">
        <f aca="false">IF(OR($A291="",CG$4=""),0,COUNTIFS(Formulas!$A$2:$A$3001,CG$4,Formulas!$B$2:$B$3001,$A291))</f>
        <v>0</v>
      </c>
      <c r="CH291" s="21" t="n">
        <f aca="false">IF(OR($A291="",CH$4=""),0,COUNTIFS(Formulas!$A$2:$A$3001,CH$4,Formulas!$B$2:$B$3001,$A291))</f>
        <v>0</v>
      </c>
      <c r="CI291" s="21" t="n">
        <f aca="false">IF(OR($A291="",CI$4=""),0,COUNTIFS(Formulas!$A$2:$A$3001,CI$4,Formulas!$B$2:$B$3001,$A291))</f>
        <v>0</v>
      </c>
      <c r="CJ291" s="21" t="n">
        <f aca="false">IF(OR($A291="",CJ$4=""),0,COUNTIFS(Formulas!$A$2:$A$3001,CJ$4,Formulas!$B$2:$B$3001,$A291))</f>
        <v>0</v>
      </c>
      <c r="CK291" s="21" t="n">
        <f aca="false">IF(OR($A291="",CK$4=""),0,COUNTIFS(Formulas!$A$2:$A$3001,CK$4,Formulas!$B$2:$B$3001,$A291))</f>
        <v>0</v>
      </c>
      <c r="CL291" s="21" t="n">
        <f aca="false">IF(OR($A291="",CL$4=""),0,COUNTIFS(Formulas!$A$2:$A$3001,CL$4,Formulas!$B$2:$B$3001,$A291))</f>
        <v>0</v>
      </c>
      <c r="CM291" s="21" t="n">
        <f aca="false">IF(OR($A291="",CM$4=""),0,COUNTIFS(Formulas!$A$2:$A$3001,CM$4,Formulas!$B$2:$B$3001,$A291))</f>
        <v>0</v>
      </c>
      <c r="CN291" s="21" t="n">
        <f aca="false">IF(OR($A291="",CN$4=""),0,COUNTIFS(Formulas!$A$2:$A$3001,CN$4,Formulas!$B$2:$B$3001,$A291))</f>
        <v>0</v>
      </c>
      <c r="CO291" s="21" t="n">
        <f aca="false">IF(OR($A291="",CO$4=""),0,COUNTIFS(Formulas!$A$2:$A$3001,CO$4,Formulas!$B$2:$B$3001,$A291))</f>
        <v>0</v>
      </c>
      <c r="CP291" s="21" t="n">
        <f aca="false">IF(OR($A291="",CP$4=""),0,COUNTIFS(Formulas!$A$2:$A$3001,CP$4,Formulas!$B$2:$B$3001,$A291))</f>
        <v>0</v>
      </c>
      <c r="CQ291" s="21" t="n">
        <f aca="false">IF(OR($A291="",CQ$4=""),0,COUNTIFS(Formulas!$A$2:$A$3001,CQ$4,Formulas!$B$2:$B$3001,$A291))</f>
        <v>0</v>
      </c>
      <c r="CR291" s="21" t="n">
        <f aca="false">IF(OR($A291="",CR$4=""),0,COUNTIFS(Formulas!$A$2:$A$3001,CR$4,Formulas!$B$2:$B$3001,$A291))</f>
        <v>0</v>
      </c>
      <c r="CS291" s="21" t="n">
        <f aca="false">IF(OR($A291="",CS$4=""),0,COUNTIFS(Formulas!$A$2:$A$3001,CS$4,Formulas!$B$2:$B$3001,$A291))</f>
        <v>0</v>
      </c>
      <c r="CT291" s="21" t="n">
        <f aca="false">IF(OR($A291="",CT$4=""),0,COUNTIFS(Formulas!$A$2:$A$3001,CT$4,Formulas!$B$2:$B$3001,$A291))</f>
        <v>0</v>
      </c>
      <c r="CU291" s="21" t="n">
        <f aca="false">IF(OR($A291="",CU$4=""),0,COUNTIFS(Formulas!$A$2:$A$3001,CU$4,Formulas!$B$2:$B$3001,$A291))</f>
        <v>0</v>
      </c>
      <c r="CV291" s="21" t="n">
        <f aca="false">IF(OR($A291="",CV$4=""),0,COUNTIFS(Formulas!$A$2:$A$3001,CV$4,Formulas!$B$2:$B$3001,$A291))</f>
        <v>0</v>
      </c>
      <c r="CW291" s="21" t="n">
        <f aca="false">IF(OR($A291="",CW$4=""),0,COUNTIFS(Formulas!$A$2:$A$3001,CW$4,Formulas!$B$2:$B$3001,$A291))</f>
        <v>0</v>
      </c>
      <c r="CX291" s="21" t="n">
        <f aca="false">IF(OR($A291="",CX$4=""),0,COUNTIFS(Formulas!$A$2:$A$3001,CX$4,Formulas!$B$2:$B$3001,$A291))</f>
        <v>0</v>
      </c>
      <c r="CY291" s="21" t="n">
        <f aca="false">IF(OR($A291="",CY$4=""),0,COUNTIFS(Formulas!$A$2:$A$3001,CY$4,Formulas!$B$2:$B$3001,$A291))</f>
        <v>0</v>
      </c>
      <c r="CZ291" s="21" t="n">
        <f aca="false">IF(OR($A291="",CZ$4=""),0,COUNTIFS(Formulas!$A$2:$A$3001,CZ$4,Formulas!$B$2:$B$3001,$A291))</f>
        <v>0</v>
      </c>
      <c r="DA291" s="21" t="n">
        <f aca="false">IF(OR($A291="",DA$4=""),0,COUNTIFS(Formulas!$A$2:$A$3001,DA$4,Formulas!$B$2:$B$3001,$A291))</f>
        <v>0</v>
      </c>
      <c r="DB291" s="21" t="n">
        <f aca="false">IF(OR($A291="",DB$4=""),0,COUNTIFS(Formulas!$A$2:$A$3001,DB$4,Formulas!$B$2:$B$3001,$A291))</f>
        <v>0</v>
      </c>
      <c r="DC291" s="21" t="n">
        <f aca="false">IF(OR($A291="",DC$4=""),0,COUNTIFS(Formulas!$A$2:$A$3001,DC$4,Formulas!$B$2:$B$3001,$A291))</f>
        <v>0</v>
      </c>
      <c r="DD291" s="21" t="n">
        <f aca="false">IF(OR($A291="",DD$4=""),0,COUNTIFS(Formulas!$A$2:$A$3001,DD$4,Formulas!$B$2:$B$3001,$A291))</f>
        <v>0</v>
      </c>
      <c r="DE291" s="21" t="n">
        <f aca="false">IF(OR($A291="",DE$4=""),0,COUNTIFS(Formulas!$A$2:$A$3001,DE$4,Formulas!$B$2:$B$3001,$A291))</f>
        <v>0</v>
      </c>
      <c r="DF291" s="21" t="n">
        <f aca="false">IF(OR($A291="",DF$4=""),0,COUNTIFS(Formulas!$A$2:$A$3001,DF$4,Formulas!$B$2:$B$3001,$A291))</f>
        <v>0</v>
      </c>
      <c r="DG291" s="21" t="n">
        <f aca="false">IF(OR($A291="",DG$4=""),0,COUNTIFS(Formulas!$A$2:$A$3001,DG$4,Formulas!$B$2:$B$3001,$A291))</f>
        <v>0</v>
      </c>
      <c r="DH291" s="21" t="n">
        <f aca="false">IF(OR($A291="",DH$4=""),0,COUNTIFS(Formulas!$A$2:$A$3001,DH$4,Formulas!$B$2:$B$3001,$A291))</f>
        <v>0</v>
      </c>
      <c r="DI291" s="21" t="n">
        <f aca="false">IF(OR($A291="",DI$4=""),0,COUNTIFS(Formulas!$A$2:$A$3001,DI$4,Formulas!$B$2:$B$3001,$A291))</f>
        <v>0</v>
      </c>
      <c r="DJ291" s="21" t="n">
        <f aca="false">IF(OR($A291="",DJ$4=""),0,COUNTIFS(Formulas!$A$2:$A$3001,DJ$4,Formulas!$B$2:$B$3001,$A291))</f>
        <v>0</v>
      </c>
      <c r="DK291" s="21" t="n">
        <f aca="false">IF(OR($A291="",DK$4=""),0,COUNTIFS(Formulas!$A$2:$A$3001,DK$4,Formulas!$B$2:$B$3001,$A291))</f>
        <v>0</v>
      </c>
      <c r="DL291" s="21" t="n">
        <f aca="false">IF(OR($A291="",DL$4=""),0,COUNTIFS(Formulas!$A$2:$A$3001,DL$4,Formulas!$B$2:$B$3001,$A291))</f>
        <v>0</v>
      </c>
      <c r="DM291" s="21" t="n">
        <f aca="false">IF(OR($A291="",DM$4=""),0,COUNTIFS(Formulas!$A$2:$A$3001,DM$4,Formulas!$B$2:$B$3001,$A291))</f>
        <v>0</v>
      </c>
      <c r="DN291" s="21" t="n">
        <f aca="false">IF(OR($A291="",DN$4=""),0,COUNTIFS(Formulas!$A$2:$A$3001,DN$4,Formulas!$B$2:$B$3001,$A291))</f>
        <v>0</v>
      </c>
      <c r="DO291" s="21" t="n">
        <f aca="false">IF(OR($A291="",DO$4=""),0,COUNTIFS(Formulas!$A$2:$A$3001,DO$4,Formulas!$B$2:$B$3001,$A291))</f>
        <v>0</v>
      </c>
      <c r="DP291" s="21" t="n">
        <f aca="false">IF(OR($A291="",DP$4=""),0,COUNTIFS(Formulas!$A$2:$A$3001,DP$4,Formulas!$B$2:$B$3001,$A291))</f>
        <v>0</v>
      </c>
      <c r="DQ291" s="21" t="n">
        <f aca="false">IF(OR($A291="",DQ$4=""),0,COUNTIFS(Formulas!$A$2:$A$3001,DQ$4,Formulas!$B$2:$B$3001,$A291))</f>
        <v>0</v>
      </c>
      <c r="DR291" s="21" t="n">
        <f aca="false">IF(OR($A291="",DR$4=""),0,COUNTIFS(Formulas!$A$2:$A$3001,DR$4,Formulas!$B$2:$B$3001,$A291))</f>
        <v>0</v>
      </c>
      <c r="DS291" s="21" t="n">
        <f aca="false">IF(OR($A291="",DS$4=""),0,COUNTIFS(Formulas!$A$2:$A$3001,DS$4,Formulas!$B$2:$B$3001,$A291))</f>
        <v>0</v>
      </c>
      <c r="DT291" s="21" t="n">
        <f aca="false">IF(OR($A291="",DT$4=""),0,COUNTIFS(Formulas!$A$2:$A$3001,DT$4,Formulas!$B$2:$B$3001,$A291))</f>
        <v>0</v>
      </c>
      <c r="DU291" s="21" t="n">
        <f aca="false">IF(OR($A291="",DU$4=""),0,COUNTIFS(Formulas!$A$2:$A$3001,DU$4,Formulas!$B$2:$B$3001,$A291))</f>
        <v>0</v>
      </c>
      <c r="DV291" s="21" t="n">
        <f aca="false">IF(OR($A291="",DV$4=""),0,COUNTIFS(Formulas!$A$2:$A$3001,DV$4,Formulas!$B$2:$B$3001,$A291))</f>
        <v>0</v>
      </c>
      <c r="DW291" s="21" t="n">
        <f aca="false">IF(OR($A291="",DW$4=""),0,COUNTIFS(Formulas!$A$2:$A$3001,DW$4,Formulas!$B$2:$B$3001,$A291))</f>
        <v>0</v>
      </c>
      <c r="DX291" s="21" t="n">
        <f aca="false">IF(OR($A291="",DX$4=""),0,COUNTIFS(Formulas!$A$2:$A$3001,DX$4,Formulas!$B$2:$B$3001,$A291))</f>
        <v>0</v>
      </c>
      <c r="DY291" s="21" t="n">
        <f aca="false">IF(OR($A291="",DY$4=""),0,COUNTIFS(Formulas!$A$2:$A$3001,DY$4,Formulas!$B$2:$B$3001,$A291))</f>
        <v>0</v>
      </c>
      <c r="DZ291" s="21" t="n">
        <f aca="false">IF(OR($A291="",DZ$4=""),0,COUNTIFS(Formulas!$A$2:$A$3001,DZ$4,Formulas!$B$2:$B$3001,$A291))</f>
        <v>0</v>
      </c>
      <c r="EA291" s="21" t="n">
        <f aca="false">IF(OR($A291="",EA$4=""),0,COUNTIFS(Formulas!$A$2:$A$3001,EA$4,Formulas!$B$2:$B$3001,$A291))</f>
        <v>0</v>
      </c>
      <c r="EB291" s="21" t="n">
        <f aca="false">IF(OR($A291="",EB$4=""),0,COUNTIFS(Formulas!$A$2:$A$3001,EB$4,Formulas!$B$2:$B$3001,$A291))</f>
        <v>0</v>
      </c>
      <c r="EC291" s="21" t="n">
        <f aca="false">IF(OR($A291="",EC$4=""),0,COUNTIFS(Formulas!$A$2:$A$3001,EC$4,Formulas!$B$2:$B$3001,$A291))</f>
        <v>0</v>
      </c>
      <c r="ED291" s="21" t="n">
        <f aca="false">IF(OR($A291="",ED$4=""),0,COUNTIFS(Formulas!$A$2:$A$3001,ED$4,Formulas!$B$2:$B$3001,$A291))</f>
        <v>0</v>
      </c>
      <c r="EE291" s="21" t="n">
        <f aca="false">IF(OR($A291="",EE$4=""),0,COUNTIFS(Formulas!$A$2:$A$3001,EE$4,Formulas!$B$2:$B$3001,$A291))</f>
        <v>0</v>
      </c>
      <c r="EF291" s="21" t="n">
        <f aca="false">IF(OR($A291="",EF$4=""),0,COUNTIFS(Formulas!$A$2:$A$3001,EF$4,Formulas!$B$2:$B$3001,$A291))</f>
        <v>0</v>
      </c>
      <c r="EG291" s="21" t="n">
        <f aca="false">IF(OR($A291="",EG$4=""),0,COUNTIFS(Formulas!$A$2:$A$3001,EG$4,Formulas!$B$2:$B$3001,$A291))</f>
        <v>0</v>
      </c>
      <c r="EH291" s="21" t="n">
        <f aca="false">IF(OR($A291="",EH$4=""),0,COUNTIFS(Formulas!$A$2:$A$3001,EH$4,Formulas!$B$2:$B$3001,$A291))</f>
        <v>0</v>
      </c>
      <c r="EI291" s="21" t="n">
        <f aca="false">IF(OR($A291="",EI$4=""),0,COUNTIFS(Formulas!$A$2:$A$3001,EI$4,Formulas!$B$2:$B$3001,$A291))</f>
        <v>0</v>
      </c>
      <c r="EJ291" s="21" t="n">
        <f aca="false">IF(OR($A291="",EJ$4=""),0,COUNTIFS(Formulas!$A$2:$A$3001,EJ$4,Formulas!$B$2:$B$3001,$A291))</f>
        <v>0</v>
      </c>
      <c r="EK291" s="21" t="n">
        <f aca="false">IF(OR($A291="",EK$4=""),0,COUNTIFS(Formulas!$A$2:$A$3001,EK$4,Formulas!$B$2:$B$3001,$A291))</f>
        <v>0</v>
      </c>
      <c r="EL291" s="21" t="n">
        <f aca="false">IF(OR($A291="",EL$4=""),0,COUNTIFS(Formulas!$A$2:$A$3001,EL$4,Formulas!$B$2:$B$3001,$A291))</f>
        <v>0</v>
      </c>
      <c r="EM291" s="21" t="n">
        <f aca="false">IF(OR($A291="",EM$4=""),0,COUNTIFS(Formulas!$A$2:$A$3001,EM$4,Formulas!$B$2:$B$3001,$A291))</f>
        <v>0</v>
      </c>
      <c r="EN291" s="21" t="n">
        <f aca="false">IF(OR($A291="",EN$4=""),0,COUNTIFS(Formulas!$A$2:$A$3001,EN$4,Formulas!$B$2:$B$3001,$A291))</f>
        <v>0</v>
      </c>
      <c r="EO291" s="21" t="n">
        <f aca="false">IF(OR($A291="",EO$4=""),0,COUNTIFS(Formulas!$A$2:$A$3001,EO$4,Formulas!$B$2:$B$3001,$A291))</f>
        <v>0</v>
      </c>
      <c r="EP291" s="21" t="n">
        <f aca="false">IF(OR($A291="",EP$4=""),0,COUNTIFS(Formulas!$A$2:$A$3001,EP$4,Formulas!$B$2:$B$3001,$A291))</f>
        <v>0</v>
      </c>
      <c r="EQ291" s="21" t="n">
        <f aca="false">IF(OR($A291="",EQ$4=""),0,COUNTIFS(Formulas!$A$2:$A$3001,EQ$4,Formulas!$B$2:$B$3001,$A291))</f>
        <v>0</v>
      </c>
      <c r="ER291" s="21" t="n">
        <f aca="false">IF(OR($A291="",ER$4=""),0,COUNTIFS(Formulas!$A$2:$A$3001,ER$4,Formulas!$B$2:$B$3001,$A291))</f>
        <v>0</v>
      </c>
      <c r="ES291" s="21" t="n">
        <f aca="false">IF(OR($A291="",ES$4=""),0,COUNTIFS(Formulas!$A$2:$A$3001,ES$4,Formulas!$B$2:$B$3001,$A291))</f>
        <v>0</v>
      </c>
      <c r="ET291" s="21" t="n">
        <f aca="false">IF(OR($A291="",ET$4=""),0,COUNTIFS(Formulas!$A$2:$A$3001,ET$4,Formulas!$B$2:$B$3001,$A291))</f>
        <v>0</v>
      </c>
      <c r="EU291" s="21" t="n">
        <f aca="false">IF(OR($A291="",EU$4=""),0,COUNTIFS(Formulas!$A$2:$A$3001,EU$4,Formulas!$B$2:$B$3001,$A291))</f>
        <v>0</v>
      </c>
      <c r="EV291" s="21" t="n">
        <f aca="false">IF(OR($A291="",EV$4=""),0,COUNTIFS(Formulas!$A$2:$A$3001,EV$4,Formulas!$B$2:$B$3001,$A291))</f>
        <v>0</v>
      </c>
    </row>
    <row r="292" customFormat="false" ht="15" hidden="false" customHeight="false" outlineLevel="0" collapsed="false">
      <c r="A292" s="13" t="str">
        <f aca="false">IF(INDEX(Materials!$A$2:$A$301,288)="","",INDEX(Materials!$A$2:$A$301,288))</f>
        <v/>
      </c>
      <c r="B292" s="19" t="str">
        <f aca="false">IF(A292="","",COUNTIF(C292:EV292,"&gt;0"))</f>
        <v/>
      </c>
      <c r="C292" s="21" t="n">
        <f aca="false">IF(OR($A292="",C$4=""),0,COUNTIFS(Formulas!$A$2:$A$3001,C$4,Formulas!$B$2:$B$3001,$A292))</f>
        <v>0</v>
      </c>
      <c r="D292" s="21" t="n">
        <f aca="false">IF(OR($A292="",D$4=""),0,COUNTIFS(Formulas!$A$2:$A$3001,D$4,Formulas!$B$2:$B$3001,$A292))</f>
        <v>0</v>
      </c>
      <c r="E292" s="21" t="n">
        <f aca="false">IF(OR($A292="",E$4=""),0,COUNTIFS(Formulas!$A$2:$A$3001,E$4,Formulas!$B$2:$B$3001,$A292))</f>
        <v>0</v>
      </c>
      <c r="F292" s="21" t="n">
        <f aca="false">IF(OR($A292="",F$4=""),0,COUNTIFS(Formulas!$A$2:$A$3001,F$4,Formulas!$B$2:$B$3001,$A292))</f>
        <v>0</v>
      </c>
      <c r="G292" s="21" t="n">
        <f aca="false">IF(OR($A292="",G$4=""),0,COUNTIFS(Formulas!$A$2:$A$3001,G$4,Formulas!$B$2:$B$3001,$A292))</f>
        <v>0</v>
      </c>
      <c r="H292" s="21" t="n">
        <f aca="false">IF(OR($A292="",H$4=""),0,COUNTIFS(Formulas!$A$2:$A$3001,H$4,Formulas!$B$2:$B$3001,$A292))</f>
        <v>0</v>
      </c>
      <c r="I292" s="21" t="n">
        <f aca="false">IF(OR($A292="",I$4=""),0,COUNTIFS(Formulas!$A$2:$A$3001,I$4,Formulas!$B$2:$B$3001,$A292))</f>
        <v>0</v>
      </c>
      <c r="J292" s="21" t="n">
        <f aca="false">IF(OR($A292="",J$4=""),0,COUNTIFS(Formulas!$A$2:$A$3001,J$4,Formulas!$B$2:$B$3001,$A292))</f>
        <v>0</v>
      </c>
      <c r="K292" s="21" t="n">
        <f aca="false">IF(OR($A292="",K$4=""),0,COUNTIFS(Formulas!$A$2:$A$3001,K$4,Formulas!$B$2:$B$3001,$A292))</f>
        <v>0</v>
      </c>
      <c r="L292" s="21" t="n">
        <f aca="false">IF(OR($A292="",L$4=""),0,COUNTIFS(Formulas!$A$2:$A$3001,L$4,Formulas!$B$2:$B$3001,$A292))</f>
        <v>0</v>
      </c>
      <c r="M292" s="21" t="n">
        <f aca="false">IF(OR($A292="",M$4=""),0,COUNTIFS(Formulas!$A$2:$A$3001,M$4,Formulas!$B$2:$B$3001,$A292))</f>
        <v>0</v>
      </c>
      <c r="N292" s="21" t="n">
        <f aca="false">IF(OR($A292="",N$4=""),0,COUNTIFS(Formulas!$A$2:$A$3001,N$4,Formulas!$B$2:$B$3001,$A292))</f>
        <v>0</v>
      </c>
      <c r="O292" s="21" t="n">
        <f aca="false">IF(OR($A292="",O$4=""),0,COUNTIFS(Formulas!$A$2:$A$3001,O$4,Formulas!$B$2:$B$3001,$A292))</f>
        <v>0</v>
      </c>
      <c r="P292" s="21" t="n">
        <f aca="false">IF(OR($A292="",P$4=""),0,COUNTIFS(Formulas!$A$2:$A$3001,P$4,Formulas!$B$2:$B$3001,$A292))</f>
        <v>0</v>
      </c>
      <c r="Q292" s="21" t="n">
        <f aca="false">IF(OR($A292="",Q$4=""),0,COUNTIFS(Formulas!$A$2:$A$3001,Q$4,Formulas!$B$2:$B$3001,$A292))</f>
        <v>0</v>
      </c>
      <c r="R292" s="21" t="n">
        <f aca="false">IF(OR($A292="",R$4=""),0,COUNTIFS(Formulas!$A$2:$A$3001,R$4,Formulas!$B$2:$B$3001,$A292))</f>
        <v>0</v>
      </c>
      <c r="S292" s="21" t="n">
        <f aca="false">IF(OR($A292="",S$4=""),0,COUNTIFS(Formulas!$A$2:$A$3001,S$4,Formulas!$B$2:$B$3001,$A292))</f>
        <v>0</v>
      </c>
      <c r="T292" s="21" t="n">
        <f aca="false">IF(OR($A292="",T$4=""),0,COUNTIFS(Formulas!$A$2:$A$3001,T$4,Formulas!$B$2:$B$3001,$A292))</f>
        <v>0</v>
      </c>
      <c r="U292" s="21" t="n">
        <f aca="false">IF(OR($A292="",U$4=""),0,COUNTIFS(Formulas!$A$2:$A$3001,U$4,Formulas!$B$2:$B$3001,$A292))</f>
        <v>0</v>
      </c>
      <c r="V292" s="21" t="n">
        <f aca="false">IF(OR($A292="",V$4=""),0,COUNTIFS(Formulas!$A$2:$A$3001,V$4,Formulas!$B$2:$B$3001,$A292))</f>
        <v>0</v>
      </c>
      <c r="W292" s="21" t="n">
        <f aca="false">IF(OR($A292="",W$4=""),0,COUNTIFS(Formulas!$A$2:$A$3001,W$4,Formulas!$B$2:$B$3001,$A292))</f>
        <v>0</v>
      </c>
      <c r="X292" s="21" t="n">
        <f aca="false">IF(OR($A292="",X$4=""),0,COUNTIFS(Formulas!$A$2:$A$3001,X$4,Formulas!$B$2:$B$3001,$A292))</f>
        <v>0</v>
      </c>
      <c r="Y292" s="21" t="n">
        <f aca="false">IF(OR($A292="",Y$4=""),0,COUNTIFS(Formulas!$A$2:$A$3001,Y$4,Formulas!$B$2:$B$3001,$A292))</f>
        <v>0</v>
      </c>
      <c r="Z292" s="21" t="n">
        <f aca="false">IF(OR($A292="",Z$4=""),0,COUNTIFS(Formulas!$A$2:$A$3001,Z$4,Formulas!$B$2:$B$3001,$A292))</f>
        <v>0</v>
      </c>
      <c r="AA292" s="21" t="n">
        <f aca="false">IF(OR($A292="",AA$4=""),0,COUNTIFS(Formulas!$A$2:$A$3001,AA$4,Formulas!$B$2:$B$3001,$A292))</f>
        <v>0</v>
      </c>
      <c r="AB292" s="21" t="n">
        <f aca="false">IF(OR($A292="",AB$4=""),0,COUNTIFS(Formulas!$A$2:$A$3001,AB$4,Formulas!$B$2:$B$3001,$A292))</f>
        <v>0</v>
      </c>
      <c r="AC292" s="21" t="n">
        <f aca="false">IF(OR($A292="",AC$4=""),0,COUNTIFS(Formulas!$A$2:$A$3001,AC$4,Formulas!$B$2:$B$3001,$A292))</f>
        <v>0</v>
      </c>
      <c r="AD292" s="21" t="n">
        <f aca="false">IF(OR($A292="",AD$4=""),0,COUNTIFS(Formulas!$A$2:$A$3001,AD$4,Formulas!$B$2:$B$3001,$A292))</f>
        <v>0</v>
      </c>
      <c r="AE292" s="21" t="n">
        <f aca="false">IF(OR($A292="",AE$4=""),0,COUNTIFS(Formulas!$A$2:$A$3001,AE$4,Formulas!$B$2:$B$3001,$A292))</f>
        <v>0</v>
      </c>
      <c r="AF292" s="21" t="n">
        <f aca="false">IF(OR($A292="",AF$4=""),0,COUNTIFS(Formulas!$A$2:$A$3001,AF$4,Formulas!$B$2:$B$3001,$A292))</f>
        <v>0</v>
      </c>
      <c r="AG292" s="21" t="n">
        <f aca="false">IF(OR($A292="",AG$4=""),0,COUNTIFS(Formulas!$A$2:$A$3001,AG$4,Formulas!$B$2:$B$3001,$A292))</f>
        <v>0</v>
      </c>
      <c r="AH292" s="21" t="n">
        <f aca="false">IF(OR($A292="",AH$4=""),0,COUNTIFS(Formulas!$A$2:$A$3001,AH$4,Formulas!$B$2:$B$3001,$A292))</f>
        <v>0</v>
      </c>
      <c r="AI292" s="21" t="n">
        <f aca="false">IF(OR($A292="",AI$4=""),0,COUNTIFS(Formulas!$A$2:$A$3001,AI$4,Formulas!$B$2:$B$3001,$A292))</f>
        <v>0</v>
      </c>
      <c r="AJ292" s="21" t="n">
        <f aca="false">IF(OR($A292="",AJ$4=""),0,COUNTIFS(Formulas!$A$2:$A$3001,AJ$4,Formulas!$B$2:$B$3001,$A292))</f>
        <v>0</v>
      </c>
      <c r="AK292" s="21" t="n">
        <f aca="false">IF(OR($A292="",AK$4=""),0,COUNTIFS(Formulas!$A$2:$A$3001,AK$4,Formulas!$B$2:$B$3001,$A292))</f>
        <v>0</v>
      </c>
      <c r="AL292" s="21" t="n">
        <f aca="false">IF(OR($A292="",AL$4=""),0,COUNTIFS(Formulas!$A$2:$A$3001,AL$4,Formulas!$B$2:$B$3001,$A292))</f>
        <v>0</v>
      </c>
      <c r="AM292" s="21" t="n">
        <f aca="false">IF(OR($A292="",AM$4=""),0,COUNTIFS(Formulas!$A$2:$A$3001,AM$4,Formulas!$B$2:$B$3001,$A292))</f>
        <v>0</v>
      </c>
      <c r="AN292" s="21" t="n">
        <f aca="false">IF(OR($A292="",AN$4=""),0,COUNTIFS(Formulas!$A$2:$A$3001,AN$4,Formulas!$B$2:$B$3001,$A292))</f>
        <v>0</v>
      </c>
      <c r="AO292" s="21" t="n">
        <f aca="false">IF(OR($A292="",AO$4=""),0,COUNTIFS(Formulas!$A$2:$A$3001,AO$4,Formulas!$B$2:$B$3001,$A292))</f>
        <v>0</v>
      </c>
      <c r="AP292" s="21" t="n">
        <f aca="false">IF(OR($A292="",AP$4=""),0,COUNTIFS(Formulas!$A$2:$A$3001,AP$4,Formulas!$B$2:$B$3001,$A292))</f>
        <v>0</v>
      </c>
      <c r="AQ292" s="21" t="n">
        <f aca="false">IF(OR($A292="",AQ$4=""),0,COUNTIFS(Formulas!$A$2:$A$3001,AQ$4,Formulas!$B$2:$B$3001,$A292))</f>
        <v>0</v>
      </c>
      <c r="AR292" s="21" t="n">
        <f aca="false">IF(OR($A292="",AR$4=""),0,COUNTIFS(Formulas!$A$2:$A$3001,AR$4,Formulas!$B$2:$B$3001,$A292))</f>
        <v>0</v>
      </c>
      <c r="AS292" s="21" t="n">
        <f aca="false">IF(OR($A292="",AS$4=""),0,COUNTIFS(Formulas!$A$2:$A$3001,AS$4,Formulas!$B$2:$B$3001,$A292))</f>
        <v>0</v>
      </c>
      <c r="AT292" s="21" t="n">
        <f aca="false">IF(OR($A292="",AT$4=""),0,COUNTIFS(Formulas!$A$2:$A$3001,AT$4,Formulas!$B$2:$B$3001,$A292))</f>
        <v>0</v>
      </c>
      <c r="AU292" s="21" t="n">
        <f aca="false">IF(OR($A292="",AU$4=""),0,COUNTIFS(Formulas!$A$2:$A$3001,AU$4,Formulas!$B$2:$B$3001,$A292))</f>
        <v>0</v>
      </c>
      <c r="AV292" s="21" t="n">
        <f aca="false">IF(OR($A292="",AV$4=""),0,COUNTIFS(Formulas!$A$2:$A$3001,AV$4,Formulas!$B$2:$B$3001,$A292))</f>
        <v>0</v>
      </c>
      <c r="AW292" s="21" t="n">
        <f aca="false">IF(OR($A292="",AW$4=""),0,COUNTIFS(Formulas!$A$2:$A$3001,AW$4,Formulas!$B$2:$B$3001,$A292))</f>
        <v>0</v>
      </c>
      <c r="AX292" s="21" t="n">
        <f aca="false">IF(OR($A292="",AX$4=""),0,COUNTIFS(Formulas!$A$2:$A$3001,AX$4,Formulas!$B$2:$B$3001,$A292))</f>
        <v>0</v>
      </c>
      <c r="AY292" s="21" t="n">
        <f aca="false">IF(OR($A292="",AY$4=""),0,COUNTIFS(Formulas!$A$2:$A$3001,AY$4,Formulas!$B$2:$B$3001,$A292))</f>
        <v>0</v>
      </c>
      <c r="AZ292" s="21" t="n">
        <f aca="false">IF(OR($A292="",AZ$4=""),0,COUNTIFS(Formulas!$A$2:$A$3001,AZ$4,Formulas!$B$2:$B$3001,$A292))</f>
        <v>0</v>
      </c>
      <c r="BA292" s="21" t="n">
        <f aca="false">IF(OR($A292="",BA$4=""),0,COUNTIFS(Formulas!$A$2:$A$3001,BA$4,Formulas!$B$2:$B$3001,$A292))</f>
        <v>0</v>
      </c>
      <c r="BB292" s="21" t="n">
        <f aca="false">IF(OR($A292="",BB$4=""),0,COUNTIFS(Formulas!$A$2:$A$3001,BB$4,Formulas!$B$2:$B$3001,$A292))</f>
        <v>0</v>
      </c>
      <c r="BC292" s="21" t="n">
        <f aca="false">IF(OR($A292="",BC$4=""),0,COUNTIFS(Formulas!$A$2:$A$3001,BC$4,Formulas!$B$2:$B$3001,$A292))</f>
        <v>0</v>
      </c>
      <c r="BD292" s="21" t="n">
        <f aca="false">IF(OR($A292="",BD$4=""),0,COUNTIFS(Formulas!$A$2:$A$3001,BD$4,Formulas!$B$2:$B$3001,$A292))</f>
        <v>0</v>
      </c>
      <c r="BE292" s="21" t="n">
        <f aca="false">IF(OR($A292="",BE$4=""),0,COUNTIFS(Formulas!$A$2:$A$3001,BE$4,Formulas!$B$2:$B$3001,$A292))</f>
        <v>0</v>
      </c>
      <c r="BF292" s="21" t="n">
        <f aca="false">IF(OR($A292="",BF$4=""),0,COUNTIFS(Formulas!$A$2:$A$3001,BF$4,Formulas!$B$2:$B$3001,$A292))</f>
        <v>0</v>
      </c>
      <c r="BG292" s="21" t="n">
        <f aca="false">IF(OR($A292="",BG$4=""),0,COUNTIFS(Formulas!$A$2:$A$3001,BG$4,Formulas!$B$2:$B$3001,$A292))</f>
        <v>0</v>
      </c>
      <c r="BH292" s="21" t="n">
        <f aca="false">IF(OR($A292="",BH$4=""),0,COUNTIFS(Formulas!$A$2:$A$3001,BH$4,Formulas!$B$2:$B$3001,$A292))</f>
        <v>0</v>
      </c>
      <c r="BI292" s="21" t="n">
        <f aca="false">IF(OR($A292="",BI$4=""),0,COUNTIFS(Formulas!$A$2:$A$3001,BI$4,Formulas!$B$2:$B$3001,$A292))</f>
        <v>0</v>
      </c>
      <c r="BJ292" s="21" t="n">
        <f aca="false">IF(OR($A292="",BJ$4=""),0,COUNTIFS(Formulas!$A$2:$A$3001,BJ$4,Formulas!$B$2:$B$3001,$A292))</f>
        <v>0</v>
      </c>
      <c r="BK292" s="21" t="n">
        <f aca="false">IF(OR($A292="",BK$4=""),0,COUNTIFS(Formulas!$A$2:$A$3001,BK$4,Formulas!$B$2:$B$3001,$A292))</f>
        <v>0</v>
      </c>
      <c r="BL292" s="21" t="n">
        <f aca="false">IF(OR($A292="",BL$4=""),0,COUNTIFS(Formulas!$A$2:$A$3001,BL$4,Formulas!$B$2:$B$3001,$A292))</f>
        <v>0</v>
      </c>
      <c r="BM292" s="21" t="n">
        <f aca="false">IF(OR($A292="",BM$4=""),0,COUNTIFS(Formulas!$A$2:$A$3001,BM$4,Formulas!$B$2:$B$3001,$A292))</f>
        <v>0</v>
      </c>
      <c r="BN292" s="21" t="n">
        <f aca="false">IF(OR($A292="",BN$4=""),0,COUNTIFS(Formulas!$A$2:$A$3001,BN$4,Formulas!$B$2:$B$3001,$A292))</f>
        <v>0</v>
      </c>
      <c r="BO292" s="21" t="n">
        <f aca="false">IF(OR($A292="",BO$4=""),0,COUNTIFS(Formulas!$A$2:$A$3001,BO$4,Formulas!$B$2:$B$3001,$A292))</f>
        <v>0</v>
      </c>
      <c r="BP292" s="21" t="n">
        <f aca="false">IF(OR($A292="",BP$4=""),0,COUNTIFS(Formulas!$A$2:$A$3001,BP$4,Formulas!$B$2:$B$3001,$A292))</f>
        <v>0</v>
      </c>
      <c r="BQ292" s="21" t="n">
        <f aca="false">IF(OR($A292="",BQ$4=""),0,COUNTIFS(Formulas!$A$2:$A$3001,BQ$4,Formulas!$B$2:$B$3001,$A292))</f>
        <v>0</v>
      </c>
      <c r="BR292" s="21" t="n">
        <f aca="false">IF(OR($A292="",BR$4=""),0,COUNTIFS(Formulas!$A$2:$A$3001,BR$4,Formulas!$B$2:$B$3001,$A292))</f>
        <v>0</v>
      </c>
      <c r="BS292" s="21" t="n">
        <f aca="false">IF(OR($A292="",BS$4=""),0,COUNTIFS(Formulas!$A$2:$A$3001,BS$4,Formulas!$B$2:$B$3001,$A292))</f>
        <v>0</v>
      </c>
      <c r="BT292" s="21" t="n">
        <f aca="false">IF(OR($A292="",BT$4=""),0,COUNTIFS(Formulas!$A$2:$A$3001,BT$4,Formulas!$B$2:$B$3001,$A292))</f>
        <v>0</v>
      </c>
      <c r="BU292" s="21" t="n">
        <f aca="false">IF(OR($A292="",BU$4=""),0,COUNTIFS(Formulas!$A$2:$A$3001,BU$4,Formulas!$B$2:$B$3001,$A292))</f>
        <v>0</v>
      </c>
      <c r="BV292" s="21" t="n">
        <f aca="false">IF(OR($A292="",BV$4=""),0,COUNTIFS(Formulas!$A$2:$A$3001,BV$4,Formulas!$B$2:$B$3001,$A292))</f>
        <v>0</v>
      </c>
      <c r="BW292" s="21" t="n">
        <f aca="false">IF(OR($A292="",BW$4=""),0,COUNTIFS(Formulas!$A$2:$A$3001,BW$4,Formulas!$B$2:$B$3001,$A292))</f>
        <v>0</v>
      </c>
      <c r="BX292" s="21" t="n">
        <f aca="false">IF(OR($A292="",BX$4=""),0,COUNTIFS(Formulas!$A$2:$A$3001,BX$4,Formulas!$B$2:$B$3001,$A292))</f>
        <v>0</v>
      </c>
      <c r="BY292" s="21" t="n">
        <f aca="false">IF(OR($A292="",BY$4=""),0,COUNTIFS(Formulas!$A$2:$A$3001,BY$4,Formulas!$B$2:$B$3001,$A292))</f>
        <v>0</v>
      </c>
      <c r="BZ292" s="21" t="n">
        <f aca="false">IF(OR($A292="",BZ$4=""),0,COUNTIFS(Formulas!$A$2:$A$3001,BZ$4,Formulas!$B$2:$B$3001,$A292))</f>
        <v>0</v>
      </c>
      <c r="CA292" s="21" t="n">
        <f aca="false">IF(OR($A292="",CA$4=""),0,COUNTIFS(Formulas!$A$2:$A$3001,CA$4,Formulas!$B$2:$B$3001,$A292))</f>
        <v>0</v>
      </c>
      <c r="CB292" s="21" t="n">
        <f aca="false">IF(OR($A292="",CB$4=""),0,COUNTIFS(Formulas!$A$2:$A$3001,CB$4,Formulas!$B$2:$B$3001,$A292))</f>
        <v>0</v>
      </c>
      <c r="CC292" s="21" t="n">
        <f aca="false">IF(OR($A292="",CC$4=""),0,COUNTIFS(Formulas!$A$2:$A$3001,CC$4,Formulas!$B$2:$B$3001,$A292))</f>
        <v>0</v>
      </c>
      <c r="CD292" s="21" t="n">
        <f aca="false">IF(OR($A292="",CD$4=""),0,COUNTIFS(Formulas!$A$2:$A$3001,CD$4,Formulas!$B$2:$B$3001,$A292))</f>
        <v>0</v>
      </c>
      <c r="CE292" s="21" t="n">
        <f aca="false">IF(OR($A292="",CE$4=""),0,COUNTIFS(Formulas!$A$2:$A$3001,CE$4,Formulas!$B$2:$B$3001,$A292))</f>
        <v>0</v>
      </c>
      <c r="CF292" s="21" t="n">
        <f aca="false">IF(OR($A292="",CF$4=""),0,COUNTIFS(Formulas!$A$2:$A$3001,CF$4,Formulas!$B$2:$B$3001,$A292))</f>
        <v>0</v>
      </c>
      <c r="CG292" s="21" t="n">
        <f aca="false">IF(OR($A292="",CG$4=""),0,COUNTIFS(Formulas!$A$2:$A$3001,CG$4,Formulas!$B$2:$B$3001,$A292))</f>
        <v>0</v>
      </c>
      <c r="CH292" s="21" t="n">
        <f aca="false">IF(OR($A292="",CH$4=""),0,COUNTIFS(Formulas!$A$2:$A$3001,CH$4,Formulas!$B$2:$B$3001,$A292))</f>
        <v>0</v>
      </c>
      <c r="CI292" s="21" t="n">
        <f aca="false">IF(OR($A292="",CI$4=""),0,COUNTIFS(Formulas!$A$2:$A$3001,CI$4,Formulas!$B$2:$B$3001,$A292))</f>
        <v>0</v>
      </c>
      <c r="CJ292" s="21" t="n">
        <f aca="false">IF(OR($A292="",CJ$4=""),0,COUNTIFS(Formulas!$A$2:$A$3001,CJ$4,Formulas!$B$2:$B$3001,$A292))</f>
        <v>0</v>
      </c>
      <c r="CK292" s="21" t="n">
        <f aca="false">IF(OR($A292="",CK$4=""),0,COUNTIFS(Formulas!$A$2:$A$3001,CK$4,Formulas!$B$2:$B$3001,$A292))</f>
        <v>0</v>
      </c>
      <c r="CL292" s="21" t="n">
        <f aca="false">IF(OR($A292="",CL$4=""),0,COUNTIFS(Formulas!$A$2:$A$3001,CL$4,Formulas!$B$2:$B$3001,$A292))</f>
        <v>0</v>
      </c>
      <c r="CM292" s="21" t="n">
        <f aca="false">IF(OR($A292="",CM$4=""),0,COUNTIFS(Formulas!$A$2:$A$3001,CM$4,Formulas!$B$2:$B$3001,$A292))</f>
        <v>0</v>
      </c>
      <c r="CN292" s="21" t="n">
        <f aca="false">IF(OR($A292="",CN$4=""),0,COUNTIFS(Formulas!$A$2:$A$3001,CN$4,Formulas!$B$2:$B$3001,$A292))</f>
        <v>0</v>
      </c>
      <c r="CO292" s="21" t="n">
        <f aca="false">IF(OR($A292="",CO$4=""),0,COUNTIFS(Formulas!$A$2:$A$3001,CO$4,Formulas!$B$2:$B$3001,$A292))</f>
        <v>0</v>
      </c>
      <c r="CP292" s="21" t="n">
        <f aca="false">IF(OR($A292="",CP$4=""),0,COUNTIFS(Formulas!$A$2:$A$3001,CP$4,Formulas!$B$2:$B$3001,$A292))</f>
        <v>0</v>
      </c>
      <c r="CQ292" s="21" t="n">
        <f aca="false">IF(OR($A292="",CQ$4=""),0,COUNTIFS(Formulas!$A$2:$A$3001,CQ$4,Formulas!$B$2:$B$3001,$A292))</f>
        <v>0</v>
      </c>
      <c r="CR292" s="21" t="n">
        <f aca="false">IF(OR($A292="",CR$4=""),0,COUNTIFS(Formulas!$A$2:$A$3001,CR$4,Formulas!$B$2:$B$3001,$A292))</f>
        <v>0</v>
      </c>
      <c r="CS292" s="21" t="n">
        <f aca="false">IF(OR($A292="",CS$4=""),0,COUNTIFS(Formulas!$A$2:$A$3001,CS$4,Formulas!$B$2:$B$3001,$A292))</f>
        <v>0</v>
      </c>
      <c r="CT292" s="21" t="n">
        <f aca="false">IF(OR($A292="",CT$4=""),0,COUNTIFS(Formulas!$A$2:$A$3001,CT$4,Formulas!$B$2:$B$3001,$A292))</f>
        <v>0</v>
      </c>
      <c r="CU292" s="21" t="n">
        <f aca="false">IF(OR($A292="",CU$4=""),0,COUNTIFS(Formulas!$A$2:$A$3001,CU$4,Formulas!$B$2:$B$3001,$A292))</f>
        <v>0</v>
      </c>
      <c r="CV292" s="21" t="n">
        <f aca="false">IF(OR($A292="",CV$4=""),0,COUNTIFS(Formulas!$A$2:$A$3001,CV$4,Formulas!$B$2:$B$3001,$A292))</f>
        <v>0</v>
      </c>
      <c r="CW292" s="21" t="n">
        <f aca="false">IF(OR($A292="",CW$4=""),0,COUNTIFS(Formulas!$A$2:$A$3001,CW$4,Formulas!$B$2:$B$3001,$A292))</f>
        <v>0</v>
      </c>
      <c r="CX292" s="21" t="n">
        <f aca="false">IF(OR($A292="",CX$4=""),0,COUNTIFS(Formulas!$A$2:$A$3001,CX$4,Formulas!$B$2:$B$3001,$A292))</f>
        <v>0</v>
      </c>
      <c r="CY292" s="21" t="n">
        <f aca="false">IF(OR($A292="",CY$4=""),0,COUNTIFS(Formulas!$A$2:$A$3001,CY$4,Formulas!$B$2:$B$3001,$A292))</f>
        <v>0</v>
      </c>
      <c r="CZ292" s="21" t="n">
        <f aca="false">IF(OR($A292="",CZ$4=""),0,COUNTIFS(Formulas!$A$2:$A$3001,CZ$4,Formulas!$B$2:$B$3001,$A292))</f>
        <v>0</v>
      </c>
      <c r="DA292" s="21" t="n">
        <f aca="false">IF(OR($A292="",DA$4=""),0,COUNTIFS(Formulas!$A$2:$A$3001,DA$4,Formulas!$B$2:$B$3001,$A292))</f>
        <v>0</v>
      </c>
      <c r="DB292" s="21" t="n">
        <f aca="false">IF(OR($A292="",DB$4=""),0,COUNTIFS(Formulas!$A$2:$A$3001,DB$4,Formulas!$B$2:$B$3001,$A292))</f>
        <v>0</v>
      </c>
      <c r="DC292" s="21" t="n">
        <f aca="false">IF(OR($A292="",DC$4=""),0,COUNTIFS(Formulas!$A$2:$A$3001,DC$4,Formulas!$B$2:$B$3001,$A292))</f>
        <v>0</v>
      </c>
      <c r="DD292" s="21" t="n">
        <f aca="false">IF(OR($A292="",DD$4=""),0,COUNTIFS(Formulas!$A$2:$A$3001,DD$4,Formulas!$B$2:$B$3001,$A292))</f>
        <v>0</v>
      </c>
      <c r="DE292" s="21" t="n">
        <f aca="false">IF(OR($A292="",DE$4=""),0,COUNTIFS(Formulas!$A$2:$A$3001,DE$4,Formulas!$B$2:$B$3001,$A292))</f>
        <v>0</v>
      </c>
      <c r="DF292" s="21" t="n">
        <f aca="false">IF(OR($A292="",DF$4=""),0,COUNTIFS(Formulas!$A$2:$A$3001,DF$4,Formulas!$B$2:$B$3001,$A292))</f>
        <v>0</v>
      </c>
      <c r="DG292" s="21" t="n">
        <f aca="false">IF(OR($A292="",DG$4=""),0,COUNTIFS(Formulas!$A$2:$A$3001,DG$4,Formulas!$B$2:$B$3001,$A292))</f>
        <v>0</v>
      </c>
      <c r="DH292" s="21" t="n">
        <f aca="false">IF(OR($A292="",DH$4=""),0,COUNTIFS(Formulas!$A$2:$A$3001,DH$4,Formulas!$B$2:$B$3001,$A292))</f>
        <v>0</v>
      </c>
      <c r="DI292" s="21" t="n">
        <f aca="false">IF(OR($A292="",DI$4=""),0,COUNTIFS(Formulas!$A$2:$A$3001,DI$4,Formulas!$B$2:$B$3001,$A292))</f>
        <v>0</v>
      </c>
      <c r="DJ292" s="21" t="n">
        <f aca="false">IF(OR($A292="",DJ$4=""),0,COUNTIFS(Formulas!$A$2:$A$3001,DJ$4,Formulas!$B$2:$B$3001,$A292))</f>
        <v>0</v>
      </c>
      <c r="DK292" s="21" t="n">
        <f aca="false">IF(OR($A292="",DK$4=""),0,COUNTIFS(Formulas!$A$2:$A$3001,DK$4,Formulas!$B$2:$B$3001,$A292))</f>
        <v>0</v>
      </c>
      <c r="DL292" s="21" t="n">
        <f aca="false">IF(OR($A292="",DL$4=""),0,COUNTIFS(Formulas!$A$2:$A$3001,DL$4,Formulas!$B$2:$B$3001,$A292))</f>
        <v>0</v>
      </c>
      <c r="DM292" s="21" t="n">
        <f aca="false">IF(OR($A292="",DM$4=""),0,COUNTIFS(Formulas!$A$2:$A$3001,DM$4,Formulas!$B$2:$B$3001,$A292))</f>
        <v>0</v>
      </c>
      <c r="DN292" s="21" t="n">
        <f aca="false">IF(OR($A292="",DN$4=""),0,COUNTIFS(Formulas!$A$2:$A$3001,DN$4,Formulas!$B$2:$B$3001,$A292))</f>
        <v>0</v>
      </c>
      <c r="DO292" s="21" t="n">
        <f aca="false">IF(OR($A292="",DO$4=""),0,COUNTIFS(Formulas!$A$2:$A$3001,DO$4,Formulas!$B$2:$B$3001,$A292))</f>
        <v>0</v>
      </c>
      <c r="DP292" s="21" t="n">
        <f aca="false">IF(OR($A292="",DP$4=""),0,COUNTIFS(Formulas!$A$2:$A$3001,DP$4,Formulas!$B$2:$B$3001,$A292))</f>
        <v>0</v>
      </c>
      <c r="DQ292" s="21" t="n">
        <f aca="false">IF(OR($A292="",DQ$4=""),0,COUNTIFS(Formulas!$A$2:$A$3001,DQ$4,Formulas!$B$2:$B$3001,$A292))</f>
        <v>0</v>
      </c>
      <c r="DR292" s="21" t="n">
        <f aca="false">IF(OR($A292="",DR$4=""),0,COUNTIFS(Formulas!$A$2:$A$3001,DR$4,Formulas!$B$2:$B$3001,$A292))</f>
        <v>0</v>
      </c>
      <c r="DS292" s="21" t="n">
        <f aca="false">IF(OR($A292="",DS$4=""),0,COUNTIFS(Formulas!$A$2:$A$3001,DS$4,Formulas!$B$2:$B$3001,$A292))</f>
        <v>0</v>
      </c>
      <c r="DT292" s="21" t="n">
        <f aca="false">IF(OR($A292="",DT$4=""),0,COUNTIFS(Formulas!$A$2:$A$3001,DT$4,Formulas!$B$2:$B$3001,$A292))</f>
        <v>0</v>
      </c>
      <c r="DU292" s="21" t="n">
        <f aca="false">IF(OR($A292="",DU$4=""),0,COUNTIFS(Formulas!$A$2:$A$3001,DU$4,Formulas!$B$2:$B$3001,$A292))</f>
        <v>0</v>
      </c>
      <c r="DV292" s="21" t="n">
        <f aca="false">IF(OR($A292="",DV$4=""),0,COUNTIFS(Formulas!$A$2:$A$3001,DV$4,Formulas!$B$2:$B$3001,$A292))</f>
        <v>0</v>
      </c>
      <c r="DW292" s="21" t="n">
        <f aca="false">IF(OR($A292="",DW$4=""),0,COUNTIFS(Formulas!$A$2:$A$3001,DW$4,Formulas!$B$2:$B$3001,$A292))</f>
        <v>0</v>
      </c>
      <c r="DX292" s="21" t="n">
        <f aca="false">IF(OR($A292="",DX$4=""),0,COUNTIFS(Formulas!$A$2:$A$3001,DX$4,Formulas!$B$2:$B$3001,$A292))</f>
        <v>0</v>
      </c>
      <c r="DY292" s="21" t="n">
        <f aca="false">IF(OR($A292="",DY$4=""),0,COUNTIFS(Formulas!$A$2:$A$3001,DY$4,Formulas!$B$2:$B$3001,$A292))</f>
        <v>0</v>
      </c>
      <c r="DZ292" s="21" t="n">
        <f aca="false">IF(OR($A292="",DZ$4=""),0,COUNTIFS(Formulas!$A$2:$A$3001,DZ$4,Formulas!$B$2:$B$3001,$A292))</f>
        <v>0</v>
      </c>
      <c r="EA292" s="21" t="n">
        <f aca="false">IF(OR($A292="",EA$4=""),0,COUNTIFS(Formulas!$A$2:$A$3001,EA$4,Formulas!$B$2:$B$3001,$A292))</f>
        <v>0</v>
      </c>
      <c r="EB292" s="21" t="n">
        <f aca="false">IF(OR($A292="",EB$4=""),0,COUNTIFS(Formulas!$A$2:$A$3001,EB$4,Formulas!$B$2:$B$3001,$A292))</f>
        <v>0</v>
      </c>
      <c r="EC292" s="21" t="n">
        <f aca="false">IF(OR($A292="",EC$4=""),0,COUNTIFS(Formulas!$A$2:$A$3001,EC$4,Formulas!$B$2:$B$3001,$A292))</f>
        <v>0</v>
      </c>
      <c r="ED292" s="21" t="n">
        <f aca="false">IF(OR($A292="",ED$4=""),0,COUNTIFS(Formulas!$A$2:$A$3001,ED$4,Formulas!$B$2:$B$3001,$A292))</f>
        <v>0</v>
      </c>
      <c r="EE292" s="21" t="n">
        <f aca="false">IF(OR($A292="",EE$4=""),0,COUNTIFS(Formulas!$A$2:$A$3001,EE$4,Formulas!$B$2:$B$3001,$A292))</f>
        <v>0</v>
      </c>
      <c r="EF292" s="21" t="n">
        <f aca="false">IF(OR($A292="",EF$4=""),0,COUNTIFS(Formulas!$A$2:$A$3001,EF$4,Formulas!$B$2:$B$3001,$A292))</f>
        <v>0</v>
      </c>
      <c r="EG292" s="21" t="n">
        <f aca="false">IF(OR($A292="",EG$4=""),0,COUNTIFS(Formulas!$A$2:$A$3001,EG$4,Formulas!$B$2:$B$3001,$A292))</f>
        <v>0</v>
      </c>
      <c r="EH292" s="21" t="n">
        <f aca="false">IF(OR($A292="",EH$4=""),0,COUNTIFS(Formulas!$A$2:$A$3001,EH$4,Formulas!$B$2:$B$3001,$A292))</f>
        <v>0</v>
      </c>
      <c r="EI292" s="21" t="n">
        <f aca="false">IF(OR($A292="",EI$4=""),0,COUNTIFS(Formulas!$A$2:$A$3001,EI$4,Formulas!$B$2:$B$3001,$A292))</f>
        <v>0</v>
      </c>
      <c r="EJ292" s="21" t="n">
        <f aca="false">IF(OR($A292="",EJ$4=""),0,COUNTIFS(Formulas!$A$2:$A$3001,EJ$4,Formulas!$B$2:$B$3001,$A292))</f>
        <v>0</v>
      </c>
      <c r="EK292" s="21" t="n">
        <f aca="false">IF(OR($A292="",EK$4=""),0,COUNTIFS(Formulas!$A$2:$A$3001,EK$4,Formulas!$B$2:$B$3001,$A292))</f>
        <v>0</v>
      </c>
      <c r="EL292" s="21" t="n">
        <f aca="false">IF(OR($A292="",EL$4=""),0,COUNTIFS(Formulas!$A$2:$A$3001,EL$4,Formulas!$B$2:$B$3001,$A292))</f>
        <v>0</v>
      </c>
      <c r="EM292" s="21" t="n">
        <f aca="false">IF(OR($A292="",EM$4=""),0,COUNTIFS(Formulas!$A$2:$A$3001,EM$4,Formulas!$B$2:$B$3001,$A292))</f>
        <v>0</v>
      </c>
      <c r="EN292" s="21" t="n">
        <f aca="false">IF(OR($A292="",EN$4=""),0,COUNTIFS(Formulas!$A$2:$A$3001,EN$4,Formulas!$B$2:$B$3001,$A292))</f>
        <v>0</v>
      </c>
      <c r="EO292" s="21" t="n">
        <f aca="false">IF(OR($A292="",EO$4=""),0,COUNTIFS(Formulas!$A$2:$A$3001,EO$4,Formulas!$B$2:$B$3001,$A292))</f>
        <v>0</v>
      </c>
      <c r="EP292" s="21" t="n">
        <f aca="false">IF(OR($A292="",EP$4=""),0,COUNTIFS(Formulas!$A$2:$A$3001,EP$4,Formulas!$B$2:$B$3001,$A292))</f>
        <v>0</v>
      </c>
      <c r="EQ292" s="21" t="n">
        <f aca="false">IF(OR($A292="",EQ$4=""),0,COUNTIFS(Formulas!$A$2:$A$3001,EQ$4,Formulas!$B$2:$B$3001,$A292))</f>
        <v>0</v>
      </c>
      <c r="ER292" s="21" t="n">
        <f aca="false">IF(OR($A292="",ER$4=""),0,COUNTIFS(Formulas!$A$2:$A$3001,ER$4,Formulas!$B$2:$B$3001,$A292))</f>
        <v>0</v>
      </c>
      <c r="ES292" s="21" t="n">
        <f aca="false">IF(OR($A292="",ES$4=""),0,COUNTIFS(Formulas!$A$2:$A$3001,ES$4,Formulas!$B$2:$B$3001,$A292))</f>
        <v>0</v>
      </c>
      <c r="ET292" s="21" t="n">
        <f aca="false">IF(OR($A292="",ET$4=""),0,COUNTIFS(Formulas!$A$2:$A$3001,ET$4,Formulas!$B$2:$B$3001,$A292))</f>
        <v>0</v>
      </c>
      <c r="EU292" s="21" t="n">
        <f aca="false">IF(OR($A292="",EU$4=""),0,COUNTIFS(Formulas!$A$2:$A$3001,EU$4,Formulas!$B$2:$B$3001,$A292))</f>
        <v>0</v>
      </c>
      <c r="EV292" s="21" t="n">
        <f aca="false">IF(OR($A292="",EV$4=""),0,COUNTIFS(Formulas!$A$2:$A$3001,EV$4,Formulas!$B$2:$B$3001,$A292))</f>
        <v>0</v>
      </c>
    </row>
    <row r="293" customFormat="false" ht="15" hidden="false" customHeight="false" outlineLevel="0" collapsed="false">
      <c r="A293" s="13" t="str">
        <f aca="false">IF(INDEX(Materials!$A$2:$A$301,289)="","",INDEX(Materials!$A$2:$A$301,289))</f>
        <v/>
      </c>
      <c r="B293" s="19" t="str">
        <f aca="false">IF(A293="","",COUNTIF(C293:EV293,"&gt;0"))</f>
        <v/>
      </c>
      <c r="C293" s="21" t="n">
        <f aca="false">IF(OR($A293="",C$4=""),0,COUNTIFS(Formulas!$A$2:$A$3001,C$4,Formulas!$B$2:$B$3001,$A293))</f>
        <v>0</v>
      </c>
      <c r="D293" s="21" t="n">
        <f aca="false">IF(OR($A293="",D$4=""),0,COUNTIFS(Formulas!$A$2:$A$3001,D$4,Formulas!$B$2:$B$3001,$A293))</f>
        <v>0</v>
      </c>
      <c r="E293" s="21" t="n">
        <f aca="false">IF(OR($A293="",E$4=""),0,COUNTIFS(Formulas!$A$2:$A$3001,E$4,Formulas!$B$2:$B$3001,$A293))</f>
        <v>0</v>
      </c>
      <c r="F293" s="21" t="n">
        <f aca="false">IF(OR($A293="",F$4=""),0,COUNTIFS(Formulas!$A$2:$A$3001,F$4,Formulas!$B$2:$B$3001,$A293))</f>
        <v>0</v>
      </c>
      <c r="G293" s="21" t="n">
        <f aca="false">IF(OR($A293="",G$4=""),0,COUNTIFS(Formulas!$A$2:$A$3001,G$4,Formulas!$B$2:$B$3001,$A293))</f>
        <v>0</v>
      </c>
      <c r="H293" s="21" t="n">
        <f aca="false">IF(OR($A293="",H$4=""),0,COUNTIFS(Formulas!$A$2:$A$3001,H$4,Formulas!$B$2:$B$3001,$A293))</f>
        <v>0</v>
      </c>
      <c r="I293" s="21" t="n">
        <f aca="false">IF(OR($A293="",I$4=""),0,COUNTIFS(Formulas!$A$2:$A$3001,I$4,Formulas!$B$2:$B$3001,$A293))</f>
        <v>0</v>
      </c>
      <c r="J293" s="21" t="n">
        <f aca="false">IF(OR($A293="",J$4=""),0,COUNTIFS(Formulas!$A$2:$A$3001,J$4,Formulas!$B$2:$B$3001,$A293))</f>
        <v>0</v>
      </c>
      <c r="K293" s="21" t="n">
        <f aca="false">IF(OR($A293="",K$4=""),0,COUNTIFS(Formulas!$A$2:$A$3001,K$4,Formulas!$B$2:$B$3001,$A293))</f>
        <v>0</v>
      </c>
      <c r="L293" s="21" t="n">
        <f aca="false">IF(OR($A293="",L$4=""),0,COUNTIFS(Formulas!$A$2:$A$3001,L$4,Formulas!$B$2:$B$3001,$A293))</f>
        <v>0</v>
      </c>
      <c r="M293" s="21" t="n">
        <f aca="false">IF(OR($A293="",M$4=""),0,COUNTIFS(Formulas!$A$2:$A$3001,M$4,Formulas!$B$2:$B$3001,$A293))</f>
        <v>0</v>
      </c>
      <c r="N293" s="21" t="n">
        <f aca="false">IF(OR($A293="",N$4=""),0,COUNTIFS(Formulas!$A$2:$A$3001,N$4,Formulas!$B$2:$B$3001,$A293))</f>
        <v>0</v>
      </c>
      <c r="O293" s="21" t="n">
        <f aca="false">IF(OR($A293="",O$4=""),0,COUNTIFS(Formulas!$A$2:$A$3001,O$4,Formulas!$B$2:$B$3001,$A293))</f>
        <v>0</v>
      </c>
      <c r="P293" s="21" t="n">
        <f aca="false">IF(OR($A293="",P$4=""),0,COUNTIFS(Formulas!$A$2:$A$3001,P$4,Formulas!$B$2:$B$3001,$A293))</f>
        <v>0</v>
      </c>
      <c r="Q293" s="21" t="n">
        <f aca="false">IF(OR($A293="",Q$4=""),0,COUNTIFS(Formulas!$A$2:$A$3001,Q$4,Formulas!$B$2:$B$3001,$A293))</f>
        <v>0</v>
      </c>
      <c r="R293" s="21" t="n">
        <f aca="false">IF(OR($A293="",R$4=""),0,COUNTIFS(Formulas!$A$2:$A$3001,R$4,Formulas!$B$2:$B$3001,$A293))</f>
        <v>0</v>
      </c>
      <c r="S293" s="21" t="n">
        <f aca="false">IF(OR($A293="",S$4=""),0,COUNTIFS(Formulas!$A$2:$A$3001,S$4,Formulas!$B$2:$B$3001,$A293))</f>
        <v>0</v>
      </c>
      <c r="T293" s="21" t="n">
        <f aca="false">IF(OR($A293="",T$4=""),0,COUNTIFS(Formulas!$A$2:$A$3001,T$4,Formulas!$B$2:$B$3001,$A293))</f>
        <v>0</v>
      </c>
      <c r="U293" s="21" t="n">
        <f aca="false">IF(OR($A293="",U$4=""),0,COUNTIFS(Formulas!$A$2:$A$3001,U$4,Formulas!$B$2:$B$3001,$A293))</f>
        <v>0</v>
      </c>
      <c r="V293" s="21" t="n">
        <f aca="false">IF(OR($A293="",V$4=""),0,COUNTIFS(Formulas!$A$2:$A$3001,V$4,Formulas!$B$2:$B$3001,$A293))</f>
        <v>0</v>
      </c>
      <c r="W293" s="21" t="n">
        <f aca="false">IF(OR($A293="",W$4=""),0,COUNTIFS(Formulas!$A$2:$A$3001,W$4,Formulas!$B$2:$B$3001,$A293))</f>
        <v>0</v>
      </c>
      <c r="X293" s="21" t="n">
        <f aca="false">IF(OR($A293="",X$4=""),0,COUNTIFS(Formulas!$A$2:$A$3001,X$4,Formulas!$B$2:$B$3001,$A293))</f>
        <v>0</v>
      </c>
      <c r="Y293" s="21" t="n">
        <f aca="false">IF(OR($A293="",Y$4=""),0,COUNTIFS(Formulas!$A$2:$A$3001,Y$4,Formulas!$B$2:$B$3001,$A293))</f>
        <v>0</v>
      </c>
      <c r="Z293" s="21" t="n">
        <f aca="false">IF(OR($A293="",Z$4=""),0,COUNTIFS(Formulas!$A$2:$A$3001,Z$4,Formulas!$B$2:$B$3001,$A293))</f>
        <v>0</v>
      </c>
      <c r="AA293" s="21" t="n">
        <f aca="false">IF(OR($A293="",AA$4=""),0,COUNTIFS(Formulas!$A$2:$A$3001,AA$4,Formulas!$B$2:$B$3001,$A293))</f>
        <v>0</v>
      </c>
      <c r="AB293" s="21" t="n">
        <f aca="false">IF(OR($A293="",AB$4=""),0,COUNTIFS(Formulas!$A$2:$A$3001,AB$4,Formulas!$B$2:$B$3001,$A293))</f>
        <v>0</v>
      </c>
      <c r="AC293" s="21" t="n">
        <f aca="false">IF(OR($A293="",AC$4=""),0,COUNTIFS(Formulas!$A$2:$A$3001,AC$4,Formulas!$B$2:$B$3001,$A293))</f>
        <v>0</v>
      </c>
      <c r="AD293" s="21" t="n">
        <f aca="false">IF(OR($A293="",AD$4=""),0,COUNTIFS(Formulas!$A$2:$A$3001,AD$4,Formulas!$B$2:$B$3001,$A293))</f>
        <v>0</v>
      </c>
      <c r="AE293" s="21" t="n">
        <f aca="false">IF(OR($A293="",AE$4=""),0,COUNTIFS(Formulas!$A$2:$A$3001,AE$4,Formulas!$B$2:$B$3001,$A293))</f>
        <v>0</v>
      </c>
      <c r="AF293" s="21" t="n">
        <f aca="false">IF(OR($A293="",AF$4=""),0,COUNTIFS(Formulas!$A$2:$A$3001,AF$4,Formulas!$B$2:$B$3001,$A293))</f>
        <v>0</v>
      </c>
      <c r="AG293" s="21" t="n">
        <f aca="false">IF(OR($A293="",AG$4=""),0,COUNTIFS(Formulas!$A$2:$A$3001,AG$4,Formulas!$B$2:$B$3001,$A293))</f>
        <v>0</v>
      </c>
      <c r="AH293" s="21" t="n">
        <f aca="false">IF(OR($A293="",AH$4=""),0,COUNTIFS(Formulas!$A$2:$A$3001,AH$4,Formulas!$B$2:$B$3001,$A293))</f>
        <v>0</v>
      </c>
      <c r="AI293" s="21" t="n">
        <f aca="false">IF(OR($A293="",AI$4=""),0,COUNTIFS(Formulas!$A$2:$A$3001,AI$4,Formulas!$B$2:$B$3001,$A293))</f>
        <v>0</v>
      </c>
      <c r="AJ293" s="21" t="n">
        <f aca="false">IF(OR($A293="",AJ$4=""),0,COUNTIFS(Formulas!$A$2:$A$3001,AJ$4,Formulas!$B$2:$B$3001,$A293))</f>
        <v>0</v>
      </c>
      <c r="AK293" s="21" t="n">
        <f aca="false">IF(OR($A293="",AK$4=""),0,COUNTIFS(Formulas!$A$2:$A$3001,AK$4,Formulas!$B$2:$B$3001,$A293))</f>
        <v>0</v>
      </c>
      <c r="AL293" s="21" t="n">
        <f aca="false">IF(OR($A293="",AL$4=""),0,COUNTIFS(Formulas!$A$2:$A$3001,AL$4,Formulas!$B$2:$B$3001,$A293))</f>
        <v>0</v>
      </c>
      <c r="AM293" s="21" t="n">
        <f aca="false">IF(OR($A293="",AM$4=""),0,COUNTIFS(Formulas!$A$2:$A$3001,AM$4,Formulas!$B$2:$B$3001,$A293))</f>
        <v>0</v>
      </c>
      <c r="AN293" s="21" t="n">
        <f aca="false">IF(OR($A293="",AN$4=""),0,COUNTIFS(Formulas!$A$2:$A$3001,AN$4,Formulas!$B$2:$B$3001,$A293))</f>
        <v>0</v>
      </c>
      <c r="AO293" s="21" t="n">
        <f aca="false">IF(OR($A293="",AO$4=""),0,COUNTIFS(Formulas!$A$2:$A$3001,AO$4,Formulas!$B$2:$B$3001,$A293))</f>
        <v>0</v>
      </c>
      <c r="AP293" s="21" t="n">
        <f aca="false">IF(OR($A293="",AP$4=""),0,COUNTIFS(Formulas!$A$2:$A$3001,AP$4,Formulas!$B$2:$B$3001,$A293))</f>
        <v>0</v>
      </c>
      <c r="AQ293" s="21" t="n">
        <f aca="false">IF(OR($A293="",AQ$4=""),0,COUNTIFS(Formulas!$A$2:$A$3001,AQ$4,Formulas!$B$2:$B$3001,$A293))</f>
        <v>0</v>
      </c>
      <c r="AR293" s="21" t="n">
        <f aca="false">IF(OR($A293="",AR$4=""),0,COUNTIFS(Formulas!$A$2:$A$3001,AR$4,Formulas!$B$2:$B$3001,$A293))</f>
        <v>0</v>
      </c>
      <c r="AS293" s="21" t="n">
        <f aca="false">IF(OR($A293="",AS$4=""),0,COUNTIFS(Formulas!$A$2:$A$3001,AS$4,Formulas!$B$2:$B$3001,$A293))</f>
        <v>0</v>
      </c>
      <c r="AT293" s="21" t="n">
        <f aca="false">IF(OR($A293="",AT$4=""),0,COUNTIFS(Formulas!$A$2:$A$3001,AT$4,Formulas!$B$2:$B$3001,$A293))</f>
        <v>0</v>
      </c>
      <c r="AU293" s="21" t="n">
        <f aca="false">IF(OR($A293="",AU$4=""),0,COUNTIFS(Formulas!$A$2:$A$3001,AU$4,Formulas!$B$2:$B$3001,$A293))</f>
        <v>0</v>
      </c>
      <c r="AV293" s="21" t="n">
        <f aca="false">IF(OR($A293="",AV$4=""),0,COUNTIFS(Formulas!$A$2:$A$3001,AV$4,Formulas!$B$2:$B$3001,$A293))</f>
        <v>0</v>
      </c>
      <c r="AW293" s="21" t="n">
        <f aca="false">IF(OR($A293="",AW$4=""),0,COUNTIFS(Formulas!$A$2:$A$3001,AW$4,Formulas!$B$2:$B$3001,$A293))</f>
        <v>0</v>
      </c>
      <c r="AX293" s="21" t="n">
        <f aca="false">IF(OR($A293="",AX$4=""),0,COUNTIFS(Formulas!$A$2:$A$3001,AX$4,Formulas!$B$2:$B$3001,$A293))</f>
        <v>0</v>
      </c>
      <c r="AY293" s="21" t="n">
        <f aca="false">IF(OR($A293="",AY$4=""),0,COUNTIFS(Formulas!$A$2:$A$3001,AY$4,Formulas!$B$2:$B$3001,$A293))</f>
        <v>0</v>
      </c>
      <c r="AZ293" s="21" t="n">
        <f aca="false">IF(OR($A293="",AZ$4=""),0,COUNTIFS(Formulas!$A$2:$A$3001,AZ$4,Formulas!$B$2:$B$3001,$A293))</f>
        <v>0</v>
      </c>
      <c r="BA293" s="21" t="n">
        <f aca="false">IF(OR($A293="",BA$4=""),0,COUNTIFS(Formulas!$A$2:$A$3001,BA$4,Formulas!$B$2:$B$3001,$A293))</f>
        <v>0</v>
      </c>
      <c r="BB293" s="21" t="n">
        <f aca="false">IF(OR($A293="",BB$4=""),0,COUNTIFS(Formulas!$A$2:$A$3001,BB$4,Formulas!$B$2:$B$3001,$A293))</f>
        <v>0</v>
      </c>
      <c r="BC293" s="21" t="n">
        <f aca="false">IF(OR($A293="",BC$4=""),0,COUNTIFS(Formulas!$A$2:$A$3001,BC$4,Formulas!$B$2:$B$3001,$A293))</f>
        <v>0</v>
      </c>
      <c r="BD293" s="21" t="n">
        <f aca="false">IF(OR($A293="",BD$4=""),0,COUNTIFS(Formulas!$A$2:$A$3001,BD$4,Formulas!$B$2:$B$3001,$A293))</f>
        <v>0</v>
      </c>
      <c r="BE293" s="21" t="n">
        <f aca="false">IF(OR($A293="",BE$4=""),0,COUNTIFS(Formulas!$A$2:$A$3001,BE$4,Formulas!$B$2:$B$3001,$A293))</f>
        <v>0</v>
      </c>
      <c r="BF293" s="21" t="n">
        <f aca="false">IF(OR($A293="",BF$4=""),0,COUNTIFS(Formulas!$A$2:$A$3001,BF$4,Formulas!$B$2:$B$3001,$A293))</f>
        <v>0</v>
      </c>
      <c r="BG293" s="21" t="n">
        <f aca="false">IF(OR($A293="",BG$4=""),0,COUNTIFS(Formulas!$A$2:$A$3001,BG$4,Formulas!$B$2:$B$3001,$A293))</f>
        <v>0</v>
      </c>
      <c r="BH293" s="21" t="n">
        <f aca="false">IF(OR($A293="",BH$4=""),0,COUNTIFS(Formulas!$A$2:$A$3001,BH$4,Formulas!$B$2:$B$3001,$A293))</f>
        <v>0</v>
      </c>
      <c r="BI293" s="21" t="n">
        <f aca="false">IF(OR($A293="",BI$4=""),0,COUNTIFS(Formulas!$A$2:$A$3001,BI$4,Formulas!$B$2:$B$3001,$A293))</f>
        <v>0</v>
      </c>
      <c r="BJ293" s="21" t="n">
        <f aca="false">IF(OR($A293="",BJ$4=""),0,COUNTIFS(Formulas!$A$2:$A$3001,BJ$4,Formulas!$B$2:$B$3001,$A293))</f>
        <v>0</v>
      </c>
      <c r="BK293" s="21" t="n">
        <f aca="false">IF(OR($A293="",BK$4=""),0,COUNTIFS(Formulas!$A$2:$A$3001,BK$4,Formulas!$B$2:$B$3001,$A293))</f>
        <v>0</v>
      </c>
      <c r="BL293" s="21" t="n">
        <f aca="false">IF(OR($A293="",BL$4=""),0,COUNTIFS(Formulas!$A$2:$A$3001,BL$4,Formulas!$B$2:$B$3001,$A293))</f>
        <v>0</v>
      </c>
      <c r="BM293" s="21" t="n">
        <f aca="false">IF(OR($A293="",BM$4=""),0,COUNTIFS(Formulas!$A$2:$A$3001,BM$4,Formulas!$B$2:$B$3001,$A293))</f>
        <v>0</v>
      </c>
      <c r="BN293" s="21" t="n">
        <f aca="false">IF(OR($A293="",BN$4=""),0,COUNTIFS(Formulas!$A$2:$A$3001,BN$4,Formulas!$B$2:$B$3001,$A293))</f>
        <v>0</v>
      </c>
      <c r="BO293" s="21" t="n">
        <f aca="false">IF(OR($A293="",BO$4=""),0,COUNTIFS(Formulas!$A$2:$A$3001,BO$4,Formulas!$B$2:$B$3001,$A293))</f>
        <v>0</v>
      </c>
      <c r="BP293" s="21" t="n">
        <f aca="false">IF(OR($A293="",BP$4=""),0,COUNTIFS(Formulas!$A$2:$A$3001,BP$4,Formulas!$B$2:$B$3001,$A293))</f>
        <v>0</v>
      </c>
      <c r="BQ293" s="21" t="n">
        <f aca="false">IF(OR($A293="",BQ$4=""),0,COUNTIFS(Formulas!$A$2:$A$3001,BQ$4,Formulas!$B$2:$B$3001,$A293))</f>
        <v>0</v>
      </c>
      <c r="BR293" s="21" t="n">
        <f aca="false">IF(OR($A293="",BR$4=""),0,COUNTIFS(Formulas!$A$2:$A$3001,BR$4,Formulas!$B$2:$B$3001,$A293))</f>
        <v>0</v>
      </c>
      <c r="BS293" s="21" t="n">
        <f aca="false">IF(OR($A293="",BS$4=""),0,COUNTIFS(Formulas!$A$2:$A$3001,BS$4,Formulas!$B$2:$B$3001,$A293))</f>
        <v>0</v>
      </c>
      <c r="BT293" s="21" t="n">
        <f aca="false">IF(OR($A293="",BT$4=""),0,COUNTIFS(Formulas!$A$2:$A$3001,BT$4,Formulas!$B$2:$B$3001,$A293))</f>
        <v>0</v>
      </c>
      <c r="BU293" s="21" t="n">
        <f aca="false">IF(OR($A293="",BU$4=""),0,COUNTIFS(Formulas!$A$2:$A$3001,BU$4,Formulas!$B$2:$B$3001,$A293))</f>
        <v>0</v>
      </c>
      <c r="BV293" s="21" t="n">
        <f aca="false">IF(OR($A293="",BV$4=""),0,COUNTIFS(Formulas!$A$2:$A$3001,BV$4,Formulas!$B$2:$B$3001,$A293))</f>
        <v>0</v>
      </c>
      <c r="BW293" s="21" t="n">
        <f aca="false">IF(OR($A293="",BW$4=""),0,COUNTIFS(Formulas!$A$2:$A$3001,BW$4,Formulas!$B$2:$B$3001,$A293))</f>
        <v>0</v>
      </c>
      <c r="BX293" s="21" t="n">
        <f aca="false">IF(OR($A293="",BX$4=""),0,COUNTIFS(Formulas!$A$2:$A$3001,BX$4,Formulas!$B$2:$B$3001,$A293))</f>
        <v>0</v>
      </c>
      <c r="BY293" s="21" t="n">
        <f aca="false">IF(OR($A293="",BY$4=""),0,COUNTIFS(Formulas!$A$2:$A$3001,BY$4,Formulas!$B$2:$B$3001,$A293))</f>
        <v>0</v>
      </c>
      <c r="BZ293" s="21" t="n">
        <f aca="false">IF(OR($A293="",BZ$4=""),0,COUNTIFS(Formulas!$A$2:$A$3001,BZ$4,Formulas!$B$2:$B$3001,$A293))</f>
        <v>0</v>
      </c>
      <c r="CA293" s="21" t="n">
        <f aca="false">IF(OR($A293="",CA$4=""),0,COUNTIFS(Formulas!$A$2:$A$3001,CA$4,Formulas!$B$2:$B$3001,$A293))</f>
        <v>0</v>
      </c>
      <c r="CB293" s="21" t="n">
        <f aca="false">IF(OR($A293="",CB$4=""),0,COUNTIFS(Formulas!$A$2:$A$3001,CB$4,Formulas!$B$2:$B$3001,$A293))</f>
        <v>0</v>
      </c>
      <c r="CC293" s="21" t="n">
        <f aca="false">IF(OR($A293="",CC$4=""),0,COUNTIFS(Formulas!$A$2:$A$3001,CC$4,Formulas!$B$2:$B$3001,$A293))</f>
        <v>0</v>
      </c>
      <c r="CD293" s="21" t="n">
        <f aca="false">IF(OR($A293="",CD$4=""),0,COUNTIFS(Formulas!$A$2:$A$3001,CD$4,Formulas!$B$2:$B$3001,$A293))</f>
        <v>0</v>
      </c>
      <c r="CE293" s="21" t="n">
        <f aca="false">IF(OR($A293="",CE$4=""),0,COUNTIFS(Formulas!$A$2:$A$3001,CE$4,Formulas!$B$2:$B$3001,$A293))</f>
        <v>0</v>
      </c>
      <c r="CF293" s="21" t="n">
        <f aca="false">IF(OR($A293="",CF$4=""),0,COUNTIFS(Formulas!$A$2:$A$3001,CF$4,Formulas!$B$2:$B$3001,$A293))</f>
        <v>0</v>
      </c>
      <c r="CG293" s="21" t="n">
        <f aca="false">IF(OR($A293="",CG$4=""),0,COUNTIFS(Formulas!$A$2:$A$3001,CG$4,Formulas!$B$2:$B$3001,$A293))</f>
        <v>0</v>
      </c>
      <c r="CH293" s="21" t="n">
        <f aca="false">IF(OR($A293="",CH$4=""),0,COUNTIFS(Formulas!$A$2:$A$3001,CH$4,Formulas!$B$2:$B$3001,$A293))</f>
        <v>0</v>
      </c>
      <c r="CI293" s="21" t="n">
        <f aca="false">IF(OR($A293="",CI$4=""),0,COUNTIFS(Formulas!$A$2:$A$3001,CI$4,Formulas!$B$2:$B$3001,$A293))</f>
        <v>0</v>
      </c>
      <c r="CJ293" s="21" t="n">
        <f aca="false">IF(OR($A293="",CJ$4=""),0,COUNTIFS(Formulas!$A$2:$A$3001,CJ$4,Formulas!$B$2:$B$3001,$A293))</f>
        <v>0</v>
      </c>
      <c r="CK293" s="21" t="n">
        <f aca="false">IF(OR($A293="",CK$4=""),0,COUNTIFS(Formulas!$A$2:$A$3001,CK$4,Formulas!$B$2:$B$3001,$A293))</f>
        <v>0</v>
      </c>
      <c r="CL293" s="21" t="n">
        <f aca="false">IF(OR($A293="",CL$4=""),0,COUNTIFS(Formulas!$A$2:$A$3001,CL$4,Formulas!$B$2:$B$3001,$A293))</f>
        <v>0</v>
      </c>
      <c r="CM293" s="21" t="n">
        <f aca="false">IF(OR($A293="",CM$4=""),0,COUNTIFS(Formulas!$A$2:$A$3001,CM$4,Formulas!$B$2:$B$3001,$A293))</f>
        <v>0</v>
      </c>
      <c r="CN293" s="21" t="n">
        <f aca="false">IF(OR($A293="",CN$4=""),0,COUNTIFS(Formulas!$A$2:$A$3001,CN$4,Formulas!$B$2:$B$3001,$A293))</f>
        <v>0</v>
      </c>
      <c r="CO293" s="21" t="n">
        <f aca="false">IF(OR($A293="",CO$4=""),0,COUNTIFS(Formulas!$A$2:$A$3001,CO$4,Formulas!$B$2:$B$3001,$A293))</f>
        <v>0</v>
      </c>
      <c r="CP293" s="21" t="n">
        <f aca="false">IF(OR($A293="",CP$4=""),0,COUNTIFS(Formulas!$A$2:$A$3001,CP$4,Formulas!$B$2:$B$3001,$A293))</f>
        <v>0</v>
      </c>
      <c r="CQ293" s="21" t="n">
        <f aca="false">IF(OR($A293="",CQ$4=""),0,COUNTIFS(Formulas!$A$2:$A$3001,CQ$4,Formulas!$B$2:$B$3001,$A293))</f>
        <v>0</v>
      </c>
      <c r="CR293" s="21" t="n">
        <f aca="false">IF(OR($A293="",CR$4=""),0,COUNTIFS(Formulas!$A$2:$A$3001,CR$4,Formulas!$B$2:$B$3001,$A293))</f>
        <v>0</v>
      </c>
      <c r="CS293" s="21" t="n">
        <f aca="false">IF(OR($A293="",CS$4=""),0,COUNTIFS(Formulas!$A$2:$A$3001,CS$4,Formulas!$B$2:$B$3001,$A293))</f>
        <v>0</v>
      </c>
      <c r="CT293" s="21" t="n">
        <f aca="false">IF(OR($A293="",CT$4=""),0,COUNTIFS(Formulas!$A$2:$A$3001,CT$4,Formulas!$B$2:$B$3001,$A293))</f>
        <v>0</v>
      </c>
      <c r="CU293" s="21" t="n">
        <f aca="false">IF(OR($A293="",CU$4=""),0,COUNTIFS(Formulas!$A$2:$A$3001,CU$4,Formulas!$B$2:$B$3001,$A293))</f>
        <v>0</v>
      </c>
      <c r="CV293" s="21" t="n">
        <f aca="false">IF(OR($A293="",CV$4=""),0,COUNTIFS(Formulas!$A$2:$A$3001,CV$4,Formulas!$B$2:$B$3001,$A293))</f>
        <v>0</v>
      </c>
      <c r="CW293" s="21" t="n">
        <f aca="false">IF(OR($A293="",CW$4=""),0,COUNTIFS(Formulas!$A$2:$A$3001,CW$4,Formulas!$B$2:$B$3001,$A293))</f>
        <v>0</v>
      </c>
      <c r="CX293" s="21" t="n">
        <f aca="false">IF(OR($A293="",CX$4=""),0,COUNTIFS(Formulas!$A$2:$A$3001,CX$4,Formulas!$B$2:$B$3001,$A293))</f>
        <v>0</v>
      </c>
      <c r="CY293" s="21" t="n">
        <f aca="false">IF(OR($A293="",CY$4=""),0,COUNTIFS(Formulas!$A$2:$A$3001,CY$4,Formulas!$B$2:$B$3001,$A293))</f>
        <v>0</v>
      </c>
      <c r="CZ293" s="21" t="n">
        <f aca="false">IF(OR($A293="",CZ$4=""),0,COUNTIFS(Formulas!$A$2:$A$3001,CZ$4,Formulas!$B$2:$B$3001,$A293))</f>
        <v>0</v>
      </c>
      <c r="DA293" s="21" t="n">
        <f aca="false">IF(OR($A293="",DA$4=""),0,COUNTIFS(Formulas!$A$2:$A$3001,DA$4,Formulas!$B$2:$B$3001,$A293))</f>
        <v>0</v>
      </c>
      <c r="DB293" s="21" t="n">
        <f aca="false">IF(OR($A293="",DB$4=""),0,COUNTIFS(Formulas!$A$2:$A$3001,DB$4,Formulas!$B$2:$B$3001,$A293))</f>
        <v>0</v>
      </c>
      <c r="DC293" s="21" t="n">
        <f aca="false">IF(OR($A293="",DC$4=""),0,COUNTIFS(Formulas!$A$2:$A$3001,DC$4,Formulas!$B$2:$B$3001,$A293))</f>
        <v>0</v>
      </c>
      <c r="DD293" s="21" t="n">
        <f aca="false">IF(OR($A293="",DD$4=""),0,COUNTIFS(Formulas!$A$2:$A$3001,DD$4,Formulas!$B$2:$B$3001,$A293))</f>
        <v>0</v>
      </c>
      <c r="DE293" s="21" t="n">
        <f aca="false">IF(OR($A293="",DE$4=""),0,COUNTIFS(Formulas!$A$2:$A$3001,DE$4,Formulas!$B$2:$B$3001,$A293))</f>
        <v>0</v>
      </c>
      <c r="DF293" s="21" t="n">
        <f aca="false">IF(OR($A293="",DF$4=""),0,COUNTIFS(Formulas!$A$2:$A$3001,DF$4,Formulas!$B$2:$B$3001,$A293))</f>
        <v>0</v>
      </c>
      <c r="DG293" s="21" t="n">
        <f aca="false">IF(OR($A293="",DG$4=""),0,COUNTIFS(Formulas!$A$2:$A$3001,DG$4,Formulas!$B$2:$B$3001,$A293))</f>
        <v>0</v>
      </c>
      <c r="DH293" s="21" t="n">
        <f aca="false">IF(OR($A293="",DH$4=""),0,COUNTIFS(Formulas!$A$2:$A$3001,DH$4,Formulas!$B$2:$B$3001,$A293))</f>
        <v>0</v>
      </c>
      <c r="DI293" s="21" t="n">
        <f aca="false">IF(OR($A293="",DI$4=""),0,COUNTIFS(Formulas!$A$2:$A$3001,DI$4,Formulas!$B$2:$B$3001,$A293))</f>
        <v>0</v>
      </c>
      <c r="DJ293" s="21" t="n">
        <f aca="false">IF(OR($A293="",DJ$4=""),0,COUNTIFS(Formulas!$A$2:$A$3001,DJ$4,Formulas!$B$2:$B$3001,$A293))</f>
        <v>0</v>
      </c>
      <c r="DK293" s="21" t="n">
        <f aca="false">IF(OR($A293="",DK$4=""),0,COUNTIFS(Formulas!$A$2:$A$3001,DK$4,Formulas!$B$2:$B$3001,$A293))</f>
        <v>0</v>
      </c>
      <c r="DL293" s="21" t="n">
        <f aca="false">IF(OR($A293="",DL$4=""),0,COUNTIFS(Formulas!$A$2:$A$3001,DL$4,Formulas!$B$2:$B$3001,$A293))</f>
        <v>0</v>
      </c>
      <c r="DM293" s="21" t="n">
        <f aca="false">IF(OR($A293="",DM$4=""),0,COUNTIFS(Formulas!$A$2:$A$3001,DM$4,Formulas!$B$2:$B$3001,$A293))</f>
        <v>0</v>
      </c>
      <c r="DN293" s="21" t="n">
        <f aca="false">IF(OR($A293="",DN$4=""),0,COUNTIFS(Formulas!$A$2:$A$3001,DN$4,Formulas!$B$2:$B$3001,$A293))</f>
        <v>0</v>
      </c>
      <c r="DO293" s="21" t="n">
        <f aca="false">IF(OR($A293="",DO$4=""),0,COUNTIFS(Formulas!$A$2:$A$3001,DO$4,Formulas!$B$2:$B$3001,$A293))</f>
        <v>0</v>
      </c>
      <c r="DP293" s="21" t="n">
        <f aca="false">IF(OR($A293="",DP$4=""),0,COUNTIFS(Formulas!$A$2:$A$3001,DP$4,Formulas!$B$2:$B$3001,$A293))</f>
        <v>0</v>
      </c>
      <c r="DQ293" s="21" t="n">
        <f aca="false">IF(OR($A293="",DQ$4=""),0,COUNTIFS(Formulas!$A$2:$A$3001,DQ$4,Formulas!$B$2:$B$3001,$A293))</f>
        <v>0</v>
      </c>
      <c r="DR293" s="21" t="n">
        <f aca="false">IF(OR($A293="",DR$4=""),0,COUNTIFS(Formulas!$A$2:$A$3001,DR$4,Formulas!$B$2:$B$3001,$A293))</f>
        <v>0</v>
      </c>
      <c r="DS293" s="21" t="n">
        <f aca="false">IF(OR($A293="",DS$4=""),0,COUNTIFS(Formulas!$A$2:$A$3001,DS$4,Formulas!$B$2:$B$3001,$A293))</f>
        <v>0</v>
      </c>
      <c r="DT293" s="21" t="n">
        <f aca="false">IF(OR($A293="",DT$4=""),0,COUNTIFS(Formulas!$A$2:$A$3001,DT$4,Formulas!$B$2:$B$3001,$A293))</f>
        <v>0</v>
      </c>
      <c r="DU293" s="21" t="n">
        <f aca="false">IF(OR($A293="",DU$4=""),0,COUNTIFS(Formulas!$A$2:$A$3001,DU$4,Formulas!$B$2:$B$3001,$A293))</f>
        <v>0</v>
      </c>
      <c r="DV293" s="21" t="n">
        <f aca="false">IF(OR($A293="",DV$4=""),0,COUNTIFS(Formulas!$A$2:$A$3001,DV$4,Formulas!$B$2:$B$3001,$A293))</f>
        <v>0</v>
      </c>
      <c r="DW293" s="21" t="n">
        <f aca="false">IF(OR($A293="",DW$4=""),0,COUNTIFS(Formulas!$A$2:$A$3001,DW$4,Formulas!$B$2:$B$3001,$A293))</f>
        <v>0</v>
      </c>
      <c r="DX293" s="21" t="n">
        <f aca="false">IF(OR($A293="",DX$4=""),0,COUNTIFS(Formulas!$A$2:$A$3001,DX$4,Formulas!$B$2:$B$3001,$A293))</f>
        <v>0</v>
      </c>
      <c r="DY293" s="21" t="n">
        <f aca="false">IF(OR($A293="",DY$4=""),0,COUNTIFS(Formulas!$A$2:$A$3001,DY$4,Formulas!$B$2:$B$3001,$A293))</f>
        <v>0</v>
      </c>
      <c r="DZ293" s="21" t="n">
        <f aca="false">IF(OR($A293="",DZ$4=""),0,COUNTIFS(Formulas!$A$2:$A$3001,DZ$4,Formulas!$B$2:$B$3001,$A293))</f>
        <v>0</v>
      </c>
      <c r="EA293" s="21" t="n">
        <f aca="false">IF(OR($A293="",EA$4=""),0,COUNTIFS(Formulas!$A$2:$A$3001,EA$4,Formulas!$B$2:$B$3001,$A293))</f>
        <v>0</v>
      </c>
      <c r="EB293" s="21" t="n">
        <f aca="false">IF(OR($A293="",EB$4=""),0,COUNTIFS(Formulas!$A$2:$A$3001,EB$4,Formulas!$B$2:$B$3001,$A293))</f>
        <v>0</v>
      </c>
      <c r="EC293" s="21" t="n">
        <f aca="false">IF(OR($A293="",EC$4=""),0,COUNTIFS(Formulas!$A$2:$A$3001,EC$4,Formulas!$B$2:$B$3001,$A293))</f>
        <v>0</v>
      </c>
      <c r="ED293" s="21" t="n">
        <f aca="false">IF(OR($A293="",ED$4=""),0,COUNTIFS(Formulas!$A$2:$A$3001,ED$4,Formulas!$B$2:$B$3001,$A293))</f>
        <v>0</v>
      </c>
      <c r="EE293" s="21" t="n">
        <f aca="false">IF(OR($A293="",EE$4=""),0,COUNTIFS(Formulas!$A$2:$A$3001,EE$4,Formulas!$B$2:$B$3001,$A293))</f>
        <v>0</v>
      </c>
      <c r="EF293" s="21" t="n">
        <f aca="false">IF(OR($A293="",EF$4=""),0,COUNTIFS(Formulas!$A$2:$A$3001,EF$4,Formulas!$B$2:$B$3001,$A293))</f>
        <v>0</v>
      </c>
      <c r="EG293" s="21" t="n">
        <f aca="false">IF(OR($A293="",EG$4=""),0,COUNTIFS(Formulas!$A$2:$A$3001,EG$4,Formulas!$B$2:$B$3001,$A293))</f>
        <v>0</v>
      </c>
      <c r="EH293" s="21" t="n">
        <f aca="false">IF(OR($A293="",EH$4=""),0,COUNTIFS(Formulas!$A$2:$A$3001,EH$4,Formulas!$B$2:$B$3001,$A293))</f>
        <v>0</v>
      </c>
      <c r="EI293" s="21" t="n">
        <f aca="false">IF(OR($A293="",EI$4=""),0,COUNTIFS(Formulas!$A$2:$A$3001,EI$4,Formulas!$B$2:$B$3001,$A293))</f>
        <v>0</v>
      </c>
      <c r="EJ293" s="21" t="n">
        <f aca="false">IF(OR($A293="",EJ$4=""),0,COUNTIFS(Formulas!$A$2:$A$3001,EJ$4,Formulas!$B$2:$B$3001,$A293))</f>
        <v>0</v>
      </c>
      <c r="EK293" s="21" t="n">
        <f aca="false">IF(OR($A293="",EK$4=""),0,COUNTIFS(Formulas!$A$2:$A$3001,EK$4,Formulas!$B$2:$B$3001,$A293))</f>
        <v>0</v>
      </c>
      <c r="EL293" s="21" t="n">
        <f aca="false">IF(OR($A293="",EL$4=""),0,COUNTIFS(Formulas!$A$2:$A$3001,EL$4,Formulas!$B$2:$B$3001,$A293))</f>
        <v>0</v>
      </c>
      <c r="EM293" s="21" t="n">
        <f aca="false">IF(OR($A293="",EM$4=""),0,COUNTIFS(Formulas!$A$2:$A$3001,EM$4,Formulas!$B$2:$B$3001,$A293))</f>
        <v>0</v>
      </c>
      <c r="EN293" s="21" t="n">
        <f aca="false">IF(OR($A293="",EN$4=""),0,COUNTIFS(Formulas!$A$2:$A$3001,EN$4,Formulas!$B$2:$B$3001,$A293))</f>
        <v>0</v>
      </c>
      <c r="EO293" s="21" t="n">
        <f aca="false">IF(OR($A293="",EO$4=""),0,COUNTIFS(Formulas!$A$2:$A$3001,EO$4,Formulas!$B$2:$B$3001,$A293))</f>
        <v>0</v>
      </c>
      <c r="EP293" s="21" t="n">
        <f aca="false">IF(OR($A293="",EP$4=""),0,COUNTIFS(Formulas!$A$2:$A$3001,EP$4,Formulas!$B$2:$B$3001,$A293))</f>
        <v>0</v>
      </c>
      <c r="EQ293" s="21" t="n">
        <f aca="false">IF(OR($A293="",EQ$4=""),0,COUNTIFS(Formulas!$A$2:$A$3001,EQ$4,Formulas!$B$2:$B$3001,$A293))</f>
        <v>0</v>
      </c>
      <c r="ER293" s="21" t="n">
        <f aca="false">IF(OR($A293="",ER$4=""),0,COUNTIFS(Formulas!$A$2:$A$3001,ER$4,Formulas!$B$2:$B$3001,$A293))</f>
        <v>0</v>
      </c>
      <c r="ES293" s="21" t="n">
        <f aca="false">IF(OR($A293="",ES$4=""),0,COUNTIFS(Formulas!$A$2:$A$3001,ES$4,Formulas!$B$2:$B$3001,$A293))</f>
        <v>0</v>
      </c>
      <c r="ET293" s="21" t="n">
        <f aca="false">IF(OR($A293="",ET$4=""),0,COUNTIFS(Formulas!$A$2:$A$3001,ET$4,Formulas!$B$2:$B$3001,$A293))</f>
        <v>0</v>
      </c>
      <c r="EU293" s="21" t="n">
        <f aca="false">IF(OR($A293="",EU$4=""),0,COUNTIFS(Formulas!$A$2:$A$3001,EU$4,Formulas!$B$2:$B$3001,$A293))</f>
        <v>0</v>
      </c>
      <c r="EV293" s="21" t="n">
        <f aca="false">IF(OR($A293="",EV$4=""),0,COUNTIFS(Formulas!$A$2:$A$3001,EV$4,Formulas!$B$2:$B$3001,$A293))</f>
        <v>0</v>
      </c>
    </row>
    <row r="294" customFormat="false" ht="15" hidden="false" customHeight="false" outlineLevel="0" collapsed="false">
      <c r="A294" s="13" t="str">
        <f aca="false">IF(INDEX(Materials!$A$2:$A$301,290)="","",INDEX(Materials!$A$2:$A$301,290))</f>
        <v/>
      </c>
      <c r="B294" s="19" t="str">
        <f aca="false">IF(A294="","",COUNTIF(C294:EV294,"&gt;0"))</f>
        <v/>
      </c>
      <c r="C294" s="21" t="n">
        <f aca="false">IF(OR($A294="",C$4=""),0,COUNTIFS(Formulas!$A$2:$A$3001,C$4,Formulas!$B$2:$B$3001,$A294))</f>
        <v>0</v>
      </c>
      <c r="D294" s="21" t="n">
        <f aca="false">IF(OR($A294="",D$4=""),0,COUNTIFS(Formulas!$A$2:$A$3001,D$4,Formulas!$B$2:$B$3001,$A294))</f>
        <v>0</v>
      </c>
      <c r="E294" s="21" t="n">
        <f aca="false">IF(OR($A294="",E$4=""),0,COUNTIFS(Formulas!$A$2:$A$3001,E$4,Formulas!$B$2:$B$3001,$A294))</f>
        <v>0</v>
      </c>
      <c r="F294" s="21" t="n">
        <f aca="false">IF(OR($A294="",F$4=""),0,COUNTIFS(Formulas!$A$2:$A$3001,F$4,Formulas!$B$2:$B$3001,$A294))</f>
        <v>0</v>
      </c>
      <c r="G294" s="21" t="n">
        <f aca="false">IF(OR($A294="",G$4=""),0,COUNTIFS(Formulas!$A$2:$A$3001,G$4,Formulas!$B$2:$B$3001,$A294))</f>
        <v>0</v>
      </c>
      <c r="H294" s="21" t="n">
        <f aca="false">IF(OR($A294="",H$4=""),0,COUNTIFS(Formulas!$A$2:$A$3001,H$4,Formulas!$B$2:$B$3001,$A294))</f>
        <v>0</v>
      </c>
      <c r="I294" s="21" t="n">
        <f aca="false">IF(OR($A294="",I$4=""),0,COUNTIFS(Formulas!$A$2:$A$3001,I$4,Formulas!$B$2:$B$3001,$A294))</f>
        <v>0</v>
      </c>
      <c r="J294" s="21" t="n">
        <f aca="false">IF(OR($A294="",J$4=""),0,COUNTIFS(Formulas!$A$2:$A$3001,J$4,Formulas!$B$2:$B$3001,$A294))</f>
        <v>0</v>
      </c>
      <c r="K294" s="21" t="n">
        <f aca="false">IF(OR($A294="",K$4=""),0,COUNTIFS(Formulas!$A$2:$A$3001,K$4,Formulas!$B$2:$B$3001,$A294))</f>
        <v>0</v>
      </c>
      <c r="L294" s="21" t="n">
        <f aca="false">IF(OR($A294="",L$4=""),0,COUNTIFS(Formulas!$A$2:$A$3001,L$4,Formulas!$B$2:$B$3001,$A294))</f>
        <v>0</v>
      </c>
      <c r="M294" s="21" t="n">
        <f aca="false">IF(OR($A294="",M$4=""),0,COUNTIFS(Formulas!$A$2:$A$3001,M$4,Formulas!$B$2:$B$3001,$A294))</f>
        <v>0</v>
      </c>
      <c r="N294" s="21" t="n">
        <f aca="false">IF(OR($A294="",N$4=""),0,COUNTIFS(Formulas!$A$2:$A$3001,N$4,Formulas!$B$2:$B$3001,$A294))</f>
        <v>0</v>
      </c>
      <c r="O294" s="21" t="n">
        <f aca="false">IF(OR($A294="",O$4=""),0,COUNTIFS(Formulas!$A$2:$A$3001,O$4,Formulas!$B$2:$B$3001,$A294))</f>
        <v>0</v>
      </c>
      <c r="P294" s="21" t="n">
        <f aca="false">IF(OR($A294="",P$4=""),0,COUNTIFS(Formulas!$A$2:$A$3001,P$4,Formulas!$B$2:$B$3001,$A294))</f>
        <v>0</v>
      </c>
      <c r="Q294" s="21" t="n">
        <f aca="false">IF(OR($A294="",Q$4=""),0,COUNTIFS(Formulas!$A$2:$A$3001,Q$4,Formulas!$B$2:$B$3001,$A294))</f>
        <v>0</v>
      </c>
      <c r="R294" s="21" t="n">
        <f aca="false">IF(OR($A294="",R$4=""),0,COUNTIFS(Formulas!$A$2:$A$3001,R$4,Formulas!$B$2:$B$3001,$A294))</f>
        <v>0</v>
      </c>
      <c r="S294" s="21" t="n">
        <f aca="false">IF(OR($A294="",S$4=""),0,COUNTIFS(Formulas!$A$2:$A$3001,S$4,Formulas!$B$2:$B$3001,$A294))</f>
        <v>0</v>
      </c>
      <c r="T294" s="21" t="n">
        <f aca="false">IF(OR($A294="",T$4=""),0,COUNTIFS(Formulas!$A$2:$A$3001,T$4,Formulas!$B$2:$B$3001,$A294))</f>
        <v>0</v>
      </c>
      <c r="U294" s="21" t="n">
        <f aca="false">IF(OR($A294="",U$4=""),0,COUNTIFS(Formulas!$A$2:$A$3001,U$4,Formulas!$B$2:$B$3001,$A294))</f>
        <v>0</v>
      </c>
      <c r="V294" s="21" t="n">
        <f aca="false">IF(OR($A294="",V$4=""),0,COUNTIFS(Formulas!$A$2:$A$3001,V$4,Formulas!$B$2:$B$3001,$A294))</f>
        <v>0</v>
      </c>
      <c r="W294" s="21" t="n">
        <f aca="false">IF(OR($A294="",W$4=""),0,COUNTIFS(Formulas!$A$2:$A$3001,W$4,Formulas!$B$2:$B$3001,$A294))</f>
        <v>0</v>
      </c>
      <c r="X294" s="21" t="n">
        <f aca="false">IF(OR($A294="",X$4=""),0,COUNTIFS(Formulas!$A$2:$A$3001,X$4,Formulas!$B$2:$B$3001,$A294))</f>
        <v>0</v>
      </c>
      <c r="Y294" s="21" t="n">
        <f aca="false">IF(OR($A294="",Y$4=""),0,COUNTIFS(Formulas!$A$2:$A$3001,Y$4,Formulas!$B$2:$B$3001,$A294))</f>
        <v>0</v>
      </c>
      <c r="Z294" s="21" t="n">
        <f aca="false">IF(OR($A294="",Z$4=""),0,COUNTIFS(Formulas!$A$2:$A$3001,Z$4,Formulas!$B$2:$B$3001,$A294))</f>
        <v>0</v>
      </c>
      <c r="AA294" s="21" t="n">
        <f aca="false">IF(OR($A294="",AA$4=""),0,COUNTIFS(Formulas!$A$2:$A$3001,AA$4,Formulas!$B$2:$B$3001,$A294))</f>
        <v>0</v>
      </c>
      <c r="AB294" s="21" t="n">
        <f aca="false">IF(OR($A294="",AB$4=""),0,COUNTIFS(Formulas!$A$2:$A$3001,AB$4,Formulas!$B$2:$B$3001,$A294))</f>
        <v>0</v>
      </c>
      <c r="AC294" s="21" t="n">
        <f aca="false">IF(OR($A294="",AC$4=""),0,COUNTIFS(Formulas!$A$2:$A$3001,AC$4,Formulas!$B$2:$B$3001,$A294))</f>
        <v>0</v>
      </c>
      <c r="AD294" s="21" t="n">
        <f aca="false">IF(OR($A294="",AD$4=""),0,COUNTIFS(Formulas!$A$2:$A$3001,AD$4,Formulas!$B$2:$B$3001,$A294))</f>
        <v>0</v>
      </c>
      <c r="AE294" s="21" t="n">
        <f aca="false">IF(OR($A294="",AE$4=""),0,COUNTIFS(Formulas!$A$2:$A$3001,AE$4,Formulas!$B$2:$B$3001,$A294))</f>
        <v>0</v>
      </c>
      <c r="AF294" s="21" t="n">
        <f aca="false">IF(OR($A294="",AF$4=""),0,COUNTIFS(Formulas!$A$2:$A$3001,AF$4,Formulas!$B$2:$B$3001,$A294))</f>
        <v>0</v>
      </c>
      <c r="AG294" s="21" t="n">
        <f aca="false">IF(OR($A294="",AG$4=""),0,COUNTIFS(Formulas!$A$2:$A$3001,AG$4,Formulas!$B$2:$B$3001,$A294))</f>
        <v>0</v>
      </c>
      <c r="AH294" s="21" t="n">
        <f aca="false">IF(OR($A294="",AH$4=""),0,COUNTIFS(Formulas!$A$2:$A$3001,AH$4,Formulas!$B$2:$B$3001,$A294))</f>
        <v>0</v>
      </c>
      <c r="AI294" s="21" t="n">
        <f aca="false">IF(OR($A294="",AI$4=""),0,COUNTIFS(Formulas!$A$2:$A$3001,AI$4,Formulas!$B$2:$B$3001,$A294))</f>
        <v>0</v>
      </c>
      <c r="AJ294" s="21" t="n">
        <f aca="false">IF(OR($A294="",AJ$4=""),0,COUNTIFS(Formulas!$A$2:$A$3001,AJ$4,Formulas!$B$2:$B$3001,$A294))</f>
        <v>0</v>
      </c>
      <c r="AK294" s="21" t="n">
        <f aca="false">IF(OR($A294="",AK$4=""),0,COUNTIFS(Formulas!$A$2:$A$3001,AK$4,Formulas!$B$2:$B$3001,$A294))</f>
        <v>0</v>
      </c>
      <c r="AL294" s="21" t="n">
        <f aca="false">IF(OR($A294="",AL$4=""),0,COUNTIFS(Formulas!$A$2:$A$3001,AL$4,Formulas!$B$2:$B$3001,$A294))</f>
        <v>0</v>
      </c>
      <c r="AM294" s="21" t="n">
        <f aca="false">IF(OR($A294="",AM$4=""),0,COUNTIFS(Formulas!$A$2:$A$3001,AM$4,Formulas!$B$2:$B$3001,$A294))</f>
        <v>0</v>
      </c>
      <c r="AN294" s="21" t="n">
        <f aca="false">IF(OR($A294="",AN$4=""),0,COUNTIFS(Formulas!$A$2:$A$3001,AN$4,Formulas!$B$2:$B$3001,$A294))</f>
        <v>0</v>
      </c>
      <c r="AO294" s="21" t="n">
        <f aca="false">IF(OR($A294="",AO$4=""),0,COUNTIFS(Formulas!$A$2:$A$3001,AO$4,Formulas!$B$2:$B$3001,$A294))</f>
        <v>0</v>
      </c>
      <c r="AP294" s="21" t="n">
        <f aca="false">IF(OR($A294="",AP$4=""),0,COUNTIFS(Formulas!$A$2:$A$3001,AP$4,Formulas!$B$2:$B$3001,$A294))</f>
        <v>0</v>
      </c>
      <c r="AQ294" s="21" t="n">
        <f aca="false">IF(OR($A294="",AQ$4=""),0,COUNTIFS(Formulas!$A$2:$A$3001,AQ$4,Formulas!$B$2:$B$3001,$A294))</f>
        <v>0</v>
      </c>
      <c r="AR294" s="21" t="n">
        <f aca="false">IF(OR($A294="",AR$4=""),0,COUNTIFS(Formulas!$A$2:$A$3001,AR$4,Formulas!$B$2:$B$3001,$A294))</f>
        <v>0</v>
      </c>
      <c r="AS294" s="21" t="n">
        <f aca="false">IF(OR($A294="",AS$4=""),0,COUNTIFS(Formulas!$A$2:$A$3001,AS$4,Formulas!$B$2:$B$3001,$A294))</f>
        <v>0</v>
      </c>
      <c r="AT294" s="21" t="n">
        <f aca="false">IF(OR($A294="",AT$4=""),0,COUNTIFS(Formulas!$A$2:$A$3001,AT$4,Formulas!$B$2:$B$3001,$A294))</f>
        <v>0</v>
      </c>
      <c r="AU294" s="21" t="n">
        <f aca="false">IF(OR($A294="",AU$4=""),0,COUNTIFS(Formulas!$A$2:$A$3001,AU$4,Formulas!$B$2:$B$3001,$A294))</f>
        <v>0</v>
      </c>
      <c r="AV294" s="21" t="n">
        <f aca="false">IF(OR($A294="",AV$4=""),0,COUNTIFS(Formulas!$A$2:$A$3001,AV$4,Formulas!$B$2:$B$3001,$A294))</f>
        <v>0</v>
      </c>
      <c r="AW294" s="21" t="n">
        <f aca="false">IF(OR($A294="",AW$4=""),0,COUNTIFS(Formulas!$A$2:$A$3001,AW$4,Formulas!$B$2:$B$3001,$A294))</f>
        <v>0</v>
      </c>
      <c r="AX294" s="21" t="n">
        <f aca="false">IF(OR($A294="",AX$4=""),0,COUNTIFS(Formulas!$A$2:$A$3001,AX$4,Formulas!$B$2:$B$3001,$A294))</f>
        <v>0</v>
      </c>
      <c r="AY294" s="21" t="n">
        <f aca="false">IF(OR($A294="",AY$4=""),0,COUNTIFS(Formulas!$A$2:$A$3001,AY$4,Formulas!$B$2:$B$3001,$A294))</f>
        <v>0</v>
      </c>
      <c r="AZ294" s="21" t="n">
        <f aca="false">IF(OR($A294="",AZ$4=""),0,COUNTIFS(Formulas!$A$2:$A$3001,AZ$4,Formulas!$B$2:$B$3001,$A294))</f>
        <v>0</v>
      </c>
      <c r="BA294" s="21" t="n">
        <f aca="false">IF(OR($A294="",BA$4=""),0,COUNTIFS(Formulas!$A$2:$A$3001,BA$4,Formulas!$B$2:$B$3001,$A294))</f>
        <v>0</v>
      </c>
      <c r="BB294" s="21" t="n">
        <f aca="false">IF(OR($A294="",BB$4=""),0,COUNTIFS(Formulas!$A$2:$A$3001,BB$4,Formulas!$B$2:$B$3001,$A294))</f>
        <v>0</v>
      </c>
      <c r="BC294" s="21" t="n">
        <f aca="false">IF(OR($A294="",BC$4=""),0,COUNTIFS(Formulas!$A$2:$A$3001,BC$4,Formulas!$B$2:$B$3001,$A294))</f>
        <v>0</v>
      </c>
      <c r="BD294" s="21" t="n">
        <f aca="false">IF(OR($A294="",BD$4=""),0,COUNTIFS(Formulas!$A$2:$A$3001,BD$4,Formulas!$B$2:$B$3001,$A294))</f>
        <v>0</v>
      </c>
      <c r="BE294" s="21" t="n">
        <f aca="false">IF(OR($A294="",BE$4=""),0,COUNTIFS(Formulas!$A$2:$A$3001,BE$4,Formulas!$B$2:$B$3001,$A294))</f>
        <v>0</v>
      </c>
      <c r="BF294" s="21" t="n">
        <f aca="false">IF(OR($A294="",BF$4=""),0,COUNTIFS(Formulas!$A$2:$A$3001,BF$4,Formulas!$B$2:$B$3001,$A294))</f>
        <v>0</v>
      </c>
      <c r="BG294" s="21" t="n">
        <f aca="false">IF(OR($A294="",BG$4=""),0,COUNTIFS(Formulas!$A$2:$A$3001,BG$4,Formulas!$B$2:$B$3001,$A294))</f>
        <v>0</v>
      </c>
      <c r="BH294" s="21" t="n">
        <f aca="false">IF(OR($A294="",BH$4=""),0,COUNTIFS(Formulas!$A$2:$A$3001,BH$4,Formulas!$B$2:$B$3001,$A294))</f>
        <v>0</v>
      </c>
      <c r="BI294" s="21" t="n">
        <f aca="false">IF(OR($A294="",BI$4=""),0,COUNTIFS(Formulas!$A$2:$A$3001,BI$4,Formulas!$B$2:$B$3001,$A294))</f>
        <v>0</v>
      </c>
      <c r="BJ294" s="21" t="n">
        <f aca="false">IF(OR($A294="",BJ$4=""),0,COUNTIFS(Formulas!$A$2:$A$3001,BJ$4,Formulas!$B$2:$B$3001,$A294))</f>
        <v>0</v>
      </c>
      <c r="BK294" s="21" t="n">
        <f aca="false">IF(OR($A294="",BK$4=""),0,COUNTIFS(Formulas!$A$2:$A$3001,BK$4,Formulas!$B$2:$B$3001,$A294))</f>
        <v>0</v>
      </c>
      <c r="BL294" s="21" t="n">
        <f aca="false">IF(OR($A294="",BL$4=""),0,COUNTIFS(Formulas!$A$2:$A$3001,BL$4,Formulas!$B$2:$B$3001,$A294))</f>
        <v>0</v>
      </c>
      <c r="BM294" s="21" t="n">
        <f aca="false">IF(OR($A294="",BM$4=""),0,COUNTIFS(Formulas!$A$2:$A$3001,BM$4,Formulas!$B$2:$B$3001,$A294))</f>
        <v>0</v>
      </c>
      <c r="BN294" s="21" t="n">
        <f aca="false">IF(OR($A294="",BN$4=""),0,COUNTIFS(Formulas!$A$2:$A$3001,BN$4,Formulas!$B$2:$B$3001,$A294))</f>
        <v>0</v>
      </c>
      <c r="BO294" s="21" t="n">
        <f aca="false">IF(OR($A294="",BO$4=""),0,COUNTIFS(Formulas!$A$2:$A$3001,BO$4,Formulas!$B$2:$B$3001,$A294))</f>
        <v>0</v>
      </c>
      <c r="BP294" s="21" t="n">
        <f aca="false">IF(OR($A294="",BP$4=""),0,COUNTIFS(Formulas!$A$2:$A$3001,BP$4,Formulas!$B$2:$B$3001,$A294))</f>
        <v>0</v>
      </c>
      <c r="BQ294" s="21" t="n">
        <f aca="false">IF(OR($A294="",BQ$4=""),0,COUNTIFS(Formulas!$A$2:$A$3001,BQ$4,Formulas!$B$2:$B$3001,$A294))</f>
        <v>0</v>
      </c>
      <c r="BR294" s="21" t="n">
        <f aca="false">IF(OR($A294="",BR$4=""),0,COUNTIFS(Formulas!$A$2:$A$3001,BR$4,Formulas!$B$2:$B$3001,$A294))</f>
        <v>0</v>
      </c>
      <c r="BS294" s="21" t="n">
        <f aca="false">IF(OR($A294="",BS$4=""),0,COUNTIFS(Formulas!$A$2:$A$3001,BS$4,Formulas!$B$2:$B$3001,$A294))</f>
        <v>0</v>
      </c>
      <c r="BT294" s="21" t="n">
        <f aca="false">IF(OR($A294="",BT$4=""),0,COUNTIFS(Formulas!$A$2:$A$3001,BT$4,Formulas!$B$2:$B$3001,$A294))</f>
        <v>0</v>
      </c>
      <c r="BU294" s="21" t="n">
        <f aca="false">IF(OR($A294="",BU$4=""),0,COUNTIFS(Formulas!$A$2:$A$3001,BU$4,Formulas!$B$2:$B$3001,$A294))</f>
        <v>0</v>
      </c>
      <c r="BV294" s="21" t="n">
        <f aca="false">IF(OR($A294="",BV$4=""),0,COUNTIFS(Formulas!$A$2:$A$3001,BV$4,Formulas!$B$2:$B$3001,$A294))</f>
        <v>0</v>
      </c>
      <c r="BW294" s="21" t="n">
        <f aca="false">IF(OR($A294="",BW$4=""),0,COUNTIFS(Formulas!$A$2:$A$3001,BW$4,Formulas!$B$2:$B$3001,$A294))</f>
        <v>0</v>
      </c>
      <c r="BX294" s="21" t="n">
        <f aca="false">IF(OR($A294="",BX$4=""),0,COUNTIFS(Formulas!$A$2:$A$3001,BX$4,Formulas!$B$2:$B$3001,$A294))</f>
        <v>0</v>
      </c>
      <c r="BY294" s="21" t="n">
        <f aca="false">IF(OR($A294="",BY$4=""),0,COUNTIFS(Formulas!$A$2:$A$3001,BY$4,Formulas!$B$2:$B$3001,$A294))</f>
        <v>0</v>
      </c>
      <c r="BZ294" s="21" t="n">
        <f aca="false">IF(OR($A294="",BZ$4=""),0,COUNTIFS(Formulas!$A$2:$A$3001,BZ$4,Formulas!$B$2:$B$3001,$A294))</f>
        <v>0</v>
      </c>
      <c r="CA294" s="21" t="n">
        <f aca="false">IF(OR($A294="",CA$4=""),0,COUNTIFS(Formulas!$A$2:$A$3001,CA$4,Formulas!$B$2:$B$3001,$A294))</f>
        <v>0</v>
      </c>
      <c r="CB294" s="21" t="n">
        <f aca="false">IF(OR($A294="",CB$4=""),0,COUNTIFS(Formulas!$A$2:$A$3001,CB$4,Formulas!$B$2:$B$3001,$A294))</f>
        <v>0</v>
      </c>
      <c r="CC294" s="21" t="n">
        <f aca="false">IF(OR($A294="",CC$4=""),0,COUNTIFS(Formulas!$A$2:$A$3001,CC$4,Formulas!$B$2:$B$3001,$A294))</f>
        <v>0</v>
      </c>
      <c r="CD294" s="21" t="n">
        <f aca="false">IF(OR($A294="",CD$4=""),0,COUNTIFS(Formulas!$A$2:$A$3001,CD$4,Formulas!$B$2:$B$3001,$A294))</f>
        <v>0</v>
      </c>
      <c r="CE294" s="21" t="n">
        <f aca="false">IF(OR($A294="",CE$4=""),0,COUNTIFS(Formulas!$A$2:$A$3001,CE$4,Formulas!$B$2:$B$3001,$A294))</f>
        <v>0</v>
      </c>
      <c r="CF294" s="21" t="n">
        <f aca="false">IF(OR($A294="",CF$4=""),0,COUNTIFS(Formulas!$A$2:$A$3001,CF$4,Formulas!$B$2:$B$3001,$A294))</f>
        <v>0</v>
      </c>
      <c r="CG294" s="21" t="n">
        <f aca="false">IF(OR($A294="",CG$4=""),0,COUNTIFS(Formulas!$A$2:$A$3001,CG$4,Formulas!$B$2:$B$3001,$A294))</f>
        <v>0</v>
      </c>
      <c r="CH294" s="21" t="n">
        <f aca="false">IF(OR($A294="",CH$4=""),0,COUNTIFS(Formulas!$A$2:$A$3001,CH$4,Formulas!$B$2:$B$3001,$A294))</f>
        <v>0</v>
      </c>
      <c r="CI294" s="21" t="n">
        <f aca="false">IF(OR($A294="",CI$4=""),0,COUNTIFS(Formulas!$A$2:$A$3001,CI$4,Formulas!$B$2:$B$3001,$A294))</f>
        <v>0</v>
      </c>
      <c r="CJ294" s="21" t="n">
        <f aca="false">IF(OR($A294="",CJ$4=""),0,COUNTIFS(Formulas!$A$2:$A$3001,CJ$4,Formulas!$B$2:$B$3001,$A294))</f>
        <v>0</v>
      </c>
      <c r="CK294" s="21" t="n">
        <f aca="false">IF(OR($A294="",CK$4=""),0,COUNTIFS(Formulas!$A$2:$A$3001,CK$4,Formulas!$B$2:$B$3001,$A294))</f>
        <v>0</v>
      </c>
      <c r="CL294" s="21" t="n">
        <f aca="false">IF(OR($A294="",CL$4=""),0,COUNTIFS(Formulas!$A$2:$A$3001,CL$4,Formulas!$B$2:$B$3001,$A294))</f>
        <v>0</v>
      </c>
      <c r="CM294" s="21" t="n">
        <f aca="false">IF(OR($A294="",CM$4=""),0,COUNTIFS(Formulas!$A$2:$A$3001,CM$4,Formulas!$B$2:$B$3001,$A294))</f>
        <v>0</v>
      </c>
      <c r="CN294" s="21" t="n">
        <f aca="false">IF(OR($A294="",CN$4=""),0,COUNTIFS(Formulas!$A$2:$A$3001,CN$4,Formulas!$B$2:$B$3001,$A294))</f>
        <v>0</v>
      </c>
      <c r="CO294" s="21" t="n">
        <f aca="false">IF(OR($A294="",CO$4=""),0,COUNTIFS(Formulas!$A$2:$A$3001,CO$4,Formulas!$B$2:$B$3001,$A294))</f>
        <v>0</v>
      </c>
      <c r="CP294" s="21" t="n">
        <f aca="false">IF(OR($A294="",CP$4=""),0,COUNTIFS(Formulas!$A$2:$A$3001,CP$4,Formulas!$B$2:$B$3001,$A294))</f>
        <v>0</v>
      </c>
      <c r="CQ294" s="21" t="n">
        <f aca="false">IF(OR($A294="",CQ$4=""),0,COUNTIFS(Formulas!$A$2:$A$3001,CQ$4,Formulas!$B$2:$B$3001,$A294))</f>
        <v>0</v>
      </c>
      <c r="CR294" s="21" t="n">
        <f aca="false">IF(OR($A294="",CR$4=""),0,COUNTIFS(Formulas!$A$2:$A$3001,CR$4,Formulas!$B$2:$B$3001,$A294))</f>
        <v>0</v>
      </c>
      <c r="CS294" s="21" t="n">
        <f aca="false">IF(OR($A294="",CS$4=""),0,COUNTIFS(Formulas!$A$2:$A$3001,CS$4,Formulas!$B$2:$B$3001,$A294))</f>
        <v>0</v>
      </c>
      <c r="CT294" s="21" t="n">
        <f aca="false">IF(OR($A294="",CT$4=""),0,COUNTIFS(Formulas!$A$2:$A$3001,CT$4,Formulas!$B$2:$B$3001,$A294))</f>
        <v>0</v>
      </c>
      <c r="CU294" s="21" t="n">
        <f aca="false">IF(OR($A294="",CU$4=""),0,COUNTIFS(Formulas!$A$2:$A$3001,CU$4,Formulas!$B$2:$B$3001,$A294))</f>
        <v>0</v>
      </c>
      <c r="CV294" s="21" t="n">
        <f aca="false">IF(OR($A294="",CV$4=""),0,COUNTIFS(Formulas!$A$2:$A$3001,CV$4,Formulas!$B$2:$B$3001,$A294))</f>
        <v>0</v>
      </c>
      <c r="CW294" s="21" t="n">
        <f aca="false">IF(OR($A294="",CW$4=""),0,COUNTIFS(Formulas!$A$2:$A$3001,CW$4,Formulas!$B$2:$B$3001,$A294))</f>
        <v>0</v>
      </c>
      <c r="CX294" s="21" t="n">
        <f aca="false">IF(OR($A294="",CX$4=""),0,COUNTIFS(Formulas!$A$2:$A$3001,CX$4,Formulas!$B$2:$B$3001,$A294))</f>
        <v>0</v>
      </c>
      <c r="CY294" s="21" t="n">
        <f aca="false">IF(OR($A294="",CY$4=""),0,COUNTIFS(Formulas!$A$2:$A$3001,CY$4,Formulas!$B$2:$B$3001,$A294))</f>
        <v>0</v>
      </c>
      <c r="CZ294" s="21" t="n">
        <f aca="false">IF(OR($A294="",CZ$4=""),0,COUNTIFS(Formulas!$A$2:$A$3001,CZ$4,Formulas!$B$2:$B$3001,$A294))</f>
        <v>0</v>
      </c>
      <c r="DA294" s="21" t="n">
        <f aca="false">IF(OR($A294="",DA$4=""),0,COUNTIFS(Formulas!$A$2:$A$3001,DA$4,Formulas!$B$2:$B$3001,$A294))</f>
        <v>0</v>
      </c>
      <c r="DB294" s="21" t="n">
        <f aca="false">IF(OR($A294="",DB$4=""),0,COUNTIFS(Formulas!$A$2:$A$3001,DB$4,Formulas!$B$2:$B$3001,$A294))</f>
        <v>0</v>
      </c>
      <c r="DC294" s="21" t="n">
        <f aca="false">IF(OR($A294="",DC$4=""),0,COUNTIFS(Formulas!$A$2:$A$3001,DC$4,Formulas!$B$2:$B$3001,$A294))</f>
        <v>0</v>
      </c>
      <c r="DD294" s="21" t="n">
        <f aca="false">IF(OR($A294="",DD$4=""),0,COUNTIFS(Formulas!$A$2:$A$3001,DD$4,Formulas!$B$2:$B$3001,$A294))</f>
        <v>0</v>
      </c>
      <c r="DE294" s="21" t="n">
        <f aca="false">IF(OR($A294="",DE$4=""),0,COUNTIFS(Formulas!$A$2:$A$3001,DE$4,Formulas!$B$2:$B$3001,$A294))</f>
        <v>0</v>
      </c>
      <c r="DF294" s="21" t="n">
        <f aca="false">IF(OR($A294="",DF$4=""),0,COUNTIFS(Formulas!$A$2:$A$3001,DF$4,Formulas!$B$2:$B$3001,$A294))</f>
        <v>0</v>
      </c>
      <c r="DG294" s="21" t="n">
        <f aca="false">IF(OR($A294="",DG$4=""),0,COUNTIFS(Formulas!$A$2:$A$3001,DG$4,Formulas!$B$2:$B$3001,$A294))</f>
        <v>0</v>
      </c>
      <c r="DH294" s="21" t="n">
        <f aca="false">IF(OR($A294="",DH$4=""),0,COUNTIFS(Formulas!$A$2:$A$3001,DH$4,Formulas!$B$2:$B$3001,$A294))</f>
        <v>0</v>
      </c>
      <c r="DI294" s="21" t="n">
        <f aca="false">IF(OR($A294="",DI$4=""),0,COUNTIFS(Formulas!$A$2:$A$3001,DI$4,Formulas!$B$2:$B$3001,$A294))</f>
        <v>0</v>
      </c>
      <c r="DJ294" s="21" t="n">
        <f aca="false">IF(OR($A294="",DJ$4=""),0,COUNTIFS(Formulas!$A$2:$A$3001,DJ$4,Formulas!$B$2:$B$3001,$A294))</f>
        <v>0</v>
      </c>
      <c r="DK294" s="21" t="n">
        <f aca="false">IF(OR($A294="",DK$4=""),0,COUNTIFS(Formulas!$A$2:$A$3001,DK$4,Formulas!$B$2:$B$3001,$A294))</f>
        <v>0</v>
      </c>
      <c r="DL294" s="21" t="n">
        <f aca="false">IF(OR($A294="",DL$4=""),0,COUNTIFS(Formulas!$A$2:$A$3001,DL$4,Formulas!$B$2:$B$3001,$A294))</f>
        <v>0</v>
      </c>
      <c r="DM294" s="21" t="n">
        <f aca="false">IF(OR($A294="",DM$4=""),0,COUNTIFS(Formulas!$A$2:$A$3001,DM$4,Formulas!$B$2:$B$3001,$A294))</f>
        <v>0</v>
      </c>
      <c r="DN294" s="21" t="n">
        <f aca="false">IF(OR($A294="",DN$4=""),0,COUNTIFS(Formulas!$A$2:$A$3001,DN$4,Formulas!$B$2:$B$3001,$A294))</f>
        <v>0</v>
      </c>
      <c r="DO294" s="21" t="n">
        <f aca="false">IF(OR($A294="",DO$4=""),0,COUNTIFS(Formulas!$A$2:$A$3001,DO$4,Formulas!$B$2:$B$3001,$A294))</f>
        <v>0</v>
      </c>
      <c r="DP294" s="21" t="n">
        <f aca="false">IF(OR($A294="",DP$4=""),0,COUNTIFS(Formulas!$A$2:$A$3001,DP$4,Formulas!$B$2:$B$3001,$A294))</f>
        <v>0</v>
      </c>
      <c r="DQ294" s="21" t="n">
        <f aca="false">IF(OR($A294="",DQ$4=""),0,COUNTIFS(Formulas!$A$2:$A$3001,DQ$4,Formulas!$B$2:$B$3001,$A294))</f>
        <v>0</v>
      </c>
      <c r="DR294" s="21" t="n">
        <f aca="false">IF(OR($A294="",DR$4=""),0,COUNTIFS(Formulas!$A$2:$A$3001,DR$4,Formulas!$B$2:$B$3001,$A294))</f>
        <v>0</v>
      </c>
      <c r="DS294" s="21" t="n">
        <f aca="false">IF(OR($A294="",DS$4=""),0,COUNTIFS(Formulas!$A$2:$A$3001,DS$4,Formulas!$B$2:$B$3001,$A294))</f>
        <v>0</v>
      </c>
      <c r="DT294" s="21" t="n">
        <f aca="false">IF(OR($A294="",DT$4=""),0,COUNTIFS(Formulas!$A$2:$A$3001,DT$4,Formulas!$B$2:$B$3001,$A294))</f>
        <v>0</v>
      </c>
      <c r="DU294" s="21" t="n">
        <f aca="false">IF(OR($A294="",DU$4=""),0,COUNTIFS(Formulas!$A$2:$A$3001,DU$4,Formulas!$B$2:$B$3001,$A294))</f>
        <v>0</v>
      </c>
      <c r="DV294" s="21" t="n">
        <f aca="false">IF(OR($A294="",DV$4=""),0,COUNTIFS(Formulas!$A$2:$A$3001,DV$4,Formulas!$B$2:$B$3001,$A294))</f>
        <v>0</v>
      </c>
      <c r="DW294" s="21" t="n">
        <f aca="false">IF(OR($A294="",DW$4=""),0,COUNTIFS(Formulas!$A$2:$A$3001,DW$4,Formulas!$B$2:$B$3001,$A294))</f>
        <v>0</v>
      </c>
      <c r="DX294" s="21" t="n">
        <f aca="false">IF(OR($A294="",DX$4=""),0,COUNTIFS(Formulas!$A$2:$A$3001,DX$4,Formulas!$B$2:$B$3001,$A294))</f>
        <v>0</v>
      </c>
      <c r="DY294" s="21" t="n">
        <f aca="false">IF(OR($A294="",DY$4=""),0,COUNTIFS(Formulas!$A$2:$A$3001,DY$4,Formulas!$B$2:$B$3001,$A294))</f>
        <v>0</v>
      </c>
      <c r="DZ294" s="21" t="n">
        <f aca="false">IF(OR($A294="",DZ$4=""),0,COUNTIFS(Formulas!$A$2:$A$3001,DZ$4,Formulas!$B$2:$B$3001,$A294))</f>
        <v>0</v>
      </c>
      <c r="EA294" s="21" t="n">
        <f aca="false">IF(OR($A294="",EA$4=""),0,COUNTIFS(Formulas!$A$2:$A$3001,EA$4,Formulas!$B$2:$B$3001,$A294))</f>
        <v>0</v>
      </c>
      <c r="EB294" s="21" t="n">
        <f aca="false">IF(OR($A294="",EB$4=""),0,COUNTIFS(Formulas!$A$2:$A$3001,EB$4,Formulas!$B$2:$B$3001,$A294))</f>
        <v>0</v>
      </c>
      <c r="EC294" s="21" t="n">
        <f aca="false">IF(OR($A294="",EC$4=""),0,COUNTIFS(Formulas!$A$2:$A$3001,EC$4,Formulas!$B$2:$B$3001,$A294))</f>
        <v>0</v>
      </c>
      <c r="ED294" s="21" t="n">
        <f aca="false">IF(OR($A294="",ED$4=""),0,COUNTIFS(Formulas!$A$2:$A$3001,ED$4,Formulas!$B$2:$B$3001,$A294))</f>
        <v>0</v>
      </c>
      <c r="EE294" s="21" t="n">
        <f aca="false">IF(OR($A294="",EE$4=""),0,COUNTIFS(Formulas!$A$2:$A$3001,EE$4,Formulas!$B$2:$B$3001,$A294))</f>
        <v>0</v>
      </c>
      <c r="EF294" s="21" t="n">
        <f aca="false">IF(OR($A294="",EF$4=""),0,COUNTIFS(Formulas!$A$2:$A$3001,EF$4,Formulas!$B$2:$B$3001,$A294))</f>
        <v>0</v>
      </c>
      <c r="EG294" s="21" t="n">
        <f aca="false">IF(OR($A294="",EG$4=""),0,COUNTIFS(Formulas!$A$2:$A$3001,EG$4,Formulas!$B$2:$B$3001,$A294))</f>
        <v>0</v>
      </c>
      <c r="EH294" s="21" t="n">
        <f aca="false">IF(OR($A294="",EH$4=""),0,COUNTIFS(Formulas!$A$2:$A$3001,EH$4,Formulas!$B$2:$B$3001,$A294))</f>
        <v>0</v>
      </c>
      <c r="EI294" s="21" t="n">
        <f aca="false">IF(OR($A294="",EI$4=""),0,COUNTIFS(Formulas!$A$2:$A$3001,EI$4,Formulas!$B$2:$B$3001,$A294))</f>
        <v>0</v>
      </c>
      <c r="EJ294" s="21" t="n">
        <f aca="false">IF(OR($A294="",EJ$4=""),0,COUNTIFS(Formulas!$A$2:$A$3001,EJ$4,Formulas!$B$2:$B$3001,$A294))</f>
        <v>0</v>
      </c>
      <c r="EK294" s="21" t="n">
        <f aca="false">IF(OR($A294="",EK$4=""),0,COUNTIFS(Formulas!$A$2:$A$3001,EK$4,Formulas!$B$2:$B$3001,$A294))</f>
        <v>0</v>
      </c>
      <c r="EL294" s="21" t="n">
        <f aca="false">IF(OR($A294="",EL$4=""),0,COUNTIFS(Formulas!$A$2:$A$3001,EL$4,Formulas!$B$2:$B$3001,$A294))</f>
        <v>0</v>
      </c>
      <c r="EM294" s="21" t="n">
        <f aca="false">IF(OR($A294="",EM$4=""),0,COUNTIFS(Formulas!$A$2:$A$3001,EM$4,Formulas!$B$2:$B$3001,$A294))</f>
        <v>0</v>
      </c>
      <c r="EN294" s="21" t="n">
        <f aca="false">IF(OR($A294="",EN$4=""),0,COUNTIFS(Formulas!$A$2:$A$3001,EN$4,Formulas!$B$2:$B$3001,$A294))</f>
        <v>0</v>
      </c>
      <c r="EO294" s="21" t="n">
        <f aca="false">IF(OR($A294="",EO$4=""),0,COUNTIFS(Formulas!$A$2:$A$3001,EO$4,Formulas!$B$2:$B$3001,$A294))</f>
        <v>0</v>
      </c>
      <c r="EP294" s="21" t="n">
        <f aca="false">IF(OR($A294="",EP$4=""),0,COUNTIFS(Formulas!$A$2:$A$3001,EP$4,Formulas!$B$2:$B$3001,$A294))</f>
        <v>0</v>
      </c>
      <c r="EQ294" s="21" t="n">
        <f aca="false">IF(OR($A294="",EQ$4=""),0,COUNTIFS(Formulas!$A$2:$A$3001,EQ$4,Formulas!$B$2:$B$3001,$A294))</f>
        <v>0</v>
      </c>
      <c r="ER294" s="21" t="n">
        <f aca="false">IF(OR($A294="",ER$4=""),0,COUNTIFS(Formulas!$A$2:$A$3001,ER$4,Formulas!$B$2:$B$3001,$A294))</f>
        <v>0</v>
      </c>
      <c r="ES294" s="21" t="n">
        <f aca="false">IF(OR($A294="",ES$4=""),0,COUNTIFS(Formulas!$A$2:$A$3001,ES$4,Formulas!$B$2:$B$3001,$A294))</f>
        <v>0</v>
      </c>
      <c r="ET294" s="21" t="n">
        <f aca="false">IF(OR($A294="",ET$4=""),0,COUNTIFS(Formulas!$A$2:$A$3001,ET$4,Formulas!$B$2:$B$3001,$A294))</f>
        <v>0</v>
      </c>
      <c r="EU294" s="21" t="n">
        <f aca="false">IF(OR($A294="",EU$4=""),0,COUNTIFS(Formulas!$A$2:$A$3001,EU$4,Formulas!$B$2:$B$3001,$A294))</f>
        <v>0</v>
      </c>
      <c r="EV294" s="21" t="n">
        <f aca="false">IF(OR($A294="",EV$4=""),0,COUNTIFS(Formulas!$A$2:$A$3001,EV$4,Formulas!$B$2:$B$3001,$A294))</f>
        <v>0</v>
      </c>
    </row>
    <row r="295" customFormat="false" ht="15" hidden="false" customHeight="false" outlineLevel="0" collapsed="false">
      <c r="A295" s="13" t="str">
        <f aca="false">IF(INDEX(Materials!$A$2:$A$301,291)="","",INDEX(Materials!$A$2:$A$301,291))</f>
        <v/>
      </c>
      <c r="B295" s="19" t="str">
        <f aca="false">IF(A295="","",COUNTIF(C295:EV295,"&gt;0"))</f>
        <v/>
      </c>
      <c r="C295" s="21" t="n">
        <f aca="false">IF(OR($A295="",C$4=""),0,COUNTIFS(Formulas!$A$2:$A$3001,C$4,Formulas!$B$2:$B$3001,$A295))</f>
        <v>0</v>
      </c>
      <c r="D295" s="21" t="n">
        <f aca="false">IF(OR($A295="",D$4=""),0,COUNTIFS(Formulas!$A$2:$A$3001,D$4,Formulas!$B$2:$B$3001,$A295))</f>
        <v>0</v>
      </c>
      <c r="E295" s="21" t="n">
        <f aca="false">IF(OR($A295="",E$4=""),0,COUNTIFS(Formulas!$A$2:$A$3001,E$4,Formulas!$B$2:$B$3001,$A295))</f>
        <v>0</v>
      </c>
      <c r="F295" s="21" t="n">
        <f aca="false">IF(OR($A295="",F$4=""),0,COUNTIFS(Formulas!$A$2:$A$3001,F$4,Formulas!$B$2:$B$3001,$A295))</f>
        <v>0</v>
      </c>
      <c r="G295" s="21" t="n">
        <f aca="false">IF(OR($A295="",G$4=""),0,COUNTIFS(Formulas!$A$2:$A$3001,G$4,Formulas!$B$2:$B$3001,$A295))</f>
        <v>0</v>
      </c>
      <c r="H295" s="21" t="n">
        <f aca="false">IF(OR($A295="",H$4=""),0,COUNTIFS(Formulas!$A$2:$A$3001,H$4,Formulas!$B$2:$B$3001,$A295))</f>
        <v>0</v>
      </c>
      <c r="I295" s="21" t="n">
        <f aca="false">IF(OR($A295="",I$4=""),0,COUNTIFS(Formulas!$A$2:$A$3001,I$4,Formulas!$B$2:$B$3001,$A295))</f>
        <v>0</v>
      </c>
      <c r="J295" s="21" t="n">
        <f aca="false">IF(OR($A295="",J$4=""),0,COUNTIFS(Formulas!$A$2:$A$3001,J$4,Formulas!$B$2:$B$3001,$A295))</f>
        <v>0</v>
      </c>
      <c r="K295" s="21" t="n">
        <f aca="false">IF(OR($A295="",K$4=""),0,COUNTIFS(Formulas!$A$2:$A$3001,K$4,Formulas!$B$2:$B$3001,$A295))</f>
        <v>0</v>
      </c>
      <c r="L295" s="21" t="n">
        <f aca="false">IF(OR($A295="",L$4=""),0,COUNTIFS(Formulas!$A$2:$A$3001,L$4,Formulas!$B$2:$B$3001,$A295))</f>
        <v>0</v>
      </c>
      <c r="M295" s="21" t="n">
        <f aca="false">IF(OR($A295="",M$4=""),0,COUNTIFS(Formulas!$A$2:$A$3001,M$4,Formulas!$B$2:$B$3001,$A295))</f>
        <v>0</v>
      </c>
      <c r="N295" s="21" t="n">
        <f aca="false">IF(OR($A295="",N$4=""),0,COUNTIFS(Formulas!$A$2:$A$3001,N$4,Formulas!$B$2:$B$3001,$A295))</f>
        <v>0</v>
      </c>
      <c r="O295" s="21" t="n">
        <f aca="false">IF(OR($A295="",O$4=""),0,COUNTIFS(Formulas!$A$2:$A$3001,O$4,Formulas!$B$2:$B$3001,$A295))</f>
        <v>0</v>
      </c>
      <c r="P295" s="21" t="n">
        <f aca="false">IF(OR($A295="",P$4=""),0,COUNTIFS(Formulas!$A$2:$A$3001,P$4,Formulas!$B$2:$B$3001,$A295))</f>
        <v>0</v>
      </c>
      <c r="Q295" s="21" t="n">
        <f aca="false">IF(OR($A295="",Q$4=""),0,COUNTIFS(Formulas!$A$2:$A$3001,Q$4,Formulas!$B$2:$B$3001,$A295))</f>
        <v>0</v>
      </c>
      <c r="R295" s="21" t="n">
        <f aca="false">IF(OR($A295="",R$4=""),0,COUNTIFS(Formulas!$A$2:$A$3001,R$4,Formulas!$B$2:$B$3001,$A295))</f>
        <v>0</v>
      </c>
      <c r="S295" s="21" t="n">
        <f aca="false">IF(OR($A295="",S$4=""),0,COUNTIFS(Formulas!$A$2:$A$3001,S$4,Formulas!$B$2:$B$3001,$A295))</f>
        <v>0</v>
      </c>
      <c r="T295" s="21" t="n">
        <f aca="false">IF(OR($A295="",T$4=""),0,COUNTIFS(Formulas!$A$2:$A$3001,T$4,Formulas!$B$2:$B$3001,$A295))</f>
        <v>0</v>
      </c>
      <c r="U295" s="21" t="n">
        <f aca="false">IF(OR($A295="",U$4=""),0,COUNTIFS(Formulas!$A$2:$A$3001,U$4,Formulas!$B$2:$B$3001,$A295))</f>
        <v>0</v>
      </c>
      <c r="V295" s="21" t="n">
        <f aca="false">IF(OR($A295="",V$4=""),0,COUNTIFS(Formulas!$A$2:$A$3001,V$4,Formulas!$B$2:$B$3001,$A295))</f>
        <v>0</v>
      </c>
      <c r="W295" s="21" t="n">
        <f aca="false">IF(OR($A295="",W$4=""),0,COUNTIFS(Formulas!$A$2:$A$3001,W$4,Formulas!$B$2:$B$3001,$A295))</f>
        <v>0</v>
      </c>
      <c r="X295" s="21" t="n">
        <f aca="false">IF(OR($A295="",X$4=""),0,COUNTIFS(Formulas!$A$2:$A$3001,X$4,Formulas!$B$2:$B$3001,$A295))</f>
        <v>0</v>
      </c>
      <c r="Y295" s="21" t="n">
        <f aca="false">IF(OR($A295="",Y$4=""),0,COUNTIFS(Formulas!$A$2:$A$3001,Y$4,Formulas!$B$2:$B$3001,$A295))</f>
        <v>0</v>
      </c>
      <c r="Z295" s="21" t="n">
        <f aca="false">IF(OR($A295="",Z$4=""),0,COUNTIFS(Formulas!$A$2:$A$3001,Z$4,Formulas!$B$2:$B$3001,$A295))</f>
        <v>0</v>
      </c>
      <c r="AA295" s="21" t="n">
        <f aca="false">IF(OR($A295="",AA$4=""),0,COUNTIFS(Formulas!$A$2:$A$3001,AA$4,Formulas!$B$2:$B$3001,$A295))</f>
        <v>0</v>
      </c>
      <c r="AB295" s="21" t="n">
        <f aca="false">IF(OR($A295="",AB$4=""),0,COUNTIFS(Formulas!$A$2:$A$3001,AB$4,Formulas!$B$2:$B$3001,$A295))</f>
        <v>0</v>
      </c>
      <c r="AC295" s="21" t="n">
        <f aca="false">IF(OR($A295="",AC$4=""),0,COUNTIFS(Formulas!$A$2:$A$3001,AC$4,Formulas!$B$2:$B$3001,$A295))</f>
        <v>0</v>
      </c>
      <c r="AD295" s="21" t="n">
        <f aca="false">IF(OR($A295="",AD$4=""),0,COUNTIFS(Formulas!$A$2:$A$3001,AD$4,Formulas!$B$2:$B$3001,$A295))</f>
        <v>0</v>
      </c>
      <c r="AE295" s="21" t="n">
        <f aca="false">IF(OR($A295="",AE$4=""),0,COUNTIFS(Formulas!$A$2:$A$3001,AE$4,Formulas!$B$2:$B$3001,$A295))</f>
        <v>0</v>
      </c>
      <c r="AF295" s="21" t="n">
        <f aca="false">IF(OR($A295="",AF$4=""),0,COUNTIFS(Formulas!$A$2:$A$3001,AF$4,Formulas!$B$2:$B$3001,$A295))</f>
        <v>0</v>
      </c>
      <c r="AG295" s="21" t="n">
        <f aca="false">IF(OR($A295="",AG$4=""),0,COUNTIFS(Formulas!$A$2:$A$3001,AG$4,Formulas!$B$2:$B$3001,$A295))</f>
        <v>0</v>
      </c>
      <c r="AH295" s="21" t="n">
        <f aca="false">IF(OR($A295="",AH$4=""),0,COUNTIFS(Formulas!$A$2:$A$3001,AH$4,Formulas!$B$2:$B$3001,$A295))</f>
        <v>0</v>
      </c>
      <c r="AI295" s="21" t="n">
        <f aca="false">IF(OR($A295="",AI$4=""),0,COUNTIFS(Formulas!$A$2:$A$3001,AI$4,Formulas!$B$2:$B$3001,$A295))</f>
        <v>0</v>
      </c>
      <c r="AJ295" s="21" t="n">
        <f aca="false">IF(OR($A295="",AJ$4=""),0,COUNTIFS(Formulas!$A$2:$A$3001,AJ$4,Formulas!$B$2:$B$3001,$A295))</f>
        <v>0</v>
      </c>
      <c r="AK295" s="21" t="n">
        <f aca="false">IF(OR($A295="",AK$4=""),0,COUNTIFS(Formulas!$A$2:$A$3001,AK$4,Formulas!$B$2:$B$3001,$A295))</f>
        <v>0</v>
      </c>
      <c r="AL295" s="21" t="n">
        <f aca="false">IF(OR($A295="",AL$4=""),0,COUNTIFS(Formulas!$A$2:$A$3001,AL$4,Formulas!$B$2:$B$3001,$A295))</f>
        <v>0</v>
      </c>
      <c r="AM295" s="21" t="n">
        <f aca="false">IF(OR($A295="",AM$4=""),0,COUNTIFS(Formulas!$A$2:$A$3001,AM$4,Formulas!$B$2:$B$3001,$A295))</f>
        <v>0</v>
      </c>
      <c r="AN295" s="21" t="n">
        <f aca="false">IF(OR($A295="",AN$4=""),0,COUNTIFS(Formulas!$A$2:$A$3001,AN$4,Formulas!$B$2:$B$3001,$A295))</f>
        <v>0</v>
      </c>
      <c r="AO295" s="21" t="n">
        <f aca="false">IF(OR($A295="",AO$4=""),0,COUNTIFS(Formulas!$A$2:$A$3001,AO$4,Formulas!$B$2:$B$3001,$A295))</f>
        <v>0</v>
      </c>
      <c r="AP295" s="21" t="n">
        <f aca="false">IF(OR($A295="",AP$4=""),0,COUNTIFS(Formulas!$A$2:$A$3001,AP$4,Formulas!$B$2:$B$3001,$A295))</f>
        <v>0</v>
      </c>
      <c r="AQ295" s="21" t="n">
        <f aca="false">IF(OR($A295="",AQ$4=""),0,COUNTIFS(Formulas!$A$2:$A$3001,AQ$4,Formulas!$B$2:$B$3001,$A295))</f>
        <v>0</v>
      </c>
      <c r="AR295" s="21" t="n">
        <f aca="false">IF(OR($A295="",AR$4=""),0,COUNTIFS(Formulas!$A$2:$A$3001,AR$4,Formulas!$B$2:$B$3001,$A295))</f>
        <v>0</v>
      </c>
      <c r="AS295" s="21" t="n">
        <f aca="false">IF(OR($A295="",AS$4=""),0,COUNTIFS(Formulas!$A$2:$A$3001,AS$4,Formulas!$B$2:$B$3001,$A295))</f>
        <v>0</v>
      </c>
      <c r="AT295" s="21" t="n">
        <f aca="false">IF(OR($A295="",AT$4=""),0,COUNTIFS(Formulas!$A$2:$A$3001,AT$4,Formulas!$B$2:$B$3001,$A295))</f>
        <v>0</v>
      </c>
      <c r="AU295" s="21" t="n">
        <f aca="false">IF(OR($A295="",AU$4=""),0,COUNTIFS(Formulas!$A$2:$A$3001,AU$4,Formulas!$B$2:$B$3001,$A295))</f>
        <v>0</v>
      </c>
      <c r="AV295" s="21" t="n">
        <f aca="false">IF(OR($A295="",AV$4=""),0,COUNTIFS(Formulas!$A$2:$A$3001,AV$4,Formulas!$B$2:$B$3001,$A295))</f>
        <v>0</v>
      </c>
      <c r="AW295" s="21" t="n">
        <f aca="false">IF(OR($A295="",AW$4=""),0,COUNTIFS(Formulas!$A$2:$A$3001,AW$4,Formulas!$B$2:$B$3001,$A295))</f>
        <v>0</v>
      </c>
      <c r="AX295" s="21" t="n">
        <f aca="false">IF(OR($A295="",AX$4=""),0,COUNTIFS(Formulas!$A$2:$A$3001,AX$4,Formulas!$B$2:$B$3001,$A295))</f>
        <v>0</v>
      </c>
      <c r="AY295" s="21" t="n">
        <f aca="false">IF(OR($A295="",AY$4=""),0,COUNTIFS(Formulas!$A$2:$A$3001,AY$4,Formulas!$B$2:$B$3001,$A295))</f>
        <v>0</v>
      </c>
      <c r="AZ295" s="21" t="n">
        <f aca="false">IF(OR($A295="",AZ$4=""),0,COUNTIFS(Formulas!$A$2:$A$3001,AZ$4,Formulas!$B$2:$B$3001,$A295))</f>
        <v>0</v>
      </c>
      <c r="BA295" s="21" t="n">
        <f aca="false">IF(OR($A295="",BA$4=""),0,COUNTIFS(Formulas!$A$2:$A$3001,BA$4,Formulas!$B$2:$B$3001,$A295))</f>
        <v>0</v>
      </c>
      <c r="BB295" s="21" t="n">
        <f aca="false">IF(OR($A295="",BB$4=""),0,COUNTIFS(Formulas!$A$2:$A$3001,BB$4,Formulas!$B$2:$B$3001,$A295))</f>
        <v>0</v>
      </c>
      <c r="BC295" s="21" t="n">
        <f aca="false">IF(OR($A295="",BC$4=""),0,COUNTIFS(Formulas!$A$2:$A$3001,BC$4,Formulas!$B$2:$B$3001,$A295))</f>
        <v>0</v>
      </c>
      <c r="BD295" s="21" t="n">
        <f aca="false">IF(OR($A295="",BD$4=""),0,COUNTIFS(Formulas!$A$2:$A$3001,BD$4,Formulas!$B$2:$B$3001,$A295))</f>
        <v>0</v>
      </c>
      <c r="BE295" s="21" t="n">
        <f aca="false">IF(OR($A295="",BE$4=""),0,COUNTIFS(Formulas!$A$2:$A$3001,BE$4,Formulas!$B$2:$B$3001,$A295))</f>
        <v>0</v>
      </c>
      <c r="BF295" s="21" t="n">
        <f aca="false">IF(OR($A295="",BF$4=""),0,COUNTIFS(Formulas!$A$2:$A$3001,BF$4,Formulas!$B$2:$B$3001,$A295))</f>
        <v>0</v>
      </c>
      <c r="BG295" s="21" t="n">
        <f aca="false">IF(OR($A295="",BG$4=""),0,COUNTIFS(Formulas!$A$2:$A$3001,BG$4,Formulas!$B$2:$B$3001,$A295))</f>
        <v>0</v>
      </c>
      <c r="BH295" s="21" t="n">
        <f aca="false">IF(OR($A295="",BH$4=""),0,COUNTIFS(Formulas!$A$2:$A$3001,BH$4,Formulas!$B$2:$B$3001,$A295))</f>
        <v>0</v>
      </c>
      <c r="BI295" s="21" t="n">
        <f aca="false">IF(OR($A295="",BI$4=""),0,COUNTIFS(Formulas!$A$2:$A$3001,BI$4,Formulas!$B$2:$B$3001,$A295))</f>
        <v>0</v>
      </c>
      <c r="BJ295" s="21" t="n">
        <f aca="false">IF(OR($A295="",BJ$4=""),0,COUNTIFS(Formulas!$A$2:$A$3001,BJ$4,Formulas!$B$2:$B$3001,$A295))</f>
        <v>0</v>
      </c>
      <c r="BK295" s="21" t="n">
        <f aca="false">IF(OR($A295="",BK$4=""),0,COUNTIFS(Formulas!$A$2:$A$3001,BK$4,Formulas!$B$2:$B$3001,$A295))</f>
        <v>0</v>
      </c>
      <c r="BL295" s="21" t="n">
        <f aca="false">IF(OR($A295="",BL$4=""),0,COUNTIFS(Formulas!$A$2:$A$3001,BL$4,Formulas!$B$2:$B$3001,$A295))</f>
        <v>0</v>
      </c>
      <c r="BM295" s="21" t="n">
        <f aca="false">IF(OR($A295="",BM$4=""),0,COUNTIFS(Formulas!$A$2:$A$3001,BM$4,Formulas!$B$2:$B$3001,$A295))</f>
        <v>0</v>
      </c>
      <c r="BN295" s="21" t="n">
        <f aca="false">IF(OR($A295="",BN$4=""),0,COUNTIFS(Formulas!$A$2:$A$3001,BN$4,Formulas!$B$2:$B$3001,$A295))</f>
        <v>0</v>
      </c>
      <c r="BO295" s="21" t="n">
        <f aca="false">IF(OR($A295="",BO$4=""),0,COUNTIFS(Formulas!$A$2:$A$3001,BO$4,Formulas!$B$2:$B$3001,$A295))</f>
        <v>0</v>
      </c>
      <c r="BP295" s="21" t="n">
        <f aca="false">IF(OR($A295="",BP$4=""),0,COUNTIFS(Formulas!$A$2:$A$3001,BP$4,Formulas!$B$2:$B$3001,$A295))</f>
        <v>0</v>
      </c>
      <c r="BQ295" s="21" t="n">
        <f aca="false">IF(OR($A295="",BQ$4=""),0,COUNTIFS(Formulas!$A$2:$A$3001,BQ$4,Formulas!$B$2:$B$3001,$A295))</f>
        <v>0</v>
      </c>
      <c r="BR295" s="21" t="n">
        <f aca="false">IF(OR($A295="",BR$4=""),0,COUNTIFS(Formulas!$A$2:$A$3001,BR$4,Formulas!$B$2:$B$3001,$A295))</f>
        <v>0</v>
      </c>
      <c r="BS295" s="21" t="n">
        <f aca="false">IF(OR($A295="",BS$4=""),0,COUNTIFS(Formulas!$A$2:$A$3001,BS$4,Formulas!$B$2:$B$3001,$A295))</f>
        <v>0</v>
      </c>
      <c r="BT295" s="21" t="n">
        <f aca="false">IF(OR($A295="",BT$4=""),0,COUNTIFS(Formulas!$A$2:$A$3001,BT$4,Formulas!$B$2:$B$3001,$A295))</f>
        <v>0</v>
      </c>
      <c r="BU295" s="21" t="n">
        <f aca="false">IF(OR($A295="",BU$4=""),0,COUNTIFS(Formulas!$A$2:$A$3001,BU$4,Formulas!$B$2:$B$3001,$A295))</f>
        <v>0</v>
      </c>
      <c r="BV295" s="21" t="n">
        <f aca="false">IF(OR($A295="",BV$4=""),0,COUNTIFS(Formulas!$A$2:$A$3001,BV$4,Formulas!$B$2:$B$3001,$A295))</f>
        <v>0</v>
      </c>
      <c r="BW295" s="21" t="n">
        <f aca="false">IF(OR($A295="",BW$4=""),0,COUNTIFS(Formulas!$A$2:$A$3001,BW$4,Formulas!$B$2:$B$3001,$A295))</f>
        <v>0</v>
      </c>
      <c r="BX295" s="21" t="n">
        <f aca="false">IF(OR($A295="",BX$4=""),0,COUNTIFS(Formulas!$A$2:$A$3001,BX$4,Formulas!$B$2:$B$3001,$A295))</f>
        <v>0</v>
      </c>
      <c r="BY295" s="21" t="n">
        <f aca="false">IF(OR($A295="",BY$4=""),0,COUNTIFS(Formulas!$A$2:$A$3001,BY$4,Formulas!$B$2:$B$3001,$A295))</f>
        <v>0</v>
      </c>
      <c r="BZ295" s="21" t="n">
        <f aca="false">IF(OR($A295="",BZ$4=""),0,COUNTIFS(Formulas!$A$2:$A$3001,BZ$4,Formulas!$B$2:$B$3001,$A295))</f>
        <v>0</v>
      </c>
      <c r="CA295" s="21" t="n">
        <f aca="false">IF(OR($A295="",CA$4=""),0,COUNTIFS(Formulas!$A$2:$A$3001,CA$4,Formulas!$B$2:$B$3001,$A295))</f>
        <v>0</v>
      </c>
      <c r="CB295" s="21" t="n">
        <f aca="false">IF(OR($A295="",CB$4=""),0,COUNTIFS(Formulas!$A$2:$A$3001,CB$4,Formulas!$B$2:$B$3001,$A295))</f>
        <v>0</v>
      </c>
      <c r="CC295" s="21" t="n">
        <f aca="false">IF(OR($A295="",CC$4=""),0,COUNTIFS(Formulas!$A$2:$A$3001,CC$4,Formulas!$B$2:$B$3001,$A295))</f>
        <v>0</v>
      </c>
      <c r="CD295" s="21" t="n">
        <f aca="false">IF(OR($A295="",CD$4=""),0,COUNTIFS(Formulas!$A$2:$A$3001,CD$4,Formulas!$B$2:$B$3001,$A295))</f>
        <v>0</v>
      </c>
      <c r="CE295" s="21" t="n">
        <f aca="false">IF(OR($A295="",CE$4=""),0,COUNTIFS(Formulas!$A$2:$A$3001,CE$4,Formulas!$B$2:$B$3001,$A295))</f>
        <v>0</v>
      </c>
      <c r="CF295" s="21" t="n">
        <f aca="false">IF(OR($A295="",CF$4=""),0,COUNTIFS(Formulas!$A$2:$A$3001,CF$4,Formulas!$B$2:$B$3001,$A295))</f>
        <v>0</v>
      </c>
      <c r="CG295" s="21" t="n">
        <f aca="false">IF(OR($A295="",CG$4=""),0,COUNTIFS(Formulas!$A$2:$A$3001,CG$4,Formulas!$B$2:$B$3001,$A295))</f>
        <v>0</v>
      </c>
      <c r="CH295" s="21" t="n">
        <f aca="false">IF(OR($A295="",CH$4=""),0,COUNTIFS(Formulas!$A$2:$A$3001,CH$4,Formulas!$B$2:$B$3001,$A295))</f>
        <v>0</v>
      </c>
      <c r="CI295" s="21" t="n">
        <f aca="false">IF(OR($A295="",CI$4=""),0,COUNTIFS(Formulas!$A$2:$A$3001,CI$4,Formulas!$B$2:$B$3001,$A295))</f>
        <v>0</v>
      </c>
      <c r="CJ295" s="21" t="n">
        <f aca="false">IF(OR($A295="",CJ$4=""),0,COUNTIFS(Formulas!$A$2:$A$3001,CJ$4,Formulas!$B$2:$B$3001,$A295))</f>
        <v>0</v>
      </c>
      <c r="CK295" s="21" t="n">
        <f aca="false">IF(OR($A295="",CK$4=""),0,COUNTIFS(Formulas!$A$2:$A$3001,CK$4,Formulas!$B$2:$B$3001,$A295))</f>
        <v>0</v>
      </c>
      <c r="CL295" s="21" t="n">
        <f aca="false">IF(OR($A295="",CL$4=""),0,COUNTIFS(Formulas!$A$2:$A$3001,CL$4,Formulas!$B$2:$B$3001,$A295))</f>
        <v>0</v>
      </c>
      <c r="CM295" s="21" t="n">
        <f aca="false">IF(OR($A295="",CM$4=""),0,COUNTIFS(Formulas!$A$2:$A$3001,CM$4,Formulas!$B$2:$B$3001,$A295))</f>
        <v>0</v>
      </c>
      <c r="CN295" s="21" t="n">
        <f aca="false">IF(OR($A295="",CN$4=""),0,COUNTIFS(Formulas!$A$2:$A$3001,CN$4,Formulas!$B$2:$B$3001,$A295))</f>
        <v>0</v>
      </c>
      <c r="CO295" s="21" t="n">
        <f aca="false">IF(OR($A295="",CO$4=""),0,COUNTIFS(Formulas!$A$2:$A$3001,CO$4,Formulas!$B$2:$B$3001,$A295))</f>
        <v>0</v>
      </c>
      <c r="CP295" s="21" t="n">
        <f aca="false">IF(OR($A295="",CP$4=""),0,COUNTIFS(Formulas!$A$2:$A$3001,CP$4,Formulas!$B$2:$B$3001,$A295))</f>
        <v>0</v>
      </c>
      <c r="CQ295" s="21" t="n">
        <f aca="false">IF(OR($A295="",CQ$4=""),0,COUNTIFS(Formulas!$A$2:$A$3001,CQ$4,Formulas!$B$2:$B$3001,$A295))</f>
        <v>0</v>
      </c>
      <c r="CR295" s="21" t="n">
        <f aca="false">IF(OR($A295="",CR$4=""),0,COUNTIFS(Formulas!$A$2:$A$3001,CR$4,Formulas!$B$2:$B$3001,$A295))</f>
        <v>0</v>
      </c>
      <c r="CS295" s="21" t="n">
        <f aca="false">IF(OR($A295="",CS$4=""),0,COUNTIFS(Formulas!$A$2:$A$3001,CS$4,Formulas!$B$2:$B$3001,$A295))</f>
        <v>0</v>
      </c>
      <c r="CT295" s="21" t="n">
        <f aca="false">IF(OR($A295="",CT$4=""),0,COUNTIFS(Formulas!$A$2:$A$3001,CT$4,Formulas!$B$2:$B$3001,$A295))</f>
        <v>0</v>
      </c>
      <c r="CU295" s="21" t="n">
        <f aca="false">IF(OR($A295="",CU$4=""),0,COUNTIFS(Formulas!$A$2:$A$3001,CU$4,Formulas!$B$2:$B$3001,$A295))</f>
        <v>0</v>
      </c>
      <c r="CV295" s="21" t="n">
        <f aca="false">IF(OR($A295="",CV$4=""),0,COUNTIFS(Formulas!$A$2:$A$3001,CV$4,Formulas!$B$2:$B$3001,$A295))</f>
        <v>0</v>
      </c>
      <c r="CW295" s="21" t="n">
        <f aca="false">IF(OR($A295="",CW$4=""),0,COUNTIFS(Formulas!$A$2:$A$3001,CW$4,Formulas!$B$2:$B$3001,$A295))</f>
        <v>0</v>
      </c>
      <c r="CX295" s="21" t="n">
        <f aca="false">IF(OR($A295="",CX$4=""),0,COUNTIFS(Formulas!$A$2:$A$3001,CX$4,Formulas!$B$2:$B$3001,$A295))</f>
        <v>0</v>
      </c>
      <c r="CY295" s="21" t="n">
        <f aca="false">IF(OR($A295="",CY$4=""),0,COUNTIFS(Formulas!$A$2:$A$3001,CY$4,Formulas!$B$2:$B$3001,$A295))</f>
        <v>0</v>
      </c>
      <c r="CZ295" s="21" t="n">
        <f aca="false">IF(OR($A295="",CZ$4=""),0,COUNTIFS(Formulas!$A$2:$A$3001,CZ$4,Formulas!$B$2:$B$3001,$A295))</f>
        <v>0</v>
      </c>
      <c r="DA295" s="21" t="n">
        <f aca="false">IF(OR($A295="",DA$4=""),0,COUNTIFS(Formulas!$A$2:$A$3001,DA$4,Formulas!$B$2:$B$3001,$A295))</f>
        <v>0</v>
      </c>
      <c r="DB295" s="21" t="n">
        <f aca="false">IF(OR($A295="",DB$4=""),0,COUNTIFS(Formulas!$A$2:$A$3001,DB$4,Formulas!$B$2:$B$3001,$A295))</f>
        <v>0</v>
      </c>
      <c r="DC295" s="21" t="n">
        <f aca="false">IF(OR($A295="",DC$4=""),0,COUNTIFS(Formulas!$A$2:$A$3001,DC$4,Formulas!$B$2:$B$3001,$A295))</f>
        <v>0</v>
      </c>
      <c r="DD295" s="21" t="n">
        <f aca="false">IF(OR($A295="",DD$4=""),0,COUNTIFS(Formulas!$A$2:$A$3001,DD$4,Formulas!$B$2:$B$3001,$A295))</f>
        <v>0</v>
      </c>
      <c r="DE295" s="21" t="n">
        <f aca="false">IF(OR($A295="",DE$4=""),0,COUNTIFS(Formulas!$A$2:$A$3001,DE$4,Formulas!$B$2:$B$3001,$A295))</f>
        <v>0</v>
      </c>
      <c r="DF295" s="21" t="n">
        <f aca="false">IF(OR($A295="",DF$4=""),0,COUNTIFS(Formulas!$A$2:$A$3001,DF$4,Formulas!$B$2:$B$3001,$A295))</f>
        <v>0</v>
      </c>
      <c r="DG295" s="21" t="n">
        <f aca="false">IF(OR($A295="",DG$4=""),0,COUNTIFS(Formulas!$A$2:$A$3001,DG$4,Formulas!$B$2:$B$3001,$A295))</f>
        <v>0</v>
      </c>
      <c r="DH295" s="21" t="n">
        <f aca="false">IF(OR($A295="",DH$4=""),0,COUNTIFS(Formulas!$A$2:$A$3001,DH$4,Formulas!$B$2:$B$3001,$A295))</f>
        <v>0</v>
      </c>
      <c r="DI295" s="21" t="n">
        <f aca="false">IF(OR($A295="",DI$4=""),0,COUNTIFS(Formulas!$A$2:$A$3001,DI$4,Formulas!$B$2:$B$3001,$A295))</f>
        <v>0</v>
      </c>
      <c r="DJ295" s="21" t="n">
        <f aca="false">IF(OR($A295="",DJ$4=""),0,COUNTIFS(Formulas!$A$2:$A$3001,DJ$4,Formulas!$B$2:$B$3001,$A295))</f>
        <v>0</v>
      </c>
      <c r="DK295" s="21" t="n">
        <f aca="false">IF(OR($A295="",DK$4=""),0,COUNTIFS(Formulas!$A$2:$A$3001,DK$4,Formulas!$B$2:$B$3001,$A295))</f>
        <v>0</v>
      </c>
      <c r="DL295" s="21" t="n">
        <f aca="false">IF(OR($A295="",DL$4=""),0,COUNTIFS(Formulas!$A$2:$A$3001,DL$4,Formulas!$B$2:$B$3001,$A295))</f>
        <v>0</v>
      </c>
      <c r="DM295" s="21" t="n">
        <f aca="false">IF(OR($A295="",DM$4=""),0,COUNTIFS(Formulas!$A$2:$A$3001,DM$4,Formulas!$B$2:$B$3001,$A295))</f>
        <v>0</v>
      </c>
      <c r="DN295" s="21" t="n">
        <f aca="false">IF(OR($A295="",DN$4=""),0,COUNTIFS(Formulas!$A$2:$A$3001,DN$4,Formulas!$B$2:$B$3001,$A295))</f>
        <v>0</v>
      </c>
      <c r="DO295" s="21" t="n">
        <f aca="false">IF(OR($A295="",DO$4=""),0,COUNTIFS(Formulas!$A$2:$A$3001,DO$4,Formulas!$B$2:$B$3001,$A295))</f>
        <v>0</v>
      </c>
      <c r="DP295" s="21" t="n">
        <f aca="false">IF(OR($A295="",DP$4=""),0,COUNTIFS(Formulas!$A$2:$A$3001,DP$4,Formulas!$B$2:$B$3001,$A295))</f>
        <v>0</v>
      </c>
      <c r="DQ295" s="21" t="n">
        <f aca="false">IF(OR($A295="",DQ$4=""),0,COUNTIFS(Formulas!$A$2:$A$3001,DQ$4,Formulas!$B$2:$B$3001,$A295))</f>
        <v>0</v>
      </c>
      <c r="DR295" s="21" t="n">
        <f aca="false">IF(OR($A295="",DR$4=""),0,COUNTIFS(Formulas!$A$2:$A$3001,DR$4,Formulas!$B$2:$B$3001,$A295))</f>
        <v>0</v>
      </c>
      <c r="DS295" s="21" t="n">
        <f aca="false">IF(OR($A295="",DS$4=""),0,COUNTIFS(Formulas!$A$2:$A$3001,DS$4,Formulas!$B$2:$B$3001,$A295))</f>
        <v>0</v>
      </c>
      <c r="DT295" s="21" t="n">
        <f aca="false">IF(OR($A295="",DT$4=""),0,COUNTIFS(Formulas!$A$2:$A$3001,DT$4,Formulas!$B$2:$B$3001,$A295))</f>
        <v>0</v>
      </c>
      <c r="DU295" s="21" t="n">
        <f aca="false">IF(OR($A295="",DU$4=""),0,COUNTIFS(Formulas!$A$2:$A$3001,DU$4,Formulas!$B$2:$B$3001,$A295))</f>
        <v>0</v>
      </c>
      <c r="DV295" s="21" t="n">
        <f aca="false">IF(OR($A295="",DV$4=""),0,COUNTIFS(Formulas!$A$2:$A$3001,DV$4,Formulas!$B$2:$B$3001,$A295))</f>
        <v>0</v>
      </c>
      <c r="DW295" s="21" t="n">
        <f aca="false">IF(OR($A295="",DW$4=""),0,COUNTIFS(Formulas!$A$2:$A$3001,DW$4,Formulas!$B$2:$B$3001,$A295))</f>
        <v>0</v>
      </c>
      <c r="DX295" s="21" t="n">
        <f aca="false">IF(OR($A295="",DX$4=""),0,COUNTIFS(Formulas!$A$2:$A$3001,DX$4,Formulas!$B$2:$B$3001,$A295))</f>
        <v>0</v>
      </c>
      <c r="DY295" s="21" t="n">
        <f aca="false">IF(OR($A295="",DY$4=""),0,COUNTIFS(Formulas!$A$2:$A$3001,DY$4,Formulas!$B$2:$B$3001,$A295))</f>
        <v>0</v>
      </c>
      <c r="DZ295" s="21" t="n">
        <f aca="false">IF(OR($A295="",DZ$4=""),0,COUNTIFS(Formulas!$A$2:$A$3001,DZ$4,Formulas!$B$2:$B$3001,$A295))</f>
        <v>0</v>
      </c>
      <c r="EA295" s="21" t="n">
        <f aca="false">IF(OR($A295="",EA$4=""),0,COUNTIFS(Formulas!$A$2:$A$3001,EA$4,Formulas!$B$2:$B$3001,$A295))</f>
        <v>0</v>
      </c>
      <c r="EB295" s="21" t="n">
        <f aca="false">IF(OR($A295="",EB$4=""),0,COUNTIFS(Formulas!$A$2:$A$3001,EB$4,Formulas!$B$2:$B$3001,$A295))</f>
        <v>0</v>
      </c>
      <c r="EC295" s="21" t="n">
        <f aca="false">IF(OR($A295="",EC$4=""),0,COUNTIFS(Formulas!$A$2:$A$3001,EC$4,Formulas!$B$2:$B$3001,$A295))</f>
        <v>0</v>
      </c>
      <c r="ED295" s="21" t="n">
        <f aca="false">IF(OR($A295="",ED$4=""),0,COUNTIFS(Formulas!$A$2:$A$3001,ED$4,Formulas!$B$2:$B$3001,$A295))</f>
        <v>0</v>
      </c>
      <c r="EE295" s="21" t="n">
        <f aca="false">IF(OR($A295="",EE$4=""),0,COUNTIFS(Formulas!$A$2:$A$3001,EE$4,Formulas!$B$2:$B$3001,$A295))</f>
        <v>0</v>
      </c>
      <c r="EF295" s="21" t="n">
        <f aca="false">IF(OR($A295="",EF$4=""),0,COUNTIFS(Formulas!$A$2:$A$3001,EF$4,Formulas!$B$2:$B$3001,$A295))</f>
        <v>0</v>
      </c>
      <c r="EG295" s="21" t="n">
        <f aca="false">IF(OR($A295="",EG$4=""),0,COUNTIFS(Formulas!$A$2:$A$3001,EG$4,Formulas!$B$2:$B$3001,$A295))</f>
        <v>0</v>
      </c>
      <c r="EH295" s="21" t="n">
        <f aca="false">IF(OR($A295="",EH$4=""),0,COUNTIFS(Formulas!$A$2:$A$3001,EH$4,Formulas!$B$2:$B$3001,$A295))</f>
        <v>0</v>
      </c>
      <c r="EI295" s="21" t="n">
        <f aca="false">IF(OR($A295="",EI$4=""),0,COUNTIFS(Formulas!$A$2:$A$3001,EI$4,Formulas!$B$2:$B$3001,$A295))</f>
        <v>0</v>
      </c>
      <c r="EJ295" s="21" t="n">
        <f aca="false">IF(OR($A295="",EJ$4=""),0,COUNTIFS(Formulas!$A$2:$A$3001,EJ$4,Formulas!$B$2:$B$3001,$A295))</f>
        <v>0</v>
      </c>
      <c r="EK295" s="21" t="n">
        <f aca="false">IF(OR($A295="",EK$4=""),0,COUNTIFS(Formulas!$A$2:$A$3001,EK$4,Formulas!$B$2:$B$3001,$A295))</f>
        <v>0</v>
      </c>
      <c r="EL295" s="21" t="n">
        <f aca="false">IF(OR($A295="",EL$4=""),0,COUNTIFS(Formulas!$A$2:$A$3001,EL$4,Formulas!$B$2:$B$3001,$A295))</f>
        <v>0</v>
      </c>
      <c r="EM295" s="21" t="n">
        <f aca="false">IF(OR($A295="",EM$4=""),0,COUNTIFS(Formulas!$A$2:$A$3001,EM$4,Formulas!$B$2:$B$3001,$A295))</f>
        <v>0</v>
      </c>
      <c r="EN295" s="21" t="n">
        <f aca="false">IF(OR($A295="",EN$4=""),0,COUNTIFS(Formulas!$A$2:$A$3001,EN$4,Formulas!$B$2:$B$3001,$A295))</f>
        <v>0</v>
      </c>
      <c r="EO295" s="21" t="n">
        <f aca="false">IF(OR($A295="",EO$4=""),0,COUNTIFS(Formulas!$A$2:$A$3001,EO$4,Formulas!$B$2:$B$3001,$A295))</f>
        <v>0</v>
      </c>
      <c r="EP295" s="21" t="n">
        <f aca="false">IF(OR($A295="",EP$4=""),0,COUNTIFS(Formulas!$A$2:$A$3001,EP$4,Formulas!$B$2:$B$3001,$A295))</f>
        <v>0</v>
      </c>
      <c r="EQ295" s="21" t="n">
        <f aca="false">IF(OR($A295="",EQ$4=""),0,COUNTIFS(Formulas!$A$2:$A$3001,EQ$4,Formulas!$B$2:$B$3001,$A295))</f>
        <v>0</v>
      </c>
      <c r="ER295" s="21" t="n">
        <f aca="false">IF(OR($A295="",ER$4=""),0,COUNTIFS(Formulas!$A$2:$A$3001,ER$4,Formulas!$B$2:$B$3001,$A295))</f>
        <v>0</v>
      </c>
      <c r="ES295" s="21" t="n">
        <f aca="false">IF(OR($A295="",ES$4=""),0,COUNTIFS(Formulas!$A$2:$A$3001,ES$4,Formulas!$B$2:$B$3001,$A295))</f>
        <v>0</v>
      </c>
      <c r="ET295" s="21" t="n">
        <f aca="false">IF(OR($A295="",ET$4=""),0,COUNTIFS(Formulas!$A$2:$A$3001,ET$4,Formulas!$B$2:$B$3001,$A295))</f>
        <v>0</v>
      </c>
      <c r="EU295" s="21" t="n">
        <f aca="false">IF(OR($A295="",EU$4=""),0,COUNTIFS(Formulas!$A$2:$A$3001,EU$4,Formulas!$B$2:$B$3001,$A295))</f>
        <v>0</v>
      </c>
      <c r="EV295" s="21" t="n">
        <f aca="false">IF(OR($A295="",EV$4=""),0,COUNTIFS(Formulas!$A$2:$A$3001,EV$4,Formulas!$B$2:$B$3001,$A295))</f>
        <v>0</v>
      </c>
    </row>
    <row r="296" customFormat="false" ht="15" hidden="false" customHeight="false" outlineLevel="0" collapsed="false">
      <c r="A296" s="13" t="str">
        <f aca="false">IF(INDEX(Materials!$A$2:$A$301,292)="","",INDEX(Materials!$A$2:$A$301,292))</f>
        <v/>
      </c>
      <c r="B296" s="19" t="str">
        <f aca="false">IF(A296="","",COUNTIF(C296:EV296,"&gt;0"))</f>
        <v/>
      </c>
      <c r="C296" s="21" t="n">
        <f aca="false">IF(OR($A296="",C$4=""),0,COUNTIFS(Formulas!$A$2:$A$3001,C$4,Formulas!$B$2:$B$3001,$A296))</f>
        <v>0</v>
      </c>
      <c r="D296" s="21" t="n">
        <f aca="false">IF(OR($A296="",D$4=""),0,COUNTIFS(Formulas!$A$2:$A$3001,D$4,Formulas!$B$2:$B$3001,$A296))</f>
        <v>0</v>
      </c>
      <c r="E296" s="21" t="n">
        <f aca="false">IF(OR($A296="",E$4=""),0,COUNTIFS(Formulas!$A$2:$A$3001,E$4,Formulas!$B$2:$B$3001,$A296))</f>
        <v>0</v>
      </c>
      <c r="F296" s="21" t="n">
        <f aca="false">IF(OR($A296="",F$4=""),0,COUNTIFS(Formulas!$A$2:$A$3001,F$4,Formulas!$B$2:$B$3001,$A296))</f>
        <v>0</v>
      </c>
      <c r="G296" s="21" t="n">
        <f aca="false">IF(OR($A296="",G$4=""),0,COUNTIFS(Formulas!$A$2:$A$3001,G$4,Formulas!$B$2:$B$3001,$A296))</f>
        <v>0</v>
      </c>
      <c r="H296" s="21" t="n">
        <f aca="false">IF(OR($A296="",H$4=""),0,COUNTIFS(Formulas!$A$2:$A$3001,H$4,Formulas!$B$2:$B$3001,$A296))</f>
        <v>0</v>
      </c>
      <c r="I296" s="21" t="n">
        <f aca="false">IF(OR($A296="",I$4=""),0,COUNTIFS(Formulas!$A$2:$A$3001,I$4,Formulas!$B$2:$B$3001,$A296))</f>
        <v>0</v>
      </c>
      <c r="J296" s="21" t="n">
        <f aca="false">IF(OR($A296="",J$4=""),0,COUNTIFS(Formulas!$A$2:$A$3001,J$4,Formulas!$B$2:$B$3001,$A296))</f>
        <v>0</v>
      </c>
      <c r="K296" s="21" t="n">
        <f aca="false">IF(OR($A296="",K$4=""),0,COUNTIFS(Formulas!$A$2:$A$3001,K$4,Formulas!$B$2:$B$3001,$A296))</f>
        <v>0</v>
      </c>
      <c r="L296" s="21" t="n">
        <f aca="false">IF(OR($A296="",L$4=""),0,COUNTIFS(Formulas!$A$2:$A$3001,L$4,Formulas!$B$2:$B$3001,$A296))</f>
        <v>0</v>
      </c>
      <c r="M296" s="21" t="n">
        <f aca="false">IF(OR($A296="",M$4=""),0,COUNTIFS(Formulas!$A$2:$A$3001,M$4,Formulas!$B$2:$B$3001,$A296))</f>
        <v>0</v>
      </c>
      <c r="N296" s="21" t="n">
        <f aca="false">IF(OR($A296="",N$4=""),0,COUNTIFS(Formulas!$A$2:$A$3001,N$4,Formulas!$B$2:$B$3001,$A296))</f>
        <v>0</v>
      </c>
      <c r="O296" s="21" t="n">
        <f aca="false">IF(OR($A296="",O$4=""),0,COUNTIFS(Formulas!$A$2:$A$3001,O$4,Formulas!$B$2:$B$3001,$A296))</f>
        <v>0</v>
      </c>
      <c r="P296" s="21" t="n">
        <f aca="false">IF(OR($A296="",P$4=""),0,COUNTIFS(Formulas!$A$2:$A$3001,P$4,Formulas!$B$2:$B$3001,$A296))</f>
        <v>0</v>
      </c>
      <c r="Q296" s="21" t="n">
        <f aca="false">IF(OR($A296="",Q$4=""),0,COUNTIFS(Formulas!$A$2:$A$3001,Q$4,Formulas!$B$2:$B$3001,$A296))</f>
        <v>0</v>
      </c>
      <c r="R296" s="21" t="n">
        <f aca="false">IF(OR($A296="",R$4=""),0,COUNTIFS(Formulas!$A$2:$A$3001,R$4,Formulas!$B$2:$B$3001,$A296))</f>
        <v>0</v>
      </c>
      <c r="S296" s="21" t="n">
        <f aca="false">IF(OR($A296="",S$4=""),0,COUNTIFS(Formulas!$A$2:$A$3001,S$4,Formulas!$B$2:$B$3001,$A296))</f>
        <v>0</v>
      </c>
      <c r="T296" s="21" t="n">
        <f aca="false">IF(OR($A296="",T$4=""),0,COUNTIFS(Formulas!$A$2:$A$3001,T$4,Formulas!$B$2:$B$3001,$A296))</f>
        <v>0</v>
      </c>
      <c r="U296" s="21" t="n">
        <f aca="false">IF(OR($A296="",U$4=""),0,COUNTIFS(Formulas!$A$2:$A$3001,U$4,Formulas!$B$2:$B$3001,$A296))</f>
        <v>0</v>
      </c>
      <c r="V296" s="21" t="n">
        <f aca="false">IF(OR($A296="",V$4=""),0,COUNTIFS(Formulas!$A$2:$A$3001,V$4,Formulas!$B$2:$B$3001,$A296))</f>
        <v>0</v>
      </c>
      <c r="W296" s="21" t="n">
        <f aca="false">IF(OR($A296="",W$4=""),0,COUNTIFS(Formulas!$A$2:$A$3001,W$4,Formulas!$B$2:$B$3001,$A296))</f>
        <v>0</v>
      </c>
      <c r="X296" s="21" t="n">
        <f aca="false">IF(OR($A296="",X$4=""),0,COUNTIFS(Formulas!$A$2:$A$3001,X$4,Formulas!$B$2:$B$3001,$A296))</f>
        <v>0</v>
      </c>
      <c r="Y296" s="21" t="n">
        <f aca="false">IF(OR($A296="",Y$4=""),0,COUNTIFS(Formulas!$A$2:$A$3001,Y$4,Formulas!$B$2:$B$3001,$A296))</f>
        <v>0</v>
      </c>
      <c r="Z296" s="21" t="n">
        <f aca="false">IF(OR($A296="",Z$4=""),0,COUNTIFS(Formulas!$A$2:$A$3001,Z$4,Formulas!$B$2:$B$3001,$A296))</f>
        <v>0</v>
      </c>
      <c r="AA296" s="21" t="n">
        <f aca="false">IF(OR($A296="",AA$4=""),0,COUNTIFS(Formulas!$A$2:$A$3001,AA$4,Formulas!$B$2:$B$3001,$A296))</f>
        <v>0</v>
      </c>
      <c r="AB296" s="21" t="n">
        <f aca="false">IF(OR($A296="",AB$4=""),0,COUNTIFS(Formulas!$A$2:$A$3001,AB$4,Formulas!$B$2:$B$3001,$A296))</f>
        <v>0</v>
      </c>
      <c r="AC296" s="21" t="n">
        <f aca="false">IF(OR($A296="",AC$4=""),0,COUNTIFS(Formulas!$A$2:$A$3001,AC$4,Formulas!$B$2:$B$3001,$A296))</f>
        <v>0</v>
      </c>
      <c r="AD296" s="21" t="n">
        <f aca="false">IF(OR($A296="",AD$4=""),0,COUNTIFS(Formulas!$A$2:$A$3001,AD$4,Formulas!$B$2:$B$3001,$A296))</f>
        <v>0</v>
      </c>
      <c r="AE296" s="21" t="n">
        <f aca="false">IF(OR($A296="",AE$4=""),0,COUNTIFS(Formulas!$A$2:$A$3001,AE$4,Formulas!$B$2:$B$3001,$A296))</f>
        <v>0</v>
      </c>
      <c r="AF296" s="21" t="n">
        <f aca="false">IF(OR($A296="",AF$4=""),0,COUNTIFS(Formulas!$A$2:$A$3001,AF$4,Formulas!$B$2:$B$3001,$A296))</f>
        <v>0</v>
      </c>
      <c r="AG296" s="21" t="n">
        <f aca="false">IF(OR($A296="",AG$4=""),0,COUNTIFS(Formulas!$A$2:$A$3001,AG$4,Formulas!$B$2:$B$3001,$A296))</f>
        <v>0</v>
      </c>
      <c r="AH296" s="21" t="n">
        <f aca="false">IF(OR($A296="",AH$4=""),0,COUNTIFS(Formulas!$A$2:$A$3001,AH$4,Formulas!$B$2:$B$3001,$A296))</f>
        <v>0</v>
      </c>
      <c r="AI296" s="21" t="n">
        <f aca="false">IF(OR($A296="",AI$4=""),0,COUNTIFS(Formulas!$A$2:$A$3001,AI$4,Formulas!$B$2:$B$3001,$A296))</f>
        <v>0</v>
      </c>
      <c r="AJ296" s="21" t="n">
        <f aca="false">IF(OR($A296="",AJ$4=""),0,COUNTIFS(Formulas!$A$2:$A$3001,AJ$4,Formulas!$B$2:$B$3001,$A296))</f>
        <v>0</v>
      </c>
      <c r="AK296" s="21" t="n">
        <f aca="false">IF(OR($A296="",AK$4=""),0,COUNTIFS(Formulas!$A$2:$A$3001,AK$4,Formulas!$B$2:$B$3001,$A296))</f>
        <v>0</v>
      </c>
      <c r="AL296" s="21" t="n">
        <f aca="false">IF(OR($A296="",AL$4=""),0,COUNTIFS(Formulas!$A$2:$A$3001,AL$4,Formulas!$B$2:$B$3001,$A296))</f>
        <v>0</v>
      </c>
      <c r="AM296" s="21" t="n">
        <f aca="false">IF(OR($A296="",AM$4=""),0,COUNTIFS(Formulas!$A$2:$A$3001,AM$4,Formulas!$B$2:$B$3001,$A296))</f>
        <v>0</v>
      </c>
      <c r="AN296" s="21" t="n">
        <f aca="false">IF(OR($A296="",AN$4=""),0,COUNTIFS(Formulas!$A$2:$A$3001,AN$4,Formulas!$B$2:$B$3001,$A296))</f>
        <v>0</v>
      </c>
      <c r="AO296" s="21" t="n">
        <f aca="false">IF(OR($A296="",AO$4=""),0,COUNTIFS(Formulas!$A$2:$A$3001,AO$4,Formulas!$B$2:$B$3001,$A296))</f>
        <v>0</v>
      </c>
      <c r="AP296" s="21" t="n">
        <f aca="false">IF(OR($A296="",AP$4=""),0,COUNTIFS(Formulas!$A$2:$A$3001,AP$4,Formulas!$B$2:$B$3001,$A296))</f>
        <v>0</v>
      </c>
      <c r="AQ296" s="21" t="n">
        <f aca="false">IF(OR($A296="",AQ$4=""),0,COUNTIFS(Formulas!$A$2:$A$3001,AQ$4,Formulas!$B$2:$B$3001,$A296))</f>
        <v>0</v>
      </c>
      <c r="AR296" s="21" t="n">
        <f aca="false">IF(OR($A296="",AR$4=""),0,COUNTIFS(Formulas!$A$2:$A$3001,AR$4,Formulas!$B$2:$B$3001,$A296))</f>
        <v>0</v>
      </c>
      <c r="AS296" s="21" t="n">
        <f aca="false">IF(OR($A296="",AS$4=""),0,COUNTIFS(Formulas!$A$2:$A$3001,AS$4,Formulas!$B$2:$B$3001,$A296))</f>
        <v>0</v>
      </c>
      <c r="AT296" s="21" t="n">
        <f aca="false">IF(OR($A296="",AT$4=""),0,COUNTIFS(Formulas!$A$2:$A$3001,AT$4,Formulas!$B$2:$B$3001,$A296))</f>
        <v>0</v>
      </c>
      <c r="AU296" s="21" t="n">
        <f aca="false">IF(OR($A296="",AU$4=""),0,COUNTIFS(Formulas!$A$2:$A$3001,AU$4,Formulas!$B$2:$B$3001,$A296))</f>
        <v>0</v>
      </c>
      <c r="AV296" s="21" t="n">
        <f aca="false">IF(OR($A296="",AV$4=""),0,COUNTIFS(Formulas!$A$2:$A$3001,AV$4,Formulas!$B$2:$B$3001,$A296))</f>
        <v>0</v>
      </c>
      <c r="AW296" s="21" t="n">
        <f aca="false">IF(OR($A296="",AW$4=""),0,COUNTIFS(Formulas!$A$2:$A$3001,AW$4,Formulas!$B$2:$B$3001,$A296))</f>
        <v>0</v>
      </c>
      <c r="AX296" s="21" t="n">
        <f aca="false">IF(OR($A296="",AX$4=""),0,COUNTIFS(Formulas!$A$2:$A$3001,AX$4,Formulas!$B$2:$B$3001,$A296))</f>
        <v>0</v>
      </c>
      <c r="AY296" s="21" t="n">
        <f aca="false">IF(OR($A296="",AY$4=""),0,COUNTIFS(Formulas!$A$2:$A$3001,AY$4,Formulas!$B$2:$B$3001,$A296))</f>
        <v>0</v>
      </c>
      <c r="AZ296" s="21" t="n">
        <f aca="false">IF(OR($A296="",AZ$4=""),0,COUNTIFS(Formulas!$A$2:$A$3001,AZ$4,Formulas!$B$2:$B$3001,$A296))</f>
        <v>0</v>
      </c>
      <c r="BA296" s="21" t="n">
        <f aca="false">IF(OR($A296="",BA$4=""),0,COUNTIFS(Formulas!$A$2:$A$3001,BA$4,Formulas!$B$2:$B$3001,$A296))</f>
        <v>0</v>
      </c>
      <c r="BB296" s="21" t="n">
        <f aca="false">IF(OR($A296="",BB$4=""),0,COUNTIFS(Formulas!$A$2:$A$3001,BB$4,Formulas!$B$2:$B$3001,$A296))</f>
        <v>0</v>
      </c>
      <c r="BC296" s="21" t="n">
        <f aca="false">IF(OR($A296="",BC$4=""),0,COUNTIFS(Formulas!$A$2:$A$3001,BC$4,Formulas!$B$2:$B$3001,$A296))</f>
        <v>0</v>
      </c>
      <c r="BD296" s="21" t="n">
        <f aca="false">IF(OR($A296="",BD$4=""),0,COUNTIFS(Formulas!$A$2:$A$3001,BD$4,Formulas!$B$2:$B$3001,$A296))</f>
        <v>0</v>
      </c>
      <c r="BE296" s="21" t="n">
        <f aca="false">IF(OR($A296="",BE$4=""),0,COUNTIFS(Formulas!$A$2:$A$3001,BE$4,Formulas!$B$2:$B$3001,$A296))</f>
        <v>0</v>
      </c>
      <c r="BF296" s="21" t="n">
        <f aca="false">IF(OR($A296="",BF$4=""),0,COUNTIFS(Formulas!$A$2:$A$3001,BF$4,Formulas!$B$2:$B$3001,$A296))</f>
        <v>0</v>
      </c>
      <c r="BG296" s="21" t="n">
        <f aca="false">IF(OR($A296="",BG$4=""),0,COUNTIFS(Formulas!$A$2:$A$3001,BG$4,Formulas!$B$2:$B$3001,$A296))</f>
        <v>0</v>
      </c>
      <c r="BH296" s="21" t="n">
        <f aca="false">IF(OR($A296="",BH$4=""),0,COUNTIFS(Formulas!$A$2:$A$3001,BH$4,Formulas!$B$2:$B$3001,$A296))</f>
        <v>0</v>
      </c>
      <c r="BI296" s="21" t="n">
        <f aca="false">IF(OR($A296="",BI$4=""),0,COUNTIFS(Formulas!$A$2:$A$3001,BI$4,Formulas!$B$2:$B$3001,$A296))</f>
        <v>0</v>
      </c>
      <c r="BJ296" s="21" t="n">
        <f aca="false">IF(OR($A296="",BJ$4=""),0,COUNTIFS(Formulas!$A$2:$A$3001,BJ$4,Formulas!$B$2:$B$3001,$A296))</f>
        <v>0</v>
      </c>
      <c r="BK296" s="21" t="n">
        <f aca="false">IF(OR($A296="",BK$4=""),0,COUNTIFS(Formulas!$A$2:$A$3001,BK$4,Formulas!$B$2:$B$3001,$A296))</f>
        <v>0</v>
      </c>
      <c r="BL296" s="21" t="n">
        <f aca="false">IF(OR($A296="",BL$4=""),0,COUNTIFS(Formulas!$A$2:$A$3001,BL$4,Formulas!$B$2:$B$3001,$A296))</f>
        <v>0</v>
      </c>
      <c r="BM296" s="21" t="n">
        <f aca="false">IF(OR($A296="",BM$4=""),0,COUNTIFS(Formulas!$A$2:$A$3001,BM$4,Formulas!$B$2:$B$3001,$A296))</f>
        <v>0</v>
      </c>
      <c r="BN296" s="21" t="n">
        <f aca="false">IF(OR($A296="",BN$4=""),0,COUNTIFS(Formulas!$A$2:$A$3001,BN$4,Formulas!$B$2:$B$3001,$A296))</f>
        <v>0</v>
      </c>
      <c r="BO296" s="21" t="n">
        <f aca="false">IF(OR($A296="",BO$4=""),0,COUNTIFS(Formulas!$A$2:$A$3001,BO$4,Formulas!$B$2:$B$3001,$A296))</f>
        <v>0</v>
      </c>
      <c r="BP296" s="21" t="n">
        <f aca="false">IF(OR($A296="",BP$4=""),0,COUNTIFS(Formulas!$A$2:$A$3001,BP$4,Formulas!$B$2:$B$3001,$A296))</f>
        <v>0</v>
      </c>
      <c r="BQ296" s="21" t="n">
        <f aca="false">IF(OR($A296="",BQ$4=""),0,COUNTIFS(Formulas!$A$2:$A$3001,BQ$4,Formulas!$B$2:$B$3001,$A296))</f>
        <v>0</v>
      </c>
      <c r="BR296" s="21" t="n">
        <f aca="false">IF(OR($A296="",BR$4=""),0,COUNTIFS(Formulas!$A$2:$A$3001,BR$4,Formulas!$B$2:$B$3001,$A296))</f>
        <v>0</v>
      </c>
      <c r="BS296" s="21" t="n">
        <f aca="false">IF(OR($A296="",BS$4=""),0,COUNTIFS(Formulas!$A$2:$A$3001,BS$4,Formulas!$B$2:$B$3001,$A296))</f>
        <v>0</v>
      </c>
      <c r="BT296" s="21" t="n">
        <f aca="false">IF(OR($A296="",BT$4=""),0,COUNTIFS(Formulas!$A$2:$A$3001,BT$4,Formulas!$B$2:$B$3001,$A296))</f>
        <v>0</v>
      </c>
      <c r="BU296" s="21" t="n">
        <f aca="false">IF(OR($A296="",BU$4=""),0,COUNTIFS(Formulas!$A$2:$A$3001,BU$4,Formulas!$B$2:$B$3001,$A296))</f>
        <v>0</v>
      </c>
      <c r="BV296" s="21" t="n">
        <f aca="false">IF(OR($A296="",BV$4=""),0,COUNTIFS(Formulas!$A$2:$A$3001,BV$4,Formulas!$B$2:$B$3001,$A296))</f>
        <v>0</v>
      </c>
      <c r="BW296" s="21" t="n">
        <f aca="false">IF(OR($A296="",BW$4=""),0,COUNTIFS(Formulas!$A$2:$A$3001,BW$4,Formulas!$B$2:$B$3001,$A296))</f>
        <v>0</v>
      </c>
      <c r="BX296" s="21" t="n">
        <f aca="false">IF(OR($A296="",BX$4=""),0,COUNTIFS(Formulas!$A$2:$A$3001,BX$4,Formulas!$B$2:$B$3001,$A296))</f>
        <v>0</v>
      </c>
      <c r="BY296" s="21" t="n">
        <f aca="false">IF(OR($A296="",BY$4=""),0,COUNTIFS(Formulas!$A$2:$A$3001,BY$4,Formulas!$B$2:$B$3001,$A296))</f>
        <v>0</v>
      </c>
      <c r="BZ296" s="21" t="n">
        <f aca="false">IF(OR($A296="",BZ$4=""),0,COUNTIFS(Formulas!$A$2:$A$3001,BZ$4,Formulas!$B$2:$B$3001,$A296))</f>
        <v>0</v>
      </c>
      <c r="CA296" s="21" t="n">
        <f aca="false">IF(OR($A296="",CA$4=""),0,COUNTIFS(Formulas!$A$2:$A$3001,CA$4,Formulas!$B$2:$B$3001,$A296))</f>
        <v>0</v>
      </c>
      <c r="CB296" s="21" t="n">
        <f aca="false">IF(OR($A296="",CB$4=""),0,COUNTIFS(Formulas!$A$2:$A$3001,CB$4,Formulas!$B$2:$B$3001,$A296))</f>
        <v>0</v>
      </c>
      <c r="CC296" s="21" t="n">
        <f aca="false">IF(OR($A296="",CC$4=""),0,COUNTIFS(Formulas!$A$2:$A$3001,CC$4,Formulas!$B$2:$B$3001,$A296))</f>
        <v>0</v>
      </c>
      <c r="CD296" s="21" t="n">
        <f aca="false">IF(OR($A296="",CD$4=""),0,COUNTIFS(Formulas!$A$2:$A$3001,CD$4,Formulas!$B$2:$B$3001,$A296))</f>
        <v>0</v>
      </c>
      <c r="CE296" s="21" t="n">
        <f aca="false">IF(OR($A296="",CE$4=""),0,COUNTIFS(Formulas!$A$2:$A$3001,CE$4,Formulas!$B$2:$B$3001,$A296))</f>
        <v>0</v>
      </c>
      <c r="CF296" s="21" t="n">
        <f aca="false">IF(OR($A296="",CF$4=""),0,COUNTIFS(Formulas!$A$2:$A$3001,CF$4,Formulas!$B$2:$B$3001,$A296))</f>
        <v>0</v>
      </c>
      <c r="CG296" s="21" t="n">
        <f aca="false">IF(OR($A296="",CG$4=""),0,COUNTIFS(Formulas!$A$2:$A$3001,CG$4,Formulas!$B$2:$B$3001,$A296))</f>
        <v>0</v>
      </c>
      <c r="CH296" s="21" t="n">
        <f aca="false">IF(OR($A296="",CH$4=""),0,COUNTIFS(Formulas!$A$2:$A$3001,CH$4,Formulas!$B$2:$B$3001,$A296))</f>
        <v>0</v>
      </c>
      <c r="CI296" s="21" t="n">
        <f aca="false">IF(OR($A296="",CI$4=""),0,COUNTIFS(Formulas!$A$2:$A$3001,CI$4,Formulas!$B$2:$B$3001,$A296))</f>
        <v>0</v>
      </c>
      <c r="CJ296" s="21" t="n">
        <f aca="false">IF(OR($A296="",CJ$4=""),0,COUNTIFS(Formulas!$A$2:$A$3001,CJ$4,Formulas!$B$2:$B$3001,$A296))</f>
        <v>0</v>
      </c>
      <c r="CK296" s="21" t="n">
        <f aca="false">IF(OR($A296="",CK$4=""),0,COUNTIFS(Formulas!$A$2:$A$3001,CK$4,Formulas!$B$2:$B$3001,$A296))</f>
        <v>0</v>
      </c>
      <c r="CL296" s="21" t="n">
        <f aca="false">IF(OR($A296="",CL$4=""),0,COUNTIFS(Formulas!$A$2:$A$3001,CL$4,Formulas!$B$2:$B$3001,$A296))</f>
        <v>0</v>
      </c>
      <c r="CM296" s="21" t="n">
        <f aca="false">IF(OR($A296="",CM$4=""),0,COUNTIFS(Formulas!$A$2:$A$3001,CM$4,Formulas!$B$2:$B$3001,$A296))</f>
        <v>0</v>
      </c>
      <c r="CN296" s="21" t="n">
        <f aca="false">IF(OR($A296="",CN$4=""),0,COUNTIFS(Formulas!$A$2:$A$3001,CN$4,Formulas!$B$2:$B$3001,$A296))</f>
        <v>0</v>
      </c>
      <c r="CO296" s="21" t="n">
        <f aca="false">IF(OR($A296="",CO$4=""),0,COUNTIFS(Formulas!$A$2:$A$3001,CO$4,Formulas!$B$2:$B$3001,$A296))</f>
        <v>0</v>
      </c>
      <c r="CP296" s="21" t="n">
        <f aca="false">IF(OR($A296="",CP$4=""),0,COUNTIFS(Formulas!$A$2:$A$3001,CP$4,Formulas!$B$2:$B$3001,$A296))</f>
        <v>0</v>
      </c>
      <c r="CQ296" s="21" t="n">
        <f aca="false">IF(OR($A296="",CQ$4=""),0,COUNTIFS(Formulas!$A$2:$A$3001,CQ$4,Formulas!$B$2:$B$3001,$A296))</f>
        <v>0</v>
      </c>
      <c r="CR296" s="21" t="n">
        <f aca="false">IF(OR($A296="",CR$4=""),0,COUNTIFS(Formulas!$A$2:$A$3001,CR$4,Formulas!$B$2:$B$3001,$A296))</f>
        <v>0</v>
      </c>
      <c r="CS296" s="21" t="n">
        <f aca="false">IF(OR($A296="",CS$4=""),0,COUNTIFS(Formulas!$A$2:$A$3001,CS$4,Formulas!$B$2:$B$3001,$A296))</f>
        <v>0</v>
      </c>
      <c r="CT296" s="21" t="n">
        <f aca="false">IF(OR($A296="",CT$4=""),0,COUNTIFS(Formulas!$A$2:$A$3001,CT$4,Formulas!$B$2:$B$3001,$A296))</f>
        <v>0</v>
      </c>
      <c r="CU296" s="21" t="n">
        <f aca="false">IF(OR($A296="",CU$4=""),0,COUNTIFS(Formulas!$A$2:$A$3001,CU$4,Formulas!$B$2:$B$3001,$A296))</f>
        <v>0</v>
      </c>
      <c r="CV296" s="21" t="n">
        <f aca="false">IF(OR($A296="",CV$4=""),0,COUNTIFS(Formulas!$A$2:$A$3001,CV$4,Formulas!$B$2:$B$3001,$A296))</f>
        <v>0</v>
      </c>
      <c r="CW296" s="21" t="n">
        <f aca="false">IF(OR($A296="",CW$4=""),0,COUNTIFS(Formulas!$A$2:$A$3001,CW$4,Formulas!$B$2:$B$3001,$A296))</f>
        <v>0</v>
      </c>
      <c r="CX296" s="21" t="n">
        <f aca="false">IF(OR($A296="",CX$4=""),0,COUNTIFS(Formulas!$A$2:$A$3001,CX$4,Formulas!$B$2:$B$3001,$A296))</f>
        <v>0</v>
      </c>
      <c r="CY296" s="21" t="n">
        <f aca="false">IF(OR($A296="",CY$4=""),0,COUNTIFS(Formulas!$A$2:$A$3001,CY$4,Formulas!$B$2:$B$3001,$A296))</f>
        <v>0</v>
      </c>
      <c r="CZ296" s="21" t="n">
        <f aca="false">IF(OR($A296="",CZ$4=""),0,COUNTIFS(Formulas!$A$2:$A$3001,CZ$4,Formulas!$B$2:$B$3001,$A296))</f>
        <v>0</v>
      </c>
      <c r="DA296" s="21" t="n">
        <f aca="false">IF(OR($A296="",DA$4=""),0,COUNTIFS(Formulas!$A$2:$A$3001,DA$4,Formulas!$B$2:$B$3001,$A296))</f>
        <v>0</v>
      </c>
      <c r="DB296" s="21" t="n">
        <f aca="false">IF(OR($A296="",DB$4=""),0,COUNTIFS(Formulas!$A$2:$A$3001,DB$4,Formulas!$B$2:$B$3001,$A296))</f>
        <v>0</v>
      </c>
      <c r="DC296" s="21" t="n">
        <f aca="false">IF(OR($A296="",DC$4=""),0,COUNTIFS(Formulas!$A$2:$A$3001,DC$4,Formulas!$B$2:$B$3001,$A296))</f>
        <v>0</v>
      </c>
      <c r="DD296" s="21" t="n">
        <f aca="false">IF(OR($A296="",DD$4=""),0,COUNTIFS(Formulas!$A$2:$A$3001,DD$4,Formulas!$B$2:$B$3001,$A296))</f>
        <v>0</v>
      </c>
      <c r="DE296" s="21" t="n">
        <f aca="false">IF(OR($A296="",DE$4=""),0,COUNTIFS(Formulas!$A$2:$A$3001,DE$4,Formulas!$B$2:$B$3001,$A296))</f>
        <v>0</v>
      </c>
      <c r="DF296" s="21" t="n">
        <f aca="false">IF(OR($A296="",DF$4=""),0,COUNTIFS(Formulas!$A$2:$A$3001,DF$4,Formulas!$B$2:$B$3001,$A296))</f>
        <v>0</v>
      </c>
      <c r="DG296" s="21" t="n">
        <f aca="false">IF(OR($A296="",DG$4=""),0,COUNTIFS(Formulas!$A$2:$A$3001,DG$4,Formulas!$B$2:$B$3001,$A296))</f>
        <v>0</v>
      </c>
      <c r="DH296" s="21" t="n">
        <f aca="false">IF(OR($A296="",DH$4=""),0,COUNTIFS(Formulas!$A$2:$A$3001,DH$4,Formulas!$B$2:$B$3001,$A296))</f>
        <v>0</v>
      </c>
      <c r="DI296" s="21" t="n">
        <f aca="false">IF(OR($A296="",DI$4=""),0,COUNTIFS(Formulas!$A$2:$A$3001,DI$4,Formulas!$B$2:$B$3001,$A296))</f>
        <v>0</v>
      </c>
      <c r="DJ296" s="21" t="n">
        <f aca="false">IF(OR($A296="",DJ$4=""),0,COUNTIFS(Formulas!$A$2:$A$3001,DJ$4,Formulas!$B$2:$B$3001,$A296))</f>
        <v>0</v>
      </c>
      <c r="DK296" s="21" t="n">
        <f aca="false">IF(OR($A296="",DK$4=""),0,COUNTIFS(Formulas!$A$2:$A$3001,DK$4,Formulas!$B$2:$B$3001,$A296))</f>
        <v>0</v>
      </c>
      <c r="DL296" s="21" t="n">
        <f aca="false">IF(OR($A296="",DL$4=""),0,COUNTIFS(Formulas!$A$2:$A$3001,DL$4,Formulas!$B$2:$B$3001,$A296))</f>
        <v>0</v>
      </c>
      <c r="DM296" s="21" t="n">
        <f aca="false">IF(OR($A296="",DM$4=""),0,COUNTIFS(Formulas!$A$2:$A$3001,DM$4,Formulas!$B$2:$B$3001,$A296))</f>
        <v>0</v>
      </c>
      <c r="DN296" s="21" t="n">
        <f aca="false">IF(OR($A296="",DN$4=""),0,COUNTIFS(Formulas!$A$2:$A$3001,DN$4,Formulas!$B$2:$B$3001,$A296))</f>
        <v>0</v>
      </c>
      <c r="DO296" s="21" t="n">
        <f aca="false">IF(OR($A296="",DO$4=""),0,COUNTIFS(Formulas!$A$2:$A$3001,DO$4,Formulas!$B$2:$B$3001,$A296))</f>
        <v>0</v>
      </c>
      <c r="DP296" s="21" t="n">
        <f aca="false">IF(OR($A296="",DP$4=""),0,COUNTIFS(Formulas!$A$2:$A$3001,DP$4,Formulas!$B$2:$B$3001,$A296))</f>
        <v>0</v>
      </c>
      <c r="DQ296" s="21" t="n">
        <f aca="false">IF(OR($A296="",DQ$4=""),0,COUNTIFS(Formulas!$A$2:$A$3001,DQ$4,Formulas!$B$2:$B$3001,$A296))</f>
        <v>0</v>
      </c>
      <c r="DR296" s="21" t="n">
        <f aca="false">IF(OR($A296="",DR$4=""),0,COUNTIFS(Formulas!$A$2:$A$3001,DR$4,Formulas!$B$2:$B$3001,$A296))</f>
        <v>0</v>
      </c>
      <c r="DS296" s="21" t="n">
        <f aca="false">IF(OR($A296="",DS$4=""),0,COUNTIFS(Formulas!$A$2:$A$3001,DS$4,Formulas!$B$2:$B$3001,$A296))</f>
        <v>0</v>
      </c>
      <c r="DT296" s="21" t="n">
        <f aca="false">IF(OR($A296="",DT$4=""),0,COUNTIFS(Formulas!$A$2:$A$3001,DT$4,Formulas!$B$2:$B$3001,$A296))</f>
        <v>0</v>
      </c>
      <c r="DU296" s="21" t="n">
        <f aca="false">IF(OR($A296="",DU$4=""),0,COUNTIFS(Formulas!$A$2:$A$3001,DU$4,Formulas!$B$2:$B$3001,$A296))</f>
        <v>0</v>
      </c>
      <c r="DV296" s="21" t="n">
        <f aca="false">IF(OR($A296="",DV$4=""),0,COUNTIFS(Formulas!$A$2:$A$3001,DV$4,Formulas!$B$2:$B$3001,$A296))</f>
        <v>0</v>
      </c>
      <c r="DW296" s="21" t="n">
        <f aca="false">IF(OR($A296="",DW$4=""),0,COUNTIFS(Formulas!$A$2:$A$3001,DW$4,Formulas!$B$2:$B$3001,$A296))</f>
        <v>0</v>
      </c>
      <c r="DX296" s="21" t="n">
        <f aca="false">IF(OR($A296="",DX$4=""),0,COUNTIFS(Formulas!$A$2:$A$3001,DX$4,Formulas!$B$2:$B$3001,$A296))</f>
        <v>0</v>
      </c>
      <c r="DY296" s="21" t="n">
        <f aca="false">IF(OR($A296="",DY$4=""),0,COUNTIFS(Formulas!$A$2:$A$3001,DY$4,Formulas!$B$2:$B$3001,$A296))</f>
        <v>0</v>
      </c>
      <c r="DZ296" s="21" t="n">
        <f aca="false">IF(OR($A296="",DZ$4=""),0,COUNTIFS(Formulas!$A$2:$A$3001,DZ$4,Formulas!$B$2:$B$3001,$A296))</f>
        <v>0</v>
      </c>
      <c r="EA296" s="21" t="n">
        <f aca="false">IF(OR($A296="",EA$4=""),0,COUNTIFS(Formulas!$A$2:$A$3001,EA$4,Formulas!$B$2:$B$3001,$A296))</f>
        <v>0</v>
      </c>
      <c r="EB296" s="21" t="n">
        <f aca="false">IF(OR($A296="",EB$4=""),0,COUNTIFS(Formulas!$A$2:$A$3001,EB$4,Formulas!$B$2:$B$3001,$A296))</f>
        <v>0</v>
      </c>
      <c r="EC296" s="21" t="n">
        <f aca="false">IF(OR($A296="",EC$4=""),0,COUNTIFS(Formulas!$A$2:$A$3001,EC$4,Formulas!$B$2:$B$3001,$A296))</f>
        <v>0</v>
      </c>
      <c r="ED296" s="21" t="n">
        <f aca="false">IF(OR($A296="",ED$4=""),0,COUNTIFS(Formulas!$A$2:$A$3001,ED$4,Formulas!$B$2:$B$3001,$A296))</f>
        <v>0</v>
      </c>
      <c r="EE296" s="21" t="n">
        <f aca="false">IF(OR($A296="",EE$4=""),0,COUNTIFS(Formulas!$A$2:$A$3001,EE$4,Formulas!$B$2:$B$3001,$A296))</f>
        <v>0</v>
      </c>
      <c r="EF296" s="21" t="n">
        <f aca="false">IF(OR($A296="",EF$4=""),0,COUNTIFS(Formulas!$A$2:$A$3001,EF$4,Formulas!$B$2:$B$3001,$A296))</f>
        <v>0</v>
      </c>
      <c r="EG296" s="21" t="n">
        <f aca="false">IF(OR($A296="",EG$4=""),0,COUNTIFS(Formulas!$A$2:$A$3001,EG$4,Formulas!$B$2:$B$3001,$A296))</f>
        <v>0</v>
      </c>
      <c r="EH296" s="21" t="n">
        <f aca="false">IF(OR($A296="",EH$4=""),0,COUNTIFS(Formulas!$A$2:$A$3001,EH$4,Formulas!$B$2:$B$3001,$A296))</f>
        <v>0</v>
      </c>
      <c r="EI296" s="21" t="n">
        <f aca="false">IF(OR($A296="",EI$4=""),0,COUNTIFS(Formulas!$A$2:$A$3001,EI$4,Formulas!$B$2:$B$3001,$A296))</f>
        <v>0</v>
      </c>
      <c r="EJ296" s="21" t="n">
        <f aca="false">IF(OR($A296="",EJ$4=""),0,COUNTIFS(Formulas!$A$2:$A$3001,EJ$4,Formulas!$B$2:$B$3001,$A296))</f>
        <v>0</v>
      </c>
      <c r="EK296" s="21" t="n">
        <f aca="false">IF(OR($A296="",EK$4=""),0,COUNTIFS(Formulas!$A$2:$A$3001,EK$4,Formulas!$B$2:$B$3001,$A296))</f>
        <v>0</v>
      </c>
      <c r="EL296" s="21" t="n">
        <f aca="false">IF(OR($A296="",EL$4=""),0,COUNTIFS(Formulas!$A$2:$A$3001,EL$4,Formulas!$B$2:$B$3001,$A296))</f>
        <v>0</v>
      </c>
      <c r="EM296" s="21" t="n">
        <f aca="false">IF(OR($A296="",EM$4=""),0,COUNTIFS(Formulas!$A$2:$A$3001,EM$4,Formulas!$B$2:$B$3001,$A296))</f>
        <v>0</v>
      </c>
      <c r="EN296" s="21" t="n">
        <f aca="false">IF(OR($A296="",EN$4=""),0,COUNTIFS(Formulas!$A$2:$A$3001,EN$4,Formulas!$B$2:$B$3001,$A296))</f>
        <v>0</v>
      </c>
      <c r="EO296" s="21" t="n">
        <f aca="false">IF(OR($A296="",EO$4=""),0,COUNTIFS(Formulas!$A$2:$A$3001,EO$4,Formulas!$B$2:$B$3001,$A296))</f>
        <v>0</v>
      </c>
      <c r="EP296" s="21" t="n">
        <f aca="false">IF(OR($A296="",EP$4=""),0,COUNTIFS(Formulas!$A$2:$A$3001,EP$4,Formulas!$B$2:$B$3001,$A296))</f>
        <v>0</v>
      </c>
      <c r="EQ296" s="21" t="n">
        <f aca="false">IF(OR($A296="",EQ$4=""),0,COUNTIFS(Formulas!$A$2:$A$3001,EQ$4,Formulas!$B$2:$B$3001,$A296))</f>
        <v>0</v>
      </c>
      <c r="ER296" s="21" t="n">
        <f aca="false">IF(OR($A296="",ER$4=""),0,COUNTIFS(Formulas!$A$2:$A$3001,ER$4,Formulas!$B$2:$B$3001,$A296))</f>
        <v>0</v>
      </c>
      <c r="ES296" s="21" t="n">
        <f aca="false">IF(OR($A296="",ES$4=""),0,COUNTIFS(Formulas!$A$2:$A$3001,ES$4,Formulas!$B$2:$B$3001,$A296))</f>
        <v>0</v>
      </c>
      <c r="ET296" s="21" t="n">
        <f aca="false">IF(OR($A296="",ET$4=""),0,COUNTIFS(Formulas!$A$2:$A$3001,ET$4,Formulas!$B$2:$B$3001,$A296))</f>
        <v>0</v>
      </c>
      <c r="EU296" s="21" t="n">
        <f aca="false">IF(OR($A296="",EU$4=""),0,COUNTIFS(Formulas!$A$2:$A$3001,EU$4,Formulas!$B$2:$B$3001,$A296))</f>
        <v>0</v>
      </c>
      <c r="EV296" s="21" t="n">
        <f aca="false">IF(OR($A296="",EV$4=""),0,COUNTIFS(Formulas!$A$2:$A$3001,EV$4,Formulas!$B$2:$B$3001,$A296))</f>
        <v>0</v>
      </c>
    </row>
    <row r="297" customFormat="false" ht="15" hidden="false" customHeight="false" outlineLevel="0" collapsed="false">
      <c r="A297" s="13" t="str">
        <f aca="false">IF(INDEX(Materials!$A$2:$A$301,293)="","",INDEX(Materials!$A$2:$A$301,293))</f>
        <v/>
      </c>
      <c r="B297" s="19" t="str">
        <f aca="false">IF(A297="","",COUNTIF(C297:EV297,"&gt;0"))</f>
        <v/>
      </c>
      <c r="C297" s="21" t="n">
        <f aca="false">IF(OR($A297="",C$4=""),0,COUNTIFS(Formulas!$A$2:$A$3001,C$4,Formulas!$B$2:$B$3001,$A297))</f>
        <v>0</v>
      </c>
      <c r="D297" s="21" t="n">
        <f aca="false">IF(OR($A297="",D$4=""),0,COUNTIFS(Formulas!$A$2:$A$3001,D$4,Formulas!$B$2:$B$3001,$A297))</f>
        <v>0</v>
      </c>
      <c r="E297" s="21" t="n">
        <f aca="false">IF(OR($A297="",E$4=""),0,COUNTIFS(Formulas!$A$2:$A$3001,E$4,Formulas!$B$2:$B$3001,$A297))</f>
        <v>0</v>
      </c>
      <c r="F297" s="21" t="n">
        <f aca="false">IF(OR($A297="",F$4=""),0,COUNTIFS(Formulas!$A$2:$A$3001,F$4,Formulas!$B$2:$B$3001,$A297))</f>
        <v>0</v>
      </c>
      <c r="G297" s="21" t="n">
        <f aca="false">IF(OR($A297="",G$4=""),0,COUNTIFS(Formulas!$A$2:$A$3001,G$4,Formulas!$B$2:$B$3001,$A297))</f>
        <v>0</v>
      </c>
      <c r="H297" s="21" t="n">
        <f aca="false">IF(OR($A297="",H$4=""),0,COUNTIFS(Formulas!$A$2:$A$3001,H$4,Formulas!$B$2:$B$3001,$A297))</f>
        <v>0</v>
      </c>
      <c r="I297" s="21" t="n">
        <f aca="false">IF(OR($A297="",I$4=""),0,COUNTIFS(Formulas!$A$2:$A$3001,I$4,Formulas!$B$2:$B$3001,$A297))</f>
        <v>0</v>
      </c>
      <c r="J297" s="21" t="n">
        <f aca="false">IF(OR($A297="",J$4=""),0,COUNTIFS(Formulas!$A$2:$A$3001,J$4,Formulas!$B$2:$B$3001,$A297))</f>
        <v>0</v>
      </c>
      <c r="K297" s="21" t="n">
        <f aca="false">IF(OR($A297="",K$4=""),0,COUNTIFS(Formulas!$A$2:$A$3001,K$4,Formulas!$B$2:$B$3001,$A297))</f>
        <v>0</v>
      </c>
      <c r="L297" s="21" t="n">
        <f aca="false">IF(OR($A297="",L$4=""),0,COUNTIFS(Formulas!$A$2:$A$3001,L$4,Formulas!$B$2:$B$3001,$A297))</f>
        <v>0</v>
      </c>
      <c r="M297" s="21" t="n">
        <f aca="false">IF(OR($A297="",M$4=""),0,COUNTIFS(Formulas!$A$2:$A$3001,M$4,Formulas!$B$2:$B$3001,$A297))</f>
        <v>0</v>
      </c>
      <c r="N297" s="21" t="n">
        <f aca="false">IF(OR($A297="",N$4=""),0,COUNTIFS(Formulas!$A$2:$A$3001,N$4,Formulas!$B$2:$B$3001,$A297))</f>
        <v>0</v>
      </c>
      <c r="O297" s="21" t="n">
        <f aca="false">IF(OR($A297="",O$4=""),0,COUNTIFS(Formulas!$A$2:$A$3001,O$4,Formulas!$B$2:$B$3001,$A297))</f>
        <v>0</v>
      </c>
      <c r="P297" s="21" t="n">
        <f aca="false">IF(OR($A297="",P$4=""),0,COUNTIFS(Formulas!$A$2:$A$3001,P$4,Formulas!$B$2:$B$3001,$A297))</f>
        <v>0</v>
      </c>
      <c r="Q297" s="21" t="n">
        <f aca="false">IF(OR($A297="",Q$4=""),0,COUNTIFS(Formulas!$A$2:$A$3001,Q$4,Formulas!$B$2:$B$3001,$A297))</f>
        <v>0</v>
      </c>
      <c r="R297" s="21" t="n">
        <f aca="false">IF(OR($A297="",R$4=""),0,COUNTIFS(Formulas!$A$2:$A$3001,R$4,Formulas!$B$2:$B$3001,$A297))</f>
        <v>0</v>
      </c>
      <c r="S297" s="21" t="n">
        <f aca="false">IF(OR($A297="",S$4=""),0,COUNTIFS(Formulas!$A$2:$A$3001,S$4,Formulas!$B$2:$B$3001,$A297))</f>
        <v>0</v>
      </c>
      <c r="T297" s="21" t="n">
        <f aca="false">IF(OR($A297="",T$4=""),0,COUNTIFS(Formulas!$A$2:$A$3001,T$4,Formulas!$B$2:$B$3001,$A297))</f>
        <v>0</v>
      </c>
      <c r="U297" s="21" t="n">
        <f aca="false">IF(OR($A297="",U$4=""),0,COUNTIFS(Formulas!$A$2:$A$3001,U$4,Formulas!$B$2:$B$3001,$A297))</f>
        <v>0</v>
      </c>
      <c r="V297" s="21" t="n">
        <f aca="false">IF(OR($A297="",V$4=""),0,COUNTIFS(Formulas!$A$2:$A$3001,V$4,Formulas!$B$2:$B$3001,$A297))</f>
        <v>0</v>
      </c>
      <c r="W297" s="21" t="n">
        <f aca="false">IF(OR($A297="",W$4=""),0,COUNTIFS(Formulas!$A$2:$A$3001,W$4,Formulas!$B$2:$B$3001,$A297))</f>
        <v>0</v>
      </c>
      <c r="X297" s="21" t="n">
        <f aca="false">IF(OR($A297="",X$4=""),0,COUNTIFS(Formulas!$A$2:$A$3001,X$4,Formulas!$B$2:$B$3001,$A297))</f>
        <v>0</v>
      </c>
      <c r="Y297" s="21" t="n">
        <f aca="false">IF(OR($A297="",Y$4=""),0,COUNTIFS(Formulas!$A$2:$A$3001,Y$4,Formulas!$B$2:$B$3001,$A297))</f>
        <v>0</v>
      </c>
      <c r="Z297" s="21" t="n">
        <f aca="false">IF(OR($A297="",Z$4=""),0,COUNTIFS(Formulas!$A$2:$A$3001,Z$4,Formulas!$B$2:$B$3001,$A297))</f>
        <v>0</v>
      </c>
      <c r="AA297" s="21" t="n">
        <f aca="false">IF(OR($A297="",AA$4=""),0,COUNTIFS(Formulas!$A$2:$A$3001,AA$4,Formulas!$B$2:$B$3001,$A297))</f>
        <v>0</v>
      </c>
      <c r="AB297" s="21" t="n">
        <f aca="false">IF(OR($A297="",AB$4=""),0,COUNTIFS(Formulas!$A$2:$A$3001,AB$4,Formulas!$B$2:$B$3001,$A297))</f>
        <v>0</v>
      </c>
      <c r="AC297" s="21" t="n">
        <f aca="false">IF(OR($A297="",AC$4=""),0,COUNTIFS(Formulas!$A$2:$A$3001,AC$4,Formulas!$B$2:$B$3001,$A297))</f>
        <v>0</v>
      </c>
      <c r="AD297" s="21" t="n">
        <f aca="false">IF(OR($A297="",AD$4=""),0,COUNTIFS(Formulas!$A$2:$A$3001,AD$4,Formulas!$B$2:$B$3001,$A297))</f>
        <v>0</v>
      </c>
      <c r="AE297" s="21" t="n">
        <f aca="false">IF(OR($A297="",AE$4=""),0,COUNTIFS(Formulas!$A$2:$A$3001,AE$4,Formulas!$B$2:$B$3001,$A297))</f>
        <v>0</v>
      </c>
      <c r="AF297" s="21" t="n">
        <f aca="false">IF(OR($A297="",AF$4=""),0,COUNTIFS(Formulas!$A$2:$A$3001,AF$4,Formulas!$B$2:$B$3001,$A297))</f>
        <v>0</v>
      </c>
      <c r="AG297" s="21" t="n">
        <f aca="false">IF(OR($A297="",AG$4=""),0,COUNTIFS(Formulas!$A$2:$A$3001,AG$4,Formulas!$B$2:$B$3001,$A297))</f>
        <v>0</v>
      </c>
      <c r="AH297" s="21" t="n">
        <f aca="false">IF(OR($A297="",AH$4=""),0,COUNTIFS(Formulas!$A$2:$A$3001,AH$4,Formulas!$B$2:$B$3001,$A297))</f>
        <v>0</v>
      </c>
      <c r="AI297" s="21" t="n">
        <f aca="false">IF(OR($A297="",AI$4=""),0,COUNTIFS(Formulas!$A$2:$A$3001,AI$4,Formulas!$B$2:$B$3001,$A297))</f>
        <v>0</v>
      </c>
      <c r="AJ297" s="21" t="n">
        <f aca="false">IF(OR($A297="",AJ$4=""),0,COUNTIFS(Formulas!$A$2:$A$3001,AJ$4,Formulas!$B$2:$B$3001,$A297))</f>
        <v>0</v>
      </c>
      <c r="AK297" s="21" t="n">
        <f aca="false">IF(OR($A297="",AK$4=""),0,COUNTIFS(Formulas!$A$2:$A$3001,AK$4,Formulas!$B$2:$B$3001,$A297))</f>
        <v>0</v>
      </c>
      <c r="AL297" s="21" t="n">
        <f aca="false">IF(OR($A297="",AL$4=""),0,COUNTIFS(Formulas!$A$2:$A$3001,AL$4,Formulas!$B$2:$B$3001,$A297))</f>
        <v>0</v>
      </c>
      <c r="AM297" s="21" t="n">
        <f aca="false">IF(OR($A297="",AM$4=""),0,COUNTIFS(Formulas!$A$2:$A$3001,AM$4,Formulas!$B$2:$B$3001,$A297))</f>
        <v>0</v>
      </c>
      <c r="AN297" s="21" t="n">
        <f aca="false">IF(OR($A297="",AN$4=""),0,COUNTIFS(Formulas!$A$2:$A$3001,AN$4,Formulas!$B$2:$B$3001,$A297))</f>
        <v>0</v>
      </c>
      <c r="AO297" s="21" t="n">
        <f aca="false">IF(OR($A297="",AO$4=""),0,COUNTIFS(Formulas!$A$2:$A$3001,AO$4,Formulas!$B$2:$B$3001,$A297))</f>
        <v>0</v>
      </c>
      <c r="AP297" s="21" t="n">
        <f aca="false">IF(OR($A297="",AP$4=""),0,COUNTIFS(Formulas!$A$2:$A$3001,AP$4,Formulas!$B$2:$B$3001,$A297))</f>
        <v>0</v>
      </c>
      <c r="AQ297" s="21" t="n">
        <f aca="false">IF(OR($A297="",AQ$4=""),0,COUNTIFS(Formulas!$A$2:$A$3001,AQ$4,Formulas!$B$2:$B$3001,$A297))</f>
        <v>0</v>
      </c>
      <c r="AR297" s="21" t="n">
        <f aca="false">IF(OR($A297="",AR$4=""),0,COUNTIFS(Formulas!$A$2:$A$3001,AR$4,Formulas!$B$2:$B$3001,$A297))</f>
        <v>0</v>
      </c>
      <c r="AS297" s="21" t="n">
        <f aca="false">IF(OR($A297="",AS$4=""),0,COUNTIFS(Formulas!$A$2:$A$3001,AS$4,Formulas!$B$2:$B$3001,$A297))</f>
        <v>0</v>
      </c>
      <c r="AT297" s="21" t="n">
        <f aca="false">IF(OR($A297="",AT$4=""),0,COUNTIFS(Formulas!$A$2:$A$3001,AT$4,Formulas!$B$2:$B$3001,$A297))</f>
        <v>0</v>
      </c>
      <c r="AU297" s="21" t="n">
        <f aca="false">IF(OR($A297="",AU$4=""),0,COUNTIFS(Formulas!$A$2:$A$3001,AU$4,Formulas!$B$2:$B$3001,$A297))</f>
        <v>0</v>
      </c>
      <c r="AV297" s="21" t="n">
        <f aca="false">IF(OR($A297="",AV$4=""),0,COUNTIFS(Formulas!$A$2:$A$3001,AV$4,Formulas!$B$2:$B$3001,$A297))</f>
        <v>0</v>
      </c>
      <c r="AW297" s="21" t="n">
        <f aca="false">IF(OR($A297="",AW$4=""),0,COUNTIFS(Formulas!$A$2:$A$3001,AW$4,Formulas!$B$2:$B$3001,$A297))</f>
        <v>0</v>
      </c>
      <c r="AX297" s="21" t="n">
        <f aca="false">IF(OR($A297="",AX$4=""),0,COUNTIFS(Formulas!$A$2:$A$3001,AX$4,Formulas!$B$2:$B$3001,$A297))</f>
        <v>0</v>
      </c>
      <c r="AY297" s="21" t="n">
        <f aca="false">IF(OR($A297="",AY$4=""),0,COUNTIFS(Formulas!$A$2:$A$3001,AY$4,Formulas!$B$2:$B$3001,$A297))</f>
        <v>0</v>
      </c>
      <c r="AZ297" s="21" t="n">
        <f aca="false">IF(OR($A297="",AZ$4=""),0,COUNTIFS(Formulas!$A$2:$A$3001,AZ$4,Formulas!$B$2:$B$3001,$A297))</f>
        <v>0</v>
      </c>
      <c r="BA297" s="21" t="n">
        <f aca="false">IF(OR($A297="",BA$4=""),0,COUNTIFS(Formulas!$A$2:$A$3001,BA$4,Formulas!$B$2:$B$3001,$A297))</f>
        <v>0</v>
      </c>
      <c r="BB297" s="21" t="n">
        <f aca="false">IF(OR($A297="",BB$4=""),0,COUNTIFS(Formulas!$A$2:$A$3001,BB$4,Formulas!$B$2:$B$3001,$A297))</f>
        <v>0</v>
      </c>
      <c r="BC297" s="21" t="n">
        <f aca="false">IF(OR($A297="",BC$4=""),0,COUNTIFS(Formulas!$A$2:$A$3001,BC$4,Formulas!$B$2:$B$3001,$A297))</f>
        <v>0</v>
      </c>
      <c r="BD297" s="21" t="n">
        <f aca="false">IF(OR($A297="",BD$4=""),0,COUNTIFS(Formulas!$A$2:$A$3001,BD$4,Formulas!$B$2:$B$3001,$A297))</f>
        <v>0</v>
      </c>
      <c r="BE297" s="21" t="n">
        <f aca="false">IF(OR($A297="",BE$4=""),0,COUNTIFS(Formulas!$A$2:$A$3001,BE$4,Formulas!$B$2:$B$3001,$A297))</f>
        <v>0</v>
      </c>
      <c r="BF297" s="21" t="n">
        <f aca="false">IF(OR($A297="",BF$4=""),0,COUNTIFS(Formulas!$A$2:$A$3001,BF$4,Formulas!$B$2:$B$3001,$A297))</f>
        <v>0</v>
      </c>
      <c r="BG297" s="21" t="n">
        <f aca="false">IF(OR($A297="",BG$4=""),0,COUNTIFS(Formulas!$A$2:$A$3001,BG$4,Formulas!$B$2:$B$3001,$A297))</f>
        <v>0</v>
      </c>
      <c r="BH297" s="21" t="n">
        <f aca="false">IF(OR($A297="",BH$4=""),0,COUNTIFS(Formulas!$A$2:$A$3001,BH$4,Formulas!$B$2:$B$3001,$A297))</f>
        <v>0</v>
      </c>
      <c r="BI297" s="21" t="n">
        <f aca="false">IF(OR($A297="",BI$4=""),0,COUNTIFS(Formulas!$A$2:$A$3001,BI$4,Formulas!$B$2:$B$3001,$A297))</f>
        <v>0</v>
      </c>
      <c r="BJ297" s="21" t="n">
        <f aca="false">IF(OR($A297="",BJ$4=""),0,COUNTIFS(Formulas!$A$2:$A$3001,BJ$4,Formulas!$B$2:$B$3001,$A297))</f>
        <v>0</v>
      </c>
      <c r="BK297" s="21" t="n">
        <f aca="false">IF(OR($A297="",BK$4=""),0,COUNTIFS(Formulas!$A$2:$A$3001,BK$4,Formulas!$B$2:$B$3001,$A297))</f>
        <v>0</v>
      </c>
      <c r="BL297" s="21" t="n">
        <f aca="false">IF(OR($A297="",BL$4=""),0,COUNTIFS(Formulas!$A$2:$A$3001,BL$4,Formulas!$B$2:$B$3001,$A297))</f>
        <v>0</v>
      </c>
      <c r="BM297" s="21" t="n">
        <f aca="false">IF(OR($A297="",BM$4=""),0,COUNTIFS(Formulas!$A$2:$A$3001,BM$4,Formulas!$B$2:$B$3001,$A297))</f>
        <v>0</v>
      </c>
      <c r="BN297" s="21" t="n">
        <f aca="false">IF(OR($A297="",BN$4=""),0,COUNTIFS(Formulas!$A$2:$A$3001,BN$4,Formulas!$B$2:$B$3001,$A297))</f>
        <v>0</v>
      </c>
      <c r="BO297" s="21" t="n">
        <f aca="false">IF(OR($A297="",BO$4=""),0,COUNTIFS(Formulas!$A$2:$A$3001,BO$4,Formulas!$B$2:$B$3001,$A297))</f>
        <v>0</v>
      </c>
      <c r="BP297" s="21" t="n">
        <f aca="false">IF(OR($A297="",BP$4=""),0,COUNTIFS(Formulas!$A$2:$A$3001,BP$4,Formulas!$B$2:$B$3001,$A297))</f>
        <v>0</v>
      </c>
      <c r="BQ297" s="21" t="n">
        <f aca="false">IF(OR($A297="",BQ$4=""),0,COUNTIFS(Formulas!$A$2:$A$3001,BQ$4,Formulas!$B$2:$B$3001,$A297))</f>
        <v>0</v>
      </c>
      <c r="BR297" s="21" t="n">
        <f aca="false">IF(OR($A297="",BR$4=""),0,COUNTIFS(Formulas!$A$2:$A$3001,BR$4,Formulas!$B$2:$B$3001,$A297))</f>
        <v>0</v>
      </c>
      <c r="BS297" s="21" t="n">
        <f aca="false">IF(OR($A297="",BS$4=""),0,COUNTIFS(Formulas!$A$2:$A$3001,BS$4,Formulas!$B$2:$B$3001,$A297))</f>
        <v>0</v>
      </c>
      <c r="BT297" s="21" t="n">
        <f aca="false">IF(OR($A297="",BT$4=""),0,COUNTIFS(Formulas!$A$2:$A$3001,BT$4,Formulas!$B$2:$B$3001,$A297))</f>
        <v>0</v>
      </c>
      <c r="BU297" s="21" t="n">
        <f aca="false">IF(OR($A297="",BU$4=""),0,COUNTIFS(Formulas!$A$2:$A$3001,BU$4,Formulas!$B$2:$B$3001,$A297))</f>
        <v>0</v>
      </c>
      <c r="BV297" s="21" t="n">
        <f aca="false">IF(OR($A297="",BV$4=""),0,COUNTIFS(Formulas!$A$2:$A$3001,BV$4,Formulas!$B$2:$B$3001,$A297))</f>
        <v>0</v>
      </c>
      <c r="BW297" s="21" t="n">
        <f aca="false">IF(OR($A297="",BW$4=""),0,COUNTIFS(Formulas!$A$2:$A$3001,BW$4,Formulas!$B$2:$B$3001,$A297))</f>
        <v>0</v>
      </c>
      <c r="BX297" s="21" t="n">
        <f aca="false">IF(OR($A297="",BX$4=""),0,COUNTIFS(Formulas!$A$2:$A$3001,BX$4,Formulas!$B$2:$B$3001,$A297))</f>
        <v>0</v>
      </c>
      <c r="BY297" s="21" t="n">
        <f aca="false">IF(OR($A297="",BY$4=""),0,COUNTIFS(Formulas!$A$2:$A$3001,BY$4,Formulas!$B$2:$B$3001,$A297))</f>
        <v>0</v>
      </c>
      <c r="BZ297" s="21" t="n">
        <f aca="false">IF(OR($A297="",BZ$4=""),0,COUNTIFS(Formulas!$A$2:$A$3001,BZ$4,Formulas!$B$2:$B$3001,$A297))</f>
        <v>0</v>
      </c>
      <c r="CA297" s="21" t="n">
        <f aca="false">IF(OR($A297="",CA$4=""),0,COUNTIFS(Formulas!$A$2:$A$3001,CA$4,Formulas!$B$2:$B$3001,$A297))</f>
        <v>0</v>
      </c>
      <c r="CB297" s="21" t="n">
        <f aca="false">IF(OR($A297="",CB$4=""),0,COUNTIFS(Formulas!$A$2:$A$3001,CB$4,Formulas!$B$2:$B$3001,$A297))</f>
        <v>0</v>
      </c>
      <c r="CC297" s="21" t="n">
        <f aca="false">IF(OR($A297="",CC$4=""),0,COUNTIFS(Formulas!$A$2:$A$3001,CC$4,Formulas!$B$2:$B$3001,$A297))</f>
        <v>0</v>
      </c>
      <c r="CD297" s="21" t="n">
        <f aca="false">IF(OR($A297="",CD$4=""),0,COUNTIFS(Formulas!$A$2:$A$3001,CD$4,Formulas!$B$2:$B$3001,$A297))</f>
        <v>0</v>
      </c>
      <c r="CE297" s="21" t="n">
        <f aca="false">IF(OR($A297="",CE$4=""),0,COUNTIFS(Formulas!$A$2:$A$3001,CE$4,Formulas!$B$2:$B$3001,$A297))</f>
        <v>0</v>
      </c>
      <c r="CF297" s="21" t="n">
        <f aca="false">IF(OR($A297="",CF$4=""),0,COUNTIFS(Formulas!$A$2:$A$3001,CF$4,Formulas!$B$2:$B$3001,$A297))</f>
        <v>0</v>
      </c>
      <c r="CG297" s="21" t="n">
        <f aca="false">IF(OR($A297="",CG$4=""),0,COUNTIFS(Formulas!$A$2:$A$3001,CG$4,Formulas!$B$2:$B$3001,$A297))</f>
        <v>0</v>
      </c>
      <c r="CH297" s="21" t="n">
        <f aca="false">IF(OR($A297="",CH$4=""),0,COUNTIFS(Formulas!$A$2:$A$3001,CH$4,Formulas!$B$2:$B$3001,$A297))</f>
        <v>0</v>
      </c>
      <c r="CI297" s="21" t="n">
        <f aca="false">IF(OR($A297="",CI$4=""),0,COUNTIFS(Formulas!$A$2:$A$3001,CI$4,Formulas!$B$2:$B$3001,$A297))</f>
        <v>0</v>
      </c>
      <c r="CJ297" s="21" t="n">
        <f aca="false">IF(OR($A297="",CJ$4=""),0,COUNTIFS(Formulas!$A$2:$A$3001,CJ$4,Formulas!$B$2:$B$3001,$A297))</f>
        <v>0</v>
      </c>
      <c r="CK297" s="21" t="n">
        <f aca="false">IF(OR($A297="",CK$4=""),0,COUNTIFS(Formulas!$A$2:$A$3001,CK$4,Formulas!$B$2:$B$3001,$A297))</f>
        <v>0</v>
      </c>
      <c r="CL297" s="21" t="n">
        <f aca="false">IF(OR($A297="",CL$4=""),0,COUNTIFS(Formulas!$A$2:$A$3001,CL$4,Formulas!$B$2:$B$3001,$A297))</f>
        <v>0</v>
      </c>
      <c r="CM297" s="21" t="n">
        <f aca="false">IF(OR($A297="",CM$4=""),0,COUNTIFS(Formulas!$A$2:$A$3001,CM$4,Formulas!$B$2:$B$3001,$A297))</f>
        <v>0</v>
      </c>
      <c r="CN297" s="21" t="n">
        <f aca="false">IF(OR($A297="",CN$4=""),0,COUNTIFS(Formulas!$A$2:$A$3001,CN$4,Formulas!$B$2:$B$3001,$A297))</f>
        <v>0</v>
      </c>
      <c r="CO297" s="21" t="n">
        <f aca="false">IF(OR($A297="",CO$4=""),0,COUNTIFS(Formulas!$A$2:$A$3001,CO$4,Formulas!$B$2:$B$3001,$A297))</f>
        <v>0</v>
      </c>
      <c r="CP297" s="21" t="n">
        <f aca="false">IF(OR($A297="",CP$4=""),0,COUNTIFS(Formulas!$A$2:$A$3001,CP$4,Formulas!$B$2:$B$3001,$A297))</f>
        <v>0</v>
      </c>
      <c r="CQ297" s="21" t="n">
        <f aca="false">IF(OR($A297="",CQ$4=""),0,COUNTIFS(Formulas!$A$2:$A$3001,CQ$4,Formulas!$B$2:$B$3001,$A297))</f>
        <v>0</v>
      </c>
      <c r="CR297" s="21" t="n">
        <f aca="false">IF(OR($A297="",CR$4=""),0,COUNTIFS(Formulas!$A$2:$A$3001,CR$4,Formulas!$B$2:$B$3001,$A297))</f>
        <v>0</v>
      </c>
      <c r="CS297" s="21" t="n">
        <f aca="false">IF(OR($A297="",CS$4=""),0,COUNTIFS(Formulas!$A$2:$A$3001,CS$4,Formulas!$B$2:$B$3001,$A297))</f>
        <v>0</v>
      </c>
      <c r="CT297" s="21" t="n">
        <f aca="false">IF(OR($A297="",CT$4=""),0,COUNTIFS(Formulas!$A$2:$A$3001,CT$4,Formulas!$B$2:$B$3001,$A297))</f>
        <v>0</v>
      </c>
      <c r="CU297" s="21" t="n">
        <f aca="false">IF(OR($A297="",CU$4=""),0,COUNTIFS(Formulas!$A$2:$A$3001,CU$4,Formulas!$B$2:$B$3001,$A297))</f>
        <v>0</v>
      </c>
      <c r="CV297" s="21" t="n">
        <f aca="false">IF(OR($A297="",CV$4=""),0,COUNTIFS(Formulas!$A$2:$A$3001,CV$4,Formulas!$B$2:$B$3001,$A297))</f>
        <v>0</v>
      </c>
      <c r="CW297" s="21" t="n">
        <f aca="false">IF(OR($A297="",CW$4=""),0,COUNTIFS(Formulas!$A$2:$A$3001,CW$4,Formulas!$B$2:$B$3001,$A297))</f>
        <v>0</v>
      </c>
      <c r="CX297" s="21" t="n">
        <f aca="false">IF(OR($A297="",CX$4=""),0,COUNTIFS(Formulas!$A$2:$A$3001,CX$4,Formulas!$B$2:$B$3001,$A297))</f>
        <v>0</v>
      </c>
      <c r="CY297" s="21" t="n">
        <f aca="false">IF(OR($A297="",CY$4=""),0,COUNTIFS(Formulas!$A$2:$A$3001,CY$4,Formulas!$B$2:$B$3001,$A297))</f>
        <v>0</v>
      </c>
      <c r="CZ297" s="21" t="n">
        <f aca="false">IF(OR($A297="",CZ$4=""),0,COUNTIFS(Formulas!$A$2:$A$3001,CZ$4,Formulas!$B$2:$B$3001,$A297))</f>
        <v>0</v>
      </c>
      <c r="DA297" s="21" t="n">
        <f aca="false">IF(OR($A297="",DA$4=""),0,COUNTIFS(Formulas!$A$2:$A$3001,DA$4,Formulas!$B$2:$B$3001,$A297))</f>
        <v>0</v>
      </c>
      <c r="DB297" s="21" t="n">
        <f aca="false">IF(OR($A297="",DB$4=""),0,COUNTIFS(Formulas!$A$2:$A$3001,DB$4,Formulas!$B$2:$B$3001,$A297))</f>
        <v>0</v>
      </c>
      <c r="DC297" s="21" t="n">
        <f aca="false">IF(OR($A297="",DC$4=""),0,COUNTIFS(Formulas!$A$2:$A$3001,DC$4,Formulas!$B$2:$B$3001,$A297))</f>
        <v>0</v>
      </c>
      <c r="DD297" s="21" t="n">
        <f aca="false">IF(OR($A297="",DD$4=""),0,COUNTIFS(Formulas!$A$2:$A$3001,DD$4,Formulas!$B$2:$B$3001,$A297))</f>
        <v>0</v>
      </c>
      <c r="DE297" s="21" t="n">
        <f aca="false">IF(OR($A297="",DE$4=""),0,COUNTIFS(Formulas!$A$2:$A$3001,DE$4,Formulas!$B$2:$B$3001,$A297))</f>
        <v>0</v>
      </c>
      <c r="DF297" s="21" t="n">
        <f aca="false">IF(OR($A297="",DF$4=""),0,COUNTIFS(Formulas!$A$2:$A$3001,DF$4,Formulas!$B$2:$B$3001,$A297))</f>
        <v>0</v>
      </c>
      <c r="DG297" s="21" t="n">
        <f aca="false">IF(OR($A297="",DG$4=""),0,COUNTIFS(Formulas!$A$2:$A$3001,DG$4,Formulas!$B$2:$B$3001,$A297))</f>
        <v>0</v>
      </c>
      <c r="DH297" s="21" t="n">
        <f aca="false">IF(OR($A297="",DH$4=""),0,COUNTIFS(Formulas!$A$2:$A$3001,DH$4,Formulas!$B$2:$B$3001,$A297))</f>
        <v>0</v>
      </c>
      <c r="DI297" s="21" t="n">
        <f aca="false">IF(OR($A297="",DI$4=""),0,COUNTIFS(Formulas!$A$2:$A$3001,DI$4,Formulas!$B$2:$B$3001,$A297))</f>
        <v>0</v>
      </c>
      <c r="DJ297" s="21" t="n">
        <f aca="false">IF(OR($A297="",DJ$4=""),0,COUNTIFS(Formulas!$A$2:$A$3001,DJ$4,Formulas!$B$2:$B$3001,$A297))</f>
        <v>0</v>
      </c>
      <c r="DK297" s="21" t="n">
        <f aca="false">IF(OR($A297="",DK$4=""),0,COUNTIFS(Formulas!$A$2:$A$3001,DK$4,Formulas!$B$2:$B$3001,$A297))</f>
        <v>0</v>
      </c>
      <c r="DL297" s="21" t="n">
        <f aca="false">IF(OR($A297="",DL$4=""),0,COUNTIFS(Formulas!$A$2:$A$3001,DL$4,Formulas!$B$2:$B$3001,$A297))</f>
        <v>0</v>
      </c>
      <c r="DM297" s="21" t="n">
        <f aca="false">IF(OR($A297="",DM$4=""),0,COUNTIFS(Formulas!$A$2:$A$3001,DM$4,Formulas!$B$2:$B$3001,$A297))</f>
        <v>0</v>
      </c>
      <c r="DN297" s="21" t="n">
        <f aca="false">IF(OR($A297="",DN$4=""),0,COUNTIFS(Formulas!$A$2:$A$3001,DN$4,Formulas!$B$2:$B$3001,$A297))</f>
        <v>0</v>
      </c>
      <c r="DO297" s="21" t="n">
        <f aca="false">IF(OR($A297="",DO$4=""),0,COUNTIFS(Formulas!$A$2:$A$3001,DO$4,Formulas!$B$2:$B$3001,$A297))</f>
        <v>0</v>
      </c>
      <c r="DP297" s="21" t="n">
        <f aca="false">IF(OR($A297="",DP$4=""),0,COUNTIFS(Formulas!$A$2:$A$3001,DP$4,Formulas!$B$2:$B$3001,$A297))</f>
        <v>0</v>
      </c>
      <c r="DQ297" s="21" t="n">
        <f aca="false">IF(OR($A297="",DQ$4=""),0,COUNTIFS(Formulas!$A$2:$A$3001,DQ$4,Formulas!$B$2:$B$3001,$A297))</f>
        <v>0</v>
      </c>
      <c r="DR297" s="21" t="n">
        <f aca="false">IF(OR($A297="",DR$4=""),0,COUNTIFS(Formulas!$A$2:$A$3001,DR$4,Formulas!$B$2:$B$3001,$A297))</f>
        <v>0</v>
      </c>
      <c r="DS297" s="21" t="n">
        <f aca="false">IF(OR($A297="",DS$4=""),0,COUNTIFS(Formulas!$A$2:$A$3001,DS$4,Formulas!$B$2:$B$3001,$A297))</f>
        <v>0</v>
      </c>
      <c r="DT297" s="21" t="n">
        <f aca="false">IF(OR($A297="",DT$4=""),0,COUNTIFS(Formulas!$A$2:$A$3001,DT$4,Formulas!$B$2:$B$3001,$A297))</f>
        <v>0</v>
      </c>
      <c r="DU297" s="21" t="n">
        <f aca="false">IF(OR($A297="",DU$4=""),0,COUNTIFS(Formulas!$A$2:$A$3001,DU$4,Formulas!$B$2:$B$3001,$A297))</f>
        <v>0</v>
      </c>
      <c r="DV297" s="21" t="n">
        <f aca="false">IF(OR($A297="",DV$4=""),0,COUNTIFS(Formulas!$A$2:$A$3001,DV$4,Formulas!$B$2:$B$3001,$A297))</f>
        <v>0</v>
      </c>
      <c r="DW297" s="21" t="n">
        <f aca="false">IF(OR($A297="",DW$4=""),0,COUNTIFS(Formulas!$A$2:$A$3001,DW$4,Formulas!$B$2:$B$3001,$A297))</f>
        <v>0</v>
      </c>
      <c r="DX297" s="21" t="n">
        <f aca="false">IF(OR($A297="",DX$4=""),0,COUNTIFS(Formulas!$A$2:$A$3001,DX$4,Formulas!$B$2:$B$3001,$A297))</f>
        <v>0</v>
      </c>
      <c r="DY297" s="21" t="n">
        <f aca="false">IF(OR($A297="",DY$4=""),0,COUNTIFS(Formulas!$A$2:$A$3001,DY$4,Formulas!$B$2:$B$3001,$A297))</f>
        <v>0</v>
      </c>
      <c r="DZ297" s="21" t="n">
        <f aca="false">IF(OR($A297="",DZ$4=""),0,COUNTIFS(Formulas!$A$2:$A$3001,DZ$4,Formulas!$B$2:$B$3001,$A297))</f>
        <v>0</v>
      </c>
      <c r="EA297" s="21" t="n">
        <f aca="false">IF(OR($A297="",EA$4=""),0,COUNTIFS(Formulas!$A$2:$A$3001,EA$4,Formulas!$B$2:$B$3001,$A297))</f>
        <v>0</v>
      </c>
      <c r="EB297" s="21" t="n">
        <f aca="false">IF(OR($A297="",EB$4=""),0,COUNTIFS(Formulas!$A$2:$A$3001,EB$4,Formulas!$B$2:$B$3001,$A297))</f>
        <v>0</v>
      </c>
      <c r="EC297" s="21" t="n">
        <f aca="false">IF(OR($A297="",EC$4=""),0,COUNTIFS(Formulas!$A$2:$A$3001,EC$4,Formulas!$B$2:$B$3001,$A297))</f>
        <v>0</v>
      </c>
      <c r="ED297" s="21" t="n">
        <f aca="false">IF(OR($A297="",ED$4=""),0,COUNTIFS(Formulas!$A$2:$A$3001,ED$4,Formulas!$B$2:$B$3001,$A297))</f>
        <v>0</v>
      </c>
      <c r="EE297" s="21" t="n">
        <f aca="false">IF(OR($A297="",EE$4=""),0,COUNTIFS(Formulas!$A$2:$A$3001,EE$4,Formulas!$B$2:$B$3001,$A297))</f>
        <v>0</v>
      </c>
      <c r="EF297" s="21" t="n">
        <f aca="false">IF(OR($A297="",EF$4=""),0,COUNTIFS(Formulas!$A$2:$A$3001,EF$4,Formulas!$B$2:$B$3001,$A297))</f>
        <v>0</v>
      </c>
      <c r="EG297" s="21" t="n">
        <f aca="false">IF(OR($A297="",EG$4=""),0,COUNTIFS(Formulas!$A$2:$A$3001,EG$4,Formulas!$B$2:$B$3001,$A297))</f>
        <v>0</v>
      </c>
      <c r="EH297" s="21" t="n">
        <f aca="false">IF(OR($A297="",EH$4=""),0,COUNTIFS(Formulas!$A$2:$A$3001,EH$4,Formulas!$B$2:$B$3001,$A297))</f>
        <v>0</v>
      </c>
      <c r="EI297" s="21" t="n">
        <f aca="false">IF(OR($A297="",EI$4=""),0,COUNTIFS(Formulas!$A$2:$A$3001,EI$4,Formulas!$B$2:$B$3001,$A297))</f>
        <v>0</v>
      </c>
      <c r="EJ297" s="21" t="n">
        <f aca="false">IF(OR($A297="",EJ$4=""),0,COUNTIFS(Formulas!$A$2:$A$3001,EJ$4,Formulas!$B$2:$B$3001,$A297))</f>
        <v>0</v>
      </c>
      <c r="EK297" s="21" t="n">
        <f aca="false">IF(OR($A297="",EK$4=""),0,COUNTIFS(Formulas!$A$2:$A$3001,EK$4,Formulas!$B$2:$B$3001,$A297))</f>
        <v>0</v>
      </c>
      <c r="EL297" s="21" t="n">
        <f aca="false">IF(OR($A297="",EL$4=""),0,COUNTIFS(Formulas!$A$2:$A$3001,EL$4,Formulas!$B$2:$B$3001,$A297))</f>
        <v>0</v>
      </c>
      <c r="EM297" s="21" t="n">
        <f aca="false">IF(OR($A297="",EM$4=""),0,COUNTIFS(Formulas!$A$2:$A$3001,EM$4,Formulas!$B$2:$B$3001,$A297))</f>
        <v>0</v>
      </c>
      <c r="EN297" s="21" t="n">
        <f aca="false">IF(OR($A297="",EN$4=""),0,COUNTIFS(Formulas!$A$2:$A$3001,EN$4,Formulas!$B$2:$B$3001,$A297))</f>
        <v>0</v>
      </c>
      <c r="EO297" s="21" t="n">
        <f aca="false">IF(OR($A297="",EO$4=""),0,COUNTIFS(Formulas!$A$2:$A$3001,EO$4,Formulas!$B$2:$B$3001,$A297))</f>
        <v>0</v>
      </c>
      <c r="EP297" s="21" t="n">
        <f aca="false">IF(OR($A297="",EP$4=""),0,COUNTIFS(Formulas!$A$2:$A$3001,EP$4,Formulas!$B$2:$B$3001,$A297))</f>
        <v>0</v>
      </c>
      <c r="EQ297" s="21" t="n">
        <f aca="false">IF(OR($A297="",EQ$4=""),0,COUNTIFS(Formulas!$A$2:$A$3001,EQ$4,Formulas!$B$2:$B$3001,$A297))</f>
        <v>0</v>
      </c>
      <c r="ER297" s="21" t="n">
        <f aca="false">IF(OR($A297="",ER$4=""),0,COUNTIFS(Formulas!$A$2:$A$3001,ER$4,Formulas!$B$2:$B$3001,$A297))</f>
        <v>0</v>
      </c>
      <c r="ES297" s="21" t="n">
        <f aca="false">IF(OR($A297="",ES$4=""),0,COUNTIFS(Formulas!$A$2:$A$3001,ES$4,Formulas!$B$2:$B$3001,$A297))</f>
        <v>0</v>
      </c>
      <c r="ET297" s="21" t="n">
        <f aca="false">IF(OR($A297="",ET$4=""),0,COUNTIFS(Formulas!$A$2:$A$3001,ET$4,Formulas!$B$2:$B$3001,$A297))</f>
        <v>0</v>
      </c>
      <c r="EU297" s="21" t="n">
        <f aca="false">IF(OR($A297="",EU$4=""),0,COUNTIFS(Formulas!$A$2:$A$3001,EU$4,Formulas!$B$2:$B$3001,$A297))</f>
        <v>0</v>
      </c>
      <c r="EV297" s="21" t="n">
        <f aca="false">IF(OR($A297="",EV$4=""),0,COUNTIFS(Formulas!$A$2:$A$3001,EV$4,Formulas!$B$2:$B$3001,$A297))</f>
        <v>0</v>
      </c>
    </row>
    <row r="298" customFormat="false" ht="15" hidden="false" customHeight="false" outlineLevel="0" collapsed="false">
      <c r="A298" s="13" t="str">
        <f aca="false">IF(INDEX(Materials!$A$2:$A$301,294)="","",INDEX(Materials!$A$2:$A$301,294))</f>
        <v/>
      </c>
      <c r="B298" s="19" t="str">
        <f aca="false">IF(A298="","",COUNTIF(C298:EV298,"&gt;0"))</f>
        <v/>
      </c>
      <c r="C298" s="21" t="n">
        <f aca="false">IF(OR($A298="",C$4=""),0,COUNTIFS(Formulas!$A$2:$A$3001,C$4,Formulas!$B$2:$B$3001,$A298))</f>
        <v>0</v>
      </c>
      <c r="D298" s="21" t="n">
        <f aca="false">IF(OR($A298="",D$4=""),0,COUNTIFS(Formulas!$A$2:$A$3001,D$4,Formulas!$B$2:$B$3001,$A298))</f>
        <v>0</v>
      </c>
      <c r="E298" s="21" t="n">
        <f aca="false">IF(OR($A298="",E$4=""),0,COUNTIFS(Formulas!$A$2:$A$3001,E$4,Formulas!$B$2:$B$3001,$A298))</f>
        <v>0</v>
      </c>
      <c r="F298" s="21" t="n">
        <f aca="false">IF(OR($A298="",F$4=""),0,COUNTIFS(Formulas!$A$2:$A$3001,F$4,Formulas!$B$2:$B$3001,$A298))</f>
        <v>0</v>
      </c>
      <c r="G298" s="21" t="n">
        <f aca="false">IF(OR($A298="",G$4=""),0,COUNTIFS(Formulas!$A$2:$A$3001,G$4,Formulas!$B$2:$B$3001,$A298))</f>
        <v>0</v>
      </c>
      <c r="H298" s="21" t="n">
        <f aca="false">IF(OR($A298="",H$4=""),0,COUNTIFS(Formulas!$A$2:$A$3001,H$4,Formulas!$B$2:$B$3001,$A298))</f>
        <v>0</v>
      </c>
      <c r="I298" s="21" t="n">
        <f aca="false">IF(OR($A298="",I$4=""),0,COUNTIFS(Formulas!$A$2:$A$3001,I$4,Formulas!$B$2:$B$3001,$A298))</f>
        <v>0</v>
      </c>
      <c r="J298" s="21" t="n">
        <f aca="false">IF(OR($A298="",J$4=""),0,COUNTIFS(Formulas!$A$2:$A$3001,J$4,Formulas!$B$2:$B$3001,$A298))</f>
        <v>0</v>
      </c>
      <c r="K298" s="21" t="n">
        <f aca="false">IF(OR($A298="",K$4=""),0,COUNTIFS(Formulas!$A$2:$A$3001,K$4,Formulas!$B$2:$B$3001,$A298))</f>
        <v>0</v>
      </c>
      <c r="L298" s="21" t="n">
        <f aca="false">IF(OR($A298="",L$4=""),0,COUNTIFS(Formulas!$A$2:$A$3001,L$4,Formulas!$B$2:$B$3001,$A298))</f>
        <v>0</v>
      </c>
      <c r="M298" s="21" t="n">
        <f aca="false">IF(OR($A298="",M$4=""),0,COUNTIFS(Formulas!$A$2:$A$3001,M$4,Formulas!$B$2:$B$3001,$A298))</f>
        <v>0</v>
      </c>
      <c r="N298" s="21" t="n">
        <f aca="false">IF(OR($A298="",N$4=""),0,COUNTIFS(Formulas!$A$2:$A$3001,N$4,Formulas!$B$2:$B$3001,$A298))</f>
        <v>0</v>
      </c>
      <c r="O298" s="21" t="n">
        <f aca="false">IF(OR($A298="",O$4=""),0,COUNTIFS(Formulas!$A$2:$A$3001,O$4,Formulas!$B$2:$B$3001,$A298))</f>
        <v>0</v>
      </c>
      <c r="P298" s="21" t="n">
        <f aca="false">IF(OR($A298="",P$4=""),0,COUNTIFS(Formulas!$A$2:$A$3001,P$4,Formulas!$B$2:$B$3001,$A298))</f>
        <v>0</v>
      </c>
      <c r="Q298" s="21" t="n">
        <f aca="false">IF(OR($A298="",Q$4=""),0,COUNTIFS(Formulas!$A$2:$A$3001,Q$4,Formulas!$B$2:$B$3001,$A298))</f>
        <v>0</v>
      </c>
      <c r="R298" s="21" t="n">
        <f aca="false">IF(OR($A298="",R$4=""),0,COUNTIFS(Formulas!$A$2:$A$3001,R$4,Formulas!$B$2:$B$3001,$A298))</f>
        <v>0</v>
      </c>
      <c r="S298" s="21" t="n">
        <f aca="false">IF(OR($A298="",S$4=""),0,COUNTIFS(Formulas!$A$2:$A$3001,S$4,Formulas!$B$2:$B$3001,$A298))</f>
        <v>0</v>
      </c>
      <c r="T298" s="21" t="n">
        <f aca="false">IF(OR($A298="",T$4=""),0,COUNTIFS(Formulas!$A$2:$A$3001,T$4,Formulas!$B$2:$B$3001,$A298))</f>
        <v>0</v>
      </c>
      <c r="U298" s="21" t="n">
        <f aca="false">IF(OR($A298="",U$4=""),0,COUNTIFS(Formulas!$A$2:$A$3001,U$4,Formulas!$B$2:$B$3001,$A298))</f>
        <v>0</v>
      </c>
      <c r="V298" s="21" t="n">
        <f aca="false">IF(OR($A298="",V$4=""),0,COUNTIFS(Formulas!$A$2:$A$3001,V$4,Formulas!$B$2:$B$3001,$A298))</f>
        <v>0</v>
      </c>
      <c r="W298" s="21" t="n">
        <f aca="false">IF(OR($A298="",W$4=""),0,COUNTIFS(Formulas!$A$2:$A$3001,W$4,Formulas!$B$2:$B$3001,$A298))</f>
        <v>0</v>
      </c>
      <c r="X298" s="21" t="n">
        <f aca="false">IF(OR($A298="",X$4=""),0,COUNTIFS(Formulas!$A$2:$A$3001,X$4,Formulas!$B$2:$B$3001,$A298))</f>
        <v>0</v>
      </c>
      <c r="Y298" s="21" t="n">
        <f aca="false">IF(OR($A298="",Y$4=""),0,COUNTIFS(Formulas!$A$2:$A$3001,Y$4,Formulas!$B$2:$B$3001,$A298))</f>
        <v>0</v>
      </c>
      <c r="Z298" s="21" t="n">
        <f aca="false">IF(OR($A298="",Z$4=""),0,COUNTIFS(Formulas!$A$2:$A$3001,Z$4,Formulas!$B$2:$B$3001,$A298))</f>
        <v>0</v>
      </c>
      <c r="AA298" s="21" t="n">
        <f aca="false">IF(OR($A298="",AA$4=""),0,COUNTIFS(Formulas!$A$2:$A$3001,AA$4,Formulas!$B$2:$B$3001,$A298))</f>
        <v>0</v>
      </c>
      <c r="AB298" s="21" t="n">
        <f aca="false">IF(OR($A298="",AB$4=""),0,COUNTIFS(Formulas!$A$2:$A$3001,AB$4,Formulas!$B$2:$B$3001,$A298))</f>
        <v>0</v>
      </c>
      <c r="AC298" s="21" t="n">
        <f aca="false">IF(OR($A298="",AC$4=""),0,COUNTIFS(Formulas!$A$2:$A$3001,AC$4,Formulas!$B$2:$B$3001,$A298))</f>
        <v>0</v>
      </c>
      <c r="AD298" s="21" t="n">
        <f aca="false">IF(OR($A298="",AD$4=""),0,COUNTIFS(Formulas!$A$2:$A$3001,AD$4,Formulas!$B$2:$B$3001,$A298))</f>
        <v>0</v>
      </c>
      <c r="AE298" s="21" t="n">
        <f aca="false">IF(OR($A298="",AE$4=""),0,COUNTIFS(Formulas!$A$2:$A$3001,AE$4,Formulas!$B$2:$B$3001,$A298))</f>
        <v>0</v>
      </c>
      <c r="AF298" s="21" t="n">
        <f aca="false">IF(OR($A298="",AF$4=""),0,COUNTIFS(Formulas!$A$2:$A$3001,AF$4,Formulas!$B$2:$B$3001,$A298))</f>
        <v>0</v>
      </c>
      <c r="AG298" s="21" t="n">
        <f aca="false">IF(OR($A298="",AG$4=""),0,COUNTIFS(Formulas!$A$2:$A$3001,AG$4,Formulas!$B$2:$B$3001,$A298))</f>
        <v>0</v>
      </c>
      <c r="AH298" s="21" t="n">
        <f aca="false">IF(OR($A298="",AH$4=""),0,COUNTIFS(Formulas!$A$2:$A$3001,AH$4,Formulas!$B$2:$B$3001,$A298))</f>
        <v>0</v>
      </c>
      <c r="AI298" s="21" t="n">
        <f aca="false">IF(OR($A298="",AI$4=""),0,COUNTIFS(Formulas!$A$2:$A$3001,AI$4,Formulas!$B$2:$B$3001,$A298))</f>
        <v>0</v>
      </c>
      <c r="AJ298" s="21" t="n">
        <f aca="false">IF(OR($A298="",AJ$4=""),0,COUNTIFS(Formulas!$A$2:$A$3001,AJ$4,Formulas!$B$2:$B$3001,$A298))</f>
        <v>0</v>
      </c>
      <c r="AK298" s="21" t="n">
        <f aca="false">IF(OR($A298="",AK$4=""),0,COUNTIFS(Formulas!$A$2:$A$3001,AK$4,Formulas!$B$2:$B$3001,$A298))</f>
        <v>0</v>
      </c>
      <c r="AL298" s="21" t="n">
        <f aca="false">IF(OR($A298="",AL$4=""),0,COUNTIFS(Formulas!$A$2:$A$3001,AL$4,Formulas!$B$2:$B$3001,$A298))</f>
        <v>0</v>
      </c>
      <c r="AM298" s="21" t="n">
        <f aca="false">IF(OR($A298="",AM$4=""),0,COUNTIFS(Formulas!$A$2:$A$3001,AM$4,Formulas!$B$2:$B$3001,$A298))</f>
        <v>0</v>
      </c>
      <c r="AN298" s="21" t="n">
        <f aca="false">IF(OR($A298="",AN$4=""),0,COUNTIFS(Formulas!$A$2:$A$3001,AN$4,Formulas!$B$2:$B$3001,$A298))</f>
        <v>0</v>
      </c>
      <c r="AO298" s="21" t="n">
        <f aca="false">IF(OR($A298="",AO$4=""),0,COUNTIFS(Formulas!$A$2:$A$3001,AO$4,Formulas!$B$2:$B$3001,$A298))</f>
        <v>0</v>
      </c>
      <c r="AP298" s="21" t="n">
        <f aca="false">IF(OR($A298="",AP$4=""),0,COUNTIFS(Formulas!$A$2:$A$3001,AP$4,Formulas!$B$2:$B$3001,$A298))</f>
        <v>0</v>
      </c>
      <c r="AQ298" s="21" t="n">
        <f aca="false">IF(OR($A298="",AQ$4=""),0,COUNTIFS(Formulas!$A$2:$A$3001,AQ$4,Formulas!$B$2:$B$3001,$A298))</f>
        <v>0</v>
      </c>
      <c r="AR298" s="21" t="n">
        <f aca="false">IF(OR($A298="",AR$4=""),0,COUNTIFS(Formulas!$A$2:$A$3001,AR$4,Formulas!$B$2:$B$3001,$A298))</f>
        <v>0</v>
      </c>
      <c r="AS298" s="21" t="n">
        <f aca="false">IF(OR($A298="",AS$4=""),0,COUNTIFS(Formulas!$A$2:$A$3001,AS$4,Formulas!$B$2:$B$3001,$A298))</f>
        <v>0</v>
      </c>
      <c r="AT298" s="21" t="n">
        <f aca="false">IF(OR($A298="",AT$4=""),0,COUNTIFS(Formulas!$A$2:$A$3001,AT$4,Formulas!$B$2:$B$3001,$A298))</f>
        <v>0</v>
      </c>
      <c r="AU298" s="21" t="n">
        <f aca="false">IF(OR($A298="",AU$4=""),0,COUNTIFS(Formulas!$A$2:$A$3001,AU$4,Formulas!$B$2:$B$3001,$A298))</f>
        <v>0</v>
      </c>
      <c r="AV298" s="21" t="n">
        <f aca="false">IF(OR($A298="",AV$4=""),0,COUNTIFS(Formulas!$A$2:$A$3001,AV$4,Formulas!$B$2:$B$3001,$A298))</f>
        <v>0</v>
      </c>
      <c r="AW298" s="21" t="n">
        <f aca="false">IF(OR($A298="",AW$4=""),0,COUNTIFS(Formulas!$A$2:$A$3001,AW$4,Formulas!$B$2:$B$3001,$A298))</f>
        <v>0</v>
      </c>
      <c r="AX298" s="21" t="n">
        <f aca="false">IF(OR($A298="",AX$4=""),0,COUNTIFS(Formulas!$A$2:$A$3001,AX$4,Formulas!$B$2:$B$3001,$A298))</f>
        <v>0</v>
      </c>
      <c r="AY298" s="21" t="n">
        <f aca="false">IF(OR($A298="",AY$4=""),0,COUNTIFS(Formulas!$A$2:$A$3001,AY$4,Formulas!$B$2:$B$3001,$A298))</f>
        <v>0</v>
      </c>
      <c r="AZ298" s="21" t="n">
        <f aca="false">IF(OR($A298="",AZ$4=""),0,COUNTIFS(Formulas!$A$2:$A$3001,AZ$4,Formulas!$B$2:$B$3001,$A298))</f>
        <v>0</v>
      </c>
      <c r="BA298" s="21" t="n">
        <f aca="false">IF(OR($A298="",BA$4=""),0,COUNTIFS(Formulas!$A$2:$A$3001,BA$4,Formulas!$B$2:$B$3001,$A298))</f>
        <v>0</v>
      </c>
      <c r="BB298" s="21" t="n">
        <f aca="false">IF(OR($A298="",BB$4=""),0,COUNTIFS(Formulas!$A$2:$A$3001,BB$4,Formulas!$B$2:$B$3001,$A298))</f>
        <v>0</v>
      </c>
      <c r="BC298" s="21" t="n">
        <f aca="false">IF(OR($A298="",BC$4=""),0,COUNTIFS(Formulas!$A$2:$A$3001,BC$4,Formulas!$B$2:$B$3001,$A298))</f>
        <v>0</v>
      </c>
      <c r="BD298" s="21" t="n">
        <f aca="false">IF(OR($A298="",BD$4=""),0,COUNTIFS(Formulas!$A$2:$A$3001,BD$4,Formulas!$B$2:$B$3001,$A298))</f>
        <v>0</v>
      </c>
      <c r="BE298" s="21" t="n">
        <f aca="false">IF(OR($A298="",BE$4=""),0,COUNTIFS(Formulas!$A$2:$A$3001,BE$4,Formulas!$B$2:$B$3001,$A298))</f>
        <v>0</v>
      </c>
      <c r="BF298" s="21" t="n">
        <f aca="false">IF(OR($A298="",BF$4=""),0,COUNTIFS(Formulas!$A$2:$A$3001,BF$4,Formulas!$B$2:$B$3001,$A298))</f>
        <v>0</v>
      </c>
      <c r="BG298" s="21" t="n">
        <f aca="false">IF(OR($A298="",BG$4=""),0,COUNTIFS(Formulas!$A$2:$A$3001,BG$4,Formulas!$B$2:$B$3001,$A298))</f>
        <v>0</v>
      </c>
      <c r="BH298" s="21" t="n">
        <f aca="false">IF(OR($A298="",BH$4=""),0,COUNTIFS(Formulas!$A$2:$A$3001,BH$4,Formulas!$B$2:$B$3001,$A298))</f>
        <v>0</v>
      </c>
      <c r="BI298" s="21" t="n">
        <f aca="false">IF(OR($A298="",BI$4=""),0,COUNTIFS(Formulas!$A$2:$A$3001,BI$4,Formulas!$B$2:$B$3001,$A298))</f>
        <v>0</v>
      </c>
      <c r="BJ298" s="21" t="n">
        <f aca="false">IF(OR($A298="",BJ$4=""),0,COUNTIFS(Formulas!$A$2:$A$3001,BJ$4,Formulas!$B$2:$B$3001,$A298))</f>
        <v>0</v>
      </c>
      <c r="BK298" s="21" t="n">
        <f aca="false">IF(OR($A298="",BK$4=""),0,COUNTIFS(Formulas!$A$2:$A$3001,BK$4,Formulas!$B$2:$B$3001,$A298))</f>
        <v>0</v>
      </c>
      <c r="BL298" s="21" t="n">
        <f aca="false">IF(OR($A298="",BL$4=""),0,COUNTIFS(Formulas!$A$2:$A$3001,BL$4,Formulas!$B$2:$B$3001,$A298))</f>
        <v>0</v>
      </c>
      <c r="BM298" s="21" t="n">
        <f aca="false">IF(OR($A298="",BM$4=""),0,COUNTIFS(Formulas!$A$2:$A$3001,BM$4,Formulas!$B$2:$B$3001,$A298))</f>
        <v>0</v>
      </c>
      <c r="BN298" s="21" t="n">
        <f aca="false">IF(OR($A298="",BN$4=""),0,COUNTIFS(Formulas!$A$2:$A$3001,BN$4,Formulas!$B$2:$B$3001,$A298))</f>
        <v>0</v>
      </c>
      <c r="BO298" s="21" t="n">
        <f aca="false">IF(OR($A298="",BO$4=""),0,COUNTIFS(Formulas!$A$2:$A$3001,BO$4,Formulas!$B$2:$B$3001,$A298))</f>
        <v>0</v>
      </c>
      <c r="BP298" s="21" t="n">
        <f aca="false">IF(OR($A298="",BP$4=""),0,COUNTIFS(Formulas!$A$2:$A$3001,BP$4,Formulas!$B$2:$B$3001,$A298))</f>
        <v>0</v>
      </c>
      <c r="BQ298" s="21" t="n">
        <f aca="false">IF(OR($A298="",BQ$4=""),0,COUNTIFS(Formulas!$A$2:$A$3001,BQ$4,Formulas!$B$2:$B$3001,$A298))</f>
        <v>0</v>
      </c>
      <c r="BR298" s="21" t="n">
        <f aca="false">IF(OR($A298="",BR$4=""),0,COUNTIFS(Formulas!$A$2:$A$3001,BR$4,Formulas!$B$2:$B$3001,$A298))</f>
        <v>0</v>
      </c>
      <c r="BS298" s="21" t="n">
        <f aca="false">IF(OR($A298="",BS$4=""),0,COUNTIFS(Formulas!$A$2:$A$3001,BS$4,Formulas!$B$2:$B$3001,$A298))</f>
        <v>0</v>
      </c>
      <c r="BT298" s="21" t="n">
        <f aca="false">IF(OR($A298="",BT$4=""),0,COUNTIFS(Formulas!$A$2:$A$3001,BT$4,Formulas!$B$2:$B$3001,$A298))</f>
        <v>0</v>
      </c>
      <c r="BU298" s="21" t="n">
        <f aca="false">IF(OR($A298="",BU$4=""),0,COUNTIFS(Formulas!$A$2:$A$3001,BU$4,Formulas!$B$2:$B$3001,$A298))</f>
        <v>0</v>
      </c>
      <c r="BV298" s="21" t="n">
        <f aca="false">IF(OR($A298="",BV$4=""),0,COUNTIFS(Formulas!$A$2:$A$3001,BV$4,Formulas!$B$2:$B$3001,$A298))</f>
        <v>0</v>
      </c>
      <c r="BW298" s="21" t="n">
        <f aca="false">IF(OR($A298="",BW$4=""),0,COUNTIFS(Formulas!$A$2:$A$3001,BW$4,Formulas!$B$2:$B$3001,$A298))</f>
        <v>0</v>
      </c>
      <c r="BX298" s="21" t="n">
        <f aca="false">IF(OR($A298="",BX$4=""),0,COUNTIFS(Formulas!$A$2:$A$3001,BX$4,Formulas!$B$2:$B$3001,$A298))</f>
        <v>0</v>
      </c>
      <c r="BY298" s="21" t="n">
        <f aca="false">IF(OR($A298="",BY$4=""),0,COUNTIFS(Formulas!$A$2:$A$3001,BY$4,Formulas!$B$2:$B$3001,$A298))</f>
        <v>0</v>
      </c>
      <c r="BZ298" s="21" t="n">
        <f aca="false">IF(OR($A298="",BZ$4=""),0,COUNTIFS(Formulas!$A$2:$A$3001,BZ$4,Formulas!$B$2:$B$3001,$A298))</f>
        <v>0</v>
      </c>
      <c r="CA298" s="21" t="n">
        <f aca="false">IF(OR($A298="",CA$4=""),0,COUNTIFS(Formulas!$A$2:$A$3001,CA$4,Formulas!$B$2:$B$3001,$A298))</f>
        <v>0</v>
      </c>
      <c r="CB298" s="21" t="n">
        <f aca="false">IF(OR($A298="",CB$4=""),0,COUNTIFS(Formulas!$A$2:$A$3001,CB$4,Formulas!$B$2:$B$3001,$A298))</f>
        <v>0</v>
      </c>
      <c r="CC298" s="21" t="n">
        <f aca="false">IF(OR($A298="",CC$4=""),0,COUNTIFS(Formulas!$A$2:$A$3001,CC$4,Formulas!$B$2:$B$3001,$A298))</f>
        <v>0</v>
      </c>
      <c r="CD298" s="21" t="n">
        <f aca="false">IF(OR($A298="",CD$4=""),0,COUNTIFS(Formulas!$A$2:$A$3001,CD$4,Formulas!$B$2:$B$3001,$A298))</f>
        <v>0</v>
      </c>
      <c r="CE298" s="21" t="n">
        <f aca="false">IF(OR($A298="",CE$4=""),0,COUNTIFS(Formulas!$A$2:$A$3001,CE$4,Formulas!$B$2:$B$3001,$A298))</f>
        <v>0</v>
      </c>
      <c r="CF298" s="21" t="n">
        <f aca="false">IF(OR($A298="",CF$4=""),0,COUNTIFS(Formulas!$A$2:$A$3001,CF$4,Formulas!$B$2:$B$3001,$A298))</f>
        <v>0</v>
      </c>
      <c r="CG298" s="21" t="n">
        <f aca="false">IF(OR($A298="",CG$4=""),0,COUNTIFS(Formulas!$A$2:$A$3001,CG$4,Formulas!$B$2:$B$3001,$A298))</f>
        <v>0</v>
      </c>
      <c r="CH298" s="21" t="n">
        <f aca="false">IF(OR($A298="",CH$4=""),0,COUNTIFS(Formulas!$A$2:$A$3001,CH$4,Formulas!$B$2:$B$3001,$A298))</f>
        <v>0</v>
      </c>
      <c r="CI298" s="21" t="n">
        <f aca="false">IF(OR($A298="",CI$4=""),0,COUNTIFS(Formulas!$A$2:$A$3001,CI$4,Formulas!$B$2:$B$3001,$A298))</f>
        <v>0</v>
      </c>
      <c r="CJ298" s="21" t="n">
        <f aca="false">IF(OR($A298="",CJ$4=""),0,COUNTIFS(Formulas!$A$2:$A$3001,CJ$4,Formulas!$B$2:$B$3001,$A298))</f>
        <v>0</v>
      </c>
      <c r="CK298" s="21" t="n">
        <f aca="false">IF(OR($A298="",CK$4=""),0,COUNTIFS(Formulas!$A$2:$A$3001,CK$4,Formulas!$B$2:$B$3001,$A298))</f>
        <v>0</v>
      </c>
      <c r="CL298" s="21" t="n">
        <f aca="false">IF(OR($A298="",CL$4=""),0,COUNTIFS(Formulas!$A$2:$A$3001,CL$4,Formulas!$B$2:$B$3001,$A298))</f>
        <v>0</v>
      </c>
      <c r="CM298" s="21" t="n">
        <f aca="false">IF(OR($A298="",CM$4=""),0,COUNTIFS(Formulas!$A$2:$A$3001,CM$4,Formulas!$B$2:$B$3001,$A298))</f>
        <v>0</v>
      </c>
      <c r="CN298" s="21" t="n">
        <f aca="false">IF(OR($A298="",CN$4=""),0,COUNTIFS(Formulas!$A$2:$A$3001,CN$4,Formulas!$B$2:$B$3001,$A298))</f>
        <v>0</v>
      </c>
      <c r="CO298" s="21" t="n">
        <f aca="false">IF(OR($A298="",CO$4=""),0,COUNTIFS(Formulas!$A$2:$A$3001,CO$4,Formulas!$B$2:$B$3001,$A298))</f>
        <v>0</v>
      </c>
      <c r="CP298" s="21" t="n">
        <f aca="false">IF(OR($A298="",CP$4=""),0,COUNTIFS(Formulas!$A$2:$A$3001,CP$4,Formulas!$B$2:$B$3001,$A298))</f>
        <v>0</v>
      </c>
      <c r="CQ298" s="21" t="n">
        <f aca="false">IF(OR($A298="",CQ$4=""),0,COUNTIFS(Formulas!$A$2:$A$3001,CQ$4,Formulas!$B$2:$B$3001,$A298))</f>
        <v>0</v>
      </c>
      <c r="CR298" s="21" t="n">
        <f aca="false">IF(OR($A298="",CR$4=""),0,COUNTIFS(Formulas!$A$2:$A$3001,CR$4,Formulas!$B$2:$B$3001,$A298))</f>
        <v>0</v>
      </c>
      <c r="CS298" s="21" t="n">
        <f aca="false">IF(OR($A298="",CS$4=""),0,COUNTIFS(Formulas!$A$2:$A$3001,CS$4,Formulas!$B$2:$B$3001,$A298))</f>
        <v>0</v>
      </c>
      <c r="CT298" s="21" t="n">
        <f aca="false">IF(OR($A298="",CT$4=""),0,COUNTIFS(Formulas!$A$2:$A$3001,CT$4,Formulas!$B$2:$B$3001,$A298))</f>
        <v>0</v>
      </c>
      <c r="CU298" s="21" t="n">
        <f aca="false">IF(OR($A298="",CU$4=""),0,COUNTIFS(Formulas!$A$2:$A$3001,CU$4,Formulas!$B$2:$B$3001,$A298))</f>
        <v>0</v>
      </c>
      <c r="CV298" s="21" t="n">
        <f aca="false">IF(OR($A298="",CV$4=""),0,COUNTIFS(Formulas!$A$2:$A$3001,CV$4,Formulas!$B$2:$B$3001,$A298))</f>
        <v>0</v>
      </c>
      <c r="CW298" s="21" t="n">
        <f aca="false">IF(OR($A298="",CW$4=""),0,COUNTIFS(Formulas!$A$2:$A$3001,CW$4,Formulas!$B$2:$B$3001,$A298))</f>
        <v>0</v>
      </c>
      <c r="CX298" s="21" t="n">
        <f aca="false">IF(OR($A298="",CX$4=""),0,COUNTIFS(Formulas!$A$2:$A$3001,CX$4,Formulas!$B$2:$B$3001,$A298))</f>
        <v>0</v>
      </c>
      <c r="CY298" s="21" t="n">
        <f aca="false">IF(OR($A298="",CY$4=""),0,COUNTIFS(Formulas!$A$2:$A$3001,CY$4,Formulas!$B$2:$B$3001,$A298))</f>
        <v>0</v>
      </c>
      <c r="CZ298" s="21" t="n">
        <f aca="false">IF(OR($A298="",CZ$4=""),0,COUNTIFS(Formulas!$A$2:$A$3001,CZ$4,Formulas!$B$2:$B$3001,$A298))</f>
        <v>0</v>
      </c>
      <c r="DA298" s="21" t="n">
        <f aca="false">IF(OR($A298="",DA$4=""),0,COUNTIFS(Formulas!$A$2:$A$3001,DA$4,Formulas!$B$2:$B$3001,$A298))</f>
        <v>0</v>
      </c>
      <c r="DB298" s="21" t="n">
        <f aca="false">IF(OR($A298="",DB$4=""),0,COUNTIFS(Formulas!$A$2:$A$3001,DB$4,Formulas!$B$2:$B$3001,$A298))</f>
        <v>0</v>
      </c>
      <c r="DC298" s="21" t="n">
        <f aca="false">IF(OR($A298="",DC$4=""),0,COUNTIFS(Formulas!$A$2:$A$3001,DC$4,Formulas!$B$2:$B$3001,$A298))</f>
        <v>0</v>
      </c>
      <c r="DD298" s="21" t="n">
        <f aca="false">IF(OR($A298="",DD$4=""),0,COUNTIFS(Formulas!$A$2:$A$3001,DD$4,Formulas!$B$2:$B$3001,$A298))</f>
        <v>0</v>
      </c>
      <c r="DE298" s="21" t="n">
        <f aca="false">IF(OR($A298="",DE$4=""),0,COUNTIFS(Formulas!$A$2:$A$3001,DE$4,Formulas!$B$2:$B$3001,$A298))</f>
        <v>0</v>
      </c>
      <c r="DF298" s="21" t="n">
        <f aca="false">IF(OR($A298="",DF$4=""),0,COUNTIFS(Formulas!$A$2:$A$3001,DF$4,Formulas!$B$2:$B$3001,$A298))</f>
        <v>0</v>
      </c>
      <c r="DG298" s="21" t="n">
        <f aca="false">IF(OR($A298="",DG$4=""),0,COUNTIFS(Formulas!$A$2:$A$3001,DG$4,Formulas!$B$2:$B$3001,$A298))</f>
        <v>0</v>
      </c>
      <c r="DH298" s="21" t="n">
        <f aca="false">IF(OR($A298="",DH$4=""),0,COUNTIFS(Formulas!$A$2:$A$3001,DH$4,Formulas!$B$2:$B$3001,$A298))</f>
        <v>0</v>
      </c>
      <c r="DI298" s="21" t="n">
        <f aca="false">IF(OR($A298="",DI$4=""),0,COUNTIFS(Formulas!$A$2:$A$3001,DI$4,Formulas!$B$2:$B$3001,$A298))</f>
        <v>0</v>
      </c>
      <c r="DJ298" s="21" t="n">
        <f aca="false">IF(OR($A298="",DJ$4=""),0,COUNTIFS(Formulas!$A$2:$A$3001,DJ$4,Formulas!$B$2:$B$3001,$A298))</f>
        <v>0</v>
      </c>
      <c r="DK298" s="21" t="n">
        <f aca="false">IF(OR($A298="",DK$4=""),0,COUNTIFS(Formulas!$A$2:$A$3001,DK$4,Formulas!$B$2:$B$3001,$A298))</f>
        <v>0</v>
      </c>
      <c r="DL298" s="21" t="n">
        <f aca="false">IF(OR($A298="",DL$4=""),0,COUNTIFS(Formulas!$A$2:$A$3001,DL$4,Formulas!$B$2:$B$3001,$A298))</f>
        <v>0</v>
      </c>
      <c r="DM298" s="21" t="n">
        <f aca="false">IF(OR($A298="",DM$4=""),0,COUNTIFS(Formulas!$A$2:$A$3001,DM$4,Formulas!$B$2:$B$3001,$A298))</f>
        <v>0</v>
      </c>
      <c r="DN298" s="21" t="n">
        <f aca="false">IF(OR($A298="",DN$4=""),0,COUNTIFS(Formulas!$A$2:$A$3001,DN$4,Formulas!$B$2:$B$3001,$A298))</f>
        <v>0</v>
      </c>
      <c r="DO298" s="21" t="n">
        <f aca="false">IF(OR($A298="",DO$4=""),0,COUNTIFS(Formulas!$A$2:$A$3001,DO$4,Formulas!$B$2:$B$3001,$A298))</f>
        <v>0</v>
      </c>
      <c r="DP298" s="21" t="n">
        <f aca="false">IF(OR($A298="",DP$4=""),0,COUNTIFS(Formulas!$A$2:$A$3001,DP$4,Formulas!$B$2:$B$3001,$A298))</f>
        <v>0</v>
      </c>
      <c r="DQ298" s="21" t="n">
        <f aca="false">IF(OR($A298="",DQ$4=""),0,COUNTIFS(Formulas!$A$2:$A$3001,DQ$4,Formulas!$B$2:$B$3001,$A298))</f>
        <v>0</v>
      </c>
      <c r="DR298" s="21" t="n">
        <f aca="false">IF(OR($A298="",DR$4=""),0,COUNTIFS(Formulas!$A$2:$A$3001,DR$4,Formulas!$B$2:$B$3001,$A298))</f>
        <v>0</v>
      </c>
      <c r="DS298" s="21" t="n">
        <f aca="false">IF(OR($A298="",DS$4=""),0,COUNTIFS(Formulas!$A$2:$A$3001,DS$4,Formulas!$B$2:$B$3001,$A298))</f>
        <v>0</v>
      </c>
      <c r="DT298" s="21" t="n">
        <f aca="false">IF(OR($A298="",DT$4=""),0,COUNTIFS(Formulas!$A$2:$A$3001,DT$4,Formulas!$B$2:$B$3001,$A298))</f>
        <v>0</v>
      </c>
      <c r="DU298" s="21" t="n">
        <f aca="false">IF(OR($A298="",DU$4=""),0,COUNTIFS(Formulas!$A$2:$A$3001,DU$4,Formulas!$B$2:$B$3001,$A298))</f>
        <v>0</v>
      </c>
      <c r="DV298" s="21" t="n">
        <f aca="false">IF(OR($A298="",DV$4=""),0,COUNTIFS(Formulas!$A$2:$A$3001,DV$4,Formulas!$B$2:$B$3001,$A298))</f>
        <v>0</v>
      </c>
      <c r="DW298" s="21" t="n">
        <f aca="false">IF(OR($A298="",DW$4=""),0,COUNTIFS(Formulas!$A$2:$A$3001,DW$4,Formulas!$B$2:$B$3001,$A298))</f>
        <v>0</v>
      </c>
      <c r="DX298" s="21" t="n">
        <f aca="false">IF(OR($A298="",DX$4=""),0,COUNTIFS(Formulas!$A$2:$A$3001,DX$4,Formulas!$B$2:$B$3001,$A298))</f>
        <v>0</v>
      </c>
      <c r="DY298" s="21" t="n">
        <f aca="false">IF(OR($A298="",DY$4=""),0,COUNTIFS(Formulas!$A$2:$A$3001,DY$4,Formulas!$B$2:$B$3001,$A298))</f>
        <v>0</v>
      </c>
      <c r="DZ298" s="21" t="n">
        <f aca="false">IF(OR($A298="",DZ$4=""),0,COUNTIFS(Formulas!$A$2:$A$3001,DZ$4,Formulas!$B$2:$B$3001,$A298))</f>
        <v>0</v>
      </c>
      <c r="EA298" s="21" t="n">
        <f aca="false">IF(OR($A298="",EA$4=""),0,COUNTIFS(Formulas!$A$2:$A$3001,EA$4,Formulas!$B$2:$B$3001,$A298))</f>
        <v>0</v>
      </c>
      <c r="EB298" s="21" t="n">
        <f aca="false">IF(OR($A298="",EB$4=""),0,COUNTIFS(Formulas!$A$2:$A$3001,EB$4,Formulas!$B$2:$B$3001,$A298))</f>
        <v>0</v>
      </c>
      <c r="EC298" s="21" t="n">
        <f aca="false">IF(OR($A298="",EC$4=""),0,COUNTIFS(Formulas!$A$2:$A$3001,EC$4,Formulas!$B$2:$B$3001,$A298))</f>
        <v>0</v>
      </c>
      <c r="ED298" s="21" t="n">
        <f aca="false">IF(OR($A298="",ED$4=""),0,COUNTIFS(Formulas!$A$2:$A$3001,ED$4,Formulas!$B$2:$B$3001,$A298))</f>
        <v>0</v>
      </c>
      <c r="EE298" s="21" t="n">
        <f aca="false">IF(OR($A298="",EE$4=""),0,COUNTIFS(Formulas!$A$2:$A$3001,EE$4,Formulas!$B$2:$B$3001,$A298))</f>
        <v>0</v>
      </c>
      <c r="EF298" s="21" t="n">
        <f aca="false">IF(OR($A298="",EF$4=""),0,COUNTIFS(Formulas!$A$2:$A$3001,EF$4,Formulas!$B$2:$B$3001,$A298))</f>
        <v>0</v>
      </c>
      <c r="EG298" s="21" t="n">
        <f aca="false">IF(OR($A298="",EG$4=""),0,COUNTIFS(Formulas!$A$2:$A$3001,EG$4,Formulas!$B$2:$B$3001,$A298))</f>
        <v>0</v>
      </c>
      <c r="EH298" s="21" t="n">
        <f aca="false">IF(OR($A298="",EH$4=""),0,COUNTIFS(Formulas!$A$2:$A$3001,EH$4,Formulas!$B$2:$B$3001,$A298))</f>
        <v>0</v>
      </c>
      <c r="EI298" s="21" t="n">
        <f aca="false">IF(OR($A298="",EI$4=""),0,COUNTIFS(Formulas!$A$2:$A$3001,EI$4,Formulas!$B$2:$B$3001,$A298))</f>
        <v>0</v>
      </c>
      <c r="EJ298" s="21" t="n">
        <f aca="false">IF(OR($A298="",EJ$4=""),0,COUNTIFS(Formulas!$A$2:$A$3001,EJ$4,Formulas!$B$2:$B$3001,$A298))</f>
        <v>0</v>
      </c>
      <c r="EK298" s="21" t="n">
        <f aca="false">IF(OR($A298="",EK$4=""),0,COUNTIFS(Formulas!$A$2:$A$3001,EK$4,Formulas!$B$2:$B$3001,$A298))</f>
        <v>0</v>
      </c>
      <c r="EL298" s="21" t="n">
        <f aca="false">IF(OR($A298="",EL$4=""),0,COUNTIFS(Formulas!$A$2:$A$3001,EL$4,Formulas!$B$2:$B$3001,$A298))</f>
        <v>0</v>
      </c>
      <c r="EM298" s="21" t="n">
        <f aca="false">IF(OR($A298="",EM$4=""),0,COUNTIFS(Formulas!$A$2:$A$3001,EM$4,Formulas!$B$2:$B$3001,$A298))</f>
        <v>0</v>
      </c>
      <c r="EN298" s="21" t="n">
        <f aca="false">IF(OR($A298="",EN$4=""),0,COUNTIFS(Formulas!$A$2:$A$3001,EN$4,Formulas!$B$2:$B$3001,$A298))</f>
        <v>0</v>
      </c>
      <c r="EO298" s="21" t="n">
        <f aca="false">IF(OR($A298="",EO$4=""),0,COUNTIFS(Formulas!$A$2:$A$3001,EO$4,Formulas!$B$2:$B$3001,$A298))</f>
        <v>0</v>
      </c>
      <c r="EP298" s="21" t="n">
        <f aca="false">IF(OR($A298="",EP$4=""),0,COUNTIFS(Formulas!$A$2:$A$3001,EP$4,Formulas!$B$2:$B$3001,$A298))</f>
        <v>0</v>
      </c>
      <c r="EQ298" s="21" t="n">
        <f aca="false">IF(OR($A298="",EQ$4=""),0,COUNTIFS(Formulas!$A$2:$A$3001,EQ$4,Formulas!$B$2:$B$3001,$A298))</f>
        <v>0</v>
      </c>
      <c r="ER298" s="21" t="n">
        <f aca="false">IF(OR($A298="",ER$4=""),0,COUNTIFS(Formulas!$A$2:$A$3001,ER$4,Formulas!$B$2:$B$3001,$A298))</f>
        <v>0</v>
      </c>
      <c r="ES298" s="21" t="n">
        <f aca="false">IF(OR($A298="",ES$4=""),0,COUNTIFS(Formulas!$A$2:$A$3001,ES$4,Formulas!$B$2:$B$3001,$A298))</f>
        <v>0</v>
      </c>
      <c r="ET298" s="21" t="n">
        <f aca="false">IF(OR($A298="",ET$4=""),0,COUNTIFS(Formulas!$A$2:$A$3001,ET$4,Formulas!$B$2:$B$3001,$A298))</f>
        <v>0</v>
      </c>
      <c r="EU298" s="21" t="n">
        <f aca="false">IF(OR($A298="",EU$4=""),0,COUNTIFS(Formulas!$A$2:$A$3001,EU$4,Formulas!$B$2:$B$3001,$A298))</f>
        <v>0</v>
      </c>
      <c r="EV298" s="21" t="n">
        <f aca="false">IF(OR($A298="",EV$4=""),0,COUNTIFS(Formulas!$A$2:$A$3001,EV$4,Formulas!$B$2:$B$3001,$A298))</f>
        <v>0</v>
      </c>
    </row>
    <row r="299" customFormat="false" ht="15" hidden="false" customHeight="false" outlineLevel="0" collapsed="false">
      <c r="A299" s="13" t="str">
        <f aca="false">IF(INDEX(Materials!$A$2:$A$301,295)="","",INDEX(Materials!$A$2:$A$301,295))</f>
        <v/>
      </c>
      <c r="B299" s="19" t="str">
        <f aca="false">IF(A299="","",COUNTIF(C299:EV299,"&gt;0"))</f>
        <v/>
      </c>
      <c r="C299" s="21" t="n">
        <f aca="false">IF(OR($A299="",C$4=""),0,COUNTIFS(Formulas!$A$2:$A$3001,C$4,Formulas!$B$2:$B$3001,$A299))</f>
        <v>0</v>
      </c>
      <c r="D299" s="21" t="n">
        <f aca="false">IF(OR($A299="",D$4=""),0,COUNTIFS(Formulas!$A$2:$A$3001,D$4,Formulas!$B$2:$B$3001,$A299))</f>
        <v>0</v>
      </c>
      <c r="E299" s="21" t="n">
        <f aca="false">IF(OR($A299="",E$4=""),0,COUNTIFS(Formulas!$A$2:$A$3001,E$4,Formulas!$B$2:$B$3001,$A299))</f>
        <v>0</v>
      </c>
      <c r="F299" s="21" t="n">
        <f aca="false">IF(OR($A299="",F$4=""),0,COUNTIFS(Formulas!$A$2:$A$3001,F$4,Formulas!$B$2:$B$3001,$A299))</f>
        <v>0</v>
      </c>
      <c r="G299" s="21" t="n">
        <f aca="false">IF(OR($A299="",G$4=""),0,COUNTIFS(Formulas!$A$2:$A$3001,G$4,Formulas!$B$2:$B$3001,$A299))</f>
        <v>0</v>
      </c>
      <c r="H299" s="21" t="n">
        <f aca="false">IF(OR($A299="",H$4=""),0,COUNTIFS(Formulas!$A$2:$A$3001,H$4,Formulas!$B$2:$B$3001,$A299))</f>
        <v>0</v>
      </c>
      <c r="I299" s="21" t="n">
        <f aca="false">IF(OR($A299="",I$4=""),0,COUNTIFS(Formulas!$A$2:$A$3001,I$4,Formulas!$B$2:$B$3001,$A299))</f>
        <v>0</v>
      </c>
      <c r="J299" s="21" t="n">
        <f aca="false">IF(OR($A299="",J$4=""),0,COUNTIFS(Formulas!$A$2:$A$3001,J$4,Formulas!$B$2:$B$3001,$A299))</f>
        <v>0</v>
      </c>
      <c r="K299" s="21" t="n">
        <f aca="false">IF(OR($A299="",K$4=""),0,COUNTIFS(Formulas!$A$2:$A$3001,K$4,Formulas!$B$2:$B$3001,$A299))</f>
        <v>0</v>
      </c>
      <c r="L299" s="21" t="n">
        <f aca="false">IF(OR($A299="",L$4=""),0,COUNTIFS(Formulas!$A$2:$A$3001,L$4,Formulas!$B$2:$B$3001,$A299))</f>
        <v>0</v>
      </c>
      <c r="M299" s="21" t="n">
        <f aca="false">IF(OR($A299="",M$4=""),0,COUNTIFS(Formulas!$A$2:$A$3001,M$4,Formulas!$B$2:$B$3001,$A299))</f>
        <v>0</v>
      </c>
      <c r="N299" s="21" t="n">
        <f aca="false">IF(OR($A299="",N$4=""),0,COUNTIFS(Formulas!$A$2:$A$3001,N$4,Formulas!$B$2:$B$3001,$A299))</f>
        <v>0</v>
      </c>
      <c r="O299" s="21" t="n">
        <f aca="false">IF(OR($A299="",O$4=""),0,COUNTIFS(Formulas!$A$2:$A$3001,O$4,Formulas!$B$2:$B$3001,$A299))</f>
        <v>0</v>
      </c>
      <c r="P299" s="21" t="n">
        <f aca="false">IF(OR($A299="",P$4=""),0,COUNTIFS(Formulas!$A$2:$A$3001,P$4,Formulas!$B$2:$B$3001,$A299))</f>
        <v>0</v>
      </c>
      <c r="Q299" s="21" t="n">
        <f aca="false">IF(OR($A299="",Q$4=""),0,COUNTIFS(Formulas!$A$2:$A$3001,Q$4,Formulas!$B$2:$B$3001,$A299))</f>
        <v>0</v>
      </c>
      <c r="R299" s="21" t="n">
        <f aca="false">IF(OR($A299="",R$4=""),0,COUNTIFS(Formulas!$A$2:$A$3001,R$4,Formulas!$B$2:$B$3001,$A299))</f>
        <v>0</v>
      </c>
      <c r="S299" s="21" t="n">
        <f aca="false">IF(OR($A299="",S$4=""),0,COUNTIFS(Formulas!$A$2:$A$3001,S$4,Formulas!$B$2:$B$3001,$A299))</f>
        <v>0</v>
      </c>
      <c r="T299" s="21" t="n">
        <f aca="false">IF(OR($A299="",T$4=""),0,COUNTIFS(Formulas!$A$2:$A$3001,T$4,Formulas!$B$2:$B$3001,$A299))</f>
        <v>0</v>
      </c>
      <c r="U299" s="21" t="n">
        <f aca="false">IF(OR($A299="",U$4=""),0,COUNTIFS(Formulas!$A$2:$A$3001,U$4,Formulas!$B$2:$B$3001,$A299))</f>
        <v>0</v>
      </c>
      <c r="V299" s="21" t="n">
        <f aca="false">IF(OR($A299="",V$4=""),0,COUNTIFS(Formulas!$A$2:$A$3001,V$4,Formulas!$B$2:$B$3001,$A299))</f>
        <v>0</v>
      </c>
      <c r="W299" s="21" t="n">
        <f aca="false">IF(OR($A299="",W$4=""),0,COUNTIFS(Formulas!$A$2:$A$3001,W$4,Formulas!$B$2:$B$3001,$A299))</f>
        <v>0</v>
      </c>
      <c r="X299" s="21" t="n">
        <f aca="false">IF(OR($A299="",X$4=""),0,COUNTIFS(Formulas!$A$2:$A$3001,X$4,Formulas!$B$2:$B$3001,$A299))</f>
        <v>0</v>
      </c>
      <c r="Y299" s="21" t="n">
        <f aca="false">IF(OR($A299="",Y$4=""),0,COUNTIFS(Formulas!$A$2:$A$3001,Y$4,Formulas!$B$2:$B$3001,$A299))</f>
        <v>0</v>
      </c>
      <c r="Z299" s="21" t="n">
        <f aca="false">IF(OR($A299="",Z$4=""),0,COUNTIFS(Formulas!$A$2:$A$3001,Z$4,Formulas!$B$2:$B$3001,$A299))</f>
        <v>0</v>
      </c>
      <c r="AA299" s="21" t="n">
        <f aca="false">IF(OR($A299="",AA$4=""),0,COUNTIFS(Formulas!$A$2:$A$3001,AA$4,Formulas!$B$2:$B$3001,$A299))</f>
        <v>0</v>
      </c>
      <c r="AB299" s="21" t="n">
        <f aca="false">IF(OR($A299="",AB$4=""),0,COUNTIFS(Formulas!$A$2:$A$3001,AB$4,Formulas!$B$2:$B$3001,$A299))</f>
        <v>0</v>
      </c>
      <c r="AC299" s="21" t="n">
        <f aca="false">IF(OR($A299="",AC$4=""),0,COUNTIFS(Formulas!$A$2:$A$3001,AC$4,Formulas!$B$2:$B$3001,$A299))</f>
        <v>0</v>
      </c>
      <c r="AD299" s="21" t="n">
        <f aca="false">IF(OR($A299="",AD$4=""),0,COUNTIFS(Formulas!$A$2:$A$3001,AD$4,Formulas!$B$2:$B$3001,$A299))</f>
        <v>0</v>
      </c>
      <c r="AE299" s="21" t="n">
        <f aca="false">IF(OR($A299="",AE$4=""),0,COUNTIFS(Formulas!$A$2:$A$3001,AE$4,Formulas!$B$2:$B$3001,$A299))</f>
        <v>0</v>
      </c>
      <c r="AF299" s="21" t="n">
        <f aca="false">IF(OR($A299="",AF$4=""),0,COUNTIFS(Formulas!$A$2:$A$3001,AF$4,Formulas!$B$2:$B$3001,$A299))</f>
        <v>0</v>
      </c>
      <c r="AG299" s="21" t="n">
        <f aca="false">IF(OR($A299="",AG$4=""),0,COUNTIFS(Formulas!$A$2:$A$3001,AG$4,Formulas!$B$2:$B$3001,$A299))</f>
        <v>0</v>
      </c>
      <c r="AH299" s="21" t="n">
        <f aca="false">IF(OR($A299="",AH$4=""),0,COUNTIFS(Formulas!$A$2:$A$3001,AH$4,Formulas!$B$2:$B$3001,$A299))</f>
        <v>0</v>
      </c>
      <c r="AI299" s="21" t="n">
        <f aca="false">IF(OR($A299="",AI$4=""),0,COUNTIFS(Formulas!$A$2:$A$3001,AI$4,Formulas!$B$2:$B$3001,$A299))</f>
        <v>0</v>
      </c>
      <c r="AJ299" s="21" t="n">
        <f aca="false">IF(OR($A299="",AJ$4=""),0,COUNTIFS(Formulas!$A$2:$A$3001,AJ$4,Formulas!$B$2:$B$3001,$A299))</f>
        <v>0</v>
      </c>
      <c r="AK299" s="21" t="n">
        <f aca="false">IF(OR($A299="",AK$4=""),0,COUNTIFS(Formulas!$A$2:$A$3001,AK$4,Formulas!$B$2:$B$3001,$A299))</f>
        <v>0</v>
      </c>
      <c r="AL299" s="21" t="n">
        <f aca="false">IF(OR($A299="",AL$4=""),0,COUNTIFS(Formulas!$A$2:$A$3001,AL$4,Formulas!$B$2:$B$3001,$A299))</f>
        <v>0</v>
      </c>
      <c r="AM299" s="21" t="n">
        <f aca="false">IF(OR($A299="",AM$4=""),0,COUNTIFS(Formulas!$A$2:$A$3001,AM$4,Formulas!$B$2:$B$3001,$A299))</f>
        <v>0</v>
      </c>
      <c r="AN299" s="21" t="n">
        <f aca="false">IF(OR($A299="",AN$4=""),0,COUNTIFS(Formulas!$A$2:$A$3001,AN$4,Formulas!$B$2:$B$3001,$A299))</f>
        <v>0</v>
      </c>
      <c r="AO299" s="21" t="n">
        <f aca="false">IF(OR($A299="",AO$4=""),0,COUNTIFS(Formulas!$A$2:$A$3001,AO$4,Formulas!$B$2:$B$3001,$A299))</f>
        <v>0</v>
      </c>
      <c r="AP299" s="21" t="n">
        <f aca="false">IF(OR($A299="",AP$4=""),0,COUNTIFS(Formulas!$A$2:$A$3001,AP$4,Formulas!$B$2:$B$3001,$A299))</f>
        <v>0</v>
      </c>
      <c r="AQ299" s="21" t="n">
        <f aca="false">IF(OR($A299="",AQ$4=""),0,COUNTIFS(Formulas!$A$2:$A$3001,AQ$4,Formulas!$B$2:$B$3001,$A299))</f>
        <v>0</v>
      </c>
      <c r="AR299" s="21" t="n">
        <f aca="false">IF(OR($A299="",AR$4=""),0,COUNTIFS(Formulas!$A$2:$A$3001,AR$4,Formulas!$B$2:$B$3001,$A299))</f>
        <v>0</v>
      </c>
      <c r="AS299" s="21" t="n">
        <f aca="false">IF(OR($A299="",AS$4=""),0,COUNTIFS(Formulas!$A$2:$A$3001,AS$4,Formulas!$B$2:$B$3001,$A299))</f>
        <v>0</v>
      </c>
      <c r="AT299" s="21" t="n">
        <f aca="false">IF(OR($A299="",AT$4=""),0,COUNTIFS(Formulas!$A$2:$A$3001,AT$4,Formulas!$B$2:$B$3001,$A299))</f>
        <v>0</v>
      </c>
      <c r="AU299" s="21" t="n">
        <f aca="false">IF(OR($A299="",AU$4=""),0,COUNTIFS(Formulas!$A$2:$A$3001,AU$4,Formulas!$B$2:$B$3001,$A299))</f>
        <v>0</v>
      </c>
      <c r="AV299" s="21" t="n">
        <f aca="false">IF(OR($A299="",AV$4=""),0,COUNTIFS(Formulas!$A$2:$A$3001,AV$4,Formulas!$B$2:$B$3001,$A299))</f>
        <v>0</v>
      </c>
      <c r="AW299" s="21" t="n">
        <f aca="false">IF(OR($A299="",AW$4=""),0,COUNTIFS(Formulas!$A$2:$A$3001,AW$4,Formulas!$B$2:$B$3001,$A299))</f>
        <v>0</v>
      </c>
      <c r="AX299" s="21" t="n">
        <f aca="false">IF(OR($A299="",AX$4=""),0,COUNTIFS(Formulas!$A$2:$A$3001,AX$4,Formulas!$B$2:$B$3001,$A299))</f>
        <v>0</v>
      </c>
      <c r="AY299" s="21" t="n">
        <f aca="false">IF(OR($A299="",AY$4=""),0,COUNTIFS(Formulas!$A$2:$A$3001,AY$4,Formulas!$B$2:$B$3001,$A299))</f>
        <v>0</v>
      </c>
      <c r="AZ299" s="21" t="n">
        <f aca="false">IF(OR($A299="",AZ$4=""),0,COUNTIFS(Formulas!$A$2:$A$3001,AZ$4,Formulas!$B$2:$B$3001,$A299))</f>
        <v>0</v>
      </c>
      <c r="BA299" s="21" t="n">
        <f aca="false">IF(OR($A299="",BA$4=""),0,COUNTIFS(Formulas!$A$2:$A$3001,BA$4,Formulas!$B$2:$B$3001,$A299))</f>
        <v>0</v>
      </c>
      <c r="BB299" s="21" t="n">
        <f aca="false">IF(OR($A299="",BB$4=""),0,COUNTIFS(Formulas!$A$2:$A$3001,BB$4,Formulas!$B$2:$B$3001,$A299))</f>
        <v>0</v>
      </c>
      <c r="BC299" s="21" t="n">
        <f aca="false">IF(OR($A299="",BC$4=""),0,COUNTIFS(Formulas!$A$2:$A$3001,BC$4,Formulas!$B$2:$B$3001,$A299))</f>
        <v>0</v>
      </c>
      <c r="BD299" s="21" t="n">
        <f aca="false">IF(OR($A299="",BD$4=""),0,COUNTIFS(Formulas!$A$2:$A$3001,BD$4,Formulas!$B$2:$B$3001,$A299))</f>
        <v>0</v>
      </c>
      <c r="BE299" s="21" t="n">
        <f aca="false">IF(OR($A299="",BE$4=""),0,COUNTIFS(Formulas!$A$2:$A$3001,BE$4,Formulas!$B$2:$B$3001,$A299))</f>
        <v>0</v>
      </c>
      <c r="BF299" s="21" t="n">
        <f aca="false">IF(OR($A299="",BF$4=""),0,COUNTIFS(Formulas!$A$2:$A$3001,BF$4,Formulas!$B$2:$B$3001,$A299))</f>
        <v>0</v>
      </c>
      <c r="BG299" s="21" t="n">
        <f aca="false">IF(OR($A299="",BG$4=""),0,COUNTIFS(Formulas!$A$2:$A$3001,BG$4,Formulas!$B$2:$B$3001,$A299))</f>
        <v>0</v>
      </c>
      <c r="BH299" s="21" t="n">
        <f aca="false">IF(OR($A299="",BH$4=""),0,COUNTIFS(Formulas!$A$2:$A$3001,BH$4,Formulas!$B$2:$B$3001,$A299))</f>
        <v>0</v>
      </c>
      <c r="BI299" s="21" t="n">
        <f aca="false">IF(OR($A299="",BI$4=""),0,COUNTIFS(Formulas!$A$2:$A$3001,BI$4,Formulas!$B$2:$B$3001,$A299))</f>
        <v>0</v>
      </c>
      <c r="BJ299" s="21" t="n">
        <f aca="false">IF(OR($A299="",BJ$4=""),0,COUNTIFS(Formulas!$A$2:$A$3001,BJ$4,Formulas!$B$2:$B$3001,$A299))</f>
        <v>0</v>
      </c>
      <c r="BK299" s="21" t="n">
        <f aca="false">IF(OR($A299="",BK$4=""),0,COUNTIFS(Formulas!$A$2:$A$3001,BK$4,Formulas!$B$2:$B$3001,$A299))</f>
        <v>0</v>
      </c>
      <c r="BL299" s="21" t="n">
        <f aca="false">IF(OR($A299="",BL$4=""),0,COUNTIFS(Formulas!$A$2:$A$3001,BL$4,Formulas!$B$2:$B$3001,$A299))</f>
        <v>0</v>
      </c>
      <c r="BM299" s="21" t="n">
        <f aca="false">IF(OR($A299="",BM$4=""),0,COUNTIFS(Formulas!$A$2:$A$3001,BM$4,Formulas!$B$2:$B$3001,$A299))</f>
        <v>0</v>
      </c>
      <c r="BN299" s="21" t="n">
        <f aca="false">IF(OR($A299="",BN$4=""),0,COUNTIFS(Formulas!$A$2:$A$3001,BN$4,Formulas!$B$2:$B$3001,$A299))</f>
        <v>0</v>
      </c>
      <c r="BO299" s="21" t="n">
        <f aca="false">IF(OR($A299="",BO$4=""),0,COUNTIFS(Formulas!$A$2:$A$3001,BO$4,Formulas!$B$2:$B$3001,$A299))</f>
        <v>0</v>
      </c>
      <c r="BP299" s="21" t="n">
        <f aca="false">IF(OR($A299="",BP$4=""),0,COUNTIFS(Formulas!$A$2:$A$3001,BP$4,Formulas!$B$2:$B$3001,$A299))</f>
        <v>0</v>
      </c>
      <c r="BQ299" s="21" t="n">
        <f aca="false">IF(OR($A299="",BQ$4=""),0,COUNTIFS(Formulas!$A$2:$A$3001,BQ$4,Formulas!$B$2:$B$3001,$A299))</f>
        <v>0</v>
      </c>
      <c r="BR299" s="21" t="n">
        <f aca="false">IF(OR($A299="",BR$4=""),0,COUNTIFS(Formulas!$A$2:$A$3001,BR$4,Formulas!$B$2:$B$3001,$A299))</f>
        <v>0</v>
      </c>
      <c r="BS299" s="21" t="n">
        <f aca="false">IF(OR($A299="",BS$4=""),0,COUNTIFS(Formulas!$A$2:$A$3001,BS$4,Formulas!$B$2:$B$3001,$A299))</f>
        <v>0</v>
      </c>
      <c r="BT299" s="21" t="n">
        <f aca="false">IF(OR($A299="",BT$4=""),0,COUNTIFS(Formulas!$A$2:$A$3001,BT$4,Formulas!$B$2:$B$3001,$A299))</f>
        <v>0</v>
      </c>
      <c r="BU299" s="21" t="n">
        <f aca="false">IF(OR($A299="",BU$4=""),0,COUNTIFS(Formulas!$A$2:$A$3001,BU$4,Formulas!$B$2:$B$3001,$A299))</f>
        <v>0</v>
      </c>
      <c r="BV299" s="21" t="n">
        <f aca="false">IF(OR($A299="",BV$4=""),0,COUNTIFS(Formulas!$A$2:$A$3001,BV$4,Formulas!$B$2:$B$3001,$A299))</f>
        <v>0</v>
      </c>
      <c r="BW299" s="21" t="n">
        <f aca="false">IF(OR($A299="",BW$4=""),0,COUNTIFS(Formulas!$A$2:$A$3001,BW$4,Formulas!$B$2:$B$3001,$A299))</f>
        <v>0</v>
      </c>
      <c r="BX299" s="21" t="n">
        <f aca="false">IF(OR($A299="",BX$4=""),0,COUNTIFS(Formulas!$A$2:$A$3001,BX$4,Formulas!$B$2:$B$3001,$A299))</f>
        <v>0</v>
      </c>
      <c r="BY299" s="21" t="n">
        <f aca="false">IF(OR($A299="",BY$4=""),0,COUNTIFS(Formulas!$A$2:$A$3001,BY$4,Formulas!$B$2:$B$3001,$A299))</f>
        <v>0</v>
      </c>
      <c r="BZ299" s="21" t="n">
        <f aca="false">IF(OR($A299="",BZ$4=""),0,COUNTIFS(Formulas!$A$2:$A$3001,BZ$4,Formulas!$B$2:$B$3001,$A299))</f>
        <v>0</v>
      </c>
      <c r="CA299" s="21" t="n">
        <f aca="false">IF(OR($A299="",CA$4=""),0,COUNTIFS(Formulas!$A$2:$A$3001,CA$4,Formulas!$B$2:$B$3001,$A299))</f>
        <v>0</v>
      </c>
      <c r="CB299" s="21" t="n">
        <f aca="false">IF(OR($A299="",CB$4=""),0,COUNTIFS(Formulas!$A$2:$A$3001,CB$4,Formulas!$B$2:$B$3001,$A299))</f>
        <v>0</v>
      </c>
      <c r="CC299" s="21" t="n">
        <f aca="false">IF(OR($A299="",CC$4=""),0,COUNTIFS(Formulas!$A$2:$A$3001,CC$4,Formulas!$B$2:$B$3001,$A299))</f>
        <v>0</v>
      </c>
      <c r="CD299" s="21" t="n">
        <f aca="false">IF(OR($A299="",CD$4=""),0,COUNTIFS(Formulas!$A$2:$A$3001,CD$4,Formulas!$B$2:$B$3001,$A299))</f>
        <v>0</v>
      </c>
      <c r="CE299" s="21" t="n">
        <f aca="false">IF(OR($A299="",CE$4=""),0,COUNTIFS(Formulas!$A$2:$A$3001,CE$4,Formulas!$B$2:$B$3001,$A299))</f>
        <v>0</v>
      </c>
      <c r="CF299" s="21" t="n">
        <f aca="false">IF(OR($A299="",CF$4=""),0,COUNTIFS(Formulas!$A$2:$A$3001,CF$4,Formulas!$B$2:$B$3001,$A299))</f>
        <v>0</v>
      </c>
      <c r="CG299" s="21" t="n">
        <f aca="false">IF(OR($A299="",CG$4=""),0,COUNTIFS(Formulas!$A$2:$A$3001,CG$4,Formulas!$B$2:$B$3001,$A299))</f>
        <v>0</v>
      </c>
      <c r="CH299" s="21" t="n">
        <f aca="false">IF(OR($A299="",CH$4=""),0,COUNTIFS(Formulas!$A$2:$A$3001,CH$4,Formulas!$B$2:$B$3001,$A299))</f>
        <v>0</v>
      </c>
      <c r="CI299" s="21" t="n">
        <f aca="false">IF(OR($A299="",CI$4=""),0,COUNTIFS(Formulas!$A$2:$A$3001,CI$4,Formulas!$B$2:$B$3001,$A299))</f>
        <v>0</v>
      </c>
      <c r="CJ299" s="21" t="n">
        <f aca="false">IF(OR($A299="",CJ$4=""),0,COUNTIFS(Formulas!$A$2:$A$3001,CJ$4,Formulas!$B$2:$B$3001,$A299))</f>
        <v>0</v>
      </c>
      <c r="CK299" s="21" t="n">
        <f aca="false">IF(OR($A299="",CK$4=""),0,COUNTIFS(Formulas!$A$2:$A$3001,CK$4,Formulas!$B$2:$B$3001,$A299))</f>
        <v>0</v>
      </c>
      <c r="CL299" s="21" t="n">
        <f aca="false">IF(OR($A299="",CL$4=""),0,COUNTIFS(Formulas!$A$2:$A$3001,CL$4,Formulas!$B$2:$B$3001,$A299))</f>
        <v>0</v>
      </c>
      <c r="CM299" s="21" t="n">
        <f aca="false">IF(OR($A299="",CM$4=""),0,COUNTIFS(Formulas!$A$2:$A$3001,CM$4,Formulas!$B$2:$B$3001,$A299))</f>
        <v>0</v>
      </c>
      <c r="CN299" s="21" t="n">
        <f aca="false">IF(OR($A299="",CN$4=""),0,COUNTIFS(Formulas!$A$2:$A$3001,CN$4,Formulas!$B$2:$B$3001,$A299))</f>
        <v>0</v>
      </c>
      <c r="CO299" s="21" t="n">
        <f aca="false">IF(OR($A299="",CO$4=""),0,COUNTIFS(Formulas!$A$2:$A$3001,CO$4,Formulas!$B$2:$B$3001,$A299))</f>
        <v>0</v>
      </c>
      <c r="CP299" s="21" t="n">
        <f aca="false">IF(OR($A299="",CP$4=""),0,COUNTIFS(Formulas!$A$2:$A$3001,CP$4,Formulas!$B$2:$B$3001,$A299))</f>
        <v>0</v>
      </c>
      <c r="CQ299" s="21" t="n">
        <f aca="false">IF(OR($A299="",CQ$4=""),0,COUNTIFS(Formulas!$A$2:$A$3001,CQ$4,Formulas!$B$2:$B$3001,$A299))</f>
        <v>0</v>
      </c>
      <c r="CR299" s="21" t="n">
        <f aca="false">IF(OR($A299="",CR$4=""),0,COUNTIFS(Formulas!$A$2:$A$3001,CR$4,Formulas!$B$2:$B$3001,$A299))</f>
        <v>0</v>
      </c>
      <c r="CS299" s="21" t="n">
        <f aca="false">IF(OR($A299="",CS$4=""),0,COUNTIFS(Formulas!$A$2:$A$3001,CS$4,Formulas!$B$2:$B$3001,$A299))</f>
        <v>0</v>
      </c>
      <c r="CT299" s="21" t="n">
        <f aca="false">IF(OR($A299="",CT$4=""),0,COUNTIFS(Formulas!$A$2:$A$3001,CT$4,Formulas!$B$2:$B$3001,$A299))</f>
        <v>0</v>
      </c>
      <c r="CU299" s="21" t="n">
        <f aca="false">IF(OR($A299="",CU$4=""),0,COUNTIFS(Formulas!$A$2:$A$3001,CU$4,Formulas!$B$2:$B$3001,$A299))</f>
        <v>0</v>
      </c>
      <c r="CV299" s="21" t="n">
        <f aca="false">IF(OR($A299="",CV$4=""),0,COUNTIFS(Formulas!$A$2:$A$3001,CV$4,Formulas!$B$2:$B$3001,$A299))</f>
        <v>0</v>
      </c>
      <c r="CW299" s="21" t="n">
        <f aca="false">IF(OR($A299="",CW$4=""),0,COUNTIFS(Formulas!$A$2:$A$3001,CW$4,Formulas!$B$2:$B$3001,$A299))</f>
        <v>0</v>
      </c>
      <c r="CX299" s="21" t="n">
        <f aca="false">IF(OR($A299="",CX$4=""),0,COUNTIFS(Formulas!$A$2:$A$3001,CX$4,Formulas!$B$2:$B$3001,$A299))</f>
        <v>0</v>
      </c>
      <c r="CY299" s="21" t="n">
        <f aca="false">IF(OR($A299="",CY$4=""),0,COUNTIFS(Formulas!$A$2:$A$3001,CY$4,Formulas!$B$2:$B$3001,$A299))</f>
        <v>0</v>
      </c>
      <c r="CZ299" s="21" t="n">
        <f aca="false">IF(OR($A299="",CZ$4=""),0,COUNTIFS(Formulas!$A$2:$A$3001,CZ$4,Formulas!$B$2:$B$3001,$A299))</f>
        <v>0</v>
      </c>
      <c r="DA299" s="21" t="n">
        <f aca="false">IF(OR($A299="",DA$4=""),0,COUNTIFS(Formulas!$A$2:$A$3001,DA$4,Formulas!$B$2:$B$3001,$A299))</f>
        <v>0</v>
      </c>
      <c r="DB299" s="21" t="n">
        <f aca="false">IF(OR($A299="",DB$4=""),0,COUNTIFS(Formulas!$A$2:$A$3001,DB$4,Formulas!$B$2:$B$3001,$A299))</f>
        <v>0</v>
      </c>
      <c r="DC299" s="21" t="n">
        <f aca="false">IF(OR($A299="",DC$4=""),0,COUNTIFS(Formulas!$A$2:$A$3001,DC$4,Formulas!$B$2:$B$3001,$A299))</f>
        <v>0</v>
      </c>
      <c r="DD299" s="21" t="n">
        <f aca="false">IF(OR($A299="",DD$4=""),0,COUNTIFS(Formulas!$A$2:$A$3001,DD$4,Formulas!$B$2:$B$3001,$A299))</f>
        <v>0</v>
      </c>
      <c r="DE299" s="21" t="n">
        <f aca="false">IF(OR($A299="",DE$4=""),0,COUNTIFS(Formulas!$A$2:$A$3001,DE$4,Formulas!$B$2:$B$3001,$A299))</f>
        <v>0</v>
      </c>
      <c r="DF299" s="21" t="n">
        <f aca="false">IF(OR($A299="",DF$4=""),0,COUNTIFS(Formulas!$A$2:$A$3001,DF$4,Formulas!$B$2:$B$3001,$A299))</f>
        <v>0</v>
      </c>
      <c r="DG299" s="21" t="n">
        <f aca="false">IF(OR($A299="",DG$4=""),0,COUNTIFS(Formulas!$A$2:$A$3001,DG$4,Formulas!$B$2:$B$3001,$A299))</f>
        <v>0</v>
      </c>
      <c r="DH299" s="21" t="n">
        <f aca="false">IF(OR($A299="",DH$4=""),0,COUNTIFS(Formulas!$A$2:$A$3001,DH$4,Formulas!$B$2:$B$3001,$A299))</f>
        <v>0</v>
      </c>
      <c r="DI299" s="21" t="n">
        <f aca="false">IF(OR($A299="",DI$4=""),0,COUNTIFS(Formulas!$A$2:$A$3001,DI$4,Formulas!$B$2:$B$3001,$A299))</f>
        <v>0</v>
      </c>
      <c r="DJ299" s="21" t="n">
        <f aca="false">IF(OR($A299="",DJ$4=""),0,COUNTIFS(Formulas!$A$2:$A$3001,DJ$4,Formulas!$B$2:$B$3001,$A299))</f>
        <v>0</v>
      </c>
      <c r="DK299" s="21" t="n">
        <f aca="false">IF(OR($A299="",DK$4=""),0,COUNTIFS(Formulas!$A$2:$A$3001,DK$4,Formulas!$B$2:$B$3001,$A299))</f>
        <v>0</v>
      </c>
      <c r="DL299" s="21" t="n">
        <f aca="false">IF(OR($A299="",DL$4=""),0,COUNTIFS(Formulas!$A$2:$A$3001,DL$4,Formulas!$B$2:$B$3001,$A299))</f>
        <v>0</v>
      </c>
      <c r="DM299" s="21" t="n">
        <f aca="false">IF(OR($A299="",DM$4=""),0,COUNTIFS(Formulas!$A$2:$A$3001,DM$4,Formulas!$B$2:$B$3001,$A299))</f>
        <v>0</v>
      </c>
      <c r="DN299" s="21" t="n">
        <f aca="false">IF(OR($A299="",DN$4=""),0,COUNTIFS(Formulas!$A$2:$A$3001,DN$4,Formulas!$B$2:$B$3001,$A299))</f>
        <v>0</v>
      </c>
      <c r="DO299" s="21" t="n">
        <f aca="false">IF(OR($A299="",DO$4=""),0,COUNTIFS(Formulas!$A$2:$A$3001,DO$4,Formulas!$B$2:$B$3001,$A299))</f>
        <v>0</v>
      </c>
      <c r="DP299" s="21" t="n">
        <f aca="false">IF(OR($A299="",DP$4=""),0,COUNTIFS(Formulas!$A$2:$A$3001,DP$4,Formulas!$B$2:$B$3001,$A299))</f>
        <v>0</v>
      </c>
      <c r="DQ299" s="21" t="n">
        <f aca="false">IF(OR($A299="",DQ$4=""),0,COUNTIFS(Formulas!$A$2:$A$3001,DQ$4,Formulas!$B$2:$B$3001,$A299))</f>
        <v>0</v>
      </c>
      <c r="DR299" s="21" t="n">
        <f aca="false">IF(OR($A299="",DR$4=""),0,COUNTIFS(Formulas!$A$2:$A$3001,DR$4,Formulas!$B$2:$B$3001,$A299))</f>
        <v>0</v>
      </c>
      <c r="DS299" s="21" t="n">
        <f aca="false">IF(OR($A299="",DS$4=""),0,COUNTIFS(Formulas!$A$2:$A$3001,DS$4,Formulas!$B$2:$B$3001,$A299))</f>
        <v>0</v>
      </c>
      <c r="DT299" s="21" t="n">
        <f aca="false">IF(OR($A299="",DT$4=""),0,COUNTIFS(Formulas!$A$2:$A$3001,DT$4,Formulas!$B$2:$B$3001,$A299))</f>
        <v>0</v>
      </c>
      <c r="DU299" s="21" t="n">
        <f aca="false">IF(OR($A299="",DU$4=""),0,COUNTIFS(Formulas!$A$2:$A$3001,DU$4,Formulas!$B$2:$B$3001,$A299))</f>
        <v>0</v>
      </c>
      <c r="DV299" s="21" t="n">
        <f aca="false">IF(OR($A299="",DV$4=""),0,COUNTIFS(Formulas!$A$2:$A$3001,DV$4,Formulas!$B$2:$B$3001,$A299))</f>
        <v>0</v>
      </c>
      <c r="DW299" s="21" t="n">
        <f aca="false">IF(OR($A299="",DW$4=""),0,COUNTIFS(Formulas!$A$2:$A$3001,DW$4,Formulas!$B$2:$B$3001,$A299))</f>
        <v>0</v>
      </c>
      <c r="DX299" s="21" t="n">
        <f aca="false">IF(OR($A299="",DX$4=""),0,COUNTIFS(Formulas!$A$2:$A$3001,DX$4,Formulas!$B$2:$B$3001,$A299))</f>
        <v>0</v>
      </c>
      <c r="DY299" s="21" t="n">
        <f aca="false">IF(OR($A299="",DY$4=""),0,COUNTIFS(Formulas!$A$2:$A$3001,DY$4,Formulas!$B$2:$B$3001,$A299))</f>
        <v>0</v>
      </c>
      <c r="DZ299" s="21" t="n">
        <f aca="false">IF(OR($A299="",DZ$4=""),0,COUNTIFS(Formulas!$A$2:$A$3001,DZ$4,Formulas!$B$2:$B$3001,$A299))</f>
        <v>0</v>
      </c>
      <c r="EA299" s="21" t="n">
        <f aca="false">IF(OR($A299="",EA$4=""),0,COUNTIFS(Formulas!$A$2:$A$3001,EA$4,Formulas!$B$2:$B$3001,$A299))</f>
        <v>0</v>
      </c>
      <c r="EB299" s="21" t="n">
        <f aca="false">IF(OR($A299="",EB$4=""),0,COUNTIFS(Formulas!$A$2:$A$3001,EB$4,Formulas!$B$2:$B$3001,$A299))</f>
        <v>0</v>
      </c>
      <c r="EC299" s="21" t="n">
        <f aca="false">IF(OR($A299="",EC$4=""),0,COUNTIFS(Formulas!$A$2:$A$3001,EC$4,Formulas!$B$2:$B$3001,$A299))</f>
        <v>0</v>
      </c>
      <c r="ED299" s="21" t="n">
        <f aca="false">IF(OR($A299="",ED$4=""),0,COUNTIFS(Formulas!$A$2:$A$3001,ED$4,Formulas!$B$2:$B$3001,$A299))</f>
        <v>0</v>
      </c>
      <c r="EE299" s="21" t="n">
        <f aca="false">IF(OR($A299="",EE$4=""),0,COUNTIFS(Formulas!$A$2:$A$3001,EE$4,Formulas!$B$2:$B$3001,$A299))</f>
        <v>0</v>
      </c>
      <c r="EF299" s="21" t="n">
        <f aca="false">IF(OR($A299="",EF$4=""),0,COUNTIFS(Formulas!$A$2:$A$3001,EF$4,Formulas!$B$2:$B$3001,$A299))</f>
        <v>0</v>
      </c>
      <c r="EG299" s="21" t="n">
        <f aca="false">IF(OR($A299="",EG$4=""),0,COUNTIFS(Formulas!$A$2:$A$3001,EG$4,Formulas!$B$2:$B$3001,$A299))</f>
        <v>0</v>
      </c>
      <c r="EH299" s="21" t="n">
        <f aca="false">IF(OR($A299="",EH$4=""),0,COUNTIFS(Formulas!$A$2:$A$3001,EH$4,Formulas!$B$2:$B$3001,$A299))</f>
        <v>0</v>
      </c>
      <c r="EI299" s="21" t="n">
        <f aca="false">IF(OR($A299="",EI$4=""),0,COUNTIFS(Formulas!$A$2:$A$3001,EI$4,Formulas!$B$2:$B$3001,$A299))</f>
        <v>0</v>
      </c>
      <c r="EJ299" s="21" t="n">
        <f aca="false">IF(OR($A299="",EJ$4=""),0,COUNTIFS(Formulas!$A$2:$A$3001,EJ$4,Formulas!$B$2:$B$3001,$A299))</f>
        <v>0</v>
      </c>
      <c r="EK299" s="21" t="n">
        <f aca="false">IF(OR($A299="",EK$4=""),0,COUNTIFS(Formulas!$A$2:$A$3001,EK$4,Formulas!$B$2:$B$3001,$A299))</f>
        <v>0</v>
      </c>
      <c r="EL299" s="21" t="n">
        <f aca="false">IF(OR($A299="",EL$4=""),0,COUNTIFS(Formulas!$A$2:$A$3001,EL$4,Formulas!$B$2:$B$3001,$A299))</f>
        <v>0</v>
      </c>
      <c r="EM299" s="21" t="n">
        <f aca="false">IF(OR($A299="",EM$4=""),0,COUNTIFS(Formulas!$A$2:$A$3001,EM$4,Formulas!$B$2:$B$3001,$A299))</f>
        <v>0</v>
      </c>
      <c r="EN299" s="21" t="n">
        <f aca="false">IF(OR($A299="",EN$4=""),0,COUNTIFS(Formulas!$A$2:$A$3001,EN$4,Formulas!$B$2:$B$3001,$A299))</f>
        <v>0</v>
      </c>
      <c r="EO299" s="21" t="n">
        <f aca="false">IF(OR($A299="",EO$4=""),0,COUNTIFS(Formulas!$A$2:$A$3001,EO$4,Formulas!$B$2:$B$3001,$A299))</f>
        <v>0</v>
      </c>
      <c r="EP299" s="21" t="n">
        <f aca="false">IF(OR($A299="",EP$4=""),0,COUNTIFS(Formulas!$A$2:$A$3001,EP$4,Formulas!$B$2:$B$3001,$A299))</f>
        <v>0</v>
      </c>
      <c r="EQ299" s="21" t="n">
        <f aca="false">IF(OR($A299="",EQ$4=""),0,COUNTIFS(Formulas!$A$2:$A$3001,EQ$4,Formulas!$B$2:$B$3001,$A299))</f>
        <v>0</v>
      </c>
      <c r="ER299" s="21" t="n">
        <f aca="false">IF(OR($A299="",ER$4=""),0,COUNTIFS(Formulas!$A$2:$A$3001,ER$4,Formulas!$B$2:$B$3001,$A299))</f>
        <v>0</v>
      </c>
      <c r="ES299" s="21" t="n">
        <f aca="false">IF(OR($A299="",ES$4=""),0,COUNTIFS(Formulas!$A$2:$A$3001,ES$4,Formulas!$B$2:$B$3001,$A299))</f>
        <v>0</v>
      </c>
      <c r="ET299" s="21" t="n">
        <f aca="false">IF(OR($A299="",ET$4=""),0,COUNTIFS(Formulas!$A$2:$A$3001,ET$4,Formulas!$B$2:$B$3001,$A299))</f>
        <v>0</v>
      </c>
      <c r="EU299" s="21" t="n">
        <f aca="false">IF(OR($A299="",EU$4=""),0,COUNTIFS(Formulas!$A$2:$A$3001,EU$4,Formulas!$B$2:$B$3001,$A299))</f>
        <v>0</v>
      </c>
      <c r="EV299" s="21" t="n">
        <f aca="false">IF(OR($A299="",EV$4=""),0,COUNTIFS(Formulas!$A$2:$A$3001,EV$4,Formulas!$B$2:$B$3001,$A299))</f>
        <v>0</v>
      </c>
    </row>
    <row r="300" customFormat="false" ht="15" hidden="false" customHeight="false" outlineLevel="0" collapsed="false">
      <c r="A300" s="13" t="str">
        <f aca="false">IF(INDEX(Materials!$A$2:$A$301,296)="","",INDEX(Materials!$A$2:$A$301,296))</f>
        <v/>
      </c>
      <c r="B300" s="19" t="str">
        <f aca="false">IF(A300="","",COUNTIF(C300:EV300,"&gt;0"))</f>
        <v/>
      </c>
      <c r="C300" s="21" t="n">
        <f aca="false">IF(OR($A300="",C$4=""),0,COUNTIFS(Formulas!$A$2:$A$3001,C$4,Formulas!$B$2:$B$3001,$A300))</f>
        <v>0</v>
      </c>
      <c r="D300" s="21" t="n">
        <f aca="false">IF(OR($A300="",D$4=""),0,COUNTIFS(Formulas!$A$2:$A$3001,D$4,Formulas!$B$2:$B$3001,$A300))</f>
        <v>0</v>
      </c>
      <c r="E300" s="21" t="n">
        <f aca="false">IF(OR($A300="",E$4=""),0,COUNTIFS(Formulas!$A$2:$A$3001,E$4,Formulas!$B$2:$B$3001,$A300))</f>
        <v>0</v>
      </c>
      <c r="F300" s="21" t="n">
        <f aca="false">IF(OR($A300="",F$4=""),0,COUNTIFS(Formulas!$A$2:$A$3001,F$4,Formulas!$B$2:$B$3001,$A300))</f>
        <v>0</v>
      </c>
      <c r="G300" s="21" t="n">
        <f aca="false">IF(OR($A300="",G$4=""),0,COUNTIFS(Formulas!$A$2:$A$3001,G$4,Formulas!$B$2:$B$3001,$A300))</f>
        <v>0</v>
      </c>
      <c r="H300" s="21" t="n">
        <f aca="false">IF(OR($A300="",H$4=""),0,COUNTIFS(Formulas!$A$2:$A$3001,H$4,Formulas!$B$2:$B$3001,$A300))</f>
        <v>0</v>
      </c>
      <c r="I300" s="21" t="n">
        <f aca="false">IF(OR($A300="",I$4=""),0,COUNTIFS(Formulas!$A$2:$A$3001,I$4,Formulas!$B$2:$B$3001,$A300))</f>
        <v>0</v>
      </c>
      <c r="J300" s="21" t="n">
        <f aca="false">IF(OR($A300="",J$4=""),0,COUNTIFS(Formulas!$A$2:$A$3001,J$4,Formulas!$B$2:$B$3001,$A300))</f>
        <v>0</v>
      </c>
      <c r="K300" s="21" t="n">
        <f aca="false">IF(OR($A300="",K$4=""),0,COUNTIFS(Formulas!$A$2:$A$3001,K$4,Formulas!$B$2:$B$3001,$A300))</f>
        <v>0</v>
      </c>
      <c r="L300" s="21" t="n">
        <f aca="false">IF(OR($A300="",L$4=""),0,COUNTIFS(Formulas!$A$2:$A$3001,L$4,Formulas!$B$2:$B$3001,$A300))</f>
        <v>0</v>
      </c>
      <c r="M300" s="21" t="n">
        <f aca="false">IF(OR($A300="",M$4=""),0,COUNTIFS(Formulas!$A$2:$A$3001,M$4,Formulas!$B$2:$B$3001,$A300))</f>
        <v>0</v>
      </c>
      <c r="N300" s="21" t="n">
        <f aca="false">IF(OR($A300="",N$4=""),0,COUNTIFS(Formulas!$A$2:$A$3001,N$4,Formulas!$B$2:$B$3001,$A300))</f>
        <v>0</v>
      </c>
      <c r="O300" s="21" t="n">
        <f aca="false">IF(OR($A300="",O$4=""),0,COUNTIFS(Formulas!$A$2:$A$3001,O$4,Formulas!$B$2:$B$3001,$A300))</f>
        <v>0</v>
      </c>
      <c r="P300" s="21" t="n">
        <f aca="false">IF(OR($A300="",P$4=""),0,COUNTIFS(Formulas!$A$2:$A$3001,P$4,Formulas!$B$2:$B$3001,$A300))</f>
        <v>0</v>
      </c>
      <c r="Q300" s="21" t="n">
        <f aca="false">IF(OR($A300="",Q$4=""),0,COUNTIFS(Formulas!$A$2:$A$3001,Q$4,Formulas!$B$2:$B$3001,$A300))</f>
        <v>0</v>
      </c>
      <c r="R300" s="21" t="n">
        <f aca="false">IF(OR($A300="",R$4=""),0,COUNTIFS(Formulas!$A$2:$A$3001,R$4,Formulas!$B$2:$B$3001,$A300))</f>
        <v>0</v>
      </c>
      <c r="S300" s="21" t="n">
        <f aca="false">IF(OR($A300="",S$4=""),0,COUNTIFS(Formulas!$A$2:$A$3001,S$4,Formulas!$B$2:$B$3001,$A300))</f>
        <v>0</v>
      </c>
      <c r="T300" s="21" t="n">
        <f aca="false">IF(OR($A300="",T$4=""),0,COUNTIFS(Formulas!$A$2:$A$3001,T$4,Formulas!$B$2:$B$3001,$A300))</f>
        <v>0</v>
      </c>
      <c r="U300" s="21" t="n">
        <f aca="false">IF(OR($A300="",U$4=""),0,COUNTIFS(Formulas!$A$2:$A$3001,U$4,Formulas!$B$2:$B$3001,$A300))</f>
        <v>0</v>
      </c>
      <c r="V300" s="21" t="n">
        <f aca="false">IF(OR($A300="",V$4=""),0,COUNTIFS(Formulas!$A$2:$A$3001,V$4,Formulas!$B$2:$B$3001,$A300))</f>
        <v>0</v>
      </c>
      <c r="W300" s="21" t="n">
        <f aca="false">IF(OR($A300="",W$4=""),0,COUNTIFS(Formulas!$A$2:$A$3001,W$4,Formulas!$B$2:$B$3001,$A300))</f>
        <v>0</v>
      </c>
      <c r="X300" s="21" t="n">
        <f aca="false">IF(OR($A300="",X$4=""),0,COUNTIFS(Formulas!$A$2:$A$3001,X$4,Formulas!$B$2:$B$3001,$A300))</f>
        <v>0</v>
      </c>
      <c r="Y300" s="21" t="n">
        <f aca="false">IF(OR($A300="",Y$4=""),0,COUNTIFS(Formulas!$A$2:$A$3001,Y$4,Formulas!$B$2:$B$3001,$A300))</f>
        <v>0</v>
      </c>
      <c r="Z300" s="21" t="n">
        <f aca="false">IF(OR($A300="",Z$4=""),0,COUNTIFS(Formulas!$A$2:$A$3001,Z$4,Formulas!$B$2:$B$3001,$A300))</f>
        <v>0</v>
      </c>
      <c r="AA300" s="21" t="n">
        <f aca="false">IF(OR($A300="",AA$4=""),0,COUNTIFS(Formulas!$A$2:$A$3001,AA$4,Formulas!$B$2:$B$3001,$A300))</f>
        <v>0</v>
      </c>
      <c r="AB300" s="21" t="n">
        <f aca="false">IF(OR($A300="",AB$4=""),0,COUNTIFS(Formulas!$A$2:$A$3001,AB$4,Formulas!$B$2:$B$3001,$A300))</f>
        <v>0</v>
      </c>
      <c r="AC300" s="21" t="n">
        <f aca="false">IF(OR($A300="",AC$4=""),0,COUNTIFS(Formulas!$A$2:$A$3001,AC$4,Formulas!$B$2:$B$3001,$A300))</f>
        <v>0</v>
      </c>
      <c r="AD300" s="21" t="n">
        <f aca="false">IF(OR($A300="",AD$4=""),0,COUNTIFS(Formulas!$A$2:$A$3001,AD$4,Formulas!$B$2:$B$3001,$A300))</f>
        <v>0</v>
      </c>
      <c r="AE300" s="21" t="n">
        <f aca="false">IF(OR($A300="",AE$4=""),0,COUNTIFS(Formulas!$A$2:$A$3001,AE$4,Formulas!$B$2:$B$3001,$A300))</f>
        <v>0</v>
      </c>
      <c r="AF300" s="21" t="n">
        <f aca="false">IF(OR($A300="",AF$4=""),0,COUNTIFS(Formulas!$A$2:$A$3001,AF$4,Formulas!$B$2:$B$3001,$A300))</f>
        <v>0</v>
      </c>
      <c r="AG300" s="21" t="n">
        <f aca="false">IF(OR($A300="",AG$4=""),0,COUNTIFS(Formulas!$A$2:$A$3001,AG$4,Formulas!$B$2:$B$3001,$A300))</f>
        <v>0</v>
      </c>
      <c r="AH300" s="21" t="n">
        <f aca="false">IF(OR($A300="",AH$4=""),0,COUNTIFS(Formulas!$A$2:$A$3001,AH$4,Formulas!$B$2:$B$3001,$A300))</f>
        <v>0</v>
      </c>
      <c r="AI300" s="21" t="n">
        <f aca="false">IF(OR($A300="",AI$4=""),0,COUNTIFS(Formulas!$A$2:$A$3001,AI$4,Formulas!$B$2:$B$3001,$A300))</f>
        <v>0</v>
      </c>
      <c r="AJ300" s="21" t="n">
        <f aca="false">IF(OR($A300="",AJ$4=""),0,COUNTIFS(Formulas!$A$2:$A$3001,AJ$4,Formulas!$B$2:$B$3001,$A300))</f>
        <v>0</v>
      </c>
      <c r="AK300" s="21" t="n">
        <f aca="false">IF(OR($A300="",AK$4=""),0,COUNTIFS(Formulas!$A$2:$A$3001,AK$4,Formulas!$B$2:$B$3001,$A300))</f>
        <v>0</v>
      </c>
      <c r="AL300" s="21" t="n">
        <f aca="false">IF(OR($A300="",AL$4=""),0,COUNTIFS(Formulas!$A$2:$A$3001,AL$4,Formulas!$B$2:$B$3001,$A300))</f>
        <v>0</v>
      </c>
      <c r="AM300" s="21" t="n">
        <f aca="false">IF(OR($A300="",AM$4=""),0,COUNTIFS(Formulas!$A$2:$A$3001,AM$4,Formulas!$B$2:$B$3001,$A300))</f>
        <v>0</v>
      </c>
      <c r="AN300" s="21" t="n">
        <f aca="false">IF(OR($A300="",AN$4=""),0,COUNTIFS(Formulas!$A$2:$A$3001,AN$4,Formulas!$B$2:$B$3001,$A300))</f>
        <v>0</v>
      </c>
      <c r="AO300" s="21" t="n">
        <f aca="false">IF(OR($A300="",AO$4=""),0,COUNTIFS(Formulas!$A$2:$A$3001,AO$4,Formulas!$B$2:$B$3001,$A300))</f>
        <v>0</v>
      </c>
      <c r="AP300" s="21" t="n">
        <f aca="false">IF(OR($A300="",AP$4=""),0,COUNTIFS(Formulas!$A$2:$A$3001,AP$4,Formulas!$B$2:$B$3001,$A300))</f>
        <v>0</v>
      </c>
      <c r="AQ300" s="21" t="n">
        <f aca="false">IF(OR($A300="",AQ$4=""),0,COUNTIFS(Formulas!$A$2:$A$3001,AQ$4,Formulas!$B$2:$B$3001,$A300))</f>
        <v>0</v>
      </c>
      <c r="AR300" s="21" t="n">
        <f aca="false">IF(OR($A300="",AR$4=""),0,COUNTIFS(Formulas!$A$2:$A$3001,AR$4,Formulas!$B$2:$B$3001,$A300))</f>
        <v>0</v>
      </c>
      <c r="AS300" s="21" t="n">
        <f aca="false">IF(OR($A300="",AS$4=""),0,COUNTIFS(Formulas!$A$2:$A$3001,AS$4,Formulas!$B$2:$B$3001,$A300))</f>
        <v>0</v>
      </c>
      <c r="AT300" s="21" t="n">
        <f aca="false">IF(OR($A300="",AT$4=""),0,COUNTIFS(Formulas!$A$2:$A$3001,AT$4,Formulas!$B$2:$B$3001,$A300))</f>
        <v>0</v>
      </c>
      <c r="AU300" s="21" t="n">
        <f aca="false">IF(OR($A300="",AU$4=""),0,COUNTIFS(Formulas!$A$2:$A$3001,AU$4,Formulas!$B$2:$B$3001,$A300))</f>
        <v>0</v>
      </c>
      <c r="AV300" s="21" t="n">
        <f aca="false">IF(OR($A300="",AV$4=""),0,COUNTIFS(Formulas!$A$2:$A$3001,AV$4,Formulas!$B$2:$B$3001,$A300))</f>
        <v>0</v>
      </c>
      <c r="AW300" s="21" t="n">
        <f aca="false">IF(OR($A300="",AW$4=""),0,COUNTIFS(Formulas!$A$2:$A$3001,AW$4,Formulas!$B$2:$B$3001,$A300))</f>
        <v>0</v>
      </c>
      <c r="AX300" s="21" t="n">
        <f aca="false">IF(OR($A300="",AX$4=""),0,COUNTIFS(Formulas!$A$2:$A$3001,AX$4,Formulas!$B$2:$B$3001,$A300))</f>
        <v>0</v>
      </c>
      <c r="AY300" s="21" t="n">
        <f aca="false">IF(OR($A300="",AY$4=""),0,COUNTIFS(Formulas!$A$2:$A$3001,AY$4,Formulas!$B$2:$B$3001,$A300))</f>
        <v>0</v>
      </c>
      <c r="AZ300" s="21" t="n">
        <f aca="false">IF(OR($A300="",AZ$4=""),0,COUNTIFS(Formulas!$A$2:$A$3001,AZ$4,Formulas!$B$2:$B$3001,$A300))</f>
        <v>0</v>
      </c>
      <c r="BA300" s="21" t="n">
        <f aca="false">IF(OR($A300="",BA$4=""),0,COUNTIFS(Formulas!$A$2:$A$3001,BA$4,Formulas!$B$2:$B$3001,$A300))</f>
        <v>0</v>
      </c>
      <c r="BB300" s="21" t="n">
        <f aca="false">IF(OR($A300="",BB$4=""),0,COUNTIFS(Formulas!$A$2:$A$3001,BB$4,Formulas!$B$2:$B$3001,$A300))</f>
        <v>0</v>
      </c>
      <c r="BC300" s="21" t="n">
        <f aca="false">IF(OR($A300="",BC$4=""),0,COUNTIFS(Formulas!$A$2:$A$3001,BC$4,Formulas!$B$2:$B$3001,$A300))</f>
        <v>0</v>
      </c>
      <c r="BD300" s="21" t="n">
        <f aca="false">IF(OR($A300="",BD$4=""),0,COUNTIFS(Formulas!$A$2:$A$3001,BD$4,Formulas!$B$2:$B$3001,$A300))</f>
        <v>0</v>
      </c>
      <c r="BE300" s="21" t="n">
        <f aca="false">IF(OR($A300="",BE$4=""),0,COUNTIFS(Formulas!$A$2:$A$3001,BE$4,Formulas!$B$2:$B$3001,$A300))</f>
        <v>0</v>
      </c>
      <c r="BF300" s="21" t="n">
        <f aca="false">IF(OR($A300="",BF$4=""),0,COUNTIFS(Formulas!$A$2:$A$3001,BF$4,Formulas!$B$2:$B$3001,$A300))</f>
        <v>0</v>
      </c>
      <c r="BG300" s="21" t="n">
        <f aca="false">IF(OR($A300="",BG$4=""),0,COUNTIFS(Formulas!$A$2:$A$3001,BG$4,Formulas!$B$2:$B$3001,$A300))</f>
        <v>0</v>
      </c>
      <c r="BH300" s="21" t="n">
        <f aca="false">IF(OR($A300="",BH$4=""),0,COUNTIFS(Formulas!$A$2:$A$3001,BH$4,Formulas!$B$2:$B$3001,$A300))</f>
        <v>0</v>
      </c>
      <c r="BI300" s="21" t="n">
        <f aca="false">IF(OR($A300="",BI$4=""),0,COUNTIFS(Formulas!$A$2:$A$3001,BI$4,Formulas!$B$2:$B$3001,$A300))</f>
        <v>0</v>
      </c>
      <c r="BJ300" s="21" t="n">
        <f aca="false">IF(OR($A300="",BJ$4=""),0,COUNTIFS(Formulas!$A$2:$A$3001,BJ$4,Formulas!$B$2:$B$3001,$A300))</f>
        <v>0</v>
      </c>
      <c r="BK300" s="21" t="n">
        <f aca="false">IF(OR($A300="",BK$4=""),0,COUNTIFS(Formulas!$A$2:$A$3001,BK$4,Formulas!$B$2:$B$3001,$A300))</f>
        <v>0</v>
      </c>
      <c r="BL300" s="21" t="n">
        <f aca="false">IF(OR($A300="",BL$4=""),0,COUNTIFS(Formulas!$A$2:$A$3001,BL$4,Formulas!$B$2:$B$3001,$A300))</f>
        <v>0</v>
      </c>
      <c r="BM300" s="21" t="n">
        <f aca="false">IF(OR($A300="",BM$4=""),0,COUNTIFS(Formulas!$A$2:$A$3001,BM$4,Formulas!$B$2:$B$3001,$A300))</f>
        <v>0</v>
      </c>
      <c r="BN300" s="21" t="n">
        <f aca="false">IF(OR($A300="",BN$4=""),0,COUNTIFS(Formulas!$A$2:$A$3001,BN$4,Formulas!$B$2:$B$3001,$A300))</f>
        <v>0</v>
      </c>
      <c r="BO300" s="21" t="n">
        <f aca="false">IF(OR($A300="",BO$4=""),0,COUNTIFS(Formulas!$A$2:$A$3001,BO$4,Formulas!$B$2:$B$3001,$A300))</f>
        <v>0</v>
      </c>
      <c r="BP300" s="21" t="n">
        <f aca="false">IF(OR($A300="",BP$4=""),0,COUNTIFS(Formulas!$A$2:$A$3001,BP$4,Formulas!$B$2:$B$3001,$A300))</f>
        <v>0</v>
      </c>
      <c r="BQ300" s="21" t="n">
        <f aca="false">IF(OR($A300="",BQ$4=""),0,COUNTIFS(Formulas!$A$2:$A$3001,BQ$4,Formulas!$B$2:$B$3001,$A300))</f>
        <v>0</v>
      </c>
      <c r="BR300" s="21" t="n">
        <f aca="false">IF(OR($A300="",BR$4=""),0,COUNTIFS(Formulas!$A$2:$A$3001,BR$4,Formulas!$B$2:$B$3001,$A300))</f>
        <v>0</v>
      </c>
      <c r="BS300" s="21" t="n">
        <f aca="false">IF(OR($A300="",BS$4=""),0,COUNTIFS(Formulas!$A$2:$A$3001,BS$4,Formulas!$B$2:$B$3001,$A300))</f>
        <v>0</v>
      </c>
      <c r="BT300" s="21" t="n">
        <f aca="false">IF(OR($A300="",BT$4=""),0,COUNTIFS(Formulas!$A$2:$A$3001,BT$4,Formulas!$B$2:$B$3001,$A300))</f>
        <v>0</v>
      </c>
      <c r="BU300" s="21" t="n">
        <f aca="false">IF(OR($A300="",BU$4=""),0,COUNTIFS(Formulas!$A$2:$A$3001,BU$4,Formulas!$B$2:$B$3001,$A300))</f>
        <v>0</v>
      </c>
      <c r="BV300" s="21" t="n">
        <f aca="false">IF(OR($A300="",BV$4=""),0,COUNTIFS(Formulas!$A$2:$A$3001,BV$4,Formulas!$B$2:$B$3001,$A300))</f>
        <v>0</v>
      </c>
      <c r="BW300" s="21" t="n">
        <f aca="false">IF(OR($A300="",BW$4=""),0,COUNTIFS(Formulas!$A$2:$A$3001,BW$4,Formulas!$B$2:$B$3001,$A300))</f>
        <v>0</v>
      </c>
      <c r="BX300" s="21" t="n">
        <f aca="false">IF(OR($A300="",BX$4=""),0,COUNTIFS(Formulas!$A$2:$A$3001,BX$4,Formulas!$B$2:$B$3001,$A300))</f>
        <v>0</v>
      </c>
      <c r="BY300" s="21" t="n">
        <f aca="false">IF(OR($A300="",BY$4=""),0,COUNTIFS(Formulas!$A$2:$A$3001,BY$4,Formulas!$B$2:$B$3001,$A300))</f>
        <v>0</v>
      </c>
      <c r="BZ300" s="21" t="n">
        <f aca="false">IF(OR($A300="",BZ$4=""),0,COUNTIFS(Formulas!$A$2:$A$3001,BZ$4,Formulas!$B$2:$B$3001,$A300))</f>
        <v>0</v>
      </c>
      <c r="CA300" s="21" t="n">
        <f aca="false">IF(OR($A300="",CA$4=""),0,COUNTIFS(Formulas!$A$2:$A$3001,CA$4,Formulas!$B$2:$B$3001,$A300))</f>
        <v>0</v>
      </c>
      <c r="CB300" s="21" t="n">
        <f aca="false">IF(OR($A300="",CB$4=""),0,COUNTIFS(Formulas!$A$2:$A$3001,CB$4,Formulas!$B$2:$B$3001,$A300))</f>
        <v>0</v>
      </c>
      <c r="CC300" s="21" t="n">
        <f aca="false">IF(OR($A300="",CC$4=""),0,COUNTIFS(Formulas!$A$2:$A$3001,CC$4,Formulas!$B$2:$B$3001,$A300))</f>
        <v>0</v>
      </c>
      <c r="CD300" s="21" t="n">
        <f aca="false">IF(OR($A300="",CD$4=""),0,COUNTIFS(Formulas!$A$2:$A$3001,CD$4,Formulas!$B$2:$B$3001,$A300))</f>
        <v>0</v>
      </c>
      <c r="CE300" s="21" t="n">
        <f aca="false">IF(OR($A300="",CE$4=""),0,COUNTIFS(Formulas!$A$2:$A$3001,CE$4,Formulas!$B$2:$B$3001,$A300))</f>
        <v>0</v>
      </c>
      <c r="CF300" s="21" t="n">
        <f aca="false">IF(OR($A300="",CF$4=""),0,COUNTIFS(Formulas!$A$2:$A$3001,CF$4,Formulas!$B$2:$B$3001,$A300))</f>
        <v>0</v>
      </c>
      <c r="CG300" s="21" t="n">
        <f aca="false">IF(OR($A300="",CG$4=""),0,COUNTIFS(Formulas!$A$2:$A$3001,CG$4,Formulas!$B$2:$B$3001,$A300))</f>
        <v>0</v>
      </c>
      <c r="CH300" s="21" t="n">
        <f aca="false">IF(OR($A300="",CH$4=""),0,COUNTIFS(Formulas!$A$2:$A$3001,CH$4,Formulas!$B$2:$B$3001,$A300))</f>
        <v>0</v>
      </c>
      <c r="CI300" s="21" t="n">
        <f aca="false">IF(OR($A300="",CI$4=""),0,COUNTIFS(Formulas!$A$2:$A$3001,CI$4,Formulas!$B$2:$B$3001,$A300))</f>
        <v>0</v>
      </c>
      <c r="CJ300" s="21" t="n">
        <f aca="false">IF(OR($A300="",CJ$4=""),0,COUNTIFS(Formulas!$A$2:$A$3001,CJ$4,Formulas!$B$2:$B$3001,$A300))</f>
        <v>0</v>
      </c>
      <c r="CK300" s="21" t="n">
        <f aca="false">IF(OR($A300="",CK$4=""),0,COUNTIFS(Formulas!$A$2:$A$3001,CK$4,Formulas!$B$2:$B$3001,$A300))</f>
        <v>0</v>
      </c>
      <c r="CL300" s="21" t="n">
        <f aca="false">IF(OR($A300="",CL$4=""),0,COUNTIFS(Formulas!$A$2:$A$3001,CL$4,Formulas!$B$2:$B$3001,$A300))</f>
        <v>0</v>
      </c>
      <c r="CM300" s="21" t="n">
        <f aca="false">IF(OR($A300="",CM$4=""),0,COUNTIFS(Formulas!$A$2:$A$3001,CM$4,Formulas!$B$2:$B$3001,$A300))</f>
        <v>0</v>
      </c>
      <c r="CN300" s="21" t="n">
        <f aca="false">IF(OR($A300="",CN$4=""),0,COUNTIFS(Formulas!$A$2:$A$3001,CN$4,Formulas!$B$2:$B$3001,$A300))</f>
        <v>0</v>
      </c>
      <c r="CO300" s="21" t="n">
        <f aca="false">IF(OR($A300="",CO$4=""),0,COUNTIFS(Formulas!$A$2:$A$3001,CO$4,Formulas!$B$2:$B$3001,$A300))</f>
        <v>0</v>
      </c>
      <c r="CP300" s="21" t="n">
        <f aca="false">IF(OR($A300="",CP$4=""),0,COUNTIFS(Formulas!$A$2:$A$3001,CP$4,Formulas!$B$2:$B$3001,$A300))</f>
        <v>0</v>
      </c>
      <c r="CQ300" s="21" t="n">
        <f aca="false">IF(OR($A300="",CQ$4=""),0,COUNTIFS(Formulas!$A$2:$A$3001,CQ$4,Formulas!$B$2:$B$3001,$A300))</f>
        <v>0</v>
      </c>
      <c r="CR300" s="21" t="n">
        <f aca="false">IF(OR($A300="",CR$4=""),0,COUNTIFS(Formulas!$A$2:$A$3001,CR$4,Formulas!$B$2:$B$3001,$A300))</f>
        <v>0</v>
      </c>
      <c r="CS300" s="21" t="n">
        <f aca="false">IF(OR($A300="",CS$4=""),0,COUNTIFS(Formulas!$A$2:$A$3001,CS$4,Formulas!$B$2:$B$3001,$A300))</f>
        <v>0</v>
      </c>
      <c r="CT300" s="21" t="n">
        <f aca="false">IF(OR($A300="",CT$4=""),0,COUNTIFS(Formulas!$A$2:$A$3001,CT$4,Formulas!$B$2:$B$3001,$A300))</f>
        <v>0</v>
      </c>
      <c r="CU300" s="21" t="n">
        <f aca="false">IF(OR($A300="",CU$4=""),0,COUNTIFS(Formulas!$A$2:$A$3001,CU$4,Formulas!$B$2:$B$3001,$A300))</f>
        <v>0</v>
      </c>
      <c r="CV300" s="21" t="n">
        <f aca="false">IF(OR($A300="",CV$4=""),0,COUNTIFS(Formulas!$A$2:$A$3001,CV$4,Formulas!$B$2:$B$3001,$A300))</f>
        <v>0</v>
      </c>
      <c r="CW300" s="21" t="n">
        <f aca="false">IF(OR($A300="",CW$4=""),0,COUNTIFS(Formulas!$A$2:$A$3001,CW$4,Formulas!$B$2:$B$3001,$A300))</f>
        <v>0</v>
      </c>
      <c r="CX300" s="21" t="n">
        <f aca="false">IF(OR($A300="",CX$4=""),0,COUNTIFS(Formulas!$A$2:$A$3001,CX$4,Formulas!$B$2:$B$3001,$A300))</f>
        <v>0</v>
      </c>
      <c r="CY300" s="21" t="n">
        <f aca="false">IF(OR($A300="",CY$4=""),0,COUNTIFS(Formulas!$A$2:$A$3001,CY$4,Formulas!$B$2:$B$3001,$A300))</f>
        <v>0</v>
      </c>
      <c r="CZ300" s="21" t="n">
        <f aca="false">IF(OR($A300="",CZ$4=""),0,COUNTIFS(Formulas!$A$2:$A$3001,CZ$4,Formulas!$B$2:$B$3001,$A300))</f>
        <v>0</v>
      </c>
      <c r="DA300" s="21" t="n">
        <f aca="false">IF(OR($A300="",DA$4=""),0,COUNTIFS(Formulas!$A$2:$A$3001,DA$4,Formulas!$B$2:$B$3001,$A300))</f>
        <v>0</v>
      </c>
      <c r="DB300" s="21" t="n">
        <f aca="false">IF(OR($A300="",DB$4=""),0,COUNTIFS(Formulas!$A$2:$A$3001,DB$4,Formulas!$B$2:$B$3001,$A300))</f>
        <v>0</v>
      </c>
      <c r="DC300" s="21" t="n">
        <f aca="false">IF(OR($A300="",DC$4=""),0,COUNTIFS(Formulas!$A$2:$A$3001,DC$4,Formulas!$B$2:$B$3001,$A300))</f>
        <v>0</v>
      </c>
      <c r="DD300" s="21" t="n">
        <f aca="false">IF(OR($A300="",DD$4=""),0,COUNTIFS(Formulas!$A$2:$A$3001,DD$4,Formulas!$B$2:$B$3001,$A300))</f>
        <v>0</v>
      </c>
      <c r="DE300" s="21" t="n">
        <f aca="false">IF(OR($A300="",DE$4=""),0,COUNTIFS(Formulas!$A$2:$A$3001,DE$4,Formulas!$B$2:$B$3001,$A300))</f>
        <v>0</v>
      </c>
      <c r="DF300" s="21" t="n">
        <f aca="false">IF(OR($A300="",DF$4=""),0,COUNTIFS(Formulas!$A$2:$A$3001,DF$4,Formulas!$B$2:$B$3001,$A300))</f>
        <v>0</v>
      </c>
      <c r="DG300" s="21" t="n">
        <f aca="false">IF(OR($A300="",DG$4=""),0,COUNTIFS(Formulas!$A$2:$A$3001,DG$4,Formulas!$B$2:$B$3001,$A300))</f>
        <v>0</v>
      </c>
      <c r="DH300" s="21" t="n">
        <f aca="false">IF(OR($A300="",DH$4=""),0,COUNTIFS(Formulas!$A$2:$A$3001,DH$4,Formulas!$B$2:$B$3001,$A300))</f>
        <v>0</v>
      </c>
      <c r="DI300" s="21" t="n">
        <f aca="false">IF(OR($A300="",DI$4=""),0,COUNTIFS(Formulas!$A$2:$A$3001,DI$4,Formulas!$B$2:$B$3001,$A300))</f>
        <v>0</v>
      </c>
      <c r="DJ300" s="21" t="n">
        <f aca="false">IF(OR($A300="",DJ$4=""),0,COUNTIFS(Formulas!$A$2:$A$3001,DJ$4,Formulas!$B$2:$B$3001,$A300))</f>
        <v>0</v>
      </c>
      <c r="DK300" s="21" t="n">
        <f aca="false">IF(OR($A300="",DK$4=""),0,COUNTIFS(Formulas!$A$2:$A$3001,DK$4,Formulas!$B$2:$B$3001,$A300))</f>
        <v>0</v>
      </c>
      <c r="DL300" s="21" t="n">
        <f aca="false">IF(OR($A300="",DL$4=""),0,COUNTIFS(Formulas!$A$2:$A$3001,DL$4,Formulas!$B$2:$B$3001,$A300))</f>
        <v>0</v>
      </c>
      <c r="DM300" s="21" t="n">
        <f aca="false">IF(OR($A300="",DM$4=""),0,COUNTIFS(Formulas!$A$2:$A$3001,DM$4,Formulas!$B$2:$B$3001,$A300))</f>
        <v>0</v>
      </c>
      <c r="DN300" s="21" t="n">
        <f aca="false">IF(OR($A300="",DN$4=""),0,COUNTIFS(Formulas!$A$2:$A$3001,DN$4,Formulas!$B$2:$B$3001,$A300))</f>
        <v>0</v>
      </c>
      <c r="DO300" s="21" t="n">
        <f aca="false">IF(OR($A300="",DO$4=""),0,COUNTIFS(Formulas!$A$2:$A$3001,DO$4,Formulas!$B$2:$B$3001,$A300))</f>
        <v>0</v>
      </c>
      <c r="DP300" s="21" t="n">
        <f aca="false">IF(OR($A300="",DP$4=""),0,COUNTIFS(Formulas!$A$2:$A$3001,DP$4,Formulas!$B$2:$B$3001,$A300))</f>
        <v>0</v>
      </c>
      <c r="DQ300" s="21" t="n">
        <f aca="false">IF(OR($A300="",DQ$4=""),0,COUNTIFS(Formulas!$A$2:$A$3001,DQ$4,Formulas!$B$2:$B$3001,$A300))</f>
        <v>0</v>
      </c>
      <c r="DR300" s="21" t="n">
        <f aca="false">IF(OR($A300="",DR$4=""),0,COUNTIFS(Formulas!$A$2:$A$3001,DR$4,Formulas!$B$2:$B$3001,$A300))</f>
        <v>0</v>
      </c>
      <c r="DS300" s="21" t="n">
        <f aca="false">IF(OR($A300="",DS$4=""),0,COUNTIFS(Formulas!$A$2:$A$3001,DS$4,Formulas!$B$2:$B$3001,$A300))</f>
        <v>0</v>
      </c>
      <c r="DT300" s="21" t="n">
        <f aca="false">IF(OR($A300="",DT$4=""),0,COUNTIFS(Formulas!$A$2:$A$3001,DT$4,Formulas!$B$2:$B$3001,$A300))</f>
        <v>0</v>
      </c>
      <c r="DU300" s="21" t="n">
        <f aca="false">IF(OR($A300="",DU$4=""),0,COUNTIFS(Formulas!$A$2:$A$3001,DU$4,Formulas!$B$2:$B$3001,$A300))</f>
        <v>0</v>
      </c>
      <c r="DV300" s="21" t="n">
        <f aca="false">IF(OR($A300="",DV$4=""),0,COUNTIFS(Formulas!$A$2:$A$3001,DV$4,Formulas!$B$2:$B$3001,$A300))</f>
        <v>0</v>
      </c>
      <c r="DW300" s="21" t="n">
        <f aca="false">IF(OR($A300="",DW$4=""),0,COUNTIFS(Formulas!$A$2:$A$3001,DW$4,Formulas!$B$2:$B$3001,$A300))</f>
        <v>0</v>
      </c>
      <c r="DX300" s="21" t="n">
        <f aca="false">IF(OR($A300="",DX$4=""),0,COUNTIFS(Formulas!$A$2:$A$3001,DX$4,Formulas!$B$2:$B$3001,$A300))</f>
        <v>0</v>
      </c>
      <c r="DY300" s="21" t="n">
        <f aca="false">IF(OR($A300="",DY$4=""),0,COUNTIFS(Formulas!$A$2:$A$3001,DY$4,Formulas!$B$2:$B$3001,$A300))</f>
        <v>0</v>
      </c>
      <c r="DZ300" s="21" t="n">
        <f aca="false">IF(OR($A300="",DZ$4=""),0,COUNTIFS(Formulas!$A$2:$A$3001,DZ$4,Formulas!$B$2:$B$3001,$A300))</f>
        <v>0</v>
      </c>
      <c r="EA300" s="21" t="n">
        <f aca="false">IF(OR($A300="",EA$4=""),0,COUNTIFS(Formulas!$A$2:$A$3001,EA$4,Formulas!$B$2:$B$3001,$A300))</f>
        <v>0</v>
      </c>
      <c r="EB300" s="21" t="n">
        <f aca="false">IF(OR($A300="",EB$4=""),0,COUNTIFS(Formulas!$A$2:$A$3001,EB$4,Formulas!$B$2:$B$3001,$A300))</f>
        <v>0</v>
      </c>
      <c r="EC300" s="21" t="n">
        <f aca="false">IF(OR($A300="",EC$4=""),0,COUNTIFS(Formulas!$A$2:$A$3001,EC$4,Formulas!$B$2:$B$3001,$A300))</f>
        <v>0</v>
      </c>
      <c r="ED300" s="21" t="n">
        <f aca="false">IF(OR($A300="",ED$4=""),0,COUNTIFS(Formulas!$A$2:$A$3001,ED$4,Formulas!$B$2:$B$3001,$A300))</f>
        <v>0</v>
      </c>
      <c r="EE300" s="21" t="n">
        <f aca="false">IF(OR($A300="",EE$4=""),0,COUNTIFS(Formulas!$A$2:$A$3001,EE$4,Formulas!$B$2:$B$3001,$A300))</f>
        <v>0</v>
      </c>
      <c r="EF300" s="21" t="n">
        <f aca="false">IF(OR($A300="",EF$4=""),0,COUNTIFS(Formulas!$A$2:$A$3001,EF$4,Formulas!$B$2:$B$3001,$A300))</f>
        <v>0</v>
      </c>
      <c r="EG300" s="21" t="n">
        <f aca="false">IF(OR($A300="",EG$4=""),0,COUNTIFS(Formulas!$A$2:$A$3001,EG$4,Formulas!$B$2:$B$3001,$A300))</f>
        <v>0</v>
      </c>
      <c r="EH300" s="21" t="n">
        <f aca="false">IF(OR($A300="",EH$4=""),0,COUNTIFS(Formulas!$A$2:$A$3001,EH$4,Formulas!$B$2:$B$3001,$A300))</f>
        <v>0</v>
      </c>
      <c r="EI300" s="21" t="n">
        <f aca="false">IF(OR($A300="",EI$4=""),0,COUNTIFS(Formulas!$A$2:$A$3001,EI$4,Formulas!$B$2:$B$3001,$A300))</f>
        <v>0</v>
      </c>
      <c r="EJ300" s="21" t="n">
        <f aca="false">IF(OR($A300="",EJ$4=""),0,COUNTIFS(Formulas!$A$2:$A$3001,EJ$4,Formulas!$B$2:$B$3001,$A300))</f>
        <v>0</v>
      </c>
      <c r="EK300" s="21" t="n">
        <f aca="false">IF(OR($A300="",EK$4=""),0,COUNTIFS(Formulas!$A$2:$A$3001,EK$4,Formulas!$B$2:$B$3001,$A300))</f>
        <v>0</v>
      </c>
      <c r="EL300" s="21" t="n">
        <f aca="false">IF(OR($A300="",EL$4=""),0,COUNTIFS(Formulas!$A$2:$A$3001,EL$4,Formulas!$B$2:$B$3001,$A300))</f>
        <v>0</v>
      </c>
      <c r="EM300" s="21" t="n">
        <f aca="false">IF(OR($A300="",EM$4=""),0,COUNTIFS(Formulas!$A$2:$A$3001,EM$4,Formulas!$B$2:$B$3001,$A300))</f>
        <v>0</v>
      </c>
      <c r="EN300" s="21" t="n">
        <f aca="false">IF(OR($A300="",EN$4=""),0,COUNTIFS(Formulas!$A$2:$A$3001,EN$4,Formulas!$B$2:$B$3001,$A300))</f>
        <v>0</v>
      </c>
      <c r="EO300" s="21" t="n">
        <f aca="false">IF(OR($A300="",EO$4=""),0,COUNTIFS(Formulas!$A$2:$A$3001,EO$4,Formulas!$B$2:$B$3001,$A300))</f>
        <v>0</v>
      </c>
      <c r="EP300" s="21" t="n">
        <f aca="false">IF(OR($A300="",EP$4=""),0,COUNTIFS(Formulas!$A$2:$A$3001,EP$4,Formulas!$B$2:$B$3001,$A300))</f>
        <v>0</v>
      </c>
      <c r="EQ300" s="21" t="n">
        <f aca="false">IF(OR($A300="",EQ$4=""),0,COUNTIFS(Formulas!$A$2:$A$3001,EQ$4,Formulas!$B$2:$B$3001,$A300))</f>
        <v>0</v>
      </c>
      <c r="ER300" s="21" t="n">
        <f aca="false">IF(OR($A300="",ER$4=""),0,COUNTIFS(Formulas!$A$2:$A$3001,ER$4,Formulas!$B$2:$B$3001,$A300))</f>
        <v>0</v>
      </c>
      <c r="ES300" s="21" t="n">
        <f aca="false">IF(OR($A300="",ES$4=""),0,COUNTIFS(Formulas!$A$2:$A$3001,ES$4,Formulas!$B$2:$B$3001,$A300))</f>
        <v>0</v>
      </c>
      <c r="ET300" s="21" t="n">
        <f aca="false">IF(OR($A300="",ET$4=""),0,COUNTIFS(Formulas!$A$2:$A$3001,ET$4,Formulas!$B$2:$B$3001,$A300))</f>
        <v>0</v>
      </c>
      <c r="EU300" s="21" t="n">
        <f aca="false">IF(OR($A300="",EU$4=""),0,COUNTIFS(Formulas!$A$2:$A$3001,EU$4,Formulas!$B$2:$B$3001,$A300))</f>
        <v>0</v>
      </c>
      <c r="EV300" s="21" t="n">
        <f aca="false">IF(OR($A300="",EV$4=""),0,COUNTIFS(Formulas!$A$2:$A$3001,EV$4,Formulas!$B$2:$B$3001,$A300))</f>
        <v>0</v>
      </c>
    </row>
    <row r="301" customFormat="false" ht="15" hidden="false" customHeight="false" outlineLevel="0" collapsed="false">
      <c r="A301" s="13" t="str">
        <f aca="false">IF(INDEX(Materials!$A$2:$A$301,297)="","",INDEX(Materials!$A$2:$A$301,297))</f>
        <v/>
      </c>
      <c r="B301" s="19" t="str">
        <f aca="false">IF(A301="","",COUNTIF(C301:EV301,"&gt;0"))</f>
        <v/>
      </c>
      <c r="C301" s="21" t="n">
        <f aca="false">IF(OR($A301="",C$4=""),0,COUNTIFS(Formulas!$A$2:$A$3001,C$4,Formulas!$B$2:$B$3001,$A301))</f>
        <v>0</v>
      </c>
      <c r="D301" s="21" t="n">
        <f aca="false">IF(OR($A301="",D$4=""),0,COUNTIFS(Formulas!$A$2:$A$3001,D$4,Formulas!$B$2:$B$3001,$A301))</f>
        <v>0</v>
      </c>
      <c r="E301" s="21" t="n">
        <f aca="false">IF(OR($A301="",E$4=""),0,COUNTIFS(Formulas!$A$2:$A$3001,E$4,Formulas!$B$2:$B$3001,$A301))</f>
        <v>0</v>
      </c>
      <c r="F301" s="21" t="n">
        <f aca="false">IF(OR($A301="",F$4=""),0,COUNTIFS(Formulas!$A$2:$A$3001,F$4,Formulas!$B$2:$B$3001,$A301))</f>
        <v>0</v>
      </c>
      <c r="G301" s="21" t="n">
        <f aca="false">IF(OR($A301="",G$4=""),0,COUNTIFS(Formulas!$A$2:$A$3001,G$4,Formulas!$B$2:$B$3001,$A301))</f>
        <v>0</v>
      </c>
      <c r="H301" s="21" t="n">
        <f aca="false">IF(OR($A301="",H$4=""),0,COUNTIFS(Formulas!$A$2:$A$3001,H$4,Formulas!$B$2:$B$3001,$A301))</f>
        <v>0</v>
      </c>
      <c r="I301" s="21" t="n">
        <f aca="false">IF(OR($A301="",I$4=""),0,COUNTIFS(Formulas!$A$2:$A$3001,I$4,Formulas!$B$2:$B$3001,$A301))</f>
        <v>0</v>
      </c>
      <c r="J301" s="21" t="n">
        <f aca="false">IF(OR($A301="",J$4=""),0,COUNTIFS(Formulas!$A$2:$A$3001,J$4,Formulas!$B$2:$B$3001,$A301))</f>
        <v>0</v>
      </c>
      <c r="K301" s="21" t="n">
        <f aca="false">IF(OR($A301="",K$4=""),0,COUNTIFS(Formulas!$A$2:$A$3001,K$4,Formulas!$B$2:$B$3001,$A301))</f>
        <v>0</v>
      </c>
      <c r="L301" s="21" t="n">
        <f aca="false">IF(OR($A301="",L$4=""),0,COUNTIFS(Formulas!$A$2:$A$3001,L$4,Formulas!$B$2:$B$3001,$A301))</f>
        <v>0</v>
      </c>
      <c r="M301" s="21" t="n">
        <f aca="false">IF(OR($A301="",M$4=""),0,COUNTIFS(Formulas!$A$2:$A$3001,M$4,Formulas!$B$2:$B$3001,$A301))</f>
        <v>0</v>
      </c>
      <c r="N301" s="21" t="n">
        <f aca="false">IF(OR($A301="",N$4=""),0,COUNTIFS(Formulas!$A$2:$A$3001,N$4,Formulas!$B$2:$B$3001,$A301))</f>
        <v>0</v>
      </c>
      <c r="O301" s="21" t="n">
        <f aca="false">IF(OR($A301="",O$4=""),0,COUNTIFS(Formulas!$A$2:$A$3001,O$4,Formulas!$B$2:$B$3001,$A301))</f>
        <v>0</v>
      </c>
      <c r="P301" s="21" t="n">
        <f aca="false">IF(OR($A301="",P$4=""),0,COUNTIFS(Formulas!$A$2:$A$3001,P$4,Formulas!$B$2:$B$3001,$A301))</f>
        <v>0</v>
      </c>
      <c r="Q301" s="21" t="n">
        <f aca="false">IF(OR($A301="",Q$4=""),0,COUNTIFS(Formulas!$A$2:$A$3001,Q$4,Formulas!$B$2:$B$3001,$A301))</f>
        <v>0</v>
      </c>
      <c r="R301" s="21" t="n">
        <f aca="false">IF(OR($A301="",R$4=""),0,COUNTIFS(Formulas!$A$2:$A$3001,R$4,Formulas!$B$2:$B$3001,$A301))</f>
        <v>0</v>
      </c>
      <c r="S301" s="21" t="n">
        <f aca="false">IF(OR($A301="",S$4=""),0,COUNTIFS(Formulas!$A$2:$A$3001,S$4,Formulas!$B$2:$B$3001,$A301))</f>
        <v>0</v>
      </c>
      <c r="T301" s="21" t="n">
        <f aca="false">IF(OR($A301="",T$4=""),0,COUNTIFS(Formulas!$A$2:$A$3001,T$4,Formulas!$B$2:$B$3001,$A301))</f>
        <v>0</v>
      </c>
      <c r="U301" s="21" t="n">
        <f aca="false">IF(OR($A301="",U$4=""),0,COUNTIFS(Formulas!$A$2:$A$3001,U$4,Formulas!$B$2:$B$3001,$A301))</f>
        <v>0</v>
      </c>
      <c r="V301" s="21" t="n">
        <f aca="false">IF(OR($A301="",V$4=""),0,COUNTIFS(Formulas!$A$2:$A$3001,V$4,Formulas!$B$2:$B$3001,$A301))</f>
        <v>0</v>
      </c>
      <c r="W301" s="21" t="n">
        <f aca="false">IF(OR($A301="",W$4=""),0,COUNTIFS(Formulas!$A$2:$A$3001,W$4,Formulas!$B$2:$B$3001,$A301))</f>
        <v>0</v>
      </c>
      <c r="X301" s="21" t="n">
        <f aca="false">IF(OR($A301="",X$4=""),0,COUNTIFS(Formulas!$A$2:$A$3001,X$4,Formulas!$B$2:$B$3001,$A301))</f>
        <v>0</v>
      </c>
      <c r="Y301" s="21" t="n">
        <f aca="false">IF(OR($A301="",Y$4=""),0,COUNTIFS(Formulas!$A$2:$A$3001,Y$4,Formulas!$B$2:$B$3001,$A301))</f>
        <v>0</v>
      </c>
      <c r="Z301" s="21" t="n">
        <f aca="false">IF(OR($A301="",Z$4=""),0,COUNTIFS(Formulas!$A$2:$A$3001,Z$4,Formulas!$B$2:$B$3001,$A301))</f>
        <v>0</v>
      </c>
      <c r="AA301" s="21" t="n">
        <f aca="false">IF(OR($A301="",AA$4=""),0,COUNTIFS(Formulas!$A$2:$A$3001,AA$4,Formulas!$B$2:$B$3001,$A301))</f>
        <v>0</v>
      </c>
      <c r="AB301" s="21" t="n">
        <f aca="false">IF(OR($A301="",AB$4=""),0,COUNTIFS(Formulas!$A$2:$A$3001,AB$4,Formulas!$B$2:$B$3001,$A301))</f>
        <v>0</v>
      </c>
      <c r="AC301" s="21" t="n">
        <f aca="false">IF(OR($A301="",AC$4=""),0,COUNTIFS(Formulas!$A$2:$A$3001,AC$4,Formulas!$B$2:$B$3001,$A301))</f>
        <v>0</v>
      </c>
      <c r="AD301" s="21" t="n">
        <f aca="false">IF(OR($A301="",AD$4=""),0,COUNTIFS(Formulas!$A$2:$A$3001,AD$4,Formulas!$B$2:$B$3001,$A301))</f>
        <v>0</v>
      </c>
      <c r="AE301" s="21" t="n">
        <f aca="false">IF(OR($A301="",AE$4=""),0,COUNTIFS(Formulas!$A$2:$A$3001,AE$4,Formulas!$B$2:$B$3001,$A301))</f>
        <v>0</v>
      </c>
      <c r="AF301" s="21" t="n">
        <f aca="false">IF(OR($A301="",AF$4=""),0,COUNTIFS(Formulas!$A$2:$A$3001,AF$4,Formulas!$B$2:$B$3001,$A301))</f>
        <v>0</v>
      </c>
      <c r="AG301" s="21" t="n">
        <f aca="false">IF(OR($A301="",AG$4=""),0,COUNTIFS(Formulas!$A$2:$A$3001,AG$4,Formulas!$B$2:$B$3001,$A301))</f>
        <v>0</v>
      </c>
      <c r="AH301" s="21" t="n">
        <f aca="false">IF(OR($A301="",AH$4=""),0,COUNTIFS(Formulas!$A$2:$A$3001,AH$4,Formulas!$B$2:$B$3001,$A301))</f>
        <v>0</v>
      </c>
      <c r="AI301" s="21" t="n">
        <f aca="false">IF(OR($A301="",AI$4=""),0,COUNTIFS(Formulas!$A$2:$A$3001,AI$4,Formulas!$B$2:$B$3001,$A301))</f>
        <v>0</v>
      </c>
      <c r="AJ301" s="21" t="n">
        <f aca="false">IF(OR($A301="",AJ$4=""),0,COUNTIFS(Formulas!$A$2:$A$3001,AJ$4,Formulas!$B$2:$B$3001,$A301))</f>
        <v>0</v>
      </c>
      <c r="AK301" s="21" t="n">
        <f aca="false">IF(OR($A301="",AK$4=""),0,COUNTIFS(Formulas!$A$2:$A$3001,AK$4,Formulas!$B$2:$B$3001,$A301))</f>
        <v>0</v>
      </c>
      <c r="AL301" s="21" t="n">
        <f aca="false">IF(OR($A301="",AL$4=""),0,COUNTIFS(Formulas!$A$2:$A$3001,AL$4,Formulas!$B$2:$B$3001,$A301))</f>
        <v>0</v>
      </c>
      <c r="AM301" s="21" t="n">
        <f aca="false">IF(OR($A301="",AM$4=""),0,COUNTIFS(Formulas!$A$2:$A$3001,AM$4,Formulas!$B$2:$B$3001,$A301))</f>
        <v>0</v>
      </c>
      <c r="AN301" s="21" t="n">
        <f aca="false">IF(OR($A301="",AN$4=""),0,COUNTIFS(Formulas!$A$2:$A$3001,AN$4,Formulas!$B$2:$B$3001,$A301))</f>
        <v>0</v>
      </c>
      <c r="AO301" s="21" t="n">
        <f aca="false">IF(OR($A301="",AO$4=""),0,COUNTIFS(Formulas!$A$2:$A$3001,AO$4,Formulas!$B$2:$B$3001,$A301))</f>
        <v>0</v>
      </c>
      <c r="AP301" s="21" t="n">
        <f aca="false">IF(OR($A301="",AP$4=""),0,COUNTIFS(Formulas!$A$2:$A$3001,AP$4,Formulas!$B$2:$B$3001,$A301))</f>
        <v>0</v>
      </c>
      <c r="AQ301" s="21" t="n">
        <f aca="false">IF(OR($A301="",AQ$4=""),0,COUNTIFS(Formulas!$A$2:$A$3001,AQ$4,Formulas!$B$2:$B$3001,$A301))</f>
        <v>0</v>
      </c>
      <c r="AR301" s="21" t="n">
        <f aca="false">IF(OR($A301="",AR$4=""),0,COUNTIFS(Formulas!$A$2:$A$3001,AR$4,Formulas!$B$2:$B$3001,$A301))</f>
        <v>0</v>
      </c>
      <c r="AS301" s="21" t="n">
        <f aca="false">IF(OR($A301="",AS$4=""),0,COUNTIFS(Formulas!$A$2:$A$3001,AS$4,Formulas!$B$2:$B$3001,$A301))</f>
        <v>0</v>
      </c>
      <c r="AT301" s="21" t="n">
        <f aca="false">IF(OR($A301="",AT$4=""),0,COUNTIFS(Formulas!$A$2:$A$3001,AT$4,Formulas!$B$2:$B$3001,$A301))</f>
        <v>0</v>
      </c>
      <c r="AU301" s="21" t="n">
        <f aca="false">IF(OR($A301="",AU$4=""),0,COUNTIFS(Formulas!$A$2:$A$3001,AU$4,Formulas!$B$2:$B$3001,$A301))</f>
        <v>0</v>
      </c>
      <c r="AV301" s="21" t="n">
        <f aca="false">IF(OR($A301="",AV$4=""),0,COUNTIFS(Formulas!$A$2:$A$3001,AV$4,Formulas!$B$2:$B$3001,$A301))</f>
        <v>0</v>
      </c>
      <c r="AW301" s="21" t="n">
        <f aca="false">IF(OR($A301="",AW$4=""),0,COUNTIFS(Formulas!$A$2:$A$3001,AW$4,Formulas!$B$2:$B$3001,$A301))</f>
        <v>0</v>
      </c>
      <c r="AX301" s="21" t="n">
        <f aca="false">IF(OR($A301="",AX$4=""),0,COUNTIFS(Formulas!$A$2:$A$3001,AX$4,Formulas!$B$2:$B$3001,$A301))</f>
        <v>0</v>
      </c>
      <c r="AY301" s="21" t="n">
        <f aca="false">IF(OR($A301="",AY$4=""),0,COUNTIFS(Formulas!$A$2:$A$3001,AY$4,Formulas!$B$2:$B$3001,$A301))</f>
        <v>0</v>
      </c>
      <c r="AZ301" s="21" t="n">
        <f aca="false">IF(OR($A301="",AZ$4=""),0,COUNTIFS(Formulas!$A$2:$A$3001,AZ$4,Formulas!$B$2:$B$3001,$A301))</f>
        <v>0</v>
      </c>
      <c r="BA301" s="21" t="n">
        <f aca="false">IF(OR($A301="",BA$4=""),0,COUNTIFS(Formulas!$A$2:$A$3001,BA$4,Formulas!$B$2:$B$3001,$A301))</f>
        <v>0</v>
      </c>
      <c r="BB301" s="21" t="n">
        <f aca="false">IF(OR($A301="",BB$4=""),0,COUNTIFS(Formulas!$A$2:$A$3001,BB$4,Formulas!$B$2:$B$3001,$A301))</f>
        <v>0</v>
      </c>
      <c r="BC301" s="21" t="n">
        <f aca="false">IF(OR($A301="",BC$4=""),0,COUNTIFS(Formulas!$A$2:$A$3001,BC$4,Formulas!$B$2:$B$3001,$A301))</f>
        <v>0</v>
      </c>
      <c r="BD301" s="21" t="n">
        <f aca="false">IF(OR($A301="",BD$4=""),0,COUNTIFS(Formulas!$A$2:$A$3001,BD$4,Formulas!$B$2:$B$3001,$A301))</f>
        <v>0</v>
      </c>
      <c r="BE301" s="21" t="n">
        <f aca="false">IF(OR($A301="",BE$4=""),0,COUNTIFS(Formulas!$A$2:$A$3001,BE$4,Formulas!$B$2:$B$3001,$A301))</f>
        <v>0</v>
      </c>
      <c r="BF301" s="21" t="n">
        <f aca="false">IF(OR($A301="",BF$4=""),0,COUNTIFS(Formulas!$A$2:$A$3001,BF$4,Formulas!$B$2:$B$3001,$A301))</f>
        <v>0</v>
      </c>
      <c r="BG301" s="21" t="n">
        <f aca="false">IF(OR($A301="",BG$4=""),0,COUNTIFS(Formulas!$A$2:$A$3001,BG$4,Formulas!$B$2:$B$3001,$A301))</f>
        <v>0</v>
      </c>
      <c r="BH301" s="21" t="n">
        <f aca="false">IF(OR($A301="",BH$4=""),0,COUNTIFS(Formulas!$A$2:$A$3001,BH$4,Formulas!$B$2:$B$3001,$A301))</f>
        <v>0</v>
      </c>
      <c r="BI301" s="21" t="n">
        <f aca="false">IF(OR($A301="",BI$4=""),0,COUNTIFS(Formulas!$A$2:$A$3001,BI$4,Formulas!$B$2:$B$3001,$A301))</f>
        <v>0</v>
      </c>
      <c r="BJ301" s="21" t="n">
        <f aca="false">IF(OR($A301="",BJ$4=""),0,COUNTIFS(Formulas!$A$2:$A$3001,BJ$4,Formulas!$B$2:$B$3001,$A301))</f>
        <v>0</v>
      </c>
      <c r="BK301" s="21" t="n">
        <f aca="false">IF(OR($A301="",BK$4=""),0,COUNTIFS(Formulas!$A$2:$A$3001,BK$4,Formulas!$B$2:$B$3001,$A301))</f>
        <v>0</v>
      </c>
      <c r="BL301" s="21" t="n">
        <f aca="false">IF(OR($A301="",BL$4=""),0,COUNTIFS(Formulas!$A$2:$A$3001,BL$4,Formulas!$B$2:$B$3001,$A301))</f>
        <v>0</v>
      </c>
      <c r="BM301" s="21" t="n">
        <f aca="false">IF(OR($A301="",BM$4=""),0,COUNTIFS(Formulas!$A$2:$A$3001,BM$4,Formulas!$B$2:$B$3001,$A301))</f>
        <v>0</v>
      </c>
      <c r="BN301" s="21" t="n">
        <f aca="false">IF(OR($A301="",BN$4=""),0,COUNTIFS(Formulas!$A$2:$A$3001,BN$4,Formulas!$B$2:$B$3001,$A301))</f>
        <v>0</v>
      </c>
      <c r="BO301" s="21" t="n">
        <f aca="false">IF(OR($A301="",BO$4=""),0,COUNTIFS(Formulas!$A$2:$A$3001,BO$4,Formulas!$B$2:$B$3001,$A301))</f>
        <v>0</v>
      </c>
      <c r="BP301" s="21" t="n">
        <f aca="false">IF(OR($A301="",BP$4=""),0,COUNTIFS(Formulas!$A$2:$A$3001,BP$4,Formulas!$B$2:$B$3001,$A301))</f>
        <v>0</v>
      </c>
      <c r="BQ301" s="21" t="n">
        <f aca="false">IF(OR($A301="",BQ$4=""),0,COUNTIFS(Formulas!$A$2:$A$3001,BQ$4,Formulas!$B$2:$B$3001,$A301))</f>
        <v>0</v>
      </c>
      <c r="BR301" s="21" t="n">
        <f aca="false">IF(OR($A301="",BR$4=""),0,COUNTIFS(Formulas!$A$2:$A$3001,BR$4,Formulas!$B$2:$B$3001,$A301))</f>
        <v>0</v>
      </c>
      <c r="BS301" s="21" t="n">
        <f aca="false">IF(OR($A301="",BS$4=""),0,COUNTIFS(Formulas!$A$2:$A$3001,BS$4,Formulas!$B$2:$B$3001,$A301))</f>
        <v>0</v>
      </c>
      <c r="BT301" s="21" t="n">
        <f aca="false">IF(OR($A301="",BT$4=""),0,COUNTIFS(Formulas!$A$2:$A$3001,BT$4,Formulas!$B$2:$B$3001,$A301))</f>
        <v>0</v>
      </c>
      <c r="BU301" s="21" t="n">
        <f aca="false">IF(OR($A301="",BU$4=""),0,COUNTIFS(Formulas!$A$2:$A$3001,BU$4,Formulas!$B$2:$B$3001,$A301))</f>
        <v>0</v>
      </c>
      <c r="BV301" s="21" t="n">
        <f aca="false">IF(OR($A301="",BV$4=""),0,COUNTIFS(Formulas!$A$2:$A$3001,BV$4,Formulas!$B$2:$B$3001,$A301))</f>
        <v>0</v>
      </c>
      <c r="BW301" s="21" t="n">
        <f aca="false">IF(OR($A301="",BW$4=""),0,COUNTIFS(Formulas!$A$2:$A$3001,BW$4,Formulas!$B$2:$B$3001,$A301))</f>
        <v>0</v>
      </c>
      <c r="BX301" s="21" t="n">
        <f aca="false">IF(OR($A301="",BX$4=""),0,COUNTIFS(Formulas!$A$2:$A$3001,BX$4,Formulas!$B$2:$B$3001,$A301))</f>
        <v>0</v>
      </c>
      <c r="BY301" s="21" t="n">
        <f aca="false">IF(OR($A301="",BY$4=""),0,COUNTIFS(Formulas!$A$2:$A$3001,BY$4,Formulas!$B$2:$B$3001,$A301))</f>
        <v>0</v>
      </c>
      <c r="BZ301" s="21" t="n">
        <f aca="false">IF(OR($A301="",BZ$4=""),0,COUNTIFS(Formulas!$A$2:$A$3001,BZ$4,Formulas!$B$2:$B$3001,$A301))</f>
        <v>0</v>
      </c>
      <c r="CA301" s="21" t="n">
        <f aca="false">IF(OR($A301="",CA$4=""),0,COUNTIFS(Formulas!$A$2:$A$3001,CA$4,Formulas!$B$2:$B$3001,$A301))</f>
        <v>0</v>
      </c>
      <c r="CB301" s="21" t="n">
        <f aca="false">IF(OR($A301="",CB$4=""),0,COUNTIFS(Formulas!$A$2:$A$3001,CB$4,Formulas!$B$2:$B$3001,$A301))</f>
        <v>0</v>
      </c>
      <c r="CC301" s="21" t="n">
        <f aca="false">IF(OR($A301="",CC$4=""),0,COUNTIFS(Formulas!$A$2:$A$3001,CC$4,Formulas!$B$2:$B$3001,$A301))</f>
        <v>0</v>
      </c>
      <c r="CD301" s="21" t="n">
        <f aca="false">IF(OR($A301="",CD$4=""),0,COUNTIFS(Formulas!$A$2:$A$3001,CD$4,Formulas!$B$2:$B$3001,$A301))</f>
        <v>0</v>
      </c>
      <c r="CE301" s="21" t="n">
        <f aca="false">IF(OR($A301="",CE$4=""),0,COUNTIFS(Formulas!$A$2:$A$3001,CE$4,Formulas!$B$2:$B$3001,$A301))</f>
        <v>0</v>
      </c>
      <c r="CF301" s="21" t="n">
        <f aca="false">IF(OR($A301="",CF$4=""),0,COUNTIFS(Formulas!$A$2:$A$3001,CF$4,Formulas!$B$2:$B$3001,$A301))</f>
        <v>0</v>
      </c>
      <c r="CG301" s="21" t="n">
        <f aca="false">IF(OR($A301="",CG$4=""),0,COUNTIFS(Formulas!$A$2:$A$3001,CG$4,Formulas!$B$2:$B$3001,$A301))</f>
        <v>0</v>
      </c>
      <c r="CH301" s="21" t="n">
        <f aca="false">IF(OR($A301="",CH$4=""),0,COUNTIFS(Formulas!$A$2:$A$3001,CH$4,Formulas!$B$2:$B$3001,$A301))</f>
        <v>0</v>
      </c>
      <c r="CI301" s="21" t="n">
        <f aca="false">IF(OR($A301="",CI$4=""),0,COUNTIFS(Formulas!$A$2:$A$3001,CI$4,Formulas!$B$2:$B$3001,$A301))</f>
        <v>0</v>
      </c>
      <c r="CJ301" s="21" t="n">
        <f aca="false">IF(OR($A301="",CJ$4=""),0,COUNTIFS(Formulas!$A$2:$A$3001,CJ$4,Formulas!$B$2:$B$3001,$A301))</f>
        <v>0</v>
      </c>
      <c r="CK301" s="21" t="n">
        <f aca="false">IF(OR($A301="",CK$4=""),0,COUNTIFS(Formulas!$A$2:$A$3001,CK$4,Formulas!$B$2:$B$3001,$A301))</f>
        <v>0</v>
      </c>
      <c r="CL301" s="21" t="n">
        <f aca="false">IF(OR($A301="",CL$4=""),0,COUNTIFS(Formulas!$A$2:$A$3001,CL$4,Formulas!$B$2:$B$3001,$A301))</f>
        <v>0</v>
      </c>
      <c r="CM301" s="21" t="n">
        <f aca="false">IF(OR($A301="",CM$4=""),0,COUNTIFS(Formulas!$A$2:$A$3001,CM$4,Formulas!$B$2:$B$3001,$A301))</f>
        <v>0</v>
      </c>
      <c r="CN301" s="21" t="n">
        <f aca="false">IF(OR($A301="",CN$4=""),0,COUNTIFS(Formulas!$A$2:$A$3001,CN$4,Formulas!$B$2:$B$3001,$A301))</f>
        <v>0</v>
      </c>
      <c r="CO301" s="21" t="n">
        <f aca="false">IF(OR($A301="",CO$4=""),0,COUNTIFS(Formulas!$A$2:$A$3001,CO$4,Formulas!$B$2:$B$3001,$A301))</f>
        <v>0</v>
      </c>
      <c r="CP301" s="21" t="n">
        <f aca="false">IF(OR($A301="",CP$4=""),0,COUNTIFS(Formulas!$A$2:$A$3001,CP$4,Formulas!$B$2:$B$3001,$A301))</f>
        <v>0</v>
      </c>
      <c r="CQ301" s="21" t="n">
        <f aca="false">IF(OR($A301="",CQ$4=""),0,COUNTIFS(Formulas!$A$2:$A$3001,CQ$4,Formulas!$B$2:$B$3001,$A301))</f>
        <v>0</v>
      </c>
      <c r="CR301" s="21" t="n">
        <f aca="false">IF(OR($A301="",CR$4=""),0,COUNTIFS(Formulas!$A$2:$A$3001,CR$4,Formulas!$B$2:$B$3001,$A301))</f>
        <v>0</v>
      </c>
      <c r="CS301" s="21" t="n">
        <f aca="false">IF(OR($A301="",CS$4=""),0,COUNTIFS(Formulas!$A$2:$A$3001,CS$4,Formulas!$B$2:$B$3001,$A301))</f>
        <v>0</v>
      </c>
      <c r="CT301" s="21" t="n">
        <f aca="false">IF(OR($A301="",CT$4=""),0,COUNTIFS(Formulas!$A$2:$A$3001,CT$4,Formulas!$B$2:$B$3001,$A301))</f>
        <v>0</v>
      </c>
      <c r="CU301" s="21" t="n">
        <f aca="false">IF(OR($A301="",CU$4=""),0,COUNTIFS(Formulas!$A$2:$A$3001,CU$4,Formulas!$B$2:$B$3001,$A301))</f>
        <v>0</v>
      </c>
      <c r="CV301" s="21" t="n">
        <f aca="false">IF(OR($A301="",CV$4=""),0,COUNTIFS(Formulas!$A$2:$A$3001,CV$4,Formulas!$B$2:$B$3001,$A301))</f>
        <v>0</v>
      </c>
      <c r="CW301" s="21" t="n">
        <f aca="false">IF(OR($A301="",CW$4=""),0,COUNTIFS(Formulas!$A$2:$A$3001,CW$4,Formulas!$B$2:$B$3001,$A301))</f>
        <v>0</v>
      </c>
      <c r="CX301" s="21" t="n">
        <f aca="false">IF(OR($A301="",CX$4=""),0,COUNTIFS(Formulas!$A$2:$A$3001,CX$4,Formulas!$B$2:$B$3001,$A301))</f>
        <v>0</v>
      </c>
      <c r="CY301" s="21" t="n">
        <f aca="false">IF(OR($A301="",CY$4=""),0,COUNTIFS(Formulas!$A$2:$A$3001,CY$4,Formulas!$B$2:$B$3001,$A301))</f>
        <v>0</v>
      </c>
      <c r="CZ301" s="21" t="n">
        <f aca="false">IF(OR($A301="",CZ$4=""),0,COUNTIFS(Formulas!$A$2:$A$3001,CZ$4,Formulas!$B$2:$B$3001,$A301))</f>
        <v>0</v>
      </c>
      <c r="DA301" s="21" t="n">
        <f aca="false">IF(OR($A301="",DA$4=""),0,COUNTIFS(Formulas!$A$2:$A$3001,DA$4,Formulas!$B$2:$B$3001,$A301))</f>
        <v>0</v>
      </c>
      <c r="DB301" s="21" t="n">
        <f aca="false">IF(OR($A301="",DB$4=""),0,COUNTIFS(Formulas!$A$2:$A$3001,DB$4,Formulas!$B$2:$B$3001,$A301))</f>
        <v>0</v>
      </c>
      <c r="DC301" s="21" t="n">
        <f aca="false">IF(OR($A301="",DC$4=""),0,COUNTIFS(Formulas!$A$2:$A$3001,DC$4,Formulas!$B$2:$B$3001,$A301))</f>
        <v>0</v>
      </c>
      <c r="DD301" s="21" t="n">
        <f aca="false">IF(OR($A301="",DD$4=""),0,COUNTIFS(Formulas!$A$2:$A$3001,DD$4,Formulas!$B$2:$B$3001,$A301))</f>
        <v>0</v>
      </c>
      <c r="DE301" s="21" t="n">
        <f aca="false">IF(OR($A301="",DE$4=""),0,COUNTIFS(Formulas!$A$2:$A$3001,DE$4,Formulas!$B$2:$B$3001,$A301))</f>
        <v>0</v>
      </c>
      <c r="DF301" s="21" t="n">
        <f aca="false">IF(OR($A301="",DF$4=""),0,COUNTIFS(Formulas!$A$2:$A$3001,DF$4,Formulas!$B$2:$B$3001,$A301))</f>
        <v>0</v>
      </c>
      <c r="DG301" s="21" t="n">
        <f aca="false">IF(OR($A301="",DG$4=""),0,COUNTIFS(Formulas!$A$2:$A$3001,DG$4,Formulas!$B$2:$B$3001,$A301))</f>
        <v>0</v>
      </c>
      <c r="DH301" s="21" t="n">
        <f aca="false">IF(OR($A301="",DH$4=""),0,COUNTIFS(Formulas!$A$2:$A$3001,DH$4,Formulas!$B$2:$B$3001,$A301))</f>
        <v>0</v>
      </c>
      <c r="DI301" s="21" t="n">
        <f aca="false">IF(OR($A301="",DI$4=""),0,COUNTIFS(Formulas!$A$2:$A$3001,DI$4,Formulas!$B$2:$B$3001,$A301))</f>
        <v>0</v>
      </c>
      <c r="DJ301" s="21" t="n">
        <f aca="false">IF(OR($A301="",DJ$4=""),0,COUNTIFS(Formulas!$A$2:$A$3001,DJ$4,Formulas!$B$2:$B$3001,$A301))</f>
        <v>0</v>
      </c>
      <c r="DK301" s="21" t="n">
        <f aca="false">IF(OR($A301="",DK$4=""),0,COUNTIFS(Formulas!$A$2:$A$3001,DK$4,Formulas!$B$2:$B$3001,$A301))</f>
        <v>0</v>
      </c>
      <c r="DL301" s="21" t="n">
        <f aca="false">IF(OR($A301="",DL$4=""),0,COUNTIFS(Formulas!$A$2:$A$3001,DL$4,Formulas!$B$2:$B$3001,$A301))</f>
        <v>0</v>
      </c>
      <c r="DM301" s="21" t="n">
        <f aca="false">IF(OR($A301="",DM$4=""),0,COUNTIFS(Formulas!$A$2:$A$3001,DM$4,Formulas!$B$2:$B$3001,$A301))</f>
        <v>0</v>
      </c>
      <c r="DN301" s="21" t="n">
        <f aca="false">IF(OR($A301="",DN$4=""),0,COUNTIFS(Formulas!$A$2:$A$3001,DN$4,Formulas!$B$2:$B$3001,$A301))</f>
        <v>0</v>
      </c>
      <c r="DO301" s="21" t="n">
        <f aca="false">IF(OR($A301="",DO$4=""),0,COUNTIFS(Formulas!$A$2:$A$3001,DO$4,Formulas!$B$2:$B$3001,$A301))</f>
        <v>0</v>
      </c>
      <c r="DP301" s="21" t="n">
        <f aca="false">IF(OR($A301="",DP$4=""),0,COUNTIFS(Formulas!$A$2:$A$3001,DP$4,Formulas!$B$2:$B$3001,$A301))</f>
        <v>0</v>
      </c>
      <c r="DQ301" s="21" t="n">
        <f aca="false">IF(OR($A301="",DQ$4=""),0,COUNTIFS(Formulas!$A$2:$A$3001,DQ$4,Formulas!$B$2:$B$3001,$A301))</f>
        <v>0</v>
      </c>
      <c r="DR301" s="21" t="n">
        <f aca="false">IF(OR($A301="",DR$4=""),0,COUNTIFS(Formulas!$A$2:$A$3001,DR$4,Formulas!$B$2:$B$3001,$A301))</f>
        <v>0</v>
      </c>
      <c r="DS301" s="21" t="n">
        <f aca="false">IF(OR($A301="",DS$4=""),0,COUNTIFS(Formulas!$A$2:$A$3001,DS$4,Formulas!$B$2:$B$3001,$A301))</f>
        <v>0</v>
      </c>
      <c r="DT301" s="21" t="n">
        <f aca="false">IF(OR($A301="",DT$4=""),0,COUNTIFS(Formulas!$A$2:$A$3001,DT$4,Formulas!$B$2:$B$3001,$A301))</f>
        <v>0</v>
      </c>
      <c r="DU301" s="21" t="n">
        <f aca="false">IF(OR($A301="",DU$4=""),0,COUNTIFS(Formulas!$A$2:$A$3001,DU$4,Formulas!$B$2:$B$3001,$A301))</f>
        <v>0</v>
      </c>
      <c r="DV301" s="21" t="n">
        <f aca="false">IF(OR($A301="",DV$4=""),0,COUNTIFS(Formulas!$A$2:$A$3001,DV$4,Formulas!$B$2:$B$3001,$A301))</f>
        <v>0</v>
      </c>
      <c r="DW301" s="21" t="n">
        <f aca="false">IF(OR($A301="",DW$4=""),0,COUNTIFS(Formulas!$A$2:$A$3001,DW$4,Formulas!$B$2:$B$3001,$A301))</f>
        <v>0</v>
      </c>
      <c r="DX301" s="21" t="n">
        <f aca="false">IF(OR($A301="",DX$4=""),0,COUNTIFS(Formulas!$A$2:$A$3001,DX$4,Formulas!$B$2:$B$3001,$A301))</f>
        <v>0</v>
      </c>
      <c r="DY301" s="21" t="n">
        <f aca="false">IF(OR($A301="",DY$4=""),0,COUNTIFS(Formulas!$A$2:$A$3001,DY$4,Formulas!$B$2:$B$3001,$A301))</f>
        <v>0</v>
      </c>
      <c r="DZ301" s="21" t="n">
        <f aca="false">IF(OR($A301="",DZ$4=""),0,COUNTIFS(Formulas!$A$2:$A$3001,DZ$4,Formulas!$B$2:$B$3001,$A301))</f>
        <v>0</v>
      </c>
      <c r="EA301" s="21" t="n">
        <f aca="false">IF(OR($A301="",EA$4=""),0,COUNTIFS(Formulas!$A$2:$A$3001,EA$4,Formulas!$B$2:$B$3001,$A301))</f>
        <v>0</v>
      </c>
      <c r="EB301" s="21" t="n">
        <f aca="false">IF(OR($A301="",EB$4=""),0,COUNTIFS(Formulas!$A$2:$A$3001,EB$4,Formulas!$B$2:$B$3001,$A301))</f>
        <v>0</v>
      </c>
      <c r="EC301" s="21" t="n">
        <f aca="false">IF(OR($A301="",EC$4=""),0,COUNTIFS(Formulas!$A$2:$A$3001,EC$4,Formulas!$B$2:$B$3001,$A301))</f>
        <v>0</v>
      </c>
      <c r="ED301" s="21" t="n">
        <f aca="false">IF(OR($A301="",ED$4=""),0,COUNTIFS(Formulas!$A$2:$A$3001,ED$4,Formulas!$B$2:$B$3001,$A301))</f>
        <v>0</v>
      </c>
      <c r="EE301" s="21" t="n">
        <f aca="false">IF(OR($A301="",EE$4=""),0,COUNTIFS(Formulas!$A$2:$A$3001,EE$4,Formulas!$B$2:$B$3001,$A301))</f>
        <v>0</v>
      </c>
      <c r="EF301" s="21" t="n">
        <f aca="false">IF(OR($A301="",EF$4=""),0,COUNTIFS(Formulas!$A$2:$A$3001,EF$4,Formulas!$B$2:$B$3001,$A301))</f>
        <v>0</v>
      </c>
      <c r="EG301" s="21" t="n">
        <f aca="false">IF(OR($A301="",EG$4=""),0,COUNTIFS(Formulas!$A$2:$A$3001,EG$4,Formulas!$B$2:$B$3001,$A301))</f>
        <v>0</v>
      </c>
      <c r="EH301" s="21" t="n">
        <f aca="false">IF(OR($A301="",EH$4=""),0,COUNTIFS(Formulas!$A$2:$A$3001,EH$4,Formulas!$B$2:$B$3001,$A301))</f>
        <v>0</v>
      </c>
      <c r="EI301" s="21" t="n">
        <f aca="false">IF(OR($A301="",EI$4=""),0,COUNTIFS(Formulas!$A$2:$A$3001,EI$4,Formulas!$B$2:$B$3001,$A301))</f>
        <v>0</v>
      </c>
      <c r="EJ301" s="21" t="n">
        <f aca="false">IF(OR($A301="",EJ$4=""),0,COUNTIFS(Formulas!$A$2:$A$3001,EJ$4,Formulas!$B$2:$B$3001,$A301))</f>
        <v>0</v>
      </c>
      <c r="EK301" s="21" t="n">
        <f aca="false">IF(OR($A301="",EK$4=""),0,COUNTIFS(Formulas!$A$2:$A$3001,EK$4,Formulas!$B$2:$B$3001,$A301))</f>
        <v>0</v>
      </c>
      <c r="EL301" s="21" t="n">
        <f aca="false">IF(OR($A301="",EL$4=""),0,COUNTIFS(Formulas!$A$2:$A$3001,EL$4,Formulas!$B$2:$B$3001,$A301))</f>
        <v>0</v>
      </c>
      <c r="EM301" s="21" t="n">
        <f aca="false">IF(OR($A301="",EM$4=""),0,COUNTIFS(Formulas!$A$2:$A$3001,EM$4,Formulas!$B$2:$B$3001,$A301))</f>
        <v>0</v>
      </c>
      <c r="EN301" s="21" t="n">
        <f aca="false">IF(OR($A301="",EN$4=""),0,COUNTIFS(Formulas!$A$2:$A$3001,EN$4,Formulas!$B$2:$B$3001,$A301))</f>
        <v>0</v>
      </c>
      <c r="EO301" s="21" t="n">
        <f aca="false">IF(OR($A301="",EO$4=""),0,COUNTIFS(Formulas!$A$2:$A$3001,EO$4,Formulas!$B$2:$B$3001,$A301))</f>
        <v>0</v>
      </c>
      <c r="EP301" s="21" t="n">
        <f aca="false">IF(OR($A301="",EP$4=""),0,COUNTIFS(Formulas!$A$2:$A$3001,EP$4,Formulas!$B$2:$B$3001,$A301))</f>
        <v>0</v>
      </c>
      <c r="EQ301" s="21" t="n">
        <f aca="false">IF(OR($A301="",EQ$4=""),0,COUNTIFS(Formulas!$A$2:$A$3001,EQ$4,Formulas!$B$2:$B$3001,$A301))</f>
        <v>0</v>
      </c>
      <c r="ER301" s="21" t="n">
        <f aca="false">IF(OR($A301="",ER$4=""),0,COUNTIFS(Formulas!$A$2:$A$3001,ER$4,Formulas!$B$2:$B$3001,$A301))</f>
        <v>0</v>
      </c>
      <c r="ES301" s="21" t="n">
        <f aca="false">IF(OR($A301="",ES$4=""),0,COUNTIFS(Formulas!$A$2:$A$3001,ES$4,Formulas!$B$2:$B$3001,$A301))</f>
        <v>0</v>
      </c>
      <c r="ET301" s="21" t="n">
        <f aca="false">IF(OR($A301="",ET$4=""),0,COUNTIFS(Formulas!$A$2:$A$3001,ET$4,Formulas!$B$2:$B$3001,$A301))</f>
        <v>0</v>
      </c>
      <c r="EU301" s="21" t="n">
        <f aca="false">IF(OR($A301="",EU$4=""),0,COUNTIFS(Formulas!$A$2:$A$3001,EU$4,Formulas!$B$2:$B$3001,$A301))</f>
        <v>0</v>
      </c>
      <c r="EV301" s="21" t="n">
        <f aca="false">IF(OR($A301="",EV$4=""),0,COUNTIFS(Formulas!$A$2:$A$3001,EV$4,Formulas!$B$2:$B$3001,$A301))</f>
        <v>0</v>
      </c>
    </row>
    <row r="302" customFormat="false" ht="15" hidden="false" customHeight="false" outlineLevel="0" collapsed="false">
      <c r="A302" s="13" t="str">
        <f aca="false">IF(INDEX(Materials!$A$2:$A$301,298)="","",INDEX(Materials!$A$2:$A$301,298))</f>
        <v/>
      </c>
      <c r="B302" s="19" t="str">
        <f aca="false">IF(A302="","",COUNTIF(C302:EV302,"&gt;0"))</f>
        <v/>
      </c>
      <c r="C302" s="21" t="n">
        <f aca="false">IF(OR($A302="",C$4=""),0,COUNTIFS(Formulas!$A$2:$A$3001,C$4,Formulas!$B$2:$B$3001,$A302))</f>
        <v>0</v>
      </c>
      <c r="D302" s="21" t="n">
        <f aca="false">IF(OR($A302="",D$4=""),0,COUNTIFS(Formulas!$A$2:$A$3001,D$4,Formulas!$B$2:$B$3001,$A302))</f>
        <v>0</v>
      </c>
      <c r="E302" s="21" t="n">
        <f aca="false">IF(OR($A302="",E$4=""),0,COUNTIFS(Formulas!$A$2:$A$3001,E$4,Formulas!$B$2:$B$3001,$A302))</f>
        <v>0</v>
      </c>
      <c r="F302" s="21" t="n">
        <f aca="false">IF(OR($A302="",F$4=""),0,COUNTIFS(Formulas!$A$2:$A$3001,F$4,Formulas!$B$2:$B$3001,$A302))</f>
        <v>0</v>
      </c>
      <c r="G302" s="21" t="n">
        <f aca="false">IF(OR($A302="",G$4=""),0,COUNTIFS(Formulas!$A$2:$A$3001,G$4,Formulas!$B$2:$B$3001,$A302))</f>
        <v>0</v>
      </c>
      <c r="H302" s="21" t="n">
        <f aca="false">IF(OR($A302="",H$4=""),0,COUNTIFS(Formulas!$A$2:$A$3001,H$4,Formulas!$B$2:$B$3001,$A302))</f>
        <v>0</v>
      </c>
      <c r="I302" s="21" t="n">
        <f aca="false">IF(OR($A302="",I$4=""),0,COUNTIFS(Formulas!$A$2:$A$3001,I$4,Formulas!$B$2:$B$3001,$A302))</f>
        <v>0</v>
      </c>
      <c r="J302" s="21" t="n">
        <f aca="false">IF(OR($A302="",J$4=""),0,COUNTIFS(Formulas!$A$2:$A$3001,J$4,Formulas!$B$2:$B$3001,$A302))</f>
        <v>0</v>
      </c>
      <c r="K302" s="21" t="n">
        <f aca="false">IF(OR($A302="",K$4=""),0,COUNTIFS(Formulas!$A$2:$A$3001,K$4,Formulas!$B$2:$B$3001,$A302))</f>
        <v>0</v>
      </c>
      <c r="L302" s="21" t="n">
        <f aca="false">IF(OR($A302="",L$4=""),0,COUNTIFS(Formulas!$A$2:$A$3001,L$4,Formulas!$B$2:$B$3001,$A302))</f>
        <v>0</v>
      </c>
      <c r="M302" s="21" t="n">
        <f aca="false">IF(OR($A302="",M$4=""),0,COUNTIFS(Formulas!$A$2:$A$3001,M$4,Formulas!$B$2:$B$3001,$A302))</f>
        <v>0</v>
      </c>
      <c r="N302" s="21" t="n">
        <f aca="false">IF(OR($A302="",N$4=""),0,COUNTIFS(Formulas!$A$2:$A$3001,N$4,Formulas!$B$2:$B$3001,$A302))</f>
        <v>0</v>
      </c>
      <c r="O302" s="21" t="n">
        <f aca="false">IF(OR($A302="",O$4=""),0,COUNTIFS(Formulas!$A$2:$A$3001,O$4,Formulas!$B$2:$B$3001,$A302))</f>
        <v>0</v>
      </c>
      <c r="P302" s="21" t="n">
        <f aca="false">IF(OR($A302="",P$4=""),0,COUNTIFS(Formulas!$A$2:$A$3001,P$4,Formulas!$B$2:$B$3001,$A302))</f>
        <v>0</v>
      </c>
      <c r="Q302" s="21" t="n">
        <f aca="false">IF(OR($A302="",Q$4=""),0,COUNTIFS(Formulas!$A$2:$A$3001,Q$4,Formulas!$B$2:$B$3001,$A302))</f>
        <v>0</v>
      </c>
      <c r="R302" s="21" t="n">
        <f aca="false">IF(OR($A302="",R$4=""),0,COUNTIFS(Formulas!$A$2:$A$3001,R$4,Formulas!$B$2:$B$3001,$A302))</f>
        <v>0</v>
      </c>
      <c r="S302" s="21" t="n">
        <f aca="false">IF(OR($A302="",S$4=""),0,COUNTIFS(Formulas!$A$2:$A$3001,S$4,Formulas!$B$2:$B$3001,$A302))</f>
        <v>0</v>
      </c>
      <c r="T302" s="21" t="n">
        <f aca="false">IF(OR($A302="",T$4=""),0,COUNTIFS(Formulas!$A$2:$A$3001,T$4,Formulas!$B$2:$B$3001,$A302))</f>
        <v>0</v>
      </c>
      <c r="U302" s="21" t="n">
        <f aca="false">IF(OR($A302="",U$4=""),0,COUNTIFS(Formulas!$A$2:$A$3001,U$4,Formulas!$B$2:$B$3001,$A302))</f>
        <v>0</v>
      </c>
      <c r="V302" s="21" t="n">
        <f aca="false">IF(OR($A302="",V$4=""),0,COUNTIFS(Formulas!$A$2:$A$3001,V$4,Formulas!$B$2:$B$3001,$A302))</f>
        <v>0</v>
      </c>
      <c r="W302" s="21" t="n">
        <f aca="false">IF(OR($A302="",W$4=""),0,COUNTIFS(Formulas!$A$2:$A$3001,W$4,Formulas!$B$2:$B$3001,$A302))</f>
        <v>0</v>
      </c>
      <c r="X302" s="21" t="n">
        <f aca="false">IF(OR($A302="",X$4=""),0,COUNTIFS(Formulas!$A$2:$A$3001,X$4,Formulas!$B$2:$B$3001,$A302))</f>
        <v>0</v>
      </c>
      <c r="Y302" s="21" t="n">
        <f aca="false">IF(OR($A302="",Y$4=""),0,COUNTIFS(Formulas!$A$2:$A$3001,Y$4,Formulas!$B$2:$B$3001,$A302))</f>
        <v>0</v>
      </c>
      <c r="Z302" s="21" t="n">
        <f aca="false">IF(OR($A302="",Z$4=""),0,COUNTIFS(Formulas!$A$2:$A$3001,Z$4,Formulas!$B$2:$B$3001,$A302))</f>
        <v>0</v>
      </c>
      <c r="AA302" s="21" t="n">
        <f aca="false">IF(OR($A302="",AA$4=""),0,COUNTIFS(Formulas!$A$2:$A$3001,AA$4,Formulas!$B$2:$B$3001,$A302))</f>
        <v>0</v>
      </c>
      <c r="AB302" s="21" t="n">
        <f aca="false">IF(OR($A302="",AB$4=""),0,COUNTIFS(Formulas!$A$2:$A$3001,AB$4,Formulas!$B$2:$B$3001,$A302))</f>
        <v>0</v>
      </c>
      <c r="AC302" s="21" t="n">
        <f aca="false">IF(OR($A302="",AC$4=""),0,COUNTIFS(Formulas!$A$2:$A$3001,AC$4,Formulas!$B$2:$B$3001,$A302))</f>
        <v>0</v>
      </c>
      <c r="AD302" s="21" t="n">
        <f aca="false">IF(OR($A302="",AD$4=""),0,COUNTIFS(Formulas!$A$2:$A$3001,AD$4,Formulas!$B$2:$B$3001,$A302))</f>
        <v>0</v>
      </c>
      <c r="AE302" s="21" t="n">
        <f aca="false">IF(OR($A302="",AE$4=""),0,COUNTIFS(Formulas!$A$2:$A$3001,AE$4,Formulas!$B$2:$B$3001,$A302))</f>
        <v>0</v>
      </c>
      <c r="AF302" s="21" t="n">
        <f aca="false">IF(OR($A302="",AF$4=""),0,COUNTIFS(Formulas!$A$2:$A$3001,AF$4,Formulas!$B$2:$B$3001,$A302))</f>
        <v>0</v>
      </c>
      <c r="AG302" s="21" t="n">
        <f aca="false">IF(OR($A302="",AG$4=""),0,COUNTIFS(Formulas!$A$2:$A$3001,AG$4,Formulas!$B$2:$B$3001,$A302))</f>
        <v>0</v>
      </c>
      <c r="AH302" s="21" t="n">
        <f aca="false">IF(OR($A302="",AH$4=""),0,COUNTIFS(Formulas!$A$2:$A$3001,AH$4,Formulas!$B$2:$B$3001,$A302))</f>
        <v>0</v>
      </c>
      <c r="AI302" s="21" t="n">
        <f aca="false">IF(OR($A302="",AI$4=""),0,COUNTIFS(Formulas!$A$2:$A$3001,AI$4,Formulas!$B$2:$B$3001,$A302))</f>
        <v>0</v>
      </c>
      <c r="AJ302" s="21" t="n">
        <f aca="false">IF(OR($A302="",AJ$4=""),0,COUNTIFS(Formulas!$A$2:$A$3001,AJ$4,Formulas!$B$2:$B$3001,$A302))</f>
        <v>0</v>
      </c>
      <c r="AK302" s="21" t="n">
        <f aca="false">IF(OR($A302="",AK$4=""),0,COUNTIFS(Formulas!$A$2:$A$3001,AK$4,Formulas!$B$2:$B$3001,$A302))</f>
        <v>0</v>
      </c>
      <c r="AL302" s="21" t="n">
        <f aca="false">IF(OR($A302="",AL$4=""),0,COUNTIFS(Formulas!$A$2:$A$3001,AL$4,Formulas!$B$2:$B$3001,$A302))</f>
        <v>0</v>
      </c>
      <c r="AM302" s="21" t="n">
        <f aca="false">IF(OR($A302="",AM$4=""),0,COUNTIFS(Formulas!$A$2:$A$3001,AM$4,Formulas!$B$2:$B$3001,$A302))</f>
        <v>0</v>
      </c>
      <c r="AN302" s="21" t="n">
        <f aca="false">IF(OR($A302="",AN$4=""),0,COUNTIFS(Formulas!$A$2:$A$3001,AN$4,Formulas!$B$2:$B$3001,$A302))</f>
        <v>0</v>
      </c>
      <c r="AO302" s="21" t="n">
        <f aca="false">IF(OR($A302="",AO$4=""),0,COUNTIFS(Formulas!$A$2:$A$3001,AO$4,Formulas!$B$2:$B$3001,$A302))</f>
        <v>0</v>
      </c>
      <c r="AP302" s="21" t="n">
        <f aca="false">IF(OR($A302="",AP$4=""),0,COUNTIFS(Formulas!$A$2:$A$3001,AP$4,Formulas!$B$2:$B$3001,$A302))</f>
        <v>0</v>
      </c>
      <c r="AQ302" s="21" t="n">
        <f aca="false">IF(OR($A302="",AQ$4=""),0,COUNTIFS(Formulas!$A$2:$A$3001,AQ$4,Formulas!$B$2:$B$3001,$A302))</f>
        <v>0</v>
      </c>
      <c r="AR302" s="21" t="n">
        <f aca="false">IF(OR($A302="",AR$4=""),0,COUNTIFS(Formulas!$A$2:$A$3001,AR$4,Formulas!$B$2:$B$3001,$A302))</f>
        <v>0</v>
      </c>
      <c r="AS302" s="21" t="n">
        <f aca="false">IF(OR($A302="",AS$4=""),0,COUNTIFS(Formulas!$A$2:$A$3001,AS$4,Formulas!$B$2:$B$3001,$A302))</f>
        <v>0</v>
      </c>
      <c r="AT302" s="21" t="n">
        <f aca="false">IF(OR($A302="",AT$4=""),0,COUNTIFS(Formulas!$A$2:$A$3001,AT$4,Formulas!$B$2:$B$3001,$A302))</f>
        <v>0</v>
      </c>
      <c r="AU302" s="21" t="n">
        <f aca="false">IF(OR($A302="",AU$4=""),0,COUNTIFS(Formulas!$A$2:$A$3001,AU$4,Formulas!$B$2:$B$3001,$A302))</f>
        <v>0</v>
      </c>
      <c r="AV302" s="21" t="n">
        <f aca="false">IF(OR($A302="",AV$4=""),0,COUNTIFS(Formulas!$A$2:$A$3001,AV$4,Formulas!$B$2:$B$3001,$A302))</f>
        <v>0</v>
      </c>
      <c r="AW302" s="21" t="n">
        <f aca="false">IF(OR($A302="",AW$4=""),0,COUNTIFS(Formulas!$A$2:$A$3001,AW$4,Formulas!$B$2:$B$3001,$A302))</f>
        <v>0</v>
      </c>
      <c r="AX302" s="21" t="n">
        <f aca="false">IF(OR($A302="",AX$4=""),0,COUNTIFS(Formulas!$A$2:$A$3001,AX$4,Formulas!$B$2:$B$3001,$A302))</f>
        <v>0</v>
      </c>
      <c r="AY302" s="21" t="n">
        <f aca="false">IF(OR($A302="",AY$4=""),0,COUNTIFS(Formulas!$A$2:$A$3001,AY$4,Formulas!$B$2:$B$3001,$A302))</f>
        <v>0</v>
      </c>
      <c r="AZ302" s="21" t="n">
        <f aca="false">IF(OR($A302="",AZ$4=""),0,COUNTIFS(Formulas!$A$2:$A$3001,AZ$4,Formulas!$B$2:$B$3001,$A302))</f>
        <v>0</v>
      </c>
      <c r="BA302" s="21" t="n">
        <f aca="false">IF(OR($A302="",BA$4=""),0,COUNTIFS(Formulas!$A$2:$A$3001,BA$4,Formulas!$B$2:$B$3001,$A302))</f>
        <v>0</v>
      </c>
      <c r="BB302" s="21" t="n">
        <f aca="false">IF(OR($A302="",BB$4=""),0,COUNTIFS(Formulas!$A$2:$A$3001,BB$4,Formulas!$B$2:$B$3001,$A302))</f>
        <v>0</v>
      </c>
      <c r="BC302" s="21" t="n">
        <f aca="false">IF(OR($A302="",BC$4=""),0,COUNTIFS(Formulas!$A$2:$A$3001,BC$4,Formulas!$B$2:$B$3001,$A302))</f>
        <v>0</v>
      </c>
      <c r="BD302" s="21" t="n">
        <f aca="false">IF(OR($A302="",BD$4=""),0,COUNTIFS(Formulas!$A$2:$A$3001,BD$4,Formulas!$B$2:$B$3001,$A302))</f>
        <v>0</v>
      </c>
      <c r="BE302" s="21" t="n">
        <f aca="false">IF(OR($A302="",BE$4=""),0,COUNTIFS(Formulas!$A$2:$A$3001,BE$4,Formulas!$B$2:$B$3001,$A302))</f>
        <v>0</v>
      </c>
      <c r="BF302" s="21" t="n">
        <f aca="false">IF(OR($A302="",BF$4=""),0,COUNTIFS(Formulas!$A$2:$A$3001,BF$4,Formulas!$B$2:$B$3001,$A302))</f>
        <v>0</v>
      </c>
      <c r="BG302" s="21" t="n">
        <f aca="false">IF(OR($A302="",BG$4=""),0,COUNTIFS(Formulas!$A$2:$A$3001,BG$4,Formulas!$B$2:$B$3001,$A302))</f>
        <v>0</v>
      </c>
      <c r="BH302" s="21" t="n">
        <f aca="false">IF(OR($A302="",BH$4=""),0,COUNTIFS(Formulas!$A$2:$A$3001,BH$4,Formulas!$B$2:$B$3001,$A302))</f>
        <v>0</v>
      </c>
      <c r="BI302" s="21" t="n">
        <f aca="false">IF(OR($A302="",BI$4=""),0,COUNTIFS(Formulas!$A$2:$A$3001,BI$4,Formulas!$B$2:$B$3001,$A302))</f>
        <v>0</v>
      </c>
      <c r="BJ302" s="21" t="n">
        <f aca="false">IF(OR($A302="",BJ$4=""),0,COUNTIFS(Formulas!$A$2:$A$3001,BJ$4,Formulas!$B$2:$B$3001,$A302))</f>
        <v>0</v>
      </c>
      <c r="BK302" s="21" t="n">
        <f aca="false">IF(OR($A302="",BK$4=""),0,COUNTIFS(Formulas!$A$2:$A$3001,BK$4,Formulas!$B$2:$B$3001,$A302))</f>
        <v>0</v>
      </c>
      <c r="BL302" s="21" t="n">
        <f aca="false">IF(OR($A302="",BL$4=""),0,COUNTIFS(Formulas!$A$2:$A$3001,BL$4,Formulas!$B$2:$B$3001,$A302))</f>
        <v>0</v>
      </c>
      <c r="BM302" s="21" t="n">
        <f aca="false">IF(OR($A302="",BM$4=""),0,COUNTIFS(Formulas!$A$2:$A$3001,BM$4,Formulas!$B$2:$B$3001,$A302))</f>
        <v>0</v>
      </c>
      <c r="BN302" s="21" t="n">
        <f aca="false">IF(OR($A302="",BN$4=""),0,COUNTIFS(Formulas!$A$2:$A$3001,BN$4,Formulas!$B$2:$B$3001,$A302))</f>
        <v>0</v>
      </c>
      <c r="BO302" s="21" t="n">
        <f aca="false">IF(OR($A302="",BO$4=""),0,COUNTIFS(Formulas!$A$2:$A$3001,BO$4,Formulas!$B$2:$B$3001,$A302))</f>
        <v>0</v>
      </c>
      <c r="BP302" s="21" t="n">
        <f aca="false">IF(OR($A302="",BP$4=""),0,COUNTIFS(Formulas!$A$2:$A$3001,BP$4,Formulas!$B$2:$B$3001,$A302))</f>
        <v>0</v>
      </c>
      <c r="BQ302" s="21" t="n">
        <f aca="false">IF(OR($A302="",BQ$4=""),0,COUNTIFS(Formulas!$A$2:$A$3001,BQ$4,Formulas!$B$2:$B$3001,$A302))</f>
        <v>0</v>
      </c>
      <c r="BR302" s="21" t="n">
        <f aca="false">IF(OR($A302="",BR$4=""),0,COUNTIFS(Formulas!$A$2:$A$3001,BR$4,Formulas!$B$2:$B$3001,$A302))</f>
        <v>0</v>
      </c>
      <c r="BS302" s="21" t="n">
        <f aca="false">IF(OR($A302="",BS$4=""),0,COUNTIFS(Formulas!$A$2:$A$3001,BS$4,Formulas!$B$2:$B$3001,$A302))</f>
        <v>0</v>
      </c>
      <c r="BT302" s="21" t="n">
        <f aca="false">IF(OR($A302="",BT$4=""),0,COUNTIFS(Formulas!$A$2:$A$3001,BT$4,Formulas!$B$2:$B$3001,$A302))</f>
        <v>0</v>
      </c>
      <c r="BU302" s="21" t="n">
        <f aca="false">IF(OR($A302="",BU$4=""),0,COUNTIFS(Formulas!$A$2:$A$3001,BU$4,Formulas!$B$2:$B$3001,$A302))</f>
        <v>0</v>
      </c>
      <c r="BV302" s="21" t="n">
        <f aca="false">IF(OR($A302="",BV$4=""),0,COUNTIFS(Formulas!$A$2:$A$3001,BV$4,Formulas!$B$2:$B$3001,$A302))</f>
        <v>0</v>
      </c>
      <c r="BW302" s="21" t="n">
        <f aca="false">IF(OR($A302="",BW$4=""),0,COUNTIFS(Formulas!$A$2:$A$3001,BW$4,Formulas!$B$2:$B$3001,$A302))</f>
        <v>0</v>
      </c>
      <c r="BX302" s="21" t="n">
        <f aca="false">IF(OR($A302="",BX$4=""),0,COUNTIFS(Formulas!$A$2:$A$3001,BX$4,Formulas!$B$2:$B$3001,$A302))</f>
        <v>0</v>
      </c>
      <c r="BY302" s="21" t="n">
        <f aca="false">IF(OR($A302="",BY$4=""),0,COUNTIFS(Formulas!$A$2:$A$3001,BY$4,Formulas!$B$2:$B$3001,$A302))</f>
        <v>0</v>
      </c>
      <c r="BZ302" s="21" t="n">
        <f aca="false">IF(OR($A302="",BZ$4=""),0,COUNTIFS(Formulas!$A$2:$A$3001,BZ$4,Formulas!$B$2:$B$3001,$A302))</f>
        <v>0</v>
      </c>
      <c r="CA302" s="21" t="n">
        <f aca="false">IF(OR($A302="",CA$4=""),0,COUNTIFS(Formulas!$A$2:$A$3001,CA$4,Formulas!$B$2:$B$3001,$A302))</f>
        <v>0</v>
      </c>
      <c r="CB302" s="21" t="n">
        <f aca="false">IF(OR($A302="",CB$4=""),0,COUNTIFS(Formulas!$A$2:$A$3001,CB$4,Formulas!$B$2:$B$3001,$A302))</f>
        <v>0</v>
      </c>
      <c r="CC302" s="21" t="n">
        <f aca="false">IF(OR($A302="",CC$4=""),0,COUNTIFS(Formulas!$A$2:$A$3001,CC$4,Formulas!$B$2:$B$3001,$A302))</f>
        <v>0</v>
      </c>
      <c r="CD302" s="21" t="n">
        <f aca="false">IF(OR($A302="",CD$4=""),0,COUNTIFS(Formulas!$A$2:$A$3001,CD$4,Formulas!$B$2:$B$3001,$A302))</f>
        <v>0</v>
      </c>
      <c r="CE302" s="21" t="n">
        <f aca="false">IF(OR($A302="",CE$4=""),0,COUNTIFS(Formulas!$A$2:$A$3001,CE$4,Formulas!$B$2:$B$3001,$A302))</f>
        <v>0</v>
      </c>
      <c r="CF302" s="21" t="n">
        <f aca="false">IF(OR($A302="",CF$4=""),0,COUNTIFS(Formulas!$A$2:$A$3001,CF$4,Formulas!$B$2:$B$3001,$A302))</f>
        <v>0</v>
      </c>
      <c r="CG302" s="21" t="n">
        <f aca="false">IF(OR($A302="",CG$4=""),0,COUNTIFS(Formulas!$A$2:$A$3001,CG$4,Formulas!$B$2:$B$3001,$A302))</f>
        <v>0</v>
      </c>
      <c r="CH302" s="21" t="n">
        <f aca="false">IF(OR($A302="",CH$4=""),0,COUNTIFS(Formulas!$A$2:$A$3001,CH$4,Formulas!$B$2:$B$3001,$A302))</f>
        <v>0</v>
      </c>
      <c r="CI302" s="21" t="n">
        <f aca="false">IF(OR($A302="",CI$4=""),0,COUNTIFS(Formulas!$A$2:$A$3001,CI$4,Formulas!$B$2:$B$3001,$A302))</f>
        <v>0</v>
      </c>
      <c r="CJ302" s="21" t="n">
        <f aca="false">IF(OR($A302="",CJ$4=""),0,COUNTIFS(Formulas!$A$2:$A$3001,CJ$4,Formulas!$B$2:$B$3001,$A302))</f>
        <v>0</v>
      </c>
      <c r="CK302" s="21" t="n">
        <f aca="false">IF(OR($A302="",CK$4=""),0,COUNTIFS(Formulas!$A$2:$A$3001,CK$4,Formulas!$B$2:$B$3001,$A302))</f>
        <v>0</v>
      </c>
      <c r="CL302" s="21" t="n">
        <f aca="false">IF(OR($A302="",CL$4=""),0,COUNTIFS(Formulas!$A$2:$A$3001,CL$4,Formulas!$B$2:$B$3001,$A302))</f>
        <v>0</v>
      </c>
      <c r="CM302" s="21" t="n">
        <f aca="false">IF(OR($A302="",CM$4=""),0,COUNTIFS(Formulas!$A$2:$A$3001,CM$4,Formulas!$B$2:$B$3001,$A302))</f>
        <v>0</v>
      </c>
      <c r="CN302" s="21" t="n">
        <f aca="false">IF(OR($A302="",CN$4=""),0,COUNTIFS(Formulas!$A$2:$A$3001,CN$4,Formulas!$B$2:$B$3001,$A302))</f>
        <v>0</v>
      </c>
      <c r="CO302" s="21" t="n">
        <f aca="false">IF(OR($A302="",CO$4=""),0,COUNTIFS(Formulas!$A$2:$A$3001,CO$4,Formulas!$B$2:$B$3001,$A302))</f>
        <v>0</v>
      </c>
      <c r="CP302" s="21" t="n">
        <f aca="false">IF(OR($A302="",CP$4=""),0,COUNTIFS(Formulas!$A$2:$A$3001,CP$4,Formulas!$B$2:$B$3001,$A302))</f>
        <v>0</v>
      </c>
      <c r="CQ302" s="21" t="n">
        <f aca="false">IF(OR($A302="",CQ$4=""),0,COUNTIFS(Formulas!$A$2:$A$3001,CQ$4,Formulas!$B$2:$B$3001,$A302))</f>
        <v>0</v>
      </c>
      <c r="CR302" s="21" t="n">
        <f aca="false">IF(OR($A302="",CR$4=""),0,COUNTIFS(Formulas!$A$2:$A$3001,CR$4,Formulas!$B$2:$B$3001,$A302))</f>
        <v>0</v>
      </c>
      <c r="CS302" s="21" t="n">
        <f aca="false">IF(OR($A302="",CS$4=""),0,COUNTIFS(Formulas!$A$2:$A$3001,CS$4,Formulas!$B$2:$B$3001,$A302))</f>
        <v>0</v>
      </c>
      <c r="CT302" s="21" t="n">
        <f aca="false">IF(OR($A302="",CT$4=""),0,COUNTIFS(Formulas!$A$2:$A$3001,CT$4,Formulas!$B$2:$B$3001,$A302))</f>
        <v>0</v>
      </c>
      <c r="CU302" s="21" t="n">
        <f aca="false">IF(OR($A302="",CU$4=""),0,COUNTIFS(Formulas!$A$2:$A$3001,CU$4,Formulas!$B$2:$B$3001,$A302))</f>
        <v>0</v>
      </c>
      <c r="CV302" s="21" t="n">
        <f aca="false">IF(OR($A302="",CV$4=""),0,COUNTIFS(Formulas!$A$2:$A$3001,CV$4,Formulas!$B$2:$B$3001,$A302))</f>
        <v>0</v>
      </c>
      <c r="CW302" s="21" t="n">
        <f aca="false">IF(OR($A302="",CW$4=""),0,COUNTIFS(Formulas!$A$2:$A$3001,CW$4,Formulas!$B$2:$B$3001,$A302))</f>
        <v>0</v>
      </c>
      <c r="CX302" s="21" t="n">
        <f aca="false">IF(OR($A302="",CX$4=""),0,COUNTIFS(Formulas!$A$2:$A$3001,CX$4,Formulas!$B$2:$B$3001,$A302))</f>
        <v>0</v>
      </c>
      <c r="CY302" s="21" t="n">
        <f aca="false">IF(OR($A302="",CY$4=""),0,COUNTIFS(Formulas!$A$2:$A$3001,CY$4,Formulas!$B$2:$B$3001,$A302))</f>
        <v>0</v>
      </c>
      <c r="CZ302" s="21" t="n">
        <f aca="false">IF(OR($A302="",CZ$4=""),0,COUNTIFS(Formulas!$A$2:$A$3001,CZ$4,Formulas!$B$2:$B$3001,$A302))</f>
        <v>0</v>
      </c>
      <c r="DA302" s="21" t="n">
        <f aca="false">IF(OR($A302="",DA$4=""),0,COUNTIFS(Formulas!$A$2:$A$3001,DA$4,Formulas!$B$2:$B$3001,$A302))</f>
        <v>0</v>
      </c>
      <c r="DB302" s="21" t="n">
        <f aca="false">IF(OR($A302="",DB$4=""),0,COUNTIFS(Formulas!$A$2:$A$3001,DB$4,Formulas!$B$2:$B$3001,$A302))</f>
        <v>0</v>
      </c>
      <c r="DC302" s="21" t="n">
        <f aca="false">IF(OR($A302="",DC$4=""),0,COUNTIFS(Formulas!$A$2:$A$3001,DC$4,Formulas!$B$2:$B$3001,$A302))</f>
        <v>0</v>
      </c>
      <c r="DD302" s="21" t="n">
        <f aca="false">IF(OR($A302="",DD$4=""),0,COUNTIFS(Formulas!$A$2:$A$3001,DD$4,Formulas!$B$2:$B$3001,$A302))</f>
        <v>0</v>
      </c>
      <c r="DE302" s="21" t="n">
        <f aca="false">IF(OR($A302="",DE$4=""),0,COUNTIFS(Formulas!$A$2:$A$3001,DE$4,Formulas!$B$2:$B$3001,$A302))</f>
        <v>0</v>
      </c>
      <c r="DF302" s="21" t="n">
        <f aca="false">IF(OR($A302="",DF$4=""),0,COUNTIFS(Formulas!$A$2:$A$3001,DF$4,Formulas!$B$2:$B$3001,$A302))</f>
        <v>0</v>
      </c>
      <c r="DG302" s="21" t="n">
        <f aca="false">IF(OR($A302="",DG$4=""),0,COUNTIFS(Formulas!$A$2:$A$3001,DG$4,Formulas!$B$2:$B$3001,$A302))</f>
        <v>0</v>
      </c>
      <c r="DH302" s="21" t="n">
        <f aca="false">IF(OR($A302="",DH$4=""),0,COUNTIFS(Formulas!$A$2:$A$3001,DH$4,Formulas!$B$2:$B$3001,$A302))</f>
        <v>0</v>
      </c>
      <c r="DI302" s="21" t="n">
        <f aca="false">IF(OR($A302="",DI$4=""),0,COUNTIFS(Formulas!$A$2:$A$3001,DI$4,Formulas!$B$2:$B$3001,$A302))</f>
        <v>0</v>
      </c>
      <c r="DJ302" s="21" t="n">
        <f aca="false">IF(OR($A302="",DJ$4=""),0,COUNTIFS(Formulas!$A$2:$A$3001,DJ$4,Formulas!$B$2:$B$3001,$A302))</f>
        <v>0</v>
      </c>
      <c r="DK302" s="21" t="n">
        <f aca="false">IF(OR($A302="",DK$4=""),0,COUNTIFS(Formulas!$A$2:$A$3001,DK$4,Formulas!$B$2:$B$3001,$A302))</f>
        <v>0</v>
      </c>
      <c r="DL302" s="21" t="n">
        <f aca="false">IF(OR($A302="",DL$4=""),0,COUNTIFS(Formulas!$A$2:$A$3001,DL$4,Formulas!$B$2:$B$3001,$A302))</f>
        <v>0</v>
      </c>
      <c r="DM302" s="21" t="n">
        <f aca="false">IF(OR($A302="",DM$4=""),0,COUNTIFS(Formulas!$A$2:$A$3001,DM$4,Formulas!$B$2:$B$3001,$A302))</f>
        <v>0</v>
      </c>
      <c r="DN302" s="21" t="n">
        <f aca="false">IF(OR($A302="",DN$4=""),0,COUNTIFS(Formulas!$A$2:$A$3001,DN$4,Formulas!$B$2:$B$3001,$A302))</f>
        <v>0</v>
      </c>
      <c r="DO302" s="21" t="n">
        <f aca="false">IF(OR($A302="",DO$4=""),0,COUNTIFS(Formulas!$A$2:$A$3001,DO$4,Formulas!$B$2:$B$3001,$A302))</f>
        <v>0</v>
      </c>
      <c r="DP302" s="21" t="n">
        <f aca="false">IF(OR($A302="",DP$4=""),0,COUNTIFS(Formulas!$A$2:$A$3001,DP$4,Formulas!$B$2:$B$3001,$A302))</f>
        <v>0</v>
      </c>
      <c r="DQ302" s="21" t="n">
        <f aca="false">IF(OR($A302="",DQ$4=""),0,COUNTIFS(Formulas!$A$2:$A$3001,DQ$4,Formulas!$B$2:$B$3001,$A302))</f>
        <v>0</v>
      </c>
      <c r="DR302" s="21" t="n">
        <f aca="false">IF(OR($A302="",DR$4=""),0,COUNTIFS(Formulas!$A$2:$A$3001,DR$4,Formulas!$B$2:$B$3001,$A302))</f>
        <v>0</v>
      </c>
      <c r="DS302" s="21" t="n">
        <f aca="false">IF(OR($A302="",DS$4=""),0,COUNTIFS(Formulas!$A$2:$A$3001,DS$4,Formulas!$B$2:$B$3001,$A302))</f>
        <v>0</v>
      </c>
      <c r="DT302" s="21" t="n">
        <f aca="false">IF(OR($A302="",DT$4=""),0,COUNTIFS(Formulas!$A$2:$A$3001,DT$4,Formulas!$B$2:$B$3001,$A302))</f>
        <v>0</v>
      </c>
      <c r="DU302" s="21" t="n">
        <f aca="false">IF(OR($A302="",DU$4=""),0,COUNTIFS(Formulas!$A$2:$A$3001,DU$4,Formulas!$B$2:$B$3001,$A302))</f>
        <v>0</v>
      </c>
      <c r="DV302" s="21" t="n">
        <f aca="false">IF(OR($A302="",DV$4=""),0,COUNTIFS(Formulas!$A$2:$A$3001,DV$4,Formulas!$B$2:$B$3001,$A302))</f>
        <v>0</v>
      </c>
      <c r="DW302" s="21" t="n">
        <f aca="false">IF(OR($A302="",DW$4=""),0,COUNTIFS(Formulas!$A$2:$A$3001,DW$4,Formulas!$B$2:$B$3001,$A302))</f>
        <v>0</v>
      </c>
      <c r="DX302" s="21" t="n">
        <f aca="false">IF(OR($A302="",DX$4=""),0,COUNTIFS(Formulas!$A$2:$A$3001,DX$4,Formulas!$B$2:$B$3001,$A302))</f>
        <v>0</v>
      </c>
      <c r="DY302" s="21" t="n">
        <f aca="false">IF(OR($A302="",DY$4=""),0,COUNTIFS(Formulas!$A$2:$A$3001,DY$4,Formulas!$B$2:$B$3001,$A302))</f>
        <v>0</v>
      </c>
      <c r="DZ302" s="21" t="n">
        <f aca="false">IF(OR($A302="",DZ$4=""),0,COUNTIFS(Formulas!$A$2:$A$3001,DZ$4,Formulas!$B$2:$B$3001,$A302))</f>
        <v>0</v>
      </c>
      <c r="EA302" s="21" t="n">
        <f aca="false">IF(OR($A302="",EA$4=""),0,COUNTIFS(Formulas!$A$2:$A$3001,EA$4,Formulas!$B$2:$B$3001,$A302))</f>
        <v>0</v>
      </c>
      <c r="EB302" s="21" t="n">
        <f aca="false">IF(OR($A302="",EB$4=""),0,COUNTIFS(Formulas!$A$2:$A$3001,EB$4,Formulas!$B$2:$B$3001,$A302))</f>
        <v>0</v>
      </c>
      <c r="EC302" s="21" t="n">
        <f aca="false">IF(OR($A302="",EC$4=""),0,COUNTIFS(Formulas!$A$2:$A$3001,EC$4,Formulas!$B$2:$B$3001,$A302))</f>
        <v>0</v>
      </c>
      <c r="ED302" s="21" t="n">
        <f aca="false">IF(OR($A302="",ED$4=""),0,COUNTIFS(Formulas!$A$2:$A$3001,ED$4,Formulas!$B$2:$B$3001,$A302))</f>
        <v>0</v>
      </c>
      <c r="EE302" s="21" t="n">
        <f aca="false">IF(OR($A302="",EE$4=""),0,COUNTIFS(Formulas!$A$2:$A$3001,EE$4,Formulas!$B$2:$B$3001,$A302))</f>
        <v>0</v>
      </c>
      <c r="EF302" s="21" t="n">
        <f aca="false">IF(OR($A302="",EF$4=""),0,COUNTIFS(Formulas!$A$2:$A$3001,EF$4,Formulas!$B$2:$B$3001,$A302))</f>
        <v>0</v>
      </c>
      <c r="EG302" s="21" t="n">
        <f aca="false">IF(OR($A302="",EG$4=""),0,COUNTIFS(Formulas!$A$2:$A$3001,EG$4,Formulas!$B$2:$B$3001,$A302))</f>
        <v>0</v>
      </c>
      <c r="EH302" s="21" t="n">
        <f aca="false">IF(OR($A302="",EH$4=""),0,COUNTIFS(Formulas!$A$2:$A$3001,EH$4,Formulas!$B$2:$B$3001,$A302))</f>
        <v>0</v>
      </c>
      <c r="EI302" s="21" t="n">
        <f aca="false">IF(OR($A302="",EI$4=""),0,COUNTIFS(Formulas!$A$2:$A$3001,EI$4,Formulas!$B$2:$B$3001,$A302))</f>
        <v>0</v>
      </c>
      <c r="EJ302" s="21" t="n">
        <f aca="false">IF(OR($A302="",EJ$4=""),0,COUNTIFS(Formulas!$A$2:$A$3001,EJ$4,Formulas!$B$2:$B$3001,$A302))</f>
        <v>0</v>
      </c>
      <c r="EK302" s="21" t="n">
        <f aca="false">IF(OR($A302="",EK$4=""),0,COUNTIFS(Formulas!$A$2:$A$3001,EK$4,Formulas!$B$2:$B$3001,$A302))</f>
        <v>0</v>
      </c>
      <c r="EL302" s="21" t="n">
        <f aca="false">IF(OR($A302="",EL$4=""),0,COUNTIFS(Formulas!$A$2:$A$3001,EL$4,Formulas!$B$2:$B$3001,$A302))</f>
        <v>0</v>
      </c>
      <c r="EM302" s="21" t="n">
        <f aca="false">IF(OR($A302="",EM$4=""),0,COUNTIFS(Formulas!$A$2:$A$3001,EM$4,Formulas!$B$2:$B$3001,$A302))</f>
        <v>0</v>
      </c>
      <c r="EN302" s="21" t="n">
        <f aca="false">IF(OR($A302="",EN$4=""),0,COUNTIFS(Formulas!$A$2:$A$3001,EN$4,Formulas!$B$2:$B$3001,$A302))</f>
        <v>0</v>
      </c>
      <c r="EO302" s="21" t="n">
        <f aca="false">IF(OR($A302="",EO$4=""),0,COUNTIFS(Formulas!$A$2:$A$3001,EO$4,Formulas!$B$2:$B$3001,$A302))</f>
        <v>0</v>
      </c>
      <c r="EP302" s="21" t="n">
        <f aca="false">IF(OR($A302="",EP$4=""),0,COUNTIFS(Formulas!$A$2:$A$3001,EP$4,Formulas!$B$2:$B$3001,$A302))</f>
        <v>0</v>
      </c>
      <c r="EQ302" s="21" t="n">
        <f aca="false">IF(OR($A302="",EQ$4=""),0,COUNTIFS(Formulas!$A$2:$A$3001,EQ$4,Formulas!$B$2:$B$3001,$A302))</f>
        <v>0</v>
      </c>
      <c r="ER302" s="21" t="n">
        <f aca="false">IF(OR($A302="",ER$4=""),0,COUNTIFS(Formulas!$A$2:$A$3001,ER$4,Formulas!$B$2:$B$3001,$A302))</f>
        <v>0</v>
      </c>
      <c r="ES302" s="21" t="n">
        <f aca="false">IF(OR($A302="",ES$4=""),0,COUNTIFS(Formulas!$A$2:$A$3001,ES$4,Formulas!$B$2:$B$3001,$A302))</f>
        <v>0</v>
      </c>
      <c r="ET302" s="21" t="n">
        <f aca="false">IF(OR($A302="",ET$4=""),0,COUNTIFS(Formulas!$A$2:$A$3001,ET$4,Formulas!$B$2:$B$3001,$A302))</f>
        <v>0</v>
      </c>
      <c r="EU302" s="21" t="n">
        <f aca="false">IF(OR($A302="",EU$4=""),0,COUNTIFS(Formulas!$A$2:$A$3001,EU$4,Formulas!$B$2:$B$3001,$A302))</f>
        <v>0</v>
      </c>
      <c r="EV302" s="21" t="n">
        <f aca="false">IF(OR($A302="",EV$4=""),0,COUNTIFS(Formulas!$A$2:$A$3001,EV$4,Formulas!$B$2:$B$3001,$A302))</f>
        <v>0</v>
      </c>
    </row>
    <row r="303" customFormat="false" ht="15" hidden="false" customHeight="false" outlineLevel="0" collapsed="false">
      <c r="A303" s="13" t="str">
        <f aca="false">IF(INDEX(Materials!$A$2:$A$301,299)="","",INDEX(Materials!$A$2:$A$301,299))</f>
        <v/>
      </c>
      <c r="B303" s="19" t="str">
        <f aca="false">IF(A303="","",COUNTIF(C303:EV303,"&gt;0"))</f>
        <v/>
      </c>
      <c r="C303" s="21" t="n">
        <f aca="false">IF(OR($A303="",C$4=""),0,COUNTIFS(Formulas!$A$2:$A$3001,C$4,Formulas!$B$2:$B$3001,$A303))</f>
        <v>0</v>
      </c>
      <c r="D303" s="21" t="n">
        <f aca="false">IF(OR($A303="",D$4=""),0,COUNTIFS(Formulas!$A$2:$A$3001,D$4,Formulas!$B$2:$B$3001,$A303))</f>
        <v>0</v>
      </c>
      <c r="E303" s="21" t="n">
        <f aca="false">IF(OR($A303="",E$4=""),0,COUNTIFS(Formulas!$A$2:$A$3001,E$4,Formulas!$B$2:$B$3001,$A303))</f>
        <v>0</v>
      </c>
      <c r="F303" s="21" t="n">
        <f aca="false">IF(OR($A303="",F$4=""),0,COUNTIFS(Formulas!$A$2:$A$3001,F$4,Formulas!$B$2:$B$3001,$A303))</f>
        <v>0</v>
      </c>
      <c r="G303" s="21" t="n">
        <f aca="false">IF(OR($A303="",G$4=""),0,COUNTIFS(Formulas!$A$2:$A$3001,G$4,Formulas!$B$2:$B$3001,$A303))</f>
        <v>0</v>
      </c>
      <c r="H303" s="21" t="n">
        <f aca="false">IF(OR($A303="",H$4=""),0,COUNTIFS(Formulas!$A$2:$A$3001,H$4,Formulas!$B$2:$B$3001,$A303))</f>
        <v>0</v>
      </c>
      <c r="I303" s="21" t="n">
        <f aca="false">IF(OR($A303="",I$4=""),0,COUNTIFS(Formulas!$A$2:$A$3001,I$4,Formulas!$B$2:$B$3001,$A303))</f>
        <v>0</v>
      </c>
      <c r="J303" s="21" t="n">
        <f aca="false">IF(OR($A303="",J$4=""),0,COUNTIFS(Formulas!$A$2:$A$3001,J$4,Formulas!$B$2:$B$3001,$A303))</f>
        <v>0</v>
      </c>
      <c r="K303" s="21" t="n">
        <f aca="false">IF(OR($A303="",K$4=""),0,COUNTIFS(Formulas!$A$2:$A$3001,K$4,Formulas!$B$2:$B$3001,$A303))</f>
        <v>0</v>
      </c>
      <c r="L303" s="21" t="n">
        <f aca="false">IF(OR($A303="",L$4=""),0,COUNTIFS(Formulas!$A$2:$A$3001,L$4,Formulas!$B$2:$B$3001,$A303))</f>
        <v>0</v>
      </c>
      <c r="M303" s="21" t="n">
        <f aca="false">IF(OR($A303="",M$4=""),0,COUNTIFS(Formulas!$A$2:$A$3001,M$4,Formulas!$B$2:$B$3001,$A303))</f>
        <v>0</v>
      </c>
      <c r="N303" s="21" t="n">
        <f aca="false">IF(OR($A303="",N$4=""),0,COUNTIFS(Formulas!$A$2:$A$3001,N$4,Formulas!$B$2:$B$3001,$A303))</f>
        <v>0</v>
      </c>
      <c r="O303" s="21" t="n">
        <f aca="false">IF(OR($A303="",O$4=""),0,COUNTIFS(Formulas!$A$2:$A$3001,O$4,Formulas!$B$2:$B$3001,$A303))</f>
        <v>0</v>
      </c>
      <c r="P303" s="21" t="n">
        <f aca="false">IF(OR($A303="",P$4=""),0,COUNTIFS(Formulas!$A$2:$A$3001,P$4,Formulas!$B$2:$B$3001,$A303))</f>
        <v>0</v>
      </c>
      <c r="Q303" s="21" t="n">
        <f aca="false">IF(OR($A303="",Q$4=""),0,COUNTIFS(Formulas!$A$2:$A$3001,Q$4,Formulas!$B$2:$B$3001,$A303))</f>
        <v>0</v>
      </c>
      <c r="R303" s="21" t="n">
        <f aca="false">IF(OR($A303="",R$4=""),0,COUNTIFS(Formulas!$A$2:$A$3001,R$4,Formulas!$B$2:$B$3001,$A303))</f>
        <v>0</v>
      </c>
      <c r="S303" s="21" t="n">
        <f aca="false">IF(OR($A303="",S$4=""),0,COUNTIFS(Formulas!$A$2:$A$3001,S$4,Formulas!$B$2:$B$3001,$A303))</f>
        <v>0</v>
      </c>
      <c r="T303" s="21" t="n">
        <f aca="false">IF(OR($A303="",T$4=""),0,COUNTIFS(Formulas!$A$2:$A$3001,T$4,Formulas!$B$2:$B$3001,$A303))</f>
        <v>0</v>
      </c>
      <c r="U303" s="21" t="n">
        <f aca="false">IF(OR($A303="",U$4=""),0,COUNTIFS(Formulas!$A$2:$A$3001,U$4,Formulas!$B$2:$B$3001,$A303))</f>
        <v>0</v>
      </c>
      <c r="V303" s="21" t="n">
        <f aca="false">IF(OR($A303="",V$4=""),0,COUNTIFS(Formulas!$A$2:$A$3001,V$4,Formulas!$B$2:$B$3001,$A303))</f>
        <v>0</v>
      </c>
      <c r="W303" s="21" t="n">
        <f aca="false">IF(OR($A303="",W$4=""),0,COUNTIFS(Formulas!$A$2:$A$3001,W$4,Formulas!$B$2:$B$3001,$A303))</f>
        <v>0</v>
      </c>
      <c r="X303" s="21" t="n">
        <f aca="false">IF(OR($A303="",X$4=""),0,COUNTIFS(Formulas!$A$2:$A$3001,X$4,Formulas!$B$2:$B$3001,$A303))</f>
        <v>0</v>
      </c>
      <c r="Y303" s="21" t="n">
        <f aca="false">IF(OR($A303="",Y$4=""),0,COUNTIFS(Formulas!$A$2:$A$3001,Y$4,Formulas!$B$2:$B$3001,$A303))</f>
        <v>0</v>
      </c>
      <c r="Z303" s="21" t="n">
        <f aca="false">IF(OR($A303="",Z$4=""),0,COUNTIFS(Formulas!$A$2:$A$3001,Z$4,Formulas!$B$2:$B$3001,$A303))</f>
        <v>0</v>
      </c>
      <c r="AA303" s="21" t="n">
        <f aca="false">IF(OR($A303="",AA$4=""),0,COUNTIFS(Formulas!$A$2:$A$3001,AA$4,Formulas!$B$2:$B$3001,$A303))</f>
        <v>0</v>
      </c>
      <c r="AB303" s="21" t="n">
        <f aca="false">IF(OR($A303="",AB$4=""),0,COUNTIFS(Formulas!$A$2:$A$3001,AB$4,Formulas!$B$2:$B$3001,$A303))</f>
        <v>0</v>
      </c>
      <c r="AC303" s="21" t="n">
        <f aca="false">IF(OR($A303="",AC$4=""),0,COUNTIFS(Formulas!$A$2:$A$3001,AC$4,Formulas!$B$2:$B$3001,$A303))</f>
        <v>0</v>
      </c>
      <c r="AD303" s="21" t="n">
        <f aca="false">IF(OR($A303="",AD$4=""),0,COUNTIFS(Formulas!$A$2:$A$3001,AD$4,Formulas!$B$2:$B$3001,$A303))</f>
        <v>0</v>
      </c>
      <c r="AE303" s="21" t="n">
        <f aca="false">IF(OR($A303="",AE$4=""),0,COUNTIFS(Formulas!$A$2:$A$3001,AE$4,Formulas!$B$2:$B$3001,$A303))</f>
        <v>0</v>
      </c>
      <c r="AF303" s="21" t="n">
        <f aca="false">IF(OR($A303="",AF$4=""),0,COUNTIFS(Formulas!$A$2:$A$3001,AF$4,Formulas!$B$2:$B$3001,$A303))</f>
        <v>0</v>
      </c>
      <c r="AG303" s="21" t="n">
        <f aca="false">IF(OR($A303="",AG$4=""),0,COUNTIFS(Formulas!$A$2:$A$3001,AG$4,Formulas!$B$2:$B$3001,$A303))</f>
        <v>0</v>
      </c>
      <c r="AH303" s="21" t="n">
        <f aca="false">IF(OR($A303="",AH$4=""),0,COUNTIFS(Formulas!$A$2:$A$3001,AH$4,Formulas!$B$2:$B$3001,$A303))</f>
        <v>0</v>
      </c>
      <c r="AI303" s="21" t="n">
        <f aca="false">IF(OR($A303="",AI$4=""),0,COUNTIFS(Formulas!$A$2:$A$3001,AI$4,Formulas!$B$2:$B$3001,$A303))</f>
        <v>0</v>
      </c>
      <c r="AJ303" s="21" t="n">
        <f aca="false">IF(OR($A303="",AJ$4=""),0,COUNTIFS(Formulas!$A$2:$A$3001,AJ$4,Formulas!$B$2:$B$3001,$A303))</f>
        <v>0</v>
      </c>
      <c r="AK303" s="21" t="n">
        <f aca="false">IF(OR($A303="",AK$4=""),0,COUNTIFS(Formulas!$A$2:$A$3001,AK$4,Formulas!$B$2:$B$3001,$A303))</f>
        <v>0</v>
      </c>
      <c r="AL303" s="21" t="n">
        <f aca="false">IF(OR($A303="",AL$4=""),0,COUNTIFS(Formulas!$A$2:$A$3001,AL$4,Formulas!$B$2:$B$3001,$A303))</f>
        <v>0</v>
      </c>
      <c r="AM303" s="21" t="n">
        <f aca="false">IF(OR($A303="",AM$4=""),0,COUNTIFS(Formulas!$A$2:$A$3001,AM$4,Formulas!$B$2:$B$3001,$A303))</f>
        <v>0</v>
      </c>
      <c r="AN303" s="21" t="n">
        <f aca="false">IF(OR($A303="",AN$4=""),0,COUNTIFS(Formulas!$A$2:$A$3001,AN$4,Formulas!$B$2:$B$3001,$A303))</f>
        <v>0</v>
      </c>
      <c r="AO303" s="21" t="n">
        <f aca="false">IF(OR($A303="",AO$4=""),0,COUNTIFS(Formulas!$A$2:$A$3001,AO$4,Formulas!$B$2:$B$3001,$A303))</f>
        <v>0</v>
      </c>
      <c r="AP303" s="21" t="n">
        <f aca="false">IF(OR($A303="",AP$4=""),0,COUNTIFS(Formulas!$A$2:$A$3001,AP$4,Formulas!$B$2:$B$3001,$A303))</f>
        <v>0</v>
      </c>
      <c r="AQ303" s="21" t="n">
        <f aca="false">IF(OR($A303="",AQ$4=""),0,COUNTIFS(Formulas!$A$2:$A$3001,AQ$4,Formulas!$B$2:$B$3001,$A303))</f>
        <v>0</v>
      </c>
      <c r="AR303" s="21" t="n">
        <f aca="false">IF(OR($A303="",AR$4=""),0,COUNTIFS(Formulas!$A$2:$A$3001,AR$4,Formulas!$B$2:$B$3001,$A303))</f>
        <v>0</v>
      </c>
      <c r="AS303" s="21" t="n">
        <f aca="false">IF(OR($A303="",AS$4=""),0,COUNTIFS(Formulas!$A$2:$A$3001,AS$4,Formulas!$B$2:$B$3001,$A303))</f>
        <v>0</v>
      </c>
      <c r="AT303" s="21" t="n">
        <f aca="false">IF(OR($A303="",AT$4=""),0,COUNTIFS(Formulas!$A$2:$A$3001,AT$4,Formulas!$B$2:$B$3001,$A303))</f>
        <v>0</v>
      </c>
      <c r="AU303" s="21" t="n">
        <f aca="false">IF(OR($A303="",AU$4=""),0,COUNTIFS(Formulas!$A$2:$A$3001,AU$4,Formulas!$B$2:$B$3001,$A303))</f>
        <v>0</v>
      </c>
      <c r="AV303" s="21" t="n">
        <f aca="false">IF(OR($A303="",AV$4=""),0,COUNTIFS(Formulas!$A$2:$A$3001,AV$4,Formulas!$B$2:$B$3001,$A303))</f>
        <v>0</v>
      </c>
      <c r="AW303" s="21" t="n">
        <f aca="false">IF(OR($A303="",AW$4=""),0,COUNTIFS(Formulas!$A$2:$A$3001,AW$4,Formulas!$B$2:$B$3001,$A303))</f>
        <v>0</v>
      </c>
      <c r="AX303" s="21" t="n">
        <f aca="false">IF(OR($A303="",AX$4=""),0,COUNTIFS(Formulas!$A$2:$A$3001,AX$4,Formulas!$B$2:$B$3001,$A303))</f>
        <v>0</v>
      </c>
      <c r="AY303" s="21" t="n">
        <f aca="false">IF(OR($A303="",AY$4=""),0,COUNTIFS(Formulas!$A$2:$A$3001,AY$4,Formulas!$B$2:$B$3001,$A303))</f>
        <v>0</v>
      </c>
      <c r="AZ303" s="21" t="n">
        <f aca="false">IF(OR($A303="",AZ$4=""),0,COUNTIFS(Formulas!$A$2:$A$3001,AZ$4,Formulas!$B$2:$B$3001,$A303))</f>
        <v>0</v>
      </c>
      <c r="BA303" s="21" t="n">
        <f aca="false">IF(OR($A303="",BA$4=""),0,COUNTIFS(Formulas!$A$2:$A$3001,BA$4,Formulas!$B$2:$B$3001,$A303))</f>
        <v>0</v>
      </c>
      <c r="BB303" s="21" t="n">
        <f aca="false">IF(OR($A303="",BB$4=""),0,COUNTIFS(Formulas!$A$2:$A$3001,BB$4,Formulas!$B$2:$B$3001,$A303))</f>
        <v>0</v>
      </c>
      <c r="BC303" s="21" t="n">
        <f aca="false">IF(OR($A303="",BC$4=""),0,COUNTIFS(Formulas!$A$2:$A$3001,BC$4,Formulas!$B$2:$B$3001,$A303))</f>
        <v>0</v>
      </c>
      <c r="BD303" s="21" t="n">
        <f aca="false">IF(OR($A303="",BD$4=""),0,COUNTIFS(Formulas!$A$2:$A$3001,BD$4,Formulas!$B$2:$B$3001,$A303))</f>
        <v>0</v>
      </c>
      <c r="BE303" s="21" t="n">
        <f aca="false">IF(OR($A303="",BE$4=""),0,COUNTIFS(Formulas!$A$2:$A$3001,BE$4,Formulas!$B$2:$B$3001,$A303))</f>
        <v>0</v>
      </c>
      <c r="BF303" s="21" t="n">
        <f aca="false">IF(OR($A303="",BF$4=""),0,COUNTIFS(Formulas!$A$2:$A$3001,BF$4,Formulas!$B$2:$B$3001,$A303))</f>
        <v>0</v>
      </c>
      <c r="BG303" s="21" t="n">
        <f aca="false">IF(OR($A303="",BG$4=""),0,COUNTIFS(Formulas!$A$2:$A$3001,BG$4,Formulas!$B$2:$B$3001,$A303))</f>
        <v>0</v>
      </c>
      <c r="BH303" s="21" t="n">
        <f aca="false">IF(OR($A303="",BH$4=""),0,COUNTIFS(Formulas!$A$2:$A$3001,BH$4,Formulas!$B$2:$B$3001,$A303))</f>
        <v>0</v>
      </c>
      <c r="BI303" s="21" t="n">
        <f aca="false">IF(OR($A303="",BI$4=""),0,COUNTIFS(Formulas!$A$2:$A$3001,BI$4,Formulas!$B$2:$B$3001,$A303))</f>
        <v>0</v>
      </c>
      <c r="BJ303" s="21" t="n">
        <f aca="false">IF(OR($A303="",BJ$4=""),0,COUNTIFS(Formulas!$A$2:$A$3001,BJ$4,Formulas!$B$2:$B$3001,$A303))</f>
        <v>0</v>
      </c>
      <c r="BK303" s="21" t="n">
        <f aca="false">IF(OR($A303="",BK$4=""),0,COUNTIFS(Formulas!$A$2:$A$3001,BK$4,Formulas!$B$2:$B$3001,$A303))</f>
        <v>0</v>
      </c>
      <c r="BL303" s="21" t="n">
        <f aca="false">IF(OR($A303="",BL$4=""),0,COUNTIFS(Formulas!$A$2:$A$3001,BL$4,Formulas!$B$2:$B$3001,$A303))</f>
        <v>0</v>
      </c>
      <c r="BM303" s="21" t="n">
        <f aca="false">IF(OR($A303="",BM$4=""),0,COUNTIFS(Formulas!$A$2:$A$3001,BM$4,Formulas!$B$2:$B$3001,$A303))</f>
        <v>0</v>
      </c>
      <c r="BN303" s="21" t="n">
        <f aca="false">IF(OR($A303="",BN$4=""),0,COUNTIFS(Formulas!$A$2:$A$3001,BN$4,Formulas!$B$2:$B$3001,$A303))</f>
        <v>0</v>
      </c>
      <c r="BO303" s="21" t="n">
        <f aca="false">IF(OR($A303="",BO$4=""),0,COUNTIFS(Formulas!$A$2:$A$3001,BO$4,Formulas!$B$2:$B$3001,$A303))</f>
        <v>0</v>
      </c>
      <c r="BP303" s="21" t="n">
        <f aca="false">IF(OR($A303="",BP$4=""),0,COUNTIFS(Formulas!$A$2:$A$3001,BP$4,Formulas!$B$2:$B$3001,$A303))</f>
        <v>0</v>
      </c>
      <c r="BQ303" s="21" t="n">
        <f aca="false">IF(OR($A303="",BQ$4=""),0,COUNTIFS(Formulas!$A$2:$A$3001,BQ$4,Formulas!$B$2:$B$3001,$A303))</f>
        <v>0</v>
      </c>
      <c r="BR303" s="21" t="n">
        <f aca="false">IF(OR($A303="",BR$4=""),0,COUNTIFS(Formulas!$A$2:$A$3001,BR$4,Formulas!$B$2:$B$3001,$A303))</f>
        <v>0</v>
      </c>
      <c r="BS303" s="21" t="n">
        <f aca="false">IF(OR($A303="",BS$4=""),0,COUNTIFS(Formulas!$A$2:$A$3001,BS$4,Formulas!$B$2:$B$3001,$A303))</f>
        <v>0</v>
      </c>
      <c r="BT303" s="21" t="n">
        <f aca="false">IF(OR($A303="",BT$4=""),0,COUNTIFS(Formulas!$A$2:$A$3001,BT$4,Formulas!$B$2:$B$3001,$A303))</f>
        <v>0</v>
      </c>
      <c r="BU303" s="21" t="n">
        <f aca="false">IF(OR($A303="",BU$4=""),0,COUNTIFS(Formulas!$A$2:$A$3001,BU$4,Formulas!$B$2:$B$3001,$A303))</f>
        <v>0</v>
      </c>
      <c r="BV303" s="21" t="n">
        <f aca="false">IF(OR($A303="",BV$4=""),0,COUNTIFS(Formulas!$A$2:$A$3001,BV$4,Formulas!$B$2:$B$3001,$A303))</f>
        <v>0</v>
      </c>
      <c r="BW303" s="21" t="n">
        <f aca="false">IF(OR($A303="",BW$4=""),0,COUNTIFS(Formulas!$A$2:$A$3001,BW$4,Formulas!$B$2:$B$3001,$A303))</f>
        <v>0</v>
      </c>
      <c r="BX303" s="21" t="n">
        <f aca="false">IF(OR($A303="",BX$4=""),0,COUNTIFS(Formulas!$A$2:$A$3001,BX$4,Formulas!$B$2:$B$3001,$A303))</f>
        <v>0</v>
      </c>
      <c r="BY303" s="21" t="n">
        <f aca="false">IF(OR($A303="",BY$4=""),0,COUNTIFS(Formulas!$A$2:$A$3001,BY$4,Formulas!$B$2:$B$3001,$A303))</f>
        <v>0</v>
      </c>
      <c r="BZ303" s="21" t="n">
        <f aca="false">IF(OR($A303="",BZ$4=""),0,COUNTIFS(Formulas!$A$2:$A$3001,BZ$4,Formulas!$B$2:$B$3001,$A303))</f>
        <v>0</v>
      </c>
      <c r="CA303" s="21" t="n">
        <f aca="false">IF(OR($A303="",CA$4=""),0,COUNTIFS(Formulas!$A$2:$A$3001,CA$4,Formulas!$B$2:$B$3001,$A303))</f>
        <v>0</v>
      </c>
      <c r="CB303" s="21" t="n">
        <f aca="false">IF(OR($A303="",CB$4=""),0,COUNTIFS(Formulas!$A$2:$A$3001,CB$4,Formulas!$B$2:$B$3001,$A303))</f>
        <v>0</v>
      </c>
      <c r="CC303" s="21" t="n">
        <f aca="false">IF(OR($A303="",CC$4=""),0,COUNTIFS(Formulas!$A$2:$A$3001,CC$4,Formulas!$B$2:$B$3001,$A303))</f>
        <v>0</v>
      </c>
      <c r="CD303" s="21" t="n">
        <f aca="false">IF(OR($A303="",CD$4=""),0,COUNTIFS(Formulas!$A$2:$A$3001,CD$4,Formulas!$B$2:$B$3001,$A303))</f>
        <v>0</v>
      </c>
      <c r="CE303" s="21" t="n">
        <f aca="false">IF(OR($A303="",CE$4=""),0,COUNTIFS(Formulas!$A$2:$A$3001,CE$4,Formulas!$B$2:$B$3001,$A303))</f>
        <v>0</v>
      </c>
      <c r="CF303" s="21" t="n">
        <f aca="false">IF(OR($A303="",CF$4=""),0,COUNTIFS(Formulas!$A$2:$A$3001,CF$4,Formulas!$B$2:$B$3001,$A303))</f>
        <v>0</v>
      </c>
      <c r="CG303" s="21" t="n">
        <f aca="false">IF(OR($A303="",CG$4=""),0,COUNTIFS(Formulas!$A$2:$A$3001,CG$4,Formulas!$B$2:$B$3001,$A303))</f>
        <v>0</v>
      </c>
      <c r="CH303" s="21" t="n">
        <f aca="false">IF(OR($A303="",CH$4=""),0,COUNTIFS(Formulas!$A$2:$A$3001,CH$4,Formulas!$B$2:$B$3001,$A303))</f>
        <v>0</v>
      </c>
      <c r="CI303" s="21" t="n">
        <f aca="false">IF(OR($A303="",CI$4=""),0,COUNTIFS(Formulas!$A$2:$A$3001,CI$4,Formulas!$B$2:$B$3001,$A303))</f>
        <v>0</v>
      </c>
      <c r="CJ303" s="21" t="n">
        <f aca="false">IF(OR($A303="",CJ$4=""),0,COUNTIFS(Formulas!$A$2:$A$3001,CJ$4,Formulas!$B$2:$B$3001,$A303))</f>
        <v>0</v>
      </c>
      <c r="CK303" s="21" t="n">
        <f aca="false">IF(OR($A303="",CK$4=""),0,COUNTIFS(Formulas!$A$2:$A$3001,CK$4,Formulas!$B$2:$B$3001,$A303))</f>
        <v>0</v>
      </c>
      <c r="CL303" s="21" t="n">
        <f aca="false">IF(OR($A303="",CL$4=""),0,COUNTIFS(Formulas!$A$2:$A$3001,CL$4,Formulas!$B$2:$B$3001,$A303))</f>
        <v>0</v>
      </c>
      <c r="CM303" s="21" t="n">
        <f aca="false">IF(OR($A303="",CM$4=""),0,COUNTIFS(Formulas!$A$2:$A$3001,CM$4,Formulas!$B$2:$B$3001,$A303))</f>
        <v>0</v>
      </c>
      <c r="CN303" s="21" t="n">
        <f aca="false">IF(OR($A303="",CN$4=""),0,COUNTIFS(Formulas!$A$2:$A$3001,CN$4,Formulas!$B$2:$B$3001,$A303))</f>
        <v>0</v>
      </c>
      <c r="CO303" s="21" t="n">
        <f aca="false">IF(OR($A303="",CO$4=""),0,COUNTIFS(Formulas!$A$2:$A$3001,CO$4,Formulas!$B$2:$B$3001,$A303))</f>
        <v>0</v>
      </c>
      <c r="CP303" s="21" t="n">
        <f aca="false">IF(OR($A303="",CP$4=""),0,COUNTIFS(Formulas!$A$2:$A$3001,CP$4,Formulas!$B$2:$B$3001,$A303))</f>
        <v>0</v>
      </c>
      <c r="CQ303" s="21" t="n">
        <f aca="false">IF(OR($A303="",CQ$4=""),0,COUNTIFS(Formulas!$A$2:$A$3001,CQ$4,Formulas!$B$2:$B$3001,$A303))</f>
        <v>0</v>
      </c>
      <c r="CR303" s="21" t="n">
        <f aca="false">IF(OR($A303="",CR$4=""),0,COUNTIFS(Formulas!$A$2:$A$3001,CR$4,Formulas!$B$2:$B$3001,$A303))</f>
        <v>0</v>
      </c>
      <c r="CS303" s="21" t="n">
        <f aca="false">IF(OR($A303="",CS$4=""),0,COUNTIFS(Formulas!$A$2:$A$3001,CS$4,Formulas!$B$2:$B$3001,$A303))</f>
        <v>0</v>
      </c>
      <c r="CT303" s="21" t="n">
        <f aca="false">IF(OR($A303="",CT$4=""),0,COUNTIFS(Formulas!$A$2:$A$3001,CT$4,Formulas!$B$2:$B$3001,$A303))</f>
        <v>0</v>
      </c>
      <c r="CU303" s="21" t="n">
        <f aca="false">IF(OR($A303="",CU$4=""),0,COUNTIFS(Formulas!$A$2:$A$3001,CU$4,Formulas!$B$2:$B$3001,$A303))</f>
        <v>0</v>
      </c>
      <c r="CV303" s="21" t="n">
        <f aca="false">IF(OR($A303="",CV$4=""),0,COUNTIFS(Formulas!$A$2:$A$3001,CV$4,Formulas!$B$2:$B$3001,$A303))</f>
        <v>0</v>
      </c>
      <c r="CW303" s="21" t="n">
        <f aca="false">IF(OR($A303="",CW$4=""),0,COUNTIFS(Formulas!$A$2:$A$3001,CW$4,Formulas!$B$2:$B$3001,$A303))</f>
        <v>0</v>
      </c>
      <c r="CX303" s="21" t="n">
        <f aca="false">IF(OR($A303="",CX$4=""),0,COUNTIFS(Formulas!$A$2:$A$3001,CX$4,Formulas!$B$2:$B$3001,$A303))</f>
        <v>0</v>
      </c>
      <c r="CY303" s="21" t="n">
        <f aca="false">IF(OR($A303="",CY$4=""),0,COUNTIFS(Formulas!$A$2:$A$3001,CY$4,Formulas!$B$2:$B$3001,$A303))</f>
        <v>0</v>
      </c>
      <c r="CZ303" s="21" t="n">
        <f aca="false">IF(OR($A303="",CZ$4=""),0,COUNTIFS(Formulas!$A$2:$A$3001,CZ$4,Formulas!$B$2:$B$3001,$A303))</f>
        <v>0</v>
      </c>
      <c r="DA303" s="21" t="n">
        <f aca="false">IF(OR($A303="",DA$4=""),0,COUNTIFS(Formulas!$A$2:$A$3001,DA$4,Formulas!$B$2:$B$3001,$A303))</f>
        <v>0</v>
      </c>
      <c r="DB303" s="21" t="n">
        <f aca="false">IF(OR($A303="",DB$4=""),0,COUNTIFS(Formulas!$A$2:$A$3001,DB$4,Formulas!$B$2:$B$3001,$A303))</f>
        <v>0</v>
      </c>
      <c r="DC303" s="21" t="n">
        <f aca="false">IF(OR($A303="",DC$4=""),0,COUNTIFS(Formulas!$A$2:$A$3001,DC$4,Formulas!$B$2:$B$3001,$A303))</f>
        <v>0</v>
      </c>
      <c r="DD303" s="21" t="n">
        <f aca="false">IF(OR($A303="",DD$4=""),0,COUNTIFS(Formulas!$A$2:$A$3001,DD$4,Formulas!$B$2:$B$3001,$A303))</f>
        <v>0</v>
      </c>
      <c r="DE303" s="21" t="n">
        <f aca="false">IF(OR($A303="",DE$4=""),0,COUNTIFS(Formulas!$A$2:$A$3001,DE$4,Formulas!$B$2:$B$3001,$A303))</f>
        <v>0</v>
      </c>
      <c r="DF303" s="21" t="n">
        <f aca="false">IF(OR($A303="",DF$4=""),0,COUNTIFS(Formulas!$A$2:$A$3001,DF$4,Formulas!$B$2:$B$3001,$A303))</f>
        <v>0</v>
      </c>
      <c r="DG303" s="21" t="n">
        <f aca="false">IF(OR($A303="",DG$4=""),0,COUNTIFS(Formulas!$A$2:$A$3001,DG$4,Formulas!$B$2:$B$3001,$A303))</f>
        <v>0</v>
      </c>
      <c r="DH303" s="21" t="n">
        <f aca="false">IF(OR($A303="",DH$4=""),0,COUNTIFS(Formulas!$A$2:$A$3001,DH$4,Formulas!$B$2:$B$3001,$A303))</f>
        <v>0</v>
      </c>
      <c r="DI303" s="21" t="n">
        <f aca="false">IF(OR($A303="",DI$4=""),0,COUNTIFS(Formulas!$A$2:$A$3001,DI$4,Formulas!$B$2:$B$3001,$A303))</f>
        <v>0</v>
      </c>
      <c r="DJ303" s="21" t="n">
        <f aca="false">IF(OR($A303="",DJ$4=""),0,COUNTIFS(Formulas!$A$2:$A$3001,DJ$4,Formulas!$B$2:$B$3001,$A303))</f>
        <v>0</v>
      </c>
      <c r="DK303" s="21" t="n">
        <f aca="false">IF(OR($A303="",DK$4=""),0,COUNTIFS(Formulas!$A$2:$A$3001,DK$4,Formulas!$B$2:$B$3001,$A303))</f>
        <v>0</v>
      </c>
      <c r="DL303" s="21" t="n">
        <f aca="false">IF(OR($A303="",DL$4=""),0,COUNTIFS(Formulas!$A$2:$A$3001,DL$4,Formulas!$B$2:$B$3001,$A303))</f>
        <v>0</v>
      </c>
      <c r="DM303" s="21" t="n">
        <f aca="false">IF(OR($A303="",DM$4=""),0,COUNTIFS(Formulas!$A$2:$A$3001,DM$4,Formulas!$B$2:$B$3001,$A303))</f>
        <v>0</v>
      </c>
      <c r="DN303" s="21" t="n">
        <f aca="false">IF(OR($A303="",DN$4=""),0,COUNTIFS(Formulas!$A$2:$A$3001,DN$4,Formulas!$B$2:$B$3001,$A303))</f>
        <v>0</v>
      </c>
      <c r="DO303" s="21" t="n">
        <f aca="false">IF(OR($A303="",DO$4=""),0,COUNTIFS(Formulas!$A$2:$A$3001,DO$4,Formulas!$B$2:$B$3001,$A303))</f>
        <v>0</v>
      </c>
      <c r="DP303" s="21" t="n">
        <f aca="false">IF(OR($A303="",DP$4=""),0,COUNTIFS(Formulas!$A$2:$A$3001,DP$4,Formulas!$B$2:$B$3001,$A303))</f>
        <v>0</v>
      </c>
      <c r="DQ303" s="21" t="n">
        <f aca="false">IF(OR($A303="",DQ$4=""),0,COUNTIFS(Formulas!$A$2:$A$3001,DQ$4,Formulas!$B$2:$B$3001,$A303))</f>
        <v>0</v>
      </c>
      <c r="DR303" s="21" t="n">
        <f aca="false">IF(OR($A303="",DR$4=""),0,COUNTIFS(Formulas!$A$2:$A$3001,DR$4,Formulas!$B$2:$B$3001,$A303))</f>
        <v>0</v>
      </c>
      <c r="DS303" s="21" t="n">
        <f aca="false">IF(OR($A303="",DS$4=""),0,COUNTIFS(Formulas!$A$2:$A$3001,DS$4,Formulas!$B$2:$B$3001,$A303))</f>
        <v>0</v>
      </c>
      <c r="DT303" s="21" t="n">
        <f aca="false">IF(OR($A303="",DT$4=""),0,COUNTIFS(Formulas!$A$2:$A$3001,DT$4,Formulas!$B$2:$B$3001,$A303))</f>
        <v>0</v>
      </c>
      <c r="DU303" s="21" t="n">
        <f aca="false">IF(OR($A303="",DU$4=""),0,COUNTIFS(Formulas!$A$2:$A$3001,DU$4,Formulas!$B$2:$B$3001,$A303))</f>
        <v>0</v>
      </c>
      <c r="DV303" s="21" t="n">
        <f aca="false">IF(OR($A303="",DV$4=""),0,COUNTIFS(Formulas!$A$2:$A$3001,DV$4,Formulas!$B$2:$B$3001,$A303))</f>
        <v>0</v>
      </c>
      <c r="DW303" s="21" t="n">
        <f aca="false">IF(OR($A303="",DW$4=""),0,COUNTIFS(Formulas!$A$2:$A$3001,DW$4,Formulas!$B$2:$B$3001,$A303))</f>
        <v>0</v>
      </c>
      <c r="DX303" s="21" t="n">
        <f aca="false">IF(OR($A303="",DX$4=""),0,COUNTIFS(Formulas!$A$2:$A$3001,DX$4,Formulas!$B$2:$B$3001,$A303))</f>
        <v>0</v>
      </c>
      <c r="DY303" s="21" t="n">
        <f aca="false">IF(OR($A303="",DY$4=""),0,COUNTIFS(Formulas!$A$2:$A$3001,DY$4,Formulas!$B$2:$B$3001,$A303))</f>
        <v>0</v>
      </c>
      <c r="DZ303" s="21" t="n">
        <f aca="false">IF(OR($A303="",DZ$4=""),0,COUNTIFS(Formulas!$A$2:$A$3001,DZ$4,Formulas!$B$2:$B$3001,$A303))</f>
        <v>0</v>
      </c>
      <c r="EA303" s="21" t="n">
        <f aca="false">IF(OR($A303="",EA$4=""),0,COUNTIFS(Formulas!$A$2:$A$3001,EA$4,Formulas!$B$2:$B$3001,$A303))</f>
        <v>0</v>
      </c>
      <c r="EB303" s="21" t="n">
        <f aca="false">IF(OR($A303="",EB$4=""),0,COUNTIFS(Formulas!$A$2:$A$3001,EB$4,Formulas!$B$2:$B$3001,$A303))</f>
        <v>0</v>
      </c>
      <c r="EC303" s="21" t="n">
        <f aca="false">IF(OR($A303="",EC$4=""),0,COUNTIFS(Formulas!$A$2:$A$3001,EC$4,Formulas!$B$2:$B$3001,$A303))</f>
        <v>0</v>
      </c>
      <c r="ED303" s="21" t="n">
        <f aca="false">IF(OR($A303="",ED$4=""),0,COUNTIFS(Formulas!$A$2:$A$3001,ED$4,Formulas!$B$2:$B$3001,$A303))</f>
        <v>0</v>
      </c>
      <c r="EE303" s="21" t="n">
        <f aca="false">IF(OR($A303="",EE$4=""),0,COUNTIFS(Formulas!$A$2:$A$3001,EE$4,Formulas!$B$2:$B$3001,$A303))</f>
        <v>0</v>
      </c>
      <c r="EF303" s="21" t="n">
        <f aca="false">IF(OR($A303="",EF$4=""),0,COUNTIFS(Formulas!$A$2:$A$3001,EF$4,Formulas!$B$2:$B$3001,$A303))</f>
        <v>0</v>
      </c>
      <c r="EG303" s="21" t="n">
        <f aca="false">IF(OR($A303="",EG$4=""),0,COUNTIFS(Formulas!$A$2:$A$3001,EG$4,Formulas!$B$2:$B$3001,$A303))</f>
        <v>0</v>
      </c>
      <c r="EH303" s="21" t="n">
        <f aca="false">IF(OR($A303="",EH$4=""),0,COUNTIFS(Formulas!$A$2:$A$3001,EH$4,Formulas!$B$2:$B$3001,$A303))</f>
        <v>0</v>
      </c>
      <c r="EI303" s="21" t="n">
        <f aca="false">IF(OR($A303="",EI$4=""),0,COUNTIFS(Formulas!$A$2:$A$3001,EI$4,Formulas!$B$2:$B$3001,$A303))</f>
        <v>0</v>
      </c>
      <c r="EJ303" s="21" t="n">
        <f aca="false">IF(OR($A303="",EJ$4=""),0,COUNTIFS(Formulas!$A$2:$A$3001,EJ$4,Formulas!$B$2:$B$3001,$A303))</f>
        <v>0</v>
      </c>
      <c r="EK303" s="21" t="n">
        <f aca="false">IF(OR($A303="",EK$4=""),0,COUNTIFS(Formulas!$A$2:$A$3001,EK$4,Formulas!$B$2:$B$3001,$A303))</f>
        <v>0</v>
      </c>
      <c r="EL303" s="21" t="n">
        <f aca="false">IF(OR($A303="",EL$4=""),0,COUNTIFS(Formulas!$A$2:$A$3001,EL$4,Formulas!$B$2:$B$3001,$A303))</f>
        <v>0</v>
      </c>
      <c r="EM303" s="21" t="n">
        <f aca="false">IF(OR($A303="",EM$4=""),0,COUNTIFS(Formulas!$A$2:$A$3001,EM$4,Formulas!$B$2:$B$3001,$A303))</f>
        <v>0</v>
      </c>
      <c r="EN303" s="21" t="n">
        <f aca="false">IF(OR($A303="",EN$4=""),0,COUNTIFS(Formulas!$A$2:$A$3001,EN$4,Formulas!$B$2:$B$3001,$A303))</f>
        <v>0</v>
      </c>
      <c r="EO303" s="21" t="n">
        <f aca="false">IF(OR($A303="",EO$4=""),0,COUNTIFS(Formulas!$A$2:$A$3001,EO$4,Formulas!$B$2:$B$3001,$A303))</f>
        <v>0</v>
      </c>
      <c r="EP303" s="21" t="n">
        <f aca="false">IF(OR($A303="",EP$4=""),0,COUNTIFS(Formulas!$A$2:$A$3001,EP$4,Formulas!$B$2:$B$3001,$A303))</f>
        <v>0</v>
      </c>
      <c r="EQ303" s="21" t="n">
        <f aca="false">IF(OR($A303="",EQ$4=""),0,COUNTIFS(Formulas!$A$2:$A$3001,EQ$4,Formulas!$B$2:$B$3001,$A303))</f>
        <v>0</v>
      </c>
      <c r="ER303" s="21" t="n">
        <f aca="false">IF(OR($A303="",ER$4=""),0,COUNTIFS(Formulas!$A$2:$A$3001,ER$4,Formulas!$B$2:$B$3001,$A303))</f>
        <v>0</v>
      </c>
      <c r="ES303" s="21" t="n">
        <f aca="false">IF(OR($A303="",ES$4=""),0,COUNTIFS(Formulas!$A$2:$A$3001,ES$4,Formulas!$B$2:$B$3001,$A303))</f>
        <v>0</v>
      </c>
      <c r="ET303" s="21" t="n">
        <f aca="false">IF(OR($A303="",ET$4=""),0,COUNTIFS(Formulas!$A$2:$A$3001,ET$4,Formulas!$B$2:$B$3001,$A303))</f>
        <v>0</v>
      </c>
      <c r="EU303" s="21" t="n">
        <f aca="false">IF(OR($A303="",EU$4=""),0,COUNTIFS(Formulas!$A$2:$A$3001,EU$4,Formulas!$B$2:$B$3001,$A303))</f>
        <v>0</v>
      </c>
      <c r="EV303" s="21" t="n">
        <f aca="false">IF(OR($A303="",EV$4=""),0,COUNTIFS(Formulas!$A$2:$A$3001,EV$4,Formulas!$B$2:$B$3001,$A303))</f>
        <v>0</v>
      </c>
    </row>
    <row r="304" customFormat="false" ht="15" hidden="false" customHeight="false" outlineLevel="0" collapsed="false">
      <c r="A304" s="13" t="str">
        <f aca="false">IF(INDEX(Materials!$A$2:$A$301,300)="","",INDEX(Materials!$A$2:$A$301,300))</f>
        <v/>
      </c>
      <c r="B304" s="19" t="str">
        <f aca="false">IF(A304="","",COUNTIF(C304:EV304,"&gt;0"))</f>
        <v/>
      </c>
      <c r="C304" s="21" t="n">
        <f aca="false">IF(OR($A304="",C$4=""),0,COUNTIFS(Formulas!$A$2:$A$3001,C$4,Formulas!$B$2:$B$3001,$A304))</f>
        <v>0</v>
      </c>
      <c r="D304" s="21" t="n">
        <f aca="false">IF(OR($A304="",D$4=""),0,COUNTIFS(Formulas!$A$2:$A$3001,D$4,Formulas!$B$2:$B$3001,$A304))</f>
        <v>0</v>
      </c>
      <c r="E304" s="21" t="n">
        <f aca="false">IF(OR($A304="",E$4=""),0,COUNTIFS(Formulas!$A$2:$A$3001,E$4,Formulas!$B$2:$B$3001,$A304))</f>
        <v>0</v>
      </c>
      <c r="F304" s="21" t="n">
        <f aca="false">IF(OR($A304="",F$4=""),0,COUNTIFS(Formulas!$A$2:$A$3001,F$4,Formulas!$B$2:$B$3001,$A304))</f>
        <v>0</v>
      </c>
      <c r="G304" s="21" t="n">
        <f aca="false">IF(OR($A304="",G$4=""),0,COUNTIFS(Formulas!$A$2:$A$3001,G$4,Formulas!$B$2:$B$3001,$A304))</f>
        <v>0</v>
      </c>
      <c r="H304" s="21" t="n">
        <f aca="false">IF(OR($A304="",H$4=""),0,COUNTIFS(Formulas!$A$2:$A$3001,H$4,Formulas!$B$2:$B$3001,$A304))</f>
        <v>0</v>
      </c>
      <c r="I304" s="21" t="n">
        <f aca="false">IF(OR($A304="",I$4=""),0,COUNTIFS(Formulas!$A$2:$A$3001,I$4,Formulas!$B$2:$B$3001,$A304))</f>
        <v>0</v>
      </c>
      <c r="J304" s="21" t="n">
        <f aca="false">IF(OR($A304="",J$4=""),0,COUNTIFS(Formulas!$A$2:$A$3001,J$4,Formulas!$B$2:$B$3001,$A304))</f>
        <v>0</v>
      </c>
      <c r="K304" s="21" t="n">
        <f aca="false">IF(OR($A304="",K$4=""),0,COUNTIFS(Formulas!$A$2:$A$3001,K$4,Formulas!$B$2:$B$3001,$A304))</f>
        <v>0</v>
      </c>
      <c r="L304" s="21" t="n">
        <f aca="false">IF(OR($A304="",L$4=""),0,COUNTIFS(Formulas!$A$2:$A$3001,L$4,Formulas!$B$2:$B$3001,$A304))</f>
        <v>0</v>
      </c>
      <c r="M304" s="21" t="n">
        <f aca="false">IF(OR($A304="",M$4=""),0,COUNTIFS(Formulas!$A$2:$A$3001,M$4,Formulas!$B$2:$B$3001,$A304))</f>
        <v>0</v>
      </c>
      <c r="N304" s="21" t="n">
        <f aca="false">IF(OR($A304="",N$4=""),0,COUNTIFS(Formulas!$A$2:$A$3001,N$4,Formulas!$B$2:$B$3001,$A304))</f>
        <v>0</v>
      </c>
      <c r="O304" s="21" t="n">
        <f aca="false">IF(OR($A304="",O$4=""),0,COUNTIFS(Formulas!$A$2:$A$3001,O$4,Formulas!$B$2:$B$3001,$A304))</f>
        <v>0</v>
      </c>
      <c r="P304" s="21" t="n">
        <f aca="false">IF(OR($A304="",P$4=""),0,COUNTIFS(Formulas!$A$2:$A$3001,P$4,Formulas!$B$2:$B$3001,$A304))</f>
        <v>0</v>
      </c>
      <c r="Q304" s="21" t="n">
        <f aca="false">IF(OR($A304="",Q$4=""),0,COUNTIFS(Formulas!$A$2:$A$3001,Q$4,Formulas!$B$2:$B$3001,$A304))</f>
        <v>0</v>
      </c>
      <c r="R304" s="21" t="n">
        <f aca="false">IF(OR($A304="",R$4=""),0,COUNTIFS(Formulas!$A$2:$A$3001,R$4,Formulas!$B$2:$B$3001,$A304))</f>
        <v>0</v>
      </c>
      <c r="S304" s="21" t="n">
        <f aca="false">IF(OR($A304="",S$4=""),0,COUNTIFS(Formulas!$A$2:$A$3001,S$4,Formulas!$B$2:$B$3001,$A304))</f>
        <v>0</v>
      </c>
      <c r="T304" s="21" t="n">
        <f aca="false">IF(OR($A304="",T$4=""),0,COUNTIFS(Formulas!$A$2:$A$3001,T$4,Formulas!$B$2:$B$3001,$A304))</f>
        <v>0</v>
      </c>
      <c r="U304" s="21" t="n">
        <f aca="false">IF(OR($A304="",U$4=""),0,COUNTIFS(Formulas!$A$2:$A$3001,U$4,Formulas!$B$2:$B$3001,$A304))</f>
        <v>0</v>
      </c>
      <c r="V304" s="21" t="n">
        <f aca="false">IF(OR($A304="",V$4=""),0,COUNTIFS(Formulas!$A$2:$A$3001,V$4,Formulas!$B$2:$B$3001,$A304))</f>
        <v>0</v>
      </c>
      <c r="W304" s="21" t="n">
        <f aca="false">IF(OR($A304="",W$4=""),0,COUNTIFS(Formulas!$A$2:$A$3001,W$4,Formulas!$B$2:$B$3001,$A304))</f>
        <v>0</v>
      </c>
      <c r="X304" s="21" t="n">
        <f aca="false">IF(OR($A304="",X$4=""),0,COUNTIFS(Formulas!$A$2:$A$3001,X$4,Formulas!$B$2:$B$3001,$A304))</f>
        <v>0</v>
      </c>
      <c r="Y304" s="21" t="n">
        <f aca="false">IF(OR($A304="",Y$4=""),0,COUNTIFS(Formulas!$A$2:$A$3001,Y$4,Formulas!$B$2:$B$3001,$A304))</f>
        <v>0</v>
      </c>
      <c r="Z304" s="21" t="n">
        <f aca="false">IF(OR($A304="",Z$4=""),0,COUNTIFS(Formulas!$A$2:$A$3001,Z$4,Formulas!$B$2:$B$3001,$A304))</f>
        <v>0</v>
      </c>
      <c r="AA304" s="21" t="n">
        <f aca="false">IF(OR($A304="",AA$4=""),0,COUNTIFS(Formulas!$A$2:$A$3001,AA$4,Formulas!$B$2:$B$3001,$A304))</f>
        <v>0</v>
      </c>
      <c r="AB304" s="21" t="n">
        <f aca="false">IF(OR($A304="",AB$4=""),0,COUNTIFS(Formulas!$A$2:$A$3001,AB$4,Formulas!$B$2:$B$3001,$A304))</f>
        <v>0</v>
      </c>
      <c r="AC304" s="21" t="n">
        <f aca="false">IF(OR($A304="",AC$4=""),0,COUNTIFS(Formulas!$A$2:$A$3001,AC$4,Formulas!$B$2:$B$3001,$A304))</f>
        <v>0</v>
      </c>
      <c r="AD304" s="21" t="n">
        <f aca="false">IF(OR($A304="",AD$4=""),0,COUNTIFS(Formulas!$A$2:$A$3001,AD$4,Formulas!$B$2:$B$3001,$A304))</f>
        <v>0</v>
      </c>
      <c r="AE304" s="21" t="n">
        <f aca="false">IF(OR($A304="",AE$4=""),0,COUNTIFS(Formulas!$A$2:$A$3001,AE$4,Formulas!$B$2:$B$3001,$A304))</f>
        <v>0</v>
      </c>
      <c r="AF304" s="21" t="n">
        <f aca="false">IF(OR($A304="",AF$4=""),0,COUNTIFS(Formulas!$A$2:$A$3001,AF$4,Formulas!$B$2:$B$3001,$A304))</f>
        <v>0</v>
      </c>
      <c r="AG304" s="21" t="n">
        <f aca="false">IF(OR($A304="",AG$4=""),0,COUNTIFS(Formulas!$A$2:$A$3001,AG$4,Formulas!$B$2:$B$3001,$A304))</f>
        <v>0</v>
      </c>
      <c r="AH304" s="21" t="n">
        <f aca="false">IF(OR($A304="",AH$4=""),0,COUNTIFS(Formulas!$A$2:$A$3001,AH$4,Formulas!$B$2:$B$3001,$A304))</f>
        <v>0</v>
      </c>
      <c r="AI304" s="21" t="n">
        <f aca="false">IF(OR($A304="",AI$4=""),0,COUNTIFS(Formulas!$A$2:$A$3001,AI$4,Formulas!$B$2:$B$3001,$A304))</f>
        <v>0</v>
      </c>
      <c r="AJ304" s="21" t="n">
        <f aca="false">IF(OR($A304="",AJ$4=""),0,COUNTIFS(Formulas!$A$2:$A$3001,AJ$4,Formulas!$B$2:$B$3001,$A304))</f>
        <v>0</v>
      </c>
      <c r="AK304" s="21" t="n">
        <f aca="false">IF(OR($A304="",AK$4=""),0,COUNTIFS(Formulas!$A$2:$A$3001,AK$4,Formulas!$B$2:$B$3001,$A304))</f>
        <v>0</v>
      </c>
      <c r="AL304" s="21" t="n">
        <f aca="false">IF(OR($A304="",AL$4=""),0,COUNTIFS(Formulas!$A$2:$A$3001,AL$4,Formulas!$B$2:$B$3001,$A304))</f>
        <v>0</v>
      </c>
      <c r="AM304" s="21" t="n">
        <f aca="false">IF(OR($A304="",AM$4=""),0,COUNTIFS(Formulas!$A$2:$A$3001,AM$4,Formulas!$B$2:$B$3001,$A304))</f>
        <v>0</v>
      </c>
      <c r="AN304" s="21" t="n">
        <f aca="false">IF(OR($A304="",AN$4=""),0,COUNTIFS(Formulas!$A$2:$A$3001,AN$4,Formulas!$B$2:$B$3001,$A304))</f>
        <v>0</v>
      </c>
      <c r="AO304" s="21" t="n">
        <f aca="false">IF(OR($A304="",AO$4=""),0,COUNTIFS(Formulas!$A$2:$A$3001,AO$4,Formulas!$B$2:$B$3001,$A304))</f>
        <v>0</v>
      </c>
      <c r="AP304" s="21" t="n">
        <f aca="false">IF(OR($A304="",AP$4=""),0,COUNTIFS(Formulas!$A$2:$A$3001,AP$4,Formulas!$B$2:$B$3001,$A304))</f>
        <v>0</v>
      </c>
      <c r="AQ304" s="21" t="n">
        <f aca="false">IF(OR($A304="",AQ$4=""),0,COUNTIFS(Formulas!$A$2:$A$3001,AQ$4,Formulas!$B$2:$B$3001,$A304))</f>
        <v>0</v>
      </c>
      <c r="AR304" s="21" t="n">
        <f aca="false">IF(OR($A304="",AR$4=""),0,COUNTIFS(Formulas!$A$2:$A$3001,AR$4,Formulas!$B$2:$B$3001,$A304))</f>
        <v>0</v>
      </c>
      <c r="AS304" s="21" t="n">
        <f aca="false">IF(OR($A304="",AS$4=""),0,COUNTIFS(Formulas!$A$2:$A$3001,AS$4,Formulas!$B$2:$B$3001,$A304))</f>
        <v>0</v>
      </c>
      <c r="AT304" s="21" t="n">
        <f aca="false">IF(OR($A304="",AT$4=""),0,COUNTIFS(Formulas!$A$2:$A$3001,AT$4,Formulas!$B$2:$B$3001,$A304))</f>
        <v>0</v>
      </c>
      <c r="AU304" s="21" t="n">
        <f aca="false">IF(OR($A304="",AU$4=""),0,COUNTIFS(Formulas!$A$2:$A$3001,AU$4,Formulas!$B$2:$B$3001,$A304))</f>
        <v>0</v>
      </c>
      <c r="AV304" s="21" t="n">
        <f aca="false">IF(OR($A304="",AV$4=""),0,COUNTIFS(Formulas!$A$2:$A$3001,AV$4,Formulas!$B$2:$B$3001,$A304))</f>
        <v>0</v>
      </c>
      <c r="AW304" s="21" t="n">
        <f aca="false">IF(OR($A304="",AW$4=""),0,COUNTIFS(Formulas!$A$2:$A$3001,AW$4,Formulas!$B$2:$B$3001,$A304))</f>
        <v>0</v>
      </c>
      <c r="AX304" s="21" t="n">
        <f aca="false">IF(OR($A304="",AX$4=""),0,COUNTIFS(Formulas!$A$2:$A$3001,AX$4,Formulas!$B$2:$B$3001,$A304))</f>
        <v>0</v>
      </c>
      <c r="AY304" s="21" t="n">
        <f aca="false">IF(OR($A304="",AY$4=""),0,COUNTIFS(Formulas!$A$2:$A$3001,AY$4,Formulas!$B$2:$B$3001,$A304))</f>
        <v>0</v>
      </c>
      <c r="AZ304" s="21" t="n">
        <f aca="false">IF(OR($A304="",AZ$4=""),0,COUNTIFS(Formulas!$A$2:$A$3001,AZ$4,Formulas!$B$2:$B$3001,$A304))</f>
        <v>0</v>
      </c>
      <c r="BA304" s="21" t="n">
        <f aca="false">IF(OR($A304="",BA$4=""),0,COUNTIFS(Formulas!$A$2:$A$3001,BA$4,Formulas!$B$2:$B$3001,$A304))</f>
        <v>0</v>
      </c>
      <c r="BB304" s="21" t="n">
        <f aca="false">IF(OR($A304="",BB$4=""),0,COUNTIFS(Formulas!$A$2:$A$3001,BB$4,Formulas!$B$2:$B$3001,$A304))</f>
        <v>0</v>
      </c>
      <c r="BC304" s="21" t="n">
        <f aca="false">IF(OR($A304="",BC$4=""),0,COUNTIFS(Formulas!$A$2:$A$3001,BC$4,Formulas!$B$2:$B$3001,$A304))</f>
        <v>0</v>
      </c>
      <c r="BD304" s="21" t="n">
        <f aca="false">IF(OR($A304="",BD$4=""),0,COUNTIFS(Formulas!$A$2:$A$3001,BD$4,Formulas!$B$2:$B$3001,$A304))</f>
        <v>0</v>
      </c>
      <c r="BE304" s="21" t="n">
        <f aca="false">IF(OR($A304="",BE$4=""),0,COUNTIFS(Formulas!$A$2:$A$3001,BE$4,Formulas!$B$2:$B$3001,$A304))</f>
        <v>0</v>
      </c>
      <c r="BF304" s="21" t="n">
        <f aca="false">IF(OR($A304="",BF$4=""),0,COUNTIFS(Formulas!$A$2:$A$3001,BF$4,Formulas!$B$2:$B$3001,$A304))</f>
        <v>0</v>
      </c>
      <c r="BG304" s="21" t="n">
        <f aca="false">IF(OR($A304="",BG$4=""),0,COUNTIFS(Formulas!$A$2:$A$3001,BG$4,Formulas!$B$2:$B$3001,$A304))</f>
        <v>0</v>
      </c>
      <c r="BH304" s="21" t="n">
        <f aca="false">IF(OR($A304="",BH$4=""),0,COUNTIFS(Formulas!$A$2:$A$3001,BH$4,Formulas!$B$2:$B$3001,$A304))</f>
        <v>0</v>
      </c>
      <c r="BI304" s="21" t="n">
        <f aca="false">IF(OR($A304="",BI$4=""),0,COUNTIFS(Formulas!$A$2:$A$3001,BI$4,Formulas!$B$2:$B$3001,$A304))</f>
        <v>0</v>
      </c>
      <c r="BJ304" s="21" t="n">
        <f aca="false">IF(OR($A304="",BJ$4=""),0,COUNTIFS(Formulas!$A$2:$A$3001,BJ$4,Formulas!$B$2:$B$3001,$A304))</f>
        <v>0</v>
      </c>
      <c r="BK304" s="21" t="n">
        <f aca="false">IF(OR($A304="",BK$4=""),0,COUNTIFS(Formulas!$A$2:$A$3001,BK$4,Formulas!$B$2:$B$3001,$A304))</f>
        <v>0</v>
      </c>
      <c r="BL304" s="21" t="n">
        <f aca="false">IF(OR($A304="",BL$4=""),0,COUNTIFS(Formulas!$A$2:$A$3001,BL$4,Formulas!$B$2:$B$3001,$A304))</f>
        <v>0</v>
      </c>
      <c r="BM304" s="21" t="n">
        <f aca="false">IF(OR($A304="",BM$4=""),0,COUNTIFS(Formulas!$A$2:$A$3001,BM$4,Formulas!$B$2:$B$3001,$A304))</f>
        <v>0</v>
      </c>
      <c r="BN304" s="21" t="n">
        <f aca="false">IF(OR($A304="",BN$4=""),0,COUNTIFS(Formulas!$A$2:$A$3001,BN$4,Formulas!$B$2:$B$3001,$A304))</f>
        <v>0</v>
      </c>
      <c r="BO304" s="21" t="n">
        <f aca="false">IF(OR($A304="",BO$4=""),0,COUNTIFS(Formulas!$A$2:$A$3001,BO$4,Formulas!$B$2:$B$3001,$A304))</f>
        <v>0</v>
      </c>
      <c r="BP304" s="21" t="n">
        <f aca="false">IF(OR($A304="",BP$4=""),0,COUNTIFS(Formulas!$A$2:$A$3001,BP$4,Formulas!$B$2:$B$3001,$A304))</f>
        <v>0</v>
      </c>
      <c r="BQ304" s="21" t="n">
        <f aca="false">IF(OR($A304="",BQ$4=""),0,COUNTIFS(Formulas!$A$2:$A$3001,BQ$4,Formulas!$B$2:$B$3001,$A304))</f>
        <v>0</v>
      </c>
      <c r="BR304" s="21" t="n">
        <f aca="false">IF(OR($A304="",BR$4=""),0,COUNTIFS(Formulas!$A$2:$A$3001,BR$4,Formulas!$B$2:$B$3001,$A304))</f>
        <v>0</v>
      </c>
      <c r="BS304" s="21" t="n">
        <f aca="false">IF(OR($A304="",BS$4=""),0,COUNTIFS(Formulas!$A$2:$A$3001,BS$4,Formulas!$B$2:$B$3001,$A304))</f>
        <v>0</v>
      </c>
      <c r="BT304" s="21" t="n">
        <f aca="false">IF(OR($A304="",BT$4=""),0,COUNTIFS(Formulas!$A$2:$A$3001,BT$4,Formulas!$B$2:$B$3001,$A304))</f>
        <v>0</v>
      </c>
      <c r="BU304" s="21" t="n">
        <f aca="false">IF(OR($A304="",BU$4=""),0,COUNTIFS(Formulas!$A$2:$A$3001,BU$4,Formulas!$B$2:$B$3001,$A304))</f>
        <v>0</v>
      </c>
      <c r="BV304" s="21" t="n">
        <f aca="false">IF(OR($A304="",BV$4=""),0,COUNTIFS(Formulas!$A$2:$A$3001,BV$4,Formulas!$B$2:$B$3001,$A304))</f>
        <v>0</v>
      </c>
      <c r="BW304" s="21" t="n">
        <f aca="false">IF(OR($A304="",BW$4=""),0,COUNTIFS(Formulas!$A$2:$A$3001,BW$4,Formulas!$B$2:$B$3001,$A304))</f>
        <v>0</v>
      </c>
      <c r="BX304" s="21" t="n">
        <f aca="false">IF(OR($A304="",BX$4=""),0,COUNTIFS(Formulas!$A$2:$A$3001,BX$4,Formulas!$B$2:$B$3001,$A304))</f>
        <v>0</v>
      </c>
      <c r="BY304" s="21" t="n">
        <f aca="false">IF(OR($A304="",BY$4=""),0,COUNTIFS(Formulas!$A$2:$A$3001,BY$4,Formulas!$B$2:$B$3001,$A304))</f>
        <v>0</v>
      </c>
      <c r="BZ304" s="21" t="n">
        <f aca="false">IF(OR($A304="",BZ$4=""),0,COUNTIFS(Formulas!$A$2:$A$3001,BZ$4,Formulas!$B$2:$B$3001,$A304))</f>
        <v>0</v>
      </c>
      <c r="CA304" s="21" t="n">
        <f aca="false">IF(OR($A304="",CA$4=""),0,COUNTIFS(Formulas!$A$2:$A$3001,CA$4,Formulas!$B$2:$B$3001,$A304))</f>
        <v>0</v>
      </c>
      <c r="CB304" s="21" t="n">
        <f aca="false">IF(OR($A304="",CB$4=""),0,COUNTIFS(Formulas!$A$2:$A$3001,CB$4,Formulas!$B$2:$B$3001,$A304))</f>
        <v>0</v>
      </c>
      <c r="CC304" s="21" t="n">
        <f aca="false">IF(OR($A304="",CC$4=""),0,COUNTIFS(Formulas!$A$2:$A$3001,CC$4,Formulas!$B$2:$B$3001,$A304))</f>
        <v>0</v>
      </c>
      <c r="CD304" s="21" t="n">
        <f aca="false">IF(OR($A304="",CD$4=""),0,COUNTIFS(Formulas!$A$2:$A$3001,CD$4,Formulas!$B$2:$B$3001,$A304))</f>
        <v>0</v>
      </c>
      <c r="CE304" s="21" t="n">
        <f aca="false">IF(OR($A304="",CE$4=""),0,COUNTIFS(Formulas!$A$2:$A$3001,CE$4,Formulas!$B$2:$B$3001,$A304))</f>
        <v>0</v>
      </c>
      <c r="CF304" s="21" t="n">
        <f aca="false">IF(OR($A304="",CF$4=""),0,COUNTIFS(Formulas!$A$2:$A$3001,CF$4,Formulas!$B$2:$B$3001,$A304))</f>
        <v>0</v>
      </c>
      <c r="CG304" s="21" t="n">
        <f aca="false">IF(OR($A304="",CG$4=""),0,COUNTIFS(Formulas!$A$2:$A$3001,CG$4,Formulas!$B$2:$B$3001,$A304))</f>
        <v>0</v>
      </c>
      <c r="CH304" s="21" t="n">
        <f aca="false">IF(OR($A304="",CH$4=""),0,COUNTIFS(Formulas!$A$2:$A$3001,CH$4,Formulas!$B$2:$B$3001,$A304))</f>
        <v>0</v>
      </c>
      <c r="CI304" s="21" t="n">
        <f aca="false">IF(OR($A304="",CI$4=""),0,COUNTIFS(Formulas!$A$2:$A$3001,CI$4,Formulas!$B$2:$B$3001,$A304))</f>
        <v>0</v>
      </c>
      <c r="CJ304" s="21" t="n">
        <f aca="false">IF(OR($A304="",CJ$4=""),0,COUNTIFS(Formulas!$A$2:$A$3001,CJ$4,Formulas!$B$2:$B$3001,$A304))</f>
        <v>0</v>
      </c>
      <c r="CK304" s="21" t="n">
        <f aca="false">IF(OR($A304="",CK$4=""),0,COUNTIFS(Formulas!$A$2:$A$3001,CK$4,Formulas!$B$2:$B$3001,$A304))</f>
        <v>0</v>
      </c>
      <c r="CL304" s="21" t="n">
        <f aca="false">IF(OR($A304="",CL$4=""),0,COUNTIFS(Formulas!$A$2:$A$3001,CL$4,Formulas!$B$2:$B$3001,$A304))</f>
        <v>0</v>
      </c>
      <c r="CM304" s="21" t="n">
        <f aca="false">IF(OR($A304="",CM$4=""),0,COUNTIFS(Formulas!$A$2:$A$3001,CM$4,Formulas!$B$2:$B$3001,$A304))</f>
        <v>0</v>
      </c>
      <c r="CN304" s="21" t="n">
        <f aca="false">IF(OR($A304="",CN$4=""),0,COUNTIFS(Formulas!$A$2:$A$3001,CN$4,Formulas!$B$2:$B$3001,$A304))</f>
        <v>0</v>
      </c>
      <c r="CO304" s="21" t="n">
        <f aca="false">IF(OR($A304="",CO$4=""),0,COUNTIFS(Formulas!$A$2:$A$3001,CO$4,Formulas!$B$2:$B$3001,$A304))</f>
        <v>0</v>
      </c>
      <c r="CP304" s="21" t="n">
        <f aca="false">IF(OR($A304="",CP$4=""),0,COUNTIFS(Formulas!$A$2:$A$3001,CP$4,Formulas!$B$2:$B$3001,$A304))</f>
        <v>0</v>
      </c>
      <c r="CQ304" s="21" t="n">
        <f aca="false">IF(OR($A304="",CQ$4=""),0,COUNTIFS(Formulas!$A$2:$A$3001,CQ$4,Formulas!$B$2:$B$3001,$A304))</f>
        <v>0</v>
      </c>
      <c r="CR304" s="21" t="n">
        <f aca="false">IF(OR($A304="",CR$4=""),0,COUNTIFS(Formulas!$A$2:$A$3001,CR$4,Formulas!$B$2:$B$3001,$A304))</f>
        <v>0</v>
      </c>
      <c r="CS304" s="21" t="n">
        <f aca="false">IF(OR($A304="",CS$4=""),0,COUNTIFS(Formulas!$A$2:$A$3001,CS$4,Formulas!$B$2:$B$3001,$A304))</f>
        <v>0</v>
      </c>
      <c r="CT304" s="21" t="n">
        <f aca="false">IF(OR($A304="",CT$4=""),0,COUNTIFS(Formulas!$A$2:$A$3001,CT$4,Formulas!$B$2:$B$3001,$A304))</f>
        <v>0</v>
      </c>
      <c r="CU304" s="21" t="n">
        <f aca="false">IF(OR($A304="",CU$4=""),0,COUNTIFS(Formulas!$A$2:$A$3001,CU$4,Formulas!$B$2:$B$3001,$A304))</f>
        <v>0</v>
      </c>
      <c r="CV304" s="21" t="n">
        <f aca="false">IF(OR($A304="",CV$4=""),0,COUNTIFS(Formulas!$A$2:$A$3001,CV$4,Formulas!$B$2:$B$3001,$A304))</f>
        <v>0</v>
      </c>
      <c r="CW304" s="21" t="n">
        <f aca="false">IF(OR($A304="",CW$4=""),0,COUNTIFS(Formulas!$A$2:$A$3001,CW$4,Formulas!$B$2:$B$3001,$A304))</f>
        <v>0</v>
      </c>
      <c r="CX304" s="21" t="n">
        <f aca="false">IF(OR($A304="",CX$4=""),0,COUNTIFS(Formulas!$A$2:$A$3001,CX$4,Formulas!$B$2:$B$3001,$A304))</f>
        <v>0</v>
      </c>
      <c r="CY304" s="21" t="n">
        <f aca="false">IF(OR($A304="",CY$4=""),0,COUNTIFS(Formulas!$A$2:$A$3001,CY$4,Formulas!$B$2:$B$3001,$A304))</f>
        <v>0</v>
      </c>
      <c r="CZ304" s="21" t="n">
        <f aca="false">IF(OR($A304="",CZ$4=""),0,COUNTIFS(Formulas!$A$2:$A$3001,CZ$4,Formulas!$B$2:$B$3001,$A304))</f>
        <v>0</v>
      </c>
      <c r="DA304" s="21" t="n">
        <f aca="false">IF(OR($A304="",DA$4=""),0,COUNTIFS(Formulas!$A$2:$A$3001,DA$4,Formulas!$B$2:$B$3001,$A304))</f>
        <v>0</v>
      </c>
      <c r="DB304" s="21" t="n">
        <f aca="false">IF(OR($A304="",DB$4=""),0,COUNTIFS(Formulas!$A$2:$A$3001,DB$4,Formulas!$B$2:$B$3001,$A304))</f>
        <v>0</v>
      </c>
      <c r="DC304" s="21" t="n">
        <f aca="false">IF(OR($A304="",DC$4=""),0,COUNTIFS(Formulas!$A$2:$A$3001,DC$4,Formulas!$B$2:$B$3001,$A304))</f>
        <v>0</v>
      </c>
      <c r="DD304" s="21" t="n">
        <f aca="false">IF(OR($A304="",DD$4=""),0,COUNTIFS(Formulas!$A$2:$A$3001,DD$4,Formulas!$B$2:$B$3001,$A304))</f>
        <v>0</v>
      </c>
      <c r="DE304" s="21" t="n">
        <f aca="false">IF(OR($A304="",DE$4=""),0,COUNTIFS(Formulas!$A$2:$A$3001,DE$4,Formulas!$B$2:$B$3001,$A304))</f>
        <v>0</v>
      </c>
      <c r="DF304" s="21" t="n">
        <f aca="false">IF(OR($A304="",DF$4=""),0,COUNTIFS(Formulas!$A$2:$A$3001,DF$4,Formulas!$B$2:$B$3001,$A304))</f>
        <v>0</v>
      </c>
      <c r="DG304" s="21" t="n">
        <f aca="false">IF(OR($A304="",DG$4=""),0,COUNTIFS(Formulas!$A$2:$A$3001,DG$4,Formulas!$B$2:$B$3001,$A304))</f>
        <v>0</v>
      </c>
      <c r="DH304" s="21" t="n">
        <f aca="false">IF(OR($A304="",DH$4=""),0,COUNTIFS(Formulas!$A$2:$A$3001,DH$4,Formulas!$B$2:$B$3001,$A304))</f>
        <v>0</v>
      </c>
      <c r="DI304" s="21" t="n">
        <f aca="false">IF(OR($A304="",DI$4=""),0,COUNTIFS(Formulas!$A$2:$A$3001,DI$4,Formulas!$B$2:$B$3001,$A304))</f>
        <v>0</v>
      </c>
      <c r="DJ304" s="21" t="n">
        <f aca="false">IF(OR($A304="",DJ$4=""),0,COUNTIFS(Formulas!$A$2:$A$3001,DJ$4,Formulas!$B$2:$B$3001,$A304))</f>
        <v>0</v>
      </c>
      <c r="DK304" s="21" t="n">
        <f aca="false">IF(OR($A304="",DK$4=""),0,COUNTIFS(Formulas!$A$2:$A$3001,DK$4,Formulas!$B$2:$B$3001,$A304))</f>
        <v>0</v>
      </c>
      <c r="DL304" s="21" t="n">
        <f aca="false">IF(OR($A304="",DL$4=""),0,COUNTIFS(Formulas!$A$2:$A$3001,DL$4,Formulas!$B$2:$B$3001,$A304))</f>
        <v>0</v>
      </c>
      <c r="DM304" s="21" t="n">
        <f aca="false">IF(OR($A304="",DM$4=""),0,COUNTIFS(Formulas!$A$2:$A$3001,DM$4,Formulas!$B$2:$B$3001,$A304))</f>
        <v>0</v>
      </c>
      <c r="DN304" s="21" t="n">
        <f aca="false">IF(OR($A304="",DN$4=""),0,COUNTIFS(Formulas!$A$2:$A$3001,DN$4,Formulas!$B$2:$B$3001,$A304))</f>
        <v>0</v>
      </c>
      <c r="DO304" s="21" t="n">
        <f aca="false">IF(OR($A304="",DO$4=""),0,COUNTIFS(Formulas!$A$2:$A$3001,DO$4,Formulas!$B$2:$B$3001,$A304))</f>
        <v>0</v>
      </c>
      <c r="DP304" s="21" t="n">
        <f aca="false">IF(OR($A304="",DP$4=""),0,COUNTIFS(Formulas!$A$2:$A$3001,DP$4,Formulas!$B$2:$B$3001,$A304))</f>
        <v>0</v>
      </c>
      <c r="DQ304" s="21" t="n">
        <f aca="false">IF(OR($A304="",DQ$4=""),0,COUNTIFS(Formulas!$A$2:$A$3001,DQ$4,Formulas!$B$2:$B$3001,$A304))</f>
        <v>0</v>
      </c>
      <c r="DR304" s="21" t="n">
        <f aca="false">IF(OR($A304="",DR$4=""),0,COUNTIFS(Formulas!$A$2:$A$3001,DR$4,Formulas!$B$2:$B$3001,$A304))</f>
        <v>0</v>
      </c>
      <c r="DS304" s="21" t="n">
        <f aca="false">IF(OR($A304="",DS$4=""),0,COUNTIFS(Formulas!$A$2:$A$3001,DS$4,Formulas!$B$2:$B$3001,$A304))</f>
        <v>0</v>
      </c>
      <c r="DT304" s="21" t="n">
        <f aca="false">IF(OR($A304="",DT$4=""),0,COUNTIFS(Formulas!$A$2:$A$3001,DT$4,Formulas!$B$2:$B$3001,$A304))</f>
        <v>0</v>
      </c>
      <c r="DU304" s="21" t="n">
        <f aca="false">IF(OR($A304="",DU$4=""),0,COUNTIFS(Formulas!$A$2:$A$3001,DU$4,Formulas!$B$2:$B$3001,$A304))</f>
        <v>0</v>
      </c>
      <c r="DV304" s="21" t="n">
        <f aca="false">IF(OR($A304="",DV$4=""),0,COUNTIFS(Formulas!$A$2:$A$3001,DV$4,Formulas!$B$2:$B$3001,$A304))</f>
        <v>0</v>
      </c>
      <c r="DW304" s="21" t="n">
        <f aca="false">IF(OR($A304="",DW$4=""),0,COUNTIFS(Formulas!$A$2:$A$3001,DW$4,Formulas!$B$2:$B$3001,$A304))</f>
        <v>0</v>
      </c>
      <c r="DX304" s="21" t="n">
        <f aca="false">IF(OR($A304="",DX$4=""),0,COUNTIFS(Formulas!$A$2:$A$3001,DX$4,Formulas!$B$2:$B$3001,$A304))</f>
        <v>0</v>
      </c>
      <c r="DY304" s="21" t="n">
        <f aca="false">IF(OR($A304="",DY$4=""),0,COUNTIFS(Formulas!$A$2:$A$3001,DY$4,Formulas!$B$2:$B$3001,$A304))</f>
        <v>0</v>
      </c>
      <c r="DZ304" s="21" t="n">
        <f aca="false">IF(OR($A304="",DZ$4=""),0,COUNTIFS(Formulas!$A$2:$A$3001,DZ$4,Formulas!$B$2:$B$3001,$A304))</f>
        <v>0</v>
      </c>
      <c r="EA304" s="21" t="n">
        <f aca="false">IF(OR($A304="",EA$4=""),0,COUNTIFS(Formulas!$A$2:$A$3001,EA$4,Formulas!$B$2:$B$3001,$A304))</f>
        <v>0</v>
      </c>
      <c r="EB304" s="21" t="n">
        <f aca="false">IF(OR($A304="",EB$4=""),0,COUNTIFS(Formulas!$A$2:$A$3001,EB$4,Formulas!$B$2:$B$3001,$A304))</f>
        <v>0</v>
      </c>
      <c r="EC304" s="21" t="n">
        <f aca="false">IF(OR($A304="",EC$4=""),0,COUNTIFS(Formulas!$A$2:$A$3001,EC$4,Formulas!$B$2:$B$3001,$A304))</f>
        <v>0</v>
      </c>
      <c r="ED304" s="21" t="n">
        <f aca="false">IF(OR($A304="",ED$4=""),0,COUNTIFS(Formulas!$A$2:$A$3001,ED$4,Formulas!$B$2:$B$3001,$A304))</f>
        <v>0</v>
      </c>
      <c r="EE304" s="21" t="n">
        <f aca="false">IF(OR($A304="",EE$4=""),0,COUNTIFS(Formulas!$A$2:$A$3001,EE$4,Formulas!$B$2:$B$3001,$A304))</f>
        <v>0</v>
      </c>
      <c r="EF304" s="21" t="n">
        <f aca="false">IF(OR($A304="",EF$4=""),0,COUNTIFS(Formulas!$A$2:$A$3001,EF$4,Formulas!$B$2:$B$3001,$A304))</f>
        <v>0</v>
      </c>
      <c r="EG304" s="21" t="n">
        <f aca="false">IF(OR($A304="",EG$4=""),0,COUNTIFS(Formulas!$A$2:$A$3001,EG$4,Formulas!$B$2:$B$3001,$A304))</f>
        <v>0</v>
      </c>
      <c r="EH304" s="21" t="n">
        <f aca="false">IF(OR($A304="",EH$4=""),0,COUNTIFS(Formulas!$A$2:$A$3001,EH$4,Formulas!$B$2:$B$3001,$A304))</f>
        <v>0</v>
      </c>
      <c r="EI304" s="21" t="n">
        <f aca="false">IF(OR($A304="",EI$4=""),0,COUNTIFS(Formulas!$A$2:$A$3001,EI$4,Formulas!$B$2:$B$3001,$A304))</f>
        <v>0</v>
      </c>
      <c r="EJ304" s="21" t="n">
        <f aca="false">IF(OR($A304="",EJ$4=""),0,COUNTIFS(Formulas!$A$2:$A$3001,EJ$4,Formulas!$B$2:$B$3001,$A304))</f>
        <v>0</v>
      </c>
      <c r="EK304" s="21" t="n">
        <f aca="false">IF(OR($A304="",EK$4=""),0,COUNTIFS(Formulas!$A$2:$A$3001,EK$4,Formulas!$B$2:$B$3001,$A304))</f>
        <v>0</v>
      </c>
      <c r="EL304" s="21" t="n">
        <f aca="false">IF(OR($A304="",EL$4=""),0,COUNTIFS(Formulas!$A$2:$A$3001,EL$4,Formulas!$B$2:$B$3001,$A304))</f>
        <v>0</v>
      </c>
      <c r="EM304" s="21" t="n">
        <f aca="false">IF(OR($A304="",EM$4=""),0,COUNTIFS(Formulas!$A$2:$A$3001,EM$4,Formulas!$B$2:$B$3001,$A304))</f>
        <v>0</v>
      </c>
      <c r="EN304" s="21" t="n">
        <f aca="false">IF(OR($A304="",EN$4=""),0,COUNTIFS(Formulas!$A$2:$A$3001,EN$4,Formulas!$B$2:$B$3001,$A304))</f>
        <v>0</v>
      </c>
      <c r="EO304" s="21" t="n">
        <f aca="false">IF(OR($A304="",EO$4=""),0,COUNTIFS(Formulas!$A$2:$A$3001,EO$4,Formulas!$B$2:$B$3001,$A304))</f>
        <v>0</v>
      </c>
      <c r="EP304" s="21" t="n">
        <f aca="false">IF(OR($A304="",EP$4=""),0,COUNTIFS(Formulas!$A$2:$A$3001,EP$4,Formulas!$B$2:$B$3001,$A304))</f>
        <v>0</v>
      </c>
      <c r="EQ304" s="21" t="n">
        <f aca="false">IF(OR($A304="",EQ$4=""),0,COUNTIFS(Formulas!$A$2:$A$3001,EQ$4,Formulas!$B$2:$B$3001,$A304))</f>
        <v>0</v>
      </c>
      <c r="ER304" s="21" t="n">
        <f aca="false">IF(OR($A304="",ER$4=""),0,COUNTIFS(Formulas!$A$2:$A$3001,ER$4,Formulas!$B$2:$B$3001,$A304))</f>
        <v>0</v>
      </c>
      <c r="ES304" s="21" t="n">
        <f aca="false">IF(OR($A304="",ES$4=""),0,COUNTIFS(Formulas!$A$2:$A$3001,ES$4,Formulas!$B$2:$B$3001,$A304))</f>
        <v>0</v>
      </c>
      <c r="ET304" s="21" t="n">
        <f aca="false">IF(OR($A304="",ET$4=""),0,COUNTIFS(Formulas!$A$2:$A$3001,ET$4,Formulas!$B$2:$B$3001,$A304))</f>
        <v>0</v>
      </c>
      <c r="EU304" s="21" t="n">
        <f aca="false">IF(OR($A304="",EU$4=""),0,COUNTIFS(Formulas!$A$2:$A$3001,EU$4,Formulas!$B$2:$B$3001,$A304))</f>
        <v>0</v>
      </c>
      <c r="EV304" s="21" t="n">
        <f aca="false">IF(OR($A304="",EV$4=""),0,COUNTIFS(Formulas!$A$2:$A$3001,EV$4,Formulas!$B$2:$B$3001,$A304))</f>
        <v>0</v>
      </c>
    </row>
  </sheetData>
  <conditionalFormatting sqref="C5:EV304">
    <cfRule type="cellIs" priority="2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V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"/>
    <col collapsed="false" customWidth="true" hidden="false" outlineLevel="0" max="152" min="3" style="0" width="4.5"/>
  </cols>
  <sheetData>
    <row r="1" customFormat="false" ht="17.35" hidden="false" customHeight="false" outlineLevel="0" collapsed="false">
      <c r="A1" s="1" t="s">
        <v>530</v>
      </c>
    </row>
    <row r="2" customFormat="false" ht="15" hidden="false" customHeight="false" outlineLevel="0" collapsed="false">
      <c r="A2" s="13" t="s">
        <v>531</v>
      </c>
    </row>
    <row r="3" customFormat="false" ht="15" hidden="false" customHeight="false" outlineLevel="0" collapsed="false">
      <c r="C3" s="22" t="n">
        <v>1</v>
      </c>
      <c r="D3" s="22" t="n">
        <v>2</v>
      </c>
      <c r="E3" s="22" t="n">
        <v>3</v>
      </c>
      <c r="F3" s="22" t="n">
        <v>4</v>
      </c>
      <c r="G3" s="22" t="n">
        <v>5</v>
      </c>
      <c r="H3" s="22" t="n">
        <v>6</v>
      </c>
      <c r="I3" s="22" t="n">
        <v>7</v>
      </c>
      <c r="J3" s="22" t="n">
        <v>8</v>
      </c>
      <c r="K3" s="22" t="n">
        <v>9</v>
      </c>
      <c r="L3" s="22" t="n">
        <v>10</v>
      </c>
      <c r="M3" s="22" t="n">
        <v>11</v>
      </c>
      <c r="N3" s="22" t="n">
        <v>12</v>
      </c>
      <c r="O3" s="22" t="n">
        <v>13</v>
      </c>
      <c r="P3" s="22" t="n">
        <v>14</v>
      </c>
      <c r="Q3" s="22" t="n">
        <v>15</v>
      </c>
      <c r="R3" s="22" t="n">
        <v>16</v>
      </c>
      <c r="S3" s="22" t="n">
        <v>17</v>
      </c>
      <c r="T3" s="22" t="n">
        <v>18</v>
      </c>
      <c r="U3" s="22" t="n">
        <v>19</v>
      </c>
      <c r="V3" s="22" t="n">
        <v>20</v>
      </c>
      <c r="W3" s="22" t="n">
        <v>21</v>
      </c>
      <c r="X3" s="22" t="n">
        <v>22</v>
      </c>
      <c r="Y3" s="22" t="n">
        <v>23</v>
      </c>
      <c r="Z3" s="22" t="n">
        <v>24</v>
      </c>
      <c r="AA3" s="22" t="n">
        <v>25</v>
      </c>
      <c r="AB3" s="22" t="n">
        <v>26</v>
      </c>
      <c r="AC3" s="22" t="n">
        <v>27</v>
      </c>
      <c r="AD3" s="22" t="n">
        <v>28</v>
      </c>
      <c r="AE3" s="22" t="n">
        <v>29</v>
      </c>
      <c r="AF3" s="22" t="n">
        <v>30</v>
      </c>
      <c r="AG3" s="22" t="n">
        <v>31</v>
      </c>
      <c r="AH3" s="22" t="n">
        <v>32</v>
      </c>
      <c r="AI3" s="22" t="n">
        <v>33</v>
      </c>
      <c r="AJ3" s="22" t="n">
        <v>34</v>
      </c>
      <c r="AK3" s="22" t="n">
        <v>35</v>
      </c>
      <c r="AL3" s="22" t="n">
        <v>36</v>
      </c>
      <c r="AM3" s="22" t="n">
        <v>37</v>
      </c>
      <c r="AN3" s="22" t="n">
        <v>38</v>
      </c>
      <c r="AO3" s="22" t="n">
        <v>39</v>
      </c>
      <c r="AP3" s="22" t="n">
        <v>40</v>
      </c>
      <c r="AQ3" s="22" t="n">
        <v>41</v>
      </c>
      <c r="AR3" s="22" t="n">
        <v>42</v>
      </c>
      <c r="AS3" s="22" t="n">
        <v>43</v>
      </c>
      <c r="AT3" s="22" t="n">
        <v>44</v>
      </c>
      <c r="AU3" s="22" t="n">
        <v>45</v>
      </c>
      <c r="AV3" s="22" t="n">
        <v>46</v>
      </c>
      <c r="AW3" s="22" t="n">
        <v>47</v>
      </c>
      <c r="AX3" s="22" t="n">
        <v>48</v>
      </c>
      <c r="AY3" s="22" t="n">
        <v>49</v>
      </c>
      <c r="AZ3" s="22" t="n">
        <v>50</v>
      </c>
      <c r="BA3" s="22" t="n">
        <v>51</v>
      </c>
      <c r="BB3" s="22" t="n">
        <v>52</v>
      </c>
      <c r="BC3" s="22" t="n">
        <v>53</v>
      </c>
      <c r="BD3" s="22" t="n">
        <v>54</v>
      </c>
      <c r="BE3" s="22" t="n">
        <v>55</v>
      </c>
      <c r="BF3" s="22" t="n">
        <v>56</v>
      </c>
      <c r="BG3" s="22" t="n">
        <v>57</v>
      </c>
      <c r="BH3" s="22" t="n">
        <v>58</v>
      </c>
      <c r="BI3" s="22" t="n">
        <v>59</v>
      </c>
      <c r="BJ3" s="22" t="n">
        <v>60</v>
      </c>
      <c r="BK3" s="22" t="n">
        <v>61</v>
      </c>
      <c r="BL3" s="22" t="n">
        <v>62</v>
      </c>
      <c r="BM3" s="22" t="n">
        <v>63</v>
      </c>
      <c r="BN3" s="22" t="n">
        <v>64</v>
      </c>
      <c r="BO3" s="22" t="n">
        <v>65</v>
      </c>
      <c r="BP3" s="22" t="n">
        <v>66</v>
      </c>
      <c r="BQ3" s="22" t="n">
        <v>67</v>
      </c>
      <c r="BR3" s="22" t="n">
        <v>68</v>
      </c>
      <c r="BS3" s="22" t="n">
        <v>69</v>
      </c>
      <c r="BT3" s="22" t="n">
        <v>70</v>
      </c>
      <c r="BU3" s="22" t="n">
        <v>71</v>
      </c>
      <c r="BV3" s="22" t="n">
        <v>72</v>
      </c>
      <c r="BW3" s="22" t="n">
        <v>73</v>
      </c>
      <c r="BX3" s="22" t="n">
        <v>74</v>
      </c>
      <c r="BY3" s="22" t="n">
        <v>75</v>
      </c>
      <c r="BZ3" s="22" t="n">
        <v>76</v>
      </c>
      <c r="CA3" s="22" t="n">
        <v>77</v>
      </c>
      <c r="CB3" s="22" t="n">
        <v>78</v>
      </c>
      <c r="CC3" s="22" t="n">
        <v>79</v>
      </c>
      <c r="CD3" s="22" t="n">
        <v>80</v>
      </c>
      <c r="CE3" s="22" t="n">
        <v>81</v>
      </c>
      <c r="CF3" s="22" t="n">
        <v>82</v>
      </c>
      <c r="CG3" s="22" t="n">
        <v>83</v>
      </c>
      <c r="CH3" s="22" t="n">
        <v>84</v>
      </c>
      <c r="CI3" s="22" t="n">
        <v>85</v>
      </c>
      <c r="CJ3" s="22" t="n">
        <v>86</v>
      </c>
      <c r="CK3" s="22" t="n">
        <v>87</v>
      </c>
      <c r="CL3" s="22" t="n">
        <v>88</v>
      </c>
      <c r="CM3" s="22" t="n">
        <v>89</v>
      </c>
      <c r="CN3" s="22" t="n">
        <v>90</v>
      </c>
      <c r="CO3" s="22" t="n">
        <v>91</v>
      </c>
      <c r="CP3" s="22" t="n">
        <v>92</v>
      </c>
      <c r="CQ3" s="22" t="n">
        <v>93</v>
      </c>
      <c r="CR3" s="22" t="n">
        <v>94</v>
      </c>
      <c r="CS3" s="22" t="n">
        <v>95</v>
      </c>
      <c r="CT3" s="22" t="n">
        <v>96</v>
      </c>
      <c r="CU3" s="22" t="n">
        <v>97</v>
      </c>
      <c r="CV3" s="22" t="n">
        <v>98</v>
      </c>
      <c r="CW3" s="22" t="n">
        <v>99</v>
      </c>
      <c r="CX3" s="22" t="n">
        <v>100</v>
      </c>
      <c r="CY3" s="22" t="n">
        <v>101</v>
      </c>
      <c r="CZ3" s="22" t="n">
        <v>102</v>
      </c>
      <c r="DA3" s="22" t="n">
        <v>103</v>
      </c>
      <c r="DB3" s="22" t="n">
        <v>104</v>
      </c>
      <c r="DC3" s="22" t="n">
        <v>105</v>
      </c>
      <c r="DD3" s="22" t="n">
        <v>106</v>
      </c>
      <c r="DE3" s="22" t="n">
        <v>107</v>
      </c>
      <c r="DF3" s="22" t="n">
        <v>108</v>
      </c>
      <c r="DG3" s="22" t="n">
        <v>109</v>
      </c>
      <c r="DH3" s="22" t="n">
        <v>110</v>
      </c>
      <c r="DI3" s="22" t="n">
        <v>111</v>
      </c>
      <c r="DJ3" s="22" t="n">
        <v>112</v>
      </c>
      <c r="DK3" s="22" t="n">
        <v>113</v>
      </c>
      <c r="DL3" s="22" t="n">
        <v>114</v>
      </c>
      <c r="DM3" s="22" t="n">
        <v>115</v>
      </c>
      <c r="DN3" s="22" t="n">
        <v>116</v>
      </c>
      <c r="DO3" s="22" t="n">
        <v>117</v>
      </c>
      <c r="DP3" s="22" t="n">
        <v>118</v>
      </c>
      <c r="DQ3" s="22" t="n">
        <v>119</v>
      </c>
      <c r="DR3" s="22" t="n">
        <v>120</v>
      </c>
      <c r="DS3" s="22" t="n">
        <v>121</v>
      </c>
      <c r="DT3" s="22" t="n">
        <v>122</v>
      </c>
      <c r="DU3" s="22" t="n">
        <v>123</v>
      </c>
      <c r="DV3" s="22" t="n">
        <v>124</v>
      </c>
      <c r="DW3" s="22" t="n">
        <v>125</v>
      </c>
      <c r="DX3" s="22" t="n">
        <v>126</v>
      </c>
      <c r="DY3" s="22" t="n">
        <v>127</v>
      </c>
      <c r="DZ3" s="22" t="n">
        <v>128</v>
      </c>
      <c r="EA3" s="22" t="n">
        <v>129</v>
      </c>
      <c r="EB3" s="22" t="n">
        <v>130</v>
      </c>
      <c r="EC3" s="22" t="n">
        <v>131</v>
      </c>
      <c r="ED3" s="22" t="n">
        <v>132</v>
      </c>
      <c r="EE3" s="22" t="n">
        <v>133</v>
      </c>
      <c r="EF3" s="22" t="n">
        <v>134</v>
      </c>
      <c r="EG3" s="22" t="n">
        <v>135</v>
      </c>
      <c r="EH3" s="22" t="n">
        <v>136</v>
      </c>
      <c r="EI3" s="22" t="n">
        <v>137</v>
      </c>
      <c r="EJ3" s="22" t="n">
        <v>138</v>
      </c>
      <c r="EK3" s="22" t="n">
        <v>139</v>
      </c>
      <c r="EL3" s="22" t="n">
        <v>140</v>
      </c>
      <c r="EM3" s="22" t="n">
        <v>141</v>
      </c>
      <c r="EN3" s="22" t="n">
        <v>142</v>
      </c>
      <c r="EO3" s="22" t="n">
        <v>143</v>
      </c>
      <c r="EP3" s="22" t="n">
        <v>144</v>
      </c>
      <c r="EQ3" s="22" t="n">
        <v>145</v>
      </c>
      <c r="ER3" s="22" t="n">
        <v>146</v>
      </c>
      <c r="ES3" s="22" t="n">
        <v>147</v>
      </c>
      <c r="ET3" s="22" t="n">
        <v>148</v>
      </c>
      <c r="EU3" s="22" t="n">
        <v>149</v>
      </c>
      <c r="EV3" s="22" t="n">
        <v>150</v>
      </c>
    </row>
    <row r="4" customFormat="false" ht="79.5" hidden="false" customHeight="true" outlineLevel="0" collapsed="false">
      <c r="A4" s="11" t="s">
        <v>45</v>
      </c>
      <c r="B4" s="11" t="s">
        <v>532</v>
      </c>
      <c r="C4" s="20" t="str">
        <f aca="false">IF(INDEX(Products!$A$2:$A$151,C$3)="","",INDEX(Products!$A$2:$A$151,C$3))</f>
        <v>Ezetimibe-Rosuvastatin 10-10</v>
      </c>
      <c r="D4" s="20" t="str">
        <f aca="false">IF(INDEX(Products!$A$2:$A$151,D$3)="","",INDEX(Products!$A$2:$A$151,D$3))</f>
        <v>Ezetimibe-Rosuvastatin 10-20</v>
      </c>
      <c r="E4" s="20" t="str">
        <f aca="false">IF(INDEX(Products!$A$2:$A$151,E$3)="","",INDEX(Products!$A$2:$A$151,E$3))</f>
        <v>Ezetimibe-Rosuvastatin 10-40</v>
      </c>
      <c r="F4" s="20" t="str">
        <f aca="false">IF(INDEX(Products!$A$2:$A$151,F$3)="","",INDEX(Products!$A$2:$A$151,F$3))</f>
        <v>Resmitrom (Resffera) 60</v>
      </c>
      <c r="G4" s="20" t="str">
        <f aca="false">IF(INDEX(Products!$A$2:$A$151,G$3)="","",INDEX(Products!$A$2:$A$151,G$3))</f>
        <v>Resmitrom (Resffera) 80</v>
      </c>
      <c r="H4" s="20" t="str">
        <f aca="false">IF(INDEX(Products!$A$2:$A$151,H$3)="","",INDEX(Products!$A$2:$A$151,H$3))</f>
        <v>Resmitrom (Resffera) 100</v>
      </c>
      <c r="I4" s="20" t="str">
        <f aca="false">IF(INDEX(Products!$A$2:$A$151,I$3)="","",INDEX(Products!$A$2:$A$151,I$3))</f>
        <v>Finerodyd 10</v>
      </c>
      <c r="J4" s="20" t="str">
        <f aca="false">IF(INDEX(Products!$A$2:$A$151,J$3)="","",INDEX(Products!$A$2:$A$151,J$3))</f>
        <v>Finerodyd 20</v>
      </c>
      <c r="K4" s="20" t="str">
        <f aca="false">IF(INDEX(Products!$A$2:$A$151,K$3)="","",INDEX(Products!$A$2:$A$151,K$3))</f>
        <v>Cardyd 20</v>
      </c>
      <c r="L4" s="20" t="str">
        <f aca="false">IF(INDEX(Products!$A$2:$A$151,L$3)="","",INDEX(Products!$A$2:$A$151,L$3))</f>
        <v>Cardyd 40</v>
      </c>
      <c r="M4" s="20" t="str">
        <f aca="false">IF(INDEX(Products!$A$2:$A$151,M$3)="","",INDEX(Products!$A$2:$A$151,M$3))</f>
        <v>Cardyd 80</v>
      </c>
      <c r="N4" s="20" t="str">
        <f aca="false">IF(INDEX(Products!$A$2:$A$151,N$3)="","",INDEX(Products!$A$2:$A$151,N$3))</f>
        <v>Cardyd-AM 80/5</v>
      </c>
      <c r="O4" s="20" t="str">
        <f aca="false">IF(INDEX(Products!$A$2:$A$151,O$3)="","",INDEX(Products!$A$2:$A$151,O$3))</f>
        <v>Cardyd-AM 80/10</v>
      </c>
      <c r="P4" s="20" t="str">
        <f aca="false">IF(INDEX(Products!$A$2:$A$151,P$3)="","",INDEX(Products!$A$2:$A$151,P$3))</f>
        <v>Cardyd-AM 40/5</v>
      </c>
      <c r="Q4" s="20" t="str">
        <f aca="false">IF(INDEX(Products!$A$2:$A$151,Q$3)="","",INDEX(Products!$A$2:$A$151,Q$3))</f>
        <v>Cardyd-AM 40/10</v>
      </c>
      <c r="R4" s="20" t="str">
        <f aca="false">IF(INDEX(Products!$A$2:$A$151,R$3)="","",INDEX(Products!$A$2:$A$151,R$3))</f>
        <v>Cardyd-H 40/12.5</v>
      </c>
      <c r="S4" s="20" t="str">
        <f aca="false">IF(INDEX(Products!$A$2:$A$151,S$3)="","",INDEX(Products!$A$2:$A$151,S$3))</f>
        <v>Cardyd-H 80/12.5</v>
      </c>
      <c r="T4" s="20" t="str">
        <f aca="false">IF(INDEX(Products!$A$2:$A$151,T$3)="","",INDEX(Products!$A$2:$A$151,T$3))</f>
        <v>Cardyd-H 80/25</v>
      </c>
      <c r="U4" s="20" t="str">
        <f aca="false">IF(INDEX(Products!$A$2:$A$151,U$3)="","",INDEX(Products!$A$2:$A$151,U$3))</f>
        <v>Dexlansoprazole 60</v>
      </c>
      <c r="V4" s="20" t="str">
        <f aca="false">IF(INDEX(Products!$A$2:$A$151,V$3)="","",INDEX(Products!$A$2:$A$151,V$3))</f>
        <v>Dexlansoprazole 30</v>
      </c>
      <c r="W4" s="20" t="str">
        <f aca="false">IF(INDEX(Products!$A$2:$A$151,W$3)="","",INDEX(Products!$A$2:$A$151,W$3))</f>
        <v>Prucalopride 1</v>
      </c>
      <c r="X4" s="20" t="str">
        <f aca="false">IF(INDEX(Products!$A$2:$A$151,X$3)="","",INDEX(Products!$A$2:$A$151,X$3))</f>
        <v>Prucalopride 2</v>
      </c>
      <c r="Y4" s="20" t="str">
        <f aca="false">IF(INDEX(Products!$A$2:$A$151,Y$3)="","",INDEX(Products!$A$2:$A$151,Y$3))</f>
        <v>Ranulo 500</v>
      </c>
      <c r="Z4" s="20" t="str">
        <f aca="false">IF(INDEX(Products!$A$2:$A$151,Z$3)="","",INDEX(Products!$A$2:$A$151,Z$3))</f>
        <v>Bempedoic Acid 180</v>
      </c>
      <c r="AA4" s="20" t="str">
        <f aca="false">IF(INDEX(Products!$A$2:$A$151,AA$3)="","",INDEX(Products!$A$2:$A$151,AA$3))</f>
        <v>Bempedoic Ezetimibe 180/10</v>
      </c>
      <c r="AB4" s="20" t="str">
        <f aca="false">IF(INDEX(Products!$A$2:$A$151,AB$3)="","",INDEX(Products!$A$2:$A$151,AB$3))</f>
        <v>loperamide 2</v>
      </c>
      <c r="AC4" s="20" t="str">
        <f aca="false">IF(INDEX(Products!$A$2:$A$151,AC$3)="","",INDEX(Products!$A$2:$A$151,AC$3))</f>
        <v>Naproxen 750</v>
      </c>
      <c r="AD4" s="20" t="str">
        <f aca="false">IF(INDEX(Products!$A$2:$A$151,AD$3)="","",INDEX(Products!$A$2:$A$151,AD$3))</f>
        <v>Azelastin+Fluticasone (Nasal Spray)</v>
      </c>
      <c r="AE4" s="20" t="str">
        <f aca="false">IF(INDEX(Products!$A$2:$A$151,AE$3)="","",INDEX(Products!$A$2:$A$151,AE$3))</f>
        <v>Scadia 50</v>
      </c>
      <c r="AF4" s="20" t="str">
        <f aca="false">IF(INDEX(Products!$A$2:$A$151,AF$3)="","",INDEX(Products!$A$2:$A$151,AF$3))</f>
        <v>Scadia 100</v>
      </c>
      <c r="AG4" s="20" t="str">
        <f aca="false">IF(INDEX(Products!$A$2:$A$151,AG$3)="","",INDEX(Products!$A$2:$A$151,AG$3))</f>
        <v>Scadia 200</v>
      </c>
      <c r="AH4" s="20" t="str">
        <f aca="false">IF(INDEX(Products!$A$2:$A$151,AH$3)="","",INDEX(Products!$A$2:$A$151,AH$3))</f>
        <v>Taglida 5</v>
      </c>
      <c r="AI4" s="20" t="str">
        <f aca="false">IF(INDEX(Products!$A$2:$A$151,AI$3)="","",INDEX(Products!$A$2:$A$151,AI$3))</f>
        <v>Dapaglose 10</v>
      </c>
      <c r="AJ4" s="20" t="str">
        <f aca="false">IF(INDEX(Products!$A$2:$A$151,AJ$3)="","",INDEX(Products!$A$2:$A$151,AJ$3))</f>
        <v>Dapaglose 5</v>
      </c>
      <c r="AK4" s="20" t="str">
        <f aca="false">IF(INDEX(Products!$A$2:$A$151,AK$3)="","",INDEX(Products!$A$2:$A$151,AK$3))</f>
        <v>Taglida Duo 2.5/1000</v>
      </c>
      <c r="AL4" s="20" t="str">
        <f aca="false">IF(INDEX(Products!$A$2:$A$151,AL$3)="","",INDEX(Products!$A$2:$A$151,AL$3))</f>
        <v>Taglida Duo 2.5/500</v>
      </c>
      <c r="AM4" s="20" t="str">
        <f aca="false">IF(INDEX(Products!$A$2:$A$151,AM$3)="","",INDEX(Products!$A$2:$A$151,AM$3))</f>
        <v>Ozanimod 0.23/0.46</v>
      </c>
      <c r="AN4" s="20" t="str">
        <f aca="false">IF(INDEX(Products!$A$2:$A$151,AN$3)="","",INDEX(Products!$A$2:$A$151,AN$3))</f>
        <v>Ozanimod 0.92 mg</v>
      </c>
      <c r="AO4" s="20" t="str">
        <f aca="false">IF(INDEX(Products!$A$2:$A$151,AO$3)="","",INDEX(Products!$A$2:$A$151,AO$3))</f>
        <v>Flusip Cold and cough-Day</v>
      </c>
      <c r="AP4" s="20" t="str">
        <f aca="false">IF(INDEX(Products!$A$2:$A$151,AP$3)="","",INDEX(Products!$A$2:$A$151,AP$3))</f>
        <v>Flusip Cold and Cough-Day (Sugar Free)</v>
      </c>
      <c r="AQ4" s="20" t="str">
        <f aca="false">IF(INDEX(Products!$A$2:$A$151,AQ$3)="","",INDEX(Products!$A$2:$A$151,AQ$3))</f>
        <v>Flusip Cold and Cough-Night</v>
      </c>
      <c r="AR4" s="20" t="str">
        <f aca="false">IF(INDEX(Products!$A$2:$A$151,AR$3)="","",INDEX(Products!$A$2:$A$151,AR$3))</f>
        <v>Flusip Cold &amp; Cough Night (Sugar Free)</v>
      </c>
      <c r="AS4" s="20" t="str">
        <f aca="false">IF(INDEX(Products!$A$2:$A$151,AS$3)="","",INDEX(Products!$A$2:$A$151,AS$3))</f>
        <v>Flusip Cold and Flu</v>
      </c>
      <c r="AT4" s="20" t="str">
        <f aca="false">IF(INDEX(Products!$A$2:$A$151,AT$3)="","",INDEX(Products!$A$2:$A$151,AT$3))</f>
        <v>Flusip Cold and Flu (Sugar Free)</v>
      </c>
      <c r="AU4" s="20" t="str">
        <f aca="false">IF(INDEX(Products!$A$2:$A$151,AU$3)="","",INDEX(Products!$A$2:$A$151,AU$3))</f>
        <v>Flusip-C</v>
      </c>
      <c r="AV4" s="20" t="str">
        <f aca="false">IF(INDEX(Products!$A$2:$A$151,AV$3)="","",INDEX(Products!$A$2:$A$151,AV$3))</f>
        <v>Empagliflozin 10 mg</v>
      </c>
      <c r="AW4" s="20" t="str">
        <f aca="false">IF(INDEX(Products!$A$2:$A$151,AW$3)="","",INDEX(Products!$A$2:$A$151,AW$3))</f>
        <v>Empaglose 25</v>
      </c>
      <c r="AX4" s="20" t="str">
        <f aca="false">IF(INDEX(Products!$A$2:$A$151,AX$3)="","",INDEX(Products!$A$2:$A$151,AX$3))</f>
        <v>Lixiban 2.5</v>
      </c>
      <c r="AY4" s="20" t="str">
        <f aca="false">IF(INDEX(Products!$A$2:$A$151,AY$3)="","",INDEX(Products!$A$2:$A$151,AY$3))</f>
        <v>Lixiban 5</v>
      </c>
      <c r="AZ4" s="20" t="str">
        <f aca="false">IF(INDEX(Products!$A$2:$A$151,AZ$3)="","",INDEX(Products!$A$2:$A$151,AZ$3))</f>
        <v>Glose-lin 10/5</v>
      </c>
      <c r="BA4" s="20" t="str">
        <f aca="false">IF(INDEX(Products!$A$2:$A$151,BA$3)="","",INDEX(Products!$A$2:$A$151,BA$3))</f>
        <v>Glose-lin 25/5</v>
      </c>
      <c r="BB4" s="20" t="str">
        <f aca="false">IF(INDEX(Products!$A$2:$A$151,BB$3)="","",INDEX(Products!$A$2:$A$151,BB$3))</f>
        <v>TRILEMO ER 5-2.5-1000</v>
      </c>
      <c r="BC4" s="20" t="str">
        <f aca="false">IF(INDEX(Products!$A$2:$A$151,BC$3)="","",INDEX(Products!$A$2:$A$151,BC$3))</f>
        <v>TRILEMO ER 10-5-1000</v>
      </c>
      <c r="BD4" s="20" t="str">
        <f aca="false">IF(INDEX(Products!$A$2:$A$151,BD$3)="","",INDEX(Products!$A$2:$A$151,BD$3))</f>
        <v>TRILEMO ER 12.5-2.5-1000</v>
      </c>
      <c r="BE4" s="20" t="str">
        <f aca="false">IF(INDEX(Products!$A$2:$A$151,BE$3)="","",INDEX(Products!$A$2:$A$151,BE$3))</f>
        <v>TRILEMO ER 25-5-1000</v>
      </c>
      <c r="BF4" s="20" t="str">
        <f aca="false">IF(INDEX(Products!$A$2:$A$151,BF$3)="","",INDEX(Products!$A$2:$A$151,BF$3))</f>
        <v>Emet-Duo 5/1000 ER</v>
      </c>
      <c r="BG4" s="20" t="str">
        <f aca="false">IF(INDEX(Products!$A$2:$A$151,BG$3)="","",INDEX(Products!$A$2:$A$151,BG$3))</f>
        <v>Emet-Duo 10/1000 ER</v>
      </c>
      <c r="BH4" s="20" t="str">
        <f aca="false">IF(INDEX(Products!$A$2:$A$151,BH$3)="","",INDEX(Products!$A$2:$A$151,BH$3))</f>
        <v>Emet-Duo 12.5/1000 ER</v>
      </c>
      <c r="BI4" s="20" t="str">
        <f aca="false">IF(INDEX(Products!$A$2:$A$151,BI$3)="","",INDEX(Products!$A$2:$A$151,BI$3))</f>
        <v>Emet-Duo 25/1000 ER</v>
      </c>
      <c r="BJ4" s="20" t="str">
        <f aca="false">IF(INDEX(Products!$A$2:$A$151,BJ$3)="","",INDEX(Products!$A$2:$A$151,BJ$3))</f>
        <v>Emet-Duo 12.5/1000</v>
      </c>
      <c r="BK4" s="20" t="str">
        <f aca="false">IF(INDEX(Products!$A$2:$A$151,BK$3)="","",INDEX(Products!$A$2:$A$151,BK$3))</f>
        <v>Emet-Duo 5/1000</v>
      </c>
      <c r="BL4" s="20" t="str">
        <f aca="false">IF(INDEX(Products!$A$2:$A$151,BL$3)="","",INDEX(Products!$A$2:$A$151,BL$3))</f>
        <v>Emet-Duo 12.5/500</v>
      </c>
      <c r="BM4" s="20" t="str">
        <f aca="false">IF(INDEX(Products!$A$2:$A$151,BM$3)="","",INDEX(Products!$A$2:$A$151,BM$3))</f>
        <v>Emet-Duo 5/500</v>
      </c>
      <c r="BN4" s="20" t="str">
        <f aca="false">IF(INDEX(Products!$A$2:$A$151,BN$3)="","",INDEX(Products!$A$2:$A$151,BN$3))</f>
        <v>Citicoline 500</v>
      </c>
      <c r="BO4" s="20" t="str">
        <f aca="false">IF(INDEX(Products!$A$2:$A$151,BO$3)="","",INDEX(Products!$A$2:$A$151,BO$3))</f>
        <v>NMN</v>
      </c>
      <c r="BP4" s="20" t="str">
        <f aca="false">IF(INDEX(Products!$A$2:$A$151,BP$3)="","",INDEX(Products!$A$2:$A$151,BP$3))</f>
        <v>L-Arginine 1000</v>
      </c>
      <c r="BQ4" s="20" t="str">
        <f aca="false">IF(INDEX(Products!$A$2:$A$151,BQ$3)="","",INDEX(Products!$A$2:$A$151,BQ$3))</f>
        <v>L-Arginine 2000</v>
      </c>
      <c r="BR4" s="20" t="str">
        <f aca="false">IF(INDEX(Products!$A$2:$A$151,BR$3)="","",INDEX(Products!$A$2:$A$151,BR$3))</f>
        <v>L-Carnitine 1000/10</v>
      </c>
      <c r="BS4" s="20" t="str">
        <f aca="false">IF(INDEX(Products!$A$2:$A$151,BS$3)="","",INDEX(Products!$A$2:$A$151,BS$3))</f>
        <v>L-Carnitine 2000/10</v>
      </c>
      <c r="BT4" s="20" t="str">
        <f aca="false">IF(INDEX(Products!$A$2:$A$151,BT$3)="","",INDEX(Products!$A$2:$A$151,BT$3))</f>
        <v>L-Carnitine Caffeine</v>
      </c>
      <c r="BU4" s="20" t="str">
        <f aca="false">IF(INDEX(Products!$A$2:$A$151,BU$3)="","",INDEX(Products!$A$2:$A$151,BU$3))</f>
        <v>B-Complex</v>
      </c>
      <c r="BV4" s="20" t="str">
        <f aca="false">IF(INDEX(Products!$A$2:$A$151,BV$3)="","",INDEX(Products!$A$2:$A$151,BV$3))</f>
        <v>Sachet Vitamin B12</v>
      </c>
      <c r="BW4" s="20" t="str">
        <f aca="false">IF(INDEX(Products!$A$2:$A$151,BW$3)="","",INDEX(Products!$A$2:$A$151,BW$3))</f>
        <v>Ca+k+D3</v>
      </c>
      <c r="BX4" s="20" t="str">
        <f aca="false">IF(INDEX(Products!$A$2:$A$151,BX$3)="","",INDEX(Products!$A$2:$A$151,BX$3))</f>
        <v>Zinc+Vitamin C</v>
      </c>
      <c r="BY4" s="20" t="str">
        <f aca="false">IF(INDEX(Products!$A$2:$A$151,BY$3)="","",INDEX(Products!$A$2:$A$151,BY$3))</f>
        <v>Vitamin C 1000 mg</v>
      </c>
      <c r="BZ4" s="20" t="str">
        <f aca="false">IF(INDEX(Products!$A$2:$A$151,BZ$3)="","",INDEX(Products!$A$2:$A$151,BZ$3))</f>
        <v>Magnesium Oxide</v>
      </c>
      <c r="CA4" s="20" t="str">
        <f aca="false">IF(INDEX(Products!$A$2:$A$151,CA$3)="","",INDEX(Products!$A$2:$A$151,CA$3))</f>
        <v>Magni D</v>
      </c>
      <c r="CB4" s="20" t="str">
        <f aca="false">IF(INDEX(Products!$A$2:$A$151,CB$3)="","",INDEX(Products!$A$2:$A$151,CB$3))</f>
        <v>Sweet Sleep</v>
      </c>
      <c r="CC4" s="20" t="str">
        <f aca="false">IF(INDEX(Products!$A$2:$A$151,CC$3)="","",INDEX(Products!$A$2:$A$151,CC$3))</f>
        <v>Ferrikid</v>
      </c>
      <c r="CD4" s="20" t="str">
        <f aca="false">IF(INDEX(Products!$A$2:$A$151,CD$3)="","",INDEX(Products!$A$2:$A$151,CD$3))</f>
        <v>Painlys</v>
      </c>
      <c r="CE4" s="20" t="str">
        <f aca="false">IF(INDEX(Products!$A$2:$A$151,CE$3)="","",INDEX(Products!$A$2:$A$151,CE$3))</f>
        <v>Feroral Premium</v>
      </c>
      <c r="CF4" s="20" t="str">
        <f aca="false">IF(INDEX(Products!$A$2:$A$151,CF$3)="","",INDEX(Products!$A$2:$A$151,CF$3))</f>
        <v>Ginc Active</v>
      </c>
      <c r="CG4" s="20" t="str">
        <f aca="false">IF(INDEX(Products!$A$2:$A$151,CG$3)="","",INDEX(Products!$A$2:$A$151,CG$3))</f>
        <v>URomax</v>
      </c>
      <c r="CH4" s="20" t="str">
        <f aca="false">IF(INDEX(Products!$A$2:$A$151,CH$3)="","",INDEX(Products!$A$2:$A$151,CH$3))</f>
        <v>Uromax Sachet</v>
      </c>
      <c r="CI4" s="20" t="str">
        <f aca="false">IF(INDEX(Products!$A$2:$A$151,CI$3)="","",INDEX(Products!$A$2:$A$151,CI$3))</f>
        <v>Healthy Liver</v>
      </c>
      <c r="CJ4" s="20" t="str">
        <f aca="false">IF(INDEX(Products!$A$2:$A$151,CJ$3)="","",INDEX(Products!$A$2:$A$151,CJ$3))</f>
        <v>Kamasotra premium</v>
      </c>
      <c r="CK4" s="20" t="str">
        <f aca="false">IF(INDEX(Products!$A$2:$A$151,CK$3)="","",INDEX(Products!$A$2:$A$151,CK$3))</f>
        <v>Prostica</v>
      </c>
      <c r="CL4" s="20" t="str">
        <f aca="false">IF(INDEX(Products!$A$2:$A$151,CL$3)="","",INDEX(Products!$A$2:$A$151,CL$3))</f>
        <v>Vitacal Forte</v>
      </c>
      <c r="CM4" s="20" t="str">
        <f aca="false">IF(INDEX(Products!$A$2:$A$151,CM$3)="","",INDEX(Products!$A$2:$A$151,CM$3))</f>
        <v>Burning Fat</v>
      </c>
      <c r="CN4" s="20" t="str">
        <f aca="false">IF(INDEX(Products!$A$2:$A$151,CN$3)="","",INDEX(Products!$A$2:$A$151,CN$3))</f>
        <v>Co-Enzyme Q10 (30mg)</v>
      </c>
      <c r="CO4" s="20" t="str">
        <f aca="false">IF(INDEX(Products!$A$2:$A$151,CO$3)="","",INDEX(Products!$A$2:$A$151,CO$3))</f>
        <v>Co-Enzyme Q10 (100mg)</v>
      </c>
      <c r="CP4" s="20" t="str">
        <f aca="false">IF(INDEX(Products!$A$2:$A$151,CP$3)="","",INDEX(Products!$A$2:$A$151,CP$3))</f>
        <v>Digestive Aid (30)</v>
      </c>
      <c r="CQ4" s="20" t="str">
        <f aca="false">IF(INDEX(Products!$A$2:$A$151,CQ$3)="","",INDEX(Products!$A$2:$A$151,CQ$3))</f>
        <v>Digestive Aid (60)</v>
      </c>
      <c r="CR4" s="20" t="str">
        <f aca="false">IF(INDEX(Products!$A$2:$A$151,CR$3)="","",INDEX(Products!$A$2:$A$151,CR$3))</f>
        <v>Celer-X Forte</v>
      </c>
      <c r="CS4" s="20" t="str">
        <f aca="false">IF(INDEX(Products!$A$2:$A$151,CS$3)="","",INDEX(Products!$A$2:$A$151,CS$3))</f>
        <v>Opti Woman 30 Cap</v>
      </c>
      <c r="CT4" s="20" t="str">
        <f aca="false">IF(INDEX(Products!$A$2:$A$151,CT$3)="","",INDEX(Products!$A$2:$A$151,CT$3))</f>
        <v>Opti Woman 60 Cap</v>
      </c>
      <c r="CU4" s="20" t="str">
        <f aca="false">IF(INDEX(Products!$A$2:$A$151,CU$3)="","",INDEX(Products!$A$2:$A$151,CU$3))</f>
        <v>Pregnalife</v>
      </c>
      <c r="CV4" s="20" t="str">
        <f aca="false">IF(INDEX(Products!$A$2:$A$151,CV$3)="","",INDEX(Products!$A$2:$A$151,CV$3))</f>
        <v>Immune AID</v>
      </c>
      <c r="CW4" s="20" t="str">
        <f aca="false">IF(INDEX(Products!$A$2:$A$151,CW$3)="","",INDEX(Products!$A$2:$A$151,CW$3))</f>
        <v>Immune AID Direct</v>
      </c>
      <c r="CX4" s="20" t="str">
        <f aca="false">IF(INDEX(Products!$A$2:$A$151,CX$3)="","",INDEX(Products!$A$2:$A$151,CX$3))</f>
        <v>X-Ade (Blister 15 pcs)</v>
      </c>
      <c r="CY4" s="20" t="str">
        <f aca="false">IF(INDEX(Products!$A$2:$A$151,CY$3)="","",INDEX(Products!$A$2:$A$151,CY$3))</f>
        <v>X-Ade (Bottle 30 pcs)</v>
      </c>
      <c r="CZ4" s="20" t="str">
        <f aca="false">IF(INDEX(Products!$A$2:$A$151,CZ$3)="","",INDEX(Products!$A$2:$A$151,CZ$3))</f>
        <v>Energe-X</v>
      </c>
      <c r="DA4" s="20" t="str">
        <f aca="false">IF(INDEX(Products!$A$2:$A$151,DA$3)="","",INDEX(Products!$A$2:$A$151,DA$3))</f>
        <v>Dermo bella Permium 30 Cap</v>
      </c>
      <c r="DB4" s="20" t="str">
        <f aca="false">IF(INDEX(Products!$A$2:$A$151,DB$3)="","",INDEX(Products!$A$2:$A$151,DB$3))</f>
        <v>Zylicut 180</v>
      </c>
      <c r="DC4" s="20" t="str">
        <f aca="false">IF(INDEX(Products!$A$2:$A$151,DC$3)="","",INDEX(Products!$A$2:$A$151,DC$3))</f>
        <v>Zylicut-Duo 180/10</v>
      </c>
      <c r="DD4" s="20" t="str">
        <f aca="false">IF(INDEX(Products!$A$2:$A$151,DD$3)="","",INDEX(Products!$A$2:$A$151,DD$3))</f>
        <v>Hair and Skin</v>
      </c>
      <c r="DE4" s="20" t="str">
        <f aca="false">IF(INDEX(Products!$A$2:$A$151,DE$3)="","",INDEX(Products!$A$2:$A$151,DE$3))</f>
        <v/>
      </c>
      <c r="DF4" s="20" t="str">
        <f aca="false">IF(INDEX(Products!$A$2:$A$151,DF$3)="","",INDEX(Products!$A$2:$A$151,DF$3))</f>
        <v/>
      </c>
      <c r="DG4" s="20" t="str">
        <f aca="false">IF(INDEX(Products!$A$2:$A$151,DG$3)="","",INDEX(Products!$A$2:$A$151,DG$3))</f>
        <v/>
      </c>
      <c r="DH4" s="20" t="str">
        <f aca="false">IF(INDEX(Products!$A$2:$A$151,DH$3)="","",INDEX(Products!$A$2:$A$151,DH$3))</f>
        <v/>
      </c>
      <c r="DI4" s="20" t="str">
        <f aca="false">IF(INDEX(Products!$A$2:$A$151,DI$3)="","",INDEX(Products!$A$2:$A$151,DI$3))</f>
        <v/>
      </c>
      <c r="DJ4" s="20" t="str">
        <f aca="false">IF(INDEX(Products!$A$2:$A$151,DJ$3)="","",INDEX(Products!$A$2:$A$151,DJ$3))</f>
        <v/>
      </c>
      <c r="DK4" s="20" t="str">
        <f aca="false">IF(INDEX(Products!$A$2:$A$151,DK$3)="","",INDEX(Products!$A$2:$A$151,DK$3))</f>
        <v/>
      </c>
      <c r="DL4" s="20" t="str">
        <f aca="false">IF(INDEX(Products!$A$2:$A$151,DL$3)="","",INDEX(Products!$A$2:$A$151,DL$3))</f>
        <v/>
      </c>
      <c r="DM4" s="20" t="str">
        <f aca="false">IF(INDEX(Products!$A$2:$A$151,DM$3)="","",INDEX(Products!$A$2:$A$151,DM$3))</f>
        <v/>
      </c>
      <c r="DN4" s="20" t="str">
        <f aca="false">IF(INDEX(Products!$A$2:$A$151,DN$3)="","",INDEX(Products!$A$2:$A$151,DN$3))</f>
        <v/>
      </c>
      <c r="DO4" s="20" t="str">
        <f aca="false">IF(INDEX(Products!$A$2:$A$151,DO$3)="","",INDEX(Products!$A$2:$A$151,DO$3))</f>
        <v/>
      </c>
      <c r="DP4" s="20" t="str">
        <f aca="false">IF(INDEX(Products!$A$2:$A$151,DP$3)="","",INDEX(Products!$A$2:$A$151,DP$3))</f>
        <v/>
      </c>
      <c r="DQ4" s="20" t="str">
        <f aca="false">IF(INDEX(Products!$A$2:$A$151,DQ$3)="","",INDEX(Products!$A$2:$A$151,DQ$3))</f>
        <v/>
      </c>
      <c r="DR4" s="20" t="str">
        <f aca="false">IF(INDEX(Products!$A$2:$A$151,DR$3)="","",INDEX(Products!$A$2:$A$151,DR$3))</f>
        <v/>
      </c>
      <c r="DS4" s="20" t="str">
        <f aca="false">IF(INDEX(Products!$A$2:$A$151,DS$3)="","",INDEX(Products!$A$2:$A$151,DS$3))</f>
        <v/>
      </c>
      <c r="DT4" s="20" t="str">
        <f aca="false">IF(INDEX(Products!$A$2:$A$151,DT$3)="","",INDEX(Products!$A$2:$A$151,DT$3))</f>
        <v/>
      </c>
      <c r="DU4" s="20" t="str">
        <f aca="false">IF(INDEX(Products!$A$2:$A$151,DU$3)="","",INDEX(Products!$A$2:$A$151,DU$3))</f>
        <v/>
      </c>
      <c r="DV4" s="20" t="str">
        <f aca="false">IF(INDEX(Products!$A$2:$A$151,DV$3)="","",INDEX(Products!$A$2:$A$151,DV$3))</f>
        <v/>
      </c>
      <c r="DW4" s="20" t="str">
        <f aca="false">IF(INDEX(Products!$A$2:$A$151,DW$3)="","",INDEX(Products!$A$2:$A$151,DW$3))</f>
        <v/>
      </c>
      <c r="DX4" s="20" t="str">
        <f aca="false">IF(INDEX(Products!$A$2:$A$151,DX$3)="","",INDEX(Products!$A$2:$A$151,DX$3))</f>
        <v/>
      </c>
      <c r="DY4" s="20" t="str">
        <f aca="false">IF(INDEX(Products!$A$2:$A$151,DY$3)="","",INDEX(Products!$A$2:$A$151,DY$3))</f>
        <v/>
      </c>
      <c r="DZ4" s="20" t="str">
        <f aca="false">IF(INDEX(Products!$A$2:$A$151,DZ$3)="","",INDEX(Products!$A$2:$A$151,DZ$3))</f>
        <v/>
      </c>
      <c r="EA4" s="20" t="str">
        <f aca="false">IF(INDEX(Products!$A$2:$A$151,EA$3)="","",INDEX(Products!$A$2:$A$151,EA$3))</f>
        <v/>
      </c>
      <c r="EB4" s="20" t="str">
        <f aca="false">IF(INDEX(Products!$A$2:$A$151,EB$3)="","",INDEX(Products!$A$2:$A$151,EB$3))</f>
        <v/>
      </c>
      <c r="EC4" s="20" t="str">
        <f aca="false">IF(INDEX(Products!$A$2:$A$151,EC$3)="","",INDEX(Products!$A$2:$A$151,EC$3))</f>
        <v/>
      </c>
      <c r="ED4" s="20" t="str">
        <f aca="false">IF(INDEX(Products!$A$2:$A$151,ED$3)="","",INDEX(Products!$A$2:$A$151,ED$3))</f>
        <v/>
      </c>
      <c r="EE4" s="20" t="str">
        <f aca="false">IF(INDEX(Products!$A$2:$A$151,EE$3)="","",INDEX(Products!$A$2:$A$151,EE$3))</f>
        <v/>
      </c>
      <c r="EF4" s="20" t="str">
        <f aca="false">IF(INDEX(Products!$A$2:$A$151,EF$3)="","",INDEX(Products!$A$2:$A$151,EF$3))</f>
        <v/>
      </c>
      <c r="EG4" s="20" t="str">
        <f aca="false">IF(INDEX(Products!$A$2:$A$151,EG$3)="","",INDEX(Products!$A$2:$A$151,EG$3))</f>
        <v/>
      </c>
      <c r="EH4" s="20" t="str">
        <f aca="false">IF(INDEX(Products!$A$2:$A$151,EH$3)="","",INDEX(Products!$A$2:$A$151,EH$3))</f>
        <v/>
      </c>
      <c r="EI4" s="20" t="str">
        <f aca="false">IF(INDEX(Products!$A$2:$A$151,EI$3)="","",INDEX(Products!$A$2:$A$151,EI$3))</f>
        <v/>
      </c>
      <c r="EJ4" s="20" t="str">
        <f aca="false">IF(INDEX(Products!$A$2:$A$151,EJ$3)="","",INDEX(Products!$A$2:$A$151,EJ$3))</f>
        <v/>
      </c>
      <c r="EK4" s="20" t="str">
        <f aca="false">IF(INDEX(Products!$A$2:$A$151,EK$3)="","",INDEX(Products!$A$2:$A$151,EK$3))</f>
        <v/>
      </c>
      <c r="EL4" s="20" t="str">
        <f aca="false">IF(INDEX(Products!$A$2:$A$151,EL$3)="","",INDEX(Products!$A$2:$A$151,EL$3))</f>
        <v/>
      </c>
      <c r="EM4" s="20" t="str">
        <f aca="false">IF(INDEX(Products!$A$2:$A$151,EM$3)="","",INDEX(Products!$A$2:$A$151,EM$3))</f>
        <v/>
      </c>
      <c r="EN4" s="20" t="str">
        <f aca="false">IF(INDEX(Products!$A$2:$A$151,EN$3)="","",INDEX(Products!$A$2:$A$151,EN$3))</f>
        <v/>
      </c>
      <c r="EO4" s="20" t="str">
        <f aca="false">IF(INDEX(Products!$A$2:$A$151,EO$3)="","",INDEX(Products!$A$2:$A$151,EO$3))</f>
        <v/>
      </c>
      <c r="EP4" s="20" t="str">
        <f aca="false">IF(INDEX(Products!$A$2:$A$151,EP$3)="","",INDEX(Products!$A$2:$A$151,EP$3))</f>
        <v/>
      </c>
      <c r="EQ4" s="20" t="str">
        <f aca="false">IF(INDEX(Products!$A$2:$A$151,EQ$3)="","",INDEX(Products!$A$2:$A$151,EQ$3))</f>
        <v/>
      </c>
      <c r="ER4" s="20" t="str">
        <f aca="false">IF(INDEX(Products!$A$2:$A$151,ER$3)="","",INDEX(Products!$A$2:$A$151,ER$3))</f>
        <v/>
      </c>
      <c r="ES4" s="20" t="str">
        <f aca="false">IF(INDEX(Products!$A$2:$A$151,ES$3)="","",INDEX(Products!$A$2:$A$151,ES$3))</f>
        <v/>
      </c>
      <c r="ET4" s="20" t="str">
        <f aca="false">IF(INDEX(Products!$A$2:$A$151,ET$3)="","",INDEX(Products!$A$2:$A$151,ET$3))</f>
        <v/>
      </c>
      <c r="EU4" s="20" t="str">
        <f aca="false">IF(INDEX(Products!$A$2:$A$151,EU$3)="","",INDEX(Products!$A$2:$A$151,EU$3))</f>
        <v/>
      </c>
      <c r="EV4" s="20" t="str">
        <f aca="false">IF(INDEX(Products!$A$2:$A$151,EV$3)="","",INDEX(Products!$A$2:$A$151,EV$3))</f>
        <v/>
      </c>
    </row>
    <row r="5" customFormat="false" ht="15" hidden="false" customHeight="false" outlineLevel="0" collapsed="false">
      <c r="A5" s="6" t="str">
        <f aca="false">IF(INDEX(Products!$A$2:$A$151,$B5)="","",INDEX(Products!$A$2:$A$151,$B5))</f>
        <v>Ezetimibe-Rosuvastatin 10-10</v>
      </c>
      <c r="B5" s="23" t="n">
        <v>1</v>
      </c>
      <c r="C5" s="12" t="n">
        <f aca="false">IF(OR($A5="",C$4=""),"",SUMPRODUCT(--(INDEX(Matrix!$C$5:$EV$304,0,$B5)&gt;0),--(INDEX(Matrix!$C$5:$EV$304,0,C$3)&gt;0)))</f>
        <v>16</v>
      </c>
      <c r="D5" s="12" t="n">
        <f aca="false">IF(OR($A5="",D$4=""),"",SUMPRODUCT(--(INDEX(Matrix!$C$5:$EV$304,0,$B5)&gt;0),--(INDEX(Matrix!$C$5:$EV$304,0,D$3)&gt;0)))</f>
        <v>16</v>
      </c>
      <c r="E5" s="12" t="n">
        <f aca="false">IF(OR($A5="",E$4=""),"",SUMPRODUCT(--(INDEX(Matrix!$C$5:$EV$304,0,$B5)&gt;0),--(INDEX(Matrix!$C$5:$EV$304,0,E$3)&gt;0)))</f>
        <v>15</v>
      </c>
      <c r="F5" s="12" t="n">
        <f aca="false">IF(OR($A5="",F$4=""),"",SUMPRODUCT(--(INDEX(Matrix!$C$5:$EV$304,0,$B5)&gt;0),--(INDEX(Matrix!$C$5:$EV$304,0,F$3)&gt;0)))</f>
        <v>11</v>
      </c>
      <c r="G5" s="12" t="n">
        <f aca="false">IF(OR($A5="",G$4=""),"",SUMPRODUCT(--(INDEX(Matrix!$C$5:$EV$304,0,$B5)&gt;0),--(INDEX(Matrix!$C$5:$EV$304,0,G$3)&gt;0)))</f>
        <v>11</v>
      </c>
      <c r="H5" s="12" t="n">
        <f aca="false">IF(OR($A5="",H$4=""),"",SUMPRODUCT(--(INDEX(Matrix!$C$5:$EV$304,0,$B5)&gt;0),--(INDEX(Matrix!$C$5:$EV$304,0,H$3)&gt;0)))</f>
        <v>11</v>
      </c>
      <c r="I5" s="12" t="n">
        <f aca="false">IF(OR($A5="",I$4=""),"",SUMPRODUCT(--(INDEX(Matrix!$C$5:$EV$304,0,$B5)&gt;0),--(INDEX(Matrix!$C$5:$EV$304,0,I$3)&gt;0)))</f>
        <v>9</v>
      </c>
      <c r="J5" s="12" t="n">
        <f aca="false">IF(OR($A5="",J$4=""),"",SUMPRODUCT(--(INDEX(Matrix!$C$5:$EV$304,0,$B5)&gt;0),--(INDEX(Matrix!$C$5:$EV$304,0,J$3)&gt;0)))</f>
        <v>9</v>
      </c>
      <c r="K5" s="12" t="n">
        <f aca="false">IF(OR($A5="",K$4=""),"",SUMPRODUCT(--(INDEX(Matrix!$C$5:$EV$304,0,$B5)&gt;0),--(INDEX(Matrix!$C$5:$EV$304,0,K$3)&gt;0)))</f>
        <v>6</v>
      </c>
      <c r="L5" s="12" t="n">
        <f aca="false">IF(OR($A5="",L$4=""),"",SUMPRODUCT(--(INDEX(Matrix!$C$5:$EV$304,0,$B5)&gt;0),--(INDEX(Matrix!$C$5:$EV$304,0,L$3)&gt;0)))</f>
        <v>6</v>
      </c>
      <c r="M5" s="12" t="n">
        <f aca="false">IF(OR($A5="",M$4=""),"",SUMPRODUCT(--(INDEX(Matrix!$C$5:$EV$304,0,$B5)&gt;0),--(INDEX(Matrix!$C$5:$EV$304,0,M$3)&gt;0)))</f>
        <v>6</v>
      </c>
      <c r="N5" s="12" t="n">
        <f aca="false">IF(OR($A5="",N$4=""),"",SUMPRODUCT(--(INDEX(Matrix!$C$5:$EV$304,0,$B5)&gt;0),--(INDEX(Matrix!$C$5:$EV$304,0,N$3)&gt;0)))</f>
        <v>8</v>
      </c>
      <c r="O5" s="12" t="n">
        <f aca="false">IF(OR($A5="",O$4=""),"",SUMPRODUCT(--(INDEX(Matrix!$C$5:$EV$304,0,$B5)&gt;0),--(INDEX(Matrix!$C$5:$EV$304,0,O$3)&gt;0)))</f>
        <v>7</v>
      </c>
      <c r="P5" s="12" t="n">
        <f aca="false">IF(OR($A5="",P$4=""),"",SUMPRODUCT(--(INDEX(Matrix!$C$5:$EV$304,0,$B5)&gt;0),--(INDEX(Matrix!$C$5:$EV$304,0,P$3)&gt;0)))</f>
        <v>8</v>
      </c>
      <c r="Q5" s="12" t="n">
        <f aca="false">IF(OR($A5="",Q$4=""),"",SUMPRODUCT(--(INDEX(Matrix!$C$5:$EV$304,0,$B5)&gt;0),--(INDEX(Matrix!$C$5:$EV$304,0,Q$3)&gt;0)))</f>
        <v>7</v>
      </c>
      <c r="R5" s="12" t="n">
        <f aca="false">IF(OR($A5="",R$4=""),"",SUMPRODUCT(--(INDEX(Matrix!$C$5:$EV$304,0,$B5)&gt;0),--(INDEX(Matrix!$C$5:$EV$304,0,R$3)&gt;0)))</f>
        <v>7</v>
      </c>
      <c r="S5" s="12" t="n">
        <f aca="false">IF(OR($A5="",S$4=""),"",SUMPRODUCT(--(INDEX(Matrix!$C$5:$EV$304,0,$B5)&gt;0),--(INDEX(Matrix!$C$5:$EV$304,0,S$3)&gt;0)))</f>
        <v>7</v>
      </c>
      <c r="T5" s="12" t="n">
        <f aca="false">IF(OR($A5="",T$4=""),"",SUMPRODUCT(--(INDEX(Matrix!$C$5:$EV$304,0,$B5)&gt;0),--(INDEX(Matrix!$C$5:$EV$304,0,T$3)&gt;0)))</f>
        <v>8</v>
      </c>
      <c r="U5" s="12" t="n">
        <f aca="false">IF(OR($A5="",U$4=""),"",SUMPRODUCT(--(INDEX(Matrix!$C$5:$EV$304,0,$B5)&gt;0),--(INDEX(Matrix!$C$5:$EV$304,0,U$3)&gt;0)))</f>
        <v>0</v>
      </c>
      <c r="V5" s="12" t="n">
        <f aca="false">IF(OR($A5="",V$4=""),"",SUMPRODUCT(--(INDEX(Matrix!$C$5:$EV$304,0,$B5)&gt;0),--(INDEX(Matrix!$C$5:$EV$304,0,V$3)&gt;0)))</f>
        <v>0</v>
      </c>
      <c r="W5" s="12" t="n">
        <f aca="false">IF(OR($A5="",W$4=""),"",SUMPRODUCT(--(INDEX(Matrix!$C$5:$EV$304,0,$B5)&gt;0),--(INDEX(Matrix!$C$5:$EV$304,0,W$3)&gt;0)))</f>
        <v>6</v>
      </c>
      <c r="X5" s="12" t="n">
        <f aca="false">IF(OR($A5="",X$4=""),"",SUMPRODUCT(--(INDEX(Matrix!$C$5:$EV$304,0,$B5)&gt;0),--(INDEX(Matrix!$C$5:$EV$304,0,X$3)&gt;0)))</f>
        <v>7</v>
      </c>
      <c r="Y5" s="12" t="n">
        <f aca="false">IF(OR($A5="",Y$4=""),"",SUMPRODUCT(--(INDEX(Matrix!$C$5:$EV$304,0,$B5)&gt;0),--(INDEX(Matrix!$C$5:$EV$304,0,Y$3)&gt;0)))</f>
        <v>7</v>
      </c>
      <c r="Z5" s="12" t="n">
        <f aca="false">IF(OR($A5="",Z$4=""),"",SUMPRODUCT(--(INDEX(Matrix!$C$5:$EV$304,0,$B5)&gt;0),--(INDEX(Matrix!$C$5:$EV$304,0,Z$3)&gt;0)))</f>
        <v>7</v>
      </c>
      <c r="AA5" s="12" t="n">
        <f aca="false">IF(OR($A5="",AA$4=""),"",SUMPRODUCT(--(INDEX(Matrix!$C$5:$EV$304,0,$B5)&gt;0),--(INDEX(Matrix!$C$5:$EV$304,0,AA$3)&gt;0)))</f>
        <v>13</v>
      </c>
      <c r="AB5" s="12" t="n">
        <f aca="false">IF(OR($A5="",AB$4=""),"",SUMPRODUCT(--(INDEX(Matrix!$C$5:$EV$304,0,$B5)&gt;0),--(INDEX(Matrix!$C$5:$EV$304,0,AB$3)&gt;0)))</f>
        <v>4</v>
      </c>
      <c r="AC5" s="12" t="n">
        <f aca="false">IF(OR($A5="",AC$4=""),"",SUMPRODUCT(--(INDEX(Matrix!$C$5:$EV$304,0,$B5)&gt;0),--(INDEX(Matrix!$C$5:$EV$304,0,AC$3)&gt;0)))</f>
        <v>0</v>
      </c>
      <c r="AD5" s="12" t="n">
        <f aca="false">IF(OR($A5="",AD$4=""),"",SUMPRODUCT(--(INDEX(Matrix!$C$5:$EV$304,0,$B5)&gt;0),--(INDEX(Matrix!$C$5:$EV$304,0,AD$3)&gt;0)))</f>
        <v>0</v>
      </c>
      <c r="AE5" s="12" t="n">
        <f aca="false">IF(OR($A5="",AE$4=""),"",SUMPRODUCT(--(INDEX(Matrix!$C$5:$EV$304,0,$B5)&gt;0),--(INDEX(Matrix!$C$5:$EV$304,0,AE$3)&gt;0)))</f>
        <v>7</v>
      </c>
      <c r="AF5" s="12" t="n">
        <f aca="false">IF(OR($A5="",AF$4=""),"",SUMPRODUCT(--(INDEX(Matrix!$C$5:$EV$304,0,$B5)&gt;0),--(INDEX(Matrix!$C$5:$EV$304,0,AF$3)&gt;0)))</f>
        <v>7</v>
      </c>
      <c r="AG5" s="12" t="n">
        <f aca="false">IF(OR($A5="",AG$4=""),"",SUMPRODUCT(--(INDEX(Matrix!$C$5:$EV$304,0,$B5)&gt;0),--(INDEX(Matrix!$C$5:$EV$304,0,AG$3)&gt;0)))</f>
        <v>7</v>
      </c>
      <c r="AH5" s="12" t="n">
        <f aca="false">IF(OR($A5="",AH$4=""),"",SUMPRODUCT(--(INDEX(Matrix!$C$5:$EV$304,0,$B5)&gt;0),--(INDEX(Matrix!$C$5:$EV$304,0,AH$3)&gt;0)))</f>
        <v>9</v>
      </c>
      <c r="AI5" s="12" t="n">
        <f aca="false">IF(OR($A5="",AI$4=""),"",SUMPRODUCT(--(INDEX(Matrix!$C$5:$EV$304,0,$B5)&gt;0),--(INDEX(Matrix!$C$5:$EV$304,0,AI$3)&gt;0)))</f>
        <v>7</v>
      </c>
      <c r="AJ5" s="12" t="n">
        <f aca="false">IF(OR($A5="",AJ$4=""),"",SUMPRODUCT(--(INDEX(Matrix!$C$5:$EV$304,0,$B5)&gt;0),--(INDEX(Matrix!$C$5:$EV$304,0,AJ$3)&gt;0)))</f>
        <v>7</v>
      </c>
      <c r="AK5" s="12" t="n">
        <f aca="false">IF(OR($A5="",AK$4=""),"",SUMPRODUCT(--(INDEX(Matrix!$C$5:$EV$304,0,$B5)&gt;0),--(INDEX(Matrix!$C$5:$EV$304,0,AK$3)&gt;0)))</f>
        <v>7</v>
      </c>
      <c r="AL5" s="12" t="n">
        <f aca="false">IF(OR($A5="",AL$4=""),"",SUMPRODUCT(--(INDEX(Matrix!$C$5:$EV$304,0,$B5)&gt;0),--(INDEX(Matrix!$C$5:$EV$304,0,AL$3)&gt;0)))</f>
        <v>7</v>
      </c>
      <c r="AM5" s="12" t="n">
        <f aca="false">IF(OR($A5="",AM$4=""),"",SUMPRODUCT(--(INDEX(Matrix!$C$5:$EV$304,0,$B5)&gt;0),--(INDEX(Matrix!$C$5:$EV$304,0,AM$3)&gt;0)))</f>
        <v>3</v>
      </c>
      <c r="AN5" s="12" t="n">
        <f aca="false">IF(OR($A5="",AN$4=""),"",SUMPRODUCT(--(INDEX(Matrix!$C$5:$EV$304,0,$B5)&gt;0),--(INDEX(Matrix!$C$5:$EV$304,0,AN$3)&gt;0)))</f>
        <v>3</v>
      </c>
      <c r="AO5" s="12" t="n">
        <f aca="false">IF(OR($A5="",AO$4=""),"",SUMPRODUCT(--(INDEX(Matrix!$C$5:$EV$304,0,$B5)&gt;0),--(INDEX(Matrix!$C$5:$EV$304,0,AO$3)&gt;0)))</f>
        <v>1</v>
      </c>
      <c r="AP5" s="12" t="n">
        <f aca="false">IF(OR($A5="",AP$4=""),"",SUMPRODUCT(--(INDEX(Matrix!$C$5:$EV$304,0,$B5)&gt;0),--(INDEX(Matrix!$C$5:$EV$304,0,AP$3)&gt;0)))</f>
        <v>1</v>
      </c>
      <c r="AQ5" s="12" t="n">
        <f aca="false">IF(OR($A5="",AQ$4=""),"",SUMPRODUCT(--(INDEX(Matrix!$C$5:$EV$304,0,$B5)&gt;0),--(INDEX(Matrix!$C$5:$EV$304,0,AQ$3)&gt;0)))</f>
        <v>1</v>
      </c>
      <c r="AR5" s="12" t="n">
        <f aca="false">IF(OR($A5="",AR$4=""),"",SUMPRODUCT(--(INDEX(Matrix!$C$5:$EV$304,0,$B5)&gt;0),--(INDEX(Matrix!$C$5:$EV$304,0,AR$3)&gt;0)))</f>
        <v>1</v>
      </c>
      <c r="AS5" s="12" t="n">
        <f aca="false">IF(OR($A5="",AS$4=""),"",SUMPRODUCT(--(INDEX(Matrix!$C$5:$EV$304,0,$B5)&gt;0),--(INDEX(Matrix!$C$5:$EV$304,0,AS$3)&gt;0)))</f>
        <v>1</v>
      </c>
      <c r="AT5" s="12" t="n">
        <f aca="false">IF(OR($A5="",AT$4=""),"",SUMPRODUCT(--(INDEX(Matrix!$C$5:$EV$304,0,$B5)&gt;0),--(INDEX(Matrix!$C$5:$EV$304,0,AT$3)&gt;0)))</f>
        <v>1</v>
      </c>
      <c r="AU5" s="12" t="n">
        <f aca="false">IF(OR($A5="",AU$4=""),"",SUMPRODUCT(--(INDEX(Matrix!$C$5:$EV$304,0,$B5)&gt;0),--(INDEX(Matrix!$C$5:$EV$304,0,AU$3)&gt;0)))</f>
        <v>0</v>
      </c>
      <c r="AV5" s="12" t="n">
        <f aca="false">IF(OR($A5="",AV$4=""),"",SUMPRODUCT(--(INDEX(Matrix!$C$5:$EV$304,0,$B5)&gt;0),--(INDEX(Matrix!$C$5:$EV$304,0,AV$3)&gt;0)))</f>
        <v>7</v>
      </c>
      <c r="AW5" s="12" t="n">
        <f aca="false">IF(OR($A5="",AW$4=""),"",SUMPRODUCT(--(INDEX(Matrix!$C$5:$EV$304,0,$B5)&gt;0),--(INDEX(Matrix!$C$5:$EV$304,0,AW$3)&gt;0)))</f>
        <v>8</v>
      </c>
      <c r="AX5" s="12" t="n">
        <f aca="false">IF(OR($A5="",AX$4=""),"",SUMPRODUCT(--(INDEX(Matrix!$C$5:$EV$304,0,$B5)&gt;0),--(INDEX(Matrix!$C$5:$EV$304,0,AX$3)&gt;0)))</f>
        <v>12</v>
      </c>
      <c r="AY5" s="12" t="n">
        <f aca="false">IF(OR($A5="",AY$4=""),"",SUMPRODUCT(--(INDEX(Matrix!$C$5:$EV$304,0,$B5)&gt;0),--(INDEX(Matrix!$C$5:$EV$304,0,AY$3)&gt;0)))</f>
        <v>12</v>
      </c>
      <c r="AZ5" s="12" t="n">
        <f aca="false">IF(OR($A5="",AZ$4=""),"",SUMPRODUCT(--(INDEX(Matrix!$C$5:$EV$304,0,$B5)&gt;0),--(INDEX(Matrix!$C$5:$EV$304,0,AZ$3)&gt;0)))</f>
        <v>7</v>
      </c>
      <c r="BA5" s="12" t="n">
        <f aca="false">IF(OR($A5="",BA$4=""),"",SUMPRODUCT(--(INDEX(Matrix!$C$5:$EV$304,0,$B5)&gt;0),--(INDEX(Matrix!$C$5:$EV$304,0,BA$3)&gt;0)))</f>
        <v>7</v>
      </c>
      <c r="BB5" s="12" t="n">
        <f aca="false">IF(OR($A5="",BB$4=""),"",SUMPRODUCT(--(INDEX(Matrix!$C$5:$EV$304,0,$B5)&gt;0),--(INDEX(Matrix!$C$5:$EV$304,0,BB$3)&gt;0)))</f>
        <v>9</v>
      </c>
      <c r="BC5" s="12" t="n">
        <f aca="false">IF(OR($A5="",BC$4=""),"",SUMPRODUCT(--(INDEX(Matrix!$C$5:$EV$304,0,$B5)&gt;0),--(INDEX(Matrix!$C$5:$EV$304,0,BC$3)&gt;0)))</f>
        <v>8</v>
      </c>
      <c r="BD5" s="12" t="n">
        <f aca="false">IF(OR($A5="",BD$4=""),"",SUMPRODUCT(--(INDEX(Matrix!$C$5:$EV$304,0,$B5)&gt;0),--(INDEX(Matrix!$C$5:$EV$304,0,BD$3)&gt;0)))</f>
        <v>8</v>
      </c>
      <c r="BE5" s="12" t="n">
        <f aca="false">IF(OR($A5="",BE$4=""),"",SUMPRODUCT(--(INDEX(Matrix!$C$5:$EV$304,0,$B5)&gt;0),--(INDEX(Matrix!$C$5:$EV$304,0,BE$3)&gt;0)))</f>
        <v>9</v>
      </c>
      <c r="BF5" s="12" t="n">
        <f aca="false">IF(OR($A5="",BF$4=""),"",SUMPRODUCT(--(INDEX(Matrix!$C$5:$EV$304,0,$B5)&gt;0),--(INDEX(Matrix!$C$5:$EV$304,0,BF$3)&gt;0)))</f>
        <v>8</v>
      </c>
      <c r="BG5" s="12" t="n">
        <f aca="false">IF(OR($A5="",BG$4=""),"",SUMPRODUCT(--(INDEX(Matrix!$C$5:$EV$304,0,$B5)&gt;0),--(INDEX(Matrix!$C$5:$EV$304,0,BG$3)&gt;0)))</f>
        <v>8</v>
      </c>
      <c r="BH5" s="12" t="n">
        <f aca="false">IF(OR($A5="",BH$4=""),"",SUMPRODUCT(--(INDEX(Matrix!$C$5:$EV$304,0,$B5)&gt;0),--(INDEX(Matrix!$C$5:$EV$304,0,BH$3)&gt;0)))</f>
        <v>7</v>
      </c>
      <c r="BI5" s="12" t="n">
        <f aca="false">IF(OR($A5="",BI$4=""),"",SUMPRODUCT(--(INDEX(Matrix!$C$5:$EV$304,0,$B5)&gt;0),--(INDEX(Matrix!$C$5:$EV$304,0,BI$3)&gt;0)))</f>
        <v>7</v>
      </c>
      <c r="BJ5" s="12" t="n">
        <f aca="false">IF(OR($A5="",BJ$4=""),"",SUMPRODUCT(--(INDEX(Matrix!$C$5:$EV$304,0,$B5)&gt;0),--(INDEX(Matrix!$C$5:$EV$304,0,BJ$3)&gt;0)))</f>
        <v>0</v>
      </c>
      <c r="BK5" s="12" t="n">
        <f aca="false">IF(OR($A5="",BK$4=""),"",SUMPRODUCT(--(INDEX(Matrix!$C$5:$EV$304,0,$B5)&gt;0),--(INDEX(Matrix!$C$5:$EV$304,0,BK$3)&gt;0)))</f>
        <v>9</v>
      </c>
      <c r="BL5" s="12" t="n">
        <f aca="false">IF(OR($A5="",BL$4=""),"",SUMPRODUCT(--(INDEX(Matrix!$C$5:$EV$304,0,$B5)&gt;0),--(INDEX(Matrix!$C$5:$EV$304,0,BL$3)&gt;0)))</f>
        <v>8</v>
      </c>
      <c r="BM5" s="12" t="n">
        <f aca="false">IF(OR($A5="",BM$4=""),"",SUMPRODUCT(--(INDEX(Matrix!$C$5:$EV$304,0,$B5)&gt;0),--(INDEX(Matrix!$C$5:$EV$304,0,BM$3)&gt;0)))</f>
        <v>8</v>
      </c>
      <c r="BN5" s="12" t="n">
        <f aca="false">IF(OR($A5="",BN$4=""),"",SUMPRODUCT(--(INDEX(Matrix!$C$5:$EV$304,0,$B5)&gt;0),--(INDEX(Matrix!$C$5:$EV$304,0,BN$3)&gt;0)))</f>
        <v>8</v>
      </c>
      <c r="BO5" s="12" t="n">
        <f aca="false">IF(OR($A5="",BO$4=""),"",SUMPRODUCT(--(INDEX(Matrix!$C$5:$EV$304,0,$B5)&gt;0),--(INDEX(Matrix!$C$5:$EV$304,0,BO$3)&gt;0)))</f>
        <v>2</v>
      </c>
      <c r="BP5" s="12" t="n">
        <f aca="false">IF(OR($A5="",BP$4=""),"",SUMPRODUCT(--(INDEX(Matrix!$C$5:$EV$304,0,$B5)&gt;0),--(INDEX(Matrix!$C$5:$EV$304,0,BP$3)&gt;0)))</f>
        <v>0</v>
      </c>
      <c r="BQ5" s="12" t="n">
        <f aca="false">IF(OR($A5="",BQ$4=""),"",SUMPRODUCT(--(INDEX(Matrix!$C$5:$EV$304,0,$B5)&gt;0),--(INDEX(Matrix!$C$5:$EV$304,0,BQ$3)&gt;0)))</f>
        <v>0</v>
      </c>
      <c r="BR5" s="12" t="n">
        <f aca="false">IF(OR($A5="",BR$4=""),"",SUMPRODUCT(--(INDEX(Matrix!$C$5:$EV$304,0,$B5)&gt;0),--(INDEX(Matrix!$C$5:$EV$304,0,BR$3)&gt;0)))</f>
        <v>0</v>
      </c>
      <c r="BS5" s="12" t="n">
        <f aca="false">IF(OR($A5="",BS$4=""),"",SUMPRODUCT(--(INDEX(Matrix!$C$5:$EV$304,0,$B5)&gt;0),--(INDEX(Matrix!$C$5:$EV$304,0,BS$3)&gt;0)))</f>
        <v>0</v>
      </c>
      <c r="BT5" s="12" t="n">
        <f aca="false">IF(OR($A5="",BT$4=""),"",SUMPRODUCT(--(INDEX(Matrix!$C$5:$EV$304,0,$B5)&gt;0),--(INDEX(Matrix!$C$5:$EV$304,0,BT$3)&gt;0)))</f>
        <v>0</v>
      </c>
      <c r="BU5" s="12" t="n">
        <f aca="false">IF(OR($A5="",BU$4=""),"",SUMPRODUCT(--(INDEX(Matrix!$C$5:$EV$304,0,$B5)&gt;0),--(INDEX(Matrix!$C$5:$EV$304,0,BU$3)&gt;0)))</f>
        <v>4</v>
      </c>
      <c r="BV5" s="12" t="n">
        <f aca="false">IF(OR($A5="",BV$4=""),"",SUMPRODUCT(--(INDEX(Matrix!$C$5:$EV$304,0,$B5)&gt;0),--(INDEX(Matrix!$C$5:$EV$304,0,BV$3)&gt;0)))</f>
        <v>2</v>
      </c>
      <c r="BW5" s="12" t="n">
        <f aca="false">IF(OR($A5="",BW$4=""),"",SUMPRODUCT(--(INDEX(Matrix!$C$5:$EV$304,0,$B5)&gt;0),--(INDEX(Matrix!$C$5:$EV$304,0,BW$3)&gt;0)))</f>
        <v>3</v>
      </c>
      <c r="BX5" s="12" t="n">
        <f aca="false">IF(OR($A5="",BX$4=""),"",SUMPRODUCT(--(INDEX(Matrix!$C$5:$EV$304,0,$B5)&gt;0),--(INDEX(Matrix!$C$5:$EV$304,0,BX$3)&gt;0)))</f>
        <v>0</v>
      </c>
      <c r="BY5" s="12" t="n">
        <f aca="false">IF(OR($A5="",BY$4=""),"",SUMPRODUCT(--(INDEX(Matrix!$C$5:$EV$304,0,$B5)&gt;0),--(INDEX(Matrix!$C$5:$EV$304,0,BY$3)&gt;0)))</f>
        <v>4</v>
      </c>
      <c r="BZ5" s="12" t="n">
        <f aca="false">IF(OR($A5="",BZ$4=""),"",SUMPRODUCT(--(INDEX(Matrix!$C$5:$EV$304,0,$B5)&gt;0),--(INDEX(Matrix!$C$5:$EV$304,0,BZ$3)&gt;0)))</f>
        <v>3</v>
      </c>
      <c r="CA5" s="12" t="n">
        <f aca="false">IF(OR($A5="",CA$4=""),"",SUMPRODUCT(--(INDEX(Matrix!$C$5:$EV$304,0,$B5)&gt;0),--(INDEX(Matrix!$C$5:$EV$304,0,CA$3)&gt;0)))</f>
        <v>3</v>
      </c>
      <c r="CB5" s="12" t="n">
        <f aca="false">IF(OR($A5="",CB$4=""),"",SUMPRODUCT(--(INDEX(Matrix!$C$5:$EV$304,0,$B5)&gt;0),--(INDEX(Matrix!$C$5:$EV$304,0,CB$3)&gt;0)))</f>
        <v>0</v>
      </c>
      <c r="CC5" s="12" t="n">
        <f aca="false">IF(OR($A5="",CC$4=""),"",SUMPRODUCT(--(INDEX(Matrix!$C$5:$EV$304,0,$B5)&gt;0),--(INDEX(Matrix!$C$5:$EV$304,0,CC$3)&gt;0)))</f>
        <v>0</v>
      </c>
      <c r="CD5" s="12" t="n">
        <f aca="false">IF(OR($A5="",CD$4=""),"",SUMPRODUCT(--(INDEX(Matrix!$C$5:$EV$304,0,$B5)&gt;0),--(INDEX(Matrix!$C$5:$EV$304,0,CD$3)&gt;0)))</f>
        <v>9</v>
      </c>
      <c r="CE5" s="12" t="n">
        <f aca="false">IF(OR($A5="",CE$4=""),"",SUMPRODUCT(--(INDEX(Matrix!$C$5:$EV$304,0,$B5)&gt;0),--(INDEX(Matrix!$C$5:$EV$304,0,CE$3)&gt;0)))</f>
        <v>5</v>
      </c>
      <c r="CF5" s="12" t="n">
        <f aca="false">IF(OR($A5="",CF$4=""),"",SUMPRODUCT(--(INDEX(Matrix!$C$5:$EV$304,0,$B5)&gt;0),--(INDEX(Matrix!$C$5:$EV$304,0,CF$3)&gt;0)))</f>
        <v>2</v>
      </c>
      <c r="CG5" s="12" t="n">
        <f aca="false">IF(OR($A5="",CG$4=""),"",SUMPRODUCT(--(INDEX(Matrix!$C$5:$EV$304,0,$B5)&gt;0),--(INDEX(Matrix!$C$5:$EV$304,0,CG$3)&gt;0)))</f>
        <v>6</v>
      </c>
      <c r="CH5" s="12" t="n">
        <f aca="false">IF(OR($A5="",CH$4=""),"",SUMPRODUCT(--(INDEX(Matrix!$C$5:$EV$304,0,$B5)&gt;0),--(INDEX(Matrix!$C$5:$EV$304,0,CH$3)&gt;0)))</f>
        <v>3</v>
      </c>
      <c r="CI5" s="12" t="n">
        <f aca="false">IF(OR($A5="",CI$4=""),"",SUMPRODUCT(--(INDEX(Matrix!$C$5:$EV$304,0,$B5)&gt;0),--(INDEX(Matrix!$C$5:$EV$304,0,CI$3)&gt;0)))</f>
        <v>8</v>
      </c>
      <c r="CJ5" s="12" t="n">
        <f aca="false">IF(OR($A5="",CJ$4=""),"",SUMPRODUCT(--(INDEX(Matrix!$C$5:$EV$304,0,$B5)&gt;0),--(INDEX(Matrix!$C$5:$EV$304,0,CJ$3)&gt;0)))</f>
        <v>2</v>
      </c>
      <c r="CK5" s="12" t="n">
        <f aca="false">IF(OR($A5="",CK$4=""),"",SUMPRODUCT(--(INDEX(Matrix!$C$5:$EV$304,0,$B5)&gt;0),--(INDEX(Matrix!$C$5:$EV$304,0,CK$3)&gt;0)))</f>
        <v>8</v>
      </c>
      <c r="CL5" s="12" t="n">
        <f aca="false">IF(OR($A5="",CL$4=""),"",SUMPRODUCT(--(INDEX(Matrix!$C$5:$EV$304,0,$B5)&gt;0),--(INDEX(Matrix!$C$5:$EV$304,0,CL$3)&gt;0)))</f>
        <v>3</v>
      </c>
      <c r="CM5" s="12" t="n">
        <f aca="false">IF(OR($A5="",CM$4=""),"",SUMPRODUCT(--(INDEX(Matrix!$C$5:$EV$304,0,$B5)&gt;0),--(INDEX(Matrix!$C$5:$EV$304,0,CM$3)&gt;0)))</f>
        <v>8</v>
      </c>
      <c r="CN5" s="12" t="n">
        <f aca="false">IF(OR($A5="",CN$4=""),"",SUMPRODUCT(--(INDEX(Matrix!$C$5:$EV$304,0,$B5)&gt;0),--(INDEX(Matrix!$C$5:$EV$304,0,CN$3)&gt;0)))</f>
        <v>7</v>
      </c>
      <c r="CO5" s="12" t="n">
        <f aca="false">IF(OR($A5="",CO$4=""),"",SUMPRODUCT(--(INDEX(Matrix!$C$5:$EV$304,0,$B5)&gt;0),--(INDEX(Matrix!$C$5:$EV$304,0,CO$3)&gt;0)))</f>
        <v>7</v>
      </c>
      <c r="CP5" s="12" t="n">
        <f aca="false">IF(OR($A5="",CP$4=""),"",SUMPRODUCT(--(INDEX(Matrix!$C$5:$EV$304,0,$B5)&gt;0),--(INDEX(Matrix!$C$5:$EV$304,0,CP$3)&gt;0)))</f>
        <v>6</v>
      </c>
      <c r="CQ5" s="12" t="n">
        <f aca="false">IF(OR($A5="",CQ$4=""),"",SUMPRODUCT(--(INDEX(Matrix!$C$5:$EV$304,0,$B5)&gt;0),--(INDEX(Matrix!$C$5:$EV$304,0,CQ$3)&gt;0)))</f>
        <v>6</v>
      </c>
      <c r="CR5" s="12" t="n">
        <f aca="false">IF(OR($A5="",CR$4=""),"",SUMPRODUCT(--(INDEX(Matrix!$C$5:$EV$304,0,$B5)&gt;0),--(INDEX(Matrix!$C$5:$EV$304,0,CR$3)&gt;0)))</f>
        <v>9</v>
      </c>
      <c r="CS5" s="12" t="n">
        <f aca="false">IF(OR($A5="",CS$4=""),"",SUMPRODUCT(--(INDEX(Matrix!$C$5:$EV$304,0,$B5)&gt;0),--(INDEX(Matrix!$C$5:$EV$304,0,CS$3)&gt;0)))</f>
        <v>7</v>
      </c>
      <c r="CT5" s="12" t="n">
        <f aca="false">IF(OR($A5="",CT$4=""),"",SUMPRODUCT(--(INDEX(Matrix!$C$5:$EV$304,0,$B5)&gt;0),--(INDEX(Matrix!$C$5:$EV$304,0,CT$3)&gt;0)))</f>
        <v>7</v>
      </c>
      <c r="CU5" s="12" t="n">
        <f aca="false">IF(OR($A5="",CU$4=""),"",SUMPRODUCT(--(INDEX(Matrix!$C$5:$EV$304,0,$B5)&gt;0),--(INDEX(Matrix!$C$5:$EV$304,0,CU$3)&gt;0)))</f>
        <v>7</v>
      </c>
      <c r="CV5" s="12" t="n">
        <f aca="false">IF(OR($A5="",CV$4=""),"",SUMPRODUCT(--(INDEX(Matrix!$C$5:$EV$304,0,$B5)&gt;0),--(INDEX(Matrix!$C$5:$EV$304,0,CV$3)&gt;0)))</f>
        <v>8</v>
      </c>
      <c r="CW5" s="12" t="n">
        <f aca="false">IF(OR($A5="",CW$4=""),"",SUMPRODUCT(--(INDEX(Matrix!$C$5:$EV$304,0,$B5)&gt;0),--(INDEX(Matrix!$C$5:$EV$304,0,CW$3)&gt;0)))</f>
        <v>5</v>
      </c>
      <c r="CX5" s="12" t="n">
        <f aca="false">IF(OR($A5="",CX$4=""),"",SUMPRODUCT(--(INDEX(Matrix!$C$5:$EV$304,0,$B5)&gt;0),--(INDEX(Matrix!$C$5:$EV$304,0,CX$3)&gt;0)))</f>
        <v>9</v>
      </c>
      <c r="CY5" s="12" t="n">
        <f aca="false">IF(OR($A5="",CY$4=""),"",SUMPRODUCT(--(INDEX(Matrix!$C$5:$EV$304,0,$B5)&gt;0),--(INDEX(Matrix!$C$5:$EV$304,0,CY$3)&gt;0)))</f>
        <v>9</v>
      </c>
      <c r="CZ5" s="12" t="n">
        <f aca="false">IF(OR($A5="",CZ$4=""),"",SUMPRODUCT(--(INDEX(Matrix!$C$5:$EV$304,0,$B5)&gt;0),--(INDEX(Matrix!$C$5:$EV$304,0,CZ$3)&gt;0)))</f>
        <v>0</v>
      </c>
      <c r="DA5" s="12" t="n">
        <f aca="false">IF(OR($A5="",DA$4=""),"",SUMPRODUCT(--(INDEX(Matrix!$C$5:$EV$304,0,$B5)&gt;0),--(INDEX(Matrix!$C$5:$EV$304,0,DA$3)&gt;0)))</f>
        <v>6</v>
      </c>
      <c r="DB5" s="12" t="n">
        <f aca="false">IF(OR($A5="",DB$4=""),"",SUMPRODUCT(--(INDEX(Matrix!$C$5:$EV$304,0,$B5)&gt;0),--(INDEX(Matrix!$C$5:$EV$304,0,DB$3)&gt;0)))</f>
        <v>0</v>
      </c>
      <c r="DC5" s="12" t="n">
        <f aca="false">IF(OR($A5="",DC$4=""),"",SUMPRODUCT(--(INDEX(Matrix!$C$5:$EV$304,0,$B5)&gt;0),--(INDEX(Matrix!$C$5:$EV$304,0,DC$3)&gt;0)))</f>
        <v>0</v>
      </c>
      <c r="DD5" s="12" t="n">
        <f aca="false">IF(OR($A5="",DD$4=""),"",SUMPRODUCT(--(INDEX(Matrix!$C$5:$EV$304,0,$B5)&gt;0),--(INDEX(Matrix!$C$5:$EV$304,0,DD$3)&gt;0)))</f>
        <v>5</v>
      </c>
      <c r="DE5" s="12" t="str">
        <f aca="false">IF(OR($A5="",DE$4=""),"",SUMPRODUCT(--(INDEX(Matrix!$C$5:$EV$304,0,$B5)&gt;0),--(INDEX(Matrix!$C$5:$EV$304,0,DE$3)&gt;0)))</f>
        <v/>
      </c>
      <c r="DF5" s="12" t="str">
        <f aca="false">IF(OR($A5="",DF$4=""),"",SUMPRODUCT(--(INDEX(Matrix!$C$5:$EV$304,0,$B5)&gt;0),--(INDEX(Matrix!$C$5:$EV$304,0,DF$3)&gt;0)))</f>
        <v/>
      </c>
      <c r="DG5" s="12" t="str">
        <f aca="false">IF(OR($A5="",DG$4=""),"",SUMPRODUCT(--(INDEX(Matrix!$C$5:$EV$304,0,$B5)&gt;0),--(INDEX(Matrix!$C$5:$EV$304,0,DG$3)&gt;0)))</f>
        <v/>
      </c>
      <c r="DH5" s="12" t="str">
        <f aca="false">IF(OR($A5="",DH$4=""),"",SUMPRODUCT(--(INDEX(Matrix!$C$5:$EV$304,0,$B5)&gt;0),--(INDEX(Matrix!$C$5:$EV$304,0,DH$3)&gt;0)))</f>
        <v/>
      </c>
      <c r="DI5" s="12" t="str">
        <f aca="false">IF(OR($A5="",DI$4=""),"",SUMPRODUCT(--(INDEX(Matrix!$C$5:$EV$304,0,$B5)&gt;0),--(INDEX(Matrix!$C$5:$EV$304,0,DI$3)&gt;0)))</f>
        <v/>
      </c>
      <c r="DJ5" s="12" t="str">
        <f aca="false">IF(OR($A5="",DJ$4=""),"",SUMPRODUCT(--(INDEX(Matrix!$C$5:$EV$304,0,$B5)&gt;0),--(INDEX(Matrix!$C$5:$EV$304,0,DJ$3)&gt;0)))</f>
        <v/>
      </c>
      <c r="DK5" s="12" t="str">
        <f aca="false">IF(OR($A5="",DK$4=""),"",SUMPRODUCT(--(INDEX(Matrix!$C$5:$EV$304,0,$B5)&gt;0),--(INDEX(Matrix!$C$5:$EV$304,0,DK$3)&gt;0)))</f>
        <v/>
      </c>
      <c r="DL5" s="12" t="str">
        <f aca="false">IF(OR($A5="",DL$4=""),"",SUMPRODUCT(--(INDEX(Matrix!$C$5:$EV$304,0,$B5)&gt;0),--(INDEX(Matrix!$C$5:$EV$304,0,DL$3)&gt;0)))</f>
        <v/>
      </c>
      <c r="DM5" s="12" t="str">
        <f aca="false">IF(OR($A5="",DM$4=""),"",SUMPRODUCT(--(INDEX(Matrix!$C$5:$EV$304,0,$B5)&gt;0),--(INDEX(Matrix!$C$5:$EV$304,0,DM$3)&gt;0)))</f>
        <v/>
      </c>
      <c r="DN5" s="12" t="str">
        <f aca="false">IF(OR($A5="",DN$4=""),"",SUMPRODUCT(--(INDEX(Matrix!$C$5:$EV$304,0,$B5)&gt;0),--(INDEX(Matrix!$C$5:$EV$304,0,DN$3)&gt;0)))</f>
        <v/>
      </c>
      <c r="DO5" s="12" t="str">
        <f aca="false">IF(OR($A5="",DO$4=""),"",SUMPRODUCT(--(INDEX(Matrix!$C$5:$EV$304,0,$B5)&gt;0),--(INDEX(Matrix!$C$5:$EV$304,0,DO$3)&gt;0)))</f>
        <v/>
      </c>
      <c r="DP5" s="12" t="str">
        <f aca="false">IF(OR($A5="",DP$4=""),"",SUMPRODUCT(--(INDEX(Matrix!$C$5:$EV$304,0,$B5)&gt;0),--(INDEX(Matrix!$C$5:$EV$304,0,DP$3)&gt;0)))</f>
        <v/>
      </c>
      <c r="DQ5" s="12" t="str">
        <f aca="false">IF(OR($A5="",DQ$4=""),"",SUMPRODUCT(--(INDEX(Matrix!$C$5:$EV$304,0,$B5)&gt;0),--(INDEX(Matrix!$C$5:$EV$304,0,DQ$3)&gt;0)))</f>
        <v/>
      </c>
      <c r="DR5" s="12" t="str">
        <f aca="false">IF(OR($A5="",DR$4=""),"",SUMPRODUCT(--(INDEX(Matrix!$C$5:$EV$304,0,$B5)&gt;0),--(INDEX(Matrix!$C$5:$EV$304,0,DR$3)&gt;0)))</f>
        <v/>
      </c>
      <c r="DS5" s="12" t="str">
        <f aca="false">IF(OR($A5="",DS$4=""),"",SUMPRODUCT(--(INDEX(Matrix!$C$5:$EV$304,0,$B5)&gt;0),--(INDEX(Matrix!$C$5:$EV$304,0,DS$3)&gt;0)))</f>
        <v/>
      </c>
      <c r="DT5" s="12" t="str">
        <f aca="false">IF(OR($A5="",DT$4=""),"",SUMPRODUCT(--(INDEX(Matrix!$C$5:$EV$304,0,$B5)&gt;0),--(INDEX(Matrix!$C$5:$EV$304,0,DT$3)&gt;0)))</f>
        <v/>
      </c>
      <c r="DU5" s="12" t="str">
        <f aca="false">IF(OR($A5="",DU$4=""),"",SUMPRODUCT(--(INDEX(Matrix!$C$5:$EV$304,0,$B5)&gt;0),--(INDEX(Matrix!$C$5:$EV$304,0,DU$3)&gt;0)))</f>
        <v/>
      </c>
      <c r="DV5" s="12" t="str">
        <f aca="false">IF(OR($A5="",DV$4=""),"",SUMPRODUCT(--(INDEX(Matrix!$C$5:$EV$304,0,$B5)&gt;0),--(INDEX(Matrix!$C$5:$EV$304,0,DV$3)&gt;0)))</f>
        <v/>
      </c>
      <c r="DW5" s="12" t="str">
        <f aca="false">IF(OR($A5="",DW$4=""),"",SUMPRODUCT(--(INDEX(Matrix!$C$5:$EV$304,0,$B5)&gt;0),--(INDEX(Matrix!$C$5:$EV$304,0,DW$3)&gt;0)))</f>
        <v/>
      </c>
      <c r="DX5" s="12" t="str">
        <f aca="false">IF(OR($A5="",DX$4=""),"",SUMPRODUCT(--(INDEX(Matrix!$C$5:$EV$304,0,$B5)&gt;0),--(INDEX(Matrix!$C$5:$EV$304,0,DX$3)&gt;0)))</f>
        <v/>
      </c>
      <c r="DY5" s="12" t="str">
        <f aca="false">IF(OR($A5="",DY$4=""),"",SUMPRODUCT(--(INDEX(Matrix!$C$5:$EV$304,0,$B5)&gt;0),--(INDEX(Matrix!$C$5:$EV$304,0,DY$3)&gt;0)))</f>
        <v/>
      </c>
      <c r="DZ5" s="12" t="str">
        <f aca="false">IF(OR($A5="",DZ$4=""),"",SUMPRODUCT(--(INDEX(Matrix!$C$5:$EV$304,0,$B5)&gt;0),--(INDEX(Matrix!$C$5:$EV$304,0,DZ$3)&gt;0)))</f>
        <v/>
      </c>
      <c r="EA5" s="12" t="str">
        <f aca="false">IF(OR($A5="",EA$4=""),"",SUMPRODUCT(--(INDEX(Matrix!$C$5:$EV$304,0,$B5)&gt;0),--(INDEX(Matrix!$C$5:$EV$304,0,EA$3)&gt;0)))</f>
        <v/>
      </c>
      <c r="EB5" s="12" t="str">
        <f aca="false">IF(OR($A5="",EB$4=""),"",SUMPRODUCT(--(INDEX(Matrix!$C$5:$EV$304,0,$B5)&gt;0),--(INDEX(Matrix!$C$5:$EV$304,0,EB$3)&gt;0)))</f>
        <v/>
      </c>
      <c r="EC5" s="12" t="str">
        <f aca="false">IF(OR($A5="",EC$4=""),"",SUMPRODUCT(--(INDEX(Matrix!$C$5:$EV$304,0,$B5)&gt;0),--(INDEX(Matrix!$C$5:$EV$304,0,EC$3)&gt;0)))</f>
        <v/>
      </c>
      <c r="ED5" s="12" t="str">
        <f aca="false">IF(OR($A5="",ED$4=""),"",SUMPRODUCT(--(INDEX(Matrix!$C$5:$EV$304,0,$B5)&gt;0),--(INDEX(Matrix!$C$5:$EV$304,0,ED$3)&gt;0)))</f>
        <v/>
      </c>
      <c r="EE5" s="12" t="str">
        <f aca="false">IF(OR($A5="",EE$4=""),"",SUMPRODUCT(--(INDEX(Matrix!$C$5:$EV$304,0,$B5)&gt;0),--(INDEX(Matrix!$C$5:$EV$304,0,EE$3)&gt;0)))</f>
        <v/>
      </c>
      <c r="EF5" s="12" t="str">
        <f aca="false">IF(OR($A5="",EF$4=""),"",SUMPRODUCT(--(INDEX(Matrix!$C$5:$EV$304,0,$B5)&gt;0),--(INDEX(Matrix!$C$5:$EV$304,0,EF$3)&gt;0)))</f>
        <v/>
      </c>
      <c r="EG5" s="12" t="str">
        <f aca="false">IF(OR($A5="",EG$4=""),"",SUMPRODUCT(--(INDEX(Matrix!$C$5:$EV$304,0,$B5)&gt;0),--(INDEX(Matrix!$C$5:$EV$304,0,EG$3)&gt;0)))</f>
        <v/>
      </c>
      <c r="EH5" s="12" t="str">
        <f aca="false">IF(OR($A5="",EH$4=""),"",SUMPRODUCT(--(INDEX(Matrix!$C$5:$EV$304,0,$B5)&gt;0),--(INDEX(Matrix!$C$5:$EV$304,0,EH$3)&gt;0)))</f>
        <v/>
      </c>
      <c r="EI5" s="12" t="str">
        <f aca="false">IF(OR($A5="",EI$4=""),"",SUMPRODUCT(--(INDEX(Matrix!$C$5:$EV$304,0,$B5)&gt;0),--(INDEX(Matrix!$C$5:$EV$304,0,EI$3)&gt;0)))</f>
        <v/>
      </c>
      <c r="EJ5" s="12" t="str">
        <f aca="false">IF(OR($A5="",EJ$4=""),"",SUMPRODUCT(--(INDEX(Matrix!$C$5:$EV$304,0,$B5)&gt;0),--(INDEX(Matrix!$C$5:$EV$304,0,EJ$3)&gt;0)))</f>
        <v/>
      </c>
      <c r="EK5" s="12" t="str">
        <f aca="false">IF(OR($A5="",EK$4=""),"",SUMPRODUCT(--(INDEX(Matrix!$C$5:$EV$304,0,$B5)&gt;0),--(INDEX(Matrix!$C$5:$EV$304,0,EK$3)&gt;0)))</f>
        <v/>
      </c>
      <c r="EL5" s="12" t="str">
        <f aca="false">IF(OR($A5="",EL$4=""),"",SUMPRODUCT(--(INDEX(Matrix!$C$5:$EV$304,0,$B5)&gt;0),--(INDEX(Matrix!$C$5:$EV$304,0,EL$3)&gt;0)))</f>
        <v/>
      </c>
      <c r="EM5" s="12" t="str">
        <f aca="false">IF(OR($A5="",EM$4=""),"",SUMPRODUCT(--(INDEX(Matrix!$C$5:$EV$304,0,$B5)&gt;0),--(INDEX(Matrix!$C$5:$EV$304,0,EM$3)&gt;0)))</f>
        <v/>
      </c>
      <c r="EN5" s="12" t="str">
        <f aca="false">IF(OR($A5="",EN$4=""),"",SUMPRODUCT(--(INDEX(Matrix!$C$5:$EV$304,0,$B5)&gt;0),--(INDEX(Matrix!$C$5:$EV$304,0,EN$3)&gt;0)))</f>
        <v/>
      </c>
      <c r="EO5" s="12" t="str">
        <f aca="false">IF(OR($A5="",EO$4=""),"",SUMPRODUCT(--(INDEX(Matrix!$C$5:$EV$304,0,$B5)&gt;0),--(INDEX(Matrix!$C$5:$EV$304,0,EO$3)&gt;0)))</f>
        <v/>
      </c>
      <c r="EP5" s="12" t="str">
        <f aca="false">IF(OR($A5="",EP$4=""),"",SUMPRODUCT(--(INDEX(Matrix!$C$5:$EV$304,0,$B5)&gt;0),--(INDEX(Matrix!$C$5:$EV$304,0,EP$3)&gt;0)))</f>
        <v/>
      </c>
      <c r="EQ5" s="12" t="str">
        <f aca="false">IF(OR($A5="",EQ$4=""),"",SUMPRODUCT(--(INDEX(Matrix!$C$5:$EV$304,0,$B5)&gt;0),--(INDEX(Matrix!$C$5:$EV$304,0,EQ$3)&gt;0)))</f>
        <v/>
      </c>
      <c r="ER5" s="12" t="str">
        <f aca="false">IF(OR($A5="",ER$4=""),"",SUMPRODUCT(--(INDEX(Matrix!$C$5:$EV$304,0,$B5)&gt;0),--(INDEX(Matrix!$C$5:$EV$304,0,ER$3)&gt;0)))</f>
        <v/>
      </c>
      <c r="ES5" s="12" t="str">
        <f aca="false">IF(OR($A5="",ES$4=""),"",SUMPRODUCT(--(INDEX(Matrix!$C$5:$EV$304,0,$B5)&gt;0),--(INDEX(Matrix!$C$5:$EV$304,0,ES$3)&gt;0)))</f>
        <v/>
      </c>
      <c r="ET5" s="12" t="str">
        <f aca="false">IF(OR($A5="",ET$4=""),"",SUMPRODUCT(--(INDEX(Matrix!$C$5:$EV$304,0,$B5)&gt;0),--(INDEX(Matrix!$C$5:$EV$304,0,ET$3)&gt;0)))</f>
        <v/>
      </c>
      <c r="EU5" s="12" t="str">
        <f aca="false">IF(OR($A5="",EU$4=""),"",SUMPRODUCT(--(INDEX(Matrix!$C$5:$EV$304,0,$B5)&gt;0),--(INDEX(Matrix!$C$5:$EV$304,0,EU$3)&gt;0)))</f>
        <v/>
      </c>
      <c r="EV5" s="12" t="str">
        <f aca="false">IF(OR($A5="",EV$4=""),"",SUMPRODUCT(--(INDEX(Matrix!$C$5:$EV$304,0,$B5)&gt;0),--(INDEX(Matrix!$C$5:$EV$304,0,EV$3)&gt;0)))</f>
        <v/>
      </c>
    </row>
    <row r="6" customFormat="false" ht="15" hidden="false" customHeight="false" outlineLevel="0" collapsed="false">
      <c r="A6" s="6" t="str">
        <f aca="false">IF(INDEX(Products!$A$2:$A$151,$B6)="","",INDEX(Products!$A$2:$A$151,$B6))</f>
        <v>Ezetimibe-Rosuvastatin 10-20</v>
      </c>
      <c r="B6" s="23" t="n">
        <v>2</v>
      </c>
      <c r="C6" s="12" t="n">
        <f aca="false">IF(OR($A6="",C$4=""),"",SUMPRODUCT(--(INDEX(Matrix!$C$5:$EV$304,0,$B6)&gt;0),--(INDEX(Matrix!$C$5:$EV$304,0,C$3)&gt;0)))</f>
        <v>16</v>
      </c>
      <c r="D6" s="12" t="n">
        <f aca="false">IF(OR($A6="",D$4=""),"",SUMPRODUCT(--(INDEX(Matrix!$C$5:$EV$304,0,$B6)&gt;0),--(INDEX(Matrix!$C$5:$EV$304,0,D$3)&gt;0)))</f>
        <v>17</v>
      </c>
      <c r="E6" s="12" t="n">
        <f aca="false">IF(OR($A6="",E$4=""),"",SUMPRODUCT(--(INDEX(Matrix!$C$5:$EV$304,0,$B6)&gt;0),--(INDEX(Matrix!$C$5:$EV$304,0,E$3)&gt;0)))</f>
        <v>16</v>
      </c>
      <c r="F6" s="12" t="n">
        <f aca="false">IF(OR($A6="",F$4=""),"",SUMPRODUCT(--(INDEX(Matrix!$C$5:$EV$304,0,$B6)&gt;0),--(INDEX(Matrix!$C$5:$EV$304,0,F$3)&gt;0)))</f>
        <v>11</v>
      </c>
      <c r="G6" s="12" t="n">
        <f aca="false">IF(OR($A6="",G$4=""),"",SUMPRODUCT(--(INDEX(Matrix!$C$5:$EV$304,0,$B6)&gt;0),--(INDEX(Matrix!$C$5:$EV$304,0,G$3)&gt;0)))</f>
        <v>11</v>
      </c>
      <c r="H6" s="12" t="n">
        <f aca="false">IF(OR($A6="",H$4=""),"",SUMPRODUCT(--(INDEX(Matrix!$C$5:$EV$304,0,$B6)&gt;0),--(INDEX(Matrix!$C$5:$EV$304,0,H$3)&gt;0)))</f>
        <v>11</v>
      </c>
      <c r="I6" s="12" t="n">
        <f aca="false">IF(OR($A6="",I$4=""),"",SUMPRODUCT(--(INDEX(Matrix!$C$5:$EV$304,0,$B6)&gt;0),--(INDEX(Matrix!$C$5:$EV$304,0,I$3)&gt;0)))</f>
        <v>9</v>
      </c>
      <c r="J6" s="12" t="n">
        <f aca="false">IF(OR($A6="",J$4=""),"",SUMPRODUCT(--(INDEX(Matrix!$C$5:$EV$304,0,$B6)&gt;0),--(INDEX(Matrix!$C$5:$EV$304,0,J$3)&gt;0)))</f>
        <v>9</v>
      </c>
      <c r="K6" s="12" t="n">
        <f aca="false">IF(OR($A6="",K$4=""),"",SUMPRODUCT(--(INDEX(Matrix!$C$5:$EV$304,0,$B6)&gt;0),--(INDEX(Matrix!$C$5:$EV$304,0,K$3)&gt;0)))</f>
        <v>6</v>
      </c>
      <c r="L6" s="12" t="n">
        <f aca="false">IF(OR($A6="",L$4=""),"",SUMPRODUCT(--(INDEX(Matrix!$C$5:$EV$304,0,$B6)&gt;0),--(INDEX(Matrix!$C$5:$EV$304,0,L$3)&gt;0)))</f>
        <v>6</v>
      </c>
      <c r="M6" s="12" t="n">
        <f aca="false">IF(OR($A6="",M$4=""),"",SUMPRODUCT(--(INDEX(Matrix!$C$5:$EV$304,0,$B6)&gt;0),--(INDEX(Matrix!$C$5:$EV$304,0,M$3)&gt;0)))</f>
        <v>6</v>
      </c>
      <c r="N6" s="12" t="n">
        <f aca="false">IF(OR($A6="",N$4=""),"",SUMPRODUCT(--(INDEX(Matrix!$C$5:$EV$304,0,$B6)&gt;0),--(INDEX(Matrix!$C$5:$EV$304,0,N$3)&gt;0)))</f>
        <v>8</v>
      </c>
      <c r="O6" s="12" t="n">
        <f aca="false">IF(OR($A6="",O$4=""),"",SUMPRODUCT(--(INDEX(Matrix!$C$5:$EV$304,0,$B6)&gt;0),--(INDEX(Matrix!$C$5:$EV$304,0,O$3)&gt;0)))</f>
        <v>7</v>
      </c>
      <c r="P6" s="12" t="n">
        <f aca="false">IF(OR($A6="",P$4=""),"",SUMPRODUCT(--(INDEX(Matrix!$C$5:$EV$304,0,$B6)&gt;0),--(INDEX(Matrix!$C$5:$EV$304,0,P$3)&gt;0)))</f>
        <v>8</v>
      </c>
      <c r="Q6" s="12" t="n">
        <f aca="false">IF(OR($A6="",Q$4=""),"",SUMPRODUCT(--(INDEX(Matrix!$C$5:$EV$304,0,$B6)&gt;0),--(INDEX(Matrix!$C$5:$EV$304,0,Q$3)&gt;0)))</f>
        <v>7</v>
      </c>
      <c r="R6" s="12" t="n">
        <f aca="false">IF(OR($A6="",R$4=""),"",SUMPRODUCT(--(INDEX(Matrix!$C$5:$EV$304,0,$B6)&gt;0),--(INDEX(Matrix!$C$5:$EV$304,0,R$3)&gt;0)))</f>
        <v>7</v>
      </c>
      <c r="S6" s="12" t="n">
        <f aca="false">IF(OR($A6="",S$4=""),"",SUMPRODUCT(--(INDEX(Matrix!$C$5:$EV$304,0,$B6)&gt;0),--(INDEX(Matrix!$C$5:$EV$304,0,S$3)&gt;0)))</f>
        <v>7</v>
      </c>
      <c r="T6" s="12" t="n">
        <f aca="false">IF(OR($A6="",T$4=""),"",SUMPRODUCT(--(INDEX(Matrix!$C$5:$EV$304,0,$B6)&gt;0),--(INDEX(Matrix!$C$5:$EV$304,0,T$3)&gt;0)))</f>
        <v>8</v>
      </c>
      <c r="U6" s="12" t="n">
        <f aca="false">IF(OR($A6="",U$4=""),"",SUMPRODUCT(--(INDEX(Matrix!$C$5:$EV$304,0,$B6)&gt;0),--(INDEX(Matrix!$C$5:$EV$304,0,U$3)&gt;0)))</f>
        <v>0</v>
      </c>
      <c r="V6" s="12" t="n">
        <f aca="false">IF(OR($A6="",V$4=""),"",SUMPRODUCT(--(INDEX(Matrix!$C$5:$EV$304,0,$B6)&gt;0),--(INDEX(Matrix!$C$5:$EV$304,0,V$3)&gt;0)))</f>
        <v>0</v>
      </c>
      <c r="W6" s="12" t="n">
        <f aca="false">IF(OR($A6="",W$4=""),"",SUMPRODUCT(--(INDEX(Matrix!$C$5:$EV$304,0,$B6)&gt;0),--(INDEX(Matrix!$C$5:$EV$304,0,W$3)&gt;0)))</f>
        <v>6</v>
      </c>
      <c r="X6" s="12" t="n">
        <f aca="false">IF(OR($A6="",X$4=""),"",SUMPRODUCT(--(INDEX(Matrix!$C$5:$EV$304,0,$B6)&gt;0),--(INDEX(Matrix!$C$5:$EV$304,0,X$3)&gt;0)))</f>
        <v>7</v>
      </c>
      <c r="Y6" s="12" t="n">
        <f aca="false">IF(OR($A6="",Y$4=""),"",SUMPRODUCT(--(INDEX(Matrix!$C$5:$EV$304,0,$B6)&gt;0),--(INDEX(Matrix!$C$5:$EV$304,0,Y$3)&gt;0)))</f>
        <v>7</v>
      </c>
      <c r="Z6" s="12" t="n">
        <f aca="false">IF(OR($A6="",Z$4=""),"",SUMPRODUCT(--(INDEX(Matrix!$C$5:$EV$304,0,$B6)&gt;0),--(INDEX(Matrix!$C$5:$EV$304,0,Z$3)&gt;0)))</f>
        <v>7</v>
      </c>
      <c r="AA6" s="12" t="n">
        <f aca="false">IF(OR($A6="",AA$4=""),"",SUMPRODUCT(--(INDEX(Matrix!$C$5:$EV$304,0,$B6)&gt;0),--(INDEX(Matrix!$C$5:$EV$304,0,AA$3)&gt;0)))</f>
        <v>13</v>
      </c>
      <c r="AB6" s="12" t="n">
        <f aca="false">IF(OR($A6="",AB$4=""),"",SUMPRODUCT(--(INDEX(Matrix!$C$5:$EV$304,0,$B6)&gt;0),--(INDEX(Matrix!$C$5:$EV$304,0,AB$3)&gt;0)))</f>
        <v>4</v>
      </c>
      <c r="AC6" s="12" t="n">
        <f aca="false">IF(OR($A6="",AC$4=""),"",SUMPRODUCT(--(INDEX(Matrix!$C$5:$EV$304,0,$B6)&gt;0),--(INDEX(Matrix!$C$5:$EV$304,0,AC$3)&gt;0)))</f>
        <v>0</v>
      </c>
      <c r="AD6" s="12" t="n">
        <f aca="false">IF(OR($A6="",AD$4=""),"",SUMPRODUCT(--(INDEX(Matrix!$C$5:$EV$304,0,$B6)&gt;0),--(INDEX(Matrix!$C$5:$EV$304,0,AD$3)&gt;0)))</f>
        <v>0</v>
      </c>
      <c r="AE6" s="12" t="n">
        <f aca="false">IF(OR($A6="",AE$4=""),"",SUMPRODUCT(--(INDEX(Matrix!$C$5:$EV$304,0,$B6)&gt;0),--(INDEX(Matrix!$C$5:$EV$304,0,AE$3)&gt;0)))</f>
        <v>7</v>
      </c>
      <c r="AF6" s="12" t="n">
        <f aca="false">IF(OR($A6="",AF$4=""),"",SUMPRODUCT(--(INDEX(Matrix!$C$5:$EV$304,0,$B6)&gt;0),--(INDEX(Matrix!$C$5:$EV$304,0,AF$3)&gt;0)))</f>
        <v>7</v>
      </c>
      <c r="AG6" s="12" t="n">
        <f aca="false">IF(OR($A6="",AG$4=""),"",SUMPRODUCT(--(INDEX(Matrix!$C$5:$EV$304,0,$B6)&gt;0),--(INDEX(Matrix!$C$5:$EV$304,0,AG$3)&gt;0)))</f>
        <v>7</v>
      </c>
      <c r="AH6" s="12" t="n">
        <f aca="false">IF(OR($A6="",AH$4=""),"",SUMPRODUCT(--(INDEX(Matrix!$C$5:$EV$304,0,$B6)&gt;0),--(INDEX(Matrix!$C$5:$EV$304,0,AH$3)&gt;0)))</f>
        <v>9</v>
      </c>
      <c r="AI6" s="12" t="n">
        <f aca="false">IF(OR($A6="",AI$4=""),"",SUMPRODUCT(--(INDEX(Matrix!$C$5:$EV$304,0,$B6)&gt;0),--(INDEX(Matrix!$C$5:$EV$304,0,AI$3)&gt;0)))</f>
        <v>7</v>
      </c>
      <c r="AJ6" s="12" t="n">
        <f aca="false">IF(OR($A6="",AJ$4=""),"",SUMPRODUCT(--(INDEX(Matrix!$C$5:$EV$304,0,$B6)&gt;0),--(INDEX(Matrix!$C$5:$EV$304,0,AJ$3)&gt;0)))</f>
        <v>7</v>
      </c>
      <c r="AK6" s="12" t="n">
        <f aca="false">IF(OR($A6="",AK$4=""),"",SUMPRODUCT(--(INDEX(Matrix!$C$5:$EV$304,0,$B6)&gt;0),--(INDEX(Matrix!$C$5:$EV$304,0,AK$3)&gt;0)))</f>
        <v>7</v>
      </c>
      <c r="AL6" s="12" t="n">
        <f aca="false">IF(OR($A6="",AL$4=""),"",SUMPRODUCT(--(INDEX(Matrix!$C$5:$EV$304,0,$B6)&gt;0),--(INDEX(Matrix!$C$5:$EV$304,0,AL$3)&gt;0)))</f>
        <v>7</v>
      </c>
      <c r="AM6" s="12" t="n">
        <f aca="false">IF(OR($A6="",AM$4=""),"",SUMPRODUCT(--(INDEX(Matrix!$C$5:$EV$304,0,$B6)&gt;0),--(INDEX(Matrix!$C$5:$EV$304,0,AM$3)&gt;0)))</f>
        <v>3</v>
      </c>
      <c r="AN6" s="12" t="n">
        <f aca="false">IF(OR($A6="",AN$4=""),"",SUMPRODUCT(--(INDEX(Matrix!$C$5:$EV$304,0,$B6)&gt;0),--(INDEX(Matrix!$C$5:$EV$304,0,AN$3)&gt;0)))</f>
        <v>3</v>
      </c>
      <c r="AO6" s="12" t="n">
        <f aca="false">IF(OR($A6="",AO$4=""),"",SUMPRODUCT(--(INDEX(Matrix!$C$5:$EV$304,0,$B6)&gt;0),--(INDEX(Matrix!$C$5:$EV$304,0,AO$3)&gt;0)))</f>
        <v>2</v>
      </c>
      <c r="AP6" s="12" t="n">
        <f aca="false">IF(OR($A6="",AP$4=""),"",SUMPRODUCT(--(INDEX(Matrix!$C$5:$EV$304,0,$B6)&gt;0),--(INDEX(Matrix!$C$5:$EV$304,0,AP$3)&gt;0)))</f>
        <v>2</v>
      </c>
      <c r="AQ6" s="12" t="n">
        <f aca="false">IF(OR($A6="",AQ$4=""),"",SUMPRODUCT(--(INDEX(Matrix!$C$5:$EV$304,0,$B6)&gt;0),--(INDEX(Matrix!$C$5:$EV$304,0,AQ$3)&gt;0)))</f>
        <v>2</v>
      </c>
      <c r="AR6" s="12" t="n">
        <f aca="false">IF(OR($A6="",AR$4=""),"",SUMPRODUCT(--(INDEX(Matrix!$C$5:$EV$304,0,$B6)&gt;0),--(INDEX(Matrix!$C$5:$EV$304,0,AR$3)&gt;0)))</f>
        <v>2</v>
      </c>
      <c r="AS6" s="12" t="n">
        <f aca="false">IF(OR($A6="",AS$4=""),"",SUMPRODUCT(--(INDEX(Matrix!$C$5:$EV$304,0,$B6)&gt;0),--(INDEX(Matrix!$C$5:$EV$304,0,AS$3)&gt;0)))</f>
        <v>2</v>
      </c>
      <c r="AT6" s="12" t="n">
        <f aca="false">IF(OR($A6="",AT$4=""),"",SUMPRODUCT(--(INDEX(Matrix!$C$5:$EV$304,0,$B6)&gt;0),--(INDEX(Matrix!$C$5:$EV$304,0,AT$3)&gt;0)))</f>
        <v>2</v>
      </c>
      <c r="AU6" s="12" t="n">
        <f aca="false">IF(OR($A6="",AU$4=""),"",SUMPRODUCT(--(INDEX(Matrix!$C$5:$EV$304,0,$B6)&gt;0),--(INDEX(Matrix!$C$5:$EV$304,0,AU$3)&gt;0)))</f>
        <v>0</v>
      </c>
      <c r="AV6" s="12" t="n">
        <f aca="false">IF(OR($A6="",AV$4=""),"",SUMPRODUCT(--(INDEX(Matrix!$C$5:$EV$304,0,$B6)&gt;0),--(INDEX(Matrix!$C$5:$EV$304,0,AV$3)&gt;0)))</f>
        <v>7</v>
      </c>
      <c r="AW6" s="12" t="n">
        <f aca="false">IF(OR($A6="",AW$4=""),"",SUMPRODUCT(--(INDEX(Matrix!$C$5:$EV$304,0,$B6)&gt;0),--(INDEX(Matrix!$C$5:$EV$304,0,AW$3)&gt;0)))</f>
        <v>8</v>
      </c>
      <c r="AX6" s="12" t="n">
        <f aca="false">IF(OR($A6="",AX$4=""),"",SUMPRODUCT(--(INDEX(Matrix!$C$5:$EV$304,0,$B6)&gt;0),--(INDEX(Matrix!$C$5:$EV$304,0,AX$3)&gt;0)))</f>
        <v>12</v>
      </c>
      <c r="AY6" s="12" t="n">
        <f aca="false">IF(OR($A6="",AY$4=""),"",SUMPRODUCT(--(INDEX(Matrix!$C$5:$EV$304,0,$B6)&gt;0),--(INDEX(Matrix!$C$5:$EV$304,0,AY$3)&gt;0)))</f>
        <v>12</v>
      </c>
      <c r="AZ6" s="12" t="n">
        <f aca="false">IF(OR($A6="",AZ$4=""),"",SUMPRODUCT(--(INDEX(Matrix!$C$5:$EV$304,0,$B6)&gt;0),--(INDEX(Matrix!$C$5:$EV$304,0,AZ$3)&gt;0)))</f>
        <v>7</v>
      </c>
      <c r="BA6" s="12" t="n">
        <f aca="false">IF(OR($A6="",BA$4=""),"",SUMPRODUCT(--(INDEX(Matrix!$C$5:$EV$304,0,$B6)&gt;0),--(INDEX(Matrix!$C$5:$EV$304,0,BA$3)&gt;0)))</f>
        <v>7</v>
      </c>
      <c r="BB6" s="12" t="n">
        <f aca="false">IF(OR($A6="",BB$4=""),"",SUMPRODUCT(--(INDEX(Matrix!$C$5:$EV$304,0,$B6)&gt;0),--(INDEX(Matrix!$C$5:$EV$304,0,BB$3)&gt;0)))</f>
        <v>9</v>
      </c>
      <c r="BC6" s="12" t="n">
        <f aca="false">IF(OR($A6="",BC$4=""),"",SUMPRODUCT(--(INDEX(Matrix!$C$5:$EV$304,0,$B6)&gt;0),--(INDEX(Matrix!$C$5:$EV$304,0,BC$3)&gt;0)))</f>
        <v>8</v>
      </c>
      <c r="BD6" s="12" t="n">
        <f aca="false">IF(OR($A6="",BD$4=""),"",SUMPRODUCT(--(INDEX(Matrix!$C$5:$EV$304,0,$B6)&gt;0),--(INDEX(Matrix!$C$5:$EV$304,0,BD$3)&gt;0)))</f>
        <v>8</v>
      </c>
      <c r="BE6" s="12" t="n">
        <f aca="false">IF(OR($A6="",BE$4=""),"",SUMPRODUCT(--(INDEX(Matrix!$C$5:$EV$304,0,$B6)&gt;0),--(INDEX(Matrix!$C$5:$EV$304,0,BE$3)&gt;0)))</f>
        <v>9</v>
      </c>
      <c r="BF6" s="12" t="n">
        <f aca="false">IF(OR($A6="",BF$4=""),"",SUMPRODUCT(--(INDEX(Matrix!$C$5:$EV$304,0,$B6)&gt;0),--(INDEX(Matrix!$C$5:$EV$304,0,BF$3)&gt;0)))</f>
        <v>8</v>
      </c>
      <c r="BG6" s="12" t="n">
        <f aca="false">IF(OR($A6="",BG$4=""),"",SUMPRODUCT(--(INDEX(Matrix!$C$5:$EV$304,0,$B6)&gt;0),--(INDEX(Matrix!$C$5:$EV$304,0,BG$3)&gt;0)))</f>
        <v>8</v>
      </c>
      <c r="BH6" s="12" t="n">
        <f aca="false">IF(OR($A6="",BH$4=""),"",SUMPRODUCT(--(INDEX(Matrix!$C$5:$EV$304,0,$B6)&gt;0),--(INDEX(Matrix!$C$5:$EV$304,0,BH$3)&gt;0)))</f>
        <v>7</v>
      </c>
      <c r="BI6" s="12" t="n">
        <f aca="false">IF(OR($A6="",BI$4=""),"",SUMPRODUCT(--(INDEX(Matrix!$C$5:$EV$304,0,$B6)&gt;0),--(INDEX(Matrix!$C$5:$EV$304,0,BI$3)&gt;0)))</f>
        <v>7</v>
      </c>
      <c r="BJ6" s="12" t="n">
        <f aca="false">IF(OR($A6="",BJ$4=""),"",SUMPRODUCT(--(INDEX(Matrix!$C$5:$EV$304,0,$B6)&gt;0),--(INDEX(Matrix!$C$5:$EV$304,0,BJ$3)&gt;0)))</f>
        <v>0</v>
      </c>
      <c r="BK6" s="12" t="n">
        <f aca="false">IF(OR($A6="",BK$4=""),"",SUMPRODUCT(--(INDEX(Matrix!$C$5:$EV$304,0,$B6)&gt;0),--(INDEX(Matrix!$C$5:$EV$304,0,BK$3)&gt;0)))</f>
        <v>9</v>
      </c>
      <c r="BL6" s="12" t="n">
        <f aca="false">IF(OR($A6="",BL$4=""),"",SUMPRODUCT(--(INDEX(Matrix!$C$5:$EV$304,0,$B6)&gt;0),--(INDEX(Matrix!$C$5:$EV$304,0,BL$3)&gt;0)))</f>
        <v>8</v>
      </c>
      <c r="BM6" s="12" t="n">
        <f aca="false">IF(OR($A6="",BM$4=""),"",SUMPRODUCT(--(INDEX(Matrix!$C$5:$EV$304,0,$B6)&gt;0),--(INDEX(Matrix!$C$5:$EV$304,0,BM$3)&gt;0)))</f>
        <v>8</v>
      </c>
      <c r="BN6" s="12" t="n">
        <f aca="false">IF(OR($A6="",BN$4=""),"",SUMPRODUCT(--(INDEX(Matrix!$C$5:$EV$304,0,$B6)&gt;0),--(INDEX(Matrix!$C$5:$EV$304,0,BN$3)&gt;0)))</f>
        <v>8</v>
      </c>
      <c r="BO6" s="12" t="n">
        <f aca="false">IF(OR($A6="",BO$4=""),"",SUMPRODUCT(--(INDEX(Matrix!$C$5:$EV$304,0,$B6)&gt;0),--(INDEX(Matrix!$C$5:$EV$304,0,BO$3)&gt;0)))</f>
        <v>2</v>
      </c>
      <c r="BP6" s="12" t="n">
        <f aca="false">IF(OR($A6="",BP$4=""),"",SUMPRODUCT(--(INDEX(Matrix!$C$5:$EV$304,0,$B6)&gt;0),--(INDEX(Matrix!$C$5:$EV$304,0,BP$3)&gt;0)))</f>
        <v>1</v>
      </c>
      <c r="BQ6" s="12" t="n">
        <f aca="false">IF(OR($A6="",BQ$4=""),"",SUMPRODUCT(--(INDEX(Matrix!$C$5:$EV$304,0,$B6)&gt;0),--(INDEX(Matrix!$C$5:$EV$304,0,BQ$3)&gt;0)))</f>
        <v>1</v>
      </c>
      <c r="BR6" s="12" t="n">
        <f aca="false">IF(OR($A6="",BR$4=""),"",SUMPRODUCT(--(INDEX(Matrix!$C$5:$EV$304,0,$B6)&gt;0),--(INDEX(Matrix!$C$5:$EV$304,0,BR$3)&gt;0)))</f>
        <v>1</v>
      </c>
      <c r="BS6" s="12" t="n">
        <f aca="false">IF(OR($A6="",BS$4=""),"",SUMPRODUCT(--(INDEX(Matrix!$C$5:$EV$304,0,$B6)&gt;0),--(INDEX(Matrix!$C$5:$EV$304,0,BS$3)&gt;0)))</f>
        <v>1</v>
      </c>
      <c r="BT6" s="12" t="n">
        <f aca="false">IF(OR($A6="",BT$4=""),"",SUMPRODUCT(--(INDEX(Matrix!$C$5:$EV$304,0,$B6)&gt;0),--(INDEX(Matrix!$C$5:$EV$304,0,BT$3)&gt;0)))</f>
        <v>1</v>
      </c>
      <c r="BU6" s="12" t="n">
        <f aca="false">IF(OR($A6="",BU$4=""),"",SUMPRODUCT(--(INDEX(Matrix!$C$5:$EV$304,0,$B6)&gt;0),--(INDEX(Matrix!$C$5:$EV$304,0,BU$3)&gt;0)))</f>
        <v>4</v>
      </c>
      <c r="BV6" s="12" t="n">
        <f aca="false">IF(OR($A6="",BV$4=""),"",SUMPRODUCT(--(INDEX(Matrix!$C$5:$EV$304,0,$B6)&gt;0),--(INDEX(Matrix!$C$5:$EV$304,0,BV$3)&gt;0)))</f>
        <v>2</v>
      </c>
      <c r="BW6" s="12" t="n">
        <f aca="false">IF(OR($A6="",BW$4=""),"",SUMPRODUCT(--(INDEX(Matrix!$C$5:$EV$304,0,$B6)&gt;0),--(INDEX(Matrix!$C$5:$EV$304,0,BW$3)&gt;0)))</f>
        <v>3</v>
      </c>
      <c r="BX6" s="12" t="n">
        <f aca="false">IF(OR($A6="",BX$4=""),"",SUMPRODUCT(--(INDEX(Matrix!$C$5:$EV$304,0,$B6)&gt;0),--(INDEX(Matrix!$C$5:$EV$304,0,BX$3)&gt;0)))</f>
        <v>0</v>
      </c>
      <c r="BY6" s="12" t="n">
        <f aca="false">IF(OR($A6="",BY$4=""),"",SUMPRODUCT(--(INDEX(Matrix!$C$5:$EV$304,0,$B6)&gt;0),--(INDEX(Matrix!$C$5:$EV$304,0,BY$3)&gt;0)))</f>
        <v>4</v>
      </c>
      <c r="BZ6" s="12" t="n">
        <f aca="false">IF(OR($A6="",BZ$4=""),"",SUMPRODUCT(--(INDEX(Matrix!$C$5:$EV$304,0,$B6)&gt;0),--(INDEX(Matrix!$C$5:$EV$304,0,BZ$3)&gt;0)))</f>
        <v>3</v>
      </c>
      <c r="CA6" s="12" t="n">
        <f aca="false">IF(OR($A6="",CA$4=""),"",SUMPRODUCT(--(INDEX(Matrix!$C$5:$EV$304,0,$B6)&gt;0),--(INDEX(Matrix!$C$5:$EV$304,0,CA$3)&gt;0)))</f>
        <v>3</v>
      </c>
      <c r="CB6" s="12" t="n">
        <f aca="false">IF(OR($A6="",CB$4=""),"",SUMPRODUCT(--(INDEX(Matrix!$C$5:$EV$304,0,$B6)&gt;0),--(INDEX(Matrix!$C$5:$EV$304,0,CB$3)&gt;0)))</f>
        <v>0</v>
      </c>
      <c r="CC6" s="12" t="n">
        <f aca="false">IF(OR($A6="",CC$4=""),"",SUMPRODUCT(--(INDEX(Matrix!$C$5:$EV$304,0,$B6)&gt;0),--(INDEX(Matrix!$C$5:$EV$304,0,CC$3)&gt;0)))</f>
        <v>0</v>
      </c>
      <c r="CD6" s="12" t="n">
        <f aca="false">IF(OR($A6="",CD$4=""),"",SUMPRODUCT(--(INDEX(Matrix!$C$5:$EV$304,0,$B6)&gt;0),--(INDEX(Matrix!$C$5:$EV$304,0,CD$3)&gt;0)))</f>
        <v>9</v>
      </c>
      <c r="CE6" s="12" t="n">
        <f aca="false">IF(OR($A6="",CE$4=""),"",SUMPRODUCT(--(INDEX(Matrix!$C$5:$EV$304,0,$B6)&gt;0),--(INDEX(Matrix!$C$5:$EV$304,0,CE$3)&gt;0)))</f>
        <v>5</v>
      </c>
      <c r="CF6" s="12" t="n">
        <f aca="false">IF(OR($A6="",CF$4=""),"",SUMPRODUCT(--(INDEX(Matrix!$C$5:$EV$304,0,$B6)&gt;0),--(INDEX(Matrix!$C$5:$EV$304,0,CF$3)&gt;0)))</f>
        <v>2</v>
      </c>
      <c r="CG6" s="12" t="n">
        <f aca="false">IF(OR($A6="",CG$4=""),"",SUMPRODUCT(--(INDEX(Matrix!$C$5:$EV$304,0,$B6)&gt;0),--(INDEX(Matrix!$C$5:$EV$304,0,CG$3)&gt;0)))</f>
        <v>6</v>
      </c>
      <c r="CH6" s="12" t="n">
        <f aca="false">IF(OR($A6="",CH$4=""),"",SUMPRODUCT(--(INDEX(Matrix!$C$5:$EV$304,0,$B6)&gt;0),--(INDEX(Matrix!$C$5:$EV$304,0,CH$3)&gt;0)))</f>
        <v>3</v>
      </c>
      <c r="CI6" s="12" t="n">
        <f aca="false">IF(OR($A6="",CI$4=""),"",SUMPRODUCT(--(INDEX(Matrix!$C$5:$EV$304,0,$B6)&gt;0),--(INDEX(Matrix!$C$5:$EV$304,0,CI$3)&gt;0)))</f>
        <v>8</v>
      </c>
      <c r="CJ6" s="12" t="n">
        <f aca="false">IF(OR($A6="",CJ$4=""),"",SUMPRODUCT(--(INDEX(Matrix!$C$5:$EV$304,0,$B6)&gt;0),--(INDEX(Matrix!$C$5:$EV$304,0,CJ$3)&gt;0)))</f>
        <v>2</v>
      </c>
      <c r="CK6" s="12" t="n">
        <f aca="false">IF(OR($A6="",CK$4=""),"",SUMPRODUCT(--(INDEX(Matrix!$C$5:$EV$304,0,$B6)&gt;0),--(INDEX(Matrix!$C$5:$EV$304,0,CK$3)&gt;0)))</f>
        <v>8</v>
      </c>
      <c r="CL6" s="12" t="n">
        <f aca="false">IF(OR($A6="",CL$4=""),"",SUMPRODUCT(--(INDEX(Matrix!$C$5:$EV$304,0,$B6)&gt;0),--(INDEX(Matrix!$C$5:$EV$304,0,CL$3)&gt;0)))</f>
        <v>3</v>
      </c>
      <c r="CM6" s="12" t="n">
        <f aca="false">IF(OR($A6="",CM$4=""),"",SUMPRODUCT(--(INDEX(Matrix!$C$5:$EV$304,0,$B6)&gt;0),--(INDEX(Matrix!$C$5:$EV$304,0,CM$3)&gt;0)))</f>
        <v>8</v>
      </c>
      <c r="CN6" s="12" t="n">
        <f aca="false">IF(OR($A6="",CN$4=""),"",SUMPRODUCT(--(INDEX(Matrix!$C$5:$EV$304,0,$B6)&gt;0),--(INDEX(Matrix!$C$5:$EV$304,0,CN$3)&gt;0)))</f>
        <v>7</v>
      </c>
      <c r="CO6" s="12" t="n">
        <f aca="false">IF(OR($A6="",CO$4=""),"",SUMPRODUCT(--(INDEX(Matrix!$C$5:$EV$304,0,$B6)&gt;0),--(INDEX(Matrix!$C$5:$EV$304,0,CO$3)&gt;0)))</f>
        <v>7</v>
      </c>
      <c r="CP6" s="12" t="n">
        <f aca="false">IF(OR($A6="",CP$4=""),"",SUMPRODUCT(--(INDEX(Matrix!$C$5:$EV$304,0,$B6)&gt;0),--(INDEX(Matrix!$C$5:$EV$304,0,CP$3)&gt;0)))</f>
        <v>6</v>
      </c>
      <c r="CQ6" s="12" t="n">
        <f aca="false">IF(OR($A6="",CQ$4=""),"",SUMPRODUCT(--(INDEX(Matrix!$C$5:$EV$304,0,$B6)&gt;0),--(INDEX(Matrix!$C$5:$EV$304,0,CQ$3)&gt;0)))</f>
        <v>6</v>
      </c>
      <c r="CR6" s="12" t="n">
        <f aca="false">IF(OR($A6="",CR$4=""),"",SUMPRODUCT(--(INDEX(Matrix!$C$5:$EV$304,0,$B6)&gt;0),--(INDEX(Matrix!$C$5:$EV$304,0,CR$3)&gt;0)))</f>
        <v>9</v>
      </c>
      <c r="CS6" s="12" t="n">
        <f aca="false">IF(OR($A6="",CS$4=""),"",SUMPRODUCT(--(INDEX(Matrix!$C$5:$EV$304,0,$B6)&gt;0),--(INDEX(Matrix!$C$5:$EV$304,0,CS$3)&gt;0)))</f>
        <v>7</v>
      </c>
      <c r="CT6" s="12" t="n">
        <f aca="false">IF(OR($A6="",CT$4=""),"",SUMPRODUCT(--(INDEX(Matrix!$C$5:$EV$304,0,$B6)&gt;0),--(INDEX(Matrix!$C$5:$EV$304,0,CT$3)&gt;0)))</f>
        <v>7</v>
      </c>
      <c r="CU6" s="12" t="n">
        <f aca="false">IF(OR($A6="",CU$4=""),"",SUMPRODUCT(--(INDEX(Matrix!$C$5:$EV$304,0,$B6)&gt;0),--(INDEX(Matrix!$C$5:$EV$304,0,CU$3)&gt;0)))</f>
        <v>7</v>
      </c>
      <c r="CV6" s="12" t="n">
        <f aca="false">IF(OR($A6="",CV$4=""),"",SUMPRODUCT(--(INDEX(Matrix!$C$5:$EV$304,0,$B6)&gt;0),--(INDEX(Matrix!$C$5:$EV$304,0,CV$3)&gt;0)))</f>
        <v>8</v>
      </c>
      <c r="CW6" s="12" t="n">
        <f aca="false">IF(OR($A6="",CW$4=""),"",SUMPRODUCT(--(INDEX(Matrix!$C$5:$EV$304,0,$B6)&gt;0),--(INDEX(Matrix!$C$5:$EV$304,0,CW$3)&gt;0)))</f>
        <v>5</v>
      </c>
      <c r="CX6" s="12" t="n">
        <f aca="false">IF(OR($A6="",CX$4=""),"",SUMPRODUCT(--(INDEX(Matrix!$C$5:$EV$304,0,$B6)&gt;0),--(INDEX(Matrix!$C$5:$EV$304,0,CX$3)&gt;0)))</f>
        <v>9</v>
      </c>
      <c r="CY6" s="12" t="n">
        <f aca="false">IF(OR($A6="",CY$4=""),"",SUMPRODUCT(--(INDEX(Matrix!$C$5:$EV$304,0,$B6)&gt;0),--(INDEX(Matrix!$C$5:$EV$304,0,CY$3)&gt;0)))</f>
        <v>9</v>
      </c>
      <c r="CZ6" s="12" t="n">
        <f aca="false">IF(OR($A6="",CZ$4=""),"",SUMPRODUCT(--(INDEX(Matrix!$C$5:$EV$304,0,$B6)&gt;0),--(INDEX(Matrix!$C$5:$EV$304,0,CZ$3)&gt;0)))</f>
        <v>0</v>
      </c>
      <c r="DA6" s="12" t="n">
        <f aca="false">IF(OR($A6="",DA$4=""),"",SUMPRODUCT(--(INDEX(Matrix!$C$5:$EV$304,0,$B6)&gt;0),--(INDEX(Matrix!$C$5:$EV$304,0,DA$3)&gt;0)))</f>
        <v>6</v>
      </c>
      <c r="DB6" s="12" t="n">
        <f aca="false">IF(OR($A6="",DB$4=""),"",SUMPRODUCT(--(INDEX(Matrix!$C$5:$EV$304,0,$B6)&gt;0),--(INDEX(Matrix!$C$5:$EV$304,0,DB$3)&gt;0)))</f>
        <v>0</v>
      </c>
      <c r="DC6" s="12" t="n">
        <f aca="false">IF(OR($A6="",DC$4=""),"",SUMPRODUCT(--(INDEX(Matrix!$C$5:$EV$304,0,$B6)&gt;0),--(INDEX(Matrix!$C$5:$EV$304,0,DC$3)&gt;0)))</f>
        <v>0</v>
      </c>
      <c r="DD6" s="12" t="n">
        <f aca="false">IF(OR($A6="",DD$4=""),"",SUMPRODUCT(--(INDEX(Matrix!$C$5:$EV$304,0,$B6)&gt;0),--(INDEX(Matrix!$C$5:$EV$304,0,DD$3)&gt;0)))</f>
        <v>5</v>
      </c>
      <c r="DE6" s="12" t="str">
        <f aca="false">IF(OR($A6="",DE$4=""),"",SUMPRODUCT(--(INDEX(Matrix!$C$5:$EV$304,0,$B6)&gt;0),--(INDEX(Matrix!$C$5:$EV$304,0,DE$3)&gt;0)))</f>
        <v/>
      </c>
      <c r="DF6" s="12" t="str">
        <f aca="false">IF(OR($A6="",DF$4=""),"",SUMPRODUCT(--(INDEX(Matrix!$C$5:$EV$304,0,$B6)&gt;0),--(INDEX(Matrix!$C$5:$EV$304,0,DF$3)&gt;0)))</f>
        <v/>
      </c>
      <c r="DG6" s="12" t="str">
        <f aca="false">IF(OR($A6="",DG$4=""),"",SUMPRODUCT(--(INDEX(Matrix!$C$5:$EV$304,0,$B6)&gt;0),--(INDEX(Matrix!$C$5:$EV$304,0,DG$3)&gt;0)))</f>
        <v/>
      </c>
      <c r="DH6" s="12" t="str">
        <f aca="false">IF(OR($A6="",DH$4=""),"",SUMPRODUCT(--(INDEX(Matrix!$C$5:$EV$304,0,$B6)&gt;0),--(INDEX(Matrix!$C$5:$EV$304,0,DH$3)&gt;0)))</f>
        <v/>
      </c>
      <c r="DI6" s="12" t="str">
        <f aca="false">IF(OR($A6="",DI$4=""),"",SUMPRODUCT(--(INDEX(Matrix!$C$5:$EV$304,0,$B6)&gt;0),--(INDEX(Matrix!$C$5:$EV$304,0,DI$3)&gt;0)))</f>
        <v/>
      </c>
      <c r="DJ6" s="12" t="str">
        <f aca="false">IF(OR($A6="",DJ$4=""),"",SUMPRODUCT(--(INDEX(Matrix!$C$5:$EV$304,0,$B6)&gt;0),--(INDEX(Matrix!$C$5:$EV$304,0,DJ$3)&gt;0)))</f>
        <v/>
      </c>
      <c r="DK6" s="12" t="str">
        <f aca="false">IF(OR($A6="",DK$4=""),"",SUMPRODUCT(--(INDEX(Matrix!$C$5:$EV$304,0,$B6)&gt;0),--(INDEX(Matrix!$C$5:$EV$304,0,DK$3)&gt;0)))</f>
        <v/>
      </c>
      <c r="DL6" s="12" t="str">
        <f aca="false">IF(OR($A6="",DL$4=""),"",SUMPRODUCT(--(INDEX(Matrix!$C$5:$EV$304,0,$B6)&gt;0),--(INDEX(Matrix!$C$5:$EV$304,0,DL$3)&gt;0)))</f>
        <v/>
      </c>
      <c r="DM6" s="12" t="str">
        <f aca="false">IF(OR($A6="",DM$4=""),"",SUMPRODUCT(--(INDEX(Matrix!$C$5:$EV$304,0,$B6)&gt;0),--(INDEX(Matrix!$C$5:$EV$304,0,DM$3)&gt;0)))</f>
        <v/>
      </c>
      <c r="DN6" s="12" t="str">
        <f aca="false">IF(OR($A6="",DN$4=""),"",SUMPRODUCT(--(INDEX(Matrix!$C$5:$EV$304,0,$B6)&gt;0),--(INDEX(Matrix!$C$5:$EV$304,0,DN$3)&gt;0)))</f>
        <v/>
      </c>
      <c r="DO6" s="12" t="str">
        <f aca="false">IF(OR($A6="",DO$4=""),"",SUMPRODUCT(--(INDEX(Matrix!$C$5:$EV$304,0,$B6)&gt;0),--(INDEX(Matrix!$C$5:$EV$304,0,DO$3)&gt;0)))</f>
        <v/>
      </c>
      <c r="DP6" s="12" t="str">
        <f aca="false">IF(OR($A6="",DP$4=""),"",SUMPRODUCT(--(INDEX(Matrix!$C$5:$EV$304,0,$B6)&gt;0),--(INDEX(Matrix!$C$5:$EV$304,0,DP$3)&gt;0)))</f>
        <v/>
      </c>
      <c r="DQ6" s="12" t="str">
        <f aca="false">IF(OR($A6="",DQ$4=""),"",SUMPRODUCT(--(INDEX(Matrix!$C$5:$EV$304,0,$B6)&gt;0),--(INDEX(Matrix!$C$5:$EV$304,0,DQ$3)&gt;0)))</f>
        <v/>
      </c>
      <c r="DR6" s="12" t="str">
        <f aca="false">IF(OR($A6="",DR$4=""),"",SUMPRODUCT(--(INDEX(Matrix!$C$5:$EV$304,0,$B6)&gt;0),--(INDEX(Matrix!$C$5:$EV$304,0,DR$3)&gt;0)))</f>
        <v/>
      </c>
      <c r="DS6" s="12" t="str">
        <f aca="false">IF(OR($A6="",DS$4=""),"",SUMPRODUCT(--(INDEX(Matrix!$C$5:$EV$304,0,$B6)&gt;0),--(INDEX(Matrix!$C$5:$EV$304,0,DS$3)&gt;0)))</f>
        <v/>
      </c>
      <c r="DT6" s="12" t="str">
        <f aca="false">IF(OR($A6="",DT$4=""),"",SUMPRODUCT(--(INDEX(Matrix!$C$5:$EV$304,0,$B6)&gt;0),--(INDEX(Matrix!$C$5:$EV$304,0,DT$3)&gt;0)))</f>
        <v/>
      </c>
      <c r="DU6" s="12" t="str">
        <f aca="false">IF(OR($A6="",DU$4=""),"",SUMPRODUCT(--(INDEX(Matrix!$C$5:$EV$304,0,$B6)&gt;0),--(INDEX(Matrix!$C$5:$EV$304,0,DU$3)&gt;0)))</f>
        <v/>
      </c>
      <c r="DV6" s="12" t="str">
        <f aca="false">IF(OR($A6="",DV$4=""),"",SUMPRODUCT(--(INDEX(Matrix!$C$5:$EV$304,0,$B6)&gt;0),--(INDEX(Matrix!$C$5:$EV$304,0,DV$3)&gt;0)))</f>
        <v/>
      </c>
      <c r="DW6" s="12" t="str">
        <f aca="false">IF(OR($A6="",DW$4=""),"",SUMPRODUCT(--(INDEX(Matrix!$C$5:$EV$304,0,$B6)&gt;0),--(INDEX(Matrix!$C$5:$EV$304,0,DW$3)&gt;0)))</f>
        <v/>
      </c>
      <c r="DX6" s="12" t="str">
        <f aca="false">IF(OR($A6="",DX$4=""),"",SUMPRODUCT(--(INDEX(Matrix!$C$5:$EV$304,0,$B6)&gt;0),--(INDEX(Matrix!$C$5:$EV$304,0,DX$3)&gt;0)))</f>
        <v/>
      </c>
      <c r="DY6" s="12" t="str">
        <f aca="false">IF(OR($A6="",DY$4=""),"",SUMPRODUCT(--(INDEX(Matrix!$C$5:$EV$304,0,$B6)&gt;0),--(INDEX(Matrix!$C$5:$EV$304,0,DY$3)&gt;0)))</f>
        <v/>
      </c>
      <c r="DZ6" s="12" t="str">
        <f aca="false">IF(OR($A6="",DZ$4=""),"",SUMPRODUCT(--(INDEX(Matrix!$C$5:$EV$304,0,$B6)&gt;0),--(INDEX(Matrix!$C$5:$EV$304,0,DZ$3)&gt;0)))</f>
        <v/>
      </c>
      <c r="EA6" s="12" t="str">
        <f aca="false">IF(OR($A6="",EA$4=""),"",SUMPRODUCT(--(INDEX(Matrix!$C$5:$EV$304,0,$B6)&gt;0),--(INDEX(Matrix!$C$5:$EV$304,0,EA$3)&gt;0)))</f>
        <v/>
      </c>
      <c r="EB6" s="12" t="str">
        <f aca="false">IF(OR($A6="",EB$4=""),"",SUMPRODUCT(--(INDEX(Matrix!$C$5:$EV$304,0,$B6)&gt;0),--(INDEX(Matrix!$C$5:$EV$304,0,EB$3)&gt;0)))</f>
        <v/>
      </c>
      <c r="EC6" s="12" t="str">
        <f aca="false">IF(OR($A6="",EC$4=""),"",SUMPRODUCT(--(INDEX(Matrix!$C$5:$EV$304,0,$B6)&gt;0),--(INDEX(Matrix!$C$5:$EV$304,0,EC$3)&gt;0)))</f>
        <v/>
      </c>
      <c r="ED6" s="12" t="str">
        <f aca="false">IF(OR($A6="",ED$4=""),"",SUMPRODUCT(--(INDEX(Matrix!$C$5:$EV$304,0,$B6)&gt;0),--(INDEX(Matrix!$C$5:$EV$304,0,ED$3)&gt;0)))</f>
        <v/>
      </c>
      <c r="EE6" s="12" t="str">
        <f aca="false">IF(OR($A6="",EE$4=""),"",SUMPRODUCT(--(INDEX(Matrix!$C$5:$EV$304,0,$B6)&gt;0),--(INDEX(Matrix!$C$5:$EV$304,0,EE$3)&gt;0)))</f>
        <v/>
      </c>
      <c r="EF6" s="12" t="str">
        <f aca="false">IF(OR($A6="",EF$4=""),"",SUMPRODUCT(--(INDEX(Matrix!$C$5:$EV$304,0,$B6)&gt;0),--(INDEX(Matrix!$C$5:$EV$304,0,EF$3)&gt;0)))</f>
        <v/>
      </c>
      <c r="EG6" s="12" t="str">
        <f aca="false">IF(OR($A6="",EG$4=""),"",SUMPRODUCT(--(INDEX(Matrix!$C$5:$EV$304,0,$B6)&gt;0),--(INDEX(Matrix!$C$5:$EV$304,0,EG$3)&gt;0)))</f>
        <v/>
      </c>
      <c r="EH6" s="12" t="str">
        <f aca="false">IF(OR($A6="",EH$4=""),"",SUMPRODUCT(--(INDEX(Matrix!$C$5:$EV$304,0,$B6)&gt;0),--(INDEX(Matrix!$C$5:$EV$304,0,EH$3)&gt;0)))</f>
        <v/>
      </c>
      <c r="EI6" s="12" t="str">
        <f aca="false">IF(OR($A6="",EI$4=""),"",SUMPRODUCT(--(INDEX(Matrix!$C$5:$EV$304,0,$B6)&gt;0),--(INDEX(Matrix!$C$5:$EV$304,0,EI$3)&gt;0)))</f>
        <v/>
      </c>
      <c r="EJ6" s="12" t="str">
        <f aca="false">IF(OR($A6="",EJ$4=""),"",SUMPRODUCT(--(INDEX(Matrix!$C$5:$EV$304,0,$B6)&gt;0),--(INDEX(Matrix!$C$5:$EV$304,0,EJ$3)&gt;0)))</f>
        <v/>
      </c>
      <c r="EK6" s="12" t="str">
        <f aca="false">IF(OR($A6="",EK$4=""),"",SUMPRODUCT(--(INDEX(Matrix!$C$5:$EV$304,0,$B6)&gt;0),--(INDEX(Matrix!$C$5:$EV$304,0,EK$3)&gt;0)))</f>
        <v/>
      </c>
      <c r="EL6" s="12" t="str">
        <f aca="false">IF(OR($A6="",EL$4=""),"",SUMPRODUCT(--(INDEX(Matrix!$C$5:$EV$304,0,$B6)&gt;0),--(INDEX(Matrix!$C$5:$EV$304,0,EL$3)&gt;0)))</f>
        <v/>
      </c>
      <c r="EM6" s="12" t="str">
        <f aca="false">IF(OR($A6="",EM$4=""),"",SUMPRODUCT(--(INDEX(Matrix!$C$5:$EV$304,0,$B6)&gt;0),--(INDEX(Matrix!$C$5:$EV$304,0,EM$3)&gt;0)))</f>
        <v/>
      </c>
      <c r="EN6" s="12" t="str">
        <f aca="false">IF(OR($A6="",EN$4=""),"",SUMPRODUCT(--(INDEX(Matrix!$C$5:$EV$304,0,$B6)&gt;0),--(INDEX(Matrix!$C$5:$EV$304,0,EN$3)&gt;0)))</f>
        <v/>
      </c>
      <c r="EO6" s="12" t="str">
        <f aca="false">IF(OR($A6="",EO$4=""),"",SUMPRODUCT(--(INDEX(Matrix!$C$5:$EV$304,0,$B6)&gt;0),--(INDEX(Matrix!$C$5:$EV$304,0,EO$3)&gt;0)))</f>
        <v/>
      </c>
      <c r="EP6" s="12" t="str">
        <f aca="false">IF(OR($A6="",EP$4=""),"",SUMPRODUCT(--(INDEX(Matrix!$C$5:$EV$304,0,$B6)&gt;0),--(INDEX(Matrix!$C$5:$EV$304,0,EP$3)&gt;0)))</f>
        <v/>
      </c>
      <c r="EQ6" s="12" t="str">
        <f aca="false">IF(OR($A6="",EQ$4=""),"",SUMPRODUCT(--(INDEX(Matrix!$C$5:$EV$304,0,$B6)&gt;0),--(INDEX(Matrix!$C$5:$EV$304,0,EQ$3)&gt;0)))</f>
        <v/>
      </c>
      <c r="ER6" s="12" t="str">
        <f aca="false">IF(OR($A6="",ER$4=""),"",SUMPRODUCT(--(INDEX(Matrix!$C$5:$EV$304,0,$B6)&gt;0),--(INDEX(Matrix!$C$5:$EV$304,0,ER$3)&gt;0)))</f>
        <v/>
      </c>
      <c r="ES6" s="12" t="str">
        <f aca="false">IF(OR($A6="",ES$4=""),"",SUMPRODUCT(--(INDEX(Matrix!$C$5:$EV$304,0,$B6)&gt;0),--(INDEX(Matrix!$C$5:$EV$304,0,ES$3)&gt;0)))</f>
        <v/>
      </c>
      <c r="ET6" s="12" t="str">
        <f aca="false">IF(OR($A6="",ET$4=""),"",SUMPRODUCT(--(INDEX(Matrix!$C$5:$EV$304,0,$B6)&gt;0),--(INDEX(Matrix!$C$5:$EV$304,0,ET$3)&gt;0)))</f>
        <v/>
      </c>
      <c r="EU6" s="12" t="str">
        <f aca="false">IF(OR($A6="",EU$4=""),"",SUMPRODUCT(--(INDEX(Matrix!$C$5:$EV$304,0,$B6)&gt;0),--(INDEX(Matrix!$C$5:$EV$304,0,EU$3)&gt;0)))</f>
        <v/>
      </c>
      <c r="EV6" s="12" t="str">
        <f aca="false">IF(OR($A6="",EV$4=""),"",SUMPRODUCT(--(INDEX(Matrix!$C$5:$EV$304,0,$B6)&gt;0),--(INDEX(Matrix!$C$5:$EV$304,0,EV$3)&gt;0)))</f>
        <v/>
      </c>
    </row>
    <row r="7" customFormat="false" ht="15" hidden="false" customHeight="false" outlineLevel="0" collapsed="false">
      <c r="A7" s="6" t="str">
        <f aca="false">IF(INDEX(Products!$A$2:$A$151,$B7)="","",INDEX(Products!$A$2:$A$151,$B7))</f>
        <v>Ezetimibe-Rosuvastatin 10-40</v>
      </c>
      <c r="B7" s="23" t="n">
        <v>3</v>
      </c>
      <c r="C7" s="12" t="n">
        <f aca="false">IF(OR($A7="",C$4=""),"",SUMPRODUCT(--(INDEX(Matrix!$C$5:$EV$304,0,$B7)&gt;0),--(INDEX(Matrix!$C$5:$EV$304,0,C$3)&gt;0)))</f>
        <v>15</v>
      </c>
      <c r="D7" s="12" t="n">
        <f aca="false">IF(OR($A7="",D$4=""),"",SUMPRODUCT(--(INDEX(Matrix!$C$5:$EV$304,0,$B7)&gt;0),--(INDEX(Matrix!$C$5:$EV$304,0,D$3)&gt;0)))</f>
        <v>16</v>
      </c>
      <c r="E7" s="12" t="n">
        <f aca="false">IF(OR($A7="",E$4=""),"",SUMPRODUCT(--(INDEX(Matrix!$C$5:$EV$304,0,$B7)&gt;0),--(INDEX(Matrix!$C$5:$EV$304,0,E$3)&gt;0)))</f>
        <v>16</v>
      </c>
      <c r="F7" s="12" t="n">
        <f aca="false">IF(OR($A7="",F$4=""),"",SUMPRODUCT(--(INDEX(Matrix!$C$5:$EV$304,0,$B7)&gt;0),--(INDEX(Matrix!$C$5:$EV$304,0,F$3)&gt;0)))</f>
        <v>11</v>
      </c>
      <c r="G7" s="12" t="n">
        <f aca="false">IF(OR($A7="",G$4=""),"",SUMPRODUCT(--(INDEX(Matrix!$C$5:$EV$304,0,$B7)&gt;0),--(INDEX(Matrix!$C$5:$EV$304,0,G$3)&gt;0)))</f>
        <v>11</v>
      </c>
      <c r="H7" s="12" t="n">
        <f aca="false">IF(OR($A7="",H$4=""),"",SUMPRODUCT(--(INDEX(Matrix!$C$5:$EV$304,0,$B7)&gt;0),--(INDEX(Matrix!$C$5:$EV$304,0,H$3)&gt;0)))</f>
        <v>11</v>
      </c>
      <c r="I7" s="12" t="n">
        <f aca="false">IF(OR($A7="",I$4=""),"",SUMPRODUCT(--(INDEX(Matrix!$C$5:$EV$304,0,$B7)&gt;0),--(INDEX(Matrix!$C$5:$EV$304,0,I$3)&gt;0)))</f>
        <v>8</v>
      </c>
      <c r="J7" s="12" t="n">
        <f aca="false">IF(OR($A7="",J$4=""),"",SUMPRODUCT(--(INDEX(Matrix!$C$5:$EV$304,0,$B7)&gt;0),--(INDEX(Matrix!$C$5:$EV$304,0,J$3)&gt;0)))</f>
        <v>8</v>
      </c>
      <c r="K7" s="12" t="n">
        <f aca="false">IF(OR($A7="",K$4=""),"",SUMPRODUCT(--(INDEX(Matrix!$C$5:$EV$304,0,$B7)&gt;0),--(INDEX(Matrix!$C$5:$EV$304,0,K$3)&gt;0)))</f>
        <v>6</v>
      </c>
      <c r="L7" s="12" t="n">
        <f aca="false">IF(OR($A7="",L$4=""),"",SUMPRODUCT(--(INDEX(Matrix!$C$5:$EV$304,0,$B7)&gt;0),--(INDEX(Matrix!$C$5:$EV$304,0,L$3)&gt;0)))</f>
        <v>6</v>
      </c>
      <c r="M7" s="12" t="n">
        <f aca="false">IF(OR($A7="",M$4=""),"",SUMPRODUCT(--(INDEX(Matrix!$C$5:$EV$304,0,$B7)&gt;0),--(INDEX(Matrix!$C$5:$EV$304,0,M$3)&gt;0)))</f>
        <v>6</v>
      </c>
      <c r="N7" s="12" t="n">
        <f aca="false">IF(OR($A7="",N$4=""),"",SUMPRODUCT(--(INDEX(Matrix!$C$5:$EV$304,0,$B7)&gt;0),--(INDEX(Matrix!$C$5:$EV$304,0,N$3)&gt;0)))</f>
        <v>7</v>
      </c>
      <c r="O7" s="12" t="n">
        <f aca="false">IF(OR($A7="",O$4=""),"",SUMPRODUCT(--(INDEX(Matrix!$C$5:$EV$304,0,$B7)&gt;0),--(INDEX(Matrix!$C$5:$EV$304,0,O$3)&gt;0)))</f>
        <v>7</v>
      </c>
      <c r="P7" s="12" t="n">
        <f aca="false">IF(OR($A7="",P$4=""),"",SUMPRODUCT(--(INDEX(Matrix!$C$5:$EV$304,0,$B7)&gt;0),--(INDEX(Matrix!$C$5:$EV$304,0,P$3)&gt;0)))</f>
        <v>7</v>
      </c>
      <c r="Q7" s="12" t="n">
        <f aca="false">IF(OR($A7="",Q$4=""),"",SUMPRODUCT(--(INDEX(Matrix!$C$5:$EV$304,0,$B7)&gt;0),--(INDEX(Matrix!$C$5:$EV$304,0,Q$3)&gt;0)))</f>
        <v>7</v>
      </c>
      <c r="R7" s="12" t="n">
        <f aca="false">IF(OR($A7="",R$4=""),"",SUMPRODUCT(--(INDEX(Matrix!$C$5:$EV$304,0,$B7)&gt;0),--(INDEX(Matrix!$C$5:$EV$304,0,R$3)&gt;0)))</f>
        <v>7</v>
      </c>
      <c r="S7" s="12" t="n">
        <f aca="false">IF(OR($A7="",S$4=""),"",SUMPRODUCT(--(INDEX(Matrix!$C$5:$EV$304,0,$B7)&gt;0),--(INDEX(Matrix!$C$5:$EV$304,0,S$3)&gt;0)))</f>
        <v>7</v>
      </c>
      <c r="T7" s="12" t="n">
        <f aca="false">IF(OR($A7="",T$4=""),"",SUMPRODUCT(--(INDEX(Matrix!$C$5:$EV$304,0,$B7)&gt;0),--(INDEX(Matrix!$C$5:$EV$304,0,T$3)&gt;0)))</f>
        <v>7</v>
      </c>
      <c r="U7" s="12" t="n">
        <f aca="false">IF(OR($A7="",U$4=""),"",SUMPRODUCT(--(INDEX(Matrix!$C$5:$EV$304,0,$B7)&gt;0),--(INDEX(Matrix!$C$5:$EV$304,0,U$3)&gt;0)))</f>
        <v>0</v>
      </c>
      <c r="V7" s="12" t="n">
        <f aca="false">IF(OR($A7="",V$4=""),"",SUMPRODUCT(--(INDEX(Matrix!$C$5:$EV$304,0,$B7)&gt;0),--(INDEX(Matrix!$C$5:$EV$304,0,V$3)&gt;0)))</f>
        <v>0</v>
      </c>
      <c r="W7" s="12" t="n">
        <f aca="false">IF(OR($A7="",W$4=""),"",SUMPRODUCT(--(INDEX(Matrix!$C$5:$EV$304,0,$B7)&gt;0),--(INDEX(Matrix!$C$5:$EV$304,0,W$3)&gt;0)))</f>
        <v>6</v>
      </c>
      <c r="X7" s="12" t="n">
        <f aca="false">IF(OR($A7="",X$4=""),"",SUMPRODUCT(--(INDEX(Matrix!$C$5:$EV$304,0,$B7)&gt;0),--(INDEX(Matrix!$C$5:$EV$304,0,X$3)&gt;0)))</f>
        <v>6</v>
      </c>
      <c r="Y7" s="12" t="n">
        <f aca="false">IF(OR($A7="",Y$4=""),"",SUMPRODUCT(--(INDEX(Matrix!$C$5:$EV$304,0,$B7)&gt;0),--(INDEX(Matrix!$C$5:$EV$304,0,Y$3)&gt;0)))</f>
        <v>6</v>
      </c>
      <c r="Z7" s="12" t="n">
        <f aca="false">IF(OR($A7="",Z$4=""),"",SUMPRODUCT(--(INDEX(Matrix!$C$5:$EV$304,0,$B7)&gt;0),--(INDEX(Matrix!$C$5:$EV$304,0,Z$3)&gt;0)))</f>
        <v>7</v>
      </c>
      <c r="AA7" s="12" t="n">
        <f aca="false">IF(OR($A7="",AA$4=""),"",SUMPRODUCT(--(INDEX(Matrix!$C$5:$EV$304,0,$B7)&gt;0),--(INDEX(Matrix!$C$5:$EV$304,0,AA$3)&gt;0)))</f>
        <v>13</v>
      </c>
      <c r="AB7" s="12" t="n">
        <f aca="false">IF(OR($A7="",AB$4=""),"",SUMPRODUCT(--(INDEX(Matrix!$C$5:$EV$304,0,$B7)&gt;0),--(INDEX(Matrix!$C$5:$EV$304,0,AB$3)&gt;0)))</f>
        <v>4</v>
      </c>
      <c r="AC7" s="12" t="n">
        <f aca="false">IF(OR($A7="",AC$4=""),"",SUMPRODUCT(--(INDEX(Matrix!$C$5:$EV$304,0,$B7)&gt;0),--(INDEX(Matrix!$C$5:$EV$304,0,AC$3)&gt;0)))</f>
        <v>0</v>
      </c>
      <c r="AD7" s="12" t="n">
        <f aca="false">IF(OR($A7="",AD$4=""),"",SUMPRODUCT(--(INDEX(Matrix!$C$5:$EV$304,0,$B7)&gt;0),--(INDEX(Matrix!$C$5:$EV$304,0,AD$3)&gt;0)))</f>
        <v>0</v>
      </c>
      <c r="AE7" s="12" t="n">
        <f aca="false">IF(OR($A7="",AE$4=""),"",SUMPRODUCT(--(INDEX(Matrix!$C$5:$EV$304,0,$B7)&gt;0),--(INDEX(Matrix!$C$5:$EV$304,0,AE$3)&gt;0)))</f>
        <v>7</v>
      </c>
      <c r="AF7" s="12" t="n">
        <f aca="false">IF(OR($A7="",AF$4=""),"",SUMPRODUCT(--(INDEX(Matrix!$C$5:$EV$304,0,$B7)&gt;0),--(INDEX(Matrix!$C$5:$EV$304,0,AF$3)&gt;0)))</f>
        <v>7</v>
      </c>
      <c r="AG7" s="12" t="n">
        <f aca="false">IF(OR($A7="",AG$4=""),"",SUMPRODUCT(--(INDEX(Matrix!$C$5:$EV$304,0,$B7)&gt;0),--(INDEX(Matrix!$C$5:$EV$304,0,AG$3)&gt;0)))</f>
        <v>7</v>
      </c>
      <c r="AH7" s="12" t="n">
        <f aca="false">IF(OR($A7="",AH$4=""),"",SUMPRODUCT(--(INDEX(Matrix!$C$5:$EV$304,0,$B7)&gt;0),--(INDEX(Matrix!$C$5:$EV$304,0,AH$3)&gt;0)))</f>
        <v>9</v>
      </c>
      <c r="AI7" s="12" t="n">
        <f aca="false">IF(OR($A7="",AI$4=""),"",SUMPRODUCT(--(INDEX(Matrix!$C$5:$EV$304,0,$B7)&gt;0),--(INDEX(Matrix!$C$5:$EV$304,0,AI$3)&gt;0)))</f>
        <v>7</v>
      </c>
      <c r="AJ7" s="12" t="n">
        <f aca="false">IF(OR($A7="",AJ$4=""),"",SUMPRODUCT(--(INDEX(Matrix!$C$5:$EV$304,0,$B7)&gt;0),--(INDEX(Matrix!$C$5:$EV$304,0,AJ$3)&gt;0)))</f>
        <v>7</v>
      </c>
      <c r="AK7" s="12" t="n">
        <f aca="false">IF(OR($A7="",AK$4=""),"",SUMPRODUCT(--(INDEX(Matrix!$C$5:$EV$304,0,$B7)&gt;0),--(INDEX(Matrix!$C$5:$EV$304,0,AK$3)&gt;0)))</f>
        <v>6</v>
      </c>
      <c r="AL7" s="12" t="n">
        <f aca="false">IF(OR($A7="",AL$4=""),"",SUMPRODUCT(--(INDEX(Matrix!$C$5:$EV$304,0,$B7)&gt;0),--(INDEX(Matrix!$C$5:$EV$304,0,AL$3)&gt;0)))</f>
        <v>6</v>
      </c>
      <c r="AM7" s="12" t="n">
        <f aca="false">IF(OR($A7="",AM$4=""),"",SUMPRODUCT(--(INDEX(Matrix!$C$5:$EV$304,0,$B7)&gt;0),--(INDEX(Matrix!$C$5:$EV$304,0,AM$3)&gt;0)))</f>
        <v>3</v>
      </c>
      <c r="AN7" s="12" t="n">
        <f aca="false">IF(OR($A7="",AN$4=""),"",SUMPRODUCT(--(INDEX(Matrix!$C$5:$EV$304,0,$B7)&gt;0),--(INDEX(Matrix!$C$5:$EV$304,0,AN$3)&gt;0)))</f>
        <v>3</v>
      </c>
      <c r="AO7" s="12" t="n">
        <f aca="false">IF(OR($A7="",AO$4=""),"",SUMPRODUCT(--(INDEX(Matrix!$C$5:$EV$304,0,$B7)&gt;0),--(INDEX(Matrix!$C$5:$EV$304,0,AO$3)&gt;0)))</f>
        <v>2</v>
      </c>
      <c r="AP7" s="12" t="n">
        <f aca="false">IF(OR($A7="",AP$4=""),"",SUMPRODUCT(--(INDEX(Matrix!$C$5:$EV$304,0,$B7)&gt;0),--(INDEX(Matrix!$C$5:$EV$304,0,AP$3)&gt;0)))</f>
        <v>2</v>
      </c>
      <c r="AQ7" s="12" t="n">
        <f aca="false">IF(OR($A7="",AQ$4=""),"",SUMPRODUCT(--(INDEX(Matrix!$C$5:$EV$304,0,$B7)&gt;0),--(INDEX(Matrix!$C$5:$EV$304,0,AQ$3)&gt;0)))</f>
        <v>2</v>
      </c>
      <c r="AR7" s="12" t="n">
        <f aca="false">IF(OR($A7="",AR$4=""),"",SUMPRODUCT(--(INDEX(Matrix!$C$5:$EV$304,0,$B7)&gt;0),--(INDEX(Matrix!$C$5:$EV$304,0,AR$3)&gt;0)))</f>
        <v>2</v>
      </c>
      <c r="AS7" s="12" t="n">
        <f aca="false">IF(OR($A7="",AS$4=""),"",SUMPRODUCT(--(INDEX(Matrix!$C$5:$EV$304,0,$B7)&gt;0),--(INDEX(Matrix!$C$5:$EV$304,0,AS$3)&gt;0)))</f>
        <v>2</v>
      </c>
      <c r="AT7" s="12" t="n">
        <f aca="false">IF(OR($A7="",AT$4=""),"",SUMPRODUCT(--(INDEX(Matrix!$C$5:$EV$304,0,$B7)&gt;0),--(INDEX(Matrix!$C$5:$EV$304,0,AT$3)&gt;0)))</f>
        <v>2</v>
      </c>
      <c r="AU7" s="12" t="n">
        <f aca="false">IF(OR($A7="",AU$4=""),"",SUMPRODUCT(--(INDEX(Matrix!$C$5:$EV$304,0,$B7)&gt;0),--(INDEX(Matrix!$C$5:$EV$304,0,AU$3)&gt;0)))</f>
        <v>0</v>
      </c>
      <c r="AV7" s="12" t="n">
        <f aca="false">IF(OR($A7="",AV$4=""),"",SUMPRODUCT(--(INDEX(Matrix!$C$5:$EV$304,0,$B7)&gt;0),--(INDEX(Matrix!$C$5:$EV$304,0,AV$3)&gt;0)))</f>
        <v>7</v>
      </c>
      <c r="AW7" s="12" t="n">
        <f aca="false">IF(OR($A7="",AW$4=""),"",SUMPRODUCT(--(INDEX(Matrix!$C$5:$EV$304,0,$B7)&gt;0),--(INDEX(Matrix!$C$5:$EV$304,0,AW$3)&gt;0)))</f>
        <v>7</v>
      </c>
      <c r="AX7" s="12" t="n">
        <f aca="false">IF(OR($A7="",AX$4=""),"",SUMPRODUCT(--(INDEX(Matrix!$C$5:$EV$304,0,$B7)&gt;0),--(INDEX(Matrix!$C$5:$EV$304,0,AX$3)&gt;0)))</f>
        <v>12</v>
      </c>
      <c r="AY7" s="12" t="n">
        <f aca="false">IF(OR($A7="",AY$4=""),"",SUMPRODUCT(--(INDEX(Matrix!$C$5:$EV$304,0,$B7)&gt;0),--(INDEX(Matrix!$C$5:$EV$304,0,AY$3)&gt;0)))</f>
        <v>12</v>
      </c>
      <c r="AZ7" s="12" t="n">
        <f aca="false">IF(OR($A7="",AZ$4=""),"",SUMPRODUCT(--(INDEX(Matrix!$C$5:$EV$304,0,$B7)&gt;0),--(INDEX(Matrix!$C$5:$EV$304,0,AZ$3)&gt;0)))</f>
        <v>6</v>
      </c>
      <c r="BA7" s="12" t="n">
        <f aca="false">IF(OR($A7="",BA$4=""),"",SUMPRODUCT(--(INDEX(Matrix!$C$5:$EV$304,0,$B7)&gt;0),--(INDEX(Matrix!$C$5:$EV$304,0,BA$3)&gt;0)))</f>
        <v>6</v>
      </c>
      <c r="BB7" s="12" t="n">
        <f aca="false">IF(OR($A7="",BB$4=""),"",SUMPRODUCT(--(INDEX(Matrix!$C$5:$EV$304,0,$B7)&gt;0),--(INDEX(Matrix!$C$5:$EV$304,0,BB$3)&gt;0)))</f>
        <v>8</v>
      </c>
      <c r="BC7" s="12" t="n">
        <f aca="false">IF(OR($A7="",BC$4=""),"",SUMPRODUCT(--(INDEX(Matrix!$C$5:$EV$304,0,$B7)&gt;0),--(INDEX(Matrix!$C$5:$EV$304,0,BC$3)&gt;0)))</f>
        <v>8</v>
      </c>
      <c r="BD7" s="12" t="n">
        <f aca="false">IF(OR($A7="",BD$4=""),"",SUMPRODUCT(--(INDEX(Matrix!$C$5:$EV$304,0,$B7)&gt;0),--(INDEX(Matrix!$C$5:$EV$304,0,BD$3)&gt;0)))</f>
        <v>8</v>
      </c>
      <c r="BE7" s="12" t="n">
        <f aca="false">IF(OR($A7="",BE$4=""),"",SUMPRODUCT(--(INDEX(Matrix!$C$5:$EV$304,0,$B7)&gt;0),--(INDEX(Matrix!$C$5:$EV$304,0,BE$3)&gt;0)))</f>
        <v>8</v>
      </c>
      <c r="BF7" s="12" t="n">
        <f aca="false">IF(OR($A7="",BF$4=""),"",SUMPRODUCT(--(INDEX(Matrix!$C$5:$EV$304,0,$B7)&gt;0),--(INDEX(Matrix!$C$5:$EV$304,0,BF$3)&gt;0)))</f>
        <v>7</v>
      </c>
      <c r="BG7" s="12" t="n">
        <f aca="false">IF(OR($A7="",BG$4=""),"",SUMPRODUCT(--(INDEX(Matrix!$C$5:$EV$304,0,$B7)&gt;0),--(INDEX(Matrix!$C$5:$EV$304,0,BG$3)&gt;0)))</f>
        <v>7</v>
      </c>
      <c r="BH7" s="12" t="n">
        <f aca="false">IF(OR($A7="",BH$4=""),"",SUMPRODUCT(--(INDEX(Matrix!$C$5:$EV$304,0,$B7)&gt;0),--(INDEX(Matrix!$C$5:$EV$304,0,BH$3)&gt;0)))</f>
        <v>7</v>
      </c>
      <c r="BI7" s="12" t="n">
        <f aca="false">IF(OR($A7="",BI$4=""),"",SUMPRODUCT(--(INDEX(Matrix!$C$5:$EV$304,0,$B7)&gt;0),--(INDEX(Matrix!$C$5:$EV$304,0,BI$3)&gt;0)))</f>
        <v>7</v>
      </c>
      <c r="BJ7" s="12" t="n">
        <f aca="false">IF(OR($A7="",BJ$4=""),"",SUMPRODUCT(--(INDEX(Matrix!$C$5:$EV$304,0,$B7)&gt;0),--(INDEX(Matrix!$C$5:$EV$304,0,BJ$3)&gt;0)))</f>
        <v>0</v>
      </c>
      <c r="BK7" s="12" t="n">
        <f aca="false">IF(OR($A7="",BK$4=""),"",SUMPRODUCT(--(INDEX(Matrix!$C$5:$EV$304,0,$B7)&gt;0),--(INDEX(Matrix!$C$5:$EV$304,0,BK$3)&gt;0)))</f>
        <v>8</v>
      </c>
      <c r="BL7" s="12" t="n">
        <f aca="false">IF(OR($A7="",BL$4=""),"",SUMPRODUCT(--(INDEX(Matrix!$C$5:$EV$304,0,$B7)&gt;0),--(INDEX(Matrix!$C$5:$EV$304,0,BL$3)&gt;0)))</f>
        <v>8</v>
      </c>
      <c r="BM7" s="12" t="n">
        <f aca="false">IF(OR($A7="",BM$4=""),"",SUMPRODUCT(--(INDEX(Matrix!$C$5:$EV$304,0,$B7)&gt;0),--(INDEX(Matrix!$C$5:$EV$304,0,BM$3)&gt;0)))</f>
        <v>8</v>
      </c>
      <c r="BN7" s="12" t="n">
        <f aca="false">IF(OR($A7="",BN$4=""),"",SUMPRODUCT(--(INDEX(Matrix!$C$5:$EV$304,0,$B7)&gt;0),--(INDEX(Matrix!$C$5:$EV$304,0,BN$3)&gt;0)))</f>
        <v>8</v>
      </c>
      <c r="BO7" s="12" t="n">
        <f aca="false">IF(OR($A7="",BO$4=""),"",SUMPRODUCT(--(INDEX(Matrix!$C$5:$EV$304,0,$B7)&gt;0),--(INDEX(Matrix!$C$5:$EV$304,0,BO$3)&gt;0)))</f>
        <v>2</v>
      </c>
      <c r="BP7" s="12" t="n">
        <f aca="false">IF(OR($A7="",BP$4=""),"",SUMPRODUCT(--(INDEX(Matrix!$C$5:$EV$304,0,$B7)&gt;0),--(INDEX(Matrix!$C$5:$EV$304,0,BP$3)&gt;0)))</f>
        <v>1</v>
      </c>
      <c r="BQ7" s="12" t="n">
        <f aca="false">IF(OR($A7="",BQ$4=""),"",SUMPRODUCT(--(INDEX(Matrix!$C$5:$EV$304,0,$B7)&gt;0),--(INDEX(Matrix!$C$5:$EV$304,0,BQ$3)&gt;0)))</f>
        <v>1</v>
      </c>
      <c r="BR7" s="12" t="n">
        <f aca="false">IF(OR($A7="",BR$4=""),"",SUMPRODUCT(--(INDEX(Matrix!$C$5:$EV$304,0,$B7)&gt;0),--(INDEX(Matrix!$C$5:$EV$304,0,BR$3)&gt;0)))</f>
        <v>1</v>
      </c>
      <c r="BS7" s="12" t="n">
        <f aca="false">IF(OR($A7="",BS$4=""),"",SUMPRODUCT(--(INDEX(Matrix!$C$5:$EV$304,0,$B7)&gt;0),--(INDEX(Matrix!$C$5:$EV$304,0,BS$3)&gt;0)))</f>
        <v>1</v>
      </c>
      <c r="BT7" s="12" t="n">
        <f aca="false">IF(OR($A7="",BT$4=""),"",SUMPRODUCT(--(INDEX(Matrix!$C$5:$EV$304,0,$B7)&gt;0),--(INDEX(Matrix!$C$5:$EV$304,0,BT$3)&gt;0)))</f>
        <v>1</v>
      </c>
      <c r="BU7" s="12" t="n">
        <f aca="false">IF(OR($A7="",BU$4=""),"",SUMPRODUCT(--(INDEX(Matrix!$C$5:$EV$304,0,$B7)&gt;0),--(INDEX(Matrix!$C$5:$EV$304,0,BU$3)&gt;0)))</f>
        <v>4</v>
      </c>
      <c r="BV7" s="12" t="n">
        <f aca="false">IF(OR($A7="",BV$4=""),"",SUMPRODUCT(--(INDEX(Matrix!$C$5:$EV$304,0,$B7)&gt;0),--(INDEX(Matrix!$C$5:$EV$304,0,BV$3)&gt;0)))</f>
        <v>2</v>
      </c>
      <c r="BW7" s="12" t="n">
        <f aca="false">IF(OR($A7="",BW$4=""),"",SUMPRODUCT(--(INDEX(Matrix!$C$5:$EV$304,0,$B7)&gt;0),--(INDEX(Matrix!$C$5:$EV$304,0,BW$3)&gt;0)))</f>
        <v>2</v>
      </c>
      <c r="BX7" s="12" t="n">
        <f aca="false">IF(OR($A7="",BX$4=""),"",SUMPRODUCT(--(INDEX(Matrix!$C$5:$EV$304,0,$B7)&gt;0),--(INDEX(Matrix!$C$5:$EV$304,0,BX$3)&gt;0)))</f>
        <v>0</v>
      </c>
      <c r="BY7" s="12" t="n">
        <f aca="false">IF(OR($A7="",BY$4=""),"",SUMPRODUCT(--(INDEX(Matrix!$C$5:$EV$304,0,$B7)&gt;0),--(INDEX(Matrix!$C$5:$EV$304,0,BY$3)&gt;0)))</f>
        <v>4</v>
      </c>
      <c r="BZ7" s="12" t="n">
        <f aca="false">IF(OR($A7="",BZ$4=""),"",SUMPRODUCT(--(INDEX(Matrix!$C$5:$EV$304,0,$B7)&gt;0),--(INDEX(Matrix!$C$5:$EV$304,0,BZ$3)&gt;0)))</f>
        <v>3</v>
      </c>
      <c r="CA7" s="12" t="n">
        <f aca="false">IF(OR($A7="",CA$4=""),"",SUMPRODUCT(--(INDEX(Matrix!$C$5:$EV$304,0,$B7)&gt;0),--(INDEX(Matrix!$C$5:$EV$304,0,CA$3)&gt;0)))</f>
        <v>3</v>
      </c>
      <c r="CB7" s="12" t="n">
        <f aca="false">IF(OR($A7="",CB$4=""),"",SUMPRODUCT(--(INDEX(Matrix!$C$5:$EV$304,0,$B7)&gt;0),--(INDEX(Matrix!$C$5:$EV$304,0,CB$3)&gt;0)))</f>
        <v>0</v>
      </c>
      <c r="CC7" s="12" t="n">
        <f aca="false">IF(OR($A7="",CC$4=""),"",SUMPRODUCT(--(INDEX(Matrix!$C$5:$EV$304,0,$B7)&gt;0),--(INDEX(Matrix!$C$5:$EV$304,0,CC$3)&gt;0)))</f>
        <v>0</v>
      </c>
      <c r="CD7" s="12" t="n">
        <f aca="false">IF(OR($A7="",CD$4=""),"",SUMPRODUCT(--(INDEX(Matrix!$C$5:$EV$304,0,$B7)&gt;0),--(INDEX(Matrix!$C$5:$EV$304,0,CD$3)&gt;0)))</f>
        <v>9</v>
      </c>
      <c r="CE7" s="12" t="n">
        <f aca="false">IF(OR($A7="",CE$4=""),"",SUMPRODUCT(--(INDEX(Matrix!$C$5:$EV$304,0,$B7)&gt;0),--(INDEX(Matrix!$C$5:$EV$304,0,CE$3)&gt;0)))</f>
        <v>5</v>
      </c>
      <c r="CF7" s="12" t="n">
        <f aca="false">IF(OR($A7="",CF$4=""),"",SUMPRODUCT(--(INDEX(Matrix!$C$5:$EV$304,0,$B7)&gt;0),--(INDEX(Matrix!$C$5:$EV$304,0,CF$3)&gt;0)))</f>
        <v>2</v>
      </c>
      <c r="CG7" s="12" t="n">
        <f aca="false">IF(OR($A7="",CG$4=""),"",SUMPRODUCT(--(INDEX(Matrix!$C$5:$EV$304,0,$B7)&gt;0),--(INDEX(Matrix!$C$5:$EV$304,0,CG$3)&gt;0)))</f>
        <v>6</v>
      </c>
      <c r="CH7" s="12" t="n">
        <f aca="false">IF(OR($A7="",CH$4=""),"",SUMPRODUCT(--(INDEX(Matrix!$C$5:$EV$304,0,$B7)&gt;0),--(INDEX(Matrix!$C$5:$EV$304,0,CH$3)&gt;0)))</f>
        <v>3</v>
      </c>
      <c r="CI7" s="12" t="n">
        <f aca="false">IF(OR($A7="",CI$4=""),"",SUMPRODUCT(--(INDEX(Matrix!$C$5:$EV$304,0,$B7)&gt;0),--(INDEX(Matrix!$C$5:$EV$304,0,CI$3)&gt;0)))</f>
        <v>8</v>
      </c>
      <c r="CJ7" s="12" t="n">
        <f aca="false">IF(OR($A7="",CJ$4=""),"",SUMPRODUCT(--(INDEX(Matrix!$C$5:$EV$304,0,$B7)&gt;0),--(INDEX(Matrix!$C$5:$EV$304,0,CJ$3)&gt;0)))</f>
        <v>2</v>
      </c>
      <c r="CK7" s="12" t="n">
        <f aca="false">IF(OR($A7="",CK$4=""),"",SUMPRODUCT(--(INDEX(Matrix!$C$5:$EV$304,0,$B7)&gt;0),--(INDEX(Matrix!$C$5:$EV$304,0,CK$3)&gt;0)))</f>
        <v>8</v>
      </c>
      <c r="CL7" s="12" t="n">
        <f aca="false">IF(OR($A7="",CL$4=""),"",SUMPRODUCT(--(INDEX(Matrix!$C$5:$EV$304,0,$B7)&gt;0),--(INDEX(Matrix!$C$5:$EV$304,0,CL$3)&gt;0)))</f>
        <v>3</v>
      </c>
      <c r="CM7" s="12" t="n">
        <f aca="false">IF(OR($A7="",CM$4=""),"",SUMPRODUCT(--(INDEX(Matrix!$C$5:$EV$304,0,$B7)&gt;0),--(INDEX(Matrix!$C$5:$EV$304,0,CM$3)&gt;0)))</f>
        <v>8</v>
      </c>
      <c r="CN7" s="12" t="n">
        <f aca="false">IF(OR($A7="",CN$4=""),"",SUMPRODUCT(--(INDEX(Matrix!$C$5:$EV$304,0,$B7)&gt;0),--(INDEX(Matrix!$C$5:$EV$304,0,CN$3)&gt;0)))</f>
        <v>7</v>
      </c>
      <c r="CO7" s="12" t="n">
        <f aca="false">IF(OR($A7="",CO$4=""),"",SUMPRODUCT(--(INDEX(Matrix!$C$5:$EV$304,0,$B7)&gt;0),--(INDEX(Matrix!$C$5:$EV$304,0,CO$3)&gt;0)))</f>
        <v>7</v>
      </c>
      <c r="CP7" s="12" t="n">
        <f aca="false">IF(OR($A7="",CP$4=""),"",SUMPRODUCT(--(INDEX(Matrix!$C$5:$EV$304,0,$B7)&gt;0),--(INDEX(Matrix!$C$5:$EV$304,0,CP$3)&gt;0)))</f>
        <v>6</v>
      </c>
      <c r="CQ7" s="12" t="n">
        <f aca="false">IF(OR($A7="",CQ$4=""),"",SUMPRODUCT(--(INDEX(Matrix!$C$5:$EV$304,0,$B7)&gt;0),--(INDEX(Matrix!$C$5:$EV$304,0,CQ$3)&gt;0)))</f>
        <v>6</v>
      </c>
      <c r="CR7" s="12" t="n">
        <f aca="false">IF(OR($A7="",CR$4=""),"",SUMPRODUCT(--(INDEX(Matrix!$C$5:$EV$304,0,$B7)&gt;0),--(INDEX(Matrix!$C$5:$EV$304,0,CR$3)&gt;0)))</f>
        <v>9</v>
      </c>
      <c r="CS7" s="12" t="n">
        <f aca="false">IF(OR($A7="",CS$4=""),"",SUMPRODUCT(--(INDEX(Matrix!$C$5:$EV$304,0,$B7)&gt;0),--(INDEX(Matrix!$C$5:$EV$304,0,CS$3)&gt;0)))</f>
        <v>7</v>
      </c>
      <c r="CT7" s="12" t="n">
        <f aca="false">IF(OR($A7="",CT$4=""),"",SUMPRODUCT(--(INDEX(Matrix!$C$5:$EV$304,0,$B7)&gt;0),--(INDEX(Matrix!$C$5:$EV$304,0,CT$3)&gt;0)))</f>
        <v>7</v>
      </c>
      <c r="CU7" s="12" t="n">
        <f aca="false">IF(OR($A7="",CU$4=""),"",SUMPRODUCT(--(INDEX(Matrix!$C$5:$EV$304,0,$B7)&gt;0),--(INDEX(Matrix!$C$5:$EV$304,0,CU$3)&gt;0)))</f>
        <v>7</v>
      </c>
      <c r="CV7" s="12" t="n">
        <f aca="false">IF(OR($A7="",CV$4=""),"",SUMPRODUCT(--(INDEX(Matrix!$C$5:$EV$304,0,$B7)&gt;0),--(INDEX(Matrix!$C$5:$EV$304,0,CV$3)&gt;0)))</f>
        <v>8</v>
      </c>
      <c r="CW7" s="12" t="n">
        <f aca="false">IF(OR($A7="",CW$4=""),"",SUMPRODUCT(--(INDEX(Matrix!$C$5:$EV$304,0,$B7)&gt;0),--(INDEX(Matrix!$C$5:$EV$304,0,CW$3)&gt;0)))</f>
        <v>5</v>
      </c>
      <c r="CX7" s="12" t="n">
        <f aca="false">IF(OR($A7="",CX$4=""),"",SUMPRODUCT(--(INDEX(Matrix!$C$5:$EV$304,0,$B7)&gt;0),--(INDEX(Matrix!$C$5:$EV$304,0,CX$3)&gt;0)))</f>
        <v>9</v>
      </c>
      <c r="CY7" s="12" t="n">
        <f aca="false">IF(OR($A7="",CY$4=""),"",SUMPRODUCT(--(INDEX(Matrix!$C$5:$EV$304,0,$B7)&gt;0),--(INDEX(Matrix!$C$5:$EV$304,0,CY$3)&gt;0)))</f>
        <v>9</v>
      </c>
      <c r="CZ7" s="12" t="n">
        <f aca="false">IF(OR($A7="",CZ$4=""),"",SUMPRODUCT(--(INDEX(Matrix!$C$5:$EV$304,0,$B7)&gt;0),--(INDEX(Matrix!$C$5:$EV$304,0,CZ$3)&gt;0)))</f>
        <v>0</v>
      </c>
      <c r="DA7" s="12" t="n">
        <f aca="false">IF(OR($A7="",DA$4=""),"",SUMPRODUCT(--(INDEX(Matrix!$C$5:$EV$304,0,$B7)&gt;0),--(INDEX(Matrix!$C$5:$EV$304,0,DA$3)&gt;0)))</f>
        <v>6</v>
      </c>
      <c r="DB7" s="12" t="n">
        <f aca="false">IF(OR($A7="",DB$4=""),"",SUMPRODUCT(--(INDEX(Matrix!$C$5:$EV$304,0,$B7)&gt;0),--(INDEX(Matrix!$C$5:$EV$304,0,DB$3)&gt;0)))</f>
        <v>0</v>
      </c>
      <c r="DC7" s="12" t="n">
        <f aca="false">IF(OR($A7="",DC$4=""),"",SUMPRODUCT(--(INDEX(Matrix!$C$5:$EV$304,0,$B7)&gt;0),--(INDEX(Matrix!$C$5:$EV$304,0,DC$3)&gt;0)))</f>
        <v>0</v>
      </c>
      <c r="DD7" s="12" t="n">
        <f aca="false">IF(OR($A7="",DD$4=""),"",SUMPRODUCT(--(INDEX(Matrix!$C$5:$EV$304,0,$B7)&gt;0),--(INDEX(Matrix!$C$5:$EV$304,0,DD$3)&gt;0)))</f>
        <v>5</v>
      </c>
      <c r="DE7" s="12" t="str">
        <f aca="false">IF(OR($A7="",DE$4=""),"",SUMPRODUCT(--(INDEX(Matrix!$C$5:$EV$304,0,$B7)&gt;0),--(INDEX(Matrix!$C$5:$EV$304,0,DE$3)&gt;0)))</f>
        <v/>
      </c>
      <c r="DF7" s="12" t="str">
        <f aca="false">IF(OR($A7="",DF$4=""),"",SUMPRODUCT(--(INDEX(Matrix!$C$5:$EV$304,0,$B7)&gt;0),--(INDEX(Matrix!$C$5:$EV$304,0,DF$3)&gt;0)))</f>
        <v/>
      </c>
      <c r="DG7" s="12" t="str">
        <f aca="false">IF(OR($A7="",DG$4=""),"",SUMPRODUCT(--(INDEX(Matrix!$C$5:$EV$304,0,$B7)&gt;0),--(INDEX(Matrix!$C$5:$EV$304,0,DG$3)&gt;0)))</f>
        <v/>
      </c>
      <c r="DH7" s="12" t="str">
        <f aca="false">IF(OR($A7="",DH$4=""),"",SUMPRODUCT(--(INDEX(Matrix!$C$5:$EV$304,0,$B7)&gt;0),--(INDEX(Matrix!$C$5:$EV$304,0,DH$3)&gt;0)))</f>
        <v/>
      </c>
      <c r="DI7" s="12" t="str">
        <f aca="false">IF(OR($A7="",DI$4=""),"",SUMPRODUCT(--(INDEX(Matrix!$C$5:$EV$304,0,$B7)&gt;0),--(INDEX(Matrix!$C$5:$EV$304,0,DI$3)&gt;0)))</f>
        <v/>
      </c>
      <c r="DJ7" s="12" t="str">
        <f aca="false">IF(OR($A7="",DJ$4=""),"",SUMPRODUCT(--(INDEX(Matrix!$C$5:$EV$304,0,$B7)&gt;0),--(INDEX(Matrix!$C$5:$EV$304,0,DJ$3)&gt;0)))</f>
        <v/>
      </c>
      <c r="DK7" s="12" t="str">
        <f aca="false">IF(OR($A7="",DK$4=""),"",SUMPRODUCT(--(INDEX(Matrix!$C$5:$EV$304,0,$B7)&gt;0),--(INDEX(Matrix!$C$5:$EV$304,0,DK$3)&gt;0)))</f>
        <v/>
      </c>
      <c r="DL7" s="12" t="str">
        <f aca="false">IF(OR($A7="",DL$4=""),"",SUMPRODUCT(--(INDEX(Matrix!$C$5:$EV$304,0,$B7)&gt;0),--(INDEX(Matrix!$C$5:$EV$304,0,DL$3)&gt;0)))</f>
        <v/>
      </c>
      <c r="DM7" s="12" t="str">
        <f aca="false">IF(OR($A7="",DM$4=""),"",SUMPRODUCT(--(INDEX(Matrix!$C$5:$EV$304,0,$B7)&gt;0),--(INDEX(Matrix!$C$5:$EV$304,0,DM$3)&gt;0)))</f>
        <v/>
      </c>
      <c r="DN7" s="12" t="str">
        <f aca="false">IF(OR($A7="",DN$4=""),"",SUMPRODUCT(--(INDEX(Matrix!$C$5:$EV$304,0,$B7)&gt;0),--(INDEX(Matrix!$C$5:$EV$304,0,DN$3)&gt;0)))</f>
        <v/>
      </c>
      <c r="DO7" s="12" t="str">
        <f aca="false">IF(OR($A7="",DO$4=""),"",SUMPRODUCT(--(INDEX(Matrix!$C$5:$EV$304,0,$B7)&gt;0),--(INDEX(Matrix!$C$5:$EV$304,0,DO$3)&gt;0)))</f>
        <v/>
      </c>
      <c r="DP7" s="12" t="str">
        <f aca="false">IF(OR($A7="",DP$4=""),"",SUMPRODUCT(--(INDEX(Matrix!$C$5:$EV$304,0,$B7)&gt;0),--(INDEX(Matrix!$C$5:$EV$304,0,DP$3)&gt;0)))</f>
        <v/>
      </c>
      <c r="DQ7" s="12" t="str">
        <f aca="false">IF(OR($A7="",DQ$4=""),"",SUMPRODUCT(--(INDEX(Matrix!$C$5:$EV$304,0,$B7)&gt;0),--(INDEX(Matrix!$C$5:$EV$304,0,DQ$3)&gt;0)))</f>
        <v/>
      </c>
      <c r="DR7" s="12" t="str">
        <f aca="false">IF(OR($A7="",DR$4=""),"",SUMPRODUCT(--(INDEX(Matrix!$C$5:$EV$304,0,$B7)&gt;0),--(INDEX(Matrix!$C$5:$EV$304,0,DR$3)&gt;0)))</f>
        <v/>
      </c>
      <c r="DS7" s="12" t="str">
        <f aca="false">IF(OR($A7="",DS$4=""),"",SUMPRODUCT(--(INDEX(Matrix!$C$5:$EV$304,0,$B7)&gt;0),--(INDEX(Matrix!$C$5:$EV$304,0,DS$3)&gt;0)))</f>
        <v/>
      </c>
      <c r="DT7" s="12" t="str">
        <f aca="false">IF(OR($A7="",DT$4=""),"",SUMPRODUCT(--(INDEX(Matrix!$C$5:$EV$304,0,$B7)&gt;0),--(INDEX(Matrix!$C$5:$EV$304,0,DT$3)&gt;0)))</f>
        <v/>
      </c>
      <c r="DU7" s="12" t="str">
        <f aca="false">IF(OR($A7="",DU$4=""),"",SUMPRODUCT(--(INDEX(Matrix!$C$5:$EV$304,0,$B7)&gt;0),--(INDEX(Matrix!$C$5:$EV$304,0,DU$3)&gt;0)))</f>
        <v/>
      </c>
      <c r="DV7" s="12" t="str">
        <f aca="false">IF(OR($A7="",DV$4=""),"",SUMPRODUCT(--(INDEX(Matrix!$C$5:$EV$304,0,$B7)&gt;0),--(INDEX(Matrix!$C$5:$EV$304,0,DV$3)&gt;0)))</f>
        <v/>
      </c>
      <c r="DW7" s="12" t="str">
        <f aca="false">IF(OR($A7="",DW$4=""),"",SUMPRODUCT(--(INDEX(Matrix!$C$5:$EV$304,0,$B7)&gt;0),--(INDEX(Matrix!$C$5:$EV$304,0,DW$3)&gt;0)))</f>
        <v/>
      </c>
      <c r="DX7" s="12" t="str">
        <f aca="false">IF(OR($A7="",DX$4=""),"",SUMPRODUCT(--(INDEX(Matrix!$C$5:$EV$304,0,$B7)&gt;0),--(INDEX(Matrix!$C$5:$EV$304,0,DX$3)&gt;0)))</f>
        <v/>
      </c>
      <c r="DY7" s="12" t="str">
        <f aca="false">IF(OR($A7="",DY$4=""),"",SUMPRODUCT(--(INDEX(Matrix!$C$5:$EV$304,0,$B7)&gt;0),--(INDEX(Matrix!$C$5:$EV$304,0,DY$3)&gt;0)))</f>
        <v/>
      </c>
      <c r="DZ7" s="12" t="str">
        <f aca="false">IF(OR($A7="",DZ$4=""),"",SUMPRODUCT(--(INDEX(Matrix!$C$5:$EV$304,0,$B7)&gt;0),--(INDEX(Matrix!$C$5:$EV$304,0,DZ$3)&gt;0)))</f>
        <v/>
      </c>
      <c r="EA7" s="12" t="str">
        <f aca="false">IF(OR($A7="",EA$4=""),"",SUMPRODUCT(--(INDEX(Matrix!$C$5:$EV$304,0,$B7)&gt;0),--(INDEX(Matrix!$C$5:$EV$304,0,EA$3)&gt;0)))</f>
        <v/>
      </c>
      <c r="EB7" s="12" t="str">
        <f aca="false">IF(OR($A7="",EB$4=""),"",SUMPRODUCT(--(INDEX(Matrix!$C$5:$EV$304,0,$B7)&gt;0),--(INDEX(Matrix!$C$5:$EV$304,0,EB$3)&gt;0)))</f>
        <v/>
      </c>
      <c r="EC7" s="12" t="str">
        <f aca="false">IF(OR($A7="",EC$4=""),"",SUMPRODUCT(--(INDEX(Matrix!$C$5:$EV$304,0,$B7)&gt;0),--(INDEX(Matrix!$C$5:$EV$304,0,EC$3)&gt;0)))</f>
        <v/>
      </c>
      <c r="ED7" s="12" t="str">
        <f aca="false">IF(OR($A7="",ED$4=""),"",SUMPRODUCT(--(INDEX(Matrix!$C$5:$EV$304,0,$B7)&gt;0),--(INDEX(Matrix!$C$5:$EV$304,0,ED$3)&gt;0)))</f>
        <v/>
      </c>
      <c r="EE7" s="12" t="str">
        <f aca="false">IF(OR($A7="",EE$4=""),"",SUMPRODUCT(--(INDEX(Matrix!$C$5:$EV$304,0,$B7)&gt;0),--(INDEX(Matrix!$C$5:$EV$304,0,EE$3)&gt;0)))</f>
        <v/>
      </c>
      <c r="EF7" s="12" t="str">
        <f aca="false">IF(OR($A7="",EF$4=""),"",SUMPRODUCT(--(INDEX(Matrix!$C$5:$EV$304,0,$B7)&gt;0),--(INDEX(Matrix!$C$5:$EV$304,0,EF$3)&gt;0)))</f>
        <v/>
      </c>
      <c r="EG7" s="12" t="str">
        <f aca="false">IF(OR($A7="",EG$4=""),"",SUMPRODUCT(--(INDEX(Matrix!$C$5:$EV$304,0,$B7)&gt;0),--(INDEX(Matrix!$C$5:$EV$304,0,EG$3)&gt;0)))</f>
        <v/>
      </c>
      <c r="EH7" s="12" t="str">
        <f aca="false">IF(OR($A7="",EH$4=""),"",SUMPRODUCT(--(INDEX(Matrix!$C$5:$EV$304,0,$B7)&gt;0),--(INDEX(Matrix!$C$5:$EV$304,0,EH$3)&gt;0)))</f>
        <v/>
      </c>
      <c r="EI7" s="12" t="str">
        <f aca="false">IF(OR($A7="",EI$4=""),"",SUMPRODUCT(--(INDEX(Matrix!$C$5:$EV$304,0,$B7)&gt;0),--(INDEX(Matrix!$C$5:$EV$304,0,EI$3)&gt;0)))</f>
        <v/>
      </c>
      <c r="EJ7" s="12" t="str">
        <f aca="false">IF(OR($A7="",EJ$4=""),"",SUMPRODUCT(--(INDEX(Matrix!$C$5:$EV$304,0,$B7)&gt;0),--(INDEX(Matrix!$C$5:$EV$304,0,EJ$3)&gt;0)))</f>
        <v/>
      </c>
      <c r="EK7" s="12" t="str">
        <f aca="false">IF(OR($A7="",EK$4=""),"",SUMPRODUCT(--(INDEX(Matrix!$C$5:$EV$304,0,$B7)&gt;0),--(INDEX(Matrix!$C$5:$EV$304,0,EK$3)&gt;0)))</f>
        <v/>
      </c>
      <c r="EL7" s="12" t="str">
        <f aca="false">IF(OR($A7="",EL$4=""),"",SUMPRODUCT(--(INDEX(Matrix!$C$5:$EV$304,0,$B7)&gt;0),--(INDEX(Matrix!$C$5:$EV$304,0,EL$3)&gt;0)))</f>
        <v/>
      </c>
      <c r="EM7" s="12" t="str">
        <f aca="false">IF(OR($A7="",EM$4=""),"",SUMPRODUCT(--(INDEX(Matrix!$C$5:$EV$304,0,$B7)&gt;0),--(INDEX(Matrix!$C$5:$EV$304,0,EM$3)&gt;0)))</f>
        <v/>
      </c>
      <c r="EN7" s="12" t="str">
        <f aca="false">IF(OR($A7="",EN$4=""),"",SUMPRODUCT(--(INDEX(Matrix!$C$5:$EV$304,0,$B7)&gt;0),--(INDEX(Matrix!$C$5:$EV$304,0,EN$3)&gt;0)))</f>
        <v/>
      </c>
      <c r="EO7" s="12" t="str">
        <f aca="false">IF(OR($A7="",EO$4=""),"",SUMPRODUCT(--(INDEX(Matrix!$C$5:$EV$304,0,$B7)&gt;0),--(INDEX(Matrix!$C$5:$EV$304,0,EO$3)&gt;0)))</f>
        <v/>
      </c>
      <c r="EP7" s="12" t="str">
        <f aca="false">IF(OR($A7="",EP$4=""),"",SUMPRODUCT(--(INDEX(Matrix!$C$5:$EV$304,0,$B7)&gt;0),--(INDEX(Matrix!$C$5:$EV$304,0,EP$3)&gt;0)))</f>
        <v/>
      </c>
      <c r="EQ7" s="12" t="str">
        <f aca="false">IF(OR($A7="",EQ$4=""),"",SUMPRODUCT(--(INDEX(Matrix!$C$5:$EV$304,0,$B7)&gt;0),--(INDEX(Matrix!$C$5:$EV$304,0,EQ$3)&gt;0)))</f>
        <v/>
      </c>
      <c r="ER7" s="12" t="str">
        <f aca="false">IF(OR($A7="",ER$4=""),"",SUMPRODUCT(--(INDEX(Matrix!$C$5:$EV$304,0,$B7)&gt;0),--(INDEX(Matrix!$C$5:$EV$304,0,ER$3)&gt;0)))</f>
        <v/>
      </c>
      <c r="ES7" s="12" t="str">
        <f aca="false">IF(OR($A7="",ES$4=""),"",SUMPRODUCT(--(INDEX(Matrix!$C$5:$EV$304,0,$B7)&gt;0),--(INDEX(Matrix!$C$5:$EV$304,0,ES$3)&gt;0)))</f>
        <v/>
      </c>
      <c r="ET7" s="12" t="str">
        <f aca="false">IF(OR($A7="",ET$4=""),"",SUMPRODUCT(--(INDEX(Matrix!$C$5:$EV$304,0,$B7)&gt;0),--(INDEX(Matrix!$C$5:$EV$304,0,ET$3)&gt;0)))</f>
        <v/>
      </c>
      <c r="EU7" s="12" t="str">
        <f aca="false">IF(OR($A7="",EU$4=""),"",SUMPRODUCT(--(INDEX(Matrix!$C$5:$EV$304,0,$B7)&gt;0),--(INDEX(Matrix!$C$5:$EV$304,0,EU$3)&gt;0)))</f>
        <v/>
      </c>
      <c r="EV7" s="12" t="str">
        <f aca="false">IF(OR($A7="",EV$4=""),"",SUMPRODUCT(--(INDEX(Matrix!$C$5:$EV$304,0,$B7)&gt;0),--(INDEX(Matrix!$C$5:$EV$304,0,EV$3)&gt;0)))</f>
        <v/>
      </c>
    </row>
    <row r="8" customFormat="false" ht="15" hidden="false" customHeight="false" outlineLevel="0" collapsed="false">
      <c r="A8" s="6" t="str">
        <f aca="false">IF(INDEX(Products!$A$2:$A$151,$B8)="","",INDEX(Products!$A$2:$A$151,$B8))</f>
        <v>Resmitrom (Resffera) 60</v>
      </c>
      <c r="B8" s="23" t="n">
        <v>4</v>
      </c>
      <c r="C8" s="12" t="n">
        <f aca="false">IF(OR($A8="",C$4=""),"",SUMPRODUCT(--(INDEX(Matrix!$C$5:$EV$304,0,$B8)&gt;0),--(INDEX(Matrix!$C$5:$EV$304,0,C$3)&gt;0)))</f>
        <v>11</v>
      </c>
      <c r="D8" s="12" t="n">
        <f aca="false">IF(OR($A8="",D$4=""),"",SUMPRODUCT(--(INDEX(Matrix!$C$5:$EV$304,0,$B8)&gt;0),--(INDEX(Matrix!$C$5:$EV$304,0,D$3)&gt;0)))</f>
        <v>11</v>
      </c>
      <c r="E8" s="12" t="n">
        <f aca="false">IF(OR($A8="",E$4=""),"",SUMPRODUCT(--(INDEX(Matrix!$C$5:$EV$304,0,$B8)&gt;0),--(INDEX(Matrix!$C$5:$EV$304,0,E$3)&gt;0)))</f>
        <v>11</v>
      </c>
      <c r="F8" s="12" t="n">
        <f aca="false">IF(OR($A8="",F$4=""),"",SUMPRODUCT(--(INDEX(Matrix!$C$5:$EV$304,0,$B8)&gt;0),--(INDEX(Matrix!$C$5:$EV$304,0,F$3)&gt;0)))</f>
        <v>15</v>
      </c>
      <c r="G8" s="12" t="n">
        <f aca="false">IF(OR($A8="",G$4=""),"",SUMPRODUCT(--(INDEX(Matrix!$C$5:$EV$304,0,$B8)&gt;0),--(INDEX(Matrix!$C$5:$EV$304,0,G$3)&gt;0)))</f>
        <v>15</v>
      </c>
      <c r="H8" s="12" t="n">
        <f aca="false">IF(OR($A8="",H$4=""),"",SUMPRODUCT(--(INDEX(Matrix!$C$5:$EV$304,0,$B8)&gt;0),--(INDEX(Matrix!$C$5:$EV$304,0,H$3)&gt;0)))</f>
        <v>15</v>
      </c>
      <c r="I8" s="12" t="n">
        <f aca="false">IF(OR($A8="",I$4=""),"",SUMPRODUCT(--(INDEX(Matrix!$C$5:$EV$304,0,$B8)&gt;0),--(INDEX(Matrix!$C$5:$EV$304,0,I$3)&gt;0)))</f>
        <v>8</v>
      </c>
      <c r="J8" s="12" t="n">
        <f aca="false">IF(OR($A8="",J$4=""),"",SUMPRODUCT(--(INDEX(Matrix!$C$5:$EV$304,0,$B8)&gt;0),--(INDEX(Matrix!$C$5:$EV$304,0,J$3)&gt;0)))</f>
        <v>8</v>
      </c>
      <c r="K8" s="12" t="n">
        <f aca="false">IF(OR($A8="",K$4=""),"",SUMPRODUCT(--(INDEX(Matrix!$C$5:$EV$304,0,$B8)&gt;0),--(INDEX(Matrix!$C$5:$EV$304,0,K$3)&gt;0)))</f>
        <v>6</v>
      </c>
      <c r="L8" s="12" t="n">
        <f aca="false">IF(OR($A8="",L$4=""),"",SUMPRODUCT(--(INDEX(Matrix!$C$5:$EV$304,0,$B8)&gt;0),--(INDEX(Matrix!$C$5:$EV$304,0,L$3)&gt;0)))</f>
        <v>6</v>
      </c>
      <c r="M8" s="12" t="n">
        <f aca="false">IF(OR($A8="",M$4=""),"",SUMPRODUCT(--(INDEX(Matrix!$C$5:$EV$304,0,$B8)&gt;0),--(INDEX(Matrix!$C$5:$EV$304,0,M$3)&gt;0)))</f>
        <v>6</v>
      </c>
      <c r="N8" s="12" t="n">
        <f aca="false">IF(OR($A8="",N$4=""),"",SUMPRODUCT(--(INDEX(Matrix!$C$5:$EV$304,0,$B8)&gt;0),--(INDEX(Matrix!$C$5:$EV$304,0,N$3)&gt;0)))</f>
        <v>7</v>
      </c>
      <c r="O8" s="12" t="n">
        <f aca="false">IF(OR($A8="",O$4=""),"",SUMPRODUCT(--(INDEX(Matrix!$C$5:$EV$304,0,$B8)&gt;0),--(INDEX(Matrix!$C$5:$EV$304,0,O$3)&gt;0)))</f>
        <v>8</v>
      </c>
      <c r="P8" s="12" t="n">
        <f aca="false">IF(OR($A8="",P$4=""),"",SUMPRODUCT(--(INDEX(Matrix!$C$5:$EV$304,0,$B8)&gt;0),--(INDEX(Matrix!$C$5:$EV$304,0,P$3)&gt;0)))</f>
        <v>7</v>
      </c>
      <c r="Q8" s="12" t="n">
        <f aca="false">IF(OR($A8="",Q$4=""),"",SUMPRODUCT(--(INDEX(Matrix!$C$5:$EV$304,0,$B8)&gt;0),--(INDEX(Matrix!$C$5:$EV$304,0,Q$3)&gt;0)))</f>
        <v>8</v>
      </c>
      <c r="R8" s="12" t="n">
        <f aca="false">IF(OR($A8="",R$4=""),"",SUMPRODUCT(--(INDEX(Matrix!$C$5:$EV$304,0,$B8)&gt;0),--(INDEX(Matrix!$C$5:$EV$304,0,R$3)&gt;0)))</f>
        <v>7</v>
      </c>
      <c r="S8" s="12" t="n">
        <f aca="false">IF(OR($A8="",S$4=""),"",SUMPRODUCT(--(INDEX(Matrix!$C$5:$EV$304,0,$B8)&gt;0),--(INDEX(Matrix!$C$5:$EV$304,0,S$3)&gt;0)))</f>
        <v>7</v>
      </c>
      <c r="T8" s="12" t="n">
        <f aca="false">IF(OR($A8="",T$4=""),"",SUMPRODUCT(--(INDEX(Matrix!$C$5:$EV$304,0,$B8)&gt;0),--(INDEX(Matrix!$C$5:$EV$304,0,T$3)&gt;0)))</f>
        <v>7</v>
      </c>
      <c r="U8" s="12" t="n">
        <f aca="false">IF(OR($A8="",U$4=""),"",SUMPRODUCT(--(INDEX(Matrix!$C$5:$EV$304,0,$B8)&gt;0),--(INDEX(Matrix!$C$5:$EV$304,0,U$3)&gt;0)))</f>
        <v>0</v>
      </c>
      <c r="V8" s="12" t="n">
        <f aca="false">IF(OR($A8="",V$4=""),"",SUMPRODUCT(--(INDEX(Matrix!$C$5:$EV$304,0,$B8)&gt;0),--(INDEX(Matrix!$C$5:$EV$304,0,V$3)&gt;0)))</f>
        <v>0</v>
      </c>
      <c r="W8" s="12" t="n">
        <f aca="false">IF(OR($A8="",W$4=""),"",SUMPRODUCT(--(INDEX(Matrix!$C$5:$EV$304,0,$B8)&gt;0),--(INDEX(Matrix!$C$5:$EV$304,0,W$3)&gt;0)))</f>
        <v>7</v>
      </c>
      <c r="X8" s="12" t="n">
        <f aca="false">IF(OR($A8="",X$4=""),"",SUMPRODUCT(--(INDEX(Matrix!$C$5:$EV$304,0,$B8)&gt;0),--(INDEX(Matrix!$C$5:$EV$304,0,X$3)&gt;0)))</f>
        <v>7</v>
      </c>
      <c r="Y8" s="12" t="n">
        <f aca="false">IF(OR($A8="",Y$4=""),"",SUMPRODUCT(--(INDEX(Matrix!$C$5:$EV$304,0,$B8)&gt;0),--(INDEX(Matrix!$C$5:$EV$304,0,Y$3)&gt;0)))</f>
        <v>7</v>
      </c>
      <c r="Z8" s="12" t="n">
        <f aca="false">IF(OR($A8="",Z$4=""),"",SUMPRODUCT(--(INDEX(Matrix!$C$5:$EV$304,0,$B8)&gt;0),--(INDEX(Matrix!$C$5:$EV$304,0,Z$3)&gt;0)))</f>
        <v>7</v>
      </c>
      <c r="AA8" s="12" t="n">
        <f aca="false">IF(OR($A8="",AA$4=""),"",SUMPRODUCT(--(INDEX(Matrix!$C$5:$EV$304,0,$B8)&gt;0),--(INDEX(Matrix!$C$5:$EV$304,0,AA$3)&gt;0)))</f>
        <v>12</v>
      </c>
      <c r="AB8" s="12" t="n">
        <f aca="false">IF(OR($A8="",AB$4=""),"",SUMPRODUCT(--(INDEX(Matrix!$C$5:$EV$304,0,$B8)&gt;0),--(INDEX(Matrix!$C$5:$EV$304,0,AB$3)&gt;0)))</f>
        <v>3</v>
      </c>
      <c r="AC8" s="12" t="n">
        <f aca="false">IF(OR($A8="",AC$4=""),"",SUMPRODUCT(--(INDEX(Matrix!$C$5:$EV$304,0,$B8)&gt;0),--(INDEX(Matrix!$C$5:$EV$304,0,AC$3)&gt;0)))</f>
        <v>1</v>
      </c>
      <c r="AD8" s="12" t="n">
        <f aca="false">IF(OR($A8="",AD$4=""),"",SUMPRODUCT(--(INDEX(Matrix!$C$5:$EV$304,0,$B8)&gt;0),--(INDEX(Matrix!$C$5:$EV$304,0,AD$3)&gt;0)))</f>
        <v>0</v>
      </c>
      <c r="AE8" s="12" t="n">
        <f aca="false">IF(OR($A8="",AE$4=""),"",SUMPRODUCT(--(INDEX(Matrix!$C$5:$EV$304,0,$B8)&gt;0),--(INDEX(Matrix!$C$5:$EV$304,0,AE$3)&gt;0)))</f>
        <v>7</v>
      </c>
      <c r="AF8" s="12" t="n">
        <f aca="false">IF(OR($A8="",AF$4=""),"",SUMPRODUCT(--(INDEX(Matrix!$C$5:$EV$304,0,$B8)&gt;0),--(INDEX(Matrix!$C$5:$EV$304,0,AF$3)&gt;0)))</f>
        <v>7</v>
      </c>
      <c r="AG8" s="12" t="n">
        <f aca="false">IF(OR($A8="",AG$4=""),"",SUMPRODUCT(--(INDEX(Matrix!$C$5:$EV$304,0,$B8)&gt;0),--(INDEX(Matrix!$C$5:$EV$304,0,AG$3)&gt;0)))</f>
        <v>7</v>
      </c>
      <c r="AH8" s="12" t="n">
        <f aca="false">IF(OR($A8="",AH$4=""),"",SUMPRODUCT(--(INDEX(Matrix!$C$5:$EV$304,0,$B8)&gt;0),--(INDEX(Matrix!$C$5:$EV$304,0,AH$3)&gt;0)))</f>
        <v>10</v>
      </c>
      <c r="AI8" s="12" t="n">
        <f aca="false">IF(OR($A8="",AI$4=""),"",SUMPRODUCT(--(INDEX(Matrix!$C$5:$EV$304,0,$B8)&gt;0),--(INDEX(Matrix!$C$5:$EV$304,0,AI$3)&gt;0)))</f>
        <v>8</v>
      </c>
      <c r="AJ8" s="12" t="n">
        <f aca="false">IF(OR($A8="",AJ$4=""),"",SUMPRODUCT(--(INDEX(Matrix!$C$5:$EV$304,0,$B8)&gt;0),--(INDEX(Matrix!$C$5:$EV$304,0,AJ$3)&gt;0)))</f>
        <v>8</v>
      </c>
      <c r="AK8" s="12" t="n">
        <f aca="false">IF(OR($A8="",AK$4=""),"",SUMPRODUCT(--(INDEX(Matrix!$C$5:$EV$304,0,$B8)&gt;0),--(INDEX(Matrix!$C$5:$EV$304,0,AK$3)&gt;0)))</f>
        <v>7</v>
      </c>
      <c r="AL8" s="12" t="n">
        <f aca="false">IF(OR($A8="",AL$4=""),"",SUMPRODUCT(--(INDEX(Matrix!$C$5:$EV$304,0,$B8)&gt;0),--(INDEX(Matrix!$C$5:$EV$304,0,AL$3)&gt;0)))</f>
        <v>7</v>
      </c>
      <c r="AM8" s="12" t="n">
        <f aca="false">IF(OR($A8="",AM$4=""),"",SUMPRODUCT(--(INDEX(Matrix!$C$5:$EV$304,0,$B8)&gt;0),--(INDEX(Matrix!$C$5:$EV$304,0,AM$3)&gt;0)))</f>
        <v>4</v>
      </c>
      <c r="AN8" s="12" t="n">
        <f aca="false">IF(OR($A8="",AN$4=""),"",SUMPRODUCT(--(INDEX(Matrix!$C$5:$EV$304,0,$B8)&gt;0),--(INDEX(Matrix!$C$5:$EV$304,0,AN$3)&gt;0)))</f>
        <v>4</v>
      </c>
      <c r="AO8" s="12" t="n">
        <f aca="false">IF(OR($A8="",AO$4=""),"",SUMPRODUCT(--(INDEX(Matrix!$C$5:$EV$304,0,$B8)&gt;0),--(INDEX(Matrix!$C$5:$EV$304,0,AO$3)&gt;0)))</f>
        <v>1</v>
      </c>
      <c r="AP8" s="12" t="n">
        <f aca="false">IF(OR($A8="",AP$4=""),"",SUMPRODUCT(--(INDEX(Matrix!$C$5:$EV$304,0,$B8)&gt;0),--(INDEX(Matrix!$C$5:$EV$304,0,AP$3)&gt;0)))</f>
        <v>1</v>
      </c>
      <c r="AQ8" s="12" t="n">
        <f aca="false">IF(OR($A8="",AQ$4=""),"",SUMPRODUCT(--(INDEX(Matrix!$C$5:$EV$304,0,$B8)&gt;0),--(INDEX(Matrix!$C$5:$EV$304,0,AQ$3)&gt;0)))</f>
        <v>1</v>
      </c>
      <c r="AR8" s="12" t="n">
        <f aca="false">IF(OR($A8="",AR$4=""),"",SUMPRODUCT(--(INDEX(Matrix!$C$5:$EV$304,0,$B8)&gt;0),--(INDEX(Matrix!$C$5:$EV$304,0,AR$3)&gt;0)))</f>
        <v>1</v>
      </c>
      <c r="AS8" s="12" t="n">
        <f aca="false">IF(OR($A8="",AS$4=""),"",SUMPRODUCT(--(INDEX(Matrix!$C$5:$EV$304,0,$B8)&gt;0),--(INDEX(Matrix!$C$5:$EV$304,0,AS$3)&gt;0)))</f>
        <v>1</v>
      </c>
      <c r="AT8" s="12" t="n">
        <f aca="false">IF(OR($A8="",AT$4=""),"",SUMPRODUCT(--(INDEX(Matrix!$C$5:$EV$304,0,$B8)&gt;0),--(INDEX(Matrix!$C$5:$EV$304,0,AT$3)&gt;0)))</f>
        <v>1</v>
      </c>
      <c r="AU8" s="12" t="n">
        <f aca="false">IF(OR($A8="",AU$4=""),"",SUMPRODUCT(--(INDEX(Matrix!$C$5:$EV$304,0,$B8)&gt;0),--(INDEX(Matrix!$C$5:$EV$304,0,AU$3)&gt;0)))</f>
        <v>0</v>
      </c>
      <c r="AV8" s="12" t="n">
        <f aca="false">IF(OR($A8="",AV$4=""),"",SUMPRODUCT(--(INDEX(Matrix!$C$5:$EV$304,0,$B8)&gt;0),--(INDEX(Matrix!$C$5:$EV$304,0,AV$3)&gt;0)))</f>
        <v>8</v>
      </c>
      <c r="AW8" s="12" t="n">
        <f aca="false">IF(OR($A8="",AW$4=""),"",SUMPRODUCT(--(INDEX(Matrix!$C$5:$EV$304,0,$B8)&gt;0),--(INDEX(Matrix!$C$5:$EV$304,0,AW$3)&gt;0)))</f>
        <v>8</v>
      </c>
      <c r="AX8" s="12" t="n">
        <f aca="false">IF(OR($A8="",AX$4=""),"",SUMPRODUCT(--(INDEX(Matrix!$C$5:$EV$304,0,$B8)&gt;0),--(INDEX(Matrix!$C$5:$EV$304,0,AX$3)&gt;0)))</f>
        <v>12</v>
      </c>
      <c r="AY8" s="12" t="n">
        <f aca="false">IF(OR($A8="",AY$4=""),"",SUMPRODUCT(--(INDEX(Matrix!$C$5:$EV$304,0,$B8)&gt;0),--(INDEX(Matrix!$C$5:$EV$304,0,AY$3)&gt;0)))</f>
        <v>12</v>
      </c>
      <c r="AZ8" s="12" t="n">
        <f aca="false">IF(OR($A8="",AZ$4=""),"",SUMPRODUCT(--(INDEX(Matrix!$C$5:$EV$304,0,$B8)&gt;0),--(INDEX(Matrix!$C$5:$EV$304,0,AZ$3)&gt;0)))</f>
        <v>7</v>
      </c>
      <c r="BA8" s="12" t="n">
        <f aca="false">IF(OR($A8="",BA$4=""),"",SUMPRODUCT(--(INDEX(Matrix!$C$5:$EV$304,0,$B8)&gt;0),--(INDEX(Matrix!$C$5:$EV$304,0,BA$3)&gt;0)))</f>
        <v>7</v>
      </c>
      <c r="BB8" s="12" t="n">
        <f aca="false">IF(OR($A8="",BB$4=""),"",SUMPRODUCT(--(INDEX(Matrix!$C$5:$EV$304,0,$B8)&gt;0),--(INDEX(Matrix!$C$5:$EV$304,0,BB$3)&gt;0)))</f>
        <v>9</v>
      </c>
      <c r="BC8" s="12" t="n">
        <f aca="false">IF(OR($A8="",BC$4=""),"",SUMPRODUCT(--(INDEX(Matrix!$C$5:$EV$304,0,$B8)&gt;0),--(INDEX(Matrix!$C$5:$EV$304,0,BC$3)&gt;0)))</f>
        <v>10</v>
      </c>
      <c r="BD8" s="12" t="n">
        <f aca="false">IF(OR($A8="",BD$4=""),"",SUMPRODUCT(--(INDEX(Matrix!$C$5:$EV$304,0,$B8)&gt;0),--(INDEX(Matrix!$C$5:$EV$304,0,BD$3)&gt;0)))</f>
        <v>9</v>
      </c>
      <c r="BE8" s="12" t="n">
        <f aca="false">IF(OR($A8="",BE$4=""),"",SUMPRODUCT(--(INDEX(Matrix!$C$5:$EV$304,0,$B8)&gt;0),--(INDEX(Matrix!$C$5:$EV$304,0,BE$3)&gt;0)))</f>
        <v>9</v>
      </c>
      <c r="BF8" s="12" t="n">
        <f aca="false">IF(OR($A8="",BF$4=""),"",SUMPRODUCT(--(INDEX(Matrix!$C$5:$EV$304,0,$B8)&gt;0),--(INDEX(Matrix!$C$5:$EV$304,0,BF$3)&gt;0)))</f>
        <v>8</v>
      </c>
      <c r="BG8" s="12" t="n">
        <f aca="false">IF(OR($A8="",BG$4=""),"",SUMPRODUCT(--(INDEX(Matrix!$C$5:$EV$304,0,$B8)&gt;0),--(INDEX(Matrix!$C$5:$EV$304,0,BG$3)&gt;0)))</f>
        <v>9</v>
      </c>
      <c r="BH8" s="12" t="n">
        <f aca="false">IF(OR($A8="",BH$4=""),"",SUMPRODUCT(--(INDEX(Matrix!$C$5:$EV$304,0,$B8)&gt;0),--(INDEX(Matrix!$C$5:$EV$304,0,BH$3)&gt;0)))</f>
        <v>8</v>
      </c>
      <c r="BI8" s="12" t="n">
        <f aca="false">IF(OR($A8="",BI$4=""),"",SUMPRODUCT(--(INDEX(Matrix!$C$5:$EV$304,0,$B8)&gt;0),--(INDEX(Matrix!$C$5:$EV$304,0,BI$3)&gt;0)))</f>
        <v>8</v>
      </c>
      <c r="BJ8" s="12" t="n">
        <f aca="false">IF(OR($A8="",BJ$4=""),"",SUMPRODUCT(--(INDEX(Matrix!$C$5:$EV$304,0,$B8)&gt;0),--(INDEX(Matrix!$C$5:$EV$304,0,BJ$3)&gt;0)))</f>
        <v>0</v>
      </c>
      <c r="BK8" s="12" t="n">
        <f aca="false">IF(OR($A8="",BK$4=""),"",SUMPRODUCT(--(INDEX(Matrix!$C$5:$EV$304,0,$B8)&gt;0),--(INDEX(Matrix!$C$5:$EV$304,0,BK$3)&gt;0)))</f>
        <v>9</v>
      </c>
      <c r="BL8" s="12" t="n">
        <f aca="false">IF(OR($A8="",BL$4=""),"",SUMPRODUCT(--(INDEX(Matrix!$C$5:$EV$304,0,$B8)&gt;0),--(INDEX(Matrix!$C$5:$EV$304,0,BL$3)&gt;0)))</f>
        <v>10</v>
      </c>
      <c r="BM8" s="12" t="n">
        <f aca="false">IF(OR($A8="",BM$4=""),"",SUMPRODUCT(--(INDEX(Matrix!$C$5:$EV$304,0,$B8)&gt;0),--(INDEX(Matrix!$C$5:$EV$304,0,BM$3)&gt;0)))</f>
        <v>9</v>
      </c>
      <c r="BN8" s="12" t="n">
        <f aca="false">IF(OR($A8="",BN$4=""),"",SUMPRODUCT(--(INDEX(Matrix!$C$5:$EV$304,0,$B8)&gt;0),--(INDEX(Matrix!$C$5:$EV$304,0,BN$3)&gt;0)))</f>
        <v>9</v>
      </c>
      <c r="BO8" s="12" t="n">
        <f aca="false">IF(OR($A8="",BO$4=""),"",SUMPRODUCT(--(INDEX(Matrix!$C$5:$EV$304,0,$B8)&gt;0),--(INDEX(Matrix!$C$5:$EV$304,0,BO$3)&gt;0)))</f>
        <v>3</v>
      </c>
      <c r="BP8" s="12" t="n">
        <f aca="false">IF(OR($A8="",BP$4=""),"",SUMPRODUCT(--(INDEX(Matrix!$C$5:$EV$304,0,$B8)&gt;0),--(INDEX(Matrix!$C$5:$EV$304,0,BP$3)&gt;0)))</f>
        <v>0</v>
      </c>
      <c r="BQ8" s="12" t="n">
        <f aca="false">IF(OR($A8="",BQ$4=""),"",SUMPRODUCT(--(INDEX(Matrix!$C$5:$EV$304,0,$B8)&gt;0),--(INDEX(Matrix!$C$5:$EV$304,0,BQ$3)&gt;0)))</f>
        <v>0</v>
      </c>
      <c r="BR8" s="12" t="n">
        <f aca="false">IF(OR($A8="",BR$4=""),"",SUMPRODUCT(--(INDEX(Matrix!$C$5:$EV$304,0,$B8)&gt;0),--(INDEX(Matrix!$C$5:$EV$304,0,BR$3)&gt;0)))</f>
        <v>0</v>
      </c>
      <c r="BS8" s="12" t="n">
        <f aca="false">IF(OR($A8="",BS$4=""),"",SUMPRODUCT(--(INDEX(Matrix!$C$5:$EV$304,0,$B8)&gt;0),--(INDEX(Matrix!$C$5:$EV$304,0,BS$3)&gt;0)))</f>
        <v>0</v>
      </c>
      <c r="BT8" s="12" t="n">
        <f aca="false">IF(OR($A8="",BT$4=""),"",SUMPRODUCT(--(INDEX(Matrix!$C$5:$EV$304,0,$B8)&gt;0),--(INDEX(Matrix!$C$5:$EV$304,0,BT$3)&gt;0)))</f>
        <v>0</v>
      </c>
      <c r="BU8" s="12" t="n">
        <f aca="false">IF(OR($A8="",BU$4=""),"",SUMPRODUCT(--(INDEX(Matrix!$C$5:$EV$304,0,$B8)&gt;0),--(INDEX(Matrix!$C$5:$EV$304,0,BU$3)&gt;0)))</f>
        <v>3</v>
      </c>
      <c r="BV8" s="12" t="n">
        <f aca="false">IF(OR($A8="",BV$4=""),"",SUMPRODUCT(--(INDEX(Matrix!$C$5:$EV$304,0,$B8)&gt;0),--(INDEX(Matrix!$C$5:$EV$304,0,BV$3)&gt;0)))</f>
        <v>1</v>
      </c>
      <c r="BW8" s="12" t="n">
        <f aca="false">IF(OR($A8="",BW$4=""),"",SUMPRODUCT(--(INDEX(Matrix!$C$5:$EV$304,0,$B8)&gt;0),--(INDEX(Matrix!$C$5:$EV$304,0,BW$3)&gt;0)))</f>
        <v>1</v>
      </c>
      <c r="BX8" s="12" t="n">
        <f aca="false">IF(OR($A8="",BX$4=""),"",SUMPRODUCT(--(INDEX(Matrix!$C$5:$EV$304,0,$B8)&gt;0),--(INDEX(Matrix!$C$5:$EV$304,0,BX$3)&gt;0)))</f>
        <v>0</v>
      </c>
      <c r="BY8" s="12" t="n">
        <f aca="false">IF(OR($A8="",BY$4=""),"",SUMPRODUCT(--(INDEX(Matrix!$C$5:$EV$304,0,$B8)&gt;0),--(INDEX(Matrix!$C$5:$EV$304,0,BY$3)&gt;0)))</f>
        <v>3</v>
      </c>
      <c r="BZ8" s="12" t="n">
        <f aca="false">IF(OR($A8="",BZ$4=""),"",SUMPRODUCT(--(INDEX(Matrix!$C$5:$EV$304,0,$B8)&gt;0),--(INDEX(Matrix!$C$5:$EV$304,0,BZ$3)&gt;0)))</f>
        <v>2</v>
      </c>
      <c r="CA8" s="12" t="n">
        <f aca="false">IF(OR($A8="",CA$4=""),"",SUMPRODUCT(--(INDEX(Matrix!$C$5:$EV$304,0,$B8)&gt;0),--(INDEX(Matrix!$C$5:$EV$304,0,CA$3)&gt;0)))</f>
        <v>2</v>
      </c>
      <c r="CB8" s="12" t="n">
        <f aca="false">IF(OR($A8="",CB$4=""),"",SUMPRODUCT(--(INDEX(Matrix!$C$5:$EV$304,0,$B8)&gt;0),--(INDEX(Matrix!$C$5:$EV$304,0,CB$3)&gt;0)))</f>
        <v>0</v>
      </c>
      <c r="CC8" s="12" t="n">
        <f aca="false">IF(OR($A8="",CC$4=""),"",SUMPRODUCT(--(INDEX(Matrix!$C$5:$EV$304,0,$B8)&gt;0),--(INDEX(Matrix!$C$5:$EV$304,0,CC$3)&gt;0)))</f>
        <v>0</v>
      </c>
      <c r="CD8" s="12" t="n">
        <f aca="false">IF(OR($A8="",CD$4=""),"",SUMPRODUCT(--(INDEX(Matrix!$C$5:$EV$304,0,$B8)&gt;0),--(INDEX(Matrix!$C$5:$EV$304,0,CD$3)&gt;0)))</f>
        <v>10</v>
      </c>
      <c r="CE8" s="12" t="n">
        <f aca="false">IF(OR($A8="",CE$4=""),"",SUMPRODUCT(--(INDEX(Matrix!$C$5:$EV$304,0,$B8)&gt;0),--(INDEX(Matrix!$C$5:$EV$304,0,CE$3)&gt;0)))</f>
        <v>6</v>
      </c>
      <c r="CF8" s="12" t="n">
        <f aca="false">IF(OR($A8="",CF$4=""),"",SUMPRODUCT(--(INDEX(Matrix!$C$5:$EV$304,0,$B8)&gt;0),--(INDEX(Matrix!$C$5:$EV$304,0,CF$3)&gt;0)))</f>
        <v>3</v>
      </c>
      <c r="CG8" s="12" t="n">
        <f aca="false">IF(OR($A8="",CG$4=""),"",SUMPRODUCT(--(INDEX(Matrix!$C$5:$EV$304,0,$B8)&gt;0),--(INDEX(Matrix!$C$5:$EV$304,0,CG$3)&gt;0)))</f>
        <v>7</v>
      </c>
      <c r="CH8" s="12" t="n">
        <f aca="false">IF(OR($A8="",CH$4=""),"",SUMPRODUCT(--(INDEX(Matrix!$C$5:$EV$304,0,$B8)&gt;0),--(INDEX(Matrix!$C$5:$EV$304,0,CH$3)&gt;0)))</f>
        <v>2</v>
      </c>
      <c r="CI8" s="12" t="n">
        <f aca="false">IF(OR($A8="",CI$4=""),"",SUMPRODUCT(--(INDEX(Matrix!$C$5:$EV$304,0,$B8)&gt;0),--(INDEX(Matrix!$C$5:$EV$304,0,CI$3)&gt;0)))</f>
        <v>10</v>
      </c>
      <c r="CJ8" s="12" t="n">
        <f aca="false">IF(OR($A8="",CJ$4=""),"",SUMPRODUCT(--(INDEX(Matrix!$C$5:$EV$304,0,$B8)&gt;0),--(INDEX(Matrix!$C$5:$EV$304,0,CJ$3)&gt;0)))</f>
        <v>3</v>
      </c>
      <c r="CK8" s="12" t="n">
        <f aca="false">IF(OR($A8="",CK$4=""),"",SUMPRODUCT(--(INDEX(Matrix!$C$5:$EV$304,0,$B8)&gt;0),--(INDEX(Matrix!$C$5:$EV$304,0,CK$3)&gt;0)))</f>
        <v>9</v>
      </c>
      <c r="CL8" s="12" t="n">
        <f aca="false">IF(OR($A8="",CL$4=""),"",SUMPRODUCT(--(INDEX(Matrix!$C$5:$EV$304,0,$B8)&gt;0),--(INDEX(Matrix!$C$5:$EV$304,0,CL$3)&gt;0)))</f>
        <v>4</v>
      </c>
      <c r="CM8" s="12" t="n">
        <f aca="false">IF(OR($A8="",CM$4=""),"",SUMPRODUCT(--(INDEX(Matrix!$C$5:$EV$304,0,$B8)&gt;0),--(INDEX(Matrix!$C$5:$EV$304,0,CM$3)&gt;0)))</f>
        <v>9</v>
      </c>
      <c r="CN8" s="12" t="n">
        <f aca="false">IF(OR($A8="",CN$4=""),"",SUMPRODUCT(--(INDEX(Matrix!$C$5:$EV$304,0,$B8)&gt;0),--(INDEX(Matrix!$C$5:$EV$304,0,CN$3)&gt;0)))</f>
        <v>7</v>
      </c>
      <c r="CO8" s="12" t="n">
        <f aca="false">IF(OR($A8="",CO$4=""),"",SUMPRODUCT(--(INDEX(Matrix!$C$5:$EV$304,0,$B8)&gt;0),--(INDEX(Matrix!$C$5:$EV$304,0,CO$3)&gt;0)))</f>
        <v>7</v>
      </c>
      <c r="CP8" s="12" t="n">
        <f aca="false">IF(OR($A8="",CP$4=""),"",SUMPRODUCT(--(INDEX(Matrix!$C$5:$EV$304,0,$B8)&gt;0),--(INDEX(Matrix!$C$5:$EV$304,0,CP$3)&gt;0)))</f>
        <v>7</v>
      </c>
      <c r="CQ8" s="12" t="n">
        <f aca="false">IF(OR($A8="",CQ$4=""),"",SUMPRODUCT(--(INDEX(Matrix!$C$5:$EV$304,0,$B8)&gt;0),--(INDEX(Matrix!$C$5:$EV$304,0,CQ$3)&gt;0)))</f>
        <v>7</v>
      </c>
      <c r="CR8" s="12" t="n">
        <f aca="false">IF(OR($A8="",CR$4=""),"",SUMPRODUCT(--(INDEX(Matrix!$C$5:$EV$304,0,$B8)&gt;0),--(INDEX(Matrix!$C$5:$EV$304,0,CR$3)&gt;0)))</f>
        <v>9</v>
      </c>
      <c r="CS8" s="12" t="n">
        <f aca="false">IF(OR($A8="",CS$4=""),"",SUMPRODUCT(--(INDEX(Matrix!$C$5:$EV$304,0,$B8)&gt;0),--(INDEX(Matrix!$C$5:$EV$304,0,CS$3)&gt;0)))</f>
        <v>8</v>
      </c>
      <c r="CT8" s="12" t="n">
        <f aca="false">IF(OR($A8="",CT$4=""),"",SUMPRODUCT(--(INDEX(Matrix!$C$5:$EV$304,0,$B8)&gt;0),--(INDEX(Matrix!$C$5:$EV$304,0,CT$3)&gt;0)))</f>
        <v>8</v>
      </c>
      <c r="CU8" s="12" t="n">
        <f aca="false">IF(OR($A8="",CU$4=""),"",SUMPRODUCT(--(INDEX(Matrix!$C$5:$EV$304,0,$B8)&gt;0),--(INDEX(Matrix!$C$5:$EV$304,0,CU$3)&gt;0)))</f>
        <v>8</v>
      </c>
      <c r="CV8" s="12" t="n">
        <f aca="false">IF(OR($A8="",CV$4=""),"",SUMPRODUCT(--(INDEX(Matrix!$C$5:$EV$304,0,$B8)&gt;0),--(INDEX(Matrix!$C$5:$EV$304,0,CV$3)&gt;0)))</f>
        <v>9</v>
      </c>
      <c r="CW8" s="12" t="n">
        <f aca="false">IF(OR($A8="",CW$4=""),"",SUMPRODUCT(--(INDEX(Matrix!$C$5:$EV$304,0,$B8)&gt;0),--(INDEX(Matrix!$C$5:$EV$304,0,CW$3)&gt;0)))</f>
        <v>6</v>
      </c>
      <c r="CX8" s="12" t="n">
        <f aca="false">IF(OR($A8="",CX$4=""),"",SUMPRODUCT(--(INDEX(Matrix!$C$5:$EV$304,0,$B8)&gt;0),--(INDEX(Matrix!$C$5:$EV$304,0,CX$3)&gt;0)))</f>
        <v>10</v>
      </c>
      <c r="CY8" s="12" t="n">
        <f aca="false">IF(OR($A8="",CY$4=""),"",SUMPRODUCT(--(INDEX(Matrix!$C$5:$EV$304,0,$B8)&gt;0),--(INDEX(Matrix!$C$5:$EV$304,0,CY$3)&gt;0)))</f>
        <v>10</v>
      </c>
      <c r="CZ8" s="12" t="n">
        <f aca="false">IF(OR($A8="",CZ$4=""),"",SUMPRODUCT(--(INDEX(Matrix!$C$5:$EV$304,0,$B8)&gt;0),--(INDEX(Matrix!$C$5:$EV$304,0,CZ$3)&gt;0)))</f>
        <v>0</v>
      </c>
      <c r="DA8" s="12" t="n">
        <f aca="false">IF(OR($A8="",DA$4=""),"",SUMPRODUCT(--(INDEX(Matrix!$C$5:$EV$304,0,$B8)&gt;0),--(INDEX(Matrix!$C$5:$EV$304,0,DA$3)&gt;0)))</f>
        <v>7</v>
      </c>
      <c r="DB8" s="12" t="n">
        <f aca="false">IF(OR($A8="",DB$4=""),"",SUMPRODUCT(--(INDEX(Matrix!$C$5:$EV$304,0,$B8)&gt;0),--(INDEX(Matrix!$C$5:$EV$304,0,DB$3)&gt;0)))</f>
        <v>0</v>
      </c>
      <c r="DC8" s="12" t="n">
        <f aca="false">IF(OR($A8="",DC$4=""),"",SUMPRODUCT(--(INDEX(Matrix!$C$5:$EV$304,0,$B8)&gt;0),--(INDEX(Matrix!$C$5:$EV$304,0,DC$3)&gt;0)))</f>
        <v>0</v>
      </c>
      <c r="DD8" s="12" t="n">
        <f aca="false">IF(OR($A8="",DD$4=""),"",SUMPRODUCT(--(INDEX(Matrix!$C$5:$EV$304,0,$B8)&gt;0),--(INDEX(Matrix!$C$5:$EV$304,0,DD$3)&gt;0)))</f>
        <v>6</v>
      </c>
      <c r="DE8" s="12" t="str">
        <f aca="false">IF(OR($A8="",DE$4=""),"",SUMPRODUCT(--(INDEX(Matrix!$C$5:$EV$304,0,$B8)&gt;0),--(INDEX(Matrix!$C$5:$EV$304,0,DE$3)&gt;0)))</f>
        <v/>
      </c>
      <c r="DF8" s="12" t="str">
        <f aca="false">IF(OR($A8="",DF$4=""),"",SUMPRODUCT(--(INDEX(Matrix!$C$5:$EV$304,0,$B8)&gt;0),--(INDEX(Matrix!$C$5:$EV$304,0,DF$3)&gt;0)))</f>
        <v/>
      </c>
      <c r="DG8" s="12" t="str">
        <f aca="false">IF(OR($A8="",DG$4=""),"",SUMPRODUCT(--(INDEX(Matrix!$C$5:$EV$304,0,$B8)&gt;0),--(INDEX(Matrix!$C$5:$EV$304,0,DG$3)&gt;0)))</f>
        <v/>
      </c>
      <c r="DH8" s="12" t="str">
        <f aca="false">IF(OR($A8="",DH$4=""),"",SUMPRODUCT(--(INDEX(Matrix!$C$5:$EV$304,0,$B8)&gt;0),--(INDEX(Matrix!$C$5:$EV$304,0,DH$3)&gt;0)))</f>
        <v/>
      </c>
      <c r="DI8" s="12" t="str">
        <f aca="false">IF(OR($A8="",DI$4=""),"",SUMPRODUCT(--(INDEX(Matrix!$C$5:$EV$304,0,$B8)&gt;0),--(INDEX(Matrix!$C$5:$EV$304,0,DI$3)&gt;0)))</f>
        <v/>
      </c>
      <c r="DJ8" s="12" t="str">
        <f aca="false">IF(OR($A8="",DJ$4=""),"",SUMPRODUCT(--(INDEX(Matrix!$C$5:$EV$304,0,$B8)&gt;0),--(INDEX(Matrix!$C$5:$EV$304,0,DJ$3)&gt;0)))</f>
        <v/>
      </c>
      <c r="DK8" s="12" t="str">
        <f aca="false">IF(OR($A8="",DK$4=""),"",SUMPRODUCT(--(INDEX(Matrix!$C$5:$EV$304,0,$B8)&gt;0),--(INDEX(Matrix!$C$5:$EV$304,0,DK$3)&gt;0)))</f>
        <v/>
      </c>
      <c r="DL8" s="12" t="str">
        <f aca="false">IF(OR($A8="",DL$4=""),"",SUMPRODUCT(--(INDEX(Matrix!$C$5:$EV$304,0,$B8)&gt;0),--(INDEX(Matrix!$C$5:$EV$304,0,DL$3)&gt;0)))</f>
        <v/>
      </c>
      <c r="DM8" s="12" t="str">
        <f aca="false">IF(OR($A8="",DM$4=""),"",SUMPRODUCT(--(INDEX(Matrix!$C$5:$EV$304,0,$B8)&gt;0),--(INDEX(Matrix!$C$5:$EV$304,0,DM$3)&gt;0)))</f>
        <v/>
      </c>
      <c r="DN8" s="12" t="str">
        <f aca="false">IF(OR($A8="",DN$4=""),"",SUMPRODUCT(--(INDEX(Matrix!$C$5:$EV$304,0,$B8)&gt;0),--(INDEX(Matrix!$C$5:$EV$304,0,DN$3)&gt;0)))</f>
        <v/>
      </c>
      <c r="DO8" s="12" t="str">
        <f aca="false">IF(OR($A8="",DO$4=""),"",SUMPRODUCT(--(INDEX(Matrix!$C$5:$EV$304,0,$B8)&gt;0),--(INDEX(Matrix!$C$5:$EV$304,0,DO$3)&gt;0)))</f>
        <v/>
      </c>
      <c r="DP8" s="12" t="str">
        <f aca="false">IF(OR($A8="",DP$4=""),"",SUMPRODUCT(--(INDEX(Matrix!$C$5:$EV$304,0,$B8)&gt;0),--(INDEX(Matrix!$C$5:$EV$304,0,DP$3)&gt;0)))</f>
        <v/>
      </c>
      <c r="DQ8" s="12" t="str">
        <f aca="false">IF(OR($A8="",DQ$4=""),"",SUMPRODUCT(--(INDEX(Matrix!$C$5:$EV$304,0,$B8)&gt;0),--(INDEX(Matrix!$C$5:$EV$304,0,DQ$3)&gt;0)))</f>
        <v/>
      </c>
      <c r="DR8" s="12" t="str">
        <f aca="false">IF(OR($A8="",DR$4=""),"",SUMPRODUCT(--(INDEX(Matrix!$C$5:$EV$304,0,$B8)&gt;0),--(INDEX(Matrix!$C$5:$EV$304,0,DR$3)&gt;0)))</f>
        <v/>
      </c>
      <c r="DS8" s="12" t="str">
        <f aca="false">IF(OR($A8="",DS$4=""),"",SUMPRODUCT(--(INDEX(Matrix!$C$5:$EV$304,0,$B8)&gt;0),--(INDEX(Matrix!$C$5:$EV$304,0,DS$3)&gt;0)))</f>
        <v/>
      </c>
      <c r="DT8" s="12" t="str">
        <f aca="false">IF(OR($A8="",DT$4=""),"",SUMPRODUCT(--(INDEX(Matrix!$C$5:$EV$304,0,$B8)&gt;0),--(INDEX(Matrix!$C$5:$EV$304,0,DT$3)&gt;0)))</f>
        <v/>
      </c>
      <c r="DU8" s="12" t="str">
        <f aca="false">IF(OR($A8="",DU$4=""),"",SUMPRODUCT(--(INDEX(Matrix!$C$5:$EV$304,0,$B8)&gt;0),--(INDEX(Matrix!$C$5:$EV$304,0,DU$3)&gt;0)))</f>
        <v/>
      </c>
      <c r="DV8" s="12" t="str">
        <f aca="false">IF(OR($A8="",DV$4=""),"",SUMPRODUCT(--(INDEX(Matrix!$C$5:$EV$304,0,$B8)&gt;0),--(INDEX(Matrix!$C$5:$EV$304,0,DV$3)&gt;0)))</f>
        <v/>
      </c>
      <c r="DW8" s="12" t="str">
        <f aca="false">IF(OR($A8="",DW$4=""),"",SUMPRODUCT(--(INDEX(Matrix!$C$5:$EV$304,0,$B8)&gt;0),--(INDEX(Matrix!$C$5:$EV$304,0,DW$3)&gt;0)))</f>
        <v/>
      </c>
      <c r="DX8" s="12" t="str">
        <f aca="false">IF(OR($A8="",DX$4=""),"",SUMPRODUCT(--(INDEX(Matrix!$C$5:$EV$304,0,$B8)&gt;0),--(INDEX(Matrix!$C$5:$EV$304,0,DX$3)&gt;0)))</f>
        <v/>
      </c>
      <c r="DY8" s="12" t="str">
        <f aca="false">IF(OR($A8="",DY$4=""),"",SUMPRODUCT(--(INDEX(Matrix!$C$5:$EV$304,0,$B8)&gt;0),--(INDEX(Matrix!$C$5:$EV$304,0,DY$3)&gt;0)))</f>
        <v/>
      </c>
      <c r="DZ8" s="12" t="str">
        <f aca="false">IF(OR($A8="",DZ$4=""),"",SUMPRODUCT(--(INDEX(Matrix!$C$5:$EV$304,0,$B8)&gt;0),--(INDEX(Matrix!$C$5:$EV$304,0,DZ$3)&gt;0)))</f>
        <v/>
      </c>
      <c r="EA8" s="12" t="str">
        <f aca="false">IF(OR($A8="",EA$4=""),"",SUMPRODUCT(--(INDEX(Matrix!$C$5:$EV$304,0,$B8)&gt;0),--(INDEX(Matrix!$C$5:$EV$304,0,EA$3)&gt;0)))</f>
        <v/>
      </c>
      <c r="EB8" s="12" t="str">
        <f aca="false">IF(OR($A8="",EB$4=""),"",SUMPRODUCT(--(INDEX(Matrix!$C$5:$EV$304,0,$B8)&gt;0),--(INDEX(Matrix!$C$5:$EV$304,0,EB$3)&gt;0)))</f>
        <v/>
      </c>
      <c r="EC8" s="12" t="str">
        <f aca="false">IF(OR($A8="",EC$4=""),"",SUMPRODUCT(--(INDEX(Matrix!$C$5:$EV$304,0,$B8)&gt;0),--(INDEX(Matrix!$C$5:$EV$304,0,EC$3)&gt;0)))</f>
        <v/>
      </c>
      <c r="ED8" s="12" t="str">
        <f aca="false">IF(OR($A8="",ED$4=""),"",SUMPRODUCT(--(INDEX(Matrix!$C$5:$EV$304,0,$B8)&gt;0),--(INDEX(Matrix!$C$5:$EV$304,0,ED$3)&gt;0)))</f>
        <v/>
      </c>
      <c r="EE8" s="12" t="str">
        <f aca="false">IF(OR($A8="",EE$4=""),"",SUMPRODUCT(--(INDEX(Matrix!$C$5:$EV$304,0,$B8)&gt;0),--(INDEX(Matrix!$C$5:$EV$304,0,EE$3)&gt;0)))</f>
        <v/>
      </c>
      <c r="EF8" s="12" t="str">
        <f aca="false">IF(OR($A8="",EF$4=""),"",SUMPRODUCT(--(INDEX(Matrix!$C$5:$EV$304,0,$B8)&gt;0),--(INDEX(Matrix!$C$5:$EV$304,0,EF$3)&gt;0)))</f>
        <v/>
      </c>
      <c r="EG8" s="12" t="str">
        <f aca="false">IF(OR($A8="",EG$4=""),"",SUMPRODUCT(--(INDEX(Matrix!$C$5:$EV$304,0,$B8)&gt;0),--(INDEX(Matrix!$C$5:$EV$304,0,EG$3)&gt;0)))</f>
        <v/>
      </c>
      <c r="EH8" s="12" t="str">
        <f aca="false">IF(OR($A8="",EH$4=""),"",SUMPRODUCT(--(INDEX(Matrix!$C$5:$EV$304,0,$B8)&gt;0),--(INDEX(Matrix!$C$5:$EV$304,0,EH$3)&gt;0)))</f>
        <v/>
      </c>
      <c r="EI8" s="12" t="str">
        <f aca="false">IF(OR($A8="",EI$4=""),"",SUMPRODUCT(--(INDEX(Matrix!$C$5:$EV$304,0,$B8)&gt;0),--(INDEX(Matrix!$C$5:$EV$304,0,EI$3)&gt;0)))</f>
        <v/>
      </c>
      <c r="EJ8" s="12" t="str">
        <f aca="false">IF(OR($A8="",EJ$4=""),"",SUMPRODUCT(--(INDEX(Matrix!$C$5:$EV$304,0,$B8)&gt;0),--(INDEX(Matrix!$C$5:$EV$304,0,EJ$3)&gt;0)))</f>
        <v/>
      </c>
      <c r="EK8" s="12" t="str">
        <f aca="false">IF(OR($A8="",EK$4=""),"",SUMPRODUCT(--(INDEX(Matrix!$C$5:$EV$304,0,$B8)&gt;0),--(INDEX(Matrix!$C$5:$EV$304,0,EK$3)&gt;0)))</f>
        <v/>
      </c>
      <c r="EL8" s="12" t="str">
        <f aca="false">IF(OR($A8="",EL$4=""),"",SUMPRODUCT(--(INDEX(Matrix!$C$5:$EV$304,0,$B8)&gt;0),--(INDEX(Matrix!$C$5:$EV$304,0,EL$3)&gt;0)))</f>
        <v/>
      </c>
      <c r="EM8" s="12" t="str">
        <f aca="false">IF(OR($A8="",EM$4=""),"",SUMPRODUCT(--(INDEX(Matrix!$C$5:$EV$304,0,$B8)&gt;0),--(INDEX(Matrix!$C$5:$EV$304,0,EM$3)&gt;0)))</f>
        <v/>
      </c>
      <c r="EN8" s="12" t="str">
        <f aca="false">IF(OR($A8="",EN$4=""),"",SUMPRODUCT(--(INDEX(Matrix!$C$5:$EV$304,0,$B8)&gt;0),--(INDEX(Matrix!$C$5:$EV$304,0,EN$3)&gt;0)))</f>
        <v/>
      </c>
      <c r="EO8" s="12" t="str">
        <f aca="false">IF(OR($A8="",EO$4=""),"",SUMPRODUCT(--(INDEX(Matrix!$C$5:$EV$304,0,$B8)&gt;0),--(INDEX(Matrix!$C$5:$EV$304,0,EO$3)&gt;0)))</f>
        <v/>
      </c>
      <c r="EP8" s="12" t="str">
        <f aca="false">IF(OR($A8="",EP$4=""),"",SUMPRODUCT(--(INDEX(Matrix!$C$5:$EV$304,0,$B8)&gt;0),--(INDEX(Matrix!$C$5:$EV$304,0,EP$3)&gt;0)))</f>
        <v/>
      </c>
      <c r="EQ8" s="12" t="str">
        <f aca="false">IF(OR($A8="",EQ$4=""),"",SUMPRODUCT(--(INDEX(Matrix!$C$5:$EV$304,0,$B8)&gt;0),--(INDEX(Matrix!$C$5:$EV$304,0,EQ$3)&gt;0)))</f>
        <v/>
      </c>
      <c r="ER8" s="12" t="str">
        <f aca="false">IF(OR($A8="",ER$4=""),"",SUMPRODUCT(--(INDEX(Matrix!$C$5:$EV$304,0,$B8)&gt;0),--(INDEX(Matrix!$C$5:$EV$304,0,ER$3)&gt;0)))</f>
        <v/>
      </c>
      <c r="ES8" s="12" t="str">
        <f aca="false">IF(OR($A8="",ES$4=""),"",SUMPRODUCT(--(INDEX(Matrix!$C$5:$EV$304,0,$B8)&gt;0),--(INDEX(Matrix!$C$5:$EV$304,0,ES$3)&gt;0)))</f>
        <v/>
      </c>
      <c r="ET8" s="12" t="str">
        <f aca="false">IF(OR($A8="",ET$4=""),"",SUMPRODUCT(--(INDEX(Matrix!$C$5:$EV$304,0,$B8)&gt;0),--(INDEX(Matrix!$C$5:$EV$304,0,ET$3)&gt;0)))</f>
        <v/>
      </c>
      <c r="EU8" s="12" t="str">
        <f aca="false">IF(OR($A8="",EU$4=""),"",SUMPRODUCT(--(INDEX(Matrix!$C$5:$EV$304,0,$B8)&gt;0),--(INDEX(Matrix!$C$5:$EV$304,0,EU$3)&gt;0)))</f>
        <v/>
      </c>
      <c r="EV8" s="12" t="str">
        <f aca="false">IF(OR($A8="",EV$4=""),"",SUMPRODUCT(--(INDEX(Matrix!$C$5:$EV$304,0,$B8)&gt;0),--(INDEX(Matrix!$C$5:$EV$304,0,EV$3)&gt;0)))</f>
        <v/>
      </c>
    </row>
    <row r="9" customFormat="false" ht="15" hidden="false" customHeight="false" outlineLevel="0" collapsed="false">
      <c r="A9" s="6" t="str">
        <f aca="false">IF(INDEX(Products!$A$2:$A$151,$B9)="","",INDEX(Products!$A$2:$A$151,$B9))</f>
        <v>Resmitrom (Resffera) 80</v>
      </c>
      <c r="B9" s="23" t="n">
        <v>5</v>
      </c>
      <c r="C9" s="12" t="n">
        <f aca="false">IF(OR($A9="",C$4=""),"",SUMPRODUCT(--(INDEX(Matrix!$C$5:$EV$304,0,$B9)&gt;0),--(INDEX(Matrix!$C$5:$EV$304,0,C$3)&gt;0)))</f>
        <v>11</v>
      </c>
      <c r="D9" s="12" t="n">
        <f aca="false">IF(OR($A9="",D$4=""),"",SUMPRODUCT(--(INDEX(Matrix!$C$5:$EV$304,0,$B9)&gt;0),--(INDEX(Matrix!$C$5:$EV$304,0,D$3)&gt;0)))</f>
        <v>11</v>
      </c>
      <c r="E9" s="12" t="n">
        <f aca="false">IF(OR($A9="",E$4=""),"",SUMPRODUCT(--(INDEX(Matrix!$C$5:$EV$304,0,$B9)&gt;0),--(INDEX(Matrix!$C$5:$EV$304,0,E$3)&gt;0)))</f>
        <v>11</v>
      </c>
      <c r="F9" s="12" t="n">
        <f aca="false">IF(OR($A9="",F$4=""),"",SUMPRODUCT(--(INDEX(Matrix!$C$5:$EV$304,0,$B9)&gt;0),--(INDEX(Matrix!$C$5:$EV$304,0,F$3)&gt;0)))</f>
        <v>15</v>
      </c>
      <c r="G9" s="12" t="n">
        <f aca="false">IF(OR($A9="",G$4=""),"",SUMPRODUCT(--(INDEX(Matrix!$C$5:$EV$304,0,$B9)&gt;0),--(INDEX(Matrix!$C$5:$EV$304,0,G$3)&gt;0)))</f>
        <v>15</v>
      </c>
      <c r="H9" s="12" t="n">
        <f aca="false">IF(OR($A9="",H$4=""),"",SUMPRODUCT(--(INDEX(Matrix!$C$5:$EV$304,0,$B9)&gt;0),--(INDEX(Matrix!$C$5:$EV$304,0,H$3)&gt;0)))</f>
        <v>15</v>
      </c>
      <c r="I9" s="12" t="n">
        <f aca="false">IF(OR($A9="",I$4=""),"",SUMPRODUCT(--(INDEX(Matrix!$C$5:$EV$304,0,$B9)&gt;0),--(INDEX(Matrix!$C$5:$EV$304,0,I$3)&gt;0)))</f>
        <v>8</v>
      </c>
      <c r="J9" s="12" t="n">
        <f aca="false">IF(OR($A9="",J$4=""),"",SUMPRODUCT(--(INDEX(Matrix!$C$5:$EV$304,0,$B9)&gt;0),--(INDEX(Matrix!$C$5:$EV$304,0,J$3)&gt;0)))</f>
        <v>8</v>
      </c>
      <c r="K9" s="12" t="n">
        <f aca="false">IF(OR($A9="",K$4=""),"",SUMPRODUCT(--(INDEX(Matrix!$C$5:$EV$304,0,$B9)&gt;0),--(INDEX(Matrix!$C$5:$EV$304,0,K$3)&gt;0)))</f>
        <v>6</v>
      </c>
      <c r="L9" s="12" t="n">
        <f aca="false">IF(OR($A9="",L$4=""),"",SUMPRODUCT(--(INDEX(Matrix!$C$5:$EV$304,0,$B9)&gt;0),--(INDEX(Matrix!$C$5:$EV$304,0,L$3)&gt;0)))</f>
        <v>6</v>
      </c>
      <c r="M9" s="12" t="n">
        <f aca="false">IF(OR($A9="",M$4=""),"",SUMPRODUCT(--(INDEX(Matrix!$C$5:$EV$304,0,$B9)&gt;0),--(INDEX(Matrix!$C$5:$EV$304,0,M$3)&gt;0)))</f>
        <v>6</v>
      </c>
      <c r="N9" s="12" t="n">
        <f aca="false">IF(OR($A9="",N$4=""),"",SUMPRODUCT(--(INDEX(Matrix!$C$5:$EV$304,0,$B9)&gt;0),--(INDEX(Matrix!$C$5:$EV$304,0,N$3)&gt;0)))</f>
        <v>7</v>
      </c>
      <c r="O9" s="12" t="n">
        <f aca="false">IF(OR($A9="",O$4=""),"",SUMPRODUCT(--(INDEX(Matrix!$C$5:$EV$304,0,$B9)&gt;0),--(INDEX(Matrix!$C$5:$EV$304,0,O$3)&gt;0)))</f>
        <v>8</v>
      </c>
      <c r="P9" s="12" t="n">
        <f aca="false">IF(OR($A9="",P$4=""),"",SUMPRODUCT(--(INDEX(Matrix!$C$5:$EV$304,0,$B9)&gt;0),--(INDEX(Matrix!$C$5:$EV$304,0,P$3)&gt;0)))</f>
        <v>7</v>
      </c>
      <c r="Q9" s="12" t="n">
        <f aca="false">IF(OR($A9="",Q$4=""),"",SUMPRODUCT(--(INDEX(Matrix!$C$5:$EV$304,0,$B9)&gt;0),--(INDEX(Matrix!$C$5:$EV$304,0,Q$3)&gt;0)))</f>
        <v>8</v>
      </c>
      <c r="R9" s="12" t="n">
        <f aca="false">IF(OR($A9="",R$4=""),"",SUMPRODUCT(--(INDEX(Matrix!$C$5:$EV$304,0,$B9)&gt;0),--(INDEX(Matrix!$C$5:$EV$304,0,R$3)&gt;0)))</f>
        <v>7</v>
      </c>
      <c r="S9" s="12" t="n">
        <f aca="false">IF(OR($A9="",S$4=""),"",SUMPRODUCT(--(INDEX(Matrix!$C$5:$EV$304,0,$B9)&gt;0),--(INDEX(Matrix!$C$5:$EV$304,0,S$3)&gt;0)))</f>
        <v>7</v>
      </c>
      <c r="T9" s="12" t="n">
        <f aca="false">IF(OR($A9="",T$4=""),"",SUMPRODUCT(--(INDEX(Matrix!$C$5:$EV$304,0,$B9)&gt;0),--(INDEX(Matrix!$C$5:$EV$304,0,T$3)&gt;0)))</f>
        <v>7</v>
      </c>
      <c r="U9" s="12" t="n">
        <f aca="false">IF(OR($A9="",U$4=""),"",SUMPRODUCT(--(INDEX(Matrix!$C$5:$EV$304,0,$B9)&gt;0),--(INDEX(Matrix!$C$5:$EV$304,0,U$3)&gt;0)))</f>
        <v>0</v>
      </c>
      <c r="V9" s="12" t="n">
        <f aca="false">IF(OR($A9="",V$4=""),"",SUMPRODUCT(--(INDEX(Matrix!$C$5:$EV$304,0,$B9)&gt;0),--(INDEX(Matrix!$C$5:$EV$304,0,V$3)&gt;0)))</f>
        <v>0</v>
      </c>
      <c r="W9" s="12" t="n">
        <f aca="false">IF(OR($A9="",W$4=""),"",SUMPRODUCT(--(INDEX(Matrix!$C$5:$EV$304,0,$B9)&gt;0),--(INDEX(Matrix!$C$5:$EV$304,0,W$3)&gt;0)))</f>
        <v>7</v>
      </c>
      <c r="X9" s="12" t="n">
        <f aca="false">IF(OR($A9="",X$4=""),"",SUMPRODUCT(--(INDEX(Matrix!$C$5:$EV$304,0,$B9)&gt;0),--(INDEX(Matrix!$C$5:$EV$304,0,X$3)&gt;0)))</f>
        <v>7</v>
      </c>
      <c r="Y9" s="12" t="n">
        <f aca="false">IF(OR($A9="",Y$4=""),"",SUMPRODUCT(--(INDEX(Matrix!$C$5:$EV$304,0,$B9)&gt;0),--(INDEX(Matrix!$C$5:$EV$304,0,Y$3)&gt;0)))</f>
        <v>7</v>
      </c>
      <c r="Z9" s="12" t="n">
        <f aca="false">IF(OR($A9="",Z$4=""),"",SUMPRODUCT(--(INDEX(Matrix!$C$5:$EV$304,0,$B9)&gt;0),--(INDEX(Matrix!$C$5:$EV$304,0,Z$3)&gt;0)))</f>
        <v>7</v>
      </c>
      <c r="AA9" s="12" t="n">
        <f aca="false">IF(OR($A9="",AA$4=""),"",SUMPRODUCT(--(INDEX(Matrix!$C$5:$EV$304,0,$B9)&gt;0),--(INDEX(Matrix!$C$5:$EV$304,0,AA$3)&gt;0)))</f>
        <v>12</v>
      </c>
      <c r="AB9" s="12" t="n">
        <f aca="false">IF(OR($A9="",AB$4=""),"",SUMPRODUCT(--(INDEX(Matrix!$C$5:$EV$304,0,$B9)&gt;0),--(INDEX(Matrix!$C$5:$EV$304,0,AB$3)&gt;0)))</f>
        <v>3</v>
      </c>
      <c r="AC9" s="12" t="n">
        <f aca="false">IF(OR($A9="",AC$4=""),"",SUMPRODUCT(--(INDEX(Matrix!$C$5:$EV$304,0,$B9)&gt;0),--(INDEX(Matrix!$C$5:$EV$304,0,AC$3)&gt;0)))</f>
        <v>1</v>
      </c>
      <c r="AD9" s="12" t="n">
        <f aca="false">IF(OR($A9="",AD$4=""),"",SUMPRODUCT(--(INDEX(Matrix!$C$5:$EV$304,0,$B9)&gt;0),--(INDEX(Matrix!$C$5:$EV$304,0,AD$3)&gt;0)))</f>
        <v>0</v>
      </c>
      <c r="AE9" s="12" t="n">
        <f aca="false">IF(OR($A9="",AE$4=""),"",SUMPRODUCT(--(INDEX(Matrix!$C$5:$EV$304,0,$B9)&gt;0),--(INDEX(Matrix!$C$5:$EV$304,0,AE$3)&gt;0)))</f>
        <v>7</v>
      </c>
      <c r="AF9" s="12" t="n">
        <f aca="false">IF(OR($A9="",AF$4=""),"",SUMPRODUCT(--(INDEX(Matrix!$C$5:$EV$304,0,$B9)&gt;0),--(INDEX(Matrix!$C$5:$EV$304,0,AF$3)&gt;0)))</f>
        <v>7</v>
      </c>
      <c r="AG9" s="12" t="n">
        <f aca="false">IF(OR($A9="",AG$4=""),"",SUMPRODUCT(--(INDEX(Matrix!$C$5:$EV$304,0,$B9)&gt;0),--(INDEX(Matrix!$C$5:$EV$304,0,AG$3)&gt;0)))</f>
        <v>7</v>
      </c>
      <c r="AH9" s="12" t="n">
        <f aca="false">IF(OR($A9="",AH$4=""),"",SUMPRODUCT(--(INDEX(Matrix!$C$5:$EV$304,0,$B9)&gt;0),--(INDEX(Matrix!$C$5:$EV$304,0,AH$3)&gt;0)))</f>
        <v>10</v>
      </c>
      <c r="AI9" s="12" t="n">
        <f aca="false">IF(OR($A9="",AI$4=""),"",SUMPRODUCT(--(INDEX(Matrix!$C$5:$EV$304,0,$B9)&gt;0),--(INDEX(Matrix!$C$5:$EV$304,0,AI$3)&gt;0)))</f>
        <v>8</v>
      </c>
      <c r="AJ9" s="12" t="n">
        <f aca="false">IF(OR($A9="",AJ$4=""),"",SUMPRODUCT(--(INDEX(Matrix!$C$5:$EV$304,0,$B9)&gt;0),--(INDEX(Matrix!$C$5:$EV$304,0,AJ$3)&gt;0)))</f>
        <v>8</v>
      </c>
      <c r="AK9" s="12" t="n">
        <f aca="false">IF(OR($A9="",AK$4=""),"",SUMPRODUCT(--(INDEX(Matrix!$C$5:$EV$304,0,$B9)&gt;0),--(INDEX(Matrix!$C$5:$EV$304,0,AK$3)&gt;0)))</f>
        <v>7</v>
      </c>
      <c r="AL9" s="12" t="n">
        <f aca="false">IF(OR($A9="",AL$4=""),"",SUMPRODUCT(--(INDEX(Matrix!$C$5:$EV$304,0,$B9)&gt;0),--(INDEX(Matrix!$C$5:$EV$304,0,AL$3)&gt;0)))</f>
        <v>7</v>
      </c>
      <c r="AM9" s="12" t="n">
        <f aca="false">IF(OR($A9="",AM$4=""),"",SUMPRODUCT(--(INDEX(Matrix!$C$5:$EV$304,0,$B9)&gt;0),--(INDEX(Matrix!$C$5:$EV$304,0,AM$3)&gt;0)))</f>
        <v>4</v>
      </c>
      <c r="AN9" s="12" t="n">
        <f aca="false">IF(OR($A9="",AN$4=""),"",SUMPRODUCT(--(INDEX(Matrix!$C$5:$EV$304,0,$B9)&gt;0),--(INDEX(Matrix!$C$5:$EV$304,0,AN$3)&gt;0)))</f>
        <v>4</v>
      </c>
      <c r="AO9" s="12" t="n">
        <f aca="false">IF(OR($A9="",AO$4=""),"",SUMPRODUCT(--(INDEX(Matrix!$C$5:$EV$304,0,$B9)&gt;0),--(INDEX(Matrix!$C$5:$EV$304,0,AO$3)&gt;0)))</f>
        <v>1</v>
      </c>
      <c r="AP9" s="12" t="n">
        <f aca="false">IF(OR($A9="",AP$4=""),"",SUMPRODUCT(--(INDEX(Matrix!$C$5:$EV$304,0,$B9)&gt;0),--(INDEX(Matrix!$C$5:$EV$304,0,AP$3)&gt;0)))</f>
        <v>1</v>
      </c>
      <c r="AQ9" s="12" t="n">
        <f aca="false">IF(OR($A9="",AQ$4=""),"",SUMPRODUCT(--(INDEX(Matrix!$C$5:$EV$304,0,$B9)&gt;0),--(INDEX(Matrix!$C$5:$EV$304,0,AQ$3)&gt;0)))</f>
        <v>1</v>
      </c>
      <c r="AR9" s="12" t="n">
        <f aca="false">IF(OR($A9="",AR$4=""),"",SUMPRODUCT(--(INDEX(Matrix!$C$5:$EV$304,0,$B9)&gt;0),--(INDEX(Matrix!$C$5:$EV$304,0,AR$3)&gt;0)))</f>
        <v>1</v>
      </c>
      <c r="AS9" s="12" t="n">
        <f aca="false">IF(OR($A9="",AS$4=""),"",SUMPRODUCT(--(INDEX(Matrix!$C$5:$EV$304,0,$B9)&gt;0),--(INDEX(Matrix!$C$5:$EV$304,0,AS$3)&gt;0)))</f>
        <v>1</v>
      </c>
      <c r="AT9" s="12" t="n">
        <f aca="false">IF(OR($A9="",AT$4=""),"",SUMPRODUCT(--(INDEX(Matrix!$C$5:$EV$304,0,$B9)&gt;0),--(INDEX(Matrix!$C$5:$EV$304,0,AT$3)&gt;0)))</f>
        <v>1</v>
      </c>
      <c r="AU9" s="12" t="n">
        <f aca="false">IF(OR($A9="",AU$4=""),"",SUMPRODUCT(--(INDEX(Matrix!$C$5:$EV$304,0,$B9)&gt;0),--(INDEX(Matrix!$C$5:$EV$304,0,AU$3)&gt;0)))</f>
        <v>0</v>
      </c>
      <c r="AV9" s="12" t="n">
        <f aca="false">IF(OR($A9="",AV$4=""),"",SUMPRODUCT(--(INDEX(Matrix!$C$5:$EV$304,0,$B9)&gt;0),--(INDEX(Matrix!$C$5:$EV$304,0,AV$3)&gt;0)))</f>
        <v>8</v>
      </c>
      <c r="AW9" s="12" t="n">
        <f aca="false">IF(OR($A9="",AW$4=""),"",SUMPRODUCT(--(INDEX(Matrix!$C$5:$EV$304,0,$B9)&gt;0),--(INDEX(Matrix!$C$5:$EV$304,0,AW$3)&gt;0)))</f>
        <v>8</v>
      </c>
      <c r="AX9" s="12" t="n">
        <f aca="false">IF(OR($A9="",AX$4=""),"",SUMPRODUCT(--(INDEX(Matrix!$C$5:$EV$304,0,$B9)&gt;0),--(INDEX(Matrix!$C$5:$EV$304,0,AX$3)&gt;0)))</f>
        <v>12</v>
      </c>
      <c r="AY9" s="12" t="n">
        <f aca="false">IF(OR($A9="",AY$4=""),"",SUMPRODUCT(--(INDEX(Matrix!$C$5:$EV$304,0,$B9)&gt;0),--(INDEX(Matrix!$C$5:$EV$304,0,AY$3)&gt;0)))</f>
        <v>12</v>
      </c>
      <c r="AZ9" s="12" t="n">
        <f aca="false">IF(OR($A9="",AZ$4=""),"",SUMPRODUCT(--(INDEX(Matrix!$C$5:$EV$304,0,$B9)&gt;0),--(INDEX(Matrix!$C$5:$EV$304,0,AZ$3)&gt;0)))</f>
        <v>7</v>
      </c>
      <c r="BA9" s="12" t="n">
        <f aca="false">IF(OR($A9="",BA$4=""),"",SUMPRODUCT(--(INDEX(Matrix!$C$5:$EV$304,0,$B9)&gt;0),--(INDEX(Matrix!$C$5:$EV$304,0,BA$3)&gt;0)))</f>
        <v>7</v>
      </c>
      <c r="BB9" s="12" t="n">
        <f aca="false">IF(OR($A9="",BB$4=""),"",SUMPRODUCT(--(INDEX(Matrix!$C$5:$EV$304,0,$B9)&gt;0),--(INDEX(Matrix!$C$5:$EV$304,0,BB$3)&gt;0)))</f>
        <v>9</v>
      </c>
      <c r="BC9" s="12" t="n">
        <f aca="false">IF(OR($A9="",BC$4=""),"",SUMPRODUCT(--(INDEX(Matrix!$C$5:$EV$304,0,$B9)&gt;0),--(INDEX(Matrix!$C$5:$EV$304,0,BC$3)&gt;0)))</f>
        <v>10</v>
      </c>
      <c r="BD9" s="12" t="n">
        <f aca="false">IF(OR($A9="",BD$4=""),"",SUMPRODUCT(--(INDEX(Matrix!$C$5:$EV$304,0,$B9)&gt;0),--(INDEX(Matrix!$C$5:$EV$304,0,BD$3)&gt;0)))</f>
        <v>9</v>
      </c>
      <c r="BE9" s="12" t="n">
        <f aca="false">IF(OR($A9="",BE$4=""),"",SUMPRODUCT(--(INDEX(Matrix!$C$5:$EV$304,0,$B9)&gt;0),--(INDEX(Matrix!$C$5:$EV$304,0,BE$3)&gt;0)))</f>
        <v>9</v>
      </c>
      <c r="BF9" s="12" t="n">
        <f aca="false">IF(OR($A9="",BF$4=""),"",SUMPRODUCT(--(INDEX(Matrix!$C$5:$EV$304,0,$B9)&gt;0),--(INDEX(Matrix!$C$5:$EV$304,0,BF$3)&gt;0)))</f>
        <v>8</v>
      </c>
      <c r="BG9" s="12" t="n">
        <f aca="false">IF(OR($A9="",BG$4=""),"",SUMPRODUCT(--(INDEX(Matrix!$C$5:$EV$304,0,$B9)&gt;0),--(INDEX(Matrix!$C$5:$EV$304,0,BG$3)&gt;0)))</f>
        <v>9</v>
      </c>
      <c r="BH9" s="12" t="n">
        <f aca="false">IF(OR($A9="",BH$4=""),"",SUMPRODUCT(--(INDEX(Matrix!$C$5:$EV$304,0,$B9)&gt;0),--(INDEX(Matrix!$C$5:$EV$304,0,BH$3)&gt;0)))</f>
        <v>8</v>
      </c>
      <c r="BI9" s="12" t="n">
        <f aca="false">IF(OR($A9="",BI$4=""),"",SUMPRODUCT(--(INDEX(Matrix!$C$5:$EV$304,0,$B9)&gt;0),--(INDEX(Matrix!$C$5:$EV$304,0,BI$3)&gt;0)))</f>
        <v>8</v>
      </c>
      <c r="BJ9" s="12" t="n">
        <f aca="false">IF(OR($A9="",BJ$4=""),"",SUMPRODUCT(--(INDEX(Matrix!$C$5:$EV$304,0,$B9)&gt;0),--(INDEX(Matrix!$C$5:$EV$304,0,BJ$3)&gt;0)))</f>
        <v>0</v>
      </c>
      <c r="BK9" s="12" t="n">
        <f aca="false">IF(OR($A9="",BK$4=""),"",SUMPRODUCT(--(INDEX(Matrix!$C$5:$EV$304,0,$B9)&gt;0),--(INDEX(Matrix!$C$5:$EV$304,0,BK$3)&gt;0)))</f>
        <v>9</v>
      </c>
      <c r="BL9" s="12" t="n">
        <f aca="false">IF(OR($A9="",BL$4=""),"",SUMPRODUCT(--(INDEX(Matrix!$C$5:$EV$304,0,$B9)&gt;0),--(INDEX(Matrix!$C$5:$EV$304,0,BL$3)&gt;0)))</f>
        <v>10</v>
      </c>
      <c r="BM9" s="12" t="n">
        <f aca="false">IF(OR($A9="",BM$4=""),"",SUMPRODUCT(--(INDEX(Matrix!$C$5:$EV$304,0,$B9)&gt;0),--(INDEX(Matrix!$C$5:$EV$304,0,BM$3)&gt;0)))</f>
        <v>9</v>
      </c>
      <c r="BN9" s="12" t="n">
        <f aca="false">IF(OR($A9="",BN$4=""),"",SUMPRODUCT(--(INDEX(Matrix!$C$5:$EV$304,0,$B9)&gt;0),--(INDEX(Matrix!$C$5:$EV$304,0,BN$3)&gt;0)))</f>
        <v>9</v>
      </c>
      <c r="BO9" s="12" t="n">
        <f aca="false">IF(OR($A9="",BO$4=""),"",SUMPRODUCT(--(INDEX(Matrix!$C$5:$EV$304,0,$B9)&gt;0),--(INDEX(Matrix!$C$5:$EV$304,0,BO$3)&gt;0)))</f>
        <v>3</v>
      </c>
      <c r="BP9" s="12" t="n">
        <f aca="false">IF(OR($A9="",BP$4=""),"",SUMPRODUCT(--(INDEX(Matrix!$C$5:$EV$304,0,$B9)&gt;0),--(INDEX(Matrix!$C$5:$EV$304,0,BP$3)&gt;0)))</f>
        <v>0</v>
      </c>
      <c r="BQ9" s="12" t="n">
        <f aca="false">IF(OR($A9="",BQ$4=""),"",SUMPRODUCT(--(INDEX(Matrix!$C$5:$EV$304,0,$B9)&gt;0),--(INDEX(Matrix!$C$5:$EV$304,0,BQ$3)&gt;0)))</f>
        <v>0</v>
      </c>
      <c r="BR9" s="12" t="n">
        <f aca="false">IF(OR($A9="",BR$4=""),"",SUMPRODUCT(--(INDEX(Matrix!$C$5:$EV$304,0,$B9)&gt;0),--(INDEX(Matrix!$C$5:$EV$304,0,BR$3)&gt;0)))</f>
        <v>0</v>
      </c>
      <c r="BS9" s="12" t="n">
        <f aca="false">IF(OR($A9="",BS$4=""),"",SUMPRODUCT(--(INDEX(Matrix!$C$5:$EV$304,0,$B9)&gt;0),--(INDEX(Matrix!$C$5:$EV$304,0,BS$3)&gt;0)))</f>
        <v>0</v>
      </c>
      <c r="BT9" s="12" t="n">
        <f aca="false">IF(OR($A9="",BT$4=""),"",SUMPRODUCT(--(INDEX(Matrix!$C$5:$EV$304,0,$B9)&gt;0),--(INDEX(Matrix!$C$5:$EV$304,0,BT$3)&gt;0)))</f>
        <v>0</v>
      </c>
      <c r="BU9" s="12" t="n">
        <f aca="false">IF(OR($A9="",BU$4=""),"",SUMPRODUCT(--(INDEX(Matrix!$C$5:$EV$304,0,$B9)&gt;0),--(INDEX(Matrix!$C$5:$EV$304,0,BU$3)&gt;0)))</f>
        <v>3</v>
      </c>
      <c r="BV9" s="12" t="n">
        <f aca="false">IF(OR($A9="",BV$4=""),"",SUMPRODUCT(--(INDEX(Matrix!$C$5:$EV$304,0,$B9)&gt;0),--(INDEX(Matrix!$C$5:$EV$304,0,BV$3)&gt;0)))</f>
        <v>1</v>
      </c>
      <c r="BW9" s="12" t="n">
        <f aca="false">IF(OR($A9="",BW$4=""),"",SUMPRODUCT(--(INDEX(Matrix!$C$5:$EV$304,0,$B9)&gt;0),--(INDEX(Matrix!$C$5:$EV$304,0,BW$3)&gt;0)))</f>
        <v>1</v>
      </c>
      <c r="BX9" s="12" t="n">
        <f aca="false">IF(OR($A9="",BX$4=""),"",SUMPRODUCT(--(INDEX(Matrix!$C$5:$EV$304,0,$B9)&gt;0),--(INDEX(Matrix!$C$5:$EV$304,0,BX$3)&gt;0)))</f>
        <v>0</v>
      </c>
      <c r="BY9" s="12" t="n">
        <f aca="false">IF(OR($A9="",BY$4=""),"",SUMPRODUCT(--(INDEX(Matrix!$C$5:$EV$304,0,$B9)&gt;0),--(INDEX(Matrix!$C$5:$EV$304,0,BY$3)&gt;0)))</f>
        <v>3</v>
      </c>
      <c r="BZ9" s="12" t="n">
        <f aca="false">IF(OR($A9="",BZ$4=""),"",SUMPRODUCT(--(INDEX(Matrix!$C$5:$EV$304,0,$B9)&gt;0),--(INDEX(Matrix!$C$5:$EV$304,0,BZ$3)&gt;0)))</f>
        <v>2</v>
      </c>
      <c r="CA9" s="12" t="n">
        <f aca="false">IF(OR($A9="",CA$4=""),"",SUMPRODUCT(--(INDEX(Matrix!$C$5:$EV$304,0,$B9)&gt;0),--(INDEX(Matrix!$C$5:$EV$304,0,CA$3)&gt;0)))</f>
        <v>2</v>
      </c>
      <c r="CB9" s="12" t="n">
        <f aca="false">IF(OR($A9="",CB$4=""),"",SUMPRODUCT(--(INDEX(Matrix!$C$5:$EV$304,0,$B9)&gt;0),--(INDEX(Matrix!$C$5:$EV$304,0,CB$3)&gt;0)))</f>
        <v>0</v>
      </c>
      <c r="CC9" s="12" t="n">
        <f aca="false">IF(OR($A9="",CC$4=""),"",SUMPRODUCT(--(INDEX(Matrix!$C$5:$EV$304,0,$B9)&gt;0),--(INDEX(Matrix!$C$5:$EV$304,0,CC$3)&gt;0)))</f>
        <v>0</v>
      </c>
      <c r="CD9" s="12" t="n">
        <f aca="false">IF(OR($A9="",CD$4=""),"",SUMPRODUCT(--(INDEX(Matrix!$C$5:$EV$304,0,$B9)&gt;0),--(INDEX(Matrix!$C$5:$EV$304,0,CD$3)&gt;0)))</f>
        <v>10</v>
      </c>
      <c r="CE9" s="12" t="n">
        <f aca="false">IF(OR($A9="",CE$4=""),"",SUMPRODUCT(--(INDEX(Matrix!$C$5:$EV$304,0,$B9)&gt;0),--(INDEX(Matrix!$C$5:$EV$304,0,CE$3)&gt;0)))</f>
        <v>6</v>
      </c>
      <c r="CF9" s="12" t="n">
        <f aca="false">IF(OR($A9="",CF$4=""),"",SUMPRODUCT(--(INDEX(Matrix!$C$5:$EV$304,0,$B9)&gt;0),--(INDEX(Matrix!$C$5:$EV$304,0,CF$3)&gt;0)))</f>
        <v>3</v>
      </c>
      <c r="CG9" s="12" t="n">
        <f aca="false">IF(OR($A9="",CG$4=""),"",SUMPRODUCT(--(INDEX(Matrix!$C$5:$EV$304,0,$B9)&gt;0),--(INDEX(Matrix!$C$5:$EV$304,0,CG$3)&gt;0)))</f>
        <v>7</v>
      </c>
      <c r="CH9" s="12" t="n">
        <f aca="false">IF(OR($A9="",CH$4=""),"",SUMPRODUCT(--(INDEX(Matrix!$C$5:$EV$304,0,$B9)&gt;0),--(INDEX(Matrix!$C$5:$EV$304,0,CH$3)&gt;0)))</f>
        <v>2</v>
      </c>
      <c r="CI9" s="12" t="n">
        <f aca="false">IF(OR($A9="",CI$4=""),"",SUMPRODUCT(--(INDEX(Matrix!$C$5:$EV$304,0,$B9)&gt;0),--(INDEX(Matrix!$C$5:$EV$304,0,CI$3)&gt;0)))</f>
        <v>10</v>
      </c>
      <c r="CJ9" s="12" t="n">
        <f aca="false">IF(OR($A9="",CJ$4=""),"",SUMPRODUCT(--(INDEX(Matrix!$C$5:$EV$304,0,$B9)&gt;0),--(INDEX(Matrix!$C$5:$EV$304,0,CJ$3)&gt;0)))</f>
        <v>3</v>
      </c>
      <c r="CK9" s="12" t="n">
        <f aca="false">IF(OR($A9="",CK$4=""),"",SUMPRODUCT(--(INDEX(Matrix!$C$5:$EV$304,0,$B9)&gt;0),--(INDEX(Matrix!$C$5:$EV$304,0,CK$3)&gt;0)))</f>
        <v>9</v>
      </c>
      <c r="CL9" s="12" t="n">
        <f aca="false">IF(OR($A9="",CL$4=""),"",SUMPRODUCT(--(INDEX(Matrix!$C$5:$EV$304,0,$B9)&gt;0),--(INDEX(Matrix!$C$5:$EV$304,0,CL$3)&gt;0)))</f>
        <v>4</v>
      </c>
      <c r="CM9" s="12" t="n">
        <f aca="false">IF(OR($A9="",CM$4=""),"",SUMPRODUCT(--(INDEX(Matrix!$C$5:$EV$304,0,$B9)&gt;0),--(INDEX(Matrix!$C$5:$EV$304,0,CM$3)&gt;0)))</f>
        <v>9</v>
      </c>
      <c r="CN9" s="12" t="n">
        <f aca="false">IF(OR($A9="",CN$4=""),"",SUMPRODUCT(--(INDEX(Matrix!$C$5:$EV$304,0,$B9)&gt;0),--(INDEX(Matrix!$C$5:$EV$304,0,CN$3)&gt;0)))</f>
        <v>7</v>
      </c>
      <c r="CO9" s="12" t="n">
        <f aca="false">IF(OR($A9="",CO$4=""),"",SUMPRODUCT(--(INDEX(Matrix!$C$5:$EV$304,0,$B9)&gt;0),--(INDEX(Matrix!$C$5:$EV$304,0,CO$3)&gt;0)))</f>
        <v>7</v>
      </c>
      <c r="CP9" s="12" t="n">
        <f aca="false">IF(OR($A9="",CP$4=""),"",SUMPRODUCT(--(INDEX(Matrix!$C$5:$EV$304,0,$B9)&gt;0),--(INDEX(Matrix!$C$5:$EV$304,0,CP$3)&gt;0)))</f>
        <v>7</v>
      </c>
      <c r="CQ9" s="12" t="n">
        <f aca="false">IF(OR($A9="",CQ$4=""),"",SUMPRODUCT(--(INDEX(Matrix!$C$5:$EV$304,0,$B9)&gt;0),--(INDEX(Matrix!$C$5:$EV$304,0,CQ$3)&gt;0)))</f>
        <v>7</v>
      </c>
      <c r="CR9" s="12" t="n">
        <f aca="false">IF(OR($A9="",CR$4=""),"",SUMPRODUCT(--(INDEX(Matrix!$C$5:$EV$304,0,$B9)&gt;0),--(INDEX(Matrix!$C$5:$EV$304,0,CR$3)&gt;0)))</f>
        <v>9</v>
      </c>
      <c r="CS9" s="12" t="n">
        <f aca="false">IF(OR($A9="",CS$4=""),"",SUMPRODUCT(--(INDEX(Matrix!$C$5:$EV$304,0,$B9)&gt;0),--(INDEX(Matrix!$C$5:$EV$304,0,CS$3)&gt;0)))</f>
        <v>8</v>
      </c>
      <c r="CT9" s="12" t="n">
        <f aca="false">IF(OR($A9="",CT$4=""),"",SUMPRODUCT(--(INDEX(Matrix!$C$5:$EV$304,0,$B9)&gt;0),--(INDEX(Matrix!$C$5:$EV$304,0,CT$3)&gt;0)))</f>
        <v>8</v>
      </c>
      <c r="CU9" s="12" t="n">
        <f aca="false">IF(OR($A9="",CU$4=""),"",SUMPRODUCT(--(INDEX(Matrix!$C$5:$EV$304,0,$B9)&gt;0),--(INDEX(Matrix!$C$5:$EV$304,0,CU$3)&gt;0)))</f>
        <v>8</v>
      </c>
      <c r="CV9" s="12" t="n">
        <f aca="false">IF(OR($A9="",CV$4=""),"",SUMPRODUCT(--(INDEX(Matrix!$C$5:$EV$304,0,$B9)&gt;0),--(INDEX(Matrix!$C$5:$EV$304,0,CV$3)&gt;0)))</f>
        <v>9</v>
      </c>
      <c r="CW9" s="12" t="n">
        <f aca="false">IF(OR($A9="",CW$4=""),"",SUMPRODUCT(--(INDEX(Matrix!$C$5:$EV$304,0,$B9)&gt;0),--(INDEX(Matrix!$C$5:$EV$304,0,CW$3)&gt;0)))</f>
        <v>6</v>
      </c>
      <c r="CX9" s="12" t="n">
        <f aca="false">IF(OR($A9="",CX$4=""),"",SUMPRODUCT(--(INDEX(Matrix!$C$5:$EV$304,0,$B9)&gt;0),--(INDEX(Matrix!$C$5:$EV$304,0,CX$3)&gt;0)))</f>
        <v>10</v>
      </c>
      <c r="CY9" s="12" t="n">
        <f aca="false">IF(OR($A9="",CY$4=""),"",SUMPRODUCT(--(INDEX(Matrix!$C$5:$EV$304,0,$B9)&gt;0),--(INDEX(Matrix!$C$5:$EV$304,0,CY$3)&gt;0)))</f>
        <v>10</v>
      </c>
      <c r="CZ9" s="12" t="n">
        <f aca="false">IF(OR($A9="",CZ$4=""),"",SUMPRODUCT(--(INDEX(Matrix!$C$5:$EV$304,0,$B9)&gt;0),--(INDEX(Matrix!$C$5:$EV$304,0,CZ$3)&gt;0)))</f>
        <v>0</v>
      </c>
      <c r="DA9" s="12" t="n">
        <f aca="false">IF(OR($A9="",DA$4=""),"",SUMPRODUCT(--(INDEX(Matrix!$C$5:$EV$304,0,$B9)&gt;0),--(INDEX(Matrix!$C$5:$EV$304,0,DA$3)&gt;0)))</f>
        <v>7</v>
      </c>
      <c r="DB9" s="12" t="n">
        <f aca="false">IF(OR($A9="",DB$4=""),"",SUMPRODUCT(--(INDEX(Matrix!$C$5:$EV$304,0,$B9)&gt;0),--(INDEX(Matrix!$C$5:$EV$304,0,DB$3)&gt;0)))</f>
        <v>0</v>
      </c>
      <c r="DC9" s="12" t="n">
        <f aca="false">IF(OR($A9="",DC$4=""),"",SUMPRODUCT(--(INDEX(Matrix!$C$5:$EV$304,0,$B9)&gt;0),--(INDEX(Matrix!$C$5:$EV$304,0,DC$3)&gt;0)))</f>
        <v>0</v>
      </c>
      <c r="DD9" s="12" t="n">
        <f aca="false">IF(OR($A9="",DD$4=""),"",SUMPRODUCT(--(INDEX(Matrix!$C$5:$EV$304,0,$B9)&gt;0),--(INDEX(Matrix!$C$5:$EV$304,0,DD$3)&gt;0)))</f>
        <v>6</v>
      </c>
      <c r="DE9" s="12" t="str">
        <f aca="false">IF(OR($A9="",DE$4=""),"",SUMPRODUCT(--(INDEX(Matrix!$C$5:$EV$304,0,$B9)&gt;0),--(INDEX(Matrix!$C$5:$EV$304,0,DE$3)&gt;0)))</f>
        <v/>
      </c>
      <c r="DF9" s="12" t="str">
        <f aca="false">IF(OR($A9="",DF$4=""),"",SUMPRODUCT(--(INDEX(Matrix!$C$5:$EV$304,0,$B9)&gt;0),--(INDEX(Matrix!$C$5:$EV$304,0,DF$3)&gt;0)))</f>
        <v/>
      </c>
      <c r="DG9" s="12" t="str">
        <f aca="false">IF(OR($A9="",DG$4=""),"",SUMPRODUCT(--(INDEX(Matrix!$C$5:$EV$304,0,$B9)&gt;0),--(INDEX(Matrix!$C$5:$EV$304,0,DG$3)&gt;0)))</f>
        <v/>
      </c>
      <c r="DH9" s="12" t="str">
        <f aca="false">IF(OR($A9="",DH$4=""),"",SUMPRODUCT(--(INDEX(Matrix!$C$5:$EV$304,0,$B9)&gt;0),--(INDEX(Matrix!$C$5:$EV$304,0,DH$3)&gt;0)))</f>
        <v/>
      </c>
      <c r="DI9" s="12" t="str">
        <f aca="false">IF(OR($A9="",DI$4=""),"",SUMPRODUCT(--(INDEX(Matrix!$C$5:$EV$304,0,$B9)&gt;0),--(INDEX(Matrix!$C$5:$EV$304,0,DI$3)&gt;0)))</f>
        <v/>
      </c>
      <c r="DJ9" s="12" t="str">
        <f aca="false">IF(OR($A9="",DJ$4=""),"",SUMPRODUCT(--(INDEX(Matrix!$C$5:$EV$304,0,$B9)&gt;0),--(INDEX(Matrix!$C$5:$EV$304,0,DJ$3)&gt;0)))</f>
        <v/>
      </c>
      <c r="DK9" s="12" t="str">
        <f aca="false">IF(OR($A9="",DK$4=""),"",SUMPRODUCT(--(INDEX(Matrix!$C$5:$EV$304,0,$B9)&gt;0),--(INDEX(Matrix!$C$5:$EV$304,0,DK$3)&gt;0)))</f>
        <v/>
      </c>
      <c r="DL9" s="12" t="str">
        <f aca="false">IF(OR($A9="",DL$4=""),"",SUMPRODUCT(--(INDEX(Matrix!$C$5:$EV$304,0,$B9)&gt;0),--(INDEX(Matrix!$C$5:$EV$304,0,DL$3)&gt;0)))</f>
        <v/>
      </c>
      <c r="DM9" s="12" t="str">
        <f aca="false">IF(OR($A9="",DM$4=""),"",SUMPRODUCT(--(INDEX(Matrix!$C$5:$EV$304,0,$B9)&gt;0),--(INDEX(Matrix!$C$5:$EV$304,0,DM$3)&gt;0)))</f>
        <v/>
      </c>
      <c r="DN9" s="12" t="str">
        <f aca="false">IF(OR($A9="",DN$4=""),"",SUMPRODUCT(--(INDEX(Matrix!$C$5:$EV$304,0,$B9)&gt;0),--(INDEX(Matrix!$C$5:$EV$304,0,DN$3)&gt;0)))</f>
        <v/>
      </c>
      <c r="DO9" s="12" t="str">
        <f aca="false">IF(OR($A9="",DO$4=""),"",SUMPRODUCT(--(INDEX(Matrix!$C$5:$EV$304,0,$B9)&gt;0),--(INDEX(Matrix!$C$5:$EV$304,0,DO$3)&gt;0)))</f>
        <v/>
      </c>
      <c r="DP9" s="12" t="str">
        <f aca="false">IF(OR($A9="",DP$4=""),"",SUMPRODUCT(--(INDEX(Matrix!$C$5:$EV$304,0,$B9)&gt;0),--(INDEX(Matrix!$C$5:$EV$304,0,DP$3)&gt;0)))</f>
        <v/>
      </c>
      <c r="DQ9" s="12" t="str">
        <f aca="false">IF(OR($A9="",DQ$4=""),"",SUMPRODUCT(--(INDEX(Matrix!$C$5:$EV$304,0,$B9)&gt;0),--(INDEX(Matrix!$C$5:$EV$304,0,DQ$3)&gt;0)))</f>
        <v/>
      </c>
      <c r="DR9" s="12" t="str">
        <f aca="false">IF(OR($A9="",DR$4=""),"",SUMPRODUCT(--(INDEX(Matrix!$C$5:$EV$304,0,$B9)&gt;0),--(INDEX(Matrix!$C$5:$EV$304,0,DR$3)&gt;0)))</f>
        <v/>
      </c>
      <c r="DS9" s="12" t="str">
        <f aca="false">IF(OR($A9="",DS$4=""),"",SUMPRODUCT(--(INDEX(Matrix!$C$5:$EV$304,0,$B9)&gt;0),--(INDEX(Matrix!$C$5:$EV$304,0,DS$3)&gt;0)))</f>
        <v/>
      </c>
      <c r="DT9" s="12" t="str">
        <f aca="false">IF(OR($A9="",DT$4=""),"",SUMPRODUCT(--(INDEX(Matrix!$C$5:$EV$304,0,$B9)&gt;0),--(INDEX(Matrix!$C$5:$EV$304,0,DT$3)&gt;0)))</f>
        <v/>
      </c>
      <c r="DU9" s="12" t="str">
        <f aca="false">IF(OR($A9="",DU$4=""),"",SUMPRODUCT(--(INDEX(Matrix!$C$5:$EV$304,0,$B9)&gt;0),--(INDEX(Matrix!$C$5:$EV$304,0,DU$3)&gt;0)))</f>
        <v/>
      </c>
      <c r="DV9" s="12" t="str">
        <f aca="false">IF(OR($A9="",DV$4=""),"",SUMPRODUCT(--(INDEX(Matrix!$C$5:$EV$304,0,$B9)&gt;0),--(INDEX(Matrix!$C$5:$EV$304,0,DV$3)&gt;0)))</f>
        <v/>
      </c>
      <c r="DW9" s="12" t="str">
        <f aca="false">IF(OR($A9="",DW$4=""),"",SUMPRODUCT(--(INDEX(Matrix!$C$5:$EV$304,0,$B9)&gt;0),--(INDEX(Matrix!$C$5:$EV$304,0,DW$3)&gt;0)))</f>
        <v/>
      </c>
      <c r="DX9" s="12" t="str">
        <f aca="false">IF(OR($A9="",DX$4=""),"",SUMPRODUCT(--(INDEX(Matrix!$C$5:$EV$304,0,$B9)&gt;0),--(INDEX(Matrix!$C$5:$EV$304,0,DX$3)&gt;0)))</f>
        <v/>
      </c>
      <c r="DY9" s="12" t="str">
        <f aca="false">IF(OR($A9="",DY$4=""),"",SUMPRODUCT(--(INDEX(Matrix!$C$5:$EV$304,0,$B9)&gt;0),--(INDEX(Matrix!$C$5:$EV$304,0,DY$3)&gt;0)))</f>
        <v/>
      </c>
      <c r="DZ9" s="12" t="str">
        <f aca="false">IF(OR($A9="",DZ$4=""),"",SUMPRODUCT(--(INDEX(Matrix!$C$5:$EV$304,0,$B9)&gt;0),--(INDEX(Matrix!$C$5:$EV$304,0,DZ$3)&gt;0)))</f>
        <v/>
      </c>
      <c r="EA9" s="12" t="str">
        <f aca="false">IF(OR($A9="",EA$4=""),"",SUMPRODUCT(--(INDEX(Matrix!$C$5:$EV$304,0,$B9)&gt;0),--(INDEX(Matrix!$C$5:$EV$304,0,EA$3)&gt;0)))</f>
        <v/>
      </c>
      <c r="EB9" s="12" t="str">
        <f aca="false">IF(OR($A9="",EB$4=""),"",SUMPRODUCT(--(INDEX(Matrix!$C$5:$EV$304,0,$B9)&gt;0),--(INDEX(Matrix!$C$5:$EV$304,0,EB$3)&gt;0)))</f>
        <v/>
      </c>
      <c r="EC9" s="12" t="str">
        <f aca="false">IF(OR($A9="",EC$4=""),"",SUMPRODUCT(--(INDEX(Matrix!$C$5:$EV$304,0,$B9)&gt;0),--(INDEX(Matrix!$C$5:$EV$304,0,EC$3)&gt;0)))</f>
        <v/>
      </c>
      <c r="ED9" s="12" t="str">
        <f aca="false">IF(OR($A9="",ED$4=""),"",SUMPRODUCT(--(INDEX(Matrix!$C$5:$EV$304,0,$B9)&gt;0),--(INDEX(Matrix!$C$5:$EV$304,0,ED$3)&gt;0)))</f>
        <v/>
      </c>
      <c r="EE9" s="12" t="str">
        <f aca="false">IF(OR($A9="",EE$4=""),"",SUMPRODUCT(--(INDEX(Matrix!$C$5:$EV$304,0,$B9)&gt;0),--(INDEX(Matrix!$C$5:$EV$304,0,EE$3)&gt;0)))</f>
        <v/>
      </c>
      <c r="EF9" s="12" t="str">
        <f aca="false">IF(OR($A9="",EF$4=""),"",SUMPRODUCT(--(INDEX(Matrix!$C$5:$EV$304,0,$B9)&gt;0),--(INDEX(Matrix!$C$5:$EV$304,0,EF$3)&gt;0)))</f>
        <v/>
      </c>
      <c r="EG9" s="12" t="str">
        <f aca="false">IF(OR($A9="",EG$4=""),"",SUMPRODUCT(--(INDEX(Matrix!$C$5:$EV$304,0,$B9)&gt;0),--(INDEX(Matrix!$C$5:$EV$304,0,EG$3)&gt;0)))</f>
        <v/>
      </c>
      <c r="EH9" s="12" t="str">
        <f aca="false">IF(OR($A9="",EH$4=""),"",SUMPRODUCT(--(INDEX(Matrix!$C$5:$EV$304,0,$B9)&gt;0),--(INDEX(Matrix!$C$5:$EV$304,0,EH$3)&gt;0)))</f>
        <v/>
      </c>
      <c r="EI9" s="12" t="str">
        <f aca="false">IF(OR($A9="",EI$4=""),"",SUMPRODUCT(--(INDEX(Matrix!$C$5:$EV$304,0,$B9)&gt;0),--(INDEX(Matrix!$C$5:$EV$304,0,EI$3)&gt;0)))</f>
        <v/>
      </c>
      <c r="EJ9" s="12" t="str">
        <f aca="false">IF(OR($A9="",EJ$4=""),"",SUMPRODUCT(--(INDEX(Matrix!$C$5:$EV$304,0,$B9)&gt;0),--(INDEX(Matrix!$C$5:$EV$304,0,EJ$3)&gt;0)))</f>
        <v/>
      </c>
      <c r="EK9" s="12" t="str">
        <f aca="false">IF(OR($A9="",EK$4=""),"",SUMPRODUCT(--(INDEX(Matrix!$C$5:$EV$304,0,$B9)&gt;0),--(INDEX(Matrix!$C$5:$EV$304,0,EK$3)&gt;0)))</f>
        <v/>
      </c>
      <c r="EL9" s="12" t="str">
        <f aca="false">IF(OR($A9="",EL$4=""),"",SUMPRODUCT(--(INDEX(Matrix!$C$5:$EV$304,0,$B9)&gt;0),--(INDEX(Matrix!$C$5:$EV$304,0,EL$3)&gt;0)))</f>
        <v/>
      </c>
      <c r="EM9" s="12" t="str">
        <f aca="false">IF(OR($A9="",EM$4=""),"",SUMPRODUCT(--(INDEX(Matrix!$C$5:$EV$304,0,$B9)&gt;0),--(INDEX(Matrix!$C$5:$EV$304,0,EM$3)&gt;0)))</f>
        <v/>
      </c>
      <c r="EN9" s="12" t="str">
        <f aca="false">IF(OR($A9="",EN$4=""),"",SUMPRODUCT(--(INDEX(Matrix!$C$5:$EV$304,0,$B9)&gt;0),--(INDEX(Matrix!$C$5:$EV$304,0,EN$3)&gt;0)))</f>
        <v/>
      </c>
      <c r="EO9" s="12" t="str">
        <f aca="false">IF(OR($A9="",EO$4=""),"",SUMPRODUCT(--(INDEX(Matrix!$C$5:$EV$304,0,$B9)&gt;0),--(INDEX(Matrix!$C$5:$EV$304,0,EO$3)&gt;0)))</f>
        <v/>
      </c>
      <c r="EP9" s="12" t="str">
        <f aca="false">IF(OR($A9="",EP$4=""),"",SUMPRODUCT(--(INDEX(Matrix!$C$5:$EV$304,0,$B9)&gt;0),--(INDEX(Matrix!$C$5:$EV$304,0,EP$3)&gt;0)))</f>
        <v/>
      </c>
      <c r="EQ9" s="12" t="str">
        <f aca="false">IF(OR($A9="",EQ$4=""),"",SUMPRODUCT(--(INDEX(Matrix!$C$5:$EV$304,0,$B9)&gt;0),--(INDEX(Matrix!$C$5:$EV$304,0,EQ$3)&gt;0)))</f>
        <v/>
      </c>
      <c r="ER9" s="12" t="str">
        <f aca="false">IF(OR($A9="",ER$4=""),"",SUMPRODUCT(--(INDEX(Matrix!$C$5:$EV$304,0,$B9)&gt;0),--(INDEX(Matrix!$C$5:$EV$304,0,ER$3)&gt;0)))</f>
        <v/>
      </c>
      <c r="ES9" s="12" t="str">
        <f aca="false">IF(OR($A9="",ES$4=""),"",SUMPRODUCT(--(INDEX(Matrix!$C$5:$EV$304,0,$B9)&gt;0),--(INDEX(Matrix!$C$5:$EV$304,0,ES$3)&gt;0)))</f>
        <v/>
      </c>
      <c r="ET9" s="12" t="str">
        <f aca="false">IF(OR($A9="",ET$4=""),"",SUMPRODUCT(--(INDEX(Matrix!$C$5:$EV$304,0,$B9)&gt;0),--(INDEX(Matrix!$C$5:$EV$304,0,ET$3)&gt;0)))</f>
        <v/>
      </c>
      <c r="EU9" s="12" t="str">
        <f aca="false">IF(OR($A9="",EU$4=""),"",SUMPRODUCT(--(INDEX(Matrix!$C$5:$EV$304,0,$B9)&gt;0),--(INDEX(Matrix!$C$5:$EV$304,0,EU$3)&gt;0)))</f>
        <v/>
      </c>
      <c r="EV9" s="12" t="str">
        <f aca="false">IF(OR($A9="",EV$4=""),"",SUMPRODUCT(--(INDEX(Matrix!$C$5:$EV$304,0,$B9)&gt;0),--(INDEX(Matrix!$C$5:$EV$304,0,EV$3)&gt;0)))</f>
        <v/>
      </c>
    </row>
    <row r="10" customFormat="false" ht="15" hidden="false" customHeight="false" outlineLevel="0" collapsed="false">
      <c r="A10" s="6" t="str">
        <f aca="false">IF(INDEX(Products!$A$2:$A$151,$B10)="","",INDEX(Products!$A$2:$A$151,$B10))</f>
        <v>Resmitrom (Resffera) 100</v>
      </c>
      <c r="B10" s="23" t="n">
        <v>6</v>
      </c>
      <c r="C10" s="12" t="n">
        <f aca="false">IF(OR($A10="",C$4=""),"",SUMPRODUCT(--(INDEX(Matrix!$C$5:$EV$304,0,$B10)&gt;0),--(INDEX(Matrix!$C$5:$EV$304,0,C$3)&gt;0)))</f>
        <v>11</v>
      </c>
      <c r="D10" s="12" t="n">
        <f aca="false">IF(OR($A10="",D$4=""),"",SUMPRODUCT(--(INDEX(Matrix!$C$5:$EV$304,0,$B10)&gt;0),--(INDEX(Matrix!$C$5:$EV$304,0,D$3)&gt;0)))</f>
        <v>11</v>
      </c>
      <c r="E10" s="12" t="n">
        <f aca="false">IF(OR($A10="",E$4=""),"",SUMPRODUCT(--(INDEX(Matrix!$C$5:$EV$304,0,$B10)&gt;0),--(INDEX(Matrix!$C$5:$EV$304,0,E$3)&gt;0)))</f>
        <v>11</v>
      </c>
      <c r="F10" s="12" t="n">
        <f aca="false">IF(OR($A10="",F$4=""),"",SUMPRODUCT(--(INDEX(Matrix!$C$5:$EV$304,0,$B10)&gt;0),--(INDEX(Matrix!$C$5:$EV$304,0,F$3)&gt;0)))</f>
        <v>15</v>
      </c>
      <c r="G10" s="12" t="n">
        <f aca="false">IF(OR($A10="",G$4=""),"",SUMPRODUCT(--(INDEX(Matrix!$C$5:$EV$304,0,$B10)&gt;0),--(INDEX(Matrix!$C$5:$EV$304,0,G$3)&gt;0)))</f>
        <v>15</v>
      </c>
      <c r="H10" s="12" t="n">
        <f aca="false">IF(OR($A10="",H$4=""),"",SUMPRODUCT(--(INDEX(Matrix!$C$5:$EV$304,0,$B10)&gt;0),--(INDEX(Matrix!$C$5:$EV$304,0,H$3)&gt;0)))</f>
        <v>15</v>
      </c>
      <c r="I10" s="12" t="n">
        <f aca="false">IF(OR($A10="",I$4=""),"",SUMPRODUCT(--(INDEX(Matrix!$C$5:$EV$304,0,$B10)&gt;0),--(INDEX(Matrix!$C$5:$EV$304,0,I$3)&gt;0)))</f>
        <v>8</v>
      </c>
      <c r="J10" s="12" t="n">
        <f aca="false">IF(OR($A10="",J$4=""),"",SUMPRODUCT(--(INDEX(Matrix!$C$5:$EV$304,0,$B10)&gt;0),--(INDEX(Matrix!$C$5:$EV$304,0,J$3)&gt;0)))</f>
        <v>8</v>
      </c>
      <c r="K10" s="12" t="n">
        <f aca="false">IF(OR($A10="",K$4=""),"",SUMPRODUCT(--(INDEX(Matrix!$C$5:$EV$304,0,$B10)&gt;0),--(INDEX(Matrix!$C$5:$EV$304,0,K$3)&gt;0)))</f>
        <v>6</v>
      </c>
      <c r="L10" s="12" t="n">
        <f aca="false">IF(OR($A10="",L$4=""),"",SUMPRODUCT(--(INDEX(Matrix!$C$5:$EV$304,0,$B10)&gt;0),--(INDEX(Matrix!$C$5:$EV$304,0,L$3)&gt;0)))</f>
        <v>6</v>
      </c>
      <c r="M10" s="12" t="n">
        <f aca="false">IF(OR($A10="",M$4=""),"",SUMPRODUCT(--(INDEX(Matrix!$C$5:$EV$304,0,$B10)&gt;0),--(INDEX(Matrix!$C$5:$EV$304,0,M$3)&gt;0)))</f>
        <v>6</v>
      </c>
      <c r="N10" s="12" t="n">
        <f aca="false">IF(OR($A10="",N$4=""),"",SUMPRODUCT(--(INDEX(Matrix!$C$5:$EV$304,0,$B10)&gt;0),--(INDEX(Matrix!$C$5:$EV$304,0,N$3)&gt;0)))</f>
        <v>7</v>
      </c>
      <c r="O10" s="12" t="n">
        <f aca="false">IF(OR($A10="",O$4=""),"",SUMPRODUCT(--(INDEX(Matrix!$C$5:$EV$304,0,$B10)&gt;0),--(INDEX(Matrix!$C$5:$EV$304,0,O$3)&gt;0)))</f>
        <v>8</v>
      </c>
      <c r="P10" s="12" t="n">
        <f aca="false">IF(OR($A10="",P$4=""),"",SUMPRODUCT(--(INDEX(Matrix!$C$5:$EV$304,0,$B10)&gt;0),--(INDEX(Matrix!$C$5:$EV$304,0,P$3)&gt;0)))</f>
        <v>7</v>
      </c>
      <c r="Q10" s="12" t="n">
        <f aca="false">IF(OR($A10="",Q$4=""),"",SUMPRODUCT(--(INDEX(Matrix!$C$5:$EV$304,0,$B10)&gt;0),--(INDEX(Matrix!$C$5:$EV$304,0,Q$3)&gt;0)))</f>
        <v>8</v>
      </c>
      <c r="R10" s="12" t="n">
        <f aca="false">IF(OR($A10="",R$4=""),"",SUMPRODUCT(--(INDEX(Matrix!$C$5:$EV$304,0,$B10)&gt;0),--(INDEX(Matrix!$C$5:$EV$304,0,R$3)&gt;0)))</f>
        <v>7</v>
      </c>
      <c r="S10" s="12" t="n">
        <f aca="false">IF(OR($A10="",S$4=""),"",SUMPRODUCT(--(INDEX(Matrix!$C$5:$EV$304,0,$B10)&gt;0),--(INDEX(Matrix!$C$5:$EV$304,0,S$3)&gt;0)))</f>
        <v>7</v>
      </c>
      <c r="T10" s="12" t="n">
        <f aca="false">IF(OR($A10="",T$4=""),"",SUMPRODUCT(--(INDEX(Matrix!$C$5:$EV$304,0,$B10)&gt;0),--(INDEX(Matrix!$C$5:$EV$304,0,T$3)&gt;0)))</f>
        <v>7</v>
      </c>
      <c r="U10" s="12" t="n">
        <f aca="false">IF(OR($A10="",U$4=""),"",SUMPRODUCT(--(INDEX(Matrix!$C$5:$EV$304,0,$B10)&gt;0),--(INDEX(Matrix!$C$5:$EV$304,0,U$3)&gt;0)))</f>
        <v>0</v>
      </c>
      <c r="V10" s="12" t="n">
        <f aca="false">IF(OR($A10="",V$4=""),"",SUMPRODUCT(--(INDEX(Matrix!$C$5:$EV$304,0,$B10)&gt;0),--(INDEX(Matrix!$C$5:$EV$304,0,V$3)&gt;0)))</f>
        <v>0</v>
      </c>
      <c r="W10" s="12" t="n">
        <f aca="false">IF(OR($A10="",W$4=""),"",SUMPRODUCT(--(INDEX(Matrix!$C$5:$EV$304,0,$B10)&gt;0),--(INDEX(Matrix!$C$5:$EV$304,0,W$3)&gt;0)))</f>
        <v>7</v>
      </c>
      <c r="X10" s="12" t="n">
        <f aca="false">IF(OR($A10="",X$4=""),"",SUMPRODUCT(--(INDEX(Matrix!$C$5:$EV$304,0,$B10)&gt;0),--(INDEX(Matrix!$C$5:$EV$304,0,X$3)&gt;0)))</f>
        <v>7</v>
      </c>
      <c r="Y10" s="12" t="n">
        <f aca="false">IF(OR($A10="",Y$4=""),"",SUMPRODUCT(--(INDEX(Matrix!$C$5:$EV$304,0,$B10)&gt;0),--(INDEX(Matrix!$C$5:$EV$304,0,Y$3)&gt;0)))</f>
        <v>7</v>
      </c>
      <c r="Z10" s="12" t="n">
        <f aca="false">IF(OR($A10="",Z$4=""),"",SUMPRODUCT(--(INDEX(Matrix!$C$5:$EV$304,0,$B10)&gt;0),--(INDEX(Matrix!$C$5:$EV$304,0,Z$3)&gt;0)))</f>
        <v>7</v>
      </c>
      <c r="AA10" s="12" t="n">
        <f aca="false">IF(OR($A10="",AA$4=""),"",SUMPRODUCT(--(INDEX(Matrix!$C$5:$EV$304,0,$B10)&gt;0),--(INDEX(Matrix!$C$5:$EV$304,0,AA$3)&gt;0)))</f>
        <v>12</v>
      </c>
      <c r="AB10" s="12" t="n">
        <f aca="false">IF(OR($A10="",AB$4=""),"",SUMPRODUCT(--(INDEX(Matrix!$C$5:$EV$304,0,$B10)&gt;0),--(INDEX(Matrix!$C$5:$EV$304,0,AB$3)&gt;0)))</f>
        <v>3</v>
      </c>
      <c r="AC10" s="12" t="n">
        <f aca="false">IF(OR($A10="",AC$4=""),"",SUMPRODUCT(--(INDEX(Matrix!$C$5:$EV$304,0,$B10)&gt;0),--(INDEX(Matrix!$C$5:$EV$304,0,AC$3)&gt;0)))</f>
        <v>1</v>
      </c>
      <c r="AD10" s="12" t="n">
        <f aca="false">IF(OR($A10="",AD$4=""),"",SUMPRODUCT(--(INDEX(Matrix!$C$5:$EV$304,0,$B10)&gt;0),--(INDEX(Matrix!$C$5:$EV$304,0,AD$3)&gt;0)))</f>
        <v>0</v>
      </c>
      <c r="AE10" s="12" t="n">
        <f aca="false">IF(OR($A10="",AE$4=""),"",SUMPRODUCT(--(INDEX(Matrix!$C$5:$EV$304,0,$B10)&gt;0),--(INDEX(Matrix!$C$5:$EV$304,0,AE$3)&gt;0)))</f>
        <v>7</v>
      </c>
      <c r="AF10" s="12" t="n">
        <f aca="false">IF(OR($A10="",AF$4=""),"",SUMPRODUCT(--(INDEX(Matrix!$C$5:$EV$304,0,$B10)&gt;0),--(INDEX(Matrix!$C$5:$EV$304,0,AF$3)&gt;0)))</f>
        <v>7</v>
      </c>
      <c r="AG10" s="12" t="n">
        <f aca="false">IF(OR($A10="",AG$4=""),"",SUMPRODUCT(--(INDEX(Matrix!$C$5:$EV$304,0,$B10)&gt;0),--(INDEX(Matrix!$C$5:$EV$304,0,AG$3)&gt;0)))</f>
        <v>7</v>
      </c>
      <c r="AH10" s="12" t="n">
        <f aca="false">IF(OR($A10="",AH$4=""),"",SUMPRODUCT(--(INDEX(Matrix!$C$5:$EV$304,0,$B10)&gt;0),--(INDEX(Matrix!$C$5:$EV$304,0,AH$3)&gt;0)))</f>
        <v>10</v>
      </c>
      <c r="AI10" s="12" t="n">
        <f aca="false">IF(OR($A10="",AI$4=""),"",SUMPRODUCT(--(INDEX(Matrix!$C$5:$EV$304,0,$B10)&gt;0),--(INDEX(Matrix!$C$5:$EV$304,0,AI$3)&gt;0)))</f>
        <v>8</v>
      </c>
      <c r="AJ10" s="12" t="n">
        <f aca="false">IF(OR($A10="",AJ$4=""),"",SUMPRODUCT(--(INDEX(Matrix!$C$5:$EV$304,0,$B10)&gt;0),--(INDEX(Matrix!$C$5:$EV$304,0,AJ$3)&gt;0)))</f>
        <v>8</v>
      </c>
      <c r="AK10" s="12" t="n">
        <f aca="false">IF(OR($A10="",AK$4=""),"",SUMPRODUCT(--(INDEX(Matrix!$C$5:$EV$304,0,$B10)&gt;0),--(INDEX(Matrix!$C$5:$EV$304,0,AK$3)&gt;0)))</f>
        <v>7</v>
      </c>
      <c r="AL10" s="12" t="n">
        <f aca="false">IF(OR($A10="",AL$4=""),"",SUMPRODUCT(--(INDEX(Matrix!$C$5:$EV$304,0,$B10)&gt;0),--(INDEX(Matrix!$C$5:$EV$304,0,AL$3)&gt;0)))</f>
        <v>7</v>
      </c>
      <c r="AM10" s="12" t="n">
        <f aca="false">IF(OR($A10="",AM$4=""),"",SUMPRODUCT(--(INDEX(Matrix!$C$5:$EV$304,0,$B10)&gt;0),--(INDEX(Matrix!$C$5:$EV$304,0,AM$3)&gt;0)))</f>
        <v>4</v>
      </c>
      <c r="AN10" s="12" t="n">
        <f aca="false">IF(OR($A10="",AN$4=""),"",SUMPRODUCT(--(INDEX(Matrix!$C$5:$EV$304,0,$B10)&gt;0),--(INDEX(Matrix!$C$5:$EV$304,0,AN$3)&gt;0)))</f>
        <v>4</v>
      </c>
      <c r="AO10" s="12" t="n">
        <f aca="false">IF(OR($A10="",AO$4=""),"",SUMPRODUCT(--(INDEX(Matrix!$C$5:$EV$304,0,$B10)&gt;0),--(INDEX(Matrix!$C$5:$EV$304,0,AO$3)&gt;0)))</f>
        <v>1</v>
      </c>
      <c r="AP10" s="12" t="n">
        <f aca="false">IF(OR($A10="",AP$4=""),"",SUMPRODUCT(--(INDEX(Matrix!$C$5:$EV$304,0,$B10)&gt;0),--(INDEX(Matrix!$C$5:$EV$304,0,AP$3)&gt;0)))</f>
        <v>1</v>
      </c>
      <c r="AQ10" s="12" t="n">
        <f aca="false">IF(OR($A10="",AQ$4=""),"",SUMPRODUCT(--(INDEX(Matrix!$C$5:$EV$304,0,$B10)&gt;0),--(INDEX(Matrix!$C$5:$EV$304,0,AQ$3)&gt;0)))</f>
        <v>1</v>
      </c>
      <c r="AR10" s="12" t="n">
        <f aca="false">IF(OR($A10="",AR$4=""),"",SUMPRODUCT(--(INDEX(Matrix!$C$5:$EV$304,0,$B10)&gt;0),--(INDEX(Matrix!$C$5:$EV$304,0,AR$3)&gt;0)))</f>
        <v>1</v>
      </c>
      <c r="AS10" s="12" t="n">
        <f aca="false">IF(OR($A10="",AS$4=""),"",SUMPRODUCT(--(INDEX(Matrix!$C$5:$EV$304,0,$B10)&gt;0),--(INDEX(Matrix!$C$5:$EV$304,0,AS$3)&gt;0)))</f>
        <v>1</v>
      </c>
      <c r="AT10" s="12" t="n">
        <f aca="false">IF(OR($A10="",AT$4=""),"",SUMPRODUCT(--(INDEX(Matrix!$C$5:$EV$304,0,$B10)&gt;0),--(INDEX(Matrix!$C$5:$EV$304,0,AT$3)&gt;0)))</f>
        <v>1</v>
      </c>
      <c r="AU10" s="12" t="n">
        <f aca="false">IF(OR($A10="",AU$4=""),"",SUMPRODUCT(--(INDEX(Matrix!$C$5:$EV$304,0,$B10)&gt;0),--(INDEX(Matrix!$C$5:$EV$304,0,AU$3)&gt;0)))</f>
        <v>0</v>
      </c>
      <c r="AV10" s="12" t="n">
        <f aca="false">IF(OR($A10="",AV$4=""),"",SUMPRODUCT(--(INDEX(Matrix!$C$5:$EV$304,0,$B10)&gt;0),--(INDEX(Matrix!$C$5:$EV$304,0,AV$3)&gt;0)))</f>
        <v>8</v>
      </c>
      <c r="AW10" s="12" t="n">
        <f aca="false">IF(OR($A10="",AW$4=""),"",SUMPRODUCT(--(INDEX(Matrix!$C$5:$EV$304,0,$B10)&gt;0),--(INDEX(Matrix!$C$5:$EV$304,0,AW$3)&gt;0)))</f>
        <v>8</v>
      </c>
      <c r="AX10" s="12" t="n">
        <f aca="false">IF(OR($A10="",AX$4=""),"",SUMPRODUCT(--(INDEX(Matrix!$C$5:$EV$304,0,$B10)&gt;0),--(INDEX(Matrix!$C$5:$EV$304,0,AX$3)&gt;0)))</f>
        <v>12</v>
      </c>
      <c r="AY10" s="12" t="n">
        <f aca="false">IF(OR($A10="",AY$4=""),"",SUMPRODUCT(--(INDEX(Matrix!$C$5:$EV$304,0,$B10)&gt;0),--(INDEX(Matrix!$C$5:$EV$304,0,AY$3)&gt;0)))</f>
        <v>12</v>
      </c>
      <c r="AZ10" s="12" t="n">
        <f aca="false">IF(OR($A10="",AZ$4=""),"",SUMPRODUCT(--(INDEX(Matrix!$C$5:$EV$304,0,$B10)&gt;0),--(INDEX(Matrix!$C$5:$EV$304,0,AZ$3)&gt;0)))</f>
        <v>7</v>
      </c>
      <c r="BA10" s="12" t="n">
        <f aca="false">IF(OR($A10="",BA$4=""),"",SUMPRODUCT(--(INDEX(Matrix!$C$5:$EV$304,0,$B10)&gt;0),--(INDEX(Matrix!$C$5:$EV$304,0,BA$3)&gt;0)))</f>
        <v>7</v>
      </c>
      <c r="BB10" s="12" t="n">
        <f aca="false">IF(OR($A10="",BB$4=""),"",SUMPRODUCT(--(INDEX(Matrix!$C$5:$EV$304,0,$B10)&gt;0),--(INDEX(Matrix!$C$5:$EV$304,0,BB$3)&gt;0)))</f>
        <v>9</v>
      </c>
      <c r="BC10" s="12" t="n">
        <f aca="false">IF(OR($A10="",BC$4=""),"",SUMPRODUCT(--(INDEX(Matrix!$C$5:$EV$304,0,$B10)&gt;0),--(INDEX(Matrix!$C$5:$EV$304,0,BC$3)&gt;0)))</f>
        <v>10</v>
      </c>
      <c r="BD10" s="12" t="n">
        <f aca="false">IF(OR($A10="",BD$4=""),"",SUMPRODUCT(--(INDEX(Matrix!$C$5:$EV$304,0,$B10)&gt;0),--(INDEX(Matrix!$C$5:$EV$304,0,BD$3)&gt;0)))</f>
        <v>9</v>
      </c>
      <c r="BE10" s="12" t="n">
        <f aca="false">IF(OR($A10="",BE$4=""),"",SUMPRODUCT(--(INDEX(Matrix!$C$5:$EV$304,0,$B10)&gt;0),--(INDEX(Matrix!$C$5:$EV$304,0,BE$3)&gt;0)))</f>
        <v>9</v>
      </c>
      <c r="BF10" s="12" t="n">
        <f aca="false">IF(OR($A10="",BF$4=""),"",SUMPRODUCT(--(INDEX(Matrix!$C$5:$EV$304,0,$B10)&gt;0),--(INDEX(Matrix!$C$5:$EV$304,0,BF$3)&gt;0)))</f>
        <v>8</v>
      </c>
      <c r="BG10" s="12" t="n">
        <f aca="false">IF(OR($A10="",BG$4=""),"",SUMPRODUCT(--(INDEX(Matrix!$C$5:$EV$304,0,$B10)&gt;0),--(INDEX(Matrix!$C$5:$EV$304,0,BG$3)&gt;0)))</f>
        <v>9</v>
      </c>
      <c r="BH10" s="12" t="n">
        <f aca="false">IF(OR($A10="",BH$4=""),"",SUMPRODUCT(--(INDEX(Matrix!$C$5:$EV$304,0,$B10)&gt;0),--(INDEX(Matrix!$C$5:$EV$304,0,BH$3)&gt;0)))</f>
        <v>8</v>
      </c>
      <c r="BI10" s="12" t="n">
        <f aca="false">IF(OR($A10="",BI$4=""),"",SUMPRODUCT(--(INDEX(Matrix!$C$5:$EV$304,0,$B10)&gt;0),--(INDEX(Matrix!$C$5:$EV$304,0,BI$3)&gt;0)))</f>
        <v>8</v>
      </c>
      <c r="BJ10" s="12" t="n">
        <f aca="false">IF(OR($A10="",BJ$4=""),"",SUMPRODUCT(--(INDEX(Matrix!$C$5:$EV$304,0,$B10)&gt;0),--(INDEX(Matrix!$C$5:$EV$304,0,BJ$3)&gt;0)))</f>
        <v>0</v>
      </c>
      <c r="BK10" s="12" t="n">
        <f aca="false">IF(OR($A10="",BK$4=""),"",SUMPRODUCT(--(INDEX(Matrix!$C$5:$EV$304,0,$B10)&gt;0),--(INDEX(Matrix!$C$5:$EV$304,0,BK$3)&gt;0)))</f>
        <v>9</v>
      </c>
      <c r="BL10" s="12" t="n">
        <f aca="false">IF(OR($A10="",BL$4=""),"",SUMPRODUCT(--(INDEX(Matrix!$C$5:$EV$304,0,$B10)&gt;0),--(INDEX(Matrix!$C$5:$EV$304,0,BL$3)&gt;0)))</f>
        <v>10</v>
      </c>
      <c r="BM10" s="12" t="n">
        <f aca="false">IF(OR($A10="",BM$4=""),"",SUMPRODUCT(--(INDEX(Matrix!$C$5:$EV$304,0,$B10)&gt;0),--(INDEX(Matrix!$C$5:$EV$304,0,BM$3)&gt;0)))</f>
        <v>9</v>
      </c>
      <c r="BN10" s="12" t="n">
        <f aca="false">IF(OR($A10="",BN$4=""),"",SUMPRODUCT(--(INDEX(Matrix!$C$5:$EV$304,0,$B10)&gt;0),--(INDEX(Matrix!$C$5:$EV$304,0,BN$3)&gt;0)))</f>
        <v>9</v>
      </c>
      <c r="BO10" s="12" t="n">
        <f aca="false">IF(OR($A10="",BO$4=""),"",SUMPRODUCT(--(INDEX(Matrix!$C$5:$EV$304,0,$B10)&gt;0),--(INDEX(Matrix!$C$5:$EV$304,0,BO$3)&gt;0)))</f>
        <v>3</v>
      </c>
      <c r="BP10" s="12" t="n">
        <f aca="false">IF(OR($A10="",BP$4=""),"",SUMPRODUCT(--(INDEX(Matrix!$C$5:$EV$304,0,$B10)&gt;0),--(INDEX(Matrix!$C$5:$EV$304,0,BP$3)&gt;0)))</f>
        <v>0</v>
      </c>
      <c r="BQ10" s="12" t="n">
        <f aca="false">IF(OR($A10="",BQ$4=""),"",SUMPRODUCT(--(INDEX(Matrix!$C$5:$EV$304,0,$B10)&gt;0),--(INDEX(Matrix!$C$5:$EV$304,0,BQ$3)&gt;0)))</f>
        <v>0</v>
      </c>
      <c r="BR10" s="12" t="n">
        <f aca="false">IF(OR($A10="",BR$4=""),"",SUMPRODUCT(--(INDEX(Matrix!$C$5:$EV$304,0,$B10)&gt;0),--(INDEX(Matrix!$C$5:$EV$304,0,BR$3)&gt;0)))</f>
        <v>0</v>
      </c>
      <c r="BS10" s="12" t="n">
        <f aca="false">IF(OR($A10="",BS$4=""),"",SUMPRODUCT(--(INDEX(Matrix!$C$5:$EV$304,0,$B10)&gt;0),--(INDEX(Matrix!$C$5:$EV$304,0,BS$3)&gt;0)))</f>
        <v>0</v>
      </c>
      <c r="BT10" s="12" t="n">
        <f aca="false">IF(OR($A10="",BT$4=""),"",SUMPRODUCT(--(INDEX(Matrix!$C$5:$EV$304,0,$B10)&gt;0),--(INDEX(Matrix!$C$5:$EV$304,0,BT$3)&gt;0)))</f>
        <v>0</v>
      </c>
      <c r="BU10" s="12" t="n">
        <f aca="false">IF(OR($A10="",BU$4=""),"",SUMPRODUCT(--(INDEX(Matrix!$C$5:$EV$304,0,$B10)&gt;0),--(INDEX(Matrix!$C$5:$EV$304,0,BU$3)&gt;0)))</f>
        <v>3</v>
      </c>
      <c r="BV10" s="12" t="n">
        <f aca="false">IF(OR($A10="",BV$4=""),"",SUMPRODUCT(--(INDEX(Matrix!$C$5:$EV$304,0,$B10)&gt;0),--(INDEX(Matrix!$C$5:$EV$304,0,BV$3)&gt;0)))</f>
        <v>1</v>
      </c>
      <c r="BW10" s="12" t="n">
        <f aca="false">IF(OR($A10="",BW$4=""),"",SUMPRODUCT(--(INDEX(Matrix!$C$5:$EV$304,0,$B10)&gt;0),--(INDEX(Matrix!$C$5:$EV$304,0,BW$3)&gt;0)))</f>
        <v>1</v>
      </c>
      <c r="BX10" s="12" t="n">
        <f aca="false">IF(OR($A10="",BX$4=""),"",SUMPRODUCT(--(INDEX(Matrix!$C$5:$EV$304,0,$B10)&gt;0),--(INDEX(Matrix!$C$5:$EV$304,0,BX$3)&gt;0)))</f>
        <v>0</v>
      </c>
      <c r="BY10" s="12" t="n">
        <f aca="false">IF(OR($A10="",BY$4=""),"",SUMPRODUCT(--(INDEX(Matrix!$C$5:$EV$304,0,$B10)&gt;0),--(INDEX(Matrix!$C$5:$EV$304,0,BY$3)&gt;0)))</f>
        <v>3</v>
      </c>
      <c r="BZ10" s="12" t="n">
        <f aca="false">IF(OR($A10="",BZ$4=""),"",SUMPRODUCT(--(INDEX(Matrix!$C$5:$EV$304,0,$B10)&gt;0),--(INDEX(Matrix!$C$5:$EV$304,0,BZ$3)&gt;0)))</f>
        <v>2</v>
      </c>
      <c r="CA10" s="12" t="n">
        <f aca="false">IF(OR($A10="",CA$4=""),"",SUMPRODUCT(--(INDEX(Matrix!$C$5:$EV$304,0,$B10)&gt;0),--(INDEX(Matrix!$C$5:$EV$304,0,CA$3)&gt;0)))</f>
        <v>2</v>
      </c>
      <c r="CB10" s="12" t="n">
        <f aca="false">IF(OR($A10="",CB$4=""),"",SUMPRODUCT(--(INDEX(Matrix!$C$5:$EV$304,0,$B10)&gt;0),--(INDEX(Matrix!$C$5:$EV$304,0,CB$3)&gt;0)))</f>
        <v>0</v>
      </c>
      <c r="CC10" s="12" t="n">
        <f aca="false">IF(OR($A10="",CC$4=""),"",SUMPRODUCT(--(INDEX(Matrix!$C$5:$EV$304,0,$B10)&gt;0),--(INDEX(Matrix!$C$5:$EV$304,0,CC$3)&gt;0)))</f>
        <v>0</v>
      </c>
      <c r="CD10" s="12" t="n">
        <f aca="false">IF(OR($A10="",CD$4=""),"",SUMPRODUCT(--(INDEX(Matrix!$C$5:$EV$304,0,$B10)&gt;0),--(INDEX(Matrix!$C$5:$EV$304,0,CD$3)&gt;0)))</f>
        <v>10</v>
      </c>
      <c r="CE10" s="12" t="n">
        <f aca="false">IF(OR($A10="",CE$4=""),"",SUMPRODUCT(--(INDEX(Matrix!$C$5:$EV$304,0,$B10)&gt;0),--(INDEX(Matrix!$C$5:$EV$304,0,CE$3)&gt;0)))</f>
        <v>6</v>
      </c>
      <c r="CF10" s="12" t="n">
        <f aca="false">IF(OR($A10="",CF$4=""),"",SUMPRODUCT(--(INDEX(Matrix!$C$5:$EV$304,0,$B10)&gt;0),--(INDEX(Matrix!$C$5:$EV$304,0,CF$3)&gt;0)))</f>
        <v>3</v>
      </c>
      <c r="CG10" s="12" t="n">
        <f aca="false">IF(OR($A10="",CG$4=""),"",SUMPRODUCT(--(INDEX(Matrix!$C$5:$EV$304,0,$B10)&gt;0),--(INDEX(Matrix!$C$5:$EV$304,0,CG$3)&gt;0)))</f>
        <v>7</v>
      </c>
      <c r="CH10" s="12" t="n">
        <f aca="false">IF(OR($A10="",CH$4=""),"",SUMPRODUCT(--(INDEX(Matrix!$C$5:$EV$304,0,$B10)&gt;0),--(INDEX(Matrix!$C$5:$EV$304,0,CH$3)&gt;0)))</f>
        <v>2</v>
      </c>
      <c r="CI10" s="12" t="n">
        <f aca="false">IF(OR($A10="",CI$4=""),"",SUMPRODUCT(--(INDEX(Matrix!$C$5:$EV$304,0,$B10)&gt;0),--(INDEX(Matrix!$C$5:$EV$304,0,CI$3)&gt;0)))</f>
        <v>10</v>
      </c>
      <c r="CJ10" s="12" t="n">
        <f aca="false">IF(OR($A10="",CJ$4=""),"",SUMPRODUCT(--(INDEX(Matrix!$C$5:$EV$304,0,$B10)&gt;0),--(INDEX(Matrix!$C$5:$EV$304,0,CJ$3)&gt;0)))</f>
        <v>3</v>
      </c>
      <c r="CK10" s="12" t="n">
        <f aca="false">IF(OR($A10="",CK$4=""),"",SUMPRODUCT(--(INDEX(Matrix!$C$5:$EV$304,0,$B10)&gt;0),--(INDEX(Matrix!$C$5:$EV$304,0,CK$3)&gt;0)))</f>
        <v>9</v>
      </c>
      <c r="CL10" s="12" t="n">
        <f aca="false">IF(OR($A10="",CL$4=""),"",SUMPRODUCT(--(INDEX(Matrix!$C$5:$EV$304,0,$B10)&gt;0),--(INDEX(Matrix!$C$5:$EV$304,0,CL$3)&gt;0)))</f>
        <v>4</v>
      </c>
      <c r="CM10" s="12" t="n">
        <f aca="false">IF(OR($A10="",CM$4=""),"",SUMPRODUCT(--(INDEX(Matrix!$C$5:$EV$304,0,$B10)&gt;0),--(INDEX(Matrix!$C$5:$EV$304,0,CM$3)&gt;0)))</f>
        <v>9</v>
      </c>
      <c r="CN10" s="12" t="n">
        <f aca="false">IF(OR($A10="",CN$4=""),"",SUMPRODUCT(--(INDEX(Matrix!$C$5:$EV$304,0,$B10)&gt;0),--(INDEX(Matrix!$C$5:$EV$304,0,CN$3)&gt;0)))</f>
        <v>7</v>
      </c>
      <c r="CO10" s="12" t="n">
        <f aca="false">IF(OR($A10="",CO$4=""),"",SUMPRODUCT(--(INDEX(Matrix!$C$5:$EV$304,0,$B10)&gt;0),--(INDEX(Matrix!$C$5:$EV$304,0,CO$3)&gt;0)))</f>
        <v>7</v>
      </c>
      <c r="CP10" s="12" t="n">
        <f aca="false">IF(OR($A10="",CP$4=""),"",SUMPRODUCT(--(INDEX(Matrix!$C$5:$EV$304,0,$B10)&gt;0),--(INDEX(Matrix!$C$5:$EV$304,0,CP$3)&gt;0)))</f>
        <v>7</v>
      </c>
      <c r="CQ10" s="12" t="n">
        <f aca="false">IF(OR($A10="",CQ$4=""),"",SUMPRODUCT(--(INDEX(Matrix!$C$5:$EV$304,0,$B10)&gt;0),--(INDEX(Matrix!$C$5:$EV$304,0,CQ$3)&gt;0)))</f>
        <v>7</v>
      </c>
      <c r="CR10" s="12" t="n">
        <f aca="false">IF(OR($A10="",CR$4=""),"",SUMPRODUCT(--(INDEX(Matrix!$C$5:$EV$304,0,$B10)&gt;0),--(INDEX(Matrix!$C$5:$EV$304,0,CR$3)&gt;0)))</f>
        <v>9</v>
      </c>
      <c r="CS10" s="12" t="n">
        <f aca="false">IF(OR($A10="",CS$4=""),"",SUMPRODUCT(--(INDEX(Matrix!$C$5:$EV$304,0,$B10)&gt;0),--(INDEX(Matrix!$C$5:$EV$304,0,CS$3)&gt;0)))</f>
        <v>8</v>
      </c>
      <c r="CT10" s="12" t="n">
        <f aca="false">IF(OR($A10="",CT$4=""),"",SUMPRODUCT(--(INDEX(Matrix!$C$5:$EV$304,0,$B10)&gt;0),--(INDEX(Matrix!$C$5:$EV$304,0,CT$3)&gt;0)))</f>
        <v>8</v>
      </c>
      <c r="CU10" s="12" t="n">
        <f aca="false">IF(OR($A10="",CU$4=""),"",SUMPRODUCT(--(INDEX(Matrix!$C$5:$EV$304,0,$B10)&gt;0),--(INDEX(Matrix!$C$5:$EV$304,0,CU$3)&gt;0)))</f>
        <v>8</v>
      </c>
      <c r="CV10" s="12" t="n">
        <f aca="false">IF(OR($A10="",CV$4=""),"",SUMPRODUCT(--(INDEX(Matrix!$C$5:$EV$304,0,$B10)&gt;0),--(INDEX(Matrix!$C$5:$EV$304,0,CV$3)&gt;0)))</f>
        <v>9</v>
      </c>
      <c r="CW10" s="12" t="n">
        <f aca="false">IF(OR($A10="",CW$4=""),"",SUMPRODUCT(--(INDEX(Matrix!$C$5:$EV$304,0,$B10)&gt;0),--(INDEX(Matrix!$C$5:$EV$304,0,CW$3)&gt;0)))</f>
        <v>6</v>
      </c>
      <c r="CX10" s="12" t="n">
        <f aca="false">IF(OR($A10="",CX$4=""),"",SUMPRODUCT(--(INDEX(Matrix!$C$5:$EV$304,0,$B10)&gt;0),--(INDEX(Matrix!$C$5:$EV$304,0,CX$3)&gt;0)))</f>
        <v>10</v>
      </c>
      <c r="CY10" s="12" t="n">
        <f aca="false">IF(OR($A10="",CY$4=""),"",SUMPRODUCT(--(INDEX(Matrix!$C$5:$EV$304,0,$B10)&gt;0),--(INDEX(Matrix!$C$5:$EV$304,0,CY$3)&gt;0)))</f>
        <v>10</v>
      </c>
      <c r="CZ10" s="12" t="n">
        <f aca="false">IF(OR($A10="",CZ$4=""),"",SUMPRODUCT(--(INDEX(Matrix!$C$5:$EV$304,0,$B10)&gt;0),--(INDEX(Matrix!$C$5:$EV$304,0,CZ$3)&gt;0)))</f>
        <v>0</v>
      </c>
      <c r="DA10" s="12" t="n">
        <f aca="false">IF(OR($A10="",DA$4=""),"",SUMPRODUCT(--(INDEX(Matrix!$C$5:$EV$304,0,$B10)&gt;0),--(INDEX(Matrix!$C$5:$EV$304,0,DA$3)&gt;0)))</f>
        <v>7</v>
      </c>
      <c r="DB10" s="12" t="n">
        <f aca="false">IF(OR($A10="",DB$4=""),"",SUMPRODUCT(--(INDEX(Matrix!$C$5:$EV$304,0,$B10)&gt;0),--(INDEX(Matrix!$C$5:$EV$304,0,DB$3)&gt;0)))</f>
        <v>0</v>
      </c>
      <c r="DC10" s="12" t="n">
        <f aca="false">IF(OR($A10="",DC$4=""),"",SUMPRODUCT(--(INDEX(Matrix!$C$5:$EV$304,0,$B10)&gt;0),--(INDEX(Matrix!$C$5:$EV$304,0,DC$3)&gt;0)))</f>
        <v>0</v>
      </c>
      <c r="DD10" s="12" t="n">
        <f aca="false">IF(OR($A10="",DD$4=""),"",SUMPRODUCT(--(INDEX(Matrix!$C$5:$EV$304,0,$B10)&gt;0),--(INDEX(Matrix!$C$5:$EV$304,0,DD$3)&gt;0)))</f>
        <v>6</v>
      </c>
      <c r="DE10" s="12" t="str">
        <f aca="false">IF(OR($A10="",DE$4=""),"",SUMPRODUCT(--(INDEX(Matrix!$C$5:$EV$304,0,$B10)&gt;0),--(INDEX(Matrix!$C$5:$EV$304,0,DE$3)&gt;0)))</f>
        <v/>
      </c>
      <c r="DF10" s="12" t="str">
        <f aca="false">IF(OR($A10="",DF$4=""),"",SUMPRODUCT(--(INDEX(Matrix!$C$5:$EV$304,0,$B10)&gt;0),--(INDEX(Matrix!$C$5:$EV$304,0,DF$3)&gt;0)))</f>
        <v/>
      </c>
      <c r="DG10" s="12" t="str">
        <f aca="false">IF(OR($A10="",DG$4=""),"",SUMPRODUCT(--(INDEX(Matrix!$C$5:$EV$304,0,$B10)&gt;0),--(INDEX(Matrix!$C$5:$EV$304,0,DG$3)&gt;0)))</f>
        <v/>
      </c>
      <c r="DH10" s="12" t="str">
        <f aca="false">IF(OR($A10="",DH$4=""),"",SUMPRODUCT(--(INDEX(Matrix!$C$5:$EV$304,0,$B10)&gt;0),--(INDEX(Matrix!$C$5:$EV$304,0,DH$3)&gt;0)))</f>
        <v/>
      </c>
      <c r="DI10" s="12" t="str">
        <f aca="false">IF(OR($A10="",DI$4=""),"",SUMPRODUCT(--(INDEX(Matrix!$C$5:$EV$304,0,$B10)&gt;0),--(INDEX(Matrix!$C$5:$EV$304,0,DI$3)&gt;0)))</f>
        <v/>
      </c>
      <c r="DJ10" s="12" t="str">
        <f aca="false">IF(OR($A10="",DJ$4=""),"",SUMPRODUCT(--(INDEX(Matrix!$C$5:$EV$304,0,$B10)&gt;0),--(INDEX(Matrix!$C$5:$EV$304,0,DJ$3)&gt;0)))</f>
        <v/>
      </c>
      <c r="DK10" s="12" t="str">
        <f aca="false">IF(OR($A10="",DK$4=""),"",SUMPRODUCT(--(INDEX(Matrix!$C$5:$EV$304,0,$B10)&gt;0),--(INDEX(Matrix!$C$5:$EV$304,0,DK$3)&gt;0)))</f>
        <v/>
      </c>
      <c r="DL10" s="12" t="str">
        <f aca="false">IF(OR($A10="",DL$4=""),"",SUMPRODUCT(--(INDEX(Matrix!$C$5:$EV$304,0,$B10)&gt;0),--(INDEX(Matrix!$C$5:$EV$304,0,DL$3)&gt;0)))</f>
        <v/>
      </c>
      <c r="DM10" s="12" t="str">
        <f aca="false">IF(OR($A10="",DM$4=""),"",SUMPRODUCT(--(INDEX(Matrix!$C$5:$EV$304,0,$B10)&gt;0),--(INDEX(Matrix!$C$5:$EV$304,0,DM$3)&gt;0)))</f>
        <v/>
      </c>
      <c r="DN10" s="12" t="str">
        <f aca="false">IF(OR($A10="",DN$4=""),"",SUMPRODUCT(--(INDEX(Matrix!$C$5:$EV$304,0,$B10)&gt;0),--(INDEX(Matrix!$C$5:$EV$304,0,DN$3)&gt;0)))</f>
        <v/>
      </c>
      <c r="DO10" s="12" t="str">
        <f aca="false">IF(OR($A10="",DO$4=""),"",SUMPRODUCT(--(INDEX(Matrix!$C$5:$EV$304,0,$B10)&gt;0),--(INDEX(Matrix!$C$5:$EV$304,0,DO$3)&gt;0)))</f>
        <v/>
      </c>
      <c r="DP10" s="12" t="str">
        <f aca="false">IF(OR($A10="",DP$4=""),"",SUMPRODUCT(--(INDEX(Matrix!$C$5:$EV$304,0,$B10)&gt;0),--(INDEX(Matrix!$C$5:$EV$304,0,DP$3)&gt;0)))</f>
        <v/>
      </c>
      <c r="DQ10" s="12" t="str">
        <f aca="false">IF(OR($A10="",DQ$4=""),"",SUMPRODUCT(--(INDEX(Matrix!$C$5:$EV$304,0,$B10)&gt;0),--(INDEX(Matrix!$C$5:$EV$304,0,DQ$3)&gt;0)))</f>
        <v/>
      </c>
      <c r="DR10" s="12" t="str">
        <f aca="false">IF(OR($A10="",DR$4=""),"",SUMPRODUCT(--(INDEX(Matrix!$C$5:$EV$304,0,$B10)&gt;0),--(INDEX(Matrix!$C$5:$EV$304,0,DR$3)&gt;0)))</f>
        <v/>
      </c>
      <c r="DS10" s="12" t="str">
        <f aca="false">IF(OR($A10="",DS$4=""),"",SUMPRODUCT(--(INDEX(Matrix!$C$5:$EV$304,0,$B10)&gt;0),--(INDEX(Matrix!$C$5:$EV$304,0,DS$3)&gt;0)))</f>
        <v/>
      </c>
      <c r="DT10" s="12" t="str">
        <f aca="false">IF(OR($A10="",DT$4=""),"",SUMPRODUCT(--(INDEX(Matrix!$C$5:$EV$304,0,$B10)&gt;0),--(INDEX(Matrix!$C$5:$EV$304,0,DT$3)&gt;0)))</f>
        <v/>
      </c>
      <c r="DU10" s="12" t="str">
        <f aca="false">IF(OR($A10="",DU$4=""),"",SUMPRODUCT(--(INDEX(Matrix!$C$5:$EV$304,0,$B10)&gt;0),--(INDEX(Matrix!$C$5:$EV$304,0,DU$3)&gt;0)))</f>
        <v/>
      </c>
      <c r="DV10" s="12" t="str">
        <f aca="false">IF(OR($A10="",DV$4=""),"",SUMPRODUCT(--(INDEX(Matrix!$C$5:$EV$304,0,$B10)&gt;0),--(INDEX(Matrix!$C$5:$EV$304,0,DV$3)&gt;0)))</f>
        <v/>
      </c>
      <c r="DW10" s="12" t="str">
        <f aca="false">IF(OR($A10="",DW$4=""),"",SUMPRODUCT(--(INDEX(Matrix!$C$5:$EV$304,0,$B10)&gt;0),--(INDEX(Matrix!$C$5:$EV$304,0,DW$3)&gt;0)))</f>
        <v/>
      </c>
      <c r="DX10" s="12" t="str">
        <f aca="false">IF(OR($A10="",DX$4=""),"",SUMPRODUCT(--(INDEX(Matrix!$C$5:$EV$304,0,$B10)&gt;0),--(INDEX(Matrix!$C$5:$EV$304,0,DX$3)&gt;0)))</f>
        <v/>
      </c>
      <c r="DY10" s="12" t="str">
        <f aca="false">IF(OR($A10="",DY$4=""),"",SUMPRODUCT(--(INDEX(Matrix!$C$5:$EV$304,0,$B10)&gt;0),--(INDEX(Matrix!$C$5:$EV$304,0,DY$3)&gt;0)))</f>
        <v/>
      </c>
      <c r="DZ10" s="12" t="str">
        <f aca="false">IF(OR($A10="",DZ$4=""),"",SUMPRODUCT(--(INDEX(Matrix!$C$5:$EV$304,0,$B10)&gt;0),--(INDEX(Matrix!$C$5:$EV$304,0,DZ$3)&gt;0)))</f>
        <v/>
      </c>
      <c r="EA10" s="12" t="str">
        <f aca="false">IF(OR($A10="",EA$4=""),"",SUMPRODUCT(--(INDEX(Matrix!$C$5:$EV$304,0,$B10)&gt;0),--(INDEX(Matrix!$C$5:$EV$304,0,EA$3)&gt;0)))</f>
        <v/>
      </c>
      <c r="EB10" s="12" t="str">
        <f aca="false">IF(OR($A10="",EB$4=""),"",SUMPRODUCT(--(INDEX(Matrix!$C$5:$EV$304,0,$B10)&gt;0),--(INDEX(Matrix!$C$5:$EV$304,0,EB$3)&gt;0)))</f>
        <v/>
      </c>
      <c r="EC10" s="12" t="str">
        <f aca="false">IF(OR($A10="",EC$4=""),"",SUMPRODUCT(--(INDEX(Matrix!$C$5:$EV$304,0,$B10)&gt;0),--(INDEX(Matrix!$C$5:$EV$304,0,EC$3)&gt;0)))</f>
        <v/>
      </c>
      <c r="ED10" s="12" t="str">
        <f aca="false">IF(OR($A10="",ED$4=""),"",SUMPRODUCT(--(INDEX(Matrix!$C$5:$EV$304,0,$B10)&gt;0),--(INDEX(Matrix!$C$5:$EV$304,0,ED$3)&gt;0)))</f>
        <v/>
      </c>
      <c r="EE10" s="12" t="str">
        <f aca="false">IF(OR($A10="",EE$4=""),"",SUMPRODUCT(--(INDEX(Matrix!$C$5:$EV$304,0,$B10)&gt;0),--(INDEX(Matrix!$C$5:$EV$304,0,EE$3)&gt;0)))</f>
        <v/>
      </c>
      <c r="EF10" s="12" t="str">
        <f aca="false">IF(OR($A10="",EF$4=""),"",SUMPRODUCT(--(INDEX(Matrix!$C$5:$EV$304,0,$B10)&gt;0),--(INDEX(Matrix!$C$5:$EV$304,0,EF$3)&gt;0)))</f>
        <v/>
      </c>
      <c r="EG10" s="12" t="str">
        <f aca="false">IF(OR($A10="",EG$4=""),"",SUMPRODUCT(--(INDEX(Matrix!$C$5:$EV$304,0,$B10)&gt;0),--(INDEX(Matrix!$C$5:$EV$304,0,EG$3)&gt;0)))</f>
        <v/>
      </c>
      <c r="EH10" s="12" t="str">
        <f aca="false">IF(OR($A10="",EH$4=""),"",SUMPRODUCT(--(INDEX(Matrix!$C$5:$EV$304,0,$B10)&gt;0),--(INDEX(Matrix!$C$5:$EV$304,0,EH$3)&gt;0)))</f>
        <v/>
      </c>
      <c r="EI10" s="12" t="str">
        <f aca="false">IF(OR($A10="",EI$4=""),"",SUMPRODUCT(--(INDEX(Matrix!$C$5:$EV$304,0,$B10)&gt;0),--(INDEX(Matrix!$C$5:$EV$304,0,EI$3)&gt;0)))</f>
        <v/>
      </c>
      <c r="EJ10" s="12" t="str">
        <f aca="false">IF(OR($A10="",EJ$4=""),"",SUMPRODUCT(--(INDEX(Matrix!$C$5:$EV$304,0,$B10)&gt;0),--(INDEX(Matrix!$C$5:$EV$304,0,EJ$3)&gt;0)))</f>
        <v/>
      </c>
      <c r="EK10" s="12" t="str">
        <f aca="false">IF(OR($A10="",EK$4=""),"",SUMPRODUCT(--(INDEX(Matrix!$C$5:$EV$304,0,$B10)&gt;0),--(INDEX(Matrix!$C$5:$EV$304,0,EK$3)&gt;0)))</f>
        <v/>
      </c>
      <c r="EL10" s="12" t="str">
        <f aca="false">IF(OR($A10="",EL$4=""),"",SUMPRODUCT(--(INDEX(Matrix!$C$5:$EV$304,0,$B10)&gt;0),--(INDEX(Matrix!$C$5:$EV$304,0,EL$3)&gt;0)))</f>
        <v/>
      </c>
      <c r="EM10" s="12" t="str">
        <f aca="false">IF(OR($A10="",EM$4=""),"",SUMPRODUCT(--(INDEX(Matrix!$C$5:$EV$304,0,$B10)&gt;0),--(INDEX(Matrix!$C$5:$EV$304,0,EM$3)&gt;0)))</f>
        <v/>
      </c>
      <c r="EN10" s="12" t="str">
        <f aca="false">IF(OR($A10="",EN$4=""),"",SUMPRODUCT(--(INDEX(Matrix!$C$5:$EV$304,0,$B10)&gt;0),--(INDEX(Matrix!$C$5:$EV$304,0,EN$3)&gt;0)))</f>
        <v/>
      </c>
      <c r="EO10" s="12" t="str">
        <f aca="false">IF(OR($A10="",EO$4=""),"",SUMPRODUCT(--(INDEX(Matrix!$C$5:$EV$304,0,$B10)&gt;0),--(INDEX(Matrix!$C$5:$EV$304,0,EO$3)&gt;0)))</f>
        <v/>
      </c>
      <c r="EP10" s="12" t="str">
        <f aca="false">IF(OR($A10="",EP$4=""),"",SUMPRODUCT(--(INDEX(Matrix!$C$5:$EV$304,0,$B10)&gt;0),--(INDEX(Matrix!$C$5:$EV$304,0,EP$3)&gt;0)))</f>
        <v/>
      </c>
      <c r="EQ10" s="12" t="str">
        <f aca="false">IF(OR($A10="",EQ$4=""),"",SUMPRODUCT(--(INDEX(Matrix!$C$5:$EV$304,0,$B10)&gt;0),--(INDEX(Matrix!$C$5:$EV$304,0,EQ$3)&gt;0)))</f>
        <v/>
      </c>
      <c r="ER10" s="12" t="str">
        <f aca="false">IF(OR($A10="",ER$4=""),"",SUMPRODUCT(--(INDEX(Matrix!$C$5:$EV$304,0,$B10)&gt;0),--(INDEX(Matrix!$C$5:$EV$304,0,ER$3)&gt;0)))</f>
        <v/>
      </c>
      <c r="ES10" s="12" t="str">
        <f aca="false">IF(OR($A10="",ES$4=""),"",SUMPRODUCT(--(INDEX(Matrix!$C$5:$EV$304,0,$B10)&gt;0),--(INDEX(Matrix!$C$5:$EV$304,0,ES$3)&gt;0)))</f>
        <v/>
      </c>
      <c r="ET10" s="12" t="str">
        <f aca="false">IF(OR($A10="",ET$4=""),"",SUMPRODUCT(--(INDEX(Matrix!$C$5:$EV$304,0,$B10)&gt;0),--(INDEX(Matrix!$C$5:$EV$304,0,ET$3)&gt;0)))</f>
        <v/>
      </c>
      <c r="EU10" s="12" t="str">
        <f aca="false">IF(OR($A10="",EU$4=""),"",SUMPRODUCT(--(INDEX(Matrix!$C$5:$EV$304,0,$B10)&gt;0),--(INDEX(Matrix!$C$5:$EV$304,0,EU$3)&gt;0)))</f>
        <v/>
      </c>
      <c r="EV10" s="12" t="str">
        <f aca="false">IF(OR($A10="",EV$4=""),"",SUMPRODUCT(--(INDEX(Matrix!$C$5:$EV$304,0,$B10)&gt;0),--(INDEX(Matrix!$C$5:$EV$304,0,EV$3)&gt;0)))</f>
        <v/>
      </c>
    </row>
    <row r="11" customFormat="false" ht="15" hidden="false" customHeight="false" outlineLevel="0" collapsed="false">
      <c r="A11" s="6" t="str">
        <f aca="false">IF(INDEX(Products!$A$2:$A$151,$B11)="","",INDEX(Products!$A$2:$A$151,$B11))</f>
        <v>Finerodyd 10</v>
      </c>
      <c r="B11" s="23" t="n">
        <v>7</v>
      </c>
      <c r="C11" s="12" t="n">
        <f aca="false">IF(OR($A11="",C$4=""),"",SUMPRODUCT(--(INDEX(Matrix!$C$5:$EV$304,0,$B11)&gt;0),--(INDEX(Matrix!$C$5:$EV$304,0,C$3)&gt;0)))</f>
        <v>9</v>
      </c>
      <c r="D11" s="12" t="n">
        <f aca="false">IF(OR($A11="",D$4=""),"",SUMPRODUCT(--(INDEX(Matrix!$C$5:$EV$304,0,$B11)&gt;0),--(INDEX(Matrix!$C$5:$EV$304,0,D$3)&gt;0)))</f>
        <v>9</v>
      </c>
      <c r="E11" s="12" t="n">
        <f aca="false">IF(OR($A11="",E$4=""),"",SUMPRODUCT(--(INDEX(Matrix!$C$5:$EV$304,0,$B11)&gt;0),--(INDEX(Matrix!$C$5:$EV$304,0,E$3)&gt;0)))</f>
        <v>8</v>
      </c>
      <c r="F11" s="12" t="n">
        <f aca="false">IF(OR($A11="",F$4=""),"",SUMPRODUCT(--(INDEX(Matrix!$C$5:$EV$304,0,$B11)&gt;0),--(INDEX(Matrix!$C$5:$EV$304,0,F$3)&gt;0)))</f>
        <v>8</v>
      </c>
      <c r="G11" s="12" t="n">
        <f aca="false">IF(OR($A11="",G$4=""),"",SUMPRODUCT(--(INDEX(Matrix!$C$5:$EV$304,0,$B11)&gt;0),--(INDEX(Matrix!$C$5:$EV$304,0,G$3)&gt;0)))</f>
        <v>8</v>
      </c>
      <c r="H11" s="12" t="n">
        <f aca="false">IF(OR($A11="",H$4=""),"",SUMPRODUCT(--(INDEX(Matrix!$C$5:$EV$304,0,$B11)&gt;0),--(INDEX(Matrix!$C$5:$EV$304,0,H$3)&gt;0)))</f>
        <v>8</v>
      </c>
      <c r="I11" s="12" t="n">
        <f aca="false">IF(OR($A11="",I$4=""),"",SUMPRODUCT(--(INDEX(Matrix!$C$5:$EV$304,0,$B11)&gt;0),--(INDEX(Matrix!$C$5:$EV$304,0,I$3)&gt;0)))</f>
        <v>14</v>
      </c>
      <c r="J11" s="12" t="n">
        <f aca="false">IF(OR($A11="",J$4=""),"",SUMPRODUCT(--(INDEX(Matrix!$C$5:$EV$304,0,$B11)&gt;0),--(INDEX(Matrix!$C$5:$EV$304,0,J$3)&gt;0)))</f>
        <v>14</v>
      </c>
      <c r="K11" s="12" t="n">
        <f aca="false">IF(OR($A11="",K$4=""),"",SUMPRODUCT(--(INDEX(Matrix!$C$5:$EV$304,0,$B11)&gt;0),--(INDEX(Matrix!$C$5:$EV$304,0,K$3)&gt;0)))</f>
        <v>5</v>
      </c>
      <c r="L11" s="12" t="n">
        <f aca="false">IF(OR($A11="",L$4=""),"",SUMPRODUCT(--(INDEX(Matrix!$C$5:$EV$304,0,$B11)&gt;0),--(INDEX(Matrix!$C$5:$EV$304,0,L$3)&gt;0)))</f>
        <v>5</v>
      </c>
      <c r="M11" s="12" t="n">
        <f aca="false">IF(OR($A11="",M$4=""),"",SUMPRODUCT(--(INDEX(Matrix!$C$5:$EV$304,0,$B11)&gt;0),--(INDEX(Matrix!$C$5:$EV$304,0,M$3)&gt;0)))</f>
        <v>5</v>
      </c>
      <c r="N11" s="12" t="n">
        <f aca="false">IF(OR($A11="",N$4=""),"",SUMPRODUCT(--(INDEX(Matrix!$C$5:$EV$304,0,$B11)&gt;0),--(INDEX(Matrix!$C$5:$EV$304,0,N$3)&gt;0)))</f>
        <v>6</v>
      </c>
      <c r="O11" s="12" t="n">
        <f aca="false">IF(OR($A11="",O$4=""),"",SUMPRODUCT(--(INDEX(Matrix!$C$5:$EV$304,0,$B11)&gt;0),--(INDEX(Matrix!$C$5:$EV$304,0,O$3)&gt;0)))</f>
        <v>5</v>
      </c>
      <c r="P11" s="12" t="n">
        <f aca="false">IF(OR($A11="",P$4=""),"",SUMPRODUCT(--(INDEX(Matrix!$C$5:$EV$304,0,$B11)&gt;0),--(INDEX(Matrix!$C$5:$EV$304,0,P$3)&gt;0)))</f>
        <v>6</v>
      </c>
      <c r="Q11" s="12" t="n">
        <f aca="false">IF(OR($A11="",Q$4=""),"",SUMPRODUCT(--(INDEX(Matrix!$C$5:$EV$304,0,$B11)&gt;0),--(INDEX(Matrix!$C$5:$EV$304,0,Q$3)&gt;0)))</f>
        <v>5</v>
      </c>
      <c r="R11" s="12" t="n">
        <f aca="false">IF(OR($A11="",R$4=""),"",SUMPRODUCT(--(INDEX(Matrix!$C$5:$EV$304,0,$B11)&gt;0),--(INDEX(Matrix!$C$5:$EV$304,0,R$3)&gt;0)))</f>
        <v>5</v>
      </c>
      <c r="S11" s="12" t="n">
        <f aca="false">IF(OR($A11="",S$4=""),"",SUMPRODUCT(--(INDEX(Matrix!$C$5:$EV$304,0,$B11)&gt;0),--(INDEX(Matrix!$C$5:$EV$304,0,S$3)&gt;0)))</f>
        <v>5</v>
      </c>
      <c r="T11" s="12" t="n">
        <f aca="false">IF(OR($A11="",T$4=""),"",SUMPRODUCT(--(INDEX(Matrix!$C$5:$EV$304,0,$B11)&gt;0),--(INDEX(Matrix!$C$5:$EV$304,0,T$3)&gt;0)))</f>
        <v>6</v>
      </c>
      <c r="U11" s="12" t="n">
        <f aca="false">IF(OR($A11="",U$4=""),"",SUMPRODUCT(--(INDEX(Matrix!$C$5:$EV$304,0,$B11)&gt;0),--(INDEX(Matrix!$C$5:$EV$304,0,U$3)&gt;0)))</f>
        <v>0</v>
      </c>
      <c r="V11" s="12" t="n">
        <f aca="false">IF(OR($A11="",V$4=""),"",SUMPRODUCT(--(INDEX(Matrix!$C$5:$EV$304,0,$B11)&gt;0),--(INDEX(Matrix!$C$5:$EV$304,0,V$3)&gt;0)))</f>
        <v>0</v>
      </c>
      <c r="W11" s="12" t="n">
        <f aca="false">IF(OR($A11="",W$4=""),"",SUMPRODUCT(--(INDEX(Matrix!$C$5:$EV$304,0,$B11)&gt;0),--(INDEX(Matrix!$C$5:$EV$304,0,W$3)&gt;0)))</f>
        <v>6</v>
      </c>
      <c r="X11" s="12" t="n">
        <f aca="false">IF(OR($A11="",X$4=""),"",SUMPRODUCT(--(INDEX(Matrix!$C$5:$EV$304,0,$B11)&gt;0),--(INDEX(Matrix!$C$5:$EV$304,0,X$3)&gt;0)))</f>
        <v>7</v>
      </c>
      <c r="Y11" s="12" t="n">
        <f aca="false">IF(OR($A11="",Y$4=""),"",SUMPRODUCT(--(INDEX(Matrix!$C$5:$EV$304,0,$B11)&gt;0),--(INDEX(Matrix!$C$5:$EV$304,0,Y$3)&gt;0)))</f>
        <v>9</v>
      </c>
      <c r="Z11" s="12" t="n">
        <f aca="false">IF(OR($A11="",Z$4=""),"",SUMPRODUCT(--(INDEX(Matrix!$C$5:$EV$304,0,$B11)&gt;0),--(INDEX(Matrix!$C$5:$EV$304,0,Z$3)&gt;0)))</f>
        <v>10</v>
      </c>
      <c r="AA11" s="12" t="n">
        <f aca="false">IF(OR($A11="",AA$4=""),"",SUMPRODUCT(--(INDEX(Matrix!$C$5:$EV$304,0,$B11)&gt;0),--(INDEX(Matrix!$C$5:$EV$304,0,AA$3)&gt;0)))</f>
        <v>10</v>
      </c>
      <c r="AB11" s="12" t="n">
        <f aca="false">IF(OR($A11="",AB$4=""),"",SUMPRODUCT(--(INDEX(Matrix!$C$5:$EV$304,0,$B11)&gt;0),--(INDEX(Matrix!$C$5:$EV$304,0,AB$3)&gt;0)))</f>
        <v>0</v>
      </c>
      <c r="AC11" s="12" t="n">
        <f aca="false">IF(OR($A11="",AC$4=""),"",SUMPRODUCT(--(INDEX(Matrix!$C$5:$EV$304,0,$B11)&gt;0),--(INDEX(Matrix!$C$5:$EV$304,0,AC$3)&gt;0)))</f>
        <v>1</v>
      </c>
      <c r="AD11" s="12" t="n">
        <f aca="false">IF(OR($A11="",AD$4=""),"",SUMPRODUCT(--(INDEX(Matrix!$C$5:$EV$304,0,$B11)&gt;0),--(INDEX(Matrix!$C$5:$EV$304,0,AD$3)&gt;0)))</f>
        <v>0</v>
      </c>
      <c r="AE11" s="12" t="n">
        <f aca="false">IF(OR($A11="",AE$4=""),"",SUMPRODUCT(--(INDEX(Matrix!$C$5:$EV$304,0,$B11)&gt;0),--(INDEX(Matrix!$C$5:$EV$304,0,AE$3)&gt;0)))</f>
        <v>8</v>
      </c>
      <c r="AF11" s="12" t="n">
        <f aca="false">IF(OR($A11="",AF$4=""),"",SUMPRODUCT(--(INDEX(Matrix!$C$5:$EV$304,0,$B11)&gt;0),--(INDEX(Matrix!$C$5:$EV$304,0,AF$3)&gt;0)))</f>
        <v>8</v>
      </c>
      <c r="AG11" s="12" t="n">
        <f aca="false">IF(OR($A11="",AG$4=""),"",SUMPRODUCT(--(INDEX(Matrix!$C$5:$EV$304,0,$B11)&gt;0),--(INDEX(Matrix!$C$5:$EV$304,0,AG$3)&gt;0)))</f>
        <v>8</v>
      </c>
      <c r="AH11" s="12" t="n">
        <f aca="false">IF(OR($A11="",AH$4=""),"",SUMPRODUCT(--(INDEX(Matrix!$C$5:$EV$304,0,$B11)&gt;0),--(INDEX(Matrix!$C$5:$EV$304,0,AH$3)&gt;0)))</f>
        <v>7</v>
      </c>
      <c r="AI11" s="12" t="n">
        <f aca="false">IF(OR($A11="",AI$4=""),"",SUMPRODUCT(--(INDEX(Matrix!$C$5:$EV$304,0,$B11)&gt;0),--(INDEX(Matrix!$C$5:$EV$304,0,AI$3)&gt;0)))</f>
        <v>9</v>
      </c>
      <c r="AJ11" s="12" t="n">
        <f aca="false">IF(OR($A11="",AJ$4=""),"",SUMPRODUCT(--(INDEX(Matrix!$C$5:$EV$304,0,$B11)&gt;0),--(INDEX(Matrix!$C$5:$EV$304,0,AJ$3)&gt;0)))</f>
        <v>9</v>
      </c>
      <c r="AK11" s="12" t="n">
        <f aca="false">IF(OR($A11="",AK$4=""),"",SUMPRODUCT(--(INDEX(Matrix!$C$5:$EV$304,0,$B11)&gt;0),--(INDEX(Matrix!$C$5:$EV$304,0,AK$3)&gt;0)))</f>
        <v>7</v>
      </c>
      <c r="AL11" s="12" t="n">
        <f aca="false">IF(OR($A11="",AL$4=""),"",SUMPRODUCT(--(INDEX(Matrix!$C$5:$EV$304,0,$B11)&gt;0),--(INDEX(Matrix!$C$5:$EV$304,0,AL$3)&gt;0)))</f>
        <v>7</v>
      </c>
      <c r="AM11" s="12" t="n">
        <f aca="false">IF(OR($A11="",AM$4=""),"",SUMPRODUCT(--(INDEX(Matrix!$C$5:$EV$304,0,$B11)&gt;0),--(INDEX(Matrix!$C$5:$EV$304,0,AM$3)&gt;0)))</f>
        <v>4</v>
      </c>
      <c r="AN11" s="12" t="n">
        <f aca="false">IF(OR($A11="",AN$4=""),"",SUMPRODUCT(--(INDEX(Matrix!$C$5:$EV$304,0,$B11)&gt;0),--(INDEX(Matrix!$C$5:$EV$304,0,AN$3)&gt;0)))</f>
        <v>4</v>
      </c>
      <c r="AO11" s="12" t="n">
        <f aca="false">IF(OR($A11="",AO$4=""),"",SUMPRODUCT(--(INDEX(Matrix!$C$5:$EV$304,0,$B11)&gt;0),--(INDEX(Matrix!$C$5:$EV$304,0,AO$3)&gt;0)))</f>
        <v>1</v>
      </c>
      <c r="AP11" s="12" t="n">
        <f aca="false">IF(OR($A11="",AP$4=""),"",SUMPRODUCT(--(INDEX(Matrix!$C$5:$EV$304,0,$B11)&gt;0),--(INDEX(Matrix!$C$5:$EV$304,0,AP$3)&gt;0)))</f>
        <v>1</v>
      </c>
      <c r="AQ11" s="12" t="n">
        <f aca="false">IF(OR($A11="",AQ$4=""),"",SUMPRODUCT(--(INDEX(Matrix!$C$5:$EV$304,0,$B11)&gt;0),--(INDEX(Matrix!$C$5:$EV$304,0,AQ$3)&gt;0)))</f>
        <v>1</v>
      </c>
      <c r="AR11" s="12" t="n">
        <f aca="false">IF(OR($A11="",AR$4=""),"",SUMPRODUCT(--(INDEX(Matrix!$C$5:$EV$304,0,$B11)&gt;0),--(INDEX(Matrix!$C$5:$EV$304,0,AR$3)&gt;0)))</f>
        <v>1</v>
      </c>
      <c r="AS11" s="12" t="n">
        <f aca="false">IF(OR($A11="",AS$4=""),"",SUMPRODUCT(--(INDEX(Matrix!$C$5:$EV$304,0,$B11)&gt;0),--(INDEX(Matrix!$C$5:$EV$304,0,AS$3)&gt;0)))</f>
        <v>1</v>
      </c>
      <c r="AT11" s="12" t="n">
        <f aca="false">IF(OR($A11="",AT$4=""),"",SUMPRODUCT(--(INDEX(Matrix!$C$5:$EV$304,0,$B11)&gt;0),--(INDEX(Matrix!$C$5:$EV$304,0,AT$3)&gt;0)))</f>
        <v>1</v>
      </c>
      <c r="AU11" s="12" t="n">
        <f aca="false">IF(OR($A11="",AU$4=""),"",SUMPRODUCT(--(INDEX(Matrix!$C$5:$EV$304,0,$B11)&gt;0),--(INDEX(Matrix!$C$5:$EV$304,0,AU$3)&gt;0)))</f>
        <v>0</v>
      </c>
      <c r="AV11" s="12" t="n">
        <f aca="false">IF(OR($A11="",AV$4=""),"",SUMPRODUCT(--(INDEX(Matrix!$C$5:$EV$304,0,$B11)&gt;0),--(INDEX(Matrix!$C$5:$EV$304,0,AV$3)&gt;0)))</f>
        <v>9</v>
      </c>
      <c r="AW11" s="12" t="n">
        <f aca="false">IF(OR($A11="",AW$4=""),"",SUMPRODUCT(--(INDEX(Matrix!$C$5:$EV$304,0,$B11)&gt;0),--(INDEX(Matrix!$C$5:$EV$304,0,AW$3)&gt;0)))</f>
        <v>10</v>
      </c>
      <c r="AX11" s="12" t="n">
        <f aca="false">IF(OR($A11="",AX$4=""),"",SUMPRODUCT(--(INDEX(Matrix!$C$5:$EV$304,0,$B11)&gt;0),--(INDEX(Matrix!$C$5:$EV$304,0,AX$3)&gt;0)))</f>
        <v>9</v>
      </c>
      <c r="AY11" s="12" t="n">
        <f aca="false">IF(OR($A11="",AY$4=""),"",SUMPRODUCT(--(INDEX(Matrix!$C$5:$EV$304,0,$B11)&gt;0),--(INDEX(Matrix!$C$5:$EV$304,0,AY$3)&gt;0)))</f>
        <v>9</v>
      </c>
      <c r="AZ11" s="12" t="n">
        <f aca="false">IF(OR($A11="",AZ$4=""),"",SUMPRODUCT(--(INDEX(Matrix!$C$5:$EV$304,0,$B11)&gt;0),--(INDEX(Matrix!$C$5:$EV$304,0,AZ$3)&gt;0)))</f>
        <v>7</v>
      </c>
      <c r="BA11" s="12" t="n">
        <f aca="false">IF(OR($A11="",BA$4=""),"",SUMPRODUCT(--(INDEX(Matrix!$C$5:$EV$304,0,$B11)&gt;0),--(INDEX(Matrix!$C$5:$EV$304,0,BA$3)&gt;0)))</f>
        <v>7</v>
      </c>
      <c r="BB11" s="12" t="n">
        <f aca="false">IF(OR($A11="",BB$4=""),"",SUMPRODUCT(--(INDEX(Matrix!$C$5:$EV$304,0,$B11)&gt;0),--(INDEX(Matrix!$C$5:$EV$304,0,BB$3)&gt;0)))</f>
        <v>8</v>
      </c>
      <c r="BC11" s="12" t="n">
        <f aca="false">IF(OR($A11="",BC$4=""),"",SUMPRODUCT(--(INDEX(Matrix!$C$5:$EV$304,0,$B11)&gt;0),--(INDEX(Matrix!$C$5:$EV$304,0,BC$3)&gt;0)))</f>
        <v>7</v>
      </c>
      <c r="BD11" s="12" t="n">
        <f aca="false">IF(OR($A11="",BD$4=""),"",SUMPRODUCT(--(INDEX(Matrix!$C$5:$EV$304,0,$B11)&gt;0),--(INDEX(Matrix!$C$5:$EV$304,0,BD$3)&gt;0)))</f>
        <v>7</v>
      </c>
      <c r="BE11" s="12" t="n">
        <f aca="false">IF(OR($A11="",BE$4=""),"",SUMPRODUCT(--(INDEX(Matrix!$C$5:$EV$304,0,$B11)&gt;0),--(INDEX(Matrix!$C$5:$EV$304,0,BE$3)&gt;0)))</f>
        <v>8</v>
      </c>
      <c r="BF11" s="12" t="n">
        <f aca="false">IF(OR($A11="",BF$4=""),"",SUMPRODUCT(--(INDEX(Matrix!$C$5:$EV$304,0,$B11)&gt;0),--(INDEX(Matrix!$C$5:$EV$304,0,BF$3)&gt;0)))</f>
        <v>8</v>
      </c>
      <c r="BG11" s="12" t="n">
        <f aca="false">IF(OR($A11="",BG$4=""),"",SUMPRODUCT(--(INDEX(Matrix!$C$5:$EV$304,0,$B11)&gt;0),--(INDEX(Matrix!$C$5:$EV$304,0,BG$3)&gt;0)))</f>
        <v>8</v>
      </c>
      <c r="BH11" s="12" t="n">
        <f aca="false">IF(OR($A11="",BH$4=""),"",SUMPRODUCT(--(INDEX(Matrix!$C$5:$EV$304,0,$B11)&gt;0),--(INDEX(Matrix!$C$5:$EV$304,0,BH$3)&gt;0)))</f>
        <v>7</v>
      </c>
      <c r="BI11" s="12" t="n">
        <f aca="false">IF(OR($A11="",BI$4=""),"",SUMPRODUCT(--(INDEX(Matrix!$C$5:$EV$304,0,$B11)&gt;0),--(INDEX(Matrix!$C$5:$EV$304,0,BI$3)&gt;0)))</f>
        <v>7</v>
      </c>
      <c r="BJ11" s="12" t="n">
        <f aca="false">IF(OR($A11="",BJ$4=""),"",SUMPRODUCT(--(INDEX(Matrix!$C$5:$EV$304,0,$B11)&gt;0),--(INDEX(Matrix!$C$5:$EV$304,0,BJ$3)&gt;0)))</f>
        <v>0</v>
      </c>
      <c r="BK11" s="12" t="n">
        <f aca="false">IF(OR($A11="",BK$4=""),"",SUMPRODUCT(--(INDEX(Matrix!$C$5:$EV$304,0,$B11)&gt;0),--(INDEX(Matrix!$C$5:$EV$304,0,BK$3)&gt;0)))</f>
        <v>9</v>
      </c>
      <c r="BL11" s="12" t="n">
        <f aca="false">IF(OR($A11="",BL$4=""),"",SUMPRODUCT(--(INDEX(Matrix!$C$5:$EV$304,0,$B11)&gt;0),--(INDEX(Matrix!$C$5:$EV$304,0,BL$3)&gt;0)))</f>
        <v>8</v>
      </c>
      <c r="BM11" s="12" t="n">
        <f aca="false">IF(OR($A11="",BM$4=""),"",SUMPRODUCT(--(INDEX(Matrix!$C$5:$EV$304,0,$B11)&gt;0),--(INDEX(Matrix!$C$5:$EV$304,0,BM$3)&gt;0)))</f>
        <v>8</v>
      </c>
      <c r="BN11" s="12" t="n">
        <f aca="false">IF(OR($A11="",BN$4=""),"",SUMPRODUCT(--(INDEX(Matrix!$C$5:$EV$304,0,$B11)&gt;0),--(INDEX(Matrix!$C$5:$EV$304,0,BN$3)&gt;0)))</f>
        <v>6</v>
      </c>
      <c r="BO11" s="12" t="n">
        <f aca="false">IF(OR($A11="",BO$4=""),"",SUMPRODUCT(--(INDEX(Matrix!$C$5:$EV$304,0,$B11)&gt;0),--(INDEX(Matrix!$C$5:$EV$304,0,BO$3)&gt;0)))</f>
        <v>2</v>
      </c>
      <c r="BP11" s="12" t="n">
        <f aca="false">IF(OR($A11="",BP$4=""),"",SUMPRODUCT(--(INDEX(Matrix!$C$5:$EV$304,0,$B11)&gt;0),--(INDEX(Matrix!$C$5:$EV$304,0,BP$3)&gt;0)))</f>
        <v>0</v>
      </c>
      <c r="BQ11" s="12" t="n">
        <f aca="false">IF(OR($A11="",BQ$4=""),"",SUMPRODUCT(--(INDEX(Matrix!$C$5:$EV$304,0,$B11)&gt;0),--(INDEX(Matrix!$C$5:$EV$304,0,BQ$3)&gt;0)))</f>
        <v>0</v>
      </c>
      <c r="BR11" s="12" t="n">
        <f aca="false">IF(OR($A11="",BR$4=""),"",SUMPRODUCT(--(INDEX(Matrix!$C$5:$EV$304,0,$B11)&gt;0),--(INDEX(Matrix!$C$5:$EV$304,0,BR$3)&gt;0)))</f>
        <v>0</v>
      </c>
      <c r="BS11" s="12" t="n">
        <f aca="false">IF(OR($A11="",BS$4=""),"",SUMPRODUCT(--(INDEX(Matrix!$C$5:$EV$304,0,$B11)&gt;0),--(INDEX(Matrix!$C$5:$EV$304,0,BS$3)&gt;0)))</f>
        <v>0</v>
      </c>
      <c r="BT11" s="12" t="n">
        <f aca="false">IF(OR($A11="",BT$4=""),"",SUMPRODUCT(--(INDEX(Matrix!$C$5:$EV$304,0,$B11)&gt;0),--(INDEX(Matrix!$C$5:$EV$304,0,BT$3)&gt;0)))</f>
        <v>0</v>
      </c>
      <c r="BU11" s="12" t="n">
        <f aca="false">IF(OR($A11="",BU$4=""),"",SUMPRODUCT(--(INDEX(Matrix!$C$5:$EV$304,0,$B11)&gt;0),--(INDEX(Matrix!$C$5:$EV$304,0,BU$3)&gt;0)))</f>
        <v>0</v>
      </c>
      <c r="BV11" s="12" t="n">
        <f aca="false">IF(OR($A11="",BV$4=""),"",SUMPRODUCT(--(INDEX(Matrix!$C$5:$EV$304,0,$B11)&gt;0),--(INDEX(Matrix!$C$5:$EV$304,0,BV$3)&gt;0)))</f>
        <v>1</v>
      </c>
      <c r="BW11" s="12" t="n">
        <f aca="false">IF(OR($A11="",BW$4=""),"",SUMPRODUCT(--(INDEX(Matrix!$C$5:$EV$304,0,$B11)&gt;0),--(INDEX(Matrix!$C$5:$EV$304,0,BW$3)&gt;0)))</f>
        <v>2</v>
      </c>
      <c r="BX11" s="12" t="n">
        <f aca="false">IF(OR($A11="",BX$4=""),"",SUMPRODUCT(--(INDEX(Matrix!$C$5:$EV$304,0,$B11)&gt;0),--(INDEX(Matrix!$C$5:$EV$304,0,BX$3)&gt;0)))</f>
        <v>0</v>
      </c>
      <c r="BY11" s="12" t="n">
        <f aca="false">IF(OR($A11="",BY$4=""),"",SUMPRODUCT(--(INDEX(Matrix!$C$5:$EV$304,0,$B11)&gt;0),--(INDEX(Matrix!$C$5:$EV$304,0,BY$3)&gt;0)))</f>
        <v>1</v>
      </c>
      <c r="BZ11" s="12" t="n">
        <f aca="false">IF(OR($A11="",BZ$4=""),"",SUMPRODUCT(--(INDEX(Matrix!$C$5:$EV$304,0,$B11)&gt;0),--(INDEX(Matrix!$C$5:$EV$304,0,BZ$3)&gt;0)))</f>
        <v>0</v>
      </c>
      <c r="CA11" s="12" t="n">
        <f aca="false">IF(OR($A11="",CA$4=""),"",SUMPRODUCT(--(INDEX(Matrix!$C$5:$EV$304,0,$B11)&gt;0),--(INDEX(Matrix!$C$5:$EV$304,0,CA$3)&gt;0)))</f>
        <v>0</v>
      </c>
      <c r="CB11" s="12" t="n">
        <f aca="false">IF(OR($A11="",CB$4=""),"",SUMPRODUCT(--(INDEX(Matrix!$C$5:$EV$304,0,$B11)&gt;0),--(INDEX(Matrix!$C$5:$EV$304,0,CB$3)&gt;0)))</f>
        <v>0</v>
      </c>
      <c r="CC11" s="12" t="n">
        <f aca="false">IF(OR($A11="",CC$4=""),"",SUMPRODUCT(--(INDEX(Matrix!$C$5:$EV$304,0,$B11)&gt;0),--(INDEX(Matrix!$C$5:$EV$304,0,CC$3)&gt;0)))</f>
        <v>0</v>
      </c>
      <c r="CD11" s="12" t="n">
        <f aca="false">IF(OR($A11="",CD$4=""),"",SUMPRODUCT(--(INDEX(Matrix!$C$5:$EV$304,0,$B11)&gt;0),--(INDEX(Matrix!$C$5:$EV$304,0,CD$3)&gt;0)))</f>
        <v>7</v>
      </c>
      <c r="CE11" s="12" t="n">
        <f aca="false">IF(OR($A11="",CE$4=""),"",SUMPRODUCT(--(INDEX(Matrix!$C$5:$EV$304,0,$B11)&gt;0),--(INDEX(Matrix!$C$5:$EV$304,0,CE$3)&gt;0)))</f>
        <v>6</v>
      </c>
      <c r="CF11" s="12" t="n">
        <f aca="false">IF(OR($A11="",CF$4=""),"",SUMPRODUCT(--(INDEX(Matrix!$C$5:$EV$304,0,$B11)&gt;0),--(INDEX(Matrix!$C$5:$EV$304,0,CF$3)&gt;0)))</f>
        <v>2</v>
      </c>
      <c r="CG11" s="12" t="n">
        <f aca="false">IF(OR($A11="",CG$4=""),"",SUMPRODUCT(--(INDEX(Matrix!$C$5:$EV$304,0,$B11)&gt;0),--(INDEX(Matrix!$C$5:$EV$304,0,CG$3)&gt;0)))</f>
        <v>5</v>
      </c>
      <c r="CH11" s="12" t="n">
        <f aca="false">IF(OR($A11="",CH$4=""),"",SUMPRODUCT(--(INDEX(Matrix!$C$5:$EV$304,0,$B11)&gt;0),--(INDEX(Matrix!$C$5:$EV$304,0,CH$3)&gt;0)))</f>
        <v>0</v>
      </c>
      <c r="CI11" s="12" t="n">
        <f aca="false">IF(OR($A11="",CI$4=""),"",SUMPRODUCT(--(INDEX(Matrix!$C$5:$EV$304,0,$B11)&gt;0),--(INDEX(Matrix!$C$5:$EV$304,0,CI$3)&gt;0)))</f>
        <v>8</v>
      </c>
      <c r="CJ11" s="12" t="n">
        <f aca="false">IF(OR($A11="",CJ$4=""),"",SUMPRODUCT(--(INDEX(Matrix!$C$5:$EV$304,0,$B11)&gt;0),--(INDEX(Matrix!$C$5:$EV$304,0,CJ$3)&gt;0)))</f>
        <v>3</v>
      </c>
      <c r="CK11" s="12" t="n">
        <f aca="false">IF(OR($A11="",CK$4=""),"",SUMPRODUCT(--(INDEX(Matrix!$C$5:$EV$304,0,$B11)&gt;0),--(INDEX(Matrix!$C$5:$EV$304,0,CK$3)&gt;0)))</f>
        <v>6</v>
      </c>
      <c r="CL11" s="12" t="n">
        <f aca="false">IF(OR($A11="",CL$4=""),"",SUMPRODUCT(--(INDEX(Matrix!$C$5:$EV$304,0,$B11)&gt;0),--(INDEX(Matrix!$C$5:$EV$304,0,CL$3)&gt;0)))</f>
        <v>4</v>
      </c>
      <c r="CM11" s="12" t="n">
        <f aca="false">IF(OR($A11="",CM$4=""),"",SUMPRODUCT(--(INDEX(Matrix!$C$5:$EV$304,0,$B11)&gt;0),--(INDEX(Matrix!$C$5:$EV$304,0,CM$3)&gt;0)))</f>
        <v>8</v>
      </c>
      <c r="CN11" s="12" t="n">
        <f aca="false">IF(OR($A11="",CN$4=""),"",SUMPRODUCT(--(INDEX(Matrix!$C$5:$EV$304,0,$B11)&gt;0),--(INDEX(Matrix!$C$5:$EV$304,0,CN$3)&gt;0)))</f>
        <v>7</v>
      </c>
      <c r="CO11" s="12" t="n">
        <f aca="false">IF(OR($A11="",CO$4=""),"",SUMPRODUCT(--(INDEX(Matrix!$C$5:$EV$304,0,$B11)&gt;0),--(INDEX(Matrix!$C$5:$EV$304,0,CO$3)&gt;0)))</f>
        <v>7</v>
      </c>
      <c r="CP11" s="12" t="n">
        <f aca="false">IF(OR($A11="",CP$4=""),"",SUMPRODUCT(--(INDEX(Matrix!$C$5:$EV$304,0,$B11)&gt;0),--(INDEX(Matrix!$C$5:$EV$304,0,CP$3)&gt;0)))</f>
        <v>6</v>
      </c>
      <c r="CQ11" s="12" t="n">
        <f aca="false">IF(OR($A11="",CQ$4=""),"",SUMPRODUCT(--(INDEX(Matrix!$C$5:$EV$304,0,$B11)&gt;0),--(INDEX(Matrix!$C$5:$EV$304,0,CQ$3)&gt;0)))</f>
        <v>6</v>
      </c>
      <c r="CR11" s="12" t="n">
        <f aca="false">IF(OR($A11="",CR$4=""),"",SUMPRODUCT(--(INDEX(Matrix!$C$5:$EV$304,0,$B11)&gt;0),--(INDEX(Matrix!$C$5:$EV$304,0,CR$3)&gt;0)))</f>
        <v>8</v>
      </c>
      <c r="CS11" s="12" t="n">
        <f aca="false">IF(OR($A11="",CS$4=""),"",SUMPRODUCT(--(INDEX(Matrix!$C$5:$EV$304,0,$B11)&gt;0),--(INDEX(Matrix!$C$5:$EV$304,0,CS$3)&gt;0)))</f>
        <v>7</v>
      </c>
      <c r="CT11" s="12" t="n">
        <f aca="false">IF(OR($A11="",CT$4=""),"",SUMPRODUCT(--(INDEX(Matrix!$C$5:$EV$304,0,$B11)&gt;0),--(INDEX(Matrix!$C$5:$EV$304,0,CT$3)&gt;0)))</f>
        <v>7</v>
      </c>
      <c r="CU11" s="12" t="n">
        <f aca="false">IF(OR($A11="",CU$4=""),"",SUMPRODUCT(--(INDEX(Matrix!$C$5:$EV$304,0,$B11)&gt;0),--(INDEX(Matrix!$C$5:$EV$304,0,CU$3)&gt;0)))</f>
        <v>9</v>
      </c>
      <c r="CV11" s="12" t="n">
        <f aca="false">IF(OR($A11="",CV$4=""),"",SUMPRODUCT(--(INDEX(Matrix!$C$5:$EV$304,0,$B11)&gt;0),--(INDEX(Matrix!$C$5:$EV$304,0,CV$3)&gt;0)))</f>
        <v>8</v>
      </c>
      <c r="CW11" s="12" t="n">
        <f aca="false">IF(OR($A11="",CW$4=""),"",SUMPRODUCT(--(INDEX(Matrix!$C$5:$EV$304,0,$B11)&gt;0),--(INDEX(Matrix!$C$5:$EV$304,0,CW$3)&gt;0)))</f>
        <v>7</v>
      </c>
      <c r="CX11" s="12" t="n">
        <f aca="false">IF(OR($A11="",CX$4=""),"",SUMPRODUCT(--(INDEX(Matrix!$C$5:$EV$304,0,$B11)&gt;0),--(INDEX(Matrix!$C$5:$EV$304,0,CX$3)&gt;0)))</f>
        <v>8</v>
      </c>
      <c r="CY11" s="12" t="n">
        <f aca="false">IF(OR($A11="",CY$4=""),"",SUMPRODUCT(--(INDEX(Matrix!$C$5:$EV$304,0,$B11)&gt;0),--(INDEX(Matrix!$C$5:$EV$304,0,CY$3)&gt;0)))</f>
        <v>8</v>
      </c>
      <c r="CZ11" s="12" t="n">
        <f aca="false">IF(OR($A11="",CZ$4=""),"",SUMPRODUCT(--(INDEX(Matrix!$C$5:$EV$304,0,$B11)&gt;0),--(INDEX(Matrix!$C$5:$EV$304,0,CZ$3)&gt;0)))</f>
        <v>0</v>
      </c>
      <c r="DA11" s="12" t="n">
        <f aca="false">IF(OR($A11="",DA$4=""),"",SUMPRODUCT(--(INDEX(Matrix!$C$5:$EV$304,0,$B11)&gt;0),--(INDEX(Matrix!$C$5:$EV$304,0,DA$3)&gt;0)))</f>
        <v>7</v>
      </c>
      <c r="DB11" s="12" t="n">
        <f aca="false">IF(OR($A11="",DB$4=""),"",SUMPRODUCT(--(INDEX(Matrix!$C$5:$EV$304,0,$B11)&gt;0),--(INDEX(Matrix!$C$5:$EV$304,0,DB$3)&gt;0)))</f>
        <v>0</v>
      </c>
      <c r="DC11" s="12" t="n">
        <f aca="false">IF(OR($A11="",DC$4=""),"",SUMPRODUCT(--(INDEX(Matrix!$C$5:$EV$304,0,$B11)&gt;0),--(INDEX(Matrix!$C$5:$EV$304,0,DC$3)&gt;0)))</f>
        <v>0</v>
      </c>
      <c r="DD11" s="12" t="n">
        <f aca="false">IF(OR($A11="",DD$4=""),"",SUMPRODUCT(--(INDEX(Matrix!$C$5:$EV$304,0,$B11)&gt;0),--(INDEX(Matrix!$C$5:$EV$304,0,DD$3)&gt;0)))</f>
        <v>5</v>
      </c>
      <c r="DE11" s="12" t="str">
        <f aca="false">IF(OR($A11="",DE$4=""),"",SUMPRODUCT(--(INDEX(Matrix!$C$5:$EV$304,0,$B11)&gt;0),--(INDEX(Matrix!$C$5:$EV$304,0,DE$3)&gt;0)))</f>
        <v/>
      </c>
      <c r="DF11" s="12" t="str">
        <f aca="false">IF(OR($A11="",DF$4=""),"",SUMPRODUCT(--(INDEX(Matrix!$C$5:$EV$304,0,$B11)&gt;0),--(INDEX(Matrix!$C$5:$EV$304,0,DF$3)&gt;0)))</f>
        <v/>
      </c>
      <c r="DG11" s="12" t="str">
        <f aca="false">IF(OR($A11="",DG$4=""),"",SUMPRODUCT(--(INDEX(Matrix!$C$5:$EV$304,0,$B11)&gt;0),--(INDEX(Matrix!$C$5:$EV$304,0,DG$3)&gt;0)))</f>
        <v/>
      </c>
      <c r="DH11" s="12" t="str">
        <f aca="false">IF(OR($A11="",DH$4=""),"",SUMPRODUCT(--(INDEX(Matrix!$C$5:$EV$304,0,$B11)&gt;0),--(INDEX(Matrix!$C$5:$EV$304,0,DH$3)&gt;0)))</f>
        <v/>
      </c>
      <c r="DI11" s="12" t="str">
        <f aca="false">IF(OR($A11="",DI$4=""),"",SUMPRODUCT(--(INDEX(Matrix!$C$5:$EV$304,0,$B11)&gt;0),--(INDEX(Matrix!$C$5:$EV$304,0,DI$3)&gt;0)))</f>
        <v/>
      </c>
      <c r="DJ11" s="12" t="str">
        <f aca="false">IF(OR($A11="",DJ$4=""),"",SUMPRODUCT(--(INDEX(Matrix!$C$5:$EV$304,0,$B11)&gt;0),--(INDEX(Matrix!$C$5:$EV$304,0,DJ$3)&gt;0)))</f>
        <v/>
      </c>
      <c r="DK11" s="12" t="str">
        <f aca="false">IF(OR($A11="",DK$4=""),"",SUMPRODUCT(--(INDEX(Matrix!$C$5:$EV$304,0,$B11)&gt;0),--(INDEX(Matrix!$C$5:$EV$304,0,DK$3)&gt;0)))</f>
        <v/>
      </c>
      <c r="DL11" s="12" t="str">
        <f aca="false">IF(OR($A11="",DL$4=""),"",SUMPRODUCT(--(INDEX(Matrix!$C$5:$EV$304,0,$B11)&gt;0),--(INDEX(Matrix!$C$5:$EV$304,0,DL$3)&gt;0)))</f>
        <v/>
      </c>
      <c r="DM11" s="12" t="str">
        <f aca="false">IF(OR($A11="",DM$4=""),"",SUMPRODUCT(--(INDEX(Matrix!$C$5:$EV$304,0,$B11)&gt;0),--(INDEX(Matrix!$C$5:$EV$304,0,DM$3)&gt;0)))</f>
        <v/>
      </c>
      <c r="DN11" s="12" t="str">
        <f aca="false">IF(OR($A11="",DN$4=""),"",SUMPRODUCT(--(INDEX(Matrix!$C$5:$EV$304,0,$B11)&gt;0),--(INDEX(Matrix!$C$5:$EV$304,0,DN$3)&gt;0)))</f>
        <v/>
      </c>
      <c r="DO11" s="12" t="str">
        <f aca="false">IF(OR($A11="",DO$4=""),"",SUMPRODUCT(--(INDEX(Matrix!$C$5:$EV$304,0,$B11)&gt;0),--(INDEX(Matrix!$C$5:$EV$304,0,DO$3)&gt;0)))</f>
        <v/>
      </c>
      <c r="DP11" s="12" t="str">
        <f aca="false">IF(OR($A11="",DP$4=""),"",SUMPRODUCT(--(INDEX(Matrix!$C$5:$EV$304,0,$B11)&gt;0),--(INDEX(Matrix!$C$5:$EV$304,0,DP$3)&gt;0)))</f>
        <v/>
      </c>
      <c r="DQ11" s="12" t="str">
        <f aca="false">IF(OR($A11="",DQ$4=""),"",SUMPRODUCT(--(INDEX(Matrix!$C$5:$EV$304,0,$B11)&gt;0),--(INDEX(Matrix!$C$5:$EV$304,0,DQ$3)&gt;0)))</f>
        <v/>
      </c>
      <c r="DR11" s="12" t="str">
        <f aca="false">IF(OR($A11="",DR$4=""),"",SUMPRODUCT(--(INDEX(Matrix!$C$5:$EV$304,0,$B11)&gt;0),--(INDEX(Matrix!$C$5:$EV$304,0,DR$3)&gt;0)))</f>
        <v/>
      </c>
      <c r="DS11" s="12" t="str">
        <f aca="false">IF(OR($A11="",DS$4=""),"",SUMPRODUCT(--(INDEX(Matrix!$C$5:$EV$304,0,$B11)&gt;0),--(INDEX(Matrix!$C$5:$EV$304,0,DS$3)&gt;0)))</f>
        <v/>
      </c>
      <c r="DT11" s="12" t="str">
        <f aca="false">IF(OR($A11="",DT$4=""),"",SUMPRODUCT(--(INDEX(Matrix!$C$5:$EV$304,0,$B11)&gt;0),--(INDEX(Matrix!$C$5:$EV$304,0,DT$3)&gt;0)))</f>
        <v/>
      </c>
      <c r="DU11" s="12" t="str">
        <f aca="false">IF(OR($A11="",DU$4=""),"",SUMPRODUCT(--(INDEX(Matrix!$C$5:$EV$304,0,$B11)&gt;0),--(INDEX(Matrix!$C$5:$EV$304,0,DU$3)&gt;0)))</f>
        <v/>
      </c>
      <c r="DV11" s="12" t="str">
        <f aca="false">IF(OR($A11="",DV$4=""),"",SUMPRODUCT(--(INDEX(Matrix!$C$5:$EV$304,0,$B11)&gt;0),--(INDEX(Matrix!$C$5:$EV$304,0,DV$3)&gt;0)))</f>
        <v/>
      </c>
      <c r="DW11" s="12" t="str">
        <f aca="false">IF(OR($A11="",DW$4=""),"",SUMPRODUCT(--(INDEX(Matrix!$C$5:$EV$304,0,$B11)&gt;0),--(INDEX(Matrix!$C$5:$EV$304,0,DW$3)&gt;0)))</f>
        <v/>
      </c>
      <c r="DX11" s="12" t="str">
        <f aca="false">IF(OR($A11="",DX$4=""),"",SUMPRODUCT(--(INDEX(Matrix!$C$5:$EV$304,0,$B11)&gt;0),--(INDEX(Matrix!$C$5:$EV$304,0,DX$3)&gt;0)))</f>
        <v/>
      </c>
      <c r="DY11" s="12" t="str">
        <f aca="false">IF(OR($A11="",DY$4=""),"",SUMPRODUCT(--(INDEX(Matrix!$C$5:$EV$304,0,$B11)&gt;0),--(INDEX(Matrix!$C$5:$EV$304,0,DY$3)&gt;0)))</f>
        <v/>
      </c>
      <c r="DZ11" s="12" t="str">
        <f aca="false">IF(OR($A11="",DZ$4=""),"",SUMPRODUCT(--(INDEX(Matrix!$C$5:$EV$304,0,$B11)&gt;0),--(INDEX(Matrix!$C$5:$EV$304,0,DZ$3)&gt;0)))</f>
        <v/>
      </c>
      <c r="EA11" s="12" t="str">
        <f aca="false">IF(OR($A11="",EA$4=""),"",SUMPRODUCT(--(INDEX(Matrix!$C$5:$EV$304,0,$B11)&gt;0),--(INDEX(Matrix!$C$5:$EV$304,0,EA$3)&gt;0)))</f>
        <v/>
      </c>
      <c r="EB11" s="12" t="str">
        <f aca="false">IF(OR($A11="",EB$4=""),"",SUMPRODUCT(--(INDEX(Matrix!$C$5:$EV$304,0,$B11)&gt;0),--(INDEX(Matrix!$C$5:$EV$304,0,EB$3)&gt;0)))</f>
        <v/>
      </c>
      <c r="EC11" s="12" t="str">
        <f aca="false">IF(OR($A11="",EC$4=""),"",SUMPRODUCT(--(INDEX(Matrix!$C$5:$EV$304,0,$B11)&gt;0),--(INDEX(Matrix!$C$5:$EV$304,0,EC$3)&gt;0)))</f>
        <v/>
      </c>
      <c r="ED11" s="12" t="str">
        <f aca="false">IF(OR($A11="",ED$4=""),"",SUMPRODUCT(--(INDEX(Matrix!$C$5:$EV$304,0,$B11)&gt;0),--(INDEX(Matrix!$C$5:$EV$304,0,ED$3)&gt;0)))</f>
        <v/>
      </c>
      <c r="EE11" s="12" t="str">
        <f aca="false">IF(OR($A11="",EE$4=""),"",SUMPRODUCT(--(INDEX(Matrix!$C$5:$EV$304,0,$B11)&gt;0),--(INDEX(Matrix!$C$5:$EV$304,0,EE$3)&gt;0)))</f>
        <v/>
      </c>
      <c r="EF11" s="12" t="str">
        <f aca="false">IF(OR($A11="",EF$4=""),"",SUMPRODUCT(--(INDEX(Matrix!$C$5:$EV$304,0,$B11)&gt;0),--(INDEX(Matrix!$C$5:$EV$304,0,EF$3)&gt;0)))</f>
        <v/>
      </c>
      <c r="EG11" s="12" t="str">
        <f aca="false">IF(OR($A11="",EG$4=""),"",SUMPRODUCT(--(INDEX(Matrix!$C$5:$EV$304,0,$B11)&gt;0),--(INDEX(Matrix!$C$5:$EV$304,0,EG$3)&gt;0)))</f>
        <v/>
      </c>
      <c r="EH11" s="12" t="str">
        <f aca="false">IF(OR($A11="",EH$4=""),"",SUMPRODUCT(--(INDEX(Matrix!$C$5:$EV$304,0,$B11)&gt;0),--(INDEX(Matrix!$C$5:$EV$304,0,EH$3)&gt;0)))</f>
        <v/>
      </c>
      <c r="EI11" s="12" t="str">
        <f aca="false">IF(OR($A11="",EI$4=""),"",SUMPRODUCT(--(INDEX(Matrix!$C$5:$EV$304,0,$B11)&gt;0),--(INDEX(Matrix!$C$5:$EV$304,0,EI$3)&gt;0)))</f>
        <v/>
      </c>
      <c r="EJ11" s="12" t="str">
        <f aca="false">IF(OR($A11="",EJ$4=""),"",SUMPRODUCT(--(INDEX(Matrix!$C$5:$EV$304,0,$B11)&gt;0),--(INDEX(Matrix!$C$5:$EV$304,0,EJ$3)&gt;0)))</f>
        <v/>
      </c>
      <c r="EK11" s="12" t="str">
        <f aca="false">IF(OR($A11="",EK$4=""),"",SUMPRODUCT(--(INDEX(Matrix!$C$5:$EV$304,0,$B11)&gt;0),--(INDEX(Matrix!$C$5:$EV$304,0,EK$3)&gt;0)))</f>
        <v/>
      </c>
      <c r="EL11" s="12" t="str">
        <f aca="false">IF(OR($A11="",EL$4=""),"",SUMPRODUCT(--(INDEX(Matrix!$C$5:$EV$304,0,$B11)&gt;0),--(INDEX(Matrix!$C$5:$EV$304,0,EL$3)&gt;0)))</f>
        <v/>
      </c>
      <c r="EM11" s="12" t="str">
        <f aca="false">IF(OR($A11="",EM$4=""),"",SUMPRODUCT(--(INDEX(Matrix!$C$5:$EV$304,0,$B11)&gt;0),--(INDEX(Matrix!$C$5:$EV$304,0,EM$3)&gt;0)))</f>
        <v/>
      </c>
      <c r="EN11" s="12" t="str">
        <f aca="false">IF(OR($A11="",EN$4=""),"",SUMPRODUCT(--(INDEX(Matrix!$C$5:$EV$304,0,$B11)&gt;0),--(INDEX(Matrix!$C$5:$EV$304,0,EN$3)&gt;0)))</f>
        <v/>
      </c>
      <c r="EO11" s="12" t="str">
        <f aca="false">IF(OR($A11="",EO$4=""),"",SUMPRODUCT(--(INDEX(Matrix!$C$5:$EV$304,0,$B11)&gt;0),--(INDEX(Matrix!$C$5:$EV$304,0,EO$3)&gt;0)))</f>
        <v/>
      </c>
      <c r="EP11" s="12" t="str">
        <f aca="false">IF(OR($A11="",EP$4=""),"",SUMPRODUCT(--(INDEX(Matrix!$C$5:$EV$304,0,$B11)&gt;0),--(INDEX(Matrix!$C$5:$EV$304,0,EP$3)&gt;0)))</f>
        <v/>
      </c>
      <c r="EQ11" s="12" t="str">
        <f aca="false">IF(OR($A11="",EQ$4=""),"",SUMPRODUCT(--(INDEX(Matrix!$C$5:$EV$304,0,$B11)&gt;0),--(INDEX(Matrix!$C$5:$EV$304,0,EQ$3)&gt;0)))</f>
        <v/>
      </c>
      <c r="ER11" s="12" t="str">
        <f aca="false">IF(OR($A11="",ER$4=""),"",SUMPRODUCT(--(INDEX(Matrix!$C$5:$EV$304,0,$B11)&gt;0),--(INDEX(Matrix!$C$5:$EV$304,0,ER$3)&gt;0)))</f>
        <v/>
      </c>
      <c r="ES11" s="12" t="str">
        <f aca="false">IF(OR($A11="",ES$4=""),"",SUMPRODUCT(--(INDEX(Matrix!$C$5:$EV$304,0,$B11)&gt;0),--(INDEX(Matrix!$C$5:$EV$304,0,ES$3)&gt;0)))</f>
        <v/>
      </c>
      <c r="ET11" s="12" t="str">
        <f aca="false">IF(OR($A11="",ET$4=""),"",SUMPRODUCT(--(INDEX(Matrix!$C$5:$EV$304,0,$B11)&gt;0),--(INDEX(Matrix!$C$5:$EV$304,0,ET$3)&gt;0)))</f>
        <v/>
      </c>
      <c r="EU11" s="12" t="str">
        <f aca="false">IF(OR($A11="",EU$4=""),"",SUMPRODUCT(--(INDEX(Matrix!$C$5:$EV$304,0,$B11)&gt;0),--(INDEX(Matrix!$C$5:$EV$304,0,EU$3)&gt;0)))</f>
        <v/>
      </c>
      <c r="EV11" s="12" t="str">
        <f aca="false">IF(OR($A11="",EV$4=""),"",SUMPRODUCT(--(INDEX(Matrix!$C$5:$EV$304,0,$B11)&gt;0),--(INDEX(Matrix!$C$5:$EV$304,0,EV$3)&gt;0)))</f>
        <v/>
      </c>
    </row>
    <row r="12" customFormat="false" ht="15" hidden="false" customHeight="false" outlineLevel="0" collapsed="false">
      <c r="A12" s="6" t="str">
        <f aca="false">IF(INDEX(Products!$A$2:$A$151,$B12)="","",INDEX(Products!$A$2:$A$151,$B12))</f>
        <v>Finerodyd 20</v>
      </c>
      <c r="B12" s="23" t="n">
        <v>8</v>
      </c>
      <c r="C12" s="12" t="n">
        <f aca="false">IF(OR($A12="",C$4=""),"",SUMPRODUCT(--(INDEX(Matrix!$C$5:$EV$304,0,$B12)&gt;0),--(INDEX(Matrix!$C$5:$EV$304,0,C$3)&gt;0)))</f>
        <v>9</v>
      </c>
      <c r="D12" s="12" t="n">
        <f aca="false">IF(OR($A12="",D$4=""),"",SUMPRODUCT(--(INDEX(Matrix!$C$5:$EV$304,0,$B12)&gt;0),--(INDEX(Matrix!$C$5:$EV$304,0,D$3)&gt;0)))</f>
        <v>9</v>
      </c>
      <c r="E12" s="12" t="n">
        <f aca="false">IF(OR($A12="",E$4=""),"",SUMPRODUCT(--(INDEX(Matrix!$C$5:$EV$304,0,$B12)&gt;0),--(INDEX(Matrix!$C$5:$EV$304,0,E$3)&gt;0)))</f>
        <v>8</v>
      </c>
      <c r="F12" s="12" t="n">
        <f aca="false">IF(OR($A12="",F$4=""),"",SUMPRODUCT(--(INDEX(Matrix!$C$5:$EV$304,0,$B12)&gt;0),--(INDEX(Matrix!$C$5:$EV$304,0,F$3)&gt;0)))</f>
        <v>8</v>
      </c>
      <c r="G12" s="12" t="n">
        <f aca="false">IF(OR($A12="",G$4=""),"",SUMPRODUCT(--(INDEX(Matrix!$C$5:$EV$304,0,$B12)&gt;0),--(INDEX(Matrix!$C$5:$EV$304,0,G$3)&gt;0)))</f>
        <v>8</v>
      </c>
      <c r="H12" s="12" t="n">
        <f aca="false">IF(OR($A12="",H$4=""),"",SUMPRODUCT(--(INDEX(Matrix!$C$5:$EV$304,0,$B12)&gt;0),--(INDEX(Matrix!$C$5:$EV$304,0,H$3)&gt;0)))</f>
        <v>8</v>
      </c>
      <c r="I12" s="12" t="n">
        <f aca="false">IF(OR($A12="",I$4=""),"",SUMPRODUCT(--(INDEX(Matrix!$C$5:$EV$304,0,$B12)&gt;0),--(INDEX(Matrix!$C$5:$EV$304,0,I$3)&gt;0)))</f>
        <v>14</v>
      </c>
      <c r="J12" s="12" t="n">
        <f aca="false">IF(OR($A12="",J$4=""),"",SUMPRODUCT(--(INDEX(Matrix!$C$5:$EV$304,0,$B12)&gt;0),--(INDEX(Matrix!$C$5:$EV$304,0,J$3)&gt;0)))</f>
        <v>14</v>
      </c>
      <c r="K12" s="12" t="n">
        <f aca="false">IF(OR($A12="",K$4=""),"",SUMPRODUCT(--(INDEX(Matrix!$C$5:$EV$304,0,$B12)&gt;0),--(INDEX(Matrix!$C$5:$EV$304,0,K$3)&gt;0)))</f>
        <v>5</v>
      </c>
      <c r="L12" s="12" t="n">
        <f aca="false">IF(OR($A12="",L$4=""),"",SUMPRODUCT(--(INDEX(Matrix!$C$5:$EV$304,0,$B12)&gt;0),--(INDEX(Matrix!$C$5:$EV$304,0,L$3)&gt;0)))</f>
        <v>5</v>
      </c>
      <c r="M12" s="12" t="n">
        <f aca="false">IF(OR($A12="",M$4=""),"",SUMPRODUCT(--(INDEX(Matrix!$C$5:$EV$304,0,$B12)&gt;0),--(INDEX(Matrix!$C$5:$EV$304,0,M$3)&gt;0)))</f>
        <v>5</v>
      </c>
      <c r="N12" s="12" t="n">
        <f aca="false">IF(OR($A12="",N$4=""),"",SUMPRODUCT(--(INDEX(Matrix!$C$5:$EV$304,0,$B12)&gt;0),--(INDEX(Matrix!$C$5:$EV$304,0,N$3)&gt;0)))</f>
        <v>6</v>
      </c>
      <c r="O12" s="12" t="n">
        <f aca="false">IF(OR($A12="",O$4=""),"",SUMPRODUCT(--(INDEX(Matrix!$C$5:$EV$304,0,$B12)&gt;0),--(INDEX(Matrix!$C$5:$EV$304,0,O$3)&gt;0)))</f>
        <v>5</v>
      </c>
      <c r="P12" s="12" t="n">
        <f aca="false">IF(OR($A12="",P$4=""),"",SUMPRODUCT(--(INDEX(Matrix!$C$5:$EV$304,0,$B12)&gt;0),--(INDEX(Matrix!$C$5:$EV$304,0,P$3)&gt;0)))</f>
        <v>6</v>
      </c>
      <c r="Q12" s="12" t="n">
        <f aca="false">IF(OR($A12="",Q$4=""),"",SUMPRODUCT(--(INDEX(Matrix!$C$5:$EV$304,0,$B12)&gt;0),--(INDEX(Matrix!$C$5:$EV$304,0,Q$3)&gt;0)))</f>
        <v>5</v>
      </c>
      <c r="R12" s="12" t="n">
        <f aca="false">IF(OR($A12="",R$4=""),"",SUMPRODUCT(--(INDEX(Matrix!$C$5:$EV$304,0,$B12)&gt;0),--(INDEX(Matrix!$C$5:$EV$304,0,R$3)&gt;0)))</f>
        <v>5</v>
      </c>
      <c r="S12" s="12" t="n">
        <f aca="false">IF(OR($A12="",S$4=""),"",SUMPRODUCT(--(INDEX(Matrix!$C$5:$EV$304,0,$B12)&gt;0),--(INDEX(Matrix!$C$5:$EV$304,0,S$3)&gt;0)))</f>
        <v>5</v>
      </c>
      <c r="T12" s="12" t="n">
        <f aca="false">IF(OR($A12="",T$4=""),"",SUMPRODUCT(--(INDEX(Matrix!$C$5:$EV$304,0,$B12)&gt;0),--(INDEX(Matrix!$C$5:$EV$304,0,T$3)&gt;0)))</f>
        <v>6</v>
      </c>
      <c r="U12" s="12" t="n">
        <f aca="false">IF(OR($A12="",U$4=""),"",SUMPRODUCT(--(INDEX(Matrix!$C$5:$EV$304,0,$B12)&gt;0),--(INDEX(Matrix!$C$5:$EV$304,0,U$3)&gt;0)))</f>
        <v>0</v>
      </c>
      <c r="V12" s="12" t="n">
        <f aca="false">IF(OR($A12="",V$4=""),"",SUMPRODUCT(--(INDEX(Matrix!$C$5:$EV$304,0,$B12)&gt;0),--(INDEX(Matrix!$C$5:$EV$304,0,V$3)&gt;0)))</f>
        <v>0</v>
      </c>
      <c r="W12" s="12" t="n">
        <f aca="false">IF(OR($A12="",W$4=""),"",SUMPRODUCT(--(INDEX(Matrix!$C$5:$EV$304,0,$B12)&gt;0),--(INDEX(Matrix!$C$5:$EV$304,0,W$3)&gt;0)))</f>
        <v>6</v>
      </c>
      <c r="X12" s="12" t="n">
        <f aca="false">IF(OR($A12="",X$4=""),"",SUMPRODUCT(--(INDEX(Matrix!$C$5:$EV$304,0,$B12)&gt;0),--(INDEX(Matrix!$C$5:$EV$304,0,X$3)&gt;0)))</f>
        <v>7</v>
      </c>
      <c r="Y12" s="12" t="n">
        <f aca="false">IF(OR($A12="",Y$4=""),"",SUMPRODUCT(--(INDEX(Matrix!$C$5:$EV$304,0,$B12)&gt;0),--(INDEX(Matrix!$C$5:$EV$304,0,Y$3)&gt;0)))</f>
        <v>9</v>
      </c>
      <c r="Z12" s="12" t="n">
        <f aca="false">IF(OR($A12="",Z$4=""),"",SUMPRODUCT(--(INDEX(Matrix!$C$5:$EV$304,0,$B12)&gt;0),--(INDEX(Matrix!$C$5:$EV$304,0,Z$3)&gt;0)))</f>
        <v>10</v>
      </c>
      <c r="AA12" s="12" t="n">
        <f aca="false">IF(OR($A12="",AA$4=""),"",SUMPRODUCT(--(INDEX(Matrix!$C$5:$EV$304,0,$B12)&gt;0),--(INDEX(Matrix!$C$5:$EV$304,0,AA$3)&gt;0)))</f>
        <v>10</v>
      </c>
      <c r="AB12" s="12" t="n">
        <f aca="false">IF(OR($A12="",AB$4=""),"",SUMPRODUCT(--(INDEX(Matrix!$C$5:$EV$304,0,$B12)&gt;0),--(INDEX(Matrix!$C$5:$EV$304,0,AB$3)&gt;0)))</f>
        <v>0</v>
      </c>
      <c r="AC12" s="12" t="n">
        <f aca="false">IF(OR($A12="",AC$4=""),"",SUMPRODUCT(--(INDEX(Matrix!$C$5:$EV$304,0,$B12)&gt;0),--(INDEX(Matrix!$C$5:$EV$304,0,AC$3)&gt;0)))</f>
        <v>1</v>
      </c>
      <c r="AD12" s="12" t="n">
        <f aca="false">IF(OR($A12="",AD$4=""),"",SUMPRODUCT(--(INDEX(Matrix!$C$5:$EV$304,0,$B12)&gt;0),--(INDEX(Matrix!$C$5:$EV$304,0,AD$3)&gt;0)))</f>
        <v>0</v>
      </c>
      <c r="AE12" s="12" t="n">
        <f aca="false">IF(OR($A12="",AE$4=""),"",SUMPRODUCT(--(INDEX(Matrix!$C$5:$EV$304,0,$B12)&gt;0),--(INDEX(Matrix!$C$5:$EV$304,0,AE$3)&gt;0)))</f>
        <v>8</v>
      </c>
      <c r="AF12" s="12" t="n">
        <f aca="false">IF(OR($A12="",AF$4=""),"",SUMPRODUCT(--(INDEX(Matrix!$C$5:$EV$304,0,$B12)&gt;0),--(INDEX(Matrix!$C$5:$EV$304,0,AF$3)&gt;0)))</f>
        <v>8</v>
      </c>
      <c r="AG12" s="12" t="n">
        <f aca="false">IF(OR($A12="",AG$4=""),"",SUMPRODUCT(--(INDEX(Matrix!$C$5:$EV$304,0,$B12)&gt;0),--(INDEX(Matrix!$C$5:$EV$304,0,AG$3)&gt;0)))</f>
        <v>8</v>
      </c>
      <c r="AH12" s="12" t="n">
        <f aca="false">IF(OR($A12="",AH$4=""),"",SUMPRODUCT(--(INDEX(Matrix!$C$5:$EV$304,0,$B12)&gt;0),--(INDEX(Matrix!$C$5:$EV$304,0,AH$3)&gt;0)))</f>
        <v>7</v>
      </c>
      <c r="AI12" s="12" t="n">
        <f aca="false">IF(OR($A12="",AI$4=""),"",SUMPRODUCT(--(INDEX(Matrix!$C$5:$EV$304,0,$B12)&gt;0),--(INDEX(Matrix!$C$5:$EV$304,0,AI$3)&gt;0)))</f>
        <v>9</v>
      </c>
      <c r="AJ12" s="12" t="n">
        <f aca="false">IF(OR($A12="",AJ$4=""),"",SUMPRODUCT(--(INDEX(Matrix!$C$5:$EV$304,0,$B12)&gt;0),--(INDEX(Matrix!$C$5:$EV$304,0,AJ$3)&gt;0)))</f>
        <v>9</v>
      </c>
      <c r="AK12" s="12" t="n">
        <f aca="false">IF(OR($A12="",AK$4=""),"",SUMPRODUCT(--(INDEX(Matrix!$C$5:$EV$304,0,$B12)&gt;0),--(INDEX(Matrix!$C$5:$EV$304,0,AK$3)&gt;0)))</f>
        <v>7</v>
      </c>
      <c r="AL12" s="12" t="n">
        <f aca="false">IF(OR($A12="",AL$4=""),"",SUMPRODUCT(--(INDEX(Matrix!$C$5:$EV$304,0,$B12)&gt;0),--(INDEX(Matrix!$C$5:$EV$304,0,AL$3)&gt;0)))</f>
        <v>7</v>
      </c>
      <c r="AM12" s="12" t="n">
        <f aca="false">IF(OR($A12="",AM$4=""),"",SUMPRODUCT(--(INDEX(Matrix!$C$5:$EV$304,0,$B12)&gt;0),--(INDEX(Matrix!$C$5:$EV$304,0,AM$3)&gt;0)))</f>
        <v>4</v>
      </c>
      <c r="AN12" s="12" t="n">
        <f aca="false">IF(OR($A12="",AN$4=""),"",SUMPRODUCT(--(INDEX(Matrix!$C$5:$EV$304,0,$B12)&gt;0),--(INDEX(Matrix!$C$5:$EV$304,0,AN$3)&gt;0)))</f>
        <v>4</v>
      </c>
      <c r="AO12" s="12" t="n">
        <f aca="false">IF(OR($A12="",AO$4=""),"",SUMPRODUCT(--(INDEX(Matrix!$C$5:$EV$304,0,$B12)&gt;0),--(INDEX(Matrix!$C$5:$EV$304,0,AO$3)&gt;0)))</f>
        <v>1</v>
      </c>
      <c r="AP12" s="12" t="n">
        <f aca="false">IF(OR($A12="",AP$4=""),"",SUMPRODUCT(--(INDEX(Matrix!$C$5:$EV$304,0,$B12)&gt;0),--(INDEX(Matrix!$C$5:$EV$304,0,AP$3)&gt;0)))</f>
        <v>1</v>
      </c>
      <c r="AQ12" s="12" t="n">
        <f aca="false">IF(OR($A12="",AQ$4=""),"",SUMPRODUCT(--(INDEX(Matrix!$C$5:$EV$304,0,$B12)&gt;0),--(INDEX(Matrix!$C$5:$EV$304,0,AQ$3)&gt;0)))</f>
        <v>1</v>
      </c>
      <c r="AR12" s="12" t="n">
        <f aca="false">IF(OR($A12="",AR$4=""),"",SUMPRODUCT(--(INDEX(Matrix!$C$5:$EV$304,0,$B12)&gt;0),--(INDEX(Matrix!$C$5:$EV$304,0,AR$3)&gt;0)))</f>
        <v>1</v>
      </c>
      <c r="AS12" s="12" t="n">
        <f aca="false">IF(OR($A12="",AS$4=""),"",SUMPRODUCT(--(INDEX(Matrix!$C$5:$EV$304,0,$B12)&gt;0),--(INDEX(Matrix!$C$5:$EV$304,0,AS$3)&gt;0)))</f>
        <v>1</v>
      </c>
      <c r="AT12" s="12" t="n">
        <f aca="false">IF(OR($A12="",AT$4=""),"",SUMPRODUCT(--(INDEX(Matrix!$C$5:$EV$304,0,$B12)&gt;0),--(INDEX(Matrix!$C$5:$EV$304,0,AT$3)&gt;0)))</f>
        <v>1</v>
      </c>
      <c r="AU12" s="12" t="n">
        <f aca="false">IF(OR($A12="",AU$4=""),"",SUMPRODUCT(--(INDEX(Matrix!$C$5:$EV$304,0,$B12)&gt;0),--(INDEX(Matrix!$C$5:$EV$304,0,AU$3)&gt;0)))</f>
        <v>0</v>
      </c>
      <c r="AV12" s="12" t="n">
        <f aca="false">IF(OR($A12="",AV$4=""),"",SUMPRODUCT(--(INDEX(Matrix!$C$5:$EV$304,0,$B12)&gt;0),--(INDEX(Matrix!$C$5:$EV$304,0,AV$3)&gt;0)))</f>
        <v>9</v>
      </c>
      <c r="AW12" s="12" t="n">
        <f aca="false">IF(OR($A12="",AW$4=""),"",SUMPRODUCT(--(INDEX(Matrix!$C$5:$EV$304,0,$B12)&gt;0),--(INDEX(Matrix!$C$5:$EV$304,0,AW$3)&gt;0)))</f>
        <v>10</v>
      </c>
      <c r="AX12" s="12" t="n">
        <f aca="false">IF(OR($A12="",AX$4=""),"",SUMPRODUCT(--(INDEX(Matrix!$C$5:$EV$304,0,$B12)&gt;0),--(INDEX(Matrix!$C$5:$EV$304,0,AX$3)&gt;0)))</f>
        <v>9</v>
      </c>
      <c r="AY12" s="12" t="n">
        <f aca="false">IF(OR($A12="",AY$4=""),"",SUMPRODUCT(--(INDEX(Matrix!$C$5:$EV$304,0,$B12)&gt;0),--(INDEX(Matrix!$C$5:$EV$304,0,AY$3)&gt;0)))</f>
        <v>9</v>
      </c>
      <c r="AZ12" s="12" t="n">
        <f aca="false">IF(OR($A12="",AZ$4=""),"",SUMPRODUCT(--(INDEX(Matrix!$C$5:$EV$304,0,$B12)&gt;0),--(INDEX(Matrix!$C$5:$EV$304,0,AZ$3)&gt;0)))</f>
        <v>7</v>
      </c>
      <c r="BA12" s="12" t="n">
        <f aca="false">IF(OR($A12="",BA$4=""),"",SUMPRODUCT(--(INDEX(Matrix!$C$5:$EV$304,0,$B12)&gt;0),--(INDEX(Matrix!$C$5:$EV$304,0,BA$3)&gt;0)))</f>
        <v>7</v>
      </c>
      <c r="BB12" s="12" t="n">
        <f aca="false">IF(OR($A12="",BB$4=""),"",SUMPRODUCT(--(INDEX(Matrix!$C$5:$EV$304,0,$B12)&gt;0),--(INDEX(Matrix!$C$5:$EV$304,0,BB$3)&gt;0)))</f>
        <v>8</v>
      </c>
      <c r="BC12" s="12" t="n">
        <f aca="false">IF(OR($A12="",BC$4=""),"",SUMPRODUCT(--(INDEX(Matrix!$C$5:$EV$304,0,$B12)&gt;0),--(INDEX(Matrix!$C$5:$EV$304,0,BC$3)&gt;0)))</f>
        <v>7</v>
      </c>
      <c r="BD12" s="12" t="n">
        <f aca="false">IF(OR($A12="",BD$4=""),"",SUMPRODUCT(--(INDEX(Matrix!$C$5:$EV$304,0,$B12)&gt;0),--(INDEX(Matrix!$C$5:$EV$304,0,BD$3)&gt;0)))</f>
        <v>7</v>
      </c>
      <c r="BE12" s="12" t="n">
        <f aca="false">IF(OR($A12="",BE$4=""),"",SUMPRODUCT(--(INDEX(Matrix!$C$5:$EV$304,0,$B12)&gt;0),--(INDEX(Matrix!$C$5:$EV$304,0,BE$3)&gt;0)))</f>
        <v>8</v>
      </c>
      <c r="BF12" s="12" t="n">
        <f aca="false">IF(OR($A12="",BF$4=""),"",SUMPRODUCT(--(INDEX(Matrix!$C$5:$EV$304,0,$B12)&gt;0),--(INDEX(Matrix!$C$5:$EV$304,0,BF$3)&gt;0)))</f>
        <v>8</v>
      </c>
      <c r="BG12" s="12" t="n">
        <f aca="false">IF(OR($A12="",BG$4=""),"",SUMPRODUCT(--(INDEX(Matrix!$C$5:$EV$304,0,$B12)&gt;0),--(INDEX(Matrix!$C$5:$EV$304,0,BG$3)&gt;0)))</f>
        <v>8</v>
      </c>
      <c r="BH12" s="12" t="n">
        <f aca="false">IF(OR($A12="",BH$4=""),"",SUMPRODUCT(--(INDEX(Matrix!$C$5:$EV$304,0,$B12)&gt;0),--(INDEX(Matrix!$C$5:$EV$304,0,BH$3)&gt;0)))</f>
        <v>7</v>
      </c>
      <c r="BI12" s="12" t="n">
        <f aca="false">IF(OR($A12="",BI$4=""),"",SUMPRODUCT(--(INDEX(Matrix!$C$5:$EV$304,0,$B12)&gt;0),--(INDEX(Matrix!$C$5:$EV$304,0,BI$3)&gt;0)))</f>
        <v>7</v>
      </c>
      <c r="BJ12" s="12" t="n">
        <f aca="false">IF(OR($A12="",BJ$4=""),"",SUMPRODUCT(--(INDEX(Matrix!$C$5:$EV$304,0,$B12)&gt;0),--(INDEX(Matrix!$C$5:$EV$304,0,BJ$3)&gt;0)))</f>
        <v>0</v>
      </c>
      <c r="BK12" s="12" t="n">
        <f aca="false">IF(OR($A12="",BK$4=""),"",SUMPRODUCT(--(INDEX(Matrix!$C$5:$EV$304,0,$B12)&gt;0),--(INDEX(Matrix!$C$5:$EV$304,0,BK$3)&gt;0)))</f>
        <v>9</v>
      </c>
      <c r="BL12" s="12" t="n">
        <f aca="false">IF(OR($A12="",BL$4=""),"",SUMPRODUCT(--(INDEX(Matrix!$C$5:$EV$304,0,$B12)&gt;0),--(INDEX(Matrix!$C$5:$EV$304,0,BL$3)&gt;0)))</f>
        <v>8</v>
      </c>
      <c r="BM12" s="12" t="n">
        <f aca="false">IF(OR($A12="",BM$4=""),"",SUMPRODUCT(--(INDEX(Matrix!$C$5:$EV$304,0,$B12)&gt;0),--(INDEX(Matrix!$C$5:$EV$304,0,BM$3)&gt;0)))</f>
        <v>8</v>
      </c>
      <c r="BN12" s="12" t="n">
        <f aca="false">IF(OR($A12="",BN$4=""),"",SUMPRODUCT(--(INDEX(Matrix!$C$5:$EV$304,0,$B12)&gt;0),--(INDEX(Matrix!$C$5:$EV$304,0,BN$3)&gt;0)))</f>
        <v>6</v>
      </c>
      <c r="BO12" s="12" t="n">
        <f aca="false">IF(OR($A12="",BO$4=""),"",SUMPRODUCT(--(INDEX(Matrix!$C$5:$EV$304,0,$B12)&gt;0),--(INDEX(Matrix!$C$5:$EV$304,0,BO$3)&gt;0)))</f>
        <v>2</v>
      </c>
      <c r="BP12" s="12" t="n">
        <f aca="false">IF(OR($A12="",BP$4=""),"",SUMPRODUCT(--(INDEX(Matrix!$C$5:$EV$304,0,$B12)&gt;0),--(INDEX(Matrix!$C$5:$EV$304,0,BP$3)&gt;0)))</f>
        <v>0</v>
      </c>
      <c r="BQ12" s="12" t="n">
        <f aca="false">IF(OR($A12="",BQ$4=""),"",SUMPRODUCT(--(INDEX(Matrix!$C$5:$EV$304,0,$B12)&gt;0),--(INDEX(Matrix!$C$5:$EV$304,0,BQ$3)&gt;0)))</f>
        <v>0</v>
      </c>
      <c r="BR12" s="12" t="n">
        <f aca="false">IF(OR($A12="",BR$4=""),"",SUMPRODUCT(--(INDEX(Matrix!$C$5:$EV$304,0,$B12)&gt;0),--(INDEX(Matrix!$C$5:$EV$304,0,BR$3)&gt;0)))</f>
        <v>0</v>
      </c>
      <c r="BS12" s="12" t="n">
        <f aca="false">IF(OR($A12="",BS$4=""),"",SUMPRODUCT(--(INDEX(Matrix!$C$5:$EV$304,0,$B12)&gt;0),--(INDEX(Matrix!$C$5:$EV$304,0,BS$3)&gt;0)))</f>
        <v>0</v>
      </c>
      <c r="BT12" s="12" t="n">
        <f aca="false">IF(OR($A12="",BT$4=""),"",SUMPRODUCT(--(INDEX(Matrix!$C$5:$EV$304,0,$B12)&gt;0),--(INDEX(Matrix!$C$5:$EV$304,0,BT$3)&gt;0)))</f>
        <v>0</v>
      </c>
      <c r="BU12" s="12" t="n">
        <f aca="false">IF(OR($A12="",BU$4=""),"",SUMPRODUCT(--(INDEX(Matrix!$C$5:$EV$304,0,$B12)&gt;0),--(INDEX(Matrix!$C$5:$EV$304,0,BU$3)&gt;0)))</f>
        <v>0</v>
      </c>
      <c r="BV12" s="12" t="n">
        <f aca="false">IF(OR($A12="",BV$4=""),"",SUMPRODUCT(--(INDEX(Matrix!$C$5:$EV$304,0,$B12)&gt;0),--(INDEX(Matrix!$C$5:$EV$304,0,BV$3)&gt;0)))</f>
        <v>1</v>
      </c>
      <c r="BW12" s="12" t="n">
        <f aca="false">IF(OR($A12="",BW$4=""),"",SUMPRODUCT(--(INDEX(Matrix!$C$5:$EV$304,0,$B12)&gt;0),--(INDEX(Matrix!$C$5:$EV$304,0,BW$3)&gt;0)))</f>
        <v>2</v>
      </c>
      <c r="BX12" s="12" t="n">
        <f aca="false">IF(OR($A12="",BX$4=""),"",SUMPRODUCT(--(INDEX(Matrix!$C$5:$EV$304,0,$B12)&gt;0),--(INDEX(Matrix!$C$5:$EV$304,0,BX$3)&gt;0)))</f>
        <v>0</v>
      </c>
      <c r="BY12" s="12" t="n">
        <f aca="false">IF(OR($A12="",BY$4=""),"",SUMPRODUCT(--(INDEX(Matrix!$C$5:$EV$304,0,$B12)&gt;0),--(INDEX(Matrix!$C$5:$EV$304,0,BY$3)&gt;0)))</f>
        <v>1</v>
      </c>
      <c r="BZ12" s="12" t="n">
        <f aca="false">IF(OR($A12="",BZ$4=""),"",SUMPRODUCT(--(INDEX(Matrix!$C$5:$EV$304,0,$B12)&gt;0),--(INDEX(Matrix!$C$5:$EV$304,0,BZ$3)&gt;0)))</f>
        <v>0</v>
      </c>
      <c r="CA12" s="12" t="n">
        <f aca="false">IF(OR($A12="",CA$4=""),"",SUMPRODUCT(--(INDEX(Matrix!$C$5:$EV$304,0,$B12)&gt;0),--(INDEX(Matrix!$C$5:$EV$304,0,CA$3)&gt;0)))</f>
        <v>0</v>
      </c>
      <c r="CB12" s="12" t="n">
        <f aca="false">IF(OR($A12="",CB$4=""),"",SUMPRODUCT(--(INDEX(Matrix!$C$5:$EV$304,0,$B12)&gt;0),--(INDEX(Matrix!$C$5:$EV$304,0,CB$3)&gt;0)))</f>
        <v>0</v>
      </c>
      <c r="CC12" s="12" t="n">
        <f aca="false">IF(OR($A12="",CC$4=""),"",SUMPRODUCT(--(INDEX(Matrix!$C$5:$EV$304,0,$B12)&gt;0),--(INDEX(Matrix!$C$5:$EV$304,0,CC$3)&gt;0)))</f>
        <v>0</v>
      </c>
      <c r="CD12" s="12" t="n">
        <f aca="false">IF(OR($A12="",CD$4=""),"",SUMPRODUCT(--(INDEX(Matrix!$C$5:$EV$304,0,$B12)&gt;0),--(INDEX(Matrix!$C$5:$EV$304,0,CD$3)&gt;0)))</f>
        <v>7</v>
      </c>
      <c r="CE12" s="12" t="n">
        <f aca="false">IF(OR($A12="",CE$4=""),"",SUMPRODUCT(--(INDEX(Matrix!$C$5:$EV$304,0,$B12)&gt;0),--(INDEX(Matrix!$C$5:$EV$304,0,CE$3)&gt;0)))</f>
        <v>6</v>
      </c>
      <c r="CF12" s="12" t="n">
        <f aca="false">IF(OR($A12="",CF$4=""),"",SUMPRODUCT(--(INDEX(Matrix!$C$5:$EV$304,0,$B12)&gt;0),--(INDEX(Matrix!$C$5:$EV$304,0,CF$3)&gt;0)))</f>
        <v>2</v>
      </c>
      <c r="CG12" s="12" t="n">
        <f aca="false">IF(OR($A12="",CG$4=""),"",SUMPRODUCT(--(INDEX(Matrix!$C$5:$EV$304,0,$B12)&gt;0),--(INDEX(Matrix!$C$5:$EV$304,0,CG$3)&gt;0)))</f>
        <v>5</v>
      </c>
      <c r="CH12" s="12" t="n">
        <f aca="false">IF(OR($A12="",CH$4=""),"",SUMPRODUCT(--(INDEX(Matrix!$C$5:$EV$304,0,$B12)&gt;0),--(INDEX(Matrix!$C$5:$EV$304,0,CH$3)&gt;0)))</f>
        <v>0</v>
      </c>
      <c r="CI12" s="12" t="n">
        <f aca="false">IF(OR($A12="",CI$4=""),"",SUMPRODUCT(--(INDEX(Matrix!$C$5:$EV$304,0,$B12)&gt;0),--(INDEX(Matrix!$C$5:$EV$304,0,CI$3)&gt;0)))</f>
        <v>8</v>
      </c>
      <c r="CJ12" s="12" t="n">
        <f aca="false">IF(OR($A12="",CJ$4=""),"",SUMPRODUCT(--(INDEX(Matrix!$C$5:$EV$304,0,$B12)&gt;0),--(INDEX(Matrix!$C$5:$EV$304,0,CJ$3)&gt;0)))</f>
        <v>3</v>
      </c>
      <c r="CK12" s="12" t="n">
        <f aca="false">IF(OR($A12="",CK$4=""),"",SUMPRODUCT(--(INDEX(Matrix!$C$5:$EV$304,0,$B12)&gt;0),--(INDEX(Matrix!$C$5:$EV$304,0,CK$3)&gt;0)))</f>
        <v>6</v>
      </c>
      <c r="CL12" s="12" t="n">
        <f aca="false">IF(OR($A12="",CL$4=""),"",SUMPRODUCT(--(INDEX(Matrix!$C$5:$EV$304,0,$B12)&gt;0),--(INDEX(Matrix!$C$5:$EV$304,0,CL$3)&gt;0)))</f>
        <v>4</v>
      </c>
      <c r="CM12" s="12" t="n">
        <f aca="false">IF(OR($A12="",CM$4=""),"",SUMPRODUCT(--(INDEX(Matrix!$C$5:$EV$304,0,$B12)&gt;0),--(INDEX(Matrix!$C$5:$EV$304,0,CM$3)&gt;0)))</f>
        <v>8</v>
      </c>
      <c r="CN12" s="12" t="n">
        <f aca="false">IF(OR($A12="",CN$4=""),"",SUMPRODUCT(--(INDEX(Matrix!$C$5:$EV$304,0,$B12)&gt;0),--(INDEX(Matrix!$C$5:$EV$304,0,CN$3)&gt;0)))</f>
        <v>7</v>
      </c>
      <c r="CO12" s="12" t="n">
        <f aca="false">IF(OR($A12="",CO$4=""),"",SUMPRODUCT(--(INDEX(Matrix!$C$5:$EV$304,0,$B12)&gt;0),--(INDEX(Matrix!$C$5:$EV$304,0,CO$3)&gt;0)))</f>
        <v>7</v>
      </c>
      <c r="CP12" s="12" t="n">
        <f aca="false">IF(OR($A12="",CP$4=""),"",SUMPRODUCT(--(INDEX(Matrix!$C$5:$EV$304,0,$B12)&gt;0),--(INDEX(Matrix!$C$5:$EV$304,0,CP$3)&gt;0)))</f>
        <v>6</v>
      </c>
      <c r="CQ12" s="12" t="n">
        <f aca="false">IF(OR($A12="",CQ$4=""),"",SUMPRODUCT(--(INDEX(Matrix!$C$5:$EV$304,0,$B12)&gt;0),--(INDEX(Matrix!$C$5:$EV$304,0,CQ$3)&gt;0)))</f>
        <v>6</v>
      </c>
      <c r="CR12" s="12" t="n">
        <f aca="false">IF(OR($A12="",CR$4=""),"",SUMPRODUCT(--(INDEX(Matrix!$C$5:$EV$304,0,$B12)&gt;0),--(INDEX(Matrix!$C$5:$EV$304,0,CR$3)&gt;0)))</f>
        <v>8</v>
      </c>
      <c r="CS12" s="12" t="n">
        <f aca="false">IF(OR($A12="",CS$4=""),"",SUMPRODUCT(--(INDEX(Matrix!$C$5:$EV$304,0,$B12)&gt;0),--(INDEX(Matrix!$C$5:$EV$304,0,CS$3)&gt;0)))</f>
        <v>7</v>
      </c>
      <c r="CT12" s="12" t="n">
        <f aca="false">IF(OR($A12="",CT$4=""),"",SUMPRODUCT(--(INDEX(Matrix!$C$5:$EV$304,0,$B12)&gt;0),--(INDEX(Matrix!$C$5:$EV$304,0,CT$3)&gt;0)))</f>
        <v>7</v>
      </c>
      <c r="CU12" s="12" t="n">
        <f aca="false">IF(OR($A12="",CU$4=""),"",SUMPRODUCT(--(INDEX(Matrix!$C$5:$EV$304,0,$B12)&gt;0),--(INDEX(Matrix!$C$5:$EV$304,0,CU$3)&gt;0)))</f>
        <v>9</v>
      </c>
      <c r="CV12" s="12" t="n">
        <f aca="false">IF(OR($A12="",CV$4=""),"",SUMPRODUCT(--(INDEX(Matrix!$C$5:$EV$304,0,$B12)&gt;0),--(INDEX(Matrix!$C$5:$EV$304,0,CV$3)&gt;0)))</f>
        <v>8</v>
      </c>
      <c r="CW12" s="12" t="n">
        <f aca="false">IF(OR($A12="",CW$4=""),"",SUMPRODUCT(--(INDEX(Matrix!$C$5:$EV$304,0,$B12)&gt;0),--(INDEX(Matrix!$C$5:$EV$304,0,CW$3)&gt;0)))</f>
        <v>7</v>
      </c>
      <c r="CX12" s="12" t="n">
        <f aca="false">IF(OR($A12="",CX$4=""),"",SUMPRODUCT(--(INDEX(Matrix!$C$5:$EV$304,0,$B12)&gt;0),--(INDEX(Matrix!$C$5:$EV$304,0,CX$3)&gt;0)))</f>
        <v>8</v>
      </c>
      <c r="CY12" s="12" t="n">
        <f aca="false">IF(OR($A12="",CY$4=""),"",SUMPRODUCT(--(INDEX(Matrix!$C$5:$EV$304,0,$B12)&gt;0),--(INDEX(Matrix!$C$5:$EV$304,0,CY$3)&gt;0)))</f>
        <v>8</v>
      </c>
      <c r="CZ12" s="12" t="n">
        <f aca="false">IF(OR($A12="",CZ$4=""),"",SUMPRODUCT(--(INDEX(Matrix!$C$5:$EV$304,0,$B12)&gt;0),--(INDEX(Matrix!$C$5:$EV$304,0,CZ$3)&gt;0)))</f>
        <v>0</v>
      </c>
      <c r="DA12" s="12" t="n">
        <f aca="false">IF(OR($A12="",DA$4=""),"",SUMPRODUCT(--(INDEX(Matrix!$C$5:$EV$304,0,$B12)&gt;0),--(INDEX(Matrix!$C$5:$EV$304,0,DA$3)&gt;0)))</f>
        <v>7</v>
      </c>
      <c r="DB12" s="12" t="n">
        <f aca="false">IF(OR($A12="",DB$4=""),"",SUMPRODUCT(--(INDEX(Matrix!$C$5:$EV$304,0,$B12)&gt;0),--(INDEX(Matrix!$C$5:$EV$304,0,DB$3)&gt;0)))</f>
        <v>0</v>
      </c>
      <c r="DC12" s="12" t="n">
        <f aca="false">IF(OR($A12="",DC$4=""),"",SUMPRODUCT(--(INDEX(Matrix!$C$5:$EV$304,0,$B12)&gt;0),--(INDEX(Matrix!$C$5:$EV$304,0,DC$3)&gt;0)))</f>
        <v>0</v>
      </c>
      <c r="DD12" s="12" t="n">
        <f aca="false">IF(OR($A12="",DD$4=""),"",SUMPRODUCT(--(INDEX(Matrix!$C$5:$EV$304,0,$B12)&gt;0),--(INDEX(Matrix!$C$5:$EV$304,0,DD$3)&gt;0)))</f>
        <v>5</v>
      </c>
      <c r="DE12" s="12" t="str">
        <f aca="false">IF(OR($A12="",DE$4=""),"",SUMPRODUCT(--(INDEX(Matrix!$C$5:$EV$304,0,$B12)&gt;0),--(INDEX(Matrix!$C$5:$EV$304,0,DE$3)&gt;0)))</f>
        <v/>
      </c>
      <c r="DF12" s="12" t="str">
        <f aca="false">IF(OR($A12="",DF$4=""),"",SUMPRODUCT(--(INDEX(Matrix!$C$5:$EV$304,0,$B12)&gt;0),--(INDEX(Matrix!$C$5:$EV$304,0,DF$3)&gt;0)))</f>
        <v/>
      </c>
      <c r="DG12" s="12" t="str">
        <f aca="false">IF(OR($A12="",DG$4=""),"",SUMPRODUCT(--(INDEX(Matrix!$C$5:$EV$304,0,$B12)&gt;0),--(INDEX(Matrix!$C$5:$EV$304,0,DG$3)&gt;0)))</f>
        <v/>
      </c>
      <c r="DH12" s="12" t="str">
        <f aca="false">IF(OR($A12="",DH$4=""),"",SUMPRODUCT(--(INDEX(Matrix!$C$5:$EV$304,0,$B12)&gt;0),--(INDEX(Matrix!$C$5:$EV$304,0,DH$3)&gt;0)))</f>
        <v/>
      </c>
      <c r="DI12" s="12" t="str">
        <f aca="false">IF(OR($A12="",DI$4=""),"",SUMPRODUCT(--(INDEX(Matrix!$C$5:$EV$304,0,$B12)&gt;0),--(INDEX(Matrix!$C$5:$EV$304,0,DI$3)&gt;0)))</f>
        <v/>
      </c>
      <c r="DJ12" s="12" t="str">
        <f aca="false">IF(OR($A12="",DJ$4=""),"",SUMPRODUCT(--(INDEX(Matrix!$C$5:$EV$304,0,$B12)&gt;0),--(INDEX(Matrix!$C$5:$EV$304,0,DJ$3)&gt;0)))</f>
        <v/>
      </c>
      <c r="DK12" s="12" t="str">
        <f aca="false">IF(OR($A12="",DK$4=""),"",SUMPRODUCT(--(INDEX(Matrix!$C$5:$EV$304,0,$B12)&gt;0),--(INDEX(Matrix!$C$5:$EV$304,0,DK$3)&gt;0)))</f>
        <v/>
      </c>
      <c r="DL12" s="12" t="str">
        <f aca="false">IF(OR($A12="",DL$4=""),"",SUMPRODUCT(--(INDEX(Matrix!$C$5:$EV$304,0,$B12)&gt;0),--(INDEX(Matrix!$C$5:$EV$304,0,DL$3)&gt;0)))</f>
        <v/>
      </c>
      <c r="DM12" s="12" t="str">
        <f aca="false">IF(OR($A12="",DM$4=""),"",SUMPRODUCT(--(INDEX(Matrix!$C$5:$EV$304,0,$B12)&gt;0),--(INDEX(Matrix!$C$5:$EV$304,0,DM$3)&gt;0)))</f>
        <v/>
      </c>
      <c r="DN12" s="12" t="str">
        <f aca="false">IF(OR($A12="",DN$4=""),"",SUMPRODUCT(--(INDEX(Matrix!$C$5:$EV$304,0,$B12)&gt;0),--(INDEX(Matrix!$C$5:$EV$304,0,DN$3)&gt;0)))</f>
        <v/>
      </c>
      <c r="DO12" s="12" t="str">
        <f aca="false">IF(OR($A12="",DO$4=""),"",SUMPRODUCT(--(INDEX(Matrix!$C$5:$EV$304,0,$B12)&gt;0),--(INDEX(Matrix!$C$5:$EV$304,0,DO$3)&gt;0)))</f>
        <v/>
      </c>
      <c r="DP12" s="12" t="str">
        <f aca="false">IF(OR($A12="",DP$4=""),"",SUMPRODUCT(--(INDEX(Matrix!$C$5:$EV$304,0,$B12)&gt;0),--(INDEX(Matrix!$C$5:$EV$304,0,DP$3)&gt;0)))</f>
        <v/>
      </c>
      <c r="DQ12" s="12" t="str">
        <f aca="false">IF(OR($A12="",DQ$4=""),"",SUMPRODUCT(--(INDEX(Matrix!$C$5:$EV$304,0,$B12)&gt;0),--(INDEX(Matrix!$C$5:$EV$304,0,DQ$3)&gt;0)))</f>
        <v/>
      </c>
      <c r="DR12" s="12" t="str">
        <f aca="false">IF(OR($A12="",DR$4=""),"",SUMPRODUCT(--(INDEX(Matrix!$C$5:$EV$304,0,$B12)&gt;0),--(INDEX(Matrix!$C$5:$EV$304,0,DR$3)&gt;0)))</f>
        <v/>
      </c>
      <c r="DS12" s="12" t="str">
        <f aca="false">IF(OR($A12="",DS$4=""),"",SUMPRODUCT(--(INDEX(Matrix!$C$5:$EV$304,0,$B12)&gt;0),--(INDEX(Matrix!$C$5:$EV$304,0,DS$3)&gt;0)))</f>
        <v/>
      </c>
      <c r="DT12" s="12" t="str">
        <f aca="false">IF(OR($A12="",DT$4=""),"",SUMPRODUCT(--(INDEX(Matrix!$C$5:$EV$304,0,$B12)&gt;0),--(INDEX(Matrix!$C$5:$EV$304,0,DT$3)&gt;0)))</f>
        <v/>
      </c>
      <c r="DU12" s="12" t="str">
        <f aca="false">IF(OR($A12="",DU$4=""),"",SUMPRODUCT(--(INDEX(Matrix!$C$5:$EV$304,0,$B12)&gt;0),--(INDEX(Matrix!$C$5:$EV$304,0,DU$3)&gt;0)))</f>
        <v/>
      </c>
      <c r="DV12" s="12" t="str">
        <f aca="false">IF(OR($A12="",DV$4=""),"",SUMPRODUCT(--(INDEX(Matrix!$C$5:$EV$304,0,$B12)&gt;0),--(INDEX(Matrix!$C$5:$EV$304,0,DV$3)&gt;0)))</f>
        <v/>
      </c>
      <c r="DW12" s="12" t="str">
        <f aca="false">IF(OR($A12="",DW$4=""),"",SUMPRODUCT(--(INDEX(Matrix!$C$5:$EV$304,0,$B12)&gt;0),--(INDEX(Matrix!$C$5:$EV$304,0,DW$3)&gt;0)))</f>
        <v/>
      </c>
      <c r="DX12" s="12" t="str">
        <f aca="false">IF(OR($A12="",DX$4=""),"",SUMPRODUCT(--(INDEX(Matrix!$C$5:$EV$304,0,$B12)&gt;0),--(INDEX(Matrix!$C$5:$EV$304,0,DX$3)&gt;0)))</f>
        <v/>
      </c>
      <c r="DY12" s="12" t="str">
        <f aca="false">IF(OR($A12="",DY$4=""),"",SUMPRODUCT(--(INDEX(Matrix!$C$5:$EV$304,0,$B12)&gt;0),--(INDEX(Matrix!$C$5:$EV$304,0,DY$3)&gt;0)))</f>
        <v/>
      </c>
      <c r="DZ12" s="12" t="str">
        <f aca="false">IF(OR($A12="",DZ$4=""),"",SUMPRODUCT(--(INDEX(Matrix!$C$5:$EV$304,0,$B12)&gt;0),--(INDEX(Matrix!$C$5:$EV$304,0,DZ$3)&gt;0)))</f>
        <v/>
      </c>
      <c r="EA12" s="12" t="str">
        <f aca="false">IF(OR($A12="",EA$4=""),"",SUMPRODUCT(--(INDEX(Matrix!$C$5:$EV$304,0,$B12)&gt;0),--(INDEX(Matrix!$C$5:$EV$304,0,EA$3)&gt;0)))</f>
        <v/>
      </c>
      <c r="EB12" s="12" t="str">
        <f aca="false">IF(OR($A12="",EB$4=""),"",SUMPRODUCT(--(INDEX(Matrix!$C$5:$EV$304,0,$B12)&gt;0),--(INDEX(Matrix!$C$5:$EV$304,0,EB$3)&gt;0)))</f>
        <v/>
      </c>
      <c r="EC12" s="12" t="str">
        <f aca="false">IF(OR($A12="",EC$4=""),"",SUMPRODUCT(--(INDEX(Matrix!$C$5:$EV$304,0,$B12)&gt;0),--(INDEX(Matrix!$C$5:$EV$304,0,EC$3)&gt;0)))</f>
        <v/>
      </c>
      <c r="ED12" s="12" t="str">
        <f aca="false">IF(OR($A12="",ED$4=""),"",SUMPRODUCT(--(INDEX(Matrix!$C$5:$EV$304,0,$B12)&gt;0),--(INDEX(Matrix!$C$5:$EV$304,0,ED$3)&gt;0)))</f>
        <v/>
      </c>
      <c r="EE12" s="12" t="str">
        <f aca="false">IF(OR($A12="",EE$4=""),"",SUMPRODUCT(--(INDEX(Matrix!$C$5:$EV$304,0,$B12)&gt;0),--(INDEX(Matrix!$C$5:$EV$304,0,EE$3)&gt;0)))</f>
        <v/>
      </c>
      <c r="EF12" s="12" t="str">
        <f aca="false">IF(OR($A12="",EF$4=""),"",SUMPRODUCT(--(INDEX(Matrix!$C$5:$EV$304,0,$B12)&gt;0),--(INDEX(Matrix!$C$5:$EV$304,0,EF$3)&gt;0)))</f>
        <v/>
      </c>
      <c r="EG12" s="12" t="str">
        <f aca="false">IF(OR($A12="",EG$4=""),"",SUMPRODUCT(--(INDEX(Matrix!$C$5:$EV$304,0,$B12)&gt;0),--(INDEX(Matrix!$C$5:$EV$304,0,EG$3)&gt;0)))</f>
        <v/>
      </c>
      <c r="EH12" s="12" t="str">
        <f aca="false">IF(OR($A12="",EH$4=""),"",SUMPRODUCT(--(INDEX(Matrix!$C$5:$EV$304,0,$B12)&gt;0),--(INDEX(Matrix!$C$5:$EV$304,0,EH$3)&gt;0)))</f>
        <v/>
      </c>
      <c r="EI12" s="12" t="str">
        <f aca="false">IF(OR($A12="",EI$4=""),"",SUMPRODUCT(--(INDEX(Matrix!$C$5:$EV$304,0,$B12)&gt;0),--(INDEX(Matrix!$C$5:$EV$304,0,EI$3)&gt;0)))</f>
        <v/>
      </c>
      <c r="EJ12" s="12" t="str">
        <f aca="false">IF(OR($A12="",EJ$4=""),"",SUMPRODUCT(--(INDEX(Matrix!$C$5:$EV$304,0,$B12)&gt;0),--(INDEX(Matrix!$C$5:$EV$304,0,EJ$3)&gt;0)))</f>
        <v/>
      </c>
      <c r="EK12" s="12" t="str">
        <f aca="false">IF(OR($A12="",EK$4=""),"",SUMPRODUCT(--(INDEX(Matrix!$C$5:$EV$304,0,$B12)&gt;0),--(INDEX(Matrix!$C$5:$EV$304,0,EK$3)&gt;0)))</f>
        <v/>
      </c>
      <c r="EL12" s="12" t="str">
        <f aca="false">IF(OR($A12="",EL$4=""),"",SUMPRODUCT(--(INDEX(Matrix!$C$5:$EV$304,0,$B12)&gt;0),--(INDEX(Matrix!$C$5:$EV$304,0,EL$3)&gt;0)))</f>
        <v/>
      </c>
      <c r="EM12" s="12" t="str">
        <f aca="false">IF(OR($A12="",EM$4=""),"",SUMPRODUCT(--(INDEX(Matrix!$C$5:$EV$304,0,$B12)&gt;0),--(INDEX(Matrix!$C$5:$EV$304,0,EM$3)&gt;0)))</f>
        <v/>
      </c>
      <c r="EN12" s="12" t="str">
        <f aca="false">IF(OR($A12="",EN$4=""),"",SUMPRODUCT(--(INDEX(Matrix!$C$5:$EV$304,0,$B12)&gt;0),--(INDEX(Matrix!$C$5:$EV$304,0,EN$3)&gt;0)))</f>
        <v/>
      </c>
      <c r="EO12" s="12" t="str">
        <f aca="false">IF(OR($A12="",EO$4=""),"",SUMPRODUCT(--(INDEX(Matrix!$C$5:$EV$304,0,$B12)&gt;0),--(INDEX(Matrix!$C$5:$EV$304,0,EO$3)&gt;0)))</f>
        <v/>
      </c>
      <c r="EP12" s="12" t="str">
        <f aca="false">IF(OR($A12="",EP$4=""),"",SUMPRODUCT(--(INDEX(Matrix!$C$5:$EV$304,0,$B12)&gt;0),--(INDEX(Matrix!$C$5:$EV$304,0,EP$3)&gt;0)))</f>
        <v/>
      </c>
      <c r="EQ12" s="12" t="str">
        <f aca="false">IF(OR($A12="",EQ$4=""),"",SUMPRODUCT(--(INDEX(Matrix!$C$5:$EV$304,0,$B12)&gt;0),--(INDEX(Matrix!$C$5:$EV$304,0,EQ$3)&gt;0)))</f>
        <v/>
      </c>
      <c r="ER12" s="12" t="str">
        <f aca="false">IF(OR($A12="",ER$4=""),"",SUMPRODUCT(--(INDEX(Matrix!$C$5:$EV$304,0,$B12)&gt;0),--(INDEX(Matrix!$C$5:$EV$304,0,ER$3)&gt;0)))</f>
        <v/>
      </c>
      <c r="ES12" s="12" t="str">
        <f aca="false">IF(OR($A12="",ES$4=""),"",SUMPRODUCT(--(INDEX(Matrix!$C$5:$EV$304,0,$B12)&gt;0),--(INDEX(Matrix!$C$5:$EV$304,0,ES$3)&gt;0)))</f>
        <v/>
      </c>
      <c r="ET12" s="12" t="str">
        <f aca="false">IF(OR($A12="",ET$4=""),"",SUMPRODUCT(--(INDEX(Matrix!$C$5:$EV$304,0,$B12)&gt;0),--(INDEX(Matrix!$C$5:$EV$304,0,ET$3)&gt;0)))</f>
        <v/>
      </c>
      <c r="EU12" s="12" t="str">
        <f aca="false">IF(OR($A12="",EU$4=""),"",SUMPRODUCT(--(INDEX(Matrix!$C$5:$EV$304,0,$B12)&gt;0),--(INDEX(Matrix!$C$5:$EV$304,0,EU$3)&gt;0)))</f>
        <v/>
      </c>
      <c r="EV12" s="12" t="str">
        <f aca="false">IF(OR($A12="",EV$4=""),"",SUMPRODUCT(--(INDEX(Matrix!$C$5:$EV$304,0,$B12)&gt;0),--(INDEX(Matrix!$C$5:$EV$304,0,EV$3)&gt;0)))</f>
        <v/>
      </c>
    </row>
    <row r="13" customFormat="false" ht="15" hidden="false" customHeight="false" outlineLevel="0" collapsed="false">
      <c r="A13" s="6" t="str">
        <f aca="false">IF(INDEX(Products!$A$2:$A$151,$B13)="","",INDEX(Products!$A$2:$A$151,$B13))</f>
        <v>Cardyd 20</v>
      </c>
      <c r="B13" s="23" t="n">
        <v>9</v>
      </c>
      <c r="C13" s="12" t="n">
        <f aca="false">IF(OR($A13="",C$4=""),"",SUMPRODUCT(--(INDEX(Matrix!$C$5:$EV$304,0,$B13)&gt;0),--(INDEX(Matrix!$C$5:$EV$304,0,C$3)&gt;0)))</f>
        <v>6</v>
      </c>
      <c r="D13" s="12" t="n">
        <f aca="false">IF(OR($A13="",D$4=""),"",SUMPRODUCT(--(INDEX(Matrix!$C$5:$EV$304,0,$B13)&gt;0),--(INDEX(Matrix!$C$5:$EV$304,0,D$3)&gt;0)))</f>
        <v>6</v>
      </c>
      <c r="E13" s="12" t="n">
        <f aca="false">IF(OR($A13="",E$4=""),"",SUMPRODUCT(--(INDEX(Matrix!$C$5:$EV$304,0,$B13)&gt;0),--(INDEX(Matrix!$C$5:$EV$304,0,E$3)&gt;0)))</f>
        <v>6</v>
      </c>
      <c r="F13" s="12" t="n">
        <f aca="false">IF(OR($A13="",F$4=""),"",SUMPRODUCT(--(INDEX(Matrix!$C$5:$EV$304,0,$B13)&gt;0),--(INDEX(Matrix!$C$5:$EV$304,0,F$3)&gt;0)))</f>
        <v>6</v>
      </c>
      <c r="G13" s="12" t="n">
        <f aca="false">IF(OR($A13="",G$4=""),"",SUMPRODUCT(--(INDEX(Matrix!$C$5:$EV$304,0,$B13)&gt;0),--(INDEX(Matrix!$C$5:$EV$304,0,G$3)&gt;0)))</f>
        <v>6</v>
      </c>
      <c r="H13" s="12" t="n">
        <f aca="false">IF(OR($A13="",H$4=""),"",SUMPRODUCT(--(INDEX(Matrix!$C$5:$EV$304,0,$B13)&gt;0),--(INDEX(Matrix!$C$5:$EV$304,0,H$3)&gt;0)))</f>
        <v>6</v>
      </c>
      <c r="I13" s="12" t="n">
        <f aca="false">IF(OR($A13="",I$4=""),"",SUMPRODUCT(--(INDEX(Matrix!$C$5:$EV$304,0,$B13)&gt;0),--(INDEX(Matrix!$C$5:$EV$304,0,I$3)&gt;0)))</f>
        <v>5</v>
      </c>
      <c r="J13" s="12" t="n">
        <f aca="false">IF(OR($A13="",J$4=""),"",SUMPRODUCT(--(INDEX(Matrix!$C$5:$EV$304,0,$B13)&gt;0),--(INDEX(Matrix!$C$5:$EV$304,0,J$3)&gt;0)))</f>
        <v>5</v>
      </c>
      <c r="K13" s="12" t="n">
        <f aca="false">IF(OR($A13="",K$4=""),"",SUMPRODUCT(--(INDEX(Matrix!$C$5:$EV$304,0,$B13)&gt;0),--(INDEX(Matrix!$C$5:$EV$304,0,K$3)&gt;0)))</f>
        <v>13</v>
      </c>
      <c r="L13" s="12" t="n">
        <f aca="false">IF(OR($A13="",L$4=""),"",SUMPRODUCT(--(INDEX(Matrix!$C$5:$EV$304,0,$B13)&gt;0),--(INDEX(Matrix!$C$5:$EV$304,0,L$3)&gt;0)))</f>
        <v>13</v>
      </c>
      <c r="M13" s="12" t="n">
        <f aca="false">IF(OR($A13="",M$4=""),"",SUMPRODUCT(--(INDEX(Matrix!$C$5:$EV$304,0,$B13)&gt;0),--(INDEX(Matrix!$C$5:$EV$304,0,M$3)&gt;0)))</f>
        <v>13</v>
      </c>
      <c r="N13" s="12" t="n">
        <f aca="false">IF(OR($A13="",N$4=""),"",SUMPRODUCT(--(INDEX(Matrix!$C$5:$EV$304,0,$B13)&gt;0),--(INDEX(Matrix!$C$5:$EV$304,0,N$3)&gt;0)))</f>
        <v>13</v>
      </c>
      <c r="O13" s="12" t="n">
        <f aca="false">IF(OR($A13="",O$4=""),"",SUMPRODUCT(--(INDEX(Matrix!$C$5:$EV$304,0,$B13)&gt;0),--(INDEX(Matrix!$C$5:$EV$304,0,O$3)&gt;0)))</f>
        <v>13</v>
      </c>
      <c r="P13" s="12" t="n">
        <f aca="false">IF(OR($A13="",P$4=""),"",SUMPRODUCT(--(INDEX(Matrix!$C$5:$EV$304,0,$B13)&gt;0),--(INDEX(Matrix!$C$5:$EV$304,0,P$3)&gt;0)))</f>
        <v>13</v>
      </c>
      <c r="Q13" s="12" t="n">
        <f aca="false">IF(OR($A13="",Q$4=""),"",SUMPRODUCT(--(INDEX(Matrix!$C$5:$EV$304,0,$B13)&gt;0),--(INDEX(Matrix!$C$5:$EV$304,0,Q$3)&gt;0)))</f>
        <v>13</v>
      </c>
      <c r="R13" s="12" t="n">
        <f aca="false">IF(OR($A13="",R$4=""),"",SUMPRODUCT(--(INDEX(Matrix!$C$5:$EV$304,0,$B13)&gt;0),--(INDEX(Matrix!$C$5:$EV$304,0,R$3)&gt;0)))</f>
        <v>13</v>
      </c>
      <c r="S13" s="12" t="n">
        <f aca="false">IF(OR($A13="",S$4=""),"",SUMPRODUCT(--(INDEX(Matrix!$C$5:$EV$304,0,$B13)&gt;0),--(INDEX(Matrix!$C$5:$EV$304,0,S$3)&gt;0)))</f>
        <v>13</v>
      </c>
      <c r="T13" s="12" t="n">
        <f aca="false">IF(OR($A13="",T$4=""),"",SUMPRODUCT(--(INDEX(Matrix!$C$5:$EV$304,0,$B13)&gt;0),--(INDEX(Matrix!$C$5:$EV$304,0,T$3)&gt;0)))</f>
        <v>13</v>
      </c>
      <c r="U13" s="12" t="n">
        <f aca="false">IF(OR($A13="",U$4=""),"",SUMPRODUCT(--(INDEX(Matrix!$C$5:$EV$304,0,$B13)&gt;0),--(INDEX(Matrix!$C$5:$EV$304,0,U$3)&gt;0)))</f>
        <v>0</v>
      </c>
      <c r="V13" s="12" t="n">
        <f aca="false">IF(OR($A13="",V$4=""),"",SUMPRODUCT(--(INDEX(Matrix!$C$5:$EV$304,0,$B13)&gt;0),--(INDEX(Matrix!$C$5:$EV$304,0,V$3)&gt;0)))</f>
        <v>0</v>
      </c>
      <c r="W13" s="12" t="n">
        <f aca="false">IF(OR($A13="",W$4=""),"",SUMPRODUCT(--(INDEX(Matrix!$C$5:$EV$304,0,$B13)&gt;0),--(INDEX(Matrix!$C$5:$EV$304,0,W$3)&gt;0)))</f>
        <v>4</v>
      </c>
      <c r="X13" s="12" t="n">
        <f aca="false">IF(OR($A13="",X$4=""),"",SUMPRODUCT(--(INDEX(Matrix!$C$5:$EV$304,0,$B13)&gt;0),--(INDEX(Matrix!$C$5:$EV$304,0,X$3)&gt;0)))</f>
        <v>4</v>
      </c>
      <c r="Y13" s="12" t="n">
        <f aca="false">IF(OR($A13="",Y$4=""),"",SUMPRODUCT(--(INDEX(Matrix!$C$5:$EV$304,0,$B13)&gt;0),--(INDEX(Matrix!$C$5:$EV$304,0,Y$3)&gt;0)))</f>
        <v>6</v>
      </c>
      <c r="Z13" s="12" t="n">
        <f aca="false">IF(OR($A13="",Z$4=""),"",SUMPRODUCT(--(INDEX(Matrix!$C$5:$EV$304,0,$B13)&gt;0),--(INDEX(Matrix!$C$5:$EV$304,0,Z$3)&gt;0)))</f>
        <v>6</v>
      </c>
      <c r="AA13" s="12" t="n">
        <f aca="false">IF(OR($A13="",AA$4=""),"",SUMPRODUCT(--(INDEX(Matrix!$C$5:$EV$304,0,$B13)&gt;0),--(INDEX(Matrix!$C$5:$EV$304,0,AA$3)&gt;0)))</f>
        <v>9</v>
      </c>
      <c r="AB13" s="12" t="n">
        <f aca="false">IF(OR($A13="",AB$4=""),"",SUMPRODUCT(--(INDEX(Matrix!$C$5:$EV$304,0,$B13)&gt;0),--(INDEX(Matrix!$C$5:$EV$304,0,AB$3)&gt;0)))</f>
        <v>4</v>
      </c>
      <c r="AC13" s="12" t="n">
        <f aca="false">IF(OR($A13="",AC$4=""),"",SUMPRODUCT(--(INDEX(Matrix!$C$5:$EV$304,0,$B13)&gt;0),--(INDEX(Matrix!$C$5:$EV$304,0,AC$3)&gt;0)))</f>
        <v>2</v>
      </c>
      <c r="AD13" s="12" t="n">
        <f aca="false">IF(OR($A13="",AD$4=""),"",SUMPRODUCT(--(INDEX(Matrix!$C$5:$EV$304,0,$B13)&gt;0),--(INDEX(Matrix!$C$5:$EV$304,0,AD$3)&gt;0)))</f>
        <v>0</v>
      </c>
      <c r="AE13" s="12" t="n">
        <f aca="false">IF(OR($A13="",AE$4=""),"",SUMPRODUCT(--(INDEX(Matrix!$C$5:$EV$304,0,$B13)&gt;0),--(INDEX(Matrix!$C$5:$EV$304,0,AE$3)&gt;0)))</f>
        <v>7</v>
      </c>
      <c r="AF13" s="12" t="n">
        <f aca="false">IF(OR($A13="",AF$4=""),"",SUMPRODUCT(--(INDEX(Matrix!$C$5:$EV$304,0,$B13)&gt;0),--(INDEX(Matrix!$C$5:$EV$304,0,AF$3)&gt;0)))</f>
        <v>7</v>
      </c>
      <c r="AG13" s="12" t="n">
        <f aca="false">IF(OR($A13="",AG$4=""),"",SUMPRODUCT(--(INDEX(Matrix!$C$5:$EV$304,0,$B13)&gt;0),--(INDEX(Matrix!$C$5:$EV$304,0,AG$3)&gt;0)))</f>
        <v>7</v>
      </c>
      <c r="AH13" s="12" t="n">
        <f aca="false">IF(OR($A13="",AH$4=""),"",SUMPRODUCT(--(INDEX(Matrix!$C$5:$EV$304,0,$B13)&gt;0),--(INDEX(Matrix!$C$5:$EV$304,0,AH$3)&gt;0)))</f>
        <v>6</v>
      </c>
      <c r="AI13" s="12" t="n">
        <f aca="false">IF(OR($A13="",AI$4=""),"",SUMPRODUCT(--(INDEX(Matrix!$C$5:$EV$304,0,$B13)&gt;0),--(INDEX(Matrix!$C$5:$EV$304,0,AI$3)&gt;0)))</f>
        <v>4</v>
      </c>
      <c r="AJ13" s="12" t="n">
        <f aca="false">IF(OR($A13="",AJ$4=""),"",SUMPRODUCT(--(INDEX(Matrix!$C$5:$EV$304,0,$B13)&gt;0),--(INDEX(Matrix!$C$5:$EV$304,0,AJ$3)&gt;0)))</f>
        <v>4</v>
      </c>
      <c r="AK13" s="12" t="n">
        <f aca="false">IF(OR($A13="",AK$4=""),"",SUMPRODUCT(--(INDEX(Matrix!$C$5:$EV$304,0,$B13)&gt;0),--(INDEX(Matrix!$C$5:$EV$304,0,AK$3)&gt;0)))</f>
        <v>5</v>
      </c>
      <c r="AL13" s="12" t="n">
        <f aca="false">IF(OR($A13="",AL$4=""),"",SUMPRODUCT(--(INDEX(Matrix!$C$5:$EV$304,0,$B13)&gt;0),--(INDEX(Matrix!$C$5:$EV$304,0,AL$3)&gt;0)))</f>
        <v>5</v>
      </c>
      <c r="AM13" s="12" t="n">
        <f aca="false">IF(OR($A13="",AM$4=""),"",SUMPRODUCT(--(INDEX(Matrix!$C$5:$EV$304,0,$B13)&gt;0),--(INDEX(Matrix!$C$5:$EV$304,0,AM$3)&gt;0)))</f>
        <v>4</v>
      </c>
      <c r="AN13" s="12" t="n">
        <f aca="false">IF(OR($A13="",AN$4=""),"",SUMPRODUCT(--(INDEX(Matrix!$C$5:$EV$304,0,$B13)&gt;0),--(INDEX(Matrix!$C$5:$EV$304,0,AN$3)&gt;0)))</f>
        <v>4</v>
      </c>
      <c r="AO13" s="12" t="n">
        <f aca="false">IF(OR($A13="",AO$4=""),"",SUMPRODUCT(--(INDEX(Matrix!$C$5:$EV$304,0,$B13)&gt;0),--(INDEX(Matrix!$C$5:$EV$304,0,AO$3)&gt;0)))</f>
        <v>1</v>
      </c>
      <c r="AP13" s="12" t="n">
        <f aca="false">IF(OR($A13="",AP$4=""),"",SUMPRODUCT(--(INDEX(Matrix!$C$5:$EV$304,0,$B13)&gt;0),--(INDEX(Matrix!$C$5:$EV$304,0,AP$3)&gt;0)))</f>
        <v>1</v>
      </c>
      <c r="AQ13" s="12" t="n">
        <f aca="false">IF(OR($A13="",AQ$4=""),"",SUMPRODUCT(--(INDEX(Matrix!$C$5:$EV$304,0,$B13)&gt;0),--(INDEX(Matrix!$C$5:$EV$304,0,AQ$3)&gt;0)))</f>
        <v>1</v>
      </c>
      <c r="AR13" s="12" t="n">
        <f aca="false">IF(OR($A13="",AR$4=""),"",SUMPRODUCT(--(INDEX(Matrix!$C$5:$EV$304,0,$B13)&gt;0),--(INDEX(Matrix!$C$5:$EV$304,0,AR$3)&gt;0)))</f>
        <v>1</v>
      </c>
      <c r="AS13" s="12" t="n">
        <f aca="false">IF(OR($A13="",AS$4=""),"",SUMPRODUCT(--(INDEX(Matrix!$C$5:$EV$304,0,$B13)&gt;0),--(INDEX(Matrix!$C$5:$EV$304,0,AS$3)&gt;0)))</f>
        <v>1</v>
      </c>
      <c r="AT13" s="12" t="n">
        <f aca="false">IF(OR($A13="",AT$4=""),"",SUMPRODUCT(--(INDEX(Matrix!$C$5:$EV$304,0,$B13)&gt;0),--(INDEX(Matrix!$C$5:$EV$304,0,AT$3)&gt;0)))</f>
        <v>1</v>
      </c>
      <c r="AU13" s="12" t="n">
        <f aca="false">IF(OR($A13="",AU$4=""),"",SUMPRODUCT(--(INDEX(Matrix!$C$5:$EV$304,0,$B13)&gt;0),--(INDEX(Matrix!$C$5:$EV$304,0,AU$3)&gt;0)))</f>
        <v>0</v>
      </c>
      <c r="AV13" s="12" t="n">
        <f aca="false">IF(OR($A13="",AV$4=""),"",SUMPRODUCT(--(INDEX(Matrix!$C$5:$EV$304,0,$B13)&gt;0),--(INDEX(Matrix!$C$5:$EV$304,0,AV$3)&gt;0)))</f>
        <v>4</v>
      </c>
      <c r="AW13" s="12" t="n">
        <f aca="false">IF(OR($A13="",AW$4=""),"",SUMPRODUCT(--(INDEX(Matrix!$C$5:$EV$304,0,$B13)&gt;0),--(INDEX(Matrix!$C$5:$EV$304,0,AW$3)&gt;0)))</f>
        <v>4</v>
      </c>
      <c r="AX13" s="12" t="n">
        <f aca="false">IF(OR($A13="",AX$4=""),"",SUMPRODUCT(--(INDEX(Matrix!$C$5:$EV$304,0,$B13)&gt;0),--(INDEX(Matrix!$C$5:$EV$304,0,AX$3)&gt;0)))</f>
        <v>7</v>
      </c>
      <c r="AY13" s="12" t="n">
        <f aca="false">IF(OR($A13="",AY$4=""),"",SUMPRODUCT(--(INDEX(Matrix!$C$5:$EV$304,0,$B13)&gt;0),--(INDEX(Matrix!$C$5:$EV$304,0,AY$3)&gt;0)))</f>
        <v>7</v>
      </c>
      <c r="AZ13" s="12" t="n">
        <f aca="false">IF(OR($A13="",AZ$4=""),"",SUMPRODUCT(--(INDEX(Matrix!$C$5:$EV$304,0,$B13)&gt;0),--(INDEX(Matrix!$C$5:$EV$304,0,AZ$3)&gt;0)))</f>
        <v>7</v>
      </c>
      <c r="BA13" s="12" t="n">
        <f aca="false">IF(OR($A13="",BA$4=""),"",SUMPRODUCT(--(INDEX(Matrix!$C$5:$EV$304,0,$B13)&gt;0),--(INDEX(Matrix!$C$5:$EV$304,0,BA$3)&gt;0)))</f>
        <v>7</v>
      </c>
      <c r="BB13" s="12" t="n">
        <f aca="false">IF(OR($A13="",BB$4=""),"",SUMPRODUCT(--(INDEX(Matrix!$C$5:$EV$304,0,$B13)&gt;0),--(INDEX(Matrix!$C$5:$EV$304,0,BB$3)&gt;0)))</f>
        <v>6</v>
      </c>
      <c r="BC13" s="12" t="n">
        <f aca="false">IF(OR($A13="",BC$4=""),"",SUMPRODUCT(--(INDEX(Matrix!$C$5:$EV$304,0,$B13)&gt;0),--(INDEX(Matrix!$C$5:$EV$304,0,BC$3)&gt;0)))</f>
        <v>6</v>
      </c>
      <c r="BD13" s="12" t="n">
        <f aca="false">IF(OR($A13="",BD$4=""),"",SUMPRODUCT(--(INDEX(Matrix!$C$5:$EV$304,0,$B13)&gt;0),--(INDEX(Matrix!$C$5:$EV$304,0,BD$3)&gt;0)))</f>
        <v>6</v>
      </c>
      <c r="BE13" s="12" t="n">
        <f aca="false">IF(OR($A13="",BE$4=""),"",SUMPRODUCT(--(INDEX(Matrix!$C$5:$EV$304,0,$B13)&gt;0),--(INDEX(Matrix!$C$5:$EV$304,0,BE$3)&gt;0)))</f>
        <v>6</v>
      </c>
      <c r="BF13" s="12" t="n">
        <f aca="false">IF(OR($A13="",BF$4=""),"",SUMPRODUCT(--(INDEX(Matrix!$C$5:$EV$304,0,$B13)&gt;0),--(INDEX(Matrix!$C$5:$EV$304,0,BF$3)&gt;0)))</f>
        <v>5</v>
      </c>
      <c r="BG13" s="12" t="n">
        <f aca="false">IF(OR($A13="",BG$4=""),"",SUMPRODUCT(--(INDEX(Matrix!$C$5:$EV$304,0,$B13)&gt;0),--(INDEX(Matrix!$C$5:$EV$304,0,BG$3)&gt;0)))</f>
        <v>5</v>
      </c>
      <c r="BH13" s="12" t="n">
        <f aca="false">IF(OR($A13="",BH$4=""),"",SUMPRODUCT(--(INDEX(Matrix!$C$5:$EV$304,0,$B13)&gt;0),--(INDEX(Matrix!$C$5:$EV$304,0,BH$3)&gt;0)))</f>
        <v>5</v>
      </c>
      <c r="BI13" s="12" t="n">
        <f aca="false">IF(OR($A13="",BI$4=""),"",SUMPRODUCT(--(INDEX(Matrix!$C$5:$EV$304,0,$B13)&gt;0),--(INDEX(Matrix!$C$5:$EV$304,0,BI$3)&gt;0)))</f>
        <v>5</v>
      </c>
      <c r="BJ13" s="12" t="n">
        <f aca="false">IF(OR($A13="",BJ$4=""),"",SUMPRODUCT(--(INDEX(Matrix!$C$5:$EV$304,0,$B13)&gt;0),--(INDEX(Matrix!$C$5:$EV$304,0,BJ$3)&gt;0)))</f>
        <v>0</v>
      </c>
      <c r="BK13" s="12" t="n">
        <f aca="false">IF(OR($A13="",BK$4=""),"",SUMPRODUCT(--(INDEX(Matrix!$C$5:$EV$304,0,$B13)&gt;0),--(INDEX(Matrix!$C$5:$EV$304,0,BK$3)&gt;0)))</f>
        <v>8</v>
      </c>
      <c r="BL13" s="12" t="n">
        <f aca="false">IF(OR($A13="",BL$4=""),"",SUMPRODUCT(--(INDEX(Matrix!$C$5:$EV$304,0,$B13)&gt;0),--(INDEX(Matrix!$C$5:$EV$304,0,BL$3)&gt;0)))</f>
        <v>8</v>
      </c>
      <c r="BM13" s="12" t="n">
        <f aca="false">IF(OR($A13="",BM$4=""),"",SUMPRODUCT(--(INDEX(Matrix!$C$5:$EV$304,0,$B13)&gt;0),--(INDEX(Matrix!$C$5:$EV$304,0,BM$3)&gt;0)))</f>
        <v>8</v>
      </c>
      <c r="BN13" s="12" t="n">
        <f aca="false">IF(OR($A13="",BN$4=""),"",SUMPRODUCT(--(INDEX(Matrix!$C$5:$EV$304,0,$B13)&gt;0),--(INDEX(Matrix!$C$5:$EV$304,0,BN$3)&gt;0)))</f>
        <v>7</v>
      </c>
      <c r="BO13" s="12" t="n">
        <f aca="false">IF(OR($A13="",BO$4=""),"",SUMPRODUCT(--(INDEX(Matrix!$C$5:$EV$304,0,$B13)&gt;0),--(INDEX(Matrix!$C$5:$EV$304,0,BO$3)&gt;0)))</f>
        <v>2</v>
      </c>
      <c r="BP13" s="12" t="n">
        <f aca="false">IF(OR($A13="",BP$4=""),"",SUMPRODUCT(--(INDEX(Matrix!$C$5:$EV$304,0,$B13)&gt;0),--(INDEX(Matrix!$C$5:$EV$304,0,BP$3)&gt;0)))</f>
        <v>0</v>
      </c>
      <c r="BQ13" s="12" t="n">
        <f aca="false">IF(OR($A13="",BQ$4=""),"",SUMPRODUCT(--(INDEX(Matrix!$C$5:$EV$304,0,$B13)&gt;0),--(INDEX(Matrix!$C$5:$EV$304,0,BQ$3)&gt;0)))</f>
        <v>0</v>
      </c>
      <c r="BR13" s="12" t="n">
        <f aca="false">IF(OR($A13="",BR$4=""),"",SUMPRODUCT(--(INDEX(Matrix!$C$5:$EV$304,0,$B13)&gt;0),--(INDEX(Matrix!$C$5:$EV$304,0,BR$3)&gt;0)))</f>
        <v>1</v>
      </c>
      <c r="BS13" s="12" t="n">
        <f aca="false">IF(OR($A13="",BS$4=""),"",SUMPRODUCT(--(INDEX(Matrix!$C$5:$EV$304,0,$B13)&gt;0),--(INDEX(Matrix!$C$5:$EV$304,0,BS$3)&gt;0)))</f>
        <v>1</v>
      </c>
      <c r="BT13" s="12" t="n">
        <f aca="false">IF(OR($A13="",BT$4=""),"",SUMPRODUCT(--(INDEX(Matrix!$C$5:$EV$304,0,$B13)&gt;0),--(INDEX(Matrix!$C$5:$EV$304,0,BT$3)&gt;0)))</f>
        <v>0</v>
      </c>
      <c r="BU13" s="12" t="n">
        <f aca="false">IF(OR($A13="",BU$4=""),"",SUMPRODUCT(--(INDEX(Matrix!$C$5:$EV$304,0,$B13)&gt;0),--(INDEX(Matrix!$C$5:$EV$304,0,BU$3)&gt;0)))</f>
        <v>3</v>
      </c>
      <c r="BV13" s="12" t="n">
        <f aca="false">IF(OR($A13="",BV$4=""),"",SUMPRODUCT(--(INDEX(Matrix!$C$5:$EV$304,0,$B13)&gt;0),--(INDEX(Matrix!$C$5:$EV$304,0,BV$3)&gt;0)))</f>
        <v>1</v>
      </c>
      <c r="BW13" s="12" t="n">
        <f aca="false">IF(OR($A13="",BW$4=""),"",SUMPRODUCT(--(INDEX(Matrix!$C$5:$EV$304,0,$B13)&gt;0),--(INDEX(Matrix!$C$5:$EV$304,0,BW$3)&gt;0)))</f>
        <v>1</v>
      </c>
      <c r="BX13" s="12" t="n">
        <f aca="false">IF(OR($A13="",BX$4=""),"",SUMPRODUCT(--(INDEX(Matrix!$C$5:$EV$304,0,$B13)&gt;0),--(INDEX(Matrix!$C$5:$EV$304,0,BX$3)&gt;0)))</f>
        <v>0</v>
      </c>
      <c r="BY13" s="12" t="n">
        <f aca="false">IF(OR($A13="",BY$4=""),"",SUMPRODUCT(--(INDEX(Matrix!$C$5:$EV$304,0,$B13)&gt;0),--(INDEX(Matrix!$C$5:$EV$304,0,BY$3)&gt;0)))</f>
        <v>2</v>
      </c>
      <c r="BZ13" s="12" t="n">
        <f aca="false">IF(OR($A13="",BZ$4=""),"",SUMPRODUCT(--(INDEX(Matrix!$C$5:$EV$304,0,$B13)&gt;0),--(INDEX(Matrix!$C$5:$EV$304,0,BZ$3)&gt;0)))</f>
        <v>2</v>
      </c>
      <c r="CA13" s="12" t="n">
        <f aca="false">IF(OR($A13="",CA$4=""),"",SUMPRODUCT(--(INDEX(Matrix!$C$5:$EV$304,0,$B13)&gt;0),--(INDEX(Matrix!$C$5:$EV$304,0,CA$3)&gt;0)))</f>
        <v>2</v>
      </c>
      <c r="CB13" s="12" t="n">
        <f aca="false">IF(OR($A13="",CB$4=""),"",SUMPRODUCT(--(INDEX(Matrix!$C$5:$EV$304,0,$B13)&gt;0),--(INDEX(Matrix!$C$5:$EV$304,0,CB$3)&gt;0)))</f>
        <v>0</v>
      </c>
      <c r="CC13" s="12" t="n">
        <f aca="false">IF(OR($A13="",CC$4=""),"",SUMPRODUCT(--(INDEX(Matrix!$C$5:$EV$304,0,$B13)&gt;0),--(INDEX(Matrix!$C$5:$EV$304,0,CC$3)&gt;0)))</f>
        <v>0</v>
      </c>
      <c r="CD13" s="12" t="n">
        <f aca="false">IF(OR($A13="",CD$4=""),"",SUMPRODUCT(--(INDEX(Matrix!$C$5:$EV$304,0,$B13)&gt;0),--(INDEX(Matrix!$C$5:$EV$304,0,CD$3)&gt;0)))</f>
        <v>4</v>
      </c>
      <c r="CE13" s="12" t="n">
        <f aca="false">IF(OR($A13="",CE$4=""),"",SUMPRODUCT(--(INDEX(Matrix!$C$5:$EV$304,0,$B13)&gt;0),--(INDEX(Matrix!$C$5:$EV$304,0,CE$3)&gt;0)))</f>
        <v>5</v>
      </c>
      <c r="CF13" s="12" t="n">
        <f aca="false">IF(OR($A13="",CF$4=""),"",SUMPRODUCT(--(INDEX(Matrix!$C$5:$EV$304,0,$B13)&gt;0),--(INDEX(Matrix!$C$5:$EV$304,0,CF$3)&gt;0)))</f>
        <v>2</v>
      </c>
      <c r="CG13" s="12" t="n">
        <f aca="false">IF(OR($A13="",CG$4=""),"",SUMPRODUCT(--(INDEX(Matrix!$C$5:$EV$304,0,$B13)&gt;0),--(INDEX(Matrix!$C$5:$EV$304,0,CG$3)&gt;0)))</f>
        <v>7</v>
      </c>
      <c r="CH13" s="12" t="n">
        <f aca="false">IF(OR($A13="",CH$4=""),"",SUMPRODUCT(--(INDEX(Matrix!$C$5:$EV$304,0,$B13)&gt;0),--(INDEX(Matrix!$C$5:$EV$304,0,CH$3)&gt;0)))</f>
        <v>2</v>
      </c>
      <c r="CI13" s="12" t="n">
        <f aca="false">IF(OR($A13="",CI$4=""),"",SUMPRODUCT(--(INDEX(Matrix!$C$5:$EV$304,0,$B13)&gt;0),--(INDEX(Matrix!$C$5:$EV$304,0,CI$3)&gt;0)))</f>
        <v>7</v>
      </c>
      <c r="CJ13" s="12" t="n">
        <f aca="false">IF(OR($A13="",CJ$4=""),"",SUMPRODUCT(--(INDEX(Matrix!$C$5:$EV$304,0,$B13)&gt;0),--(INDEX(Matrix!$C$5:$EV$304,0,CJ$3)&gt;0)))</f>
        <v>4</v>
      </c>
      <c r="CK13" s="12" t="n">
        <f aca="false">IF(OR($A13="",CK$4=""),"",SUMPRODUCT(--(INDEX(Matrix!$C$5:$EV$304,0,$B13)&gt;0),--(INDEX(Matrix!$C$5:$EV$304,0,CK$3)&gt;0)))</f>
        <v>7</v>
      </c>
      <c r="CL13" s="12" t="n">
        <f aca="false">IF(OR($A13="",CL$4=""),"",SUMPRODUCT(--(INDEX(Matrix!$C$5:$EV$304,0,$B13)&gt;0),--(INDEX(Matrix!$C$5:$EV$304,0,CL$3)&gt;0)))</f>
        <v>5</v>
      </c>
      <c r="CM13" s="12" t="n">
        <f aca="false">IF(OR($A13="",CM$4=""),"",SUMPRODUCT(--(INDEX(Matrix!$C$5:$EV$304,0,$B13)&gt;0),--(INDEX(Matrix!$C$5:$EV$304,0,CM$3)&gt;0)))</f>
        <v>7</v>
      </c>
      <c r="CN13" s="12" t="n">
        <f aca="false">IF(OR($A13="",CN$4=""),"",SUMPRODUCT(--(INDEX(Matrix!$C$5:$EV$304,0,$B13)&gt;0),--(INDEX(Matrix!$C$5:$EV$304,0,CN$3)&gt;0)))</f>
        <v>7</v>
      </c>
      <c r="CO13" s="12" t="n">
        <f aca="false">IF(OR($A13="",CO$4=""),"",SUMPRODUCT(--(INDEX(Matrix!$C$5:$EV$304,0,$B13)&gt;0),--(INDEX(Matrix!$C$5:$EV$304,0,CO$3)&gt;0)))</f>
        <v>7</v>
      </c>
      <c r="CP13" s="12" t="n">
        <f aca="false">IF(OR($A13="",CP$4=""),"",SUMPRODUCT(--(INDEX(Matrix!$C$5:$EV$304,0,$B13)&gt;0),--(INDEX(Matrix!$C$5:$EV$304,0,CP$3)&gt;0)))</f>
        <v>6</v>
      </c>
      <c r="CQ13" s="12" t="n">
        <f aca="false">IF(OR($A13="",CQ$4=""),"",SUMPRODUCT(--(INDEX(Matrix!$C$5:$EV$304,0,$B13)&gt;0),--(INDEX(Matrix!$C$5:$EV$304,0,CQ$3)&gt;0)))</f>
        <v>6</v>
      </c>
      <c r="CR13" s="12" t="n">
        <f aca="false">IF(OR($A13="",CR$4=""),"",SUMPRODUCT(--(INDEX(Matrix!$C$5:$EV$304,0,$B13)&gt;0),--(INDEX(Matrix!$C$5:$EV$304,0,CR$3)&gt;0)))</f>
        <v>7</v>
      </c>
      <c r="CS13" s="12" t="n">
        <f aca="false">IF(OR($A13="",CS$4=""),"",SUMPRODUCT(--(INDEX(Matrix!$C$5:$EV$304,0,$B13)&gt;0),--(INDEX(Matrix!$C$5:$EV$304,0,CS$3)&gt;0)))</f>
        <v>8</v>
      </c>
      <c r="CT13" s="12" t="n">
        <f aca="false">IF(OR($A13="",CT$4=""),"",SUMPRODUCT(--(INDEX(Matrix!$C$5:$EV$304,0,$B13)&gt;0),--(INDEX(Matrix!$C$5:$EV$304,0,CT$3)&gt;0)))</f>
        <v>8</v>
      </c>
      <c r="CU13" s="12" t="n">
        <f aca="false">IF(OR($A13="",CU$4=""),"",SUMPRODUCT(--(INDEX(Matrix!$C$5:$EV$304,0,$B13)&gt;0),--(INDEX(Matrix!$C$5:$EV$304,0,CU$3)&gt;0)))</f>
        <v>6</v>
      </c>
      <c r="CV13" s="12" t="n">
        <f aca="false">IF(OR($A13="",CV$4=""),"",SUMPRODUCT(--(INDEX(Matrix!$C$5:$EV$304,0,$B13)&gt;0),--(INDEX(Matrix!$C$5:$EV$304,0,CV$3)&gt;0)))</f>
        <v>7</v>
      </c>
      <c r="CW13" s="12" t="n">
        <f aca="false">IF(OR($A13="",CW$4=""),"",SUMPRODUCT(--(INDEX(Matrix!$C$5:$EV$304,0,$B13)&gt;0),--(INDEX(Matrix!$C$5:$EV$304,0,CW$3)&gt;0)))</f>
        <v>5</v>
      </c>
      <c r="CX13" s="12" t="n">
        <f aca="false">IF(OR($A13="",CX$4=""),"",SUMPRODUCT(--(INDEX(Matrix!$C$5:$EV$304,0,$B13)&gt;0),--(INDEX(Matrix!$C$5:$EV$304,0,CX$3)&gt;0)))</f>
        <v>5</v>
      </c>
      <c r="CY13" s="12" t="n">
        <f aca="false">IF(OR($A13="",CY$4=""),"",SUMPRODUCT(--(INDEX(Matrix!$C$5:$EV$304,0,$B13)&gt;0),--(INDEX(Matrix!$C$5:$EV$304,0,CY$3)&gt;0)))</f>
        <v>5</v>
      </c>
      <c r="CZ13" s="12" t="n">
        <f aca="false">IF(OR($A13="",CZ$4=""),"",SUMPRODUCT(--(INDEX(Matrix!$C$5:$EV$304,0,$B13)&gt;0),--(INDEX(Matrix!$C$5:$EV$304,0,CZ$3)&gt;0)))</f>
        <v>0</v>
      </c>
      <c r="DA13" s="12" t="n">
        <f aca="false">IF(OR($A13="",DA$4=""),"",SUMPRODUCT(--(INDEX(Matrix!$C$5:$EV$304,0,$B13)&gt;0),--(INDEX(Matrix!$C$5:$EV$304,0,DA$3)&gt;0)))</f>
        <v>7</v>
      </c>
      <c r="DB13" s="12" t="n">
        <f aca="false">IF(OR($A13="",DB$4=""),"",SUMPRODUCT(--(INDEX(Matrix!$C$5:$EV$304,0,$B13)&gt;0),--(INDEX(Matrix!$C$5:$EV$304,0,DB$3)&gt;0)))</f>
        <v>0</v>
      </c>
      <c r="DC13" s="12" t="n">
        <f aca="false">IF(OR($A13="",DC$4=""),"",SUMPRODUCT(--(INDEX(Matrix!$C$5:$EV$304,0,$B13)&gt;0),--(INDEX(Matrix!$C$5:$EV$304,0,DC$3)&gt;0)))</f>
        <v>0</v>
      </c>
      <c r="DD13" s="12" t="n">
        <f aca="false">IF(OR($A13="",DD$4=""),"",SUMPRODUCT(--(INDEX(Matrix!$C$5:$EV$304,0,$B13)&gt;0),--(INDEX(Matrix!$C$5:$EV$304,0,DD$3)&gt;0)))</f>
        <v>6</v>
      </c>
      <c r="DE13" s="12" t="str">
        <f aca="false">IF(OR($A13="",DE$4=""),"",SUMPRODUCT(--(INDEX(Matrix!$C$5:$EV$304,0,$B13)&gt;0),--(INDEX(Matrix!$C$5:$EV$304,0,DE$3)&gt;0)))</f>
        <v/>
      </c>
      <c r="DF13" s="12" t="str">
        <f aca="false">IF(OR($A13="",DF$4=""),"",SUMPRODUCT(--(INDEX(Matrix!$C$5:$EV$304,0,$B13)&gt;0),--(INDEX(Matrix!$C$5:$EV$304,0,DF$3)&gt;0)))</f>
        <v/>
      </c>
      <c r="DG13" s="12" t="str">
        <f aca="false">IF(OR($A13="",DG$4=""),"",SUMPRODUCT(--(INDEX(Matrix!$C$5:$EV$304,0,$B13)&gt;0),--(INDEX(Matrix!$C$5:$EV$304,0,DG$3)&gt;0)))</f>
        <v/>
      </c>
      <c r="DH13" s="12" t="str">
        <f aca="false">IF(OR($A13="",DH$4=""),"",SUMPRODUCT(--(INDEX(Matrix!$C$5:$EV$304,0,$B13)&gt;0),--(INDEX(Matrix!$C$5:$EV$304,0,DH$3)&gt;0)))</f>
        <v/>
      </c>
      <c r="DI13" s="12" t="str">
        <f aca="false">IF(OR($A13="",DI$4=""),"",SUMPRODUCT(--(INDEX(Matrix!$C$5:$EV$304,0,$B13)&gt;0),--(INDEX(Matrix!$C$5:$EV$304,0,DI$3)&gt;0)))</f>
        <v/>
      </c>
      <c r="DJ13" s="12" t="str">
        <f aca="false">IF(OR($A13="",DJ$4=""),"",SUMPRODUCT(--(INDEX(Matrix!$C$5:$EV$304,0,$B13)&gt;0),--(INDEX(Matrix!$C$5:$EV$304,0,DJ$3)&gt;0)))</f>
        <v/>
      </c>
      <c r="DK13" s="12" t="str">
        <f aca="false">IF(OR($A13="",DK$4=""),"",SUMPRODUCT(--(INDEX(Matrix!$C$5:$EV$304,0,$B13)&gt;0),--(INDEX(Matrix!$C$5:$EV$304,0,DK$3)&gt;0)))</f>
        <v/>
      </c>
      <c r="DL13" s="12" t="str">
        <f aca="false">IF(OR($A13="",DL$4=""),"",SUMPRODUCT(--(INDEX(Matrix!$C$5:$EV$304,0,$B13)&gt;0),--(INDEX(Matrix!$C$5:$EV$304,0,DL$3)&gt;0)))</f>
        <v/>
      </c>
      <c r="DM13" s="12" t="str">
        <f aca="false">IF(OR($A13="",DM$4=""),"",SUMPRODUCT(--(INDEX(Matrix!$C$5:$EV$304,0,$B13)&gt;0),--(INDEX(Matrix!$C$5:$EV$304,0,DM$3)&gt;0)))</f>
        <v/>
      </c>
      <c r="DN13" s="12" t="str">
        <f aca="false">IF(OR($A13="",DN$4=""),"",SUMPRODUCT(--(INDEX(Matrix!$C$5:$EV$304,0,$B13)&gt;0),--(INDEX(Matrix!$C$5:$EV$304,0,DN$3)&gt;0)))</f>
        <v/>
      </c>
      <c r="DO13" s="12" t="str">
        <f aca="false">IF(OR($A13="",DO$4=""),"",SUMPRODUCT(--(INDEX(Matrix!$C$5:$EV$304,0,$B13)&gt;0),--(INDEX(Matrix!$C$5:$EV$304,0,DO$3)&gt;0)))</f>
        <v/>
      </c>
      <c r="DP13" s="12" t="str">
        <f aca="false">IF(OR($A13="",DP$4=""),"",SUMPRODUCT(--(INDEX(Matrix!$C$5:$EV$304,0,$B13)&gt;0),--(INDEX(Matrix!$C$5:$EV$304,0,DP$3)&gt;0)))</f>
        <v/>
      </c>
      <c r="DQ13" s="12" t="str">
        <f aca="false">IF(OR($A13="",DQ$4=""),"",SUMPRODUCT(--(INDEX(Matrix!$C$5:$EV$304,0,$B13)&gt;0),--(INDEX(Matrix!$C$5:$EV$304,0,DQ$3)&gt;0)))</f>
        <v/>
      </c>
      <c r="DR13" s="12" t="str">
        <f aca="false">IF(OR($A13="",DR$4=""),"",SUMPRODUCT(--(INDEX(Matrix!$C$5:$EV$304,0,$B13)&gt;0),--(INDEX(Matrix!$C$5:$EV$304,0,DR$3)&gt;0)))</f>
        <v/>
      </c>
      <c r="DS13" s="12" t="str">
        <f aca="false">IF(OR($A13="",DS$4=""),"",SUMPRODUCT(--(INDEX(Matrix!$C$5:$EV$304,0,$B13)&gt;0),--(INDEX(Matrix!$C$5:$EV$304,0,DS$3)&gt;0)))</f>
        <v/>
      </c>
      <c r="DT13" s="12" t="str">
        <f aca="false">IF(OR($A13="",DT$4=""),"",SUMPRODUCT(--(INDEX(Matrix!$C$5:$EV$304,0,$B13)&gt;0),--(INDEX(Matrix!$C$5:$EV$304,0,DT$3)&gt;0)))</f>
        <v/>
      </c>
      <c r="DU13" s="12" t="str">
        <f aca="false">IF(OR($A13="",DU$4=""),"",SUMPRODUCT(--(INDEX(Matrix!$C$5:$EV$304,0,$B13)&gt;0),--(INDEX(Matrix!$C$5:$EV$304,0,DU$3)&gt;0)))</f>
        <v/>
      </c>
      <c r="DV13" s="12" t="str">
        <f aca="false">IF(OR($A13="",DV$4=""),"",SUMPRODUCT(--(INDEX(Matrix!$C$5:$EV$304,0,$B13)&gt;0),--(INDEX(Matrix!$C$5:$EV$304,0,DV$3)&gt;0)))</f>
        <v/>
      </c>
      <c r="DW13" s="12" t="str">
        <f aca="false">IF(OR($A13="",DW$4=""),"",SUMPRODUCT(--(INDEX(Matrix!$C$5:$EV$304,0,$B13)&gt;0),--(INDEX(Matrix!$C$5:$EV$304,0,DW$3)&gt;0)))</f>
        <v/>
      </c>
      <c r="DX13" s="12" t="str">
        <f aca="false">IF(OR($A13="",DX$4=""),"",SUMPRODUCT(--(INDEX(Matrix!$C$5:$EV$304,0,$B13)&gt;0),--(INDEX(Matrix!$C$5:$EV$304,0,DX$3)&gt;0)))</f>
        <v/>
      </c>
      <c r="DY13" s="12" t="str">
        <f aca="false">IF(OR($A13="",DY$4=""),"",SUMPRODUCT(--(INDEX(Matrix!$C$5:$EV$304,0,$B13)&gt;0),--(INDEX(Matrix!$C$5:$EV$304,0,DY$3)&gt;0)))</f>
        <v/>
      </c>
      <c r="DZ13" s="12" t="str">
        <f aca="false">IF(OR($A13="",DZ$4=""),"",SUMPRODUCT(--(INDEX(Matrix!$C$5:$EV$304,0,$B13)&gt;0),--(INDEX(Matrix!$C$5:$EV$304,0,DZ$3)&gt;0)))</f>
        <v/>
      </c>
      <c r="EA13" s="12" t="str">
        <f aca="false">IF(OR($A13="",EA$4=""),"",SUMPRODUCT(--(INDEX(Matrix!$C$5:$EV$304,0,$B13)&gt;0),--(INDEX(Matrix!$C$5:$EV$304,0,EA$3)&gt;0)))</f>
        <v/>
      </c>
      <c r="EB13" s="12" t="str">
        <f aca="false">IF(OR($A13="",EB$4=""),"",SUMPRODUCT(--(INDEX(Matrix!$C$5:$EV$304,0,$B13)&gt;0),--(INDEX(Matrix!$C$5:$EV$304,0,EB$3)&gt;0)))</f>
        <v/>
      </c>
      <c r="EC13" s="12" t="str">
        <f aca="false">IF(OR($A13="",EC$4=""),"",SUMPRODUCT(--(INDEX(Matrix!$C$5:$EV$304,0,$B13)&gt;0),--(INDEX(Matrix!$C$5:$EV$304,0,EC$3)&gt;0)))</f>
        <v/>
      </c>
      <c r="ED13" s="12" t="str">
        <f aca="false">IF(OR($A13="",ED$4=""),"",SUMPRODUCT(--(INDEX(Matrix!$C$5:$EV$304,0,$B13)&gt;0),--(INDEX(Matrix!$C$5:$EV$304,0,ED$3)&gt;0)))</f>
        <v/>
      </c>
      <c r="EE13" s="12" t="str">
        <f aca="false">IF(OR($A13="",EE$4=""),"",SUMPRODUCT(--(INDEX(Matrix!$C$5:$EV$304,0,$B13)&gt;0),--(INDEX(Matrix!$C$5:$EV$304,0,EE$3)&gt;0)))</f>
        <v/>
      </c>
      <c r="EF13" s="12" t="str">
        <f aca="false">IF(OR($A13="",EF$4=""),"",SUMPRODUCT(--(INDEX(Matrix!$C$5:$EV$304,0,$B13)&gt;0),--(INDEX(Matrix!$C$5:$EV$304,0,EF$3)&gt;0)))</f>
        <v/>
      </c>
      <c r="EG13" s="12" t="str">
        <f aca="false">IF(OR($A13="",EG$4=""),"",SUMPRODUCT(--(INDEX(Matrix!$C$5:$EV$304,0,$B13)&gt;0),--(INDEX(Matrix!$C$5:$EV$304,0,EG$3)&gt;0)))</f>
        <v/>
      </c>
      <c r="EH13" s="12" t="str">
        <f aca="false">IF(OR($A13="",EH$4=""),"",SUMPRODUCT(--(INDEX(Matrix!$C$5:$EV$304,0,$B13)&gt;0),--(INDEX(Matrix!$C$5:$EV$304,0,EH$3)&gt;0)))</f>
        <v/>
      </c>
      <c r="EI13" s="12" t="str">
        <f aca="false">IF(OR($A13="",EI$4=""),"",SUMPRODUCT(--(INDEX(Matrix!$C$5:$EV$304,0,$B13)&gt;0),--(INDEX(Matrix!$C$5:$EV$304,0,EI$3)&gt;0)))</f>
        <v/>
      </c>
      <c r="EJ13" s="12" t="str">
        <f aca="false">IF(OR($A13="",EJ$4=""),"",SUMPRODUCT(--(INDEX(Matrix!$C$5:$EV$304,0,$B13)&gt;0),--(INDEX(Matrix!$C$5:$EV$304,0,EJ$3)&gt;0)))</f>
        <v/>
      </c>
      <c r="EK13" s="12" t="str">
        <f aca="false">IF(OR($A13="",EK$4=""),"",SUMPRODUCT(--(INDEX(Matrix!$C$5:$EV$304,0,$B13)&gt;0),--(INDEX(Matrix!$C$5:$EV$304,0,EK$3)&gt;0)))</f>
        <v/>
      </c>
      <c r="EL13" s="12" t="str">
        <f aca="false">IF(OR($A13="",EL$4=""),"",SUMPRODUCT(--(INDEX(Matrix!$C$5:$EV$304,0,$B13)&gt;0),--(INDEX(Matrix!$C$5:$EV$304,0,EL$3)&gt;0)))</f>
        <v/>
      </c>
      <c r="EM13" s="12" t="str">
        <f aca="false">IF(OR($A13="",EM$4=""),"",SUMPRODUCT(--(INDEX(Matrix!$C$5:$EV$304,0,$B13)&gt;0),--(INDEX(Matrix!$C$5:$EV$304,0,EM$3)&gt;0)))</f>
        <v/>
      </c>
      <c r="EN13" s="12" t="str">
        <f aca="false">IF(OR($A13="",EN$4=""),"",SUMPRODUCT(--(INDEX(Matrix!$C$5:$EV$304,0,$B13)&gt;0),--(INDEX(Matrix!$C$5:$EV$304,0,EN$3)&gt;0)))</f>
        <v/>
      </c>
      <c r="EO13" s="12" t="str">
        <f aca="false">IF(OR($A13="",EO$4=""),"",SUMPRODUCT(--(INDEX(Matrix!$C$5:$EV$304,0,$B13)&gt;0),--(INDEX(Matrix!$C$5:$EV$304,0,EO$3)&gt;0)))</f>
        <v/>
      </c>
      <c r="EP13" s="12" t="str">
        <f aca="false">IF(OR($A13="",EP$4=""),"",SUMPRODUCT(--(INDEX(Matrix!$C$5:$EV$304,0,$B13)&gt;0),--(INDEX(Matrix!$C$5:$EV$304,0,EP$3)&gt;0)))</f>
        <v/>
      </c>
      <c r="EQ13" s="12" t="str">
        <f aca="false">IF(OR($A13="",EQ$4=""),"",SUMPRODUCT(--(INDEX(Matrix!$C$5:$EV$304,0,$B13)&gt;0),--(INDEX(Matrix!$C$5:$EV$304,0,EQ$3)&gt;0)))</f>
        <v/>
      </c>
      <c r="ER13" s="12" t="str">
        <f aca="false">IF(OR($A13="",ER$4=""),"",SUMPRODUCT(--(INDEX(Matrix!$C$5:$EV$304,0,$B13)&gt;0),--(INDEX(Matrix!$C$5:$EV$304,0,ER$3)&gt;0)))</f>
        <v/>
      </c>
      <c r="ES13" s="12" t="str">
        <f aca="false">IF(OR($A13="",ES$4=""),"",SUMPRODUCT(--(INDEX(Matrix!$C$5:$EV$304,0,$B13)&gt;0),--(INDEX(Matrix!$C$5:$EV$304,0,ES$3)&gt;0)))</f>
        <v/>
      </c>
      <c r="ET13" s="12" t="str">
        <f aca="false">IF(OR($A13="",ET$4=""),"",SUMPRODUCT(--(INDEX(Matrix!$C$5:$EV$304,0,$B13)&gt;0),--(INDEX(Matrix!$C$5:$EV$304,0,ET$3)&gt;0)))</f>
        <v/>
      </c>
      <c r="EU13" s="12" t="str">
        <f aca="false">IF(OR($A13="",EU$4=""),"",SUMPRODUCT(--(INDEX(Matrix!$C$5:$EV$304,0,$B13)&gt;0),--(INDEX(Matrix!$C$5:$EV$304,0,EU$3)&gt;0)))</f>
        <v/>
      </c>
      <c r="EV13" s="12" t="str">
        <f aca="false">IF(OR($A13="",EV$4=""),"",SUMPRODUCT(--(INDEX(Matrix!$C$5:$EV$304,0,$B13)&gt;0),--(INDEX(Matrix!$C$5:$EV$304,0,EV$3)&gt;0)))</f>
        <v/>
      </c>
    </row>
    <row r="14" customFormat="false" ht="15" hidden="false" customHeight="false" outlineLevel="0" collapsed="false">
      <c r="A14" s="6" t="str">
        <f aca="false">IF(INDEX(Products!$A$2:$A$151,$B14)="","",INDEX(Products!$A$2:$A$151,$B14))</f>
        <v>Cardyd 40</v>
      </c>
      <c r="B14" s="23" t="n">
        <v>10</v>
      </c>
      <c r="C14" s="12" t="n">
        <f aca="false">IF(OR($A14="",C$4=""),"",SUMPRODUCT(--(INDEX(Matrix!$C$5:$EV$304,0,$B14)&gt;0),--(INDEX(Matrix!$C$5:$EV$304,0,C$3)&gt;0)))</f>
        <v>6</v>
      </c>
      <c r="D14" s="12" t="n">
        <f aca="false">IF(OR($A14="",D$4=""),"",SUMPRODUCT(--(INDEX(Matrix!$C$5:$EV$304,0,$B14)&gt;0),--(INDEX(Matrix!$C$5:$EV$304,0,D$3)&gt;0)))</f>
        <v>6</v>
      </c>
      <c r="E14" s="12" t="n">
        <f aca="false">IF(OR($A14="",E$4=""),"",SUMPRODUCT(--(INDEX(Matrix!$C$5:$EV$304,0,$B14)&gt;0),--(INDEX(Matrix!$C$5:$EV$304,0,E$3)&gt;0)))</f>
        <v>6</v>
      </c>
      <c r="F14" s="12" t="n">
        <f aca="false">IF(OR($A14="",F$4=""),"",SUMPRODUCT(--(INDEX(Matrix!$C$5:$EV$304,0,$B14)&gt;0),--(INDEX(Matrix!$C$5:$EV$304,0,F$3)&gt;0)))</f>
        <v>6</v>
      </c>
      <c r="G14" s="12" t="n">
        <f aca="false">IF(OR($A14="",G$4=""),"",SUMPRODUCT(--(INDEX(Matrix!$C$5:$EV$304,0,$B14)&gt;0),--(INDEX(Matrix!$C$5:$EV$304,0,G$3)&gt;0)))</f>
        <v>6</v>
      </c>
      <c r="H14" s="12" t="n">
        <f aca="false">IF(OR($A14="",H$4=""),"",SUMPRODUCT(--(INDEX(Matrix!$C$5:$EV$304,0,$B14)&gt;0),--(INDEX(Matrix!$C$5:$EV$304,0,H$3)&gt;0)))</f>
        <v>6</v>
      </c>
      <c r="I14" s="12" t="n">
        <f aca="false">IF(OR($A14="",I$4=""),"",SUMPRODUCT(--(INDEX(Matrix!$C$5:$EV$304,0,$B14)&gt;0),--(INDEX(Matrix!$C$5:$EV$304,0,I$3)&gt;0)))</f>
        <v>5</v>
      </c>
      <c r="J14" s="12" t="n">
        <f aca="false">IF(OR($A14="",J$4=""),"",SUMPRODUCT(--(INDEX(Matrix!$C$5:$EV$304,0,$B14)&gt;0),--(INDEX(Matrix!$C$5:$EV$304,0,J$3)&gt;0)))</f>
        <v>5</v>
      </c>
      <c r="K14" s="12" t="n">
        <f aca="false">IF(OR($A14="",K$4=""),"",SUMPRODUCT(--(INDEX(Matrix!$C$5:$EV$304,0,$B14)&gt;0),--(INDEX(Matrix!$C$5:$EV$304,0,K$3)&gt;0)))</f>
        <v>13</v>
      </c>
      <c r="L14" s="12" t="n">
        <f aca="false">IF(OR($A14="",L$4=""),"",SUMPRODUCT(--(INDEX(Matrix!$C$5:$EV$304,0,$B14)&gt;0),--(INDEX(Matrix!$C$5:$EV$304,0,L$3)&gt;0)))</f>
        <v>13</v>
      </c>
      <c r="M14" s="12" t="n">
        <f aca="false">IF(OR($A14="",M$4=""),"",SUMPRODUCT(--(INDEX(Matrix!$C$5:$EV$304,0,$B14)&gt;0),--(INDEX(Matrix!$C$5:$EV$304,0,M$3)&gt;0)))</f>
        <v>13</v>
      </c>
      <c r="N14" s="12" t="n">
        <f aca="false">IF(OR($A14="",N$4=""),"",SUMPRODUCT(--(INDEX(Matrix!$C$5:$EV$304,0,$B14)&gt;0),--(INDEX(Matrix!$C$5:$EV$304,0,N$3)&gt;0)))</f>
        <v>13</v>
      </c>
      <c r="O14" s="12" t="n">
        <f aca="false">IF(OR($A14="",O$4=""),"",SUMPRODUCT(--(INDEX(Matrix!$C$5:$EV$304,0,$B14)&gt;0),--(INDEX(Matrix!$C$5:$EV$304,0,O$3)&gt;0)))</f>
        <v>13</v>
      </c>
      <c r="P14" s="12" t="n">
        <f aca="false">IF(OR($A14="",P$4=""),"",SUMPRODUCT(--(INDEX(Matrix!$C$5:$EV$304,0,$B14)&gt;0),--(INDEX(Matrix!$C$5:$EV$304,0,P$3)&gt;0)))</f>
        <v>13</v>
      </c>
      <c r="Q14" s="12" t="n">
        <f aca="false">IF(OR($A14="",Q$4=""),"",SUMPRODUCT(--(INDEX(Matrix!$C$5:$EV$304,0,$B14)&gt;0),--(INDEX(Matrix!$C$5:$EV$304,0,Q$3)&gt;0)))</f>
        <v>13</v>
      </c>
      <c r="R14" s="12" t="n">
        <f aca="false">IF(OR($A14="",R$4=""),"",SUMPRODUCT(--(INDEX(Matrix!$C$5:$EV$304,0,$B14)&gt;0),--(INDEX(Matrix!$C$5:$EV$304,0,R$3)&gt;0)))</f>
        <v>13</v>
      </c>
      <c r="S14" s="12" t="n">
        <f aca="false">IF(OR($A14="",S$4=""),"",SUMPRODUCT(--(INDEX(Matrix!$C$5:$EV$304,0,$B14)&gt;0),--(INDEX(Matrix!$C$5:$EV$304,0,S$3)&gt;0)))</f>
        <v>13</v>
      </c>
      <c r="T14" s="12" t="n">
        <f aca="false">IF(OR($A14="",T$4=""),"",SUMPRODUCT(--(INDEX(Matrix!$C$5:$EV$304,0,$B14)&gt;0),--(INDEX(Matrix!$C$5:$EV$304,0,T$3)&gt;0)))</f>
        <v>13</v>
      </c>
      <c r="U14" s="12" t="n">
        <f aca="false">IF(OR($A14="",U$4=""),"",SUMPRODUCT(--(INDEX(Matrix!$C$5:$EV$304,0,$B14)&gt;0),--(INDEX(Matrix!$C$5:$EV$304,0,U$3)&gt;0)))</f>
        <v>0</v>
      </c>
      <c r="V14" s="12" t="n">
        <f aca="false">IF(OR($A14="",V$4=""),"",SUMPRODUCT(--(INDEX(Matrix!$C$5:$EV$304,0,$B14)&gt;0),--(INDEX(Matrix!$C$5:$EV$304,0,V$3)&gt;0)))</f>
        <v>0</v>
      </c>
      <c r="W14" s="12" t="n">
        <f aca="false">IF(OR($A14="",W$4=""),"",SUMPRODUCT(--(INDEX(Matrix!$C$5:$EV$304,0,$B14)&gt;0),--(INDEX(Matrix!$C$5:$EV$304,0,W$3)&gt;0)))</f>
        <v>4</v>
      </c>
      <c r="X14" s="12" t="n">
        <f aca="false">IF(OR($A14="",X$4=""),"",SUMPRODUCT(--(INDEX(Matrix!$C$5:$EV$304,0,$B14)&gt;0),--(INDEX(Matrix!$C$5:$EV$304,0,X$3)&gt;0)))</f>
        <v>4</v>
      </c>
      <c r="Y14" s="12" t="n">
        <f aca="false">IF(OR($A14="",Y$4=""),"",SUMPRODUCT(--(INDEX(Matrix!$C$5:$EV$304,0,$B14)&gt;0),--(INDEX(Matrix!$C$5:$EV$304,0,Y$3)&gt;0)))</f>
        <v>6</v>
      </c>
      <c r="Z14" s="12" t="n">
        <f aca="false">IF(OR($A14="",Z$4=""),"",SUMPRODUCT(--(INDEX(Matrix!$C$5:$EV$304,0,$B14)&gt;0),--(INDEX(Matrix!$C$5:$EV$304,0,Z$3)&gt;0)))</f>
        <v>6</v>
      </c>
      <c r="AA14" s="12" t="n">
        <f aca="false">IF(OR($A14="",AA$4=""),"",SUMPRODUCT(--(INDEX(Matrix!$C$5:$EV$304,0,$B14)&gt;0),--(INDEX(Matrix!$C$5:$EV$304,0,AA$3)&gt;0)))</f>
        <v>9</v>
      </c>
      <c r="AB14" s="12" t="n">
        <f aca="false">IF(OR($A14="",AB$4=""),"",SUMPRODUCT(--(INDEX(Matrix!$C$5:$EV$304,0,$B14)&gt;0),--(INDEX(Matrix!$C$5:$EV$304,0,AB$3)&gt;0)))</f>
        <v>4</v>
      </c>
      <c r="AC14" s="12" t="n">
        <f aca="false">IF(OR($A14="",AC$4=""),"",SUMPRODUCT(--(INDEX(Matrix!$C$5:$EV$304,0,$B14)&gt;0),--(INDEX(Matrix!$C$5:$EV$304,0,AC$3)&gt;0)))</f>
        <v>2</v>
      </c>
      <c r="AD14" s="12" t="n">
        <f aca="false">IF(OR($A14="",AD$4=""),"",SUMPRODUCT(--(INDEX(Matrix!$C$5:$EV$304,0,$B14)&gt;0),--(INDEX(Matrix!$C$5:$EV$304,0,AD$3)&gt;0)))</f>
        <v>0</v>
      </c>
      <c r="AE14" s="12" t="n">
        <f aca="false">IF(OR($A14="",AE$4=""),"",SUMPRODUCT(--(INDEX(Matrix!$C$5:$EV$304,0,$B14)&gt;0),--(INDEX(Matrix!$C$5:$EV$304,0,AE$3)&gt;0)))</f>
        <v>7</v>
      </c>
      <c r="AF14" s="12" t="n">
        <f aca="false">IF(OR($A14="",AF$4=""),"",SUMPRODUCT(--(INDEX(Matrix!$C$5:$EV$304,0,$B14)&gt;0),--(INDEX(Matrix!$C$5:$EV$304,0,AF$3)&gt;0)))</f>
        <v>7</v>
      </c>
      <c r="AG14" s="12" t="n">
        <f aca="false">IF(OR($A14="",AG$4=""),"",SUMPRODUCT(--(INDEX(Matrix!$C$5:$EV$304,0,$B14)&gt;0),--(INDEX(Matrix!$C$5:$EV$304,0,AG$3)&gt;0)))</f>
        <v>7</v>
      </c>
      <c r="AH14" s="12" t="n">
        <f aca="false">IF(OR($A14="",AH$4=""),"",SUMPRODUCT(--(INDEX(Matrix!$C$5:$EV$304,0,$B14)&gt;0),--(INDEX(Matrix!$C$5:$EV$304,0,AH$3)&gt;0)))</f>
        <v>6</v>
      </c>
      <c r="AI14" s="12" t="n">
        <f aca="false">IF(OR($A14="",AI$4=""),"",SUMPRODUCT(--(INDEX(Matrix!$C$5:$EV$304,0,$B14)&gt;0),--(INDEX(Matrix!$C$5:$EV$304,0,AI$3)&gt;0)))</f>
        <v>4</v>
      </c>
      <c r="AJ14" s="12" t="n">
        <f aca="false">IF(OR($A14="",AJ$4=""),"",SUMPRODUCT(--(INDEX(Matrix!$C$5:$EV$304,0,$B14)&gt;0),--(INDEX(Matrix!$C$5:$EV$304,0,AJ$3)&gt;0)))</f>
        <v>4</v>
      </c>
      <c r="AK14" s="12" t="n">
        <f aca="false">IF(OR($A14="",AK$4=""),"",SUMPRODUCT(--(INDEX(Matrix!$C$5:$EV$304,0,$B14)&gt;0),--(INDEX(Matrix!$C$5:$EV$304,0,AK$3)&gt;0)))</f>
        <v>5</v>
      </c>
      <c r="AL14" s="12" t="n">
        <f aca="false">IF(OR($A14="",AL$4=""),"",SUMPRODUCT(--(INDEX(Matrix!$C$5:$EV$304,0,$B14)&gt;0),--(INDEX(Matrix!$C$5:$EV$304,0,AL$3)&gt;0)))</f>
        <v>5</v>
      </c>
      <c r="AM14" s="12" t="n">
        <f aca="false">IF(OR($A14="",AM$4=""),"",SUMPRODUCT(--(INDEX(Matrix!$C$5:$EV$304,0,$B14)&gt;0),--(INDEX(Matrix!$C$5:$EV$304,0,AM$3)&gt;0)))</f>
        <v>4</v>
      </c>
      <c r="AN14" s="12" t="n">
        <f aca="false">IF(OR($A14="",AN$4=""),"",SUMPRODUCT(--(INDEX(Matrix!$C$5:$EV$304,0,$B14)&gt;0),--(INDEX(Matrix!$C$5:$EV$304,0,AN$3)&gt;0)))</f>
        <v>4</v>
      </c>
      <c r="AO14" s="12" t="n">
        <f aca="false">IF(OR($A14="",AO$4=""),"",SUMPRODUCT(--(INDEX(Matrix!$C$5:$EV$304,0,$B14)&gt;0),--(INDEX(Matrix!$C$5:$EV$304,0,AO$3)&gt;0)))</f>
        <v>1</v>
      </c>
      <c r="AP14" s="12" t="n">
        <f aca="false">IF(OR($A14="",AP$4=""),"",SUMPRODUCT(--(INDEX(Matrix!$C$5:$EV$304,0,$B14)&gt;0),--(INDEX(Matrix!$C$5:$EV$304,0,AP$3)&gt;0)))</f>
        <v>1</v>
      </c>
      <c r="AQ14" s="12" t="n">
        <f aca="false">IF(OR($A14="",AQ$4=""),"",SUMPRODUCT(--(INDEX(Matrix!$C$5:$EV$304,0,$B14)&gt;0),--(INDEX(Matrix!$C$5:$EV$304,0,AQ$3)&gt;0)))</f>
        <v>1</v>
      </c>
      <c r="AR14" s="12" t="n">
        <f aca="false">IF(OR($A14="",AR$4=""),"",SUMPRODUCT(--(INDEX(Matrix!$C$5:$EV$304,0,$B14)&gt;0),--(INDEX(Matrix!$C$5:$EV$304,0,AR$3)&gt;0)))</f>
        <v>1</v>
      </c>
      <c r="AS14" s="12" t="n">
        <f aca="false">IF(OR($A14="",AS$4=""),"",SUMPRODUCT(--(INDEX(Matrix!$C$5:$EV$304,0,$B14)&gt;0),--(INDEX(Matrix!$C$5:$EV$304,0,AS$3)&gt;0)))</f>
        <v>1</v>
      </c>
      <c r="AT14" s="12" t="n">
        <f aca="false">IF(OR($A14="",AT$4=""),"",SUMPRODUCT(--(INDEX(Matrix!$C$5:$EV$304,0,$B14)&gt;0),--(INDEX(Matrix!$C$5:$EV$304,0,AT$3)&gt;0)))</f>
        <v>1</v>
      </c>
      <c r="AU14" s="12" t="n">
        <f aca="false">IF(OR($A14="",AU$4=""),"",SUMPRODUCT(--(INDEX(Matrix!$C$5:$EV$304,0,$B14)&gt;0),--(INDEX(Matrix!$C$5:$EV$304,0,AU$3)&gt;0)))</f>
        <v>0</v>
      </c>
      <c r="AV14" s="12" t="n">
        <f aca="false">IF(OR($A14="",AV$4=""),"",SUMPRODUCT(--(INDEX(Matrix!$C$5:$EV$304,0,$B14)&gt;0),--(INDEX(Matrix!$C$5:$EV$304,0,AV$3)&gt;0)))</f>
        <v>4</v>
      </c>
      <c r="AW14" s="12" t="n">
        <f aca="false">IF(OR($A14="",AW$4=""),"",SUMPRODUCT(--(INDEX(Matrix!$C$5:$EV$304,0,$B14)&gt;0),--(INDEX(Matrix!$C$5:$EV$304,0,AW$3)&gt;0)))</f>
        <v>4</v>
      </c>
      <c r="AX14" s="12" t="n">
        <f aca="false">IF(OR($A14="",AX$4=""),"",SUMPRODUCT(--(INDEX(Matrix!$C$5:$EV$304,0,$B14)&gt;0),--(INDEX(Matrix!$C$5:$EV$304,0,AX$3)&gt;0)))</f>
        <v>7</v>
      </c>
      <c r="AY14" s="12" t="n">
        <f aca="false">IF(OR($A14="",AY$4=""),"",SUMPRODUCT(--(INDEX(Matrix!$C$5:$EV$304,0,$B14)&gt;0),--(INDEX(Matrix!$C$5:$EV$304,0,AY$3)&gt;0)))</f>
        <v>7</v>
      </c>
      <c r="AZ14" s="12" t="n">
        <f aca="false">IF(OR($A14="",AZ$4=""),"",SUMPRODUCT(--(INDEX(Matrix!$C$5:$EV$304,0,$B14)&gt;0),--(INDEX(Matrix!$C$5:$EV$304,0,AZ$3)&gt;0)))</f>
        <v>7</v>
      </c>
      <c r="BA14" s="12" t="n">
        <f aca="false">IF(OR($A14="",BA$4=""),"",SUMPRODUCT(--(INDEX(Matrix!$C$5:$EV$304,0,$B14)&gt;0),--(INDEX(Matrix!$C$5:$EV$304,0,BA$3)&gt;0)))</f>
        <v>7</v>
      </c>
      <c r="BB14" s="12" t="n">
        <f aca="false">IF(OR($A14="",BB$4=""),"",SUMPRODUCT(--(INDEX(Matrix!$C$5:$EV$304,0,$B14)&gt;0),--(INDEX(Matrix!$C$5:$EV$304,0,BB$3)&gt;0)))</f>
        <v>6</v>
      </c>
      <c r="BC14" s="12" t="n">
        <f aca="false">IF(OR($A14="",BC$4=""),"",SUMPRODUCT(--(INDEX(Matrix!$C$5:$EV$304,0,$B14)&gt;0),--(INDEX(Matrix!$C$5:$EV$304,0,BC$3)&gt;0)))</f>
        <v>6</v>
      </c>
      <c r="BD14" s="12" t="n">
        <f aca="false">IF(OR($A14="",BD$4=""),"",SUMPRODUCT(--(INDEX(Matrix!$C$5:$EV$304,0,$B14)&gt;0),--(INDEX(Matrix!$C$5:$EV$304,0,BD$3)&gt;0)))</f>
        <v>6</v>
      </c>
      <c r="BE14" s="12" t="n">
        <f aca="false">IF(OR($A14="",BE$4=""),"",SUMPRODUCT(--(INDEX(Matrix!$C$5:$EV$304,0,$B14)&gt;0),--(INDEX(Matrix!$C$5:$EV$304,0,BE$3)&gt;0)))</f>
        <v>6</v>
      </c>
      <c r="BF14" s="12" t="n">
        <f aca="false">IF(OR($A14="",BF$4=""),"",SUMPRODUCT(--(INDEX(Matrix!$C$5:$EV$304,0,$B14)&gt;0),--(INDEX(Matrix!$C$5:$EV$304,0,BF$3)&gt;0)))</f>
        <v>5</v>
      </c>
      <c r="BG14" s="12" t="n">
        <f aca="false">IF(OR($A14="",BG$4=""),"",SUMPRODUCT(--(INDEX(Matrix!$C$5:$EV$304,0,$B14)&gt;0),--(INDEX(Matrix!$C$5:$EV$304,0,BG$3)&gt;0)))</f>
        <v>5</v>
      </c>
      <c r="BH14" s="12" t="n">
        <f aca="false">IF(OR($A14="",BH$4=""),"",SUMPRODUCT(--(INDEX(Matrix!$C$5:$EV$304,0,$B14)&gt;0),--(INDEX(Matrix!$C$5:$EV$304,0,BH$3)&gt;0)))</f>
        <v>5</v>
      </c>
      <c r="BI14" s="12" t="n">
        <f aca="false">IF(OR($A14="",BI$4=""),"",SUMPRODUCT(--(INDEX(Matrix!$C$5:$EV$304,0,$B14)&gt;0),--(INDEX(Matrix!$C$5:$EV$304,0,BI$3)&gt;0)))</f>
        <v>5</v>
      </c>
      <c r="BJ14" s="12" t="n">
        <f aca="false">IF(OR($A14="",BJ$4=""),"",SUMPRODUCT(--(INDEX(Matrix!$C$5:$EV$304,0,$B14)&gt;0),--(INDEX(Matrix!$C$5:$EV$304,0,BJ$3)&gt;0)))</f>
        <v>0</v>
      </c>
      <c r="BK14" s="12" t="n">
        <f aca="false">IF(OR($A14="",BK$4=""),"",SUMPRODUCT(--(INDEX(Matrix!$C$5:$EV$304,0,$B14)&gt;0),--(INDEX(Matrix!$C$5:$EV$304,0,BK$3)&gt;0)))</f>
        <v>8</v>
      </c>
      <c r="BL14" s="12" t="n">
        <f aca="false">IF(OR($A14="",BL$4=""),"",SUMPRODUCT(--(INDEX(Matrix!$C$5:$EV$304,0,$B14)&gt;0),--(INDEX(Matrix!$C$5:$EV$304,0,BL$3)&gt;0)))</f>
        <v>8</v>
      </c>
      <c r="BM14" s="12" t="n">
        <f aca="false">IF(OR($A14="",BM$4=""),"",SUMPRODUCT(--(INDEX(Matrix!$C$5:$EV$304,0,$B14)&gt;0),--(INDEX(Matrix!$C$5:$EV$304,0,BM$3)&gt;0)))</f>
        <v>8</v>
      </c>
      <c r="BN14" s="12" t="n">
        <f aca="false">IF(OR($A14="",BN$4=""),"",SUMPRODUCT(--(INDEX(Matrix!$C$5:$EV$304,0,$B14)&gt;0),--(INDEX(Matrix!$C$5:$EV$304,0,BN$3)&gt;0)))</f>
        <v>7</v>
      </c>
      <c r="BO14" s="12" t="n">
        <f aca="false">IF(OR($A14="",BO$4=""),"",SUMPRODUCT(--(INDEX(Matrix!$C$5:$EV$304,0,$B14)&gt;0),--(INDEX(Matrix!$C$5:$EV$304,0,BO$3)&gt;0)))</f>
        <v>2</v>
      </c>
      <c r="BP14" s="12" t="n">
        <f aca="false">IF(OR($A14="",BP$4=""),"",SUMPRODUCT(--(INDEX(Matrix!$C$5:$EV$304,0,$B14)&gt;0),--(INDEX(Matrix!$C$5:$EV$304,0,BP$3)&gt;0)))</f>
        <v>0</v>
      </c>
      <c r="BQ14" s="12" t="n">
        <f aca="false">IF(OR($A14="",BQ$4=""),"",SUMPRODUCT(--(INDEX(Matrix!$C$5:$EV$304,0,$B14)&gt;0),--(INDEX(Matrix!$C$5:$EV$304,0,BQ$3)&gt;0)))</f>
        <v>0</v>
      </c>
      <c r="BR14" s="12" t="n">
        <f aca="false">IF(OR($A14="",BR$4=""),"",SUMPRODUCT(--(INDEX(Matrix!$C$5:$EV$304,0,$B14)&gt;0),--(INDEX(Matrix!$C$5:$EV$304,0,BR$3)&gt;0)))</f>
        <v>1</v>
      </c>
      <c r="BS14" s="12" t="n">
        <f aca="false">IF(OR($A14="",BS$4=""),"",SUMPRODUCT(--(INDEX(Matrix!$C$5:$EV$304,0,$B14)&gt;0),--(INDEX(Matrix!$C$5:$EV$304,0,BS$3)&gt;0)))</f>
        <v>1</v>
      </c>
      <c r="BT14" s="12" t="n">
        <f aca="false">IF(OR($A14="",BT$4=""),"",SUMPRODUCT(--(INDEX(Matrix!$C$5:$EV$304,0,$B14)&gt;0),--(INDEX(Matrix!$C$5:$EV$304,0,BT$3)&gt;0)))</f>
        <v>0</v>
      </c>
      <c r="BU14" s="12" t="n">
        <f aca="false">IF(OR($A14="",BU$4=""),"",SUMPRODUCT(--(INDEX(Matrix!$C$5:$EV$304,0,$B14)&gt;0),--(INDEX(Matrix!$C$5:$EV$304,0,BU$3)&gt;0)))</f>
        <v>3</v>
      </c>
      <c r="BV14" s="12" t="n">
        <f aca="false">IF(OR($A14="",BV$4=""),"",SUMPRODUCT(--(INDEX(Matrix!$C$5:$EV$304,0,$B14)&gt;0),--(INDEX(Matrix!$C$5:$EV$304,0,BV$3)&gt;0)))</f>
        <v>1</v>
      </c>
      <c r="BW14" s="12" t="n">
        <f aca="false">IF(OR($A14="",BW$4=""),"",SUMPRODUCT(--(INDEX(Matrix!$C$5:$EV$304,0,$B14)&gt;0),--(INDEX(Matrix!$C$5:$EV$304,0,BW$3)&gt;0)))</f>
        <v>1</v>
      </c>
      <c r="BX14" s="12" t="n">
        <f aca="false">IF(OR($A14="",BX$4=""),"",SUMPRODUCT(--(INDEX(Matrix!$C$5:$EV$304,0,$B14)&gt;0),--(INDEX(Matrix!$C$5:$EV$304,0,BX$3)&gt;0)))</f>
        <v>0</v>
      </c>
      <c r="BY14" s="12" t="n">
        <f aca="false">IF(OR($A14="",BY$4=""),"",SUMPRODUCT(--(INDEX(Matrix!$C$5:$EV$304,0,$B14)&gt;0),--(INDEX(Matrix!$C$5:$EV$304,0,BY$3)&gt;0)))</f>
        <v>2</v>
      </c>
      <c r="BZ14" s="12" t="n">
        <f aca="false">IF(OR($A14="",BZ$4=""),"",SUMPRODUCT(--(INDEX(Matrix!$C$5:$EV$304,0,$B14)&gt;0),--(INDEX(Matrix!$C$5:$EV$304,0,BZ$3)&gt;0)))</f>
        <v>2</v>
      </c>
      <c r="CA14" s="12" t="n">
        <f aca="false">IF(OR($A14="",CA$4=""),"",SUMPRODUCT(--(INDEX(Matrix!$C$5:$EV$304,0,$B14)&gt;0),--(INDEX(Matrix!$C$5:$EV$304,0,CA$3)&gt;0)))</f>
        <v>2</v>
      </c>
      <c r="CB14" s="12" t="n">
        <f aca="false">IF(OR($A14="",CB$4=""),"",SUMPRODUCT(--(INDEX(Matrix!$C$5:$EV$304,0,$B14)&gt;0),--(INDEX(Matrix!$C$5:$EV$304,0,CB$3)&gt;0)))</f>
        <v>0</v>
      </c>
      <c r="CC14" s="12" t="n">
        <f aca="false">IF(OR($A14="",CC$4=""),"",SUMPRODUCT(--(INDEX(Matrix!$C$5:$EV$304,0,$B14)&gt;0),--(INDEX(Matrix!$C$5:$EV$304,0,CC$3)&gt;0)))</f>
        <v>0</v>
      </c>
      <c r="CD14" s="12" t="n">
        <f aca="false">IF(OR($A14="",CD$4=""),"",SUMPRODUCT(--(INDEX(Matrix!$C$5:$EV$304,0,$B14)&gt;0),--(INDEX(Matrix!$C$5:$EV$304,0,CD$3)&gt;0)))</f>
        <v>4</v>
      </c>
      <c r="CE14" s="12" t="n">
        <f aca="false">IF(OR($A14="",CE$4=""),"",SUMPRODUCT(--(INDEX(Matrix!$C$5:$EV$304,0,$B14)&gt;0),--(INDEX(Matrix!$C$5:$EV$304,0,CE$3)&gt;0)))</f>
        <v>5</v>
      </c>
      <c r="CF14" s="12" t="n">
        <f aca="false">IF(OR($A14="",CF$4=""),"",SUMPRODUCT(--(INDEX(Matrix!$C$5:$EV$304,0,$B14)&gt;0),--(INDEX(Matrix!$C$5:$EV$304,0,CF$3)&gt;0)))</f>
        <v>2</v>
      </c>
      <c r="CG14" s="12" t="n">
        <f aca="false">IF(OR($A14="",CG$4=""),"",SUMPRODUCT(--(INDEX(Matrix!$C$5:$EV$304,0,$B14)&gt;0),--(INDEX(Matrix!$C$5:$EV$304,0,CG$3)&gt;0)))</f>
        <v>7</v>
      </c>
      <c r="CH14" s="12" t="n">
        <f aca="false">IF(OR($A14="",CH$4=""),"",SUMPRODUCT(--(INDEX(Matrix!$C$5:$EV$304,0,$B14)&gt;0),--(INDEX(Matrix!$C$5:$EV$304,0,CH$3)&gt;0)))</f>
        <v>2</v>
      </c>
      <c r="CI14" s="12" t="n">
        <f aca="false">IF(OR($A14="",CI$4=""),"",SUMPRODUCT(--(INDEX(Matrix!$C$5:$EV$304,0,$B14)&gt;0),--(INDEX(Matrix!$C$5:$EV$304,0,CI$3)&gt;0)))</f>
        <v>7</v>
      </c>
      <c r="CJ14" s="12" t="n">
        <f aca="false">IF(OR($A14="",CJ$4=""),"",SUMPRODUCT(--(INDEX(Matrix!$C$5:$EV$304,0,$B14)&gt;0),--(INDEX(Matrix!$C$5:$EV$304,0,CJ$3)&gt;0)))</f>
        <v>4</v>
      </c>
      <c r="CK14" s="12" t="n">
        <f aca="false">IF(OR($A14="",CK$4=""),"",SUMPRODUCT(--(INDEX(Matrix!$C$5:$EV$304,0,$B14)&gt;0),--(INDEX(Matrix!$C$5:$EV$304,0,CK$3)&gt;0)))</f>
        <v>7</v>
      </c>
      <c r="CL14" s="12" t="n">
        <f aca="false">IF(OR($A14="",CL$4=""),"",SUMPRODUCT(--(INDEX(Matrix!$C$5:$EV$304,0,$B14)&gt;0),--(INDEX(Matrix!$C$5:$EV$304,0,CL$3)&gt;0)))</f>
        <v>5</v>
      </c>
      <c r="CM14" s="12" t="n">
        <f aca="false">IF(OR($A14="",CM$4=""),"",SUMPRODUCT(--(INDEX(Matrix!$C$5:$EV$304,0,$B14)&gt;0),--(INDEX(Matrix!$C$5:$EV$304,0,CM$3)&gt;0)))</f>
        <v>7</v>
      </c>
      <c r="CN14" s="12" t="n">
        <f aca="false">IF(OR($A14="",CN$4=""),"",SUMPRODUCT(--(INDEX(Matrix!$C$5:$EV$304,0,$B14)&gt;0),--(INDEX(Matrix!$C$5:$EV$304,0,CN$3)&gt;0)))</f>
        <v>7</v>
      </c>
      <c r="CO14" s="12" t="n">
        <f aca="false">IF(OR($A14="",CO$4=""),"",SUMPRODUCT(--(INDEX(Matrix!$C$5:$EV$304,0,$B14)&gt;0),--(INDEX(Matrix!$C$5:$EV$304,0,CO$3)&gt;0)))</f>
        <v>7</v>
      </c>
      <c r="CP14" s="12" t="n">
        <f aca="false">IF(OR($A14="",CP$4=""),"",SUMPRODUCT(--(INDEX(Matrix!$C$5:$EV$304,0,$B14)&gt;0),--(INDEX(Matrix!$C$5:$EV$304,0,CP$3)&gt;0)))</f>
        <v>6</v>
      </c>
      <c r="CQ14" s="12" t="n">
        <f aca="false">IF(OR($A14="",CQ$4=""),"",SUMPRODUCT(--(INDEX(Matrix!$C$5:$EV$304,0,$B14)&gt;0),--(INDEX(Matrix!$C$5:$EV$304,0,CQ$3)&gt;0)))</f>
        <v>6</v>
      </c>
      <c r="CR14" s="12" t="n">
        <f aca="false">IF(OR($A14="",CR$4=""),"",SUMPRODUCT(--(INDEX(Matrix!$C$5:$EV$304,0,$B14)&gt;0),--(INDEX(Matrix!$C$5:$EV$304,0,CR$3)&gt;0)))</f>
        <v>7</v>
      </c>
      <c r="CS14" s="12" t="n">
        <f aca="false">IF(OR($A14="",CS$4=""),"",SUMPRODUCT(--(INDEX(Matrix!$C$5:$EV$304,0,$B14)&gt;0),--(INDEX(Matrix!$C$5:$EV$304,0,CS$3)&gt;0)))</f>
        <v>8</v>
      </c>
      <c r="CT14" s="12" t="n">
        <f aca="false">IF(OR($A14="",CT$4=""),"",SUMPRODUCT(--(INDEX(Matrix!$C$5:$EV$304,0,$B14)&gt;0),--(INDEX(Matrix!$C$5:$EV$304,0,CT$3)&gt;0)))</f>
        <v>8</v>
      </c>
      <c r="CU14" s="12" t="n">
        <f aca="false">IF(OR($A14="",CU$4=""),"",SUMPRODUCT(--(INDEX(Matrix!$C$5:$EV$304,0,$B14)&gt;0),--(INDEX(Matrix!$C$5:$EV$304,0,CU$3)&gt;0)))</f>
        <v>6</v>
      </c>
      <c r="CV14" s="12" t="n">
        <f aca="false">IF(OR($A14="",CV$4=""),"",SUMPRODUCT(--(INDEX(Matrix!$C$5:$EV$304,0,$B14)&gt;0),--(INDEX(Matrix!$C$5:$EV$304,0,CV$3)&gt;0)))</f>
        <v>7</v>
      </c>
      <c r="CW14" s="12" t="n">
        <f aca="false">IF(OR($A14="",CW$4=""),"",SUMPRODUCT(--(INDEX(Matrix!$C$5:$EV$304,0,$B14)&gt;0),--(INDEX(Matrix!$C$5:$EV$304,0,CW$3)&gt;0)))</f>
        <v>5</v>
      </c>
      <c r="CX14" s="12" t="n">
        <f aca="false">IF(OR($A14="",CX$4=""),"",SUMPRODUCT(--(INDEX(Matrix!$C$5:$EV$304,0,$B14)&gt;0),--(INDEX(Matrix!$C$5:$EV$304,0,CX$3)&gt;0)))</f>
        <v>5</v>
      </c>
      <c r="CY14" s="12" t="n">
        <f aca="false">IF(OR($A14="",CY$4=""),"",SUMPRODUCT(--(INDEX(Matrix!$C$5:$EV$304,0,$B14)&gt;0),--(INDEX(Matrix!$C$5:$EV$304,0,CY$3)&gt;0)))</f>
        <v>5</v>
      </c>
      <c r="CZ14" s="12" t="n">
        <f aca="false">IF(OR($A14="",CZ$4=""),"",SUMPRODUCT(--(INDEX(Matrix!$C$5:$EV$304,0,$B14)&gt;0),--(INDEX(Matrix!$C$5:$EV$304,0,CZ$3)&gt;0)))</f>
        <v>0</v>
      </c>
      <c r="DA14" s="12" t="n">
        <f aca="false">IF(OR($A14="",DA$4=""),"",SUMPRODUCT(--(INDEX(Matrix!$C$5:$EV$304,0,$B14)&gt;0),--(INDEX(Matrix!$C$5:$EV$304,0,DA$3)&gt;0)))</f>
        <v>7</v>
      </c>
      <c r="DB14" s="12" t="n">
        <f aca="false">IF(OR($A14="",DB$4=""),"",SUMPRODUCT(--(INDEX(Matrix!$C$5:$EV$304,0,$B14)&gt;0),--(INDEX(Matrix!$C$5:$EV$304,0,DB$3)&gt;0)))</f>
        <v>0</v>
      </c>
      <c r="DC14" s="12" t="n">
        <f aca="false">IF(OR($A14="",DC$4=""),"",SUMPRODUCT(--(INDEX(Matrix!$C$5:$EV$304,0,$B14)&gt;0),--(INDEX(Matrix!$C$5:$EV$304,0,DC$3)&gt;0)))</f>
        <v>0</v>
      </c>
      <c r="DD14" s="12" t="n">
        <f aca="false">IF(OR($A14="",DD$4=""),"",SUMPRODUCT(--(INDEX(Matrix!$C$5:$EV$304,0,$B14)&gt;0),--(INDEX(Matrix!$C$5:$EV$304,0,DD$3)&gt;0)))</f>
        <v>6</v>
      </c>
      <c r="DE14" s="12" t="str">
        <f aca="false">IF(OR($A14="",DE$4=""),"",SUMPRODUCT(--(INDEX(Matrix!$C$5:$EV$304,0,$B14)&gt;0),--(INDEX(Matrix!$C$5:$EV$304,0,DE$3)&gt;0)))</f>
        <v/>
      </c>
      <c r="DF14" s="12" t="str">
        <f aca="false">IF(OR($A14="",DF$4=""),"",SUMPRODUCT(--(INDEX(Matrix!$C$5:$EV$304,0,$B14)&gt;0),--(INDEX(Matrix!$C$5:$EV$304,0,DF$3)&gt;0)))</f>
        <v/>
      </c>
      <c r="DG14" s="12" t="str">
        <f aca="false">IF(OR($A14="",DG$4=""),"",SUMPRODUCT(--(INDEX(Matrix!$C$5:$EV$304,0,$B14)&gt;0),--(INDEX(Matrix!$C$5:$EV$304,0,DG$3)&gt;0)))</f>
        <v/>
      </c>
      <c r="DH14" s="12" t="str">
        <f aca="false">IF(OR($A14="",DH$4=""),"",SUMPRODUCT(--(INDEX(Matrix!$C$5:$EV$304,0,$B14)&gt;0),--(INDEX(Matrix!$C$5:$EV$304,0,DH$3)&gt;0)))</f>
        <v/>
      </c>
      <c r="DI14" s="12" t="str">
        <f aca="false">IF(OR($A14="",DI$4=""),"",SUMPRODUCT(--(INDEX(Matrix!$C$5:$EV$304,0,$B14)&gt;0),--(INDEX(Matrix!$C$5:$EV$304,0,DI$3)&gt;0)))</f>
        <v/>
      </c>
      <c r="DJ14" s="12" t="str">
        <f aca="false">IF(OR($A14="",DJ$4=""),"",SUMPRODUCT(--(INDEX(Matrix!$C$5:$EV$304,0,$B14)&gt;0),--(INDEX(Matrix!$C$5:$EV$304,0,DJ$3)&gt;0)))</f>
        <v/>
      </c>
      <c r="DK14" s="12" t="str">
        <f aca="false">IF(OR($A14="",DK$4=""),"",SUMPRODUCT(--(INDEX(Matrix!$C$5:$EV$304,0,$B14)&gt;0),--(INDEX(Matrix!$C$5:$EV$304,0,DK$3)&gt;0)))</f>
        <v/>
      </c>
      <c r="DL14" s="12" t="str">
        <f aca="false">IF(OR($A14="",DL$4=""),"",SUMPRODUCT(--(INDEX(Matrix!$C$5:$EV$304,0,$B14)&gt;0),--(INDEX(Matrix!$C$5:$EV$304,0,DL$3)&gt;0)))</f>
        <v/>
      </c>
      <c r="DM14" s="12" t="str">
        <f aca="false">IF(OR($A14="",DM$4=""),"",SUMPRODUCT(--(INDEX(Matrix!$C$5:$EV$304,0,$B14)&gt;0),--(INDEX(Matrix!$C$5:$EV$304,0,DM$3)&gt;0)))</f>
        <v/>
      </c>
      <c r="DN14" s="12" t="str">
        <f aca="false">IF(OR($A14="",DN$4=""),"",SUMPRODUCT(--(INDEX(Matrix!$C$5:$EV$304,0,$B14)&gt;0),--(INDEX(Matrix!$C$5:$EV$304,0,DN$3)&gt;0)))</f>
        <v/>
      </c>
      <c r="DO14" s="12" t="str">
        <f aca="false">IF(OR($A14="",DO$4=""),"",SUMPRODUCT(--(INDEX(Matrix!$C$5:$EV$304,0,$B14)&gt;0),--(INDEX(Matrix!$C$5:$EV$304,0,DO$3)&gt;0)))</f>
        <v/>
      </c>
      <c r="DP14" s="12" t="str">
        <f aca="false">IF(OR($A14="",DP$4=""),"",SUMPRODUCT(--(INDEX(Matrix!$C$5:$EV$304,0,$B14)&gt;0),--(INDEX(Matrix!$C$5:$EV$304,0,DP$3)&gt;0)))</f>
        <v/>
      </c>
      <c r="DQ14" s="12" t="str">
        <f aca="false">IF(OR($A14="",DQ$4=""),"",SUMPRODUCT(--(INDEX(Matrix!$C$5:$EV$304,0,$B14)&gt;0),--(INDEX(Matrix!$C$5:$EV$304,0,DQ$3)&gt;0)))</f>
        <v/>
      </c>
      <c r="DR14" s="12" t="str">
        <f aca="false">IF(OR($A14="",DR$4=""),"",SUMPRODUCT(--(INDEX(Matrix!$C$5:$EV$304,0,$B14)&gt;0),--(INDEX(Matrix!$C$5:$EV$304,0,DR$3)&gt;0)))</f>
        <v/>
      </c>
      <c r="DS14" s="12" t="str">
        <f aca="false">IF(OR($A14="",DS$4=""),"",SUMPRODUCT(--(INDEX(Matrix!$C$5:$EV$304,0,$B14)&gt;0),--(INDEX(Matrix!$C$5:$EV$304,0,DS$3)&gt;0)))</f>
        <v/>
      </c>
      <c r="DT14" s="12" t="str">
        <f aca="false">IF(OR($A14="",DT$4=""),"",SUMPRODUCT(--(INDEX(Matrix!$C$5:$EV$304,0,$B14)&gt;0),--(INDEX(Matrix!$C$5:$EV$304,0,DT$3)&gt;0)))</f>
        <v/>
      </c>
      <c r="DU14" s="12" t="str">
        <f aca="false">IF(OR($A14="",DU$4=""),"",SUMPRODUCT(--(INDEX(Matrix!$C$5:$EV$304,0,$B14)&gt;0),--(INDEX(Matrix!$C$5:$EV$304,0,DU$3)&gt;0)))</f>
        <v/>
      </c>
      <c r="DV14" s="12" t="str">
        <f aca="false">IF(OR($A14="",DV$4=""),"",SUMPRODUCT(--(INDEX(Matrix!$C$5:$EV$304,0,$B14)&gt;0),--(INDEX(Matrix!$C$5:$EV$304,0,DV$3)&gt;0)))</f>
        <v/>
      </c>
      <c r="DW14" s="12" t="str">
        <f aca="false">IF(OR($A14="",DW$4=""),"",SUMPRODUCT(--(INDEX(Matrix!$C$5:$EV$304,0,$B14)&gt;0),--(INDEX(Matrix!$C$5:$EV$304,0,DW$3)&gt;0)))</f>
        <v/>
      </c>
      <c r="DX14" s="12" t="str">
        <f aca="false">IF(OR($A14="",DX$4=""),"",SUMPRODUCT(--(INDEX(Matrix!$C$5:$EV$304,0,$B14)&gt;0),--(INDEX(Matrix!$C$5:$EV$304,0,DX$3)&gt;0)))</f>
        <v/>
      </c>
      <c r="DY14" s="12" t="str">
        <f aca="false">IF(OR($A14="",DY$4=""),"",SUMPRODUCT(--(INDEX(Matrix!$C$5:$EV$304,0,$B14)&gt;0),--(INDEX(Matrix!$C$5:$EV$304,0,DY$3)&gt;0)))</f>
        <v/>
      </c>
      <c r="DZ14" s="12" t="str">
        <f aca="false">IF(OR($A14="",DZ$4=""),"",SUMPRODUCT(--(INDEX(Matrix!$C$5:$EV$304,0,$B14)&gt;0),--(INDEX(Matrix!$C$5:$EV$304,0,DZ$3)&gt;0)))</f>
        <v/>
      </c>
      <c r="EA14" s="12" t="str">
        <f aca="false">IF(OR($A14="",EA$4=""),"",SUMPRODUCT(--(INDEX(Matrix!$C$5:$EV$304,0,$B14)&gt;0),--(INDEX(Matrix!$C$5:$EV$304,0,EA$3)&gt;0)))</f>
        <v/>
      </c>
      <c r="EB14" s="12" t="str">
        <f aca="false">IF(OR($A14="",EB$4=""),"",SUMPRODUCT(--(INDEX(Matrix!$C$5:$EV$304,0,$B14)&gt;0),--(INDEX(Matrix!$C$5:$EV$304,0,EB$3)&gt;0)))</f>
        <v/>
      </c>
      <c r="EC14" s="12" t="str">
        <f aca="false">IF(OR($A14="",EC$4=""),"",SUMPRODUCT(--(INDEX(Matrix!$C$5:$EV$304,0,$B14)&gt;0),--(INDEX(Matrix!$C$5:$EV$304,0,EC$3)&gt;0)))</f>
        <v/>
      </c>
      <c r="ED14" s="12" t="str">
        <f aca="false">IF(OR($A14="",ED$4=""),"",SUMPRODUCT(--(INDEX(Matrix!$C$5:$EV$304,0,$B14)&gt;0),--(INDEX(Matrix!$C$5:$EV$304,0,ED$3)&gt;0)))</f>
        <v/>
      </c>
      <c r="EE14" s="12" t="str">
        <f aca="false">IF(OR($A14="",EE$4=""),"",SUMPRODUCT(--(INDEX(Matrix!$C$5:$EV$304,0,$B14)&gt;0),--(INDEX(Matrix!$C$5:$EV$304,0,EE$3)&gt;0)))</f>
        <v/>
      </c>
      <c r="EF14" s="12" t="str">
        <f aca="false">IF(OR($A14="",EF$4=""),"",SUMPRODUCT(--(INDEX(Matrix!$C$5:$EV$304,0,$B14)&gt;0),--(INDEX(Matrix!$C$5:$EV$304,0,EF$3)&gt;0)))</f>
        <v/>
      </c>
      <c r="EG14" s="12" t="str">
        <f aca="false">IF(OR($A14="",EG$4=""),"",SUMPRODUCT(--(INDEX(Matrix!$C$5:$EV$304,0,$B14)&gt;0),--(INDEX(Matrix!$C$5:$EV$304,0,EG$3)&gt;0)))</f>
        <v/>
      </c>
      <c r="EH14" s="12" t="str">
        <f aca="false">IF(OR($A14="",EH$4=""),"",SUMPRODUCT(--(INDEX(Matrix!$C$5:$EV$304,0,$B14)&gt;0),--(INDEX(Matrix!$C$5:$EV$304,0,EH$3)&gt;0)))</f>
        <v/>
      </c>
      <c r="EI14" s="12" t="str">
        <f aca="false">IF(OR($A14="",EI$4=""),"",SUMPRODUCT(--(INDEX(Matrix!$C$5:$EV$304,0,$B14)&gt;0),--(INDEX(Matrix!$C$5:$EV$304,0,EI$3)&gt;0)))</f>
        <v/>
      </c>
      <c r="EJ14" s="12" t="str">
        <f aca="false">IF(OR($A14="",EJ$4=""),"",SUMPRODUCT(--(INDEX(Matrix!$C$5:$EV$304,0,$B14)&gt;0),--(INDEX(Matrix!$C$5:$EV$304,0,EJ$3)&gt;0)))</f>
        <v/>
      </c>
      <c r="EK14" s="12" t="str">
        <f aca="false">IF(OR($A14="",EK$4=""),"",SUMPRODUCT(--(INDEX(Matrix!$C$5:$EV$304,0,$B14)&gt;0),--(INDEX(Matrix!$C$5:$EV$304,0,EK$3)&gt;0)))</f>
        <v/>
      </c>
      <c r="EL14" s="12" t="str">
        <f aca="false">IF(OR($A14="",EL$4=""),"",SUMPRODUCT(--(INDEX(Matrix!$C$5:$EV$304,0,$B14)&gt;0),--(INDEX(Matrix!$C$5:$EV$304,0,EL$3)&gt;0)))</f>
        <v/>
      </c>
      <c r="EM14" s="12" t="str">
        <f aca="false">IF(OR($A14="",EM$4=""),"",SUMPRODUCT(--(INDEX(Matrix!$C$5:$EV$304,0,$B14)&gt;0),--(INDEX(Matrix!$C$5:$EV$304,0,EM$3)&gt;0)))</f>
        <v/>
      </c>
      <c r="EN14" s="12" t="str">
        <f aca="false">IF(OR($A14="",EN$4=""),"",SUMPRODUCT(--(INDEX(Matrix!$C$5:$EV$304,0,$B14)&gt;0),--(INDEX(Matrix!$C$5:$EV$304,0,EN$3)&gt;0)))</f>
        <v/>
      </c>
      <c r="EO14" s="12" t="str">
        <f aca="false">IF(OR($A14="",EO$4=""),"",SUMPRODUCT(--(INDEX(Matrix!$C$5:$EV$304,0,$B14)&gt;0),--(INDEX(Matrix!$C$5:$EV$304,0,EO$3)&gt;0)))</f>
        <v/>
      </c>
      <c r="EP14" s="12" t="str">
        <f aca="false">IF(OR($A14="",EP$4=""),"",SUMPRODUCT(--(INDEX(Matrix!$C$5:$EV$304,0,$B14)&gt;0),--(INDEX(Matrix!$C$5:$EV$304,0,EP$3)&gt;0)))</f>
        <v/>
      </c>
      <c r="EQ14" s="12" t="str">
        <f aca="false">IF(OR($A14="",EQ$4=""),"",SUMPRODUCT(--(INDEX(Matrix!$C$5:$EV$304,0,$B14)&gt;0),--(INDEX(Matrix!$C$5:$EV$304,0,EQ$3)&gt;0)))</f>
        <v/>
      </c>
      <c r="ER14" s="12" t="str">
        <f aca="false">IF(OR($A14="",ER$4=""),"",SUMPRODUCT(--(INDEX(Matrix!$C$5:$EV$304,0,$B14)&gt;0),--(INDEX(Matrix!$C$5:$EV$304,0,ER$3)&gt;0)))</f>
        <v/>
      </c>
      <c r="ES14" s="12" t="str">
        <f aca="false">IF(OR($A14="",ES$4=""),"",SUMPRODUCT(--(INDEX(Matrix!$C$5:$EV$304,0,$B14)&gt;0),--(INDEX(Matrix!$C$5:$EV$304,0,ES$3)&gt;0)))</f>
        <v/>
      </c>
      <c r="ET14" s="12" t="str">
        <f aca="false">IF(OR($A14="",ET$4=""),"",SUMPRODUCT(--(INDEX(Matrix!$C$5:$EV$304,0,$B14)&gt;0),--(INDEX(Matrix!$C$5:$EV$304,0,ET$3)&gt;0)))</f>
        <v/>
      </c>
      <c r="EU14" s="12" t="str">
        <f aca="false">IF(OR($A14="",EU$4=""),"",SUMPRODUCT(--(INDEX(Matrix!$C$5:$EV$304,0,$B14)&gt;0),--(INDEX(Matrix!$C$5:$EV$304,0,EU$3)&gt;0)))</f>
        <v/>
      </c>
      <c r="EV14" s="12" t="str">
        <f aca="false">IF(OR($A14="",EV$4=""),"",SUMPRODUCT(--(INDEX(Matrix!$C$5:$EV$304,0,$B14)&gt;0),--(INDEX(Matrix!$C$5:$EV$304,0,EV$3)&gt;0)))</f>
        <v/>
      </c>
    </row>
    <row r="15" customFormat="false" ht="15" hidden="false" customHeight="false" outlineLevel="0" collapsed="false">
      <c r="A15" s="6" t="str">
        <f aca="false">IF(INDEX(Products!$A$2:$A$151,$B15)="","",INDEX(Products!$A$2:$A$151,$B15))</f>
        <v>Cardyd 80</v>
      </c>
      <c r="B15" s="23" t="n">
        <v>11</v>
      </c>
      <c r="C15" s="12" t="n">
        <f aca="false">IF(OR($A15="",C$4=""),"",SUMPRODUCT(--(INDEX(Matrix!$C$5:$EV$304,0,$B15)&gt;0),--(INDEX(Matrix!$C$5:$EV$304,0,C$3)&gt;0)))</f>
        <v>6</v>
      </c>
      <c r="D15" s="12" t="n">
        <f aca="false">IF(OR($A15="",D$4=""),"",SUMPRODUCT(--(INDEX(Matrix!$C$5:$EV$304,0,$B15)&gt;0),--(INDEX(Matrix!$C$5:$EV$304,0,D$3)&gt;0)))</f>
        <v>6</v>
      </c>
      <c r="E15" s="12" t="n">
        <f aca="false">IF(OR($A15="",E$4=""),"",SUMPRODUCT(--(INDEX(Matrix!$C$5:$EV$304,0,$B15)&gt;0),--(INDEX(Matrix!$C$5:$EV$304,0,E$3)&gt;0)))</f>
        <v>6</v>
      </c>
      <c r="F15" s="12" t="n">
        <f aca="false">IF(OR($A15="",F$4=""),"",SUMPRODUCT(--(INDEX(Matrix!$C$5:$EV$304,0,$B15)&gt;0),--(INDEX(Matrix!$C$5:$EV$304,0,F$3)&gt;0)))</f>
        <v>6</v>
      </c>
      <c r="G15" s="12" t="n">
        <f aca="false">IF(OR($A15="",G$4=""),"",SUMPRODUCT(--(INDEX(Matrix!$C$5:$EV$304,0,$B15)&gt;0),--(INDEX(Matrix!$C$5:$EV$304,0,G$3)&gt;0)))</f>
        <v>6</v>
      </c>
      <c r="H15" s="12" t="n">
        <f aca="false">IF(OR($A15="",H$4=""),"",SUMPRODUCT(--(INDEX(Matrix!$C$5:$EV$304,0,$B15)&gt;0),--(INDEX(Matrix!$C$5:$EV$304,0,H$3)&gt;0)))</f>
        <v>6</v>
      </c>
      <c r="I15" s="12" t="n">
        <f aca="false">IF(OR($A15="",I$4=""),"",SUMPRODUCT(--(INDEX(Matrix!$C$5:$EV$304,0,$B15)&gt;0),--(INDEX(Matrix!$C$5:$EV$304,0,I$3)&gt;0)))</f>
        <v>5</v>
      </c>
      <c r="J15" s="12" t="n">
        <f aca="false">IF(OR($A15="",J$4=""),"",SUMPRODUCT(--(INDEX(Matrix!$C$5:$EV$304,0,$B15)&gt;0),--(INDEX(Matrix!$C$5:$EV$304,0,J$3)&gt;0)))</f>
        <v>5</v>
      </c>
      <c r="K15" s="12" t="n">
        <f aca="false">IF(OR($A15="",K$4=""),"",SUMPRODUCT(--(INDEX(Matrix!$C$5:$EV$304,0,$B15)&gt;0),--(INDEX(Matrix!$C$5:$EV$304,0,K$3)&gt;0)))</f>
        <v>13</v>
      </c>
      <c r="L15" s="12" t="n">
        <f aca="false">IF(OR($A15="",L$4=""),"",SUMPRODUCT(--(INDEX(Matrix!$C$5:$EV$304,0,$B15)&gt;0),--(INDEX(Matrix!$C$5:$EV$304,0,L$3)&gt;0)))</f>
        <v>13</v>
      </c>
      <c r="M15" s="12" t="n">
        <f aca="false">IF(OR($A15="",M$4=""),"",SUMPRODUCT(--(INDEX(Matrix!$C$5:$EV$304,0,$B15)&gt;0),--(INDEX(Matrix!$C$5:$EV$304,0,M$3)&gt;0)))</f>
        <v>13</v>
      </c>
      <c r="N15" s="12" t="n">
        <f aca="false">IF(OR($A15="",N$4=""),"",SUMPRODUCT(--(INDEX(Matrix!$C$5:$EV$304,0,$B15)&gt;0),--(INDEX(Matrix!$C$5:$EV$304,0,N$3)&gt;0)))</f>
        <v>13</v>
      </c>
      <c r="O15" s="12" t="n">
        <f aca="false">IF(OR($A15="",O$4=""),"",SUMPRODUCT(--(INDEX(Matrix!$C$5:$EV$304,0,$B15)&gt;0),--(INDEX(Matrix!$C$5:$EV$304,0,O$3)&gt;0)))</f>
        <v>13</v>
      </c>
      <c r="P15" s="12" t="n">
        <f aca="false">IF(OR($A15="",P$4=""),"",SUMPRODUCT(--(INDEX(Matrix!$C$5:$EV$304,0,$B15)&gt;0),--(INDEX(Matrix!$C$5:$EV$304,0,P$3)&gt;0)))</f>
        <v>13</v>
      </c>
      <c r="Q15" s="12" t="n">
        <f aca="false">IF(OR($A15="",Q$4=""),"",SUMPRODUCT(--(INDEX(Matrix!$C$5:$EV$304,0,$B15)&gt;0),--(INDEX(Matrix!$C$5:$EV$304,0,Q$3)&gt;0)))</f>
        <v>13</v>
      </c>
      <c r="R15" s="12" t="n">
        <f aca="false">IF(OR($A15="",R$4=""),"",SUMPRODUCT(--(INDEX(Matrix!$C$5:$EV$304,0,$B15)&gt;0),--(INDEX(Matrix!$C$5:$EV$304,0,R$3)&gt;0)))</f>
        <v>13</v>
      </c>
      <c r="S15" s="12" t="n">
        <f aca="false">IF(OR($A15="",S$4=""),"",SUMPRODUCT(--(INDEX(Matrix!$C$5:$EV$304,0,$B15)&gt;0),--(INDEX(Matrix!$C$5:$EV$304,0,S$3)&gt;0)))</f>
        <v>13</v>
      </c>
      <c r="T15" s="12" t="n">
        <f aca="false">IF(OR($A15="",T$4=""),"",SUMPRODUCT(--(INDEX(Matrix!$C$5:$EV$304,0,$B15)&gt;0),--(INDEX(Matrix!$C$5:$EV$304,0,T$3)&gt;0)))</f>
        <v>13</v>
      </c>
      <c r="U15" s="12" t="n">
        <f aca="false">IF(OR($A15="",U$4=""),"",SUMPRODUCT(--(INDEX(Matrix!$C$5:$EV$304,0,$B15)&gt;0),--(INDEX(Matrix!$C$5:$EV$304,0,U$3)&gt;0)))</f>
        <v>0</v>
      </c>
      <c r="V15" s="12" t="n">
        <f aca="false">IF(OR($A15="",V$4=""),"",SUMPRODUCT(--(INDEX(Matrix!$C$5:$EV$304,0,$B15)&gt;0),--(INDEX(Matrix!$C$5:$EV$304,0,V$3)&gt;0)))</f>
        <v>0</v>
      </c>
      <c r="W15" s="12" t="n">
        <f aca="false">IF(OR($A15="",W$4=""),"",SUMPRODUCT(--(INDEX(Matrix!$C$5:$EV$304,0,$B15)&gt;0),--(INDEX(Matrix!$C$5:$EV$304,0,W$3)&gt;0)))</f>
        <v>4</v>
      </c>
      <c r="X15" s="12" t="n">
        <f aca="false">IF(OR($A15="",X$4=""),"",SUMPRODUCT(--(INDEX(Matrix!$C$5:$EV$304,0,$B15)&gt;0),--(INDEX(Matrix!$C$5:$EV$304,0,X$3)&gt;0)))</f>
        <v>4</v>
      </c>
      <c r="Y15" s="12" t="n">
        <f aca="false">IF(OR($A15="",Y$4=""),"",SUMPRODUCT(--(INDEX(Matrix!$C$5:$EV$304,0,$B15)&gt;0),--(INDEX(Matrix!$C$5:$EV$304,0,Y$3)&gt;0)))</f>
        <v>6</v>
      </c>
      <c r="Z15" s="12" t="n">
        <f aca="false">IF(OR($A15="",Z$4=""),"",SUMPRODUCT(--(INDEX(Matrix!$C$5:$EV$304,0,$B15)&gt;0),--(INDEX(Matrix!$C$5:$EV$304,0,Z$3)&gt;0)))</f>
        <v>6</v>
      </c>
      <c r="AA15" s="12" t="n">
        <f aca="false">IF(OR($A15="",AA$4=""),"",SUMPRODUCT(--(INDEX(Matrix!$C$5:$EV$304,0,$B15)&gt;0),--(INDEX(Matrix!$C$5:$EV$304,0,AA$3)&gt;0)))</f>
        <v>9</v>
      </c>
      <c r="AB15" s="12" t="n">
        <f aca="false">IF(OR($A15="",AB$4=""),"",SUMPRODUCT(--(INDEX(Matrix!$C$5:$EV$304,0,$B15)&gt;0),--(INDEX(Matrix!$C$5:$EV$304,0,AB$3)&gt;0)))</f>
        <v>4</v>
      </c>
      <c r="AC15" s="12" t="n">
        <f aca="false">IF(OR($A15="",AC$4=""),"",SUMPRODUCT(--(INDEX(Matrix!$C$5:$EV$304,0,$B15)&gt;0),--(INDEX(Matrix!$C$5:$EV$304,0,AC$3)&gt;0)))</f>
        <v>2</v>
      </c>
      <c r="AD15" s="12" t="n">
        <f aca="false">IF(OR($A15="",AD$4=""),"",SUMPRODUCT(--(INDEX(Matrix!$C$5:$EV$304,0,$B15)&gt;0),--(INDEX(Matrix!$C$5:$EV$304,0,AD$3)&gt;0)))</f>
        <v>0</v>
      </c>
      <c r="AE15" s="12" t="n">
        <f aca="false">IF(OR($A15="",AE$4=""),"",SUMPRODUCT(--(INDEX(Matrix!$C$5:$EV$304,0,$B15)&gt;0),--(INDEX(Matrix!$C$5:$EV$304,0,AE$3)&gt;0)))</f>
        <v>7</v>
      </c>
      <c r="AF15" s="12" t="n">
        <f aca="false">IF(OR($A15="",AF$4=""),"",SUMPRODUCT(--(INDEX(Matrix!$C$5:$EV$304,0,$B15)&gt;0),--(INDEX(Matrix!$C$5:$EV$304,0,AF$3)&gt;0)))</f>
        <v>7</v>
      </c>
      <c r="AG15" s="12" t="n">
        <f aca="false">IF(OR($A15="",AG$4=""),"",SUMPRODUCT(--(INDEX(Matrix!$C$5:$EV$304,0,$B15)&gt;0),--(INDEX(Matrix!$C$5:$EV$304,0,AG$3)&gt;0)))</f>
        <v>7</v>
      </c>
      <c r="AH15" s="12" t="n">
        <f aca="false">IF(OR($A15="",AH$4=""),"",SUMPRODUCT(--(INDEX(Matrix!$C$5:$EV$304,0,$B15)&gt;0),--(INDEX(Matrix!$C$5:$EV$304,0,AH$3)&gt;0)))</f>
        <v>6</v>
      </c>
      <c r="AI15" s="12" t="n">
        <f aca="false">IF(OR($A15="",AI$4=""),"",SUMPRODUCT(--(INDEX(Matrix!$C$5:$EV$304,0,$B15)&gt;0),--(INDEX(Matrix!$C$5:$EV$304,0,AI$3)&gt;0)))</f>
        <v>4</v>
      </c>
      <c r="AJ15" s="12" t="n">
        <f aca="false">IF(OR($A15="",AJ$4=""),"",SUMPRODUCT(--(INDEX(Matrix!$C$5:$EV$304,0,$B15)&gt;0),--(INDEX(Matrix!$C$5:$EV$304,0,AJ$3)&gt;0)))</f>
        <v>4</v>
      </c>
      <c r="AK15" s="12" t="n">
        <f aca="false">IF(OR($A15="",AK$4=""),"",SUMPRODUCT(--(INDEX(Matrix!$C$5:$EV$304,0,$B15)&gt;0),--(INDEX(Matrix!$C$5:$EV$304,0,AK$3)&gt;0)))</f>
        <v>5</v>
      </c>
      <c r="AL15" s="12" t="n">
        <f aca="false">IF(OR($A15="",AL$4=""),"",SUMPRODUCT(--(INDEX(Matrix!$C$5:$EV$304,0,$B15)&gt;0),--(INDEX(Matrix!$C$5:$EV$304,0,AL$3)&gt;0)))</f>
        <v>5</v>
      </c>
      <c r="AM15" s="12" t="n">
        <f aca="false">IF(OR($A15="",AM$4=""),"",SUMPRODUCT(--(INDEX(Matrix!$C$5:$EV$304,0,$B15)&gt;0),--(INDEX(Matrix!$C$5:$EV$304,0,AM$3)&gt;0)))</f>
        <v>4</v>
      </c>
      <c r="AN15" s="12" t="n">
        <f aca="false">IF(OR($A15="",AN$4=""),"",SUMPRODUCT(--(INDEX(Matrix!$C$5:$EV$304,0,$B15)&gt;0),--(INDEX(Matrix!$C$5:$EV$304,0,AN$3)&gt;0)))</f>
        <v>4</v>
      </c>
      <c r="AO15" s="12" t="n">
        <f aca="false">IF(OR($A15="",AO$4=""),"",SUMPRODUCT(--(INDEX(Matrix!$C$5:$EV$304,0,$B15)&gt;0),--(INDEX(Matrix!$C$5:$EV$304,0,AO$3)&gt;0)))</f>
        <v>1</v>
      </c>
      <c r="AP15" s="12" t="n">
        <f aca="false">IF(OR($A15="",AP$4=""),"",SUMPRODUCT(--(INDEX(Matrix!$C$5:$EV$304,0,$B15)&gt;0),--(INDEX(Matrix!$C$5:$EV$304,0,AP$3)&gt;0)))</f>
        <v>1</v>
      </c>
      <c r="AQ15" s="12" t="n">
        <f aca="false">IF(OR($A15="",AQ$4=""),"",SUMPRODUCT(--(INDEX(Matrix!$C$5:$EV$304,0,$B15)&gt;0),--(INDEX(Matrix!$C$5:$EV$304,0,AQ$3)&gt;0)))</f>
        <v>1</v>
      </c>
      <c r="AR15" s="12" t="n">
        <f aca="false">IF(OR($A15="",AR$4=""),"",SUMPRODUCT(--(INDEX(Matrix!$C$5:$EV$304,0,$B15)&gt;0),--(INDEX(Matrix!$C$5:$EV$304,0,AR$3)&gt;0)))</f>
        <v>1</v>
      </c>
      <c r="AS15" s="12" t="n">
        <f aca="false">IF(OR($A15="",AS$4=""),"",SUMPRODUCT(--(INDEX(Matrix!$C$5:$EV$304,0,$B15)&gt;0),--(INDEX(Matrix!$C$5:$EV$304,0,AS$3)&gt;0)))</f>
        <v>1</v>
      </c>
      <c r="AT15" s="12" t="n">
        <f aca="false">IF(OR($A15="",AT$4=""),"",SUMPRODUCT(--(INDEX(Matrix!$C$5:$EV$304,0,$B15)&gt;0),--(INDEX(Matrix!$C$5:$EV$304,0,AT$3)&gt;0)))</f>
        <v>1</v>
      </c>
      <c r="AU15" s="12" t="n">
        <f aca="false">IF(OR($A15="",AU$4=""),"",SUMPRODUCT(--(INDEX(Matrix!$C$5:$EV$304,0,$B15)&gt;0),--(INDEX(Matrix!$C$5:$EV$304,0,AU$3)&gt;0)))</f>
        <v>0</v>
      </c>
      <c r="AV15" s="12" t="n">
        <f aca="false">IF(OR($A15="",AV$4=""),"",SUMPRODUCT(--(INDEX(Matrix!$C$5:$EV$304,0,$B15)&gt;0),--(INDEX(Matrix!$C$5:$EV$304,0,AV$3)&gt;0)))</f>
        <v>4</v>
      </c>
      <c r="AW15" s="12" t="n">
        <f aca="false">IF(OR($A15="",AW$4=""),"",SUMPRODUCT(--(INDEX(Matrix!$C$5:$EV$304,0,$B15)&gt;0),--(INDEX(Matrix!$C$5:$EV$304,0,AW$3)&gt;0)))</f>
        <v>4</v>
      </c>
      <c r="AX15" s="12" t="n">
        <f aca="false">IF(OR($A15="",AX$4=""),"",SUMPRODUCT(--(INDEX(Matrix!$C$5:$EV$304,0,$B15)&gt;0),--(INDEX(Matrix!$C$5:$EV$304,0,AX$3)&gt;0)))</f>
        <v>7</v>
      </c>
      <c r="AY15" s="12" t="n">
        <f aca="false">IF(OR($A15="",AY$4=""),"",SUMPRODUCT(--(INDEX(Matrix!$C$5:$EV$304,0,$B15)&gt;0),--(INDEX(Matrix!$C$5:$EV$304,0,AY$3)&gt;0)))</f>
        <v>7</v>
      </c>
      <c r="AZ15" s="12" t="n">
        <f aca="false">IF(OR($A15="",AZ$4=""),"",SUMPRODUCT(--(INDEX(Matrix!$C$5:$EV$304,0,$B15)&gt;0),--(INDEX(Matrix!$C$5:$EV$304,0,AZ$3)&gt;0)))</f>
        <v>7</v>
      </c>
      <c r="BA15" s="12" t="n">
        <f aca="false">IF(OR($A15="",BA$4=""),"",SUMPRODUCT(--(INDEX(Matrix!$C$5:$EV$304,0,$B15)&gt;0),--(INDEX(Matrix!$C$5:$EV$304,0,BA$3)&gt;0)))</f>
        <v>7</v>
      </c>
      <c r="BB15" s="12" t="n">
        <f aca="false">IF(OR($A15="",BB$4=""),"",SUMPRODUCT(--(INDEX(Matrix!$C$5:$EV$304,0,$B15)&gt;0),--(INDEX(Matrix!$C$5:$EV$304,0,BB$3)&gt;0)))</f>
        <v>6</v>
      </c>
      <c r="BC15" s="12" t="n">
        <f aca="false">IF(OR($A15="",BC$4=""),"",SUMPRODUCT(--(INDEX(Matrix!$C$5:$EV$304,0,$B15)&gt;0),--(INDEX(Matrix!$C$5:$EV$304,0,BC$3)&gt;0)))</f>
        <v>6</v>
      </c>
      <c r="BD15" s="12" t="n">
        <f aca="false">IF(OR($A15="",BD$4=""),"",SUMPRODUCT(--(INDEX(Matrix!$C$5:$EV$304,0,$B15)&gt;0),--(INDEX(Matrix!$C$5:$EV$304,0,BD$3)&gt;0)))</f>
        <v>6</v>
      </c>
      <c r="BE15" s="12" t="n">
        <f aca="false">IF(OR($A15="",BE$4=""),"",SUMPRODUCT(--(INDEX(Matrix!$C$5:$EV$304,0,$B15)&gt;0),--(INDEX(Matrix!$C$5:$EV$304,0,BE$3)&gt;0)))</f>
        <v>6</v>
      </c>
      <c r="BF15" s="12" t="n">
        <f aca="false">IF(OR($A15="",BF$4=""),"",SUMPRODUCT(--(INDEX(Matrix!$C$5:$EV$304,0,$B15)&gt;0),--(INDEX(Matrix!$C$5:$EV$304,0,BF$3)&gt;0)))</f>
        <v>5</v>
      </c>
      <c r="BG15" s="12" t="n">
        <f aca="false">IF(OR($A15="",BG$4=""),"",SUMPRODUCT(--(INDEX(Matrix!$C$5:$EV$304,0,$B15)&gt;0),--(INDEX(Matrix!$C$5:$EV$304,0,BG$3)&gt;0)))</f>
        <v>5</v>
      </c>
      <c r="BH15" s="12" t="n">
        <f aca="false">IF(OR($A15="",BH$4=""),"",SUMPRODUCT(--(INDEX(Matrix!$C$5:$EV$304,0,$B15)&gt;0),--(INDEX(Matrix!$C$5:$EV$304,0,BH$3)&gt;0)))</f>
        <v>5</v>
      </c>
      <c r="BI15" s="12" t="n">
        <f aca="false">IF(OR($A15="",BI$4=""),"",SUMPRODUCT(--(INDEX(Matrix!$C$5:$EV$304,0,$B15)&gt;0),--(INDEX(Matrix!$C$5:$EV$304,0,BI$3)&gt;0)))</f>
        <v>5</v>
      </c>
      <c r="BJ15" s="12" t="n">
        <f aca="false">IF(OR($A15="",BJ$4=""),"",SUMPRODUCT(--(INDEX(Matrix!$C$5:$EV$304,0,$B15)&gt;0),--(INDEX(Matrix!$C$5:$EV$304,0,BJ$3)&gt;0)))</f>
        <v>0</v>
      </c>
      <c r="BK15" s="12" t="n">
        <f aca="false">IF(OR($A15="",BK$4=""),"",SUMPRODUCT(--(INDEX(Matrix!$C$5:$EV$304,0,$B15)&gt;0),--(INDEX(Matrix!$C$5:$EV$304,0,BK$3)&gt;0)))</f>
        <v>8</v>
      </c>
      <c r="BL15" s="12" t="n">
        <f aca="false">IF(OR($A15="",BL$4=""),"",SUMPRODUCT(--(INDEX(Matrix!$C$5:$EV$304,0,$B15)&gt;0),--(INDEX(Matrix!$C$5:$EV$304,0,BL$3)&gt;0)))</f>
        <v>8</v>
      </c>
      <c r="BM15" s="12" t="n">
        <f aca="false">IF(OR($A15="",BM$4=""),"",SUMPRODUCT(--(INDEX(Matrix!$C$5:$EV$304,0,$B15)&gt;0),--(INDEX(Matrix!$C$5:$EV$304,0,BM$3)&gt;0)))</f>
        <v>8</v>
      </c>
      <c r="BN15" s="12" t="n">
        <f aca="false">IF(OR($A15="",BN$4=""),"",SUMPRODUCT(--(INDEX(Matrix!$C$5:$EV$304,0,$B15)&gt;0),--(INDEX(Matrix!$C$5:$EV$304,0,BN$3)&gt;0)))</f>
        <v>7</v>
      </c>
      <c r="BO15" s="12" t="n">
        <f aca="false">IF(OR($A15="",BO$4=""),"",SUMPRODUCT(--(INDEX(Matrix!$C$5:$EV$304,0,$B15)&gt;0),--(INDEX(Matrix!$C$5:$EV$304,0,BO$3)&gt;0)))</f>
        <v>2</v>
      </c>
      <c r="BP15" s="12" t="n">
        <f aca="false">IF(OR($A15="",BP$4=""),"",SUMPRODUCT(--(INDEX(Matrix!$C$5:$EV$304,0,$B15)&gt;0),--(INDEX(Matrix!$C$5:$EV$304,0,BP$3)&gt;0)))</f>
        <v>0</v>
      </c>
      <c r="BQ15" s="12" t="n">
        <f aca="false">IF(OR($A15="",BQ$4=""),"",SUMPRODUCT(--(INDEX(Matrix!$C$5:$EV$304,0,$B15)&gt;0),--(INDEX(Matrix!$C$5:$EV$304,0,BQ$3)&gt;0)))</f>
        <v>0</v>
      </c>
      <c r="BR15" s="12" t="n">
        <f aca="false">IF(OR($A15="",BR$4=""),"",SUMPRODUCT(--(INDEX(Matrix!$C$5:$EV$304,0,$B15)&gt;0),--(INDEX(Matrix!$C$5:$EV$304,0,BR$3)&gt;0)))</f>
        <v>1</v>
      </c>
      <c r="BS15" s="12" t="n">
        <f aca="false">IF(OR($A15="",BS$4=""),"",SUMPRODUCT(--(INDEX(Matrix!$C$5:$EV$304,0,$B15)&gt;0),--(INDEX(Matrix!$C$5:$EV$304,0,BS$3)&gt;0)))</f>
        <v>1</v>
      </c>
      <c r="BT15" s="12" t="n">
        <f aca="false">IF(OR($A15="",BT$4=""),"",SUMPRODUCT(--(INDEX(Matrix!$C$5:$EV$304,0,$B15)&gt;0),--(INDEX(Matrix!$C$5:$EV$304,0,BT$3)&gt;0)))</f>
        <v>0</v>
      </c>
      <c r="BU15" s="12" t="n">
        <f aca="false">IF(OR($A15="",BU$4=""),"",SUMPRODUCT(--(INDEX(Matrix!$C$5:$EV$304,0,$B15)&gt;0),--(INDEX(Matrix!$C$5:$EV$304,0,BU$3)&gt;0)))</f>
        <v>3</v>
      </c>
      <c r="BV15" s="12" t="n">
        <f aca="false">IF(OR($A15="",BV$4=""),"",SUMPRODUCT(--(INDEX(Matrix!$C$5:$EV$304,0,$B15)&gt;0),--(INDEX(Matrix!$C$5:$EV$304,0,BV$3)&gt;0)))</f>
        <v>1</v>
      </c>
      <c r="BW15" s="12" t="n">
        <f aca="false">IF(OR($A15="",BW$4=""),"",SUMPRODUCT(--(INDEX(Matrix!$C$5:$EV$304,0,$B15)&gt;0),--(INDEX(Matrix!$C$5:$EV$304,0,BW$3)&gt;0)))</f>
        <v>1</v>
      </c>
      <c r="BX15" s="12" t="n">
        <f aca="false">IF(OR($A15="",BX$4=""),"",SUMPRODUCT(--(INDEX(Matrix!$C$5:$EV$304,0,$B15)&gt;0),--(INDEX(Matrix!$C$5:$EV$304,0,BX$3)&gt;0)))</f>
        <v>0</v>
      </c>
      <c r="BY15" s="12" t="n">
        <f aca="false">IF(OR($A15="",BY$4=""),"",SUMPRODUCT(--(INDEX(Matrix!$C$5:$EV$304,0,$B15)&gt;0),--(INDEX(Matrix!$C$5:$EV$304,0,BY$3)&gt;0)))</f>
        <v>2</v>
      </c>
      <c r="BZ15" s="12" t="n">
        <f aca="false">IF(OR($A15="",BZ$4=""),"",SUMPRODUCT(--(INDEX(Matrix!$C$5:$EV$304,0,$B15)&gt;0),--(INDEX(Matrix!$C$5:$EV$304,0,BZ$3)&gt;0)))</f>
        <v>2</v>
      </c>
      <c r="CA15" s="12" t="n">
        <f aca="false">IF(OR($A15="",CA$4=""),"",SUMPRODUCT(--(INDEX(Matrix!$C$5:$EV$304,0,$B15)&gt;0),--(INDEX(Matrix!$C$5:$EV$304,0,CA$3)&gt;0)))</f>
        <v>2</v>
      </c>
      <c r="CB15" s="12" t="n">
        <f aca="false">IF(OR($A15="",CB$4=""),"",SUMPRODUCT(--(INDEX(Matrix!$C$5:$EV$304,0,$B15)&gt;0),--(INDEX(Matrix!$C$5:$EV$304,0,CB$3)&gt;0)))</f>
        <v>0</v>
      </c>
      <c r="CC15" s="12" t="n">
        <f aca="false">IF(OR($A15="",CC$4=""),"",SUMPRODUCT(--(INDEX(Matrix!$C$5:$EV$304,0,$B15)&gt;0),--(INDEX(Matrix!$C$5:$EV$304,0,CC$3)&gt;0)))</f>
        <v>0</v>
      </c>
      <c r="CD15" s="12" t="n">
        <f aca="false">IF(OR($A15="",CD$4=""),"",SUMPRODUCT(--(INDEX(Matrix!$C$5:$EV$304,0,$B15)&gt;0),--(INDEX(Matrix!$C$5:$EV$304,0,CD$3)&gt;0)))</f>
        <v>4</v>
      </c>
      <c r="CE15" s="12" t="n">
        <f aca="false">IF(OR($A15="",CE$4=""),"",SUMPRODUCT(--(INDEX(Matrix!$C$5:$EV$304,0,$B15)&gt;0),--(INDEX(Matrix!$C$5:$EV$304,0,CE$3)&gt;0)))</f>
        <v>5</v>
      </c>
      <c r="CF15" s="12" t="n">
        <f aca="false">IF(OR($A15="",CF$4=""),"",SUMPRODUCT(--(INDEX(Matrix!$C$5:$EV$304,0,$B15)&gt;0),--(INDEX(Matrix!$C$5:$EV$304,0,CF$3)&gt;0)))</f>
        <v>2</v>
      </c>
      <c r="CG15" s="12" t="n">
        <f aca="false">IF(OR($A15="",CG$4=""),"",SUMPRODUCT(--(INDEX(Matrix!$C$5:$EV$304,0,$B15)&gt;0),--(INDEX(Matrix!$C$5:$EV$304,0,CG$3)&gt;0)))</f>
        <v>7</v>
      </c>
      <c r="CH15" s="12" t="n">
        <f aca="false">IF(OR($A15="",CH$4=""),"",SUMPRODUCT(--(INDEX(Matrix!$C$5:$EV$304,0,$B15)&gt;0),--(INDEX(Matrix!$C$5:$EV$304,0,CH$3)&gt;0)))</f>
        <v>2</v>
      </c>
      <c r="CI15" s="12" t="n">
        <f aca="false">IF(OR($A15="",CI$4=""),"",SUMPRODUCT(--(INDEX(Matrix!$C$5:$EV$304,0,$B15)&gt;0),--(INDEX(Matrix!$C$5:$EV$304,0,CI$3)&gt;0)))</f>
        <v>7</v>
      </c>
      <c r="CJ15" s="12" t="n">
        <f aca="false">IF(OR($A15="",CJ$4=""),"",SUMPRODUCT(--(INDEX(Matrix!$C$5:$EV$304,0,$B15)&gt;0),--(INDEX(Matrix!$C$5:$EV$304,0,CJ$3)&gt;0)))</f>
        <v>4</v>
      </c>
      <c r="CK15" s="12" t="n">
        <f aca="false">IF(OR($A15="",CK$4=""),"",SUMPRODUCT(--(INDEX(Matrix!$C$5:$EV$304,0,$B15)&gt;0),--(INDEX(Matrix!$C$5:$EV$304,0,CK$3)&gt;0)))</f>
        <v>7</v>
      </c>
      <c r="CL15" s="12" t="n">
        <f aca="false">IF(OR($A15="",CL$4=""),"",SUMPRODUCT(--(INDEX(Matrix!$C$5:$EV$304,0,$B15)&gt;0),--(INDEX(Matrix!$C$5:$EV$304,0,CL$3)&gt;0)))</f>
        <v>5</v>
      </c>
      <c r="CM15" s="12" t="n">
        <f aca="false">IF(OR($A15="",CM$4=""),"",SUMPRODUCT(--(INDEX(Matrix!$C$5:$EV$304,0,$B15)&gt;0),--(INDEX(Matrix!$C$5:$EV$304,0,CM$3)&gt;0)))</f>
        <v>7</v>
      </c>
      <c r="CN15" s="12" t="n">
        <f aca="false">IF(OR($A15="",CN$4=""),"",SUMPRODUCT(--(INDEX(Matrix!$C$5:$EV$304,0,$B15)&gt;0),--(INDEX(Matrix!$C$5:$EV$304,0,CN$3)&gt;0)))</f>
        <v>7</v>
      </c>
      <c r="CO15" s="12" t="n">
        <f aca="false">IF(OR($A15="",CO$4=""),"",SUMPRODUCT(--(INDEX(Matrix!$C$5:$EV$304,0,$B15)&gt;0),--(INDEX(Matrix!$C$5:$EV$304,0,CO$3)&gt;0)))</f>
        <v>7</v>
      </c>
      <c r="CP15" s="12" t="n">
        <f aca="false">IF(OR($A15="",CP$4=""),"",SUMPRODUCT(--(INDEX(Matrix!$C$5:$EV$304,0,$B15)&gt;0),--(INDEX(Matrix!$C$5:$EV$304,0,CP$3)&gt;0)))</f>
        <v>6</v>
      </c>
      <c r="CQ15" s="12" t="n">
        <f aca="false">IF(OR($A15="",CQ$4=""),"",SUMPRODUCT(--(INDEX(Matrix!$C$5:$EV$304,0,$B15)&gt;0),--(INDEX(Matrix!$C$5:$EV$304,0,CQ$3)&gt;0)))</f>
        <v>6</v>
      </c>
      <c r="CR15" s="12" t="n">
        <f aca="false">IF(OR($A15="",CR$4=""),"",SUMPRODUCT(--(INDEX(Matrix!$C$5:$EV$304,0,$B15)&gt;0),--(INDEX(Matrix!$C$5:$EV$304,0,CR$3)&gt;0)))</f>
        <v>7</v>
      </c>
      <c r="CS15" s="12" t="n">
        <f aca="false">IF(OR($A15="",CS$4=""),"",SUMPRODUCT(--(INDEX(Matrix!$C$5:$EV$304,0,$B15)&gt;0),--(INDEX(Matrix!$C$5:$EV$304,0,CS$3)&gt;0)))</f>
        <v>8</v>
      </c>
      <c r="CT15" s="12" t="n">
        <f aca="false">IF(OR($A15="",CT$4=""),"",SUMPRODUCT(--(INDEX(Matrix!$C$5:$EV$304,0,$B15)&gt;0),--(INDEX(Matrix!$C$5:$EV$304,0,CT$3)&gt;0)))</f>
        <v>8</v>
      </c>
      <c r="CU15" s="12" t="n">
        <f aca="false">IF(OR($A15="",CU$4=""),"",SUMPRODUCT(--(INDEX(Matrix!$C$5:$EV$304,0,$B15)&gt;0),--(INDEX(Matrix!$C$5:$EV$304,0,CU$3)&gt;0)))</f>
        <v>6</v>
      </c>
      <c r="CV15" s="12" t="n">
        <f aca="false">IF(OR($A15="",CV$4=""),"",SUMPRODUCT(--(INDEX(Matrix!$C$5:$EV$304,0,$B15)&gt;0),--(INDEX(Matrix!$C$5:$EV$304,0,CV$3)&gt;0)))</f>
        <v>7</v>
      </c>
      <c r="CW15" s="12" t="n">
        <f aca="false">IF(OR($A15="",CW$4=""),"",SUMPRODUCT(--(INDEX(Matrix!$C$5:$EV$304,0,$B15)&gt;0),--(INDEX(Matrix!$C$5:$EV$304,0,CW$3)&gt;0)))</f>
        <v>5</v>
      </c>
      <c r="CX15" s="12" t="n">
        <f aca="false">IF(OR($A15="",CX$4=""),"",SUMPRODUCT(--(INDEX(Matrix!$C$5:$EV$304,0,$B15)&gt;0),--(INDEX(Matrix!$C$5:$EV$304,0,CX$3)&gt;0)))</f>
        <v>5</v>
      </c>
      <c r="CY15" s="12" t="n">
        <f aca="false">IF(OR($A15="",CY$4=""),"",SUMPRODUCT(--(INDEX(Matrix!$C$5:$EV$304,0,$B15)&gt;0),--(INDEX(Matrix!$C$5:$EV$304,0,CY$3)&gt;0)))</f>
        <v>5</v>
      </c>
      <c r="CZ15" s="12" t="n">
        <f aca="false">IF(OR($A15="",CZ$4=""),"",SUMPRODUCT(--(INDEX(Matrix!$C$5:$EV$304,0,$B15)&gt;0),--(INDEX(Matrix!$C$5:$EV$304,0,CZ$3)&gt;0)))</f>
        <v>0</v>
      </c>
      <c r="DA15" s="12" t="n">
        <f aca="false">IF(OR($A15="",DA$4=""),"",SUMPRODUCT(--(INDEX(Matrix!$C$5:$EV$304,0,$B15)&gt;0),--(INDEX(Matrix!$C$5:$EV$304,0,DA$3)&gt;0)))</f>
        <v>7</v>
      </c>
      <c r="DB15" s="12" t="n">
        <f aca="false">IF(OR($A15="",DB$4=""),"",SUMPRODUCT(--(INDEX(Matrix!$C$5:$EV$304,0,$B15)&gt;0),--(INDEX(Matrix!$C$5:$EV$304,0,DB$3)&gt;0)))</f>
        <v>0</v>
      </c>
      <c r="DC15" s="12" t="n">
        <f aca="false">IF(OR($A15="",DC$4=""),"",SUMPRODUCT(--(INDEX(Matrix!$C$5:$EV$304,0,$B15)&gt;0),--(INDEX(Matrix!$C$5:$EV$304,0,DC$3)&gt;0)))</f>
        <v>0</v>
      </c>
      <c r="DD15" s="12" t="n">
        <f aca="false">IF(OR($A15="",DD$4=""),"",SUMPRODUCT(--(INDEX(Matrix!$C$5:$EV$304,0,$B15)&gt;0),--(INDEX(Matrix!$C$5:$EV$304,0,DD$3)&gt;0)))</f>
        <v>6</v>
      </c>
      <c r="DE15" s="12" t="str">
        <f aca="false">IF(OR($A15="",DE$4=""),"",SUMPRODUCT(--(INDEX(Matrix!$C$5:$EV$304,0,$B15)&gt;0),--(INDEX(Matrix!$C$5:$EV$304,0,DE$3)&gt;0)))</f>
        <v/>
      </c>
      <c r="DF15" s="12" t="str">
        <f aca="false">IF(OR($A15="",DF$4=""),"",SUMPRODUCT(--(INDEX(Matrix!$C$5:$EV$304,0,$B15)&gt;0),--(INDEX(Matrix!$C$5:$EV$304,0,DF$3)&gt;0)))</f>
        <v/>
      </c>
      <c r="DG15" s="12" t="str">
        <f aca="false">IF(OR($A15="",DG$4=""),"",SUMPRODUCT(--(INDEX(Matrix!$C$5:$EV$304,0,$B15)&gt;0),--(INDEX(Matrix!$C$5:$EV$304,0,DG$3)&gt;0)))</f>
        <v/>
      </c>
      <c r="DH15" s="12" t="str">
        <f aca="false">IF(OR($A15="",DH$4=""),"",SUMPRODUCT(--(INDEX(Matrix!$C$5:$EV$304,0,$B15)&gt;0),--(INDEX(Matrix!$C$5:$EV$304,0,DH$3)&gt;0)))</f>
        <v/>
      </c>
      <c r="DI15" s="12" t="str">
        <f aca="false">IF(OR($A15="",DI$4=""),"",SUMPRODUCT(--(INDEX(Matrix!$C$5:$EV$304,0,$B15)&gt;0),--(INDEX(Matrix!$C$5:$EV$304,0,DI$3)&gt;0)))</f>
        <v/>
      </c>
      <c r="DJ15" s="12" t="str">
        <f aca="false">IF(OR($A15="",DJ$4=""),"",SUMPRODUCT(--(INDEX(Matrix!$C$5:$EV$304,0,$B15)&gt;0),--(INDEX(Matrix!$C$5:$EV$304,0,DJ$3)&gt;0)))</f>
        <v/>
      </c>
      <c r="DK15" s="12" t="str">
        <f aca="false">IF(OR($A15="",DK$4=""),"",SUMPRODUCT(--(INDEX(Matrix!$C$5:$EV$304,0,$B15)&gt;0),--(INDEX(Matrix!$C$5:$EV$304,0,DK$3)&gt;0)))</f>
        <v/>
      </c>
      <c r="DL15" s="12" t="str">
        <f aca="false">IF(OR($A15="",DL$4=""),"",SUMPRODUCT(--(INDEX(Matrix!$C$5:$EV$304,0,$B15)&gt;0),--(INDEX(Matrix!$C$5:$EV$304,0,DL$3)&gt;0)))</f>
        <v/>
      </c>
      <c r="DM15" s="12" t="str">
        <f aca="false">IF(OR($A15="",DM$4=""),"",SUMPRODUCT(--(INDEX(Matrix!$C$5:$EV$304,0,$B15)&gt;0),--(INDEX(Matrix!$C$5:$EV$304,0,DM$3)&gt;0)))</f>
        <v/>
      </c>
      <c r="DN15" s="12" t="str">
        <f aca="false">IF(OR($A15="",DN$4=""),"",SUMPRODUCT(--(INDEX(Matrix!$C$5:$EV$304,0,$B15)&gt;0),--(INDEX(Matrix!$C$5:$EV$304,0,DN$3)&gt;0)))</f>
        <v/>
      </c>
      <c r="DO15" s="12" t="str">
        <f aca="false">IF(OR($A15="",DO$4=""),"",SUMPRODUCT(--(INDEX(Matrix!$C$5:$EV$304,0,$B15)&gt;0),--(INDEX(Matrix!$C$5:$EV$304,0,DO$3)&gt;0)))</f>
        <v/>
      </c>
      <c r="DP15" s="12" t="str">
        <f aca="false">IF(OR($A15="",DP$4=""),"",SUMPRODUCT(--(INDEX(Matrix!$C$5:$EV$304,0,$B15)&gt;0),--(INDEX(Matrix!$C$5:$EV$304,0,DP$3)&gt;0)))</f>
        <v/>
      </c>
      <c r="DQ15" s="12" t="str">
        <f aca="false">IF(OR($A15="",DQ$4=""),"",SUMPRODUCT(--(INDEX(Matrix!$C$5:$EV$304,0,$B15)&gt;0),--(INDEX(Matrix!$C$5:$EV$304,0,DQ$3)&gt;0)))</f>
        <v/>
      </c>
      <c r="DR15" s="12" t="str">
        <f aca="false">IF(OR($A15="",DR$4=""),"",SUMPRODUCT(--(INDEX(Matrix!$C$5:$EV$304,0,$B15)&gt;0),--(INDEX(Matrix!$C$5:$EV$304,0,DR$3)&gt;0)))</f>
        <v/>
      </c>
      <c r="DS15" s="12" t="str">
        <f aca="false">IF(OR($A15="",DS$4=""),"",SUMPRODUCT(--(INDEX(Matrix!$C$5:$EV$304,0,$B15)&gt;0),--(INDEX(Matrix!$C$5:$EV$304,0,DS$3)&gt;0)))</f>
        <v/>
      </c>
      <c r="DT15" s="12" t="str">
        <f aca="false">IF(OR($A15="",DT$4=""),"",SUMPRODUCT(--(INDEX(Matrix!$C$5:$EV$304,0,$B15)&gt;0),--(INDEX(Matrix!$C$5:$EV$304,0,DT$3)&gt;0)))</f>
        <v/>
      </c>
      <c r="DU15" s="12" t="str">
        <f aca="false">IF(OR($A15="",DU$4=""),"",SUMPRODUCT(--(INDEX(Matrix!$C$5:$EV$304,0,$B15)&gt;0),--(INDEX(Matrix!$C$5:$EV$304,0,DU$3)&gt;0)))</f>
        <v/>
      </c>
      <c r="DV15" s="12" t="str">
        <f aca="false">IF(OR($A15="",DV$4=""),"",SUMPRODUCT(--(INDEX(Matrix!$C$5:$EV$304,0,$B15)&gt;0),--(INDEX(Matrix!$C$5:$EV$304,0,DV$3)&gt;0)))</f>
        <v/>
      </c>
      <c r="DW15" s="12" t="str">
        <f aca="false">IF(OR($A15="",DW$4=""),"",SUMPRODUCT(--(INDEX(Matrix!$C$5:$EV$304,0,$B15)&gt;0),--(INDEX(Matrix!$C$5:$EV$304,0,DW$3)&gt;0)))</f>
        <v/>
      </c>
      <c r="DX15" s="12" t="str">
        <f aca="false">IF(OR($A15="",DX$4=""),"",SUMPRODUCT(--(INDEX(Matrix!$C$5:$EV$304,0,$B15)&gt;0),--(INDEX(Matrix!$C$5:$EV$304,0,DX$3)&gt;0)))</f>
        <v/>
      </c>
      <c r="DY15" s="12" t="str">
        <f aca="false">IF(OR($A15="",DY$4=""),"",SUMPRODUCT(--(INDEX(Matrix!$C$5:$EV$304,0,$B15)&gt;0),--(INDEX(Matrix!$C$5:$EV$304,0,DY$3)&gt;0)))</f>
        <v/>
      </c>
      <c r="DZ15" s="12" t="str">
        <f aca="false">IF(OR($A15="",DZ$4=""),"",SUMPRODUCT(--(INDEX(Matrix!$C$5:$EV$304,0,$B15)&gt;0),--(INDEX(Matrix!$C$5:$EV$304,0,DZ$3)&gt;0)))</f>
        <v/>
      </c>
      <c r="EA15" s="12" t="str">
        <f aca="false">IF(OR($A15="",EA$4=""),"",SUMPRODUCT(--(INDEX(Matrix!$C$5:$EV$304,0,$B15)&gt;0),--(INDEX(Matrix!$C$5:$EV$304,0,EA$3)&gt;0)))</f>
        <v/>
      </c>
      <c r="EB15" s="12" t="str">
        <f aca="false">IF(OR($A15="",EB$4=""),"",SUMPRODUCT(--(INDEX(Matrix!$C$5:$EV$304,0,$B15)&gt;0),--(INDEX(Matrix!$C$5:$EV$304,0,EB$3)&gt;0)))</f>
        <v/>
      </c>
      <c r="EC15" s="12" t="str">
        <f aca="false">IF(OR($A15="",EC$4=""),"",SUMPRODUCT(--(INDEX(Matrix!$C$5:$EV$304,0,$B15)&gt;0),--(INDEX(Matrix!$C$5:$EV$304,0,EC$3)&gt;0)))</f>
        <v/>
      </c>
      <c r="ED15" s="12" t="str">
        <f aca="false">IF(OR($A15="",ED$4=""),"",SUMPRODUCT(--(INDEX(Matrix!$C$5:$EV$304,0,$B15)&gt;0),--(INDEX(Matrix!$C$5:$EV$304,0,ED$3)&gt;0)))</f>
        <v/>
      </c>
      <c r="EE15" s="12" t="str">
        <f aca="false">IF(OR($A15="",EE$4=""),"",SUMPRODUCT(--(INDEX(Matrix!$C$5:$EV$304,0,$B15)&gt;0),--(INDEX(Matrix!$C$5:$EV$304,0,EE$3)&gt;0)))</f>
        <v/>
      </c>
      <c r="EF15" s="12" t="str">
        <f aca="false">IF(OR($A15="",EF$4=""),"",SUMPRODUCT(--(INDEX(Matrix!$C$5:$EV$304,0,$B15)&gt;0),--(INDEX(Matrix!$C$5:$EV$304,0,EF$3)&gt;0)))</f>
        <v/>
      </c>
      <c r="EG15" s="12" t="str">
        <f aca="false">IF(OR($A15="",EG$4=""),"",SUMPRODUCT(--(INDEX(Matrix!$C$5:$EV$304,0,$B15)&gt;0),--(INDEX(Matrix!$C$5:$EV$304,0,EG$3)&gt;0)))</f>
        <v/>
      </c>
      <c r="EH15" s="12" t="str">
        <f aca="false">IF(OR($A15="",EH$4=""),"",SUMPRODUCT(--(INDEX(Matrix!$C$5:$EV$304,0,$B15)&gt;0),--(INDEX(Matrix!$C$5:$EV$304,0,EH$3)&gt;0)))</f>
        <v/>
      </c>
      <c r="EI15" s="12" t="str">
        <f aca="false">IF(OR($A15="",EI$4=""),"",SUMPRODUCT(--(INDEX(Matrix!$C$5:$EV$304,0,$B15)&gt;0),--(INDEX(Matrix!$C$5:$EV$304,0,EI$3)&gt;0)))</f>
        <v/>
      </c>
      <c r="EJ15" s="12" t="str">
        <f aca="false">IF(OR($A15="",EJ$4=""),"",SUMPRODUCT(--(INDEX(Matrix!$C$5:$EV$304,0,$B15)&gt;0),--(INDEX(Matrix!$C$5:$EV$304,0,EJ$3)&gt;0)))</f>
        <v/>
      </c>
      <c r="EK15" s="12" t="str">
        <f aca="false">IF(OR($A15="",EK$4=""),"",SUMPRODUCT(--(INDEX(Matrix!$C$5:$EV$304,0,$B15)&gt;0),--(INDEX(Matrix!$C$5:$EV$304,0,EK$3)&gt;0)))</f>
        <v/>
      </c>
      <c r="EL15" s="12" t="str">
        <f aca="false">IF(OR($A15="",EL$4=""),"",SUMPRODUCT(--(INDEX(Matrix!$C$5:$EV$304,0,$B15)&gt;0),--(INDEX(Matrix!$C$5:$EV$304,0,EL$3)&gt;0)))</f>
        <v/>
      </c>
      <c r="EM15" s="12" t="str">
        <f aca="false">IF(OR($A15="",EM$4=""),"",SUMPRODUCT(--(INDEX(Matrix!$C$5:$EV$304,0,$B15)&gt;0),--(INDEX(Matrix!$C$5:$EV$304,0,EM$3)&gt;0)))</f>
        <v/>
      </c>
      <c r="EN15" s="12" t="str">
        <f aca="false">IF(OR($A15="",EN$4=""),"",SUMPRODUCT(--(INDEX(Matrix!$C$5:$EV$304,0,$B15)&gt;0),--(INDEX(Matrix!$C$5:$EV$304,0,EN$3)&gt;0)))</f>
        <v/>
      </c>
      <c r="EO15" s="12" t="str">
        <f aca="false">IF(OR($A15="",EO$4=""),"",SUMPRODUCT(--(INDEX(Matrix!$C$5:$EV$304,0,$B15)&gt;0),--(INDEX(Matrix!$C$5:$EV$304,0,EO$3)&gt;0)))</f>
        <v/>
      </c>
      <c r="EP15" s="12" t="str">
        <f aca="false">IF(OR($A15="",EP$4=""),"",SUMPRODUCT(--(INDEX(Matrix!$C$5:$EV$304,0,$B15)&gt;0),--(INDEX(Matrix!$C$5:$EV$304,0,EP$3)&gt;0)))</f>
        <v/>
      </c>
      <c r="EQ15" s="12" t="str">
        <f aca="false">IF(OR($A15="",EQ$4=""),"",SUMPRODUCT(--(INDEX(Matrix!$C$5:$EV$304,0,$B15)&gt;0),--(INDEX(Matrix!$C$5:$EV$304,0,EQ$3)&gt;0)))</f>
        <v/>
      </c>
      <c r="ER15" s="12" t="str">
        <f aca="false">IF(OR($A15="",ER$4=""),"",SUMPRODUCT(--(INDEX(Matrix!$C$5:$EV$304,0,$B15)&gt;0),--(INDEX(Matrix!$C$5:$EV$304,0,ER$3)&gt;0)))</f>
        <v/>
      </c>
      <c r="ES15" s="12" t="str">
        <f aca="false">IF(OR($A15="",ES$4=""),"",SUMPRODUCT(--(INDEX(Matrix!$C$5:$EV$304,0,$B15)&gt;0),--(INDEX(Matrix!$C$5:$EV$304,0,ES$3)&gt;0)))</f>
        <v/>
      </c>
      <c r="ET15" s="12" t="str">
        <f aca="false">IF(OR($A15="",ET$4=""),"",SUMPRODUCT(--(INDEX(Matrix!$C$5:$EV$304,0,$B15)&gt;0),--(INDEX(Matrix!$C$5:$EV$304,0,ET$3)&gt;0)))</f>
        <v/>
      </c>
      <c r="EU15" s="12" t="str">
        <f aca="false">IF(OR($A15="",EU$4=""),"",SUMPRODUCT(--(INDEX(Matrix!$C$5:$EV$304,0,$B15)&gt;0),--(INDEX(Matrix!$C$5:$EV$304,0,EU$3)&gt;0)))</f>
        <v/>
      </c>
      <c r="EV15" s="12" t="str">
        <f aca="false">IF(OR($A15="",EV$4=""),"",SUMPRODUCT(--(INDEX(Matrix!$C$5:$EV$304,0,$B15)&gt;0),--(INDEX(Matrix!$C$5:$EV$304,0,EV$3)&gt;0)))</f>
        <v/>
      </c>
    </row>
    <row r="16" customFormat="false" ht="15" hidden="false" customHeight="false" outlineLevel="0" collapsed="false">
      <c r="A16" s="6" t="str">
        <f aca="false">IF(INDEX(Products!$A$2:$A$151,$B16)="","",INDEX(Products!$A$2:$A$151,$B16))</f>
        <v>Cardyd-AM 80/5</v>
      </c>
      <c r="B16" s="23" t="n">
        <v>12</v>
      </c>
      <c r="C16" s="12" t="n">
        <f aca="false">IF(OR($A16="",C$4=""),"",SUMPRODUCT(--(INDEX(Matrix!$C$5:$EV$304,0,$B16)&gt;0),--(INDEX(Matrix!$C$5:$EV$304,0,C$3)&gt;0)))</f>
        <v>8</v>
      </c>
      <c r="D16" s="12" t="n">
        <f aca="false">IF(OR($A16="",D$4=""),"",SUMPRODUCT(--(INDEX(Matrix!$C$5:$EV$304,0,$B16)&gt;0),--(INDEX(Matrix!$C$5:$EV$304,0,D$3)&gt;0)))</f>
        <v>8</v>
      </c>
      <c r="E16" s="12" t="n">
        <f aca="false">IF(OR($A16="",E$4=""),"",SUMPRODUCT(--(INDEX(Matrix!$C$5:$EV$304,0,$B16)&gt;0),--(INDEX(Matrix!$C$5:$EV$304,0,E$3)&gt;0)))</f>
        <v>7</v>
      </c>
      <c r="F16" s="12" t="n">
        <f aca="false">IF(OR($A16="",F$4=""),"",SUMPRODUCT(--(INDEX(Matrix!$C$5:$EV$304,0,$B16)&gt;0),--(INDEX(Matrix!$C$5:$EV$304,0,F$3)&gt;0)))</f>
        <v>7</v>
      </c>
      <c r="G16" s="12" t="n">
        <f aca="false">IF(OR($A16="",G$4=""),"",SUMPRODUCT(--(INDEX(Matrix!$C$5:$EV$304,0,$B16)&gt;0),--(INDEX(Matrix!$C$5:$EV$304,0,G$3)&gt;0)))</f>
        <v>7</v>
      </c>
      <c r="H16" s="12" t="n">
        <f aca="false">IF(OR($A16="",H$4=""),"",SUMPRODUCT(--(INDEX(Matrix!$C$5:$EV$304,0,$B16)&gt;0),--(INDEX(Matrix!$C$5:$EV$304,0,H$3)&gt;0)))</f>
        <v>7</v>
      </c>
      <c r="I16" s="12" t="n">
        <f aca="false">IF(OR($A16="",I$4=""),"",SUMPRODUCT(--(INDEX(Matrix!$C$5:$EV$304,0,$B16)&gt;0),--(INDEX(Matrix!$C$5:$EV$304,0,I$3)&gt;0)))</f>
        <v>6</v>
      </c>
      <c r="J16" s="12" t="n">
        <f aca="false">IF(OR($A16="",J$4=""),"",SUMPRODUCT(--(INDEX(Matrix!$C$5:$EV$304,0,$B16)&gt;0),--(INDEX(Matrix!$C$5:$EV$304,0,J$3)&gt;0)))</f>
        <v>6</v>
      </c>
      <c r="K16" s="12" t="n">
        <f aca="false">IF(OR($A16="",K$4=""),"",SUMPRODUCT(--(INDEX(Matrix!$C$5:$EV$304,0,$B16)&gt;0),--(INDEX(Matrix!$C$5:$EV$304,0,K$3)&gt;0)))</f>
        <v>13</v>
      </c>
      <c r="L16" s="12" t="n">
        <f aca="false">IF(OR($A16="",L$4=""),"",SUMPRODUCT(--(INDEX(Matrix!$C$5:$EV$304,0,$B16)&gt;0),--(INDEX(Matrix!$C$5:$EV$304,0,L$3)&gt;0)))</f>
        <v>13</v>
      </c>
      <c r="M16" s="12" t="n">
        <f aca="false">IF(OR($A16="",M$4=""),"",SUMPRODUCT(--(INDEX(Matrix!$C$5:$EV$304,0,$B16)&gt;0),--(INDEX(Matrix!$C$5:$EV$304,0,M$3)&gt;0)))</f>
        <v>13</v>
      </c>
      <c r="N16" s="12" t="n">
        <f aca="false">IF(OR($A16="",N$4=""),"",SUMPRODUCT(--(INDEX(Matrix!$C$5:$EV$304,0,$B16)&gt;0),--(INDEX(Matrix!$C$5:$EV$304,0,N$3)&gt;0)))</f>
        <v>16</v>
      </c>
      <c r="O16" s="12" t="n">
        <f aca="false">IF(OR($A16="",O$4=""),"",SUMPRODUCT(--(INDEX(Matrix!$C$5:$EV$304,0,$B16)&gt;0),--(INDEX(Matrix!$C$5:$EV$304,0,O$3)&gt;0)))</f>
        <v>15</v>
      </c>
      <c r="P16" s="12" t="n">
        <f aca="false">IF(OR($A16="",P$4=""),"",SUMPRODUCT(--(INDEX(Matrix!$C$5:$EV$304,0,$B16)&gt;0),--(INDEX(Matrix!$C$5:$EV$304,0,P$3)&gt;0)))</f>
        <v>16</v>
      </c>
      <c r="Q16" s="12" t="n">
        <f aca="false">IF(OR($A16="",Q$4=""),"",SUMPRODUCT(--(INDEX(Matrix!$C$5:$EV$304,0,$B16)&gt;0),--(INDEX(Matrix!$C$5:$EV$304,0,Q$3)&gt;0)))</f>
        <v>15</v>
      </c>
      <c r="R16" s="12" t="n">
        <f aca="false">IF(OR($A16="",R$4=""),"",SUMPRODUCT(--(INDEX(Matrix!$C$5:$EV$304,0,$B16)&gt;0),--(INDEX(Matrix!$C$5:$EV$304,0,R$3)&gt;0)))</f>
        <v>14</v>
      </c>
      <c r="S16" s="12" t="n">
        <f aca="false">IF(OR($A16="",S$4=""),"",SUMPRODUCT(--(INDEX(Matrix!$C$5:$EV$304,0,$B16)&gt;0),--(INDEX(Matrix!$C$5:$EV$304,0,S$3)&gt;0)))</f>
        <v>14</v>
      </c>
      <c r="T16" s="12" t="n">
        <f aca="false">IF(OR($A16="",T$4=""),"",SUMPRODUCT(--(INDEX(Matrix!$C$5:$EV$304,0,$B16)&gt;0),--(INDEX(Matrix!$C$5:$EV$304,0,T$3)&gt;0)))</f>
        <v>15</v>
      </c>
      <c r="U16" s="12" t="n">
        <f aca="false">IF(OR($A16="",U$4=""),"",SUMPRODUCT(--(INDEX(Matrix!$C$5:$EV$304,0,$B16)&gt;0),--(INDEX(Matrix!$C$5:$EV$304,0,U$3)&gt;0)))</f>
        <v>0</v>
      </c>
      <c r="V16" s="12" t="n">
        <f aca="false">IF(OR($A16="",V$4=""),"",SUMPRODUCT(--(INDEX(Matrix!$C$5:$EV$304,0,$B16)&gt;0),--(INDEX(Matrix!$C$5:$EV$304,0,V$3)&gt;0)))</f>
        <v>0</v>
      </c>
      <c r="W16" s="12" t="n">
        <f aca="false">IF(OR($A16="",W$4=""),"",SUMPRODUCT(--(INDEX(Matrix!$C$5:$EV$304,0,$B16)&gt;0),--(INDEX(Matrix!$C$5:$EV$304,0,W$3)&gt;0)))</f>
        <v>5</v>
      </c>
      <c r="X16" s="12" t="n">
        <f aca="false">IF(OR($A16="",X$4=""),"",SUMPRODUCT(--(INDEX(Matrix!$C$5:$EV$304,0,$B16)&gt;0),--(INDEX(Matrix!$C$5:$EV$304,0,X$3)&gt;0)))</f>
        <v>6</v>
      </c>
      <c r="Y16" s="12" t="n">
        <f aca="false">IF(OR($A16="",Y$4=""),"",SUMPRODUCT(--(INDEX(Matrix!$C$5:$EV$304,0,$B16)&gt;0),--(INDEX(Matrix!$C$5:$EV$304,0,Y$3)&gt;0)))</f>
        <v>7</v>
      </c>
      <c r="Z16" s="12" t="n">
        <f aca="false">IF(OR($A16="",Z$4=""),"",SUMPRODUCT(--(INDEX(Matrix!$C$5:$EV$304,0,$B16)&gt;0),--(INDEX(Matrix!$C$5:$EV$304,0,Z$3)&gt;0)))</f>
        <v>6</v>
      </c>
      <c r="AA16" s="12" t="n">
        <f aca="false">IF(OR($A16="",AA$4=""),"",SUMPRODUCT(--(INDEX(Matrix!$C$5:$EV$304,0,$B16)&gt;0),--(INDEX(Matrix!$C$5:$EV$304,0,AA$3)&gt;0)))</f>
        <v>10</v>
      </c>
      <c r="AB16" s="12" t="n">
        <f aca="false">IF(OR($A16="",AB$4=""),"",SUMPRODUCT(--(INDEX(Matrix!$C$5:$EV$304,0,$B16)&gt;0),--(INDEX(Matrix!$C$5:$EV$304,0,AB$3)&gt;0)))</f>
        <v>4</v>
      </c>
      <c r="AC16" s="12" t="n">
        <f aca="false">IF(OR($A16="",AC$4=""),"",SUMPRODUCT(--(INDEX(Matrix!$C$5:$EV$304,0,$B16)&gt;0),--(INDEX(Matrix!$C$5:$EV$304,0,AC$3)&gt;0)))</f>
        <v>2</v>
      </c>
      <c r="AD16" s="12" t="n">
        <f aca="false">IF(OR($A16="",AD$4=""),"",SUMPRODUCT(--(INDEX(Matrix!$C$5:$EV$304,0,$B16)&gt;0),--(INDEX(Matrix!$C$5:$EV$304,0,AD$3)&gt;0)))</f>
        <v>0</v>
      </c>
      <c r="AE16" s="12" t="n">
        <f aca="false">IF(OR($A16="",AE$4=""),"",SUMPRODUCT(--(INDEX(Matrix!$C$5:$EV$304,0,$B16)&gt;0),--(INDEX(Matrix!$C$5:$EV$304,0,AE$3)&gt;0)))</f>
        <v>7</v>
      </c>
      <c r="AF16" s="12" t="n">
        <f aca="false">IF(OR($A16="",AF$4=""),"",SUMPRODUCT(--(INDEX(Matrix!$C$5:$EV$304,0,$B16)&gt;0),--(INDEX(Matrix!$C$5:$EV$304,0,AF$3)&gt;0)))</f>
        <v>7</v>
      </c>
      <c r="AG16" s="12" t="n">
        <f aca="false">IF(OR($A16="",AG$4=""),"",SUMPRODUCT(--(INDEX(Matrix!$C$5:$EV$304,0,$B16)&gt;0),--(INDEX(Matrix!$C$5:$EV$304,0,AG$3)&gt;0)))</f>
        <v>7</v>
      </c>
      <c r="AH16" s="12" t="n">
        <f aca="false">IF(OR($A16="",AH$4=""),"",SUMPRODUCT(--(INDEX(Matrix!$C$5:$EV$304,0,$B16)&gt;0),--(INDEX(Matrix!$C$5:$EV$304,0,AH$3)&gt;0)))</f>
        <v>6</v>
      </c>
      <c r="AI16" s="12" t="n">
        <f aca="false">IF(OR($A16="",AI$4=""),"",SUMPRODUCT(--(INDEX(Matrix!$C$5:$EV$304,0,$B16)&gt;0),--(INDEX(Matrix!$C$5:$EV$304,0,AI$3)&gt;0)))</f>
        <v>4</v>
      </c>
      <c r="AJ16" s="12" t="n">
        <f aca="false">IF(OR($A16="",AJ$4=""),"",SUMPRODUCT(--(INDEX(Matrix!$C$5:$EV$304,0,$B16)&gt;0),--(INDEX(Matrix!$C$5:$EV$304,0,AJ$3)&gt;0)))</f>
        <v>4</v>
      </c>
      <c r="AK16" s="12" t="n">
        <f aca="false">IF(OR($A16="",AK$4=""),"",SUMPRODUCT(--(INDEX(Matrix!$C$5:$EV$304,0,$B16)&gt;0),--(INDEX(Matrix!$C$5:$EV$304,0,AK$3)&gt;0)))</f>
        <v>6</v>
      </c>
      <c r="AL16" s="12" t="n">
        <f aca="false">IF(OR($A16="",AL$4=""),"",SUMPRODUCT(--(INDEX(Matrix!$C$5:$EV$304,0,$B16)&gt;0),--(INDEX(Matrix!$C$5:$EV$304,0,AL$3)&gt;0)))</f>
        <v>6</v>
      </c>
      <c r="AM16" s="12" t="n">
        <f aca="false">IF(OR($A16="",AM$4=""),"",SUMPRODUCT(--(INDEX(Matrix!$C$5:$EV$304,0,$B16)&gt;0),--(INDEX(Matrix!$C$5:$EV$304,0,AM$3)&gt;0)))</f>
        <v>4</v>
      </c>
      <c r="AN16" s="12" t="n">
        <f aca="false">IF(OR($A16="",AN$4=""),"",SUMPRODUCT(--(INDEX(Matrix!$C$5:$EV$304,0,$B16)&gt;0),--(INDEX(Matrix!$C$5:$EV$304,0,AN$3)&gt;0)))</f>
        <v>4</v>
      </c>
      <c r="AO16" s="12" t="n">
        <f aca="false">IF(OR($A16="",AO$4=""),"",SUMPRODUCT(--(INDEX(Matrix!$C$5:$EV$304,0,$B16)&gt;0),--(INDEX(Matrix!$C$5:$EV$304,0,AO$3)&gt;0)))</f>
        <v>1</v>
      </c>
      <c r="AP16" s="12" t="n">
        <f aca="false">IF(OR($A16="",AP$4=""),"",SUMPRODUCT(--(INDEX(Matrix!$C$5:$EV$304,0,$B16)&gt;0),--(INDEX(Matrix!$C$5:$EV$304,0,AP$3)&gt;0)))</f>
        <v>1</v>
      </c>
      <c r="AQ16" s="12" t="n">
        <f aca="false">IF(OR($A16="",AQ$4=""),"",SUMPRODUCT(--(INDEX(Matrix!$C$5:$EV$304,0,$B16)&gt;0),--(INDEX(Matrix!$C$5:$EV$304,0,AQ$3)&gt;0)))</f>
        <v>1</v>
      </c>
      <c r="AR16" s="12" t="n">
        <f aca="false">IF(OR($A16="",AR$4=""),"",SUMPRODUCT(--(INDEX(Matrix!$C$5:$EV$304,0,$B16)&gt;0),--(INDEX(Matrix!$C$5:$EV$304,0,AR$3)&gt;0)))</f>
        <v>1</v>
      </c>
      <c r="AS16" s="12" t="n">
        <f aca="false">IF(OR($A16="",AS$4=""),"",SUMPRODUCT(--(INDEX(Matrix!$C$5:$EV$304,0,$B16)&gt;0),--(INDEX(Matrix!$C$5:$EV$304,0,AS$3)&gt;0)))</f>
        <v>1</v>
      </c>
      <c r="AT16" s="12" t="n">
        <f aca="false">IF(OR($A16="",AT$4=""),"",SUMPRODUCT(--(INDEX(Matrix!$C$5:$EV$304,0,$B16)&gt;0),--(INDEX(Matrix!$C$5:$EV$304,0,AT$3)&gt;0)))</f>
        <v>1</v>
      </c>
      <c r="AU16" s="12" t="n">
        <f aca="false">IF(OR($A16="",AU$4=""),"",SUMPRODUCT(--(INDEX(Matrix!$C$5:$EV$304,0,$B16)&gt;0),--(INDEX(Matrix!$C$5:$EV$304,0,AU$3)&gt;0)))</f>
        <v>0</v>
      </c>
      <c r="AV16" s="12" t="n">
        <f aca="false">IF(OR($A16="",AV$4=""),"",SUMPRODUCT(--(INDEX(Matrix!$C$5:$EV$304,0,$B16)&gt;0),--(INDEX(Matrix!$C$5:$EV$304,0,AV$3)&gt;0)))</f>
        <v>4</v>
      </c>
      <c r="AW16" s="12" t="n">
        <f aca="false">IF(OR($A16="",AW$4=""),"",SUMPRODUCT(--(INDEX(Matrix!$C$5:$EV$304,0,$B16)&gt;0),--(INDEX(Matrix!$C$5:$EV$304,0,AW$3)&gt;0)))</f>
        <v>5</v>
      </c>
      <c r="AX16" s="12" t="n">
        <f aca="false">IF(OR($A16="",AX$4=""),"",SUMPRODUCT(--(INDEX(Matrix!$C$5:$EV$304,0,$B16)&gt;0),--(INDEX(Matrix!$C$5:$EV$304,0,AX$3)&gt;0)))</f>
        <v>8</v>
      </c>
      <c r="AY16" s="12" t="n">
        <f aca="false">IF(OR($A16="",AY$4=""),"",SUMPRODUCT(--(INDEX(Matrix!$C$5:$EV$304,0,$B16)&gt;0),--(INDEX(Matrix!$C$5:$EV$304,0,AY$3)&gt;0)))</f>
        <v>8</v>
      </c>
      <c r="AZ16" s="12" t="n">
        <f aca="false">IF(OR($A16="",AZ$4=""),"",SUMPRODUCT(--(INDEX(Matrix!$C$5:$EV$304,0,$B16)&gt;0),--(INDEX(Matrix!$C$5:$EV$304,0,AZ$3)&gt;0)))</f>
        <v>8</v>
      </c>
      <c r="BA16" s="12" t="n">
        <f aca="false">IF(OR($A16="",BA$4=""),"",SUMPRODUCT(--(INDEX(Matrix!$C$5:$EV$304,0,$B16)&gt;0),--(INDEX(Matrix!$C$5:$EV$304,0,BA$3)&gt;0)))</f>
        <v>8</v>
      </c>
      <c r="BB16" s="12" t="n">
        <f aca="false">IF(OR($A16="",BB$4=""),"",SUMPRODUCT(--(INDEX(Matrix!$C$5:$EV$304,0,$B16)&gt;0),--(INDEX(Matrix!$C$5:$EV$304,0,BB$3)&gt;0)))</f>
        <v>7</v>
      </c>
      <c r="BC16" s="12" t="n">
        <f aca="false">IF(OR($A16="",BC$4=""),"",SUMPRODUCT(--(INDEX(Matrix!$C$5:$EV$304,0,$B16)&gt;0),--(INDEX(Matrix!$C$5:$EV$304,0,BC$3)&gt;0)))</f>
        <v>6</v>
      </c>
      <c r="BD16" s="12" t="n">
        <f aca="false">IF(OR($A16="",BD$4=""),"",SUMPRODUCT(--(INDEX(Matrix!$C$5:$EV$304,0,$B16)&gt;0),--(INDEX(Matrix!$C$5:$EV$304,0,BD$3)&gt;0)))</f>
        <v>6</v>
      </c>
      <c r="BE16" s="12" t="n">
        <f aca="false">IF(OR($A16="",BE$4=""),"",SUMPRODUCT(--(INDEX(Matrix!$C$5:$EV$304,0,$B16)&gt;0),--(INDEX(Matrix!$C$5:$EV$304,0,BE$3)&gt;0)))</f>
        <v>7</v>
      </c>
      <c r="BF16" s="12" t="n">
        <f aca="false">IF(OR($A16="",BF$4=""),"",SUMPRODUCT(--(INDEX(Matrix!$C$5:$EV$304,0,$B16)&gt;0),--(INDEX(Matrix!$C$5:$EV$304,0,BF$3)&gt;0)))</f>
        <v>6</v>
      </c>
      <c r="BG16" s="12" t="n">
        <f aca="false">IF(OR($A16="",BG$4=""),"",SUMPRODUCT(--(INDEX(Matrix!$C$5:$EV$304,0,$B16)&gt;0),--(INDEX(Matrix!$C$5:$EV$304,0,BG$3)&gt;0)))</f>
        <v>6</v>
      </c>
      <c r="BH16" s="12" t="n">
        <f aca="false">IF(OR($A16="",BH$4=""),"",SUMPRODUCT(--(INDEX(Matrix!$C$5:$EV$304,0,$B16)&gt;0),--(INDEX(Matrix!$C$5:$EV$304,0,BH$3)&gt;0)))</f>
        <v>5</v>
      </c>
      <c r="BI16" s="12" t="n">
        <f aca="false">IF(OR($A16="",BI$4=""),"",SUMPRODUCT(--(INDEX(Matrix!$C$5:$EV$304,0,$B16)&gt;0),--(INDEX(Matrix!$C$5:$EV$304,0,BI$3)&gt;0)))</f>
        <v>5</v>
      </c>
      <c r="BJ16" s="12" t="n">
        <f aca="false">IF(OR($A16="",BJ$4=""),"",SUMPRODUCT(--(INDEX(Matrix!$C$5:$EV$304,0,$B16)&gt;0),--(INDEX(Matrix!$C$5:$EV$304,0,BJ$3)&gt;0)))</f>
        <v>0</v>
      </c>
      <c r="BK16" s="12" t="n">
        <f aca="false">IF(OR($A16="",BK$4=""),"",SUMPRODUCT(--(INDEX(Matrix!$C$5:$EV$304,0,$B16)&gt;0),--(INDEX(Matrix!$C$5:$EV$304,0,BK$3)&gt;0)))</f>
        <v>9</v>
      </c>
      <c r="BL16" s="12" t="n">
        <f aca="false">IF(OR($A16="",BL$4=""),"",SUMPRODUCT(--(INDEX(Matrix!$C$5:$EV$304,0,$B16)&gt;0),--(INDEX(Matrix!$C$5:$EV$304,0,BL$3)&gt;0)))</f>
        <v>8</v>
      </c>
      <c r="BM16" s="12" t="n">
        <f aca="false">IF(OR($A16="",BM$4=""),"",SUMPRODUCT(--(INDEX(Matrix!$C$5:$EV$304,0,$B16)&gt;0),--(INDEX(Matrix!$C$5:$EV$304,0,BM$3)&gt;0)))</f>
        <v>8</v>
      </c>
      <c r="BN16" s="12" t="n">
        <f aca="false">IF(OR($A16="",BN$4=""),"",SUMPRODUCT(--(INDEX(Matrix!$C$5:$EV$304,0,$B16)&gt;0),--(INDEX(Matrix!$C$5:$EV$304,0,BN$3)&gt;0)))</f>
        <v>8</v>
      </c>
      <c r="BO16" s="12" t="n">
        <f aca="false">IF(OR($A16="",BO$4=""),"",SUMPRODUCT(--(INDEX(Matrix!$C$5:$EV$304,0,$B16)&gt;0),--(INDEX(Matrix!$C$5:$EV$304,0,BO$3)&gt;0)))</f>
        <v>3</v>
      </c>
      <c r="BP16" s="12" t="n">
        <f aca="false">IF(OR($A16="",BP$4=""),"",SUMPRODUCT(--(INDEX(Matrix!$C$5:$EV$304,0,$B16)&gt;0),--(INDEX(Matrix!$C$5:$EV$304,0,BP$3)&gt;0)))</f>
        <v>0</v>
      </c>
      <c r="BQ16" s="12" t="n">
        <f aca="false">IF(OR($A16="",BQ$4=""),"",SUMPRODUCT(--(INDEX(Matrix!$C$5:$EV$304,0,$B16)&gt;0),--(INDEX(Matrix!$C$5:$EV$304,0,BQ$3)&gt;0)))</f>
        <v>0</v>
      </c>
      <c r="BR16" s="12" t="n">
        <f aca="false">IF(OR($A16="",BR$4=""),"",SUMPRODUCT(--(INDEX(Matrix!$C$5:$EV$304,0,$B16)&gt;0),--(INDEX(Matrix!$C$5:$EV$304,0,BR$3)&gt;0)))</f>
        <v>1</v>
      </c>
      <c r="BS16" s="12" t="n">
        <f aca="false">IF(OR($A16="",BS$4=""),"",SUMPRODUCT(--(INDEX(Matrix!$C$5:$EV$304,0,$B16)&gt;0),--(INDEX(Matrix!$C$5:$EV$304,0,BS$3)&gt;0)))</f>
        <v>1</v>
      </c>
      <c r="BT16" s="12" t="n">
        <f aca="false">IF(OR($A16="",BT$4=""),"",SUMPRODUCT(--(INDEX(Matrix!$C$5:$EV$304,0,$B16)&gt;0),--(INDEX(Matrix!$C$5:$EV$304,0,BT$3)&gt;0)))</f>
        <v>0</v>
      </c>
      <c r="BU16" s="12" t="n">
        <f aca="false">IF(OR($A16="",BU$4=""),"",SUMPRODUCT(--(INDEX(Matrix!$C$5:$EV$304,0,$B16)&gt;0),--(INDEX(Matrix!$C$5:$EV$304,0,BU$3)&gt;0)))</f>
        <v>3</v>
      </c>
      <c r="BV16" s="12" t="n">
        <f aca="false">IF(OR($A16="",BV$4=""),"",SUMPRODUCT(--(INDEX(Matrix!$C$5:$EV$304,0,$B16)&gt;0),--(INDEX(Matrix!$C$5:$EV$304,0,BV$3)&gt;0)))</f>
        <v>1</v>
      </c>
      <c r="BW16" s="12" t="n">
        <f aca="false">IF(OR($A16="",BW$4=""),"",SUMPRODUCT(--(INDEX(Matrix!$C$5:$EV$304,0,$B16)&gt;0),--(INDEX(Matrix!$C$5:$EV$304,0,BW$3)&gt;0)))</f>
        <v>2</v>
      </c>
      <c r="BX16" s="12" t="n">
        <f aca="false">IF(OR($A16="",BX$4=""),"",SUMPRODUCT(--(INDEX(Matrix!$C$5:$EV$304,0,$B16)&gt;0),--(INDEX(Matrix!$C$5:$EV$304,0,BX$3)&gt;0)))</f>
        <v>0</v>
      </c>
      <c r="BY16" s="12" t="n">
        <f aca="false">IF(OR($A16="",BY$4=""),"",SUMPRODUCT(--(INDEX(Matrix!$C$5:$EV$304,0,$B16)&gt;0),--(INDEX(Matrix!$C$5:$EV$304,0,BY$3)&gt;0)))</f>
        <v>2</v>
      </c>
      <c r="BZ16" s="12" t="n">
        <f aca="false">IF(OR($A16="",BZ$4=""),"",SUMPRODUCT(--(INDEX(Matrix!$C$5:$EV$304,0,$B16)&gt;0),--(INDEX(Matrix!$C$5:$EV$304,0,BZ$3)&gt;0)))</f>
        <v>2</v>
      </c>
      <c r="CA16" s="12" t="n">
        <f aca="false">IF(OR($A16="",CA$4=""),"",SUMPRODUCT(--(INDEX(Matrix!$C$5:$EV$304,0,$B16)&gt;0),--(INDEX(Matrix!$C$5:$EV$304,0,CA$3)&gt;0)))</f>
        <v>2</v>
      </c>
      <c r="CB16" s="12" t="n">
        <f aca="false">IF(OR($A16="",CB$4=""),"",SUMPRODUCT(--(INDEX(Matrix!$C$5:$EV$304,0,$B16)&gt;0),--(INDEX(Matrix!$C$5:$EV$304,0,CB$3)&gt;0)))</f>
        <v>0</v>
      </c>
      <c r="CC16" s="12" t="n">
        <f aca="false">IF(OR($A16="",CC$4=""),"",SUMPRODUCT(--(INDEX(Matrix!$C$5:$EV$304,0,$B16)&gt;0),--(INDEX(Matrix!$C$5:$EV$304,0,CC$3)&gt;0)))</f>
        <v>0</v>
      </c>
      <c r="CD16" s="12" t="n">
        <f aca="false">IF(OR($A16="",CD$4=""),"",SUMPRODUCT(--(INDEX(Matrix!$C$5:$EV$304,0,$B16)&gt;0),--(INDEX(Matrix!$C$5:$EV$304,0,CD$3)&gt;0)))</f>
        <v>5</v>
      </c>
      <c r="CE16" s="12" t="n">
        <f aca="false">IF(OR($A16="",CE$4=""),"",SUMPRODUCT(--(INDEX(Matrix!$C$5:$EV$304,0,$B16)&gt;0),--(INDEX(Matrix!$C$5:$EV$304,0,CE$3)&gt;0)))</f>
        <v>5</v>
      </c>
      <c r="CF16" s="12" t="n">
        <f aca="false">IF(OR($A16="",CF$4=""),"",SUMPRODUCT(--(INDEX(Matrix!$C$5:$EV$304,0,$B16)&gt;0),--(INDEX(Matrix!$C$5:$EV$304,0,CF$3)&gt;0)))</f>
        <v>3</v>
      </c>
      <c r="CG16" s="12" t="n">
        <f aca="false">IF(OR($A16="",CG$4=""),"",SUMPRODUCT(--(INDEX(Matrix!$C$5:$EV$304,0,$B16)&gt;0),--(INDEX(Matrix!$C$5:$EV$304,0,CG$3)&gt;0)))</f>
        <v>8</v>
      </c>
      <c r="CH16" s="12" t="n">
        <f aca="false">IF(OR($A16="",CH$4=""),"",SUMPRODUCT(--(INDEX(Matrix!$C$5:$EV$304,0,$B16)&gt;0),--(INDEX(Matrix!$C$5:$EV$304,0,CH$3)&gt;0)))</f>
        <v>2</v>
      </c>
      <c r="CI16" s="12" t="n">
        <f aca="false">IF(OR($A16="",CI$4=""),"",SUMPRODUCT(--(INDEX(Matrix!$C$5:$EV$304,0,$B16)&gt;0),--(INDEX(Matrix!$C$5:$EV$304,0,CI$3)&gt;0)))</f>
        <v>7</v>
      </c>
      <c r="CJ16" s="12" t="n">
        <f aca="false">IF(OR($A16="",CJ$4=""),"",SUMPRODUCT(--(INDEX(Matrix!$C$5:$EV$304,0,$B16)&gt;0),--(INDEX(Matrix!$C$5:$EV$304,0,CJ$3)&gt;0)))</f>
        <v>4</v>
      </c>
      <c r="CK16" s="12" t="n">
        <f aca="false">IF(OR($A16="",CK$4=""),"",SUMPRODUCT(--(INDEX(Matrix!$C$5:$EV$304,0,$B16)&gt;0),--(INDEX(Matrix!$C$5:$EV$304,0,CK$3)&gt;0)))</f>
        <v>8</v>
      </c>
      <c r="CL16" s="12" t="n">
        <f aca="false">IF(OR($A16="",CL$4=""),"",SUMPRODUCT(--(INDEX(Matrix!$C$5:$EV$304,0,$B16)&gt;0),--(INDEX(Matrix!$C$5:$EV$304,0,CL$3)&gt;0)))</f>
        <v>5</v>
      </c>
      <c r="CM16" s="12" t="n">
        <f aca="false">IF(OR($A16="",CM$4=""),"",SUMPRODUCT(--(INDEX(Matrix!$C$5:$EV$304,0,$B16)&gt;0),--(INDEX(Matrix!$C$5:$EV$304,0,CM$3)&gt;0)))</f>
        <v>7</v>
      </c>
      <c r="CN16" s="12" t="n">
        <f aca="false">IF(OR($A16="",CN$4=""),"",SUMPRODUCT(--(INDEX(Matrix!$C$5:$EV$304,0,$B16)&gt;0),--(INDEX(Matrix!$C$5:$EV$304,0,CN$3)&gt;0)))</f>
        <v>8</v>
      </c>
      <c r="CO16" s="12" t="n">
        <f aca="false">IF(OR($A16="",CO$4=""),"",SUMPRODUCT(--(INDEX(Matrix!$C$5:$EV$304,0,$B16)&gt;0),--(INDEX(Matrix!$C$5:$EV$304,0,CO$3)&gt;0)))</f>
        <v>8</v>
      </c>
      <c r="CP16" s="12" t="n">
        <f aca="false">IF(OR($A16="",CP$4=""),"",SUMPRODUCT(--(INDEX(Matrix!$C$5:$EV$304,0,$B16)&gt;0),--(INDEX(Matrix!$C$5:$EV$304,0,CP$3)&gt;0)))</f>
        <v>6</v>
      </c>
      <c r="CQ16" s="12" t="n">
        <f aca="false">IF(OR($A16="",CQ$4=""),"",SUMPRODUCT(--(INDEX(Matrix!$C$5:$EV$304,0,$B16)&gt;0),--(INDEX(Matrix!$C$5:$EV$304,0,CQ$3)&gt;0)))</f>
        <v>6</v>
      </c>
      <c r="CR16" s="12" t="n">
        <f aca="false">IF(OR($A16="",CR$4=""),"",SUMPRODUCT(--(INDEX(Matrix!$C$5:$EV$304,0,$B16)&gt;0),--(INDEX(Matrix!$C$5:$EV$304,0,CR$3)&gt;0)))</f>
        <v>7</v>
      </c>
      <c r="CS16" s="12" t="n">
        <f aca="false">IF(OR($A16="",CS$4=""),"",SUMPRODUCT(--(INDEX(Matrix!$C$5:$EV$304,0,$B16)&gt;0),--(INDEX(Matrix!$C$5:$EV$304,0,CS$3)&gt;0)))</f>
        <v>8</v>
      </c>
      <c r="CT16" s="12" t="n">
        <f aca="false">IF(OR($A16="",CT$4=""),"",SUMPRODUCT(--(INDEX(Matrix!$C$5:$EV$304,0,$B16)&gt;0),--(INDEX(Matrix!$C$5:$EV$304,0,CT$3)&gt;0)))</f>
        <v>8</v>
      </c>
      <c r="CU16" s="12" t="n">
        <f aca="false">IF(OR($A16="",CU$4=""),"",SUMPRODUCT(--(INDEX(Matrix!$C$5:$EV$304,0,$B16)&gt;0),--(INDEX(Matrix!$C$5:$EV$304,0,CU$3)&gt;0)))</f>
        <v>6</v>
      </c>
      <c r="CV16" s="12" t="n">
        <f aca="false">IF(OR($A16="",CV$4=""),"",SUMPRODUCT(--(INDEX(Matrix!$C$5:$EV$304,0,$B16)&gt;0),--(INDEX(Matrix!$C$5:$EV$304,0,CV$3)&gt;0)))</f>
        <v>7</v>
      </c>
      <c r="CW16" s="12" t="n">
        <f aca="false">IF(OR($A16="",CW$4=""),"",SUMPRODUCT(--(INDEX(Matrix!$C$5:$EV$304,0,$B16)&gt;0),--(INDEX(Matrix!$C$5:$EV$304,0,CW$3)&gt;0)))</f>
        <v>5</v>
      </c>
      <c r="CX16" s="12" t="n">
        <f aca="false">IF(OR($A16="",CX$4=""),"",SUMPRODUCT(--(INDEX(Matrix!$C$5:$EV$304,0,$B16)&gt;0),--(INDEX(Matrix!$C$5:$EV$304,0,CX$3)&gt;0)))</f>
        <v>6</v>
      </c>
      <c r="CY16" s="12" t="n">
        <f aca="false">IF(OR($A16="",CY$4=""),"",SUMPRODUCT(--(INDEX(Matrix!$C$5:$EV$304,0,$B16)&gt;0),--(INDEX(Matrix!$C$5:$EV$304,0,CY$3)&gt;0)))</f>
        <v>6</v>
      </c>
      <c r="CZ16" s="12" t="n">
        <f aca="false">IF(OR($A16="",CZ$4=""),"",SUMPRODUCT(--(INDEX(Matrix!$C$5:$EV$304,0,$B16)&gt;0),--(INDEX(Matrix!$C$5:$EV$304,0,CZ$3)&gt;0)))</f>
        <v>0</v>
      </c>
      <c r="DA16" s="12" t="n">
        <f aca="false">IF(OR($A16="",DA$4=""),"",SUMPRODUCT(--(INDEX(Matrix!$C$5:$EV$304,0,$B16)&gt;0),--(INDEX(Matrix!$C$5:$EV$304,0,DA$3)&gt;0)))</f>
        <v>7</v>
      </c>
      <c r="DB16" s="12" t="n">
        <f aca="false">IF(OR($A16="",DB$4=""),"",SUMPRODUCT(--(INDEX(Matrix!$C$5:$EV$304,0,$B16)&gt;0),--(INDEX(Matrix!$C$5:$EV$304,0,DB$3)&gt;0)))</f>
        <v>0</v>
      </c>
      <c r="DC16" s="12" t="n">
        <f aca="false">IF(OR($A16="",DC$4=""),"",SUMPRODUCT(--(INDEX(Matrix!$C$5:$EV$304,0,$B16)&gt;0),--(INDEX(Matrix!$C$5:$EV$304,0,DC$3)&gt;0)))</f>
        <v>0</v>
      </c>
      <c r="DD16" s="12" t="n">
        <f aca="false">IF(OR($A16="",DD$4=""),"",SUMPRODUCT(--(INDEX(Matrix!$C$5:$EV$304,0,$B16)&gt;0),--(INDEX(Matrix!$C$5:$EV$304,0,DD$3)&gt;0)))</f>
        <v>6</v>
      </c>
      <c r="DE16" s="12" t="str">
        <f aca="false">IF(OR($A16="",DE$4=""),"",SUMPRODUCT(--(INDEX(Matrix!$C$5:$EV$304,0,$B16)&gt;0),--(INDEX(Matrix!$C$5:$EV$304,0,DE$3)&gt;0)))</f>
        <v/>
      </c>
      <c r="DF16" s="12" t="str">
        <f aca="false">IF(OR($A16="",DF$4=""),"",SUMPRODUCT(--(INDEX(Matrix!$C$5:$EV$304,0,$B16)&gt;0),--(INDEX(Matrix!$C$5:$EV$304,0,DF$3)&gt;0)))</f>
        <v/>
      </c>
      <c r="DG16" s="12" t="str">
        <f aca="false">IF(OR($A16="",DG$4=""),"",SUMPRODUCT(--(INDEX(Matrix!$C$5:$EV$304,0,$B16)&gt;0),--(INDEX(Matrix!$C$5:$EV$304,0,DG$3)&gt;0)))</f>
        <v/>
      </c>
      <c r="DH16" s="12" t="str">
        <f aca="false">IF(OR($A16="",DH$4=""),"",SUMPRODUCT(--(INDEX(Matrix!$C$5:$EV$304,0,$B16)&gt;0),--(INDEX(Matrix!$C$5:$EV$304,0,DH$3)&gt;0)))</f>
        <v/>
      </c>
      <c r="DI16" s="12" t="str">
        <f aca="false">IF(OR($A16="",DI$4=""),"",SUMPRODUCT(--(INDEX(Matrix!$C$5:$EV$304,0,$B16)&gt;0),--(INDEX(Matrix!$C$5:$EV$304,0,DI$3)&gt;0)))</f>
        <v/>
      </c>
      <c r="DJ16" s="12" t="str">
        <f aca="false">IF(OR($A16="",DJ$4=""),"",SUMPRODUCT(--(INDEX(Matrix!$C$5:$EV$304,0,$B16)&gt;0),--(INDEX(Matrix!$C$5:$EV$304,0,DJ$3)&gt;0)))</f>
        <v/>
      </c>
      <c r="DK16" s="12" t="str">
        <f aca="false">IF(OR($A16="",DK$4=""),"",SUMPRODUCT(--(INDEX(Matrix!$C$5:$EV$304,0,$B16)&gt;0),--(INDEX(Matrix!$C$5:$EV$304,0,DK$3)&gt;0)))</f>
        <v/>
      </c>
      <c r="DL16" s="12" t="str">
        <f aca="false">IF(OR($A16="",DL$4=""),"",SUMPRODUCT(--(INDEX(Matrix!$C$5:$EV$304,0,$B16)&gt;0),--(INDEX(Matrix!$C$5:$EV$304,0,DL$3)&gt;0)))</f>
        <v/>
      </c>
      <c r="DM16" s="12" t="str">
        <f aca="false">IF(OR($A16="",DM$4=""),"",SUMPRODUCT(--(INDEX(Matrix!$C$5:$EV$304,0,$B16)&gt;0),--(INDEX(Matrix!$C$5:$EV$304,0,DM$3)&gt;0)))</f>
        <v/>
      </c>
      <c r="DN16" s="12" t="str">
        <f aca="false">IF(OR($A16="",DN$4=""),"",SUMPRODUCT(--(INDEX(Matrix!$C$5:$EV$304,0,$B16)&gt;0),--(INDEX(Matrix!$C$5:$EV$304,0,DN$3)&gt;0)))</f>
        <v/>
      </c>
      <c r="DO16" s="12" t="str">
        <f aca="false">IF(OR($A16="",DO$4=""),"",SUMPRODUCT(--(INDEX(Matrix!$C$5:$EV$304,0,$B16)&gt;0),--(INDEX(Matrix!$C$5:$EV$304,0,DO$3)&gt;0)))</f>
        <v/>
      </c>
      <c r="DP16" s="12" t="str">
        <f aca="false">IF(OR($A16="",DP$4=""),"",SUMPRODUCT(--(INDEX(Matrix!$C$5:$EV$304,0,$B16)&gt;0),--(INDEX(Matrix!$C$5:$EV$304,0,DP$3)&gt;0)))</f>
        <v/>
      </c>
      <c r="DQ16" s="12" t="str">
        <f aca="false">IF(OR($A16="",DQ$4=""),"",SUMPRODUCT(--(INDEX(Matrix!$C$5:$EV$304,0,$B16)&gt;0),--(INDEX(Matrix!$C$5:$EV$304,0,DQ$3)&gt;0)))</f>
        <v/>
      </c>
      <c r="DR16" s="12" t="str">
        <f aca="false">IF(OR($A16="",DR$4=""),"",SUMPRODUCT(--(INDEX(Matrix!$C$5:$EV$304,0,$B16)&gt;0),--(INDEX(Matrix!$C$5:$EV$304,0,DR$3)&gt;0)))</f>
        <v/>
      </c>
      <c r="DS16" s="12" t="str">
        <f aca="false">IF(OR($A16="",DS$4=""),"",SUMPRODUCT(--(INDEX(Matrix!$C$5:$EV$304,0,$B16)&gt;0),--(INDEX(Matrix!$C$5:$EV$304,0,DS$3)&gt;0)))</f>
        <v/>
      </c>
      <c r="DT16" s="12" t="str">
        <f aca="false">IF(OR($A16="",DT$4=""),"",SUMPRODUCT(--(INDEX(Matrix!$C$5:$EV$304,0,$B16)&gt;0),--(INDEX(Matrix!$C$5:$EV$304,0,DT$3)&gt;0)))</f>
        <v/>
      </c>
      <c r="DU16" s="12" t="str">
        <f aca="false">IF(OR($A16="",DU$4=""),"",SUMPRODUCT(--(INDEX(Matrix!$C$5:$EV$304,0,$B16)&gt;0),--(INDEX(Matrix!$C$5:$EV$304,0,DU$3)&gt;0)))</f>
        <v/>
      </c>
      <c r="DV16" s="12" t="str">
        <f aca="false">IF(OR($A16="",DV$4=""),"",SUMPRODUCT(--(INDEX(Matrix!$C$5:$EV$304,0,$B16)&gt;0),--(INDEX(Matrix!$C$5:$EV$304,0,DV$3)&gt;0)))</f>
        <v/>
      </c>
      <c r="DW16" s="12" t="str">
        <f aca="false">IF(OR($A16="",DW$4=""),"",SUMPRODUCT(--(INDEX(Matrix!$C$5:$EV$304,0,$B16)&gt;0),--(INDEX(Matrix!$C$5:$EV$304,0,DW$3)&gt;0)))</f>
        <v/>
      </c>
      <c r="DX16" s="12" t="str">
        <f aca="false">IF(OR($A16="",DX$4=""),"",SUMPRODUCT(--(INDEX(Matrix!$C$5:$EV$304,0,$B16)&gt;0),--(INDEX(Matrix!$C$5:$EV$304,0,DX$3)&gt;0)))</f>
        <v/>
      </c>
      <c r="DY16" s="12" t="str">
        <f aca="false">IF(OR($A16="",DY$4=""),"",SUMPRODUCT(--(INDEX(Matrix!$C$5:$EV$304,0,$B16)&gt;0),--(INDEX(Matrix!$C$5:$EV$304,0,DY$3)&gt;0)))</f>
        <v/>
      </c>
      <c r="DZ16" s="12" t="str">
        <f aca="false">IF(OR($A16="",DZ$4=""),"",SUMPRODUCT(--(INDEX(Matrix!$C$5:$EV$304,0,$B16)&gt;0),--(INDEX(Matrix!$C$5:$EV$304,0,DZ$3)&gt;0)))</f>
        <v/>
      </c>
      <c r="EA16" s="12" t="str">
        <f aca="false">IF(OR($A16="",EA$4=""),"",SUMPRODUCT(--(INDEX(Matrix!$C$5:$EV$304,0,$B16)&gt;0),--(INDEX(Matrix!$C$5:$EV$304,0,EA$3)&gt;0)))</f>
        <v/>
      </c>
      <c r="EB16" s="12" t="str">
        <f aca="false">IF(OR($A16="",EB$4=""),"",SUMPRODUCT(--(INDEX(Matrix!$C$5:$EV$304,0,$B16)&gt;0),--(INDEX(Matrix!$C$5:$EV$304,0,EB$3)&gt;0)))</f>
        <v/>
      </c>
      <c r="EC16" s="12" t="str">
        <f aca="false">IF(OR($A16="",EC$4=""),"",SUMPRODUCT(--(INDEX(Matrix!$C$5:$EV$304,0,$B16)&gt;0),--(INDEX(Matrix!$C$5:$EV$304,0,EC$3)&gt;0)))</f>
        <v/>
      </c>
      <c r="ED16" s="12" t="str">
        <f aca="false">IF(OR($A16="",ED$4=""),"",SUMPRODUCT(--(INDEX(Matrix!$C$5:$EV$304,0,$B16)&gt;0),--(INDEX(Matrix!$C$5:$EV$304,0,ED$3)&gt;0)))</f>
        <v/>
      </c>
      <c r="EE16" s="12" t="str">
        <f aca="false">IF(OR($A16="",EE$4=""),"",SUMPRODUCT(--(INDEX(Matrix!$C$5:$EV$304,0,$B16)&gt;0),--(INDEX(Matrix!$C$5:$EV$304,0,EE$3)&gt;0)))</f>
        <v/>
      </c>
      <c r="EF16" s="12" t="str">
        <f aca="false">IF(OR($A16="",EF$4=""),"",SUMPRODUCT(--(INDEX(Matrix!$C$5:$EV$304,0,$B16)&gt;0),--(INDEX(Matrix!$C$5:$EV$304,0,EF$3)&gt;0)))</f>
        <v/>
      </c>
      <c r="EG16" s="12" t="str">
        <f aca="false">IF(OR($A16="",EG$4=""),"",SUMPRODUCT(--(INDEX(Matrix!$C$5:$EV$304,0,$B16)&gt;0),--(INDEX(Matrix!$C$5:$EV$304,0,EG$3)&gt;0)))</f>
        <v/>
      </c>
      <c r="EH16" s="12" t="str">
        <f aca="false">IF(OR($A16="",EH$4=""),"",SUMPRODUCT(--(INDEX(Matrix!$C$5:$EV$304,0,$B16)&gt;0),--(INDEX(Matrix!$C$5:$EV$304,0,EH$3)&gt;0)))</f>
        <v/>
      </c>
      <c r="EI16" s="12" t="str">
        <f aca="false">IF(OR($A16="",EI$4=""),"",SUMPRODUCT(--(INDEX(Matrix!$C$5:$EV$304,0,$B16)&gt;0),--(INDEX(Matrix!$C$5:$EV$304,0,EI$3)&gt;0)))</f>
        <v/>
      </c>
      <c r="EJ16" s="12" t="str">
        <f aca="false">IF(OR($A16="",EJ$4=""),"",SUMPRODUCT(--(INDEX(Matrix!$C$5:$EV$304,0,$B16)&gt;0),--(INDEX(Matrix!$C$5:$EV$304,0,EJ$3)&gt;0)))</f>
        <v/>
      </c>
      <c r="EK16" s="12" t="str">
        <f aca="false">IF(OR($A16="",EK$4=""),"",SUMPRODUCT(--(INDEX(Matrix!$C$5:$EV$304,0,$B16)&gt;0),--(INDEX(Matrix!$C$5:$EV$304,0,EK$3)&gt;0)))</f>
        <v/>
      </c>
      <c r="EL16" s="12" t="str">
        <f aca="false">IF(OR($A16="",EL$4=""),"",SUMPRODUCT(--(INDEX(Matrix!$C$5:$EV$304,0,$B16)&gt;0),--(INDEX(Matrix!$C$5:$EV$304,0,EL$3)&gt;0)))</f>
        <v/>
      </c>
      <c r="EM16" s="12" t="str">
        <f aca="false">IF(OR($A16="",EM$4=""),"",SUMPRODUCT(--(INDEX(Matrix!$C$5:$EV$304,0,$B16)&gt;0),--(INDEX(Matrix!$C$5:$EV$304,0,EM$3)&gt;0)))</f>
        <v/>
      </c>
      <c r="EN16" s="12" t="str">
        <f aca="false">IF(OR($A16="",EN$4=""),"",SUMPRODUCT(--(INDEX(Matrix!$C$5:$EV$304,0,$B16)&gt;0),--(INDEX(Matrix!$C$5:$EV$304,0,EN$3)&gt;0)))</f>
        <v/>
      </c>
      <c r="EO16" s="12" t="str">
        <f aca="false">IF(OR($A16="",EO$4=""),"",SUMPRODUCT(--(INDEX(Matrix!$C$5:$EV$304,0,$B16)&gt;0),--(INDEX(Matrix!$C$5:$EV$304,0,EO$3)&gt;0)))</f>
        <v/>
      </c>
      <c r="EP16" s="12" t="str">
        <f aca="false">IF(OR($A16="",EP$4=""),"",SUMPRODUCT(--(INDEX(Matrix!$C$5:$EV$304,0,$B16)&gt;0),--(INDEX(Matrix!$C$5:$EV$304,0,EP$3)&gt;0)))</f>
        <v/>
      </c>
      <c r="EQ16" s="12" t="str">
        <f aca="false">IF(OR($A16="",EQ$4=""),"",SUMPRODUCT(--(INDEX(Matrix!$C$5:$EV$304,0,$B16)&gt;0),--(INDEX(Matrix!$C$5:$EV$304,0,EQ$3)&gt;0)))</f>
        <v/>
      </c>
      <c r="ER16" s="12" t="str">
        <f aca="false">IF(OR($A16="",ER$4=""),"",SUMPRODUCT(--(INDEX(Matrix!$C$5:$EV$304,0,$B16)&gt;0),--(INDEX(Matrix!$C$5:$EV$304,0,ER$3)&gt;0)))</f>
        <v/>
      </c>
      <c r="ES16" s="12" t="str">
        <f aca="false">IF(OR($A16="",ES$4=""),"",SUMPRODUCT(--(INDEX(Matrix!$C$5:$EV$304,0,$B16)&gt;0),--(INDEX(Matrix!$C$5:$EV$304,0,ES$3)&gt;0)))</f>
        <v/>
      </c>
      <c r="ET16" s="12" t="str">
        <f aca="false">IF(OR($A16="",ET$4=""),"",SUMPRODUCT(--(INDEX(Matrix!$C$5:$EV$304,0,$B16)&gt;0),--(INDEX(Matrix!$C$5:$EV$304,0,ET$3)&gt;0)))</f>
        <v/>
      </c>
      <c r="EU16" s="12" t="str">
        <f aca="false">IF(OR($A16="",EU$4=""),"",SUMPRODUCT(--(INDEX(Matrix!$C$5:$EV$304,0,$B16)&gt;0),--(INDEX(Matrix!$C$5:$EV$304,0,EU$3)&gt;0)))</f>
        <v/>
      </c>
      <c r="EV16" s="12" t="str">
        <f aca="false">IF(OR($A16="",EV$4=""),"",SUMPRODUCT(--(INDEX(Matrix!$C$5:$EV$304,0,$B16)&gt;0),--(INDEX(Matrix!$C$5:$EV$304,0,EV$3)&gt;0)))</f>
        <v/>
      </c>
    </row>
    <row r="17" customFormat="false" ht="15" hidden="false" customHeight="false" outlineLevel="0" collapsed="false">
      <c r="A17" s="6" t="str">
        <f aca="false">IF(INDEX(Products!$A$2:$A$151,$B17)="","",INDEX(Products!$A$2:$A$151,$B17))</f>
        <v>Cardyd-AM 80/10</v>
      </c>
      <c r="B17" s="23" t="n">
        <v>13</v>
      </c>
      <c r="C17" s="12" t="n">
        <f aca="false">IF(OR($A17="",C$4=""),"",SUMPRODUCT(--(INDEX(Matrix!$C$5:$EV$304,0,$B17)&gt;0),--(INDEX(Matrix!$C$5:$EV$304,0,C$3)&gt;0)))</f>
        <v>7</v>
      </c>
      <c r="D17" s="12" t="n">
        <f aca="false">IF(OR($A17="",D$4=""),"",SUMPRODUCT(--(INDEX(Matrix!$C$5:$EV$304,0,$B17)&gt;0),--(INDEX(Matrix!$C$5:$EV$304,0,D$3)&gt;0)))</f>
        <v>7</v>
      </c>
      <c r="E17" s="12" t="n">
        <f aca="false">IF(OR($A17="",E$4=""),"",SUMPRODUCT(--(INDEX(Matrix!$C$5:$EV$304,0,$B17)&gt;0),--(INDEX(Matrix!$C$5:$EV$304,0,E$3)&gt;0)))</f>
        <v>7</v>
      </c>
      <c r="F17" s="12" t="n">
        <f aca="false">IF(OR($A17="",F$4=""),"",SUMPRODUCT(--(INDEX(Matrix!$C$5:$EV$304,0,$B17)&gt;0),--(INDEX(Matrix!$C$5:$EV$304,0,F$3)&gt;0)))</f>
        <v>8</v>
      </c>
      <c r="G17" s="12" t="n">
        <f aca="false">IF(OR($A17="",G$4=""),"",SUMPRODUCT(--(INDEX(Matrix!$C$5:$EV$304,0,$B17)&gt;0),--(INDEX(Matrix!$C$5:$EV$304,0,G$3)&gt;0)))</f>
        <v>8</v>
      </c>
      <c r="H17" s="12" t="n">
        <f aca="false">IF(OR($A17="",H$4=""),"",SUMPRODUCT(--(INDEX(Matrix!$C$5:$EV$304,0,$B17)&gt;0),--(INDEX(Matrix!$C$5:$EV$304,0,H$3)&gt;0)))</f>
        <v>8</v>
      </c>
      <c r="I17" s="12" t="n">
        <f aca="false">IF(OR($A17="",I$4=""),"",SUMPRODUCT(--(INDEX(Matrix!$C$5:$EV$304,0,$B17)&gt;0),--(INDEX(Matrix!$C$5:$EV$304,0,I$3)&gt;0)))</f>
        <v>5</v>
      </c>
      <c r="J17" s="12" t="n">
        <f aca="false">IF(OR($A17="",J$4=""),"",SUMPRODUCT(--(INDEX(Matrix!$C$5:$EV$304,0,$B17)&gt;0),--(INDEX(Matrix!$C$5:$EV$304,0,J$3)&gt;0)))</f>
        <v>5</v>
      </c>
      <c r="K17" s="12" t="n">
        <f aca="false">IF(OR($A17="",K$4=""),"",SUMPRODUCT(--(INDEX(Matrix!$C$5:$EV$304,0,$B17)&gt;0),--(INDEX(Matrix!$C$5:$EV$304,0,K$3)&gt;0)))</f>
        <v>13</v>
      </c>
      <c r="L17" s="12" t="n">
        <f aca="false">IF(OR($A17="",L$4=""),"",SUMPRODUCT(--(INDEX(Matrix!$C$5:$EV$304,0,$B17)&gt;0),--(INDEX(Matrix!$C$5:$EV$304,0,L$3)&gt;0)))</f>
        <v>13</v>
      </c>
      <c r="M17" s="12" t="n">
        <f aca="false">IF(OR($A17="",M$4=""),"",SUMPRODUCT(--(INDEX(Matrix!$C$5:$EV$304,0,$B17)&gt;0),--(INDEX(Matrix!$C$5:$EV$304,0,M$3)&gt;0)))</f>
        <v>13</v>
      </c>
      <c r="N17" s="12" t="n">
        <f aca="false">IF(OR($A17="",N$4=""),"",SUMPRODUCT(--(INDEX(Matrix!$C$5:$EV$304,0,$B17)&gt;0),--(INDEX(Matrix!$C$5:$EV$304,0,N$3)&gt;0)))</f>
        <v>15</v>
      </c>
      <c r="O17" s="12" t="n">
        <f aca="false">IF(OR($A17="",O$4=""),"",SUMPRODUCT(--(INDEX(Matrix!$C$5:$EV$304,0,$B17)&gt;0),--(INDEX(Matrix!$C$5:$EV$304,0,O$3)&gt;0)))</f>
        <v>16</v>
      </c>
      <c r="P17" s="12" t="n">
        <f aca="false">IF(OR($A17="",P$4=""),"",SUMPRODUCT(--(INDEX(Matrix!$C$5:$EV$304,0,$B17)&gt;0),--(INDEX(Matrix!$C$5:$EV$304,0,P$3)&gt;0)))</f>
        <v>15</v>
      </c>
      <c r="Q17" s="12" t="n">
        <f aca="false">IF(OR($A17="",Q$4=""),"",SUMPRODUCT(--(INDEX(Matrix!$C$5:$EV$304,0,$B17)&gt;0),--(INDEX(Matrix!$C$5:$EV$304,0,Q$3)&gt;0)))</f>
        <v>16</v>
      </c>
      <c r="R17" s="12" t="n">
        <f aca="false">IF(OR($A17="",R$4=""),"",SUMPRODUCT(--(INDEX(Matrix!$C$5:$EV$304,0,$B17)&gt;0),--(INDEX(Matrix!$C$5:$EV$304,0,R$3)&gt;0)))</f>
        <v>14</v>
      </c>
      <c r="S17" s="12" t="n">
        <f aca="false">IF(OR($A17="",S$4=""),"",SUMPRODUCT(--(INDEX(Matrix!$C$5:$EV$304,0,$B17)&gt;0),--(INDEX(Matrix!$C$5:$EV$304,0,S$3)&gt;0)))</f>
        <v>14</v>
      </c>
      <c r="T17" s="12" t="n">
        <f aca="false">IF(OR($A17="",T$4=""),"",SUMPRODUCT(--(INDEX(Matrix!$C$5:$EV$304,0,$B17)&gt;0),--(INDEX(Matrix!$C$5:$EV$304,0,T$3)&gt;0)))</f>
        <v>14</v>
      </c>
      <c r="U17" s="12" t="n">
        <f aca="false">IF(OR($A17="",U$4=""),"",SUMPRODUCT(--(INDEX(Matrix!$C$5:$EV$304,0,$B17)&gt;0),--(INDEX(Matrix!$C$5:$EV$304,0,U$3)&gt;0)))</f>
        <v>0</v>
      </c>
      <c r="V17" s="12" t="n">
        <f aca="false">IF(OR($A17="",V$4=""),"",SUMPRODUCT(--(INDEX(Matrix!$C$5:$EV$304,0,$B17)&gt;0),--(INDEX(Matrix!$C$5:$EV$304,0,V$3)&gt;0)))</f>
        <v>0</v>
      </c>
      <c r="W17" s="12" t="n">
        <f aca="false">IF(OR($A17="",W$4=""),"",SUMPRODUCT(--(INDEX(Matrix!$C$5:$EV$304,0,$B17)&gt;0),--(INDEX(Matrix!$C$5:$EV$304,0,W$3)&gt;0)))</f>
        <v>5</v>
      </c>
      <c r="X17" s="12" t="n">
        <f aca="false">IF(OR($A17="",X$4=""),"",SUMPRODUCT(--(INDEX(Matrix!$C$5:$EV$304,0,$B17)&gt;0),--(INDEX(Matrix!$C$5:$EV$304,0,X$3)&gt;0)))</f>
        <v>5</v>
      </c>
      <c r="Y17" s="12" t="n">
        <f aca="false">IF(OR($A17="",Y$4=""),"",SUMPRODUCT(--(INDEX(Matrix!$C$5:$EV$304,0,$B17)&gt;0),--(INDEX(Matrix!$C$5:$EV$304,0,Y$3)&gt;0)))</f>
        <v>6</v>
      </c>
      <c r="Z17" s="12" t="n">
        <f aca="false">IF(OR($A17="",Z$4=""),"",SUMPRODUCT(--(INDEX(Matrix!$C$5:$EV$304,0,$B17)&gt;0),--(INDEX(Matrix!$C$5:$EV$304,0,Z$3)&gt;0)))</f>
        <v>6</v>
      </c>
      <c r="AA17" s="12" t="n">
        <f aca="false">IF(OR($A17="",AA$4=""),"",SUMPRODUCT(--(INDEX(Matrix!$C$5:$EV$304,0,$B17)&gt;0),--(INDEX(Matrix!$C$5:$EV$304,0,AA$3)&gt;0)))</f>
        <v>10</v>
      </c>
      <c r="AB17" s="12" t="n">
        <f aca="false">IF(OR($A17="",AB$4=""),"",SUMPRODUCT(--(INDEX(Matrix!$C$5:$EV$304,0,$B17)&gt;0),--(INDEX(Matrix!$C$5:$EV$304,0,AB$3)&gt;0)))</f>
        <v>4</v>
      </c>
      <c r="AC17" s="12" t="n">
        <f aca="false">IF(OR($A17="",AC$4=""),"",SUMPRODUCT(--(INDEX(Matrix!$C$5:$EV$304,0,$B17)&gt;0),--(INDEX(Matrix!$C$5:$EV$304,0,AC$3)&gt;0)))</f>
        <v>2</v>
      </c>
      <c r="AD17" s="12" t="n">
        <f aca="false">IF(OR($A17="",AD$4=""),"",SUMPRODUCT(--(INDEX(Matrix!$C$5:$EV$304,0,$B17)&gt;0),--(INDEX(Matrix!$C$5:$EV$304,0,AD$3)&gt;0)))</f>
        <v>0</v>
      </c>
      <c r="AE17" s="12" t="n">
        <f aca="false">IF(OR($A17="",AE$4=""),"",SUMPRODUCT(--(INDEX(Matrix!$C$5:$EV$304,0,$B17)&gt;0),--(INDEX(Matrix!$C$5:$EV$304,0,AE$3)&gt;0)))</f>
        <v>7</v>
      </c>
      <c r="AF17" s="12" t="n">
        <f aca="false">IF(OR($A17="",AF$4=""),"",SUMPRODUCT(--(INDEX(Matrix!$C$5:$EV$304,0,$B17)&gt;0),--(INDEX(Matrix!$C$5:$EV$304,0,AF$3)&gt;0)))</f>
        <v>7</v>
      </c>
      <c r="AG17" s="12" t="n">
        <f aca="false">IF(OR($A17="",AG$4=""),"",SUMPRODUCT(--(INDEX(Matrix!$C$5:$EV$304,0,$B17)&gt;0),--(INDEX(Matrix!$C$5:$EV$304,0,AG$3)&gt;0)))</f>
        <v>7</v>
      </c>
      <c r="AH17" s="12" t="n">
        <f aca="false">IF(OR($A17="",AH$4=""),"",SUMPRODUCT(--(INDEX(Matrix!$C$5:$EV$304,0,$B17)&gt;0),--(INDEX(Matrix!$C$5:$EV$304,0,AH$3)&gt;0)))</f>
        <v>6</v>
      </c>
      <c r="AI17" s="12" t="n">
        <f aca="false">IF(OR($A17="",AI$4=""),"",SUMPRODUCT(--(INDEX(Matrix!$C$5:$EV$304,0,$B17)&gt;0),--(INDEX(Matrix!$C$5:$EV$304,0,AI$3)&gt;0)))</f>
        <v>4</v>
      </c>
      <c r="AJ17" s="12" t="n">
        <f aca="false">IF(OR($A17="",AJ$4=""),"",SUMPRODUCT(--(INDEX(Matrix!$C$5:$EV$304,0,$B17)&gt;0),--(INDEX(Matrix!$C$5:$EV$304,0,AJ$3)&gt;0)))</f>
        <v>4</v>
      </c>
      <c r="AK17" s="12" t="n">
        <f aca="false">IF(OR($A17="",AK$4=""),"",SUMPRODUCT(--(INDEX(Matrix!$C$5:$EV$304,0,$B17)&gt;0),--(INDEX(Matrix!$C$5:$EV$304,0,AK$3)&gt;0)))</f>
        <v>5</v>
      </c>
      <c r="AL17" s="12" t="n">
        <f aca="false">IF(OR($A17="",AL$4=""),"",SUMPRODUCT(--(INDEX(Matrix!$C$5:$EV$304,0,$B17)&gt;0),--(INDEX(Matrix!$C$5:$EV$304,0,AL$3)&gt;0)))</f>
        <v>5</v>
      </c>
      <c r="AM17" s="12" t="n">
        <f aca="false">IF(OR($A17="",AM$4=""),"",SUMPRODUCT(--(INDEX(Matrix!$C$5:$EV$304,0,$B17)&gt;0),--(INDEX(Matrix!$C$5:$EV$304,0,AM$3)&gt;0)))</f>
        <v>4</v>
      </c>
      <c r="AN17" s="12" t="n">
        <f aca="false">IF(OR($A17="",AN$4=""),"",SUMPRODUCT(--(INDEX(Matrix!$C$5:$EV$304,0,$B17)&gt;0),--(INDEX(Matrix!$C$5:$EV$304,0,AN$3)&gt;0)))</f>
        <v>4</v>
      </c>
      <c r="AO17" s="12" t="n">
        <f aca="false">IF(OR($A17="",AO$4=""),"",SUMPRODUCT(--(INDEX(Matrix!$C$5:$EV$304,0,$B17)&gt;0),--(INDEX(Matrix!$C$5:$EV$304,0,AO$3)&gt;0)))</f>
        <v>1</v>
      </c>
      <c r="AP17" s="12" t="n">
        <f aca="false">IF(OR($A17="",AP$4=""),"",SUMPRODUCT(--(INDEX(Matrix!$C$5:$EV$304,0,$B17)&gt;0),--(INDEX(Matrix!$C$5:$EV$304,0,AP$3)&gt;0)))</f>
        <v>1</v>
      </c>
      <c r="AQ17" s="12" t="n">
        <f aca="false">IF(OR($A17="",AQ$4=""),"",SUMPRODUCT(--(INDEX(Matrix!$C$5:$EV$304,0,$B17)&gt;0),--(INDEX(Matrix!$C$5:$EV$304,0,AQ$3)&gt;0)))</f>
        <v>1</v>
      </c>
      <c r="AR17" s="12" t="n">
        <f aca="false">IF(OR($A17="",AR$4=""),"",SUMPRODUCT(--(INDEX(Matrix!$C$5:$EV$304,0,$B17)&gt;0),--(INDEX(Matrix!$C$5:$EV$304,0,AR$3)&gt;0)))</f>
        <v>1</v>
      </c>
      <c r="AS17" s="12" t="n">
        <f aca="false">IF(OR($A17="",AS$4=""),"",SUMPRODUCT(--(INDEX(Matrix!$C$5:$EV$304,0,$B17)&gt;0),--(INDEX(Matrix!$C$5:$EV$304,0,AS$3)&gt;0)))</f>
        <v>1</v>
      </c>
      <c r="AT17" s="12" t="n">
        <f aca="false">IF(OR($A17="",AT$4=""),"",SUMPRODUCT(--(INDEX(Matrix!$C$5:$EV$304,0,$B17)&gt;0),--(INDEX(Matrix!$C$5:$EV$304,0,AT$3)&gt;0)))</f>
        <v>1</v>
      </c>
      <c r="AU17" s="12" t="n">
        <f aca="false">IF(OR($A17="",AU$4=""),"",SUMPRODUCT(--(INDEX(Matrix!$C$5:$EV$304,0,$B17)&gt;0),--(INDEX(Matrix!$C$5:$EV$304,0,AU$3)&gt;0)))</f>
        <v>0</v>
      </c>
      <c r="AV17" s="12" t="n">
        <f aca="false">IF(OR($A17="",AV$4=""),"",SUMPRODUCT(--(INDEX(Matrix!$C$5:$EV$304,0,$B17)&gt;0),--(INDEX(Matrix!$C$5:$EV$304,0,AV$3)&gt;0)))</f>
        <v>4</v>
      </c>
      <c r="AW17" s="12" t="n">
        <f aca="false">IF(OR($A17="",AW$4=""),"",SUMPRODUCT(--(INDEX(Matrix!$C$5:$EV$304,0,$B17)&gt;0),--(INDEX(Matrix!$C$5:$EV$304,0,AW$3)&gt;0)))</f>
        <v>4</v>
      </c>
      <c r="AX17" s="12" t="n">
        <f aca="false">IF(OR($A17="",AX$4=""),"",SUMPRODUCT(--(INDEX(Matrix!$C$5:$EV$304,0,$B17)&gt;0),--(INDEX(Matrix!$C$5:$EV$304,0,AX$3)&gt;0)))</f>
        <v>8</v>
      </c>
      <c r="AY17" s="12" t="n">
        <f aca="false">IF(OR($A17="",AY$4=""),"",SUMPRODUCT(--(INDEX(Matrix!$C$5:$EV$304,0,$B17)&gt;0),--(INDEX(Matrix!$C$5:$EV$304,0,AY$3)&gt;0)))</f>
        <v>8</v>
      </c>
      <c r="AZ17" s="12" t="n">
        <f aca="false">IF(OR($A17="",AZ$4=""),"",SUMPRODUCT(--(INDEX(Matrix!$C$5:$EV$304,0,$B17)&gt;0),--(INDEX(Matrix!$C$5:$EV$304,0,AZ$3)&gt;0)))</f>
        <v>7</v>
      </c>
      <c r="BA17" s="12" t="n">
        <f aca="false">IF(OR($A17="",BA$4=""),"",SUMPRODUCT(--(INDEX(Matrix!$C$5:$EV$304,0,$B17)&gt;0),--(INDEX(Matrix!$C$5:$EV$304,0,BA$3)&gt;0)))</f>
        <v>7</v>
      </c>
      <c r="BB17" s="12" t="n">
        <f aca="false">IF(OR($A17="",BB$4=""),"",SUMPRODUCT(--(INDEX(Matrix!$C$5:$EV$304,0,$B17)&gt;0),--(INDEX(Matrix!$C$5:$EV$304,0,BB$3)&gt;0)))</f>
        <v>6</v>
      </c>
      <c r="BC17" s="12" t="n">
        <f aca="false">IF(OR($A17="",BC$4=""),"",SUMPRODUCT(--(INDEX(Matrix!$C$5:$EV$304,0,$B17)&gt;0),--(INDEX(Matrix!$C$5:$EV$304,0,BC$3)&gt;0)))</f>
        <v>7</v>
      </c>
      <c r="BD17" s="12" t="n">
        <f aca="false">IF(OR($A17="",BD$4=""),"",SUMPRODUCT(--(INDEX(Matrix!$C$5:$EV$304,0,$B17)&gt;0),--(INDEX(Matrix!$C$5:$EV$304,0,BD$3)&gt;0)))</f>
        <v>6</v>
      </c>
      <c r="BE17" s="12" t="n">
        <f aca="false">IF(OR($A17="",BE$4=""),"",SUMPRODUCT(--(INDEX(Matrix!$C$5:$EV$304,0,$B17)&gt;0),--(INDEX(Matrix!$C$5:$EV$304,0,BE$3)&gt;0)))</f>
        <v>6</v>
      </c>
      <c r="BF17" s="12" t="n">
        <f aca="false">IF(OR($A17="",BF$4=""),"",SUMPRODUCT(--(INDEX(Matrix!$C$5:$EV$304,0,$B17)&gt;0),--(INDEX(Matrix!$C$5:$EV$304,0,BF$3)&gt;0)))</f>
        <v>5</v>
      </c>
      <c r="BG17" s="12" t="n">
        <f aca="false">IF(OR($A17="",BG$4=""),"",SUMPRODUCT(--(INDEX(Matrix!$C$5:$EV$304,0,$B17)&gt;0),--(INDEX(Matrix!$C$5:$EV$304,0,BG$3)&gt;0)))</f>
        <v>6</v>
      </c>
      <c r="BH17" s="12" t="n">
        <f aca="false">IF(OR($A17="",BH$4=""),"",SUMPRODUCT(--(INDEX(Matrix!$C$5:$EV$304,0,$B17)&gt;0),--(INDEX(Matrix!$C$5:$EV$304,0,BH$3)&gt;0)))</f>
        <v>5</v>
      </c>
      <c r="BI17" s="12" t="n">
        <f aca="false">IF(OR($A17="",BI$4=""),"",SUMPRODUCT(--(INDEX(Matrix!$C$5:$EV$304,0,$B17)&gt;0),--(INDEX(Matrix!$C$5:$EV$304,0,BI$3)&gt;0)))</f>
        <v>5</v>
      </c>
      <c r="BJ17" s="12" t="n">
        <f aca="false">IF(OR($A17="",BJ$4=""),"",SUMPRODUCT(--(INDEX(Matrix!$C$5:$EV$304,0,$B17)&gt;0),--(INDEX(Matrix!$C$5:$EV$304,0,BJ$3)&gt;0)))</f>
        <v>0</v>
      </c>
      <c r="BK17" s="12" t="n">
        <f aca="false">IF(OR($A17="",BK$4=""),"",SUMPRODUCT(--(INDEX(Matrix!$C$5:$EV$304,0,$B17)&gt;0),--(INDEX(Matrix!$C$5:$EV$304,0,BK$3)&gt;0)))</f>
        <v>8</v>
      </c>
      <c r="BL17" s="12" t="n">
        <f aca="false">IF(OR($A17="",BL$4=""),"",SUMPRODUCT(--(INDEX(Matrix!$C$5:$EV$304,0,$B17)&gt;0),--(INDEX(Matrix!$C$5:$EV$304,0,BL$3)&gt;0)))</f>
        <v>9</v>
      </c>
      <c r="BM17" s="12" t="n">
        <f aca="false">IF(OR($A17="",BM$4=""),"",SUMPRODUCT(--(INDEX(Matrix!$C$5:$EV$304,0,$B17)&gt;0),--(INDEX(Matrix!$C$5:$EV$304,0,BM$3)&gt;0)))</f>
        <v>8</v>
      </c>
      <c r="BN17" s="12" t="n">
        <f aca="false">IF(OR($A17="",BN$4=""),"",SUMPRODUCT(--(INDEX(Matrix!$C$5:$EV$304,0,$B17)&gt;0),--(INDEX(Matrix!$C$5:$EV$304,0,BN$3)&gt;0)))</f>
        <v>8</v>
      </c>
      <c r="BO17" s="12" t="n">
        <f aca="false">IF(OR($A17="",BO$4=""),"",SUMPRODUCT(--(INDEX(Matrix!$C$5:$EV$304,0,$B17)&gt;0),--(INDEX(Matrix!$C$5:$EV$304,0,BO$3)&gt;0)))</f>
        <v>3</v>
      </c>
      <c r="BP17" s="12" t="n">
        <f aca="false">IF(OR($A17="",BP$4=""),"",SUMPRODUCT(--(INDEX(Matrix!$C$5:$EV$304,0,$B17)&gt;0),--(INDEX(Matrix!$C$5:$EV$304,0,BP$3)&gt;0)))</f>
        <v>0</v>
      </c>
      <c r="BQ17" s="12" t="n">
        <f aca="false">IF(OR($A17="",BQ$4=""),"",SUMPRODUCT(--(INDEX(Matrix!$C$5:$EV$304,0,$B17)&gt;0),--(INDEX(Matrix!$C$5:$EV$304,0,BQ$3)&gt;0)))</f>
        <v>0</v>
      </c>
      <c r="BR17" s="12" t="n">
        <f aca="false">IF(OR($A17="",BR$4=""),"",SUMPRODUCT(--(INDEX(Matrix!$C$5:$EV$304,0,$B17)&gt;0),--(INDEX(Matrix!$C$5:$EV$304,0,BR$3)&gt;0)))</f>
        <v>1</v>
      </c>
      <c r="BS17" s="12" t="n">
        <f aca="false">IF(OR($A17="",BS$4=""),"",SUMPRODUCT(--(INDEX(Matrix!$C$5:$EV$304,0,$B17)&gt;0),--(INDEX(Matrix!$C$5:$EV$304,0,BS$3)&gt;0)))</f>
        <v>1</v>
      </c>
      <c r="BT17" s="12" t="n">
        <f aca="false">IF(OR($A17="",BT$4=""),"",SUMPRODUCT(--(INDEX(Matrix!$C$5:$EV$304,0,$B17)&gt;0),--(INDEX(Matrix!$C$5:$EV$304,0,BT$3)&gt;0)))</f>
        <v>0</v>
      </c>
      <c r="BU17" s="12" t="n">
        <f aca="false">IF(OR($A17="",BU$4=""),"",SUMPRODUCT(--(INDEX(Matrix!$C$5:$EV$304,0,$B17)&gt;0),--(INDEX(Matrix!$C$5:$EV$304,0,BU$3)&gt;0)))</f>
        <v>3</v>
      </c>
      <c r="BV17" s="12" t="n">
        <f aca="false">IF(OR($A17="",BV$4=""),"",SUMPRODUCT(--(INDEX(Matrix!$C$5:$EV$304,0,$B17)&gt;0),--(INDEX(Matrix!$C$5:$EV$304,0,BV$3)&gt;0)))</f>
        <v>1</v>
      </c>
      <c r="BW17" s="12" t="n">
        <f aca="false">IF(OR($A17="",BW$4=""),"",SUMPRODUCT(--(INDEX(Matrix!$C$5:$EV$304,0,$B17)&gt;0),--(INDEX(Matrix!$C$5:$EV$304,0,BW$3)&gt;0)))</f>
        <v>1</v>
      </c>
      <c r="BX17" s="12" t="n">
        <f aca="false">IF(OR($A17="",BX$4=""),"",SUMPRODUCT(--(INDEX(Matrix!$C$5:$EV$304,0,$B17)&gt;0),--(INDEX(Matrix!$C$5:$EV$304,0,BX$3)&gt;0)))</f>
        <v>0</v>
      </c>
      <c r="BY17" s="12" t="n">
        <f aca="false">IF(OR($A17="",BY$4=""),"",SUMPRODUCT(--(INDEX(Matrix!$C$5:$EV$304,0,$B17)&gt;0),--(INDEX(Matrix!$C$5:$EV$304,0,BY$3)&gt;0)))</f>
        <v>2</v>
      </c>
      <c r="BZ17" s="12" t="n">
        <f aca="false">IF(OR($A17="",BZ$4=""),"",SUMPRODUCT(--(INDEX(Matrix!$C$5:$EV$304,0,$B17)&gt;0),--(INDEX(Matrix!$C$5:$EV$304,0,BZ$3)&gt;0)))</f>
        <v>2</v>
      </c>
      <c r="CA17" s="12" t="n">
        <f aca="false">IF(OR($A17="",CA$4=""),"",SUMPRODUCT(--(INDEX(Matrix!$C$5:$EV$304,0,$B17)&gt;0),--(INDEX(Matrix!$C$5:$EV$304,0,CA$3)&gt;0)))</f>
        <v>2</v>
      </c>
      <c r="CB17" s="12" t="n">
        <f aca="false">IF(OR($A17="",CB$4=""),"",SUMPRODUCT(--(INDEX(Matrix!$C$5:$EV$304,0,$B17)&gt;0),--(INDEX(Matrix!$C$5:$EV$304,0,CB$3)&gt;0)))</f>
        <v>0</v>
      </c>
      <c r="CC17" s="12" t="n">
        <f aca="false">IF(OR($A17="",CC$4=""),"",SUMPRODUCT(--(INDEX(Matrix!$C$5:$EV$304,0,$B17)&gt;0),--(INDEX(Matrix!$C$5:$EV$304,0,CC$3)&gt;0)))</f>
        <v>0</v>
      </c>
      <c r="CD17" s="12" t="n">
        <f aca="false">IF(OR($A17="",CD$4=""),"",SUMPRODUCT(--(INDEX(Matrix!$C$5:$EV$304,0,$B17)&gt;0),--(INDEX(Matrix!$C$5:$EV$304,0,CD$3)&gt;0)))</f>
        <v>5</v>
      </c>
      <c r="CE17" s="12" t="n">
        <f aca="false">IF(OR($A17="",CE$4=""),"",SUMPRODUCT(--(INDEX(Matrix!$C$5:$EV$304,0,$B17)&gt;0),--(INDEX(Matrix!$C$5:$EV$304,0,CE$3)&gt;0)))</f>
        <v>5</v>
      </c>
      <c r="CF17" s="12" t="n">
        <f aca="false">IF(OR($A17="",CF$4=""),"",SUMPRODUCT(--(INDEX(Matrix!$C$5:$EV$304,0,$B17)&gt;0),--(INDEX(Matrix!$C$5:$EV$304,0,CF$3)&gt;0)))</f>
        <v>3</v>
      </c>
      <c r="CG17" s="12" t="n">
        <f aca="false">IF(OR($A17="",CG$4=""),"",SUMPRODUCT(--(INDEX(Matrix!$C$5:$EV$304,0,$B17)&gt;0),--(INDEX(Matrix!$C$5:$EV$304,0,CG$3)&gt;0)))</f>
        <v>8</v>
      </c>
      <c r="CH17" s="12" t="n">
        <f aca="false">IF(OR($A17="",CH$4=""),"",SUMPRODUCT(--(INDEX(Matrix!$C$5:$EV$304,0,$B17)&gt;0),--(INDEX(Matrix!$C$5:$EV$304,0,CH$3)&gt;0)))</f>
        <v>2</v>
      </c>
      <c r="CI17" s="12" t="n">
        <f aca="false">IF(OR($A17="",CI$4=""),"",SUMPRODUCT(--(INDEX(Matrix!$C$5:$EV$304,0,$B17)&gt;0),--(INDEX(Matrix!$C$5:$EV$304,0,CI$3)&gt;0)))</f>
        <v>7</v>
      </c>
      <c r="CJ17" s="12" t="n">
        <f aca="false">IF(OR($A17="",CJ$4=""),"",SUMPRODUCT(--(INDEX(Matrix!$C$5:$EV$304,0,$B17)&gt;0),--(INDEX(Matrix!$C$5:$EV$304,0,CJ$3)&gt;0)))</f>
        <v>4</v>
      </c>
      <c r="CK17" s="12" t="n">
        <f aca="false">IF(OR($A17="",CK$4=""),"",SUMPRODUCT(--(INDEX(Matrix!$C$5:$EV$304,0,$B17)&gt;0),--(INDEX(Matrix!$C$5:$EV$304,0,CK$3)&gt;0)))</f>
        <v>8</v>
      </c>
      <c r="CL17" s="12" t="n">
        <f aca="false">IF(OR($A17="",CL$4=""),"",SUMPRODUCT(--(INDEX(Matrix!$C$5:$EV$304,0,$B17)&gt;0),--(INDEX(Matrix!$C$5:$EV$304,0,CL$3)&gt;0)))</f>
        <v>5</v>
      </c>
      <c r="CM17" s="12" t="n">
        <f aca="false">IF(OR($A17="",CM$4=""),"",SUMPRODUCT(--(INDEX(Matrix!$C$5:$EV$304,0,$B17)&gt;0),--(INDEX(Matrix!$C$5:$EV$304,0,CM$3)&gt;0)))</f>
        <v>7</v>
      </c>
      <c r="CN17" s="12" t="n">
        <f aca="false">IF(OR($A17="",CN$4=""),"",SUMPRODUCT(--(INDEX(Matrix!$C$5:$EV$304,0,$B17)&gt;0),--(INDEX(Matrix!$C$5:$EV$304,0,CN$3)&gt;0)))</f>
        <v>8</v>
      </c>
      <c r="CO17" s="12" t="n">
        <f aca="false">IF(OR($A17="",CO$4=""),"",SUMPRODUCT(--(INDEX(Matrix!$C$5:$EV$304,0,$B17)&gt;0),--(INDEX(Matrix!$C$5:$EV$304,0,CO$3)&gt;0)))</f>
        <v>8</v>
      </c>
      <c r="CP17" s="12" t="n">
        <f aca="false">IF(OR($A17="",CP$4=""),"",SUMPRODUCT(--(INDEX(Matrix!$C$5:$EV$304,0,$B17)&gt;0),--(INDEX(Matrix!$C$5:$EV$304,0,CP$3)&gt;0)))</f>
        <v>6</v>
      </c>
      <c r="CQ17" s="12" t="n">
        <f aca="false">IF(OR($A17="",CQ$4=""),"",SUMPRODUCT(--(INDEX(Matrix!$C$5:$EV$304,0,$B17)&gt;0),--(INDEX(Matrix!$C$5:$EV$304,0,CQ$3)&gt;0)))</f>
        <v>6</v>
      </c>
      <c r="CR17" s="12" t="n">
        <f aca="false">IF(OR($A17="",CR$4=""),"",SUMPRODUCT(--(INDEX(Matrix!$C$5:$EV$304,0,$B17)&gt;0),--(INDEX(Matrix!$C$5:$EV$304,0,CR$3)&gt;0)))</f>
        <v>7</v>
      </c>
      <c r="CS17" s="12" t="n">
        <f aca="false">IF(OR($A17="",CS$4=""),"",SUMPRODUCT(--(INDEX(Matrix!$C$5:$EV$304,0,$B17)&gt;0),--(INDEX(Matrix!$C$5:$EV$304,0,CS$3)&gt;0)))</f>
        <v>8</v>
      </c>
      <c r="CT17" s="12" t="n">
        <f aca="false">IF(OR($A17="",CT$4=""),"",SUMPRODUCT(--(INDEX(Matrix!$C$5:$EV$304,0,$B17)&gt;0),--(INDEX(Matrix!$C$5:$EV$304,0,CT$3)&gt;0)))</f>
        <v>8</v>
      </c>
      <c r="CU17" s="12" t="n">
        <f aca="false">IF(OR($A17="",CU$4=""),"",SUMPRODUCT(--(INDEX(Matrix!$C$5:$EV$304,0,$B17)&gt;0),--(INDEX(Matrix!$C$5:$EV$304,0,CU$3)&gt;0)))</f>
        <v>6</v>
      </c>
      <c r="CV17" s="12" t="n">
        <f aca="false">IF(OR($A17="",CV$4=""),"",SUMPRODUCT(--(INDEX(Matrix!$C$5:$EV$304,0,$B17)&gt;0),--(INDEX(Matrix!$C$5:$EV$304,0,CV$3)&gt;0)))</f>
        <v>7</v>
      </c>
      <c r="CW17" s="12" t="n">
        <f aca="false">IF(OR($A17="",CW$4=""),"",SUMPRODUCT(--(INDEX(Matrix!$C$5:$EV$304,0,$B17)&gt;0),--(INDEX(Matrix!$C$5:$EV$304,0,CW$3)&gt;0)))</f>
        <v>5</v>
      </c>
      <c r="CX17" s="12" t="n">
        <f aca="false">IF(OR($A17="",CX$4=""),"",SUMPRODUCT(--(INDEX(Matrix!$C$5:$EV$304,0,$B17)&gt;0),--(INDEX(Matrix!$C$5:$EV$304,0,CX$3)&gt;0)))</f>
        <v>6</v>
      </c>
      <c r="CY17" s="12" t="n">
        <f aca="false">IF(OR($A17="",CY$4=""),"",SUMPRODUCT(--(INDEX(Matrix!$C$5:$EV$304,0,$B17)&gt;0),--(INDEX(Matrix!$C$5:$EV$304,0,CY$3)&gt;0)))</f>
        <v>6</v>
      </c>
      <c r="CZ17" s="12" t="n">
        <f aca="false">IF(OR($A17="",CZ$4=""),"",SUMPRODUCT(--(INDEX(Matrix!$C$5:$EV$304,0,$B17)&gt;0),--(INDEX(Matrix!$C$5:$EV$304,0,CZ$3)&gt;0)))</f>
        <v>0</v>
      </c>
      <c r="DA17" s="12" t="n">
        <f aca="false">IF(OR($A17="",DA$4=""),"",SUMPRODUCT(--(INDEX(Matrix!$C$5:$EV$304,0,$B17)&gt;0),--(INDEX(Matrix!$C$5:$EV$304,0,DA$3)&gt;0)))</f>
        <v>7</v>
      </c>
      <c r="DB17" s="12" t="n">
        <f aca="false">IF(OR($A17="",DB$4=""),"",SUMPRODUCT(--(INDEX(Matrix!$C$5:$EV$304,0,$B17)&gt;0),--(INDEX(Matrix!$C$5:$EV$304,0,DB$3)&gt;0)))</f>
        <v>0</v>
      </c>
      <c r="DC17" s="12" t="n">
        <f aca="false">IF(OR($A17="",DC$4=""),"",SUMPRODUCT(--(INDEX(Matrix!$C$5:$EV$304,0,$B17)&gt;0),--(INDEX(Matrix!$C$5:$EV$304,0,DC$3)&gt;0)))</f>
        <v>0</v>
      </c>
      <c r="DD17" s="12" t="n">
        <f aca="false">IF(OR($A17="",DD$4=""),"",SUMPRODUCT(--(INDEX(Matrix!$C$5:$EV$304,0,$B17)&gt;0),--(INDEX(Matrix!$C$5:$EV$304,0,DD$3)&gt;0)))</f>
        <v>6</v>
      </c>
      <c r="DE17" s="12" t="str">
        <f aca="false">IF(OR($A17="",DE$4=""),"",SUMPRODUCT(--(INDEX(Matrix!$C$5:$EV$304,0,$B17)&gt;0),--(INDEX(Matrix!$C$5:$EV$304,0,DE$3)&gt;0)))</f>
        <v/>
      </c>
      <c r="DF17" s="12" t="str">
        <f aca="false">IF(OR($A17="",DF$4=""),"",SUMPRODUCT(--(INDEX(Matrix!$C$5:$EV$304,0,$B17)&gt;0),--(INDEX(Matrix!$C$5:$EV$304,0,DF$3)&gt;0)))</f>
        <v/>
      </c>
      <c r="DG17" s="12" t="str">
        <f aca="false">IF(OR($A17="",DG$4=""),"",SUMPRODUCT(--(INDEX(Matrix!$C$5:$EV$304,0,$B17)&gt;0),--(INDEX(Matrix!$C$5:$EV$304,0,DG$3)&gt;0)))</f>
        <v/>
      </c>
      <c r="DH17" s="12" t="str">
        <f aca="false">IF(OR($A17="",DH$4=""),"",SUMPRODUCT(--(INDEX(Matrix!$C$5:$EV$304,0,$B17)&gt;0),--(INDEX(Matrix!$C$5:$EV$304,0,DH$3)&gt;0)))</f>
        <v/>
      </c>
      <c r="DI17" s="12" t="str">
        <f aca="false">IF(OR($A17="",DI$4=""),"",SUMPRODUCT(--(INDEX(Matrix!$C$5:$EV$304,0,$B17)&gt;0),--(INDEX(Matrix!$C$5:$EV$304,0,DI$3)&gt;0)))</f>
        <v/>
      </c>
      <c r="DJ17" s="12" t="str">
        <f aca="false">IF(OR($A17="",DJ$4=""),"",SUMPRODUCT(--(INDEX(Matrix!$C$5:$EV$304,0,$B17)&gt;0),--(INDEX(Matrix!$C$5:$EV$304,0,DJ$3)&gt;0)))</f>
        <v/>
      </c>
      <c r="DK17" s="12" t="str">
        <f aca="false">IF(OR($A17="",DK$4=""),"",SUMPRODUCT(--(INDEX(Matrix!$C$5:$EV$304,0,$B17)&gt;0),--(INDEX(Matrix!$C$5:$EV$304,0,DK$3)&gt;0)))</f>
        <v/>
      </c>
      <c r="DL17" s="12" t="str">
        <f aca="false">IF(OR($A17="",DL$4=""),"",SUMPRODUCT(--(INDEX(Matrix!$C$5:$EV$304,0,$B17)&gt;0),--(INDEX(Matrix!$C$5:$EV$304,0,DL$3)&gt;0)))</f>
        <v/>
      </c>
      <c r="DM17" s="12" t="str">
        <f aca="false">IF(OR($A17="",DM$4=""),"",SUMPRODUCT(--(INDEX(Matrix!$C$5:$EV$304,0,$B17)&gt;0),--(INDEX(Matrix!$C$5:$EV$304,0,DM$3)&gt;0)))</f>
        <v/>
      </c>
      <c r="DN17" s="12" t="str">
        <f aca="false">IF(OR($A17="",DN$4=""),"",SUMPRODUCT(--(INDEX(Matrix!$C$5:$EV$304,0,$B17)&gt;0),--(INDEX(Matrix!$C$5:$EV$304,0,DN$3)&gt;0)))</f>
        <v/>
      </c>
      <c r="DO17" s="12" t="str">
        <f aca="false">IF(OR($A17="",DO$4=""),"",SUMPRODUCT(--(INDEX(Matrix!$C$5:$EV$304,0,$B17)&gt;0),--(INDEX(Matrix!$C$5:$EV$304,0,DO$3)&gt;0)))</f>
        <v/>
      </c>
      <c r="DP17" s="12" t="str">
        <f aca="false">IF(OR($A17="",DP$4=""),"",SUMPRODUCT(--(INDEX(Matrix!$C$5:$EV$304,0,$B17)&gt;0),--(INDEX(Matrix!$C$5:$EV$304,0,DP$3)&gt;0)))</f>
        <v/>
      </c>
      <c r="DQ17" s="12" t="str">
        <f aca="false">IF(OR($A17="",DQ$4=""),"",SUMPRODUCT(--(INDEX(Matrix!$C$5:$EV$304,0,$B17)&gt;0),--(INDEX(Matrix!$C$5:$EV$304,0,DQ$3)&gt;0)))</f>
        <v/>
      </c>
      <c r="DR17" s="12" t="str">
        <f aca="false">IF(OR($A17="",DR$4=""),"",SUMPRODUCT(--(INDEX(Matrix!$C$5:$EV$304,0,$B17)&gt;0),--(INDEX(Matrix!$C$5:$EV$304,0,DR$3)&gt;0)))</f>
        <v/>
      </c>
      <c r="DS17" s="12" t="str">
        <f aca="false">IF(OR($A17="",DS$4=""),"",SUMPRODUCT(--(INDEX(Matrix!$C$5:$EV$304,0,$B17)&gt;0),--(INDEX(Matrix!$C$5:$EV$304,0,DS$3)&gt;0)))</f>
        <v/>
      </c>
      <c r="DT17" s="12" t="str">
        <f aca="false">IF(OR($A17="",DT$4=""),"",SUMPRODUCT(--(INDEX(Matrix!$C$5:$EV$304,0,$B17)&gt;0),--(INDEX(Matrix!$C$5:$EV$304,0,DT$3)&gt;0)))</f>
        <v/>
      </c>
      <c r="DU17" s="12" t="str">
        <f aca="false">IF(OR($A17="",DU$4=""),"",SUMPRODUCT(--(INDEX(Matrix!$C$5:$EV$304,0,$B17)&gt;0),--(INDEX(Matrix!$C$5:$EV$304,0,DU$3)&gt;0)))</f>
        <v/>
      </c>
      <c r="DV17" s="12" t="str">
        <f aca="false">IF(OR($A17="",DV$4=""),"",SUMPRODUCT(--(INDEX(Matrix!$C$5:$EV$304,0,$B17)&gt;0),--(INDEX(Matrix!$C$5:$EV$304,0,DV$3)&gt;0)))</f>
        <v/>
      </c>
      <c r="DW17" s="12" t="str">
        <f aca="false">IF(OR($A17="",DW$4=""),"",SUMPRODUCT(--(INDEX(Matrix!$C$5:$EV$304,0,$B17)&gt;0),--(INDEX(Matrix!$C$5:$EV$304,0,DW$3)&gt;0)))</f>
        <v/>
      </c>
      <c r="DX17" s="12" t="str">
        <f aca="false">IF(OR($A17="",DX$4=""),"",SUMPRODUCT(--(INDEX(Matrix!$C$5:$EV$304,0,$B17)&gt;0),--(INDEX(Matrix!$C$5:$EV$304,0,DX$3)&gt;0)))</f>
        <v/>
      </c>
      <c r="DY17" s="12" t="str">
        <f aca="false">IF(OR($A17="",DY$4=""),"",SUMPRODUCT(--(INDEX(Matrix!$C$5:$EV$304,0,$B17)&gt;0),--(INDEX(Matrix!$C$5:$EV$304,0,DY$3)&gt;0)))</f>
        <v/>
      </c>
      <c r="DZ17" s="12" t="str">
        <f aca="false">IF(OR($A17="",DZ$4=""),"",SUMPRODUCT(--(INDEX(Matrix!$C$5:$EV$304,0,$B17)&gt;0),--(INDEX(Matrix!$C$5:$EV$304,0,DZ$3)&gt;0)))</f>
        <v/>
      </c>
      <c r="EA17" s="12" t="str">
        <f aca="false">IF(OR($A17="",EA$4=""),"",SUMPRODUCT(--(INDEX(Matrix!$C$5:$EV$304,0,$B17)&gt;0),--(INDEX(Matrix!$C$5:$EV$304,0,EA$3)&gt;0)))</f>
        <v/>
      </c>
      <c r="EB17" s="12" t="str">
        <f aca="false">IF(OR($A17="",EB$4=""),"",SUMPRODUCT(--(INDEX(Matrix!$C$5:$EV$304,0,$B17)&gt;0),--(INDEX(Matrix!$C$5:$EV$304,0,EB$3)&gt;0)))</f>
        <v/>
      </c>
      <c r="EC17" s="12" t="str">
        <f aca="false">IF(OR($A17="",EC$4=""),"",SUMPRODUCT(--(INDEX(Matrix!$C$5:$EV$304,0,$B17)&gt;0),--(INDEX(Matrix!$C$5:$EV$304,0,EC$3)&gt;0)))</f>
        <v/>
      </c>
      <c r="ED17" s="12" t="str">
        <f aca="false">IF(OR($A17="",ED$4=""),"",SUMPRODUCT(--(INDEX(Matrix!$C$5:$EV$304,0,$B17)&gt;0),--(INDEX(Matrix!$C$5:$EV$304,0,ED$3)&gt;0)))</f>
        <v/>
      </c>
      <c r="EE17" s="12" t="str">
        <f aca="false">IF(OR($A17="",EE$4=""),"",SUMPRODUCT(--(INDEX(Matrix!$C$5:$EV$304,0,$B17)&gt;0),--(INDEX(Matrix!$C$5:$EV$304,0,EE$3)&gt;0)))</f>
        <v/>
      </c>
      <c r="EF17" s="12" t="str">
        <f aca="false">IF(OR($A17="",EF$4=""),"",SUMPRODUCT(--(INDEX(Matrix!$C$5:$EV$304,0,$B17)&gt;0),--(INDEX(Matrix!$C$5:$EV$304,0,EF$3)&gt;0)))</f>
        <v/>
      </c>
      <c r="EG17" s="12" t="str">
        <f aca="false">IF(OR($A17="",EG$4=""),"",SUMPRODUCT(--(INDEX(Matrix!$C$5:$EV$304,0,$B17)&gt;0),--(INDEX(Matrix!$C$5:$EV$304,0,EG$3)&gt;0)))</f>
        <v/>
      </c>
      <c r="EH17" s="12" t="str">
        <f aca="false">IF(OR($A17="",EH$4=""),"",SUMPRODUCT(--(INDEX(Matrix!$C$5:$EV$304,0,$B17)&gt;0),--(INDEX(Matrix!$C$5:$EV$304,0,EH$3)&gt;0)))</f>
        <v/>
      </c>
      <c r="EI17" s="12" t="str">
        <f aca="false">IF(OR($A17="",EI$4=""),"",SUMPRODUCT(--(INDEX(Matrix!$C$5:$EV$304,0,$B17)&gt;0),--(INDEX(Matrix!$C$5:$EV$304,0,EI$3)&gt;0)))</f>
        <v/>
      </c>
      <c r="EJ17" s="12" t="str">
        <f aca="false">IF(OR($A17="",EJ$4=""),"",SUMPRODUCT(--(INDEX(Matrix!$C$5:$EV$304,0,$B17)&gt;0),--(INDEX(Matrix!$C$5:$EV$304,0,EJ$3)&gt;0)))</f>
        <v/>
      </c>
      <c r="EK17" s="12" t="str">
        <f aca="false">IF(OR($A17="",EK$4=""),"",SUMPRODUCT(--(INDEX(Matrix!$C$5:$EV$304,0,$B17)&gt;0),--(INDEX(Matrix!$C$5:$EV$304,0,EK$3)&gt;0)))</f>
        <v/>
      </c>
      <c r="EL17" s="12" t="str">
        <f aca="false">IF(OR($A17="",EL$4=""),"",SUMPRODUCT(--(INDEX(Matrix!$C$5:$EV$304,0,$B17)&gt;0),--(INDEX(Matrix!$C$5:$EV$304,0,EL$3)&gt;0)))</f>
        <v/>
      </c>
      <c r="EM17" s="12" t="str">
        <f aca="false">IF(OR($A17="",EM$4=""),"",SUMPRODUCT(--(INDEX(Matrix!$C$5:$EV$304,0,$B17)&gt;0),--(INDEX(Matrix!$C$5:$EV$304,0,EM$3)&gt;0)))</f>
        <v/>
      </c>
      <c r="EN17" s="12" t="str">
        <f aca="false">IF(OR($A17="",EN$4=""),"",SUMPRODUCT(--(INDEX(Matrix!$C$5:$EV$304,0,$B17)&gt;0),--(INDEX(Matrix!$C$5:$EV$304,0,EN$3)&gt;0)))</f>
        <v/>
      </c>
      <c r="EO17" s="12" t="str">
        <f aca="false">IF(OR($A17="",EO$4=""),"",SUMPRODUCT(--(INDEX(Matrix!$C$5:$EV$304,0,$B17)&gt;0),--(INDEX(Matrix!$C$5:$EV$304,0,EO$3)&gt;0)))</f>
        <v/>
      </c>
      <c r="EP17" s="12" t="str">
        <f aca="false">IF(OR($A17="",EP$4=""),"",SUMPRODUCT(--(INDEX(Matrix!$C$5:$EV$304,0,$B17)&gt;0),--(INDEX(Matrix!$C$5:$EV$304,0,EP$3)&gt;0)))</f>
        <v/>
      </c>
      <c r="EQ17" s="12" t="str">
        <f aca="false">IF(OR($A17="",EQ$4=""),"",SUMPRODUCT(--(INDEX(Matrix!$C$5:$EV$304,0,$B17)&gt;0),--(INDEX(Matrix!$C$5:$EV$304,0,EQ$3)&gt;0)))</f>
        <v/>
      </c>
      <c r="ER17" s="12" t="str">
        <f aca="false">IF(OR($A17="",ER$4=""),"",SUMPRODUCT(--(INDEX(Matrix!$C$5:$EV$304,0,$B17)&gt;0),--(INDEX(Matrix!$C$5:$EV$304,0,ER$3)&gt;0)))</f>
        <v/>
      </c>
      <c r="ES17" s="12" t="str">
        <f aca="false">IF(OR($A17="",ES$4=""),"",SUMPRODUCT(--(INDEX(Matrix!$C$5:$EV$304,0,$B17)&gt;0),--(INDEX(Matrix!$C$5:$EV$304,0,ES$3)&gt;0)))</f>
        <v/>
      </c>
      <c r="ET17" s="12" t="str">
        <f aca="false">IF(OR($A17="",ET$4=""),"",SUMPRODUCT(--(INDEX(Matrix!$C$5:$EV$304,0,$B17)&gt;0),--(INDEX(Matrix!$C$5:$EV$304,0,ET$3)&gt;0)))</f>
        <v/>
      </c>
      <c r="EU17" s="12" t="str">
        <f aca="false">IF(OR($A17="",EU$4=""),"",SUMPRODUCT(--(INDEX(Matrix!$C$5:$EV$304,0,$B17)&gt;0),--(INDEX(Matrix!$C$5:$EV$304,0,EU$3)&gt;0)))</f>
        <v/>
      </c>
      <c r="EV17" s="12" t="str">
        <f aca="false">IF(OR($A17="",EV$4=""),"",SUMPRODUCT(--(INDEX(Matrix!$C$5:$EV$304,0,$B17)&gt;0),--(INDEX(Matrix!$C$5:$EV$304,0,EV$3)&gt;0)))</f>
        <v/>
      </c>
    </row>
    <row r="18" customFormat="false" ht="15" hidden="false" customHeight="false" outlineLevel="0" collapsed="false">
      <c r="A18" s="6" t="str">
        <f aca="false">IF(INDEX(Products!$A$2:$A$151,$B18)="","",INDEX(Products!$A$2:$A$151,$B18))</f>
        <v>Cardyd-AM 40/5</v>
      </c>
      <c r="B18" s="23" t="n">
        <v>14</v>
      </c>
      <c r="C18" s="12" t="n">
        <f aca="false">IF(OR($A18="",C$4=""),"",SUMPRODUCT(--(INDEX(Matrix!$C$5:$EV$304,0,$B18)&gt;0),--(INDEX(Matrix!$C$5:$EV$304,0,C$3)&gt;0)))</f>
        <v>8</v>
      </c>
      <c r="D18" s="12" t="n">
        <f aca="false">IF(OR($A18="",D$4=""),"",SUMPRODUCT(--(INDEX(Matrix!$C$5:$EV$304,0,$B18)&gt;0),--(INDEX(Matrix!$C$5:$EV$304,0,D$3)&gt;0)))</f>
        <v>8</v>
      </c>
      <c r="E18" s="12" t="n">
        <f aca="false">IF(OR($A18="",E$4=""),"",SUMPRODUCT(--(INDEX(Matrix!$C$5:$EV$304,0,$B18)&gt;0),--(INDEX(Matrix!$C$5:$EV$304,0,E$3)&gt;0)))</f>
        <v>7</v>
      </c>
      <c r="F18" s="12" t="n">
        <f aca="false">IF(OR($A18="",F$4=""),"",SUMPRODUCT(--(INDEX(Matrix!$C$5:$EV$304,0,$B18)&gt;0),--(INDEX(Matrix!$C$5:$EV$304,0,F$3)&gt;0)))</f>
        <v>7</v>
      </c>
      <c r="G18" s="12" t="n">
        <f aca="false">IF(OR($A18="",G$4=""),"",SUMPRODUCT(--(INDEX(Matrix!$C$5:$EV$304,0,$B18)&gt;0),--(INDEX(Matrix!$C$5:$EV$304,0,G$3)&gt;0)))</f>
        <v>7</v>
      </c>
      <c r="H18" s="12" t="n">
        <f aca="false">IF(OR($A18="",H$4=""),"",SUMPRODUCT(--(INDEX(Matrix!$C$5:$EV$304,0,$B18)&gt;0),--(INDEX(Matrix!$C$5:$EV$304,0,H$3)&gt;0)))</f>
        <v>7</v>
      </c>
      <c r="I18" s="12" t="n">
        <f aca="false">IF(OR($A18="",I$4=""),"",SUMPRODUCT(--(INDEX(Matrix!$C$5:$EV$304,0,$B18)&gt;0),--(INDEX(Matrix!$C$5:$EV$304,0,I$3)&gt;0)))</f>
        <v>6</v>
      </c>
      <c r="J18" s="12" t="n">
        <f aca="false">IF(OR($A18="",J$4=""),"",SUMPRODUCT(--(INDEX(Matrix!$C$5:$EV$304,0,$B18)&gt;0),--(INDEX(Matrix!$C$5:$EV$304,0,J$3)&gt;0)))</f>
        <v>6</v>
      </c>
      <c r="K18" s="12" t="n">
        <f aca="false">IF(OR($A18="",K$4=""),"",SUMPRODUCT(--(INDEX(Matrix!$C$5:$EV$304,0,$B18)&gt;0),--(INDEX(Matrix!$C$5:$EV$304,0,K$3)&gt;0)))</f>
        <v>13</v>
      </c>
      <c r="L18" s="12" t="n">
        <f aca="false">IF(OR($A18="",L$4=""),"",SUMPRODUCT(--(INDEX(Matrix!$C$5:$EV$304,0,$B18)&gt;0),--(INDEX(Matrix!$C$5:$EV$304,0,L$3)&gt;0)))</f>
        <v>13</v>
      </c>
      <c r="M18" s="12" t="n">
        <f aca="false">IF(OR($A18="",M$4=""),"",SUMPRODUCT(--(INDEX(Matrix!$C$5:$EV$304,0,$B18)&gt;0),--(INDEX(Matrix!$C$5:$EV$304,0,M$3)&gt;0)))</f>
        <v>13</v>
      </c>
      <c r="N18" s="12" t="n">
        <f aca="false">IF(OR($A18="",N$4=""),"",SUMPRODUCT(--(INDEX(Matrix!$C$5:$EV$304,0,$B18)&gt;0),--(INDEX(Matrix!$C$5:$EV$304,0,N$3)&gt;0)))</f>
        <v>16</v>
      </c>
      <c r="O18" s="12" t="n">
        <f aca="false">IF(OR($A18="",O$4=""),"",SUMPRODUCT(--(INDEX(Matrix!$C$5:$EV$304,0,$B18)&gt;0),--(INDEX(Matrix!$C$5:$EV$304,0,O$3)&gt;0)))</f>
        <v>15</v>
      </c>
      <c r="P18" s="12" t="n">
        <f aca="false">IF(OR($A18="",P$4=""),"",SUMPRODUCT(--(INDEX(Matrix!$C$5:$EV$304,0,$B18)&gt;0),--(INDEX(Matrix!$C$5:$EV$304,0,P$3)&gt;0)))</f>
        <v>16</v>
      </c>
      <c r="Q18" s="12" t="n">
        <f aca="false">IF(OR($A18="",Q$4=""),"",SUMPRODUCT(--(INDEX(Matrix!$C$5:$EV$304,0,$B18)&gt;0),--(INDEX(Matrix!$C$5:$EV$304,0,Q$3)&gt;0)))</f>
        <v>15</v>
      </c>
      <c r="R18" s="12" t="n">
        <f aca="false">IF(OR($A18="",R$4=""),"",SUMPRODUCT(--(INDEX(Matrix!$C$5:$EV$304,0,$B18)&gt;0),--(INDEX(Matrix!$C$5:$EV$304,0,R$3)&gt;0)))</f>
        <v>14</v>
      </c>
      <c r="S18" s="12" t="n">
        <f aca="false">IF(OR($A18="",S$4=""),"",SUMPRODUCT(--(INDEX(Matrix!$C$5:$EV$304,0,$B18)&gt;0),--(INDEX(Matrix!$C$5:$EV$304,0,S$3)&gt;0)))</f>
        <v>14</v>
      </c>
      <c r="T18" s="12" t="n">
        <f aca="false">IF(OR($A18="",T$4=""),"",SUMPRODUCT(--(INDEX(Matrix!$C$5:$EV$304,0,$B18)&gt;0),--(INDEX(Matrix!$C$5:$EV$304,0,T$3)&gt;0)))</f>
        <v>15</v>
      </c>
      <c r="U18" s="12" t="n">
        <f aca="false">IF(OR($A18="",U$4=""),"",SUMPRODUCT(--(INDEX(Matrix!$C$5:$EV$304,0,$B18)&gt;0),--(INDEX(Matrix!$C$5:$EV$304,0,U$3)&gt;0)))</f>
        <v>0</v>
      </c>
      <c r="V18" s="12" t="n">
        <f aca="false">IF(OR($A18="",V$4=""),"",SUMPRODUCT(--(INDEX(Matrix!$C$5:$EV$304,0,$B18)&gt;0),--(INDEX(Matrix!$C$5:$EV$304,0,V$3)&gt;0)))</f>
        <v>0</v>
      </c>
      <c r="W18" s="12" t="n">
        <f aca="false">IF(OR($A18="",W$4=""),"",SUMPRODUCT(--(INDEX(Matrix!$C$5:$EV$304,0,$B18)&gt;0),--(INDEX(Matrix!$C$5:$EV$304,0,W$3)&gt;0)))</f>
        <v>5</v>
      </c>
      <c r="X18" s="12" t="n">
        <f aca="false">IF(OR($A18="",X$4=""),"",SUMPRODUCT(--(INDEX(Matrix!$C$5:$EV$304,0,$B18)&gt;0),--(INDEX(Matrix!$C$5:$EV$304,0,X$3)&gt;0)))</f>
        <v>6</v>
      </c>
      <c r="Y18" s="12" t="n">
        <f aca="false">IF(OR($A18="",Y$4=""),"",SUMPRODUCT(--(INDEX(Matrix!$C$5:$EV$304,0,$B18)&gt;0),--(INDEX(Matrix!$C$5:$EV$304,0,Y$3)&gt;0)))</f>
        <v>7</v>
      </c>
      <c r="Z18" s="12" t="n">
        <f aca="false">IF(OR($A18="",Z$4=""),"",SUMPRODUCT(--(INDEX(Matrix!$C$5:$EV$304,0,$B18)&gt;0),--(INDEX(Matrix!$C$5:$EV$304,0,Z$3)&gt;0)))</f>
        <v>6</v>
      </c>
      <c r="AA18" s="12" t="n">
        <f aca="false">IF(OR($A18="",AA$4=""),"",SUMPRODUCT(--(INDEX(Matrix!$C$5:$EV$304,0,$B18)&gt;0),--(INDEX(Matrix!$C$5:$EV$304,0,AA$3)&gt;0)))</f>
        <v>10</v>
      </c>
      <c r="AB18" s="12" t="n">
        <f aca="false">IF(OR($A18="",AB$4=""),"",SUMPRODUCT(--(INDEX(Matrix!$C$5:$EV$304,0,$B18)&gt;0),--(INDEX(Matrix!$C$5:$EV$304,0,AB$3)&gt;0)))</f>
        <v>4</v>
      </c>
      <c r="AC18" s="12" t="n">
        <f aca="false">IF(OR($A18="",AC$4=""),"",SUMPRODUCT(--(INDEX(Matrix!$C$5:$EV$304,0,$B18)&gt;0),--(INDEX(Matrix!$C$5:$EV$304,0,AC$3)&gt;0)))</f>
        <v>2</v>
      </c>
      <c r="AD18" s="12" t="n">
        <f aca="false">IF(OR($A18="",AD$4=""),"",SUMPRODUCT(--(INDEX(Matrix!$C$5:$EV$304,0,$B18)&gt;0),--(INDEX(Matrix!$C$5:$EV$304,0,AD$3)&gt;0)))</f>
        <v>0</v>
      </c>
      <c r="AE18" s="12" t="n">
        <f aca="false">IF(OR($A18="",AE$4=""),"",SUMPRODUCT(--(INDEX(Matrix!$C$5:$EV$304,0,$B18)&gt;0),--(INDEX(Matrix!$C$5:$EV$304,0,AE$3)&gt;0)))</f>
        <v>7</v>
      </c>
      <c r="AF18" s="12" t="n">
        <f aca="false">IF(OR($A18="",AF$4=""),"",SUMPRODUCT(--(INDEX(Matrix!$C$5:$EV$304,0,$B18)&gt;0),--(INDEX(Matrix!$C$5:$EV$304,0,AF$3)&gt;0)))</f>
        <v>7</v>
      </c>
      <c r="AG18" s="12" t="n">
        <f aca="false">IF(OR($A18="",AG$4=""),"",SUMPRODUCT(--(INDEX(Matrix!$C$5:$EV$304,0,$B18)&gt;0),--(INDEX(Matrix!$C$5:$EV$304,0,AG$3)&gt;0)))</f>
        <v>7</v>
      </c>
      <c r="AH18" s="12" t="n">
        <f aca="false">IF(OR($A18="",AH$4=""),"",SUMPRODUCT(--(INDEX(Matrix!$C$5:$EV$304,0,$B18)&gt;0),--(INDEX(Matrix!$C$5:$EV$304,0,AH$3)&gt;0)))</f>
        <v>6</v>
      </c>
      <c r="AI18" s="12" t="n">
        <f aca="false">IF(OR($A18="",AI$4=""),"",SUMPRODUCT(--(INDEX(Matrix!$C$5:$EV$304,0,$B18)&gt;0),--(INDEX(Matrix!$C$5:$EV$304,0,AI$3)&gt;0)))</f>
        <v>4</v>
      </c>
      <c r="AJ18" s="12" t="n">
        <f aca="false">IF(OR($A18="",AJ$4=""),"",SUMPRODUCT(--(INDEX(Matrix!$C$5:$EV$304,0,$B18)&gt;0),--(INDEX(Matrix!$C$5:$EV$304,0,AJ$3)&gt;0)))</f>
        <v>4</v>
      </c>
      <c r="AK18" s="12" t="n">
        <f aca="false">IF(OR($A18="",AK$4=""),"",SUMPRODUCT(--(INDEX(Matrix!$C$5:$EV$304,0,$B18)&gt;0),--(INDEX(Matrix!$C$5:$EV$304,0,AK$3)&gt;0)))</f>
        <v>6</v>
      </c>
      <c r="AL18" s="12" t="n">
        <f aca="false">IF(OR($A18="",AL$4=""),"",SUMPRODUCT(--(INDEX(Matrix!$C$5:$EV$304,0,$B18)&gt;0),--(INDEX(Matrix!$C$5:$EV$304,0,AL$3)&gt;0)))</f>
        <v>6</v>
      </c>
      <c r="AM18" s="12" t="n">
        <f aca="false">IF(OR($A18="",AM$4=""),"",SUMPRODUCT(--(INDEX(Matrix!$C$5:$EV$304,0,$B18)&gt;0),--(INDEX(Matrix!$C$5:$EV$304,0,AM$3)&gt;0)))</f>
        <v>4</v>
      </c>
      <c r="AN18" s="12" t="n">
        <f aca="false">IF(OR($A18="",AN$4=""),"",SUMPRODUCT(--(INDEX(Matrix!$C$5:$EV$304,0,$B18)&gt;0),--(INDEX(Matrix!$C$5:$EV$304,0,AN$3)&gt;0)))</f>
        <v>4</v>
      </c>
      <c r="AO18" s="12" t="n">
        <f aca="false">IF(OR($A18="",AO$4=""),"",SUMPRODUCT(--(INDEX(Matrix!$C$5:$EV$304,0,$B18)&gt;0),--(INDEX(Matrix!$C$5:$EV$304,0,AO$3)&gt;0)))</f>
        <v>1</v>
      </c>
      <c r="AP18" s="12" t="n">
        <f aca="false">IF(OR($A18="",AP$4=""),"",SUMPRODUCT(--(INDEX(Matrix!$C$5:$EV$304,0,$B18)&gt;0),--(INDEX(Matrix!$C$5:$EV$304,0,AP$3)&gt;0)))</f>
        <v>1</v>
      </c>
      <c r="AQ18" s="12" t="n">
        <f aca="false">IF(OR($A18="",AQ$4=""),"",SUMPRODUCT(--(INDEX(Matrix!$C$5:$EV$304,0,$B18)&gt;0),--(INDEX(Matrix!$C$5:$EV$304,0,AQ$3)&gt;0)))</f>
        <v>1</v>
      </c>
      <c r="AR18" s="12" t="n">
        <f aca="false">IF(OR($A18="",AR$4=""),"",SUMPRODUCT(--(INDEX(Matrix!$C$5:$EV$304,0,$B18)&gt;0),--(INDEX(Matrix!$C$5:$EV$304,0,AR$3)&gt;0)))</f>
        <v>1</v>
      </c>
      <c r="AS18" s="12" t="n">
        <f aca="false">IF(OR($A18="",AS$4=""),"",SUMPRODUCT(--(INDEX(Matrix!$C$5:$EV$304,0,$B18)&gt;0),--(INDEX(Matrix!$C$5:$EV$304,0,AS$3)&gt;0)))</f>
        <v>1</v>
      </c>
      <c r="AT18" s="12" t="n">
        <f aca="false">IF(OR($A18="",AT$4=""),"",SUMPRODUCT(--(INDEX(Matrix!$C$5:$EV$304,0,$B18)&gt;0),--(INDEX(Matrix!$C$5:$EV$304,0,AT$3)&gt;0)))</f>
        <v>1</v>
      </c>
      <c r="AU18" s="12" t="n">
        <f aca="false">IF(OR($A18="",AU$4=""),"",SUMPRODUCT(--(INDEX(Matrix!$C$5:$EV$304,0,$B18)&gt;0),--(INDEX(Matrix!$C$5:$EV$304,0,AU$3)&gt;0)))</f>
        <v>0</v>
      </c>
      <c r="AV18" s="12" t="n">
        <f aca="false">IF(OR($A18="",AV$4=""),"",SUMPRODUCT(--(INDEX(Matrix!$C$5:$EV$304,0,$B18)&gt;0),--(INDEX(Matrix!$C$5:$EV$304,0,AV$3)&gt;0)))</f>
        <v>4</v>
      </c>
      <c r="AW18" s="12" t="n">
        <f aca="false">IF(OR($A18="",AW$4=""),"",SUMPRODUCT(--(INDEX(Matrix!$C$5:$EV$304,0,$B18)&gt;0),--(INDEX(Matrix!$C$5:$EV$304,0,AW$3)&gt;0)))</f>
        <v>5</v>
      </c>
      <c r="AX18" s="12" t="n">
        <f aca="false">IF(OR($A18="",AX$4=""),"",SUMPRODUCT(--(INDEX(Matrix!$C$5:$EV$304,0,$B18)&gt;0),--(INDEX(Matrix!$C$5:$EV$304,0,AX$3)&gt;0)))</f>
        <v>8</v>
      </c>
      <c r="AY18" s="12" t="n">
        <f aca="false">IF(OR($A18="",AY$4=""),"",SUMPRODUCT(--(INDEX(Matrix!$C$5:$EV$304,0,$B18)&gt;0),--(INDEX(Matrix!$C$5:$EV$304,0,AY$3)&gt;0)))</f>
        <v>8</v>
      </c>
      <c r="AZ18" s="12" t="n">
        <f aca="false">IF(OR($A18="",AZ$4=""),"",SUMPRODUCT(--(INDEX(Matrix!$C$5:$EV$304,0,$B18)&gt;0),--(INDEX(Matrix!$C$5:$EV$304,0,AZ$3)&gt;0)))</f>
        <v>8</v>
      </c>
      <c r="BA18" s="12" t="n">
        <f aca="false">IF(OR($A18="",BA$4=""),"",SUMPRODUCT(--(INDEX(Matrix!$C$5:$EV$304,0,$B18)&gt;0),--(INDEX(Matrix!$C$5:$EV$304,0,BA$3)&gt;0)))</f>
        <v>8</v>
      </c>
      <c r="BB18" s="12" t="n">
        <f aca="false">IF(OR($A18="",BB$4=""),"",SUMPRODUCT(--(INDEX(Matrix!$C$5:$EV$304,0,$B18)&gt;0),--(INDEX(Matrix!$C$5:$EV$304,0,BB$3)&gt;0)))</f>
        <v>7</v>
      </c>
      <c r="BC18" s="12" t="n">
        <f aca="false">IF(OR($A18="",BC$4=""),"",SUMPRODUCT(--(INDEX(Matrix!$C$5:$EV$304,0,$B18)&gt;0),--(INDEX(Matrix!$C$5:$EV$304,0,BC$3)&gt;0)))</f>
        <v>6</v>
      </c>
      <c r="BD18" s="12" t="n">
        <f aca="false">IF(OR($A18="",BD$4=""),"",SUMPRODUCT(--(INDEX(Matrix!$C$5:$EV$304,0,$B18)&gt;0),--(INDEX(Matrix!$C$5:$EV$304,0,BD$3)&gt;0)))</f>
        <v>6</v>
      </c>
      <c r="BE18" s="12" t="n">
        <f aca="false">IF(OR($A18="",BE$4=""),"",SUMPRODUCT(--(INDEX(Matrix!$C$5:$EV$304,0,$B18)&gt;0),--(INDEX(Matrix!$C$5:$EV$304,0,BE$3)&gt;0)))</f>
        <v>7</v>
      </c>
      <c r="BF18" s="12" t="n">
        <f aca="false">IF(OR($A18="",BF$4=""),"",SUMPRODUCT(--(INDEX(Matrix!$C$5:$EV$304,0,$B18)&gt;0),--(INDEX(Matrix!$C$5:$EV$304,0,BF$3)&gt;0)))</f>
        <v>6</v>
      </c>
      <c r="BG18" s="12" t="n">
        <f aca="false">IF(OR($A18="",BG$4=""),"",SUMPRODUCT(--(INDEX(Matrix!$C$5:$EV$304,0,$B18)&gt;0),--(INDEX(Matrix!$C$5:$EV$304,0,BG$3)&gt;0)))</f>
        <v>6</v>
      </c>
      <c r="BH18" s="12" t="n">
        <f aca="false">IF(OR($A18="",BH$4=""),"",SUMPRODUCT(--(INDEX(Matrix!$C$5:$EV$304,0,$B18)&gt;0),--(INDEX(Matrix!$C$5:$EV$304,0,BH$3)&gt;0)))</f>
        <v>5</v>
      </c>
      <c r="BI18" s="12" t="n">
        <f aca="false">IF(OR($A18="",BI$4=""),"",SUMPRODUCT(--(INDEX(Matrix!$C$5:$EV$304,0,$B18)&gt;0),--(INDEX(Matrix!$C$5:$EV$304,0,BI$3)&gt;0)))</f>
        <v>5</v>
      </c>
      <c r="BJ18" s="12" t="n">
        <f aca="false">IF(OR($A18="",BJ$4=""),"",SUMPRODUCT(--(INDEX(Matrix!$C$5:$EV$304,0,$B18)&gt;0),--(INDEX(Matrix!$C$5:$EV$304,0,BJ$3)&gt;0)))</f>
        <v>0</v>
      </c>
      <c r="BK18" s="12" t="n">
        <f aca="false">IF(OR($A18="",BK$4=""),"",SUMPRODUCT(--(INDEX(Matrix!$C$5:$EV$304,0,$B18)&gt;0),--(INDEX(Matrix!$C$5:$EV$304,0,BK$3)&gt;0)))</f>
        <v>9</v>
      </c>
      <c r="BL18" s="12" t="n">
        <f aca="false">IF(OR($A18="",BL$4=""),"",SUMPRODUCT(--(INDEX(Matrix!$C$5:$EV$304,0,$B18)&gt;0),--(INDEX(Matrix!$C$5:$EV$304,0,BL$3)&gt;0)))</f>
        <v>8</v>
      </c>
      <c r="BM18" s="12" t="n">
        <f aca="false">IF(OR($A18="",BM$4=""),"",SUMPRODUCT(--(INDEX(Matrix!$C$5:$EV$304,0,$B18)&gt;0),--(INDEX(Matrix!$C$5:$EV$304,0,BM$3)&gt;0)))</f>
        <v>8</v>
      </c>
      <c r="BN18" s="12" t="n">
        <f aca="false">IF(OR($A18="",BN$4=""),"",SUMPRODUCT(--(INDEX(Matrix!$C$5:$EV$304,0,$B18)&gt;0),--(INDEX(Matrix!$C$5:$EV$304,0,BN$3)&gt;0)))</f>
        <v>8</v>
      </c>
      <c r="BO18" s="12" t="n">
        <f aca="false">IF(OR($A18="",BO$4=""),"",SUMPRODUCT(--(INDEX(Matrix!$C$5:$EV$304,0,$B18)&gt;0),--(INDEX(Matrix!$C$5:$EV$304,0,BO$3)&gt;0)))</f>
        <v>3</v>
      </c>
      <c r="BP18" s="12" t="n">
        <f aca="false">IF(OR($A18="",BP$4=""),"",SUMPRODUCT(--(INDEX(Matrix!$C$5:$EV$304,0,$B18)&gt;0),--(INDEX(Matrix!$C$5:$EV$304,0,BP$3)&gt;0)))</f>
        <v>0</v>
      </c>
      <c r="BQ18" s="12" t="n">
        <f aca="false">IF(OR($A18="",BQ$4=""),"",SUMPRODUCT(--(INDEX(Matrix!$C$5:$EV$304,0,$B18)&gt;0),--(INDEX(Matrix!$C$5:$EV$304,0,BQ$3)&gt;0)))</f>
        <v>0</v>
      </c>
      <c r="BR18" s="12" t="n">
        <f aca="false">IF(OR($A18="",BR$4=""),"",SUMPRODUCT(--(INDEX(Matrix!$C$5:$EV$304,0,$B18)&gt;0),--(INDEX(Matrix!$C$5:$EV$304,0,BR$3)&gt;0)))</f>
        <v>1</v>
      </c>
      <c r="BS18" s="12" t="n">
        <f aca="false">IF(OR($A18="",BS$4=""),"",SUMPRODUCT(--(INDEX(Matrix!$C$5:$EV$304,0,$B18)&gt;0),--(INDEX(Matrix!$C$5:$EV$304,0,BS$3)&gt;0)))</f>
        <v>1</v>
      </c>
      <c r="BT18" s="12" t="n">
        <f aca="false">IF(OR($A18="",BT$4=""),"",SUMPRODUCT(--(INDEX(Matrix!$C$5:$EV$304,0,$B18)&gt;0),--(INDEX(Matrix!$C$5:$EV$304,0,BT$3)&gt;0)))</f>
        <v>0</v>
      </c>
      <c r="BU18" s="12" t="n">
        <f aca="false">IF(OR($A18="",BU$4=""),"",SUMPRODUCT(--(INDEX(Matrix!$C$5:$EV$304,0,$B18)&gt;0),--(INDEX(Matrix!$C$5:$EV$304,0,BU$3)&gt;0)))</f>
        <v>3</v>
      </c>
      <c r="BV18" s="12" t="n">
        <f aca="false">IF(OR($A18="",BV$4=""),"",SUMPRODUCT(--(INDEX(Matrix!$C$5:$EV$304,0,$B18)&gt;0),--(INDEX(Matrix!$C$5:$EV$304,0,BV$3)&gt;0)))</f>
        <v>1</v>
      </c>
      <c r="BW18" s="12" t="n">
        <f aca="false">IF(OR($A18="",BW$4=""),"",SUMPRODUCT(--(INDEX(Matrix!$C$5:$EV$304,0,$B18)&gt;0),--(INDEX(Matrix!$C$5:$EV$304,0,BW$3)&gt;0)))</f>
        <v>2</v>
      </c>
      <c r="BX18" s="12" t="n">
        <f aca="false">IF(OR($A18="",BX$4=""),"",SUMPRODUCT(--(INDEX(Matrix!$C$5:$EV$304,0,$B18)&gt;0),--(INDEX(Matrix!$C$5:$EV$304,0,BX$3)&gt;0)))</f>
        <v>0</v>
      </c>
      <c r="BY18" s="12" t="n">
        <f aca="false">IF(OR($A18="",BY$4=""),"",SUMPRODUCT(--(INDEX(Matrix!$C$5:$EV$304,0,$B18)&gt;0),--(INDEX(Matrix!$C$5:$EV$304,0,BY$3)&gt;0)))</f>
        <v>2</v>
      </c>
      <c r="BZ18" s="12" t="n">
        <f aca="false">IF(OR($A18="",BZ$4=""),"",SUMPRODUCT(--(INDEX(Matrix!$C$5:$EV$304,0,$B18)&gt;0),--(INDEX(Matrix!$C$5:$EV$304,0,BZ$3)&gt;0)))</f>
        <v>2</v>
      </c>
      <c r="CA18" s="12" t="n">
        <f aca="false">IF(OR($A18="",CA$4=""),"",SUMPRODUCT(--(INDEX(Matrix!$C$5:$EV$304,0,$B18)&gt;0),--(INDEX(Matrix!$C$5:$EV$304,0,CA$3)&gt;0)))</f>
        <v>2</v>
      </c>
      <c r="CB18" s="12" t="n">
        <f aca="false">IF(OR($A18="",CB$4=""),"",SUMPRODUCT(--(INDEX(Matrix!$C$5:$EV$304,0,$B18)&gt;0),--(INDEX(Matrix!$C$5:$EV$304,0,CB$3)&gt;0)))</f>
        <v>0</v>
      </c>
      <c r="CC18" s="12" t="n">
        <f aca="false">IF(OR($A18="",CC$4=""),"",SUMPRODUCT(--(INDEX(Matrix!$C$5:$EV$304,0,$B18)&gt;0),--(INDEX(Matrix!$C$5:$EV$304,0,CC$3)&gt;0)))</f>
        <v>0</v>
      </c>
      <c r="CD18" s="12" t="n">
        <f aca="false">IF(OR($A18="",CD$4=""),"",SUMPRODUCT(--(INDEX(Matrix!$C$5:$EV$304,0,$B18)&gt;0),--(INDEX(Matrix!$C$5:$EV$304,0,CD$3)&gt;0)))</f>
        <v>5</v>
      </c>
      <c r="CE18" s="12" t="n">
        <f aca="false">IF(OR($A18="",CE$4=""),"",SUMPRODUCT(--(INDEX(Matrix!$C$5:$EV$304,0,$B18)&gt;0),--(INDEX(Matrix!$C$5:$EV$304,0,CE$3)&gt;0)))</f>
        <v>5</v>
      </c>
      <c r="CF18" s="12" t="n">
        <f aca="false">IF(OR($A18="",CF$4=""),"",SUMPRODUCT(--(INDEX(Matrix!$C$5:$EV$304,0,$B18)&gt;0),--(INDEX(Matrix!$C$5:$EV$304,0,CF$3)&gt;0)))</f>
        <v>3</v>
      </c>
      <c r="CG18" s="12" t="n">
        <f aca="false">IF(OR($A18="",CG$4=""),"",SUMPRODUCT(--(INDEX(Matrix!$C$5:$EV$304,0,$B18)&gt;0),--(INDEX(Matrix!$C$5:$EV$304,0,CG$3)&gt;0)))</f>
        <v>8</v>
      </c>
      <c r="CH18" s="12" t="n">
        <f aca="false">IF(OR($A18="",CH$4=""),"",SUMPRODUCT(--(INDEX(Matrix!$C$5:$EV$304,0,$B18)&gt;0),--(INDEX(Matrix!$C$5:$EV$304,0,CH$3)&gt;0)))</f>
        <v>2</v>
      </c>
      <c r="CI18" s="12" t="n">
        <f aca="false">IF(OR($A18="",CI$4=""),"",SUMPRODUCT(--(INDEX(Matrix!$C$5:$EV$304,0,$B18)&gt;0),--(INDEX(Matrix!$C$5:$EV$304,0,CI$3)&gt;0)))</f>
        <v>7</v>
      </c>
      <c r="CJ18" s="12" t="n">
        <f aca="false">IF(OR($A18="",CJ$4=""),"",SUMPRODUCT(--(INDEX(Matrix!$C$5:$EV$304,0,$B18)&gt;0),--(INDEX(Matrix!$C$5:$EV$304,0,CJ$3)&gt;0)))</f>
        <v>4</v>
      </c>
      <c r="CK18" s="12" t="n">
        <f aca="false">IF(OR($A18="",CK$4=""),"",SUMPRODUCT(--(INDEX(Matrix!$C$5:$EV$304,0,$B18)&gt;0),--(INDEX(Matrix!$C$5:$EV$304,0,CK$3)&gt;0)))</f>
        <v>8</v>
      </c>
      <c r="CL18" s="12" t="n">
        <f aca="false">IF(OR($A18="",CL$4=""),"",SUMPRODUCT(--(INDEX(Matrix!$C$5:$EV$304,0,$B18)&gt;0),--(INDEX(Matrix!$C$5:$EV$304,0,CL$3)&gt;0)))</f>
        <v>5</v>
      </c>
      <c r="CM18" s="12" t="n">
        <f aca="false">IF(OR($A18="",CM$4=""),"",SUMPRODUCT(--(INDEX(Matrix!$C$5:$EV$304,0,$B18)&gt;0),--(INDEX(Matrix!$C$5:$EV$304,0,CM$3)&gt;0)))</f>
        <v>7</v>
      </c>
      <c r="CN18" s="12" t="n">
        <f aca="false">IF(OR($A18="",CN$4=""),"",SUMPRODUCT(--(INDEX(Matrix!$C$5:$EV$304,0,$B18)&gt;0),--(INDEX(Matrix!$C$5:$EV$304,0,CN$3)&gt;0)))</f>
        <v>8</v>
      </c>
      <c r="CO18" s="12" t="n">
        <f aca="false">IF(OR($A18="",CO$4=""),"",SUMPRODUCT(--(INDEX(Matrix!$C$5:$EV$304,0,$B18)&gt;0),--(INDEX(Matrix!$C$5:$EV$304,0,CO$3)&gt;0)))</f>
        <v>8</v>
      </c>
      <c r="CP18" s="12" t="n">
        <f aca="false">IF(OR($A18="",CP$4=""),"",SUMPRODUCT(--(INDEX(Matrix!$C$5:$EV$304,0,$B18)&gt;0),--(INDEX(Matrix!$C$5:$EV$304,0,CP$3)&gt;0)))</f>
        <v>6</v>
      </c>
      <c r="CQ18" s="12" t="n">
        <f aca="false">IF(OR($A18="",CQ$4=""),"",SUMPRODUCT(--(INDEX(Matrix!$C$5:$EV$304,0,$B18)&gt;0),--(INDEX(Matrix!$C$5:$EV$304,0,CQ$3)&gt;0)))</f>
        <v>6</v>
      </c>
      <c r="CR18" s="12" t="n">
        <f aca="false">IF(OR($A18="",CR$4=""),"",SUMPRODUCT(--(INDEX(Matrix!$C$5:$EV$304,0,$B18)&gt;0),--(INDEX(Matrix!$C$5:$EV$304,0,CR$3)&gt;0)))</f>
        <v>7</v>
      </c>
      <c r="CS18" s="12" t="n">
        <f aca="false">IF(OR($A18="",CS$4=""),"",SUMPRODUCT(--(INDEX(Matrix!$C$5:$EV$304,0,$B18)&gt;0),--(INDEX(Matrix!$C$5:$EV$304,0,CS$3)&gt;0)))</f>
        <v>8</v>
      </c>
      <c r="CT18" s="12" t="n">
        <f aca="false">IF(OR($A18="",CT$4=""),"",SUMPRODUCT(--(INDEX(Matrix!$C$5:$EV$304,0,$B18)&gt;0),--(INDEX(Matrix!$C$5:$EV$304,0,CT$3)&gt;0)))</f>
        <v>8</v>
      </c>
      <c r="CU18" s="12" t="n">
        <f aca="false">IF(OR($A18="",CU$4=""),"",SUMPRODUCT(--(INDEX(Matrix!$C$5:$EV$304,0,$B18)&gt;0),--(INDEX(Matrix!$C$5:$EV$304,0,CU$3)&gt;0)))</f>
        <v>6</v>
      </c>
      <c r="CV18" s="12" t="n">
        <f aca="false">IF(OR($A18="",CV$4=""),"",SUMPRODUCT(--(INDEX(Matrix!$C$5:$EV$304,0,$B18)&gt;0),--(INDEX(Matrix!$C$5:$EV$304,0,CV$3)&gt;0)))</f>
        <v>7</v>
      </c>
      <c r="CW18" s="12" t="n">
        <f aca="false">IF(OR($A18="",CW$4=""),"",SUMPRODUCT(--(INDEX(Matrix!$C$5:$EV$304,0,$B18)&gt;0),--(INDEX(Matrix!$C$5:$EV$304,0,CW$3)&gt;0)))</f>
        <v>5</v>
      </c>
      <c r="CX18" s="12" t="n">
        <f aca="false">IF(OR($A18="",CX$4=""),"",SUMPRODUCT(--(INDEX(Matrix!$C$5:$EV$304,0,$B18)&gt;0),--(INDEX(Matrix!$C$5:$EV$304,0,CX$3)&gt;0)))</f>
        <v>6</v>
      </c>
      <c r="CY18" s="12" t="n">
        <f aca="false">IF(OR($A18="",CY$4=""),"",SUMPRODUCT(--(INDEX(Matrix!$C$5:$EV$304,0,$B18)&gt;0),--(INDEX(Matrix!$C$5:$EV$304,0,CY$3)&gt;0)))</f>
        <v>6</v>
      </c>
      <c r="CZ18" s="12" t="n">
        <f aca="false">IF(OR($A18="",CZ$4=""),"",SUMPRODUCT(--(INDEX(Matrix!$C$5:$EV$304,0,$B18)&gt;0),--(INDEX(Matrix!$C$5:$EV$304,0,CZ$3)&gt;0)))</f>
        <v>0</v>
      </c>
      <c r="DA18" s="12" t="n">
        <f aca="false">IF(OR($A18="",DA$4=""),"",SUMPRODUCT(--(INDEX(Matrix!$C$5:$EV$304,0,$B18)&gt;0),--(INDEX(Matrix!$C$5:$EV$304,0,DA$3)&gt;0)))</f>
        <v>7</v>
      </c>
      <c r="DB18" s="12" t="n">
        <f aca="false">IF(OR($A18="",DB$4=""),"",SUMPRODUCT(--(INDEX(Matrix!$C$5:$EV$304,0,$B18)&gt;0),--(INDEX(Matrix!$C$5:$EV$304,0,DB$3)&gt;0)))</f>
        <v>0</v>
      </c>
      <c r="DC18" s="12" t="n">
        <f aca="false">IF(OR($A18="",DC$4=""),"",SUMPRODUCT(--(INDEX(Matrix!$C$5:$EV$304,0,$B18)&gt;0),--(INDEX(Matrix!$C$5:$EV$304,0,DC$3)&gt;0)))</f>
        <v>0</v>
      </c>
      <c r="DD18" s="12" t="n">
        <f aca="false">IF(OR($A18="",DD$4=""),"",SUMPRODUCT(--(INDEX(Matrix!$C$5:$EV$304,0,$B18)&gt;0),--(INDEX(Matrix!$C$5:$EV$304,0,DD$3)&gt;0)))</f>
        <v>6</v>
      </c>
      <c r="DE18" s="12" t="str">
        <f aca="false">IF(OR($A18="",DE$4=""),"",SUMPRODUCT(--(INDEX(Matrix!$C$5:$EV$304,0,$B18)&gt;0),--(INDEX(Matrix!$C$5:$EV$304,0,DE$3)&gt;0)))</f>
        <v/>
      </c>
      <c r="DF18" s="12" t="str">
        <f aca="false">IF(OR($A18="",DF$4=""),"",SUMPRODUCT(--(INDEX(Matrix!$C$5:$EV$304,0,$B18)&gt;0),--(INDEX(Matrix!$C$5:$EV$304,0,DF$3)&gt;0)))</f>
        <v/>
      </c>
      <c r="DG18" s="12" t="str">
        <f aca="false">IF(OR($A18="",DG$4=""),"",SUMPRODUCT(--(INDEX(Matrix!$C$5:$EV$304,0,$B18)&gt;0),--(INDEX(Matrix!$C$5:$EV$304,0,DG$3)&gt;0)))</f>
        <v/>
      </c>
      <c r="DH18" s="12" t="str">
        <f aca="false">IF(OR($A18="",DH$4=""),"",SUMPRODUCT(--(INDEX(Matrix!$C$5:$EV$304,0,$B18)&gt;0),--(INDEX(Matrix!$C$5:$EV$304,0,DH$3)&gt;0)))</f>
        <v/>
      </c>
      <c r="DI18" s="12" t="str">
        <f aca="false">IF(OR($A18="",DI$4=""),"",SUMPRODUCT(--(INDEX(Matrix!$C$5:$EV$304,0,$B18)&gt;0),--(INDEX(Matrix!$C$5:$EV$304,0,DI$3)&gt;0)))</f>
        <v/>
      </c>
      <c r="DJ18" s="12" t="str">
        <f aca="false">IF(OR($A18="",DJ$4=""),"",SUMPRODUCT(--(INDEX(Matrix!$C$5:$EV$304,0,$B18)&gt;0),--(INDEX(Matrix!$C$5:$EV$304,0,DJ$3)&gt;0)))</f>
        <v/>
      </c>
      <c r="DK18" s="12" t="str">
        <f aca="false">IF(OR($A18="",DK$4=""),"",SUMPRODUCT(--(INDEX(Matrix!$C$5:$EV$304,0,$B18)&gt;0),--(INDEX(Matrix!$C$5:$EV$304,0,DK$3)&gt;0)))</f>
        <v/>
      </c>
      <c r="DL18" s="12" t="str">
        <f aca="false">IF(OR($A18="",DL$4=""),"",SUMPRODUCT(--(INDEX(Matrix!$C$5:$EV$304,0,$B18)&gt;0),--(INDEX(Matrix!$C$5:$EV$304,0,DL$3)&gt;0)))</f>
        <v/>
      </c>
      <c r="DM18" s="12" t="str">
        <f aca="false">IF(OR($A18="",DM$4=""),"",SUMPRODUCT(--(INDEX(Matrix!$C$5:$EV$304,0,$B18)&gt;0),--(INDEX(Matrix!$C$5:$EV$304,0,DM$3)&gt;0)))</f>
        <v/>
      </c>
      <c r="DN18" s="12" t="str">
        <f aca="false">IF(OR($A18="",DN$4=""),"",SUMPRODUCT(--(INDEX(Matrix!$C$5:$EV$304,0,$B18)&gt;0),--(INDEX(Matrix!$C$5:$EV$304,0,DN$3)&gt;0)))</f>
        <v/>
      </c>
      <c r="DO18" s="12" t="str">
        <f aca="false">IF(OR($A18="",DO$4=""),"",SUMPRODUCT(--(INDEX(Matrix!$C$5:$EV$304,0,$B18)&gt;0),--(INDEX(Matrix!$C$5:$EV$304,0,DO$3)&gt;0)))</f>
        <v/>
      </c>
      <c r="DP18" s="12" t="str">
        <f aca="false">IF(OR($A18="",DP$4=""),"",SUMPRODUCT(--(INDEX(Matrix!$C$5:$EV$304,0,$B18)&gt;0),--(INDEX(Matrix!$C$5:$EV$304,0,DP$3)&gt;0)))</f>
        <v/>
      </c>
      <c r="DQ18" s="12" t="str">
        <f aca="false">IF(OR($A18="",DQ$4=""),"",SUMPRODUCT(--(INDEX(Matrix!$C$5:$EV$304,0,$B18)&gt;0),--(INDEX(Matrix!$C$5:$EV$304,0,DQ$3)&gt;0)))</f>
        <v/>
      </c>
      <c r="DR18" s="12" t="str">
        <f aca="false">IF(OR($A18="",DR$4=""),"",SUMPRODUCT(--(INDEX(Matrix!$C$5:$EV$304,0,$B18)&gt;0),--(INDEX(Matrix!$C$5:$EV$304,0,DR$3)&gt;0)))</f>
        <v/>
      </c>
      <c r="DS18" s="12" t="str">
        <f aca="false">IF(OR($A18="",DS$4=""),"",SUMPRODUCT(--(INDEX(Matrix!$C$5:$EV$304,0,$B18)&gt;0),--(INDEX(Matrix!$C$5:$EV$304,0,DS$3)&gt;0)))</f>
        <v/>
      </c>
      <c r="DT18" s="12" t="str">
        <f aca="false">IF(OR($A18="",DT$4=""),"",SUMPRODUCT(--(INDEX(Matrix!$C$5:$EV$304,0,$B18)&gt;0),--(INDEX(Matrix!$C$5:$EV$304,0,DT$3)&gt;0)))</f>
        <v/>
      </c>
      <c r="DU18" s="12" t="str">
        <f aca="false">IF(OR($A18="",DU$4=""),"",SUMPRODUCT(--(INDEX(Matrix!$C$5:$EV$304,0,$B18)&gt;0),--(INDEX(Matrix!$C$5:$EV$304,0,DU$3)&gt;0)))</f>
        <v/>
      </c>
      <c r="DV18" s="12" t="str">
        <f aca="false">IF(OR($A18="",DV$4=""),"",SUMPRODUCT(--(INDEX(Matrix!$C$5:$EV$304,0,$B18)&gt;0),--(INDEX(Matrix!$C$5:$EV$304,0,DV$3)&gt;0)))</f>
        <v/>
      </c>
      <c r="DW18" s="12" t="str">
        <f aca="false">IF(OR($A18="",DW$4=""),"",SUMPRODUCT(--(INDEX(Matrix!$C$5:$EV$304,0,$B18)&gt;0),--(INDEX(Matrix!$C$5:$EV$304,0,DW$3)&gt;0)))</f>
        <v/>
      </c>
      <c r="DX18" s="12" t="str">
        <f aca="false">IF(OR($A18="",DX$4=""),"",SUMPRODUCT(--(INDEX(Matrix!$C$5:$EV$304,0,$B18)&gt;0),--(INDEX(Matrix!$C$5:$EV$304,0,DX$3)&gt;0)))</f>
        <v/>
      </c>
      <c r="DY18" s="12" t="str">
        <f aca="false">IF(OR($A18="",DY$4=""),"",SUMPRODUCT(--(INDEX(Matrix!$C$5:$EV$304,0,$B18)&gt;0),--(INDEX(Matrix!$C$5:$EV$304,0,DY$3)&gt;0)))</f>
        <v/>
      </c>
      <c r="DZ18" s="12" t="str">
        <f aca="false">IF(OR($A18="",DZ$4=""),"",SUMPRODUCT(--(INDEX(Matrix!$C$5:$EV$304,0,$B18)&gt;0),--(INDEX(Matrix!$C$5:$EV$304,0,DZ$3)&gt;0)))</f>
        <v/>
      </c>
      <c r="EA18" s="12" t="str">
        <f aca="false">IF(OR($A18="",EA$4=""),"",SUMPRODUCT(--(INDEX(Matrix!$C$5:$EV$304,0,$B18)&gt;0),--(INDEX(Matrix!$C$5:$EV$304,0,EA$3)&gt;0)))</f>
        <v/>
      </c>
      <c r="EB18" s="12" t="str">
        <f aca="false">IF(OR($A18="",EB$4=""),"",SUMPRODUCT(--(INDEX(Matrix!$C$5:$EV$304,0,$B18)&gt;0),--(INDEX(Matrix!$C$5:$EV$304,0,EB$3)&gt;0)))</f>
        <v/>
      </c>
      <c r="EC18" s="12" t="str">
        <f aca="false">IF(OR($A18="",EC$4=""),"",SUMPRODUCT(--(INDEX(Matrix!$C$5:$EV$304,0,$B18)&gt;0),--(INDEX(Matrix!$C$5:$EV$304,0,EC$3)&gt;0)))</f>
        <v/>
      </c>
      <c r="ED18" s="12" t="str">
        <f aca="false">IF(OR($A18="",ED$4=""),"",SUMPRODUCT(--(INDEX(Matrix!$C$5:$EV$304,0,$B18)&gt;0),--(INDEX(Matrix!$C$5:$EV$304,0,ED$3)&gt;0)))</f>
        <v/>
      </c>
      <c r="EE18" s="12" t="str">
        <f aca="false">IF(OR($A18="",EE$4=""),"",SUMPRODUCT(--(INDEX(Matrix!$C$5:$EV$304,0,$B18)&gt;0),--(INDEX(Matrix!$C$5:$EV$304,0,EE$3)&gt;0)))</f>
        <v/>
      </c>
      <c r="EF18" s="12" t="str">
        <f aca="false">IF(OR($A18="",EF$4=""),"",SUMPRODUCT(--(INDEX(Matrix!$C$5:$EV$304,0,$B18)&gt;0),--(INDEX(Matrix!$C$5:$EV$304,0,EF$3)&gt;0)))</f>
        <v/>
      </c>
      <c r="EG18" s="12" t="str">
        <f aca="false">IF(OR($A18="",EG$4=""),"",SUMPRODUCT(--(INDEX(Matrix!$C$5:$EV$304,0,$B18)&gt;0),--(INDEX(Matrix!$C$5:$EV$304,0,EG$3)&gt;0)))</f>
        <v/>
      </c>
      <c r="EH18" s="12" t="str">
        <f aca="false">IF(OR($A18="",EH$4=""),"",SUMPRODUCT(--(INDEX(Matrix!$C$5:$EV$304,0,$B18)&gt;0),--(INDEX(Matrix!$C$5:$EV$304,0,EH$3)&gt;0)))</f>
        <v/>
      </c>
      <c r="EI18" s="12" t="str">
        <f aca="false">IF(OR($A18="",EI$4=""),"",SUMPRODUCT(--(INDEX(Matrix!$C$5:$EV$304,0,$B18)&gt;0),--(INDEX(Matrix!$C$5:$EV$304,0,EI$3)&gt;0)))</f>
        <v/>
      </c>
      <c r="EJ18" s="12" t="str">
        <f aca="false">IF(OR($A18="",EJ$4=""),"",SUMPRODUCT(--(INDEX(Matrix!$C$5:$EV$304,0,$B18)&gt;0),--(INDEX(Matrix!$C$5:$EV$304,0,EJ$3)&gt;0)))</f>
        <v/>
      </c>
      <c r="EK18" s="12" t="str">
        <f aca="false">IF(OR($A18="",EK$4=""),"",SUMPRODUCT(--(INDEX(Matrix!$C$5:$EV$304,0,$B18)&gt;0),--(INDEX(Matrix!$C$5:$EV$304,0,EK$3)&gt;0)))</f>
        <v/>
      </c>
      <c r="EL18" s="12" t="str">
        <f aca="false">IF(OR($A18="",EL$4=""),"",SUMPRODUCT(--(INDEX(Matrix!$C$5:$EV$304,0,$B18)&gt;0),--(INDEX(Matrix!$C$5:$EV$304,0,EL$3)&gt;0)))</f>
        <v/>
      </c>
      <c r="EM18" s="12" t="str">
        <f aca="false">IF(OR($A18="",EM$4=""),"",SUMPRODUCT(--(INDEX(Matrix!$C$5:$EV$304,0,$B18)&gt;0),--(INDEX(Matrix!$C$5:$EV$304,0,EM$3)&gt;0)))</f>
        <v/>
      </c>
      <c r="EN18" s="12" t="str">
        <f aca="false">IF(OR($A18="",EN$4=""),"",SUMPRODUCT(--(INDEX(Matrix!$C$5:$EV$304,0,$B18)&gt;0),--(INDEX(Matrix!$C$5:$EV$304,0,EN$3)&gt;0)))</f>
        <v/>
      </c>
      <c r="EO18" s="12" t="str">
        <f aca="false">IF(OR($A18="",EO$4=""),"",SUMPRODUCT(--(INDEX(Matrix!$C$5:$EV$304,0,$B18)&gt;0),--(INDEX(Matrix!$C$5:$EV$304,0,EO$3)&gt;0)))</f>
        <v/>
      </c>
      <c r="EP18" s="12" t="str">
        <f aca="false">IF(OR($A18="",EP$4=""),"",SUMPRODUCT(--(INDEX(Matrix!$C$5:$EV$304,0,$B18)&gt;0),--(INDEX(Matrix!$C$5:$EV$304,0,EP$3)&gt;0)))</f>
        <v/>
      </c>
      <c r="EQ18" s="12" t="str">
        <f aca="false">IF(OR($A18="",EQ$4=""),"",SUMPRODUCT(--(INDEX(Matrix!$C$5:$EV$304,0,$B18)&gt;0),--(INDEX(Matrix!$C$5:$EV$304,0,EQ$3)&gt;0)))</f>
        <v/>
      </c>
      <c r="ER18" s="12" t="str">
        <f aca="false">IF(OR($A18="",ER$4=""),"",SUMPRODUCT(--(INDEX(Matrix!$C$5:$EV$304,0,$B18)&gt;0),--(INDEX(Matrix!$C$5:$EV$304,0,ER$3)&gt;0)))</f>
        <v/>
      </c>
      <c r="ES18" s="12" t="str">
        <f aca="false">IF(OR($A18="",ES$4=""),"",SUMPRODUCT(--(INDEX(Matrix!$C$5:$EV$304,0,$B18)&gt;0),--(INDEX(Matrix!$C$5:$EV$304,0,ES$3)&gt;0)))</f>
        <v/>
      </c>
      <c r="ET18" s="12" t="str">
        <f aca="false">IF(OR($A18="",ET$4=""),"",SUMPRODUCT(--(INDEX(Matrix!$C$5:$EV$304,0,$B18)&gt;0),--(INDEX(Matrix!$C$5:$EV$304,0,ET$3)&gt;0)))</f>
        <v/>
      </c>
      <c r="EU18" s="12" t="str">
        <f aca="false">IF(OR($A18="",EU$4=""),"",SUMPRODUCT(--(INDEX(Matrix!$C$5:$EV$304,0,$B18)&gt;0),--(INDEX(Matrix!$C$5:$EV$304,0,EU$3)&gt;0)))</f>
        <v/>
      </c>
      <c r="EV18" s="12" t="str">
        <f aca="false">IF(OR($A18="",EV$4=""),"",SUMPRODUCT(--(INDEX(Matrix!$C$5:$EV$304,0,$B18)&gt;0),--(INDEX(Matrix!$C$5:$EV$304,0,EV$3)&gt;0)))</f>
        <v/>
      </c>
    </row>
    <row r="19" customFormat="false" ht="15" hidden="false" customHeight="false" outlineLevel="0" collapsed="false">
      <c r="A19" s="6" t="str">
        <f aca="false">IF(INDEX(Products!$A$2:$A$151,$B19)="","",INDEX(Products!$A$2:$A$151,$B19))</f>
        <v>Cardyd-AM 40/10</v>
      </c>
      <c r="B19" s="23" t="n">
        <v>15</v>
      </c>
      <c r="C19" s="12" t="n">
        <f aca="false">IF(OR($A19="",C$4=""),"",SUMPRODUCT(--(INDEX(Matrix!$C$5:$EV$304,0,$B19)&gt;0),--(INDEX(Matrix!$C$5:$EV$304,0,C$3)&gt;0)))</f>
        <v>7</v>
      </c>
      <c r="D19" s="12" t="n">
        <f aca="false">IF(OR($A19="",D$4=""),"",SUMPRODUCT(--(INDEX(Matrix!$C$5:$EV$304,0,$B19)&gt;0),--(INDEX(Matrix!$C$5:$EV$304,0,D$3)&gt;0)))</f>
        <v>7</v>
      </c>
      <c r="E19" s="12" t="n">
        <f aca="false">IF(OR($A19="",E$4=""),"",SUMPRODUCT(--(INDEX(Matrix!$C$5:$EV$304,0,$B19)&gt;0),--(INDEX(Matrix!$C$5:$EV$304,0,E$3)&gt;0)))</f>
        <v>7</v>
      </c>
      <c r="F19" s="12" t="n">
        <f aca="false">IF(OR($A19="",F$4=""),"",SUMPRODUCT(--(INDEX(Matrix!$C$5:$EV$304,0,$B19)&gt;0),--(INDEX(Matrix!$C$5:$EV$304,0,F$3)&gt;0)))</f>
        <v>8</v>
      </c>
      <c r="G19" s="12" t="n">
        <f aca="false">IF(OR($A19="",G$4=""),"",SUMPRODUCT(--(INDEX(Matrix!$C$5:$EV$304,0,$B19)&gt;0),--(INDEX(Matrix!$C$5:$EV$304,0,G$3)&gt;0)))</f>
        <v>8</v>
      </c>
      <c r="H19" s="12" t="n">
        <f aca="false">IF(OR($A19="",H$4=""),"",SUMPRODUCT(--(INDEX(Matrix!$C$5:$EV$304,0,$B19)&gt;0),--(INDEX(Matrix!$C$5:$EV$304,0,H$3)&gt;0)))</f>
        <v>8</v>
      </c>
      <c r="I19" s="12" t="n">
        <f aca="false">IF(OR($A19="",I$4=""),"",SUMPRODUCT(--(INDEX(Matrix!$C$5:$EV$304,0,$B19)&gt;0),--(INDEX(Matrix!$C$5:$EV$304,0,I$3)&gt;0)))</f>
        <v>5</v>
      </c>
      <c r="J19" s="12" t="n">
        <f aca="false">IF(OR($A19="",J$4=""),"",SUMPRODUCT(--(INDEX(Matrix!$C$5:$EV$304,0,$B19)&gt;0),--(INDEX(Matrix!$C$5:$EV$304,0,J$3)&gt;0)))</f>
        <v>5</v>
      </c>
      <c r="K19" s="12" t="n">
        <f aca="false">IF(OR($A19="",K$4=""),"",SUMPRODUCT(--(INDEX(Matrix!$C$5:$EV$304,0,$B19)&gt;0),--(INDEX(Matrix!$C$5:$EV$304,0,K$3)&gt;0)))</f>
        <v>13</v>
      </c>
      <c r="L19" s="12" t="n">
        <f aca="false">IF(OR($A19="",L$4=""),"",SUMPRODUCT(--(INDEX(Matrix!$C$5:$EV$304,0,$B19)&gt;0),--(INDEX(Matrix!$C$5:$EV$304,0,L$3)&gt;0)))</f>
        <v>13</v>
      </c>
      <c r="M19" s="12" t="n">
        <f aca="false">IF(OR($A19="",M$4=""),"",SUMPRODUCT(--(INDEX(Matrix!$C$5:$EV$304,0,$B19)&gt;0),--(INDEX(Matrix!$C$5:$EV$304,0,M$3)&gt;0)))</f>
        <v>13</v>
      </c>
      <c r="N19" s="12" t="n">
        <f aca="false">IF(OR($A19="",N$4=""),"",SUMPRODUCT(--(INDEX(Matrix!$C$5:$EV$304,0,$B19)&gt;0),--(INDEX(Matrix!$C$5:$EV$304,0,N$3)&gt;0)))</f>
        <v>15</v>
      </c>
      <c r="O19" s="12" t="n">
        <f aca="false">IF(OR($A19="",O$4=""),"",SUMPRODUCT(--(INDEX(Matrix!$C$5:$EV$304,0,$B19)&gt;0),--(INDEX(Matrix!$C$5:$EV$304,0,O$3)&gt;0)))</f>
        <v>16</v>
      </c>
      <c r="P19" s="12" t="n">
        <f aca="false">IF(OR($A19="",P$4=""),"",SUMPRODUCT(--(INDEX(Matrix!$C$5:$EV$304,0,$B19)&gt;0),--(INDEX(Matrix!$C$5:$EV$304,0,P$3)&gt;0)))</f>
        <v>15</v>
      </c>
      <c r="Q19" s="12" t="n">
        <f aca="false">IF(OR($A19="",Q$4=""),"",SUMPRODUCT(--(INDEX(Matrix!$C$5:$EV$304,0,$B19)&gt;0),--(INDEX(Matrix!$C$5:$EV$304,0,Q$3)&gt;0)))</f>
        <v>16</v>
      </c>
      <c r="R19" s="12" t="n">
        <f aca="false">IF(OR($A19="",R$4=""),"",SUMPRODUCT(--(INDEX(Matrix!$C$5:$EV$304,0,$B19)&gt;0),--(INDEX(Matrix!$C$5:$EV$304,0,R$3)&gt;0)))</f>
        <v>14</v>
      </c>
      <c r="S19" s="12" t="n">
        <f aca="false">IF(OR($A19="",S$4=""),"",SUMPRODUCT(--(INDEX(Matrix!$C$5:$EV$304,0,$B19)&gt;0),--(INDEX(Matrix!$C$5:$EV$304,0,S$3)&gt;0)))</f>
        <v>14</v>
      </c>
      <c r="T19" s="12" t="n">
        <f aca="false">IF(OR($A19="",T$4=""),"",SUMPRODUCT(--(INDEX(Matrix!$C$5:$EV$304,0,$B19)&gt;0),--(INDEX(Matrix!$C$5:$EV$304,0,T$3)&gt;0)))</f>
        <v>14</v>
      </c>
      <c r="U19" s="12" t="n">
        <f aca="false">IF(OR($A19="",U$4=""),"",SUMPRODUCT(--(INDEX(Matrix!$C$5:$EV$304,0,$B19)&gt;0),--(INDEX(Matrix!$C$5:$EV$304,0,U$3)&gt;0)))</f>
        <v>0</v>
      </c>
      <c r="V19" s="12" t="n">
        <f aca="false">IF(OR($A19="",V$4=""),"",SUMPRODUCT(--(INDEX(Matrix!$C$5:$EV$304,0,$B19)&gt;0),--(INDEX(Matrix!$C$5:$EV$304,0,V$3)&gt;0)))</f>
        <v>0</v>
      </c>
      <c r="W19" s="12" t="n">
        <f aca="false">IF(OR($A19="",W$4=""),"",SUMPRODUCT(--(INDEX(Matrix!$C$5:$EV$304,0,$B19)&gt;0),--(INDEX(Matrix!$C$5:$EV$304,0,W$3)&gt;0)))</f>
        <v>5</v>
      </c>
      <c r="X19" s="12" t="n">
        <f aca="false">IF(OR($A19="",X$4=""),"",SUMPRODUCT(--(INDEX(Matrix!$C$5:$EV$304,0,$B19)&gt;0),--(INDEX(Matrix!$C$5:$EV$304,0,X$3)&gt;0)))</f>
        <v>5</v>
      </c>
      <c r="Y19" s="12" t="n">
        <f aca="false">IF(OR($A19="",Y$4=""),"",SUMPRODUCT(--(INDEX(Matrix!$C$5:$EV$304,0,$B19)&gt;0),--(INDEX(Matrix!$C$5:$EV$304,0,Y$3)&gt;0)))</f>
        <v>6</v>
      </c>
      <c r="Z19" s="12" t="n">
        <f aca="false">IF(OR($A19="",Z$4=""),"",SUMPRODUCT(--(INDEX(Matrix!$C$5:$EV$304,0,$B19)&gt;0),--(INDEX(Matrix!$C$5:$EV$304,0,Z$3)&gt;0)))</f>
        <v>6</v>
      </c>
      <c r="AA19" s="12" t="n">
        <f aca="false">IF(OR($A19="",AA$4=""),"",SUMPRODUCT(--(INDEX(Matrix!$C$5:$EV$304,0,$B19)&gt;0),--(INDEX(Matrix!$C$5:$EV$304,0,AA$3)&gt;0)))</f>
        <v>10</v>
      </c>
      <c r="AB19" s="12" t="n">
        <f aca="false">IF(OR($A19="",AB$4=""),"",SUMPRODUCT(--(INDEX(Matrix!$C$5:$EV$304,0,$B19)&gt;0),--(INDEX(Matrix!$C$5:$EV$304,0,AB$3)&gt;0)))</f>
        <v>4</v>
      </c>
      <c r="AC19" s="12" t="n">
        <f aca="false">IF(OR($A19="",AC$4=""),"",SUMPRODUCT(--(INDEX(Matrix!$C$5:$EV$304,0,$B19)&gt;0),--(INDEX(Matrix!$C$5:$EV$304,0,AC$3)&gt;0)))</f>
        <v>2</v>
      </c>
      <c r="AD19" s="12" t="n">
        <f aca="false">IF(OR($A19="",AD$4=""),"",SUMPRODUCT(--(INDEX(Matrix!$C$5:$EV$304,0,$B19)&gt;0),--(INDEX(Matrix!$C$5:$EV$304,0,AD$3)&gt;0)))</f>
        <v>0</v>
      </c>
      <c r="AE19" s="12" t="n">
        <f aca="false">IF(OR($A19="",AE$4=""),"",SUMPRODUCT(--(INDEX(Matrix!$C$5:$EV$304,0,$B19)&gt;0),--(INDEX(Matrix!$C$5:$EV$304,0,AE$3)&gt;0)))</f>
        <v>7</v>
      </c>
      <c r="AF19" s="12" t="n">
        <f aca="false">IF(OR($A19="",AF$4=""),"",SUMPRODUCT(--(INDEX(Matrix!$C$5:$EV$304,0,$B19)&gt;0),--(INDEX(Matrix!$C$5:$EV$304,0,AF$3)&gt;0)))</f>
        <v>7</v>
      </c>
      <c r="AG19" s="12" t="n">
        <f aca="false">IF(OR($A19="",AG$4=""),"",SUMPRODUCT(--(INDEX(Matrix!$C$5:$EV$304,0,$B19)&gt;0),--(INDEX(Matrix!$C$5:$EV$304,0,AG$3)&gt;0)))</f>
        <v>7</v>
      </c>
      <c r="AH19" s="12" t="n">
        <f aca="false">IF(OR($A19="",AH$4=""),"",SUMPRODUCT(--(INDEX(Matrix!$C$5:$EV$304,0,$B19)&gt;0),--(INDEX(Matrix!$C$5:$EV$304,0,AH$3)&gt;0)))</f>
        <v>6</v>
      </c>
      <c r="AI19" s="12" t="n">
        <f aca="false">IF(OR($A19="",AI$4=""),"",SUMPRODUCT(--(INDEX(Matrix!$C$5:$EV$304,0,$B19)&gt;0),--(INDEX(Matrix!$C$5:$EV$304,0,AI$3)&gt;0)))</f>
        <v>4</v>
      </c>
      <c r="AJ19" s="12" t="n">
        <f aca="false">IF(OR($A19="",AJ$4=""),"",SUMPRODUCT(--(INDEX(Matrix!$C$5:$EV$304,0,$B19)&gt;0),--(INDEX(Matrix!$C$5:$EV$304,0,AJ$3)&gt;0)))</f>
        <v>4</v>
      </c>
      <c r="AK19" s="12" t="n">
        <f aca="false">IF(OR($A19="",AK$4=""),"",SUMPRODUCT(--(INDEX(Matrix!$C$5:$EV$304,0,$B19)&gt;0),--(INDEX(Matrix!$C$5:$EV$304,0,AK$3)&gt;0)))</f>
        <v>5</v>
      </c>
      <c r="AL19" s="12" t="n">
        <f aca="false">IF(OR($A19="",AL$4=""),"",SUMPRODUCT(--(INDEX(Matrix!$C$5:$EV$304,0,$B19)&gt;0),--(INDEX(Matrix!$C$5:$EV$304,0,AL$3)&gt;0)))</f>
        <v>5</v>
      </c>
      <c r="AM19" s="12" t="n">
        <f aca="false">IF(OR($A19="",AM$4=""),"",SUMPRODUCT(--(INDEX(Matrix!$C$5:$EV$304,0,$B19)&gt;0),--(INDEX(Matrix!$C$5:$EV$304,0,AM$3)&gt;0)))</f>
        <v>4</v>
      </c>
      <c r="AN19" s="12" t="n">
        <f aca="false">IF(OR($A19="",AN$4=""),"",SUMPRODUCT(--(INDEX(Matrix!$C$5:$EV$304,0,$B19)&gt;0),--(INDEX(Matrix!$C$5:$EV$304,0,AN$3)&gt;0)))</f>
        <v>4</v>
      </c>
      <c r="AO19" s="12" t="n">
        <f aca="false">IF(OR($A19="",AO$4=""),"",SUMPRODUCT(--(INDEX(Matrix!$C$5:$EV$304,0,$B19)&gt;0),--(INDEX(Matrix!$C$5:$EV$304,0,AO$3)&gt;0)))</f>
        <v>1</v>
      </c>
      <c r="AP19" s="12" t="n">
        <f aca="false">IF(OR($A19="",AP$4=""),"",SUMPRODUCT(--(INDEX(Matrix!$C$5:$EV$304,0,$B19)&gt;0),--(INDEX(Matrix!$C$5:$EV$304,0,AP$3)&gt;0)))</f>
        <v>1</v>
      </c>
      <c r="AQ19" s="12" t="n">
        <f aca="false">IF(OR($A19="",AQ$4=""),"",SUMPRODUCT(--(INDEX(Matrix!$C$5:$EV$304,0,$B19)&gt;0),--(INDEX(Matrix!$C$5:$EV$304,0,AQ$3)&gt;0)))</f>
        <v>1</v>
      </c>
      <c r="AR19" s="12" t="n">
        <f aca="false">IF(OR($A19="",AR$4=""),"",SUMPRODUCT(--(INDEX(Matrix!$C$5:$EV$304,0,$B19)&gt;0),--(INDEX(Matrix!$C$5:$EV$304,0,AR$3)&gt;0)))</f>
        <v>1</v>
      </c>
      <c r="AS19" s="12" t="n">
        <f aca="false">IF(OR($A19="",AS$4=""),"",SUMPRODUCT(--(INDEX(Matrix!$C$5:$EV$304,0,$B19)&gt;0),--(INDEX(Matrix!$C$5:$EV$304,0,AS$3)&gt;0)))</f>
        <v>1</v>
      </c>
      <c r="AT19" s="12" t="n">
        <f aca="false">IF(OR($A19="",AT$4=""),"",SUMPRODUCT(--(INDEX(Matrix!$C$5:$EV$304,0,$B19)&gt;0),--(INDEX(Matrix!$C$5:$EV$304,0,AT$3)&gt;0)))</f>
        <v>1</v>
      </c>
      <c r="AU19" s="12" t="n">
        <f aca="false">IF(OR($A19="",AU$4=""),"",SUMPRODUCT(--(INDEX(Matrix!$C$5:$EV$304,0,$B19)&gt;0),--(INDEX(Matrix!$C$5:$EV$304,0,AU$3)&gt;0)))</f>
        <v>0</v>
      </c>
      <c r="AV19" s="12" t="n">
        <f aca="false">IF(OR($A19="",AV$4=""),"",SUMPRODUCT(--(INDEX(Matrix!$C$5:$EV$304,0,$B19)&gt;0),--(INDEX(Matrix!$C$5:$EV$304,0,AV$3)&gt;0)))</f>
        <v>4</v>
      </c>
      <c r="AW19" s="12" t="n">
        <f aca="false">IF(OR($A19="",AW$4=""),"",SUMPRODUCT(--(INDEX(Matrix!$C$5:$EV$304,0,$B19)&gt;0),--(INDEX(Matrix!$C$5:$EV$304,0,AW$3)&gt;0)))</f>
        <v>4</v>
      </c>
      <c r="AX19" s="12" t="n">
        <f aca="false">IF(OR($A19="",AX$4=""),"",SUMPRODUCT(--(INDEX(Matrix!$C$5:$EV$304,0,$B19)&gt;0),--(INDEX(Matrix!$C$5:$EV$304,0,AX$3)&gt;0)))</f>
        <v>8</v>
      </c>
      <c r="AY19" s="12" t="n">
        <f aca="false">IF(OR($A19="",AY$4=""),"",SUMPRODUCT(--(INDEX(Matrix!$C$5:$EV$304,0,$B19)&gt;0),--(INDEX(Matrix!$C$5:$EV$304,0,AY$3)&gt;0)))</f>
        <v>8</v>
      </c>
      <c r="AZ19" s="12" t="n">
        <f aca="false">IF(OR($A19="",AZ$4=""),"",SUMPRODUCT(--(INDEX(Matrix!$C$5:$EV$304,0,$B19)&gt;0),--(INDEX(Matrix!$C$5:$EV$304,0,AZ$3)&gt;0)))</f>
        <v>7</v>
      </c>
      <c r="BA19" s="12" t="n">
        <f aca="false">IF(OR($A19="",BA$4=""),"",SUMPRODUCT(--(INDEX(Matrix!$C$5:$EV$304,0,$B19)&gt;0),--(INDEX(Matrix!$C$5:$EV$304,0,BA$3)&gt;0)))</f>
        <v>7</v>
      </c>
      <c r="BB19" s="12" t="n">
        <f aca="false">IF(OR($A19="",BB$4=""),"",SUMPRODUCT(--(INDEX(Matrix!$C$5:$EV$304,0,$B19)&gt;0),--(INDEX(Matrix!$C$5:$EV$304,0,BB$3)&gt;0)))</f>
        <v>6</v>
      </c>
      <c r="BC19" s="12" t="n">
        <f aca="false">IF(OR($A19="",BC$4=""),"",SUMPRODUCT(--(INDEX(Matrix!$C$5:$EV$304,0,$B19)&gt;0),--(INDEX(Matrix!$C$5:$EV$304,0,BC$3)&gt;0)))</f>
        <v>7</v>
      </c>
      <c r="BD19" s="12" t="n">
        <f aca="false">IF(OR($A19="",BD$4=""),"",SUMPRODUCT(--(INDEX(Matrix!$C$5:$EV$304,0,$B19)&gt;0),--(INDEX(Matrix!$C$5:$EV$304,0,BD$3)&gt;0)))</f>
        <v>6</v>
      </c>
      <c r="BE19" s="12" t="n">
        <f aca="false">IF(OR($A19="",BE$4=""),"",SUMPRODUCT(--(INDEX(Matrix!$C$5:$EV$304,0,$B19)&gt;0),--(INDEX(Matrix!$C$5:$EV$304,0,BE$3)&gt;0)))</f>
        <v>6</v>
      </c>
      <c r="BF19" s="12" t="n">
        <f aca="false">IF(OR($A19="",BF$4=""),"",SUMPRODUCT(--(INDEX(Matrix!$C$5:$EV$304,0,$B19)&gt;0),--(INDEX(Matrix!$C$5:$EV$304,0,BF$3)&gt;0)))</f>
        <v>5</v>
      </c>
      <c r="BG19" s="12" t="n">
        <f aca="false">IF(OR($A19="",BG$4=""),"",SUMPRODUCT(--(INDEX(Matrix!$C$5:$EV$304,0,$B19)&gt;0),--(INDEX(Matrix!$C$5:$EV$304,0,BG$3)&gt;0)))</f>
        <v>6</v>
      </c>
      <c r="BH19" s="12" t="n">
        <f aca="false">IF(OR($A19="",BH$4=""),"",SUMPRODUCT(--(INDEX(Matrix!$C$5:$EV$304,0,$B19)&gt;0),--(INDEX(Matrix!$C$5:$EV$304,0,BH$3)&gt;0)))</f>
        <v>5</v>
      </c>
      <c r="BI19" s="12" t="n">
        <f aca="false">IF(OR($A19="",BI$4=""),"",SUMPRODUCT(--(INDEX(Matrix!$C$5:$EV$304,0,$B19)&gt;0),--(INDEX(Matrix!$C$5:$EV$304,0,BI$3)&gt;0)))</f>
        <v>5</v>
      </c>
      <c r="BJ19" s="12" t="n">
        <f aca="false">IF(OR($A19="",BJ$4=""),"",SUMPRODUCT(--(INDEX(Matrix!$C$5:$EV$304,0,$B19)&gt;0),--(INDEX(Matrix!$C$5:$EV$304,0,BJ$3)&gt;0)))</f>
        <v>0</v>
      </c>
      <c r="BK19" s="12" t="n">
        <f aca="false">IF(OR($A19="",BK$4=""),"",SUMPRODUCT(--(INDEX(Matrix!$C$5:$EV$304,0,$B19)&gt;0),--(INDEX(Matrix!$C$5:$EV$304,0,BK$3)&gt;0)))</f>
        <v>8</v>
      </c>
      <c r="BL19" s="12" t="n">
        <f aca="false">IF(OR($A19="",BL$4=""),"",SUMPRODUCT(--(INDEX(Matrix!$C$5:$EV$304,0,$B19)&gt;0),--(INDEX(Matrix!$C$5:$EV$304,0,BL$3)&gt;0)))</f>
        <v>9</v>
      </c>
      <c r="BM19" s="12" t="n">
        <f aca="false">IF(OR($A19="",BM$4=""),"",SUMPRODUCT(--(INDEX(Matrix!$C$5:$EV$304,0,$B19)&gt;0),--(INDEX(Matrix!$C$5:$EV$304,0,BM$3)&gt;0)))</f>
        <v>8</v>
      </c>
      <c r="BN19" s="12" t="n">
        <f aca="false">IF(OR($A19="",BN$4=""),"",SUMPRODUCT(--(INDEX(Matrix!$C$5:$EV$304,0,$B19)&gt;0),--(INDEX(Matrix!$C$5:$EV$304,0,BN$3)&gt;0)))</f>
        <v>8</v>
      </c>
      <c r="BO19" s="12" t="n">
        <f aca="false">IF(OR($A19="",BO$4=""),"",SUMPRODUCT(--(INDEX(Matrix!$C$5:$EV$304,0,$B19)&gt;0),--(INDEX(Matrix!$C$5:$EV$304,0,BO$3)&gt;0)))</f>
        <v>3</v>
      </c>
      <c r="BP19" s="12" t="n">
        <f aca="false">IF(OR($A19="",BP$4=""),"",SUMPRODUCT(--(INDEX(Matrix!$C$5:$EV$304,0,$B19)&gt;0),--(INDEX(Matrix!$C$5:$EV$304,0,BP$3)&gt;0)))</f>
        <v>0</v>
      </c>
      <c r="BQ19" s="12" t="n">
        <f aca="false">IF(OR($A19="",BQ$4=""),"",SUMPRODUCT(--(INDEX(Matrix!$C$5:$EV$304,0,$B19)&gt;0),--(INDEX(Matrix!$C$5:$EV$304,0,BQ$3)&gt;0)))</f>
        <v>0</v>
      </c>
      <c r="BR19" s="12" t="n">
        <f aca="false">IF(OR($A19="",BR$4=""),"",SUMPRODUCT(--(INDEX(Matrix!$C$5:$EV$304,0,$B19)&gt;0),--(INDEX(Matrix!$C$5:$EV$304,0,BR$3)&gt;0)))</f>
        <v>1</v>
      </c>
      <c r="BS19" s="12" t="n">
        <f aca="false">IF(OR($A19="",BS$4=""),"",SUMPRODUCT(--(INDEX(Matrix!$C$5:$EV$304,0,$B19)&gt;0),--(INDEX(Matrix!$C$5:$EV$304,0,BS$3)&gt;0)))</f>
        <v>1</v>
      </c>
      <c r="BT19" s="12" t="n">
        <f aca="false">IF(OR($A19="",BT$4=""),"",SUMPRODUCT(--(INDEX(Matrix!$C$5:$EV$304,0,$B19)&gt;0),--(INDEX(Matrix!$C$5:$EV$304,0,BT$3)&gt;0)))</f>
        <v>0</v>
      </c>
      <c r="BU19" s="12" t="n">
        <f aca="false">IF(OR($A19="",BU$4=""),"",SUMPRODUCT(--(INDEX(Matrix!$C$5:$EV$304,0,$B19)&gt;0),--(INDEX(Matrix!$C$5:$EV$304,0,BU$3)&gt;0)))</f>
        <v>3</v>
      </c>
      <c r="BV19" s="12" t="n">
        <f aca="false">IF(OR($A19="",BV$4=""),"",SUMPRODUCT(--(INDEX(Matrix!$C$5:$EV$304,0,$B19)&gt;0),--(INDEX(Matrix!$C$5:$EV$304,0,BV$3)&gt;0)))</f>
        <v>1</v>
      </c>
      <c r="BW19" s="12" t="n">
        <f aca="false">IF(OR($A19="",BW$4=""),"",SUMPRODUCT(--(INDEX(Matrix!$C$5:$EV$304,0,$B19)&gt;0),--(INDEX(Matrix!$C$5:$EV$304,0,BW$3)&gt;0)))</f>
        <v>1</v>
      </c>
      <c r="BX19" s="12" t="n">
        <f aca="false">IF(OR($A19="",BX$4=""),"",SUMPRODUCT(--(INDEX(Matrix!$C$5:$EV$304,0,$B19)&gt;0),--(INDEX(Matrix!$C$5:$EV$304,0,BX$3)&gt;0)))</f>
        <v>0</v>
      </c>
      <c r="BY19" s="12" t="n">
        <f aca="false">IF(OR($A19="",BY$4=""),"",SUMPRODUCT(--(INDEX(Matrix!$C$5:$EV$304,0,$B19)&gt;0),--(INDEX(Matrix!$C$5:$EV$304,0,BY$3)&gt;0)))</f>
        <v>2</v>
      </c>
      <c r="BZ19" s="12" t="n">
        <f aca="false">IF(OR($A19="",BZ$4=""),"",SUMPRODUCT(--(INDEX(Matrix!$C$5:$EV$304,0,$B19)&gt;0),--(INDEX(Matrix!$C$5:$EV$304,0,BZ$3)&gt;0)))</f>
        <v>2</v>
      </c>
      <c r="CA19" s="12" t="n">
        <f aca="false">IF(OR($A19="",CA$4=""),"",SUMPRODUCT(--(INDEX(Matrix!$C$5:$EV$304,0,$B19)&gt;0),--(INDEX(Matrix!$C$5:$EV$304,0,CA$3)&gt;0)))</f>
        <v>2</v>
      </c>
      <c r="CB19" s="12" t="n">
        <f aca="false">IF(OR($A19="",CB$4=""),"",SUMPRODUCT(--(INDEX(Matrix!$C$5:$EV$304,0,$B19)&gt;0),--(INDEX(Matrix!$C$5:$EV$304,0,CB$3)&gt;0)))</f>
        <v>0</v>
      </c>
      <c r="CC19" s="12" t="n">
        <f aca="false">IF(OR($A19="",CC$4=""),"",SUMPRODUCT(--(INDEX(Matrix!$C$5:$EV$304,0,$B19)&gt;0),--(INDEX(Matrix!$C$5:$EV$304,0,CC$3)&gt;0)))</f>
        <v>0</v>
      </c>
      <c r="CD19" s="12" t="n">
        <f aca="false">IF(OR($A19="",CD$4=""),"",SUMPRODUCT(--(INDEX(Matrix!$C$5:$EV$304,0,$B19)&gt;0),--(INDEX(Matrix!$C$5:$EV$304,0,CD$3)&gt;0)))</f>
        <v>5</v>
      </c>
      <c r="CE19" s="12" t="n">
        <f aca="false">IF(OR($A19="",CE$4=""),"",SUMPRODUCT(--(INDEX(Matrix!$C$5:$EV$304,0,$B19)&gt;0),--(INDEX(Matrix!$C$5:$EV$304,0,CE$3)&gt;0)))</f>
        <v>5</v>
      </c>
      <c r="CF19" s="12" t="n">
        <f aca="false">IF(OR($A19="",CF$4=""),"",SUMPRODUCT(--(INDEX(Matrix!$C$5:$EV$304,0,$B19)&gt;0),--(INDEX(Matrix!$C$5:$EV$304,0,CF$3)&gt;0)))</f>
        <v>3</v>
      </c>
      <c r="CG19" s="12" t="n">
        <f aca="false">IF(OR($A19="",CG$4=""),"",SUMPRODUCT(--(INDEX(Matrix!$C$5:$EV$304,0,$B19)&gt;0),--(INDEX(Matrix!$C$5:$EV$304,0,CG$3)&gt;0)))</f>
        <v>8</v>
      </c>
      <c r="CH19" s="12" t="n">
        <f aca="false">IF(OR($A19="",CH$4=""),"",SUMPRODUCT(--(INDEX(Matrix!$C$5:$EV$304,0,$B19)&gt;0),--(INDEX(Matrix!$C$5:$EV$304,0,CH$3)&gt;0)))</f>
        <v>2</v>
      </c>
      <c r="CI19" s="12" t="n">
        <f aca="false">IF(OR($A19="",CI$4=""),"",SUMPRODUCT(--(INDEX(Matrix!$C$5:$EV$304,0,$B19)&gt;0),--(INDEX(Matrix!$C$5:$EV$304,0,CI$3)&gt;0)))</f>
        <v>7</v>
      </c>
      <c r="CJ19" s="12" t="n">
        <f aca="false">IF(OR($A19="",CJ$4=""),"",SUMPRODUCT(--(INDEX(Matrix!$C$5:$EV$304,0,$B19)&gt;0),--(INDEX(Matrix!$C$5:$EV$304,0,CJ$3)&gt;0)))</f>
        <v>4</v>
      </c>
      <c r="CK19" s="12" t="n">
        <f aca="false">IF(OR($A19="",CK$4=""),"",SUMPRODUCT(--(INDEX(Matrix!$C$5:$EV$304,0,$B19)&gt;0),--(INDEX(Matrix!$C$5:$EV$304,0,CK$3)&gt;0)))</f>
        <v>8</v>
      </c>
      <c r="CL19" s="12" t="n">
        <f aca="false">IF(OR($A19="",CL$4=""),"",SUMPRODUCT(--(INDEX(Matrix!$C$5:$EV$304,0,$B19)&gt;0),--(INDEX(Matrix!$C$5:$EV$304,0,CL$3)&gt;0)))</f>
        <v>5</v>
      </c>
      <c r="CM19" s="12" t="n">
        <f aca="false">IF(OR($A19="",CM$4=""),"",SUMPRODUCT(--(INDEX(Matrix!$C$5:$EV$304,0,$B19)&gt;0),--(INDEX(Matrix!$C$5:$EV$304,0,CM$3)&gt;0)))</f>
        <v>7</v>
      </c>
      <c r="CN19" s="12" t="n">
        <f aca="false">IF(OR($A19="",CN$4=""),"",SUMPRODUCT(--(INDEX(Matrix!$C$5:$EV$304,0,$B19)&gt;0),--(INDEX(Matrix!$C$5:$EV$304,0,CN$3)&gt;0)))</f>
        <v>8</v>
      </c>
      <c r="CO19" s="12" t="n">
        <f aca="false">IF(OR($A19="",CO$4=""),"",SUMPRODUCT(--(INDEX(Matrix!$C$5:$EV$304,0,$B19)&gt;0),--(INDEX(Matrix!$C$5:$EV$304,0,CO$3)&gt;0)))</f>
        <v>8</v>
      </c>
      <c r="CP19" s="12" t="n">
        <f aca="false">IF(OR($A19="",CP$4=""),"",SUMPRODUCT(--(INDEX(Matrix!$C$5:$EV$304,0,$B19)&gt;0),--(INDEX(Matrix!$C$5:$EV$304,0,CP$3)&gt;0)))</f>
        <v>6</v>
      </c>
      <c r="CQ19" s="12" t="n">
        <f aca="false">IF(OR($A19="",CQ$4=""),"",SUMPRODUCT(--(INDEX(Matrix!$C$5:$EV$304,0,$B19)&gt;0),--(INDEX(Matrix!$C$5:$EV$304,0,CQ$3)&gt;0)))</f>
        <v>6</v>
      </c>
      <c r="CR19" s="12" t="n">
        <f aca="false">IF(OR($A19="",CR$4=""),"",SUMPRODUCT(--(INDEX(Matrix!$C$5:$EV$304,0,$B19)&gt;0),--(INDEX(Matrix!$C$5:$EV$304,0,CR$3)&gt;0)))</f>
        <v>7</v>
      </c>
      <c r="CS19" s="12" t="n">
        <f aca="false">IF(OR($A19="",CS$4=""),"",SUMPRODUCT(--(INDEX(Matrix!$C$5:$EV$304,0,$B19)&gt;0),--(INDEX(Matrix!$C$5:$EV$304,0,CS$3)&gt;0)))</f>
        <v>8</v>
      </c>
      <c r="CT19" s="12" t="n">
        <f aca="false">IF(OR($A19="",CT$4=""),"",SUMPRODUCT(--(INDEX(Matrix!$C$5:$EV$304,0,$B19)&gt;0),--(INDEX(Matrix!$C$5:$EV$304,0,CT$3)&gt;0)))</f>
        <v>8</v>
      </c>
      <c r="CU19" s="12" t="n">
        <f aca="false">IF(OR($A19="",CU$4=""),"",SUMPRODUCT(--(INDEX(Matrix!$C$5:$EV$304,0,$B19)&gt;0),--(INDEX(Matrix!$C$5:$EV$304,0,CU$3)&gt;0)))</f>
        <v>6</v>
      </c>
      <c r="CV19" s="12" t="n">
        <f aca="false">IF(OR($A19="",CV$4=""),"",SUMPRODUCT(--(INDEX(Matrix!$C$5:$EV$304,0,$B19)&gt;0),--(INDEX(Matrix!$C$5:$EV$304,0,CV$3)&gt;0)))</f>
        <v>7</v>
      </c>
      <c r="CW19" s="12" t="n">
        <f aca="false">IF(OR($A19="",CW$4=""),"",SUMPRODUCT(--(INDEX(Matrix!$C$5:$EV$304,0,$B19)&gt;0),--(INDEX(Matrix!$C$5:$EV$304,0,CW$3)&gt;0)))</f>
        <v>5</v>
      </c>
      <c r="CX19" s="12" t="n">
        <f aca="false">IF(OR($A19="",CX$4=""),"",SUMPRODUCT(--(INDEX(Matrix!$C$5:$EV$304,0,$B19)&gt;0),--(INDEX(Matrix!$C$5:$EV$304,0,CX$3)&gt;0)))</f>
        <v>6</v>
      </c>
      <c r="CY19" s="12" t="n">
        <f aca="false">IF(OR($A19="",CY$4=""),"",SUMPRODUCT(--(INDEX(Matrix!$C$5:$EV$304,0,$B19)&gt;0),--(INDEX(Matrix!$C$5:$EV$304,0,CY$3)&gt;0)))</f>
        <v>6</v>
      </c>
      <c r="CZ19" s="12" t="n">
        <f aca="false">IF(OR($A19="",CZ$4=""),"",SUMPRODUCT(--(INDEX(Matrix!$C$5:$EV$304,0,$B19)&gt;0),--(INDEX(Matrix!$C$5:$EV$304,0,CZ$3)&gt;0)))</f>
        <v>0</v>
      </c>
      <c r="DA19" s="12" t="n">
        <f aca="false">IF(OR($A19="",DA$4=""),"",SUMPRODUCT(--(INDEX(Matrix!$C$5:$EV$304,0,$B19)&gt;0),--(INDEX(Matrix!$C$5:$EV$304,0,DA$3)&gt;0)))</f>
        <v>7</v>
      </c>
      <c r="DB19" s="12" t="n">
        <f aca="false">IF(OR($A19="",DB$4=""),"",SUMPRODUCT(--(INDEX(Matrix!$C$5:$EV$304,0,$B19)&gt;0),--(INDEX(Matrix!$C$5:$EV$304,0,DB$3)&gt;0)))</f>
        <v>0</v>
      </c>
      <c r="DC19" s="12" t="n">
        <f aca="false">IF(OR($A19="",DC$4=""),"",SUMPRODUCT(--(INDEX(Matrix!$C$5:$EV$304,0,$B19)&gt;0),--(INDEX(Matrix!$C$5:$EV$304,0,DC$3)&gt;0)))</f>
        <v>0</v>
      </c>
      <c r="DD19" s="12" t="n">
        <f aca="false">IF(OR($A19="",DD$4=""),"",SUMPRODUCT(--(INDEX(Matrix!$C$5:$EV$304,0,$B19)&gt;0),--(INDEX(Matrix!$C$5:$EV$304,0,DD$3)&gt;0)))</f>
        <v>6</v>
      </c>
      <c r="DE19" s="12" t="str">
        <f aca="false">IF(OR($A19="",DE$4=""),"",SUMPRODUCT(--(INDEX(Matrix!$C$5:$EV$304,0,$B19)&gt;0),--(INDEX(Matrix!$C$5:$EV$304,0,DE$3)&gt;0)))</f>
        <v/>
      </c>
      <c r="DF19" s="12" t="str">
        <f aca="false">IF(OR($A19="",DF$4=""),"",SUMPRODUCT(--(INDEX(Matrix!$C$5:$EV$304,0,$B19)&gt;0),--(INDEX(Matrix!$C$5:$EV$304,0,DF$3)&gt;0)))</f>
        <v/>
      </c>
      <c r="DG19" s="12" t="str">
        <f aca="false">IF(OR($A19="",DG$4=""),"",SUMPRODUCT(--(INDEX(Matrix!$C$5:$EV$304,0,$B19)&gt;0),--(INDEX(Matrix!$C$5:$EV$304,0,DG$3)&gt;0)))</f>
        <v/>
      </c>
      <c r="DH19" s="12" t="str">
        <f aca="false">IF(OR($A19="",DH$4=""),"",SUMPRODUCT(--(INDEX(Matrix!$C$5:$EV$304,0,$B19)&gt;0),--(INDEX(Matrix!$C$5:$EV$304,0,DH$3)&gt;0)))</f>
        <v/>
      </c>
      <c r="DI19" s="12" t="str">
        <f aca="false">IF(OR($A19="",DI$4=""),"",SUMPRODUCT(--(INDEX(Matrix!$C$5:$EV$304,0,$B19)&gt;0),--(INDEX(Matrix!$C$5:$EV$304,0,DI$3)&gt;0)))</f>
        <v/>
      </c>
      <c r="DJ19" s="12" t="str">
        <f aca="false">IF(OR($A19="",DJ$4=""),"",SUMPRODUCT(--(INDEX(Matrix!$C$5:$EV$304,0,$B19)&gt;0),--(INDEX(Matrix!$C$5:$EV$304,0,DJ$3)&gt;0)))</f>
        <v/>
      </c>
      <c r="DK19" s="12" t="str">
        <f aca="false">IF(OR($A19="",DK$4=""),"",SUMPRODUCT(--(INDEX(Matrix!$C$5:$EV$304,0,$B19)&gt;0),--(INDEX(Matrix!$C$5:$EV$304,0,DK$3)&gt;0)))</f>
        <v/>
      </c>
      <c r="DL19" s="12" t="str">
        <f aca="false">IF(OR($A19="",DL$4=""),"",SUMPRODUCT(--(INDEX(Matrix!$C$5:$EV$304,0,$B19)&gt;0),--(INDEX(Matrix!$C$5:$EV$304,0,DL$3)&gt;0)))</f>
        <v/>
      </c>
      <c r="DM19" s="12" t="str">
        <f aca="false">IF(OR($A19="",DM$4=""),"",SUMPRODUCT(--(INDEX(Matrix!$C$5:$EV$304,0,$B19)&gt;0),--(INDEX(Matrix!$C$5:$EV$304,0,DM$3)&gt;0)))</f>
        <v/>
      </c>
      <c r="DN19" s="12" t="str">
        <f aca="false">IF(OR($A19="",DN$4=""),"",SUMPRODUCT(--(INDEX(Matrix!$C$5:$EV$304,0,$B19)&gt;0),--(INDEX(Matrix!$C$5:$EV$304,0,DN$3)&gt;0)))</f>
        <v/>
      </c>
      <c r="DO19" s="12" t="str">
        <f aca="false">IF(OR($A19="",DO$4=""),"",SUMPRODUCT(--(INDEX(Matrix!$C$5:$EV$304,0,$B19)&gt;0),--(INDEX(Matrix!$C$5:$EV$304,0,DO$3)&gt;0)))</f>
        <v/>
      </c>
      <c r="DP19" s="12" t="str">
        <f aca="false">IF(OR($A19="",DP$4=""),"",SUMPRODUCT(--(INDEX(Matrix!$C$5:$EV$304,0,$B19)&gt;0),--(INDEX(Matrix!$C$5:$EV$304,0,DP$3)&gt;0)))</f>
        <v/>
      </c>
      <c r="DQ19" s="12" t="str">
        <f aca="false">IF(OR($A19="",DQ$4=""),"",SUMPRODUCT(--(INDEX(Matrix!$C$5:$EV$304,0,$B19)&gt;0),--(INDEX(Matrix!$C$5:$EV$304,0,DQ$3)&gt;0)))</f>
        <v/>
      </c>
      <c r="DR19" s="12" t="str">
        <f aca="false">IF(OR($A19="",DR$4=""),"",SUMPRODUCT(--(INDEX(Matrix!$C$5:$EV$304,0,$B19)&gt;0),--(INDEX(Matrix!$C$5:$EV$304,0,DR$3)&gt;0)))</f>
        <v/>
      </c>
      <c r="DS19" s="12" t="str">
        <f aca="false">IF(OR($A19="",DS$4=""),"",SUMPRODUCT(--(INDEX(Matrix!$C$5:$EV$304,0,$B19)&gt;0),--(INDEX(Matrix!$C$5:$EV$304,0,DS$3)&gt;0)))</f>
        <v/>
      </c>
      <c r="DT19" s="12" t="str">
        <f aca="false">IF(OR($A19="",DT$4=""),"",SUMPRODUCT(--(INDEX(Matrix!$C$5:$EV$304,0,$B19)&gt;0),--(INDEX(Matrix!$C$5:$EV$304,0,DT$3)&gt;0)))</f>
        <v/>
      </c>
      <c r="DU19" s="12" t="str">
        <f aca="false">IF(OR($A19="",DU$4=""),"",SUMPRODUCT(--(INDEX(Matrix!$C$5:$EV$304,0,$B19)&gt;0),--(INDEX(Matrix!$C$5:$EV$304,0,DU$3)&gt;0)))</f>
        <v/>
      </c>
      <c r="DV19" s="12" t="str">
        <f aca="false">IF(OR($A19="",DV$4=""),"",SUMPRODUCT(--(INDEX(Matrix!$C$5:$EV$304,0,$B19)&gt;0),--(INDEX(Matrix!$C$5:$EV$304,0,DV$3)&gt;0)))</f>
        <v/>
      </c>
      <c r="DW19" s="12" t="str">
        <f aca="false">IF(OR($A19="",DW$4=""),"",SUMPRODUCT(--(INDEX(Matrix!$C$5:$EV$304,0,$B19)&gt;0),--(INDEX(Matrix!$C$5:$EV$304,0,DW$3)&gt;0)))</f>
        <v/>
      </c>
      <c r="DX19" s="12" t="str">
        <f aca="false">IF(OR($A19="",DX$4=""),"",SUMPRODUCT(--(INDEX(Matrix!$C$5:$EV$304,0,$B19)&gt;0),--(INDEX(Matrix!$C$5:$EV$304,0,DX$3)&gt;0)))</f>
        <v/>
      </c>
      <c r="DY19" s="12" t="str">
        <f aca="false">IF(OR($A19="",DY$4=""),"",SUMPRODUCT(--(INDEX(Matrix!$C$5:$EV$304,0,$B19)&gt;0),--(INDEX(Matrix!$C$5:$EV$304,0,DY$3)&gt;0)))</f>
        <v/>
      </c>
      <c r="DZ19" s="12" t="str">
        <f aca="false">IF(OR($A19="",DZ$4=""),"",SUMPRODUCT(--(INDEX(Matrix!$C$5:$EV$304,0,$B19)&gt;0),--(INDEX(Matrix!$C$5:$EV$304,0,DZ$3)&gt;0)))</f>
        <v/>
      </c>
      <c r="EA19" s="12" t="str">
        <f aca="false">IF(OR($A19="",EA$4=""),"",SUMPRODUCT(--(INDEX(Matrix!$C$5:$EV$304,0,$B19)&gt;0),--(INDEX(Matrix!$C$5:$EV$304,0,EA$3)&gt;0)))</f>
        <v/>
      </c>
      <c r="EB19" s="12" t="str">
        <f aca="false">IF(OR($A19="",EB$4=""),"",SUMPRODUCT(--(INDEX(Matrix!$C$5:$EV$304,0,$B19)&gt;0),--(INDEX(Matrix!$C$5:$EV$304,0,EB$3)&gt;0)))</f>
        <v/>
      </c>
      <c r="EC19" s="12" t="str">
        <f aca="false">IF(OR($A19="",EC$4=""),"",SUMPRODUCT(--(INDEX(Matrix!$C$5:$EV$304,0,$B19)&gt;0),--(INDEX(Matrix!$C$5:$EV$304,0,EC$3)&gt;0)))</f>
        <v/>
      </c>
      <c r="ED19" s="12" t="str">
        <f aca="false">IF(OR($A19="",ED$4=""),"",SUMPRODUCT(--(INDEX(Matrix!$C$5:$EV$304,0,$B19)&gt;0),--(INDEX(Matrix!$C$5:$EV$304,0,ED$3)&gt;0)))</f>
        <v/>
      </c>
      <c r="EE19" s="12" t="str">
        <f aca="false">IF(OR($A19="",EE$4=""),"",SUMPRODUCT(--(INDEX(Matrix!$C$5:$EV$304,0,$B19)&gt;0),--(INDEX(Matrix!$C$5:$EV$304,0,EE$3)&gt;0)))</f>
        <v/>
      </c>
      <c r="EF19" s="12" t="str">
        <f aca="false">IF(OR($A19="",EF$4=""),"",SUMPRODUCT(--(INDEX(Matrix!$C$5:$EV$304,0,$B19)&gt;0),--(INDEX(Matrix!$C$5:$EV$304,0,EF$3)&gt;0)))</f>
        <v/>
      </c>
      <c r="EG19" s="12" t="str">
        <f aca="false">IF(OR($A19="",EG$4=""),"",SUMPRODUCT(--(INDEX(Matrix!$C$5:$EV$304,0,$B19)&gt;0),--(INDEX(Matrix!$C$5:$EV$304,0,EG$3)&gt;0)))</f>
        <v/>
      </c>
      <c r="EH19" s="12" t="str">
        <f aca="false">IF(OR($A19="",EH$4=""),"",SUMPRODUCT(--(INDEX(Matrix!$C$5:$EV$304,0,$B19)&gt;0),--(INDEX(Matrix!$C$5:$EV$304,0,EH$3)&gt;0)))</f>
        <v/>
      </c>
      <c r="EI19" s="12" t="str">
        <f aca="false">IF(OR($A19="",EI$4=""),"",SUMPRODUCT(--(INDEX(Matrix!$C$5:$EV$304,0,$B19)&gt;0),--(INDEX(Matrix!$C$5:$EV$304,0,EI$3)&gt;0)))</f>
        <v/>
      </c>
      <c r="EJ19" s="12" t="str">
        <f aca="false">IF(OR($A19="",EJ$4=""),"",SUMPRODUCT(--(INDEX(Matrix!$C$5:$EV$304,0,$B19)&gt;0),--(INDEX(Matrix!$C$5:$EV$304,0,EJ$3)&gt;0)))</f>
        <v/>
      </c>
      <c r="EK19" s="12" t="str">
        <f aca="false">IF(OR($A19="",EK$4=""),"",SUMPRODUCT(--(INDEX(Matrix!$C$5:$EV$304,0,$B19)&gt;0),--(INDEX(Matrix!$C$5:$EV$304,0,EK$3)&gt;0)))</f>
        <v/>
      </c>
      <c r="EL19" s="12" t="str">
        <f aca="false">IF(OR($A19="",EL$4=""),"",SUMPRODUCT(--(INDEX(Matrix!$C$5:$EV$304,0,$B19)&gt;0),--(INDEX(Matrix!$C$5:$EV$304,0,EL$3)&gt;0)))</f>
        <v/>
      </c>
      <c r="EM19" s="12" t="str">
        <f aca="false">IF(OR($A19="",EM$4=""),"",SUMPRODUCT(--(INDEX(Matrix!$C$5:$EV$304,0,$B19)&gt;0),--(INDEX(Matrix!$C$5:$EV$304,0,EM$3)&gt;0)))</f>
        <v/>
      </c>
      <c r="EN19" s="12" t="str">
        <f aca="false">IF(OR($A19="",EN$4=""),"",SUMPRODUCT(--(INDEX(Matrix!$C$5:$EV$304,0,$B19)&gt;0),--(INDEX(Matrix!$C$5:$EV$304,0,EN$3)&gt;0)))</f>
        <v/>
      </c>
      <c r="EO19" s="12" t="str">
        <f aca="false">IF(OR($A19="",EO$4=""),"",SUMPRODUCT(--(INDEX(Matrix!$C$5:$EV$304,0,$B19)&gt;0),--(INDEX(Matrix!$C$5:$EV$304,0,EO$3)&gt;0)))</f>
        <v/>
      </c>
      <c r="EP19" s="12" t="str">
        <f aca="false">IF(OR($A19="",EP$4=""),"",SUMPRODUCT(--(INDEX(Matrix!$C$5:$EV$304,0,$B19)&gt;0),--(INDEX(Matrix!$C$5:$EV$304,0,EP$3)&gt;0)))</f>
        <v/>
      </c>
      <c r="EQ19" s="12" t="str">
        <f aca="false">IF(OR($A19="",EQ$4=""),"",SUMPRODUCT(--(INDEX(Matrix!$C$5:$EV$304,0,$B19)&gt;0),--(INDEX(Matrix!$C$5:$EV$304,0,EQ$3)&gt;0)))</f>
        <v/>
      </c>
      <c r="ER19" s="12" t="str">
        <f aca="false">IF(OR($A19="",ER$4=""),"",SUMPRODUCT(--(INDEX(Matrix!$C$5:$EV$304,0,$B19)&gt;0),--(INDEX(Matrix!$C$5:$EV$304,0,ER$3)&gt;0)))</f>
        <v/>
      </c>
      <c r="ES19" s="12" t="str">
        <f aca="false">IF(OR($A19="",ES$4=""),"",SUMPRODUCT(--(INDEX(Matrix!$C$5:$EV$304,0,$B19)&gt;0),--(INDEX(Matrix!$C$5:$EV$304,0,ES$3)&gt;0)))</f>
        <v/>
      </c>
      <c r="ET19" s="12" t="str">
        <f aca="false">IF(OR($A19="",ET$4=""),"",SUMPRODUCT(--(INDEX(Matrix!$C$5:$EV$304,0,$B19)&gt;0),--(INDEX(Matrix!$C$5:$EV$304,0,ET$3)&gt;0)))</f>
        <v/>
      </c>
      <c r="EU19" s="12" t="str">
        <f aca="false">IF(OR($A19="",EU$4=""),"",SUMPRODUCT(--(INDEX(Matrix!$C$5:$EV$304,0,$B19)&gt;0),--(INDEX(Matrix!$C$5:$EV$304,0,EU$3)&gt;0)))</f>
        <v/>
      </c>
      <c r="EV19" s="12" t="str">
        <f aca="false">IF(OR($A19="",EV$4=""),"",SUMPRODUCT(--(INDEX(Matrix!$C$5:$EV$304,0,$B19)&gt;0),--(INDEX(Matrix!$C$5:$EV$304,0,EV$3)&gt;0)))</f>
        <v/>
      </c>
    </row>
    <row r="20" customFormat="false" ht="15" hidden="false" customHeight="false" outlineLevel="0" collapsed="false">
      <c r="A20" s="6" t="str">
        <f aca="false">IF(INDEX(Products!$A$2:$A$151,$B20)="","",INDEX(Products!$A$2:$A$151,$B20))</f>
        <v>Cardyd-H 40/12.5</v>
      </c>
      <c r="B20" s="23" t="n">
        <v>16</v>
      </c>
      <c r="C20" s="12" t="n">
        <f aca="false">IF(OR($A20="",C$4=""),"",SUMPRODUCT(--(INDEX(Matrix!$C$5:$EV$304,0,$B20)&gt;0),--(INDEX(Matrix!$C$5:$EV$304,0,C$3)&gt;0)))</f>
        <v>7</v>
      </c>
      <c r="D20" s="12" t="n">
        <f aca="false">IF(OR($A20="",D$4=""),"",SUMPRODUCT(--(INDEX(Matrix!$C$5:$EV$304,0,$B20)&gt;0),--(INDEX(Matrix!$C$5:$EV$304,0,D$3)&gt;0)))</f>
        <v>7</v>
      </c>
      <c r="E20" s="12" t="n">
        <f aca="false">IF(OR($A20="",E$4=""),"",SUMPRODUCT(--(INDEX(Matrix!$C$5:$EV$304,0,$B20)&gt;0),--(INDEX(Matrix!$C$5:$EV$304,0,E$3)&gt;0)))</f>
        <v>7</v>
      </c>
      <c r="F20" s="12" t="n">
        <f aca="false">IF(OR($A20="",F$4=""),"",SUMPRODUCT(--(INDEX(Matrix!$C$5:$EV$304,0,$B20)&gt;0),--(INDEX(Matrix!$C$5:$EV$304,0,F$3)&gt;0)))</f>
        <v>7</v>
      </c>
      <c r="G20" s="12" t="n">
        <f aca="false">IF(OR($A20="",G$4=""),"",SUMPRODUCT(--(INDEX(Matrix!$C$5:$EV$304,0,$B20)&gt;0),--(INDEX(Matrix!$C$5:$EV$304,0,G$3)&gt;0)))</f>
        <v>7</v>
      </c>
      <c r="H20" s="12" t="n">
        <f aca="false">IF(OR($A20="",H$4=""),"",SUMPRODUCT(--(INDEX(Matrix!$C$5:$EV$304,0,$B20)&gt;0),--(INDEX(Matrix!$C$5:$EV$304,0,H$3)&gt;0)))</f>
        <v>7</v>
      </c>
      <c r="I20" s="12" t="n">
        <f aca="false">IF(OR($A20="",I$4=""),"",SUMPRODUCT(--(INDEX(Matrix!$C$5:$EV$304,0,$B20)&gt;0),--(INDEX(Matrix!$C$5:$EV$304,0,I$3)&gt;0)))</f>
        <v>5</v>
      </c>
      <c r="J20" s="12" t="n">
        <f aca="false">IF(OR($A20="",J$4=""),"",SUMPRODUCT(--(INDEX(Matrix!$C$5:$EV$304,0,$B20)&gt;0),--(INDEX(Matrix!$C$5:$EV$304,0,J$3)&gt;0)))</f>
        <v>5</v>
      </c>
      <c r="K20" s="12" t="n">
        <f aca="false">IF(OR($A20="",K$4=""),"",SUMPRODUCT(--(INDEX(Matrix!$C$5:$EV$304,0,$B20)&gt;0),--(INDEX(Matrix!$C$5:$EV$304,0,K$3)&gt;0)))</f>
        <v>13</v>
      </c>
      <c r="L20" s="12" t="n">
        <f aca="false">IF(OR($A20="",L$4=""),"",SUMPRODUCT(--(INDEX(Matrix!$C$5:$EV$304,0,$B20)&gt;0),--(INDEX(Matrix!$C$5:$EV$304,0,L$3)&gt;0)))</f>
        <v>13</v>
      </c>
      <c r="M20" s="12" t="n">
        <f aca="false">IF(OR($A20="",M$4=""),"",SUMPRODUCT(--(INDEX(Matrix!$C$5:$EV$304,0,$B20)&gt;0),--(INDEX(Matrix!$C$5:$EV$304,0,M$3)&gt;0)))</f>
        <v>13</v>
      </c>
      <c r="N20" s="12" t="n">
        <f aca="false">IF(OR($A20="",N$4=""),"",SUMPRODUCT(--(INDEX(Matrix!$C$5:$EV$304,0,$B20)&gt;0),--(INDEX(Matrix!$C$5:$EV$304,0,N$3)&gt;0)))</f>
        <v>14</v>
      </c>
      <c r="O20" s="12" t="n">
        <f aca="false">IF(OR($A20="",O$4=""),"",SUMPRODUCT(--(INDEX(Matrix!$C$5:$EV$304,0,$B20)&gt;0),--(INDEX(Matrix!$C$5:$EV$304,0,O$3)&gt;0)))</f>
        <v>14</v>
      </c>
      <c r="P20" s="12" t="n">
        <f aca="false">IF(OR($A20="",P$4=""),"",SUMPRODUCT(--(INDEX(Matrix!$C$5:$EV$304,0,$B20)&gt;0),--(INDEX(Matrix!$C$5:$EV$304,0,P$3)&gt;0)))</f>
        <v>14</v>
      </c>
      <c r="Q20" s="12" t="n">
        <f aca="false">IF(OR($A20="",Q$4=""),"",SUMPRODUCT(--(INDEX(Matrix!$C$5:$EV$304,0,$B20)&gt;0),--(INDEX(Matrix!$C$5:$EV$304,0,Q$3)&gt;0)))</f>
        <v>14</v>
      </c>
      <c r="R20" s="12" t="n">
        <f aca="false">IF(OR($A20="",R$4=""),"",SUMPRODUCT(--(INDEX(Matrix!$C$5:$EV$304,0,$B20)&gt;0),--(INDEX(Matrix!$C$5:$EV$304,0,R$3)&gt;0)))</f>
        <v>16</v>
      </c>
      <c r="S20" s="12" t="n">
        <f aca="false">IF(OR($A20="",S$4=""),"",SUMPRODUCT(--(INDEX(Matrix!$C$5:$EV$304,0,$B20)&gt;0),--(INDEX(Matrix!$C$5:$EV$304,0,S$3)&gt;0)))</f>
        <v>16</v>
      </c>
      <c r="T20" s="12" t="n">
        <f aca="false">IF(OR($A20="",T$4=""),"",SUMPRODUCT(--(INDEX(Matrix!$C$5:$EV$304,0,$B20)&gt;0),--(INDEX(Matrix!$C$5:$EV$304,0,T$3)&gt;0)))</f>
        <v>15</v>
      </c>
      <c r="U20" s="12" t="n">
        <f aca="false">IF(OR($A20="",U$4=""),"",SUMPRODUCT(--(INDEX(Matrix!$C$5:$EV$304,0,$B20)&gt;0),--(INDEX(Matrix!$C$5:$EV$304,0,U$3)&gt;0)))</f>
        <v>0</v>
      </c>
      <c r="V20" s="12" t="n">
        <f aca="false">IF(OR($A20="",V$4=""),"",SUMPRODUCT(--(INDEX(Matrix!$C$5:$EV$304,0,$B20)&gt;0),--(INDEX(Matrix!$C$5:$EV$304,0,V$3)&gt;0)))</f>
        <v>0</v>
      </c>
      <c r="W20" s="12" t="n">
        <f aca="false">IF(OR($A20="",W$4=""),"",SUMPRODUCT(--(INDEX(Matrix!$C$5:$EV$304,0,$B20)&gt;0),--(INDEX(Matrix!$C$5:$EV$304,0,W$3)&gt;0)))</f>
        <v>5</v>
      </c>
      <c r="X20" s="12" t="n">
        <f aca="false">IF(OR($A20="",X$4=""),"",SUMPRODUCT(--(INDEX(Matrix!$C$5:$EV$304,0,$B20)&gt;0),--(INDEX(Matrix!$C$5:$EV$304,0,X$3)&gt;0)))</f>
        <v>6</v>
      </c>
      <c r="Y20" s="12" t="n">
        <f aca="false">IF(OR($A20="",Y$4=""),"",SUMPRODUCT(--(INDEX(Matrix!$C$5:$EV$304,0,$B20)&gt;0),--(INDEX(Matrix!$C$5:$EV$304,0,Y$3)&gt;0)))</f>
        <v>7</v>
      </c>
      <c r="Z20" s="12" t="n">
        <f aca="false">IF(OR($A20="",Z$4=""),"",SUMPRODUCT(--(INDEX(Matrix!$C$5:$EV$304,0,$B20)&gt;0),--(INDEX(Matrix!$C$5:$EV$304,0,Z$3)&gt;0)))</f>
        <v>6</v>
      </c>
      <c r="AA20" s="12" t="n">
        <f aca="false">IF(OR($A20="",AA$4=""),"",SUMPRODUCT(--(INDEX(Matrix!$C$5:$EV$304,0,$B20)&gt;0),--(INDEX(Matrix!$C$5:$EV$304,0,AA$3)&gt;0)))</f>
        <v>10</v>
      </c>
      <c r="AB20" s="12" t="n">
        <f aca="false">IF(OR($A20="",AB$4=""),"",SUMPRODUCT(--(INDEX(Matrix!$C$5:$EV$304,0,$B20)&gt;0),--(INDEX(Matrix!$C$5:$EV$304,0,AB$3)&gt;0)))</f>
        <v>4</v>
      </c>
      <c r="AC20" s="12" t="n">
        <f aca="false">IF(OR($A20="",AC$4=""),"",SUMPRODUCT(--(INDEX(Matrix!$C$5:$EV$304,0,$B20)&gt;0),--(INDEX(Matrix!$C$5:$EV$304,0,AC$3)&gt;0)))</f>
        <v>2</v>
      </c>
      <c r="AD20" s="12" t="n">
        <f aca="false">IF(OR($A20="",AD$4=""),"",SUMPRODUCT(--(INDEX(Matrix!$C$5:$EV$304,0,$B20)&gt;0),--(INDEX(Matrix!$C$5:$EV$304,0,AD$3)&gt;0)))</f>
        <v>0</v>
      </c>
      <c r="AE20" s="12" t="n">
        <f aca="false">IF(OR($A20="",AE$4=""),"",SUMPRODUCT(--(INDEX(Matrix!$C$5:$EV$304,0,$B20)&gt;0),--(INDEX(Matrix!$C$5:$EV$304,0,AE$3)&gt;0)))</f>
        <v>8</v>
      </c>
      <c r="AF20" s="12" t="n">
        <f aca="false">IF(OR($A20="",AF$4=""),"",SUMPRODUCT(--(INDEX(Matrix!$C$5:$EV$304,0,$B20)&gt;0),--(INDEX(Matrix!$C$5:$EV$304,0,AF$3)&gt;0)))</f>
        <v>8</v>
      </c>
      <c r="AG20" s="12" t="n">
        <f aca="false">IF(OR($A20="",AG$4=""),"",SUMPRODUCT(--(INDEX(Matrix!$C$5:$EV$304,0,$B20)&gt;0),--(INDEX(Matrix!$C$5:$EV$304,0,AG$3)&gt;0)))</f>
        <v>8</v>
      </c>
      <c r="AH20" s="12" t="n">
        <f aca="false">IF(OR($A20="",AH$4=""),"",SUMPRODUCT(--(INDEX(Matrix!$C$5:$EV$304,0,$B20)&gt;0),--(INDEX(Matrix!$C$5:$EV$304,0,AH$3)&gt;0)))</f>
        <v>7</v>
      </c>
      <c r="AI20" s="12" t="n">
        <f aca="false">IF(OR($A20="",AI$4=""),"",SUMPRODUCT(--(INDEX(Matrix!$C$5:$EV$304,0,$B20)&gt;0),--(INDEX(Matrix!$C$5:$EV$304,0,AI$3)&gt;0)))</f>
        <v>4</v>
      </c>
      <c r="AJ20" s="12" t="n">
        <f aca="false">IF(OR($A20="",AJ$4=""),"",SUMPRODUCT(--(INDEX(Matrix!$C$5:$EV$304,0,$B20)&gt;0),--(INDEX(Matrix!$C$5:$EV$304,0,AJ$3)&gt;0)))</f>
        <v>4</v>
      </c>
      <c r="AK20" s="12" t="n">
        <f aca="false">IF(OR($A20="",AK$4=""),"",SUMPRODUCT(--(INDEX(Matrix!$C$5:$EV$304,0,$B20)&gt;0),--(INDEX(Matrix!$C$5:$EV$304,0,AK$3)&gt;0)))</f>
        <v>5</v>
      </c>
      <c r="AL20" s="12" t="n">
        <f aca="false">IF(OR($A20="",AL$4=""),"",SUMPRODUCT(--(INDEX(Matrix!$C$5:$EV$304,0,$B20)&gt;0),--(INDEX(Matrix!$C$5:$EV$304,0,AL$3)&gt;0)))</f>
        <v>5</v>
      </c>
      <c r="AM20" s="12" t="n">
        <f aca="false">IF(OR($A20="",AM$4=""),"",SUMPRODUCT(--(INDEX(Matrix!$C$5:$EV$304,0,$B20)&gt;0),--(INDEX(Matrix!$C$5:$EV$304,0,AM$3)&gt;0)))</f>
        <v>4</v>
      </c>
      <c r="AN20" s="12" t="n">
        <f aca="false">IF(OR($A20="",AN$4=""),"",SUMPRODUCT(--(INDEX(Matrix!$C$5:$EV$304,0,$B20)&gt;0),--(INDEX(Matrix!$C$5:$EV$304,0,AN$3)&gt;0)))</f>
        <v>4</v>
      </c>
      <c r="AO20" s="12" t="n">
        <f aca="false">IF(OR($A20="",AO$4=""),"",SUMPRODUCT(--(INDEX(Matrix!$C$5:$EV$304,0,$B20)&gt;0),--(INDEX(Matrix!$C$5:$EV$304,0,AO$3)&gt;0)))</f>
        <v>1</v>
      </c>
      <c r="AP20" s="12" t="n">
        <f aca="false">IF(OR($A20="",AP$4=""),"",SUMPRODUCT(--(INDEX(Matrix!$C$5:$EV$304,0,$B20)&gt;0),--(INDEX(Matrix!$C$5:$EV$304,0,AP$3)&gt;0)))</f>
        <v>1</v>
      </c>
      <c r="AQ20" s="12" t="n">
        <f aca="false">IF(OR($A20="",AQ$4=""),"",SUMPRODUCT(--(INDEX(Matrix!$C$5:$EV$304,0,$B20)&gt;0),--(INDEX(Matrix!$C$5:$EV$304,0,AQ$3)&gt;0)))</f>
        <v>1</v>
      </c>
      <c r="AR20" s="12" t="n">
        <f aca="false">IF(OR($A20="",AR$4=""),"",SUMPRODUCT(--(INDEX(Matrix!$C$5:$EV$304,0,$B20)&gt;0),--(INDEX(Matrix!$C$5:$EV$304,0,AR$3)&gt;0)))</f>
        <v>1</v>
      </c>
      <c r="AS20" s="12" t="n">
        <f aca="false">IF(OR($A20="",AS$4=""),"",SUMPRODUCT(--(INDEX(Matrix!$C$5:$EV$304,0,$B20)&gt;0),--(INDEX(Matrix!$C$5:$EV$304,0,AS$3)&gt;0)))</f>
        <v>1</v>
      </c>
      <c r="AT20" s="12" t="n">
        <f aca="false">IF(OR($A20="",AT$4=""),"",SUMPRODUCT(--(INDEX(Matrix!$C$5:$EV$304,0,$B20)&gt;0),--(INDEX(Matrix!$C$5:$EV$304,0,AT$3)&gt;0)))</f>
        <v>1</v>
      </c>
      <c r="AU20" s="12" t="n">
        <f aca="false">IF(OR($A20="",AU$4=""),"",SUMPRODUCT(--(INDEX(Matrix!$C$5:$EV$304,0,$B20)&gt;0),--(INDEX(Matrix!$C$5:$EV$304,0,AU$3)&gt;0)))</f>
        <v>0</v>
      </c>
      <c r="AV20" s="12" t="n">
        <f aca="false">IF(OR($A20="",AV$4=""),"",SUMPRODUCT(--(INDEX(Matrix!$C$5:$EV$304,0,$B20)&gt;0),--(INDEX(Matrix!$C$5:$EV$304,0,AV$3)&gt;0)))</f>
        <v>4</v>
      </c>
      <c r="AW20" s="12" t="n">
        <f aca="false">IF(OR($A20="",AW$4=""),"",SUMPRODUCT(--(INDEX(Matrix!$C$5:$EV$304,0,$B20)&gt;0),--(INDEX(Matrix!$C$5:$EV$304,0,AW$3)&gt;0)))</f>
        <v>4</v>
      </c>
      <c r="AX20" s="12" t="n">
        <f aca="false">IF(OR($A20="",AX$4=""),"",SUMPRODUCT(--(INDEX(Matrix!$C$5:$EV$304,0,$B20)&gt;0),--(INDEX(Matrix!$C$5:$EV$304,0,AX$3)&gt;0)))</f>
        <v>8</v>
      </c>
      <c r="AY20" s="12" t="n">
        <f aca="false">IF(OR($A20="",AY$4=""),"",SUMPRODUCT(--(INDEX(Matrix!$C$5:$EV$304,0,$B20)&gt;0),--(INDEX(Matrix!$C$5:$EV$304,0,AY$3)&gt;0)))</f>
        <v>8</v>
      </c>
      <c r="AZ20" s="12" t="n">
        <f aca="false">IF(OR($A20="",AZ$4=""),"",SUMPRODUCT(--(INDEX(Matrix!$C$5:$EV$304,0,$B20)&gt;0),--(INDEX(Matrix!$C$5:$EV$304,0,AZ$3)&gt;0)))</f>
        <v>7</v>
      </c>
      <c r="BA20" s="12" t="n">
        <f aca="false">IF(OR($A20="",BA$4=""),"",SUMPRODUCT(--(INDEX(Matrix!$C$5:$EV$304,0,$B20)&gt;0),--(INDEX(Matrix!$C$5:$EV$304,0,BA$3)&gt;0)))</f>
        <v>7</v>
      </c>
      <c r="BB20" s="12" t="n">
        <f aca="false">IF(OR($A20="",BB$4=""),"",SUMPRODUCT(--(INDEX(Matrix!$C$5:$EV$304,0,$B20)&gt;0),--(INDEX(Matrix!$C$5:$EV$304,0,BB$3)&gt;0)))</f>
        <v>7</v>
      </c>
      <c r="BC20" s="12" t="n">
        <f aca="false">IF(OR($A20="",BC$4=""),"",SUMPRODUCT(--(INDEX(Matrix!$C$5:$EV$304,0,$B20)&gt;0),--(INDEX(Matrix!$C$5:$EV$304,0,BC$3)&gt;0)))</f>
        <v>6</v>
      </c>
      <c r="BD20" s="12" t="n">
        <f aca="false">IF(OR($A20="",BD$4=""),"",SUMPRODUCT(--(INDEX(Matrix!$C$5:$EV$304,0,$B20)&gt;0),--(INDEX(Matrix!$C$5:$EV$304,0,BD$3)&gt;0)))</f>
        <v>7</v>
      </c>
      <c r="BE20" s="12" t="n">
        <f aca="false">IF(OR($A20="",BE$4=""),"",SUMPRODUCT(--(INDEX(Matrix!$C$5:$EV$304,0,$B20)&gt;0),--(INDEX(Matrix!$C$5:$EV$304,0,BE$3)&gt;0)))</f>
        <v>6</v>
      </c>
      <c r="BF20" s="12" t="n">
        <f aca="false">IF(OR($A20="",BF$4=""),"",SUMPRODUCT(--(INDEX(Matrix!$C$5:$EV$304,0,$B20)&gt;0),--(INDEX(Matrix!$C$5:$EV$304,0,BF$3)&gt;0)))</f>
        <v>5</v>
      </c>
      <c r="BG20" s="12" t="n">
        <f aca="false">IF(OR($A20="",BG$4=""),"",SUMPRODUCT(--(INDEX(Matrix!$C$5:$EV$304,0,$B20)&gt;0),--(INDEX(Matrix!$C$5:$EV$304,0,BG$3)&gt;0)))</f>
        <v>5</v>
      </c>
      <c r="BH20" s="12" t="n">
        <f aca="false">IF(OR($A20="",BH$4=""),"",SUMPRODUCT(--(INDEX(Matrix!$C$5:$EV$304,0,$B20)&gt;0),--(INDEX(Matrix!$C$5:$EV$304,0,BH$3)&gt;0)))</f>
        <v>6</v>
      </c>
      <c r="BI20" s="12" t="n">
        <f aca="false">IF(OR($A20="",BI$4=""),"",SUMPRODUCT(--(INDEX(Matrix!$C$5:$EV$304,0,$B20)&gt;0),--(INDEX(Matrix!$C$5:$EV$304,0,BI$3)&gt;0)))</f>
        <v>6</v>
      </c>
      <c r="BJ20" s="12" t="n">
        <f aca="false">IF(OR($A20="",BJ$4=""),"",SUMPRODUCT(--(INDEX(Matrix!$C$5:$EV$304,0,$B20)&gt;0),--(INDEX(Matrix!$C$5:$EV$304,0,BJ$3)&gt;0)))</f>
        <v>0</v>
      </c>
      <c r="BK20" s="12" t="n">
        <f aca="false">IF(OR($A20="",BK$4=""),"",SUMPRODUCT(--(INDEX(Matrix!$C$5:$EV$304,0,$B20)&gt;0),--(INDEX(Matrix!$C$5:$EV$304,0,BK$3)&gt;0)))</f>
        <v>8</v>
      </c>
      <c r="BL20" s="12" t="n">
        <f aca="false">IF(OR($A20="",BL$4=""),"",SUMPRODUCT(--(INDEX(Matrix!$C$5:$EV$304,0,$B20)&gt;0),--(INDEX(Matrix!$C$5:$EV$304,0,BL$3)&gt;0)))</f>
        <v>9</v>
      </c>
      <c r="BM20" s="12" t="n">
        <f aca="false">IF(OR($A20="",BM$4=""),"",SUMPRODUCT(--(INDEX(Matrix!$C$5:$EV$304,0,$B20)&gt;0),--(INDEX(Matrix!$C$5:$EV$304,0,BM$3)&gt;0)))</f>
        <v>9</v>
      </c>
      <c r="BN20" s="12" t="n">
        <f aca="false">IF(OR($A20="",BN$4=""),"",SUMPRODUCT(--(INDEX(Matrix!$C$5:$EV$304,0,$B20)&gt;0),--(INDEX(Matrix!$C$5:$EV$304,0,BN$3)&gt;0)))</f>
        <v>8</v>
      </c>
      <c r="BO20" s="12" t="n">
        <f aca="false">IF(OR($A20="",BO$4=""),"",SUMPRODUCT(--(INDEX(Matrix!$C$5:$EV$304,0,$B20)&gt;0),--(INDEX(Matrix!$C$5:$EV$304,0,BO$3)&gt;0)))</f>
        <v>3</v>
      </c>
      <c r="BP20" s="12" t="n">
        <f aca="false">IF(OR($A20="",BP$4=""),"",SUMPRODUCT(--(INDEX(Matrix!$C$5:$EV$304,0,$B20)&gt;0),--(INDEX(Matrix!$C$5:$EV$304,0,BP$3)&gt;0)))</f>
        <v>0</v>
      </c>
      <c r="BQ20" s="12" t="n">
        <f aca="false">IF(OR($A20="",BQ$4=""),"",SUMPRODUCT(--(INDEX(Matrix!$C$5:$EV$304,0,$B20)&gt;0),--(INDEX(Matrix!$C$5:$EV$304,0,BQ$3)&gt;0)))</f>
        <v>0</v>
      </c>
      <c r="BR20" s="12" t="n">
        <f aca="false">IF(OR($A20="",BR$4=""),"",SUMPRODUCT(--(INDEX(Matrix!$C$5:$EV$304,0,$B20)&gt;0),--(INDEX(Matrix!$C$5:$EV$304,0,BR$3)&gt;0)))</f>
        <v>1</v>
      </c>
      <c r="BS20" s="12" t="n">
        <f aca="false">IF(OR($A20="",BS$4=""),"",SUMPRODUCT(--(INDEX(Matrix!$C$5:$EV$304,0,$B20)&gt;0),--(INDEX(Matrix!$C$5:$EV$304,0,BS$3)&gt;0)))</f>
        <v>1</v>
      </c>
      <c r="BT20" s="12" t="n">
        <f aca="false">IF(OR($A20="",BT$4=""),"",SUMPRODUCT(--(INDEX(Matrix!$C$5:$EV$304,0,$B20)&gt;0),--(INDEX(Matrix!$C$5:$EV$304,0,BT$3)&gt;0)))</f>
        <v>0</v>
      </c>
      <c r="BU20" s="12" t="n">
        <f aca="false">IF(OR($A20="",BU$4=""),"",SUMPRODUCT(--(INDEX(Matrix!$C$5:$EV$304,0,$B20)&gt;0),--(INDEX(Matrix!$C$5:$EV$304,0,BU$3)&gt;0)))</f>
        <v>3</v>
      </c>
      <c r="BV20" s="12" t="n">
        <f aca="false">IF(OR($A20="",BV$4=""),"",SUMPRODUCT(--(INDEX(Matrix!$C$5:$EV$304,0,$B20)&gt;0),--(INDEX(Matrix!$C$5:$EV$304,0,BV$3)&gt;0)))</f>
        <v>1</v>
      </c>
      <c r="BW20" s="12" t="n">
        <f aca="false">IF(OR($A20="",BW$4=""),"",SUMPRODUCT(--(INDEX(Matrix!$C$5:$EV$304,0,$B20)&gt;0),--(INDEX(Matrix!$C$5:$EV$304,0,BW$3)&gt;0)))</f>
        <v>1</v>
      </c>
      <c r="BX20" s="12" t="n">
        <f aca="false">IF(OR($A20="",BX$4=""),"",SUMPRODUCT(--(INDEX(Matrix!$C$5:$EV$304,0,$B20)&gt;0),--(INDEX(Matrix!$C$5:$EV$304,0,BX$3)&gt;0)))</f>
        <v>0</v>
      </c>
      <c r="BY20" s="12" t="n">
        <f aca="false">IF(OR($A20="",BY$4=""),"",SUMPRODUCT(--(INDEX(Matrix!$C$5:$EV$304,0,$B20)&gt;0),--(INDEX(Matrix!$C$5:$EV$304,0,BY$3)&gt;0)))</f>
        <v>2</v>
      </c>
      <c r="BZ20" s="12" t="n">
        <f aca="false">IF(OR($A20="",BZ$4=""),"",SUMPRODUCT(--(INDEX(Matrix!$C$5:$EV$304,0,$B20)&gt;0),--(INDEX(Matrix!$C$5:$EV$304,0,BZ$3)&gt;0)))</f>
        <v>2</v>
      </c>
      <c r="CA20" s="12" t="n">
        <f aca="false">IF(OR($A20="",CA$4=""),"",SUMPRODUCT(--(INDEX(Matrix!$C$5:$EV$304,0,$B20)&gt;0),--(INDEX(Matrix!$C$5:$EV$304,0,CA$3)&gt;0)))</f>
        <v>2</v>
      </c>
      <c r="CB20" s="12" t="n">
        <f aca="false">IF(OR($A20="",CB$4=""),"",SUMPRODUCT(--(INDEX(Matrix!$C$5:$EV$304,0,$B20)&gt;0),--(INDEX(Matrix!$C$5:$EV$304,0,CB$3)&gt;0)))</f>
        <v>0</v>
      </c>
      <c r="CC20" s="12" t="n">
        <f aca="false">IF(OR($A20="",CC$4=""),"",SUMPRODUCT(--(INDEX(Matrix!$C$5:$EV$304,0,$B20)&gt;0),--(INDEX(Matrix!$C$5:$EV$304,0,CC$3)&gt;0)))</f>
        <v>0</v>
      </c>
      <c r="CD20" s="12" t="n">
        <f aca="false">IF(OR($A20="",CD$4=""),"",SUMPRODUCT(--(INDEX(Matrix!$C$5:$EV$304,0,$B20)&gt;0),--(INDEX(Matrix!$C$5:$EV$304,0,CD$3)&gt;0)))</f>
        <v>5</v>
      </c>
      <c r="CE20" s="12" t="n">
        <f aca="false">IF(OR($A20="",CE$4=""),"",SUMPRODUCT(--(INDEX(Matrix!$C$5:$EV$304,0,$B20)&gt;0),--(INDEX(Matrix!$C$5:$EV$304,0,CE$3)&gt;0)))</f>
        <v>6</v>
      </c>
      <c r="CF20" s="12" t="n">
        <f aca="false">IF(OR($A20="",CF$4=""),"",SUMPRODUCT(--(INDEX(Matrix!$C$5:$EV$304,0,$B20)&gt;0),--(INDEX(Matrix!$C$5:$EV$304,0,CF$3)&gt;0)))</f>
        <v>3</v>
      </c>
      <c r="CG20" s="12" t="n">
        <f aca="false">IF(OR($A20="",CG$4=""),"",SUMPRODUCT(--(INDEX(Matrix!$C$5:$EV$304,0,$B20)&gt;0),--(INDEX(Matrix!$C$5:$EV$304,0,CG$3)&gt;0)))</f>
        <v>8</v>
      </c>
      <c r="CH20" s="12" t="n">
        <f aca="false">IF(OR($A20="",CH$4=""),"",SUMPRODUCT(--(INDEX(Matrix!$C$5:$EV$304,0,$B20)&gt;0),--(INDEX(Matrix!$C$5:$EV$304,0,CH$3)&gt;0)))</f>
        <v>2</v>
      </c>
      <c r="CI20" s="12" t="n">
        <f aca="false">IF(OR($A20="",CI$4=""),"",SUMPRODUCT(--(INDEX(Matrix!$C$5:$EV$304,0,$B20)&gt;0),--(INDEX(Matrix!$C$5:$EV$304,0,CI$3)&gt;0)))</f>
        <v>7</v>
      </c>
      <c r="CJ20" s="12" t="n">
        <f aca="false">IF(OR($A20="",CJ$4=""),"",SUMPRODUCT(--(INDEX(Matrix!$C$5:$EV$304,0,$B20)&gt;0),--(INDEX(Matrix!$C$5:$EV$304,0,CJ$3)&gt;0)))</f>
        <v>4</v>
      </c>
      <c r="CK20" s="12" t="n">
        <f aca="false">IF(OR($A20="",CK$4=""),"",SUMPRODUCT(--(INDEX(Matrix!$C$5:$EV$304,0,$B20)&gt;0),--(INDEX(Matrix!$C$5:$EV$304,0,CK$3)&gt;0)))</f>
        <v>8</v>
      </c>
      <c r="CL20" s="12" t="n">
        <f aca="false">IF(OR($A20="",CL$4=""),"",SUMPRODUCT(--(INDEX(Matrix!$C$5:$EV$304,0,$B20)&gt;0),--(INDEX(Matrix!$C$5:$EV$304,0,CL$3)&gt;0)))</f>
        <v>5</v>
      </c>
      <c r="CM20" s="12" t="n">
        <f aca="false">IF(OR($A20="",CM$4=""),"",SUMPRODUCT(--(INDEX(Matrix!$C$5:$EV$304,0,$B20)&gt;0),--(INDEX(Matrix!$C$5:$EV$304,0,CM$3)&gt;0)))</f>
        <v>7</v>
      </c>
      <c r="CN20" s="12" t="n">
        <f aca="false">IF(OR($A20="",CN$4=""),"",SUMPRODUCT(--(INDEX(Matrix!$C$5:$EV$304,0,$B20)&gt;0),--(INDEX(Matrix!$C$5:$EV$304,0,CN$3)&gt;0)))</f>
        <v>8</v>
      </c>
      <c r="CO20" s="12" t="n">
        <f aca="false">IF(OR($A20="",CO$4=""),"",SUMPRODUCT(--(INDEX(Matrix!$C$5:$EV$304,0,$B20)&gt;0),--(INDEX(Matrix!$C$5:$EV$304,0,CO$3)&gt;0)))</f>
        <v>8</v>
      </c>
      <c r="CP20" s="12" t="n">
        <f aca="false">IF(OR($A20="",CP$4=""),"",SUMPRODUCT(--(INDEX(Matrix!$C$5:$EV$304,0,$B20)&gt;0),--(INDEX(Matrix!$C$5:$EV$304,0,CP$3)&gt;0)))</f>
        <v>6</v>
      </c>
      <c r="CQ20" s="12" t="n">
        <f aca="false">IF(OR($A20="",CQ$4=""),"",SUMPRODUCT(--(INDEX(Matrix!$C$5:$EV$304,0,$B20)&gt;0),--(INDEX(Matrix!$C$5:$EV$304,0,CQ$3)&gt;0)))</f>
        <v>6</v>
      </c>
      <c r="CR20" s="12" t="n">
        <f aca="false">IF(OR($A20="",CR$4=""),"",SUMPRODUCT(--(INDEX(Matrix!$C$5:$EV$304,0,$B20)&gt;0),--(INDEX(Matrix!$C$5:$EV$304,0,CR$3)&gt;0)))</f>
        <v>7</v>
      </c>
      <c r="CS20" s="12" t="n">
        <f aca="false">IF(OR($A20="",CS$4=""),"",SUMPRODUCT(--(INDEX(Matrix!$C$5:$EV$304,0,$B20)&gt;0),--(INDEX(Matrix!$C$5:$EV$304,0,CS$3)&gt;0)))</f>
        <v>8</v>
      </c>
      <c r="CT20" s="12" t="n">
        <f aca="false">IF(OR($A20="",CT$4=""),"",SUMPRODUCT(--(INDEX(Matrix!$C$5:$EV$304,0,$B20)&gt;0),--(INDEX(Matrix!$C$5:$EV$304,0,CT$3)&gt;0)))</f>
        <v>8</v>
      </c>
      <c r="CU20" s="12" t="n">
        <f aca="false">IF(OR($A20="",CU$4=""),"",SUMPRODUCT(--(INDEX(Matrix!$C$5:$EV$304,0,$B20)&gt;0),--(INDEX(Matrix!$C$5:$EV$304,0,CU$3)&gt;0)))</f>
        <v>6</v>
      </c>
      <c r="CV20" s="12" t="n">
        <f aca="false">IF(OR($A20="",CV$4=""),"",SUMPRODUCT(--(INDEX(Matrix!$C$5:$EV$304,0,$B20)&gt;0),--(INDEX(Matrix!$C$5:$EV$304,0,CV$3)&gt;0)))</f>
        <v>7</v>
      </c>
      <c r="CW20" s="12" t="n">
        <f aca="false">IF(OR($A20="",CW$4=""),"",SUMPRODUCT(--(INDEX(Matrix!$C$5:$EV$304,0,$B20)&gt;0),--(INDEX(Matrix!$C$5:$EV$304,0,CW$3)&gt;0)))</f>
        <v>5</v>
      </c>
      <c r="CX20" s="12" t="n">
        <f aca="false">IF(OR($A20="",CX$4=""),"",SUMPRODUCT(--(INDEX(Matrix!$C$5:$EV$304,0,$B20)&gt;0),--(INDEX(Matrix!$C$5:$EV$304,0,CX$3)&gt;0)))</f>
        <v>6</v>
      </c>
      <c r="CY20" s="12" t="n">
        <f aca="false">IF(OR($A20="",CY$4=""),"",SUMPRODUCT(--(INDEX(Matrix!$C$5:$EV$304,0,$B20)&gt;0),--(INDEX(Matrix!$C$5:$EV$304,0,CY$3)&gt;0)))</f>
        <v>6</v>
      </c>
      <c r="CZ20" s="12" t="n">
        <f aca="false">IF(OR($A20="",CZ$4=""),"",SUMPRODUCT(--(INDEX(Matrix!$C$5:$EV$304,0,$B20)&gt;0),--(INDEX(Matrix!$C$5:$EV$304,0,CZ$3)&gt;0)))</f>
        <v>0</v>
      </c>
      <c r="DA20" s="12" t="n">
        <f aca="false">IF(OR($A20="",DA$4=""),"",SUMPRODUCT(--(INDEX(Matrix!$C$5:$EV$304,0,$B20)&gt;0),--(INDEX(Matrix!$C$5:$EV$304,0,DA$3)&gt;0)))</f>
        <v>7</v>
      </c>
      <c r="DB20" s="12" t="n">
        <f aca="false">IF(OR($A20="",DB$4=""),"",SUMPRODUCT(--(INDEX(Matrix!$C$5:$EV$304,0,$B20)&gt;0),--(INDEX(Matrix!$C$5:$EV$304,0,DB$3)&gt;0)))</f>
        <v>0</v>
      </c>
      <c r="DC20" s="12" t="n">
        <f aca="false">IF(OR($A20="",DC$4=""),"",SUMPRODUCT(--(INDEX(Matrix!$C$5:$EV$304,0,$B20)&gt;0),--(INDEX(Matrix!$C$5:$EV$304,0,DC$3)&gt;0)))</f>
        <v>0</v>
      </c>
      <c r="DD20" s="12" t="n">
        <f aca="false">IF(OR($A20="",DD$4=""),"",SUMPRODUCT(--(INDEX(Matrix!$C$5:$EV$304,0,$B20)&gt;0),--(INDEX(Matrix!$C$5:$EV$304,0,DD$3)&gt;0)))</f>
        <v>6</v>
      </c>
      <c r="DE20" s="12" t="str">
        <f aca="false">IF(OR($A20="",DE$4=""),"",SUMPRODUCT(--(INDEX(Matrix!$C$5:$EV$304,0,$B20)&gt;0),--(INDEX(Matrix!$C$5:$EV$304,0,DE$3)&gt;0)))</f>
        <v/>
      </c>
      <c r="DF20" s="12" t="str">
        <f aca="false">IF(OR($A20="",DF$4=""),"",SUMPRODUCT(--(INDEX(Matrix!$C$5:$EV$304,0,$B20)&gt;0),--(INDEX(Matrix!$C$5:$EV$304,0,DF$3)&gt;0)))</f>
        <v/>
      </c>
      <c r="DG20" s="12" t="str">
        <f aca="false">IF(OR($A20="",DG$4=""),"",SUMPRODUCT(--(INDEX(Matrix!$C$5:$EV$304,0,$B20)&gt;0),--(INDEX(Matrix!$C$5:$EV$304,0,DG$3)&gt;0)))</f>
        <v/>
      </c>
      <c r="DH20" s="12" t="str">
        <f aca="false">IF(OR($A20="",DH$4=""),"",SUMPRODUCT(--(INDEX(Matrix!$C$5:$EV$304,0,$B20)&gt;0),--(INDEX(Matrix!$C$5:$EV$304,0,DH$3)&gt;0)))</f>
        <v/>
      </c>
      <c r="DI20" s="12" t="str">
        <f aca="false">IF(OR($A20="",DI$4=""),"",SUMPRODUCT(--(INDEX(Matrix!$C$5:$EV$304,0,$B20)&gt;0),--(INDEX(Matrix!$C$5:$EV$304,0,DI$3)&gt;0)))</f>
        <v/>
      </c>
      <c r="DJ20" s="12" t="str">
        <f aca="false">IF(OR($A20="",DJ$4=""),"",SUMPRODUCT(--(INDEX(Matrix!$C$5:$EV$304,0,$B20)&gt;0),--(INDEX(Matrix!$C$5:$EV$304,0,DJ$3)&gt;0)))</f>
        <v/>
      </c>
      <c r="DK20" s="12" t="str">
        <f aca="false">IF(OR($A20="",DK$4=""),"",SUMPRODUCT(--(INDEX(Matrix!$C$5:$EV$304,0,$B20)&gt;0),--(INDEX(Matrix!$C$5:$EV$304,0,DK$3)&gt;0)))</f>
        <v/>
      </c>
      <c r="DL20" s="12" t="str">
        <f aca="false">IF(OR($A20="",DL$4=""),"",SUMPRODUCT(--(INDEX(Matrix!$C$5:$EV$304,0,$B20)&gt;0),--(INDEX(Matrix!$C$5:$EV$304,0,DL$3)&gt;0)))</f>
        <v/>
      </c>
      <c r="DM20" s="12" t="str">
        <f aca="false">IF(OR($A20="",DM$4=""),"",SUMPRODUCT(--(INDEX(Matrix!$C$5:$EV$304,0,$B20)&gt;0),--(INDEX(Matrix!$C$5:$EV$304,0,DM$3)&gt;0)))</f>
        <v/>
      </c>
      <c r="DN20" s="12" t="str">
        <f aca="false">IF(OR($A20="",DN$4=""),"",SUMPRODUCT(--(INDEX(Matrix!$C$5:$EV$304,0,$B20)&gt;0),--(INDEX(Matrix!$C$5:$EV$304,0,DN$3)&gt;0)))</f>
        <v/>
      </c>
      <c r="DO20" s="12" t="str">
        <f aca="false">IF(OR($A20="",DO$4=""),"",SUMPRODUCT(--(INDEX(Matrix!$C$5:$EV$304,0,$B20)&gt;0),--(INDEX(Matrix!$C$5:$EV$304,0,DO$3)&gt;0)))</f>
        <v/>
      </c>
      <c r="DP20" s="12" t="str">
        <f aca="false">IF(OR($A20="",DP$4=""),"",SUMPRODUCT(--(INDEX(Matrix!$C$5:$EV$304,0,$B20)&gt;0),--(INDEX(Matrix!$C$5:$EV$304,0,DP$3)&gt;0)))</f>
        <v/>
      </c>
      <c r="DQ20" s="12" t="str">
        <f aca="false">IF(OR($A20="",DQ$4=""),"",SUMPRODUCT(--(INDEX(Matrix!$C$5:$EV$304,0,$B20)&gt;0),--(INDEX(Matrix!$C$5:$EV$304,0,DQ$3)&gt;0)))</f>
        <v/>
      </c>
      <c r="DR20" s="12" t="str">
        <f aca="false">IF(OR($A20="",DR$4=""),"",SUMPRODUCT(--(INDEX(Matrix!$C$5:$EV$304,0,$B20)&gt;0),--(INDEX(Matrix!$C$5:$EV$304,0,DR$3)&gt;0)))</f>
        <v/>
      </c>
      <c r="DS20" s="12" t="str">
        <f aca="false">IF(OR($A20="",DS$4=""),"",SUMPRODUCT(--(INDEX(Matrix!$C$5:$EV$304,0,$B20)&gt;0),--(INDEX(Matrix!$C$5:$EV$304,0,DS$3)&gt;0)))</f>
        <v/>
      </c>
      <c r="DT20" s="12" t="str">
        <f aca="false">IF(OR($A20="",DT$4=""),"",SUMPRODUCT(--(INDEX(Matrix!$C$5:$EV$304,0,$B20)&gt;0),--(INDEX(Matrix!$C$5:$EV$304,0,DT$3)&gt;0)))</f>
        <v/>
      </c>
      <c r="DU20" s="12" t="str">
        <f aca="false">IF(OR($A20="",DU$4=""),"",SUMPRODUCT(--(INDEX(Matrix!$C$5:$EV$304,0,$B20)&gt;0),--(INDEX(Matrix!$C$5:$EV$304,0,DU$3)&gt;0)))</f>
        <v/>
      </c>
      <c r="DV20" s="12" t="str">
        <f aca="false">IF(OR($A20="",DV$4=""),"",SUMPRODUCT(--(INDEX(Matrix!$C$5:$EV$304,0,$B20)&gt;0),--(INDEX(Matrix!$C$5:$EV$304,0,DV$3)&gt;0)))</f>
        <v/>
      </c>
      <c r="DW20" s="12" t="str">
        <f aca="false">IF(OR($A20="",DW$4=""),"",SUMPRODUCT(--(INDEX(Matrix!$C$5:$EV$304,0,$B20)&gt;0),--(INDEX(Matrix!$C$5:$EV$304,0,DW$3)&gt;0)))</f>
        <v/>
      </c>
      <c r="DX20" s="12" t="str">
        <f aca="false">IF(OR($A20="",DX$4=""),"",SUMPRODUCT(--(INDEX(Matrix!$C$5:$EV$304,0,$B20)&gt;0),--(INDEX(Matrix!$C$5:$EV$304,0,DX$3)&gt;0)))</f>
        <v/>
      </c>
      <c r="DY20" s="12" t="str">
        <f aca="false">IF(OR($A20="",DY$4=""),"",SUMPRODUCT(--(INDEX(Matrix!$C$5:$EV$304,0,$B20)&gt;0),--(INDEX(Matrix!$C$5:$EV$304,0,DY$3)&gt;0)))</f>
        <v/>
      </c>
      <c r="DZ20" s="12" t="str">
        <f aca="false">IF(OR($A20="",DZ$4=""),"",SUMPRODUCT(--(INDEX(Matrix!$C$5:$EV$304,0,$B20)&gt;0),--(INDEX(Matrix!$C$5:$EV$304,0,DZ$3)&gt;0)))</f>
        <v/>
      </c>
      <c r="EA20" s="12" t="str">
        <f aca="false">IF(OR($A20="",EA$4=""),"",SUMPRODUCT(--(INDEX(Matrix!$C$5:$EV$304,0,$B20)&gt;0),--(INDEX(Matrix!$C$5:$EV$304,0,EA$3)&gt;0)))</f>
        <v/>
      </c>
      <c r="EB20" s="12" t="str">
        <f aca="false">IF(OR($A20="",EB$4=""),"",SUMPRODUCT(--(INDEX(Matrix!$C$5:$EV$304,0,$B20)&gt;0),--(INDEX(Matrix!$C$5:$EV$304,0,EB$3)&gt;0)))</f>
        <v/>
      </c>
      <c r="EC20" s="12" t="str">
        <f aca="false">IF(OR($A20="",EC$4=""),"",SUMPRODUCT(--(INDEX(Matrix!$C$5:$EV$304,0,$B20)&gt;0),--(INDEX(Matrix!$C$5:$EV$304,0,EC$3)&gt;0)))</f>
        <v/>
      </c>
      <c r="ED20" s="12" t="str">
        <f aca="false">IF(OR($A20="",ED$4=""),"",SUMPRODUCT(--(INDEX(Matrix!$C$5:$EV$304,0,$B20)&gt;0),--(INDEX(Matrix!$C$5:$EV$304,0,ED$3)&gt;0)))</f>
        <v/>
      </c>
      <c r="EE20" s="12" t="str">
        <f aca="false">IF(OR($A20="",EE$4=""),"",SUMPRODUCT(--(INDEX(Matrix!$C$5:$EV$304,0,$B20)&gt;0),--(INDEX(Matrix!$C$5:$EV$304,0,EE$3)&gt;0)))</f>
        <v/>
      </c>
      <c r="EF20" s="12" t="str">
        <f aca="false">IF(OR($A20="",EF$4=""),"",SUMPRODUCT(--(INDEX(Matrix!$C$5:$EV$304,0,$B20)&gt;0),--(INDEX(Matrix!$C$5:$EV$304,0,EF$3)&gt;0)))</f>
        <v/>
      </c>
      <c r="EG20" s="12" t="str">
        <f aca="false">IF(OR($A20="",EG$4=""),"",SUMPRODUCT(--(INDEX(Matrix!$C$5:$EV$304,0,$B20)&gt;0),--(INDEX(Matrix!$C$5:$EV$304,0,EG$3)&gt;0)))</f>
        <v/>
      </c>
      <c r="EH20" s="12" t="str">
        <f aca="false">IF(OR($A20="",EH$4=""),"",SUMPRODUCT(--(INDEX(Matrix!$C$5:$EV$304,0,$B20)&gt;0),--(INDEX(Matrix!$C$5:$EV$304,0,EH$3)&gt;0)))</f>
        <v/>
      </c>
      <c r="EI20" s="12" t="str">
        <f aca="false">IF(OR($A20="",EI$4=""),"",SUMPRODUCT(--(INDEX(Matrix!$C$5:$EV$304,0,$B20)&gt;0),--(INDEX(Matrix!$C$5:$EV$304,0,EI$3)&gt;0)))</f>
        <v/>
      </c>
      <c r="EJ20" s="12" t="str">
        <f aca="false">IF(OR($A20="",EJ$4=""),"",SUMPRODUCT(--(INDEX(Matrix!$C$5:$EV$304,0,$B20)&gt;0),--(INDEX(Matrix!$C$5:$EV$304,0,EJ$3)&gt;0)))</f>
        <v/>
      </c>
      <c r="EK20" s="12" t="str">
        <f aca="false">IF(OR($A20="",EK$4=""),"",SUMPRODUCT(--(INDEX(Matrix!$C$5:$EV$304,0,$B20)&gt;0),--(INDEX(Matrix!$C$5:$EV$304,0,EK$3)&gt;0)))</f>
        <v/>
      </c>
      <c r="EL20" s="12" t="str">
        <f aca="false">IF(OR($A20="",EL$4=""),"",SUMPRODUCT(--(INDEX(Matrix!$C$5:$EV$304,0,$B20)&gt;0),--(INDEX(Matrix!$C$5:$EV$304,0,EL$3)&gt;0)))</f>
        <v/>
      </c>
      <c r="EM20" s="12" t="str">
        <f aca="false">IF(OR($A20="",EM$4=""),"",SUMPRODUCT(--(INDEX(Matrix!$C$5:$EV$304,0,$B20)&gt;0),--(INDEX(Matrix!$C$5:$EV$304,0,EM$3)&gt;0)))</f>
        <v/>
      </c>
      <c r="EN20" s="12" t="str">
        <f aca="false">IF(OR($A20="",EN$4=""),"",SUMPRODUCT(--(INDEX(Matrix!$C$5:$EV$304,0,$B20)&gt;0),--(INDEX(Matrix!$C$5:$EV$304,0,EN$3)&gt;0)))</f>
        <v/>
      </c>
      <c r="EO20" s="12" t="str">
        <f aca="false">IF(OR($A20="",EO$4=""),"",SUMPRODUCT(--(INDEX(Matrix!$C$5:$EV$304,0,$B20)&gt;0),--(INDEX(Matrix!$C$5:$EV$304,0,EO$3)&gt;0)))</f>
        <v/>
      </c>
      <c r="EP20" s="12" t="str">
        <f aca="false">IF(OR($A20="",EP$4=""),"",SUMPRODUCT(--(INDEX(Matrix!$C$5:$EV$304,0,$B20)&gt;0),--(INDEX(Matrix!$C$5:$EV$304,0,EP$3)&gt;0)))</f>
        <v/>
      </c>
      <c r="EQ20" s="12" t="str">
        <f aca="false">IF(OR($A20="",EQ$4=""),"",SUMPRODUCT(--(INDEX(Matrix!$C$5:$EV$304,0,$B20)&gt;0),--(INDEX(Matrix!$C$5:$EV$304,0,EQ$3)&gt;0)))</f>
        <v/>
      </c>
      <c r="ER20" s="12" t="str">
        <f aca="false">IF(OR($A20="",ER$4=""),"",SUMPRODUCT(--(INDEX(Matrix!$C$5:$EV$304,0,$B20)&gt;0),--(INDEX(Matrix!$C$5:$EV$304,0,ER$3)&gt;0)))</f>
        <v/>
      </c>
      <c r="ES20" s="12" t="str">
        <f aca="false">IF(OR($A20="",ES$4=""),"",SUMPRODUCT(--(INDEX(Matrix!$C$5:$EV$304,0,$B20)&gt;0),--(INDEX(Matrix!$C$5:$EV$304,0,ES$3)&gt;0)))</f>
        <v/>
      </c>
      <c r="ET20" s="12" t="str">
        <f aca="false">IF(OR($A20="",ET$4=""),"",SUMPRODUCT(--(INDEX(Matrix!$C$5:$EV$304,0,$B20)&gt;0),--(INDEX(Matrix!$C$5:$EV$304,0,ET$3)&gt;0)))</f>
        <v/>
      </c>
      <c r="EU20" s="12" t="str">
        <f aca="false">IF(OR($A20="",EU$4=""),"",SUMPRODUCT(--(INDEX(Matrix!$C$5:$EV$304,0,$B20)&gt;0),--(INDEX(Matrix!$C$5:$EV$304,0,EU$3)&gt;0)))</f>
        <v/>
      </c>
      <c r="EV20" s="12" t="str">
        <f aca="false">IF(OR($A20="",EV$4=""),"",SUMPRODUCT(--(INDEX(Matrix!$C$5:$EV$304,0,$B20)&gt;0),--(INDEX(Matrix!$C$5:$EV$304,0,EV$3)&gt;0)))</f>
        <v/>
      </c>
    </row>
    <row r="21" customFormat="false" ht="15" hidden="false" customHeight="false" outlineLevel="0" collapsed="false">
      <c r="A21" s="6" t="str">
        <f aca="false">IF(INDEX(Products!$A$2:$A$151,$B21)="","",INDEX(Products!$A$2:$A$151,$B21))</f>
        <v>Cardyd-H 80/12.5</v>
      </c>
      <c r="B21" s="23" t="n">
        <v>17</v>
      </c>
      <c r="C21" s="12" t="n">
        <f aca="false">IF(OR($A21="",C$4=""),"",SUMPRODUCT(--(INDEX(Matrix!$C$5:$EV$304,0,$B21)&gt;0),--(INDEX(Matrix!$C$5:$EV$304,0,C$3)&gt;0)))</f>
        <v>7</v>
      </c>
      <c r="D21" s="12" t="n">
        <f aca="false">IF(OR($A21="",D$4=""),"",SUMPRODUCT(--(INDEX(Matrix!$C$5:$EV$304,0,$B21)&gt;0),--(INDEX(Matrix!$C$5:$EV$304,0,D$3)&gt;0)))</f>
        <v>7</v>
      </c>
      <c r="E21" s="12" t="n">
        <f aca="false">IF(OR($A21="",E$4=""),"",SUMPRODUCT(--(INDEX(Matrix!$C$5:$EV$304,0,$B21)&gt;0),--(INDEX(Matrix!$C$5:$EV$304,0,E$3)&gt;0)))</f>
        <v>7</v>
      </c>
      <c r="F21" s="12" t="n">
        <f aca="false">IF(OR($A21="",F$4=""),"",SUMPRODUCT(--(INDEX(Matrix!$C$5:$EV$304,0,$B21)&gt;0),--(INDEX(Matrix!$C$5:$EV$304,0,F$3)&gt;0)))</f>
        <v>7</v>
      </c>
      <c r="G21" s="12" t="n">
        <f aca="false">IF(OR($A21="",G$4=""),"",SUMPRODUCT(--(INDEX(Matrix!$C$5:$EV$304,0,$B21)&gt;0),--(INDEX(Matrix!$C$5:$EV$304,0,G$3)&gt;0)))</f>
        <v>7</v>
      </c>
      <c r="H21" s="12" t="n">
        <f aca="false">IF(OR($A21="",H$4=""),"",SUMPRODUCT(--(INDEX(Matrix!$C$5:$EV$304,0,$B21)&gt;0),--(INDEX(Matrix!$C$5:$EV$304,0,H$3)&gt;0)))</f>
        <v>7</v>
      </c>
      <c r="I21" s="12" t="n">
        <f aca="false">IF(OR($A21="",I$4=""),"",SUMPRODUCT(--(INDEX(Matrix!$C$5:$EV$304,0,$B21)&gt;0),--(INDEX(Matrix!$C$5:$EV$304,0,I$3)&gt;0)))</f>
        <v>5</v>
      </c>
      <c r="J21" s="12" t="n">
        <f aca="false">IF(OR($A21="",J$4=""),"",SUMPRODUCT(--(INDEX(Matrix!$C$5:$EV$304,0,$B21)&gt;0),--(INDEX(Matrix!$C$5:$EV$304,0,J$3)&gt;0)))</f>
        <v>5</v>
      </c>
      <c r="K21" s="12" t="n">
        <f aca="false">IF(OR($A21="",K$4=""),"",SUMPRODUCT(--(INDEX(Matrix!$C$5:$EV$304,0,$B21)&gt;0),--(INDEX(Matrix!$C$5:$EV$304,0,K$3)&gt;0)))</f>
        <v>13</v>
      </c>
      <c r="L21" s="12" t="n">
        <f aca="false">IF(OR($A21="",L$4=""),"",SUMPRODUCT(--(INDEX(Matrix!$C$5:$EV$304,0,$B21)&gt;0),--(INDEX(Matrix!$C$5:$EV$304,0,L$3)&gt;0)))</f>
        <v>13</v>
      </c>
      <c r="M21" s="12" t="n">
        <f aca="false">IF(OR($A21="",M$4=""),"",SUMPRODUCT(--(INDEX(Matrix!$C$5:$EV$304,0,$B21)&gt;0),--(INDEX(Matrix!$C$5:$EV$304,0,M$3)&gt;0)))</f>
        <v>13</v>
      </c>
      <c r="N21" s="12" t="n">
        <f aca="false">IF(OR($A21="",N$4=""),"",SUMPRODUCT(--(INDEX(Matrix!$C$5:$EV$304,0,$B21)&gt;0),--(INDEX(Matrix!$C$5:$EV$304,0,N$3)&gt;0)))</f>
        <v>14</v>
      </c>
      <c r="O21" s="12" t="n">
        <f aca="false">IF(OR($A21="",O$4=""),"",SUMPRODUCT(--(INDEX(Matrix!$C$5:$EV$304,0,$B21)&gt;0),--(INDEX(Matrix!$C$5:$EV$304,0,O$3)&gt;0)))</f>
        <v>14</v>
      </c>
      <c r="P21" s="12" t="n">
        <f aca="false">IF(OR($A21="",P$4=""),"",SUMPRODUCT(--(INDEX(Matrix!$C$5:$EV$304,0,$B21)&gt;0),--(INDEX(Matrix!$C$5:$EV$304,0,P$3)&gt;0)))</f>
        <v>14</v>
      </c>
      <c r="Q21" s="12" t="n">
        <f aca="false">IF(OR($A21="",Q$4=""),"",SUMPRODUCT(--(INDEX(Matrix!$C$5:$EV$304,0,$B21)&gt;0),--(INDEX(Matrix!$C$5:$EV$304,0,Q$3)&gt;0)))</f>
        <v>14</v>
      </c>
      <c r="R21" s="12" t="n">
        <f aca="false">IF(OR($A21="",R$4=""),"",SUMPRODUCT(--(INDEX(Matrix!$C$5:$EV$304,0,$B21)&gt;0),--(INDEX(Matrix!$C$5:$EV$304,0,R$3)&gt;0)))</f>
        <v>16</v>
      </c>
      <c r="S21" s="12" t="n">
        <f aca="false">IF(OR($A21="",S$4=""),"",SUMPRODUCT(--(INDEX(Matrix!$C$5:$EV$304,0,$B21)&gt;0),--(INDEX(Matrix!$C$5:$EV$304,0,S$3)&gt;0)))</f>
        <v>16</v>
      </c>
      <c r="T21" s="12" t="n">
        <f aca="false">IF(OR($A21="",T$4=""),"",SUMPRODUCT(--(INDEX(Matrix!$C$5:$EV$304,0,$B21)&gt;0),--(INDEX(Matrix!$C$5:$EV$304,0,T$3)&gt;0)))</f>
        <v>15</v>
      </c>
      <c r="U21" s="12" t="n">
        <f aca="false">IF(OR($A21="",U$4=""),"",SUMPRODUCT(--(INDEX(Matrix!$C$5:$EV$304,0,$B21)&gt;0),--(INDEX(Matrix!$C$5:$EV$304,0,U$3)&gt;0)))</f>
        <v>0</v>
      </c>
      <c r="V21" s="12" t="n">
        <f aca="false">IF(OR($A21="",V$4=""),"",SUMPRODUCT(--(INDEX(Matrix!$C$5:$EV$304,0,$B21)&gt;0),--(INDEX(Matrix!$C$5:$EV$304,0,V$3)&gt;0)))</f>
        <v>0</v>
      </c>
      <c r="W21" s="12" t="n">
        <f aca="false">IF(OR($A21="",W$4=""),"",SUMPRODUCT(--(INDEX(Matrix!$C$5:$EV$304,0,$B21)&gt;0),--(INDEX(Matrix!$C$5:$EV$304,0,W$3)&gt;0)))</f>
        <v>5</v>
      </c>
      <c r="X21" s="12" t="n">
        <f aca="false">IF(OR($A21="",X$4=""),"",SUMPRODUCT(--(INDEX(Matrix!$C$5:$EV$304,0,$B21)&gt;0),--(INDEX(Matrix!$C$5:$EV$304,0,X$3)&gt;0)))</f>
        <v>6</v>
      </c>
      <c r="Y21" s="12" t="n">
        <f aca="false">IF(OR($A21="",Y$4=""),"",SUMPRODUCT(--(INDEX(Matrix!$C$5:$EV$304,0,$B21)&gt;0),--(INDEX(Matrix!$C$5:$EV$304,0,Y$3)&gt;0)))</f>
        <v>7</v>
      </c>
      <c r="Z21" s="12" t="n">
        <f aca="false">IF(OR($A21="",Z$4=""),"",SUMPRODUCT(--(INDEX(Matrix!$C$5:$EV$304,0,$B21)&gt;0),--(INDEX(Matrix!$C$5:$EV$304,0,Z$3)&gt;0)))</f>
        <v>6</v>
      </c>
      <c r="AA21" s="12" t="n">
        <f aca="false">IF(OR($A21="",AA$4=""),"",SUMPRODUCT(--(INDEX(Matrix!$C$5:$EV$304,0,$B21)&gt;0),--(INDEX(Matrix!$C$5:$EV$304,0,AA$3)&gt;0)))</f>
        <v>10</v>
      </c>
      <c r="AB21" s="12" t="n">
        <f aca="false">IF(OR($A21="",AB$4=""),"",SUMPRODUCT(--(INDEX(Matrix!$C$5:$EV$304,0,$B21)&gt;0),--(INDEX(Matrix!$C$5:$EV$304,0,AB$3)&gt;0)))</f>
        <v>4</v>
      </c>
      <c r="AC21" s="12" t="n">
        <f aca="false">IF(OR($A21="",AC$4=""),"",SUMPRODUCT(--(INDEX(Matrix!$C$5:$EV$304,0,$B21)&gt;0),--(INDEX(Matrix!$C$5:$EV$304,0,AC$3)&gt;0)))</f>
        <v>2</v>
      </c>
      <c r="AD21" s="12" t="n">
        <f aca="false">IF(OR($A21="",AD$4=""),"",SUMPRODUCT(--(INDEX(Matrix!$C$5:$EV$304,0,$B21)&gt;0),--(INDEX(Matrix!$C$5:$EV$304,0,AD$3)&gt;0)))</f>
        <v>0</v>
      </c>
      <c r="AE21" s="12" t="n">
        <f aca="false">IF(OR($A21="",AE$4=""),"",SUMPRODUCT(--(INDEX(Matrix!$C$5:$EV$304,0,$B21)&gt;0),--(INDEX(Matrix!$C$5:$EV$304,0,AE$3)&gt;0)))</f>
        <v>8</v>
      </c>
      <c r="AF21" s="12" t="n">
        <f aca="false">IF(OR($A21="",AF$4=""),"",SUMPRODUCT(--(INDEX(Matrix!$C$5:$EV$304,0,$B21)&gt;0),--(INDEX(Matrix!$C$5:$EV$304,0,AF$3)&gt;0)))</f>
        <v>8</v>
      </c>
      <c r="AG21" s="12" t="n">
        <f aca="false">IF(OR($A21="",AG$4=""),"",SUMPRODUCT(--(INDEX(Matrix!$C$5:$EV$304,0,$B21)&gt;0),--(INDEX(Matrix!$C$5:$EV$304,0,AG$3)&gt;0)))</f>
        <v>8</v>
      </c>
      <c r="AH21" s="12" t="n">
        <f aca="false">IF(OR($A21="",AH$4=""),"",SUMPRODUCT(--(INDEX(Matrix!$C$5:$EV$304,0,$B21)&gt;0),--(INDEX(Matrix!$C$5:$EV$304,0,AH$3)&gt;0)))</f>
        <v>7</v>
      </c>
      <c r="AI21" s="12" t="n">
        <f aca="false">IF(OR($A21="",AI$4=""),"",SUMPRODUCT(--(INDEX(Matrix!$C$5:$EV$304,0,$B21)&gt;0),--(INDEX(Matrix!$C$5:$EV$304,0,AI$3)&gt;0)))</f>
        <v>4</v>
      </c>
      <c r="AJ21" s="12" t="n">
        <f aca="false">IF(OR($A21="",AJ$4=""),"",SUMPRODUCT(--(INDEX(Matrix!$C$5:$EV$304,0,$B21)&gt;0),--(INDEX(Matrix!$C$5:$EV$304,0,AJ$3)&gt;0)))</f>
        <v>4</v>
      </c>
      <c r="AK21" s="12" t="n">
        <f aca="false">IF(OR($A21="",AK$4=""),"",SUMPRODUCT(--(INDEX(Matrix!$C$5:$EV$304,0,$B21)&gt;0),--(INDEX(Matrix!$C$5:$EV$304,0,AK$3)&gt;0)))</f>
        <v>5</v>
      </c>
      <c r="AL21" s="12" t="n">
        <f aca="false">IF(OR($A21="",AL$4=""),"",SUMPRODUCT(--(INDEX(Matrix!$C$5:$EV$304,0,$B21)&gt;0),--(INDEX(Matrix!$C$5:$EV$304,0,AL$3)&gt;0)))</f>
        <v>5</v>
      </c>
      <c r="AM21" s="12" t="n">
        <f aca="false">IF(OR($A21="",AM$4=""),"",SUMPRODUCT(--(INDEX(Matrix!$C$5:$EV$304,0,$B21)&gt;0),--(INDEX(Matrix!$C$5:$EV$304,0,AM$3)&gt;0)))</f>
        <v>4</v>
      </c>
      <c r="AN21" s="12" t="n">
        <f aca="false">IF(OR($A21="",AN$4=""),"",SUMPRODUCT(--(INDEX(Matrix!$C$5:$EV$304,0,$B21)&gt;0),--(INDEX(Matrix!$C$5:$EV$304,0,AN$3)&gt;0)))</f>
        <v>4</v>
      </c>
      <c r="AO21" s="12" t="n">
        <f aca="false">IF(OR($A21="",AO$4=""),"",SUMPRODUCT(--(INDEX(Matrix!$C$5:$EV$304,0,$B21)&gt;0),--(INDEX(Matrix!$C$5:$EV$304,0,AO$3)&gt;0)))</f>
        <v>1</v>
      </c>
      <c r="AP21" s="12" t="n">
        <f aca="false">IF(OR($A21="",AP$4=""),"",SUMPRODUCT(--(INDEX(Matrix!$C$5:$EV$304,0,$B21)&gt;0),--(INDEX(Matrix!$C$5:$EV$304,0,AP$3)&gt;0)))</f>
        <v>1</v>
      </c>
      <c r="AQ21" s="12" t="n">
        <f aca="false">IF(OR($A21="",AQ$4=""),"",SUMPRODUCT(--(INDEX(Matrix!$C$5:$EV$304,0,$B21)&gt;0),--(INDEX(Matrix!$C$5:$EV$304,0,AQ$3)&gt;0)))</f>
        <v>1</v>
      </c>
      <c r="AR21" s="12" t="n">
        <f aca="false">IF(OR($A21="",AR$4=""),"",SUMPRODUCT(--(INDEX(Matrix!$C$5:$EV$304,0,$B21)&gt;0),--(INDEX(Matrix!$C$5:$EV$304,0,AR$3)&gt;0)))</f>
        <v>1</v>
      </c>
      <c r="AS21" s="12" t="n">
        <f aca="false">IF(OR($A21="",AS$4=""),"",SUMPRODUCT(--(INDEX(Matrix!$C$5:$EV$304,0,$B21)&gt;0),--(INDEX(Matrix!$C$5:$EV$304,0,AS$3)&gt;0)))</f>
        <v>1</v>
      </c>
      <c r="AT21" s="12" t="n">
        <f aca="false">IF(OR($A21="",AT$4=""),"",SUMPRODUCT(--(INDEX(Matrix!$C$5:$EV$304,0,$B21)&gt;0),--(INDEX(Matrix!$C$5:$EV$304,0,AT$3)&gt;0)))</f>
        <v>1</v>
      </c>
      <c r="AU21" s="12" t="n">
        <f aca="false">IF(OR($A21="",AU$4=""),"",SUMPRODUCT(--(INDEX(Matrix!$C$5:$EV$304,0,$B21)&gt;0),--(INDEX(Matrix!$C$5:$EV$304,0,AU$3)&gt;0)))</f>
        <v>0</v>
      </c>
      <c r="AV21" s="12" t="n">
        <f aca="false">IF(OR($A21="",AV$4=""),"",SUMPRODUCT(--(INDEX(Matrix!$C$5:$EV$304,0,$B21)&gt;0),--(INDEX(Matrix!$C$5:$EV$304,0,AV$3)&gt;0)))</f>
        <v>4</v>
      </c>
      <c r="AW21" s="12" t="n">
        <f aca="false">IF(OR($A21="",AW$4=""),"",SUMPRODUCT(--(INDEX(Matrix!$C$5:$EV$304,0,$B21)&gt;0),--(INDEX(Matrix!$C$5:$EV$304,0,AW$3)&gt;0)))</f>
        <v>4</v>
      </c>
      <c r="AX21" s="12" t="n">
        <f aca="false">IF(OR($A21="",AX$4=""),"",SUMPRODUCT(--(INDEX(Matrix!$C$5:$EV$304,0,$B21)&gt;0),--(INDEX(Matrix!$C$5:$EV$304,0,AX$3)&gt;0)))</f>
        <v>8</v>
      </c>
      <c r="AY21" s="12" t="n">
        <f aca="false">IF(OR($A21="",AY$4=""),"",SUMPRODUCT(--(INDEX(Matrix!$C$5:$EV$304,0,$B21)&gt;0),--(INDEX(Matrix!$C$5:$EV$304,0,AY$3)&gt;0)))</f>
        <v>8</v>
      </c>
      <c r="AZ21" s="12" t="n">
        <f aca="false">IF(OR($A21="",AZ$4=""),"",SUMPRODUCT(--(INDEX(Matrix!$C$5:$EV$304,0,$B21)&gt;0),--(INDEX(Matrix!$C$5:$EV$304,0,AZ$3)&gt;0)))</f>
        <v>7</v>
      </c>
      <c r="BA21" s="12" t="n">
        <f aca="false">IF(OR($A21="",BA$4=""),"",SUMPRODUCT(--(INDEX(Matrix!$C$5:$EV$304,0,$B21)&gt;0),--(INDEX(Matrix!$C$5:$EV$304,0,BA$3)&gt;0)))</f>
        <v>7</v>
      </c>
      <c r="BB21" s="12" t="n">
        <f aca="false">IF(OR($A21="",BB$4=""),"",SUMPRODUCT(--(INDEX(Matrix!$C$5:$EV$304,0,$B21)&gt;0),--(INDEX(Matrix!$C$5:$EV$304,0,BB$3)&gt;0)))</f>
        <v>7</v>
      </c>
      <c r="BC21" s="12" t="n">
        <f aca="false">IF(OR($A21="",BC$4=""),"",SUMPRODUCT(--(INDEX(Matrix!$C$5:$EV$304,0,$B21)&gt;0),--(INDEX(Matrix!$C$5:$EV$304,0,BC$3)&gt;0)))</f>
        <v>6</v>
      </c>
      <c r="BD21" s="12" t="n">
        <f aca="false">IF(OR($A21="",BD$4=""),"",SUMPRODUCT(--(INDEX(Matrix!$C$5:$EV$304,0,$B21)&gt;0),--(INDEX(Matrix!$C$5:$EV$304,0,BD$3)&gt;0)))</f>
        <v>7</v>
      </c>
      <c r="BE21" s="12" t="n">
        <f aca="false">IF(OR($A21="",BE$4=""),"",SUMPRODUCT(--(INDEX(Matrix!$C$5:$EV$304,0,$B21)&gt;0),--(INDEX(Matrix!$C$5:$EV$304,0,BE$3)&gt;0)))</f>
        <v>6</v>
      </c>
      <c r="BF21" s="12" t="n">
        <f aca="false">IF(OR($A21="",BF$4=""),"",SUMPRODUCT(--(INDEX(Matrix!$C$5:$EV$304,0,$B21)&gt;0),--(INDEX(Matrix!$C$5:$EV$304,0,BF$3)&gt;0)))</f>
        <v>5</v>
      </c>
      <c r="BG21" s="12" t="n">
        <f aca="false">IF(OR($A21="",BG$4=""),"",SUMPRODUCT(--(INDEX(Matrix!$C$5:$EV$304,0,$B21)&gt;0),--(INDEX(Matrix!$C$5:$EV$304,0,BG$3)&gt;0)))</f>
        <v>5</v>
      </c>
      <c r="BH21" s="12" t="n">
        <f aca="false">IF(OR($A21="",BH$4=""),"",SUMPRODUCT(--(INDEX(Matrix!$C$5:$EV$304,0,$B21)&gt;0),--(INDEX(Matrix!$C$5:$EV$304,0,BH$3)&gt;0)))</f>
        <v>6</v>
      </c>
      <c r="BI21" s="12" t="n">
        <f aca="false">IF(OR($A21="",BI$4=""),"",SUMPRODUCT(--(INDEX(Matrix!$C$5:$EV$304,0,$B21)&gt;0),--(INDEX(Matrix!$C$5:$EV$304,0,BI$3)&gt;0)))</f>
        <v>6</v>
      </c>
      <c r="BJ21" s="12" t="n">
        <f aca="false">IF(OR($A21="",BJ$4=""),"",SUMPRODUCT(--(INDEX(Matrix!$C$5:$EV$304,0,$B21)&gt;0),--(INDEX(Matrix!$C$5:$EV$304,0,BJ$3)&gt;0)))</f>
        <v>0</v>
      </c>
      <c r="BK21" s="12" t="n">
        <f aca="false">IF(OR($A21="",BK$4=""),"",SUMPRODUCT(--(INDEX(Matrix!$C$5:$EV$304,0,$B21)&gt;0),--(INDEX(Matrix!$C$5:$EV$304,0,BK$3)&gt;0)))</f>
        <v>8</v>
      </c>
      <c r="BL21" s="12" t="n">
        <f aca="false">IF(OR($A21="",BL$4=""),"",SUMPRODUCT(--(INDEX(Matrix!$C$5:$EV$304,0,$B21)&gt;0),--(INDEX(Matrix!$C$5:$EV$304,0,BL$3)&gt;0)))</f>
        <v>9</v>
      </c>
      <c r="BM21" s="12" t="n">
        <f aca="false">IF(OR($A21="",BM$4=""),"",SUMPRODUCT(--(INDEX(Matrix!$C$5:$EV$304,0,$B21)&gt;0),--(INDEX(Matrix!$C$5:$EV$304,0,BM$3)&gt;0)))</f>
        <v>9</v>
      </c>
      <c r="BN21" s="12" t="n">
        <f aca="false">IF(OR($A21="",BN$4=""),"",SUMPRODUCT(--(INDEX(Matrix!$C$5:$EV$304,0,$B21)&gt;0),--(INDEX(Matrix!$C$5:$EV$304,0,BN$3)&gt;0)))</f>
        <v>8</v>
      </c>
      <c r="BO21" s="12" t="n">
        <f aca="false">IF(OR($A21="",BO$4=""),"",SUMPRODUCT(--(INDEX(Matrix!$C$5:$EV$304,0,$B21)&gt;0),--(INDEX(Matrix!$C$5:$EV$304,0,BO$3)&gt;0)))</f>
        <v>3</v>
      </c>
      <c r="BP21" s="12" t="n">
        <f aca="false">IF(OR($A21="",BP$4=""),"",SUMPRODUCT(--(INDEX(Matrix!$C$5:$EV$304,0,$B21)&gt;0),--(INDEX(Matrix!$C$5:$EV$304,0,BP$3)&gt;0)))</f>
        <v>0</v>
      </c>
      <c r="BQ21" s="12" t="n">
        <f aca="false">IF(OR($A21="",BQ$4=""),"",SUMPRODUCT(--(INDEX(Matrix!$C$5:$EV$304,0,$B21)&gt;0),--(INDEX(Matrix!$C$5:$EV$304,0,BQ$3)&gt;0)))</f>
        <v>0</v>
      </c>
      <c r="BR21" s="12" t="n">
        <f aca="false">IF(OR($A21="",BR$4=""),"",SUMPRODUCT(--(INDEX(Matrix!$C$5:$EV$304,0,$B21)&gt;0),--(INDEX(Matrix!$C$5:$EV$304,0,BR$3)&gt;0)))</f>
        <v>1</v>
      </c>
      <c r="BS21" s="12" t="n">
        <f aca="false">IF(OR($A21="",BS$4=""),"",SUMPRODUCT(--(INDEX(Matrix!$C$5:$EV$304,0,$B21)&gt;0),--(INDEX(Matrix!$C$5:$EV$304,0,BS$3)&gt;0)))</f>
        <v>1</v>
      </c>
      <c r="BT21" s="12" t="n">
        <f aca="false">IF(OR($A21="",BT$4=""),"",SUMPRODUCT(--(INDEX(Matrix!$C$5:$EV$304,0,$B21)&gt;0),--(INDEX(Matrix!$C$5:$EV$304,0,BT$3)&gt;0)))</f>
        <v>0</v>
      </c>
      <c r="BU21" s="12" t="n">
        <f aca="false">IF(OR($A21="",BU$4=""),"",SUMPRODUCT(--(INDEX(Matrix!$C$5:$EV$304,0,$B21)&gt;0),--(INDEX(Matrix!$C$5:$EV$304,0,BU$3)&gt;0)))</f>
        <v>3</v>
      </c>
      <c r="BV21" s="12" t="n">
        <f aca="false">IF(OR($A21="",BV$4=""),"",SUMPRODUCT(--(INDEX(Matrix!$C$5:$EV$304,0,$B21)&gt;0),--(INDEX(Matrix!$C$5:$EV$304,0,BV$3)&gt;0)))</f>
        <v>1</v>
      </c>
      <c r="BW21" s="12" t="n">
        <f aca="false">IF(OR($A21="",BW$4=""),"",SUMPRODUCT(--(INDEX(Matrix!$C$5:$EV$304,0,$B21)&gt;0),--(INDEX(Matrix!$C$5:$EV$304,0,BW$3)&gt;0)))</f>
        <v>1</v>
      </c>
      <c r="BX21" s="12" t="n">
        <f aca="false">IF(OR($A21="",BX$4=""),"",SUMPRODUCT(--(INDEX(Matrix!$C$5:$EV$304,0,$B21)&gt;0),--(INDEX(Matrix!$C$5:$EV$304,0,BX$3)&gt;0)))</f>
        <v>0</v>
      </c>
      <c r="BY21" s="12" t="n">
        <f aca="false">IF(OR($A21="",BY$4=""),"",SUMPRODUCT(--(INDEX(Matrix!$C$5:$EV$304,0,$B21)&gt;0),--(INDEX(Matrix!$C$5:$EV$304,0,BY$3)&gt;0)))</f>
        <v>2</v>
      </c>
      <c r="BZ21" s="12" t="n">
        <f aca="false">IF(OR($A21="",BZ$4=""),"",SUMPRODUCT(--(INDEX(Matrix!$C$5:$EV$304,0,$B21)&gt;0),--(INDEX(Matrix!$C$5:$EV$304,0,BZ$3)&gt;0)))</f>
        <v>2</v>
      </c>
      <c r="CA21" s="12" t="n">
        <f aca="false">IF(OR($A21="",CA$4=""),"",SUMPRODUCT(--(INDEX(Matrix!$C$5:$EV$304,0,$B21)&gt;0),--(INDEX(Matrix!$C$5:$EV$304,0,CA$3)&gt;0)))</f>
        <v>2</v>
      </c>
      <c r="CB21" s="12" t="n">
        <f aca="false">IF(OR($A21="",CB$4=""),"",SUMPRODUCT(--(INDEX(Matrix!$C$5:$EV$304,0,$B21)&gt;0),--(INDEX(Matrix!$C$5:$EV$304,0,CB$3)&gt;0)))</f>
        <v>0</v>
      </c>
      <c r="CC21" s="12" t="n">
        <f aca="false">IF(OR($A21="",CC$4=""),"",SUMPRODUCT(--(INDEX(Matrix!$C$5:$EV$304,0,$B21)&gt;0),--(INDEX(Matrix!$C$5:$EV$304,0,CC$3)&gt;0)))</f>
        <v>0</v>
      </c>
      <c r="CD21" s="12" t="n">
        <f aca="false">IF(OR($A21="",CD$4=""),"",SUMPRODUCT(--(INDEX(Matrix!$C$5:$EV$304,0,$B21)&gt;0),--(INDEX(Matrix!$C$5:$EV$304,0,CD$3)&gt;0)))</f>
        <v>5</v>
      </c>
      <c r="CE21" s="12" t="n">
        <f aca="false">IF(OR($A21="",CE$4=""),"",SUMPRODUCT(--(INDEX(Matrix!$C$5:$EV$304,0,$B21)&gt;0),--(INDEX(Matrix!$C$5:$EV$304,0,CE$3)&gt;0)))</f>
        <v>6</v>
      </c>
      <c r="CF21" s="12" t="n">
        <f aca="false">IF(OR($A21="",CF$4=""),"",SUMPRODUCT(--(INDEX(Matrix!$C$5:$EV$304,0,$B21)&gt;0),--(INDEX(Matrix!$C$5:$EV$304,0,CF$3)&gt;0)))</f>
        <v>3</v>
      </c>
      <c r="CG21" s="12" t="n">
        <f aca="false">IF(OR($A21="",CG$4=""),"",SUMPRODUCT(--(INDEX(Matrix!$C$5:$EV$304,0,$B21)&gt;0),--(INDEX(Matrix!$C$5:$EV$304,0,CG$3)&gt;0)))</f>
        <v>8</v>
      </c>
      <c r="CH21" s="12" t="n">
        <f aca="false">IF(OR($A21="",CH$4=""),"",SUMPRODUCT(--(INDEX(Matrix!$C$5:$EV$304,0,$B21)&gt;0),--(INDEX(Matrix!$C$5:$EV$304,0,CH$3)&gt;0)))</f>
        <v>2</v>
      </c>
      <c r="CI21" s="12" t="n">
        <f aca="false">IF(OR($A21="",CI$4=""),"",SUMPRODUCT(--(INDEX(Matrix!$C$5:$EV$304,0,$B21)&gt;0),--(INDEX(Matrix!$C$5:$EV$304,0,CI$3)&gt;0)))</f>
        <v>7</v>
      </c>
      <c r="CJ21" s="12" t="n">
        <f aca="false">IF(OR($A21="",CJ$4=""),"",SUMPRODUCT(--(INDEX(Matrix!$C$5:$EV$304,0,$B21)&gt;0),--(INDEX(Matrix!$C$5:$EV$304,0,CJ$3)&gt;0)))</f>
        <v>4</v>
      </c>
      <c r="CK21" s="12" t="n">
        <f aca="false">IF(OR($A21="",CK$4=""),"",SUMPRODUCT(--(INDEX(Matrix!$C$5:$EV$304,0,$B21)&gt;0),--(INDEX(Matrix!$C$5:$EV$304,0,CK$3)&gt;0)))</f>
        <v>8</v>
      </c>
      <c r="CL21" s="12" t="n">
        <f aca="false">IF(OR($A21="",CL$4=""),"",SUMPRODUCT(--(INDEX(Matrix!$C$5:$EV$304,0,$B21)&gt;0),--(INDEX(Matrix!$C$5:$EV$304,0,CL$3)&gt;0)))</f>
        <v>5</v>
      </c>
      <c r="CM21" s="12" t="n">
        <f aca="false">IF(OR($A21="",CM$4=""),"",SUMPRODUCT(--(INDEX(Matrix!$C$5:$EV$304,0,$B21)&gt;0),--(INDEX(Matrix!$C$5:$EV$304,0,CM$3)&gt;0)))</f>
        <v>7</v>
      </c>
      <c r="CN21" s="12" t="n">
        <f aca="false">IF(OR($A21="",CN$4=""),"",SUMPRODUCT(--(INDEX(Matrix!$C$5:$EV$304,0,$B21)&gt;0),--(INDEX(Matrix!$C$5:$EV$304,0,CN$3)&gt;0)))</f>
        <v>8</v>
      </c>
      <c r="CO21" s="12" t="n">
        <f aca="false">IF(OR($A21="",CO$4=""),"",SUMPRODUCT(--(INDEX(Matrix!$C$5:$EV$304,0,$B21)&gt;0),--(INDEX(Matrix!$C$5:$EV$304,0,CO$3)&gt;0)))</f>
        <v>8</v>
      </c>
      <c r="CP21" s="12" t="n">
        <f aca="false">IF(OR($A21="",CP$4=""),"",SUMPRODUCT(--(INDEX(Matrix!$C$5:$EV$304,0,$B21)&gt;0),--(INDEX(Matrix!$C$5:$EV$304,0,CP$3)&gt;0)))</f>
        <v>6</v>
      </c>
      <c r="CQ21" s="12" t="n">
        <f aca="false">IF(OR($A21="",CQ$4=""),"",SUMPRODUCT(--(INDEX(Matrix!$C$5:$EV$304,0,$B21)&gt;0),--(INDEX(Matrix!$C$5:$EV$304,0,CQ$3)&gt;0)))</f>
        <v>6</v>
      </c>
      <c r="CR21" s="12" t="n">
        <f aca="false">IF(OR($A21="",CR$4=""),"",SUMPRODUCT(--(INDEX(Matrix!$C$5:$EV$304,0,$B21)&gt;0),--(INDEX(Matrix!$C$5:$EV$304,0,CR$3)&gt;0)))</f>
        <v>7</v>
      </c>
      <c r="CS21" s="12" t="n">
        <f aca="false">IF(OR($A21="",CS$4=""),"",SUMPRODUCT(--(INDEX(Matrix!$C$5:$EV$304,0,$B21)&gt;0),--(INDEX(Matrix!$C$5:$EV$304,0,CS$3)&gt;0)))</f>
        <v>8</v>
      </c>
      <c r="CT21" s="12" t="n">
        <f aca="false">IF(OR($A21="",CT$4=""),"",SUMPRODUCT(--(INDEX(Matrix!$C$5:$EV$304,0,$B21)&gt;0),--(INDEX(Matrix!$C$5:$EV$304,0,CT$3)&gt;0)))</f>
        <v>8</v>
      </c>
      <c r="CU21" s="12" t="n">
        <f aca="false">IF(OR($A21="",CU$4=""),"",SUMPRODUCT(--(INDEX(Matrix!$C$5:$EV$304,0,$B21)&gt;0),--(INDEX(Matrix!$C$5:$EV$304,0,CU$3)&gt;0)))</f>
        <v>6</v>
      </c>
      <c r="CV21" s="12" t="n">
        <f aca="false">IF(OR($A21="",CV$4=""),"",SUMPRODUCT(--(INDEX(Matrix!$C$5:$EV$304,0,$B21)&gt;0),--(INDEX(Matrix!$C$5:$EV$304,0,CV$3)&gt;0)))</f>
        <v>7</v>
      </c>
      <c r="CW21" s="12" t="n">
        <f aca="false">IF(OR($A21="",CW$4=""),"",SUMPRODUCT(--(INDEX(Matrix!$C$5:$EV$304,0,$B21)&gt;0),--(INDEX(Matrix!$C$5:$EV$304,0,CW$3)&gt;0)))</f>
        <v>5</v>
      </c>
      <c r="CX21" s="12" t="n">
        <f aca="false">IF(OR($A21="",CX$4=""),"",SUMPRODUCT(--(INDEX(Matrix!$C$5:$EV$304,0,$B21)&gt;0),--(INDEX(Matrix!$C$5:$EV$304,0,CX$3)&gt;0)))</f>
        <v>6</v>
      </c>
      <c r="CY21" s="12" t="n">
        <f aca="false">IF(OR($A21="",CY$4=""),"",SUMPRODUCT(--(INDEX(Matrix!$C$5:$EV$304,0,$B21)&gt;0),--(INDEX(Matrix!$C$5:$EV$304,0,CY$3)&gt;0)))</f>
        <v>6</v>
      </c>
      <c r="CZ21" s="12" t="n">
        <f aca="false">IF(OR($A21="",CZ$4=""),"",SUMPRODUCT(--(INDEX(Matrix!$C$5:$EV$304,0,$B21)&gt;0),--(INDEX(Matrix!$C$5:$EV$304,0,CZ$3)&gt;0)))</f>
        <v>0</v>
      </c>
      <c r="DA21" s="12" t="n">
        <f aca="false">IF(OR($A21="",DA$4=""),"",SUMPRODUCT(--(INDEX(Matrix!$C$5:$EV$304,0,$B21)&gt;0),--(INDEX(Matrix!$C$5:$EV$304,0,DA$3)&gt;0)))</f>
        <v>7</v>
      </c>
      <c r="DB21" s="12" t="n">
        <f aca="false">IF(OR($A21="",DB$4=""),"",SUMPRODUCT(--(INDEX(Matrix!$C$5:$EV$304,0,$B21)&gt;0),--(INDEX(Matrix!$C$5:$EV$304,0,DB$3)&gt;0)))</f>
        <v>0</v>
      </c>
      <c r="DC21" s="12" t="n">
        <f aca="false">IF(OR($A21="",DC$4=""),"",SUMPRODUCT(--(INDEX(Matrix!$C$5:$EV$304,0,$B21)&gt;0),--(INDEX(Matrix!$C$5:$EV$304,0,DC$3)&gt;0)))</f>
        <v>0</v>
      </c>
      <c r="DD21" s="12" t="n">
        <f aca="false">IF(OR($A21="",DD$4=""),"",SUMPRODUCT(--(INDEX(Matrix!$C$5:$EV$304,0,$B21)&gt;0),--(INDEX(Matrix!$C$5:$EV$304,0,DD$3)&gt;0)))</f>
        <v>6</v>
      </c>
      <c r="DE21" s="12" t="str">
        <f aca="false">IF(OR($A21="",DE$4=""),"",SUMPRODUCT(--(INDEX(Matrix!$C$5:$EV$304,0,$B21)&gt;0),--(INDEX(Matrix!$C$5:$EV$304,0,DE$3)&gt;0)))</f>
        <v/>
      </c>
      <c r="DF21" s="12" t="str">
        <f aca="false">IF(OR($A21="",DF$4=""),"",SUMPRODUCT(--(INDEX(Matrix!$C$5:$EV$304,0,$B21)&gt;0),--(INDEX(Matrix!$C$5:$EV$304,0,DF$3)&gt;0)))</f>
        <v/>
      </c>
      <c r="DG21" s="12" t="str">
        <f aca="false">IF(OR($A21="",DG$4=""),"",SUMPRODUCT(--(INDEX(Matrix!$C$5:$EV$304,0,$B21)&gt;0),--(INDEX(Matrix!$C$5:$EV$304,0,DG$3)&gt;0)))</f>
        <v/>
      </c>
      <c r="DH21" s="12" t="str">
        <f aca="false">IF(OR($A21="",DH$4=""),"",SUMPRODUCT(--(INDEX(Matrix!$C$5:$EV$304,0,$B21)&gt;0),--(INDEX(Matrix!$C$5:$EV$304,0,DH$3)&gt;0)))</f>
        <v/>
      </c>
      <c r="DI21" s="12" t="str">
        <f aca="false">IF(OR($A21="",DI$4=""),"",SUMPRODUCT(--(INDEX(Matrix!$C$5:$EV$304,0,$B21)&gt;0),--(INDEX(Matrix!$C$5:$EV$304,0,DI$3)&gt;0)))</f>
        <v/>
      </c>
      <c r="DJ21" s="12" t="str">
        <f aca="false">IF(OR($A21="",DJ$4=""),"",SUMPRODUCT(--(INDEX(Matrix!$C$5:$EV$304,0,$B21)&gt;0),--(INDEX(Matrix!$C$5:$EV$304,0,DJ$3)&gt;0)))</f>
        <v/>
      </c>
      <c r="DK21" s="12" t="str">
        <f aca="false">IF(OR($A21="",DK$4=""),"",SUMPRODUCT(--(INDEX(Matrix!$C$5:$EV$304,0,$B21)&gt;0),--(INDEX(Matrix!$C$5:$EV$304,0,DK$3)&gt;0)))</f>
        <v/>
      </c>
      <c r="DL21" s="12" t="str">
        <f aca="false">IF(OR($A21="",DL$4=""),"",SUMPRODUCT(--(INDEX(Matrix!$C$5:$EV$304,0,$B21)&gt;0),--(INDEX(Matrix!$C$5:$EV$304,0,DL$3)&gt;0)))</f>
        <v/>
      </c>
      <c r="DM21" s="12" t="str">
        <f aca="false">IF(OR($A21="",DM$4=""),"",SUMPRODUCT(--(INDEX(Matrix!$C$5:$EV$304,0,$B21)&gt;0),--(INDEX(Matrix!$C$5:$EV$304,0,DM$3)&gt;0)))</f>
        <v/>
      </c>
      <c r="DN21" s="12" t="str">
        <f aca="false">IF(OR($A21="",DN$4=""),"",SUMPRODUCT(--(INDEX(Matrix!$C$5:$EV$304,0,$B21)&gt;0),--(INDEX(Matrix!$C$5:$EV$304,0,DN$3)&gt;0)))</f>
        <v/>
      </c>
      <c r="DO21" s="12" t="str">
        <f aca="false">IF(OR($A21="",DO$4=""),"",SUMPRODUCT(--(INDEX(Matrix!$C$5:$EV$304,0,$B21)&gt;0),--(INDEX(Matrix!$C$5:$EV$304,0,DO$3)&gt;0)))</f>
        <v/>
      </c>
      <c r="DP21" s="12" t="str">
        <f aca="false">IF(OR($A21="",DP$4=""),"",SUMPRODUCT(--(INDEX(Matrix!$C$5:$EV$304,0,$B21)&gt;0),--(INDEX(Matrix!$C$5:$EV$304,0,DP$3)&gt;0)))</f>
        <v/>
      </c>
      <c r="DQ21" s="12" t="str">
        <f aca="false">IF(OR($A21="",DQ$4=""),"",SUMPRODUCT(--(INDEX(Matrix!$C$5:$EV$304,0,$B21)&gt;0),--(INDEX(Matrix!$C$5:$EV$304,0,DQ$3)&gt;0)))</f>
        <v/>
      </c>
      <c r="DR21" s="12" t="str">
        <f aca="false">IF(OR($A21="",DR$4=""),"",SUMPRODUCT(--(INDEX(Matrix!$C$5:$EV$304,0,$B21)&gt;0),--(INDEX(Matrix!$C$5:$EV$304,0,DR$3)&gt;0)))</f>
        <v/>
      </c>
      <c r="DS21" s="12" t="str">
        <f aca="false">IF(OR($A21="",DS$4=""),"",SUMPRODUCT(--(INDEX(Matrix!$C$5:$EV$304,0,$B21)&gt;0),--(INDEX(Matrix!$C$5:$EV$304,0,DS$3)&gt;0)))</f>
        <v/>
      </c>
      <c r="DT21" s="12" t="str">
        <f aca="false">IF(OR($A21="",DT$4=""),"",SUMPRODUCT(--(INDEX(Matrix!$C$5:$EV$304,0,$B21)&gt;0),--(INDEX(Matrix!$C$5:$EV$304,0,DT$3)&gt;0)))</f>
        <v/>
      </c>
      <c r="DU21" s="12" t="str">
        <f aca="false">IF(OR($A21="",DU$4=""),"",SUMPRODUCT(--(INDEX(Matrix!$C$5:$EV$304,0,$B21)&gt;0),--(INDEX(Matrix!$C$5:$EV$304,0,DU$3)&gt;0)))</f>
        <v/>
      </c>
      <c r="DV21" s="12" t="str">
        <f aca="false">IF(OR($A21="",DV$4=""),"",SUMPRODUCT(--(INDEX(Matrix!$C$5:$EV$304,0,$B21)&gt;0),--(INDEX(Matrix!$C$5:$EV$304,0,DV$3)&gt;0)))</f>
        <v/>
      </c>
      <c r="DW21" s="12" t="str">
        <f aca="false">IF(OR($A21="",DW$4=""),"",SUMPRODUCT(--(INDEX(Matrix!$C$5:$EV$304,0,$B21)&gt;0),--(INDEX(Matrix!$C$5:$EV$304,0,DW$3)&gt;0)))</f>
        <v/>
      </c>
      <c r="DX21" s="12" t="str">
        <f aca="false">IF(OR($A21="",DX$4=""),"",SUMPRODUCT(--(INDEX(Matrix!$C$5:$EV$304,0,$B21)&gt;0),--(INDEX(Matrix!$C$5:$EV$304,0,DX$3)&gt;0)))</f>
        <v/>
      </c>
      <c r="DY21" s="12" t="str">
        <f aca="false">IF(OR($A21="",DY$4=""),"",SUMPRODUCT(--(INDEX(Matrix!$C$5:$EV$304,0,$B21)&gt;0),--(INDEX(Matrix!$C$5:$EV$304,0,DY$3)&gt;0)))</f>
        <v/>
      </c>
      <c r="DZ21" s="12" t="str">
        <f aca="false">IF(OR($A21="",DZ$4=""),"",SUMPRODUCT(--(INDEX(Matrix!$C$5:$EV$304,0,$B21)&gt;0),--(INDEX(Matrix!$C$5:$EV$304,0,DZ$3)&gt;0)))</f>
        <v/>
      </c>
      <c r="EA21" s="12" t="str">
        <f aca="false">IF(OR($A21="",EA$4=""),"",SUMPRODUCT(--(INDEX(Matrix!$C$5:$EV$304,0,$B21)&gt;0),--(INDEX(Matrix!$C$5:$EV$304,0,EA$3)&gt;0)))</f>
        <v/>
      </c>
      <c r="EB21" s="12" t="str">
        <f aca="false">IF(OR($A21="",EB$4=""),"",SUMPRODUCT(--(INDEX(Matrix!$C$5:$EV$304,0,$B21)&gt;0),--(INDEX(Matrix!$C$5:$EV$304,0,EB$3)&gt;0)))</f>
        <v/>
      </c>
      <c r="EC21" s="12" t="str">
        <f aca="false">IF(OR($A21="",EC$4=""),"",SUMPRODUCT(--(INDEX(Matrix!$C$5:$EV$304,0,$B21)&gt;0),--(INDEX(Matrix!$C$5:$EV$304,0,EC$3)&gt;0)))</f>
        <v/>
      </c>
      <c r="ED21" s="12" t="str">
        <f aca="false">IF(OR($A21="",ED$4=""),"",SUMPRODUCT(--(INDEX(Matrix!$C$5:$EV$304,0,$B21)&gt;0),--(INDEX(Matrix!$C$5:$EV$304,0,ED$3)&gt;0)))</f>
        <v/>
      </c>
      <c r="EE21" s="12" t="str">
        <f aca="false">IF(OR($A21="",EE$4=""),"",SUMPRODUCT(--(INDEX(Matrix!$C$5:$EV$304,0,$B21)&gt;0),--(INDEX(Matrix!$C$5:$EV$304,0,EE$3)&gt;0)))</f>
        <v/>
      </c>
      <c r="EF21" s="12" t="str">
        <f aca="false">IF(OR($A21="",EF$4=""),"",SUMPRODUCT(--(INDEX(Matrix!$C$5:$EV$304,0,$B21)&gt;0),--(INDEX(Matrix!$C$5:$EV$304,0,EF$3)&gt;0)))</f>
        <v/>
      </c>
      <c r="EG21" s="12" t="str">
        <f aca="false">IF(OR($A21="",EG$4=""),"",SUMPRODUCT(--(INDEX(Matrix!$C$5:$EV$304,0,$B21)&gt;0),--(INDEX(Matrix!$C$5:$EV$304,0,EG$3)&gt;0)))</f>
        <v/>
      </c>
      <c r="EH21" s="12" t="str">
        <f aca="false">IF(OR($A21="",EH$4=""),"",SUMPRODUCT(--(INDEX(Matrix!$C$5:$EV$304,0,$B21)&gt;0),--(INDEX(Matrix!$C$5:$EV$304,0,EH$3)&gt;0)))</f>
        <v/>
      </c>
      <c r="EI21" s="12" t="str">
        <f aca="false">IF(OR($A21="",EI$4=""),"",SUMPRODUCT(--(INDEX(Matrix!$C$5:$EV$304,0,$B21)&gt;0),--(INDEX(Matrix!$C$5:$EV$304,0,EI$3)&gt;0)))</f>
        <v/>
      </c>
      <c r="EJ21" s="12" t="str">
        <f aca="false">IF(OR($A21="",EJ$4=""),"",SUMPRODUCT(--(INDEX(Matrix!$C$5:$EV$304,0,$B21)&gt;0),--(INDEX(Matrix!$C$5:$EV$304,0,EJ$3)&gt;0)))</f>
        <v/>
      </c>
      <c r="EK21" s="12" t="str">
        <f aca="false">IF(OR($A21="",EK$4=""),"",SUMPRODUCT(--(INDEX(Matrix!$C$5:$EV$304,0,$B21)&gt;0),--(INDEX(Matrix!$C$5:$EV$304,0,EK$3)&gt;0)))</f>
        <v/>
      </c>
      <c r="EL21" s="12" t="str">
        <f aca="false">IF(OR($A21="",EL$4=""),"",SUMPRODUCT(--(INDEX(Matrix!$C$5:$EV$304,0,$B21)&gt;0),--(INDEX(Matrix!$C$5:$EV$304,0,EL$3)&gt;0)))</f>
        <v/>
      </c>
      <c r="EM21" s="12" t="str">
        <f aca="false">IF(OR($A21="",EM$4=""),"",SUMPRODUCT(--(INDEX(Matrix!$C$5:$EV$304,0,$B21)&gt;0),--(INDEX(Matrix!$C$5:$EV$304,0,EM$3)&gt;0)))</f>
        <v/>
      </c>
      <c r="EN21" s="12" t="str">
        <f aca="false">IF(OR($A21="",EN$4=""),"",SUMPRODUCT(--(INDEX(Matrix!$C$5:$EV$304,0,$B21)&gt;0),--(INDEX(Matrix!$C$5:$EV$304,0,EN$3)&gt;0)))</f>
        <v/>
      </c>
      <c r="EO21" s="12" t="str">
        <f aca="false">IF(OR($A21="",EO$4=""),"",SUMPRODUCT(--(INDEX(Matrix!$C$5:$EV$304,0,$B21)&gt;0),--(INDEX(Matrix!$C$5:$EV$304,0,EO$3)&gt;0)))</f>
        <v/>
      </c>
      <c r="EP21" s="12" t="str">
        <f aca="false">IF(OR($A21="",EP$4=""),"",SUMPRODUCT(--(INDEX(Matrix!$C$5:$EV$304,0,$B21)&gt;0),--(INDEX(Matrix!$C$5:$EV$304,0,EP$3)&gt;0)))</f>
        <v/>
      </c>
      <c r="EQ21" s="12" t="str">
        <f aca="false">IF(OR($A21="",EQ$4=""),"",SUMPRODUCT(--(INDEX(Matrix!$C$5:$EV$304,0,$B21)&gt;0),--(INDEX(Matrix!$C$5:$EV$304,0,EQ$3)&gt;0)))</f>
        <v/>
      </c>
      <c r="ER21" s="12" t="str">
        <f aca="false">IF(OR($A21="",ER$4=""),"",SUMPRODUCT(--(INDEX(Matrix!$C$5:$EV$304,0,$B21)&gt;0),--(INDEX(Matrix!$C$5:$EV$304,0,ER$3)&gt;0)))</f>
        <v/>
      </c>
      <c r="ES21" s="12" t="str">
        <f aca="false">IF(OR($A21="",ES$4=""),"",SUMPRODUCT(--(INDEX(Matrix!$C$5:$EV$304,0,$B21)&gt;0),--(INDEX(Matrix!$C$5:$EV$304,0,ES$3)&gt;0)))</f>
        <v/>
      </c>
      <c r="ET21" s="12" t="str">
        <f aca="false">IF(OR($A21="",ET$4=""),"",SUMPRODUCT(--(INDEX(Matrix!$C$5:$EV$304,0,$B21)&gt;0),--(INDEX(Matrix!$C$5:$EV$304,0,ET$3)&gt;0)))</f>
        <v/>
      </c>
      <c r="EU21" s="12" t="str">
        <f aca="false">IF(OR($A21="",EU$4=""),"",SUMPRODUCT(--(INDEX(Matrix!$C$5:$EV$304,0,$B21)&gt;0),--(INDEX(Matrix!$C$5:$EV$304,0,EU$3)&gt;0)))</f>
        <v/>
      </c>
      <c r="EV21" s="12" t="str">
        <f aca="false">IF(OR($A21="",EV$4=""),"",SUMPRODUCT(--(INDEX(Matrix!$C$5:$EV$304,0,$B21)&gt;0),--(INDEX(Matrix!$C$5:$EV$304,0,EV$3)&gt;0)))</f>
        <v/>
      </c>
    </row>
    <row r="22" customFormat="false" ht="15" hidden="false" customHeight="false" outlineLevel="0" collapsed="false">
      <c r="A22" s="6" t="str">
        <f aca="false">IF(INDEX(Products!$A$2:$A$151,$B22)="","",INDEX(Products!$A$2:$A$151,$B22))</f>
        <v>Cardyd-H 80/25</v>
      </c>
      <c r="B22" s="23" t="n">
        <v>18</v>
      </c>
      <c r="C22" s="12" t="n">
        <f aca="false">IF(OR($A22="",C$4=""),"",SUMPRODUCT(--(INDEX(Matrix!$C$5:$EV$304,0,$B22)&gt;0),--(INDEX(Matrix!$C$5:$EV$304,0,C$3)&gt;0)))</f>
        <v>8</v>
      </c>
      <c r="D22" s="12" t="n">
        <f aca="false">IF(OR($A22="",D$4=""),"",SUMPRODUCT(--(INDEX(Matrix!$C$5:$EV$304,0,$B22)&gt;0),--(INDEX(Matrix!$C$5:$EV$304,0,D$3)&gt;0)))</f>
        <v>8</v>
      </c>
      <c r="E22" s="12" t="n">
        <f aca="false">IF(OR($A22="",E$4=""),"",SUMPRODUCT(--(INDEX(Matrix!$C$5:$EV$304,0,$B22)&gt;0),--(INDEX(Matrix!$C$5:$EV$304,0,E$3)&gt;0)))</f>
        <v>7</v>
      </c>
      <c r="F22" s="12" t="n">
        <f aca="false">IF(OR($A22="",F$4=""),"",SUMPRODUCT(--(INDEX(Matrix!$C$5:$EV$304,0,$B22)&gt;0),--(INDEX(Matrix!$C$5:$EV$304,0,F$3)&gt;0)))</f>
        <v>7</v>
      </c>
      <c r="G22" s="12" t="n">
        <f aca="false">IF(OR($A22="",G$4=""),"",SUMPRODUCT(--(INDEX(Matrix!$C$5:$EV$304,0,$B22)&gt;0),--(INDEX(Matrix!$C$5:$EV$304,0,G$3)&gt;0)))</f>
        <v>7</v>
      </c>
      <c r="H22" s="12" t="n">
        <f aca="false">IF(OR($A22="",H$4=""),"",SUMPRODUCT(--(INDEX(Matrix!$C$5:$EV$304,0,$B22)&gt;0),--(INDEX(Matrix!$C$5:$EV$304,0,H$3)&gt;0)))</f>
        <v>7</v>
      </c>
      <c r="I22" s="12" t="n">
        <f aca="false">IF(OR($A22="",I$4=""),"",SUMPRODUCT(--(INDEX(Matrix!$C$5:$EV$304,0,$B22)&gt;0),--(INDEX(Matrix!$C$5:$EV$304,0,I$3)&gt;0)))</f>
        <v>6</v>
      </c>
      <c r="J22" s="12" t="n">
        <f aca="false">IF(OR($A22="",J$4=""),"",SUMPRODUCT(--(INDEX(Matrix!$C$5:$EV$304,0,$B22)&gt;0),--(INDEX(Matrix!$C$5:$EV$304,0,J$3)&gt;0)))</f>
        <v>6</v>
      </c>
      <c r="K22" s="12" t="n">
        <f aca="false">IF(OR($A22="",K$4=""),"",SUMPRODUCT(--(INDEX(Matrix!$C$5:$EV$304,0,$B22)&gt;0),--(INDEX(Matrix!$C$5:$EV$304,0,K$3)&gt;0)))</f>
        <v>13</v>
      </c>
      <c r="L22" s="12" t="n">
        <f aca="false">IF(OR($A22="",L$4=""),"",SUMPRODUCT(--(INDEX(Matrix!$C$5:$EV$304,0,$B22)&gt;0),--(INDEX(Matrix!$C$5:$EV$304,0,L$3)&gt;0)))</f>
        <v>13</v>
      </c>
      <c r="M22" s="12" t="n">
        <f aca="false">IF(OR($A22="",M$4=""),"",SUMPRODUCT(--(INDEX(Matrix!$C$5:$EV$304,0,$B22)&gt;0),--(INDEX(Matrix!$C$5:$EV$304,0,M$3)&gt;0)))</f>
        <v>13</v>
      </c>
      <c r="N22" s="12" t="n">
        <f aca="false">IF(OR($A22="",N$4=""),"",SUMPRODUCT(--(INDEX(Matrix!$C$5:$EV$304,0,$B22)&gt;0),--(INDEX(Matrix!$C$5:$EV$304,0,N$3)&gt;0)))</f>
        <v>15</v>
      </c>
      <c r="O22" s="12" t="n">
        <f aca="false">IF(OR($A22="",O$4=""),"",SUMPRODUCT(--(INDEX(Matrix!$C$5:$EV$304,0,$B22)&gt;0),--(INDEX(Matrix!$C$5:$EV$304,0,O$3)&gt;0)))</f>
        <v>14</v>
      </c>
      <c r="P22" s="12" t="n">
        <f aca="false">IF(OR($A22="",P$4=""),"",SUMPRODUCT(--(INDEX(Matrix!$C$5:$EV$304,0,$B22)&gt;0),--(INDEX(Matrix!$C$5:$EV$304,0,P$3)&gt;0)))</f>
        <v>15</v>
      </c>
      <c r="Q22" s="12" t="n">
        <f aca="false">IF(OR($A22="",Q$4=""),"",SUMPRODUCT(--(INDEX(Matrix!$C$5:$EV$304,0,$B22)&gt;0),--(INDEX(Matrix!$C$5:$EV$304,0,Q$3)&gt;0)))</f>
        <v>14</v>
      </c>
      <c r="R22" s="12" t="n">
        <f aca="false">IF(OR($A22="",R$4=""),"",SUMPRODUCT(--(INDEX(Matrix!$C$5:$EV$304,0,$B22)&gt;0),--(INDEX(Matrix!$C$5:$EV$304,0,R$3)&gt;0)))</f>
        <v>15</v>
      </c>
      <c r="S22" s="12" t="n">
        <f aca="false">IF(OR($A22="",S$4=""),"",SUMPRODUCT(--(INDEX(Matrix!$C$5:$EV$304,0,$B22)&gt;0),--(INDEX(Matrix!$C$5:$EV$304,0,S$3)&gt;0)))</f>
        <v>15</v>
      </c>
      <c r="T22" s="12" t="n">
        <f aca="false">IF(OR($A22="",T$4=""),"",SUMPRODUCT(--(INDEX(Matrix!$C$5:$EV$304,0,$B22)&gt;0),--(INDEX(Matrix!$C$5:$EV$304,0,T$3)&gt;0)))</f>
        <v>16</v>
      </c>
      <c r="U22" s="12" t="n">
        <f aca="false">IF(OR($A22="",U$4=""),"",SUMPRODUCT(--(INDEX(Matrix!$C$5:$EV$304,0,$B22)&gt;0),--(INDEX(Matrix!$C$5:$EV$304,0,U$3)&gt;0)))</f>
        <v>0</v>
      </c>
      <c r="V22" s="12" t="n">
        <f aca="false">IF(OR($A22="",V$4=""),"",SUMPRODUCT(--(INDEX(Matrix!$C$5:$EV$304,0,$B22)&gt;0),--(INDEX(Matrix!$C$5:$EV$304,0,V$3)&gt;0)))</f>
        <v>0</v>
      </c>
      <c r="W22" s="12" t="n">
        <f aca="false">IF(OR($A22="",W$4=""),"",SUMPRODUCT(--(INDEX(Matrix!$C$5:$EV$304,0,$B22)&gt;0),--(INDEX(Matrix!$C$5:$EV$304,0,W$3)&gt;0)))</f>
        <v>5</v>
      </c>
      <c r="X22" s="12" t="n">
        <f aca="false">IF(OR($A22="",X$4=""),"",SUMPRODUCT(--(INDEX(Matrix!$C$5:$EV$304,0,$B22)&gt;0),--(INDEX(Matrix!$C$5:$EV$304,0,X$3)&gt;0)))</f>
        <v>6</v>
      </c>
      <c r="Y22" s="12" t="n">
        <f aca="false">IF(OR($A22="",Y$4=""),"",SUMPRODUCT(--(INDEX(Matrix!$C$5:$EV$304,0,$B22)&gt;0),--(INDEX(Matrix!$C$5:$EV$304,0,Y$3)&gt;0)))</f>
        <v>7</v>
      </c>
      <c r="Z22" s="12" t="n">
        <f aca="false">IF(OR($A22="",Z$4=""),"",SUMPRODUCT(--(INDEX(Matrix!$C$5:$EV$304,0,$B22)&gt;0),--(INDEX(Matrix!$C$5:$EV$304,0,Z$3)&gt;0)))</f>
        <v>6</v>
      </c>
      <c r="AA22" s="12" t="n">
        <f aca="false">IF(OR($A22="",AA$4=""),"",SUMPRODUCT(--(INDEX(Matrix!$C$5:$EV$304,0,$B22)&gt;0),--(INDEX(Matrix!$C$5:$EV$304,0,AA$3)&gt;0)))</f>
        <v>10</v>
      </c>
      <c r="AB22" s="12" t="n">
        <f aca="false">IF(OR($A22="",AB$4=""),"",SUMPRODUCT(--(INDEX(Matrix!$C$5:$EV$304,0,$B22)&gt;0),--(INDEX(Matrix!$C$5:$EV$304,0,AB$3)&gt;0)))</f>
        <v>4</v>
      </c>
      <c r="AC22" s="12" t="n">
        <f aca="false">IF(OR($A22="",AC$4=""),"",SUMPRODUCT(--(INDEX(Matrix!$C$5:$EV$304,0,$B22)&gt;0),--(INDEX(Matrix!$C$5:$EV$304,0,AC$3)&gt;0)))</f>
        <v>2</v>
      </c>
      <c r="AD22" s="12" t="n">
        <f aca="false">IF(OR($A22="",AD$4=""),"",SUMPRODUCT(--(INDEX(Matrix!$C$5:$EV$304,0,$B22)&gt;0),--(INDEX(Matrix!$C$5:$EV$304,0,AD$3)&gt;0)))</f>
        <v>0</v>
      </c>
      <c r="AE22" s="12" t="n">
        <f aca="false">IF(OR($A22="",AE$4=""),"",SUMPRODUCT(--(INDEX(Matrix!$C$5:$EV$304,0,$B22)&gt;0),--(INDEX(Matrix!$C$5:$EV$304,0,AE$3)&gt;0)))</f>
        <v>7</v>
      </c>
      <c r="AF22" s="12" t="n">
        <f aca="false">IF(OR($A22="",AF$4=""),"",SUMPRODUCT(--(INDEX(Matrix!$C$5:$EV$304,0,$B22)&gt;0),--(INDEX(Matrix!$C$5:$EV$304,0,AF$3)&gt;0)))</f>
        <v>7</v>
      </c>
      <c r="AG22" s="12" t="n">
        <f aca="false">IF(OR($A22="",AG$4=""),"",SUMPRODUCT(--(INDEX(Matrix!$C$5:$EV$304,0,$B22)&gt;0),--(INDEX(Matrix!$C$5:$EV$304,0,AG$3)&gt;0)))</f>
        <v>7</v>
      </c>
      <c r="AH22" s="12" t="n">
        <f aca="false">IF(OR($A22="",AH$4=""),"",SUMPRODUCT(--(INDEX(Matrix!$C$5:$EV$304,0,$B22)&gt;0),--(INDEX(Matrix!$C$5:$EV$304,0,AH$3)&gt;0)))</f>
        <v>6</v>
      </c>
      <c r="AI22" s="12" t="n">
        <f aca="false">IF(OR($A22="",AI$4=""),"",SUMPRODUCT(--(INDEX(Matrix!$C$5:$EV$304,0,$B22)&gt;0),--(INDEX(Matrix!$C$5:$EV$304,0,AI$3)&gt;0)))</f>
        <v>4</v>
      </c>
      <c r="AJ22" s="12" t="n">
        <f aca="false">IF(OR($A22="",AJ$4=""),"",SUMPRODUCT(--(INDEX(Matrix!$C$5:$EV$304,0,$B22)&gt;0),--(INDEX(Matrix!$C$5:$EV$304,0,AJ$3)&gt;0)))</f>
        <v>4</v>
      </c>
      <c r="AK22" s="12" t="n">
        <f aca="false">IF(OR($A22="",AK$4=""),"",SUMPRODUCT(--(INDEX(Matrix!$C$5:$EV$304,0,$B22)&gt;0),--(INDEX(Matrix!$C$5:$EV$304,0,AK$3)&gt;0)))</f>
        <v>6</v>
      </c>
      <c r="AL22" s="12" t="n">
        <f aca="false">IF(OR($A22="",AL$4=""),"",SUMPRODUCT(--(INDEX(Matrix!$C$5:$EV$304,0,$B22)&gt;0),--(INDEX(Matrix!$C$5:$EV$304,0,AL$3)&gt;0)))</f>
        <v>6</v>
      </c>
      <c r="AM22" s="12" t="n">
        <f aca="false">IF(OR($A22="",AM$4=""),"",SUMPRODUCT(--(INDEX(Matrix!$C$5:$EV$304,0,$B22)&gt;0),--(INDEX(Matrix!$C$5:$EV$304,0,AM$3)&gt;0)))</f>
        <v>4</v>
      </c>
      <c r="AN22" s="12" t="n">
        <f aca="false">IF(OR($A22="",AN$4=""),"",SUMPRODUCT(--(INDEX(Matrix!$C$5:$EV$304,0,$B22)&gt;0),--(INDEX(Matrix!$C$5:$EV$304,0,AN$3)&gt;0)))</f>
        <v>4</v>
      </c>
      <c r="AO22" s="12" t="n">
        <f aca="false">IF(OR($A22="",AO$4=""),"",SUMPRODUCT(--(INDEX(Matrix!$C$5:$EV$304,0,$B22)&gt;0),--(INDEX(Matrix!$C$5:$EV$304,0,AO$3)&gt;0)))</f>
        <v>1</v>
      </c>
      <c r="AP22" s="12" t="n">
        <f aca="false">IF(OR($A22="",AP$4=""),"",SUMPRODUCT(--(INDEX(Matrix!$C$5:$EV$304,0,$B22)&gt;0),--(INDEX(Matrix!$C$5:$EV$304,0,AP$3)&gt;0)))</f>
        <v>1</v>
      </c>
      <c r="AQ22" s="12" t="n">
        <f aca="false">IF(OR($A22="",AQ$4=""),"",SUMPRODUCT(--(INDEX(Matrix!$C$5:$EV$304,0,$B22)&gt;0),--(INDEX(Matrix!$C$5:$EV$304,0,AQ$3)&gt;0)))</f>
        <v>1</v>
      </c>
      <c r="AR22" s="12" t="n">
        <f aca="false">IF(OR($A22="",AR$4=""),"",SUMPRODUCT(--(INDEX(Matrix!$C$5:$EV$304,0,$B22)&gt;0),--(INDEX(Matrix!$C$5:$EV$304,0,AR$3)&gt;0)))</f>
        <v>1</v>
      </c>
      <c r="AS22" s="12" t="n">
        <f aca="false">IF(OR($A22="",AS$4=""),"",SUMPRODUCT(--(INDEX(Matrix!$C$5:$EV$304,0,$B22)&gt;0),--(INDEX(Matrix!$C$5:$EV$304,0,AS$3)&gt;0)))</f>
        <v>1</v>
      </c>
      <c r="AT22" s="12" t="n">
        <f aca="false">IF(OR($A22="",AT$4=""),"",SUMPRODUCT(--(INDEX(Matrix!$C$5:$EV$304,0,$B22)&gt;0),--(INDEX(Matrix!$C$5:$EV$304,0,AT$3)&gt;0)))</f>
        <v>1</v>
      </c>
      <c r="AU22" s="12" t="n">
        <f aca="false">IF(OR($A22="",AU$4=""),"",SUMPRODUCT(--(INDEX(Matrix!$C$5:$EV$304,0,$B22)&gt;0),--(INDEX(Matrix!$C$5:$EV$304,0,AU$3)&gt;0)))</f>
        <v>0</v>
      </c>
      <c r="AV22" s="12" t="n">
        <f aca="false">IF(OR($A22="",AV$4=""),"",SUMPRODUCT(--(INDEX(Matrix!$C$5:$EV$304,0,$B22)&gt;0),--(INDEX(Matrix!$C$5:$EV$304,0,AV$3)&gt;0)))</f>
        <v>4</v>
      </c>
      <c r="AW22" s="12" t="n">
        <f aca="false">IF(OR($A22="",AW$4=""),"",SUMPRODUCT(--(INDEX(Matrix!$C$5:$EV$304,0,$B22)&gt;0),--(INDEX(Matrix!$C$5:$EV$304,0,AW$3)&gt;0)))</f>
        <v>5</v>
      </c>
      <c r="AX22" s="12" t="n">
        <f aca="false">IF(OR($A22="",AX$4=""),"",SUMPRODUCT(--(INDEX(Matrix!$C$5:$EV$304,0,$B22)&gt;0),--(INDEX(Matrix!$C$5:$EV$304,0,AX$3)&gt;0)))</f>
        <v>8</v>
      </c>
      <c r="AY22" s="12" t="n">
        <f aca="false">IF(OR($A22="",AY$4=""),"",SUMPRODUCT(--(INDEX(Matrix!$C$5:$EV$304,0,$B22)&gt;0),--(INDEX(Matrix!$C$5:$EV$304,0,AY$3)&gt;0)))</f>
        <v>8</v>
      </c>
      <c r="AZ22" s="12" t="n">
        <f aca="false">IF(OR($A22="",AZ$4=""),"",SUMPRODUCT(--(INDEX(Matrix!$C$5:$EV$304,0,$B22)&gt;0),--(INDEX(Matrix!$C$5:$EV$304,0,AZ$3)&gt;0)))</f>
        <v>8</v>
      </c>
      <c r="BA22" s="12" t="n">
        <f aca="false">IF(OR($A22="",BA$4=""),"",SUMPRODUCT(--(INDEX(Matrix!$C$5:$EV$304,0,$B22)&gt;0),--(INDEX(Matrix!$C$5:$EV$304,0,BA$3)&gt;0)))</f>
        <v>8</v>
      </c>
      <c r="BB22" s="12" t="n">
        <f aca="false">IF(OR($A22="",BB$4=""),"",SUMPRODUCT(--(INDEX(Matrix!$C$5:$EV$304,0,$B22)&gt;0),--(INDEX(Matrix!$C$5:$EV$304,0,BB$3)&gt;0)))</f>
        <v>7</v>
      </c>
      <c r="BC22" s="12" t="n">
        <f aca="false">IF(OR($A22="",BC$4=""),"",SUMPRODUCT(--(INDEX(Matrix!$C$5:$EV$304,0,$B22)&gt;0),--(INDEX(Matrix!$C$5:$EV$304,0,BC$3)&gt;0)))</f>
        <v>6</v>
      </c>
      <c r="BD22" s="12" t="n">
        <f aca="false">IF(OR($A22="",BD$4=""),"",SUMPRODUCT(--(INDEX(Matrix!$C$5:$EV$304,0,$B22)&gt;0),--(INDEX(Matrix!$C$5:$EV$304,0,BD$3)&gt;0)))</f>
        <v>6</v>
      </c>
      <c r="BE22" s="12" t="n">
        <f aca="false">IF(OR($A22="",BE$4=""),"",SUMPRODUCT(--(INDEX(Matrix!$C$5:$EV$304,0,$B22)&gt;0),--(INDEX(Matrix!$C$5:$EV$304,0,BE$3)&gt;0)))</f>
        <v>7</v>
      </c>
      <c r="BF22" s="12" t="n">
        <f aca="false">IF(OR($A22="",BF$4=""),"",SUMPRODUCT(--(INDEX(Matrix!$C$5:$EV$304,0,$B22)&gt;0),--(INDEX(Matrix!$C$5:$EV$304,0,BF$3)&gt;0)))</f>
        <v>6</v>
      </c>
      <c r="BG22" s="12" t="n">
        <f aca="false">IF(OR($A22="",BG$4=""),"",SUMPRODUCT(--(INDEX(Matrix!$C$5:$EV$304,0,$B22)&gt;0),--(INDEX(Matrix!$C$5:$EV$304,0,BG$3)&gt;0)))</f>
        <v>6</v>
      </c>
      <c r="BH22" s="12" t="n">
        <f aca="false">IF(OR($A22="",BH$4=""),"",SUMPRODUCT(--(INDEX(Matrix!$C$5:$EV$304,0,$B22)&gt;0),--(INDEX(Matrix!$C$5:$EV$304,0,BH$3)&gt;0)))</f>
        <v>5</v>
      </c>
      <c r="BI22" s="12" t="n">
        <f aca="false">IF(OR($A22="",BI$4=""),"",SUMPRODUCT(--(INDEX(Matrix!$C$5:$EV$304,0,$B22)&gt;0),--(INDEX(Matrix!$C$5:$EV$304,0,BI$3)&gt;0)))</f>
        <v>5</v>
      </c>
      <c r="BJ22" s="12" t="n">
        <f aca="false">IF(OR($A22="",BJ$4=""),"",SUMPRODUCT(--(INDEX(Matrix!$C$5:$EV$304,0,$B22)&gt;0),--(INDEX(Matrix!$C$5:$EV$304,0,BJ$3)&gt;0)))</f>
        <v>0</v>
      </c>
      <c r="BK22" s="12" t="n">
        <f aca="false">IF(OR($A22="",BK$4=""),"",SUMPRODUCT(--(INDEX(Matrix!$C$5:$EV$304,0,$B22)&gt;0),--(INDEX(Matrix!$C$5:$EV$304,0,BK$3)&gt;0)))</f>
        <v>9</v>
      </c>
      <c r="BL22" s="12" t="n">
        <f aca="false">IF(OR($A22="",BL$4=""),"",SUMPRODUCT(--(INDEX(Matrix!$C$5:$EV$304,0,$B22)&gt;0),--(INDEX(Matrix!$C$5:$EV$304,0,BL$3)&gt;0)))</f>
        <v>8</v>
      </c>
      <c r="BM22" s="12" t="n">
        <f aca="false">IF(OR($A22="",BM$4=""),"",SUMPRODUCT(--(INDEX(Matrix!$C$5:$EV$304,0,$B22)&gt;0),--(INDEX(Matrix!$C$5:$EV$304,0,BM$3)&gt;0)))</f>
        <v>8</v>
      </c>
      <c r="BN22" s="12" t="n">
        <f aca="false">IF(OR($A22="",BN$4=""),"",SUMPRODUCT(--(INDEX(Matrix!$C$5:$EV$304,0,$B22)&gt;0),--(INDEX(Matrix!$C$5:$EV$304,0,BN$3)&gt;0)))</f>
        <v>8</v>
      </c>
      <c r="BO22" s="12" t="n">
        <f aca="false">IF(OR($A22="",BO$4=""),"",SUMPRODUCT(--(INDEX(Matrix!$C$5:$EV$304,0,$B22)&gt;0),--(INDEX(Matrix!$C$5:$EV$304,0,BO$3)&gt;0)))</f>
        <v>3</v>
      </c>
      <c r="BP22" s="12" t="n">
        <f aca="false">IF(OR($A22="",BP$4=""),"",SUMPRODUCT(--(INDEX(Matrix!$C$5:$EV$304,0,$B22)&gt;0),--(INDEX(Matrix!$C$5:$EV$304,0,BP$3)&gt;0)))</f>
        <v>0</v>
      </c>
      <c r="BQ22" s="12" t="n">
        <f aca="false">IF(OR($A22="",BQ$4=""),"",SUMPRODUCT(--(INDEX(Matrix!$C$5:$EV$304,0,$B22)&gt;0),--(INDEX(Matrix!$C$5:$EV$304,0,BQ$3)&gt;0)))</f>
        <v>0</v>
      </c>
      <c r="BR22" s="12" t="n">
        <f aca="false">IF(OR($A22="",BR$4=""),"",SUMPRODUCT(--(INDEX(Matrix!$C$5:$EV$304,0,$B22)&gt;0),--(INDEX(Matrix!$C$5:$EV$304,0,BR$3)&gt;0)))</f>
        <v>1</v>
      </c>
      <c r="BS22" s="12" t="n">
        <f aca="false">IF(OR($A22="",BS$4=""),"",SUMPRODUCT(--(INDEX(Matrix!$C$5:$EV$304,0,$B22)&gt;0),--(INDEX(Matrix!$C$5:$EV$304,0,BS$3)&gt;0)))</f>
        <v>1</v>
      </c>
      <c r="BT22" s="12" t="n">
        <f aca="false">IF(OR($A22="",BT$4=""),"",SUMPRODUCT(--(INDEX(Matrix!$C$5:$EV$304,0,$B22)&gt;0),--(INDEX(Matrix!$C$5:$EV$304,0,BT$3)&gt;0)))</f>
        <v>0</v>
      </c>
      <c r="BU22" s="12" t="n">
        <f aca="false">IF(OR($A22="",BU$4=""),"",SUMPRODUCT(--(INDEX(Matrix!$C$5:$EV$304,0,$B22)&gt;0),--(INDEX(Matrix!$C$5:$EV$304,0,BU$3)&gt;0)))</f>
        <v>3</v>
      </c>
      <c r="BV22" s="12" t="n">
        <f aca="false">IF(OR($A22="",BV$4=""),"",SUMPRODUCT(--(INDEX(Matrix!$C$5:$EV$304,0,$B22)&gt;0),--(INDEX(Matrix!$C$5:$EV$304,0,BV$3)&gt;0)))</f>
        <v>1</v>
      </c>
      <c r="BW22" s="12" t="n">
        <f aca="false">IF(OR($A22="",BW$4=""),"",SUMPRODUCT(--(INDEX(Matrix!$C$5:$EV$304,0,$B22)&gt;0),--(INDEX(Matrix!$C$5:$EV$304,0,BW$3)&gt;0)))</f>
        <v>2</v>
      </c>
      <c r="BX22" s="12" t="n">
        <f aca="false">IF(OR($A22="",BX$4=""),"",SUMPRODUCT(--(INDEX(Matrix!$C$5:$EV$304,0,$B22)&gt;0),--(INDEX(Matrix!$C$5:$EV$304,0,BX$3)&gt;0)))</f>
        <v>0</v>
      </c>
      <c r="BY22" s="12" t="n">
        <f aca="false">IF(OR($A22="",BY$4=""),"",SUMPRODUCT(--(INDEX(Matrix!$C$5:$EV$304,0,$B22)&gt;0),--(INDEX(Matrix!$C$5:$EV$304,0,BY$3)&gt;0)))</f>
        <v>2</v>
      </c>
      <c r="BZ22" s="12" t="n">
        <f aca="false">IF(OR($A22="",BZ$4=""),"",SUMPRODUCT(--(INDEX(Matrix!$C$5:$EV$304,0,$B22)&gt;0),--(INDEX(Matrix!$C$5:$EV$304,0,BZ$3)&gt;0)))</f>
        <v>2</v>
      </c>
      <c r="CA22" s="12" t="n">
        <f aca="false">IF(OR($A22="",CA$4=""),"",SUMPRODUCT(--(INDEX(Matrix!$C$5:$EV$304,0,$B22)&gt;0),--(INDEX(Matrix!$C$5:$EV$304,0,CA$3)&gt;0)))</f>
        <v>2</v>
      </c>
      <c r="CB22" s="12" t="n">
        <f aca="false">IF(OR($A22="",CB$4=""),"",SUMPRODUCT(--(INDEX(Matrix!$C$5:$EV$304,0,$B22)&gt;0),--(INDEX(Matrix!$C$5:$EV$304,0,CB$3)&gt;0)))</f>
        <v>0</v>
      </c>
      <c r="CC22" s="12" t="n">
        <f aca="false">IF(OR($A22="",CC$4=""),"",SUMPRODUCT(--(INDEX(Matrix!$C$5:$EV$304,0,$B22)&gt;0),--(INDEX(Matrix!$C$5:$EV$304,0,CC$3)&gt;0)))</f>
        <v>0</v>
      </c>
      <c r="CD22" s="12" t="n">
        <f aca="false">IF(OR($A22="",CD$4=""),"",SUMPRODUCT(--(INDEX(Matrix!$C$5:$EV$304,0,$B22)&gt;0),--(INDEX(Matrix!$C$5:$EV$304,0,CD$3)&gt;0)))</f>
        <v>5</v>
      </c>
      <c r="CE22" s="12" t="n">
        <f aca="false">IF(OR($A22="",CE$4=""),"",SUMPRODUCT(--(INDEX(Matrix!$C$5:$EV$304,0,$B22)&gt;0),--(INDEX(Matrix!$C$5:$EV$304,0,CE$3)&gt;0)))</f>
        <v>5</v>
      </c>
      <c r="CF22" s="12" t="n">
        <f aca="false">IF(OR($A22="",CF$4=""),"",SUMPRODUCT(--(INDEX(Matrix!$C$5:$EV$304,0,$B22)&gt;0),--(INDEX(Matrix!$C$5:$EV$304,0,CF$3)&gt;0)))</f>
        <v>3</v>
      </c>
      <c r="CG22" s="12" t="n">
        <f aca="false">IF(OR($A22="",CG$4=""),"",SUMPRODUCT(--(INDEX(Matrix!$C$5:$EV$304,0,$B22)&gt;0),--(INDEX(Matrix!$C$5:$EV$304,0,CG$3)&gt;0)))</f>
        <v>8</v>
      </c>
      <c r="CH22" s="12" t="n">
        <f aca="false">IF(OR($A22="",CH$4=""),"",SUMPRODUCT(--(INDEX(Matrix!$C$5:$EV$304,0,$B22)&gt;0),--(INDEX(Matrix!$C$5:$EV$304,0,CH$3)&gt;0)))</f>
        <v>2</v>
      </c>
      <c r="CI22" s="12" t="n">
        <f aca="false">IF(OR($A22="",CI$4=""),"",SUMPRODUCT(--(INDEX(Matrix!$C$5:$EV$304,0,$B22)&gt;0),--(INDEX(Matrix!$C$5:$EV$304,0,CI$3)&gt;0)))</f>
        <v>7</v>
      </c>
      <c r="CJ22" s="12" t="n">
        <f aca="false">IF(OR($A22="",CJ$4=""),"",SUMPRODUCT(--(INDEX(Matrix!$C$5:$EV$304,0,$B22)&gt;0),--(INDEX(Matrix!$C$5:$EV$304,0,CJ$3)&gt;0)))</f>
        <v>4</v>
      </c>
      <c r="CK22" s="12" t="n">
        <f aca="false">IF(OR($A22="",CK$4=""),"",SUMPRODUCT(--(INDEX(Matrix!$C$5:$EV$304,0,$B22)&gt;0),--(INDEX(Matrix!$C$5:$EV$304,0,CK$3)&gt;0)))</f>
        <v>8</v>
      </c>
      <c r="CL22" s="12" t="n">
        <f aca="false">IF(OR($A22="",CL$4=""),"",SUMPRODUCT(--(INDEX(Matrix!$C$5:$EV$304,0,$B22)&gt;0),--(INDEX(Matrix!$C$5:$EV$304,0,CL$3)&gt;0)))</f>
        <v>5</v>
      </c>
      <c r="CM22" s="12" t="n">
        <f aca="false">IF(OR($A22="",CM$4=""),"",SUMPRODUCT(--(INDEX(Matrix!$C$5:$EV$304,0,$B22)&gt;0),--(INDEX(Matrix!$C$5:$EV$304,0,CM$3)&gt;0)))</f>
        <v>7</v>
      </c>
      <c r="CN22" s="12" t="n">
        <f aca="false">IF(OR($A22="",CN$4=""),"",SUMPRODUCT(--(INDEX(Matrix!$C$5:$EV$304,0,$B22)&gt;0),--(INDEX(Matrix!$C$5:$EV$304,0,CN$3)&gt;0)))</f>
        <v>8</v>
      </c>
      <c r="CO22" s="12" t="n">
        <f aca="false">IF(OR($A22="",CO$4=""),"",SUMPRODUCT(--(INDEX(Matrix!$C$5:$EV$304,0,$B22)&gt;0),--(INDEX(Matrix!$C$5:$EV$304,0,CO$3)&gt;0)))</f>
        <v>8</v>
      </c>
      <c r="CP22" s="12" t="n">
        <f aca="false">IF(OR($A22="",CP$4=""),"",SUMPRODUCT(--(INDEX(Matrix!$C$5:$EV$304,0,$B22)&gt;0),--(INDEX(Matrix!$C$5:$EV$304,0,CP$3)&gt;0)))</f>
        <v>6</v>
      </c>
      <c r="CQ22" s="12" t="n">
        <f aca="false">IF(OR($A22="",CQ$4=""),"",SUMPRODUCT(--(INDEX(Matrix!$C$5:$EV$304,0,$B22)&gt;0),--(INDEX(Matrix!$C$5:$EV$304,0,CQ$3)&gt;0)))</f>
        <v>6</v>
      </c>
      <c r="CR22" s="12" t="n">
        <f aca="false">IF(OR($A22="",CR$4=""),"",SUMPRODUCT(--(INDEX(Matrix!$C$5:$EV$304,0,$B22)&gt;0),--(INDEX(Matrix!$C$5:$EV$304,0,CR$3)&gt;0)))</f>
        <v>7</v>
      </c>
      <c r="CS22" s="12" t="n">
        <f aca="false">IF(OR($A22="",CS$4=""),"",SUMPRODUCT(--(INDEX(Matrix!$C$5:$EV$304,0,$B22)&gt;0),--(INDEX(Matrix!$C$5:$EV$304,0,CS$3)&gt;0)))</f>
        <v>8</v>
      </c>
      <c r="CT22" s="12" t="n">
        <f aca="false">IF(OR($A22="",CT$4=""),"",SUMPRODUCT(--(INDEX(Matrix!$C$5:$EV$304,0,$B22)&gt;0),--(INDEX(Matrix!$C$5:$EV$304,0,CT$3)&gt;0)))</f>
        <v>8</v>
      </c>
      <c r="CU22" s="12" t="n">
        <f aca="false">IF(OR($A22="",CU$4=""),"",SUMPRODUCT(--(INDEX(Matrix!$C$5:$EV$304,0,$B22)&gt;0),--(INDEX(Matrix!$C$5:$EV$304,0,CU$3)&gt;0)))</f>
        <v>6</v>
      </c>
      <c r="CV22" s="12" t="n">
        <f aca="false">IF(OR($A22="",CV$4=""),"",SUMPRODUCT(--(INDEX(Matrix!$C$5:$EV$304,0,$B22)&gt;0),--(INDEX(Matrix!$C$5:$EV$304,0,CV$3)&gt;0)))</f>
        <v>7</v>
      </c>
      <c r="CW22" s="12" t="n">
        <f aca="false">IF(OR($A22="",CW$4=""),"",SUMPRODUCT(--(INDEX(Matrix!$C$5:$EV$304,0,$B22)&gt;0),--(INDEX(Matrix!$C$5:$EV$304,0,CW$3)&gt;0)))</f>
        <v>5</v>
      </c>
      <c r="CX22" s="12" t="n">
        <f aca="false">IF(OR($A22="",CX$4=""),"",SUMPRODUCT(--(INDEX(Matrix!$C$5:$EV$304,0,$B22)&gt;0),--(INDEX(Matrix!$C$5:$EV$304,0,CX$3)&gt;0)))</f>
        <v>6</v>
      </c>
      <c r="CY22" s="12" t="n">
        <f aca="false">IF(OR($A22="",CY$4=""),"",SUMPRODUCT(--(INDEX(Matrix!$C$5:$EV$304,0,$B22)&gt;0),--(INDEX(Matrix!$C$5:$EV$304,0,CY$3)&gt;0)))</f>
        <v>6</v>
      </c>
      <c r="CZ22" s="12" t="n">
        <f aca="false">IF(OR($A22="",CZ$4=""),"",SUMPRODUCT(--(INDEX(Matrix!$C$5:$EV$304,0,$B22)&gt;0),--(INDEX(Matrix!$C$5:$EV$304,0,CZ$3)&gt;0)))</f>
        <v>0</v>
      </c>
      <c r="DA22" s="12" t="n">
        <f aca="false">IF(OR($A22="",DA$4=""),"",SUMPRODUCT(--(INDEX(Matrix!$C$5:$EV$304,0,$B22)&gt;0),--(INDEX(Matrix!$C$5:$EV$304,0,DA$3)&gt;0)))</f>
        <v>7</v>
      </c>
      <c r="DB22" s="12" t="n">
        <f aca="false">IF(OR($A22="",DB$4=""),"",SUMPRODUCT(--(INDEX(Matrix!$C$5:$EV$304,0,$B22)&gt;0),--(INDEX(Matrix!$C$5:$EV$304,0,DB$3)&gt;0)))</f>
        <v>0</v>
      </c>
      <c r="DC22" s="12" t="n">
        <f aca="false">IF(OR($A22="",DC$4=""),"",SUMPRODUCT(--(INDEX(Matrix!$C$5:$EV$304,0,$B22)&gt;0),--(INDEX(Matrix!$C$5:$EV$304,0,DC$3)&gt;0)))</f>
        <v>0</v>
      </c>
      <c r="DD22" s="12" t="n">
        <f aca="false">IF(OR($A22="",DD$4=""),"",SUMPRODUCT(--(INDEX(Matrix!$C$5:$EV$304,0,$B22)&gt;0),--(INDEX(Matrix!$C$5:$EV$304,0,DD$3)&gt;0)))</f>
        <v>6</v>
      </c>
      <c r="DE22" s="12" t="str">
        <f aca="false">IF(OR($A22="",DE$4=""),"",SUMPRODUCT(--(INDEX(Matrix!$C$5:$EV$304,0,$B22)&gt;0),--(INDEX(Matrix!$C$5:$EV$304,0,DE$3)&gt;0)))</f>
        <v/>
      </c>
      <c r="DF22" s="12" t="str">
        <f aca="false">IF(OR($A22="",DF$4=""),"",SUMPRODUCT(--(INDEX(Matrix!$C$5:$EV$304,0,$B22)&gt;0),--(INDEX(Matrix!$C$5:$EV$304,0,DF$3)&gt;0)))</f>
        <v/>
      </c>
      <c r="DG22" s="12" t="str">
        <f aca="false">IF(OR($A22="",DG$4=""),"",SUMPRODUCT(--(INDEX(Matrix!$C$5:$EV$304,0,$B22)&gt;0),--(INDEX(Matrix!$C$5:$EV$304,0,DG$3)&gt;0)))</f>
        <v/>
      </c>
      <c r="DH22" s="12" t="str">
        <f aca="false">IF(OR($A22="",DH$4=""),"",SUMPRODUCT(--(INDEX(Matrix!$C$5:$EV$304,0,$B22)&gt;0),--(INDEX(Matrix!$C$5:$EV$304,0,DH$3)&gt;0)))</f>
        <v/>
      </c>
      <c r="DI22" s="12" t="str">
        <f aca="false">IF(OR($A22="",DI$4=""),"",SUMPRODUCT(--(INDEX(Matrix!$C$5:$EV$304,0,$B22)&gt;0),--(INDEX(Matrix!$C$5:$EV$304,0,DI$3)&gt;0)))</f>
        <v/>
      </c>
      <c r="DJ22" s="12" t="str">
        <f aca="false">IF(OR($A22="",DJ$4=""),"",SUMPRODUCT(--(INDEX(Matrix!$C$5:$EV$304,0,$B22)&gt;0),--(INDEX(Matrix!$C$5:$EV$304,0,DJ$3)&gt;0)))</f>
        <v/>
      </c>
      <c r="DK22" s="12" t="str">
        <f aca="false">IF(OR($A22="",DK$4=""),"",SUMPRODUCT(--(INDEX(Matrix!$C$5:$EV$304,0,$B22)&gt;0),--(INDEX(Matrix!$C$5:$EV$304,0,DK$3)&gt;0)))</f>
        <v/>
      </c>
      <c r="DL22" s="12" t="str">
        <f aca="false">IF(OR($A22="",DL$4=""),"",SUMPRODUCT(--(INDEX(Matrix!$C$5:$EV$304,0,$B22)&gt;0),--(INDEX(Matrix!$C$5:$EV$304,0,DL$3)&gt;0)))</f>
        <v/>
      </c>
      <c r="DM22" s="12" t="str">
        <f aca="false">IF(OR($A22="",DM$4=""),"",SUMPRODUCT(--(INDEX(Matrix!$C$5:$EV$304,0,$B22)&gt;0),--(INDEX(Matrix!$C$5:$EV$304,0,DM$3)&gt;0)))</f>
        <v/>
      </c>
      <c r="DN22" s="12" t="str">
        <f aca="false">IF(OR($A22="",DN$4=""),"",SUMPRODUCT(--(INDEX(Matrix!$C$5:$EV$304,0,$B22)&gt;0),--(INDEX(Matrix!$C$5:$EV$304,0,DN$3)&gt;0)))</f>
        <v/>
      </c>
      <c r="DO22" s="12" t="str">
        <f aca="false">IF(OR($A22="",DO$4=""),"",SUMPRODUCT(--(INDEX(Matrix!$C$5:$EV$304,0,$B22)&gt;0),--(INDEX(Matrix!$C$5:$EV$304,0,DO$3)&gt;0)))</f>
        <v/>
      </c>
      <c r="DP22" s="12" t="str">
        <f aca="false">IF(OR($A22="",DP$4=""),"",SUMPRODUCT(--(INDEX(Matrix!$C$5:$EV$304,0,$B22)&gt;0),--(INDEX(Matrix!$C$5:$EV$304,0,DP$3)&gt;0)))</f>
        <v/>
      </c>
      <c r="DQ22" s="12" t="str">
        <f aca="false">IF(OR($A22="",DQ$4=""),"",SUMPRODUCT(--(INDEX(Matrix!$C$5:$EV$304,0,$B22)&gt;0),--(INDEX(Matrix!$C$5:$EV$304,0,DQ$3)&gt;0)))</f>
        <v/>
      </c>
      <c r="DR22" s="12" t="str">
        <f aca="false">IF(OR($A22="",DR$4=""),"",SUMPRODUCT(--(INDEX(Matrix!$C$5:$EV$304,0,$B22)&gt;0),--(INDEX(Matrix!$C$5:$EV$304,0,DR$3)&gt;0)))</f>
        <v/>
      </c>
      <c r="DS22" s="12" t="str">
        <f aca="false">IF(OR($A22="",DS$4=""),"",SUMPRODUCT(--(INDEX(Matrix!$C$5:$EV$304,0,$B22)&gt;0),--(INDEX(Matrix!$C$5:$EV$304,0,DS$3)&gt;0)))</f>
        <v/>
      </c>
      <c r="DT22" s="12" t="str">
        <f aca="false">IF(OR($A22="",DT$4=""),"",SUMPRODUCT(--(INDEX(Matrix!$C$5:$EV$304,0,$B22)&gt;0),--(INDEX(Matrix!$C$5:$EV$304,0,DT$3)&gt;0)))</f>
        <v/>
      </c>
      <c r="DU22" s="12" t="str">
        <f aca="false">IF(OR($A22="",DU$4=""),"",SUMPRODUCT(--(INDEX(Matrix!$C$5:$EV$304,0,$B22)&gt;0),--(INDEX(Matrix!$C$5:$EV$304,0,DU$3)&gt;0)))</f>
        <v/>
      </c>
      <c r="DV22" s="12" t="str">
        <f aca="false">IF(OR($A22="",DV$4=""),"",SUMPRODUCT(--(INDEX(Matrix!$C$5:$EV$304,0,$B22)&gt;0),--(INDEX(Matrix!$C$5:$EV$304,0,DV$3)&gt;0)))</f>
        <v/>
      </c>
      <c r="DW22" s="12" t="str">
        <f aca="false">IF(OR($A22="",DW$4=""),"",SUMPRODUCT(--(INDEX(Matrix!$C$5:$EV$304,0,$B22)&gt;0),--(INDEX(Matrix!$C$5:$EV$304,0,DW$3)&gt;0)))</f>
        <v/>
      </c>
      <c r="DX22" s="12" t="str">
        <f aca="false">IF(OR($A22="",DX$4=""),"",SUMPRODUCT(--(INDEX(Matrix!$C$5:$EV$304,0,$B22)&gt;0),--(INDEX(Matrix!$C$5:$EV$304,0,DX$3)&gt;0)))</f>
        <v/>
      </c>
      <c r="DY22" s="12" t="str">
        <f aca="false">IF(OR($A22="",DY$4=""),"",SUMPRODUCT(--(INDEX(Matrix!$C$5:$EV$304,0,$B22)&gt;0),--(INDEX(Matrix!$C$5:$EV$304,0,DY$3)&gt;0)))</f>
        <v/>
      </c>
      <c r="DZ22" s="12" t="str">
        <f aca="false">IF(OR($A22="",DZ$4=""),"",SUMPRODUCT(--(INDEX(Matrix!$C$5:$EV$304,0,$B22)&gt;0),--(INDEX(Matrix!$C$5:$EV$304,0,DZ$3)&gt;0)))</f>
        <v/>
      </c>
      <c r="EA22" s="12" t="str">
        <f aca="false">IF(OR($A22="",EA$4=""),"",SUMPRODUCT(--(INDEX(Matrix!$C$5:$EV$304,0,$B22)&gt;0),--(INDEX(Matrix!$C$5:$EV$304,0,EA$3)&gt;0)))</f>
        <v/>
      </c>
      <c r="EB22" s="12" t="str">
        <f aca="false">IF(OR($A22="",EB$4=""),"",SUMPRODUCT(--(INDEX(Matrix!$C$5:$EV$304,0,$B22)&gt;0),--(INDEX(Matrix!$C$5:$EV$304,0,EB$3)&gt;0)))</f>
        <v/>
      </c>
      <c r="EC22" s="12" t="str">
        <f aca="false">IF(OR($A22="",EC$4=""),"",SUMPRODUCT(--(INDEX(Matrix!$C$5:$EV$304,0,$B22)&gt;0),--(INDEX(Matrix!$C$5:$EV$304,0,EC$3)&gt;0)))</f>
        <v/>
      </c>
      <c r="ED22" s="12" t="str">
        <f aca="false">IF(OR($A22="",ED$4=""),"",SUMPRODUCT(--(INDEX(Matrix!$C$5:$EV$304,0,$B22)&gt;0),--(INDEX(Matrix!$C$5:$EV$304,0,ED$3)&gt;0)))</f>
        <v/>
      </c>
      <c r="EE22" s="12" t="str">
        <f aca="false">IF(OR($A22="",EE$4=""),"",SUMPRODUCT(--(INDEX(Matrix!$C$5:$EV$304,0,$B22)&gt;0),--(INDEX(Matrix!$C$5:$EV$304,0,EE$3)&gt;0)))</f>
        <v/>
      </c>
      <c r="EF22" s="12" t="str">
        <f aca="false">IF(OR($A22="",EF$4=""),"",SUMPRODUCT(--(INDEX(Matrix!$C$5:$EV$304,0,$B22)&gt;0),--(INDEX(Matrix!$C$5:$EV$304,0,EF$3)&gt;0)))</f>
        <v/>
      </c>
      <c r="EG22" s="12" t="str">
        <f aca="false">IF(OR($A22="",EG$4=""),"",SUMPRODUCT(--(INDEX(Matrix!$C$5:$EV$304,0,$B22)&gt;0),--(INDEX(Matrix!$C$5:$EV$304,0,EG$3)&gt;0)))</f>
        <v/>
      </c>
      <c r="EH22" s="12" t="str">
        <f aca="false">IF(OR($A22="",EH$4=""),"",SUMPRODUCT(--(INDEX(Matrix!$C$5:$EV$304,0,$B22)&gt;0),--(INDEX(Matrix!$C$5:$EV$304,0,EH$3)&gt;0)))</f>
        <v/>
      </c>
      <c r="EI22" s="12" t="str">
        <f aca="false">IF(OR($A22="",EI$4=""),"",SUMPRODUCT(--(INDEX(Matrix!$C$5:$EV$304,0,$B22)&gt;0),--(INDEX(Matrix!$C$5:$EV$304,0,EI$3)&gt;0)))</f>
        <v/>
      </c>
      <c r="EJ22" s="12" t="str">
        <f aca="false">IF(OR($A22="",EJ$4=""),"",SUMPRODUCT(--(INDEX(Matrix!$C$5:$EV$304,0,$B22)&gt;0),--(INDEX(Matrix!$C$5:$EV$304,0,EJ$3)&gt;0)))</f>
        <v/>
      </c>
      <c r="EK22" s="12" t="str">
        <f aca="false">IF(OR($A22="",EK$4=""),"",SUMPRODUCT(--(INDEX(Matrix!$C$5:$EV$304,0,$B22)&gt;0),--(INDEX(Matrix!$C$5:$EV$304,0,EK$3)&gt;0)))</f>
        <v/>
      </c>
      <c r="EL22" s="12" t="str">
        <f aca="false">IF(OR($A22="",EL$4=""),"",SUMPRODUCT(--(INDEX(Matrix!$C$5:$EV$304,0,$B22)&gt;0),--(INDEX(Matrix!$C$5:$EV$304,0,EL$3)&gt;0)))</f>
        <v/>
      </c>
      <c r="EM22" s="12" t="str">
        <f aca="false">IF(OR($A22="",EM$4=""),"",SUMPRODUCT(--(INDEX(Matrix!$C$5:$EV$304,0,$B22)&gt;0),--(INDEX(Matrix!$C$5:$EV$304,0,EM$3)&gt;0)))</f>
        <v/>
      </c>
      <c r="EN22" s="12" t="str">
        <f aca="false">IF(OR($A22="",EN$4=""),"",SUMPRODUCT(--(INDEX(Matrix!$C$5:$EV$304,0,$B22)&gt;0),--(INDEX(Matrix!$C$5:$EV$304,0,EN$3)&gt;0)))</f>
        <v/>
      </c>
      <c r="EO22" s="12" t="str">
        <f aca="false">IF(OR($A22="",EO$4=""),"",SUMPRODUCT(--(INDEX(Matrix!$C$5:$EV$304,0,$B22)&gt;0),--(INDEX(Matrix!$C$5:$EV$304,0,EO$3)&gt;0)))</f>
        <v/>
      </c>
      <c r="EP22" s="12" t="str">
        <f aca="false">IF(OR($A22="",EP$4=""),"",SUMPRODUCT(--(INDEX(Matrix!$C$5:$EV$304,0,$B22)&gt;0),--(INDEX(Matrix!$C$5:$EV$304,0,EP$3)&gt;0)))</f>
        <v/>
      </c>
      <c r="EQ22" s="12" t="str">
        <f aca="false">IF(OR($A22="",EQ$4=""),"",SUMPRODUCT(--(INDEX(Matrix!$C$5:$EV$304,0,$B22)&gt;0),--(INDEX(Matrix!$C$5:$EV$304,0,EQ$3)&gt;0)))</f>
        <v/>
      </c>
      <c r="ER22" s="12" t="str">
        <f aca="false">IF(OR($A22="",ER$4=""),"",SUMPRODUCT(--(INDEX(Matrix!$C$5:$EV$304,0,$B22)&gt;0),--(INDEX(Matrix!$C$5:$EV$304,0,ER$3)&gt;0)))</f>
        <v/>
      </c>
      <c r="ES22" s="12" t="str">
        <f aca="false">IF(OR($A22="",ES$4=""),"",SUMPRODUCT(--(INDEX(Matrix!$C$5:$EV$304,0,$B22)&gt;0),--(INDEX(Matrix!$C$5:$EV$304,0,ES$3)&gt;0)))</f>
        <v/>
      </c>
      <c r="ET22" s="12" t="str">
        <f aca="false">IF(OR($A22="",ET$4=""),"",SUMPRODUCT(--(INDEX(Matrix!$C$5:$EV$304,0,$B22)&gt;0),--(INDEX(Matrix!$C$5:$EV$304,0,ET$3)&gt;0)))</f>
        <v/>
      </c>
      <c r="EU22" s="12" t="str">
        <f aca="false">IF(OR($A22="",EU$4=""),"",SUMPRODUCT(--(INDEX(Matrix!$C$5:$EV$304,0,$B22)&gt;0),--(INDEX(Matrix!$C$5:$EV$304,0,EU$3)&gt;0)))</f>
        <v/>
      </c>
      <c r="EV22" s="12" t="str">
        <f aca="false">IF(OR($A22="",EV$4=""),"",SUMPRODUCT(--(INDEX(Matrix!$C$5:$EV$304,0,$B22)&gt;0),--(INDEX(Matrix!$C$5:$EV$304,0,EV$3)&gt;0)))</f>
        <v/>
      </c>
    </row>
    <row r="23" customFormat="false" ht="15" hidden="false" customHeight="false" outlineLevel="0" collapsed="false">
      <c r="A23" s="6" t="str">
        <f aca="false">IF(INDEX(Products!$A$2:$A$151,$B23)="","",INDEX(Products!$A$2:$A$151,$B23))</f>
        <v>Dexlansoprazole 60</v>
      </c>
      <c r="B23" s="23" t="n">
        <v>19</v>
      </c>
      <c r="C23" s="12" t="n">
        <f aca="false">IF(OR($A23="",C$4=""),"",SUMPRODUCT(--(INDEX(Matrix!$C$5:$EV$304,0,$B23)&gt;0),--(INDEX(Matrix!$C$5:$EV$304,0,C$3)&gt;0)))</f>
        <v>0</v>
      </c>
      <c r="D23" s="12" t="n">
        <f aca="false">IF(OR($A23="",D$4=""),"",SUMPRODUCT(--(INDEX(Matrix!$C$5:$EV$304,0,$B23)&gt;0),--(INDEX(Matrix!$C$5:$EV$304,0,D$3)&gt;0)))</f>
        <v>0</v>
      </c>
      <c r="E23" s="12" t="n">
        <f aca="false">IF(OR($A23="",E$4=""),"",SUMPRODUCT(--(INDEX(Matrix!$C$5:$EV$304,0,$B23)&gt;0),--(INDEX(Matrix!$C$5:$EV$304,0,E$3)&gt;0)))</f>
        <v>0</v>
      </c>
      <c r="F23" s="12" t="n">
        <f aca="false">IF(OR($A23="",F$4=""),"",SUMPRODUCT(--(INDEX(Matrix!$C$5:$EV$304,0,$B23)&gt;0),--(INDEX(Matrix!$C$5:$EV$304,0,F$3)&gt;0)))</f>
        <v>0</v>
      </c>
      <c r="G23" s="12" t="n">
        <f aca="false">IF(OR($A23="",G$4=""),"",SUMPRODUCT(--(INDEX(Matrix!$C$5:$EV$304,0,$B23)&gt;0),--(INDEX(Matrix!$C$5:$EV$304,0,G$3)&gt;0)))</f>
        <v>0</v>
      </c>
      <c r="H23" s="12" t="n">
        <f aca="false">IF(OR($A23="",H$4=""),"",SUMPRODUCT(--(INDEX(Matrix!$C$5:$EV$304,0,$B23)&gt;0),--(INDEX(Matrix!$C$5:$EV$304,0,H$3)&gt;0)))</f>
        <v>0</v>
      </c>
      <c r="I23" s="12" t="n">
        <f aca="false">IF(OR($A23="",I$4=""),"",SUMPRODUCT(--(INDEX(Matrix!$C$5:$EV$304,0,$B23)&gt;0),--(INDEX(Matrix!$C$5:$EV$304,0,I$3)&gt;0)))</f>
        <v>0</v>
      </c>
      <c r="J23" s="12" t="n">
        <f aca="false">IF(OR($A23="",J$4=""),"",SUMPRODUCT(--(INDEX(Matrix!$C$5:$EV$304,0,$B23)&gt;0),--(INDEX(Matrix!$C$5:$EV$304,0,J$3)&gt;0)))</f>
        <v>0</v>
      </c>
      <c r="K23" s="12" t="n">
        <f aca="false">IF(OR($A23="",K$4=""),"",SUMPRODUCT(--(INDEX(Matrix!$C$5:$EV$304,0,$B23)&gt;0),--(INDEX(Matrix!$C$5:$EV$304,0,K$3)&gt;0)))</f>
        <v>0</v>
      </c>
      <c r="L23" s="12" t="n">
        <f aca="false">IF(OR($A23="",L$4=""),"",SUMPRODUCT(--(INDEX(Matrix!$C$5:$EV$304,0,$B23)&gt;0),--(INDEX(Matrix!$C$5:$EV$304,0,L$3)&gt;0)))</f>
        <v>0</v>
      </c>
      <c r="M23" s="12" t="n">
        <f aca="false">IF(OR($A23="",M$4=""),"",SUMPRODUCT(--(INDEX(Matrix!$C$5:$EV$304,0,$B23)&gt;0),--(INDEX(Matrix!$C$5:$EV$304,0,M$3)&gt;0)))</f>
        <v>0</v>
      </c>
      <c r="N23" s="12" t="n">
        <f aca="false">IF(OR($A23="",N$4=""),"",SUMPRODUCT(--(INDEX(Matrix!$C$5:$EV$304,0,$B23)&gt;0),--(INDEX(Matrix!$C$5:$EV$304,0,N$3)&gt;0)))</f>
        <v>0</v>
      </c>
      <c r="O23" s="12" t="n">
        <f aca="false">IF(OR($A23="",O$4=""),"",SUMPRODUCT(--(INDEX(Matrix!$C$5:$EV$304,0,$B23)&gt;0),--(INDEX(Matrix!$C$5:$EV$304,0,O$3)&gt;0)))</f>
        <v>0</v>
      </c>
      <c r="P23" s="12" t="n">
        <f aca="false">IF(OR($A23="",P$4=""),"",SUMPRODUCT(--(INDEX(Matrix!$C$5:$EV$304,0,$B23)&gt;0),--(INDEX(Matrix!$C$5:$EV$304,0,P$3)&gt;0)))</f>
        <v>0</v>
      </c>
      <c r="Q23" s="12" t="n">
        <f aca="false">IF(OR($A23="",Q$4=""),"",SUMPRODUCT(--(INDEX(Matrix!$C$5:$EV$304,0,$B23)&gt;0),--(INDEX(Matrix!$C$5:$EV$304,0,Q$3)&gt;0)))</f>
        <v>0</v>
      </c>
      <c r="R23" s="12" t="n">
        <f aca="false">IF(OR($A23="",R$4=""),"",SUMPRODUCT(--(INDEX(Matrix!$C$5:$EV$304,0,$B23)&gt;0),--(INDEX(Matrix!$C$5:$EV$304,0,R$3)&gt;0)))</f>
        <v>0</v>
      </c>
      <c r="S23" s="12" t="n">
        <f aca="false">IF(OR($A23="",S$4=""),"",SUMPRODUCT(--(INDEX(Matrix!$C$5:$EV$304,0,$B23)&gt;0),--(INDEX(Matrix!$C$5:$EV$304,0,S$3)&gt;0)))</f>
        <v>0</v>
      </c>
      <c r="T23" s="12" t="n">
        <f aca="false">IF(OR($A23="",T$4=""),"",SUMPRODUCT(--(INDEX(Matrix!$C$5:$EV$304,0,$B23)&gt;0),--(INDEX(Matrix!$C$5:$EV$304,0,T$3)&gt;0)))</f>
        <v>0</v>
      </c>
      <c r="U23" s="12" t="n">
        <f aca="false">IF(OR($A23="",U$4=""),"",SUMPRODUCT(--(INDEX(Matrix!$C$5:$EV$304,0,$B23)&gt;0),--(INDEX(Matrix!$C$5:$EV$304,0,U$3)&gt;0)))</f>
        <v>1</v>
      </c>
      <c r="V23" s="12" t="n">
        <f aca="false">IF(OR($A23="",V$4=""),"",SUMPRODUCT(--(INDEX(Matrix!$C$5:$EV$304,0,$B23)&gt;0),--(INDEX(Matrix!$C$5:$EV$304,0,V$3)&gt;0)))</f>
        <v>1</v>
      </c>
      <c r="W23" s="12" t="n">
        <f aca="false">IF(OR($A23="",W$4=""),"",SUMPRODUCT(--(INDEX(Matrix!$C$5:$EV$304,0,$B23)&gt;0),--(INDEX(Matrix!$C$5:$EV$304,0,W$3)&gt;0)))</f>
        <v>0</v>
      </c>
      <c r="X23" s="12" t="n">
        <f aca="false">IF(OR($A23="",X$4=""),"",SUMPRODUCT(--(INDEX(Matrix!$C$5:$EV$304,0,$B23)&gt;0),--(INDEX(Matrix!$C$5:$EV$304,0,X$3)&gt;0)))</f>
        <v>0</v>
      </c>
      <c r="Y23" s="12" t="n">
        <f aca="false">IF(OR($A23="",Y$4=""),"",SUMPRODUCT(--(INDEX(Matrix!$C$5:$EV$304,0,$B23)&gt;0),--(INDEX(Matrix!$C$5:$EV$304,0,Y$3)&gt;0)))</f>
        <v>0</v>
      </c>
      <c r="Z23" s="12" t="n">
        <f aca="false">IF(OR($A23="",Z$4=""),"",SUMPRODUCT(--(INDEX(Matrix!$C$5:$EV$304,0,$B23)&gt;0),--(INDEX(Matrix!$C$5:$EV$304,0,Z$3)&gt;0)))</f>
        <v>0</v>
      </c>
      <c r="AA23" s="12" t="n">
        <f aca="false">IF(OR($A23="",AA$4=""),"",SUMPRODUCT(--(INDEX(Matrix!$C$5:$EV$304,0,$B23)&gt;0),--(INDEX(Matrix!$C$5:$EV$304,0,AA$3)&gt;0)))</f>
        <v>0</v>
      </c>
      <c r="AB23" s="12" t="n">
        <f aca="false">IF(OR($A23="",AB$4=""),"",SUMPRODUCT(--(INDEX(Matrix!$C$5:$EV$304,0,$B23)&gt;0),--(INDEX(Matrix!$C$5:$EV$304,0,AB$3)&gt;0)))</f>
        <v>0</v>
      </c>
      <c r="AC23" s="12" t="n">
        <f aca="false">IF(OR($A23="",AC$4=""),"",SUMPRODUCT(--(INDEX(Matrix!$C$5:$EV$304,0,$B23)&gt;0),--(INDEX(Matrix!$C$5:$EV$304,0,AC$3)&gt;0)))</f>
        <v>0</v>
      </c>
      <c r="AD23" s="12" t="n">
        <f aca="false">IF(OR($A23="",AD$4=""),"",SUMPRODUCT(--(INDEX(Matrix!$C$5:$EV$304,0,$B23)&gt;0),--(INDEX(Matrix!$C$5:$EV$304,0,AD$3)&gt;0)))</f>
        <v>0</v>
      </c>
      <c r="AE23" s="12" t="n">
        <f aca="false">IF(OR($A23="",AE$4=""),"",SUMPRODUCT(--(INDEX(Matrix!$C$5:$EV$304,0,$B23)&gt;0),--(INDEX(Matrix!$C$5:$EV$304,0,AE$3)&gt;0)))</f>
        <v>0</v>
      </c>
      <c r="AF23" s="12" t="n">
        <f aca="false">IF(OR($A23="",AF$4=""),"",SUMPRODUCT(--(INDEX(Matrix!$C$5:$EV$304,0,$B23)&gt;0),--(INDEX(Matrix!$C$5:$EV$304,0,AF$3)&gt;0)))</f>
        <v>0</v>
      </c>
      <c r="AG23" s="12" t="n">
        <f aca="false">IF(OR($A23="",AG$4=""),"",SUMPRODUCT(--(INDEX(Matrix!$C$5:$EV$304,0,$B23)&gt;0),--(INDEX(Matrix!$C$5:$EV$304,0,AG$3)&gt;0)))</f>
        <v>0</v>
      </c>
      <c r="AH23" s="12" t="n">
        <f aca="false">IF(OR($A23="",AH$4=""),"",SUMPRODUCT(--(INDEX(Matrix!$C$5:$EV$304,0,$B23)&gt;0),--(INDEX(Matrix!$C$5:$EV$304,0,AH$3)&gt;0)))</f>
        <v>0</v>
      </c>
      <c r="AI23" s="12" t="n">
        <f aca="false">IF(OR($A23="",AI$4=""),"",SUMPRODUCT(--(INDEX(Matrix!$C$5:$EV$304,0,$B23)&gt;0),--(INDEX(Matrix!$C$5:$EV$304,0,AI$3)&gt;0)))</f>
        <v>0</v>
      </c>
      <c r="AJ23" s="12" t="n">
        <f aca="false">IF(OR($A23="",AJ$4=""),"",SUMPRODUCT(--(INDEX(Matrix!$C$5:$EV$304,0,$B23)&gt;0),--(INDEX(Matrix!$C$5:$EV$304,0,AJ$3)&gt;0)))</f>
        <v>0</v>
      </c>
      <c r="AK23" s="12" t="n">
        <f aca="false">IF(OR($A23="",AK$4=""),"",SUMPRODUCT(--(INDEX(Matrix!$C$5:$EV$304,0,$B23)&gt;0),--(INDEX(Matrix!$C$5:$EV$304,0,AK$3)&gt;0)))</f>
        <v>0</v>
      </c>
      <c r="AL23" s="12" t="n">
        <f aca="false">IF(OR($A23="",AL$4=""),"",SUMPRODUCT(--(INDEX(Matrix!$C$5:$EV$304,0,$B23)&gt;0),--(INDEX(Matrix!$C$5:$EV$304,0,AL$3)&gt;0)))</f>
        <v>0</v>
      </c>
      <c r="AM23" s="12" t="n">
        <f aca="false">IF(OR($A23="",AM$4=""),"",SUMPRODUCT(--(INDEX(Matrix!$C$5:$EV$304,0,$B23)&gt;0),--(INDEX(Matrix!$C$5:$EV$304,0,AM$3)&gt;0)))</f>
        <v>0</v>
      </c>
      <c r="AN23" s="12" t="n">
        <f aca="false">IF(OR($A23="",AN$4=""),"",SUMPRODUCT(--(INDEX(Matrix!$C$5:$EV$304,0,$B23)&gt;0),--(INDEX(Matrix!$C$5:$EV$304,0,AN$3)&gt;0)))</f>
        <v>0</v>
      </c>
      <c r="AO23" s="12" t="n">
        <f aca="false">IF(OR($A23="",AO$4=""),"",SUMPRODUCT(--(INDEX(Matrix!$C$5:$EV$304,0,$B23)&gt;0),--(INDEX(Matrix!$C$5:$EV$304,0,AO$3)&gt;0)))</f>
        <v>0</v>
      </c>
      <c r="AP23" s="12" t="n">
        <f aca="false">IF(OR($A23="",AP$4=""),"",SUMPRODUCT(--(INDEX(Matrix!$C$5:$EV$304,0,$B23)&gt;0),--(INDEX(Matrix!$C$5:$EV$304,0,AP$3)&gt;0)))</f>
        <v>0</v>
      </c>
      <c r="AQ23" s="12" t="n">
        <f aca="false">IF(OR($A23="",AQ$4=""),"",SUMPRODUCT(--(INDEX(Matrix!$C$5:$EV$304,0,$B23)&gt;0),--(INDEX(Matrix!$C$5:$EV$304,0,AQ$3)&gt;0)))</f>
        <v>0</v>
      </c>
      <c r="AR23" s="12" t="n">
        <f aca="false">IF(OR($A23="",AR$4=""),"",SUMPRODUCT(--(INDEX(Matrix!$C$5:$EV$304,0,$B23)&gt;0),--(INDEX(Matrix!$C$5:$EV$304,0,AR$3)&gt;0)))</f>
        <v>0</v>
      </c>
      <c r="AS23" s="12" t="n">
        <f aca="false">IF(OR($A23="",AS$4=""),"",SUMPRODUCT(--(INDEX(Matrix!$C$5:$EV$304,0,$B23)&gt;0),--(INDEX(Matrix!$C$5:$EV$304,0,AS$3)&gt;0)))</f>
        <v>0</v>
      </c>
      <c r="AT23" s="12" t="n">
        <f aca="false">IF(OR($A23="",AT$4=""),"",SUMPRODUCT(--(INDEX(Matrix!$C$5:$EV$304,0,$B23)&gt;0),--(INDEX(Matrix!$C$5:$EV$304,0,AT$3)&gt;0)))</f>
        <v>0</v>
      </c>
      <c r="AU23" s="12" t="n">
        <f aca="false">IF(OR($A23="",AU$4=""),"",SUMPRODUCT(--(INDEX(Matrix!$C$5:$EV$304,0,$B23)&gt;0),--(INDEX(Matrix!$C$5:$EV$304,0,AU$3)&gt;0)))</f>
        <v>0</v>
      </c>
      <c r="AV23" s="12" t="n">
        <f aca="false">IF(OR($A23="",AV$4=""),"",SUMPRODUCT(--(INDEX(Matrix!$C$5:$EV$304,0,$B23)&gt;0),--(INDEX(Matrix!$C$5:$EV$304,0,AV$3)&gt;0)))</f>
        <v>0</v>
      </c>
      <c r="AW23" s="12" t="n">
        <f aca="false">IF(OR($A23="",AW$4=""),"",SUMPRODUCT(--(INDEX(Matrix!$C$5:$EV$304,0,$B23)&gt;0),--(INDEX(Matrix!$C$5:$EV$304,0,AW$3)&gt;0)))</f>
        <v>0</v>
      </c>
      <c r="AX23" s="12" t="n">
        <f aca="false">IF(OR($A23="",AX$4=""),"",SUMPRODUCT(--(INDEX(Matrix!$C$5:$EV$304,0,$B23)&gt;0),--(INDEX(Matrix!$C$5:$EV$304,0,AX$3)&gt;0)))</f>
        <v>0</v>
      </c>
      <c r="AY23" s="12" t="n">
        <f aca="false">IF(OR($A23="",AY$4=""),"",SUMPRODUCT(--(INDEX(Matrix!$C$5:$EV$304,0,$B23)&gt;0),--(INDEX(Matrix!$C$5:$EV$304,0,AY$3)&gt;0)))</f>
        <v>0</v>
      </c>
      <c r="AZ23" s="12" t="n">
        <f aca="false">IF(OR($A23="",AZ$4=""),"",SUMPRODUCT(--(INDEX(Matrix!$C$5:$EV$304,0,$B23)&gt;0),--(INDEX(Matrix!$C$5:$EV$304,0,AZ$3)&gt;0)))</f>
        <v>0</v>
      </c>
      <c r="BA23" s="12" t="n">
        <f aca="false">IF(OR($A23="",BA$4=""),"",SUMPRODUCT(--(INDEX(Matrix!$C$5:$EV$304,0,$B23)&gt;0),--(INDEX(Matrix!$C$5:$EV$304,0,BA$3)&gt;0)))</f>
        <v>0</v>
      </c>
      <c r="BB23" s="12" t="n">
        <f aca="false">IF(OR($A23="",BB$4=""),"",SUMPRODUCT(--(INDEX(Matrix!$C$5:$EV$304,0,$B23)&gt;0),--(INDEX(Matrix!$C$5:$EV$304,0,BB$3)&gt;0)))</f>
        <v>0</v>
      </c>
      <c r="BC23" s="12" t="n">
        <f aca="false">IF(OR($A23="",BC$4=""),"",SUMPRODUCT(--(INDEX(Matrix!$C$5:$EV$304,0,$B23)&gt;0),--(INDEX(Matrix!$C$5:$EV$304,0,BC$3)&gt;0)))</f>
        <v>0</v>
      </c>
      <c r="BD23" s="12" t="n">
        <f aca="false">IF(OR($A23="",BD$4=""),"",SUMPRODUCT(--(INDEX(Matrix!$C$5:$EV$304,0,$B23)&gt;0),--(INDEX(Matrix!$C$5:$EV$304,0,BD$3)&gt;0)))</f>
        <v>0</v>
      </c>
      <c r="BE23" s="12" t="n">
        <f aca="false">IF(OR($A23="",BE$4=""),"",SUMPRODUCT(--(INDEX(Matrix!$C$5:$EV$304,0,$B23)&gt;0),--(INDEX(Matrix!$C$5:$EV$304,0,BE$3)&gt;0)))</f>
        <v>0</v>
      </c>
      <c r="BF23" s="12" t="n">
        <f aca="false">IF(OR($A23="",BF$4=""),"",SUMPRODUCT(--(INDEX(Matrix!$C$5:$EV$304,0,$B23)&gt;0),--(INDEX(Matrix!$C$5:$EV$304,0,BF$3)&gt;0)))</f>
        <v>0</v>
      </c>
      <c r="BG23" s="12" t="n">
        <f aca="false">IF(OR($A23="",BG$4=""),"",SUMPRODUCT(--(INDEX(Matrix!$C$5:$EV$304,0,$B23)&gt;0),--(INDEX(Matrix!$C$5:$EV$304,0,BG$3)&gt;0)))</f>
        <v>0</v>
      </c>
      <c r="BH23" s="12" t="n">
        <f aca="false">IF(OR($A23="",BH$4=""),"",SUMPRODUCT(--(INDEX(Matrix!$C$5:$EV$304,0,$B23)&gt;0),--(INDEX(Matrix!$C$5:$EV$304,0,BH$3)&gt;0)))</f>
        <v>0</v>
      </c>
      <c r="BI23" s="12" t="n">
        <f aca="false">IF(OR($A23="",BI$4=""),"",SUMPRODUCT(--(INDEX(Matrix!$C$5:$EV$304,0,$B23)&gt;0),--(INDEX(Matrix!$C$5:$EV$304,0,BI$3)&gt;0)))</f>
        <v>0</v>
      </c>
      <c r="BJ23" s="12" t="n">
        <f aca="false">IF(OR($A23="",BJ$4=""),"",SUMPRODUCT(--(INDEX(Matrix!$C$5:$EV$304,0,$B23)&gt;0),--(INDEX(Matrix!$C$5:$EV$304,0,BJ$3)&gt;0)))</f>
        <v>0</v>
      </c>
      <c r="BK23" s="12" t="n">
        <f aca="false">IF(OR($A23="",BK$4=""),"",SUMPRODUCT(--(INDEX(Matrix!$C$5:$EV$304,0,$B23)&gt;0),--(INDEX(Matrix!$C$5:$EV$304,0,BK$3)&gt;0)))</f>
        <v>0</v>
      </c>
      <c r="BL23" s="12" t="n">
        <f aca="false">IF(OR($A23="",BL$4=""),"",SUMPRODUCT(--(INDEX(Matrix!$C$5:$EV$304,0,$B23)&gt;0),--(INDEX(Matrix!$C$5:$EV$304,0,BL$3)&gt;0)))</f>
        <v>0</v>
      </c>
      <c r="BM23" s="12" t="n">
        <f aca="false">IF(OR($A23="",BM$4=""),"",SUMPRODUCT(--(INDEX(Matrix!$C$5:$EV$304,0,$B23)&gt;0),--(INDEX(Matrix!$C$5:$EV$304,0,BM$3)&gt;0)))</f>
        <v>0</v>
      </c>
      <c r="BN23" s="12" t="n">
        <f aca="false">IF(OR($A23="",BN$4=""),"",SUMPRODUCT(--(INDEX(Matrix!$C$5:$EV$304,0,$B23)&gt;0),--(INDEX(Matrix!$C$5:$EV$304,0,BN$3)&gt;0)))</f>
        <v>0</v>
      </c>
      <c r="BO23" s="12" t="n">
        <f aca="false">IF(OR($A23="",BO$4=""),"",SUMPRODUCT(--(INDEX(Matrix!$C$5:$EV$304,0,$B23)&gt;0),--(INDEX(Matrix!$C$5:$EV$304,0,BO$3)&gt;0)))</f>
        <v>0</v>
      </c>
      <c r="BP23" s="12" t="n">
        <f aca="false">IF(OR($A23="",BP$4=""),"",SUMPRODUCT(--(INDEX(Matrix!$C$5:$EV$304,0,$B23)&gt;0),--(INDEX(Matrix!$C$5:$EV$304,0,BP$3)&gt;0)))</f>
        <v>0</v>
      </c>
      <c r="BQ23" s="12" t="n">
        <f aca="false">IF(OR($A23="",BQ$4=""),"",SUMPRODUCT(--(INDEX(Matrix!$C$5:$EV$304,0,$B23)&gt;0),--(INDEX(Matrix!$C$5:$EV$304,0,BQ$3)&gt;0)))</f>
        <v>0</v>
      </c>
      <c r="BR23" s="12" t="n">
        <f aca="false">IF(OR($A23="",BR$4=""),"",SUMPRODUCT(--(INDEX(Matrix!$C$5:$EV$304,0,$B23)&gt;0),--(INDEX(Matrix!$C$5:$EV$304,0,BR$3)&gt;0)))</f>
        <v>0</v>
      </c>
      <c r="BS23" s="12" t="n">
        <f aca="false">IF(OR($A23="",BS$4=""),"",SUMPRODUCT(--(INDEX(Matrix!$C$5:$EV$304,0,$B23)&gt;0),--(INDEX(Matrix!$C$5:$EV$304,0,BS$3)&gt;0)))</f>
        <v>0</v>
      </c>
      <c r="BT23" s="12" t="n">
        <f aca="false">IF(OR($A23="",BT$4=""),"",SUMPRODUCT(--(INDEX(Matrix!$C$5:$EV$304,0,$B23)&gt;0),--(INDEX(Matrix!$C$5:$EV$304,0,BT$3)&gt;0)))</f>
        <v>0</v>
      </c>
      <c r="BU23" s="12" t="n">
        <f aca="false">IF(OR($A23="",BU$4=""),"",SUMPRODUCT(--(INDEX(Matrix!$C$5:$EV$304,0,$B23)&gt;0),--(INDEX(Matrix!$C$5:$EV$304,0,BU$3)&gt;0)))</f>
        <v>0</v>
      </c>
      <c r="BV23" s="12" t="n">
        <f aca="false">IF(OR($A23="",BV$4=""),"",SUMPRODUCT(--(INDEX(Matrix!$C$5:$EV$304,0,$B23)&gt;0),--(INDEX(Matrix!$C$5:$EV$304,0,BV$3)&gt;0)))</f>
        <v>0</v>
      </c>
      <c r="BW23" s="12" t="n">
        <f aca="false">IF(OR($A23="",BW$4=""),"",SUMPRODUCT(--(INDEX(Matrix!$C$5:$EV$304,0,$B23)&gt;0),--(INDEX(Matrix!$C$5:$EV$304,0,BW$3)&gt;0)))</f>
        <v>0</v>
      </c>
      <c r="BX23" s="12" t="n">
        <f aca="false">IF(OR($A23="",BX$4=""),"",SUMPRODUCT(--(INDEX(Matrix!$C$5:$EV$304,0,$B23)&gt;0),--(INDEX(Matrix!$C$5:$EV$304,0,BX$3)&gt;0)))</f>
        <v>0</v>
      </c>
      <c r="BY23" s="12" t="n">
        <f aca="false">IF(OR($A23="",BY$4=""),"",SUMPRODUCT(--(INDEX(Matrix!$C$5:$EV$304,0,$B23)&gt;0),--(INDEX(Matrix!$C$5:$EV$304,0,BY$3)&gt;0)))</f>
        <v>0</v>
      </c>
      <c r="BZ23" s="12" t="n">
        <f aca="false">IF(OR($A23="",BZ$4=""),"",SUMPRODUCT(--(INDEX(Matrix!$C$5:$EV$304,0,$B23)&gt;0),--(INDEX(Matrix!$C$5:$EV$304,0,BZ$3)&gt;0)))</f>
        <v>0</v>
      </c>
      <c r="CA23" s="12" t="n">
        <f aca="false">IF(OR($A23="",CA$4=""),"",SUMPRODUCT(--(INDEX(Matrix!$C$5:$EV$304,0,$B23)&gt;0),--(INDEX(Matrix!$C$5:$EV$304,0,CA$3)&gt;0)))</f>
        <v>0</v>
      </c>
      <c r="CB23" s="12" t="n">
        <f aca="false">IF(OR($A23="",CB$4=""),"",SUMPRODUCT(--(INDEX(Matrix!$C$5:$EV$304,0,$B23)&gt;0),--(INDEX(Matrix!$C$5:$EV$304,0,CB$3)&gt;0)))</f>
        <v>0</v>
      </c>
      <c r="CC23" s="12" t="n">
        <f aca="false">IF(OR($A23="",CC$4=""),"",SUMPRODUCT(--(INDEX(Matrix!$C$5:$EV$304,0,$B23)&gt;0),--(INDEX(Matrix!$C$5:$EV$304,0,CC$3)&gt;0)))</f>
        <v>0</v>
      </c>
      <c r="CD23" s="12" t="n">
        <f aca="false">IF(OR($A23="",CD$4=""),"",SUMPRODUCT(--(INDEX(Matrix!$C$5:$EV$304,0,$B23)&gt;0),--(INDEX(Matrix!$C$5:$EV$304,0,CD$3)&gt;0)))</f>
        <v>0</v>
      </c>
      <c r="CE23" s="12" t="n">
        <f aca="false">IF(OR($A23="",CE$4=""),"",SUMPRODUCT(--(INDEX(Matrix!$C$5:$EV$304,0,$B23)&gt;0),--(INDEX(Matrix!$C$5:$EV$304,0,CE$3)&gt;0)))</f>
        <v>0</v>
      </c>
      <c r="CF23" s="12" t="n">
        <f aca="false">IF(OR($A23="",CF$4=""),"",SUMPRODUCT(--(INDEX(Matrix!$C$5:$EV$304,0,$B23)&gt;0),--(INDEX(Matrix!$C$5:$EV$304,0,CF$3)&gt;0)))</f>
        <v>0</v>
      </c>
      <c r="CG23" s="12" t="n">
        <f aca="false">IF(OR($A23="",CG$4=""),"",SUMPRODUCT(--(INDEX(Matrix!$C$5:$EV$304,0,$B23)&gt;0),--(INDEX(Matrix!$C$5:$EV$304,0,CG$3)&gt;0)))</f>
        <v>0</v>
      </c>
      <c r="CH23" s="12" t="n">
        <f aca="false">IF(OR($A23="",CH$4=""),"",SUMPRODUCT(--(INDEX(Matrix!$C$5:$EV$304,0,$B23)&gt;0),--(INDEX(Matrix!$C$5:$EV$304,0,CH$3)&gt;0)))</f>
        <v>0</v>
      </c>
      <c r="CI23" s="12" t="n">
        <f aca="false">IF(OR($A23="",CI$4=""),"",SUMPRODUCT(--(INDEX(Matrix!$C$5:$EV$304,0,$B23)&gt;0),--(INDEX(Matrix!$C$5:$EV$304,0,CI$3)&gt;0)))</f>
        <v>0</v>
      </c>
      <c r="CJ23" s="12" t="n">
        <f aca="false">IF(OR($A23="",CJ$4=""),"",SUMPRODUCT(--(INDEX(Matrix!$C$5:$EV$304,0,$B23)&gt;0),--(INDEX(Matrix!$C$5:$EV$304,0,CJ$3)&gt;0)))</f>
        <v>0</v>
      </c>
      <c r="CK23" s="12" t="n">
        <f aca="false">IF(OR($A23="",CK$4=""),"",SUMPRODUCT(--(INDEX(Matrix!$C$5:$EV$304,0,$B23)&gt;0),--(INDEX(Matrix!$C$5:$EV$304,0,CK$3)&gt;0)))</f>
        <v>0</v>
      </c>
      <c r="CL23" s="12" t="n">
        <f aca="false">IF(OR($A23="",CL$4=""),"",SUMPRODUCT(--(INDEX(Matrix!$C$5:$EV$304,0,$B23)&gt;0),--(INDEX(Matrix!$C$5:$EV$304,0,CL$3)&gt;0)))</f>
        <v>0</v>
      </c>
      <c r="CM23" s="12" t="n">
        <f aca="false">IF(OR($A23="",CM$4=""),"",SUMPRODUCT(--(INDEX(Matrix!$C$5:$EV$304,0,$B23)&gt;0),--(INDEX(Matrix!$C$5:$EV$304,0,CM$3)&gt;0)))</f>
        <v>0</v>
      </c>
      <c r="CN23" s="12" t="n">
        <f aca="false">IF(OR($A23="",CN$4=""),"",SUMPRODUCT(--(INDEX(Matrix!$C$5:$EV$304,0,$B23)&gt;0),--(INDEX(Matrix!$C$5:$EV$304,0,CN$3)&gt;0)))</f>
        <v>0</v>
      </c>
      <c r="CO23" s="12" t="n">
        <f aca="false">IF(OR($A23="",CO$4=""),"",SUMPRODUCT(--(INDEX(Matrix!$C$5:$EV$304,0,$B23)&gt;0),--(INDEX(Matrix!$C$5:$EV$304,0,CO$3)&gt;0)))</f>
        <v>0</v>
      </c>
      <c r="CP23" s="12" t="n">
        <f aca="false">IF(OR($A23="",CP$4=""),"",SUMPRODUCT(--(INDEX(Matrix!$C$5:$EV$304,0,$B23)&gt;0),--(INDEX(Matrix!$C$5:$EV$304,0,CP$3)&gt;0)))</f>
        <v>0</v>
      </c>
      <c r="CQ23" s="12" t="n">
        <f aca="false">IF(OR($A23="",CQ$4=""),"",SUMPRODUCT(--(INDEX(Matrix!$C$5:$EV$304,0,$B23)&gt;0),--(INDEX(Matrix!$C$5:$EV$304,0,CQ$3)&gt;0)))</f>
        <v>0</v>
      </c>
      <c r="CR23" s="12" t="n">
        <f aca="false">IF(OR($A23="",CR$4=""),"",SUMPRODUCT(--(INDEX(Matrix!$C$5:$EV$304,0,$B23)&gt;0),--(INDEX(Matrix!$C$5:$EV$304,0,CR$3)&gt;0)))</f>
        <v>0</v>
      </c>
      <c r="CS23" s="12" t="n">
        <f aca="false">IF(OR($A23="",CS$4=""),"",SUMPRODUCT(--(INDEX(Matrix!$C$5:$EV$304,0,$B23)&gt;0),--(INDEX(Matrix!$C$5:$EV$304,0,CS$3)&gt;0)))</f>
        <v>0</v>
      </c>
      <c r="CT23" s="12" t="n">
        <f aca="false">IF(OR($A23="",CT$4=""),"",SUMPRODUCT(--(INDEX(Matrix!$C$5:$EV$304,0,$B23)&gt;0),--(INDEX(Matrix!$C$5:$EV$304,0,CT$3)&gt;0)))</f>
        <v>0</v>
      </c>
      <c r="CU23" s="12" t="n">
        <f aca="false">IF(OR($A23="",CU$4=""),"",SUMPRODUCT(--(INDEX(Matrix!$C$5:$EV$304,0,$B23)&gt;0),--(INDEX(Matrix!$C$5:$EV$304,0,CU$3)&gt;0)))</f>
        <v>0</v>
      </c>
      <c r="CV23" s="12" t="n">
        <f aca="false">IF(OR($A23="",CV$4=""),"",SUMPRODUCT(--(INDEX(Matrix!$C$5:$EV$304,0,$B23)&gt;0),--(INDEX(Matrix!$C$5:$EV$304,0,CV$3)&gt;0)))</f>
        <v>0</v>
      </c>
      <c r="CW23" s="12" t="n">
        <f aca="false">IF(OR($A23="",CW$4=""),"",SUMPRODUCT(--(INDEX(Matrix!$C$5:$EV$304,0,$B23)&gt;0),--(INDEX(Matrix!$C$5:$EV$304,0,CW$3)&gt;0)))</f>
        <v>0</v>
      </c>
      <c r="CX23" s="12" t="n">
        <f aca="false">IF(OR($A23="",CX$4=""),"",SUMPRODUCT(--(INDEX(Matrix!$C$5:$EV$304,0,$B23)&gt;0),--(INDEX(Matrix!$C$5:$EV$304,0,CX$3)&gt;0)))</f>
        <v>0</v>
      </c>
      <c r="CY23" s="12" t="n">
        <f aca="false">IF(OR($A23="",CY$4=""),"",SUMPRODUCT(--(INDEX(Matrix!$C$5:$EV$304,0,$B23)&gt;0),--(INDEX(Matrix!$C$5:$EV$304,0,CY$3)&gt;0)))</f>
        <v>0</v>
      </c>
      <c r="CZ23" s="12" t="n">
        <f aca="false">IF(OR($A23="",CZ$4=""),"",SUMPRODUCT(--(INDEX(Matrix!$C$5:$EV$304,0,$B23)&gt;0),--(INDEX(Matrix!$C$5:$EV$304,0,CZ$3)&gt;0)))</f>
        <v>0</v>
      </c>
      <c r="DA23" s="12" t="n">
        <f aca="false">IF(OR($A23="",DA$4=""),"",SUMPRODUCT(--(INDEX(Matrix!$C$5:$EV$304,0,$B23)&gt;0),--(INDEX(Matrix!$C$5:$EV$304,0,DA$3)&gt;0)))</f>
        <v>0</v>
      </c>
      <c r="DB23" s="12" t="n">
        <f aca="false">IF(OR($A23="",DB$4=""),"",SUMPRODUCT(--(INDEX(Matrix!$C$5:$EV$304,0,$B23)&gt;0),--(INDEX(Matrix!$C$5:$EV$304,0,DB$3)&gt;0)))</f>
        <v>0</v>
      </c>
      <c r="DC23" s="12" t="n">
        <f aca="false">IF(OR($A23="",DC$4=""),"",SUMPRODUCT(--(INDEX(Matrix!$C$5:$EV$304,0,$B23)&gt;0),--(INDEX(Matrix!$C$5:$EV$304,0,DC$3)&gt;0)))</f>
        <v>0</v>
      </c>
      <c r="DD23" s="12" t="n">
        <f aca="false">IF(OR($A23="",DD$4=""),"",SUMPRODUCT(--(INDEX(Matrix!$C$5:$EV$304,0,$B23)&gt;0),--(INDEX(Matrix!$C$5:$EV$304,0,DD$3)&gt;0)))</f>
        <v>0</v>
      </c>
      <c r="DE23" s="12" t="str">
        <f aca="false">IF(OR($A23="",DE$4=""),"",SUMPRODUCT(--(INDEX(Matrix!$C$5:$EV$304,0,$B23)&gt;0),--(INDEX(Matrix!$C$5:$EV$304,0,DE$3)&gt;0)))</f>
        <v/>
      </c>
      <c r="DF23" s="12" t="str">
        <f aca="false">IF(OR($A23="",DF$4=""),"",SUMPRODUCT(--(INDEX(Matrix!$C$5:$EV$304,0,$B23)&gt;0),--(INDEX(Matrix!$C$5:$EV$304,0,DF$3)&gt;0)))</f>
        <v/>
      </c>
      <c r="DG23" s="12" t="str">
        <f aca="false">IF(OR($A23="",DG$4=""),"",SUMPRODUCT(--(INDEX(Matrix!$C$5:$EV$304,0,$B23)&gt;0),--(INDEX(Matrix!$C$5:$EV$304,0,DG$3)&gt;0)))</f>
        <v/>
      </c>
      <c r="DH23" s="12" t="str">
        <f aca="false">IF(OR($A23="",DH$4=""),"",SUMPRODUCT(--(INDEX(Matrix!$C$5:$EV$304,0,$B23)&gt;0),--(INDEX(Matrix!$C$5:$EV$304,0,DH$3)&gt;0)))</f>
        <v/>
      </c>
      <c r="DI23" s="12" t="str">
        <f aca="false">IF(OR($A23="",DI$4=""),"",SUMPRODUCT(--(INDEX(Matrix!$C$5:$EV$304,0,$B23)&gt;0),--(INDEX(Matrix!$C$5:$EV$304,0,DI$3)&gt;0)))</f>
        <v/>
      </c>
      <c r="DJ23" s="12" t="str">
        <f aca="false">IF(OR($A23="",DJ$4=""),"",SUMPRODUCT(--(INDEX(Matrix!$C$5:$EV$304,0,$B23)&gt;0),--(INDEX(Matrix!$C$5:$EV$304,0,DJ$3)&gt;0)))</f>
        <v/>
      </c>
      <c r="DK23" s="12" t="str">
        <f aca="false">IF(OR($A23="",DK$4=""),"",SUMPRODUCT(--(INDEX(Matrix!$C$5:$EV$304,0,$B23)&gt;0),--(INDEX(Matrix!$C$5:$EV$304,0,DK$3)&gt;0)))</f>
        <v/>
      </c>
      <c r="DL23" s="12" t="str">
        <f aca="false">IF(OR($A23="",DL$4=""),"",SUMPRODUCT(--(INDEX(Matrix!$C$5:$EV$304,0,$B23)&gt;0),--(INDEX(Matrix!$C$5:$EV$304,0,DL$3)&gt;0)))</f>
        <v/>
      </c>
      <c r="DM23" s="12" t="str">
        <f aca="false">IF(OR($A23="",DM$4=""),"",SUMPRODUCT(--(INDEX(Matrix!$C$5:$EV$304,0,$B23)&gt;0),--(INDEX(Matrix!$C$5:$EV$304,0,DM$3)&gt;0)))</f>
        <v/>
      </c>
      <c r="DN23" s="12" t="str">
        <f aca="false">IF(OR($A23="",DN$4=""),"",SUMPRODUCT(--(INDEX(Matrix!$C$5:$EV$304,0,$B23)&gt;0),--(INDEX(Matrix!$C$5:$EV$304,0,DN$3)&gt;0)))</f>
        <v/>
      </c>
      <c r="DO23" s="12" t="str">
        <f aca="false">IF(OR($A23="",DO$4=""),"",SUMPRODUCT(--(INDEX(Matrix!$C$5:$EV$304,0,$B23)&gt;0),--(INDEX(Matrix!$C$5:$EV$304,0,DO$3)&gt;0)))</f>
        <v/>
      </c>
      <c r="DP23" s="12" t="str">
        <f aca="false">IF(OR($A23="",DP$4=""),"",SUMPRODUCT(--(INDEX(Matrix!$C$5:$EV$304,0,$B23)&gt;0),--(INDEX(Matrix!$C$5:$EV$304,0,DP$3)&gt;0)))</f>
        <v/>
      </c>
      <c r="DQ23" s="12" t="str">
        <f aca="false">IF(OR($A23="",DQ$4=""),"",SUMPRODUCT(--(INDEX(Matrix!$C$5:$EV$304,0,$B23)&gt;0),--(INDEX(Matrix!$C$5:$EV$304,0,DQ$3)&gt;0)))</f>
        <v/>
      </c>
      <c r="DR23" s="12" t="str">
        <f aca="false">IF(OR($A23="",DR$4=""),"",SUMPRODUCT(--(INDEX(Matrix!$C$5:$EV$304,0,$B23)&gt;0),--(INDEX(Matrix!$C$5:$EV$304,0,DR$3)&gt;0)))</f>
        <v/>
      </c>
      <c r="DS23" s="12" t="str">
        <f aca="false">IF(OR($A23="",DS$4=""),"",SUMPRODUCT(--(INDEX(Matrix!$C$5:$EV$304,0,$B23)&gt;0),--(INDEX(Matrix!$C$5:$EV$304,0,DS$3)&gt;0)))</f>
        <v/>
      </c>
      <c r="DT23" s="12" t="str">
        <f aca="false">IF(OR($A23="",DT$4=""),"",SUMPRODUCT(--(INDEX(Matrix!$C$5:$EV$304,0,$B23)&gt;0),--(INDEX(Matrix!$C$5:$EV$304,0,DT$3)&gt;0)))</f>
        <v/>
      </c>
      <c r="DU23" s="12" t="str">
        <f aca="false">IF(OR($A23="",DU$4=""),"",SUMPRODUCT(--(INDEX(Matrix!$C$5:$EV$304,0,$B23)&gt;0),--(INDEX(Matrix!$C$5:$EV$304,0,DU$3)&gt;0)))</f>
        <v/>
      </c>
      <c r="DV23" s="12" t="str">
        <f aca="false">IF(OR($A23="",DV$4=""),"",SUMPRODUCT(--(INDEX(Matrix!$C$5:$EV$304,0,$B23)&gt;0),--(INDEX(Matrix!$C$5:$EV$304,0,DV$3)&gt;0)))</f>
        <v/>
      </c>
      <c r="DW23" s="12" t="str">
        <f aca="false">IF(OR($A23="",DW$4=""),"",SUMPRODUCT(--(INDEX(Matrix!$C$5:$EV$304,0,$B23)&gt;0),--(INDEX(Matrix!$C$5:$EV$304,0,DW$3)&gt;0)))</f>
        <v/>
      </c>
      <c r="DX23" s="12" t="str">
        <f aca="false">IF(OR($A23="",DX$4=""),"",SUMPRODUCT(--(INDEX(Matrix!$C$5:$EV$304,0,$B23)&gt;0),--(INDEX(Matrix!$C$5:$EV$304,0,DX$3)&gt;0)))</f>
        <v/>
      </c>
      <c r="DY23" s="12" t="str">
        <f aca="false">IF(OR($A23="",DY$4=""),"",SUMPRODUCT(--(INDEX(Matrix!$C$5:$EV$304,0,$B23)&gt;0),--(INDEX(Matrix!$C$5:$EV$304,0,DY$3)&gt;0)))</f>
        <v/>
      </c>
      <c r="DZ23" s="12" t="str">
        <f aca="false">IF(OR($A23="",DZ$4=""),"",SUMPRODUCT(--(INDEX(Matrix!$C$5:$EV$304,0,$B23)&gt;0),--(INDEX(Matrix!$C$5:$EV$304,0,DZ$3)&gt;0)))</f>
        <v/>
      </c>
      <c r="EA23" s="12" t="str">
        <f aca="false">IF(OR($A23="",EA$4=""),"",SUMPRODUCT(--(INDEX(Matrix!$C$5:$EV$304,0,$B23)&gt;0),--(INDEX(Matrix!$C$5:$EV$304,0,EA$3)&gt;0)))</f>
        <v/>
      </c>
      <c r="EB23" s="12" t="str">
        <f aca="false">IF(OR($A23="",EB$4=""),"",SUMPRODUCT(--(INDEX(Matrix!$C$5:$EV$304,0,$B23)&gt;0),--(INDEX(Matrix!$C$5:$EV$304,0,EB$3)&gt;0)))</f>
        <v/>
      </c>
      <c r="EC23" s="12" t="str">
        <f aca="false">IF(OR($A23="",EC$4=""),"",SUMPRODUCT(--(INDEX(Matrix!$C$5:$EV$304,0,$B23)&gt;0),--(INDEX(Matrix!$C$5:$EV$304,0,EC$3)&gt;0)))</f>
        <v/>
      </c>
      <c r="ED23" s="12" t="str">
        <f aca="false">IF(OR($A23="",ED$4=""),"",SUMPRODUCT(--(INDEX(Matrix!$C$5:$EV$304,0,$B23)&gt;0),--(INDEX(Matrix!$C$5:$EV$304,0,ED$3)&gt;0)))</f>
        <v/>
      </c>
      <c r="EE23" s="12" t="str">
        <f aca="false">IF(OR($A23="",EE$4=""),"",SUMPRODUCT(--(INDEX(Matrix!$C$5:$EV$304,0,$B23)&gt;0),--(INDEX(Matrix!$C$5:$EV$304,0,EE$3)&gt;0)))</f>
        <v/>
      </c>
      <c r="EF23" s="12" t="str">
        <f aca="false">IF(OR($A23="",EF$4=""),"",SUMPRODUCT(--(INDEX(Matrix!$C$5:$EV$304,0,$B23)&gt;0),--(INDEX(Matrix!$C$5:$EV$304,0,EF$3)&gt;0)))</f>
        <v/>
      </c>
      <c r="EG23" s="12" t="str">
        <f aca="false">IF(OR($A23="",EG$4=""),"",SUMPRODUCT(--(INDEX(Matrix!$C$5:$EV$304,0,$B23)&gt;0),--(INDEX(Matrix!$C$5:$EV$304,0,EG$3)&gt;0)))</f>
        <v/>
      </c>
      <c r="EH23" s="12" t="str">
        <f aca="false">IF(OR($A23="",EH$4=""),"",SUMPRODUCT(--(INDEX(Matrix!$C$5:$EV$304,0,$B23)&gt;0),--(INDEX(Matrix!$C$5:$EV$304,0,EH$3)&gt;0)))</f>
        <v/>
      </c>
      <c r="EI23" s="12" t="str">
        <f aca="false">IF(OR($A23="",EI$4=""),"",SUMPRODUCT(--(INDEX(Matrix!$C$5:$EV$304,0,$B23)&gt;0),--(INDEX(Matrix!$C$5:$EV$304,0,EI$3)&gt;0)))</f>
        <v/>
      </c>
      <c r="EJ23" s="12" t="str">
        <f aca="false">IF(OR($A23="",EJ$4=""),"",SUMPRODUCT(--(INDEX(Matrix!$C$5:$EV$304,0,$B23)&gt;0),--(INDEX(Matrix!$C$5:$EV$304,0,EJ$3)&gt;0)))</f>
        <v/>
      </c>
      <c r="EK23" s="12" t="str">
        <f aca="false">IF(OR($A23="",EK$4=""),"",SUMPRODUCT(--(INDEX(Matrix!$C$5:$EV$304,0,$B23)&gt;0),--(INDEX(Matrix!$C$5:$EV$304,0,EK$3)&gt;0)))</f>
        <v/>
      </c>
      <c r="EL23" s="12" t="str">
        <f aca="false">IF(OR($A23="",EL$4=""),"",SUMPRODUCT(--(INDEX(Matrix!$C$5:$EV$304,0,$B23)&gt;0),--(INDEX(Matrix!$C$5:$EV$304,0,EL$3)&gt;0)))</f>
        <v/>
      </c>
      <c r="EM23" s="12" t="str">
        <f aca="false">IF(OR($A23="",EM$4=""),"",SUMPRODUCT(--(INDEX(Matrix!$C$5:$EV$304,0,$B23)&gt;0),--(INDEX(Matrix!$C$5:$EV$304,0,EM$3)&gt;0)))</f>
        <v/>
      </c>
      <c r="EN23" s="12" t="str">
        <f aca="false">IF(OR($A23="",EN$4=""),"",SUMPRODUCT(--(INDEX(Matrix!$C$5:$EV$304,0,$B23)&gt;0),--(INDEX(Matrix!$C$5:$EV$304,0,EN$3)&gt;0)))</f>
        <v/>
      </c>
      <c r="EO23" s="12" t="str">
        <f aca="false">IF(OR($A23="",EO$4=""),"",SUMPRODUCT(--(INDEX(Matrix!$C$5:$EV$304,0,$B23)&gt;0),--(INDEX(Matrix!$C$5:$EV$304,0,EO$3)&gt;0)))</f>
        <v/>
      </c>
      <c r="EP23" s="12" t="str">
        <f aca="false">IF(OR($A23="",EP$4=""),"",SUMPRODUCT(--(INDEX(Matrix!$C$5:$EV$304,0,$B23)&gt;0),--(INDEX(Matrix!$C$5:$EV$304,0,EP$3)&gt;0)))</f>
        <v/>
      </c>
      <c r="EQ23" s="12" t="str">
        <f aca="false">IF(OR($A23="",EQ$4=""),"",SUMPRODUCT(--(INDEX(Matrix!$C$5:$EV$304,0,$B23)&gt;0),--(INDEX(Matrix!$C$5:$EV$304,0,EQ$3)&gt;0)))</f>
        <v/>
      </c>
      <c r="ER23" s="12" t="str">
        <f aca="false">IF(OR($A23="",ER$4=""),"",SUMPRODUCT(--(INDEX(Matrix!$C$5:$EV$304,0,$B23)&gt;0),--(INDEX(Matrix!$C$5:$EV$304,0,ER$3)&gt;0)))</f>
        <v/>
      </c>
      <c r="ES23" s="12" t="str">
        <f aca="false">IF(OR($A23="",ES$4=""),"",SUMPRODUCT(--(INDEX(Matrix!$C$5:$EV$304,0,$B23)&gt;0),--(INDEX(Matrix!$C$5:$EV$304,0,ES$3)&gt;0)))</f>
        <v/>
      </c>
      <c r="ET23" s="12" t="str">
        <f aca="false">IF(OR($A23="",ET$4=""),"",SUMPRODUCT(--(INDEX(Matrix!$C$5:$EV$304,0,$B23)&gt;0),--(INDEX(Matrix!$C$5:$EV$304,0,ET$3)&gt;0)))</f>
        <v/>
      </c>
      <c r="EU23" s="12" t="str">
        <f aca="false">IF(OR($A23="",EU$4=""),"",SUMPRODUCT(--(INDEX(Matrix!$C$5:$EV$304,0,$B23)&gt;0),--(INDEX(Matrix!$C$5:$EV$304,0,EU$3)&gt;0)))</f>
        <v/>
      </c>
      <c r="EV23" s="12" t="str">
        <f aca="false">IF(OR($A23="",EV$4=""),"",SUMPRODUCT(--(INDEX(Matrix!$C$5:$EV$304,0,$B23)&gt;0),--(INDEX(Matrix!$C$5:$EV$304,0,EV$3)&gt;0)))</f>
        <v/>
      </c>
    </row>
    <row r="24" customFormat="false" ht="15" hidden="false" customHeight="false" outlineLevel="0" collapsed="false">
      <c r="A24" s="6" t="str">
        <f aca="false">IF(INDEX(Products!$A$2:$A$151,$B24)="","",INDEX(Products!$A$2:$A$151,$B24))</f>
        <v>Dexlansoprazole 30</v>
      </c>
      <c r="B24" s="23" t="n">
        <v>20</v>
      </c>
      <c r="C24" s="12" t="n">
        <f aca="false">IF(OR($A24="",C$4=""),"",SUMPRODUCT(--(INDEX(Matrix!$C$5:$EV$304,0,$B24)&gt;0),--(INDEX(Matrix!$C$5:$EV$304,0,C$3)&gt;0)))</f>
        <v>0</v>
      </c>
      <c r="D24" s="12" t="n">
        <f aca="false">IF(OR($A24="",D$4=""),"",SUMPRODUCT(--(INDEX(Matrix!$C$5:$EV$304,0,$B24)&gt;0),--(INDEX(Matrix!$C$5:$EV$304,0,D$3)&gt;0)))</f>
        <v>0</v>
      </c>
      <c r="E24" s="12" t="n">
        <f aca="false">IF(OR($A24="",E$4=""),"",SUMPRODUCT(--(INDEX(Matrix!$C$5:$EV$304,0,$B24)&gt;0),--(INDEX(Matrix!$C$5:$EV$304,0,E$3)&gt;0)))</f>
        <v>0</v>
      </c>
      <c r="F24" s="12" t="n">
        <f aca="false">IF(OR($A24="",F$4=""),"",SUMPRODUCT(--(INDEX(Matrix!$C$5:$EV$304,0,$B24)&gt;0),--(INDEX(Matrix!$C$5:$EV$304,0,F$3)&gt;0)))</f>
        <v>0</v>
      </c>
      <c r="G24" s="12" t="n">
        <f aca="false">IF(OR($A24="",G$4=""),"",SUMPRODUCT(--(INDEX(Matrix!$C$5:$EV$304,0,$B24)&gt;0),--(INDEX(Matrix!$C$5:$EV$304,0,G$3)&gt;0)))</f>
        <v>0</v>
      </c>
      <c r="H24" s="12" t="n">
        <f aca="false">IF(OR($A24="",H$4=""),"",SUMPRODUCT(--(INDEX(Matrix!$C$5:$EV$304,0,$B24)&gt;0),--(INDEX(Matrix!$C$5:$EV$304,0,H$3)&gt;0)))</f>
        <v>0</v>
      </c>
      <c r="I24" s="12" t="n">
        <f aca="false">IF(OR($A24="",I$4=""),"",SUMPRODUCT(--(INDEX(Matrix!$C$5:$EV$304,0,$B24)&gt;0),--(INDEX(Matrix!$C$5:$EV$304,0,I$3)&gt;0)))</f>
        <v>0</v>
      </c>
      <c r="J24" s="12" t="n">
        <f aca="false">IF(OR($A24="",J$4=""),"",SUMPRODUCT(--(INDEX(Matrix!$C$5:$EV$304,0,$B24)&gt;0),--(INDEX(Matrix!$C$5:$EV$304,0,J$3)&gt;0)))</f>
        <v>0</v>
      </c>
      <c r="K24" s="12" t="n">
        <f aca="false">IF(OR($A24="",K$4=""),"",SUMPRODUCT(--(INDEX(Matrix!$C$5:$EV$304,0,$B24)&gt;0),--(INDEX(Matrix!$C$5:$EV$304,0,K$3)&gt;0)))</f>
        <v>0</v>
      </c>
      <c r="L24" s="12" t="n">
        <f aca="false">IF(OR($A24="",L$4=""),"",SUMPRODUCT(--(INDEX(Matrix!$C$5:$EV$304,0,$B24)&gt;0),--(INDEX(Matrix!$C$5:$EV$304,0,L$3)&gt;0)))</f>
        <v>0</v>
      </c>
      <c r="M24" s="12" t="n">
        <f aca="false">IF(OR($A24="",M$4=""),"",SUMPRODUCT(--(INDEX(Matrix!$C$5:$EV$304,0,$B24)&gt;0),--(INDEX(Matrix!$C$5:$EV$304,0,M$3)&gt;0)))</f>
        <v>0</v>
      </c>
      <c r="N24" s="12" t="n">
        <f aca="false">IF(OR($A24="",N$4=""),"",SUMPRODUCT(--(INDEX(Matrix!$C$5:$EV$304,0,$B24)&gt;0),--(INDEX(Matrix!$C$5:$EV$304,0,N$3)&gt;0)))</f>
        <v>0</v>
      </c>
      <c r="O24" s="12" t="n">
        <f aca="false">IF(OR($A24="",O$4=""),"",SUMPRODUCT(--(INDEX(Matrix!$C$5:$EV$304,0,$B24)&gt;0),--(INDEX(Matrix!$C$5:$EV$304,0,O$3)&gt;0)))</f>
        <v>0</v>
      </c>
      <c r="P24" s="12" t="n">
        <f aca="false">IF(OR($A24="",P$4=""),"",SUMPRODUCT(--(INDEX(Matrix!$C$5:$EV$304,0,$B24)&gt;0),--(INDEX(Matrix!$C$5:$EV$304,0,P$3)&gt;0)))</f>
        <v>0</v>
      </c>
      <c r="Q24" s="12" t="n">
        <f aca="false">IF(OR($A24="",Q$4=""),"",SUMPRODUCT(--(INDEX(Matrix!$C$5:$EV$304,0,$B24)&gt;0),--(INDEX(Matrix!$C$5:$EV$304,0,Q$3)&gt;0)))</f>
        <v>0</v>
      </c>
      <c r="R24" s="12" t="n">
        <f aca="false">IF(OR($A24="",R$4=""),"",SUMPRODUCT(--(INDEX(Matrix!$C$5:$EV$304,0,$B24)&gt;0),--(INDEX(Matrix!$C$5:$EV$304,0,R$3)&gt;0)))</f>
        <v>0</v>
      </c>
      <c r="S24" s="12" t="n">
        <f aca="false">IF(OR($A24="",S$4=""),"",SUMPRODUCT(--(INDEX(Matrix!$C$5:$EV$304,0,$B24)&gt;0),--(INDEX(Matrix!$C$5:$EV$304,0,S$3)&gt;0)))</f>
        <v>0</v>
      </c>
      <c r="T24" s="12" t="n">
        <f aca="false">IF(OR($A24="",T$4=""),"",SUMPRODUCT(--(INDEX(Matrix!$C$5:$EV$304,0,$B24)&gt;0),--(INDEX(Matrix!$C$5:$EV$304,0,T$3)&gt;0)))</f>
        <v>0</v>
      </c>
      <c r="U24" s="12" t="n">
        <f aca="false">IF(OR($A24="",U$4=""),"",SUMPRODUCT(--(INDEX(Matrix!$C$5:$EV$304,0,$B24)&gt;0),--(INDEX(Matrix!$C$5:$EV$304,0,U$3)&gt;0)))</f>
        <v>1</v>
      </c>
      <c r="V24" s="12" t="n">
        <f aca="false">IF(OR($A24="",V$4=""),"",SUMPRODUCT(--(INDEX(Matrix!$C$5:$EV$304,0,$B24)&gt;0),--(INDEX(Matrix!$C$5:$EV$304,0,V$3)&gt;0)))</f>
        <v>1</v>
      </c>
      <c r="W24" s="12" t="n">
        <f aca="false">IF(OR($A24="",W$4=""),"",SUMPRODUCT(--(INDEX(Matrix!$C$5:$EV$304,0,$B24)&gt;0),--(INDEX(Matrix!$C$5:$EV$304,0,W$3)&gt;0)))</f>
        <v>0</v>
      </c>
      <c r="X24" s="12" t="n">
        <f aca="false">IF(OR($A24="",X$4=""),"",SUMPRODUCT(--(INDEX(Matrix!$C$5:$EV$304,0,$B24)&gt;0),--(INDEX(Matrix!$C$5:$EV$304,0,X$3)&gt;0)))</f>
        <v>0</v>
      </c>
      <c r="Y24" s="12" t="n">
        <f aca="false">IF(OR($A24="",Y$4=""),"",SUMPRODUCT(--(INDEX(Matrix!$C$5:$EV$304,0,$B24)&gt;0),--(INDEX(Matrix!$C$5:$EV$304,0,Y$3)&gt;0)))</f>
        <v>0</v>
      </c>
      <c r="Z24" s="12" t="n">
        <f aca="false">IF(OR($A24="",Z$4=""),"",SUMPRODUCT(--(INDEX(Matrix!$C$5:$EV$304,0,$B24)&gt;0),--(INDEX(Matrix!$C$5:$EV$304,0,Z$3)&gt;0)))</f>
        <v>0</v>
      </c>
      <c r="AA24" s="12" t="n">
        <f aca="false">IF(OR($A24="",AA$4=""),"",SUMPRODUCT(--(INDEX(Matrix!$C$5:$EV$304,0,$B24)&gt;0),--(INDEX(Matrix!$C$5:$EV$304,0,AA$3)&gt;0)))</f>
        <v>0</v>
      </c>
      <c r="AB24" s="12" t="n">
        <f aca="false">IF(OR($A24="",AB$4=""),"",SUMPRODUCT(--(INDEX(Matrix!$C$5:$EV$304,0,$B24)&gt;0),--(INDEX(Matrix!$C$5:$EV$304,0,AB$3)&gt;0)))</f>
        <v>0</v>
      </c>
      <c r="AC24" s="12" t="n">
        <f aca="false">IF(OR($A24="",AC$4=""),"",SUMPRODUCT(--(INDEX(Matrix!$C$5:$EV$304,0,$B24)&gt;0),--(INDEX(Matrix!$C$5:$EV$304,0,AC$3)&gt;0)))</f>
        <v>0</v>
      </c>
      <c r="AD24" s="12" t="n">
        <f aca="false">IF(OR($A24="",AD$4=""),"",SUMPRODUCT(--(INDEX(Matrix!$C$5:$EV$304,0,$B24)&gt;0),--(INDEX(Matrix!$C$5:$EV$304,0,AD$3)&gt;0)))</f>
        <v>0</v>
      </c>
      <c r="AE24" s="12" t="n">
        <f aca="false">IF(OR($A24="",AE$4=""),"",SUMPRODUCT(--(INDEX(Matrix!$C$5:$EV$304,0,$B24)&gt;0),--(INDEX(Matrix!$C$5:$EV$304,0,AE$3)&gt;0)))</f>
        <v>0</v>
      </c>
      <c r="AF24" s="12" t="n">
        <f aca="false">IF(OR($A24="",AF$4=""),"",SUMPRODUCT(--(INDEX(Matrix!$C$5:$EV$304,0,$B24)&gt;0),--(INDEX(Matrix!$C$5:$EV$304,0,AF$3)&gt;0)))</f>
        <v>0</v>
      </c>
      <c r="AG24" s="12" t="n">
        <f aca="false">IF(OR($A24="",AG$4=""),"",SUMPRODUCT(--(INDEX(Matrix!$C$5:$EV$304,0,$B24)&gt;0),--(INDEX(Matrix!$C$5:$EV$304,0,AG$3)&gt;0)))</f>
        <v>0</v>
      </c>
      <c r="AH24" s="12" t="n">
        <f aca="false">IF(OR($A24="",AH$4=""),"",SUMPRODUCT(--(INDEX(Matrix!$C$5:$EV$304,0,$B24)&gt;0),--(INDEX(Matrix!$C$5:$EV$304,0,AH$3)&gt;0)))</f>
        <v>0</v>
      </c>
      <c r="AI24" s="12" t="n">
        <f aca="false">IF(OR($A24="",AI$4=""),"",SUMPRODUCT(--(INDEX(Matrix!$C$5:$EV$304,0,$B24)&gt;0),--(INDEX(Matrix!$C$5:$EV$304,0,AI$3)&gt;0)))</f>
        <v>0</v>
      </c>
      <c r="AJ24" s="12" t="n">
        <f aca="false">IF(OR($A24="",AJ$4=""),"",SUMPRODUCT(--(INDEX(Matrix!$C$5:$EV$304,0,$B24)&gt;0),--(INDEX(Matrix!$C$5:$EV$304,0,AJ$3)&gt;0)))</f>
        <v>0</v>
      </c>
      <c r="AK24" s="12" t="n">
        <f aca="false">IF(OR($A24="",AK$4=""),"",SUMPRODUCT(--(INDEX(Matrix!$C$5:$EV$304,0,$B24)&gt;0),--(INDEX(Matrix!$C$5:$EV$304,0,AK$3)&gt;0)))</f>
        <v>0</v>
      </c>
      <c r="AL24" s="12" t="n">
        <f aca="false">IF(OR($A24="",AL$4=""),"",SUMPRODUCT(--(INDEX(Matrix!$C$5:$EV$304,0,$B24)&gt;0),--(INDEX(Matrix!$C$5:$EV$304,0,AL$3)&gt;0)))</f>
        <v>0</v>
      </c>
      <c r="AM24" s="12" t="n">
        <f aca="false">IF(OR($A24="",AM$4=""),"",SUMPRODUCT(--(INDEX(Matrix!$C$5:$EV$304,0,$B24)&gt;0),--(INDEX(Matrix!$C$5:$EV$304,0,AM$3)&gt;0)))</f>
        <v>0</v>
      </c>
      <c r="AN24" s="12" t="n">
        <f aca="false">IF(OR($A24="",AN$4=""),"",SUMPRODUCT(--(INDEX(Matrix!$C$5:$EV$304,0,$B24)&gt;0),--(INDEX(Matrix!$C$5:$EV$304,0,AN$3)&gt;0)))</f>
        <v>0</v>
      </c>
      <c r="AO24" s="12" t="n">
        <f aca="false">IF(OR($A24="",AO$4=""),"",SUMPRODUCT(--(INDEX(Matrix!$C$5:$EV$304,0,$B24)&gt;0),--(INDEX(Matrix!$C$5:$EV$304,0,AO$3)&gt;0)))</f>
        <v>0</v>
      </c>
      <c r="AP24" s="12" t="n">
        <f aca="false">IF(OR($A24="",AP$4=""),"",SUMPRODUCT(--(INDEX(Matrix!$C$5:$EV$304,0,$B24)&gt;0),--(INDEX(Matrix!$C$5:$EV$304,0,AP$3)&gt;0)))</f>
        <v>0</v>
      </c>
      <c r="AQ24" s="12" t="n">
        <f aca="false">IF(OR($A24="",AQ$4=""),"",SUMPRODUCT(--(INDEX(Matrix!$C$5:$EV$304,0,$B24)&gt;0),--(INDEX(Matrix!$C$5:$EV$304,0,AQ$3)&gt;0)))</f>
        <v>0</v>
      </c>
      <c r="AR24" s="12" t="n">
        <f aca="false">IF(OR($A24="",AR$4=""),"",SUMPRODUCT(--(INDEX(Matrix!$C$5:$EV$304,0,$B24)&gt;0),--(INDEX(Matrix!$C$5:$EV$304,0,AR$3)&gt;0)))</f>
        <v>0</v>
      </c>
      <c r="AS24" s="12" t="n">
        <f aca="false">IF(OR($A24="",AS$4=""),"",SUMPRODUCT(--(INDEX(Matrix!$C$5:$EV$304,0,$B24)&gt;0),--(INDEX(Matrix!$C$5:$EV$304,0,AS$3)&gt;0)))</f>
        <v>0</v>
      </c>
      <c r="AT24" s="12" t="n">
        <f aca="false">IF(OR($A24="",AT$4=""),"",SUMPRODUCT(--(INDEX(Matrix!$C$5:$EV$304,0,$B24)&gt;0),--(INDEX(Matrix!$C$5:$EV$304,0,AT$3)&gt;0)))</f>
        <v>0</v>
      </c>
      <c r="AU24" s="12" t="n">
        <f aca="false">IF(OR($A24="",AU$4=""),"",SUMPRODUCT(--(INDEX(Matrix!$C$5:$EV$304,0,$B24)&gt;0),--(INDEX(Matrix!$C$5:$EV$304,0,AU$3)&gt;0)))</f>
        <v>0</v>
      </c>
      <c r="AV24" s="12" t="n">
        <f aca="false">IF(OR($A24="",AV$4=""),"",SUMPRODUCT(--(INDEX(Matrix!$C$5:$EV$304,0,$B24)&gt;0),--(INDEX(Matrix!$C$5:$EV$304,0,AV$3)&gt;0)))</f>
        <v>0</v>
      </c>
      <c r="AW24" s="12" t="n">
        <f aca="false">IF(OR($A24="",AW$4=""),"",SUMPRODUCT(--(INDEX(Matrix!$C$5:$EV$304,0,$B24)&gt;0),--(INDEX(Matrix!$C$5:$EV$304,0,AW$3)&gt;0)))</f>
        <v>0</v>
      </c>
      <c r="AX24" s="12" t="n">
        <f aca="false">IF(OR($A24="",AX$4=""),"",SUMPRODUCT(--(INDEX(Matrix!$C$5:$EV$304,0,$B24)&gt;0),--(INDEX(Matrix!$C$5:$EV$304,0,AX$3)&gt;0)))</f>
        <v>0</v>
      </c>
      <c r="AY24" s="12" t="n">
        <f aca="false">IF(OR($A24="",AY$4=""),"",SUMPRODUCT(--(INDEX(Matrix!$C$5:$EV$304,0,$B24)&gt;0),--(INDEX(Matrix!$C$5:$EV$304,0,AY$3)&gt;0)))</f>
        <v>0</v>
      </c>
      <c r="AZ24" s="12" t="n">
        <f aca="false">IF(OR($A24="",AZ$4=""),"",SUMPRODUCT(--(INDEX(Matrix!$C$5:$EV$304,0,$B24)&gt;0),--(INDEX(Matrix!$C$5:$EV$304,0,AZ$3)&gt;0)))</f>
        <v>0</v>
      </c>
      <c r="BA24" s="12" t="n">
        <f aca="false">IF(OR($A24="",BA$4=""),"",SUMPRODUCT(--(INDEX(Matrix!$C$5:$EV$304,0,$B24)&gt;0),--(INDEX(Matrix!$C$5:$EV$304,0,BA$3)&gt;0)))</f>
        <v>0</v>
      </c>
      <c r="BB24" s="12" t="n">
        <f aca="false">IF(OR($A24="",BB$4=""),"",SUMPRODUCT(--(INDEX(Matrix!$C$5:$EV$304,0,$B24)&gt;0),--(INDEX(Matrix!$C$5:$EV$304,0,BB$3)&gt;0)))</f>
        <v>0</v>
      </c>
      <c r="BC24" s="12" t="n">
        <f aca="false">IF(OR($A24="",BC$4=""),"",SUMPRODUCT(--(INDEX(Matrix!$C$5:$EV$304,0,$B24)&gt;0),--(INDEX(Matrix!$C$5:$EV$304,0,BC$3)&gt;0)))</f>
        <v>0</v>
      </c>
      <c r="BD24" s="12" t="n">
        <f aca="false">IF(OR($A24="",BD$4=""),"",SUMPRODUCT(--(INDEX(Matrix!$C$5:$EV$304,0,$B24)&gt;0),--(INDEX(Matrix!$C$5:$EV$304,0,BD$3)&gt;0)))</f>
        <v>0</v>
      </c>
      <c r="BE24" s="12" t="n">
        <f aca="false">IF(OR($A24="",BE$4=""),"",SUMPRODUCT(--(INDEX(Matrix!$C$5:$EV$304,0,$B24)&gt;0),--(INDEX(Matrix!$C$5:$EV$304,0,BE$3)&gt;0)))</f>
        <v>0</v>
      </c>
      <c r="BF24" s="12" t="n">
        <f aca="false">IF(OR($A24="",BF$4=""),"",SUMPRODUCT(--(INDEX(Matrix!$C$5:$EV$304,0,$B24)&gt;0),--(INDEX(Matrix!$C$5:$EV$304,0,BF$3)&gt;0)))</f>
        <v>0</v>
      </c>
      <c r="BG24" s="12" t="n">
        <f aca="false">IF(OR($A24="",BG$4=""),"",SUMPRODUCT(--(INDEX(Matrix!$C$5:$EV$304,0,$B24)&gt;0),--(INDEX(Matrix!$C$5:$EV$304,0,BG$3)&gt;0)))</f>
        <v>0</v>
      </c>
      <c r="BH24" s="12" t="n">
        <f aca="false">IF(OR($A24="",BH$4=""),"",SUMPRODUCT(--(INDEX(Matrix!$C$5:$EV$304,0,$B24)&gt;0),--(INDEX(Matrix!$C$5:$EV$304,0,BH$3)&gt;0)))</f>
        <v>0</v>
      </c>
      <c r="BI24" s="12" t="n">
        <f aca="false">IF(OR($A24="",BI$4=""),"",SUMPRODUCT(--(INDEX(Matrix!$C$5:$EV$304,0,$B24)&gt;0),--(INDEX(Matrix!$C$5:$EV$304,0,BI$3)&gt;0)))</f>
        <v>0</v>
      </c>
      <c r="BJ24" s="12" t="n">
        <f aca="false">IF(OR($A24="",BJ$4=""),"",SUMPRODUCT(--(INDEX(Matrix!$C$5:$EV$304,0,$B24)&gt;0),--(INDEX(Matrix!$C$5:$EV$304,0,BJ$3)&gt;0)))</f>
        <v>0</v>
      </c>
      <c r="BK24" s="12" t="n">
        <f aca="false">IF(OR($A24="",BK$4=""),"",SUMPRODUCT(--(INDEX(Matrix!$C$5:$EV$304,0,$B24)&gt;0),--(INDEX(Matrix!$C$5:$EV$304,0,BK$3)&gt;0)))</f>
        <v>0</v>
      </c>
      <c r="BL24" s="12" t="n">
        <f aca="false">IF(OR($A24="",BL$4=""),"",SUMPRODUCT(--(INDEX(Matrix!$C$5:$EV$304,0,$B24)&gt;0),--(INDEX(Matrix!$C$5:$EV$304,0,BL$3)&gt;0)))</f>
        <v>0</v>
      </c>
      <c r="BM24" s="12" t="n">
        <f aca="false">IF(OR($A24="",BM$4=""),"",SUMPRODUCT(--(INDEX(Matrix!$C$5:$EV$304,0,$B24)&gt;0),--(INDEX(Matrix!$C$5:$EV$304,0,BM$3)&gt;0)))</f>
        <v>0</v>
      </c>
      <c r="BN24" s="12" t="n">
        <f aca="false">IF(OR($A24="",BN$4=""),"",SUMPRODUCT(--(INDEX(Matrix!$C$5:$EV$304,0,$B24)&gt;0),--(INDEX(Matrix!$C$5:$EV$304,0,BN$3)&gt;0)))</f>
        <v>0</v>
      </c>
      <c r="BO24" s="12" t="n">
        <f aca="false">IF(OR($A24="",BO$4=""),"",SUMPRODUCT(--(INDEX(Matrix!$C$5:$EV$304,0,$B24)&gt;0),--(INDEX(Matrix!$C$5:$EV$304,0,BO$3)&gt;0)))</f>
        <v>0</v>
      </c>
      <c r="BP24" s="12" t="n">
        <f aca="false">IF(OR($A24="",BP$4=""),"",SUMPRODUCT(--(INDEX(Matrix!$C$5:$EV$304,0,$B24)&gt;0),--(INDEX(Matrix!$C$5:$EV$304,0,BP$3)&gt;0)))</f>
        <v>0</v>
      </c>
      <c r="BQ24" s="12" t="n">
        <f aca="false">IF(OR($A24="",BQ$4=""),"",SUMPRODUCT(--(INDEX(Matrix!$C$5:$EV$304,0,$B24)&gt;0),--(INDEX(Matrix!$C$5:$EV$304,0,BQ$3)&gt;0)))</f>
        <v>0</v>
      </c>
      <c r="BR24" s="12" t="n">
        <f aca="false">IF(OR($A24="",BR$4=""),"",SUMPRODUCT(--(INDEX(Matrix!$C$5:$EV$304,0,$B24)&gt;0),--(INDEX(Matrix!$C$5:$EV$304,0,BR$3)&gt;0)))</f>
        <v>0</v>
      </c>
      <c r="BS24" s="12" t="n">
        <f aca="false">IF(OR($A24="",BS$4=""),"",SUMPRODUCT(--(INDEX(Matrix!$C$5:$EV$304,0,$B24)&gt;0),--(INDEX(Matrix!$C$5:$EV$304,0,BS$3)&gt;0)))</f>
        <v>0</v>
      </c>
      <c r="BT24" s="12" t="n">
        <f aca="false">IF(OR($A24="",BT$4=""),"",SUMPRODUCT(--(INDEX(Matrix!$C$5:$EV$304,0,$B24)&gt;0),--(INDEX(Matrix!$C$5:$EV$304,0,BT$3)&gt;0)))</f>
        <v>0</v>
      </c>
      <c r="BU24" s="12" t="n">
        <f aca="false">IF(OR($A24="",BU$4=""),"",SUMPRODUCT(--(INDEX(Matrix!$C$5:$EV$304,0,$B24)&gt;0),--(INDEX(Matrix!$C$5:$EV$304,0,BU$3)&gt;0)))</f>
        <v>0</v>
      </c>
      <c r="BV24" s="12" t="n">
        <f aca="false">IF(OR($A24="",BV$4=""),"",SUMPRODUCT(--(INDEX(Matrix!$C$5:$EV$304,0,$B24)&gt;0),--(INDEX(Matrix!$C$5:$EV$304,0,BV$3)&gt;0)))</f>
        <v>0</v>
      </c>
      <c r="BW24" s="12" t="n">
        <f aca="false">IF(OR($A24="",BW$4=""),"",SUMPRODUCT(--(INDEX(Matrix!$C$5:$EV$304,0,$B24)&gt;0),--(INDEX(Matrix!$C$5:$EV$304,0,BW$3)&gt;0)))</f>
        <v>0</v>
      </c>
      <c r="BX24" s="12" t="n">
        <f aca="false">IF(OR($A24="",BX$4=""),"",SUMPRODUCT(--(INDEX(Matrix!$C$5:$EV$304,0,$B24)&gt;0),--(INDEX(Matrix!$C$5:$EV$304,0,BX$3)&gt;0)))</f>
        <v>0</v>
      </c>
      <c r="BY24" s="12" t="n">
        <f aca="false">IF(OR($A24="",BY$4=""),"",SUMPRODUCT(--(INDEX(Matrix!$C$5:$EV$304,0,$B24)&gt;0),--(INDEX(Matrix!$C$5:$EV$304,0,BY$3)&gt;0)))</f>
        <v>0</v>
      </c>
      <c r="BZ24" s="12" t="n">
        <f aca="false">IF(OR($A24="",BZ$4=""),"",SUMPRODUCT(--(INDEX(Matrix!$C$5:$EV$304,0,$B24)&gt;0),--(INDEX(Matrix!$C$5:$EV$304,0,BZ$3)&gt;0)))</f>
        <v>0</v>
      </c>
      <c r="CA24" s="12" t="n">
        <f aca="false">IF(OR($A24="",CA$4=""),"",SUMPRODUCT(--(INDEX(Matrix!$C$5:$EV$304,0,$B24)&gt;0),--(INDEX(Matrix!$C$5:$EV$304,0,CA$3)&gt;0)))</f>
        <v>0</v>
      </c>
      <c r="CB24" s="12" t="n">
        <f aca="false">IF(OR($A24="",CB$4=""),"",SUMPRODUCT(--(INDEX(Matrix!$C$5:$EV$304,0,$B24)&gt;0),--(INDEX(Matrix!$C$5:$EV$304,0,CB$3)&gt;0)))</f>
        <v>0</v>
      </c>
      <c r="CC24" s="12" t="n">
        <f aca="false">IF(OR($A24="",CC$4=""),"",SUMPRODUCT(--(INDEX(Matrix!$C$5:$EV$304,0,$B24)&gt;0),--(INDEX(Matrix!$C$5:$EV$304,0,CC$3)&gt;0)))</f>
        <v>0</v>
      </c>
      <c r="CD24" s="12" t="n">
        <f aca="false">IF(OR($A24="",CD$4=""),"",SUMPRODUCT(--(INDEX(Matrix!$C$5:$EV$304,0,$B24)&gt;0),--(INDEX(Matrix!$C$5:$EV$304,0,CD$3)&gt;0)))</f>
        <v>0</v>
      </c>
      <c r="CE24" s="12" t="n">
        <f aca="false">IF(OR($A24="",CE$4=""),"",SUMPRODUCT(--(INDEX(Matrix!$C$5:$EV$304,0,$B24)&gt;0),--(INDEX(Matrix!$C$5:$EV$304,0,CE$3)&gt;0)))</f>
        <v>0</v>
      </c>
      <c r="CF24" s="12" t="n">
        <f aca="false">IF(OR($A24="",CF$4=""),"",SUMPRODUCT(--(INDEX(Matrix!$C$5:$EV$304,0,$B24)&gt;0),--(INDEX(Matrix!$C$5:$EV$304,0,CF$3)&gt;0)))</f>
        <v>0</v>
      </c>
      <c r="CG24" s="12" t="n">
        <f aca="false">IF(OR($A24="",CG$4=""),"",SUMPRODUCT(--(INDEX(Matrix!$C$5:$EV$304,0,$B24)&gt;0),--(INDEX(Matrix!$C$5:$EV$304,0,CG$3)&gt;0)))</f>
        <v>0</v>
      </c>
      <c r="CH24" s="12" t="n">
        <f aca="false">IF(OR($A24="",CH$4=""),"",SUMPRODUCT(--(INDEX(Matrix!$C$5:$EV$304,0,$B24)&gt;0),--(INDEX(Matrix!$C$5:$EV$304,0,CH$3)&gt;0)))</f>
        <v>0</v>
      </c>
      <c r="CI24" s="12" t="n">
        <f aca="false">IF(OR($A24="",CI$4=""),"",SUMPRODUCT(--(INDEX(Matrix!$C$5:$EV$304,0,$B24)&gt;0),--(INDEX(Matrix!$C$5:$EV$304,0,CI$3)&gt;0)))</f>
        <v>0</v>
      </c>
      <c r="CJ24" s="12" t="n">
        <f aca="false">IF(OR($A24="",CJ$4=""),"",SUMPRODUCT(--(INDEX(Matrix!$C$5:$EV$304,0,$B24)&gt;0),--(INDEX(Matrix!$C$5:$EV$304,0,CJ$3)&gt;0)))</f>
        <v>0</v>
      </c>
      <c r="CK24" s="12" t="n">
        <f aca="false">IF(OR($A24="",CK$4=""),"",SUMPRODUCT(--(INDEX(Matrix!$C$5:$EV$304,0,$B24)&gt;0),--(INDEX(Matrix!$C$5:$EV$304,0,CK$3)&gt;0)))</f>
        <v>0</v>
      </c>
      <c r="CL24" s="12" t="n">
        <f aca="false">IF(OR($A24="",CL$4=""),"",SUMPRODUCT(--(INDEX(Matrix!$C$5:$EV$304,0,$B24)&gt;0),--(INDEX(Matrix!$C$5:$EV$304,0,CL$3)&gt;0)))</f>
        <v>0</v>
      </c>
      <c r="CM24" s="12" t="n">
        <f aca="false">IF(OR($A24="",CM$4=""),"",SUMPRODUCT(--(INDEX(Matrix!$C$5:$EV$304,0,$B24)&gt;0),--(INDEX(Matrix!$C$5:$EV$304,0,CM$3)&gt;0)))</f>
        <v>0</v>
      </c>
      <c r="CN24" s="12" t="n">
        <f aca="false">IF(OR($A24="",CN$4=""),"",SUMPRODUCT(--(INDEX(Matrix!$C$5:$EV$304,0,$B24)&gt;0),--(INDEX(Matrix!$C$5:$EV$304,0,CN$3)&gt;0)))</f>
        <v>0</v>
      </c>
      <c r="CO24" s="12" t="n">
        <f aca="false">IF(OR($A24="",CO$4=""),"",SUMPRODUCT(--(INDEX(Matrix!$C$5:$EV$304,0,$B24)&gt;0),--(INDEX(Matrix!$C$5:$EV$304,0,CO$3)&gt;0)))</f>
        <v>0</v>
      </c>
      <c r="CP24" s="12" t="n">
        <f aca="false">IF(OR($A24="",CP$4=""),"",SUMPRODUCT(--(INDEX(Matrix!$C$5:$EV$304,0,$B24)&gt;0),--(INDEX(Matrix!$C$5:$EV$304,0,CP$3)&gt;0)))</f>
        <v>0</v>
      </c>
      <c r="CQ24" s="12" t="n">
        <f aca="false">IF(OR($A24="",CQ$4=""),"",SUMPRODUCT(--(INDEX(Matrix!$C$5:$EV$304,0,$B24)&gt;0),--(INDEX(Matrix!$C$5:$EV$304,0,CQ$3)&gt;0)))</f>
        <v>0</v>
      </c>
      <c r="CR24" s="12" t="n">
        <f aca="false">IF(OR($A24="",CR$4=""),"",SUMPRODUCT(--(INDEX(Matrix!$C$5:$EV$304,0,$B24)&gt;0),--(INDEX(Matrix!$C$5:$EV$304,0,CR$3)&gt;0)))</f>
        <v>0</v>
      </c>
      <c r="CS24" s="12" t="n">
        <f aca="false">IF(OR($A24="",CS$4=""),"",SUMPRODUCT(--(INDEX(Matrix!$C$5:$EV$304,0,$B24)&gt;0),--(INDEX(Matrix!$C$5:$EV$304,0,CS$3)&gt;0)))</f>
        <v>0</v>
      </c>
      <c r="CT24" s="12" t="n">
        <f aca="false">IF(OR($A24="",CT$4=""),"",SUMPRODUCT(--(INDEX(Matrix!$C$5:$EV$304,0,$B24)&gt;0),--(INDEX(Matrix!$C$5:$EV$304,0,CT$3)&gt;0)))</f>
        <v>0</v>
      </c>
      <c r="CU24" s="12" t="n">
        <f aca="false">IF(OR($A24="",CU$4=""),"",SUMPRODUCT(--(INDEX(Matrix!$C$5:$EV$304,0,$B24)&gt;0),--(INDEX(Matrix!$C$5:$EV$304,0,CU$3)&gt;0)))</f>
        <v>0</v>
      </c>
      <c r="CV24" s="12" t="n">
        <f aca="false">IF(OR($A24="",CV$4=""),"",SUMPRODUCT(--(INDEX(Matrix!$C$5:$EV$304,0,$B24)&gt;0),--(INDEX(Matrix!$C$5:$EV$304,0,CV$3)&gt;0)))</f>
        <v>0</v>
      </c>
      <c r="CW24" s="12" t="n">
        <f aca="false">IF(OR($A24="",CW$4=""),"",SUMPRODUCT(--(INDEX(Matrix!$C$5:$EV$304,0,$B24)&gt;0),--(INDEX(Matrix!$C$5:$EV$304,0,CW$3)&gt;0)))</f>
        <v>0</v>
      </c>
      <c r="CX24" s="12" t="n">
        <f aca="false">IF(OR($A24="",CX$4=""),"",SUMPRODUCT(--(INDEX(Matrix!$C$5:$EV$304,0,$B24)&gt;0),--(INDEX(Matrix!$C$5:$EV$304,0,CX$3)&gt;0)))</f>
        <v>0</v>
      </c>
      <c r="CY24" s="12" t="n">
        <f aca="false">IF(OR($A24="",CY$4=""),"",SUMPRODUCT(--(INDEX(Matrix!$C$5:$EV$304,0,$B24)&gt;0),--(INDEX(Matrix!$C$5:$EV$304,0,CY$3)&gt;0)))</f>
        <v>0</v>
      </c>
      <c r="CZ24" s="12" t="n">
        <f aca="false">IF(OR($A24="",CZ$4=""),"",SUMPRODUCT(--(INDEX(Matrix!$C$5:$EV$304,0,$B24)&gt;0),--(INDEX(Matrix!$C$5:$EV$304,0,CZ$3)&gt;0)))</f>
        <v>0</v>
      </c>
      <c r="DA24" s="12" t="n">
        <f aca="false">IF(OR($A24="",DA$4=""),"",SUMPRODUCT(--(INDEX(Matrix!$C$5:$EV$304,0,$B24)&gt;0),--(INDEX(Matrix!$C$5:$EV$304,0,DA$3)&gt;0)))</f>
        <v>0</v>
      </c>
      <c r="DB24" s="12" t="n">
        <f aca="false">IF(OR($A24="",DB$4=""),"",SUMPRODUCT(--(INDEX(Matrix!$C$5:$EV$304,0,$B24)&gt;0),--(INDEX(Matrix!$C$5:$EV$304,0,DB$3)&gt;0)))</f>
        <v>0</v>
      </c>
      <c r="DC24" s="12" t="n">
        <f aca="false">IF(OR($A24="",DC$4=""),"",SUMPRODUCT(--(INDEX(Matrix!$C$5:$EV$304,0,$B24)&gt;0),--(INDEX(Matrix!$C$5:$EV$304,0,DC$3)&gt;0)))</f>
        <v>0</v>
      </c>
      <c r="DD24" s="12" t="n">
        <f aca="false">IF(OR($A24="",DD$4=""),"",SUMPRODUCT(--(INDEX(Matrix!$C$5:$EV$304,0,$B24)&gt;0),--(INDEX(Matrix!$C$5:$EV$304,0,DD$3)&gt;0)))</f>
        <v>0</v>
      </c>
      <c r="DE24" s="12" t="str">
        <f aca="false">IF(OR($A24="",DE$4=""),"",SUMPRODUCT(--(INDEX(Matrix!$C$5:$EV$304,0,$B24)&gt;0),--(INDEX(Matrix!$C$5:$EV$304,0,DE$3)&gt;0)))</f>
        <v/>
      </c>
      <c r="DF24" s="12" t="str">
        <f aca="false">IF(OR($A24="",DF$4=""),"",SUMPRODUCT(--(INDEX(Matrix!$C$5:$EV$304,0,$B24)&gt;0),--(INDEX(Matrix!$C$5:$EV$304,0,DF$3)&gt;0)))</f>
        <v/>
      </c>
      <c r="DG24" s="12" t="str">
        <f aca="false">IF(OR($A24="",DG$4=""),"",SUMPRODUCT(--(INDEX(Matrix!$C$5:$EV$304,0,$B24)&gt;0),--(INDEX(Matrix!$C$5:$EV$304,0,DG$3)&gt;0)))</f>
        <v/>
      </c>
      <c r="DH24" s="12" t="str">
        <f aca="false">IF(OR($A24="",DH$4=""),"",SUMPRODUCT(--(INDEX(Matrix!$C$5:$EV$304,0,$B24)&gt;0),--(INDEX(Matrix!$C$5:$EV$304,0,DH$3)&gt;0)))</f>
        <v/>
      </c>
      <c r="DI24" s="12" t="str">
        <f aca="false">IF(OR($A24="",DI$4=""),"",SUMPRODUCT(--(INDEX(Matrix!$C$5:$EV$304,0,$B24)&gt;0),--(INDEX(Matrix!$C$5:$EV$304,0,DI$3)&gt;0)))</f>
        <v/>
      </c>
      <c r="DJ24" s="12" t="str">
        <f aca="false">IF(OR($A24="",DJ$4=""),"",SUMPRODUCT(--(INDEX(Matrix!$C$5:$EV$304,0,$B24)&gt;0),--(INDEX(Matrix!$C$5:$EV$304,0,DJ$3)&gt;0)))</f>
        <v/>
      </c>
      <c r="DK24" s="12" t="str">
        <f aca="false">IF(OR($A24="",DK$4=""),"",SUMPRODUCT(--(INDEX(Matrix!$C$5:$EV$304,0,$B24)&gt;0),--(INDEX(Matrix!$C$5:$EV$304,0,DK$3)&gt;0)))</f>
        <v/>
      </c>
      <c r="DL24" s="12" t="str">
        <f aca="false">IF(OR($A24="",DL$4=""),"",SUMPRODUCT(--(INDEX(Matrix!$C$5:$EV$304,0,$B24)&gt;0),--(INDEX(Matrix!$C$5:$EV$304,0,DL$3)&gt;0)))</f>
        <v/>
      </c>
      <c r="DM24" s="12" t="str">
        <f aca="false">IF(OR($A24="",DM$4=""),"",SUMPRODUCT(--(INDEX(Matrix!$C$5:$EV$304,0,$B24)&gt;0),--(INDEX(Matrix!$C$5:$EV$304,0,DM$3)&gt;0)))</f>
        <v/>
      </c>
      <c r="DN24" s="12" t="str">
        <f aca="false">IF(OR($A24="",DN$4=""),"",SUMPRODUCT(--(INDEX(Matrix!$C$5:$EV$304,0,$B24)&gt;0),--(INDEX(Matrix!$C$5:$EV$304,0,DN$3)&gt;0)))</f>
        <v/>
      </c>
      <c r="DO24" s="12" t="str">
        <f aca="false">IF(OR($A24="",DO$4=""),"",SUMPRODUCT(--(INDEX(Matrix!$C$5:$EV$304,0,$B24)&gt;0),--(INDEX(Matrix!$C$5:$EV$304,0,DO$3)&gt;0)))</f>
        <v/>
      </c>
      <c r="DP24" s="12" t="str">
        <f aca="false">IF(OR($A24="",DP$4=""),"",SUMPRODUCT(--(INDEX(Matrix!$C$5:$EV$304,0,$B24)&gt;0),--(INDEX(Matrix!$C$5:$EV$304,0,DP$3)&gt;0)))</f>
        <v/>
      </c>
      <c r="DQ24" s="12" t="str">
        <f aca="false">IF(OR($A24="",DQ$4=""),"",SUMPRODUCT(--(INDEX(Matrix!$C$5:$EV$304,0,$B24)&gt;0),--(INDEX(Matrix!$C$5:$EV$304,0,DQ$3)&gt;0)))</f>
        <v/>
      </c>
      <c r="DR24" s="12" t="str">
        <f aca="false">IF(OR($A24="",DR$4=""),"",SUMPRODUCT(--(INDEX(Matrix!$C$5:$EV$304,0,$B24)&gt;0),--(INDEX(Matrix!$C$5:$EV$304,0,DR$3)&gt;0)))</f>
        <v/>
      </c>
      <c r="DS24" s="12" t="str">
        <f aca="false">IF(OR($A24="",DS$4=""),"",SUMPRODUCT(--(INDEX(Matrix!$C$5:$EV$304,0,$B24)&gt;0),--(INDEX(Matrix!$C$5:$EV$304,0,DS$3)&gt;0)))</f>
        <v/>
      </c>
      <c r="DT24" s="12" t="str">
        <f aca="false">IF(OR($A24="",DT$4=""),"",SUMPRODUCT(--(INDEX(Matrix!$C$5:$EV$304,0,$B24)&gt;0),--(INDEX(Matrix!$C$5:$EV$304,0,DT$3)&gt;0)))</f>
        <v/>
      </c>
      <c r="DU24" s="12" t="str">
        <f aca="false">IF(OR($A24="",DU$4=""),"",SUMPRODUCT(--(INDEX(Matrix!$C$5:$EV$304,0,$B24)&gt;0),--(INDEX(Matrix!$C$5:$EV$304,0,DU$3)&gt;0)))</f>
        <v/>
      </c>
      <c r="DV24" s="12" t="str">
        <f aca="false">IF(OR($A24="",DV$4=""),"",SUMPRODUCT(--(INDEX(Matrix!$C$5:$EV$304,0,$B24)&gt;0),--(INDEX(Matrix!$C$5:$EV$304,0,DV$3)&gt;0)))</f>
        <v/>
      </c>
      <c r="DW24" s="12" t="str">
        <f aca="false">IF(OR($A24="",DW$4=""),"",SUMPRODUCT(--(INDEX(Matrix!$C$5:$EV$304,0,$B24)&gt;0),--(INDEX(Matrix!$C$5:$EV$304,0,DW$3)&gt;0)))</f>
        <v/>
      </c>
      <c r="DX24" s="12" t="str">
        <f aca="false">IF(OR($A24="",DX$4=""),"",SUMPRODUCT(--(INDEX(Matrix!$C$5:$EV$304,0,$B24)&gt;0),--(INDEX(Matrix!$C$5:$EV$304,0,DX$3)&gt;0)))</f>
        <v/>
      </c>
      <c r="DY24" s="12" t="str">
        <f aca="false">IF(OR($A24="",DY$4=""),"",SUMPRODUCT(--(INDEX(Matrix!$C$5:$EV$304,0,$B24)&gt;0),--(INDEX(Matrix!$C$5:$EV$304,0,DY$3)&gt;0)))</f>
        <v/>
      </c>
      <c r="DZ24" s="12" t="str">
        <f aca="false">IF(OR($A24="",DZ$4=""),"",SUMPRODUCT(--(INDEX(Matrix!$C$5:$EV$304,0,$B24)&gt;0),--(INDEX(Matrix!$C$5:$EV$304,0,DZ$3)&gt;0)))</f>
        <v/>
      </c>
      <c r="EA24" s="12" t="str">
        <f aca="false">IF(OR($A24="",EA$4=""),"",SUMPRODUCT(--(INDEX(Matrix!$C$5:$EV$304,0,$B24)&gt;0),--(INDEX(Matrix!$C$5:$EV$304,0,EA$3)&gt;0)))</f>
        <v/>
      </c>
      <c r="EB24" s="12" t="str">
        <f aca="false">IF(OR($A24="",EB$4=""),"",SUMPRODUCT(--(INDEX(Matrix!$C$5:$EV$304,0,$B24)&gt;0),--(INDEX(Matrix!$C$5:$EV$304,0,EB$3)&gt;0)))</f>
        <v/>
      </c>
      <c r="EC24" s="12" t="str">
        <f aca="false">IF(OR($A24="",EC$4=""),"",SUMPRODUCT(--(INDEX(Matrix!$C$5:$EV$304,0,$B24)&gt;0),--(INDEX(Matrix!$C$5:$EV$304,0,EC$3)&gt;0)))</f>
        <v/>
      </c>
      <c r="ED24" s="12" t="str">
        <f aca="false">IF(OR($A24="",ED$4=""),"",SUMPRODUCT(--(INDEX(Matrix!$C$5:$EV$304,0,$B24)&gt;0),--(INDEX(Matrix!$C$5:$EV$304,0,ED$3)&gt;0)))</f>
        <v/>
      </c>
      <c r="EE24" s="12" t="str">
        <f aca="false">IF(OR($A24="",EE$4=""),"",SUMPRODUCT(--(INDEX(Matrix!$C$5:$EV$304,0,$B24)&gt;0),--(INDEX(Matrix!$C$5:$EV$304,0,EE$3)&gt;0)))</f>
        <v/>
      </c>
      <c r="EF24" s="12" t="str">
        <f aca="false">IF(OR($A24="",EF$4=""),"",SUMPRODUCT(--(INDEX(Matrix!$C$5:$EV$304,0,$B24)&gt;0),--(INDEX(Matrix!$C$5:$EV$304,0,EF$3)&gt;0)))</f>
        <v/>
      </c>
      <c r="EG24" s="12" t="str">
        <f aca="false">IF(OR($A24="",EG$4=""),"",SUMPRODUCT(--(INDEX(Matrix!$C$5:$EV$304,0,$B24)&gt;0),--(INDEX(Matrix!$C$5:$EV$304,0,EG$3)&gt;0)))</f>
        <v/>
      </c>
      <c r="EH24" s="12" t="str">
        <f aca="false">IF(OR($A24="",EH$4=""),"",SUMPRODUCT(--(INDEX(Matrix!$C$5:$EV$304,0,$B24)&gt;0),--(INDEX(Matrix!$C$5:$EV$304,0,EH$3)&gt;0)))</f>
        <v/>
      </c>
      <c r="EI24" s="12" t="str">
        <f aca="false">IF(OR($A24="",EI$4=""),"",SUMPRODUCT(--(INDEX(Matrix!$C$5:$EV$304,0,$B24)&gt;0),--(INDEX(Matrix!$C$5:$EV$304,0,EI$3)&gt;0)))</f>
        <v/>
      </c>
      <c r="EJ24" s="12" t="str">
        <f aca="false">IF(OR($A24="",EJ$4=""),"",SUMPRODUCT(--(INDEX(Matrix!$C$5:$EV$304,0,$B24)&gt;0),--(INDEX(Matrix!$C$5:$EV$304,0,EJ$3)&gt;0)))</f>
        <v/>
      </c>
      <c r="EK24" s="12" t="str">
        <f aca="false">IF(OR($A24="",EK$4=""),"",SUMPRODUCT(--(INDEX(Matrix!$C$5:$EV$304,0,$B24)&gt;0),--(INDEX(Matrix!$C$5:$EV$304,0,EK$3)&gt;0)))</f>
        <v/>
      </c>
      <c r="EL24" s="12" t="str">
        <f aca="false">IF(OR($A24="",EL$4=""),"",SUMPRODUCT(--(INDEX(Matrix!$C$5:$EV$304,0,$B24)&gt;0),--(INDEX(Matrix!$C$5:$EV$304,0,EL$3)&gt;0)))</f>
        <v/>
      </c>
      <c r="EM24" s="12" t="str">
        <f aca="false">IF(OR($A24="",EM$4=""),"",SUMPRODUCT(--(INDEX(Matrix!$C$5:$EV$304,0,$B24)&gt;0),--(INDEX(Matrix!$C$5:$EV$304,0,EM$3)&gt;0)))</f>
        <v/>
      </c>
      <c r="EN24" s="12" t="str">
        <f aca="false">IF(OR($A24="",EN$4=""),"",SUMPRODUCT(--(INDEX(Matrix!$C$5:$EV$304,0,$B24)&gt;0),--(INDEX(Matrix!$C$5:$EV$304,0,EN$3)&gt;0)))</f>
        <v/>
      </c>
      <c r="EO24" s="12" t="str">
        <f aca="false">IF(OR($A24="",EO$4=""),"",SUMPRODUCT(--(INDEX(Matrix!$C$5:$EV$304,0,$B24)&gt;0),--(INDEX(Matrix!$C$5:$EV$304,0,EO$3)&gt;0)))</f>
        <v/>
      </c>
      <c r="EP24" s="12" t="str">
        <f aca="false">IF(OR($A24="",EP$4=""),"",SUMPRODUCT(--(INDEX(Matrix!$C$5:$EV$304,0,$B24)&gt;0),--(INDEX(Matrix!$C$5:$EV$304,0,EP$3)&gt;0)))</f>
        <v/>
      </c>
      <c r="EQ24" s="12" t="str">
        <f aca="false">IF(OR($A24="",EQ$4=""),"",SUMPRODUCT(--(INDEX(Matrix!$C$5:$EV$304,0,$B24)&gt;0),--(INDEX(Matrix!$C$5:$EV$304,0,EQ$3)&gt;0)))</f>
        <v/>
      </c>
      <c r="ER24" s="12" t="str">
        <f aca="false">IF(OR($A24="",ER$4=""),"",SUMPRODUCT(--(INDEX(Matrix!$C$5:$EV$304,0,$B24)&gt;0),--(INDEX(Matrix!$C$5:$EV$304,0,ER$3)&gt;0)))</f>
        <v/>
      </c>
      <c r="ES24" s="12" t="str">
        <f aca="false">IF(OR($A24="",ES$4=""),"",SUMPRODUCT(--(INDEX(Matrix!$C$5:$EV$304,0,$B24)&gt;0),--(INDEX(Matrix!$C$5:$EV$304,0,ES$3)&gt;0)))</f>
        <v/>
      </c>
      <c r="ET24" s="12" t="str">
        <f aca="false">IF(OR($A24="",ET$4=""),"",SUMPRODUCT(--(INDEX(Matrix!$C$5:$EV$304,0,$B24)&gt;0),--(INDEX(Matrix!$C$5:$EV$304,0,ET$3)&gt;0)))</f>
        <v/>
      </c>
      <c r="EU24" s="12" t="str">
        <f aca="false">IF(OR($A24="",EU$4=""),"",SUMPRODUCT(--(INDEX(Matrix!$C$5:$EV$304,0,$B24)&gt;0),--(INDEX(Matrix!$C$5:$EV$304,0,EU$3)&gt;0)))</f>
        <v/>
      </c>
      <c r="EV24" s="12" t="str">
        <f aca="false">IF(OR($A24="",EV$4=""),"",SUMPRODUCT(--(INDEX(Matrix!$C$5:$EV$304,0,$B24)&gt;0),--(INDEX(Matrix!$C$5:$EV$304,0,EV$3)&gt;0)))</f>
        <v/>
      </c>
    </row>
    <row r="25" customFormat="false" ht="15" hidden="false" customHeight="false" outlineLevel="0" collapsed="false">
      <c r="A25" s="6" t="str">
        <f aca="false">IF(INDEX(Products!$A$2:$A$151,$B25)="","",INDEX(Products!$A$2:$A$151,$B25))</f>
        <v>Prucalopride 1</v>
      </c>
      <c r="B25" s="23" t="n">
        <v>21</v>
      </c>
      <c r="C25" s="12" t="n">
        <f aca="false">IF(OR($A25="",C$4=""),"",SUMPRODUCT(--(INDEX(Matrix!$C$5:$EV$304,0,$B25)&gt;0),--(INDEX(Matrix!$C$5:$EV$304,0,C$3)&gt;0)))</f>
        <v>6</v>
      </c>
      <c r="D25" s="12" t="n">
        <f aca="false">IF(OR($A25="",D$4=""),"",SUMPRODUCT(--(INDEX(Matrix!$C$5:$EV$304,0,$B25)&gt;0),--(INDEX(Matrix!$C$5:$EV$304,0,D$3)&gt;0)))</f>
        <v>6</v>
      </c>
      <c r="E25" s="12" t="n">
        <f aca="false">IF(OR($A25="",E$4=""),"",SUMPRODUCT(--(INDEX(Matrix!$C$5:$EV$304,0,$B25)&gt;0),--(INDEX(Matrix!$C$5:$EV$304,0,E$3)&gt;0)))</f>
        <v>6</v>
      </c>
      <c r="F25" s="12" t="n">
        <f aca="false">IF(OR($A25="",F$4=""),"",SUMPRODUCT(--(INDEX(Matrix!$C$5:$EV$304,0,$B25)&gt;0),--(INDEX(Matrix!$C$5:$EV$304,0,F$3)&gt;0)))</f>
        <v>7</v>
      </c>
      <c r="G25" s="12" t="n">
        <f aca="false">IF(OR($A25="",G$4=""),"",SUMPRODUCT(--(INDEX(Matrix!$C$5:$EV$304,0,$B25)&gt;0),--(INDEX(Matrix!$C$5:$EV$304,0,G$3)&gt;0)))</f>
        <v>7</v>
      </c>
      <c r="H25" s="12" t="n">
        <f aca="false">IF(OR($A25="",H$4=""),"",SUMPRODUCT(--(INDEX(Matrix!$C$5:$EV$304,0,$B25)&gt;0),--(INDEX(Matrix!$C$5:$EV$304,0,H$3)&gt;0)))</f>
        <v>7</v>
      </c>
      <c r="I25" s="12" t="n">
        <f aca="false">IF(OR($A25="",I$4=""),"",SUMPRODUCT(--(INDEX(Matrix!$C$5:$EV$304,0,$B25)&gt;0),--(INDEX(Matrix!$C$5:$EV$304,0,I$3)&gt;0)))</f>
        <v>6</v>
      </c>
      <c r="J25" s="12" t="n">
        <f aca="false">IF(OR($A25="",J$4=""),"",SUMPRODUCT(--(INDEX(Matrix!$C$5:$EV$304,0,$B25)&gt;0),--(INDEX(Matrix!$C$5:$EV$304,0,J$3)&gt;0)))</f>
        <v>6</v>
      </c>
      <c r="K25" s="12" t="n">
        <f aca="false">IF(OR($A25="",K$4=""),"",SUMPRODUCT(--(INDEX(Matrix!$C$5:$EV$304,0,$B25)&gt;0),--(INDEX(Matrix!$C$5:$EV$304,0,K$3)&gt;0)))</f>
        <v>4</v>
      </c>
      <c r="L25" s="12" t="n">
        <f aca="false">IF(OR($A25="",L$4=""),"",SUMPRODUCT(--(INDEX(Matrix!$C$5:$EV$304,0,$B25)&gt;0),--(INDEX(Matrix!$C$5:$EV$304,0,L$3)&gt;0)))</f>
        <v>4</v>
      </c>
      <c r="M25" s="12" t="n">
        <f aca="false">IF(OR($A25="",M$4=""),"",SUMPRODUCT(--(INDEX(Matrix!$C$5:$EV$304,0,$B25)&gt;0),--(INDEX(Matrix!$C$5:$EV$304,0,M$3)&gt;0)))</f>
        <v>4</v>
      </c>
      <c r="N25" s="12" t="n">
        <f aca="false">IF(OR($A25="",N$4=""),"",SUMPRODUCT(--(INDEX(Matrix!$C$5:$EV$304,0,$B25)&gt;0),--(INDEX(Matrix!$C$5:$EV$304,0,N$3)&gt;0)))</f>
        <v>5</v>
      </c>
      <c r="O25" s="12" t="n">
        <f aca="false">IF(OR($A25="",O$4=""),"",SUMPRODUCT(--(INDEX(Matrix!$C$5:$EV$304,0,$B25)&gt;0),--(INDEX(Matrix!$C$5:$EV$304,0,O$3)&gt;0)))</f>
        <v>5</v>
      </c>
      <c r="P25" s="12" t="n">
        <f aca="false">IF(OR($A25="",P$4=""),"",SUMPRODUCT(--(INDEX(Matrix!$C$5:$EV$304,0,$B25)&gt;0),--(INDEX(Matrix!$C$5:$EV$304,0,P$3)&gt;0)))</f>
        <v>5</v>
      </c>
      <c r="Q25" s="12" t="n">
        <f aca="false">IF(OR($A25="",Q$4=""),"",SUMPRODUCT(--(INDEX(Matrix!$C$5:$EV$304,0,$B25)&gt;0),--(INDEX(Matrix!$C$5:$EV$304,0,Q$3)&gt;0)))</f>
        <v>5</v>
      </c>
      <c r="R25" s="12" t="n">
        <f aca="false">IF(OR($A25="",R$4=""),"",SUMPRODUCT(--(INDEX(Matrix!$C$5:$EV$304,0,$B25)&gt;0),--(INDEX(Matrix!$C$5:$EV$304,0,R$3)&gt;0)))</f>
        <v>5</v>
      </c>
      <c r="S25" s="12" t="n">
        <f aca="false">IF(OR($A25="",S$4=""),"",SUMPRODUCT(--(INDEX(Matrix!$C$5:$EV$304,0,$B25)&gt;0),--(INDEX(Matrix!$C$5:$EV$304,0,S$3)&gt;0)))</f>
        <v>5</v>
      </c>
      <c r="T25" s="12" t="n">
        <f aca="false">IF(OR($A25="",T$4=""),"",SUMPRODUCT(--(INDEX(Matrix!$C$5:$EV$304,0,$B25)&gt;0),--(INDEX(Matrix!$C$5:$EV$304,0,T$3)&gt;0)))</f>
        <v>5</v>
      </c>
      <c r="U25" s="12" t="n">
        <f aca="false">IF(OR($A25="",U$4=""),"",SUMPRODUCT(--(INDEX(Matrix!$C$5:$EV$304,0,$B25)&gt;0),--(INDEX(Matrix!$C$5:$EV$304,0,U$3)&gt;0)))</f>
        <v>0</v>
      </c>
      <c r="V25" s="12" t="n">
        <f aca="false">IF(OR($A25="",V$4=""),"",SUMPRODUCT(--(INDEX(Matrix!$C$5:$EV$304,0,$B25)&gt;0),--(INDEX(Matrix!$C$5:$EV$304,0,V$3)&gt;0)))</f>
        <v>0</v>
      </c>
      <c r="W25" s="12" t="n">
        <f aca="false">IF(OR($A25="",W$4=""),"",SUMPRODUCT(--(INDEX(Matrix!$C$5:$EV$304,0,$B25)&gt;0),--(INDEX(Matrix!$C$5:$EV$304,0,W$3)&gt;0)))</f>
        <v>11</v>
      </c>
      <c r="X25" s="12" t="n">
        <f aca="false">IF(OR($A25="",X$4=""),"",SUMPRODUCT(--(INDEX(Matrix!$C$5:$EV$304,0,$B25)&gt;0),--(INDEX(Matrix!$C$5:$EV$304,0,X$3)&gt;0)))</f>
        <v>11</v>
      </c>
      <c r="Y25" s="12" t="n">
        <f aca="false">IF(OR($A25="",Y$4=""),"",SUMPRODUCT(--(INDEX(Matrix!$C$5:$EV$304,0,$B25)&gt;0),--(INDEX(Matrix!$C$5:$EV$304,0,Y$3)&gt;0)))</f>
        <v>6</v>
      </c>
      <c r="Z25" s="12" t="n">
        <f aca="false">IF(OR($A25="",Z$4=""),"",SUMPRODUCT(--(INDEX(Matrix!$C$5:$EV$304,0,$B25)&gt;0),--(INDEX(Matrix!$C$5:$EV$304,0,Z$3)&gt;0)))</f>
        <v>6</v>
      </c>
      <c r="AA25" s="12" t="n">
        <f aca="false">IF(OR($A25="",AA$4=""),"",SUMPRODUCT(--(INDEX(Matrix!$C$5:$EV$304,0,$B25)&gt;0),--(INDEX(Matrix!$C$5:$EV$304,0,AA$3)&gt;0)))</f>
        <v>7</v>
      </c>
      <c r="AB25" s="12" t="n">
        <f aca="false">IF(OR($A25="",AB$4=""),"",SUMPRODUCT(--(INDEX(Matrix!$C$5:$EV$304,0,$B25)&gt;0),--(INDEX(Matrix!$C$5:$EV$304,0,AB$3)&gt;0)))</f>
        <v>1</v>
      </c>
      <c r="AC25" s="12" t="n">
        <f aca="false">IF(OR($A25="",AC$4=""),"",SUMPRODUCT(--(INDEX(Matrix!$C$5:$EV$304,0,$B25)&gt;0),--(INDEX(Matrix!$C$5:$EV$304,0,AC$3)&gt;0)))</f>
        <v>2</v>
      </c>
      <c r="AD25" s="12" t="n">
        <f aca="false">IF(OR($A25="",AD$4=""),"",SUMPRODUCT(--(INDEX(Matrix!$C$5:$EV$304,0,$B25)&gt;0),--(INDEX(Matrix!$C$5:$EV$304,0,AD$3)&gt;0)))</f>
        <v>0</v>
      </c>
      <c r="AE25" s="12" t="n">
        <f aca="false">IF(OR($A25="",AE$4=""),"",SUMPRODUCT(--(INDEX(Matrix!$C$5:$EV$304,0,$B25)&gt;0),--(INDEX(Matrix!$C$5:$EV$304,0,AE$3)&gt;0)))</f>
        <v>6</v>
      </c>
      <c r="AF25" s="12" t="n">
        <f aca="false">IF(OR($A25="",AF$4=""),"",SUMPRODUCT(--(INDEX(Matrix!$C$5:$EV$304,0,$B25)&gt;0),--(INDEX(Matrix!$C$5:$EV$304,0,AF$3)&gt;0)))</f>
        <v>6</v>
      </c>
      <c r="AG25" s="12" t="n">
        <f aca="false">IF(OR($A25="",AG$4=""),"",SUMPRODUCT(--(INDEX(Matrix!$C$5:$EV$304,0,$B25)&gt;0),--(INDEX(Matrix!$C$5:$EV$304,0,AG$3)&gt;0)))</f>
        <v>6</v>
      </c>
      <c r="AH25" s="12" t="n">
        <f aca="false">IF(OR($A25="",AH$4=""),"",SUMPRODUCT(--(INDEX(Matrix!$C$5:$EV$304,0,$B25)&gt;0),--(INDEX(Matrix!$C$5:$EV$304,0,AH$3)&gt;0)))</f>
        <v>6</v>
      </c>
      <c r="AI25" s="12" t="n">
        <f aca="false">IF(OR($A25="",AI$4=""),"",SUMPRODUCT(--(INDEX(Matrix!$C$5:$EV$304,0,$B25)&gt;0),--(INDEX(Matrix!$C$5:$EV$304,0,AI$3)&gt;0)))</f>
        <v>6</v>
      </c>
      <c r="AJ25" s="12" t="n">
        <f aca="false">IF(OR($A25="",AJ$4=""),"",SUMPRODUCT(--(INDEX(Matrix!$C$5:$EV$304,0,$B25)&gt;0),--(INDEX(Matrix!$C$5:$EV$304,0,AJ$3)&gt;0)))</f>
        <v>6</v>
      </c>
      <c r="AK25" s="12" t="n">
        <f aca="false">IF(OR($A25="",AK$4=""),"",SUMPRODUCT(--(INDEX(Matrix!$C$5:$EV$304,0,$B25)&gt;0),--(INDEX(Matrix!$C$5:$EV$304,0,AK$3)&gt;0)))</f>
        <v>7</v>
      </c>
      <c r="AL25" s="12" t="n">
        <f aca="false">IF(OR($A25="",AL$4=""),"",SUMPRODUCT(--(INDEX(Matrix!$C$5:$EV$304,0,$B25)&gt;0),--(INDEX(Matrix!$C$5:$EV$304,0,AL$3)&gt;0)))</f>
        <v>7</v>
      </c>
      <c r="AM25" s="12" t="n">
        <f aca="false">IF(OR($A25="",AM$4=""),"",SUMPRODUCT(--(INDEX(Matrix!$C$5:$EV$304,0,$B25)&gt;0),--(INDEX(Matrix!$C$5:$EV$304,0,AM$3)&gt;0)))</f>
        <v>3</v>
      </c>
      <c r="AN25" s="12" t="n">
        <f aca="false">IF(OR($A25="",AN$4=""),"",SUMPRODUCT(--(INDEX(Matrix!$C$5:$EV$304,0,$B25)&gt;0),--(INDEX(Matrix!$C$5:$EV$304,0,AN$3)&gt;0)))</f>
        <v>3</v>
      </c>
      <c r="AO25" s="12" t="n">
        <f aca="false">IF(OR($A25="",AO$4=""),"",SUMPRODUCT(--(INDEX(Matrix!$C$5:$EV$304,0,$B25)&gt;0),--(INDEX(Matrix!$C$5:$EV$304,0,AO$3)&gt;0)))</f>
        <v>1</v>
      </c>
      <c r="AP25" s="12" t="n">
        <f aca="false">IF(OR($A25="",AP$4=""),"",SUMPRODUCT(--(INDEX(Matrix!$C$5:$EV$304,0,$B25)&gt;0),--(INDEX(Matrix!$C$5:$EV$304,0,AP$3)&gt;0)))</f>
        <v>1</v>
      </c>
      <c r="AQ25" s="12" t="n">
        <f aca="false">IF(OR($A25="",AQ$4=""),"",SUMPRODUCT(--(INDEX(Matrix!$C$5:$EV$304,0,$B25)&gt;0),--(INDEX(Matrix!$C$5:$EV$304,0,AQ$3)&gt;0)))</f>
        <v>1</v>
      </c>
      <c r="AR25" s="12" t="n">
        <f aca="false">IF(OR($A25="",AR$4=""),"",SUMPRODUCT(--(INDEX(Matrix!$C$5:$EV$304,0,$B25)&gt;0),--(INDEX(Matrix!$C$5:$EV$304,0,AR$3)&gt;0)))</f>
        <v>1</v>
      </c>
      <c r="AS25" s="12" t="n">
        <f aca="false">IF(OR($A25="",AS$4=""),"",SUMPRODUCT(--(INDEX(Matrix!$C$5:$EV$304,0,$B25)&gt;0),--(INDEX(Matrix!$C$5:$EV$304,0,AS$3)&gt;0)))</f>
        <v>1</v>
      </c>
      <c r="AT25" s="12" t="n">
        <f aca="false">IF(OR($A25="",AT$4=""),"",SUMPRODUCT(--(INDEX(Matrix!$C$5:$EV$304,0,$B25)&gt;0),--(INDEX(Matrix!$C$5:$EV$304,0,AT$3)&gt;0)))</f>
        <v>1</v>
      </c>
      <c r="AU25" s="12" t="n">
        <f aca="false">IF(OR($A25="",AU$4=""),"",SUMPRODUCT(--(INDEX(Matrix!$C$5:$EV$304,0,$B25)&gt;0),--(INDEX(Matrix!$C$5:$EV$304,0,AU$3)&gt;0)))</f>
        <v>0</v>
      </c>
      <c r="AV25" s="12" t="n">
        <f aca="false">IF(OR($A25="",AV$4=""),"",SUMPRODUCT(--(INDEX(Matrix!$C$5:$EV$304,0,$B25)&gt;0),--(INDEX(Matrix!$C$5:$EV$304,0,AV$3)&gt;0)))</f>
        <v>6</v>
      </c>
      <c r="AW25" s="12" t="n">
        <f aca="false">IF(OR($A25="",AW$4=""),"",SUMPRODUCT(--(INDEX(Matrix!$C$5:$EV$304,0,$B25)&gt;0),--(INDEX(Matrix!$C$5:$EV$304,0,AW$3)&gt;0)))</f>
        <v>6</v>
      </c>
      <c r="AX25" s="12" t="n">
        <f aca="false">IF(OR($A25="",AX$4=""),"",SUMPRODUCT(--(INDEX(Matrix!$C$5:$EV$304,0,$B25)&gt;0),--(INDEX(Matrix!$C$5:$EV$304,0,AX$3)&gt;0)))</f>
        <v>7</v>
      </c>
      <c r="AY25" s="12" t="n">
        <f aca="false">IF(OR($A25="",AY$4=""),"",SUMPRODUCT(--(INDEX(Matrix!$C$5:$EV$304,0,$B25)&gt;0),--(INDEX(Matrix!$C$5:$EV$304,0,AY$3)&gt;0)))</f>
        <v>7</v>
      </c>
      <c r="AZ25" s="12" t="n">
        <f aca="false">IF(OR($A25="",AZ$4=""),"",SUMPRODUCT(--(INDEX(Matrix!$C$5:$EV$304,0,$B25)&gt;0),--(INDEX(Matrix!$C$5:$EV$304,0,AZ$3)&gt;0)))</f>
        <v>7</v>
      </c>
      <c r="BA25" s="12" t="n">
        <f aca="false">IF(OR($A25="",BA$4=""),"",SUMPRODUCT(--(INDEX(Matrix!$C$5:$EV$304,0,$B25)&gt;0),--(INDEX(Matrix!$C$5:$EV$304,0,BA$3)&gt;0)))</f>
        <v>7</v>
      </c>
      <c r="BB25" s="12" t="n">
        <f aca="false">IF(OR($A25="",BB$4=""),"",SUMPRODUCT(--(INDEX(Matrix!$C$5:$EV$304,0,$B25)&gt;0),--(INDEX(Matrix!$C$5:$EV$304,0,BB$3)&gt;0)))</f>
        <v>7</v>
      </c>
      <c r="BC25" s="12" t="n">
        <f aca="false">IF(OR($A25="",BC$4=""),"",SUMPRODUCT(--(INDEX(Matrix!$C$5:$EV$304,0,$B25)&gt;0),--(INDEX(Matrix!$C$5:$EV$304,0,BC$3)&gt;0)))</f>
        <v>7</v>
      </c>
      <c r="BD25" s="12" t="n">
        <f aca="false">IF(OR($A25="",BD$4=""),"",SUMPRODUCT(--(INDEX(Matrix!$C$5:$EV$304,0,$B25)&gt;0),--(INDEX(Matrix!$C$5:$EV$304,0,BD$3)&gt;0)))</f>
        <v>7</v>
      </c>
      <c r="BE25" s="12" t="n">
        <f aca="false">IF(OR($A25="",BE$4=""),"",SUMPRODUCT(--(INDEX(Matrix!$C$5:$EV$304,0,$B25)&gt;0),--(INDEX(Matrix!$C$5:$EV$304,0,BE$3)&gt;0)))</f>
        <v>7</v>
      </c>
      <c r="BF25" s="12" t="n">
        <f aca="false">IF(OR($A25="",BF$4=""),"",SUMPRODUCT(--(INDEX(Matrix!$C$5:$EV$304,0,$B25)&gt;0),--(INDEX(Matrix!$C$5:$EV$304,0,BF$3)&gt;0)))</f>
        <v>7</v>
      </c>
      <c r="BG25" s="12" t="n">
        <f aca="false">IF(OR($A25="",BG$4=""),"",SUMPRODUCT(--(INDEX(Matrix!$C$5:$EV$304,0,$B25)&gt;0),--(INDEX(Matrix!$C$5:$EV$304,0,BG$3)&gt;0)))</f>
        <v>7</v>
      </c>
      <c r="BH25" s="12" t="n">
        <f aca="false">IF(OR($A25="",BH$4=""),"",SUMPRODUCT(--(INDEX(Matrix!$C$5:$EV$304,0,$B25)&gt;0),--(INDEX(Matrix!$C$5:$EV$304,0,BH$3)&gt;0)))</f>
        <v>7</v>
      </c>
      <c r="BI25" s="12" t="n">
        <f aca="false">IF(OR($A25="",BI$4=""),"",SUMPRODUCT(--(INDEX(Matrix!$C$5:$EV$304,0,$B25)&gt;0),--(INDEX(Matrix!$C$5:$EV$304,0,BI$3)&gt;0)))</f>
        <v>7</v>
      </c>
      <c r="BJ25" s="12" t="n">
        <f aca="false">IF(OR($A25="",BJ$4=""),"",SUMPRODUCT(--(INDEX(Matrix!$C$5:$EV$304,0,$B25)&gt;0),--(INDEX(Matrix!$C$5:$EV$304,0,BJ$3)&gt;0)))</f>
        <v>0</v>
      </c>
      <c r="BK25" s="12" t="n">
        <f aca="false">IF(OR($A25="",BK$4=""),"",SUMPRODUCT(--(INDEX(Matrix!$C$5:$EV$304,0,$B25)&gt;0),--(INDEX(Matrix!$C$5:$EV$304,0,BK$3)&gt;0)))</f>
        <v>7</v>
      </c>
      <c r="BL25" s="12" t="n">
        <f aca="false">IF(OR($A25="",BL$4=""),"",SUMPRODUCT(--(INDEX(Matrix!$C$5:$EV$304,0,$B25)&gt;0),--(INDEX(Matrix!$C$5:$EV$304,0,BL$3)&gt;0)))</f>
        <v>7</v>
      </c>
      <c r="BM25" s="12" t="n">
        <f aca="false">IF(OR($A25="",BM$4=""),"",SUMPRODUCT(--(INDEX(Matrix!$C$5:$EV$304,0,$B25)&gt;0),--(INDEX(Matrix!$C$5:$EV$304,0,BM$3)&gt;0)))</f>
        <v>7</v>
      </c>
      <c r="BN25" s="12" t="n">
        <f aca="false">IF(OR($A25="",BN$4=""),"",SUMPRODUCT(--(INDEX(Matrix!$C$5:$EV$304,0,$B25)&gt;0),--(INDEX(Matrix!$C$5:$EV$304,0,BN$3)&gt;0)))</f>
        <v>8</v>
      </c>
      <c r="BO25" s="12" t="n">
        <f aca="false">IF(OR($A25="",BO$4=""),"",SUMPRODUCT(--(INDEX(Matrix!$C$5:$EV$304,0,$B25)&gt;0),--(INDEX(Matrix!$C$5:$EV$304,0,BO$3)&gt;0)))</f>
        <v>3</v>
      </c>
      <c r="BP25" s="12" t="n">
        <f aca="false">IF(OR($A25="",BP$4=""),"",SUMPRODUCT(--(INDEX(Matrix!$C$5:$EV$304,0,$B25)&gt;0),--(INDEX(Matrix!$C$5:$EV$304,0,BP$3)&gt;0)))</f>
        <v>0</v>
      </c>
      <c r="BQ25" s="12" t="n">
        <f aca="false">IF(OR($A25="",BQ$4=""),"",SUMPRODUCT(--(INDEX(Matrix!$C$5:$EV$304,0,$B25)&gt;0),--(INDEX(Matrix!$C$5:$EV$304,0,BQ$3)&gt;0)))</f>
        <v>0</v>
      </c>
      <c r="BR25" s="12" t="n">
        <f aca="false">IF(OR($A25="",BR$4=""),"",SUMPRODUCT(--(INDEX(Matrix!$C$5:$EV$304,0,$B25)&gt;0),--(INDEX(Matrix!$C$5:$EV$304,0,BR$3)&gt;0)))</f>
        <v>1</v>
      </c>
      <c r="BS25" s="12" t="n">
        <f aca="false">IF(OR($A25="",BS$4=""),"",SUMPRODUCT(--(INDEX(Matrix!$C$5:$EV$304,0,$B25)&gt;0),--(INDEX(Matrix!$C$5:$EV$304,0,BS$3)&gt;0)))</f>
        <v>1</v>
      </c>
      <c r="BT25" s="12" t="n">
        <f aca="false">IF(OR($A25="",BT$4=""),"",SUMPRODUCT(--(INDEX(Matrix!$C$5:$EV$304,0,$B25)&gt;0),--(INDEX(Matrix!$C$5:$EV$304,0,BT$3)&gt;0)))</f>
        <v>0</v>
      </c>
      <c r="BU25" s="12" t="n">
        <f aca="false">IF(OR($A25="",BU$4=""),"",SUMPRODUCT(--(INDEX(Matrix!$C$5:$EV$304,0,$B25)&gt;0),--(INDEX(Matrix!$C$5:$EV$304,0,BU$3)&gt;0)))</f>
        <v>1</v>
      </c>
      <c r="BV25" s="12" t="n">
        <f aca="false">IF(OR($A25="",BV$4=""),"",SUMPRODUCT(--(INDEX(Matrix!$C$5:$EV$304,0,$B25)&gt;0),--(INDEX(Matrix!$C$5:$EV$304,0,BV$3)&gt;0)))</f>
        <v>0</v>
      </c>
      <c r="BW25" s="12" t="n">
        <f aca="false">IF(OR($A25="",BW$4=""),"",SUMPRODUCT(--(INDEX(Matrix!$C$5:$EV$304,0,$B25)&gt;0),--(INDEX(Matrix!$C$5:$EV$304,0,BW$3)&gt;0)))</f>
        <v>0</v>
      </c>
      <c r="BX25" s="12" t="n">
        <f aca="false">IF(OR($A25="",BX$4=""),"",SUMPRODUCT(--(INDEX(Matrix!$C$5:$EV$304,0,$B25)&gt;0),--(INDEX(Matrix!$C$5:$EV$304,0,BX$3)&gt;0)))</f>
        <v>0</v>
      </c>
      <c r="BY25" s="12" t="n">
        <f aca="false">IF(OR($A25="",BY$4=""),"",SUMPRODUCT(--(INDEX(Matrix!$C$5:$EV$304,0,$B25)&gt;0),--(INDEX(Matrix!$C$5:$EV$304,0,BY$3)&gt;0)))</f>
        <v>0</v>
      </c>
      <c r="BZ25" s="12" t="n">
        <f aca="false">IF(OR($A25="",BZ$4=""),"",SUMPRODUCT(--(INDEX(Matrix!$C$5:$EV$304,0,$B25)&gt;0),--(INDEX(Matrix!$C$5:$EV$304,0,BZ$3)&gt;0)))</f>
        <v>1</v>
      </c>
      <c r="CA25" s="12" t="n">
        <f aca="false">IF(OR($A25="",CA$4=""),"",SUMPRODUCT(--(INDEX(Matrix!$C$5:$EV$304,0,$B25)&gt;0),--(INDEX(Matrix!$C$5:$EV$304,0,CA$3)&gt;0)))</f>
        <v>1</v>
      </c>
      <c r="CB25" s="12" t="n">
        <f aca="false">IF(OR($A25="",CB$4=""),"",SUMPRODUCT(--(INDEX(Matrix!$C$5:$EV$304,0,$B25)&gt;0),--(INDEX(Matrix!$C$5:$EV$304,0,CB$3)&gt;0)))</f>
        <v>0</v>
      </c>
      <c r="CC25" s="12" t="n">
        <f aca="false">IF(OR($A25="",CC$4=""),"",SUMPRODUCT(--(INDEX(Matrix!$C$5:$EV$304,0,$B25)&gt;0),--(INDEX(Matrix!$C$5:$EV$304,0,CC$3)&gt;0)))</f>
        <v>0</v>
      </c>
      <c r="CD25" s="12" t="n">
        <f aca="false">IF(OR($A25="",CD$4=""),"",SUMPRODUCT(--(INDEX(Matrix!$C$5:$EV$304,0,$B25)&gt;0),--(INDEX(Matrix!$C$5:$EV$304,0,CD$3)&gt;0)))</f>
        <v>7</v>
      </c>
      <c r="CE25" s="12" t="n">
        <f aca="false">IF(OR($A25="",CE$4=""),"",SUMPRODUCT(--(INDEX(Matrix!$C$5:$EV$304,0,$B25)&gt;0),--(INDEX(Matrix!$C$5:$EV$304,0,CE$3)&gt;0)))</f>
        <v>5</v>
      </c>
      <c r="CF25" s="12" t="n">
        <f aca="false">IF(OR($A25="",CF$4=""),"",SUMPRODUCT(--(INDEX(Matrix!$C$5:$EV$304,0,$B25)&gt;0),--(INDEX(Matrix!$C$5:$EV$304,0,CF$3)&gt;0)))</f>
        <v>3</v>
      </c>
      <c r="CG25" s="12" t="n">
        <f aca="false">IF(OR($A25="",CG$4=""),"",SUMPRODUCT(--(INDEX(Matrix!$C$5:$EV$304,0,$B25)&gt;0),--(INDEX(Matrix!$C$5:$EV$304,0,CG$3)&gt;0)))</f>
        <v>6</v>
      </c>
      <c r="CH25" s="12" t="n">
        <f aca="false">IF(OR($A25="",CH$4=""),"",SUMPRODUCT(--(INDEX(Matrix!$C$5:$EV$304,0,$B25)&gt;0),--(INDEX(Matrix!$C$5:$EV$304,0,CH$3)&gt;0)))</f>
        <v>1</v>
      </c>
      <c r="CI25" s="12" t="n">
        <f aca="false">IF(OR($A25="",CI$4=""),"",SUMPRODUCT(--(INDEX(Matrix!$C$5:$EV$304,0,$B25)&gt;0),--(INDEX(Matrix!$C$5:$EV$304,0,CI$3)&gt;0)))</f>
        <v>6</v>
      </c>
      <c r="CJ25" s="12" t="n">
        <f aca="false">IF(OR($A25="",CJ$4=""),"",SUMPRODUCT(--(INDEX(Matrix!$C$5:$EV$304,0,$B25)&gt;0),--(INDEX(Matrix!$C$5:$EV$304,0,CJ$3)&gt;0)))</f>
        <v>3</v>
      </c>
      <c r="CK25" s="12" t="n">
        <f aca="false">IF(OR($A25="",CK$4=""),"",SUMPRODUCT(--(INDEX(Matrix!$C$5:$EV$304,0,$B25)&gt;0),--(INDEX(Matrix!$C$5:$EV$304,0,CK$3)&gt;0)))</f>
        <v>8</v>
      </c>
      <c r="CL25" s="12" t="n">
        <f aca="false">IF(OR($A25="",CL$4=""),"",SUMPRODUCT(--(INDEX(Matrix!$C$5:$EV$304,0,$B25)&gt;0),--(INDEX(Matrix!$C$5:$EV$304,0,CL$3)&gt;0)))</f>
        <v>3</v>
      </c>
      <c r="CM25" s="12" t="n">
        <f aca="false">IF(OR($A25="",CM$4=""),"",SUMPRODUCT(--(INDEX(Matrix!$C$5:$EV$304,0,$B25)&gt;0),--(INDEX(Matrix!$C$5:$EV$304,0,CM$3)&gt;0)))</f>
        <v>6</v>
      </c>
      <c r="CN25" s="12" t="n">
        <f aca="false">IF(OR($A25="",CN$4=""),"",SUMPRODUCT(--(INDEX(Matrix!$C$5:$EV$304,0,$B25)&gt;0),--(INDEX(Matrix!$C$5:$EV$304,0,CN$3)&gt;0)))</f>
        <v>8</v>
      </c>
      <c r="CO25" s="12" t="n">
        <f aca="false">IF(OR($A25="",CO$4=""),"",SUMPRODUCT(--(INDEX(Matrix!$C$5:$EV$304,0,$B25)&gt;0),--(INDEX(Matrix!$C$5:$EV$304,0,CO$3)&gt;0)))</f>
        <v>8</v>
      </c>
      <c r="CP25" s="12" t="n">
        <f aca="false">IF(OR($A25="",CP$4=""),"",SUMPRODUCT(--(INDEX(Matrix!$C$5:$EV$304,0,$B25)&gt;0),--(INDEX(Matrix!$C$5:$EV$304,0,CP$3)&gt;0)))</f>
        <v>6</v>
      </c>
      <c r="CQ25" s="12" t="n">
        <f aca="false">IF(OR($A25="",CQ$4=""),"",SUMPRODUCT(--(INDEX(Matrix!$C$5:$EV$304,0,$B25)&gt;0),--(INDEX(Matrix!$C$5:$EV$304,0,CQ$3)&gt;0)))</f>
        <v>6</v>
      </c>
      <c r="CR25" s="12" t="n">
        <f aca="false">IF(OR($A25="",CR$4=""),"",SUMPRODUCT(--(INDEX(Matrix!$C$5:$EV$304,0,$B25)&gt;0),--(INDEX(Matrix!$C$5:$EV$304,0,CR$3)&gt;0)))</f>
        <v>6</v>
      </c>
      <c r="CS25" s="12" t="n">
        <f aca="false">IF(OR($A25="",CS$4=""),"",SUMPRODUCT(--(INDEX(Matrix!$C$5:$EV$304,0,$B25)&gt;0),--(INDEX(Matrix!$C$5:$EV$304,0,CS$3)&gt;0)))</f>
        <v>7</v>
      </c>
      <c r="CT25" s="12" t="n">
        <f aca="false">IF(OR($A25="",CT$4=""),"",SUMPRODUCT(--(INDEX(Matrix!$C$5:$EV$304,0,$B25)&gt;0),--(INDEX(Matrix!$C$5:$EV$304,0,CT$3)&gt;0)))</f>
        <v>7</v>
      </c>
      <c r="CU25" s="12" t="n">
        <f aca="false">IF(OR($A25="",CU$4=""),"",SUMPRODUCT(--(INDEX(Matrix!$C$5:$EV$304,0,$B25)&gt;0),--(INDEX(Matrix!$C$5:$EV$304,0,CU$3)&gt;0)))</f>
        <v>6</v>
      </c>
      <c r="CV25" s="12" t="n">
        <f aca="false">IF(OR($A25="",CV$4=""),"",SUMPRODUCT(--(INDEX(Matrix!$C$5:$EV$304,0,$B25)&gt;0),--(INDEX(Matrix!$C$5:$EV$304,0,CV$3)&gt;0)))</f>
        <v>6</v>
      </c>
      <c r="CW25" s="12" t="n">
        <f aca="false">IF(OR($A25="",CW$4=""),"",SUMPRODUCT(--(INDEX(Matrix!$C$5:$EV$304,0,$B25)&gt;0),--(INDEX(Matrix!$C$5:$EV$304,0,CW$3)&gt;0)))</f>
        <v>5</v>
      </c>
      <c r="CX25" s="12" t="n">
        <f aca="false">IF(OR($A25="",CX$4=""),"",SUMPRODUCT(--(INDEX(Matrix!$C$5:$EV$304,0,$B25)&gt;0),--(INDEX(Matrix!$C$5:$EV$304,0,CX$3)&gt;0)))</f>
        <v>6</v>
      </c>
      <c r="CY25" s="12" t="n">
        <f aca="false">IF(OR($A25="",CY$4=""),"",SUMPRODUCT(--(INDEX(Matrix!$C$5:$EV$304,0,$B25)&gt;0),--(INDEX(Matrix!$C$5:$EV$304,0,CY$3)&gt;0)))</f>
        <v>6</v>
      </c>
      <c r="CZ25" s="12" t="n">
        <f aca="false">IF(OR($A25="",CZ$4=""),"",SUMPRODUCT(--(INDEX(Matrix!$C$5:$EV$304,0,$B25)&gt;0),--(INDEX(Matrix!$C$5:$EV$304,0,CZ$3)&gt;0)))</f>
        <v>0</v>
      </c>
      <c r="DA25" s="12" t="n">
        <f aca="false">IF(OR($A25="",DA$4=""),"",SUMPRODUCT(--(INDEX(Matrix!$C$5:$EV$304,0,$B25)&gt;0),--(INDEX(Matrix!$C$5:$EV$304,0,DA$3)&gt;0)))</f>
        <v>7</v>
      </c>
      <c r="DB25" s="12" t="n">
        <f aca="false">IF(OR($A25="",DB$4=""),"",SUMPRODUCT(--(INDEX(Matrix!$C$5:$EV$304,0,$B25)&gt;0),--(INDEX(Matrix!$C$5:$EV$304,0,DB$3)&gt;0)))</f>
        <v>0</v>
      </c>
      <c r="DC25" s="12" t="n">
        <f aca="false">IF(OR($A25="",DC$4=""),"",SUMPRODUCT(--(INDEX(Matrix!$C$5:$EV$304,0,$B25)&gt;0),--(INDEX(Matrix!$C$5:$EV$304,0,DC$3)&gt;0)))</f>
        <v>0</v>
      </c>
      <c r="DD25" s="12" t="n">
        <f aca="false">IF(OR($A25="",DD$4=""),"",SUMPRODUCT(--(INDEX(Matrix!$C$5:$EV$304,0,$B25)&gt;0),--(INDEX(Matrix!$C$5:$EV$304,0,DD$3)&gt;0)))</f>
        <v>3</v>
      </c>
      <c r="DE25" s="12" t="str">
        <f aca="false">IF(OR($A25="",DE$4=""),"",SUMPRODUCT(--(INDEX(Matrix!$C$5:$EV$304,0,$B25)&gt;0),--(INDEX(Matrix!$C$5:$EV$304,0,DE$3)&gt;0)))</f>
        <v/>
      </c>
      <c r="DF25" s="12" t="str">
        <f aca="false">IF(OR($A25="",DF$4=""),"",SUMPRODUCT(--(INDEX(Matrix!$C$5:$EV$304,0,$B25)&gt;0),--(INDEX(Matrix!$C$5:$EV$304,0,DF$3)&gt;0)))</f>
        <v/>
      </c>
      <c r="DG25" s="12" t="str">
        <f aca="false">IF(OR($A25="",DG$4=""),"",SUMPRODUCT(--(INDEX(Matrix!$C$5:$EV$304,0,$B25)&gt;0),--(INDEX(Matrix!$C$5:$EV$304,0,DG$3)&gt;0)))</f>
        <v/>
      </c>
      <c r="DH25" s="12" t="str">
        <f aca="false">IF(OR($A25="",DH$4=""),"",SUMPRODUCT(--(INDEX(Matrix!$C$5:$EV$304,0,$B25)&gt;0),--(INDEX(Matrix!$C$5:$EV$304,0,DH$3)&gt;0)))</f>
        <v/>
      </c>
      <c r="DI25" s="12" t="str">
        <f aca="false">IF(OR($A25="",DI$4=""),"",SUMPRODUCT(--(INDEX(Matrix!$C$5:$EV$304,0,$B25)&gt;0),--(INDEX(Matrix!$C$5:$EV$304,0,DI$3)&gt;0)))</f>
        <v/>
      </c>
      <c r="DJ25" s="12" t="str">
        <f aca="false">IF(OR($A25="",DJ$4=""),"",SUMPRODUCT(--(INDEX(Matrix!$C$5:$EV$304,0,$B25)&gt;0),--(INDEX(Matrix!$C$5:$EV$304,0,DJ$3)&gt;0)))</f>
        <v/>
      </c>
      <c r="DK25" s="12" t="str">
        <f aca="false">IF(OR($A25="",DK$4=""),"",SUMPRODUCT(--(INDEX(Matrix!$C$5:$EV$304,0,$B25)&gt;0),--(INDEX(Matrix!$C$5:$EV$304,0,DK$3)&gt;0)))</f>
        <v/>
      </c>
      <c r="DL25" s="12" t="str">
        <f aca="false">IF(OR($A25="",DL$4=""),"",SUMPRODUCT(--(INDEX(Matrix!$C$5:$EV$304,0,$B25)&gt;0),--(INDEX(Matrix!$C$5:$EV$304,0,DL$3)&gt;0)))</f>
        <v/>
      </c>
      <c r="DM25" s="12" t="str">
        <f aca="false">IF(OR($A25="",DM$4=""),"",SUMPRODUCT(--(INDEX(Matrix!$C$5:$EV$304,0,$B25)&gt;0),--(INDEX(Matrix!$C$5:$EV$304,0,DM$3)&gt;0)))</f>
        <v/>
      </c>
      <c r="DN25" s="12" t="str">
        <f aca="false">IF(OR($A25="",DN$4=""),"",SUMPRODUCT(--(INDEX(Matrix!$C$5:$EV$304,0,$B25)&gt;0),--(INDEX(Matrix!$C$5:$EV$304,0,DN$3)&gt;0)))</f>
        <v/>
      </c>
      <c r="DO25" s="12" t="str">
        <f aca="false">IF(OR($A25="",DO$4=""),"",SUMPRODUCT(--(INDEX(Matrix!$C$5:$EV$304,0,$B25)&gt;0),--(INDEX(Matrix!$C$5:$EV$304,0,DO$3)&gt;0)))</f>
        <v/>
      </c>
      <c r="DP25" s="12" t="str">
        <f aca="false">IF(OR($A25="",DP$4=""),"",SUMPRODUCT(--(INDEX(Matrix!$C$5:$EV$304,0,$B25)&gt;0),--(INDEX(Matrix!$C$5:$EV$304,0,DP$3)&gt;0)))</f>
        <v/>
      </c>
      <c r="DQ25" s="12" t="str">
        <f aca="false">IF(OR($A25="",DQ$4=""),"",SUMPRODUCT(--(INDEX(Matrix!$C$5:$EV$304,0,$B25)&gt;0),--(INDEX(Matrix!$C$5:$EV$304,0,DQ$3)&gt;0)))</f>
        <v/>
      </c>
      <c r="DR25" s="12" t="str">
        <f aca="false">IF(OR($A25="",DR$4=""),"",SUMPRODUCT(--(INDEX(Matrix!$C$5:$EV$304,0,$B25)&gt;0),--(INDEX(Matrix!$C$5:$EV$304,0,DR$3)&gt;0)))</f>
        <v/>
      </c>
      <c r="DS25" s="12" t="str">
        <f aca="false">IF(OR($A25="",DS$4=""),"",SUMPRODUCT(--(INDEX(Matrix!$C$5:$EV$304,0,$B25)&gt;0),--(INDEX(Matrix!$C$5:$EV$304,0,DS$3)&gt;0)))</f>
        <v/>
      </c>
      <c r="DT25" s="12" t="str">
        <f aca="false">IF(OR($A25="",DT$4=""),"",SUMPRODUCT(--(INDEX(Matrix!$C$5:$EV$304,0,$B25)&gt;0),--(INDEX(Matrix!$C$5:$EV$304,0,DT$3)&gt;0)))</f>
        <v/>
      </c>
      <c r="DU25" s="12" t="str">
        <f aca="false">IF(OR($A25="",DU$4=""),"",SUMPRODUCT(--(INDEX(Matrix!$C$5:$EV$304,0,$B25)&gt;0),--(INDEX(Matrix!$C$5:$EV$304,0,DU$3)&gt;0)))</f>
        <v/>
      </c>
      <c r="DV25" s="12" t="str">
        <f aca="false">IF(OR($A25="",DV$4=""),"",SUMPRODUCT(--(INDEX(Matrix!$C$5:$EV$304,0,$B25)&gt;0),--(INDEX(Matrix!$C$5:$EV$304,0,DV$3)&gt;0)))</f>
        <v/>
      </c>
      <c r="DW25" s="12" t="str">
        <f aca="false">IF(OR($A25="",DW$4=""),"",SUMPRODUCT(--(INDEX(Matrix!$C$5:$EV$304,0,$B25)&gt;0),--(INDEX(Matrix!$C$5:$EV$304,0,DW$3)&gt;0)))</f>
        <v/>
      </c>
      <c r="DX25" s="12" t="str">
        <f aca="false">IF(OR($A25="",DX$4=""),"",SUMPRODUCT(--(INDEX(Matrix!$C$5:$EV$304,0,$B25)&gt;0),--(INDEX(Matrix!$C$5:$EV$304,0,DX$3)&gt;0)))</f>
        <v/>
      </c>
      <c r="DY25" s="12" t="str">
        <f aca="false">IF(OR($A25="",DY$4=""),"",SUMPRODUCT(--(INDEX(Matrix!$C$5:$EV$304,0,$B25)&gt;0),--(INDEX(Matrix!$C$5:$EV$304,0,DY$3)&gt;0)))</f>
        <v/>
      </c>
      <c r="DZ25" s="12" t="str">
        <f aca="false">IF(OR($A25="",DZ$4=""),"",SUMPRODUCT(--(INDEX(Matrix!$C$5:$EV$304,0,$B25)&gt;0),--(INDEX(Matrix!$C$5:$EV$304,0,DZ$3)&gt;0)))</f>
        <v/>
      </c>
      <c r="EA25" s="12" t="str">
        <f aca="false">IF(OR($A25="",EA$4=""),"",SUMPRODUCT(--(INDEX(Matrix!$C$5:$EV$304,0,$B25)&gt;0),--(INDEX(Matrix!$C$5:$EV$304,0,EA$3)&gt;0)))</f>
        <v/>
      </c>
      <c r="EB25" s="12" t="str">
        <f aca="false">IF(OR($A25="",EB$4=""),"",SUMPRODUCT(--(INDEX(Matrix!$C$5:$EV$304,0,$B25)&gt;0),--(INDEX(Matrix!$C$5:$EV$304,0,EB$3)&gt;0)))</f>
        <v/>
      </c>
      <c r="EC25" s="12" t="str">
        <f aca="false">IF(OR($A25="",EC$4=""),"",SUMPRODUCT(--(INDEX(Matrix!$C$5:$EV$304,0,$B25)&gt;0),--(INDEX(Matrix!$C$5:$EV$304,0,EC$3)&gt;0)))</f>
        <v/>
      </c>
      <c r="ED25" s="12" t="str">
        <f aca="false">IF(OR($A25="",ED$4=""),"",SUMPRODUCT(--(INDEX(Matrix!$C$5:$EV$304,0,$B25)&gt;0),--(INDEX(Matrix!$C$5:$EV$304,0,ED$3)&gt;0)))</f>
        <v/>
      </c>
      <c r="EE25" s="12" t="str">
        <f aca="false">IF(OR($A25="",EE$4=""),"",SUMPRODUCT(--(INDEX(Matrix!$C$5:$EV$304,0,$B25)&gt;0),--(INDEX(Matrix!$C$5:$EV$304,0,EE$3)&gt;0)))</f>
        <v/>
      </c>
      <c r="EF25" s="12" t="str">
        <f aca="false">IF(OR($A25="",EF$4=""),"",SUMPRODUCT(--(INDEX(Matrix!$C$5:$EV$304,0,$B25)&gt;0),--(INDEX(Matrix!$C$5:$EV$304,0,EF$3)&gt;0)))</f>
        <v/>
      </c>
      <c r="EG25" s="12" t="str">
        <f aca="false">IF(OR($A25="",EG$4=""),"",SUMPRODUCT(--(INDEX(Matrix!$C$5:$EV$304,0,$B25)&gt;0),--(INDEX(Matrix!$C$5:$EV$304,0,EG$3)&gt;0)))</f>
        <v/>
      </c>
      <c r="EH25" s="12" t="str">
        <f aca="false">IF(OR($A25="",EH$4=""),"",SUMPRODUCT(--(INDEX(Matrix!$C$5:$EV$304,0,$B25)&gt;0),--(INDEX(Matrix!$C$5:$EV$304,0,EH$3)&gt;0)))</f>
        <v/>
      </c>
      <c r="EI25" s="12" t="str">
        <f aca="false">IF(OR($A25="",EI$4=""),"",SUMPRODUCT(--(INDEX(Matrix!$C$5:$EV$304,0,$B25)&gt;0),--(INDEX(Matrix!$C$5:$EV$304,0,EI$3)&gt;0)))</f>
        <v/>
      </c>
      <c r="EJ25" s="12" t="str">
        <f aca="false">IF(OR($A25="",EJ$4=""),"",SUMPRODUCT(--(INDEX(Matrix!$C$5:$EV$304,0,$B25)&gt;0),--(INDEX(Matrix!$C$5:$EV$304,0,EJ$3)&gt;0)))</f>
        <v/>
      </c>
      <c r="EK25" s="12" t="str">
        <f aca="false">IF(OR($A25="",EK$4=""),"",SUMPRODUCT(--(INDEX(Matrix!$C$5:$EV$304,0,$B25)&gt;0),--(INDEX(Matrix!$C$5:$EV$304,0,EK$3)&gt;0)))</f>
        <v/>
      </c>
      <c r="EL25" s="12" t="str">
        <f aca="false">IF(OR($A25="",EL$4=""),"",SUMPRODUCT(--(INDEX(Matrix!$C$5:$EV$304,0,$B25)&gt;0),--(INDEX(Matrix!$C$5:$EV$304,0,EL$3)&gt;0)))</f>
        <v/>
      </c>
      <c r="EM25" s="12" t="str">
        <f aca="false">IF(OR($A25="",EM$4=""),"",SUMPRODUCT(--(INDEX(Matrix!$C$5:$EV$304,0,$B25)&gt;0),--(INDEX(Matrix!$C$5:$EV$304,0,EM$3)&gt;0)))</f>
        <v/>
      </c>
      <c r="EN25" s="12" t="str">
        <f aca="false">IF(OR($A25="",EN$4=""),"",SUMPRODUCT(--(INDEX(Matrix!$C$5:$EV$304,0,$B25)&gt;0),--(INDEX(Matrix!$C$5:$EV$304,0,EN$3)&gt;0)))</f>
        <v/>
      </c>
      <c r="EO25" s="12" t="str">
        <f aca="false">IF(OR($A25="",EO$4=""),"",SUMPRODUCT(--(INDEX(Matrix!$C$5:$EV$304,0,$B25)&gt;0),--(INDEX(Matrix!$C$5:$EV$304,0,EO$3)&gt;0)))</f>
        <v/>
      </c>
      <c r="EP25" s="12" t="str">
        <f aca="false">IF(OR($A25="",EP$4=""),"",SUMPRODUCT(--(INDEX(Matrix!$C$5:$EV$304,0,$B25)&gt;0),--(INDEX(Matrix!$C$5:$EV$304,0,EP$3)&gt;0)))</f>
        <v/>
      </c>
      <c r="EQ25" s="12" t="str">
        <f aca="false">IF(OR($A25="",EQ$4=""),"",SUMPRODUCT(--(INDEX(Matrix!$C$5:$EV$304,0,$B25)&gt;0),--(INDEX(Matrix!$C$5:$EV$304,0,EQ$3)&gt;0)))</f>
        <v/>
      </c>
      <c r="ER25" s="12" t="str">
        <f aca="false">IF(OR($A25="",ER$4=""),"",SUMPRODUCT(--(INDEX(Matrix!$C$5:$EV$304,0,$B25)&gt;0),--(INDEX(Matrix!$C$5:$EV$304,0,ER$3)&gt;0)))</f>
        <v/>
      </c>
      <c r="ES25" s="12" t="str">
        <f aca="false">IF(OR($A25="",ES$4=""),"",SUMPRODUCT(--(INDEX(Matrix!$C$5:$EV$304,0,$B25)&gt;0),--(INDEX(Matrix!$C$5:$EV$304,0,ES$3)&gt;0)))</f>
        <v/>
      </c>
      <c r="ET25" s="12" t="str">
        <f aca="false">IF(OR($A25="",ET$4=""),"",SUMPRODUCT(--(INDEX(Matrix!$C$5:$EV$304,0,$B25)&gt;0),--(INDEX(Matrix!$C$5:$EV$304,0,ET$3)&gt;0)))</f>
        <v/>
      </c>
      <c r="EU25" s="12" t="str">
        <f aca="false">IF(OR($A25="",EU$4=""),"",SUMPRODUCT(--(INDEX(Matrix!$C$5:$EV$304,0,$B25)&gt;0),--(INDEX(Matrix!$C$5:$EV$304,0,EU$3)&gt;0)))</f>
        <v/>
      </c>
      <c r="EV25" s="12" t="str">
        <f aca="false">IF(OR($A25="",EV$4=""),"",SUMPRODUCT(--(INDEX(Matrix!$C$5:$EV$304,0,$B25)&gt;0),--(INDEX(Matrix!$C$5:$EV$304,0,EV$3)&gt;0)))</f>
        <v/>
      </c>
    </row>
    <row r="26" customFormat="false" ht="15" hidden="false" customHeight="false" outlineLevel="0" collapsed="false">
      <c r="A26" s="6" t="str">
        <f aca="false">IF(INDEX(Products!$A$2:$A$151,$B26)="","",INDEX(Products!$A$2:$A$151,$B26))</f>
        <v>Prucalopride 2</v>
      </c>
      <c r="B26" s="23" t="n">
        <v>22</v>
      </c>
      <c r="C26" s="12" t="n">
        <f aca="false">IF(OR($A26="",C$4=""),"",SUMPRODUCT(--(INDEX(Matrix!$C$5:$EV$304,0,$B26)&gt;0),--(INDEX(Matrix!$C$5:$EV$304,0,C$3)&gt;0)))</f>
        <v>7</v>
      </c>
      <c r="D26" s="12" t="n">
        <f aca="false">IF(OR($A26="",D$4=""),"",SUMPRODUCT(--(INDEX(Matrix!$C$5:$EV$304,0,$B26)&gt;0),--(INDEX(Matrix!$C$5:$EV$304,0,D$3)&gt;0)))</f>
        <v>7</v>
      </c>
      <c r="E26" s="12" t="n">
        <f aca="false">IF(OR($A26="",E$4=""),"",SUMPRODUCT(--(INDEX(Matrix!$C$5:$EV$304,0,$B26)&gt;0),--(INDEX(Matrix!$C$5:$EV$304,0,E$3)&gt;0)))</f>
        <v>6</v>
      </c>
      <c r="F26" s="12" t="n">
        <f aca="false">IF(OR($A26="",F$4=""),"",SUMPRODUCT(--(INDEX(Matrix!$C$5:$EV$304,0,$B26)&gt;0),--(INDEX(Matrix!$C$5:$EV$304,0,F$3)&gt;0)))</f>
        <v>7</v>
      </c>
      <c r="G26" s="12" t="n">
        <f aca="false">IF(OR($A26="",G$4=""),"",SUMPRODUCT(--(INDEX(Matrix!$C$5:$EV$304,0,$B26)&gt;0),--(INDEX(Matrix!$C$5:$EV$304,0,G$3)&gt;0)))</f>
        <v>7</v>
      </c>
      <c r="H26" s="12" t="n">
        <f aca="false">IF(OR($A26="",H$4=""),"",SUMPRODUCT(--(INDEX(Matrix!$C$5:$EV$304,0,$B26)&gt;0),--(INDEX(Matrix!$C$5:$EV$304,0,H$3)&gt;0)))</f>
        <v>7</v>
      </c>
      <c r="I26" s="12" t="n">
        <f aca="false">IF(OR($A26="",I$4=""),"",SUMPRODUCT(--(INDEX(Matrix!$C$5:$EV$304,0,$B26)&gt;0),--(INDEX(Matrix!$C$5:$EV$304,0,I$3)&gt;0)))</f>
        <v>7</v>
      </c>
      <c r="J26" s="12" t="n">
        <f aca="false">IF(OR($A26="",J$4=""),"",SUMPRODUCT(--(INDEX(Matrix!$C$5:$EV$304,0,$B26)&gt;0),--(INDEX(Matrix!$C$5:$EV$304,0,J$3)&gt;0)))</f>
        <v>7</v>
      </c>
      <c r="K26" s="12" t="n">
        <f aca="false">IF(OR($A26="",K$4=""),"",SUMPRODUCT(--(INDEX(Matrix!$C$5:$EV$304,0,$B26)&gt;0),--(INDEX(Matrix!$C$5:$EV$304,0,K$3)&gt;0)))</f>
        <v>4</v>
      </c>
      <c r="L26" s="12" t="n">
        <f aca="false">IF(OR($A26="",L$4=""),"",SUMPRODUCT(--(INDEX(Matrix!$C$5:$EV$304,0,$B26)&gt;0),--(INDEX(Matrix!$C$5:$EV$304,0,L$3)&gt;0)))</f>
        <v>4</v>
      </c>
      <c r="M26" s="12" t="n">
        <f aca="false">IF(OR($A26="",M$4=""),"",SUMPRODUCT(--(INDEX(Matrix!$C$5:$EV$304,0,$B26)&gt;0),--(INDEX(Matrix!$C$5:$EV$304,0,M$3)&gt;0)))</f>
        <v>4</v>
      </c>
      <c r="N26" s="12" t="n">
        <f aca="false">IF(OR($A26="",N$4=""),"",SUMPRODUCT(--(INDEX(Matrix!$C$5:$EV$304,0,$B26)&gt;0),--(INDEX(Matrix!$C$5:$EV$304,0,N$3)&gt;0)))</f>
        <v>6</v>
      </c>
      <c r="O26" s="12" t="n">
        <f aca="false">IF(OR($A26="",O$4=""),"",SUMPRODUCT(--(INDEX(Matrix!$C$5:$EV$304,0,$B26)&gt;0),--(INDEX(Matrix!$C$5:$EV$304,0,O$3)&gt;0)))</f>
        <v>5</v>
      </c>
      <c r="P26" s="12" t="n">
        <f aca="false">IF(OR($A26="",P$4=""),"",SUMPRODUCT(--(INDEX(Matrix!$C$5:$EV$304,0,$B26)&gt;0),--(INDEX(Matrix!$C$5:$EV$304,0,P$3)&gt;0)))</f>
        <v>6</v>
      </c>
      <c r="Q26" s="12" t="n">
        <f aca="false">IF(OR($A26="",Q$4=""),"",SUMPRODUCT(--(INDEX(Matrix!$C$5:$EV$304,0,$B26)&gt;0),--(INDEX(Matrix!$C$5:$EV$304,0,Q$3)&gt;0)))</f>
        <v>5</v>
      </c>
      <c r="R26" s="12" t="n">
        <f aca="false">IF(OR($A26="",R$4=""),"",SUMPRODUCT(--(INDEX(Matrix!$C$5:$EV$304,0,$B26)&gt;0),--(INDEX(Matrix!$C$5:$EV$304,0,R$3)&gt;0)))</f>
        <v>6</v>
      </c>
      <c r="S26" s="12" t="n">
        <f aca="false">IF(OR($A26="",S$4=""),"",SUMPRODUCT(--(INDEX(Matrix!$C$5:$EV$304,0,$B26)&gt;0),--(INDEX(Matrix!$C$5:$EV$304,0,S$3)&gt;0)))</f>
        <v>6</v>
      </c>
      <c r="T26" s="12" t="n">
        <f aca="false">IF(OR($A26="",T$4=""),"",SUMPRODUCT(--(INDEX(Matrix!$C$5:$EV$304,0,$B26)&gt;0),--(INDEX(Matrix!$C$5:$EV$304,0,T$3)&gt;0)))</f>
        <v>6</v>
      </c>
      <c r="U26" s="12" t="n">
        <f aca="false">IF(OR($A26="",U$4=""),"",SUMPRODUCT(--(INDEX(Matrix!$C$5:$EV$304,0,$B26)&gt;0),--(INDEX(Matrix!$C$5:$EV$304,0,U$3)&gt;0)))</f>
        <v>0</v>
      </c>
      <c r="V26" s="12" t="n">
        <f aca="false">IF(OR($A26="",V$4=""),"",SUMPRODUCT(--(INDEX(Matrix!$C$5:$EV$304,0,$B26)&gt;0),--(INDEX(Matrix!$C$5:$EV$304,0,V$3)&gt;0)))</f>
        <v>0</v>
      </c>
      <c r="W26" s="12" t="n">
        <f aca="false">IF(OR($A26="",W$4=""),"",SUMPRODUCT(--(INDEX(Matrix!$C$5:$EV$304,0,$B26)&gt;0),--(INDEX(Matrix!$C$5:$EV$304,0,W$3)&gt;0)))</f>
        <v>11</v>
      </c>
      <c r="X26" s="12" t="n">
        <f aca="false">IF(OR($A26="",X$4=""),"",SUMPRODUCT(--(INDEX(Matrix!$C$5:$EV$304,0,$B26)&gt;0),--(INDEX(Matrix!$C$5:$EV$304,0,X$3)&gt;0)))</f>
        <v>13</v>
      </c>
      <c r="Y26" s="12" t="n">
        <f aca="false">IF(OR($A26="",Y$4=""),"",SUMPRODUCT(--(INDEX(Matrix!$C$5:$EV$304,0,$B26)&gt;0),--(INDEX(Matrix!$C$5:$EV$304,0,Y$3)&gt;0)))</f>
        <v>8</v>
      </c>
      <c r="Z26" s="12" t="n">
        <f aca="false">IF(OR($A26="",Z$4=""),"",SUMPRODUCT(--(INDEX(Matrix!$C$5:$EV$304,0,$B26)&gt;0),--(INDEX(Matrix!$C$5:$EV$304,0,Z$3)&gt;0)))</f>
        <v>6</v>
      </c>
      <c r="AA26" s="12" t="n">
        <f aca="false">IF(OR($A26="",AA$4=""),"",SUMPRODUCT(--(INDEX(Matrix!$C$5:$EV$304,0,$B26)&gt;0),--(INDEX(Matrix!$C$5:$EV$304,0,AA$3)&gt;0)))</f>
        <v>7</v>
      </c>
      <c r="AB26" s="12" t="n">
        <f aca="false">IF(OR($A26="",AB$4=""),"",SUMPRODUCT(--(INDEX(Matrix!$C$5:$EV$304,0,$B26)&gt;0),--(INDEX(Matrix!$C$5:$EV$304,0,AB$3)&gt;0)))</f>
        <v>1</v>
      </c>
      <c r="AC26" s="12" t="n">
        <f aca="false">IF(OR($A26="",AC$4=""),"",SUMPRODUCT(--(INDEX(Matrix!$C$5:$EV$304,0,$B26)&gt;0),--(INDEX(Matrix!$C$5:$EV$304,0,AC$3)&gt;0)))</f>
        <v>2</v>
      </c>
      <c r="AD26" s="12" t="n">
        <f aca="false">IF(OR($A26="",AD$4=""),"",SUMPRODUCT(--(INDEX(Matrix!$C$5:$EV$304,0,$B26)&gt;0),--(INDEX(Matrix!$C$5:$EV$304,0,AD$3)&gt;0)))</f>
        <v>0</v>
      </c>
      <c r="AE26" s="12" t="n">
        <f aca="false">IF(OR($A26="",AE$4=""),"",SUMPRODUCT(--(INDEX(Matrix!$C$5:$EV$304,0,$B26)&gt;0),--(INDEX(Matrix!$C$5:$EV$304,0,AE$3)&gt;0)))</f>
        <v>7</v>
      </c>
      <c r="AF26" s="12" t="n">
        <f aca="false">IF(OR($A26="",AF$4=""),"",SUMPRODUCT(--(INDEX(Matrix!$C$5:$EV$304,0,$B26)&gt;0),--(INDEX(Matrix!$C$5:$EV$304,0,AF$3)&gt;0)))</f>
        <v>7</v>
      </c>
      <c r="AG26" s="12" t="n">
        <f aca="false">IF(OR($A26="",AG$4=""),"",SUMPRODUCT(--(INDEX(Matrix!$C$5:$EV$304,0,$B26)&gt;0),--(INDEX(Matrix!$C$5:$EV$304,0,AG$3)&gt;0)))</f>
        <v>7</v>
      </c>
      <c r="AH26" s="12" t="n">
        <f aca="false">IF(OR($A26="",AH$4=""),"",SUMPRODUCT(--(INDEX(Matrix!$C$5:$EV$304,0,$B26)&gt;0),--(INDEX(Matrix!$C$5:$EV$304,0,AH$3)&gt;0)))</f>
        <v>7</v>
      </c>
      <c r="AI26" s="12" t="n">
        <f aca="false">IF(OR($A26="",AI$4=""),"",SUMPRODUCT(--(INDEX(Matrix!$C$5:$EV$304,0,$B26)&gt;0),--(INDEX(Matrix!$C$5:$EV$304,0,AI$3)&gt;0)))</f>
        <v>6</v>
      </c>
      <c r="AJ26" s="12" t="n">
        <f aca="false">IF(OR($A26="",AJ$4=""),"",SUMPRODUCT(--(INDEX(Matrix!$C$5:$EV$304,0,$B26)&gt;0),--(INDEX(Matrix!$C$5:$EV$304,0,AJ$3)&gt;0)))</f>
        <v>6</v>
      </c>
      <c r="AK26" s="12" t="n">
        <f aca="false">IF(OR($A26="",AK$4=""),"",SUMPRODUCT(--(INDEX(Matrix!$C$5:$EV$304,0,$B26)&gt;0),--(INDEX(Matrix!$C$5:$EV$304,0,AK$3)&gt;0)))</f>
        <v>8</v>
      </c>
      <c r="AL26" s="12" t="n">
        <f aca="false">IF(OR($A26="",AL$4=""),"",SUMPRODUCT(--(INDEX(Matrix!$C$5:$EV$304,0,$B26)&gt;0),--(INDEX(Matrix!$C$5:$EV$304,0,AL$3)&gt;0)))</f>
        <v>8</v>
      </c>
      <c r="AM26" s="12" t="n">
        <f aca="false">IF(OR($A26="",AM$4=""),"",SUMPRODUCT(--(INDEX(Matrix!$C$5:$EV$304,0,$B26)&gt;0),--(INDEX(Matrix!$C$5:$EV$304,0,AM$3)&gt;0)))</f>
        <v>3</v>
      </c>
      <c r="AN26" s="12" t="n">
        <f aca="false">IF(OR($A26="",AN$4=""),"",SUMPRODUCT(--(INDEX(Matrix!$C$5:$EV$304,0,$B26)&gt;0),--(INDEX(Matrix!$C$5:$EV$304,0,AN$3)&gt;0)))</f>
        <v>3</v>
      </c>
      <c r="AO26" s="12" t="n">
        <f aca="false">IF(OR($A26="",AO$4=""),"",SUMPRODUCT(--(INDEX(Matrix!$C$5:$EV$304,0,$B26)&gt;0),--(INDEX(Matrix!$C$5:$EV$304,0,AO$3)&gt;0)))</f>
        <v>1</v>
      </c>
      <c r="AP26" s="12" t="n">
        <f aca="false">IF(OR($A26="",AP$4=""),"",SUMPRODUCT(--(INDEX(Matrix!$C$5:$EV$304,0,$B26)&gt;0),--(INDEX(Matrix!$C$5:$EV$304,0,AP$3)&gt;0)))</f>
        <v>1</v>
      </c>
      <c r="AQ26" s="12" t="n">
        <f aca="false">IF(OR($A26="",AQ$4=""),"",SUMPRODUCT(--(INDEX(Matrix!$C$5:$EV$304,0,$B26)&gt;0),--(INDEX(Matrix!$C$5:$EV$304,0,AQ$3)&gt;0)))</f>
        <v>1</v>
      </c>
      <c r="AR26" s="12" t="n">
        <f aca="false">IF(OR($A26="",AR$4=""),"",SUMPRODUCT(--(INDEX(Matrix!$C$5:$EV$304,0,$B26)&gt;0),--(INDEX(Matrix!$C$5:$EV$304,0,AR$3)&gt;0)))</f>
        <v>1</v>
      </c>
      <c r="AS26" s="12" t="n">
        <f aca="false">IF(OR($A26="",AS$4=""),"",SUMPRODUCT(--(INDEX(Matrix!$C$5:$EV$304,0,$B26)&gt;0),--(INDEX(Matrix!$C$5:$EV$304,0,AS$3)&gt;0)))</f>
        <v>1</v>
      </c>
      <c r="AT26" s="12" t="n">
        <f aca="false">IF(OR($A26="",AT$4=""),"",SUMPRODUCT(--(INDEX(Matrix!$C$5:$EV$304,0,$B26)&gt;0),--(INDEX(Matrix!$C$5:$EV$304,0,AT$3)&gt;0)))</f>
        <v>1</v>
      </c>
      <c r="AU26" s="12" t="n">
        <f aca="false">IF(OR($A26="",AU$4=""),"",SUMPRODUCT(--(INDEX(Matrix!$C$5:$EV$304,0,$B26)&gt;0),--(INDEX(Matrix!$C$5:$EV$304,0,AU$3)&gt;0)))</f>
        <v>0</v>
      </c>
      <c r="AV26" s="12" t="n">
        <f aca="false">IF(OR($A26="",AV$4=""),"",SUMPRODUCT(--(INDEX(Matrix!$C$5:$EV$304,0,$B26)&gt;0),--(INDEX(Matrix!$C$5:$EV$304,0,AV$3)&gt;0)))</f>
        <v>6</v>
      </c>
      <c r="AW26" s="12" t="n">
        <f aca="false">IF(OR($A26="",AW$4=""),"",SUMPRODUCT(--(INDEX(Matrix!$C$5:$EV$304,0,$B26)&gt;0),--(INDEX(Matrix!$C$5:$EV$304,0,AW$3)&gt;0)))</f>
        <v>7</v>
      </c>
      <c r="AX26" s="12" t="n">
        <f aca="false">IF(OR($A26="",AX$4=""),"",SUMPRODUCT(--(INDEX(Matrix!$C$5:$EV$304,0,$B26)&gt;0),--(INDEX(Matrix!$C$5:$EV$304,0,AX$3)&gt;0)))</f>
        <v>7</v>
      </c>
      <c r="AY26" s="12" t="n">
        <f aca="false">IF(OR($A26="",AY$4=""),"",SUMPRODUCT(--(INDEX(Matrix!$C$5:$EV$304,0,$B26)&gt;0),--(INDEX(Matrix!$C$5:$EV$304,0,AY$3)&gt;0)))</f>
        <v>7</v>
      </c>
      <c r="AZ26" s="12" t="n">
        <f aca="false">IF(OR($A26="",AZ$4=""),"",SUMPRODUCT(--(INDEX(Matrix!$C$5:$EV$304,0,$B26)&gt;0),--(INDEX(Matrix!$C$5:$EV$304,0,AZ$3)&gt;0)))</f>
        <v>8</v>
      </c>
      <c r="BA26" s="12" t="n">
        <f aca="false">IF(OR($A26="",BA$4=""),"",SUMPRODUCT(--(INDEX(Matrix!$C$5:$EV$304,0,$B26)&gt;0),--(INDEX(Matrix!$C$5:$EV$304,0,BA$3)&gt;0)))</f>
        <v>8</v>
      </c>
      <c r="BB26" s="12" t="n">
        <f aca="false">IF(OR($A26="",BB$4=""),"",SUMPRODUCT(--(INDEX(Matrix!$C$5:$EV$304,0,$B26)&gt;0),--(INDEX(Matrix!$C$5:$EV$304,0,BB$3)&gt;0)))</f>
        <v>9</v>
      </c>
      <c r="BC26" s="12" t="n">
        <f aca="false">IF(OR($A26="",BC$4=""),"",SUMPRODUCT(--(INDEX(Matrix!$C$5:$EV$304,0,$B26)&gt;0),--(INDEX(Matrix!$C$5:$EV$304,0,BC$3)&gt;0)))</f>
        <v>7</v>
      </c>
      <c r="BD26" s="12" t="n">
        <f aca="false">IF(OR($A26="",BD$4=""),"",SUMPRODUCT(--(INDEX(Matrix!$C$5:$EV$304,0,$B26)&gt;0),--(INDEX(Matrix!$C$5:$EV$304,0,BD$3)&gt;0)))</f>
        <v>8</v>
      </c>
      <c r="BE26" s="12" t="n">
        <f aca="false">IF(OR($A26="",BE$4=""),"",SUMPRODUCT(--(INDEX(Matrix!$C$5:$EV$304,0,$B26)&gt;0),--(INDEX(Matrix!$C$5:$EV$304,0,BE$3)&gt;0)))</f>
        <v>8</v>
      </c>
      <c r="BF26" s="12" t="n">
        <f aca="false">IF(OR($A26="",BF$4=""),"",SUMPRODUCT(--(INDEX(Matrix!$C$5:$EV$304,0,$B26)&gt;0),--(INDEX(Matrix!$C$5:$EV$304,0,BF$3)&gt;0)))</f>
        <v>8</v>
      </c>
      <c r="BG26" s="12" t="n">
        <f aca="false">IF(OR($A26="",BG$4=""),"",SUMPRODUCT(--(INDEX(Matrix!$C$5:$EV$304,0,$B26)&gt;0),--(INDEX(Matrix!$C$5:$EV$304,0,BG$3)&gt;0)))</f>
        <v>8</v>
      </c>
      <c r="BH26" s="12" t="n">
        <f aca="false">IF(OR($A26="",BH$4=""),"",SUMPRODUCT(--(INDEX(Matrix!$C$5:$EV$304,0,$B26)&gt;0),--(INDEX(Matrix!$C$5:$EV$304,0,BH$3)&gt;0)))</f>
        <v>8</v>
      </c>
      <c r="BI26" s="12" t="n">
        <f aca="false">IF(OR($A26="",BI$4=""),"",SUMPRODUCT(--(INDEX(Matrix!$C$5:$EV$304,0,$B26)&gt;0),--(INDEX(Matrix!$C$5:$EV$304,0,BI$3)&gt;0)))</f>
        <v>8</v>
      </c>
      <c r="BJ26" s="12" t="n">
        <f aca="false">IF(OR($A26="",BJ$4=""),"",SUMPRODUCT(--(INDEX(Matrix!$C$5:$EV$304,0,$B26)&gt;0),--(INDEX(Matrix!$C$5:$EV$304,0,BJ$3)&gt;0)))</f>
        <v>0</v>
      </c>
      <c r="BK26" s="12" t="n">
        <f aca="false">IF(OR($A26="",BK$4=""),"",SUMPRODUCT(--(INDEX(Matrix!$C$5:$EV$304,0,$B26)&gt;0),--(INDEX(Matrix!$C$5:$EV$304,0,BK$3)&gt;0)))</f>
        <v>8</v>
      </c>
      <c r="BL26" s="12" t="n">
        <f aca="false">IF(OR($A26="",BL$4=""),"",SUMPRODUCT(--(INDEX(Matrix!$C$5:$EV$304,0,$B26)&gt;0),--(INDEX(Matrix!$C$5:$EV$304,0,BL$3)&gt;0)))</f>
        <v>8</v>
      </c>
      <c r="BM26" s="12" t="n">
        <f aca="false">IF(OR($A26="",BM$4=""),"",SUMPRODUCT(--(INDEX(Matrix!$C$5:$EV$304,0,$B26)&gt;0),--(INDEX(Matrix!$C$5:$EV$304,0,BM$3)&gt;0)))</f>
        <v>8</v>
      </c>
      <c r="BN26" s="12" t="n">
        <f aca="false">IF(OR($A26="",BN$4=""),"",SUMPRODUCT(--(INDEX(Matrix!$C$5:$EV$304,0,$B26)&gt;0),--(INDEX(Matrix!$C$5:$EV$304,0,BN$3)&gt;0)))</f>
        <v>8</v>
      </c>
      <c r="BO26" s="12" t="n">
        <f aca="false">IF(OR($A26="",BO$4=""),"",SUMPRODUCT(--(INDEX(Matrix!$C$5:$EV$304,0,$B26)&gt;0),--(INDEX(Matrix!$C$5:$EV$304,0,BO$3)&gt;0)))</f>
        <v>3</v>
      </c>
      <c r="BP26" s="12" t="n">
        <f aca="false">IF(OR($A26="",BP$4=""),"",SUMPRODUCT(--(INDEX(Matrix!$C$5:$EV$304,0,$B26)&gt;0),--(INDEX(Matrix!$C$5:$EV$304,0,BP$3)&gt;0)))</f>
        <v>0</v>
      </c>
      <c r="BQ26" s="12" t="n">
        <f aca="false">IF(OR($A26="",BQ$4=""),"",SUMPRODUCT(--(INDEX(Matrix!$C$5:$EV$304,0,$B26)&gt;0),--(INDEX(Matrix!$C$5:$EV$304,0,BQ$3)&gt;0)))</f>
        <v>0</v>
      </c>
      <c r="BR26" s="12" t="n">
        <f aca="false">IF(OR($A26="",BR$4=""),"",SUMPRODUCT(--(INDEX(Matrix!$C$5:$EV$304,0,$B26)&gt;0),--(INDEX(Matrix!$C$5:$EV$304,0,BR$3)&gt;0)))</f>
        <v>1</v>
      </c>
      <c r="BS26" s="12" t="n">
        <f aca="false">IF(OR($A26="",BS$4=""),"",SUMPRODUCT(--(INDEX(Matrix!$C$5:$EV$304,0,$B26)&gt;0),--(INDEX(Matrix!$C$5:$EV$304,0,BS$3)&gt;0)))</f>
        <v>1</v>
      </c>
      <c r="BT26" s="12" t="n">
        <f aca="false">IF(OR($A26="",BT$4=""),"",SUMPRODUCT(--(INDEX(Matrix!$C$5:$EV$304,0,$B26)&gt;0),--(INDEX(Matrix!$C$5:$EV$304,0,BT$3)&gt;0)))</f>
        <v>0</v>
      </c>
      <c r="BU26" s="12" t="n">
        <f aca="false">IF(OR($A26="",BU$4=""),"",SUMPRODUCT(--(INDEX(Matrix!$C$5:$EV$304,0,$B26)&gt;0),--(INDEX(Matrix!$C$5:$EV$304,0,BU$3)&gt;0)))</f>
        <v>1</v>
      </c>
      <c r="BV26" s="12" t="n">
        <f aca="false">IF(OR($A26="",BV$4=""),"",SUMPRODUCT(--(INDEX(Matrix!$C$5:$EV$304,0,$B26)&gt;0),--(INDEX(Matrix!$C$5:$EV$304,0,BV$3)&gt;0)))</f>
        <v>0</v>
      </c>
      <c r="BW26" s="12" t="n">
        <f aca="false">IF(OR($A26="",BW$4=""),"",SUMPRODUCT(--(INDEX(Matrix!$C$5:$EV$304,0,$B26)&gt;0),--(INDEX(Matrix!$C$5:$EV$304,0,BW$3)&gt;0)))</f>
        <v>1</v>
      </c>
      <c r="BX26" s="12" t="n">
        <f aca="false">IF(OR($A26="",BX$4=""),"",SUMPRODUCT(--(INDEX(Matrix!$C$5:$EV$304,0,$B26)&gt;0),--(INDEX(Matrix!$C$5:$EV$304,0,BX$3)&gt;0)))</f>
        <v>0</v>
      </c>
      <c r="BY26" s="12" t="n">
        <f aca="false">IF(OR($A26="",BY$4=""),"",SUMPRODUCT(--(INDEX(Matrix!$C$5:$EV$304,0,$B26)&gt;0),--(INDEX(Matrix!$C$5:$EV$304,0,BY$3)&gt;0)))</f>
        <v>0</v>
      </c>
      <c r="BZ26" s="12" t="n">
        <f aca="false">IF(OR($A26="",BZ$4=""),"",SUMPRODUCT(--(INDEX(Matrix!$C$5:$EV$304,0,$B26)&gt;0),--(INDEX(Matrix!$C$5:$EV$304,0,BZ$3)&gt;0)))</f>
        <v>1</v>
      </c>
      <c r="CA26" s="12" t="n">
        <f aca="false">IF(OR($A26="",CA$4=""),"",SUMPRODUCT(--(INDEX(Matrix!$C$5:$EV$304,0,$B26)&gt;0),--(INDEX(Matrix!$C$5:$EV$304,0,CA$3)&gt;0)))</f>
        <v>1</v>
      </c>
      <c r="CB26" s="12" t="n">
        <f aca="false">IF(OR($A26="",CB$4=""),"",SUMPRODUCT(--(INDEX(Matrix!$C$5:$EV$304,0,$B26)&gt;0),--(INDEX(Matrix!$C$5:$EV$304,0,CB$3)&gt;0)))</f>
        <v>0</v>
      </c>
      <c r="CC26" s="12" t="n">
        <f aca="false">IF(OR($A26="",CC$4=""),"",SUMPRODUCT(--(INDEX(Matrix!$C$5:$EV$304,0,$B26)&gt;0),--(INDEX(Matrix!$C$5:$EV$304,0,CC$3)&gt;0)))</f>
        <v>0</v>
      </c>
      <c r="CD26" s="12" t="n">
        <f aca="false">IF(OR($A26="",CD$4=""),"",SUMPRODUCT(--(INDEX(Matrix!$C$5:$EV$304,0,$B26)&gt;0),--(INDEX(Matrix!$C$5:$EV$304,0,CD$3)&gt;0)))</f>
        <v>7</v>
      </c>
      <c r="CE26" s="12" t="n">
        <f aca="false">IF(OR($A26="",CE$4=""),"",SUMPRODUCT(--(INDEX(Matrix!$C$5:$EV$304,0,$B26)&gt;0),--(INDEX(Matrix!$C$5:$EV$304,0,CE$3)&gt;0)))</f>
        <v>6</v>
      </c>
      <c r="CF26" s="12" t="n">
        <f aca="false">IF(OR($A26="",CF$4=""),"",SUMPRODUCT(--(INDEX(Matrix!$C$5:$EV$304,0,$B26)&gt;0),--(INDEX(Matrix!$C$5:$EV$304,0,CF$3)&gt;0)))</f>
        <v>3</v>
      </c>
      <c r="CG26" s="12" t="n">
        <f aca="false">IF(OR($A26="",CG$4=""),"",SUMPRODUCT(--(INDEX(Matrix!$C$5:$EV$304,0,$B26)&gt;0),--(INDEX(Matrix!$C$5:$EV$304,0,CG$3)&gt;0)))</f>
        <v>6</v>
      </c>
      <c r="CH26" s="12" t="n">
        <f aca="false">IF(OR($A26="",CH$4=""),"",SUMPRODUCT(--(INDEX(Matrix!$C$5:$EV$304,0,$B26)&gt;0),--(INDEX(Matrix!$C$5:$EV$304,0,CH$3)&gt;0)))</f>
        <v>1</v>
      </c>
      <c r="CI26" s="12" t="n">
        <f aca="false">IF(OR($A26="",CI$4=""),"",SUMPRODUCT(--(INDEX(Matrix!$C$5:$EV$304,0,$B26)&gt;0),--(INDEX(Matrix!$C$5:$EV$304,0,CI$3)&gt;0)))</f>
        <v>6</v>
      </c>
      <c r="CJ26" s="12" t="n">
        <f aca="false">IF(OR($A26="",CJ$4=""),"",SUMPRODUCT(--(INDEX(Matrix!$C$5:$EV$304,0,$B26)&gt;0),--(INDEX(Matrix!$C$5:$EV$304,0,CJ$3)&gt;0)))</f>
        <v>3</v>
      </c>
      <c r="CK26" s="12" t="n">
        <f aca="false">IF(OR($A26="",CK$4=""),"",SUMPRODUCT(--(INDEX(Matrix!$C$5:$EV$304,0,$B26)&gt;0),--(INDEX(Matrix!$C$5:$EV$304,0,CK$3)&gt;0)))</f>
        <v>8</v>
      </c>
      <c r="CL26" s="12" t="n">
        <f aca="false">IF(OR($A26="",CL$4=""),"",SUMPRODUCT(--(INDEX(Matrix!$C$5:$EV$304,0,$B26)&gt;0),--(INDEX(Matrix!$C$5:$EV$304,0,CL$3)&gt;0)))</f>
        <v>3</v>
      </c>
      <c r="CM26" s="12" t="n">
        <f aca="false">IF(OR($A26="",CM$4=""),"",SUMPRODUCT(--(INDEX(Matrix!$C$5:$EV$304,0,$B26)&gt;0),--(INDEX(Matrix!$C$5:$EV$304,0,CM$3)&gt;0)))</f>
        <v>6</v>
      </c>
      <c r="CN26" s="12" t="n">
        <f aca="false">IF(OR($A26="",CN$4=""),"",SUMPRODUCT(--(INDEX(Matrix!$C$5:$EV$304,0,$B26)&gt;0),--(INDEX(Matrix!$C$5:$EV$304,0,CN$3)&gt;0)))</f>
        <v>8</v>
      </c>
      <c r="CO26" s="12" t="n">
        <f aca="false">IF(OR($A26="",CO$4=""),"",SUMPRODUCT(--(INDEX(Matrix!$C$5:$EV$304,0,$B26)&gt;0),--(INDEX(Matrix!$C$5:$EV$304,0,CO$3)&gt;0)))</f>
        <v>8</v>
      </c>
      <c r="CP26" s="12" t="n">
        <f aca="false">IF(OR($A26="",CP$4=""),"",SUMPRODUCT(--(INDEX(Matrix!$C$5:$EV$304,0,$B26)&gt;0),--(INDEX(Matrix!$C$5:$EV$304,0,CP$3)&gt;0)))</f>
        <v>6</v>
      </c>
      <c r="CQ26" s="12" t="n">
        <f aca="false">IF(OR($A26="",CQ$4=""),"",SUMPRODUCT(--(INDEX(Matrix!$C$5:$EV$304,0,$B26)&gt;0),--(INDEX(Matrix!$C$5:$EV$304,0,CQ$3)&gt;0)))</f>
        <v>6</v>
      </c>
      <c r="CR26" s="12" t="n">
        <f aca="false">IF(OR($A26="",CR$4=""),"",SUMPRODUCT(--(INDEX(Matrix!$C$5:$EV$304,0,$B26)&gt;0),--(INDEX(Matrix!$C$5:$EV$304,0,CR$3)&gt;0)))</f>
        <v>6</v>
      </c>
      <c r="CS26" s="12" t="n">
        <f aca="false">IF(OR($A26="",CS$4=""),"",SUMPRODUCT(--(INDEX(Matrix!$C$5:$EV$304,0,$B26)&gt;0),--(INDEX(Matrix!$C$5:$EV$304,0,CS$3)&gt;0)))</f>
        <v>7</v>
      </c>
      <c r="CT26" s="12" t="n">
        <f aca="false">IF(OR($A26="",CT$4=""),"",SUMPRODUCT(--(INDEX(Matrix!$C$5:$EV$304,0,$B26)&gt;0),--(INDEX(Matrix!$C$5:$EV$304,0,CT$3)&gt;0)))</f>
        <v>7</v>
      </c>
      <c r="CU26" s="12" t="n">
        <f aca="false">IF(OR($A26="",CU$4=""),"",SUMPRODUCT(--(INDEX(Matrix!$C$5:$EV$304,0,$B26)&gt;0),--(INDEX(Matrix!$C$5:$EV$304,0,CU$3)&gt;0)))</f>
        <v>6</v>
      </c>
      <c r="CV26" s="12" t="n">
        <f aca="false">IF(OR($A26="",CV$4=""),"",SUMPRODUCT(--(INDEX(Matrix!$C$5:$EV$304,0,$B26)&gt;0),--(INDEX(Matrix!$C$5:$EV$304,0,CV$3)&gt;0)))</f>
        <v>6</v>
      </c>
      <c r="CW26" s="12" t="n">
        <f aca="false">IF(OR($A26="",CW$4=""),"",SUMPRODUCT(--(INDEX(Matrix!$C$5:$EV$304,0,$B26)&gt;0),--(INDEX(Matrix!$C$5:$EV$304,0,CW$3)&gt;0)))</f>
        <v>5</v>
      </c>
      <c r="CX26" s="12" t="n">
        <f aca="false">IF(OR($A26="",CX$4=""),"",SUMPRODUCT(--(INDEX(Matrix!$C$5:$EV$304,0,$B26)&gt;0),--(INDEX(Matrix!$C$5:$EV$304,0,CX$3)&gt;0)))</f>
        <v>6</v>
      </c>
      <c r="CY26" s="12" t="n">
        <f aca="false">IF(OR($A26="",CY$4=""),"",SUMPRODUCT(--(INDEX(Matrix!$C$5:$EV$304,0,$B26)&gt;0),--(INDEX(Matrix!$C$5:$EV$304,0,CY$3)&gt;0)))</f>
        <v>6</v>
      </c>
      <c r="CZ26" s="12" t="n">
        <f aca="false">IF(OR($A26="",CZ$4=""),"",SUMPRODUCT(--(INDEX(Matrix!$C$5:$EV$304,0,$B26)&gt;0),--(INDEX(Matrix!$C$5:$EV$304,0,CZ$3)&gt;0)))</f>
        <v>0</v>
      </c>
      <c r="DA26" s="12" t="n">
        <f aca="false">IF(OR($A26="",DA$4=""),"",SUMPRODUCT(--(INDEX(Matrix!$C$5:$EV$304,0,$B26)&gt;0),--(INDEX(Matrix!$C$5:$EV$304,0,DA$3)&gt;0)))</f>
        <v>7</v>
      </c>
      <c r="DB26" s="12" t="n">
        <f aca="false">IF(OR($A26="",DB$4=""),"",SUMPRODUCT(--(INDEX(Matrix!$C$5:$EV$304,0,$B26)&gt;0),--(INDEX(Matrix!$C$5:$EV$304,0,DB$3)&gt;0)))</f>
        <v>0</v>
      </c>
      <c r="DC26" s="12" t="n">
        <f aca="false">IF(OR($A26="",DC$4=""),"",SUMPRODUCT(--(INDEX(Matrix!$C$5:$EV$304,0,$B26)&gt;0),--(INDEX(Matrix!$C$5:$EV$304,0,DC$3)&gt;0)))</f>
        <v>0</v>
      </c>
      <c r="DD26" s="12" t="n">
        <f aca="false">IF(OR($A26="",DD$4=""),"",SUMPRODUCT(--(INDEX(Matrix!$C$5:$EV$304,0,$B26)&gt;0),--(INDEX(Matrix!$C$5:$EV$304,0,DD$3)&gt;0)))</f>
        <v>3</v>
      </c>
      <c r="DE26" s="12" t="str">
        <f aca="false">IF(OR($A26="",DE$4=""),"",SUMPRODUCT(--(INDEX(Matrix!$C$5:$EV$304,0,$B26)&gt;0),--(INDEX(Matrix!$C$5:$EV$304,0,DE$3)&gt;0)))</f>
        <v/>
      </c>
      <c r="DF26" s="12" t="str">
        <f aca="false">IF(OR($A26="",DF$4=""),"",SUMPRODUCT(--(INDEX(Matrix!$C$5:$EV$304,0,$B26)&gt;0),--(INDEX(Matrix!$C$5:$EV$304,0,DF$3)&gt;0)))</f>
        <v/>
      </c>
      <c r="DG26" s="12" t="str">
        <f aca="false">IF(OR($A26="",DG$4=""),"",SUMPRODUCT(--(INDEX(Matrix!$C$5:$EV$304,0,$B26)&gt;0),--(INDEX(Matrix!$C$5:$EV$304,0,DG$3)&gt;0)))</f>
        <v/>
      </c>
      <c r="DH26" s="12" t="str">
        <f aca="false">IF(OR($A26="",DH$4=""),"",SUMPRODUCT(--(INDEX(Matrix!$C$5:$EV$304,0,$B26)&gt;0),--(INDEX(Matrix!$C$5:$EV$304,0,DH$3)&gt;0)))</f>
        <v/>
      </c>
      <c r="DI26" s="12" t="str">
        <f aca="false">IF(OR($A26="",DI$4=""),"",SUMPRODUCT(--(INDEX(Matrix!$C$5:$EV$304,0,$B26)&gt;0),--(INDEX(Matrix!$C$5:$EV$304,0,DI$3)&gt;0)))</f>
        <v/>
      </c>
      <c r="DJ26" s="12" t="str">
        <f aca="false">IF(OR($A26="",DJ$4=""),"",SUMPRODUCT(--(INDEX(Matrix!$C$5:$EV$304,0,$B26)&gt;0),--(INDEX(Matrix!$C$5:$EV$304,0,DJ$3)&gt;0)))</f>
        <v/>
      </c>
      <c r="DK26" s="12" t="str">
        <f aca="false">IF(OR($A26="",DK$4=""),"",SUMPRODUCT(--(INDEX(Matrix!$C$5:$EV$304,0,$B26)&gt;0),--(INDEX(Matrix!$C$5:$EV$304,0,DK$3)&gt;0)))</f>
        <v/>
      </c>
      <c r="DL26" s="12" t="str">
        <f aca="false">IF(OR($A26="",DL$4=""),"",SUMPRODUCT(--(INDEX(Matrix!$C$5:$EV$304,0,$B26)&gt;0),--(INDEX(Matrix!$C$5:$EV$304,0,DL$3)&gt;0)))</f>
        <v/>
      </c>
      <c r="DM26" s="12" t="str">
        <f aca="false">IF(OR($A26="",DM$4=""),"",SUMPRODUCT(--(INDEX(Matrix!$C$5:$EV$304,0,$B26)&gt;0),--(INDEX(Matrix!$C$5:$EV$304,0,DM$3)&gt;0)))</f>
        <v/>
      </c>
      <c r="DN26" s="12" t="str">
        <f aca="false">IF(OR($A26="",DN$4=""),"",SUMPRODUCT(--(INDEX(Matrix!$C$5:$EV$304,0,$B26)&gt;0),--(INDEX(Matrix!$C$5:$EV$304,0,DN$3)&gt;0)))</f>
        <v/>
      </c>
      <c r="DO26" s="12" t="str">
        <f aca="false">IF(OR($A26="",DO$4=""),"",SUMPRODUCT(--(INDEX(Matrix!$C$5:$EV$304,0,$B26)&gt;0),--(INDEX(Matrix!$C$5:$EV$304,0,DO$3)&gt;0)))</f>
        <v/>
      </c>
      <c r="DP26" s="12" t="str">
        <f aca="false">IF(OR($A26="",DP$4=""),"",SUMPRODUCT(--(INDEX(Matrix!$C$5:$EV$304,0,$B26)&gt;0),--(INDEX(Matrix!$C$5:$EV$304,0,DP$3)&gt;0)))</f>
        <v/>
      </c>
      <c r="DQ26" s="12" t="str">
        <f aca="false">IF(OR($A26="",DQ$4=""),"",SUMPRODUCT(--(INDEX(Matrix!$C$5:$EV$304,0,$B26)&gt;0),--(INDEX(Matrix!$C$5:$EV$304,0,DQ$3)&gt;0)))</f>
        <v/>
      </c>
      <c r="DR26" s="12" t="str">
        <f aca="false">IF(OR($A26="",DR$4=""),"",SUMPRODUCT(--(INDEX(Matrix!$C$5:$EV$304,0,$B26)&gt;0),--(INDEX(Matrix!$C$5:$EV$304,0,DR$3)&gt;0)))</f>
        <v/>
      </c>
      <c r="DS26" s="12" t="str">
        <f aca="false">IF(OR($A26="",DS$4=""),"",SUMPRODUCT(--(INDEX(Matrix!$C$5:$EV$304,0,$B26)&gt;0),--(INDEX(Matrix!$C$5:$EV$304,0,DS$3)&gt;0)))</f>
        <v/>
      </c>
      <c r="DT26" s="12" t="str">
        <f aca="false">IF(OR($A26="",DT$4=""),"",SUMPRODUCT(--(INDEX(Matrix!$C$5:$EV$304,0,$B26)&gt;0),--(INDEX(Matrix!$C$5:$EV$304,0,DT$3)&gt;0)))</f>
        <v/>
      </c>
      <c r="DU26" s="12" t="str">
        <f aca="false">IF(OR($A26="",DU$4=""),"",SUMPRODUCT(--(INDEX(Matrix!$C$5:$EV$304,0,$B26)&gt;0),--(INDEX(Matrix!$C$5:$EV$304,0,DU$3)&gt;0)))</f>
        <v/>
      </c>
      <c r="DV26" s="12" t="str">
        <f aca="false">IF(OR($A26="",DV$4=""),"",SUMPRODUCT(--(INDEX(Matrix!$C$5:$EV$304,0,$B26)&gt;0),--(INDEX(Matrix!$C$5:$EV$304,0,DV$3)&gt;0)))</f>
        <v/>
      </c>
      <c r="DW26" s="12" t="str">
        <f aca="false">IF(OR($A26="",DW$4=""),"",SUMPRODUCT(--(INDEX(Matrix!$C$5:$EV$304,0,$B26)&gt;0),--(INDEX(Matrix!$C$5:$EV$304,0,DW$3)&gt;0)))</f>
        <v/>
      </c>
      <c r="DX26" s="12" t="str">
        <f aca="false">IF(OR($A26="",DX$4=""),"",SUMPRODUCT(--(INDEX(Matrix!$C$5:$EV$304,0,$B26)&gt;0),--(INDEX(Matrix!$C$5:$EV$304,0,DX$3)&gt;0)))</f>
        <v/>
      </c>
      <c r="DY26" s="12" t="str">
        <f aca="false">IF(OR($A26="",DY$4=""),"",SUMPRODUCT(--(INDEX(Matrix!$C$5:$EV$304,0,$B26)&gt;0),--(INDEX(Matrix!$C$5:$EV$304,0,DY$3)&gt;0)))</f>
        <v/>
      </c>
      <c r="DZ26" s="12" t="str">
        <f aca="false">IF(OR($A26="",DZ$4=""),"",SUMPRODUCT(--(INDEX(Matrix!$C$5:$EV$304,0,$B26)&gt;0),--(INDEX(Matrix!$C$5:$EV$304,0,DZ$3)&gt;0)))</f>
        <v/>
      </c>
      <c r="EA26" s="12" t="str">
        <f aca="false">IF(OR($A26="",EA$4=""),"",SUMPRODUCT(--(INDEX(Matrix!$C$5:$EV$304,0,$B26)&gt;0),--(INDEX(Matrix!$C$5:$EV$304,0,EA$3)&gt;0)))</f>
        <v/>
      </c>
      <c r="EB26" s="12" t="str">
        <f aca="false">IF(OR($A26="",EB$4=""),"",SUMPRODUCT(--(INDEX(Matrix!$C$5:$EV$304,0,$B26)&gt;0),--(INDEX(Matrix!$C$5:$EV$304,0,EB$3)&gt;0)))</f>
        <v/>
      </c>
      <c r="EC26" s="12" t="str">
        <f aca="false">IF(OR($A26="",EC$4=""),"",SUMPRODUCT(--(INDEX(Matrix!$C$5:$EV$304,0,$B26)&gt;0),--(INDEX(Matrix!$C$5:$EV$304,0,EC$3)&gt;0)))</f>
        <v/>
      </c>
      <c r="ED26" s="12" t="str">
        <f aca="false">IF(OR($A26="",ED$4=""),"",SUMPRODUCT(--(INDEX(Matrix!$C$5:$EV$304,0,$B26)&gt;0),--(INDEX(Matrix!$C$5:$EV$304,0,ED$3)&gt;0)))</f>
        <v/>
      </c>
      <c r="EE26" s="12" t="str">
        <f aca="false">IF(OR($A26="",EE$4=""),"",SUMPRODUCT(--(INDEX(Matrix!$C$5:$EV$304,0,$B26)&gt;0),--(INDEX(Matrix!$C$5:$EV$304,0,EE$3)&gt;0)))</f>
        <v/>
      </c>
      <c r="EF26" s="12" t="str">
        <f aca="false">IF(OR($A26="",EF$4=""),"",SUMPRODUCT(--(INDEX(Matrix!$C$5:$EV$304,0,$B26)&gt;0),--(INDEX(Matrix!$C$5:$EV$304,0,EF$3)&gt;0)))</f>
        <v/>
      </c>
      <c r="EG26" s="12" t="str">
        <f aca="false">IF(OR($A26="",EG$4=""),"",SUMPRODUCT(--(INDEX(Matrix!$C$5:$EV$304,0,$B26)&gt;0),--(INDEX(Matrix!$C$5:$EV$304,0,EG$3)&gt;0)))</f>
        <v/>
      </c>
      <c r="EH26" s="12" t="str">
        <f aca="false">IF(OR($A26="",EH$4=""),"",SUMPRODUCT(--(INDEX(Matrix!$C$5:$EV$304,0,$B26)&gt;0),--(INDEX(Matrix!$C$5:$EV$304,0,EH$3)&gt;0)))</f>
        <v/>
      </c>
      <c r="EI26" s="12" t="str">
        <f aca="false">IF(OR($A26="",EI$4=""),"",SUMPRODUCT(--(INDEX(Matrix!$C$5:$EV$304,0,$B26)&gt;0),--(INDEX(Matrix!$C$5:$EV$304,0,EI$3)&gt;0)))</f>
        <v/>
      </c>
      <c r="EJ26" s="12" t="str">
        <f aca="false">IF(OR($A26="",EJ$4=""),"",SUMPRODUCT(--(INDEX(Matrix!$C$5:$EV$304,0,$B26)&gt;0),--(INDEX(Matrix!$C$5:$EV$304,0,EJ$3)&gt;0)))</f>
        <v/>
      </c>
      <c r="EK26" s="12" t="str">
        <f aca="false">IF(OR($A26="",EK$4=""),"",SUMPRODUCT(--(INDEX(Matrix!$C$5:$EV$304,0,$B26)&gt;0),--(INDEX(Matrix!$C$5:$EV$304,0,EK$3)&gt;0)))</f>
        <v/>
      </c>
      <c r="EL26" s="12" t="str">
        <f aca="false">IF(OR($A26="",EL$4=""),"",SUMPRODUCT(--(INDEX(Matrix!$C$5:$EV$304,0,$B26)&gt;0),--(INDEX(Matrix!$C$5:$EV$304,0,EL$3)&gt;0)))</f>
        <v/>
      </c>
      <c r="EM26" s="12" t="str">
        <f aca="false">IF(OR($A26="",EM$4=""),"",SUMPRODUCT(--(INDEX(Matrix!$C$5:$EV$304,0,$B26)&gt;0),--(INDEX(Matrix!$C$5:$EV$304,0,EM$3)&gt;0)))</f>
        <v/>
      </c>
      <c r="EN26" s="12" t="str">
        <f aca="false">IF(OR($A26="",EN$4=""),"",SUMPRODUCT(--(INDEX(Matrix!$C$5:$EV$304,0,$B26)&gt;0),--(INDEX(Matrix!$C$5:$EV$304,0,EN$3)&gt;0)))</f>
        <v/>
      </c>
      <c r="EO26" s="12" t="str">
        <f aca="false">IF(OR($A26="",EO$4=""),"",SUMPRODUCT(--(INDEX(Matrix!$C$5:$EV$304,0,$B26)&gt;0),--(INDEX(Matrix!$C$5:$EV$304,0,EO$3)&gt;0)))</f>
        <v/>
      </c>
      <c r="EP26" s="12" t="str">
        <f aca="false">IF(OR($A26="",EP$4=""),"",SUMPRODUCT(--(INDEX(Matrix!$C$5:$EV$304,0,$B26)&gt;0),--(INDEX(Matrix!$C$5:$EV$304,0,EP$3)&gt;0)))</f>
        <v/>
      </c>
      <c r="EQ26" s="12" t="str">
        <f aca="false">IF(OR($A26="",EQ$4=""),"",SUMPRODUCT(--(INDEX(Matrix!$C$5:$EV$304,0,$B26)&gt;0),--(INDEX(Matrix!$C$5:$EV$304,0,EQ$3)&gt;0)))</f>
        <v/>
      </c>
      <c r="ER26" s="12" t="str">
        <f aca="false">IF(OR($A26="",ER$4=""),"",SUMPRODUCT(--(INDEX(Matrix!$C$5:$EV$304,0,$B26)&gt;0),--(INDEX(Matrix!$C$5:$EV$304,0,ER$3)&gt;0)))</f>
        <v/>
      </c>
      <c r="ES26" s="12" t="str">
        <f aca="false">IF(OR($A26="",ES$4=""),"",SUMPRODUCT(--(INDEX(Matrix!$C$5:$EV$304,0,$B26)&gt;0),--(INDEX(Matrix!$C$5:$EV$304,0,ES$3)&gt;0)))</f>
        <v/>
      </c>
      <c r="ET26" s="12" t="str">
        <f aca="false">IF(OR($A26="",ET$4=""),"",SUMPRODUCT(--(INDEX(Matrix!$C$5:$EV$304,0,$B26)&gt;0),--(INDEX(Matrix!$C$5:$EV$304,0,ET$3)&gt;0)))</f>
        <v/>
      </c>
      <c r="EU26" s="12" t="str">
        <f aca="false">IF(OR($A26="",EU$4=""),"",SUMPRODUCT(--(INDEX(Matrix!$C$5:$EV$304,0,$B26)&gt;0),--(INDEX(Matrix!$C$5:$EV$304,0,EU$3)&gt;0)))</f>
        <v/>
      </c>
      <c r="EV26" s="12" t="str">
        <f aca="false">IF(OR($A26="",EV$4=""),"",SUMPRODUCT(--(INDEX(Matrix!$C$5:$EV$304,0,$B26)&gt;0),--(INDEX(Matrix!$C$5:$EV$304,0,EV$3)&gt;0)))</f>
        <v/>
      </c>
    </row>
    <row r="27" customFormat="false" ht="15" hidden="false" customHeight="false" outlineLevel="0" collapsed="false">
      <c r="A27" s="6" t="str">
        <f aca="false">IF(INDEX(Products!$A$2:$A$151,$B27)="","",INDEX(Products!$A$2:$A$151,$B27))</f>
        <v>Ranulo 500</v>
      </c>
      <c r="B27" s="23" t="n">
        <v>23</v>
      </c>
      <c r="C27" s="12" t="n">
        <f aca="false">IF(OR($A27="",C$4=""),"",SUMPRODUCT(--(INDEX(Matrix!$C$5:$EV$304,0,$B27)&gt;0),--(INDEX(Matrix!$C$5:$EV$304,0,C$3)&gt;0)))</f>
        <v>7</v>
      </c>
      <c r="D27" s="12" t="n">
        <f aca="false">IF(OR($A27="",D$4=""),"",SUMPRODUCT(--(INDEX(Matrix!$C$5:$EV$304,0,$B27)&gt;0),--(INDEX(Matrix!$C$5:$EV$304,0,D$3)&gt;0)))</f>
        <v>7</v>
      </c>
      <c r="E27" s="12" t="n">
        <f aca="false">IF(OR($A27="",E$4=""),"",SUMPRODUCT(--(INDEX(Matrix!$C$5:$EV$304,0,$B27)&gt;0),--(INDEX(Matrix!$C$5:$EV$304,0,E$3)&gt;0)))</f>
        <v>6</v>
      </c>
      <c r="F27" s="12" t="n">
        <f aca="false">IF(OR($A27="",F$4=""),"",SUMPRODUCT(--(INDEX(Matrix!$C$5:$EV$304,0,$B27)&gt;0),--(INDEX(Matrix!$C$5:$EV$304,0,F$3)&gt;0)))</f>
        <v>7</v>
      </c>
      <c r="G27" s="12" t="n">
        <f aca="false">IF(OR($A27="",G$4=""),"",SUMPRODUCT(--(INDEX(Matrix!$C$5:$EV$304,0,$B27)&gt;0),--(INDEX(Matrix!$C$5:$EV$304,0,G$3)&gt;0)))</f>
        <v>7</v>
      </c>
      <c r="H27" s="12" t="n">
        <f aca="false">IF(OR($A27="",H$4=""),"",SUMPRODUCT(--(INDEX(Matrix!$C$5:$EV$304,0,$B27)&gt;0),--(INDEX(Matrix!$C$5:$EV$304,0,H$3)&gt;0)))</f>
        <v>7</v>
      </c>
      <c r="I27" s="12" t="n">
        <f aca="false">IF(OR($A27="",I$4=""),"",SUMPRODUCT(--(INDEX(Matrix!$C$5:$EV$304,0,$B27)&gt;0),--(INDEX(Matrix!$C$5:$EV$304,0,I$3)&gt;0)))</f>
        <v>9</v>
      </c>
      <c r="J27" s="12" t="n">
        <f aca="false">IF(OR($A27="",J$4=""),"",SUMPRODUCT(--(INDEX(Matrix!$C$5:$EV$304,0,$B27)&gt;0),--(INDEX(Matrix!$C$5:$EV$304,0,J$3)&gt;0)))</f>
        <v>9</v>
      </c>
      <c r="K27" s="12" t="n">
        <f aca="false">IF(OR($A27="",K$4=""),"",SUMPRODUCT(--(INDEX(Matrix!$C$5:$EV$304,0,$B27)&gt;0),--(INDEX(Matrix!$C$5:$EV$304,0,K$3)&gt;0)))</f>
        <v>6</v>
      </c>
      <c r="L27" s="12" t="n">
        <f aca="false">IF(OR($A27="",L$4=""),"",SUMPRODUCT(--(INDEX(Matrix!$C$5:$EV$304,0,$B27)&gt;0),--(INDEX(Matrix!$C$5:$EV$304,0,L$3)&gt;0)))</f>
        <v>6</v>
      </c>
      <c r="M27" s="12" t="n">
        <f aca="false">IF(OR($A27="",M$4=""),"",SUMPRODUCT(--(INDEX(Matrix!$C$5:$EV$304,0,$B27)&gt;0),--(INDEX(Matrix!$C$5:$EV$304,0,M$3)&gt;0)))</f>
        <v>6</v>
      </c>
      <c r="N27" s="12" t="n">
        <f aca="false">IF(OR($A27="",N$4=""),"",SUMPRODUCT(--(INDEX(Matrix!$C$5:$EV$304,0,$B27)&gt;0),--(INDEX(Matrix!$C$5:$EV$304,0,N$3)&gt;0)))</f>
        <v>7</v>
      </c>
      <c r="O27" s="12" t="n">
        <f aca="false">IF(OR($A27="",O$4=""),"",SUMPRODUCT(--(INDEX(Matrix!$C$5:$EV$304,0,$B27)&gt;0),--(INDEX(Matrix!$C$5:$EV$304,0,O$3)&gt;0)))</f>
        <v>6</v>
      </c>
      <c r="P27" s="12" t="n">
        <f aca="false">IF(OR($A27="",P$4=""),"",SUMPRODUCT(--(INDEX(Matrix!$C$5:$EV$304,0,$B27)&gt;0),--(INDEX(Matrix!$C$5:$EV$304,0,P$3)&gt;0)))</f>
        <v>7</v>
      </c>
      <c r="Q27" s="12" t="n">
        <f aca="false">IF(OR($A27="",Q$4=""),"",SUMPRODUCT(--(INDEX(Matrix!$C$5:$EV$304,0,$B27)&gt;0),--(INDEX(Matrix!$C$5:$EV$304,0,Q$3)&gt;0)))</f>
        <v>6</v>
      </c>
      <c r="R27" s="12" t="n">
        <f aca="false">IF(OR($A27="",R$4=""),"",SUMPRODUCT(--(INDEX(Matrix!$C$5:$EV$304,0,$B27)&gt;0),--(INDEX(Matrix!$C$5:$EV$304,0,R$3)&gt;0)))</f>
        <v>7</v>
      </c>
      <c r="S27" s="12" t="n">
        <f aca="false">IF(OR($A27="",S$4=""),"",SUMPRODUCT(--(INDEX(Matrix!$C$5:$EV$304,0,$B27)&gt;0),--(INDEX(Matrix!$C$5:$EV$304,0,S$3)&gt;0)))</f>
        <v>7</v>
      </c>
      <c r="T27" s="12" t="n">
        <f aca="false">IF(OR($A27="",T$4=""),"",SUMPRODUCT(--(INDEX(Matrix!$C$5:$EV$304,0,$B27)&gt;0),--(INDEX(Matrix!$C$5:$EV$304,0,T$3)&gt;0)))</f>
        <v>7</v>
      </c>
      <c r="U27" s="12" t="n">
        <f aca="false">IF(OR($A27="",U$4=""),"",SUMPRODUCT(--(INDEX(Matrix!$C$5:$EV$304,0,$B27)&gt;0),--(INDEX(Matrix!$C$5:$EV$304,0,U$3)&gt;0)))</f>
        <v>0</v>
      </c>
      <c r="V27" s="12" t="n">
        <f aca="false">IF(OR($A27="",V$4=""),"",SUMPRODUCT(--(INDEX(Matrix!$C$5:$EV$304,0,$B27)&gt;0),--(INDEX(Matrix!$C$5:$EV$304,0,V$3)&gt;0)))</f>
        <v>0</v>
      </c>
      <c r="W27" s="12" t="n">
        <f aca="false">IF(OR($A27="",W$4=""),"",SUMPRODUCT(--(INDEX(Matrix!$C$5:$EV$304,0,$B27)&gt;0),--(INDEX(Matrix!$C$5:$EV$304,0,W$3)&gt;0)))</f>
        <v>6</v>
      </c>
      <c r="X27" s="12" t="n">
        <f aca="false">IF(OR($A27="",X$4=""),"",SUMPRODUCT(--(INDEX(Matrix!$C$5:$EV$304,0,$B27)&gt;0),--(INDEX(Matrix!$C$5:$EV$304,0,X$3)&gt;0)))</f>
        <v>8</v>
      </c>
      <c r="Y27" s="12" t="n">
        <f aca="false">IF(OR($A27="",Y$4=""),"",SUMPRODUCT(--(INDEX(Matrix!$C$5:$EV$304,0,$B27)&gt;0),--(INDEX(Matrix!$C$5:$EV$304,0,Y$3)&gt;0)))</f>
        <v>15</v>
      </c>
      <c r="Z27" s="12" t="n">
        <f aca="false">IF(OR($A27="",Z$4=""),"",SUMPRODUCT(--(INDEX(Matrix!$C$5:$EV$304,0,$B27)&gt;0),--(INDEX(Matrix!$C$5:$EV$304,0,Z$3)&gt;0)))</f>
        <v>8</v>
      </c>
      <c r="AA27" s="12" t="n">
        <f aca="false">IF(OR($A27="",AA$4=""),"",SUMPRODUCT(--(INDEX(Matrix!$C$5:$EV$304,0,$B27)&gt;0),--(INDEX(Matrix!$C$5:$EV$304,0,AA$3)&gt;0)))</f>
        <v>8</v>
      </c>
      <c r="AB27" s="12" t="n">
        <f aca="false">IF(OR($A27="",AB$4=""),"",SUMPRODUCT(--(INDEX(Matrix!$C$5:$EV$304,0,$B27)&gt;0),--(INDEX(Matrix!$C$5:$EV$304,0,AB$3)&gt;0)))</f>
        <v>0</v>
      </c>
      <c r="AC27" s="12" t="n">
        <f aca="false">IF(OR($A27="",AC$4=""),"",SUMPRODUCT(--(INDEX(Matrix!$C$5:$EV$304,0,$B27)&gt;0),--(INDEX(Matrix!$C$5:$EV$304,0,AC$3)&gt;0)))</f>
        <v>3</v>
      </c>
      <c r="AD27" s="12" t="n">
        <f aca="false">IF(OR($A27="",AD$4=""),"",SUMPRODUCT(--(INDEX(Matrix!$C$5:$EV$304,0,$B27)&gt;0),--(INDEX(Matrix!$C$5:$EV$304,0,AD$3)&gt;0)))</f>
        <v>0</v>
      </c>
      <c r="AE27" s="12" t="n">
        <f aca="false">IF(OR($A27="",AE$4=""),"",SUMPRODUCT(--(INDEX(Matrix!$C$5:$EV$304,0,$B27)&gt;0),--(INDEX(Matrix!$C$5:$EV$304,0,AE$3)&gt;0)))</f>
        <v>8</v>
      </c>
      <c r="AF27" s="12" t="n">
        <f aca="false">IF(OR($A27="",AF$4=""),"",SUMPRODUCT(--(INDEX(Matrix!$C$5:$EV$304,0,$B27)&gt;0),--(INDEX(Matrix!$C$5:$EV$304,0,AF$3)&gt;0)))</f>
        <v>8</v>
      </c>
      <c r="AG27" s="12" t="n">
        <f aca="false">IF(OR($A27="",AG$4=""),"",SUMPRODUCT(--(INDEX(Matrix!$C$5:$EV$304,0,$B27)&gt;0),--(INDEX(Matrix!$C$5:$EV$304,0,AG$3)&gt;0)))</f>
        <v>8</v>
      </c>
      <c r="AH27" s="12" t="n">
        <f aca="false">IF(OR($A27="",AH$4=""),"",SUMPRODUCT(--(INDEX(Matrix!$C$5:$EV$304,0,$B27)&gt;0),--(INDEX(Matrix!$C$5:$EV$304,0,AH$3)&gt;0)))</f>
        <v>8</v>
      </c>
      <c r="AI27" s="12" t="n">
        <f aca="false">IF(OR($A27="",AI$4=""),"",SUMPRODUCT(--(INDEX(Matrix!$C$5:$EV$304,0,$B27)&gt;0),--(INDEX(Matrix!$C$5:$EV$304,0,AI$3)&gt;0)))</f>
        <v>7</v>
      </c>
      <c r="AJ27" s="12" t="n">
        <f aca="false">IF(OR($A27="",AJ$4=""),"",SUMPRODUCT(--(INDEX(Matrix!$C$5:$EV$304,0,$B27)&gt;0),--(INDEX(Matrix!$C$5:$EV$304,0,AJ$3)&gt;0)))</f>
        <v>7</v>
      </c>
      <c r="AK27" s="12" t="n">
        <f aca="false">IF(OR($A27="",AK$4=""),"",SUMPRODUCT(--(INDEX(Matrix!$C$5:$EV$304,0,$B27)&gt;0),--(INDEX(Matrix!$C$5:$EV$304,0,AK$3)&gt;0)))</f>
        <v>9</v>
      </c>
      <c r="AL27" s="12" t="n">
        <f aca="false">IF(OR($A27="",AL$4=""),"",SUMPRODUCT(--(INDEX(Matrix!$C$5:$EV$304,0,$B27)&gt;0),--(INDEX(Matrix!$C$5:$EV$304,0,AL$3)&gt;0)))</f>
        <v>9</v>
      </c>
      <c r="AM27" s="12" t="n">
        <f aca="false">IF(OR($A27="",AM$4=""),"",SUMPRODUCT(--(INDEX(Matrix!$C$5:$EV$304,0,$B27)&gt;0),--(INDEX(Matrix!$C$5:$EV$304,0,AM$3)&gt;0)))</f>
        <v>3</v>
      </c>
      <c r="AN27" s="12" t="n">
        <f aca="false">IF(OR($A27="",AN$4=""),"",SUMPRODUCT(--(INDEX(Matrix!$C$5:$EV$304,0,$B27)&gt;0),--(INDEX(Matrix!$C$5:$EV$304,0,AN$3)&gt;0)))</f>
        <v>3</v>
      </c>
      <c r="AO27" s="12" t="n">
        <f aca="false">IF(OR($A27="",AO$4=""),"",SUMPRODUCT(--(INDEX(Matrix!$C$5:$EV$304,0,$B27)&gt;0),--(INDEX(Matrix!$C$5:$EV$304,0,AO$3)&gt;0)))</f>
        <v>1</v>
      </c>
      <c r="AP27" s="12" t="n">
        <f aca="false">IF(OR($A27="",AP$4=""),"",SUMPRODUCT(--(INDEX(Matrix!$C$5:$EV$304,0,$B27)&gt;0),--(INDEX(Matrix!$C$5:$EV$304,0,AP$3)&gt;0)))</f>
        <v>1</v>
      </c>
      <c r="AQ27" s="12" t="n">
        <f aca="false">IF(OR($A27="",AQ$4=""),"",SUMPRODUCT(--(INDEX(Matrix!$C$5:$EV$304,0,$B27)&gt;0),--(INDEX(Matrix!$C$5:$EV$304,0,AQ$3)&gt;0)))</f>
        <v>1</v>
      </c>
      <c r="AR27" s="12" t="n">
        <f aca="false">IF(OR($A27="",AR$4=""),"",SUMPRODUCT(--(INDEX(Matrix!$C$5:$EV$304,0,$B27)&gt;0),--(INDEX(Matrix!$C$5:$EV$304,0,AR$3)&gt;0)))</f>
        <v>1</v>
      </c>
      <c r="AS27" s="12" t="n">
        <f aca="false">IF(OR($A27="",AS$4=""),"",SUMPRODUCT(--(INDEX(Matrix!$C$5:$EV$304,0,$B27)&gt;0),--(INDEX(Matrix!$C$5:$EV$304,0,AS$3)&gt;0)))</f>
        <v>1</v>
      </c>
      <c r="AT27" s="12" t="n">
        <f aca="false">IF(OR($A27="",AT$4=""),"",SUMPRODUCT(--(INDEX(Matrix!$C$5:$EV$304,0,$B27)&gt;0),--(INDEX(Matrix!$C$5:$EV$304,0,AT$3)&gt;0)))</f>
        <v>1</v>
      </c>
      <c r="AU27" s="12" t="n">
        <f aca="false">IF(OR($A27="",AU$4=""),"",SUMPRODUCT(--(INDEX(Matrix!$C$5:$EV$304,0,$B27)&gt;0),--(INDEX(Matrix!$C$5:$EV$304,0,AU$3)&gt;0)))</f>
        <v>0</v>
      </c>
      <c r="AV27" s="12" t="n">
        <f aca="false">IF(OR($A27="",AV$4=""),"",SUMPRODUCT(--(INDEX(Matrix!$C$5:$EV$304,0,$B27)&gt;0),--(INDEX(Matrix!$C$5:$EV$304,0,AV$3)&gt;0)))</f>
        <v>7</v>
      </c>
      <c r="AW27" s="12" t="n">
        <f aca="false">IF(OR($A27="",AW$4=""),"",SUMPRODUCT(--(INDEX(Matrix!$C$5:$EV$304,0,$B27)&gt;0),--(INDEX(Matrix!$C$5:$EV$304,0,AW$3)&gt;0)))</f>
        <v>8</v>
      </c>
      <c r="AX27" s="12" t="n">
        <f aca="false">IF(OR($A27="",AX$4=""),"",SUMPRODUCT(--(INDEX(Matrix!$C$5:$EV$304,0,$B27)&gt;0),--(INDEX(Matrix!$C$5:$EV$304,0,AX$3)&gt;0)))</f>
        <v>7</v>
      </c>
      <c r="AY27" s="12" t="n">
        <f aca="false">IF(OR($A27="",AY$4=""),"",SUMPRODUCT(--(INDEX(Matrix!$C$5:$EV$304,0,$B27)&gt;0),--(INDEX(Matrix!$C$5:$EV$304,0,AY$3)&gt;0)))</f>
        <v>7</v>
      </c>
      <c r="AZ27" s="12" t="n">
        <f aca="false">IF(OR($A27="",AZ$4=""),"",SUMPRODUCT(--(INDEX(Matrix!$C$5:$EV$304,0,$B27)&gt;0),--(INDEX(Matrix!$C$5:$EV$304,0,AZ$3)&gt;0)))</f>
        <v>8</v>
      </c>
      <c r="BA27" s="12" t="n">
        <f aca="false">IF(OR($A27="",BA$4=""),"",SUMPRODUCT(--(INDEX(Matrix!$C$5:$EV$304,0,$B27)&gt;0),--(INDEX(Matrix!$C$5:$EV$304,0,BA$3)&gt;0)))</f>
        <v>8</v>
      </c>
      <c r="BB27" s="12" t="n">
        <f aca="false">IF(OR($A27="",BB$4=""),"",SUMPRODUCT(--(INDEX(Matrix!$C$5:$EV$304,0,$B27)&gt;0),--(INDEX(Matrix!$C$5:$EV$304,0,BB$3)&gt;0)))</f>
        <v>10</v>
      </c>
      <c r="BC27" s="12" t="n">
        <f aca="false">IF(OR($A27="",BC$4=""),"",SUMPRODUCT(--(INDEX(Matrix!$C$5:$EV$304,0,$B27)&gt;0),--(INDEX(Matrix!$C$5:$EV$304,0,BC$3)&gt;0)))</f>
        <v>8</v>
      </c>
      <c r="BD27" s="12" t="n">
        <f aca="false">IF(OR($A27="",BD$4=""),"",SUMPRODUCT(--(INDEX(Matrix!$C$5:$EV$304,0,$B27)&gt;0),--(INDEX(Matrix!$C$5:$EV$304,0,BD$3)&gt;0)))</f>
        <v>9</v>
      </c>
      <c r="BE27" s="12" t="n">
        <f aca="false">IF(OR($A27="",BE$4=""),"",SUMPRODUCT(--(INDEX(Matrix!$C$5:$EV$304,0,$B27)&gt;0),--(INDEX(Matrix!$C$5:$EV$304,0,BE$3)&gt;0)))</f>
        <v>9</v>
      </c>
      <c r="BF27" s="12" t="n">
        <f aca="false">IF(OR($A27="",BF$4=""),"",SUMPRODUCT(--(INDEX(Matrix!$C$5:$EV$304,0,$B27)&gt;0),--(INDEX(Matrix!$C$5:$EV$304,0,BF$3)&gt;0)))</f>
        <v>10</v>
      </c>
      <c r="BG27" s="12" t="n">
        <f aca="false">IF(OR($A27="",BG$4=""),"",SUMPRODUCT(--(INDEX(Matrix!$C$5:$EV$304,0,$B27)&gt;0),--(INDEX(Matrix!$C$5:$EV$304,0,BG$3)&gt;0)))</f>
        <v>10</v>
      </c>
      <c r="BH27" s="12" t="n">
        <f aca="false">IF(OR($A27="",BH$4=""),"",SUMPRODUCT(--(INDEX(Matrix!$C$5:$EV$304,0,$B27)&gt;0),--(INDEX(Matrix!$C$5:$EV$304,0,BH$3)&gt;0)))</f>
        <v>10</v>
      </c>
      <c r="BI27" s="12" t="n">
        <f aca="false">IF(OR($A27="",BI$4=""),"",SUMPRODUCT(--(INDEX(Matrix!$C$5:$EV$304,0,$B27)&gt;0),--(INDEX(Matrix!$C$5:$EV$304,0,BI$3)&gt;0)))</f>
        <v>10</v>
      </c>
      <c r="BJ27" s="12" t="n">
        <f aca="false">IF(OR($A27="",BJ$4=""),"",SUMPRODUCT(--(INDEX(Matrix!$C$5:$EV$304,0,$B27)&gt;0),--(INDEX(Matrix!$C$5:$EV$304,0,BJ$3)&gt;0)))</f>
        <v>0</v>
      </c>
      <c r="BK27" s="12" t="n">
        <f aca="false">IF(OR($A27="",BK$4=""),"",SUMPRODUCT(--(INDEX(Matrix!$C$5:$EV$304,0,$B27)&gt;0),--(INDEX(Matrix!$C$5:$EV$304,0,BK$3)&gt;0)))</f>
        <v>10</v>
      </c>
      <c r="BL27" s="12" t="n">
        <f aca="false">IF(OR($A27="",BL$4=""),"",SUMPRODUCT(--(INDEX(Matrix!$C$5:$EV$304,0,$B27)&gt;0),--(INDEX(Matrix!$C$5:$EV$304,0,BL$3)&gt;0)))</f>
        <v>10</v>
      </c>
      <c r="BM27" s="12" t="n">
        <f aca="false">IF(OR($A27="",BM$4=""),"",SUMPRODUCT(--(INDEX(Matrix!$C$5:$EV$304,0,$B27)&gt;0),--(INDEX(Matrix!$C$5:$EV$304,0,BM$3)&gt;0)))</f>
        <v>10</v>
      </c>
      <c r="BN27" s="12" t="n">
        <f aca="false">IF(OR($A27="",BN$4=""),"",SUMPRODUCT(--(INDEX(Matrix!$C$5:$EV$304,0,$B27)&gt;0),--(INDEX(Matrix!$C$5:$EV$304,0,BN$3)&gt;0)))</f>
        <v>7</v>
      </c>
      <c r="BO27" s="12" t="n">
        <f aca="false">IF(OR($A27="",BO$4=""),"",SUMPRODUCT(--(INDEX(Matrix!$C$5:$EV$304,0,$B27)&gt;0),--(INDEX(Matrix!$C$5:$EV$304,0,BO$3)&gt;0)))</f>
        <v>2</v>
      </c>
      <c r="BP27" s="12" t="n">
        <f aca="false">IF(OR($A27="",BP$4=""),"",SUMPRODUCT(--(INDEX(Matrix!$C$5:$EV$304,0,$B27)&gt;0),--(INDEX(Matrix!$C$5:$EV$304,0,BP$3)&gt;0)))</f>
        <v>0</v>
      </c>
      <c r="BQ27" s="12" t="n">
        <f aca="false">IF(OR($A27="",BQ$4=""),"",SUMPRODUCT(--(INDEX(Matrix!$C$5:$EV$304,0,$B27)&gt;0),--(INDEX(Matrix!$C$5:$EV$304,0,BQ$3)&gt;0)))</f>
        <v>0</v>
      </c>
      <c r="BR27" s="12" t="n">
        <f aca="false">IF(OR($A27="",BR$4=""),"",SUMPRODUCT(--(INDEX(Matrix!$C$5:$EV$304,0,$B27)&gt;0),--(INDEX(Matrix!$C$5:$EV$304,0,BR$3)&gt;0)))</f>
        <v>1</v>
      </c>
      <c r="BS27" s="12" t="n">
        <f aca="false">IF(OR($A27="",BS$4=""),"",SUMPRODUCT(--(INDEX(Matrix!$C$5:$EV$304,0,$B27)&gt;0),--(INDEX(Matrix!$C$5:$EV$304,0,BS$3)&gt;0)))</f>
        <v>1</v>
      </c>
      <c r="BT27" s="12" t="n">
        <f aca="false">IF(OR($A27="",BT$4=""),"",SUMPRODUCT(--(INDEX(Matrix!$C$5:$EV$304,0,$B27)&gt;0),--(INDEX(Matrix!$C$5:$EV$304,0,BT$3)&gt;0)))</f>
        <v>0</v>
      </c>
      <c r="BU27" s="12" t="n">
        <f aca="false">IF(OR($A27="",BU$4=""),"",SUMPRODUCT(--(INDEX(Matrix!$C$5:$EV$304,0,$B27)&gt;0),--(INDEX(Matrix!$C$5:$EV$304,0,BU$3)&gt;0)))</f>
        <v>0</v>
      </c>
      <c r="BV27" s="12" t="n">
        <f aca="false">IF(OR($A27="",BV$4=""),"",SUMPRODUCT(--(INDEX(Matrix!$C$5:$EV$304,0,$B27)&gt;0),--(INDEX(Matrix!$C$5:$EV$304,0,BV$3)&gt;0)))</f>
        <v>0</v>
      </c>
      <c r="BW27" s="12" t="n">
        <f aca="false">IF(OR($A27="",BW$4=""),"",SUMPRODUCT(--(INDEX(Matrix!$C$5:$EV$304,0,$B27)&gt;0),--(INDEX(Matrix!$C$5:$EV$304,0,BW$3)&gt;0)))</f>
        <v>1</v>
      </c>
      <c r="BX27" s="12" t="n">
        <f aca="false">IF(OR($A27="",BX$4=""),"",SUMPRODUCT(--(INDEX(Matrix!$C$5:$EV$304,0,$B27)&gt;0),--(INDEX(Matrix!$C$5:$EV$304,0,BX$3)&gt;0)))</f>
        <v>0</v>
      </c>
      <c r="BY27" s="12" t="n">
        <f aca="false">IF(OR($A27="",BY$4=""),"",SUMPRODUCT(--(INDEX(Matrix!$C$5:$EV$304,0,$B27)&gt;0),--(INDEX(Matrix!$C$5:$EV$304,0,BY$3)&gt;0)))</f>
        <v>1</v>
      </c>
      <c r="BZ27" s="12" t="n">
        <f aca="false">IF(OR($A27="",BZ$4=""),"",SUMPRODUCT(--(INDEX(Matrix!$C$5:$EV$304,0,$B27)&gt;0),--(INDEX(Matrix!$C$5:$EV$304,0,BZ$3)&gt;0)))</f>
        <v>0</v>
      </c>
      <c r="CA27" s="12" t="n">
        <f aca="false">IF(OR($A27="",CA$4=""),"",SUMPRODUCT(--(INDEX(Matrix!$C$5:$EV$304,0,$B27)&gt;0),--(INDEX(Matrix!$C$5:$EV$304,0,CA$3)&gt;0)))</f>
        <v>0</v>
      </c>
      <c r="CB27" s="12" t="n">
        <f aca="false">IF(OR($A27="",CB$4=""),"",SUMPRODUCT(--(INDEX(Matrix!$C$5:$EV$304,0,$B27)&gt;0),--(INDEX(Matrix!$C$5:$EV$304,0,CB$3)&gt;0)))</f>
        <v>0</v>
      </c>
      <c r="CC27" s="12" t="n">
        <f aca="false">IF(OR($A27="",CC$4=""),"",SUMPRODUCT(--(INDEX(Matrix!$C$5:$EV$304,0,$B27)&gt;0),--(INDEX(Matrix!$C$5:$EV$304,0,CC$3)&gt;0)))</f>
        <v>0</v>
      </c>
      <c r="CD27" s="12" t="n">
        <f aca="false">IF(OR($A27="",CD$4=""),"",SUMPRODUCT(--(INDEX(Matrix!$C$5:$EV$304,0,$B27)&gt;0),--(INDEX(Matrix!$C$5:$EV$304,0,CD$3)&gt;0)))</f>
        <v>6</v>
      </c>
      <c r="CE27" s="12" t="n">
        <f aca="false">IF(OR($A27="",CE$4=""),"",SUMPRODUCT(--(INDEX(Matrix!$C$5:$EV$304,0,$B27)&gt;0),--(INDEX(Matrix!$C$5:$EV$304,0,CE$3)&gt;0)))</f>
        <v>7</v>
      </c>
      <c r="CF27" s="12" t="n">
        <f aca="false">IF(OR($A27="",CF$4=""),"",SUMPRODUCT(--(INDEX(Matrix!$C$5:$EV$304,0,$B27)&gt;0),--(INDEX(Matrix!$C$5:$EV$304,0,CF$3)&gt;0)))</f>
        <v>2</v>
      </c>
      <c r="CG27" s="12" t="n">
        <f aca="false">IF(OR($A27="",CG$4=""),"",SUMPRODUCT(--(INDEX(Matrix!$C$5:$EV$304,0,$B27)&gt;0),--(INDEX(Matrix!$C$5:$EV$304,0,CG$3)&gt;0)))</f>
        <v>5</v>
      </c>
      <c r="CH27" s="12" t="n">
        <f aca="false">IF(OR($A27="",CH$4=""),"",SUMPRODUCT(--(INDEX(Matrix!$C$5:$EV$304,0,$B27)&gt;0),--(INDEX(Matrix!$C$5:$EV$304,0,CH$3)&gt;0)))</f>
        <v>0</v>
      </c>
      <c r="CI27" s="12" t="n">
        <f aca="false">IF(OR($A27="",CI$4=""),"",SUMPRODUCT(--(INDEX(Matrix!$C$5:$EV$304,0,$B27)&gt;0),--(INDEX(Matrix!$C$5:$EV$304,0,CI$3)&gt;0)))</f>
        <v>8</v>
      </c>
      <c r="CJ27" s="12" t="n">
        <f aca="false">IF(OR($A27="",CJ$4=""),"",SUMPRODUCT(--(INDEX(Matrix!$C$5:$EV$304,0,$B27)&gt;0),--(INDEX(Matrix!$C$5:$EV$304,0,CJ$3)&gt;0)))</f>
        <v>3</v>
      </c>
      <c r="CK27" s="12" t="n">
        <f aca="false">IF(OR($A27="",CK$4=""),"",SUMPRODUCT(--(INDEX(Matrix!$C$5:$EV$304,0,$B27)&gt;0),--(INDEX(Matrix!$C$5:$EV$304,0,CK$3)&gt;0)))</f>
        <v>7</v>
      </c>
      <c r="CL27" s="12" t="n">
        <f aca="false">IF(OR($A27="",CL$4=""),"",SUMPRODUCT(--(INDEX(Matrix!$C$5:$EV$304,0,$B27)&gt;0),--(INDEX(Matrix!$C$5:$EV$304,0,CL$3)&gt;0)))</f>
        <v>4</v>
      </c>
      <c r="CM27" s="12" t="n">
        <f aca="false">IF(OR($A27="",CM$4=""),"",SUMPRODUCT(--(INDEX(Matrix!$C$5:$EV$304,0,$B27)&gt;0),--(INDEX(Matrix!$C$5:$EV$304,0,CM$3)&gt;0)))</f>
        <v>8</v>
      </c>
      <c r="CN27" s="12" t="n">
        <f aca="false">IF(OR($A27="",CN$4=""),"",SUMPRODUCT(--(INDEX(Matrix!$C$5:$EV$304,0,$B27)&gt;0),--(INDEX(Matrix!$C$5:$EV$304,0,CN$3)&gt;0)))</f>
        <v>7</v>
      </c>
      <c r="CO27" s="12" t="n">
        <f aca="false">IF(OR($A27="",CO$4=""),"",SUMPRODUCT(--(INDEX(Matrix!$C$5:$EV$304,0,$B27)&gt;0),--(INDEX(Matrix!$C$5:$EV$304,0,CO$3)&gt;0)))</f>
        <v>7</v>
      </c>
      <c r="CP27" s="12" t="n">
        <f aca="false">IF(OR($A27="",CP$4=""),"",SUMPRODUCT(--(INDEX(Matrix!$C$5:$EV$304,0,$B27)&gt;0),--(INDEX(Matrix!$C$5:$EV$304,0,CP$3)&gt;0)))</f>
        <v>6</v>
      </c>
      <c r="CQ27" s="12" t="n">
        <f aca="false">IF(OR($A27="",CQ$4=""),"",SUMPRODUCT(--(INDEX(Matrix!$C$5:$EV$304,0,$B27)&gt;0),--(INDEX(Matrix!$C$5:$EV$304,0,CQ$3)&gt;0)))</f>
        <v>6</v>
      </c>
      <c r="CR27" s="12" t="n">
        <f aca="false">IF(OR($A27="",CR$4=""),"",SUMPRODUCT(--(INDEX(Matrix!$C$5:$EV$304,0,$B27)&gt;0),--(INDEX(Matrix!$C$5:$EV$304,0,CR$3)&gt;0)))</f>
        <v>7</v>
      </c>
      <c r="CS27" s="12" t="n">
        <f aca="false">IF(OR($A27="",CS$4=""),"",SUMPRODUCT(--(INDEX(Matrix!$C$5:$EV$304,0,$B27)&gt;0),--(INDEX(Matrix!$C$5:$EV$304,0,CS$3)&gt;0)))</f>
        <v>8</v>
      </c>
      <c r="CT27" s="12" t="n">
        <f aca="false">IF(OR($A27="",CT$4=""),"",SUMPRODUCT(--(INDEX(Matrix!$C$5:$EV$304,0,$B27)&gt;0),--(INDEX(Matrix!$C$5:$EV$304,0,CT$3)&gt;0)))</f>
        <v>8</v>
      </c>
      <c r="CU27" s="12" t="n">
        <f aca="false">IF(OR($A27="",CU$4=""),"",SUMPRODUCT(--(INDEX(Matrix!$C$5:$EV$304,0,$B27)&gt;0),--(INDEX(Matrix!$C$5:$EV$304,0,CU$3)&gt;0)))</f>
        <v>8</v>
      </c>
      <c r="CV27" s="12" t="n">
        <f aca="false">IF(OR($A27="",CV$4=""),"",SUMPRODUCT(--(INDEX(Matrix!$C$5:$EV$304,0,$B27)&gt;0),--(INDEX(Matrix!$C$5:$EV$304,0,CV$3)&gt;0)))</f>
        <v>8</v>
      </c>
      <c r="CW27" s="12" t="n">
        <f aca="false">IF(OR($A27="",CW$4=""),"",SUMPRODUCT(--(INDEX(Matrix!$C$5:$EV$304,0,$B27)&gt;0),--(INDEX(Matrix!$C$5:$EV$304,0,CW$3)&gt;0)))</f>
        <v>6</v>
      </c>
      <c r="CX27" s="12" t="n">
        <f aca="false">IF(OR($A27="",CX$4=""),"",SUMPRODUCT(--(INDEX(Matrix!$C$5:$EV$304,0,$B27)&gt;0),--(INDEX(Matrix!$C$5:$EV$304,0,CX$3)&gt;0)))</f>
        <v>7</v>
      </c>
      <c r="CY27" s="12" t="n">
        <f aca="false">IF(OR($A27="",CY$4=""),"",SUMPRODUCT(--(INDEX(Matrix!$C$5:$EV$304,0,$B27)&gt;0),--(INDEX(Matrix!$C$5:$EV$304,0,CY$3)&gt;0)))</f>
        <v>7</v>
      </c>
      <c r="CZ27" s="12" t="n">
        <f aca="false">IF(OR($A27="",CZ$4=""),"",SUMPRODUCT(--(INDEX(Matrix!$C$5:$EV$304,0,$B27)&gt;0),--(INDEX(Matrix!$C$5:$EV$304,0,CZ$3)&gt;0)))</f>
        <v>0</v>
      </c>
      <c r="DA27" s="12" t="n">
        <f aca="false">IF(OR($A27="",DA$4=""),"",SUMPRODUCT(--(INDEX(Matrix!$C$5:$EV$304,0,$B27)&gt;0),--(INDEX(Matrix!$C$5:$EV$304,0,DA$3)&gt;0)))</f>
        <v>8</v>
      </c>
      <c r="DB27" s="12" t="n">
        <f aca="false">IF(OR($A27="",DB$4=""),"",SUMPRODUCT(--(INDEX(Matrix!$C$5:$EV$304,0,$B27)&gt;0),--(INDEX(Matrix!$C$5:$EV$304,0,DB$3)&gt;0)))</f>
        <v>0</v>
      </c>
      <c r="DC27" s="12" t="n">
        <f aca="false">IF(OR($A27="",DC$4=""),"",SUMPRODUCT(--(INDEX(Matrix!$C$5:$EV$304,0,$B27)&gt;0),--(INDEX(Matrix!$C$5:$EV$304,0,DC$3)&gt;0)))</f>
        <v>0</v>
      </c>
      <c r="DD27" s="12" t="n">
        <f aca="false">IF(OR($A27="",DD$4=""),"",SUMPRODUCT(--(INDEX(Matrix!$C$5:$EV$304,0,$B27)&gt;0),--(INDEX(Matrix!$C$5:$EV$304,0,DD$3)&gt;0)))</f>
        <v>5</v>
      </c>
      <c r="DE27" s="12" t="str">
        <f aca="false">IF(OR($A27="",DE$4=""),"",SUMPRODUCT(--(INDEX(Matrix!$C$5:$EV$304,0,$B27)&gt;0),--(INDEX(Matrix!$C$5:$EV$304,0,DE$3)&gt;0)))</f>
        <v/>
      </c>
      <c r="DF27" s="12" t="str">
        <f aca="false">IF(OR($A27="",DF$4=""),"",SUMPRODUCT(--(INDEX(Matrix!$C$5:$EV$304,0,$B27)&gt;0),--(INDEX(Matrix!$C$5:$EV$304,0,DF$3)&gt;0)))</f>
        <v/>
      </c>
      <c r="DG27" s="12" t="str">
        <f aca="false">IF(OR($A27="",DG$4=""),"",SUMPRODUCT(--(INDEX(Matrix!$C$5:$EV$304,0,$B27)&gt;0),--(INDEX(Matrix!$C$5:$EV$304,0,DG$3)&gt;0)))</f>
        <v/>
      </c>
      <c r="DH27" s="12" t="str">
        <f aca="false">IF(OR($A27="",DH$4=""),"",SUMPRODUCT(--(INDEX(Matrix!$C$5:$EV$304,0,$B27)&gt;0),--(INDEX(Matrix!$C$5:$EV$304,0,DH$3)&gt;0)))</f>
        <v/>
      </c>
      <c r="DI27" s="12" t="str">
        <f aca="false">IF(OR($A27="",DI$4=""),"",SUMPRODUCT(--(INDEX(Matrix!$C$5:$EV$304,0,$B27)&gt;0),--(INDEX(Matrix!$C$5:$EV$304,0,DI$3)&gt;0)))</f>
        <v/>
      </c>
      <c r="DJ27" s="12" t="str">
        <f aca="false">IF(OR($A27="",DJ$4=""),"",SUMPRODUCT(--(INDEX(Matrix!$C$5:$EV$304,0,$B27)&gt;0),--(INDEX(Matrix!$C$5:$EV$304,0,DJ$3)&gt;0)))</f>
        <v/>
      </c>
      <c r="DK27" s="12" t="str">
        <f aca="false">IF(OR($A27="",DK$4=""),"",SUMPRODUCT(--(INDEX(Matrix!$C$5:$EV$304,0,$B27)&gt;0),--(INDEX(Matrix!$C$5:$EV$304,0,DK$3)&gt;0)))</f>
        <v/>
      </c>
      <c r="DL27" s="12" t="str">
        <f aca="false">IF(OR($A27="",DL$4=""),"",SUMPRODUCT(--(INDEX(Matrix!$C$5:$EV$304,0,$B27)&gt;0),--(INDEX(Matrix!$C$5:$EV$304,0,DL$3)&gt;0)))</f>
        <v/>
      </c>
      <c r="DM27" s="12" t="str">
        <f aca="false">IF(OR($A27="",DM$4=""),"",SUMPRODUCT(--(INDEX(Matrix!$C$5:$EV$304,0,$B27)&gt;0),--(INDEX(Matrix!$C$5:$EV$304,0,DM$3)&gt;0)))</f>
        <v/>
      </c>
      <c r="DN27" s="12" t="str">
        <f aca="false">IF(OR($A27="",DN$4=""),"",SUMPRODUCT(--(INDEX(Matrix!$C$5:$EV$304,0,$B27)&gt;0),--(INDEX(Matrix!$C$5:$EV$304,0,DN$3)&gt;0)))</f>
        <v/>
      </c>
      <c r="DO27" s="12" t="str">
        <f aca="false">IF(OR($A27="",DO$4=""),"",SUMPRODUCT(--(INDEX(Matrix!$C$5:$EV$304,0,$B27)&gt;0),--(INDEX(Matrix!$C$5:$EV$304,0,DO$3)&gt;0)))</f>
        <v/>
      </c>
      <c r="DP27" s="12" t="str">
        <f aca="false">IF(OR($A27="",DP$4=""),"",SUMPRODUCT(--(INDEX(Matrix!$C$5:$EV$304,0,$B27)&gt;0),--(INDEX(Matrix!$C$5:$EV$304,0,DP$3)&gt;0)))</f>
        <v/>
      </c>
      <c r="DQ27" s="12" t="str">
        <f aca="false">IF(OR($A27="",DQ$4=""),"",SUMPRODUCT(--(INDEX(Matrix!$C$5:$EV$304,0,$B27)&gt;0),--(INDEX(Matrix!$C$5:$EV$304,0,DQ$3)&gt;0)))</f>
        <v/>
      </c>
      <c r="DR27" s="12" t="str">
        <f aca="false">IF(OR($A27="",DR$4=""),"",SUMPRODUCT(--(INDEX(Matrix!$C$5:$EV$304,0,$B27)&gt;0),--(INDEX(Matrix!$C$5:$EV$304,0,DR$3)&gt;0)))</f>
        <v/>
      </c>
      <c r="DS27" s="12" t="str">
        <f aca="false">IF(OR($A27="",DS$4=""),"",SUMPRODUCT(--(INDEX(Matrix!$C$5:$EV$304,0,$B27)&gt;0),--(INDEX(Matrix!$C$5:$EV$304,0,DS$3)&gt;0)))</f>
        <v/>
      </c>
      <c r="DT27" s="12" t="str">
        <f aca="false">IF(OR($A27="",DT$4=""),"",SUMPRODUCT(--(INDEX(Matrix!$C$5:$EV$304,0,$B27)&gt;0),--(INDEX(Matrix!$C$5:$EV$304,0,DT$3)&gt;0)))</f>
        <v/>
      </c>
      <c r="DU27" s="12" t="str">
        <f aca="false">IF(OR($A27="",DU$4=""),"",SUMPRODUCT(--(INDEX(Matrix!$C$5:$EV$304,0,$B27)&gt;0),--(INDEX(Matrix!$C$5:$EV$304,0,DU$3)&gt;0)))</f>
        <v/>
      </c>
      <c r="DV27" s="12" t="str">
        <f aca="false">IF(OR($A27="",DV$4=""),"",SUMPRODUCT(--(INDEX(Matrix!$C$5:$EV$304,0,$B27)&gt;0),--(INDEX(Matrix!$C$5:$EV$304,0,DV$3)&gt;0)))</f>
        <v/>
      </c>
      <c r="DW27" s="12" t="str">
        <f aca="false">IF(OR($A27="",DW$4=""),"",SUMPRODUCT(--(INDEX(Matrix!$C$5:$EV$304,0,$B27)&gt;0),--(INDEX(Matrix!$C$5:$EV$304,0,DW$3)&gt;0)))</f>
        <v/>
      </c>
      <c r="DX27" s="12" t="str">
        <f aca="false">IF(OR($A27="",DX$4=""),"",SUMPRODUCT(--(INDEX(Matrix!$C$5:$EV$304,0,$B27)&gt;0),--(INDEX(Matrix!$C$5:$EV$304,0,DX$3)&gt;0)))</f>
        <v/>
      </c>
      <c r="DY27" s="12" t="str">
        <f aca="false">IF(OR($A27="",DY$4=""),"",SUMPRODUCT(--(INDEX(Matrix!$C$5:$EV$304,0,$B27)&gt;0),--(INDEX(Matrix!$C$5:$EV$304,0,DY$3)&gt;0)))</f>
        <v/>
      </c>
      <c r="DZ27" s="12" t="str">
        <f aca="false">IF(OR($A27="",DZ$4=""),"",SUMPRODUCT(--(INDEX(Matrix!$C$5:$EV$304,0,$B27)&gt;0),--(INDEX(Matrix!$C$5:$EV$304,0,DZ$3)&gt;0)))</f>
        <v/>
      </c>
      <c r="EA27" s="12" t="str">
        <f aca="false">IF(OR($A27="",EA$4=""),"",SUMPRODUCT(--(INDEX(Matrix!$C$5:$EV$304,0,$B27)&gt;0),--(INDEX(Matrix!$C$5:$EV$304,0,EA$3)&gt;0)))</f>
        <v/>
      </c>
      <c r="EB27" s="12" t="str">
        <f aca="false">IF(OR($A27="",EB$4=""),"",SUMPRODUCT(--(INDEX(Matrix!$C$5:$EV$304,0,$B27)&gt;0),--(INDEX(Matrix!$C$5:$EV$304,0,EB$3)&gt;0)))</f>
        <v/>
      </c>
      <c r="EC27" s="12" t="str">
        <f aca="false">IF(OR($A27="",EC$4=""),"",SUMPRODUCT(--(INDEX(Matrix!$C$5:$EV$304,0,$B27)&gt;0),--(INDEX(Matrix!$C$5:$EV$304,0,EC$3)&gt;0)))</f>
        <v/>
      </c>
      <c r="ED27" s="12" t="str">
        <f aca="false">IF(OR($A27="",ED$4=""),"",SUMPRODUCT(--(INDEX(Matrix!$C$5:$EV$304,0,$B27)&gt;0),--(INDEX(Matrix!$C$5:$EV$304,0,ED$3)&gt;0)))</f>
        <v/>
      </c>
      <c r="EE27" s="12" t="str">
        <f aca="false">IF(OR($A27="",EE$4=""),"",SUMPRODUCT(--(INDEX(Matrix!$C$5:$EV$304,0,$B27)&gt;0),--(INDEX(Matrix!$C$5:$EV$304,0,EE$3)&gt;0)))</f>
        <v/>
      </c>
      <c r="EF27" s="12" t="str">
        <f aca="false">IF(OR($A27="",EF$4=""),"",SUMPRODUCT(--(INDEX(Matrix!$C$5:$EV$304,0,$B27)&gt;0),--(INDEX(Matrix!$C$5:$EV$304,0,EF$3)&gt;0)))</f>
        <v/>
      </c>
      <c r="EG27" s="12" t="str">
        <f aca="false">IF(OR($A27="",EG$4=""),"",SUMPRODUCT(--(INDEX(Matrix!$C$5:$EV$304,0,$B27)&gt;0),--(INDEX(Matrix!$C$5:$EV$304,0,EG$3)&gt;0)))</f>
        <v/>
      </c>
      <c r="EH27" s="12" t="str">
        <f aca="false">IF(OR($A27="",EH$4=""),"",SUMPRODUCT(--(INDEX(Matrix!$C$5:$EV$304,0,$B27)&gt;0),--(INDEX(Matrix!$C$5:$EV$304,0,EH$3)&gt;0)))</f>
        <v/>
      </c>
      <c r="EI27" s="12" t="str">
        <f aca="false">IF(OR($A27="",EI$4=""),"",SUMPRODUCT(--(INDEX(Matrix!$C$5:$EV$304,0,$B27)&gt;0),--(INDEX(Matrix!$C$5:$EV$304,0,EI$3)&gt;0)))</f>
        <v/>
      </c>
      <c r="EJ27" s="12" t="str">
        <f aca="false">IF(OR($A27="",EJ$4=""),"",SUMPRODUCT(--(INDEX(Matrix!$C$5:$EV$304,0,$B27)&gt;0),--(INDEX(Matrix!$C$5:$EV$304,0,EJ$3)&gt;0)))</f>
        <v/>
      </c>
      <c r="EK27" s="12" t="str">
        <f aca="false">IF(OR($A27="",EK$4=""),"",SUMPRODUCT(--(INDEX(Matrix!$C$5:$EV$304,0,$B27)&gt;0),--(INDEX(Matrix!$C$5:$EV$304,0,EK$3)&gt;0)))</f>
        <v/>
      </c>
      <c r="EL27" s="12" t="str">
        <f aca="false">IF(OR($A27="",EL$4=""),"",SUMPRODUCT(--(INDEX(Matrix!$C$5:$EV$304,0,$B27)&gt;0),--(INDEX(Matrix!$C$5:$EV$304,0,EL$3)&gt;0)))</f>
        <v/>
      </c>
      <c r="EM27" s="12" t="str">
        <f aca="false">IF(OR($A27="",EM$4=""),"",SUMPRODUCT(--(INDEX(Matrix!$C$5:$EV$304,0,$B27)&gt;0),--(INDEX(Matrix!$C$5:$EV$304,0,EM$3)&gt;0)))</f>
        <v/>
      </c>
      <c r="EN27" s="12" t="str">
        <f aca="false">IF(OR($A27="",EN$4=""),"",SUMPRODUCT(--(INDEX(Matrix!$C$5:$EV$304,0,$B27)&gt;0),--(INDEX(Matrix!$C$5:$EV$304,0,EN$3)&gt;0)))</f>
        <v/>
      </c>
      <c r="EO27" s="12" t="str">
        <f aca="false">IF(OR($A27="",EO$4=""),"",SUMPRODUCT(--(INDEX(Matrix!$C$5:$EV$304,0,$B27)&gt;0),--(INDEX(Matrix!$C$5:$EV$304,0,EO$3)&gt;0)))</f>
        <v/>
      </c>
      <c r="EP27" s="12" t="str">
        <f aca="false">IF(OR($A27="",EP$4=""),"",SUMPRODUCT(--(INDEX(Matrix!$C$5:$EV$304,0,$B27)&gt;0),--(INDEX(Matrix!$C$5:$EV$304,0,EP$3)&gt;0)))</f>
        <v/>
      </c>
      <c r="EQ27" s="12" t="str">
        <f aca="false">IF(OR($A27="",EQ$4=""),"",SUMPRODUCT(--(INDEX(Matrix!$C$5:$EV$304,0,$B27)&gt;0),--(INDEX(Matrix!$C$5:$EV$304,0,EQ$3)&gt;0)))</f>
        <v/>
      </c>
      <c r="ER27" s="12" t="str">
        <f aca="false">IF(OR($A27="",ER$4=""),"",SUMPRODUCT(--(INDEX(Matrix!$C$5:$EV$304,0,$B27)&gt;0),--(INDEX(Matrix!$C$5:$EV$304,0,ER$3)&gt;0)))</f>
        <v/>
      </c>
      <c r="ES27" s="12" t="str">
        <f aca="false">IF(OR($A27="",ES$4=""),"",SUMPRODUCT(--(INDEX(Matrix!$C$5:$EV$304,0,$B27)&gt;0),--(INDEX(Matrix!$C$5:$EV$304,0,ES$3)&gt;0)))</f>
        <v/>
      </c>
      <c r="ET27" s="12" t="str">
        <f aca="false">IF(OR($A27="",ET$4=""),"",SUMPRODUCT(--(INDEX(Matrix!$C$5:$EV$304,0,$B27)&gt;0),--(INDEX(Matrix!$C$5:$EV$304,0,ET$3)&gt;0)))</f>
        <v/>
      </c>
      <c r="EU27" s="12" t="str">
        <f aca="false">IF(OR($A27="",EU$4=""),"",SUMPRODUCT(--(INDEX(Matrix!$C$5:$EV$304,0,$B27)&gt;0),--(INDEX(Matrix!$C$5:$EV$304,0,EU$3)&gt;0)))</f>
        <v/>
      </c>
      <c r="EV27" s="12" t="str">
        <f aca="false">IF(OR($A27="",EV$4=""),"",SUMPRODUCT(--(INDEX(Matrix!$C$5:$EV$304,0,$B27)&gt;0),--(INDEX(Matrix!$C$5:$EV$304,0,EV$3)&gt;0)))</f>
        <v/>
      </c>
    </row>
    <row r="28" customFormat="false" ht="15" hidden="false" customHeight="false" outlineLevel="0" collapsed="false">
      <c r="A28" s="6" t="str">
        <f aca="false">IF(INDEX(Products!$A$2:$A$151,$B28)="","",INDEX(Products!$A$2:$A$151,$B28))</f>
        <v>Bempedoic Acid 180</v>
      </c>
      <c r="B28" s="23" t="n">
        <v>24</v>
      </c>
      <c r="C28" s="12" t="n">
        <f aca="false">IF(OR($A28="",C$4=""),"",SUMPRODUCT(--(INDEX(Matrix!$C$5:$EV$304,0,$B28)&gt;0),--(INDEX(Matrix!$C$5:$EV$304,0,C$3)&gt;0)))</f>
        <v>7</v>
      </c>
      <c r="D28" s="12" t="n">
        <f aca="false">IF(OR($A28="",D$4=""),"",SUMPRODUCT(--(INDEX(Matrix!$C$5:$EV$304,0,$B28)&gt;0),--(INDEX(Matrix!$C$5:$EV$304,0,D$3)&gt;0)))</f>
        <v>7</v>
      </c>
      <c r="E28" s="12" t="n">
        <f aca="false">IF(OR($A28="",E$4=""),"",SUMPRODUCT(--(INDEX(Matrix!$C$5:$EV$304,0,$B28)&gt;0),--(INDEX(Matrix!$C$5:$EV$304,0,E$3)&gt;0)))</f>
        <v>7</v>
      </c>
      <c r="F28" s="12" t="n">
        <f aca="false">IF(OR($A28="",F$4=""),"",SUMPRODUCT(--(INDEX(Matrix!$C$5:$EV$304,0,$B28)&gt;0),--(INDEX(Matrix!$C$5:$EV$304,0,F$3)&gt;0)))</f>
        <v>7</v>
      </c>
      <c r="G28" s="12" t="n">
        <f aca="false">IF(OR($A28="",G$4=""),"",SUMPRODUCT(--(INDEX(Matrix!$C$5:$EV$304,0,$B28)&gt;0),--(INDEX(Matrix!$C$5:$EV$304,0,G$3)&gt;0)))</f>
        <v>7</v>
      </c>
      <c r="H28" s="12" t="n">
        <f aca="false">IF(OR($A28="",H$4=""),"",SUMPRODUCT(--(INDEX(Matrix!$C$5:$EV$304,0,$B28)&gt;0),--(INDEX(Matrix!$C$5:$EV$304,0,H$3)&gt;0)))</f>
        <v>7</v>
      </c>
      <c r="I28" s="12" t="n">
        <f aca="false">IF(OR($A28="",I$4=""),"",SUMPRODUCT(--(INDEX(Matrix!$C$5:$EV$304,0,$B28)&gt;0),--(INDEX(Matrix!$C$5:$EV$304,0,I$3)&gt;0)))</f>
        <v>10</v>
      </c>
      <c r="J28" s="12" t="n">
        <f aca="false">IF(OR($A28="",J$4=""),"",SUMPRODUCT(--(INDEX(Matrix!$C$5:$EV$304,0,$B28)&gt;0),--(INDEX(Matrix!$C$5:$EV$304,0,J$3)&gt;0)))</f>
        <v>10</v>
      </c>
      <c r="K28" s="12" t="n">
        <f aca="false">IF(OR($A28="",K$4=""),"",SUMPRODUCT(--(INDEX(Matrix!$C$5:$EV$304,0,$B28)&gt;0),--(INDEX(Matrix!$C$5:$EV$304,0,K$3)&gt;0)))</f>
        <v>6</v>
      </c>
      <c r="L28" s="12" t="n">
        <f aca="false">IF(OR($A28="",L$4=""),"",SUMPRODUCT(--(INDEX(Matrix!$C$5:$EV$304,0,$B28)&gt;0),--(INDEX(Matrix!$C$5:$EV$304,0,L$3)&gt;0)))</f>
        <v>6</v>
      </c>
      <c r="M28" s="12" t="n">
        <f aca="false">IF(OR($A28="",M$4=""),"",SUMPRODUCT(--(INDEX(Matrix!$C$5:$EV$304,0,$B28)&gt;0),--(INDEX(Matrix!$C$5:$EV$304,0,M$3)&gt;0)))</f>
        <v>6</v>
      </c>
      <c r="N28" s="12" t="n">
        <f aca="false">IF(OR($A28="",N$4=""),"",SUMPRODUCT(--(INDEX(Matrix!$C$5:$EV$304,0,$B28)&gt;0),--(INDEX(Matrix!$C$5:$EV$304,0,N$3)&gt;0)))</f>
        <v>6</v>
      </c>
      <c r="O28" s="12" t="n">
        <f aca="false">IF(OR($A28="",O$4=""),"",SUMPRODUCT(--(INDEX(Matrix!$C$5:$EV$304,0,$B28)&gt;0),--(INDEX(Matrix!$C$5:$EV$304,0,O$3)&gt;0)))</f>
        <v>6</v>
      </c>
      <c r="P28" s="12" t="n">
        <f aca="false">IF(OR($A28="",P$4=""),"",SUMPRODUCT(--(INDEX(Matrix!$C$5:$EV$304,0,$B28)&gt;0),--(INDEX(Matrix!$C$5:$EV$304,0,P$3)&gt;0)))</f>
        <v>6</v>
      </c>
      <c r="Q28" s="12" t="n">
        <f aca="false">IF(OR($A28="",Q$4=""),"",SUMPRODUCT(--(INDEX(Matrix!$C$5:$EV$304,0,$B28)&gt;0),--(INDEX(Matrix!$C$5:$EV$304,0,Q$3)&gt;0)))</f>
        <v>6</v>
      </c>
      <c r="R28" s="12" t="n">
        <f aca="false">IF(OR($A28="",R$4=""),"",SUMPRODUCT(--(INDEX(Matrix!$C$5:$EV$304,0,$B28)&gt;0),--(INDEX(Matrix!$C$5:$EV$304,0,R$3)&gt;0)))</f>
        <v>6</v>
      </c>
      <c r="S28" s="12" t="n">
        <f aca="false">IF(OR($A28="",S$4=""),"",SUMPRODUCT(--(INDEX(Matrix!$C$5:$EV$304,0,$B28)&gt;0),--(INDEX(Matrix!$C$5:$EV$304,0,S$3)&gt;0)))</f>
        <v>6</v>
      </c>
      <c r="T28" s="12" t="n">
        <f aca="false">IF(OR($A28="",T$4=""),"",SUMPRODUCT(--(INDEX(Matrix!$C$5:$EV$304,0,$B28)&gt;0),--(INDEX(Matrix!$C$5:$EV$304,0,T$3)&gt;0)))</f>
        <v>6</v>
      </c>
      <c r="U28" s="12" t="n">
        <f aca="false">IF(OR($A28="",U$4=""),"",SUMPRODUCT(--(INDEX(Matrix!$C$5:$EV$304,0,$B28)&gt;0),--(INDEX(Matrix!$C$5:$EV$304,0,U$3)&gt;0)))</f>
        <v>0</v>
      </c>
      <c r="V28" s="12" t="n">
        <f aca="false">IF(OR($A28="",V$4=""),"",SUMPRODUCT(--(INDEX(Matrix!$C$5:$EV$304,0,$B28)&gt;0),--(INDEX(Matrix!$C$5:$EV$304,0,V$3)&gt;0)))</f>
        <v>0</v>
      </c>
      <c r="W28" s="12" t="n">
        <f aca="false">IF(OR($A28="",W$4=""),"",SUMPRODUCT(--(INDEX(Matrix!$C$5:$EV$304,0,$B28)&gt;0),--(INDEX(Matrix!$C$5:$EV$304,0,W$3)&gt;0)))</f>
        <v>6</v>
      </c>
      <c r="X28" s="12" t="n">
        <f aca="false">IF(OR($A28="",X$4=""),"",SUMPRODUCT(--(INDEX(Matrix!$C$5:$EV$304,0,$B28)&gt;0),--(INDEX(Matrix!$C$5:$EV$304,0,X$3)&gt;0)))</f>
        <v>6</v>
      </c>
      <c r="Y28" s="12" t="n">
        <f aca="false">IF(OR($A28="",Y$4=""),"",SUMPRODUCT(--(INDEX(Matrix!$C$5:$EV$304,0,$B28)&gt;0),--(INDEX(Matrix!$C$5:$EV$304,0,Y$3)&gt;0)))</f>
        <v>8</v>
      </c>
      <c r="Z28" s="12" t="n">
        <f aca="false">IF(OR($A28="",Z$4=""),"",SUMPRODUCT(--(INDEX(Matrix!$C$5:$EV$304,0,$B28)&gt;0),--(INDEX(Matrix!$C$5:$EV$304,0,Z$3)&gt;0)))</f>
        <v>12</v>
      </c>
      <c r="AA28" s="12" t="n">
        <f aca="false">IF(OR($A28="",AA$4=""),"",SUMPRODUCT(--(INDEX(Matrix!$C$5:$EV$304,0,$B28)&gt;0),--(INDEX(Matrix!$C$5:$EV$304,0,AA$3)&gt;0)))</f>
        <v>11</v>
      </c>
      <c r="AB28" s="12" t="n">
        <f aca="false">IF(OR($A28="",AB$4=""),"",SUMPRODUCT(--(INDEX(Matrix!$C$5:$EV$304,0,$B28)&gt;0),--(INDEX(Matrix!$C$5:$EV$304,0,AB$3)&gt;0)))</f>
        <v>1</v>
      </c>
      <c r="AC28" s="12" t="n">
        <f aca="false">IF(OR($A28="",AC$4=""),"",SUMPRODUCT(--(INDEX(Matrix!$C$5:$EV$304,0,$B28)&gt;0),--(INDEX(Matrix!$C$5:$EV$304,0,AC$3)&gt;0)))</f>
        <v>1</v>
      </c>
      <c r="AD28" s="12" t="n">
        <f aca="false">IF(OR($A28="",AD$4=""),"",SUMPRODUCT(--(INDEX(Matrix!$C$5:$EV$304,0,$B28)&gt;0),--(INDEX(Matrix!$C$5:$EV$304,0,AD$3)&gt;0)))</f>
        <v>0</v>
      </c>
      <c r="AE28" s="12" t="n">
        <f aca="false">IF(OR($A28="",AE$4=""),"",SUMPRODUCT(--(INDEX(Matrix!$C$5:$EV$304,0,$B28)&gt;0),--(INDEX(Matrix!$C$5:$EV$304,0,AE$3)&gt;0)))</f>
        <v>9</v>
      </c>
      <c r="AF28" s="12" t="n">
        <f aca="false">IF(OR($A28="",AF$4=""),"",SUMPRODUCT(--(INDEX(Matrix!$C$5:$EV$304,0,$B28)&gt;0),--(INDEX(Matrix!$C$5:$EV$304,0,AF$3)&gt;0)))</f>
        <v>9</v>
      </c>
      <c r="AG28" s="12" t="n">
        <f aca="false">IF(OR($A28="",AG$4=""),"",SUMPRODUCT(--(INDEX(Matrix!$C$5:$EV$304,0,$B28)&gt;0),--(INDEX(Matrix!$C$5:$EV$304,0,AG$3)&gt;0)))</f>
        <v>9</v>
      </c>
      <c r="AH28" s="12" t="n">
        <f aca="false">IF(OR($A28="",AH$4=""),"",SUMPRODUCT(--(INDEX(Matrix!$C$5:$EV$304,0,$B28)&gt;0),--(INDEX(Matrix!$C$5:$EV$304,0,AH$3)&gt;0)))</f>
        <v>7</v>
      </c>
      <c r="AI28" s="12" t="n">
        <f aca="false">IF(OR($A28="",AI$4=""),"",SUMPRODUCT(--(INDEX(Matrix!$C$5:$EV$304,0,$B28)&gt;0),--(INDEX(Matrix!$C$5:$EV$304,0,AI$3)&gt;0)))</f>
        <v>8</v>
      </c>
      <c r="AJ28" s="12" t="n">
        <f aca="false">IF(OR($A28="",AJ$4=""),"",SUMPRODUCT(--(INDEX(Matrix!$C$5:$EV$304,0,$B28)&gt;0),--(INDEX(Matrix!$C$5:$EV$304,0,AJ$3)&gt;0)))</f>
        <v>8</v>
      </c>
      <c r="AK28" s="12" t="n">
        <f aca="false">IF(OR($A28="",AK$4=""),"",SUMPRODUCT(--(INDEX(Matrix!$C$5:$EV$304,0,$B28)&gt;0),--(INDEX(Matrix!$C$5:$EV$304,0,AK$3)&gt;0)))</f>
        <v>6</v>
      </c>
      <c r="AL28" s="12" t="n">
        <f aca="false">IF(OR($A28="",AL$4=""),"",SUMPRODUCT(--(INDEX(Matrix!$C$5:$EV$304,0,$B28)&gt;0),--(INDEX(Matrix!$C$5:$EV$304,0,AL$3)&gt;0)))</f>
        <v>6</v>
      </c>
      <c r="AM28" s="12" t="n">
        <f aca="false">IF(OR($A28="",AM$4=""),"",SUMPRODUCT(--(INDEX(Matrix!$C$5:$EV$304,0,$B28)&gt;0),--(INDEX(Matrix!$C$5:$EV$304,0,AM$3)&gt;0)))</f>
        <v>3</v>
      </c>
      <c r="AN28" s="12" t="n">
        <f aca="false">IF(OR($A28="",AN$4=""),"",SUMPRODUCT(--(INDEX(Matrix!$C$5:$EV$304,0,$B28)&gt;0),--(INDEX(Matrix!$C$5:$EV$304,0,AN$3)&gt;0)))</f>
        <v>3</v>
      </c>
      <c r="AO28" s="12" t="n">
        <f aca="false">IF(OR($A28="",AO$4=""),"",SUMPRODUCT(--(INDEX(Matrix!$C$5:$EV$304,0,$B28)&gt;0),--(INDEX(Matrix!$C$5:$EV$304,0,AO$3)&gt;0)))</f>
        <v>1</v>
      </c>
      <c r="AP28" s="12" t="n">
        <f aca="false">IF(OR($A28="",AP$4=""),"",SUMPRODUCT(--(INDEX(Matrix!$C$5:$EV$304,0,$B28)&gt;0),--(INDEX(Matrix!$C$5:$EV$304,0,AP$3)&gt;0)))</f>
        <v>1</v>
      </c>
      <c r="AQ28" s="12" t="n">
        <f aca="false">IF(OR($A28="",AQ$4=""),"",SUMPRODUCT(--(INDEX(Matrix!$C$5:$EV$304,0,$B28)&gt;0),--(INDEX(Matrix!$C$5:$EV$304,0,AQ$3)&gt;0)))</f>
        <v>1</v>
      </c>
      <c r="AR28" s="12" t="n">
        <f aca="false">IF(OR($A28="",AR$4=""),"",SUMPRODUCT(--(INDEX(Matrix!$C$5:$EV$304,0,$B28)&gt;0),--(INDEX(Matrix!$C$5:$EV$304,0,AR$3)&gt;0)))</f>
        <v>1</v>
      </c>
      <c r="AS28" s="12" t="n">
        <f aca="false">IF(OR($A28="",AS$4=""),"",SUMPRODUCT(--(INDEX(Matrix!$C$5:$EV$304,0,$B28)&gt;0),--(INDEX(Matrix!$C$5:$EV$304,0,AS$3)&gt;0)))</f>
        <v>1</v>
      </c>
      <c r="AT28" s="12" t="n">
        <f aca="false">IF(OR($A28="",AT$4=""),"",SUMPRODUCT(--(INDEX(Matrix!$C$5:$EV$304,0,$B28)&gt;0),--(INDEX(Matrix!$C$5:$EV$304,0,AT$3)&gt;0)))</f>
        <v>1</v>
      </c>
      <c r="AU28" s="12" t="n">
        <f aca="false">IF(OR($A28="",AU$4=""),"",SUMPRODUCT(--(INDEX(Matrix!$C$5:$EV$304,0,$B28)&gt;0),--(INDEX(Matrix!$C$5:$EV$304,0,AU$3)&gt;0)))</f>
        <v>0</v>
      </c>
      <c r="AV28" s="12" t="n">
        <f aca="false">IF(OR($A28="",AV$4=""),"",SUMPRODUCT(--(INDEX(Matrix!$C$5:$EV$304,0,$B28)&gt;0),--(INDEX(Matrix!$C$5:$EV$304,0,AV$3)&gt;0)))</f>
        <v>8</v>
      </c>
      <c r="AW28" s="12" t="n">
        <f aca="false">IF(OR($A28="",AW$4=""),"",SUMPRODUCT(--(INDEX(Matrix!$C$5:$EV$304,0,$B28)&gt;0),--(INDEX(Matrix!$C$5:$EV$304,0,AW$3)&gt;0)))</f>
        <v>8</v>
      </c>
      <c r="AX28" s="12" t="n">
        <f aca="false">IF(OR($A28="",AX$4=""),"",SUMPRODUCT(--(INDEX(Matrix!$C$5:$EV$304,0,$B28)&gt;0),--(INDEX(Matrix!$C$5:$EV$304,0,AX$3)&gt;0)))</f>
        <v>8</v>
      </c>
      <c r="AY28" s="12" t="n">
        <f aca="false">IF(OR($A28="",AY$4=""),"",SUMPRODUCT(--(INDEX(Matrix!$C$5:$EV$304,0,$B28)&gt;0),--(INDEX(Matrix!$C$5:$EV$304,0,AY$3)&gt;0)))</f>
        <v>8</v>
      </c>
      <c r="AZ28" s="12" t="n">
        <f aca="false">IF(OR($A28="",AZ$4=""),"",SUMPRODUCT(--(INDEX(Matrix!$C$5:$EV$304,0,$B28)&gt;0),--(INDEX(Matrix!$C$5:$EV$304,0,AZ$3)&gt;0)))</f>
        <v>7</v>
      </c>
      <c r="BA28" s="12" t="n">
        <f aca="false">IF(OR($A28="",BA$4=""),"",SUMPRODUCT(--(INDEX(Matrix!$C$5:$EV$304,0,$B28)&gt;0),--(INDEX(Matrix!$C$5:$EV$304,0,BA$3)&gt;0)))</f>
        <v>7</v>
      </c>
      <c r="BB28" s="12" t="n">
        <f aca="false">IF(OR($A28="",BB$4=""),"",SUMPRODUCT(--(INDEX(Matrix!$C$5:$EV$304,0,$B28)&gt;0),--(INDEX(Matrix!$C$5:$EV$304,0,BB$3)&gt;0)))</f>
        <v>7</v>
      </c>
      <c r="BC28" s="12" t="n">
        <f aca="false">IF(OR($A28="",BC$4=""),"",SUMPRODUCT(--(INDEX(Matrix!$C$5:$EV$304,0,$B28)&gt;0),--(INDEX(Matrix!$C$5:$EV$304,0,BC$3)&gt;0)))</f>
        <v>7</v>
      </c>
      <c r="BD28" s="12" t="n">
        <f aca="false">IF(OR($A28="",BD$4=""),"",SUMPRODUCT(--(INDEX(Matrix!$C$5:$EV$304,0,$B28)&gt;0),--(INDEX(Matrix!$C$5:$EV$304,0,BD$3)&gt;0)))</f>
        <v>7</v>
      </c>
      <c r="BE28" s="12" t="n">
        <f aca="false">IF(OR($A28="",BE$4=""),"",SUMPRODUCT(--(INDEX(Matrix!$C$5:$EV$304,0,$B28)&gt;0),--(INDEX(Matrix!$C$5:$EV$304,0,BE$3)&gt;0)))</f>
        <v>7</v>
      </c>
      <c r="BF28" s="12" t="n">
        <f aca="false">IF(OR($A28="",BF$4=""),"",SUMPRODUCT(--(INDEX(Matrix!$C$5:$EV$304,0,$B28)&gt;0),--(INDEX(Matrix!$C$5:$EV$304,0,BF$3)&gt;0)))</f>
        <v>7</v>
      </c>
      <c r="BG28" s="12" t="n">
        <f aca="false">IF(OR($A28="",BG$4=""),"",SUMPRODUCT(--(INDEX(Matrix!$C$5:$EV$304,0,$B28)&gt;0),--(INDEX(Matrix!$C$5:$EV$304,0,BG$3)&gt;0)))</f>
        <v>7</v>
      </c>
      <c r="BH28" s="12" t="n">
        <f aca="false">IF(OR($A28="",BH$4=""),"",SUMPRODUCT(--(INDEX(Matrix!$C$5:$EV$304,0,$B28)&gt;0),--(INDEX(Matrix!$C$5:$EV$304,0,BH$3)&gt;0)))</f>
        <v>7</v>
      </c>
      <c r="BI28" s="12" t="n">
        <f aca="false">IF(OR($A28="",BI$4=""),"",SUMPRODUCT(--(INDEX(Matrix!$C$5:$EV$304,0,$B28)&gt;0),--(INDEX(Matrix!$C$5:$EV$304,0,BI$3)&gt;0)))</f>
        <v>7</v>
      </c>
      <c r="BJ28" s="12" t="n">
        <f aca="false">IF(OR($A28="",BJ$4=""),"",SUMPRODUCT(--(INDEX(Matrix!$C$5:$EV$304,0,$B28)&gt;0),--(INDEX(Matrix!$C$5:$EV$304,0,BJ$3)&gt;0)))</f>
        <v>0</v>
      </c>
      <c r="BK28" s="12" t="n">
        <f aca="false">IF(OR($A28="",BK$4=""),"",SUMPRODUCT(--(INDEX(Matrix!$C$5:$EV$304,0,$B28)&gt;0),--(INDEX(Matrix!$C$5:$EV$304,0,BK$3)&gt;0)))</f>
        <v>9</v>
      </c>
      <c r="BL28" s="12" t="n">
        <f aca="false">IF(OR($A28="",BL$4=""),"",SUMPRODUCT(--(INDEX(Matrix!$C$5:$EV$304,0,$B28)&gt;0),--(INDEX(Matrix!$C$5:$EV$304,0,BL$3)&gt;0)))</f>
        <v>9</v>
      </c>
      <c r="BM28" s="12" t="n">
        <f aca="false">IF(OR($A28="",BM$4=""),"",SUMPRODUCT(--(INDEX(Matrix!$C$5:$EV$304,0,$B28)&gt;0),--(INDEX(Matrix!$C$5:$EV$304,0,BM$3)&gt;0)))</f>
        <v>9</v>
      </c>
      <c r="BN28" s="12" t="n">
        <f aca="false">IF(OR($A28="",BN$4=""),"",SUMPRODUCT(--(INDEX(Matrix!$C$5:$EV$304,0,$B28)&gt;0),--(INDEX(Matrix!$C$5:$EV$304,0,BN$3)&gt;0)))</f>
        <v>7</v>
      </c>
      <c r="BO28" s="12" t="n">
        <f aca="false">IF(OR($A28="",BO$4=""),"",SUMPRODUCT(--(INDEX(Matrix!$C$5:$EV$304,0,$B28)&gt;0),--(INDEX(Matrix!$C$5:$EV$304,0,BO$3)&gt;0)))</f>
        <v>2</v>
      </c>
      <c r="BP28" s="12" t="n">
        <f aca="false">IF(OR($A28="",BP$4=""),"",SUMPRODUCT(--(INDEX(Matrix!$C$5:$EV$304,0,$B28)&gt;0),--(INDEX(Matrix!$C$5:$EV$304,0,BP$3)&gt;0)))</f>
        <v>0</v>
      </c>
      <c r="BQ28" s="12" t="n">
        <f aca="false">IF(OR($A28="",BQ$4=""),"",SUMPRODUCT(--(INDEX(Matrix!$C$5:$EV$304,0,$B28)&gt;0),--(INDEX(Matrix!$C$5:$EV$304,0,BQ$3)&gt;0)))</f>
        <v>0</v>
      </c>
      <c r="BR28" s="12" t="n">
        <f aca="false">IF(OR($A28="",BR$4=""),"",SUMPRODUCT(--(INDEX(Matrix!$C$5:$EV$304,0,$B28)&gt;0),--(INDEX(Matrix!$C$5:$EV$304,0,BR$3)&gt;0)))</f>
        <v>0</v>
      </c>
      <c r="BS28" s="12" t="n">
        <f aca="false">IF(OR($A28="",BS$4=""),"",SUMPRODUCT(--(INDEX(Matrix!$C$5:$EV$304,0,$B28)&gt;0),--(INDEX(Matrix!$C$5:$EV$304,0,BS$3)&gt;0)))</f>
        <v>0</v>
      </c>
      <c r="BT28" s="12" t="n">
        <f aca="false">IF(OR($A28="",BT$4=""),"",SUMPRODUCT(--(INDEX(Matrix!$C$5:$EV$304,0,$B28)&gt;0),--(INDEX(Matrix!$C$5:$EV$304,0,BT$3)&gt;0)))</f>
        <v>0</v>
      </c>
      <c r="BU28" s="12" t="n">
        <f aca="false">IF(OR($A28="",BU$4=""),"",SUMPRODUCT(--(INDEX(Matrix!$C$5:$EV$304,0,$B28)&gt;0),--(INDEX(Matrix!$C$5:$EV$304,0,BU$3)&gt;0)))</f>
        <v>0</v>
      </c>
      <c r="BV28" s="12" t="n">
        <f aca="false">IF(OR($A28="",BV$4=""),"",SUMPRODUCT(--(INDEX(Matrix!$C$5:$EV$304,0,$B28)&gt;0),--(INDEX(Matrix!$C$5:$EV$304,0,BV$3)&gt;0)))</f>
        <v>0</v>
      </c>
      <c r="BW28" s="12" t="n">
        <f aca="false">IF(OR($A28="",BW$4=""),"",SUMPRODUCT(--(INDEX(Matrix!$C$5:$EV$304,0,$B28)&gt;0),--(INDEX(Matrix!$C$5:$EV$304,0,BW$3)&gt;0)))</f>
        <v>0</v>
      </c>
      <c r="BX28" s="12" t="n">
        <f aca="false">IF(OR($A28="",BX$4=""),"",SUMPRODUCT(--(INDEX(Matrix!$C$5:$EV$304,0,$B28)&gt;0),--(INDEX(Matrix!$C$5:$EV$304,0,BX$3)&gt;0)))</f>
        <v>0</v>
      </c>
      <c r="BY28" s="12" t="n">
        <f aca="false">IF(OR($A28="",BY$4=""),"",SUMPRODUCT(--(INDEX(Matrix!$C$5:$EV$304,0,$B28)&gt;0),--(INDEX(Matrix!$C$5:$EV$304,0,BY$3)&gt;0)))</f>
        <v>1</v>
      </c>
      <c r="BZ28" s="12" t="n">
        <f aca="false">IF(OR($A28="",BZ$4=""),"",SUMPRODUCT(--(INDEX(Matrix!$C$5:$EV$304,0,$B28)&gt;0),--(INDEX(Matrix!$C$5:$EV$304,0,BZ$3)&gt;0)))</f>
        <v>0</v>
      </c>
      <c r="CA28" s="12" t="n">
        <f aca="false">IF(OR($A28="",CA$4=""),"",SUMPRODUCT(--(INDEX(Matrix!$C$5:$EV$304,0,$B28)&gt;0),--(INDEX(Matrix!$C$5:$EV$304,0,CA$3)&gt;0)))</f>
        <v>0</v>
      </c>
      <c r="CB28" s="12" t="n">
        <f aca="false">IF(OR($A28="",CB$4=""),"",SUMPRODUCT(--(INDEX(Matrix!$C$5:$EV$304,0,$B28)&gt;0),--(INDEX(Matrix!$C$5:$EV$304,0,CB$3)&gt;0)))</f>
        <v>0</v>
      </c>
      <c r="CC28" s="12" t="n">
        <f aca="false">IF(OR($A28="",CC$4=""),"",SUMPRODUCT(--(INDEX(Matrix!$C$5:$EV$304,0,$B28)&gt;0),--(INDEX(Matrix!$C$5:$EV$304,0,CC$3)&gt;0)))</f>
        <v>0</v>
      </c>
      <c r="CD28" s="12" t="n">
        <f aca="false">IF(OR($A28="",CD$4=""),"",SUMPRODUCT(--(INDEX(Matrix!$C$5:$EV$304,0,$B28)&gt;0),--(INDEX(Matrix!$C$5:$EV$304,0,CD$3)&gt;0)))</f>
        <v>6</v>
      </c>
      <c r="CE28" s="12" t="n">
        <f aca="false">IF(OR($A28="",CE$4=""),"",SUMPRODUCT(--(INDEX(Matrix!$C$5:$EV$304,0,$B28)&gt;0),--(INDEX(Matrix!$C$5:$EV$304,0,CE$3)&gt;0)))</f>
        <v>7</v>
      </c>
      <c r="CF28" s="12" t="n">
        <f aca="false">IF(OR($A28="",CF$4=""),"",SUMPRODUCT(--(INDEX(Matrix!$C$5:$EV$304,0,$B28)&gt;0),--(INDEX(Matrix!$C$5:$EV$304,0,CF$3)&gt;0)))</f>
        <v>2</v>
      </c>
      <c r="CG28" s="12" t="n">
        <f aca="false">IF(OR($A28="",CG$4=""),"",SUMPRODUCT(--(INDEX(Matrix!$C$5:$EV$304,0,$B28)&gt;0),--(INDEX(Matrix!$C$5:$EV$304,0,CG$3)&gt;0)))</f>
        <v>5</v>
      </c>
      <c r="CH28" s="12" t="n">
        <f aca="false">IF(OR($A28="",CH$4=""),"",SUMPRODUCT(--(INDEX(Matrix!$C$5:$EV$304,0,$B28)&gt;0),--(INDEX(Matrix!$C$5:$EV$304,0,CH$3)&gt;0)))</f>
        <v>0</v>
      </c>
      <c r="CI28" s="12" t="n">
        <f aca="false">IF(OR($A28="",CI$4=""),"",SUMPRODUCT(--(INDEX(Matrix!$C$5:$EV$304,0,$B28)&gt;0),--(INDEX(Matrix!$C$5:$EV$304,0,CI$3)&gt;0)))</f>
        <v>9</v>
      </c>
      <c r="CJ28" s="12" t="n">
        <f aca="false">IF(OR($A28="",CJ$4=""),"",SUMPRODUCT(--(INDEX(Matrix!$C$5:$EV$304,0,$B28)&gt;0),--(INDEX(Matrix!$C$5:$EV$304,0,CJ$3)&gt;0)))</f>
        <v>2</v>
      </c>
      <c r="CK28" s="12" t="n">
        <f aca="false">IF(OR($A28="",CK$4=""),"",SUMPRODUCT(--(INDEX(Matrix!$C$5:$EV$304,0,$B28)&gt;0),--(INDEX(Matrix!$C$5:$EV$304,0,CK$3)&gt;0)))</f>
        <v>7</v>
      </c>
      <c r="CL28" s="12" t="n">
        <f aca="false">IF(OR($A28="",CL$4=""),"",SUMPRODUCT(--(INDEX(Matrix!$C$5:$EV$304,0,$B28)&gt;0),--(INDEX(Matrix!$C$5:$EV$304,0,CL$3)&gt;0)))</f>
        <v>3</v>
      </c>
      <c r="CM28" s="12" t="n">
        <f aca="false">IF(OR($A28="",CM$4=""),"",SUMPRODUCT(--(INDEX(Matrix!$C$5:$EV$304,0,$B28)&gt;0),--(INDEX(Matrix!$C$5:$EV$304,0,CM$3)&gt;0)))</f>
        <v>9</v>
      </c>
      <c r="CN28" s="12" t="n">
        <f aca="false">IF(OR($A28="",CN$4=""),"",SUMPRODUCT(--(INDEX(Matrix!$C$5:$EV$304,0,$B28)&gt;0),--(INDEX(Matrix!$C$5:$EV$304,0,CN$3)&gt;0)))</f>
        <v>8</v>
      </c>
      <c r="CO28" s="12" t="n">
        <f aca="false">IF(OR($A28="",CO$4=""),"",SUMPRODUCT(--(INDEX(Matrix!$C$5:$EV$304,0,$B28)&gt;0),--(INDEX(Matrix!$C$5:$EV$304,0,CO$3)&gt;0)))</f>
        <v>8</v>
      </c>
      <c r="CP28" s="12" t="n">
        <f aca="false">IF(OR($A28="",CP$4=""),"",SUMPRODUCT(--(INDEX(Matrix!$C$5:$EV$304,0,$B28)&gt;0),--(INDEX(Matrix!$C$5:$EV$304,0,CP$3)&gt;0)))</f>
        <v>5</v>
      </c>
      <c r="CQ28" s="12" t="n">
        <f aca="false">IF(OR($A28="",CQ$4=""),"",SUMPRODUCT(--(INDEX(Matrix!$C$5:$EV$304,0,$B28)&gt;0),--(INDEX(Matrix!$C$5:$EV$304,0,CQ$3)&gt;0)))</f>
        <v>5</v>
      </c>
      <c r="CR28" s="12" t="n">
        <f aca="false">IF(OR($A28="",CR$4=""),"",SUMPRODUCT(--(INDEX(Matrix!$C$5:$EV$304,0,$B28)&gt;0),--(INDEX(Matrix!$C$5:$EV$304,0,CR$3)&gt;0)))</f>
        <v>9</v>
      </c>
      <c r="CS28" s="12" t="n">
        <f aca="false">IF(OR($A28="",CS$4=""),"",SUMPRODUCT(--(INDEX(Matrix!$C$5:$EV$304,0,$B28)&gt;0),--(INDEX(Matrix!$C$5:$EV$304,0,CS$3)&gt;0)))</f>
        <v>8</v>
      </c>
      <c r="CT28" s="12" t="n">
        <f aca="false">IF(OR($A28="",CT$4=""),"",SUMPRODUCT(--(INDEX(Matrix!$C$5:$EV$304,0,$B28)&gt;0),--(INDEX(Matrix!$C$5:$EV$304,0,CT$3)&gt;0)))</f>
        <v>8</v>
      </c>
      <c r="CU28" s="12" t="n">
        <f aca="false">IF(OR($A28="",CU$4=""),"",SUMPRODUCT(--(INDEX(Matrix!$C$5:$EV$304,0,$B28)&gt;0),--(INDEX(Matrix!$C$5:$EV$304,0,CU$3)&gt;0)))</f>
        <v>7</v>
      </c>
      <c r="CV28" s="12" t="n">
        <f aca="false">IF(OR($A28="",CV$4=""),"",SUMPRODUCT(--(INDEX(Matrix!$C$5:$EV$304,0,$B28)&gt;0),--(INDEX(Matrix!$C$5:$EV$304,0,CV$3)&gt;0)))</f>
        <v>9</v>
      </c>
      <c r="CW28" s="12" t="n">
        <f aca="false">IF(OR($A28="",CW$4=""),"",SUMPRODUCT(--(INDEX(Matrix!$C$5:$EV$304,0,$B28)&gt;0),--(INDEX(Matrix!$C$5:$EV$304,0,CW$3)&gt;0)))</f>
        <v>5</v>
      </c>
      <c r="CX28" s="12" t="n">
        <f aca="false">IF(OR($A28="",CX$4=""),"",SUMPRODUCT(--(INDEX(Matrix!$C$5:$EV$304,0,$B28)&gt;0),--(INDEX(Matrix!$C$5:$EV$304,0,CX$3)&gt;0)))</f>
        <v>7</v>
      </c>
      <c r="CY28" s="12" t="n">
        <f aca="false">IF(OR($A28="",CY$4=""),"",SUMPRODUCT(--(INDEX(Matrix!$C$5:$EV$304,0,$B28)&gt;0),--(INDEX(Matrix!$C$5:$EV$304,0,CY$3)&gt;0)))</f>
        <v>7</v>
      </c>
      <c r="CZ28" s="12" t="n">
        <f aca="false">IF(OR($A28="",CZ$4=""),"",SUMPRODUCT(--(INDEX(Matrix!$C$5:$EV$304,0,$B28)&gt;0),--(INDEX(Matrix!$C$5:$EV$304,0,CZ$3)&gt;0)))</f>
        <v>0</v>
      </c>
      <c r="DA28" s="12" t="n">
        <f aca="false">IF(OR($A28="",DA$4=""),"",SUMPRODUCT(--(INDEX(Matrix!$C$5:$EV$304,0,$B28)&gt;0),--(INDEX(Matrix!$C$5:$EV$304,0,DA$3)&gt;0)))</f>
        <v>8</v>
      </c>
      <c r="DB28" s="12" t="n">
        <f aca="false">IF(OR($A28="",DB$4=""),"",SUMPRODUCT(--(INDEX(Matrix!$C$5:$EV$304,0,$B28)&gt;0),--(INDEX(Matrix!$C$5:$EV$304,0,DB$3)&gt;0)))</f>
        <v>0</v>
      </c>
      <c r="DC28" s="12" t="n">
        <f aca="false">IF(OR($A28="",DC$4=""),"",SUMPRODUCT(--(INDEX(Matrix!$C$5:$EV$304,0,$B28)&gt;0),--(INDEX(Matrix!$C$5:$EV$304,0,DC$3)&gt;0)))</f>
        <v>0</v>
      </c>
      <c r="DD28" s="12" t="n">
        <f aca="false">IF(OR($A28="",DD$4=""),"",SUMPRODUCT(--(INDEX(Matrix!$C$5:$EV$304,0,$B28)&gt;0),--(INDEX(Matrix!$C$5:$EV$304,0,DD$3)&gt;0)))</f>
        <v>5</v>
      </c>
      <c r="DE28" s="12" t="str">
        <f aca="false">IF(OR($A28="",DE$4=""),"",SUMPRODUCT(--(INDEX(Matrix!$C$5:$EV$304,0,$B28)&gt;0),--(INDEX(Matrix!$C$5:$EV$304,0,DE$3)&gt;0)))</f>
        <v/>
      </c>
      <c r="DF28" s="12" t="str">
        <f aca="false">IF(OR($A28="",DF$4=""),"",SUMPRODUCT(--(INDEX(Matrix!$C$5:$EV$304,0,$B28)&gt;0),--(INDEX(Matrix!$C$5:$EV$304,0,DF$3)&gt;0)))</f>
        <v/>
      </c>
      <c r="DG28" s="12" t="str">
        <f aca="false">IF(OR($A28="",DG$4=""),"",SUMPRODUCT(--(INDEX(Matrix!$C$5:$EV$304,0,$B28)&gt;0),--(INDEX(Matrix!$C$5:$EV$304,0,DG$3)&gt;0)))</f>
        <v/>
      </c>
      <c r="DH28" s="12" t="str">
        <f aca="false">IF(OR($A28="",DH$4=""),"",SUMPRODUCT(--(INDEX(Matrix!$C$5:$EV$304,0,$B28)&gt;0),--(INDEX(Matrix!$C$5:$EV$304,0,DH$3)&gt;0)))</f>
        <v/>
      </c>
      <c r="DI28" s="12" t="str">
        <f aca="false">IF(OR($A28="",DI$4=""),"",SUMPRODUCT(--(INDEX(Matrix!$C$5:$EV$304,0,$B28)&gt;0),--(INDEX(Matrix!$C$5:$EV$304,0,DI$3)&gt;0)))</f>
        <v/>
      </c>
      <c r="DJ28" s="12" t="str">
        <f aca="false">IF(OR($A28="",DJ$4=""),"",SUMPRODUCT(--(INDEX(Matrix!$C$5:$EV$304,0,$B28)&gt;0),--(INDEX(Matrix!$C$5:$EV$304,0,DJ$3)&gt;0)))</f>
        <v/>
      </c>
      <c r="DK28" s="12" t="str">
        <f aca="false">IF(OR($A28="",DK$4=""),"",SUMPRODUCT(--(INDEX(Matrix!$C$5:$EV$304,0,$B28)&gt;0),--(INDEX(Matrix!$C$5:$EV$304,0,DK$3)&gt;0)))</f>
        <v/>
      </c>
      <c r="DL28" s="12" t="str">
        <f aca="false">IF(OR($A28="",DL$4=""),"",SUMPRODUCT(--(INDEX(Matrix!$C$5:$EV$304,0,$B28)&gt;0),--(INDEX(Matrix!$C$5:$EV$304,0,DL$3)&gt;0)))</f>
        <v/>
      </c>
      <c r="DM28" s="12" t="str">
        <f aca="false">IF(OR($A28="",DM$4=""),"",SUMPRODUCT(--(INDEX(Matrix!$C$5:$EV$304,0,$B28)&gt;0),--(INDEX(Matrix!$C$5:$EV$304,0,DM$3)&gt;0)))</f>
        <v/>
      </c>
      <c r="DN28" s="12" t="str">
        <f aca="false">IF(OR($A28="",DN$4=""),"",SUMPRODUCT(--(INDEX(Matrix!$C$5:$EV$304,0,$B28)&gt;0),--(INDEX(Matrix!$C$5:$EV$304,0,DN$3)&gt;0)))</f>
        <v/>
      </c>
      <c r="DO28" s="12" t="str">
        <f aca="false">IF(OR($A28="",DO$4=""),"",SUMPRODUCT(--(INDEX(Matrix!$C$5:$EV$304,0,$B28)&gt;0),--(INDEX(Matrix!$C$5:$EV$304,0,DO$3)&gt;0)))</f>
        <v/>
      </c>
      <c r="DP28" s="12" t="str">
        <f aca="false">IF(OR($A28="",DP$4=""),"",SUMPRODUCT(--(INDEX(Matrix!$C$5:$EV$304,0,$B28)&gt;0),--(INDEX(Matrix!$C$5:$EV$304,0,DP$3)&gt;0)))</f>
        <v/>
      </c>
      <c r="DQ28" s="12" t="str">
        <f aca="false">IF(OR($A28="",DQ$4=""),"",SUMPRODUCT(--(INDEX(Matrix!$C$5:$EV$304,0,$B28)&gt;0),--(INDEX(Matrix!$C$5:$EV$304,0,DQ$3)&gt;0)))</f>
        <v/>
      </c>
      <c r="DR28" s="12" t="str">
        <f aca="false">IF(OR($A28="",DR$4=""),"",SUMPRODUCT(--(INDEX(Matrix!$C$5:$EV$304,0,$B28)&gt;0),--(INDEX(Matrix!$C$5:$EV$304,0,DR$3)&gt;0)))</f>
        <v/>
      </c>
      <c r="DS28" s="12" t="str">
        <f aca="false">IF(OR($A28="",DS$4=""),"",SUMPRODUCT(--(INDEX(Matrix!$C$5:$EV$304,0,$B28)&gt;0),--(INDEX(Matrix!$C$5:$EV$304,0,DS$3)&gt;0)))</f>
        <v/>
      </c>
      <c r="DT28" s="12" t="str">
        <f aca="false">IF(OR($A28="",DT$4=""),"",SUMPRODUCT(--(INDEX(Matrix!$C$5:$EV$304,0,$B28)&gt;0),--(INDEX(Matrix!$C$5:$EV$304,0,DT$3)&gt;0)))</f>
        <v/>
      </c>
      <c r="DU28" s="12" t="str">
        <f aca="false">IF(OR($A28="",DU$4=""),"",SUMPRODUCT(--(INDEX(Matrix!$C$5:$EV$304,0,$B28)&gt;0),--(INDEX(Matrix!$C$5:$EV$304,0,DU$3)&gt;0)))</f>
        <v/>
      </c>
      <c r="DV28" s="12" t="str">
        <f aca="false">IF(OR($A28="",DV$4=""),"",SUMPRODUCT(--(INDEX(Matrix!$C$5:$EV$304,0,$B28)&gt;0),--(INDEX(Matrix!$C$5:$EV$304,0,DV$3)&gt;0)))</f>
        <v/>
      </c>
      <c r="DW28" s="12" t="str">
        <f aca="false">IF(OR($A28="",DW$4=""),"",SUMPRODUCT(--(INDEX(Matrix!$C$5:$EV$304,0,$B28)&gt;0),--(INDEX(Matrix!$C$5:$EV$304,0,DW$3)&gt;0)))</f>
        <v/>
      </c>
      <c r="DX28" s="12" t="str">
        <f aca="false">IF(OR($A28="",DX$4=""),"",SUMPRODUCT(--(INDEX(Matrix!$C$5:$EV$304,0,$B28)&gt;0),--(INDEX(Matrix!$C$5:$EV$304,0,DX$3)&gt;0)))</f>
        <v/>
      </c>
      <c r="DY28" s="12" t="str">
        <f aca="false">IF(OR($A28="",DY$4=""),"",SUMPRODUCT(--(INDEX(Matrix!$C$5:$EV$304,0,$B28)&gt;0),--(INDEX(Matrix!$C$5:$EV$304,0,DY$3)&gt;0)))</f>
        <v/>
      </c>
      <c r="DZ28" s="12" t="str">
        <f aca="false">IF(OR($A28="",DZ$4=""),"",SUMPRODUCT(--(INDEX(Matrix!$C$5:$EV$304,0,$B28)&gt;0),--(INDEX(Matrix!$C$5:$EV$304,0,DZ$3)&gt;0)))</f>
        <v/>
      </c>
      <c r="EA28" s="12" t="str">
        <f aca="false">IF(OR($A28="",EA$4=""),"",SUMPRODUCT(--(INDEX(Matrix!$C$5:$EV$304,0,$B28)&gt;0),--(INDEX(Matrix!$C$5:$EV$304,0,EA$3)&gt;0)))</f>
        <v/>
      </c>
      <c r="EB28" s="12" t="str">
        <f aca="false">IF(OR($A28="",EB$4=""),"",SUMPRODUCT(--(INDEX(Matrix!$C$5:$EV$304,0,$B28)&gt;0),--(INDEX(Matrix!$C$5:$EV$304,0,EB$3)&gt;0)))</f>
        <v/>
      </c>
      <c r="EC28" s="12" t="str">
        <f aca="false">IF(OR($A28="",EC$4=""),"",SUMPRODUCT(--(INDEX(Matrix!$C$5:$EV$304,0,$B28)&gt;0),--(INDEX(Matrix!$C$5:$EV$304,0,EC$3)&gt;0)))</f>
        <v/>
      </c>
      <c r="ED28" s="12" t="str">
        <f aca="false">IF(OR($A28="",ED$4=""),"",SUMPRODUCT(--(INDEX(Matrix!$C$5:$EV$304,0,$B28)&gt;0),--(INDEX(Matrix!$C$5:$EV$304,0,ED$3)&gt;0)))</f>
        <v/>
      </c>
      <c r="EE28" s="12" t="str">
        <f aca="false">IF(OR($A28="",EE$4=""),"",SUMPRODUCT(--(INDEX(Matrix!$C$5:$EV$304,0,$B28)&gt;0),--(INDEX(Matrix!$C$5:$EV$304,0,EE$3)&gt;0)))</f>
        <v/>
      </c>
      <c r="EF28" s="12" t="str">
        <f aca="false">IF(OR($A28="",EF$4=""),"",SUMPRODUCT(--(INDEX(Matrix!$C$5:$EV$304,0,$B28)&gt;0),--(INDEX(Matrix!$C$5:$EV$304,0,EF$3)&gt;0)))</f>
        <v/>
      </c>
      <c r="EG28" s="12" t="str">
        <f aca="false">IF(OR($A28="",EG$4=""),"",SUMPRODUCT(--(INDEX(Matrix!$C$5:$EV$304,0,$B28)&gt;0),--(INDEX(Matrix!$C$5:$EV$304,0,EG$3)&gt;0)))</f>
        <v/>
      </c>
      <c r="EH28" s="12" t="str">
        <f aca="false">IF(OR($A28="",EH$4=""),"",SUMPRODUCT(--(INDEX(Matrix!$C$5:$EV$304,0,$B28)&gt;0),--(INDEX(Matrix!$C$5:$EV$304,0,EH$3)&gt;0)))</f>
        <v/>
      </c>
      <c r="EI28" s="12" t="str">
        <f aca="false">IF(OR($A28="",EI$4=""),"",SUMPRODUCT(--(INDEX(Matrix!$C$5:$EV$304,0,$B28)&gt;0),--(INDEX(Matrix!$C$5:$EV$304,0,EI$3)&gt;0)))</f>
        <v/>
      </c>
      <c r="EJ28" s="12" t="str">
        <f aca="false">IF(OR($A28="",EJ$4=""),"",SUMPRODUCT(--(INDEX(Matrix!$C$5:$EV$304,0,$B28)&gt;0),--(INDEX(Matrix!$C$5:$EV$304,0,EJ$3)&gt;0)))</f>
        <v/>
      </c>
      <c r="EK28" s="12" t="str">
        <f aca="false">IF(OR($A28="",EK$4=""),"",SUMPRODUCT(--(INDEX(Matrix!$C$5:$EV$304,0,$B28)&gt;0),--(INDEX(Matrix!$C$5:$EV$304,0,EK$3)&gt;0)))</f>
        <v/>
      </c>
      <c r="EL28" s="12" t="str">
        <f aca="false">IF(OR($A28="",EL$4=""),"",SUMPRODUCT(--(INDEX(Matrix!$C$5:$EV$304,0,$B28)&gt;0),--(INDEX(Matrix!$C$5:$EV$304,0,EL$3)&gt;0)))</f>
        <v/>
      </c>
      <c r="EM28" s="12" t="str">
        <f aca="false">IF(OR($A28="",EM$4=""),"",SUMPRODUCT(--(INDEX(Matrix!$C$5:$EV$304,0,$B28)&gt;0),--(INDEX(Matrix!$C$5:$EV$304,0,EM$3)&gt;0)))</f>
        <v/>
      </c>
      <c r="EN28" s="12" t="str">
        <f aca="false">IF(OR($A28="",EN$4=""),"",SUMPRODUCT(--(INDEX(Matrix!$C$5:$EV$304,0,$B28)&gt;0),--(INDEX(Matrix!$C$5:$EV$304,0,EN$3)&gt;0)))</f>
        <v/>
      </c>
      <c r="EO28" s="12" t="str">
        <f aca="false">IF(OR($A28="",EO$4=""),"",SUMPRODUCT(--(INDEX(Matrix!$C$5:$EV$304,0,$B28)&gt;0),--(INDEX(Matrix!$C$5:$EV$304,0,EO$3)&gt;0)))</f>
        <v/>
      </c>
      <c r="EP28" s="12" t="str">
        <f aca="false">IF(OR($A28="",EP$4=""),"",SUMPRODUCT(--(INDEX(Matrix!$C$5:$EV$304,0,$B28)&gt;0),--(INDEX(Matrix!$C$5:$EV$304,0,EP$3)&gt;0)))</f>
        <v/>
      </c>
      <c r="EQ28" s="12" t="str">
        <f aca="false">IF(OR($A28="",EQ$4=""),"",SUMPRODUCT(--(INDEX(Matrix!$C$5:$EV$304,0,$B28)&gt;0),--(INDEX(Matrix!$C$5:$EV$304,0,EQ$3)&gt;0)))</f>
        <v/>
      </c>
      <c r="ER28" s="12" t="str">
        <f aca="false">IF(OR($A28="",ER$4=""),"",SUMPRODUCT(--(INDEX(Matrix!$C$5:$EV$304,0,$B28)&gt;0),--(INDEX(Matrix!$C$5:$EV$304,0,ER$3)&gt;0)))</f>
        <v/>
      </c>
      <c r="ES28" s="12" t="str">
        <f aca="false">IF(OR($A28="",ES$4=""),"",SUMPRODUCT(--(INDEX(Matrix!$C$5:$EV$304,0,$B28)&gt;0),--(INDEX(Matrix!$C$5:$EV$304,0,ES$3)&gt;0)))</f>
        <v/>
      </c>
      <c r="ET28" s="12" t="str">
        <f aca="false">IF(OR($A28="",ET$4=""),"",SUMPRODUCT(--(INDEX(Matrix!$C$5:$EV$304,0,$B28)&gt;0),--(INDEX(Matrix!$C$5:$EV$304,0,ET$3)&gt;0)))</f>
        <v/>
      </c>
      <c r="EU28" s="12" t="str">
        <f aca="false">IF(OR($A28="",EU$4=""),"",SUMPRODUCT(--(INDEX(Matrix!$C$5:$EV$304,0,$B28)&gt;0),--(INDEX(Matrix!$C$5:$EV$304,0,EU$3)&gt;0)))</f>
        <v/>
      </c>
      <c r="EV28" s="12" t="str">
        <f aca="false">IF(OR($A28="",EV$4=""),"",SUMPRODUCT(--(INDEX(Matrix!$C$5:$EV$304,0,$B28)&gt;0),--(INDEX(Matrix!$C$5:$EV$304,0,EV$3)&gt;0)))</f>
        <v/>
      </c>
    </row>
    <row r="29" customFormat="false" ht="15" hidden="false" customHeight="false" outlineLevel="0" collapsed="false">
      <c r="A29" s="6" t="str">
        <f aca="false">IF(INDEX(Products!$A$2:$A$151,$B29)="","",INDEX(Products!$A$2:$A$151,$B29))</f>
        <v>Bempedoic Ezetimibe 180/10</v>
      </c>
      <c r="B29" s="23" t="n">
        <v>25</v>
      </c>
      <c r="C29" s="12" t="n">
        <f aca="false">IF(OR($A29="",C$4=""),"",SUMPRODUCT(--(INDEX(Matrix!$C$5:$EV$304,0,$B29)&gt;0),--(INDEX(Matrix!$C$5:$EV$304,0,C$3)&gt;0)))</f>
        <v>13</v>
      </c>
      <c r="D29" s="12" t="n">
        <f aca="false">IF(OR($A29="",D$4=""),"",SUMPRODUCT(--(INDEX(Matrix!$C$5:$EV$304,0,$B29)&gt;0),--(INDEX(Matrix!$C$5:$EV$304,0,D$3)&gt;0)))</f>
        <v>13</v>
      </c>
      <c r="E29" s="12" t="n">
        <f aca="false">IF(OR($A29="",E$4=""),"",SUMPRODUCT(--(INDEX(Matrix!$C$5:$EV$304,0,$B29)&gt;0),--(INDEX(Matrix!$C$5:$EV$304,0,E$3)&gt;0)))</f>
        <v>13</v>
      </c>
      <c r="F29" s="12" t="n">
        <f aca="false">IF(OR($A29="",F$4=""),"",SUMPRODUCT(--(INDEX(Matrix!$C$5:$EV$304,0,$B29)&gt;0),--(INDEX(Matrix!$C$5:$EV$304,0,F$3)&gt;0)))</f>
        <v>12</v>
      </c>
      <c r="G29" s="12" t="n">
        <f aca="false">IF(OR($A29="",G$4=""),"",SUMPRODUCT(--(INDEX(Matrix!$C$5:$EV$304,0,$B29)&gt;0),--(INDEX(Matrix!$C$5:$EV$304,0,G$3)&gt;0)))</f>
        <v>12</v>
      </c>
      <c r="H29" s="12" t="n">
        <f aca="false">IF(OR($A29="",H$4=""),"",SUMPRODUCT(--(INDEX(Matrix!$C$5:$EV$304,0,$B29)&gt;0),--(INDEX(Matrix!$C$5:$EV$304,0,H$3)&gt;0)))</f>
        <v>12</v>
      </c>
      <c r="I29" s="12" t="n">
        <f aca="false">IF(OR($A29="",I$4=""),"",SUMPRODUCT(--(INDEX(Matrix!$C$5:$EV$304,0,$B29)&gt;0),--(INDEX(Matrix!$C$5:$EV$304,0,I$3)&gt;0)))</f>
        <v>10</v>
      </c>
      <c r="J29" s="12" t="n">
        <f aca="false">IF(OR($A29="",J$4=""),"",SUMPRODUCT(--(INDEX(Matrix!$C$5:$EV$304,0,$B29)&gt;0),--(INDEX(Matrix!$C$5:$EV$304,0,J$3)&gt;0)))</f>
        <v>10</v>
      </c>
      <c r="K29" s="12" t="n">
        <f aca="false">IF(OR($A29="",K$4=""),"",SUMPRODUCT(--(INDEX(Matrix!$C$5:$EV$304,0,$B29)&gt;0),--(INDEX(Matrix!$C$5:$EV$304,0,K$3)&gt;0)))</f>
        <v>9</v>
      </c>
      <c r="L29" s="12" t="n">
        <f aca="false">IF(OR($A29="",L$4=""),"",SUMPRODUCT(--(INDEX(Matrix!$C$5:$EV$304,0,$B29)&gt;0),--(INDEX(Matrix!$C$5:$EV$304,0,L$3)&gt;0)))</f>
        <v>9</v>
      </c>
      <c r="M29" s="12" t="n">
        <f aca="false">IF(OR($A29="",M$4=""),"",SUMPRODUCT(--(INDEX(Matrix!$C$5:$EV$304,0,$B29)&gt;0),--(INDEX(Matrix!$C$5:$EV$304,0,M$3)&gt;0)))</f>
        <v>9</v>
      </c>
      <c r="N29" s="12" t="n">
        <f aca="false">IF(OR($A29="",N$4=""),"",SUMPRODUCT(--(INDEX(Matrix!$C$5:$EV$304,0,$B29)&gt;0),--(INDEX(Matrix!$C$5:$EV$304,0,N$3)&gt;0)))</f>
        <v>10</v>
      </c>
      <c r="O29" s="12" t="n">
        <f aca="false">IF(OR($A29="",O$4=""),"",SUMPRODUCT(--(INDEX(Matrix!$C$5:$EV$304,0,$B29)&gt;0),--(INDEX(Matrix!$C$5:$EV$304,0,O$3)&gt;0)))</f>
        <v>10</v>
      </c>
      <c r="P29" s="12" t="n">
        <f aca="false">IF(OR($A29="",P$4=""),"",SUMPRODUCT(--(INDEX(Matrix!$C$5:$EV$304,0,$B29)&gt;0),--(INDEX(Matrix!$C$5:$EV$304,0,P$3)&gt;0)))</f>
        <v>10</v>
      </c>
      <c r="Q29" s="12" t="n">
        <f aca="false">IF(OR($A29="",Q$4=""),"",SUMPRODUCT(--(INDEX(Matrix!$C$5:$EV$304,0,$B29)&gt;0),--(INDEX(Matrix!$C$5:$EV$304,0,Q$3)&gt;0)))</f>
        <v>10</v>
      </c>
      <c r="R29" s="12" t="n">
        <f aca="false">IF(OR($A29="",R$4=""),"",SUMPRODUCT(--(INDEX(Matrix!$C$5:$EV$304,0,$B29)&gt;0),--(INDEX(Matrix!$C$5:$EV$304,0,R$3)&gt;0)))</f>
        <v>10</v>
      </c>
      <c r="S29" s="12" t="n">
        <f aca="false">IF(OR($A29="",S$4=""),"",SUMPRODUCT(--(INDEX(Matrix!$C$5:$EV$304,0,$B29)&gt;0),--(INDEX(Matrix!$C$5:$EV$304,0,S$3)&gt;0)))</f>
        <v>10</v>
      </c>
      <c r="T29" s="12" t="n">
        <f aca="false">IF(OR($A29="",T$4=""),"",SUMPRODUCT(--(INDEX(Matrix!$C$5:$EV$304,0,$B29)&gt;0),--(INDEX(Matrix!$C$5:$EV$304,0,T$3)&gt;0)))</f>
        <v>10</v>
      </c>
      <c r="U29" s="12" t="n">
        <f aca="false">IF(OR($A29="",U$4=""),"",SUMPRODUCT(--(INDEX(Matrix!$C$5:$EV$304,0,$B29)&gt;0),--(INDEX(Matrix!$C$5:$EV$304,0,U$3)&gt;0)))</f>
        <v>0</v>
      </c>
      <c r="V29" s="12" t="n">
        <f aca="false">IF(OR($A29="",V$4=""),"",SUMPRODUCT(--(INDEX(Matrix!$C$5:$EV$304,0,$B29)&gt;0),--(INDEX(Matrix!$C$5:$EV$304,0,V$3)&gt;0)))</f>
        <v>0</v>
      </c>
      <c r="W29" s="12" t="n">
        <f aca="false">IF(OR($A29="",W$4=""),"",SUMPRODUCT(--(INDEX(Matrix!$C$5:$EV$304,0,$B29)&gt;0),--(INDEX(Matrix!$C$5:$EV$304,0,W$3)&gt;0)))</f>
        <v>7</v>
      </c>
      <c r="X29" s="12" t="n">
        <f aca="false">IF(OR($A29="",X$4=""),"",SUMPRODUCT(--(INDEX(Matrix!$C$5:$EV$304,0,$B29)&gt;0),--(INDEX(Matrix!$C$5:$EV$304,0,X$3)&gt;0)))</f>
        <v>7</v>
      </c>
      <c r="Y29" s="12" t="n">
        <f aca="false">IF(OR($A29="",Y$4=""),"",SUMPRODUCT(--(INDEX(Matrix!$C$5:$EV$304,0,$B29)&gt;0),--(INDEX(Matrix!$C$5:$EV$304,0,Y$3)&gt;0)))</f>
        <v>8</v>
      </c>
      <c r="Z29" s="12" t="n">
        <f aca="false">IF(OR($A29="",Z$4=""),"",SUMPRODUCT(--(INDEX(Matrix!$C$5:$EV$304,0,$B29)&gt;0),--(INDEX(Matrix!$C$5:$EV$304,0,Z$3)&gt;0)))</f>
        <v>11</v>
      </c>
      <c r="AA29" s="12" t="n">
        <f aca="false">IF(OR($A29="",AA$4=""),"",SUMPRODUCT(--(INDEX(Matrix!$C$5:$EV$304,0,$B29)&gt;0),--(INDEX(Matrix!$C$5:$EV$304,0,AA$3)&gt;0)))</f>
        <v>18</v>
      </c>
      <c r="AB29" s="12" t="n">
        <f aca="false">IF(OR($A29="",AB$4=""),"",SUMPRODUCT(--(INDEX(Matrix!$C$5:$EV$304,0,$B29)&gt;0),--(INDEX(Matrix!$C$5:$EV$304,0,AB$3)&gt;0)))</f>
        <v>4</v>
      </c>
      <c r="AC29" s="12" t="n">
        <f aca="false">IF(OR($A29="",AC$4=""),"",SUMPRODUCT(--(INDEX(Matrix!$C$5:$EV$304,0,$B29)&gt;0),--(INDEX(Matrix!$C$5:$EV$304,0,AC$3)&gt;0)))</f>
        <v>1</v>
      </c>
      <c r="AD29" s="12" t="n">
        <f aca="false">IF(OR($A29="",AD$4=""),"",SUMPRODUCT(--(INDEX(Matrix!$C$5:$EV$304,0,$B29)&gt;0),--(INDEX(Matrix!$C$5:$EV$304,0,AD$3)&gt;0)))</f>
        <v>0</v>
      </c>
      <c r="AE29" s="12" t="n">
        <f aca="false">IF(OR($A29="",AE$4=""),"",SUMPRODUCT(--(INDEX(Matrix!$C$5:$EV$304,0,$B29)&gt;0),--(INDEX(Matrix!$C$5:$EV$304,0,AE$3)&gt;0)))</f>
        <v>10</v>
      </c>
      <c r="AF29" s="12" t="n">
        <f aca="false">IF(OR($A29="",AF$4=""),"",SUMPRODUCT(--(INDEX(Matrix!$C$5:$EV$304,0,$B29)&gt;0),--(INDEX(Matrix!$C$5:$EV$304,0,AF$3)&gt;0)))</f>
        <v>10</v>
      </c>
      <c r="AG29" s="12" t="n">
        <f aca="false">IF(OR($A29="",AG$4=""),"",SUMPRODUCT(--(INDEX(Matrix!$C$5:$EV$304,0,$B29)&gt;0),--(INDEX(Matrix!$C$5:$EV$304,0,AG$3)&gt;0)))</f>
        <v>10</v>
      </c>
      <c r="AH29" s="12" t="n">
        <f aca="false">IF(OR($A29="",AH$4=""),"",SUMPRODUCT(--(INDEX(Matrix!$C$5:$EV$304,0,$B29)&gt;0),--(INDEX(Matrix!$C$5:$EV$304,0,AH$3)&gt;0)))</f>
        <v>10</v>
      </c>
      <c r="AI29" s="12" t="n">
        <f aca="false">IF(OR($A29="",AI$4=""),"",SUMPRODUCT(--(INDEX(Matrix!$C$5:$EV$304,0,$B29)&gt;0),--(INDEX(Matrix!$C$5:$EV$304,0,AI$3)&gt;0)))</f>
        <v>9</v>
      </c>
      <c r="AJ29" s="12" t="n">
        <f aca="false">IF(OR($A29="",AJ$4=""),"",SUMPRODUCT(--(INDEX(Matrix!$C$5:$EV$304,0,$B29)&gt;0),--(INDEX(Matrix!$C$5:$EV$304,0,AJ$3)&gt;0)))</f>
        <v>9</v>
      </c>
      <c r="AK29" s="12" t="n">
        <f aca="false">IF(OR($A29="",AK$4=""),"",SUMPRODUCT(--(INDEX(Matrix!$C$5:$EV$304,0,$B29)&gt;0),--(INDEX(Matrix!$C$5:$EV$304,0,AK$3)&gt;0)))</f>
        <v>7</v>
      </c>
      <c r="AL29" s="12" t="n">
        <f aca="false">IF(OR($A29="",AL$4=""),"",SUMPRODUCT(--(INDEX(Matrix!$C$5:$EV$304,0,$B29)&gt;0),--(INDEX(Matrix!$C$5:$EV$304,0,AL$3)&gt;0)))</f>
        <v>7</v>
      </c>
      <c r="AM29" s="12" t="n">
        <f aca="false">IF(OR($A29="",AM$4=""),"",SUMPRODUCT(--(INDEX(Matrix!$C$5:$EV$304,0,$B29)&gt;0),--(INDEX(Matrix!$C$5:$EV$304,0,AM$3)&gt;0)))</f>
        <v>5</v>
      </c>
      <c r="AN29" s="12" t="n">
        <f aca="false">IF(OR($A29="",AN$4=""),"",SUMPRODUCT(--(INDEX(Matrix!$C$5:$EV$304,0,$B29)&gt;0),--(INDEX(Matrix!$C$5:$EV$304,0,AN$3)&gt;0)))</f>
        <v>5</v>
      </c>
      <c r="AO29" s="12" t="n">
        <f aca="false">IF(OR($A29="",AO$4=""),"",SUMPRODUCT(--(INDEX(Matrix!$C$5:$EV$304,0,$B29)&gt;0),--(INDEX(Matrix!$C$5:$EV$304,0,AO$3)&gt;0)))</f>
        <v>1</v>
      </c>
      <c r="AP29" s="12" t="n">
        <f aca="false">IF(OR($A29="",AP$4=""),"",SUMPRODUCT(--(INDEX(Matrix!$C$5:$EV$304,0,$B29)&gt;0),--(INDEX(Matrix!$C$5:$EV$304,0,AP$3)&gt;0)))</f>
        <v>1</v>
      </c>
      <c r="AQ29" s="12" t="n">
        <f aca="false">IF(OR($A29="",AQ$4=""),"",SUMPRODUCT(--(INDEX(Matrix!$C$5:$EV$304,0,$B29)&gt;0),--(INDEX(Matrix!$C$5:$EV$304,0,AQ$3)&gt;0)))</f>
        <v>1</v>
      </c>
      <c r="AR29" s="12" t="n">
        <f aca="false">IF(OR($A29="",AR$4=""),"",SUMPRODUCT(--(INDEX(Matrix!$C$5:$EV$304,0,$B29)&gt;0),--(INDEX(Matrix!$C$5:$EV$304,0,AR$3)&gt;0)))</f>
        <v>1</v>
      </c>
      <c r="AS29" s="12" t="n">
        <f aca="false">IF(OR($A29="",AS$4=""),"",SUMPRODUCT(--(INDEX(Matrix!$C$5:$EV$304,0,$B29)&gt;0),--(INDEX(Matrix!$C$5:$EV$304,0,AS$3)&gt;0)))</f>
        <v>1</v>
      </c>
      <c r="AT29" s="12" t="n">
        <f aca="false">IF(OR($A29="",AT$4=""),"",SUMPRODUCT(--(INDEX(Matrix!$C$5:$EV$304,0,$B29)&gt;0),--(INDEX(Matrix!$C$5:$EV$304,0,AT$3)&gt;0)))</f>
        <v>1</v>
      </c>
      <c r="AU29" s="12" t="n">
        <f aca="false">IF(OR($A29="",AU$4=""),"",SUMPRODUCT(--(INDEX(Matrix!$C$5:$EV$304,0,$B29)&gt;0),--(INDEX(Matrix!$C$5:$EV$304,0,AU$3)&gt;0)))</f>
        <v>0</v>
      </c>
      <c r="AV29" s="12" t="n">
        <f aca="false">IF(OR($A29="",AV$4=""),"",SUMPRODUCT(--(INDEX(Matrix!$C$5:$EV$304,0,$B29)&gt;0),--(INDEX(Matrix!$C$5:$EV$304,0,AV$3)&gt;0)))</f>
        <v>9</v>
      </c>
      <c r="AW29" s="12" t="n">
        <f aca="false">IF(OR($A29="",AW$4=""),"",SUMPRODUCT(--(INDEX(Matrix!$C$5:$EV$304,0,$B29)&gt;0),--(INDEX(Matrix!$C$5:$EV$304,0,AW$3)&gt;0)))</f>
        <v>9</v>
      </c>
      <c r="AX29" s="12" t="n">
        <f aca="false">IF(OR($A29="",AX$4=""),"",SUMPRODUCT(--(INDEX(Matrix!$C$5:$EV$304,0,$B29)&gt;0),--(INDEX(Matrix!$C$5:$EV$304,0,AX$3)&gt;0)))</f>
        <v>13</v>
      </c>
      <c r="AY29" s="12" t="n">
        <f aca="false">IF(OR($A29="",AY$4=""),"",SUMPRODUCT(--(INDEX(Matrix!$C$5:$EV$304,0,$B29)&gt;0),--(INDEX(Matrix!$C$5:$EV$304,0,AY$3)&gt;0)))</f>
        <v>13</v>
      </c>
      <c r="AZ29" s="12" t="n">
        <f aca="false">IF(OR($A29="",AZ$4=""),"",SUMPRODUCT(--(INDEX(Matrix!$C$5:$EV$304,0,$B29)&gt;0),--(INDEX(Matrix!$C$5:$EV$304,0,AZ$3)&gt;0)))</f>
        <v>9</v>
      </c>
      <c r="BA29" s="12" t="n">
        <f aca="false">IF(OR($A29="",BA$4=""),"",SUMPRODUCT(--(INDEX(Matrix!$C$5:$EV$304,0,$B29)&gt;0),--(INDEX(Matrix!$C$5:$EV$304,0,BA$3)&gt;0)))</f>
        <v>9</v>
      </c>
      <c r="BB29" s="12" t="n">
        <f aca="false">IF(OR($A29="",BB$4=""),"",SUMPRODUCT(--(INDEX(Matrix!$C$5:$EV$304,0,$B29)&gt;0),--(INDEX(Matrix!$C$5:$EV$304,0,BB$3)&gt;0)))</f>
        <v>9</v>
      </c>
      <c r="BC29" s="12" t="n">
        <f aca="false">IF(OR($A29="",BC$4=""),"",SUMPRODUCT(--(INDEX(Matrix!$C$5:$EV$304,0,$B29)&gt;0),--(INDEX(Matrix!$C$5:$EV$304,0,BC$3)&gt;0)))</f>
        <v>9</v>
      </c>
      <c r="BD29" s="12" t="n">
        <f aca="false">IF(OR($A29="",BD$4=""),"",SUMPRODUCT(--(INDEX(Matrix!$C$5:$EV$304,0,$B29)&gt;0),--(INDEX(Matrix!$C$5:$EV$304,0,BD$3)&gt;0)))</f>
        <v>9</v>
      </c>
      <c r="BE29" s="12" t="n">
        <f aca="false">IF(OR($A29="",BE$4=""),"",SUMPRODUCT(--(INDEX(Matrix!$C$5:$EV$304,0,$B29)&gt;0),--(INDEX(Matrix!$C$5:$EV$304,0,BE$3)&gt;0)))</f>
        <v>9</v>
      </c>
      <c r="BF29" s="12" t="n">
        <f aca="false">IF(OR($A29="",BF$4=""),"",SUMPRODUCT(--(INDEX(Matrix!$C$5:$EV$304,0,$B29)&gt;0),--(INDEX(Matrix!$C$5:$EV$304,0,BF$3)&gt;0)))</f>
        <v>8</v>
      </c>
      <c r="BG29" s="12" t="n">
        <f aca="false">IF(OR($A29="",BG$4=""),"",SUMPRODUCT(--(INDEX(Matrix!$C$5:$EV$304,0,$B29)&gt;0),--(INDEX(Matrix!$C$5:$EV$304,0,BG$3)&gt;0)))</f>
        <v>8</v>
      </c>
      <c r="BH29" s="12" t="n">
        <f aca="false">IF(OR($A29="",BH$4=""),"",SUMPRODUCT(--(INDEX(Matrix!$C$5:$EV$304,0,$B29)&gt;0),--(INDEX(Matrix!$C$5:$EV$304,0,BH$3)&gt;0)))</f>
        <v>8</v>
      </c>
      <c r="BI29" s="12" t="n">
        <f aca="false">IF(OR($A29="",BI$4=""),"",SUMPRODUCT(--(INDEX(Matrix!$C$5:$EV$304,0,$B29)&gt;0),--(INDEX(Matrix!$C$5:$EV$304,0,BI$3)&gt;0)))</f>
        <v>8</v>
      </c>
      <c r="BJ29" s="12" t="n">
        <f aca="false">IF(OR($A29="",BJ$4=""),"",SUMPRODUCT(--(INDEX(Matrix!$C$5:$EV$304,0,$B29)&gt;0),--(INDEX(Matrix!$C$5:$EV$304,0,BJ$3)&gt;0)))</f>
        <v>0</v>
      </c>
      <c r="BK29" s="12" t="n">
        <f aca="false">IF(OR($A29="",BK$4=""),"",SUMPRODUCT(--(INDEX(Matrix!$C$5:$EV$304,0,$B29)&gt;0),--(INDEX(Matrix!$C$5:$EV$304,0,BK$3)&gt;0)))</f>
        <v>11</v>
      </c>
      <c r="BL29" s="12" t="n">
        <f aca="false">IF(OR($A29="",BL$4=""),"",SUMPRODUCT(--(INDEX(Matrix!$C$5:$EV$304,0,$B29)&gt;0),--(INDEX(Matrix!$C$5:$EV$304,0,BL$3)&gt;0)))</f>
        <v>11</v>
      </c>
      <c r="BM29" s="12" t="n">
        <f aca="false">IF(OR($A29="",BM$4=""),"",SUMPRODUCT(--(INDEX(Matrix!$C$5:$EV$304,0,$B29)&gt;0),--(INDEX(Matrix!$C$5:$EV$304,0,BM$3)&gt;0)))</f>
        <v>11</v>
      </c>
      <c r="BN29" s="12" t="n">
        <f aca="false">IF(OR($A29="",BN$4=""),"",SUMPRODUCT(--(INDEX(Matrix!$C$5:$EV$304,0,$B29)&gt;0),--(INDEX(Matrix!$C$5:$EV$304,0,BN$3)&gt;0)))</f>
        <v>10</v>
      </c>
      <c r="BO29" s="12" t="n">
        <f aca="false">IF(OR($A29="",BO$4=""),"",SUMPRODUCT(--(INDEX(Matrix!$C$5:$EV$304,0,$B29)&gt;0),--(INDEX(Matrix!$C$5:$EV$304,0,BO$3)&gt;0)))</f>
        <v>3</v>
      </c>
      <c r="BP29" s="12" t="n">
        <f aca="false">IF(OR($A29="",BP$4=""),"",SUMPRODUCT(--(INDEX(Matrix!$C$5:$EV$304,0,$B29)&gt;0),--(INDEX(Matrix!$C$5:$EV$304,0,BP$3)&gt;0)))</f>
        <v>0</v>
      </c>
      <c r="BQ29" s="12" t="n">
        <f aca="false">IF(OR($A29="",BQ$4=""),"",SUMPRODUCT(--(INDEX(Matrix!$C$5:$EV$304,0,$B29)&gt;0),--(INDEX(Matrix!$C$5:$EV$304,0,BQ$3)&gt;0)))</f>
        <v>0</v>
      </c>
      <c r="BR29" s="12" t="n">
        <f aca="false">IF(OR($A29="",BR$4=""),"",SUMPRODUCT(--(INDEX(Matrix!$C$5:$EV$304,0,$B29)&gt;0),--(INDEX(Matrix!$C$5:$EV$304,0,BR$3)&gt;0)))</f>
        <v>0</v>
      </c>
      <c r="BS29" s="12" t="n">
        <f aca="false">IF(OR($A29="",BS$4=""),"",SUMPRODUCT(--(INDEX(Matrix!$C$5:$EV$304,0,$B29)&gt;0),--(INDEX(Matrix!$C$5:$EV$304,0,BS$3)&gt;0)))</f>
        <v>0</v>
      </c>
      <c r="BT29" s="12" t="n">
        <f aca="false">IF(OR($A29="",BT$4=""),"",SUMPRODUCT(--(INDEX(Matrix!$C$5:$EV$304,0,$B29)&gt;0),--(INDEX(Matrix!$C$5:$EV$304,0,BT$3)&gt;0)))</f>
        <v>0</v>
      </c>
      <c r="BU29" s="12" t="n">
        <f aca="false">IF(OR($A29="",BU$4=""),"",SUMPRODUCT(--(INDEX(Matrix!$C$5:$EV$304,0,$B29)&gt;0),--(INDEX(Matrix!$C$5:$EV$304,0,BU$3)&gt;0)))</f>
        <v>3</v>
      </c>
      <c r="BV29" s="12" t="n">
        <f aca="false">IF(OR($A29="",BV$4=""),"",SUMPRODUCT(--(INDEX(Matrix!$C$5:$EV$304,0,$B29)&gt;0),--(INDEX(Matrix!$C$5:$EV$304,0,BV$3)&gt;0)))</f>
        <v>1</v>
      </c>
      <c r="BW29" s="12" t="n">
        <f aca="false">IF(OR($A29="",BW$4=""),"",SUMPRODUCT(--(INDEX(Matrix!$C$5:$EV$304,0,$B29)&gt;0),--(INDEX(Matrix!$C$5:$EV$304,0,BW$3)&gt;0)))</f>
        <v>1</v>
      </c>
      <c r="BX29" s="12" t="n">
        <f aca="false">IF(OR($A29="",BX$4=""),"",SUMPRODUCT(--(INDEX(Matrix!$C$5:$EV$304,0,$B29)&gt;0),--(INDEX(Matrix!$C$5:$EV$304,0,BX$3)&gt;0)))</f>
        <v>0</v>
      </c>
      <c r="BY29" s="12" t="n">
        <f aca="false">IF(OR($A29="",BY$4=""),"",SUMPRODUCT(--(INDEX(Matrix!$C$5:$EV$304,0,$B29)&gt;0),--(INDEX(Matrix!$C$5:$EV$304,0,BY$3)&gt;0)))</f>
        <v>3</v>
      </c>
      <c r="BZ29" s="12" t="n">
        <f aca="false">IF(OR($A29="",BZ$4=""),"",SUMPRODUCT(--(INDEX(Matrix!$C$5:$EV$304,0,$B29)&gt;0),--(INDEX(Matrix!$C$5:$EV$304,0,BZ$3)&gt;0)))</f>
        <v>2</v>
      </c>
      <c r="CA29" s="12" t="n">
        <f aca="false">IF(OR($A29="",CA$4=""),"",SUMPRODUCT(--(INDEX(Matrix!$C$5:$EV$304,0,$B29)&gt;0),--(INDEX(Matrix!$C$5:$EV$304,0,CA$3)&gt;0)))</f>
        <v>2</v>
      </c>
      <c r="CB29" s="12" t="n">
        <f aca="false">IF(OR($A29="",CB$4=""),"",SUMPRODUCT(--(INDEX(Matrix!$C$5:$EV$304,0,$B29)&gt;0),--(INDEX(Matrix!$C$5:$EV$304,0,CB$3)&gt;0)))</f>
        <v>0</v>
      </c>
      <c r="CC29" s="12" t="n">
        <f aca="false">IF(OR($A29="",CC$4=""),"",SUMPRODUCT(--(INDEX(Matrix!$C$5:$EV$304,0,$B29)&gt;0),--(INDEX(Matrix!$C$5:$EV$304,0,CC$3)&gt;0)))</f>
        <v>0</v>
      </c>
      <c r="CD29" s="12" t="n">
        <f aca="false">IF(OR($A29="",CD$4=""),"",SUMPRODUCT(--(INDEX(Matrix!$C$5:$EV$304,0,$B29)&gt;0),--(INDEX(Matrix!$C$5:$EV$304,0,CD$3)&gt;0)))</f>
        <v>10</v>
      </c>
      <c r="CE29" s="12" t="n">
        <f aca="false">IF(OR($A29="",CE$4=""),"",SUMPRODUCT(--(INDEX(Matrix!$C$5:$EV$304,0,$B29)&gt;0),--(INDEX(Matrix!$C$5:$EV$304,0,CE$3)&gt;0)))</f>
        <v>8</v>
      </c>
      <c r="CF29" s="12" t="n">
        <f aca="false">IF(OR($A29="",CF$4=""),"",SUMPRODUCT(--(INDEX(Matrix!$C$5:$EV$304,0,$B29)&gt;0),--(INDEX(Matrix!$C$5:$EV$304,0,CF$3)&gt;0)))</f>
        <v>3</v>
      </c>
      <c r="CG29" s="12" t="n">
        <f aca="false">IF(OR($A29="",CG$4=""),"",SUMPRODUCT(--(INDEX(Matrix!$C$5:$EV$304,0,$B29)&gt;0),--(INDEX(Matrix!$C$5:$EV$304,0,CG$3)&gt;0)))</f>
        <v>9</v>
      </c>
      <c r="CH29" s="12" t="n">
        <f aca="false">IF(OR($A29="",CH$4=""),"",SUMPRODUCT(--(INDEX(Matrix!$C$5:$EV$304,0,$B29)&gt;0),--(INDEX(Matrix!$C$5:$EV$304,0,CH$3)&gt;0)))</f>
        <v>2</v>
      </c>
      <c r="CI29" s="12" t="n">
        <f aca="false">IF(OR($A29="",CI$4=""),"",SUMPRODUCT(--(INDEX(Matrix!$C$5:$EV$304,0,$B29)&gt;0),--(INDEX(Matrix!$C$5:$EV$304,0,CI$3)&gt;0)))</f>
        <v>11</v>
      </c>
      <c r="CJ29" s="12" t="n">
        <f aca="false">IF(OR($A29="",CJ$4=""),"",SUMPRODUCT(--(INDEX(Matrix!$C$5:$EV$304,0,$B29)&gt;0),--(INDEX(Matrix!$C$5:$EV$304,0,CJ$3)&gt;0)))</f>
        <v>3</v>
      </c>
      <c r="CK29" s="12" t="n">
        <f aca="false">IF(OR($A29="",CK$4=""),"",SUMPRODUCT(--(INDEX(Matrix!$C$5:$EV$304,0,$B29)&gt;0),--(INDEX(Matrix!$C$5:$EV$304,0,CK$3)&gt;0)))</f>
        <v>10</v>
      </c>
      <c r="CL29" s="12" t="n">
        <f aca="false">IF(OR($A29="",CL$4=""),"",SUMPRODUCT(--(INDEX(Matrix!$C$5:$EV$304,0,$B29)&gt;0),--(INDEX(Matrix!$C$5:$EV$304,0,CL$3)&gt;0)))</f>
        <v>5</v>
      </c>
      <c r="CM29" s="12" t="n">
        <f aca="false">IF(OR($A29="",CM$4=""),"",SUMPRODUCT(--(INDEX(Matrix!$C$5:$EV$304,0,$B29)&gt;0),--(INDEX(Matrix!$C$5:$EV$304,0,CM$3)&gt;0)))</f>
        <v>11</v>
      </c>
      <c r="CN29" s="12" t="n">
        <f aca="false">IF(OR($A29="",CN$4=""),"",SUMPRODUCT(--(INDEX(Matrix!$C$5:$EV$304,0,$B29)&gt;0),--(INDEX(Matrix!$C$5:$EV$304,0,CN$3)&gt;0)))</f>
        <v>10</v>
      </c>
      <c r="CO29" s="12" t="n">
        <f aca="false">IF(OR($A29="",CO$4=""),"",SUMPRODUCT(--(INDEX(Matrix!$C$5:$EV$304,0,$B29)&gt;0),--(INDEX(Matrix!$C$5:$EV$304,0,CO$3)&gt;0)))</f>
        <v>10</v>
      </c>
      <c r="CP29" s="12" t="n">
        <f aca="false">IF(OR($A29="",CP$4=""),"",SUMPRODUCT(--(INDEX(Matrix!$C$5:$EV$304,0,$B29)&gt;0),--(INDEX(Matrix!$C$5:$EV$304,0,CP$3)&gt;0)))</f>
        <v>8</v>
      </c>
      <c r="CQ29" s="12" t="n">
        <f aca="false">IF(OR($A29="",CQ$4=""),"",SUMPRODUCT(--(INDEX(Matrix!$C$5:$EV$304,0,$B29)&gt;0),--(INDEX(Matrix!$C$5:$EV$304,0,CQ$3)&gt;0)))</f>
        <v>8</v>
      </c>
      <c r="CR29" s="12" t="n">
        <f aca="false">IF(OR($A29="",CR$4=""),"",SUMPRODUCT(--(INDEX(Matrix!$C$5:$EV$304,0,$B29)&gt;0),--(INDEX(Matrix!$C$5:$EV$304,0,CR$3)&gt;0)))</f>
        <v>11</v>
      </c>
      <c r="CS29" s="12" t="n">
        <f aca="false">IF(OR($A29="",CS$4=""),"",SUMPRODUCT(--(INDEX(Matrix!$C$5:$EV$304,0,$B29)&gt;0),--(INDEX(Matrix!$C$5:$EV$304,0,CS$3)&gt;0)))</f>
        <v>10</v>
      </c>
      <c r="CT29" s="12" t="n">
        <f aca="false">IF(OR($A29="",CT$4=""),"",SUMPRODUCT(--(INDEX(Matrix!$C$5:$EV$304,0,$B29)&gt;0),--(INDEX(Matrix!$C$5:$EV$304,0,CT$3)&gt;0)))</f>
        <v>10</v>
      </c>
      <c r="CU29" s="12" t="n">
        <f aca="false">IF(OR($A29="",CU$4=""),"",SUMPRODUCT(--(INDEX(Matrix!$C$5:$EV$304,0,$B29)&gt;0),--(INDEX(Matrix!$C$5:$EV$304,0,CU$3)&gt;0)))</f>
        <v>9</v>
      </c>
      <c r="CV29" s="12" t="n">
        <f aca="false">IF(OR($A29="",CV$4=""),"",SUMPRODUCT(--(INDEX(Matrix!$C$5:$EV$304,0,$B29)&gt;0),--(INDEX(Matrix!$C$5:$EV$304,0,CV$3)&gt;0)))</f>
        <v>11</v>
      </c>
      <c r="CW29" s="12" t="n">
        <f aca="false">IF(OR($A29="",CW$4=""),"",SUMPRODUCT(--(INDEX(Matrix!$C$5:$EV$304,0,$B29)&gt;0),--(INDEX(Matrix!$C$5:$EV$304,0,CW$3)&gt;0)))</f>
        <v>7</v>
      </c>
      <c r="CX29" s="12" t="n">
        <f aca="false">IF(OR($A29="",CX$4=""),"",SUMPRODUCT(--(INDEX(Matrix!$C$5:$EV$304,0,$B29)&gt;0),--(INDEX(Matrix!$C$5:$EV$304,0,CX$3)&gt;0)))</f>
        <v>11</v>
      </c>
      <c r="CY29" s="12" t="n">
        <f aca="false">IF(OR($A29="",CY$4=""),"",SUMPRODUCT(--(INDEX(Matrix!$C$5:$EV$304,0,$B29)&gt;0),--(INDEX(Matrix!$C$5:$EV$304,0,CY$3)&gt;0)))</f>
        <v>11</v>
      </c>
      <c r="CZ29" s="12" t="n">
        <f aca="false">IF(OR($A29="",CZ$4=""),"",SUMPRODUCT(--(INDEX(Matrix!$C$5:$EV$304,0,$B29)&gt;0),--(INDEX(Matrix!$C$5:$EV$304,0,CZ$3)&gt;0)))</f>
        <v>0</v>
      </c>
      <c r="DA29" s="12" t="n">
        <f aca="false">IF(OR($A29="",DA$4=""),"",SUMPRODUCT(--(INDEX(Matrix!$C$5:$EV$304,0,$B29)&gt;0),--(INDEX(Matrix!$C$5:$EV$304,0,DA$3)&gt;0)))</f>
        <v>9</v>
      </c>
      <c r="DB29" s="12" t="n">
        <f aca="false">IF(OR($A29="",DB$4=""),"",SUMPRODUCT(--(INDEX(Matrix!$C$5:$EV$304,0,$B29)&gt;0),--(INDEX(Matrix!$C$5:$EV$304,0,DB$3)&gt;0)))</f>
        <v>0</v>
      </c>
      <c r="DC29" s="12" t="n">
        <f aca="false">IF(OR($A29="",DC$4=""),"",SUMPRODUCT(--(INDEX(Matrix!$C$5:$EV$304,0,$B29)&gt;0),--(INDEX(Matrix!$C$5:$EV$304,0,DC$3)&gt;0)))</f>
        <v>0</v>
      </c>
      <c r="DD29" s="12" t="n">
        <f aca="false">IF(OR($A29="",DD$4=""),"",SUMPRODUCT(--(INDEX(Matrix!$C$5:$EV$304,0,$B29)&gt;0),--(INDEX(Matrix!$C$5:$EV$304,0,DD$3)&gt;0)))</f>
        <v>7</v>
      </c>
      <c r="DE29" s="12" t="str">
        <f aca="false">IF(OR($A29="",DE$4=""),"",SUMPRODUCT(--(INDEX(Matrix!$C$5:$EV$304,0,$B29)&gt;0),--(INDEX(Matrix!$C$5:$EV$304,0,DE$3)&gt;0)))</f>
        <v/>
      </c>
      <c r="DF29" s="12" t="str">
        <f aca="false">IF(OR($A29="",DF$4=""),"",SUMPRODUCT(--(INDEX(Matrix!$C$5:$EV$304,0,$B29)&gt;0),--(INDEX(Matrix!$C$5:$EV$304,0,DF$3)&gt;0)))</f>
        <v/>
      </c>
      <c r="DG29" s="12" t="str">
        <f aca="false">IF(OR($A29="",DG$4=""),"",SUMPRODUCT(--(INDEX(Matrix!$C$5:$EV$304,0,$B29)&gt;0),--(INDEX(Matrix!$C$5:$EV$304,0,DG$3)&gt;0)))</f>
        <v/>
      </c>
      <c r="DH29" s="12" t="str">
        <f aca="false">IF(OR($A29="",DH$4=""),"",SUMPRODUCT(--(INDEX(Matrix!$C$5:$EV$304,0,$B29)&gt;0),--(INDEX(Matrix!$C$5:$EV$304,0,DH$3)&gt;0)))</f>
        <v/>
      </c>
      <c r="DI29" s="12" t="str">
        <f aca="false">IF(OR($A29="",DI$4=""),"",SUMPRODUCT(--(INDEX(Matrix!$C$5:$EV$304,0,$B29)&gt;0),--(INDEX(Matrix!$C$5:$EV$304,0,DI$3)&gt;0)))</f>
        <v/>
      </c>
      <c r="DJ29" s="12" t="str">
        <f aca="false">IF(OR($A29="",DJ$4=""),"",SUMPRODUCT(--(INDEX(Matrix!$C$5:$EV$304,0,$B29)&gt;0),--(INDEX(Matrix!$C$5:$EV$304,0,DJ$3)&gt;0)))</f>
        <v/>
      </c>
      <c r="DK29" s="12" t="str">
        <f aca="false">IF(OR($A29="",DK$4=""),"",SUMPRODUCT(--(INDEX(Matrix!$C$5:$EV$304,0,$B29)&gt;0),--(INDEX(Matrix!$C$5:$EV$304,0,DK$3)&gt;0)))</f>
        <v/>
      </c>
      <c r="DL29" s="12" t="str">
        <f aca="false">IF(OR($A29="",DL$4=""),"",SUMPRODUCT(--(INDEX(Matrix!$C$5:$EV$304,0,$B29)&gt;0),--(INDEX(Matrix!$C$5:$EV$304,0,DL$3)&gt;0)))</f>
        <v/>
      </c>
      <c r="DM29" s="12" t="str">
        <f aca="false">IF(OR($A29="",DM$4=""),"",SUMPRODUCT(--(INDEX(Matrix!$C$5:$EV$304,0,$B29)&gt;0),--(INDEX(Matrix!$C$5:$EV$304,0,DM$3)&gt;0)))</f>
        <v/>
      </c>
      <c r="DN29" s="12" t="str">
        <f aca="false">IF(OR($A29="",DN$4=""),"",SUMPRODUCT(--(INDEX(Matrix!$C$5:$EV$304,0,$B29)&gt;0),--(INDEX(Matrix!$C$5:$EV$304,0,DN$3)&gt;0)))</f>
        <v/>
      </c>
      <c r="DO29" s="12" t="str">
        <f aca="false">IF(OR($A29="",DO$4=""),"",SUMPRODUCT(--(INDEX(Matrix!$C$5:$EV$304,0,$B29)&gt;0),--(INDEX(Matrix!$C$5:$EV$304,0,DO$3)&gt;0)))</f>
        <v/>
      </c>
      <c r="DP29" s="12" t="str">
        <f aca="false">IF(OR($A29="",DP$4=""),"",SUMPRODUCT(--(INDEX(Matrix!$C$5:$EV$304,0,$B29)&gt;0),--(INDEX(Matrix!$C$5:$EV$304,0,DP$3)&gt;0)))</f>
        <v/>
      </c>
      <c r="DQ29" s="12" t="str">
        <f aca="false">IF(OR($A29="",DQ$4=""),"",SUMPRODUCT(--(INDEX(Matrix!$C$5:$EV$304,0,$B29)&gt;0),--(INDEX(Matrix!$C$5:$EV$304,0,DQ$3)&gt;0)))</f>
        <v/>
      </c>
      <c r="DR29" s="12" t="str">
        <f aca="false">IF(OR($A29="",DR$4=""),"",SUMPRODUCT(--(INDEX(Matrix!$C$5:$EV$304,0,$B29)&gt;0),--(INDEX(Matrix!$C$5:$EV$304,0,DR$3)&gt;0)))</f>
        <v/>
      </c>
      <c r="DS29" s="12" t="str">
        <f aca="false">IF(OR($A29="",DS$4=""),"",SUMPRODUCT(--(INDEX(Matrix!$C$5:$EV$304,0,$B29)&gt;0),--(INDEX(Matrix!$C$5:$EV$304,0,DS$3)&gt;0)))</f>
        <v/>
      </c>
      <c r="DT29" s="12" t="str">
        <f aca="false">IF(OR($A29="",DT$4=""),"",SUMPRODUCT(--(INDEX(Matrix!$C$5:$EV$304,0,$B29)&gt;0),--(INDEX(Matrix!$C$5:$EV$304,0,DT$3)&gt;0)))</f>
        <v/>
      </c>
      <c r="DU29" s="12" t="str">
        <f aca="false">IF(OR($A29="",DU$4=""),"",SUMPRODUCT(--(INDEX(Matrix!$C$5:$EV$304,0,$B29)&gt;0),--(INDEX(Matrix!$C$5:$EV$304,0,DU$3)&gt;0)))</f>
        <v/>
      </c>
      <c r="DV29" s="12" t="str">
        <f aca="false">IF(OR($A29="",DV$4=""),"",SUMPRODUCT(--(INDEX(Matrix!$C$5:$EV$304,0,$B29)&gt;0),--(INDEX(Matrix!$C$5:$EV$304,0,DV$3)&gt;0)))</f>
        <v/>
      </c>
      <c r="DW29" s="12" t="str">
        <f aca="false">IF(OR($A29="",DW$4=""),"",SUMPRODUCT(--(INDEX(Matrix!$C$5:$EV$304,0,$B29)&gt;0),--(INDEX(Matrix!$C$5:$EV$304,0,DW$3)&gt;0)))</f>
        <v/>
      </c>
      <c r="DX29" s="12" t="str">
        <f aca="false">IF(OR($A29="",DX$4=""),"",SUMPRODUCT(--(INDEX(Matrix!$C$5:$EV$304,0,$B29)&gt;0),--(INDEX(Matrix!$C$5:$EV$304,0,DX$3)&gt;0)))</f>
        <v/>
      </c>
      <c r="DY29" s="12" t="str">
        <f aca="false">IF(OR($A29="",DY$4=""),"",SUMPRODUCT(--(INDEX(Matrix!$C$5:$EV$304,0,$B29)&gt;0),--(INDEX(Matrix!$C$5:$EV$304,0,DY$3)&gt;0)))</f>
        <v/>
      </c>
      <c r="DZ29" s="12" t="str">
        <f aca="false">IF(OR($A29="",DZ$4=""),"",SUMPRODUCT(--(INDEX(Matrix!$C$5:$EV$304,0,$B29)&gt;0),--(INDEX(Matrix!$C$5:$EV$304,0,DZ$3)&gt;0)))</f>
        <v/>
      </c>
      <c r="EA29" s="12" t="str">
        <f aca="false">IF(OR($A29="",EA$4=""),"",SUMPRODUCT(--(INDEX(Matrix!$C$5:$EV$304,0,$B29)&gt;0),--(INDEX(Matrix!$C$5:$EV$304,0,EA$3)&gt;0)))</f>
        <v/>
      </c>
      <c r="EB29" s="12" t="str">
        <f aca="false">IF(OR($A29="",EB$4=""),"",SUMPRODUCT(--(INDEX(Matrix!$C$5:$EV$304,0,$B29)&gt;0),--(INDEX(Matrix!$C$5:$EV$304,0,EB$3)&gt;0)))</f>
        <v/>
      </c>
      <c r="EC29" s="12" t="str">
        <f aca="false">IF(OR($A29="",EC$4=""),"",SUMPRODUCT(--(INDEX(Matrix!$C$5:$EV$304,0,$B29)&gt;0),--(INDEX(Matrix!$C$5:$EV$304,0,EC$3)&gt;0)))</f>
        <v/>
      </c>
      <c r="ED29" s="12" t="str">
        <f aca="false">IF(OR($A29="",ED$4=""),"",SUMPRODUCT(--(INDEX(Matrix!$C$5:$EV$304,0,$B29)&gt;0),--(INDEX(Matrix!$C$5:$EV$304,0,ED$3)&gt;0)))</f>
        <v/>
      </c>
      <c r="EE29" s="12" t="str">
        <f aca="false">IF(OR($A29="",EE$4=""),"",SUMPRODUCT(--(INDEX(Matrix!$C$5:$EV$304,0,$B29)&gt;0),--(INDEX(Matrix!$C$5:$EV$304,0,EE$3)&gt;0)))</f>
        <v/>
      </c>
      <c r="EF29" s="12" t="str">
        <f aca="false">IF(OR($A29="",EF$4=""),"",SUMPRODUCT(--(INDEX(Matrix!$C$5:$EV$304,0,$B29)&gt;0),--(INDEX(Matrix!$C$5:$EV$304,0,EF$3)&gt;0)))</f>
        <v/>
      </c>
      <c r="EG29" s="12" t="str">
        <f aca="false">IF(OR($A29="",EG$4=""),"",SUMPRODUCT(--(INDEX(Matrix!$C$5:$EV$304,0,$B29)&gt;0),--(INDEX(Matrix!$C$5:$EV$304,0,EG$3)&gt;0)))</f>
        <v/>
      </c>
      <c r="EH29" s="12" t="str">
        <f aca="false">IF(OR($A29="",EH$4=""),"",SUMPRODUCT(--(INDEX(Matrix!$C$5:$EV$304,0,$B29)&gt;0),--(INDEX(Matrix!$C$5:$EV$304,0,EH$3)&gt;0)))</f>
        <v/>
      </c>
      <c r="EI29" s="12" t="str">
        <f aca="false">IF(OR($A29="",EI$4=""),"",SUMPRODUCT(--(INDEX(Matrix!$C$5:$EV$304,0,$B29)&gt;0),--(INDEX(Matrix!$C$5:$EV$304,0,EI$3)&gt;0)))</f>
        <v/>
      </c>
      <c r="EJ29" s="12" t="str">
        <f aca="false">IF(OR($A29="",EJ$4=""),"",SUMPRODUCT(--(INDEX(Matrix!$C$5:$EV$304,0,$B29)&gt;0),--(INDEX(Matrix!$C$5:$EV$304,0,EJ$3)&gt;0)))</f>
        <v/>
      </c>
      <c r="EK29" s="12" t="str">
        <f aca="false">IF(OR($A29="",EK$4=""),"",SUMPRODUCT(--(INDEX(Matrix!$C$5:$EV$304,0,$B29)&gt;0),--(INDEX(Matrix!$C$5:$EV$304,0,EK$3)&gt;0)))</f>
        <v/>
      </c>
      <c r="EL29" s="12" t="str">
        <f aca="false">IF(OR($A29="",EL$4=""),"",SUMPRODUCT(--(INDEX(Matrix!$C$5:$EV$304,0,$B29)&gt;0),--(INDEX(Matrix!$C$5:$EV$304,0,EL$3)&gt;0)))</f>
        <v/>
      </c>
      <c r="EM29" s="12" t="str">
        <f aca="false">IF(OR($A29="",EM$4=""),"",SUMPRODUCT(--(INDEX(Matrix!$C$5:$EV$304,0,$B29)&gt;0),--(INDEX(Matrix!$C$5:$EV$304,0,EM$3)&gt;0)))</f>
        <v/>
      </c>
      <c r="EN29" s="12" t="str">
        <f aca="false">IF(OR($A29="",EN$4=""),"",SUMPRODUCT(--(INDEX(Matrix!$C$5:$EV$304,0,$B29)&gt;0),--(INDEX(Matrix!$C$5:$EV$304,0,EN$3)&gt;0)))</f>
        <v/>
      </c>
      <c r="EO29" s="12" t="str">
        <f aca="false">IF(OR($A29="",EO$4=""),"",SUMPRODUCT(--(INDEX(Matrix!$C$5:$EV$304,0,$B29)&gt;0),--(INDEX(Matrix!$C$5:$EV$304,0,EO$3)&gt;0)))</f>
        <v/>
      </c>
      <c r="EP29" s="12" t="str">
        <f aca="false">IF(OR($A29="",EP$4=""),"",SUMPRODUCT(--(INDEX(Matrix!$C$5:$EV$304,0,$B29)&gt;0),--(INDEX(Matrix!$C$5:$EV$304,0,EP$3)&gt;0)))</f>
        <v/>
      </c>
      <c r="EQ29" s="12" t="str">
        <f aca="false">IF(OR($A29="",EQ$4=""),"",SUMPRODUCT(--(INDEX(Matrix!$C$5:$EV$304,0,$B29)&gt;0),--(INDEX(Matrix!$C$5:$EV$304,0,EQ$3)&gt;0)))</f>
        <v/>
      </c>
      <c r="ER29" s="12" t="str">
        <f aca="false">IF(OR($A29="",ER$4=""),"",SUMPRODUCT(--(INDEX(Matrix!$C$5:$EV$304,0,$B29)&gt;0),--(INDEX(Matrix!$C$5:$EV$304,0,ER$3)&gt;0)))</f>
        <v/>
      </c>
      <c r="ES29" s="12" t="str">
        <f aca="false">IF(OR($A29="",ES$4=""),"",SUMPRODUCT(--(INDEX(Matrix!$C$5:$EV$304,0,$B29)&gt;0),--(INDEX(Matrix!$C$5:$EV$304,0,ES$3)&gt;0)))</f>
        <v/>
      </c>
      <c r="ET29" s="12" t="str">
        <f aca="false">IF(OR($A29="",ET$4=""),"",SUMPRODUCT(--(INDEX(Matrix!$C$5:$EV$304,0,$B29)&gt;0),--(INDEX(Matrix!$C$5:$EV$304,0,ET$3)&gt;0)))</f>
        <v/>
      </c>
      <c r="EU29" s="12" t="str">
        <f aca="false">IF(OR($A29="",EU$4=""),"",SUMPRODUCT(--(INDEX(Matrix!$C$5:$EV$304,0,$B29)&gt;0),--(INDEX(Matrix!$C$5:$EV$304,0,EU$3)&gt;0)))</f>
        <v/>
      </c>
      <c r="EV29" s="12" t="str">
        <f aca="false">IF(OR($A29="",EV$4=""),"",SUMPRODUCT(--(INDEX(Matrix!$C$5:$EV$304,0,$B29)&gt;0),--(INDEX(Matrix!$C$5:$EV$304,0,EV$3)&gt;0)))</f>
        <v/>
      </c>
    </row>
    <row r="30" customFormat="false" ht="15" hidden="false" customHeight="false" outlineLevel="0" collapsed="false">
      <c r="A30" s="6" t="str">
        <f aca="false">IF(INDEX(Products!$A$2:$A$151,$B30)="","",INDEX(Products!$A$2:$A$151,$B30))</f>
        <v>loperamide 2</v>
      </c>
      <c r="B30" s="23" t="n">
        <v>26</v>
      </c>
      <c r="C30" s="12" t="n">
        <f aca="false">IF(OR($A30="",C$4=""),"",SUMPRODUCT(--(INDEX(Matrix!$C$5:$EV$304,0,$B30)&gt;0),--(INDEX(Matrix!$C$5:$EV$304,0,C$3)&gt;0)))</f>
        <v>4</v>
      </c>
      <c r="D30" s="12" t="n">
        <f aca="false">IF(OR($A30="",D$4=""),"",SUMPRODUCT(--(INDEX(Matrix!$C$5:$EV$304,0,$B30)&gt;0),--(INDEX(Matrix!$C$5:$EV$304,0,D$3)&gt;0)))</f>
        <v>4</v>
      </c>
      <c r="E30" s="12" t="n">
        <f aca="false">IF(OR($A30="",E$4=""),"",SUMPRODUCT(--(INDEX(Matrix!$C$5:$EV$304,0,$B30)&gt;0),--(INDEX(Matrix!$C$5:$EV$304,0,E$3)&gt;0)))</f>
        <v>4</v>
      </c>
      <c r="F30" s="12" t="n">
        <f aca="false">IF(OR($A30="",F$4=""),"",SUMPRODUCT(--(INDEX(Matrix!$C$5:$EV$304,0,$B30)&gt;0),--(INDEX(Matrix!$C$5:$EV$304,0,F$3)&gt;0)))</f>
        <v>3</v>
      </c>
      <c r="G30" s="12" t="n">
        <f aca="false">IF(OR($A30="",G$4=""),"",SUMPRODUCT(--(INDEX(Matrix!$C$5:$EV$304,0,$B30)&gt;0),--(INDEX(Matrix!$C$5:$EV$304,0,G$3)&gt;0)))</f>
        <v>3</v>
      </c>
      <c r="H30" s="12" t="n">
        <f aca="false">IF(OR($A30="",H$4=""),"",SUMPRODUCT(--(INDEX(Matrix!$C$5:$EV$304,0,$B30)&gt;0),--(INDEX(Matrix!$C$5:$EV$304,0,H$3)&gt;0)))</f>
        <v>3</v>
      </c>
      <c r="I30" s="12" t="n">
        <f aca="false">IF(OR($A30="",I$4=""),"",SUMPRODUCT(--(INDEX(Matrix!$C$5:$EV$304,0,$B30)&gt;0),--(INDEX(Matrix!$C$5:$EV$304,0,I$3)&gt;0)))</f>
        <v>0</v>
      </c>
      <c r="J30" s="12" t="n">
        <f aca="false">IF(OR($A30="",J$4=""),"",SUMPRODUCT(--(INDEX(Matrix!$C$5:$EV$304,0,$B30)&gt;0),--(INDEX(Matrix!$C$5:$EV$304,0,J$3)&gt;0)))</f>
        <v>0</v>
      </c>
      <c r="K30" s="12" t="n">
        <f aca="false">IF(OR($A30="",K$4=""),"",SUMPRODUCT(--(INDEX(Matrix!$C$5:$EV$304,0,$B30)&gt;0),--(INDEX(Matrix!$C$5:$EV$304,0,K$3)&gt;0)))</f>
        <v>4</v>
      </c>
      <c r="L30" s="12" t="n">
        <f aca="false">IF(OR($A30="",L$4=""),"",SUMPRODUCT(--(INDEX(Matrix!$C$5:$EV$304,0,$B30)&gt;0),--(INDEX(Matrix!$C$5:$EV$304,0,L$3)&gt;0)))</f>
        <v>4</v>
      </c>
      <c r="M30" s="12" t="n">
        <f aca="false">IF(OR($A30="",M$4=""),"",SUMPRODUCT(--(INDEX(Matrix!$C$5:$EV$304,0,$B30)&gt;0),--(INDEX(Matrix!$C$5:$EV$304,0,M$3)&gt;0)))</f>
        <v>4</v>
      </c>
      <c r="N30" s="12" t="n">
        <f aca="false">IF(OR($A30="",N$4=""),"",SUMPRODUCT(--(INDEX(Matrix!$C$5:$EV$304,0,$B30)&gt;0),--(INDEX(Matrix!$C$5:$EV$304,0,N$3)&gt;0)))</f>
        <v>4</v>
      </c>
      <c r="O30" s="12" t="n">
        <f aca="false">IF(OR($A30="",O$4=""),"",SUMPRODUCT(--(INDEX(Matrix!$C$5:$EV$304,0,$B30)&gt;0),--(INDEX(Matrix!$C$5:$EV$304,0,O$3)&gt;0)))</f>
        <v>4</v>
      </c>
      <c r="P30" s="12" t="n">
        <f aca="false">IF(OR($A30="",P$4=""),"",SUMPRODUCT(--(INDEX(Matrix!$C$5:$EV$304,0,$B30)&gt;0),--(INDEX(Matrix!$C$5:$EV$304,0,P$3)&gt;0)))</f>
        <v>4</v>
      </c>
      <c r="Q30" s="12" t="n">
        <f aca="false">IF(OR($A30="",Q$4=""),"",SUMPRODUCT(--(INDEX(Matrix!$C$5:$EV$304,0,$B30)&gt;0),--(INDEX(Matrix!$C$5:$EV$304,0,Q$3)&gt;0)))</f>
        <v>4</v>
      </c>
      <c r="R30" s="12" t="n">
        <f aca="false">IF(OR($A30="",R$4=""),"",SUMPRODUCT(--(INDEX(Matrix!$C$5:$EV$304,0,$B30)&gt;0),--(INDEX(Matrix!$C$5:$EV$304,0,R$3)&gt;0)))</f>
        <v>4</v>
      </c>
      <c r="S30" s="12" t="n">
        <f aca="false">IF(OR($A30="",S$4=""),"",SUMPRODUCT(--(INDEX(Matrix!$C$5:$EV$304,0,$B30)&gt;0),--(INDEX(Matrix!$C$5:$EV$304,0,S$3)&gt;0)))</f>
        <v>4</v>
      </c>
      <c r="T30" s="12" t="n">
        <f aca="false">IF(OR($A30="",T$4=""),"",SUMPRODUCT(--(INDEX(Matrix!$C$5:$EV$304,0,$B30)&gt;0),--(INDEX(Matrix!$C$5:$EV$304,0,T$3)&gt;0)))</f>
        <v>4</v>
      </c>
      <c r="U30" s="12" t="n">
        <f aca="false">IF(OR($A30="",U$4=""),"",SUMPRODUCT(--(INDEX(Matrix!$C$5:$EV$304,0,$B30)&gt;0),--(INDEX(Matrix!$C$5:$EV$304,0,U$3)&gt;0)))</f>
        <v>0</v>
      </c>
      <c r="V30" s="12" t="n">
        <f aca="false">IF(OR($A30="",V$4=""),"",SUMPRODUCT(--(INDEX(Matrix!$C$5:$EV$304,0,$B30)&gt;0),--(INDEX(Matrix!$C$5:$EV$304,0,V$3)&gt;0)))</f>
        <v>0</v>
      </c>
      <c r="W30" s="12" t="n">
        <f aca="false">IF(OR($A30="",W$4=""),"",SUMPRODUCT(--(INDEX(Matrix!$C$5:$EV$304,0,$B30)&gt;0),--(INDEX(Matrix!$C$5:$EV$304,0,W$3)&gt;0)))</f>
        <v>1</v>
      </c>
      <c r="X30" s="12" t="n">
        <f aca="false">IF(OR($A30="",X$4=""),"",SUMPRODUCT(--(INDEX(Matrix!$C$5:$EV$304,0,$B30)&gt;0),--(INDEX(Matrix!$C$5:$EV$304,0,X$3)&gt;0)))</f>
        <v>1</v>
      </c>
      <c r="Y30" s="12" t="n">
        <f aca="false">IF(OR($A30="",Y$4=""),"",SUMPRODUCT(--(INDEX(Matrix!$C$5:$EV$304,0,$B30)&gt;0),--(INDEX(Matrix!$C$5:$EV$304,0,Y$3)&gt;0)))</f>
        <v>0</v>
      </c>
      <c r="Z30" s="12" t="n">
        <f aca="false">IF(OR($A30="",Z$4=""),"",SUMPRODUCT(--(INDEX(Matrix!$C$5:$EV$304,0,$B30)&gt;0),--(INDEX(Matrix!$C$5:$EV$304,0,Z$3)&gt;0)))</f>
        <v>1</v>
      </c>
      <c r="AA30" s="12" t="n">
        <f aca="false">IF(OR($A30="",AA$4=""),"",SUMPRODUCT(--(INDEX(Matrix!$C$5:$EV$304,0,$B30)&gt;0),--(INDEX(Matrix!$C$5:$EV$304,0,AA$3)&gt;0)))</f>
        <v>4</v>
      </c>
      <c r="AB30" s="12" t="n">
        <f aca="false">IF(OR($A30="",AB$4=""),"",SUMPRODUCT(--(INDEX(Matrix!$C$5:$EV$304,0,$B30)&gt;0),--(INDEX(Matrix!$C$5:$EV$304,0,AB$3)&gt;0)))</f>
        <v>10</v>
      </c>
      <c r="AC30" s="12" t="n">
        <f aca="false">IF(OR($A30="",AC$4=""),"",SUMPRODUCT(--(INDEX(Matrix!$C$5:$EV$304,0,$B30)&gt;0),--(INDEX(Matrix!$C$5:$EV$304,0,AC$3)&gt;0)))</f>
        <v>0</v>
      </c>
      <c r="AD30" s="12" t="n">
        <f aca="false">IF(OR($A30="",AD$4=""),"",SUMPRODUCT(--(INDEX(Matrix!$C$5:$EV$304,0,$B30)&gt;0),--(INDEX(Matrix!$C$5:$EV$304,0,AD$3)&gt;0)))</f>
        <v>0</v>
      </c>
      <c r="AE30" s="12" t="n">
        <f aca="false">IF(OR($A30="",AE$4=""),"",SUMPRODUCT(--(INDEX(Matrix!$C$5:$EV$304,0,$B30)&gt;0),--(INDEX(Matrix!$C$5:$EV$304,0,AE$3)&gt;0)))</f>
        <v>2</v>
      </c>
      <c r="AF30" s="12" t="n">
        <f aca="false">IF(OR($A30="",AF$4=""),"",SUMPRODUCT(--(INDEX(Matrix!$C$5:$EV$304,0,$B30)&gt;0),--(INDEX(Matrix!$C$5:$EV$304,0,AF$3)&gt;0)))</f>
        <v>2</v>
      </c>
      <c r="AG30" s="12" t="n">
        <f aca="false">IF(OR($A30="",AG$4=""),"",SUMPRODUCT(--(INDEX(Matrix!$C$5:$EV$304,0,$B30)&gt;0),--(INDEX(Matrix!$C$5:$EV$304,0,AG$3)&gt;0)))</f>
        <v>2</v>
      </c>
      <c r="AH30" s="12" t="n">
        <f aca="false">IF(OR($A30="",AH$4=""),"",SUMPRODUCT(--(INDEX(Matrix!$C$5:$EV$304,0,$B30)&gt;0),--(INDEX(Matrix!$C$5:$EV$304,0,AH$3)&gt;0)))</f>
        <v>3</v>
      </c>
      <c r="AI30" s="12" t="n">
        <f aca="false">IF(OR($A30="",AI$4=""),"",SUMPRODUCT(--(INDEX(Matrix!$C$5:$EV$304,0,$B30)&gt;0),--(INDEX(Matrix!$C$5:$EV$304,0,AI$3)&gt;0)))</f>
        <v>1</v>
      </c>
      <c r="AJ30" s="12" t="n">
        <f aca="false">IF(OR($A30="",AJ$4=""),"",SUMPRODUCT(--(INDEX(Matrix!$C$5:$EV$304,0,$B30)&gt;0),--(INDEX(Matrix!$C$5:$EV$304,0,AJ$3)&gt;0)))</f>
        <v>1</v>
      </c>
      <c r="AK30" s="12" t="n">
        <f aca="false">IF(OR($A30="",AK$4=""),"",SUMPRODUCT(--(INDEX(Matrix!$C$5:$EV$304,0,$B30)&gt;0),--(INDEX(Matrix!$C$5:$EV$304,0,AK$3)&gt;0)))</f>
        <v>1</v>
      </c>
      <c r="AL30" s="12" t="n">
        <f aca="false">IF(OR($A30="",AL$4=""),"",SUMPRODUCT(--(INDEX(Matrix!$C$5:$EV$304,0,$B30)&gt;0),--(INDEX(Matrix!$C$5:$EV$304,0,AL$3)&gt;0)))</f>
        <v>1</v>
      </c>
      <c r="AM30" s="12" t="n">
        <f aca="false">IF(OR($A30="",AM$4=""),"",SUMPRODUCT(--(INDEX(Matrix!$C$5:$EV$304,0,$B30)&gt;0),--(INDEX(Matrix!$C$5:$EV$304,0,AM$3)&gt;0)))</f>
        <v>1</v>
      </c>
      <c r="AN30" s="12" t="n">
        <f aca="false">IF(OR($A30="",AN$4=""),"",SUMPRODUCT(--(INDEX(Matrix!$C$5:$EV$304,0,$B30)&gt;0),--(INDEX(Matrix!$C$5:$EV$304,0,AN$3)&gt;0)))</f>
        <v>1</v>
      </c>
      <c r="AO30" s="12" t="n">
        <f aca="false">IF(OR($A30="",AO$4=""),"",SUMPRODUCT(--(INDEX(Matrix!$C$5:$EV$304,0,$B30)&gt;0),--(INDEX(Matrix!$C$5:$EV$304,0,AO$3)&gt;0)))</f>
        <v>1</v>
      </c>
      <c r="AP30" s="12" t="n">
        <f aca="false">IF(OR($A30="",AP$4=""),"",SUMPRODUCT(--(INDEX(Matrix!$C$5:$EV$304,0,$B30)&gt;0),--(INDEX(Matrix!$C$5:$EV$304,0,AP$3)&gt;0)))</f>
        <v>1</v>
      </c>
      <c r="AQ30" s="12" t="n">
        <f aca="false">IF(OR($A30="",AQ$4=""),"",SUMPRODUCT(--(INDEX(Matrix!$C$5:$EV$304,0,$B30)&gt;0),--(INDEX(Matrix!$C$5:$EV$304,0,AQ$3)&gt;0)))</f>
        <v>1</v>
      </c>
      <c r="AR30" s="12" t="n">
        <f aca="false">IF(OR($A30="",AR$4=""),"",SUMPRODUCT(--(INDEX(Matrix!$C$5:$EV$304,0,$B30)&gt;0),--(INDEX(Matrix!$C$5:$EV$304,0,AR$3)&gt;0)))</f>
        <v>1</v>
      </c>
      <c r="AS30" s="12" t="n">
        <f aca="false">IF(OR($A30="",AS$4=""),"",SUMPRODUCT(--(INDEX(Matrix!$C$5:$EV$304,0,$B30)&gt;0),--(INDEX(Matrix!$C$5:$EV$304,0,AS$3)&gt;0)))</f>
        <v>1</v>
      </c>
      <c r="AT30" s="12" t="n">
        <f aca="false">IF(OR($A30="",AT$4=""),"",SUMPRODUCT(--(INDEX(Matrix!$C$5:$EV$304,0,$B30)&gt;0),--(INDEX(Matrix!$C$5:$EV$304,0,AT$3)&gt;0)))</f>
        <v>1</v>
      </c>
      <c r="AU30" s="12" t="n">
        <f aca="false">IF(OR($A30="",AU$4=""),"",SUMPRODUCT(--(INDEX(Matrix!$C$5:$EV$304,0,$B30)&gt;0),--(INDEX(Matrix!$C$5:$EV$304,0,AU$3)&gt;0)))</f>
        <v>0</v>
      </c>
      <c r="AV30" s="12" t="n">
        <f aca="false">IF(OR($A30="",AV$4=""),"",SUMPRODUCT(--(INDEX(Matrix!$C$5:$EV$304,0,$B30)&gt;0),--(INDEX(Matrix!$C$5:$EV$304,0,AV$3)&gt;0)))</f>
        <v>1</v>
      </c>
      <c r="AW30" s="12" t="n">
        <f aca="false">IF(OR($A30="",AW$4=""),"",SUMPRODUCT(--(INDEX(Matrix!$C$5:$EV$304,0,$B30)&gt;0),--(INDEX(Matrix!$C$5:$EV$304,0,AW$3)&gt;0)))</f>
        <v>1</v>
      </c>
      <c r="AX30" s="12" t="n">
        <f aca="false">IF(OR($A30="",AX$4=""),"",SUMPRODUCT(--(INDEX(Matrix!$C$5:$EV$304,0,$B30)&gt;0),--(INDEX(Matrix!$C$5:$EV$304,0,AX$3)&gt;0)))</f>
        <v>3</v>
      </c>
      <c r="AY30" s="12" t="n">
        <f aca="false">IF(OR($A30="",AY$4=""),"",SUMPRODUCT(--(INDEX(Matrix!$C$5:$EV$304,0,$B30)&gt;0),--(INDEX(Matrix!$C$5:$EV$304,0,AY$3)&gt;0)))</f>
        <v>3</v>
      </c>
      <c r="AZ30" s="12" t="n">
        <f aca="false">IF(OR($A30="",AZ$4=""),"",SUMPRODUCT(--(INDEX(Matrix!$C$5:$EV$304,0,$B30)&gt;0),--(INDEX(Matrix!$C$5:$EV$304,0,AZ$3)&gt;0)))</f>
        <v>3</v>
      </c>
      <c r="BA30" s="12" t="n">
        <f aca="false">IF(OR($A30="",BA$4=""),"",SUMPRODUCT(--(INDEX(Matrix!$C$5:$EV$304,0,$B30)&gt;0),--(INDEX(Matrix!$C$5:$EV$304,0,BA$3)&gt;0)))</f>
        <v>3</v>
      </c>
      <c r="BB30" s="12" t="n">
        <f aca="false">IF(OR($A30="",BB$4=""),"",SUMPRODUCT(--(INDEX(Matrix!$C$5:$EV$304,0,$B30)&gt;0),--(INDEX(Matrix!$C$5:$EV$304,0,BB$3)&gt;0)))</f>
        <v>2</v>
      </c>
      <c r="BC30" s="12" t="n">
        <f aca="false">IF(OR($A30="",BC$4=""),"",SUMPRODUCT(--(INDEX(Matrix!$C$5:$EV$304,0,$B30)&gt;0),--(INDEX(Matrix!$C$5:$EV$304,0,BC$3)&gt;0)))</f>
        <v>2</v>
      </c>
      <c r="BD30" s="12" t="n">
        <f aca="false">IF(OR($A30="",BD$4=""),"",SUMPRODUCT(--(INDEX(Matrix!$C$5:$EV$304,0,$B30)&gt;0),--(INDEX(Matrix!$C$5:$EV$304,0,BD$3)&gt;0)))</f>
        <v>2</v>
      </c>
      <c r="BE30" s="12" t="n">
        <f aca="false">IF(OR($A30="",BE$4=""),"",SUMPRODUCT(--(INDEX(Matrix!$C$5:$EV$304,0,$B30)&gt;0),--(INDEX(Matrix!$C$5:$EV$304,0,BE$3)&gt;0)))</f>
        <v>2</v>
      </c>
      <c r="BF30" s="12" t="n">
        <f aca="false">IF(OR($A30="",BF$4=""),"",SUMPRODUCT(--(INDEX(Matrix!$C$5:$EV$304,0,$B30)&gt;0),--(INDEX(Matrix!$C$5:$EV$304,0,BF$3)&gt;0)))</f>
        <v>1</v>
      </c>
      <c r="BG30" s="12" t="n">
        <f aca="false">IF(OR($A30="",BG$4=""),"",SUMPRODUCT(--(INDEX(Matrix!$C$5:$EV$304,0,$B30)&gt;0),--(INDEX(Matrix!$C$5:$EV$304,0,BG$3)&gt;0)))</f>
        <v>1</v>
      </c>
      <c r="BH30" s="12" t="n">
        <f aca="false">IF(OR($A30="",BH$4=""),"",SUMPRODUCT(--(INDEX(Matrix!$C$5:$EV$304,0,$B30)&gt;0),--(INDEX(Matrix!$C$5:$EV$304,0,BH$3)&gt;0)))</f>
        <v>1</v>
      </c>
      <c r="BI30" s="12" t="n">
        <f aca="false">IF(OR($A30="",BI$4=""),"",SUMPRODUCT(--(INDEX(Matrix!$C$5:$EV$304,0,$B30)&gt;0),--(INDEX(Matrix!$C$5:$EV$304,0,BI$3)&gt;0)))</f>
        <v>1</v>
      </c>
      <c r="BJ30" s="12" t="n">
        <f aca="false">IF(OR($A30="",BJ$4=""),"",SUMPRODUCT(--(INDEX(Matrix!$C$5:$EV$304,0,$B30)&gt;0),--(INDEX(Matrix!$C$5:$EV$304,0,BJ$3)&gt;0)))</f>
        <v>0</v>
      </c>
      <c r="BK30" s="12" t="n">
        <f aca="false">IF(OR($A30="",BK$4=""),"",SUMPRODUCT(--(INDEX(Matrix!$C$5:$EV$304,0,$B30)&gt;0),--(INDEX(Matrix!$C$5:$EV$304,0,BK$3)&gt;0)))</f>
        <v>3</v>
      </c>
      <c r="BL30" s="12" t="n">
        <f aca="false">IF(OR($A30="",BL$4=""),"",SUMPRODUCT(--(INDEX(Matrix!$C$5:$EV$304,0,$B30)&gt;0),--(INDEX(Matrix!$C$5:$EV$304,0,BL$3)&gt;0)))</f>
        <v>3</v>
      </c>
      <c r="BM30" s="12" t="n">
        <f aca="false">IF(OR($A30="",BM$4=""),"",SUMPRODUCT(--(INDEX(Matrix!$C$5:$EV$304,0,$B30)&gt;0),--(INDEX(Matrix!$C$5:$EV$304,0,BM$3)&gt;0)))</f>
        <v>3</v>
      </c>
      <c r="BN30" s="12" t="n">
        <f aca="false">IF(OR($A30="",BN$4=""),"",SUMPRODUCT(--(INDEX(Matrix!$C$5:$EV$304,0,$B30)&gt;0),--(INDEX(Matrix!$C$5:$EV$304,0,BN$3)&gt;0)))</f>
        <v>3</v>
      </c>
      <c r="BO30" s="12" t="n">
        <f aca="false">IF(OR($A30="",BO$4=""),"",SUMPRODUCT(--(INDEX(Matrix!$C$5:$EV$304,0,$B30)&gt;0),--(INDEX(Matrix!$C$5:$EV$304,0,BO$3)&gt;0)))</f>
        <v>0</v>
      </c>
      <c r="BP30" s="12" t="n">
        <f aca="false">IF(OR($A30="",BP$4=""),"",SUMPRODUCT(--(INDEX(Matrix!$C$5:$EV$304,0,$B30)&gt;0),--(INDEX(Matrix!$C$5:$EV$304,0,BP$3)&gt;0)))</f>
        <v>0</v>
      </c>
      <c r="BQ30" s="12" t="n">
        <f aca="false">IF(OR($A30="",BQ$4=""),"",SUMPRODUCT(--(INDEX(Matrix!$C$5:$EV$304,0,$B30)&gt;0),--(INDEX(Matrix!$C$5:$EV$304,0,BQ$3)&gt;0)))</f>
        <v>0</v>
      </c>
      <c r="BR30" s="12" t="n">
        <f aca="false">IF(OR($A30="",BR$4=""),"",SUMPRODUCT(--(INDEX(Matrix!$C$5:$EV$304,0,$B30)&gt;0),--(INDEX(Matrix!$C$5:$EV$304,0,BR$3)&gt;0)))</f>
        <v>0</v>
      </c>
      <c r="BS30" s="12" t="n">
        <f aca="false">IF(OR($A30="",BS$4=""),"",SUMPRODUCT(--(INDEX(Matrix!$C$5:$EV$304,0,$B30)&gt;0),--(INDEX(Matrix!$C$5:$EV$304,0,BS$3)&gt;0)))</f>
        <v>0</v>
      </c>
      <c r="BT30" s="12" t="n">
        <f aca="false">IF(OR($A30="",BT$4=""),"",SUMPRODUCT(--(INDEX(Matrix!$C$5:$EV$304,0,$B30)&gt;0),--(INDEX(Matrix!$C$5:$EV$304,0,BT$3)&gt;0)))</f>
        <v>0</v>
      </c>
      <c r="BU30" s="12" t="n">
        <f aca="false">IF(OR($A30="",BU$4=""),"",SUMPRODUCT(--(INDEX(Matrix!$C$5:$EV$304,0,$B30)&gt;0),--(INDEX(Matrix!$C$5:$EV$304,0,BU$3)&gt;0)))</f>
        <v>4</v>
      </c>
      <c r="BV30" s="12" t="n">
        <f aca="false">IF(OR($A30="",BV$4=""),"",SUMPRODUCT(--(INDEX(Matrix!$C$5:$EV$304,0,$B30)&gt;0),--(INDEX(Matrix!$C$5:$EV$304,0,BV$3)&gt;0)))</f>
        <v>2</v>
      </c>
      <c r="BW30" s="12" t="n">
        <f aca="false">IF(OR($A30="",BW$4=""),"",SUMPRODUCT(--(INDEX(Matrix!$C$5:$EV$304,0,$B30)&gt;0),--(INDEX(Matrix!$C$5:$EV$304,0,BW$3)&gt;0)))</f>
        <v>2</v>
      </c>
      <c r="BX30" s="12" t="n">
        <f aca="false">IF(OR($A30="",BX$4=""),"",SUMPRODUCT(--(INDEX(Matrix!$C$5:$EV$304,0,$B30)&gt;0),--(INDEX(Matrix!$C$5:$EV$304,0,BX$3)&gt;0)))</f>
        <v>0</v>
      </c>
      <c r="BY30" s="12" t="n">
        <f aca="false">IF(OR($A30="",BY$4=""),"",SUMPRODUCT(--(INDEX(Matrix!$C$5:$EV$304,0,$B30)&gt;0),--(INDEX(Matrix!$C$5:$EV$304,0,BY$3)&gt;0)))</f>
        <v>3</v>
      </c>
      <c r="BZ30" s="12" t="n">
        <f aca="false">IF(OR($A30="",BZ$4=""),"",SUMPRODUCT(--(INDEX(Matrix!$C$5:$EV$304,0,$B30)&gt;0),--(INDEX(Matrix!$C$5:$EV$304,0,BZ$3)&gt;0)))</f>
        <v>3</v>
      </c>
      <c r="CA30" s="12" t="n">
        <f aca="false">IF(OR($A30="",CA$4=""),"",SUMPRODUCT(--(INDEX(Matrix!$C$5:$EV$304,0,$B30)&gt;0),--(INDEX(Matrix!$C$5:$EV$304,0,CA$3)&gt;0)))</f>
        <v>3</v>
      </c>
      <c r="CB30" s="12" t="n">
        <f aca="false">IF(OR($A30="",CB$4=""),"",SUMPRODUCT(--(INDEX(Matrix!$C$5:$EV$304,0,$B30)&gt;0),--(INDEX(Matrix!$C$5:$EV$304,0,CB$3)&gt;0)))</f>
        <v>0</v>
      </c>
      <c r="CC30" s="12" t="n">
        <f aca="false">IF(OR($A30="",CC$4=""),"",SUMPRODUCT(--(INDEX(Matrix!$C$5:$EV$304,0,$B30)&gt;0),--(INDEX(Matrix!$C$5:$EV$304,0,CC$3)&gt;0)))</f>
        <v>0</v>
      </c>
      <c r="CD30" s="12" t="n">
        <f aca="false">IF(OR($A30="",CD$4=""),"",SUMPRODUCT(--(INDEX(Matrix!$C$5:$EV$304,0,$B30)&gt;0),--(INDEX(Matrix!$C$5:$EV$304,0,CD$3)&gt;0)))</f>
        <v>2</v>
      </c>
      <c r="CE30" s="12" t="n">
        <f aca="false">IF(OR($A30="",CE$4=""),"",SUMPRODUCT(--(INDEX(Matrix!$C$5:$EV$304,0,$B30)&gt;0),--(INDEX(Matrix!$C$5:$EV$304,0,CE$3)&gt;0)))</f>
        <v>2</v>
      </c>
      <c r="CF30" s="12" t="n">
        <f aca="false">IF(OR($A30="",CF$4=""),"",SUMPRODUCT(--(INDEX(Matrix!$C$5:$EV$304,0,$B30)&gt;0),--(INDEX(Matrix!$C$5:$EV$304,0,CF$3)&gt;0)))</f>
        <v>0</v>
      </c>
      <c r="CG30" s="12" t="n">
        <f aca="false">IF(OR($A30="",CG$4=""),"",SUMPRODUCT(--(INDEX(Matrix!$C$5:$EV$304,0,$B30)&gt;0),--(INDEX(Matrix!$C$5:$EV$304,0,CG$3)&gt;0)))</f>
        <v>3</v>
      </c>
      <c r="CH30" s="12" t="n">
        <f aca="false">IF(OR($A30="",CH$4=""),"",SUMPRODUCT(--(INDEX(Matrix!$C$5:$EV$304,0,$B30)&gt;0),--(INDEX(Matrix!$C$5:$EV$304,0,CH$3)&gt;0)))</f>
        <v>3</v>
      </c>
      <c r="CI30" s="12" t="n">
        <f aca="false">IF(OR($A30="",CI$4=""),"",SUMPRODUCT(--(INDEX(Matrix!$C$5:$EV$304,0,$B30)&gt;0),--(INDEX(Matrix!$C$5:$EV$304,0,CI$3)&gt;0)))</f>
        <v>3</v>
      </c>
      <c r="CJ30" s="12" t="n">
        <f aca="false">IF(OR($A30="",CJ$4=""),"",SUMPRODUCT(--(INDEX(Matrix!$C$5:$EV$304,0,$B30)&gt;0),--(INDEX(Matrix!$C$5:$EV$304,0,CJ$3)&gt;0)))</f>
        <v>1</v>
      </c>
      <c r="CK30" s="12" t="n">
        <f aca="false">IF(OR($A30="",CK$4=""),"",SUMPRODUCT(--(INDEX(Matrix!$C$5:$EV$304,0,$B30)&gt;0),--(INDEX(Matrix!$C$5:$EV$304,0,CK$3)&gt;0)))</f>
        <v>3</v>
      </c>
      <c r="CL30" s="12" t="n">
        <f aca="false">IF(OR($A30="",CL$4=""),"",SUMPRODUCT(--(INDEX(Matrix!$C$5:$EV$304,0,$B30)&gt;0),--(INDEX(Matrix!$C$5:$EV$304,0,CL$3)&gt;0)))</f>
        <v>1</v>
      </c>
      <c r="CM30" s="12" t="n">
        <f aca="false">IF(OR($A30="",CM$4=""),"",SUMPRODUCT(--(INDEX(Matrix!$C$5:$EV$304,0,$B30)&gt;0),--(INDEX(Matrix!$C$5:$EV$304,0,CM$3)&gt;0)))</f>
        <v>3</v>
      </c>
      <c r="CN30" s="12" t="n">
        <f aca="false">IF(OR($A30="",CN$4=""),"",SUMPRODUCT(--(INDEX(Matrix!$C$5:$EV$304,0,$B30)&gt;0),--(INDEX(Matrix!$C$5:$EV$304,0,CN$3)&gt;0)))</f>
        <v>2</v>
      </c>
      <c r="CO30" s="12" t="n">
        <f aca="false">IF(OR($A30="",CO$4=""),"",SUMPRODUCT(--(INDEX(Matrix!$C$5:$EV$304,0,$B30)&gt;0),--(INDEX(Matrix!$C$5:$EV$304,0,CO$3)&gt;0)))</f>
        <v>2</v>
      </c>
      <c r="CP30" s="12" t="n">
        <f aca="false">IF(OR($A30="",CP$4=""),"",SUMPRODUCT(--(INDEX(Matrix!$C$5:$EV$304,0,$B30)&gt;0),--(INDEX(Matrix!$C$5:$EV$304,0,CP$3)&gt;0)))</f>
        <v>2</v>
      </c>
      <c r="CQ30" s="12" t="n">
        <f aca="false">IF(OR($A30="",CQ$4=""),"",SUMPRODUCT(--(INDEX(Matrix!$C$5:$EV$304,0,$B30)&gt;0),--(INDEX(Matrix!$C$5:$EV$304,0,CQ$3)&gt;0)))</f>
        <v>2</v>
      </c>
      <c r="CR30" s="12" t="n">
        <f aca="false">IF(OR($A30="",CR$4=""),"",SUMPRODUCT(--(INDEX(Matrix!$C$5:$EV$304,0,$B30)&gt;0),--(INDEX(Matrix!$C$5:$EV$304,0,CR$3)&gt;0)))</f>
        <v>3</v>
      </c>
      <c r="CS30" s="12" t="n">
        <f aca="false">IF(OR($A30="",CS$4=""),"",SUMPRODUCT(--(INDEX(Matrix!$C$5:$EV$304,0,$B30)&gt;0),--(INDEX(Matrix!$C$5:$EV$304,0,CS$3)&gt;0)))</f>
        <v>3</v>
      </c>
      <c r="CT30" s="12" t="n">
        <f aca="false">IF(OR($A30="",CT$4=""),"",SUMPRODUCT(--(INDEX(Matrix!$C$5:$EV$304,0,$B30)&gt;0),--(INDEX(Matrix!$C$5:$EV$304,0,CT$3)&gt;0)))</f>
        <v>3</v>
      </c>
      <c r="CU30" s="12" t="n">
        <f aca="false">IF(OR($A30="",CU$4=""),"",SUMPRODUCT(--(INDEX(Matrix!$C$5:$EV$304,0,$B30)&gt;0),--(INDEX(Matrix!$C$5:$EV$304,0,CU$3)&gt;0)))</f>
        <v>1</v>
      </c>
      <c r="CV30" s="12" t="n">
        <f aca="false">IF(OR($A30="",CV$4=""),"",SUMPRODUCT(--(INDEX(Matrix!$C$5:$EV$304,0,$B30)&gt;0),--(INDEX(Matrix!$C$5:$EV$304,0,CV$3)&gt;0)))</f>
        <v>3</v>
      </c>
      <c r="CW30" s="12" t="n">
        <f aca="false">IF(OR($A30="",CW$4=""),"",SUMPRODUCT(--(INDEX(Matrix!$C$5:$EV$304,0,$B30)&gt;0),--(INDEX(Matrix!$C$5:$EV$304,0,CW$3)&gt;0)))</f>
        <v>1</v>
      </c>
      <c r="CX30" s="12" t="n">
        <f aca="false">IF(OR($A30="",CX$4=""),"",SUMPRODUCT(--(INDEX(Matrix!$C$5:$EV$304,0,$B30)&gt;0),--(INDEX(Matrix!$C$5:$EV$304,0,CX$3)&gt;0)))</f>
        <v>2</v>
      </c>
      <c r="CY30" s="12" t="n">
        <f aca="false">IF(OR($A30="",CY$4=""),"",SUMPRODUCT(--(INDEX(Matrix!$C$5:$EV$304,0,$B30)&gt;0),--(INDEX(Matrix!$C$5:$EV$304,0,CY$3)&gt;0)))</f>
        <v>2</v>
      </c>
      <c r="CZ30" s="12" t="n">
        <f aca="false">IF(OR($A30="",CZ$4=""),"",SUMPRODUCT(--(INDEX(Matrix!$C$5:$EV$304,0,$B30)&gt;0),--(INDEX(Matrix!$C$5:$EV$304,0,CZ$3)&gt;0)))</f>
        <v>0</v>
      </c>
      <c r="DA30" s="12" t="n">
        <f aca="false">IF(OR($A30="",DA$4=""),"",SUMPRODUCT(--(INDEX(Matrix!$C$5:$EV$304,0,$B30)&gt;0),--(INDEX(Matrix!$C$5:$EV$304,0,DA$3)&gt;0)))</f>
        <v>2</v>
      </c>
      <c r="DB30" s="12" t="n">
        <f aca="false">IF(OR($A30="",DB$4=""),"",SUMPRODUCT(--(INDEX(Matrix!$C$5:$EV$304,0,$B30)&gt;0),--(INDEX(Matrix!$C$5:$EV$304,0,DB$3)&gt;0)))</f>
        <v>0</v>
      </c>
      <c r="DC30" s="12" t="n">
        <f aca="false">IF(OR($A30="",DC$4=""),"",SUMPRODUCT(--(INDEX(Matrix!$C$5:$EV$304,0,$B30)&gt;0),--(INDEX(Matrix!$C$5:$EV$304,0,DC$3)&gt;0)))</f>
        <v>0</v>
      </c>
      <c r="DD30" s="12" t="n">
        <f aca="false">IF(OR($A30="",DD$4=""),"",SUMPRODUCT(--(INDEX(Matrix!$C$5:$EV$304,0,$B30)&gt;0),--(INDEX(Matrix!$C$5:$EV$304,0,DD$3)&gt;0)))</f>
        <v>2</v>
      </c>
      <c r="DE30" s="12" t="str">
        <f aca="false">IF(OR($A30="",DE$4=""),"",SUMPRODUCT(--(INDEX(Matrix!$C$5:$EV$304,0,$B30)&gt;0),--(INDEX(Matrix!$C$5:$EV$304,0,DE$3)&gt;0)))</f>
        <v/>
      </c>
      <c r="DF30" s="12" t="str">
        <f aca="false">IF(OR($A30="",DF$4=""),"",SUMPRODUCT(--(INDEX(Matrix!$C$5:$EV$304,0,$B30)&gt;0),--(INDEX(Matrix!$C$5:$EV$304,0,DF$3)&gt;0)))</f>
        <v/>
      </c>
      <c r="DG30" s="12" t="str">
        <f aca="false">IF(OR($A30="",DG$4=""),"",SUMPRODUCT(--(INDEX(Matrix!$C$5:$EV$304,0,$B30)&gt;0),--(INDEX(Matrix!$C$5:$EV$304,0,DG$3)&gt;0)))</f>
        <v/>
      </c>
      <c r="DH30" s="12" t="str">
        <f aca="false">IF(OR($A30="",DH$4=""),"",SUMPRODUCT(--(INDEX(Matrix!$C$5:$EV$304,0,$B30)&gt;0),--(INDEX(Matrix!$C$5:$EV$304,0,DH$3)&gt;0)))</f>
        <v/>
      </c>
      <c r="DI30" s="12" t="str">
        <f aca="false">IF(OR($A30="",DI$4=""),"",SUMPRODUCT(--(INDEX(Matrix!$C$5:$EV$304,0,$B30)&gt;0),--(INDEX(Matrix!$C$5:$EV$304,0,DI$3)&gt;0)))</f>
        <v/>
      </c>
      <c r="DJ30" s="12" t="str">
        <f aca="false">IF(OR($A30="",DJ$4=""),"",SUMPRODUCT(--(INDEX(Matrix!$C$5:$EV$304,0,$B30)&gt;0),--(INDEX(Matrix!$C$5:$EV$304,0,DJ$3)&gt;0)))</f>
        <v/>
      </c>
      <c r="DK30" s="12" t="str">
        <f aca="false">IF(OR($A30="",DK$4=""),"",SUMPRODUCT(--(INDEX(Matrix!$C$5:$EV$304,0,$B30)&gt;0),--(INDEX(Matrix!$C$5:$EV$304,0,DK$3)&gt;0)))</f>
        <v/>
      </c>
      <c r="DL30" s="12" t="str">
        <f aca="false">IF(OR($A30="",DL$4=""),"",SUMPRODUCT(--(INDEX(Matrix!$C$5:$EV$304,0,$B30)&gt;0),--(INDEX(Matrix!$C$5:$EV$304,0,DL$3)&gt;0)))</f>
        <v/>
      </c>
      <c r="DM30" s="12" t="str">
        <f aca="false">IF(OR($A30="",DM$4=""),"",SUMPRODUCT(--(INDEX(Matrix!$C$5:$EV$304,0,$B30)&gt;0),--(INDEX(Matrix!$C$5:$EV$304,0,DM$3)&gt;0)))</f>
        <v/>
      </c>
      <c r="DN30" s="12" t="str">
        <f aca="false">IF(OR($A30="",DN$4=""),"",SUMPRODUCT(--(INDEX(Matrix!$C$5:$EV$304,0,$B30)&gt;0),--(INDEX(Matrix!$C$5:$EV$304,0,DN$3)&gt;0)))</f>
        <v/>
      </c>
      <c r="DO30" s="12" t="str">
        <f aca="false">IF(OR($A30="",DO$4=""),"",SUMPRODUCT(--(INDEX(Matrix!$C$5:$EV$304,0,$B30)&gt;0),--(INDEX(Matrix!$C$5:$EV$304,0,DO$3)&gt;0)))</f>
        <v/>
      </c>
      <c r="DP30" s="12" t="str">
        <f aca="false">IF(OR($A30="",DP$4=""),"",SUMPRODUCT(--(INDEX(Matrix!$C$5:$EV$304,0,$B30)&gt;0),--(INDEX(Matrix!$C$5:$EV$304,0,DP$3)&gt;0)))</f>
        <v/>
      </c>
      <c r="DQ30" s="12" t="str">
        <f aca="false">IF(OR($A30="",DQ$4=""),"",SUMPRODUCT(--(INDEX(Matrix!$C$5:$EV$304,0,$B30)&gt;0),--(INDEX(Matrix!$C$5:$EV$304,0,DQ$3)&gt;0)))</f>
        <v/>
      </c>
      <c r="DR30" s="12" t="str">
        <f aca="false">IF(OR($A30="",DR$4=""),"",SUMPRODUCT(--(INDEX(Matrix!$C$5:$EV$304,0,$B30)&gt;0),--(INDEX(Matrix!$C$5:$EV$304,0,DR$3)&gt;0)))</f>
        <v/>
      </c>
      <c r="DS30" s="12" t="str">
        <f aca="false">IF(OR($A30="",DS$4=""),"",SUMPRODUCT(--(INDEX(Matrix!$C$5:$EV$304,0,$B30)&gt;0),--(INDEX(Matrix!$C$5:$EV$304,0,DS$3)&gt;0)))</f>
        <v/>
      </c>
      <c r="DT30" s="12" t="str">
        <f aca="false">IF(OR($A30="",DT$4=""),"",SUMPRODUCT(--(INDEX(Matrix!$C$5:$EV$304,0,$B30)&gt;0),--(INDEX(Matrix!$C$5:$EV$304,0,DT$3)&gt;0)))</f>
        <v/>
      </c>
      <c r="DU30" s="12" t="str">
        <f aca="false">IF(OR($A30="",DU$4=""),"",SUMPRODUCT(--(INDEX(Matrix!$C$5:$EV$304,0,$B30)&gt;0),--(INDEX(Matrix!$C$5:$EV$304,0,DU$3)&gt;0)))</f>
        <v/>
      </c>
      <c r="DV30" s="12" t="str">
        <f aca="false">IF(OR($A30="",DV$4=""),"",SUMPRODUCT(--(INDEX(Matrix!$C$5:$EV$304,0,$B30)&gt;0),--(INDEX(Matrix!$C$5:$EV$304,0,DV$3)&gt;0)))</f>
        <v/>
      </c>
      <c r="DW30" s="12" t="str">
        <f aca="false">IF(OR($A30="",DW$4=""),"",SUMPRODUCT(--(INDEX(Matrix!$C$5:$EV$304,0,$B30)&gt;0),--(INDEX(Matrix!$C$5:$EV$304,0,DW$3)&gt;0)))</f>
        <v/>
      </c>
      <c r="DX30" s="12" t="str">
        <f aca="false">IF(OR($A30="",DX$4=""),"",SUMPRODUCT(--(INDEX(Matrix!$C$5:$EV$304,0,$B30)&gt;0),--(INDEX(Matrix!$C$5:$EV$304,0,DX$3)&gt;0)))</f>
        <v/>
      </c>
      <c r="DY30" s="12" t="str">
        <f aca="false">IF(OR($A30="",DY$4=""),"",SUMPRODUCT(--(INDEX(Matrix!$C$5:$EV$304,0,$B30)&gt;0),--(INDEX(Matrix!$C$5:$EV$304,0,DY$3)&gt;0)))</f>
        <v/>
      </c>
      <c r="DZ30" s="12" t="str">
        <f aca="false">IF(OR($A30="",DZ$4=""),"",SUMPRODUCT(--(INDEX(Matrix!$C$5:$EV$304,0,$B30)&gt;0),--(INDEX(Matrix!$C$5:$EV$304,0,DZ$3)&gt;0)))</f>
        <v/>
      </c>
      <c r="EA30" s="12" t="str">
        <f aca="false">IF(OR($A30="",EA$4=""),"",SUMPRODUCT(--(INDEX(Matrix!$C$5:$EV$304,0,$B30)&gt;0),--(INDEX(Matrix!$C$5:$EV$304,0,EA$3)&gt;0)))</f>
        <v/>
      </c>
      <c r="EB30" s="12" t="str">
        <f aca="false">IF(OR($A30="",EB$4=""),"",SUMPRODUCT(--(INDEX(Matrix!$C$5:$EV$304,0,$B30)&gt;0),--(INDEX(Matrix!$C$5:$EV$304,0,EB$3)&gt;0)))</f>
        <v/>
      </c>
      <c r="EC30" s="12" t="str">
        <f aca="false">IF(OR($A30="",EC$4=""),"",SUMPRODUCT(--(INDEX(Matrix!$C$5:$EV$304,0,$B30)&gt;0),--(INDEX(Matrix!$C$5:$EV$304,0,EC$3)&gt;0)))</f>
        <v/>
      </c>
      <c r="ED30" s="12" t="str">
        <f aca="false">IF(OR($A30="",ED$4=""),"",SUMPRODUCT(--(INDEX(Matrix!$C$5:$EV$304,0,$B30)&gt;0),--(INDEX(Matrix!$C$5:$EV$304,0,ED$3)&gt;0)))</f>
        <v/>
      </c>
      <c r="EE30" s="12" t="str">
        <f aca="false">IF(OR($A30="",EE$4=""),"",SUMPRODUCT(--(INDEX(Matrix!$C$5:$EV$304,0,$B30)&gt;0),--(INDEX(Matrix!$C$5:$EV$304,0,EE$3)&gt;0)))</f>
        <v/>
      </c>
      <c r="EF30" s="12" t="str">
        <f aca="false">IF(OR($A30="",EF$4=""),"",SUMPRODUCT(--(INDEX(Matrix!$C$5:$EV$304,0,$B30)&gt;0),--(INDEX(Matrix!$C$5:$EV$304,0,EF$3)&gt;0)))</f>
        <v/>
      </c>
      <c r="EG30" s="12" t="str">
        <f aca="false">IF(OR($A30="",EG$4=""),"",SUMPRODUCT(--(INDEX(Matrix!$C$5:$EV$304,0,$B30)&gt;0),--(INDEX(Matrix!$C$5:$EV$304,0,EG$3)&gt;0)))</f>
        <v/>
      </c>
      <c r="EH30" s="12" t="str">
        <f aca="false">IF(OR($A30="",EH$4=""),"",SUMPRODUCT(--(INDEX(Matrix!$C$5:$EV$304,0,$B30)&gt;0),--(INDEX(Matrix!$C$5:$EV$304,0,EH$3)&gt;0)))</f>
        <v/>
      </c>
      <c r="EI30" s="12" t="str">
        <f aca="false">IF(OR($A30="",EI$4=""),"",SUMPRODUCT(--(INDEX(Matrix!$C$5:$EV$304,0,$B30)&gt;0),--(INDEX(Matrix!$C$5:$EV$304,0,EI$3)&gt;0)))</f>
        <v/>
      </c>
      <c r="EJ30" s="12" t="str">
        <f aca="false">IF(OR($A30="",EJ$4=""),"",SUMPRODUCT(--(INDEX(Matrix!$C$5:$EV$304,0,$B30)&gt;0),--(INDEX(Matrix!$C$5:$EV$304,0,EJ$3)&gt;0)))</f>
        <v/>
      </c>
      <c r="EK30" s="12" t="str">
        <f aca="false">IF(OR($A30="",EK$4=""),"",SUMPRODUCT(--(INDEX(Matrix!$C$5:$EV$304,0,$B30)&gt;0),--(INDEX(Matrix!$C$5:$EV$304,0,EK$3)&gt;0)))</f>
        <v/>
      </c>
      <c r="EL30" s="12" t="str">
        <f aca="false">IF(OR($A30="",EL$4=""),"",SUMPRODUCT(--(INDEX(Matrix!$C$5:$EV$304,0,$B30)&gt;0),--(INDEX(Matrix!$C$5:$EV$304,0,EL$3)&gt;0)))</f>
        <v/>
      </c>
      <c r="EM30" s="12" t="str">
        <f aca="false">IF(OR($A30="",EM$4=""),"",SUMPRODUCT(--(INDEX(Matrix!$C$5:$EV$304,0,$B30)&gt;0),--(INDEX(Matrix!$C$5:$EV$304,0,EM$3)&gt;0)))</f>
        <v/>
      </c>
      <c r="EN30" s="12" t="str">
        <f aca="false">IF(OR($A30="",EN$4=""),"",SUMPRODUCT(--(INDEX(Matrix!$C$5:$EV$304,0,$B30)&gt;0),--(INDEX(Matrix!$C$5:$EV$304,0,EN$3)&gt;0)))</f>
        <v/>
      </c>
      <c r="EO30" s="12" t="str">
        <f aca="false">IF(OR($A30="",EO$4=""),"",SUMPRODUCT(--(INDEX(Matrix!$C$5:$EV$304,0,$B30)&gt;0),--(INDEX(Matrix!$C$5:$EV$304,0,EO$3)&gt;0)))</f>
        <v/>
      </c>
      <c r="EP30" s="12" t="str">
        <f aca="false">IF(OR($A30="",EP$4=""),"",SUMPRODUCT(--(INDEX(Matrix!$C$5:$EV$304,0,$B30)&gt;0),--(INDEX(Matrix!$C$5:$EV$304,0,EP$3)&gt;0)))</f>
        <v/>
      </c>
      <c r="EQ30" s="12" t="str">
        <f aca="false">IF(OR($A30="",EQ$4=""),"",SUMPRODUCT(--(INDEX(Matrix!$C$5:$EV$304,0,$B30)&gt;0),--(INDEX(Matrix!$C$5:$EV$304,0,EQ$3)&gt;0)))</f>
        <v/>
      </c>
      <c r="ER30" s="12" t="str">
        <f aca="false">IF(OR($A30="",ER$4=""),"",SUMPRODUCT(--(INDEX(Matrix!$C$5:$EV$304,0,$B30)&gt;0),--(INDEX(Matrix!$C$5:$EV$304,0,ER$3)&gt;0)))</f>
        <v/>
      </c>
      <c r="ES30" s="12" t="str">
        <f aca="false">IF(OR($A30="",ES$4=""),"",SUMPRODUCT(--(INDEX(Matrix!$C$5:$EV$304,0,$B30)&gt;0),--(INDEX(Matrix!$C$5:$EV$304,0,ES$3)&gt;0)))</f>
        <v/>
      </c>
      <c r="ET30" s="12" t="str">
        <f aca="false">IF(OR($A30="",ET$4=""),"",SUMPRODUCT(--(INDEX(Matrix!$C$5:$EV$304,0,$B30)&gt;0),--(INDEX(Matrix!$C$5:$EV$304,0,ET$3)&gt;0)))</f>
        <v/>
      </c>
      <c r="EU30" s="12" t="str">
        <f aca="false">IF(OR($A30="",EU$4=""),"",SUMPRODUCT(--(INDEX(Matrix!$C$5:$EV$304,0,$B30)&gt;0),--(INDEX(Matrix!$C$5:$EV$304,0,EU$3)&gt;0)))</f>
        <v/>
      </c>
      <c r="EV30" s="12" t="str">
        <f aca="false">IF(OR($A30="",EV$4=""),"",SUMPRODUCT(--(INDEX(Matrix!$C$5:$EV$304,0,$B30)&gt;0),--(INDEX(Matrix!$C$5:$EV$304,0,EV$3)&gt;0)))</f>
        <v/>
      </c>
    </row>
    <row r="31" customFormat="false" ht="15" hidden="false" customHeight="false" outlineLevel="0" collapsed="false">
      <c r="A31" s="6" t="str">
        <f aca="false">IF(INDEX(Products!$A$2:$A$151,$B31)="","",INDEX(Products!$A$2:$A$151,$B31))</f>
        <v>Naproxen 750</v>
      </c>
      <c r="B31" s="23" t="n">
        <v>27</v>
      </c>
      <c r="C31" s="12" t="n">
        <f aca="false">IF(OR($A31="",C$4=""),"",SUMPRODUCT(--(INDEX(Matrix!$C$5:$EV$304,0,$B31)&gt;0),--(INDEX(Matrix!$C$5:$EV$304,0,C$3)&gt;0)))</f>
        <v>0</v>
      </c>
      <c r="D31" s="12" t="n">
        <f aca="false">IF(OR($A31="",D$4=""),"",SUMPRODUCT(--(INDEX(Matrix!$C$5:$EV$304,0,$B31)&gt;0),--(INDEX(Matrix!$C$5:$EV$304,0,D$3)&gt;0)))</f>
        <v>0</v>
      </c>
      <c r="E31" s="12" t="n">
        <f aca="false">IF(OR($A31="",E$4=""),"",SUMPRODUCT(--(INDEX(Matrix!$C$5:$EV$304,0,$B31)&gt;0),--(INDEX(Matrix!$C$5:$EV$304,0,E$3)&gt;0)))</f>
        <v>0</v>
      </c>
      <c r="F31" s="12" t="n">
        <f aca="false">IF(OR($A31="",F$4=""),"",SUMPRODUCT(--(INDEX(Matrix!$C$5:$EV$304,0,$B31)&gt;0),--(INDEX(Matrix!$C$5:$EV$304,0,F$3)&gt;0)))</f>
        <v>1</v>
      </c>
      <c r="G31" s="12" t="n">
        <f aca="false">IF(OR($A31="",G$4=""),"",SUMPRODUCT(--(INDEX(Matrix!$C$5:$EV$304,0,$B31)&gt;0),--(INDEX(Matrix!$C$5:$EV$304,0,G$3)&gt;0)))</f>
        <v>1</v>
      </c>
      <c r="H31" s="12" t="n">
        <f aca="false">IF(OR($A31="",H$4=""),"",SUMPRODUCT(--(INDEX(Matrix!$C$5:$EV$304,0,$B31)&gt;0),--(INDEX(Matrix!$C$5:$EV$304,0,H$3)&gt;0)))</f>
        <v>1</v>
      </c>
      <c r="I31" s="12" t="n">
        <f aca="false">IF(OR($A31="",I$4=""),"",SUMPRODUCT(--(INDEX(Matrix!$C$5:$EV$304,0,$B31)&gt;0),--(INDEX(Matrix!$C$5:$EV$304,0,I$3)&gt;0)))</f>
        <v>1</v>
      </c>
      <c r="J31" s="12" t="n">
        <f aca="false">IF(OR($A31="",J$4=""),"",SUMPRODUCT(--(INDEX(Matrix!$C$5:$EV$304,0,$B31)&gt;0),--(INDEX(Matrix!$C$5:$EV$304,0,J$3)&gt;0)))</f>
        <v>1</v>
      </c>
      <c r="K31" s="12" t="n">
        <f aca="false">IF(OR($A31="",K$4=""),"",SUMPRODUCT(--(INDEX(Matrix!$C$5:$EV$304,0,$B31)&gt;0),--(INDEX(Matrix!$C$5:$EV$304,0,K$3)&gt;0)))</f>
        <v>2</v>
      </c>
      <c r="L31" s="12" t="n">
        <f aca="false">IF(OR($A31="",L$4=""),"",SUMPRODUCT(--(INDEX(Matrix!$C$5:$EV$304,0,$B31)&gt;0),--(INDEX(Matrix!$C$5:$EV$304,0,L$3)&gt;0)))</f>
        <v>2</v>
      </c>
      <c r="M31" s="12" t="n">
        <f aca="false">IF(OR($A31="",M$4=""),"",SUMPRODUCT(--(INDEX(Matrix!$C$5:$EV$304,0,$B31)&gt;0),--(INDEX(Matrix!$C$5:$EV$304,0,M$3)&gt;0)))</f>
        <v>2</v>
      </c>
      <c r="N31" s="12" t="n">
        <f aca="false">IF(OR($A31="",N$4=""),"",SUMPRODUCT(--(INDEX(Matrix!$C$5:$EV$304,0,$B31)&gt;0),--(INDEX(Matrix!$C$5:$EV$304,0,N$3)&gt;0)))</f>
        <v>2</v>
      </c>
      <c r="O31" s="12" t="n">
        <f aca="false">IF(OR($A31="",O$4=""),"",SUMPRODUCT(--(INDEX(Matrix!$C$5:$EV$304,0,$B31)&gt;0),--(INDEX(Matrix!$C$5:$EV$304,0,O$3)&gt;0)))</f>
        <v>2</v>
      </c>
      <c r="P31" s="12" t="n">
        <f aca="false">IF(OR($A31="",P$4=""),"",SUMPRODUCT(--(INDEX(Matrix!$C$5:$EV$304,0,$B31)&gt;0),--(INDEX(Matrix!$C$5:$EV$304,0,P$3)&gt;0)))</f>
        <v>2</v>
      </c>
      <c r="Q31" s="12" t="n">
        <f aca="false">IF(OR($A31="",Q$4=""),"",SUMPRODUCT(--(INDEX(Matrix!$C$5:$EV$304,0,$B31)&gt;0),--(INDEX(Matrix!$C$5:$EV$304,0,Q$3)&gt;0)))</f>
        <v>2</v>
      </c>
      <c r="R31" s="12" t="n">
        <f aca="false">IF(OR($A31="",R$4=""),"",SUMPRODUCT(--(INDEX(Matrix!$C$5:$EV$304,0,$B31)&gt;0),--(INDEX(Matrix!$C$5:$EV$304,0,R$3)&gt;0)))</f>
        <v>2</v>
      </c>
      <c r="S31" s="12" t="n">
        <f aca="false">IF(OR($A31="",S$4=""),"",SUMPRODUCT(--(INDEX(Matrix!$C$5:$EV$304,0,$B31)&gt;0),--(INDEX(Matrix!$C$5:$EV$304,0,S$3)&gt;0)))</f>
        <v>2</v>
      </c>
      <c r="T31" s="12" t="n">
        <f aca="false">IF(OR($A31="",T$4=""),"",SUMPRODUCT(--(INDEX(Matrix!$C$5:$EV$304,0,$B31)&gt;0),--(INDEX(Matrix!$C$5:$EV$304,0,T$3)&gt;0)))</f>
        <v>2</v>
      </c>
      <c r="U31" s="12" t="n">
        <f aca="false">IF(OR($A31="",U$4=""),"",SUMPRODUCT(--(INDEX(Matrix!$C$5:$EV$304,0,$B31)&gt;0),--(INDEX(Matrix!$C$5:$EV$304,0,U$3)&gt;0)))</f>
        <v>0</v>
      </c>
      <c r="V31" s="12" t="n">
        <f aca="false">IF(OR($A31="",V$4=""),"",SUMPRODUCT(--(INDEX(Matrix!$C$5:$EV$304,0,$B31)&gt;0),--(INDEX(Matrix!$C$5:$EV$304,0,V$3)&gt;0)))</f>
        <v>0</v>
      </c>
      <c r="W31" s="12" t="n">
        <f aca="false">IF(OR($A31="",W$4=""),"",SUMPRODUCT(--(INDEX(Matrix!$C$5:$EV$304,0,$B31)&gt;0),--(INDEX(Matrix!$C$5:$EV$304,0,W$3)&gt;0)))</f>
        <v>2</v>
      </c>
      <c r="X31" s="12" t="n">
        <f aca="false">IF(OR($A31="",X$4=""),"",SUMPRODUCT(--(INDEX(Matrix!$C$5:$EV$304,0,$B31)&gt;0),--(INDEX(Matrix!$C$5:$EV$304,0,X$3)&gt;0)))</f>
        <v>2</v>
      </c>
      <c r="Y31" s="12" t="n">
        <f aca="false">IF(OR($A31="",Y$4=""),"",SUMPRODUCT(--(INDEX(Matrix!$C$5:$EV$304,0,$B31)&gt;0),--(INDEX(Matrix!$C$5:$EV$304,0,Y$3)&gt;0)))</f>
        <v>3</v>
      </c>
      <c r="Z31" s="12" t="n">
        <f aca="false">IF(OR($A31="",Z$4=""),"",SUMPRODUCT(--(INDEX(Matrix!$C$5:$EV$304,0,$B31)&gt;0),--(INDEX(Matrix!$C$5:$EV$304,0,Z$3)&gt;0)))</f>
        <v>1</v>
      </c>
      <c r="AA31" s="12" t="n">
        <f aca="false">IF(OR($A31="",AA$4=""),"",SUMPRODUCT(--(INDEX(Matrix!$C$5:$EV$304,0,$B31)&gt;0),--(INDEX(Matrix!$C$5:$EV$304,0,AA$3)&gt;0)))</f>
        <v>1</v>
      </c>
      <c r="AB31" s="12" t="n">
        <f aca="false">IF(OR($A31="",AB$4=""),"",SUMPRODUCT(--(INDEX(Matrix!$C$5:$EV$304,0,$B31)&gt;0),--(INDEX(Matrix!$C$5:$EV$304,0,AB$3)&gt;0)))</f>
        <v>0</v>
      </c>
      <c r="AC31" s="12" t="n">
        <f aca="false">IF(OR($A31="",AC$4=""),"",SUMPRODUCT(--(INDEX(Matrix!$C$5:$EV$304,0,$B31)&gt;0),--(INDEX(Matrix!$C$5:$EV$304,0,AC$3)&gt;0)))</f>
        <v>6</v>
      </c>
      <c r="AD31" s="12" t="n">
        <f aca="false">IF(OR($A31="",AD$4=""),"",SUMPRODUCT(--(INDEX(Matrix!$C$5:$EV$304,0,$B31)&gt;0),--(INDEX(Matrix!$C$5:$EV$304,0,AD$3)&gt;0)))</f>
        <v>0</v>
      </c>
      <c r="AE31" s="12" t="n">
        <f aca="false">IF(OR($A31="",AE$4=""),"",SUMPRODUCT(--(INDEX(Matrix!$C$5:$EV$304,0,$B31)&gt;0),--(INDEX(Matrix!$C$5:$EV$304,0,AE$3)&gt;0)))</f>
        <v>1</v>
      </c>
      <c r="AF31" s="12" t="n">
        <f aca="false">IF(OR($A31="",AF$4=""),"",SUMPRODUCT(--(INDEX(Matrix!$C$5:$EV$304,0,$B31)&gt;0),--(INDEX(Matrix!$C$5:$EV$304,0,AF$3)&gt;0)))</f>
        <v>1</v>
      </c>
      <c r="AG31" s="12" t="n">
        <f aca="false">IF(OR($A31="",AG$4=""),"",SUMPRODUCT(--(INDEX(Matrix!$C$5:$EV$304,0,$B31)&gt;0),--(INDEX(Matrix!$C$5:$EV$304,0,AG$3)&gt;0)))</f>
        <v>1</v>
      </c>
      <c r="AH31" s="12" t="n">
        <f aca="false">IF(OR($A31="",AH$4=""),"",SUMPRODUCT(--(INDEX(Matrix!$C$5:$EV$304,0,$B31)&gt;0),--(INDEX(Matrix!$C$5:$EV$304,0,AH$3)&gt;0)))</f>
        <v>1</v>
      </c>
      <c r="AI31" s="12" t="n">
        <f aca="false">IF(OR($A31="",AI$4=""),"",SUMPRODUCT(--(INDEX(Matrix!$C$5:$EV$304,0,$B31)&gt;0),--(INDEX(Matrix!$C$5:$EV$304,0,AI$3)&gt;0)))</f>
        <v>2</v>
      </c>
      <c r="AJ31" s="12" t="n">
        <f aca="false">IF(OR($A31="",AJ$4=""),"",SUMPRODUCT(--(INDEX(Matrix!$C$5:$EV$304,0,$B31)&gt;0),--(INDEX(Matrix!$C$5:$EV$304,0,AJ$3)&gt;0)))</f>
        <v>2</v>
      </c>
      <c r="AK31" s="12" t="n">
        <f aca="false">IF(OR($A31="",AK$4=""),"",SUMPRODUCT(--(INDEX(Matrix!$C$5:$EV$304,0,$B31)&gt;0),--(INDEX(Matrix!$C$5:$EV$304,0,AK$3)&gt;0)))</f>
        <v>3</v>
      </c>
      <c r="AL31" s="12" t="n">
        <f aca="false">IF(OR($A31="",AL$4=""),"",SUMPRODUCT(--(INDEX(Matrix!$C$5:$EV$304,0,$B31)&gt;0),--(INDEX(Matrix!$C$5:$EV$304,0,AL$3)&gt;0)))</f>
        <v>3</v>
      </c>
      <c r="AM31" s="12" t="n">
        <f aca="false">IF(OR($A31="",AM$4=""),"",SUMPRODUCT(--(INDEX(Matrix!$C$5:$EV$304,0,$B31)&gt;0),--(INDEX(Matrix!$C$5:$EV$304,0,AM$3)&gt;0)))</f>
        <v>1</v>
      </c>
      <c r="AN31" s="12" t="n">
        <f aca="false">IF(OR($A31="",AN$4=""),"",SUMPRODUCT(--(INDEX(Matrix!$C$5:$EV$304,0,$B31)&gt;0),--(INDEX(Matrix!$C$5:$EV$304,0,AN$3)&gt;0)))</f>
        <v>1</v>
      </c>
      <c r="AO31" s="12" t="n">
        <f aca="false">IF(OR($A31="",AO$4=""),"",SUMPRODUCT(--(INDEX(Matrix!$C$5:$EV$304,0,$B31)&gt;0),--(INDEX(Matrix!$C$5:$EV$304,0,AO$3)&gt;0)))</f>
        <v>0</v>
      </c>
      <c r="AP31" s="12" t="n">
        <f aca="false">IF(OR($A31="",AP$4=""),"",SUMPRODUCT(--(INDEX(Matrix!$C$5:$EV$304,0,$B31)&gt;0),--(INDEX(Matrix!$C$5:$EV$304,0,AP$3)&gt;0)))</f>
        <v>0</v>
      </c>
      <c r="AQ31" s="12" t="n">
        <f aca="false">IF(OR($A31="",AQ$4=""),"",SUMPRODUCT(--(INDEX(Matrix!$C$5:$EV$304,0,$B31)&gt;0),--(INDEX(Matrix!$C$5:$EV$304,0,AQ$3)&gt;0)))</f>
        <v>0</v>
      </c>
      <c r="AR31" s="12" t="n">
        <f aca="false">IF(OR($A31="",AR$4=""),"",SUMPRODUCT(--(INDEX(Matrix!$C$5:$EV$304,0,$B31)&gt;0),--(INDEX(Matrix!$C$5:$EV$304,0,AR$3)&gt;0)))</f>
        <v>0</v>
      </c>
      <c r="AS31" s="12" t="n">
        <f aca="false">IF(OR($A31="",AS$4=""),"",SUMPRODUCT(--(INDEX(Matrix!$C$5:$EV$304,0,$B31)&gt;0),--(INDEX(Matrix!$C$5:$EV$304,0,AS$3)&gt;0)))</f>
        <v>0</v>
      </c>
      <c r="AT31" s="12" t="n">
        <f aca="false">IF(OR($A31="",AT$4=""),"",SUMPRODUCT(--(INDEX(Matrix!$C$5:$EV$304,0,$B31)&gt;0),--(INDEX(Matrix!$C$5:$EV$304,0,AT$3)&gt;0)))</f>
        <v>0</v>
      </c>
      <c r="AU31" s="12" t="n">
        <f aca="false">IF(OR($A31="",AU$4=""),"",SUMPRODUCT(--(INDEX(Matrix!$C$5:$EV$304,0,$B31)&gt;0),--(INDEX(Matrix!$C$5:$EV$304,0,AU$3)&gt;0)))</f>
        <v>0</v>
      </c>
      <c r="AV31" s="12" t="n">
        <f aca="false">IF(OR($A31="",AV$4=""),"",SUMPRODUCT(--(INDEX(Matrix!$C$5:$EV$304,0,$B31)&gt;0),--(INDEX(Matrix!$C$5:$EV$304,0,AV$3)&gt;0)))</f>
        <v>2</v>
      </c>
      <c r="AW31" s="12" t="n">
        <f aca="false">IF(OR($A31="",AW$4=""),"",SUMPRODUCT(--(INDEX(Matrix!$C$5:$EV$304,0,$B31)&gt;0),--(INDEX(Matrix!$C$5:$EV$304,0,AW$3)&gt;0)))</f>
        <v>1</v>
      </c>
      <c r="AX31" s="12" t="n">
        <f aca="false">IF(OR($A31="",AX$4=""),"",SUMPRODUCT(--(INDEX(Matrix!$C$5:$EV$304,0,$B31)&gt;0),--(INDEX(Matrix!$C$5:$EV$304,0,AX$3)&gt;0)))</f>
        <v>1</v>
      </c>
      <c r="AY31" s="12" t="n">
        <f aca="false">IF(OR($A31="",AY$4=""),"",SUMPRODUCT(--(INDEX(Matrix!$C$5:$EV$304,0,$B31)&gt;0),--(INDEX(Matrix!$C$5:$EV$304,0,AY$3)&gt;0)))</f>
        <v>1</v>
      </c>
      <c r="AZ31" s="12" t="n">
        <f aca="false">IF(OR($A31="",AZ$4=""),"",SUMPRODUCT(--(INDEX(Matrix!$C$5:$EV$304,0,$B31)&gt;0),--(INDEX(Matrix!$C$5:$EV$304,0,AZ$3)&gt;0)))</f>
        <v>2</v>
      </c>
      <c r="BA31" s="12" t="n">
        <f aca="false">IF(OR($A31="",BA$4=""),"",SUMPRODUCT(--(INDEX(Matrix!$C$5:$EV$304,0,$B31)&gt;0),--(INDEX(Matrix!$C$5:$EV$304,0,BA$3)&gt;0)))</f>
        <v>2</v>
      </c>
      <c r="BB31" s="12" t="n">
        <f aca="false">IF(OR($A31="",BB$4=""),"",SUMPRODUCT(--(INDEX(Matrix!$C$5:$EV$304,0,$B31)&gt;0),--(INDEX(Matrix!$C$5:$EV$304,0,BB$3)&gt;0)))</f>
        <v>2</v>
      </c>
      <c r="BC31" s="12" t="n">
        <f aca="false">IF(OR($A31="",BC$4=""),"",SUMPRODUCT(--(INDEX(Matrix!$C$5:$EV$304,0,$B31)&gt;0),--(INDEX(Matrix!$C$5:$EV$304,0,BC$3)&gt;0)))</f>
        <v>2</v>
      </c>
      <c r="BD31" s="12" t="n">
        <f aca="false">IF(OR($A31="",BD$4=""),"",SUMPRODUCT(--(INDEX(Matrix!$C$5:$EV$304,0,$B31)&gt;0),--(INDEX(Matrix!$C$5:$EV$304,0,BD$3)&gt;0)))</f>
        <v>2</v>
      </c>
      <c r="BE31" s="12" t="n">
        <f aca="false">IF(OR($A31="",BE$4=""),"",SUMPRODUCT(--(INDEX(Matrix!$C$5:$EV$304,0,$B31)&gt;0),--(INDEX(Matrix!$C$5:$EV$304,0,BE$3)&gt;0)))</f>
        <v>2</v>
      </c>
      <c r="BF31" s="12" t="n">
        <f aca="false">IF(OR($A31="",BF$4=""),"",SUMPRODUCT(--(INDEX(Matrix!$C$5:$EV$304,0,$B31)&gt;0),--(INDEX(Matrix!$C$5:$EV$304,0,BF$3)&gt;0)))</f>
        <v>3</v>
      </c>
      <c r="BG31" s="12" t="n">
        <f aca="false">IF(OR($A31="",BG$4=""),"",SUMPRODUCT(--(INDEX(Matrix!$C$5:$EV$304,0,$B31)&gt;0),--(INDEX(Matrix!$C$5:$EV$304,0,BG$3)&gt;0)))</f>
        <v>3</v>
      </c>
      <c r="BH31" s="12" t="n">
        <f aca="false">IF(OR($A31="",BH$4=""),"",SUMPRODUCT(--(INDEX(Matrix!$C$5:$EV$304,0,$B31)&gt;0),--(INDEX(Matrix!$C$5:$EV$304,0,BH$3)&gt;0)))</f>
        <v>3</v>
      </c>
      <c r="BI31" s="12" t="n">
        <f aca="false">IF(OR($A31="",BI$4=""),"",SUMPRODUCT(--(INDEX(Matrix!$C$5:$EV$304,0,$B31)&gt;0),--(INDEX(Matrix!$C$5:$EV$304,0,BI$3)&gt;0)))</f>
        <v>3</v>
      </c>
      <c r="BJ31" s="12" t="n">
        <f aca="false">IF(OR($A31="",BJ$4=""),"",SUMPRODUCT(--(INDEX(Matrix!$C$5:$EV$304,0,$B31)&gt;0),--(INDEX(Matrix!$C$5:$EV$304,0,BJ$3)&gt;0)))</f>
        <v>0</v>
      </c>
      <c r="BK31" s="12" t="n">
        <f aca="false">IF(OR($A31="",BK$4=""),"",SUMPRODUCT(--(INDEX(Matrix!$C$5:$EV$304,0,$B31)&gt;0),--(INDEX(Matrix!$C$5:$EV$304,0,BK$3)&gt;0)))</f>
        <v>2</v>
      </c>
      <c r="BL31" s="12" t="n">
        <f aca="false">IF(OR($A31="",BL$4=""),"",SUMPRODUCT(--(INDEX(Matrix!$C$5:$EV$304,0,$B31)&gt;0),--(INDEX(Matrix!$C$5:$EV$304,0,BL$3)&gt;0)))</f>
        <v>2</v>
      </c>
      <c r="BM31" s="12" t="n">
        <f aca="false">IF(OR($A31="",BM$4=""),"",SUMPRODUCT(--(INDEX(Matrix!$C$5:$EV$304,0,$B31)&gt;0),--(INDEX(Matrix!$C$5:$EV$304,0,BM$3)&gt;0)))</f>
        <v>2</v>
      </c>
      <c r="BN31" s="12" t="n">
        <f aca="false">IF(OR($A31="",BN$4=""),"",SUMPRODUCT(--(INDEX(Matrix!$C$5:$EV$304,0,$B31)&gt;0),--(INDEX(Matrix!$C$5:$EV$304,0,BN$3)&gt;0)))</f>
        <v>3</v>
      </c>
      <c r="BO31" s="12" t="n">
        <f aca="false">IF(OR($A31="",BO$4=""),"",SUMPRODUCT(--(INDEX(Matrix!$C$5:$EV$304,0,$B31)&gt;0),--(INDEX(Matrix!$C$5:$EV$304,0,BO$3)&gt;0)))</f>
        <v>1</v>
      </c>
      <c r="BP31" s="12" t="n">
        <f aca="false">IF(OR($A31="",BP$4=""),"",SUMPRODUCT(--(INDEX(Matrix!$C$5:$EV$304,0,$B31)&gt;0),--(INDEX(Matrix!$C$5:$EV$304,0,BP$3)&gt;0)))</f>
        <v>1</v>
      </c>
      <c r="BQ31" s="12" t="n">
        <f aca="false">IF(OR($A31="",BQ$4=""),"",SUMPRODUCT(--(INDEX(Matrix!$C$5:$EV$304,0,$B31)&gt;0),--(INDEX(Matrix!$C$5:$EV$304,0,BQ$3)&gt;0)))</f>
        <v>1</v>
      </c>
      <c r="BR31" s="12" t="n">
        <f aca="false">IF(OR($A31="",BR$4=""),"",SUMPRODUCT(--(INDEX(Matrix!$C$5:$EV$304,0,$B31)&gt;0),--(INDEX(Matrix!$C$5:$EV$304,0,BR$3)&gt;0)))</f>
        <v>1</v>
      </c>
      <c r="BS31" s="12" t="n">
        <f aca="false">IF(OR($A31="",BS$4=""),"",SUMPRODUCT(--(INDEX(Matrix!$C$5:$EV$304,0,$B31)&gt;0),--(INDEX(Matrix!$C$5:$EV$304,0,BS$3)&gt;0)))</f>
        <v>1</v>
      </c>
      <c r="BT31" s="12" t="n">
        <f aca="false">IF(OR($A31="",BT$4=""),"",SUMPRODUCT(--(INDEX(Matrix!$C$5:$EV$304,0,$B31)&gt;0),--(INDEX(Matrix!$C$5:$EV$304,0,BT$3)&gt;0)))</f>
        <v>0</v>
      </c>
      <c r="BU31" s="12" t="n">
        <f aca="false">IF(OR($A31="",BU$4=""),"",SUMPRODUCT(--(INDEX(Matrix!$C$5:$EV$304,0,$B31)&gt;0),--(INDEX(Matrix!$C$5:$EV$304,0,BU$3)&gt;0)))</f>
        <v>0</v>
      </c>
      <c r="BV31" s="12" t="n">
        <f aca="false">IF(OR($A31="",BV$4=""),"",SUMPRODUCT(--(INDEX(Matrix!$C$5:$EV$304,0,$B31)&gt;0),--(INDEX(Matrix!$C$5:$EV$304,0,BV$3)&gt;0)))</f>
        <v>0</v>
      </c>
      <c r="BW31" s="12" t="n">
        <f aca="false">IF(OR($A31="",BW$4=""),"",SUMPRODUCT(--(INDEX(Matrix!$C$5:$EV$304,0,$B31)&gt;0),--(INDEX(Matrix!$C$5:$EV$304,0,BW$3)&gt;0)))</f>
        <v>0</v>
      </c>
      <c r="BX31" s="12" t="n">
        <f aca="false">IF(OR($A31="",BX$4=""),"",SUMPRODUCT(--(INDEX(Matrix!$C$5:$EV$304,0,$B31)&gt;0),--(INDEX(Matrix!$C$5:$EV$304,0,BX$3)&gt;0)))</f>
        <v>0</v>
      </c>
      <c r="BY31" s="12" t="n">
        <f aca="false">IF(OR($A31="",BY$4=""),"",SUMPRODUCT(--(INDEX(Matrix!$C$5:$EV$304,0,$B31)&gt;0),--(INDEX(Matrix!$C$5:$EV$304,0,BY$3)&gt;0)))</f>
        <v>1</v>
      </c>
      <c r="BZ31" s="12" t="n">
        <f aca="false">IF(OR($A31="",BZ$4=""),"",SUMPRODUCT(--(INDEX(Matrix!$C$5:$EV$304,0,$B31)&gt;0),--(INDEX(Matrix!$C$5:$EV$304,0,BZ$3)&gt;0)))</f>
        <v>0</v>
      </c>
      <c r="CA31" s="12" t="n">
        <f aca="false">IF(OR($A31="",CA$4=""),"",SUMPRODUCT(--(INDEX(Matrix!$C$5:$EV$304,0,$B31)&gt;0),--(INDEX(Matrix!$C$5:$EV$304,0,CA$3)&gt;0)))</f>
        <v>0</v>
      </c>
      <c r="CB31" s="12" t="n">
        <f aca="false">IF(OR($A31="",CB$4=""),"",SUMPRODUCT(--(INDEX(Matrix!$C$5:$EV$304,0,$B31)&gt;0),--(INDEX(Matrix!$C$5:$EV$304,0,CB$3)&gt;0)))</f>
        <v>0</v>
      </c>
      <c r="CC31" s="12" t="n">
        <f aca="false">IF(OR($A31="",CC$4=""),"",SUMPRODUCT(--(INDEX(Matrix!$C$5:$EV$304,0,$B31)&gt;0),--(INDEX(Matrix!$C$5:$EV$304,0,CC$3)&gt;0)))</f>
        <v>0</v>
      </c>
      <c r="CD31" s="12" t="n">
        <f aca="false">IF(OR($A31="",CD$4=""),"",SUMPRODUCT(--(INDEX(Matrix!$C$5:$EV$304,0,$B31)&gt;0),--(INDEX(Matrix!$C$5:$EV$304,0,CD$3)&gt;0)))</f>
        <v>1</v>
      </c>
      <c r="CE31" s="12" t="n">
        <f aca="false">IF(OR($A31="",CE$4=""),"",SUMPRODUCT(--(INDEX(Matrix!$C$5:$EV$304,0,$B31)&gt;0),--(INDEX(Matrix!$C$5:$EV$304,0,CE$3)&gt;0)))</f>
        <v>1</v>
      </c>
      <c r="CF31" s="12" t="n">
        <f aca="false">IF(OR($A31="",CF$4=""),"",SUMPRODUCT(--(INDEX(Matrix!$C$5:$EV$304,0,$B31)&gt;0),--(INDEX(Matrix!$C$5:$EV$304,0,CF$3)&gt;0)))</f>
        <v>1</v>
      </c>
      <c r="CG31" s="12" t="n">
        <f aca="false">IF(OR($A31="",CG$4=""),"",SUMPRODUCT(--(INDEX(Matrix!$C$5:$EV$304,0,$B31)&gt;0),--(INDEX(Matrix!$C$5:$EV$304,0,CG$3)&gt;0)))</f>
        <v>2</v>
      </c>
      <c r="CH31" s="12" t="n">
        <f aca="false">IF(OR($A31="",CH$4=""),"",SUMPRODUCT(--(INDEX(Matrix!$C$5:$EV$304,0,$B31)&gt;0),--(INDEX(Matrix!$C$5:$EV$304,0,CH$3)&gt;0)))</f>
        <v>0</v>
      </c>
      <c r="CI31" s="12" t="n">
        <f aca="false">IF(OR($A31="",CI$4=""),"",SUMPRODUCT(--(INDEX(Matrix!$C$5:$EV$304,0,$B31)&gt;0),--(INDEX(Matrix!$C$5:$EV$304,0,CI$3)&gt;0)))</f>
        <v>1</v>
      </c>
      <c r="CJ31" s="12" t="n">
        <f aca="false">IF(OR($A31="",CJ$4=""),"",SUMPRODUCT(--(INDEX(Matrix!$C$5:$EV$304,0,$B31)&gt;0),--(INDEX(Matrix!$C$5:$EV$304,0,CJ$3)&gt;0)))</f>
        <v>2</v>
      </c>
      <c r="CK31" s="12" t="n">
        <f aca="false">IF(OR($A31="",CK$4=""),"",SUMPRODUCT(--(INDEX(Matrix!$C$5:$EV$304,0,$B31)&gt;0),--(INDEX(Matrix!$C$5:$EV$304,0,CK$3)&gt;0)))</f>
        <v>2</v>
      </c>
      <c r="CL31" s="12" t="n">
        <f aca="false">IF(OR($A31="",CL$4=""),"",SUMPRODUCT(--(INDEX(Matrix!$C$5:$EV$304,0,$B31)&gt;0),--(INDEX(Matrix!$C$5:$EV$304,0,CL$3)&gt;0)))</f>
        <v>2</v>
      </c>
      <c r="CM31" s="12" t="n">
        <f aca="false">IF(OR($A31="",CM$4=""),"",SUMPRODUCT(--(INDEX(Matrix!$C$5:$EV$304,0,$B31)&gt;0),--(INDEX(Matrix!$C$5:$EV$304,0,CM$3)&gt;0)))</f>
        <v>2</v>
      </c>
      <c r="CN31" s="12" t="n">
        <f aca="false">IF(OR($A31="",CN$4=""),"",SUMPRODUCT(--(INDEX(Matrix!$C$5:$EV$304,0,$B31)&gt;0),--(INDEX(Matrix!$C$5:$EV$304,0,CN$3)&gt;0)))</f>
        <v>3</v>
      </c>
      <c r="CO31" s="12" t="n">
        <f aca="false">IF(OR($A31="",CO$4=""),"",SUMPRODUCT(--(INDEX(Matrix!$C$5:$EV$304,0,$B31)&gt;0),--(INDEX(Matrix!$C$5:$EV$304,0,CO$3)&gt;0)))</f>
        <v>3</v>
      </c>
      <c r="CP31" s="12" t="n">
        <f aca="false">IF(OR($A31="",CP$4=""),"",SUMPRODUCT(--(INDEX(Matrix!$C$5:$EV$304,0,$B31)&gt;0),--(INDEX(Matrix!$C$5:$EV$304,0,CP$3)&gt;0)))</f>
        <v>3</v>
      </c>
      <c r="CQ31" s="12" t="n">
        <f aca="false">IF(OR($A31="",CQ$4=""),"",SUMPRODUCT(--(INDEX(Matrix!$C$5:$EV$304,0,$B31)&gt;0),--(INDEX(Matrix!$C$5:$EV$304,0,CQ$3)&gt;0)))</f>
        <v>3</v>
      </c>
      <c r="CR31" s="12" t="n">
        <f aca="false">IF(OR($A31="",CR$4=""),"",SUMPRODUCT(--(INDEX(Matrix!$C$5:$EV$304,0,$B31)&gt;0),--(INDEX(Matrix!$C$5:$EV$304,0,CR$3)&gt;0)))</f>
        <v>1</v>
      </c>
      <c r="CS31" s="12" t="n">
        <f aca="false">IF(OR($A31="",CS$4=""),"",SUMPRODUCT(--(INDEX(Matrix!$C$5:$EV$304,0,$B31)&gt;0),--(INDEX(Matrix!$C$5:$EV$304,0,CS$3)&gt;0)))</f>
        <v>2</v>
      </c>
      <c r="CT31" s="12" t="n">
        <f aca="false">IF(OR($A31="",CT$4=""),"",SUMPRODUCT(--(INDEX(Matrix!$C$5:$EV$304,0,$B31)&gt;0),--(INDEX(Matrix!$C$5:$EV$304,0,CT$3)&gt;0)))</f>
        <v>2</v>
      </c>
      <c r="CU31" s="12" t="n">
        <f aca="false">IF(OR($A31="",CU$4=""),"",SUMPRODUCT(--(INDEX(Matrix!$C$5:$EV$304,0,$B31)&gt;0),--(INDEX(Matrix!$C$5:$EV$304,0,CU$3)&gt;0)))</f>
        <v>2</v>
      </c>
      <c r="CV31" s="12" t="n">
        <f aca="false">IF(OR($A31="",CV$4=""),"",SUMPRODUCT(--(INDEX(Matrix!$C$5:$EV$304,0,$B31)&gt;0),--(INDEX(Matrix!$C$5:$EV$304,0,CV$3)&gt;0)))</f>
        <v>1</v>
      </c>
      <c r="CW31" s="12" t="n">
        <f aca="false">IF(OR($A31="",CW$4=""),"",SUMPRODUCT(--(INDEX(Matrix!$C$5:$EV$304,0,$B31)&gt;0),--(INDEX(Matrix!$C$5:$EV$304,0,CW$3)&gt;0)))</f>
        <v>2</v>
      </c>
      <c r="CX31" s="12" t="n">
        <f aca="false">IF(OR($A31="",CX$4=""),"",SUMPRODUCT(--(INDEX(Matrix!$C$5:$EV$304,0,$B31)&gt;0),--(INDEX(Matrix!$C$5:$EV$304,0,CX$3)&gt;0)))</f>
        <v>1</v>
      </c>
      <c r="CY31" s="12" t="n">
        <f aca="false">IF(OR($A31="",CY$4=""),"",SUMPRODUCT(--(INDEX(Matrix!$C$5:$EV$304,0,$B31)&gt;0),--(INDEX(Matrix!$C$5:$EV$304,0,CY$3)&gt;0)))</f>
        <v>1</v>
      </c>
      <c r="CZ31" s="12" t="n">
        <f aca="false">IF(OR($A31="",CZ$4=""),"",SUMPRODUCT(--(INDEX(Matrix!$C$5:$EV$304,0,$B31)&gt;0),--(INDEX(Matrix!$C$5:$EV$304,0,CZ$3)&gt;0)))</f>
        <v>0</v>
      </c>
      <c r="DA31" s="12" t="n">
        <f aca="false">IF(OR($A31="",DA$4=""),"",SUMPRODUCT(--(INDEX(Matrix!$C$5:$EV$304,0,$B31)&gt;0),--(INDEX(Matrix!$C$5:$EV$304,0,DA$3)&gt;0)))</f>
        <v>2</v>
      </c>
      <c r="DB31" s="12" t="n">
        <f aca="false">IF(OR($A31="",DB$4=""),"",SUMPRODUCT(--(INDEX(Matrix!$C$5:$EV$304,0,$B31)&gt;0),--(INDEX(Matrix!$C$5:$EV$304,0,DB$3)&gt;0)))</f>
        <v>0</v>
      </c>
      <c r="DC31" s="12" t="n">
        <f aca="false">IF(OR($A31="",DC$4=""),"",SUMPRODUCT(--(INDEX(Matrix!$C$5:$EV$304,0,$B31)&gt;0),--(INDEX(Matrix!$C$5:$EV$304,0,DC$3)&gt;0)))</f>
        <v>0</v>
      </c>
      <c r="DD31" s="12" t="n">
        <f aca="false">IF(OR($A31="",DD$4=""),"",SUMPRODUCT(--(INDEX(Matrix!$C$5:$EV$304,0,$B31)&gt;0),--(INDEX(Matrix!$C$5:$EV$304,0,DD$3)&gt;0)))</f>
        <v>1</v>
      </c>
      <c r="DE31" s="12" t="str">
        <f aca="false">IF(OR($A31="",DE$4=""),"",SUMPRODUCT(--(INDEX(Matrix!$C$5:$EV$304,0,$B31)&gt;0),--(INDEX(Matrix!$C$5:$EV$304,0,DE$3)&gt;0)))</f>
        <v/>
      </c>
      <c r="DF31" s="12" t="str">
        <f aca="false">IF(OR($A31="",DF$4=""),"",SUMPRODUCT(--(INDEX(Matrix!$C$5:$EV$304,0,$B31)&gt;0),--(INDEX(Matrix!$C$5:$EV$304,0,DF$3)&gt;0)))</f>
        <v/>
      </c>
      <c r="DG31" s="12" t="str">
        <f aca="false">IF(OR($A31="",DG$4=""),"",SUMPRODUCT(--(INDEX(Matrix!$C$5:$EV$304,0,$B31)&gt;0),--(INDEX(Matrix!$C$5:$EV$304,0,DG$3)&gt;0)))</f>
        <v/>
      </c>
      <c r="DH31" s="12" t="str">
        <f aca="false">IF(OR($A31="",DH$4=""),"",SUMPRODUCT(--(INDEX(Matrix!$C$5:$EV$304,0,$B31)&gt;0),--(INDEX(Matrix!$C$5:$EV$304,0,DH$3)&gt;0)))</f>
        <v/>
      </c>
      <c r="DI31" s="12" t="str">
        <f aca="false">IF(OR($A31="",DI$4=""),"",SUMPRODUCT(--(INDEX(Matrix!$C$5:$EV$304,0,$B31)&gt;0),--(INDEX(Matrix!$C$5:$EV$304,0,DI$3)&gt;0)))</f>
        <v/>
      </c>
      <c r="DJ31" s="12" t="str">
        <f aca="false">IF(OR($A31="",DJ$4=""),"",SUMPRODUCT(--(INDEX(Matrix!$C$5:$EV$304,0,$B31)&gt;0),--(INDEX(Matrix!$C$5:$EV$304,0,DJ$3)&gt;0)))</f>
        <v/>
      </c>
      <c r="DK31" s="12" t="str">
        <f aca="false">IF(OR($A31="",DK$4=""),"",SUMPRODUCT(--(INDEX(Matrix!$C$5:$EV$304,0,$B31)&gt;0),--(INDEX(Matrix!$C$5:$EV$304,0,DK$3)&gt;0)))</f>
        <v/>
      </c>
      <c r="DL31" s="12" t="str">
        <f aca="false">IF(OR($A31="",DL$4=""),"",SUMPRODUCT(--(INDEX(Matrix!$C$5:$EV$304,0,$B31)&gt;0),--(INDEX(Matrix!$C$5:$EV$304,0,DL$3)&gt;0)))</f>
        <v/>
      </c>
      <c r="DM31" s="12" t="str">
        <f aca="false">IF(OR($A31="",DM$4=""),"",SUMPRODUCT(--(INDEX(Matrix!$C$5:$EV$304,0,$B31)&gt;0),--(INDEX(Matrix!$C$5:$EV$304,0,DM$3)&gt;0)))</f>
        <v/>
      </c>
      <c r="DN31" s="12" t="str">
        <f aca="false">IF(OR($A31="",DN$4=""),"",SUMPRODUCT(--(INDEX(Matrix!$C$5:$EV$304,0,$B31)&gt;0),--(INDEX(Matrix!$C$5:$EV$304,0,DN$3)&gt;0)))</f>
        <v/>
      </c>
      <c r="DO31" s="12" t="str">
        <f aca="false">IF(OR($A31="",DO$4=""),"",SUMPRODUCT(--(INDEX(Matrix!$C$5:$EV$304,0,$B31)&gt;0),--(INDEX(Matrix!$C$5:$EV$304,0,DO$3)&gt;0)))</f>
        <v/>
      </c>
      <c r="DP31" s="12" t="str">
        <f aca="false">IF(OR($A31="",DP$4=""),"",SUMPRODUCT(--(INDEX(Matrix!$C$5:$EV$304,0,$B31)&gt;0),--(INDEX(Matrix!$C$5:$EV$304,0,DP$3)&gt;0)))</f>
        <v/>
      </c>
      <c r="DQ31" s="12" t="str">
        <f aca="false">IF(OR($A31="",DQ$4=""),"",SUMPRODUCT(--(INDEX(Matrix!$C$5:$EV$304,0,$B31)&gt;0),--(INDEX(Matrix!$C$5:$EV$304,0,DQ$3)&gt;0)))</f>
        <v/>
      </c>
      <c r="DR31" s="12" t="str">
        <f aca="false">IF(OR($A31="",DR$4=""),"",SUMPRODUCT(--(INDEX(Matrix!$C$5:$EV$304,0,$B31)&gt;0),--(INDEX(Matrix!$C$5:$EV$304,0,DR$3)&gt;0)))</f>
        <v/>
      </c>
      <c r="DS31" s="12" t="str">
        <f aca="false">IF(OR($A31="",DS$4=""),"",SUMPRODUCT(--(INDEX(Matrix!$C$5:$EV$304,0,$B31)&gt;0),--(INDEX(Matrix!$C$5:$EV$304,0,DS$3)&gt;0)))</f>
        <v/>
      </c>
      <c r="DT31" s="12" t="str">
        <f aca="false">IF(OR($A31="",DT$4=""),"",SUMPRODUCT(--(INDEX(Matrix!$C$5:$EV$304,0,$B31)&gt;0),--(INDEX(Matrix!$C$5:$EV$304,0,DT$3)&gt;0)))</f>
        <v/>
      </c>
      <c r="DU31" s="12" t="str">
        <f aca="false">IF(OR($A31="",DU$4=""),"",SUMPRODUCT(--(INDEX(Matrix!$C$5:$EV$304,0,$B31)&gt;0),--(INDEX(Matrix!$C$5:$EV$304,0,DU$3)&gt;0)))</f>
        <v/>
      </c>
      <c r="DV31" s="12" t="str">
        <f aca="false">IF(OR($A31="",DV$4=""),"",SUMPRODUCT(--(INDEX(Matrix!$C$5:$EV$304,0,$B31)&gt;0),--(INDEX(Matrix!$C$5:$EV$304,0,DV$3)&gt;0)))</f>
        <v/>
      </c>
      <c r="DW31" s="12" t="str">
        <f aca="false">IF(OR($A31="",DW$4=""),"",SUMPRODUCT(--(INDEX(Matrix!$C$5:$EV$304,0,$B31)&gt;0),--(INDEX(Matrix!$C$5:$EV$304,0,DW$3)&gt;0)))</f>
        <v/>
      </c>
      <c r="DX31" s="12" t="str">
        <f aca="false">IF(OR($A31="",DX$4=""),"",SUMPRODUCT(--(INDEX(Matrix!$C$5:$EV$304,0,$B31)&gt;0),--(INDEX(Matrix!$C$5:$EV$304,0,DX$3)&gt;0)))</f>
        <v/>
      </c>
      <c r="DY31" s="12" t="str">
        <f aca="false">IF(OR($A31="",DY$4=""),"",SUMPRODUCT(--(INDEX(Matrix!$C$5:$EV$304,0,$B31)&gt;0),--(INDEX(Matrix!$C$5:$EV$304,0,DY$3)&gt;0)))</f>
        <v/>
      </c>
      <c r="DZ31" s="12" t="str">
        <f aca="false">IF(OR($A31="",DZ$4=""),"",SUMPRODUCT(--(INDEX(Matrix!$C$5:$EV$304,0,$B31)&gt;0),--(INDEX(Matrix!$C$5:$EV$304,0,DZ$3)&gt;0)))</f>
        <v/>
      </c>
      <c r="EA31" s="12" t="str">
        <f aca="false">IF(OR($A31="",EA$4=""),"",SUMPRODUCT(--(INDEX(Matrix!$C$5:$EV$304,0,$B31)&gt;0),--(INDEX(Matrix!$C$5:$EV$304,0,EA$3)&gt;0)))</f>
        <v/>
      </c>
      <c r="EB31" s="12" t="str">
        <f aca="false">IF(OR($A31="",EB$4=""),"",SUMPRODUCT(--(INDEX(Matrix!$C$5:$EV$304,0,$B31)&gt;0),--(INDEX(Matrix!$C$5:$EV$304,0,EB$3)&gt;0)))</f>
        <v/>
      </c>
      <c r="EC31" s="12" t="str">
        <f aca="false">IF(OR($A31="",EC$4=""),"",SUMPRODUCT(--(INDEX(Matrix!$C$5:$EV$304,0,$B31)&gt;0),--(INDEX(Matrix!$C$5:$EV$304,0,EC$3)&gt;0)))</f>
        <v/>
      </c>
      <c r="ED31" s="12" t="str">
        <f aca="false">IF(OR($A31="",ED$4=""),"",SUMPRODUCT(--(INDEX(Matrix!$C$5:$EV$304,0,$B31)&gt;0),--(INDEX(Matrix!$C$5:$EV$304,0,ED$3)&gt;0)))</f>
        <v/>
      </c>
      <c r="EE31" s="12" t="str">
        <f aca="false">IF(OR($A31="",EE$4=""),"",SUMPRODUCT(--(INDEX(Matrix!$C$5:$EV$304,0,$B31)&gt;0),--(INDEX(Matrix!$C$5:$EV$304,0,EE$3)&gt;0)))</f>
        <v/>
      </c>
      <c r="EF31" s="12" t="str">
        <f aca="false">IF(OR($A31="",EF$4=""),"",SUMPRODUCT(--(INDEX(Matrix!$C$5:$EV$304,0,$B31)&gt;0),--(INDEX(Matrix!$C$5:$EV$304,0,EF$3)&gt;0)))</f>
        <v/>
      </c>
      <c r="EG31" s="12" t="str">
        <f aca="false">IF(OR($A31="",EG$4=""),"",SUMPRODUCT(--(INDEX(Matrix!$C$5:$EV$304,0,$B31)&gt;0),--(INDEX(Matrix!$C$5:$EV$304,0,EG$3)&gt;0)))</f>
        <v/>
      </c>
      <c r="EH31" s="12" t="str">
        <f aca="false">IF(OR($A31="",EH$4=""),"",SUMPRODUCT(--(INDEX(Matrix!$C$5:$EV$304,0,$B31)&gt;0),--(INDEX(Matrix!$C$5:$EV$304,0,EH$3)&gt;0)))</f>
        <v/>
      </c>
      <c r="EI31" s="12" t="str">
        <f aca="false">IF(OR($A31="",EI$4=""),"",SUMPRODUCT(--(INDEX(Matrix!$C$5:$EV$304,0,$B31)&gt;0),--(INDEX(Matrix!$C$5:$EV$304,0,EI$3)&gt;0)))</f>
        <v/>
      </c>
      <c r="EJ31" s="12" t="str">
        <f aca="false">IF(OR($A31="",EJ$4=""),"",SUMPRODUCT(--(INDEX(Matrix!$C$5:$EV$304,0,$B31)&gt;0),--(INDEX(Matrix!$C$5:$EV$304,0,EJ$3)&gt;0)))</f>
        <v/>
      </c>
      <c r="EK31" s="12" t="str">
        <f aca="false">IF(OR($A31="",EK$4=""),"",SUMPRODUCT(--(INDEX(Matrix!$C$5:$EV$304,0,$B31)&gt;0),--(INDEX(Matrix!$C$5:$EV$304,0,EK$3)&gt;0)))</f>
        <v/>
      </c>
      <c r="EL31" s="12" t="str">
        <f aca="false">IF(OR($A31="",EL$4=""),"",SUMPRODUCT(--(INDEX(Matrix!$C$5:$EV$304,0,$B31)&gt;0),--(INDEX(Matrix!$C$5:$EV$304,0,EL$3)&gt;0)))</f>
        <v/>
      </c>
      <c r="EM31" s="12" t="str">
        <f aca="false">IF(OR($A31="",EM$4=""),"",SUMPRODUCT(--(INDEX(Matrix!$C$5:$EV$304,0,$B31)&gt;0),--(INDEX(Matrix!$C$5:$EV$304,0,EM$3)&gt;0)))</f>
        <v/>
      </c>
      <c r="EN31" s="12" t="str">
        <f aca="false">IF(OR($A31="",EN$4=""),"",SUMPRODUCT(--(INDEX(Matrix!$C$5:$EV$304,0,$B31)&gt;0),--(INDEX(Matrix!$C$5:$EV$304,0,EN$3)&gt;0)))</f>
        <v/>
      </c>
      <c r="EO31" s="12" t="str">
        <f aca="false">IF(OR($A31="",EO$4=""),"",SUMPRODUCT(--(INDEX(Matrix!$C$5:$EV$304,0,$B31)&gt;0),--(INDEX(Matrix!$C$5:$EV$304,0,EO$3)&gt;0)))</f>
        <v/>
      </c>
      <c r="EP31" s="12" t="str">
        <f aca="false">IF(OR($A31="",EP$4=""),"",SUMPRODUCT(--(INDEX(Matrix!$C$5:$EV$304,0,$B31)&gt;0),--(INDEX(Matrix!$C$5:$EV$304,0,EP$3)&gt;0)))</f>
        <v/>
      </c>
      <c r="EQ31" s="12" t="str">
        <f aca="false">IF(OR($A31="",EQ$4=""),"",SUMPRODUCT(--(INDEX(Matrix!$C$5:$EV$304,0,$B31)&gt;0),--(INDEX(Matrix!$C$5:$EV$304,0,EQ$3)&gt;0)))</f>
        <v/>
      </c>
      <c r="ER31" s="12" t="str">
        <f aca="false">IF(OR($A31="",ER$4=""),"",SUMPRODUCT(--(INDEX(Matrix!$C$5:$EV$304,0,$B31)&gt;0),--(INDEX(Matrix!$C$5:$EV$304,0,ER$3)&gt;0)))</f>
        <v/>
      </c>
      <c r="ES31" s="12" t="str">
        <f aca="false">IF(OR($A31="",ES$4=""),"",SUMPRODUCT(--(INDEX(Matrix!$C$5:$EV$304,0,$B31)&gt;0),--(INDEX(Matrix!$C$5:$EV$304,0,ES$3)&gt;0)))</f>
        <v/>
      </c>
      <c r="ET31" s="12" t="str">
        <f aca="false">IF(OR($A31="",ET$4=""),"",SUMPRODUCT(--(INDEX(Matrix!$C$5:$EV$304,0,$B31)&gt;0),--(INDEX(Matrix!$C$5:$EV$304,0,ET$3)&gt;0)))</f>
        <v/>
      </c>
      <c r="EU31" s="12" t="str">
        <f aca="false">IF(OR($A31="",EU$4=""),"",SUMPRODUCT(--(INDEX(Matrix!$C$5:$EV$304,0,$B31)&gt;0),--(INDEX(Matrix!$C$5:$EV$304,0,EU$3)&gt;0)))</f>
        <v/>
      </c>
      <c r="EV31" s="12" t="str">
        <f aca="false">IF(OR($A31="",EV$4=""),"",SUMPRODUCT(--(INDEX(Matrix!$C$5:$EV$304,0,$B31)&gt;0),--(INDEX(Matrix!$C$5:$EV$304,0,EV$3)&gt;0)))</f>
        <v/>
      </c>
    </row>
    <row r="32" customFormat="false" ht="15" hidden="false" customHeight="false" outlineLevel="0" collapsed="false">
      <c r="A32" s="6" t="str">
        <f aca="false">IF(INDEX(Products!$A$2:$A$151,$B32)="","",INDEX(Products!$A$2:$A$151,$B32))</f>
        <v>Azelastin+Fluticasone (Nasal Spray)</v>
      </c>
      <c r="B32" s="23" t="n">
        <v>28</v>
      </c>
      <c r="C32" s="12" t="n">
        <f aca="false">IF(OR($A32="",C$4=""),"",SUMPRODUCT(--(INDEX(Matrix!$C$5:$EV$304,0,$B32)&gt;0),--(INDEX(Matrix!$C$5:$EV$304,0,C$3)&gt;0)))</f>
        <v>0</v>
      </c>
      <c r="D32" s="12" t="n">
        <f aca="false">IF(OR($A32="",D$4=""),"",SUMPRODUCT(--(INDEX(Matrix!$C$5:$EV$304,0,$B32)&gt;0),--(INDEX(Matrix!$C$5:$EV$304,0,D$3)&gt;0)))</f>
        <v>0</v>
      </c>
      <c r="E32" s="12" t="n">
        <f aca="false">IF(OR($A32="",E$4=""),"",SUMPRODUCT(--(INDEX(Matrix!$C$5:$EV$304,0,$B32)&gt;0),--(INDEX(Matrix!$C$5:$EV$304,0,E$3)&gt;0)))</f>
        <v>0</v>
      </c>
      <c r="F32" s="12" t="n">
        <f aca="false">IF(OR($A32="",F$4=""),"",SUMPRODUCT(--(INDEX(Matrix!$C$5:$EV$304,0,$B32)&gt;0),--(INDEX(Matrix!$C$5:$EV$304,0,F$3)&gt;0)))</f>
        <v>0</v>
      </c>
      <c r="G32" s="12" t="n">
        <f aca="false">IF(OR($A32="",G$4=""),"",SUMPRODUCT(--(INDEX(Matrix!$C$5:$EV$304,0,$B32)&gt;0),--(INDEX(Matrix!$C$5:$EV$304,0,G$3)&gt;0)))</f>
        <v>0</v>
      </c>
      <c r="H32" s="12" t="n">
        <f aca="false">IF(OR($A32="",H$4=""),"",SUMPRODUCT(--(INDEX(Matrix!$C$5:$EV$304,0,$B32)&gt;0),--(INDEX(Matrix!$C$5:$EV$304,0,H$3)&gt;0)))</f>
        <v>0</v>
      </c>
      <c r="I32" s="12" t="n">
        <f aca="false">IF(OR($A32="",I$4=""),"",SUMPRODUCT(--(INDEX(Matrix!$C$5:$EV$304,0,$B32)&gt;0),--(INDEX(Matrix!$C$5:$EV$304,0,I$3)&gt;0)))</f>
        <v>0</v>
      </c>
      <c r="J32" s="12" t="n">
        <f aca="false">IF(OR($A32="",J$4=""),"",SUMPRODUCT(--(INDEX(Matrix!$C$5:$EV$304,0,$B32)&gt;0),--(INDEX(Matrix!$C$5:$EV$304,0,J$3)&gt;0)))</f>
        <v>0</v>
      </c>
      <c r="K32" s="12" t="n">
        <f aca="false">IF(OR($A32="",K$4=""),"",SUMPRODUCT(--(INDEX(Matrix!$C$5:$EV$304,0,$B32)&gt;0),--(INDEX(Matrix!$C$5:$EV$304,0,K$3)&gt;0)))</f>
        <v>0</v>
      </c>
      <c r="L32" s="12" t="n">
        <f aca="false">IF(OR($A32="",L$4=""),"",SUMPRODUCT(--(INDEX(Matrix!$C$5:$EV$304,0,$B32)&gt;0),--(INDEX(Matrix!$C$5:$EV$304,0,L$3)&gt;0)))</f>
        <v>0</v>
      </c>
      <c r="M32" s="12" t="n">
        <f aca="false">IF(OR($A32="",M$4=""),"",SUMPRODUCT(--(INDEX(Matrix!$C$5:$EV$304,0,$B32)&gt;0),--(INDEX(Matrix!$C$5:$EV$304,0,M$3)&gt;0)))</f>
        <v>0</v>
      </c>
      <c r="N32" s="12" t="n">
        <f aca="false">IF(OR($A32="",N$4=""),"",SUMPRODUCT(--(INDEX(Matrix!$C$5:$EV$304,0,$B32)&gt;0),--(INDEX(Matrix!$C$5:$EV$304,0,N$3)&gt;0)))</f>
        <v>0</v>
      </c>
      <c r="O32" s="12" t="n">
        <f aca="false">IF(OR($A32="",O$4=""),"",SUMPRODUCT(--(INDEX(Matrix!$C$5:$EV$304,0,$B32)&gt;0),--(INDEX(Matrix!$C$5:$EV$304,0,O$3)&gt;0)))</f>
        <v>0</v>
      </c>
      <c r="P32" s="12" t="n">
        <f aca="false">IF(OR($A32="",P$4=""),"",SUMPRODUCT(--(INDEX(Matrix!$C$5:$EV$304,0,$B32)&gt;0),--(INDEX(Matrix!$C$5:$EV$304,0,P$3)&gt;0)))</f>
        <v>0</v>
      </c>
      <c r="Q32" s="12" t="n">
        <f aca="false">IF(OR($A32="",Q$4=""),"",SUMPRODUCT(--(INDEX(Matrix!$C$5:$EV$304,0,$B32)&gt;0),--(INDEX(Matrix!$C$5:$EV$304,0,Q$3)&gt;0)))</f>
        <v>0</v>
      </c>
      <c r="R32" s="12" t="n">
        <f aca="false">IF(OR($A32="",R$4=""),"",SUMPRODUCT(--(INDEX(Matrix!$C$5:$EV$304,0,$B32)&gt;0),--(INDEX(Matrix!$C$5:$EV$304,0,R$3)&gt;0)))</f>
        <v>0</v>
      </c>
      <c r="S32" s="12" t="n">
        <f aca="false">IF(OR($A32="",S$4=""),"",SUMPRODUCT(--(INDEX(Matrix!$C$5:$EV$304,0,$B32)&gt;0),--(INDEX(Matrix!$C$5:$EV$304,0,S$3)&gt;0)))</f>
        <v>0</v>
      </c>
      <c r="T32" s="12" t="n">
        <f aca="false">IF(OR($A32="",T$4=""),"",SUMPRODUCT(--(INDEX(Matrix!$C$5:$EV$304,0,$B32)&gt;0),--(INDEX(Matrix!$C$5:$EV$304,0,T$3)&gt;0)))</f>
        <v>0</v>
      </c>
      <c r="U32" s="12" t="n">
        <f aca="false">IF(OR($A32="",U$4=""),"",SUMPRODUCT(--(INDEX(Matrix!$C$5:$EV$304,0,$B32)&gt;0),--(INDEX(Matrix!$C$5:$EV$304,0,U$3)&gt;0)))</f>
        <v>0</v>
      </c>
      <c r="V32" s="12" t="n">
        <f aca="false">IF(OR($A32="",V$4=""),"",SUMPRODUCT(--(INDEX(Matrix!$C$5:$EV$304,0,$B32)&gt;0),--(INDEX(Matrix!$C$5:$EV$304,0,V$3)&gt;0)))</f>
        <v>0</v>
      </c>
      <c r="W32" s="12" t="n">
        <f aca="false">IF(OR($A32="",W$4=""),"",SUMPRODUCT(--(INDEX(Matrix!$C$5:$EV$304,0,$B32)&gt;0),--(INDEX(Matrix!$C$5:$EV$304,0,W$3)&gt;0)))</f>
        <v>0</v>
      </c>
      <c r="X32" s="12" t="n">
        <f aca="false">IF(OR($A32="",X$4=""),"",SUMPRODUCT(--(INDEX(Matrix!$C$5:$EV$304,0,$B32)&gt;0),--(INDEX(Matrix!$C$5:$EV$304,0,X$3)&gt;0)))</f>
        <v>0</v>
      </c>
      <c r="Y32" s="12" t="n">
        <f aca="false">IF(OR($A32="",Y$4=""),"",SUMPRODUCT(--(INDEX(Matrix!$C$5:$EV$304,0,$B32)&gt;0),--(INDEX(Matrix!$C$5:$EV$304,0,Y$3)&gt;0)))</f>
        <v>0</v>
      </c>
      <c r="Z32" s="12" t="n">
        <f aca="false">IF(OR($A32="",Z$4=""),"",SUMPRODUCT(--(INDEX(Matrix!$C$5:$EV$304,0,$B32)&gt;0),--(INDEX(Matrix!$C$5:$EV$304,0,Z$3)&gt;0)))</f>
        <v>0</v>
      </c>
      <c r="AA32" s="12" t="n">
        <f aca="false">IF(OR($A32="",AA$4=""),"",SUMPRODUCT(--(INDEX(Matrix!$C$5:$EV$304,0,$B32)&gt;0),--(INDEX(Matrix!$C$5:$EV$304,0,AA$3)&gt;0)))</f>
        <v>0</v>
      </c>
      <c r="AB32" s="12" t="n">
        <f aca="false">IF(OR($A32="",AB$4=""),"",SUMPRODUCT(--(INDEX(Matrix!$C$5:$EV$304,0,$B32)&gt;0),--(INDEX(Matrix!$C$5:$EV$304,0,AB$3)&gt;0)))</f>
        <v>0</v>
      </c>
      <c r="AC32" s="12" t="n">
        <f aca="false">IF(OR($A32="",AC$4=""),"",SUMPRODUCT(--(INDEX(Matrix!$C$5:$EV$304,0,$B32)&gt;0),--(INDEX(Matrix!$C$5:$EV$304,0,AC$3)&gt;0)))</f>
        <v>0</v>
      </c>
      <c r="AD32" s="12" t="n">
        <f aca="false">IF(OR($A32="",AD$4=""),"",SUMPRODUCT(--(INDEX(Matrix!$C$5:$EV$304,0,$B32)&gt;0),--(INDEX(Matrix!$C$5:$EV$304,0,AD$3)&gt;0)))</f>
        <v>10</v>
      </c>
      <c r="AE32" s="12" t="n">
        <f aca="false">IF(OR($A32="",AE$4=""),"",SUMPRODUCT(--(INDEX(Matrix!$C$5:$EV$304,0,$B32)&gt;0),--(INDEX(Matrix!$C$5:$EV$304,0,AE$3)&gt;0)))</f>
        <v>0</v>
      </c>
      <c r="AF32" s="12" t="n">
        <f aca="false">IF(OR($A32="",AF$4=""),"",SUMPRODUCT(--(INDEX(Matrix!$C$5:$EV$304,0,$B32)&gt;0),--(INDEX(Matrix!$C$5:$EV$304,0,AF$3)&gt;0)))</f>
        <v>0</v>
      </c>
      <c r="AG32" s="12" t="n">
        <f aca="false">IF(OR($A32="",AG$4=""),"",SUMPRODUCT(--(INDEX(Matrix!$C$5:$EV$304,0,$B32)&gt;0),--(INDEX(Matrix!$C$5:$EV$304,0,AG$3)&gt;0)))</f>
        <v>0</v>
      </c>
      <c r="AH32" s="12" t="n">
        <f aca="false">IF(OR($A32="",AH$4=""),"",SUMPRODUCT(--(INDEX(Matrix!$C$5:$EV$304,0,$B32)&gt;0),--(INDEX(Matrix!$C$5:$EV$304,0,AH$3)&gt;0)))</f>
        <v>0</v>
      </c>
      <c r="AI32" s="12" t="n">
        <f aca="false">IF(OR($A32="",AI$4=""),"",SUMPRODUCT(--(INDEX(Matrix!$C$5:$EV$304,0,$B32)&gt;0),--(INDEX(Matrix!$C$5:$EV$304,0,AI$3)&gt;0)))</f>
        <v>0</v>
      </c>
      <c r="AJ32" s="12" t="n">
        <f aca="false">IF(OR($A32="",AJ$4=""),"",SUMPRODUCT(--(INDEX(Matrix!$C$5:$EV$304,0,$B32)&gt;0),--(INDEX(Matrix!$C$5:$EV$304,0,AJ$3)&gt;0)))</f>
        <v>0</v>
      </c>
      <c r="AK32" s="12" t="n">
        <f aca="false">IF(OR($A32="",AK$4=""),"",SUMPRODUCT(--(INDEX(Matrix!$C$5:$EV$304,0,$B32)&gt;0),--(INDEX(Matrix!$C$5:$EV$304,0,AK$3)&gt;0)))</f>
        <v>0</v>
      </c>
      <c r="AL32" s="12" t="n">
        <f aca="false">IF(OR($A32="",AL$4=""),"",SUMPRODUCT(--(INDEX(Matrix!$C$5:$EV$304,0,$B32)&gt;0),--(INDEX(Matrix!$C$5:$EV$304,0,AL$3)&gt;0)))</f>
        <v>0</v>
      </c>
      <c r="AM32" s="12" t="n">
        <f aca="false">IF(OR($A32="",AM$4=""),"",SUMPRODUCT(--(INDEX(Matrix!$C$5:$EV$304,0,$B32)&gt;0),--(INDEX(Matrix!$C$5:$EV$304,0,AM$3)&gt;0)))</f>
        <v>0</v>
      </c>
      <c r="AN32" s="12" t="n">
        <f aca="false">IF(OR($A32="",AN$4=""),"",SUMPRODUCT(--(INDEX(Matrix!$C$5:$EV$304,0,$B32)&gt;0),--(INDEX(Matrix!$C$5:$EV$304,0,AN$3)&gt;0)))</f>
        <v>0</v>
      </c>
      <c r="AO32" s="12" t="n">
        <f aca="false">IF(OR($A32="",AO$4=""),"",SUMPRODUCT(--(INDEX(Matrix!$C$5:$EV$304,0,$B32)&gt;0),--(INDEX(Matrix!$C$5:$EV$304,0,AO$3)&gt;0)))</f>
        <v>0</v>
      </c>
      <c r="AP32" s="12" t="n">
        <f aca="false">IF(OR($A32="",AP$4=""),"",SUMPRODUCT(--(INDEX(Matrix!$C$5:$EV$304,0,$B32)&gt;0),--(INDEX(Matrix!$C$5:$EV$304,0,AP$3)&gt;0)))</f>
        <v>0</v>
      </c>
      <c r="AQ32" s="12" t="n">
        <f aca="false">IF(OR($A32="",AQ$4=""),"",SUMPRODUCT(--(INDEX(Matrix!$C$5:$EV$304,0,$B32)&gt;0),--(INDEX(Matrix!$C$5:$EV$304,0,AQ$3)&gt;0)))</f>
        <v>0</v>
      </c>
      <c r="AR32" s="12" t="n">
        <f aca="false">IF(OR($A32="",AR$4=""),"",SUMPRODUCT(--(INDEX(Matrix!$C$5:$EV$304,0,$B32)&gt;0),--(INDEX(Matrix!$C$5:$EV$304,0,AR$3)&gt;0)))</f>
        <v>0</v>
      </c>
      <c r="AS32" s="12" t="n">
        <f aca="false">IF(OR($A32="",AS$4=""),"",SUMPRODUCT(--(INDEX(Matrix!$C$5:$EV$304,0,$B32)&gt;0),--(INDEX(Matrix!$C$5:$EV$304,0,AS$3)&gt;0)))</f>
        <v>0</v>
      </c>
      <c r="AT32" s="12" t="n">
        <f aca="false">IF(OR($A32="",AT$4=""),"",SUMPRODUCT(--(INDEX(Matrix!$C$5:$EV$304,0,$B32)&gt;0),--(INDEX(Matrix!$C$5:$EV$304,0,AT$3)&gt;0)))</f>
        <v>0</v>
      </c>
      <c r="AU32" s="12" t="n">
        <f aca="false">IF(OR($A32="",AU$4=""),"",SUMPRODUCT(--(INDEX(Matrix!$C$5:$EV$304,0,$B32)&gt;0),--(INDEX(Matrix!$C$5:$EV$304,0,AU$3)&gt;0)))</f>
        <v>0</v>
      </c>
      <c r="AV32" s="12" t="n">
        <f aca="false">IF(OR($A32="",AV$4=""),"",SUMPRODUCT(--(INDEX(Matrix!$C$5:$EV$304,0,$B32)&gt;0),--(INDEX(Matrix!$C$5:$EV$304,0,AV$3)&gt;0)))</f>
        <v>0</v>
      </c>
      <c r="AW32" s="12" t="n">
        <f aca="false">IF(OR($A32="",AW$4=""),"",SUMPRODUCT(--(INDEX(Matrix!$C$5:$EV$304,0,$B32)&gt;0),--(INDEX(Matrix!$C$5:$EV$304,0,AW$3)&gt;0)))</f>
        <v>0</v>
      </c>
      <c r="AX32" s="12" t="n">
        <f aca="false">IF(OR($A32="",AX$4=""),"",SUMPRODUCT(--(INDEX(Matrix!$C$5:$EV$304,0,$B32)&gt;0),--(INDEX(Matrix!$C$5:$EV$304,0,AX$3)&gt;0)))</f>
        <v>0</v>
      </c>
      <c r="AY32" s="12" t="n">
        <f aca="false">IF(OR($A32="",AY$4=""),"",SUMPRODUCT(--(INDEX(Matrix!$C$5:$EV$304,0,$B32)&gt;0),--(INDEX(Matrix!$C$5:$EV$304,0,AY$3)&gt;0)))</f>
        <v>0</v>
      </c>
      <c r="AZ32" s="12" t="n">
        <f aca="false">IF(OR($A32="",AZ$4=""),"",SUMPRODUCT(--(INDEX(Matrix!$C$5:$EV$304,0,$B32)&gt;0),--(INDEX(Matrix!$C$5:$EV$304,0,AZ$3)&gt;0)))</f>
        <v>0</v>
      </c>
      <c r="BA32" s="12" t="n">
        <f aca="false">IF(OR($A32="",BA$4=""),"",SUMPRODUCT(--(INDEX(Matrix!$C$5:$EV$304,0,$B32)&gt;0),--(INDEX(Matrix!$C$5:$EV$304,0,BA$3)&gt;0)))</f>
        <v>0</v>
      </c>
      <c r="BB32" s="12" t="n">
        <f aca="false">IF(OR($A32="",BB$4=""),"",SUMPRODUCT(--(INDEX(Matrix!$C$5:$EV$304,0,$B32)&gt;0),--(INDEX(Matrix!$C$5:$EV$304,0,BB$3)&gt;0)))</f>
        <v>0</v>
      </c>
      <c r="BC32" s="12" t="n">
        <f aca="false">IF(OR($A32="",BC$4=""),"",SUMPRODUCT(--(INDEX(Matrix!$C$5:$EV$304,0,$B32)&gt;0),--(INDEX(Matrix!$C$5:$EV$304,0,BC$3)&gt;0)))</f>
        <v>0</v>
      </c>
      <c r="BD32" s="12" t="n">
        <f aca="false">IF(OR($A32="",BD$4=""),"",SUMPRODUCT(--(INDEX(Matrix!$C$5:$EV$304,0,$B32)&gt;0),--(INDEX(Matrix!$C$5:$EV$304,0,BD$3)&gt;0)))</f>
        <v>0</v>
      </c>
      <c r="BE32" s="12" t="n">
        <f aca="false">IF(OR($A32="",BE$4=""),"",SUMPRODUCT(--(INDEX(Matrix!$C$5:$EV$304,0,$B32)&gt;0),--(INDEX(Matrix!$C$5:$EV$304,0,BE$3)&gt;0)))</f>
        <v>0</v>
      </c>
      <c r="BF32" s="12" t="n">
        <f aca="false">IF(OR($A32="",BF$4=""),"",SUMPRODUCT(--(INDEX(Matrix!$C$5:$EV$304,0,$B32)&gt;0),--(INDEX(Matrix!$C$5:$EV$304,0,BF$3)&gt;0)))</f>
        <v>0</v>
      </c>
      <c r="BG32" s="12" t="n">
        <f aca="false">IF(OR($A32="",BG$4=""),"",SUMPRODUCT(--(INDEX(Matrix!$C$5:$EV$304,0,$B32)&gt;0),--(INDEX(Matrix!$C$5:$EV$304,0,BG$3)&gt;0)))</f>
        <v>0</v>
      </c>
      <c r="BH32" s="12" t="n">
        <f aca="false">IF(OR($A32="",BH$4=""),"",SUMPRODUCT(--(INDEX(Matrix!$C$5:$EV$304,0,$B32)&gt;0),--(INDEX(Matrix!$C$5:$EV$304,0,BH$3)&gt;0)))</f>
        <v>0</v>
      </c>
      <c r="BI32" s="12" t="n">
        <f aca="false">IF(OR($A32="",BI$4=""),"",SUMPRODUCT(--(INDEX(Matrix!$C$5:$EV$304,0,$B32)&gt;0),--(INDEX(Matrix!$C$5:$EV$304,0,BI$3)&gt;0)))</f>
        <v>0</v>
      </c>
      <c r="BJ32" s="12" t="n">
        <f aca="false">IF(OR($A32="",BJ$4=""),"",SUMPRODUCT(--(INDEX(Matrix!$C$5:$EV$304,0,$B32)&gt;0),--(INDEX(Matrix!$C$5:$EV$304,0,BJ$3)&gt;0)))</f>
        <v>0</v>
      </c>
      <c r="BK32" s="12" t="n">
        <f aca="false">IF(OR($A32="",BK$4=""),"",SUMPRODUCT(--(INDEX(Matrix!$C$5:$EV$304,0,$B32)&gt;0),--(INDEX(Matrix!$C$5:$EV$304,0,BK$3)&gt;0)))</f>
        <v>0</v>
      </c>
      <c r="BL32" s="12" t="n">
        <f aca="false">IF(OR($A32="",BL$4=""),"",SUMPRODUCT(--(INDEX(Matrix!$C$5:$EV$304,0,$B32)&gt;0),--(INDEX(Matrix!$C$5:$EV$304,0,BL$3)&gt;0)))</f>
        <v>0</v>
      </c>
      <c r="BM32" s="12" t="n">
        <f aca="false">IF(OR($A32="",BM$4=""),"",SUMPRODUCT(--(INDEX(Matrix!$C$5:$EV$304,0,$B32)&gt;0),--(INDEX(Matrix!$C$5:$EV$304,0,BM$3)&gt;0)))</f>
        <v>0</v>
      </c>
      <c r="BN32" s="12" t="n">
        <f aca="false">IF(OR($A32="",BN$4=""),"",SUMPRODUCT(--(INDEX(Matrix!$C$5:$EV$304,0,$B32)&gt;0),--(INDEX(Matrix!$C$5:$EV$304,0,BN$3)&gt;0)))</f>
        <v>0</v>
      </c>
      <c r="BO32" s="12" t="n">
        <f aca="false">IF(OR($A32="",BO$4=""),"",SUMPRODUCT(--(INDEX(Matrix!$C$5:$EV$304,0,$B32)&gt;0),--(INDEX(Matrix!$C$5:$EV$304,0,BO$3)&gt;0)))</f>
        <v>0</v>
      </c>
      <c r="BP32" s="12" t="n">
        <f aca="false">IF(OR($A32="",BP$4=""),"",SUMPRODUCT(--(INDEX(Matrix!$C$5:$EV$304,0,$B32)&gt;0),--(INDEX(Matrix!$C$5:$EV$304,0,BP$3)&gt;0)))</f>
        <v>1</v>
      </c>
      <c r="BQ32" s="12" t="n">
        <f aca="false">IF(OR($A32="",BQ$4=""),"",SUMPRODUCT(--(INDEX(Matrix!$C$5:$EV$304,0,$B32)&gt;0),--(INDEX(Matrix!$C$5:$EV$304,0,BQ$3)&gt;0)))</f>
        <v>1</v>
      </c>
      <c r="BR32" s="12" t="n">
        <f aca="false">IF(OR($A32="",BR$4=""),"",SUMPRODUCT(--(INDEX(Matrix!$C$5:$EV$304,0,$B32)&gt;0),--(INDEX(Matrix!$C$5:$EV$304,0,BR$3)&gt;0)))</f>
        <v>1</v>
      </c>
      <c r="BS32" s="12" t="n">
        <f aca="false">IF(OR($A32="",BS$4=""),"",SUMPRODUCT(--(INDEX(Matrix!$C$5:$EV$304,0,$B32)&gt;0),--(INDEX(Matrix!$C$5:$EV$304,0,BS$3)&gt;0)))</f>
        <v>1</v>
      </c>
      <c r="BT32" s="12" t="n">
        <f aca="false">IF(OR($A32="",BT$4=""),"",SUMPRODUCT(--(INDEX(Matrix!$C$5:$EV$304,0,$B32)&gt;0),--(INDEX(Matrix!$C$5:$EV$304,0,BT$3)&gt;0)))</f>
        <v>1</v>
      </c>
      <c r="BU32" s="12" t="n">
        <f aca="false">IF(OR($A32="",BU$4=""),"",SUMPRODUCT(--(INDEX(Matrix!$C$5:$EV$304,0,$B32)&gt;0),--(INDEX(Matrix!$C$5:$EV$304,0,BU$3)&gt;0)))</f>
        <v>0</v>
      </c>
      <c r="BV32" s="12" t="n">
        <f aca="false">IF(OR($A32="",BV$4=""),"",SUMPRODUCT(--(INDEX(Matrix!$C$5:$EV$304,0,$B32)&gt;0),--(INDEX(Matrix!$C$5:$EV$304,0,BV$3)&gt;0)))</f>
        <v>0</v>
      </c>
      <c r="BW32" s="12" t="n">
        <f aca="false">IF(OR($A32="",BW$4=""),"",SUMPRODUCT(--(INDEX(Matrix!$C$5:$EV$304,0,$B32)&gt;0),--(INDEX(Matrix!$C$5:$EV$304,0,BW$3)&gt;0)))</f>
        <v>0</v>
      </c>
      <c r="BX32" s="12" t="n">
        <f aca="false">IF(OR($A32="",BX$4=""),"",SUMPRODUCT(--(INDEX(Matrix!$C$5:$EV$304,0,$B32)&gt;0),--(INDEX(Matrix!$C$5:$EV$304,0,BX$3)&gt;0)))</f>
        <v>0</v>
      </c>
      <c r="BY32" s="12" t="n">
        <f aca="false">IF(OR($A32="",BY$4=""),"",SUMPRODUCT(--(INDEX(Matrix!$C$5:$EV$304,0,$B32)&gt;0),--(INDEX(Matrix!$C$5:$EV$304,0,BY$3)&gt;0)))</f>
        <v>0</v>
      </c>
      <c r="BZ32" s="12" t="n">
        <f aca="false">IF(OR($A32="",BZ$4=""),"",SUMPRODUCT(--(INDEX(Matrix!$C$5:$EV$304,0,$B32)&gt;0),--(INDEX(Matrix!$C$5:$EV$304,0,BZ$3)&gt;0)))</f>
        <v>0</v>
      </c>
      <c r="CA32" s="12" t="n">
        <f aca="false">IF(OR($A32="",CA$4=""),"",SUMPRODUCT(--(INDEX(Matrix!$C$5:$EV$304,0,$B32)&gt;0),--(INDEX(Matrix!$C$5:$EV$304,0,CA$3)&gt;0)))</f>
        <v>0</v>
      </c>
      <c r="CB32" s="12" t="n">
        <f aca="false">IF(OR($A32="",CB$4=""),"",SUMPRODUCT(--(INDEX(Matrix!$C$5:$EV$304,0,$B32)&gt;0),--(INDEX(Matrix!$C$5:$EV$304,0,CB$3)&gt;0)))</f>
        <v>0</v>
      </c>
      <c r="CC32" s="12" t="n">
        <f aca="false">IF(OR($A32="",CC$4=""),"",SUMPRODUCT(--(INDEX(Matrix!$C$5:$EV$304,0,$B32)&gt;0),--(INDEX(Matrix!$C$5:$EV$304,0,CC$3)&gt;0)))</f>
        <v>0</v>
      </c>
      <c r="CD32" s="12" t="n">
        <f aca="false">IF(OR($A32="",CD$4=""),"",SUMPRODUCT(--(INDEX(Matrix!$C$5:$EV$304,0,$B32)&gt;0),--(INDEX(Matrix!$C$5:$EV$304,0,CD$3)&gt;0)))</f>
        <v>0</v>
      </c>
      <c r="CE32" s="12" t="n">
        <f aca="false">IF(OR($A32="",CE$4=""),"",SUMPRODUCT(--(INDEX(Matrix!$C$5:$EV$304,0,$B32)&gt;0),--(INDEX(Matrix!$C$5:$EV$304,0,CE$3)&gt;0)))</f>
        <v>0</v>
      </c>
      <c r="CF32" s="12" t="n">
        <f aca="false">IF(OR($A32="",CF$4=""),"",SUMPRODUCT(--(INDEX(Matrix!$C$5:$EV$304,0,$B32)&gt;0),--(INDEX(Matrix!$C$5:$EV$304,0,CF$3)&gt;0)))</f>
        <v>0</v>
      </c>
      <c r="CG32" s="12" t="n">
        <f aca="false">IF(OR($A32="",CG$4=""),"",SUMPRODUCT(--(INDEX(Matrix!$C$5:$EV$304,0,$B32)&gt;0),--(INDEX(Matrix!$C$5:$EV$304,0,CG$3)&gt;0)))</f>
        <v>0</v>
      </c>
      <c r="CH32" s="12" t="n">
        <f aca="false">IF(OR($A32="",CH$4=""),"",SUMPRODUCT(--(INDEX(Matrix!$C$5:$EV$304,0,$B32)&gt;0),--(INDEX(Matrix!$C$5:$EV$304,0,CH$3)&gt;0)))</f>
        <v>0</v>
      </c>
      <c r="CI32" s="12" t="n">
        <f aca="false">IF(OR($A32="",CI$4=""),"",SUMPRODUCT(--(INDEX(Matrix!$C$5:$EV$304,0,$B32)&gt;0),--(INDEX(Matrix!$C$5:$EV$304,0,CI$3)&gt;0)))</f>
        <v>0</v>
      </c>
      <c r="CJ32" s="12" t="n">
        <f aca="false">IF(OR($A32="",CJ$4=""),"",SUMPRODUCT(--(INDEX(Matrix!$C$5:$EV$304,0,$B32)&gt;0),--(INDEX(Matrix!$C$5:$EV$304,0,CJ$3)&gt;0)))</f>
        <v>0</v>
      </c>
      <c r="CK32" s="12" t="n">
        <f aca="false">IF(OR($A32="",CK$4=""),"",SUMPRODUCT(--(INDEX(Matrix!$C$5:$EV$304,0,$B32)&gt;0),--(INDEX(Matrix!$C$5:$EV$304,0,CK$3)&gt;0)))</f>
        <v>0</v>
      </c>
      <c r="CL32" s="12" t="n">
        <f aca="false">IF(OR($A32="",CL$4=""),"",SUMPRODUCT(--(INDEX(Matrix!$C$5:$EV$304,0,$B32)&gt;0),--(INDEX(Matrix!$C$5:$EV$304,0,CL$3)&gt;0)))</f>
        <v>0</v>
      </c>
      <c r="CM32" s="12" t="n">
        <f aca="false">IF(OR($A32="",CM$4=""),"",SUMPRODUCT(--(INDEX(Matrix!$C$5:$EV$304,0,$B32)&gt;0),--(INDEX(Matrix!$C$5:$EV$304,0,CM$3)&gt;0)))</f>
        <v>0</v>
      </c>
      <c r="CN32" s="12" t="n">
        <f aca="false">IF(OR($A32="",CN$4=""),"",SUMPRODUCT(--(INDEX(Matrix!$C$5:$EV$304,0,$B32)&gt;0),--(INDEX(Matrix!$C$5:$EV$304,0,CN$3)&gt;0)))</f>
        <v>0</v>
      </c>
      <c r="CO32" s="12" t="n">
        <f aca="false">IF(OR($A32="",CO$4=""),"",SUMPRODUCT(--(INDEX(Matrix!$C$5:$EV$304,0,$B32)&gt;0),--(INDEX(Matrix!$C$5:$EV$304,0,CO$3)&gt;0)))</f>
        <v>0</v>
      </c>
      <c r="CP32" s="12" t="n">
        <f aca="false">IF(OR($A32="",CP$4=""),"",SUMPRODUCT(--(INDEX(Matrix!$C$5:$EV$304,0,$B32)&gt;0),--(INDEX(Matrix!$C$5:$EV$304,0,CP$3)&gt;0)))</f>
        <v>0</v>
      </c>
      <c r="CQ32" s="12" t="n">
        <f aca="false">IF(OR($A32="",CQ$4=""),"",SUMPRODUCT(--(INDEX(Matrix!$C$5:$EV$304,0,$B32)&gt;0),--(INDEX(Matrix!$C$5:$EV$304,0,CQ$3)&gt;0)))</f>
        <v>0</v>
      </c>
      <c r="CR32" s="12" t="n">
        <f aca="false">IF(OR($A32="",CR$4=""),"",SUMPRODUCT(--(INDEX(Matrix!$C$5:$EV$304,0,$B32)&gt;0),--(INDEX(Matrix!$C$5:$EV$304,0,CR$3)&gt;0)))</f>
        <v>0</v>
      </c>
      <c r="CS32" s="12" t="n">
        <f aca="false">IF(OR($A32="",CS$4=""),"",SUMPRODUCT(--(INDEX(Matrix!$C$5:$EV$304,0,$B32)&gt;0),--(INDEX(Matrix!$C$5:$EV$304,0,CS$3)&gt;0)))</f>
        <v>0</v>
      </c>
      <c r="CT32" s="12" t="n">
        <f aca="false">IF(OR($A32="",CT$4=""),"",SUMPRODUCT(--(INDEX(Matrix!$C$5:$EV$304,0,$B32)&gt;0),--(INDEX(Matrix!$C$5:$EV$304,0,CT$3)&gt;0)))</f>
        <v>0</v>
      </c>
      <c r="CU32" s="12" t="n">
        <f aca="false">IF(OR($A32="",CU$4=""),"",SUMPRODUCT(--(INDEX(Matrix!$C$5:$EV$304,0,$B32)&gt;0),--(INDEX(Matrix!$C$5:$EV$304,0,CU$3)&gt;0)))</f>
        <v>0</v>
      </c>
      <c r="CV32" s="12" t="n">
        <f aca="false">IF(OR($A32="",CV$4=""),"",SUMPRODUCT(--(INDEX(Matrix!$C$5:$EV$304,0,$B32)&gt;0),--(INDEX(Matrix!$C$5:$EV$304,0,CV$3)&gt;0)))</f>
        <v>0</v>
      </c>
      <c r="CW32" s="12" t="n">
        <f aca="false">IF(OR($A32="",CW$4=""),"",SUMPRODUCT(--(INDEX(Matrix!$C$5:$EV$304,0,$B32)&gt;0),--(INDEX(Matrix!$C$5:$EV$304,0,CW$3)&gt;0)))</f>
        <v>0</v>
      </c>
      <c r="CX32" s="12" t="n">
        <f aca="false">IF(OR($A32="",CX$4=""),"",SUMPRODUCT(--(INDEX(Matrix!$C$5:$EV$304,0,$B32)&gt;0),--(INDEX(Matrix!$C$5:$EV$304,0,CX$3)&gt;0)))</f>
        <v>0</v>
      </c>
      <c r="CY32" s="12" t="n">
        <f aca="false">IF(OR($A32="",CY$4=""),"",SUMPRODUCT(--(INDEX(Matrix!$C$5:$EV$304,0,$B32)&gt;0),--(INDEX(Matrix!$C$5:$EV$304,0,CY$3)&gt;0)))</f>
        <v>0</v>
      </c>
      <c r="CZ32" s="12" t="n">
        <f aca="false">IF(OR($A32="",CZ$4=""),"",SUMPRODUCT(--(INDEX(Matrix!$C$5:$EV$304,0,$B32)&gt;0),--(INDEX(Matrix!$C$5:$EV$304,0,CZ$3)&gt;0)))</f>
        <v>0</v>
      </c>
      <c r="DA32" s="12" t="n">
        <f aca="false">IF(OR($A32="",DA$4=""),"",SUMPRODUCT(--(INDEX(Matrix!$C$5:$EV$304,0,$B32)&gt;0),--(INDEX(Matrix!$C$5:$EV$304,0,DA$3)&gt;0)))</f>
        <v>0</v>
      </c>
      <c r="DB32" s="12" t="n">
        <f aca="false">IF(OR($A32="",DB$4=""),"",SUMPRODUCT(--(INDEX(Matrix!$C$5:$EV$304,0,$B32)&gt;0),--(INDEX(Matrix!$C$5:$EV$304,0,DB$3)&gt;0)))</f>
        <v>0</v>
      </c>
      <c r="DC32" s="12" t="n">
        <f aca="false">IF(OR($A32="",DC$4=""),"",SUMPRODUCT(--(INDEX(Matrix!$C$5:$EV$304,0,$B32)&gt;0),--(INDEX(Matrix!$C$5:$EV$304,0,DC$3)&gt;0)))</f>
        <v>0</v>
      </c>
      <c r="DD32" s="12" t="n">
        <f aca="false">IF(OR($A32="",DD$4=""),"",SUMPRODUCT(--(INDEX(Matrix!$C$5:$EV$304,0,$B32)&gt;0),--(INDEX(Matrix!$C$5:$EV$304,0,DD$3)&gt;0)))</f>
        <v>0</v>
      </c>
      <c r="DE32" s="12" t="str">
        <f aca="false">IF(OR($A32="",DE$4=""),"",SUMPRODUCT(--(INDEX(Matrix!$C$5:$EV$304,0,$B32)&gt;0),--(INDEX(Matrix!$C$5:$EV$304,0,DE$3)&gt;0)))</f>
        <v/>
      </c>
      <c r="DF32" s="12" t="str">
        <f aca="false">IF(OR($A32="",DF$4=""),"",SUMPRODUCT(--(INDEX(Matrix!$C$5:$EV$304,0,$B32)&gt;0),--(INDEX(Matrix!$C$5:$EV$304,0,DF$3)&gt;0)))</f>
        <v/>
      </c>
      <c r="DG32" s="12" t="str">
        <f aca="false">IF(OR($A32="",DG$4=""),"",SUMPRODUCT(--(INDEX(Matrix!$C$5:$EV$304,0,$B32)&gt;0),--(INDEX(Matrix!$C$5:$EV$304,0,DG$3)&gt;0)))</f>
        <v/>
      </c>
      <c r="DH32" s="12" t="str">
        <f aca="false">IF(OR($A32="",DH$4=""),"",SUMPRODUCT(--(INDEX(Matrix!$C$5:$EV$304,0,$B32)&gt;0),--(INDEX(Matrix!$C$5:$EV$304,0,DH$3)&gt;0)))</f>
        <v/>
      </c>
      <c r="DI32" s="12" t="str">
        <f aca="false">IF(OR($A32="",DI$4=""),"",SUMPRODUCT(--(INDEX(Matrix!$C$5:$EV$304,0,$B32)&gt;0),--(INDEX(Matrix!$C$5:$EV$304,0,DI$3)&gt;0)))</f>
        <v/>
      </c>
      <c r="DJ32" s="12" t="str">
        <f aca="false">IF(OR($A32="",DJ$4=""),"",SUMPRODUCT(--(INDEX(Matrix!$C$5:$EV$304,0,$B32)&gt;0),--(INDEX(Matrix!$C$5:$EV$304,0,DJ$3)&gt;0)))</f>
        <v/>
      </c>
      <c r="DK32" s="12" t="str">
        <f aca="false">IF(OR($A32="",DK$4=""),"",SUMPRODUCT(--(INDEX(Matrix!$C$5:$EV$304,0,$B32)&gt;0),--(INDEX(Matrix!$C$5:$EV$304,0,DK$3)&gt;0)))</f>
        <v/>
      </c>
      <c r="DL32" s="12" t="str">
        <f aca="false">IF(OR($A32="",DL$4=""),"",SUMPRODUCT(--(INDEX(Matrix!$C$5:$EV$304,0,$B32)&gt;0),--(INDEX(Matrix!$C$5:$EV$304,0,DL$3)&gt;0)))</f>
        <v/>
      </c>
      <c r="DM32" s="12" t="str">
        <f aca="false">IF(OR($A32="",DM$4=""),"",SUMPRODUCT(--(INDEX(Matrix!$C$5:$EV$304,0,$B32)&gt;0),--(INDEX(Matrix!$C$5:$EV$304,0,DM$3)&gt;0)))</f>
        <v/>
      </c>
      <c r="DN32" s="12" t="str">
        <f aca="false">IF(OR($A32="",DN$4=""),"",SUMPRODUCT(--(INDEX(Matrix!$C$5:$EV$304,0,$B32)&gt;0),--(INDEX(Matrix!$C$5:$EV$304,0,DN$3)&gt;0)))</f>
        <v/>
      </c>
      <c r="DO32" s="12" t="str">
        <f aca="false">IF(OR($A32="",DO$4=""),"",SUMPRODUCT(--(INDEX(Matrix!$C$5:$EV$304,0,$B32)&gt;0),--(INDEX(Matrix!$C$5:$EV$304,0,DO$3)&gt;0)))</f>
        <v/>
      </c>
      <c r="DP32" s="12" t="str">
        <f aca="false">IF(OR($A32="",DP$4=""),"",SUMPRODUCT(--(INDEX(Matrix!$C$5:$EV$304,0,$B32)&gt;0),--(INDEX(Matrix!$C$5:$EV$304,0,DP$3)&gt;0)))</f>
        <v/>
      </c>
      <c r="DQ32" s="12" t="str">
        <f aca="false">IF(OR($A32="",DQ$4=""),"",SUMPRODUCT(--(INDEX(Matrix!$C$5:$EV$304,0,$B32)&gt;0),--(INDEX(Matrix!$C$5:$EV$304,0,DQ$3)&gt;0)))</f>
        <v/>
      </c>
      <c r="DR32" s="12" t="str">
        <f aca="false">IF(OR($A32="",DR$4=""),"",SUMPRODUCT(--(INDEX(Matrix!$C$5:$EV$304,0,$B32)&gt;0),--(INDEX(Matrix!$C$5:$EV$304,0,DR$3)&gt;0)))</f>
        <v/>
      </c>
      <c r="DS32" s="12" t="str">
        <f aca="false">IF(OR($A32="",DS$4=""),"",SUMPRODUCT(--(INDEX(Matrix!$C$5:$EV$304,0,$B32)&gt;0),--(INDEX(Matrix!$C$5:$EV$304,0,DS$3)&gt;0)))</f>
        <v/>
      </c>
      <c r="DT32" s="12" t="str">
        <f aca="false">IF(OR($A32="",DT$4=""),"",SUMPRODUCT(--(INDEX(Matrix!$C$5:$EV$304,0,$B32)&gt;0),--(INDEX(Matrix!$C$5:$EV$304,0,DT$3)&gt;0)))</f>
        <v/>
      </c>
      <c r="DU32" s="12" t="str">
        <f aca="false">IF(OR($A32="",DU$4=""),"",SUMPRODUCT(--(INDEX(Matrix!$C$5:$EV$304,0,$B32)&gt;0),--(INDEX(Matrix!$C$5:$EV$304,0,DU$3)&gt;0)))</f>
        <v/>
      </c>
      <c r="DV32" s="12" t="str">
        <f aca="false">IF(OR($A32="",DV$4=""),"",SUMPRODUCT(--(INDEX(Matrix!$C$5:$EV$304,0,$B32)&gt;0),--(INDEX(Matrix!$C$5:$EV$304,0,DV$3)&gt;0)))</f>
        <v/>
      </c>
      <c r="DW32" s="12" t="str">
        <f aca="false">IF(OR($A32="",DW$4=""),"",SUMPRODUCT(--(INDEX(Matrix!$C$5:$EV$304,0,$B32)&gt;0),--(INDEX(Matrix!$C$5:$EV$304,0,DW$3)&gt;0)))</f>
        <v/>
      </c>
      <c r="DX32" s="12" t="str">
        <f aca="false">IF(OR($A32="",DX$4=""),"",SUMPRODUCT(--(INDEX(Matrix!$C$5:$EV$304,0,$B32)&gt;0),--(INDEX(Matrix!$C$5:$EV$304,0,DX$3)&gt;0)))</f>
        <v/>
      </c>
      <c r="DY32" s="12" t="str">
        <f aca="false">IF(OR($A32="",DY$4=""),"",SUMPRODUCT(--(INDEX(Matrix!$C$5:$EV$304,0,$B32)&gt;0),--(INDEX(Matrix!$C$5:$EV$304,0,DY$3)&gt;0)))</f>
        <v/>
      </c>
      <c r="DZ32" s="12" t="str">
        <f aca="false">IF(OR($A32="",DZ$4=""),"",SUMPRODUCT(--(INDEX(Matrix!$C$5:$EV$304,0,$B32)&gt;0),--(INDEX(Matrix!$C$5:$EV$304,0,DZ$3)&gt;0)))</f>
        <v/>
      </c>
      <c r="EA32" s="12" t="str">
        <f aca="false">IF(OR($A32="",EA$4=""),"",SUMPRODUCT(--(INDEX(Matrix!$C$5:$EV$304,0,$B32)&gt;0),--(INDEX(Matrix!$C$5:$EV$304,0,EA$3)&gt;0)))</f>
        <v/>
      </c>
      <c r="EB32" s="12" t="str">
        <f aca="false">IF(OR($A32="",EB$4=""),"",SUMPRODUCT(--(INDEX(Matrix!$C$5:$EV$304,0,$B32)&gt;0),--(INDEX(Matrix!$C$5:$EV$304,0,EB$3)&gt;0)))</f>
        <v/>
      </c>
      <c r="EC32" s="12" t="str">
        <f aca="false">IF(OR($A32="",EC$4=""),"",SUMPRODUCT(--(INDEX(Matrix!$C$5:$EV$304,0,$B32)&gt;0),--(INDEX(Matrix!$C$5:$EV$304,0,EC$3)&gt;0)))</f>
        <v/>
      </c>
      <c r="ED32" s="12" t="str">
        <f aca="false">IF(OR($A32="",ED$4=""),"",SUMPRODUCT(--(INDEX(Matrix!$C$5:$EV$304,0,$B32)&gt;0),--(INDEX(Matrix!$C$5:$EV$304,0,ED$3)&gt;0)))</f>
        <v/>
      </c>
      <c r="EE32" s="12" t="str">
        <f aca="false">IF(OR($A32="",EE$4=""),"",SUMPRODUCT(--(INDEX(Matrix!$C$5:$EV$304,0,$B32)&gt;0),--(INDEX(Matrix!$C$5:$EV$304,0,EE$3)&gt;0)))</f>
        <v/>
      </c>
      <c r="EF32" s="12" t="str">
        <f aca="false">IF(OR($A32="",EF$4=""),"",SUMPRODUCT(--(INDEX(Matrix!$C$5:$EV$304,0,$B32)&gt;0),--(INDEX(Matrix!$C$5:$EV$304,0,EF$3)&gt;0)))</f>
        <v/>
      </c>
      <c r="EG32" s="12" t="str">
        <f aca="false">IF(OR($A32="",EG$4=""),"",SUMPRODUCT(--(INDEX(Matrix!$C$5:$EV$304,0,$B32)&gt;0),--(INDEX(Matrix!$C$5:$EV$304,0,EG$3)&gt;0)))</f>
        <v/>
      </c>
      <c r="EH32" s="12" t="str">
        <f aca="false">IF(OR($A32="",EH$4=""),"",SUMPRODUCT(--(INDEX(Matrix!$C$5:$EV$304,0,$B32)&gt;0),--(INDEX(Matrix!$C$5:$EV$304,0,EH$3)&gt;0)))</f>
        <v/>
      </c>
      <c r="EI32" s="12" t="str">
        <f aca="false">IF(OR($A32="",EI$4=""),"",SUMPRODUCT(--(INDEX(Matrix!$C$5:$EV$304,0,$B32)&gt;0),--(INDEX(Matrix!$C$5:$EV$304,0,EI$3)&gt;0)))</f>
        <v/>
      </c>
      <c r="EJ32" s="12" t="str">
        <f aca="false">IF(OR($A32="",EJ$4=""),"",SUMPRODUCT(--(INDEX(Matrix!$C$5:$EV$304,0,$B32)&gt;0),--(INDEX(Matrix!$C$5:$EV$304,0,EJ$3)&gt;0)))</f>
        <v/>
      </c>
      <c r="EK32" s="12" t="str">
        <f aca="false">IF(OR($A32="",EK$4=""),"",SUMPRODUCT(--(INDEX(Matrix!$C$5:$EV$304,0,$B32)&gt;0),--(INDEX(Matrix!$C$5:$EV$304,0,EK$3)&gt;0)))</f>
        <v/>
      </c>
      <c r="EL32" s="12" t="str">
        <f aca="false">IF(OR($A32="",EL$4=""),"",SUMPRODUCT(--(INDEX(Matrix!$C$5:$EV$304,0,$B32)&gt;0),--(INDEX(Matrix!$C$5:$EV$304,0,EL$3)&gt;0)))</f>
        <v/>
      </c>
      <c r="EM32" s="12" t="str">
        <f aca="false">IF(OR($A32="",EM$4=""),"",SUMPRODUCT(--(INDEX(Matrix!$C$5:$EV$304,0,$B32)&gt;0),--(INDEX(Matrix!$C$5:$EV$304,0,EM$3)&gt;0)))</f>
        <v/>
      </c>
      <c r="EN32" s="12" t="str">
        <f aca="false">IF(OR($A32="",EN$4=""),"",SUMPRODUCT(--(INDEX(Matrix!$C$5:$EV$304,0,$B32)&gt;0),--(INDEX(Matrix!$C$5:$EV$304,0,EN$3)&gt;0)))</f>
        <v/>
      </c>
      <c r="EO32" s="12" t="str">
        <f aca="false">IF(OR($A32="",EO$4=""),"",SUMPRODUCT(--(INDEX(Matrix!$C$5:$EV$304,0,$B32)&gt;0),--(INDEX(Matrix!$C$5:$EV$304,0,EO$3)&gt;0)))</f>
        <v/>
      </c>
      <c r="EP32" s="12" t="str">
        <f aca="false">IF(OR($A32="",EP$4=""),"",SUMPRODUCT(--(INDEX(Matrix!$C$5:$EV$304,0,$B32)&gt;0),--(INDEX(Matrix!$C$5:$EV$304,0,EP$3)&gt;0)))</f>
        <v/>
      </c>
      <c r="EQ32" s="12" t="str">
        <f aca="false">IF(OR($A32="",EQ$4=""),"",SUMPRODUCT(--(INDEX(Matrix!$C$5:$EV$304,0,$B32)&gt;0),--(INDEX(Matrix!$C$5:$EV$304,0,EQ$3)&gt;0)))</f>
        <v/>
      </c>
      <c r="ER32" s="12" t="str">
        <f aca="false">IF(OR($A32="",ER$4=""),"",SUMPRODUCT(--(INDEX(Matrix!$C$5:$EV$304,0,$B32)&gt;0),--(INDEX(Matrix!$C$5:$EV$304,0,ER$3)&gt;0)))</f>
        <v/>
      </c>
      <c r="ES32" s="12" t="str">
        <f aca="false">IF(OR($A32="",ES$4=""),"",SUMPRODUCT(--(INDEX(Matrix!$C$5:$EV$304,0,$B32)&gt;0),--(INDEX(Matrix!$C$5:$EV$304,0,ES$3)&gt;0)))</f>
        <v/>
      </c>
      <c r="ET32" s="12" t="str">
        <f aca="false">IF(OR($A32="",ET$4=""),"",SUMPRODUCT(--(INDEX(Matrix!$C$5:$EV$304,0,$B32)&gt;0),--(INDEX(Matrix!$C$5:$EV$304,0,ET$3)&gt;0)))</f>
        <v/>
      </c>
      <c r="EU32" s="12" t="str">
        <f aca="false">IF(OR($A32="",EU$4=""),"",SUMPRODUCT(--(INDEX(Matrix!$C$5:$EV$304,0,$B32)&gt;0),--(INDEX(Matrix!$C$5:$EV$304,0,EU$3)&gt;0)))</f>
        <v/>
      </c>
      <c r="EV32" s="12" t="str">
        <f aca="false">IF(OR($A32="",EV$4=""),"",SUMPRODUCT(--(INDEX(Matrix!$C$5:$EV$304,0,$B32)&gt;0),--(INDEX(Matrix!$C$5:$EV$304,0,EV$3)&gt;0)))</f>
        <v/>
      </c>
    </row>
    <row r="33" customFormat="false" ht="15" hidden="false" customHeight="false" outlineLevel="0" collapsed="false">
      <c r="A33" s="6" t="str">
        <f aca="false">IF(INDEX(Products!$A$2:$A$151,$B33)="","",INDEX(Products!$A$2:$A$151,$B33))</f>
        <v>Scadia 50</v>
      </c>
      <c r="B33" s="23" t="n">
        <v>29</v>
      </c>
      <c r="C33" s="12" t="n">
        <f aca="false">IF(OR($A33="",C$4=""),"",SUMPRODUCT(--(INDEX(Matrix!$C$5:$EV$304,0,$B33)&gt;0),--(INDEX(Matrix!$C$5:$EV$304,0,C$3)&gt;0)))</f>
        <v>7</v>
      </c>
      <c r="D33" s="12" t="n">
        <f aca="false">IF(OR($A33="",D$4=""),"",SUMPRODUCT(--(INDEX(Matrix!$C$5:$EV$304,0,$B33)&gt;0),--(INDEX(Matrix!$C$5:$EV$304,0,D$3)&gt;0)))</f>
        <v>7</v>
      </c>
      <c r="E33" s="12" t="n">
        <f aca="false">IF(OR($A33="",E$4=""),"",SUMPRODUCT(--(INDEX(Matrix!$C$5:$EV$304,0,$B33)&gt;0),--(INDEX(Matrix!$C$5:$EV$304,0,E$3)&gt;0)))</f>
        <v>7</v>
      </c>
      <c r="F33" s="12" t="n">
        <f aca="false">IF(OR($A33="",F$4=""),"",SUMPRODUCT(--(INDEX(Matrix!$C$5:$EV$304,0,$B33)&gt;0),--(INDEX(Matrix!$C$5:$EV$304,0,F$3)&gt;0)))</f>
        <v>7</v>
      </c>
      <c r="G33" s="12" t="n">
        <f aca="false">IF(OR($A33="",G$4=""),"",SUMPRODUCT(--(INDEX(Matrix!$C$5:$EV$304,0,$B33)&gt;0),--(INDEX(Matrix!$C$5:$EV$304,0,G$3)&gt;0)))</f>
        <v>7</v>
      </c>
      <c r="H33" s="12" t="n">
        <f aca="false">IF(OR($A33="",H$4=""),"",SUMPRODUCT(--(INDEX(Matrix!$C$5:$EV$304,0,$B33)&gt;0),--(INDEX(Matrix!$C$5:$EV$304,0,H$3)&gt;0)))</f>
        <v>7</v>
      </c>
      <c r="I33" s="12" t="n">
        <f aca="false">IF(OR($A33="",I$4=""),"",SUMPRODUCT(--(INDEX(Matrix!$C$5:$EV$304,0,$B33)&gt;0),--(INDEX(Matrix!$C$5:$EV$304,0,I$3)&gt;0)))</f>
        <v>8</v>
      </c>
      <c r="J33" s="12" t="n">
        <f aca="false">IF(OR($A33="",J$4=""),"",SUMPRODUCT(--(INDEX(Matrix!$C$5:$EV$304,0,$B33)&gt;0),--(INDEX(Matrix!$C$5:$EV$304,0,J$3)&gt;0)))</f>
        <v>8</v>
      </c>
      <c r="K33" s="12" t="n">
        <f aca="false">IF(OR($A33="",K$4=""),"",SUMPRODUCT(--(INDEX(Matrix!$C$5:$EV$304,0,$B33)&gt;0),--(INDEX(Matrix!$C$5:$EV$304,0,K$3)&gt;0)))</f>
        <v>7</v>
      </c>
      <c r="L33" s="12" t="n">
        <f aca="false">IF(OR($A33="",L$4=""),"",SUMPRODUCT(--(INDEX(Matrix!$C$5:$EV$304,0,$B33)&gt;0),--(INDEX(Matrix!$C$5:$EV$304,0,L$3)&gt;0)))</f>
        <v>7</v>
      </c>
      <c r="M33" s="12" t="n">
        <f aca="false">IF(OR($A33="",M$4=""),"",SUMPRODUCT(--(INDEX(Matrix!$C$5:$EV$304,0,$B33)&gt;0),--(INDEX(Matrix!$C$5:$EV$304,0,M$3)&gt;0)))</f>
        <v>7</v>
      </c>
      <c r="N33" s="12" t="n">
        <f aca="false">IF(OR($A33="",N$4=""),"",SUMPRODUCT(--(INDEX(Matrix!$C$5:$EV$304,0,$B33)&gt;0),--(INDEX(Matrix!$C$5:$EV$304,0,N$3)&gt;0)))</f>
        <v>7</v>
      </c>
      <c r="O33" s="12" t="n">
        <f aca="false">IF(OR($A33="",O$4=""),"",SUMPRODUCT(--(INDEX(Matrix!$C$5:$EV$304,0,$B33)&gt;0),--(INDEX(Matrix!$C$5:$EV$304,0,O$3)&gt;0)))</f>
        <v>7</v>
      </c>
      <c r="P33" s="12" t="n">
        <f aca="false">IF(OR($A33="",P$4=""),"",SUMPRODUCT(--(INDEX(Matrix!$C$5:$EV$304,0,$B33)&gt;0),--(INDEX(Matrix!$C$5:$EV$304,0,P$3)&gt;0)))</f>
        <v>7</v>
      </c>
      <c r="Q33" s="12" t="n">
        <f aca="false">IF(OR($A33="",Q$4=""),"",SUMPRODUCT(--(INDEX(Matrix!$C$5:$EV$304,0,$B33)&gt;0),--(INDEX(Matrix!$C$5:$EV$304,0,Q$3)&gt;0)))</f>
        <v>7</v>
      </c>
      <c r="R33" s="12" t="n">
        <f aca="false">IF(OR($A33="",R$4=""),"",SUMPRODUCT(--(INDEX(Matrix!$C$5:$EV$304,0,$B33)&gt;0),--(INDEX(Matrix!$C$5:$EV$304,0,R$3)&gt;0)))</f>
        <v>8</v>
      </c>
      <c r="S33" s="12" t="n">
        <f aca="false">IF(OR($A33="",S$4=""),"",SUMPRODUCT(--(INDEX(Matrix!$C$5:$EV$304,0,$B33)&gt;0),--(INDEX(Matrix!$C$5:$EV$304,0,S$3)&gt;0)))</f>
        <v>8</v>
      </c>
      <c r="T33" s="12" t="n">
        <f aca="false">IF(OR($A33="",T$4=""),"",SUMPRODUCT(--(INDEX(Matrix!$C$5:$EV$304,0,$B33)&gt;0),--(INDEX(Matrix!$C$5:$EV$304,0,T$3)&gt;0)))</f>
        <v>7</v>
      </c>
      <c r="U33" s="12" t="n">
        <f aca="false">IF(OR($A33="",U$4=""),"",SUMPRODUCT(--(INDEX(Matrix!$C$5:$EV$304,0,$B33)&gt;0),--(INDEX(Matrix!$C$5:$EV$304,0,U$3)&gt;0)))</f>
        <v>0</v>
      </c>
      <c r="V33" s="12" t="n">
        <f aca="false">IF(OR($A33="",V$4=""),"",SUMPRODUCT(--(INDEX(Matrix!$C$5:$EV$304,0,$B33)&gt;0),--(INDEX(Matrix!$C$5:$EV$304,0,V$3)&gt;0)))</f>
        <v>0</v>
      </c>
      <c r="W33" s="12" t="n">
        <f aca="false">IF(OR($A33="",W$4=""),"",SUMPRODUCT(--(INDEX(Matrix!$C$5:$EV$304,0,$B33)&gt;0),--(INDEX(Matrix!$C$5:$EV$304,0,W$3)&gt;0)))</f>
        <v>6</v>
      </c>
      <c r="X33" s="12" t="n">
        <f aca="false">IF(OR($A33="",X$4=""),"",SUMPRODUCT(--(INDEX(Matrix!$C$5:$EV$304,0,$B33)&gt;0),--(INDEX(Matrix!$C$5:$EV$304,0,X$3)&gt;0)))</f>
        <v>7</v>
      </c>
      <c r="Y33" s="12" t="n">
        <f aca="false">IF(OR($A33="",Y$4=""),"",SUMPRODUCT(--(INDEX(Matrix!$C$5:$EV$304,0,$B33)&gt;0),--(INDEX(Matrix!$C$5:$EV$304,0,Y$3)&gt;0)))</f>
        <v>8</v>
      </c>
      <c r="Z33" s="12" t="n">
        <f aca="false">IF(OR($A33="",Z$4=""),"",SUMPRODUCT(--(INDEX(Matrix!$C$5:$EV$304,0,$B33)&gt;0),--(INDEX(Matrix!$C$5:$EV$304,0,Z$3)&gt;0)))</f>
        <v>9</v>
      </c>
      <c r="AA33" s="12" t="n">
        <f aca="false">IF(OR($A33="",AA$4=""),"",SUMPRODUCT(--(INDEX(Matrix!$C$5:$EV$304,0,$B33)&gt;0),--(INDEX(Matrix!$C$5:$EV$304,0,AA$3)&gt;0)))</f>
        <v>10</v>
      </c>
      <c r="AB33" s="12" t="n">
        <f aca="false">IF(OR($A33="",AB$4=""),"",SUMPRODUCT(--(INDEX(Matrix!$C$5:$EV$304,0,$B33)&gt;0),--(INDEX(Matrix!$C$5:$EV$304,0,AB$3)&gt;0)))</f>
        <v>2</v>
      </c>
      <c r="AC33" s="12" t="n">
        <f aca="false">IF(OR($A33="",AC$4=""),"",SUMPRODUCT(--(INDEX(Matrix!$C$5:$EV$304,0,$B33)&gt;0),--(INDEX(Matrix!$C$5:$EV$304,0,AC$3)&gt;0)))</f>
        <v>1</v>
      </c>
      <c r="AD33" s="12" t="n">
        <f aca="false">IF(OR($A33="",AD$4=""),"",SUMPRODUCT(--(INDEX(Matrix!$C$5:$EV$304,0,$B33)&gt;0),--(INDEX(Matrix!$C$5:$EV$304,0,AD$3)&gt;0)))</f>
        <v>0</v>
      </c>
      <c r="AE33" s="12" t="n">
        <f aca="false">IF(OR($A33="",AE$4=""),"",SUMPRODUCT(--(INDEX(Matrix!$C$5:$EV$304,0,$B33)&gt;0),--(INDEX(Matrix!$C$5:$EV$304,0,AE$3)&gt;0)))</f>
        <v>12</v>
      </c>
      <c r="AF33" s="12" t="n">
        <f aca="false">IF(OR($A33="",AF$4=""),"",SUMPRODUCT(--(INDEX(Matrix!$C$5:$EV$304,0,$B33)&gt;0),--(INDEX(Matrix!$C$5:$EV$304,0,AF$3)&gt;0)))</f>
        <v>12</v>
      </c>
      <c r="AG33" s="12" t="n">
        <f aca="false">IF(OR($A33="",AG$4=""),"",SUMPRODUCT(--(INDEX(Matrix!$C$5:$EV$304,0,$B33)&gt;0),--(INDEX(Matrix!$C$5:$EV$304,0,AG$3)&gt;0)))</f>
        <v>12</v>
      </c>
      <c r="AH33" s="12" t="n">
        <f aca="false">IF(OR($A33="",AH$4=""),"",SUMPRODUCT(--(INDEX(Matrix!$C$5:$EV$304,0,$B33)&gt;0),--(INDEX(Matrix!$C$5:$EV$304,0,AH$3)&gt;0)))</f>
        <v>8</v>
      </c>
      <c r="AI33" s="12" t="n">
        <f aca="false">IF(OR($A33="",AI$4=""),"",SUMPRODUCT(--(INDEX(Matrix!$C$5:$EV$304,0,$B33)&gt;0),--(INDEX(Matrix!$C$5:$EV$304,0,AI$3)&gt;0)))</f>
        <v>7</v>
      </c>
      <c r="AJ33" s="12" t="n">
        <f aca="false">IF(OR($A33="",AJ$4=""),"",SUMPRODUCT(--(INDEX(Matrix!$C$5:$EV$304,0,$B33)&gt;0),--(INDEX(Matrix!$C$5:$EV$304,0,AJ$3)&gt;0)))</f>
        <v>7</v>
      </c>
      <c r="AK33" s="12" t="n">
        <f aca="false">IF(OR($A33="",AK$4=""),"",SUMPRODUCT(--(INDEX(Matrix!$C$5:$EV$304,0,$B33)&gt;0),--(INDEX(Matrix!$C$5:$EV$304,0,AK$3)&gt;0)))</f>
        <v>7</v>
      </c>
      <c r="AL33" s="12" t="n">
        <f aca="false">IF(OR($A33="",AL$4=""),"",SUMPRODUCT(--(INDEX(Matrix!$C$5:$EV$304,0,$B33)&gt;0),--(INDEX(Matrix!$C$5:$EV$304,0,AL$3)&gt;0)))</f>
        <v>7</v>
      </c>
      <c r="AM33" s="12" t="n">
        <f aca="false">IF(OR($A33="",AM$4=""),"",SUMPRODUCT(--(INDEX(Matrix!$C$5:$EV$304,0,$B33)&gt;0),--(INDEX(Matrix!$C$5:$EV$304,0,AM$3)&gt;0)))</f>
        <v>4</v>
      </c>
      <c r="AN33" s="12" t="n">
        <f aca="false">IF(OR($A33="",AN$4=""),"",SUMPRODUCT(--(INDEX(Matrix!$C$5:$EV$304,0,$B33)&gt;0),--(INDEX(Matrix!$C$5:$EV$304,0,AN$3)&gt;0)))</f>
        <v>4</v>
      </c>
      <c r="AO33" s="12" t="n">
        <f aca="false">IF(OR($A33="",AO$4=""),"",SUMPRODUCT(--(INDEX(Matrix!$C$5:$EV$304,0,$B33)&gt;0),--(INDEX(Matrix!$C$5:$EV$304,0,AO$3)&gt;0)))</f>
        <v>1</v>
      </c>
      <c r="AP33" s="12" t="n">
        <f aca="false">IF(OR($A33="",AP$4=""),"",SUMPRODUCT(--(INDEX(Matrix!$C$5:$EV$304,0,$B33)&gt;0),--(INDEX(Matrix!$C$5:$EV$304,0,AP$3)&gt;0)))</f>
        <v>1</v>
      </c>
      <c r="AQ33" s="12" t="n">
        <f aca="false">IF(OR($A33="",AQ$4=""),"",SUMPRODUCT(--(INDEX(Matrix!$C$5:$EV$304,0,$B33)&gt;0),--(INDEX(Matrix!$C$5:$EV$304,0,AQ$3)&gt;0)))</f>
        <v>1</v>
      </c>
      <c r="AR33" s="12" t="n">
        <f aca="false">IF(OR($A33="",AR$4=""),"",SUMPRODUCT(--(INDEX(Matrix!$C$5:$EV$304,0,$B33)&gt;0),--(INDEX(Matrix!$C$5:$EV$304,0,AR$3)&gt;0)))</f>
        <v>1</v>
      </c>
      <c r="AS33" s="12" t="n">
        <f aca="false">IF(OR($A33="",AS$4=""),"",SUMPRODUCT(--(INDEX(Matrix!$C$5:$EV$304,0,$B33)&gt;0),--(INDEX(Matrix!$C$5:$EV$304,0,AS$3)&gt;0)))</f>
        <v>1</v>
      </c>
      <c r="AT33" s="12" t="n">
        <f aca="false">IF(OR($A33="",AT$4=""),"",SUMPRODUCT(--(INDEX(Matrix!$C$5:$EV$304,0,$B33)&gt;0),--(INDEX(Matrix!$C$5:$EV$304,0,AT$3)&gt;0)))</f>
        <v>1</v>
      </c>
      <c r="AU33" s="12" t="n">
        <f aca="false">IF(OR($A33="",AU$4=""),"",SUMPRODUCT(--(INDEX(Matrix!$C$5:$EV$304,0,$B33)&gt;0),--(INDEX(Matrix!$C$5:$EV$304,0,AU$3)&gt;0)))</f>
        <v>0</v>
      </c>
      <c r="AV33" s="12" t="n">
        <f aca="false">IF(OR($A33="",AV$4=""),"",SUMPRODUCT(--(INDEX(Matrix!$C$5:$EV$304,0,$B33)&gt;0),--(INDEX(Matrix!$C$5:$EV$304,0,AV$3)&gt;0)))</f>
        <v>7</v>
      </c>
      <c r="AW33" s="12" t="n">
        <f aca="false">IF(OR($A33="",AW$4=""),"",SUMPRODUCT(--(INDEX(Matrix!$C$5:$EV$304,0,$B33)&gt;0),--(INDEX(Matrix!$C$5:$EV$304,0,AW$3)&gt;0)))</f>
        <v>7</v>
      </c>
      <c r="AX33" s="12" t="n">
        <f aca="false">IF(OR($A33="",AX$4=""),"",SUMPRODUCT(--(INDEX(Matrix!$C$5:$EV$304,0,$B33)&gt;0),--(INDEX(Matrix!$C$5:$EV$304,0,AX$3)&gt;0)))</f>
        <v>8</v>
      </c>
      <c r="AY33" s="12" t="n">
        <f aca="false">IF(OR($A33="",AY$4=""),"",SUMPRODUCT(--(INDEX(Matrix!$C$5:$EV$304,0,$B33)&gt;0),--(INDEX(Matrix!$C$5:$EV$304,0,AY$3)&gt;0)))</f>
        <v>8</v>
      </c>
      <c r="AZ33" s="12" t="n">
        <f aca="false">IF(OR($A33="",AZ$4=""),"",SUMPRODUCT(--(INDEX(Matrix!$C$5:$EV$304,0,$B33)&gt;0),--(INDEX(Matrix!$C$5:$EV$304,0,AZ$3)&gt;0)))</f>
        <v>8</v>
      </c>
      <c r="BA33" s="12" t="n">
        <f aca="false">IF(OR($A33="",BA$4=""),"",SUMPRODUCT(--(INDEX(Matrix!$C$5:$EV$304,0,$B33)&gt;0),--(INDEX(Matrix!$C$5:$EV$304,0,BA$3)&gt;0)))</f>
        <v>8</v>
      </c>
      <c r="BB33" s="12" t="n">
        <f aca="false">IF(OR($A33="",BB$4=""),"",SUMPRODUCT(--(INDEX(Matrix!$C$5:$EV$304,0,$B33)&gt;0),--(INDEX(Matrix!$C$5:$EV$304,0,BB$3)&gt;0)))</f>
        <v>8</v>
      </c>
      <c r="BC33" s="12" t="n">
        <f aca="false">IF(OR($A33="",BC$4=""),"",SUMPRODUCT(--(INDEX(Matrix!$C$5:$EV$304,0,$B33)&gt;0),--(INDEX(Matrix!$C$5:$EV$304,0,BC$3)&gt;0)))</f>
        <v>7</v>
      </c>
      <c r="BD33" s="12" t="n">
        <f aca="false">IF(OR($A33="",BD$4=""),"",SUMPRODUCT(--(INDEX(Matrix!$C$5:$EV$304,0,$B33)&gt;0),--(INDEX(Matrix!$C$5:$EV$304,0,BD$3)&gt;0)))</f>
        <v>8</v>
      </c>
      <c r="BE33" s="12" t="n">
        <f aca="false">IF(OR($A33="",BE$4=""),"",SUMPRODUCT(--(INDEX(Matrix!$C$5:$EV$304,0,$B33)&gt;0),--(INDEX(Matrix!$C$5:$EV$304,0,BE$3)&gt;0)))</f>
        <v>7</v>
      </c>
      <c r="BF33" s="12" t="n">
        <f aca="false">IF(OR($A33="",BF$4=""),"",SUMPRODUCT(--(INDEX(Matrix!$C$5:$EV$304,0,$B33)&gt;0),--(INDEX(Matrix!$C$5:$EV$304,0,BF$3)&gt;0)))</f>
        <v>7</v>
      </c>
      <c r="BG33" s="12" t="n">
        <f aca="false">IF(OR($A33="",BG$4=""),"",SUMPRODUCT(--(INDEX(Matrix!$C$5:$EV$304,0,$B33)&gt;0),--(INDEX(Matrix!$C$5:$EV$304,0,BG$3)&gt;0)))</f>
        <v>7</v>
      </c>
      <c r="BH33" s="12" t="n">
        <f aca="false">IF(OR($A33="",BH$4=""),"",SUMPRODUCT(--(INDEX(Matrix!$C$5:$EV$304,0,$B33)&gt;0),--(INDEX(Matrix!$C$5:$EV$304,0,BH$3)&gt;0)))</f>
        <v>8</v>
      </c>
      <c r="BI33" s="12" t="n">
        <f aca="false">IF(OR($A33="",BI$4=""),"",SUMPRODUCT(--(INDEX(Matrix!$C$5:$EV$304,0,$B33)&gt;0),--(INDEX(Matrix!$C$5:$EV$304,0,BI$3)&gt;0)))</f>
        <v>8</v>
      </c>
      <c r="BJ33" s="12" t="n">
        <f aca="false">IF(OR($A33="",BJ$4=""),"",SUMPRODUCT(--(INDEX(Matrix!$C$5:$EV$304,0,$B33)&gt;0),--(INDEX(Matrix!$C$5:$EV$304,0,BJ$3)&gt;0)))</f>
        <v>0</v>
      </c>
      <c r="BK33" s="12" t="n">
        <f aca="false">IF(OR($A33="",BK$4=""),"",SUMPRODUCT(--(INDEX(Matrix!$C$5:$EV$304,0,$B33)&gt;0),--(INDEX(Matrix!$C$5:$EV$304,0,BK$3)&gt;0)))</f>
        <v>9</v>
      </c>
      <c r="BL33" s="12" t="n">
        <f aca="false">IF(OR($A33="",BL$4=""),"",SUMPRODUCT(--(INDEX(Matrix!$C$5:$EV$304,0,$B33)&gt;0),--(INDEX(Matrix!$C$5:$EV$304,0,BL$3)&gt;0)))</f>
        <v>10</v>
      </c>
      <c r="BM33" s="12" t="n">
        <f aca="false">IF(OR($A33="",BM$4=""),"",SUMPRODUCT(--(INDEX(Matrix!$C$5:$EV$304,0,$B33)&gt;0),--(INDEX(Matrix!$C$5:$EV$304,0,BM$3)&gt;0)))</f>
        <v>10</v>
      </c>
      <c r="BN33" s="12" t="n">
        <f aca="false">IF(OR($A33="",BN$4=""),"",SUMPRODUCT(--(INDEX(Matrix!$C$5:$EV$304,0,$B33)&gt;0),--(INDEX(Matrix!$C$5:$EV$304,0,BN$3)&gt;0)))</f>
        <v>8</v>
      </c>
      <c r="BO33" s="12" t="n">
        <f aca="false">IF(OR($A33="",BO$4=""),"",SUMPRODUCT(--(INDEX(Matrix!$C$5:$EV$304,0,$B33)&gt;0),--(INDEX(Matrix!$C$5:$EV$304,0,BO$3)&gt;0)))</f>
        <v>2</v>
      </c>
      <c r="BP33" s="12" t="n">
        <f aca="false">IF(OR($A33="",BP$4=""),"",SUMPRODUCT(--(INDEX(Matrix!$C$5:$EV$304,0,$B33)&gt;0),--(INDEX(Matrix!$C$5:$EV$304,0,BP$3)&gt;0)))</f>
        <v>0</v>
      </c>
      <c r="BQ33" s="12" t="n">
        <f aca="false">IF(OR($A33="",BQ$4=""),"",SUMPRODUCT(--(INDEX(Matrix!$C$5:$EV$304,0,$B33)&gt;0),--(INDEX(Matrix!$C$5:$EV$304,0,BQ$3)&gt;0)))</f>
        <v>0</v>
      </c>
      <c r="BR33" s="12" t="n">
        <f aca="false">IF(OR($A33="",BR$4=""),"",SUMPRODUCT(--(INDEX(Matrix!$C$5:$EV$304,0,$B33)&gt;0),--(INDEX(Matrix!$C$5:$EV$304,0,BR$3)&gt;0)))</f>
        <v>0</v>
      </c>
      <c r="BS33" s="12" t="n">
        <f aca="false">IF(OR($A33="",BS$4=""),"",SUMPRODUCT(--(INDEX(Matrix!$C$5:$EV$304,0,$B33)&gt;0),--(INDEX(Matrix!$C$5:$EV$304,0,BS$3)&gt;0)))</f>
        <v>0</v>
      </c>
      <c r="BT33" s="12" t="n">
        <f aca="false">IF(OR($A33="",BT$4=""),"",SUMPRODUCT(--(INDEX(Matrix!$C$5:$EV$304,0,$B33)&gt;0),--(INDEX(Matrix!$C$5:$EV$304,0,BT$3)&gt;0)))</f>
        <v>0</v>
      </c>
      <c r="BU33" s="12" t="n">
        <f aca="false">IF(OR($A33="",BU$4=""),"",SUMPRODUCT(--(INDEX(Matrix!$C$5:$EV$304,0,$B33)&gt;0),--(INDEX(Matrix!$C$5:$EV$304,0,BU$3)&gt;0)))</f>
        <v>1</v>
      </c>
      <c r="BV33" s="12" t="n">
        <f aca="false">IF(OR($A33="",BV$4=""),"",SUMPRODUCT(--(INDEX(Matrix!$C$5:$EV$304,0,$B33)&gt;0),--(INDEX(Matrix!$C$5:$EV$304,0,BV$3)&gt;0)))</f>
        <v>0</v>
      </c>
      <c r="BW33" s="12" t="n">
        <f aca="false">IF(OR($A33="",BW$4=""),"",SUMPRODUCT(--(INDEX(Matrix!$C$5:$EV$304,0,$B33)&gt;0),--(INDEX(Matrix!$C$5:$EV$304,0,BW$3)&gt;0)))</f>
        <v>0</v>
      </c>
      <c r="BX33" s="12" t="n">
        <f aca="false">IF(OR($A33="",BX$4=""),"",SUMPRODUCT(--(INDEX(Matrix!$C$5:$EV$304,0,$B33)&gt;0),--(INDEX(Matrix!$C$5:$EV$304,0,BX$3)&gt;0)))</f>
        <v>0</v>
      </c>
      <c r="BY33" s="12" t="n">
        <f aca="false">IF(OR($A33="",BY$4=""),"",SUMPRODUCT(--(INDEX(Matrix!$C$5:$EV$304,0,$B33)&gt;0),--(INDEX(Matrix!$C$5:$EV$304,0,BY$3)&gt;0)))</f>
        <v>0</v>
      </c>
      <c r="BZ33" s="12" t="n">
        <f aca="false">IF(OR($A33="",BZ$4=""),"",SUMPRODUCT(--(INDEX(Matrix!$C$5:$EV$304,0,$B33)&gt;0),--(INDEX(Matrix!$C$5:$EV$304,0,BZ$3)&gt;0)))</f>
        <v>1</v>
      </c>
      <c r="CA33" s="12" t="n">
        <f aca="false">IF(OR($A33="",CA$4=""),"",SUMPRODUCT(--(INDEX(Matrix!$C$5:$EV$304,0,$B33)&gt;0),--(INDEX(Matrix!$C$5:$EV$304,0,CA$3)&gt;0)))</f>
        <v>1</v>
      </c>
      <c r="CB33" s="12" t="n">
        <f aca="false">IF(OR($A33="",CB$4=""),"",SUMPRODUCT(--(INDEX(Matrix!$C$5:$EV$304,0,$B33)&gt;0),--(INDEX(Matrix!$C$5:$EV$304,0,CB$3)&gt;0)))</f>
        <v>0</v>
      </c>
      <c r="CC33" s="12" t="n">
        <f aca="false">IF(OR($A33="",CC$4=""),"",SUMPRODUCT(--(INDEX(Matrix!$C$5:$EV$304,0,$B33)&gt;0),--(INDEX(Matrix!$C$5:$EV$304,0,CC$3)&gt;0)))</f>
        <v>0</v>
      </c>
      <c r="CD33" s="12" t="n">
        <f aca="false">IF(OR($A33="",CD$4=""),"",SUMPRODUCT(--(INDEX(Matrix!$C$5:$EV$304,0,$B33)&gt;0),--(INDEX(Matrix!$C$5:$EV$304,0,CD$3)&gt;0)))</f>
        <v>6</v>
      </c>
      <c r="CE33" s="12" t="n">
        <f aca="false">IF(OR($A33="",CE$4=""),"",SUMPRODUCT(--(INDEX(Matrix!$C$5:$EV$304,0,$B33)&gt;0),--(INDEX(Matrix!$C$5:$EV$304,0,CE$3)&gt;0)))</f>
        <v>8</v>
      </c>
      <c r="CF33" s="12" t="n">
        <f aca="false">IF(OR($A33="",CF$4=""),"",SUMPRODUCT(--(INDEX(Matrix!$C$5:$EV$304,0,$B33)&gt;0),--(INDEX(Matrix!$C$5:$EV$304,0,CF$3)&gt;0)))</f>
        <v>2</v>
      </c>
      <c r="CG33" s="12" t="n">
        <f aca="false">IF(OR($A33="",CG$4=""),"",SUMPRODUCT(--(INDEX(Matrix!$C$5:$EV$304,0,$B33)&gt;0),--(INDEX(Matrix!$C$5:$EV$304,0,CG$3)&gt;0)))</f>
        <v>6</v>
      </c>
      <c r="CH33" s="12" t="n">
        <f aca="false">IF(OR($A33="",CH$4=""),"",SUMPRODUCT(--(INDEX(Matrix!$C$5:$EV$304,0,$B33)&gt;0),--(INDEX(Matrix!$C$5:$EV$304,0,CH$3)&gt;0)))</f>
        <v>1</v>
      </c>
      <c r="CI33" s="12" t="n">
        <f aca="false">IF(OR($A33="",CI$4=""),"",SUMPRODUCT(--(INDEX(Matrix!$C$5:$EV$304,0,$B33)&gt;0),--(INDEX(Matrix!$C$5:$EV$304,0,CI$3)&gt;0)))</f>
        <v>9</v>
      </c>
      <c r="CJ33" s="12" t="n">
        <f aca="false">IF(OR($A33="",CJ$4=""),"",SUMPRODUCT(--(INDEX(Matrix!$C$5:$EV$304,0,$B33)&gt;0),--(INDEX(Matrix!$C$5:$EV$304,0,CJ$3)&gt;0)))</f>
        <v>2</v>
      </c>
      <c r="CK33" s="12" t="n">
        <f aca="false">IF(OR($A33="",CK$4=""),"",SUMPRODUCT(--(INDEX(Matrix!$C$5:$EV$304,0,$B33)&gt;0),--(INDEX(Matrix!$C$5:$EV$304,0,CK$3)&gt;0)))</f>
        <v>8</v>
      </c>
      <c r="CL33" s="12" t="n">
        <f aca="false">IF(OR($A33="",CL$4=""),"",SUMPRODUCT(--(INDEX(Matrix!$C$5:$EV$304,0,$B33)&gt;0),--(INDEX(Matrix!$C$5:$EV$304,0,CL$3)&gt;0)))</f>
        <v>3</v>
      </c>
      <c r="CM33" s="12" t="n">
        <f aca="false">IF(OR($A33="",CM$4=""),"",SUMPRODUCT(--(INDEX(Matrix!$C$5:$EV$304,0,$B33)&gt;0),--(INDEX(Matrix!$C$5:$EV$304,0,CM$3)&gt;0)))</f>
        <v>9</v>
      </c>
      <c r="CN33" s="12" t="n">
        <f aca="false">IF(OR($A33="",CN$4=""),"",SUMPRODUCT(--(INDEX(Matrix!$C$5:$EV$304,0,$B33)&gt;0),--(INDEX(Matrix!$C$5:$EV$304,0,CN$3)&gt;0)))</f>
        <v>9</v>
      </c>
      <c r="CO33" s="12" t="n">
        <f aca="false">IF(OR($A33="",CO$4=""),"",SUMPRODUCT(--(INDEX(Matrix!$C$5:$EV$304,0,$B33)&gt;0),--(INDEX(Matrix!$C$5:$EV$304,0,CO$3)&gt;0)))</f>
        <v>9</v>
      </c>
      <c r="CP33" s="12" t="n">
        <f aca="false">IF(OR($A33="",CP$4=""),"",SUMPRODUCT(--(INDEX(Matrix!$C$5:$EV$304,0,$B33)&gt;0),--(INDEX(Matrix!$C$5:$EV$304,0,CP$3)&gt;0)))</f>
        <v>6</v>
      </c>
      <c r="CQ33" s="12" t="n">
        <f aca="false">IF(OR($A33="",CQ$4=""),"",SUMPRODUCT(--(INDEX(Matrix!$C$5:$EV$304,0,$B33)&gt;0),--(INDEX(Matrix!$C$5:$EV$304,0,CQ$3)&gt;0)))</f>
        <v>6</v>
      </c>
      <c r="CR33" s="12" t="n">
        <f aca="false">IF(OR($A33="",CR$4=""),"",SUMPRODUCT(--(INDEX(Matrix!$C$5:$EV$304,0,$B33)&gt;0),--(INDEX(Matrix!$C$5:$EV$304,0,CR$3)&gt;0)))</f>
        <v>9</v>
      </c>
      <c r="CS33" s="12" t="n">
        <f aca="false">IF(OR($A33="",CS$4=""),"",SUMPRODUCT(--(INDEX(Matrix!$C$5:$EV$304,0,$B33)&gt;0),--(INDEX(Matrix!$C$5:$EV$304,0,CS$3)&gt;0)))</f>
        <v>9</v>
      </c>
      <c r="CT33" s="12" t="n">
        <f aca="false">IF(OR($A33="",CT$4=""),"",SUMPRODUCT(--(INDEX(Matrix!$C$5:$EV$304,0,$B33)&gt;0),--(INDEX(Matrix!$C$5:$EV$304,0,CT$3)&gt;0)))</f>
        <v>9</v>
      </c>
      <c r="CU33" s="12" t="n">
        <f aca="false">IF(OR($A33="",CU$4=""),"",SUMPRODUCT(--(INDEX(Matrix!$C$5:$EV$304,0,$B33)&gt;0),--(INDEX(Matrix!$C$5:$EV$304,0,CU$3)&gt;0)))</f>
        <v>7</v>
      </c>
      <c r="CV33" s="12" t="n">
        <f aca="false">IF(OR($A33="",CV$4=""),"",SUMPRODUCT(--(INDEX(Matrix!$C$5:$EV$304,0,$B33)&gt;0),--(INDEX(Matrix!$C$5:$EV$304,0,CV$3)&gt;0)))</f>
        <v>9</v>
      </c>
      <c r="CW33" s="12" t="n">
        <f aca="false">IF(OR($A33="",CW$4=""),"",SUMPRODUCT(--(INDEX(Matrix!$C$5:$EV$304,0,$B33)&gt;0),--(INDEX(Matrix!$C$5:$EV$304,0,CW$3)&gt;0)))</f>
        <v>5</v>
      </c>
      <c r="CX33" s="12" t="n">
        <f aca="false">IF(OR($A33="",CX$4=""),"",SUMPRODUCT(--(INDEX(Matrix!$C$5:$EV$304,0,$B33)&gt;0),--(INDEX(Matrix!$C$5:$EV$304,0,CX$3)&gt;0)))</f>
        <v>7</v>
      </c>
      <c r="CY33" s="12" t="n">
        <f aca="false">IF(OR($A33="",CY$4=""),"",SUMPRODUCT(--(INDEX(Matrix!$C$5:$EV$304,0,$B33)&gt;0),--(INDEX(Matrix!$C$5:$EV$304,0,CY$3)&gt;0)))</f>
        <v>7</v>
      </c>
      <c r="CZ33" s="12" t="n">
        <f aca="false">IF(OR($A33="",CZ$4=""),"",SUMPRODUCT(--(INDEX(Matrix!$C$5:$EV$304,0,$B33)&gt;0),--(INDEX(Matrix!$C$5:$EV$304,0,CZ$3)&gt;0)))</f>
        <v>0</v>
      </c>
      <c r="DA33" s="12" t="n">
        <f aca="false">IF(OR($A33="",DA$4=""),"",SUMPRODUCT(--(INDEX(Matrix!$C$5:$EV$304,0,$B33)&gt;0),--(INDEX(Matrix!$C$5:$EV$304,0,DA$3)&gt;0)))</f>
        <v>9</v>
      </c>
      <c r="DB33" s="12" t="n">
        <f aca="false">IF(OR($A33="",DB$4=""),"",SUMPRODUCT(--(INDEX(Matrix!$C$5:$EV$304,0,$B33)&gt;0),--(INDEX(Matrix!$C$5:$EV$304,0,DB$3)&gt;0)))</f>
        <v>0</v>
      </c>
      <c r="DC33" s="12" t="n">
        <f aca="false">IF(OR($A33="",DC$4=""),"",SUMPRODUCT(--(INDEX(Matrix!$C$5:$EV$304,0,$B33)&gt;0),--(INDEX(Matrix!$C$5:$EV$304,0,DC$3)&gt;0)))</f>
        <v>0</v>
      </c>
      <c r="DD33" s="12" t="n">
        <f aca="false">IF(OR($A33="",DD$4=""),"",SUMPRODUCT(--(INDEX(Matrix!$C$5:$EV$304,0,$B33)&gt;0),--(INDEX(Matrix!$C$5:$EV$304,0,DD$3)&gt;0)))</f>
        <v>5</v>
      </c>
      <c r="DE33" s="12" t="str">
        <f aca="false">IF(OR($A33="",DE$4=""),"",SUMPRODUCT(--(INDEX(Matrix!$C$5:$EV$304,0,$B33)&gt;0),--(INDEX(Matrix!$C$5:$EV$304,0,DE$3)&gt;0)))</f>
        <v/>
      </c>
      <c r="DF33" s="12" t="str">
        <f aca="false">IF(OR($A33="",DF$4=""),"",SUMPRODUCT(--(INDEX(Matrix!$C$5:$EV$304,0,$B33)&gt;0),--(INDEX(Matrix!$C$5:$EV$304,0,DF$3)&gt;0)))</f>
        <v/>
      </c>
      <c r="DG33" s="12" t="str">
        <f aca="false">IF(OR($A33="",DG$4=""),"",SUMPRODUCT(--(INDEX(Matrix!$C$5:$EV$304,0,$B33)&gt;0),--(INDEX(Matrix!$C$5:$EV$304,0,DG$3)&gt;0)))</f>
        <v/>
      </c>
      <c r="DH33" s="12" t="str">
        <f aca="false">IF(OR($A33="",DH$4=""),"",SUMPRODUCT(--(INDEX(Matrix!$C$5:$EV$304,0,$B33)&gt;0),--(INDEX(Matrix!$C$5:$EV$304,0,DH$3)&gt;0)))</f>
        <v/>
      </c>
      <c r="DI33" s="12" t="str">
        <f aca="false">IF(OR($A33="",DI$4=""),"",SUMPRODUCT(--(INDEX(Matrix!$C$5:$EV$304,0,$B33)&gt;0),--(INDEX(Matrix!$C$5:$EV$304,0,DI$3)&gt;0)))</f>
        <v/>
      </c>
      <c r="DJ33" s="12" t="str">
        <f aca="false">IF(OR($A33="",DJ$4=""),"",SUMPRODUCT(--(INDEX(Matrix!$C$5:$EV$304,0,$B33)&gt;0),--(INDEX(Matrix!$C$5:$EV$304,0,DJ$3)&gt;0)))</f>
        <v/>
      </c>
      <c r="DK33" s="12" t="str">
        <f aca="false">IF(OR($A33="",DK$4=""),"",SUMPRODUCT(--(INDEX(Matrix!$C$5:$EV$304,0,$B33)&gt;0),--(INDEX(Matrix!$C$5:$EV$304,0,DK$3)&gt;0)))</f>
        <v/>
      </c>
      <c r="DL33" s="12" t="str">
        <f aca="false">IF(OR($A33="",DL$4=""),"",SUMPRODUCT(--(INDEX(Matrix!$C$5:$EV$304,0,$B33)&gt;0),--(INDEX(Matrix!$C$5:$EV$304,0,DL$3)&gt;0)))</f>
        <v/>
      </c>
      <c r="DM33" s="12" t="str">
        <f aca="false">IF(OR($A33="",DM$4=""),"",SUMPRODUCT(--(INDEX(Matrix!$C$5:$EV$304,0,$B33)&gt;0),--(INDEX(Matrix!$C$5:$EV$304,0,DM$3)&gt;0)))</f>
        <v/>
      </c>
      <c r="DN33" s="12" t="str">
        <f aca="false">IF(OR($A33="",DN$4=""),"",SUMPRODUCT(--(INDEX(Matrix!$C$5:$EV$304,0,$B33)&gt;0),--(INDEX(Matrix!$C$5:$EV$304,0,DN$3)&gt;0)))</f>
        <v/>
      </c>
      <c r="DO33" s="12" t="str">
        <f aca="false">IF(OR($A33="",DO$4=""),"",SUMPRODUCT(--(INDEX(Matrix!$C$5:$EV$304,0,$B33)&gt;0),--(INDEX(Matrix!$C$5:$EV$304,0,DO$3)&gt;0)))</f>
        <v/>
      </c>
      <c r="DP33" s="12" t="str">
        <f aca="false">IF(OR($A33="",DP$4=""),"",SUMPRODUCT(--(INDEX(Matrix!$C$5:$EV$304,0,$B33)&gt;0),--(INDEX(Matrix!$C$5:$EV$304,0,DP$3)&gt;0)))</f>
        <v/>
      </c>
      <c r="DQ33" s="12" t="str">
        <f aca="false">IF(OR($A33="",DQ$4=""),"",SUMPRODUCT(--(INDEX(Matrix!$C$5:$EV$304,0,$B33)&gt;0),--(INDEX(Matrix!$C$5:$EV$304,0,DQ$3)&gt;0)))</f>
        <v/>
      </c>
      <c r="DR33" s="12" t="str">
        <f aca="false">IF(OR($A33="",DR$4=""),"",SUMPRODUCT(--(INDEX(Matrix!$C$5:$EV$304,0,$B33)&gt;0),--(INDEX(Matrix!$C$5:$EV$304,0,DR$3)&gt;0)))</f>
        <v/>
      </c>
      <c r="DS33" s="12" t="str">
        <f aca="false">IF(OR($A33="",DS$4=""),"",SUMPRODUCT(--(INDEX(Matrix!$C$5:$EV$304,0,$B33)&gt;0),--(INDEX(Matrix!$C$5:$EV$304,0,DS$3)&gt;0)))</f>
        <v/>
      </c>
      <c r="DT33" s="12" t="str">
        <f aca="false">IF(OR($A33="",DT$4=""),"",SUMPRODUCT(--(INDEX(Matrix!$C$5:$EV$304,0,$B33)&gt;0),--(INDEX(Matrix!$C$5:$EV$304,0,DT$3)&gt;0)))</f>
        <v/>
      </c>
      <c r="DU33" s="12" t="str">
        <f aca="false">IF(OR($A33="",DU$4=""),"",SUMPRODUCT(--(INDEX(Matrix!$C$5:$EV$304,0,$B33)&gt;0),--(INDEX(Matrix!$C$5:$EV$304,0,DU$3)&gt;0)))</f>
        <v/>
      </c>
      <c r="DV33" s="12" t="str">
        <f aca="false">IF(OR($A33="",DV$4=""),"",SUMPRODUCT(--(INDEX(Matrix!$C$5:$EV$304,0,$B33)&gt;0),--(INDEX(Matrix!$C$5:$EV$304,0,DV$3)&gt;0)))</f>
        <v/>
      </c>
      <c r="DW33" s="12" t="str">
        <f aca="false">IF(OR($A33="",DW$4=""),"",SUMPRODUCT(--(INDEX(Matrix!$C$5:$EV$304,0,$B33)&gt;0),--(INDEX(Matrix!$C$5:$EV$304,0,DW$3)&gt;0)))</f>
        <v/>
      </c>
      <c r="DX33" s="12" t="str">
        <f aca="false">IF(OR($A33="",DX$4=""),"",SUMPRODUCT(--(INDEX(Matrix!$C$5:$EV$304,0,$B33)&gt;0),--(INDEX(Matrix!$C$5:$EV$304,0,DX$3)&gt;0)))</f>
        <v/>
      </c>
      <c r="DY33" s="12" t="str">
        <f aca="false">IF(OR($A33="",DY$4=""),"",SUMPRODUCT(--(INDEX(Matrix!$C$5:$EV$304,0,$B33)&gt;0),--(INDEX(Matrix!$C$5:$EV$304,0,DY$3)&gt;0)))</f>
        <v/>
      </c>
      <c r="DZ33" s="12" t="str">
        <f aca="false">IF(OR($A33="",DZ$4=""),"",SUMPRODUCT(--(INDEX(Matrix!$C$5:$EV$304,0,$B33)&gt;0),--(INDEX(Matrix!$C$5:$EV$304,0,DZ$3)&gt;0)))</f>
        <v/>
      </c>
      <c r="EA33" s="12" t="str">
        <f aca="false">IF(OR($A33="",EA$4=""),"",SUMPRODUCT(--(INDEX(Matrix!$C$5:$EV$304,0,$B33)&gt;0),--(INDEX(Matrix!$C$5:$EV$304,0,EA$3)&gt;0)))</f>
        <v/>
      </c>
      <c r="EB33" s="12" t="str">
        <f aca="false">IF(OR($A33="",EB$4=""),"",SUMPRODUCT(--(INDEX(Matrix!$C$5:$EV$304,0,$B33)&gt;0),--(INDEX(Matrix!$C$5:$EV$304,0,EB$3)&gt;0)))</f>
        <v/>
      </c>
      <c r="EC33" s="12" t="str">
        <f aca="false">IF(OR($A33="",EC$4=""),"",SUMPRODUCT(--(INDEX(Matrix!$C$5:$EV$304,0,$B33)&gt;0),--(INDEX(Matrix!$C$5:$EV$304,0,EC$3)&gt;0)))</f>
        <v/>
      </c>
      <c r="ED33" s="12" t="str">
        <f aca="false">IF(OR($A33="",ED$4=""),"",SUMPRODUCT(--(INDEX(Matrix!$C$5:$EV$304,0,$B33)&gt;0),--(INDEX(Matrix!$C$5:$EV$304,0,ED$3)&gt;0)))</f>
        <v/>
      </c>
      <c r="EE33" s="12" t="str">
        <f aca="false">IF(OR($A33="",EE$4=""),"",SUMPRODUCT(--(INDEX(Matrix!$C$5:$EV$304,0,$B33)&gt;0),--(INDEX(Matrix!$C$5:$EV$304,0,EE$3)&gt;0)))</f>
        <v/>
      </c>
      <c r="EF33" s="12" t="str">
        <f aca="false">IF(OR($A33="",EF$4=""),"",SUMPRODUCT(--(INDEX(Matrix!$C$5:$EV$304,0,$B33)&gt;0),--(INDEX(Matrix!$C$5:$EV$304,0,EF$3)&gt;0)))</f>
        <v/>
      </c>
      <c r="EG33" s="12" t="str">
        <f aca="false">IF(OR($A33="",EG$4=""),"",SUMPRODUCT(--(INDEX(Matrix!$C$5:$EV$304,0,$B33)&gt;0),--(INDEX(Matrix!$C$5:$EV$304,0,EG$3)&gt;0)))</f>
        <v/>
      </c>
      <c r="EH33" s="12" t="str">
        <f aca="false">IF(OR($A33="",EH$4=""),"",SUMPRODUCT(--(INDEX(Matrix!$C$5:$EV$304,0,$B33)&gt;0),--(INDEX(Matrix!$C$5:$EV$304,0,EH$3)&gt;0)))</f>
        <v/>
      </c>
      <c r="EI33" s="12" t="str">
        <f aca="false">IF(OR($A33="",EI$4=""),"",SUMPRODUCT(--(INDEX(Matrix!$C$5:$EV$304,0,$B33)&gt;0),--(INDEX(Matrix!$C$5:$EV$304,0,EI$3)&gt;0)))</f>
        <v/>
      </c>
      <c r="EJ33" s="12" t="str">
        <f aca="false">IF(OR($A33="",EJ$4=""),"",SUMPRODUCT(--(INDEX(Matrix!$C$5:$EV$304,0,$B33)&gt;0),--(INDEX(Matrix!$C$5:$EV$304,0,EJ$3)&gt;0)))</f>
        <v/>
      </c>
      <c r="EK33" s="12" t="str">
        <f aca="false">IF(OR($A33="",EK$4=""),"",SUMPRODUCT(--(INDEX(Matrix!$C$5:$EV$304,0,$B33)&gt;0),--(INDEX(Matrix!$C$5:$EV$304,0,EK$3)&gt;0)))</f>
        <v/>
      </c>
      <c r="EL33" s="12" t="str">
        <f aca="false">IF(OR($A33="",EL$4=""),"",SUMPRODUCT(--(INDEX(Matrix!$C$5:$EV$304,0,$B33)&gt;0),--(INDEX(Matrix!$C$5:$EV$304,0,EL$3)&gt;0)))</f>
        <v/>
      </c>
      <c r="EM33" s="12" t="str">
        <f aca="false">IF(OR($A33="",EM$4=""),"",SUMPRODUCT(--(INDEX(Matrix!$C$5:$EV$304,0,$B33)&gt;0),--(INDEX(Matrix!$C$5:$EV$304,0,EM$3)&gt;0)))</f>
        <v/>
      </c>
      <c r="EN33" s="12" t="str">
        <f aca="false">IF(OR($A33="",EN$4=""),"",SUMPRODUCT(--(INDEX(Matrix!$C$5:$EV$304,0,$B33)&gt;0),--(INDEX(Matrix!$C$5:$EV$304,0,EN$3)&gt;0)))</f>
        <v/>
      </c>
      <c r="EO33" s="12" t="str">
        <f aca="false">IF(OR($A33="",EO$4=""),"",SUMPRODUCT(--(INDEX(Matrix!$C$5:$EV$304,0,$B33)&gt;0),--(INDEX(Matrix!$C$5:$EV$304,0,EO$3)&gt;0)))</f>
        <v/>
      </c>
      <c r="EP33" s="12" t="str">
        <f aca="false">IF(OR($A33="",EP$4=""),"",SUMPRODUCT(--(INDEX(Matrix!$C$5:$EV$304,0,$B33)&gt;0),--(INDEX(Matrix!$C$5:$EV$304,0,EP$3)&gt;0)))</f>
        <v/>
      </c>
      <c r="EQ33" s="12" t="str">
        <f aca="false">IF(OR($A33="",EQ$4=""),"",SUMPRODUCT(--(INDEX(Matrix!$C$5:$EV$304,0,$B33)&gt;0),--(INDEX(Matrix!$C$5:$EV$304,0,EQ$3)&gt;0)))</f>
        <v/>
      </c>
      <c r="ER33" s="12" t="str">
        <f aca="false">IF(OR($A33="",ER$4=""),"",SUMPRODUCT(--(INDEX(Matrix!$C$5:$EV$304,0,$B33)&gt;0),--(INDEX(Matrix!$C$5:$EV$304,0,ER$3)&gt;0)))</f>
        <v/>
      </c>
      <c r="ES33" s="12" t="str">
        <f aca="false">IF(OR($A33="",ES$4=""),"",SUMPRODUCT(--(INDEX(Matrix!$C$5:$EV$304,0,$B33)&gt;0),--(INDEX(Matrix!$C$5:$EV$304,0,ES$3)&gt;0)))</f>
        <v/>
      </c>
      <c r="ET33" s="12" t="str">
        <f aca="false">IF(OR($A33="",ET$4=""),"",SUMPRODUCT(--(INDEX(Matrix!$C$5:$EV$304,0,$B33)&gt;0),--(INDEX(Matrix!$C$5:$EV$304,0,ET$3)&gt;0)))</f>
        <v/>
      </c>
      <c r="EU33" s="12" t="str">
        <f aca="false">IF(OR($A33="",EU$4=""),"",SUMPRODUCT(--(INDEX(Matrix!$C$5:$EV$304,0,$B33)&gt;0),--(INDEX(Matrix!$C$5:$EV$304,0,EU$3)&gt;0)))</f>
        <v/>
      </c>
      <c r="EV33" s="12" t="str">
        <f aca="false">IF(OR($A33="",EV$4=""),"",SUMPRODUCT(--(INDEX(Matrix!$C$5:$EV$304,0,$B33)&gt;0),--(INDEX(Matrix!$C$5:$EV$304,0,EV$3)&gt;0)))</f>
        <v/>
      </c>
    </row>
    <row r="34" customFormat="false" ht="15" hidden="false" customHeight="false" outlineLevel="0" collapsed="false">
      <c r="A34" s="6" t="str">
        <f aca="false">IF(INDEX(Products!$A$2:$A$151,$B34)="","",INDEX(Products!$A$2:$A$151,$B34))</f>
        <v>Scadia 100</v>
      </c>
      <c r="B34" s="23" t="n">
        <v>30</v>
      </c>
      <c r="C34" s="12" t="n">
        <f aca="false">IF(OR($A34="",C$4=""),"",SUMPRODUCT(--(INDEX(Matrix!$C$5:$EV$304,0,$B34)&gt;0),--(INDEX(Matrix!$C$5:$EV$304,0,C$3)&gt;0)))</f>
        <v>7</v>
      </c>
      <c r="D34" s="12" t="n">
        <f aca="false">IF(OR($A34="",D$4=""),"",SUMPRODUCT(--(INDEX(Matrix!$C$5:$EV$304,0,$B34)&gt;0),--(INDEX(Matrix!$C$5:$EV$304,0,D$3)&gt;0)))</f>
        <v>7</v>
      </c>
      <c r="E34" s="12" t="n">
        <f aca="false">IF(OR($A34="",E$4=""),"",SUMPRODUCT(--(INDEX(Matrix!$C$5:$EV$304,0,$B34)&gt;0),--(INDEX(Matrix!$C$5:$EV$304,0,E$3)&gt;0)))</f>
        <v>7</v>
      </c>
      <c r="F34" s="12" t="n">
        <f aca="false">IF(OR($A34="",F$4=""),"",SUMPRODUCT(--(INDEX(Matrix!$C$5:$EV$304,0,$B34)&gt;0),--(INDEX(Matrix!$C$5:$EV$304,0,F$3)&gt;0)))</f>
        <v>7</v>
      </c>
      <c r="G34" s="12" t="n">
        <f aca="false">IF(OR($A34="",G$4=""),"",SUMPRODUCT(--(INDEX(Matrix!$C$5:$EV$304,0,$B34)&gt;0),--(INDEX(Matrix!$C$5:$EV$304,0,G$3)&gt;0)))</f>
        <v>7</v>
      </c>
      <c r="H34" s="12" t="n">
        <f aca="false">IF(OR($A34="",H$4=""),"",SUMPRODUCT(--(INDEX(Matrix!$C$5:$EV$304,0,$B34)&gt;0),--(INDEX(Matrix!$C$5:$EV$304,0,H$3)&gt;0)))</f>
        <v>7</v>
      </c>
      <c r="I34" s="12" t="n">
        <f aca="false">IF(OR($A34="",I$4=""),"",SUMPRODUCT(--(INDEX(Matrix!$C$5:$EV$304,0,$B34)&gt;0),--(INDEX(Matrix!$C$5:$EV$304,0,I$3)&gt;0)))</f>
        <v>8</v>
      </c>
      <c r="J34" s="12" t="n">
        <f aca="false">IF(OR($A34="",J$4=""),"",SUMPRODUCT(--(INDEX(Matrix!$C$5:$EV$304,0,$B34)&gt;0),--(INDEX(Matrix!$C$5:$EV$304,0,J$3)&gt;0)))</f>
        <v>8</v>
      </c>
      <c r="K34" s="12" t="n">
        <f aca="false">IF(OR($A34="",K$4=""),"",SUMPRODUCT(--(INDEX(Matrix!$C$5:$EV$304,0,$B34)&gt;0),--(INDEX(Matrix!$C$5:$EV$304,0,K$3)&gt;0)))</f>
        <v>7</v>
      </c>
      <c r="L34" s="12" t="n">
        <f aca="false">IF(OR($A34="",L$4=""),"",SUMPRODUCT(--(INDEX(Matrix!$C$5:$EV$304,0,$B34)&gt;0),--(INDEX(Matrix!$C$5:$EV$304,0,L$3)&gt;0)))</f>
        <v>7</v>
      </c>
      <c r="M34" s="12" t="n">
        <f aca="false">IF(OR($A34="",M$4=""),"",SUMPRODUCT(--(INDEX(Matrix!$C$5:$EV$304,0,$B34)&gt;0),--(INDEX(Matrix!$C$5:$EV$304,0,M$3)&gt;0)))</f>
        <v>7</v>
      </c>
      <c r="N34" s="12" t="n">
        <f aca="false">IF(OR($A34="",N$4=""),"",SUMPRODUCT(--(INDEX(Matrix!$C$5:$EV$304,0,$B34)&gt;0),--(INDEX(Matrix!$C$5:$EV$304,0,N$3)&gt;0)))</f>
        <v>7</v>
      </c>
      <c r="O34" s="12" t="n">
        <f aca="false">IF(OR($A34="",O$4=""),"",SUMPRODUCT(--(INDEX(Matrix!$C$5:$EV$304,0,$B34)&gt;0),--(INDEX(Matrix!$C$5:$EV$304,0,O$3)&gt;0)))</f>
        <v>7</v>
      </c>
      <c r="P34" s="12" t="n">
        <f aca="false">IF(OR($A34="",P$4=""),"",SUMPRODUCT(--(INDEX(Matrix!$C$5:$EV$304,0,$B34)&gt;0),--(INDEX(Matrix!$C$5:$EV$304,0,P$3)&gt;0)))</f>
        <v>7</v>
      </c>
      <c r="Q34" s="12" t="n">
        <f aca="false">IF(OR($A34="",Q$4=""),"",SUMPRODUCT(--(INDEX(Matrix!$C$5:$EV$304,0,$B34)&gt;0),--(INDEX(Matrix!$C$5:$EV$304,0,Q$3)&gt;0)))</f>
        <v>7</v>
      </c>
      <c r="R34" s="12" t="n">
        <f aca="false">IF(OR($A34="",R$4=""),"",SUMPRODUCT(--(INDEX(Matrix!$C$5:$EV$304,0,$B34)&gt;0),--(INDEX(Matrix!$C$5:$EV$304,0,R$3)&gt;0)))</f>
        <v>8</v>
      </c>
      <c r="S34" s="12" t="n">
        <f aca="false">IF(OR($A34="",S$4=""),"",SUMPRODUCT(--(INDEX(Matrix!$C$5:$EV$304,0,$B34)&gt;0),--(INDEX(Matrix!$C$5:$EV$304,0,S$3)&gt;0)))</f>
        <v>8</v>
      </c>
      <c r="T34" s="12" t="n">
        <f aca="false">IF(OR($A34="",T$4=""),"",SUMPRODUCT(--(INDEX(Matrix!$C$5:$EV$304,0,$B34)&gt;0),--(INDEX(Matrix!$C$5:$EV$304,0,T$3)&gt;0)))</f>
        <v>7</v>
      </c>
      <c r="U34" s="12" t="n">
        <f aca="false">IF(OR($A34="",U$4=""),"",SUMPRODUCT(--(INDEX(Matrix!$C$5:$EV$304,0,$B34)&gt;0),--(INDEX(Matrix!$C$5:$EV$304,0,U$3)&gt;0)))</f>
        <v>0</v>
      </c>
      <c r="V34" s="12" t="n">
        <f aca="false">IF(OR($A34="",V$4=""),"",SUMPRODUCT(--(INDEX(Matrix!$C$5:$EV$304,0,$B34)&gt;0),--(INDEX(Matrix!$C$5:$EV$304,0,V$3)&gt;0)))</f>
        <v>0</v>
      </c>
      <c r="W34" s="12" t="n">
        <f aca="false">IF(OR($A34="",W$4=""),"",SUMPRODUCT(--(INDEX(Matrix!$C$5:$EV$304,0,$B34)&gt;0),--(INDEX(Matrix!$C$5:$EV$304,0,W$3)&gt;0)))</f>
        <v>6</v>
      </c>
      <c r="X34" s="12" t="n">
        <f aca="false">IF(OR($A34="",X$4=""),"",SUMPRODUCT(--(INDEX(Matrix!$C$5:$EV$304,0,$B34)&gt;0),--(INDEX(Matrix!$C$5:$EV$304,0,X$3)&gt;0)))</f>
        <v>7</v>
      </c>
      <c r="Y34" s="12" t="n">
        <f aca="false">IF(OR($A34="",Y$4=""),"",SUMPRODUCT(--(INDEX(Matrix!$C$5:$EV$304,0,$B34)&gt;0),--(INDEX(Matrix!$C$5:$EV$304,0,Y$3)&gt;0)))</f>
        <v>8</v>
      </c>
      <c r="Z34" s="12" t="n">
        <f aca="false">IF(OR($A34="",Z$4=""),"",SUMPRODUCT(--(INDEX(Matrix!$C$5:$EV$304,0,$B34)&gt;0),--(INDEX(Matrix!$C$5:$EV$304,0,Z$3)&gt;0)))</f>
        <v>9</v>
      </c>
      <c r="AA34" s="12" t="n">
        <f aca="false">IF(OR($A34="",AA$4=""),"",SUMPRODUCT(--(INDEX(Matrix!$C$5:$EV$304,0,$B34)&gt;0),--(INDEX(Matrix!$C$5:$EV$304,0,AA$3)&gt;0)))</f>
        <v>10</v>
      </c>
      <c r="AB34" s="12" t="n">
        <f aca="false">IF(OR($A34="",AB$4=""),"",SUMPRODUCT(--(INDEX(Matrix!$C$5:$EV$304,0,$B34)&gt;0),--(INDEX(Matrix!$C$5:$EV$304,0,AB$3)&gt;0)))</f>
        <v>2</v>
      </c>
      <c r="AC34" s="12" t="n">
        <f aca="false">IF(OR($A34="",AC$4=""),"",SUMPRODUCT(--(INDEX(Matrix!$C$5:$EV$304,0,$B34)&gt;0),--(INDEX(Matrix!$C$5:$EV$304,0,AC$3)&gt;0)))</f>
        <v>1</v>
      </c>
      <c r="AD34" s="12" t="n">
        <f aca="false">IF(OR($A34="",AD$4=""),"",SUMPRODUCT(--(INDEX(Matrix!$C$5:$EV$304,0,$B34)&gt;0),--(INDEX(Matrix!$C$5:$EV$304,0,AD$3)&gt;0)))</f>
        <v>0</v>
      </c>
      <c r="AE34" s="12" t="n">
        <f aca="false">IF(OR($A34="",AE$4=""),"",SUMPRODUCT(--(INDEX(Matrix!$C$5:$EV$304,0,$B34)&gt;0),--(INDEX(Matrix!$C$5:$EV$304,0,AE$3)&gt;0)))</f>
        <v>12</v>
      </c>
      <c r="AF34" s="12" t="n">
        <f aca="false">IF(OR($A34="",AF$4=""),"",SUMPRODUCT(--(INDEX(Matrix!$C$5:$EV$304,0,$B34)&gt;0),--(INDEX(Matrix!$C$5:$EV$304,0,AF$3)&gt;0)))</f>
        <v>12</v>
      </c>
      <c r="AG34" s="12" t="n">
        <f aca="false">IF(OR($A34="",AG$4=""),"",SUMPRODUCT(--(INDEX(Matrix!$C$5:$EV$304,0,$B34)&gt;0),--(INDEX(Matrix!$C$5:$EV$304,0,AG$3)&gt;0)))</f>
        <v>12</v>
      </c>
      <c r="AH34" s="12" t="n">
        <f aca="false">IF(OR($A34="",AH$4=""),"",SUMPRODUCT(--(INDEX(Matrix!$C$5:$EV$304,0,$B34)&gt;0),--(INDEX(Matrix!$C$5:$EV$304,0,AH$3)&gt;0)))</f>
        <v>8</v>
      </c>
      <c r="AI34" s="12" t="n">
        <f aca="false">IF(OR($A34="",AI$4=""),"",SUMPRODUCT(--(INDEX(Matrix!$C$5:$EV$304,0,$B34)&gt;0),--(INDEX(Matrix!$C$5:$EV$304,0,AI$3)&gt;0)))</f>
        <v>7</v>
      </c>
      <c r="AJ34" s="12" t="n">
        <f aca="false">IF(OR($A34="",AJ$4=""),"",SUMPRODUCT(--(INDEX(Matrix!$C$5:$EV$304,0,$B34)&gt;0),--(INDEX(Matrix!$C$5:$EV$304,0,AJ$3)&gt;0)))</f>
        <v>7</v>
      </c>
      <c r="AK34" s="12" t="n">
        <f aca="false">IF(OR($A34="",AK$4=""),"",SUMPRODUCT(--(INDEX(Matrix!$C$5:$EV$304,0,$B34)&gt;0),--(INDEX(Matrix!$C$5:$EV$304,0,AK$3)&gt;0)))</f>
        <v>7</v>
      </c>
      <c r="AL34" s="12" t="n">
        <f aca="false">IF(OR($A34="",AL$4=""),"",SUMPRODUCT(--(INDEX(Matrix!$C$5:$EV$304,0,$B34)&gt;0),--(INDEX(Matrix!$C$5:$EV$304,0,AL$3)&gt;0)))</f>
        <v>7</v>
      </c>
      <c r="AM34" s="12" t="n">
        <f aca="false">IF(OR($A34="",AM$4=""),"",SUMPRODUCT(--(INDEX(Matrix!$C$5:$EV$304,0,$B34)&gt;0),--(INDEX(Matrix!$C$5:$EV$304,0,AM$3)&gt;0)))</f>
        <v>4</v>
      </c>
      <c r="AN34" s="12" t="n">
        <f aca="false">IF(OR($A34="",AN$4=""),"",SUMPRODUCT(--(INDEX(Matrix!$C$5:$EV$304,0,$B34)&gt;0),--(INDEX(Matrix!$C$5:$EV$304,0,AN$3)&gt;0)))</f>
        <v>4</v>
      </c>
      <c r="AO34" s="12" t="n">
        <f aca="false">IF(OR($A34="",AO$4=""),"",SUMPRODUCT(--(INDEX(Matrix!$C$5:$EV$304,0,$B34)&gt;0),--(INDEX(Matrix!$C$5:$EV$304,0,AO$3)&gt;0)))</f>
        <v>1</v>
      </c>
      <c r="AP34" s="12" t="n">
        <f aca="false">IF(OR($A34="",AP$4=""),"",SUMPRODUCT(--(INDEX(Matrix!$C$5:$EV$304,0,$B34)&gt;0),--(INDEX(Matrix!$C$5:$EV$304,0,AP$3)&gt;0)))</f>
        <v>1</v>
      </c>
      <c r="AQ34" s="12" t="n">
        <f aca="false">IF(OR($A34="",AQ$4=""),"",SUMPRODUCT(--(INDEX(Matrix!$C$5:$EV$304,0,$B34)&gt;0),--(INDEX(Matrix!$C$5:$EV$304,0,AQ$3)&gt;0)))</f>
        <v>1</v>
      </c>
      <c r="AR34" s="12" t="n">
        <f aca="false">IF(OR($A34="",AR$4=""),"",SUMPRODUCT(--(INDEX(Matrix!$C$5:$EV$304,0,$B34)&gt;0),--(INDEX(Matrix!$C$5:$EV$304,0,AR$3)&gt;0)))</f>
        <v>1</v>
      </c>
      <c r="AS34" s="12" t="n">
        <f aca="false">IF(OR($A34="",AS$4=""),"",SUMPRODUCT(--(INDEX(Matrix!$C$5:$EV$304,0,$B34)&gt;0),--(INDEX(Matrix!$C$5:$EV$304,0,AS$3)&gt;0)))</f>
        <v>1</v>
      </c>
      <c r="AT34" s="12" t="n">
        <f aca="false">IF(OR($A34="",AT$4=""),"",SUMPRODUCT(--(INDEX(Matrix!$C$5:$EV$304,0,$B34)&gt;0),--(INDEX(Matrix!$C$5:$EV$304,0,AT$3)&gt;0)))</f>
        <v>1</v>
      </c>
      <c r="AU34" s="12" t="n">
        <f aca="false">IF(OR($A34="",AU$4=""),"",SUMPRODUCT(--(INDEX(Matrix!$C$5:$EV$304,0,$B34)&gt;0),--(INDEX(Matrix!$C$5:$EV$304,0,AU$3)&gt;0)))</f>
        <v>0</v>
      </c>
      <c r="AV34" s="12" t="n">
        <f aca="false">IF(OR($A34="",AV$4=""),"",SUMPRODUCT(--(INDEX(Matrix!$C$5:$EV$304,0,$B34)&gt;0),--(INDEX(Matrix!$C$5:$EV$304,0,AV$3)&gt;0)))</f>
        <v>7</v>
      </c>
      <c r="AW34" s="12" t="n">
        <f aca="false">IF(OR($A34="",AW$4=""),"",SUMPRODUCT(--(INDEX(Matrix!$C$5:$EV$304,0,$B34)&gt;0),--(INDEX(Matrix!$C$5:$EV$304,0,AW$3)&gt;0)))</f>
        <v>7</v>
      </c>
      <c r="AX34" s="12" t="n">
        <f aca="false">IF(OR($A34="",AX$4=""),"",SUMPRODUCT(--(INDEX(Matrix!$C$5:$EV$304,0,$B34)&gt;0),--(INDEX(Matrix!$C$5:$EV$304,0,AX$3)&gt;0)))</f>
        <v>8</v>
      </c>
      <c r="AY34" s="12" t="n">
        <f aca="false">IF(OR($A34="",AY$4=""),"",SUMPRODUCT(--(INDEX(Matrix!$C$5:$EV$304,0,$B34)&gt;0),--(INDEX(Matrix!$C$5:$EV$304,0,AY$3)&gt;0)))</f>
        <v>8</v>
      </c>
      <c r="AZ34" s="12" t="n">
        <f aca="false">IF(OR($A34="",AZ$4=""),"",SUMPRODUCT(--(INDEX(Matrix!$C$5:$EV$304,0,$B34)&gt;0),--(INDEX(Matrix!$C$5:$EV$304,0,AZ$3)&gt;0)))</f>
        <v>8</v>
      </c>
      <c r="BA34" s="12" t="n">
        <f aca="false">IF(OR($A34="",BA$4=""),"",SUMPRODUCT(--(INDEX(Matrix!$C$5:$EV$304,0,$B34)&gt;0),--(INDEX(Matrix!$C$5:$EV$304,0,BA$3)&gt;0)))</f>
        <v>8</v>
      </c>
      <c r="BB34" s="12" t="n">
        <f aca="false">IF(OR($A34="",BB$4=""),"",SUMPRODUCT(--(INDEX(Matrix!$C$5:$EV$304,0,$B34)&gt;0),--(INDEX(Matrix!$C$5:$EV$304,0,BB$3)&gt;0)))</f>
        <v>8</v>
      </c>
      <c r="BC34" s="12" t="n">
        <f aca="false">IF(OR($A34="",BC$4=""),"",SUMPRODUCT(--(INDEX(Matrix!$C$5:$EV$304,0,$B34)&gt;0),--(INDEX(Matrix!$C$5:$EV$304,0,BC$3)&gt;0)))</f>
        <v>7</v>
      </c>
      <c r="BD34" s="12" t="n">
        <f aca="false">IF(OR($A34="",BD$4=""),"",SUMPRODUCT(--(INDEX(Matrix!$C$5:$EV$304,0,$B34)&gt;0),--(INDEX(Matrix!$C$5:$EV$304,0,BD$3)&gt;0)))</f>
        <v>8</v>
      </c>
      <c r="BE34" s="12" t="n">
        <f aca="false">IF(OR($A34="",BE$4=""),"",SUMPRODUCT(--(INDEX(Matrix!$C$5:$EV$304,0,$B34)&gt;0),--(INDEX(Matrix!$C$5:$EV$304,0,BE$3)&gt;0)))</f>
        <v>7</v>
      </c>
      <c r="BF34" s="12" t="n">
        <f aca="false">IF(OR($A34="",BF$4=""),"",SUMPRODUCT(--(INDEX(Matrix!$C$5:$EV$304,0,$B34)&gt;0),--(INDEX(Matrix!$C$5:$EV$304,0,BF$3)&gt;0)))</f>
        <v>7</v>
      </c>
      <c r="BG34" s="12" t="n">
        <f aca="false">IF(OR($A34="",BG$4=""),"",SUMPRODUCT(--(INDEX(Matrix!$C$5:$EV$304,0,$B34)&gt;0),--(INDEX(Matrix!$C$5:$EV$304,0,BG$3)&gt;0)))</f>
        <v>7</v>
      </c>
      <c r="BH34" s="12" t="n">
        <f aca="false">IF(OR($A34="",BH$4=""),"",SUMPRODUCT(--(INDEX(Matrix!$C$5:$EV$304,0,$B34)&gt;0),--(INDEX(Matrix!$C$5:$EV$304,0,BH$3)&gt;0)))</f>
        <v>8</v>
      </c>
      <c r="BI34" s="12" t="n">
        <f aca="false">IF(OR($A34="",BI$4=""),"",SUMPRODUCT(--(INDEX(Matrix!$C$5:$EV$304,0,$B34)&gt;0),--(INDEX(Matrix!$C$5:$EV$304,0,BI$3)&gt;0)))</f>
        <v>8</v>
      </c>
      <c r="BJ34" s="12" t="n">
        <f aca="false">IF(OR($A34="",BJ$4=""),"",SUMPRODUCT(--(INDEX(Matrix!$C$5:$EV$304,0,$B34)&gt;0),--(INDEX(Matrix!$C$5:$EV$304,0,BJ$3)&gt;0)))</f>
        <v>0</v>
      </c>
      <c r="BK34" s="12" t="n">
        <f aca="false">IF(OR($A34="",BK$4=""),"",SUMPRODUCT(--(INDEX(Matrix!$C$5:$EV$304,0,$B34)&gt;0),--(INDEX(Matrix!$C$5:$EV$304,0,BK$3)&gt;0)))</f>
        <v>9</v>
      </c>
      <c r="BL34" s="12" t="n">
        <f aca="false">IF(OR($A34="",BL$4=""),"",SUMPRODUCT(--(INDEX(Matrix!$C$5:$EV$304,0,$B34)&gt;0),--(INDEX(Matrix!$C$5:$EV$304,0,BL$3)&gt;0)))</f>
        <v>10</v>
      </c>
      <c r="BM34" s="12" t="n">
        <f aca="false">IF(OR($A34="",BM$4=""),"",SUMPRODUCT(--(INDEX(Matrix!$C$5:$EV$304,0,$B34)&gt;0),--(INDEX(Matrix!$C$5:$EV$304,0,BM$3)&gt;0)))</f>
        <v>10</v>
      </c>
      <c r="BN34" s="12" t="n">
        <f aca="false">IF(OR($A34="",BN$4=""),"",SUMPRODUCT(--(INDEX(Matrix!$C$5:$EV$304,0,$B34)&gt;0),--(INDEX(Matrix!$C$5:$EV$304,0,BN$3)&gt;0)))</f>
        <v>8</v>
      </c>
      <c r="BO34" s="12" t="n">
        <f aca="false">IF(OR($A34="",BO$4=""),"",SUMPRODUCT(--(INDEX(Matrix!$C$5:$EV$304,0,$B34)&gt;0),--(INDEX(Matrix!$C$5:$EV$304,0,BO$3)&gt;0)))</f>
        <v>2</v>
      </c>
      <c r="BP34" s="12" t="n">
        <f aca="false">IF(OR($A34="",BP$4=""),"",SUMPRODUCT(--(INDEX(Matrix!$C$5:$EV$304,0,$B34)&gt;0),--(INDEX(Matrix!$C$5:$EV$304,0,BP$3)&gt;0)))</f>
        <v>0</v>
      </c>
      <c r="BQ34" s="12" t="n">
        <f aca="false">IF(OR($A34="",BQ$4=""),"",SUMPRODUCT(--(INDEX(Matrix!$C$5:$EV$304,0,$B34)&gt;0),--(INDEX(Matrix!$C$5:$EV$304,0,BQ$3)&gt;0)))</f>
        <v>0</v>
      </c>
      <c r="BR34" s="12" t="n">
        <f aca="false">IF(OR($A34="",BR$4=""),"",SUMPRODUCT(--(INDEX(Matrix!$C$5:$EV$304,0,$B34)&gt;0),--(INDEX(Matrix!$C$5:$EV$304,0,BR$3)&gt;0)))</f>
        <v>0</v>
      </c>
      <c r="BS34" s="12" t="n">
        <f aca="false">IF(OR($A34="",BS$4=""),"",SUMPRODUCT(--(INDEX(Matrix!$C$5:$EV$304,0,$B34)&gt;0),--(INDEX(Matrix!$C$5:$EV$304,0,BS$3)&gt;0)))</f>
        <v>0</v>
      </c>
      <c r="BT34" s="12" t="n">
        <f aca="false">IF(OR($A34="",BT$4=""),"",SUMPRODUCT(--(INDEX(Matrix!$C$5:$EV$304,0,$B34)&gt;0),--(INDEX(Matrix!$C$5:$EV$304,0,BT$3)&gt;0)))</f>
        <v>0</v>
      </c>
      <c r="BU34" s="12" t="n">
        <f aca="false">IF(OR($A34="",BU$4=""),"",SUMPRODUCT(--(INDEX(Matrix!$C$5:$EV$304,0,$B34)&gt;0),--(INDEX(Matrix!$C$5:$EV$304,0,BU$3)&gt;0)))</f>
        <v>1</v>
      </c>
      <c r="BV34" s="12" t="n">
        <f aca="false">IF(OR($A34="",BV$4=""),"",SUMPRODUCT(--(INDEX(Matrix!$C$5:$EV$304,0,$B34)&gt;0),--(INDEX(Matrix!$C$5:$EV$304,0,BV$3)&gt;0)))</f>
        <v>0</v>
      </c>
      <c r="BW34" s="12" t="n">
        <f aca="false">IF(OR($A34="",BW$4=""),"",SUMPRODUCT(--(INDEX(Matrix!$C$5:$EV$304,0,$B34)&gt;0),--(INDEX(Matrix!$C$5:$EV$304,0,BW$3)&gt;0)))</f>
        <v>0</v>
      </c>
      <c r="BX34" s="12" t="n">
        <f aca="false">IF(OR($A34="",BX$4=""),"",SUMPRODUCT(--(INDEX(Matrix!$C$5:$EV$304,0,$B34)&gt;0),--(INDEX(Matrix!$C$5:$EV$304,0,BX$3)&gt;0)))</f>
        <v>0</v>
      </c>
      <c r="BY34" s="12" t="n">
        <f aca="false">IF(OR($A34="",BY$4=""),"",SUMPRODUCT(--(INDEX(Matrix!$C$5:$EV$304,0,$B34)&gt;0),--(INDEX(Matrix!$C$5:$EV$304,0,BY$3)&gt;0)))</f>
        <v>0</v>
      </c>
      <c r="BZ34" s="12" t="n">
        <f aca="false">IF(OR($A34="",BZ$4=""),"",SUMPRODUCT(--(INDEX(Matrix!$C$5:$EV$304,0,$B34)&gt;0),--(INDEX(Matrix!$C$5:$EV$304,0,BZ$3)&gt;0)))</f>
        <v>1</v>
      </c>
      <c r="CA34" s="12" t="n">
        <f aca="false">IF(OR($A34="",CA$4=""),"",SUMPRODUCT(--(INDEX(Matrix!$C$5:$EV$304,0,$B34)&gt;0),--(INDEX(Matrix!$C$5:$EV$304,0,CA$3)&gt;0)))</f>
        <v>1</v>
      </c>
      <c r="CB34" s="12" t="n">
        <f aca="false">IF(OR($A34="",CB$4=""),"",SUMPRODUCT(--(INDEX(Matrix!$C$5:$EV$304,0,$B34)&gt;0),--(INDEX(Matrix!$C$5:$EV$304,0,CB$3)&gt;0)))</f>
        <v>0</v>
      </c>
      <c r="CC34" s="12" t="n">
        <f aca="false">IF(OR($A34="",CC$4=""),"",SUMPRODUCT(--(INDEX(Matrix!$C$5:$EV$304,0,$B34)&gt;0),--(INDEX(Matrix!$C$5:$EV$304,0,CC$3)&gt;0)))</f>
        <v>0</v>
      </c>
      <c r="CD34" s="12" t="n">
        <f aca="false">IF(OR($A34="",CD$4=""),"",SUMPRODUCT(--(INDEX(Matrix!$C$5:$EV$304,0,$B34)&gt;0),--(INDEX(Matrix!$C$5:$EV$304,0,CD$3)&gt;0)))</f>
        <v>6</v>
      </c>
      <c r="CE34" s="12" t="n">
        <f aca="false">IF(OR($A34="",CE$4=""),"",SUMPRODUCT(--(INDEX(Matrix!$C$5:$EV$304,0,$B34)&gt;0),--(INDEX(Matrix!$C$5:$EV$304,0,CE$3)&gt;0)))</f>
        <v>8</v>
      </c>
      <c r="CF34" s="12" t="n">
        <f aca="false">IF(OR($A34="",CF$4=""),"",SUMPRODUCT(--(INDEX(Matrix!$C$5:$EV$304,0,$B34)&gt;0),--(INDEX(Matrix!$C$5:$EV$304,0,CF$3)&gt;0)))</f>
        <v>2</v>
      </c>
      <c r="CG34" s="12" t="n">
        <f aca="false">IF(OR($A34="",CG$4=""),"",SUMPRODUCT(--(INDEX(Matrix!$C$5:$EV$304,0,$B34)&gt;0),--(INDEX(Matrix!$C$5:$EV$304,0,CG$3)&gt;0)))</f>
        <v>6</v>
      </c>
      <c r="CH34" s="12" t="n">
        <f aca="false">IF(OR($A34="",CH$4=""),"",SUMPRODUCT(--(INDEX(Matrix!$C$5:$EV$304,0,$B34)&gt;0),--(INDEX(Matrix!$C$5:$EV$304,0,CH$3)&gt;0)))</f>
        <v>1</v>
      </c>
      <c r="CI34" s="12" t="n">
        <f aca="false">IF(OR($A34="",CI$4=""),"",SUMPRODUCT(--(INDEX(Matrix!$C$5:$EV$304,0,$B34)&gt;0),--(INDEX(Matrix!$C$5:$EV$304,0,CI$3)&gt;0)))</f>
        <v>9</v>
      </c>
      <c r="CJ34" s="12" t="n">
        <f aca="false">IF(OR($A34="",CJ$4=""),"",SUMPRODUCT(--(INDEX(Matrix!$C$5:$EV$304,0,$B34)&gt;0),--(INDEX(Matrix!$C$5:$EV$304,0,CJ$3)&gt;0)))</f>
        <v>2</v>
      </c>
      <c r="CK34" s="12" t="n">
        <f aca="false">IF(OR($A34="",CK$4=""),"",SUMPRODUCT(--(INDEX(Matrix!$C$5:$EV$304,0,$B34)&gt;0),--(INDEX(Matrix!$C$5:$EV$304,0,CK$3)&gt;0)))</f>
        <v>8</v>
      </c>
      <c r="CL34" s="12" t="n">
        <f aca="false">IF(OR($A34="",CL$4=""),"",SUMPRODUCT(--(INDEX(Matrix!$C$5:$EV$304,0,$B34)&gt;0),--(INDEX(Matrix!$C$5:$EV$304,0,CL$3)&gt;0)))</f>
        <v>3</v>
      </c>
      <c r="CM34" s="12" t="n">
        <f aca="false">IF(OR($A34="",CM$4=""),"",SUMPRODUCT(--(INDEX(Matrix!$C$5:$EV$304,0,$B34)&gt;0),--(INDEX(Matrix!$C$5:$EV$304,0,CM$3)&gt;0)))</f>
        <v>9</v>
      </c>
      <c r="CN34" s="12" t="n">
        <f aca="false">IF(OR($A34="",CN$4=""),"",SUMPRODUCT(--(INDEX(Matrix!$C$5:$EV$304,0,$B34)&gt;0),--(INDEX(Matrix!$C$5:$EV$304,0,CN$3)&gt;0)))</f>
        <v>9</v>
      </c>
      <c r="CO34" s="12" t="n">
        <f aca="false">IF(OR($A34="",CO$4=""),"",SUMPRODUCT(--(INDEX(Matrix!$C$5:$EV$304,0,$B34)&gt;0),--(INDEX(Matrix!$C$5:$EV$304,0,CO$3)&gt;0)))</f>
        <v>9</v>
      </c>
      <c r="CP34" s="12" t="n">
        <f aca="false">IF(OR($A34="",CP$4=""),"",SUMPRODUCT(--(INDEX(Matrix!$C$5:$EV$304,0,$B34)&gt;0),--(INDEX(Matrix!$C$5:$EV$304,0,CP$3)&gt;0)))</f>
        <v>6</v>
      </c>
      <c r="CQ34" s="12" t="n">
        <f aca="false">IF(OR($A34="",CQ$4=""),"",SUMPRODUCT(--(INDEX(Matrix!$C$5:$EV$304,0,$B34)&gt;0),--(INDEX(Matrix!$C$5:$EV$304,0,CQ$3)&gt;0)))</f>
        <v>6</v>
      </c>
      <c r="CR34" s="12" t="n">
        <f aca="false">IF(OR($A34="",CR$4=""),"",SUMPRODUCT(--(INDEX(Matrix!$C$5:$EV$304,0,$B34)&gt;0),--(INDEX(Matrix!$C$5:$EV$304,0,CR$3)&gt;0)))</f>
        <v>9</v>
      </c>
      <c r="CS34" s="12" t="n">
        <f aca="false">IF(OR($A34="",CS$4=""),"",SUMPRODUCT(--(INDEX(Matrix!$C$5:$EV$304,0,$B34)&gt;0),--(INDEX(Matrix!$C$5:$EV$304,0,CS$3)&gt;0)))</f>
        <v>9</v>
      </c>
      <c r="CT34" s="12" t="n">
        <f aca="false">IF(OR($A34="",CT$4=""),"",SUMPRODUCT(--(INDEX(Matrix!$C$5:$EV$304,0,$B34)&gt;0),--(INDEX(Matrix!$C$5:$EV$304,0,CT$3)&gt;0)))</f>
        <v>9</v>
      </c>
      <c r="CU34" s="12" t="n">
        <f aca="false">IF(OR($A34="",CU$4=""),"",SUMPRODUCT(--(INDEX(Matrix!$C$5:$EV$304,0,$B34)&gt;0),--(INDEX(Matrix!$C$5:$EV$304,0,CU$3)&gt;0)))</f>
        <v>7</v>
      </c>
      <c r="CV34" s="12" t="n">
        <f aca="false">IF(OR($A34="",CV$4=""),"",SUMPRODUCT(--(INDEX(Matrix!$C$5:$EV$304,0,$B34)&gt;0),--(INDEX(Matrix!$C$5:$EV$304,0,CV$3)&gt;0)))</f>
        <v>9</v>
      </c>
      <c r="CW34" s="12" t="n">
        <f aca="false">IF(OR($A34="",CW$4=""),"",SUMPRODUCT(--(INDEX(Matrix!$C$5:$EV$304,0,$B34)&gt;0),--(INDEX(Matrix!$C$5:$EV$304,0,CW$3)&gt;0)))</f>
        <v>5</v>
      </c>
      <c r="CX34" s="12" t="n">
        <f aca="false">IF(OR($A34="",CX$4=""),"",SUMPRODUCT(--(INDEX(Matrix!$C$5:$EV$304,0,$B34)&gt;0),--(INDEX(Matrix!$C$5:$EV$304,0,CX$3)&gt;0)))</f>
        <v>7</v>
      </c>
      <c r="CY34" s="12" t="n">
        <f aca="false">IF(OR($A34="",CY$4=""),"",SUMPRODUCT(--(INDEX(Matrix!$C$5:$EV$304,0,$B34)&gt;0),--(INDEX(Matrix!$C$5:$EV$304,0,CY$3)&gt;0)))</f>
        <v>7</v>
      </c>
      <c r="CZ34" s="12" t="n">
        <f aca="false">IF(OR($A34="",CZ$4=""),"",SUMPRODUCT(--(INDEX(Matrix!$C$5:$EV$304,0,$B34)&gt;0),--(INDEX(Matrix!$C$5:$EV$304,0,CZ$3)&gt;0)))</f>
        <v>0</v>
      </c>
      <c r="DA34" s="12" t="n">
        <f aca="false">IF(OR($A34="",DA$4=""),"",SUMPRODUCT(--(INDEX(Matrix!$C$5:$EV$304,0,$B34)&gt;0),--(INDEX(Matrix!$C$5:$EV$304,0,DA$3)&gt;0)))</f>
        <v>9</v>
      </c>
      <c r="DB34" s="12" t="n">
        <f aca="false">IF(OR($A34="",DB$4=""),"",SUMPRODUCT(--(INDEX(Matrix!$C$5:$EV$304,0,$B34)&gt;0),--(INDEX(Matrix!$C$5:$EV$304,0,DB$3)&gt;0)))</f>
        <v>0</v>
      </c>
      <c r="DC34" s="12" t="n">
        <f aca="false">IF(OR($A34="",DC$4=""),"",SUMPRODUCT(--(INDEX(Matrix!$C$5:$EV$304,0,$B34)&gt;0),--(INDEX(Matrix!$C$5:$EV$304,0,DC$3)&gt;0)))</f>
        <v>0</v>
      </c>
      <c r="DD34" s="12" t="n">
        <f aca="false">IF(OR($A34="",DD$4=""),"",SUMPRODUCT(--(INDEX(Matrix!$C$5:$EV$304,0,$B34)&gt;0),--(INDEX(Matrix!$C$5:$EV$304,0,DD$3)&gt;0)))</f>
        <v>5</v>
      </c>
      <c r="DE34" s="12" t="str">
        <f aca="false">IF(OR($A34="",DE$4=""),"",SUMPRODUCT(--(INDEX(Matrix!$C$5:$EV$304,0,$B34)&gt;0),--(INDEX(Matrix!$C$5:$EV$304,0,DE$3)&gt;0)))</f>
        <v/>
      </c>
      <c r="DF34" s="12" t="str">
        <f aca="false">IF(OR($A34="",DF$4=""),"",SUMPRODUCT(--(INDEX(Matrix!$C$5:$EV$304,0,$B34)&gt;0),--(INDEX(Matrix!$C$5:$EV$304,0,DF$3)&gt;0)))</f>
        <v/>
      </c>
      <c r="DG34" s="12" t="str">
        <f aca="false">IF(OR($A34="",DG$4=""),"",SUMPRODUCT(--(INDEX(Matrix!$C$5:$EV$304,0,$B34)&gt;0),--(INDEX(Matrix!$C$5:$EV$304,0,DG$3)&gt;0)))</f>
        <v/>
      </c>
      <c r="DH34" s="12" t="str">
        <f aca="false">IF(OR($A34="",DH$4=""),"",SUMPRODUCT(--(INDEX(Matrix!$C$5:$EV$304,0,$B34)&gt;0),--(INDEX(Matrix!$C$5:$EV$304,0,DH$3)&gt;0)))</f>
        <v/>
      </c>
      <c r="DI34" s="12" t="str">
        <f aca="false">IF(OR($A34="",DI$4=""),"",SUMPRODUCT(--(INDEX(Matrix!$C$5:$EV$304,0,$B34)&gt;0),--(INDEX(Matrix!$C$5:$EV$304,0,DI$3)&gt;0)))</f>
        <v/>
      </c>
      <c r="DJ34" s="12" t="str">
        <f aca="false">IF(OR($A34="",DJ$4=""),"",SUMPRODUCT(--(INDEX(Matrix!$C$5:$EV$304,0,$B34)&gt;0),--(INDEX(Matrix!$C$5:$EV$304,0,DJ$3)&gt;0)))</f>
        <v/>
      </c>
      <c r="DK34" s="12" t="str">
        <f aca="false">IF(OR($A34="",DK$4=""),"",SUMPRODUCT(--(INDEX(Matrix!$C$5:$EV$304,0,$B34)&gt;0),--(INDEX(Matrix!$C$5:$EV$304,0,DK$3)&gt;0)))</f>
        <v/>
      </c>
      <c r="DL34" s="12" t="str">
        <f aca="false">IF(OR($A34="",DL$4=""),"",SUMPRODUCT(--(INDEX(Matrix!$C$5:$EV$304,0,$B34)&gt;0),--(INDEX(Matrix!$C$5:$EV$304,0,DL$3)&gt;0)))</f>
        <v/>
      </c>
      <c r="DM34" s="12" t="str">
        <f aca="false">IF(OR($A34="",DM$4=""),"",SUMPRODUCT(--(INDEX(Matrix!$C$5:$EV$304,0,$B34)&gt;0),--(INDEX(Matrix!$C$5:$EV$304,0,DM$3)&gt;0)))</f>
        <v/>
      </c>
      <c r="DN34" s="12" t="str">
        <f aca="false">IF(OR($A34="",DN$4=""),"",SUMPRODUCT(--(INDEX(Matrix!$C$5:$EV$304,0,$B34)&gt;0),--(INDEX(Matrix!$C$5:$EV$304,0,DN$3)&gt;0)))</f>
        <v/>
      </c>
      <c r="DO34" s="12" t="str">
        <f aca="false">IF(OR($A34="",DO$4=""),"",SUMPRODUCT(--(INDEX(Matrix!$C$5:$EV$304,0,$B34)&gt;0),--(INDEX(Matrix!$C$5:$EV$304,0,DO$3)&gt;0)))</f>
        <v/>
      </c>
      <c r="DP34" s="12" t="str">
        <f aca="false">IF(OR($A34="",DP$4=""),"",SUMPRODUCT(--(INDEX(Matrix!$C$5:$EV$304,0,$B34)&gt;0),--(INDEX(Matrix!$C$5:$EV$304,0,DP$3)&gt;0)))</f>
        <v/>
      </c>
      <c r="DQ34" s="12" t="str">
        <f aca="false">IF(OR($A34="",DQ$4=""),"",SUMPRODUCT(--(INDEX(Matrix!$C$5:$EV$304,0,$B34)&gt;0),--(INDEX(Matrix!$C$5:$EV$304,0,DQ$3)&gt;0)))</f>
        <v/>
      </c>
      <c r="DR34" s="12" t="str">
        <f aca="false">IF(OR($A34="",DR$4=""),"",SUMPRODUCT(--(INDEX(Matrix!$C$5:$EV$304,0,$B34)&gt;0),--(INDEX(Matrix!$C$5:$EV$304,0,DR$3)&gt;0)))</f>
        <v/>
      </c>
      <c r="DS34" s="12" t="str">
        <f aca="false">IF(OR($A34="",DS$4=""),"",SUMPRODUCT(--(INDEX(Matrix!$C$5:$EV$304,0,$B34)&gt;0),--(INDEX(Matrix!$C$5:$EV$304,0,DS$3)&gt;0)))</f>
        <v/>
      </c>
      <c r="DT34" s="12" t="str">
        <f aca="false">IF(OR($A34="",DT$4=""),"",SUMPRODUCT(--(INDEX(Matrix!$C$5:$EV$304,0,$B34)&gt;0),--(INDEX(Matrix!$C$5:$EV$304,0,DT$3)&gt;0)))</f>
        <v/>
      </c>
      <c r="DU34" s="12" t="str">
        <f aca="false">IF(OR($A34="",DU$4=""),"",SUMPRODUCT(--(INDEX(Matrix!$C$5:$EV$304,0,$B34)&gt;0),--(INDEX(Matrix!$C$5:$EV$304,0,DU$3)&gt;0)))</f>
        <v/>
      </c>
      <c r="DV34" s="12" t="str">
        <f aca="false">IF(OR($A34="",DV$4=""),"",SUMPRODUCT(--(INDEX(Matrix!$C$5:$EV$304,0,$B34)&gt;0),--(INDEX(Matrix!$C$5:$EV$304,0,DV$3)&gt;0)))</f>
        <v/>
      </c>
      <c r="DW34" s="12" t="str">
        <f aca="false">IF(OR($A34="",DW$4=""),"",SUMPRODUCT(--(INDEX(Matrix!$C$5:$EV$304,0,$B34)&gt;0),--(INDEX(Matrix!$C$5:$EV$304,0,DW$3)&gt;0)))</f>
        <v/>
      </c>
      <c r="DX34" s="12" t="str">
        <f aca="false">IF(OR($A34="",DX$4=""),"",SUMPRODUCT(--(INDEX(Matrix!$C$5:$EV$304,0,$B34)&gt;0),--(INDEX(Matrix!$C$5:$EV$304,0,DX$3)&gt;0)))</f>
        <v/>
      </c>
      <c r="DY34" s="12" t="str">
        <f aca="false">IF(OR($A34="",DY$4=""),"",SUMPRODUCT(--(INDEX(Matrix!$C$5:$EV$304,0,$B34)&gt;0),--(INDEX(Matrix!$C$5:$EV$304,0,DY$3)&gt;0)))</f>
        <v/>
      </c>
      <c r="DZ34" s="12" t="str">
        <f aca="false">IF(OR($A34="",DZ$4=""),"",SUMPRODUCT(--(INDEX(Matrix!$C$5:$EV$304,0,$B34)&gt;0),--(INDEX(Matrix!$C$5:$EV$304,0,DZ$3)&gt;0)))</f>
        <v/>
      </c>
      <c r="EA34" s="12" t="str">
        <f aca="false">IF(OR($A34="",EA$4=""),"",SUMPRODUCT(--(INDEX(Matrix!$C$5:$EV$304,0,$B34)&gt;0),--(INDEX(Matrix!$C$5:$EV$304,0,EA$3)&gt;0)))</f>
        <v/>
      </c>
      <c r="EB34" s="12" t="str">
        <f aca="false">IF(OR($A34="",EB$4=""),"",SUMPRODUCT(--(INDEX(Matrix!$C$5:$EV$304,0,$B34)&gt;0),--(INDEX(Matrix!$C$5:$EV$304,0,EB$3)&gt;0)))</f>
        <v/>
      </c>
      <c r="EC34" s="12" t="str">
        <f aca="false">IF(OR($A34="",EC$4=""),"",SUMPRODUCT(--(INDEX(Matrix!$C$5:$EV$304,0,$B34)&gt;0),--(INDEX(Matrix!$C$5:$EV$304,0,EC$3)&gt;0)))</f>
        <v/>
      </c>
      <c r="ED34" s="12" t="str">
        <f aca="false">IF(OR($A34="",ED$4=""),"",SUMPRODUCT(--(INDEX(Matrix!$C$5:$EV$304,0,$B34)&gt;0),--(INDEX(Matrix!$C$5:$EV$304,0,ED$3)&gt;0)))</f>
        <v/>
      </c>
      <c r="EE34" s="12" t="str">
        <f aca="false">IF(OR($A34="",EE$4=""),"",SUMPRODUCT(--(INDEX(Matrix!$C$5:$EV$304,0,$B34)&gt;0),--(INDEX(Matrix!$C$5:$EV$304,0,EE$3)&gt;0)))</f>
        <v/>
      </c>
      <c r="EF34" s="12" t="str">
        <f aca="false">IF(OR($A34="",EF$4=""),"",SUMPRODUCT(--(INDEX(Matrix!$C$5:$EV$304,0,$B34)&gt;0),--(INDEX(Matrix!$C$5:$EV$304,0,EF$3)&gt;0)))</f>
        <v/>
      </c>
      <c r="EG34" s="12" t="str">
        <f aca="false">IF(OR($A34="",EG$4=""),"",SUMPRODUCT(--(INDEX(Matrix!$C$5:$EV$304,0,$B34)&gt;0),--(INDEX(Matrix!$C$5:$EV$304,0,EG$3)&gt;0)))</f>
        <v/>
      </c>
      <c r="EH34" s="12" t="str">
        <f aca="false">IF(OR($A34="",EH$4=""),"",SUMPRODUCT(--(INDEX(Matrix!$C$5:$EV$304,0,$B34)&gt;0),--(INDEX(Matrix!$C$5:$EV$304,0,EH$3)&gt;0)))</f>
        <v/>
      </c>
      <c r="EI34" s="12" t="str">
        <f aca="false">IF(OR($A34="",EI$4=""),"",SUMPRODUCT(--(INDEX(Matrix!$C$5:$EV$304,0,$B34)&gt;0),--(INDEX(Matrix!$C$5:$EV$304,0,EI$3)&gt;0)))</f>
        <v/>
      </c>
      <c r="EJ34" s="12" t="str">
        <f aca="false">IF(OR($A34="",EJ$4=""),"",SUMPRODUCT(--(INDEX(Matrix!$C$5:$EV$304,0,$B34)&gt;0),--(INDEX(Matrix!$C$5:$EV$304,0,EJ$3)&gt;0)))</f>
        <v/>
      </c>
      <c r="EK34" s="12" t="str">
        <f aca="false">IF(OR($A34="",EK$4=""),"",SUMPRODUCT(--(INDEX(Matrix!$C$5:$EV$304,0,$B34)&gt;0),--(INDEX(Matrix!$C$5:$EV$304,0,EK$3)&gt;0)))</f>
        <v/>
      </c>
      <c r="EL34" s="12" t="str">
        <f aca="false">IF(OR($A34="",EL$4=""),"",SUMPRODUCT(--(INDEX(Matrix!$C$5:$EV$304,0,$B34)&gt;0),--(INDEX(Matrix!$C$5:$EV$304,0,EL$3)&gt;0)))</f>
        <v/>
      </c>
      <c r="EM34" s="12" t="str">
        <f aca="false">IF(OR($A34="",EM$4=""),"",SUMPRODUCT(--(INDEX(Matrix!$C$5:$EV$304,0,$B34)&gt;0),--(INDEX(Matrix!$C$5:$EV$304,0,EM$3)&gt;0)))</f>
        <v/>
      </c>
      <c r="EN34" s="12" t="str">
        <f aca="false">IF(OR($A34="",EN$4=""),"",SUMPRODUCT(--(INDEX(Matrix!$C$5:$EV$304,0,$B34)&gt;0),--(INDEX(Matrix!$C$5:$EV$304,0,EN$3)&gt;0)))</f>
        <v/>
      </c>
      <c r="EO34" s="12" t="str">
        <f aca="false">IF(OR($A34="",EO$4=""),"",SUMPRODUCT(--(INDEX(Matrix!$C$5:$EV$304,0,$B34)&gt;0),--(INDEX(Matrix!$C$5:$EV$304,0,EO$3)&gt;0)))</f>
        <v/>
      </c>
      <c r="EP34" s="12" t="str">
        <f aca="false">IF(OR($A34="",EP$4=""),"",SUMPRODUCT(--(INDEX(Matrix!$C$5:$EV$304,0,$B34)&gt;0),--(INDEX(Matrix!$C$5:$EV$304,0,EP$3)&gt;0)))</f>
        <v/>
      </c>
      <c r="EQ34" s="12" t="str">
        <f aca="false">IF(OR($A34="",EQ$4=""),"",SUMPRODUCT(--(INDEX(Matrix!$C$5:$EV$304,0,$B34)&gt;0),--(INDEX(Matrix!$C$5:$EV$304,0,EQ$3)&gt;0)))</f>
        <v/>
      </c>
      <c r="ER34" s="12" t="str">
        <f aca="false">IF(OR($A34="",ER$4=""),"",SUMPRODUCT(--(INDEX(Matrix!$C$5:$EV$304,0,$B34)&gt;0),--(INDEX(Matrix!$C$5:$EV$304,0,ER$3)&gt;0)))</f>
        <v/>
      </c>
      <c r="ES34" s="12" t="str">
        <f aca="false">IF(OR($A34="",ES$4=""),"",SUMPRODUCT(--(INDEX(Matrix!$C$5:$EV$304,0,$B34)&gt;0),--(INDEX(Matrix!$C$5:$EV$304,0,ES$3)&gt;0)))</f>
        <v/>
      </c>
      <c r="ET34" s="12" t="str">
        <f aca="false">IF(OR($A34="",ET$4=""),"",SUMPRODUCT(--(INDEX(Matrix!$C$5:$EV$304,0,$B34)&gt;0),--(INDEX(Matrix!$C$5:$EV$304,0,ET$3)&gt;0)))</f>
        <v/>
      </c>
      <c r="EU34" s="12" t="str">
        <f aca="false">IF(OR($A34="",EU$4=""),"",SUMPRODUCT(--(INDEX(Matrix!$C$5:$EV$304,0,$B34)&gt;0),--(INDEX(Matrix!$C$5:$EV$304,0,EU$3)&gt;0)))</f>
        <v/>
      </c>
      <c r="EV34" s="12" t="str">
        <f aca="false">IF(OR($A34="",EV$4=""),"",SUMPRODUCT(--(INDEX(Matrix!$C$5:$EV$304,0,$B34)&gt;0),--(INDEX(Matrix!$C$5:$EV$304,0,EV$3)&gt;0)))</f>
        <v/>
      </c>
    </row>
    <row r="35" customFormat="false" ht="15" hidden="false" customHeight="false" outlineLevel="0" collapsed="false">
      <c r="A35" s="6" t="str">
        <f aca="false">IF(INDEX(Products!$A$2:$A$151,$B35)="","",INDEX(Products!$A$2:$A$151,$B35))</f>
        <v>Scadia 200</v>
      </c>
      <c r="B35" s="23" t="n">
        <v>31</v>
      </c>
      <c r="C35" s="12" t="n">
        <f aca="false">IF(OR($A35="",C$4=""),"",SUMPRODUCT(--(INDEX(Matrix!$C$5:$EV$304,0,$B35)&gt;0),--(INDEX(Matrix!$C$5:$EV$304,0,C$3)&gt;0)))</f>
        <v>7</v>
      </c>
      <c r="D35" s="12" t="n">
        <f aca="false">IF(OR($A35="",D$4=""),"",SUMPRODUCT(--(INDEX(Matrix!$C$5:$EV$304,0,$B35)&gt;0),--(INDEX(Matrix!$C$5:$EV$304,0,D$3)&gt;0)))</f>
        <v>7</v>
      </c>
      <c r="E35" s="12" t="n">
        <f aca="false">IF(OR($A35="",E$4=""),"",SUMPRODUCT(--(INDEX(Matrix!$C$5:$EV$304,0,$B35)&gt;0),--(INDEX(Matrix!$C$5:$EV$304,0,E$3)&gt;0)))</f>
        <v>7</v>
      </c>
      <c r="F35" s="12" t="n">
        <f aca="false">IF(OR($A35="",F$4=""),"",SUMPRODUCT(--(INDEX(Matrix!$C$5:$EV$304,0,$B35)&gt;0),--(INDEX(Matrix!$C$5:$EV$304,0,F$3)&gt;0)))</f>
        <v>7</v>
      </c>
      <c r="G35" s="12" t="n">
        <f aca="false">IF(OR($A35="",G$4=""),"",SUMPRODUCT(--(INDEX(Matrix!$C$5:$EV$304,0,$B35)&gt;0),--(INDEX(Matrix!$C$5:$EV$304,0,G$3)&gt;0)))</f>
        <v>7</v>
      </c>
      <c r="H35" s="12" t="n">
        <f aca="false">IF(OR($A35="",H$4=""),"",SUMPRODUCT(--(INDEX(Matrix!$C$5:$EV$304,0,$B35)&gt;0),--(INDEX(Matrix!$C$5:$EV$304,0,H$3)&gt;0)))</f>
        <v>7</v>
      </c>
      <c r="I35" s="12" t="n">
        <f aca="false">IF(OR($A35="",I$4=""),"",SUMPRODUCT(--(INDEX(Matrix!$C$5:$EV$304,0,$B35)&gt;0),--(INDEX(Matrix!$C$5:$EV$304,0,I$3)&gt;0)))</f>
        <v>8</v>
      </c>
      <c r="J35" s="12" t="n">
        <f aca="false">IF(OR($A35="",J$4=""),"",SUMPRODUCT(--(INDEX(Matrix!$C$5:$EV$304,0,$B35)&gt;0),--(INDEX(Matrix!$C$5:$EV$304,0,J$3)&gt;0)))</f>
        <v>8</v>
      </c>
      <c r="K35" s="12" t="n">
        <f aca="false">IF(OR($A35="",K$4=""),"",SUMPRODUCT(--(INDEX(Matrix!$C$5:$EV$304,0,$B35)&gt;0),--(INDEX(Matrix!$C$5:$EV$304,0,K$3)&gt;0)))</f>
        <v>7</v>
      </c>
      <c r="L35" s="12" t="n">
        <f aca="false">IF(OR($A35="",L$4=""),"",SUMPRODUCT(--(INDEX(Matrix!$C$5:$EV$304,0,$B35)&gt;0),--(INDEX(Matrix!$C$5:$EV$304,0,L$3)&gt;0)))</f>
        <v>7</v>
      </c>
      <c r="M35" s="12" t="n">
        <f aca="false">IF(OR($A35="",M$4=""),"",SUMPRODUCT(--(INDEX(Matrix!$C$5:$EV$304,0,$B35)&gt;0),--(INDEX(Matrix!$C$5:$EV$304,0,M$3)&gt;0)))</f>
        <v>7</v>
      </c>
      <c r="N35" s="12" t="n">
        <f aca="false">IF(OR($A35="",N$4=""),"",SUMPRODUCT(--(INDEX(Matrix!$C$5:$EV$304,0,$B35)&gt;0),--(INDEX(Matrix!$C$5:$EV$304,0,N$3)&gt;0)))</f>
        <v>7</v>
      </c>
      <c r="O35" s="12" t="n">
        <f aca="false">IF(OR($A35="",O$4=""),"",SUMPRODUCT(--(INDEX(Matrix!$C$5:$EV$304,0,$B35)&gt;0),--(INDEX(Matrix!$C$5:$EV$304,0,O$3)&gt;0)))</f>
        <v>7</v>
      </c>
      <c r="P35" s="12" t="n">
        <f aca="false">IF(OR($A35="",P$4=""),"",SUMPRODUCT(--(INDEX(Matrix!$C$5:$EV$304,0,$B35)&gt;0),--(INDEX(Matrix!$C$5:$EV$304,0,P$3)&gt;0)))</f>
        <v>7</v>
      </c>
      <c r="Q35" s="12" t="n">
        <f aca="false">IF(OR($A35="",Q$4=""),"",SUMPRODUCT(--(INDEX(Matrix!$C$5:$EV$304,0,$B35)&gt;0),--(INDEX(Matrix!$C$5:$EV$304,0,Q$3)&gt;0)))</f>
        <v>7</v>
      </c>
      <c r="R35" s="12" t="n">
        <f aca="false">IF(OR($A35="",R$4=""),"",SUMPRODUCT(--(INDEX(Matrix!$C$5:$EV$304,0,$B35)&gt;0),--(INDEX(Matrix!$C$5:$EV$304,0,R$3)&gt;0)))</f>
        <v>8</v>
      </c>
      <c r="S35" s="12" t="n">
        <f aca="false">IF(OR($A35="",S$4=""),"",SUMPRODUCT(--(INDEX(Matrix!$C$5:$EV$304,0,$B35)&gt;0),--(INDEX(Matrix!$C$5:$EV$304,0,S$3)&gt;0)))</f>
        <v>8</v>
      </c>
      <c r="T35" s="12" t="n">
        <f aca="false">IF(OR($A35="",T$4=""),"",SUMPRODUCT(--(INDEX(Matrix!$C$5:$EV$304,0,$B35)&gt;0),--(INDEX(Matrix!$C$5:$EV$304,0,T$3)&gt;0)))</f>
        <v>7</v>
      </c>
      <c r="U35" s="12" t="n">
        <f aca="false">IF(OR($A35="",U$4=""),"",SUMPRODUCT(--(INDEX(Matrix!$C$5:$EV$304,0,$B35)&gt;0),--(INDEX(Matrix!$C$5:$EV$304,0,U$3)&gt;0)))</f>
        <v>0</v>
      </c>
      <c r="V35" s="12" t="n">
        <f aca="false">IF(OR($A35="",V$4=""),"",SUMPRODUCT(--(INDEX(Matrix!$C$5:$EV$304,0,$B35)&gt;0),--(INDEX(Matrix!$C$5:$EV$304,0,V$3)&gt;0)))</f>
        <v>0</v>
      </c>
      <c r="W35" s="12" t="n">
        <f aca="false">IF(OR($A35="",W$4=""),"",SUMPRODUCT(--(INDEX(Matrix!$C$5:$EV$304,0,$B35)&gt;0),--(INDEX(Matrix!$C$5:$EV$304,0,W$3)&gt;0)))</f>
        <v>6</v>
      </c>
      <c r="X35" s="12" t="n">
        <f aca="false">IF(OR($A35="",X$4=""),"",SUMPRODUCT(--(INDEX(Matrix!$C$5:$EV$304,0,$B35)&gt;0),--(INDEX(Matrix!$C$5:$EV$304,0,X$3)&gt;0)))</f>
        <v>7</v>
      </c>
      <c r="Y35" s="12" t="n">
        <f aca="false">IF(OR($A35="",Y$4=""),"",SUMPRODUCT(--(INDEX(Matrix!$C$5:$EV$304,0,$B35)&gt;0),--(INDEX(Matrix!$C$5:$EV$304,0,Y$3)&gt;0)))</f>
        <v>8</v>
      </c>
      <c r="Z35" s="12" t="n">
        <f aca="false">IF(OR($A35="",Z$4=""),"",SUMPRODUCT(--(INDEX(Matrix!$C$5:$EV$304,0,$B35)&gt;0),--(INDEX(Matrix!$C$5:$EV$304,0,Z$3)&gt;0)))</f>
        <v>9</v>
      </c>
      <c r="AA35" s="12" t="n">
        <f aca="false">IF(OR($A35="",AA$4=""),"",SUMPRODUCT(--(INDEX(Matrix!$C$5:$EV$304,0,$B35)&gt;0),--(INDEX(Matrix!$C$5:$EV$304,0,AA$3)&gt;0)))</f>
        <v>10</v>
      </c>
      <c r="AB35" s="12" t="n">
        <f aca="false">IF(OR($A35="",AB$4=""),"",SUMPRODUCT(--(INDEX(Matrix!$C$5:$EV$304,0,$B35)&gt;0),--(INDEX(Matrix!$C$5:$EV$304,0,AB$3)&gt;0)))</f>
        <v>2</v>
      </c>
      <c r="AC35" s="12" t="n">
        <f aca="false">IF(OR($A35="",AC$4=""),"",SUMPRODUCT(--(INDEX(Matrix!$C$5:$EV$304,0,$B35)&gt;0),--(INDEX(Matrix!$C$5:$EV$304,0,AC$3)&gt;0)))</f>
        <v>1</v>
      </c>
      <c r="AD35" s="12" t="n">
        <f aca="false">IF(OR($A35="",AD$4=""),"",SUMPRODUCT(--(INDEX(Matrix!$C$5:$EV$304,0,$B35)&gt;0),--(INDEX(Matrix!$C$5:$EV$304,0,AD$3)&gt;0)))</f>
        <v>0</v>
      </c>
      <c r="AE35" s="12" t="n">
        <f aca="false">IF(OR($A35="",AE$4=""),"",SUMPRODUCT(--(INDEX(Matrix!$C$5:$EV$304,0,$B35)&gt;0),--(INDEX(Matrix!$C$5:$EV$304,0,AE$3)&gt;0)))</f>
        <v>12</v>
      </c>
      <c r="AF35" s="12" t="n">
        <f aca="false">IF(OR($A35="",AF$4=""),"",SUMPRODUCT(--(INDEX(Matrix!$C$5:$EV$304,0,$B35)&gt;0),--(INDEX(Matrix!$C$5:$EV$304,0,AF$3)&gt;0)))</f>
        <v>12</v>
      </c>
      <c r="AG35" s="12" t="n">
        <f aca="false">IF(OR($A35="",AG$4=""),"",SUMPRODUCT(--(INDEX(Matrix!$C$5:$EV$304,0,$B35)&gt;0),--(INDEX(Matrix!$C$5:$EV$304,0,AG$3)&gt;0)))</f>
        <v>12</v>
      </c>
      <c r="AH35" s="12" t="n">
        <f aca="false">IF(OR($A35="",AH$4=""),"",SUMPRODUCT(--(INDEX(Matrix!$C$5:$EV$304,0,$B35)&gt;0),--(INDEX(Matrix!$C$5:$EV$304,0,AH$3)&gt;0)))</f>
        <v>8</v>
      </c>
      <c r="AI35" s="12" t="n">
        <f aca="false">IF(OR($A35="",AI$4=""),"",SUMPRODUCT(--(INDEX(Matrix!$C$5:$EV$304,0,$B35)&gt;0),--(INDEX(Matrix!$C$5:$EV$304,0,AI$3)&gt;0)))</f>
        <v>7</v>
      </c>
      <c r="AJ35" s="12" t="n">
        <f aca="false">IF(OR($A35="",AJ$4=""),"",SUMPRODUCT(--(INDEX(Matrix!$C$5:$EV$304,0,$B35)&gt;0),--(INDEX(Matrix!$C$5:$EV$304,0,AJ$3)&gt;0)))</f>
        <v>7</v>
      </c>
      <c r="AK35" s="12" t="n">
        <f aca="false">IF(OR($A35="",AK$4=""),"",SUMPRODUCT(--(INDEX(Matrix!$C$5:$EV$304,0,$B35)&gt;0),--(INDEX(Matrix!$C$5:$EV$304,0,AK$3)&gt;0)))</f>
        <v>7</v>
      </c>
      <c r="AL35" s="12" t="n">
        <f aca="false">IF(OR($A35="",AL$4=""),"",SUMPRODUCT(--(INDEX(Matrix!$C$5:$EV$304,0,$B35)&gt;0),--(INDEX(Matrix!$C$5:$EV$304,0,AL$3)&gt;0)))</f>
        <v>7</v>
      </c>
      <c r="AM35" s="12" t="n">
        <f aca="false">IF(OR($A35="",AM$4=""),"",SUMPRODUCT(--(INDEX(Matrix!$C$5:$EV$304,0,$B35)&gt;0),--(INDEX(Matrix!$C$5:$EV$304,0,AM$3)&gt;0)))</f>
        <v>4</v>
      </c>
      <c r="AN35" s="12" t="n">
        <f aca="false">IF(OR($A35="",AN$4=""),"",SUMPRODUCT(--(INDEX(Matrix!$C$5:$EV$304,0,$B35)&gt;0),--(INDEX(Matrix!$C$5:$EV$304,0,AN$3)&gt;0)))</f>
        <v>4</v>
      </c>
      <c r="AO35" s="12" t="n">
        <f aca="false">IF(OR($A35="",AO$4=""),"",SUMPRODUCT(--(INDEX(Matrix!$C$5:$EV$304,0,$B35)&gt;0),--(INDEX(Matrix!$C$5:$EV$304,0,AO$3)&gt;0)))</f>
        <v>1</v>
      </c>
      <c r="AP35" s="12" t="n">
        <f aca="false">IF(OR($A35="",AP$4=""),"",SUMPRODUCT(--(INDEX(Matrix!$C$5:$EV$304,0,$B35)&gt;0),--(INDEX(Matrix!$C$5:$EV$304,0,AP$3)&gt;0)))</f>
        <v>1</v>
      </c>
      <c r="AQ35" s="12" t="n">
        <f aca="false">IF(OR($A35="",AQ$4=""),"",SUMPRODUCT(--(INDEX(Matrix!$C$5:$EV$304,0,$B35)&gt;0),--(INDEX(Matrix!$C$5:$EV$304,0,AQ$3)&gt;0)))</f>
        <v>1</v>
      </c>
      <c r="AR35" s="12" t="n">
        <f aca="false">IF(OR($A35="",AR$4=""),"",SUMPRODUCT(--(INDEX(Matrix!$C$5:$EV$304,0,$B35)&gt;0),--(INDEX(Matrix!$C$5:$EV$304,0,AR$3)&gt;0)))</f>
        <v>1</v>
      </c>
      <c r="AS35" s="12" t="n">
        <f aca="false">IF(OR($A35="",AS$4=""),"",SUMPRODUCT(--(INDEX(Matrix!$C$5:$EV$304,0,$B35)&gt;0),--(INDEX(Matrix!$C$5:$EV$304,0,AS$3)&gt;0)))</f>
        <v>1</v>
      </c>
      <c r="AT35" s="12" t="n">
        <f aca="false">IF(OR($A35="",AT$4=""),"",SUMPRODUCT(--(INDEX(Matrix!$C$5:$EV$304,0,$B35)&gt;0),--(INDEX(Matrix!$C$5:$EV$304,0,AT$3)&gt;0)))</f>
        <v>1</v>
      </c>
      <c r="AU35" s="12" t="n">
        <f aca="false">IF(OR($A35="",AU$4=""),"",SUMPRODUCT(--(INDEX(Matrix!$C$5:$EV$304,0,$B35)&gt;0),--(INDEX(Matrix!$C$5:$EV$304,0,AU$3)&gt;0)))</f>
        <v>0</v>
      </c>
      <c r="AV35" s="12" t="n">
        <f aca="false">IF(OR($A35="",AV$4=""),"",SUMPRODUCT(--(INDEX(Matrix!$C$5:$EV$304,0,$B35)&gt;0),--(INDEX(Matrix!$C$5:$EV$304,0,AV$3)&gt;0)))</f>
        <v>7</v>
      </c>
      <c r="AW35" s="12" t="n">
        <f aca="false">IF(OR($A35="",AW$4=""),"",SUMPRODUCT(--(INDEX(Matrix!$C$5:$EV$304,0,$B35)&gt;0),--(INDEX(Matrix!$C$5:$EV$304,0,AW$3)&gt;0)))</f>
        <v>7</v>
      </c>
      <c r="AX35" s="12" t="n">
        <f aca="false">IF(OR($A35="",AX$4=""),"",SUMPRODUCT(--(INDEX(Matrix!$C$5:$EV$304,0,$B35)&gt;0),--(INDEX(Matrix!$C$5:$EV$304,0,AX$3)&gt;0)))</f>
        <v>8</v>
      </c>
      <c r="AY35" s="12" t="n">
        <f aca="false">IF(OR($A35="",AY$4=""),"",SUMPRODUCT(--(INDEX(Matrix!$C$5:$EV$304,0,$B35)&gt;0),--(INDEX(Matrix!$C$5:$EV$304,0,AY$3)&gt;0)))</f>
        <v>8</v>
      </c>
      <c r="AZ35" s="12" t="n">
        <f aca="false">IF(OR($A35="",AZ$4=""),"",SUMPRODUCT(--(INDEX(Matrix!$C$5:$EV$304,0,$B35)&gt;0),--(INDEX(Matrix!$C$5:$EV$304,0,AZ$3)&gt;0)))</f>
        <v>8</v>
      </c>
      <c r="BA35" s="12" t="n">
        <f aca="false">IF(OR($A35="",BA$4=""),"",SUMPRODUCT(--(INDEX(Matrix!$C$5:$EV$304,0,$B35)&gt;0),--(INDEX(Matrix!$C$5:$EV$304,0,BA$3)&gt;0)))</f>
        <v>8</v>
      </c>
      <c r="BB35" s="12" t="n">
        <f aca="false">IF(OR($A35="",BB$4=""),"",SUMPRODUCT(--(INDEX(Matrix!$C$5:$EV$304,0,$B35)&gt;0),--(INDEX(Matrix!$C$5:$EV$304,0,BB$3)&gt;0)))</f>
        <v>8</v>
      </c>
      <c r="BC35" s="12" t="n">
        <f aca="false">IF(OR($A35="",BC$4=""),"",SUMPRODUCT(--(INDEX(Matrix!$C$5:$EV$304,0,$B35)&gt;0),--(INDEX(Matrix!$C$5:$EV$304,0,BC$3)&gt;0)))</f>
        <v>7</v>
      </c>
      <c r="BD35" s="12" t="n">
        <f aca="false">IF(OR($A35="",BD$4=""),"",SUMPRODUCT(--(INDEX(Matrix!$C$5:$EV$304,0,$B35)&gt;0),--(INDEX(Matrix!$C$5:$EV$304,0,BD$3)&gt;0)))</f>
        <v>8</v>
      </c>
      <c r="BE35" s="12" t="n">
        <f aca="false">IF(OR($A35="",BE$4=""),"",SUMPRODUCT(--(INDEX(Matrix!$C$5:$EV$304,0,$B35)&gt;0),--(INDEX(Matrix!$C$5:$EV$304,0,BE$3)&gt;0)))</f>
        <v>7</v>
      </c>
      <c r="BF35" s="12" t="n">
        <f aca="false">IF(OR($A35="",BF$4=""),"",SUMPRODUCT(--(INDEX(Matrix!$C$5:$EV$304,0,$B35)&gt;0),--(INDEX(Matrix!$C$5:$EV$304,0,BF$3)&gt;0)))</f>
        <v>7</v>
      </c>
      <c r="BG35" s="12" t="n">
        <f aca="false">IF(OR($A35="",BG$4=""),"",SUMPRODUCT(--(INDEX(Matrix!$C$5:$EV$304,0,$B35)&gt;0),--(INDEX(Matrix!$C$5:$EV$304,0,BG$3)&gt;0)))</f>
        <v>7</v>
      </c>
      <c r="BH35" s="12" t="n">
        <f aca="false">IF(OR($A35="",BH$4=""),"",SUMPRODUCT(--(INDEX(Matrix!$C$5:$EV$304,0,$B35)&gt;0),--(INDEX(Matrix!$C$5:$EV$304,0,BH$3)&gt;0)))</f>
        <v>8</v>
      </c>
      <c r="BI35" s="12" t="n">
        <f aca="false">IF(OR($A35="",BI$4=""),"",SUMPRODUCT(--(INDEX(Matrix!$C$5:$EV$304,0,$B35)&gt;0),--(INDEX(Matrix!$C$5:$EV$304,0,BI$3)&gt;0)))</f>
        <v>8</v>
      </c>
      <c r="BJ35" s="12" t="n">
        <f aca="false">IF(OR($A35="",BJ$4=""),"",SUMPRODUCT(--(INDEX(Matrix!$C$5:$EV$304,0,$B35)&gt;0),--(INDEX(Matrix!$C$5:$EV$304,0,BJ$3)&gt;0)))</f>
        <v>0</v>
      </c>
      <c r="BK35" s="12" t="n">
        <f aca="false">IF(OR($A35="",BK$4=""),"",SUMPRODUCT(--(INDEX(Matrix!$C$5:$EV$304,0,$B35)&gt;0),--(INDEX(Matrix!$C$5:$EV$304,0,BK$3)&gt;0)))</f>
        <v>9</v>
      </c>
      <c r="BL35" s="12" t="n">
        <f aca="false">IF(OR($A35="",BL$4=""),"",SUMPRODUCT(--(INDEX(Matrix!$C$5:$EV$304,0,$B35)&gt;0),--(INDEX(Matrix!$C$5:$EV$304,0,BL$3)&gt;0)))</f>
        <v>10</v>
      </c>
      <c r="BM35" s="12" t="n">
        <f aca="false">IF(OR($A35="",BM$4=""),"",SUMPRODUCT(--(INDEX(Matrix!$C$5:$EV$304,0,$B35)&gt;0),--(INDEX(Matrix!$C$5:$EV$304,0,BM$3)&gt;0)))</f>
        <v>10</v>
      </c>
      <c r="BN35" s="12" t="n">
        <f aca="false">IF(OR($A35="",BN$4=""),"",SUMPRODUCT(--(INDEX(Matrix!$C$5:$EV$304,0,$B35)&gt;0),--(INDEX(Matrix!$C$5:$EV$304,0,BN$3)&gt;0)))</f>
        <v>8</v>
      </c>
      <c r="BO35" s="12" t="n">
        <f aca="false">IF(OR($A35="",BO$4=""),"",SUMPRODUCT(--(INDEX(Matrix!$C$5:$EV$304,0,$B35)&gt;0),--(INDEX(Matrix!$C$5:$EV$304,0,BO$3)&gt;0)))</f>
        <v>2</v>
      </c>
      <c r="BP35" s="12" t="n">
        <f aca="false">IF(OR($A35="",BP$4=""),"",SUMPRODUCT(--(INDEX(Matrix!$C$5:$EV$304,0,$B35)&gt;0),--(INDEX(Matrix!$C$5:$EV$304,0,BP$3)&gt;0)))</f>
        <v>0</v>
      </c>
      <c r="BQ35" s="12" t="n">
        <f aca="false">IF(OR($A35="",BQ$4=""),"",SUMPRODUCT(--(INDEX(Matrix!$C$5:$EV$304,0,$B35)&gt;0),--(INDEX(Matrix!$C$5:$EV$304,0,BQ$3)&gt;0)))</f>
        <v>0</v>
      </c>
      <c r="BR35" s="12" t="n">
        <f aca="false">IF(OR($A35="",BR$4=""),"",SUMPRODUCT(--(INDEX(Matrix!$C$5:$EV$304,0,$B35)&gt;0),--(INDEX(Matrix!$C$5:$EV$304,0,BR$3)&gt;0)))</f>
        <v>0</v>
      </c>
      <c r="BS35" s="12" t="n">
        <f aca="false">IF(OR($A35="",BS$4=""),"",SUMPRODUCT(--(INDEX(Matrix!$C$5:$EV$304,0,$B35)&gt;0),--(INDEX(Matrix!$C$5:$EV$304,0,BS$3)&gt;0)))</f>
        <v>0</v>
      </c>
      <c r="BT35" s="12" t="n">
        <f aca="false">IF(OR($A35="",BT$4=""),"",SUMPRODUCT(--(INDEX(Matrix!$C$5:$EV$304,0,$B35)&gt;0),--(INDEX(Matrix!$C$5:$EV$304,0,BT$3)&gt;0)))</f>
        <v>0</v>
      </c>
      <c r="BU35" s="12" t="n">
        <f aca="false">IF(OR($A35="",BU$4=""),"",SUMPRODUCT(--(INDEX(Matrix!$C$5:$EV$304,0,$B35)&gt;0),--(INDEX(Matrix!$C$5:$EV$304,0,BU$3)&gt;0)))</f>
        <v>1</v>
      </c>
      <c r="BV35" s="12" t="n">
        <f aca="false">IF(OR($A35="",BV$4=""),"",SUMPRODUCT(--(INDEX(Matrix!$C$5:$EV$304,0,$B35)&gt;0),--(INDEX(Matrix!$C$5:$EV$304,0,BV$3)&gt;0)))</f>
        <v>0</v>
      </c>
      <c r="BW35" s="12" t="n">
        <f aca="false">IF(OR($A35="",BW$4=""),"",SUMPRODUCT(--(INDEX(Matrix!$C$5:$EV$304,0,$B35)&gt;0),--(INDEX(Matrix!$C$5:$EV$304,0,BW$3)&gt;0)))</f>
        <v>0</v>
      </c>
      <c r="BX35" s="12" t="n">
        <f aca="false">IF(OR($A35="",BX$4=""),"",SUMPRODUCT(--(INDEX(Matrix!$C$5:$EV$304,0,$B35)&gt;0),--(INDEX(Matrix!$C$5:$EV$304,0,BX$3)&gt;0)))</f>
        <v>0</v>
      </c>
      <c r="BY35" s="12" t="n">
        <f aca="false">IF(OR($A35="",BY$4=""),"",SUMPRODUCT(--(INDEX(Matrix!$C$5:$EV$304,0,$B35)&gt;0),--(INDEX(Matrix!$C$5:$EV$304,0,BY$3)&gt;0)))</f>
        <v>0</v>
      </c>
      <c r="BZ35" s="12" t="n">
        <f aca="false">IF(OR($A35="",BZ$4=""),"",SUMPRODUCT(--(INDEX(Matrix!$C$5:$EV$304,0,$B35)&gt;0),--(INDEX(Matrix!$C$5:$EV$304,0,BZ$3)&gt;0)))</f>
        <v>1</v>
      </c>
      <c r="CA35" s="12" t="n">
        <f aca="false">IF(OR($A35="",CA$4=""),"",SUMPRODUCT(--(INDEX(Matrix!$C$5:$EV$304,0,$B35)&gt;0),--(INDEX(Matrix!$C$5:$EV$304,0,CA$3)&gt;0)))</f>
        <v>1</v>
      </c>
      <c r="CB35" s="12" t="n">
        <f aca="false">IF(OR($A35="",CB$4=""),"",SUMPRODUCT(--(INDEX(Matrix!$C$5:$EV$304,0,$B35)&gt;0),--(INDEX(Matrix!$C$5:$EV$304,0,CB$3)&gt;0)))</f>
        <v>0</v>
      </c>
      <c r="CC35" s="12" t="n">
        <f aca="false">IF(OR($A35="",CC$4=""),"",SUMPRODUCT(--(INDEX(Matrix!$C$5:$EV$304,0,$B35)&gt;0),--(INDEX(Matrix!$C$5:$EV$304,0,CC$3)&gt;0)))</f>
        <v>0</v>
      </c>
      <c r="CD35" s="12" t="n">
        <f aca="false">IF(OR($A35="",CD$4=""),"",SUMPRODUCT(--(INDEX(Matrix!$C$5:$EV$304,0,$B35)&gt;0),--(INDEX(Matrix!$C$5:$EV$304,0,CD$3)&gt;0)))</f>
        <v>6</v>
      </c>
      <c r="CE35" s="12" t="n">
        <f aca="false">IF(OR($A35="",CE$4=""),"",SUMPRODUCT(--(INDEX(Matrix!$C$5:$EV$304,0,$B35)&gt;0),--(INDEX(Matrix!$C$5:$EV$304,0,CE$3)&gt;0)))</f>
        <v>8</v>
      </c>
      <c r="CF35" s="12" t="n">
        <f aca="false">IF(OR($A35="",CF$4=""),"",SUMPRODUCT(--(INDEX(Matrix!$C$5:$EV$304,0,$B35)&gt;0),--(INDEX(Matrix!$C$5:$EV$304,0,CF$3)&gt;0)))</f>
        <v>2</v>
      </c>
      <c r="CG35" s="12" t="n">
        <f aca="false">IF(OR($A35="",CG$4=""),"",SUMPRODUCT(--(INDEX(Matrix!$C$5:$EV$304,0,$B35)&gt;0),--(INDEX(Matrix!$C$5:$EV$304,0,CG$3)&gt;0)))</f>
        <v>6</v>
      </c>
      <c r="CH35" s="12" t="n">
        <f aca="false">IF(OR($A35="",CH$4=""),"",SUMPRODUCT(--(INDEX(Matrix!$C$5:$EV$304,0,$B35)&gt;0),--(INDEX(Matrix!$C$5:$EV$304,0,CH$3)&gt;0)))</f>
        <v>1</v>
      </c>
      <c r="CI35" s="12" t="n">
        <f aca="false">IF(OR($A35="",CI$4=""),"",SUMPRODUCT(--(INDEX(Matrix!$C$5:$EV$304,0,$B35)&gt;0),--(INDEX(Matrix!$C$5:$EV$304,0,CI$3)&gt;0)))</f>
        <v>9</v>
      </c>
      <c r="CJ35" s="12" t="n">
        <f aca="false">IF(OR($A35="",CJ$4=""),"",SUMPRODUCT(--(INDEX(Matrix!$C$5:$EV$304,0,$B35)&gt;0),--(INDEX(Matrix!$C$5:$EV$304,0,CJ$3)&gt;0)))</f>
        <v>2</v>
      </c>
      <c r="CK35" s="12" t="n">
        <f aca="false">IF(OR($A35="",CK$4=""),"",SUMPRODUCT(--(INDEX(Matrix!$C$5:$EV$304,0,$B35)&gt;0),--(INDEX(Matrix!$C$5:$EV$304,0,CK$3)&gt;0)))</f>
        <v>8</v>
      </c>
      <c r="CL35" s="12" t="n">
        <f aca="false">IF(OR($A35="",CL$4=""),"",SUMPRODUCT(--(INDEX(Matrix!$C$5:$EV$304,0,$B35)&gt;0),--(INDEX(Matrix!$C$5:$EV$304,0,CL$3)&gt;0)))</f>
        <v>3</v>
      </c>
      <c r="CM35" s="12" t="n">
        <f aca="false">IF(OR($A35="",CM$4=""),"",SUMPRODUCT(--(INDEX(Matrix!$C$5:$EV$304,0,$B35)&gt;0),--(INDEX(Matrix!$C$5:$EV$304,0,CM$3)&gt;0)))</f>
        <v>9</v>
      </c>
      <c r="CN35" s="12" t="n">
        <f aca="false">IF(OR($A35="",CN$4=""),"",SUMPRODUCT(--(INDEX(Matrix!$C$5:$EV$304,0,$B35)&gt;0),--(INDEX(Matrix!$C$5:$EV$304,0,CN$3)&gt;0)))</f>
        <v>9</v>
      </c>
      <c r="CO35" s="12" t="n">
        <f aca="false">IF(OR($A35="",CO$4=""),"",SUMPRODUCT(--(INDEX(Matrix!$C$5:$EV$304,0,$B35)&gt;0),--(INDEX(Matrix!$C$5:$EV$304,0,CO$3)&gt;0)))</f>
        <v>9</v>
      </c>
      <c r="CP35" s="12" t="n">
        <f aca="false">IF(OR($A35="",CP$4=""),"",SUMPRODUCT(--(INDEX(Matrix!$C$5:$EV$304,0,$B35)&gt;0),--(INDEX(Matrix!$C$5:$EV$304,0,CP$3)&gt;0)))</f>
        <v>6</v>
      </c>
      <c r="CQ35" s="12" t="n">
        <f aca="false">IF(OR($A35="",CQ$4=""),"",SUMPRODUCT(--(INDEX(Matrix!$C$5:$EV$304,0,$B35)&gt;0),--(INDEX(Matrix!$C$5:$EV$304,0,CQ$3)&gt;0)))</f>
        <v>6</v>
      </c>
      <c r="CR35" s="12" t="n">
        <f aca="false">IF(OR($A35="",CR$4=""),"",SUMPRODUCT(--(INDEX(Matrix!$C$5:$EV$304,0,$B35)&gt;0),--(INDEX(Matrix!$C$5:$EV$304,0,CR$3)&gt;0)))</f>
        <v>9</v>
      </c>
      <c r="CS35" s="12" t="n">
        <f aca="false">IF(OR($A35="",CS$4=""),"",SUMPRODUCT(--(INDEX(Matrix!$C$5:$EV$304,0,$B35)&gt;0),--(INDEX(Matrix!$C$5:$EV$304,0,CS$3)&gt;0)))</f>
        <v>9</v>
      </c>
      <c r="CT35" s="12" t="n">
        <f aca="false">IF(OR($A35="",CT$4=""),"",SUMPRODUCT(--(INDEX(Matrix!$C$5:$EV$304,0,$B35)&gt;0),--(INDEX(Matrix!$C$5:$EV$304,0,CT$3)&gt;0)))</f>
        <v>9</v>
      </c>
      <c r="CU35" s="12" t="n">
        <f aca="false">IF(OR($A35="",CU$4=""),"",SUMPRODUCT(--(INDEX(Matrix!$C$5:$EV$304,0,$B35)&gt;0),--(INDEX(Matrix!$C$5:$EV$304,0,CU$3)&gt;0)))</f>
        <v>7</v>
      </c>
      <c r="CV35" s="12" t="n">
        <f aca="false">IF(OR($A35="",CV$4=""),"",SUMPRODUCT(--(INDEX(Matrix!$C$5:$EV$304,0,$B35)&gt;0),--(INDEX(Matrix!$C$5:$EV$304,0,CV$3)&gt;0)))</f>
        <v>9</v>
      </c>
      <c r="CW35" s="12" t="n">
        <f aca="false">IF(OR($A35="",CW$4=""),"",SUMPRODUCT(--(INDEX(Matrix!$C$5:$EV$304,0,$B35)&gt;0),--(INDEX(Matrix!$C$5:$EV$304,0,CW$3)&gt;0)))</f>
        <v>5</v>
      </c>
      <c r="CX35" s="12" t="n">
        <f aca="false">IF(OR($A35="",CX$4=""),"",SUMPRODUCT(--(INDEX(Matrix!$C$5:$EV$304,0,$B35)&gt;0),--(INDEX(Matrix!$C$5:$EV$304,0,CX$3)&gt;0)))</f>
        <v>7</v>
      </c>
      <c r="CY35" s="12" t="n">
        <f aca="false">IF(OR($A35="",CY$4=""),"",SUMPRODUCT(--(INDEX(Matrix!$C$5:$EV$304,0,$B35)&gt;0),--(INDEX(Matrix!$C$5:$EV$304,0,CY$3)&gt;0)))</f>
        <v>7</v>
      </c>
      <c r="CZ35" s="12" t="n">
        <f aca="false">IF(OR($A35="",CZ$4=""),"",SUMPRODUCT(--(INDEX(Matrix!$C$5:$EV$304,0,$B35)&gt;0),--(INDEX(Matrix!$C$5:$EV$304,0,CZ$3)&gt;0)))</f>
        <v>0</v>
      </c>
      <c r="DA35" s="12" t="n">
        <f aca="false">IF(OR($A35="",DA$4=""),"",SUMPRODUCT(--(INDEX(Matrix!$C$5:$EV$304,0,$B35)&gt;0),--(INDEX(Matrix!$C$5:$EV$304,0,DA$3)&gt;0)))</f>
        <v>9</v>
      </c>
      <c r="DB35" s="12" t="n">
        <f aca="false">IF(OR($A35="",DB$4=""),"",SUMPRODUCT(--(INDEX(Matrix!$C$5:$EV$304,0,$B35)&gt;0),--(INDEX(Matrix!$C$5:$EV$304,0,DB$3)&gt;0)))</f>
        <v>0</v>
      </c>
      <c r="DC35" s="12" t="n">
        <f aca="false">IF(OR($A35="",DC$4=""),"",SUMPRODUCT(--(INDEX(Matrix!$C$5:$EV$304,0,$B35)&gt;0),--(INDEX(Matrix!$C$5:$EV$304,0,DC$3)&gt;0)))</f>
        <v>0</v>
      </c>
      <c r="DD35" s="12" t="n">
        <f aca="false">IF(OR($A35="",DD$4=""),"",SUMPRODUCT(--(INDEX(Matrix!$C$5:$EV$304,0,$B35)&gt;0),--(INDEX(Matrix!$C$5:$EV$304,0,DD$3)&gt;0)))</f>
        <v>5</v>
      </c>
      <c r="DE35" s="12" t="str">
        <f aca="false">IF(OR($A35="",DE$4=""),"",SUMPRODUCT(--(INDEX(Matrix!$C$5:$EV$304,0,$B35)&gt;0),--(INDEX(Matrix!$C$5:$EV$304,0,DE$3)&gt;0)))</f>
        <v/>
      </c>
      <c r="DF35" s="12" t="str">
        <f aca="false">IF(OR($A35="",DF$4=""),"",SUMPRODUCT(--(INDEX(Matrix!$C$5:$EV$304,0,$B35)&gt;0),--(INDEX(Matrix!$C$5:$EV$304,0,DF$3)&gt;0)))</f>
        <v/>
      </c>
      <c r="DG35" s="12" t="str">
        <f aca="false">IF(OR($A35="",DG$4=""),"",SUMPRODUCT(--(INDEX(Matrix!$C$5:$EV$304,0,$B35)&gt;0),--(INDEX(Matrix!$C$5:$EV$304,0,DG$3)&gt;0)))</f>
        <v/>
      </c>
      <c r="DH35" s="12" t="str">
        <f aca="false">IF(OR($A35="",DH$4=""),"",SUMPRODUCT(--(INDEX(Matrix!$C$5:$EV$304,0,$B35)&gt;0),--(INDEX(Matrix!$C$5:$EV$304,0,DH$3)&gt;0)))</f>
        <v/>
      </c>
      <c r="DI35" s="12" t="str">
        <f aca="false">IF(OR($A35="",DI$4=""),"",SUMPRODUCT(--(INDEX(Matrix!$C$5:$EV$304,0,$B35)&gt;0),--(INDEX(Matrix!$C$5:$EV$304,0,DI$3)&gt;0)))</f>
        <v/>
      </c>
      <c r="DJ35" s="12" t="str">
        <f aca="false">IF(OR($A35="",DJ$4=""),"",SUMPRODUCT(--(INDEX(Matrix!$C$5:$EV$304,0,$B35)&gt;0),--(INDEX(Matrix!$C$5:$EV$304,0,DJ$3)&gt;0)))</f>
        <v/>
      </c>
      <c r="DK35" s="12" t="str">
        <f aca="false">IF(OR($A35="",DK$4=""),"",SUMPRODUCT(--(INDEX(Matrix!$C$5:$EV$304,0,$B35)&gt;0),--(INDEX(Matrix!$C$5:$EV$304,0,DK$3)&gt;0)))</f>
        <v/>
      </c>
      <c r="DL35" s="12" t="str">
        <f aca="false">IF(OR($A35="",DL$4=""),"",SUMPRODUCT(--(INDEX(Matrix!$C$5:$EV$304,0,$B35)&gt;0),--(INDEX(Matrix!$C$5:$EV$304,0,DL$3)&gt;0)))</f>
        <v/>
      </c>
      <c r="DM35" s="12" t="str">
        <f aca="false">IF(OR($A35="",DM$4=""),"",SUMPRODUCT(--(INDEX(Matrix!$C$5:$EV$304,0,$B35)&gt;0),--(INDEX(Matrix!$C$5:$EV$304,0,DM$3)&gt;0)))</f>
        <v/>
      </c>
      <c r="DN35" s="12" t="str">
        <f aca="false">IF(OR($A35="",DN$4=""),"",SUMPRODUCT(--(INDEX(Matrix!$C$5:$EV$304,0,$B35)&gt;0),--(INDEX(Matrix!$C$5:$EV$304,0,DN$3)&gt;0)))</f>
        <v/>
      </c>
      <c r="DO35" s="12" t="str">
        <f aca="false">IF(OR($A35="",DO$4=""),"",SUMPRODUCT(--(INDEX(Matrix!$C$5:$EV$304,0,$B35)&gt;0),--(INDEX(Matrix!$C$5:$EV$304,0,DO$3)&gt;0)))</f>
        <v/>
      </c>
      <c r="DP35" s="12" t="str">
        <f aca="false">IF(OR($A35="",DP$4=""),"",SUMPRODUCT(--(INDEX(Matrix!$C$5:$EV$304,0,$B35)&gt;0),--(INDEX(Matrix!$C$5:$EV$304,0,DP$3)&gt;0)))</f>
        <v/>
      </c>
      <c r="DQ35" s="12" t="str">
        <f aca="false">IF(OR($A35="",DQ$4=""),"",SUMPRODUCT(--(INDEX(Matrix!$C$5:$EV$304,0,$B35)&gt;0),--(INDEX(Matrix!$C$5:$EV$304,0,DQ$3)&gt;0)))</f>
        <v/>
      </c>
      <c r="DR35" s="12" t="str">
        <f aca="false">IF(OR($A35="",DR$4=""),"",SUMPRODUCT(--(INDEX(Matrix!$C$5:$EV$304,0,$B35)&gt;0),--(INDEX(Matrix!$C$5:$EV$304,0,DR$3)&gt;0)))</f>
        <v/>
      </c>
      <c r="DS35" s="12" t="str">
        <f aca="false">IF(OR($A35="",DS$4=""),"",SUMPRODUCT(--(INDEX(Matrix!$C$5:$EV$304,0,$B35)&gt;0),--(INDEX(Matrix!$C$5:$EV$304,0,DS$3)&gt;0)))</f>
        <v/>
      </c>
      <c r="DT35" s="12" t="str">
        <f aca="false">IF(OR($A35="",DT$4=""),"",SUMPRODUCT(--(INDEX(Matrix!$C$5:$EV$304,0,$B35)&gt;0),--(INDEX(Matrix!$C$5:$EV$304,0,DT$3)&gt;0)))</f>
        <v/>
      </c>
      <c r="DU35" s="12" t="str">
        <f aca="false">IF(OR($A35="",DU$4=""),"",SUMPRODUCT(--(INDEX(Matrix!$C$5:$EV$304,0,$B35)&gt;0),--(INDEX(Matrix!$C$5:$EV$304,0,DU$3)&gt;0)))</f>
        <v/>
      </c>
      <c r="DV35" s="12" t="str">
        <f aca="false">IF(OR($A35="",DV$4=""),"",SUMPRODUCT(--(INDEX(Matrix!$C$5:$EV$304,0,$B35)&gt;0),--(INDEX(Matrix!$C$5:$EV$304,0,DV$3)&gt;0)))</f>
        <v/>
      </c>
      <c r="DW35" s="12" t="str">
        <f aca="false">IF(OR($A35="",DW$4=""),"",SUMPRODUCT(--(INDEX(Matrix!$C$5:$EV$304,0,$B35)&gt;0),--(INDEX(Matrix!$C$5:$EV$304,0,DW$3)&gt;0)))</f>
        <v/>
      </c>
      <c r="DX35" s="12" t="str">
        <f aca="false">IF(OR($A35="",DX$4=""),"",SUMPRODUCT(--(INDEX(Matrix!$C$5:$EV$304,0,$B35)&gt;0),--(INDEX(Matrix!$C$5:$EV$304,0,DX$3)&gt;0)))</f>
        <v/>
      </c>
      <c r="DY35" s="12" t="str">
        <f aca="false">IF(OR($A35="",DY$4=""),"",SUMPRODUCT(--(INDEX(Matrix!$C$5:$EV$304,0,$B35)&gt;0),--(INDEX(Matrix!$C$5:$EV$304,0,DY$3)&gt;0)))</f>
        <v/>
      </c>
      <c r="DZ35" s="12" t="str">
        <f aca="false">IF(OR($A35="",DZ$4=""),"",SUMPRODUCT(--(INDEX(Matrix!$C$5:$EV$304,0,$B35)&gt;0),--(INDEX(Matrix!$C$5:$EV$304,0,DZ$3)&gt;0)))</f>
        <v/>
      </c>
      <c r="EA35" s="12" t="str">
        <f aca="false">IF(OR($A35="",EA$4=""),"",SUMPRODUCT(--(INDEX(Matrix!$C$5:$EV$304,0,$B35)&gt;0),--(INDEX(Matrix!$C$5:$EV$304,0,EA$3)&gt;0)))</f>
        <v/>
      </c>
      <c r="EB35" s="12" t="str">
        <f aca="false">IF(OR($A35="",EB$4=""),"",SUMPRODUCT(--(INDEX(Matrix!$C$5:$EV$304,0,$B35)&gt;0),--(INDEX(Matrix!$C$5:$EV$304,0,EB$3)&gt;0)))</f>
        <v/>
      </c>
      <c r="EC35" s="12" t="str">
        <f aca="false">IF(OR($A35="",EC$4=""),"",SUMPRODUCT(--(INDEX(Matrix!$C$5:$EV$304,0,$B35)&gt;0),--(INDEX(Matrix!$C$5:$EV$304,0,EC$3)&gt;0)))</f>
        <v/>
      </c>
      <c r="ED35" s="12" t="str">
        <f aca="false">IF(OR($A35="",ED$4=""),"",SUMPRODUCT(--(INDEX(Matrix!$C$5:$EV$304,0,$B35)&gt;0),--(INDEX(Matrix!$C$5:$EV$304,0,ED$3)&gt;0)))</f>
        <v/>
      </c>
      <c r="EE35" s="12" t="str">
        <f aca="false">IF(OR($A35="",EE$4=""),"",SUMPRODUCT(--(INDEX(Matrix!$C$5:$EV$304,0,$B35)&gt;0),--(INDEX(Matrix!$C$5:$EV$304,0,EE$3)&gt;0)))</f>
        <v/>
      </c>
      <c r="EF35" s="12" t="str">
        <f aca="false">IF(OR($A35="",EF$4=""),"",SUMPRODUCT(--(INDEX(Matrix!$C$5:$EV$304,0,$B35)&gt;0),--(INDEX(Matrix!$C$5:$EV$304,0,EF$3)&gt;0)))</f>
        <v/>
      </c>
      <c r="EG35" s="12" t="str">
        <f aca="false">IF(OR($A35="",EG$4=""),"",SUMPRODUCT(--(INDEX(Matrix!$C$5:$EV$304,0,$B35)&gt;0),--(INDEX(Matrix!$C$5:$EV$304,0,EG$3)&gt;0)))</f>
        <v/>
      </c>
      <c r="EH35" s="12" t="str">
        <f aca="false">IF(OR($A35="",EH$4=""),"",SUMPRODUCT(--(INDEX(Matrix!$C$5:$EV$304,0,$B35)&gt;0),--(INDEX(Matrix!$C$5:$EV$304,0,EH$3)&gt;0)))</f>
        <v/>
      </c>
      <c r="EI35" s="12" t="str">
        <f aca="false">IF(OR($A35="",EI$4=""),"",SUMPRODUCT(--(INDEX(Matrix!$C$5:$EV$304,0,$B35)&gt;0),--(INDEX(Matrix!$C$5:$EV$304,0,EI$3)&gt;0)))</f>
        <v/>
      </c>
      <c r="EJ35" s="12" t="str">
        <f aca="false">IF(OR($A35="",EJ$4=""),"",SUMPRODUCT(--(INDEX(Matrix!$C$5:$EV$304,0,$B35)&gt;0),--(INDEX(Matrix!$C$5:$EV$304,0,EJ$3)&gt;0)))</f>
        <v/>
      </c>
      <c r="EK35" s="12" t="str">
        <f aca="false">IF(OR($A35="",EK$4=""),"",SUMPRODUCT(--(INDEX(Matrix!$C$5:$EV$304,0,$B35)&gt;0),--(INDEX(Matrix!$C$5:$EV$304,0,EK$3)&gt;0)))</f>
        <v/>
      </c>
      <c r="EL35" s="12" t="str">
        <f aca="false">IF(OR($A35="",EL$4=""),"",SUMPRODUCT(--(INDEX(Matrix!$C$5:$EV$304,0,$B35)&gt;0),--(INDEX(Matrix!$C$5:$EV$304,0,EL$3)&gt;0)))</f>
        <v/>
      </c>
      <c r="EM35" s="12" t="str">
        <f aca="false">IF(OR($A35="",EM$4=""),"",SUMPRODUCT(--(INDEX(Matrix!$C$5:$EV$304,0,$B35)&gt;0),--(INDEX(Matrix!$C$5:$EV$304,0,EM$3)&gt;0)))</f>
        <v/>
      </c>
      <c r="EN35" s="12" t="str">
        <f aca="false">IF(OR($A35="",EN$4=""),"",SUMPRODUCT(--(INDEX(Matrix!$C$5:$EV$304,0,$B35)&gt;0),--(INDEX(Matrix!$C$5:$EV$304,0,EN$3)&gt;0)))</f>
        <v/>
      </c>
      <c r="EO35" s="12" t="str">
        <f aca="false">IF(OR($A35="",EO$4=""),"",SUMPRODUCT(--(INDEX(Matrix!$C$5:$EV$304,0,$B35)&gt;0),--(INDEX(Matrix!$C$5:$EV$304,0,EO$3)&gt;0)))</f>
        <v/>
      </c>
      <c r="EP35" s="12" t="str">
        <f aca="false">IF(OR($A35="",EP$4=""),"",SUMPRODUCT(--(INDEX(Matrix!$C$5:$EV$304,0,$B35)&gt;0),--(INDEX(Matrix!$C$5:$EV$304,0,EP$3)&gt;0)))</f>
        <v/>
      </c>
      <c r="EQ35" s="12" t="str">
        <f aca="false">IF(OR($A35="",EQ$4=""),"",SUMPRODUCT(--(INDEX(Matrix!$C$5:$EV$304,0,$B35)&gt;0),--(INDEX(Matrix!$C$5:$EV$304,0,EQ$3)&gt;0)))</f>
        <v/>
      </c>
      <c r="ER35" s="12" t="str">
        <f aca="false">IF(OR($A35="",ER$4=""),"",SUMPRODUCT(--(INDEX(Matrix!$C$5:$EV$304,0,$B35)&gt;0),--(INDEX(Matrix!$C$5:$EV$304,0,ER$3)&gt;0)))</f>
        <v/>
      </c>
      <c r="ES35" s="12" t="str">
        <f aca="false">IF(OR($A35="",ES$4=""),"",SUMPRODUCT(--(INDEX(Matrix!$C$5:$EV$304,0,$B35)&gt;0),--(INDEX(Matrix!$C$5:$EV$304,0,ES$3)&gt;0)))</f>
        <v/>
      </c>
      <c r="ET35" s="12" t="str">
        <f aca="false">IF(OR($A35="",ET$4=""),"",SUMPRODUCT(--(INDEX(Matrix!$C$5:$EV$304,0,$B35)&gt;0),--(INDEX(Matrix!$C$5:$EV$304,0,ET$3)&gt;0)))</f>
        <v/>
      </c>
      <c r="EU35" s="12" t="str">
        <f aca="false">IF(OR($A35="",EU$4=""),"",SUMPRODUCT(--(INDEX(Matrix!$C$5:$EV$304,0,$B35)&gt;0),--(INDEX(Matrix!$C$5:$EV$304,0,EU$3)&gt;0)))</f>
        <v/>
      </c>
      <c r="EV35" s="12" t="str">
        <f aca="false">IF(OR($A35="",EV$4=""),"",SUMPRODUCT(--(INDEX(Matrix!$C$5:$EV$304,0,$B35)&gt;0),--(INDEX(Matrix!$C$5:$EV$304,0,EV$3)&gt;0)))</f>
        <v/>
      </c>
    </row>
    <row r="36" customFormat="false" ht="15" hidden="false" customHeight="false" outlineLevel="0" collapsed="false">
      <c r="A36" s="6" t="str">
        <f aca="false">IF(INDEX(Products!$A$2:$A$151,$B36)="","",INDEX(Products!$A$2:$A$151,$B36))</f>
        <v>Taglida 5</v>
      </c>
      <c r="B36" s="23" t="n">
        <v>32</v>
      </c>
      <c r="C36" s="12" t="n">
        <f aca="false">IF(OR($A36="",C$4=""),"",SUMPRODUCT(--(INDEX(Matrix!$C$5:$EV$304,0,$B36)&gt;0),--(INDEX(Matrix!$C$5:$EV$304,0,C$3)&gt;0)))</f>
        <v>9</v>
      </c>
      <c r="D36" s="12" t="n">
        <f aca="false">IF(OR($A36="",D$4=""),"",SUMPRODUCT(--(INDEX(Matrix!$C$5:$EV$304,0,$B36)&gt;0),--(INDEX(Matrix!$C$5:$EV$304,0,D$3)&gt;0)))</f>
        <v>9</v>
      </c>
      <c r="E36" s="12" t="n">
        <f aca="false">IF(OR($A36="",E$4=""),"",SUMPRODUCT(--(INDEX(Matrix!$C$5:$EV$304,0,$B36)&gt;0),--(INDEX(Matrix!$C$5:$EV$304,0,E$3)&gt;0)))</f>
        <v>9</v>
      </c>
      <c r="F36" s="12" t="n">
        <f aca="false">IF(OR($A36="",F$4=""),"",SUMPRODUCT(--(INDEX(Matrix!$C$5:$EV$304,0,$B36)&gt;0),--(INDEX(Matrix!$C$5:$EV$304,0,F$3)&gt;0)))</f>
        <v>10</v>
      </c>
      <c r="G36" s="12" t="n">
        <f aca="false">IF(OR($A36="",G$4=""),"",SUMPRODUCT(--(INDEX(Matrix!$C$5:$EV$304,0,$B36)&gt;0),--(INDEX(Matrix!$C$5:$EV$304,0,G$3)&gt;0)))</f>
        <v>10</v>
      </c>
      <c r="H36" s="12" t="n">
        <f aca="false">IF(OR($A36="",H$4=""),"",SUMPRODUCT(--(INDEX(Matrix!$C$5:$EV$304,0,$B36)&gt;0),--(INDEX(Matrix!$C$5:$EV$304,0,H$3)&gt;0)))</f>
        <v>10</v>
      </c>
      <c r="I36" s="12" t="n">
        <f aca="false">IF(OR($A36="",I$4=""),"",SUMPRODUCT(--(INDEX(Matrix!$C$5:$EV$304,0,$B36)&gt;0),--(INDEX(Matrix!$C$5:$EV$304,0,I$3)&gt;0)))</f>
        <v>7</v>
      </c>
      <c r="J36" s="12" t="n">
        <f aca="false">IF(OR($A36="",J$4=""),"",SUMPRODUCT(--(INDEX(Matrix!$C$5:$EV$304,0,$B36)&gt;0),--(INDEX(Matrix!$C$5:$EV$304,0,J$3)&gt;0)))</f>
        <v>7</v>
      </c>
      <c r="K36" s="12" t="n">
        <f aca="false">IF(OR($A36="",K$4=""),"",SUMPRODUCT(--(INDEX(Matrix!$C$5:$EV$304,0,$B36)&gt;0),--(INDEX(Matrix!$C$5:$EV$304,0,K$3)&gt;0)))</f>
        <v>6</v>
      </c>
      <c r="L36" s="12" t="n">
        <f aca="false">IF(OR($A36="",L$4=""),"",SUMPRODUCT(--(INDEX(Matrix!$C$5:$EV$304,0,$B36)&gt;0),--(INDEX(Matrix!$C$5:$EV$304,0,L$3)&gt;0)))</f>
        <v>6</v>
      </c>
      <c r="M36" s="12" t="n">
        <f aca="false">IF(OR($A36="",M$4=""),"",SUMPRODUCT(--(INDEX(Matrix!$C$5:$EV$304,0,$B36)&gt;0),--(INDEX(Matrix!$C$5:$EV$304,0,M$3)&gt;0)))</f>
        <v>6</v>
      </c>
      <c r="N36" s="12" t="n">
        <f aca="false">IF(OR($A36="",N$4=""),"",SUMPRODUCT(--(INDEX(Matrix!$C$5:$EV$304,0,$B36)&gt;0),--(INDEX(Matrix!$C$5:$EV$304,0,N$3)&gt;0)))</f>
        <v>6</v>
      </c>
      <c r="O36" s="12" t="n">
        <f aca="false">IF(OR($A36="",O$4=""),"",SUMPRODUCT(--(INDEX(Matrix!$C$5:$EV$304,0,$B36)&gt;0),--(INDEX(Matrix!$C$5:$EV$304,0,O$3)&gt;0)))</f>
        <v>6</v>
      </c>
      <c r="P36" s="12" t="n">
        <f aca="false">IF(OR($A36="",P$4=""),"",SUMPRODUCT(--(INDEX(Matrix!$C$5:$EV$304,0,$B36)&gt;0),--(INDEX(Matrix!$C$5:$EV$304,0,P$3)&gt;0)))</f>
        <v>6</v>
      </c>
      <c r="Q36" s="12" t="n">
        <f aca="false">IF(OR($A36="",Q$4=""),"",SUMPRODUCT(--(INDEX(Matrix!$C$5:$EV$304,0,$B36)&gt;0),--(INDEX(Matrix!$C$5:$EV$304,0,Q$3)&gt;0)))</f>
        <v>6</v>
      </c>
      <c r="R36" s="12" t="n">
        <f aca="false">IF(OR($A36="",R$4=""),"",SUMPRODUCT(--(INDEX(Matrix!$C$5:$EV$304,0,$B36)&gt;0),--(INDEX(Matrix!$C$5:$EV$304,0,R$3)&gt;0)))</f>
        <v>7</v>
      </c>
      <c r="S36" s="12" t="n">
        <f aca="false">IF(OR($A36="",S$4=""),"",SUMPRODUCT(--(INDEX(Matrix!$C$5:$EV$304,0,$B36)&gt;0),--(INDEX(Matrix!$C$5:$EV$304,0,S$3)&gt;0)))</f>
        <v>7</v>
      </c>
      <c r="T36" s="12" t="n">
        <f aca="false">IF(OR($A36="",T$4=""),"",SUMPRODUCT(--(INDEX(Matrix!$C$5:$EV$304,0,$B36)&gt;0),--(INDEX(Matrix!$C$5:$EV$304,0,T$3)&gt;0)))</f>
        <v>6</v>
      </c>
      <c r="U36" s="12" t="n">
        <f aca="false">IF(OR($A36="",U$4=""),"",SUMPRODUCT(--(INDEX(Matrix!$C$5:$EV$304,0,$B36)&gt;0),--(INDEX(Matrix!$C$5:$EV$304,0,U$3)&gt;0)))</f>
        <v>0</v>
      </c>
      <c r="V36" s="12" t="n">
        <f aca="false">IF(OR($A36="",V$4=""),"",SUMPRODUCT(--(INDEX(Matrix!$C$5:$EV$304,0,$B36)&gt;0),--(INDEX(Matrix!$C$5:$EV$304,0,V$3)&gt;0)))</f>
        <v>0</v>
      </c>
      <c r="W36" s="12" t="n">
        <f aca="false">IF(OR($A36="",W$4=""),"",SUMPRODUCT(--(INDEX(Matrix!$C$5:$EV$304,0,$B36)&gt;0),--(INDEX(Matrix!$C$5:$EV$304,0,W$3)&gt;0)))</f>
        <v>6</v>
      </c>
      <c r="X36" s="12" t="n">
        <f aca="false">IF(OR($A36="",X$4=""),"",SUMPRODUCT(--(INDEX(Matrix!$C$5:$EV$304,0,$B36)&gt;0),--(INDEX(Matrix!$C$5:$EV$304,0,X$3)&gt;0)))</f>
        <v>7</v>
      </c>
      <c r="Y36" s="12" t="n">
        <f aca="false">IF(OR($A36="",Y$4=""),"",SUMPRODUCT(--(INDEX(Matrix!$C$5:$EV$304,0,$B36)&gt;0),--(INDEX(Matrix!$C$5:$EV$304,0,Y$3)&gt;0)))</f>
        <v>8</v>
      </c>
      <c r="Z36" s="12" t="n">
        <f aca="false">IF(OR($A36="",Z$4=""),"",SUMPRODUCT(--(INDEX(Matrix!$C$5:$EV$304,0,$B36)&gt;0),--(INDEX(Matrix!$C$5:$EV$304,0,Z$3)&gt;0)))</f>
        <v>7</v>
      </c>
      <c r="AA36" s="12" t="n">
        <f aca="false">IF(OR($A36="",AA$4=""),"",SUMPRODUCT(--(INDEX(Matrix!$C$5:$EV$304,0,$B36)&gt;0),--(INDEX(Matrix!$C$5:$EV$304,0,AA$3)&gt;0)))</f>
        <v>10</v>
      </c>
      <c r="AB36" s="12" t="n">
        <f aca="false">IF(OR($A36="",AB$4=""),"",SUMPRODUCT(--(INDEX(Matrix!$C$5:$EV$304,0,$B36)&gt;0),--(INDEX(Matrix!$C$5:$EV$304,0,AB$3)&gt;0)))</f>
        <v>3</v>
      </c>
      <c r="AC36" s="12" t="n">
        <f aca="false">IF(OR($A36="",AC$4=""),"",SUMPRODUCT(--(INDEX(Matrix!$C$5:$EV$304,0,$B36)&gt;0),--(INDEX(Matrix!$C$5:$EV$304,0,AC$3)&gt;0)))</f>
        <v>1</v>
      </c>
      <c r="AD36" s="12" t="n">
        <f aca="false">IF(OR($A36="",AD$4=""),"",SUMPRODUCT(--(INDEX(Matrix!$C$5:$EV$304,0,$B36)&gt;0),--(INDEX(Matrix!$C$5:$EV$304,0,AD$3)&gt;0)))</f>
        <v>0</v>
      </c>
      <c r="AE36" s="12" t="n">
        <f aca="false">IF(OR($A36="",AE$4=""),"",SUMPRODUCT(--(INDEX(Matrix!$C$5:$EV$304,0,$B36)&gt;0),--(INDEX(Matrix!$C$5:$EV$304,0,AE$3)&gt;0)))</f>
        <v>8</v>
      </c>
      <c r="AF36" s="12" t="n">
        <f aca="false">IF(OR($A36="",AF$4=""),"",SUMPRODUCT(--(INDEX(Matrix!$C$5:$EV$304,0,$B36)&gt;0),--(INDEX(Matrix!$C$5:$EV$304,0,AF$3)&gt;0)))</f>
        <v>8</v>
      </c>
      <c r="AG36" s="12" t="n">
        <f aca="false">IF(OR($A36="",AG$4=""),"",SUMPRODUCT(--(INDEX(Matrix!$C$5:$EV$304,0,$B36)&gt;0),--(INDEX(Matrix!$C$5:$EV$304,0,AG$3)&gt;0)))</f>
        <v>8</v>
      </c>
      <c r="AH36" s="12" t="n">
        <f aca="false">IF(OR($A36="",AH$4=""),"",SUMPRODUCT(--(INDEX(Matrix!$C$5:$EV$304,0,$B36)&gt;0),--(INDEX(Matrix!$C$5:$EV$304,0,AH$3)&gt;0)))</f>
        <v>14</v>
      </c>
      <c r="AI36" s="12" t="n">
        <f aca="false">IF(OR($A36="",AI$4=""),"",SUMPRODUCT(--(INDEX(Matrix!$C$5:$EV$304,0,$B36)&gt;0),--(INDEX(Matrix!$C$5:$EV$304,0,AI$3)&gt;0)))</f>
        <v>7</v>
      </c>
      <c r="AJ36" s="12" t="n">
        <f aca="false">IF(OR($A36="",AJ$4=""),"",SUMPRODUCT(--(INDEX(Matrix!$C$5:$EV$304,0,$B36)&gt;0),--(INDEX(Matrix!$C$5:$EV$304,0,AJ$3)&gt;0)))</f>
        <v>7</v>
      </c>
      <c r="AK36" s="12" t="n">
        <f aca="false">IF(OR($A36="",AK$4=""),"",SUMPRODUCT(--(INDEX(Matrix!$C$5:$EV$304,0,$B36)&gt;0),--(INDEX(Matrix!$C$5:$EV$304,0,AK$3)&gt;0)))</f>
        <v>8</v>
      </c>
      <c r="AL36" s="12" t="n">
        <f aca="false">IF(OR($A36="",AL$4=""),"",SUMPRODUCT(--(INDEX(Matrix!$C$5:$EV$304,0,$B36)&gt;0),--(INDEX(Matrix!$C$5:$EV$304,0,AL$3)&gt;0)))</f>
        <v>8</v>
      </c>
      <c r="AM36" s="12" t="n">
        <f aca="false">IF(OR($A36="",AM$4=""),"",SUMPRODUCT(--(INDEX(Matrix!$C$5:$EV$304,0,$B36)&gt;0),--(INDEX(Matrix!$C$5:$EV$304,0,AM$3)&gt;0)))</f>
        <v>3</v>
      </c>
      <c r="AN36" s="12" t="n">
        <f aca="false">IF(OR($A36="",AN$4=""),"",SUMPRODUCT(--(INDEX(Matrix!$C$5:$EV$304,0,$B36)&gt;0),--(INDEX(Matrix!$C$5:$EV$304,0,AN$3)&gt;0)))</f>
        <v>3</v>
      </c>
      <c r="AO36" s="12" t="n">
        <f aca="false">IF(OR($A36="",AO$4=""),"",SUMPRODUCT(--(INDEX(Matrix!$C$5:$EV$304,0,$B36)&gt;0),--(INDEX(Matrix!$C$5:$EV$304,0,AO$3)&gt;0)))</f>
        <v>1</v>
      </c>
      <c r="AP36" s="12" t="n">
        <f aca="false">IF(OR($A36="",AP$4=""),"",SUMPRODUCT(--(INDEX(Matrix!$C$5:$EV$304,0,$B36)&gt;0),--(INDEX(Matrix!$C$5:$EV$304,0,AP$3)&gt;0)))</f>
        <v>1</v>
      </c>
      <c r="AQ36" s="12" t="n">
        <f aca="false">IF(OR($A36="",AQ$4=""),"",SUMPRODUCT(--(INDEX(Matrix!$C$5:$EV$304,0,$B36)&gt;0),--(INDEX(Matrix!$C$5:$EV$304,0,AQ$3)&gt;0)))</f>
        <v>1</v>
      </c>
      <c r="AR36" s="12" t="n">
        <f aca="false">IF(OR($A36="",AR$4=""),"",SUMPRODUCT(--(INDEX(Matrix!$C$5:$EV$304,0,$B36)&gt;0),--(INDEX(Matrix!$C$5:$EV$304,0,AR$3)&gt;0)))</f>
        <v>1</v>
      </c>
      <c r="AS36" s="12" t="n">
        <f aca="false">IF(OR($A36="",AS$4=""),"",SUMPRODUCT(--(INDEX(Matrix!$C$5:$EV$304,0,$B36)&gt;0),--(INDEX(Matrix!$C$5:$EV$304,0,AS$3)&gt;0)))</f>
        <v>1</v>
      </c>
      <c r="AT36" s="12" t="n">
        <f aca="false">IF(OR($A36="",AT$4=""),"",SUMPRODUCT(--(INDEX(Matrix!$C$5:$EV$304,0,$B36)&gt;0),--(INDEX(Matrix!$C$5:$EV$304,0,AT$3)&gt;0)))</f>
        <v>1</v>
      </c>
      <c r="AU36" s="12" t="n">
        <f aca="false">IF(OR($A36="",AU$4=""),"",SUMPRODUCT(--(INDEX(Matrix!$C$5:$EV$304,0,$B36)&gt;0),--(INDEX(Matrix!$C$5:$EV$304,0,AU$3)&gt;0)))</f>
        <v>0</v>
      </c>
      <c r="AV36" s="12" t="n">
        <f aca="false">IF(OR($A36="",AV$4=""),"",SUMPRODUCT(--(INDEX(Matrix!$C$5:$EV$304,0,$B36)&gt;0),--(INDEX(Matrix!$C$5:$EV$304,0,AV$3)&gt;0)))</f>
        <v>7</v>
      </c>
      <c r="AW36" s="12" t="n">
        <f aca="false">IF(OR($A36="",AW$4=""),"",SUMPRODUCT(--(INDEX(Matrix!$C$5:$EV$304,0,$B36)&gt;0),--(INDEX(Matrix!$C$5:$EV$304,0,AW$3)&gt;0)))</f>
        <v>7</v>
      </c>
      <c r="AX36" s="12" t="n">
        <f aca="false">IF(OR($A36="",AX$4=""),"",SUMPRODUCT(--(INDEX(Matrix!$C$5:$EV$304,0,$B36)&gt;0),--(INDEX(Matrix!$C$5:$EV$304,0,AX$3)&gt;0)))</f>
        <v>10</v>
      </c>
      <c r="AY36" s="12" t="n">
        <f aca="false">IF(OR($A36="",AY$4=""),"",SUMPRODUCT(--(INDEX(Matrix!$C$5:$EV$304,0,$B36)&gt;0),--(INDEX(Matrix!$C$5:$EV$304,0,AY$3)&gt;0)))</f>
        <v>10</v>
      </c>
      <c r="AZ36" s="12" t="n">
        <f aca="false">IF(OR($A36="",AZ$4=""),"",SUMPRODUCT(--(INDEX(Matrix!$C$5:$EV$304,0,$B36)&gt;0),--(INDEX(Matrix!$C$5:$EV$304,0,AZ$3)&gt;0)))</f>
        <v>8</v>
      </c>
      <c r="BA36" s="12" t="n">
        <f aca="false">IF(OR($A36="",BA$4=""),"",SUMPRODUCT(--(INDEX(Matrix!$C$5:$EV$304,0,$B36)&gt;0),--(INDEX(Matrix!$C$5:$EV$304,0,BA$3)&gt;0)))</f>
        <v>8</v>
      </c>
      <c r="BB36" s="12" t="n">
        <f aca="false">IF(OR($A36="",BB$4=""),"",SUMPRODUCT(--(INDEX(Matrix!$C$5:$EV$304,0,$B36)&gt;0),--(INDEX(Matrix!$C$5:$EV$304,0,BB$3)&gt;0)))</f>
        <v>11</v>
      </c>
      <c r="BC36" s="12" t="n">
        <f aca="false">IF(OR($A36="",BC$4=""),"",SUMPRODUCT(--(INDEX(Matrix!$C$5:$EV$304,0,$B36)&gt;0),--(INDEX(Matrix!$C$5:$EV$304,0,BC$3)&gt;0)))</f>
        <v>10</v>
      </c>
      <c r="BD36" s="12" t="n">
        <f aca="false">IF(OR($A36="",BD$4=""),"",SUMPRODUCT(--(INDEX(Matrix!$C$5:$EV$304,0,$B36)&gt;0),--(INDEX(Matrix!$C$5:$EV$304,0,BD$3)&gt;0)))</f>
        <v>11</v>
      </c>
      <c r="BE36" s="12" t="n">
        <f aca="false">IF(OR($A36="",BE$4=""),"",SUMPRODUCT(--(INDEX(Matrix!$C$5:$EV$304,0,$B36)&gt;0),--(INDEX(Matrix!$C$5:$EV$304,0,BE$3)&gt;0)))</f>
        <v>10</v>
      </c>
      <c r="BF36" s="12" t="n">
        <f aca="false">IF(OR($A36="",BF$4=""),"",SUMPRODUCT(--(INDEX(Matrix!$C$5:$EV$304,0,$B36)&gt;0),--(INDEX(Matrix!$C$5:$EV$304,0,BF$3)&gt;0)))</f>
        <v>8</v>
      </c>
      <c r="BG36" s="12" t="n">
        <f aca="false">IF(OR($A36="",BG$4=""),"",SUMPRODUCT(--(INDEX(Matrix!$C$5:$EV$304,0,$B36)&gt;0),--(INDEX(Matrix!$C$5:$EV$304,0,BG$3)&gt;0)))</f>
        <v>8</v>
      </c>
      <c r="BH36" s="12" t="n">
        <f aca="false">IF(OR($A36="",BH$4=""),"",SUMPRODUCT(--(INDEX(Matrix!$C$5:$EV$304,0,$B36)&gt;0),--(INDEX(Matrix!$C$5:$EV$304,0,BH$3)&gt;0)))</f>
        <v>9</v>
      </c>
      <c r="BI36" s="12" t="n">
        <f aca="false">IF(OR($A36="",BI$4=""),"",SUMPRODUCT(--(INDEX(Matrix!$C$5:$EV$304,0,$B36)&gt;0),--(INDEX(Matrix!$C$5:$EV$304,0,BI$3)&gt;0)))</f>
        <v>9</v>
      </c>
      <c r="BJ36" s="12" t="n">
        <f aca="false">IF(OR($A36="",BJ$4=""),"",SUMPRODUCT(--(INDEX(Matrix!$C$5:$EV$304,0,$B36)&gt;0),--(INDEX(Matrix!$C$5:$EV$304,0,BJ$3)&gt;0)))</f>
        <v>0</v>
      </c>
      <c r="BK36" s="12" t="n">
        <f aca="false">IF(OR($A36="",BK$4=""),"",SUMPRODUCT(--(INDEX(Matrix!$C$5:$EV$304,0,$B36)&gt;0),--(INDEX(Matrix!$C$5:$EV$304,0,BK$3)&gt;0)))</f>
        <v>10</v>
      </c>
      <c r="BL36" s="12" t="n">
        <f aca="false">IF(OR($A36="",BL$4=""),"",SUMPRODUCT(--(INDEX(Matrix!$C$5:$EV$304,0,$B36)&gt;0),--(INDEX(Matrix!$C$5:$EV$304,0,BL$3)&gt;0)))</f>
        <v>11</v>
      </c>
      <c r="BM36" s="12" t="n">
        <f aca="false">IF(OR($A36="",BM$4=""),"",SUMPRODUCT(--(INDEX(Matrix!$C$5:$EV$304,0,$B36)&gt;0),--(INDEX(Matrix!$C$5:$EV$304,0,BM$3)&gt;0)))</f>
        <v>11</v>
      </c>
      <c r="BN36" s="12" t="n">
        <f aca="false">IF(OR($A36="",BN$4=""),"",SUMPRODUCT(--(INDEX(Matrix!$C$5:$EV$304,0,$B36)&gt;0),--(INDEX(Matrix!$C$5:$EV$304,0,BN$3)&gt;0)))</f>
        <v>8</v>
      </c>
      <c r="BO36" s="12" t="n">
        <f aca="false">IF(OR($A36="",BO$4=""),"",SUMPRODUCT(--(INDEX(Matrix!$C$5:$EV$304,0,$B36)&gt;0),--(INDEX(Matrix!$C$5:$EV$304,0,BO$3)&gt;0)))</f>
        <v>2</v>
      </c>
      <c r="BP36" s="12" t="n">
        <f aca="false">IF(OR($A36="",BP$4=""),"",SUMPRODUCT(--(INDEX(Matrix!$C$5:$EV$304,0,$B36)&gt;0),--(INDEX(Matrix!$C$5:$EV$304,0,BP$3)&gt;0)))</f>
        <v>0</v>
      </c>
      <c r="BQ36" s="12" t="n">
        <f aca="false">IF(OR($A36="",BQ$4=""),"",SUMPRODUCT(--(INDEX(Matrix!$C$5:$EV$304,0,$B36)&gt;0),--(INDEX(Matrix!$C$5:$EV$304,0,BQ$3)&gt;0)))</f>
        <v>0</v>
      </c>
      <c r="BR36" s="12" t="n">
        <f aca="false">IF(OR($A36="",BR$4=""),"",SUMPRODUCT(--(INDEX(Matrix!$C$5:$EV$304,0,$B36)&gt;0),--(INDEX(Matrix!$C$5:$EV$304,0,BR$3)&gt;0)))</f>
        <v>0</v>
      </c>
      <c r="BS36" s="12" t="n">
        <f aca="false">IF(OR($A36="",BS$4=""),"",SUMPRODUCT(--(INDEX(Matrix!$C$5:$EV$304,0,$B36)&gt;0),--(INDEX(Matrix!$C$5:$EV$304,0,BS$3)&gt;0)))</f>
        <v>0</v>
      </c>
      <c r="BT36" s="12" t="n">
        <f aca="false">IF(OR($A36="",BT$4=""),"",SUMPRODUCT(--(INDEX(Matrix!$C$5:$EV$304,0,$B36)&gt;0),--(INDEX(Matrix!$C$5:$EV$304,0,BT$3)&gt;0)))</f>
        <v>0</v>
      </c>
      <c r="BU36" s="12" t="n">
        <f aca="false">IF(OR($A36="",BU$4=""),"",SUMPRODUCT(--(INDEX(Matrix!$C$5:$EV$304,0,$B36)&gt;0),--(INDEX(Matrix!$C$5:$EV$304,0,BU$3)&gt;0)))</f>
        <v>3</v>
      </c>
      <c r="BV36" s="12" t="n">
        <f aca="false">IF(OR($A36="",BV$4=""),"",SUMPRODUCT(--(INDEX(Matrix!$C$5:$EV$304,0,$B36)&gt;0),--(INDEX(Matrix!$C$5:$EV$304,0,BV$3)&gt;0)))</f>
        <v>1</v>
      </c>
      <c r="BW36" s="12" t="n">
        <f aca="false">IF(OR($A36="",BW$4=""),"",SUMPRODUCT(--(INDEX(Matrix!$C$5:$EV$304,0,$B36)&gt;0),--(INDEX(Matrix!$C$5:$EV$304,0,BW$3)&gt;0)))</f>
        <v>1</v>
      </c>
      <c r="BX36" s="12" t="n">
        <f aca="false">IF(OR($A36="",BX$4=""),"",SUMPRODUCT(--(INDEX(Matrix!$C$5:$EV$304,0,$B36)&gt;0),--(INDEX(Matrix!$C$5:$EV$304,0,BX$3)&gt;0)))</f>
        <v>0</v>
      </c>
      <c r="BY36" s="12" t="n">
        <f aca="false">IF(OR($A36="",BY$4=""),"",SUMPRODUCT(--(INDEX(Matrix!$C$5:$EV$304,0,$B36)&gt;0),--(INDEX(Matrix!$C$5:$EV$304,0,BY$3)&gt;0)))</f>
        <v>3</v>
      </c>
      <c r="BZ36" s="12" t="n">
        <f aca="false">IF(OR($A36="",BZ$4=""),"",SUMPRODUCT(--(INDEX(Matrix!$C$5:$EV$304,0,$B36)&gt;0),--(INDEX(Matrix!$C$5:$EV$304,0,BZ$3)&gt;0)))</f>
        <v>2</v>
      </c>
      <c r="CA36" s="12" t="n">
        <f aca="false">IF(OR($A36="",CA$4=""),"",SUMPRODUCT(--(INDEX(Matrix!$C$5:$EV$304,0,$B36)&gt;0),--(INDEX(Matrix!$C$5:$EV$304,0,CA$3)&gt;0)))</f>
        <v>2</v>
      </c>
      <c r="CB36" s="12" t="n">
        <f aca="false">IF(OR($A36="",CB$4=""),"",SUMPRODUCT(--(INDEX(Matrix!$C$5:$EV$304,0,$B36)&gt;0),--(INDEX(Matrix!$C$5:$EV$304,0,CB$3)&gt;0)))</f>
        <v>0</v>
      </c>
      <c r="CC36" s="12" t="n">
        <f aca="false">IF(OR($A36="",CC$4=""),"",SUMPRODUCT(--(INDEX(Matrix!$C$5:$EV$304,0,$B36)&gt;0),--(INDEX(Matrix!$C$5:$EV$304,0,CC$3)&gt;0)))</f>
        <v>0</v>
      </c>
      <c r="CD36" s="12" t="n">
        <f aca="false">IF(OR($A36="",CD$4=""),"",SUMPRODUCT(--(INDEX(Matrix!$C$5:$EV$304,0,$B36)&gt;0),--(INDEX(Matrix!$C$5:$EV$304,0,CD$3)&gt;0)))</f>
        <v>8</v>
      </c>
      <c r="CE36" s="12" t="n">
        <f aca="false">IF(OR($A36="",CE$4=""),"",SUMPRODUCT(--(INDEX(Matrix!$C$5:$EV$304,0,$B36)&gt;0),--(INDEX(Matrix!$C$5:$EV$304,0,CE$3)&gt;0)))</f>
        <v>7</v>
      </c>
      <c r="CF36" s="12" t="n">
        <f aca="false">IF(OR($A36="",CF$4=""),"",SUMPRODUCT(--(INDEX(Matrix!$C$5:$EV$304,0,$B36)&gt;0),--(INDEX(Matrix!$C$5:$EV$304,0,CF$3)&gt;0)))</f>
        <v>2</v>
      </c>
      <c r="CG36" s="12" t="n">
        <f aca="false">IF(OR($A36="",CG$4=""),"",SUMPRODUCT(--(INDEX(Matrix!$C$5:$EV$304,0,$B36)&gt;0),--(INDEX(Matrix!$C$5:$EV$304,0,CG$3)&gt;0)))</f>
        <v>5</v>
      </c>
      <c r="CH36" s="12" t="n">
        <f aca="false">IF(OR($A36="",CH$4=""),"",SUMPRODUCT(--(INDEX(Matrix!$C$5:$EV$304,0,$B36)&gt;0),--(INDEX(Matrix!$C$5:$EV$304,0,CH$3)&gt;0)))</f>
        <v>2</v>
      </c>
      <c r="CI36" s="12" t="n">
        <f aca="false">IF(OR($A36="",CI$4=""),"",SUMPRODUCT(--(INDEX(Matrix!$C$5:$EV$304,0,$B36)&gt;0),--(INDEX(Matrix!$C$5:$EV$304,0,CI$3)&gt;0)))</f>
        <v>9</v>
      </c>
      <c r="CJ36" s="12" t="n">
        <f aca="false">IF(OR($A36="",CJ$4=""),"",SUMPRODUCT(--(INDEX(Matrix!$C$5:$EV$304,0,$B36)&gt;0),--(INDEX(Matrix!$C$5:$EV$304,0,CJ$3)&gt;0)))</f>
        <v>3</v>
      </c>
      <c r="CK36" s="12" t="n">
        <f aca="false">IF(OR($A36="",CK$4=""),"",SUMPRODUCT(--(INDEX(Matrix!$C$5:$EV$304,0,$B36)&gt;0),--(INDEX(Matrix!$C$5:$EV$304,0,CK$3)&gt;0)))</f>
        <v>8</v>
      </c>
      <c r="CL36" s="12" t="n">
        <f aca="false">IF(OR($A36="",CL$4=""),"",SUMPRODUCT(--(INDEX(Matrix!$C$5:$EV$304,0,$B36)&gt;0),--(INDEX(Matrix!$C$5:$EV$304,0,CL$3)&gt;0)))</f>
        <v>3</v>
      </c>
      <c r="CM36" s="12" t="n">
        <f aca="false">IF(OR($A36="",CM$4=""),"",SUMPRODUCT(--(INDEX(Matrix!$C$5:$EV$304,0,$B36)&gt;0),--(INDEX(Matrix!$C$5:$EV$304,0,CM$3)&gt;0)))</f>
        <v>9</v>
      </c>
      <c r="CN36" s="12" t="n">
        <f aca="false">IF(OR($A36="",CN$4=""),"",SUMPRODUCT(--(INDEX(Matrix!$C$5:$EV$304,0,$B36)&gt;0),--(INDEX(Matrix!$C$5:$EV$304,0,CN$3)&gt;0)))</f>
        <v>6</v>
      </c>
      <c r="CO36" s="12" t="n">
        <f aca="false">IF(OR($A36="",CO$4=""),"",SUMPRODUCT(--(INDEX(Matrix!$C$5:$EV$304,0,$B36)&gt;0),--(INDEX(Matrix!$C$5:$EV$304,0,CO$3)&gt;0)))</f>
        <v>6</v>
      </c>
      <c r="CP36" s="12" t="n">
        <f aca="false">IF(OR($A36="",CP$4=""),"",SUMPRODUCT(--(INDEX(Matrix!$C$5:$EV$304,0,$B36)&gt;0),--(INDEX(Matrix!$C$5:$EV$304,0,CP$3)&gt;0)))</f>
        <v>6</v>
      </c>
      <c r="CQ36" s="12" t="n">
        <f aca="false">IF(OR($A36="",CQ$4=""),"",SUMPRODUCT(--(INDEX(Matrix!$C$5:$EV$304,0,$B36)&gt;0),--(INDEX(Matrix!$C$5:$EV$304,0,CQ$3)&gt;0)))</f>
        <v>6</v>
      </c>
      <c r="CR36" s="12" t="n">
        <f aca="false">IF(OR($A36="",CR$4=""),"",SUMPRODUCT(--(INDEX(Matrix!$C$5:$EV$304,0,$B36)&gt;0),--(INDEX(Matrix!$C$5:$EV$304,0,CR$3)&gt;0)))</f>
        <v>9</v>
      </c>
      <c r="CS36" s="12" t="n">
        <f aca="false">IF(OR($A36="",CS$4=""),"",SUMPRODUCT(--(INDEX(Matrix!$C$5:$EV$304,0,$B36)&gt;0),--(INDEX(Matrix!$C$5:$EV$304,0,CS$3)&gt;0)))</f>
        <v>8</v>
      </c>
      <c r="CT36" s="12" t="n">
        <f aca="false">IF(OR($A36="",CT$4=""),"",SUMPRODUCT(--(INDEX(Matrix!$C$5:$EV$304,0,$B36)&gt;0),--(INDEX(Matrix!$C$5:$EV$304,0,CT$3)&gt;0)))</f>
        <v>8</v>
      </c>
      <c r="CU36" s="12" t="n">
        <f aca="false">IF(OR($A36="",CU$4=""),"",SUMPRODUCT(--(INDEX(Matrix!$C$5:$EV$304,0,$B36)&gt;0),--(INDEX(Matrix!$C$5:$EV$304,0,CU$3)&gt;0)))</f>
        <v>7</v>
      </c>
      <c r="CV36" s="12" t="n">
        <f aca="false">IF(OR($A36="",CV$4=""),"",SUMPRODUCT(--(INDEX(Matrix!$C$5:$EV$304,0,$B36)&gt;0),--(INDEX(Matrix!$C$5:$EV$304,0,CV$3)&gt;0)))</f>
        <v>9</v>
      </c>
      <c r="CW36" s="12" t="n">
        <f aca="false">IF(OR($A36="",CW$4=""),"",SUMPRODUCT(--(INDEX(Matrix!$C$5:$EV$304,0,$B36)&gt;0),--(INDEX(Matrix!$C$5:$EV$304,0,CW$3)&gt;0)))</f>
        <v>5</v>
      </c>
      <c r="CX36" s="12" t="n">
        <f aca="false">IF(OR($A36="",CX$4=""),"",SUMPRODUCT(--(INDEX(Matrix!$C$5:$EV$304,0,$B36)&gt;0),--(INDEX(Matrix!$C$5:$EV$304,0,CX$3)&gt;0)))</f>
        <v>8</v>
      </c>
      <c r="CY36" s="12" t="n">
        <f aca="false">IF(OR($A36="",CY$4=""),"",SUMPRODUCT(--(INDEX(Matrix!$C$5:$EV$304,0,$B36)&gt;0),--(INDEX(Matrix!$C$5:$EV$304,0,CY$3)&gt;0)))</f>
        <v>8</v>
      </c>
      <c r="CZ36" s="12" t="n">
        <f aca="false">IF(OR($A36="",CZ$4=""),"",SUMPRODUCT(--(INDEX(Matrix!$C$5:$EV$304,0,$B36)&gt;0),--(INDEX(Matrix!$C$5:$EV$304,0,CZ$3)&gt;0)))</f>
        <v>0</v>
      </c>
      <c r="DA36" s="12" t="n">
        <f aca="false">IF(OR($A36="",DA$4=""),"",SUMPRODUCT(--(INDEX(Matrix!$C$5:$EV$304,0,$B36)&gt;0),--(INDEX(Matrix!$C$5:$EV$304,0,DA$3)&gt;0)))</f>
        <v>7</v>
      </c>
      <c r="DB36" s="12" t="n">
        <f aca="false">IF(OR($A36="",DB$4=""),"",SUMPRODUCT(--(INDEX(Matrix!$C$5:$EV$304,0,$B36)&gt;0),--(INDEX(Matrix!$C$5:$EV$304,0,DB$3)&gt;0)))</f>
        <v>0</v>
      </c>
      <c r="DC36" s="12" t="n">
        <f aca="false">IF(OR($A36="",DC$4=""),"",SUMPRODUCT(--(INDEX(Matrix!$C$5:$EV$304,0,$B36)&gt;0),--(INDEX(Matrix!$C$5:$EV$304,0,DC$3)&gt;0)))</f>
        <v>0</v>
      </c>
      <c r="DD36" s="12" t="n">
        <f aca="false">IF(OR($A36="",DD$4=""),"",SUMPRODUCT(--(INDEX(Matrix!$C$5:$EV$304,0,$B36)&gt;0),--(INDEX(Matrix!$C$5:$EV$304,0,DD$3)&gt;0)))</f>
        <v>6</v>
      </c>
      <c r="DE36" s="12" t="str">
        <f aca="false">IF(OR($A36="",DE$4=""),"",SUMPRODUCT(--(INDEX(Matrix!$C$5:$EV$304,0,$B36)&gt;0),--(INDEX(Matrix!$C$5:$EV$304,0,DE$3)&gt;0)))</f>
        <v/>
      </c>
      <c r="DF36" s="12" t="str">
        <f aca="false">IF(OR($A36="",DF$4=""),"",SUMPRODUCT(--(INDEX(Matrix!$C$5:$EV$304,0,$B36)&gt;0),--(INDEX(Matrix!$C$5:$EV$304,0,DF$3)&gt;0)))</f>
        <v/>
      </c>
      <c r="DG36" s="12" t="str">
        <f aca="false">IF(OR($A36="",DG$4=""),"",SUMPRODUCT(--(INDEX(Matrix!$C$5:$EV$304,0,$B36)&gt;0),--(INDEX(Matrix!$C$5:$EV$304,0,DG$3)&gt;0)))</f>
        <v/>
      </c>
      <c r="DH36" s="12" t="str">
        <f aca="false">IF(OR($A36="",DH$4=""),"",SUMPRODUCT(--(INDEX(Matrix!$C$5:$EV$304,0,$B36)&gt;0),--(INDEX(Matrix!$C$5:$EV$304,0,DH$3)&gt;0)))</f>
        <v/>
      </c>
      <c r="DI36" s="12" t="str">
        <f aca="false">IF(OR($A36="",DI$4=""),"",SUMPRODUCT(--(INDEX(Matrix!$C$5:$EV$304,0,$B36)&gt;0),--(INDEX(Matrix!$C$5:$EV$304,0,DI$3)&gt;0)))</f>
        <v/>
      </c>
      <c r="DJ36" s="12" t="str">
        <f aca="false">IF(OR($A36="",DJ$4=""),"",SUMPRODUCT(--(INDEX(Matrix!$C$5:$EV$304,0,$B36)&gt;0),--(INDEX(Matrix!$C$5:$EV$304,0,DJ$3)&gt;0)))</f>
        <v/>
      </c>
      <c r="DK36" s="12" t="str">
        <f aca="false">IF(OR($A36="",DK$4=""),"",SUMPRODUCT(--(INDEX(Matrix!$C$5:$EV$304,0,$B36)&gt;0),--(INDEX(Matrix!$C$5:$EV$304,0,DK$3)&gt;0)))</f>
        <v/>
      </c>
      <c r="DL36" s="12" t="str">
        <f aca="false">IF(OR($A36="",DL$4=""),"",SUMPRODUCT(--(INDEX(Matrix!$C$5:$EV$304,0,$B36)&gt;0),--(INDEX(Matrix!$C$5:$EV$304,0,DL$3)&gt;0)))</f>
        <v/>
      </c>
      <c r="DM36" s="12" t="str">
        <f aca="false">IF(OR($A36="",DM$4=""),"",SUMPRODUCT(--(INDEX(Matrix!$C$5:$EV$304,0,$B36)&gt;0),--(INDEX(Matrix!$C$5:$EV$304,0,DM$3)&gt;0)))</f>
        <v/>
      </c>
      <c r="DN36" s="12" t="str">
        <f aca="false">IF(OR($A36="",DN$4=""),"",SUMPRODUCT(--(INDEX(Matrix!$C$5:$EV$304,0,$B36)&gt;0),--(INDEX(Matrix!$C$5:$EV$304,0,DN$3)&gt;0)))</f>
        <v/>
      </c>
      <c r="DO36" s="12" t="str">
        <f aca="false">IF(OR($A36="",DO$4=""),"",SUMPRODUCT(--(INDEX(Matrix!$C$5:$EV$304,0,$B36)&gt;0),--(INDEX(Matrix!$C$5:$EV$304,0,DO$3)&gt;0)))</f>
        <v/>
      </c>
      <c r="DP36" s="12" t="str">
        <f aca="false">IF(OR($A36="",DP$4=""),"",SUMPRODUCT(--(INDEX(Matrix!$C$5:$EV$304,0,$B36)&gt;0),--(INDEX(Matrix!$C$5:$EV$304,0,DP$3)&gt;0)))</f>
        <v/>
      </c>
      <c r="DQ36" s="12" t="str">
        <f aca="false">IF(OR($A36="",DQ$4=""),"",SUMPRODUCT(--(INDEX(Matrix!$C$5:$EV$304,0,$B36)&gt;0),--(INDEX(Matrix!$C$5:$EV$304,0,DQ$3)&gt;0)))</f>
        <v/>
      </c>
      <c r="DR36" s="12" t="str">
        <f aca="false">IF(OR($A36="",DR$4=""),"",SUMPRODUCT(--(INDEX(Matrix!$C$5:$EV$304,0,$B36)&gt;0),--(INDEX(Matrix!$C$5:$EV$304,0,DR$3)&gt;0)))</f>
        <v/>
      </c>
      <c r="DS36" s="12" t="str">
        <f aca="false">IF(OR($A36="",DS$4=""),"",SUMPRODUCT(--(INDEX(Matrix!$C$5:$EV$304,0,$B36)&gt;0),--(INDEX(Matrix!$C$5:$EV$304,0,DS$3)&gt;0)))</f>
        <v/>
      </c>
      <c r="DT36" s="12" t="str">
        <f aca="false">IF(OR($A36="",DT$4=""),"",SUMPRODUCT(--(INDEX(Matrix!$C$5:$EV$304,0,$B36)&gt;0),--(INDEX(Matrix!$C$5:$EV$304,0,DT$3)&gt;0)))</f>
        <v/>
      </c>
      <c r="DU36" s="12" t="str">
        <f aca="false">IF(OR($A36="",DU$4=""),"",SUMPRODUCT(--(INDEX(Matrix!$C$5:$EV$304,0,$B36)&gt;0),--(INDEX(Matrix!$C$5:$EV$304,0,DU$3)&gt;0)))</f>
        <v/>
      </c>
      <c r="DV36" s="12" t="str">
        <f aca="false">IF(OR($A36="",DV$4=""),"",SUMPRODUCT(--(INDEX(Matrix!$C$5:$EV$304,0,$B36)&gt;0),--(INDEX(Matrix!$C$5:$EV$304,0,DV$3)&gt;0)))</f>
        <v/>
      </c>
      <c r="DW36" s="12" t="str">
        <f aca="false">IF(OR($A36="",DW$4=""),"",SUMPRODUCT(--(INDEX(Matrix!$C$5:$EV$304,0,$B36)&gt;0),--(INDEX(Matrix!$C$5:$EV$304,0,DW$3)&gt;0)))</f>
        <v/>
      </c>
      <c r="DX36" s="12" t="str">
        <f aca="false">IF(OR($A36="",DX$4=""),"",SUMPRODUCT(--(INDEX(Matrix!$C$5:$EV$304,0,$B36)&gt;0),--(INDEX(Matrix!$C$5:$EV$304,0,DX$3)&gt;0)))</f>
        <v/>
      </c>
      <c r="DY36" s="12" t="str">
        <f aca="false">IF(OR($A36="",DY$4=""),"",SUMPRODUCT(--(INDEX(Matrix!$C$5:$EV$304,0,$B36)&gt;0),--(INDEX(Matrix!$C$5:$EV$304,0,DY$3)&gt;0)))</f>
        <v/>
      </c>
      <c r="DZ36" s="12" t="str">
        <f aca="false">IF(OR($A36="",DZ$4=""),"",SUMPRODUCT(--(INDEX(Matrix!$C$5:$EV$304,0,$B36)&gt;0),--(INDEX(Matrix!$C$5:$EV$304,0,DZ$3)&gt;0)))</f>
        <v/>
      </c>
      <c r="EA36" s="12" t="str">
        <f aca="false">IF(OR($A36="",EA$4=""),"",SUMPRODUCT(--(INDEX(Matrix!$C$5:$EV$304,0,$B36)&gt;0),--(INDEX(Matrix!$C$5:$EV$304,0,EA$3)&gt;0)))</f>
        <v/>
      </c>
      <c r="EB36" s="12" t="str">
        <f aca="false">IF(OR($A36="",EB$4=""),"",SUMPRODUCT(--(INDEX(Matrix!$C$5:$EV$304,0,$B36)&gt;0),--(INDEX(Matrix!$C$5:$EV$304,0,EB$3)&gt;0)))</f>
        <v/>
      </c>
      <c r="EC36" s="12" t="str">
        <f aca="false">IF(OR($A36="",EC$4=""),"",SUMPRODUCT(--(INDEX(Matrix!$C$5:$EV$304,0,$B36)&gt;0),--(INDEX(Matrix!$C$5:$EV$304,0,EC$3)&gt;0)))</f>
        <v/>
      </c>
      <c r="ED36" s="12" t="str">
        <f aca="false">IF(OR($A36="",ED$4=""),"",SUMPRODUCT(--(INDEX(Matrix!$C$5:$EV$304,0,$B36)&gt;0),--(INDEX(Matrix!$C$5:$EV$304,0,ED$3)&gt;0)))</f>
        <v/>
      </c>
      <c r="EE36" s="12" t="str">
        <f aca="false">IF(OR($A36="",EE$4=""),"",SUMPRODUCT(--(INDEX(Matrix!$C$5:$EV$304,0,$B36)&gt;0),--(INDEX(Matrix!$C$5:$EV$304,0,EE$3)&gt;0)))</f>
        <v/>
      </c>
      <c r="EF36" s="12" t="str">
        <f aca="false">IF(OR($A36="",EF$4=""),"",SUMPRODUCT(--(INDEX(Matrix!$C$5:$EV$304,0,$B36)&gt;0),--(INDEX(Matrix!$C$5:$EV$304,0,EF$3)&gt;0)))</f>
        <v/>
      </c>
      <c r="EG36" s="12" t="str">
        <f aca="false">IF(OR($A36="",EG$4=""),"",SUMPRODUCT(--(INDEX(Matrix!$C$5:$EV$304,0,$B36)&gt;0),--(INDEX(Matrix!$C$5:$EV$304,0,EG$3)&gt;0)))</f>
        <v/>
      </c>
      <c r="EH36" s="12" t="str">
        <f aca="false">IF(OR($A36="",EH$4=""),"",SUMPRODUCT(--(INDEX(Matrix!$C$5:$EV$304,0,$B36)&gt;0),--(INDEX(Matrix!$C$5:$EV$304,0,EH$3)&gt;0)))</f>
        <v/>
      </c>
      <c r="EI36" s="12" t="str">
        <f aca="false">IF(OR($A36="",EI$4=""),"",SUMPRODUCT(--(INDEX(Matrix!$C$5:$EV$304,0,$B36)&gt;0),--(INDEX(Matrix!$C$5:$EV$304,0,EI$3)&gt;0)))</f>
        <v/>
      </c>
      <c r="EJ36" s="12" t="str">
        <f aca="false">IF(OR($A36="",EJ$4=""),"",SUMPRODUCT(--(INDEX(Matrix!$C$5:$EV$304,0,$B36)&gt;0),--(INDEX(Matrix!$C$5:$EV$304,0,EJ$3)&gt;0)))</f>
        <v/>
      </c>
      <c r="EK36" s="12" t="str">
        <f aca="false">IF(OR($A36="",EK$4=""),"",SUMPRODUCT(--(INDEX(Matrix!$C$5:$EV$304,0,$B36)&gt;0),--(INDEX(Matrix!$C$5:$EV$304,0,EK$3)&gt;0)))</f>
        <v/>
      </c>
      <c r="EL36" s="12" t="str">
        <f aca="false">IF(OR($A36="",EL$4=""),"",SUMPRODUCT(--(INDEX(Matrix!$C$5:$EV$304,0,$B36)&gt;0),--(INDEX(Matrix!$C$5:$EV$304,0,EL$3)&gt;0)))</f>
        <v/>
      </c>
      <c r="EM36" s="12" t="str">
        <f aca="false">IF(OR($A36="",EM$4=""),"",SUMPRODUCT(--(INDEX(Matrix!$C$5:$EV$304,0,$B36)&gt;0),--(INDEX(Matrix!$C$5:$EV$304,0,EM$3)&gt;0)))</f>
        <v/>
      </c>
      <c r="EN36" s="12" t="str">
        <f aca="false">IF(OR($A36="",EN$4=""),"",SUMPRODUCT(--(INDEX(Matrix!$C$5:$EV$304,0,$B36)&gt;0),--(INDEX(Matrix!$C$5:$EV$304,0,EN$3)&gt;0)))</f>
        <v/>
      </c>
      <c r="EO36" s="12" t="str">
        <f aca="false">IF(OR($A36="",EO$4=""),"",SUMPRODUCT(--(INDEX(Matrix!$C$5:$EV$304,0,$B36)&gt;0),--(INDEX(Matrix!$C$5:$EV$304,0,EO$3)&gt;0)))</f>
        <v/>
      </c>
      <c r="EP36" s="12" t="str">
        <f aca="false">IF(OR($A36="",EP$4=""),"",SUMPRODUCT(--(INDEX(Matrix!$C$5:$EV$304,0,$B36)&gt;0),--(INDEX(Matrix!$C$5:$EV$304,0,EP$3)&gt;0)))</f>
        <v/>
      </c>
      <c r="EQ36" s="12" t="str">
        <f aca="false">IF(OR($A36="",EQ$4=""),"",SUMPRODUCT(--(INDEX(Matrix!$C$5:$EV$304,0,$B36)&gt;0),--(INDEX(Matrix!$C$5:$EV$304,0,EQ$3)&gt;0)))</f>
        <v/>
      </c>
      <c r="ER36" s="12" t="str">
        <f aca="false">IF(OR($A36="",ER$4=""),"",SUMPRODUCT(--(INDEX(Matrix!$C$5:$EV$304,0,$B36)&gt;0),--(INDEX(Matrix!$C$5:$EV$304,0,ER$3)&gt;0)))</f>
        <v/>
      </c>
      <c r="ES36" s="12" t="str">
        <f aca="false">IF(OR($A36="",ES$4=""),"",SUMPRODUCT(--(INDEX(Matrix!$C$5:$EV$304,0,$B36)&gt;0),--(INDEX(Matrix!$C$5:$EV$304,0,ES$3)&gt;0)))</f>
        <v/>
      </c>
      <c r="ET36" s="12" t="str">
        <f aca="false">IF(OR($A36="",ET$4=""),"",SUMPRODUCT(--(INDEX(Matrix!$C$5:$EV$304,0,$B36)&gt;0),--(INDEX(Matrix!$C$5:$EV$304,0,ET$3)&gt;0)))</f>
        <v/>
      </c>
      <c r="EU36" s="12" t="str">
        <f aca="false">IF(OR($A36="",EU$4=""),"",SUMPRODUCT(--(INDEX(Matrix!$C$5:$EV$304,0,$B36)&gt;0),--(INDEX(Matrix!$C$5:$EV$304,0,EU$3)&gt;0)))</f>
        <v/>
      </c>
      <c r="EV36" s="12" t="str">
        <f aca="false">IF(OR($A36="",EV$4=""),"",SUMPRODUCT(--(INDEX(Matrix!$C$5:$EV$304,0,$B36)&gt;0),--(INDEX(Matrix!$C$5:$EV$304,0,EV$3)&gt;0)))</f>
        <v/>
      </c>
    </row>
    <row r="37" customFormat="false" ht="15" hidden="false" customHeight="false" outlineLevel="0" collapsed="false">
      <c r="A37" s="6" t="str">
        <f aca="false">IF(INDEX(Products!$A$2:$A$151,$B37)="","",INDEX(Products!$A$2:$A$151,$B37))</f>
        <v>Dapaglose 10</v>
      </c>
      <c r="B37" s="23" t="n">
        <v>33</v>
      </c>
      <c r="C37" s="12" t="n">
        <f aca="false">IF(OR($A37="",C$4=""),"",SUMPRODUCT(--(INDEX(Matrix!$C$5:$EV$304,0,$B37)&gt;0),--(INDEX(Matrix!$C$5:$EV$304,0,C$3)&gt;0)))</f>
        <v>7</v>
      </c>
      <c r="D37" s="12" t="n">
        <f aca="false">IF(OR($A37="",D$4=""),"",SUMPRODUCT(--(INDEX(Matrix!$C$5:$EV$304,0,$B37)&gt;0),--(INDEX(Matrix!$C$5:$EV$304,0,D$3)&gt;0)))</f>
        <v>7</v>
      </c>
      <c r="E37" s="12" t="n">
        <f aca="false">IF(OR($A37="",E$4=""),"",SUMPRODUCT(--(INDEX(Matrix!$C$5:$EV$304,0,$B37)&gt;0),--(INDEX(Matrix!$C$5:$EV$304,0,E$3)&gt;0)))</f>
        <v>7</v>
      </c>
      <c r="F37" s="12" t="n">
        <f aca="false">IF(OR($A37="",F$4=""),"",SUMPRODUCT(--(INDEX(Matrix!$C$5:$EV$304,0,$B37)&gt;0),--(INDEX(Matrix!$C$5:$EV$304,0,F$3)&gt;0)))</f>
        <v>8</v>
      </c>
      <c r="G37" s="12" t="n">
        <f aca="false">IF(OR($A37="",G$4=""),"",SUMPRODUCT(--(INDEX(Matrix!$C$5:$EV$304,0,$B37)&gt;0),--(INDEX(Matrix!$C$5:$EV$304,0,G$3)&gt;0)))</f>
        <v>8</v>
      </c>
      <c r="H37" s="12" t="n">
        <f aca="false">IF(OR($A37="",H$4=""),"",SUMPRODUCT(--(INDEX(Matrix!$C$5:$EV$304,0,$B37)&gt;0),--(INDEX(Matrix!$C$5:$EV$304,0,H$3)&gt;0)))</f>
        <v>8</v>
      </c>
      <c r="I37" s="12" t="n">
        <f aca="false">IF(OR($A37="",I$4=""),"",SUMPRODUCT(--(INDEX(Matrix!$C$5:$EV$304,0,$B37)&gt;0),--(INDEX(Matrix!$C$5:$EV$304,0,I$3)&gt;0)))</f>
        <v>9</v>
      </c>
      <c r="J37" s="12" t="n">
        <f aca="false">IF(OR($A37="",J$4=""),"",SUMPRODUCT(--(INDEX(Matrix!$C$5:$EV$304,0,$B37)&gt;0),--(INDEX(Matrix!$C$5:$EV$304,0,J$3)&gt;0)))</f>
        <v>9</v>
      </c>
      <c r="K37" s="12" t="n">
        <f aca="false">IF(OR($A37="",K$4=""),"",SUMPRODUCT(--(INDEX(Matrix!$C$5:$EV$304,0,$B37)&gt;0),--(INDEX(Matrix!$C$5:$EV$304,0,K$3)&gt;0)))</f>
        <v>4</v>
      </c>
      <c r="L37" s="12" t="n">
        <f aca="false">IF(OR($A37="",L$4=""),"",SUMPRODUCT(--(INDEX(Matrix!$C$5:$EV$304,0,$B37)&gt;0),--(INDEX(Matrix!$C$5:$EV$304,0,L$3)&gt;0)))</f>
        <v>4</v>
      </c>
      <c r="M37" s="12" t="n">
        <f aca="false">IF(OR($A37="",M$4=""),"",SUMPRODUCT(--(INDEX(Matrix!$C$5:$EV$304,0,$B37)&gt;0),--(INDEX(Matrix!$C$5:$EV$304,0,M$3)&gt;0)))</f>
        <v>4</v>
      </c>
      <c r="N37" s="12" t="n">
        <f aca="false">IF(OR($A37="",N$4=""),"",SUMPRODUCT(--(INDEX(Matrix!$C$5:$EV$304,0,$B37)&gt;0),--(INDEX(Matrix!$C$5:$EV$304,0,N$3)&gt;0)))</f>
        <v>4</v>
      </c>
      <c r="O37" s="12" t="n">
        <f aca="false">IF(OR($A37="",O$4=""),"",SUMPRODUCT(--(INDEX(Matrix!$C$5:$EV$304,0,$B37)&gt;0),--(INDEX(Matrix!$C$5:$EV$304,0,O$3)&gt;0)))</f>
        <v>4</v>
      </c>
      <c r="P37" s="12" t="n">
        <f aca="false">IF(OR($A37="",P$4=""),"",SUMPRODUCT(--(INDEX(Matrix!$C$5:$EV$304,0,$B37)&gt;0),--(INDEX(Matrix!$C$5:$EV$304,0,P$3)&gt;0)))</f>
        <v>4</v>
      </c>
      <c r="Q37" s="12" t="n">
        <f aca="false">IF(OR($A37="",Q$4=""),"",SUMPRODUCT(--(INDEX(Matrix!$C$5:$EV$304,0,$B37)&gt;0),--(INDEX(Matrix!$C$5:$EV$304,0,Q$3)&gt;0)))</f>
        <v>4</v>
      </c>
      <c r="R37" s="12" t="n">
        <f aca="false">IF(OR($A37="",R$4=""),"",SUMPRODUCT(--(INDEX(Matrix!$C$5:$EV$304,0,$B37)&gt;0),--(INDEX(Matrix!$C$5:$EV$304,0,R$3)&gt;0)))</f>
        <v>4</v>
      </c>
      <c r="S37" s="12" t="n">
        <f aca="false">IF(OR($A37="",S$4=""),"",SUMPRODUCT(--(INDEX(Matrix!$C$5:$EV$304,0,$B37)&gt;0),--(INDEX(Matrix!$C$5:$EV$304,0,S$3)&gt;0)))</f>
        <v>4</v>
      </c>
      <c r="T37" s="12" t="n">
        <f aca="false">IF(OR($A37="",T$4=""),"",SUMPRODUCT(--(INDEX(Matrix!$C$5:$EV$304,0,$B37)&gt;0),--(INDEX(Matrix!$C$5:$EV$304,0,T$3)&gt;0)))</f>
        <v>4</v>
      </c>
      <c r="U37" s="12" t="n">
        <f aca="false">IF(OR($A37="",U$4=""),"",SUMPRODUCT(--(INDEX(Matrix!$C$5:$EV$304,0,$B37)&gt;0),--(INDEX(Matrix!$C$5:$EV$304,0,U$3)&gt;0)))</f>
        <v>0</v>
      </c>
      <c r="V37" s="12" t="n">
        <f aca="false">IF(OR($A37="",V$4=""),"",SUMPRODUCT(--(INDEX(Matrix!$C$5:$EV$304,0,$B37)&gt;0),--(INDEX(Matrix!$C$5:$EV$304,0,V$3)&gt;0)))</f>
        <v>0</v>
      </c>
      <c r="W37" s="12" t="n">
        <f aca="false">IF(OR($A37="",W$4=""),"",SUMPRODUCT(--(INDEX(Matrix!$C$5:$EV$304,0,$B37)&gt;0),--(INDEX(Matrix!$C$5:$EV$304,0,W$3)&gt;0)))</f>
        <v>6</v>
      </c>
      <c r="X37" s="12" t="n">
        <f aca="false">IF(OR($A37="",X$4=""),"",SUMPRODUCT(--(INDEX(Matrix!$C$5:$EV$304,0,$B37)&gt;0),--(INDEX(Matrix!$C$5:$EV$304,0,X$3)&gt;0)))</f>
        <v>6</v>
      </c>
      <c r="Y37" s="12" t="n">
        <f aca="false">IF(OR($A37="",Y$4=""),"",SUMPRODUCT(--(INDEX(Matrix!$C$5:$EV$304,0,$B37)&gt;0),--(INDEX(Matrix!$C$5:$EV$304,0,Y$3)&gt;0)))</f>
        <v>7</v>
      </c>
      <c r="Z37" s="12" t="n">
        <f aca="false">IF(OR($A37="",Z$4=""),"",SUMPRODUCT(--(INDEX(Matrix!$C$5:$EV$304,0,$B37)&gt;0),--(INDEX(Matrix!$C$5:$EV$304,0,Z$3)&gt;0)))</f>
        <v>8</v>
      </c>
      <c r="AA37" s="12" t="n">
        <f aca="false">IF(OR($A37="",AA$4=""),"",SUMPRODUCT(--(INDEX(Matrix!$C$5:$EV$304,0,$B37)&gt;0),--(INDEX(Matrix!$C$5:$EV$304,0,AA$3)&gt;0)))</f>
        <v>9</v>
      </c>
      <c r="AB37" s="12" t="n">
        <f aca="false">IF(OR($A37="",AB$4=""),"",SUMPRODUCT(--(INDEX(Matrix!$C$5:$EV$304,0,$B37)&gt;0),--(INDEX(Matrix!$C$5:$EV$304,0,AB$3)&gt;0)))</f>
        <v>1</v>
      </c>
      <c r="AC37" s="12" t="n">
        <f aca="false">IF(OR($A37="",AC$4=""),"",SUMPRODUCT(--(INDEX(Matrix!$C$5:$EV$304,0,$B37)&gt;0),--(INDEX(Matrix!$C$5:$EV$304,0,AC$3)&gt;0)))</f>
        <v>2</v>
      </c>
      <c r="AD37" s="12" t="n">
        <f aca="false">IF(OR($A37="",AD$4=""),"",SUMPRODUCT(--(INDEX(Matrix!$C$5:$EV$304,0,$B37)&gt;0),--(INDEX(Matrix!$C$5:$EV$304,0,AD$3)&gt;0)))</f>
        <v>0</v>
      </c>
      <c r="AE37" s="12" t="n">
        <f aca="false">IF(OR($A37="",AE$4=""),"",SUMPRODUCT(--(INDEX(Matrix!$C$5:$EV$304,0,$B37)&gt;0),--(INDEX(Matrix!$C$5:$EV$304,0,AE$3)&gt;0)))</f>
        <v>7</v>
      </c>
      <c r="AF37" s="12" t="n">
        <f aca="false">IF(OR($A37="",AF$4=""),"",SUMPRODUCT(--(INDEX(Matrix!$C$5:$EV$304,0,$B37)&gt;0),--(INDEX(Matrix!$C$5:$EV$304,0,AF$3)&gt;0)))</f>
        <v>7</v>
      </c>
      <c r="AG37" s="12" t="n">
        <f aca="false">IF(OR($A37="",AG$4=""),"",SUMPRODUCT(--(INDEX(Matrix!$C$5:$EV$304,0,$B37)&gt;0),--(INDEX(Matrix!$C$5:$EV$304,0,AG$3)&gt;0)))</f>
        <v>7</v>
      </c>
      <c r="AH37" s="12" t="n">
        <f aca="false">IF(OR($A37="",AH$4=""),"",SUMPRODUCT(--(INDEX(Matrix!$C$5:$EV$304,0,$B37)&gt;0),--(INDEX(Matrix!$C$5:$EV$304,0,AH$3)&gt;0)))</f>
        <v>7</v>
      </c>
      <c r="AI37" s="12" t="n">
        <f aca="false">IF(OR($A37="",AI$4=""),"",SUMPRODUCT(--(INDEX(Matrix!$C$5:$EV$304,0,$B37)&gt;0),--(INDEX(Matrix!$C$5:$EV$304,0,AI$3)&gt;0)))</f>
        <v>12</v>
      </c>
      <c r="AJ37" s="12" t="n">
        <f aca="false">IF(OR($A37="",AJ$4=""),"",SUMPRODUCT(--(INDEX(Matrix!$C$5:$EV$304,0,$B37)&gt;0),--(INDEX(Matrix!$C$5:$EV$304,0,AJ$3)&gt;0)))</f>
        <v>12</v>
      </c>
      <c r="AK37" s="12" t="n">
        <f aca="false">IF(OR($A37="",AK$4=""),"",SUMPRODUCT(--(INDEX(Matrix!$C$5:$EV$304,0,$B37)&gt;0),--(INDEX(Matrix!$C$5:$EV$304,0,AK$3)&gt;0)))</f>
        <v>6</v>
      </c>
      <c r="AL37" s="12" t="n">
        <f aca="false">IF(OR($A37="",AL$4=""),"",SUMPRODUCT(--(INDEX(Matrix!$C$5:$EV$304,0,$B37)&gt;0),--(INDEX(Matrix!$C$5:$EV$304,0,AL$3)&gt;0)))</f>
        <v>6</v>
      </c>
      <c r="AM37" s="12" t="n">
        <f aca="false">IF(OR($A37="",AM$4=""),"",SUMPRODUCT(--(INDEX(Matrix!$C$5:$EV$304,0,$B37)&gt;0),--(INDEX(Matrix!$C$5:$EV$304,0,AM$3)&gt;0)))</f>
        <v>4</v>
      </c>
      <c r="AN37" s="12" t="n">
        <f aca="false">IF(OR($A37="",AN$4=""),"",SUMPRODUCT(--(INDEX(Matrix!$C$5:$EV$304,0,$B37)&gt;0),--(INDEX(Matrix!$C$5:$EV$304,0,AN$3)&gt;0)))</f>
        <v>4</v>
      </c>
      <c r="AO37" s="12" t="n">
        <f aca="false">IF(OR($A37="",AO$4=""),"",SUMPRODUCT(--(INDEX(Matrix!$C$5:$EV$304,0,$B37)&gt;0),--(INDEX(Matrix!$C$5:$EV$304,0,AO$3)&gt;0)))</f>
        <v>0</v>
      </c>
      <c r="AP37" s="12" t="n">
        <f aca="false">IF(OR($A37="",AP$4=""),"",SUMPRODUCT(--(INDEX(Matrix!$C$5:$EV$304,0,$B37)&gt;0),--(INDEX(Matrix!$C$5:$EV$304,0,AP$3)&gt;0)))</f>
        <v>0</v>
      </c>
      <c r="AQ37" s="12" t="n">
        <f aca="false">IF(OR($A37="",AQ$4=""),"",SUMPRODUCT(--(INDEX(Matrix!$C$5:$EV$304,0,$B37)&gt;0),--(INDEX(Matrix!$C$5:$EV$304,0,AQ$3)&gt;0)))</f>
        <v>0</v>
      </c>
      <c r="AR37" s="12" t="n">
        <f aca="false">IF(OR($A37="",AR$4=""),"",SUMPRODUCT(--(INDEX(Matrix!$C$5:$EV$304,0,$B37)&gt;0),--(INDEX(Matrix!$C$5:$EV$304,0,AR$3)&gt;0)))</f>
        <v>0</v>
      </c>
      <c r="AS37" s="12" t="n">
        <f aca="false">IF(OR($A37="",AS$4=""),"",SUMPRODUCT(--(INDEX(Matrix!$C$5:$EV$304,0,$B37)&gt;0),--(INDEX(Matrix!$C$5:$EV$304,0,AS$3)&gt;0)))</f>
        <v>0</v>
      </c>
      <c r="AT37" s="12" t="n">
        <f aca="false">IF(OR($A37="",AT$4=""),"",SUMPRODUCT(--(INDEX(Matrix!$C$5:$EV$304,0,$B37)&gt;0),--(INDEX(Matrix!$C$5:$EV$304,0,AT$3)&gt;0)))</f>
        <v>0</v>
      </c>
      <c r="AU37" s="12" t="n">
        <f aca="false">IF(OR($A37="",AU$4=""),"",SUMPRODUCT(--(INDEX(Matrix!$C$5:$EV$304,0,$B37)&gt;0),--(INDEX(Matrix!$C$5:$EV$304,0,AU$3)&gt;0)))</f>
        <v>0</v>
      </c>
      <c r="AV37" s="12" t="n">
        <f aca="false">IF(OR($A37="",AV$4=""),"",SUMPRODUCT(--(INDEX(Matrix!$C$5:$EV$304,0,$B37)&gt;0),--(INDEX(Matrix!$C$5:$EV$304,0,AV$3)&gt;0)))</f>
        <v>11</v>
      </c>
      <c r="AW37" s="12" t="n">
        <f aca="false">IF(OR($A37="",AW$4=""),"",SUMPRODUCT(--(INDEX(Matrix!$C$5:$EV$304,0,$B37)&gt;0),--(INDEX(Matrix!$C$5:$EV$304,0,AW$3)&gt;0)))</f>
        <v>10</v>
      </c>
      <c r="AX37" s="12" t="n">
        <f aca="false">IF(OR($A37="",AX$4=""),"",SUMPRODUCT(--(INDEX(Matrix!$C$5:$EV$304,0,$B37)&gt;0),--(INDEX(Matrix!$C$5:$EV$304,0,AX$3)&gt;0)))</f>
        <v>8</v>
      </c>
      <c r="AY37" s="12" t="n">
        <f aca="false">IF(OR($A37="",AY$4=""),"",SUMPRODUCT(--(INDEX(Matrix!$C$5:$EV$304,0,$B37)&gt;0),--(INDEX(Matrix!$C$5:$EV$304,0,AY$3)&gt;0)))</f>
        <v>8</v>
      </c>
      <c r="AZ37" s="12" t="n">
        <f aca="false">IF(OR($A37="",AZ$4=""),"",SUMPRODUCT(--(INDEX(Matrix!$C$5:$EV$304,0,$B37)&gt;0),--(INDEX(Matrix!$C$5:$EV$304,0,AZ$3)&gt;0)))</f>
        <v>6</v>
      </c>
      <c r="BA37" s="12" t="n">
        <f aca="false">IF(OR($A37="",BA$4=""),"",SUMPRODUCT(--(INDEX(Matrix!$C$5:$EV$304,0,$B37)&gt;0),--(INDEX(Matrix!$C$5:$EV$304,0,BA$3)&gt;0)))</f>
        <v>6</v>
      </c>
      <c r="BB37" s="12" t="n">
        <f aca="false">IF(OR($A37="",BB$4=""),"",SUMPRODUCT(--(INDEX(Matrix!$C$5:$EV$304,0,$B37)&gt;0),--(INDEX(Matrix!$C$5:$EV$304,0,BB$3)&gt;0)))</f>
        <v>7</v>
      </c>
      <c r="BC37" s="12" t="n">
        <f aca="false">IF(OR($A37="",BC$4=""),"",SUMPRODUCT(--(INDEX(Matrix!$C$5:$EV$304,0,$B37)&gt;0),--(INDEX(Matrix!$C$5:$EV$304,0,BC$3)&gt;0)))</f>
        <v>7</v>
      </c>
      <c r="BD37" s="12" t="n">
        <f aca="false">IF(OR($A37="",BD$4=""),"",SUMPRODUCT(--(INDEX(Matrix!$C$5:$EV$304,0,$B37)&gt;0),--(INDEX(Matrix!$C$5:$EV$304,0,BD$3)&gt;0)))</f>
        <v>7</v>
      </c>
      <c r="BE37" s="12" t="n">
        <f aca="false">IF(OR($A37="",BE$4=""),"",SUMPRODUCT(--(INDEX(Matrix!$C$5:$EV$304,0,$B37)&gt;0),--(INDEX(Matrix!$C$5:$EV$304,0,BE$3)&gt;0)))</f>
        <v>7</v>
      </c>
      <c r="BF37" s="12" t="n">
        <f aca="false">IF(OR($A37="",BF$4=""),"",SUMPRODUCT(--(INDEX(Matrix!$C$5:$EV$304,0,$B37)&gt;0),--(INDEX(Matrix!$C$5:$EV$304,0,BF$3)&gt;0)))</f>
        <v>7</v>
      </c>
      <c r="BG37" s="12" t="n">
        <f aca="false">IF(OR($A37="",BG$4=""),"",SUMPRODUCT(--(INDEX(Matrix!$C$5:$EV$304,0,$B37)&gt;0),--(INDEX(Matrix!$C$5:$EV$304,0,BG$3)&gt;0)))</f>
        <v>7</v>
      </c>
      <c r="BH37" s="12" t="n">
        <f aca="false">IF(OR($A37="",BH$4=""),"",SUMPRODUCT(--(INDEX(Matrix!$C$5:$EV$304,0,$B37)&gt;0),--(INDEX(Matrix!$C$5:$EV$304,0,BH$3)&gt;0)))</f>
        <v>7</v>
      </c>
      <c r="BI37" s="12" t="n">
        <f aca="false">IF(OR($A37="",BI$4=""),"",SUMPRODUCT(--(INDEX(Matrix!$C$5:$EV$304,0,$B37)&gt;0),--(INDEX(Matrix!$C$5:$EV$304,0,BI$3)&gt;0)))</f>
        <v>7</v>
      </c>
      <c r="BJ37" s="12" t="n">
        <f aca="false">IF(OR($A37="",BJ$4=""),"",SUMPRODUCT(--(INDEX(Matrix!$C$5:$EV$304,0,$B37)&gt;0),--(INDEX(Matrix!$C$5:$EV$304,0,BJ$3)&gt;0)))</f>
        <v>0</v>
      </c>
      <c r="BK37" s="12" t="n">
        <f aca="false">IF(OR($A37="",BK$4=""),"",SUMPRODUCT(--(INDEX(Matrix!$C$5:$EV$304,0,$B37)&gt;0),--(INDEX(Matrix!$C$5:$EV$304,0,BK$3)&gt;0)))</f>
        <v>8</v>
      </c>
      <c r="BL37" s="12" t="n">
        <f aca="false">IF(OR($A37="",BL$4=""),"",SUMPRODUCT(--(INDEX(Matrix!$C$5:$EV$304,0,$B37)&gt;0),--(INDEX(Matrix!$C$5:$EV$304,0,BL$3)&gt;0)))</f>
        <v>8</v>
      </c>
      <c r="BM37" s="12" t="n">
        <f aca="false">IF(OR($A37="",BM$4=""),"",SUMPRODUCT(--(INDEX(Matrix!$C$5:$EV$304,0,$B37)&gt;0),--(INDEX(Matrix!$C$5:$EV$304,0,BM$3)&gt;0)))</f>
        <v>8</v>
      </c>
      <c r="BN37" s="12" t="n">
        <f aca="false">IF(OR($A37="",BN$4=""),"",SUMPRODUCT(--(INDEX(Matrix!$C$5:$EV$304,0,$B37)&gt;0),--(INDEX(Matrix!$C$5:$EV$304,0,BN$3)&gt;0)))</f>
        <v>7</v>
      </c>
      <c r="BO37" s="12" t="n">
        <f aca="false">IF(OR($A37="",BO$4=""),"",SUMPRODUCT(--(INDEX(Matrix!$C$5:$EV$304,0,$B37)&gt;0),--(INDEX(Matrix!$C$5:$EV$304,0,BO$3)&gt;0)))</f>
        <v>1</v>
      </c>
      <c r="BP37" s="12" t="n">
        <f aca="false">IF(OR($A37="",BP$4=""),"",SUMPRODUCT(--(INDEX(Matrix!$C$5:$EV$304,0,$B37)&gt;0),--(INDEX(Matrix!$C$5:$EV$304,0,BP$3)&gt;0)))</f>
        <v>1</v>
      </c>
      <c r="BQ37" s="12" t="n">
        <f aca="false">IF(OR($A37="",BQ$4=""),"",SUMPRODUCT(--(INDEX(Matrix!$C$5:$EV$304,0,$B37)&gt;0),--(INDEX(Matrix!$C$5:$EV$304,0,BQ$3)&gt;0)))</f>
        <v>1</v>
      </c>
      <c r="BR37" s="12" t="n">
        <f aca="false">IF(OR($A37="",BR$4=""),"",SUMPRODUCT(--(INDEX(Matrix!$C$5:$EV$304,0,$B37)&gt;0),--(INDEX(Matrix!$C$5:$EV$304,0,BR$3)&gt;0)))</f>
        <v>0</v>
      </c>
      <c r="BS37" s="12" t="n">
        <f aca="false">IF(OR($A37="",BS$4=""),"",SUMPRODUCT(--(INDEX(Matrix!$C$5:$EV$304,0,$B37)&gt;0),--(INDEX(Matrix!$C$5:$EV$304,0,BS$3)&gt;0)))</f>
        <v>0</v>
      </c>
      <c r="BT37" s="12" t="n">
        <f aca="false">IF(OR($A37="",BT$4=""),"",SUMPRODUCT(--(INDEX(Matrix!$C$5:$EV$304,0,$B37)&gt;0),--(INDEX(Matrix!$C$5:$EV$304,0,BT$3)&gt;0)))</f>
        <v>0</v>
      </c>
      <c r="BU37" s="12" t="n">
        <f aca="false">IF(OR($A37="",BU$4=""),"",SUMPRODUCT(--(INDEX(Matrix!$C$5:$EV$304,0,$B37)&gt;0),--(INDEX(Matrix!$C$5:$EV$304,0,BU$3)&gt;0)))</f>
        <v>1</v>
      </c>
      <c r="BV37" s="12" t="n">
        <f aca="false">IF(OR($A37="",BV$4=""),"",SUMPRODUCT(--(INDEX(Matrix!$C$5:$EV$304,0,$B37)&gt;0),--(INDEX(Matrix!$C$5:$EV$304,0,BV$3)&gt;0)))</f>
        <v>0</v>
      </c>
      <c r="BW37" s="12" t="n">
        <f aca="false">IF(OR($A37="",BW$4=""),"",SUMPRODUCT(--(INDEX(Matrix!$C$5:$EV$304,0,$B37)&gt;0),--(INDEX(Matrix!$C$5:$EV$304,0,BW$3)&gt;0)))</f>
        <v>0</v>
      </c>
      <c r="BX37" s="12" t="n">
        <f aca="false">IF(OR($A37="",BX$4=""),"",SUMPRODUCT(--(INDEX(Matrix!$C$5:$EV$304,0,$B37)&gt;0),--(INDEX(Matrix!$C$5:$EV$304,0,BX$3)&gt;0)))</f>
        <v>0</v>
      </c>
      <c r="BY37" s="12" t="n">
        <f aca="false">IF(OR($A37="",BY$4=""),"",SUMPRODUCT(--(INDEX(Matrix!$C$5:$EV$304,0,$B37)&gt;0),--(INDEX(Matrix!$C$5:$EV$304,0,BY$3)&gt;0)))</f>
        <v>2</v>
      </c>
      <c r="BZ37" s="12" t="n">
        <f aca="false">IF(OR($A37="",BZ$4=""),"",SUMPRODUCT(--(INDEX(Matrix!$C$5:$EV$304,0,$B37)&gt;0),--(INDEX(Matrix!$C$5:$EV$304,0,BZ$3)&gt;0)))</f>
        <v>1</v>
      </c>
      <c r="CA37" s="12" t="n">
        <f aca="false">IF(OR($A37="",CA$4=""),"",SUMPRODUCT(--(INDEX(Matrix!$C$5:$EV$304,0,$B37)&gt;0),--(INDEX(Matrix!$C$5:$EV$304,0,CA$3)&gt;0)))</f>
        <v>1</v>
      </c>
      <c r="CB37" s="12" t="n">
        <f aca="false">IF(OR($A37="",CB$4=""),"",SUMPRODUCT(--(INDEX(Matrix!$C$5:$EV$304,0,$B37)&gt;0),--(INDEX(Matrix!$C$5:$EV$304,0,CB$3)&gt;0)))</f>
        <v>0</v>
      </c>
      <c r="CC37" s="12" t="n">
        <f aca="false">IF(OR($A37="",CC$4=""),"",SUMPRODUCT(--(INDEX(Matrix!$C$5:$EV$304,0,$B37)&gt;0),--(INDEX(Matrix!$C$5:$EV$304,0,CC$3)&gt;0)))</f>
        <v>0</v>
      </c>
      <c r="CD37" s="12" t="n">
        <f aca="false">IF(OR($A37="",CD$4=""),"",SUMPRODUCT(--(INDEX(Matrix!$C$5:$EV$304,0,$B37)&gt;0),--(INDEX(Matrix!$C$5:$EV$304,0,CD$3)&gt;0)))</f>
        <v>7</v>
      </c>
      <c r="CE37" s="12" t="n">
        <f aca="false">IF(OR($A37="",CE$4=""),"",SUMPRODUCT(--(INDEX(Matrix!$C$5:$EV$304,0,$B37)&gt;0),--(INDEX(Matrix!$C$5:$EV$304,0,CE$3)&gt;0)))</f>
        <v>6</v>
      </c>
      <c r="CF37" s="12" t="n">
        <f aca="false">IF(OR($A37="",CF$4=""),"",SUMPRODUCT(--(INDEX(Matrix!$C$5:$EV$304,0,$B37)&gt;0),--(INDEX(Matrix!$C$5:$EV$304,0,CF$3)&gt;0)))</f>
        <v>1</v>
      </c>
      <c r="CG37" s="12" t="n">
        <f aca="false">IF(OR($A37="",CG$4=""),"",SUMPRODUCT(--(INDEX(Matrix!$C$5:$EV$304,0,$B37)&gt;0),--(INDEX(Matrix!$C$5:$EV$304,0,CG$3)&gt;0)))</f>
        <v>5</v>
      </c>
      <c r="CH37" s="12" t="n">
        <f aca="false">IF(OR($A37="",CH$4=""),"",SUMPRODUCT(--(INDEX(Matrix!$C$5:$EV$304,0,$B37)&gt;0),--(INDEX(Matrix!$C$5:$EV$304,0,CH$3)&gt;0)))</f>
        <v>1</v>
      </c>
      <c r="CI37" s="12" t="n">
        <f aca="false">IF(OR($A37="",CI$4=""),"",SUMPRODUCT(--(INDEX(Matrix!$C$5:$EV$304,0,$B37)&gt;0),--(INDEX(Matrix!$C$5:$EV$304,0,CI$3)&gt;0)))</f>
        <v>8</v>
      </c>
      <c r="CJ37" s="12" t="n">
        <f aca="false">IF(OR($A37="",CJ$4=""),"",SUMPRODUCT(--(INDEX(Matrix!$C$5:$EV$304,0,$B37)&gt;0),--(INDEX(Matrix!$C$5:$EV$304,0,CJ$3)&gt;0)))</f>
        <v>1</v>
      </c>
      <c r="CK37" s="12" t="n">
        <f aca="false">IF(OR($A37="",CK$4=""),"",SUMPRODUCT(--(INDEX(Matrix!$C$5:$EV$304,0,$B37)&gt;0),--(INDEX(Matrix!$C$5:$EV$304,0,CK$3)&gt;0)))</f>
        <v>6</v>
      </c>
      <c r="CL37" s="12" t="n">
        <f aca="false">IF(OR($A37="",CL$4=""),"",SUMPRODUCT(--(INDEX(Matrix!$C$5:$EV$304,0,$B37)&gt;0),--(INDEX(Matrix!$C$5:$EV$304,0,CL$3)&gt;0)))</f>
        <v>3</v>
      </c>
      <c r="CM37" s="12" t="n">
        <f aca="false">IF(OR($A37="",CM$4=""),"",SUMPRODUCT(--(INDEX(Matrix!$C$5:$EV$304,0,$B37)&gt;0),--(INDEX(Matrix!$C$5:$EV$304,0,CM$3)&gt;0)))</f>
        <v>9</v>
      </c>
      <c r="CN37" s="12" t="n">
        <f aca="false">IF(OR($A37="",CN$4=""),"",SUMPRODUCT(--(INDEX(Matrix!$C$5:$EV$304,0,$B37)&gt;0),--(INDEX(Matrix!$C$5:$EV$304,0,CN$3)&gt;0)))</f>
        <v>7</v>
      </c>
      <c r="CO37" s="12" t="n">
        <f aca="false">IF(OR($A37="",CO$4=""),"",SUMPRODUCT(--(INDEX(Matrix!$C$5:$EV$304,0,$B37)&gt;0),--(INDEX(Matrix!$C$5:$EV$304,0,CO$3)&gt;0)))</f>
        <v>7</v>
      </c>
      <c r="CP37" s="12" t="n">
        <f aca="false">IF(OR($A37="",CP$4=""),"",SUMPRODUCT(--(INDEX(Matrix!$C$5:$EV$304,0,$B37)&gt;0),--(INDEX(Matrix!$C$5:$EV$304,0,CP$3)&gt;0)))</f>
        <v>7</v>
      </c>
      <c r="CQ37" s="12" t="n">
        <f aca="false">IF(OR($A37="",CQ$4=""),"",SUMPRODUCT(--(INDEX(Matrix!$C$5:$EV$304,0,$B37)&gt;0),--(INDEX(Matrix!$C$5:$EV$304,0,CQ$3)&gt;0)))</f>
        <v>7</v>
      </c>
      <c r="CR37" s="12" t="n">
        <f aca="false">IF(OR($A37="",CR$4=""),"",SUMPRODUCT(--(INDEX(Matrix!$C$5:$EV$304,0,$B37)&gt;0),--(INDEX(Matrix!$C$5:$EV$304,0,CR$3)&gt;0)))</f>
        <v>7</v>
      </c>
      <c r="CS37" s="12" t="n">
        <f aca="false">IF(OR($A37="",CS$4=""),"",SUMPRODUCT(--(INDEX(Matrix!$C$5:$EV$304,0,$B37)&gt;0),--(INDEX(Matrix!$C$5:$EV$304,0,CS$3)&gt;0)))</f>
        <v>7</v>
      </c>
      <c r="CT37" s="12" t="n">
        <f aca="false">IF(OR($A37="",CT$4=""),"",SUMPRODUCT(--(INDEX(Matrix!$C$5:$EV$304,0,$B37)&gt;0),--(INDEX(Matrix!$C$5:$EV$304,0,CT$3)&gt;0)))</f>
        <v>7</v>
      </c>
      <c r="CU37" s="12" t="n">
        <f aca="false">IF(OR($A37="",CU$4=""),"",SUMPRODUCT(--(INDEX(Matrix!$C$5:$EV$304,0,$B37)&gt;0),--(INDEX(Matrix!$C$5:$EV$304,0,CU$3)&gt;0)))</f>
        <v>7</v>
      </c>
      <c r="CV37" s="12" t="n">
        <f aca="false">IF(OR($A37="",CV$4=""),"",SUMPRODUCT(--(INDEX(Matrix!$C$5:$EV$304,0,$B37)&gt;0),--(INDEX(Matrix!$C$5:$EV$304,0,CV$3)&gt;0)))</f>
        <v>8</v>
      </c>
      <c r="CW37" s="12" t="n">
        <f aca="false">IF(OR($A37="",CW$4=""),"",SUMPRODUCT(--(INDEX(Matrix!$C$5:$EV$304,0,$B37)&gt;0),--(INDEX(Matrix!$C$5:$EV$304,0,CW$3)&gt;0)))</f>
        <v>5</v>
      </c>
      <c r="CX37" s="12" t="n">
        <f aca="false">IF(OR($A37="",CX$4=""),"",SUMPRODUCT(--(INDEX(Matrix!$C$5:$EV$304,0,$B37)&gt;0),--(INDEX(Matrix!$C$5:$EV$304,0,CX$3)&gt;0)))</f>
        <v>9</v>
      </c>
      <c r="CY37" s="12" t="n">
        <f aca="false">IF(OR($A37="",CY$4=""),"",SUMPRODUCT(--(INDEX(Matrix!$C$5:$EV$304,0,$B37)&gt;0),--(INDEX(Matrix!$C$5:$EV$304,0,CY$3)&gt;0)))</f>
        <v>9</v>
      </c>
      <c r="CZ37" s="12" t="n">
        <f aca="false">IF(OR($A37="",CZ$4=""),"",SUMPRODUCT(--(INDEX(Matrix!$C$5:$EV$304,0,$B37)&gt;0),--(INDEX(Matrix!$C$5:$EV$304,0,CZ$3)&gt;0)))</f>
        <v>0</v>
      </c>
      <c r="DA37" s="12" t="n">
        <f aca="false">IF(OR($A37="",DA$4=""),"",SUMPRODUCT(--(INDEX(Matrix!$C$5:$EV$304,0,$B37)&gt;0),--(INDEX(Matrix!$C$5:$EV$304,0,DA$3)&gt;0)))</f>
        <v>7</v>
      </c>
      <c r="DB37" s="12" t="n">
        <f aca="false">IF(OR($A37="",DB$4=""),"",SUMPRODUCT(--(INDEX(Matrix!$C$5:$EV$304,0,$B37)&gt;0),--(INDEX(Matrix!$C$5:$EV$304,0,DB$3)&gt;0)))</f>
        <v>0</v>
      </c>
      <c r="DC37" s="12" t="n">
        <f aca="false">IF(OR($A37="",DC$4=""),"",SUMPRODUCT(--(INDEX(Matrix!$C$5:$EV$304,0,$B37)&gt;0),--(INDEX(Matrix!$C$5:$EV$304,0,DC$3)&gt;0)))</f>
        <v>0</v>
      </c>
      <c r="DD37" s="12" t="n">
        <f aca="false">IF(OR($A37="",DD$4=""),"",SUMPRODUCT(--(INDEX(Matrix!$C$5:$EV$304,0,$B37)&gt;0),--(INDEX(Matrix!$C$5:$EV$304,0,DD$3)&gt;0)))</f>
        <v>5</v>
      </c>
      <c r="DE37" s="12" t="str">
        <f aca="false">IF(OR($A37="",DE$4=""),"",SUMPRODUCT(--(INDEX(Matrix!$C$5:$EV$304,0,$B37)&gt;0),--(INDEX(Matrix!$C$5:$EV$304,0,DE$3)&gt;0)))</f>
        <v/>
      </c>
      <c r="DF37" s="12" t="str">
        <f aca="false">IF(OR($A37="",DF$4=""),"",SUMPRODUCT(--(INDEX(Matrix!$C$5:$EV$304,0,$B37)&gt;0),--(INDEX(Matrix!$C$5:$EV$304,0,DF$3)&gt;0)))</f>
        <v/>
      </c>
      <c r="DG37" s="12" t="str">
        <f aca="false">IF(OR($A37="",DG$4=""),"",SUMPRODUCT(--(INDEX(Matrix!$C$5:$EV$304,0,$B37)&gt;0),--(INDEX(Matrix!$C$5:$EV$304,0,DG$3)&gt;0)))</f>
        <v/>
      </c>
      <c r="DH37" s="12" t="str">
        <f aca="false">IF(OR($A37="",DH$4=""),"",SUMPRODUCT(--(INDEX(Matrix!$C$5:$EV$304,0,$B37)&gt;0),--(INDEX(Matrix!$C$5:$EV$304,0,DH$3)&gt;0)))</f>
        <v/>
      </c>
      <c r="DI37" s="12" t="str">
        <f aca="false">IF(OR($A37="",DI$4=""),"",SUMPRODUCT(--(INDEX(Matrix!$C$5:$EV$304,0,$B37)&gt;0),--(INDEX(Matrix!$C$5:$EV$304,0,DI$3)&gt;0)))</f>
        <v/>
      </c>
      <c r="DJ37" s="12" t="str">
        <f aca="false">IF(OR($A37="",DJ$4=""),"",SUMPRODUCT(--(INDEX(Matrix!$C$5:$EV$304,0,$B37)&gt;0),--(INDEX(Matrix!$C$5:$EV$304,0,DJ$3)&gt;0)))</f>
        <v/>
      </c>
      <c r="DK37" s="12" t="str">
        <f aca="false">IF(OR($A37="",DK$4=""),"",SUMPRODUCT(--(INDEX(Matrix!$C$5:$EV$304,0,$B37)&gt;0),--(INDEX(Matrix!$C$5:$EV$304,0,DK$3)&gt;0)))</f>
        <v/>
      </c>
      <c r="DL37" s="12" t="str">
        <f aca="false">IF(OR($A37="",DL$4=""),"",SUMPRODUCT(--(INDEX(Matrix!$C$5:$EV$304,0,$B37)&gt;0),--(INDEX(Matrix!$C$5:$EV$304,0,DL$3)&gt;0)))</f>
        <v/>
      </c>
      <c r="DM37" s="12" t="str">
        <f aca="false">IF(OR($A37="",DM$4=""),"",SUMPRODUCT(--(INDEX(Matrix!$C$5:$EV$304,0,$B37)&gt;0),--(INDEX(Matrix!$C$5:$EV$304,0,DM$3)&gt;0)))</f>
        <v/>
      </c>
      <c r="DN37" s="12" t="str">
        <f aca="false">IF(OR($A37="",DN$4=""),"",SUMPRODUCT(--(INDEX(Matrix!$C$5:$EV$304,0,$B37)&gt;0),--(INDEX(Matrix!$C$5:$EV$304,0,DN$3)&gt;0)))</f>
        <v/>
      </c>
      <c r="DO37" s="12" t="str">
        <f aca="false">IF(OR($A37="",DO$4=""),"",SUMPRODUCT(--(INDEX(Matrix!$C$5:$EV$304,0,$B37)&gt;0),--(INDEX(Matrix!$C$5:$EV$304,0,DO$3)&gt;0)))</f>
        <v/>
      </c>
      <c r="DP37" s="12" t="str">
        <f aca="false">IF(OR($A37="",DP$4=""),"",SUMPRODUCT(--(INDEX(Matrix!$C$5:$EV$304,0,$B37)&gt;0),--(INDEX(Matrix!$C$5:$EV$304,0,DP$3)&gt;0)))</f>
        <v/>
      </c>
      <c r="DQ37" s="12" t="str">
        <f aca="false">IF(OR($A37="",DQ$4=""),"",SUMPRODUCT(--(INDEX(Matrix!$C$5:$EV$304,0,$B37)&gt;0),--(INDEX(Matrix!$C$5:$EV$304,0,DQ$3)&gt;0)))</f>
        <v/>
      </c>
      <c r="DR37" s="12" t="str">
        <f aca="false">IF(OR($A37="",DR$4=""),"",SUMPRODUCT(--(INDEX(Matrix!$C$5:$EV$304,0,$B37)&gt;0),--(INDEX(Matrix!$C$5:$EV$304,0,DR$3)&gt;0)))</f>
        <v/>
      </c>
      <c r="DS37" s="12" t="str">
        <f aca="false">IF(OR($A37="",DS$4=""),"",SUMPRODUCT(--(INDEX(Matrix!$C$5:$EV$304,0,$B37)&gt;0),--(INDEX(Matrix!$C$5:$EV$304,0,DS$3)&gt;0)))</f>
        <v/>
      </c>
      <c r="DT37" s="12" t="str">
        <f aca="false">IF(OR($A37="",DT$4=""),"",SUMPRODUCT(--(INDEX(Matrix!$C$5:$EV$304,0,$B37)&gt;0),--(INDEX(Matrix!$C$5:$EV$304,0,DT$3)&gt;0)))</f>
        <v/>
      </c>
      <c r="DU37" s="12" t="str">
        <f aca="false">IF(OR($A37="",DU$4=""),"",SUMPRODUCT(--(INDEX(Matrix!$C$5:$EV$304,0,$B37)&gt;0),--(INDEX(Matrix!$C$5:$EV$304,0,DU$3)&gt;0)))</f>
        <v/>
      </c>
      <c r="DV37" s="12" t="str">
        <f aca="false">IF(OR($A37="",DV$4=""),"",SUMPRODUCT(--(INDEX(Matrix!$C$5:$EV$304,0,$B37)&gt;0),--(INDEX(Matrix!$C$5:$EV$304,0,DV$3)&gt;0)))</f>
        <v/>
      </c>
      <c r="DW37" s="12" t="str">
        <f aca="false">IF(OR($A37="",DW$4=""),"",SUMPRODUCT(--(INDEX(Matrix!$C$5:$EV$304,0,$B37)&gt;0),--(INDEX(Matrix!$C$5:$EV$304,0,DW$3)&gt;0)))</f>
        <v/>
      </c>
      <c r="DX37" s="12" t="str">
        <f aca="false">IF(OR($A37="",DX$4=""),"",SUMPRODUCT(--(INDEX(Matrix!$C$5:$EV$304,0,$B37)&gt;0),--(INDEX(Matrix!$C$5:$EV$304,0,DX$3)&gt;0)))</f>
        <v/>
      </c>
      <c r="DY37" s="12" t="str">
        <f aca="false">IF(OR($A37="",DY$4=""),"",SUMPRODUCT(--(INDEX(Matrix!$C$5:$EV$304,0,$B37)&gt;0),--(INDEX(Matrix!$C$5:$EV$304,0,DY$3)&gt;0)))</f>
        <v/>
      </c>
      <c r="DZ37" s="12" t="str">
        <f aca="false">IF(OR($A37="",DZ$4=""),"",SUMPRODUCT(--(INDEX(Matrix!$C$5:$EV$304,0,$B37)&gt;0),--(INDEX(Matrix!$C$5:$EV$304,0,DZ$3)&gt;0)))</f>
        <v/>
      </c>
      <c r="EA37" s="12" t="str">
        <f aca="false">IF(OR($A37="",EA$4=""),"",SUMPRODUCT(--(INDEX(Matrix!$C$5:$EV$304,0,$B37)&gt;0),--(INDEX(Matrix!$C$5:$EV$304,0,EA$3)&gt;0)))</f>
        <v/>
      </c>
      <c r="EB37" s="12" t="str">
        <f aca="false">IF(OR($A37="",EB$4=""),"",SUMPRODUCT(--(INDEX(Matrix!$C$5:$EV$304,0,$B37)&gt;0),--(INDEX(Matrix!$C$5:$EV$304,0,EB$3)&gt;0)))</f>
        <v/>
      </c>
      <c r="EC37" s="12" t="str">
        <f aca="false">IF(OR($A37="",EC$4=""),"",SUMPRODUCT(--(INDEX(Matrix!$C$5:$EV$304,0,$B37)&gt;0),--(INDEX(Matrix!$C$5:$EV$304,0,EC$3)&gt;0)))</f>
        <v/>
      </c>
      <c r="ED37" s="12" t="str">
        <f aca="false">IF(OR($A37="",ED$4=""),"",SUMPRODUCT(--(INDEX(Matrix!$C$5:$EV$304,0,$B37)&gt;0),--(INDEX(Matrix!$C$5:$EV$304,0,ED$3)&gt;0)))</f>
        <v/>
      </c>
      <c r="EE37" s="12" t="str">
        <f aca="false">IF(OR($A37="",EE$4=""),"",SUMPRODUCT(--(INDEX(Matrix!$C$5:$EV$304,0,$B37)&gt;0),--(INDEX(Matrix!$C$5:$EV$304,0,EE$3)&gt;0)))</f>
        <v/>
      </c>
      <c r="EF37" s="12" t="str">
        <f aca="false">IF(OR($A37="",EF$4=""),"",SUMPRODUCT(--(INDEX(Matrix!$C$5:$EV$304,0,$B37)&gt;0),--(INDEX(Matrix!$C$5:$EV$304,0,EF$3)&gt;0)))</f>
        <v/>
      </c>
      <c r="EG37" s="12" t="str">
        <f aca="false">IF(OR($A37="",EG$4=""),"",SUMPRODUCT(--(INDEX(Matrix!$C$5:$EV$304,0,$B37)&gt;0),--(INDEX(Matrix!$C$5:$EV$304,0,EG$3)&gt;0)))</f>
        <v/>
      </c>
      <c r="EH37" s="12" t="str">
        <f aca="false">IF(OR($A37="",EH$4=""),"",SUMPRODUCT(--(INDEX(Matrix!$C$5:$EV$304,0,$B37)&gt;0),--(INDEX(Matrix!$C$5:$EV$304,0,EH$3)&gt;0)))</f>
        <v/>
      </c>
      <c r="EI37" s="12" t="str">
        <f aca="false">IF(OR($A37="",EI$4=""),"",SUMPRODUCT(--(INDEX(Matrix!$C$5:$EV$304,0,$B37)&gt;0),--(INDEX(Matrix!$C$5:$EV$304,0,EI$3)&gt;0)))</f>
        <v/>
      </c>
      <c r="EJ37" s="12" t="str">
        <f aca="false">IF(OR($A37="",EJ$4=""),"",SUMPRODUCT(--(INDEX(Matrix!$C$5:$EV$304,0,$B37)&gt;0),--(INDEX(Matrix!$C$5:$EV$304,0,EJ$3)&gt;0)))</f>
        <v/>
      </c>
      <c r="EK37" s="12" t="str">
        <f aca="false">IF(OR($A37="",EK$4=""),"",SUMPRODUCT(--(INDEX(Matrix!$C$5:$EV$304,0,$B37)&gt;0),--(INDEX(Matrix!$C$5:$EV$304,0,EK$3)&gt;0)))</f>
        <v/>
      </c>
      <c r="EL37" s="12" t="str">
        <f aca="false">IF(OR($A37="",EL$4=""),"",SUMPRODUCT(--(INDEX(Matrix!$C$5:$EV$304,0,$B37)&gt;0),--(INDEX(Matrix!$C$5:$EV$304,0,EL$3)&gt;0)))</f>
        <v/>
      </c>
      <c r="EM37" s="12" t="str">
        <f aca="false">IF(OR($A37="",EM$4=""),"",SUMPRODUCT(--(INDEX(Matrix!$C$5:$EV$304,0,$B37)&gt;0),--(INDEX(Matrix!$C$5:$EV$304,0,EM$3)&gt;0)))</f>
        <v/>
      </c>
      <c r="EN37" s="12" t="str">
        <f aca="false">IF(OR($A37="",EN$4=""),"",SUMPRODUCT(--(INDEX(Matrix!$C$5:$EV$304,0,$B37)&gt;0),--(INDEX(Matrix!$C$5:$EV$304,0,EN$3)&gt;0)))</f>
        <v/>
      </c>
      <c r="EO37" s="12" t="str">
        <f aca="false">IF(OR($A37="",EO$4=""),"",SUMPRODUCT(--(INDEX(Matrix!$C$5:$EV$304,0,$B37)&gt;0),--(INDEX(Matrix!$C$5:$EV$304,0,EO$3)&gt;0)))</f>
        <v/>
      </c>
      <c r="EP37" s="12" t="str">
        <f aca="false">IF(OR($A37="",EP$4=""),"",SUMPRODUCT(--(INDEX(Matrix!$C$5:$EV$304,0,$B37)&gt;0),--(INDEX(Matrix!$C$5:$EV$304,0,EP$3)&gt;0)))</f>
        <v/>
      </c>
      <c r="EQ37" s="12" t="str">
        <f aca="false">IF(OR($A37="",EQ$4=""),"",SUMPRODUCT(--(INDEX(Matrix!$C$5:$EV$304,0,$B37)&gt;0),--(INDEX(Matrix!$C$5:$EV$304,0,EQ$3)&gt;0)))</f>
        <v/>
      </c>
      <c r="ER37" s="12" t="str">
        <f aca="false">IF(OR($A37="",ER$4=""),"",SUMPRODUCT(--(INDEX(Matrix!$C$5:$EV$304,0,$B37)&gt;0),--(INDEX(Matrix!$C$5:$EV$304,0,ER$3)&gt;0)))</f>
        <v/>
      </c>
      <c r="ES37" s="12" t="str">
        <f aca="false">IF(OR($A37="",ES$4=""),"",SUMPRODUCT(--(INDEX(Matrix!$C$5:$EV$304,0,$B37)&gt;0),--(INDEX(Matrix!$C$5:$EV$304,0,ES$3)&gt;0)))</f>
        <v/>
      </c>
      <c r="ET37" s="12" t="str">
        <f aca="false">IF(OR($A37="",ET$4=""),"",SUMPRODUCT(--(INDEX(Matrix!$C$5:$EV$304,0,$B37)&gt;0),--(INDEX(Matrix!$C$5:$EV$304,0,ET$3)&gt;0)))</f>
        <v/>
      </c>
      <c r="EU37" s="12" t="str">
        <f aca="false">IF(OR($A37="",EU$4=""),"",SUMPRODUCT(--(INDEX(Matrix!$C$5:$EV$304,0,$B37)&gt;0),--(INDEX(Matrix!$C$5:$EV$304,0,EU$3)&gt;0)))</f>
        <v/>
      </c>
      <c r="EV37" s="12" t="str">
        <f aca="false">IF(OR($A37="",EV$4=""),"",SUMPRODUCT(--(INDEX(Matrix!$C$5:$EV$304,0,$B37)&gt;0),--(INDEX(Matrix!$C$5:$EV$304,0,EV$3)&gt;0)))</f>
        <v/>
      </c>
    </row>
    <row r="38" customFormat="false" ht="15" hidden="false" customHeight="false" outlineLevel="0" collapsed="false">
      <c r="A38" s="6" t="str">
        <f aca="false">IF(INDEX(Products!$A$2:$A$151,$B38)="","",INDEX(Products!$A$2:$A$151,$B38))</f>
        <v>Dapaglose 5</v>
      </c>
      <c r="B38" s="23" t="n">
        <v>34</v>
      </c>
      <c r="C38" s="12" t="n">
        <f aca="false">IF(OR($A38="",C$4=""),"",SUMPRODUCT(--(INDEX(Matrix!$C$5:$EV$304,0,$B38)&gt;0),--(INDEX(Matrix!$C$5:$EV$304,0,C$3)&gt;0)))</f>
        <v>7</v>
      </c>
      <c r="D38" s="12" t="n">
        <f aca="false">IF(OR($A38="",D$4=""),"",SUMPRODUCT(--(INDEX(Matrix!$C$5:$EV$304,0,$B38)&gt;0),--(INDEX(Matrix!$C$5:$EV$304,0,D$3)&gt;0)))</f>
        <v>7</v>
      </c>
      <c r="E38" s="12" t="n">
        <f aca="false">IF(OR($A38="",E$4=""),"",SUMPRODUCT(--(INDEX(Matrix!$C$5:$EV$304,0,$B38)&gt;0),--(INDEX(Matrix!$C$5:$EV$304,0,E$3)&gt;0)))</f>
        <v>7</v>
      </c>
      <c r="F38" s="12" t="n">
        <f aca="false">IF(OR($A38="",F$4=""),"",SUMPRODUCT(--(INDEX(Matrix!$C$5:$EV$304,0,$B38)&gt;0),--(INDEX(Matrix!$C$5:$EV$304,0,F$3)&gt;0)))</f>
        <v>8</v>
      </c>
      <c r="G38" s="12" t="n">
        <f aca="false">IF(OR($A38="",G$4=""),"",SUMPRODUCT(--(INDEX(Matrix!$C$5:$EV$304,0,$B38)&gt;0),--(INDEX(Matrix!$C$5:$EV$304,0,G$3)&gt;0)))</f>
        <v>8</v>
      </c>
      <c r="H38" s="12" t="n">
        <f aca="false">IF(OR($A38="",H$4=""),"",SUMPRODUCT(--(INDEX(Matrix!$C$5:$EV$304,0,$B38)&gt;0),--(INDEX(Matrix!$C$5:$EV$304,0,H$3)&gt;0)))</f>
        <v>8</v>
      </c>
      <c r="I38" s="12" t="n">
        <f aca="false">IF(OR($A38="",I$4=""),"",SUMPRODUCT(--(INDEX(Matrix!$C$5:$EV$304,0,$B38)&gt;0),--(INDEX(Matrix!$C$5:$EV$304,0,I$3)&gt;0)))</f>
        <v>9</v>
      </c>
      <c r="J38" s="12" t="n">
        <f aca="false">IF(OR($A38="",J$4=""),"",SUMPRODUCT(--(INDEX(Matrix!$C$5:$EV$304,0,$B38)&gt;0),--(INDEX(Matrix!$C$5:$EV$304,0,J$3)&gt;0)))</f>
        <v>9</v>
      </c>
      <c r="K38" s="12" t="n">
        <f aca="false">IF(OR($A38="",K$4=""),"",SUMPRODUCT(--(INDEX(Matrix!$C$5:$EV$304,0,$B38)&gt;0),--(INDEX(Matrix!$C$5:$EV$304,0,K$3)&gt;0)))</f>
        <v>4</v>
      </c>
      <c r="L38" s="12" t="n">
        <f aca="false">IF(OR($A38="",L$4=""),"",SUMPRODUCT(--(INDEX(Matrix!$C$5:$EV$304,0,$B38)&gt;0),--(INDEX(Matrix!$C$5:$EV$304,0,L$3)&gt;0)))</f>
        <v>4</v>
      </c>
      <c r="M38" s="12" t="n">
        <f aca="false">IF(OR($A38="",M$4=""),"",SUMPRODUCT(--(INDEX(Matrix!$C$5:$EV$304,0,$B38)&gt;0),--(INDEX(Matrix!$C$5:$EV$304,0,M$3)&gt;0)))</f>
        <v>4</v>
      </c>
      <c r="N38" s="12" t="n">
        <f aca="false">IF(OR($A38="",N$4=""),"",SUMPRODUCT(--(INDEX(Matrix!$C$5:$EV$304,0,$B38)&gt;0),--(INDEX(Matrix!$C$5:$EV$304,0,N$3)&gt;0)))</f>
        <v>4</v>
      </c>
      <c r="O38" s="12" t="n">
        <f aca="false">IF(OR($A38="",O$4=""),"",SUMPRODUCT(--(INDEX(Matrix!$C$5:$EV$304,0,$B38)&gt;0),--(INDEX(Matrix!$C$5:$EV$304,0,O$3)&gt;0)))</f>
        <v>4</v>
      </c>
      <c r="P38" s="12" t="n">
        <f aca="false">IF(OR($A38="",P$4=""),"",SUMPRODUCT(--(INDEX(Matrix!$C$5:$EV$304,0,$B38)&gt;0),--(INDEX(Matrix!$C$5:$EV$304,0,P$3)&gt;0)))</f>
        <v>4</v>
      </c>
      <c r="Q38" s="12" t="n">
        <f aca="false">IF(OR($A38="",Q$4=""),"",SUMPRODUCT(--(INDEX(Matrix!$C$5:$EV$304,0,$B38)&gt;0),--(INDEX(Matrix!$C$5:$EV$304,0,Q$3)&gt;0)))</f>
        <v>4</v>
      </c>
      <c r="R38" s="12" t="n">
        <f aca="false">IF(OR($A38="",R$4=""),"",SUMPRODUCT(--(INDEX(Matrix!$C$5:$EV$304,0,$B38)&gt;0),--(INDEX(Matrix!$C$5:$EV$304,0,R$3)&gt;0)))</f>
        <v>4</v>
      </c>
      <c r="S38" s="12" t="n">
        <f aca="false">IF(OR($A38="",S$4=""),"",SUMPRODUCT(--(INDEX(Matrix!$C$5:$EV$304,0,$B38)&gt;0),--(INDEX(Matrix!$C$5:$EV$304,0,S$3)&gt;0)))</f>
        <v>4</v>
      </c>
      <c r="T38" s="12" t="n">
        <f aca="false">IF(OR($A38="",T$4=""),"",SUMPRODUCT(--(INDEX(Matrix!$C$5:$EV$304,0,$B38)&gt;0),--(INDEX(Matrix!$C$5:$EV$304,0,T$3)&gt;0)))</f>
        <v>4</v>
      </c>
      <c r="U38" s="12" t="n">
        <f aca="false">IF(OR($A38="",U$4=""),"",SUMPRODUCT(--(INDEX(Matrix!$C$5:$EV$304,0,$B38)&gt;0),--(INDEX(Matrix!$C$5:$EV$304,0,U$3)&gt;0)))</f>
        <v>0</v>
      </c>
      <c r="V38" s="12" t="n">
        <f aca="false">IF(OR($A38="",V$4=""),"",SUMPRODUCT(--(INDEX(Matrix!$C$5:$EV$304,0,$B38)&gt;0),--(INDEX(Matrix!$C$5:$EV$304,0,V$3)&gt;0)))</f>
        <v>0</v>
      </c>
      <c r="W38" s="12" t="n">
        <f aca="false">IF(OR($A38="",W$4=""),"",SUMPRODUCT(--(INDEX(Matrix!$C$5:$EV$304,0,$B38)&gt;0),--(INDEX(Matrix!$C$5:$EV$304,0,W$3)&gt;0)))</f>
        <v>6</v>
      </c>
      <c r="X38" s="12" t="n">
        <f aca="false">IF(OR($A38="",X$4=""),"",SUMPRODUCT(--(INDEX(Matrix!$C$5:$EV$304,0,$B38)&gt;0),--(INDEX(Matrix!$C$5:$EV$304,0,X$3)&gt;0)))</f>
        <v>6</v>
      </c>
      <c r="Y38" s="12" t="n">
        <f aca="false">IF(OR($A38="",Y$4=""),"",SUMPRODUCT(--(INDEX(Matrix!$C$5:$EV$304,0,$B38)&gt;0),--(INDEX(Matrix!$C$5:$EV$304,0,Y$3)&gt;0)))</f>
        <v>7</v>
      </c>
      <c r="Z38" s="12" t="n">
        <f aca="false">IF(OR($A38="",Z$4=""),"",SUMPRODUCT(--(INDEX(Matrix!$C$5:$EV$304,0,$B38)&gt;0),--(INDEX(Matrix!$C$5:$EV$304,0,Z$3)&gt;0)))</f>
        <v>8</v>
      </c>
      <c r="AA38" s="12" t="n">
        <f aca="false">IF(OR($A38="",AA$4=""),"",SUMPRODUCT(--(INDEX(Matrix!$C$5:$EV$304,0,$B38)&gt;0),--(INDEX(Matrix!$C$5:$EV$304,0,AA$3)&gt;0)))</f>
        <v>9</v>
      </c>
      <c r="AB38" s="12" t="n">
        <f aca="false">IF(OR($A38="",AB$4=""),"",SUMPRODUCT(--(INDEX(Matrix!$C$5:$EV$304,0,$B38)&gt;0),--(INDEX(Matrix!$C$5:$EV$304,0,AB$3)&gt;0)))</f>
        <v>1</v>
      </c>
      <c r="AC38" s="12" t="n">
        <f aca="false">IF(OR($A38="",AC$4=""),"",SUMPRODUCT(--(INDEX(Matrix!$C$5:$EV$304,0,$B38)&gt;0),--(INDEX(Matrix!$C$5:$EV$304,0,AC$3)&gt;0)))</f>
        <v>2</v>
      </c>
      <c r="AD38" s="12" t="n">
        <f aca="false">IF(OR($A38="",AD$4=""),"",SUMPRODUCT(--(INDEX(Matrix!$C$5:$EV$304,0,$B38)&gt;0),--(INDEX(Matrix!$C$5:$EV$304,0,AD$3)&gt;0)))</f>
        <v>0</v>
      </c>
      <c r="AE38" s="12" t="n">
        <f aca="false">IF(OR($A38="",AE$4=""),"",SUMPRODUCT(--(INDEX(Matrix!$C$5:$EV$304,0,$B38)&gt;0),--(INDEX(Matrix!$C$5:$EV$304,0,AE$3)&gt;0)))</f>
        <v>7</v>
      </c>
      <c r="AF38" s="12" t="n">
        <f aca="false">IF(OR($A38="",AF$4=""),"",SUMPRODUCT(--(INDEX(Matrix!$C$5:$EV$304,0,$B38)&gt;0),--(INDEX(Matrix!$C$5:$EV$304,0,AF$3)&gt;0)))</f>
        <v>7</v>
      </c>
      <c r="AG38" s="12" t="n">
        <f aca="false">IF(OR($A38="",AG$4=""),"",SUMPRODUCT(--(INDEX(Matrix!$C$5:$EV$304,0,$B38)&gt;0),--(INDEX(Matrix!$C$5:$EV$304,0,AG$3)&gt;0)))</f>
        <v>7</v>
      </c>
      <c r="AH38" s="12" t="n">
        <f aca="false">IF(OR($A38="",AH$4=""),"",SUMPRODUCT(--(INDEX(Matrix!$C$5:$EV$304,0,$B38)&gt;0),--(INDEX(Matrix!$C$5:$EV$304,0,AH$3)&gt;0)))</f>
        <v>7</v>
      </c>
      <c r="AI38" s="12" t="n">
        <f aca="false">IF(OR($A38="",AI$4=""),"",SUMPRODUCT(--(INDEX(Matrix!$C$5:$EV$304,0,$B38)&gt;0),--(INDEX(Matrix!$C$5:$EV$304,0,AI$3)&gt;0)))</f>
        <v>12</v>
      </c>
      <c r="AJ38" s="12" t="n">
        <f aca="false">IF(OR($A38="",AJ$4=""),"",SUMPRODUCT(--(INDEX(Matrix!$C$5:$EV$304,0,$B38)&gt;0),--(INDEX(Matrix!$C$5:$EV$304,0,AJ$3)&gt;0)))</f>
        <v>12</v>
      </c>
      <c r="AK38" s="12" t="n">
        <f aca="false">IF(OR($A38="",AK$4=""),"",SUMPRODUCT(--(INDEX(Matrix!$C$5:$EV$304,0,$B38)&gt;0),--(INDEX(Matrix!$C$5:$EV$304,0,AK$3)&gt;0)))</f>
        <v>6</v>
      </c>
      <c r="AL38" s="12" t="n">
        <f aca="false">IF(OR($A38="",AL$4=""),"",SUMPRODUCT(--(INDEX(Matrix!$C$5:$EV$304,0,$B38)&gt;0),--(INDEX(Matrix!$C$5:$EV$304,0,AL$3)&gt;0)))</f>
        <v>6</v>
      </c>
      <c r="AM38" s="12" t="n">
        <f aca="false">IF(OR($A38="",AM$4=""),"",SUMPRODUCT(--(INDEX(Matrix!$C$5:$EV$304,0,$B38)&gt;0),--(INDEX(Matrix!$C$5:$EV$304,0,AM$3)&gt;0)))</f>
        <v>4</v>
      </c>
      <c r="AN38" s="12" t="n">
        <f aca="false">IF(OR($A38="",AN$4=""),"",SUMPRODUCT(--(INDEX(Matrix!$C$5:$EV$304,0,$B38)&gt;0),--(INDEX(Matrix!$C$5:$EV$304,0,AN$3)&gt;0)))</f>
        <v>4</v>
      </c>
      <c r="AO38" s="12" t="n">
        <f aca="false">IF(OR($A38="",AO$4=""),"",SUMPRODUCT(--(INDEX(Matrix!$C$5:$EV$304,0,$B38)&gt;0),--(INDEX(Matrix!$C$5:$EV$304,0,AO$3)&gt;0)))</f>
        <v>0</v>
      </c>
      <c r="AP38" s="12" t="n">
        <f aca="false">IF(OR($A38="",AP$4=""),"",SUMPRODUCT(--(INDEX(Matrix!$C$5:$EV$304,0,$B38)&gt;0),--(INDEX(Matrix!$C$5:$EV$304,0,AP$3)&gt;0)))</f>
        <v>0</v>
      </c>
      <c r="AQ38" s="12" t="n">
        <f aca="false">IF(OR($A38="",AQ$4=""),"",SUMPRODUCT(--(INDEX(Matrix!$C$5:$EV$304,0,$B38)&gt;0),--(INDEX(Matrix!$C$5:$EV$304,0,AQ$3)&gt;0)))</f>
        <v>0</v>
      </c>
      <c r="AR38" s="12" t="n">
        <f aca="false">IF(OR($A38="",AR$4=""),"",SUMPRODUCT(--(INDEX(Matrix!$C$5:$EV$304,0,$B38)&gt;0),--(INDEX(Matrix!$C$5:$EV$304,0,AR$3)&gt;0)))</f>
        <v>0</v>
      </c>
      <c r="AS38" s="12" t="n">
        <f aca="false">IF(OR($A38="",AS$4=""),"",SUMPRODUCT(--(INDEX(Matrix!$C$5:$EV$304,0,$B38)&gt;0),--(INDEX(Matrix!$C$5:$EV$304,0,AS$3)&gt;0)))</f>
        <v>0</v>
      </c>
      <c r="AT38" s="12" t="n">
        <f aca="false">IF(OR($A38="",AT$4=""),"",SUMPRODUCT(--(INDEX(Matrix!$C$5:$EV$304,0,$B38)&gt;0),--(INDEX(Matrix!$C$5:$EV$304,0,AT$3)&gt;0)))</f>
        <v>0</v>
      </c>
      <c r="AU38" s="12" t="n">
        <f aca="false">IF(OR($A38="",AU$4=""),"",SUMPRODUCT(--(INDEX(Matrix!$C$5:$EV$304,0,$B38)&gt;0),--(INDEX(Matrix!$C$5:$EV$304,0,AU$3)&gt;0)))</f>
        <v>0</v>
      </c>
      <c r="AV38" s="12" t="n">
        <f aca="false">IF(OR($A38="",AV$4=""),"",SUMPRODUCT(--(INDEX(Matrix!$C$5:$EV$304,0,$B38)&gt;0),--(INDEX(Matrix!$C$5:$EV$304,0,AV$3)&gt;0)))</f>
        <v>11</v>
      </c>
      <c r="AW38" s="12" t="n">
        <f aca="false">IF(OR($A38="",AW$4=""),"",SUMPRODUCT(--(INDEX(Matrix!$C$5:$EV$304,0,$B38)&gt;0),--(INDEX(Matrix!$C$5:$EV$304,0,AW$3)&gt;0)))</f>
        <v>10</v>
      </c>
      <c r="AX38" s="12" t="n">
        <f aca="false">IF(OR($A38="",AX$4=""),"",SUMPRODUCT(--(INDEX(Matrix!$C$5:$EV$304,0,$B38)&gt;0),--(INDEX(Matrix!$C$5:$EV$304,0,AX$3)&gt;0)))</f>
        <v>8</v>
      </c>
      <c r="AY38" s="12" t="n">
        <f aca="false">IF(OR($A38="",AY$4=""),"",SUMPRODUCT(--(INDEX(Matrix!$C$5:$EV$304,0,$B38)&gt;0),--(INDEX(Matrix!$C$5:$EV$304,0,AY$3)&gt;0)))</f>
        <v>8</v>
      </c>
      <c r="AZ38" s="12" t="n">
        <f aca="false">IF(OR($A38="",AZ$4=""),"",SUMPRODUCT(--(INDEX(Matrix!$C$5:$EV$304,0,$B38)&gt;0),--(INDEX(Matrix!$C$5:$EV$304,0,AZ$3)&gt;0)))</f>
        <v>6</v>
      </c>
      <c r="BA38" s="12" t="n">
        <f aca="false">IF(OR($A38="",BA$4=""),"",SUMPRODUCT(--(INDEX(Matrix!$C$5:$EV$304,0,$B38)&gt;0),--(INDEX(Matrix!$C$5:$EV$304,0,BA$3)&gt;0)))</f>
        <v>6</v>
      </c>
      <c r="BB38" s="12" t="n">
        <f aca="false">IF(OR($A38="",BB$4=""),"",SUMPRODUCT(--(INDEX(Matrix!$C$5:$EV$304,0,$B38)&gt;0),--(INDEX(Matrix!$C$5:$EV$304,0,BB$3)&gt;0)))</f>
        <v>7</v>
      </c>
      <c r="BC38" s="12" t="n">
        <f aca="false">IF(OR($A38="",BC$4=""),"",SUMPRODUCT(--(INDEX(Matrix!$C$5:$EV$304,0,$B38)&gt;0),--(INDEX(Matrix!$C$5:$EV$304,0,BC$3)&gt;0)))</f>
        <v>7</v>
      </c>
      <c r="BD38" s="12" t="n">
        <f aca="false">IF(OR($A38="",BD$4=""),"",SUMPRODUCT(--(INDEX(Matrix!$C$5:$EV$304,0,$B38)&gt;0),--(INDEX(Matrix!$C$5:$EV$304,0,BD$3)&gt;0)))</f>
        <v>7</v>
      </c>
      <c r="BE38" s="12" t="n">
        <f aca="false">IF(OR($A38="",BE$4=""),"",SUMPRODUCT(--(INDEX(Matrix!$C$5:$EV$304,0,$B38)&gt;0),--(INDEX(Matrix!$C$5:$EV$304,0,BE$3)&gt;0)))</f>
        <v>7</v>
      </c>
      <c r="BF38" s="12" t="n">
        <f aca="false">IF(OR($A38="",BF$4=""),"",SUMPRODUCT(--(INDEX(Matrix!$C$5:$EV$304,0,$B38)&gt;0),--(INDEX(Matrix!$C$5:$EV$304,0,BF$3)&gt;0)))</f>
        <v>7</v>
      </c>
      <c r="BG38" s="12" t="n">
        <f aca="false">IF(OR($A38="",BG$4=""),"",SUMPRODUCT(--(INDEX(Matrix!$C$5:$EV$304,0,$B38)&gt;0),--(INDEX(Matrix!$C$5:$EV$304,0,BG$3)&gt;0)))</f>
        <v>7</v>
      </c>
      <c r="BH38" s="12" t="n">
        <f aca="false">IF(OR($A38="",BH$4=""),"",SUMPRODUCT(--(INDEX(Matrix!$C$5:$EV$304,0,$B38)&gt;0),--(INDEX(Matrix!$C$5:$EV$304,0,BH$3)&gt;0)))</f>
        <v>7</v>
      </c>
      <c r="BI38" s="12" t="n">
        <f aca="false">IF(OR($A38="",BI$4=""),"",SUMPRODUCT(--(INDEX(Matrix!$C$5:$EV$304,0,$B38)&gt;0),--(INDEX(Matrix!$C$5:$EV$304,0,BI$3)&gt;0)))</f>
        <v>7</v>
      </c>
      <c r="BJ38" s="12" t="n">
        <f aca="false">IF(OR($A38="",BJ$4=""),"",SUMPRODUCT(--(INDEX(Matrix!$C$5:$EV$304,0,$B38)&gt;0),--(INDEX(Matrix!$C$5:$EV$304,0,BJ$3)&gt;0)))</f>
        <v>0</v>
      </c>
      <c r="BK38" s="12" t="n">
        <f aca="false">IF(OR($A38="",BK$4=""),"",SUMPRODUCT(--(INDEX(Matrix!$C$5:$EV$304,0,$B38)&gt;0),--(INDEX(Matrix!$C$5:$EV$304,0,BK$3)&gt;0)))</f>
        <v>8</v>
      </c>
      <c r="BL38" s="12" t="n">
        <f aca="false">IF(OR($A38="",BL$4=""),"",SUMPRODUCT(--(INDEX(Matrix!$C$5:$EV$304,0,$B38)&gt;0),--(INDEX(Matrix!$C$5:$EV$304,0,BL$3)&gt;0)))</f>
        <v>8</v>
      </c>
      <c r="BM38" s="12" t="n">
        <f aca="false">IF(OR($A38="",BM$4=""),"",SUMPRODUCT(--(INDEX(Matrix!$C$5:$EV$304,0,$B38)&gt;0),--(INDEX(Matrix!$C$5:$EV$304,0,BM$3)&gt;0)))</f>
        <v>8</v>
      </c>
      <c r="BN38" s="12" t="n">
        <f aca="false">IF(OR($A38="",BN$4=""),"",SUMPRODUCT(--(INDEX(Matrix!$C$5:$EV$304,0,$B38)&gt;0),--(INDEX(Matrix!$C$5:$EV$304,0,BN$3)&gt;0)))</f>
        <v>7</v>
      </c>
      <c r="BO38" s="12" t="n">
        <f aca="false">IF(OR($A38="",BO$4=""),"",SUMPRODUCT(--(INDEX(Matrix!$C$5:$EV$304,0,$B38)&gt;0),--(INDEX(Matrix!$C$5:$EV$304,0,BO$3)&gt;0)))</f>
        <v>1</v>
      </c>
      <c r="BP38" s="12" t="n">
        <f aca="false">IF(OR($A38="",BP$4=""),"",SUMPRODUCT(--(INDEX(Matrix!$C$5:$EV$304,0,$B38)&gt;0),--(INDEX(Matrix!$C$5:$EV$304,0,BP$3)&gt;0)))</f>
        <v>1</v>
      </c>
      <c r="BQ38" s="12" t="n">
        <f aca="false">IF(OR($A38="",BQ$4=""),"",SUMPRODUCT(--(INDEX(Matrix!$C$5:$EV$304,0,$B38)&gt;0),--(INDEX(Matrix!$C$5:$EV$304,0,BQ$3)&gt;0)))</f>
        <v>1</v>
      </c>
      <c r="BR38" s="12" t="n">
        <f aca="false">IF(OR($A38="",BR$4=""),"",SUMPRODUCT(--(INDEX(Matrix!$C$5:$EV$304,0,$B38)&gt;0),--(INDEX(Matrix!$C$5:$EV$304,0,BR$3)&gt;0)))</f>
        <v>0</v>
      </c>
      <c r="BS38" s="12" t="n">
        <f aca="false">IF(OR($A38="",BS$4=""),"",SUMPRODUCT(--(INDEX(Matrix!$C$5:$EV$304,0,$B38)&gt;0),--(INDEX(Matrix!$C$5:$EV$304,0,BS$3)&gt;0)))</f>
        <v>0</v>
      </c>
      <c r="BT38" s="12" t="n">
        <f aca="false">IF(OR($A38="",BT$4=""),"",SUMPRODUCT(--(INDEX(Matrix!$C$5:$EV$304,0,$B38)&gt;0),--(INDEX(Matrix!$C$5:$EV$304,0,BT$3)&gt;0)))</f>
        <v>0</v>
      </c>
      <c r="BU38" s="12" t="n">
        <f aca="false">IF(OR($A38="",BU$4=""),"",SUMPRODUCT(--(INDEX(Matrix!$C$5:$EV$304,0,$B38)&gt;0),--(INDEX(Matrix!$C$5:$EV$304,0,BU$3)&gt;0)))</f>
        <v>1</v>
      </c>
      <c r="BV38" s="12" t="n">
        <f aca="false">IF(OR($A38="",BV$4=""),"",SUMPRODUCT(--(INDEX(Matrix!$C$5:$EV$304,0,$B38)&gt;0),--(INDEX(Matrix!$C$5:$EV$304,0,BV$3)&gt;0)))</f>
        <v>0</v>
      </c>
      <c r="BW38" s="12" t="n">
        <f aca="false">IF(OR($A38="",BW$4=""),"",SUMPRODUCT(--(INDEX(Matrix!$C$5:$EV$304,0,$B38)&gt;0),--(INDEX(Matrix!$C$5:$EV$304,0,BW$3)&gt;0)))</f>
        <v>0</v>
      </c>
      <c r="BX38" s="12" t="n">
        <f aca="false">IF(OR($A38="",BX$4=""),"",SUMPRODUCT(--(INDEX(Matrix!$C$5:$EV$304,0,$B38)&gt;0),--(INDEX(Matrix!$C$5:$EV$304,0,BX$3)&gt;0)))</f>
        <v>0</v>
      </c>
      <c r="BY38" s="12" t="n">
        <f aca="false">IF(OR($A38="",BY$4=""),"",SUMPRODUCT(--(INDEX(Matrix!$C$5:$EV$304,0,$B38)&gt;0),--(INDEX(Matrix!$C$5:$EV$304,0,BY$3)&gt;0)))</f>
        <v>2</v>
      </c>
      <c r="BZ38" s="12" t="n">
        <f aca="false">IF(OR($A38="",BZ$4=""),"",SUMPRODUCT(--(INDEX(Matrix!$C$5:$EV$304,0,$B38)&gt;0),--(INDEX(Matrix!$C$5:$EV$304,0,BZ$3)&gt;0)))</f>
        <v>1</v>
      </c>
      <c r="CA38" s="12" t="n">
        <f aca="false">IF(OR($A38="",CA$4=""),"",SUMPRODUCT(--(INDEX(Matrix!$C$5:$EV$304,0,$B38)&gt;0),--(INDEX(Matrix!$C$5:$EV$304,0,CA$3)&gt;0)))</f>
        <v>1</v>
      </c>
      <c r="CB38" s="12" t="n">
        <f aca="false">IF(OR($A38="",CB$4=""),"",SUMPRODUCT(--(INDEX(Matrix!$C$5:$EV$304,0,$B38)&gt;0),--(INDEX(Matrix!$C$5:$EV$304,0,CB$3)&gt;0)))</f>
        <v>0</v>
      </c>
      <c r="CC38" s="12" t="n">
        <f aca="false">IF(OR($A38="",CC$4=""),"",SUMPRODUCT(--(INDEX(Matrix!$C$5:$EV$304,0,$B38)&gt;0),--(INDEX(Matrix!$C$5:$EV$304,0,CC$3)&gt;0)))</f>
        <v>0</v>
      </c>
      <c r="CD38" s="12" t="n">
        <f aca="false">IF(OR($A38="",CD$4=""),"",SUMPRODUCT(--(INDEX(Matrix!$C$5:$EV$304,0,$B38)&gt;0),--(INDEX(Matrix!$C$5:$EV$304,0,CD$3)&gt;0)))</f>
        <v>7</v>
      </c>
      <c r="CE38" s="12" t="n">
        <f aca="false">IF(OR($A38="",CE$4=""),"",SUMPRODUCT(--(INDEX(Matrix!$C$5:$EV$304,0,$B38)&gt;0),--(INDEX(Matrix!$C$5:$EV$304,0,CE$3)&gt;0)))</f>
        <v>6</v>
      </c>
      <c r="CF38" s="12" t="n">
        <f aca="false">IF(OR($A38="",CF$4=""),"",SUMPRODUCT(--(INDEX(Matrix!$C$5:$EV$304,0,$B38)&gt;0),--(INDEX(Matrix!$C$5:$EV$304,0,CF$3)&gt;0)))</f>
        <v>1</v>
      </c>
      <c r="CG38" s="12" t="n">
        <f aca="false">IF(OR($A38="",CG$4=""),"",SUMPRODUCT(--(INDEX(Matrix!$C$5:$EV$304,0,$B38)&gt;0),--(INDEX(Matrix!$C$5:$EV$304,0,CG$3)&gt;0)))</f>
        <v>5</v>
      </c>
      <c r="CH38" s="12" t="n">
        <f aca="false">IF(OR($A38="",CH$4=""),"",SUMPRODUCT(--(INDEX(Matrix!$C$5:$EV$304,0,$B38)&gt;0),--(INDEX(Matrix!$C$5:$EV$304,0,CH$3)&gt;0)))</f>
        <v>1</v>
      </c>
      <c r="CI38" s="12" t="n">
        <f aca="false">IF(OR($A38="",CI$4=""),"",SUMPRODUCT(--(INDEX(Matrix!$C$5:$EV$304,0,$B38)&gt;0),--(INDEX(Matrix!$C$5:$EV$304,0,CI$3)&gt;0)))</f>
        <v>8</v>
      </c>
      <c r="CJ38" s="12" t="n">
        <f aca="false">IF(OR($A38="",CJ$4=""),"",SUMPRODUCT(--(INDEX(Matrix!$C$5:$EV$304,0,$B38)&gt;0),--(INDEX(Matrix!$C$5:$EV$304,0,CJ$3)&gt;0)))</f>
        <v>1</v>
      </c>
      <c r="CK38" s="12" t="n">
        <f aca="false">IF(OR($A38="",CK$4=""),"",SUMPRODUCT(--(INDEX(Matrix!$C$5:$EV$304,0,$B38)&gt;0),--(INDEX(Matrix!$C$5:$EV$304,0,CK$3)&gt;0)))</f>
        <v>6</v>
      </c>
      <c r="CL38" s="12" t="n">
        <f aca="false">IF(OR($A38="",CL$4=""),"",SUMPRODUCT(--(INDEX(Matrix!$C$5:$EV$304,0,$B38)&gt;0),--(INDEX(Matrix!$C$5:$EV$304,0,CL$3)&gt;0)))</f>
        <v>3</v>
      </c>
      <c r="CM38" s="12" t="n">
        <f aca="false">IF(OR($A38="",CM$4=""),"",SUMPRODUCT(--(INDEX(Matrix!$C$5:$EV$304,0,$B38)&gt;0),--(INDEX(Matrix!$C$5:$EV$304,0,CM$3)&gt;0)))</f>
        <v>9</v>
      </c>
      <c r="CN38" s="12" t="n">
        <f aca="false">IF(OR($A38="",CN$4=""),"",SUMPRODUCT(--(INDEX(Matrix!$C$5:$EV$304,0,$B38)&gt;0),--(INDEX(Matrix!$C$5:$EV$304,0,CN$3)&gt;0)))</f>
        <v>7</v>
      </c>
      <c r="CO38" s="12" t="n">
        <f aca="false">IF(OR($A38="",CO$4=""),"",SUMPRODUCT(--(INDEX(Matrix!$C$5:$EV$304,0,$B38)&gt;0),--(INDEX(Matrix!$C$5:$EV$304,0,CO$3)&gt;0)))</f>
        <v>7</v>
      </c>
      <c r="CP38" s="12" t="n">
        <f aca="false">IF(OR($A38="",CP$4=""),"",SUMPRODUCT(--(INDEX(Matrix!$C$5:$EV$304,0,$B38)&gt;0),--(INDEX(Matrix!$C$5:$EV$304,0,CP$3)&gt;0)))</f>
        <v>7</v>
      </c>
      <c r="CQ38" s="12" t="n">
        <f aca="false">IF(OR($A38="",CQ$4=""),"",SUMPRODUCT(--(INDEX(Matrix!$C$5:$EV$304,0,$B38)&gt;0),--(INDEX(Matrix!$C$5:$EV$304,0,CQ$3)&gt;0)))</f>
        <v>7</v>
      </c>
      <c r="CR38" s="12" t="n">
        <f aca="false">IF(OR($A38="",CR$4=""),"",SUMPRODUCT(--(INDEX(Matrix!$C$5:$EV$304,0,$B38)&gt;0),--(INDEX(Matrix!$C$5:$EV$304,0,CR$3)&gt;0)))</f>
        <v>7</v>
      </c>
      <c r="CS38" s="12" t="n">
        <f aca="false">IF(OR($A38="",CS$4=""),"",SUMPRODUCT(--(INDEX(Matrix!$C$5:$EV$304,0,$B38)&gt;0),--(INDEX(Matrix!$C$5:$EV$304,0,CS$3)&gt;0)))</f>
        <v>7</v>
      </c>
      <c r="CT38" s="12" t="n">
        <f aca="false">IF(OR($A38="",CT$4=""),"",SUMPRODUCT(--(INDEX(Matrix!$C$5:$EV$304,0,$B38)&gt;0),--(INDEX(Matrix!$C$5:$EV$304,0,CT$3)&gt;0)))</f>
        <v>7</v>
      </c>
      <c r="CU38" s="12" t="n">
        <f aca="false">IF(OR($A38="",CU$4=""),"",SUMPRODUCT(--(INDEX(Matrix!$C$5:$EV$304,0,$B38)&gt;0),--(INDEX(Matrix!$C$5:$EV$304,0,CU$3)&gt;0)))</f>
        <v>7</v>
      </c>
      <c r="CV38" s="12" t="n">
        <f aca="false">IF(OR($A38="",CV$4=""),"",SUMPRODUCT(--(INDEX(Matrix!$C$5:$EV$304,0,$B38)&gt;0),--(INDEX(Matrix!$C$5:$EV$304,0,CV$3)&gt;0)))</f>
        <v>8</v>
      </c>
      <c r="CW38" s="12" t="n">
        <f aca="false">IF(OR($A38="",CW$4=""),"",SUMPRODUCT(--(INDEX(Matrix!$C$5:$EV$304,0,$B38)&gt;0),--(INDEX(Matrix!$C$5:$EV$304,0,CW$3)&gt;0)))</f>
        <v>5</v>
      </c>
      <c r="CX38" s="12" t="n">
        <f aca="false">IF(OR($A38="",CX$4=""),"",SUMPRODUCT(--(INDEX(Matrix!$C$5:$EV$304,0,$B38)&gt;0),--(INDEX(Matrix!$C$5:$EV$304,0,CX$3)&gt;0)))</f>
        <v>9</v>
      </c>
      <c r="CY38" s="12" t="n">
        <f aca="false">IF(OR($A38="",CY$4=""),"",SUMPRODUCT(--(INDEX(Matrix!$C$5:$EV$304,0,$B38)&gt;0),--(INDEX(Matrix!$C$5:$EV$304,0,CY$3)&gt;0)))</f>
        <v>9</v>
      </c>
      <c r="CZ38" s="12" t="n">
        <f aca="false">IF(OR($A38="",CZ$4=""),"",SUMPRODUCT(--(INDEX(Matrix!$C$5:$EV$304,0,$B38)&gt;0),--(INDEX(Matrix!$C$5:$EV$304,0,CZ$3)&gt;0)))</f>
        <v>0</v>
      </c>
      <c r="DA38" s="12" t="n">
        <f aca="false">IF(OR($A38="",DA$4=""),"",SUMPRODUCT(--(INDEX(Matrix!$C$5:$EV$304,0,$B38)&gt;0),--(INDEX(Matrix!$C$5:$EV$304,0,DA$3)&gt;0)))</f>
        <v>7</v>
      </c>
      <c r="DB38" s="12" t="n">
        <f aca="false">IF(OR($A38="",DB$4=""),"",SUMPRODUCT(--(INDEX(Matrix!$C$5:$EV$304,0,$B38)&gt;0),--(INDEX(Matrix!$C$5:$EV$304,0,DB$3)&gt;0)))</f>
        <v>0</v>
      </c>
      <c r="DC38" s="12" t="n">
        <f aca="false">IF(OR($A38="",DC$4=""),"",SUMPRODUCT(--(INDEX(Matrix!$C$5:$EV$304,0,$B38)&gt;0),--(INDEX(Matrix!$C$5:$EV$304,0,DC$3)&gt;0)))</f>
        <v>0</v>
      </c>
      <c r="DD38" s="12" t="n">
        <f aca="false">IF(OR($A38="",DD$4=""),"",SUMPRODUCT(--(INDEX(Matrix!$C$5:$EV$304,0,$B38)&gt;0),--(INDEX(Matrix!$C$5:$EV$304,0,DD$3)&gt;0)))</f>
        <v>5</v>
      </c>
      <c r="DE38" s="12" t="str">
        <f aca="false">IF(OR($A38="",DE$4=""),"",SUMPRODUCT(--(INDEX(Matrix!$C$5:$EV$304,0,$B38)&gt;0),--(INDEX(Matrix!$C$5:$EV$304,0,DE$3)&gt;0)))</f>
        <v/>
      </c>
      <c r="DF38" s="12" t="str">
        <f aca="false">IF(OR($A38="",DF$4=""),"",SUMPRODUCT(--(INDEX(Matrix!$C$5:$EV$304,0,$B38)&gt;0),--(INDEX(Matrix!$C$5:$EV$304,0,DF$3)&gt;0)))</f>
        <v/>
      </c>
      <c r="DG38" s="12" t="str">
        <f aca="false">IF(OR($A38="",DG$4=""),"",SUMPRODUCT(--(INDEX(Matrix!$C$5:$EV$304,0,$B38)&gt;0),--(INDEX(Matrix!$C$5:$EV$304,0,DG$3)&gt;0)))</f>
        <v/>
      </c>
      <c r="DH38" s="12" t="str">
        <f aca="false">IF(OR($A38="",DH$4=""),"",SUMPRODUCT(--(INDEX(Matrix!$C$5:$EV$304,0,$B38)&gt;0),--(INDEX(Matrix!$C$5:$EV$304,0,DH$3)&gt;0)))</f>
        <v/>
      </c>
      <c r="DI38" s="12" t="str">
        <f aca="false">IF(OR($A38="",DI$4=""),"",SUMPRODUCT(--(INDEX(Matrix!$C$5:$EV$304,0,$B38)&gt;0),--(INDEX(Matrix!$C$5:$EV$304,0,DI$3)&gt;0)))</f>
        <v/>
      </c>
      <c r="DJ38" s="12" t="str">
        <f aca="false">IF(OR($A38="",DJ$4=""),"",SUMPRODUCT(--(INDEX(Matrix!$C$5:$EV$304,0,$B38)&gt;0),--(INDEX(Matrix!$C$5:$EV$304,0,DJ$3)&gt;0)))</f>
        <v/>
      </c>
      <c r="DK38" s="12" t="str">
        <f aca="false">IF(OR($A38="",DK$4=""),"",SUMPRODUCT(--(INDEX(Matrix!$C$5:$EV$304,0,$B38)&gt;0),--(INDEX(Matrix!$C$5:$EV$304,0,DK$3)&gt;0)))</f>
        <v/>
      </c>
      <c r="DL38" s="12" t="str">
        <f aca="false">IF(OR($A38="",DL$4=""),"",SUMPRODUCT(--(INDEX(Matrix!$C$5:$EV$304,0,$B38)&gt;0),--(INDEX(Matrix!$C$5:$EV$304,0,DL$3)&gt;0)))</f>
        <v/>
      </c>
      <c r="DM38" s="12" t="str">
        <f aca="false">IF(OR($A38="",DM$4=""),"",SUMPRODUCT(--(INDEX(Matrix!$C$5:$EV$304,0,$B38)&gt;0),--(INDEX(Matrix!$C$5:$EV$304,0,DM$3)&gt;0)))</f>
        <v/>
      </c>
      <c r="DN38" s="12" t="str">
        <f aca="false">IF(OR($A38="",DN$4=""),"",SUMPRODUCT(--(INDEX(Matrix!$C$5:$EV$304,0,$B38)&gt;0),--(INDEX(Matrix!$C$5:$EV$304,0,DN$3)&gt;0)))</f>
        <v/>
      </c>
      <c r="DO38" s="12" t="str">
        <f aca="false">IF(OR($A38="",DO$4=""),"",SUMPRODUCT(--(INDEX(Matrix!$C$5:$EV$304,0,$B38)&gt;0),--(INDEX(Matrix!$C$5:$EV$304,0,DO$3)&gt;0)))</f>
        <v/>
      </c>
      <c r="DP38" s="12" t="str">
        <f aca="false">IF(OR($A38="",DP$4=""),"",SUMPRODUCT(--(INDEX(Matrix!$C$5:$EV$304,0,$B38)&gt;0),--(INDEX(Matrix!$C$5:$EV$304,0,DP$3)&gt;0)))</f>
        <v/>
      </c>
      <c r="DQ38" s="12" t="str">
        <f aca="false">IF(OR($A38="",DQ$4=""),"",SUMPRODUCT(--(INDEX(Matrix!$C$5:$EV$304,0,$B38)&gt;0),--(INDEX(Matrix!$C$5:$EV$304,0,DQ$3)&gt;0)))</f>
        <v/>
      </c>
      <c r="DR38" s="12" t="str">
        <f aca="false">IF(OR($A38="",DR$4=""),"",SUMPRODUCT(--(INDEX(Matrix!$C$5:$EV$304,0,$B38)&gt;0),--(INDEX(Matrix!$C$5:$EV$304,0,DR$3)&gt;0)))</f>
        <v/>
      </c>
      <c r="DS38" s="12" t="str">
        <f aca="false">IF(OR($A38="",DS$4=""),"",SUMPRODUCT(--(INDEX(Matrix!$C$5:$EV$304,0,$B38)&gt;0),--(INDEX(Matrix!$C$5:$EV$304,0,DS$3)&gt;0)))</f>
        <v/>
      </c>
      <c r="DT38" s="12" t="str">
        <f aca="false">IF(OR($A38="",DT$4=""),"",SUMPRODUCT(--(INDEX(Matrix!$C$5:$EV$304,0,$B38)&gt;0),--(INDEX(Matrix!$C$5:$EV$304,0,DT$3)&gt;0)))</f>
        <v/>
      </c>
      <c r="DU38" s="12" t="str">
        <f aca="false">IF(OR($A38="",DU$4=""),"",SUMPRODUCT(--(INDEX(Matrix!$C$5:$EV$304,0,$B38)&gt;0),--(INDEX(Matrix!$C$5:$EV$304,0,DU$3)&gt;0)))</f>
        <v/>
      </c>
      <c r="DV38" s="12" t="str">
        <f aca="false">IF(OR($A38="",DV$4=""),"",SUMPRODUCT(--(INDEX(Matrix!$C$5:$EV$304,0,$B38)&gt;0),--(INDEX(Matrix!$C$5:$EV$304,0,DV$3)&gt;0)))</f>
        <v/>
      </c>
      <c r="DW38" s="12" t="str">
        <f aca="false">IF(OR($A38="",DW$4=""),"",SUMPRODUCT(--(INDEX(Matrix!$C$5:$EV$304,0,$B38)&gt;0),--(INDEX(Matrix!$C$5:$EV$304,0,DW$3)&gt;0)))</f>
        <v/>
      </c>
      <c r="DX38" s="12" t="str">
        <f aca="false">IF(OR($A38="",DX$4=""),"",SUMPRODUCT(--(INDEX(Matrix!$C$5:$EV$304,0,$B38)&gt;0),--(INDEX(Matrix!$C$5:$EV$304,0,DX$3)&gt;0)))</f>
        <v/>
      </c>
      <c r="DY38" s="12" t="str">
        <f aca="false">IF(OR($A38="",DY$4=""),"",SUMPRODUCT(--(INDEX(Matrix!$C$5:$EV$304,0,$B38)&gt;0),--(INDEX(Matrix!$C$5:$EV$304,0,DY$3)&gt;0)))</f>
        <v/>
      </c>
      <c r="DZ38" s="12" t="str">
        <f aca="false">IF(OR($A38="",DZ$4=""),"",SUMPRODUCT(--(INDEX(Matrix!$C$5:$EV$304,0,$B38)&gt;0),--(INDEX(Matrix!$C$5:$EV$304,0,DZ$3)&gt;0)))</f>
        <v/>
      </c>
      <c r="EA38" s="12" t="str">
        <f aca="false">IF(OR($A38="",EA$4=""),"",SUMPRODUCT(--(INDEX(Matrix!$C$5:$EV$304,0,$B38)&gt;0),--(INDEX(Matrix!$C$5:$EV$304,0,EA$3)&gt;0)))</f>
        <v/>
      </c>
      <c r="EB38" s="12" t="str">
        <f aca="false">IF(OR($A38="",EB$4=""),"",SUMPRODUCT(--(INDEX(Matrix!$C$5:$EV$304,0,$B38)&gt;0),--(INDEX(Matrix!$C$5:$EV$304,0,EB$3)&gt;0)))</f>
        <v/>
      </c>
      <c r="EC38" s="12" t="str">
        <f aca="false">IF(OR($A38="",EC$4=""),"",SUMPRODUCT(--(INDEX(Matrix!$C$5:$EV$304,0,$B38)&gt;0),--(INDEX(Matrix!$C$5:$EV$304,0,EC$3)&gt;0)))</f>
        <v/>
      </c>
      <c r="ED38" s="12" t="str">
        <f aca="false">IF(OR($A38="",ED$4=""),"",SUMPRODUCT(--(INDEX(Matrix!$C$5:$EV$304,0,$B38)&gt;0),--(INDEX(Matrix!$C$5:$EV$304,0,ED$3)&gt;0)))</f>
        <v/>
      </c>
      <c r="EE38" s="12" t="str">
        <f aca="false">IF(OR($A38="",EE$4=""),"",SUMPRODUCT(--(INDEX(Matrix!$C$5:$EV$304,0,$B38)&gt;0),--(INDEX(Matrix!$C$5:$EV$304,0,EE$3)&gt;0)))</f>
        <v/>
      </c>
      <c r="EF38" s="12" t="str">
        <f aca="false">IF(OR($A38="",EF$4=""),"",SUMPRODUCT(--(INDEX(Matrix!$C$5:$EV$304,0,$B38)&gt;0),--(INDEX(Matrix!$C$5:$EV$304,0,EF$3)&gt;0)))</f>
        <v/>
      </c>
      <c r="EG38" s="12" t="str">
        <f aca="false">IF(OR($A38="",EG$4=""),"",SUMPRODUCT(--(INDEX(Matrix!$C$5:$EV$304,0,$B38)&gt;0),--(INDEX(Matrix!$C$5:$EV$304,0,EG$3)&gt;0)))</f>
        <v/>
      </c>
      <c r="EH38" s="12" t="str">
        <f aca="false">IF(OR($A38="",EH$4=""),"",SUMPRODUCT(--(INDEX(Matrix!$C$5:$EV$304,0,$B38)&gt;0),--(INDEX(Matrix!$C$5:$EV$304,0,EH$3)&gt;0)))</f>
        <v/>
      </c>
      <c r="EI38" s="12" t="str">
        <f aca="false">IF(OR($A38="",EI$4=""),"",SUMPRODUCT(--(INDEX(Matrix!$C$5:$EV$304,0,$B38)&gt;0),--(INDEX(Matrix!$C$5:$EV$304,0,EI$3)&gt;0)))</f>
        <v/>
      </c>
      <c r="EJ38" s="12" t="str">
        <f aca="false">IF(OR($A38="",EJ$4=""),"",SUMPRODUCT(--(INDEX(Matrix!$C$5:$EV$304,0,$B38)&gt;0),--(INDEX(Matrix!$C$5:$EV$304,0,EJ$3)&gt;0)))</f>
        <v/>
      </c>
      <c r="EK38" s="12" t="str">
        <f aca="false">IF(OR($A38="",EK$4=""),"",SUMPRODUCT(--(INDEX(Matrix!$C$5:$EV$304,0,$B38)&gt;0),--(INDEX(Matrix!$C$5:$EV$304,0,EK$3)&gt;0)))</f>
        <v/>
      </c>
      <c r="EL38" s="12" t="str">
        <f aca="false">IF(OR($A38="",EL$4=""),"",SUMPRODUCT(--(INDEX(Matrix!$C$5:$EV$304,0,$B38)&gt;0),--(INDEX(Matrix!$C$5:$EV$304,0,EL$3)&gt;0)))</f>
        <v/>
      </c>
      <c r="EM38" s="12" t="str">
        <f aca="false">IF(OR($A38="",EM$4=""),"",SUMPRODUCT(--(INDEX(Matrix!$C$5:$EV$304,0,$B38)&gt;0),--(INDEX(Matrix!$C$5:$EV$304,0,EM$3)&gt;0)))</f>
        <v/>
      </c>
      <c r="EN38" s="12" t="str">
        <f aca="false">IF(OR($A38="",EN$4=""),"",SUMPRODUCT(--(INDEX(Matrix!$C$5:$EV$304,0,$B38)&gt;0),--(INDEX(Matrix!$C$5:$EV$304,0,EN$3)&gt;0)))</f>
        <v/>
      </c>
      <c r="EO38" s="12" t="str">
        <f aca="false">IF(OR($A38="",EO$4=""),"",SUMPRODUCT(--(INDEX(Matrix!$C$5:$EV$304,0,$B38)&gt;0),--(INDEX(Matrix!$C$5:$EV$304,0,EO$3)&gt;0)))</f>
        <v/>
      </c>
      <c r="EP38" s="12" t="str">
        <f aca="false">IF(OR($A38="",EP$4=""),"",SUMPRODUCT(--(INDEX(Matrix!$C$5:$EV$304,0,$B38)&gt;0),--(INDEX(Matrix!$C$5:$EV$304,0,EP$3)&gt;0)))</f>
        <v/>
      </c>
      <c r="EQ38" s="12" t="str">
        <f aca="false">IF(OR($A38="",EQ$4=""),"",SUMPRODUCT(--(INDEX(Matrix!$C$5:$EV$304,0,$B38)&gt;0),--(INDEX(Matrix!$C$5:$EV$304,0,EQ$3)&gt;0)))</f>
        <v/>
      </c>
      <c r="ER38" s="12" t="str">
        <f aca="false">IF(OR($A38="",ER$4=""),"",SUMPRODUCT(--(INDEX(Matrix!$C$5:$EV$304,0,$B38)&gt;0),--(INDEX(Matrix!$C$5:$EV$304,0,ER$3)&gt;0)))</f>
        <v/>
      </c>
      <c r="ES38" s="12" t="str">
        <f aca="false">IF(OR($A38="",ES$4=""),"",SUMPRODUCT(--(INDEX(Matrix!$C$5:$EV$304,0,$B38)&gt;0),--(INDEX(Matrix!$C$5:$EV$304,0,ES$3)&gt;0)))</f>
        <v/>
      </c>
      <c r="ET38" s="12" t="str">
        <f aca="false">IF(OR($A38="",ET$4=""),"",SUMPRODUCT(--(INDEX(Matrix!$C$5:$EV$304,0,$B38)&gt;0),--(INDEX(Matrix!$C$5:$EV$304,0,ET$3)&gt;0)))</f>
        <v/>
      </c>
      <c r="EU38" s="12" t="str">
        <f aca="false">IF(OR($A38="",EU$4=""),"",SUMPRODUCT(--(INDEX(Matrix!$C$5:$EV$304,0,$B38)&gt;0),--(INDEX(Matrix!$C$5:$EV$304,0,EU$3)&gt;0)))</f>
        <v/>
      </c>
      <c r="EV38" s="12" t="str">
        <f aca="false">IF(OR($A38="",EV$4=""),"",SUMPRODUCT(--(INDEX(Matrix!$C$5:$EV$304,0,$B38)&gt;0),--(INDEX(Matrix!$C$5:$EV$304,0,EV$3)&gt;0)))</f>
        <v/>
      </c>
    </row>
    <row r="39" customFormat="false" ht="15" hidden="false" customHeight="false" outlineLevel="0" collapsed="false">
      <c r="A39" s="6" t="str">
        <f aca="false">IF(INDEX(Products!$A$2:$A$151,$B39)="","",INDEX(Products!$A$2:$A$151,$B39))</f>
        <v>Taglida Duo 2.5/1000</v>
      </c>
      <c r="B39" s="23" t="n">
        <v>35</v>
      </c>
      <c r="C39" s="12" t="n">
        <f aca="false">IF(OR($A39="",C$4=""),"",SUMPRODUCT(--(INDEX(Matrix!$C$5:$EV$304,0,$B39)&gt;0),--(INDEX(Matrix!$C$5:$EV$304,0,C$3)&gt;0)))</f>
        <v>7</v>
      </c>
      <c r="D39" s="12" t="n">
        <f aca="false">IF(OR($A39="",D$4=""),"",SUMPRODUCT(--(INDEX(Matrix!$C$5:$EV$304,0,$B39)&gt;0),--(INDEX(Matrix!$C$5:$EV$304,0,D$3)&gt;0)))</f>
        <v>7</v>
      </c>
      <c r="E39" s="12" t="n">
        <f aca="false">IF(OR($A39="",E$4=""),"",SUMPRODUCT(--(INDEX(Matrix!$C$5:$EV$304,0,$B39)&gt;0),--(INDEX(Matrix!$C$5:$EV$304,0,E$3)&gt;0)))</f>
        <v>6</v>
      </c>
      <c r="F39" s="12" t="n">
        <f aca="false">IF(OR($A39="",F$4=""),"",SUMPRODUCT(--(INDEX(Matrix!$C$5:$EV$304,0,$B39)&gt;0),--(INDEX(Matrix!$C$5:$EV$304,0,F$3)&gt;0)))</f>
        <v>7</v>
      </c>
      <c r="G39" s="12" t="n">
        <f aca="false">IF(OR($A39="",G$4=""),"",SUMPRODUCT(--(INDEX(Matrix!$C$5:$EV$304,0,$B39)&gt;0),--(INDEX(Matrix!$C$5:$EV$304,0,G$3)&gt;0)))</f>
        <v>7</v>
      </c>
      <c r="H39" s="12" t="n">
        <f aca="false">IF(OR($A39="",H$4=""),"",SUMPRODUCT(--(INDEX(Matrix!$C$5:$EV$304,0,$B39)&gt;0),--(INDEX(Matrix!$C$5:$EV$304,0,H$3)&gt;0)))</f>
        <v>7</v>
      </c>
      <c r="I39" s="12" t="n">
        <f aca="false">IF(OR($A39="",I$4=""),"",SUMPRODUCT(--(INDEX(Matrix!$C$5:$EV$304,0,$B39)&gt;0),--(INDEX(Matrix!$C$5:$EV$304,0,I$3)&gt;0)))</f>
        <v>7</v>
      </c>
      <c r="J39" s="12" t="n">
        <f aca="false">IF(OR($A39="",J$4=""),"",SUMPRODUCT(--(INDEX(Matrix!$C$5:$EV$304,0,$B39)&gt;0),--(INDEX(Matrix!$C$5:$EV$304,0,J$3)&gt;0)))</f>
        <v>7</v>
      </c>
      <c r="K39" s="12" t="n">
        <f aca="false">IF(OR($A39="",K$4=""),"",SUMPRODUCT(--(INDEX(Matrix!$C$5:$EV$304,0,$B39)&gt;0),--(INDEX(Matrix!$C$5:$EV$304,0,K$3)&gt;0)))</f>
        <v>5</v>
      </c>
      <c r="L39" s="12" t="n">
        <f aca="false">IF(OR($A39="",L$4=""),"",SUMPRODUCT(--(INDEX(Matrix!$C$5:$EV$304,0,$B39)&gt;0),--(INDEX(Matrix!$C$5:$EV$304,0,L$3)&gt;0)))</f>
        <v>5</v>
      </c>
      <c r="M39" s="12" t="n">
        <f aca="false">IF(OR($A39="",M$4=""),"",SUMPRODUCT(--(INDEX(Matrix!$C$5:$EV$304,0,$B39)&gt;0),--(INDEX(Matrix!$C$5:$EV$304,0,M$3)&gt;0)))</f>
        <v>5</v>
      </c>
      <c r="N39" s="12" t="n">
        <f aca="false">IF(OR($A39="",N$4=""),"",SUMPRODUCT(--(INDEX(Matrix!$C$5:$EV$304,0,$B39)&gt;0),--(INDEX(Matrix!$C$5:$EV$304,0,N$3)&gt;0)))</f>
        <v>6</v>
      </c>
      <c r="O39" s="12" t="n">
        <f aca="false">IF(OR($A39="",O$4=""),"",SUMPRODUCT(--(INDEX(Matrix!$C$5:$EV$304,0,$B39)&gt;0),--(INDEX(Matrix!$C$5:$EV$304,0,O$3)&gt;0)))</f>
        <v>5</v>
      </c>
      <c r="P39" s="12" t="n">
        <f aca="false">IF(OR($A39="",P$4=""),"",SUMPRODUCT(--(INDEX(Matrix!$C$5:$EV$304,0,$B39)&gt;0),--(INDEX(Matrix!$C$5:$EV$304,0,P$3)&gt;0)))</f>
        <v>6</v>
      </c>
      <c r="Q39" s="12" t="n">
        <f aca="false">IF(OR($A39="",Q$4=""),"",SUMPRODUCT(--(INDEX(Matrix!$C$5:$EV$304,0,$B39)&gt;0),--(INDEX(Matrix!$C$5:$EV$304,0,Q$3)&gt;0)))</f>
        <v>5</v>
      </c>
      <c r="R39" s="12" t="n">
        <f aca="false">IF(OR($A39="",R$4=""),"",SUMPRODUCT(--(INDEX(Matrix!$C$5:$EV$304,0,$B39)&gt;0),--(INDEX(Matrix!$C$5:$EV$304,0,R$3)&gt;0)))</f>
        <v>5</v>
      </c>
      <c r="S39" s="12" t="n">
        <f aca="false">IF(OR($A39="",S$4=""),"",SUMPRODUCT(--(INDEX(Matrix!$C$5:$EV$304,0,$B39)&gt;0),--(INDEX(Matrix!$C$5:$EV$304,0,S$3)&gt;0)))</f>
        <v>5</v>
      </c>
      <c r="T39" s="12" t="n">
        <f aca="false">IF(OR($A39="",T$4=""),"",SUMPRODUCT(--(INDEX(Matrix!$C$5:$EV$304,0,$B39)&gt;0),--(INDEX(Matrix!$C$5:$EV$304,0,T$3)&gt;0)))</f>
        <v>6</v>
      </c>
      <c r="U39" s="12" t="n">
        <f aca="false">IF(OR($A39="",U$4=""),"",SUMPRODUCT(--(INDEX(Matrix!$C$5:$EV$304,0,$B39)&gt;0),--(INDEX(Matrix!$C$5:$EV$304,0,U$3)&gt;0)))</f>
        <v>0</v>
      </c>
      <c r="V39" s="12" t="n">
        <f aca="false">IF(OR($A39="",V$4=""),"",SUMPRODUCT(--(INDEX(Matrix!$C$5:$EV$304,0,$B39)&gt;0),--(INDEX(Matrix!$C$5:$EV$304,0,V$3)&gt;0)))</f>
        <v>0</v>
      </c>
      <c r="W39" s="12" t="n">
        <f aca="false">IF(OR($A39="",W$4=""),"",SUMPRODUCT(--(INDEX(Matrix!$C$5:$EV$304,0,$B39)&gt;0),--(INDEX(Matrix!$C$5:$EV$304,0,W$3)&gt;0)))</f>
        <v>7</v>
      </c>
      <c r="X39" s="12" t="n">
        <f aca="false">IF(OR($A39="",X$4=""),"",SUMPRODUCT(--(INDEX(Matrix!$C$5:$EV$304,0,$B39)&gt;0),--(INDEX(Matrix!$C$5:$EV$304,0,X$3)&gt;0)))</f>
        <v>8</v>
      </c>
      <c r="Y39" s="12" t="n">
        <f aca="false">IF(OR($A39="",Y$4=""),"",SUMPRODUCT(--(INDEX(Matrix!$C$5:$EV$304,0,$B39)&gt;0),--(INDEX(Matrix!$C$5:$EV$304,0,Y$3)&gt;0)))</f>
        <v>9</v>
      </c>
      <c r="Z39" s="12" t="n">
        <f aca="false">IF(OR($A39="",Z$4=""),"",SUMPRODUCT(--(INDEX(Matrix!$C$5:$EV$304,0,$B39)&gt;0),--(INDEX(Matrix!$C$5:$EV$304,0,Z$3)&gt;0)))</f>
        <v>6</v>
      </c>
      <c r="AA39" s="12" t="n">
        <f aca="false">IF(OR($A39="",AA$4=""),"",SUMPRODUCT(--(INDEX(Matrix!$C$5:$EV$304,0,$B39)&gt;0),--(INDEX(Matrix!$C$5:$EV$304,0,AA$3)&gt;0)))</f>
        <v>7</v>
      </c>
      <c r="AB39" s="12" t="n">
        <f aca="false">IF(OR($A39="",AB$4=""),"",SUMPRODUCT(--(INDEX(Matrix!$C$5:$EV$304,0,$B39)&gt;0),--(INDEX(Matrix!$C$5:$EV$304,0,AB$3)&gt;0)))</f>
        <v>1</v>
      </c>
      <c r="AC39" s="12" t="n">
        <f aca="false">IF(OR($A39="",AC$4=""),"",SUMPRODUCT(--(INDEX(Matrix!$C$5:$EV$304,0,$B39)&gt;0),--(INDEX(Matrix!$C$5:$EV$304,0,AC$3)&gt;0)))</f>
        <v>3</v>
      </c>
      <c r="AD39" s="12" t="n">
        <f aca="false">IF(OR($A39="",AD$4=""),"",SUMPRODUCT(--(INDEX(Matrix!$C$5:$EV$304,0,$B39)&gt;0),--(INDEX(Matrix!$C$5:$EV$304,0,AD$3)&gt;0)))</f>
        <v>0</v>
      </c>
      <c r="AE39" s="12" t="n">
        <f aca="false">IF(OR($A39="",AE$4=""),"",SUMPRODUCT(--(INDEX(Matrix!$C$5:$EV$304,0,$B39)&gt;0),--(INDEX(Matrix!$C$5:$EV$304,0,AE$3)&gt;0)))</f>
        <v>7</v>
      </c>
      <c r="AF39" s="12" t="n">
        <f aca="false">IF(OR($A39="",AF$4=""),"",SUMPRODUCT(--(INDEX(Matrix!$C$5:$EV$304,0,$B39)&gt;0),--(INDEX(Matrix!$C$5:$EV$304,0,AF$3)&gt;0)))</f>
        <v>7</v>
      </c>
      <c r="AG39" s="12" t="n">
        <f aca="false">IF(OR($A39="",AG$4=""),"",SUMPRODUCT(--(INDEX(Matrix!$C$5:$EV$304,0,$B39)&gt;0),--(INDEX(Matrix!$C$5:$EV$304,0,AG$3)&gt;0)))</f>
        <v>7</v>
      </c>
      <c r="AH39" s="12" t="n">
        <f aca="false">IF(OR($A39="",AH$4=""),"",SUMPRODUCT(--(INDEX(Matrix!$C$5:$EV$304,0,$B39)&gt;0),--(INDEX(Matrix!$C$5:$EV$304,0,AH$3)&gt;0)))</f>
        <v>8</v>
      </c>
      <c r="AI39" s="12" t="n">
        <f aca="false">IF(OR($A39="",AI$4=""),"",SUMPRODUCT(--(INDEX(Matrix!$C$5:$EV$304,0,$B39)&gt;0),--(INDEX(Matrix!$C$5:$EV$304,0,AI$3)&gt;0)))</f>
        <v>6</v>
      </c>
      <c r="AJ39" s="12" t="n">
        <f aca="false">IF(OR($A39="",AJ$4=""),"",SUMPRODUCT(--(INDEX(Matrix!$C$5:$EV$304,0,$B39)&gt;0),--(INDEX(Matrix!$C$5:$EV$304,0,AJ$3)&gt;0)))</f>
        <v>6</v>
      </c>
      <c r="AK39" s="12" t="n">
        <f aca="false">IF(OR($A39="",AK$4=""),"",SUMPRODUCT(--(INDEX(Matrix!$C$5:$EV$304,0,$B39)&gt;0),--(INDEX(Matrix!$C$5:$EV$304,0,AK$3)&gt;0)))</f>
        <v>18</v>
      </c>
      <c r="AL39" s="12" t="n">
        <f aca="false">IF(OR($A39="",AL$4=""),"",SUMPRODUCT(--(INDEX(Matrix!$C$5:$EV$304,0,$B39)&gt;0),--(INDEX(Matrix!$C$5:$EV$304,0,AL$3)&gt;0)))</f>
        <v>18</v>
      </c>
      <c r="AM39" s="12" t="n">
        <f aca="false">IF(OR($A39="",AM$4=""),"",SUMPRODUCT(--(INDEX(Matrix!$C$5:$EV$304,0,$B39)&gt;0),--(INDEX(Matrix!$C$5:$EV$304,0,AM$3)&gt;0)))</f>
        <v>3</v>
      </c>
      <c r="AN39" s="12" t="n">
        <f aca="false">IF(OR($A39="",AN$4=""),"",SUMPRODUCT(--(INDEX(Matrix!$C$5:$EV$304,0,$B39)&gt;0),--(INDEX(Matrix!$C$5:$EV$304,0,AN$3)&gt;0)))</f>
        <v>3</v>
      </c>
      <c r="AO39" s="12" t="n">
        <f aca="false">IF(OR($A39="",AO$4=""),"",SUMPRODUCT(--(INDEX(Matrix!$C$5:$EV$304,0,$B39)&gt;0),--(INDEX(Matrix!$C$5:$EV$304,0,AO$3)&gt;0)))</f>
        <v>1</v>
      </c>
      <c r="AP39" s="12" t="n">
        <f aca="false">IF(OR($A39="",AP$4=""),"",SUMPRODUCT(--(INDEX(Matrix!$C$5:$EV$304,0,$B39)&gt;0),--(INDEX(Matrix!$C$5:$EV$304,0,AP$3)&gt;0)))</f>
        <v>1</v>
      </c>
      <c r="AQ39" s="12" t="n">
        <f aca="false">IF(OR($A39="",AQ$4=""),"",SUMPRODUCT(--(INDEX(Matrix!$C$5:$EV$304,0,$B39)&gt;0),--(INDEX(Matrix!$C$5:$EV$304,0,AQ$3)&gt;0)))</f>
        <v>1</v>
      </c>
      <c r="AR39" s="12" t="n">
        <f aca="false">IF(OR($A39="",AR$4=""),"",SUMPRODUCT(--(INDEX(Matrix!$C$5:$EV$304,0,$B39)&gt;0),--(INDEX(Matrix!$C$5:$EV$304,0,AR$3)&gt;0)))</f>
        <v>1</v>
      </c>
      <c r="AS39" s="12" t="n">
        <f aca="false">IF(OR($A39="",AS$4=""),"",SUMPRODUCT(--(INDEX(Matrix!$C$5:$EV$304,0,$B39)&gt;0),--(INDEX(Matrix!$C$5:$EV$304,0,AS$3)&gt;0)))</f>
        <v>1</v>
      </c>
      <c r="AT39" s="12" t="n">
        <f aca="false">IF(OR($A39="",AT$4=""),"",SUMPRODUCT(--(INDEX(Matrix!$C$5:$EV$304,0,$B39)&gt;0),--(INDEX(Matrix!$C$5:$EV$304,0,AT$3)&gt;0)))</f>
        <v>1</v>
      </c>
      <c r="AU39" s="12" t="n">
        <f aca="false">IF(OR($A39="",AU$4=""),"",SUMPRODUCT(--(INDEX(Matrix!$C$5:$EV$304,0,$B39)&gt;0),--(INDEX(Matrix!$C$5:$EV$304,0,AU$3)&gt;0)))</f>
        <v>0</v>
      </c>
      <c r="AV39" s="12" t="n">
        <f aca="false">IF(OR($A39="",AV$4=""),"",SUMPRODUCT(--(INDEX(Matrix!$C$5:$EV$304,0,$B39)&gt;0),--(INDEX(Matrix!$C$5:$EV$304,0,AV$3)&gt;0)))</f>
        <v>6</v>
      </c>
      <c r="AW39" s="12" t="n">
        <f aca="false">IF(OR($A39="",AW$4=""),"",SUMPRODUCT(--(INDEX(Matrix!$C$5:$EV$304,0,$B39)&gt;0),--(INDEX(Matrix!$C$5:$EV$304,0,AW$3)&gt;0)))</f>
        <v>7</v>
      </c>
      <c r="AX39" s="12" t="n">
        <f aca="false">IF(OR($A39="",AX$4=""),"",SUMPRODUCT(--(INDEX(Matrix!$C$5:$EV$304,0,$B39)&gt;0),--(INDEX(Matrix!$C$5:$EV$304,0,AX$3)&gt;0)))</f>
        <v>7</v>
      </c>
      <c r="AY39" s="12" t="n">
        <f aca="false">IF(OR($A39="",AY$4=""),"",SUMPRODUCT(--(INDEX(Matrix!$C$5:$EV$304,0,$B39)&gt;0),--(INDEX(Matrix!$C$5:$EV$304,0,AY$3)&gt;0)))</f>
        <v>7</v>
      </c>
      <c r="AZ39" s="12" t="n">
        <f aca="false">IF(OR($A39="",AZ$4=""),"",SUMPRODUCT(--(INDEX(Matrix!$C$5:$EV$304,0,$B39)&gt;0),--(INDEX(Matrix!$C$5:$EV$304,0,AZ$3)&gt;0)))</f>
        <v>9</v>
      </c>
      <c r="BA39" s="12" t="n">
        <f aca="false">IF(OR($A39="",BA$4=""),"",SUMPRODUCT(--(INDEX(Matrix!$C$5:$EV$304,0,$B39)&gt;0),--(INDEX(Matrix!$C$5:$EV$304,0,BA$3)&gt;0)))</f>
        <v>9</v>
      </c>
      <c r="BB39" s="12" t="n">
        <f aca="false">IF(OR($A39="",BB$4=""),"",SUMPRODUCT(--(INDEX(Matrix!$C$5:$EV$304,0,$B39)&gt;0),--(INDEX(Matrix!$C$5:$EV$304,0,BB$3)&gt;0)))</f>
        <v>12</v>
      </c>
      <c r="BC39" s="12" t="n">
        <f aca="false">IF(OR($A39="",BC$4=""),"",SUMPRODUCT(--(INDEX(Matrix!$C$5:$EV$304,0,$B39)&gt;0),--(INDEX(Matrix!$C$5:$EV$304,0,BC$3)&gt;0)))</f>
        <v>11</v>
      </c>
      <c r="BD39" s="12" t="n">
        <f aca="false">IF(OR($A39="",BD$4=""),"",SUMPRODUCT(--(INDEX(Matrix!$C$5:$EV$304,0,$B39)&gt;0),--(INDEX(Matrix!$C$5:$EV$304,0,BD$3)&gt;0)))</f>
        <v>11</v>
      </c>
      <c r="BE39" s="12" t="n">
        <f aca="false">IF(OR($A39="",BE$4=""),"",SUMPRODUCT(--(INDEX(Matrix!$C$5:$EV$304,0,$B39)&gt;0),--(INDEX(Matrix!$C$5:$EV$304,0,BE$3)&gt;0)))</f>
        <v>12</v>
      </c>
      <c r="BF39" s="12" t="n">
        <f aca="false">IF(OR($A39="",BF$4=""),"",SUMPRODUCT(--(INDEX(Matrix!$C$5:$EV$304,0,$B39)&gt;0),--(INDEX(Matrix!$C$5:$EV$304,0,BF$3)&gt;0)))</f>
        <v>16</v>
      </c>
      <c r="BG39" s="12" t="n">
        <f aca="false">IF(OR($A39="",BG$4=""),"",SUMPRODUCT(--(INDEX(Matrix!$C$5:$EV$304,0,$B39)&gt;0),--(INDEX(Matrix!$C$5:$EV$304,0,BG$3)&gt;0)))</f>
        <v>16</v>
      </c>
      <c r="BH39" s="12" t="n">
        <f aca="false">IF(OR($A39="",BH$4=""),"",SUMPRODUCT(--(INDEX(Matrix!$C$5:$EV$304,0,$B39)&gt;0),--(INDEX(Matrix!$C$5:$EV$304,0,BH$3)&gt;0)))</f>
        <v>15</v>
      </c>
      <c r="BI39" s="12" t="n">
        <f aca="false">IF(OR($A39="",BI$4=""),"",SUMPRODUCT(--(INDEX(Matrix!$C$5:$EV$304,0,$B39)&gt;0),--(INDEX(Matrix!$C$5:$EV$304,0,BI$3)&gt;0)))</f>
        <v>15</v>
      </c>
      <c r="BJ39" s="12" t="n">
        <f aca="false">IF(OR($A39="",BJ$4=""),"",SUMPRODUCT(--(INDEX(Matrix!$C$5:$EV$304,0,$B39)&gt;0),--(INDEX(Matrix!$C$5:$EV$304,0,BJ$3)&gt;0)))</f>
        <v>0</v>
      </c>
      <c r="BK39" s="12" t="n">
        <f aca="false">IF(OR($A39="",BK$4=""),"",SUMPRODUCT(--(INDEX(Matrix!$C$5:$EV$304,0,$B39)&gt;0),--(INDEX(Matrix!$C$5:$EV$304,0,BK$3)&gt;0)))</f>
        <v>10</v>
      </c>
      <c r="BL39" s="12" t="n">
        <f aca="false">IF(OR($A39="",BL$4=""),"",SUMPRODUCT(--(INDEX(Matrix!$C$5:$EV$304,0,$B39)&gt;0),--(INDEX(Matrix!$C$5:$EV$304,0,BL$3)&gt;0)))</f>
        <v>9</v>
      </c>
      <c r="BM39" s="12" t="n">
        <f aca="false">IF(OR($A39="",BM$4=""),"",SUMPRODUCT(--(INDEX(Matrix!$C$5:$EV$304,0,$B39)&gt;0),--(INDEX(Matrix!$C$5:$EV$304,0,BM$3)&gt;0)))</f>
        <v>9</v>
      </c>
      <c r="BN39" s="12" t="n">
        <f aca="false">IF(OR($A39="",BN$4=""),"",SUMPRODUCT(--(INDEX(Matrix!$C$5:$EV$304,0,$B39)&gt;0),--(INDEX(Matrix!$C$5:$EV$304,0,BN$3)&gt;0)))</f>
        <v>8</v>
      </c>
      <c r="BO39" s="12" t="n">
        <f aca="false">IF(OR($A39="",BO$4=""),"",SUMPRODUCT(--(INDEX(Matrix!$C$5:$EV$304,0,$B39)&gt;0),--(INDEX(Matrix!$C$5:$EV$304,0,BO$3)&gt;0)))</f>
        <v>2</v>
      </c>
      <c r="BP39" s="12" t="n">
        <f aca="false">IF(OR($A39="",BP$4=""),"",SUMPRODUCT(--(INDEX(Matrix!$C$5:$EV$304,0,$B39)&gt;0),--(INDEX(Matrix!$C$5:$EV$304,0,BP$3)&gt;0)))</f>
        <v>1</v>
      </c>
      <c r="BQ39" s="12" t="n">
        <f aca="false">IF(OR($A39="",BQ$4=""),"",SUMPRODUCT(--(INDEX(Matrix!$C$5:$EV$304,0,$B39)&gt;0),--(INDEX(Matrix!$C$5:$EV$304,0,BQ$3)&gt;0)))</f>
        <v>1</v>
      </c>
      <c r="BR39" s="12" t="n">
        <f aca="false">IF(OR($A39="",BR$4=""),"",SUMPRODUCT(--(INDEX(Matrix!$C$5:$EV$304,0,$B39)&gt;0),--(INDEX(Matrix!$C$5:$EV$304,0,BR$3)&gt;0)))</f>
        <v>1</v>
      </c>
      <c r="BS39" s="12" t="n">
        <f aca="false">IF(OR($A39="",BS$4=""),"",SUMPRODUCT(--(INDEX(Matrix!$C$5:$EV$304,0,$B39)&gt;0),--(INDEX(Matrix!$C$5:$EV$304,0,BS$3)&gt;0)))</f>
        <v>1</v>
      </c>
      <c r="BT39" s="12" t="n">
        <f aca="false">IF(OR($A39="",BT$4=""),"",SUMPRODUCT(--(INDEX(Matrix!$C$5:$EV$304,0,$B39)&gt;0),--(INDEX(Matrix!$C$5:$EV$304,0,BT$3)&gt;0)))</f>
        <v>0</v>
      </c>
      <c r="BU39" s="12" t="n">
        <f aca="false">IF(OR($A39="",BU$4=""),"",SUMPRODUCT(--(INDEX(Matrix!$C$5:$EV$304,0,$B39)&gt;0),--(INDEX(Matrix!$C$5:$EV$304,0,BU$3)&gt;0)))</f>
        <v>1</v>
      </c>
      <c r="BV39" s="12" t="n">
        <f aca="false">IF(OR($A39="",BV$4=""),"",SUMPRODUCT(--(INDEX(Matrix!$C$5:$EV$304,0,$B39)&gt;0),--(INDEX(Matrix!$C$5:$EV$304,0,BV$3)&gt;0)))</f>
        <v>0</v>
      </c>
      <c r="BW39" s="12" t="n">
        <f aca="false">IF(OR($A39="",BW$4=""),"",SUMPRODUCT(--(INDEX(Matrix!$C$5:$EV$304,0,$B39)&gt;0),--(INDEX(Matrix!$C$5:$EV$304,0,BW$3)&gt;0)))</f>
        <v>1</v>
      </c>
      <c r="BX39" s="12" t="n">
        <f aca="false">IF(OR($A39="",BX$4=""),"",SUMPRODUCT(--(INDEX(Matrix!$C$5:$EV$304,0,$B39)&gt;0),--(INDEX(Matrix!$C$5:$EV$304,0,BX$3)&gt;0)))</f>
        <v>0</v>
      </c>
      <c r="BY39" s="12" t="n">
        <f aca="false">IF(OR($A39="",BY$4=""),"",SUMPRODUCT(--(INDEX(Matrix!$C$5:$EV$304,0,$B39)&gt;0),--(INDEX(Matrix!$C$5:$EV$304,0,BY$3)&gt;0)))</f>
        <v>0</v>
      </c>
      <c r="BZ39" s="12" t="n">
        <f aca="false">IF(OR($A39="",BZ$4=""),"",SUMPRODUCT(--(INDEX(Matrix!$C$5:$EV$304,0,$B39)&gt;0),--(INDEX(Matrix!$C$5:$EV$304,0,BZ$3)&gt;0)))</f>
        <v>1</v>
      </c>
      <c r="CA39" s="12" t="n">
        <f aca="false">IF(OR($A39="",CA$4=""),"",SUMPRODUCT(--(INDEX(Matrix!$C$5:$EV$304,0,$B39)&gt;0),--(INDEX(Matrix!$C$5:$EV$304,0,CA$3)&gt;0)))</f>
        <v>1</v>
      </c>
      <c r="CB39" s="12" t="n">
        <f aca="false">IF(OR($A39="",CB$4=""),"",SUMPRODUCT(--(INDEX(Matrix!$C$5:$EV$304,0,$B39)&gt;0),--(INDEX(Matrix!$C$5:$EV$304,0,CB$3)&gt;0)))</f>
        <v>0</v>
      </c>
      <c r="CC39" s="12" t="n">
        <f aca="false">IF(OR($A39="",CC$4=""),"",SUMPRODUCT(--(INDEX(Matrix!$C$5:$EV$304,0,$B39)&gt;0),--(INDEX(Matrix!$C$5:$EV$304,0,CC$3)&gt;0)))</f>
        <v>0</v>
      </c>
      <c r="CD39" s="12" t="n">
        <f aca="false">IF(OR($A39="",CD$4=""),"",SUMPRODUCT(--(INDEX(Matrix!$C$5:$EV$304,0,$B39)&gt;0),--(INDEX(Matrix!$C$5:$EV$304,0,CD$3)&gt;0)))</f>
        <v>7</v>
      </c>
      <c r="CE39" s="12" t="n">
        <f aca="false">IF(OR($A39="",CE$4=""),"",SUMPRODUCT(--(INDEX(Matrix!$C$5:$EV$304,0,$B39)&gt;0),--(INDEX(Matrix!$C$5:$EV$304,0,CE$3)&gt;0)))</f>
        <v>5</v>
      </c>
      <c r="CF39" s="12" t="n">
        <f aca="false">IF(OR($A39="",CF$4=""),"",SUMPRODUCT(--(INDEX(Matrix!$C$5:$EV$304,0,$B39)&gt;0),--(INDEX(Matrix!$C$5:$EV$304,0,CF$3)&gt;0)))</f>
        <v>2</v>
      </c>
      <c r="CG39" s="12" t="n">
        <f aca="false">IF(OR($A39="",CG$4=""),"",SUMPRODUCT(--(INDEX(Matrix!$C$5:$EV$304,0,$B39)&gt;0),--(INDEX(Matrix!$C$5:$EV$304,0,CG$3)&gt;0)))</f>
        <v>5</v>
      </c>
      <c r="CH39" s="12" t="n">
        <f aca="false">IF(OR($A39="",CH$4=""),"",SUMPRODUCT(--(INDEX(Matrix!$C$5:$EV$304,0,$B39)&gt;0),--(INDEX(Matrix!$C$5:$EV$304,0,CH$3)&gt;0)))</f>
        <v>1</v>
      </c>
      <c r="CI39" s="12" t="n">
        <f aca="false">IF(OR($A39="",CI$4=""),"",SUMPRODUCT(--(INDEX(Matrix!$C$5:$EV$304,0,$B39)&gt;0),--(INDEX(Matrix!$C$5:$EV$304,0,CI$3)&gt;0)))</f>
        <v>7</v>
      </c>
      <c r="CJ39" s="12" t="n">
        <f aca="false">IF(OR($A39="",CJ$4=""),"",SUMPRODUCT(--(INDEX(Matrix!$C$5:$EV$304,0,$B39)&gt;0),--(INDEX(Matrix!$C$5:$EV$304,0,CJ$3)&gt;0)))</f>
        <v>4</v>
      </c>
      <c r="CK39" s="12" t="n">
        <f aca="false">IF(OR($A39="",CK$4=""),"",SUMPRODUCT(--(INDEX(Matrix!$C$5:$EV$304,0,$B39)&gt;0),--(INDEX(Matrix!$C$5:$EV$304,0,CK$3)&gt;0)))</f>
        <v>9</v>
      </c>
      <c r="CL39" s="12" t="n">
        <f aca="false">IF(OR($A39="",CL$4=""),"",SUMPRODUCT(--(INDEX(Matrix!$C$5:$EV$304,0,$B39)&gt;0),--(INDEX(Matrix!$C$5:$EV$304,0,CL$3)&gt;0)))</f>
        <v>3</v>
      </c>
      <c r="CM39" s="12" t="n">
        <f aca="false">IF(OR($A39="",CM$4=""),"",SUMPRODUCT(--(INDEX(Matrix!$C$5:$EV$304,0,$B39)&gt;0),--(INDEX(Matrix!$C$5:$EV$304,0,CM$3)&gt;0)))</f>
        <v>8</v>
      </c>
      <c r="CN39" s="12" t="n">
        <f aca="false">IF(OR($A39="",CN$4=""),"",SUMPRODUCT(--(INDEX(Matrix!$C$5:$EV$304,0,$B39)&gt;0),--(INDEX(Matrix!$C$5:$EV$304,0,CN$3)&gt;0)))</f>
        <v>8</v>
      </c>
      <c r="CO39" s="12" t="n">
        <f aca="false">IF(OR($A39="",CO$4=""),"",SUMPRODUCT(--(INDEX(Matrix!$C$5:$EV$304,0,$B39)&gt;0),--(INDEX(Matrix!$C$5:$EV$304,0,CO$3)&gt;0)))</f>
        <v>9</v>
      </c>
      <c r="CP39" s="12" t="n">
        <f aca="false">IF(OR($A39="",CP$4=""),"",SUMPRODUCT(--(INDEX(Matrix!$C$5:$EV$304,0,$B39)&gt;0),--(INDEX(Matrix!$C$5:$EV$304,0,CP$3)&gt;0)))</f>
        <v>7</v>
      </c>
      <c r="CQ39" s="12" t="n">
        <f aca="false">IF(OR($A39="",CQ$4=""),"",SUMPRODUCT(--(INDEX(Matrix!$C$5:$EV$304,0,$B39)&gt;0),--(INDEX(Matrix!$C$5:$EV$304,0,CQ$3)&gt;0)))</f>
        <v>7</v>
      </c>
      <c r="CR39" s="12" t="n">
        <f aca="false">IF(OR($A39="",CR$4=""),"",SUMPRODUCT(--(INDEX(Matrix!$C$5:$EV$304,0,$B39)&gt;0),--(INDEX(Matrix!$C$5:$EV$304,0,CR$3)&gt;0)))</f>
        <v>8</v>
      </c>
      <c r="CS39" s="12" t="n">
        <f aca="false">IF(OR($A39="",CS$4=""),"",SUMPRODUCT(--(INDEX(Matrix!$C$5:$EV$304,0,$B39)&gt;0),--(INDEX(Matrix!$C$5:$EV$304,0,CS$3)&gt;0)))</f>
        <v>8</v>
      </c>
      <c r="CT39" s="12" t="n">
        <f aca="false">IF(OR($A39="",CT$4=""),"",SUMPRODUCT(--(INDEX(Matrix!$C$5:$EV$304,0,$B39)&gt;0),--(INDEX(Matrix!$C$5:$EV$304,0,CT$3)&gt;0)))</f>
        <v>8</v>
      </c>
      <c r="CU39" s="12" t="n">
        <f aca="false">IF(OR($A39="",CU$4=""),"",SUMPRODUCT(--(INDEX(Matrix!$C$5:$EV$304,0,$B39)&gt;0),--(INDEX(Matrix!$C$5:$EV$304,0,CU$3)&gt;0)))</f>
        <v>7</v>
      </c>
      <c r="CV39" s="12" t="n">
        <f aca="false">IF(OR($A39="",CV$4=""),"",SUMPRODUCT(--(INDEX(Matrix!$C$5:$EV$304,0,$B39)&gt;0),--(INDEX(Matrix!$C$5:$EV$304,0,CV$3)&gt;0)))</f>
        <v>7</v>
      </c>
      <c r="CW39" s="12" t="n">
        <f aca="false">IF(OR($A39="",CW$4=""),"",SUMPRODUCT(--(INDEX(Matrix!$C$5:$EV$304,0,$B39)&gt;0),--(INDEX(Matrix!$C$5:$EV$304,0,CW$3)&gt;0)))</f>
        <v>5</v>
      </c>
      <c r="CX39" s="12" t="n">
        <f aca="false">IF(OR($A39="",CX$4=""),"",SUMPRODUCT(--(INDEX(Matrix!$C$5:$EV$304,0,$B39)&gt;0),--(INDEX(Matrix!$C$5:$EV$304,0,CX$3)&gt;0)))</f>
        <v>7</v>
      </c>
      <c r="CY39" s="12" t="n">
        <f aca="false">IF(OR($A39="",CY$4=""),"",SUMPRODUCT(--(INDEX(Matrix!$C$5:$EV$304,0,$B39)&gt;0),--(INDEX(Matrix!$C$5:$EV$304,0,CY$3)&gt;0)))</f>
        <v>7</v>
      </c>
      <c r="CZ39" s="12" t="n">
        <f aca="false">IF(OR($A39="",CZ$4=""),"",SUMPRODUCT(--(INDEX(Matrix!$C$5:$EV$304,0,$B39)&gt;0),--(INDEX(Matrix!$C$5:$EV$304,0,CZ$3)&gt;0)))</f>
        <v>0</v>
      </c>
      <c r="DA39" s="12" t="n">
        <f aca="false">IF(OR($A39="",DA$4=""),"",SUMPRODUCT(--(INDEX(Matrix!$C$5:$EV$304,0,$B39)&gt;0),--(INDEX(Matrix!$C$5:$EV$304,0,DA$3)&gt;0)))</f>
        <v>8</v>
      </c>
      <c r="DB39" s="12" t="n">
        <f aca="false">IF(OR($A39="",DB$4=""),"",SUMPRODUCT(--(INDEX(Matrix!$C$5:$EV$304,0,$B39)&gt;0),--(INDEX(Matrix!$C$5:$EV$304,0,DB$3)&gt;0)))</f>
        <v>0</v>
      </c>
      <c r="DC39" s="12" t="n">
        <f aca="false">IF(OR($A39="",DC$4=""),"",SUMPRODUCT(--(INDEX(Matrix!$C$5:$EV$304,0,$B39)&gt;0),--(INDEX(Matrix!$C$5:$EV$304,0,DC$3)&gt;0)))</f>
        <v>0</v>
      </c>
      <c r="DD39" s="12" t="n">
        <f aca="false">IF(OR($A39="",DD$4=""),"",SUMPRODUCT(--(INDEX(Matrix!$C$5:$EV$304,0,$B39)&gt;0),--(INDEX(Matrix!$C$5:$EV$304,0,DD$3)&gt;0)))</f>
        <v>4</v>
      </c>
      <c r="DE39" s="12" t="str">
        <f aca="false">IF(OR($A39="",DE$4=""),"",SUMPRODUCT(--(INDEX(Matrix!$C$5:$EV$304,0,$B39)&gt;0),--(INDEX(Matrix!$C$5:$EV$304,0,DE$3)&gt;0)))</f>
        <v/>
      </c>
      <c r="DF39" s="12" t="str">
        <f aca="false">IF(OR($A39="",DF$4=""),"",SUMPRODUCT(--(INDEX(Matrix!$C$5:$EV$304,0,$B39)&gt;0),--(INDEX(Matrix!$C$5:$EV$304,0,DF$3)&gt;0)))</f>
        <v/>
      </c>
      <c r="DG39" s="12" t="str">
        <f aca="false">IF(OR($A39="",DG$4=""),"",SUMPRODUCT(--(INDEX(Matrix!$C$5:$EV$304,0,$B39)&gt;0),--(INDEX(Matrix!$C$5:$EV$304,0,DG$3)&gt;0)))</f>
        <v/>
      </c>
      <c r="DH39" s="12" t="str">
        <f aca="false">IF(OR($A39="",DH$4=""),"",SUMPRODUCT(--(INDEX(Matrix!$C$5:$EV$304,0,$B39)&gt;0),--(INDEX(Matrix!$C$5:$EV$304,0,DH$3)&gt;0)))</f>
        <v/>
      </c>
      <c r="DI39" s="12" t="str">
        <f aca="false">IF(OR($A39="",DI$4=""),"",SUMPRODUCT(--(INDEX(Matrix!$C$5:$EV$304,0,$B39)&gt;0),--(INDEX(Matrix!$C$5:$EV$304,0,DI$3)&gt;0)))</f>
        <v/>
      </c>
      <c r="DJ39" s="12" t="str">
        <f aca="false">IF(OR($A39="",DJ$4=""),"",SUMPRODUCT(--(INDEX(Matrix!$C$5:$EV$304,0,$B39)&gt;0),--(INDEX(Matrix!$C$5:$EV$304,0,DJ$3)&gt;0)))</f>
        <v/>
      </c>
      <c r="DK39" s="12" t="str">
        <f aca="false">IF(OR($A39="",DK$4=""),"",SUMPRODUCT(--(INDEX(Matrix!$C$5:$EV$304,0,$B39)&gt;0),--(INDEX(Matrix!$C$5:$EV$304,0,DK$3)&gt;0)))</f>
        <v/>
      </c>
      <c r="DL39" s="12" t="str">
        <f aca="false">IF(OR($A39="",DL$4=""),"",SUMPRODUCT(--(INDEX(Matrix!$C$5:$EV$304,0,$B39)&gt;0),--(INDEX(Matrix!$C$5:$EV$304,0,DL$3)&gt;0)))</f>
        <v/>
      </c>
      <c r="DM39" s="12" t="str">
        <f aca="false">IF(OR($A39="",DM$4=""),"",SUMPRODUCT(--(INDEX(Matrix!$C$5:$EV$304,0,$B39)&gt;0),--(INDEX(Matrix!$C$5:$EV$304,0,DM$3)&gt;0)))</f>
        <v/>
      </c>
      <c r="DN39" s="12" t="str">
        <f aca="false">IF(OR($A39="",DN$4=""),"",SUMPRODUCT(--(INDEX(Matrix!$C$5:$EV$304,0,$B39)&gt;0),--(INDEX(Matrix!$C$5:$EV$304,0,DN$3)&gt;0)))</f>
        <v/>
      </c>
      <c r="DO39" s="12" t="str">
        <f aca="false">IF(OR($A39="",DO$4=""),"",SUMPRODUCT(--(INDEX(Matrix!$C$5:$EV$304,0,$B39)&gt;0),--(INDEX(Matrix!$C$5:$EV$304,0,DO$3)&gt;0)))</f>
        <v/>
      </c>
      <c r="DP39" s="12" t="str">
        <f aca="false">IF(OR($A39="",DP$4=""),"",SUMPRODUCT(--(INDEX(Matrix!$C$5:$EV$304,0,$B39)&gt;0),--(INDEX(Matrix!$C$5:$EV$304,0,DP$3)&gt;0)))</f>
        <v/>
      </c>
      <c r="DQ39" s="12" t="str">
        <f aca="false">IF(OR($A39="",DQ$4=""),"",SUMPRODUCT(--(INDEX(Matrix!$C$5:$EV$304,0,$B39)&gt;0),--(INDEX(Matrix!$C$5:$EV$304,0,DQ$3)&gt;0)))</f>
        <v/>
      </c>
      <c r="DR39" s="12" t="str">
        <f aca="false">IF(OR($A39="",DR$4=""),"",SUMPRODUCT(--(INDEX(Matrix!$C$5:$EV$304,0,$B39)&gt;0),--(INDEX(Matrix!$C$5:$EV$304,0,DR$3)&gt;0)))</f>
        <v/>
      </c>
      <c r="DS39" s="12" t="str">
        <f aca="false">IF(OR($A39="",DS$4=""),"",SUMPRODUCT(--(INDEX(Matrix!$C$5:$EV$304,0,$B39)&gt;0),--(INDEX(Matrix!$C$5:$EV$304,0,DS$3)&gt;0)))</f>
        <v/>
      </c>
      <c r="DT39" s="12" t="str">
        <f aca="false">IF(OR($A39="",DT$4=""),"",SUMPRODUCT(--(INDEX(Matrix!$C$5:$EV$304,0,$B39)&gt;0),--(INDEX(Matrix!$C$5:$EV$304,0,DT$3)&gt;0)))</f>
        <v/>
      </c>
      <c r="DU39" s="12" t="str">
        <f aca="false">IF(OR($A39="",DU$4=""),"",SUMPRODUCT(--(INDEX(Matrix!$C$5:$EV$304,0,$B39)&gt;0),--(INDEX(Matrix!$C$5:$EV$304,0,DU$3)&gt;0)))</f>
        <v/>
      </c>
      <c r="DV39" s="12" t="str">
        <f aca="false">IF(OR($A39="",DV$4=""),"",SUMPRODUCT(--(INDEX(Matrix!$C$5:$EV$304,0,$B39)&gt;0),--(INDEX(Matrix!$C$5:$EV$304,0,DV$3)&gt;0)))</f>
        <v/>
      </c>
      <c r="DW39" s="12" t="str">
        <f aca="false">IF(OR($A39="",DW$4=""),"",SUMPRODUCT(--(INDEX(Matrix!$C$5:$EV$304,0,$B39)&gt;0),--(INDEX(Matrix!$C$5:$EV$304,0,DW$3)&gt;0)))</f>
        <v/>
      </c>
      <c r="DX39" s="12" t="str">
        <f aca="false">IF(OR($A39="",DX$4=""),"",SUMPRODUCT(--(INDEX(Matrix!$C$5:$EV$304,0,$B39)&gt;0),--(INDEX(Matrix!$C$5:$EV$304,0,DX$3)&gt;0)))</f>
        <v/>
      </c>
      <c r="DY39" s="12" t="str">
        <f aca="false">IF(OR($A39="",DY$4=""),"",SUMPRODUCT(--(INDEX(Matrix!$C$5:$EV$304,0,$B39)&gt;0),--(INDEX(Matrix!$C$5:$EV$304,0,DY$3)&gt;0)))</f>
        <v/>
      </c>
      <c r="DZ39" s="12" t="str">
        <f aca="false">IF(OR($A39="",DZ$4=""),"",SUMPRODUCT(--(INDEX(Matrix!$C$5:$EV$304,0,$B39)&gt;0),--(INDEX(Matrix!$C$5:$EV$304,0,DZ$3)&gt;0)))</f>
        <v/>
      </c>
      <c r="EA39" s="12" t="str">
        <f aca="false">IF(OR($A39="",EA$4=""),"",SUMPRODUCT(--(INDEX(Matrix!$C$5:$EV$304,0,$B39)&gt;0),--(INDEX(Matrix!$C$5:$EV$304,0,EA$3)&gt;0)))</f>
        <v/>
      </c>
      <c r="EB39" s="12" t="str">
        <f aca="false">IF(OR($A39="",EB$4=""),"",SUMPRODUCT(--(INDEX(Matrix!$C$5:$EV$304,0,$B39)&gt;0),--(INDEX(Matrix!$C$5:$EV$304,0,EB$3)&gt;0)))</f>
        <v/>
      </c>
      <c r="EC39" s="12" t="str">
        <f aca="false">IF(OR($A39="",EC$4=""),"",SUMPRODUCT(--(INDEX(Matrix!$C$5:$EV$304,0,$B39)&gt;0),--(INDEX(Matrix!$C$5:$EV$304,0,EC$3)&gt;0)))</f>
        <v/>
      </c>
      <c r="ED39" s="12" t="str">
        <f aca="false">IF(OR($A39="",ED$4=""),"",SUMPRODUCT(--(INDEX(Matrix!$C$5:$EV$304,0,$B39)&gt;0),--(INDEX(Matrix!$C$5:$EV$304,0,ED$3)&gt;0)))</f>
        <v/>
      </c>
      <c r="EE39" s="12" t="str">
        <f aca="false">IF(OR($A39="",EE$4=""),"",SUMPRODUCT(--(INDEX(Matrix!$C$5:$EV$304,0,$B39)&gt;0),--(INDEX(Matrix!$C$5:$EV$304,0,EE$3)&gt;0)))</f>
        <v/>
      </c>
      <c r="EF39" s="12" t="str">
        <f aca="false">IF(OR($A39="",EF$4=""),"",SUMPRODUCT(--(INDEX(Matrix!$C$5:$EV$304,0,$B39)&gt;0),--(INDEX(Matrix!$C$5:$EV$304,0,EF$3)&gt;0)))</f>
        <v/>
      </c>
      <c r="EG39" s="12" t="str">
        <f aca="false">IF(OR($A39="",EG$4=""),"",SUMPRODUCT(--(INDEX(Matrix!$C$5:$EV$304,0,$B39)&gt;0),--(INDEX(Matrix!$C$5:$EV$304,0,EG$3)&gt;0)))</f>
        <v/>
      </c>
      <c r="EH39" s="12" t="str">
        <f aca="false">IF(OR($A39="",EH$4=""),"",SUMPRODUCT(--(INDEX(Matrix!$C$5:$EV$304,0,$B39)&gt;0),--(INDEX(Matrix!$C$5:$EV$304,0,EH$3)&gt;0)))</f>
        <v/>
      </c>
      <c r="EI39" s="12" t="str">
        <f aca="false">IF(OR($A39="",EI$4=""),"",SUMPRODUCT(--(INDEX(Matrix!$C$5:$EV$304,0,$B39)&gt;0),--(INDEX(Matrix!$C$5:$EV$304,0,EI$3)&gt;0)))</f>
        <v/>
      </c>
      <c r="EJ39" s="12" t="str">
        <f aca="false">IF(OR($A39="",EJ$4=""),"",SUMPRODUCT(--(INDEX(Matrix!$C$5:$EV$304,0,$B39)&gt;0),--(INDEX(Matrix!$C$5:$EV$304,0,EJ$3)&gt;0)))</f>
        <v/>
      </c>
      <c r="EK39" s="12" t="str">
        <f aca="false">IF(OR($A39="",EK$4=""),"",SUMPRODUCT(--(INDEX(Matrix!$C$5:$EV$304,0,$B39)&gt;0),--(INDEX(Matrix!$C$5:$EV$304,0,EK$3)&gt;0)))</f>
        <v/>
      </c>
      <c r="EL39" s="12" t="str">
        <f aca="false">IF(OR($A39="",EL$4=""),"",SUMPRODUCT(--(INDEX(Matrix!$C$5:$EV$304,0,$B39)&gt;0),--(INDEX(Matrix!$C$5:$EV$304,0,EL$3)&gt;0)))</f>
        <v/>
      </c>
      <c r="EM39" s="12" t="str">
        <f aca="false">IF(OR($A39="",EM$4=""),"",SUMPRODUCT(--(INDEX(Matrix!$C$5:$EV$304,0,$B39)&gt;0),--(INDEX(Matrix!$C$5:$EV$304,0,EM$3)&gt;0)))</f>
        <v/>
      </c>
      <c r="EN39" s="12" t="str">
        <f aca="false">IF(OR($A39="",EN$4=""),"",SUMPRODUCT(--(INDEX(Matrix!$C$5:$EV$304,0,$B39)&gt;0),--(INDEX(Matrix!$C$5:$EV$304,0,EN$3)&gt;0)))</f>
        <v/>
      </c>
      <c r="EO39" s="12" t="str">
        <f aca="false">IF(OR($A39="",EO$4=""),"",SUMPRODUCT(--(INDEX(Matrix!$C$5:$EV$304,0,$B39)&gt;0),--(INDEX(Matrix!$C$5:$EV$304,0,EO$3)&gt;0)))</f>
        <v/>
      </c>
      <c r="EP39" s="12" t="str">
        <f aca="false">IF(OR($A39="",EP$4=""),"",SUMPRODUCT(--(INDEX(Matrix!$C$5:$EV$304,0,$B39)&gt;0),--(INDEX(Matrix!$C$5:$EV$304,0,EP$3)&gt;0)))</f>
        <v/>
      </c>
      <c r="EQ39" s="12" t="str">
        <f aca="false">IF(OR($A39="",EQ$4=""),"",SUMPRODUCT(--(INDEX(Matrix!$C$5:$EV$304,0,$B39)&gt;0),--(INDEX(Matrix!$C$5:$EV$304,0,EQ$3)&gt;0)))</f>
        <v/>
      </c>
      <c r="ER39" s="12" t="str">
        <f aca="false">IF(OR($A39="",ER$4=""),"",SUMPRODUCT(--(INDEX(Matrix!$C$5:$EV$304,0,$B39)&gt;0),--(INDEX(Matrix!$C$5:$EV$304,0,ER$3)&gt;0)))</f>
        <v/>
      </c>
      <c r="ES39" s="12" t="str">
        <f aca="false">IF(OR($A39="",ES$4=""),"",SUMPRODUCT(--(INDEX(Matrix!$C$5:$EV$304,0,$B39)&gt;0),--(INDEX(Matrix!$C$5:$EV$304,0,ES$3)&gt;0)))</f>
        <v/>
      </c>
      <c r="ET39" s="12" t="str">
        <f aca="false">IF(OR($A39="",ET$4=""),"",SUMPRODUCT(--(INDEX(Matrix!$C$5:$EV$304,0,$B39)&gt;0),--(INDEX(Matrix!$C$5:$EV$304,0,ET$3)&gt;0)))</f>
        <v/>
      </c>
      <c r="EU39" s="12" t="str">
        <f aca="false">IF(OR($A39="",EU$4=""),"",SUMPRODUCT(--(INDEX(Matrix!$C$5:$EV$304,0,$B39)&gt;0),--(INDEX(Matrix!$C$5:$EV$304,0,EU$3)&gt;0)))</f>
        <v/>
      </c>
      <c r="EV39" s="12" t="str">
        <f aca="false">IF(OR($A39="",EV$4=""),"",SUMPRODUCT(--(INDEX(Matrix!$C$5:$EV$304,0,$B39)&gt;0),--(INDEX(Matrix!$C$5:$EV$304,0,EV$3)&gt;0)))</f>
        <v/>
      </c>
    </row>
    <row r="40" customFormat="false" ht="15" hidden="false" customHeight="false" outlineLevel="0" collapsed="false">
      <c r="A40" s="6" t="str">
        <f aca="false">IF(INDEX(Products!$A$2:$A$151,$B40)="","",INDEX(Products!$A$2:$A$151,$B40))</f>
        <v>Taglida Duo 2.5/500</v>
      </c>
      <c r="B40" s="23" t="n">
        <v>36</v>
      </c>
      <c r="C40" s="12" t="n">
        <f aca="false">IF(OR($A40="",C$4=""),"",SUMPRODUCT(--(INDEX(Matrix!$C$5:$EV$304,0,$B40)&gt;0),--(INDEX(Matrix!$C$5:$EV$304,0,C$3)&gt;0)))</f>
        <v>7</v>
      </c>
      <c r="D40" s="12" t="n">
        <f aca="false">IF(OR($A40="",D$4=""),"",SUMPRODUCT(--(INDEX(Matrix!$C$5:$EV$304,0,$B40)&gt;0),--(INDEX(Matrix!$C$5:$EV$304,0,D$3)&gt;0)))</f>
        <v>7</v>
      </c>
      <c r="E40" s="12" t="n">
        <f aca="false">IF(OR($A40="",E$4=""),"",SUMPRODUCT(--(INDEX(Matrix!$C$5:$EV$304,0,$B40)&gt;0),--(INDEX(Matrix!$C$5:$EV$304,0,E$3)&gt;0)))</f>
        <v>6</v>
      </c>
      <c r="F40" s="12" t="n">
        <f aca="false">IF(OR($A40="",F$4=""),"",SUMPRODUCT(--(INDEX(Matrix!$C$5:$EV$304,0,$B40)&gt;0),--(INDEX(Matrix!$C$5:$EV$304,0,F$3)&gt;0)))</f>
        <v>7</v>
      </c>
      <c r="G40" s="12" t="n">
        <f aca="false">IF(OR($A40="",G$4=""),"",SUMPRODUCT(--(INDEX(Matrix!$C$5:$EV$304,0,$B40)&gt;0),--(INDEX(Matrix!$C$5:$EV$304,0,G$3)&gt;0)))</f>
        <v>7</v>
      </c>
      <c r="H40" s="12" t="n">
        <f aca="false">IF(OR($A40="",H$4=""),"",SUMPRODUCT(--(INDEX(Matrix!$C$5:$EV$304,0,$B40)&gt;0),--(INDEX(Matrix!$C$5:$EV$304,0,H$3)&gt;0)))</f>
        <v>7</v>
      </c>
      <c r="I40" s="12" t="n">
        <f aca="false">IF(OR($A40="",I$4=""),"",SUMPRODUCT(--(INDEX(Matrix!$C$5:$EV$304,0,$B40)&gt;0),--(INDEX(Matrix!$C$5:$EV$304,0,I$3)&gt;0)))</f>
        <v>7</v>
      </c>
      <c r="J40" s="12" t="n">
        <f aca="false">IF(OR($A40="",J$4=""),"",SUMPRODUCT(--(INDEX(Matrix!$C$5:$EV$304,0,$B40)&gt;0),--(INDEX(Matrix!$C$5:$EV$304,0,J$3)&gt;0)))</f>
        <v>7</v>
      </c>
      <c r="K40" s="12" t="n">
        <f aca="false">IF(OR($A40="",K$4=""),"",SUMPRODUCT(--(INDEX(Matrix!$C$5:$EV$304,0,$B40)&gt;0),--(INDEX(Matrix!$C$5:$EV$304,0,K$3)&gt;0)))</f>
        <v>5</v>
      </c>
      <c r="L40" s="12" t="n">
        <f aca="false">IF(OR($A40="",L$4=""),"",SUMPRODUCT(--(INDEX(Matrix!$C$5:$EV$304,0,$B40)&gt;0),--(INDEX(Matrix!$C$5:$EV$304,0,L$3)&gt;0)))</f>
        <v>5</v>
      </c>
      <c r="M40" s="12" t="n">
        <f aca="false">IF(OR($A40="",M$4=""),"",SUMPRODUCT(--(INDEX(Matrix!$C$5:$EV$304,0,$B40)&gt;0),--(INDEX(Matrix!$C$5:$EV$304,0,M$3)&gt;0)))</f>
        <v>5</v>
      </c>
      <c r="N40" s="12" t="n">
        <f aca="false">IF(OR($A40="",N$4=""),"",SUMPRODUCT(--(INDEX(Matrix!$C$5:$EV$304,0,$B40)&gt;0),--(INDEX(Matrix!$C$5:$EV$304,0,N$3)&gt;0)))</f>
        <v>6</v>
      </c>
      <c r="O40" s="12" t="n">
        <f aca="false">IF(OR($A40="",O$4=""),"",SUMPRODUCT(--(INDEX(Matrix!$C$5:$EV$304,0,$B40)&gt;0),--(INDEX(Matrix!$C$5:$EV$304,0,O$3)&gt;0)))</f>
        <v>5</v>
      </c>
      <c r="P40" s="12" t="n">
        <f aca="false">IF(OR($A40="",P$4=""),"",SUMPRODUCT(--(INDEX(Matrix!$C$5:$EV$304,0,$B40)&gt;0),--(INDEX(Matrix!$C$5:$EV$304,0,P$3)&gt;0)))</f>
        <v>6</v>
      </c>
      <c r="Q40" s="12" t="n">
        <f aca="false">IF(OR($A40="",Q$4=""),"",SUMPRODUCT(--(INDEX(Matrix!$C$5:$EV$304,0,$B40)&gt;0),--(INDEX(Matrix!$C$5:$EV$304,0,Q$3)&gt;0)))</f>
        <v>5</v>
      </c>
      <c r="R40" s="12" t="n">
        <f aca="false">IF(OR($A40="",R$4=""),"",SUMPRODUCT(--(INDEX(Matrix!$C$5:$EV$304,0,$B40)&gt;0),--(INDEX(Matrix!$C$5:$EV$304,0,R$3)&gt;0)))</f>
        <v>5</v>
      </c>
      <c r="S40" s="12" t="n">
        <f aca="false">IF(OR($A40="",S$4=""),"",SUMPRODUCT(--(INDEX(Matrix!$C$5:$EV$304,0,$B40)&gt;0),--(INDEX(Matrix!$C$5:$EV$304,0,S$3)&gt;0)))</f>
        <v>5</v>
      </c>
      <c r="T40" s="12" t="n">
        <f aca="false">IF(OR($A40="",T$4=""),"",SUMPRODUCT(--(INDEX(Matrix!$C$5:$EV$304,0,$B40)&gt;0),--(INDEX(Matrix!$C$5:$EV$304,0,T$3)&gt;0)))</f>
        <v>6</v>
      </c>
      <c r="U40" s="12" t="n">
        <f aca="false">IF(OR($A40="",U$4=""),"",SUMPRODUCT(--(INDEX(Matrix!$C$5:$EV$304,0,$B40)&gt;0),--(INDEX(Matrix!$C$5:$EV$304,0,U$3)&gt;0)))</f>
        <v>0</v>
      </c>
      <c r="V40" s="12" t="n">
        <f aca="false">IF(OR($A40="",V$4=""),"",SUMPRODUCT(--(INDEX(Matrix!$C$5:$EV$304,0,$B40)&gt;0),--(INDEX(Matrix!$C$5:$EV$304,0,V$3)&gt;0)))</f>
        <v>0</v>
      </c>
      <c r="W40" s="12" t="n">
        <f aca="false">IF(OR($A40="",W$4=""),"",SUMPRODUCT(--(INDEX(Matrix!$C$5:$EV$304,0,$B40)&gt;0),--(INDEX(Matrix!$C$5:$EV$304,0,W$3)&gt;0)))</f>
        <v>7</v>
      </c>
      <c r="X40" s="12" t="n">
        <f aca="false">IF(OR($A40="",X$4=""),"",SUMPRODUCT(--(INDEX(Matrix!$C$5:$EV$304,0,$B40)&gt;0),--(INDEX(Matrix!$C$5:$EV$304,0,X$3)&gt;0)))</f>
        <v>8</v>
      </c>
      <c r="Y40" s="12" t="n">
        <f aca="false">IF(OR($A40="",Y$4=""),"",SUMPRODUCT(--(INDEX(Matrix!$C$5:$EV$304,0,$B40)&gt;0),--(INDEX(Matrix!$C$5:$EV$304,0,Y$3)&gt;0)))</f>
        <v>9</v>
      </c>
      <c r="Z40" s="12" t="n">
        <f aca="false">IF(OR($A40="",Z$4=""),"",SUMPRODUCT(--(INDEX(Matrix!$C$5:$EV$304,0,$B40)&gt;0),--(INDEX(Matrix!$C$5:$EV$304,0,Z$3)&gt;0)))</f>
        <v>6</v>
      </c>
      <c r="AA40" s="12" t="n">
        <f aca="false">IF(OR($A40="",AA$4=""),"",SUMPRODUCT(--(INDEX(Matrix!$C$5:$EV$304,0,$B40)&gt;0),--(INDEX(Matrix!$C$5:$EV$304,0,AA$3)&gt;0)))</f>
        <v>7</v>
      </c>
      <c r="AB40" s="12" t="n">
        <f aca="false">IF(OR($A40="",AB$4=""),"",SUMPRODUCT(--(INDEX(Matrix!$C$5:$EV$304,0,$B40)&gt;0),--(INDEX(Matrix!$C$5:$EV$304,0,AB$3)&gt;0)))</f>
        <v>1</v>
      </c>
      <c r="AC40" s="12" t="n">
        <f aca="false">IF(OR($A40="",AC$4=""),"",SUMPRODUCT(--(INDEX(Matrix!$C$5:$EV$304,0,$B40)&gt;0),--(INDEX(Matrix!$C$5:$EV$304,0,AC$3)&gt;0)))</f>
        <v>3</v>
      </c>
      <c r="AD40" s="12" t="n">
        <f aca="false">IF(OR($A40="",AD$4=""),"",SUMPRODUCT(--(INDEX(Matrix!$C$5:$EV$304,0,$B40)&gt;0),--(INDEX(Matrix!$C$5:$EV$304,0,AD$3)&gt;0)))</f>
        <v>0</v>
      </c>
      <c r="AE40" s="12" t="n">
        <f aca="false">IF(OR($A40="",AE$4=""),"",SUMPRODUCT(--(INDEX(Matrix!$C$5:$EV$304,0,$B40)&gt;0),--(INDEX(Matrix!$C$5:$EV$304,0,AE$3)&gt;0)))</f>
        <v>7</v>
      </c>
      <c r="AF40" s="12" t="n">
        <f aca="false">IF(OR($A40="",AF$4=""),"",SUMPRODUCT(--(INDEX(Matrix!$C$5:$EV$304,0,$B40)&gt;0),--(INDEX(Matrix!$C$5:$EV$304,0,AF$3)&gt;0)))</f>
        <v>7</v>
      </c>
      <c r="AG40" s="12" t="n">
        <f aca="false">IF(OR($A40="",AG$4=""),"",SUMPRODUCT(--(INDEX(Matrix!$C$5:$EV$304,0,$B40)&gt;0),--(INDEX(Matrix!$C$5:$EV$304,0,AG$3)&gt;0)))</f>
        <v>7</v>
      </c>
      <c r="AH40" s="12" t="n">
        <f aca="false">IF(OR($A40="",AH$4=""),"",SUMPRODUCT(--(INDEX(Matrix!$C$5:$EV$304,0,$B40)&gt;0),--(INDEX(Matrix!$C$5:$EV$304,0,AH$3)&gt;0)))</f>
        <v>8</v>
      </c>
      <c r="AI40" s="12" t="n">
        <f aca="false">IF(OR($A40="",AI$4=""),"",SUMPRODUCT(--(INDEX(Matrix!$C$5:$EV$304,0,$B40)&gt;0),--(INDEX(Matrix!$C$5:$EV$304,0,AI$3)&gt;0)))</f>
        <v>6</v>
      </c>
      <c r="AJ40" s="12" t="n">
        <f aca="false">IF(OR($A40="",AJ$4=""),"",SUMPRODUCT(--(INDEX(Matrix!$C$5:$EV$304,0,$B40)&gt;0),--(INDEX(Matrix!$C$5:$EV$304,0,AJ$3)&gt;0)))</f>
        <v>6</v>
      </c>
      <c r="AK40" s="12" t="n">
        <f aca="false">IF(OR($A40="",AK$4=""),"",SUMPRODUCT(--(INDEX(Matrix!$C$5:$EV$304,0,$B40)&gt;0),--(INDEX(Matrix!$C$5:$EV$304,0,AK$3)&gt;0)))</f>
        <v>18</v>
      </c>
      <c r="AL40" s="12" t="n">
        <f aca="false">IF(OR($A40="",AL$4=""),"",SUMPRODUCT(--(INDEX(Matrix!$C$5:$EV$304,0,$B40)&gt;0),--(INDEX(Matrix!$C$5:$EV$304,0,AL$3)&gt;0)))</f>
        <v>18</v>
      </c>
      <c r="AM40" s="12" t="n">
        <f aca="false">IF(OR($A40="",AM$4=""),"",SUMPRODUCT(--(INDEX(Matrix!$C$5:$EV$304,0,$B40)&gt;0),--(INDEX(Matrix!$C$5:$EV$304,0,AM$3)&gt;0)))</f>
        <v>3</v>
      </c>
      <c r="AN40" s="12" t="n">
        <f aca="false">IF(OR($A40="",AN$4=""),"",SUMPRODUCT(--(INDEX(Matrix!$C$5:$EV$304,0,$B40)&gt;0),--(INDEX(Matrix!$C$5:$EV$304,0,AN$3)&gt;0)))</f>
        <v>3</v>
      </c>
      <c r="AO40" s="12" t="n">
        <f aca="false">IF(OR($A40="",AO$4=""),"",SUMPRODUCT(--(INDEX(Matrix!$C$5:$EV$304,0,$B40)&gt;0),--(INDEX(Matrix!$C$5:$EV$304,0,AO$3)&gt;0)))</f>
        <v>1</v>
      </c>
      <c r="AP40" s="12" t="n">
        <f aca="false">IF(OR($A40="",AP$4=""),"",SUMPRODUCT(--(INDEX(Matrix!$C$5:$EV$304,0,$B40)&gt;0),--(INDEX(Matrix!$C$5:$EV$304,0,AP$3)&gt;0)))</f>
        <v>1</v>
      </c>
      <c r="AQ40" s="12" t="n">
        <f aca="false">IF(OR($A40="",AQ$4=""),"",SUMPRODUCT(--(INDEX(Matrix!$C$5:$EV$304,0,$B40)&gt;0),--(INDEX(Matrix!$C$5:$EV$304,0,AQ$3)&gt;0)))</f>
        <v>1</v>
      </c>
      <c r="AR40" s="12" t="n">
        <f aca="false">IF(OR($A40="",AR$4=""),"",SUMPRODUCT(--(INDEX(Matrix!$C$5:$EV$304,0,$B40)&gt;0),--(INDEX(Matrix!$C$5:$EV$304,0,AR$3)&gt;0)))</f>
        <v>1</v>
      </c>
      <c r="AS40" s="12" t="n">
        <f aca="false">IF(OR($A40="",AS$4=""),"",SUMPRODUCT(--(INDEX(Matrix!$C$5:$EV$304,0,$B40)&gt;0),--(INDEX(Matrix!$C$5:$EV$304,0,AS$3)&gt;0)))</f>
        <v>1</v>
      </c>
      <c r="AT40" s="12" t="n">
        <f aca="false">IF(OR($A40="",AT$4=""),"",SUMPRODUCT(--(INDEX(Matrix!$C$5:$EV$304,0,$B40)&gt;0),--(INDEX(Matrix!$C$5:$EV$304,0,AT$3)&gt;0)))</f>
        <v>1</v>
      </c>
      <c r="AU40" s="12" t="n">
        <f aca="false">IF(OR($A40="",AU$4=""),"",SUMPRODUCT(--(INDEX(Matrix!$C$5:$EV$304,0,$B40)&gt;0),--(INDEX(Matrix!$C$5:$EV$304,0,AU$3)&gt;0)))</f>
        <v>0</v>
      </c>
      <c r="AV40" s="12" t="n">
        <f aca="false">IF(OR($A40="",AV$4=""),"",SUMPRODUCT(--(INDEX(Matrix!$C$5:$EV$304,0,$B40)&gt;0),--(INDEX(Matrix!$C$5:$EV$304,0,AV$3)&gt;0)))</f>
        <v>6</v>
      </c>
      <c r="AW40" s="12" t="n">
        <f aca="false">IF(OR($A40="",AW$4=""),"",SUMPRODUCT(--(INDEX(Matrix!$C$5:$EV$304,0,$B40)&gt;0),--(INDEX(Matrix!$C$5:$EV$304,0,AW$3)&gt;0)))</f>
        <v>7</v>
      </c>
      <c r="AX40" s="12" t="n">
        <f aca="false">IF(OR($A40="",AX$4=""),"",SUMPRODUCT(--(INDEX(Matrix!$C$5:$EV$304,0,$B40)&gt;0),--(INDEX(Matrix!$C$5:$EV$304,0,AX$3)&gt;0)))</f>
        <v>7</v>
      </c>
      <c r="AY40" s="12" t="n">
        <f aca="false">IF(OR($A40="",AY$4=""),"",SUMPRODUCT(--(INDEX(Matrix!$C$5:$EV$304,0,$B40)&gt;0),--(INDEX(Matrix!$C$5:$EV$304,0,AY$3)&gt;0)))</f>
        <v>7</v>
      </c>
      <c r="AZ40" s="12" t="n">
        <f aca="false">IF(OR($A40="",AZ$4=""),"",SUMPRODUCT(--(INDEX(Matrix!$C$5:$EV$304,0,$B40)&gt;0),--(INDEX(Matrix!$C$5:$EV$304,0,AZ$3)&gt;0)))</f>
        <v>9</v>
      </c>
      <c r="BA40" s="12" t="n">
        <f aca="false">IF(OR($A40="",BA$4=""),"",SUMPRODUCT(--(INDEX(Matrix!$C$5:$EV$304,0,$B40)&gt;0),--(INDEX(Matrix!$C$5:$EV$304,0,BA$3)&gt;0)))</f>
        <v>9</v>
      </c>
      <c r="BB40" s="12" t="n">
        <f aca="false">IF(OR($A40="",BB$4=""),"",SUMPRODUCT(--(INDEX(Matrix!$C$5:$EV$304,0,$B40)&gt;0),--(INDEX(Matrix!$C$5:$EV$304,0,BB$3)&gt;0)))</f>
        <v>12</v>
      </c>
      <c r="BC40" s="12" t="n">
        <f aca="false">IF(OR($A40="",BC$4=""),"",SUMPRODUCT(--(INDEX(Matrix!$C$5:$EV$304,0,$B40)&gt;0),--(INDEX(Matrix!$C$5:$EV$304,0,BC$3)&gt;0)))</f>
        <v>11</v>
      </c>
      <c r="BD40" s="12" t="n">
        <f aca="false">IF(OR($A40="",BD$4=""),"",SUMPRODUCT(--(INDEX(Matrix!$C$5:$EV$304,0,$B40)&gt;0),--(INDEX(Matrix!$C$5:$EV$304,0,BD$3)&gt;0)))</f>
        <v>11</v>
      </c>
      <c r="BE40" s="12" t="n">
        <f aca="false">IF(OR($A40="",BE$4=""),"",SUMPRODUCT(--(INDEX(Matrix!$C$5:$EV$304,0,$B40)&gt;0),--(INDEX(Matrix!$C$5:$EV$304,0,BE$3)&gt;0)))</f>
        <v>12</v>
      </c>
      <c r="BF40" s="12" t="n">
        <f aca="false">IF(OR($A40="",BF$4=""),"",SUMPRODUCT(--(INDEX(Matrix!$C$5:$EV$304,0,$B40)&gt;0),--(INDEX(Matrix!$C$5:$EV$304,0,BF$3)&gt;0)))</f>
        <v>16</v>
      </c>
      <c r="BG40" s="12" t="n">
        <f aca="false">IF(OR($A40="",BG$4=""),"",SUMPRODUCT(--(INDEX(Matrix!$C$5:$EV$304,0,$B40)&gt;0),--(INDEX(Matrix!$C$5:$EV$304,0,BG$3)&gt;0)))</f>
        <v>16</v>
      </c>
      <c r="BH40" s="12" t="n">
        <f aca="false">IF(OR($A40="",BH$4=""),"",SUMPRODUCT(--(INDEX(Matrix!$C$5:$EV$304,0,$B40)&gt;0),--(INDEX(Matrix!$C$5:$EV$304,0,BH$3)&gt;0)))</f>
        <v>15</v>
      </c>
      <c r="BI40" s="12" t="n">
        <f aca="false">IF(OR($A40="",BI$4=""),"",SUMPRODUCT(--(INDEX(Matrix!$C$5:$EV$304,0,$B40)&gt;0),--(INDEX(Matrix!$C$5:$EV$304,0,BI$3)&gt;0)))</f>
        <v>15</v>
      </c>
      <c r="BJ40" s="12" t="n">
        <f aca="false">IF(OR($A40="",BJ$4=""),"",SUMPRODUCT(--(INDEX(Matrix!$C$5:$EV$304,0,$B40)&gt;0),--(INDEX(Matrix!$C$5:$EV$304,0,BJ$3)&gt;0)))</f>
        <v>0</v>
      </c>
      <c r="BK40" s="12" t="n">
        <f aca="false">IF(OR($A40="",BK$4=""),"",SUMPRODUCT(--(INDEX(Matrix!$C$5:$EV$304,0,$B40)&gt;0),--(INDEX(Matrix!$C$5:$EV$304,0,BK$3)&gt;0)))</f>
        <v>10</v>
      </c>
      <c r="BL40" s="12" t="n">
        <f aca="false">IF(OR($A40="",BL$4=""),"",SUMPRODUCT(--(INDEX(Matrix!$C$5:$EV$304,0,$B40)&gt;0),--(INDEX(Matrix!$C$5:$EV$304,0,BL$3)&gt;0)))</f>
        <v>9</v>
      </c>
      <c r="BM40" s="12" t="n">
        <f aca="false">IF(OR($A40="",BM$4=""),"",SUMPRODUCT(--(INDEX(Matrix!$C$5:$EV$304,0,$B40)&gt;0),--(INDEX(Matrix!$C$5:$EV$304,0,BM$3)&gt;0)))</f>
        <v>9</v>
      </c>
      <c r="BN40" s="12" t="n">
        <f aca="false">IF(OR($A40="",BN$4=""),"",SUMPRODUCT(--(INDEX(Matrix!$C$5:$EV$304,0,$B40)&gt;0),--(INDEX(Matrix!$C$5:$EV$304,0,BN$3)&gt;0)))</f>
        <v>8</v>
      </c>
      <c r="BO40" s="12" t="n">
        <f aca="false">IF(OR($A40="",BO$4=""),"",SUMPRODUCT(--(INDEX(Matrix!$C$5:$EV$304,0,$B40)&gt;0),--(INDEX(Matrix!$C$5:$EV$304,0,BO$3)&gt;0)))</f>
        <v>2</v>
      </c>
      <c r="BP40" s="12" t="n">
        <f aca="false">IF(OR($A40="",BP$4=""),"",SUMPRODUCT(--(INDEX(Matrix!$C$5:$EV$304,0,$B40)&gt;0),--(INDEX(Matrix!$C$5:$EV$304,0,BP$3)&gt;0)))</f>
        <v>1</v>
      </c>
      <c r="BQ40" s="12" t="n">
        <f aca="false">IF(OR($A40="",BQ$4=""),"",SUMPRODUCT(--(INDEX(Matrix!$C$5:$EV$304,0,$B40)&gt;0),--(INDEX(Matrix!$C$5:$EV$304,0,BQ$3)&gt;0)))</f>
        <v>1</v>
      </c>
      <c r="BR40" s="12" t="n">
        <f aca="false">IF(OR($A40="",BR$4=""),"",SUMPRODUCT(--(INDEX(Matrix!$C$5:$EV$304,0,$B40)&gt;0),--(INDEX(Matrix!$C$5:$EV$304,0,BR$3)&gt;0)))</f>
        <v>1</v>
      </c>
      <c r="BS40" s="12" t="n">
        <f aca="false">IF(OR($A40="",BS$4=""),"",SUMPRODUCT(--(INDEX(Matrix!$C$5:$EV$304,0,$B40)&gt;0),--(INDEX(Matrix!$C$5:$EV$304,0,BS$3)&gt;0)))</f>
        <v>1</v>
      </c>
      <c r="BT40" s="12" t="n">
        <f aca="false">IF(OR($A40="",BT$4=""),"",SUMPRODUCT(--(INDEX(Matrix!$C$5:$EV$304,0,$B40)&gt;0),--(INDEX(Matrix!$C$5:$EV$304,0,BT$3)&gt;0)))</f>
        <v>0</v>
      </c>
      <c r="BU40" s="12" t="n">
        <f aca="false">IF(OR($A40="",BU$4=""),"",SUMPRODUCT(--(INDEX(Matrix!$C$5:$EV$304,0,$B40)&gt;0),--(INDEX(Matrix!$C$5:$EV$304,0,BU$3)&gt;0)))</f>
        <v>1</v>
      </c>
      <c r="BV40" s="12" t="n">
        <f aca="false">IF(OR($A40="",BV$4=""),"",SUMPRODUCT(--(INDEX(Matrix!$C$5:$EV$304,0,$B40)&gt;0),--(INDEX(Matrix!$C$5:$EV$304,0,BV$3)&gt;0)))</f>
        <v>0</v>
      </c>
      <c r="BW40" s="12" t="n">
        <f aca="false">IF(OR($A40="",BW$4=""),"",SUMPRODUCT(--(INDEX(Matrix!$C$5:$EV$304,0,$B40)&gt;0),--(INDEX(Matrix!$C$5:$EV$304,0,BW$3)&gt;0)))</f>
        <v>1</v>
      </c>
      <c r="BX40" s="12" t="n">
        <f aca="false">IF(OR($A40="",BX$4=""),"",SUMPRODUCT(--(INDEX(Matrix!$C$5:$EV$304,0,$B40)&gt;0),--(INDEX(Matrix!$C$5:$EV$304,0,BX$3)&gt;0)))</f>
        <v>0</v>
      </c>
      <c r="BY40" s="12" t="n">
        <f aca="false">IF(OR($A40="",BY$4=""),"",SUMPRODUCT(--(INDEX(Matrix!$C$5:$EV$304,0,$B40)&gt;0),--(INDEX(Matrix!$C$5:$EV$304,0,BY$3)&gt;0)))</f>
        <v>0</v>
      </c>
      <c r="BZ40" s="12" t="n">
        <f aca="false">IF(OR($A40="",BZ$4=""),"",SUMPRODUCT(--(INDEX(Matrix!$C$5:$EV$304,0,$B40)&gt;0),--(INDEX(Matrix!$C$5:$EV$304,0,BZ$3)&gt;0)))</f>
        <v>1</v>
      </c>
      <c r="CA40" s="12" t="n">
        <f aca="false">IF(OR($A40="",CA$4=""),"",SUMPRODUCT(--(INDEX(Matrix!$C$5:$EV$304,0,$B40)&gt;0),--(INDEX(Matrix!$C$5:$EV$304,0,CA$3)&gt;0)))</f>
        <v>1</v>
      </c>
      <c r="CB40" s="12" t="n">
        <f aca="false">IF(OR($A40="",CB$4=""),"",SUMPRODUCT(--(INDEX(Matrix!$C$5:$EV$304,0,$B40)&gt;0),--(INDEX(Matrix!$C$5:$EV$304,0,CB$3)&gt;0)))</f>
        <v>0</v>
      </c>
      <c r="CC40" s="12" t="n">
        <f aca="false">IF(OR($A40="",CC$4=""),"",SUMPRODUCT(--(INDEX(Matrix!$C$5:$EV$304,0,$B40)&gt;0),--(INDEX(Matrix!$C$5:$EV$304,0,CC$3)&gt;0)))</f>
        <v>0</v>
      </c>
      <c r="CD40" s="12" t="n">
        <f aca="false">IF(OR($A40="",CD$4=""),"",SUMPRODUCT(--(INDEX(Matrix!$C$5:$EV$304,0,$B40)&gt;0),--(INDEX(Matrix!$C$5:$EV$304,0,CD$3)&gt;0)))</f>
        <v>7</v>
      </c>
      <c r="CE40" s="12" t="n">
        <f aca="false">IF(OR($A40="",CE$4=""),"",SUMPRODUCT(--(INDEX(Matrix!$C$5:$EV$304,0,$B40)&gt;0),--(INDEX(Matrix!$C$5:$EV$304,0,CE$3)&gt;0)))</f>
        <v>5</v>
      </c>
      <c r="CF40" s="12" t="n">
        <f aca="false">IF(OR($A40="",CF$4=""),"",SUMPRODUCT(--(INDEX(Matrix!$C$5:$EV$304,0,$B40)&gt;0),--(INDEX(Matrix!$C$5:$EV$304,0,CF$3)&gt;0)))</f>
        <v>2</v>
      </c>
      <c r="CG40" s="12" t="n">
        <f aca="false">IF(OR($A40="",CG$4=""),"",SUMPRODUCT(--(INDEX(Matrix!$C$5:$EV$304,0,$B40)&gt;0),--(INDEX(Matrix!$C$5:$EV$304,0,CG$3)&gt;0)))</f>
        <v>5</v>
      </c>
      <c r="CH40" s="12" t="n">
        <f aca="false">IF(OR($A40="",CH$4=""),"",SUMPRODUCT(--(INDEX(Matrix!$C$5:$EV$304,0,$B40)&gt;0),--(INDEX(Matrix!$C$5:$EV$304,0,CH$3)&gt;0)))</f>
        <v>1</v>
      </c>
      <c r="CI40" s="12" t="n">
        <f aca="false">IF(OR($A40="",CI$4=""),"",SUMPRODUCT(--(INDEX(Matrix!$C$5:$EV$304,0,$B40)&gt;0),--(INDEX(Matrix!$C$5:$EV$304,0,CI$3)&gt;0)))</f>
        <v>7</v>
      </c>
      <c r="CJ40" s="12" t="n">
        <f aca="false">IF(OR($A40="",CJ$4=""),"",SUMPRODUCT(--(INDEX(Matrix!$C$5:$EV$304,0,$B40)&gt;0),--(INDEX(Matrix!$C$5:$EV$304,0,CJ$3)&gt;0)))</f>
        <v>4</v>
      </c>
      <c r="CK40" s="12" t="n">
        <f aca="false">IF(OR($A40="",CK$4=""),"",SUMPRODUCT(--(INDEX(Matrix!$C$5:$EV$304,0,$B40)&gt;0),--(INDEX(Matrix!$C$5:$EV$304,0,CK$3)&gt;0)))</f>
        <v>9</v>
      </c>
      <c r="CL40" s="12" t="n">
        <f aca="false">IF(OR($A40="",CL$4=""),"",SUMPRODUCT(--(INDEX(Matrix!$C$5:$EV$304,0,$B40)&gt;0),--(INDEX(Matrix!$C$5:$EV$304,0,CL$3)&gt;0)))</f>
        <v>3</v>
      </c>
      <c r="CM40" s="12" t="n">
        <f aca="false">IF(OR($A40="",CM$4=""),"",SUMPRODUCT(--(INDEX(Matrix!$C$5:$EV$304,0,$B40)&gt;0),--(INDEX(Matrix!$C$5:$EV$304,0,CM$3)&gt;0)))</f>
        <v>8</v>
      </c>
      <c r="CN40" s="12" t="n">
        <f aca="false">IF(OR($A40="",CN$4=""),"",SUMPRODUCT(--(INDEX(Matrix!$C$5:$EV$304,0,$B40)&gt;0),--(INDEX(Matrix!$C$5:$EV$304,0,CN$3)&gt;0)))</f>
        <v>8</v>
      </c>
      <c r="CO40" s="12" t="n">
        <f aca="false">IF(OR($A40="",CO$4=""),"",SUMPRODUCT(--(INDEX(Matrix!$C$5:$EV$304,0,$B40)&gt;0),--(INDEX(Matrix!$C$5:$EV$304,0,CO$3)&gt;0)))</f>
        <v>9</v>
      </c>
      <c r="CP40" s="12" t="n">
        <f aca="false">IF(OR($A40="",CP$4=""),"",SUMPRODUCT(--(INDEX(Matrix!$C$5:$EV$304,0,$B40)&gt;0),--(INDEX(Matrix!$C$5:$EV$304,0,CP$3)&gt;0)))</f>
        <v>7</v>
      </c>
      <c r="CQ40" s="12" t="n">
        <f aca="false">IF(OR($A40="",CQ$4=""),"",SUMPRODUCT(--(INDEX(Matrix!$C$5:$EV$304,0,$B40)&gt;0),--(INDEX(Matrix!$C$5:$EV$304,0,CQ$3)&gt;0)))</f>
        <v>7</v>
      </c>
      <c r="CR40" s="12" t="n">
        <f aca="false">IF(OR($A40="",CR$4=""),"",SUMPRODUCT(--(INDEX(Matrix!$C$5:$EV$304,0,$B40)&gt;0),--(INDEX(Matrix!$C$5:$EV$304,0,CR$3)&gt;0)))</f>
        <v>8</v>
      </c>
      <c r="CS40" s="12" t="n">
        <f aca="false">IF(OR($A40="",CS$4=""),"",SUMPRODUCT(--(INDEX(Matrix!$C$5:$EV$304,0,$B40)&gt;0),--(INDEX(Matrix!$C$5:$EV$304,0,CS$3)&gt;0)))</f>
        <v>8</v>
      </c>
      <c r="CT40" s="12" t="n">
        <f aca="false">IF(OR($A40="",CT$4=""),"",SUMPRODUCT(--(INDEX(Matrix!$C$5:$EV$304,0,$B40)&gt;0),--(INDEX(Matrix!$C$5:$EV$304,0,CT$3)&gt;0)))</f>
        <v>8</v>
      </c>
      <c r="CU40" s="12" t="n">
        <f aca="false">IF(OR($A40="",CU$4=""),"",SUMPRODUCT(--(INDEX(Matrix!$C$5:$EV$304,0,$B40)&gt;0),--(INDEX(Matrix!$C$5:$EV$304,0,CU$3)&gt;0)))</f>
        <v>7</v>
      </c>
      <c r="CV40" s="12" t="n">
        <f aca="false">IF(OR($A40="",CV$4=""),"",SUMPRODUCT(--(INDEX(Matrix!$C$5:$EV$304,0,$B40)&gt;0),--(INDEX(Matrix!$C$5:$EV$304,0,CV$3)&gt;0)))</f>
        <v>7</v>
      </c>
      <c r="CW40" s="12" t="n">
        <f aca="false">IF(OR($A40="",CW$4=""),"",SUMPRODUCT(--(INDEX(Matrix!$C$5:$EV$304,0,$B40)&gt;0),--(INDEX(Matrix!$C$5:$EV$304,0,CW$3)&gt;0)))</f>
        <v>5</v>
      </c>
      <c r="CX40" s="12" t="n">
        <f aca="false">IF(OR($A40="",CX$4=""),"",SUMPRODUCT(--(INDEX(Matrix!$C$5:$EV$304,0,$B40)&gt;0),--(INDEX(Matrix!$C$5:$EV$304,0,CX$3)&gt;0)))</f>
        <v>7</v>
      </c>
      <c r="CY40" s="12" t="n">
        <f aca="false">IF(OR($A40="",CY$4=""),"",SUMPRODUCT(--(INDEX(Matrix!$C$5:$EV$304,0,$B40)&gt;0),--(INDEX(Matrix!$C$5:$EV$304,0,CY$3)&gt;0)))</f>
        <v>7</v>
      </c>
      <c r="CZ40" s="12" t="n">
        <f aca="false">IF(OR($A40="",CZ$4=""),"",SUMPRODUCT(--(INDEX(Matrix!$C$5:$EV$304,0,$B40)&gt;0),--(INDEX(Matrix!$C$5:$EV$304,0,CZ$3)&gt;0)))</f>
        <v>0</v>
      </c>
      <c r="DA40" s="12" t="n">
        <f aca="false">IF(OR($A40="",DA$4=""),"",SUMPRODUCT(--(INDEX(Matrix!$C$5:$EV$304,0,$B40)&gt;0),--(INDEX(Matrix!$C$5:$EV$304,0,DA$3)&gt;0)))</f>
        <v>8</v>
      </c>
      <c r="DB40" s="12" t="n">
        <f aca="false">IF(OR($A40="",DB$4=""),"",SUMPRODUCT(--(INDEX(Matrix!$C$5:$EV$304,0,$B40)&gt;0),--(INDEX(Matrix!$C$5:$EV$304,0,DB$3)&gt;0)))</f>
        <v>0</v>
      </c>
      <c r="DC40" s="12" t="n">
        <f aca="false">IF(OR($A40="",DC$4=""),"",SUMPRODUCT(--(INDEX(Matrix!$C$5:$EV$304,0,$B40)&gt;0),--(INDEX(Matrix!$C$5:$EV$304,0,DC$3)&gt;0)))</f>
        <v>0</v>
      </c>
      <c r="DD40" s="12" t="n">
        <f aca="false">IF(OR($A40="",DD$4=""),"",SUMPRODUCT(--(INDEX(Matrix!$C$5:$EV$304,0,$B40)&gt;0),--(INDEX(Matrix!$C$5:$EV$304,0,DD$3)&gt;0)))</f>
        <v>4</v>
      </c>
      <c r="DE40" s="12" t="str">
        <f aca="false">IF(OR($A40="",DE$4=""),"",SUMPRODUCT(--(INDEX(Matrix!$C$5:$EV$304,0,$B40)&gt;0),--(INDEX(Matrix!$C$5:$EV$304,0,DE$3)&gt;0)))</f>
        <v/>
      </c>
      <c r="DF40" s="12" t="str">
        <f aca="false">IF(OR($A40="",DF$4=""),"",SUMPRODUCT(--(INDEX(Matrix!$C$5:$EV$304,0,$B40)&gt;0),--(INDEX(Matrix!$C$5:$EV$304,0,DF$3)&gt;0)))</f>
        <v/>
      </c>
      <c r="DG40" s="12" t="str">
        <f aca="false">IF(OR($A40="",DG$4=""),"",SUMPRODUCT(--(INDEX(Matrix!$C$5:$EV$304,0,$B40)&gt;0),--(INDEX(Matrix!$C$5:$EV$304,0,DG$3)&gt;0)))</f>
        <v/>
      </c>
      <c r="DH40" s="12" t="str">
        <f aca="false">IF(OR($A40="",DH$4=""),"",SUMPRODUCT(--(INDEX(Matrix!$C$5:$EV$304,0,$B40)&gt;0),--(INDEX(Matrix!$C$5:$EV$304,0,DH$3)&gt;0)))</f>
        <v/>
      </c>
      <c r="DI40" s="12" t="str">
        <f aca="false">IF(OR($A40="",DI$4=""),"",SUMPRODUCT(--(INDEX(Matrix!$C$5:$EV$304,0,$B40)&gt;0),--(INDEX(Matrix!$C$5:$EV$304,0,DI$3)&gt;0)))</f>
        <v/>
      </c>
      <c r="DJ40" s="12" t="str">
        <f aca="false">IF(OR($A40="",DJ$4=""),"",SUMPRODUCT(--(INDEX(Matrix!$C$5:$EV$304,0,$B40)&gt;0),--(INDEX(Matrix!$C$5:$EV$304,0,DJ$3)&gt;0)))</f>
        <v/>
      </c>
      <c r="DK40" s="12" t="str">
        <f aca="false">IF(OR($A40="",DK$4=""),"",SUMPRODUCT(--(INDEX(Matrix!$C$5:$EV$304,0,$B40)&gt;0),--(INDEX(Matrix!$C$5:$EV$304,0,DK$3)&gt;0)))</f>
        <v/>
      </c>
      <c r="DL40" s="12" t="str">
        <f aca="false">IF(OR($A40="",DL$4=""),"",SUMPRODUCT(--(INDEX(Matrix!$C$5:$EV$304,0,$B40)&gt;0),--(INDEX(Matrix!$C$5:$EV$304,0,DL$3)&gt;0)))</f>
        <v/>
      </c>
      <c r="DM40" s="12" t="str">
        <f aca="false">IF(OR($A40="",DM$4=""),"",SUMPRODUCT(--(INDEX(Matrix!$C$5:$EV$304,0,$B40)&gt;0),--(INDEX(Matrix!$C$5:$EV$304,0,DM$3)&gt;0)))</f>
        <v/>
      </c>
      <c r="DN40" s="12" t="str">
        <f aca="false">IF(OR($A40="",DN$4=""),"",SUMPRODUCT(--(INDEX(Matrix!$C$5:$EV$304,0,$B40)&gt;0),--(INDEX(Matrix!$C$5:$EV$304,0,DN$3)&gt;0)))</f>
        <v/>
      </c>
      <c r="DO40" s="12" t="str">
        <f aca="false">IF(OR($A40="",DO$4=""),"",SUMPRODUCT(--(INDEX(Matrix!$C$5:$EV$304,0,$B40)&gt;0),--(INDEX(Matrix!$C$5:$EV$304,0,DO$3)&gt;0)))</f>
        <v/>
      </c>
      <c r="DP40" s="12" t="str">
        <f aca="false">IF(OR($A40="",DP$4=""),"",SUMPRODUCT(--(INDEX(Matrix!$C$5:$EV$304,0,$B40)&gt;0),--(INDEX(Matrix!$C$5:$EV$304,0,DP$3)&gt;0)))</f>
        <v/>
      </c>
      <c r="DQ40" s="12" t="str">
        <f aca="false">IF(OR($A40="",DQ$4=""),"",SUMPRODUCT(--(INDEX(Matrix!$C$5:$EV$304,0,$B40)&gt;0),--(INDEX(Matrix!$C$5:$EV$304,0,DQ$3)&gt;0)))</f>
        <v/>
      </c>
      <c r="DR40" s="12" t="str">
        <f aca="false">IF(OR($A40="",DR$4=""),"",SUMPRODUCT(--(INDEX(Matrix!$C$5:$EV$304,0,$B40)&gt;0),--(INDEX(Matrix!$C$5:$EV$304,0,DR$3)&gt;0)))</f>
        <v/>
      </c>
      <c r="DS40" s="12" t="str">
        <f aca="false">IF(OR($A40="",DS$4=""),"",SUMPRODUCT(--(INDEX(Matrix!$C$5:$EV$304,0,$B40)&gt;0),--(INDEX(Matrix!$C$5:$EV$304,0,DS$3)&gt;0)))</f>
        <v/>
      </c>
      <c r="DT40" s="12" t="str">
        <f aca="false">IF(OR($A40="",DT$4=""),"",SUMPRODUCT(--(INDEX(Matrix!$C$5:$EV$304,0,$B40)&gt;0),--(INDEX(Matrix!$C$5:$EV$304,0,DT$3)&gt;0)))</f>
        <v/>
      </c>
      <c r="DU40" s="12" t="str">
        <f aca="false">IF(OR($A40="",DU$4=""),"",SUMPRODUCT(--(INDEX(Matrix!$C$5:$EV$304,0,$B40)&gt;0),--(INDEX(Matrix!$C$5:$EV$304,0,DU$3)&gt;0)))</f>
        <v/>
      </c>
      <c r="DV40" s="12" t="str">
        <f aca="false">IF(OR($A40="",DV$4=""),"",SUMPRODUCT(--(INDEX(Matrix!$C$5:$EV$304,0,$B40)&gt;0),--(INDEX(Matrix!$C$5:$EV$304,0,DV$3)&gt;0)))</f>
        <v/>
      </c>
      <c r="DW40" s="12" t="str">
        <f aca="false">IF(OR($A40="",DW$4=""),"",SUMPRODUCT(--(INDEX(Matrix!$C$5:$EV$304,0,$B40)&gt;0),--(INDEX(Matrix!$C$5:$EV$304,0,DW$3)&gt;0)))</f>
        <v/>
      </c>
      <c r="DX40" s="12" t="str">
        <f aca="false">IF(OR($A40="",DX$4=""),"",SUMPRODUCT(--(INDEX(Matrix!$C$5:$EV$304,0,$B40)&gt;0),--(INDEX(Matrix!$C$5:$EV$304,0,DX$3)&gt;0)))</f>
        <v/>
      </c>
      <c r="DY40" s="12" t="str">
        <f aca="false">IF(OR($A40="",DY$4=""),"",SUMPRODUCT(--(INDEX(Matrix!$C$5:$EV$304,0,$B40)&gt;0),--(INDEX(Matrix!$C$5:$EV$304,0,DY$3)&gt;0)))</f>
        <v/>
      </c>
      <c r="DZ40" s="12" t="str">
        <f aca="false">IF(OR($A40="",DZ$4=""),"",SUMPRODUCT(--(INDEX(Matrix!$C$5:$EV$304,0,$B40)&gt;0),--(INDEX(Matrix!$C$5:$EV$304,0,DZ$3)&gt;0)))</f>
        <v/>
      </c>
      <c r="EA40" s="12" t="str">
        <f aca="false">IF(OR($A40="",EA$4=""),"",SUMPRODUCT(--(INDEX(Matrix!$C$5:$EV$304,0,$B40)&gt;0),--(INDEX(Matrix!$C$5:$EV$304,0,EA$3)&gt;0)))</f>
        <v/>
      </c>
      <c r="EB40" s="12" t="str">
        <f aca="false">IF(OR($A40="",EB$4=""),"",SUMPRODUCT(--(INDEX(Matrix!$C$5:$EV$304,0,$B40)&gt;0),--(INDEX(Matrix!$C$5:$EV$304,0,EB$3)&gt;0)))</f>
        <v/>
      </c>
      <c r="EC40" s="12" t="str">
        <f aca="false">IF(OR($A40="",EC$4=""),"",SUMPRODUCT(--(INDEX(Matrix!$C$5:$EV$304,0,$B40)&gt;0),--(INDEX(Matrix!$C$5:$EV$304,0,EC$3)&gt;0)))</f>
        <v/>
      </c>
      <c r="ED40" s="12" t="str">
        <f aca="false">IF(OR($A40="",ED$4=""),"",SUMPRODUCT(--(INDEX(Matrix!$C$5:$EV$304,0,$B40)&gt;0),--(INDEX(Matrix!$C$5:$EV$304,0,ED$3)&gt;0)))</f>
        <v/>
      </c>
      <c r="EE40" s="12" t="str">
        <f aca="false">IF(OR($A40="",EE$4=""),"",SUMPRODUCT(--(INDEX(Matrix!$C$5:$EV$304,0,$B40)&gt;0),--(INDEX(Matrix!$C$5:$EV$304,0,EE$3)&gt;0)))</f>
        <v/>
      </c>
      <c r="EF40" s="12" t="str">
        <f aca="false">IF(OR($A40="",EF$4=""),"",SUMPRODUCT(--(INDEX(Matrix!$C$5:$EV$304,0,$B40)&gt;0),--(INDEX(Matrix!$C$5:$EV$304,0,EF$3)&gt;0)))</f>
        <v/>
      </c>
      <c r="EG40" s="12" t="str">
        <f aca="false">IF(OR($A40="",EG$4=""),"",SUMPRODUCT(--(INDEX(Matrix!$C$5:$EV$304,0,$B40)&gt;0),--(INDEX(Matrix!$C$5:$EV$304,0,EG$3)&gt;0)))</f>
        <v/>
      </c>
      <c r="EH40" s="12" t="str">
        <f aca="false">IF(OR($A40="",EH$4=""),"",SUMPRODUCT(--(INDEX(Matrix!$C$5:$EV$304,0,$B40)&gt;0),--(INDEX(Matrix!$C$5:$EV$304,0,EH$3)&gt;0)))</f>
        <v/>
      </c>
      <c r="EI40" s="12" t="str">
        <f aca="false">IF(OR($A40="",EI$4=""),"",SUMPRODUCT(--(INDEX(Matrix!$C$5:$EV$304,0,$B40)&gt;0),--(INDEX(Matrix!$C$5:$EV$304,0,EI$3)&gt;0)))</f>
        <v/>
      </c>
      <c r="EJ40" s="12" t="str">
        <f aca="false">IF(OR($A40="",EJ$4=""),"",SUMPRODUCT(--(INDEX(Matrix!$C$5:$EV$304,0,$B40)&gt;0),--(INDEX(Matrix!$C$5:$EV$304,0,EJ$3)&gt;0)))</f>
        <v/>
      </c>
      <c r="EK40" s="12" t="str">
        <f aca="false">IF(OR($A40="",EK$4=""),"",SUMPRODUCT(--(INDEX(Matrix!$C$5:$EV$304,0,$B40)&gt;0),--(INDEX(Matrix!$C$5:$EV$304,0,EK$3)&gt;0)))</f>
        <v/>
      </c>
      <c r="EL40" s="12" t="str">
        <f aca="false">IF(OR($A40="",EL$4=""),"",SUMPRODUCT(--(INDEX(Matrix!$C$5:$EV$304,0,$B40)&gt;0),--(INDEX(Matrix!$C$5:$EV$304,0,EL$3)&gt;0)))</f>
        <v/>
      </c>
      <c r="EM40" s="12" t="str">
        <f aca="false">IF(OR($A40="",EM$4=""),"",SUMPRODUCT(--(INDEX(Matrix!$C$5:$EV$304,0,$B40)&gt;0),--(INDEX(Matrix!$C$5:$EV$304,0,EM$3)&gt;0)))</f>
        <v/>
      </c>
      <c r="EN40" s="12" t="str">
        <f aca="false">IF(OR($A40="",EN$4=""),"",SUMPRODUCT(--(INDEX(Matrix!$C$5:$EV$304,0,$B40)&gt;0),--(INDEX(Matrix!$C$5:$EV$304,0,EN$3)&gt;0)))</f>
        <v/>
      </c>
      <c r="EO40" s="12" t="str">
        <f aca="false">IF(OR($A40="",EO$4=""),"",SUMPRODUCT(--(INDEX(Matrix!$C$5:$EV$304,0,$B40)&gt;0),--(INDEX(Matrix!$C$5:$EV$304,0,EO$3)&gt;0)))</f>
        <v/>
      </c>
      <c r="EP40" s="12" t="str">
        <f aca="false">IF(OR($A40="",EP$4=""),"",SUMPRODUCT(--(INDEX(Matrix!$C$5:$EV$304,0,$B40)&gt;0),--(INDEX(Matrix!$C$5:$EV$304,0,EP$3)&gt;0)))</f>
        <v/>
      </c>
      <c r="EQ40" s="12" t="str">
        <f aca="false">IF(OR($A40="",EQ$4=""),"",SUMPRODUCT(--(INDEX(Matrix!$C$5:$EV$304,0,$B40)&gt;0),--(INDEX(Matrix!$C$5:$EV$304,0,EQ$3)&gt;0)))</f>
        <v/>
      </c>
      <c r="ER40" s="12" t="str">
        <f aca="false">IF(OR($A40="",ER$4=""),"",SUMPRODUCT(--(INDEX(Matrix!$C$5:$EV$304,0,$B40)&gt;0),--(INDEX(Matrix!$C$5:$EV$304,0,ER$3)&gt;0)))</f>
        <v/>
      </c>
      <c r="ES40" s="12" t="str">
        <f aca="false">IF(OR($A40="",ES$4=""),"",SUMPRODUCT(--(INDEX(Matrix!$C$5:$EV$304,0,$B40)&gt;0),--(INDEX(Matrix!$C$5:$EV$304,0,ES$3)&gt;0)))</f>
        <v/>
      </c>
      <c r="ET40" s="12" t="str">
        <f aca="false">IF(OR($A40="",ET$4=""),"",SUMPRODUCT(--(INDEX(Matrix!$C$5:$EV$304,0,$B40)&gt;0),--(INDEX(Matrix!$C$5:$EV$304,0,ET$3)&gt;0)))</f>
        <v/>
      </c>
      <c r="EU40" s="12" t="str">
        <f aca="false">IF(OR($A40="",EU$4=""),"",SUMPRODUCT(--(INDEX(Matrix!$C$5:$EV$304,0,$B40)&gt;0),--(INDEX(Matrix!$C$5:$EV$304,0,EU$3)&gt;0)))</f>
        <v/>
      </c>
      <c r="EV40" s="12" t="str">
        <f aca="false">IF(OR($A40="",EV$4=""),"",SUMPRODUCT(--(INDEX(Matrix!$C$5:$EV$304,0,$B40)&gt;0),--(INDEX(Matrix!$C$5:$EV$304,0,EV$3)&gt;0)))</f>
        <v/>
      </c>
    </row>
    <row r="41" customFormat="false" ht="15" hidden="false" customHeight="false" outlineLevel="0" collapsed="false">
      <c r="A41" s="6" t="str">
        <f aca="false">IF(INDEX(Products!$A$2:$A$151,$B41)="","",INDEX(Products!$A$2:$A$151,$B41))</f>
        <v>Ozanimod 0.23/0.46</v>
      </c>
      <c r="B41" s="23" t="n">
        <v>37</v>
      </c>
      <c r="C41" s="12" t="n">
        <f aca="false">IF(OR($A41="",C$4=""),"",SUMPRODUCT(--(INDEX(Matrix!$C$5:$EV$304,0,$B41)&gt;0),--(INDEX(Matrix!$C$5:$EV$304,0,C$3)&gt;0)))</f>
        <v>3</v>
      </c>
      <c r="D41" s="12" t="n">
        <f aca="false">IF(OR($A41="",D$4=""),"",SUMPRODUCT(--(INDEX(Matrix!$C$5:$EV$304,0,$B41)&gt;0),--(INDEX(Matrix!$C$5:$EV$304,0,D$3)&gt;0)))</f>
        <v>3</v>
      </c>
      <c r="E41" s="12" t="n">
        <f aca="false">IF(OR($A41="",E$4=""),"",SUMPRODUCT(--(INDEX(Matrix!$C$5:$EV$304,0,$B41)&gt;0),--(INDEX(Matrix!$C$5:$EV$304,0,E$3)&gt;0)))</f>
        <v>3</v>
      </c>
      <c r="F41" s="12" t="n">
        <f aca="false">IF(OR($A41="",F$4=""),"",SUMPRODUCT(--(INDEX(Matrix!$C$5:$EV$304,0,$B41)&gt;0),--(INDEX(Matrix!$C$5:$EV$304,0,F$3)&gt;0)))</f>
        <v>4</v>
      </c>
      <c r="G41" s="12" t="n">
        <f aca="false">IF(OR($A41="",G$4=""),"",SUMPRODUCT(--(INDEX(Matrix!$C$5:$EV$304,0,$B41)&gt;0),--(INDEX(Matrix!$C$5:$EV$304,0,G$3)&gt;0)))</f>
        <v>4</v>
      </c>
      <c r="H41" s="12" t="n">
        <f aca="false">IF(OR($A41="",H$4=""),"",SUMPRODUCT(--(INDEX(Matrix!$C$5:$EV$304,0,$B41)&gt;0),--(INDEX(Matrix!$C$5:$EV$304,0,H$3)&gt;0)))</f>
        <v>4</v>
      </c>
      <c r="I41" s="12" t="n">
        <f aca="false">IF(OR($A41="",I$4=""),"",SUMPRODUCT(--(INDEX(Matrix!$C$5:$EV$304,0,$B41)&gt;0),--(INDEX(Matrix!$C$5:$EV$304,0,I$3)&gt;0)))</f>
        <v>4</v>
      </c>
      <c r="J41" s="12" t="n">
        <f aca="false">IF(OR($A41="",J$4=""),"",SUMPRODUCT(--(INDEX(Matrix!$C$5:$EV$304,0,$B41)&gt;0),--(INDEX(Matrix!$C$5:$EV$304,0,J$3)&gt;0)))</f>
        <v>4</v>
      </c>
      <c r="K41" s="12" t="n">
        <f aca="false">IF(OR($A41="",K$4=""),"",SUMPRODUCT(--(INDEX(Matrix!$C$5:$EV$304,0,$B41)&gt;0),--(INDEX(Matrix!$C$5:$EV$304,0,K$3)&gt;0)))</f>
        <v>4</v>
      </c>
      <c r="L41" s="12" t="n">
        <f aca="false">IF(OR($A41="",L$4=""),"",SUMPRODUCT(--(INDEX(Matrix!$C$5:$EV$304,0,$B41)&gt;0),--(INDEX(Matrix!$C$5:$EV$304,0,L$3)&gt;0)))</f>
        <v>4</v>
      </c>
      <c r="M41" s="12" t="n">
        <f aca="false">IF(OR($A41="",M$4=""),"",SUMPRODUCT(--(INDEX(Matrix!$C$5:$EV$304,0,$B41)&gt;0),--(INDEX(Matrix!$C$5:$EV$304,0,M$3)&gt;0)))</f>
        <v>4</v>
      </c>
      <c r="N41" s="12" t="n">
        <f aca="false">IF(OR($A41="",N$4=""),"",SUMPRODUCT(--(INDEX(Matrix!$C$5:$EV$304,0,$B41)&gt;0),--(INDEX(Matrix!$C$5:$EV$304,0,N$3)&gt;0)))</f>
        <v>4</v>
      </c>
      <c r="O41" s="12" t="n">
        <f aca="false">IF(OR($A41="",O$4=""),"",SUMPRODUCT(--(INDEX(Matrix!$C$5:$EV$304,0,$B41)&gt;0),--(INDEX(Matrix!$C$5:$EV$304,0,O$3)&gt;0)))</f>
        <v>4</v>
      </c>
      <c r="P41" s="12" t="n">
        <f aca="false">IF(OR($A41="",P$4=""),"",SUMPRODUCT(--(INDEX(Matrix!$C$5:$EV$304,0,$B41)&gt;0),--(INDEX(Matrix!$C$5:$EV$304,0,P$3)&gt;0)))</f>
        <v>4</v>
      </c>
      <c r="Q41" s="12" t="n">
        <f aca="false">IF(OR($A41="",Q$4=""),"",SUMPRODUCT(--(INDEX(Matrix!$C$5:$EV$304,0,$B41)&gt;0),--(INDEX(Matrix!$C$5:$EV$304,0,Q$3)&gt;0)))</f>
        <v>4</v>
      </c>
      <c r="R41" s="12" t="n">
        <f aca="false">IF(OR($A41="",R$4=""),"",SUMPRODUCT(--(INDEX(Matrix!$C$5:$EV$304,0,$B41)&gt;0),--(INDEX(Matrix!$C$5:$EV$304,0,R$3)&gt;0)))</f>
        <v>4</v>
      </c>
      <c r="S41" s="12" t="n">
        <f aca="false">IF(OR($A41="",S$4=""),"",SUMPRODUCT(--(INDEX(Matrix!$C$5:$EV$304,0,$B41)&gt;0),--(INDEX(Matrix!$C$5:$EV$304,0,S$3)&gt;0)))</f>
        <v>4</v>
      </c>
      <c r="T41" s="12" t="n">
        <f aca="false">IF(OR($A41="",T$4=""),"",SUMPRODUCT(--(INDEX(Matrix!$C$5:$EV$304,0,$B41)&gt;0),--(INDEX(Matrix!$C$5:$EV$304,0,T$3)&gt;0)))</f>
        <v>4</v>
      </c>
      <c r="U41" s="12" t="n">
        <f aca="false">IF(OR($A41="",U$4=""),"",SUMPRODUCT(--(INDEX(Matrix!$C$5:$EV$304,0,$B41)&gt;0),--(INDEX(Matrix!$C$5:$EV$304,0,U$3)&gt;0)))</f>
        <v>0</v>
      </c>
      <c r="V41" s="12" t="n">
        <f aca="false">IF(OR($A41="",V$4=""),"",SUMPRODUCT(--(INDEX(Matrix!$C$5:$EV$304,0,$B41)&gt;0),--(INDEX(Matrix!$C$5:$EV$304,0,V$3)&gt;0)))</f>
        <v>0</v>
      </c>
      <c r="W41" s="12" t="n">
        <f aca="false">IF(OR($A41="",W$4=""),"",SUMPRODUCT(--(INDEX(Matrix!$C$5:$EV$304,0,$B41)&gt;0),--(INDEX(Matrix!$C$5:$EV$304,0,W$3)&gt;0)))</f>
        <v>3</v>
      </c>
      <c r="X41" s="12" t="n">
        <f aca="false">IF(OR($A41="",X$4=""),"",SUMPRODUCT(--(INDEX(Matrix!$C$5:$EV$304,0,$B41)&gt;0),--(INDEX(Matrix!$C$5:$EV$304,0,X$3)&gt;0)))</f>
        <v>3</v>
      </c>
      <c r="Y41" s="12" t="n">
        <f aca="false">IF(OR($A41="",Y$4=""),"",SUMPRODUCT(--(INDEX(Matrix!$C$5:$EV$304,0,$B41)&gt;0),--(INDEX(Matrix!$C$5:$EV$304,0,Y$3)&gt;0)))</f>
        <v>3</v>
      </c>
      <c r="Z41" s="12" t="n">
        <f aca="false">IF(OR($A41="",Z$4=""),"",SUMPRODUCT(--(INDEX(Matrix!$C$5:$EV$304,0,$B41)&gt;0),--(INDEX(Matrix!$C$5:$EV$304,0,Z$3)&gt;0)))</f>
        <v>3</v>
      </c>
      <c r="AA41" s="12" t="n">
        <f aca="false">IF(OR($A41="",AA$4=""),"",SUMPRODUCT(--(INDEX(Matrix!$C$5:$EV$304,0,$B41)&gt;0),--(INDEX(Matrix!$C$5:$EV$304,0,AA$3)&gt;0)))</f>
        <v>5</v>
      </c>
      <c r="AB41" s="12" t="n">
        <f aca="false">IF(OR($A41="",AB$4=""),"",SUMPRODUCT(--(INDEX(Matrix!$C$5:$EV$304,0,$B41)&gt;0),--(INDEX(Matrix!$C$5:$EV$304,0,AB$3)&gt;0)))</f>
        <v>1</v>
      </c>
      <c r="AC41" s="12" t="n">
        <f aca="false">IF(OR($A41="",AC$4=""),"",SUMPRODUCT(--(INDEX(Matrix!$C$5:$EV$304,0,$B41)&gt;0),--(INDEX(Matrix!$C$5:$EV$304,0,AC$3)&gt;0)))</f>
        <v>1</v>
      </c>
      <c r="AD41" s="12" t="n">
        <f aca="false">IF(OR($A41="",AD$4=""),"",SUMPRODUCT(--(INDEX(Matrix!$C$5:$EV$304,0,$B41)&gt;0),--(INDEX(Matrix!$C$5:$EV$304,0,AD$3)&gt;0)))</f>
        <v>0</v>
      </c>
      <c r="AE41" s="12" t="n">
        <f aca="false">IF(OR($A41="",AE$4=""),"",SUMPRODUCT(--(INDEX(Matrix!$C$5:$EV$304,0,$B41)&gt;0),--(INDEX(Matrix!$C$5:$EV$304,0,AE$3)&gt;0)))</f>
        <v>4</v>
      </c>
      <c r="AF41" s="12" t="n">
        <f aca="false">IF(OR($A41="",AF$4=""),"",SUMPRODUCT(--(INDEX(Matrix!$C$5:$EV$304,0,$B41)&gt;0),--(INDEX(Matrix!$C$5:$EV$304,0,AF$3)&gt;0)))</f>
        <v>4</v>
      </c>
      <c r="AG41" s="12" t="n">
        <f aca="false">IF(OR($A41="",AG$4=""),"",SUMPRODUCT(--(INDEX(Matrix!$C$5:$EV$304,0,$B41)&gt;0),--(INDEX(Matrix!$C$5:$EV$304,0,AG$3)&gt;0)))</f>
        <v>4</v>
      </c>
      <c r="AH41" s="12" t="n">
        <f aca="false">IF(OR($A41="",AH$4=""),"",SUMPRODUCT(--(INDEX(Matrix!$C$5:$EV$304,0,$B41)&gt;0),--(INDEX(Matrix!$C$5:$EV$304,0,AH$3)&gt;0)))</f>
        <v>3</v>
      </c>
      <c r="AI41" s="12" t="n">
        <f aca="false">IF(OR($A41="",AI$4=""),"",SUMPRODUCT(--(INDEX(Matrix!$C$5:$EV$304,0,$B41)&gt;0),--(INDEX(Matrix!$C$5:$EV$304,0,AI$3)&gt;0)))</f>
        <v>4</v>
      </c>
      <c r="AJ41" s="12" t="n">
        <f aca="false">IF(OR($A41="",AJ$4=""),"",SUMPRODUCT(--(INDEX(Matrix!$C$5:$EV$304,0,$B41)&gt;0),--(INDEX(Matrix!$C$5:$EV$304,0,AJ$3)&gt;0)))</f>
        <v>4</v>
      </c>
      <c r="AK41" s="12" t="n">
        <f aca="false">IF(OR($A41="",AK$4=""),"",SUMPRODUCT(--(INDEX(Matrix!$C$5:$EV$304,0,$B41)&gt;0),--(INDEX(Matrix!$C$5:$EV$304,0,AK$3)&gt;0)))</f>
        <v>3</v>
      </c>
      <c r="AL41" s="12" t="n">
        <f aca="false">IF(OR($A41="",AL$4=""),"",SUMPRODUCT(--(INDEX(Matrix!$C$5:$EV$304,0,$B41)&gt;0),--(INDEX(Matrix!$C$5:$EV$304,0,AL$3)&gt;0)))</f>
        <v>3</v>
      </c>
      <c r="AM41" s="12" t="n">
        <f aca="false">IF(OR($A41="",AM$4=""),"",SUMPRODUCT(--(INDEX(Matrix!$C$5:$EV$304,0,$B41)&gt;0),--(INDEX(Matrix!$C$5:$EV$304,0,AM$3)&gt;0)))</f>
        <v>7</v>
      </c>
      <c r="AN41" s="12" t="n">
        <f aca="false">IF(OR($A41="",AN$4=""),"",SUMPRODUCT(--(INDEX(Matrix!$C$5:$EV$304,0,$B41)&gt;0),--(INDEX(Matrix!$C$5:$EV$304,0,AN$3)&gt;0)))</f>
        <v>7</v>
      </c>
      <c r="AO41" s="12" t="n">
        <f aca="false">IF(OR($A41="",AO$4=""),"",SUMPRODUCT(--(INDEX(Matrix!$C$5:$EV$304,0,$B41)&gt;0),--(INDEX(Matrix!$C$5:$EV$304,0,AO$3)&gt;0)))</f>
        <v>1</v>
      </c>
      <c r="AP41" s="12" t="n">
        <f aca="false">IF(OR($A41="",AP$4=""),"",SUMPRODUCT(--(INDEX(Matrix!$C$5:$EV$304,0,$B41)&gt;0),--(INDEX(Matrix!$C$5:$EV$304,0,AP$3)&gt;0)))</f>
        <v>1</v>
      </c>
      <c r="AQ41" s="12" t="n">
        <f aca="false">IF(OR($A41="",AQ$4=""),"",SUMPRODUCT(--(INDEX(Matrix!$C$5:$EV$304,0,$B41)&gt;0),--(INDEX(Matrix!$C$5:$EV$304,0,AQ$3)&gt;0)))</f>
        <v>1</v>
      </c>
      <c r="AR41" s="12" t="n">
        <f aca="false">IF(OR($A41="",AR$4=""),"",SUMPRODUCT(--(INDEX(Matrix!$C$5:$EV$304,0,$B41)&gt;0),--(INDEX(Matrix!$C$5:$EV$304,0,AR$3)&gt;0)))</f>
        <v>1</v>
      </c>
      <c r="AS41" s="12" t="n">
        <f aca="false">IF(OR($A41="",AS$4=""),"",SUMPRODUCT(--(INDEX(Matrix!$C$5:$EV$304,0,$B41)&gt;0),--(INDEX(Matrix!$C$5:$EV$304,0,AS$3)&gt;0)))</f>
        <v>1</v>
      </c>
      <c r="AT41" s="12" t="n">
        <f aca="false">IF(OR($A41="",AT$4=""),"",SUMPRODUCT(--(INDEX(Matrix!$C$5:$EV$304,0,$B41)&gt;0),--(INDEX(Matrix!$C$5:$EV$304,0,AT$3)&gt;0)))</f>
        <v>1</v>
      </c>
      <c r="AU41" s="12" t="n">
        <f aca="false">IF(OR($A41="",AU$4=""),"",SUMPRODUCT(--(INDEX(Matrix!$C$5:$EV$304,0,$B41)&gt;0),--(INDEX(Matrix!$C$5:$EV$304,0,AU$3)&gt;0)))</f>
        <v>0</v>
      </c>
      <c r="AV41" s="12" t="n">
        <f aca="false">IF(OR($A41="",AV$4=""),"",SUMPRODUCT(--(INDEX(Matrix!$C$5:$EV$304,0,$B41)&gt;0),--(INDEX(Matrix!$C$5:$EV$304,0,AV$3)&gt;0)))</f>
        <v>4</v>
      </c>
      <c r="AW41" s="12" t="n">
        <f aca="false">IF(OR($A41="",AW$4=""),"",SUMPRODUCT(--(INDEX(Matrix!$C$5:$EV$304,0,$B41)&gt;0),--(INDEX(Matrix!$C$5:$EV$304,0,AW$3)&gt;0)))</f>
        <v>4</v>
      </c>
      <c r="AX41" s="12" t="n">
        <f aca="false">IF(OR($A41="",AX$4=""),"",SUMPRODUCT(--(INDEX(Matrix!$C$5:$EV$304,0,$B41)&gt;0),--(INDEX(Matrix!$C$5:$EV$304,0,AX$3)&gt;0)))</f>
        <v>4</v>
      </c>
      <c r="AY41" s="12" t="n">
        <f aca="false">IF(OR($A41="",AY$4=""),"",SUMPRODUCT(--(INDEX(Matrix!$C$5:$EV$304,0,$B41)&gt;0),--(INDEX(Matrix!$C$5:$EV$304,0,AY$3)&gt;0)))</f>
        <v>4</v>
      </c>
      <c r="AZ41" s="12" t="n">
        <f aca="false">IF(OR($A41="",AZ$4=""),"",SUMPRODUCT(--(INDEX(Matrix!$C$5:$EV$304,0,$B41)&gt;0),--(INDEX(Matrix!$C$5:$EV$304,0,AZ$3)&gt;0)))</f>
        <v>4</v>
      </c>
      <c r="BA41" s="12" t="n">
        <f aca="false">IF(OR($A41="",BA$4=""),"",SUMPRODUCT(--(INDEX(Matrix!$C$5:$EV$304,0,$B41)&gt;0),--(INDEX(Matrix!$C$5:$EV$304,0,BA$3)&gt;0)))</f>
        <v>4</v>
      </c>
      <c r="BB41" s="12" t="n">
        <f aca="false">IF(OR($A41="",BB$4=""),"",SUMPRODUCT(--(INDEX(Matrix!$C$5:$EV$304,0,$B41)&gt;0),--(INDEX(Matrix!$C$5:$EV$304,0,BB$3)&gt;0)))</f>
        <v>3</v>
      </c>
      <c r="BC41" s="12" t="n">
        <f aca="false">IF(OR($A41="",BC$4=""),"",SUMPRODUCT(--(INDEX(Matrix!$C$5:$EV$304,0,$B41)&gt;0),--(INDEX(Matrix!$C$5:$EV$304,0,BC$3)&gt;0)))</f>
        <v>3</v>
      </c>
      <c r="BD41" s="12" t="n">
        <f aca="false">IF(OR($A41="",BD$4=""),"",SUMPRODUCT(--(INDEX(Matrix!$C$5:$EV$304,0,$B41)&gt;0),--(INDEX(Matrix!$C$5:$EV$304,0,BD$3)&gt;0)))</f>
        <v>3</v>
      </c>
      <c r="BE41" s="12" t="n">
        <f aca="false">IF(OR($A41="",BE$4=""),"",SUMPRODUCT(--(INDEX(Matrix!$C$5:$EV$304,0,$B41)&gt;0),--(INDEX(Matrix!$C$5:$EV$304,0,BE$3)&gt;0)))</f>
        <v>3</v>
      </c>
      <c r="BF41" s="12" t="n">
        <f aca="false">IF(OR($A41="",BF$4=""),"",SUMPRODUCT(--(INDEX(Matrix!$C$5:$EV$304,0,$B41)&gt;0),--(INDEX(Matrix!$C$5:$EV$304,0,BF$3)&gt;0)))</f>
        <v>3</v>
      </c>
      <c r="BG41" s="12" t="n">
        <f aca="false">IF(OR($A41="",BG$4=""),"",SUMPRODUCT(--(INDEX(Matrix!$C$5:$EV$304,0,$B41)&gt;0),--(INDEX(Matrix!$C$5:$EV$304,0,BG$3)&gt;0)))</f>
        <v>3</v>
      </c>
      <c r="BH41" s="12" t="n">
        <f aca="false">IF(OR($A41="",BH$4=""),"",SUMPRODUCT(--(INDEX(Matrix!$C$5:$EV$304,0,$B41)&gt;0),--(INDEX(Matrix!$C$5:$EV$304,0,BH$3)&gt;0)))</f>
        <v>3</v>
      </c>
      <c r="BI41" s="12" t="n">
        <f aca="false">IF(OR($A41="",BI$4=""),"",SUMPRODUCT(--(INDEX(Matrix!$C$5:$EV$304,0,$B41)&gt;0),--(INDEX(Matrix!$C$5:$EV$304,0,BI$3)&gt;0)))</f>
        <v>3</v>
      </c>
      <c r="BJ41" s="12" t="n">
        <f aca="false">IF(OR($A41="",BJ$4=""),"",SUMPRODUCT(--(INDEX(Matrix!$C$5:$EV$304,0,$B41)&gt;0),--(INDEX(Matrix!$C$5:$EV$304,0,BJ$3)&gt;0)))</f>
        <v>0</v>
      </c>
      <c r="BK41" s="12" t="n">
        <f aca="false">IF(OR($A41="",BK$4=""),"",SUMPRODUCT(--(INDEX(Matrix!$C$5:$EV$304,0,$B41)&gt;0),--(INDEX(Matrix!$C$5:$EV$304,0,BK$3)&gt;0)))</f>
        <v>4</v>
      </c>
      <c r="BL41" s="12" t="n">
        <f aca="false">IF(OR($A41="",BL$4=""),"",SUMPRODUCT(--(INDEX(Matrix!$C$5:$EV$304,0,$B41)&gt;0),--(INDEX(Matrix!$C$5:$EV$304,0,BL$3)&gt;0)))</f>
        <v>4</v>
      </c>
      <c r="BM41" s="12" t="n">
        <f aca="false">IF(OR($A41="",BM$4=""),"",SUMPRODUCT(--(INDEX(Matrix!$C$5:$EV$304,0,$B41)&gt;0),--(INDEX(Matrix!$C$5:$EV$304,0,BM$3)&gt;0)))</f>
        <v>4</v>
      </c>
      <c r="BN41" s="12" t="n">
        <f aca="false">IF(OR($A41="",BN$4=""),"",SUMPRODUCT(--(INDEX(Matrix!$C$5:$EV$304,0,$B41)&gt;0),--(INDEX(Matrix!$C$5:$EV$304,0,BN$3)&gt;0)))</f>
        <v>3</v>
      </c>
      <c r="BO41" s="12" t="n">
        <f aca="false">IF(OR($A41="",BO$4=""),"",SUMPRODUCT(--(INDEX(Matrix!$C$5:$EV$304,0,$B41)&gt;0),--(INDEX(Matrix!$C$5:$EV$304,0,BO$3)&gt;0)))</f>
        <v>3</v>
      </c>
      <c r="BP41" s="12" t="n">
        <f aca="false">IF(OR($A41="",BP$4=""),"",SUMPRODUCT(--(INDEX(Matrix!$C$5:$EV$304,0,$B41)&gt;0),--(INDEX(Matrix!$C$5:$EV$304,0,BP$3)&gt;0)))</f>
        <v>0</v>
      </c>
      <c r="BQ41" s="12" t="n">
        <f aca="false">IF(OR($A41="",BQ$4=""),"",SUMPRODUCT(--(INDEX(Matrix!$C$5:$EV$304,0,$B41)&gt;0),--(INDEX(Matrix!$C$5:$EV$304,0,BQ$3)&gt;0)))</f>
        <v>0</v>
      </c>
      <c r="BR41" s="12" t="n">
        <f aca="false">IF(OR($A41="",BR$4=""),"",SUMPRODUCT(--(INDEX(Matrix!$C$5:$EV$304,0,$B41)&gt;0),--(INDEX(Matrix!$C$5:$EV$304,0,BR$3)&gt;0)))</f>
        <v>0</v>
      </c>
      <c r="BS41" s="12" t="n">
        <f aca="false">IF(OR($A41="",BS$4=""),"",SUMPRODUCT(--(INDEX(Matrix!$C$5:$EV$304,0,$B41)&gt;0),--(INDEX(Matrix!$C$5:$EV$304,0,BS$3)&gt;0)))</f>
        <v>0</v>
      </c>
      <c r="BT41" s="12" t="n">
        <f aca="false">IF(OR($A41="",BT$4=""),"",SUMPRODUCT(--(INDEX(Matrix!$C$5:$EV$304,0,$B41)&gt;0),--(INDEX(Matrix!$C$5:$EV$304,0,BT$3)&gt;0)))</f>
        <v>0</v>
      </c>
      <c r="BU41" s="12" t="n">
        <f aca="false">IF(OR($A41="",BU$4=""),"",SUMPRODUCT(--(INDEX(Matrix!$C$5:$EV$304,0,$B41)&gt;0),--(INDEX(Matrix!$C$5:$EV$304,0,BU$3)&gt;0)))</f>
        <v>1</v>
      </c>
      <c r="BV41" s="12" t="n">
        <f aca="false">IF(OR($A41="",BV$4=""),"",SUMPRODUCT(--(INDEX(Matrix!$C$5:$EV$304,0,$B41)&gt;0),--(INDEX(Matrix!$C$5:$EV$304,0,BV$3)&gt;0)))</f>
        <v>0</v>
      </c>
      <c r="BW41" s="12" t="n">
        <f aca="false">IF(OR($A41="",BW$4=""),"",SUMPRODUCT(--(INDEX(Matrix!$C$5:$EV$304,0,$B41)&gt;0),--(INDEX(Matrix!$C$5:$EV$304,0,BW$3)&gt;0)))</f>
        <v>0</v>
      </c>
      <c r="BX41" s="12" t="n">
        <f aca="false">IF(OR($A41="",BX$4=""),"",SUMPRODUCT(--(INDEX(Matrix!$C$5:$EV$304,0,$B41)&gt;0),--(INDEX(Matrix!$C$5:$EV$304,0,BX$3)&gt;0)))</f>
        <v>0</v>
      </c>
      <c r="BY41" s="12" t="n">
        <f aca="false">IF(OR($A41="",BY$4=""),"",SUMPRODUCT(--(INDEX(Matrix!$C$5:$EV$304,0,$B41)&gt;0),--(INDEX(Matrix!$C$5:$EV$304,0,BY$3)&gt;0)))</f>
        <v>0</v>
      </c>
      <c r="BZ41" s="12" t="n">
        <f aca="false">IF(OR($A41="",BZ$4=""),"",SUMPRODUCT(--(INDEX(Matrix!$C$5:$EV$304,0,$B41)&gt;0),--(INDEX(Matrix!$C$5:$EV$304,0,BZ$3)&gt;0)))</f>
        <v>1</v>
      </c>
      <c r="CA41" s="12" t="n">
        <f aca="false">IF(OR($A41="",CA$4=""),"",SUMPRODUCT(--(INDEX(Matrix!$C$5:$EV$304,0,$B41)&gt;0),--(INDEX(Matrix!$C$5:$EV$304,0,CA$3)&gt;0)))</f>
        <v>1</v>
      </c>
      <c r="CB41" s="12" t="n">
        <f aca="false">IF(OR($A41="",CB$4=""),"",SUMPRODUCT(--(INDEX(Matrix!$C$5:$EV$304,0,$B41)&gt;0),--(INDEX(Matrix!$C$5:$EV$304,0,CB$3)&gt;0)))</f>
        <v>0</v>
      </c>
      <c r="CC41" s="12" t="n">
        <f aca="false">IF(OR($A41="",CC$4=""),"",SUMPRODUCT(--(INDEX(Matrix!$C$5:$EV$304,0,$B41)&gt;0),--(INDEX(Matrix!$C$5:$EV$304,0,CC$3)&gt;0)))</f>
        <v>0</v>
      </c>
      <c r="CD41" s="12" t="n">
        <f aca="false">IF(OR($A41="",CD$4=""),"",SUMPRODUCT(--(INDEX(Matrix!$C$5:$EV$304,0,$B41)&gt;0),--(INDEX(Matrix!$C$5:$EV$304,0,CD$3)&gt;0)))</f>
        <v>4</v>
      </c>
      <c r="CE41" s="12" t="n">
        <f aca="false">IF(OR($A41="",CE$4=""),"",SUMPRODUCT(--(INDEX(Matrix!$C$5:$EV$304,0,$B41)&gt;0),--(INDEX(Matrix!$C$5:$EV$304,0,CE$3)&gt;0)))</f>
        <v>4</v>
      </c>
      <c r="CF41" s="12" t="n">
        <f aca="false">IF(OR($A41="",CF$4=""),"",SUMPRODUCT(--(INDEX(Matrix!$C$5:$EV$304,0,$B41)&gt;0),--(INDEX(Matrix!$C$5:$EV$304,0,CF$3)&gt;0)))</f>
        <v>3</v>
      </c>
      <c r="CG41" s="12" t="n">
        <f aca="false">IF(OR($A41="",CG$4=""),"",SUMPRODUCT(--(INDEX(Matrix!$C$5:$EV$304,0,$B41)&gt;0),--(INDEX(Matrix!$C$5:$EV$304,0,CG$3)&gt;0)))</f>
        <v>5</v>
      </c>
      <c r="CH41" s="12" t="n">
        <f aca="false">IF(OR($A41="",CH$4=""),"",SUMPRODUCT(--(INDEX(Matrix!$C$5:$EV$304,0,$B41)&gt;0),--(INDEX(Matrix!$C$5:$EV$304,0,CH$3)&gt;0)))</f>
        <v>1</v>
      </c>
      <c r="CI41" s="12" t="n">
        <f aca="false">IF(OR($A41="",CI$4=""),"",SUMPRODUCT(--(INDEX(Matrix!$C$5:$EV$304,0,$B41)&gt;0),--(INDEX(Matrix!$C$5:$EV$304,0,CI$3)&gt;0)))</f>
        <v>4</v>
      </c>
      <c r="CJ41" s="12" t="n">
        <f aca="false">IF(OR($A41="",CJ$4=""),"",SUMPRODUCT(--(INDEX(Matrix!$C$5:$EV$304,0,$B41)&gt;0),--(INDEX(Matrix!$C$5:$EV$304,0,CJ$3)&gt;0)))</f>
        <v>2</v>
      </c>
      <c r="CK41" s="12" t="n">
        <f aca="false">IF(OR($A41="",CK$4=""),"",SUMPRODUCT(--(INDEX(Matrix!$C$5:$EV$304,0,$B41)&gt;0),--(INDEX(Matrix!$C$5:$EV$304,0,CK$3)&gt;0)))</f>
        <v>3</v>
      </c>
      <c r="CL41" s="12" t="n">
        <f aca="false">IF(OR($A41="",CL$4=""),"",SUMPRODUCT(--(INDEX(Matrix!$C$5:$EV$304,0,$B41)&gt;0),--(INDEX(Matrix!$C$5:$EV$304,0,CL$3)&gt;0)))</f>
        <v>4</v>
      </c>
      <c r="CM41" s="12" t="n">
        <f aca="false">IF(OR($A41="",CM$4=""),"",SUMPRODUCT(--(INDEX(Matrix!$C$5:$EV$304,0,$B41)&gt;0),--(INDEX(Matrix!$C$5:$EV$304,0,CM$3)&gt;0)))</f>
        <v>4</v>
      </c>
      <c r="CN41" s="12" t="n">
        <f aca="false">IF(OR($A41="",CN$4=""),"",SUMPRODUCT(--(INDEX(Matrix!$C$5:$EV$304,0,$B41)&gt;0),--(INDEX(Matrix!$C$5:$EV$304,0,CN$3)&gt;0)))</f>
        <v>4</v>
      </c>
      <c r="CO41" s="12" t="n">
        <f aca="false">IF(OR($A41="",CO$4=""),"",SUMPRODUCT(--(INDEX(Matrix!$C$5:$EV$304,0,$B41)&gt;0),--(INDEX(Matrix!$C$5:$EV$304,0,CO$3)&gt;0)))</f>
        <v>4</v>
      </c>
      <c r="CP41" s="12" t="n">
        <f aca="false">IF(OR($A41="",CP$4=""),"",SUMPRODUCT(--(INDEX(Matrix!$C$5:$EV$304,0,$B41)&gt;0),--(INDEX(Matrix!$C$5:$EV$304,0,CP$3)&gt;0)))</f>
        <v>5</v>
      </c>
      <c r="CQ41" s="12" t="n">
        <f aca="false">IF(OR($A41="",CQ$4=""),"",SUMPRODUCT(--(INDEX(Matrix!$C$5:$EV$304,0,$B41)&gt;0),--(INDEX(Matrix!$C$5:$EV$304,0,CQ$3)&gt;0)))</f>
        <v>5</v>
      </c>
      <c r="CR41" s="12" t="n">
        <f aca="false">IF(OR($A41="",CR$4=""),"",SUMPRODUCT(--(INDEX(Matrix!$C$5:$EV$304,0,$B41)&gt;0),--(INDEX(Matrix!$C$5:$EV$304,0,CR$3)&gt;0)))</f>
        <v>3</v>
      </c>
      <c r="CS41" s="12" t="n">
        <f aca="false">IF(OR($A41="",CS$4=""),"",SUMPRODUCT(--(INDEX(Matrix!$C$5:$EV$304,0,$B41)&gt;0),--(INDEX(Matrix!$C$5:$EV$304,0,CS$3)&gt;0)))</f>
        <v>4</v>
      </c>
      <c r="CT41" s="12" t="n">
        <f aca="false">IF(OR($A41="",CT$4=""),"",SUMPRODUCT(--(INDEX(Matrix!$C$5:$EV$304,0,$B41)&gt;0),--(INDEX(Matrix!$C$5:$EV$304,0,CT$3)&gt;0)))</f>
        <v>4</v>
      </c>
      <c r="CU41" s="12" t="n">
        <f aca="false">IF(OR($A41="",CU$4=""),"",SUMPRODUCT(--(INDEX(Matrix!$C$5:$EV$304,0,$B41)&gt;0),--(INDEX(Matrix!$C$5:$EV$304,0,CU$3)&gt;0)))</f>
        <v>4</v>
      </c>
      <c r="CV41" s="12" t="n">
        <f aca="false">IF(OR($A41="",CV$4=""),"",SUMPRODUCT(--(INDEX(Matrix!$C$5:$EV$304,0,$B41)&gt;0),--(INDEX(Matrix!$C$5:$EV$304,0,CV$3)&gt;0)))</f>
        <v>4</v>
      </c>
      <c r="CW41" s="12" t="n">
        <f aca="false">IF(OR($A41="",CW$4=""),"",SUMPRODUCT(--(INDEX(Matrix!$C$5:$EV$304,0,$B41)&gt;0),--(INDEX(Matrix!$C$5:$EV$304,0,CW$3)&gt;0)))</f>
        <v>4</v>
      </c>
      <c r="CX41" s="12" t="n">
        <f aca="false">IF(OR($A41="",CX$4=""),"",SUMPRODUCT(--(INDEX(Matrix!$C$5:$EV$304,0,$B41)&gt;0),--(INDEX(Matrix!$C$5:$EV$304,0,CX$3)&gt;0)))</f>
        <v>4</v>
      </c>
      <c r="CY41" s="12" t="n">
        <f aca="false">IF(OR($A41="",CY$4=""),"",SUMPRODUCT(--(INDEX(Matrix!$C$5:$EV$304,0,$B41)&gt;0),--(INDEX(Matrix!$C$5:$EV$304,0,CY$3)&gt;0)))</f>
        <v>4</v>
      </c>
      <c r="CZ41" s="12" t="n">
        <f aca="false">IF(OR($A41="",CZ$4=""),"",SUMPRODUCT(--(INDEX(Matrix!$C$5:$EV$304,0,$B41)&gt;0),--(INDEX(Matrix!$C$5:$EV$304,0,CZ$3)&gt;0)))</f>
        <v>0</v>
      </c>
      <c r="DA41" s="12" t="n">
        <f aca="false">IF(OR($A41="",DA$4=""),"",SUMPRODUCT(--(INDEX(Matrix!$C$5:$EV$304,0,$B41)&gt;0),--(INDEX(Matrix!$C$5:$EV$304,0,DA$3)&gt;0)))</f>
        <v>4</v>
      </c>
      <c r="DB41" s="12" t="n">
        <f aca="false">IF(OR($A41="",DB$4=""),"",SUMPRODUCT(--(INDEX(Matrix!$C$5:$EV$304,0,$B41)&gt;0),--(INDEX(Matrix!$C$5:$EV$304,0,DB$3)&gt;0)))</f>
        <v>0</v>
      </c>
      <c r="DC41" s="12" t="n">
        <f aca="false">IF(OR($A41="",DC$4=""),"",SUMPRODUCT(--(INDEX(Matrix!$C$5:$EV$304,0,$B41)&gt;0),--(INDEX(Matrix!$C$5:$EV$304,0,DC$3)&gt;0)))</f>
        <v>0</v>
      </c>
      <c r="DD41" s="12" t="n">
        <f aca="false">IF(OR($A41="",DD$4=""),"",SUMPRODUCT(--(INDEX(Matrix!$C$5:$EV$304,0,$B41)&gt;0),--(INDEX(Matrix!$C$5:$EV$304,0,DD$3)&gt;0)))</f>
        <v>5</v>
      </c>
      <c r="DE41" s="12" t="str">
        <f aca="false">IF(OR($A41="",DE$4=""),"",SUMPRODUCT(--(INDEX(Matrix!$C$5:$EV$304,0,$B41)&gt;0),--(INDEX(Matrix!$C$5:$EV$304,0,DE$3)&gt;0)))</f>
        <v/>
      </c>
      <c r="DF41" s="12" t="str">
        <f aca="false">IF(OR($A41="",DF$4=""),"",SUMPRODUCT(--(INDEX(Matrix!$C$5:$EV$304,0,$B41)&gt;0),--(INDEX(Matrix!$C$5:$EV$304,0,DF$3)&gt;0)))</f>
        <v/>
      </c>
      <c r="DG41" s="12" t="str">
        <f aca="false">IF(OR($A41="",DG$4=""),"",SUMPRODUCT(--(INDEX(Matrix!$C$5:$EV$304,0,$B41)&gt;0),--(INDEX(Matrix!$C$5:$EV$304,0,DG$3)&gt;0)))</f>
        <v/>
      </c>
      <c r="DH41" s="12" t="str">
        <f aca="false">IF(OR($A41="",DH$4=""),"",SUMPRODUCT(--(INDEX(Matrix!$C$5:$EV$304,0,$B41)&gt;0),--(INDEX(Matrix!$C$5:$EV$304,0,DH$3)&gt;0)))</f>
        <v/>
      </c>
      <c r="DI41" s="12" t="str">
        <f aca="false">IF(OR($A41="",DI$4=""),"",SUMPRODUCT(--(INDEX(Matrix!$C$5:$EV$304,0,$B41)&gt;0),--(INDEX(Matrix!$C$5:$EV$304,0,DI$3)&gt;0)))</f>
        <v/>
      </c>
      <c r="DJ41" s="12" t="str">
        <f aca="false">IF(OR($A41="",DJ$4=""),"",SUMPRODUCT(--(INDEX(Matrix!$C$5:$EV$304,0,$B41)&gt;0),--(INDEX(Matrix!$C$5:$EV$304,0,DJ$3)&gt;0)))</f>
        <v/>
      </c>
      <c r="DK41" s="12" t="str">
        <f aca="false">IF(OR($A41="",DK$4=""),"",SUMPRODUCT(--(INDEX(Matrix!$C$5:$EV$304,0,$B41)&gt;0),--(INDEX(Matrix!$C$5:$EV$304,0,DK$3)&gt;0)))</f>
        <v/>
      </c>
      <c r="DL41" s="12" t="str">
        <f aca="false">IF(OR($A41="",DL$4=""),"",SUMPRODUCT(--(INDEX(Matrix!$C$5:$EV$304,0,$B41)&gt;0),--(INDEX(Matrix!$C$5:$EV$304,0,DL$3)&gt;0)))</f>
        <v/>
      </c>
      <c r="DM41" s="12" t="str">
        <f aca="false">IF(OR($A41="",DM$4=""),"",SUMPRODUCT(--(INDEX(Matrix!$C$5:$EV$304,0,$B41)&gt;0),--(INDEX(Matrix!$C$5:$EV$304,0,DM$3)&gt;0)))</f>
        <v/>
      </c>
      <c r="DN41" s="12" t="str">
        <f aca="false">IF(OR($A41="",DN$4=""),"",SUMPRODUCT(--(INDEX(Matrix!$C$5:$EV$304,0,$B41)&gt;0),--(INDEX(Matrix!$C$5:$EV$304,0,DN$3)&gt;0)))</f>
        <v/>
      </c>
      <c r="DO41" s="12" t="str">
        <f aca="false">IF(OR($A41="",DO$4=""),"",SUMPRODUCT(--(INDEX(Matrix!$C$5:$EV$304,0,$B41)&gt;0),--(INDEX(Matrix!$C$5:$EV$304,0,DO$3)&gt;0)))</f>
        <v/>
      </c>
      <c r="DP41" s="12" t="str">
        <f aca="false">IF(OR($A41="",DP$4=""),"",SUMPRODUCT(--(INDEX(Matrix!$C$5:$EV$304,0,$B41)&gt;0),--(INDEX(Matrix!$C$5:$EV$304,0,DP$3)&gt;0)))</f>
        <v/>
      </c>
      <c r="DQ41" s="12" t="str">
        <f aca="false">IF(OR($A41="",DQ$4=""),"",SUMPRODUCT(--(INDEX(Matrix!$C$5:$EV$304,0,$B41)&gt;0),--(INDEX(Matrix!$C$5:$EV$304,0,DQ$3)&gt;0)))</f>
        <v/>
      </c>
      <c r="DR41" s="12" t="str">
        <f aca="false">IF(OR($A41="",DR$4=""),"",SUMPRODUCT(--(INDEX(Matrix!$C$5:$EV$304,0,$B41)&gt;0),--(INDEX(Matrix!$C$5:$EV$304,0,DR$3)&gt;0)))</f>
        <v/>
      </c>
      <c r="DS41" s="12" t="str">
        <f aca="false">IF(OR($A41="",DS$4=""),"",SUMPRODUCT(--(INDEX(Matrix!$C$5:$EV$304,0,$B41)&gt;0),--(INDEX(Matrix!$C$5:$EV$304,0,DS$3)&gt;0)))</f>
        <v/>
      </c>
      <c r="DT41" s="12" t="str">
        <f aca="false">IF(OR($A41="",DT$4=""),"",SUMPRODUCT(--(INDEX(Matrix!$C$5:$EV$304,0,$B41)&gt;0),--(INDEX(Matrix!$C$5:$EV$304,0,DT$3)&gt;0)))</f>
        <v/>
      </c>
      <c r="DU41" s="12" t="str">
        <f aca="false">IF(OR($A41="",DU$4=""),"",SUMPRODUCT(--(INDEX(Matrix!$C$5:$EV$304,0,$B41)&gt;0),--(INDEX(Matrix!$C$5:$EV$304,0,DU$3)&gt;0)))</f>
        <v/>
      </c>
      <c r="DV41" s="12" t="str">
        <f aca="false">IF(OR($A41="",DV$4=""),"",SUMPRODUCT(--(INDEX(Matrix!$C$5:$EV$304,0,$B41)&gt;0),--(INDEX(Matrix!$C$5:$EV$304,0,DV$3)&gt;0)))</f>
        <v/>
      </c>
      <c r="DW41" s="12" t="str">
        <f aca="false">IF(OR($A41="",DW$4=""),"",SUMPRODUCT(--(INDEX(Matrix!$C$5:$EV$304,0,$B41)&gt;0),--(INDEX(Matrix!$C$5:$EV$304,0,DW$3)&gt;0)))</f>
        <v/>
      </c>
      <c r="DX41" s="12" t="str">
        <f aca="false">IF(OR($A41="",DX$4=""),"",SUMPRODUCT(--(INDEX(Matrix!$C$5:$EV$304,0,$B41)&gt;0),--(INDEX(Matrix!$C$5:$EV$304,0,DX$3)&gt;0)))</f>
        <v/>
      </c>
      <c r="DY41" s="12" t="str">
        <f aca="false">IF(OR($A41="",DY$4=""),"",SUMPRODUCT(--(INDEX(Matrix!$C$5:$EV$304,0,$B41)&gt;0),--(INDEX(Matrix!$C$5:$EV$304,0,DY$3)&gt;0)))</f>
        <v/>
      </c>
      <c r="DZ41" s="12" t="str">
        <f aca="false">IF(OR($A41="",DZ$4=""),"",SUMPRODUCT(--(INDEX(Matrix!$C$5:$EV$304,0,$B41)&gt;0),--(INDEX(Matrix!$C$5:$EV$304,0,DZ$3)&gt;0)))</f>
        <v/>
      </c>
      <c r="EA41" s="12" t="str">
        <f aca="false">IF(OR($A41="",EA$4=""),"",SUMPRODUCT(--(INDEX(Matrix!$C$5:$EV$304,0,$B41)&gt;0),--(INDEX(Matrix!$C$5:$EV$304,0,EA$3)&gt;0)))</f>
        <v/>
      </c>
      <c r="EB41" s="12" t="str">
        <f aca="false">IF(OR($A41="",EB$4=""),"",SUMPRODUCT(--(INDEX(Matrix!$C$5:$EV$304,0,$B41)&gt;0),--(INDEX(Matrix!$C$5:$EV$304,0,EB$3)&gt;0)))</f>
        <v/>
      </c>
      <c r="EC41" s="12" t="str">
        <f aca="false">IF(OR($A41="",EC$4=""),"",SUMPRODUCT(--(INDEX(Matrix!$C$5:$EV$304,0,$B41)&gt;0),--(INDEX(Matrix!$C$5:$EV$304,0,EC$3)&gt;0)))</f>
        <v/>
      </c>
      <c r="ED41" s="12" t="str">
        <f aca="false">IF(OR($A41="",ED$4=""),"",SUMPRODUCT(--(INDEX(Matrix!$C$5:$EV$304,0,$B41)&gt;0),--(INDEX(Matrix!$C$5:$EV$304,0,ED$3)&gt;0)))</f>
        <v/>
      </c>
      <c r="EE41" s="12" t="str">
        <f aca="false">IF(OR($A41="",EE$4=""),"",SUMPRODUCT(--(INDEX(Matrix!$C$5:$EV$304,0,$B41)&gt;0),--(INDEX(Matrix!$C$5:$EV$304,0,EE$3)&gt;0)))</f>
        <v/>
      </c>
      <c r="EF41" s="12" t="str">
        <f aca="false">IF(OR($A41="",EF$4=""),"",SUMPRODUCT(--(INDEX(Matrix!$C$5:$EV$304,0,$B41)&gt;0),--(INDEX(Matrix!$C$5:$EV$304,0,EF$3)&gt;0)))</f>
        <v/>
      </c>
      <c r="EG41" s="12" t="str">
        <f aca="false">IF(OR($A41="",EG$4=""),"",SUMPRODUCT(--(INDEX(Matrix!$C$5:$EV$304,0,$B41)&gt;0),--(INDEX(Matrix!$C$5:$EV$304,0,EG$3)&gt;0)))</f>
        <v/>
      </c>
      <c r="EH41" s="12" t="str">
        <f aca="false">IF(OR($A41="",EH$4=""),"",SUMPRODUCT(--(INDEX(Matrix!$C$5:$EV$304,0,$B41)&gt;0),--(INDEX(Matrix!$C$5:$EV$304,0,EH$3)&gt;0)))</f>
        <v/>
      </c>
      <c r="EI41" s="12" t="str">
        <f aca="false">IF(OR($A41="",EI$4=""),"",SUMPRODUCT(--(INDEX(Matrix!$C$5:$EV$304,0,$B41)&gt;0),--(INDEX(Matrix!$C$5:$EV$304,0,EI$3)&gt;0)))</f>
        <v/>
      </c>
      <c r="EJ41" s="12" t="str">
        <f aca="false">IF(OR($A41="",EJ$4=""),"",SUMPRODUCT(--(INDEX(Matrix!$C$5:$EV$304,0,$B41)&gt;0),--(INDEX(Matrix!$C$5:$EV$304,0,EJ$3)&gt;0)))</f>
        <v/>
      </c>
      <c r="EK41" s="12" t="str">
        <f aca="false">IF(OR($A41="",EK$4=""),"",SUMPRODUCT(--(INDEX(Matrix!$C$5:$EV$304,0,$B41)&gt;0),--(INDEX(Matrix!$C$5:$EV$304,0,EK$3)&gt;0)))</f>
        <v/>
      </c>
      <c r="EL41" s="12" t="str">
        <f aca="false">IF(OR($A41="",EL$4=""),"",SUMPRODUCT(--(INDEX(Matrix!$C$5:$EV$304,0,$B41)&gt;0),--(INDEX(Matrix!$C$5:$EV$304,0,EL$3)&gt;0)))</f>
        <v/>
      </c>
      <c r="EM41" s="12" t="str">
        <f aca="false">IF(OR($A41="",EM$4=""),"",SUMPRODUCT(--(INDEX(Matrix!$C$5:$EV$304,0,$B41)&gt;0),--(INDEX(Matrix!$C$5:$EV$304,0,EM$3)&gt;0)))</f>
        <v/>
      </c>
      <c r="EN41" s="12" t="str">
        <f aca="false">IF(OR($A41="",EN$4=""),"",SUMPRODUCT(--(INDEX(Matrix!$C$5:$EV$304,0,$B41)&gt;0),--(INDEX(Matrix!$C$5:$EV$304,0,EN$3)&gt;0)))</f>
        <v/>
      </c>
      <c r="EO41" s="12" t="str">
        <f aca="false">IF(OR($A41="",EO$4=""),"",SUMPRODUCT(--(INDEX(Matrix!$C$5:$EV$304,0,$B41)&gt;0),--(INDEX(Matrix!$C$5:$EV$304,0,EO$3)&gt;0)))</f>
        <v/>
      </c>
      <c r="EP41" s="12" t="str">
        <f aca="false">IF(OR($A41="",EP$4=""),"",SUMPRODUCT(--(INDEX(Matrix!$C$5:$EV$304,0,$B41)&gt;0),--(INDEX(Matrix!$C$5:$EV$304,0,EP$3)&gt;0)))</f>
        <v/>
      </c>
      <c r="EQ41" s="12" t="str">
        <f aca="false">IF(OR($A41="",EQ$4=""),"",SUMPRODUCT(--(INDEX(Matrix!$C$5:$EV$304,0,$B41)&gt;0),--(INDEX(Matrix!$C$5:$EV$304,0,EQ$3)&gt;0)))</f>
        <v/>
      </c>
      <c r="ER41" s="12" t="str">
        <f aca="false">IF(OR($A41="",ER$4=""),"",SUMPRODUCT(--(INDEX(Matrix!$C$5:$EV$304,0,$B41)&gt;0),--(INDEX(Matrix!$C$5:$EV$304,0,ER$3)&gt;0)))</f>
        <v/>
      </c>
      <c r="ES41" s="12" t="str">
        <f aca="false">IF(OR($A41="",ES$4=""),"",SUMPRODUCT(--(INDEX(Matrix!$C$5:$EV$304,0,$B41)&gt;0),--(INDEX(Matrix!$C$5:$EV$304,0,ES$3)&gt;0)))</f>
        <v/>
      </c>
      <c r="ET41" s="12" t="str">
        <f aca="false">IF(OR($A41="",ET$4=""),"",SUMPRODUCT(--(INDEX(Matrix!$C$5:$EV$304,0,$B41)&gt;0),--(INDEX(Matrix!$C$5:$EV$304,0,ET$3)&gt;0)))</f>
        <v/>
      </c>
      <c r="EU41" s="12" t="str">
        <f aca="false">IF(OR($A41="",EU$4=""),"",SUMPRODUCT(--(INDEX(Matrix!$C$5:$EV$304,0,$B41)&gt;0),--(INDEX(Matrix!$C$5:$EV$304,0,EU$3)&gt;0)))</f>
        <v/>
      </c>
      <c r="EV41" s="12" t="str">
        <f aca="false">IF(OR($A41="",EV$4=""),"",SUMPRODUCT(--(INDEX(Matrix!$C$5:$EV$304,0,$B41)&gt;0),--(INDEX(Matrix!$C$5:$EV$304,0,EV$3)&gt;0)))</f>
        <v/>
      </c>
    </row>
    <row r="42" customFormat="false" ht="15" hidden="false" customHeight="false" outlineLevel="0" collapsed="false">
      <c r="A42" s="6" t="str">
        <f aca="false">IF(INDEX(Products!$A$2:$A$151,$B42)="","",INDEX(Products!$A$2:$A$151,$B42))</f>
        <v>Ozanimod 0.92 mg</v>
      </c>
      <c r="B42" s="23" t="n">
        <v>38</v>
      </c>
      <c r="C42" s="12" t="n">
        <f aca="false">IF(OR($A42="",C$4=""),"",SUMPRODUCT(--(INDEX(Matrix!$C$5:$EV$304,0,$B42)&gt;0),--(INDEX(Matrix!$C$5:$EV$304,0,C$3)&gt;0)))</f>
        <v>3</v>
      </c>
      <c r="D42" s="12" t="n">
        <f aca="false">IF(OR($A42="",D$4=""),"",SUMPRODUCT(--(INDEX(Matrix!$C$5:$EV$304,0,$B42)&gt;0),--(INDEX(Matrix!$C$5:$EV$304,0,D$3)&gt;0)))</f>
        <v>3</v>
      </c>
      <c r="E42" s="12" t="n">
        <f aca="false">IF(OR($A42="",E$4=""),"",SUMPRODUCT(--(INDEX(Matrix!$C$5:$EV$304,0,$B42)&gt;0),--(INDEX(Matrix!$C$5:$EV$304,0,E$3)&gt;0)))</f>
        <v>3</v>
      </c>
      <c r="F42" s="12" t="n">
        <f aca="false">IF(OR($A42="",F$4=""),"",SUMPRODUCT(--(INDEX(Matrix!$C$5:$EV$304,0,$B42)&gt;0),--(INDEX(Matrix!$C$5:$EV$304,0,F$3)&gt;0)))</f>
        <v>4</v>
      </c>
      <c r="G42" s="12" t="n">
        <f aca="false">IF(OR($A42="",G$4=""),"",SUMPRODUCT(--(INDEX(Matrix!$C$5:$EV$304,0,$B42)&gt;0),--(INDEX(Matrix!$C$5:$EV$304,0,G$3)&gt;0)))</f>
        <v>4</v>
      </c>
      <c r="H42" s="12" t="n">
        <f aca="false">IF(OR($A42="",H$4=""),"",SUMPRODUCT(--(INDEX(Matrix!$C$5:$EV$304,0,$B42)&gt;0),--(INDEX(Matrix!$C$5:$EV$304,0,H$3)&gt;0)))</f>
        <v>4</v>
      </c>
      <c r="I42" s="12" t="n">
        <f aca="false">IF(OR($A42="",I$4=""),"",SUMPRODUCT(--(INDEX(Matrix!$C$5:$EV$304,0,$B42)&gt;0),--(INDEX(Matrix!$C$5:$EV$304,0,I$3)&gt;0)))</f>
        <v>4</v>
      </c>
      <c r="J42" s="12" t="n">
        <f aca="false">IF(OR($A42="",J$4=""),"",SUMPRODUCT(--(INDEX(Matrix!$C$5:$EV$304,0,$B42)&gt;0),--(INDEX(Matrix!$C$5:$EV$304,0,J$3)&gt;0)))</f>
        <v>4</v>
      </c>
      <c r="K42" s="12" t="n">
        <f aca="false">IF(OR($A42="",K$4=""),"",SUMPRODUCT(--(INDEX(Matrix!$C$5:$EV$304,0,$B42)&gt;0),--(INDEX(Matrix!$C$5:$EV$304,0,K$3)&gt;0)))</f>
        <v>4</v>
      </c>
      <c r="L42" s="12" t="n">
        <f aca="false">IF(OR($A42="",L$4=""),"",SUMPRODUCT(--(INDEX(Matrix!$C$5:$EV$304,0,$B42)&gt;0),--(INDEX(Matrix!$C$5:$EV$304,0,L$3)&gt;0)))</f>
        <v>4</v>
      </c>
      <c r="M42" s="12" t="n">
        <f aca="false">IF(OR($A42="",M$4=""),"",SUMPRODUCT(--(INDEX(Matrix!$C$5:$EV$304,0,$B42)&gt;0),--(INDEX(Matrix!$C$5:$EV$304,0,M$3)&gt;0)))</f>
        <v>4</v>
      </c>
      <c r="N42" s="12" t="n">
        <f aca="false">IF(OR($A42="",N$4=""),"",SUMPRODUCT(--(INDEX(Matrix!$C$5:$EV$304,0,$B42)&gt;0),--(INDEX(Matrix!$C$5:$EV$304,0,N$3)&gt;0)))</f>
        <v>4</v>
      </c>
      <c r="O42" s="12" t="n">
        <f aca="false">IF(OR($A42="",O$4=""),"",SUMPRODUCT(--(INDEX(Matrix!$C$5:$EV$304,0,$B42)&gt;0),--(INDEX(Matrix!$C$5:$EV$304,0,O$3)&gt;0)))</f>
        <v>4</v>
      </c>
      <c r="P42" s="12" t="n">
        <f aca="false">IF(OR($A42="",P$4=""),"",SUMPRODUCT(--(INDEX(Matrix!$C$5:$EV$304,0,$B42)&gt;0),--(INDEX(Matrix!$C$5:$EV$304,0,P$3)&gt;0)))</f>
        <v>4</v>
      </c>
      <c r="Q42" s="12" t="n">
        <f aca="false">IF(OR($A42="",Q$4=""),"",SUMPRODUCT(--(INDEX(Matrix!$C$5:$EV$304,0,$B42)&gt;0),--(INDEX(Matrix!$C$5:$EV$304,0,Q$3)&gt;0)))</f>
        <v>4</v>
      </c>
      <c r="R42" s="12" t="n">
        <f aca="false">IF(OR($A42="",R$4=""),"",SUMPRODUCT(--(INDEX(Matrix!$C$5:$EV$304,0,$B42)&gt;0),--(INDEX(Matrix!$C$5:$EV$304,0,R$3)&gt;0)))</f>
        <v>4</v>
      </c>
      <c r="S42" s="12" t="n">
        <f aca="false">IF(OR($A42="",S$4=""),"",SUMPRODUCT(--(INDEX(Matrix!$C$5:$EV$304,0,$B42)&gt;0),--(INDEX(Matrix!$C$5:$EV$304,0,S$3)&gt;0)))</f>
        <v>4</v>
      </c>
      <c r="T42" s="12" t="n">
        <f aca="false">IF(OR($A42="",T$4=""),"",SUMPRODUCT(--(INDEX(Matrix!$C$5:$EV$304,0,$B42)&gt;0),--(INDEX(Matrix!$C$5:$EV$304,0,T$3)&gt;0)))</f>
        <v>4</v>
      </c>
      <c r="U42" s="12" t="n">
        <f aca="false">IF(OR($A42="",U$4=""),"",SUMPRODUCT(--(INDEX(Matrix!$C$5:$EV$304,0,$B42)&gt;0),--(INDEX(Matrix!$C$5:$EV$304,0,U$3)&gt;0)))</f>
        <v>0</v>
      </c>
      <c r="V42" s="12" t="n">
        <f aca="false">IF(OR($A42="",V$4=""),"",SUMPRODUCT(--(INDEX(Matrix!$C$5:$EV$304,0,$B42)&gt;0),--(INDEX(Matrix!$C$5:$EV$304,0,V$3)&gt;0)))</f>
        <v>0</v>
      </c>
      <c r="W42" s="12" t="n">
        <f aca="false">IF(OR($A42="",W$4=""),"",SUMPRODUCT(--(INDEX(Matrix!$C$5:$EV$304,0,$B42)&gt;0),--(INDEX(Matrix!$C$5:$EV$304,0,W$3)&gt;0)))</f>
        <v>3</v>
      </c>
      <c r="X42" s="12" t="n">
        <f aca="false">IF(OR($A42="",X$4=""),"",SUMPRODUCT(--(INDEX(Matrix!$C$5:$EV$304,0,$B42)&gt;0),--(INDEX(Matrix!$C$5:$EV$304,0,X$3)&gt;0)))</f>
        <v>3</v>
      </c>
      <c r="Y42" s="12" t="n">
        <f aca="false">IF(OR($A42="",Y$4=""),"",SUMPRODUCT(--(INDEX(Matrix!$C$5:$EV$304,0,$B42)&gt;0),--(INDEX(Matrix!$C$5:$EV$304,0,Y$3)&gt;0)))</f>
        <v>3</v>
      </c>
      <c r="Z42" s="12" t="n">
        <f aca="false">IF(OR($A42="",Z$4=""),"",SUMPRODUCT(--(INDEX(Matrix!$C$5:$EV$304,0,$B42)&gt;0),--(INDEX(Matrix!$C$5:$EV$304,0,Z$3)&gt;0)))</f>
        <v>3</v>
      </c>
      <c r="AA42" s="12" t="n">
        <f aca="false">IF(OR($A42="",AA$4=""),"",SUMPRODUCT(--(INDEX(Matrix!$C$5:$EV$304,0,$B42)&gt;0),--(INDEX(Matrix!$C$5:$EV$304,0,AA$3)&gt;0)))</f>
        <v>5</v>
      </c>
      <c r="AB42" s="12" t="n">
        <f aca="false">IF(OR($A42="",AB$4=""),"",SUMPRODUCT(--(INDEX(Matrix!$C$5:$EV$304,0,$B42)&gt;0),--(INDEX(Matrix!$C$5:$EV$304,0,AB$3)&gt;0)))</f>
        <v>1</v>
      </c>
      <c r="AC42" s="12" t="n">
        <f aca="false">IF(OR($A42="",AC$4=""),"",SUMPRODUCT(--(INDEX(Matrix!$C$5:$EV$304,0,$B42)&gt;0),--(INDEX(Matrix!$C$5:$EV$304,0,AC$3)&gt;0)))</f>
        <v>1</v>
      </c>
      <c r="AD42" s="12" t="n">
        <f aca="false">IF(OR($A42="",AD$4=""),"",SUMPRODUCT(--(INDEX(Matrix!$C$5:$EV$304,0,$B42)&gt;0),--(INDEX(Matrix!$C$5:$EV$304,0,AD$3)&gt;0)))</f>
        <v>0</v>
      </c>
      <c r="AE42" s="12" t="n">
        <f aca="false">IF(OR($A42="",AE$4=""),"",SUMPRODUCT(--(INDEX(Matrix!$C$5:$EV$304,0,$B42)&gt;0),--(INDEX(Matrix!$C$5:$EV$304,0,AE$3)&gt;0)))</f>
        <v>4</v>
      </c>
      <c r="AF42" s="12" t="n">
        <f aca="false">IF(OR($A42="",AF$4=""),"",SUMPRODUCT(--(INDEX(Matrix!$C$5:$EV$304,0,$B42)&gt;0),--(INDEX(Matrix!$C$5:$EV$304,0,AF$3)&gt;0)))</f>
        <v>4</v>
      </c>
      <c r="AG42" s="12" t="n">
        <f aca="false">IF(OR($A42="",AG$4=""),"",SUMPRODUCT(--(INDEX(Matrix!$C$5:$EV$304,0,$B42)&gt;0),--(INDEX(Matrix!$C$5:$EV$304,0,AG$3)&gt;0)))</f>
        <v>4</v>
      </c>
      <c r="AH42" s="12" t="n">
        <f aca="false">IF(OR($A42="",AH$4=""),"",SUMPRODUCT(--(INDEX(Matrix!$C$5:$EV$304,0,$B42)&gt;0),--(INDEX(Matrix!$C$5:$EV$304,0,AH$3)&gt;0)))</f>
        <v>3</v>
      </c>
      <c r="AI42" s="12" t="n">
        <f aca="false">IF(OR($A42="",AI$4=""),"",SUMPRODUCT(--(INDEX(Matrix!$C$5:$EV$304,0,$B42)&gt;0),--(INDEX(Matrix!$C$5:$EV$304,0,AI$3)&gt;0)))</f>
        <v>4</v>
      </c>
      <c r="AJ42" s="12" t="n">
        <f aca="false">IF(OR($A42="",AJ$4=""),"",SUMPRODUCT(--(INDEX(Matrix!$C$5:$EV$304,0,$B42)&gt;0),--(INDEX(Matrix!$C$5:$EV$304,0,AJ$3)&gt;0)))</f>
        <v>4</v>
      </c>
      <c r="AK42" s="12" t="n">
        <f aca="false">IF(OR($A42="",AK$4=""),"",SUMPRODUCT(--(INDEX(Matrix!$C$5:$EV$304,0,$B42)&gt;0),--(INDEX(Matrix!$C$5:$EV$304,0,AK$3)&gt;0)))</f>
        <v>3</v>
      </c>
      <c r="AL42" s="12" t="n">
        <f aca="false">IF(OR($A42="",AL$4=""),"",SUMPRODUCT(--(INDEX(Matrix!$C$5:$EV$304,0,$B42)&gt;0),--(INDEX(Matrix!$C$5:$EV$304,0,AL$3)&gt;0)))</f>
        <v>3</v>
      </c>
      <c r="AM42" s="12" t="n">
        <f aca="false">IF(OR($A42="",AM$4=""),"",SUMPRODUCT(--(INDEX(Matrix!$C$5:$EV$304,0,$B42)&gt;0),--(INDEX(Matrix!$C$5:$EV$304,0,AM$3)&gt;0)))</f>
        <v>7</v>
      </c>
      <c r="AN42" s="12" t="n">
        <f aca="false">IF(OR($A42="",AN$4=""),"",SUMPRODUCT(--(INDEX(Matrix!$C$5:$EV$304,0,$B42)&gt;0),--(INDEX(Matrix!$C$5:$EV$304,0,AN$3)&gt;0)))</f>
        <v>7</v>
      </c>
      <c r="AO42" s="12" t="n">
        <f aca="false">IF(OR($A42="",AO$4=""),"",SUMPRODUCT(--(INDEX(Matrix!$C$5:$EV$304,0,$B42)&gt;0),--(INDEX(Matrix!$C$5:$EV$304,0,AO$3)&gt;0)))</f>
        <v>1</v>
      </c>
      <c r="AP42" s="12" t="n">
        <f aca="false">IF(OR($A42="",AP$4=""),"",SUMPRODUCT(--(INDEX(Matrix!$C$5:$EV$304,0,$B42)&gt;0),--(INDEX(Matrix!$C$5:$EV$304,0,AP$3)&gt;0)))</f>
        <v>1</v>
      </c>
      <c r="AQ42" s="12" t="n">
        <f aca="false">IF(OR($A42="",AQ$4=""),"",SUMPRODUCT(--(INDEX(Matrix!$C$5:$EV$304,0,$B42)&gt;0),--(INDEX(Matrix!$C$5:$EV$304,0,AQ$3)&gt;0)))</f>
        <v>1</v>
      </c>
      <c r="AR42" s="12" t="n">
        <f aca="false">IF(OR($A42="",AR$4=""),"",SUMPRODUCT(--(INDEX(Matrix!$C$5:$EV$304,0,$B42)&gt;0),--(INDEX(Matrix!$C$5:$EV$304,0,AR$3)&gt;0)))</f>
        <v>1</v>
      </c>
      <c r="AS42" s="12" t="n">
        <f aca="false">IF(OR($A42="",AS$4=""),"",SUMPRODUCT(--(INDEX(Matrix!$C$5:$EV$304,0,$B42)&gt;0),--(INDEX(Matrix!$C$5:$EV$304,0,AS$3)&gt;0)))</f>
        <v>1</v>
      </c>
      <c r="AT42" s="12" t="n">
        <f aca="false">IF(OR($A42="",AT$4=""),"",SUMPRODUCT(--(INDEX(Matrix!$C$5:$EV$304,0,$B42)&gt;0),--(INDEX(Matrix!$C$5:$EV$304,0,AT$3)&gt;0)))</f>
        <v>1</v>
      </c>
      <c r="AU42" s="12" t="n">
        <f aca="false">IF(OR($A42="",AU$4=""),"",SUMPRODUCT(--(INDEX(Matrix!$C$5:$EV$304,0,$B42)&gt;0),--(INDEX(Matrix!$C$5:$EV$304,0,AU$3)&gt;0)))</f>
        <v>0</v>
      </c>
      <c r="AV42" s="12" t="n">
        <f aca="false">IF(OR($A42="",AV$4=""),"",SUMPRODUCT(--(INDEX(Matrix!$C$5:$EV$304,0,$B42)&gt;0),--(INDEX(Matrix!$C$5:$EV$304,0,AV$3)&gt;0)))</f>
        <v>4</v>
      </c>
      <c r="AW42" s="12" t="n">
        <f aca="false">IF(OR($A42="",AW$4=""),"",SUMPRODUCT(--(INDEX(Matrix!$C$5:$EV$304,0,$B42)&gt;0),--(INDEX(Matrix!$C$5:$EV$304,0,AW$3)&gt;0)))</f>
        <v>4</v>
      </c>
      <c r="AX42" s="12" t="n">
        <f aca="false">IF(OR($A42="",AX$4=""),"",SUMPRODUCT(--(INDEX(Matrix!$C$5:$EV$304,0,$B42)&gt;0),--(INDEX(Matrix!$C$5:$EV$304,0,AX$3)&gt;0)))</f>
        <v>4</v>
      </c>
      <c r="AY42" s="12" t="n">
        <f aca="false">IF(OR($A42="",AY$4=""),"",SUMPRODUCT(--(INDEX(Matrix!$C$5:$EV$304,0,$B42)&gt;0),--(INDEX(Matrix!$C$5:$EV$304,0,AY$3)&gt;0)))</f>
        <v>4</v>
      </c>
      <c r="AZ42" s="12" t="n">
        <f aca="false">IF(OR($A42="",AZ$4=""),"",SUMPRODUCT(--(INDEX(Matrix!$C$5:$EV$304,0,$B42)&gt;0),--(INDEX(Matrix!$C$5:$EV$304,0,AZ$3)&gt;0)))</f>
        <v>4</v>
      </c>
      <c r="BA42" s="12" t="n">
        <f aca="false">IF(OR($A42="",BA$4=""),"",SUMPRODUCT(--(INDEX(Matrix!$C$5:$EV$304,0,$B42)&gt;0),--(INDEX(Matrix!$C$5:$EV$304,0,BA$3)&gt;0)))</f>
        <v>4</v>
      </c>
      <c r="BB42" s="12" t="n">
        <f aca="false">IF(OR($A42="",BB$4=""),"",SUMPRODUCT(--(INDEX(Matrix!$C$5:$EV$304,0,$B42)&gt;0),--(INDEX(Matrix!$C$5:$EV$304,0,BB$3)&gt;0)))</f>
        <v>3</v>
      </c>
      <c r="BC42" s="12" t="n">
        <f aca="false">IF(OR($A42="",BC$4=""),"",SUMPRODUCT(--(INDEX(Matrix!$C$5:$EV$304,0,$B42)&gt;0),--(INDEX(Matrix!$C$5:$EV$304,0,BC$3)&gt;0)))</f>
        <v>3</v>
      </c>
      <c r="BD42" s="12" t="n">
        <f aca="false">IF(OR($A42="",BD$4=""),"",SUMPRODUCT(--(INDEX(Matrix!$C$5:$EV$304,0,$B42)&gt;0),--(INDEX(Matrix!$C$5:$EV$304,0,BD$3)&gt;0)))</f>
        <v>3</v>
      </c>
      <c r="BE42" s="12" t="n">
        <f aca="false">IF(OR($A42="",BE$4=""),"",SUMPRODUCT(--(INDEX(Matrix!$C$5:$EV$304,0,$B42)&gt;0),--(INDEX(Matrix!$C$5:$EV$304,0,BE$3)&gt;0)))</f>
        <v>3</v>
      </c>
      <c r="BF42" s="12" t="n">
        <f aca="false">IF(OR($A42="",BF$4=""),"",SUMPRODUCT(--(INDEX(Matrix!$C$5:$EV$304,0,$B42)&gt;0),--(INDEX(Matrix!$C$5:$EV$304,0,BF$3)&gt;0)))</f>
        <v>3</v>
      </c>
      <c r="BG42" s="12" t="n">
        <f aca="false">IF(OR($A42="",BG$4=""),"",SUMPRODUCT(--(INDEX(Matrix!$C$5:$EV$304,0,$B42)&gt;0),--(INDEX(Matrix!$C$5:$EV$304,0,BG$3)&gt;0)))</f>
        <v>3</v>
      </c>
      <c r="BH42" s="12" t="n">
        <f aca="false">IF(OR($A42="",BH$4=""),"",SUMPRODUCT(--(INDEX(Matrix!$C$5:$EV$304,0,$B42)&gt;0),--(INDEX(Matrix!$C$5:$EV$304,0,BH$3)&gt;0)))</f>
        <v>3</v>
      </c>
      <c r="BI42" s="12" t="n">
        <f aca="false">IF(OR($A42="",BI$4=""),"",SUMPRODUCT(--(INDEX(Matrix!$C$5:$EV$304,0,$B42)&gt;0),--(INDEX(Matrix!$C$5:$EV$304,0,BI$3)&gt;0)))</f>
        <v>3</v>
      </c>
      <c r="BJ42" s="12" t="n">
        <f aca="false">IF(OR($A42="",BJ$4=""),"",SUMPRODUCT(--(INDEX(Matrix!$C$5:$EV$304,0,$B42)&gt;0),--(INDEX(Matrix!$C$5:$EV$304,0,BJ$3)&gt;0)))</f>
        <v>0</v>
      </c>
      <c r="BK42" s="12" t="n">
        <f aca="false">IF(OR($A42="",BK$4=""),"",SUMPRODUCT(--(INDEX(Matrix!$C$5:$EV$304,0,$B42)&gt;0),--(INDEX(Matrix!$C$5:$EV$304,0,BK$3)&gt;0)))</f>
        <v>4</v>
      </c>
      <c r="BL42" s="12" t="n">
        <f aca="false">IF(OR($A42="",BL$4=""),"",SUMPRODUCT(--(INDEX(Matrix!$C$5:$EV$304,0,$B42)&gt;0),--(INDEX(Matrix!$C$5:$EV$304,0,BL$3)&gt;0)))</f>
        <v>4</v>
      </c>
      <c r="BM42" s="12" t="n">
        <f aca="false">IF(OR($A42="",BM$4=""),"",SUMPRODUCT(--(INDEX(Matrix!$C$5:$EV$304,0,$B42)&gt;0),--(INDEX(Matrix!$C$5:$EV$304,0,BM$3)&gt;0)))</f>
        <v>4</v>
      </c>
      <c r="BN42" s="12" t="n">
        <f aca="false">IF(OR($A42="",BN$4=""),"",SUMPRODUCT(--(INDEX(Matrix!$C$5:$EV$304,0,$B42)&gt;0),--(INDEX(Matrix!$C$5:$EV$304,0,BN$3)&gt;0)))</f>
        <v>3</v>
      </c>
      <c r="BO42" s="12" t="n">
        <f aca="false">IF(OR($A42="",BO$4=""),"",SUMPRODUCT(--(INDEX(Matrix!$C$5:$EV$304,0,$B42)&gt;0),--(INDEX(Matrix!$C$5:$EV$304,0,BO$3)&gt;0)))</f>
        <v>3</v>
      </c>
      <c r="BP42" s="12" t="n">
        <f aca="false">IF(OR($A42="",BP$4=""),"",SUMPRODUCT(--(INDEX(Matrix!$C$5:$EV$304,0,$B42)&gt;0),--(INDEX(Matrix!$C$5:$EV$304,0,BP$3)&gt;0)))</f>
        <v>0</v>
      </c>
      <c r="BQ42" s="12" t="n">
        <f aca="false">IF(OR($A42="",BQ$4=""),"",SUMPRODUCT(--(INDEX(Matrix!$C$5:$EV$304,0,$B42)&gt;0),--(INDEX(Matrix!$C$5:$EV$304,0,BQ$3)&gt;0)))</f>
        <v>0</v>
      </c>
      <c r="BR42" s="12" t="n">
        <f aca="false">IF(OR($A42="",BR$4=""),"",SUMPRODUCT(--(INDEX(Matrix!$C$5:$EV$304,0,$B42)&gt;0),--(INDEX(Matrix!$C$5:$EV$304,0,BR$3)&gt;0)))</f>
        <v>0</v>
      </c>
      <c r="BS42" s="12" t="n">
        <f aca="false">IF(OR($A42="",BS$4=""),"",SUMPRODUCT(--(INDEX(Matrix!$C$5:$EV$304,0,$B42)&gt;0),--(INDEX(Matrix!$C$5:$EV$304,0,BS$3)&gt;0)))</f>
        <v>0</v>
      </c>
      <c r="BT42" s="12" t="n">
        <f aca="false">IF(OR($A42="",BT$4=""),"",SUMPRODUCT(--(INDEX(Matrix!$C$5:$EV$304,0,$B42)&gt;0),--(INDEX(Matrix!$C$5:$EV$304,0,BT$3)&gt;0)))</f>
        <v>0</v>
      </c>
      <c r="BU42" s="12" t="n">
        <f aca="false">IF(OR($A42="",BU$4=""),"",SUMPRODUCT(--(INDEX(Matrix!$C$5:$EV$304,0,$B42)&gt;0),--(INDEX(Matrix!$C$5:$EV$304,0,BU$3)&gt;0)))</f>
        <v>1</v>
      </c>
      <c r="BV42" s="12" t="n">
        <f aca="false">IF(OR($A42="",BV$4=""),"",SUMPRODUCT(--(INDEX(Matrix!$C$5:$EV$304,0,$B42)&gt;0),--(INDEX(Matrix!$C$5:$EV$304,0,BV$3)&gt;0)))</f>
        <v>0</v>
      </c>
      <c r="BW42" s="12" t="n">
        <f aca="false">IF(OR($A42="",BW$4=""),"",SUMPRODUCT(--(INDEX(Matrix!$C$5:$EV$304,0,$B42)&gt;0),--(INDEX(Matrix!$C$5:$EV$304,0,BW$3)&gt;0)))</f>
        <v>0</v>
      </c>
      <c r="BX42" s="12" t="n">
        <f aca="false">IF(OR($A42="",BX$4=""),"",SUMPRODUCT(--(INDEX(Matrix!$C$5:$EV$304,0,$B42)&gt;0),--(INDEX(Matrix!$C$5:$EV$304,0,BX$3)&gt;0)))</f>
        <v>0</v>
      </c>
      <c r="BY42" s="12" t="n">
        <f aca="false">IF(OR($A42="",BY$4=""),"",SUMPRODUCT(--(INDEX(Matrix!$C$5:$EV$304,0,$B42)&gt;0),--(INDEX(Matrix!$C$5:$EV$304,0,BY$3)&gt;0)))</f>
        <v>0</v>
      </c>
      <c r="BZ42" s="12" t="n">
        <f aca="false">IF(OR($A42="",BZ$4=""),"",SUMPRODUCT(--(INDEX(Matrix!$C$5:$EV$304,0,$B42)&gt;0),--(INDEX(Matrix!$C$5:$EV$304,0,BZ$3)&gt;0)))</f>
        <v>1</v>
      </c>
      <c r="CA42" s="12" t="n">
        <f aca="false">IF(OR($A42="",CA$4=""),"",SUMPRODUCT(--(INDEX(Matrix!$C$5:$EV$304,0,$B42)&gt;0),--(INDEX(Matrix!$C$5:$EV$304,0,CA$3)&gt;0)))</f>
        <v>1</v>
      </c>
      <c r="CB42" s="12" t="n">
        <f aca="false">IF(OR($A42="",CB$4=""),"",SUMPRODUCT(--(INDEX(Matrix!$C$5:$EV$304,0,$B42)&gt;0),--(INDEX(Matrix!$C$5:$EV$304,0,CB$3)&gt;0)))</f>
        <v>0</v>
      </c>
      <c r="CC42" s="12" t="n">
        <f aca="false">IF(OR($A42="",CC$4=""),"",SUMPRODUCT(--(INDEX(Matrix!$C$5:$EV$304,0,$B42)&gt;0),--(INDEX(Matrix!$C$5:$EV$304,0,CC$3)&gt;0)))</f>
        <v>0</v>
      </c>
      <c r="CD42" s="12" t="n">
        <f aca="false">IF(OR($A42="",CD$4=""),"",SUMPRODUCT(--(INDEX(Matrix!$C$5:$EV$304,0,$B42)&gt;0),--(INDEX(Matrix!$C$5:$EV$304,0,CD$3)&gt;0)))</f>
        <v>4</v>
      </c>
      <c r="CE42" s="12" t="n">
        <f aca="false">IF(OR($A42="",CE$4=""),"",SUMPRODUCT(--(INDEX(Matrix!$C$5:$EV$304,0,$B42)&gt;0),--(INDEX(Matrix!$C$5:$EV$304,0,CE$3)&gt;0)))</f>
        <v>4</v>
      </c>
      <c r="CF42" s="12" t="n">
        <f aca="false">IF(OR($A42="",CF$4=""),"",SUMPRODUCT(--(INDEX(Matrix!$C$5:$EV$304,0,$B42)&gt;0),--(INDEX(Matrix!$C$5:$EV$304,0,CF$3)&gt;0)))</f>
        <v>3</v>
      </c>
      <c r="CG42" s="12" t="n">
        <f aca="false">IF(OR($A42="",CG$4=""),"",SUMPRODUCT(--(INDEX(Matrix!$C$5:$EV$304,0,$B42)&gt;0),--(INDEX(Matrix!$C$5:$EV$304,0,CG$3)&gt;0)))</f>
        <v>5</v>
      </c>
      <c r="CH42" s="12" t="n">
        <f aca="false">IF(OR($A42="",CH$4=""),"",SUMPRODUCT(--(INDEX(Matrix!$C$5:$EV$304,0,$B42)&gt;0),--(INDEX(Matrix!$C$5:$EV$304,0,CH$3)&gt;0)))</f>
        <v>1</v>
      </c>
      <c r="CI42" s="12" t="n">
        <f aca="false">IF(OR($A42="",CI$4=""),"",SUMPRODUCT(--(INDEX(Matrix!$C$5:$EV$304,0,$B42)&gt;0),--(INDEX(Matrix!$C$5:$EV$304,0,CI$3)&gt;0)))</f>
        <v>4</v>
      </c>
      <c r="CJ42" s="12" t="n">
        <f aca="false">IF(OR($A42="",CJ$4=""),"",SUMPRODUCT(--(INDEX(Matrix!$C$5:$EV$304,0,$B42)&gt;0),--(INDEX(Matrix!$C$5:$EV$304,0,CJ$3)&gt;0)))</f>
        <v>2</v>
      </c>
      <c r="CK42" s="12" t="n">
        <f aca="false">IF(OR($A42="",CK$4=""),"",SUMPRODUCT(--(INDEX(Matrix!$C$5:$EV$304,0,$B42)&gt;0),--(INDEX(Matrix!$C$5:$EV$304,0,CK$3)&gt;0)))</f>
        <v>3</v>
      </c>
      <c r="CL42" s="12" t="n">
        <f aca="false">IF(OR($A42="",CL$4=""),"",SUMPRODUCT(--(INDEX(Matrix!$C$5:$EV$304,0,$B42)&gt;0),--(INDEX(Matrix!$C$5:$EV$304,0,CL$3)&gt;0)))</f>
        <v>4</v>
      </c>
      <c r="CM42" s="12" t="n">
        <f aca="false">IF(OR($A42="",CM$4=""),"",SUMPRODUCT(--(INDEX(Matrix!$C$5:$EV$304,0,$B42)&gt;0),--(INDEX(Matrix!$C$5:$EV$304,0,CM$3)&gt;0)))</f>
        <v>4</v>
      </c>
      <c r="CN42" s="12" t="n">
        <f aca="false">IF(OR($A42="",CN$4=""),"",SUMPRODUCT(--(INDEX(Matrix!$C$5:$EV$304,0,$B42)&gt;0),--(INDEX(Matrix!$C$5:$EV$304,0,CN$3)&gt;0)))</f>
        <v>4</v>
      </c>
      <c r="CO42" s="12" t="n">
        <f aca="false">IF(OR($A42="",CO$4=""),"",SUMPRODUCT(--(INDEX(Matrix!$C$5:$EV$304,0,$B42)&gt;0),--(INDEX(Matrix!$C$5:$EV$304,0,CO$3)&gt;0)))</f>
        <v>4</v>
      </c>
      <c r="CP42" s="12" t="n">
        <f aca="false">IF(OR($A42="",CP$4=""),"",SUMPRODUCT(--(INDEX(Matrix!$C$5:$EV$304,0,$B42)&gt;0),--(INDEX(Matrix!$C$5:$EV$304,0,CP$3)&gt;0)))</f>
        <v>5</v>
      </c>
      <c r="CQ42" s="12" t="n">
        <f aca="false">IF(OR($A42="",CQ$4=""),"",SUMPRODUCT(--(INDEX(Matrix!$C$5:$EV$304,0,$B42)&gt;0),--(INDEX(Matrix!$C$5:$EV$304,0,CQ$3)&gt;0)))</f>
        <v>5</v>
      </c>
      <c r="CR42" s="12" t="n">
        <f aca="false">IF(OR($A42="",CR$4=""),"",SUMPRODUCT(--(INDEX(Matrix!$C$5:$EV$304,0,$B42)&gt;0),--(INDEX(Matrix!$C$5:$EV$304,0,CR$3)&gt;0)))</f>
        <v>3</v>
      </c>
      <c r="CS42" s="12" t="n">
        <f aca="false">IF(OR($A42="",CS$4=""),"",SUMPRODUCT(--(INDEX(Matrix!$C$5:$EV$304,0,$B42)&gt;0),--(INDEX(Matrix!$C$5:$EV$304,0,CS$3)&gt;0)))</f>
        <v>4</v>
      </c>
      <c r="CT42" s="12" t="n">
        <f aca="false">IF(OR($A42="",CT$4=""),"",SUMPRODUCT(--(INDEX(Matrix!$C$5:$EV$304,0,$B42)&gt;0),--(INDEX(Matrix!$C$5:$EV$304,0,CT$3)&gt;0)))</f>
        <v>4</v>
      </c>
      <c r="CU42" s="12" t="n">
        <f aca="false">IF(OR($A42="",CU$4=""),"",SUMPRODUCT(--(INDEX(Matrix!$C$5:$EV$304,0,$B42)&gt;0),--(INDEX(Matrix!$C$5:$EV$304,0,CU$3)&gt;0)))</f>
        <v>4</v>
      </c>
      <c r="CV42" s="12" t="n">
        <f aca="false">IF(OR($A42="",CV$4=""),"",SUMPRODUCT(--(INDEX(Matrix!$C$5:$EV$304,0,$B42)&gt;0),--(INDEX(Matrix!$C$5:$EV$304,0,CV$3)&gt;0)))</f>
        <v>4</v>
      </c>
      <c r="CW42" s="12" t="n">
        <f aca="false">IF(OR($A42="",CW$4=""),"",SUMPRODUCT(--(INDEX(Matrix!$C$5:$EV$304,0,$B42)&gt;0),--(INDEX(Matrix!$C$5:$EV$304,0,CW$3)&gt;0)))</f>
        <v>4</v>
      </c>
      <c r="CX42" s="12" t="n">
        <f aca="false">IF(OR($A42="",CX$4=""),"",SUMPRODUCT(--(INDEX(Matrix!$C$5:$EV$304,0,$B42)&gt;0),--(INDEX(Matrix!$C$5:$EV$304,0,CX$3)&gt;0)))</f>
        <v>4</v>
      </c>
      <c r="CY42" s="12" t="n">
        <f aca="false">IF(OR($A42="",CY$4=""),"",SUMPRODUCT(--(INDEX(Matrix!$C$5:$EV$304,0,$B42)&gt;0),--(INDEX(Matrix!$C$5:$EV$304,0,CY$3)&gt;0)))</f>
        <v>4</v>
      </c>
      <c r="CZ42" s="12" t="n">
        <f aca="false">IF(OR($A42="",CZ$4=""),"",SUMPRODUCT(--(INDEX(Matrix!$C$5:$EV$304,0,$B42)&gt;0),--(INDEX(Matrix!$C$5:$EV$304,0,CZ$3)&gt;0)))</f>
        <v>0</v>
      </c>
      <c r="DA42" s="12" t="n">
        <f aca="false">IF(OR($A42="",DA$4=""),"",SUMPRODUCT(--(INDEX(Matrix!$C$5:$EV$304,0,$B42)&gt;0),--(INDEX(Matrix!$C$5:$EV$304,0,DA$3)&gt;0)))</f>
        <v>4</v>
      </c>
      <c r="DB42" s="12" t="n">
        <f aca="false">IF(OR($A42="",DB$4=""),"",SUMPRODUCT(--(INDEX(Matrix!$C$5:$EV$304,0,$B42)&gt;0),--(INDEX(Matrix!$C$5:$EV$304,0,DB$3)&gt;0)))</f>
        <v>0</v>
      </c>
      <c r="DC42" s="12" t="n">
        <f aca="false">IF(OR($A42="",DC$4=""),"",SUMPRODUCT(--(INDEX(Matrix!$C$5:$EV$304,0,$B42)&gt;0),--(INDEX(Matrix!$C$5:$EV$304,0,DC$3)&gt;0)))</f>
        <v>0</v>
      </c>
      <c r="DD42" s="12" t="n">
        <f aca="false">IF(OR($A42="",DD$4=""),"",SUMPRODUCT(--(INDEX(Matrix!$C$5:$EV$304,0,$B42)&gt;0),--(INDEX(Matrix!$C$5:$EV$304,0,DD$3)&gt;0)))</f>
        <v>5</v>
      </c>
      <c r="DE42" s="12" t="str">
        <f aca="false">IF(OR($A42="",DE$4=""),"",SUMPRODUCT(--(INDEX(Matrix!$C$5:$EV$304,0,$B42)&gt;0),--(INDEX(Matrix!$C$5:$EV$304,0,DE$3)&gt;0)))</f>
        <v/>
      </c>
      <c r="DF42" s="12" t="str">
        <f aca="false">IF(OR($A42="",DF$4=""),"",SUMPRODUCT(--(INDEX(Matrix!$C$5:$EV$304,0,$B42)&gt;0),--(INDEX(Matrix!$C$5:$EV$304,0,DF$3)&gt;0)))</f>
        <v/>
      </c>
      <c r="DG42" s="12" t="str">
        <f aca="false">IF(OR($A42="",DG$4=""),"",SUMPRODUCT(--(INDEX(Matrix!$C$5:$EV$304,0,$B42)&gt;0),--(INDEX(Matrix!$C$5:$EV$304,0,DG$3)&gt;0)))</f>
        <v/>
      </c>
      <c r="DH42" s="12" t="str">
        <f aca="false">IF(OR($A42="",DH$4=""),"",SUMPRODUCT(--(INDEX(Matrix!$C$5:$EV$304,0,$B42)&gt;0),--(INDEX(Matrix!$C$5:$EV$304,0,DH$3)&gt;0)))</f>
        <v/>
      </c>
      <c r="DI42" s="12" t="str">
        <f aca="false">IF(OR($A42="",DI$4=""),"",SUMPRODUCT(--(INDEX(Matrix!$C$5:$EV$304,0,$B42)&gt;0),--(INDEX(Matrix!$C$5:$EV$304,0,DI$3)&gt;0)))</f>
        <v/>
      </c>
      <c r="DJ42" s="12" t="str">
        <f aca="false">IF(OR($A42="",DJ$4=""),"",SUMPRODUCT(--(INDEX(Matrix!$C$5:$EV$304,0,$B42)&gt;0),--(INDEX(Matrix!$C$5:$EV$304,0,DJ$3)&gt;0)))</f>
        <v/>
      </c>
      <c r="DK42" s="12" t="str">
        <f aca="false">IF(OR($A42="",DK$4=""),"",SUMPRODUCT(--(INDEX(Matrix!$C$5:$EV$304,0,$B42)&gt;0),--(INDEX(Matrix!$C$5:$EV$304,0,DK$3)&gt;0)))</f>
        <v/>
      </c>
      <c r="DL42" s="12" t="str">
        <f aca="false">IF(OR($A42="",DL$4=""),"",SUMPRODUCT(--(INDEX(Matrix!$C$5:$EV$304,0,$B42)&gt;0),--(INDEX(Matrix!$C$5:$EV$304,0,DL$3)&gt;0)))</f>
        <v/>
      </c>
      <c r="DM42" s="12" t="str">
        <f aca="false">IF(OR($A42="",DM$4=""),"",SUMPRODUCT(--(INDEX(Matrix!$C$5:$EV$304,0,$B42)&gt;0),--(INDEX(Matrix!$C$5:$EV$304,0,DM$3)&gt;0)))</f>
        <v/>
      </c>
      <c r="DN42" s="12" t="str">
        <f aca="false">IF(OR($A42="",DN$4=""),"",SUMPRODUCT(--(INDEX(Matrix!$C$5:$EV$304,0,$B42)&gt;0),--(INDEX(Matrix!$C$5:$EV$304,0,DN$3)&gt;0)))</f>
        <v/>
      </c>
      <c r="DO42" s="12" t="str">
        <f aca="false">IF(OR($A42="",DO$4=""),"",SUMPRODUCT(--(INDEX(Matrix!$C$5:$EV$304,0,$B42)&gt;0),--(INDEX(Matrix!$C$5:$EV$304,0,DO$3)&gt;0)))</f>
        <v/>
      </c>
      <c r="DP42" s="12" t="str">
        <f aca="false">IF(OR($A42="",DP$4=""),"",SUMPRODUCT(--(INDEX(Matrix!$C$5:$EV$304,0,$B42)&gt;0),--(INDEX(Matrix!$C$5:$EV$304,0,DP$3)&gt;0)))</f>
        <v/>
      </c>
      <c r="DQ42" s="12" t="str">
        <f aca="false">IF(OR($A42="",DQ$4=""),"",SUMPRODUCT(--(INDEX(Matrix!$C$5:$EV$304,0,$B42)&gt;0),--(INDEX(Matrix!$C$5:$EV$304,0,DQ$3)&gt;0)))</f>
        <v/>
      </c>
      <c r="DR42" s="12" t="str">
        <f aca="false">IF(OR($A42="",DR$4=""),"",SUMPRODUCT(--(INDEX(Matrix!$C$5:$EV$304,0,$B42)&gt;0),--(INDEX(Matrix!$C$5:$EV$304,0,DR$3)&gt;0)))</f>
        <v/>
      </c>
      <c r="DS42" s="12" t="str">
        <f aca="false">IF(OR($A42="",DS$4=""),"",SUMPRODUCT(--(INDEX(Matrix!$C$5:$EV$304,0,$B42)&gt;0),--(INDEX(Matrix!$C$5:$EV$304,0,DS$3)&gt;0)))</f>
        <v/>
      </c>
      <c r="DT42" s="12" t="str">
        <f aca="false">IF(OR($A42="",DT$4=""),"",SUMPRODUCT(--(INDEX(Matrix!$C$5:$EV$304,0,$B42)&gt;0),--(INDEX(Matrix!$C$5:$EV$304,0,DT$3)&gt;0)))</f>
        <v/>
      </c>
      <c r="DU42" s="12" t="str">
        <f aca="false">IF(OR($A42="",DU$4=""),"",SUMPRODUCT(--(INDEX(Matrix!$C$5:$EV$304,0,$B42)&gt;0),--(INDEX(Matrix!$C$5:$EV$304,0,DU$3)&gt;0)))</f>
        <v/>
      </c>
      <c r="DV42" s="12" t="str">
        <f aca="false">IF(OR($A42="",DV$4=""),"",SUMPRODUCT(--(INDEX(Matrix!$C$5:$EV$304,0,$B42)&gt;0),--(INDEX(Matrix!$C$5:$EV$304,0,DV$3)&gt;0)))</f>
        <v/>
      </c>
      <c r="DW42" s="12" t="str">
        <f aca="false">IF(OR($A42="",DW$4=""),"",SUMPRODUCT(--(INDEX(Matrix!$C$5:$EV$304,0,$B42)&gt;0),--(INDEX(Matrix!$C$5:$EV$304,0,DW$3)&gt;0)))</f>
        <v/>
      </c>
      <c r="DX42" s="12" t="str">
        <f aca="false">IF(OR($A42="",DX$4=""),"",SUMPRODUCT(--(INDEX(Matrix!$C$5:$EV$304,0,$B42)&gt;0),--(INDEX(Matrix!$C$5:$EV$304,0,DX$3)&gt;0)))</f>
        <v/>
      </c>
      <c r="DY42" s="12" t="str">
        <f aca="false">IF(OR($A42="",DY$4=""),"",SUMPRODUCT(--(INDEX(Matrix!$C$5:$EV$304,0,$B42)&gt;0),--(INDEX(Matrix!$C$5:$EV$304,0,DY$3)&gt;0)))</f>
        <v/>
      </c>
      <c r="DZ42" s="12" t="str">
        <f aca="false">IF(OR($A42="",DZ$4=""),"",SUMPRODUCT(--(INDEX(Matrix!$C$5:$EV$304,0,$B42)&gt;0),--(INDEX(Matrix!$C$5:$EV$304,0,DZ$3)&gt;0)))</f>
        <v/>
      </c>
      <c r="EA42" s="12" t="str">
        <f aca="false">IF(OR($A42="",EA$4=""),"",SUMPRODUCT(--(INDEX(Matrix!$C$5:$EV$304,0,$B42)&gt;0),--(INDEX(Matrix!$C$5:$EV$304,0,EA$3)&gt;0)))</f>
        <v/>
      </c>
      <c r="EB42" s="12" t="str">
        <f aca="false">IF(OR($A42="",EB$4=""),"",SUMPRODUCT(--(INDEX(Matrix!$C$5:$EV$304,0,$B42)&gt;0),--(INDEX(Matrix!$C$5:$EV$304,0,EB$3)&gt;0)))</f>
        <v/>
      </c>
      <c r="EC42" s="12" t="str">
        <f aca="false">IF(OR($A42="",EC$4=""),"",SUMPRODUCT(--(INDEX(Matrix!$C$5:$EV$304,0,$B42)&gt;0),--(INDEX(Matrix!$C$5:$EV$304,0,EC$3)&gt;0)))</f>
        <v/>
      </c>
      <c r="ED42" s="12" t="str">
        <f aca="false">IF(OR($A42="",ED$4=""),"",SUMPRODUCT(--(INDEX(Matrix!$C$5:$EV$304,0,$B42)&gt;0),--(INDEX(Matrix!$C$5:$EV$304,0,ED$3)&gt;0)))</f>
        <v/>
      </c>
      <c r="EE42" s="12" t="str">
        <f aca="false">IF(OR($A42="",EE$4=""),"",SUMPRODUCT(--(INDEX(Matrix!$C$5:$EV$304,0,$B42)&gt;0),--(INDEX(Matrix!$C$5:$EV$304,0,EE$3)&gt;0)))</f>
        <v/>
      </c>
      <c r="EF42" s="12" t="str">
        <f aca="false">IF(OR($A42="",EF$4=""),"",SUMPRODUCT(--(INDEX(Matrix!$C$5:$EV$304,0,$B42)&gt;0),--(INDEX(Matrix!$C$5:$EV$304,0,EF$3)&gt;0)))</f>
        <v/>
      </c>
      <c r="EG42" s="12" t="str">
        <f aca="false">IF(OR($A42="",EG$4=""),"",SUMPRODUCT(--(INDEX(Matrix!$C$5:$EV$304,0,$B42)&gt;0),--(INDEX(Matrix!$C$5:$EV$304,0,EG$3)&gt;0)))</f>
        <v/>
      </c>
      <c r="EH42" s="12" t="str">
        <f aca="false">IF(OR($A42="",EH$4=""),"",SUMPRODUCT(--(INDEX(Matrix!$C$5:$EV$304,0,$B42)&gt;0),--(INDEX(Matrix!$C$5:$EV$304,0,EH$3)&gt;0)))</f>
        <v/>
      </c>
      <c r="EI42" s="12" t="str">
        <f aca="false">IF(OR($A42="",EI$4=""),"",SUMPRODUCT(--(INDEX(Matrix!$C$5:$EV$304,0,$B42)&gt;0),--(INDEX(Matrix!$C$5:$EV$304,0,EI$3)&gt;0)))</f>
        <v/>
      </c>
      <c r="EJ42" s="12" t="str">
        <f aca="false">IF(OR($A42="",EJ$4=""),"",SUMPRODUCT(--(INDEX(Matrix!$C$5:$EV$304,0,$B42)&gt;0),--(INDEX(Matrix!$C$5:$EV$304,0,EJ$3)&gt;0)))</f>
        <v/>
      </c>
      <c r="EK42" s="12" t="str">
        <f aca="false">IF(OR($A42="",EK$4=""),"",SUMPRODUCT(--(INDEX(Matrix!$C$5:$EV$304,0,$B42)&gt;0),--(INDEX(Matrix!$C$5:$EV$304,0,EK$3)&gt;0)))</f>
        <v/>
      </c>
      <c r="EL42" s="12" t="str">
        <f aca="false">IF(OR($A42="",EL$4=""),"",SUMPRODUCT(--(INDEX(Matrix!$C$5:$EV$304,0,$B42)&gt;0),--(INDEX(Matrix!$C$5:$EV$304,0,EL$3)&gt;0)))</f>
        <v/>
      </c>
      <c r="EM42" s="12" t="str">
        <f aca="false">IF(OR($A42="",EM$4=""),"",SUMPRODUCT(--(INDEX(Matrix!$C$5:$EV$304,0,$B42)&gt;0),--(INDEX(Matrix!$C$5:$EV$304,0,EM$3)&gt;0)))</f>
        <v/>
      </c>
      <c r="EN42" s="12" t="str">
        <f aca="false">IF(OR($A42="",EN$4=""),"",SUMPRODUCT(--(INDEX(Matrix!$C$5:$EV$304,0,$B42)&gt;0),--(INDEX(Matrix!$C$5:$EV$304,0,EN$3)&gt;0)))</f>
        <v/>
      </c>
      <c r="EO42" s="12" t="str">
        <f aca="false">IF(OR($A42="",EO$4=""),"",SUMPRODUCT(--(INDEX(Matrix!$C$5:$EV$304,0,$B42)&gt;0),--(INDEX(Matrix!$C$5:$EV$304,0,EO$3)&gt;0)))</f>
        <v/>
      </c>
      <c r="EP42" s="12" t="str">
        <f aca="false">IF(OR($A42="",EP$4=""),"",SUMPRODUCT(--(INDEX(Matrix!$C$5:$EV$304,0,$B42)&gt;0),--(INDEX(Matrix!$C$5:$EV$304,0,EP$3)&gt;0)))</f>
        <v/>
      </c>
      <c r="EQ42" s="12" t="str">
        <f aca="false">IF(OR($A42="",EQ$4=""),"",SUMPRODUCT(--(INDEX(Matrix!$C$5:$EV$304,0,$B42)&gt;0),--(INDEX(Matrix!$C$5:$EV$304,0,EQ$3)&gt;0)))</f>
        <v/>
      </c>
      <c r="ER42" s="12" t="str">
        <f aca="false">IF(OR($A42="",ER$4=""),"",SUMPRODUCT(--(INDEX(Matrix!$C$5:$EV$304,0,$B42)&gt;0),--(INDEX(Matrix!$C$5:$EV$304,0,ER$3)&gt;0)))</f>
        <v/>
      </c>
      <c r="ES42" s="12" t="str">
        <f aca="false">IF(OR($A42="",ES$4=""),"",SUMPRODUCT(--(INDEX(Matrix!$C$5:$EV$304,0,$B42)&gt;0),--(INDEX(Matrix!$C$5:$EV$304,0,ES$3)&gt;0)))</f>
        <v/>
      </c>
      <c r="ET42" s="12" t="str">
        <f aca="false">IF(OR($A42="",ET$4=""),"",SUMPRODUCT(--(INDEX(Matrix!$C$5:$EV$304,0,$B42)&gt;0),--(INDEX(Matrix!$C$5:$EV$304,0,ET$3)&gt;0)))</f>
        <v/>
      </c>
      <c r="EU42" s="12" t="str">
        <f aca="false">IF(OR($A42="",EU$4=""),"",SUMPRODUCT(--(INDEX(Matrix!$C$5:$EV$304,0,$B42)&gt;0),--(INDEX(Matrix!$C$5:$EV$304,0,EU$3)&gt;0)))</f>
        <v/>
      </c>
      <c r="EV42" s="12" t="str">
        <f aca="false">IF(OR($A42="",EV$4=""),"",SUMPRODUCT(--(INDEX(Matrix!$C$5:$EV$304,0,$B42)&gt;0),--(INDEX(Matrix!$C$5:$EV$304,0,EV$3)&gt;0)))</f>
        <v/>
      </c>
    </row>
    <row r="43" customFormat="false" ht="15" hidden="false" customHeight="false" outlineLevel="0" collapsed="false">
      <c r="A43" s="6" t="str">
        <f aca="false">IF(INDEX(Products!$A$2:$A$151,$B43)="","",INDEX(Products!$A$2:$A$151,$B43))</f>
        <v>Flusip Cold and cough-Day</v>
      </c>
      <c r="B43" s="23" t="n">
        <v>39</v>
      </c>
      <c r="C43" s="12" t="n">
        <f aca="false">IF(OR($A43="",C$4=""),"",SUMPRODUCT(--(INDEX(Matrix!$C$5:$EV$304,0,$B43)&gt;0),--(INDEX(Matrix!$C$5:$EV$304,0,C$3)&gt;0)))</f>
        <v>1</v>
      </c>
      <c r="D43" s="12" t="n">
        <f aca="false">IF(OR($A43="",D$4=""),"",SUMPRODUCT(--(INDEX(Matrix!$C$5:$EV$304,0,$B43)&gt;0),--(INDEX(Matrix!$C$5:$EV$304,0,D$3)&gt;0)))</f>
        <v>2</v>
      </c>
      <c r="E43" s="12" t="n">
        <f aca="false">IF(OR($A43="",E$4=""),"",SUMPRODUCT(--(INDEX(Matrix!$C$5:$EV$304,0,$B43)&gt;0),--(INDEX(Matrix!$C$5:$EV$304,0,E$3)&gt;0)))</f>
        <v>2</v>
      </c>
      <c r="F43" s="12" t="n">
        <f aca="false">IF(OR($A43="",F$4=""),"",SUMPRODUCT(--(INDEX(Matrix!$C$5:$EV$304,0,$B43)&gt;0),--(INDEX(Matrix!$C$5:$EV$304,0,F$3)&gt;0)))</f>
        <v>1</v>
      </c>
      <c r="G43" s="12" t="n">
        <f aca="false">IF(OR($A43="",G$4=""),"",SUMPRODUCT(--(INDEX(Matrix!$C$5:$EV$304,0,$B43)&gt;0),--(INDEX(Matrix!$C$5:$EV$304,0,G$3)&gt;0)))</f>
        <v>1</v>
      </c>
      <c r="H43" s="12" t="n">
        <f aca="false">IF(OR($A43="",H$4=""),"",SUMPRODUCT(--(INDEX(Matrix!$C$5:$EV$304,0,$B43)&gt;0),--(INDEX(Matrix!$C$5:$EV$304,0,H$3)&gt;0)))</f>
        <v>1</v>
      </c>
      <c r="I43" s="12" t="n">
        <f aca="false">IF(OR($A43="",I$4=""),"",SUMPRODUCT(--(INDEX(Matrix!$C$5:$EV$304,0,$B43)&gt;0),--(INDEX(Matrix!$C$5:$EV$304,0,I$3)&gt;0)))</f>
        <v>1</v>
      </c>
      <c r="J43" s="12" t="n">
        <f aca="false">IF(OR($A43="",J$4=""),"",SUMPRODUCT(--(INDEX(Matrix!$C$5:$EV$304,0,$B43)&gt;0),--(INDEX(Matrix!$C$5:$EV$304,0,J$3)&gt;0)))</f>
        <v>1</v>
      </c>
      <c r="K43" s="12" t="n">
        <f aca="false">IF(OR($A43="",K$4=""),"",SUMPRODUCT(--(INDEX(Matrix!$C$5:$EV$304,0,$B43)&gt;0),--(INDEX(Matrix!$C$5:$EV$304,0,K$3)&gt;0)))</f>
        <v>1</v>
      </c>
      <c r="L43" s="12" t="n">
        <f aca="false">IF(OR($A43="",L$4=""),"",SUMPRODUCT(--(INDEX(Matrix!$C$5:$EV$304,0,$B43)&gt;0),--(INDEX(Matrix!$C$5:$EV$304,0,L$3)&gt;0)))</f>
        <v>1</v>
      </c>
      <c r="M43" s="12" t="n">
        <f aca="false">IF(OR($A43="",M$4=""),"",SUMPRODUCT(--(INDEX(Matrix!$C$5:$EV$304,0,$B43)&gt;0),--(INDEX(Matrix!$C$5:$EV$304,0,M$3)&gt;0)))</f>
        <v>1</v>
      </c>
      <c r="N43" s="12" t="n">
        <f aca="false">IF(OR($A43="",N$4=""),"",SUMPRODUCT(--(INDEX(Matrix!$C$5:$EV$304,0,$B43)&gt;0),--(INDEX(Matrix!$C$5:$EV$304,0,N$3)&gt;0)))</f>
        <v>1</v>
      </c>
      <c r="O43" s="12" t="n">
        <f aca="false">IF(OR($A43="",O$4=""),"",SUMPRODUCT(--(INDEX(Matrix!$C$5:$EV$304,0,$B43)&gt;0),--(INDEX(Matrix!$C$5:$EV$304,0,O$3)&gt;0)))</f>
        <v>1</v>
      </c>
      <c r="P43" s="12" t="n">
        <f aca="false">IF(OR($A43="",P$4=""),"",SUMPRODUCT(--(INDEX(Matrix!$C$5:$EV$304,0,$B43)&gt;0),--(INDEX(Matrix!$C$5:$EV$304,0,P$3)&gt;0)))</f>
        <v>1</v>
      </c>
      <c r="Q43" s="12" t="n">
        <f aca="false">IF(OR($A43="",Q$4=""),"",SUMPRODUCT(--(INDEX(Matrix!$C$5:$EV$304,0,$B43)&gt;0),--(INDEX(Matrix!$C$5:$EV$304,0,Q$3)&gt;0)))</f>
        <v>1</v>
      </c>
      <c r="R43" s="12" t="n">
        <f aca="false">IF(OR($A43="",R$4=""),"",SUMPRODUCT(--(INDEX(Matrix!$C$5:$EV$304,0,$B43)&gt;0),--(INDEX(Matrix!$C$5:$EV$304,0,R$3)&gt;0)))</f>
        <v>1</v>
      </c>
      <c r="S43" s="12" t="n">
        <f aca="false">IF(OR($A43="",S$4=""),"",SUMPRODUCT(--(INDEX(Matrix!$C$5:$EV$304,0,$B43)&gt;0),--(INDEX(Matrix!$C$5:$EV$304,0,S$3)&gt;0)))</f>
        <v>1</v>
      </c>
      <c r="T43" s="12" t="n">
        <f aca="false">IF(OR($A43="",T$4=""),"",SUMPRODUCT(--(INDEX(Matrix!$C$5:$EV$304,0,$B43)&gt;0),--(INDEX(Matrix!$C$5:$EV$304,0,T$3)&gt;0)))</f>
        <v>1</v>
      </c>
      <c r="U43" s="12" t="n">
        <f aca="false">IF(OR($A43="",U$4=""),"",SUMPRODUCT(--(INDEX(Matrix!$C$5:$EV$304,0,$B43)&gt;0),--(INDEX(Matrix!$C$5:$EV$304,0,U$3)&gt;0)))</f>
        <v>0</v>
      </c>
      <c r="V43" s="12" t="n">
        <f aca="false">IF(OR($A43="",V$4=""),"",SUMPRODUCT(--(INDEX(Matrix!$C$5:$EV$304,0,$B43)&gt;0),--(INDEX(Matrix!$C$5:$EV$304,0,V$3)&gt;0)))</f>
        <v>0</v>
      </c>
      <c r="W43" s="12" t="n">
        <f aca="false">IF(OR($A43="",W$4=""),"",SUMPRODUCT(--(INDEX(Matrix!$C$5:$EV$304,0,$B43)&gt;0),--(INDEX(Matrix!$C$5:$EV$304,0,W$3)&gt;0)))</f>
        <v>1</v>
      </c>
      <c r="X43" s="12" t="n">
        <f aca="false">IF(OR($A43="",X$4=""),"",SUMPRODUCT(--(INDEX(Matrix!$C$5:$EV$304,0,$B43)&gt;0),--(INDEX(Matrix!$C$5:$EV$304,0,X$3)&gt;0)))</f>
        <v>1</v>
      </c>
      <c r="Y43" s="12" t="n">
        <f aca="false">IF(OR($A43="",Y$4=""),"",SUMPRODUCT(--(INDEX(Matrix!$C$5:$EV$304,0,$B43)&gt;0),--(INDEX(Matrix!$C$5:$EV$304,0,Y$3)&gt;0)))</f>
        <v>1</v>
      </c>
      <c r="Z43" s="12" t="n">
        <f aca="false">IF(OR($A43="",Z$4=""),"",SUMPRODUCT(--(INDEX(Matrix!$C$5:$EV$304,0,$B43)&gt;0),--(INDEX(Matrix!$C$5:$EV$304,0,Z$3)&gt;0)))</f>
        <v>1</v>
      </c>
      <c r="AA43" s="12" t="n">
        <f aca="false">IF(OR($A43="",AA$4=""),"",SUMPRODUCT(--(INDEX(Matrix!$C$5:$EV$304,0,$B43)&gt;0),--(INDEX(Matrix!$C$5:$EV$304,0,AA$3)&gt;0)))</f>
        <v>1</v>
      </c>
      <c r="AB43" s="12" t="n">
        <f aca="false">IF(OR($A43="",AB$4=""),"",SUMPRODUCT(--(INDEX(Matrix!$C$5:$EV$304,0,$B43)&gt;0),--(INDEX(Matrix!$C$5:$EV$304,0,AB$3)&gt;0)))</f>
        <v>1</v>
      </c>
      <c r="AC43" s="12" t="n">
        <f aca="false">IF(OR($A43="",AC$4=""),"",SUMPRODUCT(--(INDEX(Matrix!$C$5:$EV$304,0,$B43)&gt;0),--(INDEX(Matrix!$C$5:$EV$304,0,AC$3)&gt;0)))</f>
        <v>0</v>
      </c>
      <c r="AD43" s="12" t="n">
        <f aca="false">IF(OR($A43="",AD$4=""),"",SUMPRODUCT(--(INDEX(Matrix!$C$5:$EV$304,0,$B43)&gt;0),--(INDEX(Matrix!$C$5:$EV$304,0,AD$3)&gt;0)))</f>
        <v>0</v>
      </c>
      <c r="AE43" s="12" t="n">
        <f aca="false">IF(OR($A43="",AE$4=""),"",SUMPRODUCT(--(INDEX(Matrix!$C$5:$EV$304,0,$B43)&gt;0),--(INDEX(Matrix!$C$5:$EV$304,0,AE$3)&gt;0)))</f>
        <v>1</v>
      </c>
      <c r="AF43" s="12" t="n">
        <f aca="false">IF(OR($A43="",AF$4=""),"",SUMPRODUCT(--(INDEX(Matrix!$C$5:$EV$304,0,$B43)&gt;0),--(INDEX(Matrix!$C$5:$EV$304,0,AF$3)&gt;0)))</f>
        <v>1</v>
      </c>
      <c r="AG43" s="12" t="n">
        <f aca="false">IF(OR($A43="",AG$4=""),"",SUMPRODUCT(--(INDEX(Matrix!$C$5:$EV$304,0,$B43)&gt;0),--(INDEX(Matrix!$C$5:$EV$304,0,AG$3)&gt;0)))</f>
        <v>1</v>
      </c>
      <c r="AH43" s="12" t="n">
        <f aca="false">IF(OR($A43="",AH$4=""),"",SUMPRODUCT(--(INDEX(Matrix!$C$5:$EV$304,0,$B43)&gt;0),--(INDEX(Matrix!$C$5:$EV$304,0,AH$3)&gt;0)))</f>
        <v>1</v>
      </c>
      <c r="AI43" s="12" t="n">
        <f aca="false">IF(OR($A43="",AI$4=""),"",SUMPRODUCT(--(INDEX(Matrix!$C$5:$EV$304,0,$B43)&gt;0),--(INDEX(Matrix!$C$5:$EV$304,0,AI$3)&gt;0)))</f>
        <v>0</v>
      </c>
      <c r="AJ43" s="12" t="n">
        <f aca="false">IF(OR($A43="",AJ$4=""),"",SUMPRODUCT(--(INDEX(Matrix!$C$5:$EV$304,0,$B43)&gt;0),--(INDEX(Matrix!$C$5:$EV$304,0,AJ$3)&gt;0)))</f>
        <v>0</v>
      </c>
      <c r="AK43" s="12" t="n">
        <f aca="false">IF(OR($A43="",AK$4=""),"",SUMPRODUCT(--(INDEX(Matrix!$C$5:$EV$304,0,$B43)&gt;0),--(INDEX(Matrix!$C$5:$EV$304,0,AK$3)&gt;0)))</f>
        <v>1</v>
      </c>
      <c r="AL43" s="12" t="n">
        <f aca="false">IF(OR($A43="",AL$4=""),"",SUMPRODUCT(--(INDEX(Matrix!$C$5:$EV$304,0,$B43)&gt;0),--(INDEX(Matrix!$C$5:$EV$304,0,AL$3)&gt;0)))</f>
        <v>1</v>
      </c>
      <c r="AM43" s="12" t="n">
        <f aca="false">IF(OR($A43="",AM$4=""),"",SUMPRODUCT(--(INDEX(Matrix!$C$5:$EV$304,0,$B43)&gt;0),--(INDEX(Matrix!$C$5:$EV$304,0,AM$3)&gt;0)))</f>
        <v>1</v>
      </c>
      <c r="AN43" s="12" t="n">
        <f aca="false">IF(OR($A43="",AN$4=""),"",SUMPRODUCT(--(INDEX(Matrix!$C$5:$EV$304,0,$B43)&gt;0),--(INDEX(Matrix!$C$5:$EV$304,0,AN$3)&gt;0)))</f>
        <v>1</v>
      </c>
      <c r="AO43" s="12" t="n">
        <f aca="false">IF(OR($A43="",AO$4=""),"",SUMPRODUCT(--(INDEX(Matrix!$C$5:$EV$304,0,$B43)&gt;0),--(INDEX(Matrix!$C$5:$EV$304,0,AO$3)&gt;0)))</f>
        <v>14</v>
      </c>
      <c r="AP43" s="12" t="n">
        <f aca="false">IF(OR($A43="",AP$4=""),"",SUMPRODUCT(--(INDEX(Matrix!$C$5:$EV$304,0,$B43)&gt;0),--(INDEX(Matrix!$C$5:$EV$304,0,AP$3)&gt;0)))</f>
        <v>13</v>
      </c>
      <c r="AQ43" s="12" t="n">
        <f aca="false">IF(OR($A43="",AQ$4=""),"",SUMPRODUCT(--(INDEX(Matrix!$C$5:$EV$304,0,$B43)&gt;0),--(INDEX(Matrix!$C$5:$EV$304,0,AQ$3)&gt;0)))</f>
        <v>13</v>
      </c>
      <c r="AR43" s="12" t="n">
        <f aca="false">IF(OR($A43="",AR$4=""),"",SUMPRODUCT(--(INDEX(Matrix!$C$5:$EV$304,0,$B43)&gt;0),--(INDEX(Matrix!$C$5:$EV$304,0,AR$3)&gt;0)))</f>
        <v>12</v>
      </c>
      <c r="AS43" s="12" t="n">
        <f aca="false">IF(OR($A43="",AS$4=""),"",SUMPRODUCT(--(INDEX(Matrix!$C$5:$EV$304,0,$B43)&gt;0),--(INDEX(Matrix!$C$5:$EV$304,0,AS$3)&gt;0)))</f>
        <v>13</v>
      </c>
      <c r="AT43" s="12" t="n">
        <f aca="false">IF(OR($A43="",AT$4=""),"",SUMPRODUCT(--(INDEX(Matrix!$C$5:$EV$304,0,$B43)&gt;0),--(INDEX(Matrix!$C$5:$EV$304,0,AT$3)&gt;0)))</f>
        <v>12</v>
      </c>
      <c r="AU43" s="12" t="n">
        <f aca="false">IF(OR($A43="",AU$4=""),"",SUMPRODUCT(--(INDEX(Matrix!$C$5:$EV$304,0,$B43)&gt;0),--(INDEX(Matrix!$C$5:$EV$304,0,AU$3)&gt;0)))</f>
        <v>0</v>
      </c>
      <c r="AV43" s="12" t="n">
        <f aca="false">IF(OR($A43="",AV$4=""),"",SUMPRODUCT(--(INDEX(Matrix!$C$5:$EV$304,0,$B43)&gt;0),--(INDEX(Matrix!$C$5:$EV$304,0,AV$3)&gt;0)))</f>
        <v>0</v>
      </c>
      <c r="AW43" s="12" t="n">
        <f aca="false">IF(OR($A43="",AW$4=""),"",SUMPRODUCT(--(INDEX(Matrix!$C$5:$EV$304,0,$B43)&gt;0),--(INDEX(Matrix!$C$5:$EV$304,0,AW$3)&gt;0)))</f>
        <v>0</v>
      </c>
      <c r="AX43" s="12" t="n">
        <f aca="false">IF(OR($A43="",AX$4=""),"",SUMPRODUCT(--(INDEX(Matrix!$C$5:$EV$304,0,$B43)&gt;0),--(INDEX(Matrix!$C$5:$EV$304,0,AX$3)&gt;0)))</f>
        <v>1</v>
      </c>
      <c r="AY43" s="12" t="n">
        <f aca="false">IF(OR($A43="",AY$4=""),"",SUMPRODUCT(--(INDEX(Matrix!$C$5:$EV$304,0,$B43)&gt;0),--(INDEX(Matrix!$C$5:$EV$304,0,AY$3)&gt;0)))</f>
        <v>1</v>
      </c>
      <c r="AZ43" s="12" t="n">
        <f aca="false">IF(OR($A43="",AZ$4=""),"",SUMPRODUCT(--(INDEX(Matrix!$C$5:$EV$304,0,$B43)&gt;0),--(INDEX(Matrix!$C$5:$EV$304,0,AZ$3)&gt;0)))</f>
        <v>1</v>
      </c>
      <c r="BA43" s="12" t="n">
        <f aca="false">IF(OR($A43="",BA$4=""),"",SUMPRODUCT(--(INDEX(Matrix!$C$5:$EV$304,0,$B43)&gt;0),--(INDEX(Matrix!$C$5:$EV$304,0,BA$3)&gt;0)))</f>
        <v>1</v>
      </c>
      <c r="BB43" s="12" t="n">
        <f aca="false">IF(OR($A43="",BB$4=""),"",SUMPRODUCT(--(INDEX(Matrix!$C$5:$EV$304,0,$B43)&gt;0),--(INDEX(Matrix!$C$5:$EV$304,0,BB$3)&gt;0)))</f>
        <v>1</v>
      </c>
      <c r="BC43" s="12" t="n">
        <f aca="false">IF(OR($A43="",BC$4=""),"",SUMPRODUCT(--(INDEX(Matrix!$C$5:$EV$304,0,$B43)&gt;0),--(INDEX(Matrix!$C$5:$EV$304,0,BC$3)&gt;0)))</f>
        <v>1</v>
      </c>
      <c r="BD43" s="12" t="n">
        <f aca="false">IF(OR($A43="",BD$4=""),"",SUMPRODUCT(--(INDEX(Matrix!$C$5:$EV$304,0,$B43)&gt;0),--(INDEX(Matrix!$C$5:$EV$304,0,BD$3)&gt;0)))</f>
        <v>1</v>
      </c>
      <c r="BE43" s="12" t="n">
        <f aca="false">IF(OR($A43="",BE$4=""),"",SUMPRODUCT(--(INDEX(Matrix!$C$5:$EV$304,0,$B43)&gt;0),--(INDEX(Matrix!$C$5:$EV$304,0,BE$3)&gt;0)))</f>
        <v>1</v>
      </c>
      <c r="BF43" s="12" t="n">
        <f aca="false">IF(OR($A43="",BF$4=""),"",SUMPRODUCT(--(INDEX(Matrix!$C$5:$EV$304,0,$B43)&gt;0),--(INDEX(Matrix!$C$5:$EV$304,0,BF$3)&gt;0)))</f>
        <v>1</v>
      </c>
      <c r="BG43" s="12" t="n">
        <f aca="false">IF(OR($A43="",BG$4=""),"",SUMPRODUCT(--(INDEX(Matrix!$C$5:$EV$304,0,$B43)&gt;0),--(INDEX(Matrix!$C$5:$EV$304,0,BG$3)&gt;0)))</f>
        <v>1</v>
      </c>
      <c r="BH43" s="12" t="n">
        <f aca="false">IF(OR($A43="",BH$4=""),"",SUMPRODUCT(--(INDEX(Matrix!$C$5:$EV$304,0,$B43)&gt;0),--(INDEX(Matrix!$C$5:$EV$304,0,BH$3)&gt;0)))</f>
        <v>1</v>
      </c>
      <c r="BI43" s="12" t="n">
        <f aca="false">IF(OR($A43="",BI$4=""),"",SUMPRODUCT(--(INDEX(Matrix!$C$5:$EV$304,0,$B43)&gt;0),--(INDEX(Matrix!$C$5:$EV$304,0,BI$3)&gt;0)))</f>
        <v>1</v>
      </c>
      <c r="BJ43" s="12" t="n">
        <f aca="false">IF(OR($A43="",BJ$4=""),"",SUMPRODUCT(--(INDEX(Matrix!$C$5:$EV$304,0,$B43)&gt;0),--(INDEX(Matrix!$C$5:$EV$304,0,BJ$3)&gt;0)))</f>
        <v>0</v>
      </c>
      <c r="BK43" s="12" t="n">
        <f aca="false">IF(OR($A43="",BK$4=""),"",SUMPRODUCT(--(INDEX(Matrix!$C$5:$EV$304,0,$B43)&gt;0),--(INDEX(Matrix!$C$5:$EV$304,0,BK$3)&gt;0)))</f>
        <v>1</v>
      </c>
      <c r="BL43" s="12" t="n">
        <f aca="false">IF(OR($A43="",BL$4=""),"",SUMPRODUCT(--(INDEX(Matrix!$C$5:$EV$304,0,$B43)&gt;0),--(INDEX(Matrix!$C$5:$EV$304,0,BL$3)&gt;0)))</f>
        <v>1</v>
      </c>
      <c r="BM43" s="12" t="n">
        <f aca="false">IF(OR($A43="",BM$4=""),"",SUMPRODUCT(--(INDEX(Matrix!$C$5:$EV$304,0,$B43)&gt;0),--(INDEX(Matrix!$C$5:$EV$304,0,BM$3)&gt;0)))</f>
        <v>1</v>
      </c>
      <c r="BN43" s="12" t="n">
        <f aca="false">IF(OR($A43="",BN$4=""),"",SUMPRODUCT(--(INDEX(Matrix!$C$5:$EV$304,0,$B43)&gt;0),--(INDEX(Matrix!$C$5:$EV$304,0,BN$3)&gt;0)))</f>
        <v>1</v>
      </c>
      <c r="BO43" s="12" t="n">
        <f aca="false">IF(OR($A43="",BO$4=""),"",SUMPRODUCT(--(INDEX(Matrix!$C$5:$EV$304,0,$B43)&gt;0),--(INDEX(Matrix!$C$5:$EV$304,0,BO$3)&gt;0)))</f>
        <v>1</v>
      </c>
      <c r="BP43" s="12" t="n">
        <f aca="false">IF(OR($A43="",BP$4=""),"",SUMPRODUCT(--(INDEX(Matrix!$C$5:$EV$304,0,$B43)&gt;0),--(INDEX(Matrix!$C$5:$EV$304,0,BP$3)&gt;0)))</f>
        <v>2</v>
      </c>
      <c r="BQ43" s="12" t="n">
        <f aca="false">IF(OR($A43="",BQ$4=""),"",SUMPRODUCT(--(INDEX(Matrix!$C$5:$EV$304,0,$B43)&gt;0),--(INDEX(Matrix!$C$5:$EV$304,0,BQ$3)&gt;0)))</f>
        <v>2</v>
      </c>
      <c r="BR43" s="12" t="n">
        <f aca="false">IF(OR($A43="",BR$4=""),"",SUMPRODUCT(--(INDEX(Matrix!$C$5:$EV$304,0,$B43)&gt;0),--(INDEX(Matrix!$C$5:$EV$304,0,BR$3)&gt;0)))</f>
        <v>3</v>
      </c>
      <c r="BS43" s="12" t="n">
        <f aca="false">IF(OR($A43="",BS$4=""),"",SUMPRODUCT(--(INDEX(Matrix!$C$5:$EV$304,0,$B43)&gt;0),--(INDEX(Matrix!$C$5:$EV$304,0,BS$3)&gt;0)))</f>
        <v>3</v>
      </c>
      <c r="BT43" s="12" t="n">
        <f aca="false">IF(OR($A43="",BT$4=""),"",SUMPRODUCT(--(INDEX(Matrix!$C$5:$EV$304,0,$B43)&gt;0),--(INDEX(Matrix!$C$5:$EV$304,0,BT$3)&gt;0)))</f>
        <v>2</v>
      </c>
      <c r="BU43" s="12" t="n">
        <f aca="false">IF(OR($A43="",BU$4=""),"",SUMPRODUCT(--(INDEX(Matrix!$C$5:$EV$304,0,$B43)&gt;0),--(INDEX(Matrix!$C$5:$EV$304,0,BU$3)&gt;0)))</f>
        <v>2</v>
      </c>
      <c r="BV43" s="12" t="n">
        <f aca="false">IF(OR($A43="",BV$4=""),"",SUMPRODUCT(--(INDEX(Matrix!$C$5:$EV$304,0,$B43)&gt;0),--(INDEX(Matrix!$C$5:$EV$304,0,BV$3)&gt;0)))</f>
        <v>2</v>
      </c>
      <c r="BW43" s="12" t="n">
        <f aca="false">IF(OR($A43="",BW$4=""),"",SUMPRODUCT(--(INDEX(Matrix!$C$5:$EV$304,0,$B43)&gt;0),--(INDEX(Matrix!$C$5:$EV$304,0,BW$3)&gt;0)))</f>
        <v>2</v>
      </c>
      <c r="BX43" s="12" t="n">
        <f aca="false">IF(OR($A43="",BX$4=""),"",SUMPRODUCT(--(INDEX(Matrix!$C$5:$EV$304,0,$B43)&gt;0),--(INDEX(Matrix!$C$5:$EV$304,0,BX$3)&gt;0)))</f>
        <v>0</v>
      </c>
      <c r="BY43" s="12" t="n">
        <f aca="false">IF(OR($A43="",BY$4=""),"",SUMPRODUCT(--(INDEX(Matrix!$C$5:$EV$304,0,$B43)&gt;0),--(INDEX(Matrix!$C$5:$EV$304,0,BY$3)&gt;0)))</f>
        <v>3</v>
      </c>
      <c r="BZ43" s="12" t="n">
        <f aca="false">IF(OR($A43="",BZ$4=""),"",SUMPRODUCT(--(INDEX(Matrix!$C$5:$EV$304,0,$B43)&gt;0),--(INDEX(Matrix!$C$5:$EV$304,0,BZ$3)&gt;0)))</f>
        <v>2</v>
      </c>
      <c r="CA43" s="12" t="n">
        <f aca="false">IF(OR($A43="",CA$4=""),"",SUMPRODUCT(--(INDEX(Matrix!$C$5:$EV$304,0,$B43)&gt;0),--(INDEX(Matrix!$C$5:$EV$304,0,CA$3)&gt;0)))</f>
        <v>2</v>
      </c>
      <c r="CB43" s="12" t="n">
        <f aca="false">IF(OR($A43="",CB$4=""),"",SUMPRODUCT(--(INDEX(Matrix!$C$5:$EV$304,0,$B43)&gt;0),--(INDEX(Matrix!$C$5:$EV$304,0,CB$3)&gt;0)))</f>
        <v>0</v>
      </c>
      <c r="CC43" s="12" t="n">
        <f aca="false">IF(OR($A43="",CC$4=""),"",SUMPRODUCT(--(INDEX(Matrix!$C$5:$EV$304,0,$B43)&gt;0),--(INDEX(Matrix!$C$5:$EV$304,0,CC$3)&gt;0)))</f>
        <v>0</v>
      </c>
      <c r="CD43" s="12" t="n">
        <f aca="false">IF(OR($A43="",CD$4=""),"",SUMPRODUCT(--(INDEX(Matrix!$C$5:$EV$304,0,$B43)&gt;0),--(INDEX(Matrix!$C$5:$EV$304,0,CD$3)&gt;0)))</f>
        <v>1</v>
      </c>
      <c r="CE43" s="12" t="n">
        <f aca="false">IF(OR($A43="",CE$4=""),"",SUMPRODUCT(--(INDEX(Matrix!$C$5:$EV$304,0,$B43)&gt;0),--(INDEX(Matrix!$C$5:$EV$304,0,CE$3)&gt;0)))</f>
        <v>1</v>
      </c>
      <c r="CF43" s="12" t="n">
        <f aca="false">IF(OR($A43="",CF$4=""),"",SUMPRODUCT(--(INDEX(Matrix!$C$5:$EV$304,0,$B43)&gt;0),--(INDEX(Matrix!$C$5:$EV$304,0,CF$3)&gt;0)))</f>
        <v>1</v>
      </c>
      <c r="CG43" s="12" t="n">
        <f aca="false">IF(OR($A43="",CG$4=""),"",SUMPRODUCT(--(INDEX(Matrix!$C$5:$EV$304,0,$B43)&gt;0),--(INDEX(Matrix!$C$5:$EV$304,0,CG$3)&gt;0)))</f>
        <v>2</v>
      </c>
      <c r="CH43" s="12" t="n">
        <f aca="false">IF(OR($A43="",CH$4=""),"",SUMPRODUCT(--(INDEX(Matrix!$C$5:$EV$304,0,$B43)&gt;0),--(INDEX(Matrix!$C$5:$EV$304,0,CH$3)&gt;0)))</f>
        <v>3</v>
      </c>
      <c r="CI43" s="12" t="n">
        <f aca="false">IF(OR($A43="",CI$4=""),"",SUMPRODUCT(--(INDEX(Matrix!$C$5:$EV$304,0,$B43)&gt;0),--(INDEX(Matrix!$C$5:$EV$304,0,CI$3)&gt;0)))</f>
        <v>1</v>
      </c>
      <c r="CJ43" s="12" t="n">
        <f aca="false">IF(OR($A43="",CJ$4=""),"",SUMPRODUCT(--(INDEX(Matrix!$C$5:$EV$304,0,$B43)&gt;0),--(INDEX(Matrix!$C$5:$EV$304,0,CJ$3)&gt;0)))</f>
        <v>1</v>
      </c>
      <c r="CK43" s="12" t="n">
        <f aca="false">IF(OR($A43="",CK$4=""),"",SUMPRODUCT(--(INDEX(Matrix!$C$5:$EV$304,0,$B43)&gt;0),--(INDEX(Matrix!$C$5:$EV$304,0,CK$3)&gt;0)))</f>
        <v>1</v>
      </c>
      <c r="CL43" s="12" t="n">
        <f aca="false">IF(OR($A43="",CL$4=""),"",SUMPRODUCT(--(INDEX(Matrix!$C$5:$EV$304,0,$B43)&gt;0),--(INDEX(Matrix!$C$5:$EV$304,0,CL$3)&gt;0)))</f>
        <v>1</v>
      </c>
      <c r="CM43" s="12" t="n">
        <f aca="false">IF(OR($A43="",CM$4=""),"",SUMPRODUCT(--(INDEX(Matrix!$C$5:$EV$304,0,$B43)&gt;0),--(INDEX(Matrix!$C$5:$EV$304,0,CM$3)&gt;0)))</f>
        <v>1</v>
      </c>
      <c r="CN43" s="12" t="n">
        <f aca="false">IF(OR($A43="",CN$4=""),"",SUMPRODUCT(--(INDEX(Matrix!$C$5:$EV$304,0,$B43)&gt;0),--(INDEX(Matrix!$C$5:$EV$304,0,CN$3)&gt;0)))</f>
        <v>1</v>
      </c>
      <c r="CO43" s="12" t="n">
        <f aca="false">IF(OR($A43="",CO$4=""),"",SUMPRODUCT(--(INDEX(Matrix!$C$5:$EV$304,0,$B43)&gt;0),--(INDEX(Matrix!$C$5:$EV$304,0,CO$3)&gt;0)))</f>
        <v>1</v>
      </c>
      <c r="CP43" s="12" t="n">
        <f aca="false">IF(OR($A43="",CP$4=""),"",SUMPRODUCT(--(INDEX(Matrix!$C$5:$EV$304,0,$B43)&gt;0),--(INDEX(Matrix!$C$5:$EV$304,0,CP$3)&gt;0)))</f>
        <v>1</v>
      </c>
      <c r="CQ43" s="12" t="n">
        <f aca="false">IF(OR($A43="",CQ$4=""),"",SUMPRODUCT(--(INDEX(Matrix!$C$5:$EV$304,0,$B43)&gt;0),--(INDEX(Matrix!$C$5:$EV$304,0,CQ$3)&gt;0)))</f>
        <v>1</v>
      </c>
      <c r="CR43" s="12" t="n">
        <f aca="false">IF(OR($A43="",CR$4=""),"",SUMPRODUCT(--(INDEX(Matrix!$C$5:$EV$304,0,$B43)&gt;0),--(INDEX(Matrix!$C$5:$EV$304,0,CR$3)&gt;0)))</f>
        <v>1</v>
      </c>
      <c r="CS43" s="12" t="n">
        <f aca="false">IF(OR($A43="",CS$4=""),"",SUMPRODUCT(--(INDEX(Matrix!$C$5:$EV$304,0,$B43)&gt;0),--(INDEX(Matrix!$C$5:$EV$304,0,CS$3)&gt;0)))</f>
        <v>2</v>
      </c>
      <c r="CT43" s="12" t="n">
        <f aca="false">IF(OR($A43="",CT$4=""),"",SUMPRODUCT(--(INDEX(Matrix!$C$5:$EV$304,0,$B43)&gt;0),--(INDEX(Matrix!$C$5:$EV$304,0,CT$3)&gt;0)))</f>
        <v>2</v>
      </c>
      <c r="CU43" s="12" t="n">
        <f aca="false">IF(OR($A43="",CU$4=""),"",SUMPRODUCT(--(INDEX(Matrix!$C$5:$EV$304,0,$B43)&gt;0),--(INDEX(Matrix!$C$5:$EV$304,0,CU$3)&gt;0)))</f>
        <v>1</v>
      </c>
      <c r="CV43" s="12" t="n">
        <f aca="false">IF(OR($A43="",CV$4=""),"",SUMPRODUCT(--(INDEX(Matrix!$C$5:$EV$304,0,$B43)&gt;0),--(INDEX(Matrix!$C$5:$EV$304,0,CV$3)&gt;0)))</f>
        <v>2</v>
      </c>
      <c r="CW43" s="12" t="n">
        <f aca="false">IF(OR($A43="",CW$4=""),"",SUMPRODUCT(--(INDEX(Matrix!$C$5:$EV$304,0,$B43)&gt;0),--(INDEX(Matrix!$C$5:$EV$304,0,CW$3)&gt;0)))</f>
        <v>1</v>
      </c>
      <c r="CX43" s="12" t="n">
        <f aca="false">IF(OR($A43="",CX$4=""),"",SUMPRODUCT(--(INDEX(Matrix!$C$5:$EV$304,0,$B43)&gt;0),--(INDEX(Matrix!$C$5:$EV$304,0,CX$3)&gt;0)))</f>
        <v>0</v>
      </c>
      <c r="CY43" s="12" t="n">
        <f aca="false">IF(OR($A43="",CY$4=""),"",SUMPRODUCT(--(INDEX(Matrix!$C$5:$EV$304,0,$B43)&gt;0),--(INDEX(Matrix!$C$5:$EV$304,0,CY$3)&gt;0)))</f>
        <v>0</v>
      </c>
      <c r="CZ43" s="12" t="n">
        <f aca="false">IF(OR($A43="",CZ$4=""),"",SUMPRODUCT(--(INDEX(Matrix!$C$5:$EV$304,0,$B43)&gt;0),--(INDEX(Matrix!$C$5:$EV$304,0,CZ$3)&gt;0)))</f>
        <v>0</v>
      </c>
      <c r="DA43" s="12" t="n">
        <f aca="false">IF(OR($A43="",DA$4=""),"",SUMPRODUCT(--(INDEX(Matrix!$C$5:$EV$304,0,$B43)&gt;0),--(INDEX(Matrix!$C$5:$EV$304,0,DA$3)&gt;0)))</f>
        <v>1</v>
      </c>
      <c r="DB43" s="12" t="n">
        <f aca="false">IF(OR($A43="",DB$4=""),"",SUMPRODUCT(--(INDEX(Matrix!$C$5:$EV$304,0,$B43)&gt;0),--(INDEX(Matrix!$C$5:$EV$304,0,DB$3)&gt;0)))</f>
        <v>0</v>
      </c>
      <c r="DC43" s="12" t="n">
        <f aca="false">IF(OR($A43="",DC$4=""),"",SUMPRODUCT(--(INDEX(Matrix!$C$5:$EV$304,0,$B43)&gt;0),--(INDEX(Matrix!$C$5:$EV$304,0,DC$3)&gt;0)))</f>
        <v>0</v>
      </c>
      <c r="DD43" s="12" t="n">
        <f aca="false">IF(OR($A43="",DD$4=""),"",SUMPRODUCT(--(INDEX(Matrix!$C$5:$EV$304,0,$B43)&gt;0),--(INDEX(Matrix!$C$5:$EV$304,0,DD$3)&gt;0)))</f>
        <v>1</v>
      </c>
      <c r="DE43" s="12" t="str">
        <f aca="false">IF(OR($A43="",DE$4=""),"",SUMPRODUCT(--(INDEX(Matrix!$C$5:$EV$304,0,$B43)&gt;0),--(INDEX(Matrix!$C$5:$EV$304,0,DE$3)&gt;0)))</f>
        <v/>
      </c>
      <c r="DF43" s="12" t="str">
        <f aca="false">IF(OR($A43="",DF$4=""),"",SUMPRODUCT(--(INDEX(Matrix!$C$5:$EV$304,0,$B43)&gt;0),--(INDEX(Matrix!$C$5:$EV$304,0,DF$3)&gt;0)))</f>
        <v/>
      </c>
      <c r="DG43" s="12" t="str">
        <f aca="false">IF(OR($A43="",DG$4=""),"",SUMPRODUCT(--(INDEX(Matrix!$C$5:$EV$304,0,$B43)&gt;0),--(INDEX(Matrix!$C$5:$EV$304,0,DG$3)&gt;0)))</f>
        <v/>
      </c>
      <c r="DH43" s="12" t="str">
        <f aca="false">IF(OR($A43="",DH$4=""),"",SUMPRODUCT(--(INDEX(Matrix!$C$5:$EV$304,0,$B43)&gt;0),--(INDEX(Matrix!$C$5:$EV$304,0,DH$3)&gt;0)))</f>
        <v/>
      </c>
      <c r="DI43" s="12" t="str">
        <f aca="false">IF(OR($A43="",DI$4=""),"",SUMPRODUCT(--(INDEX(Matrix!$C$5:$EV$304,0,$B43)&gt;0),--(INDEX(Matrix!$C$5:$EV$304,0,DI$3)&gt;0)))</f>
        <v/>
      </c>
      <c r="DJ43" s="12" t="str">
        <f aca="false">IF(OR($A43="",DJ$4=""),"",SUMPRODUCT(--(INDEX(Matrix!$C$5:$EV$304,0,$B43)&gt;0),--(INDEX(Matrix!$C$5:$EV$304,0,DJ$3)&gt;0)))</f>
        <v/>
      </c>
      <c r="DK43" s="12" t="str">
        <f aca="false">IF(OR($A43="",DK$4=""),"",SUMPRODUCT(--(INDEX(Matrix!$C$5:$EV$304,0,$B43)&gt;0),--(INDEX(Matrix!$C$5:$EV$304,0,DK$3)&gt;0)))</f>
        <v/>
      </c>
      <c r="DL43" s="12" t="str">
        <f aca="false">IF(OR($A43="",DL$4=""),"",SUMPRODUCT(--(INDEX(Matrix!$C$5:$EV$304,0,$B43)&gt;0),--(INDEX(Matrix!$C$5:$EV$304,0,DL$3)&gt;0)))</f>
        <v/>
      </c>
      <c r="DM43" s="12" t="str">
        <f aca="false">IF(OR($A43="",DM$4=""),"",SUMPRODUCT(--(INDEX(Matrix!$C$5:$EV$304,0,$B43)&gt;0),--(INDEX(Matrix!$C$5:$EV$304,0,DM$3)&gt;0)))</f>
        <v/>
      </c>
      <c r="DN43" s="12" t="str">
        <f aca="false">IF(OR($A43="",DN$4=""),"",SUMPRODUCT(--(INDEX(Matrix!$C$5:$EV$304,0,$B43)&gt;0),--(INDEX(Matrix!$C$5:$EV$304,0,DN$3)&gt;0)))</f>
        <v/>
      </c>
      <c r="DO43" s="12" t="str">
        <f aca="false">IF(OR($A43="",DO$4=""),"",SUMPRODUCT(--(INDEX(Matrix!$C$5:$EV$304,0,$B43)&gt;0),--(INDEX(Matrix!$C$5:$EV$304,0,DO$3)&gt;0)))</f>
        <v/>
      </c>
      <c r="DP43" s="12" t="str">
        <f aca="false">IF(OR($A43="",DP$4=""),"",SUMPRODUCT(--(INDEX(Matrix!$C$5:$EV$304,0,$B43)&gt;0),--(INDEX(Matrix!$C$5:$EV$304,0,DP$3)&gt;0)))</f>
        <v/>
      </c>
      <c r="DQ43" s="12" t="str">
        <f aca="false">IF(OR($A43="",DQ$4=""),"",SUMPRODUCT(--(INDEX(Matrix!$C$5:$EV$304,0,$B43)&gt;0),--(INDEX(Matrix!$C$5:$EV$304,0,DQ$3)&gt;0)))</f>
        <v/>
      </c>
      <c r="DR43" s="12" t="str">
        <f aca="false">IF(OR($A43="",DR$4=""),"",SUMPRODUCT(--(INDEX(Matrix!$C$5:$EV$304,0,$B43)&gt;0),--(INDEX(Matrix!$C$5:$EV$304,0,DR$3)&gt;0)))</f>
        <v/>
      </c>
      <c r="DS43" s="12" t="str">
        <f aca="false">IF(OR($A43="",DS$4=""),"",SUMPRODUCT(--(INDEX(Matrix!$C$5:$EV$304,0,$B43)&gt;0),--(INDEX(Matrix!$C$5:$EV$304,0,DS$3)&gt;0)))</f>
        <v/>
      </c>
      <c r="DT43" s="12" t="str">
        <f aca="false">IF(OR($A43="",DT$4=""),"",SUMPRODUCT(--(INDEX(Matrix!$C$5:$EV$304,0,$B43)&gt;0),--(INDEX(Matrix!$C$5:$EV$304,0,DT$3)&gt;0)))</f>
        <v/>
      </c>
      <c r="DU43" s="12" t="str">
        <f aca="false">IF(OR($A43="",DU$4=""),"",SUMPRODUCT(--(INDEX(Matrix!$C$5:$EV$304,0,$B43)&gt;0),--(INDEX(Matrix!$C$5:$EV$304,0,DU$3)&gt;0)))</f>
        <v/>
      </c>
      <c r="DV43" s="12" t="str">
        <f aca="false">IF(OR($A43="",DV$4=""),"",SUMPRODUCT(--(INDEX(Matrix!$C$5:$EV$304,0,$B43)&gt;0),--(INDEX(Matrix!$C$5:$EV$304,0,DV$3)&gt;0)))</f>
        <v/>
      </c>
      <c r="DW43" s="12" t="str">
        <f aca="false">IF(OR($A43="",DW$4=""),"",SUMPRODUCT(--(INDEX(Matrix!$C$5:$EV$304,0,$B43)&gt;0),--(INDEX(Matrix!$C$5:$EV$304,0,DW$3)&gt;0)))</f>
        <v/>
      </c>
      <c r="DX43" s="12" t="str">
        <f aca="false">IF(OR($A43="",DX$4=""),"",SUMPRODUCT(--(INDEX(Matrix!$C$5:$EV$304,0,$B43)&gt;0),--(INDEX(Matrix!$C$5:$EV$304,0,DX$3)&gt;0)))</f>
        <v/>
      </c>
      <c r="DY43" s="12" t="str">
        <f aca="false">IF(OR($A43="",DY$4=""),"",SUMPRODUCT(--(INDEX(Matrix!$C$5:$EV$304,0,$B43)&gt;0),--(INDEX(Matrix!$C$5:$EV$304,0,DY$3)&gt;0)))</f>
        <v/>
      </c>
      <c r="DZ43" s="12" t="str">
        <f aca="false">IF(OR($A43="",DZ$4=""),"",SUMPRODUCT(--(INDEX(Matrix!$C$5:$EV$304,0,$B43)&gt;0),--(INDEX(Matrix!$C$5:$EV$304,0,DZ$3)&gt;0)))</f>
        <v/>
      </c>
      <c r="EA43" s="12" t="str">
        <f aca="false">IF(OR($A43="",EA$4=""),"",SUMPRODUCT(--(INDEX(Matrix!$C$5:$EV$304,0,$B43)&gt;0),--(INDEX(Matrix!$C$5:$EV$304,0,EA$3)&gt;0)))</f>
        <v/>
      </c>
      <c r="EB43" s="12" t="str">
        <f aca="false">IF(OR($A43="",EB$4=""),"",SUMPRODUCT(--(INDEX(Matrix!$C$5:$EV$304,0,$B43)&gt;0),--(INDEX(Matrix!$C$5:$EV$304,0,EB$3)&gt;0)))</f>
        <v/>
      </c>
      <c r="EC43" s="12" t="str">
        <f aca="false">IF(OR($A43="",EC$4=""),"",SUMPRODUCT(--(INDEX(Matrix!$C$5:$EV$304,0,$B43)&gt;0),--(INDEX(Matrix!$C$5:$EV$304,0,EC$3)&gt;0)))</f>
        <v/>
      </c>
      <c r="ED43" s="12" t="str">
        <f aca="false">IF(OR($A43="",ED$4=""),"",SUMPRODUCT(--(INDEX(Matrix!$C$5:$EV$304,0,$B43)&gt;0),--(INDEX(Matrix!$C$5:$EV$304,0,ED$3)&gt;0)))</f>
        <v/>
      </c>
      <c r="EE43" s="12" t="str">
        <f aca="false">IF(OR($A43="",EE$4=""),"",SUMPRODUCT(--(INDEX(Matrix!$C$5:$EV$304,0,$B43)&gt;0),--(INDEX(Matrix!$C$5:$EV$304,0,EE$3)&gt;0)))</f>
        <v/>
      </c>
      <c r="EF43" s="12" t="str">
        <f aca="false">IF(OR($A43="",EF$4=""),"",SUMPRODUCT(--(INDEX(Matrix!$C$5:$EV$304,0,$B43)&gt;0),--(INDEX(Matrix!$C$5:$EV$304,0,EF$3)&gt;0)))</f>
        <v/>
      </c>
      <c r="EG43" s="12" t="str">
        <f aca="false">IF(OR($A43="",EG$4=""),"",SUMPRODUCT(--(INDEX(Matrix!$C$5:$EV$304,0,$B43)&gt;0),--(INDEX(Matrix!$C$5:$EV$304,0,EG$3)&gt;0)))</f>
        <v/>
      </c>
      <c r="EH43" s="12" t="str">
        <f aca="false">IF(OR($A43="",EH$4=""),"",SUMPRODUCT(--(INDEX(Matrix!$C$5:$EV$304,0,$B43)&gt;0),--(INDEX(Matrix!$C$5:$EV$304,0,EH$3)&gt;0)))</f>
        <v/>
      </c>
      <c r="EI43" s="12" t="str">
        <f aca="false">IF(OR($A43="",EI$4=""),"",SUMPRODUCT(--(INDEX(Matrix!$C$5:$EV$304,0,$B43)&gt;0),--(INDEX(Matrix!$C$5:$EV$304,0,EI$3)&gt;0)))</f>
        <v/>
      </c>
      <c r="EJ43" s="12" t="str">
        <f aca="false">IF(OR($A43="",EJ$4=""),"",SUMPRODUCT(--(INDEX(Matrix!$C$5:$EV$304,0,$B43)&gt;0),--(INDEX(Matrix!$C$5:$EV$304,0,EJ$3)&gt;0)))</f>
        <v/>
      </c>
      <c r="EK43" s="12" t="str">
        <f aca="false">IF(OR($A43="",EK$4=""),"",SUMPRODUCT(--(INDEX(Matrix!$C$5:$EV$304,0,$B43)&gt;0),--(INDEX(Matrix!$C$5:$EV$304,0,EK$3)&gt;0)))</f>
        <v/>
      </c>
      <c r="EL43" s="12" t="str">
        <f aca="false">IF(OR($A43="",EL$4=""),"",SUMPRODUCT(--(INDEX(Matrix!$C$5:$EV$304,0,$B43)&gt;0),--(INDEX(Matrix!$C$5:$EV$304,0,EL$3)&gt;0)))</f>
        <v/>
      </c>
      <c r="EM43" s="12" t="str">
        <f aca="false">IF(OR($A43="",EM$4=""),"",SUMPRODUCT(--(INDEX(Matrix!$C$5:$EV$304,0,$B43)&gt;0),--(INDEX(Matrix!$C$5:$EV$304,0,EM$3)&gt;0)))</f>
        <v/>
      </c>
      <c r="EN43" s="12" t="str">
        <f aca="false">IF(OR($A43="",EN$4=""),"",SUMPRODUCT(--(INDEX(Matrix!$C$5:$EV$304,0,$B43)&gt;0),--(INDEX(Matrix!$C$5:$EV$304,0,EN$3)&gt;0)))</f>
        <v/>
      </c>
      <c r="EO43" s="12" t="str">
        <f aca="false">IF(OR($A43="",EO$4=""),"",SUMPRODUCT(--(INDEX(Matrix!$C$5:$EV$304,0,$B43)&gt;0),--(INDEX(Matrix!$C$5:$EV$304,0,EO$3)&gt;0)))</f>
        <v/>
      </c>
      <c r="EP43" s="12" t="str">
        <f aca="false">IF(OR($A43="",EP$4=""),"",SUMPRODUCT(--(INDEX(Matrix!$C$5:$EV$304,0,$B43)&gt;0),--(INDEX(Matrix!$C$5:$EV$304,0,EP$3)&gt;0)))</f>
        <v/>
      </c>
      <c r="EQ43" s="12" t="str">
        <f aca="false">IF(OR($A43="",EQ$4=""),"",SUMPRODUCT(--(INDEX(Matrix!$C$5:$EV$304,0,$B43)&gt;0),--(INDEX(Matrix!$C$5:$EV$304,0,EQ$3)&gt;0)))</f>
        <v/>
      </c>
      <c r="ER43" s="12" t="str">
        <f aca="false">IF(OR($A43="",ER$4=""),"",SUMPRODUCT(--(INDEX(Matrix!$C$5:$EV$304,0,$B43)&gt;0),--(INDEX(Matrix!$C$5:$EV$304,0,ER$3)&gt;0)))</f>
        <v/>
      </c>
      <c r="ES43" s="12" t="str">
        <f aca="false">IF(OR($A43="",ES$4=""),"",SUMPRODUCT(--(INDEX(Matrix!$C$5:$EV$304,0,$B43)&gt;0),--(INDEX(Matrix!$C$5:$EV$304,0,ES$3)&gt;0)))</f>
        <v/>
      </c>
      <c r="ET43" s="12" t="str">
        <f aca="false">IF(OR($A43="",ET$4=""),"",SUMPRODUCT(--(INDEX(Matrix!$C$5:$EV$304,0,$B43)&gt;0),--(INDEX(Matrix!$C$5:$EV$304,0,ET$3)&gt;0)))</f>
        <v/>
      </c>
      <c r="EU43" s="12" t="str">
        <f aca="false">IF(OR($A43="",EU$4=""),"",SUMPRODUCT(--(INDEX(Matrix!$C$5:$EV$304,0,$B43)&gt;0),--(INDEX(Matrix!$C$5:$EV$304,0,EU$3)&gt;0)))</f>
        <v/>
      </c>
      <c r="EV43" s="12" t="str">
        <f aca="false">IF(OR($A43="",EV$4=""),"",SUMPRODUCT(--(INDEX(Matrix!$C$5:$EV$304,0,$B43)&gt;0),--(INDEX(Matrix!$C$5:$EV$304,0,EV$3)&gt;0)))</f>
        <v/>
      </c>
    </row>
    <row r="44" customFormat="false" ht="15" hidden="false" customHeight="false" outlineLevel="0" collapsed="false">
      <c r="A44" s="6" t="str">
        <f aca="false">IF(INDEX(Products!$A$2:$A$151,$B44)="","",INDEX(Products!$A$2:$A$151,$B44))</f>
        <v>Flusip Cold and Cough-Day (Sugar Free)</v>
      </c>
      <c r="B44" s="23" t="n">
        <v>40</v>
      </c>
      <c r="C44" s="12" t="n">
        <f aca="false">IF(OR($A44="",C$4=""),"",SUMPRODUCT(--(INDEX(Matrix!$C$5:$EV$304,0,$B44)&gt;0),--(INDEX(Matrix!$C$5:$EV$304,0,C$3)&gt;0)))</f>
        <v>1</v>
      </c>
      <c r="D44" s="12" t="n">
        <f aca="false">IF(OR($A44="",D$4=""),"",SUMPRODUCT(--(INDEX(Matrix!$C$5:$EV$304,0,$B44)&gt;0),--(INDEX(Matrix!$C$5:$EV$304,0,D$3)&gt;0)))</f>
        <v>2</v>
      </c>
      <c r="E44" s="12" t="n">
        <f aca="false">IF(OR($A44="",E$4=""),"",SUMPRODUCT(--(INDEX(Matrix!$C$5:$EV$304,0,$B44)&gt;0),--(INDEX(Matrix!$C$5:$EV$304,0,E$3)&gt;0)))</f>
        <v>2</v>
      </c>
      <c r="F44" s="12" t="n">
        <f aca="false">IF(OR($A44="",F$4=""),"",SUMPRODUCT(--(INDEX(Matrix!$C$5:$EV$304,0,$B44)&gt;0),--(INDEX(Matrix!$C$5:$EV$304,0,F$3)&gt;0)))</f>
        <v>1</v>
      </c>
      <c r="G44" s="12" t="n">
        <f aca="false">IF(OR($A44="",G$4=""),"",SUMPRODUCT(--(INDEX(Matrix!$C$5:$EV$304,0,$B44)&gt;0),--(INDEX(Matrix!$C$5:$EV$304,0,G$3)&gt;0)))</f>
        <v>1</v>
      </c>
      <c r="H44" s="12" t="n">
        <f aca="false">IF(OR($A44="",H$4=""),"",SUMPRODUCT(--(INDEX(Matrix!$C$5:$EV$304,0,$B44)&gt;0),--(INDEX(Matrix!$C$5:$EV$304,0,H$3)&gt;0)))</f>
        <v>1</v>
      </c>
      <c r="I44" s="12" t="n">
        <f aca="false">IF(OR($A44="",I$4=""),"",SUMPRODUCT(--(INDEX(Matrix!$C$5:$EV$304,0,$B44)&gt;0),--(INDEX(Matrix!$C$5:$EV$304,0,I$3)&gt;0)))</f>
        <v>1</v>
      </c>
      <c r="J44" s="12" t="n">
        <f aca="false">IF(OR($A44="",J$4=""),"",SUMPRODUCT(--(INDEX(Matrix!$C$5:$EV$304,0,$B44)&gt;0),--(INDEX(Matrix!$C$5:$EV$304,0,J$3)&gt;0)))</f>
        <v>1</v>
      </c>
      <c r="K44" s="12" t="n">
        <f aca="false">IF(OR($A44="",K$4=""),"",SUMPRODUCT(--(INDEX(Matrix!$C$5:$EV$304,0,$B44)&gt;0),--(INDEX(Matrix!$C$5:$EV$304,0,K$3)&gt;0)))</f>
        <v>1</v>
      </c>
      <c r="L44" s="12" t="n">
        <f aca="false">IF(OR($A44="",L$4=""),"",SUMPRODUCT(--(INDEX(Matrix!$C$5:$EV$304,0,$B44)&gt;0),--(INDEX(Matrix!$C$5:$EV$304,0,L$3)&gt;0)))</f>
        <v>1</v>
      </c>
      <c r="M44" s="12" t="n">
        <f aca="false">IF(OR($A44="",M$4=""),"",SUMPRODUCT(--(INDEX(Matrix!$C$5:$EV$304,0,$B44)&gt;0),--(INDEX(Matrix!$C$5:$EV$304,0,M$3)&gt;0)))</f>
        <v>1</v>
      </c>
      <c r="N44" s="12" t="n">
        <f aca="false">IF(OR($A44="",N$4=""),"",SUMPRODUCT(--(INDEX(Matrix!$C$5:$EV$304,0,$B44)&gt;0),--(INDEX(Matrix!$C$5:$EV$304,0,N$3)&gt;0)))</f>
        <v>1</v>
      </c>
      <c r="O44" s="12" t="n">
        <f aca="false">IF(OR($A44="",O$4=""),"",SUMPRODUCT(--(INDEX(Matrix!$C$5:$EV$304,0,$B44)&gt;0),--(INDEX(Matrix!$C$5:$EV$304,0,O$3)&gt;0)))</f>
        <v>1</v>
      </c>
      <c r="P44" s="12" t="n">
        <f aca="false">IF(OR($A44="",P$4=""),"",SUMPRODUCT(--(INDEX(Matrix!$C$5:$EV$304,0,$B44)&gt;0),--(INDEX(Matrix!$C$5:$EV$304,0,P$3)&gt;0)))</f>
        <v>1</v>
      </c>
      <c r="Q44" s="12" t="n">
        <f aca="false">IF(OR($A44="",Q$4=""),"",SUMPRODUCT(--(INDEX(Matrix!$C$5:$EV$304,0,$B44)&gt;0),--(INDEX(Matrix!$C$5:$EV$304,0,Q$3)&gt;0)))</f>
        <v>1</v>
      </c>
      <c r="R44" s="12" t="n">
        <f aca="false">IF(OR($A44="",R$4=""),"",SUMPRODUCT(--(INDEX(Matrix!$C$5:$EV$304,0,$B44)&gt;0),--(INDEX(Matrix!$C$5:$EV$304,0,R$3)&gt;0)))</f>
        <v>1</v>
      </c>
      <c r="S44" s="12" t="n">
        <f aca="false">IF(OR($A44="",S$4=""),"",SUMPRODUCT(--(INDEX(Matrix!$C$5:$EV$304,0,$B44)&gt;0),--(INDEX(Matrix!$C$5:$EV$304,0,S$3)&gt;0)))</f>
        <v>1</v>
      </c>
      <c r="T44" s="12" t="n">
        <f aca="false">IF(OR($A44="",T$4=""),"",SUMPRODUCT(--(INDEX(Matrix!$C$5:$EV$304,0,$B44)&gt;0),--(INDEX(Matrix!$C$5:$EV$304,0,T$3)&gt;0)))</f>
        <v>1</v>
      </c>
      <c r="U44" s="12" t="n">
        <f aca="false">IF(OR($A44="",U$4=""),"",SUMPRODUCT(--(INDEX(Matrix!$C$5:$EV$304,0,$B44)&gt;0),--(INDEX(Matrix!$C$5:$EV$304,0,U$3)&gt;0)))</f>
        <v>0</v>
      </c>
      <c r="V44" s="12" t="n">
        <f aca="false">IF(OR($A44="",V$4=""),"",SUMPRODUCT(--(INDEX(Matrix!$C$5:$EV$304,0,$B44)&gt;0),--(INDEX(Matrix!$C$5:$EV$304,0,V$3)&gt;0)))</f>
        <v>0</v>
      </c>
      <c r="W44" s="12" t="n">
        <f aca="false">IF(OR($A44="",W$4=""),"",SUMPRODUCT(--(INDEX(Matrix!$C$5:$EV$304,0,$B44)&gt;0),--(INDEX(Matrix!$C$5:$EV$304,0,W$3)&gt;0)))</f>
        <v>1</v>
      </c>
      <c r="X44" s="12" t="n">
        <f aca="false">IF(OR($A44="",X$4=""),"",SUMPRODUCT(--(INDEX(Matrix!$C$5:$EV$304,0,$B44)&gt;0),--(INDEX(Matrix!$C$5:$EV$304,0,X$3)&gt;0)))</f>
        <v>1</v>
      </c>
      <c r="Y44" s="12" t="n">
        <f aca="false">IF(OR($A44="",Y$4=""),"",SUMPRODUCT(--(INDEX(Matrix!$C$5:$EV$304,0,$B44)&gt;0),--(INDEX(Matrix!$C$5:$EV$304,0,Y$3)&gt;0)))</f>
        <v>1</v>
      </c>
      <c r="Z44" s="12" t="n">
        <f aca="false">IF(OR($A44="",Z$4=""),"",SUMPRODUCT(--(INDEX(Matrix!$C$5:$EV$304,0,$B44)&gt;0),--(INDEX(Matrix!$C$5:$EV$304,0,Z$3)&gt;0)))</f>
        <v>1</v>
      </c>
      <c r="AA44" s="12" t="n">
        <f aca="false">IF(OR($A44="",AA$4=""),"",SUMPRODUCT(--(INDEX(Matrix!$C$5:$EV$304,0,$B44)&gt;0),--(INDEX(Matrix!$C$5:$EV$304,0,AA$3)&gt;0)))</f>
        <v>1</v>
      </c>
      <c r="AB44" s="12" t="n">
        <f aca="false">IF(OR($A44="",AB$4=""),"",SUMPRODUCT(--(INDEX(Matrix!$C$5:$EV$304,0,$B44)&gt;0),--(INDEX(Matrix!$C$5:$EV$304,0,AB$3)&gt;0)))</f>
        <v>1</v>
      </c>
      <c r="AC44" s="12" t="n">
        <f aca="false">IF(OR($A44="",AC$4=""),"",SUMPRODUCT(--(INDEX(Matrix!$C$5:$EV$304,0,$B44)&gt;0),--(INDEX(Matrix!$C$5:$EV$304,0,AC$3)&gt;0)))</f>
        <v>0</v>
      </c>
      <c r="AD44" s="12" t="n">
        <f aca="false">IF(OR($A44="",AD$4=""),"",SUMPRODUCT(--(INDEX(Matrix!$C$5:$EV$304,0,$B44)&gt;0),--(INDEX(Matrix!$C$5:$EV$304,0,AD$3)&gt;0)))</f>
        <v>0</v>
      </c>
      <c r="AE44" s="12" t="n">
        <f aca="false">IF(OR($A44="",AE$4=""),"",SUMPRODUCT(--(INDEX(Matrix!$C$5:$EV$304,0,$B44)&gt;0),--(INDEX(Matrix!$C$5:$EV$304,0,AE$3)&gt;0)))</f>
        <v>1</v>
      </c>
      <c r="AF44" s="12" t="n">
        <f aca="false">IF(OR($A44="",AF$4=""),"",SUMPRODUCT(--(INDEX(Matrix!$C$5:$EV$304,0,$B44)&gt;0),--(INDEX(Matrix!$C$5:$EV$304,0,AF$3)&gt;0)))</f>
        <v>1</v>
      </c>
      <c r="AG44" s="12" t="n">
        <f aca="false">IF(OR($A44="",AG$4=""),"",SUMPRODUCT(--(INDEX(Matrix!$C$5:$EV$304,0,$B44)&gt;0),--(INDEX(Matrix!$C$5:$EV$304,0,AG$3)&gt;0)))</f>
        <v>1</v>
      </c>
      <c r="AH44" s="12" t="n">
        <f aca="false">IF(OR($A44="",AH$4=""),"",SUMPRODUCT(--(INDEX(Matrix!$C$5:$EV$304,0,$B44)&gt;0),--(INDEX(Matrix!$C$5:$EV$304,0,AH$3)&gt;0)))</f>
        <v>1</v>
      </c>
      <c r="AI44" s="12" t="n">
        <f aca="false">IF(OR($A44="",AI$4=""),"",SUMPRODUCT(--(INDEX(Matrix!$C$5:$EV$304,0,$B44)&gt;0),--(INDEX(Matrix!$C$5:$EV$304,0,AI$3)&gt;0)))</f>
        <v>0</v>
      </c>
      <c r="AJ44" s="12" t="n">
        <f aca="false">IF(OR($A44="",AJ$4=""),"",SUMPRODUCT(--(INDEX(Matrix!$C$5:$EV$304,0,$B44)&gt;0),--(INDEX(Matrix!$C$5:$EV$304,0,AJ$3)&gt;0)))</f>
        <v>0</v>
      </c>
      <c r="AK44" s="12" t="n">
        <f aca="false">IF(OR($A44="",AK$4=""),"",SUMPRODUCT(--(INDEX(Matrix!$C$5:$EV$304,0,$B44)&gt;0),--(INDEX(Matrix!$C$5:$EV$304,0,AK$3)&gt;0)))</f>
        <v>1</v>
      </c>
      <c r="AL44" s="12" t="n">
        <f aca="false">IF(OR($A44="",AL$4=""),"",SUMPRODUCT(--(INDEX(Matrix!$C$5:$EV$304,0,$B44)&gt;0),--(INDEX(Matrix!$C$5:$EV$304,0,AL$3)&gt;0)))</f>
        <v>1</v>
      </c>
      <c r="AM44" s="12" t="n">
        <f aca="false">IF(OR($A44="",AM$4=""),"",SUMPRODUCT(--(INDEX(Matrix!$C$5:$EV$304,0,$B44)&gt;0),--(INDEX(Matrix!$C$5:$EV$304,0,AM$3)&gt;0)))</f>
        <v>1</v>
      </c>
      <c r="AN44" s="12" t="n">
        <f aca="false">IF(OR($A44="",AN$4=""),"",SUMPRODUCT(--(INDEX(Matrix!$C$5:$EV$304,0,$B44)&gt;0),--(INDEX(Matrix!$C$5:$EV$304,0,AN$3)&gt;0)))</f>
        <v>1</v>
      </c>
      <c r="AO44" s="12" t="n">
        <f aca="false">IF(OR($A44="",AO$4=""),"",SUMPRODUCT(--(INDEX(Matrix!$C$5:$EV$304,0,$B44)&gt;0),--(INDEX(Matrix!$C$5:$EV$304,0,AO$3)&gt;0)))</f>
        <v>13</v>
      </c>
      <c r="AP44" s="12" t="n">
        <f aca="false">IF(OR($A44="",AP$4=""),"",SUMPRODUCT(--(INDEX(Matrix!$C$5:$EV$304,0,$B44)&gt;0),--(INDEX(Matrix!$C$5:$EV$304,0,AP$3)&gt;0)))</f>
        <v>13</v>
      </c>
      <c r="AQ44" s="12" t="n">
        <f aca="false">IF(OR($A44="",AQ$4=""),"",SUMPRODUCT(--(INDEX(Matrix!$C$5:$EV$304,0,$B44)&gt;0),--(INDEX(Matrix!$C$5:$EV$304,0,AQ$3)&gt;0)))</f>
        <v>12</v>
      </c>
      <c r="AR44" s="12" t="n">
        <f aca="false">IF(OR($A44="",AR$4=""),"",SUMPRODUCT(--(INDEX(Matrix!$C$5:$EV$304,0,$B44)&gt;0),--(INDEX(Matrix!$C$5:$EV$304,0,AR$3)&gt;0)))</f>
        <v>12</v>
      </c>
      <c r="AS44" s="12" t="n">
        <f aca="false">IF(OR($A44="",AS$4=""),"",SUMPRODUCT(--(INDEX(Matrix!$C$5:$EV$304,0,$B44)&gt;0),--(INDEX(Matrix!$C$5:$EV$304,0,AS$3)&gt;0)))</f>
        <v>12</v>
      </c>
      <c r="AT44" s="12" t="n">
        <f aca="false">IF(OR($A44="",AT$4=""),"",SUMPRODUCT(--(INDEX(Matrix!$C$5:$EV$304,0,$B44)&gt;0),--(INDEX(Matrix!$C$5:$EV$304,0,AT$3)&gt;0)))</f>
        <v>12</v>
      </c>
      <c r="AU44" s="12" t="n">
        <f aca="false">IF(OR($A44="",AU$4=""),"",SUMPRODUCT(--(INDEX(Matrix!$C$5:$EV$304,0,$B44)&gt;0),--(INDEX(Matrix!$C$5:$EV$304,0,AU$3)&gt;0)))</f>
        <v>0</v>
      </c>
      <c r="AV44" s="12" t="n">
        <f aca="false">IF(OR($A44="",AV$4=""),"",SUMPRODUCT(--(INDEX(Matrix!$C$5:$EV$304,0,$B44)&gt;0),--(INDEX(Matrix!$C$5:$EV$304,0,AV$3)&gt;0)))</f>
        <v>0</v>
      </c>
      <c r="AW44" s="12" t="n">
        <f aca="false">IF(OR($A44="",AW$4=""),"",SUMPRODUCT(--(INDEX(Matrix!$C$5:$EV$304,0,$B44)&gt;0),--(INDEX(Matrix!$C$5:$EV$304,0,AW$3)&gt;0)))</f>
        <v>0</v>
      </c>
      <c r="AX44" s="12" t="n">
        <f aca="false">IF(OR($A44="",AX$4=""),"",SUMPRODUCT(--(INDEX(Matrix!$C$5:$EV$304,0,$B44)&gt;0),--(INDEX(Matrix!$C$5:$EV$304,0,AX$3)&gt;0)))</f>
        <v>1</v>
      </c>
      <c r="AY44" s="12" t="n">
        <f aca="false">IF(OR($A44="",AY$4=""),"",SUMPRODUCT(--(INDEX(Matrix!$C$5:$EV$304,0,$B44)&gt;0),--(INDEX(Matrix!$C$5:$EV$304,0,AY$3)&gt;0)))</f>
        <v>1</v>
      </c>
      <c r="AZ44" s="12" t="n">
        <f aca="false">IF(OR($A44="",AZ$4=""),"",SUMPRODUCT(--(INDEX(Matrix!$C$5:$EV$304,0,$B44)&gt;0),--(INDEX(Matrix!$C$5:$EV$304,0,AZ$3)&gt;0)))</f>
        <v>1</v>
      </c>
      <c r="BA44" s="12" t="n">
        <f aca="false">IF(OR($A44="",BA$4=""),"",SUMPRODUCT(--(INDEX(Matrix!$C$5:$EV$304,0,$B44)&gt;0),--(INDEX(Matrix!$C$5:$EV$304,0,BA$3)&gt;0)))</f>
        <v>1</v>
      </c>
      <c r="BB44" s="12" t="n">
        <f aca="false">IF(OR($A44="",BB$4=""),"",SUMPRODUCT(--(INDEX(Matrix!$C$5:$EV$304,0,$B44)&gt;0),--(INDEX(Matrix!$C$5:$EV$304,0,BB$3)&gt;0)))</f>
        <v>1</v>
      </c>
      <c r="BC44" s="12" t="n">
        <f aca="false">IF(OR($A44="",BC$4=""),"",SUMPRODUCT(--(INDEX(Matrix!$C$5:$EV$304,0,$B44)&gt;0),--(INDEX(Matrix!$C$5:$EV$304,0,BC$3)&gt;0)))</f>
        <v>1</v>
      </c>
      <c r="BD44" s="12" t="n">
        <f aca="false">IF(OR($A44="",BD$4=""),"",SUMPRODUCT(--(INDEX(Matrix!$C$5:$EV$304,0,$B44)&gt;0),--(INDEX(Matrix!$C$5:$EV$304,0,BD$3)&gt;0)))</f>
        <v>1</v>
      </c>
      <c r="BE44" s="12" t="n">
        <f aca="false">IF(OR($A44="",BE$4=""),"",SUMPRODUCT(--(INDEX(Matrix!$C$5:$EV$304,0,$B44)&gt;0),--(INDEX(Matrix!$C$5:$EV$304,0,BE$3)&gt;0)))</f>
        <v>1</v>
      </c>
      <c r="BF44" s="12" t="n">
        <f aca="false">IF(OR($A44="",BF$4=""),"",SUMPRODUCT(--(INDEX(Matrix!$C$5:$EV$304,0,$B44)&gt;0),--(INDEX(Matrix!$C$5:$EV$304,0,BF$3)&gt;0)))</f>
        <v>1</v>
      </c>
      <c r="BG44" s="12" t="n">
        <f aca="false">IF(OR($A44="",BG$4=""),"",SUMPRODUCT(--(INDEX(Matrix!$C$5:$EV$304,0,$B44)&gt;0),--(INDEX(Matrix!$C$5:$EV$304,0,BG$3)&gt;0)))</f>
        <v>1</v>
      </c>
      <c r="BH44" s="12" t="n">
        <f aca="false">IF(OR($A44="",BH$4=""),"",SUMPRODUCT(--(INDEX(Matrix!$C$5:$EV$304,0,$B44)&gt;0),--(INDEX(Matrix!$C$5:$EV$304,0,BH$3)&gt;0)))</f>
        <v>1</v>
      </c>
      <c r="BI44" s="12" t="n">
        <f aca="false">IF(OR($A44="",BI$4=""),"",SUMPRODUCT(--(INDEX(Matrix!$C$5:$EV$304,0,$B44)&gt;0),--(INDEX(Matrix!$C$5:$EV$304,0,BI$3)&gt;0)))</f>
        <v>1</v>
      </c>
      <c r="BJ44" s="12" t="n">
        <f aca="false">IF(OR($A44="",BJ$4=""),"",SUMPRODUCT(--(INDEX(Matrix!$C$5:$EV$304,0,$B44)&gt;0),--(INDEX(Matrix!$C$5:$EV$304,0,BJ$3)&gt;0)))</f>
        <v>0</v>
      </c>
      <c r="BK44" s="12" t="n">
        <f aca="false">IF(OR($A44="",BK$4=""),"",SUMPRODUCT(--(INDEX(Matrix!$C$5:$EV$304,0,$B44)&gt;0),--(INDEX(Matrix!$C$5:$EV$304,0,BK$3)&gt;0)))</f>
        <v>1</v>
      </c>
      <c r="BL44" s="12" t="n">
        <f aca="false">IF(OR($A44="",BL$4=""),"",SUMPRODUCT(--(INDEX(Matrix!$C$5:$EV$304,0,$B44)&gt;0),--(INDEX(Matrix!$C$5:$EV$304,0,BL$3)&gt;0)))</f>
        <v>1</v>
      </c>
      <c r="BM44" s="12" t="n">
        <f aca="false">IF(OR($A44="",BM$4=""),"",SUMPRODUCT(--(INDEX(Matrix!$C$5:$EV$304,0,$B44)&gt;0),--(INDEX(Matrix!$C$5:$EV$304,0,BM$3)&gt;0)))</f>
        <v>1</v>
      </c>
      <c r="BN44" s="12" t="n">
        <f aca="false">IF(OR($A44="",BN$4=""),"",SUMPRODUCT(--(INDEX(Matrix!$C$5:$EV$304,0,$B44)&gt;0),--(INDEX(Matrix!$C$5:$EV$304,0,BN$3)&gt;0)))</f>
        <v>1</v>
      </c>
      <c r="BO44" s="12" t="n">
        <f aca="false">IF(OR($A44="",BO$4=""),"",SUMPRODUCT(--(INDEX(Matrix!$C$5:$EV$304,0,$B44)&gt;0),--(INDEX(Matrix!$C$5:$EV$304,0,BO$3)&gt;0)))</f>
        <v>1</v>
      </c>
      <c r="BP44" s="12" t="n">
        <f aca="false">IF(OR($A44="",BP$4=""),"",SUMPRODUCT(--(INDEX(Matrix!$C$5:$EV$304,0,$B44)&gt;0),--(INDEX(Matrix!$C$5:$EV$304,0,BP$3)&gt;0)))</f>
        <v>2</v>
      </c>
      <c r="BQ44" s="12" t="n">
        <f aca="false">IF(OR($A44="",BQ$4=""),"",SUMPRODUCT(--(INDEX(Matrix!$C$5:$EV$304,0,$B44)&gt;0),--(INDEX(Matrix!$C$5:$EV$304,0,BQ$3)&gt;0)))</f>
        <v>2</v>
      </c>
      <c r="BR44" s="12" t="n">
        <f aca="false">IF(OR($A44="",BR$4=""),"",SUMPRODUCT(--(INDEX(Matrix!$C$5:$EV$304,0,$B44)&gt;0),--(INDEX(Matrix!$C$5:$EV$304,0,BR$3)&gt;0)))</f>
        <v>3</v>
      </c>
      <c r="BS44" s="12" t="n">
        <f aca="false">IF(OR($A44="",BS$4=""),"",SUMPRODUCT(--(INDEX(Matrix!$C$5:$EV$304,0,$B44)&gt;0),--(INDEX(Matrix!$C$5:$EV$304,0,BS$3)&gt;0)))</f>
        <v>3</v>
      </c>
      <c r="BT44" s="12" t="n">
        <f aca="false">IF(OR($A44="",BT$4=""),"",SUMPRODUCT(--(INDEX(Matrix!$C$5:$EV$304,0,$B44)&gt;0),--(INDEX(Matrix!$C$5:$EV$304,0,BT$3)&gt;0)))</f>
        <v>2</v>
      </c>
      <c r="BU44" s="12" t="n">
        <f aca="false">IF(OR($A44="",BU$4=""),"",SUMPRODUCT(--(INDEX(Matrix!$C$5:$EV$304,0,$B44)&gt;0),--(INDEX(Matrix!$C$5:$EV$304,0,BU$3)&gt;0)))</f>
        <v>2</v>
      </c>
      <c r="BV44" s="12" t="n">
        <f aca="false">IF(OR($A44="",BV$4=""),"",SUMPRODUCT(--(INDEX(Matrix!$C$5:$EV$304,0,$B44)&gt;0),--(INDEX(Matrix!$C$5:$EV$304,0,BV$3)&gt;0)))</f>
        <v>2</v>
      </c>
      <c r="BW44" s="12" t="n">
        <f aca="false">IF(OR($A44="",BW$4=""),"",SUMPRODUCT(--(INDEX(Matrix!$C$5:$EV$304,0,$B44)&gt;0),--(INDEX(Matrix!$C$5:$EV$304,0,BW$3)&gt;0)))</f>
        <v>2</v>
      </c>
      <c r="BX44" s="12" t="n">
        <f aca="false">IF(OR($A44="",BX$4=""),"",SUMPRODUCT(--(INDEX(Matrix!$C$5:$EV$304,0,$B44)&gt;0),--(INDEX(Matrix!$C$5:$EV$304,0,BX$3)&gt;0)))</f>
        <v>0</v>
      </c>
      <c r="BY44" s="12" t="n">
        <f aca="false">IF(OR($A44="",BY$4=""),"",SUMPRODUCT(--(INDEX(Matrix!$C$5:$EV$304,0,$B44)&gt;0),--(INDEX(Matrix!$C$5:$EV$304,0,BY$3)&gt;0)))</f>
        <v>3</v>
      </c>
      <c r="BZ44" s="12" t="n">
        <f aca="false">IF(OR($A44="",BZ$4=""),"",SUMPRODUCT(--(INDEX(Matrix!$C$5:$EV$304,0,$B44)&gt;0),--(INDEX(Matrix!$C$5:$EV$304,0,BZ$3)&gt;0)))</f>
        <v>2</v>
      </c>
      <c r="CA44" s="12" t="n">
        <f aca="false">IF(OR($A44="",CA$4=""),"",SUMPRODUCT(--(INDEX(Matrix!$C$5:$EV$304,0,$B44)&gt;0),--(INDEX(Matrix!$C$5:$EV$304,0,CA$3)&gt;0)))</f>
        <v>2</v>
      </c>
      <c r="CB44" s="12" t="n">
        <f aca="false">IF(OR($A44="",CB$4=""),"",SUMPRODUCT(--(INDEX(Matrix!$C$5:$EV$304,0,$B44)&gt;0),--(INDEX(Matrix!$C$5:$EV$304,0,CB$3)&gt;0)))</f>
        <v>0</v>
      </c>
      <c r="CC44" s="12" t="n">
        <f aca="false">IF(OR($A44="",CC$4=""),"",SUMPRODUCT(--(INDEX(Matrix!$C$5:$EV$304,0,$B44)&gt;0),--(INDEX(Matrix!$C$5:$EV$304,0,CC$3)&gt;0)))</f>
        <v>0</v>
      </c>
      <c r="CD44" s="12" t="n">
        <f aca="false">IF(OR($A44="",CD$4=""),"",SUMPRODUCT(--(INDEX(Matrix!$C$5:$EV$304,0,$B44)&gt;0),--(INDEX(Matrix!$C$5:$EV$304,0,CD$3)&gt;0)))</f>
        <v>1</v>
      </c>
      <c r="CE44" s="12" t="n">
        <f aca="false">IF(OR($A44="",CE$4=""),"",SUMPRODUCT(--(INDEX(Matrix!$C$5:$EV$304,0,$B44)&gt;0),--(INDEX(Matrix!$C$5:$EV$304,0,CE$3)&gt;0)))</f>
        <v>1</v>
      </c>
      <c r="CF44" s="12" t="n">
        <f aca="false">IF(OR($A44="",CF$4=""),"",SUMPRODUCT(--(INDEX(Matrix!$C$5:$EV$304,0,$B44)&gt;0),--(INDEX(Matrix!$C$5:$EV$304,0,CF$3)&gt;0)))</f>
        <v>1</v>
      </c>
      <c r="CG44" s="12" t="n">
        <f aca="false">IF(OR($A44="",CG$4=""),"",SUMPRODUCT(--(INDEX(Matrix!$C$5:$EV$304,0,$B44)&gt;0),--(INDEX(Matrix!$C$5:$EV$304,0,CG$3)&gt;0)))</f>
        <v>2</v>
      </c>
      <c r="CH44" s="12" t="n">
        <f aca="false">IF(OR($A44="",CH$4=""),"",SUMPRODUCT(--(INDEX(Matrix!$C$5:$EV$304,0,$B44)&gt;0),--(INDEX(Matrix!$C$5:$EV$304,0,CH$3)&gt;0)))</f>
        <v>3</v>
      </c>
      <c r="CI44" s="12" t="n">
        <f aca="false">IF(OR($A44="",CI$4=""),"",SUMPRODUCT(--(INDEX(Matrix!$C$5:$EV$304,0,$B44)&gt;0),--(INDEX(Matrix!$C$5:$EV$304,0,CI$3)&gt;0)))</f>
        <v>1</v>
      </c>
      <c r="CJ44" s="12" t="n">
        <f aca="false">IF(OR($A44="",CJ$4=""),"",SUMPRODUCT(--(INDEX(Matrix!$C$5:$EV$304,0,$B44)&gt;0),--(INDEX(Matrix!$C$5:$EV$304,0,CJ$3)&gt;0)))</f>
        <v>1</v>
      </c>
      <c r="CK44" s="12" t="n">
        <f aca="false">IF(OR($A44="",CK$4=""),"",SUMPRODUCT(--(INDEX(Matrix!$C$5:$EV$304,0,$B44)&gt;0),--(INDEX(Matrix!$C$5:$EV$304,0,CK$3)&gt;0)))</f>
        <v>1</v>
      </c>
      <c r="CL44" s="12" t="n">
        <f aca="false">IF(OR($A44="",CL$4=""),"",SUMPRODUCT(--(INDEX(Matrix!$C$5:$EV$304,0,$B44)&gt;0),--(INDEX(Matrix!$C$5:$EV$304,0,CL$3)&gt;0)))</f>
        <v>1</v>
      </c>
      <c r="CM44" s="12" t="n">
        <f aca="false">IF(OR($A44="",CM$4=""),"",SUMPRODUCT(--(INDEX(Matrix!$C$5:$EV$304,0,$B44)&gt;0),--(INDEX(Matrix!$C$5:$EV$304,0,CM$3)&gt;0)))</f>
        <v>1</v>
      </c>
      <c r="CN44" s="12" t="n">
        <f aca="false">IF(OR($A44="",CN$4=""),"",SUMPRODUCT(--(INDEX(Matrix!$C$5:$EV$304,0,$B44)&gt;0),--(INDEX(Matrix!$C$5:$EV$304,0,CN$3)&gt;0)))</f>
        <v>1</v>
      </c>
      <c r="CO44" s="12" t="n">
        <f aca="false">IF(OR($A44="",CO$4=""),"",SUMPRODUCT(--(INDEX(Matrix!$C$5:$EV$304,0,$B44)&gt;0),--(INDEX(Matrix!$C$5:$EV$304,0,CO$3)&gt;0)))</f>
        <v>1</v>
      </c>
      <c r="CP44" s="12" t="n">
        <f aca="false">IF(OR($A44="",CP$4=""),"",SUMPRODUCT(--(INDEX(Matrix!$C$5:$EV$304,0,$B44)&gt;0),--(INDEX(Matrix!$C$5:$EV$304,0,CP$3)&gt;0)))</f>
        <v>1</v>
      </c>
      <c r="CQ44" s="12" t="n">
        <f aca="false">IF(OR($A44="",CQ$4=""),"",SUMPRODUCT(--(INDEX(Matrix!$C$5:$EV$304,0,$B44)&gt;0),--(INDEX(Matrix!$C$5:$EV$304,0,CQ$3)&gt;0)))</f>
        <v>1</v>
      </c>
      <c r="CR44" s="12" t="n">
        <f aca="false">IF(OR($A44="",CR$4=""),"",SUMPRODUCT(--(INDEX(Matrix!$C$5:$EV$304,0,$B44)&gt;0),--(INDEX(Matrix!$C$5:$EV$304,0,CR$3)&gt;0)))</f>
        <v>1</v>
      </c>
      <c r="CS44" s="12" t="n">
        <f aca="false">IF(OR($A44="",CS$4=""),"",SUMPRODUCT(--(INDEX(Matrix!$C$5:$EV$304,0,$B44)&gt;0),--(INDEX(Matrix!$C$5:$EV$304,0,CS$3)&gt;0)))</f>
        <v>2</v>
      </c>
      <c r="CT44" s="12" t="n">
        <f aca="false">IF(OR($A44="",CT$4=""),"",SUMPRODUCT(--(INDEX(Matrix!$C$5:$EV$304,0,$B44)&gt;0),--(INDEX(Matrix!$C$5:$EV$304,0,CT$3)&gt;0)))</f>
        <v>2</v>
      </c>
      <c r="CU44" s="12" t="n">
        <f aca="false">IF(OR($A44="",CU$4=""),"",SUMPRODUCT(--(INDEX(Matrix!$C$5:$EV$304,0,$B44)&gt;0),--(INDEX(Matrix!$C$5:$EV$304,0,CU$3)&gt;0)))</f>
        <v>1</v>
      </c>
      <c r="CV44" s="12" t="n">
        <f aca="false">IF(OR($A44="",CV$4=""),"",SUMPRODUCT(--(INDEX(Matrix!$C$5:$EV$304,0,$B44)&gt;0),--(INDEX(Matrix!$C$5:$EV$304,0,CV$3)&gt;0)))</f>
        <v>2</v>
      </c>
      <c r="CW44" s="12" t="n">
        <f aca="false">IF(OR($A44="",CW$4=""),"",SUMPRODUCT(--(INDEX(Matrix!$C$5:$EV$304,0,$B44)&gt;0),--(INDEX(Matrix!$C$5:$EV$304,0,CW$3)&gt;0)))</f>
        <v>1</v>
      </c>
      <c r="CX44" s="12" t="n">
        <f aca="false">IF(OR($A44="",CX$4=""),"",SUMPRODUCT(--(INDEX(Matrix!$C$5:$EV$304,0,$B44)&gt;0),--(INDEX(Matrix!$C$5:$EV$304,0,CX$3)&gt;0)))</f>
        <v>0</v>
      </c>
      <c r="CY44" s="12" t="n">
        <f aca="false">IF(OR($A44="",CY$4=""),"",SUMPRODUCT(--(INDEX(Matrix!$C$5:$EV$304,0,$B44)&gt;0),--(INDEX(Matrix!$C$5:$EV$304,0,CY$3)&gt;0)))</f>
        <v>0</v>
      </c>
      <c r="CZ44" s="12" t="n">
        <f aca="false">IF(OR($A44="",CZ$4=""),"",SUMPRODUCT(--(INDEX(Matrix!$C$5:$EV$304,0,$B44)&gt;0),--(INDEX(Matrix!$C$5:$EV$304,0,CZ$3)&gt;0)))</f>
        <v>0</v>
      </c>
      <c r="DA44" s="12" t="n">
        <f aca="false">IF(OR($A44="",DA$4=""),"",SUMPRODUCT(--(INDEX(Matrix!$C$5:$EV$304,0,$B44)&gt;0),--(INDEX(Matrix!$C$5:$EV$304,0,DA$3)&gt;0)))</f>
        <v>1</v>
      </c>
      <c r="DB44" s="12" t="n">
        <f aca="false">IF(OR($A44="",DB$4=""),"",SUMPRODUCT(--(INDEX(Matrix!$C$5:$EV$304,0,$B44)&gt;0),--(INDEX(Matrix!$C$5:$EV$304,0,DB$3)&gt;0)))</f>
        <v>0</v>
      </c>
      <c r="DC44" s="12" t="n">
        <f aca="false">IF(OR($A44="",DC$4=""),"",SUMPRODUCT(--(INDEX(Matrix!$C$5:$EV$304,0,$B44)&gt;0),--(INDEX(Matrix!$C$5:$EV$304,0,DC$3)&gt;0)))</f>
        <v>0</v>
      </c>
      <c r="DD44" s="12" t="n">
        <f aca="false">IF(OR($A44="",DD$4=""),"",SUMPRODUCT(--(INDEX(Matrix!$C$5:$EV$304,0,$B44)&gt;0),--(INDEX(Matrix!$C$5:$EV$304,0,DD$3)&gt;0)))</f>
        <v>1</v>
      </c>
      <c r="DE44" s="12" t="str">
        <f aca="false">IF(OR($A44="",DE$4=""),"",SUMPRODUCT(--(INDEX(Matrix!$C$5:$EV$304,0,$B44)&gt;0),--(INDEX(Matrix!$C$5:$EV$304,0,DE$3)&gt;0)))</f>
        <v/>
      </c>
      <c r="DF44" s="12" t="str">
        <f aca="false">IF(OR($A44="",DF$4=""),"",SUMPRODUCT(--(INDEX(Matrix!$C$5:$EV$304,0,$B44)&gt;0),--(INDEX(Matrix!$C$5:$EV$304,0,DF$3)&gt;0)))</f>
        <v/>
      </c>
      <c r="DG44" s="12" t="str">
        <f aca="false">IF(OR($A44="",DG$4=""),"",SUMPRODUCT(--(INDEX(Matrix!$C$5:$EV$304,0,$B44)&gt;0),--(INDEX(Matrix!$C$5:$EV$304,0,DG$3)&gt;0)))</f>
        <v/>
      </c>
      <c r="DH44" s="12" t="str">
        <f aca="false">IF(OR($A44="",DH$4=""),"",SUMPRODUCT(--(INDEX(Matrix!$C$5:$EV$304,0,$B44)&gt;0),--(INDEX(Matrix!$C$5:$EV$304,0,DH$3)&gt;0)))</f>
        <v/>
      </c>
      <c r="DI44" s="12" t="str">
        <f aca="false">IF(OR($A44="",DI$4=""),"",SUMPRODUCT(--(INDEX(Matrix!$C$5:$EV$304,0,$B44)&gt;0),--(INDEX(Matrix!$C$5:$EV$304,0,DI$3)&gt;0)))</f>
        <v/>
      </c>
      <c r="DJ44" s="12" t="str">
        <f aca="false">IF(OR($A44="",DJ$4=""),"",SUMPRODUCT(--(INDEX(Matrix!$C$5:$EV$304,0,$B44)&gt;0),--(INDEX(Matrix!$C$5:$EV$304,0,DJ$3)&gt;0)))</f>
        <v/>
      </c>
      <c r="DK44" s="12" t="str">
        <f aca="false">IF(OR($A44="",DK$4=""),"",SUMPRODUCT(--(INDEX(Matrix!$C$5:$EV$304,0,$B44)&gt;0),--(INDEX(Matrix!$C$5:$EV$304,0,DK$3)&gt;0)))</f>
        <v/>
      </c>
      <c r="DL44" s="12" t="str">
        <f aca="false">IF(OR($A44="",DL$4=""),"",SUMPRODUCT(--(INDEX(Matrix!$C$5:$EV$304,0,$B44)&gt;0),--(INDEX(Matrix!$C$5:$EV$304,0,DL$3)&gt;0)))</f>
        <v/>
      </c>
      <c r="DM44" s="12" t="str">
        <f aca="false">IF(OR($A44="",DM$4=""),"",SUMPRODUCT(--(INDEX(Matrix!$C$5:$EV$304,0,$B44)&gt;0),--(INDEX(Matrix!$C$5:$EV$304,0,DM$3)&gt;0)))</f>
        <v/>
      </c>
      <c r="DN44" s="12" t="str">
        <f aca="false">IF(OR($A44="",DN$4=""),"",SUMPRODUCT(--(INDEX(Matrix!$C$5:$EV$304,0,$B44)&gt;0),--(INDEX(Matrix!$C$5:$EV$304,0,DN$3)&gt;0)))</f>
        <v/>
      </c>
      <c r="DO44" s="12" t="str">
        <f aca="false">IF(OR($A44="",DO$4=""),"",SUMPRODUCT(--(INDEX(Matrix!$C$5:$EV$304,0,$B44)&gt;0),--(INDEX(Matrix!$C$5:$EV$304,0,DO$3)&gt;0)))</f>
        <v/>
      </c>
      <c r="DP44" s="12" t="str">
        <f aca="false">IF(OR($A44="",DP$4=""),"",SUMPRODUCT(--(INDEX(Matrix!$C$5:$EV$304,0,$B44)&gt;0),--(INDEX(Matrix!$C$5:$EV$304,0,DP$3)&gt;0)))</f>
        <v/>
      </c>
      <c r="DQ44" s="12" t="str">
        <f aca="false">IF(OR($A44="",DQ$4=""),"",SUMPRODUCT(--(INDEX(Matrix!$C$5:$EV$304,0,$B44)&gt;0),--(INDEX(Matrix!$C$5:$EV$304,0,DQ$3)&gt;0)))</f>
        <v/>
      </c>
      <c r="DR44" s="12" t="str">
        <f aca="false">IF(OR($A44="",DR$4=""),"",SUMPRODUCT(--(INDEX(Matrix!$C$5:$EV$304,0,$B44)&gt;0),--(INDEX(Matrix!$C$5:$EV$304,0,DR$3)&gt;0)))</f>
        <v/>
      </c>
      <c r="DS44" s="12" t="str">
        <f aca="false">IF(OR($A44="",DS$4=""),"",SUMPRODUCT(--(INDEX(Matrix!$C$5:$EV$304,0,$B44)&gt;0),--(INDEX(Matrix!$C$5:$EV$304,0,DS$3)&gt;0)))</f>
        <v/>
      </c>
      <c r="DT44" s="12" t="str">
        <f aca="false">IF(OR($A44="",DT$4=""),"",SUMPRODUCT(--(INDEX(Matrix!$C$5:$EV$304,0,$B44)&gt;0),--(INDEX(Matrix!$C$5:$EV$304,0,DT$3)&gt;0)))</f>
        <v/>
      </c>
      <c r="DU44" s="12" t="str">
        <f aca="false">IF(OR($A44="",DU$4=""),"",SUMPRODUCT(--(INDEX(Matrix!$C$5:$EV$304,0,$B44)&gt;0),--(INDEX(Matrix!$C$5:$EV$304,0,DU$3)&gt;0)))</f>
        <v/>
      </c>
      <c r="DV44" s="12" t="str">
        <f aca="false">IF(OR($A44="",DV$4=""),"",SUMPRODUCT(--(INDEX(Matrix!$C$5:$EV$304,0,$B44)&gt;0),--(INDEX(Matrix!$C$5:$EV$304,0,DV$3)&gt;0)))</f>
        <v/>
      </c>
      <c r="DW44" s="12" t="str">
        <f aca="false">IF(OR($A44="",DW$4=""),"",SUMPRODUCT(--(INDEX(Matrix!$C$5:$EV$304,0,$B44)&gt;0),--(INDEX(Matrix!$C$5:$EV$304,0,DW$3)&gt;0)))</f>
        <v/>
      </c>
      <c r="DX44" s="12" t="str">
        <f aca="false">IF(OR($A44="",DX$4=""),"",SUMPRODUCT(--(INDEX(Matrix!$C$5:$EV$304,0,$B44)&gt;0),--(INDEX(Matrix!$C$5:$EV$304,0,DX$3)&gt;0)))</f>
        <v/>
      </c>
      <c r="DY44" s="12" t="str">
        <f aca="false">IF(OR($A44="",DY$4=""),"",SUMPRODUCT(--(INDEX(Matrix!$C$5:$EV$304,0,$B44)&gt;0),--(INDEX(Matrix!$C$5:$EV$304,0,DY$3)&gt;0)))</f>
        <v/>
      </c>
      <c r="DZ44" s="12" t="str">
        <f aca="false">IF(OR($A44="",DZ$4=""),"",SUMPRODUCT(--(INDEX(Matrix!$C$5:$EV$304,0,$B44)&gt;0),--(INDEX(Matrix!$C$5:$EV$304,0,DZ$3)&gt;0)))</f>
        <v/>
      </c>
      <c r="EA44" s="12" t="str">
        <f aca="false">IF(OR($A44="",EA$4=""),"",SUMPRODUCT(--(INDEX(Matrix!$C$5:$EV$304,0,$B44)&gt;0),--(INDEX(Matrix!$C$5:$EV$304,0,EA$3)&gt;0)))</f>
        <v/>
      </c>
      <c r="EB44" s="12" t="str">
        <f aca="false">IF(OR($A44="",EB$4=""),"",SUMPRODUCT(--(INDEX(Matrix!$C$5:$EV$304,0,$B44)&gt;0),--(INDEX(Matrix!$C$5:$EV$304,0,EB$3)&gt;0)))</f>
        <v/>
      </c>
      <c r="EC44" s="12" t="str">
        <f aca="false">IF(OR($A44="",EC$4=""),"",SUMPRODUCT(--(INDEX(Matrix!$C$5:$EV$304,0,$B44)&gt;0),--(INDEX(Matrix!$C$5:$EV$304,0,EC$3)&gt;0)))</f>
        <v/>
      </c>
      <c r="ED44" s="12" t="str">
        <f aca="false">IF(OR($A44="",ED$4=""),"",SUMPRODUCT(--(INDEX(Matrix!$C$5:$EV$304,0,$B44)&gt;0),--(INDEX(Matrix!$C$5:$EV$304,0,ED$3)&gt;0)))</f>
        <v/>
      </c>
      <c r="EE44" s="12" t="str">
        <f aca="false">IF(OR($A44="",EE$4=""),"",SUMPRODUCT(--(INDEX(Matrix!$C$5:$EV$304,0,$B44)&gt;0),--(INDEX(Matrix!$C$5:$EV$304,0,EE$3)&gt;0)))</f>
        <v/>
      </c>
      <c r="EF44" s="12" t="str">
        <f aca="false">IF(OR($A44="",EF$4=""),"",SUMPRODUCT(--(INDEX(Matrix!$C$5:$EV$304,0,$B44)&gt;0),--(INDEX(Matrix!$C$5:$EV$304,0,EF$3)&gt;0)))</f>
        <v/>
      </c>
      <c r="EG44" s="12" t="str">
        <f aca="false">IF(OR($A44="",EG$4=""),"",SUMPRODUCT(--(INDEX(Matrix!$C$5:$EV$304,0,$B44)&gt;0),--(INDEX(Matrix!$C$5:$EV$304,0,EG$3)&gt;0)))</f>
        <v/>
      </c>
      <c r="EH44" s="12" t="str">
        <f aca="false">IF(OR($A44="",EH$4=""),"",SUMPRODUCT(--(INDEX(Matrix!$C$5:$EV$304,0,$B44)&gt;0),--(INDEX(Matrix!$C$5:$EV$304,0,EH$3)&gt;0)))</f>
        <v/>
      </c>
      <c r="EI44" s="12" t="str">
        <f aca="false">IF(OR($A44="",EI$4=""),"",SUMPRODUCT(--(INDEX(Matrix!$C$5:$EV$304,0,$B44)&gt;0),--(INDEX(Matrix!$C$5:$EV$304,0,EI$3)&gt;0)))</f>
        <v/>
      </c>
      <c r="EJ44" s="12" t="str">
        <f aca="false">IF(OR($A44="",EJ$4=""),"",SUMPRODUCT(--(INDEX(Matrix!$C$5:$EV$304,0,$B44)&gt;0),--(INDEX(Matrix!$C$5:$EV$304,0,EJ$3)&gt;0)))</f>
        <v/>
      </c>
      <c r="EK44" s="12" t="str">
        <f aca="false">IF(OR($A44="",EK$4=""),"",SUMPRODUCT(--(INDEX(Matrix!$C$5:$EV$304,0,$B44)&gt;0),--(INDEX(Matrix!$C$5:$EV$304,0,EK$3)&gt;0)))</f>
        <v/>
      </c>
      <c r="EL44" s="12" t="str">
        <f aca="false">IF(OR($A44="",EL$4=""),"",SUMPRODUCT(--(INDEX(Matrix!$C$5:$EV$304,0,$B44)&gt;0),--(INDEX(Matrix!$C$5:$EV$304,0,EL$3)&gt;0)))</f>
        <v/>
      </c>
      <c r="EM44" s="12" t="str">
        <f aca="false">IF(OR($A44="",EM$4=""),"",SUMPRODUCT(--(INDEX(Matrix!$C$5:$EV$304,0,$B44)&gt;0),--(INDEX(Matrix!$C$5:$EV$304,0,EM$3)&gt;0)))</f>
        <v/>
      </c>
      <c r="EN44" s="12" t="str">
        <f aca="false">IF(OR($A44="",EN$4=""),"",SUMPRODUCT(--(INDEX(Matrix!$C$5:$EV$304,0,$B44)&gt;0),--(INDEX(Matrix!$C$5:$EV$304,0,EN$3)&gt;0)))</f>
        <v/>
      </c>
      <c r="EO44" s="12" t="str">
        <f aca="false">IF(OR($A44="",EO$4=""),"",SUMPRODUCT(--(INDEX(Matrix!$C$5:$EV$304,0,$B44)&gt;0),--(INDEX(Matrix!$C$5:$EV$304,0,EO$3)&gt;0)))</f>
        <v/>
      </c>
      <c r="EP44" s="12" t="str">
        <f aca="false">IF(OR($A44="",EP$4=""),"",SUMPRODUCT(--(INDEX(Matrix!$C$5:$EV$304,0,$B44)&gt;0),--(INDEX(Matrix!$C$5:$EV$304,0,EP$3)&gt;0)))</f>
        <v/>
      </c>
      <c r="EQ44" s="12" t="str">
        <f aca="false">IF(OR($A44="",EQ$4=""),"",SUMPRODUCT(--(INDEX(Matrix!$C$5:$EV$304,0,$B44)&gt;0),--(INDEX(Matrix!$C$5:$EV$304,0,EQ$3)&gt;0)))</f>
        <v/>
      </c>
      <c r="ER44" s="12" t="str">
        <f aca="false">IF(OR($A44="",ER$4=""),"",SUMPRODUCT(--(INDEX(Matrix!$C$5:$EV$304,0,$B44)&gt;0),--(INDEX(Matrix!$C$5:$EV$304,0,ER$3)&gt;0)))</f>
        <v/>
      </c>
      <c r="ES44" s="12" t="str">
        <f aca="false">IF(OR($A44="",ES$4=""),"",SUMPRODUCT(--(INDEX(Matrix!$C$5:$EV$304,0,$B44)&gt;0),--(INDEX(Matrix!$C$5:$EV$304,0,ES$3)&gt;0)))</f>
        <v/>
      </c>
      <c r="ET44" s="12" t="str">
        <f aca="false">IF(OR($A44="",ET$4=""),"",SUMPRODUCT(--(INDEX(Matrix!$C$5:$EV$304,0,$B44)&gt;0),--(INDEX(Matrix!$C$5:$EV$304,0,ET$3)&gt;0)))</f>
        <v/>
      </c>
      <c r="EU44" s="12" t="str">
        <f aca="false">IF(OR($A44="",EU$4=""),"",SUMPRODUCT(--(INDEX(Matrix!$C$5:$EV$304,0,$B44)&gt;0),--(INDEX(Matrix!$C$5:$EV$304,0,EU$3)&gt;0)))</f>
        <v/>
      </c>
      <c r="EV44" s="12" t="str">
        <f aca="false">IF(OR($A44="",EV$4=""),"",SUMPRODUCT(--(INDEX(Matrix!$C$5:$EV$304,0,$B44)&gt;0),--(INDEX(Matrix!$C$5:$EV$304,0,EV$3)&gt;0)))</f>
        <v/>
      </c>
    </row>
    <row r="45" customFormat="false" ht="15" hidden="false" customHeight="false" outlineLevel="0" collapsed="false">
      <c r="A45" s="6" t="str">
        <f aca="false">IF(INDEX(Products!$A$2:$A$151,$B45)="","",INDEX(Products!$A$2:$A$151,$B45))</f>
        <v>Flusip Cold and Cough-Night</v>
      </c>
      <c r="B45" s="23" t="n">
        <v>41</v>
      </c>
      <c r="C45" s="12" t="n">
        <f aca="false">IF(OR($A45="",C$4=""),"",SUMPRODUCT(--(INDEX(Matrix!$C$5:$EV$304,0,$B45)&gt;0),--(INDEX(Matrix!$C$5:$EV$304,0,C$3)&gt;0)))</f>
        <v>1</v>
      </c>
      <c r="D45" s="12" t="n">
        <f aca="false">IF(OR($A45="",D$4=""),"",SUMPRODUCT(--(INDEX(Matrix!$C$5:$EV$304,0,$B45)&gt;0),--(INDEX(Matrix!$C$5:$EV$304,0,D$3)&gt;0)))</f>
        <v>2</v>
      </c>
      <c r="E45" s="12" t="n">
        <f aca="false">IF(OR($A45="",E$4=""),"",SUMPRODUCT(--(INDEX(Matrix!$C$5:$EV$304,0,$B45)&gt;0),--(INDEX(Matrix!$C$5:$EV$304,0,E$3)&gt;0)))</f>
        <v>2</v>
      </c>
      <c r="F45" s="12" t="n">
        <f aca="false">IF(OR($A45="",F$4=""),"",SUMPRODUCT(--(INDEX(Matrix!$C$5:$EV$304,0,$B45)&gt;0),--(INDEX(Matrix!$C$5:$EV$304,0,F$3)&gt;0)))</f>
        <v>1</v>
      </c>
      <c r="G45" s="12" t="n">
        <f aca="false">IF(OR($A45="",G$4=""),"",SUMPRODUCT(--(INDEX(Matrix!$C$5:$EV$304,0,$B45)&gt;0),--(INDEX(Matrix!$C$5:$EV$304,0,G$3)&gt;0)))</f>
        <v>1</v>
      </c>
      <c r="H45" s="12" t="n">
        <f aca="false">IF(OR($A45="",H$4=""),"",SUMPRODUCT(--(INDEX(Matrix!$C$5:$EV$304,0,$B45)&gt;0),--(INDEX(Matrix!$C$5:$EV$304,0,H$3)&gt;0)))</f>
        <v>1</v>
      </c>
      <c r="I45" s="12" t="n">
        <f aca="false">IF(OR($A45="",I$4=""),"",SUMPRODUCT(--(INDEX(Matrix!$C$5:$EV$304,0,$B45)&gt;0),--(INDEX(Matrix!$C$5:$EV$304,0,I$3)&gt;0)))</f>
        <v>1</v>
      </c>
      <c r="J45" s="12" t="n">
        <f aca="false">IF(OR($A45="",J$4=""),"",SUMPRODUCT(--(INDEX(Matrix!$C$5:$EV$304,0,$B45)&gt;0),--(INDEX(Matrix!$C$5:$EV$304,0,J$3)&gt;0)))</f>
        <v>1</v>
      </c>
      <c r="K45" s="12" t="n">
        <f aca="false">IF(OR($A45="",K$4=""),"",SUMPRODUCT(--(INDEX(Matrix!$C$5:$EV$304,0,$B45)&gt;0),--(INDEX(Matrix!$C$5:$EV$304,0,K$3)&gt;0)))</f>
        <v>1</v>
      </c>
      <c r="L45" s="12" t="n">
        <f aca="false">IF(OR($A45="",L$4=""),"",SUMPRODUCT(--(INDEX(Matrix!$C$5:$EV$304,0,$B45)&gt;0),--(INDEX(Matrix!$C$5:$EV$304,0,L$3)&gt;0)))</f>
        <v>1</v>
      </c>
      <c r="M45" s="12" t="n">
        <f aca="false">IF(OR($A45="",M$4=""),"",SUMPRODUCT(--(INDEX(Matrix!$C$5:$EV$304,0,$B45)&gt;0),--(INDEX(Matrix!$C$5:$EV$304,0,M$3)&gt;0)))</f>
        <v>1</v>
      </c>
      <c r="N45" s="12" t="n">
        <f aca="false">IF(OR($A45="",N$4=""),"",SUMPRODUCT(--(INDEX(Matrix!$C$5:$EV$304,0,$B45)&gt;0),--(INDEX(Matrix!$C$5:$EV$304,0,N$3)&gt;0)))</f>
        <v>1</v>
      </c>
      <c r="O45" s="12" t="n">
        <f aca="false">IF(OR($A45="",O$4=""),"",SUMPRODUCT(--(INDEX(Matrix!$C$5:$EV$304,0,$B45)&gt;0),--(INDEX(Matrix!$C$5:$EV$304,0,O$3)&gt;0)))</f>
        <v>1</v>
      </c>
      <c r="P45" s="12" t="n">
        <f aca="false">IF(OR($A45="",P$4=""),"",SUMPRODUCT(--(INDEX(Matrix!$C$5:$EV$304,0,$B45)&gt;0),--(INDEX(Matrix!$C$5:$EV$304,0,P$3)&gt;0)))</f>
        <v>1</v>
      </c>
      <c r="Q45" s="12" t="n">
        <f aca="false">IF(OR($A45="",Q$4=""),"",SUMPRODUCT(--(INDEX(Matrix!$C$5:$EV$304,0,$B45)&gt;0),--(INDEX(Matrix!$C$5:$EV$304,0,Q$3)&gt;0)))</f>
        <v>1</v>
      </c>
      <c r="R45" s="12" t="n">
        <f aca="false">IF(OR($A45="",R$4=""),"",SUMPRODUCT(--(INDEX(Matrix!$C$5:$EV$304,0,$B45)&gt;0),--(INDEX(Matrix!$C$5:$EV$304,0,R$3)&gt;0)))</f>
        <v>1</v>
      </c>
      <c r="S45" s="12" t="n">
        <f aca="false">IF(OR($A45="",S$4=""),"",SUMPRODUCT(--(INDEX(Matrix!$C$5:$EV$304,0,$B45)&gt;0),--(INDEX(Matrix!$C$5:$EV$304,0,S$3)&gt;0)))</f>
        <v>1</v>
      </c>
      <c r="T45" s="12" t="n">
        <f aca="false">IF(OR($A45="",T$4=""),"",SUMPRODUCT(--(INDEX(Matrix!$C$5:$EV$304,0,$B45)&gt;0),--(INDEX(Matrix!$C$5:$EV$304,0,T$3)&gt;0)))</f>
        <v>1</v>
      </c>
      <c r="U45" s="12" t="n">
        <f aca="false">IF(OR($A45="",U$4=""),"",SUMPRODUCT(--(INDEX(Matrix!$C$5:$EV$304,0,$B45)&gt;0),--(INDEX(Matrix!$C$5:$EV$304,0,U$3)&gt;0)))</f>
        <v>0</v>
      </c>
      <c r="V45" s="12" t="n">
        <f aca="false">IF(OR($A45="",V$4=""),"",SUMPRODUCT(--(INDEX(Matrix!$C$5:$EV$304,0,$B45)&gt;0),--(INDEX(Matrix!$C$5:$EV$304,0,V$3)&gt;0)))</f>
        <v>0</v>
      </c>
      <c r="W45" s="12" t="n">
        <f aca="false">IF(OR($A45="",W$4=""),"",SUMPRODUCT(--(INDEX(Matrix!$C$5:$EV$304,0,$B45)&gt;0),--(INDEX(Matrix!$C$5:$EV$304,0,W$3)&gt;0)))</f>
        <v>1</v>
      </c>
      <c r="X45" s="12" t="n">
        <f aca="false">IF(OR($A45="",X$4=""),"",SUMPRODUCT(--(INDEX(Matrix!$C$5:$EV$304,0,$B45)&gt;0),--(INDEX(Matrix!$C$5:$EV$304,0,X$3)&gt;0)))</f>
        <v>1</v>
      </c>
      <c r="Y45" s="12" t="n">
        <f aca="false">IF(OR($A45="",Y$4=""),"",SUMPRODUCT(--(INDEX(Matrix!$C$5:$EV$304,0,$B45)&gt;0),--(INDEX(Matrix!$C$5:$EV$304,0,Y$3)&gt;0)))</f>
        <v>1</v>
      </c>
      <c r="Z45" s="12" t="n">
        <f aca="false">IF(OR($A45="",Z$4=""),"",SUMPRODUCT(--(INDEX(Matrix!$C$5:$EV$304,0,$B45)&gt;0),--(INDEX(Matrix!$C$5:$EV$304,0,Z$3)&gt;0)))</f>
        <v>1</v>
      </c>
      <c r="AA45" s="12" t="n">
        <f aca="false">IF(OR($A45="",AA$4=""),"",SUMPRODUCT(--(INDEX(Matrix!$C$5:$EV$304,0,$B45)&gt;0),--(INDEX(Matrix!$C$5:$EV$304,0,AA$3)&gt;0)))</f>
        <v>1</v>
      </c>
      <c r="AB45" s="12" t="n">
        <f aca="false">IF(OR($A45="",AB$4=""),"",SUMPRODUCT(--(INDEX(Matrix!$C$5:$EV$304,0,$B45)&gt;0),--(INDEX(Matrix!$C$5:$EV$304,0,AB$3)&gt;0)))</f>
        <v>1</v>
      </c>
      <c r="AC45" s="12" t="n">
        <f aca="false">IF(OR($A45="",AC$4=""),"",SUMPRODUCT(--(INDEX(Matrix!$C$5:$EV$304,0,$B45)&gt;0),--(INDEX(Matrix!$C$5:$EV$304,0,AC$3)&gt;0)))</f>
        <v>0</v>
      </c>
      <c r="AD45" s="12" t="n">
        <f aca="false">IF(OR($A45="",AD$4=""),"",SUMPRODUCT(--(INDEX(Matrix!$C$5:$EV$304,0,$B45)&gt;0),--(INDEX(Matrix!$C$5:$EV$304,0,AD$3)&gt;0)))</f>
        <v>0</v>
      </c>
      <c r="AE45" s="12" t="n">
        <f aca="false">IF(OR($A45="",AE$4=""),"",SUMPRODUCT(--(INDEX(Matrix!$C$5:$EV$304,0,$B45)&gt;0),--(INDEX(Matrix!$C$5:$EV$304,0,AE$3)&gt;0)))</f>
        <v>1</v>
      </c>
      <c r="AF45" s="12" t="n">
        <f aca="false">IF(OR($A45="",AF$4=""),"",SUMPRODUCT(--(INDEX(Matrix!$C$5:$EV$304,0,$B45)&gt;0),--(INDEX(Matrix!$C$5:$EV$304,0,AF$3)&gt;0)))</f>
        <v>1</v>
      </c>
      <c r="AG45" s="12" t="n">
        <f aca="false">IF(OR($A45="",AG$4=""),"",SUMPRODUCT(--(INDEX(Matrix!$C$5:$EV$304,0,$B45)&gt;0),--(INDEX(Matrix!$C$5:$EV$304,0,AG$3)&gt;0)))</f>
        <v>1</v>
      </c>
      <c r="AH45" s="12" t="n">
        <f aca="false">IF(OR($A45="",AH$4=""),"",SUMPRODUCT(--(INDEX(Matrix!$C$5:$EV$304,0,$B45)&gt;0),--(INDEX(Matrix!$C$5:$EV$304,0,AH$3)&gt;0)))</f>
        <v>1</v>
      </c>
      <c r="AI45" s="12" t="n">
        <f aca="false">IF(OR($A45="",AI$4=""),"",SUMPRODUCT(--(INDEX(Matrix!$C$5:$EV$304,0,$B45)&gt;0),--(INDEX(Matrix!$C$5:$EV$304,0,AI$3)&gt;0)))</f>
        <v>0</v>
      </c>
      <c r="AJ45" s="12" t="n">
        <f aca="false">IF(OR($A45="",AJ$4=""),"",SUMPRODUCT(--(INDEX(Matrix!$C$5:$EV$304,0,$B45)&gt;0),--(INDEX(Matrix!$C$5:$EV$304,0,AJ$3)&gt;0)))</f>
        <v>0</v>
      </c>
      <c r="AK45" s="12" t="n">
        <f aca="false">IF(OR($A45="",AK$4=""),"",SUMPRODUCT(--(INDEX(Matrix!$C$5:$EV$304,0,$B45)&gt;0),--(INDEX(Matrix!$C$5:$EV$304,0,AK$3)&gt;0)))</f>
        <v>1</v>
      </c>
      <c r="AL45" s="12" t="n">
        <f aca="false">IF(OR($A45="",AL$4=""),"",SUMPRODUCT(--(INDEX(Matrix!$C$5:$EV$304,0,$B45)&gt;0),--(INDEX(Matrix!$C$5:$EV$304,0,AL$3)&gt;0)))</f>
        <v>1</v>
      </c>
      <c r="AM45" s="12" t="n">
        <f aca="false">IF(OR($A45="",AM$4=""),"",SUMPRODUCT(--(INDEX(Matrix!$C$5:$EV$304,0,$B45)&gt;0),--(INDEX(Matrix!$C$5:$EV$304,0,AM$3)&gt;0)))</f>
        <v>1</v>
      </c>
      <c r="AN45" s="12" t="n">
        <f aca="false">IF(OR($A45="",AN$4=""),"",SUMPRODUCT(--(INDEX(Matrix!$C$5:$EV$304,0,$B45)&gt;0),--(INDEX(Matrix!$C$5:$EV$304,0,AN$3)&gt;0)))</f>
        <v>1</v>
      </c>
      <c r="AO45" s="12" t="n">
        <f aca="false">IF(OR($A45="",AO$4=""),"",SUMPRODUCT(--(INDEX(Matrix!$C$5:$EV$304,0,$B45)&gt;0),--(INDEX(Matrix!$C$5:$EV$304,0,AO$3)&gt;0)))</f>
        <v>13</v>
      </c>
      <c r="AP45" s="12" t="n">
        <f aca="false">IF(OR($A45="",AP$4=""),"",SUMPRODUCT(--(INDEX(Matrix!$C$5:$EV$304,0,$B45)&gt;0),--(INDEX(Matrix!$C$5:$EV$304,0,AP$3)&gt;0)))</f>
        <v>12</v>
      </c>
      <c r="AQ45" s="12" t="n">
        <f aca="false">IF(OR($A45="",AQ$4=""),"",SUMPRODUCT(--(INDEX(Matrix!$C$5:$EV$304,0,$B45)&gt;0),--(INDEX(Matrix!$C$5:$EV$304,0,AQ$3)&gt;0)))</f>
        <v>15</v>
      </c>
      <c r="AR45" s="12" t="n">
        <f aca="false">IF(OR($A45="",AR$4=""),"",SUMPRODUCT(--(INDEX(Matrix!$C$5:$EV$304,0,$B45)&gt;0),--(INDEX(Matrix!$C$5:$EV$304,0,AR$3)&gt;0)))</f>
        <v>14</v>
      </c>
      <c r="AS45" s="12" t="n">
        <f aca="false">IF(OR($A45="",AS$4=""),"",SUMPRODUCT(--(INDEX(Matrix!$C$5:$EV$304,0,$B45)&gt;0),--(INDEX(Matrix!$C$5:$EV$304,0,AS$3)&gt;0)))</f>
        <v>13</v>
      </c>
      <c r="AT45" s="12" t="n">
        <f aca="false">IF(OR($A45="",AT$4=""),"",SUMPRODUCT(--(INDEX(Matrix!$C$5:$EV$304,0,$B45)&gt;0),--(INDEX(Matrix!$C$5:$EV$304,0,AT$3)&gt;0)))</f>
        <v>12</v>
      </c>
      <c r="AU45" s="12" t="n">
        <f aca="false">IF(OR($A45="",AU$4=""),"",SUMPRODUCT(--(INDEX(Matrix!$C$5:$EV$304,0,$B45)&gt;0),--(INDEX(Matrix!$C$5:$EV$304,0,AU$3)&gt;0)))</f>
        <v>0</v>
      </c>
      <c r="AV45" s="12" t="n">
        <f aca="false">IF(OR($A45="",AV$4=""),"",SUMPRODUCT(--(INDEX(Matrix!$C$5:$EV$304,0,$B45)&gt;0),--(INDEX(Matrix!$C$5:$EV$304,0,AV$3)&gt;0)))</f>
        <v>0</v>
      </c>
      <c r="AW45" s="12" t="n">
        <f aca="false">IF(OR($A45="",AW$4=""),"",SUMPRODUCT(--(INDEX(Matrix!$C$5:$EV$304,0,$B45)&gt;0),--(INDEX(Matrix!$C$5:$EV$304,0,AW$3)&gt;0)))</f>
        <v>0</v>
      </c>
      <c r="AX45" s="12" t="n">
        <f aca="false">IF(OR($A45="",AX$4=""),"",SUMPRODUCT(--(INDEX(Matrix!$C$5:$EV$304,0,$B45)&gt;0),--(INDEX(Matrix!$C$5:$EV$304,0,AX$3)&gt;0)))</f>
        <v>1</v>
      </c>
      <c r="AY45" s="12" t="n">
        <f aca="false">IF(OR($A45="",AY$4=""),"",SUMPRODUCT(--(INDEX(Matrix!$C$5:$EV$304,0,$B45)&gt;0),--(INDEX(Matrix!$C$5:$EV$304,0,AY$3)&gt;0)))</f>
        <v>1</v>
      </c>
      <c r="AZ45" s="12" t="n">
        <f aca="false">IF(OR($A45="",AZ$4=""),"",SUMPRODUCT(--(INDEX(Matrix!$C$5:$EV$304,0,$B45)&gt;0),--(INDEX(Matrix!$C$5:$EV$304,0,AZ$3)&gt;0)))</f>
        <v>1</v>
      </c>
      <c r="BA45" s="12" t="n">
        <f aca="false">IF(OR($A45="",BA$4=""),"",SUMPRODUCT(--(INDEX(Matrix!$C$5:$EV$304,0,$B45)&gt;0),--(INDEX(Matrix!$C$5:$EV$304,0,BA$3)&gt;0)))</f>
        <v>1</v>
      </c>
      <c r="BB45" s="12" t="n">
        <f aca="false">IF(OR($A45="",BB$4=""),"",SUMPRODUCT(--(INDEX(Matrix!$C$5:$EV$304,0,$B45)&gt;0),--(INDEX(Matrix!$C$5:$EV$304,0,BB$3)&gt;0)))</f>
        <v>1</v>
      </c>
      <c r="BC45" s="12" t="n">
        <f aca="false">IF(OR($A45="",BC$4=""),"",SUMPRODUCT(--(INDEX(Matrix!$C$5:$EV$304,0,$B45)&gt;0),--(INDEX(Matrix!$C$5:$EV$304,0,BC$3)&gt;0)))</f>
        <v>1</v>
      </c>
      <c r="BD45" s="12" t="n">
        <f aca="false">IF(OR($A45="",BD$4=""),"",SUMPRODUCT(--(INDEX(Matrix!$C$5:$EV$304,0,$B45)&gt;0),--(INDEX(Matrix!$C$5:$EV$304,0,BD$3)&gt;0)))</f>
        <v>1</v>
      </c>
      <c r="BE45" s="12" t="n">
        <f aca="false">IF(OR($A45="",BE$4=""),"",SUMPRODUCT(--(INDEX(Matrix!$C$5:$EV$304,0,$B45)&gt;0),--(INDEX(Matrix!$C$5:$EV$304,0,BE$3)&gt;0)))</f>
        <v>1</v>
      </c>
      <c r="BF45" s="12" t="n">
        <f aca="false">IF(OR($A45="",BF$4=""),"",SUMPRODUCT(--(INDEX(Matrix!$C$5:$EV$304,0,$B45)&gt;0),--(INDEX(Matrix!$C$5:$EV$304,0,BF$3)&gt;0)))</f>
        <v>1</v>
      </c>
      <c r="BG45" s="12" t="n">
        <f aca="false">IF(OR($A45="",BG$4=""),"",SUMPRODUCT(--(INDEX(Matrix!$C$5:$EV$304,0,$B45)&gt;0),--(INDEX(Matrix!$C$5:$EV$304,0,BG$3)&gt;0)))</f>
        <v>1</v>
      </c>
      <c r="BH45" s="12" t="n">
        <f aca="false">IF(OR($A45="",BH$4=""),"",SUMPRODUCT(--(INDEX(Matrix!$C$5:$EV$304,0,$B45)&gt;0),--(INDEX(Matrix!$C$5:$EV$304,0,BH$3)&gt;0)))</f>
        <v>1</v>
      </c>
      <c r="BI45" s="12" t="n">
        <f aca="false">IF(OR($A45="",BI$4=""),"",SUMPRODUCT(--(INDEX(Matrix!$C$5:$EV$304,0,$B45)&gt;0),--(INDEX(Matrix!$C$5:$EV$304,0,BI$3)&gt;0)))</f>
        <v>1</v>
      </c>
      <c r="BJ45" s="12" t="n">
        <f aca="false">IF(OR($A45="",BJ$4=""),"",SUMPRODUCT(--(INDEX(Matrix!$C$5:$EV$304,0,$B45)&gt;0),--(INDEX(Matrix!$C$5:$EV$304,0,BJ$3)&gt;0)))</f>
        <v>0</v>
      </c>
      <c r="BK45" s="12" t="n">
        <f aca="false">IF(OR($A45="",BK$4=""),"",SUMPRODUCT(--(INDEX(Matrix!$C$5:$EV$304,0,$B45)&gt;0),--(INDEX(Matrix!$C$5:$EV$304,0,BK$3)&gt;0)))</f>
        <v>1</v>
      </c>
      <c r="BL45" s="12" t="n">
        <f aca="false">IF(OR($A45="",BL$4=""),"",SUMPRODUCT(--(INDEX(Matrix!$C$5:$EV$304,0,$B45)&gt;0),--(INDEX(Matrix!$C$5:$EV$304,0,BL$3)&gt;0)))</f>
        <v>1</v>
      </c>
      <c r="BM45" s="12" t="n">
        <f aca="false">IF(OR($A45="",BM$4=""),"",SUMPRODUCT(--(INDEX(Matrix!$C$5:$EV$304,0,$B45)&gt;0),--(INDEX(Matrix!$C$5:$EV$304,0,BM$3)&gt;0)))</f>
        <v>1</v>
      </c>
      <c r="BN45" s="12" t="n">
        <f aca="false">IF(OR($A45="",BN$4=""),"",SUMPRODUCT(--(INDEX(Matrix!$C$5:$EV$304,0,$B45)&gt;0),--(INDEX(Matrix!$C$5:$EV$304,0,BN$3)&gt;0)))</f>
        <v>1</v>
      </c>
      <c r="BO45" s="12" t="n">
        <f aca="false">IF(OR($A45="",BO$4=""),"",SUMPRODUCT(--(INDEX(Matrix!$C$5:$EV$304,0,$B45)&gt;0),--(INDEX(Matrix!$C$5:$EV$304,0,BO$3)&gt;0)))</f>
        <v>1</v>
      </c>
      <c r="BP45" s="12" t="n">
        <f aca="false">IF(OR($A45="",BP$4=""),"",SUMPRODUCT(--(INDEX(Matrix!$C$5:$EV$304,0,$B45)&gt;0),--(INDEX(Matrix!$C$5:$EV$304,0,BP$3)&gt;0)))</f>
        <v>2</v>
      </c>
      <c r="BQ45" s="12" t="n">
        <f aca="false">IF(OR($A45="",BQ$4=""),"",SUMPRODUCT(--(INDEX(Matrix!$C$5:$EV$304,0,$B45)&gt;0),--(INDEX(Matrix!$C$5:$EV$304,0,BQ$3)&gt;0)))</f>
        <v>2</v>
      </c>
      <c r="BR45" s="12" t="n">
        <f aca="false">IF(OR($A45="",BR$4=""),"",SUMPRODUCT(--(INDEX(Matrix!$C$5:$EV$304,0,$B45)&gt;0),--(INDEX(Matrix!$C$5:$EV$304,0,BR$3)&gt;0)))</f>
        <v>3</v>
      </c>
      <c r="BS45" s="12" t="n">
        <f aca="false">IF(OR($A45="",BS$4=""),"",SUMPRODUCT(--(INDEX(Matrix!$C$5:$EV$304,0,$B45)&gt;0),--(INDEX(Matrix!$C$5:$EV$304,0,BS$3)&gt;0)))</f>
        <v>3</v>
      </c>
      <c r="BT45" s="12" t="n">
        <f aca="false">IF(OR($A45="",BT$4=""),"",SUMPRODUCT(--(INDEX(Matrix!$C$5:$EV$304,0,$B45)&gt;0),--(INDEX(Matrix!$C$5:$EV$304,0,BT$3)&gt;0)))</f>
        <v>2</v>
      </c>
      <c r="BU45" s="12" t="n">
        <f aca="false">IF(OR($A45="",BU$4=""),"",SUMPRODUCT(--(INDEX(Matrix!$C$5:$EV$304,0,$B45)&gt;0),--(INDEX(Matrix!$C$5:$EV$304,0,BU$3)&gt;0)))</f>
        <v>2</v>
      </c>
      <c r="BV45" s="12" t="n">
        <f aca="false">IF(OR($A45="",BV$4=""),"",SUMPRODUCT(--(INDEX(Matrix!$C$5:$EV$304,0,$B45)&gt;0),--(INDEX(Matrix!$C$5:$EV$304,0,BV$3)&gt;0)))</f>
        <v>2</v>
      </c>
      <c r="BW45" s="12" t="n">
        <f aca="false">IF(OR($A45="",BW$4=""),"",SUMPRODUCT(--(INDEX(Matrix!$C$5:$EV$304,0,$B45)&gt;0),--(INDEX(Matrix!$C$5:$EV$304,0,BW$3)&gt;0)))</f>
        <v>2</v>
      </c>
      <c r="BX45" s="12" t="n">
        <f aca="false">IF(OR($A45="",BX$4=""),"",SUMPRODUCT(--(INDEX(Matrix!$C$5:$EV$304,0,$B45)&gt;0),--(INDEX(Matrix!$C$5:$EV$304,0,BX$3)&gt;0)))</f>
        <v>0</v>
      </c>
      <c r="BY45" s="12" t="n">
        <f aca="false">IF(OR($A45="",BY$4=""),"",SUMPRODUCT(--(INDEX(Matrix!$C$5:$EV$304,0,$B45)&gt;0),--(INDEX(Matrix!$C$5:$EV$304,0,BY$3)&gt;0)))</f>
        <v>3</v>
      </c>
      <c r="BZ45" s="12" t="n">
        <f aca="false">IF(OR($A45="",BZ$4=""),"",SUMPRODUCT(--(INDEX(Matrix!$C$5:$EV$304,0,$B45)&gt;0),--(INDEX(Matrix!$C$5:$EV$304,0,BZ$3)&gt;0)))</f>
        <v>2</v>
      </c>
      <c r="CA45" s="12" t="n">
        <f aca="false">IF(OR($A45="",CA$4=""),"",SUMPRODUCT(--(INDEX(Matrix!$C$5:$EV$304,0,$B45)&gt;0),--(INDEX(Matrix!$C$5:$EV$304,0,CA$3)&gt;0)))</f>
        <v>2</v>
      </c>
      <c r="CB45" s="12" t="n">
        <f aca="false">IF(OR($A45="",CB$4=""),"",SUMPRODUCT(--(INDEX(Matrix!$C$5:$EV$304,0,$B45)&gt;0),--(INDEX(Matrix!$C$5:$EV$304,0,CB$3)&gt;0)))</f>
        <v>0</v>
      </c>
      <c r="CC45" s="12" t="n">
        <f aca="false">IF(OR($A45="",CC$4=""),"",SUMPRODUCT(--(INDEX(Matrix!$C$5:$EV$304,0,$B45)&gt;0),--(INDEX(Matrix!$C$5:$EV$304,0,CC$3)&gt;0)))</f>
        <v>0</v>
      </c>
      <c r="CD45" s="12" t="n">
        <f aca="false">IF(OR($A45="",CD$4=""),"",SUMPRODUCT(--(INDEX(Matrix!$C$5:$EV$304,0,$B45)&gt;0),--(INDEX(Matrix!$C$5:$EV$304,0,CD$3)&gt;0)))</f>
        <v>1</v>
      </c>
      <c r="CE45" s="12" t="n">
        <f aca="false">IF(OR($A45="",CE$4=""),"",SUMPRODUCT(--(INDEX(Matrix!$C$5:$EV$304,0,$B45)&gt;0),--(INDEX(Matrix!$C$5:$EV$304,0,CE$3)&gt;0)))</f>
        <v>1</v>
      </c>
      <c r="CF45" s="12" t="n">
        <f aca="false">IF(OR($A45="",CF$4=""),"",SUMPRODUCT(--(INDEX(Matrix!$C$5:$EV$304,0,$B45)&gt;0),--(INDEX(Matrix!$C$5:$EV$304,0,CF$3)&gt;0)))</f>
        <v>1</v>
      </c>
      <c r="CG45" s="12" t="n">
        <f aca="false">IF(OR($A45="",CG$4=""),"",SUMPRODUCT(--(INDEX(Matrix!$C$5:$EV$304,0,$B45)&gt;0),--(INDEX(Matrix!$C$5:$EV$304,0,CG$3)&gt;0)))</f>
        <v>2</v>
      </c>
      <c r="CH45" s="12" t="n">
        <f aca="false">IF(OR($A45="",CH$4=""),"",SUMPRODUCT(--(INDEX(Matrix!$C$5:$EV$304,0,$B45)&gt;0),--(INDEX(Matrix!$C$5:$EV$304,0,CH$3)&gt;0)))</f>
        <v>3</v>
      </c>
      <c r="CI45" s="12" t="n">
        <f aca="false">IF(OR($A45="",CI$4=""),"",SUMPRODUCT(--(INDEX(Matrix!$C$5:$EV$304,0,$B45)&gt;0),--(INDEX(Matrix!$C$5:$EV$304,0,CI$3)&gt;0)))</f>
        <v>1</v>
      </c>
      <c r="CJ45" s="12" t="n">
        <f aca="false">IF(OR($A45="",CJ$4=""),"",SUMPRODUCT(--(INDEX(Matrix!$C$5:$EV$304,0,$B45)&gt;0),--(INDEX(Matrix!$C$5:$EV$304,0,CJ$3)&gt;0)))</f>
        <v>1</v>
      </c>
      <c r="CK45" s="12" t="n">
        <f aca="false">IF(OR($A45="",CK$4=""),"",SUMPRODUCT(--(INDEX(Matrix!$C$5:$EV$304,0,$B45)&gt;0),--(INDEX(Matrix!$C$5:$EV$304,0,CK$3)&gt;0)))</f>
        <v>1</v>
      </c>
      <c r="CL45" s="12" t="n">
        <f aca="false">IF(OR($A45="",CL$4=""),"",SUMPRODUCT(--(INDEX(Matrix!$C$5:$EV$304,0,$B45)&gt;0),--(INDEX(Matrix!$C$5:$EV$304,0,CL$3)&gt;0)))</f>
        <v>1</v>
      </c>
      <c r="CM45" s="12" t="n">
        <f aca="false">IF(OR($A45="",CM$4=""),"",SUMPRODUCT(--(INDEX(Matrix!$C$5:$EV$304,0,$B45)&gt;0),--(INDEX(Matrix!$C$5:$EV$304,0,CM$3)&gt;0)))</f>
        <v>1</v>
      </c>
      <c r="CN45" s="12" t="n">
        <f aca="false">IF(OR($A45="",CN$4=""),"",SUMPRODUCT(--(INDEX(Matrix!$C$5:$EV$304,0,$B45)&gt;0),--(INDEX(Matrix!$C$5:$EV$304,0,CN$3)&gt;0)))</f>
        <v>1</v>
      </c>
      <c r="CO45" s="12" t="n">
        <f aca="false">IF(OR($A45="",CO$4=""),"",SUMPRODUCT(--(INDEX(Matrix!$C$5:$EV$304,0,$B45)&gt;0),--(INDEX(Matrix!$C$5:$EV$304,0,CO$3)&gt;0)))</f>
        <v>1</v>
      </c>
      <c r="CP45" s="12" t="n">
        <f aca="false">IF(OR($A45="",CP$4=""),"",SUMPRODUCT(--(INDEX(Matrix!$C$5:$EV$304,0,$B45)&gt;0),--(INDEX(Matrix!$C$5:$EV$304,0,CP$3)&gt;0)))</f>
        <v>1</v>
      </c>
      <c r="CQ45" s="12" t="n">
        <f aca="false">IF(OR($A45="",CQ$4=""),"",SUMPRODUCT(--(INDEX(Matrix!$C$5:$EV$304,0,$B45)&gt;0),--(INDEX(Matrix!$C$5:$EV$304,0,CQ$3)&gt;0)))</f>
        <v>1</v>
      </c>
      <c r="CR45" s="12" t="n">
        <f aca="false">IF(OR($A45="",CR$4=""),"",SUMPRODUCT(--(INDEX(Matrix!$C$5:$EV$304,0,$B45)&gt;0),--(INDEX(Matrix!$C$5:$EV$304,0,CR$3)&gt;0)))</f>
        <v>1</v>
      </c>
      <c r="CS45" s="12" t="n">
        <f aca="false">IF(OR($A45="",CS$4=""),"",SUMPRODUCT(--(INDEX(Matrix!$C$5:$EV$304,0,$B45)&gt;0),--(INDEX(Matrix!$C$5:$EV$304,0,CS$3)&gt;0)))</f>
        <v>2</v>
      </c>
      <c r="CT45" s="12" t="n">
        <f aca="false">IF(OR($A45="",CT$4=""),"",SUMPRODUCT(--(INDEX(Matrix!$C$5:$EV$304,0,$B45)&gt;0),--(INDEX(Matrix!$C$5:$EV$304,0,CT$3)&gt;0)))</f>
        <v>2</v>
      </c>
      <c r="CU45" s="12" t="n">
        <f aca="false">IF(OR($A45="",CU$4=""),"",SUMPRODUCT(--(INDEX(Matrix!$C$5:$EV$304,0,$B45)&gt;0),--(INDEX(Matrix!$C$5:$EV$304,0,CU$3)&gt;0)))</f>
        <v>1</v>
      </c>
      <c r="CV45" s="12" t="n">
        <f aca="false">IF(OR($A45="",CV$4=""),"",SUMPRODUCT(--(INDEX(Matrix!$C$5:$EV$304,0,$B45)&gt;0),--(INDEX(Matrix!$C$5:$EV$304,0,CV$3)&gt;0)))</f>
        <v>2</v>
      </c>
      <c r="CW45" s="12" t="n">
        <f aca="false">IF(OR($A45="",CW$4=""),"",SUMPRODUCT(--(INDEX(Matrix!$C$5:$EV$304,0,$B45)&gt;0),--(INDEX(Matrix!$C$5:$EV$304,0,CW$3)&gt;0)))</f>
        <v>1</v>
      </c>
      <c r="CX45" s="12" t="n">
        <f aca="false">IF(OR($A45="",CX$4=""),"",SUMPRODUCT(--(INDEX(Matrix!$C$5:$EV$304,0,$B45)&gt;0),--(INDEX(Matrix!$C$5:$EV$304,0,CX$3)&gt;0)))</f>
        <v>0</v>
      </c>
      <c r="CY45" s="12" t="n">
        <f aca="false">IF(OR($A45="",CY$4=""),"",SUMPRODUCT(--(INDEX(Matrix!$C$5:$EV$304,0,$B45)&gt;0),--(INDEX(Matrix!$C$5:$EV$304,0,CY$3)&gt;0)))</f>
        <v>0</v>
      </c>
      <c r="CZ45" s="12" t="n">
        <f aca="false">IF(OR($A45="",CZ$4=""),"",SUMPRODUCT(--(INDEX(Matrix!$C$5:$EV$304,0,$B45)&gt;0),--(INDEX(Matrix!$C$5:$EV$304,0,CZ$3)&gt;0)))</f>
        <v>0</v>
      </c>
      <c r="DA45" s="12" t="n">
        <f aca="false">IF(OR($A45="",DA$4=""),"",SUMPRODUCT(--(INDEX(Matrix!$C$5:$EV$304,0,$B45)&gt;0),--(INDEX(Matrix!$C$5:$EV$304,0,DA$3)&gt;0)))</f>
        <v>1</v>
      </c>
      <c r="DB45" s="12" t="n">
        <f aca="false">IF(OR($A45="",DB$4=""),"",SUMPRODUCT(--(INDEX(Matrix!$C$5:$EV$304,0,$B45)&gt;0),--(INDEX(Matrix!$C$5:$EV$304,0,DB$3)&gt;0)))</f>
        <v>0</v>
      </c>
      <c r="DC45" s="12" t="n">
        <f aca="false">IF(OR($A45="",DC$4=""),"",SUMPRODUCT(--(INDEX(Matrix!$C$5:$EV$304,0,$B45)&gt;0),--(INDEX(Matrix!$C$5:$EV$304,0,DC$3)&gt;0)))</f>
        <v>0</v>
      </c>
      <c r="DD45" s="12" t="n">
        <f aca="false">IF(OR($A45="",DD$4=""),"",SUMPRODUCT(--(INDEX(Matrix!$C$5:$EV$304,0,$B45)&gt;0),--(INDEX(Matrix!$C$5:$EV$304,0,DD$3)&gt;0)))</f>
        <v>1</v>
      </c>
      <c r="DE45" s="12" t="str">
        <f aca="false">IF(OR($A45="",DE$4=""),"",SUMPRODUCT(--(INDEX(Matrix!$C$5:$EV$304,0,$B45)&gt;0),--(INDEX(Matrix!$C$5:$EV$304,0,DE$3)&gt;0)))</f>
        <v/>
      </c>
      <c r="DF45" s="12" t="str">
        <f aca="false">IF(OR($A45="",DF$4=""),"",SUMPRODUCT(--(INDEX(Matrix!$C$5:$EV$304,0,$B45)&gt;0),--(INDEX(Matrix!$C$5:$EV$304,0,DF$3)&gt;0)))</f>
        <v/>
      </c>
      <c r="DG45" s="12" t="str">
        <f aca="false">IF(OR($A45="",DG$4=""),"",SUMPRODUCT(--(INDEX(Matrix!$C$5:$EV$304,0,$B45)&gt;0),--(INDEX(Matrix!$C$5:$EV$304,0,DG$3)&gt;0)))</f>
        <v/>
      </c>
      <c r="DH45" s="12" t="str">
        <f aca="false">IF(OR($A45="",DH$4=""),"",SUMPRODUCT(--(INDEX(Matrix!$C$5:$EV$304,0,$B45)&gt;0),--(INDEX(Matrix!$C$5:$EV$304,0,DH$3)&gt;0)))</f>
        <v/>
      </c>
      <c r="DI45" s="12" t="str">
        <f aca="false">IF(OR($A45="",DI$4=""),"",SUMPRODUCT(--(INDEX(Matrix!$C$5:$EV$304,0,$B45)&gt;0),--(INDEX(Matrix!$C$5:$EV$304,0,DI$3)&gt;0)))</f>
        <v/>
      </c>
      <c r="DJ45" s="12" t="str">
        <f aca="false">IF(OR($A45="",DJ$4=""),"",SUMPRODUCT(--(INDEX(Matrix!$C$5:$EV$304,0,$B45)&gt;0),--(INDEX(Matrix!$C$5:$EV$304,0,DJ$3)&gt;0)))</f>
        <v/>
      </c>
      <c r="DK45" s="12" t="str">
        <f aca="false">IF(OR($A45="",DK$4=""),"",SUMPRODUCT(--(INDEX(Matrix!$C$5:$EV$304,0,$B45)&gt;0),--(INDEX(Matrix!$C$5:$EV$304,0,DK$3)&gt;0)))</f>
        <v/>
      </c>
      <c r="DL45" s="12" t="str">
        <f aca="false">IF(OR($A45="",DL$4=""),"",SUMPRODUCT(--(INDEX(Matrix!$C$5:$EV$304,0,$B45)&gt;0),--(INDEX(Matrix!$C$5:$EV$304,0,DL$3)&gt;0)))</f>
        <v/>
      </c>
      <c r="DM45" s="12" t="str">
        <f aca="false">IF(OR($A45="",DM$4=""),"",SUMPRODUCT(--(INDEX(Matrix!$C$5:$EV$304,0,$B45)&gt;0),--(INDEX(Matrix!$C$5:$EV$304,0,DM$3)&gt;0)))</f>
        <v/>
      </c>
      <c r="DN45" s="12" t="str">
        <f aca="false">IF(OR($A45="",DN$4=""),"",SUMPRODUCT(--(INDEX(Matrix!$C$5:$EV$304,0,$B45)&gt;0),--(INDEX(Matrix!$C$5:$EV$304,0,DN$3)&gt;0)))</f>
        <v/>
      </c>
      <c r="DO45" s="12" t="str">
        <f aca="false">IF(OR($A45="",DO$4=""),"",SUMPRODUCT(--(INDEX(Matrix!$C$5:$EV$304,0,$B45)&gt;0),--(INDEX(Matrix!$C$5:$EV$304,0,DO$3)&gt;0)))</f>
        <v/>
      </c>
      <c r="DP45" s="12" t="str">
        <f aca="false">IF(OR($A45="",DP$4=""),"",SUMPRODUCT(--(INDEX(Matrix!$C$5:$EV$304,0,$B45)&gt;0),--(INDEX(Matrix!$C$5:$EV$304,0,DP$3)&gt;0)))</f>
        <v/>
      </c>
      <c r="DQ45" s="12" t="str">
        <f aca="false">IF(OR($A45="",DQ$4=""),"",SUMPRODUCT(--(INDEX(Matrix!$C$5:$EV$304,0,$B45)&gt;0),--(INDEX(Matrix!$C$5:$EV$304,0,DQ$3)&gt;0)))</f>
        <v/>
      </c>
      <c r="DR45" s="12" t="str">
        <f aca="false">IF(OR($A45="",DR$4=""),"",SUMPRODUCT(--(INDEX(Matrix!$C$5:$EV$304,0,$B45)&gt;0),--(INDEX(Matrix!$C$5:$EV$304,0,DR$3)&gt;0)))</f>
        <v/>
      </c>
      <c r="DS45" s="12" t="str">
        <f aca="false">IF(OR($A45="",DS$4=""),"",SUMPRODUCT(--(INDEX(Matrix!$C$5:$EV$304,0,$B45)&gt;0),--(INDEX(Matrix!$C$5:$EV$304,0,DS$3)&gt;0)))</f>
        <v/>
      </c>
      <c r="DT45" s="12" t="str">
        <f aca="false">IF(OR($A45="",DT$4=""),"",SUMPRODUCT(--(INDEX(Matrix!$C$5:$EV$304,0,$B45)&gt;0),--(INDEX(Matrix!$C$5:$EV$304,0,DT$3)&gt;0)))</f>
        <v/>
      </c>
      <c r="DU45" s="12" t="str">
        <f aca="false">IF(OR($A45="",DU$4=""),"",SUMPRODUCT(--(INDEX(Matrix!$C$5:$EV$304,0,$B45)&gt;0),--(INDEX(Matrix!$C$5:$EV$304,0,DU$3)&gt;0)))</f>
        <v/>
      </c>
      <c r="DV45" s="12" t="str">
        <f aca="false">IF(OR($A45="",DV$4=""),"",SUMPRODUCT(--(INDEX(Matrix!$C$5:$EV$304,0,$B45)&gt;0),--(INDEX(Matrix!$C$5:$EV$304,0,DV$3)&gt;0)))</f>
        <v/>
      </c>
      <c r="DW45" s="12" t="str">
        <f aca="false">IF(OR($A45="",DW$4=""),"",SUMPRODUCT(--(INDEX(Matrix!$C$5:$EV$304,0,$B45)&gt;0),--(INDEX(Matrix!$C$5:$EV$304,0,DW$3)&gt;0)))</f>
        <v/>
      </c>
      <c r="DX45" s="12" t="str">
        <f aca="false">IF(OR($A45="",DX$4=""),"",SUMPRODUCT(--(INDEX(Matrix!$C$5:$EV$304,0,$B45)&gt;0),--(INDEX(Matrix!$C$5:$EV$304,0,DX$3)&gt;0)))</f>
        <v/>
      </c>
      <c r="DY45" s="12" t="str">
        <f aca="false">IF(OR($A45="",DY$4=""),"",SUMPRODUCT(--(INDEX(Matrix!$C$5:$EV$304,0,$B45)&gt;0),--(INDEX(Matrix!$C$5:$EV$304,0,DY$3)&gt;0)))</f>
        <v/>
      </c>
      <c r="DZ45" s="12" t="str">
        <f aca="false">IF(OR($A45="",DZ$4=""),"",SUMPRODUCT(--(INDEX(Matrix!$C$5:$EV$304,0,$B45)&gt;0),--(INDEX(Matrix!$C$5:$EV$304,0,DZ$3)&gt;0)))</f>
        <v/>
      </c>
      <c r="EA45" s="12" t="str">
        <f aca="false">IF(OR($A45="",EA$4=""),"",SUMPRODUCT(--(INDEX(Matrix!$C$5:$EV$304,0,$B45)&gt;0),--(INDEX(Matrix!$C$5:$EV$304,0,EA$3)&gt;0)))</f>
        <v/>
      </c>
      <c r="EB45" s="12" t="str">
        <f aca="false">IF(OR($A45="",EB$4=""),"",SUMPRODUCT(--(INDEX(Matrix!$C$5:$EV$304,0,$B45)&gt;0),--(INDEX(Matrix!$C$5:$EV$304,0,EB$3)&gt;0)))</f>
        <v/>
      </c>
      <c r="EC45" s="12" t="str">
        <f aca="false">IF(OR($A45="",EC$4=""),"",SUMPRODUCT(--(INDEX(Matrix!$C$5:$EV$304,0,$B45)&gt;0),--(INDEX(Matrix!$C$5:$EV$304,0,EC$3)&gt;0)))</f>
        <v/>
      </c>
      <c r="ED45" s="12" t="str">
        <f aca="false">IF(OR($A45="",ED$4=""),"",SUMPRODUCT(--(INDEX(Matrix!$C$5:$EV$304,0,$B45)&gt;0),--(INDEX(Matrix!$C$5:$EV$304,0,ED$3)&gt;0)))</f>
        <v/>
      </c>
      <c r="EE45" s="12" t="str">
        <f aca="false">IF(OR($A45="",EE$4=""),"",SUMPRODUCT(--(INDEX(Matrix!$C$5:$EV$304,0,$B45)&gt;0),--(INDEX(Matrix!$C$5:$EV$304,0,EE$3)&gt;0)))</f>
        <v/>
      </c>
      <c r="EF45" s="12" t="str">
        <f aca="false">IF(OR($A45="",EF$4=""),"",SUMPRODUCT(--(INDEX(Matrix!$C$5:$EV$304,0,$B45)&gt;0),--(INDEX(Matrix!$C$5:$EV$304,0,EF$3)&gt;0)))</f>
        <v/>
      </c>
      <c r="EG45" s="12" t="str">
        <f aca="false">IF(OR($A45="",EG$4=""),"",SUMPRODUCT(--(INDEX(Matrix!$C$5:$EV$304,0,$B45)&gt;0),--(INDEX(Matrix!$C$5:$EV$304,0,EG$3)&gt;0)))</f>
        <v/>
      </c>
      <c r="EH45" s="12" t="str">
        <f aca="false">IF(OR($A45="",EH$4=""),"",SUMPRODUCT(--(INDEX(Matrix!$C$5:$EV$304,0,$B45)&gt;0),--(INDEX(Matrix!$C$5:$EV$304,0,EH$3)&gt;0)))</f>
        <v/>
      </c>
      <c r="EI45" s="12" t="str">
        <f aca="false">IF(OR($A45="",EI$4=""),"",SUMPRODUCT(--(INDEX(Matrix!$C$5:$EV$304,0,$B45)&gt;0),--(INDEX(Matrix!$C$5:$EV$304,0,EI$3)&gt;0)))</f>
        <v/>
      </c>
      <c r="EJ45" s="12" t="str">
        <f aca="false">IF(OR($A45="",EJ$4=""),"",SUMPRODUCT(--(INDEX(Matrix!$C$5:$EV$304,0,$B45)&gt;0),--(INDEX(Matrix!$C$5:$EV$304,0,EJ$3)&gt;0)))</f>
        <v/>
      </c>
      <c r="EK45" s="12" t="str">
        <f aca="false">IF(OR($A45="",EK$4=""),"",SUMPRODUCT(--(INDEX(Matrix!$C$5:$EV$304,0,$B45)&gt;0),--(INDEX(Matrix!$C$5:$EV$304,0,EK$3)&gt;0)))</f>
        <v/>
      </c>
      <c r="EL45" s="12" t="str">
        <f aca="false">IF(OR($A45="",EL$4=""),"",SUMPRODUCT(--(INDEX(Matrix!$C$5:$EV$304,0,$B45)&gt;0),--(INDEX(Matrix!$C$5:$EV$304,0,EL$3)&gt;0)))</f>
        <v/>
      </c>
      <c r="EM45" s="12" t="str">
        <f aca="false">IF(OR($A45="",EM$4=""),"",SUMPRODUCT(--(INDEX(Matrix!$C$5:$EV$304,0,$B45)&gt;0),--(INDEX(Matrix!$C$5:$EV$304,0,EM$3)&gt;0)))</f>
        <v/>
      </c>
      <c r="EN45" s="12" t="str">
        <f aca="false">IF(OR($A45="",EN$4=""),"",SUMPRODUCT(--(INDEX(Matrix!$C$5:$EV$304,0,$B45)&gt;0),--(INDEX(Matrix!$C$5:$EV$304,0,EN$3)&gt;0)))</f>
        <v/>
      </c>
      <c r="EO45" s="12" t="str">
        <f aca="false">IF(OR($A45="",EO$4=""),"",SUMPRODUCT(--(INDEX(Matrix!$C$5:$EV$304,0,$B45)&gt;0),--(INDEX(Matrix!$C$5:$EV$304,0,EO$3)&gt;0)))</f>
        <v/>
      </c>
      <c r="EP45" s="12" t="str">
        <f aca="false">IF(OR($A45="",EP$4=""),"",SUMPRODUCT(--(INDEX(Matrix!$C$5:$EV$304,0,$B45)&gt;0),--(INDEX(Matrix!$C$5:$EV$304,0,EP$3)&gt;0)))</f>
        <v/>
      </c>
      <c r="EQ45" s="12" t="str">
        <f aca="false">IF(OR($A45="",EQ$4=""),"",SUMPRODUCT(--(INDEX(Matrix!$C$5:$EV$304,0,$B45)&gt;0),--(INDEX(Matrix!$C$5:$EV$304,0,EQ$3)&gt;0)))</f>
        <v/>
      </c>
      <c r="ER45" s="12" t="str">
        <f aca="false">IF(OR($A45="",ER$4=""),"",SUMPRODUCT(--(INDEX(Matrix!$C$5:$EV$304,0,$B45)&gt;0),--(INDEX(Matrix!$C$5:$EV$304,0,ER$3)&gt;0)))</f>
        <v/>
      </c>
      <c r="ES45" s="12" t="str">
        <f aca="false">IF(OR($A45="",ES$4=""),"",SUMPRODUCT(--(INDEX(Matrix!$C$5:$EV$304,0,$B45)&gt;0),--(INDEX(Matrix!$C$5:$EV$304,0,ES$3)&gt;0)))</f>
        <v/>
      </c>
      <c r="ET45" s="12" t="str">
        <f aca="false">IF(OR($A45="",ET$4=""),"",SUMPRODUCT(--(INDEX(Matrix!$C$5:$EV$304,0,$B45)&gt;0),--(INDEX(Matrix!$C$5:$EV$304,0,ET$3)&gt;0)))</f>
        <v/>
      </c>
      <c r="EU45" s="12" t="str">
        <f aca="false">IF(OR($A45="",EU$4=""),"",SUMPRODUCT(--(INDEX(Matrix!$C$5:$EV$304,0,$B45)&gt;0),--(INDEX(Matrix!$C$5:$EV$304,0,EU$3)&gt;0)))</f>
        <v/>
      </c>
      <c r="EV45" s="12" t="str">
        <f aca="false">IF(OR($A45="",EV$4=""),"",SUMPRODUCT(--(INDEX(Matrix!$C$5:$EV$304,0,$B45)&gt;0),--(INDEX(Matrix!$C$5:$EV$304,0,EV$3)&gt;0)))</f>
        <v/>
      </c>
    </row>
    <row r="46" customFormat="false" ht="15" hidden="false" customHeight="false" outlineLevel="0" collapsed="false">
      <c r="A46" s="6" t="str">
        <f aca="false">IF(INDEX(Products!$A$2:$A$151,$B46)="","",INDEX(Products!$A$2:$A$151,$B46))</f>
        <v>Flusip Cold &amp; Cough Night (Sugar Free)</v>
      </c>
      <c r="B46" s="23" t="n">
        <v>42</v>
      </c>
      <c r="C46" s="12" t="n">
        <f aca="false">IF(OR($A46="",C$4=""),"",SUMPRODUCT(--(INDEX(Matrix!$C$5:$EV$304,0,$B46)&gt;0),--(INDEX(Matrix!$C$5:$EV$304,0,C$3)&gt;0)))</f>
        <v>1</v>
      </c>
      <c r="D46" s="12" t="n">
        <f aca="false">IF(OR($A46="",D$4=""),"",SUMPRODUCT(--(INDEX(Matrix!$C$5:$EV$304,0,$B46)&gt;0),--(INDEX(Matrix!$C$5:$EV$304,0,D$3)&gt;0)))</f>
        <v>2</v>
      </c>
      <c r="E46" s="12" t="n">
        <f aca="false">IF(OR($A46="",E$4=""),"",SUMPRODUCT(--(INDEX(Matrix!$C$5:$EV$304,0,$B46)&gt;0),--(INDEX(Matrix!$C$5:$EV$304,0,E$3)&gt;0)))</f>
        <v>2</v>
      </c>
      <c r="F46" s="12" t="n">
        <f aca="false">IF(OR($A46="",F$4=""),"",SUMPRODUCT(--(INDEX(Matrix!$C$5:$EV$304,0,$B46)&gt;0),--(INDEX(Matrix!$C$5:$EV$304,0,F$3)&gt;0)))</f>
        <v>1</v>
      </c>
      <c r="G46" s="12" t="n">
        <f aca="false">IF(OR($A46="",G$4=""),"",SUMPRODUCT(--(INDEX(Matrix!$C$5:$EV$304,0,$B46)&gt;0),--(INDEX(Matrix!$C$5:$EV$304,0,G$3)&gt;0)))</f>
        <v>1</v>
      </c>
      <c r="H46" s="12" t="n">
        <f aca="false">IF(OR($A46="",H$4=""),"",SUMPRODUCT(--(INDEX(Matrix!$C$5:$EV$304,0,$B46)&gt;0),--(INDEX(Matrix!$C$5:$EV$304,0,H$3)&gt;0)))</f>
        <v>1</v>
      </c>
      <c r="I46" s="12" t="n">
        <f aca="false">IF(OR($A46="",I$4=""),"",SUMPRODUCT(--(INDEX(Matrix!$C$5:$EV$304,0,$B46)&gt;0),--(INDEX(Matrix!$C$5:$EV$304,0,I$3)&gt;0)))</f>
        <v>1</v>
      </c>
      <c r="J46" s="12" t="n">
        <f aca="false">IF(OR($A46="",J$4=""),"",SUMPRODUCT(--(INDEX(Matrix!$C$5:$EV$304,0,$B46)&gt;0),--(INDEX(Matrix!$C$5:$EV$304,0,J$3)&gt;0)))</f>
        <v>1</v>
      </c>
      <c r="K46" s="12" t="n">
        <f aca="false">IF(OR($A46="",K$4=""),"",SUMPRODUCT(--(INDEX(Matrix!$C$5:$EV$304,0,$B46)&gt;0),--(INDEX(Matrix!$C$5:$EV$304,0,K$3)&gt;0)))</f>
        <v>1</v>
      </c>
      <c r="L46" s="12" t="n">
        <f aca="false">IF(OR($A46="",L$4=""),"",SUMPRODUCT(--(INDEX(Matrix!$C$5:$EV$304,0,$B46)&gt;0),--(INDEX(Matrix!$C$5:$EV$304,0,L$3)&gt;0)))</f>
        <v>1</v>
      </c>
      <c r="M46" s="12" t="n">
        <f aca="false">IF(OR($A46="",M$4=""),"",SUMPRODUCT(--(INDEX(Matrix!$C$5:$EV$304,0,$B46)&gt;0),--(INDEX(Matrix!$C$5:$EV$304,0,M$3)&gt;0)))</f>
        <v>1</v>
      </c>
      <c r="N46" s="12" t="n">
        <f aca="false">IF(OR($A46="",N$4=""),"",SUMPRODUCT(--(INDEX(Matrix!$C$5:$EV$304,0,$B46)&gt;0),--(INDEX(Matrix!$C$5:$EV$304,0,N$3)&gt;0)))</f>
        <v>1</v>
      </c>
      <c r="O46" s="12" t="n">
        <f aca="false">IF(OR($A46="",O$4=""),"",SUMPRODUCT(--(INDEX(Matrix!$C$5:$EV$304,0,$B46)&gt;0),--(INDEX(Matrix!$C$5:$EV$304,0,O$3)&gt;0)))</f>
        <v>1</v>
      </c>
      <c r="P46" s="12" t="n">
        <f aca="false">IF(OR($A46="",P$4=""),"",SUMPRODUCT(--(INDEX(Matrix!$C$5:$EV$304,0,$B46)&gt;0),--(INDEX(Matrix!$C$5:$EV$304,0,P$3)&gt;0)))</f>
        <v>1</v>
      </c>
      <c r="Q46" s="12" t="n">
        <f aca="false">IF(OR($A46="",Q$4=""),"",SUMPRODUCT(--(INDEX(Matrix!$C$5:$EV$304,0,$B46)&gt;0),--(INDEX(Matrix!$C$5:$EV$304,0,Q$3)&gt;0)))</f>
        <v>1</v>
      </c>
      <c r="R46" s="12" t="n">
        <f aca="false">IF(OR($A46="",R$4=""),"",SUMPRODUCT(--(INDEX(Matrix!$C$5:$EV$304,0,$B46)&gt;0),--(INDEX(Matrix!$C$5:$EV$304,0,R$3)&gt;0)))</f>
        <v>1</v>
      </c>
      <c r="S46" s="12" t="n">
        <f aca="false">IF(OR($A46="",S$4=""),"",SUMPRODUCT(--(INDEX(Matrix!$C$5:$EV$304,0,$B46)&gt;0),--(INDEX(Matrix!$C$5:$EV$304,0,S$3)&gt;0)))</f>
        <v>1</v>
      </c>
      <c r="T46" s="12" t="n">
        <f aca="false">IF(OR($A46="",T$4=""),"",SUMPRODUCT(--(INDEX(Matrix!$C$5:$EV$304,0,$B46)&gt;0),--(INDEX(Matrix!$C$5:$EV$304,0,T$3)&gt;0)))</f>
        <v>1</v>
      </c>
      <c r="U46" s="12" t="n">
        <f aca="false">IF(OR($A46="",U$4=""),"",SUMPRODUCT(--(INDEX(Matrix!$C$5:$EV$304,0,$B46)&gt;0),--(INDEX(Matrix!$C$5:$EV$304,0,U$3)&gt;0)))</f>
        <v>0</v>
      </c>
      <c r="V46" s="12" t="n">
        <f aca="false">IF(OR($A46="",V$4=""),"",SUMPRODUCT(--(INDEX(Matrix!$C$5:$EV$304,0,$B46)&gt;0),--(INDEX(Matrix!$C$5:$EV$304,0,V$3)&gt;0)))</f>
        <v>0</v>
      </c>
      <c r="W46" s="12" t="n">
        <f aca="false">IF(OR($A46="",W$4=""),"",SUMPRODUCT(--(INDEX(Matrix!$C$5:$EV$304,0,$B46)&gt;0),--(INDEX(Matrix!$C$5:$EV$304,0,W$3)&gt;0)))</f>
        <v>1</v>
      </c>
      <c r="X46" s="12" t="n">
        <f aca="false">IF(OR($A46="",X$4=""),"",SUMPRODUCT(--(INDEX(Matrix!$C$5:$EV$304,0,$B46)&gt;0),--(INDEX(Matrix!$C$5:$EV$304,0,X$3)&gt;0)))</f>
        <v>1</v>
      </c>
      <c r="Y46" s="12" t="n">
        <f aca="false">IF(OR($A46="",Y$4=""),"",SUMPRODUCT(--(INDEX(Matrix!$C$5:$EV$304,0,$B46)&gt;0),--(INDEX(Matrix!$C$5:$EV$304,0,Y$3)&gt;0)))</f>
        <v>1</v>
      </c>
      <c r="Z46" s="12" t="n">
        <f aca="false">IF(OR($A46="",Z$4=""),"",SUMPRODUCT(--(INDEX(Matrix!$C$5:$EV$304,0,$B46)&gt;0),--(INDEX(Matrix!$C$5:$EV$304,0,Z$3)&gt;0)))</f>
        <v>1</v>
      </c>
      <c r="AA46" s="12" t="n">
        <f aca="false">IF(OR($A46="",AA$4=""),"",SUMPRODUCT(--(INDEX(Matrix!$C$5:$EV$304,0,$B46)&gt;0),--(INDEX(Matrix!$C$5:$EV$304,0,AA$3)&gt;0)))</f>
        <v>1</v>
      </c>
      <c r="AB46" s="12" t="n">
        <f aca="false">IF(OR($A46="",AB$4=""),"",SUMPRODUCT(--(INDEX(Matrix!$C$5:$EV$304,0,$B46)&gt;0),--(INDEX(Matrix!$C$5:$EV$304,0,AB$3)&gt;0)))</f>
        <v>1</v>
      </c>
      <c r="AC46" s="12" t="n">
        <f aca="false">IF(OR($A46="",AC$4=""),"",SUMPRODUCT(--(INDEX(Matrix!$C$5:$EV$304,0,$B46)&gt;0),--(INDEX(Matrix!$C$5:$EV$304,0,AC$3)&gt;0)))</f>
        <v>0</v>
      </c>
      <c r="AD46" s="12" t="n">
        <f aca="false">IF(OR($A46="",AD$4=""),"",SUMPRODUCT(--(INDEX(Matrix!$C$5:$EV$304,0,$B46)&gt;0),--(INDEX(Matrix!$C$5:$EV$304,0,AD$3)&gt;0)))</f>
        <v>0</v>
      </c>
      <c r="AE46" s="12" t="n">
        <f aca="false">IF(OR($A46="",AE$4=""),"",SUMPRODUCT(--(INDEX(Matrix!$C$5:$EV$304,0,$B46)&gt;0),--(INDEX(Matrix!$C$5:$EV$304,0,AE$3)&gt;0)))</f>
        <v>1</v>
      </c>
      <c r="AF46" s="12" t="n">
        <f aca="false">IF(OR($A46="",AF$4=""),"",SUMPRODUCT(--(INDEX(Matrix!$C$5:$EV$304,0,$B46)&gt;0),--(INDEX(Matrix!$C$5:$EV$304,0,AF$3)&gt;0)))</f>
        <v>1</v>
      </c>
      <c r="AG46" s="12" t="n">
        <f aca="false">IF(OR($A46="",AG$4=""),"",SUMPRODUCT(--(INDEX(Matrix!$C$5:$EV$304,0,$B46)&gt;0),--(INDEX(Matrix!$C$5:$EV$304,0,AG$3)&gt;0)))</f>
        <v>1</v>
      </c>
      <c r="AH46" s="12" t="n">
        <f aca="false">IF(OR($A46="",AH$4=""),"",SUMPRODUCT(--(INDEX(Matrix!$C$5:$EV$304,0,$B46)&gt;0),--(INDEX(Matrix!$C$5:$EV$304,0,AH$3)&gt;0)))</f>
        <v>1</v>
      </c>
      <c r="AI46" s="12" t="n">
        <f aca="false">IF(OR($A46="",AI$4=""),"",SUMPRODUCT(--(INDEX(Matrix!$C$5:$EV$304,0,$B46)&gt;0),--(INDEX(Matrix!$C$5:$EV$304,0,AI$3)&gt;0)))</f>
        <v>0</v>
      </c>
      <c r="AJ46" s="12" t="n">
        <f aca="false">IF(OR($A46="",AJ$4=""),"",SUMPRODUCT(--(INDEX(Matrix!$C$5:$EV$304,0,$B46)&gt;0),--(INDEX(Matrix!$C$5:$EV$304,0,AJ$3)&gt;0)))</f>
        <v>0</v>
      </c>
      <c r="AK46" s="12" t="n">
        <f aca="false">IF(OR($A46="",AK$4=""),"",SUMPRODUCT(--(INDEX(Matrix!$C$5:$EV$304,0,$B46)&gt;0),--(INDEX(Matrix!$C$5:$EV$304,0,AK$3)&gt;0)))</f>
        <v>1</v>
      </c>
      <c r="AL46" s="12" t="n">
        <f aca="false">IF(OR($A46="",AL$4=""),"",SUMPRODUCT(--(INDEX(Matrix!$C$5:$EV$304,0,$B46)&gt;0),--(INDEX(Matrix!$C$5:$EV$304,0,AL$3)&gt;0)))</f>
        <v>1</v>
      </c>
      <c r="AM46" s="12" t="n">
        <f aca="false">IF(OR($A46="",AM$4=""),"",SUMPRODUCT(--(INDEX(Matrix!$C$5:$EV$304,0,$B46)&gt;0),--(INDEX(Matrix!$C$5:$EV$304,0,AM$3)&gt;0)))</f>
        <v>1</v>
      </c>
      <c r="AN46" s="12" t="n">
        <f aca="false">IF(OR($A46="",AN$4=""),"",SUMPRODUCT(--(INDEX(Matrix!$C$5:$EV$304,0,$B46)&gt;0),--(INDEX(Matrix!$C$5:$EV$304,0,AN$3)&gt;0)))</f>
        <v>1</v>
      </c>
      <c r="AO46" s="12" t="n">
        <f aca="false">IF(OR($A46="",AO$4=""),"",SUMPRODUCT(--(INDEX(Matrix!$C$5:$EV$304,0,$B46)&gt;0),--(INDEX(Matrix!$C$5:$EV$304,0,AO$3)&gt;0)))</f>
        <v>12</v>
      </c>
      <c r="AP46" s="12" t="n">
        <f aca="false">IF(OR($A46="",AP$4=""),"",SUMPRODUCT(--(INDEX(Matrix!$C$5:$EV$304,0,$B46)&gt;0),--(INDEX(Matrix!$C$5:$EV$304,0,AP$3)&gt;0)))</f>
        <v>12</v>
      </c>
      <c r="AQ46" s="12" t="n">
        <f aca="false">IF(OR($A46="",AQ$4=""),"",SUMPRODUCT(--(INDEX(Matrix!$C$5:$EV$304,0,$B46)&gt;0),--(INDEX(Matrix!$C$5:$EV$304,0,AQ$3)&gt;0)))</f>
        <v>14</v>
      </c>
      <c r="AR46" s="12" t="n">
        <f aca="false">IF(OR($A46="",AR$4=""),"",SUMPRODUCT(--(INDEX(Matrix!$C$5:$EV$304,0,$B46)&gt;0),--(INDEX(Matrix!$C$5:$EV$304,0,AR$3)&gt;0)))</f>
        <v>14</v>
      </c>
      <c r="AS46" s="12" t="n">
        <f aca="false">IF(OR($A46="",AS$4=""),"",SUMPRODUCT(--(INDEX(Matrix!$C$5:$EV$304,0,$B46)&gt;0),--(INDEX(Matrix!$C$5:$EV$304,0,AS$3)&gt;0)))</f>
        <v>12</v>
      </c>
      <c r="AT46" s="12" t="n">
        <f aca="false">IF(OR($A46="",AT$4=""),"",SUMPRODUCT(--(INDEX(Matrix!$C$5:$EV$304,0,$B46)&gt;0),--(INDEX(Matrix!$C$5:$EV$304,0,AT$3)&gt;0)))</f>
        <v>12</v>
      </c>
      <c r="AU46" s="12" t="n">
        <f aca="false">IF(OR($A46="",AU$4=""),"",SUMPRODUCT(--(INDEX(Matrix!$C$5:$EV$304,0,$B46)&gt;0),--(INDEX(Matrix!$C$5:$EV$304,0,AU$3)&gt;0)))</f>
        <v>0</v>
      </c>
      <c r="AV46" s="12" t="n">
        <f aca="false">IF(OR($A46="",AV$4=""),"",SUMPRODUCT(--(INDEX(Matrix!$C$5:$EV$304,0,$B46)&gt;0),--(INDEX(Matrix!$C$5:$EV$304,0,AV$3)&gt;0)))</f>
        <v>0</v>
      </c>
      <c r="AW46" s="12" t="n">
        <f aca="false">IF(OR($A46="",AW$4=""),"",SUMPRODUCT(--(INDEX(Matrix!$C$5:$EV$304,0,$B46)&gt;0),--(INDEX(Matrix!$C$5:$EV$304,0,AW$3)&gt;0)))</f>
        <v>0</v>
      </c>
      <c r="AX46" s="12" t="n">
        <f aca="false">IF(OR($A46="",AX$4=""),"",SUMPRODUCT(--(INDEX(Matrix!$C$5:$EV$304,0,$B46)&gt;0),--(INDEX(Matrix!$C$5:$EV$304,0,AX$3)&gt;0)))</f>
        <v>1</v>
      </c>
      <c r="AY46" s="12" t="n">
        <f aca="false">IF(OR($A46="",AY$4=""),"",SUMPRODUCT(--(INDEX(Matrix!$C$5:$EV$304,0,$B46)&gt;0),--(INDEX(Matrix!$C$5:$EV$304,0,AY$3)&gt;0)))</f>
        <v>1</v>
      </c>
      <c r="AZ46" s="12" t="n">
        <f aca="false">IF(OR($A46="",AZ$4=""),"",SUMPRODUCT(--(INDEX(Matrix!$C$5:$EV$304,0,$B46)&gt;0),--(INDEX(Matrix!$C$5:$EV$304,0,AZ$3)&gt;0)))</f>
        <v>1</v>
      </c>
      <c r="BA46" s="12" t="n">
        <f aca="false">IF(OR($A46="",BA$4=""),"",SUMPRODUCT(--(INDEX(Matrix!$C$5:$EV$304,0,$B46)&gt;0),--(INDEX(Matrix!$C$5:$EV$304,0,BA$3)&gt;0)))</f>
        <v>1</v>
      </c>
      <c r="BB46" s="12" t="n">
        <f aca="false">IF(OR($A46="",BB$4=""),"",SUMPRODUCT(--(INDEX(Matrix!$C$5:$EV$304,0,$B46)&gt;0),--(INDEX(Matrix!$C$5:$EV$304,0,BB$3)&gt;0)))</f>
        <v>1</v>
      </c>
      <c r="BC46" s="12" t="n">
        <f aca="false">IF(OR($A46="",BC$4=""),"",SUMPRODUCT(--(INDEX(Matrix!$C$5:$EV$304,0,$B46)&gt;0),--(INDEX(Matrix!$C$5:$EV$304,0,BC$3)&gt;0)))</f>
        <v>1</v>
      </c>
      <c r="BD46" s="12" t="n">
        <f aca="false">IF(OR($A46="",BD$4=""),"",SUMPRODUCT(--(INDEX(Matrix!$C$5:$EV$304,0,$B46)&gt;0),--(INDEX(Matrix!$C$5:$EV$304,0,BD$3)&gt;0)))</f>
        <v>1</v>
      </c>
      <c r="BE46" s="12" t="n">
        <f aca="false">IF(OR($A46="",BE$4=""),"",SUMPRODUCT(--(INDEX(Matrix!$C$5:$EV$304,0,$B46)&gt;0),--(INDEX(Matrix!$C$5:$EV$304,0,BE$3)&gt;0)))</f>
        <v>1</v>
      </c>
      <c r="BF46" s="12" t="n">
        <f aca="false">IF(OR($A46="",BF$4=""),"",SUMPRODUCT(--(INDEX(Matrix!$C$5:$EV$304,0,$B46)&gt;0),--(INDEX(Matrix!$C$5:$EV$304,0,BF$3)&gt;0)))</f>
        <v>1</v>
      </c>
      <c r="BG46" s="12" t="n">
        <f aca="false">IF(OR($A46="",BG$4=""),"",SUMPRODUCT(--(INDEX(Matrix!$C$5:$EV$304,0,$B46)&gt;0),--(INDEX(Matrix!$C$5:$EV$304,0,BG$3)&gt;0)))</f>
        <v>1</v>
      </c>
      <c r="BH46" s="12" t="n">
        <f aca="false">IF(OR($A46="",BH$4=""),"",SUMPRODUCT(--(INDEX(Matrix!$C$5:$EV$304,0,$B46)&gt;0),--(INDEX(Matrix!$C$5:$EV$304,0,BH$3)&gt;0)))</f>
        <v>1</v>
      </c>
      <c r="BI46" s="12" t="n">
        <f aca="false">IF(OR($A46="",BI$4=""),"",SUMPRODUCT(--(INDEX(Matrix!$C$5:$EV$304,0,$B46)&gt;0),--(INDEX(Matrix!$C$5:$EV$304,0,BI$3)&gt;0)))</f>
        <v>1</v>
      </c>
      <c r="BJ46" s="12" t="n">
        <f aca="false">IF(OR($A46="",BJ$4=""),"",SUMPRODUCT(--(INDEX(Matrix!$C$5:$EV$304,0,$B46)&gt;0),--(INDEX(Matrix!$C$5:$EV$304,0,BJ$3)&gt;0)))</f>
        <v>0</v>
      </c>
      <c r="BK46" s="12" t="n">
        <f aca="false">IF(OR($A46="",BK$4=""),"",SUMPRODUCT(--(INDEX(Matrix!$C$5:$EV$304,0,$B46)&gt;0),--(INDEX(Matrix!$C$5:$EV$304,0,BK$3)&gt;0)))</f>
        <v>1</v>
      </c>
      <c r="BL46" s="12" t="n">
        <f aca="false">IF(OR($A46="",BL$4=""),"",SUMPRODUCT(--(INDEX(Matrix!$C$5:$EV$304,0,$B46)&gt;0),--(INDEX(Matrix!$C$5:$EV$304,0,BL$3)&gt;0)))</f>
        <v>1</v>
      </c>
      <c r="BM46" s="12" t="n">
        <f aca="false">IF(OR($A46="",BM$4=""),"",SUMPRODUCT(--(INDEX(Matrix!$C$5:$EV$304,0,$B46)&gt;0),--(INDEX(Matrix!$C$5:$EV$304,0,BM$3)&gt;0)))</f>
        <v>1</v>
      </c>
      <c r="BN46" s="12" t="n">
        <f aca="false">IF(OR($A46="",BN$4=""),"",SUMPRODUCT(--(INDEX(Matrix!$C$5:$EV$304,0,$B46)&gt;0),--(INDEX(Matrix!$C$5:$EV$304,0,BN$3)&gt;0)))</f>
        <v>1</v>
      </c>
      <c r="BO46" s="12" t="n">
        <f aca="false">IF(OR($A46="",BO$4=""),"",SUMPRODUCT(--(INDEX(Matrix!$C$5:$EV$304,0,$B46)&gt;0),--(INDEX(Matrix!$C$5:$EV$304,0,BO$3)&gt;0)))</f>
        <v>1</v>
      </c>
      <c r="BP46" s="12" t="n">
        <f aca="false">IF(OR($A46="",BP$4=""),"",SUMPRODUCT(--(INDEX(Matrix!$C$5:$EV$304,0,$B46)&gt;0),--(INDEX(Matrix!$C$5:$EV$304,0,BP$3)&gt;0)))</f>
        <v>2</v>
      </c>
      <c r="BQ46" s="12" t="n">
        <f aca="false">IF(OR($A46="",BQ$4=""),"",SUMPRODUCT(--(INDEX(Matrix!$C$5:$EV$304,0,$B46)&gt;0),--(INDEX(Matrix!$C$5:$EV$304,0,BQ$3)&gt;0)))</f>
        <v>2</v>
      </c>
      <c r="BR46" s="12" t="n">
        <f aca="false">IF(OR($A46="",BR$4=""),"",SUMPRODUCT(--(INDEX(Matrix!$C$5:$EV$304,0,$B46)&gt;0),--(INDEX(Matrix!$C$5:$EV$304,0,BR$3)&gt;0)))</f>
        <v>3</v>
      </c>
      <c r="BS46" s="12" t="n">
        <f aca="false">IF(OR($A46="",BS$4=""),"",SUMPRODUCT(--(INDEX(Matrix!$C$5:$EV$304,0,$B46)&gt;0),--(INDEX(Matrix!$C$5:$EV$304,0,BS$3)&gt;0)))</f>
        <v>3</v>
      </c>
      <c r="BT46" s="12" t="n">
        <f aca="false">IF(OR($A46="",BT$4=""),"",SUMPRODUCT(--(INDEX(Matrix!$C$5:$EV$304,0,$B46)&gt;0),--(INDEX(Matrix!$C$5:$EV$304,0,BT$3)&gt;0)))</f>
        <v>2</v>
      </c>
      <c r="BU46" s="12" t="n">
        <f aca="false">IF(OR($A46="",BU$4=""),"",SUMPRODUCT(--(INDEX(Matrix!$C$5:$EV$304,0,$B46)&gt;0),--(INDEX(Matrix!$C$5:$EV$304,0,BU$3)&gt;0)))</f>
        <v>2</v>
      </c>
      <c r="BV46" s="12" t="n">
        <f aca="false">IF(OR($A46="",BV$4=""),"",SUMPRODUCT(--(INDEX(Matrix!$C$5:$EV$304,0,$B46)&gt;0),--(INDEX(Matrix!$C$5:$EV$304,0,BV$3)&gt;0)))</f>
        <v>2</v>
      </c>
      <c r="BW46" s="12" t="n">
        <f aca="false">IF(OR($A46="",BW$4=""),"",SUMPRODUCT(--(INDEX(Matrix!$C$5:$EV$304,0,$B46)&gt;0),--(INDEX(Matrix!$C$5:$EV$304,0,BW$3)&gt;0)))</f>
        <v>2</v>
      </c>
      <c r="BX46" s="12" t="n">
        <f aca="false">IF(OR($A46="",BX$4=""),"",SUMPRODUCT(--(INDEX(Matrix!$C$5:$EV$304,0,$B46)&gt;0),--(INDEX(Matrix!$C$5:$EV$304,0,BX$3)&gt;0)))</f>
        <v>0</v>
      </c>
      <c r="BY46" s="12" t="n">
        <f aca="false">IF(OR($A46="",BY$4=""),"",SUMPRODUCT(--(INDEX(Matrix!$C$5:$EV$304,0,$B46)&gt;0),--(INDEX(Matrix!$C$5:$EV$304,0,BY$3)&gt;0)))</f>
        <v>3</v>
      </c>
      <c r="BZ46" s="12" t="n">
        <f aca="false">IF(OR($A46="",BZ$4=""),"",SUMPRODUCT(--(INDEX(Matrix!$C$5:$EV$304,0,$B46)&gt;0),--(INDEX(Matrix!$C$5:$EV$304,0,BZ$3)&gt;0)))</f>
        <v>2</v>
      </c>
      <c r="CA46" s="12" t="n">
        <f aca="false">IF(OR($A46="",CA$4=""),"",SUMPRODUCT(--(INDEX(Matrix!$C$5:$EV$304,0,$B46)&gt;0),--(INDEX(Matrix!$C$5:$EV$304,0,CA$3)&gt;0)))</f>
        <v>2</v>
      </c>
      <c r="CB46" s="12" t="n">
        <f aca="false">IF(OR($A46="",CB$4=""),"",SUMPRODUCT(--(INDEX(Matrix!$C$5:$EV$304,0,$B46)&gt;0),--(INDEX(Matrix!$C$5:$EV$304,0,CB$3)&gt;0)))</f>
        <v>0</v>
      </c>
      <c r="CC46" s="12" t="n">
        <f aca="false">IF(OR($A46="",CC$4=""),"",SUMPRODUCT(--(INDEX(Matrix!$C$5:$EV$304,0,$B46)&gt;0),--(INDEX(Matrix!$C$5:$EV$304,0,CC$3)&gt;0)))</f>
        <v>0</v>
      </c>
      <c r="CD46" s="12" t="n">
        <f aca="false">IF(OR($A46="",CD$4=""),"",SUMPRODUCT(--(INDEX(Matrix!$C$5:$EV$304,0,$B46)&gt;0),--(INDEX(Matrix!$C$5:$EV$304,0,CD$3)&gt;0)))</f>
        <v>1</v>
      </c>
      <c r="CE46" s="12" t="n">
        <f aca="false">IF(OR($A46="",CE$4=""),"",SUMPRODUCT(--(INDEX(Matrix!$C$5:$EV$304,0,$B46)&gt;0),--(INDEX(Matrix!$C$5:$EV$304,0,CE$3)&gt;0)))</f>
        <v>1</v>
      </c>
      <c r="CF46" s="12" t="n">
        <f aca="false">IF(OR($A46="",CF$4=""),"",SUMPRODUCT(--(INDEX(Matrix!$C$5:$EV$304,0,$B46)&gt;0),--(INDEX(Matrix!$C$5:$EV$304,0,CF$3)&gt;0)))</f>
        <v>1</v>
      </c>
      <c r="CG46" s="12" t="n">
        <f aca="false">IF(OR($A46="",CG$4=""),"",SUMPRODUCT(--(INDEX(Matrix!$C$5:$EV$304,0,$B46)&gt;0),--(INDEX(Matrix!$C$5:$EV$304,0,CG$3)&gt;0)))</f>
        <v>2</v>
      </c>
      <c r="CH46" s="12" t="n">
        <f aca="false">IF(OR($A46="",CH$4=""),"",SUMPRODUCT(--(INDEX(Matrix!$C$5:$EV$304,0,$B46)&gt;0),--(INDEX(Matrix!$C$5:$EV$304,0,CH$3)&gt;0)))</f>
        <v>3</v>
      </c>
      <c r="CI46" s="12" t="n">
        <f aca="false">IF(OR($A46="",CI$4=""),"",SUMPRODUCT(--(INDEX(Matrix!$C$5:$EV$304,0,$B46)&gt;0),--(INDEX(Matrix!$C$5:$EV$304,0,CI$3)&gt;0)))</f>
        <v>1</v>
      </c>
      <c r="CJ46" s="12" t="n">
        <f aca="false">IF(OR($A46="",CJ$4=""),"",SUMPRODUCT(--(INDEX(Matrix!$C$5:$EV$304,0,$B46)&gt;0),--(INDEX(Matrix!$C$5:$EV$304,0,CJ$3)&gt;0)))</f>
        <v>1</v>
      </c>
      <c r="CK46" s="12" t="n">
        <f aca="false">IF(OR($A46="",CK$4=""),"",SUMPRODUCT(--(INDEX(Matrix!$C$5:$EV$304,0,$B46)&gt;0),--(INDEX(Matrix!$C$5:$EV$304,0,CK$3)&gt;0)))</f>
        <v>1</v>
      </c>
      <c r="CL46" s="12" t="n">
        <f aca="false">IF(OR($A46="",CL$4=""),"",SUMPRODUCT(--(INDEX(Matrix!$C$5:$EV$304,0,$B46)&gt;0),--(INDEX(Matrix!$C$5:$EV$304,0,CL$3)&gt;0)))</f>
        <v>1</v>
      </c>
      <c r="CM46" s="12" t="n">
        <f aca="false">IF(OR($A46="",CM$4=""),"",SUMPRODUCT(--(INDEX(Matrix!$C$5:$EV$304,0,$B46)&gt;0),--(INDEX(Matrix!$C$5:$EV$304,0,CM$3)&gt;0)))</f>
        <v>1</v>
      </c>
      <c r="CN46" s="12" t="n">
        <f aca="false">IF(OR($A46="",CN$4=""),"",SUMPRODUCT(--(INDEX(Matrix!$C$5:$EV$304,0,$B46)&gt;0),--(INDEX(Matrix!$C$5:$EV$304,0,CN$3)&gt;0)))</f>
        <v>1</v>
      </c>
      <c r="CO46" s="12" t="n">
        <f aca="false">IF(OR($A46="",CO$4=""),"",SUMPRODUCT(--(INDEX(Matrix!$C$5:$EV$304,0,$B46)&gt;0),--(INDEX(Matrix!$C$5:$EV$304,0,CO$3)&gt;0)))</f>
        <v>1</v>
      </c>
      <c r="CP46" s="12" t="n">
        <f aca="false">IF(OR($A46="",CP$4=""),"",SUMPRODUCT(--(INDEX(Matrix!$C$5:$EV$304,0,$B46)&gt;0),--(INDEX(Matrix!$C$5:$EV$304,0,CP$3)&gt;0)))</f>
        <v>1</v>
      </c>
      <c r="CQ46" s="12" t="n">
        <f aca="false">IF(OR($A46="",CQ$4=""),"",SUMPRODUCT(--(INDEX(Matrix!$C$5:$EV$304,0,$B46)&gt;0),--(INDEX(Matrix!$C$5:$EV$304,0,CQ$3)&gt;0)))</f>
        <v>1</v>
      </c>
      <c r="CR46" s="12" t="n">
        <f aca="false">IF(OR($A46="",CR$4=""),"",SUMPRODUCT(--(INDEX(Matrix!$C$5:$EV$304,0,$B46)&gt;0),--(INDEX(Matrix!$C$5:$EV$304,0,CR$3)&gt;0)))</f>
        <v>1</v>
      </c>
      <c r="CS46" s="12" t="n">
        <f aca="false">IF(OR($A46="",CS$4=""),"",SUMPRODUCT(--(INDEX(Matrix!$C$5:$EV$304,0,$B46)&gt;0),--(INDEX(Matrix!$C$5:$EV$304,0,CS$3)&gt;0)))</f>
        <v>2</v>
      </c>
      <c r="CT46" s="12" t="n">
        <f aca="false">IF(OR($A46="",CT$4=""),"",SUMPRODUCT(--(INDEX(Matrix!$C$5:$EV$304,0,$B46)&gt;0),--(INDEX(Matrix!$C$5:$EV$304,0,CT$3)&gt;0)))</f>
        <v>2</v>
      </c>
      <c r="CU46" s="12" t="n">
        <f aca="false">IF(OR($A46="",CU$4=""),"",SUMPRODUCT(--(INDEX(Matrix!$C$5:$EV$304,0,$B46)&gt;0),--(INDEX(Matrix!$C$5:$EV$304,0,CU$3)&gt;0)))</f>
        <v>1</v>
      </c>
      <c r="CV46" s="12" t="n">
        <f aca="false">IF(OR($A46="",CV$4=""),"",SUMPRODUCT(--(INDEX(Matrix!$C$5:$EV$304,0,$B46)&gt;0),--(INDEX(Matrix!$C$5:$EV$304,0,CV$3)&gt;0)))</f>
        <v>2</v>
      </c>
      <c r="CW46" s="12" t="n">
        <f aca="false">IF(OR($A46="",CW$4=""),"",SUMPRODUCT(--(INDEX(Matrix!$C$5:$EV$304,0,$B46)&gt;0),--(INDEX(Matrix!$C$5:$EV$304,0,CW$3)&gt;0)))</f>
        <v>1</v>
      </c>
      <c r="CX46" s="12" t="n">
        <f aca="false">IF(OR($A46="",CX$4=""),"",SUMPRODUCT(--(INDEX(Matrix!$C$5:$EV$304,0,$B46)&gt;0),--(INDEX(Matrix!$C$5:$EV$304,0,CX$3)&gt;0)))</f>
        <v>0</v>
      </c>
      <c r="CY46" s="12" t="n">
        <f aca="false">IF(OR($A46="",CY$4=""),"",SUMPRODUCT(--(INDEX(Matrix!$C$5:$EV$304,0,$B46)&gt;0),--(INDEX(Matrix!$C$5:$EV$304,0,CY$3)&gt;0)))</f>
        <v>0</v>
      </c>
      <c r="CZ46" s="12" t="n">
        <f aca="false">IF(OR($A46="",CZ$4=""),"",SUMPRODUCT(--(INDEX(Matrix!$C$5:$EV$304,0,$B46)&gt;0),--(INDEX(Matrix!$C$5:$EV$304,0,CZ$3)&gt;0)))</f>
        <v>0</v>
      </c>
      <c r="DA46" s="12" t="n">
        <f aca="false">IF(OR($A46="",DA$4=""),"",SUMPRODUCT(--(INDEX(Matrix!$C$5:$EV$304,0,$B46)&gt;0),--(INDEX(Matrix!$C$5:$EV$304,0,DA$3)&gt;0)))</f>
        <v>1</v>
      </c>
      <c r="DB46" s="12" t="n">
        <f aca="false">IF(OR($A46="",DB$4=""),"",SUMPRODUCT(--(INDEX(Matrix!$C$5:$EV$304,0,$B46)&gt;0),--(INDEX(Matrix!$C$5:$EV$304,0,DB$3)&gt;0)))</f>
        <v>0</v>
      </c>
      <c r="DC46" s="12" t="n">
        <f aca="false">IF(OR($A46="",DC$4=""),"",SUMPRODUCT(--(INDEX(Matrix!$C$5:$EV$304,0,$B46)&gt;0),--(INDEX(Matrix!$C$5:$EV$304,0,DC$3)&gt;0)))</f>
        <v>0</v>
      </c>
      <c r="DD46" s="12" t="n">
        <f aca="false">IF(OR($A46="",DD$4=""),"",SUMPRODUCT(--(INDEX(Matrix!$C$5:$EV$304,0,$B46)&gt;0),--(INDEX(Matrix!$C$5:$EV$304,0,DD$3)&gt;0)))</f>
        <v>1</v>
      </c>
      <c r="DE46" s="12" t="str">
        <f aca="false">IF(OR($A46="",DE$4=""),"",SUMPRODUCT(--(INDEX(Matrix!$C$5:$EV$304,0,$B46)&gt;0),--(INDEX(Matrix!$C$5:$EV$304,0,DE$3)&gt;0)))</f>
        <v/>
      </c>
      <c r="DF46" s="12" t="str">
        <f aca="false">IF(OR($A46="",DF$4=""),"",SUMPRODUCT(--(INDEX(Matrix!$C$5:$EV$304,0,$B46)&gt;0),--(INDEX(Matrix!$C$5:$EV$304,0,DF$3)&gt;0)))</f>
        <v/>
      </c>
      <c r="DG46" s="12" t="str">
        <f aca="false">IF(OR($A46="",DG$4=""),"",SUMPRODUCT(--(INDEX(Matrix!$C$5:$EV$304,0,$B46)&gt;0),--(INDEX(Matrix!$C$5:$EV$304,0,DG$3)&gt;0)))</f>
        <v/>
      </c>
      <c r="DH46" s="12" t="str">
        <f aca="false">IF(OR($A46="",DH$4=""),"",SUMPRODUCT(--(INDEX(Matrix!$C$5:$EV$304,0,$B46)&gt;0),--(INDEX(Matrix!$C$5:$EV$304,0,DH$3)&gt;0)))</f>
        <v/>
      </c>
      <c r="DI46" s="12" t="str">
        <f aca="false">IF(OR($A46="",DI$4=""),"",SUMPRODUCT(--(INDEX(Matrix!$C$5:$EV$304,0,$B46)&gt;0),--(INDEX(Matrix!$C$5:$EV$304,0,DI$3)&gt;0)))</f>
        <v/>
      </c>
      <c r="DJ46" s="12" t="str">
        <f aca="false">IF(OR($A46="",DJ$4=""),"",SUMPRODUCT(--(INDEX(Matrix!$C$5:$EV$304,0,$B46)&gt;0),--(INDEX(Matrix!$C$5:$EV$304,0,DJ$3)&gt;0)))</f>
        <v/>
      </c>
      <c r="DK46" s="12" t="str">
        <f aca="false">IF(OR($A46="",DK$4=""),"",SUMPRODUCT(--(INDEX(Matrix!$C$5:$EV$304,0,$B46)&gt;0),--(INDEX(Matrix!$C$5:$EV$304,0,DK$3)&gt;0)))</f>
        <v/>
      </c>
      <c r="DL46" s="12" t="str">
        <f aca="false">IF(OR($A46="",DL$4=""),"",SUMPRODUCT(--(INDEX(Matrix!$C$5:$EV$304,0,$B46)&gt;0),--(INDEX(Matrix!$C$5:$EV$304,0,DL$3)&gt;0)))</f>
        <v/>
      </c>
      <c r="DM46" s="12" t="str">
        <f aca="false">IF(OR($A46="",DM$4=""),"",SUMPRODUCT(--(INDEX(Matrix!$C$5:$EV$304,0,$B46)&gt;0),--(INDEX(Matrix!$C$5:$EV$304,0,DM$3)&gt;0)))</f>
        <v/>
      </c>
      <c r="DN46" s="12" t="str">
        <f aca="false">IF(OR($A46="",DN$4=""),"",SUMPRODUCT(--(INDEX(Matrix!$C$5:$EV$304,0,$B46)&gt;0),--(INDEX(Matrix!$C$5:$EV$304,0,DN$3)&gt;0)))</f>
        <v/>
      </c>
      <c r="DO46" s="12" t="str">
        <f aca="false">IF(OR($A46="",DO$4=""),"",SUMPRODUCT(--(INDEX(Matrix!$C$5:$EV$304,0,$B46)&gt;0),--(INDEX(Matrix!$C$5:$EV$304,0,DO$3)&gt;0)))</f>
        <v/>
      </c>
      <c r="DP46" s="12" t="str">
        <f aca="false">IF(OR($A46="",DP$4=""),"",SUMPRODUCT(--(INDEX(Matrix!$C$5:$EV$304,0,$B46)&gt;0),--(INDEX(Matrix!$C$5:$EV$304,0,DP$3)&gt;0)))</f>
        <v/>
      </c>
      <c r="DQ46" s="12" t="str">
        <f aca="false">IF(OR($A46="",DQ$4=""),"",SUMPRODUCT(--(INDEX(Matrix!$C$5:$EV$304,0,$B46)&gt;0),--(INDEX(Matrix!$C$5:$EV$304,0,DQ$3)&gt;0)))</f>
        <v/>
      </c>
      <c r="DR46" s="12" t="str">
        <f aca="false">IF(OR($A46="",DR$4=""),"",SUMPRODUCT(--(INDEX(Matrix!$C$5:$EV$304,0,$B46)&gt;0),--(INDEX(Matrix!$C$5:$EV$304,0,DR$3)&gt;0)))</f>
        <v/>
      </c>
      <c r="DS46" s="12" t="str">
        <f aca="false">IF(OR($A46="",DS$4=""),"",SUMPRODUCT(--(INDEX(Matrix!$C$5:$EV$304,0,$B46)&gt;0),--(INDEX(Matrix!$C$5:$EV$304,0,DS$3)&gt;0)))</f>
        <v/>
      </c>
      <c r="DT46" s="12" t="str">
        <f aca="false">IF(OR($A46="",DT$4=""),"",SUMPRODUCT(--(INDEX(Matrix!$C$5:$EV$304,0,$B46)&gt;0),--(INDEX(Matrix!$C$5:$EV$304,0,DT$3)&gt;0)))</f>
        <v/>
      </c>
      <c r="DU46" s="12" t="str">
        <f aca="false">IF(OR($A46="",DU$4=""),"",SUMPRODUCT(--(INDEX(Matrix!$C$5:$EV$304,0,$B46)&gt;0),--(INDEX(Matrix!$C$5:$EV$304,0,DU$3)&gt;0)))</f>
        <v/>
      </c>
      <c r="DV46" s="12" t="str">
        <f aca="false">IF(OR($A46="",DV$4=""),"",SUMPRODUCT(--(INDEX(Matrix!$C$5:$EV$304,0,$B46)&gt;0),--(INDEX(Matrix!$C$5:$EV$304,0,DV$3)&gt;0)))</f>
        <v/>
      </c>
      <c r="DW46" s="12" t="str">
        <f aca="false">IF(OR($A46="",DW$4=""),"",SUMPRODUCT(--(INDEX(Matrix!$C$5:$EV$304,0,$B46)&gt;0),--(INDEX(Matrix!$C$5:$EV$304,0,DW$3)&gt;0)))</f>
        <v/>
      </c>
      <c r="DX46" s="12" t="str">
        <f aca="false">IF(OR($A46="",DX$4=""),"",SUMPRODUCT(--(INDEX(Matrix!$C$5:$EV$304,0,$B46)&gt;0),--(INDEX(Matrix!$C$5:$EV$304,0,DX$3)&gt;0)))</f>
        <v/>
      </c>
      <c r="DY46" s="12" t="str">
        <f aca="false">IF(OR($A46="",DY$4=""),"",SUMPRODUCT(--(INDEX(Matrix!$C$5:$EV$304,0,$B46)&gt;0),--(INDEX(Matrix!$C$5:$EV$304,0,DY$3)&gt;0)))</f>
        <v/>
      </c>
      <c r="DZ46" s="12" t="str">
        <f aca="false">IF(OR($A46="",DZ$4=""),"",SUMPRODUCT(--(INDEX(Matrix!$C$5:$EV$304,0,$B46)&gt;0),--(INDEX(Matrix!$C$5:$EV$304,0,DZ$3)&gt;0)))</f>
        <v/>
      </c>
      <c r="EA46" s="12" t="str">
        <f aca="false">IF(OR($A46="",EA$4=""),"",SUMPRODUCT(--(INDEX(Matrix!$C$5:$EV$304,0,$B46)&gt;0),--(INDEX(Matrix!$C$5:$EV$304,0,EA$3)&gt;0)))</f>
        <v/>
      </c>
      <c r="EB46" s="12" t="str">
        <f aca="false">IF(OR($A46="",EB$4=""),"",SUMPRODUCT(--(INDEX(Matrix!$C$5:$EV$304,0,$B46)&gt;0),--(INDEX(Matrix!$C$5:$EV$304,0,EB$3)&gt;0)))</f>
        <v/>
      </c>
      <c r="EC46" s="12" t="str">
        <f aca="false">IF(OR($A46="",EC$4=""),"",SUMPRODUCT(--(INDEX(Matrix!$C$5:$EV$304,0,$B46)&gt;0),--(INDEX(Matrix!$C$5:$EV$304,0,EC$3)&gt;0)))</f>
        <v/>
      </c>
      <c r="ED46" s="12" t="str">
        <f aca="false">IF(OR($A46="",ED$4=""),"",SUMPRODUCT(--(INDEX(Matrix!$C$5:$EV$304,0,$B46)&gt;0),--(INDEX(Matrix!$C$5:$EV$304,0,ED$3)&gt;0)))</f>
        <v/>
      </c>
      <c r="EE46" s="12" t="str">
        <f aca="false">IF(OR($A46="",EE$4=""),"",SUMPRODUCT(--(INDEX(Matrix!$C$5:$EV$304,0,$B46)&gt;0),--(INDEX(Matrix!$C$5:$EV$304,0,EE$3)&gt;0)))</f>
        <v/>
      </c>
      <c r="EF46" s="12" t="str">
        <f aca="false">IF(OR($A46="",EF$4=""),"",SUMPRODUCT(--(INDEX(Matrix!$C$5:$EV$304,0,$B46)&gt;0),--(INDEX(Matrix!$C$5:$EV$304,0,EF$3)&gt;0)))</f>
        <v/>
      </c>
      <c r="EG46" s="12" t="str">
        <f aca="false">IF(OR($A46="",EG$4=""),"",SUMPRODUCT(--(INDEX(Matrix!$C$5:$EV$304,0,$B46)&gt;0),--(INDEX(Matrix!$C$5:$EV$304,0,EG$3)&gt;0)))</f>
        <v/>
      </c>
      <c r="EH46" s="12" t="str">
        <f aca="false">IF(OR($A46="",EH$4=""),"",SUMPRODUCT(--(INDEX(Matrix!$C$5:$EV$304,0,$B46)&gt;0),--(INDEX(Matrix!$C$5:$EV$304,0,EH$3)&gt;0)))</f>
        <v/>
      </c>
      <c r="EI46" s="12" t="str">
        <f aca="false">IF(OR($A46="",EI$4=""),"",SUMPRODUCT(--(INDEX(Matrix!$C$5:$EV$304,0,$B46)&gt;0),--(INDEX(Matrix!$C$5:$EV$304,0,EI$3)&gt;0)))</f>
        <v/>
      </c>
      <c r="EJ46" s="12" t="str">
        <f aca="false">IF(OR($A46="",EJ$4=""),"",SUMPRODUCT(--(INDEX(Matrix!$C$5:$EV$304,0,$B46)&gt;0),--(INDEX(Matrix!$C$5:$EV$304,0,EJ$3)&gt;0)))</f>
        <v/>
      </c>
      <c r="EK46" s="12" t="str">
        <f aca="false">IF(OR($A46="",EK$4=""),"",SUMPRODUCT(--(INDEX(Matrix!$C$5:$EV$304,0,$B46)&gt;0),--(INDEX(Matrix!$C$5:$EV$304,0,EK$3)&gt;0)))</f>
        <v/>
      </c>
      <c r="EL46" s="12" t="str">
        <f aca="false">IF(OR($A46="",EL$4=""),"",SUMPRODUCT(--(INDEX(Matrix!$C$5:$EV$304,0,$B46)&gt;0),--(INDEX(Matrix!$C$5:$EV$304,0,EL$3)&gt;0)))</f>
        <v/>
      </c>
      <c r="EM46" s="12" t="str">
        <f aca="false">IF(OR($A46="",EM$4=""),"",SUMPRODUCT(--(INDEX(Matrix!$C$5:$EV$304,0,$B46)&gt;0),--(INDEX(Matrix!$C$5:$EV$304,0,EM$3)&gt;0)))</f>
        <v/>
      </c>
      <c r="EN46" s="12" t="str">
        <f aca="false">IF(OR($A46="",EN$4=""),"",SUMPRODUCT(--(INDEX(Matrix!$C$5:$EV$304,0,$B46)&gt;0),--(INDEX(Matrix!$C$5:$EV$304,0,EN$3)&gt;0)))</f>
        <v/>
      </c>
      <c r="EO46" s="12" t="str">
        <f aca="false">IF(OR($A46="",EO$4=""),"",SUMPRODUCT(--(INDEX(Matrix!$C$5:$EV$304,0,$B46)&gt;0),--(INDEX(Matrix!$C$5:$EV$304,0,EO$3)&gt;0)))</f>
        <v/>
      </c>
      <c r="EP46" s="12" t="str">
        <f aca="false">IF(OR($A46="",EP$4=""),"",SUMPRODUCT(--(INDEX(Matrix!$C$5:$EV$304,0,$B46)&gt;0),--(INDEX(Matrix!$C$5:$EV$304,0,EP$3)&gt;0)))</f>
        <v/>
      </c>
      <c r="EQ46" s="12" t="str">
        <f aca="false">IF(OR($A46="",EQ$4=""),"",SUMPRODUCT(--(INDEX(Matrix!$C$5:$EV$304,0,$B46)&gt;0),--(INDEX(Matrix!$C$5:$EV$304,0,EQ$3)&gt;0)))</f>
        <v/>
      </c>
      <c r="ER46" s="12" t="str">
        <f aca="false">IF(OR($A46="",ER$4=""),"",SUMPRODUCT(--(INDEX(Matrix!$C$5:$EV$304,0,$B46)&gt;0),--(INDEX(Matrix!$C$5:$EV$304,0,ER$3)&gt;0)))</f>
        <v/>
      </c>
      <c r="ES46" s="12" t="str">
        <f aca="false">IF(OR($A46="",ES$4=""),"",SUMPRODUCT(--(INDEX(Matrix!$C$5:$EV$304,0,$B46)&gt;0),--(INDEX(Matrix!$C$5:$EV$304,0,ES$3)&gt;0)))</f>
        <v/>
      </c>
      <c r="ET46" s="12" t="str">
        <f aca="false">IF(OR($A46="",ET$4=""),"",SUMPRODUCT(--(INDEX(Matrix!$C$5:$EV$304,0,$B46)&gt;0),--(INDEX(Matrix!$C$5:$EV$304,0,ET$3)&gt;0)))</f>
        <v/>
      </c>
      <c r="EU46" s="12" t="str">
        <f aca="false">IF(OR($A46="",EU$4=""),"",SUMPRODUCT(--(INDEX(Matrix!$C$5:$EV$304,0,$B46)&gt;0),--(INDEX(Matrix!$C$5:$EV$304,0,EU$3)&gt;0)))</f>
        <v/>
      </c>
      <c r="EV46" s="12" t="str">
        <f aca="false">IF(OR($A46="",EV$4=""),"",SUMPRODUCT(--(INDEX(Matrix!$C$5:$EV$304,0,$B46)&gt;0),--(INDEX(Matrix!$C$5:$EV$304,0,EV$3)&gt;0)))</f>
        <v/>
      </c>
    </row>
    <row r="47" customFormat="false" ht="15" hidden="false" customHeight="false" outlineLevel="0" collapsed="false">
      <c r="A47" s="6" t="str">
        <f aca="false">IF(INDEX(Products!$A$2:$A$151,$B47)="","",INDEX(Products!$A$2:$A$151,$B47))</f>
        <v>Flusip Cold and Flu</v>
      </c>
      <c r="B47" s="23" t="n">
        <v>43</v>
      </c>
      <c r="C47" s="12" t="n">
        <f aca="false">IF(OR($A47="",C$4=""),"",SUMPRODUCT(--(INDEX(Matrix!$C$5:$EV$304,0,$B47)&gt;0),--(INDEX(Matrix!$C$5:$EV$304,0,C$3)&gt;0)))</f>
        <v>1</v>
      </c>
      <c r="D47" s="12" t="n">
        <f aca="false">IF(OR($A47="",D$4=""),"",SUMPRODUCT(--(INDEX(Matrix!$C$5:$EV$304,0,$B47)&gt;0),--(INDEX(Matrix!$C$5:$EV$304,0,D$3)&gt;0)))</f>
        <v>2</v>
      </c>
      <c r="E47" s="12" t="n">
        <f aca="false">IF(OR($A47="",E$4=""),"",SUMPRODUCT(--(INDEX(Matrix!$C$5:$EV$304,0,$B47)&gt;0),--(INDEX(Matrix!$C$5:$EV$304,0,E$3)&gt;0)))</f>
        <v>2</v>
      </c>
      <c r="F47" s="12" t="n">
        <f aca="false">IF(OR($A47="",F$4=""),"",SUMPRODUCT(--(INDEX(Matrix!$C$5:$EV$304,0,$B47)&gt;0),--(INDEX(Matrix!$C$5:$EV$304,0,F$3)&gt;0)))</f>
        <v>1</v>
      </c>
      <c r="G47" s="12" t="n">
        <f aca="false">IF(OR($A47="",G$4=""),"",SUMPRODUCT(--(INDEX(Matrix!$C$5:$EV$304,0,$B47)&gt;0),--(INDEX(Matrix!$C$5:$EV$304,0,G$3)&gt;0)))</f>
        <v>1</v>
      </c>
      <c r="H47" s="12" t="n">
        <f aca="false">IF(OR($A47="",H$4=""),"",SUMPRODUCT(--(INDEX(Matrix!$C$5:$EV$304,0,$B47)&gt;0),--(INDEX(Matrix!$C$5:$EV$304,0,H$3)&gt;0)))</f>
        <v>1</v>
      </c>
      <c r="I47" s="12" t="n">
        <f aca="false">IF(OR($A47="",I$4=""),"",SUMPRODUCT(--(INDEX(Matrix!$C$5:$EV$304,0,$B47)&gt;0),--(INDEX(Matrix!$C$5:$EV$304,0,I$3)&gt;0)))</f>
        <v>1</v>
      </c>
      <c r="J47" s="12" t="n">
        <f aca="false">IF(OR($A47="",J$4=""),"",SUMPRODUCT(--(INDEX(Matrix!$C$5:$EV$304,0,$B47)&gt;0),--(INDEX(Matrix!$C$5:$EV$304,0,J$3)&gt;0)))</f>
        <v>1</v>
      </c>
      <c r="K47" s="12" t="n">
        <f aca="false">IF(OR($A47="",K$4=""),"",SUMPRODUCT(--(INDEX(Matrix!$C$5:$EV$304,0,$B47)&gt;0),--(INDEX(Matrix!$C$5:$EV$304,0,K$3)&gt;0)))</f>
        <v>1</v>
      </c>
      <c r="L47" s="12" t="n">
        <f aca="false">IF(OR($A47="",L$4=""),"",SUMPRODUCT(--(INDEX(Matrix!$C$5:$EV$304,0,$B47)&gt;0),--(INDEX(Matrix!$C$5:$EV$304,0,L$3)&gt;0)))</f>
        <v>1</v>
      </c>
      <c r="M47" s="12" t="n">
        <f aca="false">IF(OR($A47="",M$4=""),"",SUMPRODUCT(--(INDEX(Matrix!$C$5:$EV$304,0,$B47)&gt;0),--(INDEX(Matrix!$C$5:$EV$304,0,M$3)&gt;0)))</f>
        <v>1</v>
      </c>
      <c r="N47" s="12" t="n">
        <f aca="false">IF(OR($A47="",N$4=""),"",SUMPRODUCT(--(INDEX(Matrix!$C$5:$EV$304,0,$B47)&gt;0),--(INDEX(Matrix!$C$5:$EV$304,0,N$3)&gt;0)))</f>
        <v>1</v>
      </c>
      <c r="O47" s="12" t="n">
        <f aca="false">IF(OR($A47="",O$4=""),"",SUMPRODUCT(--(INDEX(Matrix!$C$5:$EV$304,0,$B47)&gt;0),--(INDEX(Matrix!$C$5:$EV$304,0,O$3)&gt;0)))</f>
        <v>1</v>
      </c>
      <c r="P47" s="12" t="n">
        <f aca="false">IF(OR($A47="",P$4=""),"",SUMPRODUCT(--(INDEX(Matrix!$C$5:$EV$304,0,$B47)&gt;0),--(INDEX(Matrix!$C$5:$EV$304,0,P$3)&gt;0)))</f>
        <v>1</v>
      </c>
      <c r="Q47" s="12" t="n">
        <f aca="false">IF(OR($A47="",Q$4=""),"",SUMPRODUCT(--(INDEX(Matrix!$C$5:$EV$304,0,$B47)&gt;0),--(INDEX(Matrix!$C$5:$EV$304,0,Q$3)&gt;0)))</f>
        <v>1</v>
      </c>
      <c r="R47" s="12" t="n">
        <f aca="false">IF(OR($A47="",R$4=""),"",SUMPRODUCT(--(INDEX(Matrix!$C$5:$EV$304,0,$B47)&gt;0),--(INDEX(Matrix!$C$5:$EV$304,0,R$3)&gt;0)))</f>
        <v>1</v>
      </c>
      <c r="S47" s="12" t="n">
        <f aca="false">IF(OR($A47="",S$4=""),"",SUMPRODUCT(--(INDEX(Matrix!$C$5:$EV$304,0,$B47)&gt;0),--(INDEX(Matrix!$C$5:$EV$304,0,S$3)&gt;0)))</f>
        <v>1</v>
      </c>
      <c r="T47" s="12" t="n">
        <f aca="false">IF(OR($A47="",T$4=""),"",SUMPRODUCT(--(INDEX(Matrix!$C$5:$EV$304,0,$B47)&gt;0),--(INDEX(Matrix!$C$5:$EV$304,0,T$3)&gt;0)))</f>
        <v>1</v>
      </c>
      <c r="U47" s="12" t="n">
        <f aca="false">IF(OR($A47="",U$4=""),"",SUMPRODUCT(--(INDEX(Matrix!$C$5:$EV$304,0,$B47)&gt;0),--(INDEX(Matrix!$C$5:$EV$304,0,U$3)&gt;0)))</f>
        <v>0</v>
      </c>
      <c r="V47" s="12" t="n">
        <f aca="false">IF(OR($A47="",V$4=""),"",SUMPRODUCT(--(INDEX(Matrix!$C$5:$EV$304,0,$B47)&gt;0),--(INDEX(Matrix!$C$5:$EV$304,0,V$3)&gt;0)))</f>
        <v>0</v>
      </c>
      <c r="W47" s="12" t="n">
        <f aca="false">IF(OR($A47="",W$4=""),"",SUMPRODUCT(--(INDEX(Matrix!$C$5:$EV$304,0,$B47)&gt;0),--(INDEX(Matrix!$C$5:$EV$304,0,W$3)&gt;0)))</f>
        <v>1</v>
      </c>
      <c r="X47" s="12" t="n">
        <f aca="false">IF(OR($A47="",X$4=""),"",SUMPRODUCT(--(INDEX(Matrix!$C$5:$EV$304,0,$B47)&gt;0),--(INDEX(Matrix!$C$5:$EV$304,0,X$3)&gt;0)))</f>
        <v>1</v>
      </c>
      <c r="Y47" s="12" t="n">
        <f aca="false">IF(OR($A47="",Y$4=""),"",SUMPRODUCT(--(INDEX(Matrix!$C$5:$EV$304,0,$B47)&gt;0),--(INDEX(Matrix!$C$5:$EV$304,0,Y$3)&gt;0)))</f>
        <v>1</v>
      </c>
      <c r="Z47" s="12" t="n">
        <f aca="false">IF(OR($A47="",Z$4=""),"",SUMPRODUCT(--(INDEX(Matrix!$C$5:$EV$304,0,$B47)&gt;0),--(INDEX(Matrix!$C$5:$EV$304,0,Z$3)&gt;0)))</f>
        <v>1</v>
      </c>
      <c r="AA47" s="12" t="n">
        <f aca="false">IF(OR($A47="",AA$4=""),"",SUMPRODUCT(--(INDEX(Matrix!$C$5:$EV$304,0,$B47)&gt;0),--(INDEX(Matrix!$C$5:$EV$304,0,AA$3)&gt;0)))</f>
        <v>1</v>
      </c>
      <c r="AB47" s="12" t="n">
        <f aca="false">IF(OR($A47="",AB$4=""),"",SUMPRODUCT(--(INDEX(Matrix!$C$5:$EV$304,0,$B47)&gt;0),--(INDEX(Matrix!$C$5:$EV$304,0,AB$3)&gt;0)))</f>
        <v>1</v>
      </c>
      <c r="AC47" s="12" t="n">
        <f aca="false">IF(OR($A47="",AC$4=""),"",SUMPRODUCT(--(INDEX(Matrix!$C$5:$EV$304,0,$B47)&gt;0),--(INDEX(Matrix!$C$5:$EV$304,0,AC$3)&gt;0)))</f>
        <v>0</v>
      </c>
      <c r="AD47" s="12" t="n">
        <f aca="false">IF(OR($A47="",AD$4=""),"",SUMPRODUCT(--(INDEX(Matrix!$C$5:$EV$304,0,$B47)&gt;0),--(INDEX(Matrix!$C$5:$EV$304,0,AD$3)&gt;0)))</f>
        <v>0</v>
      </c>
      <c r="AE47" s="12" t="n">
        <f aca="false">IF(OR($A47="",AE$4=""),"",SUMPRODUCT(--(INDEX(Matrix!$C$5:$EV$304,0,$B47)&gt;0),--(INDEX(Matrix!$C$5:$EV$304,0,AE$3)&gt;0)))</f>
        <v>1</v>
      </c>
      <c r="AF47" s="12" t="n">
        <f aca="false">IF(OR($A47="",AF$4=""),"",SUMPRODUCT(--(INDEX(Matrix!$C$5:$EV$304,0,$B47)&gt;0),--(INDEX(Matrix!$C$5:$EV$304,0,AF$3)&gt;0)))</f>
        <v>1</v>
      </c>
      <c r="AG47" s="12" t="n">
        <f aca="false">IF(OR($A47="",AG$4=""),"",SUMPRODUCT(--(INDEX(Matrix!$C$5:$EV$304,0,$B47)&gt;0),--(INDEX(Matrix!$C$5:$EV$304,0,AG$3)&gt;0)))</f>
        <v>1</v>
      </c>
      <c r="AH47" s="12" t="n">
        <f aca="false">IF(OR($A47="",AH$4=""),"",SUMPRODUCT(--(INDEX(Matrix!$C$5:$EV$304,0,$B47)&gt;0),--(INDEX(Matrix!$C$5:$EV$304,0,AH$3)&gt;0)))</f>
        <v>1</v>
      </c>
      <c r="AI47" s="12" t="n">
        <f aca="false">IF(OR($A47="",AI$4=""),"",SUMPRODUCT(--(INDEX(Matrix!$C$5:$EV$304,0,$B47)&gt;0),--(INDEX(Matrix!$C$5:$EV$304,0,AI$3)&gt;0)))</f>
        <v>0</v>
      </c>
      <c r="AJ47" s="12" t="n">
        <f aca="false">IF(OR($A47="",AJ$4=""),"",SUMPRODUCT(--(INDEX(Matrix!$C$5:$EV$304,0,$B47)&gt;0),--(INDEX(Matrix!$C$5:$EV$304,0,AJ$3)&gt;0)))</f>
        <v>0</v>
      </c>
      <c r="AK47" s="12" t="n">
        <f aca="false">IF(OR($A47="",AK$4=""),"",SUMPRODUCT(--(INDEX(Matrix!$C$5:$EV$304,0,$B47)&gt;0),--(INDEX(Matrix!$C$5:$EV$304,0,AK$3)&gt;0)))</f>
        <v>1</v>
      </c>
      <c r="AL47" s="12" t="n">
        <f aca="false">IF(OR($A47="",AL$4=""),"",SUMPRODUCT(--(INDEX(Matrix!$C$5:$EV$304,0,$B47)&gt;0),--(INDEX(Matrix!$C$5:$EV$304,0,AL$3)&gt;0)))</f>
        <v>1</v>
      </c>
      <c r="AM47" s="12" t="n">
        <f aca="false">IF(OR($A47="",AM$4=""),"",SUMPRODUCT(--(INDEX(Matrix!$C$5:$EV$304,0,$B47)&gt;0),--(INDEX(Matrix!$C$5:$EV$304,0,AM$3)&gt;0)))</f>
        <v>1</v>
      </c>
      <c r="AN47" s="12" t="n">
        <f aca="false">IF(OR($A47="",AN$4=""),"",SUMPRODUCT(--(INDEX(Matrix!$C$5:$EV$304,0,$B47)&gt;0),--(INDEX(Matrix!$C$5:$EV$304,0,AN$3)&gt;0)))</f>
        <v>1</v>
      </c>
      <c r="AO47" s="12" t="n">
        <f aca="false">IF(OR($A47="",AO$4=""),"",SUMPRODUCT(--(INDEX(Matrix!$C$5:$EV$304,0,$B47)&gt;0),--(INDEX(Matrix!$C$5:$EV$304,0,AO$3)&gt;0)))</f>
        <v>13</v>
      </c>
      <c r="AP47" s="12" t="n">
        <f aca="false">IF(OR($A47="",AP$4=""),"",SUMPRODUCT(--(INDEX(Matrix!$C$5:$EV$304,0,$B47)&gt;0),--(INDEX(Matrix!$C$5:$EV$304,0,AP$3)&gt;0)))</f>
        <v>12</v>
      </c>
      <c r="AQ47" s="12" t="n">
        <f aca="false">IF(OR($A47="",AQ$4=""),"",SUMPRODUCT(--(INDEX(Matrix!$C$5:$EV$304,0,$B47)&gt;0),--(INDEX(Matrix!$C$5:$EV$304,0,AQ$3)&gt;0)))</f>
        <v>13</v>
      </c>
      <c r="AR47" s="12" t="n">
        <f aca="false">IF(OR($A47="",AR$4=""),"",SUMPRODUCT(--(INDEX(Matrix!$C$5:$EV$304,0,$B47)&gt;0),--(INDEX(Matrix!$C$5:$EV$304,0,AR$3)&gt;0)))</f>
        <v>12</v>
      </c>
      <c r="AS47" s="12" t="n">
        <f aca="false">IF(OR($A47="",AS$4=""),"",SUMPRODUCT(--(INDEX(Matrix!$C$5:$EV$304,0,$B47)&gt;0),--(INDEX(Matrix!$C$5:$EV$304,0,AS$3)&gt;0)))</f>
        <v>13</v>
      </c>
      <c r="AT47" s="12" t="n">
        <f aca="false">IF(OR($A47="",AT$4=""),"",SUMPRODUCT(--(INDEX(Matrix!$C$5:$EV$304,0,$B47)&gt;0),--(INDEX(Matrix!$C$5:$EV$304,0,AT$3)&gt;0)))</f>
        <v>12</v>
      </c>
      <c r="AU47" s="12" t="n">
        <f aca="false">IF(OR($A47="",AU$4=""),"",SUMPRODUCT(--(INDEX(Matrix!$C$5:$EV$304,0,$B47)&gt;0),--(INDEX(Matrix!$C$5:$EV$304,0,AU$3)&gt;0)))</f>
        <v>0</v>
      </c>
      <c r="AV47" s="12" t="n">
        <f aca="false">IF(OR($A47="",AV$4=""),"",SUMPRODUCT(--(INDEX(Matrix!$C$5:$EV$304,0,$B47)&gt;0),--(INDEX(Matrix!$C$5:$EV$304,0,AV$3)&gt;0)))</f>
        <v>0</v>
      </c>
      <c r="AW47" s="12" t="n">
        <f aca="false">IF(OR($A47="",AW$4=""),"",SUMPRODUCT(--(INDEX(Matrix!$C$5:$EV$304,0,$B47)&gt;0),--(INDEX(Matrix!$C$5:$EV$304,0,AW$3)&gt;0)))</f>
        <v>0</v>
      </c>
      <c r="AX47" s="12" t="n">
        <f aca="false">IF(OR($A47="",AX$4=""),"",SUMPRODUCT(--(INDEX(Matrix!$C$5:$EV$304,0,$B47)&gt;0),--(INDEX(Matrix!$C$5:$EV$304,0,AX$3)&gt;0)))</f>
        <v>1</v>
      </c>
      <c r="AY47" s="12" t="n">
        <f aca="false">IF(OR($A47="",AY$4=""),"",SUMPRODUCT(--(INDEX(Matrix!$C$5:$EV$304,0,$B47)&gt;0),--(INDEX(Matrix!$C$5:$EV$304,0,AY$3)&gt;0)))</f>
        <v>1</v>
      </c>
      <c r="AZ47" s="12" t="n">
        <f aca="false">IF(OR($A47="",AZ$4=""),"",SUMPRODUCT(--(INDEX(Matrix!$C$5:$EV$304,0,$B47)&gt;0),--(INDEX(Matrix!$C$5:$EV$304,0,AZ$3)&gt;0)))</f>
        <v>1</v>
      </c>
      <c r="BA47" s="12" t="n">
        <f aca="false">IF(OR($A47="",BA$4=""),"",SUMPRODUCT(--(INDEX(Matrix!$C$5:$EV$304,0,$B47)&gt;0),--(INDEX(Matrix!$C$5:$EV$304,0,BA$3)&gt;0)))</f>
        <v>1</v>
      </c>
      <c r="BB47" s="12" t="n">
        <f aca="false">IF(OR($A47="",BB$4=""),"",SUMPRODUCT(--(INDEX(Matrix!$C$5:$EV$304,0,$B47)&gt;0),--(INDEX(Matrix!$C$5:$EV$304,0,BB$3)&gt;0)))</f>
        <v>1</v>
      </c>
      <c r="BC47" s="12" t="n">
        <f aca="false">IF(OR($A47="",BC$4=""),"",SUMPRODUCT(--(INDEX(Matrix!$C$5:$EV$304,0,$B47)&gt;0),--(INDEX(Matrix!$C$5:$EV$304,0,BC$3)&gt;0)))</f>
        <v>1</v>
      </c>
      <c r="BD47" s="12" t="n">
        <f aca="false">IF(OR($A47="",BD$4=""),"",SUMPRODUCT(--(INDEX(Matrix!$C$5:$EV$304,0,$B47)&gt;0),--(INDEX(Matrix!$C$5:$EV$304,0,BD$3)&gt;0)))</f>
        <v>1</v>
      </c>
      <c r="BE47" s="12" t="n">
        <f aca="false">IF(OR($A47="",BE$4=""),"",SUMPRODUCT(--(INDEX(Matrix!$C$5:$EV$304,0,$B47)&gt;0),--(INDEX(Matrix!$C$5:$EV$304,0,BE$3)&gt;0)))</f>
        <v>1</v>
      </c>
      <c r="BF47" s="12" t="n">
        <f aca="false">IF(OR($A47="",BF$4=""),"",SUMPRODUCT(--(INDEX(Matrix!$C$5:$EV$304,0,$B47)&gt;0),--(INDEX(Matrix!$C$5:$EV$304,0,BF$3)&gt;0)))</f>
        <v>1</v>
      </c>
      <c r="BG47" s="12" t="n">
        <f aca="false">IF(OR($A47="",BG$4=""),"",SUMPRODUCT(--(INDEX(Matrix!$C$5:$EV$304,0,$B47)&gt;0),--(INDEX(Matrix!$C$5:$EV$304,0,BG$3)&gt;0)))</f>
        <v>1</v>
      </c>
      <c r="BH47" s="12" t="n">
        <f aca="false">IF(OR($A47="",BH$4=""),"",SUMPRODUCT(--(INDEX(Matrix!$C$5:$EV$304,0,$B47)&gt;0),--(INDEX(Matrix!$C$5:$EV$304,0,BH$3)&gt;0)))</f>
        <v>1</v>
      </c>
      <c r="BI47" s="12" t="n">
        <f aca="false">IF(OR($A47="",BI$4=""),"",SUMPRODUCT(--(INDEX(Matrix!$C$5:$EV$304,0,$B47)&gt;0),--(INDEX(Matrix!$C$5:$EV$304,0,BI$3)&gt;0)))</f>
        <v>1</v>
      </c>
      <c r="BJ47" s="12" t="n">
        <f aca="false">IF(OR($A47="",BJ$4=""),"",SUMPRODUCT(--(INDEX(Matrix!$C$5:$EV$304,0,$B47)&gt;0),--(INDEX(Matrix!$C$5:$EV$304,0,BJ$3)&gt;0)))</f>
        <v>0</v>
      </c>
      <c r="BK47" s="12" t="n">
        <f aca="false">IF(OR($A47="",BK$4=""),"",SUMPRODUCT(--(INDEX(Matrix!$C$5:$EV$304,0,$B47)&gt;0),--(INDEX(Matrix!$C$5:$EV$304,0,BK$3)&gt;0)))</f>
        <v>1</v>
      </c>
      <c r="BL47" s="12" t="n">
        <f aca="false">IF(OR($A47="",BL$4=""),"",SUMPRODUCT(--(INDEX(Matrix!$C$5:$EV$304,0,$B47)&gt;0),--(INDEX(Matrix!$C$5:$EV$304,0,BL$3)&gt;0)))</f>
        <v>1</v>
      </c>
      <c r="BM47" s="12" t="n">
        <f aca="false">IF(OR($A47="",BM$4=""),"",SUMPRODUCT(--(INDEX(Matrix!$C$5:$EV$304,0,$B47)&gt;0),--(INDEX(Matrix!$C$5:$EV$304,0,BM$3)&gt;0)))</f>
        <v>1</v>
      </c>
      <c r="BN47" s="12" t="n">
        <f aca="false">IF(OR($A47="",BN$4=""),"",SUMPRODUCT(--(INDEX(Matrix!$C$5:$EV$304,0,$B47)&gt;0),--(INDEX(Matrix!$C$5:$EV$304,0,BN$3)&gt;0)))</f>
        <v>1</v>
      </c>
      <c r="BO47" s="12" t="n">
        <f aca="false">IF(OR($A47="",BO$4=""),"",SUMPRODUCT(--(INDEX(Matrix!$C$5:$EV$304,0,$B47)&gt;0),--(INDEX(Matrix!$C$5:$EV$304,0,BO$3)&gt;0)))</f>
        <v>1</v>
      </c>
      <c r="BP47" s="12" t="n">
        <f aca="false">IF(OR($A47="",BP$4=""),"",SUMPRODUCT(--(INDEX(Matrix!$C$5:$EV$304,0,$B47)&gt;0),--(INDEX(Matrix!$C$5:$EV$304,0,BP$3)&gt;0)))</f>
        <v>2</v>
      </c>
      <c r="BQ47" s="12" t="n">
        <f aca="false">IF(OR($A47="",BQ$4=""),"",SUMPRODUCT(--(INDEX(Matrix!$C$5:$EV$304,0,$B47)&gt;0),--(INDEX(Matrix!$C$5:$EV$304,0,BQ$3)&gt;0)))</f>
        <v>2</v>
      </c>
      <c r="BR47" s="12" t="n">
        <f aca="false">IF(OR($A47="",BR$4=""),"",SUMPRODUCT(--(INDEX(Matrix!$C$5:$EV$304,0,$B47)&gt;0),--(INDEX(Matrix!$C$5:$EV$304,0,BR$3)&gt;0)))</f>
        <v>3</v>
      </c>
      <c r="BS47" s="12" t="n">
        <f aca="false">IF(OR($A47="",BS$4=""),"",SUMPRODUCT(--(INDEX(Matrix!$C$5:$EV$304,0,$B47)&gt;0),--(INDEX(Matrix!$C$5:$EV$304,0,BS$3)&gt;0)))</f>
        <v>3</v>
      </c>
      <c r="BT47" s="12" t="n">
        <f aca="false">IF(OR($A47="",BT$4=""),"",SUMPRODUCT(--(INDEX(Matrix!$C$5:$EV$304,0,$B47)&gt;0),--(INDEX(Matrix!$C$5:$EV$304,0,BT$3)&gt;0)))</f>
        <v>2</v>
      </c>
      <c r="BU47" s="12" t="n">
        <f aca="false">IF(OR($A47="",BU$4=""),"",SUMPRODUCT(--(INDEX(Matrix!$C$5:$EV$304,0,$B47)&gt;0),--(INDEX(Matrix!$C$5:$EV$304,0,BU$3)&gt;0)))</f>
        <v>2</v>
      </c>
      <c r="BV47" s="12" t="n">
        <f aca="false">IF(OR($A47="",BV$4=""),"",SUMPRODUCT(--(INDEX(Matrix!$C$5:$EV$304,0,$B47)&gt;0),--(INDEX(Matrix!$C$5:$EV$304,0,BV$3)&gt;0)))</f>
        <v>2</v>
      </c>
      <c r="BW47" s="12" t="n">
        <f aca="false">IF(OR($A47="",BW$4=""),"",SUMPRODUCT(--(INDEX(Matrix!$C$5:$EV$304,0,$B47)&gt;0),--(INDEX(Matrix!$C$5:$EV$304,0,BW$3)&gt;0)))</f>
        <v>2</v>
      </c>
      <c r="BX47" s="12" t="n">
        <f aca="false">IF(OR($A47="",BX$4=""),"",SUMPRODUCT(--(INDEX(Matrix!$C$5:$EV$304,0,$B47)&gt;0),--(INDEX(Matrix!$C$5:$EV$304,0,BX$3)&gt;0)))</f>
        <v>0</v>
      </c>
      <c r="BY47" s="12" t="n">
        <f aca="false">IF(OR($A47="",BY$4=""),"",SUMPRODUCT(--(INDEX(Matrix!$C$5:$EV$304,0,$B47)&gt;0),--(INDEX(Matrix!$C$5:$EV$304,0,BY$3)&gt;0)))</f>
        <v>3</v>
      </c>
      <c r="BZ47" s="12" t="n">
        <f aca="false">IF(OR($A47="",BZ$4=""),"",SUMPRODUCT(--(INDEX(Matrix!$C$5:$EV$304,0,$B47)&gt;0),--(INDEX(Matrix!$C$5:$EV$304,0,BZ$3)&gt;0)))</f>
        <v>2</v>
      </c>
      <c r="CA47" s="12" t="n">
        <f aca="false">IF(OR($A47="",CA$4=""),"",SUMPRODUCT(--(INDEX(Matrix!$C$5:$EV$304,0,$B47)&gt;0),--(INDEX(Matrix!$C$5:$EV$304,0,CA$3)&gt;0)))</f>
        <v>2</v>
      </c>
      <c r="CB47" s="12" t="n">
        <f aca="false">IF(OR($A47="",CB$4=""),"",SUMPRODUCT(--(INDEX(Matrix!$C$5:$EV$304,0,$B47)&gt;0),--(INDEX(Matrix!$C$5:$EV$304,0,CB$3)&gt;0)))</f>
        <v>0</v>
      </c>
      <c r="CC47" s="12" t="n">
        <f aca="false">IF(OR($A47="",CC$4=""),"",SUMPRODUCT(--(INDEX(Matrix!$C$5:$EV$304,0,$B47)&gt;0),--(INDEX(Matrix!$C$5:$EV$304,0,CC$3)&gt;0)))</f>
        <v>0</v>
      </c>
      <c r="CD47" s="12" t="n">
        <f aca="false">IF(OR($A47="",CD$4=""),"",SUMPRODUCT(--(INDEX(Matrix!$C$5:$EV$304,0,$B47)&gt;0),--(INDEX(Matrix!$C$5:$EV$304,0,CD$3)&gt;0)))</f>
        <v>1</v>
      </c>
      <c r="CE47" s="12" t="n">
        <f aca="false">IF(OR($A47="",CE$4=""),"",SUMPRODUCT(--(INDEX(Matrix!$C$5:$EV$304,0,$B47)&gt;0),--(INDEX(Matrix!$C$5:$EV$304,0,CE$3)&gt;0)))</f>
        <v>1</v>
      </c>
      <c r="CF47" s="12" t="n">
        <f aca="false">IF(OR($A47="",CF$4=""),"",SUMPRODUCT(--(INDEX(Matrix!$C$5:$EV$304,0,$B47)&gt;0),--(INDEX(Matrix!$C$5:$EV$304,0,CF$3)&gt;0)))</f>
        <v>1</v>
      </c>
      <c r="CG47" s="12" t="n">
        <f aca="false">IF(OR($A47="",CG$4=""),"",SUMPRODUCT(--(INDEX(Matrix!$C$5:$EV$304,0,$B47)&gt;0),--(INDEX(Matrix!$C$5:$EV$304,0,CG$3)&gt;0)))</f>
        <v>2</v>
      </c>
      <c r="CH47" s="12" t="n">
        <f aca="false">IF(OR($A47="",CH$4=""),"",SUMPRODUCT(--(INDEX(Matrix!$C$5:$EV$304,0,$B47)&gt;0),--(INDEX(Matrix!$C$5:$EV$304,0,CH$3)&gt;0)))</f>
        <v>3</v>
      </c>
      <c r="CI47" s="12" t="n">
        <f aca="false">IF(OR($A47="",CI$4=""),"",SUMPRODUCT(--(INDEX(Matrix!$C$5:$EV$304,0,$B47)&gt;0),--(INDEX(Matrix!$C$5:$EV$304,0,CI$3)&gt;0)))</f>
        <v>1</v>
      </c>
      <c r="CJ47" s="12" t="n">
        <f aca="false">IF(OR($A47="",CJ$4=""),"",SUMPRODUCT(--(INDEX(Matrix!$C$5:$EV$304,0,$B47)&gt;0),--(INDEX(Matrix!$C$5:$EV$304,0,CJ$3)&gt;0)))</f>
        <v>1</v>
      </c>
      <c r="CK47" s="12" t="n">
        <f aca="false">IF(OR($A47="",CK$4=""),"",SUMPRODUCT(--(INDEX(Matrix!$C$5:$EV$304,0,$B47)&gt;0),--(INDEX(Matrix!$C$5:$EV$304,0,CK$3)&gt;0)))</f>
        <v>1</v>
      </c>
      <c r="CL47" s="12" t="n">
        <f aca="false">IF(OR($A47="",CL$4=""),"",SUMPRODUCT(--(INDEX(Matrix!$C$5:$EV$304,0,$B47)&gt;0),--(INDEX(Matrix!$C$5:$EV$304,0,CL$3)&gt;0)))</f>
        <v>1</v>
      </c>
      <c r="CM47" s="12" t="n">
        <f aca="false">IF(OR($A47="",CM$4=""),"",SUMPRODUCT(--(INDEX(Matrix!$C$5:$EV$304,0,$B47)&gt;0),--(INDEX(Matrix!$C$5:$EV$304,0,CM$3)&gt;0)))</f>
        <v>1</v>
      </c>
      <c r="CN47" s="12" t="n">
        <f aca="false">IF(OR($A47="",CN$4=""),"",SUMPRODUCT(--(INDEX(Matrix!$C$5:$EV$304,0,$B47)&gt;0),--(INDEX(Matrix!$C$5:$EV$304,0,CN$3)&gt;0)))</f>
        <v>1</v>
      </c>
      <c r="CO47" s="12" t="n">
        <f aca="false">IF(OR($A47="",CO$4=""),"",SUMPRODUCT(--(INDEX(Matrix!$C$5:$EV$304,0,$B47)&gt;0),--(INDEX(Matrix!$C$5:$EV$304,0,CO$3)&gt;0)))</f>
        <v>1</v>
      </c>
      <c r="CP47" s="12" t="n">
        <f aca="false">IF(OR($A47="",CP$4=""),"",SUMPRODUCT(--(INDEX(Matrix!$C$5:$EV$304,0,$B47)&gt;0),--(INDEX(Matrix!$C$5:$EV$304,0,CP$3)&gt;0)))</f>
        <v>1</v>
      </c>
      <c r="CQ47" s="12" t="n">
        <f aca="false">IF(OR($A47="",CQ$4=""),"",SUMPRODUCT(--(INDEX(Matrix!$C$5:$EV$304,0,$B47)&gt;0),--(INDEX(Matrix!$C$5:$EV$304,0,CQ$3)&gt;0)))</f>
        <v>1</v>
      </c>
      <c r="CR47" s="12" t="n">
        <f aca="false">IF(OR($A47="",CR$4=""),"",SUMPRODUCT(--(INDEX(Matrix!$C$5:$EV$304,0,$B47)&gt;0),--(INDEX(Matrix!$C$5:$EV$304,0,CR$3)&gt;0)))</f>
        <v>1</v>
      </c>
      <c r="CS47" s="12" t="n">
        <f aca="false">IF(OR($A47="",CS$4=""),"",SUMPRODUCT(--(INDEX(Matrix!$C$5:$EV$304,0,$B47)&gt;0),--(INDEX(Matrix!$C$5:$EV$304,0,CS$3)&gt;0)))</f>
        <v>2</v>
      </c>
      <c r="CT47" s="12" t="n">
        <f aca="false">IF(OR($A47="",CT$4=""),"",SUMPRODUCT(--(INDEX(Matrix!$C$5:$EV$304,0,$B47)&gt;0),--(INDEX(Matrix!$C$5:$EV$304,0,CT$3)&gt;0)))</f>
        <v>2</v>
      </c>
      <c r="CU47" s="12" t="n">
        <f aca="false">IF(OR($A47="",CU$4=""),"",SUMPRODUCT(--(INDEX(Matrix!$C$5:$EV$304,0,$B47)&gt;0),--(INDEX(Matrix!$C$5:$EV$304,0,CU$3)&gt;0)))</f>
        <v>1</v>
      </c>
      <c r="CV47" s="12" t="n">
        <f aca="false">IF(OR($A47="",CV$4=""),"",SUMPRODUCT(--(INDEX(Matrix!$C$5:$EV$304,0,$B47)&gt;0),--(INDEX(Matrix!$C$5:$EV$304,0,CV$3)&gt;0)))</f>
        <v>2</v>
      </c>
      <c r="CW47" s="12" t="n">
        <f aca="false">IF(OR($A47="",CW$4=""),"",SUMPRODUCT(--(INDEX(Matrix!$C$5:$EV$304,0,$B47)&gt;0),--(INDEX(Matrix!$C$5:$EV$304,0,CW$3)&gt;0)))</f>
        <v>1</v>
      </c>
      <c r="CX47" s="12" t="n">
        <f aca="false">IF(OR($A47="",CX$4=""),"",SUMPRODUCT(--(INDEX(Matrix!$C$5:$EV$304,0,$B47)&gt;0),--(INDEX(Matrix!$C$5:$EV$304,0,CX$3)&gt;0)))</f>
        <v>0</v>
      </c>
      <c r="CY47" s="12" t="n">
        <f aca="false">IF(OR($A47="",CY$4=""),"",SUMPRODUCT(--(INDEX(Matrix!$C$5:$EV$304,0,$B47)&gt;0),--(INDEX(Matrix!$C$5:$EV$304,0,CY$3)&gt;0)))</f>
        <v>0</v>
      </c>
      <c r="CZ47" s="12" t="n">
        <f aca="false">IF(OR($A47="",CZ$4=""),"",SUMPRODUCT(--(INDEX(Matrix!$C$5:$EV$304,0,$B47)&gt;0),--(INDEX(Matrix!$C$5:$EV$304,0,CZ$3)&gt;0)))</f>
        <v>0</v>
      </c>
      <c r="DA47" s="12" t="n">
        <f aca="false">IF(OR($A47="",DA$4=""),"",SUMPRODUCT(--(INDEX(Matrix!$C$5:$EV$304,0,$B47)&gt;0),--(INDEX(Matrix!$C$5:$EV$304,0,DA$3)&gt;0)))</f>
        <v>1</v>
      </c>
      <c r="DB47" s="12" t="n">
        <f aca="false">IF(OR($A47="",DB$4=""),"",SUMPRODUCT(--(INDEX(Matrix!$C$5:$EV$304,0,$B47)&gt;0),--(INDEX(Matrix!$C$5:$EV$304,0,DB$3)&gt;0)))</f>
        <v>0</v>
      </c>
      <c r="DC47" s="12" t="n">
        <f aca="false">IF(OR($A47="",DC$4=""),"",SUMPRODUCT(--(INDEX(Matrix!$C$5:$EV$304,0,$B47)&gt;0),--(INDEX(Matrix!$C$5:$EV$304,0,DC$3)&gt;0)))</f>
        <v>0</v>
      </c>
      <c r="DD47" s="12" t="n">
        <f aca="false">IF(OR($A47="",DD$4=""),"",SUMPRODUCT(--(INDEX(Matrix!$C$5:$EV$304,0,$B47)&gt;0),--(INDEX(Matrix!$C$5:$EV$304,0,DD$3)&gt;0)))</f>
        <v>1</v>
      </c>
      <c r="DE47" s="12" t="str">
        <f aca="false">IF(OR($A47="",DE$4=""),"",SUMPRODUCT(--(INDEX(Matrix!$C$5:$EV$304,0,$B47)&gt;0),--(INDEX(Matrix!$C$5:$EV$304,0,DE$3)&gt;0)))</f>
        <v/>
      </c>
      <c r="DF47" s="12" t="str">
        <f aca="false">IF(OR($A47="",DF$4=""),"",SUMPRODUCT(--(INDEX(Matrix!$C$5:$EV$304,0,$B47)&gt;0),--(INDEX(Matrix!$C$5:$EV$304,0,DF$3)&gt;0)))</f>
        <v/>
      </c>
      <c r="DG47" s="12" t="str">
        <f aca="false">IF(OR($A47="",DG$4=""),"",SUMPRODUCT(--(INDEX(Matrix!$C$5:$EV$304,0,$B47)&gt;0),--(INDEX(Matrix!$C$5:$EV$304,0,DG$3)&gt;0)))</f>
        <v/>
      </c>
      <c r="DH47" s="12" t="str">
        <f aca="false">IF(OR($A47="",DH$4=""),"",SUMPRODUCT(--(INDEX(Matrix!$C$5:$EV$304,0,$B47)&gt;0),--(INDEX(Matrix!$C$5:$EV$304,0,DH$3)&gt;0)))</f>
        <v/>
      </c>
      <c r="DI47" s="12" t="str">
        <f aca="false">IF(OR($A47="",DI$4=""),"",SUMPRODUCT(--(INDEX(Matrix!$C$5:$EV$304,0,$B47)&gt;0),--(INDEX(Matrix!$C$5:$EV$304,0,DI$3)&gt;0)))</f>
        <v/>
      </c>
      <c r="DJ47" s="12" t="str">
        <f aca="false">IF(OR($A47="",DJ$4=""),"",SUMPRODUCT(--(INDEX(Matrix!$C$5:$EV$304,0,$B47)&gt;0),--(INDEX(Matrix!$C$5:$EV$304,0,DJ$3)&gt;0)))</f>
        <v/>
      </c>
      <c r="DK47" s="12" t="str">
        <f aca="false">IF(OR($A47="",DK$4=""),"",SUMPRODUCT(--(INDEX(Matrix!$C$5:$EV$304,0,$B47)&gt;0),--(INDEX(Matrix!$C$5:$EV$304,0,DK$3)&gt;0)))</f>
        <v/>
      </c>
      <c r="DL47" s="12" t="str">
        <f aca="false">IF(OR($A47="",DL$4=""),"",SUMPRODUCT(--(INDEX(Matrix!$C$5:$EV$304,0,$B47)&gt;0),--(INDEX(Matrix!$C$5:$EV$304,0,DL$3)&gt;0)))</f>
        <v/>
      </c>
      <c r="DM47" s="12" t="str">
        <f aca="false">IF(OR($A47="",DM$4=""),"",SUMPRODUCT(--(INDEX(Matrix!$C$5:$EV$304,0,$B47)&gt;0),--(INDEX(Matrix!$C$5:$EV$304,0,DM$3)&gt;0)))</f>
        <v/>
      </c>
      <c r="DN47" s="12" t="str">
        <f aca="false">IF(OR($A47="",DN$4=""),"",SUMPRODUCT(--(INDEX(Matrix!$C$5:$EV$304,0,$B47)&gt;0),--(INDEX(Matrix!$C$5:$EV$304,0,DN$3)&gt;0)))</f>
        <v/>
      </c>
      <c r="DO47" s="12" t="str">
        <f aca="false">IF(OR($A47="",DO$4=""),"",SUMPRODUCT(--(INDEX(Matrix!$C$5:$EV$304,0,$B47)&gt;0),--(INDEX(Matrix!$C$5:$EV$304,0,DO$3)&gt;0)))</f>
        <v/>
      </c>
      <c r="DP47" s="12" t="str">
        <f aca="false">IF(OR($A47="",DP$4=""),"",SUMPRODUCT(--(INDEX(Matrix!$C$5:$EV$304,0,$B47)&gt;0),--(INDEX(Matrix!$C$5:$EV$304,0,DP$3)&gt;0)))</f>
        <v/>
      </c>
      <c r="DQ47" s="12" t="str">
        <f aca="false">IF(OR($A47="",DQ$4=""),"",SUMPRODUCT(--(INDEX(Matrix!$C$5:$EV$304,0,$B47)&gt;0),--(INDEX(Matrix!$C$5:$EV$304,0,DQ$3)&gt;0)))</f>
        <v/>
      </c>
      <c r="DR47" s="12" t="str">
        <f aca="false">IF(OR($A47="",DR$4=""),"",SUMPRODUCT(--(INDEX(Matrix!$C$5:$EV$304,0,$B47)&gt;0),--(INDEX(Matrix!$C$5:$EV$304,0,DR$3)&gt;0)))</f>
        <v/>
      </c>
      <c r="DS47" s="12" t="str">
        <f aca="false">IF(OR($A47="",DS$4=""),"",SUMPRODUCT(--(INDEX(Matrix!$C$5:$EV$304,0,$B47)&gt;0),--(INDEX(Matrix!$C$5:$EV$304,0,DS$3)&gt;0)))</f>
        <v/>
      </c>
      <c r="DT47" s="12" t="str">
        <f aca="false">IF(OR($A47="",DT$4=""),"",SUMPRODUCT(--(INDEX(Matrix!$C$5:$EV$304,0,$B47)&gt;0),--(INDEX(Matrix!$C$5:$EV$304,0,DT$3)&gt;0)))</f>
        <v/>
      </c>
      <c r="DU47" s="12" t="str">
        <f aca="false">IF(OR($A47="",DU$4=""),"",SUMPRODUCT(--(INDEX(Matrix!$C$5:$EV$304,0,$B47)&gt;0),--(INDEX(Matrix!$C$5:$EV$304,0,DU$3)&gt;0)))</f>
        <v/>
      </c>
      <c r="DV47" s="12" t="str">
        <f aca="false">IF(OR($A47="",DV$4=""),"",SUMPRODUCT(--(INDEX(Matrix!$C$5:$EV$304,0,$B47)&gt;0),--(INDEX(Matrix!$C$5:$EV$304,0,DV$3)&gt;0)))</f>
        <v/>
      </c>
      <c r="DW47" s="12" t="str">
        <f aca="false">IF(OR($A47="",DW$4=""),"",SUMPRODUCT(--(INDEX(Matrix!$C$5:$EV$304,0,$B47)&gt;0),--(INDEX(Matrix!$C$5:$EV$304,0,DW$3)&gt;0)))</f>
        <v/>
      </c>
      <c r="DX47" s="12" t="str">
        <f aca="false">IF(OR($A47="",DX$4=""),"",SUMPRODUCT(--(INDEX(Matrix!$C$5:$EV$304,0,$B47)&gt;0),--(INDEX(Matrix!$C$5:$EV$304,0,DX$3)&gt;0)))</f>
        <v/>
      </c>
      <c r="DY47" s="12" t="str">
        <f aca="false">IF(OR($A47="",DY$4=""),"",SUMPRODUCT(--(INDEX(Matrix!$C$5:$EV$304,0,$B47)&gt;0),--(INDEX(Matrix!$C$5:$EV$304,0,DY$3)&gt;0)))</f>
        <v/>
      </c>
      <c r="DZ47" s="12" t="str">
        <f aca="false">IF(OR($A47="",DZ$4=""),"",SUMPRODUCT(--(INDEX(Matrix!$C$5:$EV$304,0,$B47)&gt;0),--(INDEX(Matrix!$C$5:$EV$304,0,DZ$3)&gt;0)))</f>
        <v/>
      </c>
      <c r="EA47" s="12" t="str">
        <f aca="false">IF(OR($A47="",EA$4=""),"",SUMPRODUCT(--(INDEX(Matrix!$C$5:$EV$304,0,$B47)&gt;0),--(INDEX(Matrix!$C$5:$EV$304,0,EA$3)&gt;0)))</f>
        <v/>
      </c>
      <c r="EB47" s="12" t="str">
        <f aca="false">IF(OR($A47="",EB$4=""),"",SUMPRODUCT(--(INDEX(Matrix!$C$5:$EV$304,0,$B47)&gt;0),--(INDEX(Matrix!$C$5:$EV$304,0,EB$3)&gt;0)))</f>
        <v/>
      </c>
      <c r="EC47" s="12" t="str">
        <f aca="false">IF(OR($A47="",EC$4=""),"",SUMPRODUCT(--(INDEX(Matrix!$C$5:$EV$304,0,$B47)&gt;0),--(INDEX(Matrix!$C$5:$EV$304,0,EC$3)&gt;0)))</f>
        <v/>
      </c>
      <c r="ED47" s="12" t="str">
        <f aca="false">IF(OR($A47="",ED$4=""),"",SUMPRODUCT(--(INDEX(Matrix!$C$5:$EV$304,0,$B47)&gt;0),--(INDEX(Matrix!$C$5:$EV$304,0,ED$3)&gt;0)))</f>
        <v/>
      </c>
      <c r="EE47" s="12" t="str">
        <f aca="false">IF(OR($A47="",EE$4=""),"",SUMPRODUCT(--(INDEX(Matrix!$C$5:$EV$304,0,$B47)&gt;0),--(INDEX(Matrix!$C$5:$EV$304,0,EE$3)&gt;0)))</f>
        <v/>
      </c>
      <c r="EF47" s="12" t="str">
        <f aca="false">IF(OR($A47="",EF$4=""),"",SUMPRODUCT(--(INDEX(Matrix!$C$5:$EV$304,0,$B47)&gt;0),--(INDEX(Matrix!$C$5:$EV$304,0,EF$3)&gt;0)))</f>
        <v/>
      </c>
      <c r="EG47" s="12" t="str">
        <f aca="false">IF(OR($A47="",EG$4=""),"",SUMPRODUCT(--(INDEX(Matrix!$C$5:$EV$304,0,$B47)&gt;0),--(INDEX(Matrix!$C$5:$EV$304,0,EG$3)&gt;0)))</f>
        <v/>
      </c>
      <c r="EH47" s="12" t="str">
        <f aca="false">IF(OR($A47="",EH$4=""),"",SUMPRODUCT(--(INDEX(Matrix!$C$5:$EV$304,0,$B47)&gt;0),--(INDEX(Matrix!$C$5:$EV$304,0,EH$3)&gt;0)))</f>
        <v/>
      </c>
      <c r="EI47" s="12" t="str">
        <f aca="false">IF(OR($A47="",EI$4=""),"",SUMPRODUCT(--(INDEX(Matrix!$C$5:$EV$304,0,$B47)&gt;0),--(INDEX(Matrix!$C$5:$EV$304,0,EI$3)&gt;0)))</f>
        <v/>
      </c>
      <c r="EJ47" s="12" t="str">
        <f aca="false">IF(OR($A47="",EJ$4=""),"",SUMPRODUCT(--(INDEX(Matrix!$C$5:$EV$304,0,$B47)&gt;0),--(INDEX(Matrix!$C$5:$EV$304,0,EJ$3)&gt;0)))</f>
        <v/>
      </c>
      <c r="EK47" s="12" t="str">
        <f aca="false">IF(OR($A47="",EK$4=""),"",SUMPRODUCT(--(INDEX(Matrix!$C$5:$EV$304,0,$B47)&gt;0),--(INDEX(Matrix!$C$5:$EV$304,0,EK$3)&gt;0)))</f>
        <v/>
      </c>
      <c r="EL47" s="12" t="str">
        <f aca="false">IF(OR($A47="",EL$4=""),"",SUMPRODUCT(--(INDEX(Matrix!$C$5:$EV$304,0,$B47)&gt;0),--(INDEX(Matrix!$C$5:$EV$304,0,EL$3)&gt;0)))</f>
        <v/>
      </c>
      <c r="EM47" s="12" t="str">
        <f aca="false">IF(OR($A47="",EM$4=""),"",SUMPRODUCT(--(INDEX(Matrix!$C$5:$EV$304,0,$B47)&gt;0),--(INDEX(Matrix!$C$5:$EV$304,0,EM$3)&gt;0)))</f>
        <v/>
      </c>
      <c r="EN47" s="12" t="str">
        <f aca="false">IF(OR($A47="",EN$4=""),"",SUMPRODUCT(--(INDEX(Matrix!$C$5:$EV$304,0,$B47)&gt;0),--(INDEX(Matrix!$C$5:$EV$304,0,EN$3)&gt;0)))</f>
        <v/>
      </c>
      <c r="EO47" s="12" t="str">
        <f aca="false">IF(OR($A47="",EO$4=""),"",SUMPRODUCT(--(INDEX(Matrix!$C$5:$EV$304,0,$B47)&gt;0),--(INDEX(Matrix!$C$5:$EV$304,0,EO$3)&gt;0)))</f>
        <v/>
      </c>
      <c r="EP47" s="12" t="str">
        <f aca="false">IF(OR($A47="",EP$4=""),"",SUMPRODUCT(--(INDEX(Matrix!$C$5:$EV$304,0,$B47)&gt;0),--(INDEX(Matrix!$C$5:$EV$304,0,EP$3)&gt;0)))</f>
        <v/>
      </c>
      <c r="EQ47" s="12" t="str">
        <f aca="false">IF(OR($A47="",EQ$4=""),"",SUMPRODUCT(--(INDEX(Matrix!$C$5:$EV$304,0,$B47)&gt;0),--(INDEX(Matrix!$C$5:$EV$304,0,EQ$3)&gt;0)))</f>
        <v/>
      </c>
      <c r="ER47" s="12" t="str">
        <f aca="false">IF(OR($A47="",ER$4=""),"",SUMPRODUCT(--(INDEX(Matrix!$C$5:$EV$304,0,$B47)&gt;0),--(INDEX(Matrix!$C$5:$EV$304,0,ER$3)&gt;0)))</f>
        <v/>
      </c>
      <c r="ES47" s="12" t="str">
        <f aca="false">IF(OR($A47="",ES$4=""),"",SUMPRODUCT(--(INDEX(Matrix!$C$5:$EV$304,0,$B47)&gt;0),--(INDEX(Matrix!$C$5:$EV$304,0,ES$3)&gt;0)))</f>
        <v/>
      </c>
      <c r="ET47" s="12" t="str">
        <f aca="false">IF(OR($A47="",ET$4=""),"",SUMPRODUCT(--(INDEX(Matrix!$C$5:$EV$304,0,$B47)&gt;0),--(INDEX(Matrix!$C$5:$EV$304,0,ET$3)&gt;0)))</f>
        <v/>
      </c>
      <c r="EU47" s="12" t="str">
        <f aca="false">IF(OR($A47="",EU$4=""),"",SUMPRODUCT(--(INDEX(Matrix!$C$5:$EV$304,0,$B47)&gt;0),--(INDEX(Matrix!$C$5:$EV$304,0,EU$3)&gt;0)))</f>
        <v/>
      </c>
      <c r="EV47" s="12" t="str">
        <f aca="false">IF(OR($A47="",EV$4=""),"",SUMPRODUCT(--(INDEX(Matrix!$C$5:$EV$304,0,$B47)&gt;0),--(INDEX(Matrix!$C$5:$EV$304,0,EV$3)&gt;0)))</f>
        <v/>
      </c>
    </row>
    <row r="48" customFormat="false" ht="15" hidden="false" customHeight="false" outlineLevel="0" collapsed="false">
      <c r="A48" s="6" t="str">
        <f aca="false">IF(INDEX(Products!$A$2:$A$151,$B48)="","",INDEX(Products!$A$2:$A$151,$B48))</f>
        <v>Flusip Cold and Flu (Sugar Free)</v>
      </c>
      <c r="B48" s="23" t="n">
        <v>44</v>
      </c>
      <c r="C48" s="12" t="n">
        <f aca="false">IF(OR($A48="",C$4=""),"",SUMPRODUCT(--(INDEX(Matrix!$C$5:$EV$304,0,$B48)&gt;0),--(INDEX(Matrix!$C$5:$EV$304,0,C$3)&gt;0)))</f>
        <v>1</v>
      </c>
      <c r="D48" s="12" t="n">
        <f aca="false">IF(OR($A48="",D$4=""),"",SUMPRODUCT(--(INDEX(Matrix!$C$5:$EV$304,0,$B48)&gt;0),--(INDEX(Matrix!$C$5:$EV$304,0,D$3)&gt;0)))</f>
        <v>2</v>
      </c>
      <c r="E48" s="12" t="n">
        <f aca="false">IF(OR($A48="",E$4=""),"",SUMPRODUCT(--(INDEX(Matrix!$C$5:$EV$304,0,$B48)&gt;0),--(INDEX(Matrix!$C$5:$EV$304,0,E$3)&gt;0)))</f>
        <v>2</v>
      </c>
      <c r="F48" s="12" t="n">
        <f aca="false">IF(OR($A48="",F$4=""),"",SUMPRODUCT(--(INDEX(Matrix!$C$5:$EV$304,0,$B48)&gt;0),--(INDEX(Matrix!$C$5:$EV$304,0,F$3)&gt;0)))</f>
        <v>1</v>
      </c>
      <c r="G48" s="12" t="n">
        <f aca="false">IF(OR($A48="",G$4=""),"",SUMPRODUCT(--(INDEX(Matrix!$C$5:$EV$304,0,$B48)&gt;0),--(INDEX(Matrix!$C$5:$EV$304,0,G$3)&gt;0)))</f>
        <v>1</v>
      </c>
      <c r="H48" s="12" t="n">
        <f aca="false">IF(OR($A48="",H$4=""),"",SUMPRODUCT(--(INDEX(Matrix!$C$5:$EV$304,0,$B48)&gt;0),--(INDEX(Matrix!$C$5:$EV$304,0,H$3)&gt;0)))</f>
        <v>1</v>
      </c>
      <c r="I48" s="12" t="n">
        <f aca="false">IF(OR($A48="",I$4=""),"",SUMPRODUCT(--(INDEX(Matrix!$C$5:$EV$304,0,$B48)&gt;0),--(INDEX(Matrix!$C$5:$EV$304,0,I$3)&gt;0)))</f>
        <v>1</v>
      </c>
      <c r="J48" s="12" t="n">
        <f aca="false">IF(OR($A48="",J$4=""),"",SUMPRODUCT(--(INDEX(Matrix!$C$5:$EV$304,0,$B48)&gt;0),--(INDEX(Matrix!$C$5:$EV$304,0,J$3)&gt;0)))</f>
        <v>1</v>
      </c>
      <c r="K48" s="12" t="n">
        <f aca="false">IF(OR($A48="",K$4=""),"",SUMPRODUCT(--(INDEX(Matrix!$C$5:$EV$304,0,$B48)&gt;0),--(INDEX(Matrix!$C$5:$EV$304,0,K$3)&gt;0)))</f>
        <v>1</v>
      </c>
      <c r="L48" s="12" t="n">
        <f aca="false">IF(OR($A48="",L$4=""),"",SUMPRODUCT(--(INDEX(Matrix!$C$5:$EV$304,0,$B48)&gt;0),--(INDEX(Matrix!$C$5:$EV$304,0,L$3)&gt;0)))</f>
        <v>1</v>
      </c>
      <c r="M48" s="12" t="n">
        <f aca="false">IF(OR($A48="",M$4=""),"",SUMPRODUCT(--(INDEX(Matrix!$C$5:$EV$304,0,$B48)&gt;0),--(INDEX(Matrix!$C$5:$EV$304,0,M$3)&gt;0)))</f>
        <v>1</v>
      </c>
      <c r="N48" s="12" t="n">
        <f aca="false">IF(OR($A48="",N$4=""),"",SUMPRODUCT(--(INDEX(Matrix!$C$5:$EV$304,0,$B48)&gt;0),--(INDEX(Matrix!$C$5:$EV$304,0,N$3)&gt;0)))</f>
        <v>1</v>
      </c>
      <c r="O48" s="12" t="n">
        <f aca="false">IF(OR($A48="",O$4=""),"",SUMPRODUCT(--(INDEX(Matrix!$C$5:$EV$304,0,$B48)&gt;0),--(INDEX(Matrix!$C$5:$EV$304,0,O$3)&gt;0)))</f>
        <v>1</v>
      </c>
      <c r="P48" s="12" t="n">
        <f aca="false">IF(OR($A48="",P$4=""),"",SUMPRODUCT(--(INDEX(Matrix!$C$5:$EV$304,0,$B48)&gt;0),--(INDEX(Matrix!$C$5:$EV$304,0,P$3)&gt;0)))</f>
        <v>1</v>
      </c>
      <c r="Q48" s="12" t="n">
        <f aca="false">IF(OR($A48="",Q$4=""),"",SUMPRODUCT(--(INDEX(Matrix!$C$5:$EV$304,0,$B48)&gt;0),--(INDEX(Matrix!$C$5:$EV$304,0,Q$3)&gt;0)))</f>
        <v>1</v>
      </c>
      <c r="R48" s="12" t="n">
        <f aca="false">IF(OR($A48="",R$4=""),"",SUMPRODUCT(--(INDEX(Matrix!$C$5:$EV$304,0,$B48)&gt;0),--(INDEX(Matrix!$C$5:$EV$304,0,R$3)&gt;0)))</f>
        <v>1</v>
      </c>
      <c r="S48" s="12" t="n">
        <f aca="false">IF(OR($A48="",S$4=""),"",SUMPRODUCT(--(INDEX(Matrix!$C$5:$EV$304,0,$B48)&gt;0),--(INDEX(Matrix!$C$5:$EV$304,0,S$3)&gt;0)))</f>
        <v>1</v>
      </c>
      <c r="T48" s="12" t="n">
        <f aca="false">IF(OR($A48="",T$4=""),"",SUMPRODUCT(--(INDEX(Matrix!$C$5:$EV$304,0,$B48)&gt;0),--(INDEX(Matrix!$C$5:$EV$304,0,T$3)&gt;0)))</f>
        <v>1</v>
      </c>
      <c r="U48" s="12" t="n">
        <f aca="false">IF(OR($A48="",U$4=""),"",SUMPRODUCT(--(INDEX(Matrix!$C$5:$EV$304,0,$B48)&gt;0),--(INDEX(Matrix!$C$5:$EV$304,0,U$3)&gt;0)))</f>
        <v>0</v>
      </c>
      <c r="V48" s="12" t="n">
        <f aca="false">IF(OR($A48="",V$4=""),"",SUMPRODUCT(--(INDEX(Matrix!$C$5:$EV$304,0,$B48)&gt;0),--(INDEX(Matrix!$C$5:$EV$304,0,V$3)&gt;0)))</f>
        <v>0</v>
      </c>
      <c r="W48" s="12" t="n">
        <f aca="false">IF(OR($A48="",W$4=""),"",SUMPRODUCT(--(INDEX(Matrix!$C$5:$EV$304,0,$B48)&gt;0),--(INDEX(Matrix!$C$5:$EV$304,0,W$3)&gt;0)))</f>
        <v>1</v>
      </c>
      <c r="X48" s="12" t="n">
        <f aca="false">IF(OR($A48="",X$4=""),"",SUMPRODUCT(--(INDEX(Matrix!$C$5:$EV$304,0,$B48)&gt;0),--(INDEX(Matrix!$C$5:$EV$304,0,X$3)&gt;0)))</f>
        <v>1</v>
      </c>
      <c r="Y48" s="12" t="n">
        <f aca="false">IF(OR($A48="",Y$4=""),"",SUMPRODUCT(--(INDEX(Matrix!$C$5:$EV$304,0,$B48)&gt;0),--(INDEX(Matrix!$C$5:$EV$304,0,Y$3)&gt;0)))</f>
        <v>1</v>
      </c>
      <c r="Z48" s="12" t="n">
        <f aca="false">IF(OR($A48="",Z$4=""),"",SUMPRODUCT(--(INDEX(Matrix!$C$5:$EV$304,0,$B48)&gt;0),--(INDEX(Matrix!$C$5:$EV$304,0,Z$3)&gt;0)))</f>
        <v>1</v>
      </c>
      <c r="AA48" s="12" t="n">
        <f aca="false">IF(OR($A48="",AA$4=""),"",SUMPRODUCT(--(INDEX(Matrix!$C$5:$EV$304,0,$B48)&gt;0),--(INDEX(Matrix!$C$5:$EV$304,0,AA$3)&gt;0)))</f>
        <v>1</v>
      </c>
      <c r="AB48" s="12" t="n">
        <f aca="false">IF(OR($A48="",AB$4=""),"",SUMPRODUCT(--(INDEX(Matrix!$C$5:$EV$304,0,$B48)&gt;0),--(INDEX(Matrix!$C$5:$EV$304,0,AB$3)&gt;0)))</f>
        <v>1</v>
      </c>
      <c r="AC48" s="12" t="n">
        <f aca="false">IF(OR($A48="",AC$4=""),"",SUMPRODUCT(--(INDEX(Matrix!$C$5:$EV$304,0,$B48)&gt;0),--(INDEX(Matrix!$C$5:$EV$304,0,AC$3)&gt;0)))</f>
        <v>0</v>
      </c>
      <c r="AD48" s="12" t="n">
        <f aca="false">IF(OR($A48="",AD$4=""),"",SUMPRODUCT(--(INDEX(Matrix!$C$5:$EV$304,0,$B48)&gt;0),--(INDEX(Matrix!$C$5:$EV$304,0,AD$3)&gt;0)))</f>
        <v>0</v>
      </c>
      <c r="AE48" s="12" t="n">
        <f aca="false">IF(OR($A48="",AE$4=""),"",SUMPRODUCT(--(INDEX(Matrix!$C$5:$EV$304,0,$B48)&gt;0),--(INDEX(Matrix!$C$5:$EV$304,0,AE$3)&gt;0)))</f>
        <v>1</v>
      </c>
      <c r="AF48" s="12" t="n">
        <f aca="false">IF(OR($A48="",AF$4=""),"",SUMPRODUCT(--(INDEX(Matrix!$C$5:$EV$304,0,$B48)&gt;0),--(INDEX(Matrix!$C$5:$EV$304,0,AF$3)&gt;0)))</f>
        <v>1</v>
      </c>
      <c r="AG48" s="12" t="n">
        <f aca="false">IF(OR($A48="",AG$4=""),"",SUMPRODUCT(--(INDEX(Matrix!$C$5:$EV$304,0,$B48)&gt;0),--(INDEX(Matrix!$C$5:$EV$304,0,AG$3)&gt;0)))</f>
        <v>1</v>
      </c>
      <c r="AH48" s="12" t="n">
        <f aca="false">IF(OR($A48="",AH$4=""),"",SUMPRODUCT(--(INDEX(Matrix!$C$5:$EV$304,0,$B48)&gt;0),--(INDEX(Matrix!$C$5:$EV$304,0,AH$3)&gt;0)))</f>
        <v>1</v>
      </c>
      <c r="AI48" s="12" t="n">
        <f aca="false">IF(OR($A48="",AI$4=""),"",SUMPRODUCT(--(INDEX(Matrix!$C$5:$EV$304,0,$B48)&gt;0),--(INDEX(Matrix!$C$5:$EV$304,0,AI$3)&gt;0)))</f>
        <v>0</v>
      </c>
      <c r="AJ48" s="12" t="n">
        <f aca="false">IF(OR($A48="",AJ$4=""),"",SUMPRODUCT(--(INDEX(Matrix!$C$5:$EV$304,0,$B48)&gt;0),--(INDEX(Matrix!$C$5:$EV$304,0,AJ$3)&gt;0)))</f>
        <v>0</v>
      </c>
      <c r="AK48" s="12" t="n">
        <f aca="false">IF(OR($A48="",AK$4=""),"",SUMPRODUCT(--(INDEX(Matrix!$C$5:$EV$304,0,$B48)&gt;0),--(INDEX(Matrix!$C$5:$EV$304,0,AK$3)&gt;0)))</f>
        <v>1</v>
      </c>
      <c r="AL48" s="12" t="n">
        <f aca="false">IF(OR($A48="",AL$4=""),"",SUMPRODUCT(--(INDEX(Matrix!$C$5:$EV$304,0,$B48)&gt;0),--(INDEX(Matrix!$C$5:$EV$304,0,AL$3)&gt;0)))</f>
        <v>1</v>
      </c>
      <c r="AM48" s="12" t="n">
        <f aca="false">IF(OR($A48="",AM$4=""),"",SUMPRODUCT(--(INDEX(Matrix!$C$5:$EV$304,0,$B48)&gt;0),--(INDEX(Matrix!$C$5:$EV$304,0,AM$3)&gt;0)))</f>
        <v>1</v>
      </c>
      <c r="AN48" s="12" t="n">
        <f aca="false">IF(OR($A48="",AN$4=""),"",SUMPRODUCT(--(INDEX(Matrix!$C$5:$EV$304,0,$B48)&gt;0),--(INDEX(Matrix!$C$5:$EV$304,0,AN$3)&gt;0)))</f>
        <v>1</v>
      </c>
      <c r="AO48" s="12" t="n">
        <f aca="false">IF(OR($A48="",AO$4=""),"",SUMPRODUCT(--(INDEX(Matrix!$C$5:$EV$304,0,$B48)&gt;0),--(INDEX(Matrix!$C$5:$EV$304,0,AO$3)&gt;0)))</f>
        <v>12</v>
      </c>
      <c r="AP48" s="12" t="n">
        <f aca="false">IF(OR($A48="",AP$4=""),"",SUMPRODUCT(--(INDEX(Matrix!$C$5:$EV$304,0,$B48)&gt;0),--(INDEX(Matrix!$C$5:$EV$304,0,AP$3)&gt;0)))</f>
        <v>12</v>
      </c>
      <c r="AQ48" s="12" t="n">
        <f aca="false">IF(OR($A48="",AQ$4=""),"",SUMPRODUCT(--(INDEX(Matrix!$C$5:$EV$304,0,$B48)&gt;0),--(INDEX(Matrix!$C$5:$EV$304,0,AQ$3)&gt;0)))</f>
        <v>12</v>
      </c>
      <c r="AR48" s="12" t="n">
        <f aca="false">IF(OR($A48="",AR$4=""),"",SUMPRODUCT(--(INDEX(Matrix!$C$5:$EV$304,0,$B48)&gt;0),--(INDEX(Matrix!$C$5:$EV$304,0,AR$3)&gt;0)))</f>
        <v>12</v>
      </c>
      <c r="AS48" s="12" t="n">
        <f aca="false">IF(OR($A48="",AS$4=""),"",SUMPRODUCT(--(INDEX(Matrix!$C$5:$EV$304,0,$B48)&gt;0),--(INDEX(Matrix!$C$5:$EV$304,0,AS$3)&gt;0)))</f>
        <v>12</v>
      </c>
      <c r="AT48" s="12" t="n">
        <f aca="false">IF(OR($A48="",AT$4=""),"",SUMPRODUCT(--(INDEX(Matrix!$C$5:$EV$304,0,$B48)&gt;0),--(INDEX(Matrix!$C$5:$EV$304,0,AT$3)&gt;0)))</f>
        <v>12</v>
      </c>
      <c r="AU48" s="12" t="n">
        <f aca="false">IF(OR($A48="",AU$4=""),"",SUMPRODUCT(--(INDEX(Matrix!$C$5:$EV$304,0,$B48)&gt;0),--(INDEX(Matrix!$C$5:$EV$304,0,AU$3)&gt;0)))</f>
        <v>0</v>
      </c>
      <c r="AV48" s="12" t="n">
        <f aca="false">IF(OR($A48="",AV$4=""),"",SUMPRODUCT(--(INDEX(Matrix!$C$5:$EV$304,0,$B48)&gt;0),--(INDEX(Matrix!$C$5:$EV$304,0,AV$3)&gt;0)))</f>
        <v>0</v>
      </c>
      <c r="AW48" s="12" t="n">
        <f aca="false">IF(OR($A48="",AW$4=""),"",SUMPRODUCT(--(INDEX(Matrix!$C$5:$EV$304,0,$B48)&gt;0),--(INDEX(Matrix!$C$5:$EV$304,0,AW$3)&gt;0)))</f>
        <v>0</v>
      </c>
      <c r="AX48" s="12" t="n">
        <f aca="false">IF(OR($A48="",AX$4=""),"",SUMPRODUCT(--(INDEX(Matrix!$C$5:$EV$304,0,$B48)&gt;0),--(INDEX(Matrix!$C$5:$EV$304,0,AX$3)&gt;0)))</f>
        <v>1</v>
      </c>
      <c r="AY48" s="12" t="n">
        <f aca="false">IF(OR($A48="",AY$4=""),"",SUMPRODUCT(--(INDEX(Matrix!$C$5:$EV$304,0,$B48)&gt;0),--(INDEX(Matrix!$C$5:$EV$304,0,AY$3)&gt;0)))</f>
        <v>1</v>
      </c>
      <c r="AZ48" s="12" t="n">
        <f aca="false">IF(OR($A48="",AZ$4=""),"",SUMPRODUCT(--(INDEX(Matrix!$C$5:$EV$304,0,$B48)&gt;0),--(INDEX(Matrix!$C$5:$EV$304,0,AZ$3)&gt;0)))</f>
        <v>1</v>
      </c>
      <c r="BA48" s="12" t="n">
        <f aca="false">IF(OR($A48="",BA$4=""),"",SUMPRODUCT(--(INDEX(Matrix!$C$5:$EV$304,0,$B48)&gt;0),--(INDEX(Matrix!$C$5:$EV$304,0,BA$3)&gt;0)))</f>
        <v>1</v>
      </c>
      <c r="BB48" s="12" t="n">
        <f aca="false">IF(OR($A48="",BB$4=""),"",SUMPRODUCT(--(INDEX(Matrix!$C$5:$EV$304,0,$B48)&gt;0),--(INDEX(Matrix!$C$5:$EV$304,0,BB$3)&gt;0)))</f>
        <v>1</v>
      </c>
      <c r="BC48" s="12" t="n">
        <f aca="false">IF(OR($A48="",BC$4=""),"",SUMPRODUCT(--(INDEX(Matrix!$C$5:$EV$304,0,$B48)&gt;0),--(INDEX(Matrix!$C$5:$EV$304,0,BC$3)&gt;0)))</f>
        <v>1</v>
      </c>
      <c r="BD48" s="12" t="n">
        <f aca="false">IF(OR($A48="",BD$4=""),"",SUMPRODUCT(--(INDEX(Matrix!$C$5:$EV$304,0,$B48)&gt;0),--(INDEX(Matrix!$C$5:$EV$304,0,BD$3)&gt;0)))</f>
        <v>1</v>
      </c>
      <c r="BE48" s="12" t="n">
        <f aca="false">IF(OR($A48="",BE$4=""),"",SUMPRODUCT(--(INDEX(Matrix!$C$5:$EV$304,0,$B48)&gt;0),--(INDEX(Matrix!$C$5:$EV$304,0,BE$3)&gt;0)))</f>
        <v>1</v>
      </c>
      <c r="BF48" s="12" t="n">
        <f aca="false">IF(OR($A48="",BF$4=""),"",SUMPRODUCT(--(INDEX(Matrix!$C$5:$EV$304,0,$B48)&gt;0),--(INDEX(Matrix!$C$5:$EV$304,0,BF$3)&gt;0)))</f>
        <v>1</v>
      </c>
      <c r="BG48" s="12" t="n">
        <f aca="false">IF(OR($A48="",BG$4=""),"",SUMPRODUCT(--(INDEX(Matrix!$C$5:$EV$304,0,$B48)&gt;0),--(INDEX(Matrix!$C$5:$EV$304,0,BG$3)&gt;0)))</f>
        <v>1</v>
      </c>
      <c r="BH48" s="12" t="n">
        <f aca="false">IF(OR($A48="",BH$4=""),"",SUMPRODUCT(--(INDEX(Matrix!$C$5:$EV$304,0,$B48)&gt;0),--(INDEX(Matrix!$C$5:$EV$304,0,BH$3)&gt;0)))</f>
        <v>1</v>
      </c>
      <c r="BI48" s="12" t="n">
        <f aca="false">IF(OR($A48="",BI$4=""),"",SUMPRODUCT(--(INDEX(Matrix!$C$5:$EV$304,0,$B48)&gt;0),--(INDEX(Matrix!$C$5:$EV$304,0,BI$3)&gt;0)))</f>
        <v>1</v>
      </c>
      <c r="BJ48" s="12" t="n">
        <f aca="false">IF(OR($A48="",BJ$4=""),"",SUMPRODUCT(--(INDEX(Matrix!$C$5:$EV$304,0,$B48)&gt;0),--(INDEX(Matrix!$C$5:$EV$304,0,BJ$3)&gt;0)))</f>
        <v>0</v>
      </c>
      <c r="BK48" s="12" t="n">
        <f aca="false">IF(OR($A48="",BK$4=""),"",SUMPRODUCT(--(INDEX(Matrix!$C$5:$EV$304,0,$B48)&gt;0),--(INDEX(Matrix!$C$5:$EV$304,0,BK$3)&gt;0)))</f>
        <v>1</v>
      </c>
      <c r="BL48" s="12" t="n">
        <f aca="false">IF(OR($A48="",BL$4=""),"",SUMPRODUCT(--(INDEX(Matrix!$C$5:$EV$304,0,$B48)&gt;0),--(INDEX(Matrix!$C$5:$EV$304,0,BL$3)&gt;0)))</f>
        <v>1</v>
      </c>
      <c r="BM48" s="12" t="n">
        <f aca="false">IF(OR($A48="",BM$4=""),"",SUMPRODUCT(--(INDEX(Matrix!$C$5:$EV$304,0,$B48)&gt;0),--(INDEX(Matrix!$C$5:$EV$304,0,BM$3)&gt;0)))</f>
        <v>1</v>
      </c>
      <c r="BN48" s="12" t="n">
        <f aca="false">IF(OR($A48="",BN$4=""),"",SUMPRODUCT(--(INDEX(Matrix!$C$5:$EV$304,0,$B48)&gt;0),--(INDEX(Matrix!$C$5:$EV$304,0,BN$3)&gt;0)))</f>
        <v>1</v>
      </c>
      <c r="BO48" s="12" t="n">
        <f aca="false">IF(OR($A48="",BO$4=""),"",SUMPRODUCT(--(INDEX(Matrix!$C$5:$EV$304,0,$B48)&gt;0),--(INDEX(Matrix!$C$5:$EV$304,0,BO$3)&gt;0)))</f>
        <v>1</v>
      </c>
      <c r="BP48" s="12" t="n">
        <f aca="false">IF(OR($A48="",BP$4=""),"",SUMPRODUCT(--(INDEX(Matrix!$C$5:$EV$304,0,$B48)&gt;0),--(INDEX(Matrix!$C$5:$EV$304,0,BP$3)&gt;0)))</f>
        <v>2</v>
      </c>
      <c r="BQ48" s="12" t="n">
        <f aca="false">IF(OR($A48="",BQ$4=""),"",SUMPRODUCT(--(INDEX(Matrix!$C$5:$EV$304,0,$B48)&gt;0),--(INDEX(Matrix!$C$5:$EV$304,0,BQ$3)&gt;0)))</f>
        <v>2</v>
      </c>
      <c r="BR48" s="12" t="n">
        <f aca="false">IF(OR($A48="",BR$4=""),"",SUMPRODUCT(--(INDEX(Matrix!$C$5:$EV$304,0,$B48)&gt;0),--(INDEX(Matrix!$C$5:$EV$304,0,BR$3)&gt;0)))</f>
        <v>3</v>
      </c>
      <c r="BS48" s="12" t="n">
        <f aca="false">IF(OR($A48="",BS$4=""),"",SUMPRODUCT(--(INDEX(Matrix!$C$5:$EV$304,0,$B48)&gt;0),--(INDEX(Matrix!$C$5:$EV$304,0,BS$3)&gt;0)))</f>
        <v>3</v>
      </c>
      <c r="BT48" s="12" t="n">
        <f aca="false">IF(OR($A48="",BT$4=""),"",SUMPRODUCT(--(INDEX(Matrix!$C$5:$EV$304,0,$B48)&gt;0),--(INDEX(Matrix!$C$5:$EV$304,0,BT$3)&gt;0)))</f>
        <v>2</v>
      </c>
      <c r="BU48" s="12" t="n">
        <f aca="false">IF(OR($A48="",BU$4=""),"",SUMPRODUCT(--(INDEX(Matrix!$C$5:$EV$304,0,$B48)&gt;0),--(INDEX(Matrix!$C$5:$EV$304,0,BU$3)&gt;0)))</f>
        <v>2</v>
      </c>
      <c r="BV48" s="12" t="n">
        <f aca="false">IF(OR($A48="",BV$4=""),"",SUMPRODUCT(--(INDEX(Matrix!$C$5:$EV$304,0,$B48)&gt;0),--(INDEX(Matrix!$C$5:$EV$304,0,BV$3)&gt;0)))</f>
        <v>2</v>
      </c>
      <c r="BW48" s="12" t="n">
        <f aca="false">IF(OR($A48="",BW$4=""),"",SUMPRODUCT(--(INDEX(Matrix!$C$5:$EV$304,0,$B48)&gt;0),--(INDEX(Matrix!$C$5:$EV$304,0,BW$3)&gt;0)))</f>
        <v>2</v>
      </c>
      <c r="BX48" s="12" t="n">
        <f aca="false">IF(OR($A48="",BX$4=""),"",SUMPRODUCT(--(INDEX(Matrix!$C$5:$EV$304,0,$B48)&gt;0),--(INDEX(Matrix!$C$5:$EV$304,0,BX$3)&gt;0)))</f>
        <v>0</v>
      </c>
      <c r="BY48" s="12" t="n">
        <f aca="false">IF(OR($A48="",BY$4=""),"",SUMPRODUCT(--(INDEX(Matrix!$C$5:$EV$304,0,$B48)&gt;0),--(INDEX(Matrix!$C$5:$EV$304,0,BY$3)&gt;0)))</f>
        <v>3</v>
      </c>
      <c r="BZ48" s="12" t="n">
        <f aca="false">IF(OR($A48="",BZ$4=""),"",SUMPRODUCT(--(INDEX(Matrix!$C$5:$EV$304,0,$B48)&gt;0),--(INDEX(Matrix!$C$5:$EV$304,0,BZ$3)&gt;0)))</f>
        <v>2</v>
      </c>
      <c r="CA48" s="12" t="n">
        <f aca="false">IF(OR($A48="",CA$4=""),"",SUMPRODUCT(--(INDEX(Matrix!$C$5:$EV$304,0,$B48)&gt;0),--(INDEX(Matrix!$C$5:$EV$304,0,CA$3)&gt;0)))</f>
        <v>2</v>
      </c>
      <c r="CB48" s="12" t="n">
        <f aca="false">IF(OR($A48="",CB$4=""),"",SUMPRODUCT(--(INDEX(Matrix!$C$5:$EV$304,0,$B48)&gt;0),--(INDEX(Matrix!$C$5:$EV$304,0,CB$3)&gt;0)))</f>
        <v>0</v>
      </c>
      <c r="CC48" s="12" t="n">
        <f aca="false">IF(OR($A48="",CC$4=""),"",SUMPRODUCT(--(INDEX(Matrix!$C$5:$EV$304,0,$B48)&gt;0),--(INDEX(Matrix!$C$5:$EV$304,0,CC$3)&gt;0)))</f>
        <v>0</v>
      </c>
      <c r="CD48" s="12" t="n">
        <f aca="false">IF(OR($A48="",CD$4=""),"",SUMPRODUCT(--(INDEX(Matrix!$C$5:$EV$304,0,$B48)&gt;0),--(INDEX(Matrix!$C$5:$EV$304,0,CD$3)&gt;0)))</f>
        <v>1</v>
      </c>
      <c r="CE48" s="12" t="n">
        <f aca="false">IF(OR($A48="",CE$4=""),"",SUMPRODUCT(--(INDEX(Matrix!$C$5:$EV$304,0,$B48)&gt;0),--(INDEX(Matrix!$C$5:$EV$304,0,CE$3)&gt;0)))</f>
        <v>1</v>
      </c>
      <c r="CF48" s="12" t="n">
        <f aca="false">IF(OR($A48="",CF$4=""),"",SUMPRODUCT(--(INDEX(Matrix!$C$5:$EV$304,0,$B48)&gt;0),--(INDEX(Matrix!$C$5:$EV$304,0,CF$3)&gt;0)))</f>
        <v>1</v>
      </c>
      <c r="CG48" s="12" t="n">
        <f aca="false">IF(OR($A48="",CG$4=""),"",SUMPRODUCT(--(INDEX(Matrix!$C$5:$EV$304,0,$B48)&gt;0),--(INDEX(Matrix!$C$5:$EV$304,0,CG$3)&gt;0)))</f>
        <v>2</v>
      </c>
      <c r="CH48" s="12" t="n">
        <f aca="false">IF(OR($A48="",CH$4=""),"",SUMPRODUCT(--(INDEX(Matrix!$C$5:$EV$304,0,$B48)&gt;0),--(INDEX(Matrix!$C$5:$EV$304,0,CH$3)&gt;0)))</f>
        <v>3</v>
      </c>
      <c r="CI48" s="12" t="n">
        <f aca="false">IF(OR($A48="",CI$4=""),"",SUMPRODUCT(--(INDEX(Matrix!$C$5:$EV$304,0,$B48)&gt;0),--(INDEX(Matrix!$C$5:$EV$304,0,CI$3)&gt;0)))</f>
        <v>1</v>
      </c>
      <c r="CJ48" s="12" t="n">
        <f aca="false">IF(OR($A48="",CJ$4=""),"",SUMPRODUCT(--(INDEX(Matrix!$C$5:$EV$304,0,$B48)&gt;0),--(INDEX(Matrix!$C$5:$EV$304,0,CJ$3)&gt;0)))</f>
        <v>1</v>
      </c>
      <c r="CK48" s="12" t="n">
        <f aca="false">IF(OR($A48="",CK$4=""),"",SUMPRODUCT(--(INDEX(Matrix!$C$5:$EV$304,0,$B48)&gt;0),--(INDEX(Matrix!$C$5:$EV$304,0,CK$3)&gt;0)))</f>
        <v>1</v>
      </c>
      <c r="CL48" s="12" t="n">
        <f aca="false">IF(OR($A48="",CL$4=""),"",SUMPRODUCT(--(INDEX(Matrix!$C$5:$EV$304,0,$B48)&gt;0),--(INDEX(Matrix!$C$5:$EV$304,0,CL$3)&gt;0)))</f>
        <v>1</v>
      </c>
      <c r="CM48" s="12" t="n">
        <f aca="false">IF(OR($A48="",CM$4=""),"",SUMPRODUCT(--(INDEX(Matrix!$C$5:$EV$304,0,$B48)&gt;0),--(INDEX(Matrix!$C$5:$EV$304,0,CM$3)&gt;0)))</f>
        <v>1</v>
      </c>
      <c r="CN48" s="12" t="n">
        <f aca="false">IF(OR($A48="",CN$4=""),"",SUMPRODUCT(--(INDEX(Matrix!$C$5:$EV$304,0,$B48)&gt;0),--(INDEX(Matrix!$C$5:$EV$304,0,CN$3)&gt;0)))</f>
        <v>1</v>
      </c>
      <c r="CO48" s="12" t="n">
        <f aca="false">IF(OR($A48="",CO$4=""),"",SUMPRODUCT(--(INDEX(Matrix!$C$5:$EV$304,0,$B48)&gt;0),--(INDEX(Matrix!$C$5:$EV$304,0,CO$3)&gt;0)))</f>
        <v>1</v>
      </c>
      <c r="CP48" s="12" t="n">
        <f aca="false">IF(OR($A48="",CP$4=""),"",SUMPRODUCT(--(INDEX(Matrix!$C$5:$EV$304,0,$B48)&gt;0),--(INDEX(Matrix!$C$5:$EV$304,0,CP$3)&gt;0)))</f>
        <v>1</v>
      </c>
      <c r="CQ48" s="12" t="n">
        <f aca="false">IF(OR($A48="",CQ$4=""),"",SUMPRODUCT(--(INDEX(Matrix!$C$5:$EV$304,0,$B48)&gt;0),--(INDEX(Matrix!$C$5:$EV$304,0,CQ$3)&gt;0)))</f>
        <v>1</v>
      </c>
      <c r="CR48" s="12" t="n">
        <f aca="false">IF(OR($A48="",CR$4=""),"",SUMPRODUCT(--(INDEX(Matrix!$C$5:$EV$304,0,$B48)&gt;0),--(INDEX(Matrix!$C$5:$EV$304,0,CR$3)&gt;0)))</f>
        <v>1</v>
      </c>
      <c r="CS48" s="12" t="n">
        <f aca="false">IF(OR($A48="",CS$4=""),"",SUMPRODUCT(--(INDEX(Matrix!$C$5:$EV$304,0,$B48)&gt;0),--(INDEX(Matrix!$C$5:$EV$304,0,CS$3)&gt;0)))</f>
        <v>2</v>
      </c>
      <c r="CT48" s="12" t="n">
        <f aca="false">IF(OR($A48="",CT$4=""),"",SUMPRODUCT(--(INDEX(Matrix!$C$5:$EV$304,0,$B48)&gt;0),--(INDEX(Matrix!$C$5:$EV$304,0,CT$3)&gt;0)))</f>
        <v>2</v>
      </c>
      <c r="CU48" s="12" t="n">
        <f aca="false">IF(OR($A48="",CU$4=""),"",SUMPRODUCT(--(INDEX(Matrix!$C$5:$EV$304,0,$B48)&gt;0),--(INDEX(Matrix!$C$5:$EV$304,0,CU$3)&gt;0)))</f>
        <v>1</v>
      </c>
      <c r="CV48" s="12" t="n">
        <f aca="false">IF(OR($A48="",CV$4=""),"",SUMPRODUCT(--(INDEX(Matrix!$C$5:$EV$304,0,$B48)&gt;0),--(INDEX(Matrix!$C$5:$EV$304,0,CV$3)&gt;0)))</f>
        <v>2</v>
      </c>
      <c r="CW48" s="12" t="n">
        <f aca="false">IF(OR($A48="",CW$4=""),"",SUMPRODUCT(--(INDEX(Matrix!$C$5:$EV$304,0,$B48)&gt;0),--(INDEX(Matrix!$C$5:$EV$304,0,CW$3)&gt;0)))</f>
        <v>1</v>
      </c>
      <c r="CX48" s="12" t="n">
        <f aca="false">IF(OR($A48="",CX$4=""),"",SUMPRODUCT(--(INDEX(Matrix!$C$5:$EV$304,0,$B48)&gt;0),--(INDEX(Matrix!$C$5:$EV$304,0,CX$3)&gt;0)))</f>
        <v>0</v>
      </c>
      <c r="CY48" s="12" t="n">
        <f aca="false">IF(OR($A48="",CY$4=""),"",SUMPRODUCT(--(INDEX(Matrix!$C$5:$EV$304,0,$B48)&gt;0),--(INDEX(Matrix!$C$5:$EV$304,0,CY$3)&gt;0)))</f>
        <v>0</v>
      </c>
      <c r="CZ48" s="12" t="n">
        <f aca="false">IF(OR($A48="",CZ$4=""),"",SUMPRODUCT(--(INDEX(Matrix!$C$5:$EV$304,0,$B48)&gt;0),--(INDEX(Matrix!$C$5:$EV$304,0,CZ$3)&gt;0)))</f>
        <v>0</v>
      </c>
      <c r="DA48" s="12" t="n">
        <f aca="false">IF(OR($A48="",DA$4=""),"",SUMPRODUCT(--(INDEX(Matrix!$C$5:$EV$304,0,$B48)&gt;0),--(INDEX(Matrix!$C$5:$EV$304,0,DA$3)&gt;0)))</f>
        <v>1</v>
      </c>
      <c r="DB48" s="12" t="n">
        <f aca="false">IF(OR($A48="",DB$4=""),"",SUMPRODUCT(--(INDEX(Matrix!$C$5:$EV$304,0,$B48)&gt;0),--(INDEX(Matrix!$C$5:$EV$304,0,DB$3)&gt;0)))</f>
        <v>0</v>
      </c>
      <c r="DC48" s="12" t="n">
        <f aca="false">IF(OR($A48="",DC$4=""),"",SUMPRODUCT(--(INDEX(Matrix!$C$5:$EV$304,0,$B48)&gt;0),--(INDEX(Matrix!$C$5:$EV$304,0,DC$3)&gt;0)))</f>
        <v>0</v>
      </c>
      <c r="DD48" s="12" t="n">
        <f aca="false">IF(OR($A48="",DD$4=""),"",SUMPRODUCT(--(INDEX(Matrix!$C$5:$EV$304,0,$B48)&gt;0),--(INDEX(Matrix!$C$5:$EV$304,0,DD$3)&gt;0)))</f>
        <v>1</v>
      </c>
      <c r="DE48" s="12" t="str">
        <f aca="false">IF(OR($A48="",DE$4=""),"",SUMPRODUCT(--(INDEX(Matrix!$C$5:$EV$304,0,$B48)&gt;0),--(INDEX(Matrix!$C$5:$EV$304,0,DE$3)&gt;0)))</f>
        <v/>
      </c>
      <c r="DF48" s="12" t="str">
        <f aca="false">IF(OR($A48="",DF$4=""),"",SUMPRODUCT(--(INDEX(Matrix!$C$5:$EV$304,0,$B48)&gt;0),--(INDEX(Matrix!$C$5:$EV$304,0,DF$3)&gt;0)))</f>
        <v/>
      </c>
      <c r="DG48" s="12" t="str">
        <f aca="false">IF(OR($A48="",DG$4=""),"",SUMPRODUCT(--(INDEX(Matrix!$C$5:$EV$304,0,$B48)&gt;0),--(INDEX(Matrix!$C$5:$EV$304,0,DG$3)&gt;0)))</f>
        <v/>
      </c>
      <c r="DH48" s="12" t="str">
        <f aca="false">IF(OR($A48="",DH$4=""),"",SUMPRODUCT(--(INDEX(Matrix!$C$5:$EV$304,0,$B48)&gt;0),--(INDEX(Matrix!$C$5:$EV$304,0,DH$3)&gt;0)))</f>
        <v/>
      </c>
      <c r="DI48" s="12" t="str">
        <f aca="false">IF(OR($A48="",DI$4=""),"",SUMPRODUCT(--(INDEX(Matrix!$C$5:$EV$304,0,$B48)&gt;0),--(INDEX(Matrix!$C$5:$EV$304,0,DI$3)&gt;0)))</f>
        <v/>
      </c>
      <c r="DJ48" s="12" t="str">
        <f aca="false">IF(OR($A48="",DJ$4=""),"",SUMPRODUCT(--(INDEX(Matrix!$C$5:$EV$304,0,$B48)&gt;0),--(INDEX(Matrix!$C$5:$EV$304,0,DJ$3)&gt;0)))</f>
        <v/>
      </c>
      <c r="DK48" s="12" t="str">
        <f aca="false">IF(OR($A48="",DK$4=""),"",SUMPRODUCT(--(INDEX(Matrix!$C$5:$EV$304,0,$B48)&gt;0),--(INDEX(Matrix!$C$5:$EV$304,0,DK$3)&gt;0)))</f>
        <v/>
      </c>
      <c r="DL48" s="12" t="str">
        <f aca="false">IF(OR($A48="",DL$4=""),"",SUMPRODUCT(--(INDEX(Matrix!$C$5:$EV$304,0,$B48)&gt;0),--(INDEX(Matrix!$C$5:$EV$304,0,DL$3)&gt;0)))</f>
        <v/>
      </c>
      <c r="DM48" s="12" t="str">
        <f aca="false">IF(OR($A48="",DM$4=""),"",SUMPRODUCT(--(INDEX(Matrix!$C$5:$EV$304,0,$B48)&gt;0),--(INDEX(Matrix!$C$5:$EV$304,0,DM$3)&gt;0)))</f>
        <v/>
      </c>
      <c r="DN48" s="12" t="str">
        <f aca="false">IF(OR($A48="",DN$4=""),"",SUMPRODUCT(--(INDEX(Matrix!$C$5:$EV$304,0,$B48)&gt;0),--(INDEX(Matrix!$C$5:$EV$304,0,DN$3)&gt;0)))</f>
        <v/>
      </c>
      <c r="DO48" s="12" t="str">
        <f aca="false">IF(OR($A48="",DO$4=""),"",SUMPRODUCT(--(INDEX(Matrix!$C$5:$EV$304,0,$B48)&gt;0),--(INDEX(Matrix!$C$5:$EV$304,0,DO$3)&gt;0)))</f>
        <v/>
      </c>
      <c r="DP48" s="12" t="str">
        <f aca="false">IF(OR($A48="",DP$4=""),"",SUMPRODUCT(--(INDEX(Matrix!$C$5:$EV$304,0,$B48)&gt;0),--(INDEX(Matrix!$C$5:$EV$304,0,DP$3)&gt;0)))</f>
        <v/>
      </c>
      <c r="DQ48" s="12" t="str">
        <f aca="false">IF(OR($A48="",DQ$4=""),"",SUMPRODUCT(--(INDEX(Matrix!$C$5:$EV$304,0,$B48)&gt;0),--(INDEX(Matrix!$C$5:$EV$304,0,DQ$3)&gt;0)))</f>
        <v/>
      </c>
      <c r="DR48" s="12" t="str">
        <f aca="false">IF(OR($A48="",DR$4=""),"",SUMPRODUCT(--(INDEX(Matrix!$C$5:$EV$304,0,$B48)&gt;0),--(INDEX(Matrix!$C$5:$EV$304,0,DR$3)&gt;0)))</f>
        <v/>
      </c>
      <c r="DS48" s="12" t="str">
        <f aca="false">IF(OR($A48="",DS$4=""),"",SUMPRODUCT(--(INDEX(Matrix!$C$5:$EV$304,0,$B48)&gt;0),--(INDEX(Matrix!$C$5:$EV$304,0,DS$3)&gt;0)))</f>
        <v/>
      </c>
      <c r="DT48" s="12" t="str">
        <f aca="false">IF(OR($A48="",DT$4=""),"",SUMPRODUCT(--(INDEX(Matrix!$C$5:$EV$304,0,$B48)&gt;0),--(INDEX(Matrix!$C$5:$EV$304,0,DT$3)&gt;0)))</f>
        <v/>
      </c>
      <c r="DU48" s="12" t="str">
        <f aca="false">IF(OR($A48="",DU$4=""),"",SUMPRODUCT(--(INDEX(Matrix!$C$5:$EV$304,0,$B48)&gt;0),--(INDEX(Matrix!$C$5:$EV$304,0,DU$3)&gt;0)))</f>
        <v/>
      </c>
      <c r="DV48" s="12" t="str">
        <f aca="false">IF(OR($A48="",DV$4=""),"",SUMPRODUCT(--(INDEX(Matrix!$C$5:$EV$304,0,$B48)&gt;0),--(INDEX(Matrix!$C$5:$EV$304,0,DV$3)&gt;0)))</f>
        <v/>
      </c>
      <c r="DW48" s="12" t="str">
        <f aca="false">IF(OR($A48="",DW$4=""),"",SUMPRODUCT(--(INDEX(Matrix!$C$5:$EV$304,0,$B48)&gt;0),--(INDEX(Matrix!$C$5:$EV$304,0,DW$3)&gt;0)))</f>
        <v/>
      </c>
      <c r="DX48" s="12" t="str">
        <f aca="false">IF(OR($A48="",DX$4=""),"",SUMPRODUCT(--(INDEX(Matrix!$C$5:$EV$304,0,$B48)&gt;0),--(INDEX(Matrix!$C$5:$EV$304,0,DX$3)&gt;0)))</f>
        <v/>
      </c>
      <c r="DY48" s="12" t="str">
        <f aca="false">IF(OR($A48="",DY$4=""),"",SUMPRODUCT(--(INDEX(Matrix!$C$5:$EV$304,0,$B48)&gt;0),--(INDEX(Matrix!$C$5:$EV$304,0,DY$3)&gt;0)))</f>
        <v/>
      </c>
      <c r="DZ48" s="12" t="str">
        <f aca="false">IF(OR($A48="",DZ$4=""),"",SUMPRODUCT(--(INDEX(Matrix!$C$5:$EV$304,0,$B48)&gt;0),--(INDEX(Matrix!$C$5:$EV$304,0,DZ$3)&gt;0)))</f>
        <v/>
      </c>
      <c r="EA48" s="12" t="str">
        <f aca="false">IF(OR($A48="",EA$4=""),"",SUMPRODUCT(--(INDEX(Matrix!$C$5:$EV$304,0,$B48)&gt;0),--(INDEX(Matrix!$C$5:$EV$304,0,EA$3)&gt;0)))</f>
        <v/>
      </c>
      <c r="EB48" s="12" t="str">
        <f aca="false">IF(OR($A48="",EB$4=""),"",SUMPRODUCT(--(INDEX(Matrix!$C$5:$EV$304,0,$B48)&gt;0),--(INDEX(Matrix!$C$5:$EV$304,0,EB$3)&gt;0)))</f>
        <v/>
      </c>
      <c r="EC48" s="12" t="str">
        <f aca="false">IF(OR($A48="",EC$4=""),"",SUMPRODUCT(--(INDEX(Matrix!$C$5:$EV$304,0,$B48)&gt;0),--(INDEX(Matrix!$C$5:$EV$304,0,EC$3)&gt;0)))</f>
        <v/>
      </c>
      <c r="ED48" s="12" t="str">
        <f aca="false">IF(OR($A48="",ED$4=""),"",SUMPRODUCT(--(INDEX(Matrix!$C$5:$EV$304,0,$B48)&gt;0),--(INDEX(Matrix!$C$5:$EV$304,0,ED$3)&gt;0)))</f>
        <v/>
      </c>
      <c r="EE48" s="12" t="str">
        <f aca="false">IF(OR($A48="",EE$4=""),"",SUMPRODUCT(--(INDEX(Matrix!$C$5:$EV$304,0,$B48)&gt;0),--(INDEX(Matrix!$C$5:$EV$304,0,EE$3)&gt;0)))</f>
        <v/>
      </c>
      <c r="EF48" s="12" t="str">
        <f aca="false">IF(OR($A48="",EF$4=""),"",SUMPRODUCT(--(INDEX(Matrix!$C$5:$EV$304,0,$B48)&gt;0),--(INDEX(Matrix!$C$5:$EV$304,0,EF$3)&gt;0)))</f>
        <v/>
      </c>
      <c r="EG48" s="12" t="str">
        <f aca="false">IF(OR($A48="",EG$4=""),"",SUMPRODUCT(--(INDEX(Matrix!$C$5:$EV$304,0,$B48)&gt;0),--(INDEX(Matrix!$C$5:$EV$304,0,EG$3)&gt;0)))</f>
        <v/>
      </c>
      <c r="EH48" s="12" t="str">
        <f aca="false">IF(OR($A48="",EH$4=""),"",SUMPRODUCT(--(INDEX(Matrix!$C$5:$EV$304,0,$B48)&gt;0),--(INDEX(Matrix!$C$5:$EV$304,0,EH$3)&gt;0)))</f>
        <v/>
      </c>
      <c r="EI48" s="12" t="str">
        <f aca="false">IF(OR($A48="",EI$4=""),"",SUMPRODUCT(--(INDEX(Matrix!$C$5:$EV$304,0,$B48)&gt;0),--(INDEX(Matrix!$C$5:$EV$304,0,EI$3)&gt;0)))</f>
        <v/>
      </c>
      <c r="EJ48" s="12" t="str">
        <f aca="false">IF(OR($A48="",EJ$4=""),"",SUMPRODUCT(--(INDEX(Matrix!$C$5:$EV$304,0,$B48)&gt;0),--(INDEX(Matrix!$C$5:$EV$304,0,EJ$3)&gt;0)))</f>
        <v/>
      </c>
      <c r="EK48" s="12" t="str">
        <f aca="false">IF(OR($A48="",EK$4=""),"",SUMPRODUCT(--(INDEX(Matrix!$C$5:$EV$304,0,$B48)&gt;0),--(INDEX(Matrix!$C$5:$EV$304,0,EK$3)&gt;0)))</f>
        <v/>
      </c>
      <c r="EL48" s="12" t="str">
        <f aca="false">IF(OR($A48="",EL$4=""),"",SUMPRODUCT(--(INDEX(Matrix!$C$5:$EV$304,0,$B48)&gt;0),--(INDEX(Matrix!$C$5:$EV$304,0,EL$3)&gt;0)))</f>
        <v/>
      </c>
      <c r="EM48" s="12" t="str">
        <f aca="false">IF(OR($A48="",EM$4=""),"",SUMPRODUCT(--(INDEX(Matrix!$C$5:$EV$304,0,$B48)&gt;0),--(INDEX(Matrix!$C$5:$EV$304,0,EM$3)&gt;0)))</f>
        <v/>
      </c>
      <c r="EN48" s="12" t="str">
        <f aca="false">IF(OR($A48="",EN$4=""),"",SUMPRODUCT(--(INDEX(Matrix!$C$5:$EV$304,0,$B48)&gt;0),--(INDEX(Matrix!$C$5:$EV$304,0,EN$3)&gt;0)))</f>
        <v/>
      </c>
      <c r="EO48" s="12" t="str">
        <f aca="false">IF(OR($A48="",EO$4=""),"",SUMPRODUCT(--(INDEX(Matrix!$C$5:$EV$304,0,$B48)&gt;0),--(INDEX(Matrix!$C$5:$EV$304,0,EO$3)&gt;0)))</f>
        <v/>
      </c>
      <c r="EP48" s="12" t="str">
        <f aca="false">IF(OR($A48="",EP$4=""),"",SUMPRODUCT(--(INDEX(Matrix!$C$5:$EV$304,0,$B48)&gt;0),--(INDEX(Matrix!$C$5:$EV$304,0,EP$3)&gt;0)))</f>
        <v/>
      </c>
      <c r="EQ48" s="12" t="str">
        <f aca="false">IF(OR($A48="",EQ$4=""),"",SUMPRODUCT(--(INDEX(Matrix!$C$5:$EV$304,0,$B48)&gt;0),--(INDEX(Matrix!$C$5:$EV$304,0,EQ$3)&gt;0)))</f>
        <v/>
      </c>
      <c r="ER48" s="12" t="str">
        <f aca="false">IF(OR($A48="",ER$4=""),"",SUMPRODUCT(--(INDEX(Matrix!$C$5:$EV$304,0,$B48)&gt;0),--(INDEX(Matrix!$C$5:$EV$304,0,ER$3)&gt;0)))</f>
        <v/>
      </c>
      <c r="ES48" s="12" t="str">
        <f aca="false">IF(OR($A48="",ES$4=""),"",SUMPRODUCT(--(INDEX(Matrix!$C$5:$EV$304,0,$B48)&gt;0),--(INDEX(Matrix!$C$5:$EV$304,0,ES$3)&gt;0)))</f>
        <v/>
      </c>
      <c r="ET48" s="12" t="str">
        <f aca="false">IF(OR($A48="",ET$4=""),"",SUMPRODUCT(--(INDEX(Matrix!$C$5:$EV$304,0,$B48)&gt;0),--(INDEX(Matrix!$C$5:$EV$304,0,ET$3)&gt;0)))</f>
        <v/>
      </c>
      <c r="EU48" s="12" t="str">
        <f aca="false">IF(OR($A48="",EU$4=""),"",SUMPRODUCT(--(INDEX(Matrix!$C$5:$EV$304,0,$B48)&gt;0),--(INDEX(Matrix!$C$5:$EV$304,0,EU$3)&gt;0)))</f>
        <v/>
      </c>
      <c r="EV48" s="12" t="str">
        <f aca="false">IF(OR($A48="",EV$4=""),"",SUMPRODUCT(--(INDEX(Matrix!$C$5:$EV$304,0,$B48)&gt;0),--(INDEX(Matrix!$C$5:$EV$304,0,EV$3)&gt;0)))</f>
        <v/>
      </c>
    </row>
    <row r="49" customFormat="false" ht="15" hidden="false" customHeight="false" outlineLevel="0" collapsed="false">
      <c r="A49" s="6" t="str">
        <f aca="false">IF(INDEX(Products!$A$2:$A$151,$B49)="","",INDEX(Products!$A$2:$A$151,$B49))</f>
        <v>Flusip-C</v>
      </c>
      <c r="B49" s="23" t="n">
        <v>45</v>
      </c>
      <c r="C49" s="12" t="n">
        <f aca="false">IF(OR($A49="",C$4=""),"",SUMPRODUCT(--(INDEX(Matrix!$C$5:$EV$304,0,$B49)&gt;0),--(INDEX(Matrix!$C$5:$EV$304,0,C$3)&gt;0)))</f>
        <v>0</v>
      </c>
      <c r="D49" s="12" t="n">
        <f aca="false">IF(OR($A49="",D$4=""),"",SUMPRODUCT(--(INDEX(Matrix!$C$5:$EV$304,0,$B49)&gt;0),--(INDEX(Matrix!$C$5:$EV$304,0,D$3)&gt;0)))</f>
        <v>0</v>
      </c>
      <c r="E49" s="12" t="n">
        <f aca="false">IF(OR($A49="",E$4=""),"",SUMPRODUCT(--(INDEX(Matrix!$C$5:$EV$304,0,$B49)&gt;0),--(INDEX(Matrix!$C$5:$EV$304,0,E$3)&gt;0)))</f>
        <v>0</v>
      </c>
      <c r="F49" s="12" t="n">
        <f aca="false">IF(OR($A49="",F$4=""),"",SUMPRODUCT(--(INDEX(Matrix!$C$5:$EV$304,0,$B49)&gt;0),--(INDEX(Matrix!$C$5:$EV$304,0,F$3)&gt;0)))</f>
        <v>0</v>
      </c>
      <c r="G49" s="12" t="n">
        <f aca="false">IF(OR($A49="",G$4=""),"",SUMPRODUCT(--(INDEX(Matrix!$C$5:$EV$304,0,$B49)&gt;0),--(INDEX(Matrix!$C$5:$EV$304,0,G$3)&gt;0)))</f>
        <v>0</v>
      </c>
      <c r="H49" s="12" t="n">
        <f aca="false">IF(OR($A49="",H$4=""),"",SUMPRODUCT(--(INDEX(Matrix!$C$5:$EV$304,0,$B49)&gt;0),--(INDEX(Matrix!$C$5:$EV$304,0,H$3)&gt;0)))</f>
        <v>0</v>
      </c>
      <c r="I49" s="12" t="n">
        <f aca="false">IF(OR($A49="",I$4=""),"",SUMPRODUCT(--(INDEX(Matrix!$C$5:$EV$304,0,$B49)&gt;0),--(INDEX(Matrix!$C$5:$EV$304,0,I$3)&gt;0)))</f>
        <v>0</v>
      </c>
      <c r="J49" s="12" t="n">
        <f aca="false">IF(OR($A49="",J$4=""),"",SUMPRODUCT(--(INDEX(Matrix!$C$5:$EV$304,0,$B49)&gt;0),--(INDEX(Matrix!$C$5:$EV$304,0,J$3)&gt;0)))</f>
        <v>0</v>
      </c>
      <c r="K49" s="12" t="n">
        <f aca="false">IF(OR($A49="",K$4=""),"",SUMPRODUCT(--(INDEX(Matrix!$C$5:$EV$304,0,$B49)&gt;0),--(INDEX(Matrix!$C$5:$EV$304,0,K$3)&gt;0)))</f>
        <v>0</v>
      </c>
      <c r="L49" s="12" t="n">
        <f aca="false">IF(OR($A49="",L$4=""),"",SUMPRODUCT(--(INDEX(Matrix!$C$5:$EV$304,0,$B49)&gt;0),--(INDEX(Matrix!$C$5:$EV$304,0,L$3)&gt;0)))</f>
        <v>0</v>
      </c>
      <c r="M49" s="12" t="n">
        <f aca="false">IF(OR($A49="",M$4=""),"",SUMPRODUCT(--(INDEX(Matrix!$C$5:$EV$304,0,$B49)&gt;0),--(INDEX(Matrix!$C$5:$EV$304,0,M$3)&gt;0)))</f>
        <v>0</v>
      </c>
      <c r="N49" s="12" t="n">
        <f aca="false">IF(OR($A49="",N$4=""),"",SUMPRODUCT(--(INDEX(Matrix!$C$5:$EV$304,0,$B49)&gt;0),--(INDEX(Matrix!$C$5:$EV$304,0,N$3)&gt;0)))</f>
        <v>0</v>
      </c>
      <c r="O49" s="12" t="n">
        <f aca="false">IF(OR($A49="",O$4=""),"",SUMPRODUCT(--(INDEX(Matrix!$C$5:$EV$304,0,$B49)&gt;0),--(INDEX(Matrix!$C$5:$EV$304,0,O$3)&gt;0)))</f>
        <v>0</v>
      </c>
      <c r="P49" s="12" t="n">
        <f aca="false">IF(OR($A49="",P$4=""),"",SUMPRODUCT(--(INDEX(Matrix!$C$5:$EV$304,0,$B49)&gt;0),--(INDEX(Matrix!$C$5:$EV$304,0,P$3)&gt;0)))</f>
        <v>0</v>
      </c>
      <c r="Q49" s="12" t="n">
        <f aca="false">IF(OR($A49="",Q$4=""),"",SUMPRODUCT(--(INDEX(Matrix!$C$5:$EV$304,0,$B49)&gt;0),--(INDEX(Matrix!$C$5:$EV$304,0,Q$3)&gt;0)))</f>
        <v>0</v>
      </c>
      <c r="R49" s="12" t="n">
        <f aca="false">IF(OR($A49="",R$4=""),"",SUMPRODUCT(--(INDEX(Matrix!$C$5:$EV$304,0,$B49)&gt;0),--(INDEX(Matrix!$C$5:$EV$304,0,R$3)&gt;0)))</f>
        <v>0</v>
      </c>
      <c r="S49" s="12" t="n">
        <f aca="false">IF(OR($A49="",S$4=""),"",SUMPRODUCT(--(INDEX(Matrix!$C$5:$EV$304,0,$B49)&gt;0),--(INDEX(Matrix!$C$5:$EV$304,0,S$3)&gt;0)))</f>
        <v>0</v>
      </c>
      <c r="T49" s="12" t="n">
        <f aca="false">IF(OR($A49="",T$4=""),"",SUMPRODUCT(--(INDEX(Matrix!$C$5:$EV$304,0,$B49)&gt;0),--(INDEX(Matrix!$C$5:$EV$304,0,T$3)&gt;0)))</f>
        <v>0</v>
      </c>
      <c r="U49" s="12" t="n">
        <f aca="false">IF(OR($A49="",U$4=""),"",SUMPRODUCT(--(INDEX(Matrix!$C$5:$EV$304,0,$B49)&gt;0),--(INDEX(Matrix!$C$5:$EV$304,0,U$3)&gt;0)))</f>
        <v>0</v>
      </c>
      <c r="V49" s="12" t="n">
        <f aca="false">IF(OR($A49="",V$4=""),"",SUMPRODUCT(--(INDEX(Matrix!$C$5:$EV$304,0,$B49)&gt;0),--(INDEX(Matrix!$C$5:$EV$304,0,V$3)&gt;0)))</f>
        <v>0</v>
      </c>
      <c r="W49" s="12" t="n">
        <f aca="false">IF(OR($A49="",W$4=""),"",SUMPRODUCT(--(INDEX(Matrix!$C$5:$EV$304,0,$B49)&gt;0),--(INDEX(Matrix!$C$5:$EV$304,0,W$3)&gt;0)))</f>
        <v>0</v>
      </c>
      <c r="X49" s="12" t="n">
        <f aca="false">IF(OR($A49="",X$4=""),"",SUMPRODUCT(--(INDEX(Matrix!$C$5:$EV$304,0,$B49)&gt;0),--(INDEX(Matrix!$C$5:$EV$304,0,X$3)&gt;0)))</f>
        <v>0</v>
      </c>
      <c r="Y49" s="12" t="n">
        <f aca="false">IF(OR($A49="",Y$4=""),"",SUMPRODUCT(--(INDEX(Matrix!$C$5:$EV$304,0,$B49)&gt;0),--(INDEX(Matrix!$C$5:$EV$304,0,Y$3)&gt;0)))</f>
        <v>0</v>
      </c>
      <c r="Z49" s="12" t="n">
        <f aca="false">IF(OR($A49="",Z$4=""),"",SUMPRODUCT(--(INDEX(Matrix!$C$5:$EV$304,0,$B49)&gt;0),--(INDEX(Matrix!$C$5:$EV$304,0,Z$3)&gt;0)))</f>
        <v>0</v>
      </c>
      <c r="AA49" s="12" t="n">
        <f aca="false">IF(OR($A49="",AA$4=""),"",SUMPRODUCT(--(INDEX(Matrix!$C$5:$EV$304,0,$B49)&gt;0),--(INDEX(Matrix!$C$5:$EV$304,0,AA$3)&gt;0)))</f>
        <v>0</v>
      </c>
      <c r="AB49" s="12" t="n">
        <f aca="false">IF(OR($A49="",AB$4=""),"",SUMPRODUCT(--(INDEX(Matrix!$C$5:$EV$304,0,$B49)&gt;0),--(INDEX(Matrix!$C$5:$EV$304,0,AB$3)&gt;0)))</f>
        <v>0</v>
      </c>
      <c r="AC49" s="12" t="n">
        <f aca="false">IF(OR($A49="",AC$4=""),"",SUMPRODUCT(--(INDEX(Matrix!$C$5:$EV$304,0,$B49)&gt;0),--(INDEX(Matrix!$C$5:$EV$304,0,AC$3)&gt;0)))</f>
        <v>0</v>
      </c>
      <c r="AD49" s="12" t="n">
        <f aca="false">IF(OR($A49="",AD$4=""),"",SUMPRODUCT(--(INDEX(Matrix!$C$5:$EV$304,0,$B49)&gt;0),--(INDEX(Matrix!$C$5:$EV$304,0,AD$3)&gt;0)))</f>
        <v>0</v>
      </c>
      <c r="AE49" s="12" t="n">
        <f aca="false">IF(OR($A49="",AE$4=""),"",SUMPRODUCT(--(INDEX(Matrix!$C$5:$EV$304,0,$B49)&gt;0),--(INDEX(Matrix!$C$5:$EV$304,0,AE$3)&gt;0)))</f>
        <v>0</v>
      </c>
      <c r="AF49" s="12" t="n">
        <f aca="false">IF(OR($A49="",AF$4=""),"",SUMPRODUCT(--(INDEX(Matrix!$C$5:$EV$304,0,$B49)&gt;0),--(INDEX(Matrix!$C$5:$EV$304,0,AF$3)&gt;0)))</f>
        <v>0</v>
      </c>
      <c r="AG49" s="12" t="n">
        <f aca="false">IF(OR($A49="",AG$4=""),"",SUMPRODUCT(--(INDEX(Matrix!$C$5:$EV$304,0,$B49)&gt;0),--(INDEX(Matrix!$C$5:$EV$304,0,AG$3)&gt;0)))</f>
        <v>0</v>
      </c>
      <c r="AH49" s="12" t="n">
        <f aca="false">IF(OR($A49="",AH$4=""),"",SUMPRODUCT(--(INDEX(Matrix!$C$5:$EV$304,0,$B49)&gt;0),--(INDEX(Matrix!$C$5:$EV$304,0,AH$3)&gt;0)))</f>
        <v>0</v>
      </c>
      <c r="AI49" s="12" t="n">
        <f aca="false">IF(OR($A49="",AI$4=""),"",SUMPRODUCT(--(INDEX(Matrix!$C$5:$EV$304,0,$B49)&gt;0),--(INDEX(Matrix!$C$5:$EV$304,0,AI$3)&gt;0)))</f>
        <v>0</v>
      </c>
      <c r="AJ49" s="12" t="n">
        <f aca="false">IF(OR($A49="",AJ$4=""),"",SUMPRODUCT(--(INDEX(Matrix!$C$5:$EV$304,0,$B49)&gt;0),--(INDEX(Matrix!$C$5:$EV$304,0,AJ$3)&gt;0)))</f>
        <v>0</v>
      </c>
      <c r="AK49" s="12" t="n">
        <f aca="false">IF(OR($A49="",AK$4=""),"",SUMPRODUCT(--(INDEX(Matrix!$C$5:$EV$304,0,$B49)&gt;0),--(INDEX(Matrix!$C$5:$EV$304,0,AK$3)&gt;0)))</f>
        <v>0</v>
      </c>
      <c r="AL49" s="12" t="n">
        <f aca="false">IF(OR($A49="",AL$4=""),"",SUMPRODUCT(--(INDEX(Matrix!$C$5:$EV$304,0,$B49)&gt;0),--(INDEX(Matrix!$C$5:$EV$304,0,AL$3)&gt;0)))</f>
        <v>0</v>
      </c>
      <c r="AM49" s="12" t="n">
        <f aca="false">IF(OR($A49="",AM$4=""),"",SUMPRODUCT(--(INDEX(Matrix!$C$5:$EV$304,0,$B49)&gt;0),--(INDEX(Matrix!$C$5:$EV$304,0,AM$3)&gt;0)))</f>
        <v>0</v>
      </c>
      <c r="AN49" s="12" t="n">
        <f aca="false">IF(OR($A49="",AN$4=""),"",SUMPRODUCT(--(INDEX(Matrix!$C$5:$EV$304,0,$B49)&gt;0),--(INDEX(Matrix!$C$5:$EV$304,0,AN$3)&gt;0)))</f>
        <v>0</v>
      </c>
      <c r="AO49" s="12" t="n">
        <f aca="false">IF(OR($A49="",AO$4=""),"",SUMPRODUCT(--(INDEX(Matrix!$C$5:$EV$304,0,$B49)&gt;0),--(INDEX(Matrix!$C$5:$EV$304,0,AO$3)&gt;0)))</f>
        <v>0</v>
      </c>
      <c r="AP49" s="12" t="n">
        <f aca="false">IF(OR($A49="",AP$4=""),"",SUMPRODUCT(--(INDEX(Matrix!$C$5:$EV$304,0,$B49)&gt;0),--(INDEX(Matrix!$C$5:$EV$304,0,AP$3)&gt;0)))</f>
        <v>0</v>
      </c>
      <c r="AQ49" s="12" t="n">
        <f aca="false">IF(OR($A49="",AQ$4=""),"",SUMPRODUCT(--(INDEX(Matrix!$C$5:$EV$304,0,$B49)&gt;0),--(INDEX(Matrix!$C$5:$EV$304,0,AQ$3)&gt;0)))</f>
        <v>0</v>
      </c>
      <c r="AR49" s="12" t="n">
        <f aca="false">IF(OR($A49="",AR$4=""),"",SUMPRODUCT(--(INDEX(Matrix!$C$5:$EV$304,0,$B49)&gt;0),--(INDEX(Matrix!$C$5:$EV$304,0,AR$3)&gt;0)))</f>
        <v>0</v>
      </c>
      <c r="AS49" s="12" t="n">
        <f aca="false">IF(OR($A49="",AS$4=""),"",SUMPRODUCT(--(INDEX(Matrix!$C$5:$EV$304,0,$B49)&gt;0),--(INDEX(Matrix!$C$5:$EV$304,0,AS$3)&gt;0)))</f>
        <v>0</v>
      </c>
      <c r="AT49" s="12" t="n">
        <f aca="false">IF(OR($A49="",AT$4=""),"",SUMPRODUCT(--(INDEX(Matrix!$C$5:$EV$304,0,$B49)&gt;0),--(INDEX(Matrix!$C$5:$EV$304,0,AT$3)&gt;0)))</f>
        <v>0</v>
      </c>
      <c r="AU49" s="12" t="n">
        <f aca="false">IF(OR($A49="",AU$4=""),"",SUMPRODUCT(--(INDEX(Matrix!$C$5:$EV$304,0,$B49)&gt;0),--(INDEX(Matrix!$C$5:$EV$304,0,AU$3)&gt;0)))</f>
        <v>0</v>
      </c>
      <c r="AV49" s="12" t="n">
        <f aca="false">IF(OR($A49="",AV$4=""),"",SUMPRODUCT(--(INDEX(Matrix!$C$5:$EV$304,0,$B49)&gt;0),--(INDEX(Matrix!$C$5:$EV$304,0,AV$3)&gt;0)))</f>
        <v>0</v>
      </c>
      <c r="AW49" s="12" t="n">
        <f aca="false">IF(OR($A49="",AW$4=""),"",SUMPRODUCT(--(INDEX(Matrix!$C$5:$EV$304,0,$B49)&gt;0),--(INDEX(Matrix!$C$5:$EV$304,0,AW$3)&gt;0)))</f>
        <v>0</v>
      </c>
      <c r="AX49" s="12" t="n">
        <f aca="false">IF(OR($A49="",AX$4=""),"",SUMPRODUCT(--(INDEX(Matrix!$C$5:$EV$304,0,$B49)&gt;0),--(INDEX(Matrix!$C$5:$EV$304,0,AX$3)&gt;0)))</f>
        <v>0</v>
      </c>
      <c r="AY49" s="12" t="n">
        <f aca="false">IF(OR($A49="",AY$4=""),"",SUMPRODUCT(--(INDEX(Matrix!$C$5:$EV$304,0,$B49)&gt;0),--(INDEX(Matrix!$C$5:$EV$304,0,AY$3)&gt;0)))</f>
        <v>0</v>
      </c>
      <c r="AZ49" s="12" t="n">
        <f aca="false">IF(OR($A49="",AZ$4=""),"",SUMPRODUCT(--(INDEX(Matrix!$C$5:$EV$304,0,$B49)&gt;0),--(INDEX(Matrix!$C$5:$EV$304,0,AZ$3)&gt;0)))</f>
        <v>0</v>
      </c>
      <c r="BA49" s="12" t="n">
        <f aca="false">IF(OR($A49="",BA$4=""),"",SUMPRODUCT(--(INDEX(Matrix!$C$5:$EV$304,0,$B49)&gt;0),--(INDEX(Matrix!$C$5:$EV$304,0,BA$3)&gt;0)))</f>
        <v>0</v>
      </c>
      <c r="BB49" s="12" t="n">
        <f aca="false">IF(OR($A49="",BB$4=""),"",SUMPRODUCT(--(INDEX(Matrix!$C$5:$EV$304,0,$B49)&gt;0),--(INDEX(Matrix!$C$5:$EV$304,0,BB$3)&gt;0)))</f>
        <v>0</v>
      </c>
      <c r="BC49" s="12" t="n">
        <f aca="false">IF(OR($A49="",BC$4=""),"",SUMPRODUCT(--(INDEX(Matrix!$C$5:$EV$304,0,$B49)&gt;0),--(INDEX(Matrix!$C$5:$EV$304,0,BC$3)&gt;0)))</f>
        <v>0</v>
      </c>
      <c r="BD49" s="12" t="n">
        <f aca="false">IF(OR($A49="",BD$4=""),"",SUMPRODUCT(--(INDEX(Matrix!$C$5:$EV$304,0,$B49)&gt;0),--(INDEX(Matrix!$C$5:$EV$304,0,BD$3)&gt;0)))</f>
        <v>0</v>
      </c>
      <c r="BE49" s="12" t="n">
        <f aca="false">IF(OR($A49="",BE$4=""),"",SUMPRODUCT(--(INDEX(Matrix!$C$5:$EV$304,0,$B49)&gt;0),--(INDEX(Matrix!$C$5:$EV$304,0,BE$3)&gt;0)))</f>
        <v>0</v>
      </c>
      <c r="BF49" s="12" t="n">
        <f aca="false">IF(OR($A49="",BF$4=""),"",SUMPRODUCT(--(INDEX(Matrix!$C$5:$EV$304,0,$B49)&gt;0),--(INDEX(Matrix!$C$5:$EV$304,0,BF$3)&gt;0)))</f>
        <v>0</v>
      </c>
      <c r="BG49" s="12" t="n">
        <f aca="false">IF(OR($A49="",BG$4=""),"",SUMPRODUCT(--(INDEX(Matrix!$C$5:$EV$304,0,$B49)&gt;0),--(INDEX(Matrix!$C$5:$EV$304,0,BG$3)&gt;0)))</f>
        <v>0</v>
      </c>
      <c r="BH49" s="12" t="n">
        <f aca="false">IF(OR($A49="",BH$4=""),"",SUMPRODUCT(--(INDEX(Matrix!$C$5:$EV$304,0,$B49)&gt;0),--(INDEX(Matrix!$C$5:$EV$304,0,BH$3)&gt;0)))</f>
        <v>0</v>
      </c>
      <c r="BI49" s="12" t="n">
        <f aca="false">IF(OR($A49="",BI$4=""),"",SUMPRODUCT(--(INDEX(Matrix!$C$5:$EV$304,0,$B49)&gt;0),--(INDEX(Matrix!$C$5:$EV$304,0,BI$3)&gt;0)))</f>
        <v>0</v>
      </c>
      <c r="BJ49" s="12" t="n">
        <f aca="false">IF(OR($A49="",BJ$4=""),"",SUMPRODUCT(--(INDEX(Matrix!$C$5:$EV$304,0,$B49)&gt;0),--(INDEX(Matrix!$C$5:$EV$304,0,BJ$3)&gt;0)))</f>
        <v>0</v>
      </c>
      <c r="BK49" s="12" t="n">
        <f aca="false">IF(OR($A49="",BK$4=""),"",SUMPRODUCT(--(INDEX(Matrix!$C$5:$EV$304,0,$B49)&gt;0),--(INDEX(Matrix!$C$5:$EV$304,0,BK$3)&gt;0)))</f>
        <v>0</v>
      </c>
      <c r="BL49" s="12" t="n">
        <f aca="false">IF(OR($A49="",BL$4=""),"",SUMPRODUCT(--(INDEX(Matrix!$C$5:$EV$304,0,$B49)&gt;0),--(INDEX(Matrix!$C$5:$EV$304,0,BL$3)&gt;0)))</f>
        <v>0</v>
      </c>
      <c r="BM49" s="12" t="n">
        <f aca="false">IF(OR($A49="",BM$4=""),"",SUMPRODUCT(--(INDEX(Matrix!$C$5:$EV$304,0,$B49)&gt;0),--(INDEX(Matrix!$C$5:$EV$304,0,BM$3)&gt;0)))</f>
        <v>0</v>
      </c>
      <c r="BN49" s="12" t="n">
        <f aca="false">IF(OR($A49="",BN$4=""),"",SUMPRODUCT(--(INDEX(Matrix!$C$5:$EV$304,0,$B49)&gt;0),--(INDEX(Matrix!$C$5:$EV$304,0,BN$3)&gt;0)))</f>
        <v>0</v>
      </c>
      <c r="BO49" s="12" t="n">
        <f aca="false">IF(OR($A49="",BO$4=""),"",SUMPRODUCT(--(INDEX(Matrix!$C$5:$EV$304,0,$B49)&gt;0),--(INDEX(Matrix!$C$5:$EV$304,0,BO$3)&gt;0)))</f>
        <v>0</v>
      </c>
      <c r="BP49" s="12" t="n">
        <f aca="false">IF(OR($A49="",BP$4=""),"",SUMPRODUCT(--(INDEX(Matrix!$C$5:$EV$304,0,$B49)&gt;0),--(INDEX(Matrix!$C$5:$EV$304,0,BP$3)&gt;0)))</f>
        <v>0</v>
      </c>
      <c r="BQ49" s="12" t="n">
        <f aca="false">IF(OR($A49="",BQ$4=""),"",SUMPRODUCT(--(INDEX(Matrix!$C$5:$EV$304,0,$B49)&gt;0),--(INDEX(Matrix!$C$5:$EV$304,0,BQ$3)&gt;0)))</f>
        <v>0</v>
      </c>
      <c r="BR49" s="12" t="n">
        <f aca="false">IF(OR($A49="",BR$4=""),"",SUMPRODUCT(--(INDEX(Matrix!$C$5:$EV$304,0,$B49)&gt;0),--(INDEX(Matrix!$C$5:$EV$304,0,BR$3)&gt;0)))</f>
        <v>0</v>
      </c>
      <c r="BS49" s="12" t="n">
        <f aca="false">IF(OR($A49="",BS$4=""),"",SUMPRODUCT(--(INDEX(Matrix!$C$5:$EV$304,0,$B49)&gt;0),--(INDEX(Matrix!$C$5:$EV$304,0,BS$3)&gt;0)))</f>
        <v>0</v>
      </c>
      <c r="BT49" s="12" t="n">
        <f aca="false">IF(OR($A49="",BT$4=""),"",SUMPRODUCT(--(INDEX(Matrix!$C$5:$EV$304,0,$B49)&gt;0),--(INDEX(Matrix!$C$5:$EV$304,0,BT$3)&gt;0)))</f>
        <v>0</v>
      </c>
      <c r="BU49" s="12" t="n">
        <f aca="false">IF(OR($A49="",BU$4=""),"",SUMPRODUCT(--(INDEX(Matrix!$C$5:$EV$304,0,$B49)&gt;0),--(INDEX(Matrix!$C$5:$EV$304,0,BU$3)&gt;0)))</f>
        <v>0</v>
      </c>
      <c r="BV49" s="12" t="n">
        <f aca="false">IF(OR($A49="",BV$4=""),"",SUMPRODUCT(--(INDEX(Matrix!$C$5:$EV$304,0,$B49)&gt;0),--(INDEX(Matrix!$C$5:$EV$304,0,BV$3)&gt;0)))</f>
        <v>0</v>
      </c>
      <c r="BW49" s="12" t="n">
        <f aca="false">IF(OR($A49="",BW$4=""),"",SUMPRODUCT(--(INDEX(Matrix!$C$5:$EV$304,0,$B49)&gt;0),--(INDEX(Matrix!$C$5:$EV$304,0,BW$3)&gt;0)))</f>
        <v>0</v>
      </c>
      <c r="BX49" s="12" t="n">
        <f aca="false">IF(OR($A49="",BX$4=""),"",SUMPRODUCT(--(INDEX(Matrix!$C$5:$EV$304,0,$B49)&gt;0),--(INDEX(Matrix!$C$5:$EV$304,0,BX$3)&gt;0)))</f>
        <v>0</v>
      </c>
      <c r="BY49" s="12" t="n">
        <f aca="false">IF(OR($A49="",BY$4=""),"",SUMPRODUCT(--(INDEX(Matrix!$C$5:$EV$304,0,$B49)&gt;0),--(INDEX(Matrix!$C$5:$EV$304,0,BY$3)&gt;0)))</f>
        <v>0</v>
      </c>
      <c r="BZ49" s="12" t="n">
        <f aca="false">IF(OR($A49="",BZ$4=""),"",SUMPRODUCT(--(INDEX(Matrix!$C$5:$EV$304,0,$B49)&gt;0),--(INDEX(Matrix!$C$5:$EV$304,0,BZ$3)&gt;0)))</f>
        <v>0</v>
      </c>
      <c r="CA49" s="12" t="n">
        <f aca="false">IF(OR($A49="",CA$4=""),"",SUMPRODUCT(--(INDEX(Matrix!$C$5:$EV$304,0,$B49)&gt;0),--(INDEX(Matrix!$C$5:$EV$304,0,CA$3)&gt;0)))</f>
        <v>0</v>
      </c>
      <c r="CB49" s="12" t="n">
        <f aca="false">IF(OR($A49="",CB$4=""),"",SUMPRODUCT(--(INDEX(Matrix!$C$5:$EV$304,0,$B49)&gt;0),--(INDEX(Matrix!$C$5:$EV$304,0,CB$3)&gt;0)))</f>
        <v>0</v>
      </c>
      <c r="CC49" s="12" t="n">
        <f aca="false">IF(OR($A49="",CC$4=""),"",SUMPRODUCT(--(INDEX(Matrix!$C$5:$EV$304,0,$B49)&gt;0),--(INDEX(Matrix!$C$5:$EV$304,0,CC$3)&gt;0)))</f>
        <v>0</v>
      </c>
      <c r="CD49" s="12" t="n">
        <f aca="false">IF(OR($A49="",CD$4=""),"",SUMPRODUCT(--(INDEX(Matrix!$C$5:$EV$304,0,$B49)&gt;0),--(INDEX(Matrix!$C$5:$EV$304,0,CD$3)&gt;0)))</f>
        <v>0</v>
      </c>
      <c r="CE49" s="12" t="n">
        <f aca="false">IF(OR($A49="",CE$4=""),"",SUMPRODUCT(--(INDEX(Matrix!$C$5:$EV$304,0,$B49)&gt;0),--(INDEX(Matrix!$C$5:$EV$304,0,CE$3)&gt;0)))</f>
        <v>0</v>
      </c>
      <c r="CF49" s="12" t="n">
        <f aca="false">IF(OR($A49="",CF$4=""),"",SUMPRODUCT(--(INDEX(Matrix!$C$5:$EV$304,0,$B49)&gt;0),--(INDEX(Matrix!$C$5:$EV$304,0,CF$3)&gt;0)))</f>
        <v>0</v>
      </c>
      <c r="CG49" s="12" t="n">
        <f aca="false">IF(OR($A49="",CG$4=""),"",SUMPRODUCT(--(INDEX(Matrix!$C$5:$EV$304,0,$B49)&gt;0),--(INDEX(Matrix!$C$5:$EV$304,0,CG$3)&gt;0)))</f>
        <v>0</v>
      </c>
      <c r="CH49" s="12" t="n">
        <f aca="false">IF(OR($A49="",CH$4=""),"",SUMPRODUCT(--(INDEX(Matrix!$C$5:$EV$304,0,$B49)&gt;0),--(INDEX(Matrix!$C$5:$EV$304,0,CH$3)&gt;0)))</f>
        <v>0</v>
      </c>
      <c r="CI49" s="12" t="n">
        <f aca="false">IF(OR($A49="",CI$4=""),"",SUMPRODUCT(--(INDEX(Matrix!$C$5:$EV$304,0,$B49)&gt;0),--(INDEX(Matrix!$C$5:$EV$304,0,CI$3)&gt;0)))</f>
        <v>0</v>
      </c>
      <c r="CJ49" s="12" t="n">
        <f aca="false">IF(OR($A49="",CJ$4=""),"",SUMPRODUCT(--(INDEX(Matrix!$C$5:$EV$304,0,$B49)&gt;0),--(INDEX(Matrix!$C$5:$EV$304,0,CJ$3)&gt;0)))</f>
        <v>0</v>
      </c>
      <c r="CK49" s="12" t="n">
        <f aca="false">IF(OR($A49="",CK$4=""),"",SUMPRODUCT(--(INDEX(Matrix!$C$5:$EV$304,0,$B49)&gt;0),--(INDEX(Matrix!$C$5:$EV$304,0,CK$3)&gt;0)))</f>
        <v>0</v>
      </c>
      <c r="CL49" s="12" t="n">
        <f aca="false">IF(OR($A49="",CL$4=""),"",SUMPRODUCT(--(INDEX(Matrix!$C$5:$EV$304,0,$B49)&gt;0),--(INDEX(Matrix!$C$5:$EV$304,0,CL$3)&gt;0)))</f>
        <v>0</v>
      </c>
      <c r="CM49" s="12" t="n">
        <f aca="false">IF(OR($A49="",CM$4=""),"",SUMPRODUCT(--(INDEX(Matrix!$C$5:$EV$304,0,$B49)&gt;0),--(INDEX(Matrix!$C$5:$EV$304,0,CM$3)&gt;0)))</f>
        <v>0</v>
      </c>
      <c r="CN49" s="12" t="n">
        <f aca="false">IF(OR($A49="",CN$4=""),"",SUMPRODUCT(--(INDEX(Matrix!$C$5:$EV$304,0,$B49)&gt;0),--(INDEX(Matrix!$C$5:$EV$304,0,CN$3)&gt;0)))</f>
        <v>0</v>
      </c>
      <c r="CO49" s="12" t="n">
        <f aca="false">IF(OR($A49="",CO$4=""),"",SUMPRODUCT(--(INDEX(Matrix!$C$5:$EV$304,0,$B49)&gt;0),--(INDEX(Matrix!$C$5:$EV$304,0,CO$3)&gt;0)))</f>
        <v>0</v>
      </c>
      <c r="CP49" s="12" t="n">
        <f aca="false">IF(OR($A49="",CP$4=""),"",SUMPRODUCT(--(INDEX(Matrix!$C$5:$EV$304,0,$B49)&gt;0),--(INDEX(Matrix!$C$5:$EV$304,0,CP$3)&gt;0)))</f>
        <v>0</v>
      </c>
      <c r="CQ49" s="12" t="n">
        <f aca="false">IF(OR($A49="",CQ$4=""),"",SUMPRODUCT(--(INDEX(Matrix!$C$5:$EV$304,0,$B49)&gt;0),--(INDEX(Matrix!$C$5:$EV$304,0,CQ$3)&gt;0)))</f>
        <v>0</v>
      </c>
      <c r="CR49" s="12" t="n">
        <f aca="false">IF(OR($A49="",CR$4=""),"",SUMPRODUCT(--(INDEX(Matrix!$C$5:$EV$304,0,$B49)&gt;0),--(INDEX(Matrix!$C$5:$EV$304,0,CR$3)&gt;0)))</f>
        <v>0</v>
      </c>
      <c r="CS49" s="12" t="n">
        <f aca="false">IF(OR($A49="",CS$4=""),"",SUMPRODUCT(--(INDEX(Matrix!$C$5:$EV$304,0,$B49)&gt;0),--(INDEX(Matrix!$C$5:$EV$304,0,CS$3)&gt;0)))</f>
        <v>0</v>
      </c>
      <c r="CT49" s="12" t="n">
        <f aca="false">IF(OR($A49="",CT$4=""),"",SUMPRODUCT(--(INDEX(Matrix!$C$5:$EV$304,0,$B49)&gt;0),--(INDEX(Matrix!$C$5:$EV$304,0,CT$3)&gt;0)))</f>
        <v>0</v>
      </c>
      <c r="CU49" s="12" t="n">
        <f aca="false">IF(OR($A49="",CU$4=""),"",SUMPRODUCT(--(INDEX(Matrix!$C$5:$EV$304,0,$B49)&gt;0),--(INDEX(Matrix!$C$5:$EV$304,0,CU$3)&gt;0)))</f>
        <v>0</v>
      </c>
      <c r="CV49" s="12" t="n">
        <f aca="false">IF(OR($A49="",CV$4=""),"",SUMPRODUCT(--(INDEX(Matrix!$C$5:$EV$304,0,$B49)&gt;0),--(INDEX(Matrix!$C$5:$EV$304,0,CV$3)&gt;0)))</f>
        <v>0</v>
      </c>
      <c r="CW49" s="12" t="n">
        <f aca="false">IF(OR($A49="",CW$4=""),"",SUMPRODUCT(--(INDEX(Matrix!$C$5:$EV$304,0,$B49)&gt;0),--(INDEX(Matrix!$C$5:$EV$304,0,CW$3)&gt;0)))</f>
        <v>0</v>
      </c>
      <c r="CX49" s="12" t="n">
        <f aca="false">IF(OR($A49="",CX$4=""),"",SUMPRODUCT(--(INDEX(Matrix!$C$5:$EV$304,0,$B49)&gt;0),--(INDEX(Matrix!$C$5:$EV$304,0,CX$3)&gt;0)))</f>
        <v>0</v>
      </c>
      <c r="CY49" s="12" t="n">
        <f aca="false">IF(OR($A49="",CY$4=""),"",SUMPRODUCT(--(INDEX(Matrix!$C$5:$EV$304,0,$B49)&gt;0),--(INDEX(Matrix!$C$5:$EV$304,0,CY$3)&gt;0)))</f>
        <v>0</v>
      </c>
      <c r="CZ49" s="12" t="n">
        <f aca="false">IF(OR($A49="",CZ$4=""),"",SUMPRODUCT(--(INDEX(Matrix!$C$5:$EV$304,0,$B49)&gt;0),--(INDEX(Matrix!$C$5:$EV$304,0,CZ$3)&gt;0)))</f>
        <v>0</v>
      </c>
      <c r="DA49" s="12" t="n">
        <f aca="false">IF(OR($A49="",DA$4=""),"",SUMPRODUCT(--(INDEX(Matrix!$C$5:$EV$304,0,$B49)&gt;0),--(INDEX(Matrix!$C$5:$EV$304,0,DA$3)&gt;0)))</f>
        <v>0</v>
      </c>
      <c r="DB49" s="12" t="n">
        <f aca="false">IF(OR($A49="",DB$4=""),"",SUMPRODUCT(--(INDEX(Matrix!$C$5:$EV$304,0,$B49)&gt;0),--(INDEX(Matrix!$C$5:$EV$304,0,DB$3)&gt;0)))</f>
        <v>0</v>
      </c>
      <c r="DC49" s="12" t="n">
        <f aca="false">IF(OR($A49="",DC$4=""),"",SUMPRODUCT(--(INDEX(Matrix!$C$5:$EV$304,0,$B49)&gt;0),--(INDEX(Matrix!$C$5:$EV$304,0,DC$3)&gt;0)))</f>
        <v>0</v>
      </c>
      <c r="DD49" s="12" t="n">
        <f aca="false">IF(OR($A49="",DD$4=""),"",SUMPRODUCT(--(INDEX(Matrix!$C$5:$EV$304,0,$B49)&gt;0),--(INDEX(Matrix!$C$5:$EV$304,0,DD$3)&gt;0)))</f>
        <v>0</v>
      </c>
      <c r="DE49" s="12" t="str">
        <f aca="false">IF(OR($A49="",DE$4=""),"",SUMPRODUCT(--(INDEX(Matrix!$C$5:$EV$304,0,$B49)&gt;0),--(INDEX(Matrix!$C$5:$EV$304,0,DE$3)&gt;0)))</f>
        <v/>
      </c>
      <c r="DF49" s="12" t="str">
        <f aca="false">IF(OR($A49="",DF$4=""),"",SUMPRODUCT(--(INDEX(Matrix!$C$5:$EV$304,0,$B49)&gt;0),--(INDEX(Matrix!$C$5:$EV$304,0,DF$3)&gt;0)))</f>
        <v/>
      </c>
      <c r="DG49" s="12" t="str">
        <f aca="false">IF(OR($A49="",DG$4=""),"",SUMPRODUCT(--(INDEX(Matrix!$C$5:$EV$304,0,$B49)&gt;0),--(INDEX(Matrix!$C$5:$EV$304,0,DG$3)&gt;0)))</f>
        <v/>
      </c>
      <c r="DH49" s="12" t="str">
        <f aca="false">IF(OR($A49="",DH$4=""),"",SUMPRODUCT(--(INDEX(Matrix!$C$5:$EV$304,0,$B49)&gt;0),--(INDEX(Matrix!$C$5:$EV$304,0,DH$3)&gt;0)))</f>
        <v/>
      </c>
      <c r="DI49" s="12" t="str">
        <f aca="false">IF(OR($A49="",DI$4=""),"",SUMPRODUCT(--(INDEX(Matrix!$C$5:$EV$304,0,$B49)&gt;0),--(INDEX(Matrix!$C$5:$EV$304,0,DI$3)&gt;0)))</f>
        <v/>
      </c>
      <c r="DJ49" s="12" t="str">
        <f aca="false">IF(OR($A49="",DJ$4=""),"",SUMPRODUCT(--(INDEX(Matrix!$C$5:$EV$304,0,$B49)&gt;0),--(INDEX(Matrix!$C$5:$EV$304,0,DJ$3)&gt;0)))</f>
        <v/>
      </c>
      <c r="DK49" s="12" t="str">
        <f aca="false">IF(OR($A49="",DK$4=""),"",SUMPRODUCT(--(INDEX(Matrix!$C$5:$EV$304,0,$B49)&gt;0),--(INDEX(Matrix!$C$5:$EV$304,0,DK$3)&gt;0)))</f>
        <v/>
      </c>
      <c r="DL49" s="12" t="str">
        <f aca="false">IF(OR($A49="",DL$4=""),"",SUMPRODUCT(--(INDEX(Matrix!$C$5:$EV$304,0,$B49)&gt;0),--(INDEX(Matrix!$C$5:$EV$304,0,DL$3)&gt;0)))</f>
        <v/>
      </c>
      <c r="DM49" s="12" t="str">
        <f aca="false">IF(OR($A49="",DM$4=""),"",SUMPRODUCT(--(INDEX(Matrix!$C$5:$EV$304,0,$B49)&gt;0),--(INDEX(Matrix!$C$5:$EV$304,0,DM$3)&gt;0)))</f>
        <v/>
      </c>
      <c r="DN49" s="12" t="str">
        <f aca="false">IF(OR($A49="",DN$4=""),"",SUMPRODUCT(--(INDEX(Matrix!$C$5:$EV$304,0,$B49)&gt;0),--(INDEX(Matrix!$C$5:$EV$304,0,DN$3)&gt;0)))</f>
        <v/>
      </c>
      <c r="DO49" s="12" t="str">
        <f aca="false">IF(OR($A49="",DO$4=""),"",SUMPRODUCT(--(INDEX(Matrix!$C$5:$EV$304,0,$B49)&gt;0),--(INDEX(Matrix!$C$5:$EV$304,0,DO$3)&gt;0)))</f>
        <v/>
      </c>
      <c r="DP49" s="12" t="str">
        <f aca="false">IF(OR($A49="",DP$4=""),"",SUMPRODUCT(--(INDEX(Matrix!$C$5:$EV$304,0,$B49)&gt;0),--(INDEX(Matrix!$C$5:$EV$304,0,DP$3)&gt;0)))</f>
        <v/>
      </c>
      <c r="DQ49" s="12" t="str">
        <f aca="false">IF(OR($A49="",DQ$4=""),"",SUMPRODUCT(--(INDEX(Matrix!$C$5:$EV$304,0,$B49)&gt;0),--(INDEX(Matrix!$C$5:$EV$304,0,DQ$3)&gt;0)))</f>
        <v/>
      </c>
      <c r="DR49" s="12" t="str">
        <f aca="false">IF(OR($A49="",DR$4=""),"",SUMPRODUCT(--(INDEX(Matrix!$C$5:$EV$304,0,$B49)&gt;0),--(INDEX(Matrix!$C$5:$EV$304,0,DR$3)&gt;0)))</f>
        <v/>
      </c>
      <c r="DS49" s="12" t="str">
        <f aca="false">IF(OR($A49="",DS$4=""),"",SUMPRODUCT(--(INDEX(Matrix!$C$5:$EV$304,0,$B49)&gt;0),--(INDEX(Matrix!$C$5:$EV$304,0,DS$3)&gt;0)))</f>
        <v/>
      </c>
      <c r="DT49" s="12" t="str">
        <f aca="false">IF(OR($A49="",DT$4=""),"",SUMPRODUCT(--(INDEX(Matrix!$C$5:$EV$304,0,$B49)&gt;0),--(INDEX(Matrix!$C$5:$EV$304,0,DT$3)&gt;0)))</f>
        <v/>
      </c>
      <c r="DU49" s="12" t="str">
        <f aca="false">IF(OR($A49="",DU$4=""),"",SUMPRODUCT(--(INDEX(Matrix!$C$5:$EV$304,0,$B49)&gt;0),--(INDEX(Matrix!$C$5:$EV$304,0,DU$3)&gt;0)))</f>
        <v/>
      </c>
      <c r="DV49" s="12" t="str">
        <f aca="false">IF(OR($A49="",DV$4=""),"",SUMPRODUCT(--(INDEX(Matrix!$C$5:$EV$304,0,$B49)&gt;0),--(INDEX(Matrix!$C$5:$EV$304,0,DV$3)&gt;0)))</f>
        <v/>
      </c>
      <c r="DW49" s="12" t="str">
        <f aca="false">IF(OR($A49="",DW$4=""),"",SUMPRODUCT(--(INDEX(Matrix!$C$5:$EV$304,0,$B49)&gt;0),--(INDEX(Matrix!$C$5:$EV$304,0,DW$3)&gt;0)))</f>
        <v/>
      </c>
      <c r="DX49" s="12" t="str">
        <f aca="false">IF(OR($A49="",DX$4=""),"",SUMPRODUCT(--(INDEX(Matrix!$C$5:$EV$304,0,$B49)&gt;0),--(INDEX(Matrix!$C$5:$EV$304,0,DX$3)&gt;0)))</f>
        <v/>
      </c>
      <c r="DY49" s="12" t="str">
        <f aca="false">IF(OR($A49="",DY$4=""),"",SUMPRODUCT(--(INDEX(Matrix!$C$5:$EV$304,0,$B49)&gt;0),--(INDEX(Matrix!$C$5:$EV$304,0,DY$3)&gt;0)))</f>
        <v/>
      </c>
      <c r="DZ49" s="12" t="str">
        <f aca="false">IF(OR($A49="",DZ$4=""),"",SUMPRODUCT(--(INDEX(Matrix!$C$5:$EV$304,0,$B49)&gt;0),--(INDEX(Matrix!$C$5:$EV$304,0,DZ$3)&gt;0)))</f>
        <v/>
      </c>
      <c r="EA49" s="12" t="str">
        <f aca="false">IF(OR($A49="",EA$4=""),"",SUMPRODUCT(--(INDEX(Matrix!$C$5:$EV$304,0,$B49)&gt;0),--(INDEX(Matrix!$C$5:$EV$304,0,EA$3)&gt;0)))</f>
        <v/>
      </c>
      <c r="EB49" s="12" t="str">
        <f aca="false">IF(OR($A49="",EB$4=""),"",SUMPRODUCT(--(INDEX(Matrix!$C$5:$EV$304,0,$B49)&gt;0),--(INDEX(Matrix!$C$5:$EV$304,0,EB$3)&gt;0)))</f>
        <v/>
      </c>
      <c r="EC49" s="12" t="str">
        <f aca="false">IF(OR($A49="",EC$4=""),"",SUMPRODUCT(--(INDEX(Matrix!$C$5:$EV$304,0,$B49)&gt;0),--(INDEX(Matrix!$C$5:$EV$304,0,EC$3)&gt;0)))</f>
        <v/>
      </c>
      <c r="ED49" s="12" t="str">
        <f aca="false">IF(OR($A49="",ED$4=""),"",SUMPRODUCT(--(INDEX(Matrix!$C$5:$EV$304,0,$B49)&gt;0),--(INDEX(Matrix!$C$5:$EV$304,0,ED$3)&gt;0)))</f>
        <v/>
      </c>
      <c r="EE49" s="12" t="str">
        <f aca="false">IF(OR($A49="",EE$4=""),"",SUMPRODUCT(--(INDEX(Matrix!$C$5:$EV$304,0,$B49)&gt;0),--(INDEX(Matrix!$C$5:$EV$304,0,EE$3)&gt;0)))</f>
        <v/>
      </c>
      <c r="EF49" s="12" t="str">
        <f aca="false">IF(OR($A49="",EF$4=""),"",SUMPRODUCT(--(INDEX(Matrix!$C$5:$EV$304,0,$B49)&gt;0),--(INDEX(Matrix!$C$5:$EV$304,0,EF$3)&gt;0)))</f>
        <v/>
      </c>
      <c r="EG49" s="12" t="str">
        <f aca="false">IF(OR($A49="",EG$4=""),"",SUMPRODUCT(--(INDEX(Matrix!$C$5:$EV$304,0,$B49)&gt;0),--(INDEX(Matrix!$C$5:$EV$304,0,EG$3)&gt;0)))</f>
        <v/>
      </c>
      <c r="EH49" s="12" t="str">
        <f aca="false">IF(OR($A49="",EH$4=""),"",SUMPRODUCT(--(INDEX(Matrix!$C$5:$EV$304,0,$B49)&gt;0),--(INDEX(Matrix!$C$5:$EV$304,0,EH$3)&gt;0)))</f>
        <v/>
      </c>
      <c r="EI49" s="12" t="str">
        <f aca="false">IF(OR($A49="",EI$4=""),"",SUMPRODUCT(--(INDEX(Matrix!$C$5:$EV$304,0,$B49)&gt;0),--(INDEX(Matrix!$C$5:$EV$304,0,EI$3)&gt;0)))</f>
        <v/>
      </c>
      <c r="EJ49" s="12" t="str">
        <f aca="false">IF(OR($A49="",EJ$4=""),"",SUMPRODUCT(--(INDEX(Matrix!$C$5:$EV$304,0,$B49)&gt;0),--(INDEX(Matrix!$C$5:$EV$304,0,EJ$3)&gt;0)))</f>
        <v/>
      </c>
      <c r="EK49" s="12" t="str">
        <f aca="false">IF(OR($A49="",EK$4=""),"",SUMPRODUCT(--(INDEX(Matrix!$C$5:$EV$304,0,$B49)&gt;0),--(INDEX(Matrix!$C$5:$EV$304,0,EK$3)&gt;0)))</f>
        <v/>
      </c>
      <c r="EL49" s="12" t="str">
        <f aca="false">IF(OR($A49="",EL$4=""),"",SUMPRODUCT(--(INDEX(Matrix!$C$5:$EV$304,0,$B49)&gt;0),--(INDEX(Matrix!$C$5:$EV$304,0,EL$3)&gt;0)))</f>
        <v/>
      </c>
      <c r="EM49" s="12" t="str">
        <f aca="false">IF(OR($A49="",EM$4=""),"",SUMPRODUCT(--(INDEX(Matrix!$C$5:$EV$304,0,$B49)&gt;0),--(INDEX(Matrix!$C$5:$EV$304,0,EM$3)&gt;0)))</f>
        <v/>
      </c>
      <c r="EN49" s="12" t="str">
        <f aca="false">IF(OR($A49="",EN$4=""),"",SUMPRODUCT(--(INDEX(Matrix!$C$5:$EV$304,0,$B49)&gt;0),--(INDEX(Matrix!$C$5:$EV$304,0,EN$3)&gt;0)))</f>
        <v/>
      </c>
      <c r="EO49" s="12" t="str">
        <f aca="false">IF(OR($A49="",EO$4=""),"",SUMPRODUCT(--(INDEX(Matrix!$C$5:$EV$304,0,$B49)&gt;0),--(INDEX(Matrix!$C$5:$EV$304,0,EO$3)&gt;0)))</f>
        <v/>
      </c>
      <c r="EP49" s="12" t="str">
        <f aca="false">IF(OR($A49="",EP$4=""),"",SUMPRODUCT(--(INDEX(Matrix!$C$5:$EV$304,0,$B49)&gt;0),--(INDEX(Matrix!$C$5:$EV$304,0,EP$3)&gt;0)))</f>
        <v/>
      </c>
      <c r="EQ49" s="12" t="str">
        <f aca="false">IF(OR($A49="",EQ$4=""),"",SUMPRODUCT(--(INDEX(Matrix!$C$5:$EV$304,0,$B49)&gt;0),--(INDEX(Matrix!$C$5:$EV$304,0,EQ$3)&gt;0)))</f>
        <v/>
      </c>
      <c r="ER49" s="12" t="str">
        <f aca="false">IF(OR($A49="",ER$4=""),"",SUMPRODUCT(--(INDEX(Matrix!$C$5:$EV$304,0,$B49)&gt;0),--(INDEX(Matrix!$C$5:$EV$304,0,ER$3)&gt;0)))</f>
        <v/>
      </c>
      <c r="ES49" s="12" t="str">
        <f aca="false">IF(OR($A49="",ES$4=""),"",SUMPRODUCT(--(INDEX(Matrix!$C$5:$EV$304,0,$B49)&gt;0),--(INDEX(Matrix!$C$5:$EV$304,0,ES$3)&gt;0)))</f>
        <v/>
      </c>
      <c r="ET49" s="12" t="str">
        <f aca="false">IF(OR($A49="",ET$4=""),"",SUMPRODUCT(--(INDEX(Matrix!$C$5:$EV$304,0,$B49)&gt;0),--(INDEX(Matrix!$C$5:$EV$304,0,ET$3)&gt;0)))</f>
        <v/>
      </c>
      <c r="EU49" s="12" t="str">
        <f aca="false">IF(OR($A49="",EU$4=""),"",SUMPRODUCT(--(INDEX(Matrix!$C$5:$EV$304,0,$B49)&gt;0),--(INDEX(Matrix!$C$5:$EV$304,0,EU$3)&gt;0)))</f>
        <v/>
      </c>
      <c r="EV49" s="12" t="str">
        <f aca="false">IF(OR($A49="",EV$4=""),"",SUMPRODUCT(--(INDEX(Matrix!$C$5:$EV$304,0,$B49)&gt;0),--(INDEX(Matrix!$C$5:$EV$304,0,EV$3)&gt;0)))</f>
        <v/>
      </c>
    </row>
    <row r="50" customFormat="false" ht="15" hidden="false" customHeight="false" outlineLevel="0" collapsed="false">
      <c r="A50" s="6" t="str">
        <f aca="false">IF(INDEX(Products!$A$2:$A$151,$B50)="","",INDEX(Products!$A$2:$A$151,$B50))</f>
        <v>Empagliflozin 10 mg</v>
      </c>
      <c r="B50" s="23" t="n">
        <v>46</v>
      </c>
      <c r="C50" s="12" t="n">
        <f aca="false">IF(OR($A50="",C$4=""),"",SUMPRODUCT(--(INDEX(Matrix!$C$5:$EV$304,0,$B50)&gt;0),--(INDEX(Matrix!$C$5:$EV$304,0,C$3)&gt;0)))</f>
        <v>7</v>
      </c>
      <c r="D50" s="12" t="n">
        <f aca="false">IF(OR($A50="",D$4=""),"",SUMPRODUCT(--(INDEX(Matrix!$C$5:$EV$304,0,$B50)&gt;0),--(INDEX(Matrix!$C$5:$EV$304,0,D$3)&gt;0)))</f>
        <v>7</v>
      </c>
      <c r="E50" s="12" t="n">
        <f aca="false">IF(OR($A50="",E$4=""),"",SUMPRODUCT(--(INDEX(Matrix!$C$5:$EV$304,0,$B50)&gt;0),--(INDEX(Matrix!$C$5:$EV$304,0,E$3)&gt;0)))</f>
        <v>7</v>
      </c>
      <c r="F50" s="12" t="n">
        <f aca="false">IF(OR($A50="",F$4=""),"",SUMPRODUCT(--(INDEX(Matrix!$C$5:$EV$304,0,$B50)&gt;0),--(INDEX(Matrix!$C$5:$EV$304,0,F$3)&gt;0)))</f>
        <v>8</v>
      </c>
      <c r="G50" s="12" t="n">
        <f aca="false">IF(OR($A50="",G$4=""),"",SUMPRODUCT(--(INDEX(Matrix!$C$5:$EV$304,0,$B50)&gt;0),--(INDEX(Matrix!$C$5:$EV$304,0,G$3)&gt;0)))</f>
        <v>8</v>
      </c>
      <c r="H50" s="12" t="n">
        <f aca="false">IF(OR($A50="",H$4=""),"",SUMPRODUCT(--(INDEX(Matrix!$C$5:$EV$304,0,$B50)&gt;0),--(INDEX(Matrix!$C$5:$EV$304,0,H$3)&gt;0)))</f>
        <v>8</v>
      </c>
      <c r="I50" s="12" t="n">
        <f aca="false">IF(OR($A50="",I$4=""),"",SUMPRODUCT(--(INDEX(Matrix!$C$5:$EV$304,0,$B50)&gt;0),--(INDEX(Matrix!$C$5:$EV$304,0,I$3)&gt;0)))</f>
        <v>9</v>
      </c>
      <c r="J50" s="12" t="n">
        <f aca="false">IF(OR($A50="",J$4=""),"",SUMPRODUCT(--(INDEX(Matrix!$C$5:$EV$304,0,$B50)&gt;0),--(INDEX(Matrix!$C$5:$EV$304,0,J$3)&gt;0)))</f>
        <v>9</v>
      </c>
      <c r="K50" s="12" t="n">
        <f aca="false">IF(OR($A50="",K$4=""),"",SUMPRODUCT(--(INDEX(Matrix!$C$5:$EV$304,0,$B50)&gt;0),--(INDEX(Matrix!$C$5:$EV$304,0,K$3)&gt;0)))</f>
        <v>4</v>
      </c>
      <c r="L50" s="12" t="n">
        <f aca="false">IF(OR($A50="",L$4=""),"",SUMPRODUCT(--(INDEX(Matrix!$C$5:$EV$304,0,$B50)&gt;0),--(INDEX(Matrix!$C$5:$EV$304,0,L$3)&gt;0)))</f>
        <v>4</v>
      </c>
      <c r="M50" s="12" t="n">
        <f aca="false">IF(OR($A50="",M$4=""),"",SUMPRODUCT(--(INDEX(Matrix!$C$5:$EV$304,0,$B50)&gt;0),--(INDEX(Matrix!$C$5:$EV$304,0,M$3)&gt;0)))</f>
        <v>4</v>
      </c>
      <c r="N50" s="12" t="n">
        <f aca="false">IF(OR($A50="",N$4=""),"",SUMPRODUCT(--(INDEX(Matrix!$C$5:$EV$304,0,$B50)&gt;0),--(INDEX(Matrix!$C$5:$EV$304,0,N$3)&gt;0)))</f>
        <v>4</v>
      </c>
      <c r="O50" s="12" t="n">
        <f aca="false">IF(OR($A50="",O$4=""),"",SUMPRODUCT(--(INDEX(Matrix!$C$5:$EV$304,0,$B50)&gt;0),--(INDEX(Matrix!$C$5:$EV$304,0,O$3)&gt;0)))</f>
        <v>4</v>
      </c>
      <c r="P50" s="12" t="n">
        <f aca="false">IF(OR($A50="",P$4=""),"",SUMPRODUCT(--(INDEX(Matrix!$C$5:$EV$304,0,$B50)&gt;0),--(INDEX(Matrix!$C$5:$EV$304,0,P$3)&gt;0)))</f>
        <v>4</v>
      </c>
      <c r="Q50" s="12" t="n">
        <f aca="false">IF(OR($A50="",Q$4=""),"",SUMPRODUCT(--(INDEX(Matrix!$C$5:$EV$304,0,$B50)&gt;0),--(INDEX(Matrix!$C$5:$EV$304,0,Q$3)&gt;0)))</f>
        <v>4</v>
      </c>
      <c r="R50" s="12" t="n">
        <f aca="false">IF(OR($A50="",R$4=""),"",SUMPRODUCT(--(INDEX(Matrix!$C$5:$EV$304,0,$B50)&gt;0),--(INDEX(Matrix!$C$5:$EV$304,0,R$3)&gt;0)))</f>
        <v>4</v>
      </c>
      <c r="S50" s="12" t="n">
        <f aca="false">IF(OR($A50="",S$4=""),"",SUMPRODUCT(--(INDEX(Matrix!$C$5:$EV$304,0,$B50)&gt;0),--(INDEX(Matrix!$C$5:$EV$304,0,S$3)&gt;0)))</f>
        <v>4</v>
      </c>
      <c r="T50" s="12" t="n">
        <f aca="false">IF(OR($A50="",T$4=""),"",SUMPRODUCT(--(INDEX(Matrix!$C$5:$EV$304,0,$B50)&gt;0),--(INDEX(Matrix!$C$5:$EV$304,0,T$3)&gt;0)))</f>
        <v>4</v>
      </c>
      <c r="U50" s="12" t="n">
        <f aca="false">IF(OR($A50="",U$4=""),"",SUMPRODUCT(--(INDEX(Matrix!$C$5:$EV$304,0,$B50)&gt;0),--(INDEX(Matrix!$C$5:$EV$304,0,U$3)&gt;0)))</f>
        <v>0</v>
      </c>
      <c r="V50" s="12" t="n">
        <f aca="false">IF(OR($A50="",V$4=""),"",SUMPRODUCT(--(INDEX(Matrix!$C$5:$EV$304,0,$B50)&gt;0),--(INDEX(Matrix!$C$5:$EV$304,0,V$3)&gt;0)))</f>
        <v>0</v>
      </c>
      <c r="W50" s="12" t="n">
        <f aca="false">IF(OR($A50="",W$4=""),"",SUMPRODUCT(--(INDEX(Matrix!$C$5:$EV$304,0,$B50)&gt;0),--(INDEX(Matrix!$C$5:$EV$304,0,W$3)&gt;0)))</f>
        <v>6</v>
      </c>
      <c r="X50" s="12" t="n">
        <f aca="false">IF(OR($A50="",X$4=""),"",SUMPRODUCT(--(INDEX(Matrix!$C$5:$EV$304,0,$B50)&gt;0),--(INDEX(Matrix!$C$5:$EV$304,0,X$3)&gt;0)))</f>
        <v>6</v>
      </c>
      <c r="Y50" s="12" t="n">
        <f aca="false">IF(OR($A50="",Y$4=""),"",SUMPRODUCT(--(INDEX(Matrix!$C$5:$EV$304,0,$B50)&gt;0),--(INDEX(Matrix!$C$5:$EV$304,0,Y$3)&gt;0)))</f>
        <v>7</v>
      </c>
      <c r="Z50" s="12" t="n">
        <f aca="false">IF(OR($A50="",Z$4=""),"",SUMPRODUCT(--(INDEX(Matrix!$C$5:$EV$304,0,$B50)&gt;0),--(INDEX(Matrix!$C$5:$EV$304,0,Z$3)&gt;0)))</f>
        <v>8</v>
      </c>
      <c r="AA50" s="12" t="n">
        <f aca="false">IF(OR($A50="",AA$4=""),"",SUMPRODUCT(--(INDEX(Matrix!$C$5:$EV$304,0,$B50)&gt;0),--(INDEX(Matrix!$C$5:$EV$304,0,AA$3)&gt;0)))</f>
        <v>9</v>
      </c>
      <c r="AB50" s="12" t="n">
        <f aca="false">IF(OR($A50="",AB$4=""),"",SUMPRODUCT(--(INDEX(Matrix!$C$5:$EV$304,0,$B50)&gt;0),--(INDEX(Matrix!$C$5:$EV$304,0,AB$3)&gt;0)))</f>
        <v>1</v>
      </c>
      <c r="AC50" s="12" t="n">
        <f aca="false">IF(OR($A50="",AC$4=""),"",SUMPRODUCT(--(INDEX(Matrix!$C$5:$EV$304,0,$B50)&gt;0),--(INDEX(Matrix!$C$5:$EV$304,0,AC$3)&gt;0)))</f>
        <v>2</v>
      </c>
      <c r="AD50" s="12" t="n">
        <f aca="false">IF(OR($A50="",AD$4=""),"",SUMPRODUCT(--(INDEX(Matrix!$C$5:$EV$304,0,$B50)&gt;0),--(INDEX(Matrix!$C$5:$EV$304,0,AD$3)&gt;0)))</f>
        <v>0</v>
      </c>
      <c r="AE50" s="12" t="n">
        <f aca="false">IF(OR($A50="",AE$4=""),"",SUMPRODUCT(--(INDEX(Matrix!$C$5:$EV$304,0,$B50)&gt;0),--(INDEX(Matrix!$C$5:$EV$304,0,AE$3)&gt;0)))</f>
        <v>7</v>
      </c>
      <c r="AF50" s="12" t="n">
        <f aca="false">IF(OR($A50="",AF$4=""),"",SUMPRODUCT(--(INDEX(Matrix!$C$5:$EV$304,0,$B50)&gt;0),--(INDEX(Matrix!$C$5:$EV$304,0,AF$3)&gt;0)))</f>
        <v>7</v>
      </c>
      <c r="AG50" s="12" t="n">
        <f aca="false">IF(OR($A50="",AG$4=""),"",SUMPRODUCT(--(INDEX(Matrix!$C$5:$EV$304,0,$B50)&gt;0),--(INDEX(Matrix!$C$5:$EV$304,0,AG$3)&gt;0)))</f>
        <v>7</v>
      </c>
      <c r="AH50" s="12" t="n">
        <f aca="false">IF(OR($A50="",AH$4=""),"",SUMPRODUCT(--(INDEX(Matrix!$C$5:$EV$304,0,$B50)&gt;0),--(INDEX(Matrix!$C$5:$EV$304,0,AH$3)&gt;0)))</f>
        <v>7</v>
      </c>
      <c r="AI50" s="12" t="n">
        <f aca="false">IF(OR($A50="",AI$4=""),"",SUMPRODUCT(--(INDEX(Matrix!$C$5:$EV$304,0,$B50)&gt;0),--(INDEX(Matrix!$C$5:$EV$304,0,AI$3)&gt;0)))</f>
        <v>11</v>
      </c>
      <c r="AJ50" s="12" t="n">
        <f aca="false">IF(OR($A50="",AJ$4=""),"",SUMPRODUCT(--(INDEX(Matrix!$C$5:$EV$304,0,$B50)&gt;0),--(INDEX(Matrix!$C$5:$EV$304,0,AJ$3)&gt;0)))</f>
        <v>11</v>
      </c>
      <c r="AK50" s="12" t="n">
        <f aca="false">IF(OR($A50="",AK$4=""),"",SUMPRODUCT(--(INDEX(Matrix!$C$5:$EV$304,0,$B50)&gt;0),--(INDEX(Matrix!$C$5:$EV$304,0,AK$3)&gt;0)))</f>
        <v>6</v>
      </c>
      <c r="AL50" s="12" t="n">
        <f aca="false">IF(OR($A50="",AL$4=""),"",SUMPRODUCT(--(INDEX(Matrix!$C$5:$EV$304,0,$B50)&gt;0),--(INDEX(Matrix!$C$5:$EV$304,0,AL$3)&gt;0)))</f>
        <v>6</v>
      </c>
      <c r="AM50" s="12" t="n">
        <f aca="false">IF(OR($A50="",AM$4=""),"",SUMPRODUCT(--(INDEX(Matrix!$C$5:$EV$304,0,$B50)&gt;0),--(INDEX(Matrix!$C$5:$EV$304,0,AM$3)&gt;0)))</f>
        <v>4</v>
      </c>
      <c r="AN50" s="12" t="n">
        <f aca="false">IF(OR($A50="",AN$4=""),"",SUMPRODUCT(--(INDEX(Matrix!$C$5:$EV$304,0,$B50)&gt;0),--(INDEX(Matrix!$C$5:$EV$304,0,AN$3)&gt;0)))</f>
        <v>4</v>
      </c>
      <c r="AO50" s="12" t="n">
        <f aca="false">IF(OR($A50="",AO$4=""),"",SUMPRODUCT(--(INDEX(Matrix!$C$5:$EV$304,0,$B50)&gt;0),--(INDEX(Matrix!$C$5:$EV$304,0,AO$3)&gt;0)))</f>
        <v>0</v>
      </c>
      <c r="AP50" s="12" t="n">
        <f aca="false">IF(OR($A50="",AP$4=""),"",SUMPRODUCT(--(INDEX(Matrix!$C$5:$EV$304,0,$B50)&gt;0),--(INDEX(Matrix!$C$5:$EV$304,0,AP$3)&gt;0)))</f>
        <v>0</v>
      </c>
      <c r="AQ50" s="12" t="n">
        <f aca="false">IF(OR($A50="",AQ$4=""),"",SUMPRODUCT(--(INDEX(Matrix!$C$5:$EV$304,0,$B50)&gt;0),--(INDEX(Matrix!$C$5:$EV$304,0,AQ$3)&gt;0)))</f>
        <v>0</v>
      </c>
      <c r="AR50" s="12" t="n">
        <f aca="false">IF(OR($A50="",AR$4=""),"",SUMPRODUCT(--(INDEX(Matrix!$C$5:$EV$304,0,$B50)&gt;0),--(INDEX(Matrix!$C$5:$EV$304,0,AR$3)&gt;0)))</f>
        <v>0</v>
      </c>
      <c r="AS50" s="12" t="n">
        <f aca="false">IF(OR($A50="",AS$4=""),"",SUMPRODUCT(--(INDEX(Matrix!$C$5:$EV$304,0,$B50)&gt;0),--(INDEX(Matrix!$C$5:$EV$304,0,AS$3)&gt;0)))</f>
        <v>0</v>
      </c>
      <c r="AT50" s="12" t="n">
        <f aca="false">IF(OR($A50="",AT$4=""),"",SUMPRODUCT(--(INDEX(Matrix!$C$5:$EV$304,0,$B50)&gt;0),--(INDEX(Matrix!$C$5:$EV$304,0,AT$3)&gt;0)))</f>
        <v>0</v>
      </c>
      <c r="AU50" s="12" t="n">
        <f aca="false">IF(OR($A50="",AU$4=""),"",SUMPRODUCT(--(INDEX(Matrix!$C$5:$EV$304,0,$B50)&gt;0),--(INDEX(Matrix!$C$5:$EV$304,0,AU$3)&gt;0)))</f>
        <v>0</v>
      </c>
      <c r="AV50" s="12" t="n">
        <f aca="false">IF(OR($A50="",AV$4=""),"",SUMPRODUCT(--(INDEX(Matrix!$C$5:$EV$304,0,$B50)&gt;0),--(INDEX(Matrix!$C$5:$EV$304,0,AV$3)&gt;0)))</f>
        <v>12</v>
      </c>
      <c r="AW50" s="12" t="n">
        <f aca="false">IF(OR($A50="",AW$4=""),"",SUMPRODUCT(--(INDEX(Matrix!$C$5:$EV$304,0,$B50)&gt;0),--(INDEX(Matrix!$C$5:$EV$304,0,AW$3)&gt;0)))</f>
        <v>11</v>
      </c>
      <c r="AX50" s="12" t="n">
        <f aca="false">IF(OR($A50="",AX$4=""),"",SUMPRODUCT(--(INDEX(Matrix!$C$5:$EV$304,0,$B50)&gt;0),--(INDEX(Matrix!$C$5:$EV$304,0,AX$3)&gt;0)))</f>
        <v>8</v>
      </c>
      <c r="AY50" s="12" t="n">
        <f aca="false">IF(OR($A50="",AY$4=""),"",SUMPRODUCT(--(INDEX(Matrix!$C$5:$EV$304,0,$B50)&gt;0),--(INDEX(Matrix!$C$5:$EV$304,0,AY$3)&gt;0)))</f>
        <v>8</v>
      </c>
      <c r="AZ50" s="12" t="n">
        <f aca="false">IF(OR($A50="",AZ$4=""),"",SUMPRODUCT(--(INDEX(Matrix!$C$5:$EV$304,0,$B50)&gt;0),--(INDEX(Matrix!$C$5:$EV$304,0,AZ$3)&gt;0)))</f>
        <v>7</v>
      </c>
      <c r="BA50" s="12" t="n">
        <f aca="false">IF(OR($A50="",BA$4=""),"",SUMPRODUCT(--(INDEX(Matrix!$C$5:$EV$304,0,$B50)&gt;0),--(INDEX(Matrix!$C$5:$EV$304,0,BA$3)&gt;0)))</f>
        <v>7</v>
      </c>
      <c r="BB50" s="12" t="n">
        <f aca="false">IF(OR($A50="",BB$4=""),"",SUMPRODUCT(--(INDEX(Matrix!$C$5:$EV$304,0,$B50)&gt;0),--(INDEX(Matrix!$C$5:$EV$304,0,BB$3)&gt;0)))</f>
        <v>8</v>
      </c>
      <c r="BC50" s="12" t="n">
        <f aca="false">IF(OR($A50="",BC$4=""),"",SUMPRODUCT(--(INDEX(Matrix!$C$5:$EV$304,0,$B50)&gt;0),--(INDEX(Matrix!$C$5:$EV$304,0,BC$3)&gt;0)))</f>
        <v>8</v>
      </c>
      <c r="BD50" s="12" t="n">
        <f aca="false">IF(OR($A50="",BD$4=""),"",SUMPRODUCT(--(INDEX(Matrix!$C$5:$EV$304,0,$B50)&gt;0),--(INDEX(Matrix!$C$5:$EV$304,0,BD$3)&gt;0)))</f>
        <v>8</v>
      </c>
      <c r="BE50" s="12" t="n">
        <f aca="false">IF(OR($A50="",BE$4=""),"",SUMPRODUCT(--(INDEX(Matrix!$C$5:$EV$304,0,$B50)&gt;0),--(INDEX(Matrix!$C$5:$EV$304,0,BE$3)&gt;0)))</f>
        <v>8</v>
      </c>
      <c r="BF50" s="12" t="n">
        <f aca="false">IF(OR($A50="",BF$4=""),"",SUMPRODUCT(--(INDEX(Matrix!$C$5:$EV$304,0,$B50)&gt;0),--(INDEX(Matrix!$C$5:$EV$304,0,BF$3)&gt;0)))</f>
        <v>8</v>
      </c>
      <c r="BG50" s="12" t="n">
        <f aca="false">IF(OR($A50="",BG$4=""),"",SUMPRODUCT(--(INDEX(Matrix!$C$5:$EV$304,0,$B50)&gt;0),--(INDEX(Matrix!$C$5:$EV$304,0,BG$3)&gt;0)))</f>
        <v>8</v>
      </c>
      <c r="BH50" s="12" t="n">
        <f aca="false">IF(OR($A50="",BH$4=""),"",SUMPRODUCT(--(INDEX(Matrix!$C$5:$EV$304,0,$B50)&gt;0),--(INDEX(Matrix!$C$5:$EV$304,0,BH$3)&gt;0)))</f>
        <v>8</v>
      </c>
      <c r="BI50" s="12" t="n">
        <f aca="false">IF(OR($A50="",BI$4=""),"",SUMPRODUCT(--(INDEX(Matrix!$C$5:$EV$304,0,$B50)&gt;0),--(INDEX(Matrix!$C$5:$EV$304,0,BI$3)&gt;0)))</f>
        <v>8</v>
      </c>
      <c r="BJ50" s="12" t="n">
        <f aca="false">IF(OR($A50="",BJ$4=""),"",SUMPRODUCT(--(INDEX(Matrix!$C$5:$EV$304,0,$B50)&gt;0),--(INDEX(Matrix!$C$5:$EV$304,0,BJ$3)&gt;0)))</f>
        <v>0</v>
      </c>
      <c r="BK50" s="12" t="n">
        <f aca="false">IF(OR($A50="",BK$4=""),"",SUMPRODUCT(--(INDEX(Matrix!$C$5:$EV$304,0,$B50)&gt;0),--(INDEX(Matrix!$C$5:$EV$304,0,BK$3)&gt;0)))</f>
        <v>9</v>
      </c>
      <c r="BL50" s="12" t="n">
        <f aca="false">IF(OR($A50="",BL$4=""),"",SUMPRODUCT(--(INDEX(Matrix!$C$5:$EV$304,0,$B50)&gt;0),--(INDEX(Matrix!$C$5:$EV$304,0,BL$3)&gt;0)))</f>
        <v>9</v>
      </c>
      <c r="BM50" s="12" t="n">
        <f aca="false">IF(OR($A50="",BM$4=""),"",SUMPRODUCT(--(INDEX(Matrix!$C$5:$EV$304,0,$B50)&gt;0),--(INDEX(Matrix!$C$5:$EV$304,0,BM$3)&gt;0)))</f>
        <v>9</v>
      </c>
      <c r="BN50" s="12" t="n">
        <f aca="false">IF(OR($A50="",BN$4=""),"",SUMPRODUCT(--(INDEX(Matrix!$C$5:$EV$304,0,$B50)&gt;0),--(INDEX(Matrix!$C$5:$EV$304,0,BN$3)&gt;0)))</f>
        <v>7</v>
      </c>
      <c r="BO50" s="12" t="n">
        <f aca="false">IF(OR($A50="",BO$4=""),"",SUMPRODUCT(--(INDEX(Matrix!$C$5:$EV$304,0,$B50)&gt;0),--(INDEX(Matrix!$C$5:$EV$304,0,BO$3)&gt;0)))</f>
        <v>1</v>
      </c>
      <c r="BP50" s="12" t="n">
        <f aca="false">IF(OR($A50="",BP$4=""),"",SUMPRODUCT(--(INDEX(Matrix!$C$5:$EV$304,0,$B50)&gt;0),--(INDEX(Matrix!$C$5:$EV$304,0,BP$3)&gt;0)))</f>
        <v>1</v>
      </c>
      <c r="BQ50" s="12" t="n">
        <f aca="false">IF(OR($A50="",BQ$4=""),"",SUMPRODUCT(--(INDEX(Matrix!$C$5:$EV$304,0,$B50)&gt;0),--(INDEX(Matrix!$C$5:$EV$304,0,BQ$3)&gt;0)))</f>
        <v>1</v>
      </c>
      <c r="BR50" s="12" t="n">
        <f aca="false">IF(OR($A50="",BR$4=""),"",SUMPRODUCT(--(INDEX(Matrix!$C$5:$EV$304,0,$B50)&gt;0),--(INDEX(Matrix!$C$5:$EV$304,0,BR$3)&gt;0)))</f>
        <v>0</v>
      </c>
      <c r="BS50" s="12" t="n">
        <f aca="false">IF(OR($A50="",BS$4=""),"",SUMPRODUCT(--(INDEX(Matrix!$C$5:$EV$304,0,$B50)&gt;0),--(INDEX(Matrix!$C$5:$EV$304,0,BS$3)&gt;0)))</f>
        <v>0</v>
      </c>
      <c r="BT50" s="12" t="n">
        <f aca="false">IF(OR($A50="",BT$4=""),"",SUMPRODUCT(--(INDEX(Matrix!$C$5:$EV$304,0,$B50)&gt;0),--(INDEX(Matrix!$C$5:$EV$304,0,BT$3)&gt;0)))</f>
        <v>0</v>
      </c>
      <c r="BU50" s="12" t="n">
        <f aca="false">IF(OR($A50="",BU$4=""),"",SUMPRODUCT(--(INDEX(Matrix!$C$5:$EV$304,0,$B50)&gt;0),--(INDEX(Matrix!$C$5:$EV$304,0,BU$3)&gt;0)))</f>
        <v>1</v>
      </c>
      <c r="BV50" s="12" t="n">
        <f aca="false">IF(OR($A50="",BV$4=""),"",SUMPRODUCT(--(INDEX(Matrix!$C$5:$EV$304,0,$B50)&gt;0),--(INDEX(Matrix!$C$5:$EV$304,0,BV$3)&gt;0)))</f>
        <v>0</v>
      </c>
      <c r="BW50" s="12" t="n">
        <f aca="false">IF(OR($A50="",BW$4=""),"",SUMPRODUCT(--(INDEX(Matrix!$C$5:$EV$304,0,$B50)&gt;0),--(INDEX(Matrix!$C$5:$EV$304,0,BW$3)&gt;0)))</f>
        <v>0</v>
      </c>
      <c r="BX50" s="12" t="n">
        <f aca="false">IF(OR($A50="",BX$4=""),"",SUMPRODUCT(--(INDEX(Matrix!$C$5:$EV$304,0,$B50)&gt;0),--(INDEX(Matrix!$C$5:$EV$304,0,BX$3)&gt;0)))</f>
        <v>0</v>
      </c>
      <c r="BY50" s="12" t="n">
        <f aca="false">IF(OR($A50="",BY$4=""),"",SUMPRODUCT(--(INDEX(Matrix!$C$5:$EV$304,0,$B50)&gt;0),--(INDEX(Matrix!$C$5:$EV$304,0,BY$3)&gt;0)))</f>
        <v>2</v>
      </c>
      <c r="BZ50" s="12" t="n">
        <f aca="false">IF(OR($A50="",BZ$4=""),"",SUMPRODUCT(--(INDEX(Matrix!$C$5:$EV$304,0,$B50)&gt;0),--(INDEX(Matrix!$C$5:$EV$304,0,BZ$3)&gt;0)))</f>
        <v>1</v>
      </c>
      <c r="CA50" s="12" t="n">
        <f aca="false">IF(OR($A50="",CA$4=""),"",SUMPRODUCT(--(INDEX(Matrix!$C$5:$EV$304,0,$B50)&gt;0),--(INDEX(Matrix!$C$5:$EV$304,0,CA$3)&gt;0)))</f>
        <v>1</v>
      </c>
      <c r="CB50" s="12" t="n">
        <f aca="false">IF(OR($A50="",CB$4=""),"",SUMPRODUCT(--(INDEX(Matrix!$C$5:$EV$304,0,$B50)&gt;0),--(INDEX(Matrix!$C$5:$EV$304,0,CB$3)&gt;0)))</f>
        <v>0</v>
      </c>
      <c r="CC50" s="12" t="n">
        <f aca="false">IF(OR($A50="",CC$4=""),"",SUMPRODUCT(--(INDEX(Matrix!$C$5:$EV$304,0,$B50)&gt;0),--(INDEX(Matrix!$C$5:$EV$304,0,CC$3)&gt;0)))</f>
        <v>0</v>
      </c>
      <c r="CD50" s="12" t="n">
        <f aca="false">IF(OR($A50="",CD$4=""),"",SUMPRODUCT(--(INDEX(Matrix!$C$5:$EV$304,0,$B50)&gt;0),--(INDEX(Matrix!$C$5:$EV$304,0,CD$3)&gt;0)))</f>
        <v>7</v>
      </c>
      <c r="CE50" s="12" t="n">
        <f aca="false">IF(OR($A50="",CE$4=""),"",SUMPRODUCT(--(INDEX(Matrix!$C$5:$EV$304,0,$B50)&gt;0),--(INDEX(Matrix!$C$5:$EV$304,0,CE$3)&gt;0)))</f>
        <v>6</v>
      </c>
      <c r="CF50" s="12" t="n">
        <f aca="false">IF(OR($A50="",CF$4=""),"",SUMPRODUCT(--(INDEX(Matrix!$C$5:$EV$304,0,$B50)&gt;0),--(INDEX(Matrix!$C$5:$EV$304,0,CF$3)&gt;0)))</f>
        <v>1</v>
      </c>
      <c r="CG50" s="12" t="n">
        <f aca="false">IF(OR($A50="",CG$4=""),"",SUMPRODUCT(--(INDEX(Matrix!$C$5:$EV$304,0,$B50)&gt;0),--(INDEX(Matrix!$C$5:$EV$304,0,CG$3)&gt;0)))</f>
        <v>5</v>
      </c>
      <c r="CH50" s="12" t="n">
        <f aca="false">IF(OR($A50="",CH$4=""),"",SUMPRODUCT(--(INDEX(Matrix!$C$5:$EV$304,0,$B50)&gt;0),--(INDEX(Matrix!$C$5:$EV$304,0,CH$3)&gt;0)))</f>
        <v>1</v>
      </c>
      <c r="CI50" s="12" t="n">
        <f aca="false">IF(OR($A50="",CI$4=""),"",SUMPRODUCT(--(INDEX(Matrix!$C$5:$EV$304,0,$B50)&gt;0),--(INDEX(Matrix!$C$5:$EV$304,0,CI$3)&gt;0)))</f>
        <v>8</v>
      </c>
      <c r="CJ50" s="12" t="n">
        <f aca="false">IF(OR($A50="",CJ$4=""),"",SUMPRODUCT(--(INDEX(Matrix!$C$5:$EV$304,0,$B50)&gt;0),--(INDEX(Matrix!$C$5:$EV$304,0,CJ$3)&gt;0)))</f>
        <v>1</v>
      </c>
      <c r="CK50" s="12" t="n">
        <f aca="false">IF(OR($A50="",CK$4=""),"",SUMPRODUCT(--(INDEX(Matrix!$C$5:$EV$304,0,$B50)&gt;0),--(INDEX(Matrix!$C$5:$EV$304,0,CK$3)&gt;0)))</f>
        <v>6</v>
      </c>
      <c r="CL50" s="12" t="n">
        <f aca="false">IF(OR($A50="",CL$4=""),"",SUMPRODUCT(--(INDEX(Matrix!$C$5:$EV$304,0,$B50)&gt;0),--(INDEX(Matrix!$C$5:$EV$304,0,CL$3)&gt;0)))</f>
        <v>3</v>
      </c>
      <c r="CM50" s="12" t="n">
        <f aca="false">IF(OR($A50="",CM$4=""),"",SUMPRODUCT(--(INDEX(Matrix!$C$5:$EV$304,0,$B50)&gt;0),--(INDEX(Matrix!$C$5:$EV$304,0,CM$3)&gt;0)))</f>
        <v>9</v>
      </c>
      <c r="CN50" s="12" t="n">
        <f aca="false">IF(OR($A50="",CN$4=""),"",SUMPRODUCT(--(INDEX(Matrix!$C$5:$EV$304,0,$B50)&gt;0),--(INDEX(Matrix!$C$5:$EV$304,0,CN$3)&gt;0)))</f>
        <v>7</v>
      </c>
      <c r="CO50" s="12" t="n">
        <f aca="false">IF(OR($A50="",CO$4=""),"",SUMPRODUCT(--(INDEX(Matrix!$C$5:$EV$304,0,$B50)&gt;0),--(INDEX(Matrix!$C$5:$EV$304,0,CO$3)&gt;0)))</f>
        <v>7</v>
      </c>
      <c r="CP50" s="12" t="n">
        <f aca="false">IF(OR($A50="",CP$4=""),"",SUMPRODUCT(--(INDEX(Matrix!$C$5:$EV$304,0,$B50)&gt;0),--(INDEX(Matrix!$C$5:$EV$304,0,CP$3)&gt;0)))</f>
        <v>7</v>
      </c>
      <c r="CQ50" s="12" t="n">
        <f aca="false">IF(OR($A50="",CQ$4=""),"",SUMPRODUCT(--(INDEX(Matrix!$C$5:$EV$304,0,$B50)&gt;0),--(INDEX(Matrix!$C$5:$EV$304,0,CQ$3)&gt;0)))</f>
        <v>7</v>
      </c>
      <c r="CR50" s="12" t="n">
        <f aca="false">IF(OR($A50="",CR$4=""),"",SUMPRODUCT(--(INDEX(Matrix!$C$5:$EV$304,0,$B50)&gt;0),--(INDEX(Matrix!$C$5:$EV$304,0,CR$3)&gt;0)))</f>
        <v>7</v>
      </c>
      <c r="CS50" s="12" t="n">
        <f aca="false">IF(OR($A50="",CS$4=""),"",SUMPRODUCT(--(INDEX(Matrix!$C$5:$EV$304,0,$B50)&gt;0),--(INDEX(Matrix!$C$5:$EV$304,0,CS$3)&gt;0)))</f>
        <v>7</v>
      </c>
      <c r="CT50" s="12" t="n">
        <f aca="false">IF(OR($A50="",CT$4=""),"",SUMPRODUCT(--(INDEX(Matrix!$C$5:$EV$304,0,$B50)&gt;0),--(INDEX(Matrix!$C$5:$EV$304,0,CT$3)&gt;0)))</f>
        <v>7</v>
      </c>
      <c r="CU50" s="12" t="n">
        <f aca="false">IF(OR($A50="",CU$4=""),"",SUMPRODUCT(--(INDEX(Matrix!$C$5:$EV$304,0,$B50)&gt;0),--(INDEX(Matrix!$C$5:$EV$304,0,CU$3)&gt;0)))</f>
        <v>7</v>
      </c>
      <c r="CV50" s="12" t="n">
        <f aca="false">IF(OR($A50="",CV$4=""),"",SUMPRODUCT(--(INDEX(Matrix!$C$5:$EV$304,0,$B50)&gt;0),--(INDEX(Matrix!$C$5:$EV$304,0,CV$3)&gt;0)))</f>
        <v>8</v>
      </c>
      <c r="CW50" s="12" t="n">
        <f aca="false">IF(OR($A50="",CW$4=""),"",SUMPRODUCT(--(INDEX(Matrix!$C$5:$EV$304,0,$B50)&gt;0),--(INDEX(Matrix!$C$5:$EV$304,0,CW$3)&gt;0)))</f>
        <v>5</v>
      </c>
      <c r="CX50" s="12" t="n">
        <f aca="false">IF(OR($A50="",CX$4=""),"",SUMPRODUCT(--(INDEX(Matrix!$C$5:$EV$304,0,$B50)&gt;0),--(INDEX(Matrix!$C$5:$EV$304,0,CX$3)&gt;0)))</f>
        <v>9</v>
      </c>
      <c r="CY50" s="12" t="n">
        <f aca="false">IF(OR($A50="",CY$4=""),"",SUMPRODUCT(--(INDEX(Matrix!$C$5:$EV$304,0,$B50)&gt;0),--(INDEX(Matrix!$C$5:$EV$304,0,CY$3)&gt;0)))</f>
        <v>9</v>
      </c>
      <c r="CZ50" s="12" t="n">
        <f aca="false">IF(OR($A50="",CZ$4=""),"",SUMPRODUCT(--(INDEX(Matrix!$C$5:$EV$304,0,$B50)&gt;0),--(INDEX(Matrix!$C$5:$EV$304,0,CZ$3)&gt;0)))</f>
        <v>0</v>
      </c>
      <c r="DA50" s="12" t="n">
        <f aca="false">IF(OR($A50="",DA$4=""),"",SUMPRODUCT(--(INDEX(Matrix!$C$5:$EV$304,0,$B50)&gt;0),--(INDEX(Matrix!$C$5:$EV$304,0,DA$3)&gt;0)))</f>
        <v>7</v>
      </c>
      <c r="DB50" s="12" t="n">
        <f aca="false">IF(OR($A50="",DB$4=""),"",SUMPRODUCT(--(INDEX(Matrix!$C$5:$EV$304,0,$B50)&gt;0),--(INDEX(Matrix!$C$5:$EV$304,0,DB$3)&gt;0)))</f>
        <v>0</v>
      </c>
      <c r="DC50" s="12" t="n">
        <f aca="false">IF(OR($A50="",DC$4=""),"",SUMPRODUCT(--(INDEX(Matrix!$C$5:$EV$304,0,$B50)&gt;0),--(INDEX(Matrix!$C$5:$EV$304,0,DC$3)&gt;0)))</f>
        <v>0</v>
      </c>
      <c r="DD50" s="12" t="n">
        <f aca="false">IF(OR($A50="",DD$4=""),"",SUMPRODUCT(--(INDEX(Matrix!$C$5:$EV$304,0,$B50)&gt;0),--(INDEX(Matrix!$C$5:$EV$304,0,DD$3)&gt;0)))</f>
        <v>5</v>
      </c>
      <c r="DE50" s="12" t="str">
        <f aca="false">IF(OR($A50="",DE$4=""),"",SUMPRODUCT(--(INDEX(Matrix!$C$5:$EV$304,0,$B50)&gt;0),--(INDEX(Matrix!$C$5:$EV$304,0,DE$3)&gt;0)))</f>
        <v/>
      </c>
      <c r="DF50" s="12" t="str">
        <f aca="false">IF(OR($A50="",DF$4=""),"",SUMPRODUCT(--(INDEX(Matrix!$C$5:$EV$304,0,$B50)&gt;0),--(INDEX(Matrix!$C$5:$EV$304,0,DF$3)&gt;0)))</f>
        <v/>
      </c>
      <c r="DG50" s="12" t="str">
        <f aca="false">IF(OR($A50="",DG$4=""),"",SUMPRODUCT(--(INDEX(Matrix!$C$5:$EV$304,0,$B50)&gt;0),--(INDEX(Matrix!$C$5:$EV$304,0,DG$3)&gt;0)))</f>
        <v/>
      </c>
      <c r="DH50" s="12" t="str">
        <f aca="false">IF(OR($A50="",DH$4=""),"",SUMPRODUCT(--(INDEX(Matrix!$C$5:$EV$304,0,$B50)&gt;0),--(INDEX(Matrix!$C$5:$EV$304,0,DH$3)&gt;0)))</f>
        <v/>
      </c>
      <c r="DI50" s="12" t="str">
        <f aca="false">IF(OR($A50="",DI$4=""),"",SUMPRODUCT(--(INDEX(Matrix!$C$5:$EV$304,0,$B50)&gt;0),--(INDEX(Matrix!$C$5:$EV$304,0,DI$3)&gt;0)))</f>
        <v/>
      </c>
      <c r="DJ50" s="12" t="str">
        <f aca="false">IF(OR($A50="",DJ$4=""),"",SUMPRODUCT(--(INDEX(Matrix!$C$5:$EV$304,0,$B50)&gt;0),--(INDEX(Matrix!$C$5:$EV$304,0,DJ$3)&gt;0)))</f>
        <v/>
      </c>
      <c r="DK50" s="12" t="str">
        <f aca="false">IF(OR($A50="",DK$4=""),"",SUMPRODUCT(--(INDEX(Matrix!$C$5:$EV$304,0,$B50)&gt;0),--(INDEX(Matrix!$C$5:$EV$304,0,DK$3)&gt;0)))</f>
        <v/>
      </c>
      <c r="DL50" s="12" t="str">
        <f aca="false">IF(OR($A50="",DL$4=""),"",SUMPRODUCT(--(INDEX(Matrix!$C$5:$EV$304,0,$B50)&gt;0),--(INDEX(Matrix!$C$5:$EV$304,0,DL$3)&gt;0)))</f>
        <v/>
      </c>
      <c r="DM50" s="12" t="str">
        <f aca="false">IF(OR($A50="",DM$4=""),"",SUMPRODUCT(--(INDEX(Matrix!$C$5:$EV$304,0,$B50)&gt;0),--(INDEX(Matrix!$C$5:$EV$304,0,DM$3)&gt;0)))</f>
        <v/>
      </c>
      <c r="DN50" s="12" t="str">
        <f aca="false">IF(OR($A50="",DN$4=""),"",SUMPRODUCT(--(INDEX(Matrix!$C$5:$EV$304,0,$B50)&gt;0),--(INDEX(Matrix!$C$5:$EV$304,0,DN$3)&gt;0)))</f>
        <v/>
      </c>
      <c r="DO50" s="12" t="str">
        <f aca="false">IF(OR($A50="",DO$4=""),"",SUMPRODUCT(--(INDEX(Matrix!$C$5:$EV$304,0,$B50)&gt;0),--(INDEX(Matrix!$C$5:$EV$304,0,DO$3)&gt;0)))</f>
        <v/>
      </c>
      <c r="DP50" s="12" t="str">
        <f aca="false">IF(OR($A50="",DP$4=""),"",SUMPRODUCT(--(INDEX(Matrix!$C$5:$EV$304,0,$B50)&gt;0),--(INDEX(Matrix!$C$5:$EV$304,0,DP$3)&gt;0)))</f>
        <v/>
      </c>
      <c r="DQ50" s="12" t="str">
        <f aca="false">IF(OR($A50="",DQ$4=""),"",SUMPRODUCT(--(INDEX(Matrix!$C$5:$EV$304,0,$B50)&gt;0),--(INDEX(Matrix!$C$5:$EV$304,0,DQ$3)&gt;0)))</f>
        <v/>
      </c>
      <c r="DR50" s="12" t="str">
        <f aca="false">IF(OR($A50="",DR$4=""),"",SUMPRODUCT(--(INDEX(Matrix!$C$5:$EV$304,0,$B50)&gt;0),--(INDEX(Matrix!$C$5:$EV$304,0,DR$3)&gt;0)))</f>
        <v/>
      </c>
      <c r="DS50" s="12" t="str">
        <f aca="false">IF(OR($A50="",DS$4=""),"",SUMPRODUCT(--(INDEX(Matrix!$C$5:$EV$304,0,$B50)&gt;0),--(INDEX(Matrix!$C$5:$EV$304,0,DS$3)&gt;0)))</f>
        <v/>
      </c>
      <c r="DT50" s="12" t="str">
        <f aca="false">IF(OR($A50="",DT$4=""),"",SUMPRODUCT(--(INDEX(Matrix!$C$5:$EV$304,0,$B50)&gt;0),--(INDEX(Matrix!$C$5:$EV$304,0,DT$3)&gt;0)))</f>
        <v/>
      </c>
      <c r="DU50" s="12" t="str">
        <f aca="false">IF(OR($A50="",DU$4=""),"",SUMPRODUCT(--(INDEX(Matrix!$C$5:$EV$304,0,$B50)&gt;0),--(INDEX(Matrix!$C$5:$EV$304,0,DU$3)&gt;0)))</f>
        <v/>
      </c>
      <c r="DV50" s="12" t="str">
        <f aca="false">IF(OR($A50="",DV$4=""),"",SUMPRODUCT(--(INDEX(Matrix!$C$5:$EV$304,0,$B50)&gt;0),--(INDEX(Matrix!$C$5:$EV$304,0,DV$3)&gt;0)))</f>
        <v/>
      </c>
      <c r="DW50" s="12" t="str">
        <f aca="false">IF(OR($A50="",DW$4=""),"",SUMPRODUCT(--(INDEX(Matrix!$C$5:$EV$304,0,$B50)&gt;0),--(INDEX(Matrix!$C$5:$EV$304,0,DW$3)&gt;0)))</f>
        <v/>
      </c>
      <c r="DX50" s="12" t="str">
        <f aca="false">IF(OR($A50="",DX$4=""),"",SUMPRODUCT(--(INDEX(Matrix!$C$5:$EV$304,0,$B50)&gt;0),--(INDEX(Matrix!$C$5:$EV$304,0,DX$3)&gt;0)))</f>
        <v/>
      </c>
      <c r="DY50" s="12" t="str">
        <f aca="false">IF(OR($A50="",DY$4=""),"",SUMPRODUCT(--(INDEX(Matrix!$C$5:$EV$304,0,$B50)&gt;0),--(INDEX(Matrix!$C$5:$EV$304,0,DY$3)&gt;0)))</f>
        <v/>
      </c>
      <c r="DZ50" s="12" t="str">
        <f aca="false">IF(OR($A50="",DZ$4=""),"",SUMPRODUCT(--(INDEX(Matrix!$C$5:$EV$304,0,$B50)&gt;0),--(INDEX(Matrix!$C$5:$EV$304,0,DZ$3)&gt;0)))</f>
        <v/>
      </c>
      <c r="EA50" s="12" t="str">
        <f aca="false">IF(OR($A50="",EA$4=""),"",SUMPRODUCT(--(INDEX(Matrix!$C$5:$EV$304,0,$B50)&gt;0),--(INDEX(Matrix!$C$5:$EV$304,0,EA$3)&gt;0)))</f>
        <v/>
      </c>
      <c r="EB50" s="12" t="str">
        <f aca="false">IF(OR($A50="",EB$4=""),"",SUMPRODUCT(--(INDEX(Matrix!$C$5:$EV$304,0,$B50)&gt;0),--(INDEX(Matrix!$C$5:$EV$304,0,EB$3)&gt;0)))</f>
        <v/>
      </c>
      <c r="EC50" s="12" t="str">
        <f aca="false">IF(OR($A50="",EC$4=""),"",SUMPRODUCT(--(INDEX(Matrix!$C$5:$EV$304,0,$B50)&gt;0),--(INDEX(Matrix!$C$5:$EV$304,0,EC$3)&gt;0)))</f>
        <v/>
      </c>
      <c r="ED50" s="12" t="str">
        <f aca="false">IF(OR($A50="",ED$4=""),"",SUMPRODUCT(--(INDEX(Matrix!$C$5:$EV$304,0,$B50)&gt;0),--(INDEX(Matrix!$C$5:$EV$304,0,ED$3)&gt;0)))</f>
        <v/>
      </c>
      <c r="EE50" s="12" t="str">
        <f aca="false">IF(OR($A50="",EE$4=""),"",SUMPRODUCT(--(INDEX(Matrix!$C$5:$EV$304,0,$B50)&gt;0),--(INDEX(Matrix!$C$5:$EV$304,0,EE$3)&gt;0)))</f>
        <v/>
      </c>
      <c r="EF50" s="12" t="str">
        <f aca="false">IF(OR($A50="",EF$4=""),"",SUMPRODUCT(--(INDEX(Matrix!$C$5:$EV$304,0,$B50)&gt;0),--(INDEX(Matrix!$C$5:$EV$304,0,EF$3)&gt;0)))</f>
        <v/>
      </c>
      <c r="EG50" s="12" t="str">
        <f aca="false">IF(OR($A50="",EG$4=""),"",SUMPRODUCT(--(INDEX(Matrix!$C$5:$EV$304,0,$B50)&gt;0),--(INDEX(Matrix!$C$5:$EV$304,0,EG$3)&gt;0)))</f>
        <v/>
      </c>
      <c r="EH50" s="12" t="str">
        <f aca="false">IF(OR($A50="",EH$4=""),"",SUMPRODUCT(--(INDEX(Matrix!$C$5:$EV$304,0,$B50)&gt;0),--(INDEX(Matrix!$C$5:$EV$304,0,EH$3)&gt;0)))</f>
        <v/>
      </c>
      <c r="EI50" s="12" t="str">
        <f aca="false">IF(OR($A50="",EI$4=""),"",SUMPRODUCT(--(INDEX(Matrix!$C$5:$EV$304,0,$B50)&gt;0),--(INDEX(Matrix!$C$5:$EV$304,0,EI$3)&gt;0)))</f>
        <v/>
      </c>
      <c r="EJ50" s="12" t="str">
        <f aca="false">IF(OR($A50="",EJ$4=""),"",SUMPRODUCT(--(INDEX(Matrix!$C$5:$EV$304,0,$B50)&gt;0),--(INDEX(Matrix!$C$5:$EV$304,0,EJ$3)&gt;0)))</f>
        <v/>
      </c>
      <c r="EK50" s="12" t="str">
        <f aca="false">IF(OR($A50="",EK$4=""),"",SUMPRODUCT(--(INDEX(Matrix!$C$5:$EV$304,0,$B50)&gt;0),--(INDEX(Matrix!$C$5:$EV$304,0,EK$3)&gt;0)))</f>
        <v/>
      </c>
      <c r="EL50" s="12" t="str">
        <f aca="false">IF(OR($A50="",EL$4=""),"",SUMPRODUCT(--(INDEX(Matrix!$C$5:$EV$304,0,$B50)&gt;0),--(INDEX(Matrix!$C$5:$EV$304,0,EL$3)&gt;0)))</f>
        <v/>
      </c>
      <c r="EM50" s="12" t="str">
        <f aca="false">IF(OR($A50="",EM$4=""),"",SUMPRODUCT(--(INDEX(Matrix!$C$5:$EV$304,0,$B50)&gt;0),--(INDEX(Matrix!$C$5:$EV$304,0,EM$3)&gt;0)))</f>
        <v/>
      </c>
      <c r="EN50" s="12" t="str">
        <f aca="false">IF(OR($A50="",EN$4=""),"",SUMPRODUCT(--(INDEX(Matrix!$C$5:$EV$304,0,$B50)&gt;0),--(INDEX(Matrix!$C$5:$EV$304,0,EN$3)&gt;0)))</f>
        <v/>
      </c>
      <c r="EO50" s="12" t="str">
        <f aca="false">IF(OR($A50="",EO$4=""),"",SUMPRODUCT(--(INDEX(Matrix!$C$5:$EV$304,0,$B50)&gt;0),--(INDEX(Matrix!$C$5:$EV$304,0,EO$3)&gt;0)))</f>
        <v/>
      </c>
      <c r="EP50" s="12" t="str">
        <f aca="false">IF(OR($A50="",EP$4=""),"",SUMPRODUCT(--(INDEX(Matrix!$C$5:$EV$304,0,$B50)&gt;0),--(INDEX(Matrix!$C$5:$EV$304,0,EP$3)&gt;0)))</f>
        <v/>
      </c>
      <c r="EQ50" s="12" t="str">
        <f aca="false">IF(OR($A50="",EQ$4=""),"",SUMPRODUCT(--(INDEX(Matrix!$C$5:$EV$304,0,$B50)&gt;0),--(INDEX(Matrix!$C$5:$EV$304,0,EQ$3)&gt;0)))</f>
        <v/>
      </c>
      <c r="ER50" s="12" t="str">
        <f aca="false">IF(OR($A50="",ER$4=""),"",SUMPRODUCT(--(INDEX(Matrix!$C$5:$EV$304,0,$B50)&gt;0),--(INDEX(Matrix!$C$5:$EV$304,0,ER$3)&gt;0)))</f>
        <v/>
      </c>
      <c r="ES50" s="12" t="str">
        <f aca="false">IF(OR($A50="",ES$4=""),"",SUMPRODUCT(--(INDEX(Matrix!$C$5:$EV$304,0,$B50)&gt;0),--(INDEX(Matrix!$C$5:$EV$304,0,ES$3)&gt;0)))</f>
        <v/>
      </c>
      <c r="ET50" s="12" t="str">
        <f aca="false">IF(OR($A50="",ET$4=""),"",SUMPRODUCT(--(INDEX(Matrix!$C$5:$EV$304,0,$B50)&gt;0),--(INDEX(Matrix!$C$5:$EV$304,0,ET$3)&gt;0)))</f>
        <v/>
      </c>
      <c r="EU50" s="12" t="str">
        <f aca="false">IF(OR($A50="",EU$4=""),"",SUMPRODUCT(--(INDEX(Matrix!$C$5:$EV$304,0,$B50)&gt;0),--(INDEX(Matrix!$C$5:$EV$304,0,EU$3)&gt;0)))</f>
        <v/>
      </c>
      <c r="EV50" s="12" t="str">
        <f aca="false">IF(OR($A50="",EV$4=""),"",SUMPRODUCT(--(INDEX(Matrix!$C$5:$EV$304,0,$B50)&gt;0),--(INDEX(Matrix!$C$5:$EV$304,0,EV$3)&gt;0)))</f>
        <v/>
      </c>
    </row>
    <row r="51" customFormat="false" ht="15" hidden="false" customHeight="false" outlineLevel="0" collapsed="false">
      <c r="A51" s="6" t="str">
        <f aca="false">IF(INDEX(Products!$A$2:$A$151,$B51)="","",INDEX(Products!$A$2:$A$151,$B51))</f>
        <v>Empaglose 25</v>
      </c>
      <c r="B51" s="23" t="n">
        <v>47</v>
      </c>
      <c r="C51" s="12" t="n">
        <f aca="false">IF(OR($A51="",C$4=""),"",SUMPRODUCT(--(INDEX(Matrix!$C$5:$EV$304,0,$B51)&gt;0),--(INDEX(Matrix!$C$5:$EV$304,0,C$3)&gt;0)))</f>
        <v>8</v>
      </c>
      <c r="D51" s="12" t="n">
        <f aca="false">IF(OR($A51="",D$4=""),"",SUMPRODUCT(--(INDEX(Matrix!$C$5:$EV$304,0,$B51)&gt;0),--(INDEX(Matrix!$C$5:$EV$304,0,D$3)&gt;0)))</f>
        <v>8</v>
      </c>
      <c r="E51" s="12" t="n">
        <f aca="false">IF(OR($A51="",E$4=""),"",SUMPRODUCT(--(INDEX(Matrix!$C$5:$EV$304,0,$B51)&gt;0),--(INDEX(Matrix!$C$5:$EV$304,0,E$3)&gt;0)))</f>
        <v>7</v>
      </c>
      <c r="F51" s="12" t="n">
        <f aca="false">IF(OR($A51="",F$4=""),"",SUMPRODUCT(--(INDEX(Matrix!$C$5:$EV$304,0,$B51)&gt;0),--(INDEX(Matrix!$C$5:$EV$304,0,F$3)&gt;0)))</f>
        <v>8</v>
      </c>
      <c r="G51" s="12" t="n">
        <f aca="false">IF(OR($A51="",G$4=""),"",SUMPRODUCT(--(INDEX(Matrix!$C$5:$EV$304,0,$B51)&gt;0),--(INDEX(Matrix!$C$5:$EV$304,0,G$3)&gt;0)))</f>
        <v>8</v>
      </c>
      <c r="H51" s="12" t="n">
        <f aca="false">IF(OR($A51="",H$4=""),"",SUMPRODUCT(--(INDEX(Matrix!$C$5:$EV$304,0,$B51)&gt;0),--(INDEX(Matrix!$C$5:$EV$304,0,H$3)&gt;0)))</f>
        <v>8</v>
      </c>
      <c r="I51" s="12" t="n">
        <f aca="false">IF(OR($A51="",I$4=""),"",SUMPRODUCT(--(INDEX(Matrix!$C$5:$EV$304,0,$B51)&gt;0),--(INDEX(Matrix!$C$5:$EV$304,0,I$3)&gt;0)))</f>
        <v>10</v>
      </c>
      <c r="J51" s="12" t="n">
        <f aca="false">IF(OR($A51="",J$4=""),"",SUMPRODUCT(--(INDEX(Matrix!$C$5:$EV$304,0,$B51)&gt;0),--(INDEX(Matrix!$C$5:$EV$304,0,J$3)&gt;0)))</f>
        <v>10</v>
      </c>
      <c r="K51" s="12" t="n">
        <f aca="false">IF(OR($A51="",K$4=""),"",SUMPRODUCT(--(INDEX(Matrix!$C$5:$EV$304,0,$B51)&gt;0),--(INDEX(Matrix!$C$5:$EV$304,0,K$3)&gt;0)))</f>
        <v>4</v>
      </c>
      <c r="L51" s="12" t="n">
        <f aca="false">IF(OR($A51="",L$4=""),"",SUMPRODUCT(--(INDEX(Matrix!$C$5:$EV$304,0,$B51)&gt;0),--(INDEX(Matrix!$C$5:$EV$304,0,L$3)&gt;0)))</f>
        <v>4</v>
      </c>
      <c r="M51" s="12" t="n">
        <f aca="false">IF(OR($A51="",M$4=""),"",SUMPRODUCT(--(INDEX(Matrix!$C$5:$EV$304,0,$B51)&gt;0),--(INDEX(Matrix!$C$5:$EV$304,0,M$3)&gt;0)))</f>
        <v>4</v>
      </c>
      <c r="N51" s="12" t="n">
        <f aca="false">IF(OR($A51="",N$4=""),"",SUMPRODUCT(--(INDEX(Matrix!$C$5:$EV$304,0,$B51)&gt;0),--(INDEX(Matrix!$C$5:$EV$304,0,N$3)&gt;0)))</f>
        <v>5</v>
      </c>
      <c r="O51" s="12" t="n">
        <f aca="false">IF(OR($A51="",O$4=""),"",SUMPRODUCT(--(INDEX(Matrix!$C$5:$EV$304,0,$B51)&gt;0),--(INDEX(Matrix!$C$5:$EV$304,0,O$3)&gt;0)))</f>
        <v>4</v>
      </c>
      <c r="P51" s="12" t="n">
        <f aca="false">IF(OR($A51="",P$4=""),"",SUMPRODUCT(--(INDEX(Matrix!$C$5:$EV$304,0,$B51)&gt;0),--(INDEX(Matrix!$C$5:$EV$304,0,P$3)&gt;0)))</f>
        <v>5</v>
      </c>
      <c r="Q51" s="12" t="n">
        <f aca="false">IF(OR($A51="",Q$4=""),"",SUMPRODUCT(--(INDEX(Matrix!$C$5:$EV$304,0,$B51)&gt;0),--(INDEX(Matrix!$C$5:$EV$304,0,Q$3)&gt;0)))</f>
        <v>4</v>
      </c>
      <c r="R51" s="12" t="n">
        <f aca="false">IF(OR($A51="",R$4=""),"",SUMPRODUCT(--(INDEX(Matrix!$C$5:$EV$304,0,$B51)&gt;0),--(INDEX(Matrix!$C$5:$EV$304,0,R$3)&gt;0)))</f>
        <v>4</v>
      </c>
      <c r="S51" s="12" t="n">
        <f aca="false">IF(OR($A51="",S$4=""),"",SUMPRODUCT(--(INDEX(Matrix!$C$5:$EV$304,0,$B51)&gt;0),--(INDEX(Matrix!$C$5:$EV$304,0,S$3)&gt;0)))</f>
        <v>4</v>
      </c>
      <c r="T51" s="12" t="n">
        <f aca="false">IF(OR($A51="",T$4=""),"",SUMPRODUCT(--(INDEX(Matrix!$C$5:$EV$304,0,$B51)&gt;0),--(INDEX(Matrix!$C$5:$EV$304,0,T$3)&gt;0)))</f>
        <v>5</v>
      </c>
      <c r="U51" s="12" t="n">
        <f aca="false">IF(OR($A51="",U$4=""),"",SUMPRODUCT(--(INDEX(Matrix!$C$5:$EV$304,0,$B51)&gt;0),--(INDEX(Matrix!$C$5:$EV$304,0,U$3)&gt;0)))</f>
        <v>0</v>
      </c>
      <c r="V51" s="12" t="n">
        <f aca="false">IF(OR($A51="",V$4=""),"",SUMPRODUCT(--(INDEX(Matrix!$C$5:$EV$304,0,$B51)&gt;0),--(INDEX(Matrix!$C$5:$EV$304,0,V$3)&gt;0)))</f>
        <v>0</v>
      </c>
      <c r="W51" s="12" t="n">
        <f aca="false">IF(OR($A51="",W$4=""),"",SUMPRODUCT(--(INDEX(Matrix!$C$5:$EV$304,0,$B51)&gt;0),--(INDEX(Matrix!$C$5:$EV$304,0,W$3)&gt;0)))</f>
        <v>6</v>
      </c>
      <c r="X51" s="12" t="n">
        <f aca="false">IF(OR($A51="",X$4=""),"",SUMPRODUCT(--(INDEX(Matrix!$C$5:$EV$304,0,$B51)&gt;0),--(INDEX(Matrix!$C$5:$EV$304,0,X$3)&gt;0)))</f>
        <v>7</v>
      </c>
      <c r="Y51" s="12" t="n">
        <f aca="false">IF(OR($A51="",Y$4=""),"",SUMPRODUCT(--(INDEX(Matrix!$C$5:$EV$304,0,$B51)&gt;0),--(INDEX(Matrix!$C$5:$EV$304,0,Y$3)&gt;0)))</f>
        <v>8</v>
      </c>
      <c r="Z51" s="12" t="n">
        <f aca="false">IF(OR($A51="",Z$4=""),"",SUMPRODUCT(--(INDEX(Matrix!$C$5:$EV$304,0,$B51)&gt;0),--(INDEX(Matrix!$C$5:$EV$304,0,Z$3)&gt;0)))</f>
        <v>8</v>
      </c>
      <c r="AA51" s="12" t="n">
        <f aca="false">IF(OR($A51="",AA$4=""),"",SUMPRODUCT(--(INDEX(Matrix!$C$5:$EV$304,0,$B51)&gt;0),--(INDEX(Matrix!$C$5:$EV$304,0,AA$3)&gt;0)))</f>
        <v>9</v>
      </c>
      <c r="AB51" s="12" t="n">
        <f aca="false">IF(OR($A51="",AB$4=""),"",SUMPRODUCT(--(INDEX(Matrix!$C$5:$EV$304,0,$B51)&gt;0),--(INDEX(Matrix!$C$5:$EV$304,0,AB$3)&gt;0)))</f>
        <v>1</v>
      </c>
      <c r="AC51" s="12" t="n">
        <f aca="false">IF(OR($A51="",AC$4=""),"",SUMPRODUCT(--(INDEX(Matrix!$C$5:$EV$304,0,$B51)&gt;0),--(INDEX(Matrix!$C$5:$EV$304,0,AC$3)&gt;0)))</f>
        <v>1</v>
      </c>
      <c r="AD51" s="12" t="n">
        <f aca="false">IF(OR($A51="",AD$4=""),"",SUMPRODUCT(--(INDEX(Matrix!$C$5:$EV$304,0,$B51)&gt;0),--(INDEX(Matrix!$C$5:$EV$304,0,AD$3)&gt;0)))</f>
        <v>0</v>
      </c>
      <c r="AE51" s="12" t="n">
        <f aca="false">IF(OR($A51="",AE$4=""),"",SUMPRODUCT(--(INDEX(Matrix!$C$5:$EV$304,0,$B51)&gt;0),--(INDEX(Matrix!$C$5:$EV$304,0,AE$3)&gt;0)))</f>
        <v>7</v>
      </c>
      <c r="AF51" s="12" t="n">
        <f aca="false">IF(OR($A51="",AF$4=""),"",SUMPRODUCT(--(INDEX(Matrix!$C$5:$EV$304,0,$B51)&gt;0),--(INDEX(Matrix!$C$5:$EV$304,0,AF$3)&gt;0)))</f>
        <v>7</v>
      </c>
      <c r="AG51" s="12" t="n">
        <f aca="false">IF(OR($A51="",AG$4=""),"",SUMPRODUCT(--(INDEX(Matrix!$C$5:$EV$304,0,$B51)&gt;0),--(INDEX(Matrix!$C$5:$EV$304,0,AG$3)&gt;0)))</f>
        <v>7</v>
      </c>
      <c r="AH51" s="12" t="n">
        <f aca="false">IF(OR($A51="",AH$4=""),"",SUMPRODUCT(--(INDEX(Matrix!$C$5:$EV$304,0,$B51)&gt;0),--(INDEX(Matrix!$C$5:$EV$304,0,AH$3)&gt;0)))</f>
        <v>7</v>
      </c>
      <c r="AI51" s="12" t="n">
        <f aca="false">IF(OR($A51="",AI$4=""),"",SUMPRODUCT(--(INDEX(Matrix!$C$5:$EV$304,0,$B51)&gt;0),--(INDEX(Matrix!$C$5:$EV$304,0,AI$3)&gt;0)))</f>
        <v>10</v>
      </c>
      <c r="AJ51" s="12" t="n">
        <f aca="false">IF(OR($A51="",AJ$4=""),"",SUMPRODUCT(--(INDEX(Matrix!$C$5:$EV$304,0,$B51)&gt;0),--(INDEX(Matrix!$C$5:$EV$304,0,AJ$3)&gt;0)))</f>
        <v>10</v>
      </c>
      <c r="AK51" s="12" t="n">
        <f aca="false">IF(OR($A51="",AK$4=""),"",SUMPRODUCT(--(INDEX(Matrix!$C$5:$EV$304,0,$B51)&gt;0),--(INDEX(Matrix!$C$5:$EV$304,0,AK$3)&gt;0)))</f>
        <v>7</v>
      </c>
      <c r="AL51" s="12" t="n">
        <f aca="false">IF(OR($A51="",AL$4=""),"",SUMPRODUCT(--(INDEX(Matrix!$C$5:$EV$304,0,$B51)&gt;0),--(INDEX(Matrix!$C$5:$EV$304,0,AL$3)&gt;0)))</f>
        <v>7</v>
      </c>
      <c r="AM51" s="12" t="n">
        <f aca="false">IF(OR($A51="",AM$4=""),"",SUMPRODUCT(--(INDEX(Matrix!$C$5:$EV$304,0,$B51)&gt;0),--(INDEX(Matrix!$C$5:$EV$304,0,AM$3)&gt;0)))</f>
        <v>4</v>
      </c>
      <c r="AN51" s="12" t="n">
        <f aca="false">IF(OR($A51="",AN$4=""),"",SUMPRODUCT(--(INDEX(Matrix!$C$5:$EV$304,0,$B51)&gt;0),--(INDEX(Matrix!$C$5:$EV$304,0,AN$3)&gt;0)))</f>
        <v>4</v>
      </c>
      <c r="AO51" s="12" t="n">
        <f aca="false">IF(OR($A51="",AO$4=""),"",SUMPRODUCT(--(INDEX(Matrix!$C$5:$EV$304,0,$B51)&gt;0),--(INDEX(Matrix!$C$5:$EV$304,0,AO$3)&gt;0)))</f>
        <v>0</v>
      </c>
      <c r="AP51" s="12" t="n">
        <f aca="false">IF(OR($A51="",AP$4=""),"",SUMPRODUCT(--(INDEX(Matrix!$C$5:$EV$304,0,$B51)&gt;0),--(INDEX(Matrix!$C$5:$EV$304,0,AP$3)&gt;0)))</f>
        <v>0</v>
      </c>
      <c r="AQ51" s="12" t="n">
        <f aca="false">IF(OR($A51="",AQ$4=""),"",SUMPRODUCT(--(INDEX(Matrix!$C$5:$EV$304,0,$B51)&gt;0),--(INDEX(Matrix!$C$5:$EV$304,0,AQ$3)&gt;0)))</f>
        <v>0</v>
      </c>
      <c r="AR51" s="12" t="n">
        <f aca="false">IF(OR($A51="",AR$4=""),"",SUMPRODUCT(--(INDEX(Matrix!$C$5:$EV$304,0,$B51)&gt;0),--(INDEX(Matrix!$C$5:$EV$304,0,AR$3)&gt;0)))</f>
        <v>0</v>
      </c>
      <c r="AS51" s="12" t="n">
        <f aca="false">IF(OR($A51="",AS$4=""),"",SUMPRODUCT(--(INDEX(Matrix!$C$5:$EV$304,0,$B51)&gt;0),--(INDEX(Matrix!$C$5:$EV$304,0,AS$3)&gt;0)))</f>
        <v>0</v>
      </c>
      <c r="AT51" s="12" t="n">
        <f aca="false">IF(OR($A51="",AT$4=""),"",SUMPRODUCT(--(INDEX(Matrix!$C$5:$EV$304,0,$B51)&gt;0),--(INDEX(Matrix!$C$5:$EV$304,0,AT$3)&gt;0)))</f>
        <v>0</v>
      </c>
      <c r="AU51" s="12" t="n">
        <f aca="false">IF(OR($A51="",AU$4=""),"",SUMPRODUCT(--(INDEX(Matrix!$C$5:$EV$304,0,$B51)&gt;0),--(INDEX(Matrix!$C$5:$EV$304,0,AU$3)&gt;0)))</f>
        <v>0</v>
      </c>
      <c r="AV51" s="12" t="n">
        <f aca="false">IF(OR($A51="",AV$4=""),"",SUMPRODUCT(--(INDEX(Matrix!$C$5:$EV$304,0,$B51)&gt;0),--(INDEX(Matrix!$C$5:$EV$304,0,AV$3)&gt;0)))</f>
        <v>11</v>
      </c>
      <c r="AW51" s="12" t="n">
        <f aca="false">IF(OR($A51="",AW$4=""),"",SUMPRODUCT(--(INDEX(Matrix!$C$5:$EV$304,0,$B51)&gt;0),--(INDEX(Matrix!$C$5:$EV$304,0,AW$3)&gt;0)))</f>
        <v>13</v>
      </c>
      <c r="AX51" s="12" t="n">
        <f aca="false">IF(OR($A51="",AX$4=""),"",SUMPRODUCT(--(INDEX(Matrix!$C$5:$EV$304,0,$B51)&gt;0),--(INDEX(Matrix!$C$5:$EV$304,0,AX$3)&gt;0)))</f>
        <v>8</v>
      </c>
      <c r="AY51" s="12" t="n">
        <f aca="false">IF(OR($A51="",AY$4=""),"",SUMPRODUCT(--(INDEX(Matrix!$C$5:$EV$304,0,$B51)&gt;0),--(INDEX(Matrix!$C$5:$EV$304,0,AY$3)&gt;0)))</f>
        <v>8</v>
      </c>
      <c r="AZ51" s="12" t="n">
        <f aca="false">IF(OR($A51="",AZ$4=""),"",SUMPRODUCT(--(INDEX(Matrix!$C$5:$EV$304,0,$B51)&gt;0),--(INDEX(Matrix!$C$5:$EV$304,0,AZ$3)&gt;0)))</f>
        <v>8</v>
      </c>
      <c r="BA51" s="12" t="n">
        <f aca="false">IF(OR($A51="",BA$4=""),"",SUMPRODUCT(--(INDEX(Matrix!$C$5:$EV$304,0,$B51)&gt;0),--(INDEX(Matrix!$C$5:$EV$304,0,BA$3)&gt;0)))</f>
        <v>8</v>
      </c>
      <c r="BB51" s="12" t="n">
        <f aca="false">IF(OR($A51="",BB$4=""),"",SUMPRODUCT(--(INDEX(Matrix!$C$5:$EV$304,0,$B51)&gt;0),--(INDEX(Matrix!$C$5:$EV$304,0,BB$3)&gt;0)))</f>
        <v>9</v>
      </c>
      <c r="BC51" s="12" t="n">
        <f aca="false">IF(OR($A51="",BC$4=""),"",SUMPRODUCT(--(INDEX(Matrix!$C$5:$EV$304,0,$B51)&gt;0),--(INDEX(Matrix!$C$5:$EV$304,0,BC$3)&gt;0)))</f>
        <v>8</v>
      </c>
      <c r="BD51" s="12" t="n">
        <f aca="false">IF(OR($A51="",BD$4=""),"",SUMPRODUCT(--(INDEX(Matrix!$C$5:$EV$304,0,$B51)&gt;0),--(INDEX(Matrix!$C$5:$EV$304,0,BD$3)&gt;0)))</f>
        <v>8</v>
      </c>
      <c r="BE51" s="12" t="n">
        <f aca="false">IF(OR($A51="",BE$4=""),"",SUMPRODUCT(--(INDEX(Matrix!$C$5:$EV$304,0,$B51)&gt;0),--(INDEX(Matrix!$C$5:$EV$304,0,BE$3)&gt;0)))</f>
        <v>9</v>
      </c>
      <c r="BF51" s="12" t="n">
        <f aca="false">IF(OR($A51="",BF$4=""),"",SUMPRODUCT(--(INDEX(Matrix!$C$5:$EV$304,0,$B51)&gt;0),--(INDEX(Matrix!$C$5:$EV$304,0,BF$3)&gt;0)))</f>
        <v>9</v>
      </c>
      <c r="BG51" s="12" t="n">
        <f aca="false">IF(OR($A51="",BG$4=""),"",SUMPRODUCT(--(INDEX(Matrix!$C$5:$EV$304,0,$B51)&gt;0),--(INDEX(Matrix!$C$5:$EV$304,0,BG$3)&gt;0)))</f>
        <v>9</v>
      </c>
      <c r="BH51" s="12" t="n">
        <f aca="false">IF(OR($A51="",BH$4=""),"",SUMPRODUCT(--(INDEX(Matrix!$C$5:$EV$304,0,$B51)&gt;0),--(INDEX(Matrix!$C$5:$EV$304,0,BH$3)&gt;0)))</f>
        <v>8</v>
      </c>
      <c r="BI51" s="12" t="n">
        <f aca="false">IF(OR($A51="",BI$4=""),"",SUMPRODUCT(--(INDEX(Matrix!$C$5:$EV$304,0,$B51)&gt;0),--(INDEX(Matrix!$C$5:$EV$304,0,BI$3)&gt;0)))</f>
        <v>8</v>
      </c>
      <c r="BJ51" s="12" t="n">
        <f aca="false">IF(OR($A51="",BJ$4=""),"",SUMPRODUCT(--(INDEX(Matrix!$C$5:$EV$304,0,$B51)&gt;0),--(INDEX(Matrix!$C$5:$EV$304,0,BJ$3)&gt;0)))</f>
        <v>0</v>
      </c>
      <c r="BK51" s="12" t="n">
        <f aca="false">IF(OR($A51="",BK$4=""),"",SUMPRODUCT(--(INDEX(Matrix!$C$5:$EV$304,0,$B51)&gt;0),--(INDEX(Matrix!$C$5:$EV$304,0,BK$3)&gt;0)))</f>
        <v>10</v>
      </c>
      <c r="BL51" s="12" t="n">
        <f aca="false">IF(OR($A51="",BL$4=""),"",SUMPRODUCT(--(INDEX(Matrix!$C$5:$EV$304,0,$B51)&gt;0),--(INDEX(Matrix!$C$5:$EV$304,0,BL$3)&gt;0)))</f>
        <v>9</v>
      </c>
      <c r="BM51" s="12" t="n">
        <f aca="false">IF(OR($A51="",BM$4=""),"",SUMPRODUCT(--(INDEX(Matrix!$C$5:$EV$304,0,$B51)&gt;0),--(INDEX(Matrix!$C$5:$EV$304,0,BM$3)&gt;0)))</f>
        <v>9</v>
      </c>
      <c r="BN51" s="12" t="n">
        <f aca="false">IF(OR($A51="",BN$4=""),"",SUMPRODUCT(--(INDEX(Matrix!$C$5:$EV$304,0,$B51)&gt;0),--(INDEX(Matrix!$C$5:$EV$304,0,BN$3)&gt;0)))</f>
        <v>6</v>
      </c>
      <c r="BO51" s="12" t="n">
        <f aca="false">IF(OR($A51="",BO$4=""),"",SUMPRODUCT(--(INDEX(Matrix!$C$5:$EV$304,0,$B51)&gt;0),--(INDEX(Matrix!$C$5:$EV$304,0,BO$3)&gt;0)))</f>
        <v>1</v>
      </c>
      <c r="BP51" s="12" t="n">
        <f aca="false">IF(OR($A51="",BP$4=""),"",SUMPRODUCT(--(INDEX(Matrix!$C$5:$EV$304,0,$B51)&gt;0),--(INDEX(Matrix!$C$5:$EV$304,0,BP$3)&gt;0)))</f>
        <v>0</v>
      </c>
      <c r="BQ51" s="12" t="n">
        <f aca="false">IF(OR($A51="",BQ$4=""),"",SUMPRODUCT(--(INDEX(Matrix!$C$5:$EV$304,0,$B51)&gt;0),--(INDEX(Matrix!$C$5:$EV$304,0,BQ$3)&gt;0)))</f>
        <v>0</v>
      </c>
      <c r="BR51" s="12" t="n">
        <f aca="false">IF(OR($A51="",BR$4=""),"",SUMPRODUCT(--(INDEX(Matrix!$C$5:$EV$304,0,$B51)&gt;0),--(INDEX(Matrix!$C$5:$EV$304,0,BR$3)&gt;0)))</f>
        <v>0</v>
      </c>
      <c r="BS51" s="12" t="n">
        <f aca="false">IF(OR($A51="",BS$4=""),"",SUMPRODUCT(--(INDEX(Matrix!$C$5:$EV$304,0,$B51)&gt;0),--(INDEX(Matrix!$C$5:$EV$304,0,BS$3)&gt;0)))</f>
        <v>0</v>
      </c>
      <c r="BT51" s="12" t="n">
        <f aca="false">IF(OR($A51="",BT$4=""),"",SUMPRODUCT(--(INDEX(Matrix!$C$5:$EV$304,0,$B51)&gt;0),--(INDEX(Matrix!$C$5:$EV$304,0,BT$3)&gt;0)))</f>
        <v>0</v>
      </c>
      <c r="BU51" s="12" t="n">
        <f aca="false">IF(OR($A51="",BU$4=""),"",SUMPRODUCT(--(INDEX(Matrix!$C$5:$EV$304,0,$B51)&gt;0),--(INDEX(Matrix!$C$5:$EV$304,0,BU$3)&gt;0)))</f>
        <v>1</v>
      </c>
      <c r="BV51" s="12" t="n">
        <f aca="false">IF(OR($A51="",BV$4=""),"",SUMPRODUCT(--(INDEX(Matrix!$C$5:$EV$304,0,$B51)&gt;0),--(INDEX(Matrix!$C$5:$EV$304,0,BV$3)&gt;0)))</f>
        <v>0</v>
      </c>
      <c r="BW51" s="12" t="n">
        <f aca="false">IF(OR($A51="",BW$4=""),"",SUMPRODUCT(--(INDEX(Matrix!$C$5:$EV$304,0,$B51)&gt;0),--(INDEX(Matrix!$C$5:$EV$304,0,BW$3)&gt;0)))</f>
        <v>1</v>
      </c>
      <c r="BX51" s="12" t="n">
        <f aca="false">IF(OR($A51="",BX$4=""),"",SUMPRODUCT(--(INDEX(Matrix!$C$5:$EV$304,0,$B51)&gt;0),--(INDEX(Matrix!$C$5:$EV$304,0,BX$3)&gt;0)))</f>
        <v>0</v>
      </c>
      <c r="BY51" s="12" t="n">
        <f aca="false">IF(OR($A51="",BY$4=""),"",SUMPRODUCT(--(INDEX(Matrix!$C$5:$EV$304,0,$B51)&gt;0),--(INDEX(Matrix!$C$5:$EV$304,0,BY$3)&gt;0)))</f>
        <v>1</v>
      </c>
      <c r="BZ51" s="12" t="n">
        <f aca="false">IF(OR($A51="",BZ$4=""),"",SUMPRODUCT(--(INDEX(Matrix!$C$5:$EV$304,0,$B51)&gt;0),--(INDEX(Matrix!$C$5:$EV$304,0,BZ$3)&gt;0)))</f>
        <v>1</v>
      </c>
      <c r="CA51" s="12" t="n">
        <f aca="false">IF(OR($A51="",CA$4=""),"",SUMPRODUCT(--(INDEX(Matrix!$C$5:$EV$304,0,$B51)&gt;0),--(INDEX(Matrix!$C$5:$EV$304,0,CA$3)&gt;0)))</f>
        <v>1</v>
      </c>
      <c r="CB51" s="12" t="n">
        <f aca="false">IF(OR($A51="",CB$4=""),"",SUMPRODUCT(--(INDEX(Matrix!$C$5:$EV$304,0,$B51)&gt;0),--(INDEX(Matrix!$C$5:$EV$304,0,CB$3)&gt;0)))</f>
        <v>0</v>
      </c>
      <c r="CC51" s="12" t="n">
        <f aca="false">IF(OR($A51="",CC$4=""),"",SUMPRODUCT(--(INDEX(Matrix!$C$5:$EV$304,0,$B51)&gt;0),--(INDEX(Matrix!$C$5:$EV$304,0,CC$3)&gt;0)))</f>
        <v>0</v>
      </c>
      <c r="CD51" s="12" t="n">
        <f aca="false">IF(OR($A51="",CD$4=""),"",SUMPRODUCT(--(INDEX(Matrix!$C$5:$EV$304,0,$B51)&gt;0),--(INDEX(Matrix!$C$5:$EV$304,0,CD$3)&gt;0)))</f>
        <v>8</v>
      </c>
      <c r="CE51" s="12" t="n">
        <f aca="false">IF(OR($A51="",CE$4=""),"",SUMPRODUCT(--(INDEX(Matrix!$C$5:$EV$304,0,$B51)&gt;0),--(INDEX(Matrix!$C$5:$EV$304,0,CE$3)&gt;0)))</f>
        <v>6</v>
      </c>
      <c r="CF51" s="12" t="n">
        <f aca="false">IF(OR($A51="",CF$4=""),"",SUMPRODUCT(--(INDEX(Matrix!$C$5:$EV$304,0,$B51)&gt;0),--(INDEX(Matrix!$C$5:$EV$304,0,CF$3)&gt;0)))</f>
        <v>1</v>
      </c>
      <c r="CG51" s="12" t="n">
        <f aca="false">IF(OR($A51="",CG$4=""),"",SUMPRODUCT(--(INDEX(Matrix!$C$5:$EV$304,0,$B51)&gt;0),--(INDEX(Matrix!$C$5:$EV$304,0,CG$3)&gt;0)))</f>
        <v>5</v>
      </c>
      <c r="CH51" s="12" t="n">
        <f aca="false">IF(OR($A51="",CH$4=""),"",SUMPRODUCT(--(INDEX(Matrix!$C$5:$EV$304,0,$B51)&gt;0),--(INDEX(Matrix!$C$5:$EV$304,0,CH$3)&gt;0)))</f>
        <v>1</v>
      </c>
      <c r="CI51" s="12" t="n">
        <f aca="false">IF(OR($A51="",CI$4=""),"",SUMPRODUCT(--(INDEX(Matrix!$C$5:$EV$304,0,$B51)&gt;0),--(INDEX(Matrix!$C$5:$EV$304,0,CI$3)&gt;0)))</f>
        <v>8</v>
      </c>
      <c r="CJ51" s="12" t="n">
        <f aca="false">IF(OR($A51="",CJ$4=""),"",SUMPRODUCT(--(INDEX(Matrix!$C$5:$EV$304,0,$B51)&gt;0),--(INDEX(Matrix!$C$5:$EV$304,0,CJ$3)&gt;0)))</f>
        <v>1</v>
      </c>
      <c r="CK51" s="12" t="n">
        <f aca="false">IF(OR($A51="",CK$4=""),"",SUMPRODUCT(--(INDEX(Matrix!$C$5:$EV$304,0,$B51)&gt;0),--(INDEX(Matrix!$C$5:$EV$304,0,CK$3)&gt;0)))</f>
        <v>6</v>
      </c>
      <c r="CL51" s="12" t="n">
        <f aca="false">IF(OR($A51="",CL$4=""),"",SUMPRODUCT(--(INDEX(Matrix!$C$5:$EV$304,0,$B51)&gt;0),--(INDEX(Matrix!$C$5:$EV$304,0,CL$3)&gt;0)))</f>
        <v>3</v>
      </c>
      <c r="CM51" s="12" t="n">
        <f aca="false">IF(OR($A51="",CM$4=""),"",SUMPRODUCT(--(INDEX(Matrix!$C$5:$EV$304,0,$B51)&gt;0),--(INDEX(Matrix!$C$5:$EV$304,0,CM$3)&gt;0)))</f>
        <v>8</v>
      </c>
      <c r="CN51" s="12" t="n">
        <f aca="false">IF(OR($A51="",CN$4=""),"",SUMPRODUCT(--(INDEX(Matrix!$C$5:$EV$304,0,$B51)&gt;0),--(INDEX(Matrix!$C$5:$EV$304,0,CN$3)&gt;0)))</f>
        <v>6</v>
      </c>
      <c r="CO51" s="12" t="n">
        <f aca="false">IF(OR($A51="",CO$4=""),"",SUMPRODUCT(--(INDEX(Matrix!$C$5:$EV$304,0,$B51)&gt;0),--(INDEX(Matrix!$C$5:$EV$304,0,CO$3)&gt;0)))</f>
        <v>6</v>
      </c>
      <c r="CP51" s="12" t="n">
        <f aca="false">IF(OR($A51="",CP$4=""),"",SUMPRODUCT(--(INDEX(Matrix!$C$5:$EV$304,0,$B51)&gt;0),--(INDEX(Matrix!$C$5:$EV$304,0,CP$3)&gt;0)))</f>
        <v>6</v>
      </c>
      <c r="CQ51" s="12" t="n">
        <f aca="false">IF(OR($A51="",CQ$4=""),"",SUMPRODUCT(--(INDEX(Matrix!$C$5:$EV$304,0,$B51)&gt;0),--(INDEX(Matrix!$C$5:$EV$304,0,CQ$3)&gt;0)))</f>
        <v>6</v>
      </c>
      <c r="CR51" s="12" t="n">
        <f aca="false">IF(OR($A51="",CR$4=""),"",SUMPRODUCT(--(INDEX(Matrix!$C$5:$EV$304,0,$B51)&gt;0),--(INDEX(Matrix!$C$5:$EV$304,0,CR$3)&gt;0)))</f>
        <v>7</v>
      </c>
      <c r="CS51" s="12" t="n">
        <f aca="false">IF(OR($A51="",CS$4=""),"",SUMPRODUCT(--(INDEX(Matrix!$C$5:$EV$304,0,$B51)&gt;0),--(INDEX(Matrix!$C$5:$EV$304,0,CS$3)&gt;0)))</f>
        <v>7</v>
      </c>
      <c r="CT51" s="12" t="n">
        <f aca="false">IF(OR($A51="",CT$4=""),"",SUMPRODUCT(--(INDEX(Matrix!$C$5:$EV$304,0,$B51)&gt;0),--(INDEX(Matrix!$C$5:$EV$304,0,CT$3)&gt;0)))</f>
        <v>7</v>
      </c>
      <c r="CU51" s="12" t="n">
        <f aca="false">IF(OR($A51="",CU$4=""),"",SUMPRODUCT(--(INDEX(Matrix!$C$5:$EV$304,0,$B51)&gt;0),--(INDEX(Matrix!$C$5:$EV$304,0,CU$3)&gt;0)))</f>
        <v>7</v>
      </c>
      <c r="CV51" s="12" t="n">
        <f aca="false">IF(OR($A51="",CV$4=""),"",SUMPRODUCT(--(INDEX(Matrix!$C$5:$EV$304,0,$B51)&gt;0),--(INDEX(Matrix!$C$5:$EV$304,0,CV$3)&gt;0)))</f>
        <v>8</v>
      </c>
      <c r="CW51" s="12" t="n">
        <f aca="false">IF(OR($A51="",CW$4=""),"",SUMPRODUCT(--(INDEX(Matrix!$C$5:$EV$304,0,$B51)&gt;0),--(INDEX(Matrix!$C$5:$EV$304,0,CW$3)&gt;0)))</f>
        <v>5</v>
      </c>
      <c r="CX51" s="12" t="n">
        <f aca="false">IF(OR($A51="",CX$4=""),"",SUMPRODUCT(--(INDEX(Matrix!$C$5:$EV$304,0,$B51)&gt;0),--(INDEX(Matrix!$C$5:$EV$304,0,CX$3)&gt;0)))</f>
        <v>9</v>
      </c>
      <c r="CY51" s="12" t="n">
        <f aca="false">IF(OR($A51="",CY$4=""),"",SUMPRODUCT(--(INDEX(Matrix!$C$5:$EV$304,0,$B51)&gt;0),--(INDEX(Matrix!$C$5:$EV$304,0,CY$3)&gt;0)))</f>
        <v>9</v>
      </c>
      <c r="CZ51" s="12" t="n">
        <f aca="false">IF(OR($A51="",CZ$4=""),"",SUMPRODUCT(--(INDEX(Matrix!$C$5:$EV$304,0,$B51)&gt;0),--(INDEX(Matrix!$C$5:$EV$304,0,CZ$3)&gt;0)))</f>
        <v>0</v>
      </c>
      <c r="DA51" s="12" t="n">
        <f aca="false">IF(OR($A51="",DA$4=""),"",SUMPRODUCT(--(INDEX(Matrix!$C$5:$EV$304,0,$B51)&gt;0),--(INDEX(Matrix!$C$5:$EV$304,0,DA$3)&gt;0)))</f>
        <v>7</v>
      </c>
      <c r="DB51" s="12" t="n">
        <f aca="false">IF(OR($A51="",DB$4=""),"",SUMPRODUCT(--(INDEX(Matrix!$C$5:$EV$304,0,$B51)&gt;0),--(INDEX(Matrix!$C$5:$EV$304,0,DB$3)&gt;0)))</f>
        <v>0</v>
      </c>
      <c r="DC51" s="12" t="n">
        <f aca="false">IF(OR($A51="",DC$4=""),"",SUMPRODUCT(--(INDEX(Matrix!$C$5:$EV$304,0,$B51)&gt;0),--(INDEX(Matrix!$C$5:$EV$304,0,DC$3)&gt;0)))</f>
        <v>0</v>
      </c>
      <c r="DD51" s="12" t="n">
        <f aca="false">IF(OR($A51="",DD$4=""),"",SUMPRODUCT(--(INDEX(Matrix!$C$5:$EV$304,0,$B51)&gt;0),--(INDEX(Matrix!$C$5:$EV$304,0,DD$3)&gt;0)))</f>
        <v>5</v>
      </c>
      <c r="DE51" s="12" t="str">
        <f aca="false">IF(OR($A51="",DE$4=""),"",SUMPRODUCT(--(INDEX(Matrix!$C$5:$EV$304,0,$B51)&gt;0),--(INDEX(Matrix!$C$5:$EV$304,0,DE$3)&gt;0)))</f>
        <v/>
      </c>
      <c r="DF51" s="12" t="str">
        <f aca="false">IF(OR($A51="",DF$4=""),"",SUMPRODUCT(--(INDEX(Matrix!$C$5:$EV$304,0,$B51)&gt;0),--(INDEX(Matrix!$C$5:$EV$304,0,DF$3)&gt;0)))</f>
        <v/>
      </c>
      <c r="DG51" s="12" t="str">
        <f aca="false">IF(OR($A51="",DG$4=""),"",SUMPRODUCT(--(INDEX(Matrix!$C$5:$EV$304,0,$B51)&gt;0),--(INDEX(Matrix!$C$5:$EV$304,0,DG$3)&gt;0)))</f>
        <v/>
      </c>
      <c r="DH51" s="12" t="str">
        <f aca="false">IF(OR($A51="",DH$4=""),"",SUMPRODUCT(--(INDEX(Matrix!$C$5:$EV$304,0,$B51)&gt;0),--(INDEX(Matrix!$C$5:$EV$304,0,DH$3)&gt;0)))</f>
        <v/>
      </c>
      <c r="DI51" s="12" t="str">
        <f aca="false">IF(OR($A51="",DI$4=""),"",SUMPRODUCT(--(INDEX(Matrix!$C$5:$EV$304,0,$B51)&gt;0),--(INDEX(Matrix!$C$5:$EV$304,0,DI$3)&gt;0)))</f>
        <v/>
      </c>
      <c r="DJ51" s="12" t="str">
        <f aca="false">IF(OR($A51="",DJ$4=""),"",SUMPRODUCT(--(INDEX(Matrix!$C$5:$EV$304,0,$B51)&gt;0),--(INDEX(Matrix!$C$5:$EV$304,0,DJ$3)&gt;0)))</f>
        <v/>
      </c>
      <c r="DK51" s="12" t="str">
        <f aca="false">IF(OR($A51="",DK$4=""),"",SUMPRODUCT(--(INDEX(Matrix!$C$5:$EV$304,0,$B51)&gt;0),--(INDEX(Matrix!$C$5:$EV$304,0,DK$3)&gt;0)))</f>
        <v/>
      </c>
      <c r="DL51" s="12" t="str">
        <f aca="false">IF(OR($A51="",DL$4=""),"",SUMPRODUCT(--(INDEX(Matrix!$C$5:$EV$304,0,$B51)&gt;0),--(INDEX(Matrix!$C$5:$EV$304,0,DL$3)&gt;0)))</f>
        <v/>
      </c>
      <c r="DM51" s="12" t="str">
        <f aca="false">IF(OR($A51="",DM$4=""),"",SUMPRODUCT(--(INDEX(Matrix!$C$5:$EV$304,0,$B51)&gt;0),--(INDEX(Matrix!$C$5:$EV$304,0,DM$3)&gt;0)))</f>
        <v/>
      </c>
      <c r="DN51" s="12" t="str">
        <f aca="false">IF(OR($A51="",DN$4=""),"",SUMPRODUCT(--(INDEX(Matrix!$C$5:$EV$304,0,$B51)&gt;0),--(INDEX(Matrix!$C$5:$EV$304,0,DN$3)&gt;0)))</f>
        <v/>
      </c>
      <c r="DO51" s="12" t="str">
        <f aca="false">IF(OR($A51="",DO$4=""),"",SUMPRODUCT(--(INDEX(Matrix!$C$5:$EV$304,0,$B51)&gt;0),--(INDEX(Matrix!$C$5:$EV$304,0,DO$3)&gt;0)))</f>
        <v/>
      </c>
      <c r="DP51" s="12" t="str">
        <f aca="false">IF(OR($A51="",DP$4=""),"",SUMPRODUCT(--(INDEX(Matrix!$C$5:$EV$304,0,$B51)&gt;0),--(INDEX(Matrix!$C$5:$EV$304,0,DP$3)&gt;0)))</f>
        <v/>
      </c>
      <c r="DQ51" s="12" t="str">
        <f aca="false">IF(OR($A51="",DQ$4=""),"",SUMPRODUCT(--(INDEX(Matrix!$C$5:$EV$304,0,$B51)&gt;0),--(INDEX(Matrix!$C$5:$EV$304,0,DQ$3)&gt;0)))</f>
        <v/>
      </c>
      <c r="DR51" s="12" t="str">
        <f aca="false">IF(OR($A51="",DR$4=""),"",SUMPRODUCT(--(INDEX(Matrix!$C$5:$EV$304,0,$B51)&gt;0),--(INDEX(Matrix!$C$5:$EV$304,0,DR$3)&gt;0)))</f>
        <v/>
      </c>
      <c r="DS51" s="12" t="str">
        <f aca="false">IF(OR($A51="",DS$4=""),"",SUMPRODUCT(--(INDEX(Matrix!$C$5:$EV$304,0,$B51)&gt;0),--(INDEX(Matrix!$C$5:$EV$304,0,DS$3)&gt;0)))</f>
        <v/>
      </c>
      <c r="DT51" s="12" t="str">
        <f aca="false">IF(OR($A51="",DT$4=""),"",SUMPRODUCT(--(INDEX(Matrix!$C$5:$EV$304,0,$B51)&gt;0),--(INDEX(Matrix!$C$5:$EV$304,0,DT$3)&gt;0)))</f>
        <v/>
      </c>
      <c r="DU51" s="12" t="str">
        <f aca="false">IF(OR($A51="",DU$4=""),"",SUMPRODUCT(--(INDEX(Matrix!$C$5:$EV$304,0,$B51)&gt;0),--(INDEX(Matrix!$C$5:$EV$304,0,DU$3)&gt;0)))</f>
        <v/>
      </c>
      <c r="DV51" s="12" t="str">
        <f aca="false">IF(OR($A51="",DV$4=""),"",SUMPRODUCT(--(INDEX(Matrix!$C$5:$EV$304,0,$B51)&gt;0),--(INDEX(Matrix!$C$5:$EV$304,0,DV$3)&gt;0)))</f>
        <v/>
      </c>
      <c r="DW51" s="12" t="str">
        <f aca="false">IF(OR($A51="",DW$4=""),"",SUMPRODUCT(--(INDEX(Matrix!$C$5:$EV$304,0,$B51)&gt;0),--(INDEX(Matrix!$C$5:$EV$304,0,DW$3)&gt;0)))</f>
        <v/>
      </c>
      <c r="DX51" s="12" t="str">
        <f aca="false">IF(OR($A51="",DX$4=""),"",SUMPRODUCT(--(INDEX(Matrix!$C$5:$EV$304,0,$B51)&gt;0),--(INDEX(Matrix!$C$5:$EV$304,0,DX$3)&gt;0)))</f>
        <v/>
      </c>
      <c r="DY51" s="12" t="str">
        <f aca="false">IF(OR($A51="",DY$4=""),"",SUMPRODUCT(--(INDEX(Matrix!$C$5:$EV$304,0,$B51)&gt;0),--(INDEX(Matrix!$C$5:$EV$304,0,DY$3)&gt;0)))</f>
        <v/>
      </c>
      <c r="DZ51" s="12" t="str">
        <f aca="false">IF(OR($A51="",DZ$4=""),"",SUMPRODUCT(--(INDEX(Matrix!$C$5:$EV$304,0,$B51)&gt;0),--(INDEX(Matrix!$C$5:$EV$304,0,DZ$3)&gt;0)))</f>
        <v/>
      </c>
      <c r="EA51" s="12" t="str">
        <f aca="false">IF(OR($A51="",EA$4=""),"",SUMPRODUCT(--(INDEX(Matrix!$C$5:$EV$304,0,$B51)&gt;0),--(INDEX(Matrix!$C$5:$EV$304,0,EA$3)&gt;0)))</f>
        <v/>
      </c>
      <c r="EB51" s="12" t="str">
        <f aca="false">IF(OR($A51="",EB$4=""),"",SUMPRODUCT(--(INDEX(Matrix!$C$5:$EV$304,0,$B51)&gt;0),--(INDEX(Matrix!$C$5:$EV$304,0,EB$3)&gt;0)))</f>
        <v/>
      </c>
      <c r="EC51" s="12" t="str">
        <f aca="false">IF(OR($A51="",EC$4=""),"",SUMPRODUCT(--(INDEX(Matrix!$C$5:$EV$304,0,$B51)&gt;0),--(INDEX(Matrix!$C$5:$EV$304,0,EC$3)&gt;0)))</f>
        <v/>
      </c>
      <c r="ED51" s="12" t="str">
        <f aca="false">IF(OR($A51="",ED$4=""),"",SUMPRODUCT(--(INDEX(Matrix!$C$5:$EV$304,0,$B51)&gt;0),--(INDEX(Matrix!$C$5:$EV$304,0,ED$3)&gt;0)))</f>
        <v/>
      </c>
      <c r="EE51" s="12" t="str">
        <f aca="false">IF(OR($A51="",EE$4=""),"",SUMPRODUCT(--(INDEX(Matrix!$C$5:$EV$304,0,$B51)&gt;0),--(INDEX(Matrix!$C$5:$EV$304,0,EE$3)&gt;0)))</f>
        <v/>
      </c>
      <c r="EF51" s="12" t="str">
        <f aca="false">IF(OR($A51="",EF$4=""),"",SUMPRODUCT(--(INDEX(Matrix!$C$5:$EV$304,0,$B51)&gt;0),--(INDEX(Matrix!$C$5:$EV$304,0,EF$3)&gt;0)))</f>
        <v/>
      </c>
      <c r="EG51" s="12" t="str">
        <f aca="false">IF(OR($A51="",EG$4=""),"",SUMPRODUCT(--(INDEX(Matrix!$C$5:$EV$304,0,$B51)&gt;0),--(INDEX(Matrix!$C$5:$EV$304,0,EG$3)&gt;0)))</f>
        <v/>
      </c>
      <c r="EH51" s="12" t="str">
        <f aca="false">IF(OR($A51="",EH$4=""),"",SUMPRODUCT(--(INDEX(Matrix!$C$5:$EV$304,0,$B51)&gt;0),--(INDEX(Matrix!$C$5:$EV$304,0,EH$3)&gt;0)))</f>
        <v/>
      </c>
      <c r="EI51" s="12" t="str">
        <f aca="false">IF(OR($A51="",EI$4=""),"",SUMPRODUCT(--(INDEX(Matrix!$C$5:$EV$304,0,$B51)&gt;0),--(INDEX(Matrix!$C$5:$EV$304,0,EI$3)&gt;0)))</f>
        <v/>
      </c>
      <c r="EJ51" s="12" t="str">
        <f aca="false">IF(OR($A51="",EJ$4=""),"",SUMPRODUCT(--(INDEX(Matrix!$C$5:$EV$304,0,$B51)&gt;0),--(INDEX(Matrix!$C$5:$EV$304,0,EJ$3)&gt;0)))</f>
        <v/>
      </c>
      <c r="EK51" s="12" t="str">
        <f aca="false">IF(OR($A51="",EK$4=""),"",SUMPRODUCT(--(INDEX(Matrix!$C$5:$EV$304,0,$B51)&gt;0),--(INDEX(Matrix!$C$5:$EV$304,0,EK$3)&gt;0)))</f>
        <v/>
      </c>
      <c r="EL51" s="12" t="str">
        <f aca="false">IF(OR($A51="",EL$4=""),"",SUMPRODUCT(--(INDEX(Matrix!$C$5:$EV$304,0,$B51)&gt;0),--(INDEX(Matrix!$C$5:$EV$304,0,EL$3)&gt;0)))</f>
        <v/>
      </c>
      <c r="EM51" s="12" t="str">
        <f aca="false">IF(OR($A51="",EM$4=""),"",SUMPRODUCT(--(INDEX(Matrix!$C$5:$EV$304,0,$B51)&gt;0),--(INDEX(Matrix!$C$5:$EV$304,0,EM$3)&gt;0)))</f>
        <v/>
      </c>
      <c r="EN51" s="12" t="str">
        <f aca="false">IF(OR($A51="",EN$4=""),"",SUMPRODUCT(--(INDEX(Matrix!$C$5:$EV$304,0,$B51)&gt;0),--(INDEX(Matrix!$C$5:$EV$304,0,EN$3)&gt;0)))</f>
        <v/>
      </c>
      <c r="EO51" s="12" t="str">
        <f aca="false">IF(OR($A51="",EO$4=""),"",SUMPRODUCT(--(INDEX(Matrix!$C$5:$EV$304,0,$B51)&gt;0),--(INDEX(Matrix!$C$5:$EV$304,0,EO$3)&gt;0)))</f>
        <v/>
      </c>
      <c r="EP51" s="12" t="str">
        <f aca="false">IF(OR($A51="",EP$4=""),"",SUMPRODUCT(--(INDEX(Matrix!$C$5:$EV$304,0,$B51)&gt;0),--(INDEX(Matrix!$C$5:$EV$304,0,EP$3)&gt;0)))</f>
        <v/>
      </c>
      <c r="EQ51" s="12" t="str">
        <f aca="false">IF(OR($A51="",EQ$4=""),"",SUMPRODUCT(--(INDEX(Matrix!$C$5:$EV$304,0,$B51)&gt;0),--(INDEX(Matrix!$C$5:$EV$304,0,EQ$3)&gt;0)))</f>
        <v/>
      </c>
      <c r="ER51" s="12" t="str">
        <f aca="false">IF(OR($A51="",ER$4=""),"",SUMPRODUCT(--(INDEX(Matrix!$C$5:$EV$304,0,$B51)&gt;0),--(INDEX(Matrix!$C$5:$EV$304,0,ER$3)&gt;0)))</f>
        <v/>
      </c>
      <c r="ES51" s="12" t="str">
        <f aca="false">IF(OR($A51="",ES$4=""),"",SUMPRODUCT(--(INDEX(Matrix!$C$5:$EV$304,0,$B51)&gt;0),--(INDEX(Matrix!$C$5:$EV$304,0,ES$3)&gt;0)))</f>
        <v/>
      </c>
      <c r="ET51" s="12" t="str">
        <f aca="false">IF(OR($A51="",ET$4=""),"",SUMPRODUCT(--(INDEX(Matrix!$C$5:$EV$304,0,$B51)&gt;0),--(INDEX(Matrix!$C$5:$EV$304,0,ET$3)&gt;0)))</f>
        <v/>
      </c>
      <c r="EU51" s="12" t="str">
        <f aca="false">IF(OR($A51="",EU$4=""),"",SUMPRODUCT(--(INDEX(Matrix!$C$5:$EV$304,0,$B51)&gt;0),--(INDEX(Matrix!$C$5:$EV$304,0,EU$3)&gt;0)))</f>
        <v/>
      </c>
      <c r="EV51" s="12" t="str">
        <f aca="false">IF(OR($A51="",EV$4=""),"",SUMPRODUCT(--(INDEX(Matrix!$C$5:$EV$304,0,$B51)&gt;0),--(INDEX(Matrix!$C$5:$EV$304,0,EV$3)&gt;0)))</f>
        <v/>
      </c>
    </row>
    <row r="52" customFormat="false" ht="15" hidden="false" customHeight="false" outlineLevel="0" collapsed="false">
      <c r="A52" s="6" t="str">
        <f aca="false">IF(INDEX(Products!$A$2:$A$151,$B52)="","",INDEX(Products!$A$2:$A$151,$B52))</f>
        <v>Lixiban 2.5</v>
      </c>
      <c r="B52" s="23" t="n">
        <v>48</v>
      </c>
      <c r="C52" s="12" t="n">
        <f aca="false">IF(OR($A52="",C$4=""),"",SUMPRODUCT(--(INDEX(Matrix!$C$5:$EV$304,0,$B52)&gt;0),--(INDEX(Matrix!$C$5:$EV$304,0,C$3)&gt;0)))</f>
        <v>12</v>
      </c>
      <c r="D52" s="12" t="n">
        <f aca="false">IF(OR($A52="",D$4=""),"",SUMPRODUCT(--(INDEX(Matrix!$C$5:$EV$304,0,$B52)&gt;0),--(INDEX(Matrix!$C$5:$EV$304,0,D$3)&gt;0)))</f>
        <v>12</v>
      </c>
      <c r="E52" s="12" t="n">
        <f aca="false">IF(OR($A52="",E$4=""),"",SUMPRODUCT(--(INDEX(Matrix!$C$5:$EV$304,0,$B52)&gt;0),--(INDEX(Matrix!$C$5:$EV$304,0,E$3)&gt;0)))</f>
        <v>12</v>
      </c>
      <c r="F52" s="12" t="n">
        <f aca="false">IF(OR($A52="",F$4=""),"",SUMPRODUCT(--(INDEX(Matrix!$C$5:$EV$304,0,$B52)&gt;0),--(INDEX(Matrix!$C$5:$EV$304,0,F$3)&gt;0)))</f>
        <v>12</v>
      </c>
      <c r="G52" s="12" t="n">
        <f aca="false">IF(OR($A52="",G$4=""),"",SUMPRODUCT(--(INDEX(Matrix!$C$5:$EV$304,0,$B52)&gt;0),--(INDEX(Matrix!$C$5:$EV$304,0,G$3)&gt;0)))</f>
        <v>12</v>
      </c>
      <c r="H52" s="12" t="n">
        <f aca="false">IF(OR($A52="",H$4=""),"",SUMPRODUCT(--(INDEX(Matrix!$C$5:$EV$304,0,$B52)&gt;0),--(INDEX(Matrix!$C$5:$EV$304,0,H$3)&gt;0)))</f>
        <v>12</v>
      </c>
      <c r="I52" s="12" t="n">
        <f aca="false">IF(OR($A52="",I$4=""),"",SUMPRODUCT(--(INDEX(Matrix!$C$5:$EV$304,0,$B52)&gt;0),--(INDEX(Matrix!$C$5:$EV$304,0,I$3)&gt;0)))</f>
        <v>9</v>
      </c>
      <c r="J52" s="12" t="n">
        <f aca="false">IF(OR($A52="",J$4=""),"",SUMPRODUCT(--(INDEX(Matrix!$C$5:$EV$304,0,$B52)&gt;0),--(INDEX(Matrix!$C$5:$EV$304,0,J$3)&gt;0)))</f>
        <v>9</v>
      </c>
      <c r="K52" s="12" t="n">
        <f aca="false">IF(OR($A52="",K$4=""),"",SUMPRODUCT(--(INDEX(Matrix!$C$5:$EV$304,0,$B52)&gt;0),--(INDEX(Matrix!$C$5:$EV$304,0,K$3)&gt;0)))</f>
        <v>7</v>
      </c>
      <c r="L52" s="12" t="n">
        <f aca="false">IF(OR($A52="",L$4=""),"",SUMPRODUCT(--(INDEX(Matrix!$C$5:$EV$304,0,$B52)&gt;0),--(INDEX(Matrix!$C$5:$EV$304,0,L$3)&gt;0)))</f>
        <v>7</v>
      </c>
      <c r="M52" s="12" t="n">
        <f aca="false">IF(OR($A52="",M$4=""),"",SUMPRODUCT(--(INDEX(Matrix!$C$5:$EV$304,0,$B52)&gt;0),--(INDEX(Matrix!$C$5:$EV$304,0,M$3)&gt;0)))</f>
        <v>7</v>
      </c>
      <c r="N52" s="12" t="n">
        <f aca="false">IF(OR($A52="",N$4=""),"",SUMPRODUCT(--(INDEX(Matrix!$C$5:$EV$304,0,$B52)&gt;0),--(INDEX(Matrix!$C$5:$EV$304,0,N$3)&gt;0)))</f>
        <v>8</v>
      </c>
      <c r="O52" s="12" t="n">
        <f aca="false">IF(OR($A52="",O$4=""),"",SUMPRODUCT(--(INDEX(Matrix!$C$5:$EV$304,0,$B52)&gt;0),--(INDEX(Matrix!$C$5:$EV$304,0,O$3)&gt;0)))</f>
        <v>8</v>
      </c>
      <c r="P52" s="12" t="n">
        <f aca="false">IF(OR($A52="",P$4=""),"",SUMPRODUCT(--(INDEX(Matrix!$C$5:$EV$304,0,$B52)&gt;0),--(INDEX(Matrix!$C$5:$EV$304,0,P$3)&gt;0)))</f>
        <v>8</v>
      </c>
      <c r="Q52" s="12" t="n">
        <f aca="false">IF(OR($A52="",Q$4=""),"",SUMPRODUCT(--(INDEX(Matrix!$C$5:$EV$304,0,$B52)&gt;0),--(INDEX(Matrix!$C$5:$EV$304,0,Q$3)&gt;0)))</f>
        <v>8</v>
      </c>
      <c r="R52" s="12" t="n">
        <f aca="false">IF(OR($A52="",R$4=""),"",SUMPRODUCT(--(INDEX(Matrix!$C$5:$EV$304,0,$B52)&gt;0),--(INDEX(Matrix!$C$5:$EV$304,0,R$3)&gt;0)))</f>
        <v>8</v>
      </c>
      <c r="S52" s="12" t="n">
        <f aca="false">IF(OR($A52="",S$4=""),"",SUMPRODUCT(--(INDEX(Matrix!$C$5:$EV$304,0,$B52)&gt;0),--(INDEX(Matrix!$C$5:$EV$304,0,S$3)&gt;0)))</f>
        <v>8</v>
      </c>
      <c r="T52" s="12" t="n">
        <f aca="false">IF(OR($A52="",T$4=""),"",SUMPRODUCT(--(INDEX(Matrix!$C$5:$EV$304,0,$B52)&gt;0),--(INDEX(Matrix!$C$5:$EV$304,0,T$3)&gt;0)))</f>
        <v>8</v>
      </c>
      <c r="U52" s="12" t="n">
        <f aca="false">IF(OR($A52="",U$4=""),"",SUMPRODUCT(--(INDEX(Matrix!$C$5:$EV$304,0,$B52)&gt;0),--(INDEX(Matrix!$C$5:$EV$304,0,U$3)&gt;0)))</f>
        <v>0</v>
      </c>
      <c r="V52" s="12" t="n">
        <f aca="false">IF(OR($A52="",V$4=""),"",SUMPRODUCT(--(INDEX(Matrix!$C$5:$EV$304,0,$B52)&gt;0),--(INDEX(Matrix!$C$5:$EV$304,0,V$3)&gt;0)))</f>
        <v>0</v>
      </c>
      <c r="W52" s="12" t="n">
        <f aca="false">IF(OR($A52="",W$4=""),"",SUMPRODUCT(--(INDEX(Matrix!$C$5:$EV$304,0,$B52)&gt;0),--(INDEX(Matrix!$C$5:$EV$304,0,W$3)&gt;0)))</f>
        <v>7</v>
      </c>
      <c r="X52" s="12" t="n">
        <f aca="false">IF(OR($A52="",X$4=""),"",SUMPRODUCT(--(INDEX(Matrix!$C$5:$EV$304,0,$B52)&gt;0),--(INDEX(Matrix!$C$5:$EV$304,0,X$3)&gt;0)))</f>
        <v>7</v>
      </c>
      <c r="Y52" s="12" t="n">
        <f aca="false">IF(OR($A52="",Y$4=""),"",SUMPRODUCT(--(INDEX(Matrix!$C$5:$EV$304,0,$B52)&gt;0),--(INDEX(Matrix!$C$5:$EV$304,0,Y$3)&gt;0)))</f>
        <v>7</v>
      </c>
      <c r="Z52" s="12" t="n">
        <f aca="false">IF(OR($A52="",Z$4=""),"",SUMPRODUCT(--(INDEX(Matrix!$C$5:$EV$304,0,$B52)&gt;0),--(INDEX(Matrix!$C$5:$EV$304,0,Z$3)&gt;0)))</f>
        <v>8</v>
      </c>
      <c r="AA52" s="12" t="n">
        <f aca="false">IF(OR($A52="",AA$4=""),"",SUMPRODUCT(--(INDEX(Matrix!$C$5:$EV$304,0,$B52)&gt;0),--(INDEX(Matrix!$C$5:$EV$304,0,AA$3)&gt;0)))</f>
        <v>13</v>
      </c>
      <c r="AB52" s="12" t="n">
        <f aca="false">IF(OR($A52="",AB$4=""),"",SUMPRODUCT(--(INDEX(Matrix!$C$5:$EV$304,0,$B52)&gt;0),--(INDEX(Matrix!$C$5:$EV$304,0,AB$3)&gt;0)))</f>
        <v>3</v>
      </c>
      <c r="AC52" s="12" t="n">
        <f aca="false">IF(OR($A52="",AC$4=""),"",SUMPRODUCT(--(INDEX(Matrix!$C$5:$EV$304,0,$B52)&gt;0),--(INDEX(Matrix!$C$5:$EV$304,0,AC$3)&gt;0)))</f>
        <v>1</v>
      </c>
      <c r="AD52" s="12" t="n">
        <f aca="false">IF(OR($A52="",AD$4=""),"",SUMPRODUCT(--(INDEX(Matrix!$C$5:$EV$304,0,$B52)&gt;0),--(INDEX(Matrix!$C$5:$EV$304,0,AD$3)&gt;0)))</f>
        <v>0</v>
      </c>
      <c r="AE52" s="12" t="n">
        <f aca="false">IF(OR($A52="",AE$4=""),"",SUMPRODUCT(--(INDEX(Matrix!$C$5:$EV$304,0,$B52)&gt;0),--(INDEX(Matrix!$C$5:$EV$304,0,AE$3)&gt;0)))</f>
        <v>8</v>
      </c>
      <c r="AF52" s="12" t="n">
        <f aca="false">IF(OR($A52="",AF$4=""),"",SUMPRODUCT(--(INDEX(Matrix!$C$5:$EV$304,0,$B52)&gt;0),--(INDEX(Matrix!$C$5:$EV$304,0,AF$3)&gt;0)))</f>
        <v>8</v>
      </c>
      <c r="AG52" s="12" t="n">
        <f aca="false">IF(OR($A52="",AG$4=""),"",SUMPRODUCT(--(INDEX(Matrix!$C$5:$EV$304,0,$B52)&gt;0),--(INDEX(Matrix!$C$5:$EV$304,0,AG$3)&gt;0)))</f>
        <v>8</v>
      </c>
      <c r="AH52" s="12" t="n">
        <f aca="false">IF(OR($A52="",AH$4=""),"",SUMPRODUCT(--(INDEX(Matrix!$C$5:$EV$304,0,$B52)&gt;0),--(INDEX(Matrix!$C$5:$EV$304,0,AH$3)&gt;0)))</f>
        <v>10</v>
      </c>
      <c r="AI52" s="12" t="n">
        <f aca="false">IF(OR($A52="",AI$4=""),"",SUMPRODUCT(--(INDEX(Matrix!$C$5:$EV$304,0,$B52)&gt;0),--(INDEX(Matrix!$C$5:$EV$304,0,AI$3)&gt;0)))</f>
        <v>8</v>
      </c>
      <c r="AJ52" s="12" t="n">
        <f aca="false">IF(OR($A52="",AJ$4=""),"",SUMPRODUCT(--(INDEX(Matrix!$C$5:$EV$304,0,$B52)&gt;0),--(INDEX(Matrix!$C$5:$EV$304,0,AJ$3)&gt;0)))</f>
        <v>8</v>
      </c>
      <c r="AK52" s="12" t="n">
        <f aca="false">IF(OR($A52="",AK$4=""),"",SUMPRODUCT(--(INDEX(Matrix!$C$5:$EV$304,0,$B52)&gt;0),--(INDEX(Matrix!$C$5:$EV$304,0,AK$3)&gt;0)))</f>
        <v>7</v>
      </c>
      <c r="AL52" s="12" t="n">
        <f aca="false">IF(OR($A52="",AL$4=""),"",SUMPRODUCT(--(INDEX(Matrix!$C$5:$EV$304,0,$B52)&gt;0),--(INDEX(Matrix!$C$5:$EV$304,0,AL$3)&gt;0)))</f>
        <v>7</v>
      </c>
      <c r="AM52" s="12" t="n">
        <f aca="false">IF(OR($A52="",AM$4=""),"",SUMPRODUCT(--(INDEX(Matrix!$C$5:$EV$304,0,$B52)&gt;0),--(INDEX(Matrix!$C$5:$EV$304,0,AM$3)&gt;0)))</f>
        <v>4</v>
      </c>
      <c r="AN52" s="12" t="n">
        <f aca="false">IF(OR($A52="",AN$4=""),"",SUMPRODUCT(--(INDEX(Matrix!$C$5:$EV$304,0,$B52)&gt;0),--(INDEX(Matrix!$C$5:$EV$304,0,AN$3)&gt;0)))</f>
        <v>4</v>
      </c>
      <c r="AO52" s="12" t="n">
        <f aca="false">IF(OR($A52="",AO$4=""),"",SUMPRODUCT(--(INDEX(Matrix!$C$5:$EV$304,0,$B52)&gt;0),--(INDEX(Matrix!$C$5:$EV$304,0,AO$3)&gt;0)))</f>
        <v>1</v>
      </c>
      <c r="AP52" s="12" t="n">
        <f aca="false">IF(OR($A52="",AP$4=""),"",SUMPRODUCT(--(INDEX(Matrix!$C$5:$EV$304,0,$B52)&gt;0),--(INDEX(Matrix!$C$5:$EV$304,0,AP$3)&gt;0)))</f>
        <v>1</v>
      </c>
      <c r="AQ52" s="12" t="n">
        <f aca="false">IF(OR($A52="",AQ$4=""),"",SUMPRODUCT(--(INDEX(Matrix!$C$5:$EV$304,0,$B52)&gt;0),--(INDEX(Matrix!$C$5:$EV$304,0,AQ$3)&gt;0)))</f>
        <v>1</v>
      </c>
      <c r="AR52" s="12" t="n">
        <f aca="false">IF(OR($A52="",AR$4=""),"",SUMPRODUCT(--(INDEX(Matrix!$C$5:$EV$304,0,$B52)&gt;0),--(INDEX(Matrix!$C$5:$EV$304,0,AR$3)&gt;0)))</f>
        <v>1</v>
      </c>
      <c r="AS52" s="12" t="n">
        <f aca="false">IF(OR($A52="",AS$4=""),"",SUMPRODUCT(--(INDEX(Matrix!$C$5:$EV$304,0,$B52)&gt;0),--(INDEX(Matrix!$C$5:$EV$304,0,AS$3)&gt;0)))</f>
        <v>1</v>
      </c>
      <c r="AT52" s="12" t="n">
        <f aca="false">IF(OR($A52="",AT$4=""),"",SUMPRODUCT(--(INDEX(Matrix!$C$5:$EV$304,0,$B52)&gt;0),--(INDEX(Matrix!$C$5:$EV$304,0,AT$3)&gt;0)))</f>
        <v>1</v>
      </c>
      <c r="AU52" s="12" t="n">
        <f aca="false">IF(OR($A52="",AU$4=""),"",SUMPRODUCT(--(INDEX(Matrix!$C$5:$EV$304,0,$B52)&gt;0),--(INDEX(Matrix!$C$5:$EV$304,0,AU$3)&gt;0)))</f>
        <v>0</v>
      </c>
      <c r="AV52" s="12" t="n">
        <f aca="false">IF(OR($A52="",AV$4=""),"",SUMPRODUCT(--(INDEX(Matrix!$C$5:$EV$304,0,$B52)&gt;0),--(INDEX(Matrix!$C$5:$EV$304,0,AV$3)&gt;0)))</f>
        <v>8</v>
      </c>
      <c r="AW52" s="12" t="n">
        <f aca="false">IF(OR($A52="",AW$4=""),"",SUMPRODUCT(--(INDEX(Matrix!$C$5:$EV$304,0,$B52)&gt;0),--(INDEX(Matrix!$C$5:$EV$304,0,AW$3)&gt;0)))</f>
        <v>8</v>
      </c>
      <c r="AX52" s="12" t="n">
        <f aca="false">IF(OR($A52="",AX$4=""),"",SUMPRODUCT(--(INDEX(Matrix!$C$5:$EV$304,0,$B52)&gt;0),--(INDEX(Matrix!$C$5:$EV$304,0,AX$3)&gt;0)))</f>
        <v>15</v>
      </c>
      <c r="AY52" s="12" t="n">
        <f aca="false">IF(OR($A52="",AY$4=""),"",SUMPRODUCT(--(INDEX(Matrix!$C$5:$EV$304,0,$B52)&gt;0),--(INDEX(Matrix!$C$5:$EV$304,0,AY$3)&gt;0)))</f>
        <v>15</v>
      </c>
      <c r="AZ52" s="12" t="n">
        <f aca="false">IF(OR($A52="",AZ$4=""),"",SUMPRODUCT(--(INDEX(Matrix!$C$5:$EV$304,0,$B52)&gt;0),--(INDEX(Matrix!$C$5:$EV$304,0,AZ$3)&gt;0)))</f>
        <v>7</v>
      </c>
      <c r="BA52" s="12" t="n">
        <f aca="false">IF(OR($A52="",BA$4=""),"",SUMPRODUCT(--(INDEX(Matrix!$C$5:$EV$304,0,$B52)&gt;0),--(INDEX(Matrix!$C$5:$EV$304,0,BA$3)&gt;0)))</f>
        <v>8</v>
      </c>
      <c r="BB52" s="12" t="n">
        <f aca="false">IF(OR($A52="",BB$4=""),"",SUMPRODUCT(--(INDEX(Matrix!$C$5:$EV$304,0,$B52)&gt;0),--(INDEX(Matrix!$C$5:$EV$304,0,BB$3)&gt;0)))</f>
        <v>9</v>
      </c>
      <c r="BC52" s="12" t="n">
        <f aca="false">IF(OR($A52="",BC$4=""),"",SUMPRODUCT(--(INDEX(Matrix!$C$5:$EV$304,0,$B52)&gt;0),--(INDEX(Matrix!$C$5:$EV$304,0,BC$3)&gt;0)))</f>
        <v>9</v>
      </c>
      <c r="BD52" s="12" t="n">
        <f aca="false">IF(OR($A52="",BD$4=""),"",SUMPRODUCT(--(INDEX(Matrix!$C$5:$EV$304,0,$B52)&gt;0),--(INDEX(Matrix!$C$5:$EV$304,0,BD$3)&gt;0)))</f>
        <v>9</v>
      </c>
      <c r="BE52" s="12" t="n">
        <f aca="false">IF(OR($A52="",BE$4=""),"",SUMPRODUCT(--(INDEX(Matrix!$C$5:$EV$304,0,$B52)&gt;0),--(INDEX(Matrix!$C$5:$EV$304,0,BE$3)&gt;0)))</f>
        <v>9</v>
      </c>
      <c r="BF52" s="12" t="n">
        <f aca="false">IF(OR($A52="",BF$4=""),"",SUMPRODUCT(--(INDEX(Matrix!$C$5:$EV$304,0,$B52)&gt;0),--(INDEX(Matrix!$C$5:$EV$304,0,BF$3)&gt;0)))</f>
        <v>8</v>
      </c>
      <c r="BG52" s="12" t="n">
        <f aca="false">IF(OR($A52="",BG$4=""),"",SUMPRODUCT(--(INDEX(Matrix!$C$5:$EV$304,0,$B52)&gt;0),--(INDEX(Matrix!$C$5:$EV$304,0,BG$3)&gt;0)))</f>
        <v>8</v>
      </c>
      <c r="BH52" s="12" t="n">
        <f aca="false">IF(OR($A52="",BH$4=""),"",SUMPRODUCT(--(INDEX(Matrix!$C$5:$EV$304,0,$B52)&gt;0),--(INDEX(Matrix!$C$5:$EV$304,0,BH$3)&gt;0)))</f>
        <v>8</v>
      </c>
      <c r="BI52" s="12" t="n">
        <f aca="false">IF(OR($A52="",BI$4=""),"",SUMPRODUCT(--(INDEX(Matrix!$C$5:$EV$304,0,$B52)&gt;0),--(INDEX(Matrix!$C$5:$EV$304,0,BI$3)&gt;0)))</f>
        <v>8</v>
      </c>
      <c r="BJ52" s="12" t="n">
        <f aca="false">IF(OR($A52="",BJ$4=""),"",SUMPRODUCT(--(INDEX(Matrix!$C$5:$EV$304,0,$B52)&gt;0),--(INDEX(Matrix!$C$5:$EV$304,0,BJ$3)&gt;0)))</f>
        <v>0</v>
      </c>
      <c r="BK52" s="12" t="n">
        <f aca="false">IF(OR($A52="",BK$4=""),"",SUMPRODUCT(--(INDEX(Matrix!$C$5:$EV$304,0,$B52)&gt;0),--(INDEX(Matrix!$C$5:$EV$304,0,BK$3)&gt;0)))</f>
        <v>9</v>
      </c>
      <c r="BL52" s="12" t="n">
        <f aca="false">IF(OR($A52="",BL$4=""),"",SUMPRODUCT(--(INDEX(Matrix!$C$5:$EV$304,0,$B52)&gt;0),--(INDEX(Matrix!$C$5:$EV$304,0,BL$3)&gt;0)))</f>
        <v>9</v>
      </c>
      <c r="BM52" s="12" t="n">
        <f aca="false">IF(OR($A52="",BM$4=""),"",SUMPRODUCT(--(INDEX(Matrix!$C$5:$EV$304,0,$B52)&gt;0),--(INDEX(Matrix!$C$5:$EV$304,0,BM$3)&gt;0)))</f>
        <v>9</v>
      </c>
      <c r="BN52" s="12" t="n">
        <f aca="false">IF(OR($A52="",BN$4=""),"",SUMPRODUCT(--(INDEX(Matrix!$C$5:$EV$304,0,$B52)&gt;0),--(INDEX(Matrix!$C$5:$EV$304,0,BN$3)&gt;0)))</f>
        <v>9</v>
      </c>
      <c r="BO52" s="12" t="n">
        <f aca="false">IF(OR($A52="",BO$4=""),"",SUMPRODUCT(--(INDEX(Matrix!$C$5:$EV$304,0,$B52)&gt;0),--(INDEX(Matrix!$C$5:$EV$304,0,BO$3)&gt;0)))</f>
        <v>3</v>
      </c>
      <c r="BP52" s="12" t="n">
        <f aca="false">IF(OR($A52="",BP$4=""),"",SUMPRODUCT(--(INDEX(Matrix!$C$5:$EV$304,0,$B52)&gt;0),--(INDEX(Matrix!$C$5:$EV$304,0,BP$3)&gt;0)))</f>
        <v>0</v>
      </c>
      <c r="BQ52" s="12" t="n">
        <f aca="false">IF(OR($A52="",BQ$4=""),"",SUMPRODUCT(--(INDEX(Matrix!$C$5:$EV$304,0,$B52)&gt;0),--(INDEX(Matrix!$C$5:$EV$304,0,BQ$3)&gt;0)))</f>
        <v>0</v>
      </c>
      <c r="BR52" s="12" t="n">
        <f aca="false">IF(OR($A52="",BR$4=""),"",SUMPRODUCT(--(INDEX(Matrix!$C$5:$EV$304,0,$B52)&gt;0),--(INDEX(Matrix!$C$5:$EV$304,0,BR$3)&gt;0)))</f>
        <v>0</v>
      </c>
      <c r="BS52" s="12" t="n">
        <f aca="false">IF(OR($A52="",BS$4=""),"",SUMPRODUCT(--(INDEX(Matrix!$C$5:$EV$304,0,$B52)&gt;0),--(INDEX(Matrix!$C$5:$EV$304,0,BS$3)&gt;0)))</f>
        <v>0</v>
      </c>
      <c r="BT52" s="12" t="n">
        <f aca="false">IF(OR($A52="",BT$4=""),"",SUMPRODUCT(--(INDEX(Matrix!$C$5:$EV$304,0,$B52)&gt;0),--(INDEX(Matrix!$C$5:$EV$304,0,BT$3)&gt;0)))</f>
        <v>0</v>
      </c>
      <c r="BU52" s="12" t="n">
        <f aca="false">IF(OR($A52="",BU$4=""),"",SUMPRODUCT(--(INDEX(Matrix!$C$5:$EV$304,0,$B52)&gt;0),--(INDEX(Matrix!$C$5:$EV$304,0,BU$3)&gt;0)))</f>
        <v>3</v>
      </c>
      <c r="BV52" s="12" t="n">
        <f aca="false">IF(OR($A52="",BV$4=""),"",SUMPRODUCT(--(INDEX(Matrix!$C$5:$EV$304,0,$B52)&gt;0),--(INDEX(Matrix!$C$5:$EV$304,0,BV$3)&gt;0)))</f>
        <v>1</v>
      </c>
      <c r="BW52" s="12" t="n">
        <f aca="false">IF(OR($A52="",BW$4=""),"",SUMPRODUCT(--(INDEX(Matrix!$C$5:$EV$304,0,$B52)&gt;0),--(INDEX(Matrix!$C$5:$EV$304,0,BW$3)&gt;0)))</f>
        <v>1</v>
      </c>
      <c r="BX52" s="12" t="n">
        <f aca="false">IF(OR($A52="",BX$4=""),"",SUMPRODUCT(--(INDEX(Matrix!$C$5:$EV$304,0,$B52)&gt;0),--(INDEX(Matrix!$C$5:$EV$304,0,BX$3)&gt;0)))</f>
        <v>0</v>
      </c>
      <c r="BY52" s="12" t="n">
        <f aca="false">IF(OR($A52="",BY$4=""),"",SUMPRODUCT(--(INDEX(Matrix!$C$5:$EV$304,0,$B52)&gt;0),--(INDEX(Matrix!$C$5:$EV$304,0,BY$3)&gt;0)))</f>
        <v>3</v>
      </c>
      <c r="BZ52" s="12" t="n">
        <f aca="false">IF(OR($A52="",BZ$4=""),"",SUMPRODUCT(--(INDEX(Matrix!$C$5:$EV$304,0,$B52)&gt;0),--(INDEX(Matrix!$C$5:$EV$304,0,BZ$3)&gt;0)))</f>
        <v>2</v>
      </c>
      <c r="CA52" s="12" t="n">
        <f aca="false">IF(OR($A52="",CA$4=""),"",SUMPRODUCT(--(INDEX(Matrix!$C$5:$EV$304,0,$B52)&gt;0),--(INDEX(Matrix!$C$5:$EV$304,0,CA$3)&gt;0)))</f>
        <v>2</v>
      </c>
      <c r="CB52" s="12" t="n">
        <f aca="false">IF(OR($A52="",CB$4=""),"",SUMPRODUCT(--(INDEX(Matrix!$C$5:$EV$304,0,$B52)&gt;0),--(INDEX(Matrix!$C$5:$EV$304,0,CB$3)&gt;0)))</f>
        <v>0</v>
      </c>
      <c r="CC52" s="12" t="n">
        <f aca="false">IF(OR($A52="",CC$4=""),"",SUMPRODUCT(--(INDEX(Matrix!$C$5:$EV$304,0,$B52)&gt;0),--(INDEX(Matrix!$C$5:$EV$304,0,CC$3)&gt;0)))</f>
        <v>0</v>
      </c>
      <c r="CD52" s="12" t="n">
        <f aca="false">IF(OR($A52="",CD$4=""),"",SUMPRODUCT(--(INDEX(Matrix!$C$5:$EV$304,0,$B52)&gt;0),--(INDEX(Matrix!$C$5:$EV$304,0,CD$3)&gt;0)))</f>
        <v>10</v>
      </c>
      <c r="CE52" s="12" t="n">
        <f aca="false">IF(OR($A52="",CE$4=""),"",SUMPRODUCT(--(INDEX(Matrix!$C$5:$EV$304,0,$B52)&gt;0),--(INDEX(Matrix!$C$5:$EV$304,0,CE$3)&gt;0)))</f>
        <v>7</v>
      </c>
      <c r="CF52" s="12" t="n">
        <f aca="false">IF(OR($A52="",CF$4=""),"",SUMPRODUCT(--(INDEX(Matrix!$C$5:$EV$304,0,$B52)&gt;0),--(INDEX(Matrix!$C$5:$EV$304,0,CF$3)&gt;0)))</f>
        <v>3</v>
      </c>
      <c r="CG52" s="12" t="n">
        <f aca="false">IF(OR($A52="",CG$4=""),"",SUMPRODUCT(--(INDEX(Matrix!$C$5:$EV$304,0,$B52)&gt;0),--(INDEX(Matrix!$C$5:$EV$304,0,CG$3)&gt;0)))</f>
        <v>7</v>
      </c>
      <c r="CH52" s="12" t="n">
        <f aca="false">IF(OR($A52="",CH$4=""),"",SUMPRODUCT(--(INDEX(Matrix!$C$5:$EV$304,0,$B52)&gt;0),--(INDEX(Matrix!$C$5:$EV$304,0,CH$3)&gt;0)))</f>
        <v>2</v>
      </c>
      <c r="CI52" s="12" t="n">
        <f aca="false">IF(OR($A52="",CI$4=""),"",SUMPRODUCT(--(INDEX(Matrix!$C$5:$EV$304,0,$B52)&gt;0),--(INDEX(Matrix!$C$5:$EV$304,0,CI$3)&gt;0)))</f>
        <v>9</v>
      </c>
      <c r="CJ52" s="12" t="n">
        <f aca="false">IF(OR($A52="",CJ$4=""),"",SUMPRODUCT(--(INDEX(Matrix!$C$5:$EV$304,0,$B52)&gt;0),--(INDEX(Matrix!$C$5:$EV$304,0,CJ$3)&gt;0)))</f>
        <v>3</v>
      </c>
      <c r="CK52" s="12" t="n">
        <f aca="false">IF(OR($A52="",CK$4=""),"",SUMPRODUCT(--(INDEX(Matrix!$C$5:$EV$304,0,$B52)&gt;0),--(INDEX(Matrix!$C$5:$EV$304,0,CK$3)&gt;0)))</f>
        <v>9</v>
      </c>
      <c r="CL52" s="12" t="n">
        <f aca="false">IF(OR($A52="",CL$4=""),"",SUMPRODUCT(--(INDEX(Matrix!$C$5:$EV$304,0,$B52)&gt;0),--(INDEX(Matrix!$C$5:$EV$304,0,CL$3)&gt;0)))</f>
        <v>4</v>
      </c>
      <c r="CM52" s="12" t="n">
        <f aca="false">IF(OR($A52="",CM$4=""),"",SUMPRODUCT(--(INDEX(Matrix!$C$5:$EV$304,0,$B52)&gt;0),--(INDEX(Matrix!$C$5:$EV$304,0,CM$3)&gt;0)))</f>
        <v>9</v>
      </c>
      <c r="CN52" s="12" t="n">
        <f aca="false">IF(OR($A52="",CN$4=""),"",SUMPRODUCT(--(INDEX(Matrix!$C$5:$EV$304,0,$B52)&gt;0),--(INDEX(Matrix!$C$5:$EV$304,0,CN$3)&gt;0)))</f>
        <v>8</v>
      </c>
      <c r="CO52" s="12" t="n">
        <f aca="false">IF(OR($A52="",CO$4=""),"",SUMPRODUCT(--(INDEX(Matrix!$C$5:$EV$304,0,$B52)&gt;0),--(INDEX(Matrix!$C$5:$EV$304,0,CO$3)&gt;0)))</f>
        <v>8</v>
      </c>
      <c r="CP52" s="12" t="n">
        <f aca="false">IF(OR($A52="",CP$4=""),"",SUMPRODUCT(--(INDEX(Matrix!$C$5:$EV$304,0,$B52)&gt;0),--(INDEX(Matrix!$C$5:$EV$304,0,CP$3)&gt;0)))</f>
        <v>7</v>
      </c>
      <c r="CQ52" s="12" t="n">
        <f aca="false">IF(OR($A52="",CQ$4=""),"",SUMPRODUCT(--(INDEX(Matrix!$C$5:$EV$304,0,$B52)&gt;0),--(INDEX(Matrix!$C$5:$EV$304,0,CQ$3)&gt;0)))</f>
        <v>7</v>
      </c>
      <c r="CR52" s="12" t="n">
        <f aca="false">IF(OR($A52="",CR$4=""),"",SUMPRODUCT(--(INDEX(Matrix!$C$5:$EV$304,0,$B52)&gt;0),--(INDEX(Matrix!$C$5:$EV$304,0,CR$3)&gt;0)))</f>
        <v>10</v>
      </c>
      <c r="CS52" s="12" t="n">
        <f aca="false">IF(OR($A52="",CS$4=""),"",SUMPRODUCT(--(INDEX(Matrix!$C$5:$EV$304,0,$B52)&gt;0),--(INDEX(Matrix!$C$5:$EV$304,0,CS$3)&gt;0)))</f>
        <v>9</v>
      </c>
      <c r="CT52" s="12" t="n">
        <f aca="false">IF(OR($A52="",CT$4=""),"",SUMPRODUCT(--(INDEX(Matrix!$C$5:$EV$304,0,$B52)&gt;0),--(INDEX(Matrix!$C$5:$EV$304,0,CT$3)&gt;0)))</f>
        <v>9</v>
      </c>
      <c r="CU52" s="12" t="n">
        <f aca="false">IF(OR($A52="",CU$4=""),"",SUMPRODUCT(--(INDEX(Matrix!$C$5:$EV$304,0,$B52)&gt;0),--(INDEX(Matrix!$C$5:$EV$304,0,CU$3)&gt;0)))</f>
        <v>9</v>
      </c>
      <c r="CV52" s="12" t="n">
        <f aca="false">IF(OR($A52="",CV$4=""),"",SUMPRODUCT(--(INDEX(Matrix!$C$5:$EV$304,0,$B52)&gt;0),--(INDEX(Matrix!$C$5:$EV$304,0,CV$3)&gt;0)))</f>
        <v>9</v>
      </c>
      <c r="CW52" s="12" t="n">
        <f aca="false">IF(OR($A52="",CW$4=""),"",SUMPRODUCT(--(INDEX(Matrix!$C$5:$EV$304,0,$B52)&gt;0),--(INDEX(Matrix!$C$5:$EV$304,0,CW$3)&gt;0)))</f>
        <v>6</v>
      </c>
      <c r="CX52" s="12" t="n">
        <f aca="false">IF(OR($A52="",CX$4=""),"",SUMPRODUCT(--(INDEX(Matrix!$C$5:$EV$304,0,$B52)&gt;0),--(INDEX(Matrix!$C$5:$EV$304,0,CX$3)&gt;0)))</f>
        <v>11</v>
      </c>
      <c r="CY52" s="12" t="n">
        <f aca="false">IF(OR($A52="",CY$4=""),"",SUMPRODUCT(--(INDEX(Matrix!$C$5:$EV$304,0,$B52)&gt;0),--(INDEX(Matrix!$C$5:$EV$304,0,CY$3)&gt;0)))</f>
        <v>11</v>
      </c>
      <c r="CZ52" s="12" t="n">
        <f aca="false">IF(OR($A52="",CZ$4=""),"",SUMPRODUCT(--(INDEX(Matrix!$C$5:$EV$304,0,$B52)&gt;0),--(INDEX(Matrix!$C$5:$EV$304,0,CZ$3)&gt;0)))</f>
        <v>0</v>
      </c>
      <c r="DA52" s="12" t="n">
        <f aca="false">IF(OR($A52="",DA$4=""),"",SUMPRODUCT(--(INDEX(Matrix!$C$5:$EV$304,0,$B52)&gt;0),--(INDEX(Matrix!$C$5:$EV$304,0,DA$3)&gt;0)))</f>
        <v>8</v>
      </c>
      <c r="DB52" s="12" t="n">
        <f aca="false">IF(OR($A52="",DB$4=""),"",SUMPRODUCT(--(INDEX(Matrix!$C$5:$EV$304,0,$B52)&gt;0),--(INDEX(Matrix!$C$5:$EV$304,0,DB$3)&gt;0)))</f>
        <v>0</v>
      </c>
      <c r="DC52" s="12" t="n">
        <f aca="false">IF(OR($A52="",DC$4=""),"",SUMPRODUCT(--(INDEX(Matrix!$C$5:$EV$304,0,$B52)&gt;0),--(INDEX(Matrix!$C$5:$EV$304,0,DC$3)&gt;0)))</f>
        <v>0</v>
      </c>
      <c r="DD52" s="12" t="n">
        <f aca="false">IF(OR($A52="",DD$4=""),"",SUMPRODUCT(--(INDEX(Matrix!$C$5:$EV$304,0,$B52)&gt;0),--(INDEX(Matrix!$C$5:$EV$304,0,DD$3)&gt;0)))</f>
        <v>6</v>
      </c>
      <c r="DE52" s="12" t="str">
        <f aca="false">IF(OR($A52="",DE$4=""),"",SUMPRODUCT(--(INDEX(Matrix!$C$5:$EV$304,0,$B52)&gt;0),--(INDEX(Matrix!$C$5:$EV$304,0,DE$3)&gt;0)))</f>
        <v/>
      </c>
      <c r="DF52" s="12" t="str">
        <f aca="false">IF(OR($A52="",DF$4=""),"",SUMPRODUCT(--(INDEX(Matrix!$C$5:$EV$304,0,$B52)&gt;0),--(INDEX(Matrix!$C$5:$EV$304,0,DF$3)&gt;0)))</f>
        <v/>
      </c>
      <c r="DG52" s="12" t="str">
        <f aca="false">IF(OR($A52="",DG$4=""),"",SUMPRODUCT(--(INDEX(Matrix!$C$5:$EV$304,0,$B52)&gt;0),--(INDEX(Matrix!$C$5:$EV$304,0,DG$3)&gt;0)))</f>
        <v/>
      </c>
      <c r="DH52" s="12" t="str">
        <f aca="false">IF(OR($A52="",DH$4=""),"",SUMPRODUCT(--(INDEX(Matrix!$C$5:$EV$304,0,$B52)&gt;0),--(INDEX(Matrix!$C$5:$EV$304,0,DH$3)&gt;0)))</f>
        <v/>
      </c>
      <c r="DI52" s="12" t="str">
        <f aca="false">IF(OR($A52="",DI$4=""),"",SUMPRODUCT(--(INDEX(Matrix!$C$5:$EV$304,0,$B52)&gt;0),--(INDEX(Matrix!$C$5:$EV$304,0,DI$3)&gt;0)))</f>
        <v/>
      </c>
      <c r="DJ52" s="12" t="str">
        <f aca="false">IF(OR($A52="",DJ$4=""),"",SUMPRODUCT(--(INDEX(Matrix!$C$5:$EV$304,0,$B52)&gt;0),--(INDEX(Matrix!$C$5:$EV$304,0,DJ$3)&gt;0)))</f>
        <v/>
      </c>
      <c r="DK52" s="12" t="str">
        <f aca="false">IF(OR($A52="",DK$4=""),"",SUMPRODUCT(--(INDEX(Matrix!$C$5:$EV$304,0,$B52)&gt;0),--(INDEX(Matrix!$C$5:$EV$304,0,DK$3)&gt;0)))</f>
        <v/>
      </c>
      <c r="DL52" s="12" t="str">
        <f aca="false">IF(OR($A52="",DL$4=""),"",SUMPRODUCT(--(INDEX(Matrix!$C$5:$EV$304,0,$B52)&gt;0),--(INDEX(Matrix!$C$5:$EV$304,0,DL$3)&gt;0)))</f>
        <v/>
      </c>
      <c r="DM52" s="12" t="str">
        <f aca="false">IF(OR($A52="",DM$4=""),"",SUMPRODUCT(--(INDEX(Matrix!$C$5:$EV$304,0,$B52)&gt;0),--(INDEX(Matrix!$C$5:$EV$304,0,DM$3)&gt;0)))</f>
        <v/>
      </c>
      <c r="DN52" s="12" t="str">
        <f aca="false">IF(OR($A52="",DN$4=""),"",SUMPRODUCT(--(INDEX(Matrix!$C$5:$EV$304,0,$B52)&gt;0),--(INDEX(Matrix!$C$5:$EV$304,0,DN$3)&gt;0)))</f>
        <v/>
      </c>
      <c r="DO52" s="12" t="str">
        <f aca="false">IF(OR($A52="",DO$4=""),"",SUMPRODUCT(--(INDEX(Matrix!$C$5:$EV$304,0,$B52)&gt;0),--(INDEX(Matrix!$C$5:$EV$304,0,DO$3)&gt;0)))</f>
        <v/>
      </c>
      <c r="DP52" s="12" t="str">
        <f aca="false">IF(OR($A52="",DP$4=""),"",SUMPRODUCT(--(INDEX(Matrix!$C$5:$EV$304,0,$B52)&gt;0),--(INDEX(Matrix!$C$5:$EV$304,0,DP$3)&gt;0)))</f>
        <v/>
      </c>
      <c r="DQ52" s="12" t="str">
        <f aca="false">IF(OR($A52="",DQ$4=""),"",SUMPRODUCT(--(INDEX(Matrix!$C$5:$EV$304,0,$B52)&gt;0),--(INDEX(Matrix!$C$5:$EV$304,0,DQ$3)&gt;0)))</f>
        <v/>
      </c>
      <c r="DR52" s="12" t="str">
        <f aca="false">IF(OR($A52="",DR$4=""),"",SUMPRODUCT(--(INDEX(Matrix!$C$5:$EV$304,0,$B52)&gt;0),--(INDEX(Matrix!$C$5:$EV$304,0,DR$3)&gt;0)))</f>
        <v/>
      </c>
      <c r="DS52" s="12" t="str">
        <f aca="false">IF(OR($A52="",DS$4=""),"",SUMPRODUCT(--(INDEX(Matrix!$C$5:$EV$304,0,$B52)&gt;0),--(INDEX(Matrix!$C$5:$EV$304,0,DS$3)&gt;0)))</f>
        <v/>
      </c>
      <c r="DT52" s="12" t="str">
        <f aca="false">IF(OR($A52="",DT$4=""),"",SUMPRODUCT(--(INDEX(Matrix!$C$5:$EV$304,0,$B52)&gt;0),--(INDEX(Matrix!$C$5:$EV$304,0,DT$3)&gt;0)))</f>
        <v/>
      </c>
      <c r="DU52" s="12" t="str">
        <f aca="false">IF(OR($A52="",DU$4=""),"",SUMPRODUCT(--(INDEX(Matrix!$C$5:$EV$304,0,$B52)&gt;0),--(INDEX(Matrix!$C$5:$EV$304,0,DU$3)&gt;0)))</f>
        <v/>
      </c>
      <c r="DV52" s="12" t="str">
        <f aca="false">IF(OR($A52="",DV$4=""),"",SUMPRODUCT(--(INDEX(Matrix!$C$5:$EV$304,0,$B52)&gt;0),--(INDEX(Matrix!$C$5:$EV$304,0,DV$3)&gt;0)))</f>
        <v/>
      </c>
      <c r="DW52" s="12" t="str">
        <f aca="false">IF(OR($A52="",DW$4=""),"",SUMPRODUCT(--(INDEX(Matrix!$C$5:$EV$304,0,$B52)&gt;0),--(INDEX(Matrix!$C$5:$EV$304,0,DW$3)&gt;0)))</f>
        <v/>
      </c>
      <c r="DX52" s="12" t="str">
        <f aca="false">IF(OR($A52="",DX$4=""),"",SUMPRODUCT(--(INDEX(Matrix!$C$5:$EV$304,0,$B52)&gt;0),--(INDEX(Matrix!$C$5:$EV$304,0,DX$3)&gt;0)))</f>
        <v/>
      </c>
      <c r="DY52" s="12" t="str">
        <f aca="false">IF(OR($A52="",DY$4=""),"",SUMPRODUCT(--(INDEX(Matrix!$C$5:$EV$304,0,$B52)&gt;0),--(INDEX(Matrix!$C$5:$EV$304,0,DY$3)&gt;0)))</f>
        <v/>
      </c>
      <c r="DZ52" s="12" t="str">
        <f aca="false">IF(OR($A52="",DZ$4=""),"",SUMPRODUCT(--(INDEX(Matrix!$C$5:$EV$304,0,$B52)&gt;0),--(INDEX(Matrix!$C$5:$EV$304,0,DZ$3)&gt;0)))</f>
        <v/>
      </c>
      <c r="EA52" s="12" t="str">
        <f aca="false">IF(OR($A52="",EA$4=""),"",SUMPRODUCT(--(INDEX(Matrix!$C$5:$EV$304,0,$B52)&gt;0),--(INDEX(Matrix!$C$5:$EV$304,0,EA$3)&gt;0)))</f>
        <v/>
      </c>
      <c r="EB52" s="12" t="str">
        <f aca="false">IF(OR($A52="",EB$4=""),"",SUMPRODUCT(--(INDEX(Matrix!$C$5:$EV$304,0,$B52)&gt;0),--(INDEX(Matrix!$C$5:$EV$304,0,EB$3)&gt;0)))</f>
        <v/>
      </c>
      <c r="EC52" s="12" t="str">
        <f aca="false">IF(OR($A52="",EC$4=""),"",SUMPRODUCT(--(INDEX(Matrix!$C$5:$EV$304,0,$B52)&gt;0),--(INDEX(Matrix!$C$5:$EV$304,0,EC$3)&gt;0)))</f>
        <v/>
      </c>
      <c r="ED52" s="12" t="str">
        <f aca="false">IF(OR($A52="",ED$4=""),"",SUMPRODUCT(--(INDEX(Matrix!$C$5:$EV$304,0,$B52)&gt;0),--(INDEX(Matrix!$C$5:$EV$304,0,ED$3)&gt;0)))</f>
        <v/>
      </c>
      <c r="EE52" s="12" t="str">
        <f aca="false">IF(OR($A52="",EE$4=""),"",SUMPRODUCT(--(INDEX(Matrix!$C$5:$EV$304,0,$B52)&gt;0),--(INDEX(Matrix!$C$5:$EV$304,0,EE$3)&gt;0)))</f>
        <v/>
      </c>
      <c r="EF52" s="12" t="str">
        <f aca="false">IF(OR($A52="",EF$4=""),"",SUMPRODUCT(--(INDEX(Matrix!$C$5:$EV$304,0,$B52)&gt;0),--(INDEX(Matrix!$C$5:$EV$304,0,EF$3)&gt;0)))</f>
        <v/>
      </c>
      <c r="EG52" s="12" t="str">
        <f aca="false">IF(OR($A52="",EG$4=""),"",SUMPRODUCT(--(INDEX(Matrix!$C$5:$EV$304,0,$B52)&gt;0),--(INDEX(Matrix!$C$5:$EV$304,0,EG$3)&gt;0)))</f>
        <v/>
      </c>
      <c r="EH52" s="12" t="str">
        <f aca="false">IF(OR($A52="",EH$4=""),"",SUMPRODUCT(--(INDEX(Matrix!$C$5:$EV$304,0,$B52)&gt;0),--(INDEX(Matrix!$C$5:$EV$304,0,EH$3)&gt;0)))</f>
        <v/>
      </c>
      <c r="EI52" s="12" t="str">
        <f aca="false">IF(OR($A52="",EI$4=""),"",SUMPRODUCT(--(INDEX(Matrix!$C$5:$EV$304,0,$B52)&gt;0),--(INDEX(Matrix!$C$5:$EV$304,0,EI$3)&gt;0)))</f>
        <v/>
      </c>
      <c r="EJ52" s="12" t="str">
        <f aca="false">IF(OR($A52="",EJ$4=""),"",SUMPRODUCT(--(INDEX(Matrix!$C$5:$EV$304,0,$B52)&gt;0),--(INDEX(Matrix!$C$5:$EV$304,0,EJ$3)&gt;0)))</f>
        <v/>
      </c>
      <c r="EK52" s="12" t="str">
        <f aca="false">IF(OR($A52="",EK$4=""),"",SUMPRODUCT(--(INDEX(Matrix!$C$5:$EV$304,0,$B52)&gt;0),--(INDEX(Matrix!$C$5:$EV$304,0,EK$3)&gt;0)))</f>
        <v/>
      </c>
      <c r="EL52" s="12" t="str">
        <f aca="false">IF(OR($A52="",EL$4=""),"",SUMPRODUCT(--(INDEX(Matrix!$C$5:$EV$304,0,$B52)&gt;0),--(INDEX(Matrix!$C$5:$EV$304,0,EL$3)&gt;0)))</f>
        <v/>
      </c>
      <c r="EM52" s="12" t="str">
        <f aca="false">IF(OR($A52="",EM$4=""),"",SUMPRODUCT(--(INDEX(Matrix!$C$5:$EV$304,0,$B52)&gt;0),--(INDEX(Matrix!$C$5:$EV$304,0,EM$3)&gt;0)))</f>
        <v/>
      </c>
      <c r="EN52" s="12" t="str">
        <f aca="false">IF(OR($A52="",EN$4=""),"",SUMPRODUCT(--(INDEX(Matrix!$C$5:$EV$304,0,$B52)&gt;0),--(INDEX(Matrix!$C$5:$EV$304,0,EN$3)&gt;0)))</f>
        <v/>
      </c>
      <c r="EO52" s="12" t="str">
        <f aca="false">IF(OR($A52="",EO$4=""),"",SUMPRODUCT(--(INDEX(Matrix!$C$5:$EV$304,0,$B52)&gt;0),--(INDEX(Matrix!$C$5:$EV$304,0,EO$3)&gt;0)))</f>
        <v/>
      </c>
      <c r="EP52" s="12" t="str">
        <f aca="false">IF(OR($A52="",EP$4=""),"",SUMPRODUCT(--(INDEX(Matrix!$C$5:$EV$304,0,$B52)&gt;0),--(INDEX(Matrix!$C$5:$EV$304,0,EP$3)&gt;0)))</f>
        <v/>
      </c>
      <c r="EQ52" s="12" t="str">
        <f aca="false">IF(OR($A52="",EQ$4=""),"",SUMPRODUCT(--(INDEX(Matrix!$C$5:$EV$304,0,$B52)&gt;0),--(INDEX(Matrix!$C$5:$EV$304,0,EQ$3)&gt;0)))</f>
        <v/>
      </c>
      <c r="ER52" s="12" t="str">
        <f aca="false">IF(OR($A52="",ER$4=""),"",SUMPRODUCT(--(INDEX(Matrix!$C$5:$EV$304,0,$B52)&gt;0),--(INDEX(Matrix!$C$5:$EV$304,0,ER$3)&gt;0)))</f>
        <v/>
      </c>
      <c r="ES52" s="12" t="str">
        <f aca="false">IF(OR($A52="",ES$4=""),"",SUMPRODUCT(--(INDEX(Matrix!$C$5:$EV$304,0,$B52)&gt;0),--(INDEX(Matrix!$C$5:$EV$304,0,ES$3)&gt;0)))</f>
        <v/>
      </c>
      <c r="ET52" s="12" t="str">
        <f aca="false">IF(OR($A52="",ET$4=""),"",SUMPRODUCT(--(INDEX(Matrix!$C$5:$EV$304,0,$B52)&gt;0),--(INDEX(Matrix!$C$5:$EV$304,0,ET$3)&gt;0)))</f>
        <v/>
      </c>
      <c r="EU52" s="12" t="str">
        <f aca="false">IF(OR($A52="",EU$4=""),"",SUMPRODUCT(--(INDEX(Matrix!$C$5:$EV$304,0,$B52)&gt;0),--(INDEX(Matrix!$C$5:$EV$304,0,EU$3)&gt;0)))</f>
        <v/>
      </c>
      <c r="EV52" s="12" t="str">
        <f aca="false">IF(OR($A52="",EV$4=""),"",SUMPRODUCT(--(INDEX(Matrix!$C$5:$EV$304,0,$B52)&gt;0),--(INDEX(Matrix!$C$5:$EV$304,0,EV$3)&gt;0)))</f>
        <v/>
      </c>
    </row>
    <row r="53" customFormat="false" ht="15" hidden="false" customHeight="false" outlineLevel="0" collapsed="false">
      <c r="A53" s="6" t="str">
        <f aca="false">IF(INDEX(Products!$A$2:$A$151,$B53)="","",INDEX(Products!$A$2:$A$151,$B53))</f>
        <v>Lixiban 5</v>
      </c>
      <c r="B53" s="23" t="n">
        <v>49</v>
      </c>
      <c r="C53" s="12" t="n">
        <f aca="false">IF(OR($A53="",C$4=""),"",SUMPRODUCT(--(INDEX(Matrix!$C$5:$EV$304,0,$B53)&gt;0),--(INDEX(Matrix!$C$5:$EV$304,0,C$3)&gt;0)))</f>
        <v>12</v>
      </c>
      <c r="D53" s="12" t="n">
        <f aca="false">IF(OR($A53="",D$4=""),"",SUMPRODUCT(--(INDEX(Matrix!$C$5:$EV$304,0,$B53)&gt;0),--(INDEX(Matrix!$C$5:$EV$304,0,D$3)&gt;0)))</f>
        <v>12</v>
      </c>
      <c r="E53" s="12" t="n">
        <f aca="false">IF(OR($A53="",E$4=""),"",SUMPRODUCT(--(INDEX(Matrix!$C$5:$EV$304,0,$B53)&gt;0),--(INDEX(Matrix!$C$5:$EV$304,0,E$3)&gt;0)))</f>
        <v>12</v>
      </c>
      <c r="F53" s="12" t="n">
        <f aca="false">IF(OR($A53="",F$4=""),"",SUMPRODUCT(--(INDEX(Matrix!$C$5:$EV$304,0,$B53)&gt;0),--(INDEX(Matrix!$C$5:$EV$304,0,F$3)&gt;0)))</f>
        <v>12</v>
      </c>
      <c r="G53" s="12" t="n">
        <f aca="false">IF(OR($A53="",G$4=""),"",SUMPRODUCT(--(INDEX(Matrix!$C$5:$EV$304,0,$B53)&gt;0),--(INDEX(Matrix!$C$5:$EV$304,0,G$3)&gt;0)))</f>
        <v>12</v>
      </c>
      <c r="H53" s="12" t="n">
        <f aca="false">IF(OR($A53="",H$4=""),"",SUMPRODUCT(--(INDEX(Matrix!$C$5:$EV$304,0,$B53)&gt;0),--(INDEX(Matrix!$C$5:$EV$304,0,H$3)&gt;0)))</f>
        <v>12</v>
      </c>
      <c r="I53" s="12" t="n">
        <f aca="false">IF(OR($A53="",I$4=""),"",SUMPRODUCT(--(INDEX(Matrix!$C$5:$EV$304,0,$B53)&gt;0),--(INDEX(Matrix!$C$5:$EV$304,0,I$3)&gt;0)))</f>
        <v>9</v>
      </c>
      <c r="J53" s="12" t="n">
        <f aca="false">IF(OR($A53="",J$4=""),"",SUMPRODUCT(--(INDEX(Matrix!$C$5:$EV$304,0,$B53)&gt;0),--(INDEX(Matrix!$C$5:$EV$304,0,J$3)&gt;0)))</f>
        <v>9</v>
      </c>
      <c r="K53" s="12" t="n">
        <f aca="false">IF(OR($A53="",K$4=""),"",SUMPRODUCT(--(INDEX(Matrix!$C$5:$EV$304,0,$B53)&gt;0),--(INDEX(Matrix!$C$5:$EV$304,0,K$3)&gt;0)))</f>
        <v>7</v>
      </c>
      <c r="L53" s="12" t="n">
        <f aca="false">IF(OR($A53="",L$4=""),"",SUMPRODUCT(--(INDEX(Matrix!$C$5:$EV$304,0,$B53)&gt;0),--(INDEX(Matrix!$C$5:$EV$304,0,L$3)&gt;0)))</f>
        <v>7</v>
      </c>
      <c r="M53" s="12" t="n">
        <f aca="false">IF(OR($A53="",M$4=""),"",SUMPRODUCT(--(INDEX(Matrix!$C$5:$EV$304,0,$B53)&gt;0),--(INDEX(Matrix!$C$5:$EV$304,0,M$3)&gt;0)))</f>
        <v>7</v>
      </c>
      <c r="N53" s="12" t="n">
        <f aca="false">IF(OR($A53="",N$4=""),"",SUMPRODUCT(--(INDEX(Matrix!$C$5:$EV$304,0,$B53)&gt;0),--(INDEX(Matrix!$C$5:$EV$304,0,N$3)&gt;0)))</f>
        <v>8</v>
      </c>
      <c r="O53" s="12" t="n">
        <f aca="false">IF(OR($A53="",O$4=""),"",SUMPRODUCT(--(INDEX(Matrix!$C$5:$EV$304,0,$B53)&gt;0),--(INDEX(Matrix!$C$5:$EV$304,0,O$3)&gt;0)))</f>
        <v>8</v>
      </c>
      <c r="P53" s="12" t="n">
        <f aca="false">IF(OR($A53="",P$4=""),"",SUMPRODUCT(--(INDEX(Matrix!$C$5:$EV$304,0,$B53)&gt;0),--(INDEX(Matrix!$C$5:$EV$304,0,P$3)&gt;0)))</f>
        <v>8</v>
      </c>
      <c r="Q53" s="12" t="n">
        <f aca="false">IF(OR($A53="",Q$4=""),"",SUMPRODUCT(--(INDEX(Matrix!$C$5:$EV$304,0,$B53)&gt;0),--(INDEX(Matrix!$C$5:$EV$304,0,Q$3)&gt;0)))</f>
        <v>8</v>
      </c>
      <c r="R53" s="12" t="n">
        <f aca="false">IF(OR($A53="",R$4=""),"",SUMPRODUCT(--(INDEX(Matrix!$C$5:$EV$304,0,$B53)&gt;0),--(INDEX(Matrix!$C$5:$EV$304,0,R$3)&gt;0)))</f>
        <v>8</v>
      </c>
      <c r="S53" s="12" t="n">
        <f aca="false">IF(OR($A53="",S$4=""),"",SUMPRODUCT(--(INDEX(Matrix!$C$5:$EV$304,0,$B53)&gt;0),--(INDEX(Matrix!$C$5:$EV$304,0,S$3)&gt;0)))</f>
        <v>8</v>
      </c>
      <c r="T53" s="12" t="n">
        <f aca="false">IF(OR($A53="",T$4=""),"",SUMPRODUCT(--(INDEX(Matrix!$C$5:$EV$304,0,$B53)&gt;0),--(INDEX(Matrix!$C$5:$EV$304,0,T$3)&gt;0)))</f>
        <v>8</v>
      </c>
      <c r="U53" s="12" t="n">
        <f aca="false">IF(OR($A53="",U$4=""),"",SUMPRODUCT(--(INDEX(Matrix!$C$5:$EV$304,0,$B53)&gt;0),--(INDEX(Matrix!$C$5:$EV$304,0,U$3)&gt;0)))</f>
        <v>0</v>
      </c>
      <c r="V53" s="12" t="n">
        <f aca="false">IF(OR($A53="",V$4=""),"",SUMPRODUCT(--(INDEX(Matrix!$C$5:$EV$304,0,$B53)&gt;0),--(INDEX(Matrix!$C$5:$EV$304,0,V$3)&gt;0)))</f>
        <v>0</v>
      </c>
      <c r="W53" s="12" t="n">
        <f aca="false">IF(OR($A53="",W$4=""),"",SUMPRODUCT(--(INDEX(Matrix!$C$5:$EV$304,0,$B53)&gt;0),--(INDEX(Matrix!$C$5:$EV$304,0,W$3)&gt;0)))</f>
        <v>7</v>
      </c>
      <c r="X53" s="12" t="n">
        <f aca="false">IF(OR($A53="",X$4=""),"",SUMPRODUCT(--(INDEX(Matrix!$C$5:$EV$304,0,$B53)&gt;0),--(INDEX(Matrix!$C$5:$EV$304,0,X$3)&gt;0)))</f>
        <v>7</v>
      </c>
      <c r="Y53" s="12" t="n">
        <f aca="false">IF(OR($A53="",Y$4=""),"",SUMPRODUCT(--(INDEX(Matrix!$C$5:$EV$304,0,$B53)&gt;0),--(INDEX(Matrix!$C$5:$EV$304,0,Y$3)&gt;0)))</f>
        <v>7</v>
      </c>
      <c r="Z53" s="12" t="n">
        <f aca="false">IF(OR($A53="",Z$4=""),"",SUMPRODUCT(--(INDEX(Matrix!$C$5:$EV$304,0,$B53)&gt;0),--(INDEX(Matrix!$C$5:$EV$304,0,Z$3)&gt;0)))</f>
        <v>8</v>
      </c>
      <c r="AA53" s="12" t="n">
        <f aca="false">IF(OR($A53="",AA$4=""),"",SUMPRODUCT(--(INDEX(Matrix!$C$5:$EV$304,0,$B53)&gt;0),--(INDEX(Matrix!$C$5:$EV$304,0,AA$3)&gt;0)))</f>
        <v>13</v>
      </c>
      <c r="AB53" s="12" t="n">
        <f aca="false">IF(OR($A53="",AB$4=""),"",SUMPRODUCT(--(INDEX(Matrix!$C$5:$EV$304,0,$B53)&gt;0),--(INDEX(Matrix!$C$5:$EV$304,0,AB$3)&gt;0)))</f>
        <v>3</v>
      </c>
      <c r="AC53" s="12" t="n">
        <f aca="false">IF(OR($A53="",AC$4=""),"",SUMPRODUCT(--(INDEX(Matrix!$C$5:$EV$304,0,$B53)&gt;0),--(INDEX(Matrix!$C$5:$EV$304,0,AC$3)&gt;0)))</f>
        <v>1</v>
      </c>
      <c r="AD53" s="12" t="n">
        <f aca="false">IF(OR($A53="",AD$4=""),"",SUMPRODUCT(--(INDEX(Matrix!$C$5:$EV$304,0,$B53)&gt;0),--(INDEX(Matrix!$C$5:$EV$304,0,AD$3)&gt;0)))</f>
        <v>0</v>
      </c>
      <c r="AE53" s="12" t="n">
        <f aca="false">IF(OR($A53="",AE$4=""),"",SUMPRODUCT(--(INDEX(Matrix!$C$5:$EV$304,0,$B53)&gt;0),--(INDEX(Matrix!$C$5:$EV$304,0,AE$3)&gt;0)))</f>
        <v>8</v>
      </c>
      <c r="AF53" s="12" t="n">
        <f aca="false">IF(OR($A53="",AF$4=""),"",SUMPRODUCT(--(INDEX(Matrix!$C$5:$EV$304,0,$B53)&gt;0),--(INDEX(Matrix!$C$5:$EV$304,0,AF$3)&gt;0)))</f>
        <v>8</v>
      </c>
      <c r="AG53" s="12" t="n">
        <f aca="false">IF(OR($A53="",AG$4=""),"",SUMPRODUCT(--(INDEX(Matrix!$C$5:$EV$304,0,$B53)&gt;0),--(INDEX(Matrix!$C$5:$EV$304,0,AG$3)&gt;0)))</f>
        <v>8</v>
      </c>
      <c r="AH53" s="12" t="n">
        <f aca="false">IF(OR($A53="",AH$4=""),"",SUMPRODUCT(--(INDEX(Matrix!$C$5:$EV$304,0,$B53)&gt;0),--(INDEX(Matrix!$C$5:$EV$304,0,AH$3)&gt;0)))</f>
        <v>10</v>
      </c>
      <c r="AI53" s="12" t="n">
        <f aca="false">IF(OR($A53="",AI$4=""),"",SUMPRODUCT(--(INDEX(Matrix!$C$5:$EV$304,0,$B53)&gt;0),--(INDEX(Matrix!$C$5:$EV$304,0,AI$3)&gt;0)))</f>
        <v>8</v>
      </c>
      <c r="AJ53" s="12" t="n">
        <f aca="false">IF(OR($A53="",AJ$4=""),"",SUMPRODUCT(--(INDEX(Matrix!$C$5:$EV$304,0,$B53)&gt;0),--(INDEX(Matrix!$C$5:$EV$304,0,AJ$3)&gt;0)))</f>
        <v>8</v>
      </c>
      <c r="AK53" s="12" t="n">
        <f aca="false">IF(OR($A53="",AK$4=""),"",SUMPRODUCT(--(INDEX(Matrix!$C$5:$EV$304,0,$B53)&gt;0),--(INDEX(Matrix!$C$5:$EV$304,0,AK$3)&gt;0)))</f>
        <v>7</v>
      </c>
      <c r="AL53" s="12" t="n">
        <f aca="false">IF(OR($A53="",AL$4=""),"",SUMPRODUCT(--(INDEX(Matrix!$C$5:$EV$304,0,$B53)&gt;0),--(INDEX(Matrix!$C$5:$EV$304,0,AL$3)&gt;0)))</f>
        <v>7</v>
      </c>
      <c r="AM53" s="12" t="n">
        <f aca="false">IF(OR($A53="",AM$4=""),"",SUMPRODUCT(--(INDEX(Matrix!$C$5:$EV$304,0,$B53)&gt;0),--(INDEX(Matrix!$C$5:$EV$304,0,AM$3)&gt;0)))</f>
        <v>4</v>
      </c>
      <c r="AN53" s="12" t="n">
        <f aca="false">IF(OR($A53="",AN$4=""),"",SUMPRODUCT(--(INDEX(Matrix!$C$5:$EV$304,0,$B53)&gt;0),--(INDEX(Matrix!$C$5:$EV$304,0,AN$3)&gt;0)))</f>
        <v>4</v>
      </c>
      <c r="AO53" s="12" t="n">
        <f aca="false">IF(OR($A53="",AO$4=""),"",SUMPRODUCT(--(INDEX(Matrix!$C$5:$EV$304,0,$B53)&gt;0),--(INDEX(Matrix!$C$5:$EV$304,0,AO$3)&gt;0)))</f>
        <v>1</v>
      </c>
      <c r="AP53" s="12" t="n">
        <f aca="false">IF(OR($A53="",AP$4=""),"",SUMPRODUCT(--(INDEX(Matrix!$C$5:$EV$304,0,$B53)&gt;0),--(INDEX(Matrix!$C$5:$EV$304,0,AP$3)&gt;0)))</f>
        <v>1</v>
      </c>
      <c r="AQ53" s="12" t="n">
        <f aca="false">IF(OR($A53="",AQ$4=""),"",SUMPRODUCT(--(INDEX(Matrix!$C$5:$EV$304,0,$B53)&gt;0),--(INDEX(Matrix!$C$5:$EV$304,0,AQ$3)&gt;0)))</f>
        <v>1</v>
      </c>
      <c r="AR53" s="12" t="n">
        <f aca="false">IF(OR($A53="",AR$4=""),"",SUMPRODUCT(--(INDEX(Matrix!$C$5:$EV$304,0,$B53)&gt;0),--(INDEX(Matrix!$C$5:$EV$304,0,AR$3)&gt;0)))</f>
        <v>1</v>
      </c>
      <c r="AS53" s="12" t="n">
        <f aca="false">IF(OR($A53="",AS$4=""),"",SUMPRODUCT(--(INDEX(Matrix!$C$5:$EV$304,0,$B53)&gt;0),--(INDEX(Matrix!$C$5:$EV$304,0,AS$3)&gt;0)))</f>
        <v>1</v>
      </c>
      <c r="AT53" s="12" t="n">
        <f aca="false">IF(OR($A53="",AT$4=""),"",SUMPRODUCT(--(INDEX(Matrix!$C$5:$EV$304,0,$B53)&gt;0),--(INDEX(Matrix!$C$5:$EV$304,0,AT$3)&gt;0)))</f>
        <v>1</v>
      </c>
      <c r="AU53" s="12" t="n">
        <f aca="false">IF(OR($A53="",AU$4=""),"",SUMPRODUCT(--(INDEX(Matrix!$C$5:$EV$304,0,$B53)&gt;0),--(INDEX(Matrix!$C$5:$EV$304,0,AU$3)&gt;0)))</f>
        <v>0</v>
      </c>
      <c r="AV53" s="12" t="n">
        <f aca="false">IF(OR($A53="",AV$4=""),"",SUMPRODUCT(--(INDEX(Matrix!$C$5:$EV$304,0,$B53)&gt;0),--(INDEX(Matrix!$C$5:$EV$304,0,AV$3)&gt;0)))</f>
        <v>8</v>
      </c>
      <c r="AW53" s="12" t="n">
        <f aca="false">IF(OR($A53="",AW$4=""),"",SUMPRODUCT(--(INDEX(Matrix!$C$5:$EV$304,0,$B53)&gt;0),--(INDEX(Matrix!$C$5:$EV$304,0,AW$3)&gt;0)))</f>
        <v>8</v>
      </c>
      <c r="AX53" s="12" t="n">
        <f aca="false">IF(OR($A53="",AX$4=""),"",SUMPRODUCT(--(INDEX(Matrix!$C$5:$EV$304,0,$B53)&gt;0),--(INDEX(Matrix!$C$5:$EV$304,0,AX$3)&gt;0)))</f>
        <v>15</v>
      </c>
      <c r="AY53" s="12" t="n">
        <f aca="false">IF(OR($A53="",AY$4=""),"",SUMPRODUCT(--(INDEX(Matrix!$C$5:$EV$304,0,$B53)&gt;0),--(INDEX(Matrix!$C$5:$EV$304,0,AY$3)&gt;0)))</f>
        <v>15</v>
      </c>
      <c r="AZ53" s="12" t="n">
        <f aca="false">IF(OR($A53="",AZ$4=""),"",SUMPRODUCT(--(INDEX(Matrix!$C$5:$EV$304,0,$B53)&gt;0),--(INDEX(Matrix!$C$5:$EV$304,0,AZ$3)&gt;0)))</f>
        <v>7</v>
      </c>
      <c r="BA53" s="12" t="n">
        <f aca="false">IF(OR($A53="",BA$4=""),"",SUMPRODUCT(--(INDEX(Matrix!$C$5:$EV$304,0,$B53)&gt;0),--(INDEX(Matrix!$C$5:$EV$304,0,BA$3)&gt;0)))</f>
        <v>8</v>
      </c>
      <c r="BB53" s="12" t="n">
        <f aca="false">IF(OR($A53="",BB$4=""),"",SUMPRODUCT(--(INDEX(Matrix!$C$5:$EV$304,0,$B53)&gt;0),--(INDEX(Matrix!$C$5:$EV$304,0,BB$3)&gt;0)))</f>
        <v>9</v>
      </c>
      <c r="BC53" s="12" t="n">
        <f aca="false">IF(OR($A53="",BC$4=""),"",SUMPRODUCT(--(INDEX(Matrix!$C$5:$EV$304,0,$B53)&gt;0),--(INDEX(Matrix!$C$5:$EV$304,0,BC$3)&gt;0)))</f>
        <v>9</v>
      </c>
      <c r="BD53" s="12" t="n">
        <f aca="false">IF(OR($A53="",BD$4=""),"",SUMPRODUCT(--(INDEX(Matrix!$C$5:$EV$304,0,$B53)&gt;0),--(INDEX(Matrix!$C$5:$EV$304,0,BD$3)&gt;0)))</f>
        <v>9</v>
      </c>
      <c r="BE53" s="12" t="n">
        <f aca="false">IF(OR($A53="",BE$4=""),"",SUMPRODUCT(--(INDEX(Matrix!$C$5:$EV$304,0,$B53)&gt;0),--(INDEX(Matrix!$C$5:$EV$304,0,BE$3)&gt;0)))</f>
        <v>9</v>
      </c>
      <c r="BF53" s="12" t="n">
        <f aca="false">IF(OR($A53="",BF$4=""),"",SUMPRODUCT(--(INDEX(Matrix!$C$5:$EV$304,0,$B53)&gt;0),--(INDEX(Matrix!$C$5:$EV$304,0,BF$3)&gt;0)))</f>
        <v>8</v>
      </c>
      <c r="BG53" s="12" t="n">
        <f aca="false">IF(OR($A53="",BG$4=""),"",SUMPRODUCT(--(INDEX(Matrix!$C$5:$EV$304,0,$B53)&gt;0),--(INDEX(Matrix!$C$5:$EV$304,0,BG$3)&gt;0)))</f>
        <v>8</v>
      </c>
      <c r="BH53" s="12" t="n">
        <f aca="false">IF(OR($A53="",BH$4=""),"",SUMPRODUCT(--(INDEX(Matrix!$C$5:$EV$304,0,$B53)&gt;0),--(INDEX(Matrix!$C$5:$EV$304,0,BH$3)&gt;0)))</f>
        <v>8</v>
      </c>
      <c r="BI53" s="12" t="n">
        <f aca="false">IF(OR($A53="",BI$4=""),"",SUMPRODUCT(--(INDEX(Matrix!$C$5:$EV$304,0,$B53)&gt;0),--(INDEX(Matrix!$C$5:$EV$304,0,BI$3)&gt;0)))</f>
        <v>8</v>
      </c>
      <c r="BJ53" s="12" t="n">
        <f aca="false">IF(OR($A53="",BJ$4=""),"",SUMPRODUCT(--(INDEX(Matrix!$C$5:$EV$304,0,$B53)&gt;0),--(INDEX(Matrix!$C$5:$EV$304,0,BJ$3)&gt;0)))</f>
        <v>0</v>
      </c>
      <c r="BK53" s="12" t="n">
        <f aca="false">IF(OR($A53="",BK$4=""),"",SUMPRODUCT(--(INDEX(Matrix!$C$5:$EV$304,0,$B53)&gt;0),--(INDEX(Matrix!$C$5:$EV$304,0,BK$3)&gt;0)))</f>
        <v>9</v>
      </c>
      <c r="BL53" s="12" t="n">
        <f aca="false">IF(OR($A53="",BL$4=""),"",SUMPRODUCT(--(INDEX(Matrix!$C$5:$EV$304,0,$B53)&gt;0),--(INDEX(Matrix!$C$5:$EV$304,0,BL$3)&gt;0)))</f>
        <v>9</v>
      </c>
      <c r="BM53" s="12" t="n">
        <f aca="false">IF(OR($A53="",BM$4=""),"",SUMPRODUCT(--(INDEX(Matrix!$C$5:$EV$304,0,$B53)&gt;0),--(INDEX(Matrix!$C$5:$EV$304,0,BM$3)&gt;0)))</f>
        <v>9</v>
      </c>
      <c r="BN53" s="12" t="n">
        <f aca="false">IF(OR($A53="",BN$4=""),"",SUMPRODUCT(--(INDEX(Matrix!$C$5:$EV$304,0,$B53)&gt;0),--(INDEX(Matrix!$C$5:$EV$304,0,BN$3)&gt;0)))</f>
        <v>9</v>
      </c>
      <c r="BO53" s="12" t="n">
        <f aca="false">IF(OR($A53="",BO$4=""),"",SUMPRODUCT(--(INDEX(Matrix!$C$5:$EV$304,0,$B53)&gt;0),--(INDEX(Matrix!$C$5:$EV$304,0,BO$3)&gt;0)))</f>
        <v>3</v>
      </c>
      <c r="BP53" s="12" t="n">
        <f aca="false">IF(OR($A53="",BP$4=""),"",SUMPRODUCT(--(INDEX(Matrix!$C$5:$EV$304,0,$B53)&gt;0),--(INDEX(Matrix!$C$5:$EV$304,0,BP$3)&gt;0)))</f>
        <v>0</v>
      </c>
      <c r="BQ53" s="12" t="n">
        <f aca="false">IF(OR($A53="",BQ$4=""),"",SUMPRODUCT(--(INDEX(Matrix!$C$5:$EV$304,0,$B53)&gt;0),--(INDEX(Matrix!$C$5:$EV$304,0,BQ$3)&gt;0)))</f>
        <v>0</v>
      </c>
      <c r="BR53" s="12" t="n">
        <f aca="false">IF(OR($A53="",BR$4=""),"",SUMPRODUCT(--(INDEX(Matrix!$C$5:$EV$304,0,$B53)&gt;0),--(INDEX(Matrix!$C$5:$EV$304,0,BR$3)&gt;0)))</f>
        <v>0</v>
      </c>
      <c r="BS53" s="12" t="n">
        <f aca="false">IF(OR($A53="",BS$4=""),"",SUMPRODUCT(--(INDEX(Matrix!$C$5:$EV$304,0,$B53)&gt;0),--(INDEX(Matrix!$C$5:$EV$304,0,BS$3)&gt;0)))</f>
        <v>0</v>
      </c>
      <c r="BT53" s="12" t="n">
        <f aca="false">IF(OR($A53="",BT$4=""),"",SUMPRODUCT(--(INDEX(Matrix!$C$5:$EV$304,0,$B53)&gt;0),--(INDEX(Matrix!$C$5:$EV$304,0,BT$3)&gt;0)))</f>
        <v>0</v>
      </c>
      <c r="BU53" s="12" t="n">
        <f aca="false">IF(OR($A53="",BU$4=""),"",SUMPRODUCT(--(INDEX(Matrix!$C$5:$EV$304,0,$B53)&gt;0),--(INDEX(Matrix!$C$5:$EV$304,0,BU$3)&gt;0)))</f>
        <v>3</v>
      </c>
      <c r="BV53" s="12" t="n">
        <f aca="false">IF(OR($A53="",BV$4=""),"",SUMPRODUCT(--(INDEX(Matrix!$C$5:$EV$304,0,$B53)&gt;0),--(INDEX(Matrix!$C$5:$EV$304,0,BV$3)&gt;0)))</f>
        <v>1</v>
      </c>
      <c r="BW53" s="12" t="n">
        <f aca="false">IF(OR($A53="",BW$4=""),"",SUMPRODUCT(--(INDEX(Matrix!$C$5:$EV$304,0,$B53)&gt;0),--(INDEX(Matrix!$C$5:$EV$304,0,BW$3)&gt;0)))</f>
        <v>1</v>
      </c>
      <c r="BX53" s="12" t="n">
        <f aca="false">IF(OR($A53="",BX$4=""),"",SUMPRODUCT(--(INDEX(Matrix!$C$5:$EV$304,0,$B53)&gt;0),--(INDEX(Matrix!$C$5:$EV$304,0,BX$3)&gt;0)))</f>
        <v>0</v>
      </c>
      <c r="BY53" s="12" t="n">
        <f aca="false">IF(OR($A53="",BY$4=""),"",SUMPRODUCT(--(INDEX(Matrix!$C$5:$EV$304,0,$B53)&gt;0),--(INDEX(Matrix!$C$5:$EV$304,0,BY$3)&gt;0)))</f>
        <v>3</v>
      </c>
      <c r="BZ53" s="12" t="n">
        <f aca="false">IF(OR($A53="",BZ$4=""),"",SUMPRODUCT(--(INDEX(Matrix!$C$5:$EV$304,0,$B53)&gt;0),--(INDEX(Matrix!$C$5:$EV$304,0,BZ$3)&gt;0)))</f>
        <v>2</v>
      </c>
      <c r="CA53" s="12" t="n">
        <f aca="false">IF(OR($A53="",CA$4=""),"",SUMPRODUCT(--(INDEX(Matrix!$C$5:$EV$304,0,$B53)&gt;0),--(INDEX(Matrix!$C$5:$EV$304,0,CA$3)&gt;0)))</f>
        <v>2</v>
      </c>
      <c r="CB53" s="12" t="n">
        <f aca="false">IF(OR($A53="",CB$4=""),"",SUMPRODUCT(--(INDEX(Matrix!$C$5:$EV$304,0,$B53)&gt;0),--(INDEX(Matrix!$C$5:$EV$304,0,CB$3)&gt;0)))</f>
        <v>0</v>
      </c>
      <c r="CC53" s="12" t="n">
        <f aca="false">IF(OR($A53="",CC$4=""),"",SUMPRODUCT(--(INDEX(Matrix!$C$5:$EV$304,0,$B53)&gt;0),--(INDEX(Matrix!$C$5:$EV$304,0,CC$3)&gt;0)))</f>
        <v>0</v>
      </c>
      <c r="CD53" s="12" t="n">
        <f aca="false">IF(OR($A53="",CD$4=""),"",SUMPRODUCT(--(INDEX(Matrix!$C$5:$EV$304,0,$B53)&gt;0),--(INDEX(Matrix!$C$5:$EV$304,0,CD$3)&gt;0)))</f>
        <v>10</v>
      </c>
      <c r="CE53" s="12" t="n">
        <f aca="false">IF(OR($A53="",CE$4=""),"",SUMPRODUCT(--(INDEX(Matrix!$C$5:$EV$304,0,$B53)&gt;0),--(INDEX(Matrix!$C$5:$EV$304,0,CE$3)&gt;0)))</f>
        <v>7</v>
      </c>
      <c r="CF53" s="12" t="n">
        <f aca="false">IF(OR($A53="",CF$4=""),"",SUMPRODUCT(--(INDEX(Matrix!$C$5:$EV$304,0,$B53)&gt;0),--(INDEX(Matrix!$C$5:$EV$304,0,CF$3)&gt;0)))</f>
        <v>3</v>
      </c>
      <c r="CG53" s="12" t="n">
        <f aca="false">IF(OR($A53="",CG$4=""),"",SUMPRODUCT(--(INDEX(Matrix!$C$5:$EV$304,0,$B53)&gt;0),--(INDEX(Matrix!$C$5:$EV$304,0,CG$3)&gt;0)))</f>
        <v>7</v>
      </c>
      <c r="CH53" s="12" t="n">
        <f aca="false">IF(OR($A53="",CH$4=""),"",SUMPRODUCT(--(INDEX(Matrix!$C$5:$EV$304,0,$B53)&gt;0),--(INDEX(Matrix!$C$5:$EV$304,0,CH$3)&gt;0)))</f>
        <v>2</v>
      </c>
      <c r="CI53" s="12" t="n">
        <f aca="false">IF(OR($A53="",CI$4=""),"",SUMPRODUCT(--(INDEX(Matrix!$C$5:$EV$304,0,$B53)&gt;0),--(INDEX(Matrix!$C$5:$EV$304,0,CI$3)&gt;0)))</f>
        <v>9</v>
      </c>
      <c r="CJ53" s="12" t="n">
        <f aca="false">IF(OR($A53="",CJ$4=""),"",SUMPRODUCT(--(INDEX(Matrix!$C$5:$EV$304,0,$B53)&gt;0),--(INDEX(Matrix!$C$5:$EV$304,0,CJ$3)&gt;0)))</f>
        <v>3</v>
      </c>
      <c r="CK53" s="12" t="n">
        <f aca="false">IF(OR($A53="",CK$4=""),"",SUMPRODUCT(--(INDEX(Matrix!$C$5:$EV$304,0,$B53)&gt;0),--(INDEX(Matrix!$C$5:$EV$304,0,CK$3)&gt;0)))</f>
        <v>9</v>
      </c>
      <c r="CL53" s="12" t="n">
        <f aca="false">IF(OR($A53="",CL$4=""),"",SUMPRODUCT(--(INDEX(Matrix!$C$5:$EV$304,0,$B53)&gt;0),--(INDEX(Matrix!$C$5:$EV$304,0,CL$3)&gt;0)))</f>
        <v>4</v>
      </c>
      <c r="CM53" s="12" t="n">
        <f aca="false">IF(OR($A53="",CM$4=""),"",SUMPRODUCT(--(INDEX(Matrix!$C$5:$EV$304,0,$B53)&gt;0),--(INDEX(Matrix!$C$5:$EV$304,0,CM$3)&gt;0)))</f>
        <v>9</v>
      </c>
      <c r="CN53" s="12" t="n">
        <f aca="false">IF(OR($A53="",CN$4=""),"",SUMPRODUCT(--(INDEX(Matrix!$C$5:$EV$304,0,$B53)&gt;0),--(INDEX(Matrix!$C$5:$EV$304,0,CN$3)&gt;0)))</f>
        <v>8</v>
      </c>
      <c r="CO53" s="12" t="n">
        <f aca="false">IF(OR($A53="",CO$4=""),"",SUMPRODUCT(--(INDEX(Matrix!$C$5:$EV$304,0,$B53)&gt;0),--(INDEX(Matrix!$C$5:$EV$304,0,CO$3)&gt;0)))</f>
        <v>8</v>
      </c>
      <c r="CP53" s="12" t="n">
        <f aca="false">IF(OR($A53="",CP$4=""),"",SUMPRODUCT(--(INDEX(Matrix!$C$5:$EV$304,0,$B53)&gt;0),--(INDEX(Matrix!$C$5:$EV$304,0,CP$3)&gt;0)))</f>
        <v>7</v>
      </c>
      <c r="CQ53" s="12" t="n">
        <f aca="false">IF(OR($A53="",CQ$4=""),"",SUMPRODUCT(--(INDEX(Matrix!$C$5:$EV$304,0,$B53)&gt;0),--(INDEX(Matrix!$C$5:$EV$304,0,CQ$3)&gt;0)))</f>
        <v>7</v>
      </c>
      <c r="CR53" s="12" t="n">
        <f aca="false">IF(OR($A53="",CR$4=""),"",SUMPRODUCT(--(INDEX(Matrix!$C$5:$EV$304,0,$B53)&gt;0),--(INDEX(Matrix!$C$5:$EV$304,0,CR$3)&gt;0)))</f>
        <v>10</v>
      </c>
      <c r="CS53" s="12" t="n">
        <f aca="false">IF(OR($A53="",CS$4=""),"",SUMPRODUCT(--(INDEX(Matrix!$C$5:$EV$304,0,$B53)&gt;0),--(INDEX(Matrix!$C$5:$EV$304,0,CS$3)&gt;0)))</f>
        <v>9</v>
      </c>
      <c r="CT53" s="12" t="n">
        <f aca="false">IF(OR($A53="",CT$4=""),"",SUMPRODUCT(--(INDEX(Matrix!$C$5:$EV$304,0,$B53)&gt;0),--(INDEX(Matrix!$C$5:$EV$304,0,CT$3)&gt;0)))</f>
        <v>9</v>
      </c>
      <c r="CU53" s="12" t="n">
        <f aca="false">IF(OR($A53="",CU$4=""),"",SUMPRODUCT(--(INDEX(Matrix!$C$5:$EV$304,0,$B53)&gt;0),--(INDEX(Matrix!$C$5:$EV$304,0,CU$3)&gt;0)))</f>
        <v>9</v>
      </c>
      <c r="CV53" s="12" t="n">
        <f aca="false">IF(OR($A53="",CV$4=""),"",SUMPRODUCT(--(INDEX(Matrix!$C$5:$EV$304,0,$B53)&gt;0),--(INDEX(Matrix!$C$5:$EV$304,0,CV$3)&gt;0)))</f>
        <v>9</v>
      </c>
      <c r="CW53" s="12" t="n">
        <f aca="false">IF(OR($A53="",CW$4=""),"",SUMPRODUCT(--(INDEX(Matrix!$C$5:$EV$304,0,$B53)&gt;0),--(INDEX(Matrix!$C$5:$EV$304,0,CW$3)&gt;0)))</f>
        <v>6</v>
      </c>
      <c r="CX53" s="12" t="n">
        <f aca="false">IF(OR($A53="",CX$4=""),"",SUMPRODUCT(--(INDEX(Matrix!$C$5:$EV$304,0,$B53)&gt;0),--(INDEX(Matrix!$C$5:$EV$304,0,CX$3)&gt;0)))</f>
        <v>11</v>
      </c>
      <c r="CY53" s="12" t="n">
        <f aca="false">IF(OR($A53="",CY$4=""),"",SUMPRODUCT(--(INDEX(Matrix!$C$5:$EV$304,0,$B53)&gt;0),--(INDEX(Matrix!$C$5:$EV$304,0,CY$3)&gt;0)))</f>
        <v>11</v>
      </c>
      <c r="CZ53" s="12" t="n">
        <f aca="false">IF(OR($A53="",CZ$4=""),"",SUMPRODUCT(--(INDEX(Matrix!$C$5:$EV$304,0,$B53)&gt;0),--(INDEX(Matrix!$C$5:$EV$304,0,CZ$3)&gt;0)))</f>
        <v>0</v>
      </c>
      <c r="DA53" s="12" t="n">
        <f aca="false">IF(OR($A53="",DA$4=""),"",SUMPRODUCT(--(INDEX(Matrix!$C$5:$EV$304,0,$B53)&gt;0),--(INDEX(Matrix!$C$5:$EV$304,0,DA$3)&gt;0)))</f>
        <v>8</v>
      </c>
      <c r="DB53" s="12" t="n">
        <f aca="false">IF(OR($A53="",DB$4=""),"",SUMPRODUCT(--(INDEX(Matrix!$C$5:$EV$304,0,$B53)&gt;0),--(INDEX(Matrix!$C$5:$EV$304,0,DB$3)&gt;0)))</f>
        <v>0</v>
      </c>
      <c r="DC53" s="12" t="n">
        <f aca="false">IF(OR($A53="",DC$4=""),"",SUMPRODUCT(--(INDEX(Matrix!$C$5:$EV$304,0,$B53)&gt;0),--(INDEX(Matrix!$C$5:$EV$304,0,DC$3)&gt;0)))</f>
        <v>0</v>
      </c>
      <c r="DD53" s="12" t="n">
        <f aca="false">IF(OR($A53="",DD$4=""),"",SUMPRODUCT(--(INDEX(Matrix!$C$5:$EV$304,0,$B53)&gt;0),--(INDEX(Matrix!$C$5:$EV$304,0,DD$3)&gt;0)))</f>
        <v>6</v>
      </c>
      <c r="DE53" s="12" t="str">
        <f aca="false">IF(OR($A53="",DE$4=""),"",SUMPRODUCT(--(INDEX(Matrix!$C$5:$EV$304,0,$B53)&gt;0),--(INDEX(Matrix!$C$5:$EV$304,0,DE$3)&gt;0)))</f>
        <v/>
      </c>
      <c r="DF53" s="12" t="str">
        <f aca="false">IF(OR($A53="",DF$4=""),"",SUMPRODUCT(--(INDEX(Matrix!$C$5:$EV$304,0,$B53)&gt;0),--(INDEX(Matrix!$C$5:$EV$304,0,DF$3)&gt;0)))</f>
        <v/>
      </c>
      <c r="DG53" s="12" t="str">
        <f aca="false">IF(OR($A53="",DG$4=""),"",SUMPRODUCT(--(INDEX(Matrix!$C$5:$EV$304,0,$B53)&gt;0),--(INDEX(Matrix!$C$5:$EV$304,0,DG$3)&gt;0)))</f>
        <v/>
      </c>
      <c r="DH53" s="12" t="str">
        <f aca="false">IF(OR($A53="",DH$4=""),"",SUMPRODUCT(--(INDEX(Matrix!$C$5:$EV$304,0,$B53)&gt;0),--(INDEX(Matrix!$C$5:$EV$304,0,DH$3)&gt;0)))</f>
        <v/>
      </c>
      <c r="DI53" s="12" t="str">
        <f aca="false">IF(OR($A53="",DI$4=""),"",SUMPRODUCT(--(INDEX(Matrix!$C$5:$EV$304,0,$B53)&gt;0),--(INDEX(Matrix!$C$5:$EV$304,0,DI$3)&gt;0)))</f>
        <v/>
      </c>
      <c r="DJ53" s="12" t="str">
        <f aca="false">IF(OR($A53="",DJ$4=""),"",SUMPRODUCT(--(INDEX(Matrix!$C$5:$EV$304,0,$B53)&gt;0),--(INDEX(Matrix!$C$5:$EV$304,0,DJ$3)&gt;0)))</f>
        <v/>
      </c>
      <c r="DK53" s="12" t="str">
        <f aca="false">IF(OR($A53="",DK$4=""),"",SUMPRODUCT(--(INDEX(Matrix!$C$5:$EV$304,0,$B53)&gt;0),--(INDEX(Matrix!$C$5:$EV$304,0,DK$3)&gt;0)))</f>
        <v/>
      </c>
      <c r="DL53" s="12" t="str">
        <f aca="false">IF(OR($A53="",DL$4=""),"",SUMPRODUCT(--(INDEX(Matrix!$C$5:$EV$304,0,$B53)&gt;0),--(INDEX(Matrix!$C$5:$EV$304,0,DL$3)&gt;0)))</f>
        <v/>
      </c>
      <c r="DM53" s="12" t="str">
        <f aca="false">IF(OR($A53="",DM$4=""),"",SUMPRODUCT(--(INDEX(Matrix!$C$5:$EV$304,0,$B53)&gt;0),--(INDEX(Matrix!$C$5:$EV$304,0,DM$3)&gt;0)))</f>
        <v/>
      </c>
      <c r="DN53" s="12" t="str">
        <f aca="false">IF(OR($A53="",DN$4=""),"",SUMPRODUCT(--(INDEX(Matrix!$C$5:$EV$304,0,$B53)&gt;0),--(INDEX(Matrix!$C$5:$EV$304,0,DN$3)&gt;0)))</f>
        <v/>
      </c>
      <c r="DO53" s="12" t="str">
        <f aca="false">IF(OR($A53="",DO$4=""),"",SUMPRODUCT(--(INDEX(Matrix!$C$5:$EV$304,0,$B53)&gt;0),--(INDEX(Matrix!$C$5:$EV$304,0,DO$3)&gt;0)))</f>
        <v/>
      </c>
      <c r="DP53" s="12" t="str">
        <f aca="false">IF(OR($A53="",DP$4=""),"",SUMPRODUCT(--(INDEX(Matrix!$C$5:$EV$304,0,$B53)&gt;0),--(INDEX(Matrix!$C$5:$EV$304,0,DP$3)&gt;0)))</f>
        <v/>
      </c>
      <c r="DQ53" s="12" t="str">
        <f aca="false">IF(OR($A53="",DQ$4=""),"",SUMPRODUCT(--(INDEX(Matrix!$C$5:$EV$304,0,$B53)&gt;0),--(INDEX(Matrix!$C$5:$EV$304,0,DQ$3)&gt;0)))</f>
        <v/>
      </c>
      <c r="DR53" s="12" t="str">
        <f aca="false">IF(OR($A53="",DR$4=""),"",SUMPRODUCT(--(INDEX(Matrix!$C$5:$EV$304,0,$B53)&gt;0),--(INDEX(Matrix!$C$5:$EV$304,0,DR$3)&gt;0)))</f>
        <v/>
      </c>
      <c r="DS53" s="12" t="str">
        <f aca="false">IF(OR($A53="",DS$4=""),"",SUMPRODUCT(--(INDEX(Matrix!$C$5:$EV$304,0,$B53)&gt;0),--(INDEX(Matrix!$C$5:$EV$304,0,DS$3)&gt;0)))</f>
        <v/>
      </c>
      <c r="DT53" s="12" t="str">
        <f aca="false">IF(OR($A53="",DT$4=""),"",SUMPRODUCT(--(INDEX(Matrix!$C$5:$EV$304,0,$B53)&gt;0),--(INDEX(Matrix!$C$5:$EV$304,0,DT$3)&gt;0)))</f>
        <v/>
      </c>
      <c r="DU53" s="12" t="str">
        <f aca="false">IF(OR($A53="",DU$4=""),"",SUMPRODUCT(--(INDEX(Matrix!$C$5:$EV$304,0,$B53)&gt;0),--(INDEX(Matrix!$C$5:$EV$304,0,DU$3)&gt;0)))</f>
        <v/>
      </c>
      <c r="DV53" s="12" t="str">
        <f aca="false">IF(OR($A53="",DV$4=""),"",SUMPRODUCT(--(INDEX(Matrix!$C$5:$EV$304,0,$B53)&gt;0),--(INDEX(Matrix!$C$5:$EV$304,0,DV$3)&gt;0)))</f>
        <v/>
      </c>
      <c r="DW53" s="12" t="str">
        <f aca="false">IF(OR($A53="",DW$4=""),"",SUMPRODUCT(--(INDEX(Matrix!$C$5:$EV$304,0,$B53)&gt;0),--(INDEX(Matrix!$C$5:$EV$304,0,DW$3)&gt;0)))</f>
        <v/>
      </c>
      <c r="DX53" s="12" t="str">
        <f aca="false">IF(OR($A53="",DX$4=""),"",SUMPRODUCT(--(INDEX(Matrix!$C$5:$EV$304,0,$B53)&gt;0),--(INDEX(Matrix!$C$5:$EV$304,0,DX$3)&gt;0)))</f>
        <v/>
      </c>
      <c r="DY53" s="12" t="str">
        <f aca="false">IF(OR($A53="",DY$4=""),"",SUMPRODUCT(--(INDEX(Matrix!$C$5:$EV$304,0,$B53)&gt;0),--(INDEX(Matrix!$C$5:$EV$304,0,DY$3)&gt;0)))</f>
        <v/>
      </c>
      <c r="DZ53" s="12" t="str">
        <f aca="false">IF(OR($A53="",DZ$4=""),"",SUMPRODUCT(--(INDEX(Matrix!$C$5:$EV$304,0,$B53)&gt;0),--(INDEX(Matrix!$C$5:$EV$304,0,DZ$3)&gt;0)))</f>
        <v/>
      </c>
      <c r="EA53" s="12" t="str">
        <f aca="false">IF(OR($A53="",EA$4=""),"",SUMPRODUCT(--(INDEX(Matrix!$C$5:$EV$304,0,$B53)&gt;0),--(INDEX(Matrix!$C$5:$EV$304,0,EA$3)&gt;0)))</f>
        <v/>
      </c>
      <c r="EB53" s="12" t="str">
        <f aca="false">IF(OR($A53="",EB$4=""),"",SUMPRODUCT(--(INDEX(Matrix!$C$5:$EV$304,0,$B53)&gt;0),--(INDEX(Matrix!$C$5:$EV$304,0,EB$3)&gt;0)))</f>
        <v/>
      </c>
      <c r="EC53" s="12" t="str">
        <f aca="false">IF(OR($A53="",EC$4=""),"",SUMPRODUCT(--(INDEX(Matrix!$C$5:$EV$304,0,$B53)&gt;0),--(INDEX(Matrix!$C$5:$EV$304,0,EC$3)&gt;0)))</f>
        <v/>
      </c>
      <c r="ED53" s="12" t="str">
        <f aca="false">IF(OR($A53="",ED$4=""),"",SUMPRODUCT(--(INDEX(Matrix!$C$5:$EV$304,0,$B53)&gt;0),--(INDEX(Matrix!$C$5:$EV$304,0,ED$3)&gt;0)))</f>
        <v/>
      </c>
      <c r="EE53" s="12" t="str">
        <f aca="false">IF(OR($A53="",EE$4=""),"",SUMPRODUCT(--(INDEX(Matrix!$C$5:$EV$304,0,$B53)&gt;0),--(INDEX(Matrix!$C$5:$EV$304,0,EE$3)&gt;0)))</f>
        <v/>
      </c>
      <c r="EF53" s="12" t="str">
        <f aca="false">IF(OR($A53="",EF$4=""),"",SUMPRODUCT(--(INDEX(Matrix!$C$5:$EV$304,0,$B53)&gt;0),--(INDEX(Matrix!$C$5:$EV$304,0,EF$3)&gt;0)))</f>
        <v/>
      </c>
      <c r="EG53" s="12" t="str">
        <f aca="false">IF(OR($A53="",EG$4=""),"",SUMPRODUCT(--(INDEX(Matrix!$C$5:$EV$304,0,$B53)&gt;0),--(INDEX(Matrix!$C$5:$EV$304,0,EG$3)&gt;0)))</f>
        <v/>
      </c>
      <c r="EH53" s="12" t="str">
        <f aca="false">IF(OR($A53="",EH$4=""),"",SUMPRODUCT(--(INDEX(Matrix!$C$5:$EV$304,0,$B53)&gt;0),--(INDEX(Matrix!$C$5:$EV$304,0,EH$3)&gt;0)))</f>
        <v/>
      </c>
      <c r="EI53" s="12" t="str">
        <f aca="false">IF(OR($A53="",EI$4=""),"",SUMPRODUCT(--(INDEX(Matrix!$C$5:$EV$304,0,$B53)&gt;0),--(INDEX(Matrix!$C$5:$EV$304,0,EI$3)&gt;0)))</f>
        <v/>
      </c>
      <c r="EJ53" s="12" t="str">
        <f aca="false">IF(OR($A53="",EJ$4=""),"",SUMPRODUCT(--(INDEX(Matrix!$C$5:$EV$304,0,$B53)&gt;0),--(INDEX(Matrix!$C$5:$EV$304,0,EJ$3)&gt;0)))</f>
        <v/>
      </c>
      <c r="EK53" s="12" t="str">
        <f aca="false">IF(OR($A53="",EK$4=""),"",SUMPRODUCT(--(INDEX(Matrix!$C$5:$EV$304,0,$B53)&gt;0),--(INDEX(Matrix!$C$5:$EV$304,0,EK$3)&gt;0)))</f>
        <v/>
      </c>
      <c r="EL53" s="12" t="str">
        <f aca="false">IF(OR($A53="",EL$4=""),"",SUMPRODUCT(--(INDEX(Matrix!$C$5:$EV$304,0,$B53)&gt;0),--(INDEX(Matrix!$C$5:$EV$304,0,EL$3)&gt;0)))</f>
        <v/>
      </c>
      <c r="EM53" s="12" t="str">
        <f aca="false">IF(OR($A53="",EM$4=""),"",SUMPRODUCT(--(INDEX(Matrix!$C$5:$EV$304,0,$B53)&gt;0),--(INDEX(Matrix!$C$5:$EV$304,0,EM$3)&gt;0)))</f>
        <v/>
      </c>
      <c r="EN53" s="12" t="str">
        <f aca="false">IF(OR($A53="",EN$4=""),"",SUMPRODUCT(--(INDEX(Matrix!$C$5:$EV$304,0,$B53)&gt;0),--(INDEX(Matrix!$C$5:$EV$304,0,EN$3)&gt;0)))</f>
        <v/>
      </c>
      <c r="EO53" s="12" t="str">
        <f aca="false">IF(OR($A53="",EO$4=""),"",SUMPRODUCT(--(INDEX(Matrix!$C$5:$EV$304,0,$B53)&gt;0),--(INDEX(Matrix!$C$5:$EV$304,0,EO$3)&gt;0)))</f>
        <v/>
      </c>
      <c r="EP53" s="12" t="str">
        <f aca="false">IF(OR($A53="",EP$4=""),"",SUMPRODUCT(--(INDEX(Matrix!$C$5:$EV$304,0,$B53)&gt;0),--(INDEX(Matrix!$C$5:$EV$304,0,EP$3)&gt;0)))</f>
        <v/>
      </c>
      <c r="EQ53" s="12" t="str">
        <f aca="false">IF(OR($A53="",EQ$4=""),"",SUMPRODUCT(--(INDEX(Matrix!$C$5:$EV$304,0,$B53)&gt;0),--(INDEX(Matrix!$C$5:$EV$304,0,EQ$3)&gt;0)))</f>
        <v/>
      </c>
      <c r="ER53" s="12" t="str">
        <f aca="false">IF(OR($A53="",ER$4=""),"",SUMPRODUCT(--(INDEX(Matrix!$C$5:$EV$304,0,$B53)&gt;0),--(INDEX(Matrix!$C$5:$EV$304,0,ER$3)&gt;0)))</f>
        <v/>
      </c>
      <c r="ES53" s="12" t="str">
        <f aca="false">IF(OR($A53="",ES$4=""),"",SUMPRODUCT(--(INDEX(Matrix!$C$5:$EV$304,0,$B53)&gt;0),--(INDEX(Matrix!$C$5:$EV$304,0,ES$3)&gt;0)))</f>
        <v/>
      </c>
      <c r="ET53" s="12" t="str">
        <f aca="false">IF(OR($A53="",ET$4=""),"",SUMPRODUCT(--(INDEX(Matrix!$C$5:$EV$304,0,$B53)&gt;0),--(INDEX(Matrix!$C$5:$EV$304,0,ET$3)&gt;0)))</f>
        <v/>
      </c>
      <c r="EU53" s="12" t="str">
        <f aca="false">IF(OR($A53="",EU$4=""),"",SUMPRODUCT(--(INDEX(Matrix!$C$5:$EV$304,0,$B53)&gt;0),--(INDEX(Matrix!$C$5:$EV$304,0,EU$3)&gt;0)))</f>
        <v/>
      </c>
      <c r="EV53" s="12" t="str">
        <f aca="false">IF(OR($A53="",EV$4=""),"",SUMPRODUCT(--(INDEX(Matrix!$C$5:$EV$304,0,$B53)&gt;0),--(INDEX(Matrix!$C$5:$EV$304,0,EV$3)&gt;0)))</f>
        <v/>
      </c>
    </row>
    <row r="54" customFormat="false" ht="15" hidden="false" customHeight="false" outlineLevel="0" collapsed="false">
      <c r="A54" s="6" t="str">
        <f aca="false">IF(INDEX(Products!$A$2:$A$151,$B54)="","",INDEX(Products!$A$2:$A$151,$B54))</f>
        <v>Glose-lin 10/5</v>
      </c>
      <c r="B54" s="23" t="n">
        <v>50</v>
      </c>
      <c r="C54" s="12" t="n">
        <f aca="false">IF(OR($A54="",C$4=""),"",SUMPRODUCT(--(INDEX(Matrix!$C$5:$EV$304,0,$B54)&gt;0),--(INDEX(Matrix!$C$5:$EV$304,0,C$3)&gt;0)))</f>
        <v>7</v>
      </c>
      <c r="D54" s="12" t="n">
        <f aca="false">IF(OR($A54="",D$4=""),"",SUMPRODUCT(--(INDEX(Matrix!$C$5:$EV$304,0,$B54)&gt;0),--(INDEX(Matrix!$C$5:$EV$304,0,D$3)&gt;0)))</f>
        <v>7</v>
      </c>
      <c r="E54" s="12" t="n">
        <f aca="false">IF(OR($A54="",E$4=""),"",SUMPRODUCT(--(INDEX(Matrix!$C$5:$EV$304,0,$B54)&gt;0),--(INDEX(Matrix!$C$5:$EV$304,0,E$3)&gt;0)))</f>
        <v>6</v>
      </c>
      <c r="F54" s="12" t="n">
        <f aca="false">IF(OR($A54="",F$4=""),"",SUMPRODUCT(--(INDEX(Matrix!$C$5:$EV$304,0,$B54)&gt;0),--(INDEX(Matrix!$C$5:$EV$304,0,F$3)&gt;0)))</f>
        <v>7</v>
      </c>
      <c r="G54" s="12" t="n">
        <f aca="false">IF(OR($A54="",G$4=""),"",SUMPRODUCT(--(INDEX(Matrix!$C$5:$EV$304,0,$B54)&gt;0),--(INDEX(Matrix!$C$5:$EV$304,0,G$3)&gt;0)))</f>
        <v>7</v>
      </c>
      <c r="H54" s="12" t="n">
        <f aca="false">IF(OR($A54="",H$4=""),"",SUMPRODUCT(--(INDEX(Matrix!$C$5:$EV$304,0,$B54)&gt;0),--(INDEX(Matrix!$C$5:$EV$304,0,H$3)&gt;0)))</f>
        <v>7</v>
      </c>
      <c r="I54" s="12" t="n">
        <f aca="false">IF(OR($A54="",I$4=""),"",SUMPRODUCT(--(INDEX(Matrix!$C$5:$EV$304,0,$B54)&gt;0),--(INDEX(Matrix!$C$5:$EV$304,0,I$3)&gt;0)))</f>
        <v>7</v>
      </c>
      <c r="J54" s="12" t="n">
        <f aca="false">IF(OR($A54="",J$4=""),"",SUMPRODUCT(--(INDEX(Matrix!$C$5:$EV$304,0,$B54)&gt;0),--(INDEX(Matrix!$C$5:$EV$304,0,J$3)&gt;0)))</f>
        <v>7</v>
      </c>
      <c r="K54" s="12" t="n">
        <f aca="false">IF(OR($A54="",K$4=""),"",SUMPRODUCT(--(INDEX(Matrix!$C$5:$EV$304,0,$B54)&gt;0),--(INDEX(Matrix!$C$5:$EV$304,0,K$3)&gt;0)))</f>
        <v>7</v>
      </c>
      <c r="L54" s="12" t="n">
        <f aca="false">IF(OR($A54="",L$4=""),"",SUMPRODUCT(--(INDEX(Matrix!$C$5:$EV$304,0,$B54)&gt;0),--(INDEX(Matrix!$C$5:$EV$304,0,L$3)&gt;0)))</f>
        <v>7</v>
      </c>
      <c r="M54" s="12" t="n">
        <f aca="false">IF(OR($A54="",M$4=""),"",SUMPRODUCT(--(INDEX(Matrix!$C$5:$EV$304,0,$B54)&gt;0),--(INDEX(Matrix!$C$5:$EV$304,0,M$3)&gt;0)))</f>
        <v>7</v>
      </c>
      <c r="N54" s="12" t="n">
        <f aca="false">IF(OR($A54="",N$4=""),"",SUMPRODUCT(--(INDEX(Matrix!$C$5:$EV$304,0,$B54)&gt;0),--(INDEX(Matrix!$C$5:$EV$304,0,N$3)&gt;0)))</f>
        <v>8</v>
      </c>
      <c r="O54" s="12" t="n">
        <f aca="false">IF(OR($A54="",O$4=""),"",SUMPRODUCT(--(INDEX(Matrix!$C$5:$EV$304,0,$B54)&gt;0),--(INDEX(Matrix!$C$5:$EV$304,0,O$3)&gt;0)))</f>
        <v>7</v>
      </c>
      <c r="P54" s="12" t="n">
        <f aca="false">IF(OR($A54="",P$4=""),"",SUMPRODUCT(--(INDEX(Matrix!$C$5:$EV$304,0,$B54)&gt;0),--(INDEX(Matrix!$C$5:$EV$304,0,P$3)&gt;0)))</f>
        <v>8</v>
      </c>
      <c r="Q54" s="12" t="n">
        <f aca="false">IF(OR($A54="",Q$4=""),"",SUMPRODUCT(--(INDEX(Matrix!$C$5:$EV$304,0,$B54)&gt;0),--(INDEX(Matrix!$C$5:$EV$304,0,Q$3)&gt;0)))</f>
        <v>7</v>
      </c>
      <c r="R54" s="12" t="n">
        <f aca="false">IF(OR($A54="",R$4=""),"",SUMPRODUCT(--(INDEX(Matrix!$C$5:$EV$304,0,$B54)&gt;0),--(INDEX(Matrix!$C$5:$EV$304,0,R$3)&gt;0)))</f>
        <v>7</v>
      </c>
      <c r="S54" s="12" t="n">
        <f aca="false">IF(OR($A54="",S$4=""),"",SUMPRODUCT(--(INDEX(Matrix!$C$5:$EV$304,0,$B54)&gt;0),--(INDEX(Matrix!$C$5:$EV$304,0,S$3)&gt;0)))</f>
        <v>7</v>
      </c>
      <c r="T54" s="12" t="n">
        <f aca="false">IF(OR($A54="",T$4=""),"",SUMPRODUCT(--(INDEX(Matrix!$C$5:$EV$304,0,$B54)&gt;0),--(INDEX(Matrix!$C$5:$EV$304,0,T$3)&gt;0)))</f>
        <v>8</v>
      </c>
      <c r="U54" s="12" t="n">
        <f aca="false">IF(OR($A54="",U$4=""),"",SUMPRODUCT(--(INDEX(Matrix!$C$5:$EV$304,0,$B54)&gt;0),--(INDEX(Matrix!$C$5:$EV$304,0,U$3)&gt;0)))</f>
        <v>0</v>
      </c>
      <c r="V54" s="12" t="n">
        <f aca="false">IF(OR($A54="",V$4=""),"",SUMPRODUCT(--(INDEX(Matrix!$C$5:$EV$304,0,$B54)&gt;0),--(INDEX(Matrix!$C$5:$EV$304,0,V$3)&gt;0)))</f>
        <v>0</v>
      </c>
      <c r="W54" s="12" t="n">
        <f aca="false">IF(OR($A54="",W$4=""),"",SUMPRODUCT(--(INDEX(Matrix!$C$5:$EV$304,0,$B54)&gt;0),--(INDEX(Matrix!$C$5:$EV$304,0,W$3)&gt;0)))</f>
        <v>7</v>
      </c>
      <c r="X54" s="12" t="n">
        <f aca="false">IF(OR($A54="",X$4=""),"",SUMPRODUCT(--(INDEX(Matrix!$C$5:$EV$304,0,$B54)&gt;0),--(INDEX(Matrix!$C$5:$EV$304,0,X$3)&gt;0)))</f>
        <v>8</v>
      </c>
      <c r="Y54" s="12" t="n">
        <f aca="false">IF(OR($A54="",Y$4=""),"",SUMPRODUCT(--(INDEX(Matrix!$C$5:$EV$304,0,$B54)&gt;0),--(INDEX(Matrix!$C$5:$EV$304,0,Y$3)&gt;0)))</f>
        <v>8</v>
      </c>
      <c r="Z54" s="12" t="n">
        <f aca="false">IF(OR($A54="",Z$4=""),"",SUMPRODUCT(--(INDEX(Matrix!$C$5:$EV$304,0,$B54)&gt;0),--(INDEX(Matrix!$C$5:$EV$304,0,Z$3)&gt;0)))</f>
        <v>7</v>
      </c>
      <c r="AA54" s="12" t="n">
        <f aca="false">IF(OR($A54="",AA$4=""),"",SUMPRODUCT(--(INDEX(Matrix!$C$5:$EV$304,0,$B54)&gt;0),--(INDEX(Matrix!$C$5:$EV$304,0,AA$3)&gt;0)))</f>
        <v>9</v>
      </c>
      <c r="AB54" s="12" t="n">
        <f aca="false">IF(OR($A54="",AB$4=""),"",SUMPRODUCT(--(INDEX(Matrix!$C$5:$EV$304,0,$B54)&gt;0),--(INDEX(Matrix!$C$5:$EV$304,0,AB$3)&gt;0)))</f>
        <v>3</v>
      </c>
      <c r="AC54" s="12" t="n">
        <f aca="false">IF(OR($A54="",AC$4=""),"",SUMPRODUCT(--(INDEX(Matrix!$C$5:$EV$304,0,$B54)&gt;0),--(INDEX(Matrix!$C$5:$EV$304,0,AC$3)&gt;0)))</f>
        <v>2</v>
      </c>
      <c r="AD54" s="12" t="n">
        <f aca="false">IF(OR($A54="",AD$4=""),"",SUMPRODUCT(--(INDEX(Matrix!$C$5:$EV$304,0,$B54)&gt;0),--(INDEX(Matrix!$C$5:$EV$304,0,AD$3)&gt;0)))</f>
        <v>0</v>
      </c>
      <c r="AE54" s="12" t="n">
        <f aca="false">IF(OR($A54="",AE$4=""),"",SUMPRODUCT(--(INDEX(Matrix!$C$5:$EV$304,0,$B54)&gt;0),--(INDEX(Matrix!$C$5:$EV$304,0,AE$3)&gt;0)))</f>
        <v>8</v>
      </c>
      <c r="AF54" s="12" t="n">
        <f aca="false">IF(OR($A54="",AF$4=""),"",SUMPRODUCT(--(INDEX(Matrix!$C$5:$EV$304,0,$B54)&gt;0),--(INDEX(Matrix!$C$5:$EV$304,0,AF$3)&gt;0)))</f>
        <v>8</v>
      </c>
      <c r="AG54" s="12" t="n">
        <f aca="false">IF(OR($A54="",AG$4=""),"",SUMPRODUCT(--(INDEX(Matrix!$C$5:$EV$304,0,$B54)&gt;0),--(INDEX(Matrix!$C$5:$EV$304,0,AG$3)&gt;0)))</f>
        <v>8</v>
      </c>
      <c r="AH54" s="12" t="n">
        <f aca="false">IF(OR($A54="",AH$4=""),"",SUMPRODUCT(--(INDEX(Matrix!$C$5:$EV$304,0,$B54)&gt;0),--(INDEX(Matrix!$C$5:$EV$304,0,AH$3)&gt;0)))</f>
        <v>8</v>
      </c>
      <c r="AI54" s="12" t="n">
        <f aca="false">IF(OR($A54="",AI$4=""),"",SUMPRODUCT(--(INDEX(Matrix!$C$5:$EV$304,0,$B54)&gt;0),--(INDEX(Matrix!$C$5:$EV$304,0,AI$3)&gt;0)))</f>
        <v>6</v>
      </c>
      <c r="AJ54" s="12" t="n">
        <f aca="false">IF(OR($A54="",AJ$4=""),"",SUMPRODUCT(--(INDEX(Matrix!$C$5:$EV$304,0,$B54)&gt;0),--(INDEX(Matrix!$C$5:$EV$304,0,AJ$3)&gt;0)))</f>
        <v>6</v>
      </c>
      <c r="AK54" s="12" t="n">
        <f aca="false">IF(OR($A54="",AK$4=""),"",SUMPRODUCT(--(INDEX(Matrix!$C$5:$EV$304,0,$B54)&gt;0),--(INDEX(Matrix!$C$5:$EV$304,0,AK$3)&gt;0)))</f>
        <v>9</v>
      </c>
      <c r="AL54" s="12" t="n">
        <f aca="false">IF(OR($A54="",AL$4=""),"",SUMPRODUCT(--(INDEX(Matrix!$C$5:$EV$304,0,$B54)&gt;0),--(INDEX(Matrix!$C$5:$EV$304,0,AL$3)&gt;0)))</f>
        <v>9</v>
      </c>
      <c r="AM54" s="12" t="n">
        <f aca="false">IF(OR($A54="",AM$4=""),"",SUMPRODUCT(--(INDEX(Matrix!$C$5:$EV$304,0,$B54)&gt;0),--(INDEX(Matrix!$C$5:$EV$304,0,AM$3)&gt;0)))</f>
        <v>4</v>
      </c>
      <c r="AN54" s="12" t="n">
        <f aca="false">IF(OR($A54="",AN$4=""),"",SUMPRODUCT(--(INDEX(Matrix!$C$5:$EV$304,0,$B54)&gt;0),--(INDEX(Matrix!$C$5:$EV$304,0,AN$3)&gt;0)))</f>
        <v>4</v>
      </c>
      <c r="AO54" s="12" t="n">
        <f aca="false">IF(OR($A54="",AO$4=""),"",SUMPRODUCT(--(INDEX(Matrix!$C$5:$EV$304,0,$B54)&gt;0),--(INDEX(Matrix!$C$5:$EV$304,0,AO$3)&gt;0)))</f>
        <v>1</v>
      </c>
      <c r="AP54" s="12" t="n">
        <f aca="false">IF(OR($A54="",AP$4=""),"",SUMPRODUCT(--(INDEX(Matrix!$C$5:$EV$304,0,$B54)&gt;0),--(INDEX(Matrix!$C$5:$EV$304,0,AP$3)&gt;0)))</f>
        <v>1</v>
      </c>
      <c r="AQ54" s="12" t="n">
        <f aca="false">IF(OR($A54="",AQ$4=""),"",SUMPRODUCT(--(INDEX(Matrix!$C$5:$EV$304,0,$B54)&gt;0),--(INDEX(Matrix!$C$5:$EV$304,0,AQ$3)&gt;0)))</f>
        <v>1</v>
      </c>
      <c r="AR54" s="12" t="n">
        <f aca="false">IF(OR($A54="",AR$4=""),"",SUMPRODUCT(--(INDEX(Matrix!$C$5:$EV$304,0,$B54)&gt;0),--(INDEX(Matrix!$C$5:$EV$304,0,AR$3)&gt;0)))</f>
        <v>1</v>
      </c>
      <c r="AS54" s="12" t="n">
        <f aca="false">IF(OR($A54="",AS$4=""),"",SUMPRODUCT(--(INDEX(Matrix!$C$5:$EV$304,0,$B54)&gt;0),--(INDEX(Matrix!$C$5:$EV$304,0,AS$3)&gt;0)))</f>
        <v>1</v>
      </c>
      <c r="AT54" s="12" t="n">
        <f aca="false">IF(OR($A54="",AT$4=""),"",SUMPRODUCT(--(INDEX(Matrix!$C$5:$EV$304,0,$B54)&gt;0),--(INDEX(Matrix!$C$5:$EV$304,0,AT$3)&gt;0)))</f>
        <v>1</v>
      </c>
      <c r="AU54" s="12" t="n">
        <f aca="false">IF(OR($A54="",AU$4=""),"",SUMPRODUCT(--(INDEX(Matrix!$C$5:$EV$304,0,$B54)&gt;0),--(INDEX(Matrix!$C$5:$EV$304,0,AU$3)&gt;0)))</f>
        <v>0</v>
      </c>
      <c r="AV54" s="12" t="n">
        <f aca="false">IF(OR($A54="",AV$4=""),"",SUMPRODUCT(--(INDEX(Matrix!$C$5:$EV$304,0,$B54)&gt;0),--(INDEX(Matrix!$C$5:$EV$304,0,AV$3)&gt;0)))</f>
        <v>7</v>
      </c>
      <c r="AW54" s="12" t="n">
        <f aca="false">IF(OR($A54="",AW$4=""),"",SUMPRODUCT(--(INDEX(Matrix!$C$5:$EV$304,0,$B54)&gt;0),--(INDEX(Matrix!$C$5:$EV$304,0,AW$3)&gt;0)))</f>
        <v>8</v>
      </c>
      <c r="AX54" s="12" t="n">
        <f aca="false">IF(OR($A54="",AX$4=""),"",SUMPRODUCT(--(INDEX(Matrix!$C$5:$EV$304,0,$B54)&gt;0),--(INDEX(Matrix!$C$5:$EV$304,0,AX$3)&gt;0)))</f>
        <v>7</v>
      </c>
      <c r="AY54" s="12" t="n">
        <f aca="false">IF(OR($A54="",AY$4=""),"",SUMPRODUCT(--(INDEX(Matrix!$C$5:$EV$304,0,$B54)&gt;0),--(INDEX(Matrix!$C$5:$EV$304,0,AY$3)&gt;0)))</f>
        <v>7</v>
      </c>
      <c r="AZ54" s="12" t="n">
        <f aca="false">IF(OR($A54="",AZ$4=""),"",SUMPRODUCT(--(INDEX(Matrix!$C$5:$EV$304,0,$B54)&gt;0),--(INDEX(Matrix!$C$5:$EV$304,0,AZ$3)&gt;0)))</f>
        <v>13</v>
      </c>
      <c r="BA54" s="12" t="n">
        <f aca="false">IF(OR($A54="",BA$4=""),"",SUMPRODUCT(--(INDEX(Matrix!$C$5:$EV$304,0,$B54)&gt;0),--(INDEX(Matrix!$C$5:$EV$304,0,BA$3)&gt;0)))</f>
        <v>13</v>
      </c>
      <c r="BB54" s="12" t="n">
        <f aca="false">IF(OR($A54="",BB$4=""),"",SUMPRODUCT(--(INDEX(Matrix!$C$5:$EV$304,0,$B54)&gt;0),--(INDEX(Matrix!$C$5:$EV$304,0,BB$3)&gt;0)))</f>
        <v>10</v>
      </c>
      <c r="BC54" s="12" t="n">
        <f aca="false">IF(OR($A54="",BC$4=""),"",SUMPRODUCT(--(INDEX(Matrix!$C$5:$EV$304,0,$B54)&gt;0),--(INDEX(Matrix!$C$5:$EV$304,0,BC$3)&gt;0)))</f>
        <v>9</v>
      </c>
      <c r="BD54" s="12" t="n">
        <f aca="false">IF(OR($A54="",BD$4=""),"",SUMPRODUCT(--(INDEX(Matrix!$C$5:$EV$304,0,$B54)&gt;0),--(INDEX(Matrix!$C$5:$EV$304,0,BD$3)&gt;0)))</f>
        <v>9</v>
      </c>
      <c r="BE54" s="12" t="n">
        <f aca="false">IF(OR($A54="",BE$4=""),"",SUMPRODUCT(--(INDEX(Matrix!$C$5:$EV$304,0,$B54)&gt;0),--(INDEX(Matrix!$C$5:$EV$304,0,BE$3)&gt;0)))</f>
        <v>10</v>
      </c>
      <c r="BF54" s="12" t="n">
        <f aca="false">IF(OR($A54="",BF$4=""),"",SUMPRODUCT(--(INDEX(Matrix!$C$5:$EV$304,0,$B54)&gt;0),--(INDEX(Matrix!$C$5:$EV$304,0,BF$3)&gt;0)))</f>
        <v>9</v>
      </c>
      <c r="BG54" s="12" t="n">
        <f aca="false">IF(OR($A54="",BG$4=""),"",SUMPRODUCT(--(INDEX(Matrix!$C$5:$EV$304,0,$B54)&gt;0),--(INDEX(Matrix!$C$5:$EV$304,0,BG$3)&gt;0)))</f>
        <v>9</v>
      </c>
      <c r="BH54" s="12" t="n">
        <f aca="false">IF(OR($A54="",BH$4=""),"",SUMPRODUCT(--(INDEX(Matrix!$C$5:$EV$304,0,$B54)&gt;0),--(INDEX(Matrix!$C$5:$EV$304,0,BH$3)&gt;0)))</f>
        <v>8</v>
      </c>
      <c r="BI54" s="12" t="n">
        <f aca="false">IF(OR($A54="",BI$4=""),"",SUMPRODUCT(--(INDEX(Matrix!$C$5:$EV$304,0,$B54)&gt;0),--(INDEX(Matrix!$C$5:$EV$304,0,BI$3)&gt;0)))</f>
        <v>8</v>
      </c>
      <c r="BJ54" s="12" t="n">
        <f aca="false">IF(OR($A54="",BJ$4=""),"",SUMPRODUCT(--(INDEX(Matrix!$C$5:$EV$304,0,$B54)&gt;0),--(INDEX(Matrix!$C$5:$EV$304,0,BJ$3)&gt;0)))</f>
        <v>0</v>
      </c>
      <c r="BK54" s="12" t="n">
        <f aca="false">IF(OR($A54="",BK$4=""),"",SUMPRODUCT(--(INDEX(Matrix!$C$5:$EV$304,0,$B54)&gt;0),--(INDEX(Matrix!$C$5:$EV$304,0,BK$3)&gt;0)))</f>
        <v>11</v>
      </c>
      <c r="BL54" s="12" t="n">
        <f aca="false">IF(OR($A54="",BL$4=""),"",SUMPRODUCT(--(INDEX(Matrix!$C$5:$EV$304,0,$B54)&gt;0),--(INDEX(Matrix!$C$5:$EV$304,0,BL$3)&gt;0)))</f>
        <v>10</v>
      </c>
      <c r="BM54" s="12" t="n">
        <f aca="false">IF(OR($A54="",BM$4=""),"",SUMPRODUCT(--(INDEX(Matrix!$C$5:$EV$304,0,$B54)&gt;0),--(INDEX(Matrix!$C$5:$EV$304,0,BM$3)&gt;0)))</f>
        <v>10</v>
      </c>
      <c r="BN54" s="12" t="n">
        <f aca="false">IF(OR($A54="",BN$4=""),"",SUMPRODUCT(--(INDEX(Matrix!$C$5:$EV$304,0,$B54)&gt;0),--(INDEX(Matrix!$C$5:$EV$304,0,BN$3)&gt;0)))</f>
        <v>8</v>
      </c>
      <c r="BO54" s="12" t="n">
        <f aca="false">IF(OR($A54="",BO$4=""),"",SUMPRODUCT(--(INDEX(Matrix!$C$5:$EV$304,0,$B54)&gt;0),--(INDEX(Matrix!$C$5:$EV$304,0,BO$3)&gt;0)))</f>
        <v>2</v>
      </c>
      <c r="BP54" s="12" t="n">
        <f aca="false">IF(OR($A54="",BP$4=""),"",SUMPRODUCT(--(INDEX(Matrix!$C$5:$EV$304,0,$B54)&gt;0),--(INDEX(Matrix!$C$5:$EV$304,0,BP$3)&gt;0)))</f>
        <v>0</v>
      </c>
      <c r="BQ54" s="12" t="n">
        <f aca="false">IF(OR($A54="",BQ$4=""),"",SUMPRODUCT(--(INDEX(Matrix!$C$5:$EV$304,0,$B54)&gt;0),--(INDEX(Matrix!$C$5:$EV$304,0,BQ$3)&gt;0)))</f>
        <v>0</v>
      </c>
      <c r="BR54" s="12" t="n">
        <f aca="false">IF(OR($A54="",BR$4=""),"",SUMPRODUCT(--(INDEX(Matrix!$C$5:$EV$304,0,$B54)&gt;0),--(INDEX(Matrix!$C$5:$EV$304,0,BR$3)&gt;0)))</f>
        <v>1</v>
      </c>
      <c r="BS54" s="12" t="n">
        <f aca="false">IF(OR($A54="",BS$4=""),"",SUMPRODUCT(--(INDEX(Matrix!$C$5:$EV$304,0,$B54)&gt;0),--(INDEX(Matrix!$C$5:$EV$304,0,BS$3)&gt;0)))</f>
        <v>1</v>
      </c>
      <c r="BT54" s="12" t="n">
        <f aca="false">IF(OR($A54="",BT$4=""),"",SUMPRODUCT(--(INDEX(Matrix!$C$5:$EV$304,0,$B54)&gt;0),--(INDEX(Matrix!$C$5:$EV$304,0,BT$3)&gt;0)))</f>
        <v>0</v>
      </c>
      <c r="BU54" s="12" t="n">
        <f aca="false">IF(OR($A54="",BU$4=""),"",SUMPRODUCT(--(INDEX(Matrix!$C$5:$EV$304,0,$B54)&gt;0),--(INDEX(Matrix!$C$5:$EV$304,0,BU$3)&gt;0)))</f>
        <v>2</v>
      </c>
      <c r="BV54" s="12" t="n">
        <f aca="false">IF(OR($A54="",BV$4=""),"",SUMPRODUCT(--(INDEX(Matrix!$C$5:$EV$304,0,$B54)&gt;0),--(INDEX(Matrix!$C$5:$EV$304,0,BV$3)&gt;0)))</f>
        <v>0</v>
      </c>
      <c r="BW54" s="12" t="n">
        <f aca="false">IF(OR($A54="",BW$4=""),"",SUMPRODUCT(--(INDEX(Matrix!$C$5:$EV$304,0,$B54)&gt;0),--(INDEX(Matrix!$C$5:$EV$304,0,BW$3)&gt;0)))</f>
        <v>1</v>
      </c>
      <c r="BX54" s="12" t="n">
        <f aca="false">IF(OR($A54="",BX$4=""),"",SUMPRODUCT(--(INDEX(Matrix!$C$5:$EV$304,0,$B54)&gt;0),--(INDEX(Matrix!$C$5:$EV$304,0,BX$3)&gt;0)))</f>
        <v>0</v>
      </c>
      <c r="BY54" s="12" t="n">
        <f aca="false">IF(OR($A54="",BY$4=""),"",SUMPRODUCT(--(INDEX(Matrix!$C$5:$EV$304,0,$B54)&gt;0),--(INDEX(Matrix!$C$5:$EV$304,0,BY$3)&gt;0)))</f>
        <v>1</v>
      </c>
      <c r="BZ54" s="12" t="n">
        <f aca="false">IF(OR($A54="",BZ$4=""),"",SUMPRODUCT(--(INDEX(Matrix!$C$5:$EV$304,0,$B54)&gt;0),--(INDEX(Matrix!$C$5:$EV$304,0,BZ$3)&gt;0)))</f>
        <v>1</v>
      </c>
      <c r="CA54" s="12" t="n">
        <f aca="false">IF(OR($A54="",CA$4=""),"",SUMPRODUCT(--(INDEX(Matrix!$C$5:$EV$304,0,$B54)&gt;0),--(INDEX(Matrix!$C$5:$EV$304,0,CA$3)&gt;0)))</f>
        <v>1</v>
      </c>
      <c r="CB54" s="12" t="n">
        <f aca="false">IF(OR($A54="",CB$4=""),"",SUMPRODUCT(--(INDEX(Matrix!$C$5:$EV$304,0,$B54)&gt;0),--(INDEX(Matrix!$C$5:$EV$304,0,CB$3)&gt;0)))</f>
        <v>0</v>
      </c>
      <c r="CC54" s="12" t="n">
        <f aca="false">IF(OR($A54="",CC$4=""),"",SUMPRODUCT(--(INDEX(Matrix!$C$5:$EV$304,0,$B54)&gt;0),--(INDEX(Matrix!$C$5:$EV$304,0,CC$3)&gt;0)))</f>
        <v>0</v>
      </c>
      <c r="CD54" s="12" t="n">
        <f aca="false">IF(OR($A54="",CD$4=""),"",SUMPRODUCT(--(INDEX(Matrix!$C$5:$EV$304,0,$B54)&gt;0),--(INDEX(Matrix!$C$5:$EV$304,0,CD$3)&gt;0)))</f>
        <v>6</v>
      </c>
      <c r="CE54" s="12" t="n">
        <f aca="false">IF(OR($A54="",CE$4=""),"",SUMPRODUCT(--(INDEX(Matrix!$C$5:$EV$304,0,$B54)&gt;0),--(INDEX(Matrix!$C$5:$EV$304,0,CE$3)&gt;0)))</f>
        <v>7</v>
      </c>
      <c r="CF54" s="12" t="n">
        <f aca="false">IF(OR($A54="",CF$4=""),"",SUMPRODUCT(--(INDEX(Matrix!$C$5:$EV$304,0,$B54)&gt;0),--(INDEX(Matrix!$C$5:$EV$304,0,CF$3)&gt;0)))</f>
        <v>2</v>
      </c>
      <c r="CG54" s="12" t="n">
        <f aca="false">IF(OR($A54="",CG$4=""),"",SUMPRODUCT(--(INDEX(Matrix!$C$5:$EV$304,0,$B54)&gt;0),--(INDEX(Matrix!$C$5:$EV$304,0,CG$3)&gt;0)))</f>
        <v>7</v>
      </c>
      <c r="CH54" s="12" t="n">
        <f aca="false">IF(OR($A54="",CH$4=""),"",SUMPRODUCT(--(INDEX(Matrix!$C$5:$EV$304,0,$B54)&gt;0),--(INDEX(Matrix!$C$5:$EV$304,0,CH$3)&gt;0)))</f>
        <v>1</v>
      </c>
      <c r="CI54" s="12" t="n">
        <f aca="false">IF(OR($A54="",CI$4=""),"",SUMPRODUCT(--(INDEX(Matrix!$C$5:$EV$304,0,$B54)&gt;0),--(INDEX(Matrix!$C$5:$EV$304,0,CI$3)&gt;0)))</f>
        <v>8</v>
      </c>
      <c r="CJ54" s="12" t="n">
        <f aca="false">IF(OR($A54="",CJ$4=""),"",SUMPRODUCT(--(INDEX(Matrix!$C$5:$EV$304,0,$B54)&gt;0),--(INDEX(Matrix!$C$5:$EV$304,0,CJ$3)&gt;0)))</f>
        <v>3</v>
      </c>
      <c r="CK54" s="12" t="n">
        <f aca="false">IF(OR($A54="",CK$4=""),"",SUMPRODUCT(--(INDEX(Matrix!$C$5:$EV$304,0,$B54)&gt;0),--(INDEX(Matrix!$C$5:$EV$304,0,CK$3)&gt;0)))</f>
        <v>8</v>
      </c>
      <c r="CL54" s="12" t="n">
        <f aca="false">IF(OR($A54="",CL$4=""),"",SUMPRODUCT(--(INDEX(Matrix!$C$5:$EV$304,0,$B54)&gt;0),--(INDEX(Matrix!$C$5:$EV$304,0,CL$3)&gt;0)))</f>
        <v>4</v>
      </c>
      <c r="CM54" s="12" t="n">
        <f aca="false">IF(OR($A54="",CM$4=""),"",SUMPRODUCT(--(INDEX(Matrix!$C$5:$EV$304,0,$B54)&gt;0),--(INDEX(Matrix!$C$5:$EV$304,0,CM$3)&gt;0)))</f>
        <v>8</v>
      </c>
      <c r="CN54" s="12" t="n">
        <f aca="false">IF(OR($A54="",CN$4=""),"",SUMPRODUCT(--(INDEX(Matrix!$C$5:$EV$304,0,$B54)&gt;0),--(INDEX(Matrix!$C$5:$EV$304,0,CN$3)&gt;0)))</f>
        <v>9</v>
      </c>
      <c r="CO54" s="12" t="n">
        <f aca="false">IF(OR($A54="",CO$4=""),"",SUMPRODUCT(--(INDEX(Matrix!$C$5:$EV$304,0,$B54)&gt;0),--(INDEX(Matrix!$C$5:$EV$304,0,CO$3)&gt;0)))</f>
        <v>9</v>
      </c>
      <c r="CP54" s="12" t="n">
        <f aca="false">IF(OR($A54="",CP$4=""),"",SUMPRODUCT(--(INDEX(Matrix!$C$5:$EV$304,0,$B54)&gt;0),--(INDEX(Matrix!$C$5:$EV$304,0,CP$3)&gt;0)))</f>
        <v>7</v>
      </c>
      <c r="CQ54" s="12" t="n">
        <f aca="false">IF(OR($A54="",CQ$4=""),"",SUMPRODUCT(--(INDEX(Matrix!$C$5:$EV$304,0,$B54)&gt;0),--(INDEX(Matrix!$C$5:$EV$304,0,CQ$3)&gt;0)))</f>
        <v>7</v>
      </c>
      <c r="CR54" s="12" t="n">
        <f aca="false">IF(OR($A54="",CR$4=""),"",SUMPRODUCT(--(INDEX(Matrix!$C$5:$EV$304,0,$B54)&gt;0),--(INDEX(Matrix!$C$5:$EV$304,0,CR$3)&gt;0)))</f>
        <v>7</v>
      </c>
      <c r="CS54" s="12" t="n">
        <f aca="false">IF(OR($A54="",CS$4=""),"",SUMPRODUCT(--(INDEX(Matrix!$C$5:$EV$304,0,$B54)&gt;0),--(INDEX(Matrix!$C$5:$EV$304,0,CS$3)&gt;0)))</f>
        <v>9</v>
      </c>
      <c r="CT54" s="12" t="n">
        <f aca="false">IF(OR($A54="",CT$4=""),"",SUMPRODUCT(--(INDEX(Matrix!$C$5:$EV$304,0,$B54)&gt;0),--(INDEX(Matrix!$C$5:$EV$304,0,CT$3)&gt;0)))</f>
        <v>9</v>
      </c>
      <c r="CU54" s="12" t="n">
        <f aca="false">IF(OR($A54="",CU$4=""),"",SUMPRODUCT(--(INDEX(Matrix!$C$5:$EV$304,0,$B54)&gt;0),--(INDEX(Matrix!$C$5:$EV$304,0,CU$3)&gt;0)))</f>
        <v>7</v>
      </c>
      <c r="CV54" s="12" t="n">
        <f aca="false">IF(OR($A54="",CV$4=""),"",SUMPRODUCT(--(INDEX(Matrix!$C$5:$EV$304,0,$B54)&gt;0),--(INDEX(Matrix!$C$5:$EV$304,0,CV$3)&gt;0)))</f>
        <v>8</v>
      </c>
      <c r="CW54" s="12" t="n">
        <f aca="false">IF(OR($A54="",CW$4=""),"",SUMPRODUCT(--(INDEX(Matrix!$C$5:$EV$304,0,$B54)&gt;0),--(INDEX(Matrix!$C$5:$EV$304,0,CW$3)&gt;0)))</f>
        <v>6</v>
      </c>
      <c r="CX54" s="12" t="n">
        <f aca="false">IF(OR($A54="",CX$4=""),"",SUMPRODUCT(--(INDEX(Matrix!$C$5:$EV$304,0,$B54)&gt;0),--(INDEX(Matrix!$C$5:$EV$304,0,CX$3)&gt;0)))</f>
        <v>6</v>
      </c>
      <c r="CY54" s="12" t="n">
        <f aca="false">IF(OR($A54="",CY$4=""),"",SUMPRODUCT(--(INDEX(Matrix!$C$5:$EV$304,0,$B54)&gt;0),--(INDEX(Matrix!$C$5:$EV$304,0,CY$3)&gt;0)))</f>
        <v>6</v>
      </c>
      <c r="CZ54" s="12" t="n">
        <f aca="false">IF(OR($A54="",CZ$4=""),"",SUMPRODUCT(--(INDEX(Matrix!$C$5:$EV$304,0,$B54)&gt;0),--(INDEX(Matrix!$C$5:$EV$304,0,CZ$3)&gt;0)))</f>
        <v>0</v>
      </c>
      <c r="DA54" s="12" t="n">
        <f aca="false">IF(OR($A54="",DA$4=""),"",SUMPRODUCT(--(INDEX(Matrix!$C$5:$EV$304,0,$B54)&gt;0),--(INDEX(Matrix!$C$5:$EV$304,0,DA$3)&gt;0)))</f>
        <v>9</v>
      </c>
      <c r="DB54" s="12" t="n">
        <f aca="false">IF(OR($A54="",DB$4=""),"",SUMPRODUCT(--(INDEX(Matrix!$C$5:$EV$304,0,$B54)&gt;0),--(INDEX(Matrix!$C$5:$EV$304,0,DB$3)&gt;0)))</f>
        <v>0</v>
      </c>
      <c r="DC54" s="12" t="n">
        <f aca="false">IF(OR($A54="",DC$4=""),"",SUMPRODUCT(--(INDEX(Matrix!$C$5:$EV$304,0,$B54)&gt;0),--(INDEX(Matrix!$C$5:$EV$304,0,DC$3)&gt;0)))</f>
        <v>0</v>
      </c>
      <c r="DD54" s="12" t="n">
        <f aca="false">IF(OR($A54="",DD$4=""),"",SUMPRODUCT(--(INDEX(Matrix!$C$5:$EV$304,0,$B54)&gt;0),--(INDEX(Matrix!$C$5:$EV$304,0,DD$3)&gt;0)))</f>
        <v>4</v>
      </c>
      <c r="DE54" s="12" t="str">
        <f aca="false">IF(OR($A54="",DE$4=""),"",SUMPRODUCT(--(INDEX(Matrix!$C$5:$EV$304,0,$B54)&gt;0),--(INDEX(Matrix!$C$5:$EV$304,0,DE$3)&gt;0)))</f>
        <v/>
      </c>
      <c r="DF54" s="12" t="str">
        <f aca="false">IF(OR($A54="",DF$4=""),"",SUMPRODUCT(--(INDEX(Matrix!$C$5:$EV$304,0,$B54)&gt;0),--(INDEX(Matrix!$C$5:$EV$304,0,DF$3)&gt;0)))</f>
        <v/>
      </c>
      <c r="DG54" s="12" t="str">
        <f aca="false">IF(OR($A54="",DG$4=""),"",SUMPRODUCT(--(INDEX(Matrix!$C$5:$EV$304,0,$B54)&gt;0),--(INDEX(Matrix!$C$5:$EV$304,0,DG$3)&gt;0)))</f>
        <v/>
      </c>
      <c r="DH54" s="12" t="str">
        <f aca="false">IF(OR($A54="",DH$4=""),"",SUMPRODUCT(--(INDEX(Matrix!$C$5:$EV$304,0,$B54)&gt;0),--(INDEX(Matrix!$C$5:$EV$304,0,DH$3)&gt;0)))</f>
        <v/>
      </c>
      <c r="DI54" s="12" t="str">
        <f aca="false">IF(OR($A54="",DI$4=""),"",SUMPRODUCT(--(INDEX(Matrix!$C$5:$EV$304,0,$B54)&gt;0),--(INDEX(Matrix!$C$5:$EV$304,0,DI$3)&gt;0)))</f>
        <v/>
      </c>
      <c r="DJ54" s="12" t="str">
        <f aca="false">IF(OR($A54="",DJ$4=""),"",SUMPRODUCT(--(INDEX(Matrix!$C$5:$EV$304,0,$B54)&gt;0),--(INDEX(Matrix!$C$5:$EV$304,0,DJ$3)&gt;0)))</f>
        <v/>
      </c>
      <c r="DK54" s="12" t="str">
        <f aca="false">IF(OR($A54="",DK$4=""),"",SUMPRODUCT(--(INDEX(Matrix!$C$5:$EV$304,0,$B54)&gt;0),--(INDEX(Matrix!$C$5:$EV$304,0,DK$3)&gt;0)))</f>
        <v/>
      </c>
      <c r="DL54" s="12" t="str">
        <f aca="false">IF(OR($A54="",DL$4=""),"",SUMPRODUCT(--(INDEX(Matrix!$C$5:$EV$304,0,$B54)&gt;0),--(INDEX(Matrix!$C$5:$EV$304,0,DL$3)&gt;0)))</f>
        <v/>
      </c>
      <c r="DM54" s="12" t="str">
        <f aca="false">IF(OR($A54="",DM$4=""),"",SUMPRODUCT(--(INDEX(Matrix!$C$5:$EV$304,0,$B54)&gt;0),--(INDEX(Matrix!$C$5:$EV$304,0,DM$3)&gt;0)))</f>
        <v/>
      </c>
      <c r="DN54" s="12" t="str">
        <f aca="false">IF(OR($A54="",DN$4=""),"",SUMPRODUCT(--(INDEX(Matrix!$C$5:$EV$304,0,$B54)&gt;0),--(INDEX(Matrix!$C$5:$EV$304,0,DN$3)&gt;0)))</f>
        <v/>
      </c>
      <c r="DO54" s="12" t="str">
        <f aca="false">IF(OR($A54="",DO$4=""),"",SUMPRODUCT(--(INDEX(Matrix!$C$5:$EV$304,0,$B54)&gt;0),--(INDEX(Matrix!$C$5:$EV$304,0,DO$3)&gt;0)))</f>
        <v/>
      </c>
      <c r="DP54" s="12" t="str">
        <f aca="false">IF(OR($A54="",DP$4=""),"",SUMPRODUCT(--(INDEX(Matrix!$C$5:$EV$304,0,$B54)&gt;0),--(INDEX(Matrix!$C$5:$EV$304,0,DP$3)&gt;0)))</f>
        <v/>
      </c>
      <c r="DQ54" s="12" t="str">
        <f aca="false">IF(OR($A54="",DQ$4=""),"",SUMPRODUCT(--(INDEX(Matrix!$C$5:$EV$304,0,$B54)&gt;0),--(INDEX(Matrix!$C$5:$EV$304,0,DQ$3)&gt;0)))</f>
        <v/>
      </c>
      <c r="DR54" s="12" t="str">
        <f aca="false">IF(OR($A54="",DR$4=""),"",SUMPRODUCT(--(INDEX(Matrix!$C$5:$EV$304,0,$B54)&gt;0),--(INDEX(Matrix!$C$5:$EV$304,0,DR$3)&gt;0)))</f>
        <v/>
      </c>
      <c r="DS54" s="12" t="str">
        <f aca="false">IF(OR($A54="",DS$4=""),"",SUMPRODUCT(--(INDEX(Matrix!$C$5:$EV$304,0,$B54)&gt;0),--(INDEX(Matrix!$C$5:$EV$304,0,DS$3)&gt;0)))</f>
        <v/>
      </c>
      <c r="DT54" s="12" t="str">
        <f aca="false">IF(OR($A54="",DT$4=""),"",SUMPRODUCT(--(INDEX(Matrix!$C$5:$EV$304,0,$B54)&gt;0),--(INDEX(Matrix!$C$5:$EV$304,0,DT$3)&gt;0)))</f>
        <v/>
      </c>
      <c r="DU54" s="12" t="str">
        <f aca="false">IF(OR($A54="",DU$4=""),"",SUMPRODUCT(--(INDEX(Matrix!$C$5:$EV$304,0,$B54)&gt;0),--(INDEX(Matrix!$C$5:$EV$304,0,DU$3)&gt;0)))</f>
        <v/>
      </c>
      <c r="DV54" s="12" t="str">
        <f aca="false">IF(OR($A54="",DV$4=""),"",SUMPRODUCT(--(INDEX(Matrix!$C$5:$EV$304,0,$B54)&gt;0),--(INDEX(Matrix!$C$5:$EV$304,0,DV$3)&gt;0)))</f>
        <v/>
      </c>
      <c r="DW54" s="12" t="str">
        <f aca="false">IF(OR($A54="",DW$4=""),"",SUMPRODUCT(--(INDEX(Matrix!$C$5:$EV$304,0,$B54)&gt;0),--(INDEX(Matrix!$C$5:$EV$304,0,DW$3)&gt;0)))</f>
        <v/>
      </c>
      <c r="DX54" s="12" t="str">
        <f aca="false">IF(OR($A54="",DX$4=""),"",SUMPRODUCT(--(INDEX(Matrix!$C$5:$EV$304,0,$B54)&gt;0),--(INDEX(Matrix!$C$5:$EV$304,0,DX$3)&gt;0)))</f>
        <v/>
      </c>
      <c r="DY54" s="12" t="str">
        <f aca="false">IF(OR($A54="",DY$4=""),"",SUMPRODUCT(--(INDEX(Matrix!$C$5:$EV$304,0,$B54)&gt;0),--(INDEX(Matrix!$C$5:$EV$304,0,DY$3)&gt;0)))</f>
        <v/>
      </c>
      <c r="DZ54" s="12" t="str">
        <f aca="false">IF(OR($A54="",DZ$4=""),"",SUMPRODUCT(--(INDEX(Matrix!$C$5:$EV$304,0,$B54)&gt;0),--(INDEX(Matrix!$C$5:$EV$304,0,DZ$3)&gt;0)))</f>
        <v/>
      </c>
      <c r="EA54" s="12" t="str">
        <f aca="false">IF(OR($A54="",EA$4=""),"",SUMPRODUCT(--(INDEX(Matrix!$C$5:$EV$304,0,$B54)&gt;0),--(INDEX(Matrix!$C$5:$EV$304,0,EA$3)&gt;0)))</f>
        <v/>
      </c>
      <c r="EB54" s="12" t="str">
        <f aca="false">IF(OR($A54="",EB$4=""),"",SUMPRODUCT(--(INDEX(Matrix!$C$5:$EV$304,0,$B54)&gt;0),--(INDEX(Matrix!$C$5:$EV$304,0,EB$3)&gt;0)))</f>
        <v/>
      </c>
      <c r="EC54" s="12" t="str">
        <f aca="false">IF(OR($A54="",EC$4=""),"",SUMPRODUCT(--(INDEX(Matrix!$C$5:$EV$304,0,$B54)&gt;0),--(INDEX(Matrix!$C$5:$EV$304,0,EC$3)&gt;0)))</f>
        <v/>
      </c>
      <c r="ED54" s="12" t="str">
        <f aca="false">IF(OR($A54="",ED$4=""),"",SUMPRODUCT(--(INDEX(Matrix!$C$5:$EV$304,0,$B54)&gt;0),--(INDEX(Matrix!$C$5:$EV$304,0,ED$3)&gt;0)))</f>
        <v/>
      </c>
      <c r="EE54" s="12" t="str">
        <f aca="false">IF(OR($A54="",EE$4=""),"",SUMPRODUCT(--(INDEX(Matrix!$C$5:$EV$304,0,$B54)&gt;0),--(INDEX(Matrix!$C$5:$EV$304,0,EE$3)&gt;0)))</f>
        <v/>
      </c>
      <c r="EF54" s="12" t="str">
        <f aca="false">IF(OR($A54="",EF$4=""),"",SUMPRODUCT(--(INDEX(Matrix!$C$5:$EV$304,0,$B54)&gt;0),--(INDEX(Matrix!$C$5:$EV$304,0,EF$3)&gt;0)))</f>
        <v/>
      </c>
      <c r="EG54" s="12" t="str">
        <f aca="false">IF(OR($A54="",EG$4=""),"",SUMPRODUCT(--(INDEX(Matrix!$C$5:$EV$304,0,$B54)&gt;0),--(INDEX(Matrix!$C$5:$EV$304,0,EG$3)&gt;0)))</f>
        <v/>
      </c>
      <c r="EH54" s="12" t="str">
        <f aca="false">IF(OR($A54="",EH$4=""),"",SUMPRODUCT(--(INDEX(Matrix!$C$5:$EV$304,0,$B54)&gt;0),--(INDEX(Matrix!$C$5:$EV$304,0,EH$3)&gt;0)))</f>
        <v/>
      </c>
      <c r="EI54" s="12" t="str">
        <f aca="false">IF(OR($A54="",EI$4=""),"",SUMPRODUCT(--(INDEX(Matrix!$C$5:$EV$304,0,$B54)&gt;0),--(INDEX(Matrix!$C$5:$EV$304,0,EI$3)&gt;0)))</f>
        <v/>
      </c>
      <c r="EJ54" s="12" t="str">
        <f aca="false">IF(OR($A54="",EJ$4=""),"",SUMPRODUCT(--(INDEX(Matrix!$C$5:$EV$304,0,$B54)&gt;0),--(INDEX(Matrix!$C$5:$EV$304,0,EJ$3)&gt;0)))</f>
        <v/>
      </c>
      <c r="EK54" s="12" t="str">
        <f aca="false">IF(OR($A54="",EK$4=""),"",SUMPRODUCT(--(INDEX(Matrix!$C$5:$EV$304,0,$B54)&gt;0),--(INDEX(Matrix!$C$5:$EV$304,0,EK$3)&gt;0)))</f>
        <v/>
      </c>
      <c r="EL54" s="12" t="str">
        <f aca="false">IF(OR($A54="",EL$4=""),"",SUMPRODUCT(--(INDEX(Matrix!$C$5:$EV$304,0,$B54)&gt;0),--(INDEX(Matrix!$C$5:$EV$304,0,EL$3)&gt;0)))</f>
        <v/>
      </c>
      <c r="EM54" s="12" t="str">
        <f aca="false">IF(OR($A54="",EM$4=""),"",SUMPRODUCT(--(INDEX(Matrix!$C$5:$EV$304,0,$B54)&gt;0),--(INDEX(Matrix!$C$5:$EV$304,0,EM$3)&gt;0)))</f>
        <v/>
      </c>
      <c r="EN54" s="12" t="str">
        <f aca="false">IF(OR($A54="",EN$4=""),"",SUMPRODUCT(--(INDEX(Matrix!$C$5:$EV$304,0,$B54)&gt;0),--(INDEX(Matrix!$C$5:$EV$304,0,EN$3)&gt;0)))</f>
        <v/>
      </c>
      <c r="EO54" s="12" t="str">
        <f aca="false">IF(OR($A54="",EO$4=""),"",SUMPRODUCT(--(INDEX(Matrix!$C$5:$EV$304,0,$B54)&gt;0),--(INDEX(Matrix!$C$5:$EV$304,0,EO$3)&gt;0)))</f>
        <v/>
      </c>
      <c r="EP54" s="12" t="str">
        <f aca="false">IF(OR($A54="",EP$4=""),"",SUMPRODUCT(--(INDEX(Matrix!$C$5:$EV$304,0,$B54)&gt;0),--(INDEX(Matrix!$C$5:$EV$304,0,EP$3)&gt;0)))</f>
        <v/>
      </c>
      <c r="EQ54" s="12" t="str">
        <f aca="false">IF(OR($A54="",EQ$4=""),"",SUMPRODUCT(--(INDEX(Matrix!$C$5:$EV$304,0,$B54)&gt;0),--(INDEX(Matrix!$C$5:$EV$304,0,EQ$3)&gt;0)))</f>
        <v/>
      </c>
      <c r="ER54" s="12" t="str">
        <f aca="false">IF(OR($A54="",ER$4=""),"",SUMPRODUCT(--(INDEX(Matrix!$C$5:$EV$304,0,$B54)&gt;0),--(INDEX(Matrix!$C$5:$EV$304,0,ER$3)&gt;0)))</f>
        <v/>
      </c>
      <c r="ES54" s="12" t="str">
        <f aca="false">IF(OR($A54="",ES$4=""),"",SUMPRODUCT(--(INDEX(Matrix!$C$5:$EV$304,0,$B54)&gt;0),--(INDEX(Matrix!$C$5:$EV$304,0,ES$3)&gt;0)))</f>
        <v/>
      </c>
      <c r="ET54" s="12" t="str">
        <f aca="false">IF(OR($A54="",ET$4=""),"",SUMPRODUCT(--(INDEX(Matrix!$C$5:$EV$304,0,$B54)&gt;0),--(INDEX(Matrix!$C$5:$EV$304,0,ET$3)&gt;0)))</f>
        <v/>
      </c>
      <c r="EU54" s="12" t="str">
        <f aca="false">IF(OR($A54="",EU$4=""),"",SUMPRODUCT(--(INDEX(Matrix!$C$5:$EV$304,0,$B54)&gt;0),--(INDEX(Matrix!$C$5:$EV$304,0,EU$3)&gt;0)))</f>
        <v/>
      </c>
      <c r="EV54" s="12" t="str">
        <f aca="false">IF(OR($A54="",EV$4=""),"",SUMPRODUCT(--(INDEX(Matrix!$C$5:$EV$304,0,$B54)&gt;0),--(INDEX(Matrix!$C$5:$EV$304,0,EV$3)&gt;0)))</f>
        <v/>
      </c>
    </row>
    <row r="55" customFormat="false" ht="15" hidden="false" customHeight="false" outlineLevel="0" collapsed="false">
      <c r="A55" s="6" t="str">
        <f aca="false">IF(INDEX(Products!$A$2:$A$151,$B55)="","",INDEX(Products!$A$2:$A$151,$B55))</f>
        <v>Glose-lin 25/5</v>
      </c>
      <c r="B55" s="23" t="n">
        <v>51</v>
      </c>
      <c r="C55" s="12" t="n">
        <f aca="false">IF(OR($A55="",C$4=""),"",SUMPRODUCT(--(INDEX(Matrix!$C$5:$EV$304,0,$B55)&gt;0),--(INDEX(Matrix!$C$5:$EV$304,0,C$3)&gt;0)))</f>
        <v>7</v>
      </c>
      <c r="D55" s="12" t="n">
        <f aca="false">IF(OR($A55="",D$4=""),"",SUMPRODUCT(--(INDEX(Matrix!$C$5:$EV$304,0,$B55)&gt;0),--(INDEX(Matrix!$C$5:$EV$304,0,D$3)&gt;0)))</f>
        <v>7</v>
      </c>
      <c r="E55" s="12" t="n">
        <f aca="false">IF(OR($A55="",E$4=""),"",SUMPRODUCT(--(INDEX(Matrix!$C$5:$EV$304,0,$B55)&gt;0),--(INDEX(Matrix!$C$5:$EV$304,0,E$3)&gt;0)))</f>
        <v>6</v>
      </c>
      <c r="F55" s="12" t="n">
        <f aca="false">IF(OR($A55="",F$4=""),"",SUMPRODUCT(--(INDEX(Matrix!$C$5:$EV$304,0,$B55)&gt;0),--(INDEX(Matrix!$C$5:$EV$304,0,F$3)&gt;0)))</f>
        <v>7</v>
      </c>
      <c r="G55" s="12" t="n">
        <f aca="false">IF(OR($A55="",G$4=""),"",SUMPRODUCT(--(INDEX(Matrix!$C$5:$EV$304,0,$B55)&gt;0),--(INDEX(Matrix!$C$5:$EV$304,0,G$3)&gt;0)))</f>
        <v>7</v>
      </c>
      <c r="H55" s="12" t="n">
        <f aca="false">IF(OR($A55="",H$4=""),"",SUMPRODUCT(--(INDEX(Matrix!$C$5:$EV$304,0,$B55)&gt;0),--(INDEX(Matrix!$C$5:$EV$304,0,H$3)&gt;0)))</f>
        <v>7</v>
      </c>
      <c r="I55" s="12" t="n">
        <f aca="false">IF(OR($A55="",I$4=""),"",SUMPRODUCT(--(INDEX(Matrix!$C$5:$EV$304,0,$B55)&gt;0),--(INDEX(Matrix!$C$5:$EV$304,0,I$3)&gt;0)))</f>
        <v>7</v>
      </c>
      <c r="J55" s="12" t="n">
        <f aca="false">IF(OR($A55="",J$4=""),"",SUMPRODUCT(--(INDEX(Matrix!$C$5:$EV$304,0,$B55)&gt;0),--(INDEX(Matrix!$C$5:$EV$304,0,J$3)&gt;0)))</f>
        <v>7</v>
      </c>
      <c r="K55" s="12" t="n">
        <f aca="false">IF(OR($A55="",K$4=""),"",SUMPRODUCT(--(INDEX(Matrix!$C$5:$EV$304,0,$B55)&gt;0),--(INDEX(Matrix!$C$5:$EV$304,0,K$3)&gt;0)))</f>
        <v>7</v>
      </c>
      <c r="L55" s="12" t="n">
        <f aca="false">IF(OR($A55="",L$4=""),"",SUMPRODUCT(--(INDEX(Matrix!$C$5:$EV$304,0,$B55)&gt;0),--(INDEX(Matrix!$C$5:$EV$304,0,L$3)&gt;0)))</f>
        <v>7</v>
      </c>
      <c r="M55" s="12" t="n">
        <f aca="false">IF(OR($A55="",M$4=""),"",SUMPRODUCT(--(INDEX(Matrix!$C$5:$EV$304,0,$B55)&gt;0),--(INDEX(Matrix!$C$5:$EV$304,0,M$3)&gt;0)))</f>
        <v>7</v>
      </c>
      <c r="N55" s="12" t="n">
        <f aca="false">IF(OR($A55="",N$4=""),"",SUMPRODUCT(--(INDEX(Matrix!$C$5:$EV$304,0,$B55)&gt;0),--(INDEX(Matrix!$C$5:$EV$304,0,N$3)&gt;0)))</f>
        <v>8</v>
      </c>
      <c r="O55" s="12" t="n">
        <f aca="false">IF(OR($A55="",O$4=""),"",SUMPRODUCT(--(INDEX(Matrix!$C$5:$EV$304,0,$B55)&gt;0),--(INDEX(Matrix!$C$5:$EV$304,0,O$3)&gt;0)))</f>
        <v>7</v>
      </c>
      <c r="P55" s="12" t="n">
        <f aca="false">IF(OR($A55="",P$4=""),"",SUMPRODUCT(--(INDEX(Matrix!$C$5:$EV$304,0,$B55)&gt;0),--(INDEX(Matrix!$C$5:$EV$304,0,P$3)&gt;0)))</f>
        <v>8</v>
      </c>
      <c r="Q55" s="12" t="n">
        <f aca="false">IF(OR($A55="",Q$4=""),"",SUMPRODUCT(--(INDEX(Matrix!$C$5:$EV$304,0,$B55)&gt;0),--(INDEX(Matrix!$C$5:$EV$304,0,Q$3)&gt;0)))</f>
        <v>7</v>
      </c>
      <c r="R55" s="12" t="n">
        <f aca="false">IF(OR($A55="",R$4=""),"",SUMPRODUCT(--(INDEX(Matrix!$C$5:$EV$304,0,$B55)&gt;0),--(INDEX(Matrix!$C$5:$EV$304,0,R$3)&gt;0)))</f>
        <v>7</v>
      </c>
      <c r="S55" s="12" t="n">
        <f aca="false">IF(OR($A55="",S$4=""),"",SUMPRODUCT(--(INDEX(Matrix!$C$5:$EV$304,0,$B55)&gt;0),--(INDEX(Matrix!$C$5:$EV$304,0,S$3)&gt;0)))</f>
        <v>7</v>
      </c>
      <c r="T55" s="12" t="n">
        <f aca="false">IF(OR($A55="",T$4=""),"",SUMPRODUCT(--(INDEX(Matrix!$C$5:$EV$304,0,$B55)&gt;0),--(INDEX(Matrix!$C$5:$EV$304,0,T$3)&gt;0)))</f>
        <v>8</v>
      </c>
      <c r="U55" s="12" t="n">
        <f aca="false">IF(OR($A55="",U$4=""),"",SUMPRODUCT(--(INDEX(Matrix!$C$5:$EV$304,0,$B55)&gt;0),--(INDEX(Matrix!$C$5:$EV$304,0,U$3)&gt;0)))</f>
        <v>0</v>
      </c>
      <c r="V55" s="12" t="n">
        <f aca="false">IF(OR($A55="",V$4=""),"",SUMPRODUCT(--(INDEX(Matrix!$C$5:$EV$304,0,$B55)&gt;0),--(INDEX(Matrix!$C$5:$EV$304,0,V$3)&gt;0)))</f>
        <v>0</v>
      </c>
      <c r="W55" s="12" t="n">
        <f aca="false">IF(OR($A55="",W$4=""),"",SUMPRODUCT(--(INDEX(Matrix!$C$5:$EV$304,0,$B55)&gt;0),--(INDEX(Matrix!$C$5:$EV$304,0,W$3)&gt;0)))</f>
        <v>7</v>
      </c>
      <c r="X55" s="12" t="n">
        <f aca="false">IF(OR($A55="",X$4=""),"",SUMPRODUCT(--(INDEX(Matrix!$C$5:$EV$304,0,$B55)&gt;0),--(INDEX(Matrix!$C$5:$EV$304,0,X$3)&gt;0)))</f>
        <v>8</v>
      </c>
      <c r="Y55" s="12" t="n">
        <f aca="false">IF(OR($A55="",Y$4=""),"",SUMPRODUCT(--(INDEX(Matrix!$C$5:$EV$304,0,$B55)&gt;0),--(INDEX(Matrix!$C$5:$EV$304,0,Y$3)&gt;0)))</f>
        <v>8</v>
      </c>
      <c r="Z55" s="12" t="n">
        <f aca="false">IF(OR($A55="",Z$4=""),"",SUMPRODUCT(--(INDEX(Matrix!$C$5:$EV$304,0,$B55)&gt;0),--(INDEX(Matrix!$C$5:$EV$304,0,Z$3)&gt;0)))</f>
        <v>7</v>
      </c>
      <c r="AA55" s="12" t="n">
        <f aca="false">IF(OR($A55="",AA$4=""),"",SUMPRODUCT(--(INDEX(Matrix!$C$5:$EV$304,0,$B55)&gt;0),--(INDEX(Matrix!$C$5:$EV$304,0,AA$3)&gt;0)))</f>
        <v>9</v>
      </c>
      <c r="AB55" s="12" t="n">
        <f aca="false">IF(OR($A55="",AB$4=""),"",SUMPRODUCT(--(INDEX(Matrix!$C$5:$EV$304,0,$B55)&gt;0),--(INDEX(Matrix!$C$5:$EV$304,0,AB$3)&gt;0)))</f>
        <v>3</v>
      </c>
      <c r="AC55" s="12" t="n">
        <f aca="false">IF(OR($A55="",AC$4=""),"",SUMPRODUCT(--(INDEX(Matrix!$C$5:$EV$304,0,$B55)&gt;0),--(INDEX(Matrix!$C$5:$EV$304,0,AC$3)&gt;0)))</f>
        <v>2</v>
      </c>
      <c r="AD55" s="12" t="n">
        <f aca="false">IF(OR($A55="",AD$4=""),"",SUMPRODUCT(--(INDEX(Matrix!$C$5:$EV$304,0,$B55)&gt;0),--(INDEX(Matrix!$C$5:$EV$304,0,AD$3)&gt;0)))</f>
        <v>0</v>
      </c>
      <c r="AE55" s="12" t="n">
        <f aca="false">IF(OR($A55="",AE$4=""),"",SUMPRODUCT(--(INDEX(Matrix!$C$5:$EV$304,0,$B55)&gt;0),--(INDEX(Matrix!$C$5:$EV$304,0,AE$3)&gt;0)))</f>
        <v>8</v>
      </c>
      <c r="AF55" s="12" t="n">
        <f aca="false">IF(OR($A55="",AF$4=""),"",SUMPRODUCT(--(INDEX(Matrix!$C$5:$EV$304,0,$B55)&gt;0),--(INDEX(Matrix!$C$5:$EV$304,0,AF$3)&gt;0)))</f>
        <v>8</v>
      </c>
      <c r="AG55" s="12" t="n">
        <f aca="false">IF(OR($A55="",AG$4=""),"",SUMPRODUCT(--(INDEX(Matrix!$C$5:$EV$304,0,$B55)&gt;0),--(INDEX(Matrix!$C$5:$EV$304,0,AG$3)&gt;0)))</f>
        <v>8</v>
      </c>
      <c r="AH55" s="12" t="n">
        <f aca="false">IF(OR($A55="",AH$4=""),"",SUMPRODUCT(--(INDEX(Matrix!$C$5:$EV$304,0,$B55)&gt;0),--(INDEX(Matrix!$C$5:$EV$304,0,AH$3)&gt;0)))</f>
        <v>8</v>
      </c>
      <c r="AI55" s="12" t="n">
        <f aca="false">IF(OR($A55="",AI$4=""),"",SUMPRODUCT(--(INDEX(Matrix!$C$5:$EV$304,0,$B55)&gt;0),--(INDEX(Matrix!$C$5:$EV$304,0,AI$3)&gt;0)))</f>
        <v>6</v>
      </c>
      <c r="AJ55" s="12" t="n">
        <f aca="false">IF(OR($A55="",AJ$4=""),"",SUMPRODUCT(--(INDEX(Matrix!$C$5:$EV$304,0,$B55)&gt;0),--(INDEX(Matrix!$C$5:$EV$304,0,AJ$3)&gt;0)))</f>
        <v>6</v>
      </c>
      <c r="AK55" s="12" t="n">
        <f aca="false">IF(OR($A55="",AK$4=""),"",SUMPRODUCT(--(INDEX(Matrix!$C$5:$EV$304,0,$B55)&gt;0),--(INDEX(Matrix!$C$5:$EV$304,0,AK$3)&gt;0)))</f>
        <v>9</v>
      </c>
      <c r="AL55" s="12" t="n">
        <f aca="false">IF(OR($A55="",AL$4=""),"",SUMPRODUCT(--(INDEX(Matrix!$C$5:$EV$304,0,$B55)&gt;0),--(INDEX(Matrix!$C$5:$EV$304,0,AL$3)&gt;0)))</f>
        <v>9</v>
      </c>
      <c r="AM55" s="12" t="n">
        <f aca="false">IF(OR($A55="",AM$4=""),"",SUMPRODUCT(--(INDEX(Matrix!$C$5:$EV$304,0,$B55)&gt;0),--(INDEX(Matrix!$C$5:$EV$304,0,AM$3)&gt;0)))</f>
        <v>4</v>
      </c>
      <c r="AN55" s="12" t="n">
        <f aca="false">IF(OR($A55="",AN$4=""),"",SUMPRODUCT(--(INDEX(Matrix!$C$5:$EV$304,0,$B55)&gt;0),--(INDEX(Matrix!$C$5:$EV$304,0,AN$3)&gt;0)))</f>
        <v>4</v>
      </c>
      <c r="AO55" s="12" t="n">
        <f aca="false">IF(OR($A55="",AO$4=""),"",SUMPRODUCT(--(INDEX(Matrix!$C$5:$EV$304,0,$B55)&gt;0),--(INDEX(Matrix!$C$5:$EV$304,0,AO$3)&gt;0)))</f>
        <v>1</v>
      </c>
      <c r="AP55" s="12" t="n">
        <f aca="false">IF(OR($A55="",AP$4=""),"",SUMPRODUCT(--(INDEX(Matrix!$C$5:$EV$304,0,$B55)&gt;0),--(INDEX(Matrix!$C$5:$EV$304,0,AP$3)&gt;0)))</f>
        <v>1</v>
      </c>
      <c r="AQ55" s="12" t="n">
        <f aca="false">IF(OR($A55="",AQ$4=""),"",SUMPRODUCT(--(INDEX(Matrix!$C$5:$EV$304,0,$B55)&gt;0),--(INDEX(Matrix!$C$5:$EV$304,0,AQ$3)&gt;0)))</f>
        <v>1</v>
      </c>
      <c r="AR55" s="12" t="n">
        <f aca="false">IF(OR($A55="",AR$4=""),"",SUMPRODUCT(--(INDEX(Matrix!$C$5:$EV$304,0,$B55)&gt;0),--(INDEX(Matrix!$C$5:$EV$304,0,AR$3)&gt;0)))</f>
        <v>1</v>
      </c>
      <c r="AS55" s="12" t="n">
        <f aca="false">IF(OR($A55="",AS$4=""),"",SUMPRODUCT(--(INDEX(Matrix!$C$5:$EV$304,0,$B55)&gt;0),--(INDEX(Matrix!$C$5:$EV$304,0,AS$3)&gt;0)))</f>
        <v>1</v>
      </c>
      <c r="AT55" s="12" t="n">
        <f aca="false">IF(OR($A55="",AT$4=""),"",SUMPRODUCT(--(INDEX(Matrix!$C$5:$EV$304,0,$B55)&gt;0),--(INDEX(Matrix!$C$5:$EV$304,0,AT$3)&gt;0)))</f>
        <v>1</v>
      </c>
      <c r="AU55" s="12" t="n">
        <f aca="false">IF(OR($A55="",AU$4=""),"",SUMPRODUCT(--(INDEX(Matrix!$C$5:$EV$304,0,$B55)&gt;0),--(INDEX(Matrix!$C$5:$EV$304,0,AU$3)&gt;0)))</f>
        <v>0</v>
      </c>
      <c r="AV55" s="12" t="n">
        <f aca="false">IF(OR($A55="",AV$4=""),"",SUMPRODUCT(--(INDEX(Matrix!$C$5:$EV$304,0,$B55)&gt;0),--(INDEX(Matrix!$C$5:$EV$304,0,AV$3)&gt;0)))</f>
        <v>7</v>
      </c>
      <c r="AW55" s="12" t="n">
        <f aca="false">IF(OR($A55="",AW$4=""),"",SUMPRODUCT(--(INDEX(Matrix!$C$5:$EV$304,0,$B55)&gt;0),--(INDEX(Matrix!$C$5:$EV$304,0,AW$3)&gt;0)))</f>
        <v>8</v>
      </c>
      <c r="AX55" s="12" t="n">
        <f aca="false">IF(OR($A55="",AX$4=""),"",SUMPRODUCT(--(INDEX(Matrix!$C$5:$EV$304,0,$B55)&gt;0),--(INDEX(Matrix!$C$5:$EV$304,0,AX$3)&gt;0)))</f>
        <v>8</v>
      </c>
      <c r="AY55" s="12" t="n">
        <f aca="false">IF(OR($A55="",AY$4=""),"",SUMPRODUCT(--(INDEX(Matrix!$C$5:$EV$304,0,$B55)&gt;0),--(INDEX(Matrix!$C$5:$EV$304,0,AY$3)&gt;0)))</f>
        <v>8</v>
      </c>
      <c r="AZ55" s="12" t="n">
        <f aca="false">IF(OR($A55="",AZ$4=""),"",SUMPRODUCT(--(INDEX(Matrix!$C$5:$EV$304,0,$B55)&gt;0),--(INDEX(Matrix!$C$5:$EV$304,0,AZ$3)&gt;0)))</f>
        <v>13</v>
      </c>
      <c r="BA55" s="12" t="n">
        <f aca="false">IF(OR($A55="",BA$4=""),"",SUMPRODUCT(--(INDEX(Matrix!$C$5:$EV$304,0,$B55)&gt;0),--(INDEX(Matrix!$C$5:$EV$304,0,BA$3)&gt;0)))</f>
        <v>14</v>
      </c>
      <c r="BB55" s="12" t="n">
        <f aca="false">IF(OR($A55="",BB$4=""),"",SUMPRODUCT(--(INDEX(Matrix!$C$5:$EV$304,0,$B55)&gt;0),--(INDEX(Matrix!$C$5:$EV$304,0,BB$3)&gt;0)))</f>
        <v>10</v>
      </c>
      <c r="BC55" s="12" t="n">
        <f aca="false">IF(OR($A55="",BC$4=""),"",SUMPRODUCT(--(INDEX(Matrix!$C$5:$EV$304,0,$B55)&gt;0),--(INDEX(Matrix!$C$5:$EV$304,0,BC$3)&gt;0)))</f>
        <v>9</v>
      </c>
      <c r="BD55" s="12" t="n">
        <f aca="false">IF(OR($A55="",BD$4=""),"",SUMPRODUCT(--(INDEX(Matrix!$C$5:$EV$304,0,$B55)&gt;0),--(INDEX(Matrix!$C$5:$EV$304,0,BD$3)&gt;0)))</f>
        <v>9</v>
      </c>
      <c r="BE55" s="12" t="n">
        <f aca="false">IF(OR($A55="",BE$4=""),"",SUMPRODUCT(--(INDEX(Matrix!$C$5:$EV$304,0,$B55)&gt;0),--(INDEX(Matrix!$C$5:$EV$304,0,BE$3)&gt;0)))</f>
        <v>10</v>
      </c>
      <c r="BF55" s="12" t="n">
        <f aca="false">IF(OR($A55="",BF$4=""),"",SUMPRODUCT(--(INDEX(Matrix!$C$5:$EV$304,0,$B55)&gt;0),--(INDEX(Matrix!$C$5:$EV$304,0,BF$3)&gt;0)))</f>
        <v>9</v>
      </c>
      <c r="BG55" s="12" t="n">
        <f aca="false">IF(OR($A55="",BG$4=""),"",SUMPRODUCT(--(INDEX(Matrix!$C$5:$EV$304,0,$B55)&gt;0),--(INDEX(Matrix!$C$5:$EV$304,0,BG$3)&gt;0)))</f>
        <v>9</v>
      </c>
      <c r="BH55" s="12" t="n">
        <f aca="false">IF(OR($A55="",BH$4=""),"",SUMPRODUCT(--(INDEX(Matrix!$C$5:$EV$304,0,$B55)&gt;0),--(INDEX(Matrix!$C$5:$EV$304,0,BH$3)&gt;0)))</f>
        <v>8</v>
      </c>
      <c r="BI55" s="12" t="n">
        <f aca="false">IF(OR($A55="",BI$4=""),"",SUMPRODUCT(--(INDEX(Matrix!$C$5:$EV$304,0,$B55)&gt;0),--(INDEX(Matrix!$C$5:$EV$304,0,BI$3)&gt;0)))</f>
        <v>8</v>
      </c>
      <c r="BJ55" s="12" t="n">
        <f aca="false">IF(OR($A55="",BJ$4=""),"",SUMPRODUCT(--(INDEX(Matrix!$C$5:$EV$304,0,$B55)&gt;0),--(INDEX(Matrix!$C$5:$EV$304,0,BJ$3)&gt;0)))</f>
        <v>0</v>
      </c>
      <c r="BK55" s="12" t="n">
        <f aca="false">IF(OR($A55="",BK$4=""),"",SUMPRODUCT(--(INDEX(Matrix!$C$5:$EV$304,0,$B55)&gt;0),--(INDEX(Matrix!$C$5:$EV$304,0,BK$3)&gt;0)))</f>
        <v>11</v>
      </c>
      <c r="BL55" s="12" t="n">
        <f aca="false">IF(OR($A55="",BL$4=""),"",SUMPRODUCT(--(INDEX(Matrix!$C$5:$EV$304,0,$B55)&gt;0),--(INDEX(Matrix!$C$5:$EV$304,0,BL$3)&gt;0)))</f>
        <v>10</v>
      </c>
      <c r="BM55" s="12" t="n">
        <f aca="false">IF(OR($A55="",BM$4=""),"",SUMPRODUCT(--(INDEX(Matrix!$C$5:$EV$304,0,$B55)&gt;0),--(INDEX(Matrix!$C$5:$EV$304,0,BM$3)&gt;0)))</f>
        <v>10</v>
      </c>
      <c r="BN55" s="12" t="n">
        <f aca="false">IF(OR($A55="",BN$4=""),"",SUMPRODUCT(--(INDEX(Matrix!$C$5:$EV$304,0,$B55)&gt;0),--(INDEX(Matrix!$C$5:$EV$304,0,BN$3)&gt;0)))</f>
        <v>8</v>
      </c>
      <c r="BO55" s="12" t="n">
        <f aca="false">IF(OR($A55="",BO$4=""),"",SUMPRODUCT(--(INDEX(Matrix!$C$5:$EV$304,0,$B55)&gt;0),--(INDEX(Matrix!$C$5:$EV$304,0,BO$3)&gt;0)))</f>
        <v>2</v>
      </c>
      <c r="BP55" s="12" t="n">
        <f aca="false">IF(OR($A55="",BP$4=""),"",SUMPRODUCT(--(INDEX(Matrix!$C$5:$EV$304,0,$B55)&gt;0),--(INDEX(Matrix!$C$5:$EV$304,0,BP$3)&gt;0)))</f>
        <v>0</v>
      </c>
      <c r="BQ55" s="12" t="n">
        <f aca="false">IF(OR($A55="",BQ$4=""),"",SUMPRODUCT(--(INDEX(Matrix!$C$5:$EV$304,0,$B55)&gt;0),--(INDEX(Matrix!$C$5:$EV$304,0,BQ$3)&gt;0)))</f>
        <v>0</v>
      </c>
      <c r="BR55" s="12" t="n">
        <f aca="false">IF(OR($A55="",BR$4=""),"",SUMPRODUCT(--(INDEX(Matrix!$C$5:$EV$304,0,$B55)&gt;0),--(INDEX(Matrix!$C$5:$EV$304,0,BR$3)&gt;0)))</f>
        <v>1</v>
      </c>
      <c r="BS55" s="12" t="n">
        <f aca="false">IF(OR($A55="",BS$4=""),"",SUMPRODUCT(--(INDEX(Matrix!$C$5:$EV$304,0,$B55)&gt;0),--(INDEX(Matrix!$C$5:$EV$304,0,BS$3)&gt;0)))</f>
        <v>1</v>
      </c>
      <c r="BT55" s="12" t="n">
        <f aca="false">IF(OR($A55="",BT$4=""),"",SUMPRODUCT(--(INDEX(Matrix!$C$5:$EV$304,0,$B55)&gt;0),--(INDEX(Matrix!$C$5:$EV$304,0,BT$3)&gt;0)))</f>
        <v>0</v>
      </c>
      <c r="BU55" s="12" t="n">
        <f aca="false">IF(OR($A55="",BU$4=""),"",SUMPRODUCT(--(INDEX(Matrix!$C$5:$EV$304,0,$B55)&gt;0),--(INDEX(Matrix!$C$5:$EV$304,0,BU$3)&gt;0)))</f>
        <v>2</v>
      </c>
      <c r="BV55" s="12" t="n">
        <f aca="false">IF(OR($A55="",BV$4=""),"",SUMPRODUCT(--(INDEX(Matrix!$C$5:$EV$304,0,$B55)&gt;0),--(INDEX(Matrix!$C$5:$EV$304,0,BV$3)&gt;0)))</f>
        <v>0</v>
      </c>
      <c r="BW55" s="12" t="n">
        <f aca="false">IF(OR($A55="",BW$4=""),"",SUMPRODUCT(--(INDEX(Matrix!$C$5:$EV$304,0,$B55)&gt;0),--(INDEX(Matrix!$C$5:$EV$304,0,BW$3)&gt;0)))</f>
        <v>1</v>
      </c>
      <c r="BX55" s="12" t="n">
        <f aca="false">IF(OR($A55="",BX$4=""),"",SUMPRODUCT(--(INDEX(Matrix!$C$5:$EV$304,0,$B55)&gt;0),--(INDEX(Matrix!$C$5:$EV$304,0,BX$3)&gt;0)))</f>
        <v>0</v>
      </c>
      <c r="BY55" s="12" t="n">
        <f aca="false">IF(OR($A55="",BY$4=""),"",SUMPRODUCT(--(INDEX(Matrix!$C$5:$EV$304,0,$B55)&gt;0),--(INDEX(Matrix!$C$5:$EV$304,0,BY$3)&gt;0)))</f>
        <v>1</v>
      </c>
      <c r="BZ55" s="12" t="n">
        <f aca="false">IF(OR($A55="",BZ$4=""),"",SUMPRODUCT(--(INDEX(Matrix!$C$5:$EV$304,0,$B55)&gt;0),--(INDEX(Matrix!$C$5:$EV$304,0,BZ$3)&gt;0)))</f>
        <v>1</v>
      </c>
      <c r="CA55" s="12" t="n">
        <f aca="false">IF(OR($A55="",CA$4=""),"",SUMPRODUCT(--(INDEX(Matrix!$C$5:$EV$304,0,$B55)&gt;0),--(INDEX(Matrix!$C$5:$EV$304,0,CA$3)&gt;0)))</f>
        <v>1</v>
      </c>
      <c r="CB55" s="12" t="n">
        <f aca="false">IF(OR($A55="",CB$4=""),"",SUMPRODUCT(--(INDEX(Matrix!$C$5:$EV$304,0,$B55)&gt;0),--(INDEX(Matrix!$C$5:$EV$304,0,CB$3)&gt;0)))</f>
        <v>0</v>
      </c>
      <c r="CC55" s="12" t="n">
        <f aca="false">IF(OR($A55="",CC$4=""),"",SUMPRODUCT(--(INDEX(Matrix!$C$5:$EV$304,0,$B55)&gt;0),--(INDEX(Matrix!$C$5:$EV$304,0,CC$3)&gt;0)))</f>
        <v>0</v>
      </c>
      <c r="CD55" s="12" t="n">
        <f aca="false">IF(OR($A55="",CD$4=""),"",SUMPRODUCT(--(INDEX(Matrix!$C$5:$EV$304,0,$B55)&gt;0),--(INDEX(Matrix!$C$5:$EV$304,0,CD$3)&gt;0)))</f>
        <v>6</v>
      </c>
      <c r="CE55" s="12" t="n">
        <f aca="false">IF(OR($A55="",CE$4=""),"",SUMPRODUCT(--(INDEX(Matrix!$C$5:$EV$304,0,$B55)&gt;0),--(INDEX(Matrix!$C$5:$EV$304,0,CE$3)&gt;0)))</f>
        <v>8</v>
      </c>
      <c r="CF55" s="12" t="n">
        <f aca="false">IF(OR($A55="",CF$4=""),"",SUMPRODUCT(--(INDEX(Matrix!$C$5:$EV$304,0,$B55)&gt;0),--(INDEX(Matrix!$C$5:$EV$304,0,CF$3)&gt;0)))</f>
        <v>2</v>
      </c>
      <c r="CG55" s="12" t="n">
        <f aca="false">IF(OR($A55="",CG$4=""),"",SUMPRODUCT(--(INDEX(Matrix!$C$5:$EV$304,0,$B55)&gt;0),--(INDEX(Matrix!$C$5:$EV$304,0,CG$3)&gt;0)))</f>
        <v>7</v>
      </c>
      <c r="CH55" s="12" t="n">
        <f aca="false">IF(OR($A55="",CH$4=""),"",SUMPRODUCT(--(INDEX(Matrix!$C$5:$EV$304,0,$B55)&gt;0),--(INDEX(Matrix!$C$5:$EV$304,0,CH$3)&gt;0)))</f>
        <v>1</v>
      </c>
      <c r="CI55" s="12" t="n">
        <f aca="false">IF(OR($A55="",CI$4=""),"",SUMPRODUCT(--(INDEX(Matrix!$C$5:$EV$304,0,$B55)&gt;0),--(INDEX(Matrix!$C$5:$EV$304,0,CI$3)&gt;0)))</f>
        <v>8</v>
      </c>
      <c r="CJ55" s="12" t="n">
        <f aca="false">IF(OR($A55="",CJ$4=""),"",SUMPRODUCT(--(INDEX(Matrix!$C$5:$EV$304,0,$B55)&gt;0),--(INDEX(Matrix!$C$5:$EV$304,0,CJ$3)&gt;0)))</f>
        <v>3</v>
      </c>
      <c r="CK55" s="12" t="n">
        <f aca="false">IF(OR($A55="",CK$4=""),"",SUMPRODUCT(--(INDEX(Matrix!$C$5:$EV$304,0,$B55)&gt;0),--(INDEX(Matrix!$C$5:$EV$304,0,CK$3)&gt;0)))</f>
        <v>8</v>
      </c>
      <c r="CL55" s="12" t="n">
        <f aca="false">IF(OR($A55="",CL$4=""),"",SUMPRODUCT(--(INDEX(Matrix!$C$5:$EV$304,0,$B55)&gt;0),--(INDEX(Matrix!$C$5:$EV$304,0,CL$3)&gt;0)))</f>
        <v>4</v>
      </c>
      <c r="CM55" s="12" t="n">
        <f aca="false">IF(OR($A55="",CM$4=""),"",SUMPRODUCT(--(INDEX(Matrix!$C$5:$EV$304,0,$B55)&gt;0),--(INDEX(Matrix!$C$5:$EV$304,0,CM$3)&gt;0)))</f>
        <v>8</v>
      </c>
      <c r="CN55" s="12" t="n">
        <f aca="false">IF(OR($A55="",CN$4=""),"",SUMPRODUCT(--(INDEX(Matrix!$C$5:$EV$304,0,$B55)&gt;0),--(INDEX(Matrix!$C$5:$EV$304,0,CN$3)&gt;0)))</f>
        <v>9</v>
      </c>
      <c r="CO55" s="12" t="n">
        <f aca="false">IF(OR($A55="",CO$4=""),"",SUMPRODUCT(--(INDEX(Matrix!$C$5:$EV$304,0,$B55)&gt;0),--(INDEX(Matrix!$C$5:$EV$304,0,CO$3)&gt;0)))</f>
        <v>9</v>
      </c>
      <c r="CP55" s="12" t="n">
        <f aca="false">IF(OR($A55="",CP$4=""),"",SUMPRODUCT(--(INDEX(Matrix!$C$5:$EV$304,0,$B55)&gt;0),--(INDEX(Matrix!$C$5:$EV$304,0,CP$3)&gt;0)))</f>
        <v>7</v>
      </c>
      <c r="CQ55" s="12" t="n">
        <f aca="false">IF(OR($A55="",CQ$4=""),"",SUMPRODUCT(--(INDEX(Matrix!$C$5:$EV$304,0,$B55)&gt;0),--(INDEX(Matrix!$C$5:$EV$304,0,CQ$3)&gt;0)))</f>
        <v>7</v>
      </c>
      <c r="CR55" s="12" t="n">
        <f aca="false">IF(OR($A55="",CR$4=""),"",SUMPRODUCT(--(INDEX(Matrix!$C$5:$EV$304,0,$B55)&gt;0),--(INDEX(Matrix!$C$5:$EV$304,0,CR$3)&gt;0)))</f>
        <v>7</v>
      </c>
      <c r="CS55" s="12" t="n">
        <f aca="false">IF(OR($A55="",CS$4=""),"",SUMPRODUCT(--(INDEX(Matrix!$C$5:$EV$304,0,$B55)&gt;0),--(INDEX(Matrix!$C$5:$EV$304,0,CS$3)&gt;0)))</f>
        <v>10</v>
      </c>
      <c r="CT55" s="12" t="n">
        <f aca="false">IF(OR($A55="",CT$4=""),"",SUMPRODUCT(--(INDEX(Matrix!$C$5:$EV$304,0,$B55)&gt;0),--(INDEX(Matrix!$C$5:$EV$304,0,CT$3)&gt;0)))</f>
        <v>10</v>
      </c>
      <c r="CU55" s="12" t="n">
        <f aca="false">IF(OR($A55="",CU$4=""),"",SUMPRODUCT(--(INDEX(Matrix!$C$5:$EV$304,0,$B55)&gt;0),--(INDEX(Matrix!$C$5:$EV$304,0,CU$3)&gt;0)))</f>
        <v>8</v>
      </c>
      <c r="CV55" s="12" t="n">
        <f aca="false">IF(OR($A55="",CV$4=""),"",SUMPRODUCT(--(INDEX(Matrix!$C$5:$EV$304,0,$B55)&gt;0),--(INDEX(Matrix!$C$5:$EV$304,0,CV$3)&gt;0)))</f>
        <v>8</v>
      </c>
      <c r="CW55" s="12" t="n">
        <f aca="false">IF(OR($A55="",CW$4=""),"",SUMPRODUCT(--(INDEX(Matrix!$C$5:$EV$304,0,$B55)&gt;0),--(INDEX(Matrix!$C$5:$EV$304,0,CW$3)&gt;0)))</f>
        <v>6</v>
      </c>
      <c r="CX55" s="12" t="n">
        <f aca="false">IF(OR($A55="",CX$4=""),"",SUMPRODUCT(--(INDEX(Matrix!$C$5:$EV$304,0,$B55)&gt;0),--(INDEX(Matrix!$C$5:$EV$304,0,CX$3)&gt;0)))</f>
        <v>7</v>
      </c>
      <c r="CY55" s="12" t="n">
        <f aca="false">IF(OR($A55="",CY$4=""),"",SUMPRODUCT(--(INDEX(Matrix!$C$5:$EV$304,0,$B55)&gt;0),--(INDEX(Matrix!$C$5:$EV$304,0,CY$3)&gt;0)))</f>
        <v>7</v>
      </c>
      <c r="CZ55" s="12" t="n">
        <f aca="false">IF(OR($A55="",CZ$4=""),"",SUMPRODUCT(--(INDEX(Matrix!$C$5:$EV$304,0,$B55)&gt;0),--(INDEX(Matrix!$C$5:$EV$304,0,CZ$3)&gt;0)))</f>
        <v>0</v>
      </c>
      <c r="DA55" s="12" t="n">
        <f aca="false">IF(OR($A55="",DA$4=""),"",SUMPRODUCT(--(INDEX(Matrix!$C$5:$EV$304,0,$B55)&gt;0),--(INDEX(Matrix!$C$5:$EV$304,0,DA$3)&gt;0)))</f>
        <v>10</v>
      </c>
      <c r="DB55" s="12" t="n">
        <f aca="false">IF(OR($A55="",DB$4=""),"",SUMPRODUCT(--(INDEX(Matrix!$C$5:$EV$304,0,$B55)&gt;0),--(INDEX(Matrix!$C$5:$EV$304,0,DB$3)&gt;0)))</f>
        <v>0</v>
      </c>
      <c r="DC55" s="12" t="n">
        <f aca="false">IF(OR($A55="",DC$4=""),"",SUMPRODUCT(--(INDEX(Matrix!$C$5:$EV$304,0,$B55)&gt;0),--(INDEX(Matrix!$C$5:$EV$304,0,DC$3)&gt;0)))</f>
        <v>0</v>
      </c>
      <c r="DD55" s="12" t="n">
        <f aca="false">IF(OR($A55="",DD$4=""),"",SUMPRODUCT(--(INDEX(Matrix!$C$5:$EV$304,0,$B55)&gt;0),--(INDEX(Matrix!$C$5:$EV$304,0,DD$3)&gt;0)))</f>
        <v>4</v>
      </c>
      <c r="DE55" s="12" t="str">
        <f aca="false">IF(OR($A55="",DE$4=""),"",SUMPRODUCT(--(INDEX(Matrix!$C$5:$EV$304,0,$B55)&gt;0),--(INDEX(Matrix!$C$5:$EV$304,0,DE$3)&gt;0)))</f>
        <v/>
      </c>
      <c r="DF55" s="12" t="str">
        <f aca="false">IF(OR($A55="",DF$4=""),"",SUMPRODUCT(--(INDEX(Matrix!$C$5:$EV$304,0,$B55)&gt;0),--(INDEX(Matrix!$C$5:$EV$304,0,DF$3)&gt;0)))</f>
        <v/>
      </c>
      <c r="DG55" s="12" t="str">
        <f aca="false">IF(OR($A55="",DG$4=""),"",SUMPRODUCT(--(INDEX(Matrix!$C$5:$EV$304,0,$B55)&gt;0),--(INDEX(Matrix!$C$5:$EV$304,0,DG$3)&gt;0)))</f>
        <v/>
      </c>
      <c r="DH55" s="12" t="str">
        <f aca="false">IF(OR($A55="",DH$4=""),"",SUMPRODUCT(--(INDEX(Matrix!$C$5:$EV$304,0,$B55)&gt;0),--(INDEX(Matrix!$C$5:$EV$304,0,DH$3)&gt;0)))</f>
        <v/>
      </c>
      <c r="DI55" s="12" t="str">
        <f aca="false">IF(OR($A55="",DI$4=""),"",SUMPRODUCT(--(INDEX(Matrix!$C$5:$EV$304,0,$B55)&gt;0),--(INDEX(Matrix!$C$5:$EV$304,0,DI$3)&gt;0)))</f>
        <v/>
      </c>
      <c r="DJ55" s="12" t="str">
        <f aca="false">IF(OR($A55="",DJ$4=""),"",SUMPRODUCT(--(INDEX(Matrix!$C$5:$EV$304,0,$B55)&gt;0),--(INDEX(Matrix!$C$5:$EV$304,0,DJ$3)&gt;0)))</f>
        <v/>
      </c>
      <c r="DK55" s="12" t="str">
        <f aca="false">IF(OR($A55="",DK$4=""),"",SUMPRODUCT(--(INDEX(Matrix!$C$5:$EV$304,0,$B55)&gt;0),--(INDEX(Matrix!$C$5:$EV$304,0,DK$3)&gt;0)))</f>
        <v/>
      </c>
      <c r="DL55" s="12" t="str">
        <f aca="false">IF(OR($A55="",DL$4=""),"",SUMPRODUCT(--(INDEX(Matrix!$C$5:$EV$304,0,$B55)&gt;0),--(INDEX(Matrix!$C$5:$EV$304,0,DL$3)&gt;0)))</f>
        <v/>
      </c>
      <c r="DM55" s="12" t="str">
        <f aca="false">IF(OR($A55="",DM$4=""),"",SUMPRODUCT(--(INDEX(Matrix!$C$5:$EV$304,0,$B55)&gt;0),--(INDEX(Matrix!$C$5:$EV$304,0,DM$3)&gt;0)))</f>
        <v/>
      </c>
      <c r="DN55" s="12" t="str">
        <f aca="false">IF(OR($A55="",DN$4=""),"",SUMPRODUCT(--(INDEX(Matrix!$C$5:$EV$304,0,$B55)&gt;0),--(INDEX(Matrix!$C$5:$EV$304,0,DN$3)&gt;0)))</f>
        <v/>
      </c>
      <c r="DO55" s="12" t="str">
        <f aca="false">IF(OR($A55="",DO$4=""),"",SUMPRODUCT(--(INDEX(Matrix!$C$5:$EV$304,0,$B55)&gt;0),--(INDEX(Matrix!$C$5:$EV$304,0,DO$3)&gt;0)))</f>
        <v/>
      </c>
      <c r="DP55" s="12" t="str">
        <f aca="false">IF(OR($A55="",DP$4=""),"",SUMPRODUCT(--(INDEX(Matrix!$C$5:$EV$304,0,$B55)&gt;0),--(INDEX(Matrix!$C$5:$EV$304,0,DP$3)&gt;0)))</f>
        <v/>
      </c>
      <c r="DQ55" s="12" t="str">
        <f aca="false">IF(OR($A55="",DQ$4=""),"",SUMPRODUCT(--(INDEX(Matrix!$C$5:$EV$304,0,$B55)&gt;0),--(INDEX(Matrix!$C$5:$EV$304,0,DQ$3)&gt;0)))</f>
        <v/>
      </c>
      <c r="DR55" s="12" t="str">
        <f aca="false">IF(OR($A55="",DR$4=""),"",SUMPRODUCT(--(INDEX(Matrix!$C$5:$EV$304,0,$B55)&gt;0),--(INDEX(Matrix!$C$5:$EV$304,0,DR$3)&gt;0)))</f>
        <v/>
      </c>
      <c r="DS55" s="12" t="str">
        <f aca="false">IF(OR($A55="",DS$4=""),"",SUMPRODUCT(--(INDEX(Matrix!$C$5:$EV$304,0,$B55)&gt;0),--(INDEX(Matrix!$C$5:$EV$304,0,DS$3)&gt;0)))</f>
        <v/>
      </c>
      <c r="DT55" s="12" t="str">
        <f aca="false">IF(OR($A55="",DT$4=""),"",SUMPRODUCT(--(INDEX(Matrix!$C$5:$EV$304,0,$B55)&gt;0),--(INDEX(Matrix!$C$5:$EV$304,0,DT$3)&gt;0)))</f>
        <v/>
      </c>
      <c r="DU55" s="12" t="str">
        <f aca="false">IF(OR($A55="",DU$4=""),"",SUMPRODUCT(--(INDEX(Matrix!$C$5:$EV$304,0,$B55)&gt;0),--(INDEX(Matrix!$C$5:$EV$304,0,DU$3)&gt;0)))</f>
        <v/>
      </c>
      <c r="DV55" s="12" t="str">
        <f aca="false">IF(OR($A55="",DV$4=""),"",SUMPRODUCT(--(INDEX(Matrix!$C$5:$EV$304,0,$B55)&gt;0),--(INDEX(Matrix!$C$5:$EV$304,0,DV$3)&gt;0)))</f>
        <v/>
      </c>
      <c r="DW55" s="12" t="str">
        <f aca="false">IF(OR($A55="",DW$4=""),"",SUMPRODUCT(--(INDEX(Matrix!$C$5:$EV$304,0,$B55)&gt;0),--(INDEX(Matrix!$C$5:$EV$304,0,DW$3)&gt;0)))</f>
        <v/>
      </c>
      <c r="DX55" s="12" t="str">
        <f aca="false">IF(OR($A55="",DX$4=""),"",SUMPRODUCT(--(INDEX(Matrix!$C$5:$EV$304,0,$B55)&gt;0),--(INDEX(Matrix!$C$5:$EV$304,0,DX$3)&gt;0)))</f>
        <v/>
      </c>
      <c r="DY55" s="12" t="str">
        <f aca="false">IF(OR($A55="",DY$4=""),"",SUMPRODUCT(--(INDEX(Matrix!$C$5:$EV$304,0,$B55)&gt;0),--(INDEX(Matrix!$C$5:$EV$304,0,DY$3)&gt;0)))</f>
        <v/>
      </c>
      <c r="DZ55" s="12" t="str">
        <f aca="false">IF(OR($A55="",DZ$4=""),"",SUMPRODUCT(--(INDEX(Matrix!$C$5:$EV$304,0,$B55)&gt;0),--(INDEX(Matrix!$C$5:$EV$304,0,DZ$3)&gt;0)))</f>
        <v/>
      </c>
      <c r="EA55" s="12" t="str">
        <f aca="false">IF(OR($A55="",EA$4=""),"",SUMPRODUCT(--(INDEX(Matrix!$C$5:$EV$304,0,$B55)&gt;0),--(INDEX(Matrix!$C$5:$EV$304,0,EA$3)&gt;0)))</f>
        <v/>
      </c>
      <c r="EB55" s="12" t="str">
        <f aca="false">IF(OR($A55="",EB$4=""),"",SUMPRODUCT(--(INDEX(Matrix!$C$5:$EV$304,0,$B55)&gt;0),--(INDEX(Matrix!$C$5:$EV$304,0,EB$3)&gt;0)))</f>
        <v/>
      </c>
      <c r="EC55" s="12" t="str">
        <f aca="false">IF(OR($A55="",EC$4=""),"",SUMPRODUCT(--(INDEX(Matrix!$C$5:$EV$304,0,$B55)&gt;0),--(INDEX(Matrix!$C$5:$EV$304,0,EC$3)&gt;0)))</f>
        <v/>
      </c>
      <c r="ED55" s="12" t="str">
        <f aca="false">IF(OR($A55="",ED$4=""),"",SUMPRODUCT(--(INDEX(Matrix!$C$5:$EV$304,0,$B55)&gt;0),--(INDEX(Matrix!$C$5:$EV$304,0,ED$3)&gt;0)))</f>
        <v/>
      </c>
      <c r="EE55" s="12" t="str">
        <f aca="false">IF(OR($A55="",EE$4=""),"",SUMPRODUCT(--(INDEX(Matrix!$C$5:$EV$304,0,$B55)&gt;0),--(INDEX(Matrix!$C$5:$EV$304,0,EE$3)&gt;0)))</f>
        <v/>
      </c>
      <c r="EF55" s="12" t="str">
        <f aca="false">IF(OR($A55="",EF$4=""),"",SUMPRODUCT(--(INDEX(Matrix!$C$5:$EV$304,0,$B55)&gt;0),--(INDEX(Matrix!$C$5:$EV$304,0,EF$3)&gt;0)))</f>
        <v/>
      </c>
      <c r="EG55" s="12" t="str">
        <f aca="false">IF(OR($A55="",EG$4=""),"",SUMPRODUCT(--(INDEX(Matrix!$C$5:$EV$304,0,$B55)&gt;0),--(INDEX(Matrix!$C$5:$EV$304,0,EG$3)&gt;0)))</f>
        <v/>
      </c>
      <c r="EH55" s="12" t="str">
        <f aca="false">IF(OR($A55="",EH$4=""),"",SUMPRODUCT(--(INDEX(Matrix!$C$5:$EV$304,0,$B55)&gt;0),--(INDEX(Matrix!$C$5:$EV$304,0,EH$3)&gt;0)))</f>
        <v/>
      </c>
      <c r="EI55" s="12" t="str">
        <f aca="false">IF(OR($A55="",EI$4=""),"",SUMPRODUCT(--(INDEX(Matrix!$C$5:$EV$304,0,$B55)&gt;0),--(INDEX(Matrix!$C$5:$EV$304,0,EI$3)&gt;0)))</f>
        <v/>
      </c>
      <c r="EJ55" s="12" t="str">
        <f aca="false">IF(OR($A55="",EJ$4=""),"",SUMPRODUCT(--(INDEX(Matrix!$C$5:$EV$304,0,$B55)&gt;0),--(INDEX(Matrix!$C$5:$EV$304,0,EJ$3)&gt;0)))</f>
        <v/>
      </c>
      <c r="EK55" s="12" t="str">
        <f aca="false">IF(OR($A55="",EK$4=""),"",SUMPRODUCT(--(INDEX(Matrix!$C$5:$EV$304,0,$B55)&gt;0),--(INDEX(Matrix!$C$5:$EV$304,0,EK$3)&gt;0)))</f>
        <v/>
      </c>
      <c r="EL55" s="12" t="str">
        <f aca="false">IF(OR($A55="",EL$4=""),"",SUMPRODUCT(--(INDEX(Matrix!$C$5:$EV$304,0,$B55)&gt;0),--(INDEX(Matrix!$C$5:$EV$304,0,EL$3)&gt;0)))</f>
        <v/>
      </c>
      <c r="EM55" s="12" t="str">
        <f aca="false">IF(OR($A55="",EM$4=""),"",SUMPRODUCT(--(INDEX(Matrix!$C$5:$EV$304,0,$B55)&gt;0),--(INDEX(Matrix!$C$5:$EV$304,0,EM$3)&gt;0)))</f>
        <v/>
      </c>
      <c r="EN55" s="12" t="str">
        <f aca="false">IF(OR($A55="",EN$4=""),"",SUMPRODUCT(--(INDEX(Matrix!$C$5:$EV$304,0,$B55)&gt;0),--(INDEX(Matrix!$C$5:$EV$304,0,EN$3)&gt;0)))</f>
        <v/>
      </c>
      <c r="EO55" s="12" t="str">
        <f aca="false">IF(OR($A55="",EO$4=""),"",SUMPRODUCT(--(INDEX(Matrix!$C$5:$EV$304,0,$B55)&gt;0),--(INDEX(Matrix!$C$5:$EV$304,0,EO$3)&gt;0)))</f>
        <v/>
      </c>
      <c r="EP55" s="12" t="str">
        <f aca="false">IF(OR($A55="",EP$4=""),"",SUMPRODUCT(--(INDEX(Matrix!$C$5:$EV$304,0,$B55)&gt;0),--(INDEX(Matrix!$C$5:$EV$304,0,EP$3)&gt;0)))</f>
        <v/>
      </c>
      <c r="EQ55" s="12" t="str">
        <f aca="false">IF(OR($A55="",EQ$4=""),"",SUMPRODUCT(--(INDEX(Matrix!$C$5:$EV$304,0,$B55)&gt;0),--(INDEX(Matrix!$C$5:$EV$304,0,EQ$3)&gt;0)))</f>
        <v/>
      </c>
      <c r="ER55" s="12" t="str">
        <f aca="false">IF(OR($A55="",ER$4=""),"",SUMPRODUCT(--(INDEX(Matrix!$C$5:$EV$304,0,$B55)&gt;0),--(INDEX(Matrix!$C$5:$EV$304,0,ER$3)&gt;0)))</f>
        <v/>
      </c>
      <c r="ES55" s="12" t="str">
        <f aca="false">IF(OR($A55="",ES$4=""),"",SUMPRODUCT(--(INDEX(Matrix!$C$5:$EV$304,0,$B55)&gt;0),--(INDEX(Matrix!$C$5:$EV$304,0,ES$3)&gt;0)))</f>
        <v/>
      </c>
      <c r="ET55" s="12" t="str">
        <f aca="false">IF(OR($A55="",ET$4=""),"",SUMPRODUCT(--(INDEX(Matrix!$C$5:$EV$304,0,$B55)&gt;0),--(INDEX(Matrix!$C$5:$EV$304,0,ET$3)&gt;0)))</f>
        <v/>
      </c>
      <c r="EU55" s="12" t="str">
        <f aca="false">IF(OR($A55="",EU$4=""),"",SUMPRODUCT(--(INDEX(Matrix!$C$5:$EV$304,0,$B55)&gt;0),--(INDEX(Matrix!$C$5:$EV$304,0,EU$3)&gt;0)))</f>
        <v/>
      </c>
      <c r="EV55" s="12" t="str">
        <f aca="false">IF(OR($A55="",EV$4=""),"",SUMPRODUCT(--(INDEX(Matrix!$C$5:$EV$304,0,$B55)&gt;0),--(INDEX(Matrix!$C$5:$EV$304,0,EV$3)&gt;0)))</f>
        <v/>
      </c>
    </row>
    <row r="56" customFormat="false" ht="15" hidden="false" customHeight="false" outlineLevel="0" collapsed="false">
      <c r="A56" s="6" t="str">
        <f aca="false">IF(INDEX(Products!$A$2:$A$151,$B56)="","",INDEX(Products!$A$2:$A$151,$B56))</f>
        <v>TRILEMO ER 5-2.5-1000</v>
      </c>
      <c r="B56" s="23" t="n">
        <v>52</v>
      </c>
      <c r="C56" s="12" t="n">
        <f aca="false">IF(OR($A56="",C$4=""),"",SUMPRODUCT(--(INDEX(Matrix!$C$5:$EV$304,0,$B56)&gt;0),--(INDEX(Matrix!$C$5:$EV$304,0,C$3)&gt;0)))</f>
        <v>9</v>
      </c>
      <c r="D56" s="12" t="n">
        <f aca="false">IF(OR($A56="",D$4=""),"",SUMPRODUCT(--(INDEX(Matrix!$C$5:$EV$304,0,$B56)&gt;0),--(INDEX(Matrix!$C$5:$EV$304,0,D$3)&gt;0)))</f>
        <v>9</v>
      </c>
      <c r="E56" s="12" t="n">
        <f aca="false">IF(OR($A56="",E$4=""),"",SUMPRODUCT(--(INDEX(Matrix!$C$5:$EV$304,0,$B56)&gt;0),--(INDEX(Matrix!$C$5:$EV$304,0,E$3)&gt;0)))</f>
        <v>8</v>
      </c>
      <c r="F56" s="12" t="n">
        <f aca="false">IF(OR($A56="",F$4=""),"",SUMPRODUCT(--(INDEX(Matrix!$C$5:$EV$304,0,$B56)&gt;0),--(INDEX(Matrix!$C$5:$EV$304,0,F$3)&gt;0)))</f>
        <v>9</v>
      </c>
      <c r="G56" s="12" t="n">
        <f aca="false">IF(OR($A56="",G$4=""),"",SUMPRODUCT(--(INDEX(Matrix!$C$5:$EV$304,0,$B56)&gt;0),--(INDEX(Matrix!$C$5:$EV$304,0,G$3)&gt;0)))</f>
        <v>9</v>
      </c>
      <c r="H56" s="12" t="n">
        <f aca="false">IF(OR($A56="",H$4=""),"",SUMPRODUCT(--(INDEX(Matrix!$C$5:$EV$304,0,$B56)&gt;0),--(INDEX(Matrix!$C$5:$EV$304,0,H$3)&gt;0)))</f>
        <v>9</v>
      </c>
      <c r="I56" s="12" t="n">
        <f aca="false">IF(OR($A56="",I$4=""),"",SUMPRODUCT(--(INDEX(Matrix!$C$5:$EV$304,0,$B56)&gt;0),--(INDEX(Matrix!$C$5:$EV$304,0,I$3)&gt;0)))</f>
        <v>8</v>
      </c>
      <c r="J56" s="12" t="n">
        <f aca="false">IF(OR($A56="",J$4=""),"",SUMPRODUCT(--(INDEX(Matrix!$C$5:$EV$304,0,$B56)&gt;0),--(INDEX(Matrix!$C$5:$EV$304,0,J$3)&gt;0)))</f>
        <v>8</v>
      </c>
      <c r="K56" s="12" t="n">
        <f aca="false">IF(OR($A56="",K$4=""),"",SUMPRODUCT(--(INDEX(Matrix!$C$5:$EV$304,0,$B56)&gt;0),--(INDEX(Matrix!$C$5:$EV$304,0,K$3)&gt;0)))</f>
        <v>6</v>
      </c>
      <c r="L56" s="12" t="n">
        <f aca="false">IF(OR($A56="",L$4=""),"",SUMPRODUCT(--(INDEX(Matrix!$C$5:$EV$304,0,$B56)&gt;0),--(INDEX(Matrix!$C$5:$EV$304,0,L$3)&gt;0)))</f>
        <v>6</v>
      </c>
      <c r="M56" s="12" t="n">
        <f aca="false">IF(OR($A56="",M$4=""),"",SUMPRODUCT(--(INDEX(Matrix!$C$5:$EV$304,0,$B56)&gt;0),--(INDEX(Matrix!$C$5:$EV$304,0,M$3)&gt;0)))</f>
        <v>6</v>
      </c>
      <c r="N56" s="12" t="n">
        <f aca="false">IF(OR($A56="",N$4=""),"",SUMPRODUCT(--(INDEX(Matrix!$C$5:$EV$304,0,$B56)&gt;0),--(INDEX(Matrix!$C$5:$EV$304,0,N$3)&gt;0)))</f>
        <v>7</v>
      </c>
      <c r="O56" s="12" t="n">
        <f aca="false">IF(OR($A56="",O$4=""),"",SUMPRODUCT(--(INDEX(Matrix!$C$5:$EV$304,0,$B56)&gt;0),--(INDEX(Matrix!$C$5:$EV$304,0,O$3)&gt;0)))</f>
        <v>6</v>
      </c>
      <c r="P56" s="12" t="n">
        <f aca="false">IF(OR($A56="",P$4=""),"",SUMPRODUCT(--(INDEX(Matrix!$C$5:$EV$304,0,$B56)&gt;0),--(INDEX(Matrix!$C$5:$EV$304,0,P$3)&gt;0)))</f>
        <v>7</v>
      </c>
      <c r="Q56" s="12" t="n">
        <f aca="false">IF(OR($A56="",Q$4=""),"",SUMPRODUCT(--(INDEX(Matrix!$C$5:$EV$304,0,$B56)&gt;0),--(INDEX(Matrix!$C$5:$EV$304,0,Q$3)&gt;0)))</f>
        <v>6</v>
      </c>
      <c r="R56" s="12" t="n">
        <f aca="false">IF(OR($A56="",R$4=""),"",SUMPRODUCT(--(INDEX(Matrix!$C$5:$EV$304,0,$B56)&gt;0),--(INDEX(Matrix!$C$5:$EV$304,0,R$3)&gt;0)))</f>
        <v>7</v>
      </c>
      <c r="S56" s="12" t="n">
        <f aca="false">IF(OR($A56="",S$4=""),"",SUMPRODUCT(--(INDEX(Matrix!$C$5:$EV$304,0,$B56)&gt;0),--(INDEX(Matrix!$C$5:$EV$304,0,S$3)&gt;0)))</f>
        <v>7</v>
      </c>
      <c r="T56" s="12" t="n">
        <f aca="false">IF(OR($A56="",T$4=""),"",SUMPRODUCT(--(INDEX(Matrix!$C$5:$EV$304,0,$B56)&gt;0),--(INDEX(Matrix!$C$5:$EV$304,0,T$3)&gt;0)))</f>
        <v>7</v>
      </c>
      <c r="U56" s="12" t="n">
        <f aca="false">IF(OR($A56="",U$4=""),"",SUMPRODUCT(--(INDEX(Matrix!$C$5:$EV$304,0,$B56)&gt;0),--(INDEX(Matrix!$C$5:$EV$304,0,U$3)&gt;0)))</f>
        <v>0</v>
      </c>
      <c r="V56" s="12" t="n">
        <f aca="false">IF(OR($A56="",V$4=""),"",SUMPRODUCT(--(INDEX(Matrix!$C$5:$EV$304,0,$B56)&gt;0),--(INDEX(Matrix!$C$5:$EV$304,0,V$3)&gt;0)))</f>
        <v>0</v>
      </c>
      <c r="W56" s="12" t="n">
        <f aca="false">IF(OR($A56="",W$4=""),"",SUMPRODUCT(--(INDEX(Matrix!$C$5:$EV$304,0,$B56)&gt;0),--(INDEX(Matrix!$C$5:$EV$304,0,W$3)&gt;0)))</f>
        <v>7</v>
      </c>
      <c r="X56" s="12" t="n">
        <f aca="false">IF(OR($A56="",X$4=""),"",SUMPRODUCT(--(INDEX(Matrix!$C$5:$EV$304,0,$B56)&gt;0),--(INDEX(Matrix!$C$5:$EV$304,0,X$3)&gt;0)))</f>
        <v>9</v>
      </c>
      <c r="Y56" s="12" t="n">
        <f aca="false">IF(OR($A56="",Y$4=""),"",SUMPRODUCT(--(INDEX(Matrix!$C$5:$EV$304,0,$B56)&gt;0),--(INDEX(Matrix!$C$5:$EV$304,0,Y$3)&gt;0)))</f>
        <v>10</v>
      </c>
      <c r="Z56" s="12" t="n">
        <f aca="false">IF(OR($A56="",Z$4=""),"",SUMPRODUCT(--(INDEX(Matrix!$C$5:$EV$304,0,$B56)&gt;0),--(INDEX(Matrix!$C$5:$EV$304,0,Z$3)&gt;0)))</f>
        <v>7</v>
      </c>
      <c r="AA56" s="12" t="n">
        <f aca="false">IF(OR($A56="",AA$4=""),"",SUMPRODUCT(--(INDEX(Matrix!$C$5:$EV$304,0,$B56)&gt;0),--(INDEX(Matrix!$C$5:$EV$304,0,AA$3)&gt;0)))</f>
        <v>9</v>
      </c>
      <c r="AB56" s="12" t="n">
        <f aca="false">IF(OR($A56="",AB$4=""),"",SUMPRODUCT(--(INDEX(Matrix!$C$5:$EV$304,0,$B56)&gt;0),--(INDEX(Matrix!$C$5:$EV$304,0,AB$3)&gt;0)))</f>
        <v>2</v>
      </c>
      <c r="AC56" s="12" t="n">
        <f aca="false">IF(OR($A56="",AC$4=""),"",SUMPRODUCT(--(INDEX(Matrix!$C$5:$EV$304,0,$B56)&gt;0),--(INDEX(Matrix!$C$5:$EV$304,0,AC$3)&gt;0)))</f>
        <v>2</v>
      </c>
      <c r="AD56" s="12" t="n">
        <f aca="false">IF(OR($A56="",AD$4=""),"",SUMPRODUCT(--(INDEX(Matrix!$C$5:$EV$304,0,$B56)&gt;0),--(INDEX(Matrix!$C$5:$EV$304,0,AD$3)&gt;0)))</f>
        <v>0</v>
      </c>
      <c r="AE56" s="12" t="n">
        <f aca="false">IF(OR($A56="",AE$4=""),"",SUMPRODUCT(--(INDEX(Matrix!$C$5:$EV$304,0,$B56)&gt;0),--(INDEX(Matrix!$C$5:$EV$304,0,AE$3)&gt;0)))</f>
        <v>8</v>
      </c>
      <c r="AF56" s="12" t="n">
        <f aca="false">IF(OR($A56="",AF$4=""),"",SUMPRODUCT(--(INDEX(Matrix!$C$5:$EV$304,0,$B56)&gt;0),--(INDEX(Matrix!$C$5:$EV$304,0,AF$3)&gt;0)))</f>
        <v>8</v>
      </c>
      <c r="AG56" s="12" t="n">
        <f aca="false">IF(OR($A56="",AG$4=""),"",SUMPRODUCT(--(INDEX(Matrix!$C$5:$EV$304,0,$B56)&gt;0),--(INDEX(Matrix!$C$5:$EV$304,0,AG$3)&gt;0)))</f>
        <v>8</v>
      </c>
      <c r="AH56" s="12" t="n">
        <f aca="false">IF(OR($A56="",AH$4=""),"",SUMPRODUCT(--(INDEX(Matrix!$C$5:$EV$304,0,$B56)&gt;0),--(INDEX(Matrix!$C$5:$EV$304,0,AH$3)&gt;0)))</f>
        <v>11</v>
      </c>
      <c r="AI56" s="12" t="n">
        <f aca="false">IF(OR($A56="",AI$4=""),"",SUMPRODUCT(--(INDEX(Matrix!$C$5:$EV$304,0,$B56)&gt;0),--(INDEX(Matrix!$C$5:$EV$304,0,AI$3)&gt;0)))</f>
        <v>7</v>
      </c>
      <c r="AJ56" s="12" t="n">
        <f aca="false">IF(OR($A56="",AJ$4=""),"",SUMPRODUCT(--(INDEX(Matrix!$C$5:$EV$304,0,$B56)&gt;0),--(INDEX(Matrix!$C$5:$EV$304,0,AJ$3)&gt;0)))</f>
        <v>7</v>
      </c>
      <c r="AK56" s="12" t="n">
        <f aca="false">IF(OR($A56="",AK$4=""),"",SUMPRODUCT(--(INDEX(Matrix!$C$5:$EV$304,0,$B56)&gt;0),--(INDEX(Matrix!$C$5:$EV$304,0,AK$3)&gt;0)))</f>
        <v>12</v>
      </c>
      <c r="AL56" s="12" t="n">
        <f aca="false">IF(OR($A56="",AL$4=""),"",SUMPRODUCT(--(INDEX(Matrix!$C$5:$EV$304,0,$B56)&gt;0),--(INDEX(Matrix!$C$5:$EV$304,0,AL$3)&gt;0)))</f>
        <v>12</v>
      </c>
      <c r="AM56" s="12" t="n">
        <f aca="false">IF(OR($A56="",AM$4=""),"",SUMPRODUCT(--(INDEX(Matrix!$C$5:$EV$304,0,$B56)&gt;0),--(INDEX(Matrix!$C$5:$EV$304,0,AM$3)&gt;0)))</f>
        <v>3</v>
      </c>
      <c r="AN56" s="12" t="n">
        <f aca="false">IF(OR($A56="",AN$4=""),"",SUMPRODUCT(--(INDEX(Matrix!$C$5:$EV$304,0,$B56)&gt;0),--(INDEX(Matrix!$C$5:$EV$304,0,AN$3)&gt;0)))</f>
        <v>3</v>
      </c>
      <c r="AO56" s="12" t="n">
        <f aca="false">IF(OR($A56="",AO$4=""),"",SUMPRODUCT(--(INDEX(Matrix!$C$5:$EV$304,0,$B56)&gt;0),--(INDEX(Matrix!$C$5:$EV$304,0,AO$3)&gt;0)))</f>
        <v>1</v>
      </c>
      <c r="AP56" s="12" t="n">
        <f aca="false">IF(OR($A56="",AP$4=""),"",SUMPRODUCT(--(INDEX(Matrix!$C$5:$EV$304,0,$B56)&gt;0),--(INDEX(Matrix!$C$5:$EV$304,0,AP$3)&gt;0)))</f>
        <v>1</v>
      </c>
      <c r="AQ56" s="12" t="n">
        <f aca="false">IF(OR($A56="",AQ$4=""),"",SUMPRODUCT(--(INDEX(Matrix!$C$5:$EV$304,0,$B56)&gt;0),--(INDEX(Matrix!$C$5:$EV$304,0,AQ$3)&gt;0)))</f>
        <v>1</v>
      </c>
      <c r="AR56" s="12" t="n">
        <f aca="false">IF(OR($A56="",AR$4=""),"",SUMPRODUCT(--(INDEX(Matrix!$C$5:$EV$304,0,$B56)&gt;0),--(INDEX(Matrix!$C$5:$EV$304,0,AR$3)&gt;0)))</f>
        <v>1</v>
      </c>
      <c r="AS56" s="12" t="n">
        <f aca="false">IF(OR($A56="",AS$4=""),"",SUMPRODUCT(--(INDEX(Matrix!$C$5:$EV$304,0,$B56)&gt;0),--(INDEX(Matrix!$C$5:$EV$304,0,AS$3)&gt;0)))</f>
        <v>1</v>
      </c>
      <c r="AT56" s="12" t="n">
        <f aca="false">IF(OR($A56="",AT$4=""),"",SUMPRODUCT(--(INDEX(Matrix!$C$5:$EV$304,0,$B56)&gt;0),--(INDEX(Matrix!$C$5:$EV$304,0,AT$3)&gt;0)))</f>
        <v>1</v>
      </c>
      <c r="AU56" s="12" t="n">
        <f aca="false">IF(OR($A56="",AU$4=""),"",SUMPRODUCT(--(INDEX(Matrix!$C$5:$EV$304,0,$B56)&gt;0),--(INDEX(Matrix!$C$5:$EV$304,0,AU$3)&gt;0)))</f>
        <v>0</v>
      </c>
      <c r="AV56" s="12" t="n">
        <f aca="false">IF(OR($A56="",AV$4=""),"",SUMPRODUCT(--(INDEX(Matrix!$C$5:$EV$304,0,$B56)&gt;0),--(INDEX(Matrix!$C$5:$EV$304,0,AV$3)&gt;0)))</f>
        <v>8</v>
      </c>
      <c r="AW56" s="12" t="n">
        <f aca="false">IF(OR($A56="",AW$4=""),"",SUMPRODUCT(--(INDEX(Matrix!$C$5:$EV$304,0,$B56)&gt;0),--(INDEX(Matrix!$C$5:$EV$304,0,AW$3)&gt;0)))</f>
        <v>9</v>
      </c>
      <c r="AX56" s="12" t="n">
        <f aca="false">IF(OR($A56="",AX$4=""),"",SUMPRODUCT(--(INDEX(Matrix!$C$5:$EV$304,0,$B56)&gt;0),--(INDEX(Matrix!$C$5:$EV$304,0,AX$3)&gt;0)))</f>
        <v>9</v>
      </c>
      <c r="AY56" s="12" t="n">
        <f aca="false">IF(OR($A56="",AY$4=""),"",SUMPRODUCT(--(INDEX(Matrix!$C$5:$EV$304,0,$B56)&gt;0),--(INDEX(Matrix!$C$5:$EV$304,0,AY$3)&gt;0)))</f>
        <v>9</v>
      </c>
      <c r="AZ56" s="12" t="n">
        <f aca="false">IF(OR($A56="",AZ$4=""),"",SUMPRODUCT(--(INDEX(Matrix!$C$5:$EV$304,0,$B56)&gt;0),--(INDEX(Matrix!$C$5:$EV$304,0,AZ$3)&gt;0)))</f>
        <v>10</v>
      </c>
      <c r="BA56" s="12" t="n">
        <f aca="false">IF(OR($A56="",BA$4=""),"",SUMPRODUCT(--(INDEX(Matrix!$C$5:$EV$304,0,$B56)&gt;0),--(INDEX(Matrix!$C$5:$EV$304,0,BA$3)&gt;0)))</f>
        <v>10</v>
      </c>
      <c r="BB56" s="12" t="n">
        <f aca="false">IF(OR($A56="",BB$4=""),"",SUMPRODUCT(--(INDEX(Matrix!$C$5:$EV$304,0,$B56)&gt;0),--(INDEX(Matrix!$C$5:$EV$304,0,BB$3)&gt;0)))</f>
        <v>17</v>
      </c>
      <c r="BC56" s="12" t="n">
        <f aca="false">IF(OR($A56="",BC$4=""),"",SUMPRODUCT(--(INDEX(Matrix!$C$5:$EV$304,0,$B56)&gt;0),--(INDEX(Matrix!$C$5:$EV$304,0,BC$3)&gt;0)))</f>
        <v>15</v>
      </c>
      <c r="BD56" s="12" t="n">
        <f aca="false">IF(OR($A56="",BD$4=""),"",SUMPRODUCT(--(INDEX(Matrix!$C$5:$EV$304,0,$B56)&gt;0),--(INDEX(Matrix!$C$5:$EV$304,0,BD$3)&gt;0)))</f>
        <v>16</v>
      </c>
      <c r="BE56" s="12" t="n">
        <f aca="false">IF(OR($A56="",BE$4=""),"",SUMPRODUCT(--(INDEX(Matrix!$C$5:$EV$304,0,$B56)&gt;0),--(INDEX(Matrix!$C$5:$EV$304,0,BE$3)&gt;0)))</f>
        <v>16</v>
      </c>
      <c r="BF56" s="12" t="n">
        <f aca="false">IF(OR($A56="",BF$4=""),"",SUMPRODUCT(--(INDEX(Matrix!$C$5:$EV$304,0,$B56)&gt;0),--(INDEX(Matrix!$C$5:$EV$304,0,BF$3)&gt;0)))</f>
        <v>13</v>
      </c>
      <c r="BG56" s="12" t="n">
        <f aca="false">IF(OR($A56="",BG$4=""),"",SUMPRODUCT(--(INDEX(Matrix!$C$5:$EV$304,0,$B56)&gt;0),--(INDEX(Matrix!$C$5:$EV$304,0,BG$3)&gt;0)))</f>
        <v>13</v>
      </c>
      <c r="BH56" s="12" t="n">
        <f aca="false">IF(OR($A56="",BH$4=""),"",SUMPRODUCT(--(INDEX(Matrix!$C$5:$EV$304,0,$B56)&gt;0),--(INDEX(Matrix!$C$5:$EV$304,0,BH$3)&gt;0)))</f>
        <v>13</v>
      </c>
      <c r="BI56" s="12" t="n">
        <f aca="false">IF(OR($A56="",BI$4=""),"",SUMPRODUCT(--(INDEX(Matrix!$C$5:$EV$304,0,$B56)&gt;0),--(INDEX(Matrix!$C$5:$EV$304,0,BI$3)&gt;0)))</f>
        <v>13</v>
      </c>
      <c r="BJ56" s="12" t="n">
        <f aca="false">IF(OR($A56="",BJ$4=""),"",SUMPRODUCT(--(INDEX(Matrix!$C$5:$EV$304,0,$B56)&gt;0),--(INDEX(Matrix!$C$5:$EV$304,0,BJ$3)&gt;0)))</f>
        <v>0</v>
      </c>
      <c r="BK56" s="12" t="n">
        <f aca="false">IF(OR($A56="",BK$4=""),"",SUMPRODUCT(--(INDEX(Matrix!$C$5:$EV$304,0,$B56)&gt;0),--(INDEX(Matrix!$C$5:$EV$304,0,BK$3)&gt;0)))</f>
        <v>13</v>
      </c>
      <c r="BL56" s="12" t="n">
        <f aca="false">IF(OR($A56="",BL$4=""),"",SUMPRODUCT(--(INDEX(Matrix!$C$5:$EV$304,0,$B56)&gt;0),--(INDEX(Matrix!$C$5:$EV$304,0,BL$3)&gt;0)))</f>
        <v>13</v>
      </c>
      <c r="BM56" s="12" t="n">
        <f aca="false">IF(OR($A56="",BM$4=""),"",SUMPRODUCT(--(INDEX(Matrix!$C$5:$EV$304,0,$B56)&gt;0),--(INDEX(Matrix!$C$5:$EV$304,0,BM$3)&gt;0)))</f>
        <v>13</v>
      </c>
      <c r="BN56" s="12" t="n">
        <f aca="false">IF(OR($A56="",BN$4=""),"",SUMPRODUCT(--(INDEX(Matrix!$C$5:$EV$304,0,$B56)&gt;0),--(INDEX(Matrix!$C$5:$EV$304,0,BN$3)&gt;0)))</f>
        <v>9</v>
      </c>
      <c r="BO56" s="12" t="n">
        <f aca="false">IF(OR($A56="",BO$4=""),"",SUMPRODUCT(--(INDEX(Matrix!$C$5:$EV$304,0,$B56)&gt;0),--(INDEX(Matrix!$C$5:$EV$304,0,BO$3)&gt;0)))</f>
        <v>2</v>
      </c>
      <c r="BP56" s="12" t="n">
        <f aca="false">IF(OR($A56="",BP$4=""),"",SUMPRODUCT(--(INDEX(Matrix!$C$5:$EV$304,0,$B56)&gt;0),--(INDEX(Matrix!$C$5:$EV$304,0,BP$3)&gt;0)))</f>
        <v>0</v>
      </c>
      <c r="BQ56" s="12" t="n">
        <f aca="false">IF(OR($A56="",BQ$4=""),"",SUMPRODUCT(--(INDEX(Matrix!$C$5:$EV$304,0,$B56)&gt;0),--(INDEX(Matrix!$C$5:$EV$304,0,BQ$3)&gt;0)))</f>
        <v>0</v>
      </c>
      <c r="BR56" s="12" t="n">
        <f aca="false">IF(OR($A56="",BR$4=""),"",SUMPRODUCT(--(INDEX(Matrix!$C$5:$EV$304,0,$B56)&gt;0),--(INDEX(Matrix!$C$5:$EV$304,0,BR$3)&gt;0)))</f>
        <v>1</v>
      </c>
      <c r="BS56" s="12" t="n">
        <f aca="false">IF(OR($A56="",BS$4=""),"",SUMPRODUCT(--(INDEX(Matrix!$C$5:$EV$304,0,$B56)&gt;0),--(INDEX(Matrix!$C$5:$EV$304,0,BS$3)&gt;0)))</f>
        <v>1</v>
      </c>
      <c r="BT56" s="12" t="n">
        <f aca="false">IF(OR($A56="",BT$4=""),"",SUMPRODUCT(--(INDEX(Matrix!$C$5:$EV$304,0,$B56)&gt;0),--(INDEX(Matrix!$C$5:$EV$304,0,BT$3)&gt;0)))</f>
        <v>0</v>
      </c>
      <c r="BU56" s="12" t="n">
        <f aca="false">IF(OR($A56="",BU$4=""),"",SUMPRODUCT(--(INDEX(Matrix!$C$5:$EV$304,0,$B56)&gt;0),--(INDEX(Matrix!$C$5:$EV$304,0,BU$3)&gt;0)))</f>
        <v>2</v>
      </c>
      <c r="BV56" s="12" t="n">
        <f aca="false">IF(OR($A56="",BV$4=""),"",SUMPRODUCT(--(INDEX(Matrix!$C$5:$EV$304,0,$B56)&gt;0),--(INDEX(Matrix!$C$5:$EV$304,0,BV$3)&gt;0)))</f>
        <v>1</v>
      </c>
      <c r="BW56" s="12" t="n">
        <f aca="false">IF(OR($A56="",BW$4=""),"",SUMPRODUCT(--(INDEX(Matrix!$C$5:$EV$304,0,$B56)&gt;0),--(INDEX(Matrix!$C$5:$EV$304,0,BW$3)&gt;0)))</f>
        <v>2</v>
      </c>
      <c r="BX56" s="12" t="n">
        <f aca="false">IF(OR($A56="",BX$4=""),"",SUMPRODUCT(--(INDEX(Matrix!$C$5:$EV$304,0,$B56)&gt;0),--(INDEX(Matrix!$C$5:$EV$304,0,BX$3)&gt;0)))</f>
        <v>0</v>
      </c>
      <c r="BY56" s="12" t="n">
        <f aca="false">IF(OR($A56="",BY$4=""),"",SUMPRODUCT(--(INDEX(Matrix!$C$5:$EV$304,0,$B56)&gt;0),--(INDEX(Matrix!$C$5:$EV$304,0,BY$3)&gt;0)))</f>
        <v>2</v>
      </c>
      <c r="BZ56" s="12" t="n">
        <f aca="false">IF(OR($A56="",BZ$4=""),"",SUMPRODUCT(--(INDEX(Matrix!$C$5:$EV$304,0,$B56)&gt;0),--(INDEX(Matrix!$C$5:$EV$304,0,BZ$3)&gt;0)))</f>
        <v>2</v>
      </c>
      <c r="CA56" s="12" t="n">
        <f aca="false">IF(OR($A56="",CA$4=""),"",SUMPRODUCT(--(INDEX(Matrix!$C$5:$EV$304,0,$B56)&gt;0),--(INDEX(Matrix!$C$5:$EV$304,0,CA$3)&gt;0)))</f>
        <v>2</v>
      </c>
      <c r="CB56" s="12" t="n">
        <f aca="false">IF(OR($A56="",CB$4=""),"",SUMPRODUCT(--(INDEX(Matrix!$C$5:$EV$304,0,$B56)&gt;0),--(INDEX(Matrix!$C$5:$EV$304,0,CB$3)&gt;0)))</f>
        <v>0</v>
      </c>
      <c r="CC56" s="12" t="n">
        <f aca="false">IF(OR($A56="",CC$4=""),"",SUMPRODUCT(--(INDEX(Matrix!$C$5:$EV$304,0,$B56)&gt;0),--(INDEX(Matrix!$C$5:$EV$304,0,CC$3)&gt;0)))</f>
        <v>0</v>
      </c>
      <c r="CD56" s="12" t="n">
        <f aca="false">IF(OR($A56="",CD$4=""),"",SUMPRODUCT(--(INDEX(Matrix!$C$5:$EV$304,0,$B56)&gt;0),--(INDEX(Matrix!$C$5:$EV$304,0,CD$3)&gt;0)))</f>
        <v>8</v>
      </c>
      <c r="CE56" s="12" t="n">
        <f aca="false">IF(OR($A56="",CE$4=""),"",SUMPRODUCT(--(INDEX(Matrix!$C$5:$EV$304,0,$B56)&gt;0),--(INDEX(Matrix!$C$5:$EV$304,0,CE$3)&gt;0)))</f>
        <v>7</v>
      </c>
      <c r="CF56" s="12" t="n">
        <f aca="false">IF(OR($A56="",CF$4=""),"",SUMPRODUCT(--(INDEX(Matrix!$C$5:$EV$304,0,$B56)&gt;0),--(INDEX(Matrix!$C$5:$EV$304,0,CF$3)&gt;0)))</f>
        <v>2</v>
      </c>
      <c r="CG56" s="12" t="n">
        <f aca="false">IF(OR($A56="",CG$4=""),"",SUMPRODUCT(--(INDEX(Matrix!$C$5:$EV$304,0,$B56)&gt;0),--(INDEX(Matrix!$C$5:$EV$304,0,CG$3)&gt;0)))</f>
        <v>6</v>
      </c>
      <c r="CH56" s="12" t="n">
        <f aca="false">IF(OR($A56="",CH$4=""),"",SUMPRODUCT(--(INDEX(Matrix!$C$5:$EV$304,0,$B56)&gt;0),--(INDEX(Matrix!$C$5:$EV$304,0,CH$3)&gt;0)))</f>
        <v>2</v>
      </c>
      <c r="CI56" s="12" t="n">
        <f aca="false">IF(OR($A56="",CI$4=""),"",SUMPRODUCT(--(INDEX(Matrix!$C$5:$EV$304,0,$B56)&gt;0),--(INDEX(Matrix!$C$5:$EV$304,0,CI$3)&gt;0)))</f>
        <v>9</v>
      </c>
      <c r="CJ56" s="12" t="n">
        <f aca="false">IF(OR($A56="",CJ$4=""),"",SUMPRODUCT(--(INDEX(Matrix!$C$5:$EV$304,0,$B56)&gt;0),--(INDEX(Matrix!$C$5:$EV$304,0,CJ$3)&gt;0)))</f>
        <v>4</v>
      </c>
      <c r="CK56" s="12" t="n">
        <f aca="false">IF(OR($A56="",CK$4=""),"",SUMPRODUCT(--(INDEX(Matrix!$C$5:$EV$304,0,$B56)&gt;0),--(INDEX(Matrix!$C$5:$EV$304,0,CK$3)&gt;0)))</f>
        <v>9</v>
      </c>
      <c r="CL56" s="12" t="n">
        <f aca="false">IF(OR($A56="",CL$4=""),"",SUMPRODUCT(--(INDEX(Matrix!$C$5:$EV$304,0,$B56)&gt;0),--(INDEX(Matrix!$C$5:$EV$304,0,CL$3)&gt;0)))</f>
        <v>4</v>
      </c>
      <c r="CM56" s="12" t="n">
        <f aca="false">IF(OR($A56="",CM$4=""),"",SUMPRODUCT(--(INDEX(Matrix!$C$5:$EV$304,0,$B56)&gt;0),--(INDEX(Matrix!$C$5:$EV$304,0,CM$3)&gt;0)))</f>
        <v>9</v>
      </c>
      <c r="CN56" s="12" t="n">
        <f aca="false">IF(OR($A56="",CN$4=""),"",SUMPRODUCT(--(INDEX(Matrix!$C$5:$EV$304,0,$B56)&gt;0),--(INDEX(Matrix!$C$5:$EV$304,0,CN$3)&gt;0)))</f>
        <v>8</v>
      </c>
      <c r="CO56" s="12" t="n">
        <f aca="false">IF(OR($A56="",CO$4=""),"",SUMPRODUCT(--(INDEX(Matrix!$C$5:$EV$304,0,$B56)&gt;0),--(INDEX(Matrix!$C$5:$EV$304,0,CO$3)&gt;0)))</f>
        <v>8</v>
      </c>
      <c r="CP56" s="12" t="n">
        <f aca="false">IF(OR($A56="",CP$4=""),"",SUMPRODUCT(--(INDEX(Matrix!$C$5:$EV$304,0,$B56)&gt;0),--(INDEX(Matrix!$C$5:$EV$304,0,CP$3)&gt;0)))</f>
        <v>7</v>
      </c>
      <c r="CQ56" s="12" t="n">
        <f aca="false">IF(OR($A56="",CQ$4=""),"",SUMPRODUCT(--(INDEX(Matrix!$C$5:$EV$304,0,$B56)&gt;0),--(INDEX(Matrix!$C$5:$EV$304,0,CQ$3)&gt;0)))</f>
        <v>7</v>
      </c>
      <c r="CR56" s="12" t="n">
        <f aca="false">IF(OR($A56="",CR$4=""),"",SUMPRODUCT(--(INDEX(Matrix!$C$5:$EV$304,0,$B56)&gt;0),--(INDEX(Matrix!$C$5:$EV$304,0,CR$3)&gt;0)))</f>
        <v>9</v>
      </c>
      <c r="CS56" s="12" t="n">
        <f aca="false">IF(OR($A56="",CS$4=""),"",SUMPRODUCT(--(INDEX(Matrix!$C$5:$EV$304,0,$B56)&gt;0),--(INDEX(Matrix!$C$5:$EV$304,0,CS$3)&gt;0)))</f>
        <v>9</v>
      </c>
      <c r="CT56" s="12" t="n">
        <f aca="false">IF(OR($A56="",CT$4=""),"",SUMPRODUCT(--(INDEX(Matrix!$C$5:$EV$304,0,$B56)&gt;0),--(INDEX(Matrix!$C$5:$EV$304,0,CT$3)&gt;0)))</f>
        <v>9</v>
      </c>
      <c r="CU56" s="12" t="n">
        <f aca="false">IF(OR($A56="",CU$4=""),"",SUMPRODUCT(--(INDEX(Matrix!$C$5:$EV$304,0,$B56)&gt;0),--(INDEX(Matrix!$C$5:$EV$304,0,CU$3)&gt;0)))</f>
        <v>8</v>
      </c>
      <c r="CV56" s="12" t="n">
        <f aca="false">IF(OR($A56="",CV$4=""),"",SUMPRODUCT(--(INDEX(Matrix!$C$5:$EV$304,0,$B56)&gt;0),--(INDEX(Matrix!$C$5:$EV$304,0,CV$3)&gt;0)))</f>
        <v>9</v>
      </c>
      <c r="CW56" s="12" t="n">
        <f aca="false">IF(OR($A56="",CW$4=""),"",SUMPRODUCT(--(INDEX(Matrix!$C$5:$EV$304,0,$B56)&gt;0),--(INDEX(Matrix!$C$5:$EV$304,0,CW$3)&gt;0)))</f>
        <v>6</v>
      </c>
      <c r="CX56" s="12" t="n">
        <f aca="false">IF(OR($A56="",CX$4=""),"",SUMPRODUCT(--(INDEX(Matrix!$C$5:$EV$304,0,$B56)&gt;0),--(INDEX(Matrix!$C$5:$EV$304,0,CX$3)&gt;0)))</f>
        <v>8</v>
      </c>
      <c r="CY56" s="12" t="n">
        <f aca="false">IF(OR($A56="",CY$4=""),"",SUMPRODUCT(--(INDEX(Matrix!$C$5:$EV$304,0,$B56)&gt;0),--(INDEX(Matrix!$C$5:$EV$304,0,CY$3)&gt;0)))</f>
        <v>8</v>
      </c>
      <c r="CZ56" s="12" t="n">
        <f aca="false">IF(OR($A56="",CZ$4=""),"",SUMPRODUCT(--(INDEX(Matrix!$C$5:$EV$304,0,$B56)&gt;0),--(INDEX(Matrix!$C$5:$EV$304,0,CZ$3)&gt;0)))</f>
        <v>0</v>
      </c>
      <c r="DA56" s="12" t="n">
        <f aca="false">IF(OR($A56="",DA$4=""),"",SUMPRODUCT(--(INDEX(Matrix!$C$5:$EV$304,0,$B56)&gt;0),--(INDEX(Matrix!$C$5:$EV$304,0,DA$3)&gt;0)))</f>
        <v>8</v>
      </c>
      <c r="DB56" s="12" t="n">
        <f aca="false">IF(OR($A56="",DB$4=""),"",SUMPRODUCT(--(INDEX(Matrix!$C$5:$EV$304,0,$B56)&gt;0),--(INDEX(Matrix!$C$5:$EV$304,0,DB$3)&gt;0)))</f>
        <v>0</v>
      </c>
      <c r="DC56" s="12" t="n">
        <f aca="false">IF(OR($A56="",DC$4=""),"",SUMPRODUCT(--(INDEX(Matrix!$C$5:$EV$304,0,$B56)&gt;0),--(INDEX(Matrix!$C$5:$EV$304,0,DC$3)&gt;0)))</f>
        <v>0</v>
      </c>
      <c r="DD56" s="12" t="n">
        <f aca="false">IF(OR($A56="",DD$4=""),"",SUMPRODUCT(--(INDEX(Matrix!$C$5:$EV$304,0,$B56)&gt;0),--(INDEX(Matrix!$C$5:$EV$304,0,DD$3)&gt;0)))</f>
        <v>6</v>
      </c>
      <c r="DE56" s="12" t="str">
        <f aca="false">IF(OR($A56="",DE$4=""),"",SUMPRODUCT(--(INDEX(Matrix!$C$5:$EV$304,0,$B56)&gt;0),--(INDEX(Matrix!$C$5:$EV$304,0,DE$3)&gt;0)))</f>
        <v/>
      </c>
      <c r="DF56" s="12" t="str">
        <f aca="false">IF(OR($A56="",DF$4=""),"",SUMPRODUCT(--(INDEX(Matrix!$C$5:$EV$304,0,$B56)&gt;0),--(INDEX(Matrix!$C$5:$EV$304,0,DF$3)&gt;0)))</f>
        <v/>
      </c>
      <c r="DG56" s="12" t="str">
        <f aca="false">IF(OR($A56="",DG$4=""),"",SUMPRODUCT(--(INDEX(Matrix!$C$5:$EV$304,0,$B56)&gt;0),--(INDEX(Matrix!$C$5:$EV$304,0,DG$3)&gt;0)))</f>
        <v/>
      </c>
      <c r="DH56" s="12" t="str">
        <f aca="false">IF(OR($A56="",DH$4=""),"",SUMPRODUCT(--(INDEX(Matrix!$C$5:$EV$304,0,$B56)&gt;0),--(INDEX(Matrix!$C$5:$EV$304,0,DH$3)&gt;0)))</f>
        <v/>
      </c>
      <c r="DI56" s="12" t="str">
        <f aca="false">IF(OR($A56="",DI$4=""),"",SUMPRODUCT(--(INDEX(Matrix!$C$5:$EV$304,0,$B56)&gt;0),--(INDEX(Matrix!$C$5:$EV$304,0,DI$3)&gt;0)))</f>
        <v/>
      </c>
      <c r="DJ56" s="12" t="str">
        <f aca="false">IF(OR($A56="",DJ$4=""),"",SUMPRODUCT(--(INDEX(Matrix!$C$5:$EV$304,0,$B56)&gt;0),--(INDEX(Matrix!$C$5:$EV$304,0,DJ$3)&gt;0)))</f>
        <v/>
      </c>
      <c r="DK56" s="12" t="str">
        <f aca="false">IF(OR($A56="",DK$4=""),"",SUMPRODUCT(--(INDEX(Matrix!$C$5:$EV$304,0,$B56)&gt;0),--(INDEX(Matrix!$C$5:$EV$304,0,DK$3)&gt;0)))</f>
        <v/>
      </c>
      <c r="DL56" s="12" t="str">
        <f aca="false">IF(OR($A56="",DL$4=""),"",SUMPRODUCT(--(INDEX(Matrix!$C$5:$EV$304,0,$B56)&gt;0),--(INDEX(Matrix!$C$5:$EV$304,0,DL$3)&gt;0)))</f>
        <v/>
      </c>
      <c r="DM56" s="12" t="str">
        <f aca="false">IF(OR($A56="",DM$4=""),"",SUMPRODUCT(--(INDEX(Matrix!$C$5:$EV$304,0,$B56)&gt;0),--(INDEX(Matrix!$C$5:$EV$304,0,DM$3)&gt;0)))</f>
        <v/>
      </c>
      <c r="DN56" s="12" t="str">
        <f aca="false">IF(OR($A56="",DN$4=""),"",SUMPRODUCT(--(INDEX(Matrix!$C$5:$EV$304,0,$B56)&gt;0),--(INDEX(Matrix!$C$5:$EV$304,0,DN$3)&gt;0)))</f>
        <v/>
      </c>
      <c r="DO56" s="12" t="str">
        <f aca="false">IF(OR($A56="",DO$4=""),"",SUMPRODUCT(--(INDEX(Matrix!$C$5:$EV$304,0,$B56)&gt;0),--(INDEX(Matrix!$C$5:$EV$304,0,DO$3)&gt;0)))</f>
        <v/>
      </c>
      <c r="DP56" s="12" t="str">
        <f aca="false">IF(OR($A56="",DP$4=""),"",SUMPRODUCT(--(INDEX(Matrix!$C$5:$EV$304,0,$B56)&gt;0),--(INDEX(Matrix!$C$5:$EV$304,0,DP$3)&gt;0)))</f>
        <v/>
      </c>
      <c r="DQ56" s="12" t="str">
        <f aca="false">IF(OR($A56="",DQ$4=""),"",SUMPRODUCT(--(INDEX(Matrix!$C$5:$EV$304,0,$B56)&gt;0),--(INDEX(Matrix!$C$5:$EV$304,0,DQ$3)&gt;0)))</f>
        <v/>
      </c>
      <c r="DR56" s="12" t="str">
        <f aca="false">IF(OR($A56="",DR$4=""),"",SUMPRODUCT(--(INDEX(Matrix!$C$5:$EV$304,0,$B56)&gt;0),--(INDEX(Matrix!$C$5:$EV$304,0,DR$3)&gt;0)))</f>
        <v/>
      </c>
      <c r="DS56" s="12" t="str">
        <f aca="false">IF(OR($A56="",DS$4=""),"",SUMPRODUCT(--(INDEX(Matrix!$C$5:$EV$304,0,$B56)&gt;0),--(INDEX(Matrix!$C$5:$EV$304,0,DS$3)&gt;0)))</f>
        <v/>
      </c>
      <c r="DT56" s="12" t="str">
        <f aca="false">IF(OR($A56="",DT$4=""),"",SUMPRODUCT(--(INDEX(Matrix!$C$5:$EV$304,0,$B56)&gt;0),--(INDEX(Matrix!$C$5:$EV$304,0,DT$3)&gt;0)))</f>
        <v/>
      </c>
      <c r="DU56" s="12" t="str">
        <f aca="false">IF(OR($A56="",DU$4=""),"",SUMPRODUCT(--(INDEX(Matrix!$C$5:$EV$304,0,$B56)&gt;0),--(INDEX(Matrix!$C$5:$EV$304,0,DU$3)&gt;0)))</f>
        <v/>
      </c>
      <c r="DV56" s="12" t="str">
        <f aca="false">IF(OR($A56="",DV$4=""),"",SUMPRODUCT(--(INDEX(Matrix!$C$5:$EV$304,0,$B56)&gt;0),--(INDEX(Matrix!$C$5:$EV$304,0,DV$3)&gt;0)))</f>
        <v/>
      </c>
      <c r="DW56" s="12" t="str">
        <f aca="false">IF(OR($A56="",DW$4=""),"",SUMPRODUCT(--(INDEX(Matrix!$C$5:$EV$304,0,$B56)&gt;0),--(INDEX(Matrix!$C$5:$EV$304,0,DW$3)&gt;0)))</f>
        <v/>
      </c>
      <c r="DX56" s="12" t="str">
        <f aca="false">IF(OR($A56="",DX$4=""),"",SUMPRODUCT(--(INDEX(Matrix!$C$5:$EV$304,0,$B56)&gt;0),--(INDEX(Matrix!$C$5:$EV$304,0,DX$3)&gt;0)))</f>
        <v/>
      </c>
      <c r="DY56" s="12" t="str">
        <f aca="false">IF(OR($A56="",DY$4=""),"",SUMPRODUCT(--(INDEX(Matrix!$C$5:$EV$304,0,$B56)&gt;0),--(INDEX(Matrix!$C$5:$EV$304,0,DY$3)&gt;0)))</f>
        <v/>
      </c>
      <c r="DZ56" s="12" t="str">
        <f aca="false">IF(OR($A56="",DZ$4=""),"",SUMPRODUCT(--(INDEX(Matrix!$C$5:$EV$304,0,$B56)&gt;0),--(INDEX(Matrix!$C$5:$EV$304,0,DZ$3)&gt;0)))</f>
        <v/>
      </c>
      <c r="EA56" s="12" t="str">
        <f aca="false">IF(OR($A56="",EA$4=""),"",SUMPRODUCT(--(INDEX(Matrix!$C$5:$EV$304,0,$B56)&gt;0),--(INDEX(Matrix!$C$5:$EV$304,0,EA$3)&gt;0)))</f>
        <v/>
      </c>
      <c r="EB56" s="12" t="str">
        <f aca="false">IF(OR($A56="",EB$4=""),"",SUMPRODUCT(--(INDEX(Matrix!$C$5:$EV$304,0,$B56)&gt;0),--(INDEX(Matrix!$C$5:$EV$304,0,EB$3)&gt;0)))</f>
        <v/>
      </c>
      <c r="EC56" s="12" t="str">
        <f aca="false">IF(OR($A56="",EC$4=""),"",SUMPRODUCT(--(INDEX(Matrix!$C$5:$EV$304,0,$B56)&gt;0),--(INDEX(Matrix!$C$5:$EV$304,0,EC$3)&gt;0)))</f>
        <v/>
      </c>
      <c r="ED56" s="12" t="str">
        <f aca="false">IF(OR($A56="",ED$4=""),"",SUMPRODUCT(--(INDEX(Matrix!$C$5:$EV$304,0,$B56)&gt;0),--(INDEX(Matrix!$C$5:$EV$304,0,ED$3)&gt;0)))</f>
        <v/>
      </c>
      <c r="EE56" s="12" t="str">
        <f aca="false">IF(OR($A56="",EE$4=""),"",SUMPRODUCT(--(INDEX(Matrix!$C$5:$EV$304,0,$B56)&gt;0),--(INDEX(Matrix!$C$5:$EV$304,0,EE$3)&gt;0)))</f>
        <v/>
      </c>
      <c r="EF56" s="12" t="str">
        <f aca="false">IF(OR($A56="",EF$4=""),"",SUMPRODUCT(--(INDEX(Matrix!$C$5:$EV$304,0,$B56)&gt;0),--(INDEX(Matrix!$C$5:$EV$304,0,EF$3)&gt;0)))</f>
        <v/>
      </c>
      <c r="EG56" s="12" t="str">
        <f aca="false">IF(OR($A56="",EG$4=""),"",SUMPRODUCT(--(INDEX(Matrix!$C$5:$EV$304,0,$B56)&gt;0),--(INDEX(Matrix!$C$5:$EV$304,0,EG$3)&gt;0)))</f>
        <v/>
      </c>
      <c r="EH56" s="12" t="str">
        <f aca="false">IF(OR($A56="",EH$4=""),"",SUMPRODUCT(--(INDEX(Matrix!$C$5:$EV$304,0,$B56)&gt;0),--(INDEX(Matrix!$C$5:$EV$304,0,EH$3)&gt;0)))</f>
        <v/>
      </c>
      <c r="EI56" s="12" t="str">
        <f aca="false">IF(OR($A56="",EI$4=""),"",SUMPRODUCT(--(INDEX(Matrix!$C$5:$EV$304,0,$B56)&gt;0),--(INDEX(Matrix!$C$5:$EV$304,0,EI$3)&gt;0)))</f>
        <v/>
      </c>
      <c r="EJ56" s="12" t="str">
        <f aca="false">IF(OR($A56="",EJ$4=""),"",SUMPRODUCT(--(INDEX(Matrix!$C$5:$EV$304,0,$B56)&gt;0),--(INDEX(Matrix!$C$5:$EV$304,0,EJ$3)&gt;0)))</f>
        <v/>
      </c>
      <c r="EK56" s="12" t="str">
        <f aca="false">IF(OR($A56="",EK$4=""),"",SUMPRODUCT(--(INDEX(Matrix!$C$5:$EV$304,0,$B56)&gt;0),--(INDEX(Matrix!$C$5:$EV$304,0,EK$3)&gt;0)))</f>
        <v/>
      </c>
      <c r="EL56" s="12" t="str">
        <f aca="false">IF(OR($A56="",EL$4=""),"",SUMPRODUCT(--(INDEX(Matrix!$C$5:$EV$304,0,$B56)&gt;0),--(INDEX(Matrix!$C$5:$EV$304,0,EL$3)&gt;0)))</f>
        <v/>
      </c>
      <c r="EM56" s="12" t="str">
        <f aca="false">IF(OR($A56="",EM$4=""),"",SUMPRODUCT(--(INDEX(Matrix!$C$5:$EV$304,0,$B56)&gt;0),--(INDEX(Matrix!$C$5:$EV$304,0,EM$3)&gt;0)))</f>
        <v/>
      </c>
      <c r="EN56" s="12" t="str">
        <f aca="false">IF(OR($A56="",EN$4=""),"",SUMPRODUCT(--(INDEX(Matrix!$C$5:$EV$304,0,$B56)&gt;0),--(INDEX(Matrix!$C$5:$EV$304,0,EN$3)&gt;0)))</f>
        <v/>
      </c>
      <c r="EO56" s="12" t="str">
        <f aca="false">IF(OR($A56="",EO$4=""),"",SUMPRODUCT(--(INDEX(Matrix!$C$5:$EV$304,0,$B56)&gt;0),--(INDEX(Matrix!$C$5:$EV$304,0,EO$3)&gt;0)))</f>
        <v/>
      </c>
      <c r="EP56" s="12" t="str">
        <f aca="false">IF(OR($A56="",EP$4=""),"",SUMPRODUCT(--(INDEX(Matrix!$C$5:$EV$304,0,$B56)&gt;0),--(INDEX(Matrix!$C$5:$EV$304,0,EP$3)&gt;0)))</f>
        <v/>
      </c>
      <c r="EQ56" s="12" t="str">
        <f aca="false">IF(OR($A56="",EQ$4=""),"",SUMPRODUCT(--(INDEX(Matrix!$C$5:$EV$304,0,$B56)&gt;0),--(INDEX(Matrix!$C$5:$EV$304,0,EQ$3)&gt;0)))</f>
        <v/>
      </c>
      <c r="ER56" s="12" t="str">
        <f aca="false">IF(OR($A56="",ER$4=""),"",SUMPRODUCT(--(INDEX(Matrix!$C$5:$EV$304,0,$B56)&gt;0),--(INDEX(Matrix!$C$5:$EV$304,0,ER$3)&gt;0)))</f>
        <v/>
      </c>
      <c r="ES56" s="12" t="str">
        <f aca="false">IF(OR($A56="",ES$4=""),"",SUMPRODUCT(--(INDEX(Matrix!$C$5:$EV$304,0,$B56)&gt;0),--(INDEX(Matrix!$C$5:$EV$304,0,ES$3)&gt;0)))</f>
        <v/>
      </c>
      <c r="ET56" s="12" t="str">
        <f aca="false">IF(OR($A56="",ET$4=""),"",SUMPRODUCT(--(INDEX(Matrix!$C$5:$EV$304,0,$B56)&gt;0),--(INDEX(Matrix!$C$5:$EV$304,0,ET$3)&gt;0)))</f>
        <v/>
      </c>
      <c r="EU56" s="12" t="str">
        <f aca="false">IF(OR($A56="",EU$4=""),"",SUMPRODUCT(--(INDEX(Matrix!$C$5:$EV$304,0,$B56)&gt;0),--(INDEX(Matrix!$C$5:$EV$304,0,EU$3)&gt;0)))</f>
        <v/>
      </c>
      <c r="EV56" s="12" t="str">
        <f aca="false">IF(OR($A56="",EV$4=""),"",SUMPRODUCT(--(INDEX(Matrix!$C$5:$EV$304,0,$B56)&gt;0),--(INDEX(Matrix!$C$5:$EV$304,0,EV$3)&gt;0)))</f>
        <v/>
      </c>
    </row>
    <row r="57" customFormat="false" ht="15" hidden="false" customHeight="false" outlineLevel="0" collapsed="false">
      <c r="A57" s="6" t="str">
        <f aca="false">IF(INDEX(Products!$A$2:$A$151,$B57)="","",INDEX(Products!$A$2:$A$151,$B57))</f>
        <v>TRILEMO ER 10-5-1000</v>
      </c>
      <c r="B57" s="23" t="n">
        <v>53</v>
      </c>
      <c r="C57" s="12" t="n">
        <f aca="false">IF(OR($A57="",C$4=""),"",SUMPRODUCT(--(INDEX(Matrix!$C$5:$EV$304,0,$B57)&gt;0),--(INDEX(Matrix!$C$5:$EV$304,0,C$3)&gt;0)))</f>
        <v>8</v>
      </c>
      <c r="D57" s="12" t="n">
        <f aca="false">IF(OR($A57="",D$4=""),"",SUMPRODUCT(--(INDEX(Matrix!$C$5:$EV$304,0,$B57)&gt;0),--(INDEX(Matrix!$C$5:$EV$304,0,D$3)&gt;0)))</f>
        <v>8</v>
      </c>
      <c r="E57" s="12" t="n">
        <f aca="false">IF(OR($A57="",E$4=""),"",SUMPRODUCT(--(INDEX(Matrix!$C$5:$EV$304,0,$B57)&gt;0),--(INDEX(Matrix!$C$5:$EV$304,0,E$3)&gt;0)))</f>
        <v>8</v>
      </c>
      <c r="F57" s="12" t="n">
        <f aca="false">IF(OR($A57="",F$4=""),"",SUMPRODUCT(--(INDEX(Matrix!$C$5:$EV$304,0,$B57)&gt;0),--(INDEX(Matrix!$C$5:$EV$304,0,F$3)&gt;0)))</f>
        <v>10</v>
      </c>
      <c r="G57" s="12" t="n">
        <f aca="false">IF(OR($A57="",G$4=""),"",SUMPRODUCT(--(INDEX(Matrix!$C$5:$EV$304,0,$B57)&gt;0),--(INDEX(Matrix!$C$5:$EV$304,0,G$3)&gt;0)))</f>
        <v>10</v>
      </c>
      <c r="H57" s="12" t="n">
        <f aca="false">IF(OR($A57="",H$4=""),"",SUMPRODUCT(--(INDEX(Matrix!$C$5:$EV$304,0,$B57)&gt;0),--(INDEX(Matrix!$C$5:$EV$304,0,H$3)&gt;0)))</f>
        <v>10</v>
      </c>
      <c r="I57" s="12" t="n">
        <f aca="false">IF(OR($A57="",I$4=""),"",SUMPRODUCT(--(INDEX(Matrix!$C$5:$EV$304,0,$B57)&gt;0),--(INDEX(Matrix!$C$5:$EV$304,0,I$3)&gt;0)))</f>
        <v>7</v>
      </c>
      <c r="J57" s="12" t="n">
        <f aca="false">IF(OR($A57="",J$4=""),"",SUMPRODUCT(--(INDEX(Matrix!$C$5:$EV$304,0,$B57)&gt;0),--(INDEX(Matrix!$C$5:$EV$304,0,J$3)&gt;0)))</f>
        <v>7</v>
      </c>
      <c r="K57" s="12" t="n">
        <f aca="false">IF(OR($A57="",K$4=""),"",SUMPRODUCT(--(INDEX(Matrix!$C$5:$EV$304,0,$B57)&gt;0),--(INDEX(Matrix!$C$5:$EV$304,0,K$3)&gt;0)))</f>
        <v>6</v>
      </c>
      <c r="L57" s="12" t="n">
        <f aca="false">IF(OR($A57="",L$4=""),"",SUMPRODUCT(--(INDEX(Matrix!$C$5:$EV$304,0,$B57)&gt;0),--(INDEX(Matrix!$C$5:$EV$304,0,L$3)&gt;0)))</f>
        <v>6</v>
      </c>
      <c r="M57" s="12" t="n">
        <f aca="false">IF(OR($A57="",M$4=""),"",SUMPRODUCT(--(INDEX(Matrix!$C$5:$EV$304,0,$B57)&gt;0),--(INDEX(Matrix!$C$5:$EV$304,0,M$3)&gt;0)))</f>
        <v>6</v>
      </c>
      <c r="N57" s="12" t="n">
        <f aca="false">IF(OR($A57="",N$4=""),"",SUMPRODUCT(--(INDEX(Matrix!$C$5:$EV$304,0,$B57)&gt;0),--(INDEX(Matrix!$C$5:$EV$304,0,N$3)&gt;0)))</f>
        <v>6</v>
      </c>
      <c r="O57" s="12" t="n">
        <f aca="false">IF(OR($A57="",O$4=""),"",SUMPRODUCT(--(INDEX(Matrix!$C$5:$EV$304,0,$B57)&gt;0),--(INDEX(Matrix!$C$5:$EV$304,0,O$3)&gt;0)))</f>
        <v>7</v>
      </c>
      <c r="P57" s="12" t="n">
        <f aca="false">IF(OR($A57="",P$4=""),"",SUMPRODUCT(--(INDEX(Matrix!$C$5:$EV$304,0,$B57)&gt;0),--(INDEX(Matrix!$C$5:$EV$304,0,P$3)&gt;0)))</f>
        <v>6</v>
      </c>
      <c r="Q57" s="12" t="n">
        <f aca="false">IF(OR($A57="",Q$4=""),"",SUMPRODUCT(--(INDEX(Matrix!$C$5:$EV$304,0,$B57)&gt;0),--(INDEX(Matrix!$C$5:$EV$304,0,Q$3)&gt;0)))</f>
        <v>7</v>
      </c>
      <c r="R57" s="12" t="n">
        <f aca="false">IF(OR($A57="",R$4=""),"",SUMPRODUCT(--(INDEX(Matrix!$C$5:$EV$304,0,$B57)&gt;0),--(INDEX(Matrix!$C$5:$EV$304,0,R$3)&gt;0)))</f>
        <v>6</v>
      </c>
      <c r="S57" s="12" t="n">
        <f aca="false">IF(OR($A57="",S$4=""),"",SUMPRODUCT(--(INDEX(Matrix!$C$5:$EV$304,0,$B57)&gt;0),--(INDEX(Matrix!$C$5:$EV$304,0,S$3)&gt;0)))</f>
        <v>6</v>
      </c>
      <c r="T57" s="12" t="n">
        <f aca="false">IF(OR($A57="",T$4=""),"",SUMPRODUCT(--(INDEX(Matrix!$C$5:$EV$304,0,$B57)&gt;0),--(INDEX(Matrix!$C$5:$EV$304,0,T$3)&gt;0)))</f>
        <v>6</v>
      </c>
      <c r="U57" s="12" t="n">
        <f aca="false">IF(OR($A57="",U$4=""),"",SUMPRODUCT(--(INDEX(Matrix!$C$5:$EV$304,0,$B57)&gt;0),--(INDEX(Matrix!$C$5:$EV$304,0,U$3)&gt;0)))</f>
        <v>0</v>
      </c>
      <c r="V57" s="12" t="n">
        <f aca="false">IF(OR($A57="",V$4=""),"",SUMPRODUCT(--(INDEX(Matrix!$C$5:$EV$304,0,$B57)&gt;0),--(INDEX(Matrix!$C$5:$EV$304,0,V$3)&gt;0)))</f>
        <v>0</v>
      </c>
      <c r="W57" s="12" t="n">
        <f aca="false">IF(OR($A57="",W$4=""),"",SUMPRODUCT(--(INDEX(Matrix!$C$5:$EV$304,0,$B57)&gt;0),--(INDEX(Matrix!$C$5:$EV$304,0,W$3)&gt;0)))</f>
        <v>7</v>
      </c>
      <c r="X57" s="12" t="n">
        <f aca="false">IF(OR($A57="",X$4=""),"",SUMPRODUCT(--(INDEX(Matrix!$C$5:$EV$304,0,$B57)&gt;0),--(INDEX(Matrix!$C$5:$EV$304,0,X$3)&gt;0)))</f>
        <v>7</v>
      </c>
      <c r="Y57" s="12" t="n">
        <f aca="false">IF(OR($A57="",Y$4=""),"",SUMPRODUCT(--(INDEX(Matrix!$C$5:$EV$304,0,$B57)&gt;0),--(INDEX(Matrix!$C$5:$EV$304,0,Y$3)&gt;0)))</f>
        <v>8</v>
      </c>
      <c r="Z57" s="12" t="n">
        <f aca="false">IF(OR($A57="",Z$4=""),"",SUMPRODUCT(--(INDEX(Matrix!$C$5:$EV$304,0,$B57)&gt;0),--(INDEX(Matrix!$C$5:$EV$304,0,Z$3)&gt;0)))</f>
        <v>7</v>
      </c>
      <c r="AA57" s="12" t="n">
        <f aca="false">IF(OR($A57="",AA$4=""),"",SUMPRODUCT(--(INDEX(Matrix!$C$5:$EV$304,0,$B57)&gt;0),--(INDEX(Matrix!$C$5:$EV$304,0,AA$3)&gt;0)))</f>
        <v>9</v>
      </c>
      <c r="AB57" s="12" t="n">
        <f aca="false">IF(OR($A57="",AB$4=""),"",SUMPRODUCT(--(INDEX(Matrix!$C$5:$EV$304,0,$B57)&gt;0),--(INDEX(Matrix!$C$5:$EV$304,0,AB$3)&gt;0)))</f>
        <v>2</v>
      </c>
      <c r="AC57" s="12" t="n">
        <f aca="false">IF(OR($A57="",AC$4=""),"",SUMPRODUCT(--(INDEX(Matrix!$C$5:$EV$304,0,$B57)&gt;0),--(INDEX(Matrix!$C$5:$EV$304,0,AC$3)&gt;0)))</f>
        <v>2</v>
      </c>
      <c r="AD57" s="12" t="n">
        <f aca="false">IF(OR($A57="",AD$4=""),"",SUMPRODUCT(--(INDEX(Matrix!$C$5:$EV$304,0,$B57)&gt;0),--(INDEX(Matrix!$C$5:$EV$304,0,AD$3)&gt;0)))</f>
        <v>0</v>
      </c>
      <c r="AE57" s="12" t="n">
        <f aca="false">IF(OR($A57="",AE$4=""),"",SUMPRODUCT(--(INDEX(Matrix!$C$5:$EV$304,0,$B57)&gt;0),--(INDEX(Matrix!$C$5:$EV$304,0,AE$3)&gt;0)))</f>
        <v>7</v>
      </c>
      <c r="AF57" s="12" t="n">
        <f aca="false">IF(OR($A57="",AF$4=""),"",SUMPRODUCT(--(INDEX(Matrix!$C$5:$EV$304,0,$B57)&gt;0),--(INDEX(Matrix!$C$5:$EV$304,0,AF$3)&gt;0)))</f>
        <v>7</v>
      </c>
      <c r="AG57" s="12" t="n">
        <f aca="false">IF(OR($A57="",AG$4=""),"",SUMPRODUCT(--(INDEX(Matrix!$C$5:$EV$304,0,$B57)&gt;0),--(INDEX(Matrix!$C$5:$EV$304,0,AG$3)&gt;0)))</f>
        <v>7</v>
      </c>
      <c r="AH57" s="12" t="n">
        <f aca="false">IF(OR($A57="",AH$4=""),"",SUMPRODUCT(--(INDEX(Matrix!$C$5:$EV$304,0,$B57)&gt;0),--(INDEX(Matrix!$C$5:$EV$304,0,AH$3)&gt;0)))</f>
        <v>10</v>
      </c>
      <c r="AI57" s="12" t="n">
        <f aca="false">IF(OR($A57="",AI$4=""),"",SUMPRODUCT(--(INDEX(Matrix!$C$5:$EV$304,0,$B57)&gt;0),--(INDEX(Matrix!$C$5:$EV$304,0,AI$3)&gt;0)))</f>
        <v>7</v>
      </c>
      <c r="AJ57" s="12" t="n">
        <f aca="false">IF(OR($A57="",AJ$4=""),"",SUMPRODUCT(--(INDEX(Matrix!$C$5:$EV$304,0,$B57)&gt;0),--(INDEX(Matrix!$C$5:$EV$304,0,AJ$3)&gt;0)))</f>
        <v>7</v>
      </c>
      <c r="AK57" s="12" t="n">
        <f aca="false">IF(OR($A57="",AK$4=""),"",SUMPRODUCT(--(INDEX(Matrix!$C$5:$EV$304,0,$B57)&gt;0),--(INDEX(Matrix!$C$5:$EV$304,0,AK$3)&gt;0)))</f>
        <v>11</v>
      </c>
      <c r="AL57" s="12" t="n">
        <f aca="false">IF(OR($A57="",AL$4=""),"",SUMPRODUCT(--(INDEX(Matrix!$C$5:$EV$304,0,$B57)&gt;0),--(INDEX(Matrix!$C$5:$EV$304,0,AL$3)&gt;0)))</f>
        <v>11</v>
      </c>
      <c r="AM57" s="12" t="n">
        <f aca="false">IF(OR($A57="",AM$4=""),"",SUMPRODUCT(--(INDEX(Matrix!$C$5:$EV$304,0,$B57)&gt;0),--(INDEX(Matrix!$C$5:$EV$304,0,AM$3)&gt;0)))</f>
        <v>3</v>
      </c>
      <c r="AN57" s="12" t="n">
        <f aca="false">IF(OR($A57="",AN$4=""),"",SUMPRODUCT(--(INDEX(Matrix!$C$5:$EV$304,0,$B57)&gt;0),--(INDEX(Matrix!$C$5:$EV$304,0,AN$3)&gt;0)))</f>
        <v>3</v>
      </c>
      <c r="AO57" s="12" t="n">
        <f aca="false">IF(OR($A57="",AO$4=""),"",SUMPRODUCT(--(INDEX(Matrix!$C$5:$EV$304,0,$B57)&gt;0),--(INDEX(Matrix!$C$5:$EV$304,0,AO$3)&gt;0)))</f>
        <v>1</v>
      </c>
      <c r="AP57" s="12" t="n">
        <f aca="false">IF(OR($A57="",AP$4=""),"",SUMPRODUCT(--(INDEX(Matrix!$C$5:$EV$304,0,$B57)&gt;0),--(INDEX(Matrix!$C$5:$EV$304,0,AP$3)&gt;0)))</f>
        <v>1</v>
      </c>
      <c r="AQ57" s="12" t="n">
        <f aca="false">IF(OR($A57="",AQ$4=""),"",SUMPRODUCT(--(INDEX(Matrix!$C$5:$EV$304,0,$B57)&gt;0),--(INDEX(Matrix!$C$5:$EV$304,0,AQ$3)&gt;0)))</f>
        <v>1</v>
      </c>
      <c r="AR57" s="12" t="n">
        <f aca="false">IF(OR($A57="",AR$4=""),"",SUMPRODUCT(--(INDEX(Matrix!$C$5:$EV$304,0,$B57)&gt;0),--(INDEX(Matrix!$C$5:$EV$304,0,AR$3)&gt;0)))</f>
        <v>1</v>
      </c>
      <c r="AS57" s="12" t="n">
        <f aca="false">IF(OR($A57="",AS$4=""),"",SUMPRODUCT(--(INDEX(Matrix!$C$5:$EV$304,0,$B57)&gt;0),--(INDEX(Matrix!$C$5:$EV$304,0,AS$3)&gt;0)))</f>
        <v>1</v>
      </c>
      <c r="AT57" s="12" t="n">
        <f aca="false">IF(OR($A57="",AT$4=""),"",SUMPRODUCT(--(INDEX(Matrix!$C$5:$EV$304,0,$B57)&gt;0),--(INDEX(Matrix!$C$5:$EV$304,0,AT$3)&gt;0)))</f>
        <v>1</v>
      </c>
      <c r="AU57" s="12" t="n">
        <f aca="false">IF(OR($A57="",AU$4=""),"",SUMPRODUCT(--(INDEX(Matrix!$C$5:$EV$304,0,$B57)&gt;0),--(INDEX(Matrix!$C$5:$EV$304,0,AU$3)&gt;0)))</f>
        <v>0</v>
      </c>
      <c r="AV57" s="12" t="n">
        <f aca="false">IF(OR($A57="",AV$4=""),"",SUMPRODUCT(--(INDEX(Matrix!$C$5:$EV$304,0,$B57)&gt;0),--(INDEX(Matrix!$C$5:$EV$304,0,AV$3)&gt;0)))</f>
        <v>8</v>
      </c>
      <c r="AW57" s="12" t="n">
        <f aca="false">IF(OR($A57="",AW$4=""),"",SUMPRODUCT(--(INDEX(Matrix!$C$5:$EV$304,0,$B57)&gt;0),--(INDEX(Matrix!$C$5:$EV$304,0,AW$3)&gt;0)))</f>
        <v>8</v>
      </c>
      <c r="AX57" s="12" t="n">
        <f aca="false">IF(OR($A57="",AX$4=""),"",SUMPRODUCT(--(INDEX(Matrix!$C$5:$EV$304,0,$B57)&gt;0),--(INDEX(Matrix!$C$5:$EV$304,0,AX$3)&gt;0)))</f>
        <v>9</v>
      </c>
      <c r="AY57" s="12" t="n">
        <f aca="false">IF(OR($A57="",AY$4=""),"",SUMPRODUCT(--(INDEX(Matrix!$C$5:$EV$304,0,$B57)&gt;0),--(INDEX(Matrix!$C$5:$EV$304,0,AY$3)&gt;0)))</f>
        <v>9</v>
      </c>
      <c r="AZ57" s="12" t="n">
        <f aca="false">IF(OR($A57="",AZ$4=""),"",SUMPRODUCT(--(INDEX(Matrix!$C$5:$EV$304,0,$B57)&gt;0),--(INDEX(Matrix!$C$5:$EV$304,0,AZ$3)&gt;0)))</f>
        <v>9</v>
      </c>
      <c r="BA57" s="12" t="n">
        <f aca="false">IF(OR($A57="",BA$4=""),"",SUMPRODUCT(--(INDEX(Matrix!$C$5:$EV$304,0,$B57)&gt;0),--(INDEX(Matrix!$C$5:$EV$304,0,BA$3)&gt;0)))</f>
        <v>9</v>
      </c>
      <c r="BB57" s="12" t="n">
        <f aca="false">IF(OR($A57="",BB$4=""),"",SUMPRODUCT(--(INDEX(Matrix!$C$5:$EV$304,0,$B57)&gt;0),--(INDEX(Matrix!$C$5:$EV$304,0,BB$3)&gt;0)))</f>
        <v>15</v>
      </c>
      <c r="BC57" s="12" t="n">
        <f aca="false">IF(OR($A57="",BC$4=""),"",SUMPRODUCT(--(INDEX(Matrix!$C$5:$EV$304,0,$B57)&gt;0),--(INDEX(Matrix!$C$5:$EV$304,0,BC$3)&gt;0)))</f>
        <v>16</v>
      </c>
      <c r="BD57" s="12" t="n">
        <f aca="false">IF(OR($A57="",BD$4=""),"",SUMPRODUCT(--(INDEX(Matrix!$C$5:$EV$304,0,$B57)&gt;0),--(INDEX(Matrix!$C$5:$EV$304,0,BD$3)&gt;0)))</f>
        <v>15</v>
      </c>
      <c r="BE57" s="12" t="n">
        <f aca="false">IF(OR($A57="",BE$4=""),"",SUMPRODUCT(--(INDEX(Matrix!$C$5:$EV$304,0,$B57)&gt;0),--(INDEX(Matrix!$C$5:$EV$304,0,BE$3)&gt;0)))</f>
        <v>15</v>
      </c>
      <c r="BF57" s="12" t="n">
        <f aca="false">IF(OR($A57="",BF$4=""),"",SUMPRODUCT(--(INDEX(Matrix!$C$5:$EV$304,0,$B57)&gt;0),--(INDEX(Matrix!$C$5:$EV$304,0,BF$3)&gt;0)))</f>
        <v>12</v>
      </c>
      <c r="BG57" s="12" t="n">
        <f aca="false">IF(OR($A57="",BG$4=""),"",SUMPRODUCT(--(INDEX(Matrix!$C$5:$EV$304,0,$B57)&gt;0),--(INDEX(Matrix!$C$5:$EV$304,0,BG$3)&gt;0)))</f>
        <v>13</v>
      </c>
      <c r="BH57" s="12" t="n">
        <f aca="false">IF(OR($A57="",BH$4=""),"",SUMPRODUCT(--(INDEX(Matrix!$C$5:$EV$304,0,$B57)&gt;0),--(INDEX(Matrix!$C$5:$EV$304,0,BH$3)&gt;0)))</f>
        <v>12</v>
      </c>
      <c r="BI57" s="12" t="n">
        <f aca="false">IF(OR($A57="",BI$4=""),"",SUMPRODUCT(--(INDEX(Matrix!$C$5:$EV$304,0,$B57)&gt;0),--(INDEX(Matrix!$C$5:$EV$304,0,BI$3)&gt;0)))</f>
        <v>12</v>
      </c>
      <c r="BJ57" s="12" t="n">
        <f aca="false">IF(OR($A57="",BJ$4=""),"",SUMPRODUCT(--(INDEX(Matrix!$C$5:$EV$304,0,$B57)&gt;0),--(INDEX(Matrix!$C$5:$EV$304,0,BJ$3)&gt;0)))</f>
        <v>0</v>
      </c>
      <c r="BK57" s="12" t="n">
        <f aca="false">IF(OR($A57="",BK$4=""),"",SUMPRODUCT(--(INDEX(Matrix!$C$5:$EV$304,0,$B57)&gt;0),--(INDEX(Matrix!$C$5:$EV$304,0,BK$3)&gt;0)))</f>
        <v>12</v>
      </c>
      <c r="BL57" s="12" t="n">
        <f aca="false">IF(OR($A57="",BL$4=""),"",SUMPRODUCT(--(INDEX(Matrix!$C$5:$EV$304,0,$B57)&gt;0),--(INDEX(Matrix!$C$5:$EV$304,0,BL$3)&gt;0)))</f>
        <v>13</v>
      </c>
      <c r="BM57" s="12" t="n">
        <f aca="false">IF(OR($A57="",BM$4=""),"",SUMPRODUCT(--(INDEX(Matrix!$C$5:$EV$304,0,$B57)&gt;0),--(INDEX(Matrix!$C$5:$EV$304,0,BM$3)&gt;0)))</f>
        <v>12</v>
      </c>
      <c r="BN57" s="12" t="n">
        <f aca="false">IF(OR($A57="",BN$4=""),"",SUMPRODUCT(--(INDEX(Matrix!$C$5:$EV$304,0,$B57)&gt;0),--(INDEX(Matrix!$C$5:$EV$304,0,BN$3)&gt;0)))</f>
        <v>9</v>
      </c>
      <c r="BO57" s="12" t="n">
        <f aca="false">IF(OR($A57="",BO$4=""),"",SUMPRODUCT(--(INDEX(Matrix!$C$5:$EV$304,0,$B57)&gt;0),--(INDEX(Matrix!$C$5:$EV$304,0,BO$3)&gt;0)))</f>
        <v>2</v>
      </c>
      <c r="BP57" s="12" t="n">
        <f aca="false">IF(OR($A57="",BP$4=""),"",SUMPRODUCT(--(INDEX(Matrix!$C$5:$EV$304,0,$B57)&gt;0),--(INDEX(Matrix!$C$5:$EV$304,0,BP$3)&gt;0)))</f>
        <v>0</v>
      </c>
      <c r="BQ57" s="12" t="n">
        <f aca="false">IF(OR($A57="",BQ$4=""),"",SUMPRODUCT(--(INDEX(Matrix!$C$5:$EV$304,0,$B57)&gt;0),--(INDEX(Matrix!$C$5:$EV$304,0,BQ$3)&gt;0)))</f>
        <v>0</v>
      </c>
      <c r="BR57" s="12" t="n">
        <f aca="false">IF(OR($A57="",BR$4=""),"",SUMPRODUCT(--(INDEX(Matrix!$C$5:$EV$304,0,$B57)&gt;0),--(INDEX(Matrix!$C$5:$EV$304,0,BR$3)&gt;0)))</f>
        <v>1</v>
      </c>
      <c r="BS57" s="12" t="n">
        <f aca="false">IF(OR($A57="",BS$4=""),"",SUMPRODUCT(--(INDEX(Matrix!$C$5:$EV$304,0,$B57)&gt;0),--(INDEX(Matrix!$C$5:$EV$304,0,BS$3)&gt;0)))</f>
        <v>1</v>
      </c>
      <c r="BT57" s="12" t="n">
        <f aca="false">IF(OR($A57="",BT$4=""),"",SUMPRODUCT(--(INDEX(Matrix!$C$5:$EV$304,0,$B57)&gt;0),--(INDEX(Matrix!$C$5:$EV$304,0,BT$3)&gt;0)))</f>
        <v>0</v>
      </c>
      <c r="BU57" s="12" t="n">
        <f aca="false">IF(OR($A57="",BU$4=""),"",SUMPRODUCT(--(INDEX(Matrix!$C$5:$EV$304,0,$B57)&gt;0),--(INDEX(Matrix!$C$5:$EV$304,0,BU$3)&gt;0)))</f>
        <v>2</v>
      </c>
      <c r="BV57" s="12" t="n">
        <f aca="false">IF(OR($A57="",BV$4=""),"",SUMPRODUCT(--(INDEX(Matrix!$C$5:$EV$304,0,$B57)&gt;0),--(INDEX(Matrix!$C$5:$EV$304,0,BV$3)&gt;0)))</f>
        <v>1</v>
      </c>
      <c r="BW57" s="12" t="n">
        <f aca="false">IF(OR($A57="",BW$4=""),"",SUMPRODUCT(--(INDEX(Matrix!$C$5:$EV$304,0,$B57)&gt;0),--(INDEX(Matrix!$C$5:$EV$304,0,BW$3)&gt;0)))</f>
        <v>1</v>
      </c>
      <c r="BX57" s="12" t="n">
        <f aca="false">IF(OR($A57="",BX$4=""),"",SUMPRODUCT(--(INDEX(Matrix!$C$5:$EV$304,0,$B57)&gt;0),--(INDEX(Matrix!$C$5:$EV$304,0,BX$3)&gt;0)))</f>
        <v>0</v>
      </c>
      <c r="BY57" s="12" t="n">
        <f aca="false">IF(OR($A57="",BY$4=""),"",SUMPRODUCT(--(INDEX(Matrix!$C$5:$EV$304,0,$B57)&gt;0),--(INDEX(Matrix!$C$5:$EV$304,0,BY$3)&gt;0)))</f>
        <v>2</v>
      </c>
      <c r="BZ57" s="12" t="n">
        <f aca="false">IF(OR($A57="",BZ$4=""),"",SUMPRODUCT(--(INDEX(Matrix!$C$5:$EV$304,0,$B57)&gt;0),--(INDEX(Matrix!$C$5:$EV$304,0,BZ$3)&gt;0)))</f>
        <v>2</v>
      </c>
      <c r="CA57" s="12" t="n">
        <f aca="false">IF(OR($A57="",CA$4=""),"",SUMPRODUCT(--(INDEX(Matrix!$C$5:$EV$304,0,$B57)&gt;0),--(INDEX(Matrix!$C$5:$EV$304,0,CA$3)&gt;0)))</f>
        <v>2</v>
      </c>
      <c r="CB57" s="12" t="n">
        <f aca="false">IF(OR($A57="",CB$4=""),"",SUMPRODUCT(--(INDEX(Matrix!$C$5:$EV$304,0,$B57)&gt;0),--(INDEX(Matrix!$C$5:$EV$304,0,CB$3)&gt;0)))</f>
        <v>0</v>
      </c>
      <c r="CC57" s="12" t="n">
        <f aca="false">IF(OR($A57="",CC$4=""),"",SUMPRODUCT(--(INDEX(Matrix!$C$5:$EV$304,0,$B57)&gt;0),--(INDEX(Matrix!$C$5:$EV$304,0,CC$3)&gt;0)))</f>
        <v>0</v>
      </c>
      <c r="CD57" s="12" t="n">
        <f aca="false">IF(OR($A57="",CD$4=""),"",SUMPRODUCT(--(INDEX(Matrix!$C$5:$EV$304,0,$B57)&gt;0),--(INDEX(Matrix!$C$5:$EV$304,0,CD$3)&gt;0)))</f>
        <v>8</v>
      </c>
      <c r="CE57" s="12" t="n">
        <f aca="false">IF(OR($A57="",CE$4=""),"",SUMPRODUCT(--(INDEX(Matrix!$C$5:$EV$304,0,$B57)&gt;0),--(INDEX(Matrix!$C$5:$EV$304,0,CE$3)&gt;0)))</f>
        <v>6</v>
      </c>
      <c r="CF57" s="12" t="n">
        <f aca="false">IF(OR($A57="",CF$4=""),"",SUMPRODUCT(--(INDEX(Matrix!$C$5:$EV$304,0,$B57)&gt;0),--(INDEX(Matrix!$C$5:$EV$304,0,CF$3)&gt;0)))</f>
        <v>2</v>
      </c>
      <c r="CG57" s="12" t="n">
        <f aca="false">IF(OR($A57="",CG$4=""),"",SUMPRODUCT(--(INDEX(Matrix!$C$5:$EV$304,0,$B57)&gt;0),--(INDEX(Matrix!$C$5:$EV$304,0,CG$3)&gt;0)))</f>
        <v>6</v>
      </c>
      <c r="CH57" s="12" t="n">
        <f aca="false">IF(OR($A57="",CH$4=""),"",SUMPRODUCT(--(INDEX(Matrix!$C$5:$EV$304,0,$B57)&gt;0),--(INDEX(Matrix!$C$5:$EV$304,0,CH$3)&gt;0)))</f>
        <v>2</v>
      </c>
      <c r="CI57" s="12" t="n">
        <f aca="false">IF(OR($A57="",CI$4=""),"",SUMPRODUCT(--(INDEX(Matrix!$C$5:$EV$304,0,$B57)&gt;0),--(INDEX(Matrix!$C$5:$EV$304,0,CI$3)&gt;0)))</f>
        <v>9</v>
      </c>
      <c r="CJ57" s="12" t="n">
        <f aca="false">IF(OR($A57="",CJ$4=""),"",SUMPRODUCT(--(INDEX(Matrix!$C$5:$EV$304,0,$B57)&gt;0),--(INDEX(Matrix!$C$5:$EV$304,0,CJ$3)&gt;0)))</f>
        <v>4</v>
      </c>
      <c r="CK57" s="12" t="n">
        <f aca="false">IF(OR($A57="",CK$4=""),"",SUMPRODUCT(--(INDEX(Matrix!$C$5:$EV$304,0,$B57)&gt;0),--(INDEX(Matrix!$C$5:$EV$304,0,CK$3)&gt;0)))</f>
        <v>9</v>
      </c>
      <c r="CL57" s="12" t="n">
        <f aca="false">IF(OR($A57="",CL$4=""),"",SUMPRODUCT(--(INDEX(Matrix!$C$5:$EV$304,0,$B57)&gt;0),--(INDEX(Matrix!$C$5:$EV$304,0,CL$3)&gt;0)))</f>
        <v>4</v>
      </c>
      <c r="CM57" s="12" t="n">
        <f aca="false">IF(OR($A57="",CM$4=""),"",SUMPRODUCT(--(INDEX(Matrix!$C$5:$EV$304,0,$B57)&gt;0),--(INDEX(Matrix!$C$5:$EV$304,0,CM$3)&gt;0)))</f>
        <v>9</v>
      </c>
      <c r="CN57" s="12" t="n">
        <f aca="false">IF(OR($A57="",CN$4=""),"",SUMPRODUCT(--(INDEX(Matrix!$C$5:$EV$304,0,$B57)&gt;0),--(INDEX(Matrix!$C$5:$EV$304,0,CN$3)&gt;0)))</f>
        <v>8</v>
      </c>
      <c r="CO57" s="12" t="n">
        <f aca="false">IF(OR($A57="",CO$4=""),"",SUMPRODUCT(--(INDEX(Matrix!$C$5:$EV$304,0,$B57)&gt;0),--(INDEX(Matrix!$C$5:$EV$304,0,CO$3)&gt;0)))</f>
        <v>8</v>
      </c>
      <c r="CP57" s="12" t="n">
        <f aca="false">IF(OR($A57="",CP$4=""),"",SUMPRODUCT(--(INDEX(Matrix!$C$5:$EV$304,0,$B57)&gt;0),--(INDEX(Matrix!$C$5:$EV$304,0,CP$3)&gt;0)))</f>
        <v>7</v>
      </c>
      <c r="CQ57" s="12" t="n">
        <f aca="false">IF(OR($A57="",CQ$4=""),"",SUMPRODUCT(--(INDEX(Matrix!$C$5:$EV$304,0,$B57)&gt;0),--(INDEX(Matrix!$C$5:$EV$304,0,CQ$3)&gt;0)))</f>
        <v>7</v>
      </c>
      <c r="CR57" s="12" t="n">
        <f aca="false">IF(OR($A57="",CR$4=""),"",SUMPRODUCT(--(INDEX(Matrix!$C$5:$EV$304,0,$B57)&gt;0),--(INDEX(Matrix!$C$5:$EV$304,0,CR$3)&gt;0)))</f>
        <v>9</v>
      </c>
      <c r="CS57" s="12" t="n">
        <f aca="false">IF(OR($A57="",CS$4=""),"",SUMPRODUCT(--(INDEX(Matrix!$C$5:$EV$304,0,$B57)&gt;0),--(INDEX(Matrix!$C$5:$EV$304,0,CS$3)&gt;0)))</f>
        <v>9</v>
      </c>
      <c r="CT57" s="12" t="n">
        <f aca="false">IF(OR($A57="",CT$4=""),"",SUMPRODUCT(--(INDEX(Matrix!$C$5:$EV$304,0,$B57)&gt;0),--(INDEX(Matrix!$C$5:$EV$304,0,CT$3)&gt;0)))</f>
        <v>9</v>
      </c>
      <c r="CU57" s="12" t="n">
        <f aca="false">IF(OR($A57="",CU$4=""),"",SUMPRODUCT(--(INDEX(Matrix!$C$5:$EV$304,0,$B57)&gt;0),--(INDEX(Matrix!$C$5:$EV$304,0,CU$3)&gt;0)))</f>
        <v>8</v>
      </c>
      <c r="CV57" s="12" t="n">
        <f aca="false">IF(OR($A57="",CV$4=""),"",SUMPRODUCT(--(INDEX(Matrix!$C$5:$EV$304,0,$B57)&gt;0),--(INDEX(Matrix!$C$5:$EV$304,0,CV$3)&gt;0)))</f>
        <v>9</v>
      </c>
      <c r="CW57" s="12" t="n">
        <f aca="false">IF(OR($A57="",CW$4=""),"",SUMPRODUCT(--(INDEX(Matrix!$C$5:$EV$304,0,$B57)&gt;0),--(INDEX(Matrix!$C$5:$EV$304,0,CW$3)&gt;0)))</f>
        <v>6</v>
      </c>
      <c r="CX57" s="12" t="n">
        <f aca="false">IF(OR($A57="",CX$4=""),"",SUMPRODUCT(--(INDEX(Matrix!$C$5:$EV$304,0,$B57)&gt;0),--(INDEX(Matrix!$C$5:$EV$304,0,CX$3)&gt;0)))</f>
        <v>8</v>
      </c>
      <c r="CY57" s="12" t="n">
        <f aca="false">IF(OR($A57="",CY$4=""),"",SUMPRODUCT(--(INDEX(Matrix!$C$5:$EV$304,0,$B57)&gt;0),--(INDEX(Matrix!$C$5:$EV$304,0,CY$3)&gt;0)))</f>
        <v>8</v>
      </c>
      <c r="CZ57" s="12" t="n">
        <f aca="false">IF(OR($A57="",CZ$4=""),"",SUMPRODUCT(--(INDEX(Matrix!$C$5:$EV$304,0,$B57)&gt;0),--(INDEX(Matrix!$C$5:$EV$304,0,CZ$3)&gt;0)))</f>
        <v>0</v>
      </c>
      <c r="DA57" s="12" t="n">
        <f aca="false">IF(OR($A57="",DA$4=""),"",SUMPRODUCT(--(INDEX(Matrix!$C$5:$EV$304,0,$B57)&gt;0),--(INDEX(Matrix!$C$5:$EV$304,0,DA$3)&gt;0)))</f>
        <v>8</v>
      </c>
      <c r="DB57" s="12" t="n">
        <f aca="false">IF(OR($A57="",DB$4=""),"",SUMPRODUCT(--(INDEX(Matrix!$C$5:$EV$304,0,$B57)&gt;0),--(INDEX(Matrix!$C$5:$EV$304,0,DB$3)&gt;0)))</f>
        <v>0</v>
      </c>
      <c r="DC57" s="12" t="n">
        <f aca="false">IF(OR($A57="",DC$4=""),"",SUMPRODUCT(--(INDEX(Matrix!$C$5:$EV$304,0,$B57)&gt;0),--(INDEX(Matrix!$C$5:$EV$304,0,DC$3)&gt;0)))</f>
        <v>0</v>
      </c>
      <c r="DD57" s="12" t="n">
        <f aca="false">IF(OR($A57="",DD$4=""),"",SUMPRODUCT(--(INDEX(Matrix!$C$5:$EV$304,0,$B57)&gt;0),--(INDEX(Matrix!$C$5:$EV$304,0,DD$3)&gt;0)))</f>
        <v>6</v>
      </c>
      <c r="DE57" s="12" t="str">
        <f aca="false">IF(OR($A57="",DE$4=""),"",SUMPRODUCT(--(INDEX(Matrix!$C$5:$EV$304,0,$B57)&gt;0),--(INDEX(Matrix!$C$5:$EV$304,0,DE$3)&gt;0)))</f>
        <v/>
      </c>
      <c r="DF57" s="12" t="str">
        <f aca="false">IF(OR($A57="",DF$4=""),"",SUMPRODUCT(--(INDEX(Matrix!$C$5:$EV$304,0,$B57)&gt;0),--(INDEX(Matrix!$C$5:$EV$304,0,DF$3)&gt;0)))</f>
        <v/>
      </c>
      <c r="DG57" s="12" t="str">
        <f aca="false">IF(OR($A57="",DG$4=""),"",SUMPRODUCT(--(INDEX(Matrix!$C$5:$EV$304,0,$B57)&gt;0),--(INDEX(Matrix!$C$5:$EV$304,0,DG$3)&gt;0)))</f>
        <v/>
      </c>
      <c r="DH57" s="12" t="str">
        <f aca="false">IF(OR($A57="",DH$4=""),"",SUMPRODUCT(--(INDEX(Matrix!$C$5:$EV$304,0,$B57)&gt;0),--(INDEX(Matrix!$C$5:$EV$304,0,DH$3)&gt;0)))</f>
        <v/>
      </c>
      <c r="DI57" s="12" t="str">
        <f aca="false">IF(OR($A57="",DI$4=""),"",SUMPRODUCT(--(INDEX(Matrix!$C$5:$EV$304,0,$B57)&gt;0),--(INDEX(Matrix!$C$5:$EV$304,0,DI$3)&gt;0)))</f>
        <v/>
      </c>
      <c r="DJ57" s="12" t="str">
        <f aca="false">IF(OR($A57="",DJ$4=""),"",SUMPRODUCT(--(INDEX(Matrix!$C$5:$EV$304,0,$B57)&gt;0),--(INDEX(Matrix!$C$5:$EV$304,0,DJ$3)&gt;0)))</f>
        <v/>
      </c>
      <c r="DK57" s="12" t="str">
        <f aca="false">IF(OR($A57="",DK$4=""),"",SUMPRODUCT(--(INDEX(Matrix!$C$5:$EV$304,0,$B57)&gt;0),--(INDEX(Matrix!$C$5:$EV$304,0,DK$3)&gt;0)))</f>
        <v/>
      </c>
      <c r="DL57" s="12" t="str">
        <f aca="false">IF(OR($A57="",DL$4=""),"",SUMPRODUCT(--(INDEX(Matrix!$C$5:$EV$304,0,$B57)&gt;0),--(INDEX(Matrix!$C$5:$EV$304,0,DL$3)&gt;0)))</f>
        <v/>
      </c>
      <c r="DM57" s="12" t="str">
        <f aca="false">IF(OR($A57="",DM$4=""),"",SUMPRODUCT(--(INDEX(Matrix!$C$5:$EV$304,0,$B57)&gt;0),--(INDEX(Matrix!$C$5:$EV$304,0,DM$3)&gt;0)))</f>
        <v/>
      </c>
      <c r="DN57" s="12" t="str">
        <f aca="false">IF(OR($A57="",DN$4=""),"",SUMPRODUCT(--(INDEX(Matrix!$C$5:$EV$304,0,$B57)&gt;0),--(INDEX(Matrix!$C$5:$EV$304,0,DN$3)&gt;0)))</f>
        <v/>
      </c>
      <c r="DO57" s="12" t="str">
        <f aca="false">IF(OR($A57="",DO$4=""),"",SUMPRODUCT(--(INDEX(Matrix!$C$5:$EV$304,0,$B57)&gt;0),--(INDEX(Matrix!$C$5:$EV$304,0,DO$3)&gt;0)))</f>
        <v/>
      </c>
      <c r="DP57" s="12" t="str">
        <f aca="false">IF(OR($A57="",DP$4=""),"",SUMPRODUCT(--(INDEX(Matrix!$C$5:$EV$304,0,$B57)&gt;0),--(INDEX(Matrix!$C$5:$EV$304,0,DP$3)&gt;0)))</f>
        <v/>
      </c>
      <c r="DQ57" s="12" t="str">
        <f aca="false">IF(OR($A57="",DQ$4=""),"",SUMPRODUCT(--(INDEX(Matrix!$C$5:$EV$304,0,$B57)&gt;0),--(INDEX(Matrix!$C$5:$EV$304,0,DQ$3)&gt;0)))</f>
        <v/>
      </c>
      <c r="DR57" s="12" t="str">
        <f aca="false">IF(OR($A57="",DR$4=""),"",SUMPRODUCT(--(INDEX(Matrix!$C$5:$EV$304,0,$B57)&gt;0),--(INDEX(Matrix!$C$5:$EV$304,0,DR$3)&gt;0)))</f>
        <v/>
      </c>
      <c r="DS57" s="12" t="str">
        <f aca="false">IF(OR($A57="",DS$4=""),"",SUMPRODUCT(--(INDEX(Matrix!$C$5:$EV$304,0,$B57)&gt;0),--(INDEX(Matrix!$C$5:$EV$304,0,DS$3)&gt;0)))</f>
        <v/>
      </c>
      <c r="DT57" s="12" t="str">
        <f aca="false">IF(OR($A57="",DT$4=""),"",SUMPRODUCT(--(INDEX(Matrix!$C$5:$EV$304,0,$B57)&gt;0),--(INDEX(Matrix!$C$5:$EV$304,0,DT$3)&gt;0)))</f>
        <v/>
      </c>
      <c r="DU57" s="12" t="str">
        <f aca="false">IF(OR($A57="",DU$4=""),"",SUMPRODUCT(--(INDEX(Matrix!$C$5:$EV$304,0,$B57)&gt;0),--(INDEX(Matrix!$C$5:$EV$304,0,DU$3)&gt;0)))</f>
        <v/>
      </c>
      <c r="DV57" s="12" t="str">
        <f aca="false">IF(OR($A57="",DV$4=""),"",SUMPRODUCT(--(INDEX(Matrix!$C$5:$EV$304,0,$B57)&gt;0),--(INDEX(Matrix!$C$5:$EV$304,0,DV$3)&gt;0)))</f>
        <v/>
      </c>
      <c r="DW57" s="12" t="str">
        <f aca="false">IF(OR($A57="",DW$4=""),"",SUMPRODUCT(--(INDEX(Matrix!$C$5:$EV$304,0,$B57)&gt;0),--(INDEX(Matrix!$C$5:$EV$304,0,DW$3)&gt;0)))</f>
        <v/>
      </c>
      <c r="DX57" s="12" t="str">
        <f aca="false">IF(OR($A57="",DX$4=""),"",SUMPRODUCT(--(INDEX(Matrix!$C$5:$EV$304,0,$B57)&gt;0),--(INDEX(Matrix!$C$5:$EV$304,0,DX$3)&gt;0)))</f>
        <v/>
      </c>
      <c r="DY57" s="12" t="str">
        <f aca="false">IF(OR($A57="",DY$4=""),"",SUMPRODUCT(--(INDEX(Matrix!$C$5:$EV$304,0,$B57)&gt;0),--(INDEX(Matrix!$C$5:$EV$304,0,DY$3)&gt;0)))</f>
        <v/>
      </c>
      <c r="DZ57" s="12" t="str">
        <f aca="false">IF(OR($A57="",DZ$4=""),"",SUMPRODUCT(--(INDEX(Matrix!$C$5:$EV$304,0,$B57)&gt;0),--(INDEX(Matrix!$C$5:$EV$304,0,DZ$3)&gt;0)))</f>
        <v/>
      </c>
      <c r="EA57" s="12" t="str">
        <f aca="false">IF(OR($A57="",EA$4=""),"",SUMPRODUCT(--(INDEX(Matrix!$C$5:$EV$304,0,$B57)&gt;0),--(INDEX(Matrix!$C$5:$EV$304,0,EA$3)&gt;0)))</f>
        <v/>
      </c>
      <c r="EB57" s="12" t="str">
        <f aca="false">IF(OR($A57="",EB$4=""),"",SUMPRODUCT(--(INDEX(Matrix!$C$5:$EV$304,0,$B57)&gt;0),--(INDEX(Matrix!$C$5:$EV$304,0,EB$3)&gt;0)))</f>
        <v/>
      </c>
      <c r="EC57" s="12" t="str">
        <f aca="false">IF(OR($A57="",EC$4=""),"",SUMPRODUCT(--(INDEX(Matrix!$C$5:$EV$304,0,$B57)&gt;0),--(INDEX(Matrix!$C$5:$EV$304,0,EC$3)&gt;0)))</f>
        <v/>
      </c>
      <c r="ED57" s="12" t="str">
        <f aca="false">IF(OR($A57="",ED$4=""),"",SUMPRODUCT(--(INDEX(Matrix!$C$5:$EV$304,0,$B57)&gt;0),--(INDEX(Matrix!$C$5:$EV$304,0,ED$3)&gt;0)))</f>
        <v/>
      </c>
      <c r="EE57" s="12" t="str">
        <f aca="false">IF(OR($A57="",EE$4=""),"",SUMPRODUCT(--(INDEX(Matrix!$C$5:$EV$304,0,$B57)&gt;0),--(INDEX(Matrix!$C$5:$EV$304,0,EE$3)&gt;0)))</f>
        <v/>
      </c>
      <c r="EF57" s="12" t="str">
        <f aca="false">IF(OR($A57="",EF$4=""),"",SUMPRODUCT(--(INDEX(Matrix!$C$5:$EV$304,0,$B57)&gt;0),--(INDEX(Matrix!$C$5:$EV$304,0,EF$3)&gt;0)))</f>
        <v/>
      </c>
      <c r="EG57" s="12" t="str">
        <f aca="false">IF(OR($A57="",EG$4=""),"",SUMPRODUCT(--(INDEX(Matrix!$C$5:$EV$304,0,$B57)&gt;0),--(INDEX(Matrix!$C$5:$EV$304,0,EG$3)&gt;0)))</f>
        <v/>
      </c>
      <c r="EH57" s="12" t="str">
        <f aca="false">IF(OR($A57="",EH$4=""),"",SUMPRODUCT(--(INDEX(Matrix!$C$5:$EV$304,0,$B57)&gt;0),--(INDEX(Matrix!$C$5:$EV$304,0,EH$3)&gt;0)))</f>
        <v/>
      </c>
      <c r="EI57" s="12" t="str">
        <f aca="false">IF(OR($A57="",EI$4=""),"",SUMPRODUCT(--(INDEX(Matrix!$C$5:$EV$304,0,$B57)&gt;0),--(INDEX(Matrix!$C$5:$EV$304,0,EI$3)&gt;0)))</f>
        <v/>
      </c>
      <c r="EJ57" s="12" t="str">
        <f aca="false">IF(OR($A57="",EJ$4=""),"",SUMPRODUCT(--(INDEX(Matrix!$C$5:$EV$304,0,$B57)&gt;0),--(INDEX(Matrix!$C$5:$EV$304,0,EJ$3)&gt;0)))</f>
        <v/>
      </c>
      <c r="EK57" s="12" t="str">
        <f aca="false">IF(OR($A57="",EK$4=""),"",SUMPRODUCT(--(INDEX(Matrix!$C$5:$EV$304,0,$B57)&gt;0),--(INDEX(Matrix!$C$5:$EV$304,0,EK$3)&gt;0)))</f>
        <v/>
      </c>
      <c r="EL57" s="12" t="str">
        <f aca="false">IF(OR($A57="",EL$4=""),"",SUMPRODUCT(--(INDEX(Matrix!$C$5:$EV$304,0,$B57)&gt;0),--(INDEX(Matrix!$C$5:$EV$304,0,EL$3)&gt;0)))</f>
        <v/>
      </c>
      <c r="EM57" s="12" t="str">
        <f aca="false">IF(OR($A57="",EM$4=""),"",SUMPRODUCT(--(INDEX(Matrix!$C$5:$EV$304,0,$B57)&gt;0),--(INDEX(Matrix!$C$5:$EV$304,0,EM$3)&gt;0)))</f>
        <v/>
      </c>
      <c r="EN57" s="12" t="str">
        <f aca="false">IF(OR($A57="",EN$4=""),"",SUMPRODUCT(--(INDEX(Matrix!$C$5:$EV$304,0,$B57)&gt;0),--(INDEX(Matrix!$C$5:$EV$304,0,EN$3)&gt;0)))</f>
        <v/>
      </c>
      <c r="EO57" s="12" t="str">
        <f aca="false">IF(OR($A57="",EO$4=""),"",SUMPRODUCT(--(INDEX(Matrix!$C$5:$EV$304,0,$B57)&gt;0),--(INDEX(Matrix!$C$5:$EV$304,0,EO$3)&gt;0)))</f>
        <v/>
      </c>
      <c r="EP57" s="12" t="str">
        <f aca="false">IF(OR($A57="",EP$4=""),"",SUMPRODUCT(--(INDEX(Matrix!$C$5:$EV$304,0,$B57)&gt;0),--(INDEX(Matrix!$C$5:$EV$304,0,EP$3)&gt;0)))</f>
        <v/>
      </c>
      <c r="EQ57" s="12" t="str">
        <f aca="false">IF(OR($A57="",EQ$4=""),"",SUMPRODUCT(--(INDEX(Matrix!$C$5:$EV$304,0,$B57)&gt;0),--(INDEX(Matrix!$C$5:$EV$304,0,EQ$3)&gt;0)))</f>
        <v/>
      </c>
      <c r="ER57" s="12" t="str">
        <f aca="false">IF(OR($A57="",ER$4=""),"",SUMPRODUCT(--(INDEX(Matrix!$C$5:$EV$304,0,$B57)&gt;0),--(INDEX(Matrix!$C$5:$EV$304,0,ER$3)&gt;0)))</f>
        <v/>
      </c>
      <c r="ES57" s="12" t="str">
        <f aca="false">IF(OR($A57="",ES$4=""),"",SUMPRODUCT(--(INDEX(Matrix!$C$5:$EV$304,0,$B57)&gt;0),--(INDEX(Matrix!$C$5:$EV$304,0,ES$3)&gt;0)))</f>
        <v/>
      </c>
      <c r="ET57" s="12" t="str">
        <f aca="false">IF(OR($A57="",ET$4=""),"",SUMPRODUCT(--(INDEX(Matrix!$C$5:$EV$304,0,$B57)&gt;0),--(INDEX(Matrix!$C$5:$EV$304,0,ET$3)&gt;0)))</f>
        <v/>
      </c>
      <c r="EU57" s="12" t="str">
        <f aca="false">IF(OR($A57="",EU$4=""),"",SUMPRODUCT(--(INDEX(Matrix!$C$5:$EV$304,0,$B57)&gt;0),--(INDEX(Matrix!$C$5:$EV$304,0,EU$3)&gt;0)))</f>
        <v/>
      </c>
      <c r="EV57" s="12" t="str">
        <f aca="false">IF(OR($A57="",EV$4=""),"",SUMPRODUCT(--(INDEX(Matrix!$C$5:$EV$304,0,$B57)&gt;0),--(INDEX(Matrix!$C$5:$EV$304,0,EV$3)&gt;0)))</f>
        <v/>
      </c>
    </row>
    <row r="58" customFormat="false" ht="15" hidden="false" customHeight="false" outlineLevel="0" collapsed="false">
      <c r="A58" s="6" t="str">
        <f aca="false">IF(INDEX(Products!$A$2:$A$151,$B58)="","",INDEX(Products!$A$2:$A$151,$B58))</f>
        <v>TRILEMO ER 12.5-2.5-1000</v>
      </c>
      <c r="B58" s="23" t="n">
        <v>54</v>
      </c>
      <c r="C58" s="12" t="n">
        <f aca="false">IF(OR($A58="",C$4=""),"",SUMPRODUCT(--(INDEX(Matrix!$C$5:$EV$304,0,$B58)&gt;0),--(INDEX(Matrix!$C$5:$EV$304,0,C$3)&gt;0)))</f>
        <v>8</v>
      </c>
      <c r="D58" s="12" t="n">
        <f aca="false">IF(OR($A58="",D$4=""),"",SUMPRODUCT(--(INDEX(Matrix!$C$5:$EV$304,0,$B58)&gt;0),--(INDEX(Matrix!$C$5:$EV$304,0,D$3)&gt;0)))</f>
        <v>8</v>
      </c>
      <c r="E58" s="12" t="n">
        <f aca="false">IF(OR($A58="",E$4=""),"",SUMPRODUCT(--(INDEX(Matrix!$C$5:$EV$304,0,$B58)&gt;0),--(INDEX(Matrix!$C$5:$EV$304,0,E$3)&gt;0)))</f>
        <v>8</v>
      </c>
      <c r="F58" s="12" t="n">
        <f aca="false">IF(OR($A58="",F$4=""),"",SUMPRODUCT(--(INDEX(Matrix!$C$5:$EV$304,0,$B58)&gt;0),--(INDEX(Matrix!$C$5:$EV$304,0,F$3)&gt;0)))</f>
        <v>9</v>
      </c>
      <c r="G58" s="12" t="n">
        <f aca="false">IF(OR($A58="",G$4=""),"",SUMPRODUCT(--(INDEX(Matrix!$C$5:$EV$304,0,$B58)&gt;0),--(INDEX(Matrix!$C$5:$EV$304,0,G$3)&gt;0)))</f>
        <v>9</v>
      </c>
      <c r="H58" s="12" t="n">
        <f aca="false">IF(OR($A58="",H$4=""),"",SUMPRODUCT(--(INDEX(Matrix!$C$5:$EV$304,0,$B58)&gt;0),--(INDEX(Matrix!$C$5:$EV$304,0,H$3)&gt;0)))</f>
        <v>9</v>
      </c>
      <c r="I58" s="12" t="n">
        <f aca="false">IF(OR($A58="",I$4=""),"",SUMPRODUCT(--(INDEX(Matrix!$C$5:$EV$304,0,$B58)&gt;0),--(INDEX(Matrix!$C$5:$EV$304,0,I$3)&gt;0)))</f>
        <v>7</v>
      </c>
      <c r="J58" s="12" t="n">
        <f aca="false">IF(OR($A58="",J$4=""),"",SUMPRODUCT(--(INDEX(Matrix!$C$5:$EV$304,0,$B58)&gt;0),--(INDEX(Matrix!$C$5:$EV$304,0,J$3)&gt;0)))</f>
        <v>7</v>
      </c>
      <c r="K58" s="12" t="n">
        <f aca="false">IF(OR($A58="",K$4=""),"",SUMPRODUCT(--(INDEX(Matrix!$C$5:$EV$304,0,$B58)&gt;0),--(INDEX(Matrix!$C$5:$EV$304,0,K$3)&gt;0)))</f>
        <v>6</v>
      </c>
      <c r="L58" s="12" t="n">
        <f aca="false">IF(OR($A58="",L$4=""),"",SUMPRODUCT(--(INDEX(Matrix!$C$5:$EV$304,0,$B58)&gt;0),--(INDEX(Matrix!$C$5:$EV$304,0,L$3)&gt;0)))</f>
        <v>6</v>
      </c>
      <c r="M58" s="12" t="n">
        <f aca="false">IF(OR($A58="",M$4=""),"",SUMPRODUCT(--(INDEX(Matrix!$C$5:$EV$304,0,$B58)&gt;0),--(INDEX(Matrix!$C$5:$EV$304,0,M$3)&gt;0)))</f>
        <v>6</v>
      </c>
      <c r="N58" s="12" t="n">
        <f aca="false">IF(OR($A58="",N$4=""),"",SUMPRODUCT(--(INDEX(Matrix!$C$5:$EV$304,0,$B58)&gt;0),--(INDEX(Matrix!$C$5:$EV$304,0,N$3)&gt;0)))</f>
        <v>6</v>
      </c>
      <c r="O58" s="12" t="n">
        <f aca="false">IF(OR($A58="",O$4=""),"",SUMPRODUCT(--(INDEX(Matrix!$C$5:$EV$304,0,$B58)&gt;0),--(INDEX(Matrix!$C$5:$EV$304,0,O$3)&gt;0)))</f>
        <v>6</v>
      </c>
      <c r="P58" s="12" t="n">
        <f aca="false">IF(OR($A58="",P$4=""),"",SUMPRODUCT(--(INDEX(Matrix!$C$5:$EV$304,0,$B58)&gt;0),--(INDEX(Matrix!$C$5:$EV$304,0,P$3)&gt;0)))</f>
        <v>6</v>
      </c>
      <c r="Q58" s="12" t="n">
        <f aca="false">IF(OR($A58="",Q$4=""),"",SUMPRODUCT(--(INDEX(Matrix!$C$5:$EV$304,0,$B58)&gt;0),--(INDEX(Matrix!$C$5:$EV$304,0,Q$3)&gt;0)))</f>
        <v>6</v>
      </c>
      <c r="R58" s="12" t="n">
        <f aca="false">IF(OR($A58="",R$4=""),"",SUMPRODUCT(--(INDEX(Matrix!$C$5:$EV$304,0,$B58)&gt;0),--(INDEX(Matrix!$C$5:$EV$304,0,R$3)&gt;0)))</f>
        <v>7</v>
      </c>
      <c r="S58" s="12" t="n">
        <f aca="false">IF(OR($A58="",S$4=""),"",SUMPRODUCT(--(INDEX(Matrix!$C$5:$EV$304,0,$B58)&gt;0),--(INDEX(Matrix!$C$5:$EV$304,0,S$3)&gt;0)))</f>
        <v>7</v>
      </c>
      <c r="T58" s="12" t="n">
        <f aca="false">IF(OR($A58="",T$4=""),"",SUMPRODUCT(--(INDEX(Matrix!$C$5:$EV$304,0,$B58)&gt;0),--(INDEX(Matrix!$C$5:$EV$304,0,T$3)&gt;0)))</f>
        <v>6</v>
      </c>
      <c r="U58" s="12" t="n">
        <f aca="false">IF(OR($A58="",U$4=""),"",SUMPRODUCT(--(INDEX(Matrix!$C$5:$EV$304,0,$B58)&gt;0),--(INDEX(Matrix!$C$5:$EV$304,0,U$3)&gt;0)))</f>
        <v>0</v>
      </c>
      <c r="V58" s="12" t="n">
        <f aca="false">IF(OR($A58="",V$4=""),"",SUMPRODUCT(--(INDEX(Matrix!$C$5:$EV$304,0,$B58)&gt;0),--(INDEX(Matrix!$C$5:$EV$304,0,V$3)&gt;0)))</f>
        <v>0</v>
      </c>
      <c r="W58" s="12" t="n">
        <f aca="false">IF(OR($A58="",W$4=""),"",SUMPRODUCT(--(INDEX(Matrix!$C$5:$EV$304,0,$B58)&gt;0),--(INDEX(Matrix!$C$5:$EV$304,0,W$3)&gt;0)))</f>
        <v>7</v>
      </c>
      <c r="X58" s="12" t="n">
        <f aca="false">IF(OR($A58="",X$4=""),"",SUMPRODUCT(--(INDEX(Matrix!$C$5:$EV$304,0,$B58)&gt;0),--(INDEX(Matrix!$C$5:$EV$304,0,X$3)&gt;0)))</f>
        <v>8</v>
      </c>
      <c r="Y58" s="12" t="n">
        <f aca="false">IF(OR($A58="",Y$4=""),"",SUMPRODUCT(--(INDEX(Matrix!$C$5:$EV$304,0,$B58)&gt;0),--(INDEX(Matrix!$C$5:$EV$304,0,Y$3)&gt;0)))</f>
        <v>9</v>
      </c>
      <c r="Z58" s="12" t="n">
        <f aca="false">IF(OR($A58="",Z$4=""),"",SUMPRODUCT(--(INDEX(Matrix!$C$5:$EV$304,0,$B58)&gt;0),--(INDEX(Matrix!$C$5:$EV$304,0,Z$3)&gt;0)))</f>
        <v>7</v>
      </c>
      <c r="AA58" s="12" t="n">
        <f aca="false">IF(OR($A58="",AA$4=""),"",SUMPRODUCT(--(INDEX(Matrix!$C$5:$EV$304,0,$B58)&gt;0),--(INDEX(Matrix!$C$5:$EV$304,0,AA$3)&gt;0)))</f>
        <v>9</v>
      </c>
      <c r="AB58" s="12" t="n">
        <f aca="false">IF(OR($A58="",AB$4=""),"",SUMPRODUCT(--(INDEX(Matrix!$C$5:$EV$304,0,$B58)&gt;0),--(INDEX(Matrix!$C$5:$EV$304,0,AB$3)&gt;0)))</f>
        <v>2</v>
      </c>
      <c r="AC58" s="12" t="n">
        <f aca="false">IF(OR($A58="",AC$4=""),"",SUMPRODUCT(--(INDEX(Matrix!$C$5:$EV$304,0,$B58)&gt;0),--(INDEX(Matrix!$C$5:$EV$304,0,AC$3)&gt;0)))</f>
        <v>2</v>
      </c>
      <c r="AD58" s="12" t="n">
        <f aca="false">IF(OR($A58="",AD$4=""),"",SUMPRODUCT(--(INDEX(Matrix!$C$5:$EV$304,0,$B58)&gt;0),--(INDEX(Matrix!$C$5:$EV$304,0,AD$3)&gt;0)))</f>
        <v>0</v>
      </c>
      <c r="AE58" s="12" t="n">
        <f aca="false">IF(OR($A58="",AE$4=""),"",SUMPRODUCT(--(INDEX(Matrix!$C$5:$EV$304,0,$B58)&gt;0),--(INDEX(Matrix!$C$5:$EV$304,0,AE$3)&gt;0)))</f>
        <v>8</v>
      </c>
      <c r="AF58" s="12" t="n">
        <f aca="false">IF(OR($A58="",AF$4=""),"",SUMPRODUCT(--(INDEX(Matrix!$C$5:$EV$304,0,$B58)&gt;0),--(INDEX(Matrix!$C$5:$EV$304,0,AF$3)&gt;0)))</f>
        <v>8</v>
      </c>
      <c r="AG58" s="12" t="n">
        <f aca="false">IF(OR($A58="",AG$4=""),"",SUMPRODUCT(--(INDEX(Matrix!$C$5:$EV$304,0,$B58)&gt;0),--(INDEX(Matrix!$C$5:$EV$304,0,AG$3)&gt;0)))</f>
        <v>8</v>
      </c>
      <c r="AH58" s="12" t="n">
        <f aca="false">IF(OR($A58="",AH$4=""),"",SUMPRODUCT(--(INDEX(Matrix!$C$5:$EV$304,0,$B58)&gt;0),--(INDEX(Matrix!$C$5:$EV$304,0,AH$3)&gt;0)))</f>
        <v>11</v>
      </c>
      <c r="AI58" s="12" t="n">
        <f aca="false">IF(OR($A58="",AI$4=""),"",SUMPRODUCT(--(INDEX(Matrix!$C$5:$EV$304,0,$B58)&gt;0),--(INDEX(Matrix!$C$5:$EV$304,0,AI$3)&gt;0)))</f>
        <v>7</v>
      </c>
      <c r="AJ58" s="12" t="n">
        <f aca="false">IF(OR($A58="",AJ$4=""),"",SUMPRODUCT(--(INDEX(Matrix!$C$5:$EV$304,0,$B58)&gt;0),--(INDEX(Matrix!$C$5:$EV$304,0,AJ$3)&gt;0)))</f>
        <v>7</v>
      </c>
      <c r="AK58" s="12" t="n">
        <f aca="false">IF(OR($A58="",AK$4=""),"",SUMPRODUCT(--(INDEX(Matrix!$C$5:$EV$304,0,$B58)&gt;0),--(INDEX(Matrix!$C$5:$EV$304,0,AK$3)&gt;0)))</f>
        <v>11</v>
      </c>
      <c r="AL58" s="12" t="n">
        <f aca="false">IF(OR($A58="",AL$4=""),"",SUMPRODUCT(--(INDEX(Matrix!$C$5:$EV$304,0,$B58)&gt;0),--(INDEX(Matrix!$C$5:$EV$304,0,AL$3)&gt;0)))</f>
        <v>11</v>
      </c>
      <c r="AM58" s="12" t="n">
        <f aca="false">IF(OR($A58="",AM$4=""),"",SUMPRODUCT(--(INDEX(Matrix!$C$5:$EV$304,0,$B58)&gt;0),--(INDEX(Matrix!$C$5:$EV$304,0,AM$3)&gt;0)))</f>
        <v>3</v>
      </c>
      <c r="AN58" s="12" t="n">
        <f aca="false">IF(OR($A58="",AN$4=""),"",SUMPRODUCT(--(INDEX(Matrix!$C$5:$EV$304,0,$B58)&gt;0),--(INDEX(Matrix!$C$5:$EV$304,0,AN$3)&gt;0)))</f>
        <v>3</v>
      </c>
      <c r="AO58" s="12" t="n">
        <f aca="false">IF(OR($A58="",AO$4=""),"",SUMPRODUCT(--(INDEX(Matrix!$C$5:$EV$304,0,$B58)&gt;0),--(INDEX(Matrix!$C$5:$EV$304,0,AO$3)&gt;0)))</f>
        <v>1</v>
      </c>
      <c r="AP58" s="12" t="n">
        <f aca="false">IF(OR($A58="",AP$4=""),"",SUMPRODUCT(--(INDEX(Matrix!$C$5:$EV$304,0,$B58)&gt;0),--(INDEX(Matrix!$C$5:$EV$304,0,AP$3)&gt;0)))</f>
        <v>1</v>
      </c>
      <c r="AQ58" s="12" t="n">
        <f aca="false">IF(OR($A58="",AQ$4=""),"",SUMPRODUCT(--(INDEX(Matrix!$C$5:$EV$304,0,$B58)&gt;0),--(INDEX(Matrix!$C$5:$EV$304,0,AQ$3)&gt;0)))</f>
        <v>1</v>
      </c>
      <c r="AR58" s="12" t="n">
        <f aca="false">IF(OR($A58="",AR$4=""),"",SUMPRODUCT(--(INDEX(Matrix!$C$5:$EV$304,0,$B58)&gt;0),--(INDEX(Matrix!$C$5:$EV$304,0,AR$3)&gt;0)))</f>
        <v>1</v>
      </c>
      <c r="AS58" s="12" t="n">
        <f aca="false">IF(OR($A58="",AS$4=""),"",SUMPRODUCT(--(INDEX(Matrix!$C$5:$EV$304,0,$B58)&gt;0),--(INDEX(Matrix!$C$5:$EV$304,0,AS$3)&gt;0)))</f>
        <v>1</v>
      </c>
      <c r="AT58" s="12" t="n">
        <f aca="false">IF(OR($A58="",AT$4=""),"",SUMPRODUCT(--(INDEX(Matrix!$C$5:$EV$304,0,$B58)&gt;0),--(INDEX(Matrix!$C$5:$EV$304,0,AT$3)&gt;0)))</f>
        <v>1</v>
      </c>
      <c r="AU58" s="12" t="n">
        <f aca="false">IF(OR($A58="",AU$4=""),"",SUMPRODUCT(--(INDEX(Matrix!$C$5:$EV$304,0,$B58)&gt;0),--(INDEX(Matrix!$C$5:$EV$304,0,AU$3)&gt;0)))</f>
        <v>0</v>
      </c>
      <c r="AV58" s="12" t="n">
        <f aca="false">IF(OR($A58="",AV$4=""),"",SUMPRODUCT(--(INDEX(Matrix!$C$5:$EV$304,0,$B58)&gt;0),--(INDEX(Matrix!$C$5:$EV$304,0,AV$3)&gt;0)))</f>
        <v>8</v>
      </c>
      <c r="AW58" s="12" t="n">
        <f aca="false">IF(OR($A58="",AW$4=""),"",SUMPRODUCT(--(INDEX(Matrix!$C$5:$EV$304,0,$B58)&gt;0),--(INDEX(Matrix!$C$5:$EV$304,0,AW$3)&gt;0)))</f>
        <v>8</v>
      </c>
      <c r="AX58" s="12" t="n">
        <f aca="false">IF(OR($A58="",AX$4=""),"",SUMPRODUCT(--(INDEX(Matrix!$C$5:$EV$304,0,$B58)&gt;0),--(INDEX(Matrix!$C$5:$EV$304,0,AX$3)&gt;0)))</f>
        <v>9</v>
      </c>
      <c r="AY58" s="12" t="n">
        <f aca="false">IF(OR($A58="",AY$4=""),"",SUMPRODUCT(--(INDEX(Matrix!$C$5:$EV$304,0,$B58)&gt;0),--(INDEX(Matrix!$C$5:$EV$304,0,AY$3)&gt;0)))</f>
        <v>9</v>
      </c>
      <c r="AZ58" s="12" t="n">
        <f aca="false">IF(OR($A58="",AZ$4=""),"",SUMPRODUCT(--(INDEX(Matrix!$C$5:$EV$304,0,$B58)&gt;0),--(INDEX(Matrix!$C$5:$EV$304,0,AZ$3)&gt;0)))</f>
        <v>9</v>
      </c>
      <c r="BA58" s="12" t="n">
        <f aca="false">IF(OR($A58="",BA$4=""),"",SUMPRODUCT(--(INDEX(Matrix!$C$5:$EV$304,0,$B58)&gt;0),--(INDEX(Matrix!$C$5:$EV$304,0,BA$3)&gt;0)))</f>
        <v>9</v>
      </c>
      <c r="BB58" s="12" t="n">
        <f aca="false">IF(OR($A58="",BB$4=""),"",SUMPRODUCT(--(INDEX(Matrix!$C$5:$EV$304,0,$B58)&gt;0),--(INDEX(Matrix!$C$5:$EV$304,0,BB$3)&gt;0)))</f>
        <v>16</v>
      </c>
      <c r="BC58" s="12" t="n">
        <f aca="false">IF(OR($A58="",BC$4=""),"",SUMPRODUCT(--(INDEX(Matrix!$C$5:$EV$304,0,$B58)&gt;0),--(INDEX(Matrix!$C$5:$EV$304,0,BC$3)&gt;0)))</f>
        <v>15</v>
      </c>
      <c r="BD58" s="12" t="n">
        <f aca="false">IF(OR($A58="",BD$4=""),"",SUMPRODUCT(--(INDEX(Matrix!$C$5:$EV$304,0,$B58)&gt;0),--(INDEX(Matrix!$C$5:$EV$304,0,BD$3)&gt;0)))</f>
        <v>16</v>
      </c>
      <c r="BE58" s="12" t="n">
        <f aca="false">IF(OR($A58="",BE$4=""),"",SUMPRODUCT(--(INDEX(Matrix!$C$5:$EV$304,0,$B58)&gt;0),--(INDEX(Matrix!$C$5:$EV$304,0,BE$3)&gt;0)))</f>
        <v>15</v>
      </c>
      <c r="BF58" s="12" t="n">
        <f aca="false">IF(OR($A58="",BF$4=""),"",SUMPRODUCT(--(INDEX(Matrix!$C$5:$EV$304,0,$B58)&gt;0),--(INDEX(Matrix!$C$5:$EV$304,0,BF$3)&gt;0)))</f>
        <v>12</v>
      </c>
      <c r="BG58" s="12" t="n">
        <f aca="false">IF(OR($A58="",BG$4=""),"",SUMPRODUCT(--(INDEX(Matrix!$C$5:$EV$304,0,$B58)&gt;0),--(INDEX(Matrix!$C$5:$EV$304,0,BG$3)&gt;0)))</f>
        <v>12</v>
      </c>
      <c r="BH58" s="12" t="n">
        <f aca="false">IF(OR($A58="",BH$4=""),"",SUMPRODUCT(--(INDEX(Matrix!$C$5:$EV$304,0,$B58)&gt;0),--(INDEX(Matrix!$C$5:$EV$304,0,BH$3)&gt;0)))</f>
        <v>13</v>
      </c>
      <c r="BI58" s="12" t="n">
        <f aca="false">IF(OR($A58="",BI$4=""),"",SUMPRODUCT(--(INDEX(Matrix!$C$5:$EV$304,0,$B58)&gt;0),--(INDEX(Matrix!$C$5:$EV$304,0,BI$3)&gt;0)))</f>
        <v>13</v>
      </c>
      <c r="BJ58" s="12" t="n">
        <f aca="false">IF(OR($A58="",BJ$4=""),"",SUMPRODUCT(--(INDEX(Matrix!$C$5:$EV$304,0,$B58)&gt;0),--(INDEX(Matrix!$C$5:$EV$304,0,BJ$3)&gt;0)))</f>
        <v>0</v>
      </c>
      <c r="BK58" s="12" t="n">
        <f aca="false">IF(OR($A58="",BK$4=""),"",SUMPRODUCT(--(INDEX(Matrix!$C$5:$EV$304,0,$B58)&gt;0),--(INDEX(Matrix!$C$5:$EV$304,0,BK$3)&gt;0)))</f>
        <v>12</v>
      </c>
      <c r="BL58" s="12" t="n">
        <f aca="false">IF(OR($A58="",BL$4=""),"",SUMPRODUCT(--(INDEX(Matrix!$C$5:$EV$304,0,$B58)&gt;0),--(INDEX(Matrix!$C$5:$EV$304,0,BL$3)&gt;0)))</f>
        <v>13</v>
      </c>
      <c r="BM58" s="12" t="n">
        <f aca="false">IF(OR($A58="",BM$4=""),"",SUMPRODUCT(--(INDEX(Matrix!$C$5:$EV$304,0,$B58)&gt;0),--(INDEX(Matrix!$C$5:$EV$304,0,BM$3)&gt;0)))</f>
        <v>13</v>
      </c>
      <c r="BN58" s="12" t="n">
        <f aca="false">IF(OR($A58="",BN$4=""),"",SUMPRODUCT(--(INDEX(Matrix!$C$5:$EV$304,0,$B58)&gt;0),--(INDEX(Matrix!$C$5:$EV$304,0,BN$3)&gt;0)))</f>
        <v>9</v>
      </c>
      <c r="BO58" s="12" t="n">
        <f aca="false">IF(OR($A58="",BO$4=""),"",SUMPRODUCT(--(INDEX(Matrix!$C$5:$EV$304,0,$B58)&gt;0),--(INDEX(Matrix!$C$5:$EV$304,0,BO$3)&gt;0)))</f>
        <v>2</v>
      </c>
      <c r="BP58" s="12" t="n">
        <f aca="false">IF(OR($A58="",BP$4=""),"",SUMPRODUCT(--(INDEX(Matrix!$C$5:$EV$304,0,$B58)&gt;0),--(INDEX(Matrix!$C$5:$EV$304,0,BP$3)&gt;0)))</f>
        <v>0</v>
      </c>
      <c r="BQ58" s="12" t="n">
        <f aca="false">IF(OR($A58="",BQ$4=""),"",SUMPRODUCT(--(INDEX(Matrix!$C$5:$EV$304,0,$B58)&gt;0),--(INDEX(Matrix!$C$5:$EV$304,0,BQ$3)&gt;0)))</f>
        <v>0</v>
      </c>
      <c r="BR58" s="12" t="n">
        <f aca="false">IF(OR($A58="",BR$4=""),"",SUMPRODUCT(--(INDEX(Matrix!$C$5:$EV$304,0,$B58)&gt;0),--(INDEX(Matrix!$C$5:$EV$304,0,BR$3)&gt;0)))</f>
        <v>1</v>
      </c>
      <c r="BS58" s="12" t="n">
        <f aca="false">IF(OR($A58="",BS$4=""),"",SUMPRODUCT(--(INDEX(Matrix!$C$5:$EV$304,0,$B58)&gt;0),--(INDEX(Matrix!$C$5:$EV$304,0,BS$3)&gt;0)))</f>
        <v>1</v>
      </c>
      <c r="BT58" s="12" t="n">
        <f aca="false">IF(OR($A58="",BT$4=""),"",SUMPRODUCT(--(INDEX(Matrix!$C$5:$EV$304,0,$B58)&gt;0),--(INDEX(Matrix!$C$5:$EV$304,0,BT$3)&gt;0)))</f>
        <v>0</v>
      </c>
      <c r="BU58" s="12" t="n">
        <f aca="false">IF(OR($A58="",BU$4=""),"",SUMPRODUCT(--(INDEX(Matrix!$C$5:$EV$304,0,$B58)&gt;0),--(INDEX(Matrix!$C$5:$EV$304,0,BU$3)&gt;0)))</f>
        <v>2</v>
      </c>
      <c r="BV58" s="12" t="n">
        <f aca="false">IF(OR($A58="",BV$4=""),"",SUMPRODUCT(--(INDEX(Matrix!$C$5:$EV$304,0,$B58)&gt;0),--(INDEX(Matrix!$C$5:$EV$304,0,BV$3)&gt;0)))</f>
        <v>1</v>
      </c>
      <c r="BW58" s="12" t="n">
        <f aca="false">IF(OR($A58="",BW$4=""),"",SUMPRODUCT(--(INDEX(Matrix!$C$5:$EV$304,0,$B58)&gt;0),--(INDEX(Matrix!$C$5:$EV$304,0,BW$3)&gt;0)))</f>
        <v>1</v>
      </c>
      <c r="BX58" s="12" t="n">
        <f aca="false">IF(OR($A58="",BX$4=""),"",SUMPRODUCT(--(INDEX(Matrix!$C$5:$EV$304,0,$B58)&gt;0),--(INDEX(Matrix!$C$5:$EV$304,0,BX$3)&gt;0)))</f>
        <v>0</v>
      </c>
      <c r="BY58" s="12" t="n">
        <f aca="false">IF(OR($A58="",BY$4=""),"",SUMPRODUCT(--(INDEX(Matrix!$C$5:$EV$304,0,$B58)&gt;0),--(INDEX(Matrix!$C$5:$EV$304,0,BY$3)&gt;0)))</f>
        <v>2</v>
      </c>
      <c r="BZ58" s="12" t="n">
        <f aca="false">IF(OR($A58="",BZ$4=""),"",SUMPRODUCT(--(INDEX(Matrix!$C$5:$EV$304,0,$B58)&gt;0),--(INDEX(Matrix!$C$5:$EV$304,0,BZ$3)&gt;0)))</f>
        <v>2</v>
      </c>
      <c r="CA58" s="12" t="n">
        <f aca="false">IF(OR($A58="",CA$4=""),"",SUMPRODUCT(--(INDEX(Matrix!$C$5:$EV$304,0,$B58)&gt;0),--(INDEX(Matrix!$C$5:$EV$304,0,CA$3)&gt;0)))</f>
        <v>2</v>
      </c>
      <c r="CB58" s="12" t="n">
        <f aca="false">IF(OR($A58="",CB$4=""),"",SUMPRODUCT(--(INDEX(Matrix!$C$5:$EV$304,0,$B58)&gt;0),--(INDEX(Matrix!$C$5:$EV$304,0,CB$3)&gt;0)))</f>
        <v>0</v>
      </c>
      <c r="CC58" s="12" t="n">
        <f aca="false">IF(OR($A58="",CC$4=""),"",SUMPRODUCT(--(INDEX(Matrix!$C$5:$EV$304,0,$B58)&gt;0),--(INDEX(Matrix!$C$5:$EV$304,0,CC$3)&gt;0)))</f>
        <v>0</v>
      </c>
      <c r="CD58" s="12" t="n">
        <f aca="false">IF(OR($A58="",CD$4=""),"",SUMPRODUCT(--(INDEX(Matrix!$C$5:$EV$304,0,$B58)&gt;0),--(INDEX(Matrix!$C$5:$EV$304,0,CD$3)&gt;0)))</f>
        <v>8</v>
      </c>
      <c r="CE58" s="12" t="n">
        <f aca="false">IF(OR($A58="",CE$4=""),"",SUMPRODUCT(--(INDEX(Matrix!$C$5:$EV$304,0,$B58)&gt;0),--(INDEX(Matrix!$C$5:$EV$304,0,CE$3)&gt;0)))</f>
        <v>7</v>
      </c>
      <c r="CF58" s="12" t="n">
        <f aca="false">IF(OR($A58="",CF$4=""),"",SUMPRODUCT(--(INDEX(Matrix!$C$5:$EV$304,0,$B58)&gt;0),--(INDEX(Matrix!$C$5:$EV$304,0,CF$3)&gt;0)))</f>
        <v>2</v>
      </c>
      <c r="CG58" s="12" t="n">
        <f aca="false">IF(OR($A58="",CG$4=""),"",SUMPRODUCT(--(INDEX(Matrix!$C$5:$EV$304,0,$B58)&gt;0),--(INDEX(Matrix!$C$5:$EV$304,0,CG$3)&gt;0)))</f>
        <v>6</v>
      </c>
      <c r="CH58" s="12" t="n">
        <f aca="false">IF(OR($A58="",CH$4=""),"",SUMPRODUCT(--(INDEX(Matrix!$C$5:$EV$304,0,$B58)&gt;0),--(INDEX(Matrix!$C$5:$EV$304,0,CH$3)&gt;0)))</f>
        <v>2</v>
      </c>
      <c r="CI58" s="12" t="n">
        <f aca="false">IF(OR($A58="",CI$4=""),"",SUMPRODUCT(--(INDEX(Matrix!$C$5:$EV$304,0,$B58)&gt;0),--(INDEX(Matrix!$C$5:$EV$304,0,CI$3)&gt;0)))</f>
        <v>9</v>
      </c>
      <c r="CJ58" s="12" t="n">
        <f aca="false">IF(OR($A58="",CJ$4=""),"",SUMPRODUCT(--(INDEX(Matrix!$C$5:$EV$304,0,$B58)&gt;0),--(INDEX(Matrix!$C$5:$EV$304,0,CJ$3)&gt;0)))</f>
        <v>4</v>
      </c>
      <c r="CK58" s="12" t="n">
        <f aca="false">IF(OR($A58="",CK$4=""),"",SUMPRODUCT(--(INDEX(Matrix!$C$5:$EV$304,0,$B58)&gt;0),--(INDEX(Matrix!$C$5:$EV$304,0,CK$3)&gt;0)))</f>
        <v>9</v>
      </c>
      <c r="CL58" s="12" t="n">
        <f aca="false">IF(OR($A58="",CL$4=""),"",SUMPRODUCT(--(INDEX(Matrix!$C$5:$EV$304,0,$B58)&gt;0),--(INDEX(Matrix!$C$5:$EV$304,0,CL$3)&gt;0)))</f>
        <v>4</v>
      </c>
      <c r="CM58" s="12" t="n">
        <f aca="false">IF(OR($A58="",CM$4=""),"",SUMPRODUCT(--(INDEX(Matrix!$C$5:$EV$304,0,$B58)&gt;0),--(INDEX(Matrix!$C$5:$EV$304,0,CM$3)&gt;0)))</f>
        <v>9</v>
      </c>
      <c r="CN58" s="12" t="n">
        <f aca="false">IF(OR($A58="",CN$4=""),"",SUMPRODUCT(--(INDEX(Matrix!$C$5:$EV$304,0,$B58)&gt;0),--(INDEX(Matrix!$C$5:$EV$304,0,CN$3)&gt;0)))</f>
        <v>8</v>
      </c>
      <c r="CO58" s="12" t="n">
        <f aca="false">IF(OR($A58="",CO$4=""),"",SUMPRODUCT(--(INDEX(Matrix!$C$5:$EV$304,0,$B58)&gt;0),--(INDEX(Matrix!$C$5:$EV$304,0,CO$3)&gt;0)))</f>
        <v>8</v>
      </c>
      <c r="CP58" s="12" t="n">
        <f aca="false">IF(OR($A58="",CP$4=""),"",SUMPRODUCT(--(INDEX(Matrix!$C$5:$EV$304,0,$B58)&gt;0),--(INDEX(Matrix!$C$5:$EV$304,0,CP$3)&gt;0)))</f>
        <v>7</v>
      </c>
      <c r="CQ58" s="12" t="n">
        <f aca="false">IF(OR($A58="",CQ$4=""),"",SUMPRODUCT(--(INDEX(Matrix!$C$5:$EV$304,0,$B58)&gt;0),--(INDEX(Matrix!$C$5:$EV$304,0,CQ$3)&gt;0)))</f>
        <v>7</v>
      </c>
      <c r="CR58" s="12" t="n">
        <f aca="false">IF(OR($A58="",CR$4=""),"",SUMPRODUCT(--(INDEX(Matrix!$C$5:$EV$304,0,$B58)&gt;0),--(INDEX(Matrix!$C$5:$EV$304,0,CR$3)&gt;0)))</f>
        <v>9</v>
      </c>
      <c r="CS58" s="12" t="n">
        <f aca="false">IF(OR($A58="",CS$4=""),"",SUMPRODUCT(--(INDEX(Matrix!$C$5:$EV$304,0,$B58)&gt;0),--(INDEX(Matrix!$C$5:$EV$304,0,CS$3)&gt;0)))</f>
        <v>9</v>
      </c>
      <c r="CT58" s="12" t="n">
        <f aca="false">IF(OR($A58="",CT$4=""),"",SUMPRODUCT(--(INDEX(Matrix!$C$5:$EV$304,0,$B58)&gt;0),--(INDEX(Matrix!$C$5:$EV$304,0,CT$3)&gt;0)))</f>
        <v>9</v>
      </c>
      <c r="CU58" s="12" t="n">
        <f aca="false">IF(OR($A58="",CU$4=""),"",SUMPRODUCT(--(INDEX(Matrix!$C$5:$EV$304,0,$B58)&gt;0),--(INDEX(Matrix!$C$5:$EV$304,0,CU$3)&gt;0)))</f>
        <v>8</v>
      </c>
      <c r="CV58" s="12" t="n">
        <f aca="false">IF(OR($A58="",CV$4=""),"",SUMPRODUCT(--(INDEX(Matrix!$C$5:$EV$304,0,$B58)&gt;0),--(INDEX(Matrix!$C$5:$EV$304,0,CV$3)&gt;0)))</f>
        <v>9</v>
      </c>
      <c r="CW58" s="12" t="n">
        <f aca="false">IF(OR($A58="",CW$4=""),"",SUMPRODUCT(--(INDEX(Matrix!$C$5:$EV$304,0,$B58)&gt;0),--(INDEX(Matrix!$C$5:$EV$304,0,CW$3)&gt;0)))</f>
        <v>6</v>
      </c>
      <c r="CX58" s="12" t="n">
        <f aca="false">IF(OR($A58="",CX$4=""),"",SUMPRODUCT(--(INDEX(Matrix!$C$5:$EV$304,0,$B58)&gt;0),--(INDEX(Matrix!$C$5:$EV$304,0,CX$3)&gt;0)))</f>
        <v>8</v>
      </c>
      <c r="CY58" s="12" t="n">
        <f aca="false">IF(OR($A58="",CY$4=""),"",SUMPRODUCT(--(INDEX(Matrix!$C$5:$EV$304,0,$B58)&gt;0),--(INDEX(Matrix!$C$5:$EV$304,0,CY$3)&gt;0)))</f>
        <v>8</v>
      </c>
      <c r="CZ58" s="12" t="n">
        <f aca="false">IF(OR($A58="",CZ$4=""),"",SUMPRODUCT(--(INDEX(Matrix!$C$5:$EV$304,0,$B58)&gt;0),--(INDEX(Matrix!$C$5:$EV$304,0,CZ$3)&gt;0)))</f>
        <v>0</v>
      </c>
      <c r="DA58" s="12" t="n">
        <f aca="false">IF(OR($A58="",DA$4=""),"",SUMPRODUCT(--(INDEX(Matrix!$C$5:$EV$304,0,$B58)&gt;0),--(INDEX(Matrix!$C$5:$EV$304,0,DA$3)&gt;0)))</f>
        <v>8</v>
      </c>
      <c r="DB58" s="12" t="n">
        <f aca="false">IF(OR($A58="",DB$4=""),"",SUMPRODUCT(--(INDEX(Matrix!$C$5:$EV$304,0,$B58)&gt;0),--(INDEX(Matrix!$C$5:$EV$304,0,DB$3)&gt;0)))</f>
        <v>0</v>
      </c>
      <c r="DC58" s="12" t="n">
        <f aca="false">IF(OR($A58="",DC$4=""),"",SUMPRODUCT(--(INDEX(Matrix!$C$5:$EV$304,0,$B58)&gt;0),--(INDEX(Matrix!$C$5:$EV$304,0,DC$3)&gt;0)))</f>
        <v>0</v>
      </c>
      <c r="DD58" s="12" t="n">
        <f aca="false">IF(OR($A58="",DD$4=""),"",SUMPRODUCT(--(INDEX(Matrix!$C$5:$EV$304,0,$B58)&gt;0),--(INDEX(Matrix!$C$5:$EV$304,0,DD$3)&gt;0)))</f>
        <v>6</v>
      </c>
      <c r="DE58" s="12" t="str">
        <f aca="false">IF(OR($A58="",DE$4=""),"",SUMPRODUCT(--(INDEX(Matrix!$C$5:$EV$304,0,$B58)&gt;0),--(INDEX(Matrix!$C$5:$EV$304,0,DE$3)&gt;0)))</f>
        <v/>
      </c>
      <c r="DF58" s="12" t="str">
        <f aca="false">IF(OR($A58="",DF$4=""),"",SUMPRODUCT(--(INDEX(Matrix!$C$5:$EV$304,0,$B58)&gt;0),--(INDEX(Matrix!$C$5:$EV$304,0,DF$3)&gt;0)))</f>
        <v/>
      </c>
      <c r="DG58" s="12" t="str">
        <f aca="false">IF(OR($A58="",DG$4=""),"",SUMPRODUCT(--(INDEX(Matrix!$C$5:$EV$304,0,$B58)&gt;0),--(INDEX(Matrix!$C$5:$EV$304,0,DG$3)&gt;0)))</f>
        <v/>
      </c>
      <c r="DH58" s="12" t="str">
        <f aca="false">IF(OR($A58="",DH$4=""),"",SUMPRODUCT(--(INDEX(Matrix!$C$5:$EV$304,0,$B58)&gt;0),--(INDEX(Matrix!$C$5:$EV$304,0,DH$3)&gt;0)))</f>
        <v/>
      </c>
      <c r="DI58" s="12" t="str">
        <f aca="false">IF(OR($A58="",DI$4=""),"",SUMPRODUCT(--(INDEX(Matrix!$C$5:$EV$304,0,$B58)&gt;0),--(INDEX(Matrix!$C$5:$EV$304,0,DI$3)&gt;0)))</f>
        <v/>
      </c>
      <c r="DJ58" s="12" t="str">
        <f aca="false">IF(OR($A58="",DJ$4=""),"",SUMPRODUCT(--(INDEX(Matrix!$C$5:$EV$304,0,$B58)&gt;0),--(INDEX(Matrix!$C$5:$EV$304,0,DJ$3)&gt;0)))</f>
        <v/>
      </c>
      <c r="DK58" s="12" t="str">
        <f aca="false">IF(OR($A58="",DK$4=""),"",SUMPRODUCT(--(INDEX(Matrix!$C$5:$EV$304,0,$B58)&gt;0),--(INDEX(Matrix!$C$5:$EV$304,0,DK$3)&gt;0)))</f>
        <v/>
      </c>
      <c r="DL58" s="12" t="str">
        <f aca="false">IF(OR($A58="",DL$4=""),"",SUMPRODUCT(--(INDEX(Matrix!$C$5:$EV$304,0,$B58)&gt;0),--(INDEX(Matrix!$C$5:$EV$304,0,DL$3)&gt;0)))</f>
        <v/>
      </c>
      <c r="DM58" s="12" t="str">
        <f aca="false">IF(OR($A58="",DM$4=""),"",SUMPRODUCT(--(INDEX(Matrix!$C$5:$EV$304,0,$B58)&gt;0),--(INDEX(Matrix!$C$5:$EV$304,0,DM$3)&gt;0)))</f>
        <v/>
      </c>
      <c r="DN58" s="12" t="str">
        <f aca="false">IF(OR($A58="",DN$4=""),"",SUMPRODUCT(--(INDEX(Matrix!$C$5:$EV$304,0,$B58)&gt;0),--(INDEX(Matrix!$C$5:$EV$304,0,DN$3)&gt;0)))</f>
        <v/>
      </c>
      <c r="DO58" s="12" t="str">
        <f aca="false">IF(OR($A58="",DO$4=""),"",SUMPRODUCT(--(INDEX(Matrix!$C$5:$EV$304,0,$B58)&gt;0),--(INDEX(Matrix!$C$5:$EV$304,0,DO$3)&gt;0)))</f>
        <v/>
      </c>
      <c r="DP58" s="12" t="str">
        <f aca="false">IF(OR($A58="",DP$4=""),"",SUMPRODUCT(--(INDEX(Matrix!$C$5:$EV$304,0,$B58)&gt;0),--(INDEX(Matrix!$C$5:$EV$304,0,DP$3)&gt;0)))</f>
        <v/>
      </c>
      <c r="DQ58" s="12" t="str">
        <f aca="false">IF(OR($A58="",DQ$4=""),"",SUMPRODUCT(--(INDEX(Matrix!$C$5:$EV$304,0,$B58)&gt;0),--(INDEX(Matrix!$C$5:$EV$304,0,DQ$3)&gt;0)))</f>
        <v/>
      </c>
      <c r="DR58" s="12" t="str">
        <f aca="false">IF(OR($A58="",DR$4=""),"",SUMPRODUCT(--(INDEX(Matrix!$C$5:$EV$304,0,$B58)&gt;0),--(INDEX(Matrix!$C$5:$EV$304,0,DR$3)&gt;0)))</f>
        <v/>
      </c>
      <c r="DS58" s="12" t="str">
        <f aca="false">IF(OR($A58="",DS$4=""),"",SUMPRODUCT(--(INDEX(Matrix!$C$5:$EV$304,0,$B58)&gt;0),--(INDEX(Matrix!$C$5:$EV$304,0,DS$3)&gt;0)))</f>
        <v/>
      </c>
      <c r="DT58" s="12" t="str">
        <f aca="false">IF(OR($A58="",DT$4=""),"",SUMPRODUCT(--(INDEX(Matrix!$C$5:$EV$304,0,$B58)&gt;0),--(INDEX(Matrix!$C$5:$EV$304,0,DT$3)&gt;0)))</f>
        <v/>
      </c>
      <c r="DU58" s="12" t="str">
        <f aca="false">IF(OR($A58="",DU$4=""),"",SUMPRODUCT(--(INDEX(Matrix!$C$5:$EV$304,0,$B58)&gt;0),--(INDEX(Matrix!$C$5:$EV$304,0,DU$3)&gt;0)))</f>
        <v/>
      </c>
      <c r="DV58" s="12" t="str">
        <f aca="false">IF(OR($A58="",DV$4=""),"",SUMPRODUCT(--(INDEX(Matrix!$C$5:$EV$304,0,$B58)&gt;0),--(INDEX(Matrix!$C$5:$EV$304,0,DV$3)&gt;0)))</f>
        <v/>
      </c>
      <c r="DW58" s="12" t="str">
        <f aca="false">IF(OR($A58="",DW$4=""),"",SUMPRODUCT(--(INDEX(Matrix!$C$5:$EV$304,0,$B58)&gt;0),--(INDEX(Matrix!$C$5:$EV$304,0,DW$3)&gt;0)))</f>
        <v/>
      </c>
      <c r="DX58" s="12" t="str">
        <f aca="false">IF(OR($A58="",DX$4=""),"",SUMPRODUCT(--(INDEX(Matrix!$C$5:$EV$304,0,$B58)&gt;0),--(INDEX(Matrix!$C$5:$EV$304,0,DX$3)&gt;0)))</f>
        <v/>
      </c>
      <c r="DY58" s="12" t="str">
        <f aca="false">IF(OR($A58="",DY$4=""),"",SUMPRODUCT(--(INDEX(Matrix!$C$5:$EV$304,0,$B58)&gt;0),--(INDEX(Matrix!$C$5:$EV$304,0,DY$3)&gt;0)))</f>
        <v/>
      </c>
      <c r="DZ58" s="12" t="str">
        <f aca="false">IF(OR($A58="",DZ$4=""),"",SUMPRODUCT(--(INDEX(Matrix!$C$5:$EV$304,0,$B58)&gt;0),--(INDEX(Matrix!$C$5:$EV$304,0,DZ$3)&gt;0)))</f>
        <v/>
      </c>
      <c r="EA58" s="12" t="str">
        <f aca="false">IF(OR($A58="",EA$4=""),"",SUMPRODUCT(--(INDEX(Matrix!$C$5:$EV$304,0,$B58)&gt;0),--(INDEX(Matrix!$C$5:$EV$304,0,EA$3)&gt;0)))</f>
        <v/>
      </c>
      <c r="EB58" s="12" t="str">
        <f aca="false">IF(OR($A58="",EB$4=""),"",SUMPRODUCT(--(INDEX(Matrix!$C$5:$EV$304,0,$B58)&gt;0),--(INDEX(Matrix!$C$5:$EV$304,0,EB$3)&gt;0)))</f>
        <v/>
      </c>
      <c r="EC58" s="12" t="str">
        <f aca="false">IF(OR($A58="",EC$4=""),"",SUMPRODUCT(--(INDEX(Matrix!$C$5:$EV$304,0,$B58)&gt;0),--(INDEX(Matrix!$C$5:$EV$304,0,EC$3)&gt;0)))</f>
        <v/>
      </c>
      <c r="ED58" s="12" t="str">
        <f aca="false">IF(OR($A58="",ED$4=""),"",SUMPRODUCT(--(INDEX(Matrix!$C$5:$EV$304,0,$B58)&gt;0),--(INDEX(Matrix!$C$5:$EV$304,0,ED$3)&gt;0)))</f>
        <v/>
      </c>
      <c r="EE58" s="12" t="str">
        <f aca="false">IF(OR($A58="",EE$4=""),"",SUMPRODUCT(--(INDEX(Matrix!$C$5:$EV$304,0,$B58)&gt;0),--(INDEX(Matrix!$C$5:$EV$304,0,EE$3)&gt;0)))</f>
        <v/>
      </c>
      <c r="EF58" s="12" t="str">
        <f aca="false">IF(OR($A58="",EF$4=""),"",SUMPRODUCT(--(INDEX(Matrix!$C$5:$EV$304,0,$B58)&gt;0),--(INDEX(Matrix!$C$5:$EV$304,0,EF$3)&gt;0)))</f>
        <v/>
      </c>
      <c r="EG58" s="12" t="str">
        <f aca="false">IF(OR($A58="",EG$4=""),"",SUMPRODUCT(--(INDEX(Matrix!$C$5:$EV$304,0,$B58)&gt;0),--(INDEX(Matrix!$C$5:$EV$304,0,EG$3)&gt;0)))</f>
        <v/>
      </c>
      <c r="EH58" s="12" t="str">
        <f aca="false">IF(OR($A58="",EH$4=""),"",SUMPRODUCT(--(INDEX(Matrix!$C$5:$EV$304,0,$B58)&gt;0),--(INDEX(Matrix!$C$5:$EV$304,0,EH$3)&gt;0)))</f>
        <v/>
      </c>
      <c r="EI58" s="12" t="str">
        <f aca="false">IF(OR($A58="",EI$4=""),"",SUMPRODUCT(--(INDEX(Matrix!$C$5:$EV$304,0,$B58)&gt;0),--(INDEX(Matrix!$C$5:$EV$304,0,EI$3)&gt;0)))</f>
        <v/>
      </c>
      <c r="EJ58" s="12" t="str">
        <f aca="false">IF(OR($A58="",EJ$4=""),"",SUMPRODUCT(--(INDEX(Matrix!$C$5:$EV$304,0,$B58)&gt;0),--(INDEX(Matrix!$C$5:$EV$304,0,EJ$3)&gt;0)))</f>
        <v/>
      </c>
      <c r="EK58" s="12" t="str">
        <f aca="false">IF(OR($A58="",EK$4=""),"",SUMPRODUCT(--(INDEX(Matrix!$C$5:$EV$304,0,$B58)&gt;0),--(INDEX(Matrix!$C$5:$EV$304,0,EK$3)&gt;0)))</f>
        <v/>
      </c>
      <c r="EL58" s="12" t="str">
        <f aca="false">IF(OR($A58="",EL$4=""),"",SUMPRODUCT(--(INDEX(Matrix!$C$5:$EV$304,0,$B58)&gt;0),--(INDEX(Matrix!$C$5:$EV$304,0,EL$3)&gt;0)))</f>
        <v/>
      </c>
      <c r="EM58" s="12" t="str">
        <f aca="false">IF(OR($A58="",EM$4=""),"",SUMPRODUCT(--(INDEX(Matrix!$C$5:$EV$304,0,$B58)&gt;0),--(INDEX(Matrix!$C$5:$EV$304,0,EM$3)&gt;0)))</f>
        <v/>
      </c>
      <c r="EN58" s="12" t="str">
        <f aca="false">IF(OR($A58="",EN$4=""),"",SUMPRODUCT(--(INDEX(Matrix!$C$5:$EV$304,0,$B58)&gt;0),--(INDEX(Matrix!$C$5:$EV$304,0,EN$3)&gt;0)))</f>
        <v/>
      </c>
      <c r="EO58" s="12" t="str">
        <f aca="false">IF(OR($A58="",EO$4=""),"",SUMPRODUCT(--(INDEX(Matrix!$C$5:$EV$304,0,$B58)&gt;0),--(INDEX(Matrix!$C$5:$EV$304,0,EO$3)&gt;0)))</f>
        <v/>
      </c>
      <c r="EP58" s="12" t="str">
        <f aca="false">IF(OR($A58="",EP$4=""),"",SUMPRODUCT(--(INDEX(Matrix!$C$5:$EV$304,0,$B58)&gt;0),--(INDEX(Matrix!$C$5:$EV$304,0,EP$3)&gt;0)))</f>
        <v/>
      </c>
      <c r="EQ58" s="12" t="str">
        <f aca="false">IF(OR($A58="",EQ$4=""),"",SUMPRODUCT(--(INDEX(Matrix!$C$5:$EV$304,0,$B58)&gt;0),--(INDEX(Matrix!$C$5:$EV$304,0,EQ$3)&gt;0)))</f>
        <v/>
      </c>
      <c r="ER58" s="12" t="str">
        <f aca="false">IF(OR($A58="",ER$4=""),"",SUMPRODUCT(--(INDEX(Matrix!$C$5:$EV$304,0,$B58)&gt;0),--(INDEX(Matrix!$C$5:$EV$304,0,ER$3)&gt;0)))</f>
        <v/>
      </c>
      <c r="ES58" s="12" t="str">
        <f aca="false">IF(OR($A58="",ES$4=""),"",SUMPRODUCT(--(INDEX(Matrix!$C$5:$EV$304,0,$B58)&gt;0),--(INDEX(Matrix!$C$5:$EV$304,0,ES$3)&gt;0)))</f>
        <v/>
      </c>
      <c r="ET58" s="12" t="str">
        <f aca="false">IF(OR($A58="",ET$4=""),"",SUMPRODUCT(--(INDEX(Matrix!$C$5:$EV$304,0,$B58)&gt;0),--(INDEX(Matrix!$C$5:$EV$304,0,ET$3)&gt;0)))</f>
        <v/>
      </c>
      <c r="EU58" s="12" t="str">
        <f aca="false">IF(OR($A58="",EU$4=""),"",SUMPRODUCT(--(INDEX(Matrix!$C$5:$EV$304,0,$B58)&gt;0),--(INDEX(Matrix!$C$5:$EV$304,0,EU$3)&gt;0)))</f>
        <v/>
      </c>
      <c r="EV58" s="12" t="str">
        <f aca="false">IF(OR($A58="",EV$4=""),"",SUMPRODUCT(--(INDEX(Matrix!$C$5:$EV$304,0,$B58)&gt;0),--(INDEX(Matrix!$C$5:$EV$304,0,EV$3)&gt;0)))</f>
        <v/>
      </c>
    </row>
    <row r="59" customFormat="false" ht="15" hidden="false" customHeight="false" outlineLevel="0" collapsed="false">
      <c r="A59" s="6" t="str">
        <f aca="false">IF(INDEX(Products!$A$2:$A$151,$B59)="","",INDEX(Products!$A$2:$A$151,$B59))</f>
        <v>TRILEMO ER 25-5-1000</v>
      </c>
      <c r="B59" s="23" t="n">
        <v>55</v>
      </c>
      <c r="C59" s="12" t="n">
        <f aca="false">IF(OR($A59="",C$4=""),"",SUMPRODUCT(--(INDEX(Matrix!$C$5:$EV$304,0,$B59)&gt;0),--(INDEX(Matrix!$C$5:$EV$304,0,C$3)&gt;0)))</f>
        <v>9</v>
      </c>
      <c r="D59" s="12" t="n">
        <f aca="false">IF(OR($A59="",D$4=""),"",SUMPRODUCT(--(INDEX(Matrix!$C$5:$EV$304,0,$B59)&gt;0),--(INDEX(Matrix!$C$5:$EV$304,0,D$3)&gt;0)))</f>
        <v>9</v>
      </c>
      <c r="E59" s="12" t="n">
        <f aca="false">IF(OR($A59="",E$4=""),"",SUMPRODUCT(--(INDEX(Matrix!$C$5:$EV$304,0,$B59)&gt;0),--(INDEX(Matrix!$C$5:$EV$304,0,E$3)&gt;0)))</f>
        <v>8</v>
      </c>
      <c r="F59" s="12" t="n">
        <f aca="false">IF(OR($A59="",F$4=""),"",SUMPRODUCT(--(INDEX(Matrix!$C$5:$EV$304,0,$B59)&gt;0),--(INDEX(Matrix!$C$5:$EV$304,0,F$3)&gt;0)))</f>
        <v>9</v>
      </c>
      <c r="G59" s="12" t="n">
        <f aca="false">IF(OR($A59="",G$4=""),"",SUMPRODUCT(--(INDEX(Matrix!$C$5:$EV$304,0,$B59)&gt;0),--(INDEX(Matrix!$C$5:$EV$304,0,G$3)&gt;0)))</f>
        <v>9</v>
      </c>
      <c r="H59" s="12" t="n">
        <f aca="false">IF(OR($A59="",H$4=""),"",SUMPRODUCT(--(INDEX(Matrix!$C$5:$EV$304,0,$B59)&gt;0),--(INDEX(Matrix!$C$5:$EV$304,0,H$3)&gt;0)))</f>
        <v>9</v>
      </c>
      <c r="I59" s="12" t="n">
        <f aca="false">IF(OR($A59="",I$4=""),"",SUMPRODUCT(--(INDEX(Matrix!$C$5:$EV$304,0,$B59)&gt;0),--(INDEX(Matrix!$C$5:$EV$304,0,I$3)&gt;0)))</f>
        <v>8</v>
      </c>
      <c r="J59" s="12" t="n">
        <f aca="false">IF(OR($A59="",J$4=""),"",SUMPRODUCT(--(INDEX(Matrix!$C$5:$EV$304,0,$B59)&gt;0),--(INDEX(Matrix!$C$5:$EV$304,0,J$3)&gt;0)))</f>
        <v>8</v>
      </c>
      <c r="K59" s="12" t="n">
        <f aca="false">IF(OR($A59="",K$4=""),"",SUMPRODUCT(--(INDEX(Matrix!$C$5:$EV$304,0,$B59)&gt;0),--(INDEX(Matrix!$C$5:$EV$304,0,K$3)&gt;0)))</f>
        <v>6</v>
      </c>
      <c r="L59" s="12" t="n">
        <f aca="false">IF(OR($A59="",L$4=""),"",SUMPRODUCT(--(INDEX(Matrix!$C$5:$EV$304,0,$B59)&gt;0),--(INDEX(Matrix!$C$5:$EV$304,0,L$3)&gt;0)))</f>
        <v>6</v>
      </c>
      <c r="M59" s="12" t="n">
        <f aca="false">IF(OR($A59="",M$4=""),"",SUMPRODUCT(--(INDEX(Matrix!$C$5:$EV$304,0,$B59)&gt;0),--(INDEX(Matrix!$C$5:$EV$304,0,M$3)&gt;0)))</f>
        <v>6</v>
      </c>
      <c r="N59" s="12" t="n">
        <f aca="false">IF(OR($A59="",N$4=""),"",SUMPRODUCT(--(INDEX(Matrix!$C$5:$EV$304,0,$B59)&gt;0),--(INDEX(Matrix!$C$5:$EV$304,0,N$3)&gt;0)))</f>
        <v>7</v>
      </c>
      <c r="O59" s="12" t="n">
        <f aca="false">IF(OR($A59="",O$4=""),"",SUMPRODUCT(--(INDEX(Matrix!$C$5:$EV$304,0,$B59)&gt;0),--(INDEX(Matrix!$C$5:$EV$304,0,O$3)&gt;0)))</f>
        <v>6</v>
      </c>
      <c r="P59" s="12" t="n">
        <f aca="false">IF(OR($A59="",P$4=""),"",SUMPRODUCT(--(INDEX(Matrix!$C$5:$EV$304,0,$B59)&gt;0),--(INDEX(Matrix!$C$5:$EV$304,0,P$3)&gt;0)))</f>
        <v>7</v>
      </c>
      <c r="Q59" s="12" t="n">
        <f aca="false">IF(OR($A59="",Q$4=""),"",SUMPRODUCT(--(INDEX(Matrix!$C$5:$EV$304,0,$B59)&gt;0),--(INDEX(Matrix!$C$5:$EV$304,0,Q$3)&gt;0)))</f>
        <v>6</v>
      </c>
      <c r="R59" s="12" t="n">
        <f aca="false">IF(OR($A59="",R$4=""),"",SUMPRODUCT(--(INDEX(Matrix!$C$5:$EV$304,0,$B59)&gt;0),--(INDEX(Matrix!$C$5:$EV$304,0,R$3)&gt;0)))</f>
        <v>6</v>
      </c>
      <c r="S59" s="12" t="n">
        <f aca="false">IF(OR($A59="",S$4=""),"",SUMPRODUCT(--(INDEX(Matrix!$C$5:$EV$304,0,$B59)&gt;0),--(INDEX(Matrix!$C$5:$EV$304,0,S$3)&gt;0)))</f>
        <v>6</v>
      </c>
      <c r="T59" s="12" t="n">
        <f aca="false">IF(OR($A59="",T$4=""),"",SUMPRODUCT(--(INDEX(Matrix!$C$5:$EV$304,0,$B59)&gt;0),--(INDEX(Matrix!$C$5:$EV$304,0,T$3)&gt;0)))</f>
        <v>7</v>
      </c>
      <c r="U59" s="12" t="n">
        <f aca="false">IF(OR($A59="",U$4=""),"",SUMPRODUCT(--(INDEX(Matrix!$C$5:$EV$304,0,$B59)&gt;0),--(INDEX(Matrix!$C$5:$EV$304,0,U$3)&gt;0)))</f>
        <v>0</v>
      </c>
      <c r="V59" s="12" t="n">
        <f aca="false">IF(OR($A59="",V$4=""),"",SUMPRODUCT(--(INDEX(Matrix!$C$5:$EV$304,0,$B59)&gt;0),--(INDEX(Matrix!$C$5:$EV$304,0,V$3)&gt;0)))</f>
        <v>0</v>
      </c>
      <c r="W59" s="12" t="n">
        <f aca="false">IF(OR($A59="",W$4=""),"",SUMPRODUCT(--(INDEX(Matrix!$C$5:$EV$304,0,$B59)&gt;0),--(INDEX(Matrix!$C$5:$EV$304,0,W$3)&gt;0)))</f>
        <v>7</v>
      </c>
      <c r="X59" s="12" t="n">
        <f aca="false">IF(OR($A59="",X$4=""),"",SUMPRODUCT(--(INDEX(Matrix!$C$5:$EV$304,0,$B59)&gt;0),--(INDEX(Matrix!$C$5:$EV$304,0,X$3)&gt;0)))</f>
        <v>8</v>
      </c>
      <c r="Y59" s="12" t="n">
        <f aca="false">IF(OR($A59="",Y$4=""),"",SUMPRODUCT(--(INDEX(Matrix!$C$5:$EV$304,0,$B59)&gt;0),--(INDEX(Matrix!$C$5:$EV$304,0,Y$3)&gt;0)))</f>
        <v>9</v>
      </c>
      <c r="Z59" s="12" t="n">
        <f aca="false">IF(OR($A59="",Z$4=""),"",SUMPRODUCT(--(INDEX(Matrix!$C$5:$EV$304,0,$B59)&gt;0),--(INDEX(Matrix!$C$5:$EV$304,0,Z$3)&gt;0)))</f>
        <v>7</v>
      </c>
      <c r="AA59" s="12" t="n">
        <f aca="false">IF(OR($A59="",AA$4=""),"",SUMPRODUCT(--(INDEX(Matrix!$C$5:$EV$304,0,$B59)&gt;0),--(INDEX(Matrix!$C$5:$EV$304,0,AA$3)&gt;0)))</f>
        <v>9</v>
      </c>
      <c r="AB59" s="12" t="n">
        <f aca="false">IF(OR($A59="",AB$4=""),"",SUMPRODUCT(--(INDEX(Matrix!$C$5:$EV$304,0,$B59)&gt;0),--(INDEX(Matrix!$C$5:$EV$304,0,AB$3)&gt;0)))</f>
        <v>2</v>
      </c>
      <c r="AC59" s="12" t="n">
        <f aca="false">IF(OR($A59="",AC$4=""),"",SUMPRODUCT(--(INDEX(Matrix!$C$5:$EV$304,0,$B59)&gt;0),--(INDEX(Matrix!$C$5:$EV$304,0,AC$3)&gt;0)))</f>
        <v>2</v>
      </c>
      <c r="AD59" s="12" t="n">
        <f aca="false">IF(OR($A59="",AD$4=""),"",SUMPRODUCT(--(INDEX(Matrix!$C$5:$EV$304,0,$B59)&gt;0),--(INDEX(Matrix!$C$5:$EV$304,0,AD$3)&gt;0)))</f>
        <v>0</v>
      </c>
      <c r="AE59" s="12" t="n">
        <f aca="false">IF(OR($A59="",AE$4=""),"",SUMPRODUCT(--(INDEX(Matrix!$C$5:$EV$304,0,$B59)&gt;0),--(INDEX(Matrix!$C$5:$EV$304,0,AE$3)&gt;0)))</f>
        <v>7</v>
      </c>
      <c r="AF59" s="12" t="n">
        <f aca="false">IF(OR($A59="",AF$4=""),"",SUMPRODUCT(--(INDEX(Matrix!$C$5:$EV$304,0,$B59)&gt;0),--(INDEX(Matrix!$C$5:$EV$304,0,AF$3)&gt;0)))</f>
        <v>7</v>
      </c>
      <c r="AG59" s="12" t="n">
        <f aca="false">IF(OR($A59="",AG$4=""),"",SUMPRODUCT(--(INDEX(Matrix!$C$5:$EV$304,0,$B59)&gt;0),--(INDEX(Matrix!$C$5:$EV$304,0,AG$3)&gt;0)))</f>
        <v>7</v>
      </c>
      <c r="AH59" s="12" t="n">
        <f aca="false">IF(OR($A59="",AH$4=""),"",SUMPRODUCT(--(INDEX(Matrix!$C$5:$EV$304,0,$B59)&gt;0),--(INDEX(Matrix!$C$5:$EV$304,0,AH$3)&gt;0)))</f>
        <v>10</v>
      </c>
      <c r="AI59" s="12" t="n">
        <f aca="false">IF(OR($A59="",AI$4=""),"",SUMPRODUCT(--(INDEX(Matrix!$C$5:$EV$304,0,$B59)&gt;0),--(INDEX(Matrix!$C$5:$EV$304,0,AI$3)&gt;0)))</f>
        <v>7</v>
      </c>
      <c r="AJ59" s="12" t="n">
        <f aca="false">IF(OR($A59="",AJ$4=""),"",SUMPRODUCT(--(INDEX(Matrix!$C$5:$EV$304,0,$B59)&gt;0),--(INDEX(Matrix!$C$5:$EV$304,0,AJ$3)&gt;0)))</f>
        <v>7</v>
      </c>
      <c r="AK59" s="12" t="n">
        <f aca="false">IF(OR($A59="",AK$4=""),"",SUMPRODUCT(--(INDEX(Matrix!$C$5:$EV$304,0,$B59)&gt;0),--(INDEX(Matrix!$C$5:$EV$304,0,AK$3)&gt;0)))</f>
        <v>12</v>
      </c>
      <c r="AL59" s="12" t="n">
        <f aca="false">IF(OR($A59="",AL$4=""),"",SUMPRODUCT(--(INDEX(Matrix!$C$5:$EV$304,0,$B59)&gt;0),--(INDEX(Matrix!$C$5:$EV$304,0,AL$3)&gt;0)))</f>
        <v>12</v>
      </c>
      <c r="AM59" s="12" t="n">
        <f aca="false">IF(OR($A59="",AM$4=""),"",SUMPRODUCT(--(INDEX(Matrix!$C$5:$EV$304,0,$B59)&gt;0),--(INDEX(Matrix!$C$5:$EV$304,0,AM$3)&gt;0)))</f>
        <v>3</v>
      </c>
      <c r="AN59" s="12" t="n">
        <f aca="false">IF(OR($A59="",AN$4=""),"",SUMPRODUCT(--(INDEX(Matrix!$C$5:$EV$304,0,$B59)&gt;0),--(INDEX(Matrix!$C$5:$EV$304,0,AN$3)&gt;0)))</f>
        <v>3</v>
      </c>
      <c r="AO59" s="12" t="n">
        <f aca="false">IF(OR($A59="",AO$4=""),"",SUMPRODUCT(--(INDEX(Matrix!$C$5:$EV$304,0,$B59)&gt;0),--(INDEX(Matrix!$C$5:$EV$304,0,AO$3)&gt;0)))</f>
        <v>1</v>
      </c>
      <c r="AP59" s="12" t="n">
        <f aca="false">IF(OR($A59="",AP$4=""),"",SUMPRODUCT(--(INDEX(Matrix!$C$5:$EV$304,0,$B59)&gt;0),--(INDEX(Matrix!$C$5:$EV$304,0,AP$3)&gt;0)))</f>
        <v>1</v>
      </c>
      <c r="AQ59" s="12" t="n">
        <f aca="false">IF(OR($A59="",AQ$4=""),"",SUMPRODUCT(--(INDEX(Matrix!$C$5:$EV$304,0,$B59)&gt;0),--(INDEX(Matrix!$C$5:$EV$304,0,AQ$3)&gt;0)))</f>
        <v>1</v>
      </c>
      <c r="AR59" s="12" t="n">
        <f aca="false">IF(OR($A59="",AR$4=""),"",SUMPRODUCT(--(INDEX(Matrix!$C$5:$EV$304,0,$B59)&gt;0),--(INDEX(Matrix!$C$5:$EV$304,0,AR$3)&gt;0)))</f>
        <v>1</v>
      </c>
      <c r="AS59" s="12" t="n">
        <f aca="false">IF(OR($A59="",AS$4=""),"",SUMPRODUCT(--(INDEX(Matrix!$C$5:$EV$304,0,$B59)&gt;0),--(INDEX(Matrix!$C$5:$EV$304,0,AS$3)&gt;0)))</f>
        <v>1</v>
      </c>
      <c r="AT59" s="12" t="n">
        <f aca="false">IF(OR($A59="",AT$4=""),"",SUMPRODUCT(--(INDEX(Matrix!$C$5:$EV$304,0,$B59)&gt;0),--(INDEX(Matrix!$C$5:$EV$304,0,AT$3)&gt;0)))</f>
        <v>1</v>
      </c>
      <c r="AU59" s="12" t="n">
        <f aca="false">IF(OR($A59="",AU$4=""),"",SUMPRODUCT(--(INDEX(Matrix!$C$5:$EV$304,0,$B59)&gt;0),--(INDEX(Matrix!$C$5:$EV$304,0,AU$3)&gt;0)))</f>
        <v>0</v>
      </c>
      <c r="AV59" s="12" t="n">
        <f aca="false">IF(OR($A59="",AV$4=""),"",SUMPRODUCT(--(INDEX(Matrix!$C$5:$EV$304,0,$B59)&gt;0),--(INDEX(Matrix!$C$5:$EV$304,0,AV$3)&gt;0)))</f>
        <v>8</v>
      </c>
      <c r="AW59" s="12" t="n">
        <f aca="false">IF(OR($A59="",AW$4=""),"",SUMPRODUCT(--(INDEX(Matrix!$C$5:$EV$304,0,$B59)&gt;0),--(INDEX(Matrix!$C$5:$EV$304,0,AW$3)&gt;0)))</f>
        <v>9</v>
      </c>
      <c r="AX59" s="12" t="n">
        <f aca="false">IF(OR($A59="",AX$4=""),"",SUMPRODUCT(--(INDEX(Matrix!$C$5:$EV$304,0,$B59)&gt;0),--(INDEX(Matrix!$C$5:$EV$304,0,AX$3)&gt;0)))</f>
        <v>9</v>
      </c>
      <c r="AY59" s="12" t="n">
        <f aca="false">IF(OR($A59="",AY$4=""),"",SUMPRODUCT(--(INDEX(Matrix!$C$5:$EV$304,0,$B59)&gt;0),--(INDEX(Matrix!$C$5:$EV$304,0,AY$3)&gt;0)))</f>
        <v>9</v>
      </c>
      <c r="AZ59" s="12" t="n">
        <f aca="false">IF(OR($A59="",AZ$4=""),"",SUMPRODUCT(--(INDEX(Matrix!$C$5:$EV$304,0,$B59)&gt;0),--(INDEX(Matrix!$C$5:$EV$304,0,AZ$3)&gt;0)))</f>
        <v>10</v>
      </c>
      <c r="BA59" s="12" t="n">
        <f aca="false">IF(OR($A59="",BA$4=""),"",SUMPRODUCT(--(INDEX(Matrix!$C$5:$EV$304,0,$B59)&gt;0),--(INDEX(Matrix!$C$5:$EV$304,0,BA$3)&gt;0)))</f>
        <v>10</v>
      </c>
      <c r="BB59" s="12" t="n">
        <f aca="false">IF(OR($A59="",BB$4=""),"",SUMPRODUCT(--(INDEX(Matrix!$C$5:$EV$304,0,$B59)&gt;0),--(INDEX(Matrix!$C$5:$EV$304,0,BB$3)&gt;0)))</f>
        <v>16</v>
      </c>
      <c r="BC59" s="12" t="n">
        <f aca="false">IF(OR($A59="",BC$4=""),"",SUMPRODUCT(--(INDEX(Matrix!$C$5:$EV$304,0,$B59)&gt;0),--(INDEX(Matrix!$C$5:$EV$304,0,BC$3)&gt;0)))</f>
        <v>15</v>
      </c>
      <c r="BD59" s="12" t="n">
        <f aca="false">IF(OR($A59="",BD$4=""),"",SUMPRODUCT(--(INDEX(Matrix!$C$5:$EV$304,0,$B59)&gt;0),--(INDEX(Matrix!$C$5:$EV$304,0,BD$3)&gt;0)))</f>
        <v>15</v>
      </c>
      <c r="BE59" s="12" t="n">
        <f aca="false">IF(OR($A59="",BE$4=""),"",SUMPRODUCT(--(INDEX(Matrix!$C$5:$EV$304,0,$B59)&gt;0),--(INDEX(Matrix!$C$5:$EV$304,0,BE$3)&gt;0)))</f>
        <v>16</v>
      </c>
      <c r="BF59" s="12" t="n">
        <f aca="false">IF(OR($A59="",BF$4=""),"",SUMPRODUCT(--(INDEX(Matrix!$C$5:$EV$304,0,$B59)&gt;0),--(INDEX(Matrix!$C$5:$EV$304,0,BF$3)&gt;0)))</f>
        <v>13</v>
      </c>
      <c r="BG59" s="12" t="n">
        <f aca="false">IF(OR($A59="",BG$4=""),"",SUMPRODUCT(--(INDEX(Matrix!$C$5:$EV$304,0,$B59)&gt;0),--(INDEX(Matrix!$C$5:$EV$304,0,BG$3)&gt;0)))</f>
        <v>13</v>
      </c>
      <c r="BH59" s="12" t="n">
        <f aca="false">IF(OR($A59="",BH$4=""),"",SUMPRODUCT(--(INDEX(Matrix!$C$5:$EV$304,0,$B59)&gt;0),--(INDEX(Matrix!$C$5:$EV$304,0,BH$3)&gt;0)))</f>
        <v>12</v>
      </c>
      <c r="BI59" s="12" t="n">
        <f aca="false">IF(OR($A59="",BI$4=""),"",SUMPRODUCT(--(INDEX(Matrix!$C$5:$EV$304,0,$B59)&gt;0),--(INDEX(Matrix!$C$5:$EV$304,0,BI$3)&gt;0)))</f>
        <v>12</v>
      </c>
      <c r="BJ59" s="12" t="n">
        <f aca="false">IF(OR($A59="",BJ$4=""),"",SUMPRODUCT(--(INDEX(Matrix!$C$5:$EV$304,0,$B59)&gt;0),--(INDEX(Matrix!$C$5:$EV$304,0,BJ$3)&gt;0)))</f>
        <v>0</v>
      </c>
      <c r="BK59" s="12" t="n">
        <f aca="false">IF(OR($A59="",BK$4=""),"",SUMPRODUCT(--(INDEX(Matrix!$C$5:$EV$304,0,$B59)&gt;0),--(INDEX(Matrix!$C$5:$EV$304,0,BK$3)&gt;0)))</f>
        <v>13</v>
      </c>
      <c r="BL59" s="12" t="n">
        <f aca="false">IF(OR($A59="",BL$4=""),"",SUMPRODUCT(--(INDEX(Matrix!$C$5:$EV$304,0,$B59)&gt;0),--(INDEX(Matrix!$C$5:$EV$304,0,BL$3)&gt;0)))</f>
        <v>12</v>
      </c>
      <c r="BM59" s="12" t="n">
        <f aca="false">IF(OR($A59="",BM$4=""),"",SUMPRODUCT(--(INDEX(Matrix!$C$5:$EV$304,0,$B59)&gt;0),--(INDEX(Matrix!$C$5:$EV$304,0,BM$3)&gt;0)))</f>
        <v>12</v>
      </c>
      <c r="BN59" s="12" t="n">
        <f aca="false">IF(OR($A59="",BN$4=""),"",SUMPRODUCT(--(INDEX(Matrix!$C$5:$EV$304,0,$B59)&gt;0),--(INDEX(Matrix!$C$5:$EV$304,0,BN$3)&gt;0)))</f>
        <v>9</v>
      </c>
      <c r="BO59" s="12" t="n">
        <f aca="false">IF(OR($A59="",BO$4=""),"",SUMPRODUCT(--(INDEX(Matrix!$C$5:$EV$304,0,$B59)&gt;0),--(INDEX(Matrix!$C$5:$EV$304,0,BO$3)&gt;0)))</f>
        <v>2</v>
      </c>
      <c r="BP59" s="12" t="n">
        <f aca="false">IF(OR($A59="",BP$4=""),"",SUMPRODUCT(--(INDEX(Matrix!$C$5:$EV$304,0,$B59)&gt;0),--(INDEX(Matrix!$C$5:$EV$304,0,BP$3)&gt;0)))</f>
        <v>0</v>
      </c>
      <c r="BQ59" s="12" t="n">
        <f aca="false">IF(OR($A59="",BQ$4=""),"",SUMPRODUCT(--(INDEX(Matrix!$C$5:$EV$304,0,$B59)&gt;0),--(INDEX(Matrix!$C$5:$EV$304,0,BQ$3)&gt;0)))</f>
        <v>0</v>
      </c>
      <c r="BR59" s="12" t="n">
        <f aca="false">IF(OR($A59="",BR$4=""),"",SUMPRODUCT(--(INDEX(Matrix!$C$5:$EV$304,0,$B59)&gt;0),--(INDEX(Matrix!$C$5:$EV$304,0,BR$3)&gt;0)))</f>
        <v>1</v>
      </c>
      <c r="BS59" s="12" t="n">
        <f aca="false">IF(OR($A59="",BS$4=""),"",SUMPRODUCT(--(INDEX(Matrix!$C$5:$EV$304,0,$B59)&gt;0),--(INDEX(Matrix!$C$5:$EV$304,0,BS$3)&gt;0)))</f>
        <v>1</v>
      </c>
      <c r="BT59" s="12" t="n">
        <f aca="false">IF(OR($A59="",BT$4=""),"",SUMPRODUCT(--(INDEX(Matrix!$C$5:$EV$304,0,$B59)&gt;0),--(INDEX(Matrix!$C$5:$EV$304,0,BT$3)&gt;0)))</f>
        <v>0</v>
      </c>
      <c r="BU59" s="12" t="n">
        <f aca="false">IF(OR($A59="",BU$4=""),"",SUMPRODUCT(--(INDEX(Matrix!$C$5:$EV$304,0,$B59)&gt;0),--(INDEX(Matrix!$C$5:$EV$304,0,BU$3)&gt;0)))</f>
        <v>2</v>
      </c>
      <c r="BV59" s="12" t="n">
        <f aca="false">IF(OR($A59="",BV$4=""),"",SUMPRODUCT(--(INDEX(Matrix!$C$5:$EV$304,0,$B59)&gt;0),--(INDEX(Matrix!$C$5:$EV$304,0,BV$3)&gt;0)))</f>
        <v>1</v>
      </c>
      <c r="BW59" s="12" t="n">
        <f aca="false">IF(OR($A59="",BW$4=""),"",SUMPRODUCT(--(INDEX(Matrix!$C$5:$EV$304,0,$B59)&gt;0),--(INDEX(Matrix!$C$5:$EV$304,0,BW$3)&gt;0)))</f>
        <v>2</v>
      </c>
      <c r="BX59" s="12" t="n">
        <f aca="false">IF(OR($A59="",BX$4=""),"",SUMPRODUCT(--(INDEX(Matrix!$C$5:$EV$304,0,$B59)&gt;0),--(INDEX(Matrix!$C$5:$EV$304,0,BX$3)&gt;0)))</f>
        <v>0</v>
      </c>
      <c r="BY59" s="12" t="n">
        <f aca="false">IF(OR($A59="",BY$4=""),"",SUMPRODUCT(--(INDEX(Matrix!$C$5:$EV$304,0,$B59)&gt;0),--(INDEX(Matrix!$C$5:$EV$304,0,BY$3)&gt;0)))</f>
        <v>2</v>
      </c>
      <c r="BZ59" s="12" t="n">
        <f aca="false">IF(OR($A59="",BZ$4=""),"",SUMPRODUCT(--(INDEX(Matrix!$C$5:$EV$304,0,$B59)&gt;0),--(INDEX(Matrix!$C$5:$EV$304,0,BZ$3)&gt;0)))</f>
        <v>2</v>
      </c>
      <c r="CA59" s="12" t="n">
        <f aca="false">IF(OR($A59="",CA$4=""),"",SUMPRODUCT(--(INDEX(Matrix!$C$5:$EV$304,0,$B59)&gt;0),--(INDEX(Matrix!$C$5:$EV$304,0,CA$3)&gt;0)))</f>
        <v>2</v>
      </c>
      <c r="CB59" s="12" t="n">
        <f aca="false">IF(OR($A59="",CB$4=""),"",SUMPRODUCT(--(INDEX(Matrix!$C$5:$EV$304,0,$B59)&gt;0),--(INDEX(Matrix!$C$5:$EV$304,0,CB$3)&gt;0)))</f>
        <v>0</v>
      </c>
      <c r="CC59" s="12" t="n">
        <f aca="false">IF(OR($A59="",CC$4=""),"",SUMPRODUCT(--(INDEX(Matrix!$C$5:$EV$304,0,$B59)&gt;0),--(INDEX(Matrix!$C$5:$EV$304,0,CC$3)&gt;0)))</f>
        <v>0</v>
      </c>
      <c r="CD59" s="12" t="n">
        <f aca="false">IF(OR($A59="",CD$4=""),"",SUMPRODUCT(--(INDEX(Matrix!$C$5:$EV$304,0,$B59)&gt;0),--(INDEX(Matrix!$C$5:$EV$304,0,CD$3)&gt;0)))</f>
        <v>8</v>
      </c>
      <c r="CE59" s="12" t="n">
        <f aca="false">IF(OR($A59="",CE$4=""),"",SUMPRODUCT(--(INDEX(Matrix!$C$5:$EV$304,0,$B59)&gt;0),--(INDEX(Matrix!$C$5:$EV$304,0,CE$3)&gt;0)))</f>
        <v>6</v>
      </c>
      <c r="CF59" s="12" t="n">
        <f aca="false">IF(OR($A59="",CF$4=""),"",SUMPRODUCT(--(INDEX(Matrix!$C$5:$EV$304,0,$B59)&gt;0),--(INDEX(Matrix!$C$5:$EV$304,0,CF$3)&gt;0)))</f>
        <v>2</v>
      </c>
      <c r="CG59" s="12" t="n">
        <f aca="false">IF(OR($A59="",CG$4=""),"",SUMPRODUCT(--(INDEX(Matrix!$C$5:$EV$304,0,$B59)&gt;0),--(INDEX(Matrix!$C$5:$EV$304,0,CG$3)&gt;0)))</f>
        <v>6</v>
      </c>
      <c r="CH59" s="12" t="n">
        <f aca="false">IF(OR($A59="",CH$4=""),"",SUMPRODUCT(--(INDEX(Matrix!$C$5:$EV$304,0,$B59)&gt;0),--(INDEX(Matrix!$C$5:$EV$304,0,CH$3)&gt;0)))</f>
        <v>2</v>
      </c>
      <c r="CI59" s="12" t="n">
        <f aca="false">IF(OR($A59="",CI$4=""),"",SUMPRODUCT(--(INDEX(Matrix!$C$5:$EV$304,0,$B59)&gt;0),--(INDEX(Matrix!$C$5:$EV$304,0,CI$3)&gt;0)))</f>
        <v>9</v>
      </c>
      <c r="CJ59" s="12" t="n">
        <f aca="false">IF(OR($A59="",CJ$4=""),"",SUMPRODUCT(--(INDEX(Matrix!$C$5:$EV$304,0,$B59)&gt;0),--(INDEX(Matrix!$C$5:$EV$304,0,CJ$3)&gt;0)))</f>
        <v>4</v>
      </c>
      <c r="CK59" s="12" t="n">
        <f aca="false">IF(OR($A59="",CK$4=""),"",SUMPRODUCT(--(INDEX(Matrix!$C$5:$EV$304,0,$B59)&gt;0),--(INDEX(Matrix!$C$5:$EV$304,0,CK$3)&gt;0)))</f>
        <v>9</v>
      </c>
      <c r="CL59" s="12" t="n">
        <f aca="false">IF(OR($A59="",CL$4=""),"",SUMPRODUCT(--(INDEX(Matrix!$C$5:$EV$304,0,$B59)&gt;0),--(INDEX(Matrix!$C$5:$EV$304,0,CL$3)&gt;0)))</f>
        <v>4</v>
      </c>
      <c r="CM59" s="12" t="n">
        <f aca="false">IF(OR($A59="",CM$4=""),"",SUMPRODUCT(--(INDEX(Matrix!$C$5:$EV$304,0,$B59)&gt;0),--(INDEX(Matrix!$C$5:$EV$304,0,CM$3)&gt;0)))</f>
        <v>9</v>
      </c>
      <c r="CN59" s="12" t="n">
        <f aca="false">IF(OR($A59="",CN$4=""),"",SUMPRODUCT(--(INDEX(Matrix!$C$5:$EV$304,0,$B59)&gt;0),--(INDEX(Matrix!$C$5:$EV$304,0,CN$3)&gt;0)))</f>
        <v>8</v>
      </c>
      <c r="CO59" s="12" t="n">
        <f aca="false">IF(OR($A59="",CO$4=""),"",SUMPRODUCT(--(INDEX(Matrix!$C$5:$EV$304,0,$B59)&gt;0),--(INDEX(Matrix!$C$5:$EV$304,0,CO$3)&gt;0)))</f>
        <v>8</v>
      </c>
      <c r="CP59" s="12" t="n">
        <f aca="false">IF(OR($A59="",CP$4=""),"",SUMPRODUCT(--(INDEX(Matrix!$C$5:$EV$304,0,$B59)&gt;0),--(INDEX(Matrix!$C$5:$EV$304,0,CP$3)&gt;0)))</f>
        <v>7</v>
      </c>
      <c r="CQ59" s="12" t="n">
        <f aca="false">IF(OR($A59="",CQ$4=""),"",SUMPRODUCT(--(INDEX(Matrix!$C$5:$EV$304,0,$B59)&gt;0),--(INDEX(Matrix!$C$5:$EV$304,0,CQ$3)&gt;0)))</f>
        <v>7</v>
      </c>
      <c r="CR59" s="12" t="n">
        <f aca="false">IF(OR($A59="",CR$4=""),"",SUMPRODUCT(--(INDEX(Matrix!$C$5:$EV$304,0,$B59)&gt;0),--(INDEX(Matrix!$C$5:$EV$304,0,CR$3)&gt;0)))</f>
        <v>9</v>
      </c>
      <c r="CS59" s="12" t="n">
        <f aca="false">IF(OR($A59="",CS$4=""),"",SUMPRODUCT(--(INDEX(Matrix!$C$5:$EV$304,0,$B59)&gt;0),--(INDEX(Matrix!$C$5:$EV$304,0,CS$3)&gt;0)))</f>
        <v>9</v>
      </c>
      <c r="CT59" s="12" t="n">
        <f aca="false">IF(OR($A59="",CT$4=""),"",SUMPRODUCT(--(INDEX(Matrix!$C$5:$EV$304,0,$B59)&gt;0),--(INDEX(Matrix!$C$5:$EV$304,0,CT$3)&gt;0)))</f>
        <v>9</v>
      </c>
      <c r="CU59" s="12" t="n">
        <f aca="false">IF(OR($A59="",CU$4=""),"",SUMPRODUCT(--(INDEX(Matrix!$C$5:$EV$304,0,$B59)&gt;0),--(INDEX(Matrix!$C$5:$EV$304,0,CU$3)&gt;0)))</f>
        <v>8</v>
      </c>
      <c r="CV59" s="12" t="n">
        <f aca="false">IF(OR($A59="",CV$4=""),"",SUMPRODUCT(--(INDEX(Matrix!$C$5:$EV$304,0,$B59)&gt;0),--(INDEX(Matrix!$C$5:$EV$304,0,CV$3)&gt;0)))</f>
        <v>9</v>
      </c>
      <c r="CW59" s="12" t="n">
        <f aca="false">IF(OR($A59="",CW$4=""),"",SUMPRODUCT(--(INDEX(Matrix!$C$5:$EV$304,0,$B59)&gt;0),--(INDEX(Matrix!$C$5:$EV$304,0,CW$3)&gt;0)))</f>
        <v>6</v>
      </c>
      <c r="CX59" s="12" t="n">
        <f aca="false">IF(OR($A59="",CX$4=""),"",SUMPRODUCT(--(INDEX(Matrix!$C$5:$EV$304,0,$B59)&gt;0),--(INDEX(Matrix!$C$5:$EV$304,0,CX$3)&gt;0)))</f>
        <v>8</v>
      </c>
      <c r="CY59" s="12" t="n">
        <f aca="false">IF(OR($A59="",CY$4=""),"",SUMPRODUCT(--(INDEX(Matrix!$C$5:$EV$304,0,$B59)&gt;0),--(INDEX(Matrix!$C$5:$EV$304,0,CY$3)&gt;0)))</f>
        <v>8</v>
      </c>
      <c r="CZ59" s="12" t="n">
        <f aca="false">IF(OR($A59="",CZ$4=""),"",SUMPRODUCT(--(INDEX(Matrix!$C$5:$EV$304,0,$B59)&gt;0),--(INDEX(Matrix!$C$5:$EV$304,0,CZ$3)&gt;0)))</f>
        <v>0</v>
      </c>
      <c r="DA59" s="12" t="n">
        <f aca="false">IF(OR($A59="",DA$4=""),"",SUMPRODUCT(--(INDEX(Matrix!$C$5:$EV$304,0,$B59)&gt;0),--(INDEX(Matrix!$C$5:$EV$304,0,DA$3)&gt;0)))</f>
        <v>8</v>
      </c>
      <c r="DB59" s="12" t="n">
        <f aca="false">IF(OR($A59="",DB$4=""),"",SUMPRODUCT(--(INDEX(Matrix!$C$5:$EV$304,0,$B59)&gt;0),--(INDEX(Matrix!$C$5:$EV$304,0,DB$3)&gt;0)))</f>
        <v>0</v>
      </c>
      <c r="DC59" s="12" t="n">
        <f aca="false">IF(OR($A59="",DC$4=""),"",SUMPRODUCT(--(INDEX(Matrix!$C$5:$EV$304,0,$B59)&gt;0),--(INDEX(Matrix!$C$5:$EV$304,0,DC$3)&gt;0)))</f>
        <v>0</v>
      </c>
      <c r="DD59" s="12" t="n">
        <f aca="false">IF(OR($A59="",DD$4=""),"",SUMPRODUCT(--(INDEX(Matrix!$C$5:$EV$304,0,$B59)&gt;0),--(INDEX(Matrix!$C$5:$EV$304,0,DD$3)&gt;0)))</f>
        <v>6</v>
      </c>
      <c r="DE59" s="12" t="str">
        <f aca="false">IF(OR($A59="",DE$4=""),"",SUMPRODUCT(--(INDEX(Matrix!$C$5:$EV$304,0,$B59)&gt;0),--(INDEX(Matrix!$C$5:$EV$304,0,DE$3)&gt;0)))</f>
        <v/>
      </c>
      <c r="DF59" s="12" t="str">
        <f aca="false">IF(OR($A59="",DF$4=""),"",SUMPRODUCT(--(INDEX(Matrix!$C$5:$EV$304,0,$B59)&gt;0),--(INDEX(Matrix!$C$5:$EV$304,0,DF$3)&gt;0)))</f>
        <v/>
      </c>
      <c r="DG59" s="12" t="str">
        <f aca="false">IF(OR($A59="",DG$4=""),"",SUMPRODUCT(--(INDEX(Matrix!$C$5:$EV$304,0,$B59)&gt;0),--(INDEX(Matrix!$C$5:$EV$304,0,DG$3)&gt;0)))</f>
        <v/>
      </c>
      <c r="DH59" s="12" t="str">
        <f aca="false">IF(OR($A59="",DH$4=""),"",SUMPRODUCT(--(INDEX(Matrix!$C$5:$EV$304,0,$B59)&gt;0),--(INDEX(Matrix!$C$5:$EV$304,0,DH$3)&gt;0)))</f>
        <v/>
      </c>
      <c r="DI59" s="12" t="str">
        <f aca="false">IF(OR($A59="",DI$4=""),"",SUMPRODUCT(--(INDEX(Matrix!$C$5:$EV$304,0,$B59)&gt;0),--(INDEX(Matrix!$C$5:$EV$304,0,DI$3)&gt;0)))</f>
        <v/>
      </c>
      <c r="DJ59" s="12" t="str">
        <f aca="false">IF(OR($A59="",DJ$4=""),"",SUMPRODUCT(--(INDEX(Matrix!$C$5:$EV$304,0,$B59)&gt;0),--(INDEX(Matrix!$C$5:$EV$304,0,DJ$3)&gt;0)))</f>
        <v/>
      </c>
      <c r="DK59" s="12" t="str">
        <f aca="false">IF(OR($A59="",DK$4=""),"",SUMPRODUCT(--(INDEX(Matrix!$C$5:$EV$304,0,$B59)&gt;0),--(INDEX(Matrix!$C$5:$EV$304,0,DK$3)&gt;0)))</f>
        <v/>
      </c>
      <c r="DL59" s="12" t="str">
        <f aca="false">IF(OR($A59="",DL$4=""),"",SUMPRODUCT(--(INDEX(Matrix!$C$5:$EV$304,0,$B59)&gt;0),--(INDEX(Matrix!$C$5:$EV$304,0,DL$3)&gt;0)))</f>
        <v/>
      </c>
      <c r="DM59" s="12" t="str">
        <f aca="false">IF(OR($A59="",DM$4=""),"",SUMPRODUCT(--(INDEX(Matrix!$C$5:$EV$304,0,$B59)&gt;0),--(INDEX(Matrix!$C$5:$EV$304,0,DM$3)&gt;0)))</f>
        <v/>
      </c>
      <c r="DN59" s="12" t="str">
        <f aca="false">IF(OR($A59="",DN$4=""),"",SUMPRODUCT(--(INDEX(Matrix!$C$5:$EV$304,0,$B59)&gt;0),--(INDEX(Matrix!$C$5:$EV$304,0,DN$3)&gt;0)))</f>
        <v/>
      </c>
      <c r="DO59" s="12" t="str">
        <f aca="false">IF(OR($A59="",DO$4=""),"",SUMPRODUCT(--(INDEX(Matrix!$C$5:$EV$304,0,$B59)&gt;0),--(INDEX(Matrix!$C$5:$EV$304,0,DO$3)&gt;0)))</f>
        <v/>
      </c>
      <c r="DP59" s="12" t="str">
        <f aca="false">IF(OR($A59="",DP$4=""),"",SUMPRODUCT(--(INDEX(Matrix!$C$5:$EV$304,0,$B59)&gt;0),--(INDEX(Matrix!$C$5:$EV$304,0,DP$3)&gt;0)))</f>
        <v/>
      </c>
      <c r="DQ59" s="12" t="str">
        <f aca="false">IF(OR($A59="",DQ$4=""),"",SUMPRODUCT(--(INDEX(Matrix!$C$5:$EV$304,0,$B59)&gt;0),--(INDEX(Matrix!$C$5:$EV$304,0,DQ$3)&gt;0)))</f>
        <v/>
      </c>
      <c r="DR59" s="12" t="str">
        <f aca="false">IF(OR($A59="",DR$4=""),"",SUMPRODUCT(--(INDEX(Matrix!$C$5:$EV$304,0,$B59)&gt;0),--(INDEX(Matrix!$C$5:$EV$304,0,DR$3)&gt;0)))</f>
        <v/>
      </c>
      <c r="DS59" s="12" t="str">
        <f aca="false">IF(OR($A59="",DS$4=""),"",SUMPRODUCT(--(INDEX(Matrix!$C$5:$EV$304,0,$B59)&gt;0),--(INDEX(Matrix!$C$5:$EV$304,0,DS$3)&gt;0)))</f>
        <v/>
      </c>
      <c r="DT59" s="12" t="str">
        <f aca="false">IF(OR($A59="",DT$4=""),"",SUMPRODUCT(--(INDEX(Matrix!$C$5:$EV$304,0,$B59)&gt;0),--(INDEX(Matrix!$C$5:$EV$304,0,DT$3)&gt;0)))</f>
        <v/>
      </c>
      <c r="DU59" s="12" t="str">
        <f aca="false">IF(OR($A59="",DU$4=""),"",SUMPRODUCT(--(INDEX(Matrix!$C$5:$EV$304,0,$B59)&gt;0),--(INDEX(Matrix!$C$5:$EV$304,0,DU$3)&gt;0)))</f>
        <v/>
      </c>
      <c r="DV59" s="12" t="str">
        <f aca="false">IF(OR($A59="",DV$4=""),"",SUMPRODUCT(--(INDEX(Matrix!$C$5:$EV$304,0,$B59)&gt;0),--(INDEX(Matrix!$C$5:$EV$304,0,DV$3)&gt;0)))</f>
        <v/>
      </c>
      <c r="DW59" s="12" t="str">
        <f aca="false">IF(OR($A59="",DW$4=""),"",SUMPRODUCT(--(INDEX(Matrix!$C$5:$EV$304,0,$B59)&gt;0),--(INDEX(Matrix!$C$5:$EV$304,0,DW$3)&gt;0)))</f>
        <v/>
      </c>
      <c r="DX59" s="12" t="str">
        <f aca="false">IF(OR($A59="",DX$4=""),"",SUMPRODUCT(--(INDEX(Matrix!$C$5:$EV$304,0,$B59)&gt;0),--(INDEX(Matrix!$C$5:$EV$304,0,DX$3)&gt;0)))</f>
        <v/>
      </c>
      <c r="DY59" s="12" t="str">
        <f aca="false">IF(OR($A59="",DY$4=""),"",SUMPRODUCT(--(INDEX(Matrix!$C$5:$EV$304,0,$B59)&gt;0),--(INDEX(Matrix!$C$5:$EV$304,0,DY$3)&gt;0)))</f>
        <v/>
      </c>
      <c r="DZ59" s="12" t="str">
        <f aca="false">IF(OR($A59="",DZ$4=""),"",SUMPRODUCT(--(INDEX(Matrix!$C$5:$EV$304,0,$B59)&gt;0),--(INDEX(Matrix!$C$5:$EV$304,0,DZ$3)&gt;0)))</f>
        <v/>
      </c>
      <c r="EA59" s="12" t="str">
        <f aca="false">IF(OR($A59="",EA$4=""),"",SUMPRODUCT(--(INDEX(Matrix!$C$5:$EV$304,0,$B59)&gt;0),--(INDEX(Matrix!$C$5:$EV$304,0,EA$3)&gt;0)))</f>
        <v/>
      </c>
      <c r="EB59" s="12" t="str">
        <f aca="false">IF(OR($A59="",EB$4=""),"",SUMPRODUCT(--(INDEX(Matrix!$C$5:$EV$304,0,$B59)&gt;0),--(INDEX(Matrix!$C$5:$EV$304,0,EB$3)&gt;0)))</f>
        <v/>
      </c>
      <c r="EC59" s="12" t="str">
        <f aca="false">IF(OR($A59="",EC$4=""),"",SUMPRODUCT(--(INDEX(Matrix!$C$5:$EV$304,0,$B59)&gt;0),--(INDEX(Matrix!$C$5:$EV$304,0,EC$3)&gt;0)))</f>
        <v/>
      </c>
      <c r="ED59" s="12" t="str">
        <f aca="false">IF(OR($A59="",ED$4=""),"",SUMPRODUCT(--(INDEX(Matrix!$C$5:$EV$304,0,$B59)&gt;0),--(INDEX(Matrix!$C$5:$EV$304,0,ED$3)&gt;0)))</f>
        <v/>
      </c>
      <c r="EE59" s="12" t="str">
        <f aca="false">IF(OR($A59="",EE$4=""),"",SUMPRODUCT(--(INDEX(Matrix!$C$5:$EV$304,0,$B59)&gt;0),--(INDEX(Matrix!$C$5:$EV$304,0,EE$3)&gt;0)))</f>
        <v/>
      </c>
      <c r="EF59" s="12" t="str">
        <f aca="false">IF(OR($A59="",EF$4=""),"",SUMPRODUCT(--(INDEX(Matrix!$C$5:$EV$304,0,$B59)&gt;0),--(INDEX(Matrix!$C$5:$EV$304,0,EF$3)&gt;0)))</f>
        <v/>
      </c>
      <c r="EG59" s="12" t="str">
        <f aca="false">IF(OR($A59="",EG$4=""),"",SUMPRODUCT(--(INDEX(Matrix!$C$5:$EV$304,0,$B59)&gt;0),--(INDEX(Matrix!$C$5:$EV$304,0,EG$3)&gt;0)))</f>
        <v/>
      </c>
      <c r="EH59" s="12" t="str">
        <f aca="false">IF(OR($A59="",EH$4=""),"",SUMPRODUCT(--(INDEX(Matrix!$C$5:$EV$304,0,$B59)&gt;0),--(INDEX(Matrix!$C$5:$EV$304,0,EH$3)&gt;0)))</f>
        <v/>
      </c>
      <c r="EI59" s="12" t="str">
        <f aca="false">IF(OR($A59="",EI$4=""),"",SUMPRODUCT(--(INDEX(Matrix!$C$5:$EV$304,0,$B59)&gt;0),--(INDEX(Matrix!$C$5:$EV$304,0,EI$3)&gt;0)))</f>
        <v/>
      </c>
      <c r="EJ59" s="12" t="str">
        <f aca="false">IF(OR($A59="",EJ$4=""),"",SUMPRODUCT(--(INDEX(Matrix!$C$5:$EV$304,0,$B59)&gt;0),--(INDEX(Matrix!$C$5:$EV$304,0,EJ$3)&gt;0)))</f>
        <v/>
      </c>
      <c r="EK59" s="12" t="str">
        <f aca="false">IF(OR($A59="",EK$4=""),"",SUMPRODUCT(--(INDEX(Matrix!$C$5:$EV$304,0,$B59)&gt;0),--(INDEX(Matrix!$C$5:$EV$304,0,EK$3)&gt;0)))</f>
        <v/>
      </c>
      <c r="EL59" s="12" t="str">
        <f aca="false">IF(OR($A59="",EL$4=""),"",SUMPRODUCT(--(INDEX(Matrix!$C$5:$EV$304,0,$B59)&gt;0),--(INDEX(Matrix!$C$5:$EV$304,0,EL$3)&gt;0)))</f>
        <v/>
      </c>
      <c r="EM59" s="12" t="str">
        <f aca="false">IF(OR($A59="",EM$4=""),"",SUMPRODUCT(--(INDEX(Matrix!$C$5:$EV$304,0,$B59)&gt;0),--(INDEX(Matrix!$C$5:$EV$304,0,EM$3)&gt;0)))</f>
        <v/>
      </c>
      <c r="EN59" s="12" t="str">
        <f aca="false">IF(OR($A59="",EN$4=""),"",SUMPRODUCT(--(INDEX(Matrix!$C$5:$EV$304,0,$B59)&gt;0),--(INDEX(Matrix!$C$5:$EV$304,0,EN$3)&gt;0)))</f>
        <v/>
      </c>
      <c r="EO59" s="12" t="str">
        <f aca="false">IF(OR($A59="",EO$4=""),"",SUMPRODUCT(--(INDEX(Matrix!$C$5:$EV$304,0,$B59)&gt;0),--(INDEX(Matrix!$C$5:$EV$304,0,EO$3)&gt;0)))</f>
        <v/>
      </c>
      <c r="EP59" s="12" t="str">
        <f aca="false">IF(OR($A59="",EP$4=""),"",SUMPRODUCT(--(INDEX(Matrix!$C$5:$EV$304,0,$B59)&gt;0),--(INDEX(Matrix!$C$5:$EV$304,0,EP$3)&gt;0)))</f>
        <v/>
      </c>
      <c r="EQ59" s="12" t="str">
        <f aca="false">IF(OR($A59="",EQ$4=""),"",SUMPRODUCT(--(INDEX(Matrix!$C$5:$EV$304,0,$B59)&gt;0),--(INDEX(Matrix!$C$5:$EV$304,0,EQ$3)&gt;0)))</f>
        <v/>
      </c>
      <c r="ER59" s="12" t="str">
        <f aca="false">IF(OR($A59="",ER$4=""),"",SUMPRODUCT(--(INDEX(Matrix!$C$5:$EV$304,0,$B59)&gt;0),--(INDEX(Matrix!$C$5:$EV$304,0,ER$3)&gt;0)))</f>
        <v/>
      </c>
      <c r="ES59" s="12" t="str">
        <f aca="false">IF(OR($A59="",ES$4=""),"",SUMPRODUCT(--(INDEX(Matrix!$C$5:$EV$304,0,$B59)&gt;0),--(INDEX(Matrix!$C$5:$EV$304,0,ES$3)&gt;0)))</f>
        <v/>
      </c>
      <c r="ET59" s="12" t="str">
        <f aca="false">IF(OR($A59="",ET$4=""),"",SUMPRODUCT(--(INDEX(Matrix!$C$5:$EV$304,0,$B59)&gt;0),--(INDEX(Matrix!$C$5:$EV$304,0,ET$3)&gt;0)))</f>
        <v/>
      </c>
      <c r="EU59" s="12" t="str">
        <f aca="false">IF(OR($A59="",EU$4=""),"",SUMPRODUCT(--(INDEX(Matrix!$C$5:$EV$304,0,$B59)&gt;0),--(INDEX(Matrix!$C$5:$EV$304,0,EU$3)&gt;0)))</f>
        <v/>
      </c>
      <c r="EV59" s="12" t="str">
        <f aca="false">IF(OR($A59="",EV$4=""),"",SUMPRODUCT(--(INDEX(Matrix!$C$5:$EV$304,0,$B59)&gt;0),--(INDEX(Matrix!$C$5:$EV$304,0,EV$3)&gt;0)))</f>
        <v/>
      </c>
    </row>
    <row r="60" customFormat="false" ht="15" hidden="false" customHeight="false" outlineLevel="0" collapsed="false">
      <c r="A60" s="6" t="str">
        <f aca="false">IF(INDEX(Products!$A$2:$A$151,$B60)="","",INDEX(Products!$A$2:$A$151,$B60))</f>
        <v>Emet-Duo 5/1000 ER</v>
      </c>
      <c r="B60" s="23" t="n">
        <v>56</v>
      </c>
      <c r="C60" s="12" t="n">
        <f aca="false">IF(OR($A60="",C$4=""),"",SUMPRODUCT(--(INDEX(Matrix!$C$5:$EV$304,0,$B60)&gt;0),--(INDEX(Matrix!$C$5:$EV$304,0,C$3)&gt;0)))</f>
        <v>8</v>
      </c>
      <c r="D60" s="12" t="n">
        <f aca="false">IF(OR($A60="",D$4=""),"",SUMPRODUCT(--(INDEX(Matrix!$C$5:$EV$304,0,$B60)&gt;0),--(INDEX(Matrix!$C$5:$EV$304,0,D$3)&gt;0)))</f>
        <v>8</v>
      </c>
      <c r="E60" s="12" t="n">
        <f aca="false">IF(OR($A60="",E$4=""),"",SUMPRODUCT(--(INDEX(Matrix!$C$5:$EV$304,0,$B60)&gt;0),--(INDEX(Matrix!$C$5:$EV$304,0,E$3)&gt;0)))</f>
        <v>7</v>
      </c>
      <c r="F60" s="12" t="n">
        <f aca="false">IF(OR($A60="",F$4=""),"",SUMPRODUCT(--(INDEX(Matrix!$C$5:$EV$304,0,$B60)&gt;0),--(INDEX(Matrix!$C$5:$EV$304,0,F$3)&gt;0)))</f>
        <v>8</v>
      </c>
      <c r="G60" s="12" t="n">
        <f aca="false">IF(OR($A60="",G$4=""),"",SUMPRODUCT(--(INDEX(Matrix!$C$5:$EV$304,0,$B60)&gt;0),--(INDEX(Matrix!$C$5:$EV$304,0,G$3)&gt;0)))</f>
        <v>8</v>
      </c>
      <c r="H60" s="12" t="n">
        <f aca="false">IF(OR($A60="",H$4=""),"",SUMPRODUCT(--(INDEX(Matrix!$C$5:$EV$304,0,$B60)&gt;0),--(INDEX(Matrix!$C$5:$EV$304,0,H$3)&gt;0)))</f>
        <v>8</v>
      </c>
      <c r="I60" s="12" t="n">
        <f aca="false">IF(OR($A60="",I$4=""),"",SUMPRODUCT(--(INDEX(Matrix!$C$5:$EV$304,0,$B60)&gt;0),--(INDEX(Matrix!$C$5:$EV$304,0,I$3)&gt;0)))</f>
        <v>8</v>
      </c>
      <c r="J60" s="12" t="n">
        <f aca="false">IF(OR($A60="",J$4=""),"",SUMPRODUCT(--(INDEX(Matrix!$C$5:$EV$304,0,$B60)&gt;0),--(INDEX(Matrix!$C$5:$EV$304,0,J$3)&gt;0)))</f>
        <v>8</v>
      </c>
      <c r="K60" s="12" t="n">
        <f aca="false">IF(OR($A60="",K$4=""),"",SUMPRODUCT(--(INDEX(Matrix!$C$5:$EV$304,0,$B60)&gt;0),--(INDEX(Matrix!$C$5:$EV$304,0,K$3)&gt;0)))</f>
        <v>5</v>
      </c>
      <c r="L60" s="12" t="n">
        <f aca="false">IF(OR($A60="",L$4=""),"",SUMPRODUCT(--(INDEX(Matrix!$C$5:$EV$304,0,$B60)&gt;0),--(INDEX(Matrix!$C$5:$EV$304,0,L$3)&gt;0)))</f>
        <v>5</v>
      </c>
      <c r="M60" s="12" t="n">
        <f aca="false">IF(OR($A60="",M$4=""),"",SUMPRODUCT(--(INDEX(Matrix!$C$5:$EV$304,0,$B60)&gt;0),--(INDEX(Matrix!$C$5:$EV$304,0,M$3)&gt;0)))</f>
        <v>5</v>
      </c>
      <c r="N60" s="12" t="n">
        <f aca="false">IF(OR($A60="",N$4=""),"",SUMPRODUCT(--(INDEX(Matrix!$C$5:$EV$304,0,$B60)&gt;0),--(INDEX(Matrix!$C$5:$EV$304,0,N$3)&gt;0)))</f>
        <v>6</v>
      </c>
      <c r="O60" s="12" t="n">
        <f aca="false">IF(OR($A60="",O$4=""),"",SUMPRODUCT(--(INDEX(Matrix!$C$5:$EV$304,0,$B60)&gt;0),--(INDEX(Matrix!$C$5:$EV$304,0,O$3)&gt;0)))</f>
        <v>5</v>
      </c>
      <c r="P60" s="12" t="n">
        <f aca="false">IF(OR($A60="",P$4=""),"",SUMPRODUCT(--(INDEX(Matrix!$C$5:$EV$304,0,$B60)&gt;0),--(INDEX(Matrix!$C$5:$EV$304,0,P$3)&gt;0)))</f>
        <v>6</v>
      </c>
      <c r="Q60" s="12" t="n">
        <f aca="false">IF(OR($A60="",Q$4=""),"",SUMPRODUCT(--(INDEX(Matrix!$C$5:$EV$304,0,$B60)&gt;0),--(INDEX(Matrix!$C$5:$EV$304,0,Q$3)&gt;0)))</f>
        <v>5</v>
      </c>
      <c r="R60" s="12" t="n">
        <f aca="false">IF(OR($A60="",R$4=""),"",SUMPRODUCT(--(INDEX(Matrix!$C$5:$EV$304,0,$B60)&gt;0),--(INDEX(Matrix!$C$5:$EV$304,0,R$3)&gt;0)))</f>
        <v>5</v>
      </c>
      <c r="S60" s="12" t="n">
        <f aca="false">IF(OR($A60="",S$4=""),"",SUMPRODUCT(--(INDEX(Matrix!$C$5:$EV$304,0,$B60)&gt;0),--(INDEX(Matrix!$C$5:$EV$304,0,S$3)&gt;0)))</f>
        <v>5</v>
      </c>
      <c r="T60" s="12" t="n">
        <f aca="false">IF(OR($A60="",T$4=""),"",SUMPRODUCT(--(INDEX(Matrix!$C$5:$EV$304,0,$B60)&gt;0),--(INDEX(Matrix!$C$5:$EV$304,0,T$3)&gt;0)))</f>
        <v>6</v>
      </c>
      <c r="U60" s="12" t="n">
        <f aca="false">IF(OR($A60="",U$4=""),"",SUMPRODUCT(--(INDEX(Matrix!$C$5:$EV$304,0,$B60)&gt;0),--(INDEX(Matrix!$C$5:$EV$304,0,U$3)&gt;0)))</f>
        <v>0</v>
      </c>
      <c r="V60" s="12" t="n">
        <f aca="false">IF(OR($A60="",V$4=""),"",SUMPRODUCT(--(INDEX(Matrix!$C$5:$EV$304,0,$B60)&gt;0),--(INDEX(Matrix!$C$5:$EV$304,0,V$3)&gt;0)))</f>
        <v>0</v>
      </c>
      <c r="W60" s="12" t="n">
        <f aca="false">IF(OR($A60="",W$4=""),"",SUMPRODUCT(--(INDEX(Matrix!$C$5:$EV$304,0,$B60)&gt;0),--(INDEX(Matrix!$C$5:$EV$304,0,W$3)&gt;0)))</f>
        <v>7</v>
      </c>
      <c r="X60" s="12" t="n">
        <f aca="false">IF(OR($A60="",X$4=""),"",SUMPRODUCT(--(INDEX(Matrix!$C$5:$EV$304,0,$B60)&gt;0),--(INDEX(Matrix!$C$5:$EV$304,0,X$3)&gt;0)))</f>
        <v>8</v>
      </c>
      <c r="Y60" s="12" t="n">
        <f aca="false">IF(OR($A60="",Y$4=""),"",SUMPRODUCT(--(INDEX(Matrix!$C$5:$EV$304,0,$B60)&gt;0),--(INDEX(Matrix!$C$5:$EV$304,0,Y$3)&gt;0)))</f>
        <v>10</v>
      </c>
      <c r="Z60" s="12" t="n">
        <f aca="false">IF(OR($A60="",Z$4=""),"",SUMPRODUCT(--(INDEX(Matrix!$C$5:$EV$304,0,$B60)&gt;0),--(INDEX(Matrix!$C$5:$EV$304,0,Z$3)&gt;0)))</f>
        <v>7</v>
      </c>
      <c r="AA60" s="12" t="n">
        <f aca="false">IF(OR($A60="",AA$4=""),"",SUMPRODUCT(--(INDEX(Matrix!$C$5:$EV$304,0,$B60)&gt;0),--(INDEX(Matrix!$C$5:$EV$304,0,AA$3)&gt;0)))</f>
        <v>8</v>
      </c>
      <c r="AB60" s="12" t="n">
        <f aca="false">IF(OR($A60="",AB$4=""),"",SUMPRODUCT(--(INDEX(Matrix!$C$5:$EV$304,0,$B60)&gt;0),--(INDEX(Matrix!$C$5:$EV$304,0,AB$3)&gt;0)))</f>
        <v>1</v>
      </c>
      <c r="AC60" s="12" t="n">
        <f aca="false">IF(OR($A60="",AC$4=""),"",SUMPRODUCT(--(INDEX(Matrix!$C$5:$EV$304,0,$B60)&gt;0),--(INDEX(Matrix!$C$5:$EV$304,0,AC$3)&gt;0)))</f>
        <v>3</v>
      </c>
      <c r="AD60" s="12" t="n">
        <f aca="false">IF(OR($A60="",AD$4=""),"",SUMPRODUCT(--(INDEX(Matrix!$C$5:$EV$304,0,$B60)&gt;0),--(INDEX(Matrix!$C$5:$EV$304,0,AD$3)&gt;0)))</f>
        <v>0</v>
      </c>
      <c r="AE60" s="12" t="n">
        <f aca="false">IF(OR($A60="",AE$4=""),"",SUMPRODUCT(--(INDEX(Matrix!$C$5:$EV$304,0,$B60)&gt;0),--(INDEX(Matrix!$C$5:$EV$304,0,AE$3)&gt;0)))</f>
        <v>7</v>
      </c>
      <c r="AF60" s="12" t="n">
        <f aca="false">IF(OR($A60="",AF$4=""),"",SUMPRODUCT(--(INDEX(Matrix!$C$5:$EV$304,0,$B60)&gt;0),--(INDEX(Matrix!$C$5:$EV$304,0,AF$3)&gt;0)))</f>
        <v>7</v>
      </c>
      <c r="AG60" s="12" t="n">
        <f aca="false">IF(OR($A60="",AG$4=""),"",SUMPRODUCT(--(INDEX(Matrix!$C$5:$EV$304,0,$B60)&gt;0),--(INDEX(Matrix!$C$5:$EV$304,0,AG$3)&gt;0)))</f>
        <v>7</v>
      </c>
      <c r="AH60" s="12" t="n">
        <f aca="false">IF(OR($A60="",AH$4=""),"",SUMPRODUCT(--(INDEX(Matrix!$C$5:$EV$304,0,$B60)&gt;0),--(INDEX(Matrix!$C$5:$EV$304,0,AH$3)&gt;0)))</f>
        <v>8</v>
      </c>
      <c r="AI60" s="12" t="n">
        <f aca="false">IF(OR($A60="",AI$4=""),"",SUMPRODUCT(--(INDEX(Matrix!$C$5:$EV$304,0,$B60)&gt;0),--(INDEX(Matrix!$C$5:$EV$304,0,AI$3)&gt;0)))</f>
        <v>7</v>
      </c>
      <c r="AJ60" s="12" t="n">
        <f aca="false">IF(OR($A60="",AJ$4=""),"",SUMPRODUCT(--(INDEX(Matrix!$C$5:$EV$304,0,$B60)&gt;0),--(INDEX(Matrix!$C$5:$EV$304,0,AJ$3)&gt;0)))</f>
        <v>7</v>
      </c>
      <c r="AK60" s="12" t="n">
        <f aca="false">IF(OR($A60="",AK$4=""),"",SUMPRODUCT(--(INDEX(Matrix!$C$5:$EV$304,0,$B60)&gt;0),--(INDEX(Matrix!$C$5:$EV$304,0,AK$3)&gt;0)))</f>
        <v>16</v>
      </c>
      <c r="AL60" s="12" t="n">
        <f aca="false">IF(OR($A60="",AL$4=""),"",SUMPRODUCT(--(INDEX(Matrix!$C$5:$EV$304,0,$B60)&gt;0),--(INDEX(Matrix!$C$5:$EV$304,0,AL$3)&gt;0)))</f>
        <v>16</v>
      </c>
      <c r="AM60" s="12" t="n">
        <f aca="false">IF(OR($A60="",AM$4=""),"",SUMPRODUCT(--(INDEX(Matrix!$C$5:$EV$304,0,$B60)&gt;0),--(INDEX(Matrix!$C$5:$EV$304,0,AM$3)&gt;0)))</f>
        <v>3</v>
      </c>
      <c r="AN60" s="12" t="n">
        <f aca="false">IF(OR($A60="",AN$4=""),"",SUMPRODUCT(--(INDEX(Matrix!$C$5:$EV$304,0,$B60)&gt;0),--(INDEX(Matrix!$C$5:$EV$304,0,AN$3)&gt;0)))</f>
        <v>3</v>
      </c>
      <c r="AO60" s="12" t="n">
        <f aca="false">IF(OR($A60="",AO$4=""),"",SUMPRODUCT(--(INDEX(Matrix!$C$5:$EV$304,0,$B60)&gt;0),--(INDEX(Matrix!$C$5:$EV$304,0,AO$3)&gt;0)))</f>
        <v>1</v>
      </c>
      <c r="AP60" s="12" t="n">
        <f aca="false">IF(OR($A60="",AP$4=""),"",SUMPRODUCT(--(INDEX(Matrix!$C$5:$EV$304,0,$B60)&gt;0),--(INDEX(Matrix!$C$5:$EV$304,0,AP$3)&gt;0)))</f>
        <v>1</v>
      </c>
      <c r="AQ60" s="12" t="n">
        <f aca="false">IF(OR($A60="",AQ$4=""),"",SUMPRODUCT(--(INDEX(Matrix!$C$5:$EV$304,0,$B60)&gt;0),--(INDEX(Matrix!$C$5:$EV$304,0,AQ$3)&gt;0)))</f>
        <v>1</v>
      </c>
      <c r="AR60" s="12" t="n">
        <f aca="false">IF(OR($A60="",AR$4=""),"",SUMPRODUCT(--(INDEX(Matrix!$C$5:$EV$304,0,$B60)&gt;0),--(INDEX(Matrix!$C$5:$EV$304,0,AR$3)&gt;0)))</f>
        <v>1</v>
      </c>
      <c r="AS60" s="12" t="n">
        <f aca="false">IF(OR($A60="",AS$4=""),"",SUMPRODUCT(--(INDEX(Matrix!$C$5:$EV$304,0,$B60)&gt;0),--(INDEX(Matrix!$C$5:$EV$304,0,AS$3)&gt;0)))</f>
        <v>1</v>
      </c>
      <c r="AT60" s="12" t="n">
        <f aca="false">IF(OR($A60="",AT$4=""),"",SUMPRODUCT(--(INDEX(Matrix!$C$5:$EV$304,0,$B60)&gt;0),--(INDEX(Matrix!$C$5:$EV$304,0,AT$3)&gt;0)))</f>
        <v>1</v>
      </c>
      <c r="AU60" s="12" t="n">
        <f aca="false">IF(OR($A60="",AU$4=""),"",SUMPRODUCT(--(INDEX(Matrix!$C$5:$EV$304,0,$B60)&gt;0),--(INDEX(Matrix!$C$5:$EV$304,0,AU$3)&gt;0)))</f>
        <v>0</v>
      </c>
      <c r="AV60" s="12" t="n">
        <f aca="false">IF(OR($A60="",AV$4=""),"",SUMPRODUCT(--(INDEX(Matrix!$C$5:$EV$304,0,$B60)&gt;0),--(INDEX(Matrix!$C$5:$EV$304,0,AV$3)&gt;0)))</f>
        <v>8</v>
      </c>
      <c r="AW60" s="12" t="n">
        <f aca="false">IF(OR($A60="",AW$4=""),"",SUMPRODUCT(--(INDEX(Matrix!$C$5:$EV$304,0,$B60)&gt;0),--(INDEX(Matrix!$C$5:$EV$304,0,AW$3)&gt;0)))</f>
        <v>9</v>
      </c>
      <c r="AX60" s="12" t="n">
        <f aca="false">IF(OR($A60="",AX$4=""),"",SUMPRODUCT(--(INDEX(Matrix!$C$5:$EV$304,0,$B60)&gt;0),--(INDEX(Matrix!$C$5:$EV$304,0,AX$3)&gt;0)))</f>
        <v>8</v>
      </c>
      <c r="AY60" s="12" t="n">
        <f aca="false">IF(OR($A60="",AY$4=""),"",SUMPRODUCT(--(INDEX(Matrix!$C$5:$EV$304,0,$B60)&gt;0),--(INDEX(Matrix!$C$5:$EV$304,0,AY$3)&gt;0)))</f>
        <v>8</v>
      </c>
      <c r="AZ60" s="12" t="n">
        <f aca="false">IF(OR($A60="",AZ$4=""),"",SUMPRODUCT(--(INDEX(Matrix!$C$5:$EV$304,0,$B60)&gt;0),--(INDEX(Matrix!$C$5:$EV$304,0,AZ$3)&gt;0)))</f>
        <v>9</v>
      </c>
      <c r="BA60" s="12" t="n">
        <f aca="false">IF(OR($A60="",BA$4=""),"",SUMPRODUCT(--(INDEX(Matrix!$C$5:$EV$304,0,$B60)&gt;0),--(INDEX(Matrix!$C$5:$EV$304,0,BA$3)&gt;0)))</f>
        <v>9</v>
      </c>
      <c r="BB60" s="12" t="n">
        <f aca="false">IF(OR($A60="",BB$4=""),"",SUMPRODUCT(--(INDEX(Matrix!$C$5:$EV$304,0,$B60)&gt;0),--(INDEX(Matrix!$C$5:$EV$304,0,BB$3)&gt;0)))</f>
        <v>13</v>
      </c>
      <c r="BC60" s="12" t="n">
        <f aca="false">IF(OR($A60="",BC$4=""),"",SUMPRODUCT(--(INDEX(Matrix!$C$5:$EV$304,0,$B60)&gt;0),--(INDEX(Matrix!$C$5:$EV$304,0,BC$3)&gt;0)))</f>
        <v>12</v>
      </c>
      <c r="BD60" s="12" t="n">
        <f aca="false">IF(OR($A60="",BD$4=""),"",SUMPRODUCT(--(INDEX(Matrix!$C$5:$EV$304,0,$B60)&gt;0),--(INDEX(Matrix!$C$5:$EV$304,0,BD$3)&gt;0)))</f>
        <v>12</v>
      </c>
      <c r="BE60" s="12" t="n">
        <f aca="false">IF(OR($A60="",BE$4=""),"",SUMPRODUCT(--(INDEX(Matrix!$C$5:$EV$304,0,$B60)&gt;0),--(INDEX(Matrix!$C$5:$EV$304,0,BE$3)&gt;0)))</f>
        <v>13</v>
      </c>
      <c r="BF60" s="12" t="n">
        <f aca="false">IF(OR($A60="",BF$4=""),"",SUMPRODUCT(--(INDEX(Matrix!$C$5:$EV$304,0,$B60)&gt;0),--(INDEX(Matrix!$C$5:$EV$304,0,BF$3)&gt;0)))</f>
        <v>18</v>
      </c>
      <c r="BG60" s="12" t="n">
        <f aca="false">IF(OR($A60="",BG$4=""),"",SUMPRODUCT(--(INDEX(Matrix!$C$5:$EV$304,0,$B60)&gt;0),--(INDEX(Matrix!$C$5:$EV$304,0,BG$3)&gt;0)))</f>
        <v>18</v>
      </c>
      <c r="BH60" s="12" t="n">
        <f aca="false">IF(OR($A60="",BH$4=""),"",SUMPRODUCT(--(INDEX(Matrix!$C$5:$EV$304,0,$B60)&gt;0),--(INDEX(Matrix!$C$5:$EV$304,0,BH$3)&gt;0)))</f>
        <v>17</v>
      </c>
      <c r="BI60" s="12" t="n">
        <f aca="false">IF(OR($A60="",BI$4=""),"",SUMPRODUCT(--(INDEX(Matrix!$C$5:$EV$304,0,$B60)&gt;0),--(INDEX(Matrix!$C$5:$EV$304,0,BI$3)&gt;0)))</f>
        <v>17</v>
      </c>
      <c r="BJ60" s="12" t="n">
        <f aca="false">IF(OR($A60="",BJ$4=""),"",SUMPRODUCT(--(INDEX(Matrix!$C$5:$EV$304,0,$B60)&gt;0),--(INDEX(Matrix!$C$5:$EV$304,0,BJ$3)&gt;0)))</f>
        <v>0</v>
      </c>
      <c r="BK60" s="12" t="n">
        <f aca="false">IF(OR($A60="",BK$4=""),"",SUMPRODUCT(--(INDEX(Matrix!$C$5:$EV$304,0,$B60)&gt;0),--(INDEX(Matrix!$C$5:$EV$304,0,BK$3)&gt;0)))</f>
        <v>12</v>
      </c>
      <c r="BL60" s="12" t="n">
        <f aca="false">IF(OR($A60="",BL$4=""),"",SUMPRODUCT(--(INDEX(Matrix!$C$5:$EV$304,0,$B60)&gt;0),--(INDEX(Matrix!$C$5:$EV$304,0,BL$3)&gt;0)))</f>
        <v>11</v>
      </c>
      <c r="BM60" s="12" t="n">
        <f aca="false">IF(OR($A60="",BM$4=""),"",SUMPRODUCT(--(INDEX(Matrix!$C$5:$EV$304,0,$B60)&gt;0),--(INDEX(Matrix!$C$5:$EV$304,0,BM$3)&gt;0)))</f>
        <v>11</v>
      </c>
      <c r="BN60" s="12" t="n">
        <f aca="false">IF(OR($A60="",BN$4=""),"",SUMPRODUCT(--(INDEX(Matrix!$C$5:$EV$304,0,$B60)&gt;0),--(INDEX(Matrix!$C$5:$EV$304,0,BN$3)&gt;0)))</f>
        <v>8</v>
      </c>
      <c r="BO60" s="12" t="n">
        <f aca="false">IF(OR($A60="",BO$4=""),"",SUMPRODUCT(--(INDEX(Matrix!$C$5:$EV$304,0,$B60)&gt;0),--(INDEX(Matrix!$C$5:$EV$304,0,BO$3)&gt;0)))</f>
        <v>2</v>
      </c>
      <c r="BP60" s="12" t="n">
        <f aca="false">IF(OR($A60="",BP$4=""),"",SUMPRODUCT(--(INDEX(Matrix!$C$5:$EV$304,0,$B60)&gt;0),--(INDEX(Matrix!$C$5:$EV$304,0,BP$3)&gt;0)))</f>
        <v>0</v>
      </c>
      <c r="BQ60" s="12" t="n">
        <f aca="false">IF(OR($A60="",BQ$4=""),"",SUMPRODUCT(--(INDEX(Matrix!$C$5:$EV$304,0,$B60)&gt;0),--(INDEX(Matrix!$C$5:$EV$304,0,BQ$3)&gt;0)))</f>
        <v>0</v>
      </c>
      <c r="BR60" s="12" t="n">
        <f aca="false">IF(OR($A60="",BR$4=""),"",SUMPRODUCT(--(INDEX(Matrix!$C$5:$EV$304,0,$B60)&gt;0),--(INDEX(Matrix!$C$5:$EV$304,0,BR$3)&gt;0)))</f>
        <v>1</v>
      </c>
      <c r="BS60" s="12" t="n">
        <f aca="false">IF(OR($A60="",BS$4=""),"",SUMPRODUCT(--(INDEX(Matrix!$C$5:$EV$304,0,$B60)&gt;0),--(INDEX(Matrix!$C$5:$EV$304,0,BS$3)&gt;0)))</f>
        <v>1</v>
      </c>
      <c r="BT60" s="12" t="n">
        <f aca="false">IF(OR($A60="",BT$4=""),"",SUMPRODUCT(--(INDEX(Matrix!$C$5:$EV$304,0,$B60)&gt;0),--(INDEX(Matrix!$C$5:$EV$304,0,BT$3)&gt;0)))</f>
        <v>0</v>
      </c>
      <c r="BU60" s="12" t="n">
        <f aca="false">IF(OR($A60="",BU$4=""),"",SUMPRODUCT(--(INDEX(Matrix!$C$5:$EV$304,0,$B60)&gt;0),--(INDEX(Matrix!$C$5:$EV$304,0,BU$3)&gt;0)))</f>
        <v>1</v>
      </c>
      <c r="BV60" s="12" t="n">
        <f aca="false">IF(OR($A60="",BV$4=""),"",SUMPRODUCT(--(INDEX(Matrix!$C$5:$EV$304,0,$B60)&gt;0),--(INDEX(Matrix!$C$5:$EV$304,0,BV$3)&gt;0)))</f>
        <v>0</v>
      </c>
      <c r="BW60" s="12" t="n">
        <f aca="false">IF(OR($A60="",BW$4=""),"",SUMPRODUCT(--(INDEX(Matrix!$C$5:$EV$304,0,$B60)&gt;0),--(INDEX(Matrix!$C$5:$EV$304,0,BW$3)&gt;0)))</f>
        <v>1</v>
      </c>
      <c r="BX60" s="12" t="n">
        <f aca="false">IF(OR($A60="",BX$4=""),"",SUMPRODUCT(--(INDEX(Matrix!$C$5:$EV$304,0,$B60)&gt;0),--(INDEX(Matrix!$C$5:$EV$304,0,BX$3)&gt;0)))</f>
        <v>0</v>
      </c>
      <c r="BY60" s="12" t="n">
        <f aca="false">IF(OR($A60="",BY$4=""),"",SUMPRODUCT(--(INDEX(Matrix!$C$5:$EV$304,0,$B60)&gt;0),--(INDEX(Matrix!$C$5:$EV$304,0,BY$3)&gt;0)))</f>
        <v>1</v>
      </c>
      <c r="BZ60" s="12" t="n">
        <f aca="false">IF(OR($A60="",BZ$4=""),"",SUMPRODUCT(--(INDEX(Matrix!$C$5:$EV$304,0,$B60)&gt;0),--(INDEX(Matrix!$C$5:$EV$304,0,BZ$3)&gt;0)))</f>
        <v>1</v>
      </c>
      <c r="CA60" s="12" t="n">
        <f aca="false">IF(OR($A60="",CA$4=""),"",SUMPRODUCT(--(INDEX(Matrix!$C$5:$EV$304,0,$B60)&gt;0),--(INDEX(Matrix!$C$5:$EV$304,0,CA$3)&gt;0)))</f>
        <v>1</v>
      </c>
      <c r="CB60" s="12" t="n">
        <f aca="false">IF(OR($A60="",CB$4=""),"",SUMPRODUCT(--(INDEX(Matrix!$C$5:$EV$304,0,$B60)&gt;0),--(INDEX(Matrix!$C$5:$EV$304,0,CB$3)&gt;0)))</f>
        <v>0</v>
      </c>
      <c r="CC60" s="12" t="n">
        <f aca="false">IF(OR($A60="",CC$4=""),"",SUMPRODUCT(--(INDEX(Matrix!$C$5:$EV$304,0,$B60)&gt;0),--(INDEX(Matrix!$C$5:$EV$304,0,CC$3)&gt;0)))</f>
        <v>0</v>
      </c>
      <c r="CD60" s="12" t="n">
        <f aca="false">IF(OR($A60="",CD$4=""),"",SUMPRODUCT(--(INDEX(Matrix!$C$5:$EV$304,0,$B60)&gt;0),--(INDEX(Matrix!$C$5:$EV$304,0,CD$3)&gt;0)))</f>
        <v>8</v>
      </c>
      <c r="CE60" s="12" t="n">
        <f aca="false">IF(OR($A60="",CE$4=""),"",SUMPRODUCT(--(INDEX(Matrix!$C$5:$EV$304,0,$B60)&gt;0),--(INDEX(Matrix!$C$5:$EV$304,0,CE$3)&gt;0)))</f>
        <v>6</v>
      </c>
      <c r="CF60" s="12" t="n">
        <f aca="false">IF(OR($A60="",CF$4=""),"",SUMPRODUCT(--(INDEX(Matrix!$C$5:$EV$304,0,$B60)&gt;0),--(INDEX(Matrix!$C$5:$EV$304,0,CF$3)&gt;0)))</f>
        <v>2</v>
      </c>
      <c r="CG60" s="12" t="n">
        <f aca="false">IF(OR($A60="",CG$4=""),"",SUMPRODUCT(--(INDEX(Matrix!$C$5:$EV$304,0,$B60)&gt;0),--(INDEX(Matrix!$C$5:$EV$304,0,CG$3)&gt;0)))</f>
        <v>5</v>
      </c>
      <c r="CH60" s="12" t="n">
        <f aca="false">IF(OR($A60="",CH$4=""),"",SUMPRODUCT(--(INDEX(Matrix!$C$5:$EV$304,0,$B60)&gt;0),--(INDEX(Matrix!$C$5:$EV$304,0,CH$3)&gt;0)))</f>
        <v>1</v>
      </c>
      <c r="CI60" s="12" t="n">
        <f aca="false">IF(OR($A60="",CI$4=""),"",SUMPRODUCT(--(INDEX(Matrix!$C$5:$EV$304,0,$B60)&gt;0),--(INDEX(Matrix!$C$5:$EV$304,0,CI$3)&gt;0)))</f>
        <v>8</v>
      </c>
      <c r="CJ60" s="12" t="n">
        <f aca="false">IF(OR($A60="",CJ$4=""),"",SUMPRODUCT(--(INDEX(Matrix!$C$5:$EV$304,0,$B60)&gt;0),--(INDEX(Matrix!$C$5:$EV$304,0,CJ$3)&gt;0)))</f>
        <v>3</v>
      </c>
      <c r="CK60" s="12" t="n">
        <f aca="false">IF(OR($A60="",CK$4=""),"",SUMPRODUCT(--(INDEX(Matrix!$C$5:$EV$304,0,$B60)&gt;0),--(INDEX(Matrix!$C$5:$EV$304,0,CK$3)&gt;0)))</f>
        <v>9</v>
      </c>
      <c r="CL60" s="12" t="n">
        <f aca="false">IF(OR($A60="",CL$4=""),"",SUMPRODUCT(--(INDEX(Matrix!$C$5:$EV$304,0,$B60)&gt;0),--(INDEX(Matrix!$C$5:$EV$304,0,CL$3)&gt;0)))</f>
        <v>3</v>
      </c>
      <c r="CM60" s="12" t="n">
        <f aca="false">IF(OR($A60="",CM$4=""),"",SUMPRODUCT(--(INDEX(Matrix!$C$5:$EV$304,0,$B60)&gt;0),--(INDEX(Matrix!$C$5:$EV$304,0,CM$3)&gt;0)))</f>
        <v>9</v>
      </c>
      <c r="CN60" s="12" t="n">
        <f aca="false">IF(OR($A60="",CN$4=""),"",SUMPRODUCT(--(INDEX(Matrix!$C$5:$EV$304,0,$B60)&gt;0),--(INDEX(Matrix!$C$5:$EV$304,0,CN$3)&gt;0)))</f>
        <v>8</v>
      </c>
      <c r="CO60" s="12" t="n">
        <f aca="false">IF(OR($A60="",CO$4=""),"",SUMPRODUCT(--(INDEX(Matrix!$C$5:$EV$304,0,$B60)&gt;0),--(INDEX(Matrix!$C$5:$EV$304,0,CO$3)&gt;0)))</f>
        <v>9</v>
      </c>
      <c r="CP60" s="12" t="n">
        <f aca="false">IF(OR($A60="",CP$4=""),"",SUMPRODUCT(--(INDEX(Matrix!$C$5:$EV$304,0,$B60)&gt;0),--(INDEX(Matrix!$C$5:$EV$304,0,CP$3)&gt;0)))</f>
        <v>7</v>
      </c>
      <c r="CQ60" s="12" t="n">
        <f aca="false">IF(OR($A60="",CQ$4=""),"",SUMPRODUCT(--(INDEX(Matrix!$C$5:$EV$304,0,$B60)&gt;0),--(INDEX(Matrix!$C$5:$EV$304,0,CQ$3)&gt;0)))</f>
        <v>7</v>
      </c>
      <c r="CR60" s="12" t="n">
        <f aca="false">IF(OR($A60="",CR$4=""),"",SUMPRODUCT(--(INDEX(Matrix!$C$5:$EV$304,0,$B60)&gt;0),--(INDEX(Matrix!$C$5:$EV$304,0,CR$3)&gt;0)))</f>
        <v>9</v>
      </c>
      <c r="CS60" s="12" t="n">
        <f aca="false">IF(OR($A60="",CS$4=""),"",SUMPRODUCT(--(INDEX(Matrix!$C$5:$EV$304,0,$B60)&gt;0),--(INDEX(Matrix!$C$5:$EV$304,0,CS$3)&gt;0)))</f>
        <v>8</v>
      </c>
      <c r="CT60" s="12" t="n">
        <f aca="false">IF(OR($A60="",CT$4=""),"",SUMPRODUCT(--(INDEX(Matrix!$C$5:$EV$304,0,$B60)&gt;0),--(INDEX(Matrix!$C$5:$EV$304,0,CT$3)&gt;0)))</f>
        <v>8</v>
      </c>
      <c r="CU60" s="12" t="n">
        <f aca="false">IF(OR($A60="",CU$4=""),"",SUMPRODUCT(--(INDEX(Matrix!$C$5:$EV$304,0,$B60)&gt;0),--(INDEX(Matrix!$C$5:$EV$304,0,CU$3)&gt;0)))</f>
        <v>7</v>
      </c>
      <c r="CV60" s="12" t="n">
        <f aca="false">IF(OR($A60="",CV$4=""),"",SUMPRODUCT(--(INDEX(Matrix!$C$5:$EV$304,0,$B60)&gt;0),--(INDEX(Matrix!$C$5:$EV$304,0,CV$3)&gt;0)))</f>
        <v>8</v>
      </c>
      <c r="CW60" s="12" t="n">
        <f aca="false">IF(OR($A60="",CW$4=""),"",SUMPRODUCT(--(INDEX(Matrix!$C$5:$EV$304,0,$B60)&gt;0),--(INDEX(Matrix!$C$5:$EV$304,0,CW$3)&gt;0)))</f>
        <v>5</v>
      </c>
      <c r="CX60" s="12" t="n">
        <f aca="false">IF(OR($A60="",CX$4=""),"",SUMPRODUCT(--(INDEX(Matrix!$C$5:$EV$304,0,$B60)&gt;0),--(INDEX(Matrix!$C$5:$EV$304,0,CX$3)&gt;0)))</f>
        <v>8</v>
      </c>
      <c r="CY60" s="12" t="n">
        <f aca="false">IF(OR($A60="",CY$4=""),"",SUMPRODUCT(--(INDEX(Matrix!$C$5:$EV$304,0,$B60)&gt;0),--(INDEX(Matrix!$C$5:$EV$304,0,CY$3)&gt;0)))</f>
        <v>8</v>
      </c>
      <c r="CZ60" s="12" t="n">
        <f aca="false">IF(OR($A60="",CZ$4=""),"",SUMPRODUCT(--(INDEX(Matrix!$C$5:$EV$304,0,$B60)&gt;0),--(INDEX(Matrix!$C$5:$EV$304,0,CZ$3)&gt;0)))</f>
        <v>0</v>
      </c>
      <c r="DA60" s="12" t="n">
        <f aca="false">IF(OR($A60="",DA$4=""),"",SUMPRODUCT(--(INDEX(Matrix!$C$5:$EV$304,0,$B60)&gt;0),--(INDEX(Matrix!$C$5:$EV$304,0,DA$3)&gt;0)))</f>
        <v>8</v>
      </c>
      <c r="DB60" s="12" t="n">
        <f aca="false">IF(OR($A60="",DB$4=""),"",SUMPRODUCT(--(INDEX(Matrix!$C$5:$EV$304,0,$B60)&gt;0),--(INDEX(Matrix!$C$5:$EV$304,0,DB$3)&gt;0)))</f>
        <v>0</v>
      </c>
      <c r="DC60" s="12" t="n">
        <f aca="false">IF(OR($A60="",DC$4=""),"",SUMPRODUCT(--(INDEX(Matrix!$C$5:$EV$304,0,$B60)&gt;0),--(INDEX(Matrix!$C$5:$EV$304,0,DC$3)&gt;0)))</f>
        <v>0</v>
      </c>
      <c r="DD60" s="12" t="n">
        <f aca="false">IF(OR($A60="",DD$4=""),"",SUMPRODUCT(--(INDEX(Matrix!$C$5:$EV$304,0,$B60)&gt;0),--(INDEX(Matrix!$C$5:$EV$304,0,DD$3)&gt;0)))</f>
        <v>5</v>
      </c>
      <c r="DE60" s="12" t="str">
        <f aca="false">IF(OR($A60="",DE$4=""),"",SUMPRODUCT(--(INDEX(Matrix!$C$5:$EV$304,0,$B60)&gt;0),--(INDEX(Matrix!$C$5:$EV$304,0,DE$3)&gt;0)))</f>
        <v/>
      </c>
      <c r="DF60" s="12" t="str">
        <f aca="false">IF(OR($A60="",DF$4=""),"",SUMPRODUCT(--(INDEX(Matrix!$C$5:$EV$304,0,$B60)&gt;0),--(INDEX(Matrix!$C$5:$EV$304,0,DF$3)&gt;0)))</f>
        <v/>
      </c>
      <c r="DG60" s="12" t="str">
        <f aca="false">IF(OR($A60="",DG$4=""),"",SUMPRODUCT(--(INDEX(Matrix!$C$5:$EV$304,0,$B60)&gt;0),--(INDEX(Matrix!$C$5:$EV$304,0,DG$3)&gt;0)))</f>
        <v/>
      </c>
      <c r="DH60" s="12" t="str">
        <f aca="false">IF(OR($A60="",DH$4=""),"",SUMPRODUCT(--(INDEX(Matrix!$C$5:$EV$304,0,$B60)&gt;0),--(INDEX(Matrix!$C$5:$EV$304,0,DH$3)&gt;0)))</f>
        <v/>
      </c>
      <c r="DI60" s="12" t="str">
        <f aca="false">IF(OR($A60="",DI$4=""),"",SUMPRODUCT(--(INDEX(Matrix!$C$5:$EV$304,0,$B60)&gt;0),--(INDEX(Matrix!$C$5:$EV$304,0,DI$3)&gt;0)))</f>
        <v/>
      </c>
      <c r="DJ60" s="12" t="str">
        <f aca="false">IF(OR($A60="",DJ$4=""),"",SUMPRODUCT(--(INDEX(Matrix!$C$5:$EV$304,0,$B60)&gt;0),--(INDEX(Matrix!$C$5:$EV$304,0,DJ$3)&gt;0)))</f>
        <v/>
      </c>
      <c r="DK60" s="12" t="str">
        <f aca="false">IF(OR($A60="",DK$4=""),"",SUMPRODUCT(--(INDEX(Matrix!$C$5:$EV$304,0,$B60)&gt;0),--(INDEX(Matrix!$C$5:$EV$304,0,DK$3)&gt;0)))</f>
        <v/>
      </c>
      <c r="DL60" s="12" t="str">
        <f aca="false">IF(OR($A60="",DL$4=""),"",SUMPRODUCT(--(INDEX(Matrix!$C$5:$EV$304,0,$B60)&gt;0),--(INDEX(Matrix!$C$5:$EV$304,0,DL$3)&gt;0)))</f>
        <v/>
      </c>
      <c r="DM60" s="12" t="str">
        <f aca="false">IF(OR($A60="",DM$4=""),"",SUMPRODUCT(--(INDEX(Matrix!$C$5:$EV$304,0,$B60)&gt;0),--(INDEX(Matrix!$C$5:$EV$304,0,DM$3)&gt;0)))</f>
        <v/>
      </c>
      <c r="DN60" s="12" t="str">
        <f aca="false">IF(OR($A60="",DN$4=""),"",SUMPRODUCT(--(INDEX(Matrix!$C$5:$EV$304,0,$B60)&gt;0),--(INDEX(Matrix!$C$5:$EV$304,0,DN$3)&gt;0)))</f>
        <v/>
      </c>
      <c r="DO60" s="12" t="str">
        <f aca="false">IF(OR($A60="",DO$4=""),"",SUMPRODUCT(--(INDEX(Matrix!$C$5:$EV$304,0,$B60)&gt;0),--(INDEX(Matrix!$C$5:$EV$304,0,DO$3)&gt;0)))</f>
        <v/>
      </c>
      <c r="DP60" s="12" t="str">
        <f aca="false">IF(OR($A60="",DP$4=""),"",SUMPRODUCT(--(INDEX(Matrix!$C$5:$EV$304,0,$B60)&gt;0),--(INDEX(Matrix!$C$5:$EV$304,0,DP$3)&gt;0)))</f>
        <v/>
      </c>
      <c r="DQ60" s="12" t="str">
        <f aca="false">IF(OR($A60="",DQ$4=""),"",SUMPRODUCT(--(INDEX(Matrix!$C$5:$EV$304,0,$B60)&gt;0),--(INDEX(Matrix!$C$5:$EV$304,0,DQ$3)&gt;0)))</f>
        <v/>
      </c>
      <c r="DR60" s="12" t="str">
        <f aca="false">IF(OR($A60="",DR$4=""),"",SUMPRODUCT(--(INDEX(Matrix!$C$5:$EV$304,0,$B60)&gt;0),--(INDEX(Matrix!$C$5:$EV$304,0,DR$3)&gt;0)))</f>
        <v/>
      </c>
      <c r="DS60" s="12" t="str">
        <f aca="false">IF(OR($A60="",DS$4=""),"",SUMPRODUCT(--(INDEX(Matrix!$C$5:$EV$304,0,$B60)&gt;0),--(INDEX(Matrix!$C$5:$EV$304,0,DS$3)&gt;0)))</f>
        <v/>
      </c>
      <c r="DT60" s="12" t="str">
        <f aca="false">IF(OR($A60="",DT$4=""),"",SUMPRODUCT(--(INDEX(Matrix!$C$5:$EV$304,0,$B60)&gt;0),--(INDEX(Matrix!$C$5:$EV$304,0,DT$3)&gt;0)))</f>
        <v/>
      </c>
      <c r="DU60" s="12" t="str">
        <f aca="false">IF(OR($A60="",DU$4=""),"",SUMPRODUCT(--(INDEX(Matrix!$C$5:$EV$304,0,$B60)&gt;0),--(INDEX(Matrix!$C$5:$EV$304,0,DU$3)&gt;0)))</f>
        <v/>
      </c>
      <c r="DV60" s="12" t="str">
        <f aca="false">IF(OR($A60="",DV$4=""),"",SUMPRODUCT(--(INDEX(Matrix!$C$5:$EV$304,0,$B60)&gt;0),--(INDEX(Matrix!$C$5:$EV$304,0,DV$3)&gt;0)))</f>
        <v/>
      </c>
      <c r="DW60" s="12" t="str">
        <f aca="false">IF(OR($A60="",DW$4=""),"",SUMPRODUCT(--(INDEX(Matrix!$C$5:$EV$304,0,$B60)&gt;0),--(INDEX(Matrix!$C$5:$EV$304,0,DW$3)&gt;0)))</f>
        <v/>
      </c>
      <c r="DX60" s="12" t="str">
        <f aca="false">IF(OR($A60="",DX$4=""),"",SUMPRODUCT(--(INDEX(Matrix!$C$5:$EV$304,0,$B60)&gt;0),--(INDEX(Matrix!$C$5:$EV$304,0,DX$3)&gt;0)))</f>
        <v/>
      </c>
      <c r="DY60" s="12" t="str">
        <f aca="false">IF(OR($A60="",DY$4=""),"",SUMPRODUCT(--(INDEX(Matrix!$C$5:$EV$304,0,$B60)&gt;0),--(INDEX(Matrix!$C$5:$EV$304,0,DY$3)&gt;0)))</f>
        <v/>
      </c>
      <c r="DZ60" s="12" t="str">
        <f aca="false">IF(OR($A60="",DZ$4=""),"",SUMPRODUCT(--(INDEX(Matrix!$C$5:$EV$304,0,$B60)&gt;0),--(INDEX(Matrix!$C$5:$EV$304,0,DZ$3)&gt;0)))</f>
        <v/>
      </c>
      <c r="EA60" s="12" t="str">
        <f aca="false">IF(OR($A60="",EA$4=""),"",SUMPRODUCT(--(INDEX(Matrix!$C$5:$EV$304,0,$B60)&gt;0),--(INDEX(Matrix!$C$5:$EV$304,0,EA$3)&gt;0)))</f>
        <v/>
      </c>
      <c r="EB60" s="12" t="str">
        <f aca="false">IF(OR($A60="",EB$4=""),"",SUMPRODUCT(--(INDEX(Matrix!$C$5:$EV$304,0,$B60)&gt;0),--(INDEX(Matrix!$C$5:$EV$304,0,EB$3)&gt;0)))</f>
        <v/>
      </c>
      <c r="EC60" s="12" t="str">
        <f aca="false">IF(OR($A60="",EC$4=""),"",SUMPRODUCT(--(INDEX(Matrix!$C$5:$EV$304,0,$B60)&gt;0),--(INDEX(Matrix!$C$5:$EV$304,0,EC$3)&gt;0)))</f>
        <v/>
      </c>
      <c r="ED60" s="12" t="str">
        <f aca="false">IF(OR($A60="",ED$4=""),"",SUMPRODUCT(--(INDEX(Matrix!$C$5:$EV$304,0,$B60)&gt;0),--(INDEX(Matrix!$C$5:$EV$304,0,ED$3)&gt;0)))</f>
        <v/>
      </c>
      <c r="EE60" s="12" t="str">
        <f aca="false">IF(OR($A60="",EE$4=""),"",SUMPRODUCT(--(INDEX(Matrix!$C$5:$EV$304,0,$B60)&gt;0),--(INDEX(Matrix!$C$5:$EV$304,0,EE$3)&gt;0)))</f>
        <v/>
      </c>
      <c r="EF60" s="12" t="str">
        <f aca="false">IF(OR($A60="",EF$4=""),"",SUMPRODUCT(--(INDEX(Matrix!$C$5:$EV$304,0,$B60)&gt;0),--(INDEX(Matrix!$C$5:$EV$304,0,EF$3)&gt;0)))</f>
        <v/>
      </c>
      <c r="EG60" s="12" t="str">
        <f aca="false">IF(OR($A60="",EG$4=""),"",SUMPRODUCT(--(INDEX(Matrix!$C$5:$EV$304,0,$B60)&gt;0),--(INDEX(Matrix!$C$5:$EV$304,0,EG$3)&gt;0)))</f>
        <v/>
      </c>
      <c r="EH60" s="12" t="str">
        <f aca="false">IF(OR($A60="",EH$4=""),"",SUMPRODUCT(--(INDEX(Matrix!$C$5:$EV$304,0,$B60)&gt;0),--(INDEX(Matrix!$C$5:$EV$304,0,EH$3)&gt;0)))</f>
        <v/>
      </c>
      <c r="EI60" s="12" t="str">
        <f aca="false">IF(OR($A60="",EI$4=""),"",SUMPRODUCT(--(INDEX(Matrix!$C$5:$EV$304,0,$B60)&gt;0),--(INDEX(Matrix!$C$5:$EV$304,0,EI$3)&gt;0)))</f>
        <v/>
      </c>
      <c r="EJ60" s="12" t="str">
        <f aca="false">IF(OR($A60="",EJ$4=""),"",SUMPRODUCT(--(INDEX(Matrix!$C$5:$EV$304,0,$B60)&gt;0),--(INDEX(Matrix!$C$5:$EV$304,0,EJ$3)&gt;0)))</f>
        <v/>
      </c>
      <c r="EK60" s="12" t="str">
        <f aca="false">IF(OR($A60="",EK$4=""),"",SUMPRODUCT(--(INDEX(Matrix!$C$5:$EV$304,0,$B60)&gt;0),--(INDEX(Matrix!$C$5:$EV$304,0,EK$3)&gt;0)))</f>
        <v/>
      </c>
      <c r="EL60" s="12" t="str">
        <f aca="false">IF(OR($A60="",EL$4=""),"",SUMPRODUCT(--(INDEX(Matrix!$C$5:$EV$304,0,$B60)&gt;0),--(INDEX(Matrix!$C$5:$EV$304,0,EL$3)&gt;0)))</f>
        <v/>
      </c>
      <c r="EM60" s="12" t="str">
        <f aca="false">IF(OR($A60="",EM$4=""),"",SUMPRODUCT(--(INDEX(Matrix!$C$5:$EV$304,0,$B60)&gt;0),--(INDEX(Matrix!$C$5:$EV$304,0,EM$3)&gt;0)))</f>
        <v/>
      </c>
      <c r="EN60" s="12" t="str">
        <f aca="false">IF(OR($A60="",EN$4=""),"",SUMPRODUCT(--(INDEX(Matrix!$C$5:$EV$304,0,$B60)&gt;0),--(INDEX(Matrix!$C$5:$EV$304,0,EN$3)&gt;0)))</f>
        <v/>
      </c>
      <c r="EO60" s="12" t="str">
        <f aca="false">IF(OR($A60="",EO$4=""),"",SUMPRODUCT(--(INDEX(Matrix!$C$5:$EV$304,0,$B60)&gt;0),--(INDEX(Matrix!$C$5:$EV$304,0,EO$3)&gt;0)))</f>
        <v/>
      </c>
      <c r="EP60" s="12" t="str">
        <f aca="false">IF(OR($A60="",EP$4=""),"",SUMPRODUCT(--(INDEX(Matrix!$C$5:$EV$304,0,$B60)&gt;0),--(INDEX(Matrix!$C$5:$EV$304,0,EP$3)&gt;0)))</f>
        <v/>
      </c>
      <c r="EQ60" s="12" t="str">
        <f aca="false">IF(OR($A60="",EQ$4=""),"",SUMPRODUCT(--(INDEX(Matrix!$C$5:$EV$304,0,$B60)&gt;0),--(INDEX(Matrix!$C$5:$EV$304,0,EQ$3)&gt;0)))</f>
        <v/>
      </c>
      <c r="ER60" s="12" t="str">
        <f aca="false">IF(OR($A60="",ER$4=""),"",SUMPRODUCT(--(INDEX(Matrix!$C$5:$EV$304,0,$B60)&gt;0),--(INDEX(Matrix!$C$5:$EV$304,0,ER$3)&gt;0)))</f>
        <v/>
      </c>
      <c r="ES60" s="12" t="str">
        <f aca="false">IF(OR($A60="",ES$4=""),"",SUMPRODUCT(--(INDEX(Matrix!$C$5:$EV$304,0,$B60)&gt;0),--(INDEX(Matrix!$C$5:$EV$304,0,ES$3)&gt;0)))</f>
        <v/>
      </c>
      <c r="ET60" s="12" t="str">
        <f aca="false">IF(OR($A60="",ET$4=""),"",SUMPRODUCT(--(INDEX(Matrix!$C$5:$EV$304,0,$B60)&gt;0),--(INDEX(Matrix!$C$5:$EV$304,0,ET$3)&gt;0)))</f>
        <v/>
      </c>
      <c r="EU60" s="12" t="str">
        <f aca="false">IF(OR($A60="",EU$4=""),"",SUMPRODUCT(--(INDEX(Matrix!$C$5:$EV$304,0,$B60)&gt;0),--(INDEX(Matrix!$C$5:$EV$304,0,EU$3)&gt;0)))</f>
        <v/>
      </c>
      <c r="EV60" s="12" t="str">
        <f aca="false">IF(OR($A60="",EV$4=""),"",SUMPRODUCT(--(INDEX(Matrix!$C$5:$EV$304,0,$B60)&gt;0),--(INDEX(Matrix!$C$5:$EV$304,0,EV$3)&gt;0)))</f>
        <v/>
      </c>
    </row>
    <row r="61" customFormat="false" ht="15" hidden="false" customHeight="false" outlineLevel="0" collapsed="false">
      <c r="A61" s="6" t="str">
        <f aca="false">IF(INDEX(Products!$A$2:$A$151,$B61)="","",INDEX(Products!$A$2:$A$151,$B61))</f>
        <v>Emet-Duo 10/1000 ER</v>
      </c>
      <c r="B61" s="23" t="n">
        <v>57</v>
      </c>
      <c r="C61" s="12" t="n">
        <f aca="false">IF(OR($A61="",C$4=""),"",SUMPRODUCT(--(INDEX(Matrix!$C$5:$EV$304,0,$B61)&gt;0),--(INDEX(Matrix!$C$5:$EV$304,0,C$3)&gt;0)))</f>
        <v>8</v>
      </c>
      <c r="D61" s="12" t="n">
        <f aca="false">IF(OR($A61="",D$4=""),"",SUMPRODUCT(--(INDEX(Matrix!$C$5:$EV$304,0,$B61)&gt;0),--(INDEX(Matrix!$C$5:$EV$304,0,D$3)&gt;0)))</f>
        <v>8</v>
      </c>
      <c r="E61" s="12" t="n">
        <f aca="false">IF(OR($A61="",E$4=""),"",SUMPRODUCT(--(INDEX(Matrix!$C$5:$EV$304,0,$B61)&gt;0),--(INDEX(Matrix!$C$5:$EV$304,0,E$3)&gt;0)))</f>
        <v>7</v>
      </c>
      <c r="F61" s="12" t="n">
        <f aca="false">IF(OR($A61="",F$4=""),"",SUMPRODUCT(--(INDEX(Matrix!$C$5:$EV$304,0,$B61)&gt;0),--(INDEX(Matrix!$C$5:$EV$304,0,F$3)&gt;0)))</f>
        <v>9</v>
      </c>
      <c r="G61" s="12" t="n">
        <f aca="false">IF(OR($A61="",G$4=""),"",SUMPRODUCT(--(INDEX(Matrix!$C$5:$EV$304,0,$B61)&gt;0),--(INDEX(Matrix!$C$5:$EV$304,0,G$3)&gt;0)))</f>
        <v>9</v>
      </c>
      <c r="H61" s="12" t="n">
        <f aca="false">IF(OR($A61="",H$4=""),"",SUMPRODUCT(--(INDEX(Matrix!$C$5:$EV$304,0,$B61)&gt;0),--(INDEX(Matrix!$C$5:$EV$304,0,H$3)&gt;0)))</f>
        <v>9</v>
      </c>
      <c r="I61" s="12" t="n">
        <f aca="false">IF(OR($A61="",I$4=""),"",SUMPRODUCT(--(INDEX(Matrix!$C$5:$EV$304,0,$B61)&gt;0),--(INDEX(Matrix!$C$5:$EV$304,0,I$3)&gt;0)))</f>
        <v>8</v>
      </c>
      <c r="J61" s="12" t="n">
        <f aca="false">IF(OR($A61="",J$4=""),"",SUMPRODUCT(--(INDEX(Matrix!$C$5:$EV$304,0,$B61)&gt;0),--(INDEX(Matrix!$C$5:$EV$304,0,J$3)&gt;0)))</f>
        <v>8</v>
      </c>
      <c r="K61" s="12" t="n">
        <f aca="false">IF(OR($A61="",K$4=""),"",SUMPRODUCT(--(INDEX(Matrix!$C$5:$EV$304,0,$B61)&gt;0),--(INDEX(Matrix!$C$5:$EV$304,0,K$3)&gt;0)))</f>
        <v>5</v>
      </c>
      <c r="L61" s="12" t="n">
        <f aca="false">IF(OR($A61="",L$4=""),"",SUMPRODUCT(--(INDEX(Matrix!$C$5:$EV$304,0,$B61)&gt;0),--(INDEX(Matrix!$C$5:$EV$304,0,L$3)&gt;0)))</f>
        <v>5</v>
      </c>
      <c r="M61" s="12" t="n">
        <f aca="false">IF(OR($A61="",M$4=""),"",SUMPRODUCT(--(INDEX(Matrix!$C$5:$EV$304,0,$B61)&gt;0),--(INDEX(Matrix!$C$5:$EV$304,0,M$3)&gt;0)))</f>
        <v>5</v>
      </c>
      <c r="N61" s="12" t="n">
        <f aca="false">IF(OR($A61="",N$4=""),"",SUMPRODUCT(--(INDEX(Matrix!$C$5:$EV$304,0,$B61)&gt;0),--(INDEX(Matrix!$C$5:$EV$304,0,N$3)&gt;0)))</f>
        <v>6</v>
      </c>
      <c r="O61" s="12" t="n">
        <f aca="false">IF(OR($A61="",O$4=""),"",SUMPRODUCT(--(INDEX(Matrix!$C$5:$EV$304,0,$B61)&gt;0),--(INDEX(Matrix!$C$5:$EV$304,0,O$3)&gt;0)))</f>
        <v>6</v>
      </c>
      <c r="P61" s="12" t="n">
        <f aca="false">IF(OR($A61="",P$4=""),"",SUMPRODUCT(--(INDEX(Matrix!$C$5:$EV$304,0,$B61)&gt;0),--(INDEX(Matrix!$C$5:$EV$304,0,P$3)&gt;0)))</f>
        <v>6</v>
      </c>
      <c r="Q61" s="12" t="n">
        <f aca="false">IF(OR($A61="",Q$4=""),"",SUMPRODUCT(--(INDEX(Matrix!$C$5:$EV$304,0,$B61)&gt;0),--(INDEX(Matrix!$C$5:$EV$304,0,Q$3)&gt;0)))</f>
        <v>6</v>
      </c>
      <c r="R61" s="12" t="n">
        <f aca="false">IF(OR($A61="",R$4=""),"",SUMPRODUCT(--(INDEX(Matrix!$C$5:$EV$304,0,$B61)&gt;0),--(INDEX(Matrix!$C$5:$EV$304,0,R$3)&gt;0)))</f>
        <v>5</v>
      </c>
      <c r="S61" s="12" t="n">
        <f aca="false">IF(OR($A61="",S$4=""),"",SUMPRODUCT(--(INDEX(Matrix!$C$5:$EV$304,0,$B61)&gt;0),--(INDEX(Matrix!$C$5:$EV$304,0,S$3)&gt;0)))</f>
        <v>5</v>
      </c>
      <c r="T61" s="12" t="n">
        <f aca="false">IF(OR($A61="",T$4=""),"",SUMPRODUCT(--(INDEX(Matrix!$C$5:$EV$304,0,$B61)&gt;0),--(INDEX(Matrix!$C$5:$EV$304,0,T$3)&gt;0)))</f>
        <v>6</v>
      </c>
      <c r="U61" s="12" t="n">
        <f aca="false">IF(OR($A61="",U$4=""),"",SUMPRODUCT(--(INDEX(Matrix!$C$5:$EV$304,0,$B61)&gt;0),--(INDEX(Matrix!$C$5:$EV$304,0,U$3)&gt;0)))</f>
        <v>0</v>
      </c>
      <c r="V61" s="12" t="n">
        <f aca="false">IF(OR($A61="",V$4=""),"",SUMPRODUCT(--(INDEX(Matrix!$C$5:$EV$304,0,$B61)&gt;0),--(INDEX(Matrix!$C$5:$EV$304,0,V$3)&gt;0)))</f>
        <v>0</v>
      </c>
      <c r="W61" s="12" t="n">
        <f aca="false">IF(OR($A61="",W$4=""),"",SUMPRODUCT(--(INDEX(Matrix!$C$5:$EV$304,0,$B61)&gt;0),--(INDEX(Matrix!$C$5:$EV$304,0,W$3)&gt;0)))</f>
        <v>7</v>
      </c>
      <c r="X61" s="12" t="n">
        <f aca="false">IF(OR($A61="",X$4=""),"",SUMPRODUCT(--(INDEX(Matrix!$C$5:$EV$304,0,$B61)&gt;0),--(INDEX(Matrix!$C$5:$EV$304,0,X$3)&gt;0)))</f>
        <v>8</v>
      </c>
      <c r="Y61" s="12" t="n">
        <f aca="false">IF(OR($A61="",Y$4=""),"",SUMPRODUCT(--(INDEX(Matrix!$C$5:$EV$304,0,$B61)&gt;0),--(INDEX(Matrix!$C$5:$EV$304,0,Y$3)&gt;0)))</f>
        <v>10</v>
      </c>
      <c r="Z61" s="12" t="n">
        <f aca="false">IF(OR($A61="",Z$4=""),"",SUMPRODUCT(--(INDEX(Matrix!$C$5:$EV$304,0,$B61)&gt;0),--(INDEX(Matrix!$C$5:$EV$304,0,Z$3)&gt;0)))</f>
        <v>7</v>
      </c>
      <c r="AA61" s="12" t="n">
        <f aca="false">IF(OR($A61="",AA$4=""),"",SUMPRODUCT(--(INDEX(Matrix!$C$5:$EV$304,0,$B61)&gt;0),--(INDEX(Matrix!$C$5:$EV$304,0,AA$3)&gt;0)))</f>
        <v>8</v>
      </c>
      <c r="AB61" s="12" t="n">
        <f aca="false">IF(OR($A61="",AB$4=""),"",SUMPRODUCT(--(INDEX(Matrix!$C$5:$EV$304,0,$B61)&gt;0),--(INDEX(Matrix!$C$5:$EV$304,0,AB$3)&gt;0)))</f>
        <v>1</v>
      </c>
      <c r="AC61" s="12" t="n">
        <f aca="false">IF(OR($A61="",AC$4=""),"",SUMPRODUCT(--(INDEX(Matrix!$C$5:$EV$304,0,$B61)&gt;0),--(INDEX(Matrix!$C$5:$EV$304,0,AC$3)&gt;0)))</f>
        <v>3</v>
      </c>
      <c r="AD61" s="12" t="n">
        <f aca="false">IF(OR($A61="",AD$4=""),"",SUMPRODUCT(--(INDEX(Matrix!$C$5:$EV$304,0,$B61)&gt;0),--(INDEX(Matrix!$C$5:$EV$304,0,AD$3)&gt;0)))</f>
        <v>0</v>
      </c>
      <c r="AE61" s="12" t="n">
        <f aca="false">IF(OR($A61="",AE$4=""),"",SUMPRODUCT(--(INDEX(Matrix!$C$5:$EV$304,0,$B61)&gt;0),--(INDEX(Matrix!$C$5:$EV$304,0,AE$3)&gt;0)))</f>
        <v>7</v>
      </c>
      <c r="AF61" s="12" t="n">
        <f aca="false">IF(OR($A61="",AF$4=""),"",SUMPRODUCT(--(INDEX(Matrix!$C$5:$EV$304,0,$B61)&gt;0),--(INDEX(Matrix!$C$5:$EV$304,0,AF$3)&gt;0)))</f>
        <v>7</v>
      </c>
      <c r="AG61" s="12" t="n">
        <f aca="false">IF(OR($A61="",AG$4=""),"",SUMPRODUCT(--(INDEX(Matrix!$C$5:$EV$304,0,$B61)&gt;0),--(INDEX(Matrix!$C$5:$EV$304,0,AG$3)&gt;0)))</f>
        <v>7</v>
      </c>
      <c r="AH61" s="12" t="n">
        <f aca="false">IF(OR($A61="",AH$4=""),"",SUMPRODUCT(--(INDEX(Matrix!$C$5:$EV$304,0,$B61)&gt;0),--(INDEX(Matrix!$C$5:$EV$304,0,AH$3)&gt;0)))</f>
        <v>8</v>
      </c>
      <c r="AI61" s="12" t="n">
        <f aca="false">IF(OR($A61="",AI$4=""),"",SUMPRODUCT(--(INDEX(Matrix!$C$5:$EV$304,0,$B61)&gt;0),--(INDEX(Matrix!$C$5:$EV$304,0,AI$3)&gt;0)))</f>
        <v>7</v>
      </c>
      <c r="AJ61" s="12" t="n">
        <f aca="false">IF(OR($A61="",AJ$4=""),"",SUMPRODUCT(--(INDEX(Matrix!$C$5:$EV$304,0,$B61)&gt;0),--(INDEX(Matrix!$C$5:$EV$304,0,AJ$3)&gt;0)))</f>
        <v>7</v>
      </c>
      <c r="AK61" s="12" t="n">
        <f aca="false">IF(OR($A61="",AK$4=""),"",SUMPRODUCT(--(INDEX(Matrix!$C$5:$EV$304,0,$B61)&gt;0),--(INDEX(Matrix!$C$5:$EV$304,0,AK$3)&gt;0)))</f>
        <v>16</v>
      </c>
      <c r="AL61" s="12" t="n">
        <f aca="false">IF(OR($A61="",AL$4=""),"",SUMPRODUCT(--(INDEX(Matrix!$C$5:$EV$304,0,$B61)&gt;0),--(INDEX(Matrix!$C$5:$EV$304,0,AL$3)&gt;0)))</f>
        <v>16</v>
      </c>
      <c r="AM61" s="12" t="n">
        <f aca="false">IF(OR($A61="",AM$4=""),"",SUMPRODUCT(--(INDEX(Matrix!$C$5:$EV$304,0,$B61)&gt;0),--(INDEX(Matrix!$C$5:$EV$304,0,AM$3)&gt;0)))</f>
        <v>3</v>
      </c>
      <c r="AN61" s="12" t="n">
        <f aca="false">IF(OR($A61="",AN$4=""),"",SUMPRODUCT(--(INDEX(Matrix!$C$5:$EV$304,0,$B61)&gt;0),--(INDEX(Matrix!$C$5:$EV$304,0,AN$3)&gt;0)))</f>
        <v>3</v>
      </c>
      <c r="AO61" s="12" t="n">
        <f aca="false">IF(OR($A61="",AO$4=""),"",SUMPRODUCT(--(INDEX(Matrix!$C$5:$EV$304,0,$B61)&gt;0),--(INDEX(Matrix!$C$5:$EV$304,0,AO$3)&gt;0)))</f>
        <v>1</v>
      </c>
      <c r="AP61" s="12" t="n">
        <f aca="false">IF(OR($A61="",AP$4=""),"",SUMPRODUCT(--(INDEX(Matrix!$C$5:$EV$304,0,$B61)&gt;0),--(INDEX(Matrix!$C$5:$EV$304,0,AP$3)&gt;0)))</f>
        <v>1</v>
      </c>
      <c r="AQ61" s="12" t="n">
        <f aca="false">IF(OR($A61="",AQ$4=""),"",SUMPRODUCT(--(INDEX(Matrix!$C$5:$EV$304,0,$B61)&gt;0),--(INDEX(Matrix!$C$5:$EV$304,0,AQ$3)&gt;0)))</f>
        <v>1</v>
      </c>
      <c r="AR61" s="12" t="n">
        <f aca="false">IF(OR($A61="",AR$4=""),"",SUMPRODUCT(--(INDEX(Matrix!$C$5:$EV$304,0,$B61)&gt;0),--(INDEX(Matrix!$C$5:$EV$304,0,AR$3)&gt;0)))</f>
        <v>1</v>
      </c>
      <c r="AS61" s="12" t="n">
        <f aca="false">IF(OR($A61="",AS$4=""),"",SUMPRODUCT(--(INDEX(Matrix!$C$5:$EV$304,0,$B61)&gt;0),--(INDEX(Matrix!$C$5:$EV$304,0,AS$3)&gt;0)))</f>
        <v>1</v>
      </c>
      <c r="AT61" s="12" t="n">
        <f aca="false">IF(OR($A61="",AT$4=""),"",SUMPRODUCT(--(INDEX(Matrix!$C$5:$EV$304,0,$B61)&gt;0),--(INDEX(Matrix!$C$5:$EV$304,0,AT$3)&gt;0)))</f>
        <v>1</v>
      </c>
      <c r="AU61" s="12" t="n">
        <f aca="false">IF(OR($A61="",AU$4=""),"",SUMPRODUCT(--(INDEX(Matrix!$C$5:$EV$304,0,$B61)&gt;0),--(INDEX(Matrix!$C$5:$EV$304,0,AU$3)&gt;0)))</f>
        <v>0</v>
      </c>
      <c r="AV61" s="12" t="n">
        <f aca="false">IF(OR($A61="",AV$4=""),"",SUMPRODUCT(--(INDEX(Matrix!$C$5:$EV$304,0,$B61)&gt;0),--(INDEX(Matrix!$C$5:$EV$304,0,AV$3)&gt;0)))</f>
        <v>8</v>
      </c>
      <c r="AW61" s="12" t="n">
        <f aca="false">IF(OR($A61="",AW$4=""),"",SUMPRODUCT(--(INDEX(Matrix!$C$5:$EV$304,0,$B61)&gt;0),--(INDEX(Matrix!$C$5:$EV$304,0,AW$3)&gt;0)))</f>
        <v>9</v>
      </c>
      <c r="AX61" s="12" t="n">
        <f aca="false">IF(OR($A61="",AX$4=""),"",SUMPRODUCT(--(INDEX(Matrix!$C$5:$EV$304,0,$B61)&gt;0),--(INDEX(Matrix!$C$5:$EV$304,0,AX$3)&gt;0)))</f>
        <v>8</v>
      </c>
      <c r="AY61" s="12" t="n">
        <f aca="false">IF(OR($A61="",AY$4=""),"",SUMPRODUCT(--(INDEX(Matrix!$C$5:$EV$304,0,$B61)&gt;0),--(INDEX(Matrix!$C$5:$EV$304,0,AY$3)&gt;0)))</f>
        <v>8</v>
      </c>
      <c r="AZ61" s="12" t="n">
        <f aca="false">IF(OR($A61="",AZ$4=""),"",SUMPRODUCT(--(INDEX(Matrix!$C$5:$EV$304,0,$B61)&gt;0),--(INDEX(Matrix!$C$5:$EV$304,0,AZ$3)&gt;0)))</f>
        <v>9</v>
      </c>
      <c r="BA61" s="12" t="n">
        <f aca="false">IF(OR($A61="",BA$4=""),"",SUMPRODUCT(--(INDEX(Matrix!$C$5:$EV$304,0,$B61)&gt;0),--(INDEX(Matrix!$C$5:$EV$304,0,BA$3)&gt;0)))</f>
        <v>9</v>
      </c>
      <c r="BB61" s="12" t="n">
        <f aca="false">IF(OR($A61="",BB$4=""),"",SUMPRODUCT(--(INDEX(Matrix!$C$5:$EV$304,0,$B61)&gt;0),--(INDEX(Matrix!$C$5:$EV$304,0,BB$3)&gt;0)))</f>
        <v>13</v>
      </c>
      <c r="BC61" s="12" t="n">
        <f aca="false">IF(OR($A61="",BC$4=""),"",SUMPRODUCT(--(INDEX(Matrix!$C$5:$EV$304,0,$B61)&gt;0),--(INDEX(Matrix!$C$5:$EV$304,0,BC$3)&gt;0)))</f>
        <v>13</v>
      </c>
      <c r="BD61" s="12" t="n">
        <f aca="false">IF(OR($A61="",BD$4=""),"",SUMPRODUCT(--(INDEX(Matrix!$C$5:$EV$304,0,$B61)&gt;0),--(INDEX(Matrix!$C$5:$EV$304,0,BD$3)&gt;0)))</f>
        <v>12</v>
      </c>
      <c r="BE61" s="12" t="n">
        <f aca="false">IF(OR($A61="",BE$4=""),"",SUMPRODUCT(--(INDEX(Matrix!$C$5:$EV$304,0,$B61)&gt;0),--(INDEX(Matrix!$C$5:$EV$304,0,BE$3)&gt;0)))</f>
        <v>13</v>
      </c>
      <c r="BF61" s="12" t="n">
        <f aca="false">IF(OR($A61="",BF$4=""),"",SUMPRODUCT(--(INDEX(Matrix!$C$5:$EV$304,0,$B61)&gt;0),--(INDEX(Matrix!$C$5:$EV$304,0,BF$3)&gt;0)))</f>
        <v>18</v>
      </c>
      <c r="BG61" s="12" t="n">
        <f aca="false">IF(OR($A61="",BG$4=""),"",SUMPRODUCT(--(INDEX(Matrix!$C$5:$EV$304,0,$B61)&gt;0),--(INDEX(Matrix!$C$5:$EV$304,0,BG$3)&gt;0)))</f>
        <v>19</v>
      </c>
      <c r="BH61" s="12" t="n">
        <f aca="false">IF(OR($A61="",BH$4=""),"",SUMPRODUCT(--(INDEX(Matrix!$C$5:$EV$304,0,$B61)&gt;0),--(INDEX(Matrix!$C$5:$EV$304,0,BH$3)&gt;0)))</f>
        <v>17</v>
      </c>
      <c r="BI61" s="12" t="n">
        <f aca="false">IF(OR($A61="",BI$4=""),"",SUMPRODUCT(--(INDEX(Matrix!$C$5:$EV$304,0,$B61)&gt;0),--(INDEX(Matrix!$C$5:$EV$304,0,BI$3)&gt;0)))</f>
        <v>17</v>
      </c>
      <c r="BJ61" s="12" t="n">
        <f aca="false">IF(OR($A61="",BJ$4=""),"",SUMPRODUCT(--(INDEX(Matrix!$C$5:$EV$304,0,$B61)&gt;0),--(INDEX(Matrix!$C$5:$EV$304,0,BJ$3)&gt;0)))</f>
        <v>0</v>
      </c>
      <c r="BK61" s="12" t="n">
        <f aca="false">IF(OR($A61="",BK$4=""),"",SUMPRODUCT(--(INDEX(Matrix!$C$5:$EV$304,0,$B61)&gt;0),--(INDEX(Matrix!$C$5:$EV$304,0,BK$3)&gt;0)))</f>
        <v>12</v>
      </c>
      <c r="BL61" s="12" t="n">
        <f aca="false">IF(OR($A61="",BL$4=""),"",SUMPRODUCT(--(INDEX(Matrix!$C$5:$EV$304,0,$B61)&gt;0),--(INDEX(Matrix!$C$5:$EV$304,0,BL$3)&gt;0)))</f>
        <v>12</v>
      </c>
      <c r="BM61" s="12" t="n">
        <f aca="false">IF(OR($A61="",BM$4=""),"",SUMPRODUCT(--(INDEX(Matrix!$C$5:$EV$304,0,$B61)&gt;0),--(INDEX(Matrix!$C$5:$EV$304,0,BM$3)&gt;0)))</f>
        <v>11</v>
      </c>
      <c r="BN61" s="12" t="n">
        <f aca="false">IF(OR($A61="",BN$4=""),"",SUMPRODUCT(--(INDEX(Matrix!$C$5:$EV$304,0,$B61)&gt;0),--(INDEX(Matrix!$C$5:$EV$304,0,BN$3)&gt;0)))</f>
        <v>8</v>
      </c>
      <c r="BO61" s="12" t="n">
        <f aca="false">IF(OR($A61="",BO$4=""),"",SUMPRODUCT(--(INDEX(Matrix!$C$5:$EV$304,0,$B61)&gt;0),--(INDEX(Matrix!$C$5:$EV$304,0,BO$3)&gt;0)))</f>
        <v>2</v>
      </c>
      <c r="BP61" s="12" t="n">
        <f aca="false">IF(OR($A61="",BP$4=""),"",SUMPRODUCT(--(INDEX(Matrix!$C$5:$EV$304,0,$B61)&gt;0),--(INDEX(Matrix!$C$5:$EV$304,0,BP$3)&gt;0)))</f>
        <v>0</v>
      </c>
      <c r="BQ61" s="12" t="n">
        <f aca="false">IF(OR($A61="",BQ$4=""),"",SUMPRODUCT(--(INDEX(Matrix!$C$5:$EV$304,0,$B61)&gt;0),--(INDEX(Matrix!$C$5:$EV$304,0,BQ$3)&gt;0)))</f>
        <v>0</v>
      </c>
      <c r="BR61" s="12" t="n">
        <f aca="false">IF(OR($A61="",BR$4=""),"",SUMPRODUCT(--(INDEX(Matrix!$C$5:$EV$304,0,$B61)&gt;0),--(INDEX(Matrix!$C$5:$EV$304,0,BR$3)&gt;0)))</f>
        <v>1</v>
      </c>
      <c r="BS61" s="12" t="n">
        <f aca="false">IF(OR($A61="",BS$4=""),"",SUMPRODUCT(--(INDEX(Matrix!$C$5:$EV$304,0,$B61)&gt;0),--(INDEX(Matrix!$C$5:$EV$304,0,BS$3)&gt;0)))</f>
        <v>1</v>
      </c>
      <c r="BT61" s="12" t="n">
        <f aca="false">IF(OR($A61="",BT$4=""),"",SUMPRODUCT(--(INDEX(Matrix!$C$5:$EV$304,0,$B61)&gt;0),--(INDEX(Matrix!$C$5:$EV$304,0,BT$3)&gt;0)))</f>
        <v>0</v>
      </c>
      <c r="BU61" s="12" t="n">
        <f aca="false">IF(OR($A61="",BU$4=""),"",SUMPRODUCT(--(INDEX(Matrix!$C$5:$EV$304,0,$B61)&gt;0),--(INDEX(Matrix!$C$5:$EV$304,0,BU$3)&gt;0)))</f>
        <v>1</v>
      </c>
      <c r="BV61" s="12" t="n">
        <f aca="false">IF(OR($A61="",BV$4=""),"",SUMPRODUCT(--(INDEX(Matrix!$C$5:$EV$304,0,$B61)&gt;0),--(INDEX(Matrix!$C$5:$EV$304,0,BV$3)&gt;0)))</f>
        <v>0</v>
      </c>
      <c r="BW61" s="12" t="n">
        <f aca="false">IF(OR($A61="",BW$4=""),"",SUMPRODUCT(--(INDEX(Matrix!$C$5:$EV$304,0,$B61)&gt;0),--(INDEX(Matrix!$C$5:$EV$304,0,BW$3)&gt;0)))</f>
        <v>1</v>
      </c>
      <c r="BX61" s="12" t="n">
        <f aca="false">IF(OR($A61="",BX$4=""),"",SUMPRODUCT(--(INDEX(Matrix!$C$5:$EV$304,0,$B61)&gt;0),--(INDEX(Matrix!$C$5:$EV$304,0,BX$3)&gt;0)))</f>
        <v>0</v>
      </c>
      <c r="BY61" s="12" t="n">
        <f aca="false">IF(OR($A61="",BY$4=""),"",SUMPRODUCT(--(INDEX(Matrix!$C$5:$EV$304,0,$B61)&gt;0),--(INDEX(Matrix!$C$5:$EV$304,0,BY$3)&gt;0)))</f>
        <v>1</v>
      </c>
      <c r="BZ61" s="12" t="n">
        <f aca="false">IF(OR($A61="",BZ$4=""),"",SUMPRODUCT(--(INDEX(Matrix!$C$5:$EV$304,0,$B61)&gt;0),--(INDEX(Matrix!$C$5:$EV$304,0,BZ$3)&gt;0)))</f>
        <v>1</v>
      </c>
      <c r="CA61" s="12" t="n">
        <f aca="false">IF(OR($A61="",CA$4=""),"",SUMPRODUCT(--(INDEX(Matrix!$C$5:$EV$304,0,$B61)&gt;0),--(INDEX(Matrix!$C$5:$EV$304,0,CA$3)&gt;0)))</f>
        <v>1</v>
      </c>
      <c r="CB61" s="12" t="n">
        <f aca="false">IF(OR($A61="",CB$4=""),"",SUMPRODUCT(--(INDEX(Matrix!$C$5:$EV$304,0,$B61)&gt;0),--(INDEX(Matrix!$C$5:$EV$304,0,CB$3)&gt;0)))</f>
        <v>0</v>
      </c>
      <c r="CC61" s="12" t="n">
        <f aca="false">IF(OR($A61="",CC$4=""),"",SUMPRODUCT(--(INDEX(Matrix!$C$5:$EV$304,0,$B61)&gt;0),--(INDEX(Matrix!$C$5:$EV$304,0,CC$3)&gt;0)))</f>
        <v>0</v>
      </c>
      <c r="CD61" s="12" t="n">
        <f aca="false">IF(OR($A61="",CD$4=""),"",SUMPRODUCT(--(INDEX(Matrix!$C$5:$EV$304,0,$B61)&gt;0),--(INDEX(Matrix!$C$5:$EV$304,0,CD$3)&gt;0)))</f>
        <v>8</v>
      </c>
      <c r="CE61" s="12" t="n">
        <f aca="false">IF(OR($A61="",CE$4=""),"",SUMPRODUCT(--(INDEX(Matrix!$C$5:$EV$304,0,$B61)&gt;0),--(INDEX(Matrix!$C$5:$EV$304,0,CE$3)&gt;0)))</f>
        <v>6</v>
      </c>
      <c r="CF61" s="12" t="n">
        <f aca="false">IF(OR($A61="",CF$4=""),"",SUMPRODUCT(--(INDEX(Matrix!$C$5:$EV$304,0,$B61)&gt;0),--(INDEX(Matrix!$C$5:$EV$304,0,CF$3)&gt;0)))</f>
        <v>2</v>
      </c>
      <c r="CG61" s="12" t="n">
        <f aca="false">IF(OR($A61="",CG$4=""),"",SUMPRODUCT(--(INDEX(Matrix!$C$5:$EV$304,0,$B61)&gt;0),--(INDEX(Matrix!$C$5:$EV$304,0,CG$3)&gt;0)))</f>
        <v>5</v>
      </c>
      <c r="CH61" s="12" t="n">
        <f aca="false">IF(OR($A61="",CH$4=""),"",SUMPRODUCT(--(INDEX(Matrix!$C$5:$EV$304,0,$B61)&gt;0),--(INDEX(Matrix!$C$5:$EV$304,0,CH$3)&gt;0)))</f>
        <v>1</v>
      </c>
      <c r="CI61" s="12" t="n">
        <f aca="false">IF(OR($A61="",CI$4=""),"",SUMPRODUCT(--(INDEX(Matrix!$C$5:$EV$304,0,$B61)&gt;0),--(INDEX(Matrix!$C$5:$EV$304,0,CI$3)&gt;0)))</f>
        <v>8</v>
      </c>
      <c r="CJ61" s="12" t="n">
        <f aca="false">IF(OR($A61="",CJ$4=""),"",SUMPRODUCT(--(INDEX(Matrix!$C$5:$EV$304,0,$B61)&gt;0),--(INDEX(Matrix!$C$5:$EV$304,0,CJ$3)&gt;0)))</f>
        <v>3</v>
      </c>
      <c r="CK61" s="12" t="n">
        <f aca="false">IF(OR($A61="",CK$4=""),"",SUMPRODUCT(--(INDEX(Matrix!$C$5:$EV$304,0,$B61)&gt;0),--(INDEX(Matrix!$C$5:$EV$304,0,CK$3)&gt;0)))</f>
        <v>9</v>
      </c>
      <c r="CL61" s="12" t="n">
        <f aca="false">IF(OR($A61="",CL$4=""),"",SUMPRODUCT(--(INDEX(Matrix!$C$5:$EV$304,0,$B61)&gt;0),--(INDEX(Matrix!$C$5:$EV$304,0,CL$3)&gt;0)))</f>
        <v>3</v>
      </c>
      <c r="CM61" s="12" t="n">
        <f aca="false">IF(OR($A61="",CM$4=""),"",SUMPRODUCT(--(INDEX(Matrix!$C$5:$EV$304,0,$B61)&gt;0),--(INDEX(Matrix!$C$5:$EV$304,0,CM$3)&gt;0)))</f>
        <v>9</v>
      </c>
      <c r="CN61" s="12" t="n">
        <f aca="false">IF(OR($A61="",CN$4=""),"",SUMPRODUCT(--(INDEX(Matrix!$C$5:$EV$304,0,$B61)&gt;0),--(INDEX(Matrix!$C$5:$EV$304,0,CN$3)&gt;0)))</f>
        <v>8</v>
      </c>
      <c r="CO61" s="12" t="n">
        <f aca="false">IF(OR($A61="",CO$4=""),"",SUMPRODUCT(--(INDEX(Matrix!$C$5:$EV$304,0,$B61)&gt;0),--(INDEX(Matrix!$C$5:$EV$304,0,CO$3)&gt;0)))</f>
        <v>9</v>
      </c>
      <c r="CP61" s="12" t="n">
        <f aca="false">IF(OR($A61="",CP$4=""),"",SUMPRODUCT(--(INDEX(Matrix!$C$5:$EV$304,0,$B61)&gt;0),--(INDEX(Matrix!$C$5:$EV$304,0,CP$3)&gt;0)))</f>
        <v>7</v>
      </c>
      <c r="CQ61" s="12" t="n">
        <f aca="false">IF(OR($A61="",CQ$4=""),"",SUMPRODUCT(--(INDEX(Matrix!$C$5:$EV$304,0,$B61)&gt;0),--(INDEX(Matrix!$C$5:$EV$304,0,CQ$3)&gt;0)))</f>
        <v>7</v>
      </c>
      <c r="CR61" s="12" t="n">
        <f aca="false">IF(OR($A61="",CR$4=""),"",SUMPRODUCT(--(INDEX(Matrix!$C$5:$EV$304,0,$B61)&gt;0),--(INDEX(Matrix!$C$5:$EV$304,0,CR$3)&gt;0)))</f>
        <v>9</v>
      </c>
      <c r="CS61" s="12" t="n">
        <f aca="false">IF(OR($A61="",CS$4=""),"",SUMPRODUCT(--(INDEX(Matrix!$C$5:$EV$304,0,$B61)&gt;0),--(INDEX(Matrix!$C$5:$EV$304,0,CS$3)&gt;0)))</f>
        <v>8</v>
      </c>
      <c r="CT61" s="12" t="n">
        <f aca="false">IF(OR($A61="",CT$4=""),"",SUMPRODUCT(--(INDEX(Matrix!$C$5:$EV$304,0,$B61)&gt;0),--(INDEX(Matrix!$C$5:$EV$304,0,CT$3)&gt;0)))</f>
        <v>8</v>
      </c>
      <c r="CU61" s="12" t="n">
        <f aca="false">IF(OR($A61="",CU$4=""),"",SUMPRODUCT(--(INDEX(Matrix!$C$5:$EV$304,0,$B61)&gt;0),--(INDEX(Matrix!$C$5:$EV$304,0,CU$3)&gt;0)))</f>
        <v>7</v>
      </c>
      <c r="CV61" s="12" t="n">
        <f aca="false">IF(OR($A61="",CV$4=""),"",SUMPRODUCT(--(INDEX(Matrix!$C$5:$EV$304,0,$B61)&gt;0),--(INDEX(Matrix!$C$5:$EV$304,0,CV$3)&gt;0)))</f>
        <v>8</v>
      </c>
      <c r="CW61" s="12" t="n">
        <f aca="false">IF(OR($A61="",CW$4=""),"",SUMPRODUCT(--(INDEX(Matrix!$C$5:$EV$304,0,$B61)&gt;0),--(INDEX(Matrix!$C$5:$EV$304,0,CW$3)&gt;0)))</f>
        <v>5</v>
      </c>
      <c r="CX61" s="12" t="n">
        <f aca="false">IF(OR($A61="",CX$4=""),"",SUMPRODUCT(--(INDEX(Matrix!$C$5:$EV$304,0,$B61)&gt;0),--(INDEX(Matrix!$C$5:$EV$304,0,CX$3)&gt;0)))</f>
        <v>8</v>
      </c>
      <c r="CY61" s="12" t="n">
        <f aca="false">IF(OR($A61="",CY$4=""),"",SUMPRODUCT(--(INDEX(Matrix!$C$5:$EV$304,0,$B61)&gt;0),--(INDEX(Matrix!$C$5:$EV$304,0,CY$3)&gt;0)))</f>
        <v>8</v>
      </c>
      <c r="CZ61" s="12" t="n">
        <f aca="false">IF(OR($A61="",CZ$4=""),"",SUMPRODUCT(--(INDEX(Matrix!$C$5:$EV$304,0,$B61)&gt;0),--(INDEX(Matrix!$C$5:$EV$304,0,CZ$3)&gt;0)))</f>
        <v>0</v>
      </c>
      <c r="DA61" s="12" t="n">
        <f aca="false">IF(OR($A61="",DA$4=""),"",SUMPRODUCT(--(INDEX(Matrix!$C$5:$EV$304,0,$B61)&gt;0),--(INDEX(Matrix!$C$5:$EV$304,0,DA$3)&gt;0)))</f>
        <v>8</v>
      </c>
      <c r="DB61" s="12" t="n">
        <f aca="false">IF(OR($A61="",DB$4=""),"",SUMPRODUCT(--(INDEX(Matrix!$C$5:$EV$304,0,$B61)&gt;0),--(INDEX(Matrix!$C$5:$EV$304,0,DB$3)&gt;0)))</f>
        <v>0</v>
      </c>
      <c r="DC61" s="12" t="n">
        <f aca="false">IF(OR($A61="",DC$4=""),"",SUMPRODUCT(--(INDEX(Matrix!$C$5:$EV$304,0,$B61)&gt;0),--(INDEX(Matrix!$C$5:$EV$304,0,DC$3)&gt;0)))</f>
        <v>0</v>
      </c>
      <c r="DD61" s="12" t="n">
        <f aca="false">IF(OR($A61="",DD$4=""),"",SUMPRODUCT(--(INDEX(Matrix!$C$5:$EV$304,0,$B61)&gt;0),--(INDEX(Matrix!$C$5:$EV$304,0,DD$3)&gt;0)))</f>
        <v>5</v>
      </c>
      <c r="DE61" s="12" t="str">
        <f aca="false">IF(OR($A61="",DE$4=""),"",SUMPRODUCT(--(INDEX(Matrix!$C$5:$EV$304,0,$B61)&gt;0),--(INDEX(Matrix!$C$5:$EV$304,0,DE$3)&gt;0)))</f>
        <v/>
      </c>
      <c r="DF61" s="12" t="str">
        <f aca="false">IF(OR($A61="",DF$4=""),"",SUMPRODUCT(--(INDEX(Matrix!$C$5:$EV$304,0,$B61)&gt;0),--(INDEX(Matrix!$C$5:$EV$304,0,DF$3)&gt;0)))</f>
        <v/>
      </c>
      <c r="DG61" s="12" t="str">
        <f aca="false">IF(OR($A61="",DG$4=""),"",SUMPRODUCT(--(INDEX(Matrix!$C$5:$EV$304,0,$B61)&gt;0),--(INDEX(Matrix!$C$5:$EV$304,0,DG$3)&gt;0)))</f>
        <v/>
      </c>
      <c r="DH61" s="12" t="str">
        <f aca="false">IF(OR($A61="",DH$4=""),"",SUMPRODUCT(--(INDEX(Matrix!$C$5:$EV$304,0,$B61)&gt;0),--(INDEX(Matrix!$C$5:$EV$304,0,DH$3)&gt;0)))</f>
        <v/>
      </c>
      <c r="DI61" s="12" t="str">
        <f aca="false">IF(OR($A61="",DI$4=""),"",SUMPRODUCT(--(INDEX(Matrix!$C$5:$EV$304,0,$B61)&gt;0),--(INDEX(Matrix!$C$5:$EV$304,0,DI$3)&gt;0)))</f>
        <v/>
      </c>
      <c r="DJ61" s="12" t="str">
        <f aca="false">IF(OR($A61="",DJ$4=""),"",SUMPRODUCT(--(INDEX(Matrix!$C$5:$EV$304,0,$B61)&gt;0),--(INDEX(Matrix!$C$5:$EV$304,0,DJ$3)&gt;0)))</f>
        <v/>
      </c>
      <c r="DK61" s="12" t="str">
        <f aca="false">IF(OR($A61="",DK$4=""),"",SUMPRODUCT(--(INDEX(Matrix!$C$5:$EV$304,0,$B61)&gt;0),--(INDEX(Matrix!$C$5:$EV$304,0,DK$3)&gt;0)))</f>
        <v/>
      </c>
      <c r="DL61" s="12" t="str">
        <f aca="false">IF(OR($A61="",DL$4=""),"",SUMPRODUCT(--(INDEX(Matrix!$C$5:$EV$304,0,$B61)&gt;0),--(INDEX(Matrix!$C$5:$EV$304,0,DL$3)&gt;0)))</f>
        <v/>
      </c>
      <c r="DM61" s="12" t="str">
        <f aca="false">IF(OR($A61="",DM$4=""),"",SUMPRODUCT(--(INDEX(Matrix!$C$5:$EV$304,0,$B61)&gt;0),--(INDEX(Matrix!$C$5:$EV$304,0,DM$3)&gt;0)))</f>
        <v/>
      </c>
      <c r="DN61" s="12" t="str">
        <f aca="false">IF(OR($A61="",DN$4=""),"",SUMPRODUCT(--(INDEX(Matrix!$C$5:$EV$304,0,$B61)&gt;0),--(INDEX(Matrix!$C$5:$EV$304,0,DN$3)&gt;0)))</f>
        <v/>
      </c>
      <c r="DO61" s="12" t="str">
        <f aca="false">IF(OR($A61="",DO$4=""),"",SUMPRODUCT(--(INDEX(Matrix!$C$5:$EV$304,0,$B61)&gt;0),--(INDEX(Matrix!$C$5:$EV$304,0,DO$3)&gt;0)))</f>
        <v/>
      </c>
      <c r="DP61" s="12" t="str">
        <f aca="false">IF(OR($A61="",DP$4=""),"",SUMPRODUCT(--(INDEX(Matrix!$C$5:$EV$304,0,$B61)&gt;0),--(INDEX(Matrix!$C$5:$EV$304,0,DP$3)&gt;0)))</f>
        <v/>
      </c>
      <c r="DQ61" s="12" t="str">
        <f aca="false">IF(OR($A61="",DQ$4=""),"",SUMPRODUCT(--(INDEX(Matrix!$C$5:$EV$304,0,$B61)&gt;0),--(INDEX(Matrix!$C$5:$EV$304,0,DQ$3)&gt;0)))</f>
        <v/>
      </c>
      <c r="DR61" s="12" t="str">
        <f aca="false">IF(OR($A61="",DR$4=""),"",SUMPRODUCT(--(INDEX(Matrix!$C$5:$EV$304,0,$B61)&gt;0),--(INDEX(Matrix!$C$5:$EV$304,0,DR$3)&gt;0)))</f>
        <v/>
      </c>
      <c r="DS61" s="12" t="str">
        <f aca="false">IF(OR($A61="",DS$4=""),"",SUMPRODUCT(--(INDEX(Matrix!$C$5:$EV$304,0,$B61)&gt;0),--(INDEX(Matrix!$C$5:$EV$304,0,DS$3)&gt;0)))</f>
        <v/>
      </c>
      <c r="DT61" s="12" t="str">
        <f aca="false">IF(OR($A61="",DT$4=""),"",SUMPRODUCT(--(INDEX(Matrix!$C$5:$EV$304,0,$B61)&gt;0),--(INDEX(Matrix!$C$5:$EV$304,0,DT$3)&gt;0)))</f>
        <v/>
      </c>
      <c r="DU61" s="12" t="str">
        <f aca="false">IF(OR($A61="",DU$4=""),"",SUMPRODUCT(--(INDEX(Matrix!$C$5:$EV$304,0,$B61)&gt;0),--(INDEX(Matrix!$C$5:$EV$304,0,DU$3)&gt;0)))</f>
        <v/>
      </c>
      <c r="DV61" s="12" t="str">
        <f aca="false">IF(OR($A61="",DV$4=""),"",SUMPRODUCT(--(INDEX(Matrix!$C$5:$EV$304,0,$B61)&gt;0),--(INDEX(Matrix!$C$5:$EV$304,0,DV$3)&gt;0)))</f>
        <v/>
      </c>
      <c r="DW61" s="12" t="str">
        <f aca="false">IF(OR($A61="",DW$4=""),"",SUMPRODUCT(--(INDEX(Matrix!$C$5:$EV$304,0,$B61)&gt;0),--(INDEX(Matrix!$C$5:$EV$304,0,DW$3)&gt;0)))</f>
        <v/>
      </c>
      <c r="DX61" s="12" t="str">
        <f aca="false">IF(OR($A61="",DX$4=""),"",SUMPRODUCT(--(INDEX(Matrix!$C$5:$EV$304,0,$B61)&gt;0),--(INDEX(Matrix!$C$5:$EV$304,0,DX$3)&gt;0)))</f>
        <v/>
      </c>
      <c r="DY61" s="12" t="str">
        <f aca="false">IF(OR($A61="",DY$4=""),"",SUMPRODUCT(--(INDEX(Matrix!$C$5:$EV$304,0,$B61)&gt;0),--(INDEX(Matrix!$C$5:$EV$304,0,DY$3)&gt;0)))</f>
        <v/>
      </c>
      <c r="DZ61" s="12" t="str">
        <f aca="false">IF(OR($A61="",DZ$4=""),"",SUMPRODUCT(--(INDEX(Matrix!$C$5:$EV$304,0,$B61)&gt;0),--(INDEX(Matrix!$C$5:$EV$304,0,DZ$3)&gt;0)))</f>
        <v/>
      </c>
      <c r="EA61" s="12" t="str">
        <f aca="false">IF(OR($A61="",EA$4=""),"",SUMPRODUCT(--(INDEX(Matrix!$C$5:$EV$304,0,$B61)&gt;0),--(INDEX(Matrix!$C$5:$EV$304,0,EA$3)&gt;0)))</f>
        <v/>
      </c>
      <c r="EB61" s="12" t="str">
        <f aca="false">IF(OR($A61="",EB$4=""),"",SUMPRODUCT(--(INDEX(Matrix!$C$5:$EV$304,0,$B61)&gt;0),--(INDEX(Matrix!$C$5:$EV$304,0,EB$3)&gt;0)))</f>
        <v/>
      </c>
      <c r="EC61" s="12" t="str">
        <f aca="false">IF(OR($A61="",EC$4=""),"",SUMPRODUCT(--(INDEX(Matrix!$C$5:$EV$304,0,$B61)&gt;0),--(INDEX(Matrix!$C$5:$EV$304,0,EC$3)&gt;0)))</f>
        <v/>
      </c>
      <c r="ED61" s="12" t="str">
        <f aca="false">IF(OR($A61="",ED$4=""),"",SUMPRODUCT(--(INDEX(Matrix!$C$5:$EV$304,0,$B61)&gt;0),--(INDEX(Matrix!$C$5:$EV$304,0,ED$3)&gt;0)))</f>
        <v/>
      </c>
      <c r="EE61" s="12" t="str">
        <f aca="false">IF(OR($A61="",EE$4=""),"",SUMPRODUCT(--(INDEX(Matrix!$C$5:$EV$304,0,$B61)&gt;0),--(INDEX(Matrix!$C$5:$EV$304,0,EE$3)&gt;0)))</f>
        <v/>
      </c>
      <c r="EF61" s="12" t="str">
        <f aca="false">IF(OR($A61="",EF$4=""),"",SUMPRODUCT(--(INDEX(Matrix!$C$5:$EV$304,0,$B61)&gt;0),--(INDEX(Matrix!$C$5:$EV$304,0,EF$3)&gt;0)))</f>
        <v/>
      </c>
      <c r="EG61" s="12" t="str">
        <f aca="false">IF(OR($A61="",EG$4=""),"",SUMPRODUCT(--(INDEX(Matrix!$C$5:$EV$304,0,$B61)&gt;0),--(INDEX(Matrix!$C$5:$EV$304,0,EG$3)&gt;0)))</f>
        <v/>
      </c>
      <c r="EH61" s="12" t="str">
        <f aca="false">IF(OR($A61="",EH$4=""),"",SUMPRODUCT(--(INDEX(Matrix!$C$5:$EV$304,0,$B61)&gt;0),--(INDEX(Matrix!$C$5:$EV$304,0,EH$3)&gt;0)))</f>
        <v/>
      </c>
      <c r="EI61" s="12" t="str">
        <f aca="false">IF(OR($A61="",EI$4=""),"",SUMPRODUCT(--(INDEX(Matrix!$C$5:$EV$304,0,$B61)&gt;0),--(INDEX(Matrix!$C$5:$EV$304,0,EI$3)&gt;0)))</f>
        <v/>
      </c>
      <c r="EJ61" s="12" t="str">
        <f aca="false">IF(OR($A61="",EJ$4=""),"",SUMPRODUCT(--(INDEX(Matrix!$C$5:$EV$304,0,$B61)&gt;0),--(INDEX(Matrix!$C$5:$EV$304,0,EJ$3)&gt;0)))</f>
        <v/>
      </c>
      <c r="EK61" s="12" t="str">
        <f aca="false">IF(OR($A61="",EK$4=""),"",SUMPRODUCT(--(INDEX(Matrix!$C$5:$EV$304,0,$B61)&gt;0),--(INDEX(Matrix!$C$5:$EV$304,0,EK$3)&gt;0)))</f>
        <v/>
      </c>
      <c r="EL61" s="12" t="str">
        <f aca="false">IF(OR($A61="",EL$4=""),"",SUMPRODUCT(--(INDEX(Matrix!$C$5:$EV$304,0,$B61)&gt;0),--(INDEX(Matrix!$C$5:$EV$304,0,EL$3)&gt;0)))</f>
        <v/>
      </c>
      <c r="EM61" s="12" t="str">
        <f aca="false">IF(OR($A61="",EM$4=""),"",SUMPRODUCT(--(INDEX(Matrix!$C$5:$EV$304,0,$B61)&gt;0),--(INDEX(Matrix!$C$5:$EV$304,0,EM$3)&gt;0)))</f>
        <v/>
      </c>
      <c r="EN61" s="12" t="str">
        <f aca="false">IF(OR($A61="",EN$4=""),"",SUMPRODUCT(--(INDEX(Matrix!$C$5:$EV$304,0,$B61)&gt;0),--(INDEX(Matrix!$C$5:$EV$304,0,EN$3)&gt;0)))</f>
        <v/>
      </c>
      <c r="EO61" s="12" t="str">
        <f aca="false">IF(OR($A61="",EO$4=""),"",SUMPRODUCT(--(INDEX(Matrix!$C$5:$EV$304,0,$B61)&gt;0),--(INDEX(Matrix!$C$5:$EV$304,0,EO$3)&gt;0)))</f>
        <v/>
      </c>
      <c r="EP61" s="12" t="str">
        <f aca="false">IF(OR($A61="",EP$4=""),"",SUMPRODUCT(--(INDEX(Matrix!$C$5:$EV$304,0,$B61)&gt;0),--(INDEX(Matrix!$C$5:$EV$304,0,EP$3)&gt;0)))</f>
        <v/>
      </c>
      <c r="EQ61" s="12" t="str">
        <f aca="false">IF(OR($A61="",EQ$4=""),"",SUMPRODUCT(--(INDEX(Matrix!$C$5:$EV$304,0,$B61)&gt;0),--(INDEX(Matrix!$C$5:$EV$304,0,EQ$3)&gt;0)))</f>
        <v/>
      </c>
      <c r="ER61" s="12" t="str">
        <f aca="false">IF(OR($A61="",ER$4=""),"",SUMPRODUCT(--(INDEX(Matrix!$C$5:$EV$304,0,$B61)&gt;0),--(INDEX(Matrix!$C$5:$EV$304,0,ER$3)&gt;0)))</f>
        <v/>
      </c>
      <c r="ES61" s="12" t="str">
        <f aca="false">IF(OR($A61="",ES$4=""),"",SUMPRODUCT(--(INDEX(Matrix!$C$5:$EV$304,0,$B61)&gt;0),--(INDEX(Matrix!$C$5:$EV$304,0,ES$3)&gt;0)))</f>
        <v/>
      </c>
      <c r="ET61" s="12" t="str">
        <f aca="false">IF(OR($A61="",ET$4=""),"",SUMPRODUCT(--(INDEX(Matrix!$C$5:$EV$304,0,$B61)&gt;0),--(INDEX(Matrix!$C$5:$EV$304,0,ET$3)&gt;0)))</f>
        <v/>
      </c>
      <c r="EU61" s="12" t="str">
        <f aca="false">IF(OR($A61="",EU$4=""),"",SUMPRODUCT(--(INDEX(Matrix!$C$5:$EV$304,0,$B61)&gt;0),--(INDEX(Matrix!$C$5:$EV$304,0,EU$3)&gt;0)))</f>
        <v/>
      </c>
      <c r="EV61" s="12" t="str">
        <f aca="false">IF(OR($A61="",EV$4=""),"",SUMPRODUCT(--(INDEX(Matrix!$C$5:$EV$304,0,$B61)&gt;0),--(INDEX(Matrix!$C$5:$EV$304,0,EV$3)&gt;0)))</f>
        <v/>
      </c>
    </row>
    <row r="62" customFormat="false" ht="15" hidden="false" customHeight="false" outlineLevel="0" collapsed="false">
      <c r="A62" s="6" t="str">
        <f aca="false">IF(INDEX(Products!$A$2:$A$151,$B62)="","",INDEX(Products!$A$2:$A$151,$B62))</f>
        <v>Emet-Duo 12.5/1000 ER</v>
      </c>
      <c r="B62" s="23" t="n">
        <v>58</v>
      </c>
      <c r="C62" s="12" t="n">
        <f aca="false">IF(OR($A62="",C$4=""),"",SUMPRODUCT(--(INDEX(Matrix!$C$5:$EV$304,0,$B62)&gt;0),--(INDEX(Matrix!$C$5:$EV$304,0,C$3)&gt;0)))</f>
        <v>7</v>
      </c>
      <c r="D62" s="12" t="n">
        <f aca="false">IF(OR($A62="",D$4=""),"",SUMPRODUCT(--(INDEX(Matrix!$C$5:$EV$304,0,$B62)&gt;0),--(INDEX(Matrix!$C$5:$EV$304,0,D$3)&gt;0)))</f>
        <v>7</v>
      </c>
      <c r="E62" s="12" t="n">
        <f aca="false">IF(OR($A62="",E$4=""),"",SUMPRODUCT(--(INDEX(Matrix!$C$5:$EV$304,0,$B62)&gt;0),--(INDEX(Matrix!$C$5:$EV$304,0,E$3)&gt;0)))</f>
        <v>7</v>
      </c>
      <c r="F62" s="12" t="n">
        <f aca="false">IF(OR($A62="",F$4=""),"",SUMPRODUCT(--(INDEX(Matrix!$C$5:$EV$304,0,$B62)&gt;0),--(INDEX(Matrix!$C$5:$EV$304,0,F$3)&gt;0)))</f>
        <v>8</v>
      </c>
      <c r="G62" s="12" t="n">
        <f aca="false">IF(OR($A62="",G$4=""),"",SUMPRODUCT(--(INDEX(Matrix!$C$5:$EV$304,0,$B62)&gt;0),--(INDEX(Matrix!$C$5:$EV$304,0,G$3)&gt;0)))</f>
        <v>8</v>
      </c>
      <c r="H62" s="12" t="n">
        <f aca="false">IF(OR($A62="",H$4=""),"",SUMPRODUCT(--(INDEX(Matrix!$C$5:$EV$304,0,$B62)&gt;0),--(INDEX(Matrix!$C$5:$EV$304,0,H$3)&gt;0)))</f>
        <v>8</v>
      </c>
      <c r="I62" s="12" t="n">
        <f aca="false">IF(OR($A62="",I$4=""),"",SUMPRODUCT(--(INDEX(Matrix!$C$5:$EV$304,0,$B62)&gt;0),--(INDEX(Matrix!$C$5:$EV$304,0,I$3)&gt;0)))</f>
        <v>7</v>
      </c>
      <c r="J62" s="12" t="n">
        <f aca="false">IF(OR($A62="",J$4=""),"",SUMPRODUCT(--(INDEX(Matrix!$C$5:$EV$304,0,$B62)&gt;0),--(INDEX(Matrix!$C$5:$EV$304,0,J$3)&gt;0)))</f>
        <v>7</v>
      </c>
      <c r="K62" s="12" t="n">
        <f aca="false">IF(OR($A62="",K$4=""),"",SUMPRODUCT(--(INDEX(Matrix!$C$5:$EV$304,0,$B62)&gt;0),--(INDEX(Matrix!$C$5:$EV$304,0,K$3)&gt;0)))</f>
        <v>5</v>
      </c>
      <c r="L62" s="12" t="n">
        <f aca="false">IF(OR($A62="",L$4=""),"",SUMPRODUCT(--(INDEX(Matrix!$C$5:$EV$304,0,$B62)&gt;0),--(INDEX(Matrix!$C$5:$EV$304,0,L$3)&gt;0)))</f>
        <v>5</v>
      </c>
      <c r="M62" s="12" t="n">
        <f aca="false">IF(OR($A62="",M$4=""),"",SUMPRODUCT(--(INDEX(Matrix!$C$5:$EV$304,0,$B62)&gt;0),--(INDEX(Matrix!$C$5:$EV$304,0,M$3)&gt;0)))</f>
        <v>5</v>
      </c>
      <c r="N62" s="12" t="n">
        <f aca="false">IF(OR($A62="",N$4=""),"",SUMPRODUCT(--(INDEX(Matrix!$C$5:$EV$304,0,$B62)&gt;0),--(INDEX(Matrix!$C$5:$EV$304,0,N$3)&gt;0)))</f>
        <v>5</v>
      </c>
      <c r="O62" s="12" t="n">
        <f aca="false">IF(OR($A62="",O$4=""),"",SUMPRODUCT(--(INDEX(Matrix!$C$5:$EV$304,0,$B62)&gt;0),--(INDEX(Matrix!$C$5:$EV$304,0,O$3)&gt;0)))</f>
        <v>5</v>
      </c>
      <c r="P62" s="12" t="n">
        <f aca="false">IF(OR($A62="",P$4=""),"",SUMPRODUCT(--(INDEX(Matrix!$C$5:$EV$304,0,$B62)&gt;0),--(INDEX(Matrix!$C$5:$EV$304,0,P$3)&gt;0)))</f>
        <v>5</v>
      </c>
      <c r="Q62" s="12" t="n">
        <f aca="false">IF(OR($A62="",Q$4=""),"",SUMPRODUCT(--(INDEX(Matrix!$C$5:$EV$304,0,$B62)&gt;0),--(INDEX(Matrix!$C$5:$EV$304,0,Q$3)&gt;0)))</f>
        <v>5</v>
      </c>
      <c r="R62" s="12" t="n">
        <f aca="false">IF(OR($A62="",R$4=""),"",SUMPRODUCT(--(INDEX(Matrix!$C$5:$EV$304,0,$B62)&gt;0),--(INDEX(Matrix!$C$5:$EV$304,0,R$3)&gt;0)))</f>
        <v>6</v>
      </c>
      <c r="S62" s="12" t="n">
        <f aca="false">IF(OR($A62="",S$4=""),"",SUMPRODUCT(--(INDEX(Matrix!$C$5:$EV$304,0,$B62)&gt;0),--(INDEX(Matrix!$C$5:$EV$304,0,S$3)&gt;0)))</f>
        <v>6</v>
      </c>
      <c r="T62" s="12" t="n">
        <f aca="false">IF(OR($A62="",T$4=""),"",SUMPRODUCT(--(INDEX(Matrix!$C$5:$EV$304,0,$B62)&gt;0),--(INDEX(Matrix!$C$5:$EV$304,0,T$3)&gt;0)))</f>
        <v>5</v>
      </c>
      <c r="U62" s="12" t="n">
        <f aca="false">IF(OR($A62="",U$4=""),"",SUMPRODUCT(--(INDEX(Matrix!$C$5:$EV$304,0,$B62)&gt;0),--(INDEX(Matrix!$C$5:$EV$304,0,U$3)&gt;0)))</f>
        <v>0</v>
      </c>
      <c r="V62" s="12" t="n">
        <f aca="false">IF(OR($A62="",V$4=""),"",SUMPRODUCT(--(INDEX(Matrix!$C$5:$EV$304,0,$B62)&gt;0),--(INDEX(Matrix!$C$5:$EV$304,0,V$3)&gt;0)))</f>
        <v>0</v>
      </c>
      <c r="W62" s="12" t="n">
        <f aca="false">IF(OR($A62="",W$4=""),"",SUMPRODUCT(--(INDEX(Matrix!$C$5:$EV$304,0,$B62)&gt;0),--(INDEX(Matrix!$C$5:$EV$304,0,W$3)&gt;0)))</f>
        <v>7</v>
      </c>
      <c r="X62" s="12" t="n">
        <f aca="false">IF(OR($A62="",X$4=""),"",SUMPRODUCT(--(INDEX(Matrix!$C$5:$EV$304,0,$B62)&gt;0),--(INDEX(Matrix!$C$5:$EV$304,0,X$3)&gt;0)))</f>
        <v>8</v>
      </c>
      <c r="Y62" s="12" t="n">
        <f aca="false">IF(OR($A62="",Y$4=""),"",SUMPRODUCT(--(INDEX(Matrix!$C$5:$EV$304,0,$B62)&gt;0),--(INDEX(Matrix!$C$5:$EV$304,0,Y$3)&gt;0)))</f>
        <v>10</v>
      </c>
      <c r="Z62" s="12" t="n">
        <f aca="false">IF(OR($A62="",Z$4=""),"",SUMPRODUCT(--(INDEX(Matrix!$C$5:$EV$304,0,$B62)&gt;0),--(INDEX(Matrix!$C$5:$EV$304,0,Z$3)&gt;0)))</f>
        <v>7</v>
      </c>
      <c r="AA62" s="12" t="n">
        <f aca="false">IF(OR($A62="",AA$4=""),"",SUMPRODUCT(--(INDEX(Matrix!$C$5:$EV$304,0,$B62)&gt;0),--(INDEX(Matrix!$C$5:$EV$304,0,AA$3)&gt;0)))</f>
        <v>8</v>
      </c>
      <c r="AB62" s="12" t="n">
        <f aca="false">IF(OR($A62="",AB$4=""),"",SUMPRODUCT(--(INDEX(Matrix!$C$5:$EV$304,0,$B62)&gt;0),--(INDEX(Matrix!$C$5:$EV$304,0,AB$3)&gt;0)))</f>
        <v>1</v>
      </c>
      <c r="AC62" s="12" t="n">
        <f aca="false">IF(OR($A62="",AC$4=""),"",SUMPRODUCT(--(INDEX(Matrix!$C$5:$EV$304,0,$B62)&gt;0),--(INDEX(Matrix!$C$5:$EV$304,0,AC$3)&gt;0)))</f>
        <v>3</v>
      </c>
      <c r="AD62" s="12" t="n">
        <f aca="false">IF(OR($A62="",AD$4=""),"",SUMPRODUCT(--(INDEX(Matrix!$C$5:$EV$304,0,$B62)&gt;0),--(INDEX(Matrix!$C$5:$EV$304,0,AD$3)&gt;0)))</f>
        <v>0</v>
      </c>
      <c r="AE62" s="12" t="n">
        <f aca="false">IF(OR($A62="",AE$4=""),"",SUMPRODUCT(--(INDEX(Matrix!$C$5:$EV$304,0,$B62)&gt;0),--(INDEX(Matrix!$C$5:$EV$304,0,AE$3)&gt;0)))</f>
        <v>8</v>
      </c>
      <c r="AF62" s="12" t="n">
        <f aca="false">IF(OR($A62="",AF$4=""),"",SUMPRODUCT(--(INDEX(Matrix!$C$5:$EV$304,0,$B62)&gt;0),--(INDEX(Matrix!$C$5:$EV$304,0,AF$3)&gt;0)))</f>
        <v>8</v>
      </c>
      <c r="AG62" s="12" t="n">
        <f aca="false">IF(OR($A62="",AG$4=""),"",SUMPRODUCT(--(INDEX(Matrix!$C$5:$EV$304,0,$B62)&gt;0),--(INDEX(Matrix!$C$5:$EV$304,0,AG$3)&gt;0)))</f>
        <v>8</v>
      </c>
      <c r="AH62" s="12" t="n">
        <f aca="false">IF(OR($A62="",AH$4=""),"",SUMPRODUCT(--(INDEX(Matrix!$C$5:$EV$304,0,$B62)&gt;0),--(INDEX(Matrix!$C$5:$EV$304,0,AH$3)&gt;0)))</f>
        <v>9</v>
      </c>
      <c r="AI62" s="12" t="n">
        <f aca="false">IF(OR($A62="",AI$4=""),"",SUMPRODUCT(--(INDEX(Matrix!$C$5:$EV$304,0,$B62)&gt;0),--(INDEX(Matrix!$C$5:$EV$304,0,AI$3)&gt;0)))</f>
        <v>7</v>
      </c>
      <c r="AJ62" s="12" t="n">
        <f aca="false">IF(OR($A62="",AJ$4=""),"",SUMPRODUCT(--(INDEX(Matrix!$C$5:$EV$304,0,$B62)&gt;0),--(INDEX(Matrix!$C$5:$EV$304,0,AJ$3)&gt;0)))</f>
        <v>7</v>
      </c>
      <c r="AK62" s="12" t="n">
        <f aca="false">IF(OR($A62="",AK$4=""),"",SUMPRODUCT(--(INDEX(Matrix!$C$5:$EV$304,0,$B62)&gt;0),--(INDEX(Matrix!$C$5:$EV$304,0,AK$3)&gt;0)))</f>
        <v>15</v>
      </c>
      <c r="AL62" s="12" t="n">
        <f aca="false">IF(OR($A62="",AL$4=""),"",SUMPRODUCT(--(INDEX(Matrix!$C$5:$EV$304,0,$B62)&gt;0),--(INDEX(Matrix!$C$5:$EV$304,0,AL$3)&gt;0)))</f>
        <v>15</v>
      </c>
      <c r="AM62" s="12" t="n">
        <f aca="false">IF(OR($A62="",AM$4=""),"",SUMPRODUCT(--(INDEX(Matrix!$C$5:$EV$304,0,$B62)&gt;0),--(INDEX(Matrix!$C$5:$EV$304,0,AM$3)&gt;0)))</f>
        <v>3</v>
      </c>
      <c r="AN62" s="12" t="n">
        <f aca="false">IF(OR($A62="",AN$4=""),"",SUMPRODUCT(--(INDEX(Matrix!$C$5:$EV$304,0,$B62)&gt;0),--(INDEX(Matrix!$C$5:$EV$304,0,AN$3)&gt;0)))</f>
        <v>3</v>
      </c>
      <c r="AO62" s="12" t="n">
        <f aca="false">IF(OR($A62="",AO$4=""),"",SUMPRODUCT(--(INDEX(Matrix!$C$5:$EV$304,0,$B62)&gt;0),--(INDEX(Matrix!$C$5:$EV$304,0,AO$3)&gt;0)))</f>
        <v>1</v>
      </c>
      <c r="AP62" s="12" t="n">
        <f aca="false">IF(OR($A62="",AP$4=""),"",SUMPRODUCT(--(INDEX(Matrix!$C$5:$EV$304,0,$B62)&gt;0),--(INDEX(Matrix!$C$5:$EV$304,0,AP$3)&gt;0)))</f>
        <v>1</v>
      </c>
      <c r="AQ62" s="12" t="n">
        <f aca="false">IF(OR($A62="",AQ$4=""),"",SUMPRODUCT(--(INDEX(Matrix!$C$5:$EV$304,0,$B62)&gt;0),--(INDEX(Matrix!$C$5:$EV$304,0,AQ$3)&gt;0)))</f>
        <v>1</v>
      </c>
      <c r="AR62" s="12" t="n">
        <f aca="false">IF(OR($A62="",AR$4=""),"",SUMPRODUCT(--(INDEX(Matrix!$C$5:$EV$304,0,$B62)&gt;0),--(INDEX(Matrix!$C$5:$EV$304,0,AR$3)&gt;0)))</f>
        <v>1</v>
      </c>
      <c r="AS62" s="12" t="n">
        <f aca="false">IF(OR($A62="",AS$4=""),"",SUMPRODUCT(--(INDEX(Matrix!$C$5:$EV$304,0,$B62)&gt;0),--(INDEX(Matrix!$C$5:$EV$304,0,AS$3)&gt;0)))</f>
        <v>1</v>
      </c>
      <c r="AT62" s="12" t="n">
        <f aca="false">IF(OR($A62="",AT$4=""),"",SUMPRODUCT(--(INDEX(Matrix!$C$5:$EV$304,0,$B62)&gt;0),--(INDEX(Matrix!$C$5:$EV$304,0,AT$3)&gt;0)))</f>
        <v>1</v>
      </c>
      <c r="AU62" s="12" t="n">
        <f aca="false">IF(OR($A62="",AU$4=""),"",SUMPRODUCT(--(INDEX(Matrix!$C$5:$EV$304,0,$B62)&gt;0),--(INDEX(Matrix!$C$5:$EV$304,0,AU$3)&gt;0)))</f>
        <v>0</v>
      </c>
      <c r="AV62" s="12" t="n">
        <f aca="false">IF(OR($A62="",AV$4=""),"",SUMPRODUCT(--(INDEX(Matrix!$C$5:$EV$304,0,$B62)&gt;0),--(INDEX(Matrix!$C$5:$EV$304,0,AV$3)&gt;0)))</f>
        <v>8</v>
      </c>
      <c r="AW62" s="12" t="n">
        <f aca="false">IF(OR($A62="",AW$4=""),"",SUMPRODUCT(--(INDEX(Matrix!$C$5:$EV$304,0,$B62)&gt;0),--(INDEX(Matrix!$C$5:$EV$304,0,AW$3)&gt;0)))</f>
        <v>8</v>
      </c>
      <c r="AX62" s="12" t="n">
        <f aca="false">IF(OR($A62="",AX$4=""),"",SUMPRODUCT(--(INDEX(Matrix!$C$5:$EV$304,0,$B62)&gt;0),--(INDEX(Matrix!$C$5:$EV$304,0,AX$3)&gt;0)))</f>
        <v>8</v>
      </c>
      <c r="AY62" s="12" t="n">
        <f aca="false">IF(OR($A62="",AY$4=""),"",SUMPRODUCT(--(INDEX(Matrix!$C$5:$EV$304,0,$B62)&gt;0),--(INDEX(Matrix!$C$5:$EV$304,0,AY$3)&gt;0)))</f>
        <v>8</v>
      </c>
      <c r="AZ62" s="12" t="n">
        <f aca="false">IF(OR($A62="",AZ$4=""),"",SUMPRODUCT(--(INDEX(Matrix!$C$5:$EV$304,0,$B62)&gt;0),--(INDEX(Matrix!$C$5:$EV$304,0,AZ$3)&gt;0)))</f>
        <v>8</v>
      </c>
      <c r="BA62" s="12" t="n">
        <f aca="false">IF(OR($A62="",BA$4=""),"",SUMPRODUCT(--(INDEX(Matrix!$C$5:$EV$304,0,$B62)&gt;0),--(INDEX(Matrix!$C$5:$EV$304,0,BA$3)&gt;0)))</f>
        <v>8</v>
      </c>
      <c r="BB62" s="12" t="n">
        <f aca="false">IF(OR($A62="",BB$4=""),"",SUMPRODUCT(--(INDEX(Matrix!$C$5:$EV$304,0,$B62)&gt;0),--(INDEX(Matrix!$C$5:$EV$304,0,BB$3)&gt;0)))</f>
        <v>13</v>
      </c>
      <c r="BC62" s="12" t="n">
        <f aca="false">IF(OR($A62="",BC$4=""),"",SUMPRODUCT(--(INDEX(Matrix!$C$5:$EV$304,0,$B62)&gt;0),--(INDEX(Matrix!$C$5:$EV$304,0,BC$3)&gt;0)))</f>
        <v>12</v>
      </c>
      <c r="BD62" s="12" t="n">
        <f aca="false">IF(OR($A62="",BD$4=""),"",SUMPRODUCT(--(INDEX(Matrix!$C$5:$EV$304,0,$B62)&gt;0),--(INDEX(Matrix!$C$5:$EV$304,0,BD$3)&gt;0)))</f>
        <v>13</v>
      </c>
      <c r="BE62" s="12" t="n">
        <f aca="false">IF(OR($A62="",BE$4=""),"",SUMPRODUCT(--(INDEX(Matrix!$C$5:$EV$304,0,$B62)&gt;0),--(INDEX(Matrix!$C$5:$EV$304,0,BE$3)&gt;0)))</f>
        <v>12</v>
      </c>
      <c r="BF62" s="12" t="n">
        <f aca="false">IF(OR($A62="",BF$4=""),"",SUMPRODUCT(--(INDEX(Matrix!$C$5:$EV$304,0,$B62)&gt;0),--(INDEX(Matrix!$C$5:$EV$304,0,BF$3)&gt;0)))</f>
        <v>17</v>
      </c>
      <c r="BG62" s="12" t="n">
        <f aca="false">IF(OR($A62="",BG$4=""),"",SUMPRODUCT(--(INDEX(Matrix!$C$5:$EV$304,0,$B62)&gt;0),--(INDEX(Matrix!$C$5:$EV$304,0,BG$3)&gt;0)))</f>
        <v>17</v>
      </c>
      <c r="BH62" s="12" t="n">
        <f aca="false">IF(OR($A62="",BH$4=""),"",SUMPRODUCT(--(INDEX(Matrix!$C$5:$EV$304,0,$B62)&gt;0),--(INDEX(Matrix!$C$5:$EV$304,0,BH$3)&gt;0)))</f>
        <v>18</v>
      </c>
      <c r="BI62" s="12" t="n">
        <f aca="false">IF(OR($A62="",BI$4=""),"",SUMPRODUCT(--(INDEX(Matrix!$C$5:$EV$304,0,$B62)&gt;0),--(INDEX(Matrix!$C$5:$EV$304,0,BI$3)&gt;0)))</f>
        <v>18</v>
      </c>
      <c r="BJ62" s="12" t="n">
        <f aca="false">IF(OR($A62="",BJ$4=""),"",SUMPRODUCT(--(INDEX(Matrix!$C$5:$EV$304,0,$B62)&gt;0),--(INDEX(Matrix!$C$5:$EV$304,0,BJ$3)&gt;0)))</f>
        <v>0</v>
      </c>
      <c r="BK62" s="12" t="n">
        <f aca="false">IF(OR($A62="",BK$4=""),"",SUMPRODUCT(--(INDEX(Matrix!$C$5:$EV$304,0,$B62)&gt;0),--(INDEX(Matrix!$C$5:$EV$304,0,BK$3)&gt;0)))</f>
        <v>11</v>
      </c>
      <c r="BL62" s="12" t="n">
        <f aca="false">IF(OR($A62="",BL$4=""),"",SUMPRODUCT(--(INDEX(Matrix!$C$5:$EV$304,0,$B62)&gt;0),--(INDEX(Matrix!$C$5:$EV$304,0,BL$3)&gt;0)))</f>
        <v>12</v>
      </c>
      <c r="BM62" s="12" t="n">
        <f aca="false">IF(OR($A62="",BM$4=""),"",SUMPRODUCT(--(INDEX(Matrix!$C$5:$EV$304,0,$B62)&gt;0),--(INDEX(Matrix!$C$5:$EV$304,0,BM$3)&gt;0)))</f>
        <v>12</v>
      </c>
      <c r="BN62" s="12" t="n">
        <f aca="false">IF(OR($A62="",BN$4=""),"",SUMPRODUCT(--(INDEX(Matrix!$C$5:$EV$304,0,$B62)&gt;0),--(INDEX(Matrix!$C$5:$EV$304,0,BN$3)&gt;0)))</f>
        <v>8</v>
      </c>
      <c r="BO62" s="12" t="n">
        <f aca="false">IF(OR($A62="",BO$4=""),"",SUMPRODUCT(--(INDEX(Matrix!$C$5:$EV$304,0,$B62)&gt;0),--(INDEX(Matrix!$C$5:$EV$304,0,BO$3)&gt;0)))</f>
        <v>2</v>
      </c>
      <c r="BP62" s="12" t="n">
        <f aca="false">IF(OR($A62="",BP$4=""),"",SUMPRODUCT(--(INDEX(Matrix!$C$5:$EV$304,0,$B62)&gt;0),--(INDEX(Matrix!$C$5:$EV$304,0,BP$3)&gt;0)))</f>
        <v>0</v>
      </c>
      <c r="BQ62" s="12" t="n">
        <f aca="false">IF(OR($A62="",BQ$4=""),"",SUMPRODUCT(--(INDEX(Matrix!$C$5:$EV$304,0,$B62)&gt;0),--(INDEX(Matrix!$C$5:$EV$304,0,BQ$3)&gt;0)))</f>
        <v>0</v>
      </c>
      <c r="BR62" s="12" t="n">
        <f aca="false">IF(OR($A62="",BR$4=""),"",SUMPRODUCT(--(INDEX(Matrix!$C$5:$EV$304,0,$B62)&gt;0),--(INDEX(Matrix!$C$5:$EV$304,0,BR$3)&gt;0)))</f>
        <v>1</v>
      </c>
      <c r="BS62" s="12" t="n">
        <f aca="false">IF(OR($A62="",BS$4=""),"",SUMPRODUCT(--(INDEX(Matrix!$C$5:$EV$304,0,$B62)&gt;0),--(INDEX(Matrix!$C$5:$EV$304,0,BS$3)&gt;0)))</f>
        <v>1</v>
      </c>
      <c r="BT62" s="12" t="n">
        <f aca="false">IF(OR($A62="",BT$4=""),"",SUMPRODUCT(--(INDEX(Matrix!$C$5:$EV$304,0,$B62)&gt;0),--(INDEX(Matrix!$C$5:$EV$304,0,BT$3)&gt;0)))</f>
        <v>0</v>
      </c>
      <c r="BU62" s="12" t="n">
        <f aca="false">IF(OR($A62="",BU$4=""),"",SUMPRODUCT(--(INDEX(Matrix!$C$5:$EV$304,0,$B62)&gt;0),--(INDEX(Matrix!$C$5:$EV$304,0,BU$3)&gt;0)))</f>
        <v>1</v>
      </c>
      <c r="BV62" s="12" t="n">
        <f aca="false">IF(OR($A62="",BV$4=""),"",SUMPRODUCT(--(INDEX(Matrix!$C$5:$EV$304,0,$B62)&gt;0),--(INDEX(Matrix!$C$5:$EV$304,0,BV$3)&gt;0)))</f>
        <v>0</v>
      </c>
      <c r="BW62" s="12" t="n">
        <f aca="false">IF(OR($A62="",BW$4=""),"",SUMPRODUCT(--(INDEX(Matrix!$C$5:$EV$304,0,$B62)&gt;0),--(INDEX(Matrix!$C$5:$EV$304,0,BW$3)&gt;0)))</f>
        <v>0</v>
      </c>
      <c r="BX62" s="12" t="n">
        <f aca="false">IF(OR($A62="",BX$4=""),"",SUMPRODUCT(--(INDEX(Matrix!$C$5:$EV$304,0,$B62)&gt;0),--(INDEX(Matrix!$C$5:$EV$304,0,BX$3)&gt;0)))</f>
        <v>0</v>
      </c>
      <c r="BY62" s="12" t="n">
        <f aca="false">IF(OR($A62="",BY$4=""),"",SUMPRODUCT(--(INDEX(Matrix!$C$5:$EV$304,0,$B62)&gt;0),--(INDEX(Matrix!$C$5:$EV$304,0,BY$3)&gt;0)))</f>
        <v>1</v>
      </c>
      <c r="BZ62" s="12" t="n">
        <f aca="false">IF(OR($A62="",BZ$4=""),"",SUMPRODUCT(--(INDEX(Matrix!$C$5:$EV$304,0,$B62)&gt;0),--(INDEX(Matrix!$C$5:$EV$304,0,BZ$3)&gt;0)))</f>
        <v>1</v>
      </c>
      <c r="CA62" s="12" t="n">
        <f aca="false">IF(OR($A62="",CA$4=""),"",SUMPRODUCT(--(INDEX(Matrix!$C$5:$EV$304,0,$B62)&gt;0),--(INDEX(Matrix!$C$5:$EV$304,0,CA$3)&gt;0)))</f>
        <v>1</v>
      </c>
      <c r="CB62" s="12" t="n">
        <f aca="false">IF(OR($A62="",CB$4=""),"",SUMPRODUCT(--(INDEX(Matrix!$C$5:$EV$304,0,$B62)&gt;0),--(INDEX(Matrix!$C$5:$EV$304,0,CB$3)&gt;0)))</f>
        <v>0</v>
      </c>
      <c r="CC62" s="12" t="n">
        <f aca="false">IF(OR($A62="",CC$4=""),"",SUMPRODUCT(--(INDEX(Matrix!$C$5:$EV$304,0,$B62)&gt;0),--(INDEX(Matrix!$C$5:$EV$304,0,CC$3)&gt;0)))</f>
        <v>0</v>
      </c>
      <c r="CD62" s="12" t="n">
        <f aca="false">IF(OR($A62="",CD$4=""),"",SUMPRODUCT(--(INDEX(Matrix!$C$5:$EV$304,0,$B62)&gt;0),--(INDEX(Matrix!$C$5:$EV$304,0,CD$3)&gt;0)))</f>
        <v>8</v>
      </c>
      <c r="CE62" s="12" t="n">
        <f aca="false">IF(OR($A62="",CE$4=""),"",SUMPRODUCT(--(INDEX(Matrix!$C$5:$EV$304,0,$B62)&gt;0),--(INDEX(Matrix!$C$5:$EV$304,0,CE$3)&gt;0)))</f>
        <v>7</v>
      </c>
      <c r="CF62" s="12" t="n">
        <f aca="false">IF(OR($A62="",CF$4=""),"",SUMPRODUCT(--(INDEX(Matrix!$C$5:$EV$304,0,$B62)&gt;0),--(INDEX(Matrix!$C$5:$EV$304,0,CF$3)&gt;0)))</f>
        <v>2</v>
      </c>
      <c r="CG62" s="12" t="n">
        <f aca="false">IF(OR($A62="",CG$4=""),"",SUMPRODUCT(--(INDEX(Matrix!$C$5:$EV$304,0,$B62)&gt;0),--(INDEX(Matrix!$C$5:$EV$304,0,CG$3)&gt;0)))</f>
        <v>5</v>
      </c>
      <c r="CH62" s="12" t="n">
        <f aca="false">IF(OR($A62="",CH$4=""),"",SUMPRODUCT(--(INDEX(Matrix!$C$5:$EV$304,0,$B62)&gt;0),--(INDEX(Matrix!$C$5:$EV$304,0,CH$3)&gt;0)))</f>
        <v>1</v>
      </c>
      <c r="CI62" s="12" t="n">
        <f aca="false">IF(OR($A62="",CI$4=""),"",SUMPRODUCT(--(INDEX(Matrix!$C$5:$EV$304,0,$B62)&gt;0),--(INDEX(Matrix!$C$5:$EV$304,0,CI$3)&gt;0)))</f>
        <v>8</v>
      </c>
      <c r="CJ62" s="12" t="n">
        <f aca="false">IF(OR($A62="",CJ$4=""),"",SUMPRODUCT(--(INDEX(Matrix!$C$5:$EV$304,0,$B62)&gt;0),--(INDEX(Matrix!$C$5:$EV$304,0,CJ$3)&gt;0)))</f>
        <v>3</v>
      </c>
      <c r="CK62" s="12" t="n">
        <f aca="false">IF(OR($A62="",CK$4=""),"",SUMPRODUCT(--(INDEX(Matrix!$C$5:$EV$304,0,$B62)&gt;0),--(INDEX(Matrix!$C$5:$EV$304,0,CK$3)&gt;0)))</f>
        <v>9</v>
      </c>
      <c r="CL62" s="12" t="n">
        <f aca="false">IF(OR($A62="",CL$4=""),"",SUMPRODUCT(--(INDEX(Matrix!$C$5:$EV$304,0,$B62)&gt;0),--(INDEX(Matrix!$C$5:$EV$304,0,CL$3)&gt;0)))</f>
        <v>3</v>
      </c>
      <c r="CM62" s="12" t="n">
        <f aca="false">IF(OR($A62="",CM$4=""),"",SUMPRODUCT(--(INDEX(Matrix!$C$5:$EV$304,0,$B62)&gt;0),--(INDEX(Matrix!$C$5:$EV$304,0,CM$3)&gt;0)))</f>
        <v>9</v>
      </c>
      <c r="CN62" s="12" t="n">
        <f aca="false">IF(OR($A62="",CN$4=""),"",SUMPRODUCT(--(INDEX(Matrix!$C$5:$EV$304,0,$B62)&gt;0),--(INDEX(Matrix!$C$5:$EV$304,0,CN$3)&gt;0)))</f>
        <v>8</v>
      </c>
      <c r="CO62" s="12" t="n">
        <f aca="false">IF(OR($A62="",CO$4=""),"",SUMPRODUCT(--(INDEX(Matrix!$C$5:$EV$304,0,$B62)&gt;0),--(INDEX(Matrix!$C$5:$EV$304,0,CO$3)&gt;0)))</f>
        <v>9</v>
      </c>
      <c r="CP62" s="12" t="n">
        <f aca="false">IF(OR($A62="",CP$4=""),"",SUMPRODUCT(--(INDEX(Matrix!$C$5:$EV$304,0,$B62)&gt;0),--(INDEX(Matrix!$C$5:$EV$304,0,CP$3)&gt;0)))</f>
        <v>7</v>
      </c>
      <c r="CQ62" s="12" t="n">
        <f aca="false">IF(OR($A62="",CQ$4=""),"",SUMPRODUCT(--(INDEX(Matrix!$C$5:$EV$304,0,$B62)&gt;0),--(INDEX(Matrix!$C$5:$EV$304,0,CQ$3)&gt;0)))</f>
        <v>7</v>
      </c>
      <c r="CR62" s="12" t="n">
        <f aca="false">IF(OR($A62="",CR$4=""),"",SUMPRODUCT(--(INDEX(Matrix!$C$5:$EV$304,0,$B62)&gt;0),--(INDEX(Matrix!$C$5:$EV$304,0,CR$3)&gt;0)))</f>
        <v>9</v>
      </c>
      <c r="CS62" s="12" t="n">
        <f aca="false">IF(OR($A62="",CS$4=""),"",SUMPRODUCT(--(INDEX(Matrix!$C$5:$EV$304,0,$B62)&gt;0),--(INDEX(Matrix!$C$5:$EV$304,0,CS$3)&gt;0)))</f>
        <v>8</v>
      </c>
      <c r="CT62" s="12" t="n">
        <f aca="false">IF(OR($A62="",CT$4=""),"",SUMPRODUCT(--(INDEX(Matrix!$C$5:$EV$304,0,$B62)&gt;0),--(INDEX(Matrix!$C$5:$EV$304,0,CT$3)&gt;0)))</f>
        <v>8</v>
      </c>
      <c r="CU62" s="12" t="n">
        <f aca="false">IF(OR($A62="",CU$4=""),"",SUMPRODUCT(--(INDEX(Matrix!$C$5:$EV$304,0,$B62)&gt;0),--(INDEX(Matrix!$C$5:$EV$304,0,CU$3)&gt;0)))</f>
        <v>7</v>
      </c>
      <c r="CV62" s="12" t="n">
        <f aca="false">IF(OR($A62="",CV$4=""),"",SUMPRODUCT(--(INDEX(Matrix!$C$5:$EV$304,0,$B62)&gt;0),--(INDEX(Matrix!$C$5:$EV$304,0,CV$3)&gt;0)))</f>
        <v>8</v>
      </c>
      <c r="CW62" s="12" t="n">
        <f aca="false">IF(OR($A62="",CW$4=""),"",SUMPRODUCT(--(INDEX(Matrix!$C$5:$EV$304,0,$B62)&gt;0),--(INDEX(Matrix!$C$5:$EV$304,0,CW$3)&gt;0)))</f>
        <v>5</v>
      </c>
      <c r="CX62" s="12" t="n">
        <f aca="false">IF(OR($A62="",CX$4=""),"",SUMPRODUCT(--(INDEX(Matrix!$C$5:$EV$304,0,$B62)&gt;0),--(INDEX(Matrix!$C$5:$EV$304,0,CX$3)&gt;0)))</f>
        <v>8</v>
      </c>
      <c r="CY62" s="12" t="n">
        <f aca="false">IF(OR($A62="",CY$4=""),"",SUMPRODUCT(--(INDEX(Matrix!$C$5:$EV$304,0,$B62)&gt;0),--(INDEX(Matrix!$C$5:$EV$304,0,CY$3)&gt;0)))</f>
        <v>8</v>
      </c>
      <c r="CZ62" s="12" t="n">
        <f aca="false">IF(OR($A62="",CZ$4=""),"",SUMPRODUCT(--(INDEX(Matrix!$C$5:$EV$304,0,$B62)&gt;0),--(INDEX(Matrix!$C$5:$EV$304,0,CZ$3)&gt;0)))</f>
        <v>0</v>
      </c>
      <c r="DA62" s="12" t="n">
        <f aca="false">IF(OR($A62="",DA$4=""),"",SUMPRODUCT(--(INDEX(Matrix!$C$5:$EV$304,0,$B62)&gt;0),--(INDEX(Matrix!$C$5:$EV$304,0,DA$3)&gt;0)))</f>
        <v>8</v>
      </c>
      <c r="DB62" s="12" t="n">
        <f aca="false">IF(OR($A62="",DB$4=""),"",SUMPRODUCT(--(INDEX(Matrix!$C$5:$EV$304,0,$B62)&gt;0),--(INDEX(Matrix!$C$5:$EV$304,0,DB$3)&gt;0)))</f>
        <v>0</v>
      </c>
      <c r="DC62" s="12" t="n">
        <f aca="false">IF(OR($A62="",DC$4=""),"",SUMPRODUCT(--(INDEX(Matrix!$C$5:$EV$304,0,$B62)&gt;0),--(INDEX(Matrix!$C$5:$EV$304,0,DC$3)&gt;0)))</f>
        <v>0</v>
      </c>
      <c r="DD62" s="12" t="n">
        <f aca="false">IF(OR($A62="",DD$4=""),"",SUMPRODUCT(--(INDEX(Matrix!$C$5:$EV$304,0,$B62)&gt;0),--(INDEX(Matrix!$C$5:$EV$304,0,DD$3)&gt;0)))</f>
        <v>5</v>
      </c>
      <c r="DE62" s="12" t="str">
        <f aca="false">IF(OR($A62="",DE$4=""),"",SUMPRODUCT(--(INDEX(Matrix!$C$5:$EV$304,0,$B62)&gt;0),--(INDEX(Matrix!$C$5:$EV$304,0,DE$3)&gt;0)))</f>
        <v/>
      </c>
      <c r="DF62" s="12" t="str">
        <f aca="false">IF(OR($A62="",DF$4=""),"",SUMPRODUCT(--(INDEX(Matrix!$C$5:$EV$304,0,$B62)&gt;0),--(INDEX(Matrix!$C$5:$EV$304,0,DF$3)&gt;0)))</f>
        <v/>
      </c>
      <c r="DG62" s="12" t="str">
        <f aca="false">IF(OR($A62="",DG$4=""),"",SUMPRODUCT(--(INDEX(Matrix!$C$5:$EV$304,0,$B62)&gt;0),--(INDEX(Matrix!$C$5:$EV$304,0,DG$3)&gt;0)))</f>
        <v/>
      </c>
      <c r="DH62" s="12" t="str">
        <f aca="false">IF(OR($A62="",DH$4=""),"",SUMPRODUCT(--(INDEX(Matrix!$C$5:$EV$304,0,$B62)&gt;0),--(INDEX(Matrix!$C$5:$EV$304,0,DH$3)&gt;0)))</f>
        <v/>
      </c>
      <c r="DI62" s="12" t="str">
        <f aca="false">IF(OR($A62="",DI$4=""),"",SUMPRODUCT(--(INDEX(Matrix!$C$5:$EV$304,0,$B62)&gt;0),--(INDEX(Matrix!$C$5:$EV$304,0,DI$3)&gt;0)))</f>
        <v/>
      </c>
      <c r="DJ62" s="12" t="str">
        <f aca="false">IF(OR($A62="",DJ$4=""),"",SUMPRODUCT(--(INDEX(Matrix!$C$5:$EV$304,0,$B62)&gt;0),--(INDEX(Matrix!$C$5:$EV$304,0,DJ$3)&gt;0)))</f>
        <v/>
      </c>
      <c r="DK62" s="12" t="str">
        <f aca="false">IF(OR($A62="",DK$4=""),"",SUMPRODUCT(--(INDEX(Matrix!$C$5:$EV$304,0,$B62)&gt;0),--(INDEX(Matrix!$C$5:$EV$304,0,DK$3)&gt;0)))</f>
        <v/>
      </c>
      <c r="DL62" s="12" t="str">
        <f aca="false">IF(OR($A62="",DL$4=""),"",SUMPRODUCT(--(INDEX(Matrix!$C$5:$EV$304,0,$B62)&gt;0),--(INDEX(Matrix!$C$5:$EV$304,0,DL$3)&gt;0)))</f>
        <v/>
      </c>
      <c r="DM62" s="12" t="str">
        <f aca="false">IF(OR($A62="",DM$4=""),"",SUMPRODUCT(--(INDEX(Matrix!$C$5:$EV$304,0,$B62)&gt;0),--(INDEX(Matrix!$C$5:$EV$304,0,DM$3)&gt;0)))</f>
        <v/>
      </c>
      <c r="DN62" s="12" t="str">
        <f aca="false">IF(OR($A62="",DN$4=""),"",SUMPRODUCT(--(INDEX(Matrix!$C$5:$EV$304,0,$B62)&gt;0),--(INDEX(Matrix!$C$5:$EV$304,0,DN$3)&gt;0)))</f>
        <v/>
      </c>
      <c r="DO62" s="12" t="str">
        <f aca="false">IF(OR($A62="",DO$4=""),"",SUMPRODUCT(--(INDEX(Matrix!$C$5:$EV$304,0,$B62)&gt;0),--(INDEX(Matrix!$C$5:$EV$304,0,DO$3)&gt;0)))</f>
        <v/>
      </c>
      <c r="DP62" s="12" t="str">
        <f aca="false">IF(OR($A62="",DP$4=""),"",SUMPRODUCT(--(INDEX(Matrix!$C$5:$EV$304,0,$B62)&gt;0),--(INDEX(Matrix!$C$5:$EV$304,0,DP$3)&gt;0)))</f>
        <v/>
      </c>
      <c r="DQ62" s="12" t="str">
        <f aca="false">IF(OR($A62="",DQ$4=""),"",SUMPRODUCT(--(INDEX(Matrix!$C$5:$EV$304,0,$B62)&gt;0),--(INDEX(Matrix!$C$5:$EV$304,0,DQ$3)&gt;0)))</f>
        <v/>
      </c>
      <c r="DR62" s="12" t="str">
        <f aca="false">IF(OR($A62="",DR$4=""),"",SUMPRODUCT(--(INDEX(Matrix!$C$5:$EV$304,0,$B62)&gt;0),--(INDEX(Matrix!$C$5:$EV$304,0,DR$3)&gt;0)))</f>
        <v/>
      </c>
      <c r="DS62" s="12" t="str">
        <f aca="false">IF(OR($A62="",DS$4=""),"",SUMPRODUCT(--(INDEX(Matrix!$C$5:$EV$304,0,$B62)&gt;0),--(INDEX(Matrix!$C$5:$EV$304,0,DS$3)&gt;0)))</f>
        <v/>
      </c>
      <c r="DT62" s="12" t="str">
        <f aca="false">IF(OR($A62="",DT$4=""),"",SUMPRODUCT(--(INDEX(Matrix!$C$5:$EV$304,0,$B62)&gt;0),--(INDEX(Matrix!$C$5:$EV$304,0,DT$3)&gt;0)))</f>
        <v/>
      </c>
      <c r="DU62" s="12" t="str">
        <f aca="false">IF(OR($A62="",DU$4=""),"",SUMPRODUCT(--(INDEX(Matrix!$C$5:$EV$304,0,$B62)&gt;0),--(INDEX(Matrix!$C$5:$EV$304,0,DU$3)&gt;0)))</f>
        <v/>
      </c>
      <c r="DV62" s="12" t="str">
        <f aca="false">IF(OR($A62="",DV$4=""),"",SUMPRODUCT(--(INDEX(Matrix!$C$5:$EV$304,0,$B62)&gt;0),--(INDEX(Matrix!$C$5:$EV$304,0,DV$3)&gt;0)))</f>
        <v/>
      </c>
      <c r="DW62" s="12" t="str">
        <f aca="false">IF(OR($A62="",DW$4=""),"",SUMPRODUCT(--(INDEX(Matrix!$C$5:$EV$304,0,$B62)&gt;0),--(INDEX(Matrix!$C$5:$EV$304,0,DW$3)&gt;0)))</f>
        <v/>
      </c>
      <c r="DX62" s="12" t="str">
        <f aca="false">IF(OR($A62="",DX$4=""),"",SUMPRODUCT(--(INDEX(Matrix!$C$5:$EV$304,0,$B62)&gt;0),--(INDEX(Matrix!$C$5:$EV$304,0,DX$3)&gt;0)))</f>
        <v/>
      </c>
      <c r="DY62" s="12" t="str">
        <f aca="false">IF(OR($A62="",DY$4=""),"",SUMPRODUCT(--(INDEX(Matrix!$C$5:$EV$304,0,$B62)&gt;0),--(INDEX(Matrix!$C$5:$EV$304,0,DY$3)&gt;0)))</f>
        <v/>
      </c>
      <c r="DZ62" s="12" t="str">
        <f aca="false">IF(OR($A62="",DZ$4=""),"",SUMPRODUCT(--(INDEX(Matrix!$C$5:$EV$304,0,$B62)&gt;0),--(INDEX(Matrix!$C$5:$EV$304,0,DZ$3)&gt;0)))</f>
        <v/>
      </c>
      <c r="EA62" s="12" t="str">
        <f aca="false">IF(OR($A62="",EA$4=""),"",SUMPRODUCT(--(INDEX(Matrix!$C$5:$EV$304,0,$B62)&gt;0),--(INDEX(Matrix!$C$5:$EV$304,0,EA$3)&gt;0)))</f>
        <v/>
      </c>
      <c r="EB62" s="12" t="str">
        <f aca="false">IF(OR($A62="",EB$4=""),"",SUMPRODUCT(--(INDEX(Matrix!$C$5:$EV$304,0,$B62)&gt;0),--(INDEX(Matrix!$C$5:$EV$304,0,EB$3)&gt;0)))</f>
        <v/>
      </c>
      <c r="EC62" s="12" t="str">
        <f aca="false">IF(OR($A62="",EC$4=""),"",SUMPRODUCT(--(INDEX(Matrix!$C$5:$EV$304,0,$B62)&gt;0),--(INDEX(Matrix!$C$5:$EV$304,0,EC$3)&gt;0)))</f>
        <v/>
      </c>
      <c r="ED62" s="12" t="str">
        <f aca="false">IF(OR($A62="",ED$4=""),"",SUMPRODUCT(--(INDEX(Matrix!$C$5:$EV$304,0,$B62)&gt;0),--(INDEX(Matrix!$C$5:$EV$304,0,ED$3)&gt;0)))</f>
        <v/>
      </c>
      <c r="EE62" s="12" t="str">
        <f aca="false">IF(OR($A62="",EE$4=""),"",SUMPRODUCT(--(INDEX(Matrix!$C$5:$EV$304,0,$B62)&gt;0),--(INDEX(Matrix!$C$5:$EV$304,0,EE$3)&gt;0)))</f>
        <v/>
      </c>
      <c r="EF62" s="12" t="str">
        <f aca="false">IF(OR($A62="",EF$4=""),"",SUMPRODUCT(--(INDEX(Matrix!$C$5:$EV$304,0,$B62)&gt;0),--(INDEX(Matrix!$C$5:$EV$304,0,EF$3)&gt;0)))</f>
        <v/>
      </c>
      <c r="EG62" s="12" t="str">
        <f aca="false">IF(OR($A62="",EG$4=""),"",SUMPRODUCT(--(INDEX(Matrix!$C$5:$EV$304,0,$B62)&gt;0),--(INDEX(Matrix!$C$5:$EV$304,0,EG$3)&gt;0)))</f>
        <v/>
      </c>
      <c r="EH62" s="12" t="str">
        <f aca="false">IF(OR($A62="",EH$4=""),"",SUMPRODUCT(--(INDEX(Matrix!$C$5:$EV$304,0,$B62)&gt;0),--(INDEX(Matrix!$C$5:$EV$304,0,EH$3)&gt;0)))</f>
        <v/>
      </c>
      <c r="EI62" s="12" t="str">
        <f aca="false">IF(OR($A62="",EI$4=""),"",SUMPRODUCT(--(INDEX(Matrix!$C$5:$EV$304,0,$B62)&gt;0),--(INDEX(Matrix!$C$5:$EV$304,0,EI$3)&gt;0)))</f>
        <v/>
      </c>
      <c r="EJ62" s="12" t="str">
        <f aca="false">IF(OR($A62="",EJ$4=""),"",SUMPRODUCT(--(INDEX(Matrix!$C$5:$EV$304,0,$B62)&gt;0),--(INDEX(Matrix!$C$5:$EV$304,0,EJ$3)&gt;0)))</f>
        <v/>
      </c>
      <c r="EK62" s="12" t="str">
        <f aca="false">IF(OR($A62="",EK$4=""),"",SUMPRODUCT(--(INDEX(Matrix!$C$5:$EV$304,0,$B62)&gt;0),--(INDEX(Matrix!$C$5:$EV$304,0,EK$3)&gt;0)))</f>
        <v/>
      </c>
      <c r="EL62" s="12" t="str">
        <f aca="false">IF(OR($A62="",EL$4=""),"",SUMPRODUCT(--(INDEX(Matrix!$C$5:$EV$304,0,$B62)&gt;0),--(INDEX(Matrix!$C$5:$EV$304,0,EL$3)&gt;0)))</f>
        <v/>
      </c>
      <c r="EM62" s="12" t="str">
        <f aca="false">IF(OR($A62="",EM$4=""),"",SUMPRODUCT(--(INDEX(Matrix!$C$5:$EV$304,0,$B62)&gt;0),--(INDEX(Matrix!$C$5:$EV$304,0,EM$3)&gt;0)))</f>
        <v/>
      </c>
      <c r="EN62" s="12" t="str">
        <f aca="false">IF(OR($A62="",EN$4=""),"",SUMPRODUCT(--(INDEX(Matrix!$C$5:$EV$304,0,$B62)&gt;0),--(INDEX(Matrix!$C$5:$EV$304,0,EN$3)&gt;0)))</f>
        <v/>
      </c>
      <c r="EO62" s="12" t="str">
        <f aca="false">IF(OR($A62="",EO$4=""),"",SUMPRODUCT(--(INDEX(Matrix!$C$5:$EV$304,0,$B62)&gt;0),--(INDEX(Matrix!$C$5:$EV$304,0,EO$3)&gt;0)))</f>
        <v/>
      </c>
      <c r="EP62" s="12" t="str">
        <f aca="false">IF(OR($A62="",EP$4=""),"",SUMPRODUCT(--(INDEX(Matrix!$C$5:$EV$304,0,$B62)&gt;0),--(INDEX(Matrix!$C$5:$EV$304,0,EP$3)&gt;0)))</f>
        <v/>
      </c>
      <c r="EQ62" s="12" t="str">
        <f aca="false">IF(OR($A62="",EQ$4=""),"",SUMPRODUCT(--(INDEX(Matrix!$C$5:$EV$304,0,$B62)&gt;0),--(INDEX(Matrix!$C$5:$EV$304,0,EQ$3)&gt;0)))</f>
        <v/>
      </c>
      <c r="ER62" s="12" t="str">
        <f aca="false">IF(OR($A62="",ER$4=""),"",SUMPRODUCT(--(INDEX(Matrix!$C$5:$EV$304,0,$B62)&gt;0),--(INDEX(Matrix!$C$5:$EV$304,0,ER$3)&gt;0)))</f>
        <v/>
      </c>
      <c r="ES62" s="12" t="str">
        <f aca="false">IF(OR($A62="",ES$4=""),"",SUMPRODUCT(--(INDEX(Matrix!$C$5:$EV$304,0,$B62)&gt;0),--(INDEX(Matrix!$C$5:$EV$304,0,ES$3)&gt;0)))</f>
        <v/>
      </c>
      <c r="ET62" s="12" t="str">
        <f aca="false">IF(OR($A62="",ET$4=""),"",SUMPRODUCT(--(INDEX(Matrix!$C$5:$EV$304,0,$B62)&gt;0),--(INDEX(Matrix!$C$5:$EV$304,0,ET$3)&gt;0)))</f>
        <v/>
      </c>
      <c r="EU62" s="12" t="str">
        <f aca="false">IF(OR($A62="",EU$4=""),"",SUMPRODUCT(--(INDEX(Matrix!$C$5:$EV$304,0,$B62)&gt;0),--(INDEX(Matrix!$C$5:$EV$304,0,EU$3)&gt;0)))</f>
        <v/>
      </c>
      <c r="EV62" s="12" t="str">
        <f aca="false">IF(OR($A62="",EV$4=""),"",SUMPRODUCT(--(INDEX(Matrix!$C$5:$EV$304,0,$B62)&gt;0),--(INDEX(Matrix!$C$5:$EV$304,0,EV$3)&gt;0)))</f>
        <v/>
      </c>
    </row>
    <row r="63" customFormat="false" ht="15" hidden="false" customHeight="false" outlineLevel="0" collapsed="false">
      <c r="A63" s="6" t="str">
        <f aca="false">IF(INDEX(Products!$A$2:$A$151,$B63)="","",INDEX(Products!$A$2:$A$151,$B63))</f>
        <v>Emet-Duo 25/1000 ER</v>
      </c>
      <c r="B63" s="23" t="n">
        <v>59</v>
      </c>
      <c r="C63" s="12" t="n">
        <f aca="false">IF(OR($A63="",C$4=""),"",SUMPRODUCT(--(INDEX(Matrix!$C$5:$EV$304,0,$B63)&gt;0),--(INDEX(Matrix!$C$5:$EV$304,0,C$3)&gt;0)))</f>
        <v>7</v>
      </c>
      <c r="D63" s="12" t="n">
        <f aca="false">IF(OR($A63="",D$4=""),"",SUMPRODUCT(--(INDEX(Matrix!$C$5:$EV$304,0,$B63)&gt;0),--(INDEX(Matrix!$C$5:$EV$304,0,D$3)&gt;0)))</f>
        <v>7</v>
      </c>
      <c r="E63" s="12" t="n">
        <f aca="false">IF(OR($A63="",E$4=""),"",SUMPRODUCT(--(INDEX(Matrix!$C$5:$EV$304,0,$B63)&gt;0),--(INDEX(Matrix!$C$5:$EV$304,0,E$3)&gt;0)))</f>
        <v>7</v>
      </c>
      <c r="F63" s="12" t="n">
        <f aca="false">IF(OR($A63="",F$4=""),"",SUMPRODUCT(--(INDEX(Matrix!$C$5:$EV$304,0,$B63)&gt;0),--(INDEX(Matrix!$C$5:$EV$304,0,F$3)&gt;0)))</f>
        <v>8</v>
      </c>
      <c r="G63" s="12" t="n">
        <f aca="false">IF(OR($A63="",G$4=""),"",SUMPRODUCT(--(INDEX(Matrix!$C$5:$EV$304,0,$B63)&gt;0),--(INDEX(Matrix!$C$5:$EV$304,0,G$3)&gt;0)))</f>
        <v>8</v>
      </c>
      <c r="H63" s="12" t="n">
        <f aca="false">IF(OR($A63="",H$4=""),"",SUMPRODUCT(--(INDEX(Matrix!$C$5:$EV$304,0,$B63)&gt;0),--(INDEX(Matrix!$C$5:$EV$304,0,H$3)&gt;0)))</f>
        <v>8</v>
      </c>
      <c r="I63" s="12" t="n">
        <f aca="false">IF(OR($A63="",I$4=""),"",SUMPRODUCT(--(INDEX(Matrix!$C$5:$EV$304,0,$B63)&gt;0),--(INDEX(Matrix!$C$5:$EV$304,0,I$3)&gt;0)))</f>
        <v>7</v>
      </c>
      <c r="J63" s="12" t="n">
        <f aca="false">IF(OR($A63="",J$4=""),"",SUMPRODUCT(--(INDEX(Matrix!$C$5:$EV$304,0,$B63)&gt;0),--(INDEX(Matrix!$C$5:$EV$304,0,J$3)&gt;0)))</f>
        <v>7</v>
      </c>
      <c r="K63" s="12" t="n">
        <f aca="false">IF(OR($A63="",K$4=""),"",SUMPRODUCT(--(INDEX(Matrix!$C$5:$EV$304,0,$B63)&gt;0),--(INDEX(Matrix!$C$5:$EV$304,0,K$3)&gt;0)))</f>
        <v>5</v>
      </c>
      <c r="L63" s="12" t="n">
        <f aca="false">IF(OR($A63="",L$4=""),"",SUMPRODUCT(--(INDEX(Matrix!$C$5:$EV$304,0,$B63)&gt;0),--(INDEX(Matrix!$C$5:$EV$304,0,L$3)&gt;0)))</f>
        <v>5</v>
      </c>
      <c r="M63" s="12" t="n">
        <f aca="false">IF(OR($A63="",M$4=""),"",SUMPRODUCT(--(INDEX(Matrix!$C$5:$EV$304,0,$B63)&gt;0),--(INDEX(Matrix!$C$5:$EV$304,0,M$3)&gt;0)))</f>
        <v>5</v>
      </c>
      <c r="N63" s="12" t="n">
        <f aca="false">IF(OR($A63="",N$4=""),"",SUMPRODUCT(--(INDEX(Matrix!$C$5:$EV$304,0,$B63)&gt;0),--(INDEX(Matrix!$C$5:$EV$304,0,N$3)&gt;0)))</f>
        <v>5</v>
      </c>
      <c r="O63" s="12" t="n">
        <f aca="false">IF(OR($A63="",O$4=""),"",SUMPRODUCT(--(INDEX(Matrix!$C$5:$EV$304,0,$B63)&gt;0),--(INDEX(Matrix!$C$5:$EV$304,0,O$3)&gt;0)))</f>
        <v>5</v>
      </c>
      <c r="P63" s="12" t="n">
        <f aca="false">IF(OR($A63="",P$4=""),"",SUMPRODUCT(--(INDEX(Matrix!$C$5:$EV$304,0,$B63)&gt;0),--(INDEX(Matrix!$C$5:$EV$304,0,P$3)&gt;0)))</f>
        <v>5</v>
      </c>
      <c r="Q63" s="12" t="n">
        <f aca="false">IF(OR($A63="",Q$4=""),"",SUMPRODUCT(--(INDEX(Matrix!$C$5:$EV$304,0,$B63)&gt;0),--(INDEX(Matrix!$C$5:$EV$304,0,Q$3)&gt;0)))</f>
        <v>5</v>
      </c>
      <c r="R63" s="12" t="n">
        <f aca="false">IF(OR($A63="",R$4=""),"",SUMPRODUCT(--(INDEX(Matrix!$C$5:$EV$304,0,$B63)&gt;0),--(INDEX(Matrix!$C$5:$EV$304,0,R$3)&gt;0)))</f>
        <v>6</v>
      </c>
      <c r="S63" s="12" t="n">
        <f aca="false">IF(OR($A63="",S$4=""),"",SUMPRODUCT(--(INDEX(Matrix!$C$5:$EV$304,0,$B63)&gt;0),--(INDEX(Matrix!$C$5:$EV$304,0,S$3)&gt;0)))</f>
        <v>6</v>
      </c>
      <c r="T63" s="12" t="n">
        <f aca="false">IF(OR($A63="",T$4=""),"",SUMPRODUCT(--(INDEX(Matrix!$C$5:$EV$304,0,$B63)&gt;0),--(INDEX(Matrix!$C$5:$EV$304,0,T$3)&gt;0)))</f>
        <v>5</v>
      </c>
      <c r="U63" s="12" t="n">
        <f aca="false">IF(OR($A63="",U$4=""),"",SUMPRODUCT(--(INDEX(Matrix!$C$5:$EV$304,0,$B63)&gt;0),--(INDEX(Matrix!$C$5:$EV$304,0,U$3)&gt;0)))</f>
        <v>0</v>
      </c>
      <c r="V63" s="12" t="n">
        <f aca="false">IF(OR($A63="",V$4=""),"",SUMPRODUCT(--(INDEX(Matrix!$C$5:$EV$304,0,$B63)&gt;0),--(INDEX(Matrix!$C$5:$EV$304,0,V$3)&gt;0)))</f>
        <v>0</v>
      </c>
      <c r="W63" s="12" t="n">
        <f aca="false">IF(OR($A63="",W$4=""),"",SUMPRODUCT(--(INDEX(Matrix!$C$5:$EV$304,0,$B63)&gt;0),--(INDEX(Matrix!$C$5:$EV$304,0,W$3)&gt;0)))</f>
        <v>7</v>
      </c>
      <c r="X63" s="12" t="n">
        <f aca="false">IF(OR($A63="",X$4=""),"",SUMPRODUCT(--(INDEX(Matrix!$C$5:$EV$304,0,$B63)&gt;0),--(INDEX(Matrix!$C$5:$EV$304,0,X$3)&gt;0)))</f>
        <v>8</v>
      </c>
      <c r="Y63" s="12" t="n">
        <f aca="false">IF(OR($A63="",Y$4=""),"",SUMPRODUCT(--(INDEX(Matrix!$C$5:$EV$304,0,$B63)&gt;0),--(INDEX(Matrix!$C$5:$EV$304,0,Y$3)&gt;0)))</f>
        <v>10</v>
      </c>
      <c r="Z63" s="12" t="n">
        <f aca="false">IF(OR($A63="",Z$4=""),"",SUMPRODUCT(--(INDEX(Matrix!$C$5:$EV$304,0,$B63)&gt;0),--(INDEX(Matrix!$C$5:$EV$304,0,Z$3)&gt;0)))</f>
        <v>7</v>
      </c>
      <c r="AA63" s="12" t="n">
        <f aca="false">IF(OR($A63="",AA$4=""),"",SUMPRODUCT(--(INDEX(Matrix!$C$5:$EV$304,0,$B63)&gt;0),--(INDEX(Matrix!$C$5:$EV$304,0,AA$3)&gt;0)))</f>
        <v>8</v>
      </c>
      <c r="AB63" s="12" t="n">
        <f aca="false">IF(OR($A63="",AB$4=""),"",SUMPRODUCT(--(INDEX(Matrix!$C$5:$EV$304,0,$B63)&gt;0),--(INDEX(Matrix!$C$5:$EV$304,0,AB$3)&gt;0)))</f>
        <v>1</v>
      </c>
      <c r="AC63" s="12" t="n">
        <f aca="false">IF(OR($A63="",AC$4=""),"",SUMPRODUCT(--(INDEX(Matrix!$C$5:$EV$304,0,$B63)&gt;0),--(INDEX(Matrix!$C$5:$EV$304,0,AC$3)&gt;0)))</f>
        <v>3</v>
      </c>
      <c r="AD63" s="12" t="n">
        <f aca="false">IF(OR($A63="",AD$4=""),"",SUMPRODUCT(--(INDEX(Matrix!$C$5:$EV$304,0,$B63)&gt;0),--(INDEX(Matrix!$C$5:$EV$304,0,AD$3)&gt;0)))</f>
        <v>0</v>
      </c>
      <c r="AE63" s="12" t="n">
        <f aca="false">IF(OR($A63="",AE$4=""),"",SUMPRODUCT(--(INDEX(Matrix!$C$5:$EV$304,0,$B63)&gt;0),--(INDEX(Matrix!$C$5:$EV$304,0,AE$3)&gt;0)))</f>
        <v>8</v>
      </c>
      <c r="AF63" s="12" t="n">
        <f aca="false">IF(OR($A63="",AF$4=""),"",SUMPRODUCT(--(INDEX(Matrix!$C$5:$EV$304,0,$B63)&gt;0),--(INDEX(Matrix!$C$5:$EV$304,0,AF$3)&gt;0)))</f>
        <v>8</v>
      </c>
      <c r="AG63" s="12" t="n">
        <f aca="false">IF(OR($A63="",AG$4=""),"",SUMPRODUCT(--(INDEX(Matrix!$C$5:$EV$304,0,$B63)&gt;0),--(INDEX(Matrix!$C$5:$EV$304,0,AG$3)&gt;0)))</f>
        <v>8</v>
      </c>
      <c r="AH63" s="12" t="n">
        <f aca="false">IF(OR($A63="",AH$4=""),"",SUMPRODUCT(--(INDEX(Matrix!$C$5:$EV$304,0,$B63)&gt;0),--(INDEX(Matrix!$C$5:$EV$304,0,AH$3)&gt;0)))</f>
        <v>9</v>
      </c>
      <c r="AI63" s="12" t="n">
        <f aca="false">IF(OR($A63="",AI$4=""),"",SUMPRODUCT(--(INDEX(Matrix!$C$5:$EV$304,0,$B63)&gt;0),--(INDEX(Matrix!$C$5:$EV$304,0,AI$3)&gt;0)))</f>
        <v>7</v>
      </c>
      <c r="AJ63" s="12" t="n">
        <f aca="false">IF(OR($A63="",AJ$4=""),"",SUMPRODUCT(--(INDEX(Matrix!$C$5:$EV$304,0,$B63)&gt;0),--(INDEX(Matrix!$C$5:$EV$304,0,AJ$3)&gt;0)))</f>
        <v>7</v>
      </c>
      <c r="AK63" s="12" t="n">
        <f aca="false">IF(OR($A63="",AK$4=""),"",SUMPRODUCT(--(INDEX(Matrix!$C$5:$EV$304,0,$B63)&gt;0),--(INDEX(Matrix!$C$5:$EV$304,0,AK$3)&gt;0)))</f>
        <v>15</v>
      </c>
      <c r="AL63" s="12" t="n">
        <f aca="false">IF(OR($A63="",AL$4=""),"",SUMPRODUCT(--(INDEX(Matrix!$C$5:$EV$304,0,$B63)&gt;0),--(INDEX(Matrix!$C$5:$EV$304,0,AL$3)&gt;0)))</f>
        <v>15</v>
      </c>
      <c r="AM63" s="12" t="n">
        <f aca="false">IF(OR($A63="",AM$4=""),"",SUMPRODUCT(--(INDEX(Matrix!$C$5:$EV$304,0,$B63)&gt;0),--(INDEX(Matrix!$C$5:$EV$304,0,AM$3)&gt;0)))</f>
        <v>3</v>
      </c>
      <c r="AN63" s="12" t="n">
        <f aca="false">IF(OR($A63="",AN$4=""),"",SUMPRODUCT(--(INDEX(Matrix!$C$5:$EV$304,0,$B63)&gt;0),--(INDEX(Matrix!$C$5:$EV$304,0,AN$3)&gt;0)))</f>
        <v>3</v>
      </c>
      <c r="AO63" s="12" t="n">
        <f aca="false">IF(OR($A63="",AO$4=""),"",SUMPRODUCT(--(INDEX(Matrix!$C$5:$EV$304,0,$B63)&gt;0),--(INDEX(Matrix!$C$5:$EV$304,0,AO$3)&gt;0)))</f>
        <v>1</v>
      </c>
      <c r="AP63" s="12" t="n">
        <f aca="false">IF(OR($A63="",AP$4=""),"",SUMPRODUCT(--(INDEX(Matrix!$C$5:$EV$304,0,$B63)&gt;0),--(INDEX(Matrix!$C$5:$EV$304,0,AP$3)&gt;0)))</f>
        <v>1</v>
      </c>
      <c r="AQ63" s="12" t="n">
        <f aca="false">IF(OR($A63="",AQ$4=""),"",SUMPRODUCT(--(INDEX(Matrix!$C$5:$EV$304,0,$B63)&gt;0),--(INDEX(Matrix!$C$5:$EV$304,0,AQ$3)&gt;0)))</f>
        <v>1</v>
      </c>
      <c r="AR63" s="12" t="n">
        <f aca="false">IF(OR($A63="",AR$4=""),"",SUMPRODUCT(--(INDEX(Matrix!$C$5:$EV$304,0,$B63)&gt;0),--(INDEX(Matrix!$C$5:$EV$304,0,AR$3)&gt;0)))</f>
        <v>1</v>
      </c>
      <c r="AS63" s="12" t="n">
        <f aca="false">IF(OR($A63="",AS$4=""),"",SUMPRODUCT(--(INDEX(Matrix!$C$5:$EV$304,0,$B63)&gt;0),--(INDEX(Matrix!$C$5:$EV$304,0,AS$3)&gt;0)))</f>
        <v>1</v>
      </c>
      <c r="AT63" s="12" t="n">
        <f aca="false">IF(OR($A63="",AT$4=""),"",SUMPRODUCT(--(INDEX(Matrix!$C$5:$EV$304,0,$B63)&gt;0),--(INDEX(Matrix!$C$5:$EV$304,0,AT$3)&gt;0)))</f>
        <v>1</v>
      </c>
      <c r="AU63" s="12" t="n">
        <f aca="false">IF(OR($A63="",AU$4=""),"",SUMPRODUCT(--(INDEX(Matrix!$C$5:$EV$304,0,$B63)&gt;0),--(INDEX(Matrix!$C$5:$EV$304,0,AU$3)&gt;0)))</f>
        <v>0</v>
      </c>
      <c r="AV63" s="12" t="n">
        <f aca="false">IF(OR($A63="",AV$4=""),"",SUMPRODUCT(--(INDEX(Matrix!$C$5:$EV$304,0,$B63)&gt;0),--(INDEX(Matrix!$C$5:$EV$304,0,AV$3)&gt;0)))</f>
        <v>8</v>
      </c>
      <c r="AW63" s="12" t="n">
        <f aca="false">IF(OR($A63="",AW$4=""),"",SUMPRODUCT(--(INDEX(Matrix!$C$5:$EV$304,0,$B63)&gt;0),--(INDEX(Matrix!$C$5:$EV$304,0,AW$3)&gt;0)))</f>
        <v>8</v>
      </c>
      <c r="AX63" s="12" t="n">
        <f aca="false">IF(OR($A63="",AX$4=""),"",SUMPRODUCT(--(INDEX(Matrix!$C$5:$EV$304,0,$B63)&gt;0),--(INDEX(Matrix!$C$5:$EV$304,0,AX$3)&gt;0)))</f>
        <v>8</v>
      </c>
      <c r="AY63" s="12" t="n">
        <f aca="false">IF(OR($A63="",AY$4=""),"",SUMPRODUCT(--(INDEX(Matrix!$C$5:$EV$304,0,$B63)&gt;0),--(INDEX(Matrix!$C$5:$EV$304,0,AY$3)&gt;0)))</f>
        <v>8</v>
      </c>
      <c r="AZ63" s="12" t="n">
        <f aca="false">IF(OR($A63="",AZ$4=""),"",SUMPRODUCT(--(INDEX(Matrix!$C$5:$EV$304,0,$B63)&gt;0),--(INDEX(Matrix!$C$5:$EV$304,0,AZ$3)&gt;0)))</f>
        <v>8</v>
      </c>
      <c r="BA63" s="12" t="n">
        <f aca="false">IF(OR($A63="",BA$4=""),"",SUMPRODUCT(--(INDEX(Matrix!$C$5:$EV$304,0,$B63)&gt;0),--(INDEX(Matrix!$C$5:$EV$304,0,BA$3)&gt;0)))</f>
        <v>8</v>
      </c>
      <c r="BB63" s="12" t="n">
        <f aca="false">IF(OR($A63="",BB$4=""),"",SUMPRODUCT(--(INDEX(Matrix!$C$5:$EV$304,0,$B63)&gt;0),--(INDEX(Matrix!$C$5:$EV$304,0,BB$3)&gt;0)))</f>
        <v>13</v>
      </c>
      <c r="BC63" s="12" t="n">
        <f aca="false">IF(OR($A63="",BC$4=""),"",SUMPRODUCT(--(INDEX(Matrix!$C$5:$EV$304,0,$B63)&gt;0),--(INDEX(Matrix!$C$5:$EV$304,0,BC$3)&gt;0)))</f>
        <v>12</v>
      </c>
      <c r="BD63" s="12" t="n">
        <f aca="false">IF(OR($A63="",BD$4=""),"",SUMPRODUCT(--(INDEX(Matrix!$C$5:$EV$304,0,$B63)&gt;0),--(INDEX(Matrix!$C$5:$EV$304,0,BD$3)&gt;0)))</f>
        <v>13</v>
      </c>
      <c r="BE63" s="12" t="n">
        <f aca="false">IF(OR($A63="",BE$4=""),"",SUMPRODUCT(--(INDEX(Matrix!$C$5:$EV$304,0,$B63)&gt;0),--(INDEX(Matrix!$C$5:$EV$304,0,BE$3)&gt;0)))</f>
        <v>12</v>
      </c>
      <c r="BF63" s="12" t="n">
        <f aca="false">IF(OR($A63="",BF$4=""),"",SUMPRODUCT(--(INDEX(Matrix!$C$5:$EV$304,0,$B63)&gt;0),--(INDEX(Matrix!$C$5:$EV$304,0,BF$3)&gt;0)))</f>
        <v>17</v>
      </c>
      <c r="BG63" s="12" t="n">
        <f aca="false">IF(OR($A63="",BG$4=""),"",SUMPRODUCT(--(INDEX(Matrix!$C$5:$EV$304,0,$B63)&gt;0),--(INDEX(Matrix!$C$5:$EV$304,0,BG$3)&gt;0)))</f>
        <v>17</v>
      </c>
      <c r="BH63" s="12" t="n">
        <f aca="false">IF(OR($A63="",BH$4=""),"",SUMPRODUCT(--(INDEX(Matrix!$C$5:$EV$304,0,$B63)&gt;0),--(INDEX(Matrix!$C$5:$EV$304,0,BH$3)&gt;0)))</f>
        <v>18</v>
      </c>
      <c r="BI63" s="12" t="n">
        <f aca="false">IF(OR($A63="",BI$4=""),"",SUMPRODUCT(--(INDEX(Matrix!$C$5:$EV$304,0,$B63)&gt;0),--(INDEX(Matrix!$C$5:$EV$304,0,BI$3)&gt;0)))</f>
        <v>18</v>
      </c>
      <c r="BJ63" s="12" t="n">
        <f aca="false">IF(OR($A63="",BJ$4=""),"",SUMPRODUCT(--(INDEX(Matrix!$C$5:$EV$304,0,$B63)&gt;0),--(INDEX(Matrix!$C$5:$EV$304,0,BJ$3)&gt;0)))</f>
        <v>0</v>
      </c>
      <c r="BK63" s="12" t="n">
        <f aca="false">IF(OR($A63="",BK$4=""),"",SUMPRODUCT(--(INDEX(Matrix!$C$5:$EV$304,0,$B63)&gt;0),--(INDEX(Matrix!$C$5:$EV$304,0,BK$3)&gt;0)))</f>
        <v>11</v>
      </c>
      <c r="BL63" s="12" t="n">
        <f aca="false">IF(OR($A63="",BL$4=""),"",SUMPRODUCT(--(INDEX(Matrix!$C$5:$EV$304,0,$B63)&gt;0),--(INDEX(Matrix!$C$5:$EV$304,0,BL$3)&gt;0)))</f>
        <v>12</v>
      </c>
      <c r="BM63" s="12" t="n">
        <f aca="false">IF(OR($A63="",BM$4=""),"",SUMPRODUCT(--(INDEX(Matrix!$C$5:$EV$304,0,$B63)&gt;0),--(INDEX(Matrix!$C$5:$EV$304,0,BM$3)&gt;0)))</f>
        <v>12</v>
      </c>
      <c r="BN63" s="12" t="n">
        <f aca="false">IF(OR($A63="",BN$4=""),"",SUMPRODUCT(--(INDEX(Matrix!$C$5:$EV$304,0,$B63)&gt;0),--(INDEX(Matrix!$C$5:$EV$304,0,BN$3)&gt;0)))</f>
        <v>8</v>
      </c>
      <c r="BO63" s="12" t="n">
        <f aca="false">IF(OR($A63="",BO$4=""),"",SUMPRODUCT(--(INDEX(Matrix!$C$5:$EV$304,0,$B63)&gt;0),--(INDEX(Matrix!$C$5:$EV$304,0,BO$3)&gt;0)))</f>
        <v>2</v>
      </c>
      <c r="BP63" s="12" t="n">
        <f aca="false">IF(OR($A63="",BP$4=""),"",SUMPRODUCT(--(INDEX(Matrix!$C$5:$EV$304,0,$B63)&gt;0),--(INDEX(Matrix!$C$5:$EV$304,0,BP$3)&gt;0)))</f>
        <v>0</v>
      </c>
      <c r="BQ63" s="12" t="n">
        <f aca="false">IF(OR($A63="",BQ$4=""),"",SUMPRODUCT(--(INDEX(Matrix!$C$5:$EV$304,0,$B63)&gt;0),--(INDEX(Matrix!$C$5:$EV$304,0,BQ$3)&gt;0)))</f>
        <v>0</v>
      </c>
      <c r="BR63" s="12" t="n">
        <f aca="false">IF(OR($A63="",BR$4=""),"",SUMPRODUCT(--(INDEX(Matrix!$C$5:$EV$304,0,$B63)&gt;0),--(INDEX(Matrix!$C$5:$EV$304,0,BR$3)&gt;0)))</f>
        <v>1</v>
      </c>
      <c r="BS63" s="12" t="n">
        <f aca="false">IF(OR($A63="",BS$4=""),"",SUMPRODUCT(--(INDEX(Matrix!$C$5:$EV$304,0,$B63)&gt;0),--(INDEX(Matrix!$C$5:$EV$304,0,BS$3)&gt;0)))</f>
        <v>1</v>
      </c>
      <c r="BT63" s="12" t="n">
        <f aca="false">IF(OR($A63="",BT$4=""),"",SUMPRODUCT(--(INDEX(Matrix!$C$5:$EV$304,0,$B63)&gt;0),--(INDEX(Matrix!$C$5:$EV$304,0,BT$3)&gt;0)))</f>
        <v>0</v>
      </c>
      <c r="BU63" s="12" t="n">
        <f aca="false">IF(OR($A63="",BU$4=""),"",SUMPRODUCT(--(INDEX(Matrix!$C$5:$EV$304,0,$B63)&gt;0),--(INDEX(Matrix!$C$5:$EV$304,0,BU$3)&gt;0)))</f>
        <v>1</v>
      </c>
      <c r="BV63" s="12" t="n">
        <f aca="false">IF(OR($A63="",BV$4=""),"",SUMPRODUCT(--(INDEX(Matrix!$C$5:$EV$304,0,$B63)&gt;0),--(INDEX(Matrix!$C$5:$EV$304,0,BV$3)&gt;0)))</f>
        <v>0</v>
      </c>
      <c r="BW63" s="12" t="n">
        <f aca="false">IF(OR($A63="",BW$4=""),"",SUMPRODUCT(--(INDEX(Matrix!$C$5:$EV$304,0,$B63)&gt;0),--(INDEX(Matrix!$C$5:$EV$304,0,BW$3)&gt;0)))</f>
        <v>0</v>
      </c>
      <c r="BX63" s="12" t="n">
        <f aca="false">IF(OR($A63="",BX$4=""),"",SUMPRODUCT(--(INDEX(Matrix!$C$5:$EV$304,0,$B63)&gt;0),--(INDEX(Matrix!$C$5:$EV$304,0,BX$3)&gt;0)))</f>
        <v>0</v>
      </c>
      <c r="BY63" s="12" t="n">
        <f aca="false">IF(OR($A63="",BY$4=""),"",SUMPRODUCT(--(INDEX(Matrix!$C$5:$EV$304,0,$B63)&gt;0),--(INDEX(Matrix!$C$5:$EV$304,0,BY$3)&gt;0)))</f>
        <v>1</v>
      </c>
      <c r="BZ63" s="12" t="n">
        <f aca="false">IF(OR($A63="",BZ$4=""),"",SUMPRODUCT(--(INDEX(Matrix!$C$5:$EV$304,0,$B63)&gt;0),--(INDEX(Matrix!$C$5:$EV$304,0,BZ$3)&gt;0)))</f>
        <v>1</v>
      </c>
      <c r="CA63" s="12" t="n">
        <f aca="false">IF(OR($A63="",CA$4=""),"",SUMPRODUCT(--(INDEX(Matrix!$C$5:$EV$304,0,$B63)&gt;0),--(INDEX(Matrix!$C$5:$EV$304,0,CA$3)&gt;0)))</f>
        <v>1</v>
      </c>
      <c r="CB63" s="12" t="n">
        <f aca="false">IF(OR($A63="",CB$4=""),"",SUMPRODUCT(--(INDEX(Matrix!$C$5:$EV$304,0,$B63)&gt;0),--(INDEX(Matrix!$C$5:$EV$304,0,CB$3)&gt;0)))</f>
        <v>0</v>
      </c>
      <c r="CC63" s="12" t="n">
        <f aca="false">IF(OR($A63="",CC$4=""),"",SUMPRODUCT(--(INDEX(Matrix!$C$5:$EV$304,0,$B63)&gt;0),--(INDEX(Matrix!$C$5:$EV$304,0,CC$3)&gt;0)))</f>
        <v>0</v>
      </c>
      <c r="CD63" s="12" t="n">
        <f aca="false">IF(OR($A63="",CD$4=""),"",SUMPRODUCT(--(INDEX(Matrix!$C$5:$EV$304,0,$B63)&gt;0),--(INDEX(Matrix!$C$5:$EV$304,0,CD$3)&gt;0)))</f>
        <v>8</v>
      </c>
      <c r="CE63" s="12" t="n">
        <f aca="false">IF(OR($A63="",CE$4=""),"",SUMPRODUCT(--(INDEX(Matrix!$C$5:$EV$304,0,$B63)&gt;0),--(INDEX(Matrix!$C$5:$EV$304,0,CE$3)&gt;0)))</f>
        <v>7</v>
      </c>
      <c r="CF63" s="12" t="n">
        <f aca="false">IF(OR($A63="",CF$4=""),"",SUMPRODUCT(--(INDEX(Matrix!$C$5:$EV$304,0,$B63)&gt;0),--(INDEX(Matrix!$C$5:$EV$304,0,CF$3)&gt;0)))</f>
        <v>2</v>
      </c>
      <c r="CG63" s="12" t="n">
        <f aca="false">IF(OR($A63="",CG$4=""),"",SUMPRODUCT(--(INDEX(Matrix!$C$5:$EV$304,0,$B63)&gt;0),--(INDEX(Matrix!$C$5:$EV$304,0,CG$3)&gt;0)))</f>
        <v>5</v>
      </c>
      <c r="CH63" s="12" t="n">
        <f aca="false">IF(OR($A63="",CH$4=""),"",SUMPRODUCT(--(INDEX(Matrix!$C$5:$EV$304,0,$B63)&gt;0),--(INDEX(Matrix!$C$5:$EV$304,0,CH$3)&gt;0)))</f>
        <v>1</v>
      </c>
      <c r="CI63" s="12" t="n">
        <f aca="false">IF(OR($A63="",CI$4=""),"",SUMPRODUCT(--(INDEX(Matrix!$C$5:$EV$304,0,$B63)&gt;0),--(INDEX(Matrix!$C$5:$EV$304,0,CI$3)&gt;0)))</f>
        <v>8</v>
      </c>
      <c r="CJ63" s="12" t="n">
        <f aca="false">IF(OR($A63="",CJ$4=""),"",SUMPRODUCT(--(INDEX(Matrix!$C$5:$EV$304,0,$B63)&gt;0),--(INDEX(Matrix!$C$5:$EV$304,0,CJ$3)&gt;0)))</f>
        <v>3</v>
      </c>
      <c r="CK63" s="12" t="n">
        <f aca="false">IF(OR($A63="",CK$4=""),"",SUMPRODUCT(--(INDEX(Matrix!$C$5:$EV$304,0,$B63)&gt;0),--(INDEX(Matrix!$C$5:$EV$304,0,CK$3)&gt;0)))</f>
        <v>9</v>
      </c>
      <c r="CL63" s="12" t="n">
        <f aca="false">IF(OR($A63="",CL$4=""),"",SUMPRODUCT(--(INDEX(Matrix!$C$5:$EV$304,0,$B63)&gt;0),--(INDEX(Matrix!$C$5:$EV$304,0,CL$3)&gt;0)))</f>
        <v>3</v>
      </c>
      <c r="CM63" s="12" t="n">
        <f aca="false">IF(OR($A63="",CM$4=""),"",SUMPRODUCT(--(INDEX(Matrix!$C$5:$EV$304,0,$B63)&gt;0),--(INDEX(Matrix!$C$5:$EV$304,0,CM$3)&gt;0)))</f>
        <v>9</v>
      </c>
      <c r="CN63" s="12" t="n">
        <f aca="false">IF(OR($A63="",CN$4=""),"",SUMPRODUCT(--(INDEX(Matrix!$C$5:$EV$304,0,$B63)&gt;0),--(INDEX(Matrix!$C$5:$EV$304,0,CN$3)&gt;0)))</f>
        <v>8</v>
      </c>
      <c r="CO63" s="12" t="n">
        <f aca="false">IF(OR($A63="",CO$4=""),"",SUMPRODUCT(--(INDEX(Matrix!$C$5:$EV$304,0,$B63)&gt;0),--(INDEX(Matrix!$C$5:$EV$304,0,CO$3)&gt;0)))</f>
        <v>9</v>
      </c>
      <c r="CP63" s="12" t="n">
        <f aca="false">IF(OR($A63="",CP$4=""),"",SUMPRODUCT(--(INDEX(Matrix!$C$5:$EV$304,0,$B63)&gt;0),--(INDEX(Matrix!$C$5:$EV$304,0,CP$3)&gt;0)))</f>
        <v>7</v>
      </c>
      <c r="CQ63" s="12" t="n">
        <f aca="false">IF(OR($A63="",CQ$4=""),"",SUMPRODUCT(--(INDEX(Matrix!$C$5:$EV$304,0,$B63)&gt;0),--(INDEX(Matrix!$C$5:$EV$304,0,CQ$3)&gt;0)))</f>
        <v>7</v>
      </c>
      <c r="CR63" s="12" t="n">
        <f aca="false">IF(OR($A63="",CR$4=""),"",SUMPRODUCT(--(INDEX(Matrix!$C$5:$EV$304,0,$B63)&gt;0),--(INDEX(Matrix!$C$5:$EV$304,0,CR$3)&gt;0)))</f>
        <v>9</v>
      </c>
      <c r="CS63" s="12" t="n">
        <f aca="false">IF(OR($A63="",CS$4=""),"",SUMPRODUCT(--(INDEX(Matrix!$C$5:$EV$304,0,$B63)&gt;0),--(INDEX(Matrix!$C$5:$EV$304,0,CS$3)&gt;0)))</f>
        <v>8</v>
      </c>
      <c r="CT63" s="12" t="n">
        <f aca="false">IF(OR($A63="",CT$4=""),"",SUMPRODUCT(--(INDEX(Matrix!$C$5:$EV$304,0,$B63)&gt;0),--(INDEX(Matrix!$C$5:$EV$304,0,CT$3)&gt;0)))</f>
        <v>8</v>
      </c>
      <c r="CU63" s="12" t="n">
        <f aca="false">IF(OR($A63="",CU$4=""),"",SUMPRODUCT(--(INDEX(Matrix!$C$5:$EV$304,0,$B63)&gt;0),--(INDEX(Matrix!$C$5:$EV$304,0,CU$3)&gt;0)))</f>
        <v>7</v>
      </c>
      <c r="CV63" s="12" t="n">
        <f aca="false">IF(OR($A63="",CV$4=""),"",SUMPRODUCT(--(INDEX(Matrix!$C$5:$EV$304,0,$B63)&gt;0),--(INDEX(Matrix!$C$5:$EV$304,0,CV$3)&gt;0)))</f>
        <v>8</v>
      </c>
      <c r="CW63" s="12" t="n">
        <f aca="false">IF(OR($A63="",CW$4=""),"",SUMPRODUCT(--(INDEX(Matrix!$C$5:$EV$304,0,$B63)&gt;0),--(INDEX(Matrix!$C$5:$EV$304,0,CW$3)&gt;0)))</f>
        <v>5</v>
      </c>
      <c r="CX63" s="12" t="n">
        <f aca="false">IF(OR($A63="",CX$4=""),"",SUMPRODUCT(--(INDEX(Matrix!$C$5:$EV$304,0,$B63)&gt;0),--(INDEX(Matrix!$C$5:$EV$304,0,CX$3)&gt;0)))</f>
        <v>8</v>
      </c>
      <c r="CY63" s="12" t="n">
        <f aca="false">IF(OR($A63="",CY$4=""),"",SUMPRODUCT(--(INDEX(Matrix!$C$5:$EV$304,0,$B63)&gt;0),--(INDEX(Matrix!$C$5:$EV$304,0,CY$3)&gt;0)))</f>
        <v>8</v>
      </c>
      <c r="CZ63" s="12" t="n">
        <f aca="false">IF(OR($A63="",CZ$4=""),"",SUMPRODUCT(--(INDEX(Matrix!$C$5:$EV$304,0,$B63)&gt;0),--(INDEX(Matrix!$C$5:$EV$304,0,CZ$3)&gt;0)))</f>
        <v>0</v>
      </c>
      <c r="DA63" s="12" t="n">
        <f aca="false">IF(OR($A63="",DA$4=""),"",SUMPRODUCT(--(INDEX(Matrix!$C$5:$EV$304,0,$B63)&gt;0),--(INDEX(Matrix!$C$5:$EV$304,0,DA$3)&gt;0)))</f>
        <v>8</v>
      </c>
      <c r="DB63" s="12" t="n">
        <f aca="false">IF(OR($A63="",DB$4=""),"",SUMPRODUCT(--(INDEX(Matrix!$C$5:$EV$304,0,$B63)&gt;0),--(INDEX(Matrix!$C$5:$EV$304,0,DB$3)&gt;0)))</f>
        <v>0</v>
      </c>
      <c r="DC63" s="12" t="n">
        <f aca="false">IF(OR($A63="",DC$4=""),"",SUMPRODUCT(--(INDEX(Matrix!$C$5:$EV$304,0,$B63)&gt;0),--(INDEX(Matrix!$C$5:$EV$304,0,DC$3)&gt;0)))</f>
        <v>0</v>
      </c>
      <c r="DD63" s="12" t="n">
        <f aca="false">IF(OR($A63="",DD$4=""),"",SUMPRODUCT(--(INDEX(Matrix!$C$5:$EV$304,0,$B63)&gt;0),--(INDEX(Matrix!$C$5:$EV$304,0,DD$3)&gt;0)))</f>
        <v>5</v>
      </c>
      <c r="DE63" s="12" t="str">
        <f aca="false">IF(OR($A63="",DE$4=""),"",SUMPRODUCT(--(INDEX(Matrix!$C$5:$EV$304,0,$B63)&gt;0),--(INDEX(Matrix!$C$5:$EV$304,0,DE$3)&gt;0)))</f>
        <v/>
      </c>
      <c r="DF63" s="12" t="str">
        <f aca="false">IF(OR($A63="",DF$4=""),"",SUMPRODUCT(--(INDEX(Matrix!$C$5:$EV$304,0,$B63)&gt;0),--(INDEX(Matrix!$C$5:$EV$304,0,DF$3)&gt;0)))</f>
        <v/>
      </c>
      <c r="DG63" s="12" t="str">
        <f aca="false">IF(OR($A63="",DG$4=""),"",SUMPRODUCT(--(INDEX(Matrix!$C$5:$EV$304,0,$B63)&gt;0),--(INDEX(Matrix!$C$5:$EV$304,0,DG$3)&gt;0)))</f>
        <v/>
      </c>
      <c r="DH63" s="12" t="str">
        <f aca="false">IF(OR($A63="",DH$4=""),"",SUMPRODUCT(--(INDEX(Matrix!$C$5:$EV$304,0,$B63)&gt;0),--(INDEX(Matrix!$C$5:$EV$304,0,DH$3)&gt;0)))</f>
        <v/>
      </c>
      <c r="DI63" s="12" t="str">
        <f aca="false">IF(OR($A63="",DI$4=""),"",SUMPRODUCT(--(INDEX(Matrix!$C$5:$EV$304,0,$B63)&gt;0),--(INDEX(Matrix!$C$5:$EV$304,0,DI$3)&gt;0)))</f>
        <v/>
      </c>
      <c r="DJ63" s="12" t="str">
        <f aca="false">IF(OR($A63="",DJ$4=""),"",SUMPRODUCT(--(INDEX(Matrix!$C$5:$EV$304,0,$B63)&gt;0),--(INDEX(Matrix!$C$5:$EV$304,0,DJ$3)&gt;0)))</f>
        <v/>
      </c>
      <c r="DK63" s="12" t="str">
        <f aca="false">IF(OR($A63="",DK$4=""),"",SUMPRODUCT(--(INDEX(Matrix!$C$5:$EV$304,0,$B63)&gt;0),--(INDEX(Matrix!$C$5:$EV$304,0,DK$3)&gt;0)))</f>
        <v/>
      </c>
      <c r="DL63" s="12" t="str">
        <f aca="false">IF(OR($A63="",DL$4=""),"",SUMPRODUCT(--(INDEX(Matrix!$C$5:$EV$304,0,$B63)&gt;0),--(INDEX(Matrix!$C$5:$EV$304,0,DL$3)&gt;0)))</f>
        <v/>
      </c>
      <c r="DM63" s="12" t="str">
        <f aca="false">IF(OR($A63="",DM$4=""),"",SUMPRODUCT(--(INDEX(Matrix!$C$5:$EV$304,0,$B63)&gt;0),--(INDEX(Matrix!$C$5:$EV$304,0,DM$3)&gt;0)))</f>
        <v/>
      </c>
      <c r="DN63" s="12" t="str">
        <f aca="false">IF(OR($A63="",DN$4=""),"",SUMPRODUCT(--(INDEX(Matrix!$C$5:$EV$304,0,$B63)&gt;0),--(INDEX(Matrix!$C$5:$EV$304,0,DN$3)&gt;0)))</f>
        <v/>
      </c>
      <c r="DO63" s="12" t="str">
        <f aca="false">IF(OR($A63="",DO$4=""),"",SUMPRODUCT(--(INDEX(Matrix!$C$5:$EV$304,0,$B63)&gt;0),--(INDEX(Matrix!$C$5:$EV$304,0,DO$3)&gt;0)))</f>
        <v/>
      </c>
      <c r="DP63" s="12" t="str">
        <f aca="false">IF(OR($A63="",DP$4=""),"",SUMPRODUCT(--(INDEX(Matrix!$C$5:$EV$304,0,$B63)&gt;0),--(INDEX(Matrix!$C$5:$EV$304,0,DP$3)&gt;0)))</f>
        <v/>
      </c>
      <c r="DQ63" s="12" t="str">
        <f aca="false">IF(OR($A63="",DQ$4=""),"",SUMPRODUCT(--(INDEX(Matrix!$C$5:$EV$304,0,$B63)&gt;0),--(INDEX(Matrix!$C$5:$EV$304,0,DQ$3)&gt;0)))</f>
        <v/>
      </c>
      <c r="DR63" s="12" t="str">
        <f aca="false">IF(OR($A63="",DR$4=""),"",SUMPRODUCT(--(INDEX(Matrix!$C$5:$EV$304,0,$B63)&gt;0),--(INDEX(Matrix!$C$5:$EV$304,0,DR$3)&gt;0)))</f>
        <v/>
      </c>
      <c r="DS63" s="12" t="str">
        <f aca="false">IF(OR($A63="",DS$4=""),"",SUMPRODUCT(--(INDEX(Matrix!$C$5:$EV$304,0,$B63)&gt;0),--(INDEX(Matrix!$C$5:$EV$304,0,DS$3)&gt;0)))</f>
        <v/>
      </c>
      <c r="DT63" s="12" t="str">
        <f aca="false">IF(OR($A63="",DT$4=""),"",SUMPRODUCT(--(INDEX(Matrix!$C$5:$EV$304,0,$B63)&gt;0),--(INDEX(Matrix!$C$5:$EV$304,0,DT$3)&gt;0)))</f>
        <v/>
      </c>
      <c r="DU63" s="12" t="str">
        <f aca="false">IF(OR($A63="",DU$4=""),"",SUMPRODUCT(--(INDEX(Matrix!$C$5:$EV$304,0,$B63)&gt;0),--(INDEX(Matrix!$C$5:$EV$304,0,DU$3)&gt;0)))</f>
        <v/>
      </c>
      <c r="DV63" s="12" t="str">
        <f aca="false">IF(OR($A63="",DV$4=""),"",SUMPRODUCT(--(INDEX(Matrix!$C$5:$EV$304,0,$B63)&gt;0),--(INDEX(Matrix!$C$5:$EV$304,0,DV$3)&gt;0)))</f>
        <v/>
      </c>
      <c r="DW63" s="12" t="str">
        <f aca="false">IF(OR($A63="",DW$4=""),"",SUMPRODUCT(--(INDEX(Matrix!$C$5:$EV$304,0,$B63)&gt;0),--(INDEX(Matrix!$C$5:$EV$304,0,DW$3)&gt;0)))</f>
        <v/>
      </c>
      <c r="DX63" s="12" t="str">
        <f aca="false">IF(OR($A63="",DX$4=""),"",SUMPRODUCT(--(INDEX(Matrix!$C$5:$EV$304,0,$B63)&gt;0),--(INDEX(Matrix!$C$5:$EV$304,0,DX$3)&gt;0)))</f>
        <v/>
      </c>
      <c r="DY63" s="12" t="str">
        <f aca="false">IF(OR($A63="",DY$4=""),"",SUMPRODUCT(--(INDEX(Matrix!$C$5:$EV$304,0,$B63)&gt;0),--(INDEX(Matrix!$C$5:$EV$304,0,DY$3)&gt;0)))</f>
        <v/>
      </c>
      <c r="DZ63" s="12" t="str">
        <f aca="false">IF(OR($A63="",DZ$4=""),"",SUMPRODUCT(--(INDEX(Matrix!$C$5:$EV$304,0,$B63)&gt;0),--(INDEX(Matrix!$C$5:$EV$304,0,DZ$3)&gt;0)))</f>
        <v/>
      </c>
      <c r="EA63" s="12" t="str">
        <f aca="false">IF(OR($A63="",EA$4=""),"",SUMPRODUCT(--(INDEX(Matrix!$C$5:$EV$304,0,$B63)&gt;0),--(INDEX(Matrix!$C$5:$EV$304,0,EA$3)&gt;0)))</f>
        <v/>
      </c>
      <c r="EB63" s="12" t="str">
        <f aca="false">IF(OR($A63="",EB$4=""),"",SUMPRODUCT(--(INDEX(Matrix!$C$5:$EV$304,0,$B63)&gt;0),--(INDEX(Matrix!$C$5:$EV$304,0,EB$3)&gt;0)))</f>
        <v/>
      </c>
      <c r="EC63" s="12" t="str">
        <f aca="false">IF(OR($A63="",EC$4=""),"",SUMPRODUCT(--(INDEX(Matrix!$C$5:$EV$304,0,$B63)&gt;0),--(INDEX(Matrix!$C$5:$EV$304,0,EC$3)&gt;0)))</f>
        <v/>
      </c>
      <c r="ED63" s="12" t="str">
        <f aca="false">IF(OR($A63="",ED$4=""),"",SUMPRODUCT(--(INDEX(Matrix!$C$5:$EV$304,0,$B63)&gt;0),--(INDEX(Matrix!$C$5:$EV$304,0,ED$3)&gt;0)))</f>
        <v/>
      </c>
      <c r="EE63" s="12" t="str">
        <f aca="false">IF(OR($A63="",EE$4=""),"",SUMPRODUCT(--(INDEX(Matrix!$C$5:$EV$304,0,$B63)&gt;0),--(INDEX(Matrix!$C$5:$EV$304,0,EE$3)&gt;0)))</f>
        <v/>
      </c>
      <c r="EF63" s="12" t="str">
        <f aca="false">IF(OR($A63="",EF$4=""),"",SUMPRODUCT(--(INDEX(Matrix!$C$5:$EV$304,0,$B63)&gt;0),--(INDEX(Matrix!$C$5:$EV$304,0,EF$3)&gt;0)))</f>
        <v/>
      </c>
      <c r="EG63" s="12" t="str">
        <f aca="false">IF(OR($A63="",EG$4=""),"",SUMPRODUCT(--(INDEX(Matrix!$C$5:$EV$304,0,$B63)&gt;0),--(INDEX(Matrix!$C$5:$EV$304,0,EG$3)&gt;0)))</f>
        <v/>
      </c>
      <c r="EH63" s="12" t="str">
        <f aca="false">IF(OR($A63="",EH$4=""),"",SUMPRODUCT(--(INDEX(Matrix!$C$5:$EV$304,0,$B63)&gt;0),--(INDEX(Matrix!$C$5:$EV$304,0,EH$3)&gt;0)))</f>
        <v/>
      </c>
      <c r="EI63" s="12" t="str">
        <f aca="false">IF(OR($A63="",EI$4=""),"",SUMPRODUCT(--(INDEX(Matrix!$C$5:$EV$304,0,$B63)&gt;0),--(INDEX(Matrix!$C$5:$EV$304,0,EI$3)&gt;0)))</f>
        <v/>
      </c>
      <c r="EJ63" s="12" t="str">
        <f aca="false">IF(OR($A63="",EJ$4=""),"",SUMPRODUCT(--(INDEX(Matrix!$C$5:$EV$304,0,$B63)&gt;0),--(INDEX(Matrix!$C$5:$EV$304,0,EJ$3)&gt;0)))</f>
        <v/>
      </c>
      <c r="EK63" s="12" t="str">
        <f aca="false">IF(OR($A63="",EK$4=""),"",SUMPRODUCT(--(INDEX(Matrix!$C$5:$EV$304,0,$B63)&gt;0),--(INDEX(Matrix!$C$5:$EV$304,0,EK$3)&gt;0)))</f>
        <v/>
      </c>
      <c r="EL63" s="12" t="str">
        <f aca="false">IF(OR($A63="",EL$4=""),"",SUMPRODUCT(--(INDEX(Matrix!$C$5:$EV$304,0,$B63)&gt;0),--(INDEX(Matrix!$C$5:$EV$304,0,EL$3)&gt;0)))</f>
        <v/>
      </c>
      <c r="EM63" s="12" t="str">
        <f aca="false">IF(OR($A63="",EM$4=""),"",SUMPRODUCT(--(INDEX(Matrix!$C$5:$EV$304,0,$B63)&gt;0),--(INDEX(Matrix!$C$5:$EV$304,0,EM$3)&gt;0)))</f>
        <v/>
      </c>
      <c r="EN63" s="12" t="str">
        <f aca="false">IF(OR($A63="",EN$4=""),"",SUMPRODUCT(--(INDEX(Matrix!$C$5:$EV$304,0,$B63)&gt;0),--(INDEX(Matrix!$C$5:$EV$304,0,EN$3)&gt;0)))</f>
        <v/>
      </c>
      <c r="EO63" s="12" t="str">
        <f aca="false">IF(OR($A63="",EO$4=""),"",SUMPRODUCT(--(INDEX(Matrix!$C$5:$EV$304,0,$B63)&gt;0),--(INDEX(Matrix!$C$5:$EV$304,0,EO$3)&gt;0)))</f>
        <v/>
      </c>
      <c r="EP63" s="12" t="str">
        <f aca="false">IF(OR($A63="",EP$4=""),"",SUMPRODUCT(--(INDEX(Matrix!$C$5:$EV$304,0,$B63)&gt;0),--(INDEX(Matrix!$C$5:$EV$304,0,EP$3)&gt;0)))</f>
        <v/>
      </c>
      <c r="EQ63" s="12" t="str">
        <f aca="false">IF(OR($A63="",EQ$4=""),"",SUMPRODUCT(--(INDEX(Matrix!$C$5:$EV$304,0,$B63)&gt;0),--(INDEX(Matrix!$C$5:$EV$304,0,EQ$3)&gt;0)))</f>
        <v/>
      </c>
      <c r="ER63" s="12" t="str">
        <f aca="false">IF(OR($A63="",ER$4=""),"",SUMPRODUCT(--(INDEX(Matrix!$C$5:$EV$304,0,$B63)&gt;0),--(INDEX(Matrix!$C$5:$EV$304,0,ER$3)&gt;0)))</f>
        <v/>
      </c>
      <c r="ES63" s="12" t="str">
        <f aca="false">IF(OR($A63="",ES$4=""),"",SUMPRODUCT(--(INDEX(Matrix!$C$5:$EV$304,0,$B63)&gt;0),--(INDEX(Matrix!$C$5:$EV$304,0,ES$3)&gt;0)))</f>
        <v/>
      </c>
      <c r="ET63" s="12" t="str">
        <f aca="false">IF(OR($A63="",ET$4=""),"",SUMPRODUCT(--(INDEX(Matrix!$C$5:$EV$304,0,$B63)&gt;0),--(INDEX(Matrix!$C$5:$EV$304,0,ET$3)&gt;0)))</f>
        <v/>
      </c>
      <c r="EU63" s="12" t="str">
        <f aca="false">IF(OR($A63="",EU$4=""),"",SUMPRODUCT(--(INDEX(Matrix!$C$5:$EV$304,0,$B63)&gt;0),--(INDEX(Matrix!$C$5:$EV$304,0,EU$3)&gt;0)))</f>
        <v/>
      </c>
      <c r="EV63" s="12" t="str">
        <f aca="false">IF(OR($A63="",EV$4=""),"",SUMPRODUCT(--(INDEX(Matrix!$C$5:$EV$304,0,$B63)&gt;0),--(INDEX(Matrix!$C$5:$EV$304,0,EV$3)&gt;0)))</f>
        <v/>
      </c>
    </row>
    <row r="64" customFormat="false" ht="15" hidden="false" customHeight="false" outlineLevel="0" collapsed="false">
      <c r="A64" s="6" t="str">
        <f aca="false">IF(INDEX(Products!$A$2:$A$151,$B64)="","",INDEX(Products!$A$2:$A$151,$B64))</f>
        <v>Emet-Duo 12.5/1000</v>
      </c>
      <c r="B64" s="23" t="n">
        <v>60</v>
      </c>
      <c r="C64" s="12" t="n">
        <f aca="false">IF(OR($A64="",C$4=""),"",SUMPRODUCT(--(INDEX(Matrix!$C$5:$EV$304,0,$B64)&gt;0),--(INDEX(Matrix!$C$5:$EV$304,0,C$3)&gt;0)))</f>
        <v>0</v>
      </c>
      <c r="D64" s="12" t="n">
        <f aca="false">IF(OR($A64="",D$4=""),"",SUMPRODUCT(--(INDEX(Matrix!$C$5:$EV$304,0,$B64)&gt;0),--(INDEX(Matrix!$C$5:$EV$304,0,D$3)&gt;0)))</f>
        <v>0</v>
      </c>
      <c r="E64" s="12" t="n">
        <f aca="false">IF(OR($A64="",E$4=""),"",SUMPRODUCT(--(INDEX(Matrix!$C$5:$EV$304,0,$B64)&gt;0),--(INDEX(Matrix!$C$5:$EV$304,0,E$3)&gt;0)))</f>
        <v>0</v>
      </c>
      <c r="F64" s="12" t="n">
        <f aca="false">IF(OR($A64="",F$4=""),"",SUMPRODUCT(--(INDEX(Matrix!$C$5:$EV$304,0,$B64)&gt;0),--(INDEX(Matrix!$C$5:$EV$304,0,F$3)&gt;0)))</f>
        <v>0</v>
      </c>
      <c r="G64" s="12" t="n">
        <f aca="false">IF(OR($A64="",G$4=""),"",SUMPRODUCT(--(INDEX(Matrix!$C$5:$EV$304,0,$B64)&gt;0),--(INDEX(Matrix!$C$5:$EV$304,0,G$3)&gt;0)))</f>
        <v>0</v>
      </c>
      <c r="H64" s="12" t="n">
        <f aca="false">IF(OR($A64="",H$4=""),"",SUMPRODUCT(--(INDEX(Matrix!$C$5:$EV$304,0,$B64)&gt;0),--(INDEX(Matrix!$C$5:$EV$304,0,H$3)&gt;0)))</f>
        <v>0</v>
      </c>
      <c r="I64" s="12" t="n">
        <f aca="false">IF(OR($A64="",I$4=""),"",SUMPRODUCT(--(INDEX(Matrix!$C$5:$EV$304,0,$B64)&gt;0),--(INDEX(Matrix!$C$5:$EV$304,0,I$3)&gt;0)))</f>
        <v>0</v>
      </c>
      <c r="J64" s="12" t="n">
        <f aca="false">IF(OR($A64="",J$4=""),"",SUMPRODUCT(--(INDEX(Matrix!$C$5:$EV$304,0,$B64)&gt;0),--(INDEX(Matrix!$C$5:$EV$304,0,J$3)&gt;0)))</f>
        <v>0</v>
      </c>
      <c r="K64" s="12" t="n">
        <f aca="false">IF(OR($A64="",K$4=""),"",SUMPRODUCT(--(INDEX(Matrix!$C$5:$EV$304,0,$B64)&gt;0),--(INDEX(Matrix!$C$5:$EV$304,0,K$3)&gt;0)))</f>
        <v>0</v>
      </c>
      <c r="L64" s="12" t="n">
        <f aca="false">IF(OR($A64="",L$4=""),"",SUMPRODUCT(--(INDEX(Matrix!$C$5:$EV$304,0,$B64)&gt;0),--(INDEX(Matrix!$C$5:$EV$304,0,L$3)&gt;0)))</f>
        <v>0</v>
      </c>
      <c r="M64" s="12" t="n">
        <f aca="false">IF(OR($A64="",M$4=""),"",SUMPRODUCT(--(INDEX(Matrix!$C$5:$EV$304,0,$B64)&gt;0),--(INDEX(Matrix!$C$5:$EV$304,0,M$3)&gt;0)))</f>
        <v>0</v>
      </c>
      <c r="N64" s="12" t="n">
        <f aca="false">IF(OR($A64="",N$4=""),"",SUMPRODUCT(--(INDEX(Matrix!$C$5:$EV$304,0,$B64)&gt;0),--(INDEX(Matrix!$C$5:$EV$304,0,N$3)&gt;0)))</f>
        <v>0</v>
      </c>
      <c r="O64" s="12" t="n">
        <f aca="false">IF(OR($A64="",O$4=""),"",SUMPRODUCT(--(INDEX(Matrix!$C$5:$EV$304,0,$B64)&gt;0),--(INDEX(Matrix!$C$5:$EV$304,0,O$3)&gt;0)))</f>
        <v>0</v>
      </c>
      <c r="P64" s="12" t="n">
        <f aca="false">IF(OR($A64="",P$4=""),"",SUMPRODUCT(--(INDEX(Matrix!$C$5:$EV$304,0,$B64)&gt;0),--(INDEX(Matrix!$C$5:$EV$304,0,P$3)&gt;0)))</f>
        <v>0</v>
      </c>
      <c r="Q64" s="12" t="n">
        <f aca="false">IF(OR($A64="",Q$4=""),"",SUMPRODUCT(--(INDEX(Matrix!$C$5:$EV$304,0,$B64)&gt;0),--(INDEX(Matrix!$C$5:$EV$304,0,Q$3)&gt;0)))</f>
        <v>0</v>
      </c>
      <c r="R64" s="12" t="n">
        <f aca="false">IF(OR($A64="",R$4=""),"",SUMPRODUCT(--(INDEX(Matrix!$C$5:$EV$304,0,$B64)&gt;0),--(INDEX(Matrix!$C$5:$EV$304,0,R$3)&gt;0)))</f>
        <v>0</v>
      </c>
      <c r="S64" s="12" t="n">
        <f aca="false">IF(OR($A64="",S$4=""),"",SUMPRODUCT(--(INDEX(Matrix!$C$5:$EV$304,0,$B64)&gt;0),--(INDEX(Matrix!$C$5:$EV$304,0,S$3)&gt;0)))</f>
        <v>0</v>
      </c>
      <c r="T64" s="12" t="n">
        <f aca="false">IF(OR($A64="",T$4=""),"",SUMPRODUCT(--(INDEX(Matrix!$C$5:$EV$304,0,$B64)&gt;0),--(INDEX(Matrix!$C$5:$EV$304,0,T$3)&gt;0)))</f>
        <v>0</v>
      </c>
      <c r="U64" s="12" t="n">
        <f aca="false">IF(OR($A64="",U$4=""),"",SUMPRODUCT(--(INDEX(Matrix!$C$5:$EV$304,0,$B64)&gt;0),--(INDEX(Matrix!$C$5:$EV$304,0,U$3)&gt;0)))</f>
        <v>0</v>
      </c>
      <c r="V64" s="12" t="n">
        <f aca="false">IF(OR($A64="",V$4=""),"",SUMPRODUCT(--(INDEX(Matrix!$C$5:$EV$304,0,$B64)&gt;0),--(INDEX(Matrix!$C$5:$EV$304,0,V$3)&gt;0)))</f>
        <v>0</v>
      </c>
      <c r="W64" s="12" t="n">
        <f aca="false">IF(OR($A64="",W$4=""),"",SUMPRODUCT(--(INDEX(Matrix!$C$5:$EV$304,0,$B64)&gt;0),--(INDEX(Matrix!$C$5:$EV$304,0,W$3)&gt;0)))</f>
        <v>0</v>
      </c>
      <c r="X64" s="12" t="n">
        <f aca="false">IF(OR($A64="",X$4=""),"",SUMPRODUCT(--(INDEX(Matrix!$C$5:$EV$304,0,$B64)&gt;0),--(INDEX(Matrix!$C$5:$EV$304,0,X$3)&gt;0)))</f>
        <v>0</v>
      </c>
      <c r="Y64" s="12" t="n">
        <f aca="false">IF(OR($A64="",Y$4=""),"",SUMPRODUCT(--(INDEX(Matrix!$C$5:$EV$304,0,$B64)&gt;0),--(INDEX(Matrix!$C$5:$EV$304,0,Y$3)&gt;0)))</f>
        <v>0</v>
      </c>
      <c r="Z64" s="12" t="n">
        <f aca="false">IF(OR($A64="",Z$4=""),"",SUMPRODUCT(--(INDEX(Matrix!$C$5:$EV$304,0,$B64)&gt;0),--(INDEX(Matrix!$C$5:$EV$304,0,Z$3)&gt;0)))</f>
        <v>0</v>
      </c>
      <c r="AA64" s="12" t="n">
        <f aca="false">IF(OR($A64="",AA$4=""),"",SUMPRODUCT(--(INDEX(Matrix!$C$5:$EV$304,0,$B64)&gt;0),--(INDEX(Matrix!$C$5:$EV$304,0,AA$3)&gt;0)))</f>
        <v>0</v>
      </c>
      <c r="AB64" s="12" t="n">
        <f aca="false">IF(OR($A64="",AB$4=""),"",SUMPRODUCT(--(INDEX(Matrix!$C$5:$EV$304,0,$B64)&gt;0),--(INDEX(Matrix!$C$5:$EV$304,0,AB$3)&gt;0)))</f>
        <v>0</v>
      </c>
      <c r="AC64" s="12" t="n">
        <f aca="false">IF(OR($A64="",AC$4=""),"",SUMPRODUCT(--(INDEX(Matrix!$C$5:$EV$304,0,$B64)&gt;0),--(INDEX(Matrix!$C$5:$EV$304,0,AC$3)&gt;0)))</f>
        <v>0</v>
      </c>
      <c r="AD64" s="12" t="n">
        <f aca="false">IF(OR($A64="",AD$4=""),"",SUMPRODUCT(--(INDEX(Matrix!$C$5:$EV$304,0,$B64)&gt;0),--(INDEX(Matrix!$C$5:$EV$304,0,AD$3)&gt;0)))</f>
        <v>0</v>
      </c>
      <c r="AE64" s="12" t="n">
        <f aca="false">IF(OR($A64="",AE$4=""),"",SUMPRODUCT(--(INDEX(Matrix!$C$5:$EV$304,0,$B64)&gt;0),--(INDEX(Matrix!$C$5:$EV$304,0,AE$3)&gt;0)))</f>
        <v>0</v>
      </c>
      <c r="AF64" s="12" t="n">
        <f aca="false">IF(OR($A64="",AF$4=""),"",SUMPRODUCT(--(INDEX(Matrix!$C$5:$EV$304,0,$B64)&gt;0),--(INDEX(Matrix!$C$5:$EV$304,0,AF$3)&gt;0)))</f>
        <v>0</v>
      </c>
      <c r="AG64" s="12" t="n">
        <f aca="false">IF(OR($A64="",AG$4=""),"",SUMPRODUCT(--(INDEX(Matrix!$C$5:$EV$304,0,$B64)&gt;0),--(INDEX(Matrix!$C$5:$EV$304,0,AG$3)&gt;0)))</f>
        <v>0</v>
      </c>
      <c r="AH64" s="12" t="n">
        <f aca="false">IF(OR($A64="",AH$4=""),"",SUMPRODUCT(--(INDEX(Matrix!$C$5:$EV$304,0,$B64)&gt;0),--(INDEX(Matrix!$C$5:$EV$304,0,AH$3)&gt;0)))</f>
        <v>0</v>
      </c>
      <c r="AI64" s="12" t="n">
        <f aca="false">IF(OR($A64="",AI$4=""),"",SUMPRODUCT(--(INDEX(Matrix!$C$5:$EV$304,0,$B64)&gt;0),--(INDEX(Matrix!$C$5:$EV$304,0,AI$3)&gt;0)))</f>
        <v>0</v>
      </c>
      <c r="AJ64" s="12" t="n">
        <f aca="false">IF(OR($A64="",AJ$4=""),"",SUMPRODUCT(--(INDEX(Matrix!$C$5:$EV$304,0,$B64)&gt;0),--(INDEX(Matrix!$C$5:$EV$304,0,AJ$3)&gt;0)))</f>
        <v>0</v>
      </c>
      <c r="AK64" s="12" t="n">
        <f aca="false">IF(OR($A64="",AK$4=""),"",SUMPRODUCT(--(INDEX(Matrix!$C$5:$EV$304,0,$B64)&gt;0),--(INDEX(Matrix!$C$5:$EV$304,0,AK$3)&gt;0)))</f>
        <v>0</v>
      </c>
      <c r="AL64" s="12" t="n">
        <f aca="false">IF(OR($A64="",AL$4=""),"",SUMPRODUCT(--(INDEX(Matrix!$C$5:$EV$304,0,$B64)&gt;0),--(INDEX(Matrix!$C$5:$EV$304,0,AL$3)&gt;0)))</f>
        <v>0</v>
      </c>
      <c r="AM64" s="12" t="n">
        <f aca="false">IF(OR($A64="",AM$4=""),"",SUMPRODUCT(--(INDEX(Matrix!$C$5:$EV$304,0,$B64)&gt;0),--(INDEX(Matrix!$C$5:$EV$304,0,AM$3)&gt;0)))</f>
        <v>0</v>
      </c>
      <c r="AN64" s="12" t="n">
        <f aca="false">IF(OR($A64="",AN$4=""),"",SUMPRODUCT(--(INDEX(Matrix!$C$5:$EV$304,0,$B64)&gt;0),--(INDEX(Matrix!$C$5:$EV$304,0,AN$3)&gt;0)))</f>
        <v>0</v>
      </c>
      <c r="AO64" s="12" t="n">
        <f aca="false">IF(OR($A64="",AO$4=""),"",SUMPRODUCT(--(INDEX(Matrix!$C$5:$EV$304,0,$B64)&gt;0),--(INDEX(Matrix!$C$5:$EV$304,0,AO$3)&gt;0)))</f>
        <v>0</v>
      </c>
      <c r="AP64" s="12" t="n">
        <f aca="false">IF(OR($A64="",AP$4=""),"",SUMPRODUCT(--(INDEX(Matrix!$C$5:$EV$304,0,$B64)&gt;0),--(INDEX(Matrix!$C$5:$EV$304,0,AP$3)&gt;0)))</f>
        <v>0</v>
      </c>
      <c r="AQ64" s="12" t="n">
        <f aca="false">IF(OR($A64="",AQ$4=""),"",SUMPRODUCT(--(INDEX(Matrix!$C$5:$EV$304,0,$B64)&gt;0),--(INDEX(Matrix!$C$5:$EV$304,0,AQ$3)&gt;0)))</f>
        <v>0</v>
      </c>
      <c r="AR64" s="12" t="n">
        <f aca="false">IF(OR($A64="",AR$4=""),"",SUMPRODUCT(--(INDEX(Matrix!$C$5:$EV$304,0,$B64)&gt;0),--(INDEX(Matrix!$C$5:$EV$304,0,AR$3)&gt;0)))</f>
        <v>0</v>
      </c>
      <c r="AS64" s="12" t="n">
        <f aca="false">IF(OR($A64="",AS$4=""),"",SUMPRODUCT(--(INDEX(Matrix!$C$5:$EV$304,0,$B64)&gt;0),--(INDEX(Matrix!$C$5:$EV$304,0,AS$3)&gt;0)))</f>
        <v>0</v>
      </c>
      <c r="AT64" s="12" t="n">
        <f aca="false">IF(OR($A64="",AT$4=""),"",SUMPRODUCT(--(INDEX(Matrix!$C$5:$EV$304,0,$B64)&gt;0),--(INDEX(Matrix!$C$5:$EV$304,0,AT$3)&gt;0)))</f>
        <v>0</v>
      </c>
      <c r="AU64" s="12" t="n">
        <f aca="false">IF(OR($A64="",AU$4=""),"",SUMPRODUCT(--(INDEX(Matrix!$C$5:$EV$304,0,$B64)&gt;0),--(INDEX(Matrix!$C$5:$EV$304,0,AU$3)&gt;0)))</f>
        <v>0</v>
      </c>
      <c r="AV64" s="12" t="n">
        <f aca="false">IF(OR($A64="",AV$4=""),"",SUMPRODUCT(--(INDEX(Matrix!$C$5:$EV$304,0,$B64)&gt;0),--(INDEX(Matrix!$C$5:$EV$304,0,AV$3)&gt;0)))</f>
        <v>0</v>
      </c>
      <c r="AW64" s="12" t="n">
        <f aca="false">IF(OR($A64="",AW$4=""),"",SUMPRODUCT(--(INDEX(Matrix!$C$5:$EV$304,0,$B64)&gt;0),--(INDEX(Matrix!$C$5:$EV$304,0,AW$3)&gt;0)))</f>
        <v>0</v>
      </c>
      <c r="AX64" s="12" t="n">
        <f aca="false">IF(OR($A64="",AX$4=""),"",SUMPRODUCT(--(INDEX(Matrix!$C$5:$EV$304,0,$B64)&gt;0),--(INDEX(Matrix!$C$5:$EV$304,0,AX$3)&gt;0)))</f>
        <v>0</v>
      </c>
      <c r="AY64" s="12" t="n">
        <f aca="false">IF(OR($A64="",AY$4=""),"",SUMPRODUCT(--(INDEX(Matrix!$C$5:$EV$304,0,$B64)&gt;0),--(INDEX(Matrix!$C$5:$EV$304,0,AY$3)&gt;0)))</f>
        <v>0</v>
      </c>
      <c r="AZ64" s="12" t="n">
        <f aca="false">IF(OR($A64="",AZ$4=""),"",SUMPRODUCT(--(INDEX(Matrix!$C$5:$EV$304,0,$B64)&gt;0),--(INDEX(Matrix!$C$5:$EV$304,0,AZ$3)&gt;0)))</f>
        <v>0</v>
      </c>
      <c r="BA64" s="12" t="n">
        <f aca="false">IF(OR($A64="",BA$4=""),"",SUMPRODUCT(--(INDEX(Matrix!$C$5:$EV$304,0,$B64)&gt;0),--(INDEX(Matrix!$C$5:$EV$304,0,BA$3)&gt;0)))</f>
        <v>0</v>
      </c>
      <c r="BB64" s="12" t="n">
        <f aca="false">IF(OR($A64="",BB$4=""),"",SUMPRODUCT(--(INDEX(Matrix!$C$5:$EV$304,0,$B64)&gt;0),--(INDEX(Matrix!$C$5:$EV$304,0,BB$3)&gt;0)))</f>
        <v>0</v>
      </c>
      <c r="BC64" s="12" t="n">
        <f aca="false">IF(OR($A64="",BC$4=""),"",SUMPRODUCT(--(INDEX(Matrix!$C$5:$EV$304,0,$B64)&gt;0),--(INDEX(Matrix!$C$5:$EV$304,0,BC$3)&gt;0)))</f>
        <v>0</v>
      </c>
      <c r="BD64" s="12" t="n">
        <f aca="false">IF(OR($A64="",BD$4=""),"",SUMPRODUCT(--(INDEX(Matrix!$C$5:$EV$304,0,$B64)&gt;0),--(INDEX(Matrix!$C$5:$EV$304,0,BD$3)&gt;0)))</f>
        <v>0</v>
      </c>
      <c r="BE64" s="12" t="n">
        <f aca="false">IF(OR($A64="",BE$4=""),"",SUMPRODUCT(--(INDEX(Matrix!$C$5:$EV$304,0,$B64)&gt;0),--(INDEX(Matrix!$C$5:$EV$304,0,BE$3)&gt;0)))</f>
        <v>0</v>
      </c>
      <c r="BF64" s="12" t="n">
        <f aca="false">IF(OR($A64="",BF$4=""),"",SUMPRODUCT(--(INDEX(Matrix!$C$5:$EV$304,0,$B64)&gt;0),--(INDEX(Matrix!$C$5:$EV$304,0,BF$3)&gt;0)))</f>
        <v>0</v>
      </c>
      <c r="BG64" s="12" t="n">
        <f aca="false">IF(OR($A64="",BG$4=""),"",SUMPRODUCT(--(INDEX(Matrix!$C$5:$EV$304,0,$B64)&gt;0),--(INDEX(Matrix!$C$5:$EV$304,0,BG$3)&gt;0)))</f>
        <v>0</v>
      </c>
      <c r="BH64" s="12" t="n">
        <f aca="false">IF(OR($A64="",BH$4=""),"",SUMPRODUCT(--(INDEX(Matrix!$C$5:$EV$304,0,$B64)&gt;0),--(INDEX(Matrix!$C$5:$EV$304,0,BH$3)&gt;0)))</f>
        <v>0</v>
      </c>
      <c r="BI64" s="12" t="n">
        <f aca="false">IF(OR($A64="",BI$4=""),"",SUMPRODUCT(--(INDEX(Matrix!$C$5:$EV$304,0,$B64)&gt;0),--(INDEX(Matrix!$C$5:$EV$304,0,BI$3)&gt;0)))</f>
        <v>0</v>
      </c>
      <c r="BJ64" s="12" t="n">
        <f aca="false">IF(OR($A64="",BJ$4=""),"",SUMPRODUCT(--(INDEX(Matrix!$C$5:$EV$304,0,$B64)&gt;0),--(INDEX(Matrix!$C$5:$EV$304,0,BJ$3)&gt;0)))</f>
        <v>0</v>
      </c>
      <c r="BK64" s="12" t="n">
        <f aca="false">IF(OR($A64="",BK$4=""),"",SUMPRODUCT(--(INDEX(Matrix!$C$5:$EV$304,0,$B64)&gt;0),--(INDEX(Matrix!$C$5:$EV$304,0,BK$3)&gt;0)))</f>
        <v>0</v>
      </c>
      <c r="BL64" s="12" t="n">
        <f aca="false">IF(OR($A64="",BL$4=""),"",SUMPRODUCT(--(INDEX(Matrix!$C$5:$EV$304,0,$B64)&gt;0),--(INDEX(Matrix!$C$5:$EV$304,0,BL$3)&gt;0)))</f>
        <v>0</v>
      </c>
      <c r="BM64" s="12" t="n">
        <f aca="false">IF(OR($A64="",BM$4=""),"",SUMPRODUCT(--(INDEX(Matrix!$C$5:$EV$304,0,$B64)&gt;0),--(INDEX(Matrix!$C$5:$EV$304,0,BM$3)&gt;0)))</f>
        <v>0</v>
      </c>
      <c r="BN64" s="12" t="n">
        <f aca="false">IF(OR($A64="",BN$4=""),"",SUMPRODUCT(--(INDEX(Matrix!$C$5:$EV$304,0,$B64)&gt;0),--(INDEX(Matrix!$C$5:$EV$304,0,BN$3)&gt;0)))</f>
        <v>0</v>
      </c>
      <c r="BO64" s="12" t="n">
        <f aca="false">IF(OR($A64="",BO$4=""),"",SUMPRODUCT(--(INDEX(Matrix!$C$5:$EV$304,0,$B64)&gt;0),--(INDEX(Matrix!$C$5:$EV$304,0,BO$3)&gt;0)))</f>
        <v>0</v>
      </c>
      <c r="BP64" s="12" t="n">
        <f aca="false">IF(OR($A64="",BP$4=""),"",SUMPRODUCT(--(INDEX(Matrix!$C$5:$EV$304,0,$B64)&gt;0),--(INDEX(Matrix!$C$5:$EV$304,0,BP$3)&gt;0)))</f>
        <v>0</v>
      </c>
      <c r="BQ64" s="12" t="n">
        <f aca="false">IF(OR($A64="",BQ$4=""),"",SUMPRODUCT(--(INDEX(Matrix!$C$5:$EV$304,0,$B64)&gt;0),--(INDEX(Matrix!$C$5:$EV$304,0,BQ$3)&gt;0)))</f>
        <v>0</v>
      </c>
      <c r="BR64" s="12" t="n">
        <f aca="false">IF(OR($A64="",BR$4=""),"",SUMPRODUCT(--(INDEX(Matrix!$C$5:$EV$304,0,$B64)&gt;0),--(INDEX(Matrix!$C$5:$EV$304,0,BR$3)&gt;0)))</f>
        <v>0</v>
      </c>
      <c r="BS64" s="12" t="n">
        <f aca="false">IF(OR($A64="",BS$4=""),"",SUMPRODUCT(--(INDEX(Matrix!$C$5:$EV$304,0,$B64)&gt;0),--(INDEX(Matrix!$C$5:$EV$304,0,BS$3)&gt;0)))</f>
        <v>0</v>
      </c>
      <c r="BT64" s="12" t="n">
        <f aca="false">IF(OR($A64="",BT$4=""),"",SUMPRODUCT(--(INDEX(Matrix!$C$5:$EV$304,0,$B64)&gt;0),--(INDEX(Matrix!$C$5:$EV$304,0,BT$3)&gt;0)))</f>
        <v>0</v>
      </c>
      <c r="BU64" s="12" t="n">
        <f aca="false">IF(OR($A64="",BU$4=""),"",SUMPRODUCT(--(INDEX(Matrix!$C$5:$EV$304,0,$B64)&gt;0),--(INDEX(Matrix!$C$5:$EV$304,0,BU$3)&gt;0)))</f>
        <v>0</v>
      </c>
      <c r="BV64" s="12" t="n">
        <f aca="false">IF(OR($A64="",BV$4=""),"",SUMPRODUCT(--(INDEX(Matrix!$C$5:$EV$304,0,$B64)&gt;0),--(INDEX(Matrix!$C$5:$EV$304,0,BV$3)&gt;0)))</f>
        <v>0</v>
      </c>
      <c r="BW64" s="12" t="n">
        <f aca="false">IF(OR($A64="",BW$4=""),"",SUMPRODUCT(--(INDEX(Matrix!$C$5:$EV$304,0,$B64)&gt;0),--(INDEX(Matrix!$C$5:$EV$304,0,BW$3)&gt;0)))</f>
        <v>0</v>
      </c>
      <c r="BX64" s="12" t="n">
        <f aca="false">IF(OR($A64="",BX$4=""),"",SUMPRODUCT(--(INDEX(Matrix!$C$5:$EV$304,0,$B64)&gt;0),--(INDEX(Matrix!$C$5:$EV$304,0,BX$3)&gt;0)))</f>
        <v>0</v>
      </c>
      <c r="BY64" s="12" t="n">
        <f aca="false">IF(OR($A64="",BY$4=""),"",SUMPRODUCT(--(INDEX(Matrix!$C$5:$EV$304,0,$B64)&gt;0),--(INDEX(Matrix!$C$5:$EV$304,0,BY$3)&gt;0)))</f>
        <v>0</v>
      </c>
      <c r="BZ64" s="12" t="n">
        <f aca="false">IF(OR($A64="",BZ$4=""),"",SUMPRODUCT(--(INDEX(Matrix!$C$5:$EV$304,0,$B64)&gt;0),--(INDEX(Matrix!$C$5:$EV$304,0,BZ$3)&gt;0)))</f>
        <v>0</v>
      </c>
      <c r="CA64" s="12" t="n">
        <f aca="false">IF(OR($A64="",CA$4=""),"",SUMPRODUCT(--(INDEX(Matrix!$C$5:$EV$304,0,$B64)&gt;0),--(INDEX(Matrix!$C$5:$EV$304,0,CA$3)&gt;0)))</f>
        <v>0</v>
      </c>
      <c r="CB64" s="12" t="n">
        <f aca="false">IF(OR($A64="",CB$4=""),"",SUMPRODUCT(--(INDEX(Matrix!$C$5:$EV$304,0,$B64)&gt;0),--(INDEX(Matrix!$C$5:$EV$304,0,CB$3)&gt;0)))</f>
        <v>0</v>
      </c>
      <c r="CC64" s="12" t="n">
        <f aca="false">IF(OR($A64="",CC$4=""),"",SUMPRODUCT(--(INDEX(Matrix!$C$5:$EV$304,0,$B64)&gt;0),--(INDEX(Matrix!$C$5:$EV$304,0,CC$3)&gt;0)))</f>
        <v>0</v>
      </c>
      <c r="CD64" s="12" t="n">
        <f aca="false">IF(OR($A64="",CD$4=""),"",SUMPRODUCT(--(INDEX(Matrix!$C$5:$EV$304,0,$B64)&gt;0),--(INDEX(Matrix!$C$5:$EV$304,0,CD$3)&gt;0)))</f>
        <v>0</v>
      </c>
      <c r="CE64" s="12" t="n">
        <f aca="false">IF(OR($A64="",CE$4=""),"",SUMPRODUCT(--(INDEX(Matrix!$C$5:$EV$304,0,$B64)&gt;0),--(INDEX(Matrix!$C$5:$EV$304,0,CE$3)&gt;0)))</f>
        <v>0</v>
      </c>
      <c r="CF64" s="12" t="n">
        <f aca="false">IF(OR($A64="",CF$4=""),"",SUMPRODUCT(--(INDEX(Matrix!$C$5:$EV$304,0,$B64)&gt;0),--(INDEX(Matrix!$C$5:$EV$304,0,CF$3)&gt;0)))</f>
        <v>0</v>
      </c>
      <c r="CG64" s="12" t="n">
        <f aca="false">IF(OR($A64="",CG$4=""),"",SUMPRODUCT(--(INDEX(Matrix!$C$5:$EV$304,0,$B64)&gt;0),--(INDEX(Matrix!$C$5:$EV$304,0,CG$3)&gt;0)))</f>
        <v>0</v>
      </c>
      <c r="CH64" s="12" t="n">
        <f aca="false">IF(OR($A64="",CH$4=""),"",SUMPRODUCT(--(INDEX(Matrix!$C$5:$EV$304,0,$B64)&gt;0),--(INDEX(Matrix!$C$5:$EV$304,0,CH$3)&gt;0)))</f>
        <v>0</v>
      </c>
      <c r="CI64" s="12" t="n">
        <f aca="false">IF(OR($A64="",CI$4=""),"",SUMPRODUCT(--(INDEX(Matrix!$C$5:$EV$304,0,$B64)&gt;0),--(INDEX(Matrix!$C$5:$EV$304,0,CI$3)&gt;0)))</f>
        <v>0</v>
      </c>
      <c r="CJ64" s="12" t="n">
        <f aca="false">IF(OR($A64="",CJ$4=""),"",SUMPRODUCT(--(INDEX(Matrix!$C$5:$EV$304,0,$B64)&gt;0),--(INDEX(Matrix!$C$5:$EV$304,0,CJ$3)&gt;0)))</f>
        <v>0</v>
      </c>
      <c r="CK64" s="12" t="n">
        <f aca="false">IF(OR($A64="",CK$4=""),"",SUMPRODUCT(--(INDEX(Matrix!$C$5:$EV$304,0,$B64)&gt;0),--(INDEX(Matrix!$C$5:$EV$304,0,CK$3)&gt;0)))</f>
        <v>0</v>
      </c>
      <c r="CL64" s="12" t="n">
        <f aca="false">IF(OR($A64="",CL$4=""),"",SUMPRODUCT(--(INDEX(Matrix!$C$5:$EV$304,0,$B64)&gt;0),--(INDEX(Matrix!$C$5:$EV$304,0,CL$3)&gt;0)))</f>
        <v>0</v>
      </c>
      <c r="CM64" s="12" t="n">
        <f aca="false">IF(OR($A64="",CM$4=""),"",SUMPRODUCT(--(INDEX(Matrix!$C$5:$EV$304,0,$B64)&gt;0),--(INDEX(Matrix!$C$5:$EV$304,0,CM$3)&gt;0)))</f>
        <v>0</v>
      </c>
      <c r="CN64" s="12" t="n">
        <f aca="false">IF(OR($A64="",CN$4=""),"",SUMPRODUCT(--(INDEX(Matrix!$C$5:$EV$304,0,$B64)&gt;0),--(INDEX(Matrix!$C$5:$EV$304,0,CN$3)&gt;0)))</f>
        <v>0</v>
      </c>
      <c r="CO64" s="12" t="n">
        <f aca="false">IF(OR($A64="",CO$4=""),"",SUMPRODUCT(--(INDEX(Matrix!$C$5:$EV$304,0,$B64)&gt;0),--(INDEX(Matrix!$C$5:$EV$304,0,CO$3)&gt;0)))</f>
        <v>0</v>
      </c>
      <c r="CP64" s="12" t="n">
        <f aca="false">IF(OR($A64="",CP$4=""),"",SUMPRODUCT(--(INDEX(Matrix!$C$5:$EV$304,0,$B64)&gt;0),--(INDEX(Matrix!$C$5:$EV$304,0,CP$3)&gt;0)))</f>
        <v>0</v>
      </c>
      <c r="CQ64" s="12" t="n">
        <f aca="false">IF(OR($A64="",CQ$4=""),"",SUMPRODUCT(--(INDEX(Matrix!$C$5:$EV$304,0,$B64)&gt;0),--(INDEX(Matrix!$C$5:$EV$304,0,CQ$3)&gt;0)))</f>
        <v>0</v>
      </c>
      <c r="CR64" s="12" t="n">
        <f aca="false">IF(OR($A64="",CR$4=""),"",SUMPRODUCT(--(INDEX(Matrix!$C$5:$EV$304,0,$B64)&gt;0),--(INDEX(Matrix!$C$5:$EV$304,0,CR$3)&gt;0)))</f>
        <v>0</v>
      </c>
      <c r="CS64" s="12" t="n">
        <f aca="false">IF(OR($A64="",CS$4=""),"",SUMPRODUCT(--(INDEX(Matrix!$C$5:$EV$304,0,$B64)&gt;0),--(INDEX(Matrix!$C$5:$EV$304,0,CS$3)&gt;0)))</f>
        <v>0</v>
      </c>
      <c r="CT64" s="12" t="n">
        <f aca="false">IF(OR($A64="",CT$4=""),"",SUMPRODUCT(--(INDEX(Matrix!$C$5:$EV$304,0,$B64)&gt;0),--(INDEX(Matrix!$C$5:$EV$304,0,CT$3)&gt;0)))</f>
        <v>0</v>
      </c>
      <c r="CU64" s="12" t="n">
        <f aca="false">IF(OR($A64="",CU$4=""),"",SUMPRODUCT(--(INDEX(Matrix!$C$5:$EV$304,0,$B64)&gt;0),--(INDEX(Matrix!$C$5:$EV$304,0,CU$3)&gt;0)))</f>
        <v>0</v>
      </c>
      <c r="CV64" s="12" t="n">
        <f aca="false">IF(OR($A64="",CV$4=""),"",SUMPRODUCT(--(INDEX(Matrix!$C$5:$EV$304,0,$B64)&gt;0),--(INDEX(Matrix!$C$5:$EV$304,0,CV$3)&gt;0)))</f>
        <v>0</v>
      </c>
      <c r="CW64" s="12" t="n">
        <f aca="false">IF(OR($A64="",CW$4=""),"",SUMPRODUCT(--(INDEX(Matrix!$C$5:$EV$304,0,$B64)&gt;0),--(INDEX(Matrix!$C$5:$EV$304,0,CW$3)&gt;0)))</f>
        <v>0</v>
      </c>
      <c r="CX64" s="12" t="n">
        <f aca="false">IF(OR($A64="",CX$4=""),"",SUMPRODUCT(--(INDEX(Matrix!$C$5:$EV$304,0,$B64)&gt;0),--(INDEX(Matrix!$C$5:$EV$304,0,CX$3)&gt;0)))</f>
        <v>0</v>
      </c>
      <c r="CY64" s="12" t="n">
        <f aca="false">IF(OR($A64="",CY$4=""),"",SUMPRODUCT(--(INDEX(Matrix!$C$5:$EV$304,0,$B64)&gt;0),--(INDEX(Matrix!$C$5:$EV$304,0,CY$3)&gt;0)))</f>
        <v>0</v>
      </c>
      <c r="CZ64" s="12" t="n">
        <f aca="false">IF(OR($A64="",CZ$4=""),"",SUMPRODUCT(--(INDEX(Matrix!$C$5:$EV$304,0,$B64)&gt;0),--(INDEX(Matrix!$C$5:$EV$304,0,CZ$3)&gt;0)))</f>
        <v>0</v>
      </c>
      <c r="DA64" s="12" t="n">
        <f aca="false">IF(OR($A64="",DA$4=""),"",SUMPRODUCT(--(INDEX(Matrix!$C$5:$EV$304,0,$B64)&gt;0),--(INDEX(Matrix!$C$5:$EV$304,0,DA$3)&gt;0)))</f>
        <v>0</v>
      </c>
      <c r="DB64" s="12" t="n">
        <f aca="false">IF(OR($A64="",DB$4=""),"",SUMPRODUCT(--(INDEX(Matrix!$C$5:$EV$304,0,$B64)&gt;0),--(INDEX(Matrix!$C$5:$EV$304,0,DB$3)&gt;0)))</f>
        <v>0</v>
      </c>
      <c r="DC64" s="12" t="n">
        <f aca="false">IF(OR($A64="",DC$4=""),"",SUMPRODUCT(--(INDEX(Matrix!$C$5:$EV$304,0,$B64)&gt;0),--(INDEX(Matrix!$C$5:$EV$304,0,DC$3)&gt;0)))</f>
        <v>0</v>
      </c>
      <c r="DD64" s="12" t="n">
        <f aca="false">IF(OR($A64="",DD$4=""),"",SUMPRODUCT(--(INDEX(Matrix!$C$5:$EV$304,0,$B64)&gt;0),--(INDEX(Matrix!$C$5:$EV$304,0,DD$3)&gt;0)))</f>
        <v>0</v>
      </c>
      <c r="DE64" s="12" t="str">
        <f aca="false">IF(OR($A64="",DE$4=""),"",SUMPRODUCT(--(INDEX(Matrix!$C$5:$EV$304,0,$B64)&gt;0),--(INDEX(Matrix!$C$5:$EV$304,0,DE$3)&gt;0)))</f>
        <v/>
      </c>
      <c r="DF64" s="12" t="str">
        <f aca="false">IF(OR($A64="",DF$4=""),"",SUMPRODUCT(--(INDEX(Matrix!$C$5:$EV$304,0,$B64)&gt;0),--(INDEX(Matrix!$C$5:$EV$304,0,DF$3)&gt;0)))</f>
        <v/>
      </c>
      <c r="DG64" s="12" t="str">
        <f aca="false">IF(OR($A64="",DG$4=""),"",SUMPRODUCT(--(INDEX(Matrix!$C$5:$EV$304,0,$B64)&gt;0),--(INDEX(Matrix!$C$5:$EV$304,0,DG$3)&gt;0)))</f>
        <v/>
      </c>
      <c r="DH64" s="12" t="str">
        <f aca="false">IF(OR($A64="",DH$4=""),"",SUMPRODUCT(--(INDEX(Matrix!$C$5:$EV$304,0,$B64)&gt;0),--(INDEX(Matrix!$C$5:$EV$304,0,DH$3)&gt;0)))</f>
        <v/>
      </c>
      <c r="DI64" s="12" t="str">
        <f aca="false">IF(OR($A64="",DI$4=""),"",SUMPRODUCT(--(INDEX(Matrix!$C$5:$EV$304,0,$B64)&gt;0),--(INDEX(Matrix!$C$5:$EV$304,0,DI$3)&gt;0)))</f>
        <v/>
      </c>
      <c r="DJ64" s="12" t="str">
        <f aca="false">IF(OR($A64="",DJ$4=""),"",SUMPRODUCT(--(INDEX(Matrix!$C$5:$EV$304,0,$B64)&gt;0),--(INDEX(Matrix!$C$5:$EV$304,0,DJ$3)&gt;0)))</f>
        <v/>
      </c>
      <c r="DK64" s="12" t="str">
        <f aca="false">IF(OR($A64="",DK$4=""),"",SUMPRODUCT(--(INDEX(Matrix!$C$5:$EV$304,0,$B64)&gt;0),--(INDEX(Matrix!$C$5:$EV$304,0,DK$3)&gt;0)))</f>
        <v/>
      </c>
      <c r="DL64" s="12" t="str">
        <f aca="false">IF(OR($A64="",DL$4=""),"",SUMPRODUCT(--(INDEX(Matrix!$C$5:$EV$304,0,$B64)&gt;0),--(INDEX(Matrix!$C$5:$EV$304,0,DL$3)&gt;0)))</f>
        <v/>
      </c>
      <c r="DM64" s="12" t="str">
        <f aca="false">IF(OR($A64="",DM$4=""),"",SUMPRODUCT(--(INDEX(Matrix!$C$5:$EV$304,0,$B64)&gt;0),--(INDEX(Matrix!$C$5:$EV$304,0,DM$3)&gt;0)))</f>
        <v/>
      </c>
      <c r="DN64" s="12" t="str">
        <f aca="false">IF(OR($A64="",DN$4=""),"",SUMPRODUCT(--(INDEX(Matrix!$C$5:$EV$304,0,$B64)&gt;0),--(INDEX(Matrix!$C$5:$EV$304,0,DN$3)&gt;0)))</f>
        <v/>
      </c>
      <c r="DO64" s="12" t="str">
        <f aca="false">IF(OR($A64="",DO$4=""),"",SUMPRODUCT(--(INDEX(Matrix!$C$5:$EV$304,0,$B64)&gt;0),--(INDEX(Matrix!$C$5:$EV$304,0,DO$3)&gt;0)))</f>
        <v/>
      </c>
      <c r="DP64" s="12" t="str">
        <f aca="false">IF(OR($A64="",DP$4=""),"",SUMPRODUCT(--(INDEX(Matrix!$C$5:$EV$304,0,$B64)&gt;0),--(INDEX(Matrix!$C$5:$EV$304,0,DP$3)&gt;0)))</f>
        <v/>
      </c>
      <c r="DQ64" s="12" t="str">
        <f aca="false">IF(OR($A64="",DQ$4=""),"",SUMPRODUCT(--(INDEX(Matrix!$C$5:$EV$304,0,$B64)&gt;0),--(INDEX(Matrix!$C$5:$EV$304,0,DQ$3)&gt;0)))</f>
        <v/>
      </c>
      <c r="DR64" s="12" t="str">
        <f aca="false">IF(OR($A64="",DR$4=""),"",SUMPRODUCT(--(INDEX(Matrix!$C$5:$EV$304,0,$B64)&gt;0),--(INDEX(Matrix!$C$5:$EV$304,0,DR$3)&gt;0)))</f>
        <v/>
      </c>
      <c r="DS64" s="12" t="str">
        <f aca="false">IF(OR($A64="",DS$4=""),"",SUMPRODUCT(--(INDEX(Matrix!$C$5:$EV$304,0,$B64)&gt;0),--(INDEX(Matrix!$C$5:$EV$304,0,DS$3)&gt;0)))</f>
        <v/>
      </c>
      <c r="DT64" s="12" t="str">
        <f aca="false">IF(OR($A64="",DT$4=""),"",SUMPRODUCT(--(INDEX(Matrix!$C$5:$EV$304,0,$B64)&gt;0),--(INDEX(Matrix!$C$5:$EV$304,0,DT$3)&gt;0)))</f>
        <v/>
      </c>
      <c r="DU64" s="12" t="str">
        <f aca="false">IF(OR($A64="",DU$4=""),"",SUMPRODUCT(--(INDEX(Matrix!$C$5:$EV$304,0,$B64)&gt;0),--(INDEX(Matrix!$C$5:$EV$304,0,DU$3)&gt;0)))</f>
        <v/>
      </c>
      <c r="DV64" s="12" t="str">
        <f aca="false">IF(OR($A64="",DV$4=""),"",SUMPRODUCT(--(INDEX(Matrix!$C$5:$EV$304,0,$B64)&gt;0),--(INDEX(Matrix!$C$5:$EV$304,0,DV$3)&gt;0)))</f>
        <v/>
      </c>
      <c r="DW64" s="12" t="str">
        <f aca="false">IF(OR($A64="",DW$4=""),"",SUMPRODUCT(--(INDEX(Matrix!$C$5:$EV$304,0,$B64)&gt;0),--(INDEX(Matrix!$C$5:$EV$304,0,DW$3)&gt;0)))</f>
        <v/>
      </c>
      <c r="DX64" s="12" t="str">
        <f aca="false">IF(OR($A64="",DX$4=""),"",SUMPRODUCT(--(INDEX(Matrix!$C$5:$EV$304,0,$B64)&gt;0),--(INDEX(Matrix!$C$5:$EV$304,0,DX$3)&gt;0)))</f>
        <v/>
      </c>
      <c r="DY64" s="12" t="str">
        <f aca="false">IF(OR($A64="",DY$4=""),"",SUMPRODUCT(--(INDEX(Matrix!$C$5:$EV$304,0,$B64)&gt;0),--(INDEX(Matrix!$C$5:$EV$304,0,DY$3)&gt;0)))</f>
        <v/>
      </c>
      <c r="DZ64" s="12" t="str">
        <f aca="false">IF(OR($A64="",DZ$4=""),"",SUMPRODUCT(--(INDEX(Matrix!$C$5:$EV$304,0,$B64)&gt;0),--(INDEX(Matrix!$C$5:$EV$304,0,DZ$3)&gt;0)))</f>
        <v/>
      </c>
      <c r="EA64" s="12" t="str">
        <f aca="false">IF(OR($A64="",EA$4=""),"",SUMPRODUCT(--(INDEX(Matrix!$C$5:$EV$304,0,$B64)&gt;0),--(INDEX(Matrix!$C$5:$EV$304,0,EA$3)&gt;0)))</f>
        <v/>
      </c>
      <c r="EB64" s="12" t="str">
        <f aca="false">IF(OR($A64="",EB$4=""),"",SUMPRODUCT(--(INDEX(Matrix!$C$5:$EV$304,0,$B64)&gt;0),--(INDEX(Matrix!$C$5:$EV$304,0,EB$3)&gt;0)))</f>
        <v/>
      </c>
      <c r="EC64" s="12" t="str">
        <f aca="false">IF(OR($A64="",EC$4=""),"",SUMPRODUCT(--(INDEX(Matrix!$C$5:$EV$304,0,$B64)&gt;0),--(INDEX(Matrix!$C$5:$EV$304,0,EC$3)&gt;0)))</f>
        <v/>
      </c>
      <c r="ED64" s="12" t="str">
        <f aca="false">IF(OR($A64="",ED$4=""),"",SUMPRODUCT(--(INDEX(Matrix!$C$5:$EV$304,0,$B64)&gt;0),--(INDEX(Matrix!$C$5:$EV$304,0,ED$3)&gt;0)))</f>
        <v/>
      </c>
      <c r="EE64" s="12" t="str">
        <f aca="false">IF(OR($A64="",EE$4=""),"",SUMPRODUCT(--(INDEX(Matrix!$C$5:$EV$304,0,$B64)&gt;0),--(INDEX(Matrix!$C$5:$EV$304,0,EE$3)&gt;0)))</f>
        <v/>
      </c>
      <c r="EF64" s="12" t="str">
        <f aca="false">IF(OR($A64="",EF$4=""),"",SUMPRODUCT(--(INDEX(Matrix!$C$5:$EV$304,0,$B64)&gt;0),--(INDEX(Matrix!$C$5:$EV$304,0,EF$3)&gt;0)))</f>
        <v/>
      </c>
      <c r="EG64" s="12" t="str">
        <f aca="false">IF(OR($A64="",EG$4=""),"",SUMPRODUCT(--(INDEX(Matrix!$C$5:$EV$304,0,$B64)&gt;0),--(INDEX(Matrix!$C$5:$EV$304,0,EG$3)&gt;0)))</f>
        <v/>
      </c>
      <c r="EH64" s="12" t="str">
        <f aca="false">IF(OR($A64="",EH$4=""),"",SUMPRODUCT(--(INDEX(Matrix!$C$5:$EV$304,0,$B64)&gt;0),--(INDEX(Matrix!$C$5:$EV$304,0,EH$3)&gt;0)))</f>
        <v/>
      </c>
      <c r="EI64" s="12" t="str">
        <f aca="false">IF(OR($A64="",EI$4=""),"",SUMPRODUCT(--(INDEX(Matrix!$C$5:$EV$304,0,$B64)&gt;0),--(INDEX(Matrix!$C$5:$EV$304,0,EI$3)&gt;0)))</f>
        <v/>
      </c>
      <c r="EJ64" s="12" t="str">
        <f aca="false">IF(OR($A64="",EJ$4=""),"",SUMPRODUCT(--(INDEX(Matrix!$C$5:$EV$304,0,$B64)&gt;0),--(INDEX(Matrix!$C$5:$EV$304,0,EJ$3)&gt;0)))</f>
        <v/>
      </c>
      <c r="EK64" s="12" t="str">
        <f aca="false">IF(OR($A64="",EK$4=""),"",SUMPRODUCT(--(INDEX(Matrix!$C$5:$EV$304,0,$B64)&gt;0),--(INDEX(Matrix!$C$5:$EV$304,0,EK$3)&gt;0)))</f>
        <v/>
      </c>
      <c r="EL64" s="12" t="str">
        <f aca="false">IF(OR($A64="",EL$4=""),"",SUMPRODUCT(--(INDEX(Matrix!$C$5:$EV$304,0,$B64)&gt;0),--(INDEX(Matrix!$C$5:$EV$304,0,EL$3)&gt;0)))</f>
        <v/>
      </c>
      <c r="EM64" s="12" t="str">
        <f aca="false">IF(OR($A64="",EM$4=""),"",SUMPRODUCT(--(INDEX(Matrix!$C$5:$EV$304,0,$B64)&gt;0),--(INDEX(Matrix!$C$5:$EV$304,0,EM$3)&gt;0)))</f>
        <v/>
      </c>
      <c r="EN64" s="12" t="str">
        <f aca="false">IF(OR($A64="",EN$4=""),"",SUMPRODUCT(--(INDEX(Matrix!$C$5:$EV$304,0,$B64)&gt;0),--(INDEX(Matrix!$C$5:$EV$304,0,EN$3)&gt;0)))</f>
        <v/>
      </c>
      <c r="EO64" s="12" t="str">
        <f aca="false">IF(OR($A64="",EO$4=""),"",SUMPRODUCT(--(INDEX(Matrix!$C$5:$EV$304,0,$B64)&gt;0),--(INDEX(Matrix!$C$5:$EV$304,0,EO$3)&gt;0)))</f>
        <v/>
      </c>
      <c r="EP64" s="12" t="str">
        <f aca="false">IF(OR($A64="",EP$4=""),"",SUMPRODUCT(--(INDEX(Matrix!$C$5:$EV$304,0,$B64)&gt;0),--(INDEX(Matrix!$C$5:$EV$304,0,EP$3)&gt;0)))</f>
        <v/>
      </c>
      <c r="EQ64" s="12" t="str">
        <f aca="false">IF(OR($A64="",EQ$4=""),"",SUMPRODUCT(--(INDEX(Matrix!$C$5:$EV$304,0,$B64)&gt;0),--(INDEX(Matrix!$C$5:$EV$304,0,EQ$3)&gt;0)))</f>
        <v/>
      </c>
      <c r="ER64" s="12" t="str">
        <f aca="false">IF(OR($A64="",ER$4=""),"",SUMPRODUCT(--(INDEX(Matrix!$C$5:$EV$304,0,$B64)&gt;0),--(INDEX(Matrix!$C$5:$EV$304,0,ER$3)&gt;0)))</f>
        <v/>
      </c>
      <c r="ES64" s="12" t="str">
        <f aca="false">IF(OR($A64="",ES$4=""),"",SUMPRODUCT(--(INDEX(Matrix!$C$5:$EV$304,0,$B64)&gt;0),--(INDEX(Matrix!$C$5:$EV$304,0,ES$3)&gt;0)))</f>
        <v/>
      </c>
      <c r="ET64" s="12" t="str">
        <f aca="false">IF(OR($A64="",ET$4=""),"",SUMPRODUCT(--(INDEX(Matrix!$C$5:$EV$304,0,$B64)&gt;0),--(INDEX(Matrix!$C$5:$EV$304,0,ET$3)&gt;0)))</f>
        <v/>
      </c>
      <c r="EU64" s="12" t="str">
        <f aca="false">IF(OR($A64="",EU$4=""),"",SUMPRODUCT(--(INDEX(Matrix!$C$5:$EV$304,0,$B64)&gt;0),--(INDEX(Matrix!$C$5:$EV$304,0,EU$3)&gt;0)))</f>
        <v/>
      </c>
      <c r="EV64" s="12" t="str">
        <f aca="false">IF(OR($A64="",EV$4=""),"",SUMPRODUCT(--(INDEX(Matrix!$C$5:$EV$304,0,$B64)&gt;0),--(INDEX(Matrix!$C$5:$EV$304,0,EV$3)&gt;0)))</f>
        <v/>
      </c>
    </row>
    <row r="65" customFormat="false" ht="15" hidden="false" customHeight="false" outlineLevel="0" collapsed="false">
      <c r="A65" s="6" t="str">
        <f aca="false">IF(INDEX(Products!$A$2:$A$151,$B65)="","",INDEX(Products!$A$2:$A$151,$B65))</f>
        <v>Emet-Duo 5/1000</v>
      </c>
      <c r="B65" s="23" t="n">
        <v>61</v>
      </c>
      <c r="C65" s="12" t="n">
        <f aca="false">IF(OR($A65="",C$4=""),"",SUMPRODUCT(--(INDEX(Matrix!$C$5:$EV$304,0,$B65)&gt;0),--(INDEX(Matrix!$C$5:$EV$304,0,C$3)&gt;0)))</f>
        <v>9</v>
      </c>
      <c r="D65" s="12" t="n">
        <f aca="false">IF(OR($A65="",D$4=""),"",SUMPRODUCT(--(INDEX(Matrix!$C$5:$EV$304,0,$B65)&gt;0),--(INDEX(Matrix!$C$5:$EV$304,0,D$3)&gt;0)))</f>
        <v>9</v>
      </c>
      <c r="E65" s="12" t="n">
        <f aca="false">IF(OR($A65="",E$4=""),"",SUMPRODUCT(--(INDEX(Matrix!$C$5:$EV$304,0,$B65)&gt;0),--(INDEX(Matrix!$C$5:$EV$304,0,E$3)&gt;0)))</f>
        <v>8</v>
      </c>
      <c r="F65" s="12" t="n">
        <f aca="false">IF(OR($A65="",F$4=""),"",SUMPRODUCT(--(INDEX(Matrix!$C$5:$EV$304,0,$B65)&gt;0),--(INDEX(Matrix!$C$5:$EV$304,0,F$3)&gt;0)))</f>
        <v>9</v>
      </c>
      <c r="G65" s="12" t="n">
        <f aca="false">IF(OR($A65="",G$4=""),"",SUMPRODUCT(--(INDEX(Matrix!$C$5:$EV$304,0,$B65)&gt;0),--(INDEX(Matrix!$C$5:$EV$304,0,G$3)&gt;0)))</f>
        <v>9</v>
      </c>
      <c r="H65" s="12" t="n">
        <f aca="false">IF(OR($A65="",H$4=""),"",SUMPRODUCT(--(INDEX(Matrix!$C$5:$EV$304,0,$B65)&gt;0),--(INDEX(Matrix!$C$5:$EV$304,0,H$3)&gt;0)))</f>
        <v>9</v>
      </c>
      <c r="I65" s="12" t="n">
        <f aca="false">IF(OR($A65="",I$4=""),"",SUMPRODUCT(--(INDEX(Matrix!$C$5:$EV$304,0,$B65)&gt;0),--(INDEX(Matrix!$C$5:$EV$304,0,I$3)&gt;0)))</f>
        <v>9</v>
      </c>
      <c r="J65" s="12" t="n">
        <f aca="false">IF(OR($A65="",J$4=""),"",SUMPRODUCT(--(INDEX(Matrix!$C$5:$EV$304,0,$B65)&gt;0),--(INDEX(Matrix!$C$5:$EV$304,0,J$3)&gt;0)))</f>
        <v>9</v>
      </c>
      <c r="K65" s="12" t="n">
        <f aca="false">IF(OR($A65="",K$4=""),"",SUMPRODUCT(--(INDEX(Matrix!$C$5:$EV$304,0,$B65)&gt;0),--(INDEX(Matrix!$C$5:$EV$304,0,K$3)&gt;0)))</f>
        <v>8</v>
      </c>
      <c r="L65" s="12" t="n">
        <f aca="false">IF(OR($A65="",L$4=""),"",SUMPRODUCT(--(INDEX(Matrix!$C$5:$EV$304,0,$B65)&gt;0),--(INDEX(Matrix!$C$5:$EV$304,0,L$3)&gt;0)))</f>
        <v>8</v>
      </c>
      <c r="M65" s="12" t="n">
        <f aca="false">IF(OR($A65="",M$4=""),"",SUMPRODUCT(--(INDEX(Matrix!$C$5:$EV$304,0,$B65)&gt;0),--(INDEX(Matrix!$C$5:$EV$304,0,M$3)&gt;0)))</f>
        <v>8</v>
      </c>
      <c r="N65" s="12" t="n">
        <f aca="false">IF(OR($A65="",N$4=""),"",SUMPRODUCT(--(INDEX(Matrix!$C$5:$EV$304,0,$B65)&gt;0),--(INDEX(Matrix!$C$5:$EV$304,0,N$3)&gt;0)))</f>
        <v>9</v>
      </c>
      <c r="O65" s="12" t="n">
        <f aca="false">IF(OR($A65="",O$4=""),"",SUMPRODUCT(--(INDEX(Matrix!$C$5:$EV$304,0,$B65)&gt;0),--(INDEX(Matrix!$C$5:$EV$304,0,O$3)&gt;0)))</f>
        <v>8</v>
      </c>
      <c r="P65" s="12" t="n">
        <f aca="false">IF(OR($A65="",P$4=""),"",SUMPRODUCT(--(INDEX(Matrix!$C$5:$EV$304,0,$B65)&gt;0),--(INDEX(Matrix!$C$5:$EV$304,0,P$3)&gt;0)))</f>
        <v>9</v>
      </c>
      <c r="Q65" s="12" t="n">
        <f aca="false">IF(OR($A65="",Q$4=""),"",SUMPRODUCT(--(INDEX(Matrix!$C$5:$EV$304,0,$B65)&gt;0),--(INDEX(Matrix!$C$5:$EV$304,0,Q$3)&gt;0)))</f>
        <v>8</v>
      </c>
      <c r="R65" s="12" t="n">
        <f aca="false">IF(OR($A65="",R$4=""),"",SUMPRODUCT(--(INDEX(Matrix!$C$5:$EV$304,0,$B65)&gt;0),--(INDEX(Matrix!$C$5:$EV$304,0,R$3)&gt;0)))</f>
        <v>8</v>
      </c>
      <c r="S65" s="12" t="n">
        <f aca="false">IF(OR($A65="",S$4=""),"",SUMPRODUCT(--(INDEX(Matrix!$C$5:$EV$304,0,$B65)&gt;0),--(INDEX(Matrix!$C$5:$EV$304,0,S$3)&gt;0)))</f>
        <v>8</v>
      </c>
      <c r="T65" s="12" t="n">
        <f aca="false">IF(OR($A65="",T$4=""),"",SUMPRODUCT(--(INDEX(Matrix!$C$5:$EV$304,0,$B65)&gt;0),--(INDEX(Matrix!$C$5:$EV$304,0,T$3)&gt;0)))</f>
        <v>9</v>
      </c>
      <c r="U65" s="12" t="n">
        <f aca="false">IF(OR($A65="",U$4=""),"",SUMPRODUCT(--(INDEX(Matrix!$C$5:$EV$304,0,$B65)&gt;0),--(INDEX(Matrix!$C$5:$EV$304,0,U$3)&gt;0)))</f>
        <v>0</v>
      </c>
      <c r="V65" s="12" t="n">
        <f aca="false">IF(OR($A65="",V$4=""),"",SUMPRODUCT(--(INDEX(Matrix!$C$5:$EV$304,0,$B65)&gt;0),--(INDEX(Matrix!$C$5:$EV$304,0,V$3)&gt;0)))</f>
        <v>0</v>
      </c>
      <c r="W65" s="12" t="n">
        <f aca="false">IF(OR($A65="",W$4=""),"",SUMPRODUCT(--(INDEX(Matrix!$C$5:$EV$304,0,$B65)&gt;0),--(INDEX(Matrix!$C$5:$EV$304,0,W$3)&gt;0)))</f>
        <v>7</v>
      </c>
      <c r="X65" s="12" t="n">
        <f aca="false">IF(OR($A65="",X$4=""),"",SUMPRODUCT(--(INDEX(Matrix!$C$5:$EV$304,0,$B65)&gt;0),--(INDEX(Matrix!$C$5:$EV$304,0,X$3)&gt;0)))</f>
        <v>8</v>
      </c>
      <c r="Y65" s="12" t="n">
        <f aca="false">IF(OR($A65="",Y$4=""),"",SUMPRODUCT(--(INDEX(Matrix!$C$5:$EV$304,0,$B65)&gt;0),--(INDEX(Matrix!$C$5:$EV$304,0,Y$3)&gt;0)))</f>
        <v>10</v>
      </c>
      <c r="Z65" s="12" t="n">
        <f aca="false">IF(OR($A65="",Z$4=""),"",SUMPRODUCT(--(INDEX(Matrix!$C$5:$EV$304,0,$B65)&gt;0),--(INDEX(Matrix!$C$5:$EV$304,0,Z$3)&gt;0)))</f>
        <v>9</v>
      </c>
      <c r="AA65" s="12" t="n">
        <f aca="false">IF(OR($A65="",AA$4=""),"",SUMPRODUCT(--(INDEX(Matrix!$C$5:$EV$304,0,$B65)&gt;0),--(INDEX(Matrix!$C$5:$EV$304,0,AA$3)&gt;0)))</f>
        <v>11</v>
      </c>
      <c r="AB65" s="12" t="n">
        <f aca="false">IF(OR($A65="",AB$4=""),"",SUMPRODUCT(--(INDEX(Matrix!$C$5:$EV$304,0,$B65)&gt;0),--(INDEX(Matrix!$C$5:$EV$304,0,AB$3)&gt;0)))</f>
        <v>3</v>
      </c>
      <c r="AC65" s="12" t="n">
        <f aca="false">IF(OR($A65="",AC$4=""),"",SUMPRODUCT(--(INDEX(Matrix!$C$5:$EV$304,0,$B65)&gt;0),--(INDEX(Matrix!$C$5:$EV$304,0,AC$3)&gt;0)))</f>
        <v>2</v>
      </c>
      <c r="AD65" s="12" t="n">
        <f aca="false">IF(OR($A65="",AD$4=""),"",SUMPRODUCT(--(INDEX(Matrix!$C$5:$EV$304,0,$B65)&gt;0),--(INDEX(Matrix!$C$5:$EV$304,0,AD$3)&gt;0)))</f>
        <v>0</v>
      </c>
      <c r="AE65" s="12" t="n">
        <f aca="false">IF(OR($A65="",AE$4=""),"",SUMPRODUCT(--(INDEX(Matrix!$C$5:$EV$304,0,$B65)&gt;0),--(INDEX(Matrix!$C$5:$EV$304,0,AE$3)&gt;0)))</f>
        <v>9</v>
      </c>
      <c r="AF65" s="12" t="n">
        <f aca="false">IF(OR($A65="",AF$4=""),"",SUMPRODUCT(--(INDEX(Matrix!$C$5:$EV$304,0,$B65)&gt;0),--(INDEX(Matrix!$C$5:$EV$304,0,AF$3)&gt;0)))</f>
        <v>9</v>
      </c>
      <c r="AG65" s="12" t="n">
        <f aca="false">IF(OR($A65="",AG$4=""),"",SUMPRODUCT(--(INDEX(Matrix!$C$5:$EV$304,0,$B65)&gt;0),--(INDEX(Matrix!$C$5:$EV$304,0,AG$3)&gt;0)))</f>
        <v>9</v>
      </c>
      <c r="AH65" s="12" t="n">
        <f aca="false">IF(OR($A65="",AH$4=""),"",SUMPRODUCT(--(INDEX(Matrix!$C$5:$EV$304,0,$B65)&gt;0),--(INDEX(Matrix!$C$5:$EV$304,0,AH$3)&gt;0)))</f>
        <v>10</v>
      </c>
      <c r="AI65" s="12" t="n">
        <f aca="false">IF(OR($A65="",AI$4=""),"",SUMPRODUCT(--(INDEX(Matrix!$C$5:$EV$304,0,$B65)&gt;0),--(INDEX(Matrix!$C$5:$EV$304,0,AI$3)&gt;0)))</f>
        <v>8</v>
      </c>
      <c r="AJ65" s="12" t="n">
        <f aca="false">IF(OR($A65="",AJ$4=""),"",SUMPRODUCT(--(INDEX(Matrix!$C$5:$EV$304,0,$B65)&gt;0),--(INDEX(Matrix!$C$5:$EV$304,0,AJ$3)&gt;0)))</f>
        <v>8</v>
      </c>
      <c r="AK65" s="12" t="n">
        <f aca="false">IF(OR($A65="",AK$4=""),"",SUMPRODUCT(--(INDEX(Matrix!$C$5:$EV$304,0,$B65)&gt;0),--(INDEX(Matrix!$C$5:$EV$304,0,AK$3)&gt;0)))</f>
        <v>10</v>
      </c>
      <c r="AL65" s="12" t="n">
        <f aca="false">IF(OR($A65="",AL$4=""),"",SUMPRODUCT(--(INDEX(Matrix!$C$5:$EV$304,0,$B65)&gt;0),--(INDEX(Matrix!$C$5:$EV$304,0,AL$3)&gt;0)))</f>
        <v>10</v>
      </c>
      <c r="AM65" s="12" t="n">
        <f aca="false">IF(OR($A65="",AM$4=""),"",SUMPRODUCT(--(INDEX(Matrix!$C$5:$EV$304,0,$B65)&gt;0),--(INDEX(Matrix!$C$5:$EV$304,0,AM$3)&gt;0)))</f>
        <v>4</v>
      </c>
      <c r="AN65" s="12" t="n">
        <f aca="false">IF(OR($A65="",AN$4=""),"",SUMPRODUCT(--(INDEX(Matrix!$C$5:$EV$304,0,$B65)&gt;0),--(INDEX(Matrix!$C$5:$EV$304,0,AN$3)&gt;0)))</f>
        <v>4</v>
      </c>
      <c r="AO65" s="12" t="n">
        <f aca="false">IF(OR($A65="",AO$4=""),"",SUMPRODUCT(--(INDEX(Matrix!$C$5:$EV$304,0,$B65)&gt;0),--(INDEX(Matrix!$C$5:$EV$304,0,AO$3)&gt;0)))</f>
        <v>1</v>
      </c>
      <c r="AP65" s="12" t="n">
        <f aca="false">IF(OR($A65="",AP$4=""),"",SUMPRODUCT(--(INDEX(Matrix!$C$5:$EV$304,0,$B65)&gt;0),--(INDEX(Matrix!$C$5:$EV$304,0,AP$3)&gt;0)))</f>
        <v>1</v>
      </c>
      <c r="AQ65" s="12" t="n">
        <f aca="false">IF(OR($A65="",AQ$4=""),"",SUMPRODUCT(--(INDEX(Matrix!$C$5:$EV$304,0,$B65)&gt;0),--(INDEX(Matrix!$C$5:$EV$304,0,AQ$3)&gt;0)))</f>
        <v>1</v>
      </c>
      <c r="AR65" s="12" t="n">
        <f aca="false">IF(OR($A65="",AR$4=""),"",SUMPRODUCT(--(INDEX(Matrix!$C$5:$EV$304,0,$B65)&gt;0),--(INDEX(Matrix!$C$5:$EV$304,0,AR$3)&gt;0)))</f>
        <v>1</v>
      </c>
      <c r="AS65" s="12" t="n">
        <f aca="false">IF(OR($A65="",AS$4=""),"",SUMPRODUCT(--(INDEX(Matrix!$C$5:$EV$304,0,$B65)&gt;0),--(INDEX(Matrix!$C$5:$EV$304,0,AS$3)&gt;0)))</f>
        <v>1</v>
      </c>
      <c r="AT65" s="12" t="n">
        <f aca="false">IF(OR($A65="",AT$4=""),"",SUMPRODUCT(--(INDEX(Matrix!$C$5:$EV$304,0,$B65)&gt;0),--(INDEX(Matrix!$C$5:$EV$304,0,AT$3)&gt;0)))</f>
        <v>1</v>
      </c>
      <c r="AU65" s="12" t="n">
        <f aca="false">IF(OR($A65="",AU$4=""),"",SUMPRODUCT(--(INDEX(Matrix!$C$5:$EV$304,0,$B65)&gt;0),--(INDEX(Matrix!$C$5:$EV$304,0,AU$3)&gt;0)))</f>
        <v>0</v>
      </c>
      <c r="AV65" s="12" t="n">
        <f aca="false">IF(OR($A65="",AV$4=""),"",SUMPRODUCT(--(INDEX(Matrix!$C$5:$EV$304,0,$B65)&gt;0),--(INDEX(Matrix!$C$5:$EV$304,0,AV$3)&gt;0)))</f>
        <v>9</v>
      </c>
      <c r="AW65" s="12" t="n">
        <f aca="false">IF(OR($A65="",AW$4=""),"",SUMPRODUCT(--(INDEX(Matrix!$C$5:$EV$304,0,$B65)&gt;0),--(INDEX(Matrix!$C$5:$EV$304,0,AW$3)&gt;0)))</f>
        <v>10</v>
      </c>
      <c r="AX65" s="12" t="n">
        <f aca="false">IF(OR($A65="",AX$4=""),"",SUMPRODUCT(--(INDEX(Matrix!$C$5:$EV$304,0,$B65)&gt;0),--(INDEX(Matrix!$C$5:$EV$304,0,AX$3)&gt;0)))</f>
        <v>9</v>
      </c>
      <c r="AY65" s="12" t="n">
        <f aca="false">IF(OR($A65="",AY$4=""),"",SUMPRODUCT(--(INDEX(Matrix!$C$5:$EV$304,0,$B65)&gt;0),--(INDEX(Matrix!$C$5:$EV$304,0,AY$3)&gt;0)))</f>
        <v>9</v>
      </c>
      <c r="AZ65" s="12" t="n">
        <f aca="false">IF(OR($A65="",AZ$4=""),"",SUMPRODUCT(--(INDEX(Matrix!$C$5:$EV$304,0,$B65)&gt;0),--(INDEX(Matrix!$C$5:$EV$304,0,AZ$3)&gt;0)))</f>
        <v>11</v>
      </c>
      <c r="BA65" s="12" t="n">
        <f aca="false">IF(OR($A65="",BA$4=""),"",SUMPRODUCT(--(INDEX(Matrix!$C$5:$EV$304,0,$B65)&gt;0),--(INDEX(Matrix!$C$5:$EV$304,0,BA$3)&gt;0)))</f>
        <v>11</v>
      </c>
      <c r="BB65" s="12" t="n">
        <f aca="false">IF(OR($A65="",BB$4=""),"",SUMPRODUCT(--(INDEX(Matrix!$C$5:$EV$304,0,$B65)&gt;0),--(INDEX(Matrix!$C$5:$EV$304,0,BB$3)&gt;0)))</f>
        <v>13</v>
      </c>
      <c r="BC65" s="12" t="n">
        <f aca="false">IF(OR($A65="",BC$4=""),"",SUMPRODUCT(--(INDEX(Matrix!$C$5:$EV$304,0,$B65)&gt;0),--(INDEX(Matrix!$C$5:$EV$304,0,BC$3)&gt;0)))</f>
        <v>12</v>
      </c>
      <c r="BD65" s="12" t="n">
        <f aca="false">IF(OR($A65="",BD$4=""),"",SUMPRODUCT(--(INDEX(Matrix!$C$5:$EV$304,0,$B65)&gt;0),--(INDEX(Matrix!$C$5:$EV$304,0,BD$3)&gt;0)))</f>
        <v>12</v>
      </c>
      <c r="BE65" s="12" t="n">
        <f aca="false">IF(OR($A65="",BE$4=""),"",SUMPRODUCT(--(INDEX(Matrix!$C$5:$EV$304,0,$B65)&gt;0),--(INDEX(Matrix!$C$5:$EV$304,0,BE$3)&gt;0)))</f>
        <v>13</v>
      </c>
      <c r="BF65" s="12" t="n">
        <f aca="false">IF(OR($A65="",BF$4=""),"",SUMPRODUCT(--(INDEX(Matrix!$C$5:$EV$304,0,$B65)&gt;0),--(INDEX(Matrix!$C$5:$EV$304,0,BF$3)&gt;0)))</f>
        <v>12</v>
      </c>
      <c r="BG65" s="12" t="n">
        <f aca="false">IF(OR($A65="",BG$4=""),"",SUMPRODUCT(--(INDEX(Matrix!$C$5:$EV$304,0,$B65)&gt;0),--(INDEX(Matrix!$C$5:$EV$304,0,BG$3)&gt;0)))</f>
        <v>12</v>
      </c>
      <c r="BH65" s="12" t="n">
        <f aca="false">IF(OR($A65="",BH$4=""),"",SUMPRODUCT(--(INDEX(Matrix!$C$5:$EV$304,0,$B65)&gt;0),--(INDEX(Matrix!$C$5:$EV$304,0,BH$3)&gt;0)))</f>
        <v>11</v>
      </c>
      <c r="BI65" s="12" t="n">
        <f aca="false">IF(OR($A65="",BI$4=""),"",SUMPRODUCT(--(INDEX(Matrix!$C$5:$EV$304,0,$B65)&gt;0),--(INDEX(Matrix!$C$5:$EV$304,0,BI$3)&gt;0)))</f>
        <v>11</v>
      </c>
      <c r="BJ65" s="12" t="n">
        <f aca="false">IF(OR($A65="",BJ$4=""),"",SUMPRODUCT(--(INDEX(Matrix!$C$5:$EV$304,0,$B65)&gt;0),--(INDEX(Matrix!$C$5:$EV$304,0,BJ$3)&gt;0)))</f>
        <v>0</v>
      </c>
      <c r="BK65" s="12" t="n">
        <f aca="false">IF(OR($A65="",BK$4=""),"",SUMPRODUCT(--(INDEX(Matrix!$C$5:$EV$304,0,$B65)&gt;0),--(INDEX(Matrix!$C$5:$EV$304,0,BK$3)&gt;0)))</f>
        <v>16</v>
      </c>
      <c r="BL65" s="12" t="n">
        <f aca="false">IF(OR($A65="",BL$4=""),"",SUMPRODUCT(--(INDEX(Matrix!$C$5:$EV$304,0,$B65)&gt;0),--(INDEX(Matrix!$C$5:$EV$304,0,BL$3)&gt;0)))</f>
        <v>15</v>
      </c>
      <c r="BM65" s="12" t="n">
        <f aca="false">IF(OR($A65="",BM$4=""),"",SUMPRODUCT(--(INDEX(Matrix!$C$5:$EV$304,0,$B65)&gt;0),--(INDEX(Matrix!$C$5:$EV$304,0,BM$3)&gt;0)))</f>
        <v>15</v>
      </c>
      <c r="BN65" s="12" t="n">
        <f aca="false">IF(OR($A65="",BN$4=""),"",SUMPRODUCT(--(INDEX(Matrix!$C$5:$EV$304,0,$B65)&gt;0),--(INDEX(Matrix!$C$5:$EV$304,0,BN$3)&gt;0)))</f>
        <v>10</v>
      </c>
      <c r="BO65" s="12" t="n">
        <f aca="false">IF(OR($A65="",BO$4=""),"",SUMPRODUCT(--(INDEX(Matrix!$C$5:$EV$304,0,$B65)&gt;0),--(INDEX(Matrix!$C$5:$EV$304,0,BO$3)&gt;0)))</f>
        <v>2</v>
      </c>
      <c r="BP65" s="12" t="n">
        <f aca="false">IF(OR($A65="",BP$4=""),"",SUMPRODUCT(--(INDEX(Matrix!$C$5:$EV$304,0,$B65)&gt;0),--(INDEX(Matrix!$C$5:$EV$304,0,BP$3)&gt;0)))</f>
        <v>0</v>
      </c>
      <c r="BQ65" s="12" t="n">
        <f aca="false">IF(OR($A65="",BQ$4=""),"",SUMPRODUCT(--(INDEX(Matrix!$C$5:$EV$304,0,$B65)&gt;0),--(INDEX(Matrix!$C$5:$EV$304,0,BQ$3)&gt;0)))</f>
        <v>0</v>
      </c>
      <c r="BR65" s="12" t="n">
        <f aca="false">IF(OR($A65="",BR$4=""),"",SUMPRODUCT(--(INDEX(Matrix!$C$5:$EV$304,0,$B65)&gt;0),--(INDEX(Matrix!$C$5:$EV$304,0,BR$3)&gt;0)))</f>
        <v>1</v>
      </c>
      <c r="BS65" s="12" t="n">
        <f aca="false">IF(OR($A65="",BS$4=""),"",SUMPRODUCT(--(INDEX(Matrix!$C$5:$EV$304,0,$B65)&gt;0),--(INDEX(Matrix!$C$5:$EV$304,0,BS$3)&gt;0)))</f>
        <v>1</v>
      </c>
      <c r="BT65" s="12" t="n">
        <f aca="false">IF(OR($A65="",BT$4=""),"",SUMPRODUCT(--(INDEX(Matrix!$C$5:$EV$304,0,$B65)&gt;0),--(INDEX(Matrix!$C$5:$EV$304,0,BT$3)&gt;0)))</f>
        <v>0</v>
      </c>
      <c r="BU65" s="12" t="n">
        <f aca="false">IF(OR($A65="",BU$4=""),"",SUMPRODUCT(--(INDEX(Matrix!$C$5:$EV$304,0,$B65)&gt;0),--(INDEX(Matrix!$C$5:$EV$304,0,BU$3)&gt;0)))</f>
        <v>2</v>
      </c>
      <c r="BV65" s="12" t="n">
        <f aca="false">IF(OR($A65="",BV$4=""),"",SUMPRODUCT(--(INDEX(Matrix!$C$5:$EV$304,0,$B65)&gt;0),--(INDEX(Matrix!$C$5:$EV$304,0,BV$3)&gt;0)))</f>
        <v>1</v>
      </c>
      <c r="BW65" s="12" t="n">
        <f aca="false">IF(OR($A65="",BW$4=""),"",SUMPRODUCT(--(INDEX(Matrix!$C$5:$EV$304,0,$B65)&gt;0),--(INDEX(Matrix!$C$5:$EV$304,0,BW$3)&gt;0)))</f>
        <v>2</v>
      </c>
      <c r="BX65" s="12" t="n">
        <f aca="false">IF(OR($A65="",BX$4=""),"",SUMPRODUCT(--(INDEX(Matrix!$C$5:$EV$304,0,$B65)&gt;0),--(INDEX(Matrix!$C$5:$EV$304,0,BX$3)&gt;0)))</f>
        <v>0</v>
      </c>
      <c r="BY65" s="12" t="n">
        <f aca="false">IF(OR($A65="",BY$4=""),"",SUMPRODUCT(--(INDEX(Matrix!$C$5:$EV$304,0,$B65)&gt;0),--(INDEX(Matrix!$C$5:$EV$304,0,BY$3)&gt;0)))</f>
        <v>2</v>
      </c>
      <c r="BZ65" s="12" t="n">
        <f aca="false">IF(OR($A65="",BZ$4=""),"",SUMPRODUCT(--(INDEX(Matrix!$C$5:$EV$304,0,$B65)&gt;0),--(INDEX(Matrix!$C$5:$EV$304,0,BZ$3)&gt;0)))</f>
        <v>2</v>
      </c>
      <c r="CA65" s="12" t="n">
        <f aca="false">IF(OR($A65="",CA$4=""),"",SUMPRODUCT(--(INDEX(Matrix!$C$5:$EV$304,0,$B65)&gt;0),--(INDEX(Matrix!$C$5:$EV$304,0,CA$3)&gt;0)))</f>
        <v>2</v>
      </c>
      <c r="CB65" s="12" t="n">
        <f aca="false">IF(OR($A65="",CB$4=""),"",SUMPRODUCT(--(INDEX(Matrix!$C$5:$EV$304,0,$B65)&gt;0),--(INDEX(Matrix!$C$5:$EV$304,0,CB$3)&gt;0)))</f>
        <v>0</v>
      </c>
      <c r="CC65" s="12" t="n">
        <f aca="false">IF(OR($A65="",CC$4=""),"",SUMPRODUCT(--(INDEX(Matrix!$C$5:$EV$304,0,$B65)&gt;0),--(INDEX(Matrix!$C$5:$EV$304,0,CC$3)&gt;0)))</f>
        <v>0</v>
      </c>
      <c r="CD65" s="12" t="n">
        <f aca="false">IF(OR($A65="",CD$4=""),"",SUMPRODUCT(--(INDEX(Matrix!$C$5:$EV$304,0,$B65)&gt;0),--(INDEX(Matrix!$C$5:$EV$304,0,CD$3)&gt;0)))</f>
        <v>8</v>
      </c>
      <c r="CE65" s="12" t="n">
        <f aca="false">IF(OR($A65="",CE$4=""),"",SUMPRODUCT(--(INDEX(Matrix!$C$5:$EV$304,0,$B65)&gt;0),--(INDEX(Matrix!$C$5:$EV$304,0,CE$3)&gt;0)))</f>
        <v>8</v>
      </c>
      <c r="CF65" s="12" t="n">
        <f aca="false">IF(OR($A65="",CF$4=""),"",SUMPRODUCT(--(INDEX(Matrix!$C$5:$EV$304,0,$B65)&gt;0),--(INDEX(Matrix!$C$5:$EV$304,0,CF$3)&gt;0)))</f>
        <v>2</v>
      </c>
      <c r="CG65" s="12" t="n">
        <f aca="false">IF(OR($A65="",CG$4=""),"",SUMPRODUCT(--(INDEX(Matrix!$C$5:$EV$304,0,$B65)&gt;0),--(INDEX(Matrix!$C$5:$EV$304,0,CG$3)&gt;0)))</f>
        <v>8</v>
      </c>
      <c r="CH65" s="12" t="n">
        <f aca="false">IF(OR($A65="",CH$4=""),"",SUMPRODUCT(--(INDEX(Matrix!$C$5:$EV$304,0,$B65)&gt;0),--(INDEX(Matrix!$C$5:$EV$304,0,CH$3)&gt;0)))</f>
        <v>2</v>
      </c>
      <c r="CI65" s="12" t="n">
        <f aca="false">IF(OR($A65="",CI$4=""),"",SUMPRODUCT(--(INDEX(Matrix!$C$5:$EV$304,0,$B65)&gt;0),--(INDEX(Matrix!$C$5:$EV$304,0,CI$3)&gt;0)))</f>
        <v>11</v>
      </c>
      <c r="CJ65" s="12" t="n">
        <f aca="false">IF(OR($A65="",CJ$4=""),"",SUMPRODUCT(--(INDEX(Matrix!$C$5:$EV$304,0,$B65)&gt;0),--(INDEX(Matrix!$C$5:$EV$304,0,CJ$3)&gt;0)))</f>
        <v>4</v>
      </c>
      <c r="CK65" s="12" t="n">
        <f aca="false">IF(OR($A65="",CK$4=""),"",SUMPRODUCT(--(INDEX(Matrix!$C$5:$EV$304,0,$B65)&gt;0),--(INDEX(Matrix!$C$5:$EV$304,0,CK$3)&gt;0)))</f>
        <v>10</v>
      </c>
      <c r="CL65" s="12" t="n">
        <f aca="false">IF(OR($A65="",CL$4=""),"",SUMPRODUCT(--(INDEX(Matrix!$C$5:$EV$304,0,$B65)&gt;0),--(INDEX(Matrix!$C$5:$EV$304,0,CL$3)&gt;0)))</f>
        <v>5</v>
      </c>
      <c r="CM65" s="12" t="n">
        <f aca="false">IF(OR($A65="",CM$4=""),"",SUMPRODUCT(--(INDEX(Matrix!$C$5:$EV$304,0,$B65)&gt;0),--(INDEX(Matrix!$C$5:$EV$304,0,CM$3)&gt;0)))</f>
        <v>11</v>
      </c>
      <c r="CN65" s="12" t="n">
        <f aca="false">IF(OR($A65="",CN$4=""),"",SUMPRODUCT(--(INDEX(Matrix!$C$5:$EV$304,0,$B65)&gt;0),--(INDEX(Matrix!$C$5:$EV$304,0,CN$3)&gt;0)))</f>
        <v>9</v>
      </c>
      <c r="CO65" s="12" t="n">
        <f aca="false">IF(OR($A65="",CO$4=""),"",SUMPRODUCT(--(INDEX(Matrix!$C$5:$EV$304,0,$B65)&gt;0),--(INDEX(Matrix!$C$5:$EV$304,0,CO$3)&gt;0)))</f>
        <v>9</v>
      </c>
      <c r="CP65" s="12" t="n">
        <f aca="false">IF(OR($A65="",CP$4=""),"",SUMPRODUCT(--(INDEX(Matrix!$C$5:$EV$304,0,$B65)&gt;0),--(INDEX(Matrix!$C$5:$EV$304,0,CP$3)&gt;0)))</f>
        <v>8</v>
      </c>
      <c r="CQ65" s="12" t="n">
        <f aca="false">IF(OR($A65="",CQ$4=""),"",SUMPRODUCT(--(INDEX(Matrix!$C$5:$EV$304,0,$B65)&gt;0),--(INDEX(Matrix!$C$5:$EV$304,0,CQ$3)&gt;0)))</f>
        <v>8</v>
      </c>
      <c r="CR65" s="12" t="n">
        <f aca="false">IF(OR($A65="",CR$4=""),"",SUMPRODUCT(--(INDEX(Matrix!$C$5:$EV$304,0,$B65)&gt;0),--(INDEX(Matrix!$C$5:$EV$304,0,CR$3)&gt;0)))</f>
        <v>10</v>
      </c>
      <c r="CS65" s="12" t="n">
        <f aca="false">IF(OR($A65="",CS$4=""),"",SUMPRODUCT(--(INDEX(Matrix!$C$5:$EV$304,0,$B65)&gt;0),--(INDEX(Matrix!$C$5:$EV$304,0,CS$3)&gt;0)))</f>
        <v>11</v>
      </c>
      <c r="CT65" s="12" t="n">
        <f aca="false">IF(OR($A65="",CT$4=""),"",SUMPRODUCT(--(INDEX(Matrix!$C$5:$EV$304,0,$B65)&gt;0),--(INDEX(Matrix!$C$5:$EV$304,0,CT$3)&gt;0)))</f>
        <v>11</v>
      </c>
      <c r="CU65" s="12" t="n">
        <f aca="false">IF(OR($A65="",CU$4=""),"",SUMPRODUCT(--(INDEX(Matrix!$C$5:$EV$304,0,$B65)&gt;0),--(INDEX(Matrix!$C$5:$EV$304,0,CU$3)&gt;0)))</f>
        <v>9</v>
      </c>
      <c r="CV65" s="12" t="n">
        <f aca="false">IF(OR($A65="",CV$4=""),"",SUMPRODUCT(--(INDEX(Matrix!$C$5:$EV$304,0,$B65)&gt;0),--(INDEX(Matrix!$C$5:$EV$304,0,CV$3)&gt;0)))</f>
        <v>11</v>
      </c>
      <c r="CW65" s="12" t="n">
        <f aca="false">IF(OR($A65="",CW$4=""),"",SUMPRODUCT(--(INDEX(Matrix!$C$5:$EV$304,0,$B65)&gt;0),--(INDEX(Matrix!$C$5:$EV$304,0,CW$3)&gt;0)))</f>
        <v>7</v>
      </c>
      <c r="CX65" s="12" t="n">
        <f aca="false">IF(OR($A65="",CX$4=""),"",SUMPRODUCT(--(INDEX(Matrix!$C$5:$EV$304,0,$B65)&gt;0),--(INDEX(Matrix!$C$5:$EV$304,0,CX$3)&gt;0)))</f>
        <v>9</v>
      </c>
      <c r="CY65" s="12" t="n">
        <f aca="false">IF(OR($A65="",CY$4=""),"",SUMPRODUCT(--(INDEX(Matrix!$C$5:$EV$304,0,$B65)&gt;0),--(INDEX(Matrix!$C$5:$EV$304,0,CY$3)&gt;0)))</f>
        <v>9</v>
      </c>
      <c r="CZ65" s="12" t="n">
        <f aca="false">IF(OR($A65="",CZ$4=""),"",SUMPRODUCT(--(INDEX(Matrix!$C$5:$EV$304,0,$B65)&gt;0),--(INDEX(Matrix!$C$5:$EV$304,0,CZ$3)&gt;0)))</f>
        <v>0</v>
      </c>
      <c r="DA65" s="12" t="n">
        <f aca="false">IF(OR($A65="",DA$4=""),"",SUMPRODUCT(--(INDEX(Matrix!$C$5:$EV$304,0,$B65)&gt;0),--(INDEX(Matrix!$C$5:$EV$304,0,DA$3)&gt;0)))</f>
        <v>10</v>
      </c>
      <c r="DB65" s="12" t="n">
        <f aca="false">IF(OR($A65="",DB$4=""),"",SUMPRODUCT(--(INDEX(Matrix!$C$5:$EV$304,0,$B65)&gt;0),--(INDEX(Matrix!$C$5:$EV$304,0,DB$3)&gt;0)))</f>
        <v>0</v>
      </c>
      <c r="DC65" s="12" t="n">
        <f aca="false">IF(OR($A65="",DC$4=""),"",SUMPRODUCT(--(INDEX(Matrix!$C$5:$EV$304,0,$B65)&gt;0),--(INDEX(Matrix!$C$5:$EV$304,0,DC$3)&gt;0)))</f>
        <v>0</v>
      </c>
      <c r="DD65" s="12" t="n">
        <f aca="false">IF(OR($A65="",DD$4=""),"",SUMPRODUCT(--(INDEX(Matrix!$C$5:$EV$304,0,$B65)&gt;0),--(INDEX(Matrix!$C$5:$EV$304,0,DD$3)&gt;0)))</f>
        <v>7</v>
      </c>
      <c r="DE65" s="12" t="str">
        <f aca="false">IF(OR($A65="",DE$4=""),"",SUMPRODUCT(--(INDEX(Matrix!$C$5:$EV$304,0,$B65)&gt;0),--(INDEX(Matrix!$C$5:$EV$304,0,DE$3)&gt;0)))</f>
        <v/>
      </c>
      <c r="DF65" s="12" t="str">
        <f aca="false">IF(OR($A65="",DF$4=""),"",SUMPRODUCT(--(INDEX(Matrix!$C$5:$EV$304,0,$B65)&gt;0),--(INDEX(Matrix!$C$5:$EV$304,0,DF$3)&gt;0)))</f>
        <v/>
      </c>
      <c r="DG65" s="12" t="str">
        <f aca="false">IF(OR($A65="",DG$4=""),"",SUMPRODUCT(--(INDEX(Matrix!$C$5:$EV$304,0,$B65)&gt;0),--(INDEX(Matrix!$C$5:$EV$304,0,DG$3)&gt;0)))</f>
        <v/>
      </c>
      <c r="DH65" s="12" t="str">
        <f aca="false">IF(OR($A65="",DH$4=""),"",SUMPRODUCT(--(INDEX(Matrix!$C$5:$EV$304,0,$B65)&gt;0),--(INDEX(Matrix!$C$5:$EV$304,0,DH$3)&gt;0)))</f>
        <v/>
      </c>
      <c r="DI65" s="12" t="str">
        <f aca="false">IF(OR($A65="",DI$4=""),"",SUMPRODUCT(--(INDEX(Matrix!$C$5:$EV$304,0,$B65)&gt;0),--(INDEX(Matrix!$C$5:$EV$304,0,DI$3)&gt;0)))</f>
        <v/>
      </c>
      <c r="DJ65" s="12" t="str">
        <f aca="false">IF(OR($A65="",DJ$4=""),"",SUMPRODUCT(--(INDEX(Matrix!$C$5:$EV$304,0,$B65)&gt;0),--(INDEX(Matrix!$C$5:$EV$304,0,DJ$3)&gt;0)))</f>
        <v/>
      </c>
      <c r="DK65" s="12" t="str">
        <f aca="false">IF(OR($A65="",DK$4=""),"",SUMPRODUCT(--(INDEX(Matrix!$C$5:$EV$304,0,$B65)&gt;0),--(INDEX(Matrix!$C$5:$EV$304,0,DK$3)&gt;0)))</f>
        <v/>
      </c>
      <c r="DL65" s="12" t="str">
        <f aca="false">IF(OR($A65="",DL$4=""),"",SUMPRODUCT(--(INDEX(Matrix!$C$5:$EV$304,0,$B65)&gt;0),--(INDEX(Matrix!$C$5:$EV$304,0,DL$3)&gt;0)))</f>
        <v/>
      </c>
      <c r="DM65" s="12" t="str">
        <f aca="false">IF(OR($A65="",DM$4=""),"",SUMPRODUCT(--(INDEX(Matrix!$C$5:$EV$304,0,$B65)&gt;0),--(INDEX(Matrix!$C$5:$EV$304,0,DM$3)&gt;0)))</f>
        <v/>
      </c>
      <c r="DN65" s="12" t="str">
        <f aca="false">IF(OR($A65="",DN$4=""),"",SUMPRODUCT(--(INDEX(Matrix!$C$5:$EV$304,0,$B65)&gt;0),--(INDEX(Matrix!$C$5:$EV$304,0,DN$3)&gt;0)))</f>
        <v/>
      </c>
      <c r="DO65" s="12" t="str">
        <f aca="false">IF(OR($A65="",DO$4=""),"",SUMPRODUCT(--(INDEX(Matrix!$C$5:$EV$304,0,$B65)&gt;0),--(INDEX(Matrix!$C$5:$EV$304,0,DO$3)&gt;0)))</f>
        <v/>
      </c>
      <c r="DP65" s="12" t="str">
        <f aca="false">IF(OR($A65="",DP$4=""),"",SUMPRODUCT(--(INDEX(Matrix!$C$5:$EV$304,0,$B65)&gt;0),--(INDEX(Matrix!$C$5:$EV$304,0,DP$3)&gt;0)))</f>
        <v/>
      </c>
      <c r="DQ65" s="12" t="str">
        <f aca="false">IF(OR($A65="",DQ$4=""),"",SUMPRODUCT(--(INDEX(Matrix!$C$5:$EV$304,0,$B65)&gt;0),--(INDEX(Matrix!$C$5:$EV$304,0,DQ$3)&gt;0)))</f>
        <v/>
      </c>
      <c r="DR65" s="12" t="str">
        <f aca="false">IF(OR($A65="",DR$4=""),"",SUMPRODUCT(--(INDEX(Matrix!$C$5:$EV$304,0,$B65)&gt;0),--(INDEX(Matrix!$C$5:$EV$304,0,DR$3)&gt;0)))</f>
        <v/>
      </c>
      <c r="DS65" s="12" t="str">
        <f aca="false">IF(OR($A65="",DS$4=""),"",SUMPRODUCT(--(INDEX(Matrix!$C$5:$EV$304,0,$B65)&gt;0),--(INDEX(Matrix!$C$5:$EV$304,0,DS$3)&gt;0)))</f>
        <v/>
      </c>
      <c r="DT65" s="12" t="str">
        <f aca="false">IF(OR($A65="",DT$4=""),"",SUMPRODUCT(--(INDEX(Matrix!$C$5:$EV$304,0,$B65)&gt;0),--(INDEX(Matrix!$C$5:$EV$304,0,DT$3)&gt;0)))</f>
        <v/>
      </c>
      <c r="DU65" s="12" t="str">
        <f aca="false">IF(OR($A65="",DU$4=""),"",SUMPRODUCT(--(INDEX(Matrix!$C$5:$EV$304,0,$B65)&gt;0),--(INDEX(Matrix!$C$5:$EV$304,0,DU$3)&gt;0)))</f>
        <v/>
      </c>
      <c r="DV65" s="12" t="str">
        <f aca="false">IF(OR($A65="",DV$4=""),"",SUMPRODUCT(--(INDEX(Matrix!$C$5:$EV$304,0,$B65)&gt;0),--(INDEX(Matrix!$C$5:$EV$304,0,DV$3)&gt;0)))</f>
        <v/>
      </c>
      <c r="DW65" s="12" t="str">
        <f aca="false">IF(OR($A65="",DW$4=""),"",SUMPRODUCT(--(INDEX(Matrix!$C$5:$EV$304,0,$B65)&gt;0),--(INDEX(Matrix!$C$5:$EV$304,0,DW$3)&gt;0)))</f>
        <v/>
      </c>
      <c r="DX65" s="12" t="str">
        <f aca="false">IF(OR($A65="",DX$4=""),"",SUMPRODUCT(--(INDEX(Matrix!$C$5:$EV$304,0,$B65)&gt;0),--(INDEX(Matrix!$C$5:$EV$304,0,DX$3)&gt;0)))</f>
        <v/>
      </c>
      <c r="DY65" s="12" t="str">
        <f aca="false">IF(OR($A65="",DY$4=""),"",SUMPRODUCT(--(INDEX(Matrix!$C$5:$EV$304,0,$B65)&gt;0),--(INDEX(Matrix!$C$5:$EV$304,0,DY$3)&gt;0)))</f>
        <v/>
      </c>
      <c r="DZ65" s="12" t="str">
        <f aca="false">IF(OR($A65="",DZ$4=""),"",SUMPRODUCT(--(INDEX(Matrix!$C$5:$EV$304,0,$B65)&gt;0),--(INDEX(Matrix!$C$5:$EV$304,0,DZ$3)&gt;0)))</f>
        <v/>
      </c>
      <c r="EA65" s="12" t="str">
        <f aca="false">IF(OR($A65="",EA$4=""),"",SUMPRODUCT(--(INDEX(Matrix!$C$5:$EV$304,0,$B65)&gt;0),--(INDEX(Matrix!$C$5:$EV$304,0,EA$3)&gt;0)))</f>
        <v/>
      </c>
      <c r="EB65" s="12" t="str">
        <f aca="false">IF(OR($A65="",EB$4=""),"",SUMPRODUCT(--(INDEX(Matrix!$C$5:$EV$304,0,$B65)&gt;0),--(INDEX(Matrix!$C$5:$EV$304,0,EB$3)&gt;0)))</f>
        <v/>
      </c>
      <c r="EC65" s="12" t="str">
        <f aca="false">IF(OR($A65="",EC$4=""),"",SUMPRODUCT(--(INDEX(Matrix!$C$5:$EV$304,0,$B65)&gt;0),--(INDEX(Matrix!$C$5:$EV$304,0,EC$3)&gt;0)))</f>
        <v/>
      </c>
      <c r="ED65" s="12" t="str">
        <f aca="false">IF(OR($A65="",ED$4=""),"",SUMPRODUCT(--(INDEX(Matrix!$C$5:$EV$304,0,$B65)&gt;0),--(INDEX(Matrix!$C$5:$EV$304,0,ED$3)&gt;0)))</f>
        <v/>
      </c>
      <c r="EE65" s="12" t="str">
        <f aca="false">IF(OR($A65="",EE$4=""),"",SUMPRODUCT(--(INDEX(Matrix!$C$5:$EV$304,0,$B65)&gt;0),--(INDEX(Matrix!$C$5:$EV$304,0,EE$3)&gt;0)))</f>
        <v/>
      </c>
      <c r="EF65" s="12" t="str">
        <f aca="false">IF(OR($A65="",EF$4=""),"",SUMPRODUCT(--(INDEX(Matrix!$C$5:$EV$304,0,$B65)&gt;0),--(INDEX(Matrix!$C$5:$EV$304,0,EF$3)&gt;0)))</f>
        <v/>
      </c>
      <c r="EG65" s="12" t="str">
        <f aca="false">IF(OR($A65="",EG$4=""),"",SUMPRODUCT(--(INDEX(Matrix!$C$5:$EV$304,0,$B65)&gt;0),--(INDEX(Matrix!$C$5:$EV$304,0,EG$3)&gt;0)))</f>
        <v/>
      </c>
      <c r="EH65" s="12" t="str">
        <f aca="false">IF(OR($A65="",EH$4=""),"",SUMPRODUCT(--(INDEX(Matrix!$C$5:$EV$304,0,$B65)&gt;0),--(INDEX(Matrix!$C$5:$EV$304,0,EH$3)&gt;0)))</f>
        <v/>
      </c>
      <c r="EI65" s="12" t="str">
        <f aca="false">IF(OR($A65="",EI$4=""),"",SUMPRODUCT(--(INDEX(Matrix!$C$5:$EV$304,0,$B65)&gt;0),--(INDEX(Matrix!$C$5:$EV$304,0,EI$3)&gt;0)))</f>
        <v/>
      </c>
      <c r="EJ65" s="12" t="str">
        <f aca="false">IF(OR($A65="",EJ$4=""),"",SUMPRODUCT(--(INDEX(Matrix!$C$5:$EV$304,0,$B65)&gt;0),--(INDEX(Matrix!$C$5:$EV$304,0,EJ$3)&gt;0)))</f>
        <v/>
      </c>
      <c r="EK65" s="12" t="str">
        <f aca="false">IF(OR($A65="",EK$4=""),"",SUMPRODUCT(--(INDEX(Matrix!$C$5:$EV$304,0,$B65)&gt;0),--(INDEX(Matrix!$C$5:$EV$304,0,EK$3)&gt;0)))</f>
        <v/>
      </c>
      <c r="EL65" s="12" t="str">
        <f aca="false">IF(OR($A65="",EL$4=""),"",SUMPRODUCT(--(INDEX(Matrix!$C$5:$EV$304,0,$B65)&gt;0),--(INDEX(Matrix!$C$5:$EV$304,0,EL$3)&gt;0)))</f>
        <v/>
      </c>
      <c r="EM65" s="12" t="str">
        <f aca="false">IF(OR($A65="",EM$4=""),"",SUMPRODUCT(--(INDEX(Matrix!$C$5:$EV$304,0,$B65)&gt;0),--(INDEX(Matrix!$C$5:$EV$304,0,EM$3)&gt;0)))</f>
        <v/>
      </c>
      <c r="EN65" s="12" t="str">
        <f aca="false">IF(OR($A65="",EN$4=""),"",SUMPRODUCT(--(INDEX(Matrix!$C$5:$EV$304,0,$B65)&gt;0),--(INDEX(Matrix!$C$5:$EV$304,0,EN$3)&gt;0)))</f>
        <v/>
      </c>
      <c r="EO65" s="12" t="str">
        <f aca="false">IF(OR($A65="",EO$4=""),"",SUMPRODUCT(--(INDEX(Matrix!$C$5:$EV$304,0,$B65)&gt;0),--(INDEX(Matrix!$C$5:$EV$304,0,EO$3)&gt;0)))</f>
        <v/>
      </c>
      <c r="EP65" s="12" t="str">
        <f aca="false">IF(OR($A65="",EP$4=""),"",SUMPRODUCT(--(INDEX(Matrix!$C$5:$EV$304,0,$B65)&gt;0),--(INDEX(Matrix!$C$5:$EV$304,0,EP$3)&gt;0)))</f>
        <v/>
      </c>
      <c r="EQ65" s="12" t="str">
        <f aca="false">IF(OR($A65="",EQ$4=""),"",SUMPRODUCT(--(INDEX(Matrix!$C$5:$EV$304,0,$B65)&gt;0),--(INDEX(Matrix!$C$5:$EV$304,0,EQ$3)&gt;0)))</f>
        <v/>
      </c>
      <c r="ER65" s="12" t="str">
        <f aca="false">IF(OR($A65="",ER$4=""),"",SUMPRODUCT(--(INDEX(Matrix!$C$5:$EV$304,0,$B65)&gt;0),--(INDEX(Matrix!$C$5:$EV$304,0,ER$3)&gt;0)))</f>
        <v/>
      </c>
      <c r="ES65" s="12" t="str">
        <f aca="false">IF(OR($A65="",ES$4=""),"",SUMPRODUCT(--(INDEX(Matrix!$C$5:$EV$304,0,$B65)&gt;0),--(INDEX(Matrix!$C$5:$EV$304,0,ES$3)&gt;0)))</f>
        <v/>
      </c>
      <c r="ET65" s="12" t="str">
        <f aca="false">IF(OR($A65="",ET$4=""),"",SUMPRODUCT(--(INDEX(Matrix!$C$5:$EV$304,0,$B65)&gt;0),--(INDEX(Matrix!$C$5:$EV$304,0,ET$3)&gt;0)))</f>
        <v/>
      </c>
      <c r="EU65" s="12" t="str">
        <f aca="false">IF(OR($A65="",EU$4=""),"",SUMPRODUCT(--(INDEX(Matrix!$C$5:$EV$304,0,$B65)&gt;0),--(INDEX(Matrix!$C$5:$EV$304,0,EU$3)&gt;0)))</f>
        <v/>
      </c>
      <c r="EV65" s="12" t="str">
        <f aca="false">IF(OR($A65="",EV$4=""),"",SUMPRODUCT(--(INDEX(Matrix!$C$5:$EV$304,0,$B65)&gt;0),--(INDEX(Matrix!$C$5:$EV$304,0,EV$3)&gt;0)))</f>
        <v/>
      </c>
    </row>
    <row r="66" customFormat="false" ht="15" hidden="false" customHeight="false" outlineLevel="0" collapsed="false">
      <c r="A66" s="6" t="str">
        <f aca="false">IF(INDEX(Products!$A$2:$A$151,$B66)="","",INDEX(Products!$A$2:$A$151,$B66))</f>
        <v>Emet-Duo 12.5/500</v>
      </c>
      <c r="B66" s="23" t="n">
        <v>62</v>
      </c>
      <c r="C66" s="12" t="n">
        <f aca="false">IF(OR($A66="",C$4=""),"",SUMPRODUCT(--(INDEX(Matrix!$C$5:$EV$304,0,$B66)&gt;0),--(INDEX(Matrix!$C$5:$EV$304,0,C$3)&gt;0)))</f>
        <v>8</v>
      </c>
      <c r="D66" s="12" t="n">
        <f aca="false">IF(OR($A66="",D$4=""),"",SUMPRODUCT(--(INDEX(Matrix!$C$5:$EV$304,0,$B66)&gt;0),--(INDEX(Matrix!$C$5:$EV$304,0,D$3)&gt;0)))</f>
        <v>8</v>
      </c>
      <c r="E66" s="12" t="n">
        <f aca="false">IF(OR($A66="",E$4=""),"",SUMPRODUCT(--(INDEX(Matrix!$C$5:$EV$304,0,$B66)&gt;0),--(INDEX(Matrix!$C$5:$EV$304,0,E$3)&gt;0)))</f>
        <v>8</v>
      </c>
      <c r="F66" s="12" t="n">
        <f aca="false">IF(OR($A66="",F$4=""),"",SUMPRODUCT(--(INDEX(Matrix!$C$5:$EV$304,0,$B66)&gt;0),--(INDEX(Matrix!$C$5:$EV$304,0,F$3)&gt;0)))</f>
        <v>10</v>
      </c>
      <c r="G66" s="12" t="n">
        <f aca="false">IF(OR($A66="",G$4=""),"",SUMPRODUCT(--(INDEX(Matrix!$C$5:$EV$304,0,$B66)&gt;0),--(INDEX(Matrix!$C$5:$EV$304,0,G$3)&gt;0)))</f>
        <v>10</v>
      </c>
      <c r="H66" s="12" t="n">
        <f aca="false">IF(OR($A66="",H$4=""),"",SUMPRODUCT(--(INDEX(Matrix!$C$5:$EV$304,0,$B66)&gt;0),--(INDEX(Matrix!$C$5:$EV$304,0,H$3)&gt;0)))</f>
        <v>10</v>
      </c>
      <c r="I66" s="12" t="n">
        <f aca="false">IF(OR($A66="",I$4=""),"",SUMPRODUCT(--(INDEX(Matrix!$C$5:$EV$304,0,$B66)&gt;0),--(INDEX(Matrix!$C$5:$EV$304,0,I$3)&gt;0)))</f>
        <v>8</v>
      </c>
      <c r="J66" s="12" t="n">
        <f aca="false">IF(OR($A66="",J$4=""),"",SUMPRODUCT(--(INDEX(Matrix!$C$5:$EV$304,0,$B66)&gt;0),--(INDEX(Matrix!$C$5:$EV$304,0,J$3)&gt;0)))</f>
        <v>8</v>
      </c>
      <c r="K66" s="12" t="n">
        <f aca="false">IF(OR($A66="",K$4=""),"",SUMPRODUCT(--(INDEX(Matrix!$C$5:$EV$304,0,$B66)&gt;0),--(INDEX(Matrix!$C$5:$EV$304,0,K$3)&gt;0)))</f>
        <v>8</v>
      </c>
      <c r="L66" s="12" t="n">
        <f aca="false">IF(OR($A66="",L$4=""),"",SUMPRODUCT(--(INDEX(Matrix!$C$5:$EV$304,0,$B66)&gt;0),--(INDEX(Matrix!$C$5:$EV$304,0,L$3)&gt;0)))</f>
        <v>8</v>
      </c>
      <c r="M66" s="12" t="n">
        <f aca="false">IF(OR($A66="",M$4=""),"",SUMPRODUCT(--(INDEX(Matrix!$C$5:$EV$304,0,$B66)&gt;0),--(INDEX(Matrix!$C$5:$EV$304,0,M$3)&gt;0)))</f>
        <v>8</v>
      </c>
      <c r="N66" s="12" t="n">
        <f aca="false">IF(OR($A66="",N$4=""),"",SUMPRODUCT(--(INDEX(Matrix!$C$5:$EV$304,0,$B66)&gt;0),--(INDEX(Matrix!$C$5:$EV$304,0,N$3)&gt;0)))</f>
        <v>8</v>
      </c>
      <c r="O66" s="12" t="n">
        <f aca="false">IF(OR($A66="",O$4=""),"",SUMPRODUCT(--(INDEX(Matrix!$C$5:$EV$304,0,$B66)&gt;0),--(INDEX(Matrix!$C$5:$EV$304,0,O$3)&gt;0)))</f>
        <v>9</v>
      </c>
      <c r="P66" s="12" t="n">
        <f aca="false">IF(OR($A66="",P$4=""),"",SUMPRODUCT(--(INDEX(Matrix!$C$5:$EV$304,0,$B66)&gt;0),--(INDEX(Matrix!$C$5:$EV$304,0,P$3)&gt;0)))</f>
        <v>8</v>
      </c>
      <c r="Q66" s="12" t="n">
        <f aca="false">IF(OR($A66="",Q$4=""),"",SUMPRODUCT(--(INDEX(Matrix!$C$5:$EV$304,0,$B66)&gt;0),--(INDEX(Matrix!$C$5:$EV$304,0,Q$3)&gt;0)))</f>
        <v>9</v>
      </c>
      <c r="R66" s="12" t="n">
        <f aca="false">IF(OR($A66="",R$4=""),"",SUMPRODUCT(--(INDEX(Matrix!$C$5:$EV$304,0,$B66)&gt;0),--(INDEX(Matrix!$C$5:$EV$304,0,R$3)&gt;0)))</f>
        <v>9</v>
      </c>
      <c r="S66" s="12" t="n">
        <f aca="false">IF(OR($A66="",S$4=""),"",SUMPRODUCT(--(INDEX(Matrix!$C$5:$EV$304,0,$B66)&gt;0),--(INDEX(Matrix!$C$5:$EV$304,0,S$3)&gt;0)))</f>
        <v>9</v>
      </c>
      <c r="T66" s="12" t="n">
        <f aca="false">IF(OR($A66="",T$4=""),"",SUMPRODUCT(--(INDEX(Matrix!$C$5:$EV$304,0,$B66)&gt;0),--(INDEX(Matrix!$C$5:$EV$304,0,T$3)&gt;0)))</f>
        <v>8</v>
      </c>
      <c r="U66" s="12" t="n">
        <f aca="false">IF(OR($A66="",U$4=""),"",SUMPRODUCT(--(INDEX(Matrix!$C$5:$EV$304,0,$B66)&gt;0),--(INDEX(Matrix!$C$5:$EV$304,0,U$3)&gt;0)))</f>
        <v>0</v>
      </c>
      <c r="V66" s="12" t="n">
        <f aca="false">IF(OR($A66="",V$4=""),"",SUMPRODUCT(--(INDEX(Matrix!$C$5:$EV$304,0,$B66)&gt;0),--(INDEX(Matrix!$C$5:$EV$304,0,V$3)&gt;0)))</f>
        <v>0</v>
      </c>
      <c r="W66" s="12" t="n">
        <f aca="false">IF(OR($A66="",W$4=""),"",SUMPRODUCT(--(INDEX(Matrix!$C$5:$EV$304,0,$B66)&gt;0),--(INDEX(Matrix!$C$5:$EV$304,0,W$3)&gt;0)))</f>
        <v>7</v>
      </c>
      <c r="X66" s="12" t="n">
        <f aca="false">IF(OR($A66="",X$4=""),"",SUMPRODUCT(--(INDEX(Matrix!$C$5:$EV$304,0,$B66)&gt;0),--(INDEX(Matrix!$C$5:$EV$304,0,X$3)&gt;0)))</f>
        <v>8</v>
      </c>
      <c r="Y66" s="12" t="n">
        <f aca="false">IF(OR($A66="",Y$4=""),"",SUMPRODUCT(--(INDEX(Matrix!$C$5:$EV$304,0,$B66)&gt;0),--(INDEX(Matrix!$C$5:$EV$304,0,Y$3)&gt;0)))</f>
        <v>10</v>
      </c>
      <c r="Z66" s="12" t="n">
        <f aca="false">IF(OR($A66="",Z$4=""),"",SUMPRODUCT(--(INDEX(Matrix!$C$5:$EV$304,0,$B66)&gt;0),--(INDEX(Matrix!$C$5:$EV$304,0,Z$3)&gt;0)))</f>
        <v>9</v>
      </c>
      <c r="AA66" s="12" t="n">
        <f aca="false">IF(OR($A66="",AA$4=""),"",SUMPRODUCT(--(INDEX(Matrix!$C$5:$EV$304,0,$B66)&gt;0),--(INDEX(Matrix!$C$5:$EV$304,0,AA$3)&gt;0)))</f>
        <v>11</v>
      </c>
      <c r="AB66" s="12" t="n">
        <f aca="false">IF(OR($A66="",AB$4=""),"",SUMPRODUCT(--(INDEX(Matrix!$C$5:$EV$304,0,$B66)&gt;0),--(INDEX(Matrix!$C$5:$EV$304,0,AB$3)&gt;0)))</f>
        <v>3</v>
      </c>
      <c r="AC66" s="12" t="n">
        <f aca="false">IF(OR($A66="",AC$4=""),"",SUMPRODUCT(--(INDEX(Matrix!$C$5:$EV$304,0,$B66)&gt;0),--(INDEX(Matrix!$C$5:$EV$304,0,AC$3)&gt;0)))</f>
        <v>2</v>
      </c>
      <c r="AD66" s="12" t="n">
        <f aca="false">IF(OR($A66="",AD$4=""),"",SUMPRODUCT(--(INDEX(Matrix!$C$5:$EV$304,0,$B66)&gt;0),--(INDEX(Matrix!$C$5:$EV$304,0,AD$3)&gt;0)))</f>
        <v>0</v>
      </c>
      <c r="AE66" s="12" t="n">
        <f aca="false">IF(OR($A66="",AE$4=""),"",SUMPRODUCT(--(INDEX(Matrix!$C$5:$EV$304,0,$B66)&gt;0),--(INDEX(Matrix!$C$5:$EV$304,0,AE$3)&gt;0)))</f>
        <v>10</v>
      </c>
      <c r="AF66" s="12" t="n">
        <f aca="false">IF(OR($A66="",AF$4=""),"",SUMPRODUCT(--(INDEX(Matrix!$C$5:$EV$304,0,$B66)&gt;0),--(INDEX(Matrix!$C$5:$EV$304,0,AF$3)&gt;0)))</f>
        <v>10</v>
      </c>
      <c r="AG66" s="12" t="n">
        <f aca="false">IF(OR($A66="",AG$4=""),"",SUMPRODUCT(--(INDEX(Matrix!$C$5:$EV$304,0,$B66)&gt;0),--(INDEX(Matrix!$C$5:$EV$304,0,AG$3)&gt;0)))</f>
        <v>10</v>
      </c>
      <c r="AH66" s="12" t="n">
        <f aca="false">IF(OR($A66="",AH$4=""),"",SUMPRODUCT(--(INDEX(Matrix!$C$5:$EV$304,0,$B66)&gt;0),--(INDEX(Matrix!$C$5:$EV$304,0,AH$3)&gt;0)))</f>
        <v>11</v>
      </c>
      <c r="AI66" s="12" t="n">
        <f aca="false">IF(OR($A66="",AI$4=""),"",SUMPRODUCT(--(INDEX(Matrix!$C$5:$EV$304,0,$B66)&gt;0),--(INDEX(Matrix!$C$5:$EV$304,0,AI$3)&gt;0)))</f>
        <v>8</v>
      </c>
      <c r="AJ66" s="12" t="n">
        <f aca="false">IF(OR($A66="",AJ$4=""),"",SUMPRODUCT(--(INDEX(Matrix!$C$5:$EV$304,0,$B66)&gt;0),--(INDEX(Matrix!$C$5:$EV$304,0,AJ$3)&gt;0)))</f>
        <v>8</v>
      </c>
      <c r="AK66" s="12" t="n">
        <f aca="false">IF(OR($A66="",AK$4=""),"",SUMPRODUCT(--(INDEX(Matrix!$C$5:$EV$304,0,$B66)&gt;0),--(INDEX(Matrix!$C$5:$EV$304,0,AK$3)&gt;0)))</f>
        <v>9</v>
      </c>
      <c r="AL66" s="12" t="n">
        <f aca="false">IF(OR($A66="",AL$4=""),"",SUMPRODUCT(--(INDEX(Matrix!$C$5:$EV$304,0,$B66)&gt;0),--(INDEX(Matrix!$C$5:$EV$304,0,AL$3)&gt;0)))</f>
        <v>9</v>
      </c>
      <c r="AM66" s="12" t="n">
        <f aca="false">IF(OR($A66="",AM$4=""),"",SUMPRODUCT(--(INDEX(Matrix!$C$5:$EV$304,0,$B66)&gt;0),--(INDEX(Matrix!$C$5:$EV$304,0,AM$3)&gt;0)))</f>
        <v>4</v>
      </c>
      <c r="AN66" s="12" t="n">
        <f aca="false">IF(OR($A66="",AN$4=""),"",SUMPRODUCT(--(INDEX(Matrix!$C$5:$EV$304,0,$B66)&gt;0),--(INDEX(Matrix!$C$5:$EV$304,0,AN$3)&gt;0)))</f>
        <v>4</v>
      </c>
      <c r="AO66" s="12" t="n">
        <f aca="false">IF(OR($A66="",AO$4=""),"",SUMPRODUCT(--(INDEX(Matrix!$C$5:$EV$304,0,$B66)&gt;0),--(INDEX(Matrix!$C$5:$EV$304,0,AO$3)&gt;0)))</f>
        <v>1</v>
      </c>
      <c r="AP66" s="12" t="n">
        <f aca="false">IF(OR($A66="",AP$4=""),"",SUMPRODUCT(--(INDEX(Matrix!$C$5:$EV$304,0,$B66)&gt;0),--(INDEX(Matrix!$C$5:$EV$304,0,AP$3)&gt;0)))</f>
        <v>1</v>
      </c>
      <c r="AQ66" s="12" t="n">
        <f aca="false">IF(OR($A66="",AQ$4=""),"",SUMPRODUCT(--(INDEX(Matrix!$C$5:$EV$304,0,$B66)&gt;0),--(INDEX(Matrix!$C$5:$EV$304,0,AQ$3)&gt;0)))</f>
        <v>1</v>
      </c>
      <c r="AR66" s="12" t="n">
        <f aca="false">IF(OR($A66="",AR$4=""),"",SUMPRODUCT(--(INDEX(Matrix!$C$5:$EV$304,0,$B66)&gt;0),--(INDEX(Matrix!$C$5:$EV$304,0,AR$3)&gt;0)))</f>
        <v>1</v>
      </c>
      <c r="AS66" s="12" t="n">
        <f aca="false">IF(OR($A66="",AS$4=""),"",SUMPRODUCT(--(INDEX(Matrix!$C$5:$EV$304,0,$B66)&gt;0),--(INDEX(Matrix!$C$5:$EV$304,0,AS$3)&gt;0)))</f>
        <v>1</v>
      </c>
      <c r="AT66" s="12" t="n">
        <f aca="false">IF(OR($A66="",AT$4=""),"",SUMPRODUCT(--(INDEX(Matrix!$C$5:$EV$304,0,$B66)&gt;0),--(INDEX(Matrix!$C$5:$EV$304,0,AT$3)&gt;0)))</f>
        <v>1</v>
      </c>
      <c r="AU66" s="12" t="n">
        <f aca="false">IF(OR($A66="",AU$4=""),"",SUMPRODUCT(--(INDEX(Matrix!$C$5:$EV$304,0,$B66)&gt;0),--(INDEX(Matrix!$C$5:$EV$304,0,AU$3)&gt;0)))</f>
        <v>0</v>
      </c>
      <c r="AV66" s="12" t="n">
        <f aca="false">IF(OR($A66="",AV$4=""),"",SUMPRODUCT(--(INDEX(Matrix!$C$5:$EV$304,0,$B66)&gt;0),--(INDEX(Matrix!$C$5:$EV$304,0,AV$3)&gt;0)))</f>
        <v>9</v>
      </c>
      <c r="AW66" s="12" t="n">
        <f aca="false">IF(OR($A66="",AW$4=""),"",SUMPRODUCT(--(INDEX(Matrix!$C$5:$EV$304,0,$B66)&gt;0),--(INDEX(Matrix!$C$5:$EV$304,0,AW$3)&gt;0)))</f>
        <v>9</v>
      </c>
      <c r="AX66" s="12" t="n">
        <f aca="false">IF(OR($A66="",AX$4=""),"",SUMPRODUCT(--(INDEX(Matrix!$C$5:$EV$304,0,$B66)&gt;0),--(INDEX(Matrix!$C$5:$EV$304,0,AX$3)&gt;0)))</f>
        <v>9</v>
      </c>
      <c r="AY66" s="12" t="n">
        <f aca="false">IF(OR($A66="",AY$4=""),"",SUMPRODUCT(--(INDEX(Matrix!$C$5:$EV$304,0,$B66)&gt;0),--(INDEX(Matrix!$C$5:$EV$304,0,AY$3)&gt;0)))</f>
        <v>9</v>
      </c>
      <c r="AZ66" s="12" t="n">
        <f aca="false">IF(OR($A66="",AZ$4=""),"",SUMPRODUCT(--(INDEX(Matrix!$C$5:$EV$304,0,$B66)&gt;0),--(INDEX(Matrix!$C$5:$EV$304,0,AZ$3)&gt;0)))</f>
        <v>10</v>
      </c>
      <c r="BA66" s="12" t="n">
        <f aca="false">IF(OR($A66="",BA$4=""),"",SUMPRODUCT(--(INDEX(Matrix!$C$5:$EV$304,0,$B66)&gt;0),--(INDEX(Matrix!$C$5:$EV$304,0,BA$3)&gt;0)))</f>
        <v>10</v>
      </c>
      <c r="BB66" s="12" t="n">
        <f aca="false">IF(OR($A66="",BB$4=""),"",SUMPRODUCT(--(INDEX(Matrix!$C$5:$EV$304,0,$B66)&gt;0),--(INDEX(Matrix!$C$5:$EV$304,0,BB$3)&gt;0)))</f>
        <v>13</v>
      </c>
      <c r="BC66" s="12" t="n">
        <f aca="false">IF(OR($A66="",BC$4=""),"",SUMPRODUCT(--(INDEX(Matrix!$C$5:$EV$304,0,$B66)&gt;0),--(INDEX(Matrix!$C$5:$EV$304,0,BC$3)&gt;0)))</f>
        <v>13</v>
      </c>
      <c r="BD66" s="12" t="n">
        <f aca="false">IF(OR($A66="",BD$4=""),"",SUMPRODUCT(--(INDEX(Matrix!$C$5:$EV$304,0,$B66)&gt;0),--(INDEX(Matrix!$C$5:$EV$304,0,BD$3)&gt;0)))</f>
        <v>13</v>
      </c>
      <c r="BE66" s="12" t="n">
        <f aca="false">IF(OR($A66="",BE$4=""),"",SUMPRODUCT(--(INDEX(Matrix!$C$5:$EV$304,0,$B66)&gt;0),--(INDEX(Matrix!$C$5:$EV$304,0,BE$3)&gt;0)))</f>
        <v>12</v>
      </c>
      <c r="BF66" s="12" t="n">
        <f aca="false">IF(OR($A66="",BF$4=""),"",SUMPRODUCT(--(INDEX(Matrix!$C$5:$EV$304,0,$B66)&gt;0),--(INDEX(Matrix!$C$5:$EV$304,0,BF$3)&gt;0)))</f>
        <v>11</v>
      </c>
      <c r="BG66" s="12" t="n">
        <f aca="false">IF(OR($A66="",BG$4=""),"",SUMPRODUCT(--(INDEX(Matrix!$C$5:$EV$304,0,$B66)&gt;0),--(INDEX(Matrix!$C$5:$EV$304,0,BG$3)&gt;0)))</f>
        <v>12</v>
      </c>
      <c r="BH66" s="12" t="n">
        <f aca="false">IF(OR($A66="",BH$4=""),"",SUMPRODUCT(--(INDEX(Matrix!$C$5:$EV$304,0,$B66)&gt;0),--(INDEX(Matrix!$C$5:$EV$304,0,BH$3)&gt;0)))</f>
        <v>12</v>
      </c>
      <c r="BI66" s="12" t="n">
        <f aca="false">IF(OR($A66="",BI$4=""),"",SUMPRODUCT(--(INDEX(Matrix!$C$5:$EV$304,0,$B66)&gt;0),--(INDEX(Matrix!$C$5:$EV$304,0,BI$3)&gt;0)))</f>
        <v>12</v>
      </c>
      <c r="BJ66" s="12" t="n">
        <f aca="false">IF(OR($A66="",BJ$4=""),"",SUMPRODUCT(--(INDEX(Matrix!$C$5:$EV$304,0,$B66)&gt;0),--(INDEX(Matrix!$C$5:$EV$304,0,BJ$3)&gt;0)))</f>
        <v>0</v>
      </c>
      <c r="BK66" s="12" t="n">
        <f aca="false">IF(OR($A66="",BK$4=""),"",SUMPRODUCT(--(INDEX(Matrix!$C$5:$EV$304,0,$B66)&gt;0),--(INDEX(Matrix!$C$5:$EV$304,0,BK$3)&gt;0)))</f>
        <v>15</v>
      </c>
      <c r="BL66" s="12" t="n">
        <f aca="false">IF(OR($A66="",BL$4=""),"",SUMPRODUCT(--(INDEX(Matrix!$C$5:$EV$304,0,$B66)&gt;0),--(INDEX(Matrix!$C$5:$EV$304,0,BL$3)&gt;0)))</f>
        <v>17</v>
      </c>
      <c r="BM66" s="12" t="n">
        <f aca="false">IF(OR($A66="",BM$4=""),"",SUMPRODUCT(--(INDEX(Matrix!$C$5:$EV$304,0,$B66)&gt;0),--(INDEX(Matrix!$C$5:$EV$304,0,BM$3)&gt;0)))</f>
        <v>16</v>
      </c>
      <c r="BN66" s="12" t="n">
        <f aca="false">IF(OR($A66="",BN$4=""),"",SUMPRODUCT(--(INDEX(Matrix!$C$5:$EV$304,0,$B66)&gt;0),--(INDEX(Matrix!$C$5:$EV$304,0,BN$3)&gt;0)))</f>
        <v>10</v>
      </c>
      <c r="BO66" s="12" t="n">
        <f aca="false">IF(OR($A66="",BO$4=""),"",SUMPRODUCT(--(INDEX(Matrix!$C$5:$EV$304,0,$B66)&gt;0),--(INDEX(Matrix!$C$5:$EV$304,0,BO$3)&gt;0)))</f>
        <v>2</v>
      </c>
      <c r="BP66" s="12" t="n">
        <f aca="false">IF(OR($A66="",BP$4=""),"",SUMPRODUCT(--(INDEX(Matrix!$C$5:$EV$304,0,$B66)&gt;0),--(INDEX(Matrix!$C$5:$EV$304,0,BP$3)&gt;0)))</f>
        <v>0</v>
      </c>
      <c r="BQ66" s="12" t="n">
        <f aca="false">IF(OR($A66="",BQ$4=""),"",SUMPRODUCT(--(INDEX(Matrix!$C$5:$EV$304,0,$B66)&gt;0),--(INDEX(Matrix!$C$5:$EV$304,0,BQ$3)&gt;0)))</f>
        <v>0</v>
      </c>
      <c r="BR66" s="12" t="n">
        <f aca="false">IF(OR($A66="",BR$4=""),"",SUMPRODUCT(--(INDEX(Matrix!$C$5:$EV$304,0,$B66)&gt;0),--(INDEX(Matrix!$C$5:$EV$304,0,BR$3)&gt;0)))</f>
        <v>1</v>
      </c>
      <c r="BS66" s="12" t="n">
        <f aca="false">IF(OR($A66="",BS$4=""),"",SUMPRODUCT(--(INDEX(Matrix!$C$5:$EV$304,0,$B66)&gt;0),--(INDEX(Matrix!$C$5:$EV$304,0,BS$3)&gt;0)))</f>
        <v>1</v>
      </c>
      <c r="BT66" s="12" t="n">
        <f aca="false">IF(OR($A66="",BT$4=""),"",SUMPRODUCT(--(INDEX(Matrix!$C$5:$EV$304,0,$B66)&gt;0),--(INDEX(Matrix!$C$5:$EV$304,0,BT$3)&gt;0)))</f>
        <v>0</v>
      </c>
      <c r="BU66" s="12" t="n">
        <f aca="false">IF(OR($A66="",BU$4=""),"",SUMPRODUCT(--(INDEX(Matrix!$C$5:$EV$304,0,$B66)&gt;0),--(INDEX(Matrix!$C$5:$EV$304,0,BU$3)&gt;0)))</f>
        <v>2</v>
      </c>
      <c r="BV66" s="12" t="n">
        <f aca="false">IF(OR($A66="",BV$4=""),"",SUMPRODUCT(--(INDEX(Matrix!$C$5:$EV$304,0,$B66)&gt;0),--(INDEX(Matrix!$C$5:$EV$304,0,BV$3)&gt;0)))</f>
        <v>1</v>
      </c>
      <c r="BW66" s="12" t="n">
        <f aca="false">IF(OR($A66="",BW$4=""),"",SUMPRODUCT(--(INDEX(Matrix!$C$5:$EV$304,0,$B66)&gt;0),--(INDEX(Matrix!$C$5:$EV$304,0,BW$3)&gt;0)))</f>
        <v>1</v>
      </c>
      <c r="BX66" s="12" t="n">
        <f aca="false">IF(OR($A66="",BX$4=""),"",SUMPRODUCT(--(INDEX(Matrix!$C$5:$EV$304,0,$B66)&gt;0),--(INDEX(Matrix!$C$5:$EV$304,0,BX$3)&gt;0)))</f>
        <v>0</v>
      </c>
      <c r="BY66" s="12" t="n">
        <f aca="false">IF(OR($A66="",BY$4=""),"",SUMPRODUCT(--(INDEX(Matrix!$C$5:$EV$304,0,$B66)&gt;0),--(INDEX(Matrix!$C$5:$EV$304,0,BY$3)&gt;0)))</f>
        <v>2</v>
      </c>
      <c r="BZ66" s="12" t="n">
        <f aca="false">IF(OR($A66="",BZ$4=""),"",SUMPRODUCT(--(INDEX(Matrix!$C$5:$EV$304,0,$B66)&gt;0),--(INDEX(Matrix!$C$5:$EV$304,0,BZ$3)&gt;0)))</f>
        <v>2</v>
      </c>
      <c r="CA66" s="12" t="n">
        <f aca="false">IF(OR($A66="",CA$4=""),"",SUMPRODUCT(--(INDEX(Matrix!$C$5:$EV$304,0,$B66)&gt;0),--(INDEX(Matrix!$C$5:$EV$304,0,CA$3)&gt;0)))</f>
        <v>2</v>
      </c>
      <c r="CB66" s="12" t="n">
        <f aca="false">IF(OR($A66="",CB$4=""),"",SUMPRODUCT(--(INDEX(Matrix!$C$5:$EV$304,0,$B66)&gt;0),--(INDEX(Matrix!$C$5:$EV$304,0,CB$3)&gt;0)))</f>
        <v>0</v>
      </c>
      <c r="CC66" s="12" t="n">
        <f aca="false">IF(OR($A66="",CC$4=""),"",SUMPRODUCT(--(INDEX(Matrix!$C$5:$EV$304,0,$B66)&gt;0),--(INDEX(Matrix!$C$5:$EV$304,0,CC$3)&gt;0)))</f>
        <v>0</v>
      </c>
      <c r="CD66" s="12" t="n">
        <f aca="false">IF(OR($A66="",CD$4=""),"",SUMPRODUCT(--(INDEX(Matrix!$C$5:$EV$304,0,$B66)&gt;0),--(INDEX(Matrix!$C$5:$EV$304,0,CD$3)&gt;0)))</f>
        <v>8</v>
      </c>
      <c r="CE66" s="12" t="n">
        <f aca="false">IF(OR($A66="",CE$4=""),"",SUMPRODUCT(--(INDEX(Matrix!$C$5:$EV$304,0,$B66)&gt;0),--(INDEX(Matrix!$C$5:$EV$304,0,CE$3)&gt;0)))</f>
        <v>9</v>
      </c>
      <c r="CF66" s="12" t="n">
        <f aca="false">IF(OR($A66="",CF$4=""),"",SUMPRODUCT(--(INDEX(Matrix!$C$5:$EV$304,0,$B66)&gt;0),--(INDEX(Matrix!$C$5:$EV$304,0,CF$3)&gt;0)))</f>
        <v>2</v>
      </c>
      <c r="CG66" s="12" t="n">
        <f aca="false">IF(OR($A66="",CG$4=""),"",SUMPRODUCT(--(INDEX(Matrix!$C$5:$EV$304,0,$B66)&gt;0),--(INDEX(Matrix!$C$5:$EV$304,0,CG$3)&gt;0)))</f>
        <v>8</v>
      </c>
      <c r="CH66" s="12" t="n">
        <f aca="false">IF(OR($A66="",CH$4=""),"",SUMPRODUCT(--(INDEX(Matrix!$C$5:$EV$304,0,$B66)&gt;0),--(INDEX(Matrix!$C$5:$EV$304,0,CH$3)&gt;0)))</f>
        <v>2</v>
      </c>
      <c r="CI66" s="12" t="n">
        <f aca="false">IF(OR($A66="",CI$4=""),"",SUMPRODUCT(--(INDEX(Matrix!$C$5:$EV$304,0,$B66)&gt;0),--(INDEX(Matrix!$C$5:$EV$304,0,CI$3)&gt;0)))</f>
        <v>11</v>
      </c>
      <c r="CJ66" s="12" t="n">
        <f aca="false">IF(OR($A66="",CJ$4=""),"",SUMPRODUCT(--(INDEX(Matrix!$C$5:$EV$304,0,$B66)&gt;0),--(INDEX(Matrix!$C$5:$EV$304,0,CJ$3)&gt;0)))</f>
        <v>4</v>
      </c>
      <c r="CK66" s="12" t="n">
        <f aca="false">IF(OR($A66="",CK$4=""),"",SUMPRODUCT(--(INDEX(Matrix!$C$5:$EV$304,0,$B66)&gt;0),--(INDEX(Matrix!$C$5:$EV$304,0,CK$3)&gt;0)))</f>
        <v>10</v>
      </c>
      <c r="CL66" s="12" t="n">
        <f aca="false">IF(OR($A66="",CL$4=""),"",SUMPRODUCT(--(INDEX(Matrix!$C$5:$EV$304,0,$B66)&gt;0),--(INDEX(Matrix!$C$5:$EV$304,0,CL$3)&gt;0)))</f>
        <v>5</v>
      </c>
      <c r="CM66" s="12" t="n">
        <f aca="false">IF(OR($A66="",CM$4=""),"",SUMPRODUCT(--(INDEX(Matrix!$C$5:$EV$304,0,$B66)&gt;0),--(INDEX(Matrix!$C$5:$EV$304,0,CM$3)&gt;0)))</f>
        <v>11</v>
      </c>
      <c r="CN66" s="12" t="n">
        <f aca="false">IF(OR($A66="",CN$4=""),"",SUMPRODUCT(--(INDEX(Matrix!$C$5:$EV$304,0,$B66)&gt;0),--(INDEX(Matrix!$C$5:$EV$304,0,CN$3)&gt;0)))</f>
        <v>9</v>
      </c>
      <c r="CO66" s="12" t="n">
        <f aca="false">IF(OR($A66="",CO$4=""),"",SUMPRODUCT(--(INDEX(Matrix!$C$5:$EV$304,0,$B66)&gt;0),--(INDEX(Matrix!$C$5:$EV$304,0,CO$3)&gt;0)))</f>
        <v>9</v>
      </c>
      <c r="CP66" s="12" t="n">
        <f aca="false">IF(OR($A66="",CP$4=""),"",SUMPRODUCT(--(INDEX(Matrix!$C$5:$EV$304,0,$B66)&gt;0),--(INDEX(Matrix!$C$5:$EV$304,0,CP$3)&gt;0)))</f>
        <v>8</v>
      </c>
      <c r="CQ66" s="12" t="n">
        <f aca="false">IF(OR($A66="",CQ$4=""),"",SUMPRODUCT(--(INDEX(Matrix!$C$5:$EV$304,0,$B66)&gt;0),--(INDEX(Matrix!$C$5:$EV$304,0,CQ$3)&gt;0)))</f>
        <v>8</v>
      </c>
      <c r="CR66" s="12" t="n">
        <f aca="false">IF(OR($A66="",CR$4=""),"",SUMPRODUCT(--(INDEX(Matrix!$C$5:$EV$304,0,$B66)&gt;0),--(INDEX(Matrix!$C$5:$EV$304,0,CR$3)&gt;0)))</f>
        <v>10</v>
      </c>
      <c r="CS66" s="12" t="n">
        <f aca="false">IF(OR($A66="",CS$4=""),"",SUMPRODUCT(--(INDEX(Matrix!$C$5:$EV$304,0,$B66)&gt;0),--(INDEX(Matrix!$C$5:$EV$304,0,CS$3)&gt;0)))</f>
        <v>11</v>
      </c>
      <c r="CT66" s="12" t="n">
        <f aca="false">IF(OR($A66="",CT$4=""),"",SUMPRODUCT(--(INDEX(Matrix!$C$5:$EV$304,0,$B66)&gt;0),--(INDEX(Matrix!$C$5:$EV$304,0,CT$3)&gt;0)))</f>
        <v>11</v>
      </c>
      <c r="CU66" s="12" t="n">
        <f aca="false">IF(OR($A66="",CU$4=""),"",SUMPRODUCT(--(INDEX(Matrix!$C$5:$EV$304,0,$B66)&gt;0),--(INDEX(Matrix!$C$5:$EV$304,0,CU$3)&gt;0)))</f>
        <v>9</v>
      </c>
      <c r="CV66" s="12" t="n">
        <f aca="false">IF(OR($A66="",CV$4=""),"",SUMPRODUCT(--(INDEX(Matrix!$C$5:$EV$304,0,$B66)&gt;0),--(INDEX(Matrix!$C$5:$EV$304,0,CV$3)&gt;0)))</f>
        <v>11</v>
      </c>
      <c r="CW66" s="12" t="n">
        <f aca="false">IF(OR($A66="",CW$4=""),"",SUMPRODUCT(--(INDEX(Matrix!$C$5:$EV$304,0,$B66)&gt;0),--(INDEX(Matrix!$C$5:$EV$304,0,CW$3)&gt;0)))</f>
        <v>7</v>
      </c>
      <c r="CX66" s="12" t="n">
        <f aca="false">IF(OR($A66="",CX$4=""),"",SUMPRODUCT(--(INDEX(Matrix!$C$5:$EV$304,0,$B66)&gt;0),--(INDEX(Matrix!$C$5:$EV$304,0,CX$3)&gt;0)))</f>
        <v>9</v>
      </c>
      <c r="CY66" s="12" t="n">
        <f aca="false">IF(OR($A66="",CY$4=""),"",SUMPRODUCT(--(INDEX(Matrix!$C$5:$EV$304,0,$B66)&gt;0),--(INDEX(Matrix!$C$5:$EV$304,0,CY$3)&gt;0)))</f>
        <v>9</v>
      </c>
      <c r="CZ66" s="12" t="n">
        <f aca="false">IF(OR($A66="",CZ$4=""),"",SUMPRODUCT(--(INDEX(Matrix!$C$5:$EV$304,0,$B66)&gt;0),--(INDEX(Matrix!$C$5:$EV$304,0,CZ$3)&gt;0)))</f>
        <v>0</v>
      </c>
      <c r="DA66" s="12" t="n">
        <f aca="false">IF(OR($A66="",DA$4=""),"",SUMPRODUCT(--(INDEX(Matrix!$C$5:$EV$304,0,$B66)&gt;0),--(INDEX(Matrix!$C$5:$EV$304,0,DA$3)&gt;0)))</f>
        <v>10</v>
      </c>
      <c r="DB66" s="12" t="n">
        <f aca="false">IF(OR($A66="",DB$4=""),"",SUMPRODUCT(--(INDEX(Matrix!$C$5:$EV$304,0,$B66)&gt;0),--(INDEX(Matrix!$C$5:$EV$304,0,DB$3)&gt;0)))</f>
        <v>0</v>
      </c>
      <c r="DC66" s="12" t="n">
        <f aca="false">IF(OR($A66="",DC$4=""),"",SUMPRODUCT(--(INDEX(Matrix!$C$5:$EV$304,0,$B66)&gt;0),--(INDEX(Matrix!$C$5:$EV$304,0,DC$3)&gt;0)))</f>
        <v>0</v>
      </c>
      <c r="DD66" s="12" t="n">
        <f aca="false">IF(OR($A66="",DD$4=""),"",SUMPRODUCT(--(INDEX(Matrix!$C$5:$EV$304,0,$B66)&gt;0),--(INDEX(Matrix!$C$5:$EV$304,0,DD$3)&gt;0)))</f>
        <v>7</v>
      </c>
      <c r="DE66" s="12" t="str">
        <f aca="false">IF(OR($A66="",DE$4=""),"",SUMPRODUCT(--(INDEX(Matrix!$C$5:$EV$304,0,$B66)&gt;0),--(INDEX(Matrix!$C$5:$EV$304,0,DE$3)&gt;0)))</f>
        <v/>
      </c>
      <c r="DF66" s="12" t="str">
        <f aca="false">IF(OR($A66="",DF$4=""),"",SUMPRODUCT(--(INDEX(Matrix!$C$5:$EV$304,0,$B66)&gt;0),--(INDEX(Matrix!$C$5:$EV$304,0,DF$3)&gt;0)))</f>
        <v/>
      </c>
      <c r="DG66" s="12" t="str">
        <f aca="false">IF(OR($A66="",DG$4=""),"",SUMPRODUCT(--(INDEX(Matrix!$C$5:$EV$304,0,$B66)&gt;0),--(INDEX(Matrix!$C$5:$EV$304,0,DG$3)&gt;0)))</f>
        <v/>
      </c>
      <c r="DH66" s="12" t="str">
        <f aca="false">IF(OR($A66="",DH$4=""),"",SUMPRODUCT(--(INDEX(Matrix!$C$5:$EV$304,0,$B66)&gt;0),--(INDEX(Matrix!$C$5:$EV$304,0,DH$3)&gt;0)))</f>
        <v/>
      </c>
      <c r="DI66" s="12" t="str">
        <f aca="false">IF(OR($A66="",DI$4=""),"",SUMPRODUCT(--(INDEX(Matrix!$C$5:$EV$304,0,$B66)&gt;0),--(INDEX(Matrix!$C$5:$EV$304,0,DI$3)&gt;0)))</f>
        <v/>
      </c>
      <c r="DJ66" s="12" t="str">
        <f aca="false">IF(OR($A66="",DJ$4=""),"",SUMPRODUCT(--(INDEX(Matrix!$C$5:$EV$304,0,$B66)&gt;0),--(INDEX(Matrix!$C$5:$EV$304,0,DJ$3)&gt;0)))</f>
        <v/>
      </c>
      <c r="DK66" s="12" t="str">
        <f aca="false">IF(OR($A66="",DK$4=""),"",SUMPRODUCT(--(INDEX(Matrix!$C$5:$EV$304,0,$B66)&gt;0),--(INDEX(Matrix!$C$5:$EV$304,0,DK$3)&gt;0)))</f>
        <v/>
      </c>
      <c r="DL66" s="12" t="str">
        <f aca="false">IF(OR($A66="",DL$4=""),"",SUMPRODUCT(--(INDEX(Matrix!$C$5:$EV$304,0,$B66)&gt;0),--(INDEX(Matrix!$C$5:$EV$304,0,DL$3)&gt;0)))</f>
        <v/>
      </c>
      <c r="DM66" s="12" t="str">
        <f aca="false">IF(OR($A66="",DM$4=""),"",SUMPRODUCT(--(INDEX(Matrix!$C$5:$EV$304,0,$B66)&gt;0),--(INDEX(Matrix!$C$5:$EV$304,0,DM$3)&gt;0)))</f>
        <v/>
      </c>
      <c r="DN66" s="12" t="str">
        <f aca="false">IF(OR($A66="",DN$4=""),"",SUMPRODUCT(--(INDEX(Matrix!$C$5:$EV$304,0,$B66)&gt;0),--(INDEX(Matrix!$C$5:$EV$304,0,DN$3)&gt;0)))</f>
        <v/>
      </c>
      <c r="DO66" s="12" t="str">
        <f aca="false">IF(OR($A66="",DO$4=""),"",SUMPRODUCT(--(INDEX(Matrix!$C$5:$EV$304,0,$B66)&gt;0),--(INDEX(Matrix!$C$5:$EV$304,0,DO$3)&gt;0)))</f>
        <v/>
      </c>
      <c r="DP66" s="12" t="str">
        <f aca="false">IF(OR($A66="",DP$4=""),"",SUMPRODUCT(--(INDEX(Matrix!$C$5:$EV$304,0,$B66)&gt;0),--(INDEX(Matrix!$C$5:$EV$304,0,DP$3)&gt;0)))</f>
        <v/>
      </c>
      <c r="DQ66" s="12" t="str">
        <f aca="false">IF(OR($A66="",DQ$4=""),"",SUMPRODUCT(--(INDEX(Matrix!$C$5:$EV$304,0,$B66)&gt;0),--(INDEX(Matrix!$C$5:$EV$304,0,DQ$3)&gt;0)))</f>
        <v/>
      </c>
      <c r="DR66" s="12" t="str">
        <f aca="false">IF(OR($A66="",DR$4=""),"",SUMPRODUCT(--(INDEX(Matrix!$C$5:$EV$304,0,$B66)&gt;0),--(INDEX(Matrix!$C$5:$EV$304,0,DR$3)&gt;0)))</f>
        <v/>
      </c>
      <c r="DS66" s="12" t="str">
        <f aca="false">IF(OR($A66="",DS$4=""),"",SUMPRODUCT(--(INDEX(Matrix!$C$5:$EV$304,0,$B66)&gt;0),--(INDEX(Matrix!$C$5:$EV$304,0,DS$3)&gt;0)))</f>
        <v/>
      </c>
      <c r="DT66" s="12" t="str">
        <f aca="false">IF(OR($A66="",DT$4=""),"",SUMPRODUCT(--(INDEX(Matrix!$C$5:$EV$304,0,$B66)&gt;0),--(INDEX(Matrix!$C$5:$EV$304,0,DT$3)&gt;0)))</f>
        <v/>
      </c>
      <c r="DU66" s="12" t="str">
        <f aca="false">IF(OR($A66="",DU$4=""),"",SUMPRODUCT(--(INDEX(Matrix!$C$5:$EV$304,0,$B66)&gt;0),--(INDEX(Matrix!$C$5:$EV$304,0,DU$3)&gt;0)))</f>
        <v/>
      </c>
      <c r="DV66" s="12" t="str">
        <f aca="false">IF(OR($A66="",DV$4=""),"",SUMPRODUCT(--(INDEX(Matrix!$C$5:$EV$304,0,$B66)&gt;0),--(INDEX(Matrix!$C$5:$EV$304,0,DV$3)&gt;0)))</f>
        <v/>
      </c>
      <c r="DW66" s="12" t="str">
        <f aca="false">IF(OR($A66="",DW$4=""),"",SUMPRODUCT(--(INDEX(Matrix!$C$5:$EV$304,0,$B66)&gt;0),--(INDEX(Matrix!$C$5:$EV$304,0,DW$3)&gt;0)))</f>
        <v/>
      </c>
      <c r="DX66" s="12" t="str">
        <f aca="false">IF(OR($A66="",DX$4=""),"",SUMPRODUCT(--(INDEX(Matrix!$C$5:$EV$304,0,$B66)&gt;0),--(INDEX(Matrix!$C$5:$EV$304,0,DX$3)&gt;0)))</f>
        <v/>
      </c>
      <c r="DY66" s="12" t="str">
        <f aca="false">IF(OR($A66="",DY$4=""),"",SUMPRODUCT(--(INDEX(Matrix!$C$5:$EV$304,0,$B66)&gt;0),--(INDEX(Matrix!$C$5:$EV$304,0,DY$3)&gt;0)))</f>
        <v/>
      </c>
      <c r="DZ66" s="12" t="str">
        <f aca="false">IF(OR($A66="",DZ$4=""),"",SUMPRODUCT(--(INDEX(Matrix!$C$5:$EV$304,0,$B66)&gt;0),--(INDEX(Matrix!$C$5:$EV$304,0,DZ$3)&gt;0)))</f>
        <v/>
      </c>
      <c r="EA66" s="12" t="str">
        <f aca="false">IF(OR($A66="",EA$4=""),"",SUMPRODUCT(--(INDEX(Matrix!$C$5:$EV$304,0,$B66)&gt;0),--(INDEX(Matrix!$C$5:$EV$304,0,EA$3)&gt;0)))</f>
        <v/>
      </c>
      <c r="EB66" s="12" t="str">
        <f aca="false">IF(OR($A66="",EB$4=""),"",SUMPRODUCT(--(INDEX(Matrix!$C$5:$EV$304,0,$B66)&gt;0),--(INDEX(Matrix!$C$5:$EV$304,0,EB$3)&gt;0)))</f>
        <v/>
      </c>
      <c r="EC66" s="12" t="str">
        <f aca="false">IF(OR($A66="",EC$4=""),"",SUMPRODUCT(--(INDEX(Matrix!$C$5:$EV$304,0,$B66)&gt;0),--(INDEX(Matrix!$C$5:$EV$304,0,EC$3)&gt;0)))</f>
        <v/>
      </c>
      <c r="ED66" s="12" t="str">
        <f aca="false">IF(OR($A66="",ED$4=""),"",SUMPRODUCT(--(INDEX(Matrix!$C$5:$EV$304,0,$B66)&gt;0),--(INDEX(Matrix!$C$5:$EV$304,0,ED$3)&gt;0)))</f>
        <v/>
      </c>
      <c r="EE66" s="12" t="str">
        <f aca="false">IF(OR($A66="",EE$4=""),"",SUMPRODUCT(--(INDEX(Matrix!$C$5:$EV$304,0,$B66)&gt;0),--(INDEX(Matrix!$C$5:$EV$304,0,EE$3)&gt;0)))</f>
        <v/>
      </c>
      <c r="EF66" s="12" t="str">
        <f aca="false">IF(OR($A66="",EF$4=""),"",SUMPRODUCT(--(INDEX(Matrix!$C$5:$EV$304,0,$B66)&gt;0),--(INDEX(Matrix!$C$5:$EV$304,0,EF$3)&gt;0)))</f>
        <v/>
      </c>
      <c r="EG66" s="12" t="str">
        <f aca="false">IF(OR($A66="",EG$4=""),"",SUMPRODUCT(--(INDEX(Matrix!$C$5:$EV$304,0,$B66)&gt;0),--(INDEX(Matrix!$C$5:$EV$304,0,EG$3)&gt;0)))</f>
        <v/>
      </c>
      <c r="EH66" s="12" t="str">
        <f aca="false">IF(OR($A66="",EH$4=""),"",SUMPRODUCT(--(INDEX(Matrix!$C$5:$EV$304,0,$B66)&gt;0),--(INDEX(Matrix!$C$5:$EV$304,0,EH$3)&gt;0)))</f>
        <v/>
      </c>
      <c r="EI66" s="12" t="str">
        <f aca="false">IF(OR($A66="",EI$4=""),"",SUMPRODUCT(--(INDEX(Matrix!$C$5:$EV$304,0,$B66)&gt;0),--(INDEX(Matrix!$C$5:$EV$304,0,EI$3)&gt;0)))</f>
        <v/>
      </c>
      <c r="EJ66" s="12" t="str">
        <f aca="false">IF(OR($A66="",EJ$4=""),"",SUMPRODUCT(--(INDEX(Matrix!$C$5:$EV$304,0,$B66)&gt;0),--(INDEX(Matrix!$C$5:$EV$304,0,EJ$3)&gt;0)))</f>
        <v/>
      </c>
      <c r="EK66" s="12" t="str">
        <f aca="false">IF(OR($A66="",EK$4=""),"",SUMPRODUCT(--(INDEX(Matrix!$C$5:$EV$304,0,$B66)&gt;0),--(INDEX(Matrix!$C$5:$EV$304,0,EK$3)&gt;0)))</f>
        <v/>
      </c>
      <c r="EL66" s="12" t="str">
        <f aca="false">IF(OR($A66="",EL$4=""),"",SUMPRODUCT(--(INDEX(Matrix!$C$5:$EV$304,0,$B66)&gt;0),--(INDEX(Matrix!$C$5:$EV$304,0,EL$3)&gt;0)))</f>
        <v/>
      </c>
      <c r="EM66" s="12" t="str">
        <f aca="false">IF(OR($A66="",EM$4=""),"",SUMPRODUCT(--(INDEX(Matrix!$C$5:$EV$304,0,$B66)&gt;0),--(INDEX(Matrix!$C$5:$EV$304,0,EM$3)&gt;0)))</f>
        <v/>
      </c>
      <c r="EN66" s="12" t="str">
        <f aca="false">IF(OR($A66="",EN$4=""),"",SUMPRODUCT(--(INDEX(Matrix!$C$5:$EV$304,0,$B66)&gt;0),--(INDEX(Matrix!$C$5:$EV$304,0,EN$3)&gt;0)))</f>
        <v/>
      </c>
      <c r="EO66" s="12" t="str">
        <f aca="false">IF(OR($A66="",EO$4=""),"",SUMPRODUCT(--(INDEX(Matrix!$C$5:$EV$304,0,$B66)&gt;0),--(INDEX(Matrix!$C$5:$EV$304,0,EO$3)&gt;0)))</f>
        <v/>
      </c>
      <c r="EP66" s="12" t="str">
        <f aca="false">IF(OR($A66="",EP$4=""),"",SUMPRODUCT(--(INDEX(Matrix!$C$5:$EV$304,0,$B66)&gt;0),--(INDEX(Matrix!$C$5:$EV$304,0,EP$3)&gt;0)))</f>
        <v/>
      </c>
      <c r="EQ66" s="12" t="str">
        <f aca="false">IF(OR($A66="",EQ$4=""),"",SUMPRODUCT(--(INDEX(Matrix!$C$5:$EV$304,0,$B66)&gt;0),--(INDEX(Matrix!$C$5:$EV$304,0,EQ$3)&gt;0)))</f>
        <v/>
      </c>
      <c r="ER66" s="12" t="str">
        <f aca="false">IF(OR($A66="",ER$4=""),"",SUMPRODUCT(--(INDEX(Matrix!$C$5:$EV$304,0,$B66)&gt;0),--(INDEX(Matrix!$C$5:$EV$304,0,ER$3)&gt;0)))</f>
        <v/>
      </c>
      <c r="ES66" s="12" t="str">
        <f aca="false">IF(OR($A66="",ES$4=""),"",SUMPRODUCT(--(INDEX(Matrix!$C$5:$EV$304,0,$B66)&gt;0),--(INDEX(Matrix!$C$5:$EV$304,0,ES$3)&gt;0)))</f>
        <v/>
      </c>
      <c r="ET66" s="12" t="str">
        <f aca="false">IF(OR($A66="",ET$4=""),"",SUMPRODUCT(--(INDEX(Matrix!$C$5:$EV$304,0,$B66)&gt;0),--(INDEX(Matrix!$C$5:$EV$304,0,ET$3)&gt;0)))</f>
        <v/>
      </c>
      <c r="EU66" s="12" t="str">
        <f aca="false">IF(OR($A66="",EU$4=""),"",SUMPRODUCT(--(INDEX(Matrix!$C$5:$EV$304,0,$B66)&gt;0),--(INDEX(Matrix!$C$5:$EV$304,0,EU$3)&gt;0)))</f>
        <v/>
      </c>
      <c r="EV66" s="12" t="str">
        <f aca="false">IF(OR($A66="",EV$4=""),"",SUMPRODUCT(--(INDEX(Matrix!$C$5:$EV$304,0,$B66)&gt;0),--(INDEX(Matrix!$C$5:$EV$304,0,EV$3)&gt;0)))</f>
        <v/>
      </c>
    </row>
    <row r="67" customFormat="false" ht="15" hidden="false" customHeight="false" outlineLevel="0" collapsed="false">
      <c r="A67" s="6" t="str">
        <f aca="false">IF(INDEX(Products!$A$2:$A$151,$B67)="","",INDEX(Products!$A$2:$A$151,$B67))</f>
        <v>Emet-Duo 5/500</v>
      </c>
      <c r="B67" s="23" t="n">
        <v>63</v>
      </c>
      <c r="C67" s="12" t="n">
        <f aca="false">IF(OR($A67="",C$4=""),"",SUMPRODUCT(--(INDEX(Matrix!$C$5:$EV$304,0,$B67)&gt;0),--(INDEX(Matrix!$C$5:$EV$304,0,C$3)&gt;0)))</f>
        <v>8</v>
      </c>
      <c r="D67" s="12" t="n">
        <f aca="false">IF(OR($A67="",D$4=""),"",SUMPRODUCT(--(INDEX(Matrix!$C$5:$EV$304,0,$B67)&gt;0),--(INDEX(Matrix!$C$5:$EV$304,0,D$3)&gt;0)))</f>
        <v>8</v>
      </c>
      <c r="E67" s="12" t="n">
        <f aca="false">IF(OR($A67="",E$4=""),"",SUMPRODUCT(--(INDEX(Matrix!$C$5:$EV$304,0,$B67)&gt;0),--(INDEX(Matrix!$C$5:$EV$304,0,E$3)&gt;0)))</f>
        <v>8</v>
      </c>
      <c r="F67" s="12" t="n">
        <f aca="false">IF(OR($A67="",F$4=""),"",SUMPRODUCT(--(INDEX(Matrix!$C$5:$EV$304,0,$B67)&gt;0),--(INDEX(Matrix!$C$5:$EV$304,0,F$3)&gt;0)))</f>
        <v>9</v>
      </c>
      <c r="G67" s="12" t="n">
        <f aca="false">IF(OR($A67="",G$4=""),"",SUMPRODUCT(--(INDEX(Matrix!$C$5:$EV$304,0,$B67)&gt;0),--(INDEX(Matrix!$C$5:$EV$304,0,G$3)&gt;0)))</f>
        <v>9</v>
      </c>
      <c r="H67" s="12" t="n">
        <f aca="false">IF(OR($A67="",H$4=""),"",SUMPRODUCT(--(INDEX(Matrix!$C$5:$EV$304,0,$B67)&gt;0),--(INDEX(Matrix!$C$5:$EV$304,0,H$3)&gt;0)))</f>
        <v>9</v>
      </c>
      <c r="I67" s="12" t="n">
        <f aca="false">IF(OR($A67="",I$4=""),"",SUMPRODUCT(--(INDEX(Matrix!$C$5:$EV$304,0,$B67)&gt;0),--(INDEX(Matrix!$C$5:$EV$304,0,I$3)&gt;0)))</f>
        <v>8</v>
      </c>
      <c r="J67" s="12" t="n">
        <f aca="false">IF(OR($A67="",J$4=""),"",SUMPRODUCT(--(INDEX(Matrix!$C$5:$EV$304,0,$B67)&gt;0),--(INDEX(Matrix!$C$5:$EV$304,0,J$3)&gt;0)))</f>
        <v>8</v>
      </c>
      <c r="K67" s="12" t="n">
        <f aca="false">IF(OR($A67="",K$4=""),"",SUMPRODUCT(--(INDEX(Matrix!$C$5:$EV$304,0,$B67)&gt;0),--(INDEX(Matrix!$C$5:$EV$304,0,K$3)&gt;0)))</f>
        <v>8</v>
      </c>
      <c r="L67" s="12" t="n">
        <f aca="false">IF(OR($A67="",L$4=""),"",SUMPRODUCT(--(INDEX(Matrix!$C$5:$EV$304,0,$B67)&gt;0),--(INDEX(Matrix!$C$5:$EV$304,0,L$3)&gt;0)))</f>
        <v>8</v>
      </c>
      <c r="M67" s="12" t="n">
        <f aca="false">IF(OR($A67="",M$4=""),"",SUMPRODUCT(--(INDEX(Matrix!$C$5:$EV$304,0,$B67)&gt;0),--(INDEX(Matrix!$C$5:$EV$304,0,M$3)&gt;0)))</f>
        <v>8</v>
      </c>
      <c r="N67" s="12" t="n">
        <f aca="false">IF(OR($A67="",N$4=""),"",SUMPRODUCT(--(INDEX(Matrix!$C$5:$EV$304,0,$B67)&gt;0),--(INDEX(Matrix!$C$5:$EV$304,0,N$3)&gt;0)))</f>
        <v>8</v>
      </c>
      <c r="O67" s="12" t="n">
        <f aca="false">IF(OR($A67="",O$4=""),"",SUMPRODUCT(--(INDEX(Matrix!$C$5:$EV$304,0,$B67)&gt;0),--(INDEX(Matrix!$C$5:$EV$304,0,O$3)&gt;0)))</f>
        <v>8</v>
      </c>
      <c r="P67" s="12" t="n">
        <f aca="false">IF(OR($A67="",P$4=""),"",SUMPRODUCT(--(INDEX(Matrix!$C$5:$EV$304,0,$B67)&gt;0),--(INDEX(Matrix!$C$5:$EV$304,0,P$3)&gt;0)))</f>
        <v>8</v>
      </c>
      <c r="Q67" s="12" t="n">
        <f aca="false">IF(OR($A67="",Q$4=""),"",SUMPRODUCT(--(INDEX(Matrix!$C$5:$EV$304,0,$B67)&gt;0),--(INDEX(Matrix!$C$5:$EV$304,0,Q$3)&gt;0)))</f>
        <v>8</v>
      </c>
      <c r="R67" s="12" t="n">
        <f aca="false">IF(OR($A67="",R$4=""),"",SUMPRODUCT(--(INDEX(Matrix!$C$5:$EV$304,0,$B67)&gt;0),--(INDEX(Matrix!$C$5:$EV$304,0,R$3)&gt;0)))</f>
        <v>9</v>
      </c>
      <c r="S67" s="12" t="n">
        <f aca="false">IF(OR($A67="",S$4=""),"",SUMPRODUCT(--(INDEX(Matrix!$C$5:$EV$304,0,$B67)&gt;0),--(INDEX(Matrix!$C$5:$EV$304,0,S$3)&gt;0)))</f>
        <v>9</v>
      </c>
      <c r="T67" s="12" t="n">
        <f aca="false">IF(OR($A67="",T$4=""),"",SUMPRODUCT(--(INDEX(Matrix!$C$5:$EV$304,0,$B67)&gt;0),--(INDEX(Matrix!$C$5:$EV$304,0,T$3)&gt;0)))</f>
        <v>8</v>
      </c>
      <c r="U67" s="12" t="n">
        <f aca="false">IF(OR($A67="",U$4=""),"",SUMPRODUCT(--(INDEX(Matrix!$C$5:$EV$304,0,$B67)&gt;0),--(INDEX(Matrix!$C$5:$EV$304,0,U$3)&gt;0)))</f>
        <v>0</v>
      </c>
      <c r="V67" s="12" t="n">
        <f aca="false">IF(OR($A67="",V$4=""),"",SUMPRODUCT(--(INDEX(Matrix!$C$5:$EV$304,0,$B67)&gt;0),--(INDEX(Matrix!$C$5:$EV$304,0,V$3)&gt;0)))</f>
        <v>0</v>
      </c>
      <c r="W67" s="12" t="n">
        <f aca="false">IF(OR($A67="",W$4=""),"",SUMPRODUCT(--(INDEX(Matrix!$C$5:$EV$304,0,$B67)&gt;0),--(INDEX(Matrix!$C$5:$EV$304,0,W$3)&gt;0)))</f>
        <v>7</v>
      </c>
      <c r="X67" s="12" t="n">
        <f aca="false">IF(OR($A67="",X$4=""),"",SUMPRODUCT(--(INDEX(Matrix!$C$5:$EV$304,0,$B67)&gt;0),--(INDEX(Matrix!$C$5:$EV$304,0,X$3)&gt;0)))</f>
        <v>8</v>
      </c>
      <c r="Y67" s="12" t="n">
        <f aca="false">IF(OR($A67="",Y$4=""),"",SUMPRODUCT(--(INDEX(Matrix!$C$5:$EV$304,0,$B67)&gt;0),--(INDEX(Matrix!$C$5:$EV$304,0,Y$3)&gt;0)))</f>
        <v>10</v>
      </c>
      <c r="Z67" s="12" t="n">
        <f aca="false">IF(OR($A67="",Z$4=""),"",SUMPRODUCT(--(INDEX(Matrix!$C$5:$EV$304,0,$B67)&gt;0),--(INDEX(Matrix!$C$5:$EV$304,0,Z$3)&gt;0)))</f>
        <v>9</v>
      </c>
      <c r="AA67" s="12" t="n">
        <f aca="false">IF(OR($A67="",AA$4=""),"",SUMPRODUCT(--(INDEX(Matrix!$C$5:$EV$304,0,$B67)&gt;0),--(INDEX(Matrix!$C$5:$EV$304,0,AA$3)&gt;0)))</f>
        <v>11</v>
      </c>
      <c r="AB67" s="12" t="n">
        <f aca="false">IF(OR($A67="",AB$4=""),"",SUMPRODUCT(--(INDEX(Matrix!$C$5:$EV$304,0,$B67)&gt;0),--(INDEX(Matrix!$C$5:$EV$304,0,AB$3)&gt;0)))</f>
        <v>3</v>
      </c>
      <c r="AC67" s="12" t="n">
        <f aca="false">IF(OR($A67="",AC$4=""),"",SUMPRODUCT(--(INDEX(Matrix!$C$5:$EV$304,0,$B67)&gt;0),--(INDEX(Matrix!$C$5:$EV$304,0,AC$3)&gt;0)))</f>
        <v>2</v>
      </c>
      <c r="AD67" s="12" t="n">
        <f aca="false">IF(OR($A67="",AD$4=""),"",SUMPRODUCT(--(INDEX(Matrix!$C$5:$EV$304,0,$B67)&gt;0),--(INDEX(Matrix!$C$5:$EV$304,0,AD$3)&gt;0)))</f>
        <v>0</v>
      </c>
      <c r="AE67" s="12" t="n">
        <f aca="false">IF(OR($A67="",AE$4=""),"",SUMPRODUCT(--(INDEX(Matrix!$C$5:$EV$304,0,$B67)&gt;0),--(INDEX(Matrix!$C$5:$EV$304,0,AE$3)&gt;0)))</f>
        <v>10</v>
      </c>
      <c r="AF67" s="12" t="n">
        <f aca="false">IF(OR($A67="",AF$4=""),"",SUMPRODUCT(--(INDEX(Matrix!$C$5:$EV$304,0,$B67)&gt;0),--(INDEX(Matrix!$C$5:$EV$304,0,AF$3)&gt;0)))</f>
        <v>10</v>
      </c>
      <c r="AG67" s="12" t="n">
        <f aca="false">IF(OR($A67="",AG$4=""),"",SUMPRODUCT(--(INDEX(Matrix!$C$5:$EV$304,0,$B67)&gt;0),--(INDEX(Matrix!$C$5:$EV$304,0,AG$3)&gt;0)))</f>
        <v>10</v>
      </c>
      <c r="AH67" s="12" t="n">
        <f aca="false">IF(OR($A67="",AH$4=""),"",SUMPRODUCT(--(INDEX(Matrix!$C$5:$EV$304,0,$B67)&gt;0),--(INDEX(Matrix!$C$5:$EV$304,0,AH$3)&gt;0)))</f>
        <v>11</v>
      </c>
      <c r="AI67" s="12" t="n">
        <f aca="false">IF(OR($A67="",AI$4=""),"",SUMPRODUCT(--(INDEX(Matrix!$C$5:$EV$304,0,$B67)&gt;0),--(INDEX(Matrix!$C$5:$EV$304,0,AI$3)&gt;0)))</f>
        <v>8</v>
      </c>
      <c r="AJ67" s="12" t="n">
        <f aca="false">IF(OR($A67="",AJ$4=""),"",SUMPRODUCT(--(INDEX(Matrix!$C$5:$EV$304,0,$B67)&gt;0),--(INDEX(Matrix!$C$5:$EV$304,0,AJ$3)&gt;0)))</f>
        <v>8</v>
      </c>
      <c r="AK67" s="12" t="n">
        <f aca="false">IF(OR($A67="",AK$4=""),"",SUMPRODUCT(--(INDEX(Matrix!$C$5:$EV$304,0,$B67)&gt;0),--(INDEX(Matrix!$C$5:$EV$304,0,AK$3)&gt;0)))</f>
        <v>9</v>
      </c>
      <c r="AL67" s="12" t="n">
        <f aca="false">IF(OR($A67="",AL$4=""),"",SUMPRODUCT(--(INDEX(Matrix!$C$5:$EV$304,0,$B67)&gt;0),--(INDEX(Matrix!$C$5:$EV$304,0,AL$3)&gt;0)))</f>
        <v>9</v>
      </c>
      <c r="AM67" s="12" t="n">
        <f aca="false">IF(OR($A67="",AM$4=""),"",SUMPRODUCT(--(INDEX(Matrix!$C$5:$EV$304,0,$B67)&gt;0),--(INDEX(Matrix!$C$5:$EV$304,0,AM$3)&gt;0)))</f>
        <v>4</v>
      </c>
      <c r="AN67" s="12" t="n">
        <f aca="false">IF(OR($A67="",AN$4=""),"",SUMPRODUCT(--(INDEX(Matrix!$C$5:$EV$304,0,$B67)&gt;0),--(INDEX(Matrix!$C$5:$EV$304,0,AN$3)&gt;0)))</f>
        <v>4</v>
      </c>
      <c r="AO67" s="12" t="n">
        <f aca="false">IF(OR($A67="",AO$4=""),"",SUMPRODUCT(--(INDEX(Matrix!$C$5:$EV$304,0,$B67)&gt;0),--(INDEX(Matrix!$C$5:$EV$304,0,AO$3)&gt;0)))</f>
        <v>1</v>
      </c>
      <c r="AP67" s="12" t="n">
        <f aca="false">IF(OR($A67="",AP$4=""),"",SUMPRODUCT(--(INDEX(Matrix!$C$5:$EV$304,0,$B67)&gt;0),--(INDEX(Matrix!$C$5:$EV$304,0,AP$3)&gt;0)))</f>
        <v>1</v>
      </c>
      <c r="AQ67" s="12" t="n">
        <f aca="false">IF(OR($A67="",AQ$4=""),"",SUMPRODUCT(--(INDEX(Matrix!$C$5:$EV$304,0,$B67)&gt;0),--(INDEX(Matrix!$C$5:$EV$304,0,AQ$3)&gt;0)))</f>
        <v>1</v>
      </c>
      <c r="AR67" s="12" t="n">
        <f aca="false">IF(OR($A67="",AR$4=""),"",SUMPRODUCT(--(INDEX(Matrix!$C$5:$EV$304,0,$B67)&gt;0),--(INDEX(Matrix!$C$5:$EV$304,0,AR$3)&gt;0)))</f>
        <v>1</v>
      </c>
      <c r="AS67" s="12" t="n">
        <f aca="false">IF(OR($A67="",AS$4=""),"",SUMPRODUCT(--(INDEX(Matrix!$C$5:$EV$304,0,$B67)&gt;0),--(INDEX(Matrix!$C$5:$EV$304,0,AS$3)&gt;0)))</f>
        <v>1</v>
      </c>
      <c r="AT67" s="12" t="n">
        <f aca="false">IF(OR($A67="",AT$4=""),"",SUMPRODUCT(--(INDEX(Matrix!$C$5:$EV$304,0,$B67)&gt;0),--(INDEX(Matrix!$C$5:$EV$304,0,AT$3)&gt;0)))</f>
        <v>1</v>
      </c>
      <c r="AU67" s="12" t="n">
        <f aca="false">IF(OR($A67="",AU$4=""),"",SUMPRODUCT(--(INDEX(Matrix!$C$5:$EV$304,0,$B67)&gt;0),--(INDEX(Matrix!$C$5:$EV$304,0,AU$3)&gt;0)))</f>
        <v>0</v>
      </c>
      <c r="AV67" s="12" t="n">
        <f aca="false">IF(OR($A67="",AV$4=""),"",SUMPRODUCT(--(INDEX(Matrix!$C$5:$EV$304,0,$B67)&gt;0),--(INDEX(Matrix!$C$5:$EV$304,0,AV$3)&gt;0)))</f>
        <v>9</v>
      </c>
      <c r="AW67" s="12" t="n">
        <f aca="false">IF(OR($A67="",AW$4=""),"",SUMPRODUCT(--(INDEX(Matrix!$C$5:$EV$304,0,$B67)&gt;0),--(INDEX(Matrix!$C$5:$EV$304,0,AW$3)&gt;0)))</f>
        <v>9</v>
      </c>
      <c r="AX67" s="12" t="n">
        <f aca="false">IF(OR($A67="",AX$4=""),"",SUMPRODUCT(--(INDEX(Matrix!$C$5:$EV$304,0,$B67)&gt;0),--(INDEX(Matrix!$C$5:$EV$304,0,AX$3)&gt;0)))</f>
        <v>9</v>
      </c>
      <c r="AY67" s="12" t="n">
        <f aca="false">IF(OR($A67="",AY$4=""),"",SUMPRODUCT(--(INDEX(Matrix!$C$5:$EV$304,0,$B67)&gt;0),--(INDEX(Matrix!$C$5:$EV$304,0,AY$3)&gt;0)))</f>
        <v>9</v>
      </c>
      <c r="AZ67" s="12" t="n">
        <f aca="false">IF(OR($A67="",AZ$4=""),"",SUMPRODUCT(--(INDEX(Matrix!$C$5:$EV$304,0,$B67)&gt;0),--(INDEX(Matrix!$C$5:$EV$304,0,AZ$3)&gt;0)))</f>
        <v>10</v>
      </c>
      <c r="BA67" s="12" t="n">
        <f aca="false">IF(OR($A67="",BA$4=""),"",SUMPRODUCT(--(INDEX(Matrix!$C$5:$EV$304,0,$B67)&gt;0),--(INDEX(Matrix!$C$5:$EV$304,0,BA$3)&gt;0)))</f>
        <v>10</v>
      </c>
      <c r="BB67" s="12" t="n">
        <f aca="false">IF(OR($A67="",BB$4=""),"",SUMPRODUCT(--(INDEX(Matrix!$C$5:$EV$304,0,$B67)&gt;0),--(INDEX(Matrix!$C$5:$EV$304,0,BB$3)&gt;0)))</f>
        <v>13</v>
      </c>
      <c r="BC67" s="12" t="n">
        <f aca="false">IF(OR($A67="",BC$4=""),"",SUMPRODUCT(--(INDEX(Matrix!$C$5:$EV$304,0,$B67)&gt;0),--(INDEX(Matrix!$C$5:$EV$304,0,BC$3)&gt;0)))</f>
        <v>12</v>
      </c>
      <c r="BD67" s="12" t="n">
        <f aca="false">IF(OR($A67="",BD$4=""),"",SUMPRODUCT(--(INDEX(Matrix!$C$5:$EV$304,0,$B67)&gt;0),--(INDEX(Matrix!$C$5:$EV$304,0,BD$3)&gt;0)))</f>
        <v>13</v>
      </c>
      <c r="BE67" s="12" t="n">
        <f aca="false">IF(OR($A67="",BE$4=""),"",SUMPRODUCT(--(INDEX(Matrix!$C$5:$EV$304,0,$B67)&gt;0),--(INDEX(Matrix!$C$5:$EV$304,0,BE$3)&gt;0)))</f>
        <v>12</v>
      </c>
      <c r="BF67" s="12" t="n">
        <f aca="false">IF(OR($A67="",BF$4=""),"",SUMPRODUCT(--(INDEX(Matrix!$C$5:$EV$304,0,$B67)&gt;0),--(INDEX(Matrix!$C$5:$EV$304,0,BF$3)&gt;0)))</f>
        <v>11</v>
      </c>
      <c r="BG67" s="12" t="n">
        <f aca="false">IF(OR($A67="",BG$4=""),"",SUMPRODUCT(--(INDEX(Matrix!$C$5:$EV$304,0,$B67)&gt;0),--(INDEX(Matrix!$C$5:$EV$304,0,BG$3)&gt;0)))</f>
        <v>11</v>
      </c>
      <c r="BH67" s="12" t="n">
        <f aca="false">IF(OR($A67="",BH$4=""),"",SUMPRODUCT(--(INDEX(Matrix!$C$5:$EV$304,0,$B67)&gt;0),--(INDEX(Matrix!$C$5:$EV$304,0,BH$3)&gt;0)))</f>
        <v>12</v>
      </c>
      <c r="BI67" s="12" t="n">
        <f aca="false">IF(OR($A67="",BI$4=""),"",SUMPRODUCT(--(INDEX(Matrix!$C$5:$EV$304,0,$B67)&gt;0),--(INDEX(Matrix!$C$5:$EV$304,0,BI$3)&gt;0)))</f>
        <v>12</v>
      </c>
      <c r="BJ67" s="12" t="n">
        <f aca="false">IF(OR($A67="",BJ$4=""),"",SUMPRODUCT(--(INDEX(Matrix!$C$5:$EV$304,0,$B67)&gt;0),--(INDEX(Matrix!$C$5:$EV$304,0,BJ$3)&gt;0)))</f>
        <v>0</v>
      </c>
      <c r="BK67" s="12" t="n">
        <f aca="false">IF(OR($A67="",BK$4=""),"",SUMPRODUCT(--(INDEX(Matrix!$C$5:$EV$304,0,$B67)&gt;0),--(INDEX(Matrix!$C$5:$EV$304,0,BK$3)&gt;0)))</f>
        <v>15</v>
      </c>
      <c r="BL67" s="12" t="n">
        <f aca="false">IF(OR($A67="",BL$4=""),"",SUMPRODUCT(--(INDEX(Matrix!$C$5:$EV$304,0,$B67)&gt;0),--(INDEX(Matrix!$C$5:$EV$304,0,BL$3)&gt;0)))</f>
        <v>16</v>
      </c>
      <c r="BM67" s="12" t="n">
        <f aca="false">IF(OR($A67="",BM$4=""),"",SUMPRODUCT(--(INDEX(Matrix!$C$5:$EV$304,0,$B67)&gt;0),--(INDEX(Matrix!$C$5:$EV$304,0,BM$3)&gt;0)))</f>
        <v>16</v>
      </c>
      <c r="BN67" s="12" t="n">
        <f aca="false">IF(OR($A67="",BN$4=""),"",SUMPRODUCT(--(INDEX(Matrix!$C$5:$EV$304,0,$B67)&gt;0),--(INDEX(Matrix!$C$5:$EV$304,0,BN$3)&gt;0)))</f>
        <v>10</v>
      </c>
      <c r="BO67" s="12" t="n">
        <f aca="false">IF(OR($A67="",BO$4=""),"",SUMPRODUCT(--(INDEX(Matrix!$C$5:$EV$304,0,$B67)&gt;0),--(INDEX(Matrix!$C$5:$EV$304,0,BO$3)&gt;0)))</f>
        <v>2</v>
      </c>
      <c r="BP67" s="12" t="n">
        <f aca="false">IF(OR($A67="",BP$4=""),"",SUMPRODUCT(--(INDEX(Matrix!$C$5:$EV$304,0,$B67)&gt;0),--(INDEX(Matrix!$C$5:$EV$304,0,BP$3)&gt;0)))</f>
        <v>0</v>
      </c>
      <c r="BQ67" s="12" t="n">
        <f aca="false">IF(OR($A67="",BQ$4=""),"",SUMPRODUCT(--(INDEX(Matrix!$C$5:$EV$304,0,$B67)&gt;0),--(INDEX(Matrix!$C$5:$EV$304,0,BQ$3)&gt;0)))</f>
        <v>0</v>
      </c>
      <c r="BR67" s="12" t="n">
        <f aca="false">IF(OR($A67="",BR$4=""),"",SUMPRODUCT(--(INDEX(Matrix!$C$5:$EV$304,0,$B67)&gt;0),--(INDEX(Matrix!$C$5:$EV$304,0,BR$3)&gt;0)))</f>
        <v>1</v>
      </c>
      <c r="BS67" s="12" t="n">
        <f aca="false">IF(OR($A67="",BS$4=""),"",SUMPRODUCT(--(INDEX(Matrix!$C$5:$EV$304,0,$B67)&gt;0),--(INDEX(Matrix!$C$5:$EV$304,0,BS$3)&gt;0)))</f>
        <v>1</v>
      </c>
      <c r="BT67" s="12" t="n">
        <f aca="false">IF(OR($A67="",BT$4=""),"",SUMPRODUCT(--(INDEX(Matrix!$C$5:$EV$304,0,$B67)&gt;0),--(INDEX(Matrix!$C$5:$EV$304,0,BT$3)&gt;0)))</f>
        <v>0</v>
      </c>
      <c r="BU67" s="12" t="n">
        <f aca="false">IF(OR($A67="",BU$4=""),"",SUMPRODUCT(--(INDEX(Matrix!$C$5:$EV$304,0,$B67)&gt;0),--(INDEX(Matrix!$C$5:$EV$304,0,BU$3)&gt;0)))</f>
        <v>2</v>
      </c>
      <c r="BV67" s="12" t="n">
        <f aca="false">IF(OR($A67="",BV$4=""),"",SUMPRODUCT(--(INDEX(Matrix!$C$5:$EV$304,0,$B67)&gt;0),--(INDEX(Matrix!$C$5:$EV$304,0,BV$3)&gt;0)))</f>
        <v>1</v>
      </c>
      <c r="BW67" s="12" t="n">
        <f aca="false">IF(OR($A67="",BW$4=""),"",SUMPRODUCT(--(INDEX(Matrix!$C$5:$EV$304,0,$B67)&gt;0),--(INDEX(Matrix!$C$5:$EV$304,0,BW$3)&gt;0)))</f>
        <v>1</v>
      </c>
      <c r="BX67" s="12" t="n">
        <f aca="false">IF(OR($A67="",BX$4=""),"",SUMPRODUCT(--(INDEX(Matrix!$C$5:$EV$304,0,$B67)&gt;0),--(INDEX(Matrix!$C$5:$EV$304,0,BX$3)&gt;0)))</f>
        <v>0</v>
      </c>
      <c r="BY67" s="12" t="n">
        <f aca="false">IF(OR($A67="",BY$4=""),"",SUMPRODUCT(--(INDEX(Matrix!$C$5:$EV$304,0,$B67)&gt;0),--(INDEX(Matrix!$C$5:$EV$304,0,BY$3)&gt;0)))</f>
        <v>2</v>
      </c>
      <c r="BZ67" s="12" t="n">
        <f aca="false">IF(OR($A67="",BZ$4=""),"",SUMPRODUCT(--(INDEX(Matrix!$C$5:$EV$304,0,$B67)&gt;0),--(INDEX(Matrix!$C$5:$EV$304,0,BZ$3)&gt;0)))</f>
        <v>2</v>
      </c>
      <c r="CA67" s="12" t="n">
        <f aca="false">IF(OR($A67="",CA$4=""),"",SUMPRODUCT(--(INDEX(Matrix!$C$5:$EV$304,0,$B67)&gt;0),--(INDEX(Matrix!$C$5:$EV$304,0,CA$3)&gt;0)))</f>
        <v>2</v>
      </c>
      <c r="CB67" s="12" t="n">
        <f aca="false">IF(OR($A67="",CB$4=""),"",SUMPRODUCT(--(INDEX(Matrix!$C$5:$EV$304,0,$B67)&gt;0),--(INDEX(Matrix!$C$5:$EV$304,0,CB$3)&gt;0)))</f>
        <v>0</v>
      </c>
      <c r="CC67" s="12" t="n">
        <f aca="false">IF(OR($A67="",CC$4=""),"",SUMPRODUCT(--(INDEX(Matrix!$C$5:$EV$304,0,$B67)&gt;0),--(INDEX(Matrix!$C$5:$EV$304,0,CC$3)&gt;0)))</f>
        <v>0</v>
      </c>
      <c r="CD67" s="12" t="n">
        <f aca="false">IF(OR($A67="",CD$4=""),"",SUMPRODUCT(--(INDEX(Matrix!$C$5:$EV$304,0,$B67)&gt;0),--(INDEX(Matrix!$C$5:$EV$304,0,CD$3)&gt;0)))</f>
        <v>8</v>
      </c>
      <c r="CE67" s="12" t="n">
        <f aca="false">IF(OR($A67="",CE$4=""),"",SUMPRODUCT(--(INDEX(Matrix!$C$5:$EV$304,0,$B67)&gt;0),--(INDEX(Matrix!$C$5:$EV$304,0,CE$3)&gt;0)))</f>
        <v>9</v>
      </c>
      <c r="CF67" s="12" t="n">
        <f aca="false">IF(OR($A67="",CF$4=""),"",SUMPRODUCT(--(INDEX(Matrix!$C$5:$EV$304,0,$B67)&gt;0),--(INDEX(Matrix!$C$5:$EV$304,0,CF$3)&gt;0)))</f>
        <v>2</v>
      </c>
      <c r="CG67" s="12" t="n">
        <f aca="false">IF(OR($A67="",CG$4=""),"",SUMPRODUCT(--(INDEX(Matrix!$C$5:$EV$304,0,$B67)&gt;0),--(INDEX(Matrix!$C$5:$EV$304,0,CG$3)&gt;0)))</f>
        <v>8</v>
      </c>
      <c r="CH67" s="12" t="n">
        <f aca="false">IF(OR($A67="",CH$4=""),"",SUMPRODUCT(--(INDEX(Matrix!$C$5:$EV$304,0,$B67)&gt;0),--(INDEX(Matrix!$C$5:$EV$304,0,CH$3)&gt;0)))</f>
        <v>2</v>
      </c>
      <c r="CI67" s="12" t="n">
        <f aca="false">IF(OR($A67="",CI$4=""),"",SUMPRODUCT(--(INDEX(Matrix!$C$5:$EV$304,0,$B67)&gt;0),--(INDEX(Matrix!$C$5:$EV$304,0,CI$3)&gt;0)))</f>
        <v>11</v>
      </c>
      <c r="CJ67" s="12" t="n">
        <f aca="false">IF(OR($A67="",CJ$4=""),"",SUMPRODUCT(--(INDEX(Matrix!$C$5:$EV$304,0,$B67)&gt;0),--(INDEX(Matrix!$C$5:$EV$304,0,CJ$3)&gt;0)))</f>
        <v>4</v>
      </c>
      <c r="CK67" s="12" t="n">
        <f aca="false">IF(OR($A67="",CK$4=""),"",SUMPRODUCT(--(INDEX(Matrix!$C$5:$EV$304,0,$B67)&gt;0),--(INDEX(Matrix!$C$5:$EV$304,0,CK$3)&gt;0)))</f>
        <v>10</v>
      </c>
      <c r="CL67" s="12" t="n">
        <f aca="false">IF(OR($A67="",CL$4=""),"",SUMPRODUCT(--(INDEX(Matrix!$C$5:$EV$304,0,$B67)&gt;0),--(INDEX(Matrix!$C$5:$EV$304,0,CL$3)&gt;0)))</f>
        <v>5</v>
      </c>
      <c r="CM67" s="12" t="n">
        <f aca="false">IF(OR($A67="",CM$4=""),"",SUMPRODUCT(--(INDEX(Matrix!$C$5:$EV$304,0,$B67)&gt;0),--(INDEX(Matrix!$C$5:$EV$304,0,CM$3)&gt;0)))</f>
        <v>11</v>
      </c>
      <c r="CN67" s="12" t="n">
        <f aca="false">IF(OR($A67="",CN$4=""),"",SUMPRODUCT(--(INDEX(Matrix!$C$5:$EV$304,0,$B67)&gt;0),--(INDEX(Matrix!$C$5:$EV$304,0,CN$3)&gt;0)))</f>
        <v>9</v>
      </c>
      <c r="CO67" s="12" t="n">
        <f aca="false">IF(OR($A67="",CO$4=""),"",SUMPRODUCT(--(INDEX(Matrix!$C$5:$EV$304,0,$B67)&gt;0),--(INDEX(Matrix!$C$5:$EV$304,0,CO$3)&gt;0)))</f>
        <v>9</v>
      </c>
      <c r="CP67" s="12" t="n">
        <f aca="false">IF(OR($A67="",CP$4=""),"",SUMPRODUCT(--(INDEX(Matrix!$C$5:$EV$304,0,$B67)&gt;0),--(INDEX(Matrix!$C$5:$EV$304,0,CP$3)&gt;0)))</f>
        <v>8</v>
      </c>
      <c r="CQ67" s="12" t="n">
        <f aca="false">IF(OR($A67="",CQ$4=""),"",SUMPRODUCT(--(INDEX(Matrix!$C$5:$EV$304,0,$B67)&gt;0),--(INDEX(Matrix!$C$5:$EV$304,0,CQ$3)&gt;0)))</f>
        <v>8</v>
      </c>
      <c r="CR67" s="12" t="n">
        <f aca="false">IF(OR($A67="",CR$4=""),"",SUMPRODUCT(--(INDEX(Matrix!$C$5:$EV$304,0,$B67)&gt;0),--(INDEX(Matrix!$C$5:$EV$304,0,CR$3)&gt;0)))</f>
        <v>10</v>
      </c>
      <c r="CS67" s="12" t="n">
        <f aca="false">IF(OR($A67="",CS$4=""),"",SUMPRODUCT(--(INDEX(Matrix!$C$5:$EV$304,0,$B67)&gt;0),--(INDEX(Matrix!$C$5:$EV$304,0,CS$3)&gt;0)))</f>
        <v>11</v>
      </c>
      <c r="CT67" s="12" t="n">
        <f aca="false">IF(OR($A67="",CT$4=""),"",SUMPRODUCT(--(INDEX(Matrix!$C$5:$EV$304,0,$B67)&gt;0),--(INDEX(Matrix!$C$5:$EV$304,0,CT$3)&gt;0)))</f>
        <v>11</v>
      </c>
      <c r="CU67" s="12" t="n">
        <f aca="false">IF(OR($A67="",CU$4=""),"",SUMPRODUCT(--(INDEX(Matrix!$C$5:$EV$304,0,$B67)&gt;0),--(INDEX(Matrix!$C$5:$EV$304,0,CU$3)&gt;0)))</f>
        <v>9</v>
      </c>
      <c r="CV67" s="12" t="n">
        <f aca="false">IF(OR($A67="",CV$4=""),"",SUMPRODUCT(--(INDEX(Matrix!$C$5:$EV$304,0,$B67)&gt;0),--(INDEX(Matrix!$C$5:$EV$304,0,CV$3)&gt;0)))</f>
        <v>11</v>
      </c>
      <c r="CW67" s="12" t="n">
        <f aca="false">IF(OR($A67="",CW$4=""),"",SUMPRODUCT(--(INDEX(Matrix!$C$5:$EV$304,0,$B67)&gt;0),--(INDEX(Matrix!$C$5:$EV$304,0,CW$3)&gt;0)))</f>
        <v>7</v>
      </c>
      <c r="CX67" s="12" t="n">
        <f aca="false">IF(OR($A67="",CX$4=""),"",SUMPRODUCT(--(INDEX(Matrix!$C$5:$EV$304,0,$B67)&gt;0),--(INDEX(Matrix!$C$5:$EV$304,0,CX$3)&gt;0)))</f>
        <v>9</v>
      </c>
      <c r="CY67" s="12" t="n">
        <f aca="false">IF(OR($A67="",CY$4=""),"",SUMPRODUCT(--(INDEX(Matrix!$C$5:$EV$304,0,$B67)&gt;0),--(INDEX(Matrix!$C$5:$EV$304,0,CY$3)&gt;0)))</f>
        <v>9</v>
      </c>
      <c r="CZ67" s="12" t="n">
        <f aca="false">IF(OR($A67="",CZ$4=""),"",SUMPRODUCT(--(INDEX(Matrix!$C$5:$EV$304,0,$B67)&gt;0),--(INDEX(Matrix!$C$5:$EV$304,0,CZ$3)&gt;0)))</f>
        <v>0</v>
      </c>
      <c r="DA67" s="12" t="n">
        <f aca="false">IF(OR($A67="",DA$4=""),"",SUMPRODUCT(--(INDEX(Matrix!$C$5:$EV$304,0,$B67)&gt;0),--(INDEX(Matrix!$C$5:$EV$304,0,DA$3)&gt;0)))</f>
        <v>10</v>
      </c>
      <c r="DB67" s="12" t="n">
        <f aca="false">IF(OR($A67="",DB$4=""),"",SUMPRODUCT(--(INDEX(Matrix!$C$5:$EV$304,0,$B67)&gt;0),--(INDEX(Matrix!$C$5:$EV$304,0,DB$3)&gt;0)))</f>
        <v>0</v>
      </c>
      <c r="DC67" s="12" t="n">
        <f aca="false">IF(OR($A67="",DC$4=""),"",SUMPRODUCT(--(INDEX(Matrix!$C$5:$EV$304,0,$B67)&gt;0),--(INDEX(Matrix!$C$5:$EV$304,0,DC$3)&gt;0)))</f>
        <v>0</v>
      </c>
      <c r="DD67" s="12" t="n">
        <f aca="false">IF(OR($A67="",DD$4=""),"",SUMPRODUCT(--(INDEX(Matrix!$C$5:$EV$304,0,$B67)&gt;0),--(INDEX(Matrix!$C$5:$EV$304,0,DD$3)&gt;0)))</f>
        <v>7</v>
      </c>
      <c r="DE67" s="12" t="str">
        <f aca="false">IF(OR($A67="",DE$4=""),"",SUMPRODUCT(--(INDEX(Matrix!$C$5:$EV$304,0,$B67)&gt;0),--(INDEX(Matrix!$C$5:$EV$304,0,DE$3)&gt;0)))</f>
        <v/>
      </c>
      <c r="DF67" s="12" t="str">
        <f aca="false">IF(OR($A67="",DF$4=""),"",SUMPRODUCT(--(INDEX(Matrix!$C$5:$EV$304,0,$B67)&gt;0),--(INDEX(Matrix!$C$5:$EV$304,0,DF$3)&gt;0)))</f>
        <v/>
      </c>
      <c r="DG67" s="12" t="str">
        <f aca="false">IF(OR($A67="",DG$4=""),"",SUMPRODUCT(--(INDEX(Matrix!$C$5:$EV$304,0,$B67)&gt;0),--(INDEX(Matrix!$C$5:$EV$304,0,DG$3)&gt;0)))</f>
        <v/>
      </c>
      <c r="DH67" s="12" t="str">
        <f aca="false">IF(OR($A67="",DH$4=""),"",SUMPRODUCT(--(INDEX(Matrix!$C$5:$EV$304,0,$B67)&gt;0),--(INDEX(Matrix!$C$5:$EV$304,0,DH$3)&gt;0)))</f>
        <v/>
      </c>
      <c r="DI67" s="12" t="str">
        <f aca="false">IF(OR($A67="",DI$4=""),"",SUMPRODUCT(--(INDEX(Matrix!$C$5:$EV$304,0,$B67)&gt;0),--(INDEX(Matrix!$C$5:$EV$304,0,DI$3)&gt;0)))</f>
        <v/>
      </c>
      <c r="DJ67" s="12" t="str">
        <f aca="false">IF(OR($A67="",DJ$4=""),"",SUMPRODUCT(--(INDEX(Matrix!$C$5:$EV$304,0,$B67)&gt;0),--(INDEX(Matrix!$C$5:$EV$304,0,DJ$3)&gt;0)))</f>
        <v/>
      </c>
      <c r="DK67" s="12" t="str">
        <f aca="false">IF(OR($A67="",DK$4=""),"",SUMPRODUCT(--(INDEX(Matrix!$C$5:$EV$304,0,$B67)&gt;0),--(INDEX(Matrix!$C$5:$EV$304,0,DK$3)&gt;0)))</f>
        <v/>
      </c>
      <c r="DL67" s="12" t="str">
        <f aca="false">IF(OR($A67="",DL$4=""),"",SUMPRODUCT(--(INDEX(Matrix!$C$5:$EV$304,0,$B67)&gt;0),--(INDEX(Matrix!$C$5:$EV$304,0,DL$3)&gt;0)))</f>
        <v/>
      </c>
      <c r="DM67" s="12" t="str">
        <f aca="false">IF(OR($A67="",DM$4=""),"",SUMPRODUCT(--(INDEX(Matrix!$C$5:$EV$304,0,$B67)&gt;0),--(INDEX(Matrix!$C$5:$EV$304,0,DM$3)&gt;0)))</f>
        <v/>
      </c>
      <c r="DN67" s="12" t="str">
        <f aca="false">IF(OR($A67="",DN$4=""),"",SUMPRODUCT(--(INDEX(Matrix!$C$5:$EV$304,0,$B67)&gt;0),--(INDEX(Matrix!$C$5:$EV$304,0,DN$3)&gt;0)))</f>
        <v/>
      </c>
      <c r="DO67" s="12" t="str">
        <f aca="false">IF(OR($A67="",DO$4=""),"",SUMPRODUCT(--(INDEX(Matrix!$C$5:$EV$304,0,$B67)&gt;0),--(INDEX(Matrix!$C$5:$EV$304,0,DO$3)&gt;0)))</f>
        <v/>
      </c>
      <c r="DP67" s="12" t="str">
        <f aca="false">IF(OR($A67="",DP$4=""),"",SUMPRODUCT(--(INDEX(Matrix!$C$5:$EV$304,0,$B67)&gt;0),--(INDEX(Matrix!$C$5:$EV$304,0,DP$3)&gt;0)))</f>
        <v/>
      </c>
      <c r="DQ67" s="12" t="str">
        <f aca="false">IF(OR($A67="",DQ$4=""),"",SUMPRODUCT(--(INDEX(Matrix!$C$5:$EV$304,0,$B67)&gt;0),--(INDEX(Matrix!$C$5:$EV$304,0,DQ$3)&gt;0)))</f>
        <v/>
      </c>
      <c r="DR67" s="12" t="str">
        <f aca="false">IF(OR($A67="",DR$4=""),"",SUMPRODUCT(--(INDEX(Matrix!$C$5:$EV$304,0,$B67)&gt;0),--(INDEX(Matrix!$C$5:$EV$304,0,DR$3)&gt;0)))</f>
        <v/>
      </c>
      <c r="DS67" s="12" t="str">
        <f aca="false">IF(OR($A67="",DS$4=""),"",SUMPRODUCT(--(INDEX(Matrix!$C$5:$EV$304,0,$B67)&gt;0),--(INDEX(Matrix!$C$5:$EV$304,0,DS$3)&gt;0)))</f>
        <v/>
      </c>
      <c r="DT67" s="12" t="str">
        <f aca="false">IF(OR($A67="",DT$4=""),"",SUMPRODUCT(--(INDEX(Matrix!$C$5:$EV$304,0,$B67)&gt;0),--(INDEX(Matrix!$C$5:$EV$304,0,DT$3)&gt;0)))</f>
        <v/>
      </c>
      <c r="DU67" s="12" t="str">
        <f aca="false">IF(OR($A67="",DU$4=""),"",SUMPRODUCT(--(INDEX(Matrix!$C$5:$EV$304,0,$B67)&gt;0),--(INDEX(Matrix!$C$5:$EV$304,0,DU$3)&gt;0)))</f>
        <v/>
      </c>
      <c r="DV67" s="12" t="str">
        <f aca="false">IF(OR($A67="",DV$4=""),"",SUMPRODUCT(--(INDEX(Matrix!$C$5:$EV$304,0,$B67)&gt;0),--(INDEX(Matrix!$C$5:$EV$304,0,DV$3)&gt;0)))</f>
        <v/>
      </c>
      <c r="DW67" s="12" t="str">
        <f aca="false">IF(OR($A67="",DW$4=""),"",SUMPRODUCT(--(INDEX(Matrix!$C$5:$EV$304,0,$B67)&gt;0),--(INDEX(Matrix!$C$5:$EV$304,0,DW$3)&gt;0)))</f>
        <v/>
      </c>
      <c r="DX67" s="12" t="str">
        <f aca="false">IF(OR($A67="",DX$4=""),"",SUMPRODUCT(--(INDEX(Matrix!$C$5:$EV$304,0,$B67)&gt;0),--(INDEX(Matrix!$C$5:$EV$304,0,DX$3)&gt;0)))</f>
        <v/>
      </c>
      <c r="DY67" s="12" t="str">
        <f aca="false">IF(OR($A67="",DY$4=""),"",SUMPRODUCT(--(INDEX(Matrix!$C$5:$EV$304,0,$B67)&gt;0),--(INDEX(Matrix!$C$5:$EV$304,0,DY$3)&gt;0)))</f>
        <v/>
      </c>
      <c r="DZ67" s="12" t="str">
        <f aca="false">IF(OR($A67="",DZ$4=""),"",SUMPRODUCT(--(INDEX(Matrix!$C$5:$EV$304,0,$B67)&gt;0),--(INDEX(Matrix!$C$5:$EV$304,0,DZ$3)&gt;0)))</f>
        <v/>
      </c>
      <c r="EA67" s="12" t="str">
        <f aca="false">IF(OR($A67="",EA$4=""),"",SUMPRODUCT(--(INDEX(Matrix!$C$5:$EV$304,0,$B67)&gt;0),--(INDEX(Matrix!$C$5:$EV$304,0,EA$3)&gt;0)))</f>
        <v/>
      </c>
      <c r="EB67" s="12" t="str">
        <f aca="false">IF(OR($A67="",EB$4=""),"",SUMPRODUCT(--(INDEX(Matrix!$C$5:$EV$304,0,$B67)&gt;0),--(INDEX(Matrix!$C$5:$EV$304,0,EB$3)&gt;0)))</f>
        <v/>
      </c>
      <c r="EC67" s="12" t="str">
        <f aca="false">IF(OR($A67="",EC$4=""),"",SUMPRODUCT(--(INDEX(Matrix!$C$5:$EV$304,0,$B67)&gt;0),--(INDEX(Matrix!$C$5:$EV$304,0,EC$3)&gt;0)))</f>
        <v/>
      </c>
      <c r="ED67" s="12" t="str">
        <f aca="false">IF(OR($A67="",ED$4=""),"",SUMPRODUCT(--(INDEX(Matrix!$C$5:$EV$304,0,$B67)&gt;0),--(INDEX(Matrix!$C$5:$EV$304,0,ED$3)&gt;0)))</f>
        <v/>
      </c>
      <c r="EE67" s="12" t="str">
        <f aca="false">IF(OR($A67="",EE$4=""),"",SUMPRODUCT(--(INDEX(Matrix!$C$5:$EV$304,0,$B67)&gt;0),--(INDEX(Matrix!$C$5:$EV$304,0,EE$3)&gt;0)))</f>
        <v/>
      </c>
      <c r="EF67" s="12" t="str">
        <f aca="false">IF(OR($A67="",EF$4=""),"",SUMPRODUCT(--(INDEX(Matrix!$C$5:$EV$304,0,$B67)&gt;0),--(INDEX(Matrix!$C$5:$EV$304,0,EF$3)&gt;0)))</f>
        <v/>
      </c>
      <c r="EG67" s="12" t="str">
        <f aca="false">IF(OR($A67="",EG$4=""),"",SUMPRODUCT(--(INDEX(Matrix!$C$5:$EV$304,0,$B67)&gt;0),--(INDEX(Matrix!$C$5:$EV$304,0,EG$3)&gt;0)))</f>
        <v/>
      </c>
      <c r="EH67" s="12" t="str">
        <f aca="false">IF(OR($A67="",EH$4=""),"",SUMPRODUCT(--(INDEX(Matrix!$C$5:$EV$304,0,$B67)&gt;0),--(INDEX(Matrix!$C$5:$EV$304,0,EH$3)&gt;0)))</f>
        <v/>
      </c>
      <c r="EI67" s="12" t="str">
        <f aca="false">IF(OR($A67="",EI$4=""),"",SUMPRODUCT(--(INDEX(Matrix!$C$5:$EV$304,0,$B67)&gt;0),--(INDEX(Matrix!$C$5:$EV$304,0,EI$3)&gt;0)))</f>
        <v/>
      </c>
      <c r="EJ67" s="12" t="str">
        <f aca="false">IF(OR($A67="",EJ$4=""),"",SUMPRODUCT(--(INDEX(Matrix!$C$5:$EV$304,0,$B67)&gt;0),--(INDEX(Matrix!$C$5:$EV$304,0,EJ$3)&gt;0)))</f>
        <v/>
      </c>
      <c r="EK67" s="12" t="str">
        <f aca="false">IF(OR($A67="",EK$4=""),"",SUMPRODUCT(--(INDEX(Matrix!$C$5:$EV$304,0,$B67)&gt;0),--(INDEX(Matrix!$C$5:$EV$304,0,EK$3)&gt;0)))</f>
        <v/>
      </c>
      <c r="EL67" s="12" t="str">
        <f aca="false">IF(OR($A67="",EL$4=""),"",SUMPRODUCT(--(INDEX(Matrix!$C$5:$EV$304,0,$B67)&gt;0),--(INDEX(Matrix!$C$5:$EV$304,0,EL$3)&gt;0)))</f>
        <v/>
      </c>
      <c r="EM67" s="12" t="str">
        <f aca="false">IF(OR($A67="",EM$4=""),"",SUMPRODUCT(--(INDEX(Matrix!$C$5:$EV$304,0,$B67)&gt;0),--(INDEX(Matrix!$C$5:$EV$304,0,EM$3)&gt;0)))</f>
        <v/>
      </c>
      <c r="EN67" s="12" t="str">
        <f aca="false">IF(OR($A67="",EN$4=""),"",SUMPRODUCT(--(INDEX(Matrix!$C$5:$EV$304,0,$B67)&gt;0),--(INDEX(Matrix!$C$5:$EV$304,0,EN$3)&gt;0)))</f>
        <v/>
      </c>
      <c r="EO67" s="12" t="str">
        <f aca="false">IF(OR($A67="",EO$4=""),"",SUMPRODUCT(--(INDEX(Matrix!$C$5:$EV$304,0,$B67)&gt;0),--(INDEX(Matrix!$C$5:$EV$304,0,EO$3)&gt;0)))</f>
        <v/>
      </c>
      <c r="EP67" s="12" t="str">
        <f aca="false">IF(OR($A67="",EP$4=""),"",SUMPRODUCT(--(INDEX(Matrix!$C$5:$EV$304,0,$B67)&gt;0),--(INDEX(Matrix!$C$5:$EV$304,0,EP$3)&gt;0)))</f>
        <v/>
      </c>
      <c r="EQ67" s="12" t="str">
        <f aca="false">IF(OR($A67="",EQ$4=""),"",SUMPRODUCT(--(INDEX(Matrix!$C$5:$EV$304,0,$B67)&gt;0),--(INDEX(Matrix!$C$5:$EV$304,0,EQ$3)&gt;0)))</f>
        <v/>
      </c>
      <c r="ER67" s="12" t="str">
        <f aca="false">IF(OR($A67="",ER$4=""),"",SUMPRODUCT(--(INDEX(Matrix!$C$5:$EV$304,0,$B67)&gt;0),--(INDEX(Matrix!$C$5:$EV$304,0,ER$3)&gt;0)))</f>
        <v/>
      </c>
      <c r="ES67" s="12" t="str">
        <f aca="false">IF(OR($A67="",ES$4=""),"",SUMPRODUCT(--(INDEX(Matrix!$C$5:$EV$304,0,$B67)&gt;0),--(INDEX(Matrix!$C$5:$EV$304,0,ES$3)&gt;0)))</f>
        <v/>
      </c>
      <c r="ET67" s="12" t="str">
        <f aca="false">IF(OR($A67="",ET$4=""),"",SUMPRODUCT(--(INDEX(Matrix!$C$5:$EV$304,0,$B67)&gt;0),--(INDEX(Matrix!$C$5:$EV$304,0,ET$3)&gt;0)))</f>
        <v/>
      </c>
      <c r="EU67" s="12" t="str">
        <f aca="false">IF(OR($A67="",EU$4=""),"",SUMPRODUCT(--(INDEX(Matrix!$C$5:$EV$304,0,$B67)&gt;0),--(INDEX(Matrix!$C$5:$EV$304,0,EU$3)&gt;0)))</f>
        <v/>
      </c>
      <c r="EV67" s="12" t="str">
        <f aca="false">IF(OR($A67="",EV$4=""),"",SUMPRODUCT(--(INDEX(Matrix!$C$5:$EV$304,0,$B67)&gt;0),--(INDEX(Matrix!$C$5:$EV$304,0,EV$3)&gt;0)))</f>
        <v/>
      </c>
    </row>
    <row r="68" customFormat="false" ht="15" hidden="false" customHeight="false" outlineLevel="0" collapsed="false">
      <c r="A68" s="6" t="str">
        <f aca="false">IF(INDEX(Products!$A$2:$A$151,$B68)="","",INDEX(Products!$A$2:$A$151,$B68))</f>
        <v>Citicoline 500</v>
      </c>
      <c r="B68" s="23" t="n">
        <v>64</v>
      </c>
      <c r="C68" s="12" t="n">
        <f aca="false">IF(OR($A68="",C$4=""),"",SUMPRODUCT(--(INDEX(Matrix!$C$5:$EV$304,0,$B68)&gt;0),--(INDEX(Matrix!$C$5:$EV$304,0,C$3)&gt;0)))</f>
        <v>8</v>
      </c>
      <c r="D68" s="12" t="n">
        <f aca="false">IF(OR($A68="",D$4=""),"",SUMPRODUCT(--(INDEX(Matrix!$C$5:$EV$304,0,$B68)&gt;0),--(INDEX(Matrix!$C$5:$EV$304,0,D$3)&gt;0)))</f>
        <v>8</v>
      </c>
      <c r="E68" s="12" t="n">
        <f aca="false">IF(OR($A68="",E$4=""),"",SUMPRODUCT(--(INDEX(Matrix!$C$5:$EV$304,0,$B68)&gt;0),--(INDEX(Matrix!$C$5:$EV$304,0,E$3)&gt;0)))</f>
        <v>8</v>
      </c>
      <c r="F68" s="12" t="n">
        <f aca="false">IF(OR($A68="",F$4=""),"",SUMPRODUCT(--(INDEX(Matrix!$C$5:$EV$304,0,$B68)&gt;0),--(INDEX(Matrix!$C$5:$EV$304,0,F$3)&gt;0)))</f>
        <v>9</v>
      </c>
      <c r="G68" s="12" t="n">
        <f aca="false">IF(OR($A68="",G$4=""),"",SUMPRODUCT(--(INDEX(Matrix!$C$5:$EV$304,0,$B68)&gt;0),--(INDEX(Matrix!$C$5:$EV$304,0,G$3)&gt;0)))</f>
        <v>9</v>
      </c>
      <c r="H68" s="12" t="n">
        <f aca="false">IF(OR($A68="",H$4=""),"",SUMPRODUCT(--(INDEX(Matrix!$C$5:$EV$304,0,$B68)&gt;0),--(INDEX(Matrix!$C$5:$EV$304,0,H$3)&gt;0)))</f>
        <v>9</v>
      </c>
      <c r="I68" s="12" t="n">
        <f aca="false">IF(OR($A68="",I$4=""),"",SUMPRODUCT(--(INDEX(Matrix!$C$5:$EV$304,0,$B68)&gt;0),--(INDEX(Matrix!$C$5:$EV$304,0,I$3)&gt;0)))</f>
        <v>6</v>
      </c>
      <c r="J68" s="12" t="n">
        <f aca="false">IF(OR($A68="",J$4=""),"",SUMPRODUCT(--(INDEX(Matrix!$C$5:$EV$304,0,$B68)&gt;0),--(INDEX(Matrix!$C$5:$EV$304,0,J$3)&gt;0)))</f>
        <v>6</v>
      </c>
      <c r="K68" s="12" t="n">
        <f aca="false">IF(OR($A68="",K$4=""),"",SUMPRODUCT(--(INDEX(Matrix!$C$5:$EV$304,0,$B68)&gt;0),--(INDEX(Matrix!$C$5:$EV$304,0,K$3)&gt;0)))</f>
        <v>7</v>
      </c>
      <c r="L68" s="12" t="n">
        <f aca="false">IF(OR($A68="",L$4=""),"",SUMPRODUCT(--(INDEX(Matrix!$C$5:$EV$304,0,$B68)&gt;0),--(INDEX(Matrix!$C$5:$EV$304,0,L$3)&gt;0)))</f>
        <v>7</v>
      </c>
      <c r="M68" s="12" t="n">
        <f aca="false">IF(OR($A68="",M$4=""),"",SUMPRODUCT(--(INDEX(Matrix!$C$5:$EV$304,0,$B68)&gt;0),--(INDEX(Matrix!$C$5:$EV$304,0,M$3)&gt;0)))</f>
        <v>7</v>
      </c>
      <c r="N68" s="12" t="n">
        <f aca="false">IF(OR($A68="",N$4=""),"",SUMPRODUCT(--(INDEX(Matrix!$C$5:$EV$304,0,$B68)&gt;0),--(INDEX(Matrix!$C$5:$EV$304,0,N$3)&gt;0)))</f>
        <v>8</v>
      </c>
      <c r="O68" s="12" t="n">
        <f aca="false">IF(OR($A68="",O$4=""),"",SUMPRODUCT(--(INDEX(Matrix!$C$5:$EV$304,0,$B68)&gt;0),--(INDEX(Matrix!$C$5:$EV$304,0,O$3)&gt;0)))</f>
        <v>8</v>
      </c>
      <c r="P68" s="12" t="n">
        <f aca="false">IF(OR($A68="",P$4=""),"",SUMPRODUCT(--(INDEX(Matrix!$C$5:$EV$304,0,$B68)&gt;0),--(INDEX(Matrix!$C$5:$EV$304,0,P$3)&gt;0)))</f>
        <v>8</v>
      </c>
      <c r="Q68" s="12" t="n">
        <f aca="false">IF(OR($A68="",Q$4=""),"",SUMPRODUCT(--(INDEX(Matrix!$C$5:$EV$304,0,$B68)&gt;0),--(INDEX(Matrix!$C$5:$EV$304,0,Q$3)&gt;0)))</f>
        <v>8</v>
      </c>
      <c r="R68" s="12" t="n">
        <f aca="false">IF(OR($A68="",R$4=""),"",SUMPRODUCT(--(INDEX(Matrix!$C$5:$EV$304,0,$B68)&gt;0),--(INDEX(Matrix!$C$5:$EV$304,0,R$3)&gt;0)))</f>
        <v>8</v>
      </c>
      <c r="S68" s="12" t="n">
        <f aca="false">IF(OR($A68="",S$4=""),"",SUMPRODUCT(--(INDEX(Matrix!$C$5:$EV$304,0,$B68)&gt;0),--(INDEX(Matrix!$C$5:$EV$304,0,S$3)&gt;0)))</f>
        <v>8</v>
      </c>
      <c r="T68" s="12" t="n">
        <f aca="false">IF(OR($A68="",T$4=""),"",SUMPRODUCT(--(INDEX(Matrix!$C$5:$EV$304,0,$B68)&gt;0),--(INDEX(Matrix!$C$5:$EV$304,0,T$3)&gt;0)))</f>
        <v>8</v>
      </c>
      <c r="U68" s="12" t="n">
        <f aca="false">IF(OR($A68="",U$4=""),"",SUMPRODUCT(--(INDEX(Matrix!$C$5:$EV$304,0,$B68)&gt;0),--(INDEX(Matrix!$C$5:$EV$304,0,U$3)&gt;0)))</f>
        <v>0</v>
      </c>
      <c r="V68" s="12" t="n">
        <f aca="false">IF(OR($A68="",V$4=""),"",SUMPRODUCT(--(INDEX(Matrix!$C$5:$EV$304,0,$B68)&gt;0),--(INDEX(Matrix!$C$5:$EV$304,0,V$3)&gt;0)))</f>
        <v>0</v>
      </c>
      <c r="W68" s="12" t="n">
        <f aca="false">IF(OR($A68="",W$4=""),"",SUMPRODUCT(--(INDEX(Matrix!$C$5:$EV$304,0,$B68)&gt;0),--(INDEX(Matrix!$C$5:$EV$304,0,W$3)&gt;0)))</f>
        <v>8</v>
      </c>
      <c r="X68" s="12" t="n">
        <f aca="false">IF(OR($A68="",X$4=""),"",SUMPRODUCT(--(INDEX(Matrix!$C$5:$EV$304,0,$B68)&gt;0),--(INDEX(Matrix!$C$5:$EV$304,0,X$3)&gt;0)))</f>
        <v>8</v>
      </c>
      <c r="Y68" s="12" t="n">
        <f aca="false">IF(OR($A68="",Y$4=""),"",SUMPRODUCT(--(INDEX(Matrix!$C$5:$EV$304,0,$B68)&gt;0),--(INDEX(Matrix!$C$5:$EV$304,0,Y$3)&gt;0)))</f>
        <v>7</v>
      </c>
      <c r="Z68" s="12" t="n">
        <f aca="false">IF(OR($A68="",Z$4=""),"",SUMPRODUCT(--(INDEX(Matrix!$C$5:$EV$304,0,$B68)&gt;0),--(INDEX(Matrix!$C$5:$EV$304,0,Z$3)&gt;0)))</f>
        <v>7</v>
      </c>
      <c r="AA68" s="12" t="n">
        <f aca="false">IF(OR($A68="",AA$4=""),"",SUMPRODUCT(--(INDEX(Matrix!$C$5:$EV$304,0,$B68)&gt;0),--(INDEX(Matrix!$C$5:$EV$304,0,AA$3)&gt;0)))</f>
        <v>10</v>
      </c>
      <c r="AB68" s="12" t="n">
        <f aca="false">IF(OR($A68="",AB$4=""),"",SUMPRODUCT(--(INDEX(Matrix!$C$5:$EV$304,0,$B68)&gt;0),--(INDEX(Matrix!$C$5:$EV$304,0,AB$3)&gt;0)))</f>
        <v>3</v>
      </c>
      <c r="AC68" s="12" t="n">
        <f aca="false">IF(OR($A68="",AC$4=""),"",SUMPRODUCT(--(INDEX(Matrix!$C$5:$EV$304,0,$B68)&gt;0),--(INDEX(Matrix!$C$5:$EV$304,0,AC$3)&gt;0)))</f>
        <v>3</v>
      </c>
      <c r="AD68" s="12" t="n">
        <f aca="false">IF(OR($A68="",AD$4=""),"",SUMPRODUCT(--(INDEX(Matrix!$C$5:$EV$304,0,$B68)&gt;0),--(INDEX(Matrix!$C$5:$EV$304,0,AD$3)&gt;0)))</f>
        <v>0</v>
      </c>
      <c r="AE68" s="12" t="n">
        <f aca="false">IF(OR($A68="",AE$4=""),"",SUMPRODUCT(--(INDEX(Matrix!$C$5:$EV$304,0,$B68)&gt;0),--(INDEX(Matrix!$C$5:$EV$304,0,AE$3)&gt;0)))</f>
        <v>8</v>
      </c>
      <c r="AF68" s="12" t="n">
        <f aca="false">IF(OR($A68="",AF$4=""),"",SUMPRODUCT(--(INDEX(Matrix!$C$5:$EV$304,0,$B68)&gt;0),--(INDEX(Matrix!$C$5:$EV$304,0,AF$3)&gt;0)))</f>
        <v>8</v>
      </c>
      <c r="AG68" s="12" t="n">
        <f aca="false">IF(OR($A68="",AG$4=""),"",SUMPRODUCT(--(INDEX(Matrix!$C$5:$EV$304,0,$B68)&gt;0),--(INDEX(Matrix!$C$5:$EV$304,0,AG$3)&gt;0)))</f>
        <v>8</v>
      </c>
      <c r="AH68" s="12" t="n">
        <f aca="false">IF(OR($A68="",AH$4=""),"",SUMPRODUCT(--(INDEX(Matrix!$C$5:$EV$304,0,$B68)&gt;0),--(INDEX(Matrix!$C$5:$EV$304,0,AH$3)&gt;0)))</f>
        <v>8</v>
      </c>
      <c r="AI68" s="12" t="n">
        <f aca="false">IF(OR($A68="",AI$4=""),"",SUMPRODUCT(--(INDEX(Matrix!$C$5:$EV$304,0,$B68)&gt;0),--(INDEX(Matrix!$C$5:$EV$304,0,AI$3)&gt;0)))</f>
        <v>7</v>
      </c>
      <c r="AJ68" s="12" t="n">
        <f aca="false">IF(OR($A68="",AJ$4=""),"",SUMPRODUCT(--(INDEX(Matrix!$C$5:$EV$304,0,$B68)&gt;0),--(INDEX(Matrix!$C$5:$EV$304,0,AJ$3)&gt;0)))</f>
        <v>7</v>
      </c>
      <c r="AK68" s="12" t="n">
        <f aca="false">IF(OR($A68="",AK$4=""),"",SUMPRODUCT(--(INDEX(Matrix!$C$5:$EV$304,0,$B68)&gt;0),--(INDEX(Matrix!$C$5:$EV$304,0,AK$3)&gt;0)))</f>
        <v>8</v>
      </c>
      <c r="AL68" s="12" t="n">
        <f aca="false">IF(OR($A68="",AL$4=""),"",SUMPRODUCT(--(INDEX(Matrix!$C$5:$EV$304,0,$B68)&gt;0),--(INDEX(Matrix!$C$5:$EV$304,0,AL$3)&gt;0)))</f>
        <v>8</v>
      </c>
      <c r="AM68" s="12" t="n">
        <f aca="false">IF(OR($A68="",AM$4=""),"",SUMPRODUCT(--(INDEX(Matrix!$C$5:$EV$304,0,$B68)&gt;0),--(INDEX(Matrix!$C$5:$EV$304,0,AM$3)&gt;0)))</f>
        <v>3</v>
      </c>
      <c r="AN68" s="12" t="n">
        <f aca="false">IF(OR($A68="",AN$4=""),"",SUMPRODUCT(--(INDEX(Matrix!$C$5:$EV$304,0,$B68)&gt;0),--(INDEX(Matrix!$C$5:$EV$304,0,AN$3)&gt;0)))</f>
        <v>3</v>
      </c>
      <c r="AO68" s="12" t="n">
        <f aca="false">IF(OR($A68="",AO$4=""),"",SUMPRODUCT(--(INDEX(Matrix!$C$5:$EV$304,0,$B68)&gt;0),--(INDEX(Matrix!$C$5:$EV$304,0,AO$3)&gt;0)))</f>
        <v>1</v>
      </c>
      <c r="AP68" s="12" t="n">
        <f aca="false">IF(OR($A68="",AP$4=""),"",SUMPRODUCT(--(INDEX(Matrix!$C$5:$EV$304,0,$B68)&gt;0),--(INDEX(Matrix!$C$5:$EV$304,0,AP$3)&gt;0)))</f>
        <v>1</v>
      </c>
      <c r="AQ68" s="12" t="n">
        <f aca="false">IF(OR($A68="",AQ$4=""),"",SUMPRODUCT(--(INDEX(Matrix!$C$5:$EV$304,0,$B68)&gt;0),--(INDEX(Matrix!$C$5:$EV$304,0,AQ$3)&gt;0)))</f>
        <v>1</v>
      </c>
      <c r="AR68" s="12" t="n">
        <f aca="false">IF(OR($A68="",AR$4=""),"",SUMPRODUCT(--(INDEX(Matrix!$C$5:$EV$304,0,$B68)&gt;0),--(INDEX(Matrix!$C$5:$EV$304,0,AR$3)&gt;0)))</f>
        <v>1</v>
      </c>
      <c r="AS68" s="12" t="n">
        <f aca="false">IF(OR($A68="",AS$4=""),"",SUMPRODUCT(--(INDEX(Matrix!$C$5:$EV$304,0,$B68)&gt;0),--(INDEX(Matrix!$C$5:$EV$304,0,AS$3)&gt;0)))</f>
        <v>1</v>
      </c>
      <c r="AT68" s="12" t="n">
        <f aca="false">IF(OR($A68="",AT$4=""),"",SUMPRODUCT(--(INDEX(Matrix!$C$5:$EV$304,0,$B68)&gt;0),--(INDEX(Matrix!$C$5:$EV$304,0,AT$3)&gt;0)))</f>
        <v>1</v>
      </c>
      <c r="AU68" s="12" t="n">
        <f aca="false">IF(OR($A68="",AU$4=""),"",SUMPRODUCT(--(INDEX(Matrix!$C$5:$EV$304,0,$B68)&gt;0),--(INDEX(Matrix!$C$5:$EV$304,0,AU$3)&gt;0)))</f>
        <v>0</v>
      </c>
      <c r="AV68" s="12" t="n">
        <f aca="false">IF(OR($A68="",AV$4=""),"",SUMPRODUCT(--(INDEX(Matrix!$C$5:$EV$304,0,$B68)&gt;0),--(INDEX(Matrix!$C$5:$EV$304,0,AV$3)&gt;0)))</f>
        <v>7</v>
      </c>
      <c r="AW68" s="12" t="n">
        <f aca="false">IF(OR($A68="",AW$4=""),"",SUMPRODUCT(--(INDEX(Matrix!$C$5:$EV$304,0,$B68)&gt;0),--(INDEX(Matrix!$C$5:$EV$304,0,AW$3)&gt;0)))</f>
        <v>6</v>
      </c>
      <c r="AX68" s="12" t="n">
        <f aca="false">IF(OR($A68="",AX$4=""),"",SUMPRODUCT(--(INDEX(Matrix!$C$5:$EV$304,0,$B68)&gt;0),--(INDEX(Matrix!$C$5:$EV$304,0,AX$3)&gt;0)))</f>
        <v>9</v>
      </c>
      <c r="AY68" s="12" t="n">
        <f aca="false">IF(OR($A68="",AY$4=""),"",SUMPRODUCT(--(INDEX(Matrix!$C$5:$EV$304,0,$B68)&gt;0),--(INDEX(Matrix!$C$5:$EV$304,0,AY$3)&gt;0)))</f>
        <v>9</v>
      </c>
      <c r="AZ68" s="12" t="n">
        <f aca="false">IF(OR($A68="",AZ$4=""),"",SUMPRODUCT(--(INDEX(Matrix!$C$5:$EV$304,0,$B68)&gt;0),--(INDEX(Matrix!$C$5:$EV$304,0,AZ$3)&gt;0)))</f>
        <v>8</v>
      </c>
      <c r="BA68" s="12" t="n">
        <f aca="false">IF(OR($A68="",BA$4=""),"",SUMPRODUCT(--(INDEX(Matrix!$C$5:$EV$304,0,$B68)&gt;0),--(INDEX(Matrix!$C$5:$EV$304,0,BA$3)&gt;0)))</f>
        <v>8</v>
      </c>
      <c r="BB68" s="12" t="n">
        <f aca="false">IF(OR($A68="",BB$4=""),"",SUMPRODUCT(--(INDEX(Matrix!$C$5:$EV$304,0,$B68)&gt;0),--(INDEX(Matrix!$C$5:$EV$304,0,BB$3)&gt;0)))</f>
        <v>9</v>
      </c>
      <c r="BC68" s="12" t="n">
        <f aca="false">IF(OR($A68="",BC$4=""),"",SUMPRODUCT(--(INDEX(Matrix!$C$5:$EV$304,0,$B68)&gt;0),--(INDEX(Matrix!$C$5:$EV$304,0,BC$3)&gt;0)))</f>
        <v>9</v>
      </c>
      <c r="BD68" s="12" t="n">
        <f aca="false">IF(OR($A68="",BD$4=""),"",SUMPRODUCT(--(INDEX(Matrix!$C$5:$EV$304,0,$B68)&gt;0),--(INDEX(Matrix!$C$5:$EV$304,0,BD$3)&gt;0)))</f>
        <v>9</v>
      </c>
      <c r="BE68" s="12" t="n">
        <f aca="false">IF(OR($A68="",BE$4=""),"",SUMPRODUCT(--(INDEX(Matrix!$C$5:$EV$304,0,$B68)&gt;0),--(INDEX(Matrix!$C$5:$EV$304,0,BE$3)&gt;0)))</f>
        <v>9</v>
      </c>
      <c r="BF68" s="12" t="n">
        <f aca="false">IF(OR($A68="",BF$4=""),"",SUMPRODUCT(--(INDEX(Matrix!$C$5:$EV$304,0,$B68)&gt;0),--(INDEX(Matrix!$C$5:$EV$304,0,BF$3)&gt;0)))</f>
        <v>8</v>
      </c>
      <c r="BG68" s="12" t="n">
        <f aca="false">IF(OR($A68="",BG$4=""),"",SUMPRODUCT(--(INDEX(Matrix!$C$5:$EV$304,0,$B68)&gt;0),--(INDEX(Matrix!$C$5:$EV$304,0,BG$3)&gt;0)))</f>
        <v>8</v>
      </c>
      <c r="BH68" s="12" t="n">
        <f aca="false">IF(OR($A68="",BH$4=""),"",SUMPRODUCT(--(INDEX(Matrix!$C$5:$EV$304,0,$B68)&gt;0),--(INDEX(Matrix!$C$5:$EV$304,0,BH$3)&gt;0)))</f>
        <v>8</v>
      </c>
      <c r="BI68" s="12" t="n">
        <f aca="false">IF(OR($A68="",BI$4=""),"",SUMPRODUCT(--(INDEX(Matrix!$C$5:$EV$304,0,$B68)&gt;0),--(INDEX(Matrix!$C$5:$EV$304,0,BI$3)&gt;0)))</f>
        <v>8</v>
      </c>
      <c r="BJ68" s="12" t="n">
        <f aca="false">IF(OR($A68="",BJ$4=""),"",SUMPRODUCT(--(INDEX(Matrix!$C$5:$EV$304,0,$B68)&gt;0),--(INDEX(Matrix!$C$5:$EV$304,0,BJ$3)&gt;0)))</f>
        <v>0</v>
      </c>
      <c r="BK68" s="12" t="n">
        <f aca="false">IF(OR($A68="",BK$4=""),"",SUMPRODUCT(--(INDEX(Matrix!$C$5:$EV$304,0,$B68)&gt;0),--(INDEX(Matrix!$C$5:$EV$304,0,BK$3)&gt;0)))</f>
        <v>10</v>
      </c>
      <c r="BL68" s="12" t="n">
        <f aca="false">IF(OR($A68="",BL$4=""),"",SUMPRODUCT(--(INDEX(Matrix!$C$5:$EV$304,0,$B68)&gt;0),--(INDEX(Matrix!$C$5:$EV$304,0,BL$3)&gt;0)))</f>
        <v>10</v>
      </c>
      <c r="BM68" s="12" t="n">
        <f aca="false">IF(OR($A68="",BM$4=""),"",SUMPRODUCT(--(INDEX(Matrix!$C$5:$EV$304,0,$B68)&gt;0),--(INDEX(Matrix!$C$5:$EV$304,0,BM$3)&gt;0)))</f>
        <v>10</v>
      </c>
      <c r="BN68" s="12" t="n">
        <f aca="false">IF(OR($A68="",BN$4=""),"",SUMPRODUCT(--(INDEX(Matrix!$C$5:$EV$304,0,$B68)&gt;0),--(INDEX(Matrix!$C$5:$EV$304,0,BN$3)&gt;0)))</f>
        <v>13</v>
      </c>
      <c r="BO68" s="12" t="n">
        <f aca="false">IF(OR($A68="",BO$4=""),"",SUMPRODUCT(--(INDEX(Matrix!$C$5:$EV$304,0,$B68)&gt;0),--(INDEX(Matrix!$C$5:$EV$304,0,BO$3)&gt;0)))</f>
        <v>3</v>
      </c>
      <c r="BP68" s="12" t="n">
        <f aca="false">IF(OR($A68="",BP$4=""),"",SUMPRODUCT(--(INDEX(Matrix!$C$5:$EV$304,0,$B68)&gt;0),--(INDEX(Matrix!$C$5:$EV$304,0,BP$3)&gt;0)))</f>
        <v>1</v>
      </c>
      <c r="BQ68" s="12" t="n">
        <f aca="false">IF(OR($A68="",BQ$4=""),"",SUMPRODUCT(--(INDEX(Matrix!$C$5:$EV$304,0,$B68)&gt;0),--(INDEX(Matrix!$C$5:$EV$304,0,BQ$3)&gt;0)))</f>
        <v>1</v>
      </c>
      <c r="BR68" s="12" t="n">
        <f aca="false">IF(OR($A68="",BR$4=""),"",SUMPRODUCT(--(INDEX(Matrix!$C$5:$EV$304,0,$B68)&gt;0),--(INDEX(Matrix!$C$5:$EV$304,0,BR$3)&gt;0)))</f>
        <v>1</v>
      </c>
      <c r="BS68" s="12" t="n">
        <f aca="false">IF(OR($A68="",BS$4=""),"",SUMPRODUCT(--(INDEX(Matrix!$C$5:$EV$304,0,$B68)&gt;0),--(INDEX(Matrix!$C$5:$EV$304,0,BS$3)&gt;0)))</f>
        <v>1</v>
      </c>
      <c r="BT68" s="12" t="n">
        <f aca="false">IF(OR($A68="",BT$4=""),"",SUMPRODUCT(--(INDEX(Matrix!$C$5:$EV$304,0,$B68)&gt;0),--(INDEX(Matrix!$C$5:$EV$304,0,BT$3)&gt;0)))</f>
        <v>0</v>
      </c>
      <c r="BU68" s="12" t="n">
        <f aca="false">IF(OR($A68="",BU$4=""),"",SUMPRODUCT(--(INDEX(Matrix!$C$5:$EV$304,0,$B68)&gt;0),--(INDEX(Matrix!$C$5:$EV$304,0,BU$3)&gt;0)))</f>
        <v>2</v>
      </c>
      <c r="BV68" s="12" t="n">
        <f aca="false">IF(OR($A68="",BV$4=""),"",SUMPRODUCT(--(INDEX(Matrix!$C$5:$EV$304,0,$B68)&gt;0),--(INDEX(Matrix!$C$5:$EV$304,0,BV$3)&gt;0)))</f>
        <v>1</v>
      </c>
      <c r="BW68" s="12" t="n">
        <f aca="false">IF(OR($A68="",BW$4=""),"",SUMPRODUCT(--(INDEX(Matrix!$C$5:$EV$304,0,$B68)&gt;0),--(INDEX(Matrix!$C$5:$EV$304,0,BW$3)&gt;0)))</f>
        <v>1</v>
      </c>
      <c r="BX68" s="12" t="n">
        <f aca="false">IF(OR($A68="",BX$4=""),"",SUMPRODUCT(--(INDEX(Matrix!$C$5:$EV$304,0,$B68)&gt;0),--(INDEX(Matrix!$C$5:$EV$304,0,BX$3)&gt;0)))</f>
        <v>0</v>
      </c>
      <c r="BY68" s="12" t="n">
        <f aca="false">IF(OR($A68="",BY$4=""),"",SUMPRODUCT(--(INDEX(Matrix!$C$5:$EV$304,0,$B68)&gt;0),--(INDEX(Matrix!$C$5:$EV$304,0,BY$3)&gt;0)))</f>
        <v>2</v>
      </c>
      <c r="BZ68" s="12" t="n">
        <f aca="false">IF(OR($A68="",BZ$4=""),"",SUMPRODUCT(--(INDEX(Matrix!$C$5:$EV$304,0,$B68)&gt;0),--(INDEX(Matrix!$C$5:$EV$304,0,BZ$3)&gt;0)))</f>
        <v>2</v>
      </c>
      <c r="CA68" s="12" t="n">
        <f aca="false">IF(OR($A68="",CA$4=""),"",SUMPRODUCT(--(INDEX(Matrix!$C$5:$EV$304,0,$B68)&gt;0),--(INDEX(Matrix!$C$5:$EV$304,0,CA$3)&gt;0)))</f>
        <v>2</v>
      </c>
      <c r="CB68" s="12" t="n">
        <f aca="false">IF(OR($A68="",CB$4=""),"",SUMPRODUCT(--(INDEX(Matrix!$C$5:$EV$304,0,$B68)&gt;0),--(INDEX(Matrix!$C$5:$EV$304,0,CB$3)&gt;0)))</f>
        <v>0</v>
      </c>
      <c r="CC68" s="12" t="n">
        <f aca="false">IF(OR($A68="",CC$4=""),"",SUMPRODUCT(--(INDEX(Matrix!$C$5:$EV$304,0,$B68)&gt;0),--(INDEX(Matrix!$C$5:$EV$304,0,CC$3)&gt;0)))</f>
        <v>0</v>
      </c>
      <c r="CD68" s="12" t="n">
        <f aca="false">IF(OR($A68="",CD$4=""),"",SUMPRODUCT(--(INDEX(Matrix!$C$5:$EV$304,0,$B68)&gt;0),--(INDEX(Matrix!$C$5:$EV$304,0,CD$3)&gt;0)))</f>
        <v>8</v>
      </c>
      <c r="CE68" s="12" t="n">
        <f aca="false">IF(OR($A68="",CE$4=""),"",SUMPRODUCT(--(INDEX(Matrix!$C$5:$EV$304,0,$B68)&gt;0),--(INDEX(Matrix!$C$5:$EV$304,0,CE$3)&gt;0)))</f>
        <v>6</v>
      </c>
      <c r="CF68" s="12" t="n">
        <f aca="false">IF(OR($A68="",CF$4=""),"",SUMPRODUCT(--(INDEX(Matrix!$C$5:$EV$304,0,$B68)&gt;0),--(INDEX(Matrix!$C$5:$EV$304,0,CF$3)&gt;0)))</f>
        <v>3</v>
      </c>
      <c r="CG68" s="12" t="n">
        <f aca="false">IF(OR($A68="",CG$4=""),"",SUMPRODUCT(--(INDEX(Matrix!$C$5:$EV$304,0,$B68)&gt;0),--(INDEX(Matrix!$C$5:$EV$304,0,CG$3)&gt;0)))</f>
        <v>8</v>
      </c>
      <c r="CH68" s="12" t="n">
        <f aca="false">IF(OR($A68="",CH$4=""),"",SUMPRODUCT(--(INDEX(Matrix!$C$5:$EV$304,0,$B68)&gt;0),--(INDEX(Matrix!$C$5:$EV$304,0,CH$3)&gt;0)))</f>
        <v>2</v>
      </c>
      <c r="CI68" s="12" t="n">
        <f aca="false">IF(OR($A68="",CI$4=""),"",SUMPRODUCT(--(INDEX(Matrix!$C$5:$EV$304,0,$B68)&gt;0),--(INDEX(Matrix!$C$5:$EV$304,0,CI$3)&gt;0)))</f>
        <v>9</v>
      </c>
      <c r="CJ68" s="12" t="n">
        <f aca="false">IF(OR($A68="",CJ$4=""),"",SUMPRODUCT(--(INDEX(Matrix!$C$5:$EV$304,0,$B68)&gt;0),--(INDEX(Matrix!$C$5:$EV$304,0,CJ$3)&gt;0)))</f>
        <v>4</v>
      </c>
      <c r="CK68" s="12" t="n">
        <f aca="false">IF(OR($A68="",CK$4=""),"",SUMPRODUCT(--(INDEX(Matrix!$C$5:$EV$304,0,$B68)&gt;0),--(INDEX(Matrix!$C$5:$EV$304,0,CK$3)&gt;0)))</f>
        <v>11</v>
      </c>
      <c r="CL68" s="12" t="n">
        <f aca="false">IF(OR($A68="",CL$4=""),"",SUMPRODUCT(--(INDEX(Matrix!$C$5:$EV$304,0,$B68)&gt;0),--(INDEX(Matrix!$C$5:$EV$304,0,CL$3)&gt;0)))</f>
        <v>4</v>
      </c>
      <c r="CM68" s="12" t="n">
        <f aca="false">IF(OR($A68="",CM$4=""),"",SUMPRODUCT(--(INDEX(Matrix!$C$5:$EV$304,0,$B68)&gt;0),--(INDEX(Matrix!$C$5:$EV$304,0,CM$3)&gt;0)))</f>
        <v>10</v>
      </c>
      <c r="CN68" s="12" t="n">
        <f aca="false">IF(OR($A68="",CN$4=""),"",SUMPRODUCT(--(INDEX(Matrix!$C$5:$EV$304,0,$B68)&gt;0),--(INDEX(Matrix!$C$5:$EV$304,0,CN$3)&gt;0)))</f>
        <v>10</v>
      </c>
      <c r="CO68" s="12" t="n">
        <f aca="false">IF(OR($A68="",CO$4=""),"",SUMPRODUCT(--(INDEX(Matrix!$C$5:$EV$304,0,$B68)&gt;0),--(INDEX(Matrix!$C$5:$EV$304,0,CO$3)&gt;0)))</f>
        <v>10</v>
      </c>
      <c r="CP68" s="12" t="n">
        <f aca="false">IF(OR($A68="",CP$4=""),"",SUMPRODUCT(--(INDEX(Matrix!$C$5:$EV$304,0,$B68)&gt;0),--(INDEX(Matrix!$C$5:$EV$304,0,CP$3)&gt;0)))</f>
        <v>8</v>
      </c>
      <c r="CQ68" s="12" t="n">
        <f aca="false">IF(OR($A68="",CQ$4=""),"",SUMPRODUCT(--(INDEX(Matrix!$C$5:$EV$304,0,$B68)&gt;0),--(INDEX(Matrix!$C$5:$EV$304,0,CQ$3)&gt;0)))</f>
        <v>8</v>
      </c>
      <c r="CR68" s="12" t="n">
        <f aca="false">IF(OR($A68="",CR$4=""),"",SUMPRODUCT(--(INDEX(Matrix!$C$5:$EV$304,0,$B68)&gt;0),--(INDEX(Matrix!$C$5:$EV$304,0,CR$3)&gt;0)))</f>
        <v>9</v>
      </c>
      <c r="CS68" s="12" t="n">
        <f aca="false">IF(OR($A68="",CS$4=""),"",SUMPRODUCT(--(INDEX(Matrix!$C$5:$EV$304,0,$B68)&gt;0),--(INDEX(Matrix!$C$5:$EV$304,0,CS$3)&gt;0)))</f>
        <v>10</v>
      </c>
      <c r="CT68" s="12" t="n">
        <f aca="false">IF(OR($A68="",CT$4=""),"",SUMPRODUCT(--(INDEX(Matrix!$C$5:$EV$304,0,$B68)&gt;0),--(INDEX(Matrix!$C$5:$EV$304,0,CT$3)&gt;0)))</f>
        <v>10</v>
      </c>
      <c r="CU68" s="12" t="n">
        <f aca="false">IF(OR($A68="",CU$4=""),"",SUMPRODUCT(--(INDEX(Matrix!$C$5:$EV$304,0,$B68)&gt;0),--(INDEX(Matrix!$C$5:$EV$304,0,CU$3)&gt;0)))</f>
        <v>8</v>
      </c>
      <c r="CV68" s="12" t="n">
        <f aca="false">IF(OR($A68="",CV$4=""),"",SUMPRODUCT(--(INDEX(Matrix!$C$5:$EV$304,0,$B68)&gt;0),--(INDEX(Matrix!$C$5:$EV$304,0,CV$3)&gt;0)))</f>
        <v>9</v>
      </c>
      <c r="CW68" s="12" t="n">
        <f aca="false">IF(OR($A68="",CW$4=""),"",SUMPRODUCT(--(INDEX(Matrix!$C$5:$EV$304,0,$B68)&gt;0),--(INDEX(Matrix!$C$5:$EV$304,0,CW$3)&gt;0)))</f>
        <v>6</v>
      </c>
      <c r="CX68" s="12" t="n">
        <f aca="false">IF(OR($A68="",CX$4=""),"",SUMPRODUCT(--(INDEX(Matrix!$C$5:$EV$304,0,$B68)&gt;0),--(INDEX(Matrix!$C$5:$EV$304,0,CX$3)&gt;0)))</f>
        <v>8</v>
      </c>
      <c r="CY68" s="12" t="n">
        <f aca="false">IF(OR($A68="",CY$4=""),"",SUMPRODUCT(--(INDEX(Matrix!$C$5:$EV$304,0,$B68)&gt;0),--(INDEX(Matrix!$C$5:$EV$304,0,CY$3)&gt;0)))</f>
        <v>8</v>
      </c>
      <c r="CZ68" s="12" t="n">
        <f aca="false">IF(OR($A68="",CZ$4=""),"",SUMPRODUCT(--(INDEX(Matrix!$C$5:$EV$304,0,$B68)&gt;0),--(INDEX(Matrix!$C$5:$EV$304,0,CZ$3)&gt;0)))</f>
        <v>0</v>
      </c>
      <c r="DA68" s="12" t="n">
        <f aca="false">IF(OR($A68="",DA$4=""),"",SUMPRODUCT(--(INDEX(Matrix!$C$5:$EV$304,0,$B68)&gt;0),--(INDEX(Matrix!$C$5:$EV$304,0,DA$3)&gt;0)))</f>
        <v>9</v>
      </c>
      <c r="DB68" s="12" t="n">
        <f aca="false">IF(OR($A68="",DB$4=""),"",SUMPRODUCT(--(INDEX(Matrix!$C$5:$EV$304,0,$B68)&gt;0),--(INDEX(Matrix!$C$5:$EV$304,0,DB$3)&gt;0)))</f>
        <v>0</v>
      </c>
      <c r="DC68" s="12" t="n">
        <f aca="false">IF(OR($A68="",DC$4=""),"",SUMPRODUCT(--(INDEX(Matrix!$C$5:$EV$304,0,$B68)&gt;0),--(INDEX(Matrix!$C$5:$EV$304,0,DC$3)&gt;0)))</f>
        <v>0</v>
      </c>
      <c r="DD68" s="12" t="n">
        <f aca="false">IF(OR($A68="",DD$4=""),"",SUMPRODUCT(--(INDEX(Matrix!$C$5:$EV$304,0,$B68)&gt;0),--(INDEX(Matrix!$C$5:$EV$304,0,DD$3)&gt;0)))</f>
        <v>5</v>
      </c>
      <c r="DE68" s="12" t="str">
        <f aca="false">IF(OR($A68="",DE$4=""),"",SUMPRODUCT(--(INDEX(Matrix!$C$5:$EV$304,0,$B68)&gt;0),--(INDEX(Matrix!$C$5:$EV$304,0,DE$3)&gt;0)))</f>
        <v/>
      </c>
      <c r="DF68" s="12" t="str">
        <f aca="false">IF(OR($A68="",DF$4=""),"",SUMPRODUCT(--(INDEX(Matrix!$C$5:$EV$304,0,$B68)&gt;0),--(INDEX(Matrix!$C$5:$EV$304,0,DF$3)&gt;0)))</f>
        <v/>
      </c>
      <c r="DG68" s="12" t="str">
        <f aca="false">IF(OR($A68="",DG$4=""),"",SUMPRODUCT(--(INDEX(Matrix!$C$5:$EV$304,0,$B68)&gt;0),--(INDEX(Matrix!$C$5:$EV$304,0,DG$3)&gt;0)))</f>
        <v/>
      </c>
      <c r="DH68" s="12" t="str">
        <f aca="false">IF(OR($A68="",DH$4=""),"",SUMPRODUCT(--(INDEX(Matrix!$C$5:$EV$304,0,$B68)&gt;0),--(INDEX(Matrix!$C$5:$EV$304,0,DH$3)&gt;0)))</f>
        <v/>
      </c>
      <c r="DI68" s="12" t="str">
        <f aca="false">IF(OR($A68="",DI$4=""),"",SUMPRODUCT(--(INDEX(Matrix!$C$5:$EV$304,0,$B68)&gt;0),--(INDEX(Matrix!$C$5:$EV$304,0,DI$3)&gt;0)))</f>
        <v/>
      </c>
      <c r="DJ68" s="12" t="str">
        <f aca="false">IF(OR($A68="",DJ$4=""),"",SUMPRODUCT(--(INDEX(Matrix!$C$5:$EV$304,0,$B68)&gt;0),--(INDEX(Matrix!$C$5:$EV$304,0,DJ$3)&gt;0)))</f>
        <v/>
      </c>
      <c r="DK68" s="12" t="str">
        <f aca="false">IF(OR($A68="",DK$4=""),"",SUMPRODUCT(--(INDEX(Matrix!$C$5:$EV$304,0,$B68)&gt;0),--(INDEX(Matrix!$C$5:$EV$304,0,DK$3)&gt;0)))</f>
        <v/>
      </c>
      <c r="DL68" s="12" t="str">
        <f aca="false">IF(OR($A68="",DL$4=""),"",SUMPRODUCT(--(INDEX(Matrix!$C$5:$EV$304,0,$B68)&gt;0),--(INDEX(Matrix!$C$5:$EV$304,0,DL$3)&gt;0)))</f>
        <v/>
      </c>
      <c r="DM68" s="12" t="str">
        <f aca="false">IF(OR($A68="",DM$4=""),"",SUMPRODUCT(--(INDEX(Matrix!$C$5:$EV$304,0,$B68)&gt;0),--(INDEX(Matrix!$C$5:$EV$304,0,DM$3)&gt;0)))</f>
        <v/>
      </c>
      <c r="DN68" s="12" t="str">
        <f aca="false">IF(OR($A68="",DN$4=""),"",SUMPRODUCT(--(INDEX(Matrix!$C$5:$EV$304,0,$B68)&gt;0),--(INDEX(Matrix!$C$5:$EV$304,0,DN$3)&gt;0)))</f>
        <v/>
      </c>
      <c r="DO68" s="12" t="str">
        <f aca="false">IF(OR($A68="",DO$4=""),"",SUMPRODUCT(--(INDEX(Matrix!$C$5:$EV$304,0,$B68)&gt;0),--(INDEX(Matrix!$C$5:$EV$304,0,DO$3)&gt;0)))</f>
        <v/>
      </c>
      <c r="DP68" s="12" t="str">
        <f aca="false">IF(OR($A68="",DP$4=""),"",SUMPRODUCT(--(INDEX(Matrix!$C$5:$EV$304,0,$B68)&gt;0),--(INDEX(Matrix!$C$5:$EV$304,0,DP$3)&gt;0)))</f>
        <v/>
      </c>
      <c r="DQ68" s="12" t="str">
        <f aca="false">IF(OR($A68="",DQ$4=""),"",SUMPRODUCT(--(INDEX(Matrix!$C$5:$EV$304,0,$B68)&gt;0),--(INDEX(Matrix!$C$5:$EV$304,0,DQ$3)&gt;0)))</f>
        <v/>
      </c>
      <c r="DR68" s="12" t="str">
        <f aca="false">IF(OR($A68="",DR$4=""),"",SUMPRODUCT(--(INDEX(Matrix!$C$5:$EV$304,0,$B68)&gt;0),--(INDEX(Matrix!$C$5:$EV$304,0,DR$3)&gt;0)))</f>
        <v/>
      </c>
      <c r="DS68" s="12" t="str">
        <f aca="false">IF(OR($A68="",DS$4=""),"",SUMPRODUCT(--(INDEX(Matrix!$C$5:$EV$304,0,$B68)&gt;0),--(INDEX(Matrix!$C$5:$EV$304,0,DS$3)&gt;0)))</f>
        <v/>
      </c>
      <c r="DT68" s="12" t="str">
        <f aca="false">IF(OR($A68="",DT$4=""),"",SUMPRODUCT(--(INDEX(Matrix!$C$5:$EV$304,0,$B68)&gt;0),--(INDEX(Matrix!$C$5:$EV$304,0,DT$3)&gt;0)))</f>
        <v/>
      </c>
      <c r="DU68" s="12" t="str">
        <f aca="false">IF(OR($A68="",DU$4=""),"",SUMPRODUCT(--(INDEX(Matrix!$C$5:$EV$304,0,$B68)&gt;0),--(INDEX(Matrix!$C$5:$EV$304,0,DU$3)&gt;0)))</f>
        <v/>
      </c>
      <c r="DV68" s="12" t="str">
        <f aca="false">IF(OR($A68="",DV$4=""),"",SUMPRODUCT(--(INDEX(Matrix!$C$5:$EV$304,0,$B68)&gt;0),--(INDEX(Matrix!$C$5:$EV$304,0,DV$3)&gt;0)))</f>
        <v/>
      </c>
      <c r="DW68" s="12" t="str">
        <f aca="false">IF(OR($A68="",DW$4=""),"",SUMPRODUCT(--(INDEX(Matrix!$C$5:$EV$304,0,$B68)&gt;0),--(INDEX(Matrix!$C$5:$EV$304,0,DW$3)&gt;0)))</f>
        <v/>
      </c>
      <c r="DX68" s="12" t="str">
        <f aca="false">IF(OR($A68="",DX$4=""),"",SUMPRODUCT(--(INDEX(Matrix!$C$5:$EV$304,0,$B68)&gt;0),--(INDEX(Matrix!$C$5:$EV$304,0,DX$3)&gt;0)))</f>
        <v/>
      </c>
      <c r="DY68" s="12" t="str">
        <f aca="false">IF(OR($A68="",DY$4=""),"",SUMPRODUCT(--(INDEX(Matrix!$C$5:$EV$304,0,$B68)&gt;0),--(INDEX(Matrix!$C$5:$EV$304,0,DY$3)&gt;0)))</f>
        <v/>
      </c>
      <c r="DZ68" s="12" t="str">
        <f aca="false">IF(OR($A68="",DZ$4=""),"",SUMPRODUCT(--(INDEX(Matrix!$C$5:$EV$304,0,$B68)&gt;0),--(INDEX(Matrix!$C$5:$EV$304,0,DZ$3)&gt;0)))</f>
        <v/>
      </c>
      <c r="EA68" s="12" t="str">
        <f aca="false">IF(OR($A68="",EA$4=""),"",SUMPRODUCT(--(INDEX(Matrix!$C$5:$EV$304,0,$B68)&gt;0),--(INDEX(Matrix!$C$5:$EV$304,0,EA$3)&gt;0)))</f>
        <v/>
      </c>
      <c r="EB68" s="12" t="str">
        <f aca="false">IF(OR($A68="",EB$4=""),"",SUMPRODUCT(--(INDEX(Matrix!$C$5:$EV$304,0,$B68)&gt;0),--(INDEX(Matrix!$C$5:$EV$304,0,EB$3)&gt;0)))</f>
        <v/>
      </c>
      <c r="EC68" s="12" t="str">
        <f aca="false">IF(OR($A68="",EC$4=""),"",SUMPRODUCT(--(INDEX(Matrix!$C$5:$EV$304,0,$B68)&gt;0),--(INDEX(Matrix!$C$5:$EV$304,0,EC$3)&gt;0)))</f>
        <v/>
      </c>
      <c r="ED68" s="12" t="str">
        <f aca="false">IF(OR($A68="",ED$4=""),"",SUMPRODUCT(--(INDEX(Matrix!$C$5:$EV$304,0,$B68)&gt;0),--(INDEX(Matrix!$C$5:$EV$304,0,ED$3)&gt;0)))</f>
        <v/>
      </c>
      <c r="EE68" s="12" t="str">
        <f aca="false">IF(OR($A68="",EE$4=""),"",SUMPRODUCT(--(INDEX(Matrix!$C$5:$EV$304,0,$B68)&gt;0),--(INDEX(Matrix!$C$5:$EV$304,0,EE$3)&gt;0)))</f>
        <v/>
      </c>
      <c r="EF68" s="12" t="str">
        <f aca="false">IF(OR($A68="",EF$4=""),"",SUMPRODUCT(--(INDEX(Matrix!$C$5:$EV$304,0,$B68)&gt;0),--(INDEX(Matrix!$C$5:$EV$304,0,EF$3)&gt;0)))</f>
        <v/>
      </c>
      <c r="EG68" s="12" t="str">
        <f aca="false">IF(OR($A68="",EG$4=""),"",SUMPRODUCT(--(INDEX(Matrix!$C$5:$EV$304,0,$B68)&gt;0),--(INDEX(Matrix!$C$5:$EV$304,0,EG$3)&gt;0)))</f>
        <v/>
      </c>
      <c r="EH68" s="12" t="str">
        <f aca="false">IF(OR($A68="",EH$4=""),"",SUMPRODUCT(--(INDEX(Matrix!$C$5:$EV$304,0,$B68)&gt;0),--(INDEX(Matrix!$C$5:$EV$304,0,EH$3)&gt;0)))</f>
        <v/>
      </c>
      <c r="EI68" s="12" t="str">
        <f aca="false">IF(OR($A68="",EI$4=""),"",SUMPRODUCT(--(INDEX(Matrix!$C$5:$EV$304,0,$B68)&gt;0),--(INDEX(Matrix!$C$5:$EV$304,0,EI$3)&gt;0)))</f>
        <v/>
      </c>
      <c r="EJ68" s="12" t="str">
        <f aca="false">IF(OR($A68="",EJ$4=""),"",SUMPRODUCT(--(INDEX(Matrix!$C$5:$EV$304,0,$B68)&gt;0),--(INDEX(Matrix!$C$5:$EV$304,0,EJ$3)&gt;0)))</f>
        <v/>
      </c>
      <c r="EK68" s="12" t="str">
        <f aca="false">IF(OR($A68="",EK$4=""),"",SUMPRODUCT(--(INDEX(Matrix!$C$5:$EV$304,0,$B68)&gt;0),--(INDEX(Matrix!$C$5:$EV$304,0,EK$3)&gt;0)))</f>
        <v/>
      </c>
      <c r="EL68" s="12" t="str">
        <f aca="false">IF(OR($A68="",EL$4=""),"",SUMPRODUCT(--(INDEX(Matrix!$C$5:$EV$304,0,$B68)&gt;0),--(INDEX(Matrix!$C$5:$EV$304,0,EL$3)&gt;0)))</f>
        <v/>
      </c>
      <c r="EM68" s="12" t="str">
        <f aca="false">IF(OR($A68="",EM$4=""),"",SUMPRODUCT(--(INDEX(Matrix!$C$5:$EV$304,0,$B68)&gt;0),--(INDEX(Matrix!$C$5:$EV$304,0,EM$3)&gt;0)))</f>
        <v/>
      </c>
      <c r="EN68" s="12" t="str">
        <f aca="false">IF(OR($A68="",EN$4=""),"",SUMPRODUCT(--(INDEX(Matrix!$C$5:$EV$304,0,$B68)&gt;0),--(INDEX(Matrix!$C$5:$EV$304,0,EN$3)&gt;0)))</f>
        <v/>
      </c>
      <c r="EO68" s="12" t="str">
        <f aca="false">IF(OR($A68="",EO$4=""),"",SUMPRODUCT(--(INDEX(Matrix!$C$5:$EV$304,0,$B68)&gt;0),--(INDEX(Matrix!$C$5:$EV$304,0,EO$3)&gt;0)))</f>
        <v/>
      </c>
      <c r="EP68" s="12" t="str">
        <f aca="false">IF(OR($A68="",EP$4=""),"",SUMPRODUCT(--(INDEX(Matrix!$C$5:$EV$304,0,$B68)&gt;0),--(INDEX(Matrix!$C$5:$EV$304,0,EP$3)&gt;0)))</f>
        <v/>
      </c>
      <c r="EQ68" s="12" t="str">
        <f aca="false">IF(OR($A68="",EQ$4=""),"",SUMPRODUCT(--(INDEX(Matrix!$C$5:$EV$304,0,$B68)&gt;0),--(INDEX(Matrix!$C$5:$EV$304,0,EQ$3)&gt;0)))</f>
        <v/>
      </c>
      <c r="ER68" s="12" t="str">
        <f aca="false">IF(OR($A68="",ER$4=""),"",SUMPRODUCT(--(INDEX(Matrix!$C$5:$EV$304,0,$B68)&gt;0),--(INDEX(Matrix!$C$5:$EV$304,0,ER$3)&gt;0)))</f>
        <v/>
      </c>
      <c r="ES68" s="12" t="str">
        <f aca="false">IF(OR($A68="",ES$4=""),"",SUMPRODUCT(--(INDEX(Matrix!$C$5:$EV$304,0,$B68)&gt;0),--(INDEX(Matrix!$C$5:$EV$304,0,ES$3)&gt;0)))</f>
        <v/>
      </c>
      <c r="ET68" s="12" t="str">
        <f aca="false">IF(OR($A68="",ET$4=""),"",SUMPRODUCT(--(INDEX(Matrix!$C$5:$EV$304,0,$B68)&gt;0),--(INDEX(Matrix!$C$5:$EV$304,0,ET$3)&gt;0)))</f>
        <v/>
      </c>
      <c r="EU68" s="12" t="str">
        <f aca="false">IF(OR($A68="",EU$4=""),"",SUMPRODUCT(--(INDEX(Matrix!$C$5:$EV$304,0,$B68)&gt;0),--(INDEX(Matrix!$C$5:$EV$304,0,EU$3)&gt;0)))</f>
        <v/>
      </c>
      <c r="EV68" s="12" t="str">
        <f aca="false">IF(OR($A68="",EV$4=""),"",SUMPRODUCT(--(INDEX(Matrix!$C$5:$EV$304,0,$B68)&gt;0),--(INDEX(Matrix!$C$5:$EV$304,0,EV$3)&gt;0)))</f>
        <v/>
      </c>
    </row>
    <row r="69" customFormat="false" ht="15" hidden="false" customHeight="false" outlineLevel="0" collapsed="false">
      <c r="A69" s="6" t="str">
        <f aca="false">IF(INDEX(Products!$A$2:$A$151,$B69)="","",INDEX(Products!$A$2:$A$151,$B69))</f>
        <v>NMN</v>
      </c>
      <c r="B69" s="23" t="n">
        <v>65</v>
      </c>
      <c r="C69" s="12" t="n">
        <f aca="false">IF(OR($A69="",C$4=""),"",SUMPRODUCT(--(INDEX(Matrix!$C$5:$EV$304,0,$B69)&gt;0),--(INDEX(Matrix!$C$5:$EV$304,0,C$3)&gt;0)))</f>
        <v>2</v>
      </c>
      <c r="D69" s="12" t="n">
        <f aca="false">IF(OR($A69="",D$4=""),"",SUMPRODUCT(--(INDEX(Matrix!$C$5:$EV$304,0,$B69)&gt;0),--(INDEX(Matrix!$C$5:$EV$304,0,D$3)&gt;0)))</f>
        <v>2</v>
      </c>
      <c r="E69" s="12" t="n">
        <f aca="false">IF(OR($A69="",E$4=""),"",SUMPRODUCT(--(INDEX(Matrix!$C$5:$EV$304,0,$B69)&gt;0),--(INDEX(Matrix!$C$5:$EV$304,0,E$3)&gt;0)))</f>
        <v>2</v>
      </c>
      <c r="F69" s="12" t="n">
        <f aca="false">IF(OR($A69="",F$4=""),"",SUMPRODUCT(--(INDEX(Matrix!$C$5:$EV$304,0,$B69)&gt;0),--(INDEX(Matrix!$C$5:$EV$304,0,F$3)&gt;0)))</f>
        <v>3</v>
      </c>
      <c r="G69" s="12" t="n">
        <f aca="false">IF(OR($A69="",G$4=""),"",SUMPRODUCT(--(INDEX(Matrix!$C$5:$EV$304,0,$B69)&gt;0),--(INDEX(Matrix!$C$5:$EV$304,0,G$3)&gt;0)))</f>
        <v>3</v>
      </c>
      <c r="H69" s="12" t="n">
        <f aca="false">IF(OR($A69="",H$4=""),"",SUMPRODUCT(--(INDEX(Matrix!$C$5:$EV$304,0,$B69)&gt;0),--(INDEX(Matrix!$C$5:$EV$304,0,H$3)&gt;0)))</f>
        <v>3</v>
      </c>
      <c r="I69" s="12" t="n">
        <f aca="false">IF(OR($A69="",I$4=""),"",SUMPRODUCT(--(INDEX(Matrix!$C$5:$EV$304,0,$B69)&gt;0),--(INDEX(Matrix!$C$5:$EV$304,0,I$3)&gt;0)))</f>
        <v>2</v>
      </c>
      <c r="J69" s="12" t="n">
        <f aca="false">IF(OR($A69="",J$4=""),"",SUMPRODUCT(--(INDEX(Matrix!$C$5:$EV$304,0,$B69)&gt;0),--(INDEX(Matrix!$C$5:$EV$304,0,J$3)&gt;0)))</f>
        <v>2</v>
      </c>
      <c r="K69" s="12" t="n">
        <f aca="false">IF(OR($A69="",K$4=""),"",SUMPRODUCT(--(INDEX(Matrix!$C$5:$EV$304,0,$B69)&gt;0),--(INDEX(Matrix!$C$5:$EV$304,0,K$3)&gt;0)))</f>
        <v>2</v>
      </c>
      <c r="L69" s="12" t="n">
        <f aca="false">IF(OR($A69="",L$4=""),"",SUMPRODUCT(--(INDEX(Matrix!$C$5:$EV$304,0,$B69)&gt;0),--(INDEX(Matrix!$C$5:$EV$304,0,L$3)&gt;0)))</f>
        <v>2</v>
      </c>
      <c r="M69" s="12" t="n">
        <f aca="false">IF(OR($A69="",M$4=""),"",SUMPRODUCT(--(INDEX(Matrix!$C$5:$EV$304,0,$B69)&gt;0),--(INDEX(Matrix!$C$5:$EV$304,0,M$3)&gt;0)))</f>
        <v>2</v>
      </c>
      <c r="N69" s="12" t="n">
        <f aca="false">IF(OR($A69="",N$4=""),"",SUMPRODUCT(--(INDEX(Matrix!$C$5:$EV$304,0,$B69)&gt;0),--(INDEX(Matrix!$C$5:$EV$304,0,N$3)&gt;0)))</f>
        <v>3</v>
      </c>
      <c r="O69" s="12" t="n">
        <f aca="false">IF(OR($A69="",O$4=""),"",SUMPRODUCT(--(INDEX(Matrix!$C$5:$EV$304,0,$B69)&gt;0),--(INDEX(Matrix!$C$5:$EV$304,0,O$3)&gt;0)))</f>
        <v>3</v>
      </c>
      <c r="P69" s="12" t="n">
        <f aca="false">IF(OR($A69="",P$4=""),"",SUMPRODUCT(--(INDEX(Matrix!$C$5:$EV$304,0,$B69)&gt;0),--(INDEX(Matrix!$C$5:$EV$304,0,P$3)&gt;0)))</f>
        <v>3</v>
      </c>
      <c r="Q69" s="12" t="n">
        <f aca="false">IF(OR($A69="",Q$4=""),"",SUMPRODUCT(--(INDEX(Matrix!$C$5:$EV$304,0,$B69)&gt;0),--(INDEX(Matrix!$C$5:$EV$304,0,Q$3)&gt;0)))</f>
        <v>3</v>
      </c>
      <c r="R69" s="12" t="n">
        <f aca="false">IF(OR($A69="",R$4=""),"",SUMPRODUCT(--(INDEX(Matrix!$C$5:$EV$304,0,$B69)&gt;0),--(INDEX(Matrix!$C$5:$EV$304,0,R$3)&gt;0)))</f>
        <v>3</v>
      </c>
      <c r="S69" s="12" t="n">
        <f aca="false">IF(OR($A69="",S$4=""),"",SUMPRODUCT(--(INDEX(Matrix!$C$5:$EV$304,0,$B69)&gt;0),--(INDEX(Matrix!$C$5:$EV$304,0,S$3)&gt;0)))</f>
        <v>3</v>
      </c>
      <c r="T69" s="12" t="n">
        <f aca="false">IF(OR($A69="",T$4=""),"",SUMPRODUCT(--(INDEX(Matrix!$C$5:$EV$304,0,$B69)&gt;0),--(INDEX(Matrix!$C$5:$EV$304,0,T$3)&gt;0)))</f>
        <v>3</v>
      </c>
      <c r="U69" s="12" t="n">
        <f aca="false">IF(OR($A69="",U$4=""),"",SUMPRODUCT(--(INDEX(Matrix!$C$5:$EV$304,0,$B69)&gt;0),--(INDEX(Matrix!$C$5:$EV$304,0,U$3)&gt;0)))</f>
        <v>0</v>
      </c>
      <c r="V69" s="12" t="n">
        <f aca="false">IF(OR($A69="",V$4=""),"",SUMPRODUCT(--(INDEX(Matrix!$C$5:$EV$304,0,$B69)&gt;0),--(INDEX(Matrix!$C$5:$EV$304,0,V$3)&gt;0)))</f>
        <v>0</v>
      </c>
      <c r="W69" s="12" t="n">
        <f aca="false">IF(OR($A69="",W$4=""),"",SUMPRODUCT(--(INDEX(Matrix!$C$5:$EV$304,0,$B69)&gt;0),--(INDEX(Matrix!$C$5:$EV$304,0,W$3)&gt;0)))</f>
        <v>3</v>
      </c>
      <c r="X69" s="12" t="n">
        <f aca="false">IF(OR($A69="",X$4=""),"",SUMPRODUCT(--(INDEX(Matrix!$C$5:$EV$304,0,$B69)&gt;0),--(INDEX(Matrix!$C$5:$EV$304,0,X$3)&gt;0)))</f>
        <v>3</v>
      </c>
      <c r="Y69" s="12" t="n">
        <f aca="false">IF(OR($A69="",Y$4=""),"",SUMPRODUCT(--(INDEX(Matrix!$C$5:$EV$304,0,$B69)&gt;0),--(INDEX(Matrix!$C$5:$EV$304,0,Y$3)&gt;0)))</f>
        <v>2</v>
      </c>
      <c r="Z69" s="12" t="n">
        <f aca="false">IF(OR($A69="",Z$4=""),"",SUMPRODUCT(--(INDEX(Matrix!$C$5:$EV$304,0,$B69)&gt;0),--(INDEX(Matrix!$C$5:$EV$304,0,Z$3)&gt;0)))</f>
        <v>2</v>
      </c>
      <c r="AA69" s="12" t="n">
        <f aca="false">IF(OR($A69="",AA$4=""),"",SUMPRODUCT(--(INDEX(Matrix!$C$5:$EV$304,0,$B69)&gt;0),--(INDEX(Matrix!$C$5:$EV$304,0,AA$3)&gt;0)))</f>
        <v>3</v>
      </c>
      <c r="AB69" s="12" t="n">
        <f aca="false">IF(OR($A69="",AB$4=""),"",SUMPRODUCT(--(INDEX(Matrix!$C$5:$EV$304,0,$B69)&gt;0),--(INDEX(Matrix!$C$5:$EV$304,0,AB$3)&gt;0)))</f>
        <v>0</v>
      </c>
      <c r="AC69" s="12" t="n">
        <f aca="false">IF(OR($A69="",AC$4=""),"",SUMPRODUCT(--(INDEX(Matrix!$C$5:$EV$304,0,$B69)&gt;0),--(INDEX(Matrix!$C$5:$EV$304,0,AC$3)&gt;0)))</f>
        <v>1</v>
      </c>
      <c r="AD69" s="12" t="n">
        <f aca="false">IF(OR($A69="",AD$4=""),"",SUMPRODUCT(--(INDEX(Matrix!$C$5:$EV$304,0,$B69)&gt;0),--(INDEX(Matrix!$C$5:$EV$304,0,AD$3)&gt;0)))</f>
        <v>0</v>
      </c>
      <c r="AE69" s="12" t="n">
        <f aca="false">IF(OR($A69="",AE$4=""),"",SUMPRODUCT(--(INDEX(Matrix!$C$5:$EV$304,0,$B69)&gt;0),--(INDEX(Matrix!$C$5:$EV$304,0,AE$3)&gt;0)))</f>
        <v>2</v>
      </c>
      <c r="AF69" s="12" t="n">
        <f aca="false">IF(OR($A69="",AF$4=""),"",SUMPRODUCT(--(INDEX(Matrix!$C$5:$EV$304,0,$B69)&gt;0),--(INDEX(Matrix!$C$5:$EV$304,0,AF$3)&gt;0)))</f>
        <v>2</v>
      </c>
      <c r="AG69" s="12" t="n">
        <f aca="false">IF(OR($A69="",AG$4=""),"",SUMPRODUCT(--(INDEX(Matrix!$C$5:$EV$304,0,$B69)&gt;0),--(INDEX(Matrix!$C$5:$EV$304,0,AG$3)&gt;0)))</f>
        <v>2</v>
      </c>
      <c r="AH69" s="12" t="n">
        <f aca="false">IF(OR($A69="",AH$4=""),"",SUMPRODUCT(--(INDEX(Matrix!$C$5:$EV$304,0,$B69)&gt;0),--(INDEX(Matrix!$C$5:$EV$304,0,AH$3)&gt;0)))</f>
        <v>2</v>
      </c>
      <c r="AI69" s="12" t="n">
        <f aca="false">IF(OR($A69="",AI$4=""),"",SUMPRODUCT(--(INDEX(Matrix!$C$5:$EV$304,0,$B69)&gt;0),--(INDEX(Matrix!$C$5:$EV$304,0,AI$3)&gt;0)))</f>
        <v>1</v>
      </c>
      <c r="AJ69" s="12" t="n">
        <f aca="false">IF(OR($A69="",AJ$4=""),"",SUMPRODUCT(--(INDEX(Matrix!$C$5:$EV$304,0,$B69)&gt;0),--(INDEX(Matrix!$C$5:$EV$304,0,AJ$3)&gt;0)))</f>
        <v>1</v>
      </c>
      <c r="AK69" s="12" t="n">
        <f aca="false">IF(OR($A69="",AK$4=""),"",SUMPRODUCT(--(INDEX(Matrix!$C$5:$EV$304,0,$B69)&gt;0),--(INDEX(Matrix!$C$5:$EV$304,0,AK$3)&gt;0)))</f>
        <v>2</v>
      </c>
      <c r="AL69" s="12" t="n">
        <f aca="false">IF(OR($A69="",AL$4=""),"",SUMPRODUCT(--(INDEX(Matrix!$C$5:$EV$304,0,$B69)&gt;0),--(INDEX(Matrix!$C$5:$EV$304,0,AL$3)&gt;0)))</f>
        <v>2</v>
      </c>
      <c r="AM69" s="12" t="n">
        <f aca="false">IF(OR($A69="",AM$4=""),"",SUMPRODUCT(--(INDEX(Matrix!$C$5:$EV$304,0,$B69)&gt;0),--(INDEX(Matrix!$C$5:$EV$304,0,AM$3)&gt;0)))</f>
        <v>3</v>
      </c>
      <c r="AN69" s="12" t="n">
        <f aca="false">IF(OR($A69="",AN$4=""),"",SUMPRODUCT(--(INDEX(Matrix!$C$5:$EV$304,0,$B69)&gt;0),--(INDEX(Matrix!$C$5:$EV$304,0,AN$3)&gt;0)))</f>
        <v>3</v>
      </c>
      <c r="AO69" s="12" t="n">
        <f aca="false">IF(OR($A69="",AO$4=""),"",SUMPRODUCT(--(INDEX(Matrix!$C$5:$EV$304,0,$B69)&gt;0),--(INDEX(Matrix!$C$5:$EV$304,0,AO$3)&gt;0)))</f>
        <v>1</v>
      </c>
      <c r="AP69" s="12" t="n">
        <f aca="false">IF(OR($A69="",AP$4=""),"",SUMPRODUCT(--(INDEX(Matrix!$C$5:$EV$304,0,$B69)&gt;0),--(INDEX(Matrix!$C$5:$EV$304,0,AP$3)&gt;0)))</f>
        <v>1</v>
      </c>
      <c r="AQ69" s="12" t="n">
        <f aca="false">IF(OR($A69="",AQ$4=""),"",SUMPRODUCT(--(INDEX(Matrix!$C$5:$EV$304,0,$B69)&gt;0),--(INDEX(Matrix!$C$5:$EV$304,0,AQ$3)&gt;0)))</f>
        <v>1</v>
      </c>
      <c r="AR69" s="12" t="n">
        <f aca="false">IF(OR($A69="",AR$4=""),"",SUMPRODUCT(--(INDEX(Matrix!$C$5:$EV$304,0,$B69)&gt;0),--(INDEX(Matrix!$C$5:$EV$304,0,AR$3)&gt;0)))</f>
        <v>1</v>
      </c>
      <c r="AS69" s="12" t="n">
        <f aca="false">IF(OR($A69="",AS$4=""),"",SUMPRODUCT(--(INDEX(Matrix!$C$5:$EV$304,0,$B69)&gt;0),--(INDEX(Matrix!$C$5:$EV$304,0,AS$3)&gt;0)))</f>
        <v>1</v>
      </c>
      <c r="AT69" s="12" t="n">
        <f aca="false">IF(OR($A69="",AT$4=""),"",SUMPRODUCT(--(INDEX(Matrix!$C$5:$EV$304,0,$B69)&gt;0),--(INDEX(Matrix!$C$5:$EV$304,0,AT$3)&gt;0)))</f>
        <v>1</v>
      </c>
      <c r="AU69" s="12" t="n">
        <f aca="false">IF(OR($A69="",AU$4=""),"",SUMPRODUCT(--(INDEX(Matrix!$C$5:$EV$304,0,$B69)&gt;0),--(INDEX(Matrix!$C$5:$EV$304,0,AU$3)&gt;0)))</f>
        <v>0</v>
      </c>
      <c r="AV69" s="12" t="n">
        <f aca="false">IF(OR($A69="",AV$4=""),"",SUMPRODUCT(--(INDEX(Matrix!$C$5:$EV$304,0,$B69)&gt;0),--(INDEX(Matrix!$C$5:$EV$304,0,AV$3)&gt;0)))</f>
        <v>1</v>
      </c>
      <c r="AW69" s="12" t="n">
        <f aca="false">IF(OR($A69="",AW$4=""),"",SUMPRODUCT(--(INDEX(Matrix!$C$5:$EV$304,0,$B69)&gt;0),--(INDEX(Matrix!$C$5:$EV$304,0,AW$3)&gt;0)))</f>
        <v>1</v>
      </c>
      <c r="AX69" s="12" t="n">
        <f aca="false">IF(OR($A69="",AX$4=""),"",SUMPRODUCT(--(INDEX(Matrix!$C$5:$EV$304,0,$B69)&gt;0),--(INDEX(Matrix!$C$5:$EV$304,0,AX$3)&gt;0)))</f>
        <v>3</v>
      </c>
      <c r="AY69" s="12" t="n">
        <f aca="false">IF(OR($A69="",AY$4=""),"",SUMPRODUCT(--(INDEX(Matrix!$C$5:$EV$304,0,$B69)&gt;0),--(INDEX(Matrix!$C$5:$EV$304,0,AY$3)&gt;0)))</f>
        <v>3</v>
      </c>
      <c r="AZ69" s="12" t="n">
        <f aca="false">IF(OR($A69="",AZ$4=""),"",SUMPRODUCT(--(INDEX(Matrix!$C$5:$EV$304,0,$B69)&gt;0),--(INDEX(Matrix!$C$5:$EV$304,0,AZ$3)&gt;0)))</f>
        <v>2</v>
      </c>
      <c r="BA69" s="12" t="n">
        <f aca="false">IF(OR($A69="",BA$4=""),"",SUMPRODUCT(--(INDEX(Matrix!$C$5:$EV$304,0,$B69)&gt;0),--(INDEX(Matrix!$C$5:$EV$304,0,BA$3)&gt;0)))</f>
        <v>2</v>
      </c>
      <c r="BB69" s="12" t="n">
        <f aca="false">IF(OR($A69="",BB$4=""),"",SUMPRODUCT(--(INDEX(Matrix!$C$5:$EV$304,0,$B69)&gt;0),--(INDEX(Matrix!$C$5:$EV$304,0,BB$3)&gt;0)))</f>
        <v>2</v>
      </c>
      <c r="BC69" s="12" t="n">
        <f aca="false">IF(OR($A69="",BC$4=""),"",SUMPRODUCT(--(INDEX(Matrix!$C$5:$EV$304,0,$B69)&gt;0),--(INDEX(Matrix!$C$5:$EV$304,0,BC$3)&gt;0)))</f>
        <v>2</v>
      </c>
      <c r="BD69" s="12" t="n">
        <f aca="false">IF(OR($A69="",BD$4=""),"",SUMPRODUCT(--(INDEX(Matrix!$C$5:$EV$304,0,$B69)&gt;0),--(INDEX(Matrix!$C$5:$EV$304,0,BD$3)&gt;0)))</f>
        <v>2</v>
      </c>
      <c r="BE69" s="12" t="n">
        <f aca="false">IF(OR($A69="",BE$4=""),"",SUMPRODUCT(--(INDEX(Matrix!$C$5:$EV$304,0,$B69)&gt;0),--(INDEX(Matrix!$C$5:$EV$304,0,BE$3)&gt;0)))</f>
        <v>2</v>
      </c>
      <c r="BF69" s="12" t="n">
        <f aca="false">IF(OR($A69="",BF$4=""),"",SUMPRODUCT(--(INDEX(Matrix!$C$5:$EV$304,0,$B69)&gt;0),--(INDEX(Matrix!$C$5:$EV$304,0,BF$3)&gt;0)))</f>
        <v>2</v>
      </c>
      <c r="BG69" s="12" t="n">
        <f aca="false">IF(OR($A69="",BG$4=""),"",SUMPRODUCT(--(INDEX(Matrix!$C$5:$EV$304,0,$B69)&gt;0),--(INDEX(Matrix!$C$5:$EV$304,0,BG$3)&gt;0)))</f>
        <v>2</v>
      </c>
      <c r="BH69" s="12" t="n">
        <f aca="false">IF(OR($A69="",BH$4=""),"",SUMPRODUCT(--(INDEX(Matrix!$C$5:$EV$304,0,$B69)&gt;0),--(INDEX(Matrix!$C$5:$EV$304,0,BH$3)&gt;0)))</f>
        <v>2</v>
      </c>
      <c r="BI69" s="12" t="n">
        <f aca="false">IF(OR($A69="",BI$4=""),"",SUMPRODUCT(--(INDEX(Matrix!$C$5:$EV$304,0,$B69)&gt;0),--(INDEX(Matrix!$C$5:$EV$304,0,BI$3)&gt;0)))</f>
        <v>2</v>
      </c>
      <c r="BJ69" s="12" t="n">
        <f aca="false">IF(OR($A69="",BJ$4=""),"",SUMPRODUCT(--(INDEX(Matrix!$C$5:$EV$304,0,$B69)&gt;0),--(INDEX(Matrix!$C$5:$EV$304,0,BJ$3)&gt;0)))</f>
        <v>0</v>
      </c>
      <c r="BK69" s="12" t="n">
        <f aca="false">IF(OR($A69="",BK$4=""),"",SUMPRODUCT(--(INDEX(Matrix!$C$5:$EV$304,0,$B69)&gt;0),--(INDEX(Matrix!$C$5:$EV$304,0,BK$3)&gt;0)))</f>
        <v>2</v>
      </c>
      <c r="BL69" s="12" t="n">
        <f aca="false">IF(OR($A69="",BL$4=""),"",SUMPRODUCT(--(INDEX(Matrix!$C$5:$EV$304,0,$B69)&gt;0),--(INDEX(Matrix!$C$5:$EV$304,0,BL$3)&gt;0)))</f>
        <v>2</v>
      </c>
      <c r="BM69" s="12" t="n">
        <f aca="false">IF(OR($A69="",BM$4=""),"",SUMPRODUCT(--(INDEX(Matrix!$C$5:$EV$304,0,$B69)&gt;0),--(INDEX(Matrix!$C$5:$EV$304,0,BM$3)&gt;0)))</f>
        <v>2</v>
      </c>
      <c r="BN69" s="12" t="n">
        <f aca="false">IF(OR($A69="",BN$4=""),"",SUMPRODUCT(--(INDEX(Matrix!$C$5:$EV$304,0,$B69)&gt;0),--(INDEX(Matrix!$C$5:$EV$304,0,BN$3)&gt;0)))</f>
        <v>3</v>
      </c>
      <c r="BO69" s="12" t="n">
        <f aca="false">IF(OR($A69="",BO$4=""),"",SUMPRODUCT(--(INDEX(Matrix!$C$5:$EV$304,0,$B69)&gt;0),--(INDEX(Matrix!$C$5:$EV$304,0,BO$3)&gt;0)))</f>
        <v>5</v>
      </c>
      <c r="BP69" s="12" t="n">
        <f aca="false">IF(OR($A69="",BP$4=""),"",SUMPRODUCT(--(INDEX(Matrix!$C$5:$EV$304,0,$B69)&gt;0),--(INDEX(Matrix!$C$5:$EV$304,0,BP$3)&gt;0)))</f>
        <v>0</v>
      </c>
      <c r="BQ69" s="12" t="n">
        <f aca="false">IF(OR($A69="",BQ$4=""),"",SUMPRODUCT(--(INDEX(Matrix!$C$5:$EV$304,0,$B69)&gt;0),--(INDEX(Matrix!$C$5:$EV$304,0,BQ$3)&gt;0)))</f>
        <v>0</v>
      </c>
      <c r="BR69" s="12" t="n">
        <f aca="false">IF(OR($A69="",BR$4=""),"",SUMPRODUCT(--(INDEX(Matrix!$C$5:$EV$304,0,$B69)&gt;0),--(INDEX(Matrix!$C$5:$EV$304,0,BR$3)&gt;0)))</f>
        <v>0</v>
      </c>
      <c r="BS69" s="12" t="n">
        <f aca="false">IF(OR($A69="",BS$4=""),"",SUMPRODUCT(--(INDEX(Matrix!$C$5:$EV$304,0,$B69)&gt;0),--(INDEX(Matrix!$C$5:$EV$304,0,BS$3)&gt;0)))</f>
        <v>0</v>
      </c>
      <c r="BT69" s="12" t="n">
        <f aca="false">IF(OR($A69="",BT$4=""),"",SUMPRODUCT(--(INDEX(Matrix!$C$5:$EV$304,0,$B69)&gt;0),--(INDEX(Matrix!$C$5:$EV$304,0,BT$3)&gt;0)))</f>
        <v>0</v>
      </c>
      <c r="BU69" s="12" t="n">
        <f aca="false">IF(OR($A69="",BU$4=""),"",SUMPRODUCT(--(INDEX(Matrix!$C$5:$EV$304,0,$B69)&gt;0),--(INDEX(Matrix!$C$5:$EV$304,0,BU$3)&gt;0)))</f>
        <v>0</v>
      </c>
      <c r="BV69" s="12" t="n">
        <f aca="false">IF(OR($A69="",BV$4=""),"",SUMPRODUCT(--(INDEX(Matrix!$C$5:$EV$304,0,$B69)&gt;0),--(INDEX(Matrix!$C$5:$EV$304,0,BV$3)&gt;0)))</f>
        <v>0</v>
      </c>
      <c r="BW69" s="12" t="n">
        <f aca="false">IF(OR($A69="",BW$4=""),"",SUMPRODUCT(--(INDEX(Matrix!$C$5:$EV$304,0,$B69)&gt;0),--(INDEX(Matrix!$C$5:$EV$304,0,BW$3)&gt;0)))</f>
        <v>0</v>
      </c>
      <c r="BX69" s="12" t="n">
        <f aca="false">IF(OR($A69="",BX$4=""),"",SUMPRODUCT(--(INDEX(Matrix!$C$5:$EV$304,0,$B69)&gt;0),--(INDEX(Matrix!$C$5:$EV$304,0,BX$3)&gt;0)))</f>
        <v>0</v>
      </c>
      <c r="BY69" s="12" t="n">
        <f aca="false">IF(OR($A69="",BY$4=""),"",SUMPRODUCT(--(INDEX(Matrix!$C$5:$EV$304,0,$B69)&gt;0),--(INDEX(Matrix!$C$5:$EV$304,0,BY$3)&gt;0)))</f>
        <v>0</v>
      </c>
      <c r="BZ69" s="12" t="n">
        <f aca="false">IF(OR($A69="",BZ$4=""),"",SUMPRODUCT(--(INDEX(Matrix!$C$5:$EV$304,0,$B69)&gt;0),--(INDEX(Matrix!$C$5:$EV$304,0,BZ$3)&gt;0)))</f>
        <v>0</v>
      </c>
      <c r="CA69" s="12" t="n">
        <f aca="false">IF(OR($A69="",CA$4=""),"",SUMPRODUCT(--(INDEX(Matrix!$C$5:$EV$304,0,$B69)&gt;0),--(INDEX(Matrix!$C$5:$EV$304,0,CA$3)&gt;0)))</f>
        <v>0</v>
      </c>
      <c r="CB69" s="12" t="n">
        <f aca="false">IF(OR($A69="",CB$4=""),"",SUMPRODUCT(--(INDEX(Matrix!$C$5:$EV$304,0,$B69)&gt;0),--(INDEX(Matrix!$C$5:$EV$304,0,CB$3)&gt;0)))</f>
        <v>0</v>
      </c>
      <c r="CC69" s="12" t="n">
        <f aca="false">IF(OR($A69="",CC$4=""),"",SUMPRODUCT(--(INDEX(Matrix!$C$5:$EV$304,0,$B69)&gt;0),--(INDEX(Matrix!$C$5:$EV$304,0,CC$3)&gt;0)))</f>
        <v>0</v>
      </c>
      <c r="CD69" s="12" t="n">
        <f aca="false">IF(OR($A69="",CD$4=""),"",SUMPRODUCT(--(INDEX(Matrix!$C$5:$EV$304,0,$B69)&gt;0),--(INDEX(Matrix!$C$5:$EV$304,0,CD$3)&gt;0)))</f>
        <v>3</v>
      </c>
      <c r="CE69" s="12" t="n">
        <f aca="false">IF(OR($A69="",CE$4=""),"",SUMPRODUCT(--(INDEX(Matrix!$C$5:$EV$304,0,$B69)&gt;0),--(INDEX(Matrix!$C$5:$EV$304,0,CE$3)&gt;0)))</f>
        <v>2</v>
      </c>
      <c r="CF69" s="12" t="n">
        <f aca="false">IF(OR($A69="",CF$4=""),"",SUMPRODUCT(--(INDEX(Matrix!$C$5:$EV$304,0,$B69)&gt;0),--(INDEX(Matrix!$C$5:$EV$304,0,CF$3)&gt;0)))</f>
        <v>4</v>
      </c>
      <c r="CG69" s="12" t="n">
        <f aca="false">IF(OR($A69="",CG$4=""),"",SUMPRODUCT(--(INDEX(Matrix!$C$5:$EV$304,0,$B69)&gt;0),--(INDEX(Matrix!$C$5:$EV$304,0,CG$3)&gt;0)))</f>
        <v>3</v>
      </c>
      <c r="CH69" s="12" t="n">
        <f aca="false">IF(OR($A69="",CH$4=""),"",SUMPRODUCT(--(INDEX(Matrix!$C$5:$EV$304,0,$B69)&gt;0),--(INDEX(Matrix!$C$5:$EV$304,0,CH$3)&gt;0)))</f>
        <v>0</v>
      </c>
      <c r="CI69" s="12" t="n">
        <f aca="false">IF(OR($A69="",CI$4=""),"",SUMPRODUCT(--(INDEX(Matrix!$C$5:$EV$304,0,$B69)&gt;0),--(INDEX(Matrix!$C$5:$EV$304,0,CI$3)&gt;0)))</f>
        <v>2</v>
      </c>
      <c r="CJ69" s="12" t="n">
        <f aca="false">IF(OR($A69="",CJ$4=""),"",SUMPRODUCT(--(INDEX(Matrix!$C$5:$EV$304,0,$B69)&gt;0),--(INDEX(Matrix!$C$5:$EV$304,0,CJ$3)&gt;0)))</f>
        <v>2</v>
      </c>
      <c r="CK69" s="12" t="n">
        <f aca="false">IF(OR($A69="",CK$4=""),"",SUMPRODUCT(--(INDEX(Matrix!$C$5:$EV$304,0,$B69)&gt;0),--(INDEX(Matrix!$C$5:$EV$304,0,CK$3)&gt;0)))</f>
        <v>3</v>
      </c>
      <c r="CL69" s="12" t="n">
        <f aca="false">IF(OR($A69="",CL$4=""),"",SUMPRODUCT(--(INDEX(Matrix!$C$5:$EV$304,0,$B69)&gt;0),--(INDEX(Matrix!$C$5:$EV$304,0,CL$3)&gt;0)))</f>
        <v>2</v>
      </c>
      <c r="CM69" s="12" t="n">
        <f aca="false">IF(OR($A69="",CM$4=""),"",SUMPRODUCT(--(INDEX(Matrix!$C$5:$EV$304,0,$B69)&gt;0),--(INDEX(Matrix!$C$5:$EV$304,0,CM$3)&gt;0)))</f>
        <v>2</v>
      </c>
      <c r="CN69" s="12" t="n">
        <f aca="false">IF(OR($A69="",CN$4=""),"",SUMPRODUCT(--(INDEX(Matrix!$C$5:$EV$304,0,$B69)&gt;0),--(INDEX(Matrix!$C$5:$EV$304,0,CN$3)&gt;0)))</f>
        <v>3</v>
      </c>
      <c r="CO69" s="12" t="n">
        <f aca="false">IF(OR($A69="",CO$4=""),"",SUMPRODUCT(--(INDEX(Matrix!$C$5:$EV$304,0,$B69)&gt;0),--(INDEX(Matrix!$C$5:$EV$304,0,CO$3)&gt;0)))</f>
        <v>3</v>
      </c>
      <c r="CP69" s="12" t="n">
        <f aca="false">IF(OR($A69="",CP$4=""),"",SUMPRODUCT(--(INDEX(Matrix!$C$5:$EV$304,0,$B69)&gt;0),--(INDEX(Matrix!$C$5:$EV$304,0,CP$3)&gt;0)))</f>
        <v>2</v>
      </c>
      <c r="CQ69" s="12" t="n">
        <f aca="false">IF(OR($A69="",CQ$4=""),"",SUMPRODUCT(--(INDEX(Matrix!$C$5:$EV$304,0,$B69)&gt;0),--(INDEX(Matrix!$C$5:$EV$304,0,CQ$3)&gt;0)))</f>
        <v>2</v>
      </c>
      <c r="CR69" s="12" t="n">
        <f aca="false">IF(OR($A69="",CR$4=""),"",SUMPRODUCT(--(INDEX(Matrix!$C$5:$EV$304,0,$B69)&gt;0),--(INDEX(Matrix!$C$5:$EV$304,0,CR$3)&gt;0)))</f>
        <v>2</v>
      </c>
      <c r="CS69" s="12" t="n">
        <f aca="false">IF(OR($A69="",CS$4=""),"",SUMPRODUCT(--(INDEX(Matrix!$C$5:$EV$304,0,$B69)&gt;0),--(INDEX(Matrix!$C$5:$EV$304,0,CS$3)&gt;0)))</f>
        <v>2</v>
      </c>
      <c r="CT69" s="12" t="n">
        <f aca="false">IF(OR($A69="",CT$4=""),"",SUMPRODUCT(--(INDEX(Matrix!$C$5:$EV$304,0,$B69)&gt;0),--(INDEX(Matrix!$C$5:$EV$304,0,CT$3)&gt;0)))</f>
        <v>2</v>
      </c>
      <c r="CU69" s="12" t="n">
        <f aca="false">IF(OR($A69="",CU$4=""),"",SUMPRODUCT(--(INDEX(Matrix!$C$5:$EV$304,0,$B69)&gt;0),--(INDEX(Matrix!$C$5:$EV$304,0,CU$3)&gt;0)))</f>
        <v>2</v>
      </c>
      <c r="CV69" s="12" t="n">
        <f aca="false">IF(OR($A69="",CV$4=""),"",SUMPRODUCT(--(INDEX(Matrix!$C$5:$EV$304,0,$B69)&gt;0),--(INDEX(Matrix!$C$5:$EV$304,0,CV$3)&gt;0)))</f>
        <v>2</v>
      </c>
      <c r="CW69" s="12" t="n">
        <f aca="false">IF(OR($A69="",CW$4=""),"",SUMPRODUCT(--(INDEX(Matrix!$C$5:$EV$304,0,$B69)&gt;0),--(INDEX(Matrix!$C$5:$EV$304,0,CW$3)&gt;0)))</f>
        <v>2</v>
      </c>
      <c r="CX69" s="12" t="n">
        <f aca="false">IF(OR($A69="",CX$4=""),"",SUMPRODUCT(--(INDEX(Matrix!$C$5:$EV$304,0,$B69)&gt;0),--(INDEX(Matrix!$C$5:$EV$304,0,CX$3)&gt;0)))</f>
        <v>2</v>
      </c>
      <c r="CY69" s="12" t="n">
        <f aca="false">IF(OR($A69="",CY$4=""),"",SUMPRODUCT(--(INDEX(Matrix!$C$5:$EV$304,0,$B69)&gt;0),--(INDEX(Matrix!$C$5:$EV$304,0,CY$3)&gt;0)))</f>
        <v>2</v>
      </c>
      <c r="CZ69" s="12" t="n">
        <f aca="false">IF(OR($A69="",CZ$4=""),"",SUMPRODUCT(--(INDEX(Matrix!$C$5:$EV$304,0,$B69)&gt;0),--(INDEX(Matrix!$C$5:$EV$304,0,CZ$3)&gt;0)))</f>
        <v>0</v>
      </c>
      <c r="DA69" s="12" t="n">
        <f aca="false">IF(OR($A69="",DA$4=""),"",SUMPRODUCT(--(INDEX(Matrix!$C$5:$EV$304,0,$B69)&gt;0),--(INDEX(Matrix!$C$5:$EV$304,0,DA$3)&gt;0)))</f>
        <v>2</v>
      </c>
      <c r="DB69" s="12" t="n">
        <f aca="false">IF(OR($A69="",DB$4=""),"",SUMPRODUCT(--(INDEX(Matrix!$C$5:$EV$304,0,$B69)&gt;0),--(INDEX(Matrix!$C$5:$EV$304,0,DB$3)&gt;0)))</f>
        <v>0</v>
      </c>
      <c r="DC69" s="12" t="n">
        <f aca="false">IF(OR($A69="",DC$4=""),"",SUMPRODUCT(--(INDEX(Matrix!$C$5:$EV$304,0,$B69)&gt;0),--(INDEX(Matrix!$C$5:$EV$304,0,DC$3)&gt;0)))</f>
        <v>0</v>
      </c>
      <c r="DD69" s="12" t="n">
        <f aca="false">IF(OR($A69="",DD$4=""),"",SUMPRODUCT(--(INDEX(Matrix!$C$5:$EV$304,0,$B69)&gt;0),--(INDEX(Matrix!$C$5:$EV$304,0,DD$3)&gt;0)))</f>
        <v>3</v>
      </c>
      <c r="DE69" s="12" t="str">
        <f aca="false">IF(OR($A69="",DE$4=""),"",SUMPRODUCT(--(INDEX(Matrix!$C$5:$EV$304,0,$B69)&gt;0),--(INDEX(Matrix!$C$5:$EV$304,0,DE$3)&gt;0)))</f>
        <v/>
      </c>
      <c r="DF69" s="12" t="str">
        <f aca="false">IF(OR($A69="",DF$4=""),"",SUMPRODUCT(--(INDEX(Matrix!$C$5:$EV$304,0,$B69)&gt;0),--(INDEX(Matrix!$C$5:$EV$304,0,DF$3)&gt;0)))</f>
        <v/>
      </c>
      <c r="DG69" s="12" t="str">
        <f aca="false">IF(OR($A69="",DG$4=""),"",SUMPRODUCT(--(INDEX(Matrix!$C$5:$EV$304,0,$B69)&gt;0),--(INDEX(Matrix!$C$5:$EV$304,0,DG$3)&gt;0)))</f>
        <v/>
      </c>
      <c r="DH69" s="12" t="str">
        <f aca="false">IF(OR($A69="",DH$4=""),"",SUMPRODUCT(--(INDEX(Matrix!$C$5:$EV$304,0,$B69)&gt;0),--(INDEX(Matrix!$C$5:$EV$304,0,DH$3)&gt;0)))</f>
        <v/>
      </c>
      <c r="DI69" s="12" t="str">
        <f aca="false">IF(OR($A69="",DI$4=""),"",SUMPRODUCT(--(INDEX(Matrix!$C$5:$EV$304,0,$B69)&gt;0),--(INDEX(Matrix!$C$5:$EV$304,0,DI$3)&gt;0)))</f>
        <v/>
      </c>
      <c r="DJ69" s="12" t="str">
        <f aca="false">IF(OR($A69="",DJ$4=""),"",SUMPRODUCT(--(INDEX(Matrix!$C$5:$EV$304,0,$B69)&gt;0),--(INDEX(Matrix!$C$5:$EV$304,0,DJ$3)&gt;0)))</f>
        <v/>
      </c>
      <c r="DK69" s="12" t="str">
        <f aca="false">IF(OR($A69="",DK$4=""),"",SUMPRODUCT(--(INDEX(Matrix!$C$5:$EV$304,0,$B69)&gt;0),--(INDEX(Matrix!$C$5:$EV$304,0,DK$3)&gt;0)))</f>
        <v/>
      </c>
      <c r="DL69" s="12" t="str">
        <f aca="false">IF(OR($A69="",DL$4=""),"",SUMPRODUCT(--(INDEX(Matrix!$C$5:$EV$304,0,$B69)&gt;0),--(INDEX(Matrix!$C$5:$EV$304,0,DL$3)&gt;0)))</f>
        <v/>
      </c>
      <c r="DM69" s="12" t="str">
        <f aca="false">IF(OR($A69="",DM$4=""),"",SUMPRODUCT(--(INDEX(Matrix!$C$5:$EV$304,0,$B69)&gt;0),--(INDEX(Matrix!$C$5:$EV$304,0,DM$3)&gt;0)))</f>
        <v/>
      </c>
      <c r="DN69" s="12" t="str">
        <f aca="false">IF(OR($A69="",DN$4=""),"",SUMPRODUCT(--(INDEX(Matrix!$C$5:$EV$304,0,$B69)&gt;0),--(INDEX(Matrix!$C$5:$EV$304,0,DN$3)&gt;0)))</f>
        <v/>
      </c>
      <c r="DO69" s="12" t="str">
        <f aca="false">IF(OR($A69="",DO$4=""),"",SUMPRODUCT(--(INDEX(Matrix!$C$5:$EV$304,0,$B69)&gt;0),--(INDEX(Matrix!$C$5:$EV$304,0,DO$3)&gt;0)))</f>
        <v/>
      </c>
      <c r="DP69" s="12" t="str">
        <f aca="false">IF(OR($A69="",DP$4=""),"",SUMPRODUCT(--(INDEX(Matrix!$C$5:$EV$304,0,$B69)&gt;0),--(INDEX(Matrix!$C$5:$EV$304,0,DP$3)&gt;0)))</f>
        <v/>
      </c>
      <c r="DQ69" s="12" t="str">
        <f aca="false">IF(OR($A69="",DQ$4=""),"",SUMPRODUCT(--(INDEX(Matrix!$C$5:$EV$304,0,$B69)&gt;0),--(INDEX(Matrix!$C$5:$EV$304,0,DQ$3)&gt;0)))</f>
        <v/>
      </c>
      <c r="DR69" s="12" t="str">
        <f aca="false">IF(OR($A69="",DR$4=""),"",SUMPRODUCT(--(INDEX(Matrix!$C$5:$EV$304,0,$B69)&gt;0),--(INDEX(Matrix!$C$5:$EV$304,0,DR$3)&gt;0)))</f>
        <v/>
      </c>
      <c r="DS69" s="12" t="str">
        <f aca="false">IF(OR($A69="",DS$4=""),"",SUMPRODUCT(--(INDEX(Matrix!$C$5:$EV$304,0,$B69)&gt;0),--(INDEX(Matrix!$C$5:$EV$304,0,DS$3)&gt;0)))</f>
        <v/>
      </c>
      <c r="DT69" s="12" t="str">
        <f aca="false">IF(OR($A69="",DT$4=""),"",SUMPRODUCT(--(INDEX(Matrix!$C$5:$EV$304,0,$B69)&gt;0),--(INDEX(Matrix!$C$5:$EV$304,0,DT$3)&gt;0)))</f>
        <v/>
      </c>
      <c r="DU69" s="12" t="str">
        <f aca="false">IF(OR($A69="",DU$4=""),"",SUMPRODUCT(--(INDEX(Matrix!$C$5:$EV$304,0,$B69)&gt;0),--(INDEX(Matrix!$C$5:$EV$304,0,DU$3)&gt;0)))</f>
        <v/>
      </c>
      <c r="DV69" s="12" t="str">
        <f aca="false">IF(OR($A69="",DV$4=""),"",SUMPRODUCT(--(INDEX(Matrix!$C$5:$EV$304,0,$B69)&gt;0),--(INDEX(Matrix!$C$5:$EV$304,0,DV$3)&gt;0)))</f>
        <v/>
      </c>
      <c r="DW69" s="12" t="str">
        <f aca="false">IF(OR($A69="",DW$4=""),"",SUMPRODUCT(--(INDEX(Matrix!$C$5:$EV$304,0,$B69)&gt;0),--(INDEX(Matrix!$C$5:$EV$304,0,DW$3)&gt;0)))</f>
        <v/>
      </c>
      <c r="DX69" s="12" t="str">
        <f aca="false">IF(OR($A69="",DX$4=""),"",SUMPRODUCT(--(INDEX(Matrix!$C$5:$EV$304,0,$B69)&gt;0),--(INDEX(Matrix!$C$5:$EV$304,0,DX$3)&gt;0)))</f>
        <v/>
      </c>
      <c r="DY69" s="12" t="str">
        <f aca="false">IF(OR($A69="",DY$4=""),"",SUMPRODUCT(--(INDEX(Matrix!$C$5:$EV$304,0,$B69)&gt;0),--(INDEX(Matrix!$C$5:$EV$304,0,DY$3)&gt;0)))</f>
        <v/>
      </c>
      <c r="DZ69" s="12" t="str">
        <f aca="false">IF(OR($A69="",DZ$4=""),"",SUMPRODUCT(--(INDEX(Matrix!$C$5:$EV$304,0,$B69)&gt;0),--(INDEX(Matrix!$C$5:$EV$304,0,DZ$3)&gt;0)))</f>
        <v/>
      </c>
      <c r="EA69" s="12" t="str">
        <f aca="false">IF(OR($A69="",EA$4=""),"",SUMPRODUCT(--(INDEX(Matrix!$C$5:$EV$304,0,$B69)&gt;0),--(INDEX(Matrix!$C$5:$EV$304,0,EA$3)&gt;0)))</f>
        <v/>
      </c>
      <c r="EB69" s="12" t="str">
        <f aca="false">IF(OR($A69="",EB$4=""),"",SUMPRODUCT(--(INDEX(Matrix!$C$5:$EV$304,0,$B69)&gt;0),--(INDEX(Matrix!$C$5:$EV$304,0,EB$3)&gt;0)))</f>
        <v/>
      </c>
      <c r="EC69" s="12" t="str">
        <f aca="false">IF(OR($A69="",EC$4=""),"",SUMPRODUCT(--(INDEX(Matrix!$C$5:$EV$304,0,$B69)&gt;0),--(INDEX(Matrix!$C$5:$EV$304,0,EC$3)&gt;0)))</f>
        <v/>
      </c>
      <c r="ED69" s="12" t="str">
        <f aca="false">IF(OR($A69="",ED$4=""),"",SUMPRODUCT(--(INDEX(Matrix!$C$5:$EV$304,0,$B69)&gt;0),--(INDEX(Matrix!$C$5:$EV$304,0,ED$3)&gt;0)))</f>
        <v/>
      </c>
      <c r="EE69" s="12" t="str">
        <f aca="false">IF(OR($A69="",EE$4=""),"",SUMPRODUCT(--(INDEX(Matrix!$C$5:$EV$304,0,$B69)&gt;0),--(INDEX(Matrix!$C$5:$EV$304,0,EE$3)&gt;0)))</f>
        <v/>
      </c>
      <c r="EF69" s="12" t="str">
        <f aca="false">IF(OR($A69="",EF$4=""),"",SUMPRODUCT(--(INDEX(Matrix!$C$5:$EV$304,0,$B69)&gt;0),--(INDEX(Matrix!$C$5:$EV$304,0,EF$3)&gt;0)))</f>
        <v/>
      </c>
      <c r="EG69" s="12" t="str">
        <f aca="false">IF(OR($A69="",EG$4=""),"",SUMPRODUCT(--(INDEX(Matrix!$C$5:$EV$304,0,$B69)&gt;0),--(INDEX(Matrix!$C$5:$EV$304,0,EG$3)&gt;0)))</f>
        <v/>
      </c>
      <c r="EH69" s="12" t="str">
        <f aca="false">IF(OR($A69="",EH$4=""),"",SUMPRODUCT(--(INDEX(Matrix!$C$5:$EV$304,0,$B69)&gt;0),--(INDEX(Matrix!$C$5:$EV$304,0,EH$3)&gt;0)))</f>
        <v/>
      </c>
      <c r="EI69" s="12" t="str">
        <f aca="false">IF(OR($A69="",EI$4=""),"",SUMPRODUCT(--(INDEX(Matrix!$C$5:$EV$304,0,$B69)&gt;0),--(INDEX(Matrix!$C$5:$EV$304,0,EI$3)&gt;0)))</f>
        <v/>
      </c>
      <c r="EJ69" s="12" t="str">
        <f aca="false">IF(OR($A69="",EJ$4=""),"",SUMPRODUCT(--(INDEX(Matrix!$C$5:$EV$304,0,$B69)&gt;0),--(INDEX(Matrix!$C$5:$EV$304,0,EJ$3)&gt;0)))</f>
        <v/>
      </c>
      <c r="EK69" s="12" t="str">
        <f aca="false">IF(OR($A69="",EK$4=""),"",SUMPRODUCT(--(INDEX(Matrix!$C$5:$EV$304,0,$B69)&gt;0),--(INDEX(Matrix!$C$5:$EV$304,0,EK$3)&gt;0)))</f>
        <v/>
      </c>
      <c r="EL69" s="12" t="str">
        <f aca="false">IF(OR($A69="",EL$4=""),"",SUMPRODUCT(--(INDEX(Matrix!$C$5:$EV$304,0,$B69)&gt;0),--(INDEX(Matrix!$C$5:$EV$304,0,EL$3)&gt;0)))</f>
        <v/>
      </c>
      <c r="EM69" s="12" t="str">
        <f aca="false">IF(OR($A69="",EM$4=""),"",SUMPRODUCT(--(INDEX(Matrix!$C$5:$EV$304,0,$B69)&gt;0),--(INDEX(Matrix!$C$5:$EV$304,0,EM$3)&gt;0)))</f>
        <v/>
      </c>
      <c r="EN69" s="12" t="str">
        <f aca="false">IF(OR($A69="",EN$4=""),"",SUMPRODUCT(--(INDEX(Matrix!$C$5:$EV$304,0,$B69)&gt;0),--(INDEX(Matrix!$C$5:$EV$304,0,EN$3)&gt;0)))</f>
        <v/>
      </c>
      <c r="EO69" s="12" t="str">
        <f aca="false">IF(OR($A69="",EO$4=""),"",SUMPRODUCT(--(INDEX(Matrix!$C$5:$EV$304,0,$B69)&gt;0),--(INDEX(Matrix!$C$5:$EV$304,0,EO$3)&gt;0)))</f>
        <v/>
      </c>
      <c r="EP69" s="12" t="str">
        <f aca="false">IF(OR($A69="",EP$4=""),"",SUMPRODUCT(--(INDEX(Matrix!$C$5:$EV$304,0,$B69)&gt;0),--(INDEX(Matrix!$C$5:$EV$304,0,EP$3)&gt;0)))</f>
        <v/>
      </c>
      <c r="EQ69" s="12" t="str">
        <f aca="false">IF(OR($A69="",EQ$4=""),"",SUMPRODUCT(--(INDEX(Matrix!$C$5:$EV$304,0,$B69)&gt;0),--(INDEX(Matrix!$C$5:$EV$304,0,EQ$3)&gt;0)))</f>
        <v/>
      </c>
      <c r="ER69" s="12" t="str">
        <f aca="false">IF(OR($A69="",ER$4=""),"",SUMPRODUCT(--(INDEX(Matrix!$C$5:$EV$304,0,$B69)&gt;0),--(INDEX(Matrix!$C$5:$EV$304,0,ER$3)&gt;0)))</f>
        <v/>
      </c>
      <c r="ES69" s="12" t="str">
        <f aca="false">IF(OR($A69="",ES$4=""),"",SUMPRODUCT(--(INDEX(Matrix!$C$5:$EV$304,0,$B69)&gt;0),--(INDEX(Matrix!$C$5:$EV$304,0,ES$3)&gt;0)))</f>
        <v/>
      </c>
      <c r="ET69" s="12" t="str">
        <f aca="false">IF(OR($A69="",ET$4=""),"",SUMPRODUCT(--(INDEX(Matrix!$C$5:$EV$304,0,$B69)&gt;0),--(INDEX(Matrix!$C$5:$EV$304,0,ET$3)&gt;0)))</f>
        <v/>
      </c>
      <c r="EU69" s="12" t="str">
        <f aca="false">IF(OR($A69="",EU$4=""),"",SUMPRODUCT(--(INDEX(Matrix!$C$5:$EV$304,0,$B69)&gt;0),--(INDEX(Matrix!$C$5:$EV$304,0,EU$3)&gt;0)))</f>
        <v/>
      </c>
      <c r="EV69" s="12" t="str">
        <f aca="false">IF(OR($A69="",EV$4=""),"",SUMPRODUCT(--(INDEX(Matrix!$C$5:$EV$304,0,$B69)&gt;0),--(INDEX(Matrix!$C$5:$EV$304,0,EV$3)&gt;0)))</f>
        <v/>
      </c>
    </row>
    <row r="70" customFormat="false" ht="15" hidden="false" customHeight="false" outlineLevel="0" collapsed="false">
      <c r="A70" s="6" t="str">
        <f aca="false">IF(INDEX(Products!$A$2:$A$151,$B70)="","",INDEX(Products!$A$2:$A$151,$B70))</f>
        <v>L-Arginine 1000</v>
      </c>
      <c r="B70" s="23" t="n">
        <v>66</v>
      </c>
      <c r="C70" s="12" t="n">
        <f aca="false">IF(OR($A70="",C$4=""),"",SUMPRODUCT(--(INDEX(Matrix!$C$5:$EV$304,0,$B70)&gt;0),--(INDEX(Matrix!$C$5:$EV$304,0,C$3)&gt;0)))</f>
        <v>0</v>
      </c>
      <c r="D70" s="12" t="n">
        <f aca="false">IF(OR($A70="",D$4=""),"",SUMPRODUCT(--(INDEX(Matrix!$C$5:$EV$304,0,$B70)&gt;0),--(INDEX(Matrix!$C$5:$EV$304,0,D$3)&gt;0)))</f>
        <v>1</v>
      </c>
      <c r="E70" s="12" t="n">
        <f aca="false">IF(OR($A70="",E$4=""),"",SUMPRODUCT(--(INDEX(Matrix!$C$5:$EV$304,0,$B70)&gt;0),--(INDEX(Matrix!$C$5:$EV$304,0,E$3)&gt;0)))</f>
        <v>1</v>
      </c>
      <c r="F70" s="12" t="n">
        <f aca="false">IF(OR($A70="",F$4=""),"",SUMPRODUCT(--(INDEX(Matrix!$C$5:$EV$304,0,$B70)&gt;0),--(INDEX(Matrix!$C$5:$EV$304,0,F$3)&gt;0)))</f>
        <v>0</v>
      </c>
      <c r="G70" s="12" t="n">
        <f aca="false">IF(OR($A70="",G$4=""),"",SUMPRODUCT(--(INDEX(Matrix!$C$5:$EV$304,0,$B70)&gt;0),--(INDEX(Matrix!$C$5:$EV$304,0,G$3)&gt;0)))</f>
        <v>0</v>
      </c>
      <c r="H70" s="12" t="n">
        <f aca="false">IF(OR($A70="",H$4=""),"",SUMPRODUCT(--(INDEX(Matrix!$C$5:$EV$304,0,$B70)&gt;0),--(INDEX(Matrix!$C$5:$EV$304,0,H$3)&gt;0)))</f>
        <v>0</v>
      </c>
      <c r="I70" s="12" t="n">
        <f aca="false">IF(OR($A70="",I$4=""),"",SUMPRODUCT(--(INDEX(Matrix!$C$5:$EV$304,0,$B70)&gt;0),--(INDEX(Matrix!$C$5:$EV$304,0,I$3)&gt;0)))</f>
        <v>0</v>
      </c>
      <c r="J70" s="12" t="n">
        <f aca="false">IF(OR($A70="",J$4=""),"",SUMPRODUCT(--(INDEX(Matrix!$C$5:$EV$304,0,$B70)&gt;0),--(INDEX(Matrix!$C$5:$EV$304,0,J$3)&gt;0)))</f>
        <v>0</v>
      </c>
      <c r="K70" s="12" t="n">
        <f aca="false">IF(OR($A70="",K$4=""),"",SUMPRODUCT(--(INDEX(Matrix!$C$5:$EV$304,0,$B70)&gt;0),--(INDEX(Matrix!$C$5:$EV$304,0,K$3)&gt;0)))</f>
        <v>0</v>
      </c>
      <c r="L70" s="12" t="n">
        <f aca="false">IF(OR($A70="",L$4=""),"",SUMPRODUCT(--(INDEX(Matrix!$C$5:$EV$304,0,$B70)&gt;0),--(INDEX(Matrix!$C$5:$EV$304,0,L$3)&gt;0)))</f>
        <v>0</v>
      </c>
      <c r="M70" s="12" t="n">
        <f aca="false">IF(OR($A70="",M$4=""),"",SUMPRODUCT(--(INDEX(Matrix!$C$5:$EV$304,0,$B70)&gt;0),--(INDEX(Matrix!$C$5:$EV$304,0,M$3)&gt;0)))</f>
        <v>0</v>
      </c>
      <c r="N70" s="12" t="n">
        <f aca="false">IF(OR($A70="",N$4=""),"",SUMPRODUCT(--(INDEX(Matrix!$C$5:$EV$304,0,$B70)&gt;0),--(INDEX(Matrix!$C$5:$EV$304,0,N$3)&gt;0)))</f>
        <v>0</v>
      </c>
      <c r="O70" s="12" t="n">
        <f aca="false">IF(OR($A70="",O$4=""),"",SUMPRODUCT(--(INDEX(Matrix!$C$5:$EV$304,0,$B70)&gt;0),--(INDEX(Matrix!$C$5:$EV$304,0,O$3)&gt;0)))</f>
        <v>0</v>
      </c>
      <c r="P70" s="12" t="n">
        <f aca="false">IF(OR($A70="",P$4=""),"",SUMPRODUCT(--(INDEX(Matrix!$C$5:$EV$304,0,$B70)&gt;0),--(INDEX(Matrix!$C$5:$EV$304,0,P$3)&gt;0)))</f>
        <v>0</v>
      </c>
      <c r="Q70" s="12" t="n">
        <f aca="false">IF(OR($A70="",Q$4=""),"",SUMPRODUCT(--(INDEX(Matrix!$C$5:$EV$304,0,$B70)&gt;0),--(INDEX(Matrix!$C$5:$EV$304,0,Q$3)&gt;0)))</f>
        <v>0</v>
      </c>
      <c r="R70" s="12" t="n">
        <f aca="false">IF(OR($A70="",R$4=""),"",SUMPRODUCT(--(INDEX(Matrix!$C$5:$EV$304,0,$B70)&gt;0),--(INDEX(Matrix!$C$5:$EV$304,0,R$3)&gt;0)))</f>
        <v>0</v>
      </c>
      <c r="S70" s="12" t="n">
        <f aca="false">IF(OR($A70="",S$4=""),"",SUMPRODUCT(--(INDEX(Matrix!$C$5:$EV$304,0,$B70)&gt;0),--(INDEX(Matrix!$C$5:$EV$304,0,S$3)&gt;0)))</f>
        <v>0</v>
      </c>
      <c r="T70" s="12" t="n">
        <f aca="false">IF(OR($A70="",T$4=""),"",SUMPRODUCT(--(INDEX(Matrix!$C$5:$EV$304,0,$B70)&gt;0),--(INDEX(Matrix!$C$5:$EV$304,0,T$3)&gt;0)))</f>
        <v>0</v>
      </c>
      <c r="U70" s="12" t="n">
        <f aca="false">IF(OR($A70="",U$4=""),"",SUMPRODUCT(--(INDEX(Matrix!$C$5:$EV$304,0,$B70)&gt;0),--(INDEX(Matrix!$C$5:$EV$304,0,U$3)&gt;0)))</f>
        <v>0</v>
      </c>
      <c r="V70" s="12" t="n">
        <f aca="false">IF(OR($A70="",V$4=""),"",SUMPRODUCT(--(INDEX(Matrix!$C$5:$EV$304,0,$B70)&gt;0),--(INDEX(Matrix!$C$5:$EV$304,0,V$3)&gt;0)))</f>
        <v>0</v>
      </c>
      <c r="W70" s="12" t="n">
        <f aca="false">IF(OR($A70="",W$4=""),"",SUMPRODUCT(--(INDEX(Matrix!$C$5:$EV$304,0,$B70)&gt;0),--(INDEX(Matrix!$C$5:$EV$304,0,W$3)&gt;0)))</f>
        <v>0</v>
      </c>
      <c r="X70" s="12" t="n">
        <f aca="false">IF(OR($A70="",X$4=""),"",SUMPRODUCT(--(INDEX(Matrix!$C$5:$EV$304,0,$B70)&gt;0),--(INDEX(Matrix!$C$5:$EV$304,0,X$3)&gt;0)))</f>
        <v>0</v>
      </c>
      <c r="Y70" s="12" t="n">
        <f aca="false">IF(OR($A70="",Y$4=""),"",SUMPRODUCT(--(INDEX(Matrix!$C$5:$EV$304,0,$B70)&gt;0),--(INDEX(Matrix!$C$5:$EV$304,0,Y$3)&gt;0)))</f>
        <v>0</v>
      </c>
      <c r="Z70" s="12" t="n">
        <f aca="false">IF(OR($A70="",Z$4=""),"",SUMPRODUCT(--(INDEX(Matrix!$C$5:$EV$304,0,$B70)&gt;0),--(INDEX(Matrix!$C$5:$EV$304,0,Z$3)&gt;0)))</f>
        <v>0</v>
      </c>
      <c r="AA70" s="12" t="n">
        <f aca="false">IF(OR($A70="",AA$4=""),"",SUMPRODUCT(--(INDEX(Matrix!$C$5:$EV$304,0,$B70)&gt;0),--(INDEX(Matrix!$C$5:$EV$304,0,AA$3)&gt;0)))</f>
        <v>0</v>
      </c>
      <c r="AB70" s="12" t="n">
        <f aca="false">IF(OR($A70="",AB$4=""),"",SUMPRODUCT(--(INDEX(Matrix!$C$5:$EV$304,0,$B70)&gt;0),--(INDEX(Matrix!$C$5:$EV$304,0,AB$3)&gt;0)))</f>
        <v>0</v>
      </c>
      <c r="AC70" s="12" t="n">
        <f aca="false">IF(OR($A70="",AC$4=""),"",SUMPRODUCT(--(INDEX(Matrix!$C$5:$EV$304,0,$B70)&gt;0),--(INDEX(Matrix!$C$5:$EV$304,0,AC$3)&gt;0)))</f>
        <v>1</v>
      </c>
      <c r="AD70" s="12" t="n">
        <f aca="false">IF(OR($A70="",AD$4=""),"",SUMPRODUCT(--(INDEX(Matrix!$C$5:$EV$304,0,$B70)&gt;0),--(INDEX(Matrix!$C$5:$EV$304,0,AD$3)&gt;0)))</f>
        <v>1</v>
      </c>
      <c r="AE70" s="12" t="n">
        <f aca="false">IF(OR($A70="",AE$4=""),"",SUMPRODUCT(--(INDEX(Matrix!$C$5:$EV$304,0,$B70)&gt;0),--(INDEX(Matrix!$C$5:$EV$304,0,AE$3)&gt;0)))</f>
        <v>0</v>
      </c>
      <c r="AF70" s="12" t="n">
        <f aca="false">IF(OR($A70="",AF$4=""),"",SUMPRODUCT(--(INDEX(Matrix!$C$5:$EV$304,0,$B70)&gt;0),--(INDEX(Matrix!$C$5:$EV$304,0,AF$3)&gt;0)))</f>
        <v>0</v>
      </c>
      <c r="AG70" s="12" t="n">
        <f aca="false">IF(OR($A70="",AG$4=""),"",SUMPRODUCT(--(INDEX(Matrix!$C$5:$EV$304,0,$B70)&gt;0),--(INDEX(Matrix!$C$5:$EV$304,0,AG$3)&gt;0)))</f>
        <v>0</v>
      </c>
      <c r="AH70" s="12" t="n">
        <f aca="false">IF(OR($A70="",AH$4=""),"",SUMPRODUCT(--(INDEX(Matrix!$C$5:$EV$304,0,$B70)&gt;0),--(INDEX(Matrix!$C$5:$EV$304,0,AH$3)&gt;0)))</f>
        <v>0</v>
      </c>
      <c r="AI70" s="12" t="n">
        <f aca="false">IF(OR($A70="",AI$4=""),"",SUMPRODUCT(--(INDEX(Matrix!$C$5:$EV$304,0,$B70)&gt;0),--(INDEX(Matrix!$C$5:$EV$304,0,AI$3)&gt;0)))</f>
        <v>1</v>
      </c>
      <c r="AJ70" s="12" t="n">
        <f aca="false">IF(OR($A70="",AJ$4=""),"",SUMPRODUCT(--(INDEX(Matrix!$C$5:$EV$304,0,$B70)&gt;0),--(INDEX(Matrix!$C$5:$EV$304,0,AJ$3)&gt;0)))</f>
        <v>1</v>
      </c>
      <c r="AK70" s="12" t="n">
        <f aca="false">IF(OR($A70="",AK$4=""),"",SUMPRODUCT(--(INDEX(Matrix!$C$5:$EV$304,0,$B70)&gt;0),--(INDEX(Matrix!$C$5:$EV$304,0,AK$3)&gt;0)))</f>
        <v>1</v>
      </c>
      <c r="AL70" s="12" t="n">
        <f aca="false">IF(OR($A70="",AL$4=""),"",SUMPRODUCT(--(INDEX(Matrix!$C$5:$EV$304,0,$B70)&gt;0),--(INDEX(Matrix!$C$5:$EV$304,0,AL$3)&gt;0)))</f>
        <v>1</v>
      </c>
      <c r="AM70" s="12" t="n">
        <f aca="false">IF(OR($A70="",AM$4=""),"",SUMPRODUCT(--(INDEX(Matrix!$C$5:$EV$304,0,$B70)&gt;0),--(INDEX(Matrix!$C$5:$EV$304,0,AM$3)&gt;0)))</f>
        <v>0</v>
      </c>
      <c r="AN70" s="12" t="n">
        <f aca="false">IF(OR($A70="",AN$4=""),"",SUMPRODUCT(--(INDEX(Matrix!$C$5:$EV$304,0,$B70)&gt;0),--(INDEX(Matrix!$C$5:$EV$304,0,AN$3)&gt;0)))</f>
        <v>0</v>
      </c>
      <c r="AO70" s="12" t="n">
        <f aca="false">IF(OR($A70="",AO$4=""),"",SUMPRODUCT(--(INDEX(Matrix!$C$5:$EV$304,0,$B70)&gt;0),--(INDEX(Matrix!$C$5:$EV$304,0,AO$3)&gt;0)))</f>
        <v>2</v>
      </c>
      <c r="AP70" s="12" t="n">
        <f aca="false">IF(OR($A70="",AP$4=""),"",SUMPRODUCT(--(INDEX(Matrix!$C$5:$EV$304,0,$B70)&gt;0),--(INDEX(Matrix!$C$5:$EV$304,0,AP$3)&gt;0)))</f>
        <v>2</v>
      </c>
      <c r="AQ70" s="12" t="n">
        <f aca="false">IF(OR($A70="",AQ$4=""),"",SUMPRODUCT(--(INDEX(Matrix!$C$5:$EV$304,0,$B70)&gt;0),--(INDEX(Matrix!$C$5:$EV$304,0,AQ$3)&gt;0)))</f>
        <v>2</v>
      </c>
      <c r="AR70" s="12" t="n">
        <f aca="false">IF(OR($A70="",AR$4=""),"",SUMPRODUCT(--(INDEX(Matrix!$C$5:$EV$304,0,$B70)&gt;0),--(INDEX(Matrix!$C$5:$EV$304,0,AR$3)&gt;0)))</f>
        <v>2</v>
      </c>
      <c r="AS70" s="12" t="n">
        <f aca="false">IF(OR($A70="",AS$4=""),"",SUMPRODUCT(--(INDEX(Matrix!$C$5:$EV$304,0,$B70)&gt;0),--(INDEX(Matrix!$C$5:$EV$304,0,AS$3)&gt;0)))</f>
        <v>2</v>
      </c>
      <c r="AT70" s="12" t="n">
        <f aca="false">IF(OR($A70="",AT$4=""),"",SUMPRODUCT(--(INDEX(Matrix!$C$5:$EV$304,0,$B70)&gt;0),--(INDEX(Matrix!$C$5:$EV$304,0,AT$3)&gt;0)))</f>
        <v>2</v>
      </c>
      <c r="AU70" s="12" t="n">
        <f aca="false">IF(OR($A70="",AU$4=""),"",SUMPRODUCT(--(INDEX(Matrix!$C$5:$EV$304,0,$B70)&gt;0),--(INDEX(Matrix!$C$5:$EV$304,0,AU$3)&gt;0)))</f>
        <v>0</v>
      </c>
      <c r="AV70" s="12" t="n">
        <f aca="false">IF(OR($A70="",AV$4=""),"",SUMPRODUCT(--(INDEX(Matrix!$C$5:$EV$304,0,$B70)&gt;0),--(INDEX(Matrix!$C$5:$EV$304,0,AV$3)&gt;0)))</f>
        <v>1</v>
      </c>
      <c r="AW70" s="12" t="n">
        <f aca="false">IF(OR($A70="",AW$4=""),"",SUMPRODUCT(--(INDEX(Matrix!$C$5:$EV$304,0,$B70)&gt;0),--(INDEX(Matrix!$C$5:$EV$304,0,AW$3)&gt;0)))</f>
        <v>0</v>
      </c>
      <c r="AX70" s="12" t="n">
        <f aca="false">IF(OR($A70="",AX$4=""),"",SUMPRODUCT(--(INDEX(Matrix!$C$5:$EV$304,0,$B70)&gt;0),--(INDEX(Matrix!$C$5:$EV$304,0,AX$3)&gt;0)))</f>
        <v>0</v>
      </c>
      <c r="AY70" s="12" t="n">
        <f aca="false">IF(OR($A70="",AY$4=""),"",SUMPRODUCT(--(INDEX(Matrix!$C$5:$EV$304,0,$B70)&gt;0),--(INDEX(Matrix!$C$5:$EV$304,0,AY$3)&gt;0)))</f>
        <v>0</v>
      </c>
      <c r="AZ70" s="12" t="n">
        <f aca="false">IF(OR($A70="",AZ$4=""),"",SUMPRODUCT(--(INDEX(Matrix!$C$5:$EV$304,0,$B70)&gt;0),--(INDEX(Matrix!$C$5:$EV$304,0,AZ$3)&gt;0)))</f>
        <v>0</v>
      </c>
      <c r="BA70" s="12" t="n">
        <f aca="false">IF(OR($A70="",BA$4=""),"",SUMPRODUCT(--(INDEX(Matrix!$C$5:$EV$304,0,$B70)&gt;0),--(INDEX(Matrix!$C$5:$EV$304,0,BA$3)&gt;0)))</f>
        <v>0</v>
      </c>
      <c r="BB70" s="12" t="n">
        <f aca="false">IF(OR($A70="",BB$4=""),"",SUMPRODUCT(--(INDEX(Matrix!$C$5:$EV$304,0,$B70)&gt;0),--(INDEX(Matrix!$C$5:$EV$304,0,BB$3)&gt;0)))</f>
        <v>0</v>
      </c>
      <c r="BC70" s="12" t="n">
        <f aca="false">IF(OR($A70="",BC$4=""),"",SUMPRODUCT(--(INDEX(Matrix!$C$5:$EV$304,0,$B70)&gt;0),--(INDEX(Matrix!$C$5:$EV$304,0,BC$3)&gt;0)))</f>
        <v>0</v>
      </c>
      <c r="BD70" s="12" t="n">
        <f aca="false">IF(OR($A70="",BD$4=""),"",SUMPRODUCT(--(INDEX(Matrix!$C$5:$EV$304,0,$B70)&gt;0),--(INDEX(Matrix!$C$5:$EV$304,0,BD$3)&gt;0)))</f>
        <v>0</v>
      </c>
      <c r="BE70" s="12" t="n">
        <f aca="false">IF(OR($A70="",BE$4=""),"",SUMPRODUCT(--(INDEX(Matrix!$C$5:$EV$304,0,$B70)&gt;0),--(INDEX(Matrix!$C$5:$EV$304,0,BE$3)&gt;0)))</f>
        <v>0</v>
      </c>
      <c r="BF70" s="12" t="n">
        <f aca="false">IF(OR($A70="",BF$4=""),"",SUMPRODUCT(--(INDEX(Matrix!$C$5:$EV$304,0,$B70)&gt;0),--(INDEX(Matrix!$C$5:$EV$304,0,BF$3)&gt;0)))</f>
        <v>0</v>
      </c>
      <c r="BG70" s="12" t="n">
        <f aca="false">IF(OR($A70="",BG$4=""),"",SUMPRODUCT(--(INDEX(Matrix!$C$5:$EV$304,0,$B70)&gt;0),--(INDEX(Matrix!$C$5:$EV$304,0,BG$3)&gt;0)))</f>
        <v>0</v>
      </c>
      <c r="BH70" s="12" t="n">
        <f aca="false">IF(OR($A70="",BH$4=""),"",SUMPRODUCT(--(INDEX(Matrix!$C$5:$EV$304,0,$B70)&gt;0),--(INDEX(Matrix!$C$5:$EV$304,0,BH$3)&gt;0)))</f>
        <v>0</v>
      </c>
      <c r="BI70" s="12" t="n">
        <f aca="false">IF(OR($A70="",BI$4=""),"",SUMPRODUCT(--(INDEX(Matrix!$C$5:$EV$304,0,$B70)&gt;0),--(INDEX(Matrix!$C$5:$EV$304,0,BI$3)&gt;0)))</f>
        <v>0</v>
      </c>
      <c r="BJ70" s="12" t="n">
        <f aca="false">IF(OR($A70="",BJ$4=""),"",SUMPRODUCT(--(INDEX(Matrix!$C$5:$EV$304,0,$B70)&gt;0),--(INDEX(Matrix!$C$5:$EV$304,0,BJ$3)&gt;0)))</f>
        <v>0</v>
      </c>
      <c r="BK70" s="12" t="n">
        <f aca="false">IF(OR($A70="",BK$4=""),"",SUMPRODUCT(--(INDEX(Matrix!$C$5:$EV$304,0,$B70)&gt;0),--(INDEX(Matrix!$C$5:$EV$304,0,BK$3)&gt;0)))</f>
        <v>0</v>
      </c>
      <c r="BL70" s="12" t="n">
        <f aca="false">IF(OR($A70="",BL$4=""),"",SUMPRODUCT(--(INDEX(Matrix!$C$5:$EV$304,0,$B70)&gt;0),--(INDEX(Matrix!$C$5:$EV$304,0,BL$3)&gt;0)))</f>
        <v>0</v>
      </c>
      <c r="BM70" s="12" t="n">
        <f aca="false">IF(OR($A70="",BM$4=""),"",SUMPRODUCT(--(INDEX(Matrix!$C$5:$EV$304,0,$B70)&gt;0),--(INDEX(Matrix!$C$5:$EV$304,0,BM$3)&gt;0)))</f>
        <v>0</v>
      </c>
      <c r="BN70" s="12" t="n">
        <f aca="false">IF(OR($A70="",BN$4=""),"",SUMPRODUCT(--(INDEX(Matrix!$C$5:$EV$304,0,$B70)&gt;0),--(INDEX(Matrix!$C$5:$EV$304,0,BN$3)&gt;0)))</f>
        <v>1</v>
      </c>
      <c r="BO70" s="12" t="n">
        <f aca="false">IF(OR($A70="",BO$4=""),"",SUMPRODUCT(--(INDEX(Matrix!$C$5:$EV$304,0,$B70)&gt;0),--(INDEX(Matrix!$C$5:$EV$304,0,BO$3)&gt;0)))</f>
        <v>0</v>
      </c>
      <c r="BP70" s="12" t="n">
        <f aca="false">IF(OR($A70="",BP$4=""),"",SUMPRODUCT(--(INDEX(Matrix!$C$5:$EV$304,0,$B70)&gt;0),--(INDEX(Matrix!$C$5:$EV$304,0,BP$3)&gt;0)))</f>
        <v>12</v>
      </c>
      <c r="BQ70" s="12" t="n">
        <f aca="false">IF(OR($A70="",BQ$4=""),"",SUMPRODUCT(--(INDEX(Matrix!$C$5:$EV$304,0,$B70)&gt;0),--(INDEX(Matrix!$C$5:$EV$304,0,BQ$3)&gt;0)))</f>
        <v>12</v>
      </c>
      <c r="BR70" s="12" t="n">
        <f aca="false">IF(OR($A70="",BR$4=""),"",SUMPRODUCT(--(INDEX(Matrix!$C$5:$EV$304,0,$B70)&gt;0),--(INDEX(Matrix!$C$5:$EV$304,0,BR$3)&gt;0)))</f>
        <v>9</v>
      </c>
      <c r="BS70" s="12" t="n">
        <f aca="false">IF(OR($A70="",BS$4=""),"",SUMPRODUCT(--(INDEX(Matrix!$C$5:$EV$304,0,$B70)&gt;0),--(INDEX(Matrix!$C$5:$EV$304,0,BS$3)&gt;0)))</f>
        <v>9</v>
      </c>
      <c r="BT70" s="12" t="n">
        <f aca="false">IF(OR($A70="",BT$4=""),"",SUMPRODUCT(--(INDEX(Matrix!$C$5:$EV$304,0,$B70)&gt;0),--(INDEX(Matrix!$C$5:$EV$304,0,BT$3)&gt;0)))</f>
        <v>9</v>
      </c>
      <c r="BU70" s="12" t="n">
        <f aca="false">IF(OR($A70="",BU$4=""),"",SUMPRODUCT(--(INDEX(Matrix!$C$5:$EV$304,0,$B70)&gt;0),--(INDEX(Matrix!$C$5:$EV$304,0,BU$3)&gt;0)))</f>
        <v>2</v>
      </c>
      <c r="BV70" s="12" t="n">
        <f aca="false">IF(OR($A70="",BV$4=""),"",SUMPRODUCT(--(INDEX(Matrix!$C$5:$EV$304,0,$B70)&gt;0),--(INDEX(Matrix!$C$5:$EV$304,0,BV$3)&gt;0)))</f>
        <v>1</v>
      </c>
      <c r="BW70" s="12" t="n">
        <f aca="false">IF(OR($A70="",BW$4=""),"",SUMPRODUCT(--(INDEX(Matrix!$C$5:$EV$304,0,$B70)&gt;0),--(INDEX(Matrix!$C$5:$EV$304,0,BW$3)&gt;0)))</f>
        <v>1</v>
      </c>
      <c r="BX70" s="12" t="n">
        <f aca="false">IF(OR($A70="",BX$4=""),"",SUMPRODUCT(--(INDEX(Matrix!$C$5:$EV$304,0,$B70)&gt;0),--(INDEX(Matrix!$C$5:$EV$304,0,BX$3)&gt;0)))</f>
        <v>0</v>
      </c>
      <c r="BY70" s="12" t="n">
        <f aca="false">IF(OR($A70="",BY$4=""),"",SUMPRODUCT(--(INDEX(Matrix!$C$5:$EV$304,0,$B70)&gt;0),--(INDEX(Matrix!$C$5:$EV$304,0,BY$3)&gt;0)))</f>
        <v>3</v>
      </c>
      <c r="BZ70" s="12" t="n">
        <f aca="false">IF(OR($A70="",BZ$4=""),"",SUMPRODUCT(--(INDEX(Matrix!$C$5:$EV$304,0,$B70)&gt;0),--(INDEX(Matrix!$C$5:$EV$304,0,BZ$3)&gt;0)))</f>
        <v>1</v>
      </c>
      <c r="CA70" s="12" t="n">
        <f aca="false">IF(OR($A70="",CA$4=""),"",SUMPRODUCT(--(INDEX(Matrix!$C$5:$EV$304,0,$B70)&gt;0),--(INDEX(Matrix!$C$5:$EV$304,0,CA$3)&gt;0)))</f>
        <v>1</v>
      </c>
      <c r="CB70" s="12" t="n">
        <f aca="false">IF(OR($A70="",CB$4=""),"",SUMPRODUCT(--(INDEX(Matrix!$C$5:$EV$304,0,$B70)&gt;0),--(INDEX(Matrix!$C$5:$EV$304,0,CB$3)&gt;0)))</f>
        <v>0</v>
      </c>
      <c r="CC70" s="12" t="n">
        <f aca="false">IF(OR($A70="",CC$4=""),"",SUMPRODUCT(--(INDEX(Matrix!$C$5:$EV$304,0,$B70)&gt;0),--(INDEX(Matrix!$C$5:$EV$304,0,CC$3)&gt;0)))</f>
        <v>0</v>
      </c>
      <c r="CD70" s="12" t="n">
        <f aca="false">IF(OR($A70="",CD$4=""),"",SUMPRODUCT(--(INDEX(Matrix!$C$5:$EV$304,0,$B70)&gt;0),--(INDEX(Matrix!$C$5:$EV$304,0,CD$3)&gt;0)))</f>
        <v>0</v>
      </c>
      <c r="CE70" s="12" t="n">
        <f aca="false">IF(OR($A70="",CE$4=""),"",SUMPRODUCT(--(INDEX(Matrix!$C$5:$EV$304,0,$B70)&gt;0),--(INDEX(Matrix!$C$5:$EV$304,0,CE$3)&gt;0)))</f>
        <v>0</v>
      </c>
      <c r="CF70" s="12" t="n">
        <f aca="false">IF(OR($A70="",CF$4=""),"",SUMPRODUCT(--(INDEX(Matrix!$C$5:$EV$304,0,$B70)&gt;0),--(INDEX(Matrix!$C$5:$EV$304,0,CF$3)&gt;0)))</f>
        <v>0</v>
      </c>
      <c r="CG70" s="12" t="n">
        <f aca="false">IF(OR($A70="",CG$4=""),"",SUMPRODUCT(--(INDEX(Matrix!$C$5:$EV$304,0,$B70)&gt;0),--(INDEX(Matrix!$C$5:$EV$304,0,CG$3)&gt;0)))</f>
        <v>0</v>
      </c>
      <c r="CH70" s="12" t="n">
        <f aca="false">IF(OR($A70="",CH$4=""),"",SUMPRODUCT(--(INDEX(Matrix!$C$5:$EV$304,0,$B70)&gt;0),--(INDEX(Matrix!$C$5:$EV$304,0,CH$3)&gt;0)))</f>
        <v>1</v>
      </c>
      <c r="CI70" s="12" t="n">
        <f aca="false">IF(OR($A70="",CI$4=""),"",SUMPRODUCT(--(INDEX(Matrix!$C$5:$EV$304,0,$B70)&gt;0),--(INDEX(Matrix!$C$5:$EV$304,0,CI$3)&gt;0)))</f>
        <v>0</v>
      </c>
      <c r="CJ70" s="12" t="n">
        <f aca="false">IF(OR($A70="",CJ$4=""),"",SUMPRODUCT(--(INDEX(Matrix!$C$5:$EV$304,0,$B70)&gt;0),--(INDEX(Matrix!$C$5:$EV$304,0,CJ$3)&gt;0)))</f>
        <v>1</v>
      </c>
      <c r="CK70" s="12" t="n">
        <f aca="false">IF(OR($A70="",CK$4=""),"",SUMPRODUCT(--(INDEX(Matrix!$C$5:$EV$304,0,$B70)&gt;0),--(INDEX(Matrix!$C$5:$EV$304,0,CK$3)&gt;0)))</f>
        <v>0</v>
      </c>
      <c r="CL70" s="12" t="n">
        <f aca="false">IF(OR($A70="",CL$4=""),"",SUMPRODUCT(--(INDEX(Matrix!$C$5:$EV$304,0,$B70)&gt;0),--(INDEX(Matrix!$C$5:$EV$304,0,CL$3)&gt;0)))</f>
        <v>0</v>
      </c>
      <c r="CM70" s="12" t="n">
        <f aca="false">IF(OR($A70="",CM$4=""),"",SUMPRODUCT(--(INDEX(Matrix!$C$5:$EV$304,0,$B70)&gt;0),--(INDEX(Matrix!$C$5:$EV$304,0,CM$3)&gt;0)))</f>
        <v>1</v>
      </c>
      <c r="CN70" s="12" t="n">
        <f aca="false">IF(OR($A70="",CN$4=""),"",SUMPRODUCT(--(INDEX(Matrix!$C$5:$EV$304,0,$B70)&gt;0),--(INDEX(Matrix!$C$5:$EV$304,0,CN$3)&gt;0)))</f>
        <v>1</v>
      </c>
      <c r="CO70" s="12" t="n">
        <f aca="false">IF(OR($A70="",CO$4=""),"",SUMPRODUCT(--(INDEX(Matrix!$C$5:$EV$304,0,$B70)&gt;0),--(INDEX(Matrix!$C$5:$EV$304,0,CO$3)&gt;0)))</f>
        <v>1</v>
      </c>
      <c r="CP70" s="12" t="n">
        <f aca="false">IF(OR($A70="",CP$4=""),"",SUMPRODUCT(--(INDEX(Matrix!$C$5:$EV$304,0,$B70)&gt;0),--(INDEX(Matrix!$C$5:$EV$304,0,CP$3)&gt;0)))</f>
        <v>1</v>
      </c>
      <c r="CQ70" s="12" t="n">
        <f aca="false">IF(OR($A70="",CQ$4=""),"",SUMPRODUCT(--(INDEX(Matrix!$C$5:$EV$304,0,$B70)&gt;0),--(INDEX(Matrix!$C$5:$EV$304,0,CQ$3)&gt;0)))</f>
        <v>1</v>
      </c>
      <c r="CR70" s="12" t="n">
        <f aca="false">IF(OR($A70="",CR$4=""),"",SUMPRODUCT(--(INDEX(Matrix!$C$5:$EV$304,0,$B70)&gt;0),--(INDEX(Matrix!$C$5:$EV$304,0,CR$3)&gt;0)))</f>
        <v>0</v>
      </c>
      <c r="CS70" s="12" t="n">
        <f aca="false">IF(OR($A70="",CS$4=""),"",SUMPRODUCT(--(INDEX(Matrix!$C$5:$EV$304,0,$B70)&gt;0),--(INDEX(Matrix!$C$5:$EV$304,0,CS$3)&gt;0)))</f>
        <v>0</v>
      </c>
      <c r="CT70" s="12" t="n">
        <f aca="false">IF(OR($A70="",CT$4=""),"",SUMPRODUCT(--(INDEX(Matrix!$C$5:$EV$304,0,$B70)&gt;0),--(INDEX(Matrix!$C$5:$EV$304,0,CT$3)&gt;0)))</f>
        <v>0</v>
      </c>
      <c r="CU70" s="12" t="n">
        <f aca="false">IF(OR($A70="",CU$4=""),"",SUMPRODUCT(--(INDEX(Matrix!$C$5:$EV$304,0,$B70)&gt;0),--(INDEX(Matrix!$C$5:$EV$304,0,CU$3)&gt;0)))</f>
        <v>0</v>
      </c>
      <c r="CV70" s="12" t="n">
        <f aca="false">IF(OR($A70="",CV$4=""),"",SUMPRODUCT(--(INDEX(Matrix!$C$5:$EV$304,0,$B70)&gt;0),--(INDEX(Matrix!$C$5:$EV$304,0,CV$3)&gt;0)))</f>
        <v>0</v>
      </c>
      <c r="CW70" s="12" t="n">
        <f aca="false">IF(OR($A70="",CW$4=""),"",SUMPRODUCT(--(INDEX(Matrix!$C$5:$EV$304,0,$B70)&gt;0),--(INDEX(Matrix!$C$5:$EV$304,0,CW$3)&gt;0)))</f>
        <v>0</v>
      </c>
      <c r="CX70" s="12" t="n">
        <f aca="false">IF(OR($A70="",CX$4=""),"",SUMPRODUCT(--(INDEX(Matrix!$C$5:$EV$304,0,$B70)&gt;0),--(INDEX(Matrix!$C$5:$EV$304,0,CX$3)&gt;0)))</f>
        <v>0</v>
      </c>
      <c r="CY70" s="12" t="n">
        <f aca="false">IF(OR($A70="",CY$4=""),"",SUMPRODUCT(--(INDEX(Matrix!$C$5:$EV$304,0,$B70)&gt;0),--(INDEX(Matrix!$C$5:$EV$304,0,CY$3)&gt;0)))</f>
        <v>0</v>
      </c>
      <c r="CZ70" s="12" t="n">
        <f aca="false">IF(OR($A70="",CZ$4=""),"",SUMPRODUCT(--(INDEX(Matrix!$C$5:$EV$304,0,$B70)&gt;0),--(INDEX(Matrix!$C$5:$EV$304,0,CZ$3)&gt;0)))</f>
        <v>0</v>
      </c>
      <c r="DA70" s="12" t="n">
        <f aca="false">IF(OR($A70="",DA$4=""),"",SUMPRODUCT(--(INDEX(Matrix!$C$5:$EV$304,0,$B70)&gt;0),--(INDEX(Matrix!$C$5:$EV$304,0,DA$3)&gt;0)))</f>
        <v>0</v>
      </c>
      <c r="DB70" s="12" t="n">
        <f aca="false">IF(OR($A70="",DB$4=""),"",SUMPRODUCT(--(INDEX(Matrix!$C$5:$EV$304,0,$B70)&gt;0),--(INDEX(Matrix!$C$5:$EV$304,0,DB$3)&gt;0)))</f>
        <v>0</v>
      </c>
      <c r="DC70" s="12" t="n">
        <f aca="false">IF(OR($A70="",DC$4=""),"",SUMPRODUCT(--(INDEX(Matrix!$C$5:$EV$304,0,$B70)&gt;0),--(INDEX(Matrix!$C$5:$EV$304,0,DC$3)&gt;0)))</f>
        <v>0</v>
      </c>
      <c r="DD70" s="12" t="n">
        <f aca="false">IF(OR($A70="",DD$4=""),"",SUMPRODUCT(--(INDEX(Matrix!$C$5:$EV$304,0,$B70)&gt;0),--(INDEX(Matrix!$C$5:$EV$304,0,DD$3)&gt;0)))</f>
        <v>0</v>
      </c>
      <c r="DE70" s="12" t="str">
        <f aca="false">IF(OR($A70="",DE$4=""),"",SUMPRODUCT(--(INDEX(Matrix!$C$5:$EV$304,0,$B70)&gt;0),--(INDEX(Matrix!$C$5:$EV$304,0,DE$3)&gt;0)))</f>
        <v/>
      </c>
      <c r="DF70" s="12" t="str">
        <f aca="false">IF(OR($A70="",DF$4=""),"",SUMPRODUCT(--(INDEX(Matrix!$C$5:$EV$304,0,$B70)&gt;0),--(INDEX(Matrix!$C$5:$EV$304,0,DF$3)&gt;0)))</f>
        <v/>
      </c>
      <c r="DG70" s="12" t="str">
        <f aca="false">IF(OR($A70="",DG$4=""),"",SUMPRODUCT(--(INDEX(Matrix!$C$5:$EV$304,0,$B70)&gt;0),--(INDEX(Matrix!$C$5:$EV$304,0,DG$3)&gt;0)))</f>
        <v/>
      </c>
      <c r="DH70" s="12" t="str">
        <f aca="false">IF(OR($A70="",DH$4=""),"",SUMPRODUCT(--(INDEX(Matrix!$C$5:$EV$304,0,$B70)&gt;0),--(INDEX(Matrix!$C$5:$EV$304,0,DH$3)&gt;0)))</f>
        <v/>
      </c>
      <c r="DI70" s="12" t="str">
        <f aca="false">IF(OR($A70="",DI$4=""),"",SUMPRODUCT(--(INDEX(Matrix!$C$5:$EV$304,0,$B70)&gt;0),--(INDEX(Matrix!$C$5:$EV$304,0,DI$3)&gt;0)))</f>
        <v/>
      </c>
      <c r="DJ70" s="12" t="str">
        <f aca="false">IF(OR($A70="",DJ$4=""),"",SUMPRODUCT(--(INDEX(Matrix!$C$5:$EV$304,0,$B70)&gt;0),--(INDEX(Matrix!$C$5:$EV$304,0,DJ$3)&gt;0)))</f>
        <v/>
      </c>
      <c r="DK70" s="12" t="str">
        <f aca="false">IF(OR($A70="",DK$4=""),"",SUMPRODUCT(--(INDEX(Matrix!$C$5:$EV$304,0,$B70)&gt;0),--(INDEX(Matrix!$C$5:$EV$304,0,DK$3)&gt;0)))</f>
        <v/>
      </c>
      <c r="DL70" s="12" t="str">
        <f aca="false">IF(OR($A70="",DL$4=""),"",SUMPRODUCT(--(INDEX(Matrix!$C$5:$EV$304,0,$B70)&gt;0),--(INDEX(Matrix!$C$5:$EV$304,0,DL$3)&gt;0)))</f>
        <v/>
      </c>
      <c r="DM70" s="12" t="str">
        <f aca="false">IF(OR($A70="",DM$4=""),"",SUMPRODUCT(--(INDEX(Matrix!$C$5:$EV$304,0,$B70)&gt;0),--(INDEX(Matrix!$C$5:$EV$304,0,DM$3)&gt;0)))</f>
        <v/>
      </c>
      <c r="DN70" s="12" t="str">
        <f aca="false">IF(OR($A70="",DN$4=""),"",SUMPRODUCT(--(INDEX(Matrix!$C$5:$EV$304,0,$B70)&gt;0),--(INDEX(Matrix!$C$5:$EV$304,0,DN$3)&gt;0)))</f>
        <v/>
      </c>
      <c r="DO70" s="12" t="str">
        <f aca="false">IF(OR($A70="",DO$4=""),"",SUMPRODUCT(--(INDEX(Matrix!$C$5:$EV$304,0,$B70)&gt;0),--(INDEX(Matrix!$C$5:$EV$304,0,DO$3)&gt;0)))</f>
        <v/>
      </c>
      <c r="DP70" s="12" t="str">
        <f aca="false">IF(OR($A70="",DP$4=""),"",SUMPRODUCT(--(INDEX(Matrix!$C$5:$EV$304,0,$B70)&gt;0),--(INDEX(Matrix!$C$5:$EV$304,0,DP$3)&gt;0)))</f>
        <v/>
      </c>
      <c r="DQ70" s="12" t="str">
        <f aca="false">IF(OR($A70="",DQ$4=""),"",SUMPRODUCT(--(INDEX(Matrix!$C$5:$EV$304,0,$B70)&gt;0),--(INDEX(Matrix!$C$5:$EV$304,0,DQ$3)&gt;0)))</f>
        <v/>
      </c>
      <c r="DR70" s="12" t="str">
        <f aca="false">IF(OR($A70="",DR$4=""),"",SUMPRODUCT(--(INDEX(Matrix!$C$5:$EV$304,0,$B70)&gt;0),--(INDEX(Matrix!$C$5:$EV$304,0,DR$3)&gt;0)))</f>
        <v/>
      </c>
      <c r="DS70" s="12" t="str">
        <f aca="false">IF(OR($A70="",DS$4=""),"",SUMPRODUCT(--(INDEX(Matrix!$C$5:$EV$304,0,$B70)&gt;0),--(INDEX(Matrix!$C$5:$EV$304,0,DS$3)&gt;0)))</f>
        <v/>
      </c>
      <c r="DT70" s="12" t="str">
        <f aca="false">IF(OR($A70="",DT$4=""),"",SUMPRODUCT(--(INDEX(Matrix!$C$5:$EV$304,0,$B70)&gt;0),--(INDEX(Matrix!$C$5:$EV$304,0,DT$3)&gt;0)))</f>
        <v/>
      </c>
      <c r="DU70" s="12" t="str">
        <f aca="false">IF(OR($A70="",DU$4=""),"",SUMPRODUCT(--(INDEX(Matrix!$C$5:$EV$304,0,$B70)&gt;0),--(INDEX(Matrix!$C$5:$EV$304,0,DU$3)&gt;0)))</f>
        <v/>
      </c>
      <c r="DV70" s="12" t="str">
        <f aca="false">IF(OR($A70="",DV$4=""),"",SUMPRODUCT(--(INDEX(Matrix!$C$5:$EV$304,0,$B70)&gt;0),--(INDEX(Matrix!$C$5:$EV$304,0,DV$3)&gt;0)))</f>
        <v/>
      </c>
      <c r="DW70" s="12" t="str">
        <f aca="false">IF(OR($A70="",DW$4=""),"",SUMPRODUCT(--(INDEX(Matrix!$C$5:$EV$304,0,$B70)&gt;0),--(INDEX(Matrix!$C$5:$EV$304,0,DW$3)&gt;0)))</f>
        <v/>
      </c>
      <c r="DX70" s="12" t="str">
        <f aca="false">IF(OR($A70="",DX$4=""),"",SUMPRODUCT(--(INDEX(Matrix!$C$5:$EV$304,0,$B70)&gt;0),--(INDEX(Matrix!$C$5:$EV$304,0,DX$3)&gt;0)))</f>
        <v/>
      </c>
      <c r="DY70" s="12" t="str">
        <f aca="false">IF(OR($A70="",DY$4=""),"",SUMPRODUCT(--(INDEX(Matrix!$C$5:$EV$304,0,$B70)&gt;0),--(INDEX(Matrix!$C$5:$EV$304,0,DY$3)&gt;0)))</f>
        <v/>
      </c>
      <c r="DZ70" s="12" t="str">
        <f aca="false">IF(OR($A70="",DZ$4=""),"",SUMPRODUCT(--(INDEX(Matrix!$C$5:$EV$304,0,$B70)&gt;0),--(INDEX(Matrix!$C$5:$EV$304,0,DZ$3)&gt;0)))</f>
        <v/>
      </c>
      <c r="EA70" s="12" t="str">
        <f aca="false">IF(OR($A70="",EA$4=""),"",SUMPRODUCT(--(INDEX(Matrix!$C$5:$EV$304,0,$B70)&gt;0),--(INDEX(Matrix!$C$5:$EV$304,0,EA$3)&gt;0)))</f>
        <v/>
      </c>
      <c r="EB70" s="12" t="str">
        <f aca="false">IF(OR($A70="",EB$4=""),"",SUMPRODUCT(--(INDEX(Matrix!$C$5:$EV$304,0,$B70)&gt;0),--(INDEX(Matrix!$C$5:$EV$304,0,EB$3)&gt;0)))</f>
        <v/>
      </c>
      <c r="EC70" s="12" t="str">
        <f aca="false">IF(OR($A70="",EC$4=""),"",SUMPRODUCT(--(INDEX(Matrix!$C$5:$EV$304,0,$B70)&gt;0),--(INDEX(Matrix!$C$5:$EV$304,0,EC$3)&gt;0)))</f>
        <v/>
      </c>
      <c r="ED70" s="12" t="str">
        <f aca="false">IF(OR($A70="",ED$4=""),"",SUMPRODUCT(--(INDEX(Matrix!$C$5:$EV$304,0,$B70)&gt;0),--(INDEX(Matrix!$C$5:$EV$304,0,ED$3)&gt;0)))</f>
        <v/>
      </c>
      <c r="EE70" s="12" t="str">
        <f aca="false">IF(OR($A70="",EE$4=""),"",SUMPRODUCT(--(INDEX(Matrix!$C$5:$EV$304,0,$B70)&gt;0),--(INDEX(Matrix!$C$5:$EV$304,0,EE$3)&gt;0)))</f>
        <v/>
      </c>
      <c r="EF70" s="12" t="str">
        <f aca="false">IF(OR($A70="",EF$4=""),"",SUMPRODUCT(--(INDEX(Matrix!$C$5:$EV$304,0,$B70)&gt;0),--(INDEX(Matrix!$C$5:$EV$304,0,EF$3)&gt;0)))</f>
        <v/>
      </c>
      <c r="EG70" s="12" t="str">
        <f aca="false">IF(OR($A70="",EG$4=""),"",SUMPRODUCT(--(INDEX(Matrix!$C$5:$EV$304,0,$B70)&gt;0),--(INDEX(Matrix!$C$5:$EV$304,0,EG$3)&gt;0)))</f>
        <v/>
      </c>
      <c r="EH70" s="12" t="str">
        <f aca="false">IF(OR($A70="",EH$4=""),"",SUMPRODUCT(--(INDEX(Matrix!$C$5:$EV$304,0,$B70)&gt;0),--(INDEX(Matrix!$C$5:$EV$304,0,EH$3)&gt;0)))</f>
        <v/>
      </c>
      <c r="EI70" s="12" t="str">
        <f aca="false">IF(OR($A70="",EI$4=""),"",SUMPRODUCT(--(INDEX(Matrix!$C$5:$EV$304,0,$B70)&gt;0),--(INDEX(Matrix!$C$5:$EV$304,0,EI$3)&gt;0)))</f>
        <v/>
      </c>
      <c r="EJ70" s="12" t="str">
        <f aca="false">IF(OR($A70="",EJ$4=""),"",SUMPRODUCT(--(INDEX(Matrix!$C$5:$EV$304,0,$B70)&gt;0),--(INDEX(Matrix!$C$5:$EV$304,0,EJ$3)&gt;0)))</f>
        <v/>
      </c>
      <c r="EK70" s="12" t="str">
        <f aca="false">IF(OR($A70="",EK$4=""),"",SUMPRODUCT(--(INDEX(Matrix!$C$5:$EV$304,0,$B70)&gt;0),--(INDEX(Matrix!$C$5:$EV$304,0,EK$3)&gt;0)))</f>
        <v/>
      </c>
      <c r="EL70" s="12" t="str">
        <f aca="false">IF(OR($A70="",EL$4=""),"",SUMPRODUCT(--(INDEX(Matrix!$C$5:$EV$304,0,$B70)&gt;0),--(INDEX(Matrix!$C$5:$EV$304,0,EL$3)&gt;0)))</f>
        <v/>
      </c>
      <c r="EM70" s="12" t="str">
        <f aca="false">IF(OR($A70="",EM$4=""),"",SUMPRODUCT(--(INDEX(Matrix!$C$5:$EV$304,0,$B70)&gt;0),--(INDEX(Matrix!$C$5:$EV$304,0,EM$3)&gt;0)))</f>
        <v/>
      </c>
      <c r="EN70" s="12" t="str">
        <f aca="false">IF(OR($A70="",EN$4=""),"",SUMPRODUCT(--(INDEX(Matrix!$C$5:$EV$304,0,$B70)&gt;0),--(INDEX(Matrix!$C$5:$EV$304,0,EN$3)&gt;0)))</f>
        <v/>
      </c>
      <c r="EO70" s="12" t="str">
        <f aca="false">IF(OR($A70="",EO$4=""),"",SUMPRODUCT(--(INDEX(Matrix!$C$5:$EV$304,0,$B70)&gt;0),--(INDEX(Matrix!$C$5:$EV$304,0,EO$3)&gt;0)))</f>
        <v/>
      </c>
      <c r="EP70" s="12" t="str">
        <f aca="false">IF(OR($A70="",EP$4=""),"",SUMPRODUCT(--(INDEX(Matrix!$C$5:$EV$304,0,$B70)&gt;0),--(INDEX(Matrix!$C$5:$EV$304,0,EP$3)&gt;0)))</f>
        <v/>
      </c>
      <c r="EQ70" s="12" t="str">
        <f aca="false">IF(OR($A70="",EQ$4=""),"",SUMPRODUCT(--(INDEX(Matrix!$C$5:$EV$304,0,$B70)&gt;0),--(INDEX(Matrix!$C$5:$EV$304,0,EQ$3)&gt;0)))</f>
        <v/>
      </c>
      <c r="ER70" s="12" t="str">
        <f aca="false">IF(OR($A70="",ER$4=""),"",SUMPRODUCT(--(INDEX(Matrix!$C$5:$EV$304,0,$B70)&gt;0),--(INDEX(Matrix!$C$5:$EV$304,0,ER$3)&gt;0)))</f>
        <v/>
      </c>
      <c r="ES70" s="12" t="str">
        <f aca="false">IF(OR($A70="",ES$4=""),"",SUMPRODUCT(--(INDEX(Matrix!$C$5:$EV$304,0,$B70)&gt;0),--(INDEX(Matrix!$C$5:$EV$304,0,ES$3)&gt;0)))</f>
        <v/>
      </c>
      <c r="ET70" s="12" t="str">
        <f aca="false">IF(OR($A70="",ET$4=""),"",SUMPRODUCT(--(INDEX(Matrix!$C$5:$EV$304,0,$B70)&gt;0),--(INDEX(Matrix!$C$5:$EV$304,0,ET$3)&gt;0)))</f>
        <v/>
      </c>
      <c r="EU70" s="12" t="str">
        <f aca="false">IF(OR($A70="",EU$4=""),"",SUMPRODUCT(--(INDEX(Matrix!$C$5:$EV$304,0,$B70)&gt;0),--(INDEX(Matrix!$C$5:$EV$304,0,EU$3)&gt;0)))</f>
        <v/>
      </c>
      <c r="EV70" s="12" t="str">
        <f aca="false">IF(OR($A70="",EV$4=""),"",SUMPRODUCT(--(INDEX(Matrix!$C$5:$EV$304,0,$B70)&gt;0),--(INDEX(Matrix!$C$5:$EV$304,0,EV$3)&gt;0)))</f>
        <v/>
      </c>
    </row>
    <row r="71" customFormat="false" ht="15" hidden="false" customHeight="false" outlineLevel="0" collapsed="false">
      <c r="A71" s="6" t="str">
        <f aca="false">IF(INDEX(Products!$A$2:$A$151,$B71)="","",INDEX(Products!$A$2:$A$151,$B71))</f>
        <v>L-Arginine 2000</v>
      </c>
      <c r="B71" s="23" t="n">
        <v>67</v>
      </c>
      <c r="C71" s="12" t="n">
        <f aca="false">IF(OR($A71="",C$4=""),"",SUMPRODUCT(--(INDEX(Matrix!$C$5:$EV$304,0,$B71)&gt;0),--(INDEX(Matrix!$C$5:$EV$304,0,C$3)&gt;0)))</f>
        <v>0</v>
      </c>
      <c r="D71" s="12" t="n">
        <f aca="false">IF(OR($A71="",D$4=""),"",SUMPRODUCT(--(INDEX(Matrix!$C$5:$EV$304,0,$B71)&gt;0),--(INDEX(Matrix!$C$5:$EV$304,0,D$3)&gt;0)))</f>
        <v>1</v>
      </c>
      <c r="E71" s="12" t="n">
        <f aca="false">IF(OR($A71="",E$4=""),"",SUMPRODUCT(--(INDEX(Matrix!$C$5:$EV$304,0,$B71)&gt;0),--(INDEX(Matrix!$C$5:$EV$304,0,E$3)&gt;0)))</f>
        <v>1</v>
      </c>
      <c r="F71" s="12" t="n">
        <f aca="false">IF(OR($A71="",F$4=""),"",SUMPRODUCT(--(INDEX(Matrix!$C$5:$EV$304,0,$B71)&gt;0),--(INDEX(Matrix!$C$5:$EV$304,0,F$3)&gt;0)))</f>
        <v>0</v>
      </c>
      <c r="G71" s="12" t="n">
        <f aca="false">IF(OR($A71="",G$4=""),"",SUMPRODUCT(--(INDEX(Matrix!$C$5:$EV$304,0,$B71)&gt;0),--(INDEX(Matrix!$C$5:$EV$304,0,G$3)&gt;0)))</f>
        <v>0</v>
      </c>
      <c r="H71" s="12" t="n">
        <f aca="false">IF(OR($A71="",H$4=""),"",SUMPRODUCT(--(INDEX(Matrix!$C$5:$EV$304,0,$B71)&gt;0),--(INDEX(Matrix!$C$5:$EV$304,0,H$3)&gt;0)))</f>
        <v>0</v>
      </c>
      <c r="I71" s="12" t="n">
        <f aca="false">IF(OR($A71="",I$4=""),"",SUMPRODUCT(--(INDEX(Matrix!$C$5:$EV$304,0,$B71)&gt;0),--(INDEX(Matrix!$C$5:$EV$304,0,I$3)&gt;0)))</f>
        <v>0</v>
      </c>
      <c r="J71" s="12" t="n">
        <f aca="false">IF(OR($A71="",J$4=""),"",SUMPRODUCT(--(INDEX(Matrix!$C$5:$EV$304,0,$B71)&gt;0),--(INDEX(Matrix!$C$5:$EV$304,0,J$3)&gt;0)))</f>
        <v>0</v>
      </c>
      <c r="K71" s="12" t="n">
        <f aca="false">IF(OR($A71="",K$4=""),"",SUMPRODUCT(--(INDEX(Matrix!$C$5:$EV$304,0,$B71)&gt;0),--(INDEX(Matrix!$C$5:$EV$304,0,K$3)&gt;0)))</f>
        <v>0</v>
      </c>
      <c r="L71" s="12" t="n">
        <f aca="false">IF(OR($A71="",L$4=""),"",SUMPRODUCT(--(INDEX(Matrix!$C$5:$EV$304,0,$B71)&gt;0),--(INDEX(Matrix!$C$5:$EV$304,0,L$3)&gt;0)))</f>
        <v>0</v>
      </c>
      <c r="M71" s="12" t="n">
        <f aca="false">IF(OR($A71="",M$4=""),"",SUMPRODUCT(--(INDEX(Matrix!$C$5:$EV$304,0,$B71)&gt;0),--(INDEX(Matrix!$C$5:$EV$304,0,M$3)&gt;0)))</f>
        <v>0</v>
      </c>
      <c r="N71" s="12" t="n">
        <f aca="false">IF(OR($A71="",N$4=""),"",SUMPRODUCT(--(INDEX(Matrix!$C$5:$EV$304,0,$B71)&gt;0),--(INDEX(Matrix!$C$5:$EV$304,0,N$3)&gt;0)))</f>
        <v>0</v>
      </c>
      <c r="O71" s="12" t="n">
        <f aca="false">IF(OR($A71="",O$4=""),"",SUMPRODUCT(--(INDEX(Matrix!$C$5:$EV$304,0,$B71)&gt;0),--(INDEX(Matrix!$C$5:$EV$304,0,O$3)&gt;0)))</f>
        <v>0</v>
      </c>
      <c r="P71" s="12" t="n">
        <f aca="false">IF(OR($A71="",P$4=""),"",SUMPRODUCT(--(INDEX(Matrix!$C$5:$EV$304,0,$B71)&gt;0),--(INDEX(Matrix!$C$5:$EV$304,0,P$3)&gt;0)))</f>
        <v>0</v>
      </c>
      <c r="Q71" s="12" t="n">
        <f aca="false">IF(OR($A71="",Q$4=""),"",SUMPRODUCT(--(INDEX(Matrix!$C$5:$EV$304,0,$B71)&gt;0),--(INDEX(Matrix!$C$5:$EV$304,0,Q$3)&gt;0)))</f>
        <v>0</v>
      </c>
      <c r="R71" s="12" t="n">
        <f aca="false">IF(OR($A71="",R$4=""),"",SUMPRODUCT(--(INDEX(Matrix!$C$5:$EV$304,0,$B71)&gt;0),--(INDEX(Matrix!$C$5:$EV$304,0,R$3)&gt;0)))</f>
        <v>0</v>
      </c>
      <c r="S71" s="12" t="n">
        <f aca="false">IF(OR($A71="",S$4=""),"",SUMPRODUCT(--(INDEX(Matrix!$C$5:$EV$304,0,$B71)&gt;0),--(INDEX(Matrix!$C$5:$EV$304,0,S$3)&gt;0)))</f>
        <v>0</v>
      </c>
      <c r="T71" s="12" t="n">
        <f aca="false">IF(OR($A71="",T$4=""),"",SUMPRODUCT(--(INDEX(Matrix!$C$5:$EV$304,0,$B71)&gt;0),--(INDEX(Matrix!$C$5:$EV$304,0,T$3)&gt;0)))</f>
        <v>0</v>
      </c>
      <c r="U71" s="12" t="n">
        <f aca="false">IF(OR($A71="",U$4=""),"",SUMPRODUCT(--(INDEX(Matrix!$C$5:$EV$304,0,$B71)&gt;0),--(INDEX(Matrix!$C$5:$EV$304,0,U$3)&gt;0)))</f>
        <v>0</v>
      </c>
      <c r="V71" s="12" t="n">
        <f aca="false">IF(OR($A71="",V$4=""),"",SUMPRODUCT(--(INDEX(Matrix!$C$5:$EV$304,0,$B71)&gt;0),--(INDEX(Matrix!$C$5:$EV$304,0,V$3)&gt;0)))</f>
        <v>0</v>
      </c>
      <c r="W71" s="12" t="n">
        <f aca="false">IF(OR($A71="",W$4=""),"",SUMPRODUCT(--(INDEX(Matrix!$C$5:$EV$304,0,$B71)&gt;0),--(INDEX(Matrix!$C$5:$EV$304,0,W$3)&gt;0)))</f>
        <v>0</v>
      </c>
      <c r="X71" s="12" t="n">
        <f aca="false">IF(OR($A71="",X$4=""),"",SUMPRODUCT(--(INDEX(Matrix!$C$5:$EV$304,0,$B71)&gt;0),--(INDEX(Matrix!$C$5:$EV$304,0,X$3)&gt;0)))</f>
        <v>0</v>
      </c>
      <c r="Y71" s="12" t="n">
        <f aca="false">IF(OR($A71="",Y$4=""),"",SUMPRODUCT(--(INDEX(Matrix!$C$5:$EV$304,0,$B71)&gt;0),--(INDEX(Matrix!$C$5:$EV$304,0,Y$3)&gt;0)))</f>
        <v>0</v>
      </c>
      <c r="Z71" s="12" t="n">
        <f aca="false">IF(OR($A71="",Z$4=""),"",SUMPRODUCT(--(INDEX(Matrix!$C$5:$EV$304,0,$B71)&gt;0),--(INDEX(Matrix!$C$5:$EV$304,0,Z$3)&gt;0)))</f>
        <v>0</v>
      </c>
      <c r="AA71" s="12" t="n">
        <f aca="false">IF(OR($A71="",AA$4=""),"",SUMPRODUCT(--(INDEX(Matrix!$C$5:$EV$304,0,$B71)&gt;0),--(INDEX(Matrix!$C$5:$EV$304,0,AA$3)&gt;0)))</f>
        <v>0</v>
      </c>
      <c r="AB71" s="12" t="n">
        <f aca="false">IF(OR($A71="",AB$4=""),"",SUMPRODUCT(--(INDEX(Matrix!$C$5:$EV$304,0,$B71)&gt;0),--(INDEX(Matrix!$C$5:$EV$304,0,AB$3)&gt;0)))</f>
        <v>0</v>
      </c>
      <c r="AC71" s="12" t="n">
        <f aca="false">IF(OR($A71="",AC$4=""),"",SUMPRODUCT(--(INDEX(Matrix!$C$5:$EV$304,0,$B71)&gt;0),--(INDEX(Matrix!$C$5:$EV$304,0,AC$3)&gt;0)))</f>
        <v>1</v>
      </c>
      <c r="AD71" s="12" t="n">
        <f aca="false">IF(OR($A71="",AD$4=""),"",SUMPRODUCT(--(INDEX(Matrix!$C$5:$EV$304,0,$B71)&gt;0),--(INDEX(Matrix!$C$5:$EV$304,0,AD$3)&gt;0)))</f>
        <v>1</v>
      </c>
      <c r="AE71" s="12" t="n">
        <f aca="false">IF(OR($A71="",AE$4=""),"",SUMPRODUCT(--(INDEX(Matrix!$C$5:$EV$304,0,$B71)&gt;0),--(INDEX(Matrix!$C$5:$EV$304,0,AE$3)&gt;0)))</f>
        <v>0</v>
      </c>
      <c r="AF71" s="12" t="n">
        <f aca="false">IF(OR($A71="",AF$4=""),"",SUMPRODUCT(--(INDEX(Matrix!$C$5:$EV$304,0,$B71)&gt;0),--(INDEX(Matrix!$C$5:$EV$304,0,AF$3)&gt;0)))</f>
        <v>0</v>
      </c>
      <c r="AG71" s="12" t="n">
        <f aca="false">IF(OR($A71="",AG$4=""),"",SUMPRODUCT(--(INDEX(Matrix!$C$5:$EV$304,0,$B71)&gt;0),--(INDEX(Matrix!$C$5:$EV$304,0,AG$3)&gt;0)))</f>
        <v>0</v>
      </c>
      <c r="AH71" s="12" t="n">
        <f aca="false">IF(OR($A71="",AH$4=""),"",SUMPRODUCT(--(INDEX(Matrix!$C$5:$EV$304,0,$B71)&gt;0),--(INDEX(Matrix!$C$5:$EV$304,0,AH$3)&gt;0)))</f>
        <v>0</v>
      </c>
      <c r="AI71" s="12" t="n">
        <f aca="false">IF(OR($A71="",AI$4=""),"",SUMPRODUCT(--(INDEX(Matrix!$C$5:$EV$304,0,$B71)&gt;0),--(INDEX(Matrix!$C$5:$EV$304,0,AI$3)&gt;0)))</f>
        <v>1</v>
      </c>
      <c r="AJ71" s="12" t="n">
        <f aca="false">IF(OR($A71="",AJ$4=""),"",SUMPRODUCT(--(INDEX(Matrix!$C$5:$EV$304,0,$B71)&gt;0),--(INDEX(Matrix!$C$5:$EV$304,0,AJ$3)&gt;0)))</f>
        <v>1</v>
      </c>
      <c r="AK71" s="12" t="n">
        <f aca="false">IF(OR($A71="",AK$4=""),"",SUMPRODUCT(--(INDEX(Matrix!$C$5:$EV$304,0,$B71)&gt;0),--(INDEX(Matrix!$C$5:$EV$304,0,AK$3)&gt;0)))</f>
        <v>1</v>
      </c>
      <c r="AL71" s="12" t="n">
        <f aca="false">IF(OR($A71="",AL$4=""),"",SUMPRODUCT(--(INDEX(Matrix!$C$5:$EV$304,0,$B71)&gt;0),--(INDEX(Matrix!$C$5:$EV$304,0,AL$3)&gt;0)))</f>
        <v>1</v>
      </c>
      <c r="AM71" s="12" t="n">
        <f aca="false">IF(OR($A71="",AM$4=""),"",SUMPRODUCT(--(INDEX(Matrix!$C$5:$EV$304,0,$B71)&gt;0),--(INDEX(Matrix!$C$5:$EV$304,0,AM$3)&gt;0)))</f>
        <v>0</v>
      </c>
      <c r="AN71" s="12" t="n">
        <f aca="false">IF(OR($A71="",AN$4=""),"",SUMPRODUCT(--(INDEX(Matrix!$C$5:$EV$304,0,$B71)&gt;0),--(INDEX(Matrix!$C$5:$EV$304,0,AN$3)&gt;0)))</f>
        <v>0</v>
      </c>
      <c r="AO71" s="12" t="n">
        <f aca="false">IF(OR($A71="",AO$4=""),"",SUMPRODUCT(--(INDEX(Matrix!$C$5:$EV$304,0,$B71)&gt;0),--(INDEX(Matrix!$C$5:$EV$304,0,AO$3)&gt;0)))</f>
        <v>2</v>
      </c>
      <c r="AP71" s="12" t="n">
        <f aca="false">IF(OR($A71="",AP$4=""),"",SUMPRODUCT(--(INDEX(Matrix!$C$5:$EV$304,0,$B71)&gt;0),--(INDEX(Matrix!$C$5:$EV$304,0,AP$3)&gt;0)))</f>
        <v>2</v>
      </c>
      <c r="AQ71" s="12" t="n">
        <f aca="false">IF(OR($A71="",AQ$4=""),"",SUMPRODUCT(--(INDEX(Matrix!$C$5:$EV$304,0,$B71)&gt;0),--(INDEX(Matrix!$C$5:$EV$304,0,AQ$3)&gt;0)))</f>
        <v>2</v>
      </c>
      <c r="AR71" s="12" t="n">
        <f aca="false">IF(OR($A71="",AR$4=""),"",SUMPRODUCT(--(INDEX(Matrix!$C$5:$EV$304,0,$B71)&gt;0),--(INDEX(Matrix!$C$5:$EV$304,0,AR$3)&gt;0)))</f>
        <v>2</v>
      </c>
      <c r="AS71" s="12" t="n">
        <f aca="false">IF(OR($A71="",AS$4=""),"",SUMPRODUCT(--(INDEX(Matrix!$C$5:$EV$304,0,$B71)&gt;0),--(INDEX(Matrix!$C$5:$EV$304,0,AS$3)&gt;0)))</f>
        <v>2</v>
      </c>
      <c r="AT71" s="12" t="n">
        <f aca="false">IF(OR($A71="",AT$4=""),"",SUMPRODUCT(--(INDEX(Matrix!$C$5:$EV$304,0,$B71)&gt;0),--(INDEX(Matrix!$C$5:$EV$304,0,AT$3)&gt;0)))</f>
        <v>2</v>
      </c>
      <c r="AU71" s="12" t="n">
        <f aca="false">IF(OR($A71="",AU$4=""),"",SUMPRODUCT(--(INDEX(Matrix!$C$5:$EV$304,0,$B71)&gt;0),--(INDEX(Matrix!$C$5:$EV$304,0,AU$3)&gt;0)))</f>
        <v>0</v>
      </c>
      <c r="AV71" s="12" t="n">
        <f aca="false">IF(OR($A71="",AV$4=""),"",SUMPRODUCT(--(INDEX(Matrix!$C$5:$EV$304,0,$B71)&gt;0),--(INDEX(Matrix!$C$5:$EV$304,0,AV$3)&gt;0)))</f>
        <v>1</v>
      </c>
      <c r="AW71" s="12" t="n">
        <f aca="false">IF(OR($A71="",AW$4=""),"",SUMPRODUCT(--(INDEX(Matrix!$C$5:$EV$304,0,$B71)&gt;0),--(INDEX(Matrix!$C$5:$EV$304,0,AW$3)&gt;0)))</f>
        <v>0</v>
      </c>
      <c r="AX71" s="12" t="n">
        <f aca="false">IF(OR($A71="",AX$4=""),"",SUMPRODUCT(--(INDEX(Matrix!$C$5:$EV$304,0,$B71)&gt;0),--(INDEX(Matrix!$C$5:$EV$304,0,AX$3)&gt;0)))</f>
        <v>0</v>
      </c>
      <c r="AY71" s="12" t="n">
        <f aca="false">IF(OR($A71="",AY$4=""),"",SUMPRODUCT(--(INDEX(Matrix!$C$5:$EV$304,0,$B71)&gt;0),--(INDEX(Matrix!$C$5:$EV$304,0,AY$3)&gt;0)))</f>
        <v>0</v>
      </c>
      <c r="AZ71" s="12" t="n">
        <f aca="false">IF(OR($A71="",AZ$4=""),"",SUMPRODUCT(--(INDEX(Matrix!$C$5:$EV$304,0,$B71)&gt;0),--(INDEX(Matrix!$C$5:$EV$304,0,AZ$3)&gt;0)))</f>
        <v>0</v>
      </c>
      <c r="BA71" s="12" t="n">
        <f aca="false">IF(OR($A71="",BA$4=""),"",SUMPRODUCT(--(INDEX(Matrix!$C$5:$EV$304,0,$B71)&gt;0),--(INDEX(Matrix!$C$5:$EV$304,0,BA$3)&gt;0)))</f>
        <v>0</v>
      </c>
      <c r="BB71" s="12" t="n">
        <f aca="false">IF(OR($A71="",BB$4=""),"",SUMPRODUCT(--(INDEX(Matrix!$C$5:$EV$304,0,$B71)&gt;0),--(INDEX(Matrix!$C$5:$EV$304,0,BB$3)&gt;0)))</f>
        <v>0</v>
      </c>
      <c r="BC71" s="12" t="n">
        <f aca="false">IF(OR($A71="",BC$4=""),"",SUMPRODUCT(--(INDEX(Matrix!$C$5:$EV$304,0,$B71)&gt;0),--(INDEX(Matrix!$C$5:$EV$304,0,BC$3)&gt;0)))</f>
        <v>0</v>
      </c>
      <c r="BD71" s="12" t="n">
        <f aca="false">IF(OR($A71="",BD$4=""),"",SUMPRODUCT(--(INDEX(Matrix!$C$5:$EV$304,0,$B71)&gt;0),--(INDEX(Matrix!$C$5:$EV$304,0,BD$3)&gt;0)))</f>
        <v>0</v>
      </c>
      <c r="BE71" s="12" t="n">
        <f aca="false">IF(OR($A71="",BE$4=""),"",SUMPRODUCT(--(INDEX(Matrix!$C$5:$EV$304,0,$B71)&gt;0),--(INDEX(Matrix!$C$5:$EV$304,0,BE$3)&gt;0)))</f>
        <v>0</v>
      </c>
      <c r="BF71" s="12" t="n">
        <f aca="false">IF(OR($A71="",BF$4=""),"",SUMPRODUCT(--(INDEX(Matrix!$C$5:$EV$304,0,$B71)&gt;0),--(INDEX(Matrix!$C$5:$EV$304,0,BF$3)&gt;0)))</f>
        <v>0</v>
      </c>
      <c r="BG71" s="12" t="n">
        <f aca="false">IF(OR($A71="",BG$4=""),"",SUMPRODUCT(--(INDEX(Matrix!$C$5:$EV$304,0,$B71)&gt;0),--(INDEX(Matrix!$C$5:$EV$304,0,BG$3)&gt;0)))</f>
        <v>0</v>
      </c>
      <c r="BH71" s="12" t="n">
        <f aca="false">IF(OR($A71="",BH$4=""),"",SUMPRODUCT(--(INDEX(Matrix!$C$5:$EV$304,0,$B71)&gt;0),--(INDEX(Matrix!$C$5:$EV$304,0,BH$3)&gt;0)))</f>
        <v>0</v>
      </c>
      <c r="BI71" s="12" t="n">
        <f aca="false">IF(OR($A71="",BI$4=""),"",SUMPRODUCT(--(INDEX(Matrix!$C$5:$EV$304,0,$B71)&gt;0),--(INDEX(Matrix!$C$5:$EV$304,0,BI$3)&gt;0)))</f>
        <v>0</v>
      </c>
      <c r="BJ71" s="12" t="n">
        <f aca="false">IF(OR($A71="",BJ$4=""),"",SUMPRODUCT(--(INDEX(Matrix!$C$5:$EV$304,0,$B71)&gt;0),--(INDEX(Matrix!$C$5:$EV$304,0,BJ$3)&gt;0)))</f>
        <v>0</v>
      </c>
      <c r="BK71" s="12" t="n">
        <f aca="false">IF(OR($A71="",BK$4=""),"",SUMPRODUCT(--(INDEX(Matrix!$C$5:$EV$304,0,$B71)&gt;0),--(INDEX(Matrix!$C$5:$EV$304,0,BK$3)&gt;0)))</f>
        <v>0</v>
      </c>
      <c r="BL71" s="12" t="n">
        <f aca="false">IF(OR($A71="",BL$4=""),"",SUMPRODUCT(--(INDEX(Matrix!$C$5:$EV$304,0,$B71)&gt;0),--(INDEX(Matrix!$C$5:$EV$304,0,BL$3)&gt;0)))</f>
        <v>0</v>
      </c>
      <c r="BM71" s="12" t="n">
        <f aca="false">IF(OR($A71="",BM$4=""),"",SUMPRODUCT(--(INDEX(Matrix!$C$5:$EV$304,0,$B71)&gt;0),--(INDEX(Matrix!$C$5:$EV$304,0,BM$3)&gt;0)))</f>
        <v>0</v>
      </c>
      <c r="BN71" s="12" t="n">
        <f aca="false">IF(OR($A71="",BN$4=""),"",SUMPRODUCT(--(INDEX(Matrix!$C$5:$EV$304,0,$B71)&gt;0),--(INDEX(Matrix!$C$5:$EV$304,0,BN$3)&gt;0)))</f>
        <v>1</v>
      </c>
      <c r="BO71" s="12" t="n">
        <f aca="false">IF(OR($A71="",BO$4=""),"",SUMPRODUCT(--(INDEX(Matrix!$C$5:$EV$304,0,$B71)&gt;0),--(INDEX(Matrix!$C$5:$EV$304,0,BO$3)&gt;0)))</f>
        <v>0</v>
      </c>
      <c r="BP71" s="12" t="n">
        <f aca="false">IF(OR($A71="",BP$4=""),"",SUMPRODUCT(--(INDEX(Matrix!$C$5:$EV$304,0,$B71)&gt;0),--(INDEX(Matrix!$C$5:$EV$304,0,BP$3)&gt;0)))</f>
        <v>12</v>
      </c>
      <c r="BQ71" s="12" t="n">
        <f aca="false">IF(OR($A71="",BQ$4=""),"",SUMPRODUCT(--(INDEX(Matrix!$C$5:$EV$304,0,$B71)&gt;0),--(INDEX(Matrix!$C$5:$EV$304,0,BQ$3)&gt;0)))</f>
        <v>12</v>
      </c>
      <c r="BR71" s="12" t="n">
        <f aca="false">IF(OR($A71="",BR$4=""),"",SUMPRODUCT(--(INDEX(Matrix!$C$5:$EV$304,0,$B71)&gt;0),--(INDEX(Matrix!$C$5:$EV$304,0,BR$3)&gt;0)))</f>
        <v>9</v>
      </c>
      <c r="BS71" s="12" t="n">
        <f aca="false">IF(OR($A71="",BS$4=""),"",SUMPRODUCT(--(INDEX(Matrix!$C$5:$EV$304,0,$B71)&gt;0),--(INDEX(Matrix!$C$5:$EV$304,0,BS$3)&gt;0)))</f>
        <v>9</v>
      </c>
      <c r="BT71" s="12" t="n">
        <f aca="false">IF(OR($A71="",BT$4=""),"",SUMPRODUCT(--(INDEX(Matrix!$C$5:$EV$304,0,$B71)&gt;0),--(INDEX(Matrix!$C$5:$EV$304,0,BT$3)&gt;0)))</f>
        <v>9</v>
      </c>
      <c r="BU71" s="12" t="n">
        <f aca="false">IF(OR($A71="",BU$4=""),"",SUMPRODUCT(--(INDEX(Matrix!$C$5:$EV$304,0,$B71)&gt;0),--(INDEX(Matrix!$C$5:$EV$304,0,BU$3)&gt;0)))</f>
        <v>2</v>
      </c>
      <c r="BV71" s="12" t="n">
        <f aca="false">IF(OR($A71="",BV$4=""),"",SUMPRODUCT(--(INDEX(Matrix!$C$5:$EV$304,0,$B71)&gt;0),--(INDEX(Matrix!$C$5:$EV$304,0,BV$3)&gt;0)))</f>
        <v>1</v>
      </c>
      <c r="BW71" s="12" t="n">
        <f aca="false">IF(OR($A71="",BW$4=""),"",SUMPRODUCT(--(INDEX(Matrix!$C$5:$EV$304,0,$B71)&gt;0),--(INDEX(Matrix!$C$5:$EV$304,0,BW$3)&gt;0)))</f>
        <v>1</v>
      </c>
      <c r="BX71" s="12" t="n">
        <f aca="false">IF(OR($A71="",BX$4=""),"",SUMPRODUCT(--(INDEX(Matrix!$C$5:$EV$304,0,$B71)&gt;0),--(INDEX(Matrix!$C$5:$EV$304,0,BX$3)&gt;0)))</f>
        <v>0</v>
      </c>
      <c r="BY71" s="12" t="n">
        <f aca="false">IF(OR($A71="",BY$4=""),"",SUMPRODUCT(--(INDEX(Matrix!$C$5:$EV$304,0,$B71)&gt;0),--(INDEX(Matrix!$C$5:$EV$304,0,BY$3)&gt;0)))</f>
        <v>3</v>
      </c>
      <c r="BZ71" s="12" t="n">
        <f aca="false">IF(OR($A71="",BZ$4=""),"",SUMPRODUCT(--(INDEX(Matrix!$C$5:$EV$304,0,$B71)&gt;0),--(INDEX(Matrix!$C$5:$EV$304,0,BZ$3)&gt;0)))</f>
        <v>1</v>
      </c>
      <c r="CA71" s="12" t="n">
        <f aca="false">IF(OR($A71="",CA$4=""),"",SUMPRODUCT(--(INDEX(Matrix!$C$5:$EV$304,0,$B71)&gt;0),--(INDEX(Matrix!$C$5:$EV$304,0,CA$3)&gt;0)))</f>
        <v>1</v>
      </c>
      <c r="CB71" s="12" t="n">
        <f aca="false">IF(OR($A71="",CB$4=""),"",SUMPRODUCT(--(INDEX(Matrix!$C$5:$EV$304,0,$B71)&gt;0),--(INDEX(Matrix!$C$5:$EV$304,0,CB$3)&gt;0)))</f>
        <v>0</v>
      </c>
      <c r="CC71" s="12" t="n">
        <f aca="false">IF(OR($A71="",CC$4=""),"",SUMPRODUCT(--(INDEX(Matrix!$C$5:$EV$304,0,$B71)&gt;0),--(INDEX(Matrix!$C$5:$EV$304,0,CC$3)&gt;0)))</f>
        <v>0</v>
      </c>
      <c r="CD71" s="12" t="n">
        <f aca="false">IF(OR($A71="",CD$4=""),"",SUMPRODUCT(--(INDEX(Matrix!$C$5:$EV$304,0,$B71)&gt;0),--(INDEX(Matrix!$C$5:$EV$304,0,CD$3)&gt;0)))</f>
        <v>0</v>
      </c>
      <c r="CE71" s="12" t="n">
        <f aca="false">IF(OR($A71="",CE$4=""),"",SUMPRODUCT(--(INDEX(Matrix!$C$5:$EV$304,0,$B71)&gt;0),--(INDEX(Matrix!$C$5:$EV$304,0,CE$3)&gt;0)))</f>
        <v>0</v>
      </c>
      <c r="CF71" s="12" t="n">
        <f aca="false">IF(OR($A71="",CF$4=""),"",SUMPRODUCT(--(INDEX(Matrix!$C$5:$EV$304,0,$B71)&gt;0),--(INDEX(Matrix!$C$5:$EV$304,0,CF$3)&gt;0)))</f>
        <v>0</v>
      </c>
      <c r="CG71" s="12" t="n">
        <f aca="false">IF(OR($A71="",CG$4=""),"",SUMPRODUCT(--(INDEX(Matrix!$C$5:$EV$304,0,$B71)&gt;0),--(INDEX(Matrix!$C$5:$EV$304,0,CG$3)&gt;0)))</f>
        <v>0</v>
      </c>
      <c r="CH71" s="12" t="n">
        <f aca="false">IF(OR($A71="",CH$4=""),"",SUMPRODUCT(--(INDEX(Matrix!$C$5:$EV$304,0,$B71)&gt;0),--(INDEX(Matrix!$C$5:$EV$304,0,CH$3)&gt;0)))</f>
        <v>1</v>
      </c>
      <c r="CI71" s="12" t="n">
        <f aca="false">IF(OR($A71="",CI$4=""),"",SUMPRODUCT(--(INDEX(Matrix!$C$5:$EV$304,0,$B71)&gt;0),--(INDEX(Matrix!$C$5:$EV$304,0,CI$3)&gt;0)))</f>
        <v>0</v>
      </c>
      <c r="CJ71" s="12" t="n">
        <f aca="false">IF(OR($A71="",CJ$4=""),"",SUMPRODUCT(--(INDEX(Matrix!$C$5:$EV$304,0,$B71)&gt;0),--(INDEX(Matrix!$C$5:$EV$304,0,CJ$3)&gt;0)))</f>
        <v>1</v>
      </c>
      <c r="CK71" s="12" t="n">
        <f aca="false">IF(OR($A71="",CK$4=""),"",SUMPRODUCT(--(INDEX(Matrix!$C$5:$EV$304,0,$B71)&gt;0),--(INDEX(Matrix!$C$5:$EV$304,0,CK$3)&gt;0)))</f>
        <v>0</v>
      </c>
      <c r="CL71" s="12" t="n">
        <f aca="false">IF(OR($A71="",CL$4=""),"",SUMPRODUCT(--(INDEX(Matrix!$C$5:$EV$304,0,$B71)&gt;0),--(INDEX(Matrix!$C$5:$EV$304,0,CL$3)&gt;0)))</f>
        <v>0</v>
      </c>
      <c r="CM71" s="12" t="n">
        <f aca="false">IF(OR($A71="",CM$4=""),"",SUMPRODUCT(--(INDEX(Matrix!$C$5:$EV$304,0,$B71)&gt;0),--(INDEX(Matrix!$C$5:$EV$304,0,CM$3)&gt;0)))</f>
        <v>1</v>
      </c>
      <c r="CN71" s="12" t="n">
        <f aca="false">IF(OR($A71="",CN$4=""),"",SUMPRODUCT(--(INDEX(Matrix!$C$5:$EV$304,0,$B71)&gt;0),--(INDEX(Matrix!$C$5:$EV$304,0,CN$3)&gt;0)))</f>
        <v>1</v>
      </c>
      <c r="CO71" s="12" t="n">
        <f aca="false">IF(OR($A71="",CO$4=""),"",SUMPRODUCT(--(INDEX(Matrix!$C$5:$EV$304,0,$B71)&gt;0),--(INDEX(Matrix!$C$5:$EV$304,0,CO$3)&gt;0)))</f>
        <v>1</v>
      </c>
      <c r="CP71" s="12" t="n">
        <f aca="false">IF(OR($A71="",CP$4=""),"",SUMPRODUCT(--(INDEX(Matrix!$C$5:$EV$304,0,$B71)&gt;0),--(INDEX(Matrix!$C$5:$EV$304,0,CP$3)&gt;0)))</f>
        <v>1</v>
      </c>
      <c r="CQ71" s="12" t="n">
        <f aca="false">IF(OR($A71="",CQ$4=""),"",SUMPRODUCT(--(INDEX(Matrix!$C$5:$EV$304,0,$B71)&gt;0),--(INDEX(Matrix!$C$5:$EV$304,0,CQ$3)&gt;0)))</f>
        <v>1</v>
      </c>
      <c r="CR71" s="12" t="n">
        <f aca="false">IF(OR($A71="",CR$4=""),"",SUMPRODUCT(--(INDEX(Matrix!$C$5:$EV$304,0,$B71)&gt;0),--(INDEX(Matrix!$C$5:$EV$304,0,CR$3)&gt;0)))</f>
        <v>0</v>
      </c>
      <c r="CS71" s="12" t="n">
        <f aca="false">IF(OR($A71="",CS$4=""),"",SUMPRODUCT(--(INDEX(Matrix!$C$5:$EV$304,0,$B71)&gt;0),--(INDEX(Matrix!$C$5:$EV$304,0,CS$3)&gt;0)))</f>
        <v>0</v>
      </c>
      <c r="CT71" s="12" t="n">
        <f aca="false">IF(OR($A71="",CT$4=""),"",SUMPRODUCT(--(INDEX(Matrix!$C$5:$EV$304,0,$B71)&gt;0),--(INDEX(Matrix!$C$5:$EV$304,0,CT$3)&gt;0)))</f>
        <v>0</v>
      </c>
      <c r="CU71" s="12" t="n">
        <f aca="false">IF(OR($A71="",CU$4=""),"",SUMPRODUCT(--(INDEX(Matrix!$C$5:$EV$304,0,$B71)&gt;0),--(INDEX(Matrix!$C$5:$EV$304,0,CU$3)&gt;0)))</f>
        <v>0</v>
      </c>
      <c r="CV71" s="12" t="n">
        <f aca="false">IF(OR($A71="",CV$4=""),"",SUMPRODUCT(--(INDEX(Matrix!$C$5:$EV$304,0,$B71)&gt;0),--(INDEX(Matrix!$C$5:$EV$304,0,CV$3)&gt;0)))</f>
        <v>0</v>
      </c>
      <c r="CW71" s="12" t="n">
        <f aca="false">IF(OR($A71="",CW$4=""),"",SUMPRODUCT(--(INDEX(Matrix!$C$5:$EV$304,0,$B71)&gt;0),--(INDEX(Matrix!$C$5:$EV$304,0,CW$3)&gt;0)))</f>
        <v>0</v>
      </c>
      <c r="CX71" s="12" t="n">
        <f aca="false">IF(OR($A71="",CX$4=""),"",SUMPRODUCT(--(INDEX(Matrix!$C$5:$EV$304,0,$B71)&gt;0),--(INDEX(Matrix!$C$5:$EV$304,0,CX$3)&gt;0)))</f>
        <v>0</v>
      </c>
      <c r="CY71" s="12" t="n">
        <f aca="false">IF(OR($A71="",CY$4=""),"",SUMPRODUCT(--(INDEX(Matrix!$C$5:$EV$304,0,$B71)&gt;0),--(INDEX(Matrix!$C$5:$EV$304,0,CY$3)&gt;0)))</f>
        <v>0</v>
      </c>
      <c r="CZ71" s="12" t="n">
        <f aca="false">IF(OR($A71="",CZ$4=""),"",SUMPRODUCT(--(INDEX(Matrix!$C$5:$EV$304,0,$B71)&gt;0),--(INDEX(Matrix!$C$5:$EV$304,0,CZ$3)&gt;0)))</f>
        <v>0</v>
      </c>
      <c r="DA71" s="12" t="n">
        <f aca="false">IF(OR($A71="",DA$4=""),"",SUMPRODUCT(--(INDEX(Matrix!$C$5:$EV$304,0,$B71)&gt;0),--(INDEX(Matrix!$C$5:$EV$304,0,DA$3)&gt;0)))</f>
        <v>0</v>
      </c>
      <c r="DB71" s="12" t="n">
        <f aca="false">IF(OR($A71="",DB$4=""),"",SUMPRODUCT(--(INDEX(Matrix!$C$5:$EV$304,0,$B71)&gt;0),--(INDEX(Matrix!$C$5:$EV$304,0,DB$3)&gt;0)))</f>
        <v>0</v>
      </c>
      <c r="DC71" s="12" t="n">
        <f aca="false">IF(OR($A71="",DC$4=""),"",SUMPRODUCT(--(INDEX(Matrix!$C$5:$EV$304,0,$B71)&gt;0),--(INDEX(Matrix!$C$5:$EV$304,0,DC$3)&gt;0)))</f>
        <v>0</v>
      </c>
      <c r="DD71" s="12" t="n">
        <f aca="false">IF(OR($A71="",DD$4=""),"",SUMPRODUCT(--(INDEX(Matrix!$C$5:$EV$304,0,$B71)&gt;0),--(INDEX(Matrix!$C$5:$EV$304,0,DD$3)&gt;0)))</f>
        <v>0</v>
      </c>
      <c r="DE71" s="12" t="str">
        <f aca="false">IF(OR($A71="",DE$4=""),"",SUMPRODUCT(--(INDEX(Matrix!$C$5:$EV$304,0,$B71)&gt;0),--(INDEX(Matrix!$C$5:$EV$304,0,DE$3)&gt;0)))</f>
        <v/>
      </c>
      <c r="DF71" s="12" t="str">
        <f aca="false">IF(OR($A71="",DF$4=""),"",SUMPRODUCT(--(INDEX(Matrix!$C$5:$EV$304,0,$B71)&gt;0),--(INDEX(Matrix!$C$5:$EV$304,0,DF$3)&gt;0)))</f>
        <v/>
      </c>
      <c r="DG71" s="12" t="str">
        <f aca="false">IF(OR($A71="",DG$4=""),"",SUMPRODUCT(--(INDEX(Matrix!$C$5:$EV$304,0,$B71)&gt;0),--(INDEX(Matrix!$C$5:$EV$304,0,DG$3)&gt;0)))</f>
        <v/>
      </c>
      <c r="DH71" s="12" t="str">
        <f aca="false">IF(OR($A71="",DH$4=""),"",SUMPRODUCT(--(INDEX(Matrix!$C$5:$EV$304,0,$B71)&gt;0),--(INDEX(Matrix!$C$5:$EV$304,0,DH$3)&gt;0)))</f>
        <v/>
      </c>
      <c r="DI71" s="12" t="str">
        <f aca="false">IF(OR($A71="",DI$4=""),"",SUMPRODUCT(--(INDEX(Matrix!$C$5:$EV$304,0,$B71)&gt;0),--(INDEX(Matrix!$C$5:$EV$304,0,DI$3)&gt;0)))</f>
        <v/>
      </c>
      <c r="DJ71" s="12" t="str">
        <f aca="false">IF(OR($A71="",DJ$4=""),"",SUMPRODUCT(--(INDEX(Matrix!$C$5:$EV$304,0,$B71)&gt;0),--(INDEX(Matrix!$C$5:$EV$304,0,DJ$3)&gt;0)))</f>
        <v/>
      </c>
      <c r="DK71" s="12" t="str">
        <f aca="false">IF(OR($A71="",DK$4=""),"",SUMPRODUCT(--(INDEX(Matrix!$C$5:$EV$304,0,$B71)&gt;0),--(INDEX(Matrix!$C$5:$EV$304,0,DK$3)&gt;0)))</f>
        <v/>
      </c>
      <c r="DL71" s="12" t="str">
        <f aca="false">IF(OR($A71="",DL$4=""),"",SUMPRODUCT(--(INDEX(Matrix!$C$5:$EV$304,0,$B71)&gt;0),--(INDEX(Matrix!$C$5:$EV$304,0,DL$3)&gt;0)))</f>
        <v/>
      </c>
      <c r="DM71" s="12" t="str">
        <f aca="false">IF(OR($A71="",DM$4=""),"",SUMPRODUCT(--(INDEX(Matrix!$C$5:$EV$304,0,$B71)&gt;0),--(INDEX(Matrix!$C$5:$EV$304,0,DM$3)&gt;0)))</f>
        <v/>
      </c>
      <c r="DN71" s="12" t="str">
        <f aca="false">IF(OR($A71="",DN$4=""),"",SUMPRODUCT(--(INDEX(Matrix!$C$5:$EV$304,0,$B71)&gt;0),--(INDEX(Matrix!$C$5:$EV$304,0,DN$3)&gt;0)))</f>
        <v/>
      </c>
      <c r="DO71" s="12" t="str">
        <f aca="false">IF(OR($A71="",DO$4=""),"",SUMPRODUCT(--(INDEX(Matrix!$C$5:$EV$304,0,$B71)&gt;0),--(INDEX(Matrix!$C$5:$EV$304,0,DO$3)&gt;0)))</f>
        <v/>
      </c>
      <c r="DP71" s="12" t="str">
        <f aca="false">IF(OR($A71="",DP$4=""),"",SUMPRODUCT(--(INDEX(Matrix!$C$5:$EV$304,0,$B71)&gt;0),--(INDEX(Matrix!$C$5:$EV$304,0,DP$3)&gt;0)))</f>
        <v/>
      </c>
      <c r="DQ71" s="12" t="str">
        <f aca="false">IF(OR($A71="",DQ$4=""),"",SUMPRODUCT(--(INDEX(Matrix!$C$5:$EV$304,0,$B71)&gt;0),--(INDEX(Matrix!$C$5:$EV$304,0,DQ$3)&gt;0)))</f>
        <v/>
      </c>
      <c r="DR71" s="12" t="str">
        <f aca="false">IF(OR($A71="",DR$4=""),"",SUMPRODUCT(--(INDEX(Matrix!$C$5:$EV$304,0,$B71)&gt;0),--(INDEX(Matrix!$C$5:$EV$304,0,DR$3)&gt;0)))</f>
        <v/>
      </c>
      <c r="DS71" s="12" t="str">
        <f aca="false">IF(OR($A71="",DS$4=""),"",SUMPRODUCT(--(INDEX(Matrix!$C$5:$EV$304,0,$B71)&gt;0),--(INDEX(Matrix!$C$5:$EV$304,0,DS$3)&gt;0)))</f>
        <v/>
      </c>
      <c r="DT71" s="12" t="str">
        <f aca="false">IF(OR($A71="",DT$4=""),"",SUMPRODUCT(--(INDEX(Matrix!$C$5:$EV$304,0,$B71)&gt;0),--(INDEX(Matrix!$C$5:$EV$304,0,DT$3)&gt;0)))</f>
        <v/>
      </c>
      <c r="DU71" s="12" t="str">
        <f aca="false">IF(OR($A71="",DU$4=""),"",SUMPRODUCT(--(INDEX(Matrix!$C$5:$EV$304,0,$B71)&gt;0),--(INDEX(Matrix!$C$5:$EV$304,0,DU$3)&gt;0)))</f>
        <v/>
      </c>
      <c r="DV71" s="12" t="str">
        <f aca="false">IF(OR($A71="",DV$4=""),"",SUMPRODUCT(--(INDEX(Matrix!$C$5:$EV$304,0,$B71)&gt;0),--(INDEX(Matrix!$C$5:$EV$304,0,DV$3)&gt;0)))</f>
        <v/>
      </c>
      <c r="DW71" s="12" t="str">
        <f aca="false">IF(OR($A71="",DW$4=""),"",SUMPRODUCT(--(INDEX(Matrix!$C$5:$EV$304,0,$B71)&gt;0),--(INDEX(Matrix!$C$5:$EV$304,0,DW$3)&gt;0)))</f>
        <v/>
      </c>
      <c r="DX71" s="12" t="str">
        <f aca="false">IF(OR($A71="",DX$4=""),"",SUMPRODUCT(--(INDEX(Matrix!$C$5:$EV$304,0,$B71)&gt;0),--(INDEX(Matrix!$C$5:$EV$304,0,DX$3)&gt;0)))</f>
        <v/>
      </c>
      <c r="DY71" s="12" t="str">
        <f aca="false">IF(OR($A71="",DY$4=""),"",SUMPRODUCT(--(INDEX(Matrix!$C$5:$EV$304,0,$B71)&gt;0),--(INDEX(Matrix!$C$5:$EV$304,0,DY$3)&gt;0)))</f>
        <v/>
      </c>
      <c r="DZ71" s="12" t="str">
        <f aca="false">IF(OR($A71="",DZ$4=""),"",SUMPRODUCT(--(INDEX(Matrix!$C$5:$EV$304,0,$B71)&gt;0),--(INDEX(Matrix!$C$5:$EV$304,0,DZ$3)&gt;0)))</f>
        <v/>
      </c>
      <c r="EA71" s="12" t="str">
        <f aca="false">IF(OR($A71="",EA$4=""),"",SUMPRODUCT(--(INDEX(Matrix!$C$5:$EV$304,0,$B71)&gt;0),--(INDEX(Matrix!$C$5:$EV$304,0,EA$3)&gt;0)))</f>
        <v/>
      </c>
      <c r="EB71" s="12" t="str">
        <f aca="false">IF(OR($A71="",EB$4=""),"",SUMPRODUCT(--(INDEX(Matrix!$C$5:$EV$304,0,$B71)&gt;0),--(INDEX(Matrix!$C$5:$EV$304,0,EB$3)&gt;0)))</f>
        <v/>
      </c>
      <c r="EC71" s="12" t="str">
        <f aca="false">IF(OR($A71="",EC$4=""),"",SUMPRODUCT(--(INDEX(Matrix!$C$5:$EV$304,0,$B71)&gt;0),--(INDEX(Matrix!$C$5:$EV$304,0,EC$3)&gt;0)))</f>
        <v/>
      </c>
      <c r="ED71" s="12" t="str">
        <f aca="false">IF(OR($A71="",ED$4=""),"",SUMPRODUCT(--(INDEX(Matrix!$C$5:$EV$304,0,$B71)&gt;0),--(INDEX(Matrix!$C$5:$EV$304,0,ED$3)&gt;0)))</f>
        <v/>
      </c>
      <c r="EE71" s="12" t="str">
        <f aca="false">IF(OR($A71="",EE$4=""),"",SUMPRODUCT(--(INDEX(Matrix!$C$5:$EV$304,0,$B71)&gt;0),--(INDEX(Matrix!$C$5:$EV$304,0,EE$3)&gt;0)))</f>
        <v/>
      </c>
      <c r="EF71" s="12" t="str">
        <f aca="false">IF(OR($A71="",EF$4=""),"",SUMPRODUCT(--(INDEX(Matrix!$C$5:$EV$304,0,$B71)&gt;0),--(INDEX(Matrix!$C$5:$EV$304,0,EF$3)&gt;0)))</f>
        <v/>
      </c>
      <c r="EG71" s="12" t="str">
        <f aca="false">IF(OR($A71="",EG$4=""),"",SUMPRODUCT(--(INDEX(Matrix!$C$5:$EV$304,0,$B71)&gt;0),--(INDEX(Matrix!$C$5:$EV$304,0,EG$3)&gt;0)))</f>
        <v/>
      </c>
      <c r="EH71" s="12" t="str">
        <f aca="false">IF(OR($A71="",EH$4=""),"",SUMPRODUCT(--(INDEX(Matrix!$C$5:$EV$304,0,$B71)&gt;0),--(INDEX(Matrix!$C$5:$EV$304,0,EH$3)&gt;0)))</f>
        <v/>
      </c>
      <c r="EI71" s="12" t="str">
        <f aca="false">IF(OR($A71="",EI$4=""),"",SUMPRODUCT(--(INDEX(Matrix!$C$5:$EV$304,0,$B71)&gt;0),--(INDEX(Matrix!$C$5:$EV$304,0,EI$3)&gt;0)))</f>
        <v/>
      </c>
      <c r="EJ71" s="12" t="str">
        <f aca="false">IF(OR($A71="",EJ$4=""),"",SUMPRODUCT(--(INDEX(Matrix!$C$5:$EV$304,0,$B71)&gt;0),--(INDEX(Matrix!$C$5:$EV$304,0,EJ$3)&gt;0)))</f>
        <v/>
      </c>
      <c r="EK71" s="12" t="str">
        <f aca="false">IF(OR($A71="",EK$4=""),"",SUMPRODUCT(--(INDEX(Matrix!$C$5:$EV$304,0,$B71)&gt;0),--(INDEX(Matrix!$C$5:$EV$304,0,EK$3)&gt;0)))</f>
        <v/>
      </c>
      <c r="EL71" s="12" t="str">
        <f aca="false">IF(OR($A71="",EL$4=""),"",SUMPRODUCT(--(INDEX(Matrix!$C$5:$EV$304,0,$B71)&gt;0),--(INDEX(Matrix!$C$5:$EV$304,0,EL$3)&gt;0)))</f>
        <v/>
      </c>
      <c r="EM71" s="12" t="str">
        <f aca="false">IF(OR($A71="",EM$4=""),"",SUMPRODUCT(--(INDEX(Matrix!$C$5:$EV$304,0,$B71)&gt;0),--(INDEX(Matrix!$C$5:$EV$304,0,EM$3)&gt;0)))</f>
        <v/>
      </c>
      <c r="EN71" s="12" t="str">
        <f aca="false">IF(OR($A71="",EN$4=""),"",SUMPRODUCT(--(INDEX(Matrix!$C$5:$EV$304,0,$B71)&gt;0),--(INDEX(Matrix!$C$5:$EV$304,0,EN$3)&gt;0)))</f>
        <v/>
      </c>
      <c r="EO71" s="12" t="str">
        <f aca="false">IF(OR($A71="",EO$4=""),"",SUMPRODUCT(--(INDEX(Matrix!$C$5:$EV$304,0,$B71)&gt;0),--(INDEX(Matrix!$C$5:$EV$304,0,EO$3)&gt;0)))</f>
        <v/>
      </c>
      <c r="EP71" s="12" t="str">
        <f aca="false">IF(OR($A71="",EP$4=""),"",SUMPRODUCT(--(INDEX(Matrix!$C$5:$EV$304,0,$B71)&gt;0),--(INDEX(Matrix!$C$5:$EV$304,0,EP$3)&gt;0)))</f>
        <v/>
      </c>
      <c r="EQ71" s="12" t="str">
        <f aca="false">IF(OR($A71="",EQ$4=""),"",SUMPRODUCT(--(INDEX(Matrix!$C$5:$EV$304,0,$B71)&gt;0),--(INDEX(Matrix!$C$5:$EV$304,0,EQ$3)&gt;0)))</f>
        <v/>
      </c>
      <c r="ER71" s="12" t="str">
        <f aca="false">IF(OR($A71="",ER$4=""),"",SUMPRODUCT(--(INDEX(Matrix!$C$5:$EV$304,0,$B71)&gt;0),--(INDEX(Matrix!$C$5:$EV$304,0,ER$3)&gt;0)))</f>
        <v/>
      </c>
      <c r="ES71" s="12" t="str">
        <f aca="false">IF(OR($A71="",ES$4=""),"",SUMPRODUCT(--(INDEX(Matrix!$C$5:$EV$304,0,$B71)&gt;0),--(INDEX(Matrix!$C$5:$EV$304,0,ES$3)&gt;0)))</f>
        <v/>
      </c>
      <c r="ET71" s="12" t="str">
        <f aca="false">IF(OR($A71="",ET$4=""),"",SUMPRODUCT(--(INDEX(Matrix!$C$5:$EV$304,0,$B71)&gt;0),--(INDEX(Matrix!$C$5:$EV$304,0,ET$3)&gt;0)))</f>
        <v/>
      </c>
      <c r="EU71" s="12" t="str">
        <f aca="false">IF(OR($A71="",EU$4=""),"",SUMPRODUCT(--(INDEX(Matrix!$C$5:$EV$304,0,$B71)&gt;0),--(INDEX(Matrix!$C$5:$EV$304,0,EU$3)&gt;0)))</f>
        <v/>
      </c>
      <c r="EV71" s="12" t="str">
        <f aca="false">IF(OR($A71="",EV$4=""),"",SUMPRODUCT(--(INDEX(Matrix!$C$5:$EV$304,0,$B71)&gt;0),--(INDEX(Matrix!$C$5:$EV$304,0,EV$3)&gt;0)))</f>
        <v/>
      </c>
    </row>
    <row r="72" customFormat="false" ht="15" hidden="false" customHeight="false" outlineLevel="0" collapsed="false">
      <c r="A72" s="6" t="str">
        <f aca="false">IF(INDEX(Products!$A$2:$A$151,$B72)="","",INDEX(Products!$A$2:$A$151,$B72))</f>
        <v>L-Carnitine 1000/10</v>
      </c>
      <c r="B72" s="23" t="n">
        <v>68</v>
      </c>
      <c r="C72" s="12" t="n">
        <f aca="false">IF(OR($A72="",C$4=""),"",SUMPRODUCT(--(INDEX(Matrix!$C$5:$EV$304,0,$B72)&gt;0),--(INDEX(Matrix!$C$5:$EV$304,0,C$3)&gt;0)))</f>
        <v>0</v>
      </c>
      <c r="D72" s="12" t="n">
        <f aca="false">IF(OR($A72="",D$4=""),"",SUMPRODUCT(--(INDEX(Matrix!$C$5:$EV$304,0,$B72)&gt;0),--(INDEX(Matrix!$C$5:$EV$304,0,D$3)&gt;0)))</f>
        <v>1</v>
      </c>
      <c r="E72" s="12" t="n">
        <f aca="false">IF(OR($A72="",E$4=""),"",SUMPRODUCT(--(INDEX(Matrix!$C$5:$EV$304,0,$B72)&gt;0),--(INDEX(Matrix!$C$5:$EV$304,0,E$3)&gt;0)))</f>
        <v>1</v>
      </c>
      <c r="F72" s="12" t="n">
        <f aca="false">IF(OR($A72="",F$4=""),"",SUMPRODUCT(--(INDEX(Matrix!$C$5:$EV$304,0,$B72)&gt;0),--(INDEX(Matrix!$C$5:$EV$304,0,F$3)&gt;0)))</f>
        <v>0</v>
      </c>
      <c r="G72" s="12" t="n">
        <f aca="false">IF(OR($A72="",G$4=""),"",SUMPRODUCT(--(INDEX(Matrix!$C$5:$EV$304,0,$B72)&gt;0),--(INDEX(Matrix!$C$5:$EV$304,0,G$3)&gt;0)))</f>
        <v>0</v>
      </c>
      <c r="H72" s="12" t="n">
        <f aca="false">IF(OR($A72="",H$4=""),"",SUMPRODUCT(--(INDEX(Matrix!$C$5:$EV$304,0,$B72)&gt;0),--(INDEX(Matrix!$C$5:$EV$304,0,H$3)&gt;0)))</f>
        <v>0</v>
      </c>
      <c r="I72" s="12" t="n">
        <f aca="false">IF(OR($A72="",I$4=""),"",SUMPRODUCT(--(INDEX(Matrix!$C$5:$EV$304,0,$B72)&gt;0),--(INDEX(Matrix!$C$5:$EV$304,0,I$3)&gt;0)))</f>
        <v>0</v>
      </c>
      <c r="J72" s="12" t="n">
        <f aca="false">IF(OR($A72="",J$4=""),"",SUMPRODUCT(--(INDEX(Matrix!$C$5:$EV$304,0,$B72)&gt;0),--(INDEX(Matrix!$C$5:$EV$304,0,J$3)&gt;0)))</f>
        <v>0</v>
      </c>
      <c r="K72" s="12" t="n">
        <f aca="false">IF(OR($A72="",K$4=""),"",SUMPRODUCT(--(INDEX(Matrix!$C$5:$EV$304,0,$B72)&gt;0),--(INDEX(Matrix!$C$5:$EV$304,0,K$3)&gt;0)))</f>
        <v>1</v>
      </c>
      <c r="L72" s="12" t="n">
        <f aca="false">IF(OR($A72="",L$4=""),"",SUMPRODUCT(--(INDEX(Matrix!$C$5:$EV$304,0,$B72)&gt;0),--(INDEX(Matrix!$C$5:$EV$304,0,L$3)&gt;0)))</f>
        <v>1</v>
      </c>
      <c r="M72" s="12" t="n">
        <f aca="false">IF(OR($A72="",M$4=""),"",SUMPRODUCT(--(INDEX(Matrix!$C$5:$EV$304,0,$B72)&gt;0),--(INDEX(Matrix!$C$5:$EV$304,0,M$3)&gt;0)))</f>
        <v>1</v>
      </c>
      <c r="N72" s="12" t="n">
        <f aca="false">IF(OR($A72="",N$4=""),"",SUMPRODUCT(--(INDEX(Matrix!$C$5:$EV$304,0,$B72)&gt;0),--(INDEX(Matrix!$C$5:$EV$304,0,N$3)&gt;0)))</f>
        <v>1</v>
      </c>
      <c r="O72" s="12" t="n">
        <f aca="false">IF(OR($A72="",O$4=""),"",SUMPRODUCT(--(INDEX(Matrix!$C$5:$EV$304,0,$B72)&gt;0),--(INDEX(Matrix!$C$5:$EV$304,0,O$3)&gt;0)))</f>
        <v>1</v>
      </c>
      <c r="P72" s="12" t="n">
        <f aca="false">IF(OR($A72="",P$4=""),"",SUMPRODUCT(--(INDEX(Matrix!$C$5:$EV$304,0,$B72)&gt;0),--(INDEX(Matrix!$C$5:$EV$304,0,P$3)&gt;0)))</f>
        <v>1</v>
      </c>
      <c r="Q72" s="12" t="n">
        <f aca="false">IF(OR($A72="",Q$4=""),"",SUMPRODUCT(--(INDEX(Matrix!$C$5:$EV$304,0,$B72)&gt;0),--(INDEX(Matrix!$C$5:$EV$304,0,Q$3)&gt;0)))</f>
        <v>1</v>
      </c>
      <c r="R72" s="12" t="n">
        <f aca="false">IF(OR($A72="",R$4=""),"",SUMPRODUCT(--(INDEX(Matrix!$C$5:$EV$304,0,$B72)&gt;0),--(INDEX(Matrix!$C$5:$EV$304,0,R$3)&gt;0)))</f>
        <v>1</v>
      </c>
      <c r="S72" s="12" t="n">
        <f aca="false">IF(OR($A72="",S$4=""),"",SUMPRODUCT(--(INDEX(Matrix!$C$5:$EV$304,0,$B72)&gt;0),--(INDEX(Matrix!$C$5:$EV$304,0,S$3)&gt;0)))</f>
        <v>1</v>
      </c>
      <c r="T72" s="12" t="n">
        <f aca="false">IF(OR($A72="",T$4=""),"",SUMPRODUCT(--(INDEX(Matrix!$C$5:$EV$304,0,$B72)&gt;0),--(INDEX(Matrix!$C$5:$EV$304,0,T$3)&gt;0)))</f>
        <v>1</v>
      </c>
      <c r="U72" s="12" t="n">
        <f aca="false">IF(OR($A72="",U$4=""),"",SUMPRODUCT(--(INDEX(Matrix!$C$5:$EV$304,0,$B72)&gt;0),--(INDEX(Matrix!$C$5:$EV$304,0,U$3)&gt;0)))</f>
        <v>0</v>
      </c>
      <c r="V72" s="12" t="n">
        <f aca="false">IF(OR($A72="",V$4=""),"",SUMPRODUCT(--(INDEX(Matrix!$C$5:$EV$304,0,$B72)&gt;0),--(INDEX(Matrix!$C$5:$EV$304,0,V$3)&gt;0)))</f>
        <v>0</v>
      </c>
      <c r="W72" s="12" t="n">
        <f aca="false">IF(OR($A72="",W$4=""),"",SUMPRODUCT(--(INDEX(Matrix!$C$5:$EV$304,0,$B72)&gt;0),--(INDEX(Matrix!$C$5:$EV$304,0,W$3)&gt;0)))</f>
        <v>1</v>
      </c>
      <c r="X72" s="12" t="n">
        <f aca="false">IF(OR($A72="",X$4=""),"",SUMPRODUCT(--(INDEX(Matrix!$C$5:$EV$304,0,$B72)&gt;0),--(INDEX(Matrix!$C$5:$EV$304,0,X$3)&gt;0)))</f>
        <v>1</v>
      </c>
      <c r="Y72" s="12" t="n">
        <f aca="false">IF(OR($A72="",Y$4=""),"",SUMPRODUCT(--(INDEX(Matrix!$C$5:$EV$304,0,$B72)&gt;0),--(INDEX(Matrix!$C$5:$EV$304,0,Y$3)&gt;0)))</f>
        <v>1</v>
      </c>
      <c r="Z72" s="12" t="n">
        <f aca="false">IF(OR($A72="",Z$4=""),"",SUMPRODUCT(--(INDEX(Matrix!$C$5:$EV$304,0,$B72)&gt;0),--(INDEX(Matrix!$C$5:$EV$304,0,Z$3)&gt;0)))</f>
        <v>0</v>
      </c>
      <c r="AA72" s="12" t="n">
        <f aca="false">IF(OR($A72="",AA$4=""),"",SUMPRODUCT(--(INDEX(Matrix!$C$5:$EV$304,0,$B72)&gt;0),--(INDEX(Matrix!$C$5:$EV$304,0,AA$3)&gt;0)))</f>
        <v>0</v>
      </c>
      <c r="AB72" s="12" t="n">
        <f aca="false">IF(OR($A72="",AB$4=""),"",SUMPRODUCT(--(INDEX(Matrix!$C$5:$EV$304,0,$B72)&gt;0),--(INDEX(Matrix!$C$5:$EV$304,0,AB$3)&gt;0)))</f>
        <v>0</v>
      </c>
      <c r="AC72" s="12" t="n">
        <f aca="false">IF(OR($A72="",AC$4=""),"",SUMPRODUCT(--(INDEX(Matrix!$C$5:$EV$304,0,$B72)&gt;0),--(INDEX(Matrix!$C$5:$EV$304,0,AC$3)&gt;0)))</f>
        <v>1</v>
      </c>
      <c r="AD72" s="12" t="n">
        <f aca="false">IF(OR($A72="",AD$4=""),"",SUMPRODUCT(--(INDEX(Matrix!$C$5:$EV$304,0,$B72)&gt;0),--(INDEX(Matrix!$C$5:$EV$304,0,AD$3)&gt;0)))</f>
        <v>1</v>
      </c>
      <c r="AE72" s="12" t="n">
        <f aca="false">IF(OR($A72="",AE$4=""),"",SUMPRODUCT(--(INDEX(Matrix!$C$5:$EV$304,0,$B72)&gt;0),--(INDEX(Matrix!$C$5:$EV$304,0,AE$3)&gt;0)))</f>
        <v>0</v>
      </c>
      <c r="AF72" s="12" t="n">
        <f aca="false">IF(OR($A72="",AF$4=""),"",SUMPRODUCT(--(INDEX(Matrix!$C$5:$EV$304,0,$B72)&gt;0),--(INDEX(Matrix!$C$5:$EV$304,0,AF$3)&gt;0)))</f>
        <v>0</v>
      </c>
      <c r="AG72" s="12" t="n">
        <f aca="false">IF(OR($A72="",AG$4=""),"",SUMPRODUCT(--(INDEX(Matrix!$C$5:$EV$304,0,$B72)&gt;0),--(INDEX(Matrix!$C$5:$EV$304,0,AG$3)&gt;0)))</f>
        <v>0</v>
      </c>
      <c r="AH72" s="12" t="n">
        <f aca="false">IF(OR($A72="",AH$4=""),"",SUMPRODUCT(--(INDEX(Matrix!$C$5:$EV$304,0,$B72)&gt;0),--(INDEX(Matrix!$C$5:$EV$304,0,AH$3)&gt;0)))</f>
        <v>0</v>
      </c>
      <c r="AI72" s="12" t="n">
        <f aca="false">IF(OR($A72="",AI$4=""),"",SUMPRODUCT(--(INDEX(Matrix!$C$5:$EV$304,0,$B72)&gt;0),--(INDEX(Matrix!$C$5:$EV$304,0,AI$3)&gt;0)))</f>
        <v>0</v>
      </c>
      <c r="AJ72" s="12" t="n">
        <f aca="false">IF(OR($A72="",AJ$4=""),"",SUMPRODUCT(--(INDEX(Matrix!$C$5:$EV$304,0,$B72)&gt;0),--(INDEX(Matrix!$C$5:$EV$304,0,AJ$3)&gt;0)))</f>
        <v>0</v>
      </c>
      <c r="AK72" s="12" t="n">
        <f aca="false">IF(OR($A72="",AK$4=""),"",SUMPRODUCT(--(INDEX(Matrix!$C$5:$EV$304,0,$B72)&gt;0),--(INDEX(Matrix!$C$5:$EV$304,0,AK$3)&gt;0)))</f>
        <v>1</v>
      </c>
      <c r="AL72" s="12" t="n">
        <f aca="false">IF(OR($A72="",AL$4=""),"",SUMPRODUCT(--(INDEX(Matrix!$C$5:$EV$304,0,$B72)&gt;0),--(INDEX(Matrix!$C$5:$EV$304,0,AL$3)&gt;0)))</f>
        <v>1</v>
      </c>
      <c r="AM72" s="12" t="n">
        <f aca="false">IF(OR($A72="",AM$4=""),"",SUMPRODUCT(--(INDEX(Matrix!$C$5:$EV$304,0,$B72)&gt;0),--(INDEX(Matrix!$C$5:$EV$304,0,AM$3)&gt;0)))</f>
        <v>0</v>
      </c>
      <c r="AN72" s="12" t="n">
        <f aca="false">IF(OR($A72="",AN$4=""),"",SUMPRODUCT(--(INDEX(Matrix!$C$5:$EV$304,0,$B72)&gt;0),--(INDEX(Matrix!$C$5:$EV$304,0,AN$3)&gt;0)))</f>
        <v>0</v>
      </c>
      <c r="AO72" s="12" t="n">
        <f aca="false">IF(OR($A72="",AO$4=""),"",SUMPRODUCT(--(INDEX(Matrix!$C$5:$EV$304,0,$B72)&gt;0),--(INDEX(Matrix!$C$5:$EV$304,0,AO$3)&gt;0)))</f>
        <v>3</v>
      </c>
      <c r="AP72" s="12" t="n">
        <f aca="false">IF(OR($A72="",AP$4=""),"",SUMPRODUCT(--(INDEX(Matrix!$C$5:$EV$304,0,$B72)&gt;0),--(INDEX(Matrix!$C$5:$EV$304,0,AP$3)&gt;0)))</f>
        <v>3</v>
      </c>
      <c r="AQ72" s="12" t="n">
        <f aca="false">IF(OR($A72="",AQ$4=""),"",SUMPRODUCT(--(INDEX(Matrix!$C$5:$EV$304,0,$B72)&gt;0),--(INDEX(Matrix!$C$5:$EV$304,0,AQ$3)&gt;0)))</f>
        <v>3</v>
      </c>
      <c r="AR72" s="12" t="n">
        <f aca="false">IF(OR($A72="",AR$4=""),"",SUMPRODUCT(--(INDEX(Matrix!$C$5:$EV$304,0,$B72)&gt;0),--(INDEX(Matrix!$C$5:$EV$304,0,AR$3)&gt;0)))</f>
        <v>3</v>
      </c>
      <c r="AS72" s="12" t="n">
        <f aca="false">IF(OR($A72="",AS$4=""),"",SUMPRODUCT(--(INDEX(Matrix!$C$5:$EV$304,0,$B72)&gt;0),--(INDEX(Matrix!$C$5:$EV$304,0,AS$3)&gt;0)))</f>
        <v>3</v>
      </c>
      <c r="AT72" s="12" t="n">
        <f aca="false">IF(OR($A72="",AT$4=""),"",SUMPRODUCT(--(INDEX(Matrix!$C$5:$EV$304,0,$B72)&gt;0),--(INDEX(Matrix!$C$5:$EV$304,0,AT$3)&gt;0)))</f>
        <v>3</v>
      </c>
      <c r="AU72" s="12" t="n">
        <f aca="false">IF(OR($A72="",AU$4=""),"",SUMPRODUCT(--(INDEX(Matrix!$C$5:$EV$304,0,$B72)&gt;0),--(INDEX(Matrix!$C$5:$EV$304,0,AU$3)&gt;0)))</f>
        <v>0</v>
      </c>
      <c r="AV72" s="12" t="n">
        <f aca="false">IF(OR($A72="",AV$4=""),"",SUMPRODUCT(--(INDEX(Matrix!$C$5:$EV$304,0,$B72)&gt;0),--(INDEX(Matrix!$C$5:$EV$304,0,AV$3)&gt;0)))</f>
        <v>0</v>
      </c>
      <c r="AW72" s="12" t="n">
        <f aca="false">IF(OR($A72="",AW$4=""),"",SUMPRODUCT(--(INDEX(Matrix!$C$5:$EV$304,0,$B72)&gt;0),--(INDEX(Matrix!$C$5:$EV$304,0,AW$3)&gt;0)))</f>
        <v>0</v>
      </c>
      <c r="AX72" s="12" t="n">
        <f aca="false">IF(OR($A72="",AX$4=""),"",SUMPRODUCT(--(INDEX(Matrix!$C$5:$EV$304,0,$B72)&gt;0),--(INDEX(Matrix!$C$5:$EV$304,0,AX$3)&gt;0)))</f>
        <v>0</v>
      </c>
      <c r="AY72" s="12" t="n">
        <f aca="false">IF(OR($A72="",AY$4=""),"",SUMPRODUCT(--(INDEX(Matrix!$C$5:$EV$304,0,$B72)&gt;0),--(INDEX(Matrix!$C$5:$EV$304,0,AY$3)&gt;0)))</f>
        <v>0</v>
      </c>
      <c r="AZ72" s="12" t="n">
        <f aca="false">IF(OR($A72="",AZ$4=""),"",SUMPRODUCT(--(INDEX(Matrix!$C$5:$EV$304,0,$B72)&gt;0),--(INDEX(Matrix!$C$5:$EV$304,0,AZ$3)&gt;0)))</f>
        <v>1</v>
      </c>
      <c r="BA72" s="12" t="n">
        <f aca="false">IF(OR($A72="",BA$4=""),"",SUMPRODUCT(--(INDEX(Matrix!$C$5:$EV$304,0,$B72)&gt;0),--(INDEX(Matrix!$C$5:$EV$304,0,BA$3)&gt;0)))</f>
        <v>1</v>
      </c>
      <c r="BB72" s="12" t="n">
        <f aca="false">IF(OR($A72="",BB$4=""),"",SUMPRODUCT(--(INDEX(Matrix!$C$5:$EV$304,0,$B72)&gt;0),--(INDEX(Matrix!$C$5:$EV$304,0,BB$3)&gt;0)))</f>
        <v>1</v>
      </c>
      <c r="BC72" s="12" t="n">
        <f aca="false">IF(OR($A72="",BC$4=""),"",SUMPRODUCT(--(INDEX(Matrix!$C$5:$EV$304,0,$B72)&gt;0),--(INDEX(Matrix!$C$5:$EV$304,0,BC$3)&gt;0)))</f>
        <v>1</v>
      </c>
      <c r="BD72" s="12" t="n">
        <f aca="false">IF(OR($A72="",BD$4=""),"",SUMPRODUCT(--(INDEX(Matrix!$C$5:$EV$304,0,$B72)&gt;0),--(INDEX(Matrix!$C$5:$EV$304,0,BD$3)&gt;0)))</f>
        <v>1</v>
      </c>
      <c r="BE72" s="12" t="n">
        <f aca="false">IF(OR($A72="",BE$4=""),"",SUMPRODUCT(--(INDEX(Matrix!$C$5:$EV$304,0,$B72)&gt;0),--(INDEX(Matrix!$C$5:$EV$304,0,BE$3)&gt;0)))</f>
        <v>1</v>
      </c>
      <c r="BF72" s="12" t="n">
        <f aca="false">IF(OR($A72="",BF$4=""),"",SUMPRODUCT(--(INDEX(Matrix!$C$5:$EV$304,0,$B72)&gt;0),--(INDEX(Matrix!$C$5:$EV$304,0,BF$3)&gt;0)))</f>
        <v>1</v>
      </c>
      <c r="BG72" s="12" t="n">
        <f aca="false">IF(OR($A72="",BG$4=""),"",SUMPRODUCT(--(INDEX(Matrix!$C$5:$EV$304,0,$B72)&gt;0),--(INDEX(Matrix!$C$5:$EV$304,0,BG$3)&gt;0)))</f>
        <v>1</v>
      </c>
      <c r="BH72" s="12" t="n">
        <f aca="false">IF(OR($A72="",BH$4=""),"",SUMPRODUCT(--(INDEX(Matrix!$C$5:$EV$304,0,$B72)&gt;0),--(INDEX(Matrix!$C$5:$EV$304,0,BH$3)&gt;0)))</f>
        <v>1</v>
      </c>
      <c r="BI72" s="12" t="n">
        <f aca="false">IF(OR($A72="",BI$4=""),"",SUMPRODUCT(--(INDEX(Matrix!$C$5:$EV$304,0,$B72)&gt;0),--(INDEX(Matrix!$C$5:$EV$304,0,BI$3)&gt;0)))</f>
        <v>1</v>
      </c>
      <c r="BJ72" s="12" t="n">
        <f aca="false">IF(OR($A72="",BJ$4=""),"",SUMPRODUCT(--(INDEX(Matrix!$C$5:$EV$304,0,$B72)&gt;0),--(INDEX(Matrix!$C$5:$EV$304,0,BJ$3)&gt;0)))</f>
        <v>0</v>
      </c>
      <c r="BK72" s="12" t="n">
        <f aca="false">IF(OR($A72="",BK$4=""),"",SUMPRODUCT(--(INDEX(Matrix!$C$5:$EV$304,0,$B72)&gt;0),--(INDEX(Matrix!$C$5:$EV$304,0,BK$3)&gt;0)))</f>
        <v>1</v>
      </c>
      <c r="BL72" s="12" t="n">
        <f aca="false">IF(OR($A72="",BL$4=""),"",SUMPRODUCT(--(INDEX(Matrix!$C$5:$EV$304,0,$B72)&gt;0),--(INDEX(Matrix!$C$5:$EV$304,0,BL$3)&gt;0)))</f>
        <v>1</v>
      </c>
      <c r="BM72" s="12" t="n">
        <f aca="false">IF(OR($A72="",BM$4=""),"",SUMPRODUCT(--(INDEX(Matrix!$C$5:$EV$304,0,$B72)&gt;0),--(INDEX(Matrix!$C$5:$EV$304,0,BM$3)&gt;0)))</f>
        <v>1</v>
      </c>
      <c r="BN72" s="12" t="n">
        <f aca="false">IF(OR($A72="",BN$4=""),"",SUMPRODUCT(--(INDEX(Matrix!$C$5:$EV$304,0,$B72)&gt;0),--(INDEX(Matrix!$C$5:$EV$304,0,BN$3)&gt;0)))</f>
        <v>1</v>
      </c>
      <c r="BO72" s="12" t="n">
        <f aca="false">IF(OR($A72="",BO$4=""),"",SUMPRODUCT(--(INDEX(Matrix!$C$5:$EV$304,0,$B72)&gt;0),--(INDEX(Matrix!$C$5:$EV$304,0,BO$3)&gt;0)))</f>
        <v>0</v>
      </c>
      <c r="BP72" s="12" t="n">
        <f aca="false">IF(OR($A72="",BP$4=""),"",SUMPRODUCT(--(INDEX(Matrix!$C$5:$EV$304,0,$B72)&gt;0),--(INDEX(Matrix!$C$5:$EV$304,0,BP$3)&gt;0)))</f>
        <v>9</v>
      </c>
      <c r="BQ72" s="12" t="n">
        <f aca="false">IF(OR($A72="",BQ$4=""),"",SUMPRODUCT(--(INDEX(Matrix!$C$5:$EV$304,0,$B72)&gt;0),--(INDEX(Matrix!$C$5:$EV$304,0,BQ$3)&gt;0)))</f>
        <v>9</v>
      </c>
      <c r="BR72" s="12" t="n">
        <f aca="false">IF(OR($A72="",BR$4=""),"",SUMPRODUCT(--(INDEX(Matrix!$C$5:$EV$304,0,$B72)&gt;0),--(INDEX(Matrix!$C$5:$EV$304,0,BR$3)&gt;0)))</f>
        <v>13</v>
      </c>
      <c r="BS72" s="12" t="n">
        <f aca="false">IF(OR($A72="",BS$4=""),"",SUMPRODUCT(--(INDEX(Matrix!$C$5:$EV$304,0,$B72)&gt;0),--(INDEX(Matrix!$C$5:$EV$304,0,BS$3)&gt;0)))</f>
        <v>13</v>
      </c>
      <c r="BT72" s="12" t="n">
        <f aca="false">IF(OR($A72="",BT$4=""),"",SUMPRODUCT(--(INDEX(Matrix!$C$5:$EV$304,0,$B72)&gt;0),--(INDEX(Matrix!$C$5:$EV$304,0,BT$3)&gt;0)))</f>
        <v>10</v>
      </c>
      <c r="BU72" s="12" t="n">
        <f aca="false">IF(OR($A72="",BU$4=""),"",SUMPRODUCT(--(INDEX(Matrix!$C$5:$EV$304,0,$B72)&gt;0),--(INDEX(Matrix!$C$5:$EV$304,0,BU$3)&gt;0)))</f>
        <v>2</v>
      </c>
      <c r="BV72" s="12" t="n">
        <f aca="false">IF(OR($A72="",BV$4=""),"",SUMPRODUCT(--(INDEX(Matrix!$C$5:$EV$304,0,$B72)&gt;0),--(INDEX(Matrix!$C$5:$EV$304,0,BV$3)&gt;0)))</f>
        <v>1</v>
      </c>
      <c r="BW72" s="12" t="n">
        <f aca="false">IF(OR($A72="",BW$4=""),"",SUMPRODUCT(--(INDEX(Matrix!$C$5:$EV$304,0,$B72)&gt;0),--(INDEX(Matrix!$C$5:$EV$304,0,BW$3)&gt;0)))</f>
        <v>1</v>
      </c>
      <c r="BX72" s="12" t="n">
        <f aca="false">IF(OR($A72="",BX$4=""),"",SUMPRODUCT(--(INDEX(Matrix!$C$5:$EV$304,0,$B72)&gt;0),--(INDEX(Matrix!$C$5:$EV$304,0,BX$3)&gt;0)))</f>
        <v>0</v>
      </c>
      <c r="BY72" s="12" t="n">
        <f aca="false">IF(OR($A72="",BY$4=""),"",SUMPRODUCT(--(INDEX(Matrix!$C$5:$EV$304,0,$B72)&gt;0),--(INDEX(Matrix!$C$5:$EV$304,0,BY$3)&gt;0)))</f>
        <v>2</v>
      </c>
      <c r="BZ72" s="12" t="n">
        <f aca="false">IF(OR($A72="",BZ$4=""),"",SUMPRODUCT(--(INDEX(Matrix!$C$5:$EV$304,0,$B72)&gt;0),--(INDEX(Matrix!$C$5:$EV$304,0,BZ$3)&gt;0)))</f>
        <v>1</v>
      </c>
      <c r="CA72" s="12" t="n">
        <f aca="false">IF(OR($A72="",CA$4=""),"",SUMPRODUCT(--(INDEX(Matrix!$C$5:$EV$304,0,$B72)&gt;0),--(INDEX(Matrix!$C$5:$EV$304,0,CA$3)&gt;0)))</f>
        <v>1</v>
      </c>
      <c r="CB72" s="12" t="n">
        <f aca="false">IF(OR($A72="",CB$4=""),"",SUMPRODUCT(--(INDEX(Matrix!$C$5:$EV$304,0,$B72)&gt;0),--(INDEX(Matrix!$C$5:$EV$304,0,CB$3)&gt;0)))</f>
        <v>0</v>
      </c>
      <c r="CC72" s="12" t="n">
        <f aca="false">IF(OR($A72="",CC$4=""),"",SUMPRODUCT(--(INDEX(Matrix!$C$5:$EV$304,0,$B72)&gt;0),--(INDEX(Matrix!$C$5:$EV$304,0,CC$3)&gt;0)))</f>
        <v>0</v>
      </c>
      <c r="CD72" s="12" t="n">
        <f aca="false">IF(OR($A72="",CD$4=""),"",SUMPRODUCT(--(INDEX(Matrix!$C$5:$EV$304,0,$B72)&gt;0),--(INDEX(Matrix!$C$5:$EV$304,0,CD$3)&gt;0)))</f>
        <v>0</v>
      </c>
      <c r="CE72" s="12" t="n">
        <f aca="false">IF(OR($A72="",CE$4=""),"",SUMPRODUCT(--(INDEX(Matrix!$C$5:$EV$304,0,$B72)&gt;0),--(INDEX(Matrix!$C$5:$EV$304,0,CE$3)&gt;0)))</f>
        <v>0</v>
      </c>
      <c r="CF72" s="12" t="n">
        <f aca="false">IF(OR($A72="",CF$4=""),"",SUMPRODUCT(--(INDEX(Matrix!$C$5:$EV$304,0,$B72)&gt;0),--(INDEX(Matrix!$C$5:$EV$304,0,CF$3)&gt;0)))</f>
        <v>0</v>
      </c>
      <c r="CG72" s="12" t="n">
        <f aca="false">IF(OR($A72="",CG$4=""),"",SUMPRODUCT(--(INDEX(Matrix!$C$5:$EV$304,0,$B72)&gt;0),--(INDEX(Matrix!$C$5:$EV$304,0,CG$3)&gt;0)))</f>
        <v>1</v>
      </c>
      <c r="CH72" s="12" t="n">
        <f aca="false">IF(OR($A72="",CH$4=""),"",SUMPRODUCT(--(INDEX(Matrix!$C$5:$EV$304,0,$B72)&gt;0),--(INDEX(Matrix!$C$5:$EV$304,0,CH$3)&gt;0)))</f>
        <v>1</v>
      </c>
      <c r="CI72" s="12" t="n">
        <f aca="false">IF(OR($A72="",CI$4=""),"",SUMPRODUCT(--(INDEX(Matrix!$C$5:$EV$304,0,$B72)&gt;0),--(INDEX(Matrix!$C$5:$EV$304,0,CI$3)&gt;0)))</f>
        <v>0</v>
      </c>
      <c r="CJ72" s="12" t="n">
        <f aca="false">IF(OR($A72="",CJ$4=""),"",SUMPRODUCT(--(INDEX(Matrix!$C$5:$EV$304,0,$B72)&gt;0),--(INDEX(Matrix!$C$5:$EV$304,0,CJ$3)&gt;0)))</f>
        <v>1</v>
      </c>
      <c r="CK72" s="12" t="n">
        <f aca="false">IF(OR($A72="",CK$4=""),"",SUMPRODUCT(--(INDEX(Matrix!$C$5:$EV$304,0,$B72)&gt;0),--(INDEX(Matrix!$C$5:$EV$304,0,CK$3)&gt;0)))</f>
        <v>1</v>
      </c>
      <c r="CL72" s="12" t="n">
        <f aca="false">IF(OR($A72="",CL$4=""),"",SUMPRODUCT(--(INDEX(Matrix!$C$5:$EV$304,0,$B72)&gt;0),--(INDEX(Matrix!$C$5:$EV$304,0,CL$3)&gt;0)))</f>
        <v>1</v>
      </c>
      <c r="CM72" s="12" t="n">
        <f aca="false">IF(OR($A72="",CM$4=""),"",SUMPRODUCT(--(INDEX(Matrix!$C$5:$EV$304,0,$B72)&gt;0),--(INDEX(Matrix!$C$5:$EV$304,0,CM$3)&gt;0)))</f>
        <v>0</v>
      </c>
      <c r="CN72" s="12" t="n">
        <f aca="false">IF(OR($A72="",CN$4=""),"",SUMPRODUCT(--(INDEX(Matrix!$C$5:$EV$304,0,$B72)&gt;0),--(INDEX(Matrix!$C$5:$EV$304,0,CN$3)&gt;0)))</f>
        <v>1</v>
      </c>
      <c r="CO72" s="12" t="n">
        <f aca="false">IF(OR($A72="",CO$4=""),"",SUMPRODUCT(--(INDEX(Matrix!$C$5:$EV$304,0,$B72)&gt;0),--(INDEX(Matrix!$C$5:$EV$304,0,CO$3)&gt;0)))</f>
        <v>1</v>
      </c>
      <c r="CP72" s="12" t="n">
        <f aca="false">IF(OR($A72="",CP$4=""),"",SUMPRODUCT(--(INDEX(Matrix!$C$5:$EV$304,0,$B72)&gt;0),--(INDEX(Matrix!$C$5:$EV$304,0,CP$3)&gt;0)))</f>
        <v>1</v>
      </c>
      <c r="CQ72" s="12" t="n">
        <f aca="false">IF(OR($A72="",CQ$4=""),"",SUMPRODUCT(--(INDEX(Matrix!$C$5:$EV$304,0,$B72)&gt;0),--(INDEX(Matrix!$C$5:$EV$304,0,CQ$3)&gt;0)))</f>
        <v>1</v>
      </c>
      <c r="CR72" s="12" t="n">
        <f aca="false">IF(OR($A72="",CR$4=""),"",SUMPRODUCT(--(INDEX(Matrix!$C$5:$EV$304,0,$B72)&gt;0),--(INDEX(Matrix!$C$5:$EV$304,0,CR$3)&gt;0)))</f>
        <v>0</v>
      </c>
      <c r="CS72" s="12" t="n">
        <f aca="false">IF(OR($A72="",CS$4=""),"",SUMPRODUCT(--(INDEX(Matrix!$C$5:$EV$304,0,$B72)&gt;0),--(INDEX(Matrix!$C$5:$EV$304,0,CS$3)&gt;0)))</f>
        <v>1</v>
      </c>
      <c r="CT72" s="12" t="n">
        <f aca="false">IF(OR($A72="",CT$4=""),"",SUMPRODUCT(--(INDEX(Matrix!$C$5:$EV$304,0,$B72)&gt;0),--(INDEX(Matrix!$C$5:$EV$304,0,CT$3)&gt;0)))</f>
        <v>1</v>
      </c>
      <c r="CU72" s="12" t="n">
        <f aca="false">IF(OR($A72="",CU$4=""),"",SUMPRODUCT(--(INDEX(Matrix!$C$5:$EV$304,0,$B72)&gt;0),--(INDEX(Matrix!$C$5:$EV$304,0,CU$3)&gt;0)))</f>
        <v>1</v>
      </c>
      <c r="CV72" s="12" t="n">
        <f aca="false">IF(OR($A72="",CV$4=""),"",SUMPRODUCT(--(INDEX(Matrix!$C$5:$EV$304,0,$B72)&gt;0),--(INDEX(Matrix!$C$5:$EV$304,0,CV$3)&gt;0)))</f>
        <v>0</v>
      </c>
      <c r="CW72" s="12" t="n">
        <f aca="false">IF(OR($A72="",CW$4=""),"",SUMPRODUCT(--(INDEX(Matrix!$C$5:$EV$304,0,$B72)&gt;0),--(INDEX(Matrix!$C$5:$EV$304,0,CW$3)&gt;0)))</f>
        <v>1</v>
      </c>
      <c r="CX72" s="12" t="n">
        <f aca="false">IF(OR($A72="",CX$4=""),"",SUMPRODUCT(--(INDEX(Matrix!$C$5:$EV$304,0,$B72)&gt;0),--(INDEX(Matrix!$C$5:$EV$304,0,CX$3)&gt;0)))</f>
        <v>0</v>
      </c>
      <c r="CY72" s="12" t="n">
        <f aca="false">IF(OR($A72="",CY$4=""),"",SUMPRODUCT(--(INDEX(Matrix!$C$5:$EV$304,0,$B72)&gt;0),--(INDEX(Matrix!$C$5:$EV$304,0,CY$3)&gt;0)))</f>
        <v>0</v>
      </c>
      <c r="CZ72" s="12" t="n">
        <f aca="false">IF(OR($A72="",CZ$4=""),"",SUMPRODUCT(--(INDEX(Matrix!$C$5:$EV$304,0,$B72)&gt;0),--(INDEX(Matrix!$C$5:$EV$304,0,CZ$3)&gt;0)))</f>
        <v>0</v>
      </c>
      <c r="DA72" s="12" t="n">
        <f aca="false">IF(OR($A72="",DA$4=""),"",SUMPRODUCT(--(INDEX(Matrix!$C$5:$EV$304,0,$B72)&gt;0),--(INDEX(Matrix!$C$5:$EV$304,0,DA$3)&gt;0)))</f>
        <v>1</v>
      </c>
      <c r="DB72" s="12" t="n">
        <f aca="false">IF(OR($A72="",DB$4=""),"",SUMPRODUCT(--(INDEX(Matrix!$C$5:$EV$304,0,$B72)&gt;0),--(INDEX(Matrix!$C$5:$EV$304,0,DB$3)&gt;0)))</f>
        <v>0</v>
      </c>
      <c r="DC72" s="12" t="n">
        <f aca="false">IF(OR($A72="",DC$4=""),"",SUMPRODUCT(--(INDEX(Matrix!$C$5:$EV$304,0,$B72)&gt;0),--(INDEX(Matrix!$C$5:$EV$304,0,DC$3)&gt;0)))</f>
        <v>0</v>
      </c>
      <c r="DD72" s="12" t="n">
        <f aca="false">IF(OR($A72="",DD$4=""),"",SUMPRODUCT(--(INDEX(Matrix!$C$5:$EV$304,0,$B72)&gt;0),--(INDEX(Matrix!$C$5:$EV$304,0,DD$3)&gt;0)))</f>
        <v>0</v>
      </c>
      <c r="DE72" s="12" t="str">
        <f aca="false">IF(OR($A72="",DE$4=""),"",SUMPRODUCT(--(INDEX(Matrix!$C$5:$EV$304,0,$B72)&gt;0),--(INDEX(Matrix!$C$5:$EV$304,0,DE$3)&gt;0)))</f>
        <v/>
      </c>
      <c r="DF72" s="12" t="str">
        <f aca="false">IF(OR($A72="",DF$4=""),"",SUMPRODUCT(--(INDEX(Matrix!$C$5:$EV$304,0,$B72)&gt;0),--(INDEX(Matrix!$C$5:$EV$304,0,DF$3)&gt;0)))</f>
        <v/>
      </c>
      <c r="DG72" s="12" t="str">
        <f aca="false">IF(OR($A72="",DG$4=""),"",SUMPRODUCT(--(INDEX(Matrix!$C$5:$EV$304,0,$B72)&gt;0),--(INDEX(Matrix!$C$5:$EV$304,0,DG$3)&gt;0)))</f>
        <v/>
      </c>
      <c r="DH72" s="12" t="str">
        <f aca="false">IF(OR($A72="",DH$4=""),"",SUMPRODUCT(--(INDEX(Matrix!$C$5:$EV$304,0,$B72)&gt;0),--(INDEX(Matrix!$C$5:$EV$304,0,DH$3)&gt;0)))</f>
        <v/>
      </c>
      <c r="DI72" s="12" t="str">
        <f aca="false">IF(OR($A72="",DI$4=""),"",SUMPRODUCT(--(INDEX(Matrix!$C$5:$EV$304,0,$B72)&gt;0),--(INDEX(Matrix!$C$5:$EV$304,0,DI$3)&gt;0)))</f>
        <v/>
      </c>
      <c r="DJ72" s="12" t="str">
        <f aca="false">IF(OR($A72="",DJ$4=""),"",SUMPRODUCT(--(INDEX(Matrix!$C$5:$EV$304,0,$B72)&gt;0),--(INDEX(Matrix!$C$5:$EV$304,0,DJ$3)&gt;0)))</f>
        <v/>
      </c>
      <c r="DK72" s="12" t="str">
        <f aca="false">IF(OR($A72="",DK$4=""),"",SUMPRODUCT(--(INDEX(Matrix!$C$5:$EV$304,0,$B72)&gt;0),--(INDEX(Matrix!$C$5:$EV$304,0,DK$3)&gt;0)))</f>
        <v/>
      </c>
      <c r="DL72" s="12" t="str">
        <f aca="false">IF(OR($A72="",DL$4=""),"",SUMPRODUCT(--(INDEX(Matrix!$C$5:$EV$304,0,$B72)&gt;0),--(INDEX(Matrix!$C$5:$EV$304,0,DL$3)&gt;0)))</f>
        <v/>
      </c>
      <c r="DM72" s="12" t="str">
        <f aca="false">IF(OR($A72="",DM$4=""),"",SUMPRODUCT(--(INDEX(Matrix!$C$5:$EV$304,0,$B72)&gt;0),--(INDEX(Matrix!$C$5:$EV$304,0,DM$3)&gt;0)))</f>
        <v/>
      </c>
      <c r="DN72" s="12" t="str">
        <f aca="false">IF(OR($A72="",DN$4=""),"",SUMPRODUCT(--(INDEX(Matrix!$C$5:$EV$304,0,$B72)&gt;0),--(INDEX(Matrix!$C$5:$EV$304,0,DN$3)&gt;0)))</f>
        <v/>
      </c>
      <c r="DO72" s="12" t="str">
        <f aca="false">IF(OR($A72="",DO$4=""),"",SUMPRODUCT(--(INDEX(Matrix!$C$5:$EV$304,0,$B72)&gt;0),--(INDEX(Matrix!$C$5:$EV$304,0,DO$3)&gt;0)))</f>
        <v/>
      </c>
      <c r="DP72" s="12" t="str">
        <f aca="false">IF(OR($A72="",DP$4=""),"",SUMPRODUCT(--(INDEX(Matrix!$C$5:$EV$304,0,$B72)&gt;0),--(INDEX(Matrix!$C$5:$EV$304,0,DP$3)&gt;0)))</f>
        <v/>
      </c>
      <c r="DQ72" s="12" t="str">
        <f aca="false">IF(OR($A72="",DQ$4=""),"",SUMPRODUCT(--(INDEX(Matrix!$C$5:$EV$304,0,$B72)&gt;0),--(INDEX(Matrix!$C$5:$EV$304,0,DQ$3)&gt;0)))</f>
        <v/>
      </c>
      <c r="DR72" s="12" t="str">
        <f aca="false">IF(OR($A72="",DR$4=""),"",SUMPRODUCT(--(INDEX(Matrix!$C$5:$EV$304,0,$B72)&gt;0),--(INDEX(Matrix!$C$5:$EV$304,0,DR$3)&gt;0)))</f>
        <v/>
      </c>
      <c r="DS72" s="12" t="str">
        <f aca="false">IF(OR($A72="",DS$4=""),"",SUMPRODUCT(--(INDEX(Matrix!$C$5:$EV$304,0,$B72)&gt;0),--(INDEX(Matrix!$C$5:$EV$304,0,DS$3)&gt;0)))</f>
        <v/>
      </c>
      <c r="DT72" s="12" t="str">
        <f aca="false">IF(OR($A72="",DT$4=""),"",SUMPRODUCT(--(INDEX(Matrix!$C$5:$EV$304,0,$B72)&gt;0),--(INDEX(Matrix!$C$5:$EV$304,0,DT$3)&gt;0)))</f>
        <v/>
      </c>
      <c r="DU72" s="12" t="str">
        <f aca="false">IF(OR($A72="",DU$4=""),"",SUMPRODUCT(--(INDEX(Matrix!$C$5:$EV$304,0,$B72)&gt;0),--(INDEX(Matrix!$C$5:$EV$304,0,DU$3)&gt;0)))</f>
        <v/>
      </c>
      <c r="DV72" s="12" t="str">
        <f aca="false">IF(OR($A72="",DV$4=""),"",SUMPRODUCT(--(INDEX(Matrix!$C$5:$EV$304,0,$B72)&gt;0),--(INDEX(Matrix!$C$5:$EV$304,0,DV$3)&gt;0)))</f>
        <v/>
      </c>
      <c r="DW72" s="12" t="str">
        <f aca="false">IF(OR($A72="",DW$4=""),"",SUMPRODUCT(--(INDEX(Matrix!$C$5:$EV$304,0,$B72)&gt;0),--(INDEX(Matrix!$C$5:$EV$304,0,DW$3)&gt;0)))</f>
        <v/>
      </c>
      <c r="DX72" s="12" t="str">
        <f aca="false">IF(OR($A72="",DX$4=""),"",SUMPRODUCT(--(INDEX(Matrix!$C$5:$EV$304,0,$B72)&gt;0),--(INDEX(Matrix!$C$5:$EV$304,0,DX$3)&gt;0)))</f>
        <v/>
      </c>
      <c r="DY72" s="12" t="str">
        <f aca="false">IF(OR($A72="",DY$4=""),"",SUMPRODUCT(--(INDEX(Matrix!$C$5:$EV$304,0,$B72)&gt;0),--(INDEX(Matrix!$C$5:$EV$304,0,DY$3)&gt;0)))</f>
        <v/>
      </c>
      <c r="DZ72" s="12" t="str">
        <f aca="false">IF(OR($A72="",DZ$4=""),"",SUMPRODUCT(--(INDEX(Matrix!$C$5:$EV$304,0,$B72)&gt;0),--(INDEX(Matrix!$C$5:$EV$304,0,DZ$3)&gt;0)))</f>
        <v/>
      </c>
      <c r="EA72" s="12" t="str">
        <f aca="false">IF(OR($A72="",EA$4=""),"",SUMPRODUCT(--(INDEX(Matrix!$C$5:$EV$304,0,$B72)&gt;0),--(INDEX(Matrix!$C$5:$EV$304,0,EA$3)&gt;0)))</f>
        <v/>
      </c>
      <c r="EB72" s="12" t="str">
        <f aca="false">IF(OR($A72="",EB$4=""),"",SUMPRODUCT(--(INDEX(Matrix!$C$5:$EV$304,0,$B72)&gt;0),--(INDEX(Matrix!$C$5:$EV$304,0,EB$3)&gt;0)))</f>
        <v/>
      </c>
      <c r="EC72" s="12" t="str">
        <f aca="false">IF(OR($A72="",EC$4=""),"",SUMPRODUCT(--(INDEX(Matrix!$C$5:$EV$304,0,$B72)&gt;0),--(INDEX(Matrix!$C$5:$EV$304,0,EC$3)&gt;0)))</f>
        <v/>
      </c>
      <c r="ED72" s="12" t="str">
        <f aca="false">IF(OR($A72="",ED$4=""),"",SUMPRODUCT(--(INDEX(Matrix!$C$5:$EV$304,0,$B72)&gt;0),--(INDEX(Matrix!$C$5:$EV$304,0,ED$3)&gt;0)))</f>
        <v/>
      </c>
      <c r="EE72" s="12" t="str">
        <f aca="false">IF(OR($A72="",EE$4=""),"",SUMPRODUCT(--(INDEX(Matrix!$C$5:$EV$304,0,$B72)&gt;0),--(INDEX(Matrix!$C$5:$EV$304,0,EE$3)&gt;0)))</f>
        <v/>
      </c>
      <c r="EF72" s="12" t="str">
        <f aca="false">IF(OR($A72="",EF$4=""),"",SUMPRODUCT(--(INDEX(Matrix!$C$5:$EV$304,0,$B72)&gt;0),--(INDEX(Matrix!$C$5:$EV$304,0,EF$3)&gt;0)))</f>
        <v/>
      </c>
      <c r="EG72" s="12" t="str">
        <f aca="false">IF(OR($A72="",EG$4=""),"",SUMPRODUCT(--(INDEX(Matrix!$C$5:$EV$304,0,$B72)&gt;0),--(INDEX(Matrix!$C$5:$EV$304,0,EG$3)&gt;0)))</f>
        <v/>
      </c>
      <c r="EH72" s="12" t="str">
        <f aca="false">IF(OR($A72="",EH$4=""),"",SUMPRODUCT(--(INDEX(Matrix!$C$5:$EV$304,0,$B72)&gt;0),--(INDEX(Matrix!$C$5:$EV$304,0,EH$3)&gt;0)))</f>
        <v/>
      </c>
      <c r="EI72" s="12" t="str">
        <f aca="false">IF(OR($A72="",EI$4=""),"",SUMPRODUCT(--(INDEX(Matrix!$C$5:$EV$304,0,$B72)&gt;0),--(INDEX(Matrix!$C$5:$EV$304,0,EI$3)&gt;0)))</f>
        <v/>
      </c>
      <c r="EJ72" s="12" t="str">
        <f aca="false">IF(OR($A72="",EJ$4=""),"",SUMPRODUCT(--(INDEX(Matrix!$C$5:$EV$304,0,$B72)&gt;0),--(INDEX(Matrix!$C$5:$EV$304,0,EJ$3)&gt;0)))</f>
        <v/>
      </c>
      <c r="EK72" s="12" t="str">
        <f aca="false">IF(OR($A72="",EK$4=""),"",SUMPRODUCT(--(INDEX(Matrix!$C$5:$EV$304,0,$B72)&gt;0),--(INDEX(Matrix!$C$5:$EV$304,0,EK$3)&gt;0)))</f>
        <v/>
      </c>
      <c r="EL72" s="12" t="str">
        <f aca="false">IF(OR($A72="",EL$4=""),"",SUMPRODUCT(--(INDEX(Matrix!$C$5:$EV$304,0,$B72)&gt;0),--(INDEX(Matrix!$C$5:$EV$304,0,EL$3)&gt;0)))</f>
        <v/>
      </c>
      <c r="EM72" s="12" t="str">
        <f aca="false">IF(OR($A72="",EM$4=""),"",SUMPRODUCT(--(INDEX(Matrix!$C$5:$EV$304,0,$B72)&gt;0),--(INDEX(Matrix!$C$5:$EV$304,0,EM$3)&gt;0)))</f>
        <v/>
      </c>
      <c r="EN72" s="12" t="str">
        <f aca="false">IF(OR($A72="",EN$4=""),"",SUMPRODUCT(--(INDEX(Matrix!$C$5:$EV$304,0,$B72)&gt;0),--(INDEX(Matrix!$C$5:$EV$304,0,EN$3)&gt;0)))</f>
        <v/>
      </c>
      <c r="EO72" s="12" t="str">
        <f aca="false">IF(OR($A72="",EO$4=""),"",SUMPRODUCT(--(INDEX(Matrix!$C$5:$EV$304,0,$B72)&gt;0),--(INDEX(Matrix!$C$5:$EV$304,0,EO$3)&gt;0)))</f>
        <v/>
      </c>
      <c r="EP72" s="12" t="str">
        <f aca="false">IF(OR($A72="",EP$4=""),"",SUMPRODUCT(--(INDEX(Matrix!$C$5:$EV$304,0,$B72)&gt;0),--(INDEX(Matrix!$C$5:$EV$304,0,EP$3)&gt;0)))</f>
        <v/>
      </c>
      <c r="EQ72" s="12" t="str">
        <f aca="false">IF(OR($A72="",EQ$4=""),"",SUMPRODUCT(--(INDEX(Matrix!$C$5:$EV$304,0,$B72)&gt;0),--(INDEX(Matrix!$C$5:$EV$304,0,EQ$3)&gt;0)))</f>
        <v/>
      </c>
      <c r="ER72" s="12" t="str">
        <f aca="false">IF(OR($A72="",ER$4=""),"",SUMPRODUCT(--(INDEX(Matrix!$C$5:$EV$304,0,$B72)&gt;0),--(INDEX(Matrix!$C$5:$EV$304,0,ER$3)&gt;0)))</f>
        <v/>
      </c>
      <c r="ES72" s="12" t="str">
        <f aca="false">IF(OR($A72="",ES$4=""),"",SUMPRODUCT(--(INDEX(Matrix!$C$5:$EV$304,0,$B72)&gt;0),--(INDEX(Matrix!$C$5:$EV$304,0,ES$3)&gt;0)))</f>
        <v/>
      </c>
      <c r="ET72" s="12" t="str">
        <f aca="false">IF(OR($A72="",ET$4=""),"",SUMPRODUCT(--(INDEX(Matrix!$C$5:$EV$304,0,$B72)&gt;0),--(INDEX(Matrix!$C$5:$EV$304,0,ET$3)&gt;0)))</f>
        <v/>
      </c>
      <c r="EU72" s="12" t="str">
        <f aca="false">IF(OR($A72="",EU$4=""),"",SUMPRODUCT(--(INDEX(Matrix!$C$5:$EV$304,0,$B72)&gt;0),--(INDEX(Matrix!$C$5:$EV$304,0,EU$3)&gt;0)))</f>
        <v/>
      </c>
      <c r="EV72" s="12" t="str">
        <f aca="false">IF(OR($A72="",EV$4=""),"",SUMPRODUCT(--(INDEX(Matrix!$C$5:$EV$304,0,$B72)&gt;0),--(INDEX(Matrix!$C$5:$EV$304,0,EV$3)&gt;0)))</f>
        <v/>
      </c>
    </row>
    <row r="73" customFormat="false" ht="15" hidden="false" customHeight="false" outlineLevel="0" collapsed="false">
      <c r="A73" s="6" t="str">
        <f aca="false">IF(INDEX(Products!$A$2:$A$151,$B73)="","",INDEX(Products!$A$2:$A$151,$B73))</f>
        <v>L-Carnitine 2000/10</v>
      </c>
      <c r="B73" s="23" t="n">
        <v>69</v>
      </c>
      <c r="C73" s="12" t="n">
        <f aca="false">IF(OR($A73="",C$4=""),"",SUMPRODUCT(--(INDEX(Matrix!$C$5:$EV$304,0,$B73)&gt;0),--(INDEX(Matrix!$C$5:$EV$304,0,C$3)&gt;0)))</f>
        <v>0</v>
      </c>
      <c r="D73" s="12" t="n">
        <f aca="false">IF(OR($A73="",D$4=""),"",SUMPRODUCT(--(INDEX(Matrix!$C$5:$EV$304,0,$B73)&gt;0),--(INDEX(Matrix!$C$5:$EV$304,0,D$3)&gt;0)))</f>
        <v>1</v>
      </c>
      <c r="E73" s="12" t="n">
        <f aca="false">IF(OR($A73="",E$4=""),"",SUMPRODUCT(--(INDEX(Matrix!$C$5:$EV$304,0,$B73)&gt;0),--(INDEX(Matrix!$C$5:$EV$304,0,E$3)&gt;0)))</f>
        <v>1</v>
      </c>
      <c r="F73" s="12" t="n">
        <f aca="false">IF(OR($A73="",F$4=""),"",SUMPRODUCT(--(INDEX(Matrix!$C$5:$EV$304,0,$B73)&gt;0),--(INDEX(Matrix!$C$5:$EV$304,0,F$3)&gt;0)))</f>
        <v>0</v>
      </c>
      <c r="G73" s="12" t="n">
        <f aca="false">IF(OR($A73="",G$4=""),"",SUMPRODUCT(--(INDEX(Matrix!$C$5:$EV$304,0,$B73)&gt;0),--(INDEX(Matrix!$C$5:$EV$304,0,G$3)&gt;0)))</f>
        <v>0</v>
      </c>
      <c r="H73" s="12" t="n">
        <f aca="false">IF(OR($A73="",H$4=""),"",SUMPRODUCT(--(INDEX(Matrix!$C$5:$EV$304,0,$B73)&gt;0),--(INDEX(Matrix!$C$5:$EV$304,0,H$3)&gt;0)))</f>
        <v>0</v>
      </c>
      <c r="I73" s="12" t="n">
        <f aca="false">IF(OR($A73="",I$4=""),"",SUMPRODUCT(--(INDEX(Matrix!$C$5:$EV$304,0,$B73)&gt;0),--(INDEX(Matrix!$C$5:$EV$304,0,I$3)&gt;0)))</f>
        <v>0</v>
      </c>
      <c r="J73" s="12" t="n">
        <f aca="false">IF(OR($A73="",J$4=""),"",SUMPRODUCT(--(INDEX(Matrix!$C$5:$EV$304,0,$B73)&gt;0),--(INDEX(Matrix!$C$5:$EV$304,0,J$3)&gt;0)))</f>
        <v>0</v>
      </c>
      <c r="K73" s="12" t="n">
        <f aca="false">IF(OR($A73="",K$4=""),"",SUMPRODUCT(--(INDEX(Matrix!$C$5:$EV$304,0,$B73)&gt;0),--(INDEX(Matrix!$C$5:$EV$304,0,K$3)&gt;0)))</f>
        <v>1</v>
      </c>
      <c r="L73" s="12" t="n">
        <f aca="false">IF(OR($A73="",L$4=""),"",SUMPRODUCT(--(INDEX(Matrix!$C$5:$EV$304,0,$B73)&gt;0),--(INDEX(Matrix!$C$5:$EV$304,0,L$3)&gt;0)))</f>
        <v>1</v>
      </c>
      <c r="M73" s="12" t="n">
        <f aca="false">IF(OR($A73="",M$4=""),"",SUMPRODUCT(--(INDEX(Matrix!$C$5:$EV$304,0,$B73)&gt;0),--(INDEX(Matrix!$C$5:$EV$304,0,M$3)&gt;0)))</f>
        <v>1</v>
      </c>
      <c r="N73" s="12" t="n">
        <f aca="false">IF(OR($A73="",N$4=""),"",SUMPRODUCT(--(INDEX(Matrix!$C$5:$EV$304,0,$B73)&gt;0),--(INDEX(Matrix!$C$5:$EV$304,0,N$3)&gt;0)))</f>
        <v>1</v>
      </c>
      <c r="O73" s="12" t="n">
        <f aca="false">IF(OR($A73="",O$4=""),"",SUMPRODUCT(--(INDEX(Matrix!$C$5:$EV$304,0,$B73)&gt;0),--(INDEX(Matrix!$C$5:$EV$304,0,O$3)&gt;0)))</f>
        <v>1</v>
      </c>
      <c r="P73" s="12" t="n">
        <f aca="false">IF(OR($A73="",P$4=""),"",SUMPRODUCT(--(INDEX(Matrix!$C$5:$EV$304,0,$B73)&gt;0),--(INDEX(Matrix!$C$5:$EV$304,0,P$3)&gt;0)))</f>
        <v>1</v>
      </c>
      <c r="Q73" s="12" t="n">
        <f aca="false">IF(OR($A73="",Q$4=""),"",SUMPRODUCT(--(INDEX(Matrix!$C$5:$EV$304,0,$B73)&gt;0),--(INDEX(Matrix!$C$5:$EV$304,0,Q$3)&gt;0)))</f>
        <v>1</v>
      </c>
      <c r="R73" s="12" t="n">
        <f aca="false">IF(OR($A73="",R$4=""),"",SUMPRODUCT(--(INDEX(Matrix!$C$5:$EV$304,0,$B73)&gt;0),--(INDEX(Matrix!$C$5:$EV$304,0,R$3)&gt;0)))</f>
        <v>1</v>
      </c>
      <c r="S73" s="12" t="n">
        <f aca="false">IF(OR($A73="",S$4=""),"",SUMPRODUCT(--(INDEX(Matrix!$C$5:$EV$304,0,$B73)&gt;0),--(INDEX(Matrix!$C$5:$EV$304,0,S$3)&gt;0)))</f>
        <v>1</v>
      </c>
      <c r="T73" s="12" t="n">
        <f aca="false">IF(OR($A73="",T$4=""),"",SUMPRODUCT(--(INDEX(Matrix!$C$5:$EV$304,0,$B73)&gt;0),--(INDEX(Matrix!$C$5:$EV$304,0,T$3)&gt;0)))</f>
        <v>1</v>
      </c>
      <c r="U73" s="12" t="n">
        <f aca="false">IF(OR($A73="",U$4=""),"",SUMPRODUCT(--(INDEX(Matrix!$C$5:$EV$304,0,$B73)&gt;0),--(INDEX(Matrix!$C$5:$EV$304,0,U$3)&gt;0)))</f>
        <v>0</v>
      </c>
      <c r="V73" s="12" t="n">
        <f aca="false">IF(OR($A73="",V$4=""),"",SUMPRODUCT(--(INDEX(Matrix!$C$5:$EV$304,0,$B73)&gt;0),--(INDEX(Matrix!$C$5:$EV$304,0,V$3)&gt;0)))</f>
        <v>0</v>
      </c>
      <c r="W73" s="12" t="n">
        <f aca="false">IF(OR($A73="",W$4=""),"",SUMPRODUCT(--(INDEX(Matrix!$C$5:$EV$304,0,$B73)&gt;0),--(INDEX(Matrix!$C$5:$EV$304,0,W$3)&gt;0)))</f>
        <v>1</v>
      </c>
      <c r="X73" s="12" t="n">
        <f aca="false">IF(OR($A73="",X$4=""),"",SUMPRODUCT(--(INDEX(Matrix!$C$5:$EV$304,0,$B73)&gt;0),--(INDEX(Matrix!$C$5:$EV$304,0,X$3)&gt;0)))</f>
        <v>1</v>
      </c>
      <c r="Y73" s="12" t="n">
        <f aca="false">IF(OR($A73="",Y$4=""),"",SUMPRODUCT(--(INDEX(Matrix!$C$5:$EV$304,0,$B73)&gt;0),--(INDEX(Matrix!$C$5:$EV$304,0,Y$3)&gt;0)))</f>
        <v>1</v>
      </c>
      <c r="Z73" s="12" t="n">
        <f aca="false">IF(OR($A73="",Z$4=""),"",SUMPRODUCT(--(INDEX(Matrix!$C$5:$EV$304,0,$B73)&gt;0),--(INDEX(Matrix!$C$5:$EV$304,0,Z$3)&gt;0)))</f>
        <v>0</v>
      </c>
      <c r="AA73" s="12" t="n">
        <f aca="false">IF(OR($A73="",AA$4=""),"",SUMPRODUCT(--(INDEX(Matrix!$C$5:$EV$304,0,$B73)&gt;0),--(INDEX(Matrix!$C$5:$EV$304,0,AA$3)&gt;0)))</f>
        <v>0</v>
      </c>
      <c r="AB73" s="12" t="n">
        <f aca="false">IF(OR($A73="",AB$4=""),"",SUMPRODUCT(--(INDEX(Matrix!$C$5:$EV$304,0,$B73)&gt;0),--(INDEX(Matrix!$C$5:$EV$304,0,AB$3)&gt;0)))</f>
        <v>0</v>
      </c>
      <c r="AC73" s="12" t="n">
        <f aca="false">IF(OR($A73="",AC$4=""),"",SUMPRODUCT(--(INDEX(Matrix!$C$5:$EV$304,0,$B73)&gt;0),--(INDEX(Matrix!$C$5:$EV$304,0,AC$3)&gt;0)))</f>
        <v>1</v>
      </c>
      <c r="AD73" s="12" t="n">
        <f aca="false">IF(OR($A73="",AD$4=""),"",SUMPRODUCT(--(INDEX(Matrix!$C$5:$EV$304,0,$B73)&gt;0),--(INDEX(Matrix!$C$5:$EV$304,0,AD$3)&gt;0)))</f>
        <v>1</v>
      </c>
      <c r="AE73" s="12" t="n">
        <f aca="false">IF(OR($A73="",AE$4=""),"",SUMPRODUCT(--(INDEX(Matrix!$C$5:$EV$304,0,$B73)&gt;0),--(INDEX(Matrix!$C$5:$EV$304,0,AE$3)&gt;0)))</f>
        <v>0</v>
      </c>
      <c r="AF73" s="12" t="n">
        <f aca="false">IF(OR($A73="",AF$4=""),"",SUMPRODUCT(--(INDEX(Matrix!$C$5:$EV$304,0,$B73)&gt;0),--(INDEX(Matrix!$C$5:$EV$304,0,AF$3)&gt;0)))</f>
        <v>0</v>
      </c>
      <c r="AG73" s="12" t="n">
        <f aca="false">IF(OR($A73="",AG$4=""),"",SUMPRODUCT(--(INDEX(Matrix!$C$5:$EV$304,0,$B73)&gt;0),--(INDEX(Matrix!$C$5:$EV$304,0,AG$3)&gt;0)))</f>
        <v>0</v>
      </c>
      <c r="AH73" s="12" t="n">
        <f aca="false">IF(OR($A73="",AH$4=""),"",SUMPRODUCT(--(INDEX(Matrix!$C$5:$EV$304,0,$B73)&gt;0),--(INDEX(Matrix!$C$5:$EV$304,0,AH$3)&gt;0)))</f>
        <v>0</v>
      </c>
      <c r="AI73" s="12" t="n">
        <f aca="false">IF(OR($A73="",AI$4=""),"",SUMPRODUCT(--(INDEX(Matrix!$C$5:$EV$304,0,$B73)&gt;0),--(INDEX(Matrix!$C$5:$EV$304,0,AI$3)&gt;0)))</f>
        <v>0</v>
      </c>
      <c r="AJ73" s="12" t="n">
        <f aca="false">IF(OR($A73="",AJ$4=""),"",SUMPRODUCT(--(INDEX(Matrix!$C$5:$EV$304,0,$B73)&gt;0),--(INDEX(Matrix!$C$5:$EV$304,0,AJ$3)&gt;0)))</f>
        <v>0</v>
      </c>
      <c r="AK73" s="12" t="n">
        <f aca="false">IF(OR($A73="",AK$4=""),"",SUMPRODUCT(--(INDEX(Matrix!$C$5:$EV$304,0,$B73)&gt;0),--(INDEX(Matrix!$C$5:$EV$304,0,AK$3)&gt;0)))</f>
        <v>1</v>
      </c>
      <c r="AL73" s="12" t="n">
        <f aca="false">IF(OR($A73="",AL$4=""),"",SUMPRODUCT(--(INDEX(Matrix!$C$5:$EV$304,0,$B73)&gt;0),--(INDEX(Matrix!$C$5:$EV$304,0,AL$3)&gt;0)))</f>
        <v>1</v>
      </c>
      <c r="AM73" s="12" t="n">
        <f aca="false">IF(OR($A73="",AM$4=""),"",SUMPRODUCT(--(INDEX(Matrix!$C$5:$EV$304,0,$B73)&gt;0),--(INDEX(Matrix!$C$5:$EV$304,0,AM$3)&gt;0)))</f>
        <v>0</v>
      </c>
      <c r="AN73" s="12" t="n">
        <f aca="false">IF(OR($A73="",AN$4=""),"",SUMPRODUCT(--(INDEX(Matrix!$C$5:$EV$304,0,$B73)&gt;0),--(INDEX(Matrix!$C$5:$EV$304,0,AN$3)&gt;0)))</f>
        <v>0</v>
      </c>
      <c r="AO73" s="12" t="n">
        <f aca="false">IF(OR($A73="",AO$4=""),"",SUMPRODUCT(--(INDEX(Matrix!$C$5:$EV$304,0,$B73)&gt;0),--(INDEX(Matrix!$C$5:$EV$304,0,AO$3)&gt;0)))</f>
        <v>3</v>
      </c>
      <c r="AP73" s="12" t="n">
        <f aca="false">IF(OR($A73="",AP$4=""),"",SUMPRODUCT(--(INDEX(Matrix!$C$5:$EV$304,0,$B73)&gt;0),--(INDEX(Matrix!$C$5:$EV$304,0,AP$3)&gt;0)))</f>
        <v>3</v>
      </c>
      <c r="AQ73" s="12" t="n">
        <f aca="false">IF(OR($A73="",AQ$4=""),"",SUMPRODUCT(--(INDEX(Matrix!$C$5:$EV$304,0,$B73)&gt;0),--(INDEX(Matrix!$C$5:$EV$304,0,AQ$3)&gt;0)))</f>
        <v>3</v>
      </c>
      <c r="AR73" s="12" t="n">
        <f aca="false">IF(OR($A73="",AR$4=""),"",SUMPRODUCT(--(INDEX(Matrix!$C$5:$EV$304,0,$B73)&gt;0),--(INDEX(Matrix!$C$5:$EV$304,0,AR$3)&gt;0)))</f>
        <v>3</v>
      </c>
      <c r="AS73" s="12" t="n">
        <f aca="false">IF(OR($A73="",AS$4=""),"",SUMPRODUCT(--(INDEX(Matrix!$C$5:$EV$304,0,$B73)&gt;0),--(INDEX(Matrix!$C$5:$EV$304,0,AS$3)&gt;0)))</f>
        <v>3</v>
      </c>
      <c r="AT73" s="12" t="n">
        <f aca="false">IF(OR($A73="",AT$4=""),"",SUMPRODUCT(--(INDEX(Matrix!$C$5:$EV$304,0,$B73)&gt;0),--(INDEX(Matrix!$C$5:$EV$304,0,AT$3)&gt;0)))</f>
        <v>3</v>
      </c>
      <c r="AU73" s="12" t="n">
        <f aca="false">IF(OR($A73="",AU$4=""),"",SUMPRODUCT(--(INDEX(Matrix!$C$5:$EV$304,0,$B73)&gt;0),--(INDEX(Matrix!$C$5:$EV$304,0,AU$3)&gt;0)))</f>
        <v>0</v>
      </c>
      <c r="AV73" s="12" t="n">
        <f aca="false">IF(OR($A73="",AV$4=""),"",SUMPRODUCT(--(INDEX(Matrix!$C$5:$EV$304,0,$B73)&gt;0),--(INDEX(Matrix!$C$5:$EV$304,0,AV$3)&gt;0)))</f>
        <v>0</v>
      </c>
      <c r="AW73" s="12" t="n">
        <f aca="false">IF(OR($A73="",AW$4=""),"",SUMPRODUCT(--(INDEX(Matrix!$C$5:$EV$304,0,$B73)&gt;0),--(INDEX(Matrix!$C$5:$EV$304,0,AW$3)&gt;0)))</f>
        <v>0</v>
      </c>
      <c r="AX73" s="12" t="n">
        <f aca="false">IF(OR($A73="",AX$4=""),"",SUMPRODUCT(--(INDEX(Matrix!$C$5:$EV$304,0,$B73)&gt;0),--(INDEX(Matrix!$C$5:$EV$304,0,AX$3)&gt;0)))</f>
        <v>0</v>
      </c>
      <c r="AY73" s="12" t="n">
        <f aca="false">IF(OR($A73="",AY$4=""),"",SUMPRODUCT(--(INDEX(Matrix!$C$5:$EV$304,0,$B73)&gt;0),--(INDEX(Matrix!$C$5:$EV$304,0,AY$3)&gt;0)))</f>
        <v>0</v>
      </c>
      <c r="AZ73" s="12" t="n">
        <f aca="false">IF(OR($A73="",AZ$4=""),"",SUMPRODUCT(--(INDEX(Matrix!$C$5:$EV$304,0,$B73)&gt;0),--(INDEX(Matrix!$C$5:$EV$304,0,AZ$3)&gt;0)))</f>
        <v>1</v>
      </c>
      <c r="BA73" s="12" t="n">
        <f aca="false">IF(OR($A73="",BA$4=""),"",SUMPRODUCT(--(INDEX(Matrix!$C$5:$EV$304,0,$B73)&gt;0),--(INDEX(Matrix!$C$5:$EV$304,0,BA$3)&gt;0)))</f>
        <v>1</v>
      </c>
      <c r="BB73" s="12" t="n">
        <f aca="false">IF(OR($A73="",BB$4=""),"",SUMPRODUCT(--(INDEX(Matrix!$C$5:$EV$304,0,$B73)&gt;0),--(INDEX(Matrix!$C$5:$EV$304,0,BB$3)&gt;0)))</f>
        <v>1</v>
      </c>
      <c r="BC73" s="12" t="n">
        <f aca="false">IF(OR($A73="",BC$4=""),"",SUMPRODUCT(--(INDEX(Matrix!$C$5:$EV$304,0,$B73)&gt;0),--(INDEX(Matrix!$C$5:$EV$304,0,BC$3)&gt;0)))</f>
        <v>1</v>
      </c>
      <c r="BD73" s="12" t="n">
        <f aca="false">IF(OR($A73="",BD$4=""),"",SUMPRODUCT(--(INDEX(Matrix!$C$5:$EV$304,0,$B73)&gt;0),--(INDEX(Matrix!$C$5:$EV$304,0,BD$3)&gt;0)))</f>
        <v>1</v>
      </c>
      <c r="BE73" s="12" t="n">
        <f aca="false">IF(OR($A73="",BE$4=""),"",SUMPRODUCT(--(INDEX(Matrix!$C$5:$EV$304,0,$B73)&gt;0),--(INDEX(Matrix!$C$5:$EV$304,0,BE$3)&gt;0)))</f>
        <v>1</v>
      </c>
      <c r="BF73" s="12" t="n">
        <f aca="false">IF(OR($A73="",BF$4=""),"",SUMPRODUCT(--(INDEX(Matrix!$C$5:$EV$304,0,$B73)&gt;0),--(INDEX(Matrix!$C$5:$EV$304,0,BF$3)&gt;0)))</f>
        <v>1</v>
      </c>
      <c r="BG73" s="12" t="n">
        <f aca="false">IF(OR($A73="",BG$4=""),"",SUMPRODUCT(--(INDEX(Matrix!$C$5:$EV$304,0,$B73)&gt;0),--(INDEX(Matrix!$C$5:$EV$304,0,BG$3)&gt;0)))</f>
        <v>1</v>
      </c>
      <c r="BH73" s="12" t="n">
        <f aca="false">IF(OR($A73="",BH$4=""),"",SUMPRODUCT(--(INDEX(Matrix!$C$5:$EV$304,0,$B73)&gt;0),--(INDEX(Matrix!$C$5:$EV$304,0,BH$3)&gt;0)))</f>
        <v>1</v>
      </c>
      <c r="BI73" s="12" t="n">
        <f aca="false">IF(OR($A73="",BI$4=""),"",SUMPRODUCT(--(INDEX(Matrix!$C$5:$EV$304,0,$B73)&gt;0),--(INDEX(Matrix!$C$5:$EV$304,0,BI$3)&gt;0)))</f>
        <v>1</v>
      </c>
      <c r="BJ73" s="12" t="n">
        <f aca="false">IF(OR($A73="",BJ$4=""),"",SUMPRODUCT(--(INDEX(Matrix!$C$5:$EV$304,0,$B73)&gt;0),--(INDEX(Matrix!$C$5:$EV$304,0,BJ$3)&gt;0)))</f>
        <v>0</v>
      </c>
      <c r="BK73" s="12" t="n">
        <f aca="false">IF(OR($A73="",BK$4=""),"",SUMPRODUCT(--(INDEX(Matrix!$C$5:$EV$304,0,$B73)&gt;0),--(INDEX(Matrix!$C$5:$EV$304,0,BK$3)&gt;0)))</f>
        <v>1</v>
      </c>
      <c r="BL73" s="12" t="n">
        <f aca="false">IF(OR($A73="",BL$4=""),"",SUMPRODUCT(--(INDEX(Matrix!$C$5:$EV$304,0,$B73)&gt;0),--(INDEX(Matrix!$C$5:$EV$304,0,BL$3)&gt;0)))</f>
        <v>1</v>
      </c>
      <c r="BM73" s="12" t="n">
        <f aca="false">IF(OR($A73="",BM$4=""),"",SUMPRODUCT(--(INDEX(Matrix!$C$5:$EV$304,0,$B73)&gt;0),--(INDEX(Matrix!$C$5:$EV$304,0,BM$3)&gt;0)))</f>
        <v>1</v>
      </c>
      <c r="BN73" s="12" t="n">
        <f aca="false">IF(OR($A73="",BN$4=""),"",SUMPRODUCT(--(INDEX(Matrix!$C$5:$EV$304,0,$B73)&gt;0),--(INDEX(Matrix!$C$5:$EV$304,0,BN$3)&gt;0)))</f>
        <v>1</v>
      </c>
      <c r="BO73" s="12" t="n">
        <f aca="false">IF(OR($A73="",BO$4=""),"",SUMPRODUCT(--(INDEX(Matrix!$C$5:$EV$304,0,$B73)&gt;0),--(INDEX(Matrix!$C$5:$EV$304,0,BO$3)&gt;0)))</f>
        <v>0</v>
      </c>
      <c r="BP73" s="12" t="n">
        <f aca="false">IF(OR($A73="",BP$4=""),"",SUMPRODUCT(--(INDEX(Matrix!$C$5:$EV$304,0,$B73)&gt;0),--(INDEX(Matrix!$C$5:$EV$304,0,BP$3)&gt;0)))</f>
        <v>9</v>
      </c>
      <c r="BQ73" s="12" t="n">
        <f aca="false">IF(OR($A73="",BQ$4=""),"",SUMPRODUCT(--(INDEX(Matrix!$C$5:$EV$304,0,$B73)&gt;0),--(INDEX(Matrix!$C$5:$EV$304,0,BQ$3)&gt;0)))</f>
        <v>9</v>
      </c>
      <c r="BR73" s="12" t="n">
        <f aca="false">IF(OR($A73="",BR$4=""),"",SUMPRODUCT(--(INDEX(Matrix!$C$5:$EV$304,0,$B73)&gt;0),--(INDEX(Matrix!$C$5:$EV$304,0,BR$3)&gt;0)))</f>
        <v>13</v>
      </c>
      <c r="BS73" s="12" t="n">
        <f aca="false">IF(OR($A73="",BS$4=""),"",SUMPRODUCT(--(INDEX(Matrix!$C$5:$EV$304,0,$B73)&gt;0),--(INDEX(Matrix!$C$5:$EV$304,0,BS$3)&gt;0)))</f>
        <v>13</v>
      </c>
      <c r="BT73" s="12" t="n">
        <f aca="false">IF(OR($A73="",BT$4=""),"",SUMPRODUCT(--(INDEX(Matrix!$C$5:$EV$304,0,$B73)&gt;0),--(INDEX(Matrix!$C$5:$EV$304,0,BT$3)&gt;0)))</f>
        <v>10</v>
      </c>
      <c r="BU73" s="12" t="n">
        <f aca="false">IF(OR($A73="",BU$4=""),"",SUMPRODUCT(--(INDEX(Matrix!$C$5:$EV$304,0,$B73)&gt;0),--(INDEX(Matrix!$C$5:$EV$304,0,BU$3)&gt;0)))</f>
        <v>2</v>
      </c>
      <c r="BV73" s="12" t="n">
        <f aca="false">IF(OR($A73="",BV$4=""),"",SUMPRODUCT(--(INDEX(Matrix!$C$5:$EV$304,0,$B73)&gt;0),--(INDEX(Matrix!$C$5:$EV$304,0,BV$3)&gt;0)))</f>
        <v>1</v>
      </c>
      <c r="BW73" s="12" t="n">
        <f aca="false">IF(OR($A73="",BW$4=""),"",SUMPRODUCT(--(INDEX(Matrix!$C$5:$EV$304,0,$B73)&gt;0),--(INDEX(Matrix!$C$5:$EV$304,0,BW$3)&gt;0)))</f>
        <v>1</v>
      </c>
      <c r="BX73" s="12" t="n">
        <f aca="false">IF(OR($A73="",BX$4=""),"",SUMPRODUCT(--(INDEX(Matrix!$C$5:$EV$304,0,$B73)&gt;0),--(INDEX(Matrix!$C$5:$EV$304,0,BX$3)&gt;0)))</f>
        <v>0</v>
      </c>
      <c r="BY73" s="12" t="n">
        <f aca="false">IF(OR($A73="",BY$4=""),"",SUMPRODUCT(--(INDEX(Matrix!$C$5:$EV$304,0,$B73)&gt;0),--(INDEX(Matrix!$C$5:$EV$304,0,BY$3)&gt;0)))</f>
        <v>2</v>
      </c>
      <c r="BZ73" s="12" t="n">
        <f aca="false">IF(OR($A73="",BZ$4=""),"",SUMPRODUCT(--(INDEX(Matrix!$C$5:$EV$304,0,$B73)&gt;0),--(INDEX(Matrix!$C$5:$EV$304,0,BZ$3)&gt;0)))</f>
        <v>1</v>
      </c>
      <c r="CA73" s="12" t="n">
        <f aca="false">IF(OR($A73="",CA$4=""),"",SUMPRODUCT(--(INDEX(Matrix!$C$5:$EV$304,0,$B73)&gt;0),--(INDEX(Matrix!$C$5:$EV$304,0,CA$3)&gt;0)))</f>
        <v>1</v>
      </c>
      <c r="CB73" s="12" t="n">
        <f aca="false">IF(OR($A73="",CB$4=""),"",SUMPRODUCT(--(INDEX(Matrix!$C$5:$EV$304,0,$B73)&gt;0),--(INDEX(Matrix!$C$5:$EV$304,0,CB$3)&gt;0)))</f>
        <v>0</v>
      </c>
      <c r="CC73" s="12" t="n">
        <f aca="false">IF(OR($A73="",CC$4=""),"",SUMPRODUCT(--(INDEX(Matrix!$C$5:$EV$304,0,$B73)&gt;0),--(INDEX(Matrix!$C$5:$EV$304,0,CC$3)&gt;0)))</f>
        <v>0</v>
      </c>
      <c r="CD73" s="12" t="n">
        <f aca="false">IF(OR($A73="",CD$4=""),"",SUMPRODUCT(--(INDEX(Matrix!$C$5:$EV$304,0,$B73)&gt;0),--(INDEX(Matrix!$C$5:$EV$304,0,CD$3)&gt;0)))</f>
        <v>0</v>
      </c>
      <c r="CE73" s="12" t="n">
        <f aca="false">IF(OR($A73="",CE$4=""),"",SUMPRODUCT(--(INDEX(Matrix!$C$5:$EV$304,0,$B73)&gt;0),--(INDEX(Matrix!$C$5:$EV$304,0,CE$3)&gt;0)))</f>
        <v>0</v>
      </c>
      <c r="CF73" s="12" t="n">
        <f aca="false">IF(OR($A73="",CF$4=""),"",SUMPRODUCT(--(INDEX(Matrix!$C$5:$EV$304,0,$B73)&gt;0),--(INDEX(Matrix!$C$5:$EV$304,0,CF$3)&gt;0)))</f>
        <v>0</v>
      </c>
      <c r="CG73" s="12" t="n">
        <f aca="false">IF(OR($A73="",CG$4=""),"",SUMPRODUCT(--(INDEX(Matrix!$C$5:$EV$304,0,$B73)&gt;0),--(INDEX(Matrix!$C$5:$EV$304,0,CG$3)&gt;0)))</f>
        <v>1</v>
      </c>
      <c r="CH73" s="12" t="n">
        <f aca="false">IF(OR($A73="",CH$4=""),"",SUMPRODUCT(--(INDEX(Matrix!$C$5:$EV$304,0,$B73)&gt;0),--(INDEX(Matrix!$C$5:$EV$304,0,CH$3)&gt;0)))</f>
        <v>1</v>
      </c>
      <c r="CI73" s="12" t="n">
        <f aca="false">IF(OR($A73="",CI$4=""),"",SUMPRODUCT(--(INDEX(Matrix!$C$5:$EV$304,0,$B73)&gt;0),--(INDEX(Matrix!$C$5:$EV$304,0,CI$3)&gt;0)))</f>
        <v>0</v>
      </c>
      <c r="CJ73" s="12" t="n">
        <f aca="false">IF(OR($A73="",CJ$4=""),"",SUMPRODUCT(--(INDEX(Matrix!$C$5:$EV$304,0,$B73)&gt;0),--(INDEX(Matrix!$C$5:$EV$304,0,CJ$3)&gt;0)))</f>
        <v>1</v>
      </c>
      <c r="CK73" s="12" t="n">
        <f aca="false">IF(OR($A73="",CK$4=""),"",SUMPRODUCT(--(INDEX(Matrix!$C$5:$EV$304,0,$B73)&gt;0),--(INDEX(Matrix!$C$5:$EV$304,0,CK$3)&gt;0)))</f>
        <v>1</v>
      </c>
      <c r="CL73" s="12" t="n">
        <f aca="false">IF(OR($A73="",CL$4=""),"",SUMPRODUCT(--(INDEX(Matrix!$C$5:$EV$304,0,$B73)&gt;0),--(INDEX(Matrix!$C$5:$EV$304,0,CL$3)&gt;0)))</f>
        <v>1</v>
      </c>
      <c r="CM73" s="12" t="n">
        <f aca="false">IF(OR($A73="",CM$4=""),"",SUMPRODUCT(--(INDEX(Matrix!$C$5:$EV$304,0,$B73)&gt;0),--(INDEX(Matrix!$C$5:$EV$304,0,CM$3)&gt;0)))</f>
        <v>0</v>
      </c>
      <c r="CN73" s="12" t="n">
        <f aca="false">IF(OR($A73="",CN$4=""),"",SUMPRODUCT(--(INDEX(Matrix!$C$5:$EV$304,0,$B73)&gt;0),--(INDEX(Matrix!$C$5:$EV$304,0,CN$3)&gt;0)))</f>
        <v>1</v>
      </c>
      <c r="CO73" s="12" t="n">
        <f aca="false">IF(OR($A73="",CO$4=""),"",SUMPRODUCT(--(INDEX(Matrix!$C$5:$EV$304,0,$B73)&gt;0),--(INDEX(Matrix!$C$5:$EV$304,0,CO$3)&gt;0)))</f>
        <v>1</v>
      </c>
      <c r="CP73" s="12" t="n">
        <f aca="false">IF(OR($A73="",CP$4=""),"",SUMPRODUCT(--(INDEX(Matrix!$C$5:$EV$304,0,$B73)&gt;0),--(INDEX(Matrix!$C$5:$EV$304,0,CP$3)&gt;0)))</f>
        <v>1</v>
      </c>
      <c r="CQ73" s="12" t="n">
        <f aca="false">IF(OR($A73="",CQ$4=""),"",SUMPRODUCT(--(INDEX(Matrix!$C$5:$EV$304,0,$B73)&gt;0),--(INDEX(Matrix!$C$5:$EV$304,0,CQ$3)&gt;0)))</f>
        <v>1</v>
      </c>
      <c r="CR73" s="12" t="n">
        <f aca="false">IF(OR($A73="",CR$4=""),"",SUMPRODUCT(--(INDEX(Matrix!$C$5:$EV$304,0,$B73)&gt;0),--(INDEX(Matrix!$C$5:$EV$304,0,CR$3)&gt;0)))</f>
        <v>0</v>
      </c>
      <c r="CS73" s="12" t="n">
        <f aca="false">IF(OR($A73="",CS$4=""),"",SUMPRODUCT(--(INDEX(Matrix!$C$5:$EV$304,0,$B73)&gt;0),--(INDEX(Matrix!$C$5:$EV$304,0,CS$3)&gt;0)))</f>
        <v>1</v>
      </c>
      <c r="CT73" s="12" t="n">
        <f aca="false">IF(OR($A73="",CT$4=""),"",SUMPRODUCT(--(INDEX(Matrix!$C$5:$EV$304,0,$B73)&gt;0),--(INDEX(Matrix!$C$5:$EV$304,0,CT$3)&gt;0)))</f>
        <v>1</v>
      </c>
      <c r="CU73" s="12" t="n">
        <f aca="false">IF(OR($A73="",CU$4=""),"",SUMPRODUCT(--(INDEX(Matrix!$C$5:$EV$304,0,$B73)&gt;0),--(INDEX(Matrix!$C$5:$EV$304,0,CU$3)&gt;0)))</f>
        <v>1</v>
      </c>
      <c r="CV73" s="12" t="n">
        <f aca="false">IF(OR($A73="",CV$4=""),"",SUMPRODUCT(--(INDEX(Matrix!$C$5:$EV$304,0,$B73)&gt;0),--(INDEX(Matrix!$C$5:$EV$304,0,CV$3)&gt;0)))</f>
        <v>0</v>
      </c>
      <c r="CW73" s="12" t="n">
        <f aca="false">IF(OR($A73="",CW$4=""),"",SUMPRODUCT(--(INDEX(Matrix!$C$5:$EV$304,0,$B73)&gt;0),--(INDEX(Matrix!$C$5:$EV$304,0,CW$3)&gt;0)))</f>
        <v>1</v>
      </c>
      <c r="CX73" s="12" t="n">
        <f aca="false">IF(OR($A73="",CX$4=""),"",SUMPRODUCT(--(INDEX(Matrix!$C$5:$EV$304,0,$B73)&gt;0),--(INDEX(Matrix!$C$5:$EV$304,0,CX$3)&gt;0)))</f>
        <v>0</v>
      </c>
      <c r="CY73" s="12" t="n">
        <f aca="false">IF(OR($A73="",CY$4=""),"",SUMPRODUCT(--(INDEX(Matrix!$C$5:$EV$304,0,$B73)&gt;0),--(INDEX(Matrix!$C$5:$EV$304,0,CY$3)&gt;0)))</f>
        <v>0</v>
      </c>
      <c r="CZ73" s="12" t="n">
        <f aca="false">IF(OR($A73="",CZ$4=""),"",SUMPRODUCT(--(INDEX(Matrix!$C$5:$EV$304,0,$B73)&gt;0),--(INDEX(Matrix!$C$5:$EV$304,0,CZ$3)&gt;0)))</f>
        <v>0</v>
      </c>
      <c r="DA73" s="12" t="n">
        <f aca="false">IF(OR($A73="",DA$4=""),"",SUMPRODUCT(--(INDEX(Matrix!$C$5:$EV$304,0,$B73)&gt;0),--(INDEX(Matrix!$C$5:$EV$304,0,DA$3)&gt;0)))</f>
        <v>1</v>
      </c>
      <c r="DB73" s="12" t="n">
        <f aca="false">IF(OR($A73="",DB$4=""),"",SUMPRODUCT(--(INDEX(Matrix!$C$5:$EV$304,0,$B73)&gt;0),--(INDEX(Matrix!$C$5:$EV$304,0,DB$3)&gt;0)))</f>
        <v>0</v>
      </c>
      <c r="DC73" s="12" t="n">
        <f aca="false">IF(OR($A73="",DC$4=""),"",SUMPRODUCT(--(INDEX(Matrix!$C$5:$EV$304,0,$B73)&gt;0),--(INDEX(Matrix!$C$5:$EV$304,0,DC$3)&gt;0)))</f>
        <v>0</v>
      </c>
      <c r="DD73" s="12" t="n">
        <f aca="false">IF(OR($A73="",DD$4=""),"",SUMPRODUCT(--(INDEX(Matrix!$C$5:$EV$304,0,$B73)&gt;0),--(INDEX(Matrix!$C$5:$EV$304,0,DD$3)&gt;0)))</f>
        <v>0</v>
      </c>
      <c r="DE73" s="12" t="str">
        <f aca="false">IF(OR($A73="",DE$4=""),"",SUMPRODUCT(--(INDEX(Matrix!$C$5:$EV$304,0,$B73)&gt;0),--(INDEX(Matrix!$C$5:$EV$304,0,DE$3)&gt;0)))</f>
        <v/>
      </c>
      <c r="DF73" s="12" t="str">
        <f aca="false">IF(OR($A73="",DF$4=""),"",SUMPRODUCT(--(INDEX(Matrix!$C$5:$EV$304,0,$B73)&gt;0),--(INDEX(Matrix!$C$5:$EV$304,0,DF$3)&gt;0)))</f>
        <v/>
      </c>
      <c r="DG73" s="12" t="str">
        <f aca="false">IF(OR($A73="",DG$4=""),"",SUMPRODUCT(--(INDEX(Matrix!$C$5:$EV$304,0,$B73)&gt;0),--(INDEX(Matrix!$C$5:$EV$304,0,DG$3)&gt;0)))</f>
        <v/>
      </c>
      <c r="DH73" s="12" t="str">
        <f aca="false">IF(OR($A73="",DH$4=""),"",SUMPRODUCT(--(INDEX(Matrix!$C$5:$EV$304,0,$B73)&gt;0),--(INDEX(Matrix!$C$5:$EV$304,0,DH$3)&gt;0)))</f>
        <v/>
      </c>
      <c r="DI73" s="12" t="str">
        <f aca="false">IF(OR($A73="",DI$4=""),"",SUMPRODUCT(--(INDEX(Matrix!$C$5:$EV$304,0,$B73)&gt;0),--(INDEX(Matrix!$C$5:$EV$304,0,DI$3)&gt;0)))</f>
        <v/>
      </c>
      <c r="DJ73" s="12" t="str">
        <f aca="false">IF(OR($A73="",DJ$4=""),"",SUMPRODUCT(--(INDEX(Matrix!$C$5:$EV$304,0,$B73)&gt;0),--(INDEX(Matrix!$C$5:$EV$304,0,DJ$3)&gt;0)))</f>
        <v/>
      </c>
      <c r="DK73" s="12" t="str">
        <f aca="false">IF(OR($A73="",DK$4=""),"",SUMPRODUCT(--(INDEX(Matrix!$C$5:$EV$304,0,$B73)&gt;0),--(INDEX(Matrix!$C$5:$EV$304,0,DK$3)&gt;0)))</f>
        <v/>
      </c>
      <c r="DL73" s="12" t="str">
        <f aca="false">IF(OR($A73="",DL$4=""),"",SUMPRODUCT(--(INDEX(Matrix!$C$5:$EV$304,0,$B73)&gt;0),--(INDEX(Matrix!$C$5:$EV$304,0,DL$3)&gt;0)))</f>
        <v/>
      </c>
      <c r="DM73" s="12" t="str">
        <f aca="false">IF(OR($A73="",DM$4=""),"",SUMPRODUCT(--(INDEX(Matrix!$C$5:$EV$304,0,$B73)&gt;0),--(INDEX(Matrix!$C$5:$EV$304,0,DM$3)&gt;0)))</f>
        <v/>
      </c>
      <c r="DN73" s="12" t="str">
        <f aca="false">IF(OR($A73="",DN$4=""),"",SUMPRODUCT(--(INDEX(Matrix!$C$5:$EV$304,0,$B73)&gt;0),--(INDEX(Matrix!$C$5:$EV$304,0,DN$3)&gt;0)))</f>
        <v/>
      </c>
      <c r="DO73" s="12" t="str">
        <f aca="false">IF(OR($A73="",DO$4=""),"",SUMPRODUCT(--(INDEX(Matrix!$C$5:$EV$304,0,$B73)&gt;0),--(INDEX(Matrix!$C$5:$EV$304,0,DO$3)&gt;0)))</f>
        <v/>
      </c>
      <c r="DP73" s="12" t="str">
        <f aca="false">IF(OR($A73="",DP$4=""),"",SUMPRODUCT(--(INDEX(Matrix!$C$5:$EV$304,0,$B73)&gt;0),--(INDEX(Matrix!$C$5:$EV$304,0,DP$3)&gt;0)))</f>
        <v/>
      </c>
      <c r="DQ73" s="12" t="str">
        <f aca="false">IF(OR($A73="",DQ$4=""),"",SUMPRODUCT(--(INDEX(Matrix!$C$5:$EV$304,0,$B73)&gt;0),--(INDEX(Matrix!$C$5:$EV$304,0,DQ$3)&gt;0)))</f>
        <v/>
      </c>
      <c r="DR73" s="12" t="str">
        <f aca="false">IF(OR($A73="",DR$4=""),"",SUMPRODUCT(--(INDEX(Matrix!$C$5:$EV$304,0,$B73)&gt;0),--(INDEX(Matrix!$C$5:$EV$304,0,DR$3)&gt;0)))</f>
        <v/>
      </c>
      <c r="DS73" s="12" t="str">
        <f aca="false">IF(OR($A73="",DS$4=""),"",SUMPRODUCT(--(INDEX(Matrix!$C$5:$EV$304,0,$B73)&gt;0),--(INDEX(Matrix!$C$5:$EV$304,0,DS$3)&gt;0)))</f>
        <v/>
      </c>
      <c r="DT73" s="12" t="str">
        <f aca="false">IF(OR($A73="",DT$4=""),"",SUMPRODUCT(--(INDEX(Matrix!$C$5:$EV$304,0,$B73)&gt;0),--(INDEX(Matrix!$C$5:$EV$304,0,DT$3)&gt;0)))</f>
        <v/>
      </c>
      <c r="DU73" s="12" t="str">
        <f aca="false">IF(OR($A73="",DU$4=""),"",SUMPRODUCT(--(INDEX(Matrix!$C$5:$EV$304,0,$B73)&gt;0),--(INDEX(Matrix!$C$5:$EV$304,0,DU$3)&gt;0)))</f>
        <v/>
      </c>
      <c r="DV73" s="12" t="str">
        <f aca="false">IF(OR($A73="",DV$4=""),"",SUMPRODUCT(--(INDEX(Matrix!$C$5:$EV$304,0,$B73)&gt;0),--(INDEX(Matrix!$C$5:$EV$304,0,DV$3)&gt;0)))</f>
        <v/>
      </c>
      <c r="DW73" s="12" t="str">
        <f aca="false">IF(OR($A73="",DW$4=""),"",SUMPRODUCT(--(INDEX(Matrix!$C$5:$EV$304,0,$B73)&gt;0),--(INDEX(Matrix!$C$5:$EV$304,0,DW$3)&gt;0)))</f>
        <v/>
      </c>
      <c r="DX73" s="12" t="str">
        <f aca="false">IF(OR($A73="",DX$4=""),"",SUMPRODUCT(--(INDEX(Matrix!$C$5:$EV$304,0,$B73)&gt;0),--(INDEX(Matrix!$C$5:$EV$304,0,DX$3)&gt;0)))</f>
        <v/>
      </c>
      <c r="DY73" s="12" t="str">
        <f aca="false">IF(OR($A73="",DY$4=""),"",SUMPRODUCT(--(INDEX(Matrix!$C$5:$EV$304,0,$B73)&gt;0),--(INDEX(Matrix!$C$5:$EV$304,0,DY$3)&gt;0)))</f>
        <v/>
      </c>
      <c r="DZ73" s="12" t="str">
        <f aca="false">IF(OR($A73="",DZ$4=""),"",SUMPRODUCT(--(INDEX(Matrix!$C$5:$EV$304,0,$B73)&gt;0),--(INDEX(Matrix!$C$5:$EV$304,0,DZ$3)&gt;0)))</f>
        <v/>
      </c>
      <c r="EA73" s="12" t="str">
        <f aca="false">IF(OR($A73="",EA$4=""),"",SUMPRODUCT(--(INDEX(Matrix!$C$5:$EV$304,0,$B73)&gt;0),--(INDEX(Matrix!$C$5:$EV$304,0,EA$3)&gt;0)))</f>
        <v/>
      </c>
      <c r="EB73" s="12" t="str">
        <f aca="false">IF(OR($A73="",EB$4=""),"",SUMPRODUCT(--(INDEX(Matrix!$C$5:$EV$304,0,$B73)&gt;0),--(INDEX(Matrix!$C$5:$EV$304,0,EB$3)&gt;0)))</f>
        <v/>
      </c>
      <c r="EC73" s="12" t="str">
        <f aca="false">IF(OR($A73="",EC$4=""),"",SUMPRODUCT(--(INDEX(Matrix!$C$5:$EV$304,0,$B73)&gt;0),--(INDEX(Matrix!$C$5:$EV$304,0,EC$3)&gt;0)))</f>
        <v/>
      </c>
      <c r="ED73" s="12" t="str">
        <f aca="false">IF(OR($A73="",ED$4=""),"",SUMPRODUCT(--(INDEX(Matrix!$C$5:$EV$304,0,$B73)&gt;0),--(INDEX(Matrix!$C$5:$EV$304,0,ED$3)&gt;0)))</f>
        <v/>
      </c>
      <c r="EE73" s="12" t="str">
        <f aca="false">IF(OR($A73="",EE$4=""),"",SUMPRODUCT(--(INDEX(Matrix!$C$5:$EV$304,0,$B73)&gt;0),--(INDEX(Matrix!$C$5:$EV$304,0,EE$3)&gt;0)))</f>
        <v/>
      </c>
      <c r="EF73" s="12" t="str">
        <f aca="false">IF(OR($A73="",EF$4=""),"",SUMPRODUCT(--(INDEX(Matrix!$C$5:$EV$304,0,$B73)&gt;0),--(INDEX(Matrix!$C$5:$EV$304,0,EF$3)&gt;0)))</f>
        <v/>
      </c>
      <c r="EG73" s="12" t="str">
        <f aca="false">IF(OR($A73="",EG$4=""),"",SUMPRODUCT(--(INDEX(Matrix!$C$5:$EV$304,0,$B73)&gt;0),--(INDEX(Matrix!$C$5:$EV$304,0,EG$3)&gt;0)))</f>
        <v/>
      </c>
      <c r="EH73" s="12" t="str">
        <f aca="false">IF(OR($A73="",EH$4=""),"",SUMPRODUCT(--(INDEX(Matrix!$C$5:$EV$304,0,$B73)&gt;0),--(INDEX(Matrix!$C$5:$EV$304,0,EH$3)&gt;0)))</f>
        <v/>
      </c>
      <c r="EI73" s="12" t="str">
        <f aca="false">IF(OR($A73="",EI$4=""),"",SUMPRODUCT(--(INDEX(Matrix!$C$5:$EV$304,0,$B73)&gt;0),--(INDEX(Matrix!$C$5:$EV$304,0,EI$3)&gt;0)))</f>
        <v/>
      </c>
      <c r="EJ73" s="12" t="str">
        <f aca="false">IF(OR($A73="",EJ$4=""),"",SUMPRODUCT(--(INDEX(Matrix!$C$5:$EV$304,0,$B73)&gt;0),--(INDEX(Matrix!$C$5:$EV$304,0,EJ$3)&gt;0)))</f>
        <v/>
      </c>
      <c r="EK73" s="12" t="str">
        <f aca="false">IF(OR($A73="",EK$4=""),"",SUMPRODUCT(--(INDEX(Matrix!$C$5:$EV$304,0,$B73)&gt;0),--(INDEX(Matrix!$C$5:$EV$304,0,EK$3)&gt;0)))</f>
        <v/>
      </c>
      <c r="EL73" s="12" t="str">
        <f aca="false">IF(OR($A73="",EL$4=""),"",SUMPRODUCT(--(INDEX(Matrix!$C$5:$EV$304,0,$B73)&gt;0),--(INDEX(Matrix!$C$5:$EV$304,0,EL$3)&gt;0)))</f>
        <v/>
      </c>
      <c r="EM73" s="12" t="str">
        <f aca="false">IF(OR($A73="",EM$4=""),"",SUMPRODUCT(--(INDEX(Matrix!$C$5:$EV$304,0,$B73)&gt;0),--(INDEX(Matrix!$C$5:$EV$304,0,EM$3)&gt;0)))</f>
        <v/>
      </c>
      <c r="EN73" s="12" t="str">
        <f aca="false">IF(OR($A73="",EN$4=""),"",SUMPRODUCT(--(INDEX(Matrix!$C$5:$EV$304,0,$B73)&gt;0),--(INDEX(Matrix!$C$5:$EV$304,0,EN$3)&gt;0)))</f>
        <v/>
      </c>
      <c r="EO73" s="12" t="str">
        <f aca="false">IF(OR($A73="",EO$4=""),"",SUMPRODUCT(--(INDEX(Matrix!$C$5:$EV$304,0,$B73)&gt;0),--(INDEX(Matrix!$C$5:$EV$304,0,EO$3)&gt;0)))</f>
        <v/>
      </c>
      <c r="EP73" s="12" t="str">
        <f aca="false">IF(OR($A73="",EP$4=""),"",SUMPRODUCT(--(INDEX(Matrix!$C$5:$EV$304,0,$B73)&gt;0),--(INDEX(Matrix!$C$5:$EV$304,0,EP$3)&gt;0)))</f>
        <v/>
      </c>
      <c r="EQ73" s="12" t="str">
        <f aca="false">IF(OR($A73="",EQ$4=""),"",SUMPRODUCT(--(INDEX(Matrix!$C$5:$EV$304,0,$B73)&gt;0),--(INDEX(Matrix!$C$5:$EV$304,0,EQ$3)&gt;0)))</f>
        <v/>
      </c>
      <c r="ER73" s="12" t="str">
        <f aca="false">IF(OR($A73="",ER$4=""),"",SUMPRODUCT(--(INDEX(Matrix!$C$5:$EV$304,0,$B73)&gt;0),--(INDEX(Matrix!$C$5:$EV$304,0,ER$3)&gt;0)))</f>
        <v/>
      </c>
      <c r="ES73" s="12" t="str">
        <f aca="false">IF(OR($A73="",ES$4=""),"",SUMPRODUCT(--(INDEX(Matrix!$C$5:$EV$304,0,$B73)&gt;0),--(INDEX(Matrix!$C$5:$EV$304,0,ES$3)&gt;0)))</f>
        <v/>
      </c>
      <c r="ET73" s="12" t="str">
        <f aca="false">IF(OR($A73="",ET$4=""),"",SUMPRODUCT(--(INDEX(Matrix!$C$5:$EV$304,0,$B73)&gt;0),--(INDEX(Matrix!$C$5:$EV$304,0,ET$3)&gt;0)))</f>
        <v/>
      </c>
      <c r="EU73" s="12" t="str">
        <f aca="false">IF(OR($A73="",EU$4=""),"",SUMPRODUCT(--(INDEX(Matrix!$C$5:$EV$304,0,$B73)&gt;0),--(INDEX(Matrix!$C$5:$EV$304,0,EU$3)&gt;0)))</f>
        <v/>
      </c>
      <c r="EV73" s="12" t="str">
        <f aca="false">IF(OR($A73="",EV$4=""),"",SUMPRODUCT(--(INDEX(Matrix!$C$5:$EV$304,0,$B73)&gt;0),--(INDEX(Matrix!$C$5:$EV$304,0,EV$3)&gt;0)))</f>
        <v/>
      </c>
    </row>
    <row r="74" customFormat="false" ht="15" hidden="false" customHeight="false" outlineLevel="0" collapsed="false">
      <c r="A74" s="6" t="str">
        <f aca="false">IF(INDEX(Products!$A$2:$A$151,$B74)="","",INDEX(Products!$A$2:$A$151,$B74))</f>
        <v>L-Carnitine Caffeine</v>
      </c>
      <c r="B74" s="23" t="n">
        <v>70</v>
      </c>
      <c r="C74" s="12" t="n">
        <f aca="false">IF(OR($A74="",C$4=""),"",SUMPRODUCT(--(INDEX(Matrix!$C$5:$EV$304,0,$B74)&gt;0),--(INDEX(Matrix!$C$5:$EV$304,0,C$3)&gt;0)))</f>
        <v>0</v>
      </c>
      <c r="D74" s="12" t="n">
        <f aca="false">IF(OR($A74="",D$4=""),"",SUMPRODUCT(--(INDEX(Matrix!$C$5:$EV$304,0,$B74)&gt;0),--(INDEX(Matrix!$C$5:$EV$304,0,D$3)&gt;0)))</f>
        <v>1</v>
      </c>
      <c r="E74" s="12" t="n">
        <f aca="false">IF(OR($A74="",E$4=""),"",SUMPRODUCT(--(INDEX(Matrix!$C$5:$EV$304,0,$B74)&gt;0),--(INDEX(Matrix!$C$5:$EV$304,0,E$3)&gt;0)))</f>
        <v>1</v>
      </c>
      <c r="F74" s="12" t="n">
        <f aca="false">IF(OR($A74="",F$4=""),"",SUMPRODUCT(--(INDEX(Matrix!$C$5:$EV$304,0,$B74)&gt;0),--(INDEX(Matrix!$C$5:$EV$304,0,F$3)&gt;0)))</f>
        <v>0</v>
      </c>
      <c r="G74" s="12" t="n">
        <f aca="false">IF(OR($A74="",G$4=""),"",SUMPRODUCT(--(INDEX(Matrix!$C$5:$EV$304,0,$B74)&gt;0),--(INDEX(Matrix!$C$5:$EV$304,0,G$3)&gt;0)))</f>
        <v>0</v>
      </c>
      <c r="H74" s="12" t="n">
        <f aca="false">IF(OR($A74="",H$4=""),"",SUMPRODUCT(--(INDEX(Matrix!$C$5:$EV$304,0,$B74)&gt;0),--(INDEX(Matrix!$C$5:$EV$304,0,H$3)&gt;0)))</f>
        <v>0</v>
      </c>
      <c r="I74" s="12" t="n">
        <f aca="false">IF(OR($A74="",I$4=""),"",SUMPRODUCT(--(INDEX(Matrix!$C$5:$EV$304,0,$B74)&gt;0),--(INDEX(Matrix!$C$5:$EV$304,0,I$3)&gt;0)))</f>
        <v>0</v>
      </c>
      <c r="J74" s="12" t="n">
        <f aca="false">IF(OR($A74="",J$4=""),"",SUMPRODUCT(--(INDEX(Matrix!$C$5:$EV$304,0,$B74)&gt;0),--(INDEX(Matrix!$C$5:$EV$304,0,J$3)&gt;0)))</f>
        <v>0</v>
      </c>
      <c r="K74" s="12" t="n">
        <f aca="false">IF(OR($A74="",K$4=""),"",SUMPRODUCT(--(INDEX(Matrix!$C$5:$EV$304,0,$B74)&gt;0),--(INDEX(Matrix!$C$5:$EV$304,0,K$3)&gt;0)))</f>
        <v>0</v>
      </c>
      <c r="L74" s="12" t="n">
        <f aca="false">IF(OR($A74="",L$4=""),"",SUMPRODUCT(--(INDEX(Matrix!$C$5:$EV$304,0,$B74)&gt;0),--(INDEX(Matrix!$C$5:$EV$304,0,L$3)&gt;0)))</f>
        <v>0</v>
      </c>
      <c r="M74" s="12" t="n">
        <f aca="false">IF(OR($A74="",M$4=""),"",SUMPRODUCT(--(INDEX(Matrix!$C$5:$EV$304,0,$B74)&gt;0),--(INDEX(Matrix!$C$5:$EV$304,0,M$3)&gt;0)))</f>
        <v>0</v>
      </c>
      <c r="N74" s="12" t="n">
        <f aca="false">IF(OR($A74="",N$4=""),"",SUMPRODUCT(--(INDEX(Matrix!$C$5:$EV$304,0,$B74)&gt;0),--(INDEX(Matrix!$C$5:$EV$304,0,N$3)&gt;0)))</f>
        <v>0</v>
      </c>
      <c r="O74" s="12" t="n">
        <f aca="false">IF(OR($A74="",O$4=""),"",SUMPRODUCT(--(INDEX(Matrix!$C$5:$EV$304,0,$B74)&gt;0),--(INDEX(Matrix!$C$5:$EV$304,0,O$3)&gt;0)))</f>
        <v>0</v>
      </c>
      <c r="P74" s="12" t="n">
        <f aca="false">IF(OR($A74="",P$4=""),"",SUMPRODUCT(--(INDEX(Matrix!$C$5:$EV$304,0,$B74)&gt;0),--(INDEX(Matrix!$C$5:$EV$304,0,P$3)&gt;0)))</f>
        <v>0</v>
      </c>
      <c r="Q74" s="12" t="n">
        <f aca="false">IF(OR($A74="",Q$4=""),"",SUMPRODUCT(--(INDEX(Matrix!$C$5:$EV$304,0,$B74)&gt;0),--(INDEX(Matrix!$C$5:$EV$304,0,Q$3)&gt;0)))</f>
        <v>0</v>
      </c>
      <c r="R74" s="12" t="n">
        <f aca="false">IF(OR($A74="",R$4=""),"",SUMPRODUCT(--(INDEX(Matrix!$C$5:$EV$304,0,$B74)&gt;0),--(INDEX(Matrix!$C$5:$EV$304,0,R$3)&gt;0)))</f>
        <v>0</v>
      </c>
      <c r="S74" s="12" t="n">
        <f aca="false">IF(OR($A74="",S$4=""),"",SUMPRODUCT(--(INDEX(Matrix!$C$5:$EV$304,0,$B74)&gt;0),--(INDEX(Matrix!$C$5:$EV$304,0,S$3)&gt;0)))</f>
        <v>0</v>
      </c>
      <c r="T74" s="12" t="n">
        <f aca="false">IF(OR($A74="",T$4=""),"",SUMPRODUCT(--(INDEX(Matrix!$C$5:$EV$304,0,$B74)&gt;0),--(INDEX(Matrix!$C$5:$EV$304,0,T$3)&gt;0)))</f>
        <v>0</v>
      </c>
      <c r="U74" s="12" t="n">
        <f aca="false">IF(OR($A74="",U$4=""),"",SUMPRODUCT(--(INDEX(Matrix!$C$5:$EV$304,0,$B74)&gt;0),--(INDEX(Matrix!$C$5:$EV$304,0,U$3)&gt;0)))</f>
        <v>0</v>
      </c>
      <c r="V74" s="12" t="n">
        <f aca="false">IF(OR($A74="",V$4=""),"",SUMPRODUCT(--(INDEX(Matrix!$C$5:$EV$304,0,$B74)&gt;0),--(INDEX(Matrix!$C$5:$EV$304,0,V$3)&gt;0)))</f>
        <v>0</v>
      </c>
      <c r="W74" s="12" t="n">
        <f aca="false">IF(OR($A74="",W$4=""),"",SUMPRODUCT(--(INDEX(Matrix!$C$5:$EV$304,0,$B74)&gt;0),--(INDEX(Matrix!$C$5:$EV$304,0,W$3)&gt;0)))</f>
        <v>0</v>
      </c>
      <c r="X74" s="12" t="n">
        <f aca="false">IF(OR($A74="",X$4=""),"",SUMPRODUCT(--(INDEX(Matrix!$C$5:$EV$304,0,$B74)&gt;0),--(INDEX(Matrix!$C$5:$EV$304,0,X$3)&gt;0)))</f>
        <v>0</v>
      </c>
      <c r="Y74" s="12" t="n">
        <f aca="false">IF(OR($A74="",Y$4=""),"",SUMPRODUCT(--(INDEX(Matrix!$C$5:$EV$304,0,$B74)&gt;0),--(INDEX(Matrix!$C$5:$EV$304,0,Y$3)&gt;0)))</f>
        <v>0</v>
      </c>
      <c r="Z74" s="12" t="n">
        <f aca="false">IF(OR($A74="",Z$4=""),"",SUMPRODUCT(--(INDEX(Matrix!$C$5:$EV$304,0,$B74)&gt;0),--(INDEX(Matrix!$C$5:$EV$304,0,Z$3)&gt;0)))</f>
        <v>0</v>
      </c>
      <c r="AA74" s="12" t="n">
        <f aca="false">IF(OR($A74="",AA$4=""),"",SUMPRODUCT(--(INDEX(Matrix!$C$5:$EV$304,0,$B74)&gt;0),--(INDEX(Matrix!$C$5:$EV$304,0,AA$3)&gt;0)))</f>
        <v>0</v>
      </c>
      <c r="AB74" s="12" t="n">
        <f aca="false">IF(OR($A74="",AB$4=""),"",SUMPRODUCT(--(INDEX(Matrix!$C$5:$EV$304,0,$B74)&gt;0),--(INDEX(Matrix!$C$5:$EV$304,0,AB$3)&gt;0)))</f>
        <v>0</v>
      </c>
      <c r="AC74" s="12" t="n">
        <f aca="false">IF(OR($A74="",AC$4=""),"",SUMPRODUCT(--(INDEX(Matrix!$C$5:$EV$304,0,$B74)&gt;0),--(INDEX(Matrix!$C$5:$EV$304,0,AC$3)&gt;0)))</f>
        <v>0</v>
      </c>
      <c r="AD74" s="12" t="n">
        <f aca="false">IF(OR($A74="",AD$4=""),"",SUMPRODUCT(--(INDEX(Matrix!$C$5:$EV$304,0,$B74)&gt;0),--(INDEX(Matrix!$C$5:$EV$304,0,AD$3)&gt;0)))</f>
        <v>1</v>
      </c>
      <c r="AE74" s="12" t="n">
        <f aca="false">IF(OR($A74="",AE$4=""),"",SUMPRODUCT(--(INDEX(Matrix!$C$5:$EV$304,0,$B74)&gt;0),--(INDEX(Matrix!$C$5:$EV$304,0,AE$3)&gt;0)))</f>
        <v>0</v>
      </c>
      <c r="AF74" s="12" t="n">
        <f aca="false">IF(OR($A74="",AF$4=""),"",SUMPRODUCT(--(INDEX(Matrix!$C$5:$EV$304,0,$B74)&gt;0),--(INDEX(Matrix!$C$5:$EV$304,0,AF$3)&gt;0)))</f>
        <v>0</v>
      </c>
      <c r="AG74" s="12" t="n">
        <f aca="false">IF(OR($A74="",AG$4=""),"",SUMPRODUCT(--(INDEX(Matrix!$C$5:$EV$304,0,$B74)&gt;0),--(INDEX(Matrix!$C$5:$EV$304,0,AG$3)&gt;0)))</f>
        <v>0</v>
      </c>
      <c r="AH74" s="12" t="n">
        <f aca="false">IF(OR($A74="",AH$4=""),"",SUMPRODUCT(--(INDEX(Matrix!$C$5:$EV$304,0,$B74)&gt;0),--(INDEX(Matrix!$C$5:$EV$304,0,AH$3)&gt;0)))</f>
        <v>0</v>
      </c>
      <c r="AI74" s="12" t="n">
        <f aca="false">IF(OR($A74="",AI$4=""),"",SUMPRODUCT(--(INDEX(Matrix!$C$5:$EV$304,0,$B74)&gt;0),--(INDEX(Matrix!$C$5:$EV$304,0,AI$3)&gt;0)))</f>
        <v>0</v>
      </c>
      <c r="AJ74" s="12" t="n">
        <f aca="false">IF(OR($A74="",AJ$4=""),"",SUMPRODUCT(--(INDEX(Matrix!$C$5:$EV$304,0,$B74)&gt;0),--(INDEX(Matrix!$C$5:$EV$304,0,AJ$3)&gt;0)))</f>
        <v>0</v>
      </c>
      <c r="AK74" s="12" t="n">
        <f aca="false">IF(OR($A74="",AK$4=""),"",SUMPRODUCT(--(INDEX(Matrix!$C$5:$EV$304,0,$B74)&gt;0),--(INDEX(Matrix!$C$5:$EV$304,0,AK$3)&gt;0)))</f>
        <v>0</v>
      </c>
      <c r="AL74" s="12" t="n">
        <f aca="false">IF(OR($A74="",AL$4=""),"",SUMPRODUCT(--(INDEX(Matrix!$C$5:$EV$304,0,$B74)&gt;0),--(INDEX(Matrix!$C$5:$EV$304,0,AL$3)&gt;0)))</f>
        <v>0</v>
      </c>
      <c r="AM74" s="12" t="n">
        <f aca="false">IF(OR($A74="",AM$4=""),"",SUMPRODUCT(--(INDEX(Matrix!$C$5:$EV$304,0,$B74)&gt;0),--(INDEX(Matrix!$C$5:$EV$304,0,AM$3)&gt;0)))</f>
        <v>0</v>
      </c>
      <c r="AN74" s="12" t="n">
        <f aca="false">IF(OR($A74="",AN$4=""),"",SUMPRODUCT(--(INDEX(Matrix!$C$5:$EV$304,0,$B74)&gt;0),--(INDEX(Matrix!$C$5:$EV$304,0,AN$3)&gt;0)))</f>
        <v>0</v>
      </c>
      <c r="AO74" s="12" t="n">
        <f aca="false">IF(OR($A74="",AO$4=""),"",SUMPRODUCT(--(INDEX(Matrix!$C$5:$EV$304,0,$B74)&gt;0),--(INDEX(Matrix!$C$5:$EV$304,0,AO$3)&gt;0)))</f>
        <v>2</v>
      </c>
      <c r="AP74" s="12" t="n">
        <f aca="false">IF(OR($A74="",AP$4=""),"",SUMPRODUCT(--(INDEX(Matrix!$C$5:$EV$304,0,$B74)&gt;0),--(INDEX(Matrix!$C$5:$EV$304,0,AP$3)&gt;0)))</f>
        <v>2</v>
      </c>
      <c r="AQ74" s="12" t="n">
        <f aca="false">IF(OR($A74="",AQ$4=""),"",SUMPRODUCT(--(INDEX(Matrix!$C$5:$EV$304,0,$B74)&gt;0),--(INDEX(Matrix!$C$5:$EV$304,0,AQ$3)&gt;0)))</f>
        <v>2</v>
      </c>
      <c r="AR74" s="12" t="n">
        <f aca="false">IF(OR($A74="",AR$4=""),"",SUMPRODUCT(--(INDEX(Matrix!$C$5:$EV$304,0,$B74)&gt;0),--(INDEX(Matrix!$C$5:$EV$304,0,AR$3)&gt;0)))</f>
        <v>2</v>
      </c>
      <c r="AS74" s="12" t="n">
        <f aca="false">IF(OR($A74="",AS$4=""),"",SUMPRODUCT(--(INDEX(Matrix!$C$5:$EV$304,0,$B74)&gt;0),--(INDEX(Matrix!$C$5:$EV$304,0,AS$3)&gt;0)))</f>
        <v>2</v>
      </c>
      <c r="AT74" s="12" t="n">
        <f aca="false">IF(OR($A74="",AT$4=""),"",SUMPRODUCT(--(INDEX(Matrix!$C$5:$EV$304,0,$B74)&gt;0),--(INDEX(Matrix!$C$5:$EV$304,0,AT$3)&gt;0)))</f>
        <v>2</v>
      </c>
      <c r="AU74" s="12" t="n">
        <f aca="false">IF(OR($A74="",AU$4=""),"",SUMPRODUCT(--(INDEX(Matrix!$C$5:$EV$304,0,$B74)&gt;0),--(INDEX(Matrix!$C$5:$EV$304,0,AU$3)&gt;0)))</f>
        <v>0</v>
      </c>
      <c r="AV74" s="12" t="n">
        <f aca="false">IF(OR($A74="",AV$4=""),"",SUMPRODUCT(--(INDEX(Matrix!$C$5:$EV$304,0,$B74)&gt;0),--(INDEX(Matrix!$C$5:$EV$304,0,AV$3)&gt;0)))</f>
        <v>0</v>
      </c>
      <c r="AW74" s="12" t="n">
        <f aca="false">IF(OR($A74="",AW$4=""),"",SUMPRODUCT(--(INDEX(Matrix!$C$5:$EV$304,0,$B74)&gt;0),--(INDEX(Matrix!$C$5:$EV$304,0,AW$3)&gt;0)))</f>
        <v>0</v>
      </c>
      <c r="AX74" s="12" t="n">
        <f aca="false">IF(OR($A74="",AX$4=""),"",SUMPRODUCT(--(INDEX(Matrix!$C$5:$EV$304,0,$B74)&gt;0),--(INDEX(Matrix!$C$5:$EV$304,0,AX$3)&gt;0)))</f>
        <v>0</v>
      </c>
      <c r="AY74" s="12" t="n">
        <f aca="false">IF(OR($A74="",AY$4=""),"",SUMPRODUCT(--(INDEX(Matrix!$C$5:$EV$304,0,$B74)&gt;0),--(INDEX(Matrix!$C$5:$EV$304,0,AY$3)&gt;0)))</f>
        <v>0</v>
      </c>
      <c r="AZ74" s="12" t="n">
        <f aca="false">IF(OR($A74="",AZ$4=""),"",SUMPRODUCT(--(INDEX(Matrix!$C$5:$EV$304,0,$B74)&gt;0),--(INDEX(Matrix!$C$5:$EV$304,0,AZ$3)&gt;0)))</f>
        <v>0</v>
      </c>
      <c r="BA74" s="12" t="n">
        <f aca="false">IF(OR($A74="",BA$4=""),"",SUMPRODUCT(--(INDEX(Matrix!$C$5:$EV$304,0,$B74)&gt;0),--(INDEX(Matrix!$C$5:$EV$304,0,BA$3)&gt;0)))</f>
        <v>0</v>
      </c>
      <c r="BB74" s="12" t="n">
        <f aca="false">IF(OR($A74="",BB$4=""),"",SUMPRODUCT(--(INDEX(Matrix!$C$5:$EV$304,0,$B74)&gt;0),--(INDEX(Matrix!$C$5:$EV$304,0,BB$3)&gt;0)))</f>
        <v>0</v>
      </c>
      <c r="BC74" s="12" t="n">
        <f aca="false">IF(OR($A74="",BC$4=""),"",SUMPRODUCT(--(INDEX(Matrix!$C$5:$EV$304,0,$B74)&gt;0),--(INDEX(Matrix!$C$5:$EV$304,0,BC$3)&gt;0)))</f>
        <v>0</v>
      </c>
      <c r="BD74" s="12" t="n">
        <f aca="false">IF(OR($A74="",BD$4=""),"",SUMPRODUCT(--(INDEX(Matrix!$C$5:$EV$304,0,$B74)&gt;0),--(INDEX(Matrix!$C$5:$EV$304,0,BD$3)&gt;0)))</f>
        <v>0</v>
      </c>
      <c r="BE74" s="12" t="n">
        <f aca="false">IF(OR($A74="",BE$4=""),"",SUMPRODUCT(--(INDEX(Matrix!$C$5:$EV$304,0,$B74)&gt;0),--(INDEX(Matrix!$C$5:$EV$304,0,BE$3)&gt;0)))</f>
        <v>0</v>
      </c>
      <c r="BF74" s="12" t="n">
        <f aca="false">IF(OR($A74="",BF$4=""),"",SUMPRODUCT(--(INDEX(Matrix!$C$5:$EV$304,0,$B74)&gt;0),--(INDEX(Matrix!$C$5:$EV$304,0,BF$3)&gt;0)))</f>
        <v>0</v>
      </c>
      <c r="BG74" s="12" t="n">
        <f aca="false">IF(OR($A74="",BG$4=""),"",SUMPRODUCT(--(INDEX(Matrix!$C$5:$EV$304,0,$B74)&gt;0),--(INDEX(Matrix!$C$5:$EV$304,0,BG$3)&gt;0)))</f>
        <v>0</v>
      </c>
      <c r="BH74" s="12" t="n">
        <f aca="false">IF(OR($A74="",BH$4=""),"",SUMPRODUCT(--(INDEX(Matrix!$C$5:$EV$304,0,$B74)&gt;0),--(INDEX(Matrix!$C$5:$EV$304,0,BH$3)&gt;0)))</f>
        <v>0</v>
      </c>
      <c r="BI74" s="12" t="n">
        <f aca="false">IF(OR($A74="",BI$4=""),"",SUMPRODUCT(--(INDEX(Matrix!$C$5:$EV$304,0,$B74)&gt;0),--(INDEX(Matrix!$C$5:$EV$304,0,BI$3)&gt;0)))</f>
        <v>0</v>
      </c>
      <c r="BJ74" s="12" t="n">
        <f aca="false">IF(OR($A74="",BJ$4=""),"",SUMPRODUCT(--(INDEX(Matrix!$C$5:$EV$304,0,$B74)&gt;0),--(INDEX(Matrix!$C$5:$EV$304,0,BJ$3)&gt;0)))</f>
        <v>0</v>
      </c>
      <c r="BK74" s="12" t="n">
        <f aca="false">IF(OR($A74="",BK$4=""),"",SUMPRODUCT(--(INDEX(Matrix!$C$5:$EV$304,0,$B74)&gt;0),--(INDEX(Matrix!$C$5:$EV$304,0,BK$3)&gt;0)))</f>
        <v>0</v>
      </c>
      <c r="BL74" s="12" t="n">
        <f aca="false">IF(OR($A74="",BL$4=""),"",SUMPRODUCT(--(INDEX(Matrix!$C$5:$EV$304,0,$B74)&gt;0),--(INDEX(Matrix!$C$5:$EV$304,0,BL$3)&gt;0)))</f>
        <v>0</v>
      </c>
      <c r="BM74" s="12" t="n">
        <f aca="false">IF(OR($A74="",BM$4=""),"",SUMPRODUCT(--(INDEX(Matrix!$C$5:$EV$304,0,$B74)&gt;0),--(INDEX(Matrix!$C$5:$EV$304,0,BM$3)&gt;0)))</f>
        <v>0</v>
      </c>
      <c r="BN74" s="12" t="n">
        <f aca="false">IF(OR($A74="",BN$4=""),"",SUMPRODUCT(--(INDEX(Matrix!$C$5:$EV$304,0,$B74)&gt;0),--(INDEX(Matrix!$C$5:$EV$304,0,BN$3)&gt;0)))</f>
        <v>0</v>
      </c>
      <c r="BO74" s="12" t="n">
        <f aca="false">IF(OR($A74="",BO$4=""),"",SUMPRODUCT(--(INDEX(Matrix!$C$5:$EV$304,0,$B74)&gt;0),--(INDEX(Matrix!$C$5:$EV$304,0,BO$3)&gt;0)))</f>
        <v>0</v>
      </c>
      <c r="BP74" s="12" t="n">
        <f aca="false">IF(OR($A74="",BP$4=""),"",SUMPRODUCT(--(INDEX(Matrix!$C$5:$EV$304,0,$B74)&gt;0),--(INDEX(Matrix!$C$5:$EV$304,0,BP$3)&gt;0)))</f>
        <v>9</v>
      </c>
      <c r="BQ74" s="12" t="n">
        <f aca="false">IF(OR($A74="",BQ$4=""),"",SUMPRODUCT(--(INDEX(Matrix!$C$5:$EV$304,0,$B74)&gt;0),--(INDEX(Matrix!$C$5:$EV$304,0,BQ$3)&gt;0)))</f>
        <v>9</v>
      </c>
      <c r="BR74" s="12" t="n">
        <f aca="false">IF(OR($A74="",BR$4=""),"",SUMPRODUCT(--(INDEX(Matrix!$C$5:$EV$304,0,$B74)&gt;0),--(INDEX(Matrix!$C$5:$EV$304,0,BR$3)&gt;0)))</f>
        <v>10</v>
      </c>
      <c r="BS74" s="12" t="n">
        <f aca="false">IF(OR($A74="",BS$4=""),"",SUMPRODUCT(--(INDEX(Matrix!$C$5:$EV$304,0,$B74)&gt;0),--(INDEX(Matrix!$C$5:$EV$304,0,BS$3)&gt;0)))</f>
        <v>10</v>
      </c>
      <c r="BT74" s="12" t="n">
        <f aca="false">IF(OR($A74="",BT$4=""),"",SUMPRODUCT(--(INDEX(Matrix!$C$5:$EV$304,0,$B74)&gt;0),--(INDEX(Matrix!$C$5:$EV$304,0,BT$3)&gt;0)))</f>
        <v>16</v>
      </c>
      <c r="BU74" s="12" t="n">
        <f aca="false">IF(OR($A74="",BU$4=""),"",SUMPRODUCT(--(INDEX(Matrix!$C$5:$EV$304,0,$B74)&gt;0),--(INDEX(Matrix!$C$5:$EV$304,0,BU$3)&gt;0)))</f>
        <v>4</v>
      </c>
      <c r="BV74" s="12" t="n">
        <f aca="false">IF(OR($A74="",BV$4=""),"",SUMPRODUCT(--(INDEX(Matrix!$C$5:$EV$304,0,$B74)&gt;0),--(INDEX(Matrix!$C$5:$EV$304,0,BV$3)&gt;0)))</f>
        <v>1</v>
      </c>
      <c r="BW74" s="12" t="n">
        <f aca="false">IF(OR($A74="",BW$4=""),"",SUMPRODUCT(--(INDEX(Matrix!$C$5:$EV$304,0,$B74)&gt;0),--(INDEX(Matrix!$C$5:$EV$304,0,BW$3)&gt;0)))</f>
        <v>1</v>
      </c>
      <c r="BX74" s="12" t="n">
        <f aca="false">IF(OR($A74="",BX$4=""),"",SUMPRODUCT(--(INDEX(Matrix!$C$5:$EV$304,0,$B74)&gt;0),--(INDEX(Matrix!$C$5:$EV$304,0,BX$3)&gt;0)))</f>
        <v>0</v>
      </c>
      <c r="BY74" s="12" t="n">
        <f aca="false">IF(OR($A74="",BY$4=""),"",SUMPRODUCT(--(INDEX(Matrix!$C$5:$EV$304,0,$B74)&gt;0),--(INDEX(Matrix!$C$5:$EV$304,0,BY$3)&gt;0)))</f>
        <v>1</v>
      </c>
      <c r="BZ74" s="12" t="n">
        <f aca="false">IF(OR($A74="",BZ$4=""),"",SUMPRODUCT(--(INDEX(Matrix!$C$5:$EV$304,0,$B74)&gt;0),--(INDEX(Matrix!$C$5:$EV$304,0,BZ$3)&gt;0)))</f>
        <v>1</v>
      </c>
      <c r="CA74" s="12" t="n">
        <f aca="false">IF(OR($A74="",CA$4=""),"",SUMPRODUCT(--(INDEX(Matrix!$C$5:$EV$304,0,$B74)&gt;0),--(INDEX(Matrix!$C$5:$EV$304,0,CA$3)&gt;0)))</f>
        <v>3</v>
      </c>
      <c r="CB74" s="12" t="n">
        <f aca="false">IF(OR($A74="",CB$4=""),"",SUMPRODUCT(--(INDEX(Matrix!$C$5:$EV$304,0,$B74)&gt;0),--(INDEX(Matrix!$C$5:$EV$304,0,CB$3)&gt;0)))</f>
        <v>0</v>
      </c>
      <c r="CC74" s="12" t="n">
        <f aca="false">IF(OR($A74="",CC$4=""),"",SUMPRODUCT(--(INDEX(Matrix!$C$5:$EV$304,0,$B74)&gt;0),--(INDEX(Matrix!$C$5:$EV$304,0,CC$3)&gt;0)))</f>
        <v>0</v>
      </c>
      <c r="CD74" s="12" t="n">
        <f aca="false">IF(OR($A74="",CD$4=""),"",SUMPRODUCT(--(INDEX(Matrix!$C$5:$EV$304,0,$B74)&gt;0),--(INDEX(Matrix!$C$5:$EV$304,0,CD$3)&gt;0)))</f>
        <v>0</v>
      </c>
      <c r="CE74" s="12" t="n">
        <f aca="false">IF(OR($A74="",CE$4=""),"",SUMPRODUCT(--(INDEX(Matrix!$C$5:$EV$304,0,$B74)&gt;0),--(INDEX(Matrix!$C$5:$EV$304,0,CE$3)&gt;0)))</f>
        <v>1</v>
      </c>
      <c r="CF74" s="12" t="n">
        <f aca="false">IF(OR($A74="",CF$4=""),"",SUMPRODUCT(--(INDEX(Matrix!$C$5:$EV$304,0,$B74)&gt;0),--(INDEX(Matrix!$C$5:$EV$304,0,CF$3)&gt;0)))</f>
        <v>0</v>
      </c>
      <c r="CG74" s="12" t="n">
        <f aca="false">IF(OR($A74="",CG$4=""),"",SUMPRODUCT(--(INDEX(Matrix!$C$5:$EV$304,0,$B74)&gt;0),--(INDEX(Matrix!$C$5:$EV$304,0,CG$3)&gt;0)))</f>
        <v>0</v>
      </c>
      <c r="CH74" s="12" t="n">
        <f aca="false">IF(OR($A74="",CH$4=""),"",SUMPRODUCT(--(INDEX(Matrix!$C$5:$EV$304,0,$B74)&gt;0),--(INDEX(Matrix!$C$5:$EV$304,0,CH$3)&gt;0)))</f>
        <v>1</v>
      </c>
      <c r="CI74" s="12" t="n">
        <f aca="false">IF(OR($A74="",CI$4=""),"",SUMPRODUCT(--(INDEX(Matrix!$C$5:$EV$304,0,$B74)&gt;0),--(INDEX(Matrix!$C$5:$EV$304,0,CI$3)&gt;0)))</f>
        <v>0</v>
      </c>
      <c r="CJ74" s="12" t="n">
        <f aca="false">IF(OR($A74="",CJ$4=""),"",SUMPRODUCT(--(INDEX(Matrix!$C$5:$EV$304,0,$B74)&gt;0),--(INDEX(Matrix!$C$5:$EV$304,0,CJ$3)&gt;0)))</f>
        <v>0</v>
      </c>
      <c r="CK74" s="12" t="n">
        <f aca="false">IF(OR($A74="",CK$4=""),"",SUMPRODUCT(--(INDEX(Matrix!$C$5:$EV$304,0,$B74)&gt;0),--(INDEX(Matrix!$C$5:$EV$304,0,CK$3)&gt;0)))</f>
        <v>0</v>
      </c>
      <c r="CL74" s="12" t="n">
        <f aca="false">IF(OR($A74="",CL$4=""),"",SUMPRODUCT(--(INDEX(Matrix!$C$5:$EV$304,0,$B74)&gt;0),--(INDEX(Matrix!$C$5:$EV$304,0,CL$3)&gt;0)))</f>
        <v>0</v>
      </c>
      <c r="CM74" s="12" t="n">
        <f aca="false">IF(OR($A74="",CM$4=""),"",SUMPRODUCT(--(INDEX(Matrix!$C$5:$EV$304,0,$B74)&gt;0),--(INDEX(Matrix!$C$5:$EV$304,0,CM$3)&gt;0)))</f>
        <v>1</v>
      </c>
      <c r="CN74" s="12" t="n">
        <f aca="false">IF(OR($A74="",CN$4=""),"",SUMPRODUCT(--(INDEX(Matrix!$C$5:$EV$304,0,$B74)&gt;0),--(INDEX(Matrix!$C$5:$EV$304,0,CN$3)&gt;0)))</f>
        <v>0</v>
      </c>
      <c r="CO74" s="12" t="n">
        <f aca="false">IF(OR($A74="",CO$4=""),"",SUMPRODUCT(--(INDEX(Matrix!$C$5:$EV$304,0,$B74)&gt;0),--(INDEX(Matrix!$C$5:$EV$304,0,CO$3)&gt;0)))</f>
        <v>0</v>
      </c>
      <c r="CP74" s="12" t="n">
        <f aca="false">IF(OR($A74="",CP$4=""),"",SUMPRODUCT(--(INDEX(Matrix!$C$5:$EV$304,0,$B74)&gt;0),--(INDEX(Matrix!$C$5:$EV$304,0,CP$3)&gt;0)))</f>
        <v>0</v>
      </c>
      <c r="CQ74" s="12" t="n">
        <f aca="false">IF(OR($A74="",CQ$4=""),"",SUMPRODUCT(--(INDEX(Matrix!$C$5:$EV$304,0,$B74)&gt;0),--(INDEX(Matrix!$C$5:$EV$304,0,CQ$3)&gt;0)))</f>
        <v>0</v>
      </c>
      <c r="CR74" s="12" t="n">
        <f aca="false">IF(OR($A74="",CR$4=""),"",SUMPRODUCT(--(INDEX(Matrix!$C$5:$EV$304,0,$B74)&gt;0),--(INDEX(Matrix!$C$5:$EV$304,0,CR$3)&gt;0)))</f>
        <v>0</v>
      </c>
      <c r="CS74" s="12" t="n">
        <f aca="false">IF(OR($A74="",CS$4=""),"",SUMPRODUCT(--(INDEX(Matrix!$C$5:$EV$304,0,$B74)&gt;0),--(INDEX(Matrix!$C$5:$EV$304,0,CS$3)&gt;0)))</f>
        <v>3</v>
      </c>
      <c r="CT74" s="12" t="n">
        <f aca="false">IF(OR($A74="",CT$4=""),"",SUMPRODUCT(--(INDEX(Matrix!$C$5:$EV$304,0,$B74)&gt;0),--(INDEX(Matrix!$C$5:$EV$304,0,CT$3)&gt;0)))</f>
        <v>3</v>
      </c>
      <c r="CU74" s="12" t="n">
        <f aca="false">IF(OR($A74="",CU$4=""),"",SUMPRODUCT(--(INDEX(Matrix!$C$5:$EV$304,0,$B74)&gt;0),--(INDEX(Matrix!$C$5:$EV$304,0,CU$3)&gt;0)))</f>
        <v>3</v>
      </c>
      <c r="CV74" s="12" t="n">
        <f aca="false">IF(OR($A74="",CV$4=""),"",SUMPRODUCT(--(INDEX(Matrix!$C$5:$EV$304,0,$B74)&gt;0),--(INDEX(Matrix!$C$5:$EV$304,0,CV$3)&gt;0)))</f>
        <v>3</v>
      </c>
      <c r="CW74" s="12" t="n">
        <f aca="false">IF(OR($A74="",CW$4=""),"",SUMPRODUCT(--(INDEX(Matrix!$C$5:$EV$304,0,$B74)&gt;0),--(INDEX(Matrix!$C$5:$EV$304,0,CW$3)&gt;0)))</f>
        <v>3</v>
      </c>
      <c r="CX74" s="12" t="n">
        <f aca="false">IF(OR($A74="",CX$4=""),"",SUMPRODUCT(--(INDEX(Matrix!$C$5:$EV$304,0,$B74)&gt;0),--(INDEX(Matrix!$C$5:$EV$304,0,CX$3)&gt;0)))</f>
        <v>2</v>
      </c>
      <c r="CY74" s="12" t="n">
        <f aca="false">IF(OR($A74="",CY$4=""),"",SUMPRODUCT(--(INDEX(Matrix!$C$5:$EV$304,0,$B74)&gt;0),--(INDEX(Matrix!$C$5:$EV$304,0,CY$3)&gt;0)))</f>
        <v>2</v>
      </c>
      <c r="CZ74" s="12" t="n">
        <f aca="false">IF(OR($A74="",CZ$4=""),"",SUMPRODUCT(--(INDEX(Matrix!$C$5:$EV$304,0,$B74)&gt;0),--(INDEX(Matrix!$C$5:$EV$304,0,CZ$3)&gt;0)))</f>
        <v>0</v>
      </c>
      <c r="DA74" s="12" t="n">
        <f aca="false">IF(OR($A74="",DA$4=""),"",SUMPRODUCT(--(INDEX(Matrix!$C$5:$EV$304,0,$B74)&gt;0),--(INDEX(Matrix!$C$5:$EV$304,0,DA$3)&gt;0)))</f>
        <v>0</v>
      </c>
      <c r="DB74" s="12" t="n">
        <f aca="false">IF(OR($A74="",DB$4=""),"",SUMPRODUCT(--(INDEX(Matrix!$C$5:$EV$304,0,$B74)&gt;0),--(INDEX(Matrix!$C$5:$EV$304,0,DB$3)&gt;0)))</f>
        <v>0</v>
      </c>
      <c r="DC74" s="12" t="n">
        <f aca="false">IF(OR($A74="",DC$4=""),"",SUMPRODUCT(--(INDEX(Matrix!$C$5:$EV$304,0,$B74)&gt;0),--(INDEX(Matrix!$C$5:$EV$304,0,DC$3)&gt;0)))</f>
        <v>0</v>
      </c>
      <c r="DD74" s="12" t="n">
        <f aca="false">IF(OR($A74="",DD$4=""),"",SUMPRODUCT(--(INDEX(Matrix!$C$5:$EV$304,0,$B74)&gt;0),--(INDEX(Matrix!$C$5:$EV$304,0,DD$3)&gt;0)))</f>
        <v>3</v>
      </c>
      <c r="DE74" s="12" t="str">
        <f aca="false">IF(OR($A74="",DE$4=""),"",SUMPRODUCT(--(INDEX(Matrix!$C$5:$EV$304,0,$B74)&gt;0),--(INDEX(Matrix!$C$5:$EV$304,0,DE$3)&gt;0)))</f>
        <v/>
      </c>
      <c r="DF74" s="12" t="str">
        <f aca="false">IF(OR($A74="",DF$4=""),"",SUMPRODUCT(--(INDEX(Matrix!$C$5:$EV$304,0,$B74)&gt;0),--(INDEX(Matrix!$C$5:$EV$304,0,DF$3)&gt;0)))</f>
        <v/>
      </c>
      <c r="DG74" s="12" t="str">
        <f aca="false">IF(OR($A74="",DG$4=""),"",SUMPRODUCT(--(INDEX(Matrix!$C$5:$EV$304,0,$B74)&gt;0),--(INDEX(Matrix!$C$5:$EV$304,0,DG$3)&gt;0)))</f>
        <v/>
      </c>
      <c r="DH74" s="12" t="str">
        <f aca="false">IF(OR($A74="",DH$4=""),"",SUMPRODUCT(--(INDEX(Matrix!$C$5:$EV$304,0,$B74)&gt;0),--(INDEX(Matrix!$C$5:$EV$304,0,DH$3)&gt;0)))</f>
        <v/>
      </c>
      <c r="DI74" s="12" t="str">
        <f aca="false">IF(OR($A74="",DI$4=""),"",SUMPRODUCT(--(INDEX(Matrix!$C$5:$EV$304,0,$B74)&gt;0),--(INDEX(Matrix!$C$5:$EV$304,0,DI$3)&gt;0)))</f>
        <v/>
      </c>
      <c r="DJ74" s="12" t="str">
        <f aca="false">IF(OR($A74="",DJ$4=""),"",SUMPRODUCT(--(INDEX(Matrix!$C$5:$EV$304,0,$B74)&gt;0),--(INDEX(Matrix!$C$5:$EV$304,0,DJ$3)&gt;0)))</f>
        <v/>
      </c>
      <c r="DK74" s="12" t="str">
        <f aca="false">IF(OR($A74="",DK$4=""),"",SUMPRODUCT(--(INDEX(Matrix!$C$5:$EV$304,0,$B74)&gt;0),--(INDEX(Matrix!$C$5:$EV$304,0,DK$3)&gt;0)))</f>
        <v/>
      </c>
      <c r="DL74" s="12" t="str">
        <f aca="false">IF(OR($A74="",DL$4=""),"",SUMPRODUCT(--(INDEX(Matrix!$C$5:$EV$304,0,$B74)&gt;0),--(INDEX(Matrix!$C$5:$EV$304,0,DL$3)&gt;0)))</f>
        <v/>
      </c>
      <c r="DM74" s="12" t="str">
        <f aca="false">IF(OR($A74="",DM$4=""),"",SUMPRODUCT(--(INDEX(Matrix!$C$5:$EV$304,0,$B74)&gt;0),--(INDEX(Matrix!$C$5:$EV$304,0,DM$3)&gt;0)))</f>
        <v/>
      </c>
      <c r="DN74" s="12" t="str">
        <f aca="false">IF(OR($A74="",DN$4=""),"",SUMPRODUCT(--(INDEX(Matrix!$C$5:$EV$304,0,$B74)&gt;0),--(INDEX(Matrix!$C$5:$EV$304,0,DN$3)&gt;0)))</f>
        <v/>
      </c>
      <c r="DO74" s="12" t="str">
        <f aca="false">IF(OR($A74="",DO$4=""),"",SUMPRODUCT(--(INDEX(Matrix!$C$5:$EV$304,0,$B74)&gt;0),--(INDEX(Matrix!$C$5:$EV$304,0,DO$3)&gt;0)))</f>
        <v/>
      </c>
      <c r="DP74" s="12" t="str">
        <f aca="false">IF(OR($A74="",DP$4=""),"",SUMPRODUCT(--(INDEX(Matrix!$C$5:$EV$304,0,$B74)&gt;0),--(INDEX(Matrix!$C$5:$EV$304,0,DP$3)&gt;0)))</f>
        <v/>
      </c>
      <c r="DQ74" s="12" t="str">
        <f aca="false">IF(OR($A74="",DQ$4=""),"",SUMPRODUCT(--(INDEX(Matrix!$C$5:$EV$304,0,$B74)&gt;0),--(INDEX(Matrix!$C$5:$EV$304,0,DQ$3)&gt;0)))</f>
        <v/>
      </c>
      <c r="DR74" s="12" t="str">
        <f aca="false">IF(OR($A74="",DR$4=""),"",SUMPRODUCT(--(INDEX(Matrix!$C$5:$EV$304,0,$B74)&gt;0),--(INDEX(Matrix!$C$5:$EV$304,0,DR$3)&gt;0)))</f>
        <v/>
      </c>
      <c r="DS74" s="12" t="str">
        <f aca="false">IF(OR($A74="",DS$4=""),"",SUMPRODUCT(--(INDEX(Matrix!$C$5:$EV$304,0,$B74)&gt;0),--(INDEX(Matrix!$C$5:$EV$304,0,DS$3)&gt;0)))</f>
        <v/>
      </c>
      <c r="DT74" s="12" t="str">
        <f aca="false">IF(OR($A74="",DT$4=""),"",SUMPRODUCT(--(INDEX(Matrix!$C$5:$EV$304,0,$B74)&gt;0),--(INDEX(Matrix!$C$5:$EV$304,0,DT$3)&gt;0)))</f>
        <v/>
      </c>
      <c r="DU74" s="12" t="str">
        <f aca="false">IF(OR($A74="",DU$4=""),"",SUMPRODUCT(--(INDEX(Matrix!$C$5:$EV$304,0,$B74)&gt;0),--(INDEX(Matrix!$C$5:$EV$304,0,DU$3)&gt;0)))</f>
        <v/>
      </c>
      <c r="DV74" s="12" t="str">
        <f aca="false">IF(OR($A74="",DV$4=""),"",SUMPRODUCT(--(INDEX(Matrix!$C$5:$EV$304,0,$B74)&gt;0),--(INDEX(Matrix!$C$5:$EV$304,0,DV$3)&gt;0)))</f>
        <v/>
      </c>
      <c r="DW74" s="12" t="str">
        <f aca="false">IF(OR($A74="",DW$4=""),"",SUMPRODUCT(--(INDEX(Matrix!$C$5:$EV$304,0,$B74)&gt;0),--(INDEX(Matrix!$C$5:$EV$304,0,DW$3)&gt;0)))</f>
        <v/>
      </c>
      <c r="DX74" s="12" t="str">
        <f aca="false">IF(OR($A74="",DX$4=""),"",SUMPRODUCT(--(INDEX(Matrix!$C$5:$EV$304,0,$B74)&gt;0),--(INDEX(Matrix!$C$5:$EV$304,0,DX$3)&gt;0)))</f>
        <v/>
      </c>
      <c r="DY74" s="12" t="str">
        <f aca="false">IF(OR($A74="",DY$4=""),"",SUMPRODUCT(--(INDEX(Matrix!$C$5:$EV$304,0,$B74)&gt;0),--(INDEX(Matrix!$C$5:$EV$304,0,DY$3)&gt;0)))</f>
        <v/>
      </c>
      <c r="DZ74" s="12" t="str">
        <f aca="false">IF(OR($A74="",DZ$4=""),"",SUMPRODUCT(--(INDEX(Matrix!$C$5:$EV$304,0,$B74)&gt;0),--(INDEX(Matrix!$C$5:$EV$304,0,DZ$3)&gt;0)))</f>
        <v/>
      </c>
      <c r="EA74" s="12" t="str">
        <f aca="false">IF(OR($A74="",EA$4=""),"",SUMPRODUCT(--(INDEX(Matrix!$C$5:$EV$304,0,$B74)&gt;0),--(INDEX(Matrix!$C$5:$EV$304,0,EA$3)&gt;0)))</f>
        <v/>
      </c>
      <c r="EB74" s="12" t="str">
        <f aca="false">IF(OR($A74="",EB$4=""),"",SUMPRODUCT(--(INDEX(Matrix!$C$5:$EV$304,0,$B74)&gt;0),--(INDEX(Matrix!$C$5:$EV$304,0,EB$3)&gt;0)))</f>
        <v/>
      </c>
      <c r="EC74" s="12" t="str">
        <f aca="false">IF(OR($A74="",EC$4=""),"",SUMPRODUCT(--(INDEX(Matrix!$C$5:$EV$304,0,$B74)&gt;0),--(INDEX(Matrix!$C$5:$EV$304,0,EC$3)&gt;0)))</f>
        <v/>
      </c>
      <c r="ED74" s="12" t="str">
        <f aca="false">IF(OR($A74="",ED$4=""),"",SUMPRODUCT(--(INDEX(Matrix!$C$5:$EV$304,0,$B74)&gt;0),--(INDEX(Matrix!$C$5:$EV$304,0,ED$3)&gt;0)))</f>
        <v/>
      </c>
      <c r="EE74" s="12" t="str">
        <f aca="false">IF(OR($A74="",EE$4=""),"",SUMPRODUCT(--(INDEX(Matrix!$C$5:$EV$304,0,$B74)&gt;0),--(INDEX(Matrix!$C$5:$EV$304,0,EE$3)&gt;0)))</f>
        <v/>
      </c>
      <c r="EF74" s="12" t="str">
        <f aca="false">IF(OR($A74="",EF$4=""),"",SUMPRODUCT(--(INDEX(Matrix!$C$5:$EV$304,0,$B74)&gt;0),--(INDEX(Matrix!$C$5:$EV$304,0,EF$3)&gt;0)))</f>
        <v/>
      </c>
      <c r="EG74" s="12" t="str">
        <f aca="false">IF(OR($A74="",EG$4=""),"",SUMPRODUCT(--(INDEX(Matrix!$C$5:$EV$304,0,$B74)&gt;0),--(INDEX(Matrix!$C$5:$EV$304,0,EG$3)&gt;0)))</f>
        <v/>
      </c>
      <c r="EH74" s="12" t="str">
        <f aca="false">IF(OR($A74="",EH$4=""),"",SUMPRODUCT(--(INDEX(Matrix!$C$5:$EV$304,0,$B74)&gt;0),--(INDEX(Matrix!$C$5:$EV$304,0,EH$3)&gt;0)))</f>
        <v/>
      </c>
      <c r="EI74" s="12" t="str">
        <f aca="false">IF(OR($A74="",EI$4=""),"",SUMPRODUCT(--(INDEX(Matrix!$C$5:$EV$304,0,$B74)&gt;0),--(INDEX(Matrix!$C$5:$EV$304,0,EI$3)&gt;0)))</f>
        <v/>
      </c>
      <c r="EJ74" s="12" t="str">
        <f aca="false">IF(OR($A74="",EJ$4=""),"",SUMPRODUCT(--(INDEX(Matrix!$C$5:$EV$304,0,$B74)&gt;0),--(INDEX(Matrix!$C$5:$EV$304,0,EJ$3)&gt;0)))</f>
        <v/>
      </c>
      <c r="EK74" s="12" t="str">
        <f aca="false">IF(OR($A74="",EK$4=""),"",SUMPRODUCT(--(INDEX(Matrix!$C$5:$EV$304,0,$B74)&gt;0),--(INDEX(Matrix!$C$5:$EV$304,0,EK$3)&gt;0)))</f>
        <v/>
      </c>
      <c r="EL74" s="12" t="str">
        <f aca="false">IF(OR($A74="",EL$4=""),"",SUMPRODUCT(--(INDEX(Matrix!$C$5:$EV$304,0,$B74)&gt;0),--(INDEX(Matrix!$C$5:$EV$304,0,EL$3)&gt;0)))</f>
        <v/>
      </c>
      <c r="EM74" s="12" t="str">
        <f aca="false">IF(OR($A74="",EM$4=""),"",SUMPRODUCT(--(INDEX(Matrix!$C$5:$EV$304,0,$B74)&gt;0),--(INDEX(Matrix!$C$5:$EV$304,0,EM$3)&gt;0)))</f>
        <v/>
      </c>
      <c r="EN74" s="12" t="str">
        <f aca="false">IF(OR($A74="",EN$4=""),"",SUMPRODUCT(--(INDEX(Matrix!$C$5:$EV$304,0,$B74)&gt;0),--(INDEX(Matrix!$C$5:$EV$304,0,EN$3)&gt;0)))</f>
        <v/>
      </c>
      <c r="EO74" s="12" t="str">
        <f aca="false">IF(OR($A74="",EO$4=""),"",SUMPRODUCT(--(INDEX(Matrix!$C$5:$EV$304,0,$B74)&gt;0),--(INDEX(Matrix!$C$5:$EV$304,0,EO$3)&gt;0)))</f>
        <v/>
      </c>
      <c r="EP74" s="12" t="str">
        <f aca="false">IF(OR($A74="",EP$4=""),"",SUMPRODUCT(--(INDEX(Matrix!$C$5:$EV$304,0,$B74)&gt;0),--(INDEX(Matrix!$C$5:$EV$304,0,EP$3)&gt;0)))</f>
        <v/>
      </c>
      <c r="EQ74" s="12" t="str">
        <f aca="false">IF(OR($A74="",EQ$4=""),"",SUMPRODUCT(--(INDEX(Matrix!$C$5:$EV$304,0,$B74)&gt;0),--(INDEX(Matrix!$C$5:$EV$304,0,EQ$3)&gt;0)))</f>
        <v/>
      </c>
      <c r="ER74" s="12" t="str">
        <f aca="false">IF(OR($A74="",ER$4=""),"",SUMPRODUCT(--(INDEX(Matrix!$C$5:$EV$304,0,$B74)&gt;0),--(INDEX(Matrix!$C$5:$EV$304,0,ER$3)&gt;0)))</f>
        <v/>
      </c>
      <c r="ES74" s="12" t="str">
        <f aca="false">IF(OR($A74="",ES$4=""),"",SUMPRODUCT(--(INDEX(Matrix!$C$5:$EV$304,0,$B74)&gt;0),--(INDEX(Matrix!$C$5:$EV$304,0,ES$3)&gt;0)))</f>
        <v/>
      </c>
      <c r="ET74" s="12" t="str">
        <f aca="false">IF(OR($A74="",ET$4=""),"",SUMPRODUCT(--(INDEX(Matrix!$C$5:$EV$304,0,$B74)&gt;0),--(INDEX(Matrix!$C$5:$EV$304,0,ET$3)&gt;0)))</f>
        <v/>
      </c>
      <c r="EU74" s="12" t="str">
        <f aca="false">IF(OR($A74="",EU$4=""),"",SUMPRODUCT(--(INDEX(Matrix!$C$5:$EV$304,0,$B74)&gt;0),--(INDEX(Matrix!$C$5:$EV$304,0,EU$3)&gt;0)))</f>
        <v/>
      </c>
      <c r="EV74" s="12" t="str">
        <f aca="false">IF(OR($A74="",EV$4=""),"",SUMPRODUCT(--(INDEX(Matrix!$C$5:$EV$304,0,$B74)&gt;0),--(INDEX(Matrix!$C$5:$EV$304,0,EV$3)&gt;0)))</f>
        <v/>
      </c>
    </row>
    <row r="75" customFormat="false" ht="15" hidden="false" customHeight="false" outlineLevel="0" collapsed="false">
      <c r="A75" s="6" t="str">
        <f aca="false">IF(INDEX(Products!$A$2:$A$151,$B75)="","",INDEX(Products!$A$2:$A$151,$B75))</f>
        <v>B-Complex</v>
      </c>
      <c r="B75" s="23" t="n">
        <v>71</v>
      </c>
      <c r="C75" s="12" t="n">
        <f aca="false">IF(OR($A75="",C$4=""),"",SUMPRODUCT(--(INDEX(Matrix!$C$5:$EV$304,0,$B75)&gt;0),--(INDEX(Matrix!$C$5:$EV$304,0,C$3)&gt;0)))</f>
        <v>4</v>
      </c>
      <c r="D75" s="12" t="n">
        <f aca="false">IF(OR($A75="",D$4=""),"",SUMPRODUCT(--(INDEX(Matrix!$C$5:$EV$304,0,$B75)&gt;0),--(INDEX(Matrix!$C$5:$EV$304,0,D$3)&gt;0)))</f>
        <v>4</v>
      </c>
      <c r="E75" s="12" t="n">
        <f aca="false">IF(OR($A75="",E$4=""),"",SUMPRODUCT(--(INDEX(Matrix!$C$5:$EV$304,0,$B75)&gt;0),--(INDEX(Matrix!$C$5:$EV$304,0,E$3)&gt;0)))</f>
        <v>4</v>
      </c>
      <c r="F75" s="12" t="n">
        <f aca="false">IF(OR($A75="",F$4=""),"",SUMPRODUCT(--(INDEX(Matrix!$C$5:$EV$304,0,$B75)&gt;0),--(INDEX(Matrix!$C$5:$EV$304,0,F$3)&gt;0)))</f>
        <v>3</v>
      </c>
      <c r="G75" s="12" t="n">
        <f aca="false">IF(OR($A75="",G$4=""),"",SUMPRODUCT(--(INDEX(Matrix!$C$5:$EV$304,0,$B75)&gt;0),--(INDEX(Matrix!$C$5:$EV$304,0,G$3)&gt;0)))</f>
        <v>3</v>
      </c>
      <c r="H75" s="12" t="n">
        <f aca="false">IF(OR($A75="",H$4=""),"",SUMPRODUCT(--(INDEX(Matrix!$C$5:$EV$304,0,$B75)&gt;0),--(INDEX(Matrix!$C$5:$EV$304,0,H$3)&gt;0)))</f>
        <v>3</v>
      </c>
      <c r="I75" s="12" t="n">
        <f aca="false">IF(OR($A75="",I$4=""),"",SUMPRODUCT(--(INDEX(Matrix!$C$5:$EV$304,0,$B75)&gt;0),--(INDEX(Matrix!$C$5:$EV$304,0,I$3)&gt;0)))</f>
        <v>0</v>
      </c>
      <c r="J75" s="12" t="n">
        <f aca="false">IF(OR($A75="",J$4=""),"",SUMPRODUCT(--(INDEX(Matrix!$C$5:$EV$304,0,$B75)&gt;0),--(INDEX(Matrix!$C$5:$EV$304,0,J$3)&gt;0)))</f>
        <v>0</v>
      </c>
      <c r="K75" s="12" t="n">
        <f aca="false">IF(OR($A75="",K$4=""),"",SUMPRODUCT(--(INDEX(Matrix!$C$5:$EV$304,0,$B75)&gt;0),--(INDEX(Matrix!$C$5:$EV$304,0,K$3)&gt;0)))</f>
        <v>3</v>
      </c>
      <c r="L75" s="12" t="n">
        <f aca="false">IF(OR($A75="",L$4=""),"",SUMPRODUCT(--(INDEX(Matrix!$C$5:$EV$304,0,$B75)&gt;0),--(INDEX(Matrix!$C$5:$EV$304,0,L$3)&gt;0)))</f>
        <v>3</v>
      </c>
      <c r="M75" s="12" t="n">
        <f aca="false">IF(OR($A75="",M$4=""),"",SUMPRODUCT(--(INDEX(Matrix!$C$5:$EV$304,0,$B75)&gt;0),--(INDEX(Matrix!$C$5:$EV$304,0,M$3)&gt;0)))</f>
        <v>3</v>
      </c>
      <c r="N75" s="12" t="n">
        <f aca="false">IF(OR($A75="",N$4=""),"",SUMPRODUCT(--(INDEX(Matrix!$C$5:$EV$304,0,$B75)&gt;0),--(INDEX(Matrix!$C$5:$EV$304,0,N$3)&gt;0)))</f>
        <v>3</v>
      </c>
      <c r="O75" s="12" t="n">
        <f aca="false">IF(OR($A75="",O$4=""),"",SUMPRODUCT(--(INDEX(Matrix!$C$5:$EV$304,0,$B75)&gt;0),--(INDEX(Matrix!$C$5:$EV$304,0,O$3)&gt;0)))</f>
        <v>3</v>
      </c>
      <c r="P75" s="12" t="n">
        <f aca="false">IF(OR($A75="",P$4=""),"",SUMPRODUCT(--(INDEX(Matrix!$C$5:$EV$304,0,$B75)&gt;0),--(INDEX(Matrix!$C$5:$EV$304,0,P$3)&gt;0)))</f>
        <v>3</v>
      </c>
      <c r="Q75" s="12" t="n">
        <f aca="false">IF(OR($A75="",Q$4=""),"",SUMPRODUCT(--(INDEX(Matrix!$C$5:$EV$304,0,$B75)&gt;0),--(INDEX(Matrix!$C$5:$EV$304,0,Q$3)&gt;0)))</f>
        <v>3</v>
      </c>
      <c r="R75" s="12" t="n">
        <f aca="false">IF(OR($A75="",R$4=""),"",SUMPRODUCT(--(INDEX(Matrix!$C$5:$EV$304,0,$B75)&gt;0),--(INDEX(Matrix!$C$5:$EV$304,0,R$3)&gt;0)))</f>
        <v>3</v>
      </c>
      <c r="S75" s="12" t="n">
        <f aca="false">IF(OR($A75="",S$4=""),"",SUMPRODUCT(--(INDEX(Matrix!$C$5:$EV$304,0,$B75)&gt;0),--(INDEX(Matrix!$C$5:$EV$304,0,S$3)&gt;0)))</f>
        <v>3</v>
      </c>
      <c r="T75" s="12" t="n">
        <f aca="false">IF(OR($A75="",T$4=""),"",SUMPRODUCT(--(INDEX(Matrix!$C$5:$EV$304,0,$B75)&gt;0),--(INDEX(Matrix!$C$5:$EV$304,0,T$3)&gt;0)))</f>
        <v>3</v>
      </c>
      <c r="U75" s="12" t="n">
        <f aca="false">IF(OR($A75="",U$4=""),"",SUMPRODUCT(--(INDEX(Matrix!$C$5:$EV$304,0,$B75)&gt;0),--(INDEX(Matrix!$C$5:$EV$304,0,U$3)&gt;0)))</f>
        <v>0</v>
      </c>
      <c r="V75" s="12" t="n">
        <f aca="false">IF(OR($A75="",V$4=""),"",SUMPRODUCT(--(INDEX(Matrix!$C$5:$EV$304,0,$B75)&gt;0),--(INDEX(Matrix!$C$5:$EV$304,0,V$3)&gt;0)))</f>
        <v>0</v>
      </c>
      <c r="W75" s="12" t="n">
        <f aca="false">IF(OR($A75="",W$4=""),"",SUMPRODUCT(--(INDEX(Matrix!$C$5:$EV$304,0,$B75)&gt;0),--(INDEX(Matrix!$C$5:$EV$304,0,W$3)&gt;0)))</f>
        <v>1</v>
      </c>
      <c r="X75" s="12" t="n">
        <f aca="false">IF(OR($A75="",X$4=""),"",SUMPRODUCT(--(INDEX(Matrix!$C$5:$EV$304,0,$B75)&gt;0),--(INDEX(Matrix!$C$5:$EV$304,0,X$3)&gt;0)))</f>
        <v>1</v>
      </c>
      <c r="Y75" s="12" t="n">
        <f aca="false">IF(OR($A75="",Y$4=""),"",SUMPRODUCT(--(INDEX(Matrix!$C$5:$EV$304,0,$B75)&gt;0),--(INDEX(Matrix!$C$5:$EV$304,0,Y$3)&gt;0)))</f>
        <v>0</v>
      </c>
      <c r="Z75" s="12" t="n">
        <f aca="false">IF(OR($A75="",Z$4=""),"",SUMPRODUCT(--(INDEX(Matrix!$C$5:$EV$304,0,$B75)&gt;0),--(INDEX(Matrix!$C$5:$EV$304,0,Z$3)&gt;0)))</f>
        <v>0</v>
      </c>
      <c r="AA75" s="12" t="n">
        <f aca="false">IF(OR($A75="",AA$4=""),"",SUMPRODUCT(--(INDEX(Matrix!$C$5:$EV$304,0,$B75)&gt;0),--(INDEX(Matrix!$C$5:$EV$304,0,AA$3)&gt;0)))</f>
        <v>3</v>
      </c>
      <c r="AB75" s="12" t="n">
        <f aca="false">IF(OR($A75="",AB$4=""),"",SUMPRODUCT(--(INDEX(Matrix!$C$5:$EV$304,0,$B75)&gt;0),--(INDEX(Matrix!$C$5:$EV$304,0,AB$3)&gt;0)))</f>
        <v>4</v>
      </c>
      <c r="AC75" s="12" t="n">
        <f aca="false">IF(OR($A75="",AC$4=""),"",SUMPRODUCT(--(INDEX(Matrix!$C$5:$EV$304,0,$B75)&gt;0),--(INDEX(Matrix!$C$5:$EV$304,0,AC$3)&gt;0)))</f>
        <v>0</v>
      </c>
      <c r="AD75" s="12" t="n">
        <f aca="false">IF(OR($A75="",AD$4=""),"",SUMPRODUCT(--(INDEX(Matrix!$C$5:$EV$304,0,$B75)&gt;0),--(INDEX(Matrix!$C$5:$EV$304,0,AD$3)&gt;0)))</f>
        <v>0</v>
      </c>
      <c r="AE75" s="12" t="n">
        <f aca="false">IF(OR($A75="",AE$4=""),"",SUMPRODUCT(--(INDEX(Matrix!$C$5:$EV$304,0,$B75)&gt;0),--(INDEX(Matrix!$C$5:$EV$304,0,AE$3)&gt;0)))</f>
        <v>1</v>
      </c>
      <c r="AF75" s="12" t="n">
        <f aca="false">IF(OR($A75="",AF$4=""),"",SUMPRODUCT(--(INDEX(Matrix!$C$5:$EV$304,0,$B75)&gt;0),--(INDEX(Matrix!$C$5:$EV$304,0,AF$3)&gt;0)))</f>
        <v>1</v>
      </c>
      <c r="AG75" s="12" t="n">
        <f aca="false">IF(OR($A75="",AG$4=""),"",SUMPRODUCT(--(INDEX(Matrix!$C$5:$EV$304,0,$B75)&gt;0),--(INDEX(Matrix!$C$5:$EV$304,0,AG$3)&gt;0)))</f>
        <v>1</v>
      </c>
      <c r="AH75" s="12" t="n">
        <f aca="false">IF(OR($A75="",AH$4=""),"",SUMPRODUCT(--(INDEX(Matrix!$C$5:$EV$304,0,$B75)&gt;0),--(INDEX(Matrix!$C$5:$EV$304,0,AH$3)&gt;0)))</f>
        <v>3</v>
      </c>
      <c r="AI75" s="12" t="n">
        <f aca="false">IF(OR($A75="",AI$4=""),"",SUMPRODUCT(--(INDEX(Matrix!$C$5:$EV$304,0,$B75)&gt;0),--(INDEX(Matrix!$C$5:$EV$304,0,AI$3)&gt;0)))</f>
        <v>1</v>
      </c>
      <c r="AJ75" s="12" t="n">
        <f aca="false">IF(OR($A75="",AJ$4=""),"",SUMPRODUCT(--(INDEX(Matrix!$C$5:$EV$304,0,$B75)&gt;0),--(INDEX(Matrix!$C$5:$EV$304,0,AJ$3)&gt;0)))</f>
        <v>1</v>
      </c>
      <c r="AK75" s="12" t="n">
        <f aca="false">IF(OR($A75="",AK$4=""),"",SUMPRODUCT(--(INDEX(Matrix!$C$5:$EV$304,0,$B75)&gt;0),--(INDEX(Matrix!$C$5:$EV$304,0,AK$3)&gt;0)))</f>
        <v>1</v>
      </c>
      <c r="AL75" s="12" t="n">
        <f aca="false">IF(OR($A75="",AL$4=""),"",SUMPRODUCT(--(INDEX(Matrix!$C$5:$EV$304,0,$B75)&gt;0),--(INDEX(Matrix!$C$5:$EV$304,0,AL$3)&gt;0)))</f>
        <v>1</v>
      </c>
      <c r="AM75" s="12" t="n">
        <f aca="false">IF(OR($A75="",AM$4=""),"",SUMPRODUCT(--(INDEX(Matrix!$C$5:$EV$304,0,$B75)&gt;0),--(INDEX(Matrix!$C$5:$EV$304,0,AM$3)&gt;0)))</f>
        <v>1</v>
      </c>
      <c r="AN75" s="12" t="n">
        <f aca="false">IF(OR($A75="",AN$4=""),"",SUMPRODUCT(--(INDEX(Matrix!$C$5:$EV$304,0,$B75)&gt;0),--(INDEX(Matrix!$C$5:$EV$304,0,AN$3)&gt;0)))</f>
        <v>1</v>
      </c>
      <c r="AO75" s="12" t="n">
        <f aca="false">IF(OR($A75="",AO$4=""),"",SUMPRODUCT(--(INDEX(Matrix!$C$5:$EV$304,0,$B75)&gt;0),--(INDEX(Matrix!$C$5:$EV$304,0,AO$3)&gt;0)))</f>
        <v>2</v>
      </c>
      <c r="AP75" s="12" t="n">
        <f aca="false">IF(OR($A75="",AP$4=""),"",SUMPRODUCT(--(INDEX(Matrix!$C$5:$EV$304,0,$B75)&gt;0),--(INDEX(Matrix!$C$5:$EV$304,0,AP$3)&gt;0)))</f>
        <v>2</v>
      </c>
      <c r="AQ75" s="12" t="n">
        <f aca="false">IF(OR($A75="",AQ$4=""),"",SUMPRODUCT(--(INDEX(Matrix!$C$5:$EV$304,0,$B75)&gt;0),--(INDEX(Matrix!$C$5:$EV$304,0,AQ$3)&gt;0)))</f>
        <v>2</v>
      </c>
      <c r="AR75" s="12" t="n">
        <f aca="false">IF(OR($A75="",AR$4=""),"",SUMPRODUCT(--(INDEX(Matrix!$C$5:$EV$304,0,$B75)&gt;0),--(INDEX(Matrix!$C$5:$EV$304,0,AR$3)&gt;0)))</f>
        <v>2</v>
      </c>
      <c r="AS75" s="12" t="n">
        <f aca="false">IF(OR($A75="",AS$4=""),"",SUMPRODUCT(--(INDEX(Matrix!$C$5:$EV$304,0,$B75)&gt;0),--(INDEX(Matrix!$C$5:$EV$304,0,AS$3)&gt;0)))</f>
        <v>2</v>
      </c>
      <c r="AT75" s="12" t="n">
        <f aca="false">IF(OR($A75="",AT$4=""),"",SUMPRODUCT(--(INDEX(Matrix!$C$5:$EV$304,0,$B75)&gt;0),--(INDEX(Matrix!$C$5:$EV$304,0,AT$3)&gt;0)))</f>
        <v>2</v>
      </c>
      <c r="AU75" s="12" t="n">
        <f aca="false">IF(OR($A75="",AU$4=""),"",SUMPRODUCT(--(INDEX(Matrix!$C$5:$EV$304,0,$B75)&gt;0),--(INDEX(Matrix!$C$5:$EV$304,0,AU$3)&gt;0)))</f>
        <v>0</v>
      </c>
      <c r="AV75" s="12" t="n">
        <f aca="false">IF(OR($A75="",AV$4=""),"",SUMPRODUCT(--(INDEX(Matrix!$C$5:$EV$304,0,$B75)&gt;0),--(INDEX(Matrix!$C$5:$EV$304,0,AV$3)&gt;0)))</f>
        <v>1</v>
      </c>
      <c r="AW75" s="12" t="n">
        <f aca="false">IF(OR($A75="",AW$4=""),"",SUMPRODUCT(--(INDEX(Matrix!$C$5:$EV$304,0,$B75)&gt;0),--(INDEX(Matrix!$C$5:$EV$304,0,AW$3)&gt;0)))</f>
        <v>1</v>
      </c>
      <c r="AX75" s="12" t="n">
        <f aca="false">IF(OR($A75="",AX$4=""),"",SUMPRODUCT(--(INDEX(Matrix!$C$5:$EV$304,0,$B75)&gt;0),--(INDEX(Matrix!$C$5:$EV$304,0,AX$3)&gt;0)))</f>
        <v>3</v>
      </c>
      <c r="AY75" s="12" t="n">
        <f aca="false">IF(OR($A75="",AY$4=""),"",SUMPRODUCT(--(INDEX(Matrix!$C$5:$EV$304,0,$B75)&gt;0),--(INDEX(Matrix!$C$5:$EV$304,0,AY$3)&gt;0)))</f>
        <v>3</v>
      </c>
      <c r="AZ75" s="12" t="n">
        <f aca="false">IF(OR($A75="",AZ$4=""),"",SUMPRODUCT(--(INDEX(Matrix!$C$5:$EV$304,0,$B75)&gt;0),--(INDEX(Matrix!$C$5:$EV$304,0,AZ$3)&gt;0)))</f>
        <v>2</v>
      </c>
      <c r="BA75" s="12" t="n">
        <f aca="false">IF(OR($A75="",BA$4=""),"",SUMPRODUCT(--(INDEX(Matrix!$C$5:$EV$304,0,$B75)&gt;0),--(INDEX(Matrix!$C$5:$EV$304,0,BA$3)&gt;0)))</f>
        <v>2</v>
      </c>
      <c r="BB75" s="12" t="n">
        <f aca="false">IF(OR($A75="",BB$4=""),"",SUMPRODUCT(--(INDEX(Matrix!$C$5:$EV$304,0,$B75)&gt;0),--(INDEX(Matrix!$C$5:$EV$304,0,BB$3)&gt;0)))</f>
        <v>2</v>
      </c>
      <c r="BC75" s="12" t="n">
        <f aca="false">IF(OR($A75="",BC$4=""),"",SUMPRODUCT(--(INDEX(Matrix!$C$5:$EV$304,0,$B75)&gt;0),--(INDEX(Matrix!$C$5:$EV$304,0,BC$3)&gt;0)))</f>
        <v>2</v>
      </c>
      <c r="BD75" s="12" t="n">
        <f aca="false">IF(OR($A75="",BD$4=""),"",SUMPRODUCT(--(INDEX(Matrix!$C$5:$EV$304,0,$B75)&gt;0),--(INDEX(Matrix!$C$5:$EV$304,0,BD$3)&gt;0)))</f>
        <v>2</v>
      </c>
      <c r="BE75" s="12" t="n">
        <f aca="false">IF(OR($A75="",BE$4=""),"",SUMPRODUCT(--(INDEX(Matrix!$C$5:$EV$304,0,$B75)&gt;0),--(INDEX(Matrix!$C$5:$EV$304,0,BE$3)&gt;0)))</f>
        <v>2</v>
      </c>
      <c r="BF75" s="12" t="n">
        <f aca="false">IF(OR($A75="",BF$4=""),"",SUMPRODUCT(--(INDEX(Matrix!$C$5:$EV$304,0,$B75)&gt;0),--(INDEX(Matrix!$C$5:$EV$304,0,BF$3)&gt;0)))</f>
        <v>1</v>
      </c>
      <c r="BG75" s="12" t="n">
        <f aca="false">IF(OR($A75="",BG$4=""),"",SUMPRODUCT(--(INDEX(Matrix!$C$5:$EV$304,0,$B75)&gt;0),--(INDEX(Matrix!$C$5:$EV$304,0,BG$3)&gt;0)))</f>
        <v>1</v>
      </c>
      <c r="BH75" s="12" t="n">
        <f aca="false">IF(OR($A75="",BH$4=""),"",SUMPRODUCT(--(INDEX(Matrix!$C$5:$EV$304,0,$B75)&gt;0),--(INDEX(Matrix!$C$5:$EV$304,0,BH$3)&gt;0)))</f>
        <v>1</v>
      </c>
      <c r="BI75" s="12" t="n">
        <f aca="false">IF(OR($A75="",BI$4=""),"",SUMPRODUCT(--(INDEX(Matrix!$C$5:$EV$304,0,$B75)&gt;0),--(INDEX(Matrix!$C$5:$EV$304,0,BI$3)&gt;0)))</f>
        <v>1</v>
      </c>
      <c r="BJ75" s="12" t="n">
        <f aca="false">IF(OR($A75="",BJ$4=""),"",SUMPRODUCT(--(INDEX(Matrix!$C$5:$EV$304,0,$B75)&gt;0),--(INDEX(Matrix!$C$5:$EV$304,0,BJ$3)&gt;0)))</f>
        <v>0</v>
      </c>
      <c r="BK75" s="12" t="n">
        <f aca="false">IF(OR($A75="",BK$4=""),"",SUMPRODUCT(--(INDEX(Matrix!$C$5:$EV$304,0,$B75)&gt;0),--(INDEX(Matrix!$C$5:$EV$304,0,BK$3)&gt;0)))</f>
        <v>2</v>
      </c>
      <c r="BL75" s="12" t="n">
        <f aca="false">IF(OR($A75="",BL$4=""),"",SUMPRODUCT(--(INDEX(Matrix!$C$5:$EV$304,0,$B75)&gt;0),--(INDEX(Matrix!$C$5:$EV$304,0,BL$3)&gt;0)))</f>
        <v>2</v>
      </c>
      <c r="BM75" s="12" t="n">
        <f aca="false">IF(OR($A75="",BM$4=""),"",SUMPRODUCT(--(INDEX(Matrix!$C$5:$EV$304,0,$B75)&gt;0),--(INDEX(Matrix!$C$5:$EV$304,0,BM$3)&gt;0)))</f>
        <v>2</v>
      </c>
      <c r="BN75" s="12" t="n">
        <f aca="false">IF(OR($A75="",BN$4=""),"",SUMPRODUCT(--(INDEX(Matrix!$C$5:$EV$304,0,$B75)&gt;0),--(INDEX(Matrix!$C$5:$EV$304,0,BN$3)&gt;0)))</f>
        <v>2</v>
      </c>
      <c r="BO75" s="12" t="n">
        <f aca="false">IF(OR($A75="",BO$4=""),"",SUMPRODUCT(--(INDEX(Matrix!$C$5:$EV$304,0,$B75)&gt;0),--(INDEX(Matrix!$C$5:$EV$304,0,BO$3)&gt;0)))</f>
        <v>0</v>
      </c>
      <c r="BP75" s="12" t="n">
        <f aca="false">IF(OR($A75="",BP$4=""),"",SUMPRODUCT(--(INDEX(Matrix!$C$5:$EV$304,0,$B75)&gt;0),--(INDEX(Matrix!$C$5:$EV$304,0,BP$3)&gt;0)))</f>
        <v>2</v>
      </c>
      <c r="BQ75" s="12" t="n">
        <f aca="false">IF(OR($A75="",BQ$4=""),"",SUMPRODUCT(--(INDEX(Matrix!$C$5:$EV$304,0,$B75)&gt;0),--(INDEX(Matrix!$C$5:$EV$304,0,BQ$3)&gt;0)))</f>
        <v>2</v>
      </c>
      <c r="BR75" s="12" t="n">
        <f aca="false">IF(OR($A75="",BR$4=""),"",SUMPRODUCT(--(INDEX(Matrix!$C$5:$EV$304,0,$B75)&gt;0),--(INDEX(Matrix!$C$5:$EV$304,0,BR$3)&gt;0)))</f>
        <v>2</v>
      </c>
      <c r="BS75" s="12" t="n">
        <f aca="false">IF(OR($A75="",BS$4=""),"",SUMPRODUCT(--(INDEX(Matrix!$C$5:$EV$304,0,$B75)&gt;0),--(INDEX(Matrix!$C$5:$EV$304,0,BS$3)&gt;0)))</f>
        <v>2</v>
      </c>
      <c r="BT75" s="12" t="n">
        <f aca="false">IF(OR($A75="",BT$4=""),"",SUMPRODUCT(--(INDEX(Matrix!$C$5:$EV$304,0,$B75)&gt;0),--(INDEX(Matrix!$C$5:$EV$304,0,BT$3)&gt;0)))</f>
        <v>4</v>
      </c>
      <c r="BU75" s="12" t="n">
        <f aca="false">IF(OR($A75="",BU$4=""),"",SUMPRODUCT(--(INDEX(Matrix!$C$5:$EV$304,0,$B75)&gt;0),--(INDEX(Matrix!$C$5:$EV$304,0,BU$3)&gt;0)))</f>
        <v>16</v>
      </c>
      <c r="BV75" s="12" t="n">
        <f aca="false">IF(OR($A75="",BV$4=""),"",SUMPRODUCT(--(INDEX(Matrix!$C$5:$EV$304,0,$B75)&gt;0),--(INDEX(Matrix!$C$5:$EV$304,0,BV$3)&gt;0)))</f>
        <v>6</v>
      </c>
      <c r="BW75" s="12" t="n">
        <f aca="false">IF(OR($A75="",BW$4=""),"",SUMPRODUCT(--(INDEX(Matrix!$C$5:$EV$304,0,$B75)&gt;0),--(INDEX(Matrix!$C$5:$EV$304,0,BW$3)&gt;0)))</f>
        <v>5</v>
      </c>
      <c r="BX75" s="12" t="n">
        <f aca="false">IF(OR($A75="",BX$4=""),"",SUMPRODUCT(--(INDEX(Matrix!$C$5:$EV$304,0,$B75)&gt;0),--(INDEX(Matrix!$C$5:$EV$304,0,BX$3)&gt;0)))</f>
        <v>0</v>
      </c>
      <c r="BY75" s="12" t="n">
        <f aca="false">IF(OR($A75="",BY$4=""),"",SUMPRODUCT(--(INDEX(Matrix!$C$5:$EV$304,0,$B75)&gt;0),--(INDEX(Matrix!$C$5:$EV$304,0,BY$3)&gt;0)))</f>
        <v>6</v>
      </c>
      <c r="BZ75" s="12" t="n">
        <f aca="false">IF(OR($A75="",BZ$4=""),"",SUMPRODUCT(--(INDEX(Matrix!$C$5:$EV$304,0,$B75)&gt;0),--(INDEX(Matrix!$C$5:$EV$304,0,BZ$3)&gt;0)))</f>
        <v>5</v>
      </c>
      <c r="CA75" s="12" t="n">
        <f aca="false">IF(OR($A75="",CA$4=""),"",SUMPRODUCT(--(INDEX(Matrix!$C$5:$EV$304,0,$B75)&gt;0),--(INDEX(Matrix!$C$5:$EV$304,0,CA$3)&gt;0)))</f>
        <v>7</v>
      </c>
      <c r="CB75" s="12" t="n">
        <f aca="false">IF(OR($A75="",CB$4=""),"",SUMPRODUCT(--(INDEX(Matrix!$C$5:$EV$304,0,$B75)&gt;0),--(INDEX(Matrix!$C$5:$EV$304,0,CB$3)&gt;0)))</f>
        <v>0</v>
      </c>
      <c r="CC75" s="12" t="n">
        <f aca="false">IF(OR($A75="",CC$4=""),"",SUMPRODUCT(--(INDEX(Matrix!$C$5:$EV$304,0,$B75)&gt;0),--(INDEX(Matrix!$C$5:$EV$304,0,CC$3)&gt;0)))</f>
        <v>0</v>
      </c>
      <c r="CD75" s="12" t="n">
        <f aca="false">IF(OR($A75="",CD$4=""),"",SUMPRODUCT(--(INDEX(Matrix!$C$5:$EV$304,0,$B75)&gt;0),--(INDEX(Matrix!$C$5:$EV$304,0,CD$3)&gt;0)))</f>
        <v>2</v>
      </c>
      <c r="CE75" s="12" t="n">
        <f aca="false">IF(OR($A75="",CE$4=""),"",SUMPRODUCT(--(INDEX(Matrix!$C$5:$EV$304,0,$B75)&gt;0),--(INDEX(Matrix!$C$5:$EV$304,0,CE$3)&gt;0)))</f>
        <v>4</v>
      </c>
      <c r="CF75" s="12" t="n">
        <f aca="false">IF(OR($A75="",CF$4=""),"",SUMPRODUCT(--(INDEX(Matrix!$C$5:$EV$304,0,$B75)&gt;0),--(INDEX(Matrix!$C$5:$EV$304,0,CF$3)&gt;0)))</f>
        <v>0</v>
      </c>
      <c r="CG75" s="12" t="n">
        <f aca="false">IF(OR($A75="",CG$4=""),"",SUMPRODUCT(--(INDEX(Matrix!$C$5:$EV$304,0,$B75)&gt;0),--(INDEX(Matrix!$C$5:$EV$304,0,CG$3)&gt;0)))</f>
        <v>2</v>
      </c>
      <c r="CH75" s="12" t="n">
        <f aca="false">IF(OR($A75="",CH$4=""),"",SUMPRODUCT(--(INDEX(Matrix!$C$5:$EV$304,0,$B75)&gt;0),--(INDEX(Matrix!$C$5:$EV$304,0,CH$3)&gt;0)))</f>
        <v>5</v>
      </c>
      <c r="CI75" s="12" t="n">
        <f aca="false">IF(OR($A75="",CI$4=""),"",SUMPRODUCT(--(INDEX(Matrix!$C$5:$EV$304,0,$B75)&gt;0),--(INDEX(Matrix!$C$5:$EV$304,0,CI$3)&gt;0)))</f>
        <v>2</v>
      </c>
      <c r="CJ75" s="12" t="n">
        <f aca="false">IF(OR($A75="",CJ$4=""),"",SUMPRODUCT(--(INDEX(Matrix!$C$5:$EV$304,0,$B75)&gt;0),--(INDEX(Matrix!$C$5:$EV$304,0,CJ$3)&gt;0)))</f>
        <v>2</v>
      </c>
      <c r="CK75" s="12" t="n">
        <f aca="false">IF(OR($A75="",CK$4=""),"",SUMPRODUCT(--(INDEX(Matrix!$C$5:$EV$304,0,$B75)&gt;0),--(INDEX(Matrix!$C$5:$EV$304,0,CK$3)&gt;0)))</f>
        <v>2</v>
      </c>
      <c r="CL75" s="12" t="n">
        <f aca="false">IF(OR($A75="",CL$4=""),"",SUMPRODUCT(--(INDEX(Matrix!$C$5:$EV$304,0,$B75)&gt;0),--(INDEX(Matrix!$C$5:$EV$304,0,CL$3)&gt;0)))</f>
        <v>1</v>
      </c>
      <c r="CM75" s="12" t="n">
        <f aca="false">IF(OR($A75="",CM$4=""),"",SUMPRODUCT(--(INDEX(Matrix!$C$5:$EV$304,0,$B75)&gt;0),--(INDEX(Matrix!$C$5:$EV$304,0,CM$3)&gt;0)))</f>
        <v>3</v>
      </c>
      <c r="CN75" s="12" t="n">
        <f aca="false">IF(OR($A75="",CN$4=""),"",SUMPRODUCT(--(INDEX(Matrix!$C$5:$EV$304,0,$B75)&gt;0),--(INDEX(Matrix!$C$5:$EV$304,0,CN$3)&gt;0)))</f>
        <v>1</v>
      </c>
      <c r="CO75" s="12" t="n">
        <f aca="false">IF(OR($A75="",CO$4=""),"",SUMPRODUCT(--(INDEX(Matrix!$C$5:$EV$304,0,$B75)&gt;0),--(INDEX(Matrix!$C$5:$EV$304,0,CO$3)&gt;0)))</f>
        <v>1</v>
      </c>
      <c r="CP75" s="12" t="n">
        <f aca="false">IF(OR($A75="",CP$4=""),"",SUMPRODUCT(--(INDEX(Matrix!$C$5:$EV$304,0,$B75)&gt;0),--(INDEX(Matrix!$C$5:$EV$304,0,CP$3)&gt;0)))</f>
        <v>2</v>
      </c>
      <c r="CQ75" s="12" t="n">
        <f aca="false">IF(OR($A75="",CQ$4=""),"",SUMPRODUCT(--(INDEX(Matrix!$C$5:$EV$304,0,$B75)&gt;0),--(INDEX(Matrix!$C$5:$EV$304,0,CQ$3)&gt;0)))</f>
        <v>2</v>
      </c>
      <c r="CR75" s="12" t="n">
        <f aca="false">IF(OR($A75="",CR$4=""),"",SUMPRODUCT(--(INDEX(Matrix!$C$5:$EV$304,0,$B75)&gt;0),--(INDEX(Matrix!$C$5:$EV$304,0,CR$3)&gt;0)))</f>
        <v>2</v>
      </c>
      <c r="CS75" s="12" t="n">
        <f aca="false">IF(OR($A75="",CS$4=""),"",SUMPRODUCT(--(INDEX(Matrix!$C$5:$EV$304,0,$B75)&gt;0),--(INDEX(Matrix!$C$5:$EV$304,0,CS$3)&gt;0)))</f>
        <v>10</v>
      </c>
      <c r="CT75" s="12" t="n">
        <f aca="false">IF(OR($A75="",CT$4=""),"",SUMPRODUCT(--(INDEX(Matrix!$C$5:$EV$304,0,$B75)&gt;0),--(INDEX(Matrix!$C$5:$EV$304,0,CT$3)&gt;0)))</f>
        <v>10</v>
      </c>
      <c r="CU75" s="12" t="n">
        <f aca="false">IF(OR($A75="",CU$4=""),"",SUMPRODUCT(--(INDEX(Matrix!$C$5:$EV$304,0,$B75)&gt;0),--(INDEX(Matrix!$C$5:$EV$304,0,CU$3)&gt;0)))</f>
        <v>8</v>
      </c>
      <c r="CV75" s="12" t="n">
        <f aca="false">IF(OR($A75="",CV$4=""),"",SUMPRODUCT(--(INDEX(Matrix!$C$5:$EV$304,0,$B75)&gt;0),--(INDEX(Matrix!$C$5:$EV$304,0,CV$3)&gt;0)))</f>
        <v>9</v>
      </c>
      <c r="CW75" s="12" t="n">
        <f aca="false">IF(OR($A75="",CW$4=""),"",SUMPRODUCT(--(INDEX(Matrix!$C$5:$EV$304,0,$B75)&gt;0),--(INDEX(Matrix!$C$5:$EV$304,0,CW$3)&gt;0)))</f>
        <v>8</v>
      </c>
      <c r="CX75" s="12" t="n">
        <f aca="false">IF(OR($A75="",CX$4=""),"",SUMPRODUCT(--(INDEX(Matrix!$C$5:$EV$304,0,$B75)&gt;0),--(INDEX(Matrix!$C$5:$EV$304,0,CX$3)&gt;0)))</f>
        <v>5</v>
      </c>
      <c r="CY75" s="12" t="n">
        <f aca="false">IF(OR($A75="",CY$4=""),"",SUMPRODUCT(--(INDEX(Matrix!$C$5:$EV$304,0,$B75)&gt;0),--(INDEX(Matrix!$C$5:$EV$304,0,CY$3)&gt;0)))</f>
        <v>5</v>
      </c>
      <c r="CZ75" s="12" t="n">
        <f aca="false">IF(OR($A75="",CZ$4=""),"",SUMPRODUCT(--(INDEX(Matrix!$C$5:$EV$304,0,$B75)&gt;0),--(INDEX(Matrix!$C$5:$EV$304,0,CZ$3)&gt;0)))</f>
        <v>0</v>
      </c>
      <c r="DA75" s="12" t="n">
        <f aca="false">IF(OR($A75="",DA$4=""),"",SUMPRODUCT(--(INDEX(Matrix!$C$5:$EV$304,0,$B75)&gt;0),--(INDEX(Matrix!$C$5:$EV$304,0,DA$3)&gt;0)))</f>
        <v>1</v>
      </c>
      <c r="DB75" s="12" t="n">
        <f aca="false">IF(OR($A75="",DB$4=""),"",SUMPRODUCT(--(INDEX(Matrix!$C$5:$EV$304,0,$B75)&gt;0),--(INDEX(Matrix!$C$5:$EV$304,0,DB$3)&gt;0)))</f>
        <v>0</v>
      </c>
      <c r="DC75" s="12" t="n">
        <f aca="false">IF(OR($A75="",DC$4=""),"",SUMPRODUCT(--(INDEX(Matrix!$C$5:$EV$304,0,$B75)&gt;0),--(INDEX(Matrix!$C$5:$EV$304,0,DC$3)&gt;0)))</f>
        <v>0</v>
      </c>
      <c r="DD75" s="12" t="n">
        <f aca="false">IF(OR($A75="",DD$4=""),"",SUMPRODUCT(--(INDEX(Matrix!$C$5:$EV$304,0,$B75)&gt;0),--(INDEX(Matrix!$C$5:$EV$304,0,DD$3)&gt;0)))</f>
        <v>10</v>
      </c>
      <c r="DE75" s="12" t="str">
        <f aca="false">IF(OR($A75="",DE$4=""),"",SUMPRODUCT(--(INDEX(Matrix!$C$5:$EV$304,0,$B75)&gt;0),--(INDEX(Matrix!$C$5:$EV$304,0,DE$3)&gt;0)))</f>
        <v/>
      </c>
      <c r="DF75" s="12" t="str">
        <f aca="false">IF(OR($A75="",DF$4=""),"",SUMPRODUCT(--(INDEX(Matrix!$C$5:$EV$304,0,$B75)&gt;0),--(INDEX(Matrix!$C$5:$EV$304,0,DF$3)&gt;0)))</f>
        <v/>
      </c>
      <c r="DG75" s="12" t="str">
        <f aca="false">IF(OR($A75="",DG$4=""),"",SUMPRODUCT(--(INDEX(Matrix!$C$5:$EV$304,0,$B75)&gt;0),--(INDEX(Matrix!$C$5:$EV$304,0,DG$3)&gt;0)))</f>
        <v/>
      </c>
      <c r="DH75" s="12" t="str">
        <f aca="false">IF(OR($A75="",DH$4=""),"",SUMPRODUCT(--(INDEX(Matrix!$C$5:$EV$304,0,$B75)&gt;0),--(INDEX(Matrix!$C$5:$EV$304,0,DH$3)&gt;0)))</f>
        <v/>
      </c>
      <c r="DI75" s="12" t="str">
        <f aca="false">IF(OR($A75="",DI$4=""),"",SUMPRODUCT(--(INDEX(Matrix!$C$5:$EV$304,0,$B75)&gt;0),--(INDEX(Matrix!$C$5:$EV$304,0,DI$3)&gt;0)))</f>
        <v/>
      </c>
      <c r="DJ75" s="12" t="str">
        <f aca="false">IF(OR($A75="",DJ$4=""),"",SUMPRODUCT(--(INDEX(Matrix!$C$5:$EV$304,0,$B75)&gt;0),--(INDEX(Matrix!$C$5:$EV$304,0,DJ$3)&gt;0)))</f>
        <v/>
      </c>
      <c r="DK75" s="12" t="str">
        <f aca="false">IF(OR($A75="",DK$4=""),"",SUMPRODUCT(--(INDEX(Matrix!$C$5:$EV$304,0,$B75)&gt;0),--(INDEX(Matrix!$C$5:$EV$304,0,DK$3)&gt;0)))</f>
        <v/>
      </c>
      <c r="DL75" s="12" t="str">
        <f aca="false">IF(OR($A75="",DL$4=""),"",SUMPRODUCT(--(INDEX(Matrix!$C$5:$EV$304,0,$B75)&gt;0),--(INDEX(Matrix!$C$5:$EV$304,0,DL$3)&gt;0)))</f>
        <v/>
      </c>
      <c r="DM75" s="12" t="str">
        <f aca="false">IF(OR($A75="",DM$4=""),"",SUMPRODUCT(--(INDEX(Matrix!$C$5:$EV$304,0,$B75)&gt;0),--(INDEX(Matrix!$C$5:$EV$304,0,DM$3)&gt;0)))</f>
        <v/>
      </c>
      <c r="DN75" s="12" t="str">
        <f aca="false">IF(OR($A75="",DN$4=""),"",SUMPRODUCT(--(INDEX(Matrix!$C$5:$EV$304,0,$B75)&gt;0),--(INDEX(Matrix!$C$5:$EV$304,0,DN$3)&gt;0)))</f>
        <v/>
      </c>
      <c r="DO75" s="12" t="str">
        <f aca="false">IF(OR($A75="",DO$4=""),"",SUMPRODUCT(--(INDEX(Matrix!$C$5:$EV$304,0,$B75)&gt;0),--(INDEX(Matrix!$C$5:$EV$304,0,DO$3)&gt;0)))</f>
        <v/>
      </c>
      <c r="DP75" s="12" t="str">
        <f aca="false">IF(OR($A75="",DP$4=""),"",SUMPRODUCT(--(INDEX(Matrix!$C$5:$EV$304,0,$B75)&gt;0),--(INDEX(Matrix!$C$5:$EV$304,0,DP$3)&gt;0)))</f>
        <v/>
      </c>
      <c r="DQ75" s="12" t="str">
        <f aca="false">IF(OR($A75="",DQ$4=""),"",SUMPRODUCT(--(INDEX(Matrix!$C$5:$EV$304,0,$B75)&gt;0),--(INDEX(Matrix!$C$5:$EV$304,0,DQ$3)&gt;0)))</f>
        <v/>
      </c>
      <c r="DR75" s="12" t="str">
        <f aca="false">IF(OR($A75="",DR$4=""),"",SUMPRODUCT(--(INDEX(Matrix!$C$5:$EV$304,0,$B75)&gt;0),--(INDEX(Matrix!$C$5:$EV$304,0,DR$3)&gt;0)))</f>
        <v/>
      </c>
      <c r="DS75" s="12" t="str">
        <f aca="false">IF(OR($A75="",DS$4=""),"",SUMPRODUCT(--(INDEX(Matrix!$C$5:$EV$304,0,$B75)&gt;0),--(INDEX(Matrix!$C$5:$EV$304,0,DS$3)&gt;0)))</f>
        <v/>
      </c>
      <c r="DT75" s="12" t="str">
        <f aca="false">IF(OR($A75="",DT$4=""),"",SUMPRODUCT(--(INDEX(Matrix!$C$5:$EV$304,0,$B75)&gt;0),--(INDEX(Matrix!$C$5:$EV$304,0,DT$3)&gt;0)))</f>
        <v/>
      </c>
      <c r="DU75" s="12" t="str">
        <f aca="false">IF(OR($A75="",DU$4=""),"",SUMPRODUCT(--(INDEX(Matrix!$C$5:$EV$304,0,$B75)&gt;0),--(INDEX(Matrix!$C$5:$EV$304,0,DU$3)&gt;0)))</f>
        <v/>
      </c>
      <c r="DV75" s="12" t="str">
        <f aca="false">IF(OR($A75="",DV$4=""),"",SUMPRODUCT(--(INDEX(Matrix!$C$5:$EV$304,0,$B75)&gt;0),--(INDEX(Matrix!$C$5:$EV$304,0,DV$3)&gt;0)))</f>
        <v/>
      </c>
      <c r="DW75" s="12" t="str">
        <f aca="false">IF(OR($A75="",DW$4=""),"",SUMPRODUCT(--(INDEX(Matrix!$C$5:$EV$304,0,$B75)&gt;0),--(INDEX(Matrix!$C$5:$EV$304,0,DW$3)&gt;0)))</f>
        <v/>
      </c>
      <c r="DX75" s="12" t="str">
        <f aca="false">IF(OR($A75="",DX$4=""),"",SUMPRODUCT(--(INDEX(Matrix!$C$5:$EV$304,0,$B75)&gt;0),--(INDEX(Matrix!$C$5:$EV$304,0,DX$3)&gt;0)))</f>
        <v/>
      </c>
      <c r="DY75" s="12" t="str">
        <f aca="false">IF(OR($A75="",DY$4=""),"",SUMPRODUCT(--(INDEX(Matrix!$C$5:$EV$304,0,$B75)&gt;0),--(INDEX(Matrix!$C$5:$EV$304,0,DY$3)&gt;0)))</f>
        <v/>
      </c>
      <c r="DZ75" s="12" t="str">
        <f aca="false">IF(OR($A75="",DZ$4=""),"",SUMPRODUCT(--(INDEX(Matrix!$C$5:$EV$304,0,$B75)&gt;0),--(INDEX(Matrix!$C$5:$EV$304,0,DZ$3)&gt;0)))</f>
        <v/>
      </c>
      <c r="EA75" s="12" t="str">
        <f aca="false">IF(OR($A75="",EA$4=""),"",SUMPRODUCT(--(INDEX(Matrix!$C$5:$EV$304,0,$B75)&gt;0),--(INDEX(Matrix!$C$5:$EV$304,0,EA$3)&gt;0)))</f>
        <v/>
      </c>
      <c r="EB75" s="12" t="str">
        <f aca="false">IF(OR($A75="",EB$4=""),"",SUMPRODUCT(--(INDEX(Matrix!$C$5:$EV$304,0,$B75)&gt;0),--(INDEX(Matrix!$C$5:$EV$304,0,EB$3)&gt;0)))</f>
        <v/>
      </c>
      <c r="EC75" s="12" t="str">
        <f aca="false">IF(OR($A75="",EC$4=""),"",SUMPRODUCT(--(INDEX(Matrix!$C$5:$EV$304,0,$B75)&gt;0),--(INDEX(Matrix!$C$5:$EV$304,0,EC$3)&gt;0)))</f>
        <v/>
      </c>
      <c r="ED75" s="12" t="str">
        <f aca="false">IF(OR($A75="",ED$4=""),"",SUMPRODUCT(--(INDEX(Matrix!$C$5:$EV$304,0,$B75)&gt;0),--(INDEX(Matrix!$C$5:$EV$304,0,ED$3)&gt;0)))</f>
        <v/>
      </c>
      <c r="EE75" s="12" t="str">
        <f aca="false">IF(OR($A75="",EE$4=""),"",SUMPRODUCT(--(INDEX(Matrix!$C$5:$EV$304,0,$B75)&gt;0),--(INDEX(Matrix!$C$5:$EV$304,0,EE$3)&gt;0)))</f>
        <v/>
      </c>
      <c r="EF75" s="12" t="str">
        <f aca="false">IF(OR($A75="",EF$4=""),"",SUMPRODUCT(--(INDEX(Matrix!$C$5:$EV$304,0,$B75)&gt;0),--(INDEX(Matrix!$C$5:$EV$304,0,EF$3)&gt;0)))</f>
        <v/>
      </c>
      <c r="EG75" s="12" t="str">
        <f aca="false">IF(OR($A75="",EG$4=""),"",SUMPRODUCT(--(INDEX(Matrix!$C$5:$EV$304,0,$B75)&gt;0),--(INDEX(Matrix!$C$5:$EV$304,0,EG$3)&gt;0)))</f>
        <v/>
      </c>
      <c r="EH75" s="12" t="str">
        <f aca="false">IF(OR($A75="",EH$4=""),"",SUMPRODUCT(--(INDEX(Matrix!$C$5:$EV$304,0,$B75)&gt;0),--(INDEX(Matrix!$C$5:$EV$304,0,EH$3)&gt;0)))</f>
        <v/>
      </c>
      <c r="EI75" s="12" t="str">
        <f aca="false">IF(OR($A75="",EI$4=""),"",SUMPRODUCT(--(INDEX(Matrix!$C$5:$EV$304,0,$B75)&gt;0),--(INDEX(Matrix!$C$5:$EV$304,0,EI$3)&gt;0)))</f>
        <v/>
      </c>
      <c r="EJ75" s="12" t="str">
        <f aca="false">IF(OR($A75="",EJ$4=""),"",SUMPRODUCT(--(INDEX(Matrix!$C$5:$EV$304,0,$B75)&gt;0),--(INDEX(Matrix!$C$5:$EV$304,0,EJ$3)&gt;0)))</f>
        <v/>
      </c>
      <c r="EK75" s="12" t="str">
        <f aca="false">IF(OR($A75="",EK$4=""),"",SUMPRODUCT(--(INDEX(Matrix!$C$5:$EV$304,0,$B75)&gt;0),--(INDEX(Matrix!$C$5:$EV$304,0,EK$3)&gt;0)))</f>
        <v/>
      </c>
      <c r="EL75" s="12" t="str">
        <f aca="false">IF(OR($A75="",EL$4=""),"",SUMPRODUCT(--(INDEX(Matrix!$C$5:$EV$304,0,$B75)&gt;0),--(INDEX(Matrix!$C$5:$EV$304,0,EL$3)&gt;0)))</f>
        <v/>
      </c>
      <c r="EM75" s="12" t="str">
        <f aca="false">IF(OR($A75="",EM$4=""),"",SUMPRODUCT(--(INDEX(Matrix!$C$5:$EV$304,0,$B75)&gt;0),--(INDEX(Matrix!$C$5:$EV$304,0,EM$3)&gt;0)))</f>
        <v/>
      </c>
      <c r="EN75" s="12" t="str">
        <f aca="false">IF(OR($A75="",EN$4=""),"",SUMPRODUCT(--(INDEX(Matrix!$C$5:$EV$304,0,$B75)&gt;0),--(INDEX(Matrix!$C$5:$EV$304,0,EN$3)&gt;0)))</f>
        <v/>
      </c>
      <c r="EO75" s="12" t="str">
        <f aca="false">IF(OR($A75="",EO$4=""),"",SUMPRODUCT(--(INDEX(Matrix!$C$5:$EV$304,0,$B75)&gt;0),--(INDEX(Matrix!$C$5:$EV$304,0,EO$3)&gt;0)))</f>
        <v/>
      </c>
      <c r="EP75" s="12" t="str">
        <f aca="false">IF(OR($A75="",EP$4=""),"",SUMPRODUCT(--(INDEX(Matrix!$C$5:$EV$304,0,$B75)&gt;0),--(INDEX(Matrix!$C$5:$EV$304,0,EP$3)&gt;0)))</f>
        <v/>
      </c>
      <c r="EQ75" s="12" t="str">
        <f aca="false">IF(OR($A75="",EQ$4=""),"",SUMPRODUCT(--(INDEX(Matrix!$C$5:$EV$304,0,$B75)&gt;0),--(INDEX(Matrix!$C$5:$EV$304,0,EQ$3)&gt;0)))</f>
        <v/>
      </c>
      <c r="ER75" s="12" t="str">
        <f aca="false">IF(OR($A75="",ER$4=""),"",SUMPRODUCT(--(INDEX(Matrix!$C$5:$EV$304,0,$B75)&gt;0),--(INDEX(Matrix!$C$5:$EV$304,0,ER$3)&gt;0)))</f>
        <v/>
      </c>
      <c r="ES75" s="12" t="str">
        <f aca="false">IF(OR($A75="",ES$4=""),"",SUMPRODUCT(--(INDEX(Matrix!$C$5:$EV$304,0,$B75)&gt;0),--(INDEX(Matrix!$C$5:$EV$304,0,ES$3)&gt;0)))</f>
        <v/>
      </c>
      <c r="ET75" s="12" t="str">
        <f aca="false">IF(OR($A75="",ET$4=""),"",SUMPRODUCT(--(INDEX(Matrix!$C$5:$EV$304,0,$B75)&gt;0),--(INDEX(Matrix!$C$5:$EV$304,0,ET$3)&gt;0)))</f>
        <v/>
      </c>
      <c r="EU75" s="12" t="str">
        <f aca="false">IF(OR($A75="",EU$4=""),"",SUMPRODUCT(--(INDEX(Matrix!$C$5:$EV$304,0,$B75)&gt;0),--(INDEX(Matrix!$C$5:$EV$304,0,EU$3)&gt;0)))</f>
        <v/>
      </c>
      <c r="EV75" s="12" t="str">
        <f aca="false">IF(OR($A75="",EV$4=""),"",SUMPRODUCT(--(INDEX(Matrix!$C$5:$EV$304,0,$B75)&gt;0),--(INDEX(Matrix!$C$5:$EV$304,0,EV$3)&gt;0)))</f>
        <v/>
      </c>
    </row>
    <row r="76" customFormat="false" ht="15" hidden="false" customHeight="false" outlineLevel="0" collapsed="false">
      <c r="A76" s="6" t="str">
        <f aca="false">IF(INDEX(Products!$A$2:$A$151,$B76)="","",INDEX(Products!$A$2:$A$151,$B76))</f>
        <v>Sachet Vitamin B12</v>
      </c>
      <c r="B76" s="23" t="n">
        <v>72</v>
      </c>
      <c r="C76" s="12" t="n">
        <f aca="false">IF(OR($A76="",C$4=""),"",SUMPRODUCT(--(INDEX(Matrix!$C$5:$EV$304,0,$B76)&gt;0),--(INDEX(Matrix!$C$5:$EV$304,0,C$3)&gt;0)))</f>
        <v>2</v>
      </c>
      <c r="D76" s="12" t="n">
        <f aca="false">IF(OR($A76="",D$4=""),"",SUMPRODUCT(--(INDEX(Matrix!$C$5:$EV$304,0,$B76)&gt;0),--(INDEX(Matrix!$C$5:$EV$304,0,D$3)&gt;0)))</f>
        <v>2</v>
      </c>
      <c r="E76" s="12" t="n">
        <f aca="false">IF(OR($A76="",E$4=""),"",SUMPRODUCT(--(INDEX(Matrix!$C$5:$EV$304,0,$B76)&gt;0),--(INDEX(Matrix!$C$5:$EV$304,0,E$3)&gt;0)))</f>
        <v>2</v>
      </c>
      <c r="F76" s="12" t="n">
        <f aca="false">IF(OR($A76="",F$4=""),"",SUMPRODUCT(--(INDEX(Matrix!$C$5:$EV$304,0,$B76)&gt;0),--(INDEX(Matrix!$C$5:$EV$304,0,F$3)&gt;0)))</f>
        <v>1</v>
      </c>
      <c r="G76" s="12" t="n">
        <f aca="false">IF(OR($A76="",G$4=""),"",SUMPRODUCT(--(INDEX(Matrix!$C$5:$EV$304,0,$B76)&gt;0),--(INDEX(Matrix!$C$5:$EV$304,0,G$3)&gt;0)))</f>
        <v>1</v>
      </c>
      <c r="H76" s="12" t="n">
        <f aca="false">IF(OR($A76="",H$4=""),"",SUMPRODUCT(--(INDEX(Matrix!$C$5:$EV$304,0,$B76)&gt;0),--(INDEX(Matrix!$C$5:$EV$304,0,H$3)&gt;0)))</f>
        <v>1</v>
      </c>
      <c r="I76" s="12" t="n">
        <f aca="false">IF(OR($A76="",I$4=""),"",SUMPRODUCT(--(INDEX(Matrix!$C$5:$EV$304,0,$B76)&gt;0),--(INDEX(Matrix!$C$5:$EV$304,0,I$3)&gt;0)))</f>
        <v>1</v>
      </c>
      <c r="J76" s="12" t="n">
        <f aca="false">IF(OR($A76="",J$4=""),"",SUMPRODUCT(--(INDEX(Matrix!$C$5:$EV$304,0,$B76)&gt;0),--(INDEX(Matrix!$C$5:$EV$304,0,J$3)&gt;0)))</f>
        <v>1</v>
      </c>
      <c r="K76" s="12" t="n">
        <f aca="false">IF(OR($A76="",K$4=""),"",SUMPRODUCT(--(INDEX(Matrix!$C$5:$EV$304,0,$B76)&gt;0),--(INDEX(Matrix!$C$5:$EV$304,0,K$3)&gt;0)))</f>
        <v>1</v>
      </c>
      <c r="L76" s="12" t="n">
        <f aca="false">IF(OR($A76="",L$4=""),"",SUMPRODUCT(--(INDEX(Matrix!$C$5:$EV$304,0,$B76)&gt;0),--(INDEX(Matrix!$C$5:$EV$304,0,L$3)&gt;0)))</f>
        <v>1</v>
      </c>
      <c r="M76" s="12" t="n">
        <f aca="false">IF(OR($A76="",M$4=""),"",SUMPRODUCT(--(INDEX(Matrix!$C$5:$EV$304,0,$B76)&gt;0),--(INDEX(Matrix!$C$5:$EV$304,0,M$3)&gt;0)))</f>
        <v>1</v>
      </c>
      <c r="N76" s="12" t="n">
        <f aca="false">IF(OR($A76="",N$4=""),"",SUMPRODUCT(--(INDEX(Matrix!$C$5:$EV$304,0,$B76)&gt;0),--(INDEX(Matrix!$C$5:$EV$304,0,N$3)&gt;0)))</f>
        <v>1</v>
      </c>
      <c r="O76" s="12" t="n">
        <f aca="false">IF(OR($A76="",O$4=""),"",SUMPRODUCT(--(INDEX(Matrix!$C$5:$EV$304,0,$B76)&gt;0),--(INDEX(Matrix!$C$5:$EV$304,0,O$3)&gt;0)))</f>
        <v>1</v>
      </c>
      <c r="P76" s="12" t="n">
        <f aca="false">IF(OR($A76="",P$4=""),"",SUMPRODUCT(--(INDEX(Matrix!$C$5:$EV$304,0,$B76)&gt;0),--(INDEX(Matrix!$C$5:$EV$304,0,P$3)&gt;0)))</f>
        <v>1</v>
      </c>
      <c r="Q76" s="12" t="n">
        <f aca="false">IF(OR($A76="",Q$4=""),"",SUMPRODUCT(--(INDEX(Matrix!$C$5:$EV$304,0,$B76)&gt;0),--(INDEX(Matrix!$C$5:$EV$304,0,Q$3)&gt;0)))</f>
        <v>1</v>
      </c>
      <c r="R76" s="12" t="n">
        <f aca="false">IF(OR($A76="",R$4=""),"",SUMPRODUCT(--(INDEX(Matrix!$C$5:$EV$304,0,$B76)&gt;0),--(INDEX(Matrix!$C$5:$EV$304,0,R$3)&gt;0)))</f>
        <v>1</v>
      </c>
      <c r="S76" s="12" t="n">
        <f aca="false">IF(OR($A76="",S$4=""),"",SUMPRODUCT(--(INDEX(Matrix!$C$5:$EV$304,0,$B76)&gt;0),--(INDEX(Matrix!$C$5:$EV$304,0,S$3)&gt;0)))</f>
        <v>1</v>
      </c>
      <c r="T76" s="12" t="n">
        <f aca="false">IF(OR($A76="",T$4=""),"",SUMPRODUCT(--(INDEX(Matrix!$C$5:$EV$304,0,$B76)&gt;0),--(INDEX(Matrix!$C$5:$EV$304,0,T$3)&gt;0)))</f>
        <v>1</v>
      </c>
      <c r="U76" s="12" t="n">
        <f aca="false">IF(OR($A76="",U$4=""),"",SUMPRODUCT(--(INDEX(Matrix!$C$5:$EV$304,0,$B76)&gt;0),--(INDEX(Matrix!$C$5:$EV$304,0,U$3)&gt;0)))</f>
        <v>0</v>
      </c>
      <c r="V76" s="12" t="n">
        <f aca="false">IF(OR($A76="",V$4=""),"",SUMPRODUCT(--(INDEX(Matrix!$C$5:$EV$304,0,$B76)&gt;0),--(INDEX(Matrix!$C$5:$EV$304,0,V$3)&gt;0)))</f>
        <v>0</v>
      </c>
      <c r="W76" s="12" t="n">
        <f aca="false">IF(OR($A76="",W$4=""),"",SUMPRODUCT(--(INDEX(Matrix!$C$5:$EV$304,0,$B76)&gt;0),--(INDEX(Matrix!$C$5:$EV$304,0,W$3)&gt;0)))</f>
        <v>0</v>
      </c>
      <c r="X76" s="12" t="n">
        <f aca="false">IF(OR($A76="",X$4=""),"",SUMPRODUCT(--(INDEX(Matrix!$C$5:$EV$304,0,$B76)&gt;0),--(INDEX(Matrix!$C$5:$EV$304,0,X$3)&gt;0)))</f>
        <v>0</v>
      </c>
      <c r="Y76" s="12" t="n">
        <f aca="false">IF(OR($A76="",Y$4=""),"",SUMPRODUCT(--(INDEX(Matrix!$C$5:$EV$304,0,$B76)&gt;0),--(INDEX(Matrix!$C$5:$EV$304,0,Y$3)&gt;0)))</f>
        <v>0</v>
      </c>
      <c r="Z76" s="12" t="n">
        <f aca="false">IF(OR($A76="",Z$4=""),"",SUMPRODUCT(--(INDEX(Matrix!$C$5:$EV$304,0,$B76)&gt;0),--(INDEX(Matrix!$C$5:$EV$304,0,Z$3)&gt;0)))</f>
        <v>0</v>
      </c>
      <c r="AA76" s="12" t="n">
        <f aca="false">IF(OR($A76="",AA$4=""),"",SUMPRODUCT(--(INDEX(Matrix!$C$5:$EV$304,0,$B76)&gt;0),--(INDEX(Matrix!$C$5:$EV$304,0,AA$3)&gt;0)))</f>
        <v>1</v>
      </c>
      <c r="AB76" s="12" t="n">
        <f aca="false">IF(OR($A76="",AB$4=""),"",SUMPRODUCT(--(INDEX(Matrix!$C$5:$EV$304,0,$B76)&gt;0),--(INDEX(Matrix!$C$5:$EV$304,0,AB$3)&gt;0)))</f>
        <v>2</v>
      </c>
      <c r="AC76" s="12" t="n">
        <f aca="false">IF(OR($A76="",AC$4=""),"",SUMPRODUCT(--(INDEX(Matrix!$C$5:$EV$304,0,$B76)&gt;0),--(INDEX(Matrix!$C$5:$EV$304,0,AC$3)&gt;0)))</f>
        <v>0</v>
      </c>
      <c r="AD76" s="12" t="n">
        <f aca="false">IF(OR($A76="",AD$4=""),"",SUMPRODUCT(--(INDEX(Matrix!$C$5:$EV$304,0,$B76)&gt;0),--(INDEX(Matrix!$C$5:$EV$304,0,AD$3)&gt;0)))</f>
        <v>0</v>
      </c>
      <c r="AE76" s="12" t="n">
        <f aca="false">IF(OR($A76="",AE$4=""),"",SUMPRODUCT(--(INDEX(Matrix!$C$5:$EV$304,0,$B76)&gt;0),--(INDEX(Matrix!$C$5:$EV$304,0,AE$3)&gt;0)))</f>
        <v>0</v>
      </c>
      <c r="AF76" s="12" t="n">
        <f aca="false">IF(OR($A76="",AF$4=""),"",SUMPRODUCT(--(INDEX(Matrix!$C$5:$EV$304,0,$B76)&gt;0),--(INDEX(Matrix!$C$5:$EV$304,0,AF$3)&gt;0)))</f>
        <v>0</v>
      </c>
      <c r="AG76" s="12" t="n">
        <f aca="false">IF(OR($A76="",AG$4=""),"",SUMPRODUCT(--(INDEX(Matrix!$C$5:$EV$304,0,$B76)&gt;0),--(INDEX(Matrix!$C$5:$EV$304,0,AG$3)&gt;0)))</f>
        <v>0</v>
      </c>
      <c r="AH76" s="12" t="n">
        <f aca="false">IF(OR($A76="",AH$4=""),"",SUMPRODUCT(--(INDEX(Matrix!$C$5:$EV$304,0,$B76)&gt;0),--(INDEX(Matrix!$C$5:$EV$304,0,AH$3)&gt;0)))</f>
        <v>1</v>
      </c>
      <c r="AI76" s="12" t="n">
        <f aca="false">IF(OR($A76="",AI$4=""),"",SUMPRODUCT(--(INDEX(Matrix!$C$5:$EV$304,0,$B76)&gt;0),--(INDEX(Matrix!$C$5:$EV$304,0,AI$3)&gt;0)))</f>
        <v>0</v>
      </c>
      <c r="AJ76" s="12" t="n">
        <f aca="false">IF(OR($A76="",AJ$4=""),"",SUMPRODUCT(--(INDEX(Matrix!$C$5:$EV$304,0,$B76)&gt;0),--(INDEX(Matrix!$C$5:$EV$304,0,AJ$3)&gt;0)))</f>
        <v>0</v>
      </c>
      <c r="AK76" s="12" t="n">
        <f aca="false">IF(OR($A76="",AK$4=""),"",SUMPRODUCT(--(INDEX(Matrix!$C$5:$EV$304,0,$B76)&gt;0),--(INDEX(Matrix!$C$5:$EV$304,0,AK$3)&gt;0)))</f>
        <v>0</v>
      </c>
      <c r="AL76" s="12" t="n">
        <f aca="false">IF(OR($A76="",AL$4=""),"",SUMPRODUCT(--(INDEX(Matrix!$C$5:$EV$304,0,$B76)&gt;0),--(INDEX(Matrix!$C$5:$EV$304,0,AL$3)&gt;0)))</f>
        <v>0</v>
      </c>
      <c r="AM76" s="12" t="n">
        <f aca="false">IF(OR($A76="",AM$4=""),"",SUMPRODUCT(--(INDEX(Matrix!$C$5:$EV$304,0,$B76)&gt;0),--(INDEX(Matrix!$C$5:$EV$304,0,AM$3)&gt;0)))</f>
        <v>0</v>
      </c>
      <c r="AN76" s="12" t="n">
        <f aca="false">IF(OR($A76="",AN$4=""),"",SUMPRODUCT(--(INDEX(Matrix!$C$5:$EV$304,0,$B76)&gt;0),--(INDEX(Matrix!$C$5:$EV$304,0,AN$3)&gt;0)))</f>
        <v>0</v>
      </c>
      <c r="AO76" s="12" t="n">
        <f aca="false">IF(OR($A76="",AO$4=""),"",SUMPRODUCT(--(INDEX(Matrix!$C$5:$EV$304,0,$B76)&gt;0),--(INDEX(Matrix!$C$5:$EV$304,0,AO$3)&gt;0)))</f>
        <v>2</v>
      </c>
      <c r="AP76" s="12" t="n">
        <f aca="false">IF(OR($A76="",AP$4=""),"",SUMPRODUCT(--(INDEX(Matrix!$C$5:$EV$304,0,$B76)&gt;0),--(INDEX(Matrix!$C$5:$EV$304,0,AP$3)&gt;0)))</f>
        <v>2</v>
      </c>
      <c r="AQ76" s="12" t="n">
        <f aca="false">IF(OR($A76="",AQ$4=""),"",SUMPRODUCT(--(INDEX(Matrix!$C$5:$EV$304,0,$B76)&gt;0),--(INDEX(Matrix!$C$5:$EV$304,0,AQ$3)&gt;0)))</f>
        <v>2</v>
      </c>
      <c r="AR76" s="12" t="n">
        <f aca="false">IF(OR($A76="",AR$4=""),"",SUMPRODUCT(--(INDEX(Matrix!$C$5:$EV$304,0,$B76)&gt;0),--(INDEX(Matrix!$C$5:$EV$304,0,AR$3)&gt;0)))</f>
        <v>2</v>
      </c>
      <c r="AS76" s="12" t="n">
        <f aca="false">IF(OR($A76="",AS$4=""),"",SUMPRODUCT(--(INDEX(Matrix!$C$5:$EV$304,0,$B76)&gt;0),--(INDEX(Matrix!$C$5:$EV$304,0,AS$3)&gt;0)))</f>
        <v>2</v>
      </c>
      <c r="AT76" s="12" t="n">
        <f aca="false">IF(OR($A76="",AT$4=""),"",SUMPRODUCT(--(INDEX(Matrix!$C$5:$EV$304,0,$B76)&gt;0),--(INDEX(Matrix!$C$5:$EV$304,0,AT$3)&gt;0)))</f>
        <v>2</v>
      </c>
      <c r="AU76" s="12" t="n">
        <f aca="false">IF(OR($A76="",AU$4=""),"",SUMPRODUCT(--(INDEX(Matrix!$C$5:$EV$304,0,$B76)&gt;0),--(INDEX(Matrix!$C$5:$EV$304,0,AU$3)&gt;0)))</f>
        <v>0</v>
      </c>
      <c r="AV76" s="12" t="n">
        <f aca="false">IF(OR($A76="",AV$4=""),"",SUMPRODUCT(--(INDEX(Matrix!$C$5:$EV$304,0,$B76)&gt;0),--(INDEX(Matrix!$C$5:$EV$304,0,AV$3)&gt;0)))</f>
        <v>0</v>
      </c>
      <c r="AW76" s="12" t="n">
        <f aca="false">IF(OR($A76="",AW$4=""),"",SUMPRODUCT(--(INDEX(Matrix!$C$5:$EV$304,0,$B76)&gt;0),--(INDEX(Matrix!$C$5:$EV$304,0,AW$3)&gt;0)))</f>
        <v>0</v>
      </c>
      <c r="AX76" s="12" t="n">
        <f aca="false">IF(OR($A76="",AX$4=""),"",SUMPRODUCT(--(INDEX(Matrix!$C$5:$EV$304,0,$B76)&gt;0),--(INDEX(Matrix!$C$5:$EV$304,0,AX$3)&gt;0)))</f>
        <v>1</v>
      </c>
      <c r="AY76" s="12" t="n">
        <f aca="false">IF(OR($A76="",AY$4=""),"",SUMPRODUCT(--(INDEX(Matrix!$C$5:$EV$304,0,$B76)&gt;0),--(INDEX(Matrix!$C$5:$EV$304,0,AY$3)&gt;0)))</f>
        <v>1</v>
      </c>
      <c r="AZ76" s="12" t="n">
        <f aca="false">IF(OR($A76="",AZ$4=""),"",SUMPRODUCT(--(INDEX(Matrix!$C$5:$EV$304,0,$B76)&gt;0),--(INDEX(Matrix!$C$5:$EV$304,0,AZ$3)&gt;0)))</f>
        <v>0</v>
      </c>
      <c r="BA76" s="12" t="n">
        <f aca="false">IF(OR($A76="",BA$4=""),"",SUMPRODUCT(--(INDEX(Matrix!$C$5:$EV$304,0,$B76)&gt;0),--(INDEX(Matrix!$C$5:$EV$304,0,BA$3)&gt;0)))</f>
        <v>0</v>
      </c>
      <c r="BB76" s="12" t="n">
        <f aca="false">IF(OR($A76="",BB$4=""),"",SUMPRODUCT(--(INDEX(Matrix!$C$5:$EV$304,0,$B76)&gt;0),--(INDEX(Matrix!$C$5:$EV$304,0,BB$3)&gt;0)))</f>
        <v>1</v>
      </c>
      <c r="BC76" s="12" t="n">
        <f aca="false">IF(OR($A76="",BC$4=""),"",SUMPRODUCT(--(INDEX(Matrix!$C$5:$EV$304,0,$B76)&gt;0),--(INDEX(Matrix!$C$5:$EV$304,0,BC$3)&gt;0)))</f>
        <v>1</v>
      </c>
      <c r="BD76" s="12" t="n">
        <f aca="false">IF(OR($A76="",BD$4=""),"",SUMPRODUCT(--(INDEX(Matrix!$C$5:$EV$304,0,$B76)&gt;0),--(INDEX(Matrix!$C$5:$EV$304,0,BD$3)&gt;0)))</f>
        <v>1</v>
      </c>
      <c r="BE76" s="12" t="n">
        <f aca="false">IF(OR($A76="",BE$4=""),"",SUMPRODUCT(--(INDEX(Matrix!$C$5:$EV$304,0,$B76)&gt;0),--(INDEX(Matrix!$C$5:$EV$304,0,BE$3)&gt;0)))</f>
        <v>1</v>
      </c>
      <c r="BF76" s="12" t="n">
        <f aca="false">IF(OR($A76="",BF$4=""),"",SUMPRODUCT(--(INDEX(Matrix!$C$5:$EV$304,0,$B76)&gt;0),--(INDEX(Matrix!$C$5:$EV$304,0,BF$3)&gt;0)))</f>
        <v>0</v>
      </c>
      <c r="BG76" s="12" t="n">
        <f aca="false">IF(OR($A76="",BG$4=""),"",SUMPRODUCT(--(INDEX(Matrix!$C$5:$EV$304,0,$B76)&gt;0),--(INDEX(Matrix!$C$5:$EV$304,0,BG$3)&gt;0)))</f>
        <v>0</v>
      </c>
      <c r="BH76" s="12" t="n">
        <f aca="false">IF(OR($A76="",BH$4=""),"",SUMPRODUCT(--(INDEX(Matrix!$C$5:$EV$304,0,$B76)&gt;0),--(INDEX(Matrix!$C$5:$EV$304,0,BH$3)&gt;0)))</f>
        <v>0</v>
      </c>
      <c r="BI76" s="12" t="n">
        <f aca="false">IF(OR($A76="",BI$4=""),"",SUMPRODUCT(--(INDEX(Matrix!$C$5:$EV$304,0,$B76)&gt;0),--(INDEX(Matrix!$C$5:$EV$304,0,BI$3)&gt;0)))</f>
        <v>0</v>
      </c>
      <c r="BJ76" s="12" t="n">
        <f aca="false">IF(OR($A76="",BJ$4=""),"",SUMPRODUCT(--(INDEX(Matrix!$C$5:$EV$304,0,$B76)&gt;0),--(INDEX(Matrix!$C$5:$EV$304,0,BJ$3)&gt;0)))</f>
        <v>0</v>
      </c>
      <c r="BK76" s="12" t="n">
        <f aca="false">IF(OR($A76="",BK$4=""),"",SUMPRODUCT(--(INDEX(Matrix!$C$5:$EV$304,0,$B76)&gt;0),--(INDEX(Matrix!$C$5:$EV$304,0,BK$3)&gt;0)))</f>
        <v>1</v>
      </c>
      <c r="BL76" s="12" t="n">
        <f aca="false">IF(OR($A76="",BL$4=""),"",SUMPRODUCT(--(INDEX(Matrix!$C$5:$EV$304,0,$B76)&gt;0),--(INDEX(Matrix!$C$5:$EV$304,0,BL$3)&gt;0)))</f>
        <v>1</v>
      </c>
      <c r="BM76" s="12" t="n">
        <f aca="false">IF(OR($A76="",BM$4=""),"",SUMPRODUCT(--(INDEX(Matrix!$C$5:$EV$304,0,$B76)&gt;0),--(INDEX(Matrix!$C$5:$EV$304,0,BM$3)&gt;0)))</f>
        <v>1</v>
      </c>
      <c r="BN76" s="12" t="n">
        <f aca="false">IF(OR($A76="",BN$4=""),"",SUMPRODUCT(--(INDEX(Matrix!$C$5:$EV$304,0,$B76)&gt;0),--(INDEX(Matrix!$C$5:$EV$304,0,BN$3)&gt;0)))</f>
        <v>1</v>
      </c>
      <c r="BO76" s="12" t="n">
        <f aca="false">IF(OR($A76="",BO$4=""),"",SUMPRODUCT(--(INDEX(Matrix!$C$5:$EV$304,0,$B76)&gt;0),--(INDEX(Matrix!$C$5:$EV$304,0,BO$3)&gt;0)))</f>
        <v>0</v>
      </c>
      <c r="BP76" s="12" t="n">
        <f aca="false">IF(OR($A76="",BP$4=""),"",SUMPRODUCT(--(INDEX(Matrix!$C$5:$EV$304,0,$B76)&gt;0),--(INDEX(Matrix!$C$5:$EV$304,0,BP$3)&gt;0)))</f>
        <v>1</v>
      </c>
      <c r="BQ76" s="12" t="n">
        <f aca="false">IF(OR($A76="",BQ$4=""),"",SUMPRODUCT(--(INDEX(Matrix!$C$5:$EV$304,0,$B76)&gt;0),--(INDEX(Matrix!$C$5:$EV$304,0,BQ$3)&gt;0)))</f>
        <v>1</v>
      </c>
      <c r="BR76" s="12" t="n">
        <f aca="false">IF(OR($A76="",BR$4=""),"",SUMPRODUCT(--(INDEX(Matrix!$C$5:$EV$304,0,$B76)&gt;0),--(INDEX(Matrix!$C$5:$EV$304,0,BR$3)&gt;0)))</f>
        <v>1</v>
      </c>
      <c r="BS76" s="12" t="n">
        <f aca="false">IF(OR($A76="",BS$4=""),"",SUMPRODUCT(--(INDEX(Matrix!$C$5:$EV$304,0,$B76)&gt;0),--(INDEX(Matrix!$C$5:$EV$304,0,BS$3)&gt;0)))</f>
        <v>1</v>
      </c>
      <c r="BT76" s="12" t="n">
        <f aca="false">IF(OR($A76="",BT$4=""),"",SUMPRODUCT(--(INDEX(Matrix!$C$5:$EV$304,0,$B76)&gt;0),--(INDEX(Matrix!$C$5:$EV$304,0,BT$3)&gt;0)))</f>
        <v>1</v>
      </c>
      <c r="BU76" s="12" t="n">
        <f aca="false">IF(OR($A76="",BU$4=""),"",SUMPRODUCT(--(INDEX(Matrix!$C$5:$EV$304,0,$B76)&gt;0),--(INDEX(Matrix!$C$5:$EV$304,0,BU$3)&gt;0)))</f>
        <v>6</v>
      </c>
      <c r="BV76" s="12" t="n">
        <f aca="false">IF(OR($A76="",BV$4=""),"",SUMPRODUCT(--(INDEX(Matrix!$C$5:$EV$304,0,$B76)&gt;0),--(INDEX(Matrix!$C$5:$EV$304,0,BV$3)&gt;0)))</f>
        <v>8</v>
      </c>
      <c r="BW76" s="12" t="n">
        <f aca="false">IF(OR($A76="",BW$4=""),"",SUMPRODUCT(--(INDEX(Matrix!$C$5:$EV$304,0,$B76)&gt;0),--(INDEX(Matrix!$C$5:$EV$304,0,BW$3)&gt;0)))</f>
        <v>6</v>
      </c>
      <c r="BX76" s="12" t="n">
        <f aca="false">IF(OR($A76="",BX$4=""),"",SUMPRODUCT(--(INDEX(Matrix!$C$5:$EV$304,0,$B76)&gt;0),--(INDEX(Matrix!$C$5:$EV$304,0,BX$3)&gt;0)))</f>
        <v>0</v>
      </c>
      <c r="BY76" s="12" t="n">
        <f aca="false">IF(OR($A76="",BY$4=""),"",SUMPRODUCT(--(INDEX(Matrix!$C$5:$EV$304,0,$B76)&gt;0),--(INDEX(Matrix!$C$5:$EV$304,0,BY$3)&gt;0)))</f>
        <v>4</v>
      </c>
      <c r="BZ76" s="12" t="n">
        <f aca="false">IF(OR($A76="",BZ$4=""),"",SUMPRODUCT(--(INDEX(Matrix!$C$5:$EV$304,0,$B76)&gt;0),--(INDEX(Matrix!$C$5:$EV$304,0,BZ$3)&gt;0)))</f>
        <v>4</v>
      </c>
      <c r="CA76" s="12" t="n">
        <f aca="false">IF(OR($A76="",CA$4=""),"",SUMPRODUCT(--(INDEX(Matrix!$C$5:$EV$304,0,$B76)&gt;0),--(INDEX(Matrix!$C$5:$EV$304,0,CA$3)&gt;0)))</f>
        <v>4</v>
      </c>
      <c r="CB76" s="12" t="n">
        <f aca="false">IF(OR($A76="",CB$4=""),"",SUMPRODUCT(--(INDEX(Matrix!$C$5:$EV$304,0,$B76)&gt;0),--(INDEX(Matrix!$C$5:$EV$304,0,CB$3)&gt;0)))</f>
        <v>0</v>
      </c>
      <c r="CC76" s="12" t="n">
        <f aca="false">IF(OR($A76="",CC$4=""),"",SUMPRODUCT(--(INDEX(Matrix!$C$5:$EV$304,0,$B76)&gt;0),--(INDEX(Matrix!$C$5:$EV$304,0,CC$3)&gt;0)))</f>
        <v>0</v>
      </c>
      <c r="CD76" s="12" t="n">
        <f aca="false">IF(OR($A76="",CD$4=""),"",SUMPRODUCT(--(INDEX(Matrix!$C$5:$EV$304,0,$B76)&gt;0),--(INDEX(Matrix!$C$5:$EV$304,0,CD$3)&gt;0)))</f>
        <v>1</v>
      </c>
      <c r="CE76" s="12" t="n">
        <f aca="false">IF(OR($A76="",CE$4=""),"",SUMPRODUCT(--(INDEX(Matrix!$C$5:$EV$304,0,$B76)&gt;0),--(INDEX(Matrix!$C$5:$EV$304,0,CE$3)&gt;0)))</f>
        <v>1</v>
      </c>
      <c r="CF76" s="12" t="n">
        <f aca="false">IF(OR($A76="",CF$4=""),"",SUMPRODUCT(--(INDEX(Matrix!$C$5:$EV$304,0,$B76)&gt;0),--(INDEX(Matrix!$C$5:$EV$304,0,CF$3)&gt;0)))</f>
        <v>0</v>
      </c>
      <c r="CG76" s="12" t="n">
        <f aca="false">IF(OR($A76="",CG$4=""),"",SUMPRODUCT(--(INDEX(Matrix!$C$5:$EV$304,0,$B76)&gt;0),--(INDEX(Matrix!$C$5:$EV$304,0,CG$3)&gt;0)))</f>
        <v>1</v>
      </c>
      <c r="CH76" s="12" t="n">
        <f aca="false">IF(OR($A76="",CH$4=""),"",SUMPRODUCT(--(INDEX(Matrix!$C$5:$EV$304,0,$B76)&gt;0),--(INDEX(Matrix!$C$5:$EV$304,0,CH$3)&gt;0)))</f>
        <v>4</v>
      </c>
      <c r="CI76" s="12" t="n">
        <f aca="false">IF(OR($A76="",CI$4=""),"",SUMPRODUCT(--(INDEX(Matrix!$C$5:$EV$304,0,$B76)&gt;0),--(INDEX(Matrix!$C$5:$EV$304,0,CI$3)&gt;0)))</f>
        <v>1</v>
      </c>
      <c r="CJ76" s="12" t="n">
        <f aca="false">IF(OR($A76="",CJ$4=""),"",SUMPRODUCT(--(INDEX(Matrix!$C$5:$EV$304,0,$B76)&gt;0),--(INDEX(Matrix!$C$5:$EV$304,0,CJ$3)&gt;0)))</f>
        <v>3</v>
      </c>
      <c r="CK76" s="12" t="n">
        <f aca="false">IF(OR($A76="",CK$4=""),"",SUMPRODUCT(--(INDEX(Matrix!$C$5:$EV$304,0,$B76)&gt;0),--(INDEX(Matrix!$C$5:$EV$304,0,CK$3)&gt;0)))</f>
        <v>1</v>
      </c>
      <c r="CL76" s="12" t="n">
        <f aca="false">IF(OR($A76="",CL$4=""),"",SUMPRODUCT(--(INDEX(Matrix!$C$5:$EV$304,0,$B76)&gt;0),--(INDEX(Matrix!$C$5:$EV$304,0,CL$3)&gt;0)))</f>
        <v>1</v>
      </c>
      <c r="CM76" s="12" t="n">
        <f aca="false">IF(OR($A76="",CM$4=""),"",SUMPRODUCT(--(INDEX(Matrix!$C$5:$EV$304,0,$B76)&gt;0),--(INDEX(Matrix!$C$5:$EV$304,0,CM$3)&gt;0)))</f>
        <v>1</v>
      </c>
      <c r="CN76" s="12" t="n">
        <f aca="false">IF(OR($A76="",CN$4=""),"",SUMPRODUCT(--(INDEX(Matrix!$C$5:$EV$304,0,$B76)&gt;0),--(INDEX(Matrix!$C$5:$EV$304,0,CN$3)&gt;0)))</f>
        <v>0</v>
      </c>
      <c r="CO76" s="12" t="n">
        <f aca="false">IF(OR($A76="",CO$4=""),"",SUMPRODUCT(--(INDEX(Matrix!$C$5:$EV$304,0,$B76)&gt;0),--(INDEX(Matrix!$C$5:$EV$304,0,CO$3)&gt;0)))</f>
        <v>0</v>
      </c>
      <c r="CP76" s="12" t="n">
        <f aca="false">IF(OR($A76="",CP$4=""),"",SUMPRODUCT(--(INDEX(Matrix!$C$5:$EV$304,0,$B76)&gt;0),--(INDEX(Matrix!$C$5:$EV$304,0,CP$3)&gt;0)))</f>
        <v>1</v>
      </c>
      <c r="CQ76" s="12" t="n">
        <f aca="false">IF(OR($A76="",CQ$4=""),"",SUMPRODUCT(--(INDEX(Matrix!$C$5:$EV$304,0,$B76)&gt;0),--(INDEX(Matrix!$C$5:$EV$304,0,CQ$3)&gt;0)))</f>
        <v>1</v>
      </c>
      <c r="CR76" s="12" t="n">
        <f aca="false">IF(OR($A76="",CR$4=""),"",SUMPRODUCT(--(INDEX(Matrix!$C$5:$EV$304,0,$B76)&gt;0),--(INDEX(Matrix!$C$5:$EV$304,0,CR$3)&gt;0)))</f>
        <v>1</v>
      </c>
      <c r="CS76" s="12" t="n">
        <f aca="false">IF(OR($A76="",CS$4=""),"",SUMPRODUCT(--(INDEX(Matrix!$C$5:$EV$304,0,$B76)&gt;0),--(INDEX(Matrix!$C$5:$EV$304,0,CS$3)&gt;0)))</f>
        <v>2</v>
      </c>
      <c r="CT76" s="12" t="n">
        <f aca="false">IF(OR($A76="",CT$4=""),"",SUMPRODUCT(--(INDEX(Matrix!$C$5:$EV$304,0,$B76)&gt;0),--(INDEX(Matrix!$C$5:$EV$304,0,CT$3)&gt;0)))</f>
        <v>2</v>
      </c>
      <c r="CU76" s="12" t="n">
        <f aca="false">IF(OR($A76="",CU$4=""),"",SUMPRODUCT(--(INDEX(Matrix!$C$5:$EV$304,0,$B76)&gt;0),--(INDEX(Matrix!$C$5:$EV$304,0,CU$3)&gt;0)))</f>
        <v>3</v>
      </c>
      <c r="CV76" s="12" t="n">
        <f aca="false">IF(OR($A76="",CV$4=""),"",SUMPRODUCT(--(INDEX(Matrix!$C$5:$EV$304,0,$B76)&gt;0),--(INDEX(Matrix!$C$5:$EV$304,0,CV$3)&gt;0)))</f>
        <v>2</v>
      </c>
      <c r="CW76" s="12" t="n">
        <f aca="false">IF(OR($A76="",CW$4=""),"",SUMPRODUCT(--(INDEX(Matrix!$C$5:$EV$304,0,$B76)&gt;0),--(INDEX(Matrix!$C$5:$EV$304,0,CW$3)&gt;0)))</f>
        <v>3</v>
      </c>
      <c r="CX76" s="12" t="n">
        <f aca="false">IF(OR($A76="",CX$4=""),"",SUMPRODUCT(--(INDEX(Matrix!$C$5:$EV$304,0,$B76)&gt;0),--(INDEX(Matrix!$C$5:$EV$304,0,CX$3)&gt;0)))</f>
        <v>1</v>
      </c>
      <c r="CY76" s="12" t="n">
        <f aca="false">IF(OR($A76="",CY$4=""),"",SUMPRODUCT(--(INDEX(Matrix!$C$5:$EV$304,0,$B76)&gt;0),--(INDEX(Matrix!$C$5:$EV$304,0,CY$3)&gt;0)))</f>
        <v>1</v>
      </c>
      <c r="CZ76" s="12" t="n">
        <f aca="false">IF(OR($A76="",CZ$4=""),"",SUMPRODUCT(--(INDEX(Matrix!$C$5:$EV$304,0,$B76)&gt;0),--(INDEX(Matrix!$C$5:$EV$304,0,CZ$3)&gt;0)))</f>
        <v>0</v>
      </c>
      <c r="DA76" s="12" t="n">
        <f aca="false">IF(OR($A76="",DA$4=""),"",SUMPRODUCT(--(INDEX(Matrix!$C$5:$EV$304,0,$B76)&gt;0),--(INDEX(Matrix!$C$5:$EV$304,0,DA$3)&gt;0)))</f>
        <v>0</v>
      </c>
      <c r="DB76" s="12" t="n">
        <f aca="false">IF(OR($A76="",DB$4=""),"",SUMPRODUCT(--(INDEX(Matrix!$C$5:$EV$304,0,$B76)&gt;0),--(INDEX(Matrix!$C$5:$EV$304,0,DB$3)&gt;0)))</f>
        <v>0</v>
      </c>
      <c r="DC76" s="12" t="n">
        <f aca="false">IF(OR($A76="",DC$4=""),"",SUMPRODUCT(--(INDEX(Matrix!$C$5:$EV$304,0,$B76)&gt;0),--(INDEX(Matrix!$C$5:$EV$304,0,DC$3)&gt;0)))</f>
        <v>0</v>
      </c>
      <c r="DD76" s="12" t="n">
        <f aca="false">IF(OR($A76="",DD$4=""),"",SUMPRODUCT(--(INDEX(Matrix!$C$5:$EV$304,0,$B76)&gt;0),--(INDEX(Matrix!$C$5:$EV$304,0,DD$3)&gt;0)))</f>
        <v>2</v>
      </c>
      <c r="DE76" s="12" t="str">
        <f aca="false">IF(OR($A76="",DE$4=""),"",SUMPRODUCT(--(INDEX(Matrix!$C$5:$EV$304,0,$B76)&gt;0),--(INDEX(Matrix!$C$5:$EV$304,0,DE$3)&gt;0)))</f>
        <v/>
      </c>
      <c r="DF76" s="12" t="str">
        <f aca="false">IF(OR($A76="",DF$4=""),"",SUMPRODUCT(--(INDEX(Matrix!$C$5:$EV$304,0,$B76)&gt;0),--(INDEX(Matrix!$C$5:$EV$304,0,DF$3)&gt;0)))</f>
        <v/>
      </c>
      <c r="DG76" s="12" t="str">
        <f aca="false">IF(OR($A76="",DG$4=""),"",SUMPRODUCT(--(INDEX(Matrix!$C$5:$EV$304,0,$B76)&gt;0),--(INDEX(Matrix!$C$5:$EV$304,0,DG$3)&gt;0)))</f>
        <v/>
      </c>
      <c r="DH76" s="12" t="str">
        <f aca="false">IF(OR($A76="",DH$4=""),"",SUMPRODUCT(--(INDEX(Matrix!$C$5:$EV$304,0,$B76)&gt;0),--(INDEX(Matrix!$C$5:$EV$304,0,DH$3)&gt;0)))</f>
        <v/>
      </c>
      <c r="DI76" s="12" t="str">
        <f aca="false">IF(OR($A76="",DI$4=""),"",SUMPRODUCT(--(INDEX(Matrix!$C$5:$EV$304,0,$B76)&gt;0),--(INDEX(Matrix!$C$5:$EV$304,0,DI$3)&gt;0)))</f>
        <v/>
      </c>
      <c r="DJ76" s="12" t="str">
        <f aca="false">IF(OR($A76="",DJ$4=""),"",SUMPRODUCT(--(INDEX(Matrix!$C$5:$EV$304,0,$B76)&gt;0),--(INDEX(Matrix!$C$5:$EV$304,0,DJ$3)&gt;0)))</f>
        <v/>
      </c>
      <c r="DK76" s="12" t="str">
        <f aca="false">IF(OR($A76="",DK$4=""),"",SUMPRODUCT(--(INDEX(Matrix!$C$5:$EV$304,0,$B76)&gt;0),--(INDEX(Matrix!$C$5:$EV$304,0,DK$3)&gt;0)))</f>
        <v/>
      </c>
      <c r="DL76" s="12" t="str">
        <f aca="false">IF(OR($A76="",DL$4=""),"",SUMPRODUCT(--(INDEX(Matrix!$C$5:$EV$304,0,$B76)&gt;0),--(INDEX(Matrix!$C$5:$EV$304,0,DL$3)&gt;0)))</f>
        <v/>
      </c>
      <c r="DM76" s="12" t="str">
        <f aca="false">IF(OR($A76="",DM$4=""),"",SUMPRODUCT(--(INDEX(Matrix!$C$5:$EV$304,0,$B76)&gt;0),--(INDEX(Matrix!$C$5:$EV$304,0,DM$3)&gt;0)))</f>
        <v/>
      </c>
      <c r="DN76" s="12" t="str">
        <f aca="false">IF(OR($A76="",DN$4=""),"",SUMPRODUCT(--(INDEX(Matrix!$C$5:$EV$304,0,$B76)&gt;0),--(INDEX(Matrix!$C$5:$EV$304,0,DN$3)&gt;0)))</f>
        <v/>
      </c>
      <c r="DO76" s="12" t="str">
        <f aca="false">IF(OR($A76="",DO$4=""),"",SUMPRODUCT(--(INDEX(Matrix!$C$5:$EV$304,0,$B76)&gt;0),--(INDEX(Matrix!$C$5:$EV$304,0,DO$3)&gt;0)))</f>
        <v/>
      </c>
      <c r="DP76" s="12" t="str">
        <f aca="false">IF(OR($A76="",DP$4=""),"",SUMPRODUCT(--(INDEX(Matrix!$C$5:$EV$304,0,$B76)&gt;0),--(INDEX(Matrix!$C$5:$EV$304,0,DP$3)&gt;0)))</f>
        <v/>
      </c>
      <c r="DQ76" s="12" t="str">
        <f aca="false">IF(OR($A76="",DQ$4=""),"",SUMPRODUCT(--(INDEX(Matrix!$C$5:$EV$304,0,$B76)&gt;0),--(INDEX(Matrix!$C$5:$EV$304,0,DQ$3)&gt;0)))</f>
        <v/>
      </c>
      <c r="DR76" s="12" t="str">
        <f aca="false">IF(OR($A76="",DR$4=""),"",SUMPRODUCT(--(INDEX(Matrix!$C$5:$EV$304,0,$B76)&gt;0),--(INDEX(Matrix!$C$5:$EV$304,0,DR$3)&gt;0)))</f>
        <v/>
      </c>
      <c r="DS76" s="12" t="str">
        <f aca="false">IF(OR($A76="",DS$4=""),"",SUMPRODUCT(--(INDEX(Matrix!$C$5:$EV$304,0,$B76)&gt;0),--(INDEX(Matrix!$C$5:$EV$304,0,DS$3)&gt;0)))</f>
        <v/>
      </c>
      <c r="DT76" s="12" t="str">
        <f aca="false">IF(OR($A76="",DT$4=""),"",SUMPRODUCT(--(INDEX(Matrix!$C$5:$EV$304,0,$B76)&gt;0),--(INDEX(Matrix!$C$5:$EV$304,0,DT$3)&gt;0)))</f>
        <v/>
      </c>
      <c r="DU76" s="12" t="str">
        <f aca="false">IF(OR($A76="",DU$4=""),"",SUMPRODUCT(--(INDEX(Matrix!$C$5:$EV$304,0,$B76)&gt;0),--(INDEX(Matrix!$C$5:$EV$304,0,DU$3)&gt;0)))</f>
        <v/>
      </c>
      <c r="DV76" s="12" t="str">
        <f aca="false">IF(OR($A76="",DV$4=""),"",SUMPRODUCT(--(INDEX(Matrix!$C$5:$EV$304,0,$B76)&gt;0),--(INDEX(Matrix!$C$5:$EV$304,0,DV$3)&gt;0)))</f>
        <v/>
      </c>
      <c r="DW76" s="12" t="str">
        <f aca="false">IF(OR($A76="",DW$4=""),"",SUMPRODUCT(--(INDEX(Matrix!$C$5:$EV$304,0,$B76)&gt;0),--(INDEX(Matrix!$C$5:$EV$304,0,DW$3)&gt;0)))</f>
        <v/>
      </c>
      <c r="DX76" s="12" t="str">
        <f aca="false">IF(OR($A76="",DX$4=""),"",SUMPRODUCT(--(INDEX(Matrix!$C$5:$EV$304,0,$B76)&gt;0),--(INDEX(Matrix!$C$5:$EV$304,0,DX$3)&gt;0)))</f>
        <v/>
      </c>
      <c r="DY76" s="12" t="str">
        <f aca="false">IF(OR($A76="",DY$4=""),"",SUMPRODUCT(--(INDEX(Matrix!$C$5:$EV$304,0,$B76)&gt;0),--(INDEX(Matrix!$C$5:$EV$304,0,DY$3)&gt;0)))</f>
        <v/>
      </c>
      <c r="DZ76" s="12" t="str">
        <f aca="false">IF(OR($A76="",DZ$4=""),"",SUMPRODUCT(--(INDEX(Matrix!$C$5:$EV$304,0,$B76)&gt;0),--(INDEX(Matrix!$C$5:$EV$304,0,DZ$3)&gt;0)))</f>
        <v/>
      </c>
      <c r="EA76" s="12" t="str">
        <f aca="false">IF(OR($A76="",EA$4=""),"",SUMPRODUCT(--(INDEX(Matrix!$C$5:$EV$304,0,$B76)&gt;0),--(INDEX(Matrix!$C$5:$EV$304,0,EA$3)&gt;0)))</f>
        <v/>
      </c>
      <c r="EB76" s="12" t="str">
        <f aca="false">IF(OR($A76="",EB$4=""),"",SUMPRODUCT(--(INDEX(Matrix!$C$5:$EV$304,0,$B76)&gt;0),--(INDEX(Matrix!$C$5:$EV$304,0,EB$3)&gt;0)))</f>
        <v/>
      </c>
      <c r="EC76" s="12" t="str">
        <f aca="false">IF(OR($A76="",EC$4=""),"",SUMPRODUCT(--(INDEX(Matrix!$C$5:$EV$304,0,$B76)&gt;0),--(INDEX(Matrix!$C$5:$EV$304,0,EC$3)&gt;0)))</f>
        <v/>
      </c>
      <c r="ED76" s="12" t="str">
        <f aca="false">IF(OR($A76="",ED$4=""),"",SUMPRODUCT(--(INDEX(Matrix!$C$5:$EV$304,0,$B76)&gt;0),--(INDEX(Matrix!$C$5:$EV$304,0,ED$3)&gt;0)))</f>
        <v/>
      </c>
      <c r="EE76" s="12" t="str">
        <f aca="false">IF(OR($A76="",EE$4=""),"",SUMPRODUCT(--(INDEX(Matrix!$C$5:$EV$304,0,$B76)&gt;0),--(INDEX(Matrix!$C$5:$EV$304,0,EE$3)&gt;0)))</f>
        <v/>
      </c>
      <c r="EF76" s="12" t="str">
        <f aca="false">IF(OR($A76="",EF$4=""),"",SUMPRODUCT(--(INDEX(Matrix!$C$5:$EV$304,0,$B76)&gt;0),--(INDEX(Matrix!$C$5:$EV$304,0,EF$3)&gt;0)))</f>
        <v/>
      </c>
      <c r="EG76" s="12" t="str">
        <f aca="false">IF(OR($A76="",EG$4=""),"",SUMPRODUCT(--(INDEX(Matrix!$C$5:$EV$304,0,$B76)&gt;0),--(INDEX(Matrix!$C$5:$EV$304,0,EG$3)&gt;0)))</f>
        <v/>
      </c>
      <c r="EH76" s="12" t="str">
        <f aca="false">IF(OR($A76="",EH$4=""),"",SUMPRODUCT(--(INDEX(Matrix!$C$5:$EV$304,0,$B76)&gt;0),--(INDEX(Matrix!$C$5:$EV$304,0,EH$3)&gt;0)))</f>
        <v/>
      </c>
      <c r="EI76" s="12" t="str">
        <f aca="false">IF(OR($A76="",EI$4=""),"",SUMPRODUCT(--(INDEX(Matrix!$C$5:$EV$304,0,$B76)&gt;0),--(INDEX(Matrix!$C$5:$EV$304,0,EI$3)&gt;0)))</f>
        <v/>
      </c>
      <c r="EJ76" s="12" t="str">
        <f aca="false">IF(OR($A76="",EJ$4=""),"",SUMPRODUCT(--(INDEX(Matrix!$C$5:$EV$304,0,$B76)&gt;0),--(INDEX(Matrix!$C$5:$EV$304,0,EJ$3)&gt;0)))</f>
        <v/>
      </c>
      <c r="EK76" s="12" t="str">
        <f aca="false">IF(OR($A76="",EK$4=""),"",SUMPRODUCT(--(INDEX(Matrix!$C$5:$EV$304,0,$B76)&gt;0),--(INDEX(Matrix!$C$5:$EV$304,0,EK$3)&gt;0)))</f>
        <v/>
      </c>
      <c r="EL76" s="12" t="str">
        <f aca="false">IF(OR($A76="",EL$4=""),"",SUMPRODUCT(--(INDEX(Matrix!$C$5:$EV$304,0,$B76)&gt;0),--(INDEX(Matrix!$C$5:$EV$304,0,EL$3)&gt;0)))</f>
        <v/>
      </c>
      <c r="EM76" s="12" t="str">
        <f aca="false">IF(OR($A76="",EM$4=""),"",SUMPRODUCT(--(INDEX(Matrix!$C$5:$EV$304,0,$B76)&gt;0),--(INDEX(Matrix!$C$5:$EV$304,0,EM$3)&gt;0)))</f>
        <v/>
      </c>
      <c r="EN76" s="12" t="str">
        <f aca="false">IF(OR($A76="",EN$4=""),"",SUMPRODUCT(--(INDEX(Matrix!$C$5:$EV$304,0,$B76)&gt;0),--(INDEX(Matrix!$C$5:$EV$304,0,EN$3)&gt;0)))</f>
        <v/>
      </c>
      <c r="EO76" s="12" t="str">
        <f aca="false">IF(OR($A76="",EO$4=""),"",SUMPRODUCT(--(INDEX(Matrix!$C$5:$EV$304,0,$B76)&gt;0),--(INDEX(Matrix!$C$5:$EV$304,0,EO$3)&gt;0)))</f>
        <v/>
      </c>
      <c r="EP76" s="12" t="str">
        <f aca="false">IF(OR($A76="",EP$4=""),"",SUMPRODUCT(--(INDEX(Matrix!$C$5:$EV$304,0,$B76)&gt;0),--(INDEX(Matrix!$C$5:$EV$304,0,EP$3)&gt;0)))</f>
        <v/>
      </c>
      <c r="EQ76" s="12" t="str">
        <f aca="false">IF(OR($A76="",EQ$4=""),"",SUMPRODUCT(--(INDEX(Matrix!$C$5:$EV$304,0,$B76)&gt;0),--(INDEX(Matrix!$C$5:$EV$304,0,EQ$3)&gt;0)))</f>
        <v/>
      </c>
      <c r="ER76" s="12" t="str">
        <f aca="false">IF(OR($A76="",ER$4=""),"",SUMPRODUCT(--(INDEX(Matrix!$C$5:$EV$304,0,$B76)&gt;0),--(INDEX(Matrix!$C$5:$EV$304,0,ER$3)&gt;0)))</f>
        <v/>
      </c>
      <c r="ES76" s="12" t="str">
        <f aca="false">IF(OR($A76="",ES$4=""),"",SUMPRODUCT(--(INDEX(Matrix!$C$5:$EV$304,0,$B76)&gt;0),--(INDEX(Matrix!$C$5:$EV$304,0,ES$3)&gt;0)))</f>
        <v/>
      </c>
      <c r="ET76" s="12" t="str">
        <f aca="false">IF(OR($A76="",ET$4=""),"",SUMPRODUCT(--(INDEX(Matrix!$C$5:$EV$304,0,$B76)&gt;0),--(INDEX(Matrix!$C$5:$EV$304,0,ET$3)&gt;0)))</f>
        <v/>
      </c>
      <c r="EU76" s="12" t="str">
        <f aca="false">IF(OR($A76="",EU$4=""),"",SUMPRODUCT(--(INDEX(Matrix!$C$5:$EV$304,0,$B76)&gt;0),--(INDEX(Matrix!$C$5:$EV$304,0,EU$3)&gt;0)))</f>
        <v/>
      </c>
      <c r="EV76" s="12" t="str">
        <f aca="false">IF(OR($A76="",EV$4=""),"",SUMPRODUCT(--(INDEX(Matrix!$C$5:$EV$304,0,$B76)&gt;0),--(INDEX(Matrix!$C$5:$EV$304,0,EV$3)&gt;0)))</f>
        <v/>
      </c>
    </row>
    <row r="77" customFormat="false" ht="15" hidden="false" customHeight="false" outlineLevel="0" collapsed="false">
      <c r="A77" s="6" t="str">
        <f aca="false">IF(INDEX(Products!$A$2:$A$151,$B77)="","",INDEX(Products!$A$2:$A$151,$B77))</f>
        <v>Ca+k+D3</v>
      </c>
      <c r="B77" s="23" t="n">
        <v>73</v>
      </c>
      <c r="C77" s="12" t="n">
        <f aca="false">IF(OR($A77="",C$4=""),"",SUMPRODUCT(--(INDEX(Matrix!$C$5:$EV$304,0,$B77)&gt;0),--(INDEX(Matrix!$C$5:$EV$304,0,C$3)&gt;0)))</f>
        <v>3</v>
      </c>
      <c r="D77" s="12" t="n">
        <f aca="false">IF(OR($A77="",D$4=""),"",SUMPRODUCT(--(INDEX(Matrix!$C$5:$EV$304,0,$B77)&gt;0),--(INDEX(Matrix!$C$5:$EV$304,0,D$3)&gt;0)))</f>
        <v>3</v>
      </c>
      <c r="E77" s="12" t="n">
        <f aca="false">IF(OR($A77="",E$4=""),"",SUMPRODUCT(--(INDEX(Matrix!$C$5:$EV$304,0,$B77)&gt;0),--(INDEX(Matrix!$C$5:$EV$304,0,E$3)&gt;0)))</f>
        <v>2</v>
      </c>
      <c r="F77" s="12" t="n">
        <f aca="false">IF(OR($A77="",F$4=""),"",SUMPRODUCT(--(INDEX(Matrix!$C$5:$EV$304,0,$B77)&gt;0),--(INDEX(Matrix!$C$5:$EV$304,0,F$3)&gt;0)))</f>
        <v>1</v>
      </c>
      <c r="G77" s="12" t="n">
        <f aca="false">IF(OR($A77="",G$4=""),"",SUMPRODUCT(--(INDEX(Matrix!$C$5:$EV$304,0,$B77)&gt;0),--(INDEX(Matrix!$C$5:$EV$304,0,G$3)&gt;0)))</f>
        <v>1</v>
      </c>
      <c r="H77" s="12" t="n">
        <f aca="false">IF(OR($A77="",H$4=""),"",SUMPRODUCT(--(INDEX(Matrix!$C$5:$EV$304,0,$B77)&gt;0),--(INDEX(Matrix!$C$5:$EV$304,0,H$3)&gt;0)))</f>
        <v>1</v>
      </c>
      <c r="I77" s="12" t="n">
        <f aca="false">IF(OR($A77="",I$4=""),"",SUMPRODUCT(--(INDEX(Matrix!$C$5:$EV$304,0,$B77)&gt;0),--(INDEX(Matrix!$C$5:$EV$304,0,I$3)&gt;0)))</f>
        <v>2</v>
      </c>
      <c r="J77" s="12" t="n">
        <f aca="false">IF(OR($A77="",J$4=""),"",SUMPRODUCT(--(INDEX(Matrix!$C$5:$EV$304,0,$B77)&gt;0),--(INDEX(Matrix!$C$5:$EV$304,0,J$3)&gt;0)))</f>
        <v>2</v>
      </c>
      <c r="K77" s="12" t="n">
        <f aca="false">IF(OR($A77="",K$4=""),"",SUMPRODUCT(--(INDEX(Matrix!$C$5:$EV$304,0,$B77)&gt;0),--(INDEX(Matrix!$C$5:$EV$304,0,K$3)&gt;0)))</f>
        <v>1</v>
      </c>
      <c r="L77" s="12" t="n">
        <f aca="false">IF(OR($A77="",L$4=""),"",SUMPRODUCT(--(INDEX(Matrix!$C$5:$EV$304,0,$B77)&gt;0),--(INDEX(Matrix!$C$5:$EV$304,0,L$3)&gt;0)))</f>
        <v>1</v>
      </c>
      <c r="M77" s="12" t="n">
        <f aca="false">IF(OR($A77="",M$4=""),"",SUMPRODUCT(--(INDEX(Matrix!$C$5:$EV$304,0,$B77)&gt;0),--(INDEX(Matrix!$C$5:$EV$304,0,M$3)&gt;0)))</f>
        <v>1</v>
      </c>
      <c r="N77" s="12" t="n">
        <f aca="false">IF(OR($A77="",N$4=""),"",SUMPRODUCT(--(INDEX(Matrix!$C$5:$EV$304,0,$B77)&gt;0),--(INDEX(Matrix!$C$5:$EV$304,0,N$3)&gt;0)))</f>
        <v>2</v>
      </c>
      <c r="O77" s="12" t="n">
        <f aca="false">IF(OR($A77="",O$4=""),"",SUMPRODUCT(--(INDEX(Matrix!$C$5:$EV$304,0,$B77)&gt;0),--(INDEX(Matrix!$C$5:$EV$304,0,O$3)&gt;0)))</f>
        <v>1</v>
      </c>
      <c r="P77" s="12" t="n">
        <f aca="false">IF(OR($A77="",P$4=""),"",SUMPRODUCT(--(INDEX(Matrix!$C$5:$EV$304,0,$B77)&gt;0),--(INDEX(Matrix!$C$5:$EV$304,0,P$3)&gt;0)))</f>
        <v>2</v>
      </c>
      <c r="Q77" s="12" t="n">
        <f aca="false">IF(OR($A77="",Q$4=""),"",SUMPRODUCT(--(INDEX(Matrix!$C$5:$EV$304,0,$B77)&gt;0),--(INDEX(Matrix!$C$5:$EV$304,0,Q$3)&gt;0)))</f>
        <v>1</v>
      </c>
      <c r="R77" s="12" t="n">
        <f aca="false">IF(OR($A77="",R$4=""),"",SUMPRODUCT(--(INDEX(Matrix!$C$5:$EV$304,0,$B77)&gt;0),--(INDEX(Matrix!$C$5:$EV$304,0,R$3)&gt;0)))</f>
        <v>1</v>
      </c>
      <c r="S77" s="12" t="n">
        <f aca="false">IF(OR($A77="",S$4=""),"",SUMPRODUCT(--(INDEX(Matrix!$C$5:$EV$304,0,$B77)&gt;0),--(INDEX(Matrix!$C$5:$EV$304,0,S$3)&gt;0)))</f>
        <v>1</v>
      </c>
      <c r="T77" s="12" t="n">
        <f aca="false">IF(OR($A77="",T$4=""),"",SUMPRODUCT(--(INDEX(Matrix!$C$5:$EV$304,0,$B77)&gt;0),--(INDEX(Matrix!$C$5:$EV$304,0,T$3)&gt;0)))</f>
        <v>2</v>
      </c>
      <c r="U77" s="12" t="n">
        <f aca="false">IF(OR($A77="",U$4=""),"",SUMPRODUCT(--(INDEX(Matrix!$C$5:$EV$304,0,$B77)&gt;0),--(INDEX(Matrix!$C$5:$EV$304,0,U$3)&gt;0)))</f>
        <v>0</v>
      </c>
      <c r="V77" s="12" t="n">
        <f aca="false">IF(OR($A77="",V$4=""),"",SUMPRODUCT(--(INDEX(Matrix!$C$5:$EV$304,0,$B77)&gt;0),--(INDEX(Matrix!$C$5:$EV$304,0,V$3)&gt;0)))</f>
        <v>0</v>
      </c>
      <c r="W77" s="12" t="n">
        <f aca="false">IF(OR($A77="",W$4=""),"",SUMPRODUCT(--(INDEX(Matrix!$C$5:$EV$304,0,$B77)&gt;0),--(INDEX(Matrix!$C$5:$EV$304,0,W$3)&gt;0)))</f>
        <v>0</v>
      </c>
      <c r="X77" s="12" t="n">
        <f aca="false">IF(OR($A77="",X$4=""),"",SUMPRODUCT(--(INDEX(Matrix!$C$5:$EV$304,0,$B77)&gt;0),--(INDEX(Matrix!$C$5:$EV$304,0,X$3)&gt;0)))</f>
        <v>1</v>
      </c>
      <c r="Y77" s="12" t="n">
        <f aca="false">IF(OR($A77="",Y$4=""),"",SUMPRODUCT(--(INDEX(Matrix!$C$5:$EV$304,0,$B77)&gt;0),--(INDEX(Matrix!$C$5:$EV$304,0,Y$3)&gt;0)))</f>
        <v>1</v>
      </c>
      <c r="Z77" s="12" t="n">
        <f aca="false">IF(OR($A77="",Z$4=""),"",SUMPRODUCT(--(INDEX(Matrix!$C$5:$EV$304,0,$B77)&gt;0),--(INDEX(Matrix!$C$5:$EV$304,0,Z$3)&gt;0)))</f>
        <v>0</v>
      </c>
      <c r="AA77" s="12" t="n">
        <f aca="false">IF(OR($A77="",AA$4=""),"",SUMPRODUCT(--(INDEX(Matrix!$C$5:$EV$304,0,$B77)&gt;0),--(INDEX(Matrix!$C$5:$EV$304,0,AA$3)&gt;0)))</f>
        <v>1</v>
      </c>
      <c r="AB77" s="12" t="n">
        <f aca="false">IF(OR($A77="",AB$4=""),"",SUMPRODUCT(--(INDEX(Matrix!$C$5:$EV$304,0,$B77)&gt;0),--(INDEX(Matrix!$C$5:$EV$304,0,AB$3)&gt;0)))</f>
        <v>2</v>
      </c>
      <c r="AC77" s="12" t="n">
        <f aca="false">IF(OR($A77="",AC$4=""),"",SUMPRODUCT(--(INDEX(Matrix!$C$5:$EV$304,0,$B77)&gt;0),--(INDEX(Matrix!$C$5:$EV$304,0,AC$3)&gt;0)))</f>
        <v>0</v>
      </c>
      <c r="AD77" s="12" t="n">
        <f aca="false">IF(OR($A77="",AD$4=""),"",SUMPRODUCT(--(INDEX(Matrix!$C$5:$EV$304,0,$B77)&gt;0),--(INDEX(Matrix!$C$5:$EV$304,0,AD$3)&gt;0)))</f>
        <v>0</v>
      </c>
      <c r="AE77" s="12" t="n">
        <f aca="false">IF(OR($A77="",AE$4=""),"",SUMPRODUCT(--(INDEX(Matrix!$C$5:$EV$304,0,$B77)&gt;0),--(INDEX(Matrix!$C$5:$EV$304,0,AE$3)&gt;0)))</f>
        <v>0</v>
      </c>
      <c r="AF77" s="12" t="n">
        <f aca="false">IF(OR($A77="",AF$4=""),"",SUMPRODUCT(--(INDEX(Matrix!$C$5:$EV$304,0,$B77)&gt;0),--(INDEX(Matrix!$C$5:$EV$304,0,AF$3)&gt;0)))</f>
        <v>0</v>
      </c>
      <c r="AG77" s="12" t="n">
        <f aca="false">IF(OR($A77="",AG$4=""),"",SUMPRODUCT(--(INDEX(Matrix!$C$5:$EV$304,0,$B77)&gt;0),--(INDEX(Matrix!$C$5:$EV$304,0,AG$3)&gt;0)))</f>
        <v>0</v>
      </c>
      <c r="AH77" s="12" t="n">
        <f aca="false">IF(OR($A77="",AH$4=""),"",SUMPRODUCT(--(INDEX(Matrix!$C$5:$EV$304,0,$B77)&gt;0),--(INDEX(Matrix!$C$5:$EV$304,0,AH$3)&gt;0)))</f>
        <v>1</v>
      </c>
      <c r="AI77" s="12" t="n">
        <f aca="false">IF(OR($A77="",AI$4=""),"",SUMPRODUCT(--(INDEX(Matrix!$C$5:$EV$304,0,$B77)&gt;0),--(INDEX(Matrix!$C$5:$EV$304,0,AI$3)&gt;0)))</f>
        <v>0</v>
      </c>
      <c r="AJ77" s="12" t="n">
        <f aca="false">IF(OR($A77="",AJ$4=""),"",SUMPRODUCT(--(INDEX(Matrix!$C$5:$EV$304,0,$B77)&gt;0),--(INDEX(Matrix!$C$5:$EV$304,0,AJ$3)&gt;0)))</f>
        <v>0</v>
      </c>
      <c r="AK77" s="12" t="n">
        <f aca="false">IF(OR($A77="",AK$4=""),"",SUMPRODUCT(--(INDEX(Matrix!$C$5:$EV$304,0,$B77)&gt;0),--(INDEX(Matrix!$C$5:$EV$304,0,AK$3)&gt;0)))</f>
        <v>1</v>
      </c>
      <c r="AL77" s="12" t="n">
        <f aca="false">IF(OR($A77="",AL$4=""),"",SUMPRODUCT(--(INDEX(Matrix!$C$5:$EV$304,0,$B77)&gt;0),--(INDEX(Matrix!$C$5:$EV$304,0,AL$3)&gt;0)))</f>
        <v>1</v>
      </c>
      <c r="AM77" s="12" t="n">
        <f aca="false">IF(OR($A77="",AM$4=""),"",SUMPRODUCT(--(INDEX(Matrix!$C$5:$EV$304,0,$B77)&gt;0),--(INDEX(Matrix!$C$5:$EV$304,0,AM$3)&gt;0)))</f>
        <v>0</v>
      </c>
      <c r="AN77" s="12" t="n">
        <f aca="false">IF(OR($A77="",AN$4=""),"",SUMPRODUCT(--(INDEX(Matrix!$C$5:$EV$304,0,$B77)&gt;0),--(INDEX(Matrix!$C$5:$EV$304,0,AN$3)&gt;0)))</f>
        <v>0</v>
      </c>
      <c r="AO77" s="12" t="n">
        <f aca="false">IF(OR($A77="",AO$4=""),"",SUMPRODUCT(--(INDEX(Matrix!$C$5:$EV$304,0,$B77)&gt;0),--(INDEX(Matrix!$C$5:$EV$304,0,AO$3)&gt;0)))</f>
        <v>2</v>
      </c>
      <c r="AP77" s="12" t="n">
        <f aca="false">IF(OR($A77="",AP$4=""),"",SUMPRODUCT(--(INDEX(Matrix!$C$5:$EV$304,0,$B77)&gt;0),--(INDEX(Matrix!$C$5:$EV$304,0,AP$3)&gt;0)))</f>
        <v>2</v>
      </c>
      <c r="AQ77" s="12" t="n">
        <f aca="false">IF(OR($A77="",AQ$4=""),"",SUMPRODUCT(--(INDEX(Matrix!$C$5:$EV$304,0,$B77)&gt;0),--(INDEX(Matrix!$C$5:$EV$304,0,AQ$3)&gt;0)))</f>
        <v>2</v>
      </c>
      <c r="AR77" s="12" t="n">
        <f aca="false">IF(OR($A77="",AR$4=""),"",SUMPRODUCT(--(INDEX(Matrix!$C$5:$EV$304,0,$B77)&gt;0),--(INDEX(Matrix!$C$5:$EV$304,0,AR$3)&gt;0)))</f>
        <v>2</v>
      </c>
      <c r="AS77" s="12" t="n">
        <f aca="false">IF(OR($A77="",AS$4=""),"",SUMPRODUCT(--(INDEX(Matrix!$C$5:$EV$304,0,$B77)&gt;0),--(INDEX(Matrix!$C$5:$EV$304,0,AS$3)&gt;0)))</f>
        <v>2</v>
      </c>
      <c r="AT77" s="12" t="n">
        <f aca="false">IF(OR($A77="",AT$4=""),"",SUMPRODUCT(--(INDEX(Matrix!$C$5:$EV$304,0,$B77)&gt;0),--(INDEX(Matrix!$C$5:$EV$304,0,AT$3)&gt;0)))</f>
        <v>2</v>
      </c>
      <c r="AU77" s="12" t="n">
        <f aca="false">IF(OR($A77="",AU$4=""),"",SUMPRODUCT(--(INDEX(Matrix!$C$5:$EV$304,0,$B77)&gt;0),--(INDEX(Matrix!$C$5:$EV$304,0,AU$3)&gt;0)))</f>
        <v>0</v>
      </c>
      <c r="AV77" s="12" t="n">
        <f aca="false">IF(OR($A77="",AV$4=""),"",SUMPRODUCT(--(INDEX(Matrix!$C$5:$EV$304,0,$B77)&gt;0),--(INDEX(Matrix!$C$5:$EV$304,0,AV$3)&gt;0)))</f>
        <v>0</v>
      </c>
      <c r="AW77" s="12" t="n">
        <f aca="false">IF(OR($A77="",AW$4=""),"",SUMPRODUCT(--(INDEX(Matrix!$C$5:$EV$304,0,$B77)&gt;0),--(INDEX(Matrix!$C$5:$EV$304,0,AW$3)&gt;0)))</f>
        <v>1</v>
      </c>
      <c r="AX77" s="12" t="n">
        <f aca="false">IF(OR($A77="",AX$4=""),"",SUMPRODUCT(--(INDEX(Matrix!$C$5:$EV$304,0,$B77)&gt;0),--(INDEX(Matrix!$C$5:$EV$304,0,AX$3)&gt;0)))</f>
        <v>1</v>
      </c>
      <c r="AY77" s="12" t="n">
        <f aca="false">IF(OR($A77="",AY$4=""),"",SUMPRODUCT(--(INDEX(Matrix!$C$5:$EV$304,0,$B77)&gt;0),--(INDEX(Matrix!$C$5:$EV$304,0,AY$3)&gt;0)))</f>
        <v>1</v>
      </c>
      <c r="AZ77" s="12" t="n">
        <f aca="false">IF(OR($A77="",AZ$4=""),"",SUMPRODUCT(--(INDEX(Matrix!$C$5:$EV$304,0,$B77)&gt;0),--(INDEX(Matrix!$C$5:$EV$304,0,AZ$3)&gt;0)))</f>
        <v>1</v>
      </c>
      <c r="BA77" s="12" t="n">
        <f aca="false">IF(OR($A77="",BA$4=""),"",SUMPRODUCT(--(INDEX(Matrix!$C$5:$EV$304,0,$B77)&gt;0),--(INDEX(Matrix!$C$5:$EV$304,0,BA$3)&gt;0)))</f>
        <v>1</v>
      </c>
      <c r="BB77" s="12" t="n">
        <f aca="false">IF(OR($A77="",BB$4=""),"",SUMPRODUCT(--(INDEX(Matrix!$C$5:$EV$304,0,$B77)&gt;0),--(INDEX(Matrix!$C$5:$EV$304,0,BB$3)&gt;0)))</f>
        <v>2</v>
      </c>
      <c r="BC77" s="12" t="n">
        <f aca="false">IF(OR($A77="",BC$4=""),"",SUMPRODUCT(--(INDEX(Matrix!$C$5:$EV$304,0,$B77)&gt;0),--(INDEX(Matrix!$C$5:$EV$304,0,BC$3)&gt;0)))</f>
        <v>1</v>
      </c>
      <c r="BD77" s="12" t="n">
        <f aca="false">IF(OR($A77="",BD$4=""),"",SUMPRODUCT(--(INDEX(Matrix!$C$5:$EV$304,0,$B77)&gt;0),--(INDEX(Matrix!$C$5:$EV$304,0,BD$3)&gt;0)))</f>
        <v>1</v>
      </c>
      <c r="BE77" s="12" t="n">
        <f aca="false">IF(OR($A77="",BE$4=""),"",SUMPRODUCT(--(INDEX(Matrix!$C$5:$EV$304,0,$B77)&gt;0),--(INDEX(Matrix!$C$5:$EV$304,0,BE$3)&gt;0)))</f>
        <v>2</v>
      </c>
      <c r="BF77" s="12" t="n">
        <f aca="false">IF(OR($A77="",BF$4=""),"",SUMPRODUCT(--(INDEX(Matrix!$C$5:$EV$304,0,$B77)&gt;0),--(INDEX(Matrix!$C$5:$EV$304,0,BF$3)&gt;0)))</f>
        <v>1</v>
      </c>
      <c r="BG77" s="12" t="n">
        <f aca="false">IF(OR($A77="",BG$4=""),"",SUMPRODUCT(--(INDEX(Matrix!$C$5:$EV$304,0,$B77)&gt;0),--(INDEX(Matrix!$C$5:$EV$304,0,BG$3)&gt;0)))</f>
        <v>1</v>
      </c>
      <c r="BH77" s="12" t="n">
        <f aca="false">IF(OR($A77="",BH$4=""),"",SUMPRODUCT(--(INDEX(Matrix!$C$5:$EV$304,0,$B77)&gt;0),--(INDEX(Matrix!$C$5:$EV$304,0,BH$3)&gt;0)))</f>
        <v>0</v>
      </c>
      <c r="BI77" s="12" t="n">
        <f aca="false">IF(OR($A77="",BI$4=""),"",SUMPRODUCT(--(INDEX(Matrix!$C$5:$EV$304,0,$B77)&gt;0),--(INDEX(Matrix!$C$5:$EV$304,0,BI$3)&gt;0)))</f>
        <v>0</v>
      </c>
      <c r="BJ77" s="12" t="n">
        <f aca="false">IF(OR($A77="",BJ$4=""),"",SUMPRODUCT(--(INDEX(Matrix!$C$5:$EV$304,0,$B77)&gt;0),--(INDEX(Matrix!$C$5:$EV$304,0,BJ$3)&gt;0)))</f>
        <v>0</v>
      </c>
      <c r="BK77" s="12" t="n">
        <f aca="false">IF(OR($A77="",BK$4=""),"",SUMPRODUCT(--(INDEX(Matrix!$C$5:$EV$304,0,$B77)&gt;0),--(INDEX(Matrix!$C$5:$EV$304,0,BK$3)&gt;0)))</f>
        <v>2</v>
      </c>
      <c r="BL77" s="12" t="n">
        <f aca="false">IF(OR($A77="",BL$4=""),"",SUMPRODUCT(--(INDEX(Matrix!$C$5:$EV$304,0,$B77)&gt;0),--(INDEX(Matrix!$C$5:$EV$304,0,BL$3)&gt;0)))</f>
        <v>1</v>
      </c>
      <c r="BM77" s="12" t="n">
        <f aca="false">IF(OR($A77="",BM$4=""),"",SUMPRODUCT(--(INDEX(Matrix!$C$5:$EV$304,0,$B77)&gt;0),--(INDEX(Matrix!$C$5:$EV$304,0,BM$3)&gt;0)))</f>
        <v>1</v>
      </c>
      <c r="BN77" s="12" t="n">
        <f aca="false">IF(OR($A77="",BN$4=""),"",SUMPRODUCT(--(INDEX(Matrix!$C$5:$EV$304,0,$B77)&gt;0),--(INDEX(Matrix!$C$5:$EV$304,0,BN$3)&gt;0)))</f>
        <v>1</v>
      </c>
      <c r="BO77" s="12" t="n">
        <f aca="false">IF(OR($A77="",BO$4=""),"",SUMPRODUCT(--(INDEX(Matrix!$C$5:$EV$304,0,$B77)&gt;0),--(INDEX(Matrix!$C$5:$EV$304,0,BO$3)&gt;0)))</f>
        <v>0</v>
      </c>
      <c r="BP77" s="12" t="n">
        <f aca="false">IF(OR($A77="",BP$4=""),"",SUMPRODUCT(--(INDEX(Matrix!$C$5:$EV$304,0,$B77)&gt;0),--(INDEX(Matrix!$C$5:$EV$304,0,BP$3)&gt;0)))</f>
        <v>1</v>
      </c>
      <c r="BQ77" s="12" t="n">
        <f aca="false">IF(OR($A77="",BQ$4=""),"",SUMPRODUCT(--(INDEX(Matrix!$C$5:$EV$304,0,$B77)&gt;0),--(INDEX(Matrix!$C$5:$EV$304,0,BQ$3)&gt;0)))</f>
        <v>1</v>
      </c>
      <c r="BR77" s="12" t="n">
        <f aca="false">IF(OR($A77="",BR$4=""),"",SUMPRODUCT(--(INDEX(Matrix!$C$5:$EV$304,0,$B77)&gt;0),--(INDEX(Matrix!$C$5:$EV$304,0,BR$3)&gt;0)))</f>
        <v>1</v>
      </c>
      <c r="BS77" s="12" t="n">
        <f aca="false">IF(OR($A77="",BS$4=""),"",SUMPRODUCT(--(INDEX(Matrix!$C$5:$EV$304,0,$B77)&gt;0),--(INDEX(Matrix!$C$5:$EV$304,0,BS$3)&gt;0)))</f>
        <v>1</v>
      </c>
      <c r="BT77" s="12" t="n">
        <f aca="false">IF(OR($A77="",BT$4=""),"",SUMPRODUCT(--(INDEX(Matrix!$C$5:$EV$304,0,$B77)&gt;0),--(INDEX(Matrix!$C$5:$EV$304,0,BT$3)&gt;0)))</f>
        <v>1</v>
      </c>
      <c r="BU77" s="12" t="n">
        <f aca="false">IF(OR($A77="",BU$4=""),"",SUMPRODUCT(--(INDEX(Matrix!$C$5:$EV$304,0,$B77)&gt;0),--(INDEX(Matrix!$C$5:$EV$304,0,BU$3)&gt;0)))</f>
        <v>5</v>
      </c>
      <c r="BV77" s="12" t="n">
        <f aca="false">IF(OR($A77="",BV$4=""),"",SUMPRODUCT(--(INDEX(Matrix!$C$5:$EV$304,0,$B77)&gt;0),--(INDEX(Matrix!$C$5:$EV$304,0,BV$3)&gt;0)))</f>
        <v>6</v>
      </c>
      <c r="BW77" s="12" t="n">
        <f aca="false">IF(OR($A77="",BW$4=""),"",SUMPRODUCT(--(INDEX(Matrix!$C$5:$EV$304,0,$B77)&gt;0),--(INDEX(Matrix!$C$5:$EV$304,0,BW$3)&gt;0)))</f>
        <v>11</v>
      </c>
      <c r="BX77" s="12" t="n">
        <f aca="false">IF(OR($A77="",BX$4=""),"",SUMPRODUCT(--(INDEX(Matrix!$C$5:$EV$304,0,$B77)&gt;0),--(INDEX(Matrix!$C$5:$EV$304,0,BX$3)&gt;0)))</f>
        <v>0</v>
      </c>
      <c r="BY77" s="12" t="n">
        <f aca="false">IF(OR($A77="",BY$4=""),"",SUMPRODUCT(--(INDEX(Matrix!$C$5:$EV$304,0,$B77)&gt;0),--(INDEX(Matrix!$C$5:$EV$304,0,BY$3)&gt;0)))</f>
        <v>4</v>
      </c>
      <c r="BZ77" s="12" t="n">
        <f aca="false">IF(OR($A77="",BZ$4=""),"",SUMPRODUCT(--(INDEX(Matrix!$C$5:$EV$304,0,$B77)&gt;0),--(INDEX(Matrix!$C$5:$EV$304,0,BZ$3)&gt;0)))</f>
        <v>4</v>
      </c>
      <c r="CA77" s="12" t="n">
        <f aca="false">IF(OR($A77="",CA$4=""),"",SUMPRODUCT(--(INDEX(Matrix!$C$5:$EV$304,0,$B77)&gt;0),--(INDEX(Matrix!$C$5:$EV$304,0,CA$3)&gt;0)))</f>
        <v>5</v>
      </c>
      <c r="CB77" s="12" t="n">
        <f aca="false">IF(OR($A77="",CB$4=""),"",SUMPRODUCT(--(INDEX(Matrix!$C$5:$EV$304,0,$B77)&gt;0),--(INDEX(Matrix!$C$5:$EV$304,0,CB$3)&gt;0)))</f>
        <v>0</v>
      </c>
      <c r="CC77" s="12" t="n">
        <f aca="false">IF(OR($A77="",CC$4=""),"",SUMPRODUCT(--(INDEX(Matrix!$C$5:$EV$304,0,$B77)&gt;0),--(INDEX(Matrix!$C$5:$EV$304,0,CC$3)&gt;0)))</f>
        <v>0</v>
      </c>
      <c r="CD77" s="12" t="n">
        <f aca="false">IF(OR($A77="",CD$4=""),"",SUMPRODUCT(--(INDEX(Matrix!$C$5:$EV$304,0,$B77)&gt;0),--(INDEX(Matrix!$C$5:$EV$304,0,CD$3)&gt;0)))</f>
        <v>1</v>
      </c>
      <c r="CE77" s="12" t="n">
        <f aca="false">IF(OR($A77="",CE$4=""),"",SUMPRODUCT(--(INDEX(Matrix!$C$5:$EV$304,0,$B77)&gt;0),--(INDEX(Matrix!$C$5:$EV$304,0,CE$3)&gt;0)))</f>
        <v>0</v>
      </c>
      <c r="CF77" s="12" t="n">
        <f aca="false">IF(OR($A77="",CF$4=""),"",SUMPRODUCT(--(INDEX(Matrix!$C$5:$EV$304,0,$B77)&gt;0),--(INDEX(Matrix!$C$5:$EV$304,0,CF$3)&gt;0)))</f>
        <v>0</v>
      </c>
      <c r="CG77" s="12" t="n">
        <f aca="false">IF(OR($A77="",CG$4=""),"",SUMPRODUCT(--(INDEX(Matrix!$C$5:$EV$304,0,$B77)&gt;0),--(INDEX(Matrix!$C$5:$EV$304,0,CG$3)&gt;0)))</f>
        <v>1</v>
      </c>
      <c r="CH77" s="12" t="n">
        <f aca="false">IF(OR($A77="",CH$4=""),"",SUMPRODUCT(--(INDEX(Matrix!$C$5:$EV$304,0,$B77)&gt;0),--(INDEX(Matrix!$C$5:$EV$304,0,CH$3)&gt;0)))</f>
        <v>4</v>
      </c>
      <c r="CI77" s="12" t="n">
        <f aca="false">IF(OR($A77="",CI$4=""),"",SUMPRODUCT(--(INDEX(Matrix!$C$5:$EV$304,0,$B77)&gt;0),--(INDEX(Matrix!$C$5:$EV$304,0,CI$3)&gt;0)))</f>
        <v>1</v>
      </c>
      <c r="CJ77" s="12" t="n">
        <f aca="false">IF(OR($A77="",CJ$4=""),"",SUMPRODUCT(--(INDEX(Matrix!$C$5:$EV$304,0,$B77)&gt;0),--(INDEX(Matrix!$C$5:$EV$304,0,CJ$3)&gt;0)))</f>
        <v>2</v>
      </c>
      <c r="CK77" s="12" t="n">
        <f aca="false">IF(OR($A77="",CK$4=""),"",SUMPRODUCT(--(INDEX(Matrix!$C$5:$EV$304,0,$B77)&gt;0),--(INDEX(Matrix!$C$5:$EV$304,0,CK$3)&gt;0)))</f>
        <v>1</v>
      </c>
      <c r="CL77" s="12" t="n">
        <f aca="false">IF(OR($A77="",CL$4=""),"",SUMPRODUCT(--(INDEX(Matrix!$C$5:$EV$304,0,$B77)&gt;0),--(INDEX(Matrix!$C$5:$EV$304,0,CL$3)&gt;0)))</f>
        <v>3</v>
      </c>
      <c r="CM77" s="12" t="n">
        <f aca="false">IF(OR($A77="",CM$4=""),"",SUMPRODUCT(--(INDEX(Matrix!$C$5:$EV$304,0,$B77)&gt;0),--(INDEX(Matrix!$C$5:$EV$304,0,CM$3)&gt;0)))</f>
        <v>1</v>
      </c>
      <c r="CN77" s="12" t="n">
        <f aca="false">IF(OR($A77="",CN$4=""),"",SUMPRODUCT(--(INDEX(Matrix!$C$5:$EV$304,0,$B77)&gt;0),--(INDEX(Matrix!$C$5:$EV$304,0,CN$3)&gt;0)))</f>
        <v>0</v>
      </c>
      <c r="CO77" s="12" t="n">
        <f aca="false">IF(OR($A77="",CO$4=""),"",SUMPRODUCT(--(INDEX(Matrix!$C$5:$EV$304,0,$B77)&gt;0),--(INDEX(Matrix!$C$5:$EV$304,0,CO$3)&gt;0)))</f>
        <v>0</v>
      </c>
      <c r="CP77" s="12" t="n">
        <f aca="false">IF(OR($A77="",CP$4=""),"",SUMPRODUCT(--(INDEX(Matrix!$C$5:$EV$304,0,$B77)&gt;0),--(INDEX(Matrix!$C$5:$EV$304,0,CP$3)&gt;0)))</f>
        <v>1</v>
      </c>
      <c r="CQ77" s="12" t="n">
        <f aca="false">IF(OR($A77="",CQ$4=""),"",SUMPRODUCT(--(INDEX(Matrix!$C$5:$EV$304,0,$B77)&gt;0),--(INDEX(Matrix!$C$5:$EV$304,0,CQ$3)&gt;0)))</f>
        <v>1</v>
      </c>
      <c r="CR77" s="12" t="n">
        <f aca="false">IF(OR($A77="",CR$4=""),"",SUMPRODUCT(--(INDEX(Matrix!$C$5:$EV$304,0,$B77)&gt;0),--(INDEX(Matrix!$C$5:$EV$304,0,CR$3)&gt;0)))</f>
        <v>1</v>
      </c>
      <c r="CS77" s="12" t="n">
        <f aca="false">IF(OR($A77="",CS$4=""),"",SUMPRODUCT(--(INDEX(Matrix!$C$5:$EV$304,0,$B77)&gt;0),--(INDEX(Matrix!$C$5:$EV$304,0,CS$3)&gt;0)))</f>
        <v>2</v>
      </c>
      <c r="CT77" s="12" t="n">
        <f aca="false">IF(OR($A77="",CT$4=""),"",SUMPRODUCT(--(INDEX(Matrix!$C$5:$EV$304,0,$B77)&gt;0),--(INDEX(Matrix!$C$5:$EV$304,0,CT$3)&gt;0)))</f>
        <v>2</v>
      </c>
      <c r="CU77" s="12" t="n">
        <f aca="false">IF(OR($A77="",CU$4=""),"",SUMPRODUCT(--(INDEX(Matrix!$C$5:$EV$304,0,$B77)&gt;0),--(INDEX(Matrix!$C$5:$EV$304,0,CU$3)&gt;0)))</f>
        <v>3</v>
      </c>
      <c r="CV77" s="12" t="n">
        <f aca="false">IF(OR($A77="",CV$4=""),"",SUMPRODUCT(--(INDEX(Matrix!$C$5:$EV$304,0,$B77)&gt;0),--(INDEX(Matrix!$C$5:$EV$304,0,CV$3)&gt;0)))</f>
        <v>2</v>
      </c>
      <c r="CW77" s="12" t="n">
        <f aca="false">IF(OR($A77="",CW$4=""),"",SUMPRODUCT(--(INDEX(Matrix!$C$5:$EV$304,0,$B77)&gt;0),--(INDEX(Matrix!$C$5:$EV$304,0,CW$3)&gt;0)))</f>
        <v>3</v>
      </c>
      <c r="CX77" s="12" t="n">
        <f aca="false">IF(OR($A77="",CX$4=""),"",SUMPRODUCT(--(INDEX(Matrix!$C$5:$EV$304,0,$B77)&gt;0),--(INDEX(Matrix!$C$5:$EV$304,0,CX$3)&gt;0)))</f>
        <v>1</v>
      </c>
      <c r="CY77" s="12" t="n">
        <f aca="false">IF(OR($A77="",CY$4=""),"",SUMPRODUCT(--(INDEX(Matrix!$C$5:$EV$304,0,$B77)&gt;0),--(INDEX(Matrix!$C$5:$EV$304,0,CY$3)&gt;0)))</f>
        <v>1</v>
      </c>
      <c r="CZ77" s="12" t="n">
        <f aca="false">IF(OR($A77="",CZ$4=""),"",SUMPRODUCT(--(INDEX(Matrix!$C$5:$EV$304,0,$B77)&gt;0),--(INDEX(Matrix!$C$5:$EV$304,0,CZ$3)&gt;0)))</f>
        <v>0</v>
      </c>
      <c r="DA77" s="12" t="n">
        <f aca="false">IF(OR($A77="",DA$4=""),"",SUMPRODUCT(--(INDEX(Matrix!$C$5:$EV$304,0,$B77)&gt;0),--(INDEX(Matrix!$C$5:$EV$304,0,DA$3)&gt;0)))</f>
        <v>0</v>
      </c>
      <c r="DB77" s="12" t="n">
        <f aca="false">IF(OR($A77="",DB$4=""),"",SUMPRODUCT(--(INDEX(Matrix!$C$5:$EV$304,0,$B77)&gt;0),--(INDEX(Matrix!$C$5:$EV$304,0,DB$3)&gt;0)))</f>
        <v>0</v>
      </c>
      <c r="DC77" s="12" t="n">
        <f aca="false">IF(OR($A77="",DC$4=""),"",SUMPRODUCT(--(INDEX(Matrix!$C$5:$EV$304,0,$B77)&gt;0),--(INDEX(Matrix!$C$5:$EV$304,0,DC$3)&gt;0)))</f>
        <v>0</v>
      </c>
      <c r="DD77" s="12" t="n">
        <f aca="false">IF(OR($A77="",DD$4=""),"",SUMPRODUCT(--(INDEX(Matrix!$C$5:$EV$304,0,$B77)&gt;0),--(INDEX(Matrix!$C$5:$EV$304,0,DD$3)&gt;0)))</f>
        <v>1</v>
      </c>
      <c r="DE77" s="12" t="str">
        <f aca="false">IF(OR($A77="",DE$4=""),"",SUMPRODUCT(--(INDEX(Matrix!$C$5:$EV$304,0,$B77)&gt;0),--(INDEX(Matrix!$C$5:$EV$304,0,DE$3)&gt;0)))</f>
        <v/>
      </c>
      <c r="DF77" s="12" t="str">
        <f aca="false">IF(OR($A77="",DF$4=""),"",SUMPRODUCT(--(INDEX(Matrix!$C$5:$EV$304,0,$B77)&gt;0),--(INDEX(Matrix!$C$5:$EV$304,0,DF$3)&gt;0)))</f>
        <v/>
      </c>
      <c r="DG77" s="12" t="str">
        <f aca="false">IF(OR($A77="",DG$4=""),"",SUMPRODUCT(--(INDEX(Matrix!$C$5:$EV$304,0,$B77)&gt;0),--(INDEX(Matrix!$C$5:$EV$304,0,DG$3)&gt;0)))</f>
        <v/>
      </c>
      <c r="DH77" s="12" t="str">
        <f aca="false">IF(OR($A77="",DH$4=""),"",SUMPRODUCT(--(INDEX(Matrix!$C$5:$EV$304,0,$B77)&gt;0),--(INDEX(Matrix!$C$5:$EV$304,0,DH$3)&gt;0)))</f>
        <v/>
      </c>
      <c r="DI77" s="12" t="str">
        <f aca="false">IF(OR($A77="",DI$4=""),"",SUMPRODUCT(--(INDEX(Matrix!$C$5:$EV$304,0,$B77)&gt;0),--(INDEX(Matrix!$C$5:$EV$304,0,DI$3)&gt;0)))</f>
        <v/>
      </c>
      <c r="DJ77" s="12" t="str">
        <f aca="false">IF(OR($A77="",DJ$4=""),"",SUMPRODUCT(--(INDEX(Matrix!$C$5:$EV$304,0,$B77)&gt;0),--(INDEX(Matrix!$C$5:$EV$304,0,DJ$3)&gt;0)))</f>
        <v/>
      </c>
      <c r="DK77" s="12" t="str">
        <f aca="false">IF(OR($A77="",DK$4=""),"",SUMPRODUCT(--(INDEX(Matrix!$C$5:$EV$304,0,$B77)&gt;0),--(INDEX(Matrix!$C$5:$EV$304,0,DK$3)&gt;0)))</f>
        <v/>
      </c>
      <c r="DL77" s="12" t="str">
        <f aca="false">IF(OR($A77="",DL$4=""),"",SUMPRODUCT(--(INDEX(Matrix!$C$5:$EV$304,0,$B77)&gt;0),--(INDEX(Matrix!$C$5:$EV$304,0,DL$3)&gt;0)))</f>
        <v/>
      </c>
      <c r="DM77" s="12" t="str">
        <f aca="false">IF(OR($A77="",DM$4=""),"",SUMPRODUCT(--(INDEX(Matrix!$C$5:$EV$304,0,$B77)&gt;0),--(INDEX(Matrix!$C$5:$EV$304,0,DM$3)&gt;0)))</f>
        <v/>
      </c>
      <c r="DN77" s="12" t="str">
        <f aca="false">IF(OR($A77="",DN$4=""),"",SUMPRODUCT(--(INDEX(Matrix!$C$5:$EV$304,0,$B77)&gt;0),--(INDEX(Matrix!$C$5:$EV$304,0,DN$3)&gt;0)))</f>
        <v/>
      </c>
      <c r="DO77" s="12" t="str">
        <f aca="false">IF(OR($A77="",DO$4=""),"",SUMPRODUCT(--(INDEX(Matrix!$C$5:$EV$304,0,$B77)&gt;0),--(INDEX(Matrix!$C$5:$EV$304,0,DO$3)&gt;0)))</f>
        <v/>
      </c>
      <c r="DP77" s="12" t="str">
        <f aca="false">IF(OR($A77="",DP$4=""),"",SUMPRODUCT(--(INDEX(Matrix!$C$5:$EV$304,0,$B77)&gt;0),--(INDEX(Matrix!$C$5:$EV$304,0,DP$3)&gt;0)))</f>
        <v/>
      </c>
      <c r="DQ77" s="12" t="str">
        <f aca="false">IF(OR($A77="",DQ$4=""),"",SUMPRODUCT(--(INDEX(Matrix!$C$5:$EV$304,0,$B77)&gt;0),--(INDEX(Matrix!$C$5:$EV$304,0,DQ$3)&gt;0)))</f>
        <v/>
      </c>
      <c r="DR77" s="12" t="str">
        <f aca="false">IF(OR($A77="",DR$4=""),"",SUMPRODUCT(--(INDEX(Matrix!$C$5:$EV$304,0,$B77)&gt;0),--(INDEX(Matrix!$C$5:$EV$304,0,DR$3)&gt;0)))</f>
        <v/>
      </c>
      <c r="DS77" s="12" t="str">
        <f aca="false">IF(OR($A77="",DS$4=""),"",SUMPRODUCT(--(INDEX(Matrix!$C$5:$EV$304,0,$B77)&gt;0),--(INDEX(Matrix!$C$5:$EV$304,0,DS$3)&gt;0)))</f>
        <v/>
      </c>
      <c r="DT77" s="12" t="str">
        <f aca="false">IF(OR($A77="",DT$4=""),"",SUMPRODUCT(--(INDEX(Matrix!$C$5:$EV$304,0,$B77)&gt;0),--(INDEX(Matrix!$C$5:$EV$304,0,DT$3)&gt;0)))</f>
        <v/>
      </c>
      <c r="DU77" s="12" t="str">
        <f aca="false">IF(OR($A77="",DU$4=""),"",SUMPRODUCT(--(INDEX(Matrix!$C$5:$EV$304,0,$B77)&gt;0),--(INDEX(Matrix!$C$5:$EV$304,0,DU$3)&gt;0)))</f>
        <v/>
      </c>
      <c r="DV77" s="12" t="str">
        <f aca="false">IF(OR($A77="",DV$4=""),"",SUMPRODUCT(--(INDEX(Matrix!$C$5:$EV$304,0,$B77)&gt;0),--(INDEX(Matrix!$C$5:$EV$304,0,DV$3)&gt;0)))</f>
        <v/>
      </c>
      <c r="DW77" s="12" t="str">
        <f aca="false">IF(OR($A77="",DW$4=""),"",SUMPRODUCT(--(INDEX(Matrix!$C$5:$EV$304,0,$B77)&gt;0),--(INDEX(Matrix!$C$5:$EV$304,0,DW$3)&gt;0)))</f>
        <v/>
      </c>
      <c r="DX77" s="12" t="str">
        <f aca="false">IF(OR($A77="",DX$4=""),"",SUMPRODUCT(--(INDEX(Matrix!$C$5:$EV$304,0,$B77)&gt;0),--(INDEX(Matrix!$C$5:$EV$304,0,DX$3)&gt;0)))</f>
        <v/>
      </c>
      <c r="DY77" s="12" t="str">
        <f aca="false">IF(OR($A77="",DY$4=""),"",SUMPRODUCT(--(INDEX(Matrix!$C$5:$EV$304,0,$B77)&gt;0),--(INDEX(Matrix!$C$5:$EV$304,0,DY$3)&gt;0)))</f>
        <v/>
      </c>
      <c r="DZ77" s="12" t="str">
        <f aca="false">IF(OR($A77="",DZ$4=""),"",SUMPRODUCT(--(INDEX(Matrix!$C$5:$EV$304,0,$B77)&gt;0),--(INDEX(Matrix!$C$5:$EV$304,0,DZ$3)&gt;0)))</f>
        <v/>
      </c>
      <c r="EA77" s="12" t="str">
        <f aca="false">IF(OR($A77="",EA$4=""),"",SUMPRODUCT(--(INDEX(Matrix!$C$5:$EV$304,0,$B77)&gt;0),--(INDEX(Matrix!$C$5:$EV$304,0,EA$3)&gt;0)))</f>
        <v/>
      </c>
      <c r="EB77" s="12" t="str">
        <f aca="false">IF(OR($A77="",EB$4=""),"",SUMPRODUCT(--(INDEX(Matrix!$C$5:$EV$304,0,$B77)&gt;0),--(INDEX(Matrix!$C$5:$EV$304,0,EB$3)&gt;0)))</f>
        <v/>
      </c>
      <c r="EC77" s="12" t="str">
        <f aca="false">IF(OR($A77="",EC$4=""),"",SUMPRODUCT(--(INDEX(Matrix!$C$5:$EV$304,0,$B77)&gt;0),--(INDEX(Matrix!$C$5:$EV$304,0,EC$3)&gt;0)))</f>
        <v/>
      </c>
      <c r="ED77" s="12" t="str">
        <f aca="false">IF(OR($A77="",ED$4=""),"",SUMPRODUCT(--(INDEX(Matrix!$C$5:$EV$304,0,$B77)&gt;0),--(INDEX(Matrix!$C$5:$EV$304,0,ED$3)&gt;0)))</f>
        <v/>
      </c>
      <c r="EE77" s="12" t="str">
        <f aca="false">IF(OR($A77="",EE$4=""),"",SUMPRODUCT(--(INDEX(Matrix!$C$5:$EV$304,0,$B77)&gt;0),--(INDEX(Matrix!$C$5:$EV$304,0,EE$3)&gt;0)))</f>
        <v/>
      </c>
      <c r="EF77" s="12" t="str">
        <f aca="false">IF(OR($A77="",EF$4=""),"",SUMPRODUCT(--(INDEX(Matrix!$C$5:$EV$304,0,$B77)&gt;0),--(INDEX(Matrix!$C$5:$EV$304,0,EF$3)&gt;0)))</f>
        <v/>
      </c>
      <c r="EG77" s="12" t="str">
        <f aca="false">IF(OR($A77="",EG$4=""),"",SUMPRODUCT(--(INDEX(Matrix!$C$5:$EV$304,0,$B77)&gt;0),--(INDEX(Matrix!$C$5:$EV$304,0,EG$3)&gt;0)))</f>
        <v/>
      </c>
      <c r="EH77" s="12" t="str">
        <f aca="false">IF(OR($A77="",EH$4=""),"",SUMPRODUCT(--(INDEX(Matrix!$C$5:$EV$304,0,$B77)&gt;0),--(INDEX(Matrix!$C$5:$EV$304,0,EH$3)&gt;0)))</f>
        <v/>
      </c>
      <c r="EI77" s="12" t="str">
        <f aca="false">IF(OR($A77="",EI$4=""),"",SUMPRODUCT(--(INDEX(Matrix!$C$5:$EV$304,0,$B77)&gt;0),--(INDEX(Matrix!$C$5:$EV$304,0,EI$3)&gt;0)))</f>
        <v/>
      </c>
      <c r="EJ77" s="12" t="str">
        <f aca="false">IF(OR($A77="",EJ$4=""),"",SUMPRODUCT(--(INDEX(Matrix!$C$5:$EV$304,0,$B77)&gt;0),--(INDEX(Matrix!$C$5:$EV$304,0,EJ$3)&gt;0)))</f>
        <v/>
      </c>
      <c r="EK77" s="12" t="str">
        <f aca="false">IF(OR($A77="",EK$4=""),"",SUMPRODUCT(--(INDEX(Matrix!$C$5:$EV$304,0,$B77)&gt;0),--(INDEX(Matrix!$C$5:$EV$304,0,EK$3)&gt;0)))</f>
        <v/>
      </c>
      <c r="EL77" s="12" t="str">
        <f aca="false">IF(OR($A77="",EL$4=""),"",SUMPRODUCT(--(INDEX(Matrix!$C$5:$EV$304,0,$B77)&gt;0),--(INDEX(Matrix!$C$5:$EV$304,0,EL$3)&gt;0)))</f>
        <v/>
      </c>
      <c r="EM77" s="12" t="str">
        <f aca="false">IF(OR($A77="",EM$4=""),"",SUMPRODUCT(--(INDEX(Matrix!$C$5:$EV$304,0,$B77)&gt;0),--(INDEX(Matrix!$C$5:$EV$304,0,EM$3)&gt;0)))</f>
        <v/>
      </c>
      <c r="EN77" s="12" t="str">
        <f aca="false">IF(OR($A77="",EN$4=""),"",SUMPRODUCT(--(INDEX(Matrix!$C$5:$EV$304,0,$B77)&gt;0),--(INDEX(Matrix!$C$5:$EV$304,0,EN$3)&gt;0)))</f>
        <v/>
      </c>
      <c r="EO77" s="12" t="str">
        <f aca="false">IF(OR($A77="",EO$4=""),"",SUMPRODUCT(--(INDEX(Matrix!$C$5:$EV$304,0,$B77)&gt;0),--(INDEX(Matrix!$C$5:$EV$304,0,EO$3)&gt;0)))</f>
        <v/>
      </c>
      <c r="EP77" s="12" t="str">
        <f aca="false">IF(OR($A77="",EP$4=""),"",SUMPRODUCT(--(INDEX(Matrix!$C$5:$EV$304,0,$B77)&gt;0),--(INDEX(Matrix!$C$5:$EV$304,0,EP$3)&gt;0)))</f>
        <v/>
      </c>
      <c r="EQ77" s="12" t="str">
        <f aca="false">IF(OR($A77="",EQ$4=""),"",SUMPRODUCT(--(INDEX(Matrix!$C$5:$EV$304,0,$B77)&gt;0),--(INDEX(Matrix!$C$5:$EV$304,0,EQ$3)&gt;0)))</f>
        <v/>
      </c>
      <c r="ER77" s="12" t="str">
        <f aca="false">IF(OR($A77="",ER$4=""),"",SUMPRODUCT(--(INDEX(Matrix!$C$5:$EV$304,0,$B77)&gt;0),--(INDEX(Matrix!$C$5:$EV$304,0,ER$3)&gt;0)))</f>
        <v/>
      </c>
      <c r="ES77" s="12" t="str">
        <f aca="false">IF(OR($A77="",ES$4=""),"",SUMPRODUCT(--(INDEX(Matrix!$C$5:$EV$304,0,$B77)&gt;0),--(INDEX(Matrix!$C$5:$EV$304,0,ES$3)&gt;0)))</f>
        <v/>
      </c>
      <c r="ET77" s="12" t="str">
        <f aca="false">IF(OR($A77="",ET$4=""),"",SUMPRODUCT(--(INDEX(Matrix!$C$5:$EV$304,0,$B77)&gt;0),--(INDEX(Matrix!$C$5:$EV$304,0,ET$3)&gt;0)))</f>
        <v/>
      </c>
      <c r="EU77" s="12" t="str">
        <f aca="false">IF(OR($A77="",EU$4=""),"",SUMPRODUCT(--(INDEX(Matrix!$C$5:$EV$304,0,$B77)&gt;0),--(INDEX(Matrix!$C$5:$EV$304,0,EU$3)&gt;0)))</f>
        <v/>
      </c>
      <c r="EV77" s="12" t="str">
        <f aca="false">IF(OR($A77="",EV$4=""),"",SUMPRODUCT(--(INDEX(Matrix!$C$5:$EV$304,0,$B77)&gt;0),--(INDEX(Matrix!$C$5:$EV$304,0,EV$3)&gt;0)))</f>
        <v/>
      </c>
    </row>
    <row r="78" customFormat="false" ht="15" hidden="false" customHeight="false" outlineLevel="0" collapsed="false">
      <c r="A78" s="6" t="str">
        <f aca="false">IF(INDEX(Products!$A$2:$A$151,$B78)="","",INDEX(Products!$A$2:$A$151,$B78))</f>
        <v>Zinc+Vitamin C</v>
      </c>
      <c r="B78" s="23" t="n">
        <v>74</v>
      </c>
      <c r="C78" s="12" t="n">
        <f aca="false">IF(OR($A78="",C$4=""),"",SUMPRODUCT(--(INDEX(Matrix!$C$5:$EV$304,0,$B78)&gt;0),--(INDEX(Matrix!$C$5:$EV$304,0,C$3)&gt;0)))</f>
        <v>0</v>
      </c>
      <c r="D78" s="12" t="n">
        <f aca="false">IF(OR($A78="",D$4=""),"",SUMPRODUCT(--(INDEX(Matrix!$C$5:$EV$304,0,$B78)&gt;0),--(INDEX(Matrix!$C$5:$EV$304,0,D$3)&gt;0)))</f>
        <v>0</v>
      </c>
      <c r="E78" s="12" t="n">
        <f aca="false">IF(OR($A78="",E$4=""),"",SUMPRODUCT(--(INDEX(Matrix!$C$5:$EV$304,0,$B78)&gt;0),--(INDEX(Matrix!$C$5:$EV$304,0,E$3)&gt;0)))</f>
        <v>0</v>
      </c>
      <c r="F78" s="12" t="n">
        <f aca="false">IF(OR($A78="",F$4=""),"",SUMPRODUCT(--(INDEX(Matrix!$C$5:$EV$304,0,$B78)&gt;0),--(INDEX(Matrix!$C$5:$EV$304,0,F$3)&gt;0)))</f>
        <v>0</v>
      </c>
      <c r="G78" s="12" t="n">
        <f aca="false">IF(OR($A78="",G$4=""),"",SUMPRODUCT(--(INDEX(Matrix!$C$5:$EV$304,0,$B78)&gt;0),--(INDEX(Matrix!$C$5:$EV$304,0,G$3)&gt;0)))</f>
        <v>0</v>
      </c>
      <c r="H78" s="12" t="n">
        <f aca="false">IF(OR($A78="",H$4=""),"",SUMPRODUCT(--(INDEX(Matrix!$C$5:$EV$304,0,$B78)&gt;0),--(INDEX(Matrix!$C$5:$EV$304,0,H$3)&gt;0)))</f>
        <v>0</v>
      </c>
      <c r="I78" s="12" t="n">
        <f aca="false">IF(OR($A78="",I$4=""),"",SUMPRODUCT(--(INDEX(Matrix!$C$5:$EV$304,0,$B78)&gt;0),--(INDEX(Matrix!$C$5:$EV$304,0,I$3)&gt;0)))</f>
        <v>0</v>
      </c>
      <c r="J78" s="12" t="n">
        <f aca="false">IF(OR($A78="",J$4=""),"",SUMPRODUCT(--(INDEX(Matrix!$C$5:$EV$304,0,$B78)&gt;0),--(INDEX(Matrix!$C$5:$EV$304,0,J$3)&gt;0)))</f>
        <v>0</v>
      </c>
      <c r="K78" s="12" t="n">
        <f aca="false">IF(OR($A78="",K$4=""),"",SUMPRODUCT(--(INDEX(Matrix!$C$5:$EV$304,0,$B78)&gt;0),--(INDEX(Matrix!$C$5:$EV$304,0,K$3)&gt;0)))</f>
        <v>0</v>
      </c>
      <c r="L78" s="12" t="n">
        <f aca="false">IF(OR($A78="",L$4=""),"",SUMPRODUCT(--(INDEX(Matrix!$C$5:$EV$304,0,$B78)&gt;0),--(INDEX(Matrix!$C$5:$EV$304,0,L$3)&gt;0)))</f>
        <v>0</v>
      </c>
      <c r="M78" s="12" t="n">
        <f aca="false">IF(OR($A78="",M$4=""),"",SUMPRODUCT(--(INDEX(Matrix!$C$5:$EV$304,0,$B78)&gt;0),--(INDEX(Matrix!$C$5:$EV$304,0,M$3)&gt;0)))</f>
        <v>0</v>
      </c>
      <c r="N78" s="12" t="n">
        <f aca="false">IF(OR($A78="",N$4=""),"",SUMPRODUCT(--(INDEX(Matrix!$C$5:$EV$304,0,$B78)&gt;0),--(INDEX(Matrix!$C$5:$EV$304,0,N$3)&gt;0)))</f>
        <v>0</v>
      </c>
      <c r="O78" s="12" t="n">
        <f aca="false">IF(OR($A78="",O$4=""),"",SUMPRODUCT(--(INDEX(Matrix!$C$5:$EV$304,0,$B78)&gt;0),--(INDEX(Matrix!$C$5:$EV$304,0,O$3)&gt;0)))</f>
        <v>0</v>
      </c>
      <c r="P78" s="12" t="n">
        <f aca="false">IF(OR($A78="",P$4=""),"",SUMPRODUCT(--(INDEX(Matrix!$C$5:$EV$304,0,$B78)&gt;0),--(INDEX(Matrix!$C$5:$EV$304,0,P$3)&gt;0)))</f>
        <v>0</v>
      </c>
      <c r="Q78" s="12" t="n">
        <f aca="false">IF(OR($A78="",Q$4=""),"",SUMPRODUCT(--(INDEX(Matrix!$C$5:$EV$304,0,$B78)&gt;0),--(INDEX(Matrix!$C$5:$EV$304,0,Q$3)&gt;0)))</f>
        <v>0</v>
      </c>
      <c r="R78" s="12" t="n">
        <f aca="false">IF(OR($A78="",R$4=""),"",SUMPRODUCT(--(INDEX(Matrix!$C$5:$EV$304,0,$B78)&gt;0),--(INDEX(Matrix!$C$5:$EV$304,0,R$3)&gt;0)))</f>
        <v>0</v>
      </c>
      <c r="S78" s="12" t="n">
        <f aca="false">IF(OR($A78="",S$4=""),"",SUMPRODUCT(--(INDEX(Matrix!$C$5:$EV$304,0,$B78)&gt;0),--(INDEX(Matrix!$C$5:$EV$304,0,S$3)&gt;0)))</f>
        <v>0</v>
      </c>
      <c r="T78" s="12" t="n">
        <f aca="false">IF(OR($A78="",T$4=""),"",SUMPRODUCT(--(INDEX(Matrix!$C$5:$EV$304,0,$B78)&gt;0),--(INDEX(Matrix!$C$5:$EV$304,0,T$3)&gt;0)))</f>
        <v>0</v>
      </c>
      <c r="U78" s="12" t="n">
        <f aca="false">IF(OR($A78="",U$4=""),"",SUMPRODUCT(--(INDEX(Matrix!$C$5:$EV$304,0,$B78)&gt;0),--(INDEX(Matrix!$C$5:$EV$304,0,U$3)&gt;0)))</f>
        <v>0</v>
      </c>
      <c r="V78" s="12" t="n">
        <f aca="false">IF(OR($A78="",V$4=""),"",SUMPRODUCT(--(INDEX(Matrix!$C$5:$EV$304,0,$B78)&gt;0),--(INDEX(Matrix!$C$5:$EV$304,0,V$3)&gt;0)))</f>
        <v>0</v>
      </c>
      <c r="W78" s="12" t="n">
        <f aca="false">IF(OR($A78="",W$4=""),"",SUMPRODUCT(--(INDEX(Matrix!$C$5:$EV$304,0,$B78)&gt;0),--(INDEX(Matrix!$C$5:$EV$304,0,W$3)&gt;0)))</f>
        <v>0</v>
      </c>
      <c r="X78" s="12" t="n">
        <f aca="false">IF(OR($A78="",X$4=""),"",SUMPRODUCT(--(INDEX(Matrix!$C$5:$EV$304,0,$B78)&gt;0),--(INDEX(Matrix!$C$5:$EV$304,0,X$3)&gt;0)))</f>
        <v>0</v>
      </c>
      <c r="Y78" s="12" t="n">
        <f aca="false">IF(OR($A78="",Y$4=""),"",SUMPRODUCT(--(INDEX(Matrix!$C$5:$EV$304,0,$B78)&gt;0),--(INDEX(Matrix!$C$5:$EV$304,0,Y$3)&gt;0)))</f>
        <v>0</v>
      </c>
      <c r="Z78" s="12" t="n">
        <f aca="false">IF(OR($A78="",Z$4=""),"",SUMPRODUCT(--(INDEX(Matrix!$C$5:$EV$304,0,$B78)&gt;0),--(INDEX(Matrix!$C$5:$EV$304,0,Z$3)&gt;0)))</f>
        <v>0</v>
      </c>
      <c r="AA78" s="12" t="n">
        <f aca="false">IF(OR($A78="",AA$4=""),"",SUMPRODUCT(--(INDEX(Matrix!$C$5:$EV$304,0,$B78)&gt;0),--(INDEX(Matrix!$C$5:$EV$304,0,AA$3)&gt;0)))</f>
        <v>0</v>
      </c>
      <c r="AB78" s="12" t="n">
        <f aca="false">IF(OR($A78="",AB$4=""),"",SUMPRODUCT(--(INDEX(Matrix!$C$5:$EV$304,0,$B78)&gt;0),--(INDEX(Matrix!$C$5:$EV$304,0,AB$3)&gt;0)))</f>
        <v>0</v>
      </c>
      <c r="AC78" s="12" t="n">
        <f aca="false">IF(OR($A78="",AC$4=""),"",SUMPRODUCT(--(INDEX(Matrix!$C$5:$EV$304,0,$B78)&gt;0),--(INDEX(Matrix!$C$5:$EV$304,0,AC$3)&gt;0)))</f>
        <v>0</v>
      </c>
      <c r="AD78" s="12" t="n">
        <f aca="false">IF(OR($A78="",AD$4=""),"",SUMPRODUCT(--(INDEX(Matrix!$C$5:$EV$304,0,$B78)&gt;0),--(INDEX(Matrix!$C$5:$EV$304,0,AD$3)&gt;0)))</f>
        <v>0</v>
      </c>
      <c r="AE78" s="12" t="n">
        <f aca="false">IF(OR($A78="",AE$4=""),"",SUMPRODUCT(--(INDEX(Matrix!$C$5:$EV$304,0,$B78)&gt;0),--(INDEX(Matrix!$C$5:$EV$304,0,AE$3)&gt;0)))</f>
        <v>0</v>
      </c>
      <c r="AF78" s="12" t="n">
        <f aca="false">IF(OR($A78="",AF$4=""),"",SUMPRODUCT(--(INDEX(Matrix!$C$5:$EV$304,0,$B78)&gt;0),--(INDEX(Matrix!$C$5:$EV$304,0,AF$3)&gt;0)))</f>
        <v>0</v>
      </c>
      <c r="AG78" s="12" t="n">
        <f aca="false">IF(OR($A78="",AG$4=""),"",SUMPRODUCT(--(INDEX(Matrix!$C$5:$EV$304,0,$B78)&gt;0),--(INDEX(Matrix!$C$5:$EV$304,0,AG$3)&gt;0)))</f>
        <v>0</v>
      </c>
      <c r="AH78" s="12" t="n">
        <f aca="false">IF(OR($A78="",AH$4=""),"",SUMPRODUCT(--(INDEX(Matrix!$C$5:$EV$304,0,$B78)&gt;0),--(INDEX(Matrix!$C$5:$EV$304,0,AH$3)&gt;0)))</f>
        <v>0</v>
      </c>
      <c r="AI78" s="12" t="n">
        <f aca="false">IF(OR($A78="",AI$4=""),"",SUMPRODUCT(--(INDEX(Matrix!$C$5:$EV$304,0,$B78)&gt;0),--(INDEX(Matrix!$C$5:$EV$304,0,AI$3)&gt;0)))</f>
        <v>0</v>
      </c>
      <c r="AJ78" s="12" t="n">
        <f aca="false">IF(OR($A78="",AJ$4=""),"",SUMPRODUCT(--(INDEX(Matrix!$C$5:$EV$304,0,$B78)&gt;0),--(INDEX(Matrix!$C$5:$EV$304,0,AJ$3)&gt;0)))</f>
        <v>0</v>
      </c>
      <c r="AK78" s="12" t="n">
        <f aca="false">IF(OR($A78="",AK$4=""),"",SUMPRODUCT(--(INDEX(Matrix!$C$5:$EV$304,0,$B78)&gt;0),--(INDEX(Matrix!$C$5:$EV$304,0,AK$3)&gt;0)))</f>
        <v>0</v>
      </c>
      <c r="AL78" s="12" t="n">
        <f aca="false">IF(OR($A78="",AL$4=""),"",SUMPRODUCT(--(INDEX(Matrix!$C$5:$EV$304,0,$B78)&gt;0),--(INDEX(Matrix!$C$5:$EV$304,0,AL$3)&gt;0)))</f>
        <v>0</v>
      </c>
      <c r="AM78" s="12" t="n">
        <f aca="false">IF(OR($A78="",AM$4=""),"",SUMPRODUCT(--(INDEX(Matrix!$C$5:$EV$304,0,$B78)&gt;0),--(INDEX(Matrix!$C$5:$EV$304,0,AM$3)&gt;0)))</f>
        <v>0</v>
      </c>
      <c r="AN78" s="12" t="n">
        <f aca="false">IF(OR($A78="",AN$4=""),"",SUMPRODUCT(--(INDEX(Matrix!$C$5:$EV$304,0,$B78)&gt;0),--(INDEX(Matrix!$C$5:$EV$304,0,AN$3)&gt;0)))</f>
        <v>0</v>
      </c>
      <c r="AO78" s="12" t="n">
        <f aca="false">IF(OR($A78="",AO$4=""),"",SUMPRODUCT(--(INDEX(Matrix!$C$5:$EV$304,0,$B78)&gt;0),--(INDEX(Matrix!$C$5:$EV$304,0,AO$3)&gt;0)))</f>
        <v>0</v>
      </c>
      <c r="AP78" s="12" t="n">
        <f aca="false">IF(OR($A78="",AP$4=""),"",SUMPRODUCT(--(INDEX(Matrix!$C$5:$EV$304,0,$B78)&gt;0),--(INDEX(Matrix!$C$5:$EV$304,0,AP$3)&gt;0)))</f>
        <v>0</v>
      </c>
      <c r="AQ78" s="12" t="n">
        <f aca="false">IF(OR($A78="",AQ$4=""),"",SUMPRODUCT(--(INDEX(Matrix!$C$5:$EV$304,0,$B78)&gt;0),--(INDEX(Matrix!$C$5:$EV$304,0,AQ$3)&gt;0)))</f>
        <v>0</v>
      </c>
      <c r="AR78" s="12" t="n">
        <f aca="false">IF(OR($A78="",AR$4=""),"",SUMPRODUCT(--(INDEX(Matrix!$C$5:$EV$304,0,$B78)&gt;0),--(INDEX(Matrix!$C$5:$EV$304,0,AR$3)&gt;0)))</f>
        <v>0</v>
      </c>
      <c r="AS78" s="12" t="n">
        <f aca="false">IF(OR($A78="",AS$4=""),"",SUMPRODUCT(--(INDEX(Matrix!$C$5:$EV$304,0,$B78)&gt;0),--(INDEX(Matrix!$C$5:$EV$304,0,AS$3)&gt;0)))</f>
        <v>0</v>
      </c>
      <c r="AT78" s="12" t="n">
        <f aca="false">IF(OR($A78="",AT$4=""),"",SUMPRODUCT(--(INDEX(Matrix!$C$5:$EV$304,0,$B78)&gt;0),--(INDEX(Matrix!$C$5:$EV$304,0,AT$3)&gt;0)))</f>
        <v>0</v>
      </c>
      <c r="AU78" s="12" t="n">
        <f aca="false">IF(OR($A78="",AU$4=""),"",SUMPRODUCT(--(INDEX(Matrix!$C$5:$EV$304,0,$B78)&gt;0),--(INDEX(Matrix!$C$5:$EV$304,0,AU$3)&gt;0)))</f>
        <v>0</v>
      </c>
      <c r="AV78" s="12" t="n">
        <f aca="false">IF(OR($A78="",AV$4=""),"",SUMPRODUCT(--(INDEX(Matrix!$C$5:$EV$304,0,$B78)&gt;0),--(INDEX(Matrix!$C$5:$EV$304,0,AV$3)&gt;0)))</f>
        <v>0</v>
      </c>
      <c r="AW78" s="12" t="n">
        <f aca="false">IF(OR($A78="",AW$4=""),"",SUMPRODUCT(--(INDEX(Matrix!$C$5:$EV$304,0,$B78)&gt;0),--(INDEX(Matrix!$C$5:$EV$304,0,AW$3)&gt;0)))</f>
        <v>0</v>
      </c>
      <c r="AX78" s="12" t="n">
        <f aca="false">IF(OR($A78="",AX$4=""),"",SUMPRODUCT(--(INDEX(Matrix!$C$5:$EV$304,0,$B78)&gt;0),--(INDEX(Matrix!$C$5:$EV$304,0,AX$3)&gt;0)))</f>
        <v>0</v>
      </c>
      <c r="AY78" s="12" t="n">
        <f aca="false">IF(OR($A78="",AY$4=""),"",SUMPRODUCT(--(INDEX(Matrix!$C$5:$EV$304,0,$B78)&gt;0),--(INDEX(Matrix!$C$5:$EV$304,0,AY$3)&gt;0)))</f>
        <v>0</v>
      </c>
      <c r="AZ78" s="12" t="n">
        <f aca="false">IF(OR($A78="",AZ$4=""),"",SUMPRODUCT(--(INDEX(Matrix!$C$5:$EV$304,0,$B78)&gt;0),--(INDEX(Matrix!$C$5:$EV$304,0,AZ$3)&gt;0)))</f>
        <v>0</v>
      </c>
      <c r="BA78" s="12" t="n">
        <f aca="false">IF(OR($A78="",BA$4=""),"",SUMPRODUCT(--(INDEX(Matrix!$C$5:$EV$304,0,$B78)&gt;0),--(INDEX(Matrix!$C$5:$EV$304,0,BA$3)&gt;0)))</f>
        <v>0</v>
      </c>
      <c r="BB78" s="12" t="n">
        <f aca="false">IF(OR($A78="",BB$4=""),"",SUMPRODUCT(--(INDEX(Matrix!$C$5:$EV$304,0,$B78)&gt;0),--(INDEX(Matrix!$C$5:$EV$304,0,BB$3)&gt;0)))</f>
        <v>0</v>
      </c>
      <c r="BC78" s="12" t="n">
        <f aca="false">IF(OR($A78="",BC$4=""),"",SUMPRODUCT(--(INDEX(Matrix!$C$5:$EV$304,0,$B78)&gt;0),--(INDEX(Matrix!$C$5:$EV$304,0,BC$3)&gt;0)))</f>
        <v>0</v>
      </c>
      <c r="BD78" s="12" t="n">
        <f aca="false">IF(OR($A78="",BD$4=""),"",SUMPRODUCT(--(INDEX(Matrix!$C$5:$EV$304,0,$B78)&gt;0),--(INDEX(Matrix!$C$5:$EV$304,0,BD$3)&gt;0)))</f>
        <v>0</v>
      </c>
      <c r="BE78" s="12" t="n">
        <f aca="false">IF(OR($A78="",BE$4=""),"",SUMPRODUCT(--(INDEX(Matrix!$C$5:$EV$304,0,$B78)&gt;0),--(INDEX(Matrix!$C$5:$EV$304,0,BE$3)&gt;0)))</f>
        <v>0</v>
      </c>
      <c r="BF78" s="12" t="n">
        <f aca="false">IF(OR($A78="",BF$4=""),"",SUMPRODUCT(--(INDEX(Matrix!$C$5:$EV$304,0,$B78)&gt;0),--(INDEX(Matrix!$C$5:$EV$304,0,BF$3)&gt;0)))</f>
        <v>0</v>
      </c>
      <c r="BG78" s="12" t="n">
        <f aca="false">IF(OR($A78="",BG$4=""),"",SUMPRODUCT(--(INDEX(Matrix!$C$5:$EV$304,0,$B78)&gt;0),--(INDEX(Matrix!$C$5:$EV$304,0,BG$3)&gt;0)))</f>
        <v>0</v>
      </c>
      <c r="BH78" s="12" t="n">
        <f aca="false">IF(OR($A78="",BH$4=""),"",SUMPRODUCT(--(INDEX(Matrix!$C$5:$EV$304,0,$B78)&gt;0),--(INDEX(Matrix!$C$5:$EV$304,0,BH$3)&gt;0)))</f>
        <v>0</v>
      </c>
      <c r="BI78" s="12" t="n">
        <f aca="false">IF(OR($A78="",BI$4=""),"",SUMPRODUCT(--(INDEX(Matrix!$C$5:$EV$304,0,$B78)&gt;0),--(INDEX(Matrix!$C$5:$EV$304,0,BI$3)&gt;0)))</f>
        <v>0</v>
      </c>
      <c r="BJ78" s="12" t="n">
        <f aca="false">IF(OR($A78="",BJ$4=""),"",SUMPRODUCT(--(INDEX(Matrix!$C$5:$EV$304,0,$B78)&gt;0),--(INDEX(Matrix!$C$5:$EV$304,0,BJ$3)&gt;0)))</f>
        <v>0</v>
      </c>
      <c r="BK78" s="12" t="n">
        <f aca="false">IF(OR($A78="",BK$4=""),"",SUMPRODUCT(--(INDEX(Matrix!$C$5:$EV$304,0,$B78)&gt;0),--(INDEX(Matrix!$C$5:$EV$304,0,BK$3)&gt;0)))</f>
        <v>0</v>
      </c>
      <c r="BL78" s="12" t="n">
        <f aca="false">IF(OR($A78="",BL$4=""),"",SUMPRODUCT(--(INDEX(Matrix!$C$5:$EV$304,0,$B78)&gt;0),--(INDEX(Matrix!$C$5:$EV$304,0,BL$3)&gt;0)))</f>
        <v>0</v>
      </c>
      <c r="BM78" s="12" t="n">
        <f aca="false">IF(OR($A78="",BM$4=""),"",SUMPRODUCT(--(INDEX(Matrix!$C$5:$EV$304,0,$B78)&gt;0),--(INDEX(Matrix!$C$5:$EV$304,0,BM$3)&gt;0)))</f>
        <v>0</v>
      </c>
      <c r="BN78" s="12" t="n">
        <f aca="false">IF(OR($A78="",BN$4=""),"",SUMPRODUCT(--(INDEX(Matrix!$C$5:$EV$304,0,$B78)&gt;0),--(INDEX(Matrix!$C$5:$EV$304,0,BN$3)&gt;0)))</f>
        <v>0</v>
      </c>
      <c r="BO78" s="12" t="n">
        <f aca="false">IF(OR($A78="",BO$4=""),"",SUMPRODUCT(--(INDEX(Matrix!$C$5:$EV$304,0,$B78)&gt;0),--(INDEX(Matrix!$C$5:$EV$304,0,BO$3)&gt;0)))</f>
        <v>0</v>
      </c>
      <c r="BP78" s="12" t="n">
        <f aca="false">IF(OR($A78="",BP$4=""),"",SUMPRODUCT(--(INDEX(Matrix!$C$5:$EV$304,0,$B78)&gt;0),--(INDEX(Matrix!$C$5:$EV$304,0,BP$3)&gt;0)))</f>
        <v>0</v>
      </c>
      <c r="BQ78" s="12" t="n">
        <f aca="false">IF(OR($A78="",BQ$4=""),"",SUMPRODUCT(--(INDEX(Matrix!$C$5:$EV$304,0,$B78)&gt;0),--(INDEX(Matrix!$C$5:$EV$304,0,BQ$3)&gt;0)))</f>
        <v>0</v>
      </c>
      <c r="BR78" s="12" t="n">
        <f aca="false">IF(OR($A78="",BR$4=""),"",SUMPRODUCT(--(INDEX(Matrix!$C$5:$EV$304,0,$B78)&gt;0),--(INDEX(Matrix!$C$5:$EV$304,0,BR$3)&gt;0)))</f>
        <v>0</v>
      </c>
      <c r="BS78" s="12" t="n">
        <f aca="false">IF(OR($A78="",BS$4=""),"",SUMPRODUCT(--(INDEX(Matrix!$C$5:$EV$304,0,$B78)&gt;0),--(INDEX(Matrix!$C$5:$EV$304,0,BS$3)&gt;0)))</f>
        <v>0</v>
      </c>
      <c r="BT78" s="12" t="n">
        <f aca="false">IF(OR($A78="",BT$4=""),"",SUMPRODUCT(--(INDEX(Matrix!$C$5:$EV$304,0,$B78)&gt;0),--(INDEX(Matrix!$C$5:$EV$304,0,BT$3)&gt;0)))</f>
        <v>0</v>
      </c>
      <c r="BU78" s="12" t="n">
        <f aca="false">IF(OR($A78="",BU$4=""),"",SUMPRODUCT(--(INDEX(Matrix!$C$5:$EV$304,0,$B78)&gt;0),--(INDEX(Matrix!$C$5:$EV$304,0,BU$3)&gt;0)))</f>
        <v>0</v>
      </c>
      <c r="BV78" s="12" t="n">
        <f aca="false">IF(OR($A78="",BV$4=""),"",SUMPRODUCT(--(INDEX(Matrix!$C$5:$EV$304,0,$B78)&gt;0),--(INDEX(Matrix!$C$5:$EV$304,0,BV$3)&gt;0)))</f>
        <v>0</v>
      </c>
      <c r="BW78" s="12" t="n">
        <f aca="false">IF(OR($A78="",BW$4=""),"",SUMPRODUCT(--(INDEX(Matrix!$C$5:$EV$304,0,$B78)&gt;0),--(INDEX(Matrix!$C$5:$EV$304,0,BW$3)&gt;0)))</f>
        <v>0</v>
      </c>
      <c r="BX78" s="12" t="n">
        <f aca="false">IF(OR($A78="",BX$4=""),"",SUMPRODUCT(--(INDEX(Matrix!$C$5:$EV$304,0,$B78)&gt;0),--(INDEX(Matrix!$C$5:$EV$304,0,BX$3)&gt;0)))</f>
        <v>0</v>
      </c>
      <c r="BY78" s="12" t="n">
        <f aca="false">IF(OR($A78="",BY$4=""),"",SUMPRODUCT(--(INDEX(Matrix!$C$5:$EV$304,0,$B78)&gt;0),--(INDEX(Matrix!$C$5:$EV$304,0,BY$3)&gt;0)))</f>
        <v>0</v>
      </c>
      <c r="BZ78" s="12" t="n">
        <f aca="false">IF(OR($A78="",BZ$4=""),"",SUMPRODUCT(--(INDEX(Matrix!$C$5:$EV$304,0,$B78)&gt;0),--(INDEX(Matrix!$C$5:$EV$304,0,BZ$3)&gt;0)))</f>
        <v>0</v>
      </c>
      <c r="CA78" s="12" t="n">
        <f aca="false">IF(OR($A78="",CA$4=""),"",SUMPRODUCT(--(INDEX(Matrix!$C$5:$EV$304,0,$B78)&gt;0),--(INDEX(Matrix!$C$5:$EV$304,0,CA$3)&gt;0)))</f>
        <v>0</v>
      </c>
      <c r="CB78" s="12" t="n">
        <f aca="false">IF(OR($A78="",CB$4=""),"",SUMPRODUCT(--(INDEX(Matrix!$C$5:$EV$304,0,$B78)&gt;0),--(INDEX(Matrix!$C$5:$EV$304,0,CB$3)&gt;0)))</f>
        <v>0</v>
      </c>
      <c r="CC78" s="12" t="n">
        <f aca="false">IF(OR($A78="",CC$4=""),"",SUMPRODUCT(--(INDEX(Matrix!$C$5:$EV$304,0,$B78)&gt;0),--(INDEX(Matrix!$C$5:$EV$304,0,CC$3)&gt;0)))</f>
        <v>0</v>
      </c>
      <c r="CD78" s="12" t="n">
        <f aca="false">IF(OR($A78="",CD$4=""),"",SUMPRODUCT(--(INDEX(Matrix!$C$5:$EV$304,0,$B78)&gt;0),--(INDEX(Matrix!$C$5:$EV$304,0,CD$3)&gt;0)))</f>
        <v>0</v>
      </c>
      <c r="CE78" s="12" t="n">
        <f aca="false">IF(OR($A78="",CE$4=""),"",SUMPRODUCT(--(INDEX(Matrix!$C$5:$EV$304,0,$B78)&gt;0),--(INDEX(Matrix!$C$5:$EV$304,0,CE$3)&gt;0)))</f>
        <v>0</v>
      </c>
      <c r="CF78" s="12" t="n">
        <f aca="false">IF(OR($A78="",CF$4=""),"",SUMPRODUCT(--(INDEX(Matrix!$C$5:$EV$304,0,$B78)&gt;0),--(INDEX(Matrix!$C$5:$EV$304,0,CF$3)&gt;0)))</f>
        <v>0</v>
      </c>
      <c r="CG78" s="12" t="n">
        <f aca="false">IF(OR($A78="",CG$4=""),"",SUMPRODUCT(--(INDEX(Matrix!$C$5:$EV$304,0,$B78)&gt;0),--(INDEX(Matrix!$C$5:$EV$304,0,CG$3)&gt;0)))</f>
        <v>0</v>
      </c>
      <c r="CH78" s="12" t="n">
        <f aca="false">IF(OR($A78="",CH$4=""),"",SUMPRODUCT(--(INDEX(Matrix!$C$5:$EV$304,0,$B78)&gt;0),--(INDEX(Matrix!$C$5:$EV$304,0,CH$3)&gt;0)))</f>
        <v>0</v>
      </c>
      <c r="CI78" s="12" t="n">
        <f aca="false">IF(OR($A78="",CI$4=""),"",SUMPRODUCT(--(INDEX(Matrix!$C$5:$EV$304,0,$B78)&gt;0),--(INDEX(Matrix!$C$5:$EV$304,0,CI$3)&gt;0)))</f>
        <v>0</v>
      </c>
      <c r="CJ78" s="12" t="n">
        <f aca="false">IF(OR($A78="",CJ$4=""),"",SUMPRODUCT(--(INDEX(Matrix!$C$5:$EV$304,0,$B78)&gt;0),--(INDEX(Matrix!$C$5:$EV$304,0,CJ$3)&gt;0)))</f>
        <v>0</v>
      </c>
      <c r="CK78" s="12" t="n">
        <f aca="false">IF(OR($A78="",CK$4=""),"",SUMPRODUCT(--(INDEX(Matrix!$C$5:$EV$304,0,$B78)&gt;0),--(INDEX(Matrix!$C$5:$EV$304,0,CK$3)&gt;0)))</f>
        <v>0</v>
      </c>
      <c r="CL78" s="12" t="n">
        <f aca="false">IF(OR($A78="",CL$4=""),"",SUMPRODUCT(--(INDEX(Matrix!$C$5:$EV$304,0,$B78)&gt;0),--(INDEX(Matrix!$C$5:$EV$304,0,CL$3)&gt;0)))</f>
        <v>0</v>
      </c>
      <c r="CM78" s="12" t="n">
        <f aca="false">IF(OR($A78="",CM$4=""),"",SUMPRODUCT(--(INDEX(Matrix!$C$5:$EV$304,0,$B78)&gt;0),--(INDEX(Matrix!$C$5:$EV$304,0,CM$3)&gt;0)))</f>
        <v>0</v>
      </c>
      <c r="CN78" s="12" t="n">
        <f aca="false">IF(OR($A78="",CN$4=""),"",SUMPRODUCT(--(INDEX(Matrix!$C$5:$EV$304,0,$B78)&gt;0),--(INDEX(Matrix!$C$5:$EV$304,0,CN$3)&gt;0)))</f>
        <v>0</v>
      </c>
      <c r="CO78" s="12" t="n">
        <f aca="false">IF(OR($A78="",CO$4=""),"",SUMPRODUCT(--(INDEX(Matrix!$C$5:$EV$304,0,$B78)&gt;0),--(INDEX(Matrix!$C$5:$EV$304,0,CO$3)&gt;0)))</f>
        <v>0</v>
      </c>
      <c r="CP78" s="12" t="n">
        <f aca="false">IF(OR($A78="",CP$4=""),"",SUMPRODUCT(--(INDEX(Matrix!$C$5:$EV$304,0,$B78)&gt;0),--(INDEX(Matrix!$C$5:$EV$304,0,CP$3)&gt;0)))</f>
        <v>0</v>
      </c>
      <c r="CQ78" s="12" t="n">
        <f aca="false">IF(OR($A78="",CQ$4=""),"",SUMPRODUCT(--(INDEX(Matrix!$C$5:$EV$304,0,$B78)&gt;0),--(INDEX(Matrix!$C$5:$EV$304,0,CQ$3)&gt;0)))</f>
        <v>0</v>
      </c>
      <c r="CR78" s="12" t="n">
        <f aca="false">IF(OR($A78="",CR$4=""),"",SUMPRODUCT(--(INDEX(Matrix!$C$5:$EV$304,0,$B78)&gt;0),--(INDEX(Matrix!$C$5:$EV$304,0,CR$3)&gt;0)))</f>
        <v>0</v>
      </c>
      <c r="CS78" s="12" t="n">
        <f aca="false">IF(OR($A78="",CS$4=""),"",SUMPRODUCT(--(INDEX(Matrix!$C$5:$EV$304,0,$B78)&gt;0),--(INDEX(Matrix!$C$5:$EV$304,0,CS$3)&gt;0)))</f>
        <v>0</v>
      </c>
      <c r="CT78" s="12" t="n">
        <f aca="false">IF(OR($A78="",CT$4=""),"",SUMPRODUCT(--(INDEX(Matrix!$C$5:$EV$304,0,$B78)&gt;0),--(INDEX(Matrix!$C$5:$EV$304,0,CT$3)&gt;0)))</f>
        <v>0</v>
      </c>
      <c r="CU78" s="12" t="n">
        <f aca="false">IF(OR($A78="",CU$4=""),"",SUMPRODUCT(--(INDEX(Matrix!$C$5:$EV$304,0,$B78)&gt;0),--(INDEX(Matrix!$C$5:$EV$304,0,CU$3)&gt;0)))</f>
        <v>0</v>
      </c>
      <c r="CV78" s="12" t="n">
        <f aca="false">IF(OR($A78="",CV$4=""),"",SUMPRODUCT(--(INDEX(Matrix!$C$5:$EV$304,0,$B78)&gt;0),--(INDEX(Matrix!$C$5:$EV$304,0,CV$3)&gt;0)))</f>
        <v>0</v>
      </c>
      <c r="CW78" s="12" t="n">
        <f aca="false">IF(OR($A78="",CW$4=""),"",SUMPRODUCT(--(INDEX(Matrix!$C$5:$EV$304,0,$B78)&gt;0),--(INDEX(Matrix!$C$5:$EV$304,0,CW$3)&gt;0)))</f>
        <v>0</v>
      </c>
      <c r="CX78" s="12" t="n">
        <f aca="false">IF(OR($A78="",CX$4=""),"",SUMPRODUCT(--(INDEX(Matrix!$C$5:$EV$304,0,$B78)&gt;0),--(INDEX(Matrix!$C$5:$EV$304,0,CX$3)&gt;0)))</f>
        <v>0</v>
      </c>
      <c r="CY78" s="12" t="n">
        <f aca="false">IF(OR($A78="",CY$4=""),"",SUMPRODUCT(--(INDEX(Matrix!$C$5:$EV$304,0,$B78)&gt;0),--(INDEX(Matrix!$C$5:$EV$304,0,CY$3)&gt;0)))</f>
        <v>0</v>
      </c>
      <c r="CZ78" s="12" t="n">
        <f aca="false">IF(OR($A78="",CZ$4=""),"",SUMPRODUCT(--(INDEX(Matrix!$C$5:$EV$304,0,$B78)&gt;0),--(INDEX(Matrix!$C$5:$EV$304,0,CZ$3)&gt;0)))</f>
        <v>0</v>
      </c>
      <c r="DA78" s="12" t="n">
        <f aca="false">IF(OR($A78="",DA$4=""),"",SUMPRODUCT(--(INDEX(Matrix!$C$5:$EV$304,0,$B78)&gt;0),--(INDEX(Matrix!$C$5:$EV$304,0,DA$3)&gt;0)))</f>
        <v>0</v>
      </c>
      <c r="DB78" s="12" t="n">
        <f aca="false">IF(OR($A78="",DB$4=""),"",SUMPRODUCT(--(INDEX(Matrix!$C$5:$EV$304,0,$B78)&gt;0),--(INDEX(Matrix!$C$5:$EV$304,0,DB$3)&gt;0)))</f>
        <v>0</v>
      </c>
      <c r="DC78" s="12" t="n">
        <f aca="false">IF(OR($A78="",DC$4=""),"",SUMPRODUCT(--(INDEX(Matrix!$C$5:$EV$304,0,$B78)&gt;0),--(INDEX(Matrix!$C$5:$EV$304,0,DC$3)&gt;0)))</f>
        <v>0</v>
      </c>
      <c r="DD78" s="12" t="n">
        <f aca="false">IF(OR($A78="",DD$4=""),"",SUMPRODUCT(--(INDEX(Matrix!$C$5:$EV$304,0,$B78)&gt;0),--(INDEX(Matrix!$C$5:$EV$304,0,DD$3)&gt;0)))</f>
        <v>0</v>
      </c>
      <c r="DE78" s="12" t="str">
        <f aca="false">IF(OR($A78="",DE$4=""),"",SUMPRODUCT(--(INDEX(Matrix!$C$5:$EV$304,0,$B78)&gt;0),--(INDEX(Matrix!$C$5:$EV$304,0,DE$3)&gt;0)))</f>
        <v/>
      </c>
      <c r="DF78" s="12" t="str">
        <f aca="false">IF(OR($A78="",DF$4=""),"",SUMPRODUCT(--(INDEX(Matrix!$C$5:$EV$304,0,$B78)&gt;0),--(INDEX(Matrix!$C$5:$EV$304,0,DF$3)&gt;0)))</f>
        <v/>
      </c>
      <c r="DG78" s="12" t="str">
        <f aca="false">IF(OR($A78="",DG$4=""),"",SUMPRODUCT(--(INDEX(Matrix!$C$5:$EV$304,0,$B78)&gt;0),--(INDEX(Matrix!$C$5:$EV$304,0,DG$3)&gt;0)))</f>
        <v/>
      </c>
      <c r="DH78" s="12" t="str">
        <f aca="false">IF(OR($A78="",DH$4=""),"",SUMPRODUCT(--(INDEX(Matrix!$C$5:$EV$304,0,$B78)&gt;0),--(INDEX(Matrix!$C$5:$EV$304,0,DH$3)&gt;0)))</f>
        <v/>
      </c>
      <c r="DI78" s="12" t="str">
        <f aca="false">IF(OR($A78="",DI$4=""),"",SUMPRODUCT(--(INDEX(Matrix!$C$5:$EV$304,0,$B78)&gt;0),--(INDEX(Matrix!$C$5:$EV$304,0,DI$3)&gt;0)))</f>
        <v/>
      </c>
      <c r="DJ78" s="12" t="str">
        <f aca="false">IF(OR($A78="",DJ$4=""),"",SUMPRODUCT(--(INDEX(Matrix!$C$5:$EV$304,0,$B78)&gt;0),--(INDEX(Matrix!$C$5:$EV$304,0,DJ$3)&gt;0)))</f>
        <v/>
      </c>
      <c r="DK78" s="12" t="str">
        <f aca="false">IF(OR($A78="",DK$4=""),"",SUMPRODUCT(--(INDEX(Matrix!$C$5:$EV$304,0,$B78)&gt;0),--(INDEX(Matrix!$C$5:$EV$304,0,DK$3)&gt;0)))</f>
        <v/>
      </c>
      <c r="DL78" s="12" t="str">
        <f aca="false">IF(OR($A78="",DL$4=""),"",SUMPRODUCT(--(INDEX(Matrix!$C$5:$EV$304,0,$B78)&gt;0),--(INDEX(Matrix!$C$5:$EV$304,0,DL$3)&gt;0)))</f>
        <v/>
      </c>
      <c r="DM78" s="12" t="str">
        <f aca="false">IF(OR($A78="",DM$4=""),"",SUMPRODUCT(--(INDEX(Matrix!$C$5:$EV$304,0,$B78)&gt;0),--(INDEX(Matrix!$C$5:$EV$304,0,DM$3)&gt;0)))</f>
        <v/>
      </c>
      <c r="DN78" s="12" t="str">
        <f aca="false">IF(OR($A78="",DN$4=""),"",SUMPRODUCT(--(INDEX(Matrix!$C$5:$EV$304,0,$B78)&gt;0),--(INDEX(Matrix!$C$5:$EV$304,0,DN$3)&gt;0)))</f>
        <v/>
      </c>
      <c r="DO78" s="12" t="str">
        <f aca="false">IF(OR($A78="",DO$4=""),"",SUMPRODUCT(--(INDEX(Matrix!$C$5:$EV$304,0,$B78)&gt;0),--(INDEX(Matrix!$C$5:$EV$304,0,DO$3)&gt;0)))</f>
        <v/>
      </c>
      <c r="DP78" s="12" t="str">
        <f aca="false">IF(OR($A78="",DP$4=""),"",SUMPRODUCT(--(INDEX(Matrix!$C$5:$EV$304,0,$B78)&gt;0),--(INDEX(Matrix!$C$5:$EV$304,0,DP$3)&gt;0)))</f>
        <v/>
      </c>
      <c r="DQ78" s="12" t="str">
        <f aca="false">IF(OR($A78="",DQ$4=""),"",SUMPRODUCT(--(INDEX(Matrix!$C$5:$EV$304,0,$B78)&gt;0),--(INDEX(Matrix!$C$5:$EV$304,0,DQ$3)&gt;0)))</f>
        <v/>
      </c>
      <c r="DR78" s="12" t="str">
        <f aca="false">IF(OR($A78="",DR$4=""),"",SUMPRODUCT(--(INDEX(Matrix!$C$5:$EV$304,0,$B78)&gt;0),--(INDEX(Matrix!$C$5:$EV$304,0,DR$3)&gt;0)))</f>
        <v/>
      </c>
      <c r="DS78" s="12" t="str">
        <f aca="false">IF(OR($A78="",DS$4=""),"",SUMPRODUCT(--(INDEX(Matrix!$C$5:$EV$304,0,$B78)&gt;0),--(INDEX(Matrix!$C$5:$EV$304,0,DS$3)&gt;0)))</f>
        <v/>
      </c>
      <c r="DT78" s="12" t="str">
        <f aca="false">IF(OR($A78="",DT$4=""),"",SUMPRODUCT(--(INDEX(Matrix!$C$5:$EV$304,0,$B78)&gt;0),--(INDEX(Matrix!$C$5:$EV$304,0,DT$3)&gt;0)))</f>
        <v/>
      </c>
      <c r="DU78" s="12" t="str">
        <f aca="false">IF(OR($A78="",DU$4=""),"",SUMPRODUCT(--(INDEX(Matrix!$C$5:$EV$304,0,$B78)&gt;0),--(INDEX(Matrix!$C$5:$EV$304,0,DU$3)&gt;0)))</f>
        <v/>
      </c>
      <c r="DV78" s="12" t="str">
        <f aca="false">IF(OR($A78="",DV$4=""),"",SUMPRODUCT(--(INDEX(Matrix!$C$5:$EV$304,0,$B78)&gt;0),--(INDEX(Matrix!$C$5:$EV$304,0,DV$3)&gt;0)))</f>
        <v/>
      </c>
      <c r="DW78" s="12" t="str">
        <f aca="false">IF(OR($A78="",DW$4=""),"",SUMPRODUCT(--(INDEX(Matrix!$C$5:$EV$304,0,$B78)&gt;0),--(INDEX(Matrix!$C$5:$EV$304,0,DW$3)&gt;0)))</f>
        <v/>
      </c>
      <c r="DX78" s="12" t="str">
        <f aca="false">IF(OR($A78="",DX$4=""),"",SUMPRODUCT(--(INDEX(Matrix!$C$5:$EV$304,0,$B78)&gt;0),--(INDEX(Matrix!$C$5:$EV$304,0,DX$3)&gt;0)))</f>
        <v/>
      </c>
      <c r="DY78" s="12" t="str">
        <f aca="false">IF(OR($A78="",DY$4=""),"",SUMPRODUCT(--(INDEX(Matrix!$C$5:$EV$304,0,$B78)&gt;0),--(INDEX(Matrix!$C$5:$EV$304,0,DY$3)&gt;0)))</f>
        <v/>
      </c>
      <c r="DZ78" s="12" t="str">
        <f aca="false">IF(OR($A78="",DZ$4=""),"",SUMPRODUCT(--(INDEX(Matrix!$C$5:$EV$304,0,$B78)&gt;0),--(INDEX(Matrix!$C$5:$EV$304,0,DZ$3)&gt;0)))</f>
        <v/>
      </c>
      <c r="EA78" s="12" t="str">
        <f aca="false">IF(OR($A78="",EA$4=""),"",SUMPRODUCT(--(INDEX(Matrix!$C$5:$EV$304,0,$B78)&gt;0),--(INDEX(Matrix!$C$5:$EV$304,0,EA$3)&gt;0)))</f>
        <v/>
      </c>
      <c r="EB78" s="12" t="str">
        <f aca="false">IF(OR($A78="",EB$4=""),"",SUMPRODUCT(--(INDEX(Matrix!$C$5:$EV$304,0,$B78)&gt;0),--(INDEX(Matrix!$C$5:$EV$304,0,EB$3)&gt;0)))</f>
        <v/>
      </c>
      <c r="EC78" s="12" t="str">
        <f aca="false">IF(OR($A78="",EC$4=""),"",SUMPRODUCT(--(INDEX(Matrix!$C$5:$EV$304,0,$B78)&gt;0),--(INDEX(Matrix!$C$5:$EV$304,0,EC$3)&gt;0)))</f>
        <v/>
      </c>
      <c r="ED78" s="12" t="str">
        <f aca="false">IF(OR($A78="",ED$4=""),"",SUMPRODUCT(--(INDEX(Matrix!$C$5:$EV$304,0,$B78)&gt;0),--(INDEX(Matrix!$C$5:$EV$304,0,ED$3)&gt;0)))</f>
        <v/>
      </c>
      <c r="EE78" s="12" t="str">
        <f aca="false">IF(OR($A78="",EE$4=""),"",SUMPRODUCT(--(INDEX(Matrix!$C$5:$EV$304,0,$B78)&gt;0),--(INDEX(Matrix!$C$5:$EV$304,0,EE$3)&gt;0)))</f>
        <v/>
      </c>
      <c r="EF78" s="12" t="str">
        <f aca="false">IF(OR($A78="",EF$4=""),"",SUMPRODUCT(--(INDEX(Matrix!$C$5:$EV$304,0,$B78)&gt;0),--(INDEX(Matrix!$C$5:$EV$304,0,EF$3)&gt;0)))</f>
        <v/>
      </c>
      <c r="EG78" s="12" t="str">
        <f aca="false">IF(OR($A78="",EG$4=""),"",SUMPRODUCT(--(INDEX(Matrix!$C$5:$EV$304,0,$B78)&gt;0),--(INDEX(Matrix!$C$5:$EV$304,0,EG$3)&gt;0)))</f>
        <v/>
      </c>
      <c r="EH78" s="12" t="str">
        <f aca="false">IF(OR($A78="",EH$4=""),"",SUMPRODUCT(--(INDEX(Matrix!$C$5:$EV$304,0,$B78)&gt;0),--(INDEX(Matrix!$C$5:$EV$304,0,EH$3)&gt;0)))</f>
        <v/>
      </c>
      <c r="EI78" s="12" t="str">
        <f aca="false">IF(OR($A78="",EI$4=""),"",SUMPRODUCT(--(INDEX(Matrix!$C$5:$EV$304,0,$B78)&gt;0),--(INDEX(Matrix!$C$5:$EV$304,0,EI$3)&gt;0)))</f>
        <v/>
      </c>
      <c r="EJ78" s="12" t="str">
        <f aca="false">IF(OR($A78="",EJ$4=""),"",SUMPRODUCT(--(INDEX(Matrix!$C$5:$EV$304,0,$B78)&gt;0),--(INDEX(Matrix!$C$5:$EV$304,0,EJ$3)&gt;0)))</f>
        <v/>
      </c>
      <c r="EK78" s="12" t="str">
        <f aca="false">IF(OR($A78="",EK$4=""),"",SUMPRODUCT(--(INDEX(Matrix!$C$5:$EV$304,0,$B78)&gt;0),--(INDEX(Matrix!$C$5:$EV$304,0,EK$3)&gt;0)))</f>
        <v/>
      </c>
      <c r="EL78" s="12" t="str">
        <f aca="false">IF(OR($A78="",EL$4=""),"",SUMPRODUCT(--(INDEX(Matrix!$C$5:$EV$304,0,$B78)&gt;0),--(INDEX(Matrix!$C$5:$EV$304,0,EL$3)&gt;0)))</f>
        <v/>
      </c>
      <c r="EM78" s="12" t="str">
        <f aca="false">IF(OR($A78="",EM$4=""),"",SUMPRODUCT(--(INDEX(Matrix!$C$5:$EV$304,0,$B78)&gt;0),--(INDEX(Matrix!$C$5:$EV$304,0,EM$3)&gt;0)))</f>
        <v/>
      </c>
      <c r="EN78" s="12" t="str">
        <f aca="false">IF(OR($A78="",EN$4=""),"",SUMPRODUCT(--(INDEX(Matrix!$C$5:$EV$304,0,$B78)&gt;0),--(INDEX(Matrix!$C$5:$EV$304,0,EN$3)&gt;0)))</f>
        <v/>
      </c>
      <c r="EO78" s="12" t="str">
        <f aca="false">IF(OR($A78="",EO$4=""),"",SUMPRODUCT(--(INDEX(Matrix!$C$5:$EV$304,0,$B78)&gt;0),--(INDEX(Matrix!$C$5:$EV$304,0,EO$3)&gt;0)))</f>
        <v/>
      </c>
      <c r="EP78" s="12" t="str">
        <f aca="false">IF(OR($A78="",EP$4=""),"",SUMPRODUCT(--(INDEX(Matrix!$C$5:$EV$304,0,$B78)&gt;0),--(INDEX(Matrix!$C$5:$EV$304,0,EP$3)&gt;0)))</f>
        <v/>
      </c>
      <c r="EQ78" s="12" t="str">
        <f aca="false">IF(OR($A78="",EQ$4=""),"",SUMPRODUCT(--(INDEX(Matrix!$C$5:$EV$304,0,$B78)&gt;0),--(INDEX(Matrix!$C$5:$EV$304,0,EQ$3)&gt;0)))</f>
        <v/>
      </c>
      <c r="ER78" s="12" t="str">
        <f aca="false">IF(OR($A78="",ER$4=""),"",SUMPRODUCT(--(INDEX(Matrix!$C$5:$EV$304,0,$B78)&gt;0),--(INDEX(Matrix!$C$5:$EV$304,0,ER$3)&gt;0)))</f>
        <v/>
      </c>
      <c r="ES78" s="12" t="str">
        <f aca="false">IF(OR($A78="",ES$4=""),"",SUMPRODUCT(--(INDEX(Matrix!$C$5:$EV$304,0,$B78)&gt;0),--(INDEX(Matrix!$C$5:$EV$304,0,ES$3)&gt;0)))</f>
        <v/>
      </c>
      <c r="ET78" s="12" t="str">
        <f aca="false">IF(OR($A78="",ET$4=""),"",SUMPRODUCT(--(INDEX(Matrix!$C$5:$EV$304,0,$B78)&gt;0),--(INDEX(Matrix!$C$5:$EV$304,0,ET$3)&gt;0)))</f>
        <v/>
      </c>
      <c r="EU78" s="12" t="str">
        <f aca="false">IF(OR($A78="",EU$4=""),"",SUMPRODUCT(--(INDEX(Matrix!$C$5:$EV$304,0,$B78)&gt;0),--(INDEX(Matrix!$C$5:$EV$304,0,EU$3)&gt;0)))</f>
        <v/>
      </c>
      <c r="EV78" s="12" t="str">
        <f aca="false">IF(OR($A78="",EV$4=""),"",SUMPRODUCT(--(INDEX(Matrix!$C$5:$EV$304,0,$B78)&gt;0),--(INDEX(Matrix!$C$5:$EV$304,0,EV$3)&gt;0)))</f>
        <v/>
      </c>
    </row>
    <row r="79" customFormat="false" ht="15" hidden="false" customHeight="false" outlineLevel="0" collapsed="false">
      <c r="A79" s="6" t="str">
        <f aca="false">IF(INDEX(Products!$A$2:$A$151,$B79)="","",INDEX(Products!$A$2:$A$151,$B79))</f>
        <v>Vitamin C 1000 mg</v>
      </c>
      <c r="B79" s="23" t="n">
        <v>75</v>
      </c>
      <c r="C79" s="12" t="n">
        <f aca="false">IF(OR($A79="",C$4=""),"",SUMPRODUCT(--(INDEX(Matrix!$C$5:$EV$304,0,$B79)&gt;0),--(INDEX(Matrix!$C$5:$EV$304,0,C$3)&gt;0)))</f>
        <v>4</v>
      </c>
      <c r="D79" s="12" t="n">
        <f aca="false">IF(OR($A79="",D$4=""),"",SUMPRODUCT(--(INDEX(Matrix!$C$5:$EV$304,0,$B79)&gt;0),--(INDEX(Matrix!$C$5:$EV$304,0,D$3)&gt;0)))</f>
        <v>4</v>
      </c>
      <c r="E79" s="12" t="n">
        <f aca="false">IF(OR($A79="",E$4=""),"",SUMPRODUCT(--(INDEX(Matrix!$C$5:$EV$304,0,$B79)&gt;0),--(INDEX(Matrix!$C$5:$EV$304,0,E$3)&gt;0)))</f>
        <v>4</v>
      </c>
      <c r="F79" s="12" t="n">
        <f aca="false">IF(OR($A79="",F$4=""),"",SUMPRODUCT(--(INDEX(Matrix!$C$5:$EV$304,0,$B79)&gt;0),--(INDEX(Matrix!$C$5:$EV$304,0,F$3)&gt;0)))</f>
        <v>3</v>
      </c>
      <c r="G79" s="12" t="n">
        <f aca="false">IF(OR($A79="",G$4=""),"",SUMPRODUCT(--(INDEX(Matrix!$C$5:$EV$304,0,$B79)&gt;0),--(INDEX(Matrix!$C$5:$EV$304,0,G$3)&gt;0)))</f>
        <v>3</v>
      </c>
      <c r="H79" s="12" t="n">
        <f aca="false">IF(OR($A79="",H$4=""),"",SUMPRODUCT(--(INDEX(Matrix!$C$5:$EV$304,0,$B79)&gt;0),--(INDEX(Matrix!$C$5:$EV$304,0,H$3)&gt;0)))</f>
        <v>3</v>
      </c>
      <c r="I79" s="12" t="n">
        <f aca="false">IF(OR($A79="",I$4=""),"",SUMPRODUCT(--(INDEX(Matrix!$C$5:$EV$304,0,$B79)&gt;0),--(INDEX(Matrix!$C$5:$EV$304,0,I$3)&gt;0)))</f>
        <v>1</v>
      </c>
      <c r="J79" s="12" t="n">
        <f aca="false">IF(OR($A79="",J$4=""),"",SUMPRODUCT(--(INDEX(Matrix!$C$5:$EV$304,0,$B79)&gt;0),--(INDEX(Matrix!$C$5:$EV$304,0,J$3)&gt;0)))</f>
        <v>1</v>
      </c>
      <c r="K79" s="12" t="n">
        <f aca="false">IF(OR($A79="",K$4=""),"",SUMPRODUCT(--(INDEX(Matrix!$C$5:$EV$304,0,$B79)&gt;0),--(INDEX(Matrix!$C$5:$EV$304,0,K$3)&gt;0)))</f>
        <v>2</v>
      </c>
      <c r="L79" s="12" t="n">
        <f aca="false">IF(OR($A79="",L$4=""),"",SUMPRODUCT(--(INDEX(Matrix!$C$5:$EV$304,0,$B79)&gt;0),--(INDEX(Matrix!$C$5:$EV$304,0,L$3)&gt;0)))</f>
        <v>2</v>
      </c>
      <c r="M79" s="12" t="n">
        <f aca="false">IF(OR($A79="",M$4=""),"",SUMPRODUCT(--(INDEX(Matrix!$C$5:$EV$304,0,$B79)&gt;0),--(INDEX(Matrix!$C$5:$EV$304,0,M$3)&gt;0)))</f>
        <v>2</v>
      </c>
      <c r="N79" s="12" t="n">
        <f aca="false">IF(OR($A79="",N$4=""),"",SUMPRODUCT(--(INDEX(Matrix!$C$5:$EV$304,0,$B79)&gt;0),--(INDEX(Matrix!$C$5:$EV$304,0,N$3)&gt;0)))</f>
        <v>2</v>
      </c>
      <c r="O79" s="12" t="n">
        <f aca="false">IF(OR($A79="",O$4=""),"",SUMPRODUCT(--(INDEX(Matrix!$C$5:$EV$304,0,$B79)&gt;0),--(INDEX(Matrix!$C$5:$EV$304,0,O$3)&gt;0)))</f>
        <v>2</v>
      </c>
      <c r="P79" s="12" t="n">
        <f aca="false">IF(OR($A79="",P$4=""),"",SUMPRODUCT(--(INDEX(Matrix!$C$5:$EV$304,0,$B79)&gt;0),--(INDEX(Matrix!$C$5:$EV$304,0,P$3)&gt;0)))</f>
        <v>2</v>
      </c>
      <c r="Q79" s="12" t="n">
        <f aca="false">IF(OR($A79="",Q$4=""),"",SUMPRODUCT(--(INDEX(Matrix!$C$5:$EV$304,0,$B79)&gt;0),--(INDEX(Matrix!$C$5:$EV$304,0,Q$3)&gt;0)))</f>
        <v>2</v>
      </c>
      <c r="R79" s="12" t="n">
        <f aca="false">IF(OR($A79="",R$4=""),"",SUMPRODUCT(--(INDEX(Matrix!$C$5:$EV$304,0,$B79)&gt;0),--(INDEX(Matrix!$C$5:$EV$304,0,R$3)&gt;0)))</f>
        <v>2</v>
      </c>
      <c r="S79" s="12" t="n">
        <f aca="false">IF(OR($A79="",S$4=""),"",SUMPRODUCT(--(INDEX(Matrix!$C$5:$EV$304,0,$B79)&gt;0),--(INDEX(Matrix!$C$5:$EV$304,0,S$3)&gt;0)))</f>
        <v>2</v>
      </c>
      <c r="T79" s="12" t="n">
        <f aca="false">IF(OR($A79="",T$4=""),"",SUMPRODUCT(--(INDEX(Matrix!$C$5:$EV$304,0,$B79)&gt;0),--(INDEX(Matrix!$C$5:$EV$304,0,T$3)&gt;0)))</f>
        <v>2</v>
      </c>
      <c r="U79" s="12" t="n">
        <f aca="false">IF(OR($A79="",U$4=""),"",SUMPRODUCT(--(INDEX(Matrix!$C$5:$EV$304,0,$B79)&gt;0),--(INDEX(Matrix!$C$5:$EV$304,0,U$3)&gt;0)))</f>
        <v>0</v>
      </c>
      <c r="V79" s="12" t="n">
        <f aca="false">IF(OR($A79="",V$4=""),"",SUMPRODUCT(--(INDEX(Matrix!$C$5:$EV$304,0,$B79)&gt;0),--(INDEX(Matrix!$C$5:$EV$304,0,V$3)&gt;0)))</f>
        <v>0</v>
      </c>
      <c r="W79" s="12" t="n">
        <f aca="false">IF(OR($A79="",W$4=""),"",SUMPRODUCT(--(INDEX(Matrix!$C$5:$EV$304,0,$B79)&gt;0),--(INDEX(Matrix!$C$5:$EV$304,0,W$3)&gt;0)))</f>
        <v>0</v>
      </c>
      <c r="X79" s="12" t="n">
        <f aca="false">IF(OR($A79="",X$4=""),"",SUMPRODUCT(--(INDEX(Matrix!$C$5:$EV$304,0,$B79)&gt;0),--(INDEX(Matrix!$C$5:$EV$304,0,X$3)&gt;0)))</f>
        <v>0</v>
      </c>
      <c r="Y79" s="12" t="n">
        <f aca="false">IF(OR($A79="",Y$4=""),"",SUMPRODUCT(--(INDEX(Matrix!$C$5:$EV$304,0,$B79)&gt;0),--(INDEX(Matrix!$C$5:$EV$304,0,Y$3)&gt;0)))</f>
        <v>1</v>
      </c>
      <c r="Z79" s="12" t="n">
        <f aca="false">IF(OR($A79="",Z$4=""),"",SUMPRODUCT(--(INDEX(Matrix!$C$5:$EV$304,0,$B79)&gt;0),--(INDEX(Matrix!$C$5:$EV$304,0,Z$3)&gt;0)))</f>
        <v>1</v>
      </c>
      <c r="AA79" s="12" t="n">
        <f aca="false">IF(OR($A79="",AA$4=""),"",SUMPRODUCT(--(INDEX(Matrix!$C$5:$EV$304,0,$B79)&gt;0),--(INDEX(Matrix!$C$5:$EV$304,0,AA$3)&gt;0)))</f>
        <v>3</v>
      </c>
      <c r="AB79" s="12" t="n">
        <f aca="false">IF(OR($A79="",AB$4=""),"",SUMPRODUCT(--(INDEX(Matrix!$C$5:$EV$304,0,$B79)&gt;0),--(INDEX(Matrix!$C$5:$EV$304,0,AB$3)&gt;0)))</f>
        <v>3</v>
      </c>
      <c r="AC79" s="12" t="n">
        <f aca="false">IF(OR($A79="",AC$4=""),"",SUMPRODUCT(--(INDEX(Matrix!$C$5:$EV$304,0,$B79)&gt;0),--(INDEX(Matrix!$C$5:$EV$304,0,AC$3)&gt;0)))</f>
        <v>1</v>
      </c>
      <c r="AD79" s="12" t="n">
        <f aca="false">IF(OR($A79="",AD$4=""),"",SUMPRODUCT(--(INDEX(Matrix!$C$5:$EV$304,0,$B79)&gt;0),--(INDEX(Matrix!$C$5:$EV$304,0,AD$3)&gt;0)))</f>
        <v>0</v>
      </c>
      <c r="AE79" s="12" t="n">
        <f aca="false">IF(OR($A79="",AE$4=""),"",SUMPRODUCT(--(INDEX(Matrix!$C$5:$EV$304,0,$B79)&gt;0),--(INDEX(Matrix!$C$5:$EV$304,0,AE$3)&gt;0)))</f>
        <v>0</v>
      </c>
      <c r="AF79" s="12" t="n">
        <f aca="false">IF(OR($A79="",AF$4=""),"",SUMPRODUCT(--(INDEX(Matrix!$C$5:$EV$304,0,$B79)&gt;0),--(INDEX(Matrix!$C$5:$EV$304,0,AF$3)&gt;0)))</f>
        <v>0</v>
      </c>
      <c r="AG79" s="12" t="n">
        <f aca="false">IF(OR($A79="",AG$4=""),"",SUMPRODUCT(--(INDEX(Matrix!$C$5:$EV$304,0,$B79)&gt;0),--(INDEX(Matrix!$C$5:$EV$304,0,AG$3)&gt;0)))</f>
        <v>0</v>
      </c>
      <c r="AH79" s="12" t="n">
        <f aca="false">IF(OR($A79="",AH$4=""),"",SUMPRODUCT(--(INDEX(Matrix!$C$5:$EV$304,0,$B79)&gt;0),--(INDEX(Matrix!$C$5:$EV$304,0,AH$3)&gt;0)))</f>
        <v>3</v>
      </c>
      <c r="AI79" s="12" t="n">
        <f aca="false">IF(OR($A79="",AI$4=""),"",SUMPRODUCT(--(INDEX(Matrix!$C$5:$EV$304,0,$B79)&gt;0),--(INDEX(Matrix!$C$5:$EV$304,0,AI$3)&gt;0)))</f>
        <v>2</v>
      </c>
      <c r="AJ79" s="12" t="n">
        <f aca="false">IF(OR($A79="",AJ$4=""),"",SUMPRODUCT(--(INDEX(Matrix!$C$5:$EV$304,0,$B79)&gt;0),--(INDEX(Matrix!$C$5:$EV$304,0,AJ$3)&gt;0)))</f>
        <v>2</v>
      </c>
      <c r="AK79" s="12" t="n">
        <f aca="false">IF(OR($A79="",AK$4=""),"",SUMPRODUCT(--(INDEX(Matrix!$C$5:$EV$304,0,$B79)&gt;0),--(INDEX(Matrix!$C$5:$EV$304,0,AK$3)&gt;0)))</f>
        <v>0</v>
      </c>
      <c r="AL79" s="12" t="n">
        <f aca="false">IF(OR($A79="",AL$4=""),"",SUMPRODUCT(--(INDEX(Matrix!$C$5:$EV$304,0,$B79)&gt;0),--(INDEX(Matrix!$C$5:$EV$304,0,AL$3)&gt;0)))</f>
        <v>0</v>
      </c>
      <c r="AM79" s="12" t="n">
        <f aca="false">IF(OR($A79="",AM$4=""),"",SUMPRODUCT(--(INDEX(Matrix!$C$5:$EV$304,0,$B79)&gt;0),--(INDEX(Matrix!$C$5:$EV$304,0,AM$3)&gt;0)))</f>
        <v>0</v>
      </c>
      <c r="AN79" s="12" t="n">
        <f aca="false">IF(OR($A79="",AN$4=""),"",SUMPRODUCT(--(INDEX(Matrix!$C$5:$EV$304,0,$B79)&gt;0),--(INDEX(Matrix!$C$5:$EV$304,0,AN$3)&gt;0)))</f>
        <v>0</v>
      </c>
      <c r="AO79" s="12" t="n">
        <f aca="false">IF(OR($A79="",AO$4=""),"",SUMPRODUCT(--(INDEX(Matrix!$C$5:$EV$304,0,$B79)&gt;0),--(INDEX(Matrix!$C$5:$EV$304,0,AO$3)&gt;0)))</f>
        <v>3</v>
      </c>
      <c r="AP79" s="12" t="n">
        <f aca="false">IF(OR($A79="",AP$4=""),"",SUMPRODUCT(--(INDEX(Matrix!$C$5:$EV$304,0,$B79)&gt;0),--(INDEX(Matrix!$C$5:$EV$304,0,AP$3)&gt;0)))</f>
        <v>3</v>
      </c>
      <c r="AQ79" s="12" t="n">
        <f aca="false">IF(OR($A79="",AQ$4=""),"",SUMPRODUCT(--(INDEX(Matrix!$C$5:$EV$304,0,$B79)&gt;0),--(INDEX(Matrix!$C$5:$EV$304,0,AQ$3)&gt;0)))</f>
        <v>3</v>
      </c>
      <c r="AR79" s="12" t="n">
        <f aca="false">IF(OR($A79="",AR$4=""),"",SUMPRODUCT(--(INDEX(Matrix!$C$5:$EV$304,0,$B79)&gt;0),--(INDEX(Matrix!$C$5:$EV$304,0,AR$3)&gt;0)))</f>
        <v>3</v>
      </c>
      <c r="AS79" s="12" t="n">
        <f aca="false">IF(OR($A79="",AS$4=""),"",SUMPRODUCT(--(INDEX(Matrix!$C$5:$EV$304,0,$B79)&gt;0),--(INDEX(Matrix!$C$5:$EV$304,0,AS$3)&gt;0)))</f>
        <v>3</v>
      </c>
      <c r="AT79" s="12" t="n">
        <f aca="false">IF(OR($A79="",AT$4=""),"",SUMPRODUCT(--(INDEX(Matrix!$C$5:$EV$304,0,$B79)&gt;0),--(INDEX(Matrix!$C$5:$EV$304,0,AT$3)&gt;0)))</f>
        <v>3</v>
      </c>
      <c r="AU79" s="12" t="n">
        <f aca="false">IF(OR($A79="",AU$4=""),"",SUMPRODUCT(--(INDEX(Matrix!$C$5:$EV$304,0,$B79)&gt;0),--(INDEX(Matrix!$C$5:$EV$304,0,AU$3)&gt;0)))</f>
        <v>0</v>
      </c>
      <c r="AV79" s="12" t="n">
        <f aca="false">IF(OR($A79="",AV$4=""),"",SUMPRODUCT(--(INDEX(Matrix!$C$5:$EV$304,0,$B79)&gt;0),--(INDEX(Matrix!$C$5:$EV$304,0,AV$3)&gt;0)))</f>
        <v>2</v>
      </c>
      <c r="AW79" s="12" t="n">
        <f aca="false">IF(OR($A79="",AW$4=""),"",SUMPRODUCT(--(INDEX(Matrix!$C$5:$EV$304,0,$B79)&gt;0),--(INDEX(Matrix!$C$5:$EV$304,0,AW$3)&gt;0)))</f>
        <v>1</v>
      </c>
      <c r="AX79" s="12" t="n">
        <f aca="false">IF(OR($A79="",AX$4=""),"",SUMPRODUCT(--(INDEX(Matrix!$C$5:$EV$304,0,$B79)&gt;0),--(INDEX(Matrix!$C$5:$EV$304,0,AX$3)&gt;0)))</f>
        <v>3</v>
      </c>
      <c r="AY79" s="12" t="n">
        <f aca="false">IF(OR($A79="",AY$4=""),"",SUMPRODUCT(--(INDEX(Matrix!$C$5:$EV$304,0,$B79)&gt;0),--(INDEX(Matrix!$C$5:$EV$304,0,AY$3)&gt;0)))</f>
        <v>3</v>
      </c>
      <c r="AZ79" s="12" t="n">
        <f aca="false">IF(OR($A79="",AZ$4=""),"",SUMPRODUCT(--(INDEX(Matrix!$C$5:$EV$304,0,$B79)&gt;0),--(INDEX(Matrix!$C$5:$EV$304,0,AZ$3)&gt;0)))</f>
        <v>1</v>
      </c>
      <c r="BA79" s="12" t="n">
        <f aca="false">IF(OR($A79="",BA$4=""),"",SUMPRODUCT(--(INDEX(Matrix!$C$5:$EV$304,0,$B79)&gt;0),--(INDEX(Matrix!$C$5:$EV$304,0,BA$3)&gt;0)))</f>
        <v>1</v>
      </c>
      <c r="BB79" s="12" t="n">
        <f aca="false">IF(OR($A79="",BB$4=""),"",SUMPRODUCT(--(INDEX(Matrix!$C$5:$EV$304,0,$B79)&gt;0),--(INDEX(Matrix!$C$5:$EV$304,0,BB$3)&gt;0)))</f>
        <v>2</v>
      </c>
      <c r="BC79" s="12" t="n">
        <f aca="false">IF(OR($A79="",BC$4=""),"",SUMPRODUCT(--(INDEX(Matrix!$C$5:$EV$304,0,$B79)&gt;0),--(INDEX(Matrix!$C$5:$EV$304,0,BC$3)&gt;0)))</f>
        <v>2</v>
      </c>
      <c r="BD79" s="12" t="n">
        <f aca="false">IF(OR($A79="",BD$4=""),"",SUMPRODUCT(--(INDEX(Matrix!$C$5:$EV$304,0,$B79)&gt;0),--(INDEX(Matrix!$C$5:$EV$304,0,BD$3)&gt;0)))</f>
        <v>2</v>
      </c>
      <c r="BE79" s="12" t="n">
        <f aca="false">IF(OR($A79="",BE$4=""),"",SUMPRODUCT(--(INDEX(Matrix!$C$5:$EV$304,0,$B79)&gt;0),--(INDEX(Matrix!$C$5:$EV$304,0,BE$3)&gt;0)))</f>
        <v>2</v>
      </c>
      <c r="BF79" s="12" t="n">
        <f aca="false">IF(OR($A79="",BF$4=""),"",SUMPRODUCT(--(INDEX(Matrix!$C$5:$EV$304,0,$B79)&gt;0),--(INDEX(Matrix!$C$5:$EV$304,0,BF$3)&gt;0)))</f>
        <v>1</v>
      </c>
      <c r="BG79" s="12" t="n">
        <f aca="false">IF(OR($A79="",BG$4=""),"",SUMPRODUCT(--(INDEX(Matrix!$C$5:$EV$304,0,$B79)&gt;0),--(INDEX(Matrix!$C$5:$EV$304,0,BG$3)&gt;0)))</f>
        <v>1</v>
      </c>
      <c r="BH79" s="12" t="n">
        <f aca="false">IF(OR($A79="",BH$4=""),"",SUMPRODUCT(--(INDEX(Matrix!$C$5:$EV$304,0,$B79)&gt;0),--(INDEX(Matrix!$C$5:$EV$304,0,BH$3)&gt;0)))</f>
        <v>1</v>
      </c>
      <c r="BI79" s="12" t="n">
        <f aca="false">IF(OR($A79="",BI$4=""),"",SUMPRODUCT(--(INDEX(Matrix!$C$5:$EV$304,0,$B79)&gt;0),--(INDEX(Matrix!$C$5:$EV$304,0,BI$3)&gt;0)))</f>
        <v>1</v>
      </c>
      <c r="BJ79" s="12" t="n">
        <f aca="false">IF(OR($A79="",BJ$4=""),"",SUMPRODUCT(--(INDEX(Matrix!$C$5:$EV$304,0,$B79)&gt;0),--(INDEX(Matrix!$C$5:$EV$304,0,BJ$3)&gt;0)))</f>
        <v>0</v>
      </c>
      <c r="BK79" s="12" t="n">
        <f aca="false">IF(OR($A79="",BK$4=""),"",SUMPRODUCT(--(INDEX(Matrix!$C$5:$EV$304,0,$B79)&gt;0),--(INDEX(Matrix!$C$5:$EV$304,0,BK$3)&gt;0)))</f>
        <v>2</v>
      </c>
      <c r="BL79" s="12" t="n">
        <f aca="false">IF(OR($A79="",BL$4=""),"",SUMPRODUCT(--(INDEX(Matrix!$C$5:$EV$304,0,$B79)&gt;0),--(INDEX(Matrix!$C$5:$EV$304,0,BL$3)&gt;0)))</f>
        <v>2</v>
      </c>
      <c r="BM79" s="12" t="n">
        <f aca="false">IF(OR($A79="",BM$4=""),"",SUMPRODUCT(--(INDEX(Matrix!$C$5:$EV$304,0,$B79)&gt;0),--(INDEX(Matrix!$C$5:$EV$304,0,BM$3)&gt;0)))</f>
        <v>2</v>
      </c>
      <c r="BN79" s="12" t="n">
        <f aca="false">IF(OR($A79="",BN$4=""),"",SUMPRODUCT(--(INDEX(Matrix!$C$5:$EV$304,0,$B79)&gt;0),--(INDEX(Matrix!$C$5:$EV$304,0,BN$3)&gt;0)))</f>
        <v>2</v>
      </c>
      <c r="BO79" s="12" t="n">
        <f aca="false">IF(OR($A79="",BO$4=""),"",SUMPRODUCT(--(INDEX(Matrix!$C$5:$EV$304,0,$B79)&gt;0),--(INDEX(Matrix!$C$5:$EV$304,0,BO$3)&gt;0)))</f>
        <v>0</v>
      </c>
      <c r="BP79" s="12" t="n">
        <f aca="false">IF(OR($A79="",BP$4=""),"",SUMPRODUCT(--(INDEX(Matrix!$C$5:$EV$304,0,$B79)&gt;0),--(INDEX(Matrix!$C$5:$EV$304,0,BP$3)&gt;0)))</f>
        <v>3</v>
      </c>
      <c r="BQ79" s="12" t="n">
        <f aca="false">IF(OR($A79="",BQ$4=""),"",SUMPRODUCT(--(INDEX(Matrix!$C$5:$EV$304,0,$B79)&gt;0),--(INDEX(Matrix!$C$5:$EV$304,0,BQ$3)&gt;0)))</f>
        <v>3</v>
      </c>
      <c r="BR79" s="12" t="n">
        <f aca="false">IF(OR($A79="",BR$4=""),"",SUMPRODUCT(--(INDEX(Matrix!$C$5:$EV$304,0,$B79)&gt;0),--(INDEX(Matrix!$C$5:$EV$304,0,BR$3)&gt;0)))</f>
        <v>2</v>
      </c>
      <c r="BS79" s="12" t="n">
        <f aca="false">IF(OR($A79="",BS$4=""),"",SUMPRODUCT(--(INDEX(Matrix!$C$5:$EV$304,0,$B79)&gt;0),--(INDEX(Matrix!$C$5:$EV$304,0,BS$3)&gt;0)))</f>
        <v>2</v>
      </c>
      <c r="BT79" s="12" t="n">
        <f aca="false">IF(OR($A79="",BT$4=""),"",SUMPRODUCT(--(INDEX(Matrix!$C$5:$EV$304,0,$B79)&gt;0),--(INDEX(Matrix!$C$5:$EV$304,0,BT$3)&gt;0)))</f>
        <v>1</v>
      </c>
      <c r="BU79" s="12" t="n">
        <f aca="false">IF(OR($A79="",BU$4=""),"",SUMPRODUCT(--(INDEX(Matrix!$C$5:$EV$304,0,$B79)&gt;0),--(INDEX(Matrix!$C$5:$EV$304,0,BU$3)&gt;0)))</f>
        <v>6</v>
      </c>
      <c r="BV79" s="12" t="n">
        <f aca="false">IF(OR($A79="",BV$4=""),"",SUMPRODUCT(--(INDEX(Matrix!$C$5:$EV$304,0,$B79)&gt;0),--(INDEX(Matrix!$C$5:$EV$304,0,BV$3)&gt;0)))</f>
        <v>4</v>
      </c>
      <c r="BW79" s="12" t="n">
        <f aca="false">IF(OR($A79="",BW$4=""),"",SUMPRODUCT(--(INDEX(Matrix!$C$5:$EV$304,0,$B79)&gt;0),--(INDEX(Matrix!$C$5:$EV$304,0,BW$3)&gt;0)))</f>
        <v>4</v>
      </c>
      <c r="BX79" s="12" t="n">
        <f aca="false">IF(OR($A79="",BX$4=""),"",SUMPRODUCT(--(INDEX(Matrix!$C$5:$EV$304,0,$B79)&gt;0),--(INDEX(Matrix!$C$5:$EV$304,0,BX$3)&gt;0)))</f>
        <v>0</v>
      </c>
      <c r="BY79" s="12" t="n">
        <f aca="false">IF(OR($A79="",BY$4=""),"",SUMPRODUCT(--(INDEX(Matrix!$C$5:$EV$304,0,$B79)&gt;0),--(INDEX(Matrix!$C$5:$EV$304,0,BY$3)&gt;0)))</f>
        <v>9</v>
      </c>
      <c r="BZ79" s="12" t="n">
        <f aca="false">IF(OR($A79="",BZ$4=""),"",SUMPRODUCT(--(INDEX(Matrix!$C$5:$EV$304,0,$B79)&gt;0),--(INDEX(Matrix!$C$5:$EV$304,0,BZ$3)&gt;0)))</f>
        <v>4</v>
      </c>
      <c r="CA79" s="12" t="n">
        <f aca="false">IF(OR($A79="",CA$4=""),"",SUMPRODUCT(--(INDEX(Matrix!$C$5:$EV$304,0,$B79)&gt;0),--(INDEX(Matrix!$C$5:$EV$304,0,CA$3)&gt;0)))</f>
        <v>4</v>
      </c>
      <c r="CB79" s="12" t="n">
        <f aca="false">IF(OR($A79="",CB$4=""),"",SUMPRODUCT(--(INDEX(Matrix!$C$5:$EV$304,0,$B79)&gt;0),--(INDEX(Matrix!$C$5:$EV$304,0,CB$3)&gt;0)))</f>
        <v>0</v>
      </c>
      <c r="CC79" s="12" t="n">
        <f aca="false">IF(OR($A79="",CC$4=""),"",SUMPRODUCT(--(INDEX(Matrix!$C$5:$EV$304,0,$B79)&gt;0),--(INDEX(Matrix!$C$5:$EV$304,0,CC$3)&gt;0)))</f>
        <v>0</v>
      </c>
      <c r="CD79" s="12" t="n">
        <f aca="false">IF(OR($A79="",CD$4=""),"",SUMPRODUCT(--(INDEX(Matrix!$C$5:$EV$304,0,$B79)&gt;0),--(INDEX(Matrix!$C$5:$EV$304,0,CD$3)&gt;0)))</f>
        <v>2</v>
      </c>
      <c r="CE79" s="12" t="n">
        <f aca="false">IF(OR($A79="",CE$4=""),"",SUMPRODUCT(--(INDEX(Matrix!$C$5:$EV$304,0,$B79)&gt;0),--(INDEX(Matrix!$C$5:$EV$304,0,CE$3)&gt;0)))</f>
        <v>1</v>
      </c>
      <c r="CF79" s="12" t="n">
        <f aca="false">IF(OR($A79="",CF$4=""),"",SUMPRODUCT(--(INDEX(Matrix!$C$5:$EV$304,0,$B79)&gt;0),--(INDEX(Matrix!$C$5:$EV$304,0,CF$3)&gt;0)))</f>
        <v>0</v>
      </c>
      <c r="CG79" s="12" t="n">
        <f aca="false">IF(OR($A79="",CG$4=""),"",SUMPRODUCT(--(INDEX(Matrix!$C$5:$EV$304,0,$B79)&gt;0),--(INDEX(Matrix!$C$5:$EV$304,0,CG$3)&gt;0)))</f>
        <v>2</v>
      </c>
      <c r="CH79" s="12" t="n">
        <f aca="false">IF(OR($A79="",CH$4=""),"",SUMPRODUCT(--(INDEX(Matrix!$C$5:$EV$304,0,$B79)&gt;0),--(INDEX(Matrix!$C$5:$EV$304,0,CH$3)&gt;0)))</f>
        <v>5</v>
      </c>
      <c r="CI79" s="12" t="n">
        <f aca="false">IF(OR($A79="",CI$4=""),"",SUMPRODUCT(--(INDEX(Matrix!$C$5:$EV$304,0,$B79)&gt;0),--(INDEX(Matrix!$C$5:$EV$304,0,CI$3)&gt;0)))</f>
        <v>2</v>
      </c>
      <c r="CJ79" s="12" t="n">
        <f aca="false">IF(OR($A79="",CJ$4=""),"",SUMPRODUCT(--(INDEX(Matrix!$C$5:$EV$304,0,$B79)&gt;0),--(INDEX(Matrix!$C$5:$EV$304,0,CJ$3)&gt;0)))</f>
        <v>1</v>
      </c>
      <c r="CK79" s="12" t="n">
        <f aca="false">IF(OR($A79="",CK$4=""),"",SUMPRODUCT(--(INDEX(Matrix!$C$5:$EV$304,0,$B79)&gt;0),--(INDEX(Matrix!$C$5:$EV$304,0,CK$3)&gt;0)))</f>
        <v>1</v>
      </c>
      <c r="CL79" s="12" t="n">
        <f aca="false">IF(OR($A79="",CL$4=""),"",SUMPRODUCT(--(INDEX(Matrix!$C$5:$EV$304,0,$B79)&gt;0),--(INDEX(Matrix!$C$5:$EV$304,0,CL$3)&gt;0)))</f>
        <v>1</v>
      </c>
      <c r="CM79" s="12" t="n">
        <f aca="false">IF(OR($A79="",CM$4=""),"",SUMPRODUCT(--(INDEX(Matrix!$C$5:$EV$304,0,$B79)&gt;0),--(INDEX(Matrix!$C$5:$EV$304,0,CM$3)&gt;0)))</f>
        <v>3</v>
      </c>
      <c r="CN79" s="12" t="n">
        <f aca="false">IF(OR($A79="",CN$4=""),"",SUMPRODUCT(--(INDEX(Matrix!$C$5:$EV$304,0,$B79)&gt;0),--(INDEX(Matrix!$C$5:$EV$304,0,CN$3)&gt;0)))</f>
        <v>1</v>
      </c>
      <c r="CO79" s="12" t="n">
        <f aca="false">IF(OR($A79="",CO$4=""),"",SUMPRODUCT(--(INDEX(Matrix!$C$5:$EV$304,0,$B79)&gt;0),--(INDEX(Matrix!$C$5:$EV$304,0,CO$3)&gt;0)))</f>
        <v>1</v>
      </c>
      <c r="CP79" s="12" t="n">
        <f aca="false">IF(OR($A79="",CP$4=""),"",SUMPRODUCT(--(INDEX(Matrix!$C$5:$EV$304,0,$B79)&gt;0),--(INDEX(Matrix!$C$5:$EV$304,0,CP$3)&gt;0)))</f>
        <v>2</v>
      </c>
      <c r="CQ79" s="12" t="n">
        <f aca="false">IF(OR($A79="",CQ$4=""),"",SUMPRODUCT(--(INDEX(Matrix!$C$5:$EV$304,0,$B79)&gt;0),--(INDEX(Matrix!$C$5:$EV$304,0,CQ$3)&gt;0)))</f>
        <v>2</v>
      </c>
      <c r="CR79" s="12" t="n">
        <f aca="false">IF(OR($A79="",CR$4=""),"",SUMPRODUCT(--(INDEX(Matrix!$C$5:$EV$304,0,$B79)&gt;0),--(INDEX(Matrix!$C$5:$EV$304,0,CR$3)&gt;0)))</f>
        <v>2</v>
      </c>
      <c r="CS79" s="12" t="n">
        <f aca="false">IF(OR($A79="",CS$4=""),"",SUMPRODUCT(--(INDEX(Matrix!$C$5:$EV$304,0,$B79)&gt;0),--(INDEX(Matrix!$C$5:$EV$304,0,CS$3)&gt;0)))</f>
        <v>2</v>
      </c>
      <c r="CT79" s="12" t="n">
        <f aca="false">IF(OR($A79="",CT$4=""),"",SUMPRODUCT(--(INDEX(Matrix!$C$5:$EV$304,0,$B79)&gt;0),--(INDEX(Matrix!$C$5:$EV$304,0,CT$3)&gt;0)))</f>
        <v>2</v>
      </c>
      <c r="CU79" s="12" t="n">
        <f aca="false">IF(OR($A79="",CU$4=""),"",SUMPRODUCT(--(INDEX(Matrix!$C$5:$EV$304,0,$B79)&gt;0),--(INDEX(Matrix!$C$5:$EV$304,0,CU$3)&gt;0)))</f>
        <v>1</v>
      </c>
      <c r="CV79" s="12" t="n">
        <f aca="false">IF(OR($A79="",CV$4=""),"",SUMPRODUCT(--(INDEX(Matrix!$C$5:$EV$304,0,$B79)&gt;0),--(INDEX(Matrix!$C$5:$EV$304,0,CV$3)&gt;0)))</f>
        <v>3</v>
      </c>
      <c r="CW79" s="12" t="n">
        <f aca="false">IF(OR($A79="",CW$4=""),"",SUMPRODUCT(--(INDEX(Matrix!$C$5:$EV$304,0,$B79)&gt;0),--(INDEX(Matrix!$C$5:$EV$304,0,CW$3)&gt;0)))</f>
        <v>1</v>
      </c>
      <c r="CX79" s="12" t="n">
        <f aca="false">IF(OR($A79="",CX$4=""),"",SUMPRODUCT(--(INDEX(Matrix!$C$5:$EV$304,0,$B79)&gt;0),--(INDEX(Matrix!$C$5:$EV$304,0,CX$3)&gt;0)))</f>
        <v>2</v>
      </c>
      <c r="CY79" s="12" t="n">
        <f aca="false">IF(OR($A79="",CY$4=""),"",SUMPRODUCT(--(INDEX(Matrix!$C$5:$EV$304,0,$B79)&gt;0),--(INDEX(Matrix!$C$5:$EV$304,0,CY$3)&gt;0)))</f>
        <v>2</v>
      </c>
      <c r="CZ79" s="12" t="n">
        <f aca="false">IF(OR($A79="",CZ$4=""),"",SUMPRODUCT(--(INDEX(Matrix!$C$5:$EV$304,0,$B79)&gt;0),--(INDEX(Matrix!$C$5:$EV$304,0,CZ$3)&gt;0)))</f>
        <v>0</v>
      </c>
      <c r="DA79" s="12" t="n">
        <f aca="false">IF(OR($A79="",DA$4=""),"",SUMPRODUCT(--(INDEX(Matrix!$C$5:$EV$304,0,$B79)&gt;0),--(INDEX(Matrix!$C$5:$EV$304,0,DA$3)&gt;0)))</f>
        <v>0</v>
      </c>
      <c r="DB79" s="12" t="n">
        <f aca="false">IF(OR($A79="",DB$4=""),"",SUMPRODUCT(--(INDEX(Matrix!$C$5:$EV$304,0,$B79)&gt;0),--(INDEX(Matrix!$C$5:$EV$304,0,DB$3)&gt;0)))</f>
        <v>0</v>
      </c>
      <c r="DC79" s="12" t="n">
        <f aca="false">IF(OR($A79="",DC$4=""),"",SUMPRODUCT(--(INDEX(Matrix!$C$5:$EV$304,0,$B79)&gt;0),--(INDEX(Matrix!$C$5:$EV$304,0,DC$3)&gt;0)))</f>
        <v>0</v>
      </c>
      <c r="DD79" s="12" t="n">
        <f aca="false">IF(OR($A79="",DD$4=""),"",SUMPRODUCT(--(INDEX(Matrix!$C$5:$EV$304,0,$B79)&gt;0),--(INDEX(Matrix!$C$5:$EV$304,0,DD$3)&gt;0)))</f>
        <v>2</v>
      </c>
      <c r="DE79" s="12" t="str">
        <f aca="false">IF(OR($A79="",DE$4=""),"",SUMPRODUCT(--(INDEX(Matrix!$C$5:$EV$304,0,$B79)&gt;0),--(INDEX(Matrix!$C$5:$EV$304,0,DE$3)&gt;0)))</f>
        <v/>
      </c>
      <c r="DF79" s="12" t="str">
        <f aca="false">IF(OR($A79="",DF$4=""),"",SUMPRODUCT(--(INDEX(Matrix!$C$5:$EV$304,0,$B79)&gt;0),--(INDEX(Matrix!$C$5:$EV$304,0,DF$3)&gt;0)))</f>
        <v/>
      </c>
      <c r="DG79" s="12" t="str">
        <f aca="false">IF(OR($A79="",DG$4=""),"",SUMPRODUCT(--(INDEX(Matrix!$C$5:$EV$304,0,$B79)&gt;0),--(INDEX(Matrix!$C$5:$EV$304,0,DG$3)&gt;0)))</f>
        <v/>
      </c>
      <c r="DH79" s="12" t="str">
        <f aca="false">IF(OR($A79="",DH$4=""),"",SUMPRODUCT(--(INDEX(Matrix!$C$5:$EV$304,0,$B79)&gt;0),--(INDEX(Matrix!$C$5:$EV$304,0,DH$3)&gt;0)))</f>
        <v/>
      </c>
      <c r="DI79" s="12" t="str">
        <f aca="false">IF(OR($A79="",DI$4=""),"",SUMPRODUCT(--(INDEX(Matrix!$C$5:$EV$304,0,$B79)&gt;0),--(INDEX(Matrix!$C$5:$EV$304,0,DI$3)&gt;0)))</f>
        <v/>
      </c>
      <c r="DJ79" s="12" t="str">
        <f aca="false">IF(OR($A79="",DJ$4=""),"",SUMPRODUCT(--(INDEX(Matrix!$C$5:$EV$304,0,$B79)&gt;0),--(INDEX(Matrix!$C$5:$EV$304,0,DJ$3)&gt;0)))</f>
        <v/>
      </c>
      <c r="DK79" s="12" t="str">
        <f aca="false">IF(OR($A79="",DK$4=""),"",SUMPRODUCT(--(INDEX(Matrix!$C$5:$EV$304,0,$B79)&gt;0),--(INDEX(Matrix!$C$5:$EV$304,0,DK$3)&gt;0)))</f>
        <v/>
      </c>
      <c r="DL79" s="12" t="str">
        <f aca="false">IF(OR($A79="",DL$4=""),"",SUMPRODUCT(--(INDEX(Matrix!$C$5:$EV$304,0,$B79)&gt;0),--(INDEX(Matrix!$C$5:$EV$304,0,DL$3)&gt;0)))</f>
        <v/>
      </c>
      <c r="DM79" s="12" t="str">
        <f aca="false">IF(OR($A79="",DM$4=""),"",SUMPRODUCT(--(INDEX(Matrix!$C$5:$EV$304,0,$B79)&gt;0),--(INDEX(Matrix!$C$5:$EV$304,0,DM$3)&gt;0)))</f>
        <v/>
      </c>
      <c r="DN79" s="12" t="str">
        <f aca="false">IF(OR($A79="",DN$4=""),"",SUMPRODUCT(--(INDEX(Matrix!$C$5:$EV$304,0,$B79)&gt;0),--(INDEX(Matrix!$C$5:$EV$304,0,DN$3)&gt;0)))</f>
        <v/>
      </c>
      <c r="DO79" s="12" t="str">
        <f aca="false">IF(OR($A79="",DO$4=""),"",SUMPRODUCT(--(INDEX(Matrix!$C$5:$EV$304,0,$B79)&gt;0),--(INDEX(Matrix!$C$5:$EV$304,0,DO$3)&gt;0)))</f>
        <v/>
      </c>
      <c r="DP79" s="12" t="str">
        <f aca="false">IF(OR($A79="",DP$4=""),"",SUMPRODUCT(--(INDEX(Matrix!$C$5:$EV$304,0,$B79)&gt;0),--(INDEX(Matrix!$C$5:$EV$304,0,DP$3)&gt;0)))</f>
        <v/>
      </c>
      <c r="DQ79" s="12" t="str">
        <f aca="false">IF(OR($A79="",DQ$4=""),"",SUMPRODUCT(--(INDEX(Matrix!$C$5:$EV$304,0,$B79)&gt;0),--(INDEX(Matrix!$C$5:$EV$304,0,DQ$3)&gt;0)))</f>
        <v/>
      </c>
      <c r="DR79" s="12" t="str">
        <f aca="false">IF(OR($A79="",DR$4=""),"",SUMPRODUCT(--(INDEX(Matrix!$C$5:$EV$304,0,$B79)&gt;0),--(INDEX(Matrix!$C$5:$EV$304,0,DR$3)&gt;0)))</f>
        <v/>
      </c>
      <c r="DS79" s="12" t="str">
        <f aca="false">IF(OR($A79="",DS$4=""),"",SUMPRODUCT(--(INDEX(Matrix!$C$5:$EV$304,0,$B79)&gt;0),--(INDEX(Matrix!$C$5:$EV$304,0,DS$3)&gt;0)))</f>
        <v/>
      </c>
      <c r="DT79" s="12" t="str">
        <f aca="false">IF(OR($A79="",DT$4=""),"",SUMPRODUCT(--(INDEX(Matrix!$C$5:$EV$304,0,$B79)&gt;0),--(INDEX(Matrix!$C$5:$EV$304,0,DT$3)&gt;0)))</f>
        <v/>
      </c>
      <c r="DU79" s="12" t="str">
        <f aca="false">IF(OR($A79="",DU$4=""),"",SUMPRODUCT(--(INDEX(Matrix!$C$5:$EV$304,0,$B79)&gt;0),--(INDEX(Matrix!$C$5:$EV$304,0,DU$3)&gt;0)))</f>
        <v/>
      </c>
      <c r="DV79" s="12" t="str">
        <f aca="false">IF(OR($A79="",DV$4=""),"",SUMPRODUCT(--(INDEX(Matrix!$C$5:$EV$304,0,$B79)&gt;0),--(INDEX(Matrix!$C$5:$EV$304,0,DV$3)&gt;0)))</f>
        <v/>
      </c>
      <c r="DW79" s="12" t="str">
        <f aca="false">IF(OR($A79="",DW$4=""),"",SUMPRODUCT(--(INDEX(Matrix!$C$5:$EV$304,0,$B79)&gt;0),--(INDEX(Matrix!$C$5:$EV$304,0,DW$3)&gt;0)))</f>
        <v/>
      </c>
      <c r="DX79" s="12" t="str">
        <f aca="false">IF(OR($A79="",DX$4=""),"",SUMPRODUCT(--(INDEX(Matrix!$C$5:$EV$304,0,$B79)&gt;0),--(INDEX(Matrix!$C$5:$EV$304,0,DX$3)&gt;0)))</f>
        <v/>
      </c>
      <c r="DY79" s="12" t="str">
        <f aca="false">IF(OR($A79="",DY$4=""),"",SUMPRODUCT(--(INDEX(Matrix!$C$5:$EV$304,0,$B79)&gt;0),--(INDEX(Matrix!$C$5:$EV$304,0,DY$3)&gt;0)))</f>
        <v/>
      </c>
      <c r="DZ79" s="12" t="str">
        <f aca="false">IF(OR($A79="",DZ$4=""),"",SUMPRODUCT(--(INDEX(Matrix!$C$5:$EV$304,0,$B79)&gt;0),--(INDEX(Matrix!$C$5:$EV$304,0,DZ$3)&gt;0)))</f>
        <v/>
      </c>
      <c r="EA79" s="12" t="str">
        <f aca="false">IF(OR($A79="",EA$4=""),"",SUMPRODUCT(--(INDEX(Matrix!$C$5:$EV$304,0,$B79)&gt;0),--(INDEX(Matrix!$C$5:$EV$304,0,EA$3)&gt;0)))</f>
        <v/>
      </c>
      <c r="EB79" s="12" t="str">
        <f aca="false">IF(OR($A79="",EB$4=""),"",SUMPRODUCT(--(INDEX(Matrix!$C$5:$EV$304,0,$B79)&gt;0),--(INDEX(Matrix!$C$5:$EV$304,0,EB$3)&gt;0)))</f>
        <v/>
      </c>
      <c r="EC79" s="12" t="str">
        <f aca="false">IF(OR($A79="",EC$4=""),"",SUMPRODUCT(--(INDEX(Matrix!$C$5:$EV$304,0,$B79)&gt;0),--(INDEX(Matrix!$C$5:$EV$304,0,EC$3)&gt;0)))</f>
        <v/>
      </c>
      <c r="ED79" s="12" t="str">
        <f aca="false">IF(OR($A79="",ED$4=""),"",SUMPRODUCT(--(INDEX(Matrix!$C$5:$EV$304,0,$B79)&gt;0),--(INDEX(Matrix!$C$5:$EV$304,0,ED$3)&gt;0)))</f>
        <v/>
      </c>
      <c r="EE79" s="12" t="str">
        <f aca="false">IF(OR($A79="",EE$4=""),"",SUMPRODUCT(--(INDEX(Matrix!$C$5:$EV$304,0,$B79)&gt;0),--(INDEX(Matrix!$C$5:$EV$304,0,EE$3)&gt;0)))</f>
        <v/>
      </c>
      <c r="EF79" s="12" t="str">
        <f aca="false">IF(OR($A79="",EF$4=""),"",SUMPRODUCT(--(INDEX(Matrix!$C$5:$EV$304,0,$B79)&gt;0),--(INDEX(Matrix!$C$5:$EV$304,0,EF$3)&gt;0)))</f>
        <v/>
      </c>
      <c r="EG79" s="12" t="str">
        <f aca="false">IF(OR($A79="",EG$4=""),"",SUMPRODUCT(--(INDEX(Matrix!$C$5:$EV$304,0,$B79)&gt;0),--(INDEX(Matrix!$C$5:$EV$304,0,EG$3)&gt;0)))</f>
        <v/>
      </c>
      <c r="EH79" s="12" t="str">
        <f aca="false">IF(OR($A79="",EH$4=""),"",SUMPRODUCT(--(INDEX(Matrix!$C$5:$EV$304,0,$B79)&gt;0),--(INDEX(Matrix!$C$5:$EV$304,0,EH$3)&gt;0)))</f>
        <v/>
      </c>
      <c r="EI79" s="12" t="str">
        <f aca="false">IF(OR($A79="",EI$4=""),"",SUMPRODUCT(--(INDEX(Matrix!$C$5:$EV$304,0,$B79)&gt;0),--(INDEX(Matrix!$C$5:$EV$304,0,EI$3)&gt;0)))</f>
        <v/>
      </c>
      <c r="EJ79" s="12" t="str">
        <f aca="false">IF(OR($A79="",EJ$4=""),"",SUMPRODUCT(--(INDEX(Matrix!$C$5:$EV$304,0,$B79)&gt;0),--(INDEX(Matrix!$C$5:$EV$304,0,EJ$3)&gt;0)))</f>
        <v/>
      </c>
      <c r="EK79" s="12" t="str">
        <f aca="false">IF(OR($A79="",EK$4=""),"",SUMPRODUCT(--(INDEX(Matrix!$C$5:$EV$304,0,$B79)&gt;0),--(INDEX(Matrix!$C$5:$EV$304,0,EK$3)&gt;0)))</f>
        <v/>
      </c>
      <c r="EL79" s="12" t="str">
        <f aca="false">IF(OR($A79="",EL$4=""),"",SUMPRODUCT(--(INDEX(Matrix!$C$5:$EV$304,0,$B79)&gt;0),--(INDEX(Matrix!$C$5:$EV$304,0,EL$3)&gt;0)))</f>
        <v/>
      </c>
      <c r="EM79" s="12" t="str">
        <f aca="false">IF(OR($A79="",EM$4=""),"",SUMPRODUCT(--(INDEX(Matrix!$C$5:$EV$304,0,$B79)&gt;0),--(INDEX(Matrix!$C$5:$EV$304,0,EM$3)&gt;0)))</f>
        <v/>
      </c>
      <c r="EN79" s="12" t="str">
        <f aca="false">IF(OR($A79="",EN$4=""),"",SUMPRODUCT(--(INDEX(Matrix!$C$5:$EV$304,0,$B79)&gt;0),--(INDEX(Matrix!$C$5:$EV$304,0,EN$3)&gt;0)))</f>
        <v/>
      </c>
      <c r="EO79" s="12" t="str">
        <f aca="false">IF(OR($A79="",EO$4=""),"",SUMPRODUCT(--(INDEX(Matrix!$C$5:$EV$304,0,$B79)&gt;0),--(INDEX(Matrix!$C$5:$EV$304,0,EO$3)&gt;0)))</f>
        <v/>
      </c>
      <c r="EP79" s="12" t="str">
        <f aca="false">IF(OR($A79="",EP$4=""),"",SUMPRODUCT(--(INDEX(Matrix!$C$5:$EV$304,0,$B79)&gt;0),--(INDEX(Matrix!$C$5:$EV$304,0,EP$3)&gt;0)))</f>
        <v/>
      </c>
      <c r="EQ79" s="12" t="str">
        <f aca="false">IF(OR($A79="",EQ$4=""),"",SUMPRODUCT(--(INDEX(Matrix!$C$5:$EV$304,0,$B79)&gt;0),--(INDEX(Matrix!$C$5:$EV$304,0,EQ$3)&gt;0)))</f>
        <v/>
      </c>
      <c r="ER79" s="12" t="str">
        <f aca="false">IF(OR($A79="",ER$4=""),"",SUMPRODUCT(--(INDEX(Matrix!$C$5:$EV$304,0,$B79)&gt;0),--(INDEX(Matrix!$C$5:$EV$304,0,ER$3)&gt;0)))</f>
        <v/>
      </c>
      <c r="ES79" s="12" t="str">
        <f aca="false">IF(OR($A79="",ES$4=""),"",SUMPRODUCT(--(INDEX(Matrix!$C$5:$EV$304,0,$B79)&gt;0),--(INDEX(Matrix!$C$5:$EV$304,0,ES$3)&gt;0)))</f>
        <v/>
      </c>
      <c r="ET79" s="12" t="str">
        <f aca="false">IF(OR($A79="",ET$4=""),"",SUMPRODUCT(--(INDEX(Matrix!$C$5:$EV$304,0,$B79)&gt;0),--(INDEX(Matrix!$C$5:$EV$304,0,ET$3)&gt;0)))</f>
        <v/>
      </c>
      <c r="EU79" s="12" t="str">
        <f aca="false">IF(OR($A79="",EU$4=""),"",SUMPRODUCT(--(INDEX(Matrix!$C$5:$EV$304,0,$B79)&gt;0),--(INDEX(Matrix!$C$5:$EV$304,0,EU$3)&gt;0)))</f>
        <v/>
      </c>
      <c r="EV79" s="12" t="str">
        <f aca="false">IF(OR($A79="",EV$4=""),"",SUMPRODUCT(--(INDEX(Matrix!$C$5:$EV$304,0,$B79)&gt;0),--(INDEX(Matrix!$C$5:$EV$304,0,EV$3)&gt;0)))</f>
        <v/>
      </c>
    </row>
    <row r="80" customFormat="false" ht="15" hidden="false" customHeight="false" outlineLevel="0" collapsed="false">
      <c r="A80" s="6" t="str">
        <f aca="false">IF(INDEX(Products!$A$2:$A$151,$B80)="","",INDEX(Products!$A$2:$A$151,$B80))</f>
        <v>Magnesium Oxide</v>
      </c>
      <c r="B80" s="23" t="n">
        <v>76</v>
      </c>
      <c r="C80" s="12" t="n">
        <f aca="false">IF(OR($A80="",C$4=""),"",SUMPRODUCT(--(INDEX(Matrix!$C$5:$EV$304,0,$B80)&gt;0),--(INDEX(Matrix!$C$5:$EV$304,0,C$3)&gt;0)))</f>
        <v>3</v>
      </c>
      <c r="D80" s="12" t="n">
        <f aca="false">IF(OR($A80="",D$4=""),"",SUMPRODUCT(--(INDEX(Matrix!$C$5:$EV$304,0,$B80)&gt;0),--(INDEX(Matrix!$C$5:$EV$304,0,D$3)&gt;0)))</f>
        <v>3</v>
      </c>
      <c r="E80" s="12" t="n">
        <f aca="false">IF(OR($A80="",E$4=""),"",SUMPRODUCT(--(INDEX(Matrix!$C$5:$EV$304,0,$B80)&gt;0),--(INDEX(Matrix!$C$5:$EV$304,0,E$3)&gt;0)))</f>
        <v>3</v>
      </c>
      <c r="F80" s="12" t="n">
        <f aca="false">IF(OR($A80="",F$4=""),"",SUMPRODUCT(--(INDEX(Matrix!$C$5:$EV$304,0,$B80)&gt;0),--(INDEX(Matrix!$C$5:$EV$304,0,F$3)&gt;0)))</f>
        <v>2</v>
      </c>
      <c r="G80" s="12" t="n">
        <f aca="false">IF(OR($A80="",G$4=""),"",SUMPRODUCT(--(INDEX(Matrix!$C$5:$EV$304,0,$B80)&gt;0),--(INDEX(Matrix!$C$5:$EV$304,0,G$3)&gt;0)))</f>
        <v>2</v>
      </c>
      <c r="H80" s="12" t="n">
        <f aca="false">IF(OR($A80="",H$4=""),"",SUMPRODUCT(--(INDEX(Matrix!$C$5:$EV$304,0,$B80)&gt;0),--(INDEX(Matrix!$C$5:$EV$304,0,H$3)&gt;0)))</f>
        <v>2</v>
      </c>
      <c r="I80" s="12" t="n">
        <f aca="false">IF(OR($A80="",I$4=""),"",SUMPRODUCT(--(INDEX(Matrix!$C$5:$EV$304,0,$B80)&gt;0),--(INDEX(Matrix!$C$5:$EV$304,0,I$3)&gt;0)))</f>
        <v>0</v>
      </c>
      <c r="J80" s="12" t="n">
        <f aca="false">IF(OR($A80="",J$4=""),"",SUMPRODUCT(--(INDEX(Matrix!$C$5:$EV$304,0,$B80)&gt;0),--(INDEX(Matrix!$C$5:$EV$304,0,J$3)&gt;0)))</f>
        <v>0</v>
      </c>
      <c r="K80" s="12" t="n">
        <f aca="false">IF(OR($A80="",K$4=""),"",SUMPRODUCT(--(INDEX(Matrix!$C$5:$EV$304,0,$B80)&gt;0),--(INDEX(Matrix!$C$5:$EV$304,0,K$3)&gt;0)))</f>
        <v>2</v>
      </c>
      <c r="L80" s="12" t="n">
        <f aca="false">IF(OR($A80="",L$4=""),"",SUMPRODUCT(--(INDEX(Matrix!$C$5:$EV$304,0,$B80)&gt;0),--(INDEX(Matrix!$C$5:$EV$304,0,L$3)&gt;0)))</f>
        <v>2</v>
      </c>
      <c r="M80" s="12" t="n">
        <f aca="false">IF(OR($A80="",M$4=""),"",SUMPRODUCT(--(INDEX(Matrix!$C$5:$EV$304,0,$B80)&gt;0),--(INDEX(Matrix!$C$5:$EV$304,0,M$3)&gt;0)))</f>
        <v>2</v>
      </c>
      <c r="N80" s="12" t="n">
        <f aca="false">IF(OR($A80="",N$4=""),"",SUMPRODUCT(--(INDEX(Matrix!$C$5:$EV$304,0,$B80)&gt;0),--(INDEX(Matrix!$C$5:$EV$304,0,N$3)&gt;0)))</f>
        <v>2</v>
      </c>
      <c r="O80" s="12" t="n">
        <f aca="false">IF(OR($A80="",O$4=""),"",SUMPRODUCT(--(INDEX(Matrix!$C$5:$EV$304,0,$B80)&gt;0),--(INDEX(Matrix!$C$5:$EV$304,0,O$3)&gt;0)))</f>
        <v>2</v>
      </c>
      <c r="P80" s="12" t="n">
        <f aca="false">IF(OR($A80="",P$4=""),"",SUMPRODUCT(--(INDEX(Matrix!$C$5:$EV$304,0,$B80)&gt;0),--(INDEX(Matrix!$C$5:$EV$304,0,P$3)&gt;0)))</f>
        <v>2</v>
      </c>
      <c r="Q80" s="12" t="n">
        <f aca="false">IF(OR($A80="",Q$4=""),"",SUMPRODUCT(--(INDEX(Matrix!$C$5:$EV$304,0,$B80)&gt;0),--(INDEX(Matrix!$C$5:$EV$304,0,Q$3)&gt;0)))</f>
        <v>2</v>
      </c>
      <c r="R80" s="12" t="n">
        <f aca="false">IF(OR($A80="",R$4=""),"",SUMPRODUCT(--(INDEX(Matrix!$C$5:$EV$304,0,$B80)&gt;0),--(INDEX(Matrix!$C$5:$EV$304,0,R$3)&gt;0)))</f>
        <v>2</v>
      </c>
      <c r="S80" s="12" t="n">
        <f aca="false">IF(OR($A80="",S$4=""),"",SUMPRODUCT(--(INDEX(Matrix!$C$5:$EV$304,0,$B80)&gt;0),--(INDEX(Matrix!$C$5:$EV$304,0,S$3)&gt;0)))</f>
        <v>2</v>
      </c>
      <c r="T80" s="12" t="n">
        <f aca="false">IF(OR($A80="",T$4=""),"",SUMPRODUCT(--(INDEX(Matrix!$C$5:$EV$304,0,$B80)&gt;0),--(INDEX(Matrix!$C$5:$EV$304,0,T$3)&gt;0)))</f>
        <v>2</v>
      </c>
      <c r="U80" s="12" t="n">
        <f aca="false">IF(OR($A80="",U$4=""),"",SUMPRODUCT(--(INDEX(Matrix!$C$5:$EV$304,0,$B80)&gt;0),--(INDEX(Matrix!$C$5:$EV$304,0,U$3)&gt;0)))</f>
        <v>0</v>
      </c>
      <c r="V80" s="12" t="n">
        <f aca="false">IF(OR($A80="",V$4=""),"",SUMPRODUCT(--(INDEX(Matrix!$C$5:$EV$304,0,$B80)&gt;0),--(INDEX(Matrix!$C$5:$EV$304,0,V$3)&gt;0)))</f>
        <v>0</v>
      </c>
      <c r="W80" s="12" t="n">
        <f aca="false">IF(OR($A80="",W$4=""),"",SUMPRODUCT(--(INDEX(Matrix!$C$5:$EV$304,0,$B80)&gt;0),--(INDEX(Matrix!$C$5:$EV$304,0,W$3)&gt;0)))</f>
        <v>1</v>
      </c>
      <c r="X80" s="12" t="n">
        <f aca="false">IF(OR($A80="",X$4=""),"",SUMPRODUCT(--(INDEX(Matrix!$C$5:$EV$304,0,$B80)&gt;0),--(INDEX(Matrix!$C$5:$EV$304,0,X$3)&gt;0)))</f>
        <v>1</v>
      </c>
      <c r="Y80" s="12" t="n">
        <f aca="false">IF(OR($A80="",Y$4=""),"",SUMPRODUCT(--(INDEX(Matrix!$C$5:$EV$304,0,$B80)&gt;0),--(INDEX(Matrix!$C$5:$EV$304,0,Y$3)&gt;0)))</f>
        <v>0</v>
      </c>
      <c r="Z80" s="12" t="n">
        <f aca="false">IF(OR($A80="",Z$4=""),"",SUMPRODUCT(--(INDEX(Matrix!$C$5:$EV$304,0,$B80)&gt;0),--(INDEX(Matrix!$C$5:$EV$304,0,Z$3)&gt;0)))</f>
        <v>0</v>
      </c>
      <c r="AA80" s="12" t="n">
        <f aca="false">IF(OR($A80="",AA$4=""),"",SUMPRODUCT(--(INDEX(Matrix!$C$5:$EV$304,0,$B80)&gt;0),--(INDEX(Matrix!$C$5:$EV$304,0,AA$3)&gt;0)))</f>
        <v>2</v>
      </c>
      <c r="AB80" s="12" t="n">
        <f aca="false">IF(OR($A80="",AB$4=""),"",SUMPRODUCT(--(INDEX(Matrix!$C$5:$EV$304,0,$B80)&gt;0),--(INDEX(Matrix!$C$5:$EV$304,0,AB$3)&gt;0)))</f>
        <v>3</v>
      </c>
      <c r="AC80" s="12" t="n">
        <f aca="false">IF(OR($A80="",AC$4=""),"",SUMPRODUCT(--(INDEX(Matrix!$C$5:$EV$304,0,$B80)&gt;0),--(INDEX(Matrix!$C$5:$EV$304,0,AC$3)&gt;0)))</f>
        <v>0</v>
      </c>
      <c r="AD80" s="12" t="n">
        <f aca="false">IF(OR($A80="",AD$4=""),"",SUMPRODUCT(--(INDEX(Matrix!$C$5:$EV$304,0,$B80)&gt;0),--(INDEX(Matrix!$C$5:$EV$304,0,AD$3)&gt;0)))</f>
        <v>0</v>
      </c>
      <c r="AE80" s="12" t="n">
        <f aca="false">IF(OR($A80="",AE$4=""),"",SUMPRODUCT(--(INDEX(Matrix!$C$5:$EV$304,0,$B80)&gt;0),--(INDEX(Matrix!$C$5:$EV$304,0,AE$3)&gt;0)))</f>
        <v>1</v>
      </c>
      <c r="AF80" s="12" t="n">
        <f aca="false">IF(OR($A80="",AF$4=""),"",SUMPRODUCT(--(INDEX(Matrix!$C$5:$EV$304,0,$B80)&gt;0),--(INDEX(Matrix!$C$5:$EV$304,0,AF$3)&gt;0)))</f>
        <v>1</v>
      </c>
      <c r="AG80" s="12" t="n">
        <f aca="false">IF(OR($A80="",AG$4=""),"",SUMPRODUCT(--(INDEX(Matrix!$C$5:$EV$304,0,$B80)&gt;0),--(INDEX(Matrix!$C$5:$EV$304,0,AG$3)&gt;0)))</f>
        <v>1</v>
      </c>
      <c r="AH80" s="12" t="n">
        <f aca="false">IF(OR($A80="",AH$4=""),"",SUMPRODUCT(--(INDEX(Matrix!$C$5:$EV$304,0,$B80)&gt;0),--(INDEX(Matrix!$C$5:$EV$304,0,AH$3)&gt;0)))</f>
        <v>2</v>
      </c>
      <c r="AI80" s="12" t="n">
        <f aca="false">IF(OR($A80="",AI$4=""),"",SUMPRODUCT(--(INDEX(Matrix!$C$5:$EV$304,0,$B80)&gt;0),--(INDEX(Matrix!$C$5:$EV$304,0,AI$3)&gt;0)))</f>
        <v>1</v>
      </c>
      <c r="AJ80" s="12" t="n">
        <f aca="false">IF(OR($A80="",AJ$4=""),"",SUMPRODUCT(--(INDEX(Matrix!$C$5:$EV$304,0,$B80)&gt;0),--(INDEX(Matrix!$C$5:$EV$304,0,AJ$3)&gt;0)))</f>
        <v>1</v>
      </c>
      <c r="AK80" s="12" t="n">
        <f aca="false">IF(OR($A80="",AK$4=""),"",SUMPRODUCT(--(INDEX(Matrix!$C$5:$EV$304,0,$B80)&gt;0),--(INDEX(Matrix!$C$5:$EV$304,0,AK$3)&gt;0)))</f>
        <v>1</v>
      </c>
      <c r="AL80" s="12" t="n">
        <f aca="false">IF(OR($A80="",AL$4=""),"",SUMPRODUCT(--(INDEX(Matrix!$C$5:$EV$304,0,$B80)&gt;0),--(INDEX(Matrix!$C$5:$EV$304,0,AL$3)&gt;0)))</f>
        <v>1</v>
      </c>
      <c r="AM80" s="12" t="n">
        <f aca="false">IF(OR($A80="",AM$4=""),"",SUMPRODUCT(--(INDEX(Matrix!$C$5:$EV$304,0,$B80)&gt;0),--(INDEX(Matrix!$C$5:$EV$304,0,AM$3)&gt;0)))</f>
        <v>1</v>
      </c>
      <c r="AN80" s="12" t="n">
        <f aca="false">IF(OR($A80="",AN$4=""),"",SUMPRODUCT(--(INDEX(Matrix!$C$5:$EV$304,0,$B80)&gt;0),--(INDEX(Matrix!$C$5:$EV$304,0,AN$3)&gt;0)))</f>
        <v>1</v>
      </c>
      <c r="AO80" s="12" t="n">
        <f aca="false">IF(OR($A80="",AO$4=""),"",SUMPRODUCT(--(INDEX(Matrix!$C$5:$EV$304,0,$B80)&gt;0),--(INDEX(Matrix!$C$5:$EV$304,0,AO$3)&gt;0)))</f>
        <v>2</v>
      </c>
      <c r="AP80" s="12" t="n">
        <f aca="false">IF(OR($A80="",AP$4=""),"",SUMPRODUCT(--(INDEX(Matrix!$C$5:$EV$304,0,$B80)&gt;0),--(INDEX(Matrix!$C$5:$EV$304,0,AP$3)&gt;0)))</f>
        <v>2</v>
      </c>
      <c r="AQ80" s="12" t="n">
        <f aca="false">IF(OR($A80="",AQ$4=""),"",SUMPRODUCT(--(INDEX(Matrix!$C$5:$EV$304,0,$B80)&gt;0),--(INDEX(Matrix!$C$5:$EV$304,0,AQ$3)&gt;0)))</f>
        <v>2</v>
      </c>
      <c r="AR80" s="12" t="n">
        <f aca="false">IF(OR($A80="",AR$4=""),"",SUMPRODUCT(--(INDEX(Matrix!$C$5:$EV$304,0,$B80)&gt;0),--(INDEX(Matrix!$C$5:$EV$304,0,AR$3)&gt;0)))</f>
        <v>2</v>
      </c>
      <c r="AS80" s="12" t="n">
        <f aca="false">IF(OR($A80="",AS$4=""),"",SUMPRODUCT(--(INDEX(Matrix!$C$5:$EV$304,0,$B80)&gt;0),--(INDEX(Matrix!$C$5:$EV$304,0,AS$3)&gt;0)))</f>
        <v>2</v>
      </c>
      <c r="AT80" s="12" t="n">
        <f aca="false">IF(OR($A80="",AT$4=""),"",SUMPRODUCT(--(INDEX(Matrix!$C$5:$EV$304,0,$B80)&gt;0),--(INDEX(Matrix!$C$5:$EV$304,0,AT$3)&gt;0)))</f>
        <v>2</v>
      </c>
      <c r="AU80" s="12" t="n">
        <f aca="false">IF(OR($A80="",AU$4=""),"",SUMPRODUCT(--(INDEX(Matrix!$C$5:$EV$304,0,$B80)&gt;0),--(INDEX(Matrix!$C$5:$EV$304,0,AU$3)&gt;0)))</f>
        <v>0</v>
      </c>
      <c r="AV80" s="12" t="n">
        <f aca="false">IF(OR($A80="",AV$4=""),"",SUMPRODUCT(--(INDEX(Matrix!$C$5:$EV$304,0,$B80)&gt;0),--(INDEX(Matrix!$C$5:$EV$304,0,AV$3)&gt;0)))</f>
        <v>1</v>
      </c>
      <c r="AW80" s="12" t="n">
        <f aca="false">IF(OR($A80="",AW$4=""),"",SUMPRODUCT(--(INDEX(Matrix!$C$5:$EV$304,0,$B80)&gt;0),--(INDEX(Matrix!$C$5:$EV$304,0,AW$3)&gt;0)))</f>
        <v>1</v>
      </c>
      <c r="AX80" s="12" t="n">
        <f aca="false">IF(OR($A80="",AX$4=""),"",SUMPRODUCT(--(INDEX(Matrix!$C$5:$EV$304,0,$B80)&gt;0),--(INDEX(Matrix!$C$5:$EV$304,0,AX$3)&gt;0)))</f>
        <v>2</v>
      </c>
      <c r="AY80" s="12" t="n">
        <f aca="false">IF(OR($A80="",AY$4=""),"",SUMPRODUCT(--(INDEX(Matrix!$C$5:$EV$304,0,$B80)&gt;0),--(INDEX(Matrix!$C$5:$EV$304,0,AY$3)&gt;0)))</f>
        <v>2</v>
      </c>
      <c r="AZ80" s="12" t="n">
        <f aca="false">IF(OR($A80="",AZ$4=""),"",SUMPRODUCT(--(INDEX(Matrix!$C$5:$EV$304,0,$B80)&gt;0),--(INDEX(Matrix!$C$5:$EV$304,0,AZ$3)&gt;0)))</f>
        <v>1</v>
      </c>
      <c r="BA80" s="12" t="n">
        <f aca="false">IF(OR($A80="",BA$4=""),"",SUMPRODUCT(--(INDEX(Matrix!$C$5:$EV$304,0,$B80)&gt;0),--(INDEX(Matrix!$C$5:$EV$304,0,BA$3)&gt;0)))</f>
        <v>1</v>
      </c>
      <c r="BB80" s="12" t="n">
        <f aca="false">IF(OR($A80="",BB$4=""),"",SUMPRODUCT(--(INDEX(Matrix!$C$5:$EV$304,0,$B80)&gt;0),--(INDEX(Matrix!$C$5:$EV$304,0,BB$3)&gt;0)))</f>
        <v>2</v>
      </c>
      <c r="BC80" s="12" t="n">
        <f aca="false">IF(OR($A80="",BC$4=""),"",SUMPRODUCT(--(INDEX(Matrix!$C$5:$EV$304,0,$B80)&gt;0),--(INDEX(Matrix!$C$5:$EV$304,0,BC$3)&gt;0)))</f>
        <v>2</v>
      </c>
      <c r="BD80" s="12" t="n">
        <f aca="false">IF(OR($A80="",BD$4=""),"",SUMPRODUCT(--(INDEX(Matrix!$C$5:$EV$304,0,$B80)&gt;0),--(INDEX(Matrix!$C$5:$EV$304,0,BD$3)&gt;0)))</f>
        <v>2</v>
      </c>
      <c r="BE80" s="12" t="n">
        <f aca="false">IF(OR($A80="",BE$4=""),"",SUMPRODUCT(--(INDEX(Matrix!$C$5:$EV$304,0,$B80)&gt;0),--(INDEX(Matrix!$C$5:$EV$304,0,BE$3)&gt;0)))</f>
        <v>2</v>
      </c>
      <c r="BF80" s="12" t="n">
        <f aca="false">IF(OR($A80="",BF$4=""),"",SUMPRODUCT(--(INDEX(Matrix!$C$5:$EV$304,0,$B80)&gt;0),--(INDEX(Matrix!$C$5:$EV$304,0,BF$3)&gt;0)))</f>
        <v>1</v>
      </c>
      <c r="BG80" s="12" t="n">
        <f aca="false">IF(OR($A80="",BG$4=""),"",SUMPRODUCT(--(INDEX(Matrix!$C$5:$EV$304,0,$B80)&gt;0),--(INDEX(Matrix!$C$5:$EV$304,0,BG$3)&gt;0)))</f>
        <v>1</v>
      </c>
      <c r="BH80" s="12" t="n">
        <f aca="false">IF(OR($A80="",BH$4=""),"",SUMPRODUCT(--(INDEX(Matrix!$C$5:$EV$304,0,$B80)&gt;0),--(INDEX(Matrix!$C$5:$EV$304,0,BH$3)&gt;0)))</f>
        <v>1</v>
      </c>
      <c r="BI80" s="12" t="n">
        <f aca="false">IF(OR($A80="",BI$4=""),"",SUMPRODUCT(--(INDEX(Matrix!$C$5:$EV$304,0,$B80)&gt;0),--(INDEX(Matrix!$C$5:$EV$304,0,BI$3)&gt;0)))</f>
        <v>1</v>
      </c>
      <c r="BJ80" s="12" t="n">
        <f aca="false">IF(OR($A80="",BJ$4=""),"",SUMPRODUCT(--(INDEX(Matrix!$C$5:$EV$304,0,$B80)&gt;0),--(INDEX(Matrix!$C$5:$EV$304,0,BJ$3)&gt;0)))</f>
        <v>0</v>
      </c>
      <c r="BK80" s="12" t="n">
        <f aca="false">IF(OR($A80="",BK$4=""),"",SUMPRODUCT(--(INDEX(Matrix!$C$5:$EV$304,0,$B80)&gt;0),--(INDEX(Matrix!$C$5:$EV$304,0,BK$3)&gt;0)))</f>
        <v>2</v>
      </c>
      <c r="BL80" s="12" t="n">
        <f aca="false">IF(OR($A80="",BL$4=""),"",SUMPRODUCT(--(INDEX(Matrix!$C$5:$EV$304,0,$B80)&gt;0),--(INDEX(Matrix!$C$5:$EV$304,0,BL$3)&gt;0)))</f>
        <v>2</v>
      </c>
      <c r="BM80" s="12" t="n">
        <f aca="false">IF(OR($A80="",BM$4=""),"",SUMPRODUCT(--(INDEX(Matrix!$C$5:$EV$304,0,$B80)&gt;0),--(INDEX(Matrix!$C$5:$EV$304,0,BM$3)&gt;0)))</f>
        <v>2</v>
      </c>
      <c r="BN80" s="12" t="n">
        <f aca="false">IF(OR($A80="",BN$4=""),"",SUMPRODUCT(--(INDEX(Matrix!$C$5:$EV$304,0,$B80)&gt;0),--(INDEX(Matrix!$C$5:$EV$304,0,BN$3)&gt;0)))</f>
        <v>2</v>
      </c>
      <c r="BO80" s="12" t="n">
        <f aca="false">IF(OR($A80="",BO$4=""),"",SUMPRODUCT(--(INDEX(Matrix!$C$5:$EV$304,0,$B80)&gt;0),--(INDEX(Matrix!$C$5:$EV$304,0,BO$3)&gt;0)))</f>
        <v>0</v>
      </c>
      <c r="BP80" s="12" t="n">
        <f aca="false">IF(OR($A80="",BP$4=""),"",SUMPRODUCT(--(INDEX(Matrix!$C$5:$EV$304,0,$B80)&gt;0),--(INDEX(Matrix!$C$5:$EV$304,0,BP$3)&gt;0)))</f>
        <v>1</v>
      </c>
      <c r="BQ80" s="12" t="n">
        <f aca="false">IF(OR($A80="",BQ$4=""),"",SUMPRODUCT(--(INDEX(Matrix!$C$5:$EV$304,0,$B80)&gt;0),--(INDEX(Matrix!$C$5:$EV$304,0,BQ$3)&gt;0)))</f>
        <v>1</v>
      </c>
      <c r="BR80" s="12" t="n">
        <f aca="false">IF(OR($A80="",BR$4=""),"",SUMPRODUCT(--(INDEX(Matrix!$C$5:$EV$304,0,$B80)&gt;0),--(INDEX(Matrix!$C$5:$EV$304,0,BR$3)&gt;0)))</f>
        <v>1</v>
      </c>
      <c r="BS80" s="12" t="n">
        <f aca="false">IF(OR($A80="",BS$4=""),"",SUMPRODUCT(--(INDEX(Matrix!$C$5:$EV$304,0,$B80)&gt;0),--(INDEX(Matrix!$C$5:$EV$304,0,BS$3)&gt;0)))</f>
        <v>1</v>
      </c>
      <c r="BT80" s="12" t="n">
        <f aca="false">IF(OR($A80="",BT$4=""),"",SUMPRODUCT(--(INDEX(Matrix!$C$5:$EV$304,0,$B80)&gt;0),--(INDEX(Matrix!$C$5:$EV$304,0,BT$3)&gt;0)))</f>
        <v>1</v>
      </c>
      <c r="BU80" s="12" t="n">
        <f aca="false">IF(OR($A80="",BU$4=""),"",SUMPRODUCT(--(INDEX(Matrix!$C$5:$EV$304,0,$B80)&gt;0),--(INDEX(Matrix!$C$5:$EV$304,0,BU$3)&gt;0)))</f>
        <v>5</v>
      </c>
      <c r="BV80" s="12" t="n">
        <f aca="false">IF(OR($A80="",BV$4=""),"",SUMPRODUCT(--(INDEX(Matrix!$C$5:$EV$304,0,$B80)&gt;0),--(INDEX(Matrix!$C$5:$EV$304,0,BV$3)&gt;0)))</f>
        <v>4</v>
      </c>
      <c r="BW80" s="12" t="n">
        <f aca="false">IF(OR($A80="",BW$4=""),"",SUMPRODUCT(--(INDEX(Matrix!$C$5:$EV$304,0,$B80)&gt;0),--(INDEX(Matrix!$C$5:$EV$304,0,BW$3)&gt;0)))</f>
        <v>4</v>
      </c>
      <c r="BX80" s="12" t="n">
        <f aca="false">IF(OR($A80="",BX$4=""),"",SUMPRODUCT(--(INDEX(Matrix!$C$5:$EV$304,0,$B80)&gt;0),--(INDEX(Matrix!$C$5:$EV$304,0,BX$3)&gt;0)))</f>
        <v>0</v>
      </c>
      <c r="BY80" s="12" t="n">
        <f aca="false">IF(OR($A80="",BY$4=""),"",SUMPRODUCT(--(INDEX(Matrix!$C$5:$EV$304,0,$B80)&gt;0),--(INDEX(Matrix!$C$5:$EV$304,0,BY$3)&gt;0)))</f>
        <v>4</v>
      </c>
      <c r="BZ80" s="12" t="n">
        <f aca="false">IF(OR($A80="",BZ$4=""),"",SUMPRODUCT(--(INDEX(Matrix!$C$5:$EV$304,0,$B80)&gt;0),--(INDEX(Matrix!$C$5:$EV$304,0,BZ$3)&gt;0)))</f>
        <v>7</v>
      </c>
      <c r="CA80" s="12" t="n">
        <f aca="false">IF(OR($A80="",CA$4=""),"",SUMPRODUCT(--(INDEX(Matrix!$C$5:$EV$304,0,$B80)&gt;0),--(INDEX(Matrix!$C$5:$EV$304,0,CA$3)&gt;0)))</f>
        <v>7</v>
      </c>
      <c r="CB80" s="12" t="n">
        <f aca="false">IF(OR($A80="",CB$4=""),"",SUMPRODUCT(--(INDEX(Matrix!$C$5:$EV$304,0,$B80)&gt;0),--(INDEX(Matrix!$C$5:$EV$304,0,CB$3)&gt;0)))</f>
        <v>0</v>
      </c>
      <c r="CC80" s="12" t="n">
        <f aca="false">IF(OR($A80="",CC$4=""),"",SUMPRODUCT(--(INDEX(Matrix!$C$5:$EV$304,0,$B80)&gt;0),--(INDEX(Matrix!$C$5:$EV$304,0,CC$3)&gt;0)))</f>
        <v>0</v>
      </c>
      <c r="CD80" s="12" t="n">
        <f aca="false">IF(OR($A80="",CD$4=""),"",SUMPRODUCT(--(INDEX(Matrix!$C$5:$EV$304,0,$B80)&gt;0),--(INDEX(Matrix!$C$5:$EV$304,0,CD$3)&gt;0)))</f>
        <v>2</v>
      </c>
      <c r="CE80" s="12" t="n">
        <f aca="false">IF(OR($A80="",CE$4=""),"",SUMPRODUCT(--(INDEX(Matrix!$C$5:$EV$304,0,$B80)&gt;0),--(INDEX(Matrix!$C$5:$EV$304,0,CE$3)&gt;0)))</f>
        <v>1</v>
      </c>
      <c r="CF80" s="12" t="n">
        <f aca="false">IF(OR($A80="",CF$4=""),"",SUMPRODUCT(--(INDEX(Matrix!$C$5:$EV$304,0,$B80)&gt;0),--(INDEX(Matrix!$C$5:$EV$304,0,CF$3)&gt;0)))</f>
        <v>0</v>
      </c>
      <c r="CG80" s="12" t="n">
        <f aca="false">IF(OR($A80="",CG$4=""),"",SUMPRODUCT(--(INDEX(Matrix!$C$5:$EV$304,0,$B80)&gt;0),--(INDEX(Matrix!$C$5:$EV$304,0,CG$3)&gt;0)))</f>
        <v>2</v>
      </c>
      <c r="CH80" s="12" t="n">
        <f aca="false">IF(OR($A80="",CH$4=""),"",SUMPRODUCT(--(INDEX(Matrix!$C$5:$EV$304,0,$B80)&gt;0),--(INDEX(Matrix!$C$5:$EV$304,0,CH$3)&gt;0)))</f>
        <v>5</v>
      </c>
      <c r="CI80" s="12" t="n">
        <f aca="false">IF(OR($A80="",CI$4=""),"",SUMPRODUCT(--(INDEX(Matrix!$C$5:$EV$304,0,$B80)&gt;0),--(INDEX(Matrix!$C$5:$EV$304,0,CI$3)&gt;0)))</f>
        <v>2</v>
      </c>
      <c r="CJ80" s="12" t="n">
        <f aca="false">IF(OR($A80="",CJ$4=""),"",SUMPRODUCT(--(INDEX(Matrix!$C$5:$EV$304,0,$B80)&gt;0),--(INDEX(Matrix!$C$5:$EV$304,0,CJ$3)&gt;0)))</f>
        <v>1</v>
      </c>
      <c r="CK80" s="12" t="n">
        <f aca="false">IF(OR($A80="",CK$4=""),"",SUMPRODUCT(--(INDEX(Matrix!$C$5:$EV$304,0,$B80)&gt;0),--(INDEX(Matrix!$C$5:$EV$304,0,CK$3)&gt;0)))</f>
        <v>2</v>
      </c>
      <c r="CL80" s="12" t="n">
        <f aca="false">IF(OR($A80="",CL$4=""),"",SUMPRODUCT(--(INDEX(Matrix!$C$5:$EV$304,0,$B80)&gt;0),--(INDEX(Matrix!$C$5:$EV$304,0,CL$3)&gt;0)))</f>
        <v>2</v>
      </c>
      <c r="CM80" s="12" t="n">
        <f aca="false">IF(OR($A80="",CM$4=""),"",SUMPRODUCT(--(INDEX(Matrix!$C$5:$EV$304,0,$B80)&gt;0),--(INDEX(Matrix!$C$5:$EV$304,0,CM$3)&gt;0)))</f>
        <v>2</v>
      </c>
      <c r="CN80" s="12" t="n">
        <f aca="false">IF(OR($A80="",CN$4=""),"",SUMPRODUCT(--(INDEX(Matrix!$C$5:$EV$304,0,$B80)&gt;0),--(INDEX(Matrix!$C$5:$EV$304,0,CN$3)&gt;0)))</f>
        <v>1</v>
      </c>
      <c r="CO80" s="12" t="n">
        <f aca="false">IF(OR($A80="",CO$4=""),"",SUMPRODUCT(--(INDEX(Matrix!$C$5:$EV$304,0,$B80)&gt;0),--(INDEX(Matrix!$C$5:$EV$304,0,CO$3)&gt;0)))</f>
        <v>1</v>
      </c>
      <c r="CP80" s="12" t="n">
        <f aca="false">IF(OR($A80="",CP$4=""),"",SUMPRODUCT(--(INDEX(Matrix!$C$5:$EV$304,0,$B80)&gt;0),--(INDEX(Matrix!$C$5:$EV$304,0,CP$3)&gt;0)))</f>
        <v>2</v>
      </c>
      <c r="CQ80" s="12" t="n">
        <f aca="false">IF(OR($A80="",CQ$4=""),"",SUMPRODUCT(--(INDEX(Matrix!$C$5:$EV$304,0,$B80)&gt;0),--(INDEX(Matrix!$C$5:$EV$304,0,CQ$3)&gt;0)))</f>
        <v>2</v>
      </c>
      <c r="CR80" s="12" t="n">
        <f aca="false">IF(OR($A80="",CR$4=""),"",SUMPRODUCT(--(INDEX(Matrix!$C$5:$EV$304,0,$B80)&gt;0),--(INDEX(Matrix!$C$5:$EV$304,0,CR$3)&gt;0)))</f>
        <v>2</v>
      </c>
      <c r="CS80" s="12" t="n">
        <f aca="false">IF(OR($A80="",CS$4=""),"",SUMPRODUCT(--(INDEX(Matrix!$C$5:$EV$304,0,$B80)&gt;0),--(INDEX(Matrix!$C$5:$EV$304,0,CS$3)&gt;0)))</f>
        <v>3</v>
      </c>
      <c r="CT80" s="12" t="n">
        <f aca="false">IF(OR($A80="",CT$4=""),"",SUMPRODUCT(--(INDEX(Matrix!$C$5:$EV$304,0,$B80)&gt;0),--(INDEX(Matrix!$C$5:$EV$304,0,CT$3)&gt;0)))</f>
        <v>3</v>
      </c>
      <c r="CU80" s="12" t="n">
        <f aca="false">IF(OR($A80="",CU$4=""),"",SUMPRODUCT(--(INDEX(Matrix!$C$5:$EV$304,0,$B80)&gt;0),--(INDEX(Matrix!$C$5:$EV$304,0,CU$3)&gt;0)))</f>
        <v>2</v>
      </c>
      <c r="CV80" s="12" t="n">
        <f aca="false">IF(OR($A80="",CV$4=""),"",SUMPRODUCT(--(INDEX(Matrix!$C$5:$EV$304,0,$B80)&gt;0),--(INDEX(Matrix!$C$5:$EV$304,0,CV$3)&gt;0)))</f>
        <v>2</v>
      </c>
      <c r="CW80" s="12" t="n">
        <f aca="false">IF(OR($A80="",CW$4=""),"",SUMPRODUCT(--(INDEX(Matrix!$C$5:$EV$304,0,$B80)&gt;0),--(INDEX(Matrix!$C$5:$EV$304,0,CW$3)&gt;0)))</f>
        <v>1</v>
      </c>
      <c r="CX80" s="12" t="n">
        <f aca="false">IF(OR($A80="",CX$4=""),"",SUMPRODUCT(--(INDEX(Matrix!$C$5:$EV$304,0,$B80)&gt;0),--(INDEX(Matrix!$C$5:$EV$304,0,CX$3)&gt;0)))</f>
        <v>3</v>
      </c>
      <c r="CY80" s="12" t="n">
        <f aca="false">IF(OR($A80="",CY$4=""),"",SUMPRODUCT(--(INDEX(Matrix!$C$5:$EV$304,0,$B80)&gt;0),--(INDEX(Matrix!$C$5:$EV$304,0,CY$3)&gt;0)))</f>
        <v>3</v>
      </c>
      <c r="CZ80" s="12" t="n">
        <f aca="false">IF(OR($A80="",CZ$4=""),"",SUMPRODUCT(--(INDEX(Matrix!$C$5:$EV$304,0,$B80)&gt;0),--(INDEX(Matrix!$C$5:$EV$304,0,CZ$3)&gt;0)))</f>
        <v>0</v>
      </c>
      <c r="DA80" s="12" t="n">
        <f aca="false">IF(OR($A80="",DA$4=""),"",SUMPRODUCT(--(INDEX(Matrix!$C$5:$EV$304,0,$B80)&gt;0),--(INDEX(Matrix!$C$5:$EV$304,0,DA$3)&gt;0)))</f>
        <v>1</v>
      </c>
      <c r="DB80" s="12" t="n">
        <f aca="false">IF(OR($A80="",DB$4=""),"",SUMPRODUCT(--(INDEX(Matrix!$C$5:$EV$304,0,$B80)&gt;0),--(INDEX(Matrix!$C$5:$EV$304,0,DB$3)&gt;0)))</f>
        <v>0</v>
      </c>
      <c r="DC80" s="12" t="n">
        <f aca="false">IF(OR($A80="",DC$4=""),"",SUMPRODUCT(--(INDEX(Matrix!$C$5:$EV$304,0,$B80)&gt;0),--(INDEX(Matrix!$C$5:$EV$304,0,DC$3)&gt;0)))</f>
        <v>0</v>
      </c>
      <c r="DD80" s="12" t="n">
        <f aca="false">IF(OR($A80="",DD$4=""),"",SUMPRODUCT(--(INDEX(Matrix!$C$5:$EV$304,0,$B80)&gt;0),--(INDEX(Matrix!$C$5:$EV$304,0,DD$3)&gt;0)))</f>
        <v>2</v>
      </c>
      <c r="DE80" s="12" t="str">
        <f aca="false">IF(OR($A80="",DE$4=""),"",SUMPRODUCT(--(INDEX(Matrix!$C$5:$EV$304,0,$B80)&gt;0),--(INDEX(Matrix!$C$5:$EV$304,0,DE$3)&gt;0)))</f>
        <v/>
      </c>
      <c r="DF80" s="12" t="str">
        <f aca="false">IF(OR($A80="",DF$4=""),"",SUMPRODUCT(--(INDEX(Matrix!$C$5:$EV$304,0,$B80)&gt;0),--(INDEX(Matrix!$C$5:$EV$304,0,DF$3)&gt;0)))</f>
        <v/>
      </c>
      <c r="DG80" s="12" t="str">
        <f aca="false">IF(OR($A80="",DG$4=""),"",SUMPRODUCT(--(INDEX(Matrix!$C$5:$EV$304,0,$B80)&gt;0),--(INDEX(Matrix!$C$5:$EV$304,0,DG$3)&gt;0)))</f>
        <v/>
      </c>
      <c r="DH80" s="12" t="str">
        <f aca="false">IF(OR($A80="",DH$4=""),"",SUMPRODUCT(--(INDEX(Matrix!$C$5:$EV$304,0,$B80)&gt;0),--(INDEX(Matrix!$C$5:$EV$304,0,DH$3)&gt;0)))</f>
        <v/>
      </c>
      <c r="DI80" s="12" t="str">
        <f aca="false">IF(OR($A80="",DI$4=""),"",SUMPRODUCT(--(INDEX(Matrix!$C$5:$EV$304,0,$B80)&gt;0),--(INDEX(Matrix!$C$5:$EV$304,0,DI$3)&gt;0)))</f>
        <v/>
      </c>
      <c r="DJ80" s="12" t="str">
        <f aca="false">IF(OR($A80="",DJ$4=""),"",SUMPRODUCT(--(INDEX(Matrix!$C$5:$EV$304,0,$B80)&gt;0),--(INDEX(Matrix!$C$5:$EV$304,0,DJ$3)&gt;0)))</f>
        <v/>
      </c>
      <c r="DK80" s="12" t="str">
        <f aca="false">IF(OR($A80="",DK$4=""),"",SUMPRODUCT(--(INDEX(Matrix!$C$5:$EV$304,0,$B80)&gt;0),--(INDEX(Matrix!$C$5:$EV$304,0,DK$3)&gt;0)))</f>
        <v/>
      </c>
      <c r="DL80" s="12" t="str">
        <f aca="false">IF(OR($A80="",DL$4=""),"",SUMPRODUCT(--(INDEX(Matrix!$C$5:$EV$304,0,$B80)&gt;0),--(INDEX(Matrix!$C$5:$EV$304,0,DL$3)&gt;0)))</f>
        <v/>
      </c>
      <c r="DM80" s="12" t="str">
        <f aca="false">IF(OR($A80="",DM$4=""),"",SUMPRODUCT(--(INDEX(Matrix!$C$5:$EV$304,0,$B80)&gt;0),--(INDEX(Matrix!$C$5:$EV$304,0,DM$3)&gt;0)))</f>
        <v/>
      </c>
      <c r="DN80" s="12" t="str">
        <f aca="false">IF(OR($A80="",DN$4=""),"",SUMPRODUCT(--(INDEX(Matrix!$C$5:$EV$304,0,$B80)&gt;0),--(INDEX(Matrix!$C$5:$EV$304,0,DN$3)&gt;0)))</f>
        <v/>
      </c>
      <c r="DO80" s="12" t="str">
        <f aca="false">IF(OR($A80="",DO$4=""),"",SUMPRODUCT(--(INDEX(Matrix!$C$5:$EV$304,0,$B80)&gt;0),--(INDEX(Matrix!$C$5:$EV$304,0,DO$3)&gt;0)))</f>
        <v/>
      </c>
      <c r="DP80" s="12" t="str">
        <f aca="false">IF(OR($A80="",DP$4=""),"",SUMPRODUCT(--(INDEX(Matrix!$C$5:$EV$304,0,$B80)&gt;0),--(INDEX(Matrix!$C$5:$EV$304,0,DP$3)&gt;0)))</f>
        <v/>
      </c>
      <c r="DQ80" s="12" t="str">
        <f aca="false">IF(OR($A80="",DQ$4=""),"",SUMPRODUCT(--(INDEX(Matrix!$C$5:$EV$304,0,$B80)&gt;0),--(INDEX(Matrix!$C$5:$EV$304,0,DQ$3)&gt;0)))</f>
        <v/>
      </c>
      <c r="DR80" s="12" t="str">
        <f aca="false">IF(OR($A80="",DR$4=""),"",SUMPRODUCT(--(INDEX(Matrix!$C$5:$EV$304,0,$B80)&gt;0),--(INDEX(Matrix!$C$5:$EV$304,0,DR$3)&gt;0)))</f>
        <v/>
      </c>
      <c r="DS80" s="12" t="str">
        <f aca="false">IF(OR($A80="",DS$4=""),"",SUMPRODUCT(--(INDEX(Matrix!$C$5:$EV$304,0,$B80)&gt;0),--(INDEX(Matrix!$C$5:$EV$304,0,DS$3)&gt;0)))</f>
        <v/>
      </c>
      <c r="DT80" s="12" t="str">
        <f aca="false">IF(OR($A80="",DT$4=""),"",SUMPRODUCT(--(INDEX(Matrix!$C$5:$EV$304,0,$B80)&gt;0),--(INDEX(Matrix!$C$5:$EV$304,0,DT$3)&gt;0)))</f>
        <v/>
      </c>
      <c r="DU80" s="12" t="str">
        <f aca="false">IF(OR($A80="",DU$4=""),"",SUMPRODUCT(--(INDEX(Matrix!$C$5:$EV$304,0,$B80)&gt;0),--(INDEX(Matrix!$C$5:$EV$304,0,DU$3)&gt;0)))</f>
        <v/>
      </c>
      <c r="DV80" s="12" t="str">
        <f aca="false">IF(OR($A80="",DV$4=""),"",SUMPRODUCT(--(INDEX(Matrix!$C$5:$EV$304,0,$B80)&gt;0),--(INDEX(Matrix!$C$5:$EV$304,0,DV$3)&gt;0)))</f>
        <v/>
      </c>
      <c r="DW80" s="12" t="str">
        <f aca="false">IF(OR($A80="",DW$4=""),"",SUMPRODUCT(--(INDEX(Matrix!$C$5:$EV$304,0,$B80)&gt;0),--(INDEX(Matrix!$C$5:$EV$304,0,DW$3)&gt;0)))</f>
        <v/>
      </c>
      <c r="DX80" s="12" t="str">
        <f aca="false">IF(OR($A80="",DX$4=""),"",SUMPRODUCT(--(INDEX(Matrix!$C$5:$EV$304,0,$B80)&gt;0),--(INDEX(Matrix!$C$5:$EV$304,0,DX$3)&gt;0)))</f>
        <v/>
      </c>
      <c r="DY80" s="12" t="str">
        <f aca="false">IF(OR($A80="",DY$4=""),"",SUMPRODUCT(--(INDEX(Matrix!$C$5:$EV$304,0,$B80)&gt;0),--(INDEX(Matrix!$C$5:$EV$304,0,DY$3)&gt;0)))</f>
        <v/>
      </c>
      <c r="DZ80" s="12" t="str">
        <f aca="false">IF(OR($A80="",DZ$4=""),"",SUMPRODUCT(--(INDEX(Matrix!$C$5:$EV$304,0,$B80)&gt;0),--(INDEX(Matrix!$C$5:$EV$304,0,DZ$3)&gt;0)))</f>
        <v/>
      </c>
      <c r="EA80" s="12" t="str">
        <f aca="false">IF(OR($A80="",EA$4=""),"",SUMPRODUCT(--(INDEX(Matrix!$C$5:$EV$304,0,$B80)&gt;0),--(INDEX(Matrix!$C$5:$EV$304,0,EA$3)&gt;0)))</f>
        <v/>
      </c>
      <c r="EB80" s="12" t="str">
        <f aca="false">IF(OR($A80="",EB$4=""),"",SUMPRODUCT(--(INDEX(Matrix!$C$5:$EV$304,0,$B80)&gt;0),--(INDEX(Matrix!$C$5:$EV$304,0,EB$3)&gt;0)))</f>
        <v/>
      </c>
      <c r="EC80" s="12" t="str">
        <f aca="false">IF(OR($A80="",EC$4=""),"",SUMPRODUCT(--(INDEX(Matrix!$C$5:$EV$304,0,$B80)&gt;0),--(INDEX(Matrix!$C$5:$EV$304,0,EC$3)&gt;0)))</f>
        <v/>
      </c>
      <c r="ED80" s="12" t="str">
        <f aca="false">IF(OR($A80="",ED$4=""),"",SUMPRODUCT(--(INDEX(Matrix!$C$5:$EV$304,0,$B80)&gt;0),--(INDEX(Matrix!$C$5:$EV$304,0,ED$3)&gt;0)))</f>
        <v/>
      </c>
      <c r="EE80" s="12" t="str">
        <f aca="false">IF(OR($A80="",EE$4=""),"",SUMPRODUCT(--(INDEX(Matrix!$C$5:$EV$304,0,$B80)&gt;0),--(INDEX(Matrix!$C$5:$EV$304,0,EE$3)&gt;0)))</f>
        <v/>
      </c>
      <c r="EF80" s="12" t="str">
        <f aca="false">IF(OR($A80="",EF$4=""),"",SUMPRODUCT(--(INDEX(Matrix!$C$5:$EV$304,0,$B80)&gt;0),--(INDEX(Matrix!$C$5:$EV$304,0,EF$3)&gt;0)))</f>
        <v/>
      </c>
      <c r="EG80" s="12" t="str">
        <f aca="false">IF(OR($A80="",EG$4=""),"",SUMPRODUCT(--(INDEX(Matrix!$C$5:$EV$304,0,$B80)&gt;0),--(INDEX(Matrix!$C$5:$EV$304,0,EG$3)&gt;0)))</f>
        <v/>
      </c>
      <c r="EH80" s="12" t="str">
        <f aca="false">IF(OR($A80="",EH$4=""),"",SUMPRODUCT(--(INDEX(Matrix!$C$5:$EV$304,0,$B80)&gt;0),--(INDEX(Matrix!$C$5:$EV$304,0,EH$3)&gt;0)))</f>
        <v/>
      </c>
      <c r="EI80" s="12" t="str">
        <f aca="false">IF(OR($A80="",EI$4=""),"",SUMPRODUCT(--(INDEX(Matrix!$C$5:$EV$304,0,$B80)&gt;0),--(INDEX(Matrix!$C$5:$EV$304,0,EI$3)&gt;0)))</f>
        <v/>
      </c>
      <c r="EJ80" s="12" t="str">
        <f aca="false">IF(OR($A80="",EJ$4=""),"",SUMPRODUCT(--(INDEX(Matrix!$C$5:$EV$304,0,$B80)&gt;0),--(INDEX(Matrix!$C$5:$EV$304,0,EJ$3)&gt;0)))</f>
        <v/>
      </c>
      <c r="EK80" s="12" t="str">
        <f aca="false">IF(OR($A80="",EK$4=""),"",SUMPRODUCT(--(INDEX(Matrix!$C$5:$EV$304,0,$B80)&gt;0),--(INDEX(Matrix!$C$5:$EV$304,0,EK$3)&gt;0)))</f>
        <v/>
      </c>
      <c r="EL80" s="12" t="str">
        <f aca="false">IF(OR($A80="",EL$4=""),"",SUMPRODUCT(--(INDEX(Matrix!$C$5:$EV$304,0,$B80)&gt;0),--(INDEX(Matrix!$C$5:$EV$304,0,EL$3)&gt;0)))</f>
        <v/>
      </c>
      <c r="EM80" s="12" t="str">
        <f aca="false">IF(OR($A80="",EM$4=""),"",SUMPRODUCT(--(INDEX(Matrix!$C$5:$EV$304,0,$B80)&gt;0),--(INDEX(Matrix!$C$5:$EV$304,0,EM$3)&gt;0)))</f>
        <v/>
      </c>
      <c r="EN80" s="12" t="str">
        <f aca="false">IF(OR($A80="",EN$4=""),"",SUMPRODUCT(--(INDEX(Matrix!$C$5:$EV$304,0,$B80)&gt;0),--(INDEX(Matrix!$C$5:$EV$304,0,EN$3)&gt;0)))</f>
        <v/>
      </c>
      <c r="EO80" s="12" t="str">
        <f aca="false">IF(OR($A80="",EO$4=""),"",SUMPRODUCT(--(INDEX(Matrix!$C$5:$EV$304,0,$B80)&gt;0),--(INDEX(Matrix!$C$5:$EV$304,0,EO$3)&gt;0)))</f>
        <v/>
      </c>
      <c r="EP80" s="12" t="str">
        <f aca="false">IF(OR($A80="",EP$4=""),"",SUMPRODUCT(--(INDEX(Matrix!$C$5:$EV$304,0,$B80)&gt;0),--(INDEX(Matrix!$C$5:$EV$304,0,EP$3)&gt;0)))</f>
        <v/>
      </c>
      <c r="EQ80" s="12" t="str">
        <f aca="false">IF(OR($A80="",EQ$4=""),"",SUMPRODUCT(--(INDEX(Matrix!$C$5:$EV$304,0,$B80)&gt;0),--(INDEX(Matrix!$C$5:$EV$304,0,EQ$3)&gt;0)))</f>
        <v/>
      </c>
      <c r="ER80" s="12" t="str">
        <f aca="false">IF(OR($A80="",ER$4=""),"",SUMPRODUCT(--(INDEX(Matrix!$C$5:$EV$304,0,$B80)&gt;0),--(INDEX(Matrix!$C$5:$EV$304,0,ER$3)&gt;0)))</f>
        <v/>
      </c>
      <c r="ES80" s="12" t="str">
        <f aca="false">IF(OR($A80="",ES$4=""),"",SUMPRODUCT(--(INDEX(Matrix!$C$5:$EV$304,0,$B80)&gt;0),--(INDEX(Matrix!$C$5:$EV$304,0,ES$3)&gt;0)))</f>
        <v/>
      </c>
      <c r="ET80" s="12" t="str">
        <f aca="false">IF(OR($A80="",ET$4=""),"",SUMPRODUCT(--(INDEX(Matrix!$C$5:$EV$304,0,$B80)&gt;0),--(INDEX(Matrix!$C$5:$EV$304,0,ET$3)&gt;0)))</f>
        <v/>
      </c>
      <c r="EU80" s="12" t="str">
        <f aca="false">IF(OR($A80="",EU$4=""),"",SUMPRODUCT(--(INDEX(Matrix!$C$5:$EV$304,0,$B80)&gt;0),--(INDEX(Matrix!$C$5:$EV$304,0,EU$3)&gt;0)))</f>
        <v/>
      </c>
      <c r="EV80" s="12" t="str">
        <f aca="false">IF(OR($A80="",EV$4=""),"",SUMPRODUCT(--(INDEX(Matrix!$C$5:$EV$304,0,$B80)&gt;0),--(INDEX(Matrix!$C$5:$EV$304,0,EV$3)&gt;0)))</f>
        <v/>
      </c>
    </row>
    <row r="81" customFormat="false" ht="15" hidden="false" customHeight="false" outlineLevel="0" collapsed="false">
      <c r="A81" s="6" t="str">
        <f aca="false">IF(INDEX(Products!$A$2:$A$151,$B81)="","",INDEX(Products!$A$2:$A$151,$B81))</f>
        <v>Magni D</v>
      </c>
      <c r="B81" s="23" t="n">
        <v>77</v>
      </c>
      <c r="C81" s="12" t="n">
        <f aca="false">IF(OR($A81="",C$4=""),"",SUMPRODUCT(--(INDEX(Matrix!$C$5:$EV$304,0,$B81)&gt;0),--(INDEX(Matrix!$C$5:$EV$304,0,C$3)&gt;0)))</f>
        <v>3</v>
      </c>
      <c r="D81" s="12" t="n">
        <f aca="false">IF(OR($A81="",D$4=""),"",SUMPRODUCT(--(INDEX(Matrix!$C$5:$EV$304,0,$B81)&gt;0),--(INDEX(Matrix!$C$5:$EV$304,0,D$3)&gt;0)))</f>
        <v>3</v>
      </c>
      <c r="E81" s="12" t="n">
        <f aca="false">IF(OR($A81="",E$4=""),"",SUMPRODUCT(--(INDEX(Matrix!$C$5:$EV$304,0,$B81)&gt;0),--(INDEX(Matrix!$C$5:$EV$304,0,E$3)&gt;0)))</f>
        <v>3</v>
      </c>
      <c r="F81" s="12" t="n">
        <f aca="false">IF(OR($A81="",F$4=""),"",SUMPRODUCT(--(INDEX(Matrix!$C$5:$EV$304,0,$B81)&gt;0),--(INDEX(Matrix!$C$5:$EV$304,0,F$3)&gt;0)))</f>
        <v>2</v>
      </c>
      <c r="G81" s="12" t="n">
        <f aca="false">IF(OR($A81="",G$4=""),"",SUMPRODUCT(--(INDEX(Matrix!$C$5:$EV$304,0,$B81)&gt;0),--(INDEX(Matrix!$C$5:$EV$304,0,G$3)&gt;0)))</f>
        <v>2</v>
      </c>
      <c r="H81" s="12" t="n">
        <f aca="false">IF(OR($A81="",H$4=""),"",SUMPRODUCT(--(INDEX(Matrix!$C$5:$EV$304,0,$B81)&gt;0),--(INDEX(Matrix!$C$5:$EV$304,0,H$3)&gt;0)))</f>
        <v>2</v>
      </c>
      <c r="I81" s="12" t="n">
        <f aca="false">IF(OR($A81="",I$4=""),"",SUMPRODUCT(--(INDEX(Matrix!$C$5:$EV$304,0,$B81)&gt;0),--(INDEX(Matrix!$C$5:$EV$304,0,I$3)&gt;0)))</f>
        <v>0</v>
      </c>
      <c r="J81" s="12" t="n">
        <f aca="false">IF(OR($A81="",J$4=""),"",SUMPRODUCT(--(INDEX(Matrix!$C$5:$EV$304,0,$B81)&gt;0),--(INDEX(Matrix!$C$5:$EV$304,0,J$3)&gt;0)))</f>
        <v>0</v>
      </c>
      <c r="K81" s="12" t="n">
        <f aca="false">IF(OR($A81="",K$4=""),"",SUMPRODUCT(--(INDEX(Matrix!$C$5:$EV$304,0,$B81)&gt;0),--(INDEX(Matrix!$C$5:$EV$304,0,K$3)&gt;0)))</f>
        <v>2</v>
      </c>
      <c r="L81" s="12" t="n">
        <f aca="false">IF(OR($A81="",L$4=""),"",SUMPRODUCT(--(INDEX(Matrix!$C$5:$EV$304,0,$B81)&gt;0),--(INDEX(Matrix!$C$5:$EV$304,0,L$3)&gt;0)))</f>
        <v>2</v>
      </c>
      <c r="M81" s="12" t="n">
        <f aca="false">IF(OR($A81="",M$4=""),"",SUMPRODUCT(--(INDEX(Matrix!$C$5:$EV$304,0,$B81)&gt;0),--(INDEX(Matrix!$C$5:$EV$304,0,M$3)&gt;0)))</f>
        <v>2</v>
      </c>
      <c r="N81" s="12" t="n">
        <f aca="false">IF(OR($A81="",N$4=""),"",SUMPRODUCT(--(INDEX(Matrix!$C$5:$EV$304,0,$B81)&gt;0),--(INDEX(Matrix!$C$5:$EV$304,0,N$3)&gt;0)))</f>
        <v>2</v>
      </c>
      <c r="O81" s="12" t="n">
        <f aca="false">IF(OR($A81="",O$4=""),"",SUMPRODUCT(--(INDEX(Matrix!$C$5:$EV$304,0,$B81)&gt;0),--(INDEX(Matrix!$C$5:$EV$304,0,O$3)&gt;0)))</f>
        <v>2</v>
      </c>
      <c r="P81" s="12" t="n">
        <f aca="false">IF(OR($A81="",P$4=""),"",SUMPRODUCT(--(INDEX(Matrix!$C$5:$EV$304,0,$B81)&gt;0),--(INDEX(Matrix!$C$5:$EV$304,0,P$3)&gt;0)))</f>
        <v>2</v>
      </c>
      <c r="Q81" s="12" t="n">
        <f aca="false">IF(OR($A81="",Q$4=""),"",SUMPRODUCT(--(INDEX(Matrix!$C$5:$EV$304,0,$B81)&gt;0),--(INDEX(Matrix!$C$5:$EV$304,0,Q$3)&gt;0)))</f>
        <v>2</v>
      </c>
      <c r="R81" s="12" t="n">
        <f aca="false">IF(OR($A81="",R$4=""),"",SUMPRODUCT(--(INDEX(Matrix!$C$5:$EV$304,0,$B81)&gt;0),--(INDEX(Matrix!$C$5:$EV$304,0,R$3)&gt;0)))</f>
        <v>2</v>
      </c>
      <c r="S81" s="12" t="n">
        <f aca="false">IF(OR($A81="",S$4=""),"",SUMPRODUCT(--(INDEX(Matrix!$C$5:$EV$304,0,$B81)&gt;0),--(INDEX(Matrix!$C$5:$EV$304,0,S$3)&gt;0)))</f>
        <v>2</v>
      </c>
      <c r="T81" s="12" t="n">
        <f aca="false">IF(OR($A81="",T$4=""),"",SUMPRODUCT(--(INDEX(Matrix!$C$5:$EV$304,0,$B81)&gt;0),--(INDEX(Matrix!$C$5:$EV$304,0,T$3)&gt;0)))</f>
        <v>2</v>
      </c>
      <c r="U81" s="12" t="n">
        <f aca="false">IF(OR($A81="",U$4=""),"",SUMPRODUCT(--(INDEX(Matrix!$C$5:$EV$304,0,$B81)&gt;0),--(INDEX(Matrix!$C$5:$EV$304,0,U$3)&gt;0)))</f>
        <v>0</v>
      </c>
      <c r="V81" s="12" t="n">
        <f aca="false">IF(OR($A81="",V$4=""),"",SUMPRODUCT(--(INDEX(Matrix!$C$5:$EV$304,0,$B81)&gt;0),--(INDEX(Matrix!$C$5:$EV$304,0,V$3)&gt;0)))</f>
        <v>0</v>
      </c>
      <c r="W81" s="12" t="n">
        <f aca="false">IF(OR($A81="",W$4=""),"",SUMPRODUCT(--(INDEX(Matrix!$C$5:$EV$304,0,$B81)&gt;0),--(INDEX(Matrix!$C$5:$EV$304,0,W$3)&gt;0)))</f>
        <v>1</v>
      </c>
      <c r="X81" s="12" t="n">
        <f aca="false">IF(OR($A81="",X$4=""),"",SUMPRODUCT(--(INDEX(Matrix!$C$5:$EV$304,0,$B81)&gt;0),--(INDEX(Matrix!$C$5:$EV$304,0,X$3)&gt;0)))</f>
        <v>1</v>
      </c>
      <c r="Y81" s="12" t="n">
        <f aca="false">IF(OR($A81="",Y$4=""),"",SUMPRODUCT(--(INDEX(Matrix!$C$5:$EV$304,0,$B81)&gt;0),--(INDEX(Matrix!$C$5:$EV$304,0,Y$3)&gt;0)))</f>
        <v>0</v>
      </c>
      <c r="Z81" s="12" t="n">
        <f aca="false">IF(OR($A81="",Z$4=""),"",SUMPRODUCT(--(INDEX(Matrix!$C$5:$EV$304,0,$B81)&gt;0),--(INDEX(Matrix!$C$5:$EV$304,0,Z$3)&gt;0)))</f>
        <v>0</v>
      </c>
      <c r="AA81" s="12" t="n">
        <f aca="false">IF(OR($A81="",AA$4=""),"",SUMPRODUCT(--(INDEX(Matrix!$C$5:$EV$304,0,$B81)&gt;0),--(INDEX(Matrix!$C$5:$EV$304,0,AA$3)&gt;0)))</f>
        <v>2</v>
      </c>
      <c r="AB81" s="12" t="n">
        <f aca="false">IF(OR($A81="",AB$4=""),"",SUMPRODUCT(--(INDEX(Matrix!$C$5:$EV$304,0,$B81)&gt;0),--(INDEX(Matrix!$C$5:$EV$304,0,AB$3)&gt;0)))</f>
        <v>3</v>
      </c>
      <c r="AC81" s="12" t="n">
        <f aca="false">IF(OR($A81="",AC$4=""),"",SUMPRODUCT(--(INDEX(Matrix!$C$5:$EV$304,0,$B81)&gt;0),--(INDEX(Matrix!$C$5:$EV$304,0,AC$3)&gt;0)))</f>
        <v>0</v>
      </c>
      <c r="AD81" s="12" t="n">
        <f aca="false">IF(OR($A81="",AD$4=""),"",SUMPRODUCT(--(INDEX(Matrix!$C$5:$EV$304,0,$B81)&gt;0),--(INDEX(Matrix!$C$5:$EV$304,0,AD$3)&gt;0)))</f>
        <v>0</v>
      </c>
      <c r="AE81" s="12" t="n">
        <f aca="false">IF(OR($A81="",AE$4=""),"",SUMPRODUCT(--(INDEX(Matrix!$C$5:$EV$304,0,$B81)&gt;0),--(INDEX(Matrix!$C$5:$EV$304,0,AE$3)&gt;0)))</f>
        <v>1</v>
      </c>
      <c r="AF81" s="12" t="n">
        <f aca="false">IF(OR($A81="",AF$4=""),"",SUMPRODUCT(--(INDEX(Matrix!$C$5:$EV$304,0,$B81)&gt;0),--(INDEX(Matrix!$C$5:$EV$304,0,AF$3)&gt;0)))</f>
        <v>1</v>
      </c>
      <c r="AG81" s="12" t="n">
        <f aca="false">IF(OR($A81="",AG$4=""),"",SUMPRODUCT(--(INDEX(Matrix!$C$5:$EV$304,0,$B81)&gt;0),--(INDEX(Matrix!$C$5:$EV$304,0,AG$3)&gt;0)))</f>
        <v>1</v>
      </c>
      <c r="AH81" s="12" t="n">
        <f aca="false">IF(OR($A81="",AH$4=""),"",SUMPRODUCT(--(INDEX(Matrix!$C$5:$EV$304,0,$B81)&gt;0),--(INDEX(Matrix!$C$5:$EV$304,0,AH$3)&gt;0)))</f>
        <v>2</v>
      </c>
      <c r="AI81" s="12" t="n">
        <f aca="false">IF(OR($A81="",AI$4=""),"",SUMPRODUCT(--(INDEX(Matrix!$C$5:$EV$304,0,$B81)&gt;0),--(INDEX(Matrix!$C$5:$EV$304,0,AI$3)&gt;0)))</f>
        <v>1</v>
      </c>
      <c r="AJ81" s="12" t="n">
        <f aca="false">IF(OR($A81="",AJ$4=""),"",SUMPRODUCT(--(INDEX(Matrix!$C$5:$EV$304,0,$B81)&gt;0),--(INDEX(Matrix!$C$5:$EV$304,0,AJ$3)&gt;0)))</f>
        <v>1</v>
      </c>
      <c r="AK81" s="12" t="n">
        <f aca="false">IF(OR($A81="",AK$4=""),"",SUMPRODUCT(--(INDEX(Matrix!$C$5:$EV$304,0,$B81)&gt;0),--(INDEX(Matrix!$C$5:$EV$304,0,AK$3)&gt;0)))</f>
        <v>1</v>
      </c>
      <c r="AL81" s="12" t="n">
        <f aca="false">IF(OR($A81="",AL$4=""),"",SUMPRODUCT(--(INDEX(Matrix!$C$5:$EV$304,0,$B81)&gt;0),--(INDEX(Matrix!$C$5:$EV$304,0,AL$3)&gt;0)))</f>
        <v>1</v>
      </c>
      <c r="AM81" s="12" t="n">
        <f aca="false">IF(OR($A81="",AM$4=""),"",SUMPRODUCT(--(INDEX(Matrix!$C$5:$EV$304,0,$B81)&gt;0),--(INDEX(Matrix!$C$5:$EV$304,0,AM$3)&gt;0)))</f>
        <v>1</v>
      </c>
      <c r="AN81" s="12" t="n">
        <f aca="false">IF(OR($A81="",AN$4=""),"",SUMPRODUCT(--(INDEX(Matrix!$C$5:$EV$304,0,$B81)&gt;0),--(INDEX(Matrix!$C$5:$EV$304,0,AN$3)&gt;0)))</f>
        <v>1</v>
      </c>
      <c r="AO81" s="12" t="n">
        <f aca="false">IF(OR($A81="",AO$4=""),"",SUMPRODUCT(--(INDEX(Matrix!$C$5:$EV$304,0,$B81)&gt;0),--(INDEX(Matrix!$C$5:$EV$304,0,AO$3)&gt;0)))</f>
        <v>2</v>
      </c>
      <c r="AP81" s="12" t="n">
        <f aca="false">IF(OR($A81="",AP$4=""),"",SUMPRODUCT(--(INDEX(Matrix!$C$5:$EV$304,0,$B81)&gt;0),--(INDEX(Matrix!$C$5:$EV$304,0,AP$3)&gt;0)))</f>
        <v>2</v>
      </c>
      <c r="AQ81" s="12" t="n">
        <f aca="false">IF(OR($A81="",AQ$4=""),"",SUMPRODUCT(--(INDEX(Matrix!$C$5:$EV$304,0,$B81)&gt;0),--(INDEX(Matrix!$C$5:$EV$304,0,AQ$3)&gt;0)))</f>
        <v>2</v>
      </c>
      <c r="AR81" s="12" t="n">
        <f aca="false">IF(OR($A81="",AR$4=""),"",SUMPRODUCT(--(INDEX(Matrix!$C$5:$EV$304,0,$B81)&gt;0),--(INDEX(Matrix!$C$5:$EV$304,0,AR$3)&gt;0)))</f>
        <v>2</v>
      </c>
      <c r="AS81" s="12" t="n">
        <f aca="false">IF(OR($A81="",AS$4=""),"",SUMPRODUCT(--(INDEX(Matrix!$C$5:$EV$304,0,$B81)&gt;0),--(INDEX(Matrix!$C$5:$EV$304,0,AS$3)&gt;0)))</f>
        <v>2</v>
      </c>
      <c r="AT81" s="12" t="n">
        <f aca="false">IF(OR($A81="",AT$4=""),"",SUMPRODUCT(--(INDEX(Matrix!$C$5:$EV$304,0,$B81)&gt;0),--(INDEX(Matrix!$C$5:$EV$304,0,AT$3)&gt;0)))</f>
        <v>2</v>
      </c>
      <c r="AU81" s="12" t="n">
        <f aca="false">IF(OR($A81="",AU$4=""),"",SUMPRODUCT(--(INDEX(Matrix!$C$5:$EV$304,0,$B81)&gt;0),--(INDEX(Matrix!$C$5:$EV$304,0,AU$3)&gt;0)))</f>
        <v>0</v>
      </c>
      <c r="AV81" s="12" t="n">
        <f aca="false">IF(OR($A81="",AV$4=""),"",SUMPRODUCT(--(INDEX(Matrix!$C$5:$EV$304,0,$B81)&gt;0),--(INDEX(Matrix!$C$5:$EV$304,0,AV$3)&gt;0)))</f>
        <v>1</v>
      </c>
      <c r="AW81" s="12" t="n">
        <f aca="false">IF(OR($A81="",AW$4=""),"",SUMPRODUCT(--(INDEX(Matrix!$C$5:$EV$304,0,$B81)&gt;0),--(INDEX(Matrix!$C$5:$EV$304,0,AW$3)&gt;0)))</f>
        <v>1</v>
      </c>
      <c r="AX81" s="12" t="n">
        <f aca="false">IF(OR($A81="",AX$4=""),"",SUMPRODUCT(--(INDEX(Matrix!$C$5:$EV$304,0,$B81)&gt;0),--(INDEX(Matrix!$C$5:$EV$304,0,AX$3)&gt;0)))</f>
        <v>2</v>
      </c>
      <c r="AY81" s="12" t="n">
        <f aca="false">IF(OR($A81="",AY$4=""),"",SUMPRODUCT(--(INDEX(Matrix!$C$5:$EV$304,0,$B81)&gt;0),--(INDEX(Matrix!$C$5:$EV$304,0,AY$3)&gt;0)))</f>
        <v>2</v>
      </c>
      <c r="AZ81" s="12" t="n">
        <f aca="false">IF(OR($A81="",AZ$4=""),"",SUMPRODUCT(--(INDEX(Matrix!$C$5:$EV$304,0,$B81)&gt;0),--(INDEX(Matrix!$C$5:$EV$304,0,AZ$3)&gt;0)))</f>
        <v>1</v>
      </c>
      <c r="BA81" s="12" t="n">
        <f aca="false">IF(OR($A81="",BA$4=""),"",SUMPRODUCT(--(INDEX(Matrix!$C$5:$EV$304,0,$B81)&gt;0),--(INDEX(Matrix!$C$5:$EV$304,0,BA$3)&gt;0)))</f>
        <v>1</v>
      </c>
      <c r="BB81" s="12" t="n">
        <f aca="false">IF(OR($A81="",BB$4=""),"",SUMPRODUCT(--(INDEX(Matrix!$C$5:$EV$304,0,$B81)&gt;0),--(INDEX(Matrix!$C$5:$EV$304,0,BB$3)&gt;0)))</f>
        <v>2</v>
      </c>
      <c r="BC81" s="12" t="n">
        <f aca="false">IF(OR($A81="",BC$4=""),"",SUMPRODUCT(--(INDEX(Matrix!$C$5:$EV$304,0,$B81)&gt;0),--(INDEX(Matrix!$C$5:$EV$304,0,BC$3)&gt;0)))</f>
        <v>2</v>
      </c>
      <c r="BD81" s="12" t="n">
        <f aca="false">IF(OR($A81="",BD$4=""),"",SUMPRODUCT(--(INDEX(Matrix!$C$5:$EV$304,0,$B81)&gt;0),--(INDEX(Matrix!$C$5:$EV$304,0,BD$3)&gt;0)))</f>
        <v>2</v>
      </c>
      <c r="BE81" s="12" t="n">
        <f aca="false">IF(OR($A81="",BE$4=""),"",SUMPRODUCT(--(INDEX(Matrix!$C$5:$EV$304,0,$B81)&gt;0),--(INDEX(Matrix!$C$5:$EV$304,0,BE$3)&gt;0)))</f>
        <v>2</v>
      </c>
      <c r="BF81" s="12" t="n">
        <f aca="false">IF(OR($A81="",BF$4=""),"",SUMPRODUCT(--(INDEX(Matrix!$C$5:$EV$304,0,$B81)&gt;0),--(INDEX(Matrix!$C$5:$EV$304,0,BF$3)&gt;0)))</f>
        <v>1</v>
      </c>
      <c r="BG81" s="12" t="n">
        <f aca="false">IF(OR($A81="",BG$4=""),"",SUMPRODUCT(--(INDEX(Matrix!$C$5:$EV$304,0,$B81)&gt;0),--(INDEX(Matrix!$C$5:$EV$304,0,BG$3)&gt;0)))</f>
        <v>1</v>
      </c>
      <c r="BH81" s="12" t="n">
        <f aca="false">IF(OR($A81="",BH$4=""),"",SUMPRODUCT(--(INDEX(Matrix!$C$5:$EV$304,0,$B81)&gt;0),--(INDEX(Matrix!$C$5:$EV$304,0,BH$3)&gt;0)))</f>
        <v>1</v>
      </c>
      <c r="BI81" s="12" t="n">
        <f aca="false">IF(OR($A81="",BI$4=""),"",SUMPRODUCT(--(INDEX(Matrix!$C$5:$EV$304,0,$B81)&gt;0),--(INDEX(Matrix!$C$5:$EV$304,0,BI$3)&gt;0)))</f>
        <v>1</v>
      </c>
      <c r="BJ81" s="12" t="n">
        <f aca="false">IF(OR($A81="",BJ$4=""),"",SUMPRODUCT(--(INDEX(Matrix!$C$5:$EV$304,0,$B81)&gt;0),--(INDEX(Matrix!$C$5:$EV$304,0,BJ$3)&gt;0)))</f>
        <v>0</v>
      </c>
      <c r="BK81" s="12" t="n">
        <f aca="false">IF(OR($A81="",BK$4=""),"",SUMPRODUCT(--(INDEX(Matrix!$C$5:$EV$304,0,$B81)&gt;0),--(INDEX(Matrix!$C$5:$EV$304,0,BK$3)&gt;0)))</f>
        <v>2</v>
      </c>
      <c r="BL81" s="12" t="n">
        <f aca="false">IF(OR($A81="",BL$4=""),"",SUMPRODUCT(--(INDEX(Matrix!$C$5:$EV$304,0,$B81)&gt;0),--(INDEX(Matrix!$C$5:$EV$304,0,BL$3)&gt;0)))</f>
        <v>2</v>
      </c>
      <c r="BM81" s="12" t="n">
        <f aca="false">IF(OR($A81="",BM$4=""),"",SUMPRODUCT(--(INDEX(Matrix!$C$5:$EV$304,0,$B81)&gt;0),--(INDEX(Matrix!$C$5:$EV$304,0,BM$3)&gt;0)))</f>
        <v>2</v>
      </c>
      <c r="BN81" s="12" t="n">
        <f aca="false">IF(OR($A81="",BN$4=""),"",SUMPRODUCT(--(INDEX(Matrix!$C$5:$EV$304,0,$B81)&gt;0),--(INDEX(Matrix!$C$5:$EV$304,0,BN$3)&gt;0)))</f>
        <v>2</v>
      </c>
      <c r="BO81" s="12" t="n">
        <f aca="false">IF(OR($A81="",BO$4=""),"",SUMPRODUCT(--(INDEX(Matrix!$C$5:$EV$304,0,$B81)&gt;0),--(INDEX(Matrix!$C$5:$EV$304,0,BO$3)&gt;0)))</f>
        <v>0</v>
      </c>
      <c r="BP81" s="12" t="n">
        <f aca="false">IF(OR($A81="",BP$4=""),"",SUMPRODUCT(--(INDEX(Matrix!$C$5:$EV$304,0,$B81)&gt;0),--(INDEX(Matrix!$C$5:$EV$304,0,BP$3)&gt;0)))</f>
        <v>1</v>
      </c>
      <c r="BQ81" s="12" t="n">
        <f aca="false">IF(OR($A81="",BQ$4=""),"",SUMPRODUCT(--(INDEX(Matrix!$C$5:$EV$304,0,$B81)&gt;0),--(INDEX(Matrix!$C$5:$EV$304,0,BQ$3)&gt;0)))</f>
        <v>1</v>
      </c>
      <c r="BR81" s="12" t="n">
        <f aca="false">IF(OR($A81="",BR$4=""),"",SUMPRODUCT(--(INDEX(Matrix!$C$5:$EV$304,0,$B81)&gt;0),--(INDEX(Matrix!$C$5:$EV$304,0,BR$3)&gt;0)))</f>
        <v>1</v>
      </c>
      <c r="BS81" s="12" t="n">
        <f aca="false">IF(OR($A81="",BS$4=""),"",SUMPRODUCT(--(INDEX(Matrix!$C$5:$EV$304,0,$B81)&gt;0),--(INDEX(Matrix!$C$5:$EV$304,0,BS$3)&gt;0)))</f>
        <v>1</v>
      </c>
      <c r="BT81" s="12" t="n">
        <f aca="false">IF(OR($A81="",BT$4=""),"",SUMPRODUCT(--(INDEX(Matrix!$C$5:$EV$304,0,$B81)&gt;0),--(INDEX(Matrix!$C$5:$EV$304,0,BT$3)&gt;0)))</f>
        <v>3</v>
      </c>
      <c r="BU81" s="12" t="n">
        <f aca="false">IF(OR($A81="",BU$4=""),"",SUMPRODUCT(--(INDEX(Matrix!$C$5:$EV$304,0,$B81)&gt;0),--(INDEX(Matrix!$C$5:$EV$304,0,BU$3)&gt;0)))</f>
        <v>7</v>
      </c>
      <c r="BV81" s="12" t="n">
        <f aca="false">IF(OR($A81="",BV$4=""),"",SUMPRODUCT(--(INDEX(Matrix!$C$5:$EV$304,0,$B81)&gt;0),--(INDEX(Matrix!$C$5:$EV$304,0,BV$3)&gt;0)))</f>
        <v>4</v>
      </c>
      <c r="BW81" s="12" t="n">
        <f aca="false">IF(OR($A81="",BW$4=""),"",SUMPRODUCT(--(INDEX(Matrix!$C$5:$EV$304,0,$B81)&gt;0),--(INDEX(Matrix!$C$5:$EV$304,0,BW$3)&gt;0)))</f>
        <v>5</v>
      </c>
      <c r="BX81" s="12" t="n">
        <f aca="false">IF(OR($A81="",BX$4=""),"",SUMPRODUCT(--(INDEX(Matrix!$C$5:$EV$304,0,$B81)&gt;0),--(INDEX(Matrix!$C$5:$EV$304,0,BX$3)&gt;0)))</f>
        <v>0</v>
      </c>
      <c r="BY81" s="12" t="n">
        <f aca="false">IF(OR($A81="",BY$4=""),"",SUMPRODUCT(--(INDEX(Matrix!$C$5:$EV$304,0,$B81)&gt;0),--(INDEX(Matrix!$C$5:$EV$304,0,BY$3)&gt;0)))</f>
        <v>4</v>
      </c>
      <c r="BZ81" s="12" t="n">
        <f aca="false">IF(OR($A81="",BZ$4=""),"",SUMPRODUCT(--(INDEX(Matrix!$C$5:$EV$304,0,$B81)&gt;0),--(INDEX(Matrix!$C$5:$EV$304,0,BZ$3)&gt;0)))</f>
        <v>7</v>
      </c>
      <c r="CA81" s="12" t="n">
        <f aca="false">IF(OR($A81="",CA$4=""),"",SUMPRODUCT(--(INDEX(Matrix!$C$5:$EV$304,0,$B81)&gt;0),--(INDEX(Matrix!$C$5:$EV$304,0,CA$3)&gt;0)))</f>
        <v>10</v>
      </c>
      <c r="CB81" s="12" t="n">
        <f aca="false">IF(OR($A81="",CB$4=""),"",SUMPRODUCT(--(INDEX(Matrix!$C$5:$EV$304,0,$B81)&gt;0),--(INDEX(Matrix!$C$5:$EV$304,0,CB$3)&gt;0)))</f>
        <v>0</v>
      </c>
      <c r="CC81" s="12" t="n">
        <f aca="false">IF(OR($A81="",CC$4=""),"",SUMPRODUCT(--(INDEX(Matrix!$C$5:$EV$304,0,$B81)&gt;0),--(INDEX(Matrix!$C$5:$EV$304,0,CC$3)&gt;0)))</f>
        <v>0</v>
      </c>
      <c r="CD81" s="12" t="n">
        <f aca="false">IF(OR($A81="",CD$4=""),"",SUMPRODUCT(--(INDEX(Matrix!$C$5:$EV$304,0,$B81)&gt;0),--(INDEX(Matrix!$C$5:$EV$304,0,CD$3)&gt;0)))</f>
        <v>2</v>
      </c>
      <c r="CE81" s="12" t="n">
        <f aca="false">IF(OR($A81="",CE$4=""),"",SUMPRODUCT(--(INDEX(Matrix!$C$5:$EV$304,0,$B81)&gt;0),--(INDEX(Matrix!$C$5:$EV$304,0,CE$3)&gt;0)))</f>
        <v>2</v>
      </c>
      <c r="CF81" s="12" t="n">
        <f aca="false">IF(OR($A81="",CF$4=""),"",SUMPRODUCT(--(INDEX(Matrix!$C$5:$EV$304,0,$B81)&gt;0),--(INDEX(Matrix!$C$5:$EV$304,0,CF$3)&gt;0)))</f>
        <v>0</v>
      </c>
      <c r="CG81" s="12" t="n">
        <f aca="false">IF(OR($A81="",CG$4=""),"",SUMPRODUCT(--(INDEX(Matrix!$C$5:$EV$304,0,$B81)&gt;0),--(INDEX(Matrix!$C$5:$EV$304,0,CG$3)&gt;0)))</f>
        <v>2</v>
      </c>
      <c r="CH81" s="12" t="n">
        <f aca="false">IF(OR($A81="",CH$4=""),"",SUMPRODUCT(--(INDEX(Matrix!$C$5:$EV$304,0,$B81)&gt;0),--(INDEX(Matrix!$C$5:$EV$304,0,CH$3)&gt;0)))</f>
        <v>5</v>
      </c>
      <c r="CI81" s="12" t="n">
        <f aca="false">IF(OR($A81="",CI$4=""),"",SUMPRODUCT(--(INDEX(Matrix!$C$5:$EV$304,0,$B81)&gt;0),--(INDEX(Matrix!$C$5:$EV$304,0,CI$3)&gt;0)))</f>
        <v>2</v>
      </c>
      <c r="CJ81" s="12" t="n">
        <f aca="false">IF(OR($A81="",CJ$4=""),"",SUMPRODUCT(--(INDEX(Matrix!$C$5:$EV$304,0,$B81)&gt;0),--(INDEX(Matrix!$C$5:$EV$304,0,CJ$3)&gt;0)))</f>
        <v>1</v>
      </c>
      <c r="CK81" s="12" t="n">
        <f aca="false">IF(OR($A81="",CK$4=""),"",SUMPRODUCT(--(INDEX(Matrix!$C$5:$EV$304,0,$B81)&gt;0),--(INDEX(Matrix!$C$5:$EV$304,0,CK$3)&gt;0)))</f>
        <v>2</v>
      </c>
      <c r="CL81" s="12" t="n">
        <f aca="false">IF(OR($A81="",CL$4=""),"",SUMPRODUCT(--(INDEX(Matrix!$C$5:$EV$304,0,$B81)&gt;0),--(INDEX(Matrix!$C$5:$EV$304,0,CL$3)&gt;0)))</f>
        <v>3</v>
      </c>
      <c r="CM81" s="12" t="n">
        <f aca="false">IF(OR($A81="",CM$4=""),"",SUMPRODUCT(--(INDEX(Matrix!$C$5:$EV$304,0,$B81)&gt;0),--(INDEX(Matrix!$C$5:$EV$304,0,CM$3)&gt;0)))</f>
        <v>3</v>
      </c>
      <c r="CN81" s="12" t="n">
        <f aca="false">IF(OR($A81="",CN$4=""),"",SUMPRODUCT(--(INDEX(Matrix!$C$5:$EV$304,0,$B81)&gt;0),--(INDEX(Matrix!$C$5:$EV$304,0,CN$3)&gt;0)))</f>
        <v>1</v>
      </c>
      <c r="CO81" s="12" t="n">
        <f aca="false">IF(OR($A81="",CO$4=""),"",SUMPRODUCT(--(INDEX(Matrix!$C$5:$EV$304,0,$B81)&gt;0),--(INDEX(Matrix!$C$5:$EV$304,0,CO$3)&gt;0)))</f>
        <v>1</v>
      </c>
      <c r="CP81" s="12" t="n">
        <f aca="false">IF(OR($A81="",CP$4=""),"",SUMPRODUCT(--(INDEX(Matrix!$C$5:$EV$304,0,$B81)&gt;0),--(INDEX(Matrix!$C$5:$EV$304,0,CP$3)&gt;0)))</f>
        <v>2</v>
      </c>
      <c r="CQ81" s="12" t="n">
        <f aca="false">IF(OR($A81="",CQ$4=""),"",SUMPRODUCT(--(INDEX(Matrix!$C$5:$EV$304,0,$B81)&gt;0),--(INDEX(Matrix!$C$5:$EV$304,0,CQ$3)&gt;0)))</f>
        <v>2</v>
      </c>
      <c r="CR81" s="12" t="n">
        <f aca="false">IF(OR($A81="",CR$4=""),"",SUMPRODUCT(--(INDEX(Matrix!$C$5:$EV$304,0,$B81)&gt;0),--(INDEX(Matrix!$C$5:$EV$304,0,CR$3)&gt;0)))</f>
        <v>2</v>
      </c>
      <c r="CS81" s="12" t="n">
        <f aca="false">IF(OR($A81="",CS$4=""),"",SUMPRODUCT(--(INDEX(Matrix!$C$5:$EV$304,0,$B81)&gt;0),--(INDEX(Matrix!$C$5:$EV$304,0,CS$3)&gt;0)))</f>
        <v>6</v>
      </c>
      <c r="CT81" s="12" t="n">
        <f aca="false">IF(OR($A81="",CT$4=""),"",SUMPRODUCT(--(INDEX(Matrix!$C$5:$EV$304,0,$B81)&gt;0),--(INDEX(Matrix!$C$5:$EV$304,0,CT$3)&gt;0)))</f>
        <v>6</v>
      </c>
      <c r="CU81" s="12" t="n">
        <f aca="false">IF(OR($A81="",CU$4=""),"",SUMPRODUCT(--(INDEX(Matrix!$C$5:$EV$304,0,$B81)&gt;0),--(INDEX(Matrix!$C$5:$EV$304,0,CU$3)&gt;0)))</f>
        <v>5</v>
      </c>
      <c r="CV81" s="12" t="n">
        <f aca="false">IF(OR($A81="",CV$4=""),"",SUMPRODUCT(--(INDEX(Matrix!$C$5:$EV$304,0,$B81)&gt;0),--(INDEX(Matrix!$C$5:$EV$304,0,CV$3)&gt;0)))</f>
        <v>5</v>
      </c>
      <c r="CW81" s="12" t="n">
        <f aca="false">IF(OR($A81="",CW$4=""),"",SUMPRODUCT(--(INDEX(Matrix!$C$5:$EV$304,0,$B81)&gt;0),--(INDEX(Matrix!$C$5:$EV$304,0,CW$3)&gt;0)))</f>
        <v>4</v>
      </c>
      <c r="CX81" s="12" t="n">
        <f aca="false">IF(OR($A81="",CX$4=""),"",SUMPRODUCT(--(INDEX(Matrix!$C$5:$EV$304,0,$B81)&gt;0),--(INDEX(Matrix!$C$5:$EV$304,0,CX$3)&gt;0)))</f>
        <v>4</v>
      </c>
      <c r="CY81" s="12" t="n">
        <f aca="false">IF(OR($A81="",CY$4=""),"",SUMPRODUCT(--(INDEX(Matrix!$C$5:$EV$304,0,$B81)&gt;0),--(INDEX(Matrix!$C$5:$EV$304,0,CY$3)&gt;0)))</f>
        <v>4</v>
      </c>
      <c r="CZ81" s="12" t="n">
        <f aca="false">IF(OR($A81="",CZ$4=""),"",SUMPRODUCT(--(INDEX(Matrix!$C$5:$EV$304,0,$B81)&gt;0),--(INDEX(Matrix!$C$5:$EV$304,0,CZ$3)&gt;0)))</f>
        <v>0</v>
      </c>
      <c r="DA81" s="12" t="n">
        <f aca="false">IF(OR($A81="",DA$4=""),"",SUMPRODUCT(--(INDEX(Matrix!$C$5:$EV$304,0,$B81)&gt;0),--(INDEX(Matrix!$C$5:$EV$304,0,DA$3)&gt;0)))</f>
        <v>1</v>
      </c>
      <c r="DB81" s="12" t="n">
        <f aca="false">IF(OR($A81="",DB$4=""),"",SUMPRODUCT(--(INDEX(Matrix!$C$5:$EV$304,0,$B81)&gt;0),--(INDEX(Matrix!$C$5:$EV$304,0,DB$3)&gt;0)))</f>
        <v>0</v>
      </c>
      <c r="DC81" s="12" t="n">
        <f aca="false">IF(OR($A81="",DC$4=""),"",SUMPRODUCT(--(INDEX(Matrix!$C$5:$EV$304,0,$B81)&gt;0),--(INDEX(Matrix!$C$5:$EV$304,0,DC$3)&gt;0)))</f>
        <v>0</v>
      </c>
      <c r="DD81" s="12" t="n">
        <f aca="false">IF(OR($A81="",DD$4=""),"",SUMPRODUCT(--(INDEX(Matrix!$C$5:$EV$304,0,$B81)&gt;0),--(INDEX(Matrix!$C$5:$EV$304,0,DD$3)&gt;0)))</f>
        <v>4</v>
      </c>
      <c r="DE81" s="12" t="str">
        <f aca="false">IF(OR($A81="",DE$4=""),"",SUMPRODUCT(--(INDEX(Matrix!$C$5:$EV$304,0,$B81)&gt;0),--(INDEX(Matrix!$C$5:$EV$304,0,DE$3)&gt;0)))</f>
        <v/>
      </c>
      <c r="DF81" s="12" t="str">
        <f aca="false">IF(OR($A81="",DF$4=""),"",SUMPRODUCT(--(INDEX(Matrix!$C$5:$EV$304,0,$B81)&gt;0),--(INDEX(Matrix!$C$5:$EV$304,0,DF$3)&gt;0)))</f>
        <v/>
      </c>
      <c r="DG81" s="12" t="str">
        <f aca="false">IF(OR($A81="",DG$4=""),"",SUMPRODUCT(--(INDEX(Matrix!$C$5:$EV$304,0,$B81)&gt;0),--(INDEX(Matrix!$C$5:$EV$304,0,DG$3)&gt;0)))</f>
        <v/>
      </c>
      <c r="DH81" s="12" t="str">
        <f aca="false">IF(OR($A81="",DH$4=""),"",SUMPRODUCT(--(INDEX(Matrix!$C$5:$EV$304,0,$B81)&gt;0),--(INDEX(Matrix!$C$5:$EV$304,0,DH$3)&gt;0)))</f>
        <v/>
      </c>
      <c r="DI81" s="12" t="str">
        <f aca="false">IF(OR($A81="",DI$4=""),"",SUMPRODUCT(--(INDEX(Matrix!$C$5:$EV$304,0,$B81)&gt;0),--(INDEX(Matrix!$C$5:$EV$304,0,DI$3)&gt;0)))</f>
        <v/>
      </c>
      <c r="DJ81" s="12" t="str">
        <f aca="false">IF(OR($A81="",DJ$4=""),"",SUMPRODUCT(--(INDEX(Matrix!$C$5:$EV$304,0,$B81)&gt;0),--(INDEX(Matrix!$C$5:$EV$304,0,DJ$3)&gt;0)))</f>
        <v/>
      </c>
      <c r="DK81" s="12" t="str">
        <f aca="false">IF(OR($A81="",DK$4=""),"",SUMPRODUCT(--(INDEX(Matrix!$C$5:$EV$304,0,$B81)&gt;0),--(INDEX(Matrix!$C$5:$EV$304,0,DK$3)&gt;0)))</f>
        <v/>
      </c>
      <c r="DL81" s="12" t="str">
        <f aca="false">IF(OR($A81="",DL$4=""),"",SUMPRODUCT(--(INDEX(Matrix!$C$5:$EV$304,0,$B81)&gt;0),--(INDEX(Matrix!$C$5:$EV$304,0,DL$3)&gt;0)))</f>
        <v/>
      </c>
      <c r="DM81" s="12" t="str">
        <f aca="false">IF(OR($A81="",DM$4=""),"",SUMPRODUCT(--(INDEX(Matrix!$C$5:$EV$304,0,$B81)&gt;0),--(INDEX(Matrix!$C$5:$EV$304,0,DM$3)&gt;0)))</f>
        <v/>
      </c>
      <c r="DN81" s="12" t="str">
        <f aca="false">IF(OR($A81="",DN$4=""),"",SUMPRODUCT(--(INDEX(Matrix!$C$5:$EV$304,0,$B81)&gt;0),--(INDEX(Matrix!$C$5:$EV$304,0,DN$3)&gt;0)))</f>
        <v/>
      </c>
      <c r="DO81" s="12" t="str">
        <f aca="false">IF(OR($A81="",DO$4=""),"",SUMPRODUCT(--(INDEX(Matrix!$C$5:$EV$304,0,$B81)&gt;0),--(INDEX(Matrix!$C$5:$EV$304,0,DO$3)&gt;0)))</f>
        <v/>
      </c>
      <c r="DP81" s="12" t="str">
        <f aca="false">IF(OR($A81="",DP$4=""),"",SUMPRODUCT(--(INDEX(Matrix!$C$5:$EV$304,0,$B81)&gt;0),--(INDEX(Matrix!$C$5:$EV$304,0,DP$3)&gt;0)))</f>
        <v/>
      </c>
      <c r="DQ81" s="12" t="str">
        <f aca="false">IF(OR($A81="",DQ$4=""),"",SUMPRODUCT(--(INDEX(Matrix!$C$5:$EV$304,0,$B81)&gt;0),--(INDEX(Matrix!$C$5:$EV$304,0,DQ$3)&gt;0)))</f>
        <v/>
      </c>
      <c r="DR81" s="12" t="str">
        <f aca="false">IF(OR($A81="",DR$4=""),"",SUMPRODUCT(--(INDEX(Matrix!$C$5:$EV$304,0,$B81)&gt;0),--(INDEX(Matrix!$C$5:$EV$304,0,DR$3)&gt;0)))</f>
        <v/>
      </c>
      <c r="DS81" s="12" t="str">
        <f aca="false">IF(OR($A81="",DS$4=""),"",SUMPRODUCT(--(INDEX(Matrix!$C$5:$EV$304,0,$B81)&gt;0),--(INDEX(Matrix!$C$5:$EV$304,0,DS$3)&gt;0)))</f>
        <v/>
      </c>
      <c r="DT81" s="12" t="str">
        <f aca="false">IF(OR($A81="",DT$4=""),"",SUMPRODUCT(--(INDEX(Matrix!$C$5:$EV$304,0,$B81)&gt;0),--(INDEX(Matrix!$C$5:$EV$304,0,DT$3)&gt;0)))</f>
        <v/>
      </c>
      <c r="DU81" s="12" t="str">
        <f aca="false">IF(OR($A81="",DU$4=""),"",SUMPRODUCT(--(INDEX(Matrix!$C$5:$EV$304,0,$B81)&gt;0),--(INDEX(Matrix!$C$5:$EV$304,0,DU$3)&gt;0)))</f>
        <v/>
      </c>
      <c r="DV81" s="12" t="str">
        <f aca="false">IF(OR($A81="",DV$4=""),"",SUMPRODUCT(--(INDEX(Matrix!$C$5:$EV$304,0,$B81)&gt;0),--(INDEX(Matrix!$C$5:$EV$304,0,DV$3)&gt;0)))</f>
        <v/>
      </c>
      <c r="DW81" s="12" t="str">
        <f aca="false">IF(OR($A81="",DW$4=""),"",SUMPRODUCT(--(INDEX(Matrix!$C$5:$EV$304,0,$B81)&gt;0),--(INDEX(Matrix!$C$5:$EV$304,0,DW$3)&gt;0)))</f>
        <v/>
      </c>
      <c r="DX81" s="12" t="str">
        <f aca="false">IF(OR($A81="",DX$4=""),"",SUMPRODUCT(--(INDEX(Matrix!$C$5:$EV$304,0,$B81)&gt;0),--(INDEX(Matrix!$C$5:$EV$304,0,DX$3)&gt;0)))</f>
        <v/>
      </c>
      <c r="DY81" s="12" t="str">
        <f aca="false">IF(OR($A81="",DY$4=""),"",SUMPRODUCT(--(INDEX(Matrix!$C$5:$EV$304,0,$B81)&gt;0),--(INDEX(Matrix!$C$5:$EV$304,0,DY$3)&gt;0)))</f>
        <v/>
      </c>
      <c r="DZ81" s="12" t="str">
        <f aca="false">IF(OR($A81="",DZ$4=""),"",SUMPRODUCT(--(INDEX(Matrix!$C$5:$EV$304,0,$B81)&gt;0),--(INDEX(Matrix!$C$5:$EV$304,0,DZ$3)&gt;0)))</f>
        <v/>
      </c>
      <c r="EA81" s="12" t="str">
        <f aca="false">IF(OR($A81="",EA$4=""),"",SUMPRODUCT(--(INDEX(Matrix!$C$5:$EV$304,0,$B81)&gt;0),--(INDEX(Matrix!$C$5:$EV$304,0,EA$3)&gt;0)))</f>
        <v/>
      </c>
      <c r="EB81" s="12" t="str">
        <f aca="false">IF(OR($A81="",EB$4=""),"",SUMPRODUCT(--(INDEX(Matrix!$C$5:$EV$304,0,$B81)&gt;0),--(INDEX(Matrix!$C$5:$EV$304,0,EB$3)&gt;0)))</f>
        <v/>
      </c>
      <c r="EC81" s="12" t="str">
        <f aca="false">IF(OR($A81="",EC$4=""),"",SUMPRODUCT(--(INDEX(Matrix!$C$5:$EV$304,0,$B81)&gt;0),--(INDEX(Matrix!$C$5:$EV$304,0,EC$3)&gt;0)))</f>
        <v/>
      </c>
      <c r="ED81" s="12" t="str">
        <f aca="false">IF(OR($A81="",ED$4=""),"",SUMPRODUCT(--(INDEX(Matrix!$C$5:$EV$304,0,$B81)&gt;0),--(INDEX(Matrix!$C$5:$EV$304,0,ED$3)&gt;0)))</f>
        <v/>
      </c>
      <c r="EE81" s="12" t="str">
        <f aca="false">IF(OR($A81="",EE$4=""),"",SUMPRODUCT(--(INDEX(Matrix!$C$5:$EV$304,0,$B81)&gt;0),--(INDEX(Matrix!$C$5:$EV$304,0,EE$3)&gt;0)))</f>
        <v/>
      </c>
      <c r="EF81" s="12" t="str">
        <f aca="false">IF(OR($A81="",EF$4=""),"",SUMPRODUCT(--(INDEX(Matrix!$C$5:$EV$304,0,$B81)&gt;0),--(INDEX(Matrix!$C$5:$EV$304,0,EF$3)&gt;0)))</f>
        <v/>
      </c>
      <c r="EG81" s="12" t="str">
        <f aca="false">IF(OR($A81="",EG$4=""),"",SUMPRODUCT(--(INDEX(Matrix!$C$5:$EV$304,0,$B81)&gt;0),--(INDEX(Matrix!$C$5:$EV$304,0,EG$3)&gt;0)))</f>
        <v/>
      </c>
      <c r="EH81" s="12" t="str">
        <f aca="false">IF(OR($A81="",EH$4=""),"",SUMPRODUCT(--(INDEX(Matrix!$C$5:$EV$304,0,$B81)&gt;0),--(INDEX(Matrix!$C$5:$EV$304,0,EH$3)&gt;0)))</f>
        <v/>
      </c>
      <c r="EI81" s="12" t="str">
        <f aca="false">IF(OR($A81="",EI$4=""),"",SUMPRODUCT(--(INDEX(Matrix!$C$5:$EV$304,0,$B81)&gt;0),--(INDEX(Matrix!$C$5:$EV$304,0,EI$3)&gt;0)))</f>
        <v/>
      </c>
      <c r="EJ81" s="12" t="str">
        <f aca="false">IF(OR($A81="",EJ$4=""),"",SUMPRODUCT(--(INDEX(Matrix!$C$5:$EV$304,0,$B81)&gt;0),--(INDEX(Matrix!$C$5:$EV$304,0,EJ$3)&gt;0)))</f>
        <v/>
      </c>
      <c r="EK81" s="12" t="str">
        <f aca="false">IF(OR($A81="",EK$4=""),"",SUMPRODUCT(--(INDEX(Matrix!$C$5:$EV$304,0,$B81)&gt;0),--(INDEX(Matrix!$C$5:$EV$304,0,EK$3)&gt;0)))</f>
        <v/>
      </c>
      <c r="EL81" s="12" t="str">
        <f aca="false">IF(OR($A81="",EL$4=""),"",SUMPRODUCT(--(INDEX(Matrix!$C$5:$EV$304,0,$B81)&gt;0),--(INDEX(Matrix!$C$5:$EV$304,0,EL$3)&gt;0)))</f>
        <v/>
      </c>
      <c r="EM81" s="12" t="str">
        <f aca="false">IF(OR($A81="",EM$4=""),"",SUMPRODUCT(--(INDEX(Matrix!$C$5:$EV$304,0,$B81)&gt;0),--(INDEX(Matrix!$C$5:$EV$304,0,EM$3)&gt;0)))</f>
        <v/>
      </c>
      <c r="EN81" s="12" t="str">
        <f aca="false">IF(OR($A81="",EN$4=""),"",SUMPRODUCT(--(INDEX(Matrix!$C$5:$EV$304,0,$B81)&gt;0),--(INDEX(Matrix!$C$5:$EV$304,0,EN$3)&gt;0)))</f>
        <v/>
      </c>
      <c r="EO81" s="12" t="str">
        <f aca="false">IF(OR($A81="",EO$4=""),"",SUMPRODUCT(--(INDEX(Matrix!$C$5:$EV$304,0,$B81)&gt;0),--(INDEX(Matrix!$C$5:$EV$304,0,EO$3)&gt;0)))</f>
        <v/>
      </c>
      <c r="EP81" s="12" t="str">
        <f aca="false">IF(OR($A81="",EP$4=""),"",SUMPRODUCT(--(INDEX(Matrix!$C$5:$EV$304,0,$B81)&gt;0),--(INDEX(Matrix!$C$5:$EV$304,0,EP$3)&gt;0)))</f>
        <v/>
      </c>
      <c r="EQ81" s="12" t="str">
        <f aca="false">IF(OR($A81="",EQ$4=""),"",SUMPRODUCT(--(INDEX(Matrix!$C$5:$EV$304,0,$B81)&gt;0),--(INDEX(Matrix!$C$5:$EV$304,0,EQ$3)&gt;0)))</f>
        <v/>
      </c>
      <c r="ER81" s="12" t="str">
        <f aca="false">IF(OR($A81="",ER$4=""),"",SUMPRODUCT(--(INDEX(Matrix!$C$5:$EV$304,0,$B81)&gt;0),--(INDEX(Matrix!$C$5:$EV$304,0,ER$3)&gt;0)))</f>
        <v/>
      </c>
      <c r="ES81" s="12" t="str">
        <f aca="false">IF(OR($A81="",ES$4=""),"",SUMPRODUCT(--(INDEX(Matrix!$C$5:$EV$304,0,$B81)&gt;0),--(INDEX(Matrix!$C$5:$EV$304,0,ES$3)&gt;0)))</f>
        <v/>
      </c>
      <c r="ET81" s="12" t="str">
        <f aca="false">IF(OR($A81="",ET$4=""),"",SUMPRODUCT(--(INDEX(Matrix!$C$5:$EV$304,0,$B81)&gt;0),--(INDEX(Matrix!$C$5:$EV$304,0,ET$3)&gt;0)))</f>
        <v/>
      </c>
      <c r="EU81" s="12" t="str">
        <f aca="false">IF(OR($A81="",EU$4=""),"",SUMPRODUCT(--(INDEX(Matrix!$C$5:$EV$304,0,$B81)&gt;0),--(INDEX(Matrix!$C$5:$EV$304,0,EU$3)&gt;0)))</f>
        <v/>
      </c>
      <c r="EV81" s="12" t="str">
        <f aca="false">IF(OR($A81="",EV$4=""),"",SUMPRODUCT(--(INDEX(Matrix!$C$5:$EV$304,0,$B81)&gt;0),--(INDEX(Matrix!$C$5:$EV$304,0,EV$3)&gt;0)))</f>
        <v/>
      </c>
    </row>
    <row r="82" customFormat="false" ht="15" hidden="false" customHeight="false" outlineLevel="0" collapsed="false">
      <c r="A82" s="6" t="str">
        <f aca="false">IF(INDEX(Products!$A$2:$A$151,$B82)="","",INDEX(Products!$A$2:$A$151,$B82))</f>
        <v>Sweet Sleep</v>
      </c>
      <c r="B82" s="23" t="n">
        <v>78</v>
      </c>
      <c r="C82" s="12" t="n">
        <f aca="false">IF(OR($A82="",C$4=""),"",SUMPRODUCT(--(INDEX(Matrix!$C$5:$EV$304,0,$B82)&gt;0),--(INDEX(Matrix!$C$5:$EV$304,0,C$3)&gt;0)))</f>
        <v>0</v>
      </c>
      <c r="D82" s="12" t="n">
        <f aca="false">IF(OR($A82="",D$4=""),"",SUMPRODUCT(--(INDEX(Matrix!$C$5:$EV$304,0,$B82)&gt;0),--(INDEX(Matrix!$C$5:$EV$304,0,D$3)&gt;0)))</f>
        <v>0</v>
      </c>
      <c r="E82" s="12" t="n">
        <f aca="false">IF(OR($A82="",E$4=""),"",SUMPRODUCT(--(INDEX(Matrix!$C$5:$EV$304,0,$B82)&gt;0),--(INDEX(Matrix!$C$5:$EV$304,0,E$3)&gt;0)))</f>
        <v>0</v>
      </c>
      <c r="F82" s="12" t="n">
        <f aca="false">IF(OR($A82="",F$4=""),"",SUMPRODUCT(--(INDEX(Matrix!$C$5:$EV$304,0,$B82)&gt;0),--(INDEX(Matrix!$C$5:$EV$304,0,F$3)&gt;0)))</f>
        <v>0</v>
      </c>
      <c r="G82" s="12" t="n">
        <f aca="false">IF(OR($A82="",G$4=""),"",SUMPRODUCT(--(INDEX(Matrix!$C$5:$EV$304,0,$B82)&gt;0),--(INDEX(Matrix!$C$5:$EV$304,0,G$3)&gt;0)))</f>
        <v>0</v>
      </c>
      <c r="H82" s="12" t="n">
        <f aca="false">IF(OR($A82="",H$4=""),"",SUMPRODUCT(--(INDEX(Matrix!$C$5:$EV$304,0,$B82)&gt;0),--(INDEX(Matrix!$C$5:$EV$304,0,H$3)&gt;0)))</f>
        <v>0</v>
      </c>
      <c r="I82" s="12" t="n">
        <f aca="false">IF(OR($A82="",I$4=""),"",SUMPRODUCT(--(INDEX(Matrix!$C$5:$EV$304,0,$B82)&gt;0),--(INDEX(Matrix!$C$5:$EV$304,0,I$3)&gt;0)))</f>
        <v>0</v>
      </c>
      <c r="J82" s="12" t="n">
        <f aca="false">IF(OR($A82="",J$4=""),"",SUMPRODUCT(--(INDEX(Matrix!$C$5:$EV$304,0,$B82)&gt;0),--(INDEX(Matrix!$C$5:$EV$304,0,J$3)&gt;0)))</f>
        <v>0</v>
      </c>
      <c r="K82" s="12" t="n">
        <f aca="false">IF(OR($A82="",K$4=""),"",SUMPRODUCT(--(INDEX(Matrix!$C$5:$EV$304,0,$B82)&gt;0),--(INDEX(Matrix!$C$5:$EV$304,0,K$3)&gt;0)))</f>
        <v>0</v>
      </c>
      <c r="L82" s="12" t="n">
        <f aca="false">IF(OR($A82="",L$4=""),"",SUMPRODUCT(--(INDEX(Matrix!$C$5:$EV$304,0,$B82)&gt;0),--(INDEX(Matrix!$C$5:$EV$304,0,L$3)&gt;0)))</f>
        <v>0</v>
      </c>
      <c r="M82" s="12" t="n">
        <f aca="false">IF(OR($A82="",M$4=""),"",SUMPRODUCT(--(INDEX(Matrix!$C$5:$EV$304,0,$B82)&gt;0),--(INDEX(Matrix!$C$5:$EV$304,0,M$3)&gt;0)))</f>
        <v>0</v>
      </c>
      <c r="N82" s="12" t="n">
        <f aca="false">IF(OR($A82="",N$4=""),"",SUMPRODUCT(--(INDEX(Matrix!$C$5:$EV$304,0,$B82)&gt;0),--(INDEX(Matrix!$C$5:$EV$304,0,N$3)&gt;0)))</f>
        <v>0</v>
      </c>
      <c r="O82" s="12" t="n">
        <f aca="false">IF(OR($A82="",O$4=""),"",SUMPRODUCT(--(INDEX(Matrix!$C$5:$EV$304,0,$B82)&gt;0),--(INDEX(Matrix!$C$5:$EV$304,0,O$3)&gt;0)))</f>
        <v>0</v>
      </c>
      <c r="P82" s="12" t="n">
        <f aca="false">IF(OR($A82="",P$4=""),"",SUMPRODUCT(--(INDEX(Matrix!$C$5:$EV$304,0,$B82)&gt;0),--(INDEX(Matrix!$C$5:$EV$304,0,P$3)&gt;0)))</f>
        <v>0</v>
      </c>
      <c r="Q82" s="12" t="n">
        <f aca="false">IF(OR($A82="",Q$4=""),"",SUMPRODUCT(--(INDEX(Matrix!$C$5:$EV$304,0,$B82)&gt;0),--(INDEX(Matrix!$C$5:$EV$304,0,Q$3)&gt;0)))</f>
        <v>0</v>
      </c>
      <c r="R82" s="12" t="n">
        <f aca="false">IF(OR($A82="",R$4=""),"",SUMPRODUCT(--(INDEX(Matrix!$C$5:$EV$304,0,$B82)&gt;0),--(INDEX(Matrix!$C$5:$EV$304,0,R$3)&gt;0)))</f>
        <v>0</v>
      </c>
      <c r="S82" s="12" t="n">
        <f aca="false">IF(OR($A82="",S$4=""),"",SUMPRODUCT(--(INDEX(Matrix!$C$5:$EV$304,0,$B82)&gt;0),--(INDEX(Matrix!$C$5:$EV$304,0,S$3)&gt;0)))</f>
        <v>0</v>
      </c>
      <c r="T82" s="12" t="n">
        <f aca="false">IF(OR($A82="",T$4=""),"",SUMPRODUCT(--(INDEX(Matrix!$C$5:$EV$304,0,$B82)&gt;0),--(INDEX(Matrix!$C$5:$EV$304,0,T$3)&gt;0)))</f>
        <v>0</v>
      </c>
      <c r="U82" s="12" t="n">
        <f aca="false">IF(OR($A82="",U$4=""),"",SUMPRODUCT(--(INDEX(Matrix!$C$5:$EV$304,0,$B82)&gt;0),--(INDEX(Matrix!$C$5:$EV$304,0,U$3)&gt;0)))</f>
        <v>0</v>
      </c>
      <c r="V82" s="12" t="n">
        <f aca="false">IF(OR($A82="",V$4=""),"",SUMPRODUCT(--(INDEX(Matrix!$C$5:$EV$304,0,$B82)&gt;0),--(INDEX(Matrix!$C$5:$EV$304,0,V$3)&gt;0)))</f>
        <v>0</v>
      </c>
      <c r="W82" s="12" t="n">
        <f aca="false">IF(OR($A82="",W$4=""),"",SUMPRODUCT(--(INDEX(Matrix!$C$5:$EV$304,0,$B82)&gt;0),--(INDEX(Matrix!$C$5:$EV$304,0,W$3)&gt;0)))</f>
        <v>0</v>
      </c>
      <c r="X82" s="12" t="n">
        <f aca="false">IF(OR($A82="",X$4=""),"",SUMPRODUCT(--(INDEX(Matrix!$C$5:$EV$304,0,$B82)&gt;0),--(INDEX(Matrix!$C$5:$EV$304,0,X$3)&gt;0)))</f>
        <v>0</v>
      </c>
      <c r="Y82" s="12" t="n">
        <f aca="false">IF(OR($A82="",Y$4=""),"",SUMPRODUCT(--(INDEX(Matrix!$C$5:$EV$304,0,$B82)&gt;0),--(INDEX(Matrix!$C$5:$EV$304,0,Y$3)&gt;0)))</f>
        <v>0</v>
      </c>
      <c r="Z82" s="12" t="n">
        <f aca="false">IF(OR($A82="",Z$4=""),"",SUMPRODUCT(--(INDEX(Matrix!$C$5:$EV$304,0,$B82)&gt;0),--(INDEX(Matrix!$C$5:$EV$304,0,Z$3)&gt;0)))</f>
        <v>0</v>
      </c>
      <c r="AA82" s="12" t="n">
        <f aca="false">IF(OR($A82="",AA$4=""),"",SUMPRODUCT(--(INDEX(Matrix!$C$5:$EV$304,0,$B82)&gt;0),--(INDEX(Matrix!$C$5:$EV$304,0,AA$3)&gt;0)))</f>
        <v>0</v>
      </c>
      <c r="AB82" s="12" t="n">
        <f aca="false">IF(OR($A82="",AB$4=""),"",SUMPRODUCT(--(INDEX(Matrix!$C$5:$EV$304,0,$B82)&gt;0),--(INDEX(Matrix!$C$5:$EV$304,0,AB$3)&gt;0)))</f>
        <v>0</v>
      </c>
      <c r="AC82" s="12" t="n">
        <f aca="false">IF(OR($A82="",AC$4=""),"",SUMPRODUCT(--(INDEX(Matrix!$C$5:$EV$304,0,$B82)&gt;0),--(INDEX(Matrix!$C$5:$EV$304,0,AC$3)&gt;0)))</f>
        <v>0</v>
      </c>
      <c r="AD82" s="12" t="n">
        <f aca="false">IF(OR($A82="",AD$4=""),"",SUMPRODUCT(--(INDEX(Matrix!$C$5:$EV$304,0,$B82)&gt;0),--(INDEX(Matrix!$C$5:$EV$304,0,AD$3)&gt;0)))</f>
        <v>0</v>
      </c>
      <c r="AE82" s="12" t="n">
        <f aca="false">IF(OR($A82="",AE$4=""),"",SUMPRODUCT(--(INDEX(Matrix!$C$5:$EV$304,0,$B82)&gt;0),--(INDEX(Matrix!$C$5:$EV$304,0,AE$3)&gt;0)))</f>
        <v>0</v>
      </c>
      <c r="AF82" s="12" t="n">
        <f aca="false">IF(OR($A82="",AF$4=""),"",SUMPRODUCT(--(INDEX(Matrix!$C$5:$EV$304,0,$B82)&gt;0),--(INDEX(Matrix!$C$5:$EV$304,0,AF$3)&gt;0)))</f>
        <v>0</v>
      </c>
      <c r="AG82" s="12" t="n">
        <f aca="false">IF(OR($A82="",AG$4=""),"",SUMPRODUCT(--(INDEX(Matrix!$C$5:$EV$304,0,$B82)&gt;0),--(INDEX(Matrix!$C$5:$EV$304,0,AG$3)&gt;0)))</f>
        <v>0</v>
      </c>
      <c r="AH82" s="12" t="n">
        <f aca="false">IF(OR($A82="",AH$4=""),"",SUMPRODUCT(--(INDEX(Matrix!$C$5:$EV$304,0,$B82)&gt;0),--(INDEX(Matrix!$C$5:$EV$304,0,AH$3)&gt;0)))</f>
        <v>0</v>
      </c>
      <c r="AI82" s="12" t="n">
        <f aca="false">IF(OR($A82="",AI$4=""),"",SUMPRODUCT(--(INDEX(Matrix!$C$5:$EV$304,0,$B82)&gt;0),--(INDEX(Matrix!$C$5:$EV$304,0,AI$3)&gt;0)))</f>
        <v>0</v>
      </c>
      <c r="AJ82" s="12" t="n">
        <f aca="false">IF(OR($A82="",AJ$4=""),"",SUMPRODUCT(--(INDEX(Matrix!$C$5:$EV$304,0,$B82)&gt;0),--(INDEX(Matrix!$C$5:$EV$304,0,AJ$3)&gt;0)))</f>
        <v>0</v>
      </c>
      <c r="AK82" s="12" t="n">
        <f aca="false">IF(OR($A82="",AK$4=""),"",SUMPRODUCT(--(INDEX(Matrix!$C$5:$EV$304,0,$B82)&gt;0),--(INDEX(Matrix!$C$5:$EV$304,0,AK$3)&gt;0)))</f>
        <v>0</v>
      </c>
      <c r="AL82" s="12" t="n">
        <f aca="false">IF(OR($A82="",AL$4=""),"",SUMPRODUCT(--(INDEX(Matrix!$C$5:$EV$304,0,$B82)&gt;0),--(INDEX(Matrix!$C$5:$EV$304,0,AL$3)&gt;0)))</f>
        <v>0</v>
      </c>
      <c r="AM82" s="12" t="n">
        <f aca="false">IF(OR($A82="",AM$4=""),"",SUMPRODUCT(--(INDEX(Matrix!$C$5:$EV$304,0,$B82)&gt;0),--(INDEX(Matrix!$C$5:$EV$304,0,AM$3)&gt;0)))</f>
        <v>0</v>
      </c>
      <c r="AN82" s="12" t="n">
        <f aca="false">IF(OR($A82="",AN$4=""),"",SUMPRODUCT(--(INDEX(Matrix!$C$5:$EV$304,0,$B82)&gt;0),--(INDEX(Matrix!$C$5:$EV$304,0,AN$3)&gt;0)))</f>
        <v>0</v>
      </c>
      <c r="AO82" s="12" t="n">
        <f aca="false">IF(OR($A82="",AO$4=""),"",SUMPRODUCT(--(INDEX(Matrix!$C$5:$EV$304,0,$B82)&gt;0),--(INDEX(Matrix!$C$5:$EV$304,0,AO$3)&gt;0)))</f>
        <v>0</v>
      </c>
      <c r="AP82" s="12" t="n">
        <f aca="false">IF(OR($A82="",AP$4=""),"",SUMPRODUCT(--(INDEX(Matrix!$C$5:$EV$304,0,$B82)&gt;0),--(INDEX(Matrix!$C$5:$EV$304,0,AP$3)&gt;0)))</f>
        <v>0</v>
      </c>
      <c r="AQ82" s="12" t="n">
        <f aca="false">IF(OR($A82="",AQ$4=""),"",SUMPRODUCT(--(INDEX(Matrix!$C$5:$EV$304,0,$B82)&gt;0),--(INDEX(Matrix!$C$5:$EV$304,0,AQ$3)&gt;0)))</f>
        <v>0</v>
      </c>
      <c r="AR82" s="12" t="n">
        <f aca="false">IF(OR($A82="",AR$4=""),"",SUMPRODUCT(--(INDEX(Matrix!$C$5:$EV$304,0,$B82)&gt;0),--(INDEX(Matrix!$C$5:$EV$304,0,AR$3)&gt;0)))</f>
        <v>0</v>
      </c>
      <c r="AS82" s="12" t="n">
        <f aca="false">IF(OR($A82="",AS$4=""),"",SUMPRODUCT(--(INDEX(Matrix!$C$5:$EV$304,0,$B82)&gt;0),--(INDEX(Matrix!$C$5:$EV$304,0,AS$3)&gt;0)))</f>
        <v>0</v>
      </c>
      <c r="AT82" s="12" t="n">
        <f aca="false">IF(OR($A82="",AT$4=""),"",SUMPRODUCT(--(INDEX(Matrix!$C$5:$EV$304,0,$B82)&gt;0),--(INDEX(Matrix!$C$5:$EV$304,0,AT$3)&gt;0)))</f>
        <v>0</v>
      </c>
      <c r="AU82" s="12" t="n">
        <f aca="false">IF(OR($A82="",AU$4=""),"",SUMPRODUCT(--(INDEX(Matrix!$C$5:$EV$304,0,$B82)&gt;0),--(INDEX(Matrix!$C$5:$EV$304,0,AU$3)&gt;0)))</f>
        <v>0</v>
      </c>
      <c r="AV82" s="12" t="n">
        <f aca="false">IF(OR($A82="",AV$4=""),"",SUMPRODUCT(--(INDEX(Matrix!$C$5:$EV$304,0,$B82)&gt;0),--(INDEX(Matrix!$C$5:$EV$304,0,AV$3)&gt;0)))</f>
        <v>0</v>
      </c>
      <c r="AW82" s="12" t="n">
        <f aca="false">IF(OR($A82="",AW$4=""),"",SUMPRODUCT(--(INDEX(Matrix!$C$5:$EV$304,0,$B82)&gt;0),--(INDEX(Matrix!$C$5:$EV$304,0,AW$3)&gt;0)))</f>
        <v>0</v>
      </c>
      <c r="AX82" s="12" t="n">
        <f aca="false">IF(OR($A82="",AX$4=""),"",SUMPRODUCT(--(INDEX(Matrix!$C$5:$EV$304,0,$B82)&gt;0),--(INDEX(Matrix!$C$5:$EV$304,0,AX$3)&gt;0)))</f>
        <v>0</v>
      </c>
      <c r="AY82" s="12" t="n">
        <f aca="false">IF(OR($A82="",AY$4=""),"",SUMPRODUCT(--(INDEX(Matrix!$C$5:$EV$304,0,$B82)&gt;0),--(INDEX(Matrix!$C$5:$EV$304,0,AY$3)&gt;0)))</f>
        <v>0</v>
      </c>
      <c r="AZ82" s="12" t="n">
        <f aca="false">IF(OR($A82="",AZ$4=""),"",SUMPRODUCT(--(INDEX(Matrix!$C$5:$EV$304,0,$B82)&gt;0),--(INDEX(Matrix!$C$5:$EV$304,0,AZ$3)&gt;0)))</f>
        <v>0</v>
      </c>
      <c r="BA82" s="12" t="n">
        <f aca="false">IF(OR($A82="",BA$4=""),"",SUMPRODUCT(--(INDEX(Matrix!$C$5:$EV$304,0,$B82)&gt;0),--(INDEX(Matrix!$C$5:$EV$304,0,BA$3)&gt;0)))</f>
        <v>0</v>
      </c>
      <c r="BB82" s="12" t="n">
        <f aca="false">IF(OR($A82="",BB$4=""),"",SUMPRODUCT(--(INDEX(Matrix!$C$5:$EV$304,0,$B82)&gt;0),--(INDEX(Matrix!$C$5:$EV$304,0,BB$3)&gt;0)))</f>
        <v>0</v>
      </c>
      <c r="BC82" s="12" t="n">
        <f aca="false">IF(OR($A82="",BC$4=""),"",SUMPRODUCT(--(INDEX(Matrix!$C$5:$EV$304,0,$B82)&gt;0),--(INDEX(Matrix!$C$5:$EV$304,0,BC$3)&gt;0)))</f>
        <v>0</v>
      </c>
      <c r="BD82" s="12" t="n">
        <f aca="false">IF(OR($A82="",BD$4=""),"",SUMPRODUCT(--(INDEX(Matrix!$C$5:$EV$304,0,$B82)&gt;0),--(INDEX(Matrix!$C$5:$EV$304,0,BD$3)&gt;0)))</f>
        <v>0</v>
      </c>
      <c r="BE82" s="12" t="n">
        <f aca="false">IF(OR($A82="",BE$4=""),"",SUMPRODUCT(--(INDEX(Matrix!$C$5:$EV$304,0,$B82)&gt;0),--(INDEX(Matrix!$C$5:$EV$304,0,BE$3)&gt;0)))</f>
        <v>0</v>
      </c>
      <c r="BF82" s="12" t="n">
        <f aca="false">IF(OR($A82="",BF$4=""),"",SUMPRODUCT(--(INDEX(Matrix!$C$5:$EV$304,0,$B82)&gt;0),--(INDEX(Matrix!$C$5:$EV$304,0,BF$3)&gt;0)))</f>
        <v>0</v>
      </c>
      <c r="BG82" s="12" t="n">
        <f aca="false">IF(OR($A82="",BG$4=""),"",SUMPRODUCT(--(INDEX(Matrix!$C$5:$EV$304,0,$B82)&gt;0),--(INDEX(Matrix!$C$5:$EV$304,0,BG$3)&gt;0)))</f>
        <v>0</v>
      </c>
      <c r="BH82" s="12" t="n">
        <f aca="false">IF(OR($A82="",BH$4=""),"",SUMPRODUCT(--(INDEX(Matrix!$C$5:$EV$304,0,$B82)&gt;0),--(INDEX(Matrix!$C$5:$EV$304,0,BH$3)&gt;0)))</f>
        <v>0</v>
      </c>
      <c r="BI82" s="12" t="n">
        <f aca="false">IF(OR($A82="",BI$4=""),"",SUMPRODUCT(--(INDEX(Matrix!$C$5:$EV$304,0,$B82)&gt;0),--(INDEX(Matrix!$C$5:$EV$304,0,BI$3)&gt;0)))</f>
        <v>0</v>
      </c>
      <c r="BJ82" s="12" t="n">
        <f aca="false">IF(OR($A82="",BJ$4=""),"",SUMPRODUCT(--(INDEX(Matrix!$C$5:$EV$304,0,$B82)&gt;0),--(INDEX(Matrix!$C$5:$EV$304,0,BJ$3)&gt;0)))</f>
        <v>0</v>
      </c>
      <c r="BK82" s="12" t="n">
        <f aca="false">IF(OR($A82="",BK$4=""),"",SUMPRODUCT(--(INDEX(Matrix!$C$5:$EV$304,0,$B82)&gt;0),--(INDEX(Matrix!$C$5:$EV$304,0,BK$3)&gt;0)))</f>
        <v>0</v>
      </c>
      <c r="BL82" s="12" t="n">
        <f aca="false">IF(OR($A82="",BL$4=""),"",SUMPRODUCT(--(INDEX(Matrix!$C$5:$EV$304,0,$B82)&gt;0),--(INDEX(Matrix!$C$5:$EV$304,0,BL$3)&gt;0)))</f>
        <v>0</v>
      </c>
      <c r="BM82" s="12" t="n">
        <f aca="false">IF(OR($A82="",BM$4=""),"",SUMPRODUCT(--(INDEX(Matrix!$C$5:$EV$304,0,$B82)&gt;0),--(INDEX(Matrix!$C$5:$EV$304,0,BM$3)&gt;0)))</f>
        <v>0</v>
      </c>
      <c r="BN82" s="12" t="n">
        <f aca="false">IF(OR($A82="",BN$4=""),"",SUMPRODUCT(--(INDEX(Matrix!$C$5:$EV$304,0,$B82)&gt;0),--(INDEX(Matrix!$C$5:$EV$304,0,BN$3)&gt;0)))</f>
        <v>0</v>
      </c>
      <c r="BO82" s="12" t="n">
        <f aca="false">IF(OR($A82="",BO$4=""),"",SUMPRODUCT(--(INDEX(Matrix!$C$5:$EV$304,0,$B82)&gt;0),--(INDEX(Matrix!$C$5:$EV$304,0,BO$3)&gt;0)))</f>
        <v>0</v>
      </c>
      <c r="BP82" s="12" t="n">
        <f aca="false">IF(OR($A82="",BP$4=""),"",SUMPRODUCT(--(INDEX(Matrix!$C$5:$EV$304,0,$B82)&gt;0),--(INDEX(Matrix!$C$5:$EV$304,0,BP$3)&gt;0)))</f>
        <v>0</v>
      </c>
      <c r="BQ82" s="12" t="n">
        <f aca="false">IF(OR($A82="",BQ$4=""),"",SUMPRODUCT(--(INDEX(Matrix!$C$5:$EV$304,0,$B82)&gt;0),--(INDEX(Matrix!$C$5:$EV$304,0,BQ$3)&gt;0)))</f>
        <v>0</v>
      </c>
      <c r="BR82" s="12" t="n">
        <f aca="false">IF(OR($A82="",BR$4=""),"",SUMPRODUCT(--(INDEX(Matrix!$C$5:$EV$304,0,$B82)&gt;0),--(INDEX(Matrix!$C$5:$EV$304,0,BR$3)&gt;0)))</f>
        <v>0</v>
      </c>
      <c r="BS82" s="12" t="n">
        <f aca="false">IF(OR($A82="",BS$4=""),"",SUMPRODUCT(--(INDEX(Matrix!$C$5:$EV$304,0,$B82)&gt;0),--(INDEX(Matrix!$C$5:$EV$304,0,BS$3)&gt;0)))</f>
        <v>0</v>
      </c>
      <c r="BT82" s="12" t="n">
        <f aca="false">IF(OR($A82="",BT$4=""),"",SUMPRODUCT(--(INDEX(Matrix!$C$5:$EV$304,0,$B82)&gt;0),--(INDEX(Matrix!$C$5:$EV$304,0,BT$3)&gt;0)))</f>
        <v>0</v>
      </c>
      <c r="BU82" s="12" t="n">
        <f aca="false">IF(OR($A82="",BU$4=""),"",SUMPRODUCT(--(INDEX(Matrix!$C$5:$EV$304,0,$B82)&gt;0),--(INDEX(Matrix!$C$5:$EV$304,0,BU$3)&gt;0)))</f>
        <v>0</v>
      </c>
      <c r="BV82" s="12" t="n">
        <f aca="false">IF(OR($A82="",BV$4=""),"",SUMPRODUCT(--(INDEX(Matrix!$C$5:$EV$304,0,$B82)&gt;0),--(INDEX(Matrix!$C$5:$EV$304,0,BV$3)&gt;0)))</f>
        <v>0</v>
      </c>
      <c r="BW82" s="12" t="n">
        <f aca="false">IF(OR($A82="",BW$4=""),"",SUMPRODUCT(--(INDEX(Matrix!$C$5:$EV$304,0,$B82)&gt;0),--(INDEX(Matrix!$C$5:$EV$304,0,BW$3)&gt;0)))</f>
        <v>0</v>
      </c>
      <c r="BX82" s="12" t="n">
        <f aca="false">IF(OR($A82="",BX$4=""),"",SUMPRODUCT(--(INDEX(Matrix!$C$5:$EV$304,0,$B82)&gt;0),--(INDEX(Matrix!$C$5:$EV$304,0,BX$3)&gt;0)))</f>
        <v>0</v>
      </c>
      <c r="BY82" s="12" t="n">
        <f aca="false">IF(OR($A82="",BY$4=""),"",SUMPRODUCT(--(INDEX(Matrix!$C$5:$EV$304,0,$B82)&gt;0),--(INDEX(Matrix!$C$5:$EV$304,0,BY$3)&gt;0)))</f>
        <v>0</v>
      </c>
      <c r="BZ82" s="12" t="n">
        <f aca="false">IF(OR($A82="",BZ$4=""),"",SUMPRODUCT(--(INDEX(Matrix!$C$5:$EV$304,0,$B82)&gt;0),--(INDEX(Matrix!$C$5:$EV$304,0,BZ$3)&gt;0)))</f>
        <v>0</v>
      </c>
      <c r="CA82" s="12" t="n">
        <f aca="false">IF(OR($A82="",CA$4=""),"",SUMPRODUCT(--(INDEX(Matrix!$C$5:$EV$304,0,$B82)&gt;0),--(INDEX(Matrix!$C$5:$EV$304,0,CA$3)&gt;0)))</f>
        <v>0</v>
      </c>
      <c r="CB82" s="12" t="n">
        <f aca="false">IF(OR($A82="",CB$4=""),"",SUMPRODUCT(--(INDEX(Matrix!$C$5:$EV$304,0,$B82)&gt;0),--(INDEX(Matrix!$C$5:$EV$304,0,CB$3)&gt;0)))</f>
        <v>0</v>
      </c>
      <c r="CC82" s="12" t="n">
        <f aca="false">IF(OR($A82="",CC$4=""),"",SUMPRODUCT(--(INDEX(Matrix!$C$5:$EV$304,0,$B82)&gt;0),--(INDEX(Matrix!$C$5:$EV$304,0,CC$3)&gt;0)))</f>
        <v>0</v>
      </c>
      <c r="CD82" s="12" t="n">
        <f aca="false">IF(OR($A82="",CD$4=""),"",SUMPRODUCT(--(INDEX(Matrix!$C$5:$EV$304,0,$B82)&gt;0),--(INDEX(Matrix!$C$5:$EV$304,0,CD$3)&gt;0)))</f>
        <v>0</v>
      </c>
      <c r="CE82" s="12" t="n">
        <f aca="false">IF(OR($A82="",CE$4=""),"",SUMPRODUCT(--(INDEX(Matrix!$C$5:$EV$304,0,$B82)&gt;0),--(INDEX(Matrix!$C$5:$EV$304,0,CE$3)&gt;0)))</f>
        <v>0</v>
      </c>
      <c r="CF82" s="12" t="n">
        <f aca="false">IF(OR($A82="",CF$4=""),"",SUMPRODUCT(--(INDEX(Matrix!$C$5:$EV$304,0,$B82)&gt;0),--(INDEX(Matrix!$C$5:$EV$304,0,CF$3)&gt;0)))</f>
        <v>0</v>
      </c>
      <c r="CG82" s="12" t="n">
        <f aca="false">IF(OR($A82="",CG$4=""),"",SUMPRODUCT(--(INDEX(Matrix!$C$5:$EV$304,0,$B82)&gt;0),--(INDEX(Matrix!$C$5:$EV$304,0,CG$3)&gt;0)))</f>
        <v>0</v>
      </c>
      <c r="CH82" s="12" t="n">
        <f aca="false">IF(OR($A82="",CH$4=""),"",SUMPRODUCT(--(INDEX(Matrix!$C$5:$EV$304,0,$B82)&gt;0),--(INDEX(Matrix!$C$5:$EV$304,0,CH$3)&gt;0)))</f>
        <v>0</v>
      </c>
      <c r="CI82" s="12" t="n">
        <f aca="false">IF(OR($A82="",CI$4=""),"",SUMPRODUCT(--(INDEX(Matrix!$C$5:$EV$304,0,$B82)&gt;0),--(INDEX(Matrix!$C$5:$EV$304,0,CI$3)&gt;0)))</f>
        <v>0</v>
      </c>
      <c r="CJ82" s="12" t="n">
        <f aca="false">IF(OR($A82="",CJ$4=""),"",SUMPRODUCT(--(INDEX(Matrix!$C$5:$EV$304,0,$B82)&gt;0),--(INDEX(Matrix!$C$5:$EV$304,0,CJ$3)&gt;0)))</f>
        <v>0</v>
      </c>
      <c r="CK82" s="12" t="n">
        <f aca="false">IF(OR($A82="",CK$4=""),"",SUMPRODUCT(--(INDEX(Matrix!$C$5:$EV$304,0,$B82)&gt;0),--(INDEX(Matrix!$C$5:$EV$304,0,CK$3)&gt;0)))</f>
        <v>0</v>
      </c>
      <c r="CL82" s="12" t="n">
        <f aca="false">IF(OR($A82="",CL$4=""),"",SUMPRODUCT(--(INDEX(Matrix!$C$5:$EV$304,0,$B82)&gt;0),--(INDEX(Matrix!$C$5:$EV$304,0,CL$3)&gt;0)))</f>
        <v>0</v>
      </c>
      <c r="CM82" s="12" t="n">
        <f aca="false">IF(OR($A82="",CM$4=""),"",SUMPRODUCT(--(INDEX(Matrix!$C$5:$EV$304,0,$B82)&gt;0),--(INDEX(Matrix!$C$5:$EV$304,0,CM$3)&gt;0)))</f>
        <v>0</v>
      </c>
      <c r="CN82" s="12" t="n">
        <f aca="false">IF(OR($A82="",CN$4=""),"",SUMPRODUCT(--(INDEX(Matrix!$C$5:$EV$304,0,$B82)&gt;0),--(INDEX(Matrix!$C$5:$EV$304,0,CN$3)&gt;0)))</f>
        <v>0</v>
      </c>
      <c r="CO82" s="12" t="n">
        <f aca="false">IF(OR($A82="",CO$4=""),"",SUMPRODUCT(--(INDEX(Matrix!$C$5:$EV$304,0,$B82)&gt;0),--(INDEX(Matrix!$C$5:$EV$304,0,CO$3)&gt;0)))</f>
        <v>0</v>
      </c>
      <c r="CP82" s="12" t="n">
        <f aca="false">IF(OR($A82="",CP$4=""),"",SUMPRODUCT(--(INDEX(Matrix!$C$5:$EV$304,0,$B82)&gt;0),--(INDEX(Matrix!$C$5:$EV$304,0,CP$3)&gt;0)))</f>
        <v>0</v>
      </c>
      <c r="CQ82" s="12" t="n">
        <f aca="false">IF(OR($A82="",CQ$4=""),"",SUMPRODUCT(--(INDEX(Matrix!$C$5:$EV$304,0,$B82)&gt;0),--(INDEX(Matrix!$C$5:$EV$304,0,CQ$3)&gt;0)))</f>
        <v>0</v>
      </c>
      <c r="CR82" s="12" t="n">
        <f aca="false">IF(OR($A82="",CR$4=""),"",SUMPRODUCT(--(INDEX(Matrix!$C$5:$EV$304,0,$B82)&gt;0),--(INDEX(Matrix!$C$5:$EV$304,0,CR$3)&gt;0)))</f>
        <v>0</v>
      </c>
      <c r="CS82" s="12" t="n">
        <f aca="false">IF(OR($A82="",CS$4=""),"",SUMPRODUCT(--(INDEX(Matrix!$C$5:$EV$304,0,$B82)&gt;0),--(INDEX(Matrix!$C$5:$EV$304,0,CS$3)&gt;0)))</f>
        <v>0</v>
      </c>
      <c r="CT82" s="12" t="n">
        <f aca="false">IF(OR($A82="",CT$4=""),"",SUMPRODUCT(--(INDEX(Matrix!$C$5:$EV$304,0,$B82)&gt;0),--(INDEX(Matrix!$C$5:$EV$304,0,CT$3)&gt;0)))</f>
        <v>0</v>
      </c>
      <c r="CU82" s="12" t="n">
        <f aca="false">IF(OR($A82="",CU$4=""),"",SUMPRODUCT(--(INDEX(Matrix!$C$5:$EV$304,0,$B82)&gt;0),--(INDEX(Matrix!$C$5:$EV$304,0,CU$3)&gt;0)))</f>
        <v>0</v>
      </c>
      <c r="CV82" s="12" t="n">
        <f aca="false">IF(OR($A82="",CV$4=""),"",SUMPRODUCT(--(INDEX(Matrix!$C$5:$EV$304,0,$B82)&gt;0),--(INDEX(Matrix!$C$5:$EV$304,0,CV$3)&gt;0)))</f>
        <v>0</v>
      </c>
      <c r="CW82" s="12" t="n">
        <f aca="false">IF(OR($A82="",CW$4=""),"",SUMPRODUCT(--(INDEX(Matrix!$C$5:$EV$304,0,$B82)&gt;0),--(INDEX(Matrix!$C$5:$EV$304,0,CW$3)&gt;0)))</f>
        <v>0</v>
      </c>
      <c r="CX82" s="12" t="n">
        <f aca="false">IF(OR($A82="",CX$4=""),"",SUMPRODUCT(--(INDEX(Matrix!$C$5:$EV$304,0,$B82)&gt;0),--(INDEX(Matrix!$C$5:$EV$304,0,CX$3)&gt;0)))</f>
        <v>0</v>
      </c>
      <c r="CY82" s="12" t="n">
        <f aca="false">IF(OR($A82="",CY$4=""),"",SUMPRODUCT(--(INDEX(Matrix!$C$5:$EV$304,0,$B82)&gt;0),--(INDEX(Matrix!$C$5:$EV$304,0,CY$3)&gt;0)))</f>
        <v>0</v>
      </c>
      <c r="CZ82" s="12" t="n">
        <f aca="false">IF(OR($A82="",CZ$4=""),"",SUMPRODUCT(--(INDEX(Matrix!$C$5:$EV$304,0,$B82)&gt;0),--(INDEX(Matrix!$C$5:$EV$304,0,CZ$3)&gt;0)))</f>
        <v>0</v>
      </c>
      <c r="DA82" s="12" t="n">
        <f aca="false">IF(OR($A82="",DA$4=""),"",SUMPRODUCT(--(INDEX(Matrix!$C$5:$EV$304,0,$B82)&gt;0),--(INDEX(Matrix!$C$5:$EV$304,0,DA$3)&gt;0)))</f>
        <v>0</v>
      </c>
      <c r="DB82" s="12" t="n">
        <f aca="false">IF(OR($A82="",DB$4=""),"",SUMPRODUCT(--(INDEX(Matrix!$C$5:$EV$304,0,$B82)&gt;0),--(INDEX(Matrix!$C$5:$EV$304,0,DB$3)&gt;0)))</f>
        <v>0</v>
      </c>
      <c r="DC82" s="12" t="n">
        <f aca="false">IF(OR($A82="",DC$4=""),"",SUMPRODUCT(--(INDEX(Matrix!$C$5:$EV$304,0,$B82)&gt;0),--(INDEX(Matrix!$C$5:$EV$304,0,DC$3)&gt;0)))</f>
        <v>0</v>
      </c>
      <c r="DD82" s="12" t="n">
        <f aca="false">IF(OR($A82="",DD$4=""),"",SUMPRODUCT(--(INDEX(Matrix!$C$5:$EV$304,0,$B82)&gt;0),--(INDEX(Matrix!$C$5:$EV$304,0,DD$3)&gt;0)))</f>
        <v>0</v>
      </c>
      <c r="DE82" s="12" t="str">
        <f aca="false">IF(OR($A82="",DE$4=""),"",SUMPRODUCT(--(INDEX(Matrix!$C$5:$EV$304,0,$B82)&gt;0),--(INDEX(Matrix!$C$5:$EV$304,0,DE$3)&gt;0)))</f>
        <v/>
      </c>
      <c r="DF82" s="12" t="str">
        <f aca="false">IF(OR($A82="",DF$4=""),"",SUMPRODUCT(--(INDEX(Matrix!$C$5:$EV$304,0,$B82)&gt;0),--(INDEX(Matrix!$C$5:$EV$304,0,DF$3)&gt;0)))</f>
        <v/>
      </c>
      <c r="DG82" s="12" t="str">
        <f aca="false">IF(OR($A82="",DG$4=""),"",SUMPRODUCT(--(INDEX(Matrix!$C$5:$EV$304,0,$B82)&gt;0),--(INDEX(Matrix!$C$5:$EV$304,0,DG$3)&gt;0)))</f>
        <v/>
      </c>
      <c r="DH82" s="12" t="str">
        <f aca="false">IF(OR($A82="",DH$4=""),"",SUMPRODUCT(--(INDEX(Matrix!$C$5:$EV$304,0,$B82)&gt;0),--(INDEX(Matrix!$C$5:$EV$304,0,DH$3)&gt;0)))</f>
        <v/>
      </c>
      <c r="DI82" s="12" t="str">
        <f aca="false">IF(OR($A82="",DI$4=""),"",SUMPRODUCT(--(INDEX(Matrix!$C$5:$EV$304,0,$B82)&gt;0),--(INDEX(Matrix!$C$5:$EV$304,0,DI$3)&gt;0)))</f>
        <v/>
      </c>
      <c r="DJ82" s="12" t="str">
        <f aca="false">IF(OR($A82="",DJ$4=""),"",SUMPRODUCT(--(INDEX(Matrix!$C$5:$EV$304,0,$B82)&gt;0),--(INDEX(Matrix!$C$5:$EV$304,0,DJ$3)&gt;0)))</f>
        <v/>
      </c>
      <c r="DK82" s="12" t="str">
        <f aca="false">IF(OR($A82="",DK$4=""),"",SUMPRODUCT(--(INDEX(Matrix!$C$5:$EV$304,0,$B82)&gt;0),--(INDEX(Matrix!$C$5:$EV$304,0,DK$3)&gt;0)))</f>
        <v/>
      </c>
      <c r="DL82" s="12" t="str">
        <f aca="false">IF(OR($A82="",DL$4=""),"",SUMPRODUCT(--(INDEX(Matrix!$C$5:$EV$304,0,$B82)&gt;0),--(INDEX(Matrix!$C$5:$EV$304,0,DL$3)&gt;0)))</f>
        <v/>
      </c>
      <c r="DM82" s="12" t="str">
        <f aca="false">IF(OR($A82="",DM$4=""),"",SUMPRODUCT(--(INDEX(Matrix!$C$5:$EV$304,0,$B82)&gt;0),--(INDEX(Matrix!$C$5:$EV$304,0,DM$3)&gt;0)))</f>
        <v/>
      </c>
      <c r="DN82" s="12" t="str">
        <f aca="false">IF(OR($A82="",DN$4=""),"",SUMPRODUCT(--(INDEX(Matrix!$C$5:$EV$304,0,$B82)&gt;0),--(INDEX(Matrix!$C$5:$EV$304,0,DN$3)&gt;0)))</f>
        <v/>
      </c>
      <c r="DO82" s="12" t="str">
        <f aca="false">IF(OR($A82="",DO$4=""),"",SUMPRODUCT(--(INDEX(Matrix!$C$5:$EV$304,0,$B82)&gt;0),--(INDEX(Matrix!$C$5:$EV$304,0,DO$3)&gt;0)))</f>
        <v/>
      </c>
      <c r="DP82" s="12" t="str">
        <f aca="false">IF(OR($A82="",DP$4=""),"",SUMPRODUCT(--(INDEX(Matrix!$C$5:$EV$304,0,$B82)&gt;0),--(INDEX(Matrix!$C$5:$EV$304,0,DP$3)&gt;0)))</f>
        <v/>
      </c>
      <c r="DQ82" s="12" t="str">
        <f aca="false">IF(OR($A82="",DQ$4=""),"",SUMPRODUCT(--(INDEX(Matrix!$C$5:$EV$304,0,$B82)&gt;0),--(INDEX(Matrix!$C$5:$EV$304,0,DQ$3)&gt;0)))</f>
        <v/>
      </c>
      <c r="DR82" s="12" t="str">
        <f aca="false">IF(OR($A82="",DR$4=""),"",SUMPRODUCT(--(INDEX(Matrix!$C$5:$EV$304,0,$B82)&gt;0),--(INDEX(Matrix!$C$5:$EV$304,0,DR$3)&gt;0)))</f>
        <v/>
      </c>
      <c r="DS82" s="12" t="str">
        <f aca="false">IF(OR($A82="",DS$4=""),"",SUMPRODUCT(--(INDEX(Matrix!$C$5:$EV$304,0,$B82)&gt;0),--(INDEX(Matrix!$C$5:$EV$304,0,DS$3)&gt;0)))</f>
        <v/>
      </c>
      <c r="DT82" s="12" t="str">
        <f aca="false">IF(OR($A82="",DT$4=""),"",SUMPRODUCT(--(INDEX(Matrix!$C$5:$EV$304,0,$B82)&gt;0),--(INDEX(Matrix!$C$5:$EV$304,0,DT$3)&gt;0)))</f>
        <v/>
      </c>
      <c r="DU82" s="12" t="str">
        <f aca="false">IF(OR($A82="",DU$4=""),"",SUMPRODUCT(--(INDEX(Matrix!$C$5:$EV$304,0,$B82)&gt;0),--(INDEX(Matrix!$C$5:$EV$304,0,DU$3)&gt;0)))</f>
        <v/>
      </c>
      <c r="DV82" s="12" t="str">
        <f aca="false">IF(OR($A82="",DV$4=""),"",SUMPRODUCT(--(INDEX(Matrix!$C$5:$EV$304,0,$B82)&gt;0),--(INDEX(Matrix!$C$5:$EV$304,0,DV$3)&gt;0)))</f>
        <v/>
      </c>
      <c r="DW82" s="12" t="str">
        <f aca="false">IF(OR($A82="",DW$4=""),"",SUMPRODUCT(--(INDEX(Matrix!$C$5:$EV$304,0,$B82)&gt;0),--(INDEX(Matrix!$C$5:$EV$304,0,DW$3)&gt;0)))</f>
        <v/>
      </c>
      <c r="DX82" s="12" t="str">
        <f aca="false">IF(OR($A82="",DX$4=""),"",SUMPRODUCT(--(INDEX(Matrix!$C$5:$EV$304,0,$B82)&gt;0),--(INDEX(Matrix!$C$5:$EV$304,0,DX$3)&gt;0)))</f>
        <v/>
      </c>
      <c r="DY82" s="12" t="str">
        <f aca="false">IF(OR($A82="",DY$4=""),"",SUMPRODUCT(--(INDEX(Matrix!$C$5:$EV$304,0,$B82)&gt;0),--(INDEX(Matrix!$C$5:$EV$304,0,DY$3)&gt;0)))</f>
        <v/>
      </c>
      <c r="DZ82" s="12" t="str">
        <f aca="false">IF(OR($A82="",DZ$4=""),"",SUMPRODUCT(--(INDEX(Matrix!$C$5:$EV$304,0,$B82)&gt;0),--(INDEX(Matrix!$C$5:$EV$304,0,DZ$3)&gt;0)))</f>
        <v/>
      </c>
      <c r="EA82" s="12" t="str">
        <f aca="false">IF(OR($A82="",EA$4=""),"",SUMPRODUCT(--(INDEX(Matrix!$C$5:$EV$304,0,$B82)&gt;0),--(INDEX(Matrix!$C$5:$EV$304,0,EA$3)&gt;0)))</f>
        <v/>
      </c>
      <c r="EB82" s="12" t="str">
        <f aca="false">IF(OR($A82="",EB$4=""),"",SUMPRODUCT(--(INDEX(Matrix!$C$5:$EV$304,0,$B82)&gt;0),--(INDEX(Matrix!$C$5:$EV$304,0,EB$3)&gt;0)))</f>
        <v/>
      </c>
      <c r="EC82" s="12" t="str">
        <f aca="false">IF(OR($A82="",EC$4=""),"",SUMPRODUCT(--(INDEX(Matrix!$C$5:$EV$304,0,$B82)&gt;0),--(INDEX(Matrix!$C$5:$EV$304,0,EC$3)&gt;0)))</f>
        <v/>
      </c>
      <c r="ED82" s="12" t="str">
        <f aca="false">IF(OR($A82="",ED$4=""),"",SUMPRODUCT(--(INDEX(Matrix!$C$5:$EV$304,0,$B82)&gt;0),--(INDEX(Matrix!$C$5:$EV$304,0,ED$3)&gt;0)))</f>
        <v/>
      </c>
      <c r="EE82" s="12" t="str">
        <f aca="false">IF(OR($A82="",EE$4=""),"",SUMPRODUCT(--(INDEX(Matrix!$C$5:$EV$304,0,$B82)&gt;0),--(INDEX(Matrix!$C$5:$EV$304,0,EE$3)&gt;0)))</f>
        <v/>
      </c>
      <c r="EF82" s="12" t="str">
        <f aca="false">IF(OR($A82="",EF$4=""),"",SUMPRODUCT(--(INDEX(Matrix!$C$5:$EV$304,0,$B82)&gt;0),--(INDEX(Matrix!$C$5:$EV$304,0,EF$3)&gt;0)))</f>
        <v/>
      </c>
      <c r="EG82" s="12" t="str">
        <f aca="false">IF(OR($A82="",EG$4=""),"",SUMPRODUCT(--(INDEX(Matrix!$C$5:$EV$304,0,$B82)&gt;0),--(INDEX(Matrix!$C$5:$EV$304,0,EG$3)&gt;0)))</f>
        <v/>
      </c>
      <c r="EH82" s="12" t="str">
        <f aca="false">IF(OR($A82="",EH$4=""),"",SUMPRODUCT(--(INDEX(Matrix!$C$5:$EV$304,0,$B82)&gt;0),--(INDEX(Matrix!$C$5:$EV$304,0,EH$3)&gt;0)))</f>
        <v/>
      </c>
      <c r="EI82" s="12" t="str">
        <f aca="false">IF(OR($A82="",EI$4=""),"",SUMPRODUCT(--(INDEX(Matrix!$C$5:$EV$304,0,$B82)&gt;0),--(INDEX(Matrix!$C$5:$EV$304,0,EI$3)&gt;0)))</f>
        <v/>
      </c>
      <c r="EJ82" s="12" t="str">
        <f aca="false">IF(OR($A82="",EJ$4=""),"",SUMPRODUCT(--(INDEX(Matrix!$C$5:$EV$304,0,$B82)&gt;0),--(INDEX(Matrix!$C$5:$EV$304,0,EJ$3)&gt;0)))</f>
        <v/>
      </c>
      <c r="EK82" s="12" t="str">
        <f aca="false">IF(OR($A82="",EK$4=""),"",SUMPRODUCT(--(INDEX(Matrix!$C$5:$EV$304,0,$B82)&gt;0),--(INDEX(Matrix!$C$5:$EV$304,0,EK$3)&gt;0)))</f>
        <v/>
      </c>
      <c r="EL82" s="12" t="str">
        <f aca="false">IF(OR($A82="",EL$4=""),"",SUMPRODUCT(--(INDEX(Matrix!$C$5:$EV$304,0,$B82)&gt;0),--(INDEX(Matrix!$C$5:$EV$304,0,EL$3)&gt;0)))</f>
        <v/>
      </c>
      <c r="EM82" s="12" t="str">
        <f aca="false">IF(OR($A82="",EM$4=""),"",SUMPRODUCT(--(INDEX(Matrix!$C$5:$EV$304,0,$B82)&gt;0),--(INDEX(Matrix!$C$5:$EV$304,0,EM$3)&gt;0)))</f>
        <v/>
      </c>
      <c r="EN82" s="12" t="str">
        <f aca="false">IF(OR($A82="",EN$4=""),"",SUMPRODUCT(--(INDEX(Matrix!$C$5:$EV$304,0,$B82)&gt;0),--(INDEX(Matrix!$C$5:$EV$304,0,EN$3)&gt;0)))</f>
        <v/>
      </c>
      <c r="EO82" s="12" t="str">
        <f aca="false">IF(OR($A82="",EO$4=""),"",SUMPRODUCT(--(INDEX(Matrix!$C$5:$EV$304,0,$B82)&gt;0),--(INDEX(Matrix!$C$5:$EV$304,0,EO$3)&gt;0)))</f>
        <v/>
      </c>
      <c r="EP82" s="12" t="str">
        <f aca="false">IF(OR($A82="",EP$4=""),"",SUMPRODUCT(--(INDEX(Matrix!$C$5:$EV$304,0,$B82)&gt;0),--(INDEX(Matrix!$C$5:$EV$304,0,EP$3)&gt;0)))</f>
        <v/>
      </c>
      <c r="EQ82" s="12" t="str">
        <f aca="false">IF(OR($A82="",EQ$4=""),"",SUMPRODUCT(--(INDEX(Matrix!$C$5:$EV$304,0,$B82)&gt;0),--(INDEX(Matrix!$C$5:$EV$304,0,EQ$3)&gt;0)))</f>
        <v/>
      </c>
      <c r="ER82" s="12" t="str">
        <f aca="false">IF(OR($A82="",ER$4=""),"",SUMPRODUCT(--(INDEX(Matrix!$C$5:$EV$304,0,$B82)&gt;0),--(INDEX(Matrix!$C$5:$EV$304,0,ER$3)&gt;0)))</f>
        <v/>
      </c>
      <c r="ES82" s="12" t="str">
        <f aca="false">IF(OR($A82="",ES$4=""),"",SUMPRODUCT(--(INDEX(Matrix!$C$5:$EV$304,0,$B82)&gt;0),--(INDEX(Matrix!$C$5:$EV$304,0,ES$3)&gt;0)))</f>
        <v/>
      </c>
      <c r="ET82" s="12" t="str">
        <f aca="false">IF(OR($A82="",ET$4=""),"",SUMPRODUCT(--(INDEX(Matrix!$C$5:$EV$304,0,$B82)&gt;0),--(INDEX(Matrix!$C$5:$EV$304,0,ET$3)&gt;0)))</f>
        <v/>
      </c>
      <c r="EU82" s="12" t="str">
        <f aca="false">IF(OR($A82="",EU$4=""),"",SUMPRODUCT(--(INDEX(Matrix!$C$5:$EV$304,0,$B82)&gt;0),--(INDEX(Matrix!$C$5:$EV$304,0,EU$3)&gt;0)))</f>
        <v/>
      </c>
      <c r="EV82" s="12" t="str">
        <f aca="false">IF(OR($A82="",EV$4=""),"",SUMPRODUCT(--(INDEX(Matrix!$C$5:$EV$304,0,$B82)&gt;0),--(INDEX(Matrix!$C$5:$EV$304,0,EV$3)&gt;0)))</f>
        <v/>
      </c>
    </row>
    <row r="83" customFormat="false" ht="15" hidden="false" customHeight="false" outlineLevel="0" collapsed="false">
      <c r="A83" s="6" t="str">
        <f aca="false">IF(INDEX(Products!$A$2:$A$151,$B83)="","",INDEX(Products!$A$2:$A$151,$B83))</f>
        <v>Ferrikid</v>
      </c>
      <c r="B83" s="23" t="n">
        <v>79</v>
      </c>
      <c r="C83" s="12" t="n">
        <f aca="false">IF(OR($A83="",C$4=""),"",SUMPRODUCT(--(INDEX(Matrix!$C$5:$EV$304,0,$B83)&gt;0),--(INDEX(Matrix!$C$5:$EV$304,0,C$3)&gt;0)))</f>
        <v>0</v>
      </c>
      <c r="D83" s="12" t="n">
        <f aca="false">IF(OR($A83="",D$4=""),"",SUMPRODUCT(--(INDEX(Matrix!$C$5:$EV$304,0,$B83)&gt;0),--(INDEX(Matrix!$C$5:$EV$304,0,D$3)&gt;0)))</f>
        <v>0</v>
      </c>
      <c r="E83" s="12" t="n">
        <f aca="false">IF(OR($A83="",E$4=""),"",SUMPRODUCT(--(INDEX(Matrix!$C$5:$EV$304,0,$B83)&gt;0),--(INDEX(Matrix!$C$5:$EV$304,0,E$3)&gt;0)))</f>
        <v>0</v>
      </c>
      <c r="F83" s="12" t="n">
        <f aca="false">IF(OR($A83="",F$4=""),"",SUMPRODUCT(--(INDEX(Matrix!$C$5:$EV$304,0,$B83)&gt;0),--(INDEX(Matrix!$C$5:$EV$304,0,F$3)&gt;0)))</f>
        <v>0</v>
      </c>
      <c r="G83" s="12" t="n">
        <f aca="false">IF(OR($A83="",G$4=""),"",SUMPRODUCT(--(INDEX(Matrix!$C$5:$EV$304,0,$B83)&gt;0),--(INDEX(Matrix!$C$5:$EV$304,0,G$3)&gt;0)))</f>
        <v>0</v>
      </c>
      <c r="H83" s="12" t="n">
        <f aca="false">IF(OR($A83="",H$4=""),"",SUMPRODUCT(--(INDEX(Matrix!$C$5:$EV$304,0,$B83)&gt;0),--(INDEX(Matrix!$C$5:$EV$304,0,H$3)&gt;0)))</f>
        <v>0</v>
      </c>
      <c r="I83" s="12" t="n">
        <f aca="false">IF(OR($A83="",I$4=""),"",SUMPRODUCT(--(INDEX(Matrix!$C$5:$EV$304,0,$B83)&gt;0),--(INDEX(Matrix!$C$5:$EV$304,0,I$3)&gt;0)))</f>
        <v>0</v>
      </c>
      <c r="J83" s="12" t="n">
        <f aca="false">IF(OR($A83="",J$4=""),"",SUMPRODUCT(--(INDEX(Matrix!$C$5:$EV$304,0,$B83)&gt;0),--(INDEX(Matrix!$C$5:$EV$304,0,J$3)&gt;0)))</f>
        <v>0</v>
      </c>
      <c r="K83" s="12" t="n">
        <f aca="false">IF(OR($A83="",K$4=""),"",SUMPRODUCT(--(INDEX(Matrix!$C$5:$EV$304,0,$B83)&gt;0),--(INDEX(Matrix!$C$5:$EV$304,0,K$3)&gt;0)))</f>
        <v>0</v>
      </c>
      <c r="L83" s="12" t="n">
        <f aca="false">IF(OR($A83="",L$4=""),"",SUMPRODUCT(--(INDEX(Matrix!$C$5:$EV$304,0,$B83)&gt;0),--(INDEX(Matrix!$C$5:$EV$304,0,L$3)&gt;0)))</f>
        <v>0</v>
      </c>
      <c r="M83" s="12" t="n">
        <f aca="false">IF(OR($A83="",M$4=""),"",SUMPRODUCT(--(INDEX(Matrix!$C$5:$EV$304,0,$B83)&gt;0),--(INDEX(Matrix!$C$5:$EV$304,0,M$3)&gt;0)))</f>
        <v>0</v>
      </c>
      <c r="N83" s="12" t="n">
        <f aca="false">IF(OR($A83="",N$4=""),"",SUMPRODUCT(--(INDEX(Matrix!$C$5:$EV$304,0,$B83)&gt;0),--(INDEX(Matrix!$C$5:$EV$304,0,N$3)&gt;0)))</f>
        <v>0</v>
      </c>
      <c r="O83" s="12" t="n">
        <f aca="false">IF(OR($A83="",O$4=""),"",SUMPRODUCT(--(INDEX(Matrix!$C$5:$EV$304,0,$B83)&gt;0),--(INDEX(Matrix!$C$5:$EV$304,0,O$3)&gt;0)))</f>
        <v>0</v>
      </c>
      <c r="P83" s="12" t="n">
        <f aca="false">IF(OR($A83="",P$4=""),"",SUMPRODUCT(--(INDEX(Matrix!$C$5:$EV$304,0,$B83)&gt;0),--(INDEX(Matrix!$C$5:$EV$304,0,P$3)&gt;0)))</f>
        <v>0</v>
      </c>
      <c r="Q83" s="12" t="n">
        <f aca="false">IF(OR($A83="",Q$4=""),"",SUMPRODUCT(--(INDEX(Matrix!$C$5:$EV$304,0,$B83)&gt;0),--(INDEX(Matrix!$C$5:$EV$304,0,Q$3)&gt;0)))</f>
        <v>0</v>
      </c>
      <c r="R83" s="12" t="n">
        <f aca="false">IF(OR($A83="",R$4=""),"",SUMPRODUCT(--(INDEX(Matrix!$C$5:$EV$304,0,$B83)&gt;0),--(INDEX(Matrix!$C$5:$EV$304,0,R$3)&gt;0)))</f>
        <v>0</v>
      </c>
      <c r="S83" s="12" t="n">
        <f aca="false">IF(OR($A83="",S$4=""),"",SUMPRODUCT(--(INDEX(Matrix!$C$5:$EV$304,0,$B83)&gt;0),--(INDEX(Matrix!$C$5:$EV$304,0,S$3)&gt;0)))</f>
        <v>0</v>
      </c>
      <c r="T83" s="12" t="n">
        <f aca="false">IF(OR($A83="",T$4=""),"",SUMPRODUCT(--(INDEX(Matrix!$C$5:$EV$304,0,$B83)&gt;0),--(INDEX(Matrix!$C$5:$EV$304,0,T$3)&gt;0)))</f>
        <v>0</v>
      </c>
      <c r="U83" s="12" t="n">
        <f aca="false">IF(OR($A83="",U$4=""),"",SUMPRODUCT(--(INDEX(Matrix!$C$5:$EV$304,0,$B83)&gt;0),--(INDEX(Matrix!$C$5:$EV$304,0,U$3)&gt;0)))</f>
        <v>0</v>
      </c>
      <c r="V83" s="12" t="n">
        <f aca="false">IF(OR($A83="",V$4=""),"",SUMPRODUCT(--(INDEX(Matrix!$C$5:$EV$304,0,$B83)&gt;0),--(INDEX(Matrix!$C$5:$EV$304,0,V$3)&gt;0)))</f>
        <v>0</v>
      </c>
      <c r="W83" s="12" t="n">
        <f aca="false">IF(OR($A83="",W$4=""),"",SUMPRODUCT(--(INDEX(Matrix!$C$5:$EV$304,0,$B83)&gt;0),--(INDEX(Matrix!$C$5:$EV$304,0,W$3)&gt;0)))</f>
        <v>0</v>
      </c>
      <c r="X83" s="12" t="n">
        <f aca="false">IF(OR($A83="",X$4=""),"",SUMPRODUCT(--(INDEX(Matrix!$C$5:$EV$304,0,$B83)&gt;0),--(INDEX(Matrix!$C$5:$EV$304,0,X$3)&gt;0)))</f>
        <v>0</v>
      </c>
      <c r="Y83" s="12" t="n">
        <f aca="false">IF(OR($A83="",Y$4=""),"",SUMPRODUCT(--(INDEX(Matrix!$C$5:$EV$304,0,$B83)&gt;0),--(INDEX(Matrix!$C$5:$EV$304,0,Y$3)&gt;0)))</f>
        <v>0</v>
      </c>
      <c r="Z83" s="12" t="n">
        <f aca="false">IF(OR($A83="",Z$4=""),"",SUMPRODUCT(--(INDEX(Matrix!$C$5:$EV$304,0,$B83)&gt;0),--(INDEX(Matrix!$C$5:$EV$304,0,Z$3)&gt;0)))</f>
        <v>0</v>
      </c>
      <c r="AA83" s="12" t="n">
        <f aca="false">IF(OR($A83="",AA$4=""),"",SUMPRODUCT(--(INDEX(Matrix!$C$5:$EV$304,0,$B83)&gt;0),--(INDEX(Matrix!$C$5:$EV$304,0,AA$3)&gt;0)))</f>
        <v>0</v>
      </c>
      <c r="AB83" s="12" t="n">
        <f aca="false">IF(OR($A83="",AB$4=""),"",SUMPRODUCT(--(INDEX(Matrix!$C$5:$EV$304,0,$B83)&gt;0),--(INDEX(Matrix!$C$5:$EV$304,0,AB$3)&gt;0)))</f>
        <v>0</v>
      </c>
      <c r="AC83" s="12" t="n">
        <f aca="false">IF(OR($A83="",AC$4=""),"",SUMPRODUCT(--(INDEX(Matrix!$C$5:$EV$304,0,$B83)&gt;0),--(INDEX(Matrix!$C$5:$EV$304,0,AC$3)&gt;0)))</f>
        <v>0</v>
      </c>
      <c r="AD83" s="12" t="n">
        <f aca="false">IF(OR($A83="",AD$4=""),"",SUMPRODUCT(--(INDEX(Matrix!$C$5:$EV$304,0,$B83)&gt;0),--(INDEX(Matrix!$C$5:$EV$304,0,AD$3)&gt;0)))</f>
        <v>0</v>
      </c>
      <c r="AE83" s="12" t="n">
        <f aca="false">IF(OR($A83="",AE$4=""),"",SUMPRODUCT(--(INDEX(Matrix!$C$5:$EV$304,0,$B83)&gt;0),--(INDEX(Matrix!$C$5:$EV$304,0,AE$3)&gt;0)))</f>
        <v>0</v>
      </c>
      <c r="AF83" s="12" t="n">
        <f aca="false">IF(OR($A83="",AF$4=""),"",SUMPRODUCT(--(INDEX(Matrix!$C$5:$EV$304,0,$B83)&gt;0),--(INDEX(Matrix!$C$5:$EV$304,0,AF$3)&gt;0)))</f>
        <v>0</v>
      </c>
      <c r="AG83" s="12" t="n">
        <f aca="false">IF(OR($A83="",AG$4=""),"",SUMPRODUCT(--(INDEX(Matrix!$C$5:$EV$304,0,$B83)&gt;0),--(INDEX(Matrix!$C$5:$EV$304,0,AG$3)&gt;0)))</f>
        <v>0</v>
      </c>
      <c r="AH83" s="12" t="n">
        <f aca="false">IF(OR($A83="",AH$4=""),"",SUMPRODUCT(--(INDEX(Matrix!$C$5:$EV$304,0,$B83)&gt;0),--(INDEX(Matrix!$C$5:$EV$304,0,AH$3)&gt;0)))</f>
        <v>0</v>
      </c>
      <c r="AI83" s="12" t="n">
        <f aca="false">IF(OR($A83="",AI$4=""),"",SUMPRODUCT(--(INDEX(Matrix!$C$5:$EV$304,0,$B83)&gt;0),--(INDEX(Matrix!$C$5:$EV$304,0,AI$3)&gt;0)))</f>
        <v>0</v>
      </c>
      <c r="AJ83" s="12" t="n">
        <f aca="false">IF(OR($A83="",AJ$4=""),"",SUMPRODUCT(--(INDEX(Matrix!$C$5:$EV$304,0,$B83)&gt;0),--(INDEX(Matrix!$C$5:$EV$304,0,AJ$3)&gt;0)))</f>
        <v>0</v>
      </c>
      <c r="AK83" s="12" t="n">
        <f aca="false">IF(OR($A83="",AK$4=""),"",SUMPRODUCT(--(INDEX(Matrix!$C$5:$EV$304,0,$B83)&gt;0),--(INDEX(Matrix!$C$5:$EV$304,0,AK$3)&gt;0)))</f>
        <v>0</v>
      </c>
      <c r="AL83" s="12" t="n">
        <f aca="false">IF(OR($A83="",AL$4=""),"",SUMPRODUCT(--(INDEX(Matrix!$C$5:$EV$304,0,$B83)&gt;0),--(INDEX(Matrix!$C$5:$EV$304,0,AL$3)&gt;0)))</f>
        <v>0</v>
      </c>
      <c r="AM83" s="12" t="n">
        <f aca="false">IF(OR($A83="",AM$4=""),"",SUMPRODUCT(--(INDEX(Matrix!$C$5:$EV$304,0,$B83)&gt;0),--(INDEX(Matrix!$C$5:$EV$304,0,AM$3)&gt;0)))</f>
        <v>0</v>
      </c>
      <c r="AN83" s="12" t="n">
        <f aca="false">IF(OR($A83="",AN$4=""),"",SUMPRODUCT(--(INDEX(Matrix!$C$5:$EV$304,0,$B83)&gt;0),--(INDEX(Matrix!$C$5:$EV$304,0,AN$3)&gt;0)))</f>
        <v>0</v>
      </c>
      <c r="AO83" s="12" t="n">
        <f aca="false">IF(OR($A83="",AO$4=""),"",SUMPRODUCT(--(INDEX(Matrix!$C$5:$EV$304,0,$B83)&gt;0),--(INDEX(Matrix!$C$5:$EV$304,0,AO$3)&gt;0)))</f>
        <v>0</v>
      </c>
      <c r="AP83" s="12" t="n">
        <f aca="false">IF(OR($A83="",AP$4=""),"",SUMPRODUCT(--(INDEX(Matrix!$C$5:$EV$304,0,$B83)&gt;0),--(INDEX(Matrix!$C$5:$EV$304,0,AP$3)&gt;0)))</f>
        <v>0</v>
      </c>
      <c r="AQ83" s="12" t="n">
        <f aca="false">IF(OR($A83="",AQ$4=""),"",SUMPRODUCT(--(INDEX(Matrix!$C$5:$EV$304,0,$B83)&gt;0),--(INDEX(Matrix!$C$5:$EV$304,0,AQ$3)&gt;0)))</f>
        <v>0</v>
      </c>
      <c r="AR83" s="12" t="n">
        <f aca="false">IF(OR($A83="",AR$4=""),"",SUMPRODUCT(--(INDEX(Matrix!$C$5:$EV$304,0,$B83)&gt;0),--(INDEX(Matrix!$C$5:$EV$304,0,AR$3)&gt;0)))</f>
        <v>0</v>
      </c>
      <c r="AS83" s="12" t="n">
        <f aca="false">IF(OR($A83="",AS$4=""),"",SUMPRODUCT(--(INDEX(Matrix!$C$5:$EV$304,0,$B83)&gt;0),--(INDEX(Matrix!$C$5:$EV$304,0,AS$3)&gt;0)))</f>
        <v>0</v>
      </c>
      <c r="AT83" s="12" t="n">
        <f aca="false">IF(OR($A83="",AT$4=""),"",SUMPRODUCT(--(INDEX(Matrix!$C$5:$EV$304,0,$B83)&gt;0),--(INDEX(Matrix!$C$5:$EV$304,0,AT$3)&gt;0)))</f>
        <v>0</v>
      </c>
      <c r="AU83" s="12" t="n">
        <f aca="false">IF(OR($A83="",AU$4=""),"",SUMPRODUCT(--(INDEX(Matrix!$C$5:$EV$304,0,$B83)&gt;0),--(INDEX(Matrix!$C$5:$EV$304,0,AU$3)&gt;0)))</f>
        <v>0</v>
      </c>
      <c r="AV83" s="12" t="n">
        <f aca="false">IF(OR($A83="",AV$4=""),"",SUMPRODUCT(--(INDEX(Matrix!$C$5:$EV$304,0,$B83)&gt;0),--(INDEX(Matrix!$C$5:$EV$304,0,AV$3)&gt;0)))</f>
        <v>0</v>
      </c>
      <c r="AW83" s="12" t="n">
        <f aca="false">IF(OR($A83="",AW$4=""),"",SUMPRODUCT(--(INDEX(Matrix!$C$5:$EV$304,0,$B83)&gt;0),--(INDEX(Matrix!$C$5:$EV$304,0,AW$3)&gt;0)))</f>
        <v>0</v>
      </c>
      <c r="AX83" s="12" t="n">
        <f aca="false">IF(OR($A83="",AX$4=""),"",SUMPRODUCT(--(INDEX(Matrix!$C$5:$EV$304,0,$B83)&gt;0),--(INDEX(Matrix!$C$5:$EV$304,0,AX$3)&gt;0)))</f>
        <v>0</v>
      </c>
      <c r="AY83" s="12" t="n">
        <f aca="false">IF(OR($A83="",AY$4=""),"",SUMPRODUCT(--(INDEX(Matrix!$C$5:$EV$304,0,$B83)&gt;0),--(INDEX(Matrix!$C$5:$EV$304,0,AY$3)&gt;0)))</f>
        <v>0</v>
      </c>
      <c r="AZ83" s="12" t="n">
        <f aca="false">IF(OR($A83="",AZ$4=""),"",SUMPRODUCT(--(INDEX(Matrix!$C$5:$EV$304,0,$B83)&gt;0),--(INDEX(Matrix!$C$5:$EV$304,0,AZ$3)&gt;0)))</f>
        <v>0</v>
      </c>
      <c r="BA83" s="12" t="n">
        <f aca="false">IF(OR($A83="",BA$4=""),"",SUMPRODUCT(--(INDEX(Matrix!$C$5:$EV$304,0,$B83)&gt;0),--(INDEX(Matrix!$C$5:$EV$304,0,BA$3)&gt;0)))</f>
        <v>0</v>
      </c>
      <c r="BB83" s="12" t="n">
        <f aca="false">IF(OR($A83="",BB$4=""),"",SUMPRODUCT(--(INDEX(Matrix!$C$5:$EV$304,0,$B83)&gt;0),--(INDEX(Matrix!$C$5:$EV$304,0,BB$3)&gt;0)))</f>
        <v>0</v>
      </c>
      <c r="BC83" s="12" t="n">
        <f aca="false">IF(OR($A83="",BC$4=""),"",SUMPRODUCT(--(INDEX(Matrix!$C$5:$EV$304,0,$B83)&gt;0),--(INDEX(Matrix!$C$5:$EV$304,0,BC$3)&gt;0)))</f>
        <v>0</v>
      </c>
      <c r="BD83" s="12" t="n">
        <f aca="false">IF(OR($A83="",BD$4=""),"",SUMPRODUCT(--(INDEX(Matrix!$C$5:$EV$304,0,$B83)&gt;0),--(INDEX(Matrix!$C$5:$EV$304,0,BD$3)&gt;0)))</f>
        <v>0</v>
      </c>
      <c r="BE83" s="12" t="n">
        <f aca="false">IF(OR($A83="",BE$4=""),"",SUMPRODUCT(--(INDEX(Matrix!$C$5:$EV$304,0,$B83)&gt;0),--(INDEX(Matrix!$C$5:$EV$304,0,BE$3)&gt;0)))</f>
        <v>0</v>
      </c>
      <c r="BF83" s="12" t="n">
        <f aca="false">IF(OR($A83="",BF$4=""),"",SUMPRODUCT(--(INDEX(Matrix!$C$5:$EV$304,0,$B83)&gt;0),--(INDEX(Matrix!$C$5:$EV$304,0,BF$3)&gt;0)))</f>
        <v>0</v>
      </c>
      <c r="BG83" s="12" t="n">
        <f aca="false">IF(OR($A83="",BG$4=""),"",SUMPRODUCT(--(INDEX(Matrix!$C$5:$EV$304,0,$B83)&gt;0),--(INDEX(Matrix!$C$5:$EV$304,0,BG$3)&gt;0)))</f>
        <v>0</v>
      </c>
      <c r="BH83" s="12" t="n">
        <f aca="false">IF(OR($A83="",BH$4=""),"",SUMPRODUCT(--(INDEX(Matrix!$C$5:$EV$304,0,$B83)&gt;0),--(INDEX(Matrix!$C$5:$EV$304,0,BH$3)&gt;0)))</f>
        <v>0</v>
      </c>
      <c r="BI83" s="12" t="n">
        <f aca="false">IF(OR($A83="",BI$4=""),"",SUMPRODUCT(--(INDEX(Matrix!$C$5:$EV$304,0,$B83)&gt;0),--(INDEX(Matrix!$C$5:$EV$304,0,BI$3)&gt;0)))</f>
        <v>0</v>
      </c>
      <c r="BJ83" s="12" t="n">
        <f aca="false">IF(OR($A83="",BJ$4=""),"",SUMPRODUCT(--(INDEX(Matrix!$C$5:$EV$304,0,$B83)&gt;0),--(INDEX(Matrix!$C$5:$EV$304,0,BJ$3)&gt;0)))</f>
        <v>0</v>
      </c>
      <c r="BK83" s="12" t="n">
        <f aca="false">IF(OR($A83="",BK$4=""),"",SUMPRODUCT(--(INDEX(Matrix!$C$5:$EV$304,0,$B83)&gt;0),--(INDEX(Matrix!$C$5:$EV$304,0,BK$3)&gt;0)))</f>
        <v>0</v>
      </c>
      <c r="BL83" s="12" t="n">
        <f aca="false">IF(OR($A83="",BL$4=""),"",SUMPRODUCT(--(INDEX(Matrix!$C$5:$EV$304,0,$B83)&gt;0),--(INDEX(Matrix!$C$5:$EV$304,0,BL$3)&gt;0)))</f>
        <v>0</v>
      </c>
      <c r="BM83" s="12" t="n">
        <f aca="false">IF(OR($A83="",BM$4=""),"",SUMPRODUCT(--(INDEX(Matrix!$C$5:$EV$304,0,$B83)&gt;0),--(INDEX(Matrix!$C$5:$EV$304,0,BM$3)&gt;0)))</f>
        <v>0</v>
      </c>
      <c r="BN83" s="12" t="n">
        <f aca="false">IF(OR($A83="",BN$4=""),"",SUMPRODUCT(--(INDEX(Matrix!$C$5:$EV$304,0,$B83)&gt;0),--(INDEX(Matrix!$C$5:$EV$304,0,BN$3)&gt;0)))</f>
        <v>0</v>
      </c>
      <c r="BO83" s="12" t="n">
        <f aca="false">IF(OR($A83="",BO$4=""),"",SUMPRODUCT(--(INDEX(Matrix!$C$5:$EV$304,0,$B83)&gt;0),--(INDEX(Matrix!$C$5:$EV$304,0,BO$3)&gt;0)))</f>
        <v>0</v>
      </c>
      <c r="BP83" s="12" t="n">
        <f aca="false">IF(OR($A83="",BP$4=""),"",SUMPRODUCT(--(INDEX(Matrix!$C$5:$EV$304,0,$B83)&gt;0),--(INDEX(Matrix!$C$5:$EV$304,0,BP$3)&gt;0)))</f>
        <v>0</v>
      </c>
      <c r="BQ83" s="12" t="n">
        <f aca="false">IF(OR($A83="",BQ$4=""),"",SUMPRODUCT(--(INDEX(Matrix!$C$5:$EV$304,0,$B83)&gt;0),--(INDEX(Matrix!$C$5:$EV$304,0,BQ$3)&gt;0)))</f>
        <v>0</v>
      </c>
      <c r="BR83" s="12" t="n">
        <f aca="false">IF(OR($A83="",BR$4=""),"",SUMPRODUCT(--(INDEX(Matrix!$C$5:$EV$304,0,$B83)&gt;0),--(INDEX(Matrix!$C$5:$EV$304,0,BR$3)&gt;0)))</f>
        <v>0</v>
      </c>
      <c r="BS83" s="12" t="n">
        <f aca="false">IF(OR($A83="",BS$4=""),"",SUMPRODUCT(--(INDEX(Matrix!$C$5:$EV$304,0,$B83)&gt;0),--(INDEX(Matrix!$C$5:$EV$304,0,BS$3)&gt;0)))</f>
        <v>0</v>
      </c>
      <c r="BT83" s="12" t="n">
        <f aca="false">IF(OR($A83="",BT$4=""),"",SUMPRODUCT(--(INDEX(Matrix!$C$5:$EV$304,0,$B83)&gt;0),--(INDEX(Matrix!$C$5:$EV$304,0,BT$3)&gt;0)))</f>
        <v>0</v>
      </c>
      <c r="BU83" s="12" t="n">
        <f aca="false">IF(OR($A83="",BU$4=""),"",SUMPRODUCT(--(INDEX(Matrix!$C$5:$EV$304,0,$B83)&gt;0),--(INDEX(Matrix!$C$5:$EV$304,0,BU$3)&gt;0)))</f>
        <v>0</v>
      </c>
      <c r="BV83" s="12" t="n">
        <f aca="false">IF(OR($A83="",BV$4=""),"",SUMPRODUCT(--(INDEX(Matrix!$C$5:$EV$304,0,$B83)&gt;0),--(INDEX(Matrix!$C$5:$EV$304,0,BV$3)&gt;0)))</f>
        <v>0</v>
      </c>
      <c r="BW83" s="12" t="n">
        <f aca="false">IF(OR($A83="",BW$4=""),"",SUMPRODUCT(--(INDEX(Matrix!$C$5:$EV$304,0,$B83)&gt;0),--(INDEX(Matrix!$C$5:$EV$304,0,BW$3)&gt;0)))</f>
        <v>0</v>
      </c>
      <c r="BX83" s="12" t="n">
        <f aca="false">IF(OR($A83="",BX$4=""),"",SUMPRODUCT(--(INDEX(Matrix!$C$5:$EV$304,0,$B83)&gt;0),--(INDEX(Matrix!$C$5:$EV$304,0,BX$3)&gt;0)))</f>
        <v>0</v>
      </c>
      <c r="BY83" s="12" t="n">
        <f aca="false">IF(OR($A83="",BY$4=""),"",SUMPRODUCT(--(INDEX(Matrix!$C$5:$EV$304,0,$B83)&gt;0),--(INDEX(Matrix!$C$5:$EV$304,0,BY$3)&gt;0)))</f>
        <v>0</v>
      </c>
      <c r="BZ83" s="12" t="n">
        <f aca="false">IF(OR($A83="",BZ$4=""),"",SUMPRODUCT(--(INDEX(Matrix!$C$5:$EV$304,0,$B83)&gt;0),--(INDEX(Matrix!$C$5:$EV$304,0,BZ$3)&gt;0)))</f>
        <v>0</v>
      </c>
      <c r="CA83" s="12" t="n">
        <f aca="false">IF(OR($A83="",CA$4=""),"",SUMPRODUCT(--(INDEX(Matrix!$C$5:$EV$304,0,$B83)&gt;0),--(INDEX(Matrix!$C$5:$EV$304,0,CA$3)&gt;0)))</f>
        <v>0</v>
      </c>
      <c r="CB83" s="12" t="n">
        <f aca="false">IF(OR($A83="",CB$4=""),"",SUMPRODUCT(--(INDEX(Matrix!$C$5:$EV$304,0,$B83)&gt;0),--(INDEX(Matrix!$C$5:$EV$304,0,CB$3)&gt;0)))</f>
        <v>0</v>
      </c>
      <c r="CC83" s="12" t="n">
        <f aca="false">IF(OR($A83="",CC$4=""),"",SUMPRODUCT(--(INDEX(Matrix!$C$5:$EV$304,0,$B83)&gt;0),--(INDEX(Matrix!$C$5:$EV$304,0,CC$3)&gt;0)))</f>
        <v>0</v>
      </c>
      <c r="CD83" s="12" t="n">
        <f aca="false">IF(OR($A83="",CD$4=""),"",SUMPRODUCT(--(INDEX(Matrix!$C$5:$EV$304,0,$B83)&gt;0),--(INDEX(Matrix!$C$5:$EV$304,0,CD$3)&gt;0)))</f>
        <v>0</v>
      </c>
      <c r="CE83" s="12" t="n">
        <f aca="false">IF(OR($A83="",CE$4=""),"",SUMPRODUCT(--(INDEX(Matrix!$C$5:$EV$304,0,$B83)&gt;0),--(INDEX(Matrix!$C$5:$EV$304,0,CE$3)&gt;0)))</f>
        <v>0</v>
      </c>
      <c r="CF83" s="12" t="n">
        <f aca="false">IF(OR($A83="",CF$4=""),"",SUMPRODUCT(--(INDEX(Matrix!$C$5:$EV$304,0,$B83)&gt;0),--(INDEX(Matrix!$C$5:$EV$304,0,CF$3)&gt;0)))</f>
        <v>0</v>
      </c>
      <c r="CG83" s="12" t="n">
        <f aca="false">IF(OR($A83="",CG$4=""),"",SUMPRODUCT(--(INDEX(Matrix!$C$5:$EV$304,0,$B83)&gt;0),--(INDEX(Matrix!$C$5:$EV$304,0,CG$3)&gt;0)))</f>
        <v>0</v>
      </c>
      <c r="CH83" s="12" t="n">
        <f aca="false">IF(OR($A83="",CH$4=""),"",SUMPRODUCT(--(INDEX(Matrix!$C$5:$EV$304,0,$B83)&gt;0),--(INDEX(Matrix!$C$5:$EV$304,0,CH$3)&gt;0)))</f>
        <v>0</v>
      </c>
      <c r="CI83" s="12" t="n">
        <f aca="false">IF(OR($A83="",CI$4=""),"",SUMPRODUCT(--(INDEX(Matrix!$C$5:$EV$304,0,$B83)&gt;0),--(INDEX(Matrix!$C$5:$EV$304,0,CI$3)&gt;0)))</f>
        <v>0</v>
      </c>
      <c r="CJ83" s="12" t="n">
        <f aca="false">IF(OR($A83="",CJ$4=""),"",SUMPRODUCT(--(INDEX(Matrix!$C$5:$EV$304,0,$B83)&gt;0),--(INDEX(Matrix!$C$5:$EV$304,0,CJ$3)&gt;0)))</f>
        <v>0</v>
      </c>
      <c r="CK83" s="12" t="n">
        <f aca="false">IF(OR($A83="",CK$4=""),"",SUMPRODUCT(--(INDEX(Matrix!$C$5:$EV$304,0,$B83)&gt;0),--(INDEX(Matrix!$C$5:$EV$304,0,CK$3)&gt;0)))</f>
        <v>0</v>
      </c>
      <c r="CL83" s="12" t="n">
        <f aca="false">IF(OR($A83="",CL$4=""),"",SUMPRODUCT(--(INDEX(Matrix!$C$5:$EV$304,0,$B83)&gt;0),--(INDEX(Matrix!$C$5:$EV$304,0,CL$3)&gt;0)))</f>
        <v>0</v>
      </c>
      <c r="CM83" s="12" t="n">
        <f aca="false">IF(OR($A83="",CM$4=""),"",SUMPRODUCT(--(INDEX(Matrix!$C$5:$EV$304,0,$B83)&gt;0),--(INDEX(Matrix!$C$5:$EV$304,0,CM$3)&gt;0)))</f>
        <v>0</v>
      </c>
      <c r="CN83" s="12" t="n">
        <f aca="false">IF(OR($A83="",CN$4=""),"",SUMPRODUCT(--(INDEX(Matrix!$C$5:$EV$304,0,$B83)&gt;0),--(INDEX(Matrix!$C$5:$EV$304,0,CN$3)&gt;0)))</f>
        <v>0</v>
      </c>
      <c r="CO83" s="12" t="n">
        <f aca="false">IF(OR($A83="",CO$4=""),"",SUMPRODUCT(--(INDEX(Matrix!$C$5:$EV$304,0,$B83)&gt;0),--(INDEX(Matrix!$C$5:$EV$304,0,CO$3)&gt;0)))</f>
        <v>0</v>
      </c>
      <c r="CP83" s="12" t="n">
        <f aca="false">IF(OR($A83="",CP$4=""),"",SUMPRODUCT(--(INDEX(Matrix!$C$5:$EV$304,0,$B83)&gt;0),--(INDEX(Matrix!$C$5:$EV$304,0,CP$3)&gt;0)))</f>
        <v>0</v>
      </c>
      <c r="CQ83" s="12" t="n">
        <f aca="false">IF(OR($A83="",CQ$4=""),"",SUMPRODUCT(--(INDEX(Matrix!$C$5:$EV$304,0,$B83)&gt;0),--(INDEX(Matrix!$C$5:$EV$304,0,CQ$3)&gt;0)))</f>
        <v>0</v>
      </c>
      <c r="CR83" s="12" t="n">
        <f aca="false">IF(OR($A83="",CR$4=""),"",SUMPRODUCT(--(INDEX(Matrix!$C$5:$EV$304,0,$B83)&gt;0),--(INDEX(Matrix!$C$5:$EV$304,0,CR$3)&gt;0)))</f>
        <v>0</v>
      </c>
      <c r="CS83" s="12" t="n">
        <f aca="false">IF(OR($A83="",CS$4=""),"",SUMPRODUCT(--(INDEX(Matrix!$C$5:$EV$304,0,$B83)&gt;0),--(INDEX(Matrix!$C$5:$EV$304,0,CS$3)&gt;0)))</f>
        <v>0</v>
      </c>
      <c r="CT83" s="12" t="n">
        <f aca="false">IF(OR($A83="",CT$4=""),"",SUMPRODUCT(--(INDEX(Matrix!$C$5:$EV$304,0,$B83)&gt;0),--(INDEX(Matrix!$C$5:$EV$304,0,CT$3)&gt;0)))</f>
        <v>0</v>
      </c>
      <c r="CU83" s="12" t="n">
        <f aca="false">IF(OR($A83="",CU$4=""),"",SUMPRODUCT(--(INDEX(Matrix!$C$5:$EV$304,0,$B83)&gt;0),--(INDEX(Matrix!$C$5:$EV$304,0,CU$3)&gt;0)))</f>
        <v>0</v>
      </c>
      <c r="CV83" s="12" t="n">
        <f aca="false">IF(OR($A83="",CV$4=""),"",SUMPRODUCT(--(INDEX(Matrix!$C$5:$EV$304,0,$B83)&gt;0),--(INDEX(Matrix!$C$5:$EV$304,0,CV$3)&gt;0)))</f>
        <v>0</v>
      </c>
      <c r="CW83" s="12" t="n">
        <f aca="false">IF(OR($A83="",CW$4=""),"",SUMPRODUCT(--(INDEX(Matrix!$C$5:$EV$304,0,$B83)&gt;0),--(INDEX(Matrix!$C$5:$EV$304,0,CW$3)&gt;0)))</f>
        <v>0</v>
      </c>
      <c r="CX83" s="12" t="n">
        <f aca="false">IF(OR($A83="",CX$4=""),"",SUMPRODUCT(--(INDEX(Matrix!$C$5:$EV$304,0,$B83)&gt;0),--(INDEX(Matrix!$C$5:$EV$304,0,CX$3)&gt;0)))</f>
        <v>0</v>
      </c>
      <c r="CY83" s="12" t="n">
        <f aca="false">IF(OR($A83="",CY$4=""),"",SUMPRODUCT(--(INDEX(Matrix!$C$5:$EV$304,0,$B83)&gt;0),--(INDEX(Matrix!$C$5:$EV$304,0,CY$3)&gt;0)))</f>
        <v>0</v>
      </c>
      <c r="CZ83" s="12" t="n">
        <f aca="false">IF(OR($A83="",CZ$4=""),"",SUMPRODUCT(--(INDEX(Matrix!$C$5:$EV$304,0,$B83)&gt;0),--(INDEX(Matrix!$C$5:$EV$304,0,CZ$3)&gt;0)))</f>
        <v>0</v>
      </c>
      <c r="DA83" s="12" t="n">
        <f aca="false">IF(OR($A83="",DA$4=""),"",SUMPRODUCT(--(INDEX(Matrix!$C$5:$EV$304,0,$B83)&gt;0),--(INDEX(Matrix!$C$5:$EV$304,0,DA$3)&gt;0)))</f>
        <v>0</v>
      </c>
      <c r="DB83" s="12" t="n">
        <f aca="false">IF(OR($A83="",DB$4=""),"",SUMPRODUCT(--(INDEX(Matrix!$C$5:$EV$304,0,$B83)&gt;0),--(INDEX(Matrix!$C$5:$EV$304,0,DB$3)&gt;0)))</f>
        <v>0</v>
      </c>
      <c r="DC83" s="12" t="n">
        <f aca="false">IF(OR($A83="",DC$4=""),"",SUMPRODUCT(--(INDEX(Matrix!$C$5:$EV$304,0,$B83)&gt;0),--(INDEX(Matrix!$C$5:$EV$304,0,DC$3)&gt;0)))</f>
        <v>0</v>
      </c>
      <c r="DD83" s="12" t="n">
        <f aca="false">IF(OR($A83="",DD$4=""),"",SUMPRODUCT(--(INDEX(Matrix!$C$5:$EV$304,0,$B83)&gt;0),--(INDEX(Matrix!$C$5:$EV$304,0,DD$3)&gt;0)))</f>
        <v>0</v>
      </c>
      <c r="DE83" s="12" t="str">
        <f aca="false">IF(OR($A83="",DE$4=""),"",SUMPRODUCT(--(INDEX(Matrix!$C$5:$EV$304,0,$B83)&gt;0),--(INDEX(Matrix!$C$5:$EV$304,0,DE$3)&gt;0)))</f>
        <v/>
      </c>
      <c r="DF83" s="12" t="str">
        <f aca="false">IF(OR($A83="",DF$4=""),"",SUMPRODUCT(--(INDEX(Matrix!$C$5:$EV$304,0,$B83)&gt;0),--(INDEX(Matrix!$C$5:$EV$304,0,DF$3)&gt;0)))</f>
        <v/>
      </c>
      <c r="DG83" s="12" t="str">
        <f aca="false">IF(OR($A83="",DG$4=""),"",SUMPRODUCT(--(INDEX(Matrix!$C$5:$EV$304,0,$B83)&gt;0),--(INDEX(Matrix!$C$5:$EV$304,0,DG$3)&gt;0)))</f>
        <v/>
      </c>
      <c r="DH83" s="12" t="str">
        <f aca="false">IF(OR($A83="",DH$4=""),"",SUMPRODUCT(--(INDEX(Matrix!$C$5:$EV$304,0,$B83)&gt;0),--(INDEX(Matrix!$C$5:$EV$304,0,DH$3)&gt;0)))</f>
        <v/>
      </c>
      <c r="DI83" s="12" t="str">
        <f aca="false">IF(OR($A83="",DI$4=""),"",SUMPRODUCT(--(INDEX(Matrix!$C$5:$EV$304,0,$B83)&gt;0),--(INDEX(Matrix!$C$5:$EV$304,0,DI$3)&gt;0)))</f>
        <v/>
      </c>
      <c r="DJ83" s="12" t="str">
        <f aca="false">IF(OR($A83="",DJ$4=""),"",SUMPRODUCT(--(INDEX(Matrix!$C$5:$EV$304,0,$B83)&gt;0),--(INDEX(Matrix!$C$5:$EV$304,0,DJ$3)&gt;0)))</f>
        <v/>
      </c>
      <c r="DK83" s="12" t="str">
        <f aca="false">IF(OR($A83="",DK$4=""),"",SUMPRODUCT(--(INDEX(Matrix!$C$5:$EV$304,0,$B83)&gt;0),--(INDEX(Matrix!$C$5:$EV$304,0,DK$3)&gt;0)))</f>
        <v/>
      </c>
      <c r="DL83" s="12" t="str">
        <f aca="false">IF(OR($A83="",DL$4=""),"",SUMPRODUCT(--(INDEX(Matrix!$C$5:$EV$304,0,$B83)&gt;0),--(INDEX(Matrix!$C$5:$EV$304,0,DL$3)&gt;0)))</f>
        <v/>
      </c>
      <c r="DM83" s="12" t="str">
        <f aca="false">IF(OR($A83="",DM$4=""),"",SUMPRODUCT(--(INDEX(Matrix!$C$5:$EV$304,0,$B83)&gt;0),--(INDEX(Matrix!$C$5:$EV$304,0,DM$3)&gt;0)))</f>
        <v/>
      </c>
      <c r="DN83" s="12" t="str">
        <f aca="false">IF(OR($A83="",DN$4=""),"",SUMPRODUCT(--(INDEX(Matrix!$C$5:$EV$304,0,$B83)&gt;0),--(INDEX(Matrix!$C$5:$EV$304,0,DN$3)&gt;0)))</f>
        <v/>
      </c>
      <c r="DO83" s="12" t="str">
        <f aca="false">IF(OR($A83="",DO$4=""),"",SUMPRODUCT(--(INDEX(Matrix!$C$5:$EV$304,0,$B83)&gt;0),--(INDEX(Matrix!$C$5:$EV$304,0,DO$3)&gt;0)))</f>
        <v/>
      </c>
      <c r="DP83" s="12" t="str">
        <f aca="false">IF(OR($A83="",DP$4=""),"",SUMPRODUCT(--(INDEX(Matrix!$C$5:$EV$304,0,$B83)&gt;0),--(INDEX(Matrix!$C$5:$EV$304,0,DP$3)&gt;0)))</f>
        <v/>
      </c>
      <c r="DQ83" s="12" t="str">
        <f aca="false">IF(OR($A83="",DQ$4=""),"",SUMPRODUCT(--(INDEX(Matrix!$C$5:$EV$304,0,$B83)&gt;0),--(INDEX(Matrix!$C$5:$EV$304,0,DQ$3)&gt;0)))</f>
        <v/>
      </c>
      <c r="DR83" s="12" t="str">
        <f aca="false">IF(OR($A83="",DR$4=""),"",SUMPRODUCT(--(INDEX(Matrix!$C$5:$EV$304,0,$B83)&gt;0),--(INDEX(Matrix!$C$5:$EV$304,0,DR$3)&gt;0)))</f>
        <v/>
      </c>
      <c r="DS83" s="12" t="str">
        <f aca="false">IF(OR($A83="",DS$4=""),"",SUMPRODUCT(--(INDEX(Matrix!$C$5:$EV$304,0,$B83)&gt;0),--(INDEX(Matrix!$C$5:$EV$304,0,DS$3)&gt;0)))</f>
        <v/>
      </c>
      <c r="DT83" s="12" t="str">
        <f aca="false">IF(OR($A83="",DT$4=""),"",SUMPRODUCT(--(INDEX(Matrix!$C$5:$EV$304,0,$B83)&gt;0),--(INDEX(Matrix!$C$5:$EV$304,0,DT$3)&gt;0)))</f>
        <v/>
      </c>
      <c r="DU83" s="12" t="str">
        <f aca="false">IF(OR($A83="",DU$4=""),"",SUMPRODUCT(--(INDEX(Matrix!$C$5:$EV$304,0,$B83)&gt;0),--(INDEX(Matrix!$C$5:$EV$304,0,DU$3)&gt;0)))</f>
        <v/>
      </c>
      <c r="DV83" s="12" t="str">
        <f aca="false">IF(OR($A83="",DV$4=""),"",SUMPRODUCT(--(INDEX(Matrix!$C$5:$EV$304,0,$B83)&gt;0),--(INDEX(Matrix!$C$5:$EV$304,0,DV$3)&gt;0)))</f>
        <v/>
      </c>
      <c r="DW83" s="12" t="str">
        <f aca="false">IF(OR($A83="",DW$4=""),"",SUMPRODUCT(--(INDEX(Matrix!$C$5:$EV$304,0,$B83)&gt;0),--(INDEX(Matrix!$C$5:$EV$304,0,DW$3)&gt;0)))</f>
        <v/>
      </c>
      <c r="DX83" s="12" t="str">
        <f aca="false">IF(OR($A83="",DX$4=""),"",SUMPRODUCT(--(INDEX(Matrix!$C$5:$EV$304,0,$B83)&gt;0),--(INDEX(Matrix!$C$5:$EV$304,0,DX$3)&gt;0)))</f>
        <v/>
      </c>
      <c r="DY83" s="12" t="str">
        <f aca="false">IF(OR($A83="",DY$4=""),"",SUMPRODUCT(--(INDEX(Matrix!$C$5:$EV$304,0,$B83)&gt;0),--(INDEX(Matrix!$C$5:$EV$304,0,DY$3)&gt;0)))</f>
        <v/>
      </c>
      <c r="DZ83" s="12" t="str">
        <f aca="false">IF(OR($A83="",DZ$4=""),"",SUMPRODUCT(--(INDEX(Matrix!$C$5:$EV$304,0,$B83)&gt;0),--(INDEX(Matrix!$C$5:$EV$304,0,DZ$3)&gt;0)))</f>
        <v/>
      </c>
      <c r="EA83" s="12" t="str">
        <f aca="false">IF(OR($A83="",EA$4=""),"",SUMPRODUCT(--(INDEX(Matrix!$C$5:$EV$304,0,$B83)&gt;0),--(INDEX(Matrix!$C$5:$EV$304,0,EA$3)&gt;0)))</f>
        <v/>
      </c>
      <c r="EB83" s="12" t="str">
        <f aca="false">IF(OR($A83="",EB$4=""),"",SUMPRODUCT(--(INDEX(Matrix!$C$5:$EV$304,0,$B83)&gt;0),--(INDEX(Matrix!$C$5:$EV$304,0,EB$3)&gt;0)))</f>
        <v/>
      </c>
      <c r="EC83" s="12" t="str">
        <f aca="false">IF(OR($A83="",EC$4=""),"",SUMPRODUCT(--(INDEX(Matrix!$C$5:$EV$304,0,$B83)&gt;0),--(INDEX(Matrix!$C$5:$EV$304,0,EC$3)&gt;0)))</f>
        <v/>
      </c>
      <c r="ED83" s="12" t="str">
        <f aca="false">IF(OR($A83="",ED$4=""),"",SUMPRODUCT(--(INDEX(Matrix!$C$5:$EV$304,0,$B83)&gt;0),--(INDEX(Matrix!$C$5:$EV$304,0,ED$3)&gt;0)))</f>
        <v/>
      </c>
      <c r="EE83" s="12" t="str">
        <f aca="false">IF(OR($A83="",EE$4=""),"",SUMPRODUCT(--(INDEX(Matrix!$C$5:$EV$304,0,$B83)&gt;0),--(INDEX(Matrix!$C$5:$EV$304,0,EE$3)&gt;0)))</f>
        <v/>
      </c>
      <c r="EF83" s="12" t="str">
        <f aca="false">IF(OR($A83="",EF$4=""),"",SUMPRODUCT(--(INDEX(Matrix!$C$5:$EV$304,0,$B83)&gt;0),--(INDEX(Matrix!$C$5:$EV$304,0,EF$3)&gt;0)))</f>
        <v/>
      </c>
      <c r="EG83" s="12" t="str">
        <f aca="false">IF(OR($A83="",EG$4=""),"",SUMPRODUCT(--(INDEX(Matrix!$C$5:$EV$304,0,$B83)&gt;0),--(INDEX(Matrix!$C$5:$EV$304,0,EG$3)&gt;0)))</f>
        <v/>
      </c>
      <c r="EH83" s="12" t="str">
        <f aca="false">IF(OR($A83="",EH$4=""),"",SUMPRODUCT(--(INDEX(Matrix!$C$5:$EV$304,0,$B83)&gt;0),--(INDEX(Matrix!$C$5:$EV$304,0,EH$3)&gt;0)))</f>
        <v/>
      </c>
      <c r="EI83" s="12" t="str">
        <f aca="false">IF(OR($A83="",EI$4=""),"",SUMPRODUCT(--(INDEX(Matrix!$C$5:$EV$304,0,$B83)&gt;0),--(INDEX(Matrix!$C$5:$EV$304,0,EI$3)&gt;0)))</f>
        <v/>
      </c>
      <c r="EJ83" s="12" t="str">
        <f aca="false">IF(OR($A83="",EJ$4=""),"",SUMPRODUCT(--(INDEX(Matrix!$C$5:$EV$304,0,$B83)&gt;0),--(INDEX(Matrix!$C$5:$EV$304,0,EJ$3)&gt;0)))</f>
        <v/>
      </c>
      <c r="EK83" s="12" t="str">
        <f aca="false">IF(OR($A83="",EK$4=""),"",SUMPRODUCT(--(INDEX(Matrix!$C$5:$EV$304,0,$B83)&gt;0),--(INDEX(Matrix!$C$5:$EV$304,0,EK$3)&gt;0)))</f>
        <v/>
      </c>
      <c r="EL83" s="12" t="str">
        <f aca="false">IF(OR($A83="",EL$4=""),"",SUMPRODUCT(--(INDEX(Matrix!$C$5:$EV$304,0,$B83)&gt;0),--(INDEX(Matrix!$C$5:$EV$304,0,EL$3)&gt;0)))</f>
        <v/>
      </c>
      <c r="EM83" s="12" t="str">
        <f aca="false">IF(OR($A83="",EM$4=""),"",SUMPRODUCT(--(INDEX(Matrix!$C$5:$EV$304,0,$B83)&gt;0),--(INDEX(Matrix!$C$5:$EV$304,0,EM$3)&gt;0)))</f>
        <v/>
      </c>
      <c r="EN83" s="12" t="str">
        <f aca="false">IF(OR($A83="",EN$4=""),"",SUMPRODUCT(--(INDEX(Matrix!$C$5:$EV$304,0,$B83)&gt;0),--(INDEX(Matrix!$C$5:$EV$304,0,EN$3)&gt;0)))</f>
        <v/>
      </c>
      <c r="EO83" s="12" t="str">
        <f aca="false">IF(OR($A83="",EO$4=""),"",SUMPRODUCT(--(INDEX(Matrix!$C$5:$EV$304,0,$B83)&gt;0),--(INDEX(Matrix!$C$5:$EV$304,0,EO$3)&gt;0)))</f>
        <v/>
      </c>
      <c r="EP83" s="12" t="str">
        <f aca="false">IF(OR($A83="",EP$4=""),"",SUMPRODUCT(--(INDEX(Matrix!$C$5:$EV$304,0,$B83)&gt;0),--(INDEX(Matrix!$C$5:$EV$304,0,EP$3)&gt;0)))</f>
        <v/>
      </c>
      <c r="EQ83" s="12" t="str">
        <f aca="false">IF(OR($A83="",EQ$4=""),"",SUMPRODUCT(--(INDEX(Matrix!$C$5:$EV$304,0,$B83)&gt;0),--(INDEX(Matrix!$C$5:$EV$304,0,EQ$3)&gt;0)))</f>
        <v/>
      </c>
      <c r="ER83" s="12" t="str">
        <f aca="false">IF(OR($A83="",ER$4=""),"",SUMPRODUCT(--(INDEX(Matrix!$C$5:$EV$304,0,$B83)&gt;0),--(INDEX(Matrix!$C$5:$EV$304,0,ER$3)&gt;0)))</f>
        <v/>
      </c>
      <c r="ES83" s="12" t="str">
        <f aca="false">IF(OR($A83="",ES$4=""),"",SUMPRODUCT(--(INDEX(Matrix!$C$5:$EV$304,0,$B83)&gt;0),--(INDEX(Matrix!$C$5:$EV$304,0,ES$3)&gt;0)))</f>
        <v/>
      </c>
      <c r="ET83" s="12" t="str">
        <f aca="false">IF(OR($A83="",ET$4=""),"",SUMPRODUCT(--(INDEX(Matrix!$C$5:$EV$304,0,$B83)&gt;0),--(INDEX(Matrix!$C$5:$EV$304,0,ET$3)&gt;0)))</f>
        <v/>
      </c>
      <c r="EU83" s="12" t="str">
        <f aca="false">IF(OR($A83="",EU$4=""),"",SUMPRODUCT(--(INDEX(Matrix!$C$5:$EV$304,0,$B83)&gt;0),--(INDEX(Matrix!$C$5:$EV$304,0,EU$3)&gt;0)))</f>
        <v/>
      </c>
      <c r="EV83" s="12" t="str">
        <f aca="false">IF(OR($A83="",EV$4=""),"",SUMPRODUCT(--(INDEX(Matrix!$C$5:$EV$304,0,$B83)&gt;0),--(INDEX(Matrix!$C$5:$EV$304,0,EV$3)&gt;0)))</f>
        <v/>
      </c>
    </row>
    <row r="84" customFormat="false" ht="15" hidden="false" customHeight="false" outlineLevel="0" collapsed="false">
      <c r="A84" s="6" t="str">
        <f aca="false">IF(INDEX(Products!$A$2:$A$151,$B84)="","",INDEX(Products!$A$2:$A$151,$B84))</f>
        <v>Painlys</v>
      </c>
      <c r="B84" s="23" t="n">
        <v>80</v>
      </c>
      <c r="C84" s="12" t="n">
        <f aca="false">IF(OR($A84="",C$4=""),"",SUMPRODUCT(--(INDEX(Matrix!$C$5:$EV$304,0,$B84)&gt;0),--(INDEX(Matrix!$C$5:$EV$304,0,C$3)&gt;0)))</f>
        <v>9</v>
      </c>
      <c r="D84" s="12" t="n">
        <f aca="false">IF(OR($A84="",D$4=""),"",SUMPRODUCT(--(INDEX(Matrix!$C$5:$EV$304,0,$B84)&gt;0),--(INDEX(Matrix!$C$5:$EV$304,0,D$3)&gt;0)))</f>
        <v>9</v>
      </c>
      <c r="E84" s="12" t="n">
        <f aca="false">IF(OR($A84="",E$4=""),"",SUMPRODUCT(--(INDEX(Matrix!$C$5:$EV$304,0,$B84)&gt;0),--(INDEX(Matrix!$C$5:$EV$304,0,E$3)&gt;0)))</f>
        <v>9</v>
      </c>
      <c r="F84" s="12" t="n">
        <f aca="false">IF(OR($A84="",F$4=""),"",SUMPRODUCT(--(INDEX(Matrix!$C$5:$EV$304,0,$B84)&gt;0),--(INDEX(Matrix!$C$5:$EV$304,0,F$3)&gt;0)))</f>
        <v>10</v>
      </c>
      <c r="G84" s="12" t="n">
        <f aca="false">IF(OR($A84="",G$4=""),"",SUMPRODUCT(--(INDEX(Matrix!$C$5:$EV$304,0,$B84)&gt;0),--(INDEX(Matrix!$C$5:$EV$304,0,G$3)&gt;0)))</f>
        <v>10</v>
      </c>
      <c r="H84" s="12" t="n">
        <f aca="false">IF(OR($A84="",H$4=""),"",SUMPRODUCT(--(INDEX(Matrix!$C$5:$EV$304,0,$B84)&gt;0),--(INDEX(Matrix!$C$5:$EV$304,0,H$3)&gt;0)))</f>
        <v>10</v>
      </c>
      <c r="I84" s="12" t="n">
        <f aca="false">IF(OR($A84="",I$4=""),"",SUMPRODUCT(--(INDEX(Matrix!$C$5:$EV$304,0,$B84)&gt;0),--(INDEX(Matrix!$C$5:$EV$304,0,I$3)&gt;0)))</f>
        <v>7</v>
      </c>
      <c r="J84" s="12" t="n">
        <f aca="false">IF(OR($A84="",J$4=""),"",SUMPRODUCT(--(INDEX(Matrix!$C$5:$EV$304,0,$B84)&gt;0),--(INDEX(Matrix!$C$5:$EV$304,0,J$3)&gt;0)))</f>
        <v>7</v>
      </c>
      <c r="K84" s="12" t="n">
        <f aca="false">IF(OR($A84="",K$4=""),"",SUMPRODUCT(--(INDEX(Matrix!$C$5:$EV$304,0,$B84)&gt;0),--(INDEX(Matrix!$C$5:$EV$304,0,K$3)&gt;0)))</f>
        <v>4</v>
      </c>
      <c r="L84" s="12" t="n">
        <f aca="false">IF(OR($A84="",L$4=""),"",SUMPRODUCT(--(INDEX(Matrix!$C$5:$EV$304,0,$B84)&gt;0),--(INDEX(Matrix!$C$5:$EV$304,0,L$3)&gt;0)))</f>
        <v>4</v>
      </c>
      <c r="M84" s="12" t="n">
        <f aca="false">IF(OR($A84="",M$4=""),"",SUMPRODUCT(--(INDEX(Matrix!$C$5:$EV$304,0,$B84)&gt;0),--(INDEX(Matrix!$C$5:$EV$304,0,M$3)&gt;0)))</f>
        <v>4</v>
      </c>
      <c r="N84" s="12" t="n">
        <f aca="false">IF(OR($A84="",N$4=""),"",SUMPRODUCT(--(INDEX(Matrix!$C$5:$EV$304,0,$B84)&gt;0),--(INDEX(Matrix!$C$5:$EV$304,0,N$3)&gt;0)))</f>
        <v>5</v>
      </c>
      <c r="O84" s="12" t="n">
        <f aca="false">IF(OR($A84="",O$4=""),"",SUMPRODUCT(--(INDEX(Matrix!$C$5:$EV$304,0,$B84)&gt;0),--(INDEX(Matrix!$C$5:$EV$304,0,O$3)&gt;0)))</f>
        <v>5</v>
      </c>
      <c r="P84" s="12" t="n">
        <f aca="false">IF(OR($A84="",P$4=""),"",SUMPRODUCT(--(INDEX(Matrix!$C$5:$EV$304,0,$B84)&gt;0),--(INDEX(Matrix!$C$5:$EV$304,0,P$3)&gt;0)))</f>
        <v>5</v>
      </c>
      <c r="Q84" s="12" t="n">
        <f aca="false">IF(OR($A84="",Q$4=""),"",SUMPRODUCT(--(INDEX(Matrix!$C$5:$EV$304,0,$B84)&gt;0),--(INDEX(Matrix!$C$5:$EV$304,0,Q$3)&gt;0)))</f>
        <v>5</v>
      </c>
      <c r="R84" s="12" t="n">
        <f aca="false">IF(OR($A84="",R$4=""),"",SUMPRODUCT(--(INDEX(Matrix!$C$5:$EV$304,0,$B84)&gt;0),--(INDEX(Matrix!$C$5:$EV$304,0,R$3)&gt;0)))</f>
        <v>5</v>
      </c>
      <c r="S84" s="12" t="n">
        <f aca="false">IF(OR($A84="",S$4=""),"",SUMPRODUCT(--(INDEX(Matrix!$C$5:$EV$304,0,$B84)&gt;0),--(INDEX(Matrix!$C$5:$EV$304,0,S$3)&gt;0)))</f>
        <v>5</v>
      </c>
      <c r="T84" s="12" t="n">
        <f aca="false">IF(OR($A84="",T$4=""),"",SUMPRODUCT(--(INDEX(Matrix!$C$5:$EV$304,0,$B84)&gt;0),--(INDEX(Matrix!$C$5:$EV$304,0,T$3)&gt;0)))</f>
        <v>5</v>
      </c>
      <c r="U84" s="12" t="n">
        <f aca="false">IF(OR($A84="",U$4=""),"",SUMPRODUCT(--(INDEX(Matrix!$C$5:$EV$304,0,$B84)&gt;0),--(INDEX(Matrix!$C$5:$EV$304,0,U$3)&gt;0)))</f>
        <v>0</v>
      </c>
      <c r="V84" s="12" t="n">
        <f aca="false">IF(OR($A84="",V$4=""),"",SUMPRODUCT(--(INDEX(Matrix!$C$5:$EV$304,0,$B84)&gt;0),--(INDEX(Matrix!$C$5:$EV$304,0,V$3)&gt;0)))</f>
        <v>0</v>
      </c>
      <c r="W84" s="12" t="n">
        <f aca="false">IF(OR($A84="",W$4=""),"",SUMPRODUCT(--(INDEX(Matrix!$C$5:$EV$304,0,$B84)&gt;0),--(INDEX(Matrix!$C$5:$EV$304,0,W$3)&gt;0)))</f>
        <v>7</v>
      </c>
      <c r="X84" s="12" t="n">
        <f aca="false">IF(OR($A84="",X$4=""),"",SUMPRODUCT(--(INDEX(Matrix!$C$5:$EV$304,0,$B84)&gt;0),--(INDEX(Matrix!$C$5:$EV$304,0,X$3)&gt;0)))</f>
        <v>7</v>
      </c>
      <c r="Y84" s="12" t="n">
        <f aca="false">IF(OR($A84="",Y$4=""),"",SUMPRODUCT(--(INDEX(Matrix!$C$5:$EV$304,0,$B84)&gt;0),--(INDEX(Matrix!$C$5:$EV$304,0,Y$3)&gt;0)))</f>
        <v>6</v>
      </c>
      <c r="Z84" s="12" t="n">
        <f aca="false">IF(OR($A84="",Z$4=""),"",SUMPRODUCT(--(INDEX(Matrix!$C$5:$EV$304,0,$B84)&gt;0),--(INDEX(Matrix!$C$5:$EV$304,0,Z$3)&gt;0)))</f>
        <v>6</v>
      </c>
      <c r="AA84" s="12" t="n">
        <f aca="false">IF(OR($A84="",AA$4=""),"",SUMPRODUCT(--(INDEX(Matrix!$C$5:$EV$304,0,$B84)&gt;0),--(INDEX(Matrix!$C$5:$EV$304,0,AA$3)&gt;0)))</f>
        <v>10</v>
      </c>
      <c r="AB84" s="12" t="n">
        <f aca="false">IF(OR($A84="",AB$4=""),"",SUMPRODUCT(--(INDEX(Matrix!$C$5:$EV$304,0,$B84)&gt;0),--(INDEX(Matrix!$C$5:$EV$304,0,AB$3)&gt;0)))</f>
        <v>2</v>
      </c>
      <c r="AC84" s="12" t="n">
        <f aca="false">IF(OR($A84="",AC$4=""),"",SUMPRODUCT(--(INDEX(Matrix!$C$5:$EV$304,0,$B84)&gt;0),--(INDEX(Matrix!$C$5:$EV$304,0,AC$3)&gt;0)))</f>
        <v>1</v>
      </c>
      <c r="AD84" s="12" t="n">
        <f aca="false">IF(OR($A84="",AD$4=""),"",SUMPRODUCT(--(INDEX(Matrix!$C$5:$EV$304,0,$B84)&gt;0),--(INDEX(Matrix!$C$5:$EV$304,0,AD$3)&gt;0)))</f>
        <v>0</v>
      </c>
      <c r="AE84" s="12" t="n">
        <f aca="false">IF(OR($A84="",AE$4=""),"",SUMPRODUCT(--(INDEX(Matrix!$C$5:$EV$304,0,$B84)&gt;0),--(INDEX(Matrix!$C$5:$EV$304,0,AE$3)&gt;0)))</f>
        <v>6</v>
      </c>
      <c r="AF84" s="12" t="n">
        <f aca="false">IF(OR($A84="",AF$4=""),"",SUMPRODUCT(--(INDEX(Matrix!$C$5:$EV$304,0,$B84)&gt;0),--(INDEX(Matrix!$C$5:$EV$304,0,AF$3)&gt;0)))</f>
        <v>6</v>
      </c>
      <c r="AG84" s="12" t="n">
        <f aca="false">IF(OR($A84="",AG$4=""),"",SUMPRODUCT(--(INDEX(Matrix!$C$5:$EV$304,0,$B84)&gt;0),--(INDEX(Matrix!$C$5:$EV$304,0,AG$3)&gt;0)))</f>
        <v>6</v>
      </c>
      <c r="AH84" s="12" t="n">
        <f aca="false">IF(OR($A84="",AH$4=""),"",SUMPRODUCT(--(INDEX(Matrix!$C$5:$EV$304,0,$B84)&gt;0),--(INDEX(Matrix!$C$5:$EV$304,0,AH$3)&gt;0)))</f>
        <v>8</v>
      </c>
      <c r="AI84" s="12" t="n">
        <f aca="false">IF(OR($A84="",AI$4=""),"",SUMPRODUCT(--(INDEX(Matrix!$C$5:$EV$304,0,$B84)&gt;0),--(INDEX(Matrix!$C$5:$EV$304,0,AI$3)&gt;0)))</f>
        <v>7</v>
      </c>
      <c r="AJ84" s="12" t="n">
        <f aca="false">IF(OR($A84="",AJ$4=""),"",SUMPRODUCT(--(INDEX(Matrix!$C$5:$EV$304,0,$B84)&gt;0),--(INDEX(Matrix!$C$5:$EV$304,0,AJ$3)&gt;0)))</f>
        <v>7</v>
      </c>
      <c r="AK84" s="12" t="n">
        <f aca="false">IF(OR($A84="",AK$4=""),"",SUMPRODUCT(--(INDEX(Matrix!$C$5:$EV$304,0,$B84)&gt;0),--(INDEX(Matrix!$C$5:$EV$304,0,AK$3)&gt;0)))</f>
        <v>7</v>
      </c>
      <c r="AL84" s="12" t="n">
        <f aca="false">IF(OR($A84="",AL$4=""),"",SUMPRODUCT(--(INDEX(Matrix!$C$5:$EV$304,0,$B84)&gt;0),--(INDEX(Matrix!$C$5:$EV$304,0,AL$3)&gt;0)))</f>
        <v>7</v>
      </c>
      <c r="AM84" s="12" t="n">
        <f aca="false">IF(OR($A84="",AM$4=""),"",SUMPRODUCT(--(INDEX(Matrix!$C$5:$EV$304,0,$B84)&gt;0),--(INDEX(Matrix!$C$5:$EV$304,0,AM$3)&gt;0)))</f>
        <v>4</v>
      </c>
      <c r="AN84" s="12" t="n">
        <f aca="false">IF(OR($A84="",AN$4=""),"",SUMPRODUCT(--(INDEX(Matrix!$C$5:$EV$304,0,$B84)&gt;0),--(INDEX(Matrix!$C$5:$EV$304,0,AN$3)&gt;0)))</f>
        <v>4</v>
      </c>
      <c r="AO84" s="12" t="n">
        <f aca="false">IF(OR($A84="",AO$4=""),"",SUMPRODUCT(--(INDEX(Matrix!$C$5:$EV$304,0,$B84)&gt;0),--(INDEX(Matrix!$C$5:$EV$304,0,AO$3)&gt;0)))</f>
        <v>1</v>
      </c>
      <c r="AP84" s="12" t="n">
        <f aca="false">IF(OR($A84="",AP$4=""),"",SUMPRODUCT(--(INDEX(Matrix!$C$5:$EV$304,0,$B84)&gt;0),--(INDEX(Matrix!$C$5:$EV$304,0,AP$3)&gt;0)))</f>
        <v>1</v>
      </c>
      <c r="AQ84" s="12" t="n">
        <f aca="false">IF(OR($A84="",AQ$4=""),"",SUMPRODUCT(--(INDEX(Matrix!$C$5:$EV$304,0,$B84)&gt;0),--(INDEX(Matrix!$C$5:$EV$304,0,AQ$3)&gt;0)))</f>
        <v>1</v>
      </c>
      <c r="AR84" s="12" t="n">
        <f aca="false">IF(OR($A84="",AR$4=""),"",SUMPRODUCT(--(INDEX(Matrix!$C$5:$EV$304,0,$B84)&gt;0),--(INDEX(Matrix!$C$5:$EV$304,0,AR$3)&gt;0)))</f>
        <v>1</v>
      </c>
      <c r="AS84" s="12" t="n">
        <f aca="false">IF(OR($A84="",AS$4=""),"",SUMPRODUCT(--(INDEX(Matrix!$C$5:$EV$304,0,$B84)&gt;0),--(INDEX(Matrix!$C$5:$EV$304,0,AS$3)&gt;0)))</f>
        <v>1</v>
      </c>
      <c r="AT84" s="12" t="n">
        <f aca="false">IF(OR($A84="",AT$4=""),"",SUMPRODUCT(--(INDEX(Matrix!$C$5:$EV$304,0,$B84)&gt;0),--(INDEX(Matrix!$C$5:$EV$304,0,AT$3)&gt;0)))</f>
        <v>1</v>
      </c>
      <c r="AU84" s="12" t="n">
        <f aca="false">IF(OR($A84="",AU$4=""),"",SUMPRODUCT(--(INDEX(Matrix!$C$5:$EV$304,0,$B84)&gt;0),--(INDEX(Matrix!$C$5:$EV$304,0,AU$3)&gt;0)))</f>
        <v>0</v>
      </c>
      <c r="AV84" s="12" t="n">
        <f aca="false">IF(OR($A84="",AV$4=""),"",SUMPRODUCT(--(INDEX(Matrix!$C$5:$EV$304,0,$B84)&gt;0),--(INDEX(Matrix!$C$5:$EV$304,0,AV$3)&gt;0)))</f>
        <v>7</v>
      </c>
      <c r="AW84" s="12" t="n">
        <f aca="false">IF(OR($A84="",AW$4=""),"",SUMPRODUCT(--(INDEX(Matrix!$C$5:$EV$304,0,$B84)&gt;0),--(INDEX(Matrix!$C$5:$EV$304,0,AW$3)&gt;0)))</f>
        <v>8</v>
      </c>
      <c r="AX84" s="12" t="n">
        <f aca="false">IF(OR($A84="",AX$4=""),"",SUMPRODUCT(--(INDEX(Matrix!$C$5:$EV$304,0,$B84)&gt;0),--(INDEX(Matrix!$C$5:$EV$304,0,AX$3)&gt;0)))</f>
        <v>10</v>
      </c>
      <c r="AY84" s="12" t="n">
        <f aca="false">IF(OR($A84="",AY$4=""),"",SUMPRODUCT(--(INDEX(Matrix!$C$5:$EV$304,0,$B84)&gt;0),--(INDEX(Matrix!$C$5:$EV$304,0,AY$3)&gt;0)))</f>
        <v>10</v>
      </c>
      <c r="AZ84" s="12" t="n">
        <f aca="false">IF(OR($A84="",AZ$4=""),"",SUMPRODUCT(--(INDEX(Matrix!$C$5:$EV$304,0,$B84)&gt;0),--(INDEX(Matrix!$C$5:$EV$304,0,AZ$3)&gt;0)))</f>
        <v>6</v>
      </c>
      <c r="BA84" s="12" t="n">
        <f aca="false">IF(OR($A84="",BA$4=""),"",SUMPRODUCT(--(INDEX(Matrix!$C$5:$EV$304,0,$B84)&gt;0),--(INDEX(Matrix!$C$5:$EV$304,0,BA$3)&gt;0)))</f>
        <v>6</v>
      </c>
      <c r="BB84" s="12" t="n">
        <f aca="false">IF(OR($A84="",BB$4=""),"",SUMPRODUCT(--(INDEX(Matrix!$C$5:$EV$304,0,$B84)&gt;0),--(INDEX(Matrix!$C$5:$EV$304,0,BB$3)&gt;0)))</f>
        <v>8</v>
      </c>
      <c r="BC84" s="12" t="n">
        <f aca="false">IF(OR($A84="",BC$4=""),"",SUMPRODUCT(--(INDEX(Matrix!$C$5:$EV$304,0,$B84)&gt;0),--(INDEX(Matrix!$C$5:$EV$304,0,BC$3)&gt;0)))</f>
        <v>8</v>
      </c>
      <c r="BD84" s="12" t="n">
        <f aca="false">IF(OR($A84="",BD$4=""),"",SUMPRODUCT(--(INDEX(Matrix!$C$5:$EV$304,0,$B84)&gt;0),--(INDEX(Matrix!$C$5:$EV$304,0,BD$3)&gt;0)))</f>
        <v>8</v>
      </c>
      <c r="BE84" s="12" t="n">
        <f aca="false">IF(OR($A84="",BE$4=""),"",SUMPRODUCT(--(INDEX(Matrix!$C$5:$EV$304,0,$B84)&gt;0),--(INDEX(Matrix!$C$5:$EV$304,0,BE$3)&gt;0)))</f>
        <v>8</v>
      </c>
      <c r="BF84" s="12" t="n">
        <f aca="false">IF(OR($A84="",BF$4=""),"",SUMPRODUCT(--(INDEX(Matrix!$C$5:$EV$304,0,$B84)&gt;0),--(INDEX(Matrix!$C$5:$EV$304,0,BF$3)&gt;0)))</f>
        <v>8</v>
      </c>
      <c r="BG84" s="12" t="n">
        <f aca="false">IF(OR($A84="",BG$4=""),"",SUMPRODUCT(--(INDEX(Matrix!$C$5:$EV$304,0,$B84)&gt;0),--(INDEX(Matrix!$C$5:$EV$304,0,BG$3)&gt;0)))</f>
        <v>8</v>
      </c>
      <c r="BH84" s="12" t="n">
        <f aca="false">IF(OR($A84="",BH$4=""),"",SUMPRODUCT(--(INDEX(Matrix!$C$5:$EV$304,0,$B84)&gt;0),--(INDEX(Matrix!$C$5:$EV$304,0,BH$3)&gt;0)))</f>
        <v>8</v>
      </c>
      <c r="BI84" s="12" t="n">
        <f aca="false">IF(OR($A84="",BI$4=""),"",SUMPRODUCT(--(INDEX(Matrix!$C$5:$EV$304,0,$B84)&gt;0),--(INDEX(Matrix!$C$5:$EV$304,0,BI$3)&gt;0)))</f>
        <v>8</v>
      </c>
      <c r="BJ84" s="12" t="n">
        <f aca="false">IF(OR($A84="",BJ$4=""),"",SUMPRODUCT(--(INDEX(Matrix!$C$5:$EV$304,0,$B84)&gt;0),--(INDEX(Matrix!$C$5:$EV$304,0,BJ$3)&gt;0)))</f>
        <v>0</v>
      </c>
      <c r="BK84" s="12" t="n">
        <f aca="false">IF(OR($A84="",BK$4=""),"",SUMPRODUCT(--(INDEX(Matrix!$C$5:$EV$304,0,$B84)&gt;0),--(INDEX(Matrix!$C$5:$EV$304,0,BK$3)&gt;0)))</f>
        <v>8</v>
      </c>
      <c r="BL84" s="12" t="n">
        <f aca="false">IF(OR($A84="",BL$4=""),"",SUMPRODUCT(--(INDEX(Matrix!$C$5:$EV$304,0,$B84)&gt;0),--(INDEX(Matrix!$C$5:$EV$304,0,BL$3)&gt;0)))</f>
        <v>8</v>
      </c>
      <c r="BM84" s="12" t="n">
        <f aca="false">IF(OR($A84="",BM$4=""),"",SUMPRODUCT(--(INDEX(Matrix!$C$5:$EV$304,0,$B84)&gt;0),--(INDEX(Matrix!$C$5:$EV$304,0,BM$3)&gt;0)))</f>
        <v>8</v>
      </c>
      <c r="BN84" s="12" t="n">
        <f aca="false">IF(OR($A84="",BN$4=""),"",SUMPRODUCT(--(INDEX(Matrix!$C$5:$EV$304,0,$B84)&gt;0),--(INDEX(Matrix!$C$5:$EV$304,0,BN$3)&gt;0)))</f>
        <v>8</v>
      </c>
      <c r="BO84" s="12" t="n">
        <f aca="false">IF(OR($A84="",BO$4=""),"",SUMPRODUCT(--(INDEX(Matrix!$C$5:$EV$304,0,$B84)&gt;0),--(INDEX(Matrix!$C$5:$EV$304,0,BO$3)&gt;0)))</f>
        <v>3</v>
      </c>
      <c r="BP84" s="12" t="n">
        <f aca="false">IF(OR($A84="",BP$4=""),"",SUMPRODUCT(--(INDEX(Matrix!$C$5:$EV$304,0,$B84)&gt;0),--(INDEX(Matrix!$C$5:$EV$304,0,BP$3)&gt;0)))</f>
        <v>0</v>
      </c>
      <c r="BQ84" s="12" t="n">
        <f aca="false">IF(OR($A84="",BQ$4=""),"",SUMPRODUCT(--(INDEX(Matrix!$C$5:$EV$304,0,$B84)&gt;0),--(INDEX(Matrix!$C$5:$EV$304,0,BQ$3)&gt;0)))</f>
        <v>0</v>
      </c>
      <c r="BR84" s="12" t="n">
        <f aca="false">IF(OR($A84="",BR$4=""),"",SUMPRODUCT(--(INDEX(Matrix!$C$5:$EV$304,0,$B84)&gt;0),--(INDEX(Matrix!$C$5:$EV$304,0,BR$3)&gt;0)))</f>
        <v>0</v>
      </c>
      <c r="BS84" s="12" t="n">
        <f aca="false">IF(OR($A84="",BS$4=""),"",SUMPRODUCT(--(INDEX(Matrix!$C$5:$EV$304,0,$B84)&gt;0),--(INDEX(Matrix!$C$5:$EV$304,0,BS$3)&gt;0)))</f>
        <v>0</v>
      </c>
      <c r="BT84" s="12" t="n">
        <f aca="false">IF(OR($A84="",BT$4=""),"",SUMPRODUCT(--(INDEX(Matrix!$C$5:$EV$304,0,$B84)&gt;0),--(INDEX(Matrix!$C$5:$EV$304,0,BT$3)&gt;0)))</f>
        <v>0</v>
      </c>
      <c r="BU84" s="12" t="n">
        <f aca="false">IF(OR($A84="",BU$4=""),"",SUMPRODUCT(--(INDEX(Matrix!$C$5:$EV$304,0,$B84)&gt;0),--(INDEX(Matrix!$C$5:$EV$304,0,BU$3)&gt;0)))</f>
        <v>2</v>
      </c>
      <c r="BV84" s="12" t="n">
        <f aca="false">IF(OR($A84="",BV$4=""),"",SUMPRODUCT(--(INDEX(Matrix!$C$5:$EV$304,0,$B84)&gt;0),--(INDEX(Matrix!$C$5:$EV$304,0,BV$3)&gt;0)))</f>
        <v>1</v>
      </c>
      <c r="BW84" s="12" t="n">
        <f aca="false">IF(OR($A84="",BW$4=""),"",SUMPRODUCT(--(INDEX(Matrix!$C$5:$EV$304,0,$B84)&gt;0),--(INDEX(Matrix!$C$5:$EV$304,0,BW$3)&gt;0)))</f>
        <v>1</v>
      </c>
      <c r="BX84" s="12" t="n">
        <f aca="false">IF(OR($A84="",BX$4=""),"",SUMPRODUCT(--(INDEX(Matrix!$C$5:$EV$304,0,$B84)&gt;0),--(INDEX(Matrix!$C$5:$EV$304,0,BX$3)&gt;0)))</f>
        <v>0</v>
      </c>
      <c r="BY84" s="12" t="n">
        <f aca="false">IF(OR($A84="",BY$4=""),"",SUMPRODUCT(--(INDEX(Matrix!$C$5:$EV$304,0,$B84)&gt;0),--(INDEX(Matrix!$C$5:$EV$304,0,BY$3)&gt;0)))</f>
        <v>2</v>
      </c>
      <c r="BZ84" s="12" t="n">
        <f aca="false">IF(OR($A84="",BZ$4=""),"",SUMPRODUCT(--(INDEX(Matrix!$C$5:$EV$304,0,$B84)&gt;0),--(INDEX(Matrix!$C$5:$EV$304,0,BZ$3)&gt;0)))</f>
        <v>2</v>
      </c>
      <c r="CA84" s="12" t="n">
        <f aca="false">IF(OR($A84="",CA$4=""),"",SUMPRODUCT(--(INDEX(Matrix!$C$5:$EV$304,0,$B84)&gt;0),--(INDEX(Matrix!$C$5:$EV$304,0,CA$3)&gt;0)))</f>
        <v>2</v>
      </c>
      <c r="CB84" s="12" t="n">
        <f aca="false">IF(OR($A84="",CB$4=""),"",SUMPRODUCT(--(INDEX(Matrix!$C$5:$EV$304,0,$B84)&gt;0),--(INDEX(Matrix!$C$5:$EV$304,0,CB$3)&gt;0)))</f>
        <v>0</v>
      </c>
      <c r="CC84" s="12" t="n">
        <f aca="false">IF(OR($A84="",CC$4=""),"",SUMPRODUCT(--(INDEX(Matrix!$C$5:$EV$304,0,$B84)&gt;0),--(INDEX(Matrix!$C$5:$EV$304,0,CC$3)&gt;0)))</f>
        <v>0</v>
      </c>
      <c r="CD84" s="12" t="n">
        <f aca="false">IF(OR($A84="",CD$4=""),"",SUMPRODUCT(--(INDEX(Matrix!$C$5:$EV$304,0,$B84)&gt;0),--(INDEX(Matrix!$C$5:$EV$304,0,CD$3)&gt;0)))</f>
        <v>15</v>
      </c>
      <c r="CE84" s="12" t="n">
        <f aca="false">IF(OR($A84="",CE$4=""),"",SUMPRODUCT(--(INDEX(Matrix!$C$5:$EV$304,0,$B84)&gt;0),--(INDEX(Matrix!$C$5:$EV$304,0,CE$3)&gt;0)))</f>
        <v>6</v>
      </c>
      <c r="CF84" s="12" t="n">
        <f aca="false">IF(OR($A84="",CF$4=""),"",SUMPRODUCT(--(INDEX(Matrix!$C$5:$EV$304,0,$B84)&gt;0),--(INDEX(Matrix!$C$5:$EV$304,0,CF$3)&gt;0)))</f>
        <v>3</v>
      </c>
      <c r="CG84" s="12" t="n">
        <f aca="false">IF(OR($A84="",CG$4=""),"",SUMPRODUCT(--(INDEX(Matrix!$C$5:$EV$304,0,$B84)&gt;0),--(INDEX(Matrix!$C$5:$EV$304,0,CG$3)&gt;0)))</f>
        <v>7</v>
      </c>
      <c r="CH84" s="12" t="n">
        <f aca="false">IF(OR($A84="",CH$4=""),"",SUMPRODUCT(--(INDEX(Matrix!$C$5:$EV$304,0,$B84)&gt;0),--(INDEX(Matrix!$C$5:$EV$304,0,CH$3)&gt;0)))</f>
        <v>2</v>
      </c>
      <c r="CI84" s="12" t="n">
        <f aca="false">IF(OR($A84="",CI$4=""),"",SUMPRODUCT(--(INDEX(Matrix!$C$5:$EV$304,0,$B84)&gt;0),--(INDEX(Matrix!$C$5:$EV$304,0,CI$3)&gt;0)))</f>
        <v>8</v>
      </c>
      <c r="CJ84" s="12" t="n">
        <f aca="false">IF(OR($A84="",CJ$4=""),"",SUMPRODUCT(--(INDEX(Matrix!$C$5:$EV$304,0,$B84)&gt;0),--(INDEX(Matrix!$C$5:$EV$304,0,CJ$3)&gt;0)))</f>
        <v>3</v>
      </c>
      <c r="CK84" s="12" t="n">
        <f aca="false">IF(OR($A84="",CK$4=""),"",SUMPRODUCT(--(INDEX(Matrix!$C$5:$EV$304,0,$B84)&gt;0),--(INDEX(Matrix!$C$5:$EV$304,0,CK$3)&gt;0)))</f>
        <v>9</v>
      </c>
      <c r="CL84" s="12" t="n">
        <f aca="false">IF(OR($A84="",CL$4=""),"",SUMPRODUCT(--(INDEX(Matrix!$C$5:$EV$304,0,$B84)&gt;0),--(INDEX(Matrix!$C$5:$EV$304,0,CL$3)&gt;0)))</f>
        <v>4</v>
      </c>
      <c r="CM84" s="12" t="n">
        <f aca="false">IF(OR($A84="",CM$4=""),"",SUMPRODUCT(--(INDEX(Matrix!$C$5:$EV$304,0,$B84)&gt;0),--(INDEX(Matrix!$C$5:$EV$304,0,CM$3)&gt;0)))</f>
        <v>9</v>
      </c>
      <c r="CN84" s="12" t="n">
        <f aca="false">IF(OR($A84="",CN$4=""),"",SUMPRODUCT(--(INDEX(Matrix!$C$5:$EV$304,0,$B84)&gt;0),--(INDEX(Matrix!$C$5:$EV$304,0,CN$3)&gt;0)))</f>
        <v>7</v>
      </c>
      <c r="CO84" s="12" t="n">
        <f aca="false">IF(OR($A84="",CO$4=""),"",SUMPRODUCT(--(INDEX(Matrix!$C$5:$EV$304,0,$B84)&gt;0),--(INDEX(Matrix!$C$5:$EV$304,0,CO$3)&gt;0)))</f>
        <v>8</v>
      </c>
      <c r="CP84" s="12" t="n">
        <f aca="false">IF(OR($A84="",CP$4=""),"",SUMPRODUCT(--(INDEX(Matrix!$C$5:$EV$304,0,$B84)&gt;0),--(INDEX(Matrix!$C$5:$EV$304,0,CP$3)&gt;0)))</f>
        <v>8</v>
      </c>
      <c r="CQ84" s="12" t="n">
        <f aca="false">IF(OR($A84="",CQ$4=""),"",SUMPRODUCT(--(INDEX(Matrix!$C$5:$EV$304,0,$B84)&gt;0),--(INDEX(Matrix!$C$5:$EV$304,0,CQ$3)&gt;0)))</f>
        <v>8</v>
      </c>
      <c r="CR84" s="12" t="n">
        <f aca="false">IF(OR($A84="",CR$4=""),"",SUMPRODUCT(--(INDEX(Matrix!$C$5:$EV$304,0,$B84)&gt;0),--(INDEX(Matrix!$C$5:$EV$304,0,CR$3)&gt;0)))</f>
        <v>9</v>
      </c>
      <c r="CS84" s="12" t="n">
        <f aca="false">IF(OR($A84="",CS$4=""),"",SUMPRODUCT(--(INDEX(Matrix!$C$5:$EV$304,0,$B84)&gt;0),--(INDEX(Matrix!$C$5:$EV$304,0,CS$3)&gt;0)))</f>
        <v>7</v>
      </c>
      <c r="CT84" s="12" t="n">
        <f aca="false">IF(OR($A84="",CT$4=""),"",SUMPRODUCT(--(INDEX(Matrix!$C$5:$EV$304,0,$B84)&gt;0),--(INDEX(Matrix!$C$5:$EV$304,0,CT$3)&gt;0)))</f>
        <v>7</v>
      </c>
      <c r="CU84" s="12" t="n">
        <f aca="false">IF(OR($A84="",CU$4=""),"",SUMPRODUCT(--(INDEX(Matrix!$C$5:$EV$304,0,$B84)&gt;0),--(INDEX(Matrix!$C$5:$EV$304,0,CU$3)&gt;0)))</f>
        <v>7</v>
      </c>
      <c r="CV84" s="12" t="n">
        <f aca="false">IF(OR($A84="",CV$4=""),"",SUMPRODUCT(--(INDEX(Matrix!$C$5:$EV$304,0,$B84)&gt;0),--(INDEX(Matrix!$C$5:$EV$304,0,CV$3)&gt;0)))</f>
        <v>8</v>
      </c>
      <c r="CW84" s="12" t="n">
        <f aca="false">IF(OR($A84="",CW$4=""),"",SUMPRODUCT(--(INDEX(Matrix!$C$5:$EV$304,0,$B84)&gt;0),--(INDEX(Matrix!$C$5:$EV$304,0,CW$3)&gt;0)))</f>
        <v>6</v>
      </c>
      <c r="CX84" s="12" t="n">
        <f aca="false">IF(OR($A84="",CX$4=""),"",SUMPRODUCT(--(INDEX(Matrix!$C$5:$EV$304,0,$B84)&gt;0),--(INDEX(Matrix!$C$5:$EV$304,0,CX$3)&gt;0)))</f>
        <v>10</v>
      </c>
      <c r="CY84" s="12" t="n">
        <f aca="false">IF(OR($A84="",CY$4=""),"",SUMPRODUCT(--(INDEX(Matrix!$C$5:$EV$304,0,$B84)&gt;0),--(INDEX(Matrix!$C$5:$EV$304,0,CY$3)&gt;0)))</f>
        <v>10</v>
      </c>
      <c r="CZ84" s="12" t="n">
        <f aca="false">IF(OR($A84="",CZ$4=""),"",SUMPRODUCT(--(INDEX(Matrix!$C$5:$EV$304,0,$B84)&gt;0),--(INDEX(Matrix!$C$5:$EV$304,0,CZ$3)&gt;0)))</f>
        <v>0</v>
      </c>
      <c r="DA84" s="12" t="n">
        <f aca="false">IF(OR($A84="",DA$4=""),"",SUMPRODUCT(--(INDEX(Matrix!$C$5:$EV$304,0,$B84)&gt;0),--(INDEX(Matrix!$C$5:$EV$304,0,DA$3)&gt;0)))</f>
        <v>6</v>
      </c>
      <c r="DB84" s="12" t="n">
        <f aca="false">IF(OR($A84="",DB$4=""),"",SUMPRODUCT(--(INDEX(Matrix!$C$5:$EV$304,0,$B84)&gt;0),--(INDEX(Matrix!$C$5:$EV$304,0,DB$3)&gt;0)))</f>
        <v>0</v>
      </c>
      <c r="DC84" s="12" t="n">
        <f aca="false">IF(OR($A84="",DC$4=""),"",SUMPRODUCT(--(INDEX(Matrix!$C$5:$EV$304,0,$B84)&gt;0),--(INDEX(Matrix!$C$5:$EV$304,0,DC$3)&gt;0)))</f>
        <v>0</v>
      </c>
      <c r="DD84" s="12" t="n">
        <f aca="false">IF(OR($A84="",DD$4=""),"",SUMPRODUCT(--(INDEX(Matrix!$C$5:$EV$304,0,$B84)&gt;0),--(INDEX(Matrix!$C$5:$EV$304,0,DD$3)&gt;0)))</f>
        <v>5</v>
      </c>
      <c r="DE84" s="12" t="str">
        <f aca="false">IF(OR($A84="",DE$4=""),"",SUMPRODUCT(--(INDEX(Matrix!$C$5:$EV$304,0,$B84)&gt;0),--(INDEX(Matrix!$C$5:$EV$304,0,DE$3)&gt;0)))</f>
        <v/>
      </c>
      <c r="DF84" s="12" t="str">
        <f aca="false">IF(OR($A84="",DF$4=""),"",SUMPRODUCT(--(INDEX(Matrix!$C$5:$EV$304,0,$B84)&gt;0),--(INDEX(Matrix!$C$5:$EV$304,0,DF$3)&gt;0)))</f>
        <v/>
      </c>
      <c r="DG84" s="12" t="str">
        <f aca="false">IF(OR($A84="",DG$4=""),"",SUMPRODUCT(--(INDEX(Matrix!$C$5:$EV$304,0,$B84)&gt;0),--(INDEX(Matrix!$C$5:$EV$304,0,DG$3)&gt;0)))</f>
        <v/>
      </c>
      <c r="DH84" s="12" t="str">
        <f aca="false">IF(OR($A84="",DH$4=""),"",SUMPRODUCT(--(INDEX(Matrix!$C$5:$EV$304,0,$B84)&gt;0),--(INDEX(Matrix!$C$5:$EV$304,0,DH$3)&gt;0)))</f>
        <v/>
      </c>
      <c r="DI84" s="12" t="str">
        <f aca="false">IF(OR($A84="",DI$4=""),"",SUMPRODUCT(--(INDEX(Matrix!$C$5:$EV$304,0,$B84)&gt;0),--(INDEX(Matrix!$C$5:$EV$304,0,DI$3)&gt;0)))</f>
        <v/>
      </c>
      <c r="DJ84" s="12" t="str">
        <f aca="false">IF(OR($A84="",DJ$4=""),"",SUMPRODUCT(--(INDEX(Matrix!$C$5:$EV$304,0,$B84)&gt;0),--(INDEX(Matrix!$C$5:$EV$304,0,DJ$3)&gt;0)))</f>
        <v/>
      </c>
      <c r="DK84" s="12" t="str">
        <f aca="false">IF(OR($A84="",DK$4=""),"",SUMPRODUCT(--(INDEX(Matrix!$C$5:$EV$304,0,$B84)&gt;0),--(INDEX(Matrix!$C$5:$EV$304,0,DK$3)&gt;0)))</f>
        <v/>
      </c>
      <c r="DL84" s="12" t="str">
        <f aca="false">IF(OR($A84="",DL$4=""),"",SUMPRODUCT(--(INDEX(Matrix!$C$5:$EV$304,0,$B84)&gt;0),--(INDEX(Matrix!$C$5:$EV$304,0,DL$3)&gt;0)))</f>
        <v/>
      </c>
      <c r="DM84" s="12" t="str">
        <f aca="false">IF(OR($A84="",DM$4=""),"",SUMPRODUCT(--(INDEX(Matrix!$C$5:$EV$304,0,$B84)&gt;0),--(INDEX(Matrix!$C$5:$EV$304,0,DM$3)&gt;0)))</f>
        <v/>
      </c>
      <c r="DN84" s="12" t="str">
        <f aca="false">IF(OR($A84="",DN$4=""),"",SUMPRODUCT(--(INDEX(Matrix!$C$5:$EV$304,0,$B84)&gt;0),--(INDEX(Matrix!$C$5:$EV$304,0,DN$3)&gt;0)))</f>
        <v/>
      </c>
      <c r="DO84" s="12" t="str">
        <f aca="false">IF(OR($A84="",DO$4=""),"",SUMPRODUCT(--(INDEX(Matrix!$C$5:$EV$304,0,$B84)&gt;0),--(INDEX(Matrix!$C$5:$EV$304,0,DO$3)&gt;0)))</f>
        <v/>
      </c>
      <c r="DP84" s="12" t="str">
        <f aca="false">IF(OR($A84="",DP$4=""),"",SUMPRODUCT(--(INDEX(Matrix!$C$5:$EV$304,0,$B84)&gt;0),--(INDEX(Matrix!$C$5:$EV$304,0,DP$3)&gt;0)))</f>
        <v/>
      </c>
      <c r="DQ84" s="12" t="str">
        <f aca="false">IF(OR($A84="",DQ$4=""),"",SUMPRODUCT(--(INDEX(Matrix!$C$5:$EV$304,0,$B84)&gt;0),--(INDEX(Matrix!$C$5:$EV$304,0,DQ$3)&gt;0)))</f>
        <v/>
      </c>
      <c r="DR84" s="12" t="str">
        <f aca="false">IF(OR($A84="",DR$4=""),"",SUMPRODUCT(--(INDEX(Matrix!$C$5:$EV$304,0,$B84)&gt;0),--(INDEX(Matrix!$C$5:$EV$304,0,DR$3)&gt;0)))</f>
        <v/>
      </c>
      <c r="DS84" s="12" t="str">
        <f aca="false">IF(OR($A84="",DS$4=""),"",SUMPRODUCT(--(INDEX(Matrix!$C$5:$EV$304,0,$B84)&gt;0),--(INDEX(Matrix!$C$5:$EV$304,0,DS$3)&gt;0)))</f>
        <v/>
      </c>
      <c r="DT84" s="12" t="str">
        <f aca="false">IF(OR($A84="",DT$4=""),"",SUMPRODUCT(--(INDEX(Matrix!$C$5:$EV$304,0,$B84)&gt;0),--(INDEX(Matrix!$C$5:$EV$304,0,DT$3)&gt;0)))</f>
        <v/>
      </c>
      <c r="DU84" s="12" t="str">
        <f aca="false">IF(OR($A84="",DU$4=""),"",SUMPRODUCT(--(INDEX(Matrix!$C$5:$EV$304,0,$B84)&gt;0),--(INDEX(Matrix!$C$5:$EV$304,0,DU$3)&gt;0)))</f>
        <v/>
      </c>
      <c r="DV84" s="12" t="str">
        <f aca="false">IF(OR($A84="",DV$4=""),"",SUMPRODUCT(--(INDEX(Matrix!$C$5:$EV$304,0,$B84)&gt;0),--(INDEX(Matrix!$C$5:$EV$304,0,DV$3)&gt;0)))</f>
        <v/>
      </c>
      <c r="DW84" s="12" t="str">
        <f aca="false">IF(OR($A84="",DW$4=""),"",SUMPRODUCT(--(INDEX(Matrix!$C$5:$EV$304,0,$B84)&gt;0),--(INDEX(Matrix!$C$5:$EV$304,0,DW$3)&gt;0)))</f>
        <v/>
      </c>
      <c r="DX84" s="12" t="str">
        <f aca="false">IF(OR($A84="",DX$4=""),"",SUMPRODUCT(--(INDEX(Matrix!$C$5:$EV$304,0,$B84)&gt;0),--(INDEX(Matrix!$C$5:$EV$304,0,DX$3)&gt;0)))</f>
        <v/>
      </c>
      <c r="DY84" s="12" t="str">
        <f aca="false">IF(OR($A84="",DY$4=""),"",SUMPRODUCT(--(INDEX(Matrix!$C$5:$EV$304,0,$B84)&gt;0),--(INDEX(Matrix!$C$5:$EV$304,0,DY$3)&gt;0)))</f>
        <v/>
      </c>
      <c r="DZ84" s="12" t="str">
        <f aca="false">IF(OR($A84="",DZ$4=""),"",SUMPRODUCT(--(INDEX(Matrix!$C$5:$EV$304,0,$B84)&gt;0),--(INDEX(Matrix!$C$5:$EV$304,0,DZ$3)&gt;0)))</f>
        <v/>
      </c>
      <c r="EA84" s="12" t="str">
        <f aca="false">IF(OR($A84="",EA$4=""),"",SUMPRODUCT(--(INDEX(Matrix!$C$5:$EV$304,0,$B84)&gt;0),--(INDEX(Matrix!$C$5:$EV$304,0,EA$3)&gt;0)))</f>
        <v/>
      </c>
      <c r="EB84" s="12" t="str">
        <f aca="false">IF(OR($A84="",EB$4=""),"",SUMPRODUCT(--(INDEX(Matrix!$C$5:$EV$304,0,$B84)&gt;0),--(INDEX(Matrix!$C$5:$EV$304,0,EB$3)&gt;0)))</f>
        <v/>
      </c>
      <c r="EC84" s="12" t="str">
        <f aca="false">IF(OR($A84="",EC$4=""),"",SUMPRODUCT(--(INDEX(Matrix!$C$5:$EV$304,0,$B84)&gt;0),--(INDEX(Matrix!$C$5:$EV$304,0,EC$3)&gt;0)))</f>
        <v/>
      </c>
      <c r="ED84" s="12" t="str">
        <f aca="false">IF(OR($A84="",ED$4=""),"",SUMPRODUCT(--(INDEX(Matrix!$C$5:$EV$304,0,$B84)&gt;0),--(INDEX(Matrix!$C$5:$EV$304,0,ED$3)&gt;0)))</f>
        <v/>
      </c>
      <c r="EE84" s="12" t="str">
        <f aca="false">IF(OR($A84="",EE$4=""),"",SUMPRODUCT(--(INDEX(Matrix!$C$5:$EV$304,0,$B84)&gt;0),--(INDEX(Matrix!$C$5:$EV$304,0,EE$3)&gt;0)))</f>
        <v/>
      </c>
      <c r="EF84" s="12" t="str">
        <f aca="false">IF(OR($A84="",EF$4=""),"",SUMPRODUCT(--(INDEX(Matrix!$C$5:$EV$304,0,$B84)&gt;0),--(INDEX(Matrix!$C$5:$EV$304,0,EF$3)&gt;0)))</f>
        <v/>
      </c>
      <c r="EG84" s="12" t="str">
        <f aca="false">IF(OR($A84="",EG$4=""),"",SUMPRODUCT(--(INDEX(Matrix!$C$5:$EV$304,0,$B84)&gt;0),--(INDEX(Matrix!$C$5:$EV$304,0,EG$3)&gt;0)))</f>
        <v/>
      </c>
      <c r="EH84" s="12" t="str">
        <f aca="false">IF(OR($A84="",EH$4=""),"",SUMPRODUCT(--(INDEX(Matrix!$C$5:$EV$304,0,$B84)&gt;0),--(INDEX(Matrix!$C$5:$EV$304,0,EH$3)&gt;0)))</f>
        <v/>
      </c>
      <c r="EI84" s="12" t="str">
        <f aca="false">IF(OR($A84="",EI$4=""),"",SUMPRODUCT(--(INDEX(Matrix!$C$5:$EV$304,0,$B84)&gt;0),--(INDEX(Matrix!$C$5:$EV$304,0,EI$3)&gt;0)))</f>
        <v/>
      </c>
      <c r="EJ84" s="12" t="str">
        <f aca="false">IF(OR($A84="",EJ$4=""),"",SUMPRODUCT(--(INDEX(Matrix!$C$5:$EV$304,0,$B84)&gt;0),--(INDEX(Matrix!$C$5:$EV$304,0,EJ$3)&gt;0)))</f>
        <v/>
      </c>
      <c r="EK84" s="12" t="str">
        <f aca="false">IF(OR($A84="",EK$4=""),"",SUMPRODUCT(--(INDEX(Matrix!$C$5:$EV$304,0,$B84)&gt;0),--(INDEX(Matrix!$C$5:$EV$304,0,EK$3)&gt;0)))</f>
        <v/>
      </c>
      <c r="EL84" s="12" t="str">
        <f aca="false">IF(OR($A84="",EL$4=""),"",SUMPRODUCT(--(INDEX(Matrix!$C$5:$EV$304,0,$B84)&gt;0),--(INDEX(Matrix!$C$5:$EV$304,0,EL$3)&gt;0)))</f>
        <v/>
      </c>
      <c r="EM84" s="12" t="str">
        <f aca="false">IF(OR($A84="",EM$4=""),"",SUMPRODUCT(--(INDEX(Matrix!$C$5:$EV$304,0,$B84)&gt;0),--(INDEX(Matrix!$C$5:$EV$304,0,EM$3)&gt;0)))</f>
        <v/>
      </c>
      <c r="EN84" s="12" t="str">
        <f aca="false">IF(OR($A84="",EN$4=""),"",SUMPRODUCT(--(INDEX(Matrix!$C$5:$EV$304,0,$B84)&gt;0),--(INDEX(Matrix!$C$5:$EV$304,0,EN$3)&gt;0)))</f>
        <v/>
      </c>
      <c r="EO84" s="12" t="str">
        <f aca="false">IF(OR($A84="",EO$4=""),"",SUMPRODUCT(--(INDEX(Matrix!$C$5:$EV$304,0,$B84)&gt;0),--(INDEX(Matrix!$C$5:$EV$304,0,EO$3)&gt;0)))</f>
        <v/>
      </c>
      <c r="EP84" s="12" t="str">
        <f aca="false">IF(OR($A84="",EP$4=""),"",SUMPRODUCT(--(INDEX(Matrix!$C$5:$EV$304,0,$B84)&gt;0),--(INDEX(Matrix!$C$5:$EV$304,0,EP$3)&gt;0)))</f>
        <v/>
      </c>
      <c r="EQ84" s="12" t="str">
        <f aca="false">IF(OR($A84="",EQ$4=""),"",SUMPRODUCT(--(INDEX(Matrix!$C$5:$EV$304,0,$B84)&gt;0),--(INDEX(Matrix!$C$5:$EV$304,0,EQ$3)&gt;0)))</f>
        <v/>
      </c>
      <c r="ER84" s="12" t="str">
        <f aca="false">IF(OR($A84="",ER$4=""),"",SUMPRODUCT(--(INDEX(Matrix!$C$5:$EV$304,0,$B84)&gt;0),--(INDEX(Matrix!$C$5:$EV$304,0,ER$3)&gt;0)))</f>
        <v/>
      </c>
      <c r="ES84" s="12" t="str">
        <f aca="false">IF(OR($A84="",ES$4=""),"",SUMPRODUCT(--(INDEX(Matrix!$C$5:$EV$304,0,$B84)&gt;0),--(INDEX(Matrix!$C$5:$EV$304,0,ES$3)&gt;0)))</f>
        <v/>
      </c>
      <c r="ET84" s="12" t="str">
        <f aca="false">IF(OR($A84="",ET$4=""),"",SUMPRODUCT(--(INDEX(Matrix!$C$5:$EV$304,0,$B84)&gt;0),--(INDEX(Matrix!$C$5:$EV$304,0,ET$3)&gt;0)))</f>
        <v/>
      </c>
      <c r="EU84" s="12" t="str">
        <f aca="false">IF(OR($A84="",EU$4=""),"",SUMPRODUCT(--(INDEX(Matrix!$C$5:$EV$304,0,$B84)&gt;0),--(INDEX(Matrix!$C$5:$EV$304,0,EU$3)&gt;0)))</f>
        <v/>
      </c>
      <c r="EV84" s="12" t="str">
        <f aca="false">IF(OR($A84="",EV$4=""),"",SUMPRODUCT(--(INDEX(Matrix!$C$5:$EV$304,0,$B84)&gt;0),--(INDEX(Matrix!$C$5:$EV$304,0,EV$3)&gt;0)))</f>
        <v/>
      </c>
    </row>
    <row r="85" customFormat="false" ht="15" hidden="false" customHeight="false" outlineLevel="0" collapsed="false">
      <c r="A85" s="6" t="str">
        <f aca="false">IF(INDEX(Products!$A$2:$A$151,$B85)="","",INDEX(Products!$A$2:$A$151,$B85))</f>
        <v>Feroral Premium</v>
      </c>
      <c r="B85" s="23" t="n">
        <v>81</v>
      </c>
      <c r="C85" s="12" t="n">
        <f aca="false">IF(OR($A85="",C$4=""),"",SUMPRODUCT(--(INDEX(Matrix!$C$5:$EV$304,0,$B85)&gt;0),--(INDEX(Matrix!$C$5:$EV$304,0,C$3)&gt;0)))</f>
        <v>5</v>
      </c>
      <c r="D85" s="12" t="n">
        <f aca="false">IF(OR($A85="",D$4=""),"",SUMPRODUCT(--(INDEX(Matrix!$C$5:$EV$304,0,$B85)&gt;0),--(INDEX(Matrix!$C$5:$EV$304,0,D$3)&gt;0)))</f>
        <v>5</v>
      </c>
      <c r="E85" s="12" t="n">
        <f aca="false">IF(OR($A85="",E$4=""),"",SUMPRODUCT(--(INDEX(Matrix!$C$5:$EV$304,0,$B85)&gt;0),--(INDEX(Matrix!$C$5:$EV$304,0,E$3)&gt;0)))</f>
        <v>5</v>
      </c>
      <c r="F85" s="12" t="n">
        <f aca="false">IF(OR($A85="",F$4=""),"",SUMPRODUCT(--(INDEX(Matrix!$C$5:$EV$304,0,$B85)&gt;0),--(INDEX(Matrix!$C$5:$EV$304,0,F$3)&gt;0)))</f>
        <v>6</v>
      </c>
      <c r="G85" s="12" t="n">
        <f aca="false">IF(OR($A85="",G$4=""),"",SUMPRODUCT(--(INDEX(Matrix!$C$5:$EV$304,0,$B85)&gt;0),--(INDEX(Matrix!$C$5:$EV$304,0,G$3)&gt;0)))</f>
        <v>6</v>
      </c>
      <c r="H85" s="12" t="n">
        <f aca="false">IF(OR($A85="",H$4=""),"",SUMPRODUCT(--(INDEX(Matrix!$C$5:$EV$304,0,$B85)&gt;0),--(INDEX(Matrix!$C$5:$EV$304,0,H$3)&gt;0)))</f>
        <v>6</v>
      </c>
      <c r="I85" s="12" t="n">
        <f aca="false">IF(OR($A85="",I$4=""),"",SUMPRODUCT(--(INDEX(Matrix!$C$5:$EV$304,0,$B85)&gt;0),--(INDEX(Matrix!$C$5:$EV$304,0,I$3)&gt;0)))</f>
        <v>6</v>
      </c>
      <c r="J85" s="12" t="n">
        <f aca="false">IF(OR($A85="",J$4=""),"",SUMPRODUCT(--(INDEX(Matrix!$C$5:$EV$304,0,$B85)&gt;0),--(INDEX(Matrix!$C$5:$EV$304,0,J$3)&gt;0)))</f>
        <v>6</v>
      </c>
      <c r="K85" s="12" t="n">
        <f aca="false">IF(OR($A85="",K$4=""),"",SUMPRODUCT(--(INDEX(Matrix!$C$5:$EV$304,0,$B85)&gt;0),--(INDEX(Matrix!$C$5:$EV$304,0,K$3)&gt;0)))</f>
        <v>5</v>
      </c>
      <c r="L85" s="12" t="n">
        <f aca="false">IF(OR($A85="",L$4=""),"",SUMPRODUCT(--(INDEX(Matrix!$C$5:$EV$304,0,$B85)&gt;0),--(INDEX(Matrix!$C$5:$EV$304,0,L$3)&gt;0)))</f>
        <v>5</v>
      </c>
      <c r="M85" s="12" t="n">
        <f aca="false">IF(OR($A85="",M$4=""),"",SUMPRODUCT(--(INDEX(Matrix!$C$5:$EV$304,0,$B85)&gt;0),--(INDEX(Matrix!$C$5:$EV$304,0,M$3)&gt;0)))</f>
        <v>5</v>
      </c>
      <c r="N85" s="12" t="n">
        <f aca="false">IF(OR($A85="",N$4=""),"",SUMPRODUCT(--(INDEX(Matrix!$C$5:$EV$304,0,$B85)&gt;0),--(INDEX(Matrix!$C$5:$EV$304,0,N$3)&gt;0)))</f>
        <v>5</v>
      </c>
      <c r="O85" s="12" t="n">
        <f aca="false">IF(OR($A85="",O$4=""),"",SUMPRODUCT(--(INDEX(Matrix!$C$5:$EV$304,0,$B85)&gt;0),--(INDEX(Matrix!$C$5:$EV$304,0,O$3)&gt;0)))</f>
        <v>5</v>
      </c>
      <c r="P85" s="12" t="n">
        <f aca="false">IF(OR($A85="",P$4=""),"",SUMPRODUCT(--(INDEX(Matrix!$C$5:$EV$304,0,$B85)&gt;0),--(INDEX(Matrix!$C$5:$EV$304,0,P$3)&gt;0)))</f>
        <v>5</v>
      </c>
      <c r="Q85" s="12" t="n">
        <f aca="false">IF(OR($A85="",Q$4=""),"",SUMPRODUCT(--(INDEX(Matrix!$C$5:$EV$304,0,$B85)&gt;0),--(INDEX(Matrix!$C$5:$EV$304,0,Q$3)&gt;0)))</f>
        <v>5</v>
      </c>
      <c r="R85" s="12" t="n">
        <f aca="false">IF(OR($A85="",R$4=""),"",SUMPRODUCT(--(INDEX(Matrix!$C$5:$EV$304,0,$B85)&gt;0),--(INDEX(Matrix!$C$5:$EV$304,0,R$3)&gt;0)))</f>
        <v>6</v>
      </c>
      <c r="S85" s="12" t="n">
        <f aca="false">IF(OR($A85="",S$4=""),"",SUMPRODUCT(--(INDEX(Matrix!$C$5:$EV$304,0,$B85)&gt;0),--(INDEX(Matrix!$C$5:$EV$304,0,S$3)&gt;0)))</f>
        <v>6</v>
      </c>
      <c r="T85" s="12" t="n">
        <f aca="false">IF(OR($A85="",T$4=""),"",SUMPRODUCT(--(INDEX(Matrix!$C$5:$EV$304,0,$B85)&gt;0),--(INDEX(Matrix!$C$5:$EV$304,0,T$3)&gt;0)))</f>
        <v>5</v>
      </c>
      <c r="U85" s="12" t="n">
        <f aca="false">IF(OR($A85="",U$4=""),"",SUMPRODUCT(--(INDEX(Matrix!$C$5:$EV$304,0,$B85)&gt;0),--(INDEX(Matrix!$C$5:$EV$304,0,U$3)&gt;0)))</f>
        <v>0</v>
      </c>
      <c r="V85" s="12" t="n">
        <f aca="false">IF(OR($A85="",V$4=""),"",SUMPRODUCT(--(INDEX(Matrix!$C$5:$EV$304,0,$B85)&gt;0),--(INDEX(Matrix!$C$5:$EV$304,0,V$3)&gt;0)))</f>
        <v>0</v>
      </c>
      <c r="W85" s="12" t="n">
        <f aca="false">IF(OR($A85="",W$4=""),"",SUMPRODUCT(--(INDEX(Matrix!$C$5:$EV$304,0,$B85)&gt;0),--(INDEX(Matrix!$C$5:$EV$304,0,W$3)&gt;0)))</f>
        <v>5</v>
      </c>
      <c r="X85" s="12" t="n">
        <f aca="false">IF(OR($A85="",X$4=""),"",SUMPRODUCT(--(INDEX(Matrix!$C$5:$EV$304,0,$B85)&gt;0),--(INDEX(Matrix!$C$5:$EV$304,0,X$3)&gt;0)))</f>
        <v>6</v>
      </c>
      <c r="Y85" s="12" t="n">
        <f aca="false">IF(OR($A85="",Y$4=""),"",SUMPRODUCT(--(INDEX(Matrix!$C$5:$EV$304,0,$B85)&gt;0),--(INDEX(Matrix!$C$5:$EV$304,0,Y$3)&gt;0)))</f>
        <v>7</v>
      </c>
      <c r="Z85" s="12" t="n">
        <f aca="false">IF(OR($A85="",Z$4=""),"",SUMPRODUCT(--(INDEX(Matrix!$C$5:$EV$304,0,$B85)&gt;0),--(INDEX(Matrix!$C$5:$EV$304,0,Z$3)&gt;0)))</f>
        <v>7</v>
      </c>
      <c r="AA85" s="12" t="n">
        <f aca="false">IF(OR($A85="",AA$4=""),"",SUMPRODUCT(--(INDEX(Matrix!$C$5:$EV$304,0,$B85)&gt;0),--(INDEX(Matrix!$C$5:$EV$304,0,AA$3)&gt;0)))</f>
        <v>8</v>
      </c>
      <c r="AB85" s="12" t="n">
        <f aca="false">IF(OR($A85="",AB$4=""),"",SUMPRODUCT(--(INDEX(Matrix!$C$5:$EV$304,0,$B85)&gt;0),--(INDEX(Matrix!$C$5:$EV$304,0,AB$3)&gt;0)))</f>
        <v>2</v>
      </c>
      <c r="AC85" s="12" t="n">
        <f aca="false">IF(OR($A85="",AC$4=""),"",SUMPRODUCT(--(INDEX(Matrix!$C$5:$EV$304,0,$B85)&gt;0),--(INDEX(Matrix!$C$5:$EV$304,0,AC$3)&gt;0)))</f>
        <v>1</v>
      </c>
      <c r="AD85" s="12" t="n">
        <f aca="false">IF(OR($A85="",AD$4=""),"",SUMPRODUCT(--(INDEX(Matrix!$C$5:$EV$304,0,$B85)&gt;0),--(INDEX(Matrix!$C$5:$EV$304,0,AD$3)&gt;0)))</f>
        <v>0</v>
      </c>
      <c r="AE85" s="12" t="n">
        <f aca="false">IF(OR($A85="",AE$4=""),"",SUMPRODUCT(--(INDEX(Matrix!$C$5:$EV$304,0,$B85)&gt;0),--(INDEX(Matrix!$C$5:$EV$304,0,AE$3)&gt;0)))</f>
        <v>8</v>
      </c>
      <c r="AF85" s="12" t="n">
        <f aca="false">IF(OR($A85="",AF$4=""),"",SUMPRODUCT(--(INDEX(Matrix!$C$5:$EV$304,0,$B85)&gt;0),--(INDEX(Matrix!$C$5:$EV$304,0,AF$3)&gt;0)))</f>
        <v>8</v>
      </c>
      <c r="AG85" s="12" t="n">
        <f aca="false">IF(OR($A85="",AG$4=""),"",SUMPRODUCT(--(INDEX(Matrix!$C$5:$EV$304,0,$B85)&gt;0),--(INDEX(Matrix!$C$5:$EV$304,0,AG$3)&gt;0)))</f>
        <v>8</v>
      </c>
      <c r="AH85" s="12" t="n">
        <f aca="false">IF(OR($A85="",AH$4=""),"",SUMPRODUCT(--(INDEX(Matrix!$C$5:$EV$304,0,$B85)&gt;0),--(INDEX(Matrix!$C$5:$EV$304,0,AH$3)&gt;0)))</f>
        <v>7</v>
      </c>
      <c r="AI85" s="12" t="n">
        <f aca="false">IF(OR($A85="",AI$4=""),"",SUMPRODUCT(--(INDEX(Matrix!$C$5:$EV$304,0,$B85)&gt;0),--(INDEX(Matrix!$C$5:$EV$304,0,AI$3)&gt;0)))</f>
        <v>6</v>
      </c>
      <c r="AJ85" s="12" t="n">
        <f aca="false">IF(OR($A85="",AJ$4=""),"",SUMPRODUCT(--(INDEX(Matrix!$C$5:$EV$304,0,$B85)&gt;0),--(INDEX(Matrix!$C$5:$EV$304,0,AJ$3)&gt;0)))</f>
        <v>6</v>
      </c>
      <c r="AK85" s="12" t="n">
        <f aca="false">IF(OR($A85="",AK$4=""),"",SUMPRODUCT(--(INDEX(Matrix!$C$5:$EV$304,0,$B85)&gt;0),--(INDEX(Matrix!$C$5:$EV$304,0,AK$3)&gt;0)))</f>
        <v>5</v>
      </c>
      <c r="AL85" s="12" t="n">
        <f aca="false">IF(OR($A85="",AL$4=""),"",SUMPRODUCT(--(INDEX(Matrix!$C$5:$EV$304,0,$B85)&gt;0),--(INDEX(Matrix!$C$5:$EV$304,0,AL$3)&gt;0)))</f>
        <v>5</v>
      </c>
      <c r="AM85" s="12" t="n">
        <f aca="false">IF(OR($A85="",AM$4=""),"",SUMPRODUCT(--(INDEX(Matrix!$C$5:$EV$304,0,$B85)&gt;0),--(INDEX(Matrix!$C$5:$EV$304,0,AM$3)&gt;0)))</f>
        <v>4</v>
      </c>
      <c r="AN85" s="12" t="n">
        <f aca="false">IF(OR($A85="",AN$4=""),"",SUMPRODUCT(--(INDEX(Matrix!$C$5:$EV$304,0,$B85)&gt;0),--(INDEX(Matrix!$C$5:$EV$304,0,AN$3)&gt;0)))</f>
        <v>4</v>
      </c>
      <c r="AO85" s="12" t="n">
        <f aca="false">IF(OR($A85="",AO$4=""),"",SUMPRODUCT(--(INDEX(Matrix!$C$5:$EV$304,0,$B85)&gt;0),--(INDEX(Matrix!$C$5:$EV$304,0,AO$3)&gt;0)))</f>
        <v>1</v>
      </c>
      <c r="AP85" s="12" t="n">
        <f aca="false">IF(OR($A85="",AP$4=""),"",SUMPRODUCT(--(INDEX(Matrix!$C$5:$EV$304,0,$B85)&gt;0),--(INDEX(Matrix!$C$5:$EV$304,0,AP$3)&gt;0)))</f>
        <v>1</v>
      </c>
      <c r="AQ85" s="12" t="n">
        <f aca="false">IF(OR($A85="",AQ$4=""),"",SUMPRODUCT(--(INDEX(Matrix!$C$5:$EV$304,0,$B85)&gt;0),--(INDEX(Matrix!$C$5:$EV$304,0,AQ$3)&gt;0)))</f>
        <v>1</v>
      </c>
      <c r="AR85" s="12" t="n">
        <f aca="false">IF(OR($A85="",AR$4=""),"",SUMPRODUCT(--(INDEX(Matrix!$C$5:$EV$304,0,$B85)&gt;0),--(INDEX(Matrix!$C$5:$EV$304,0,AR$3)&gt;0)))</f>
        <v>1</v>
      </c>
      <c r="AS85" s="12" t="n">
        <f aca="false">IF(OR($A85="",AS$4=""),"",SUMPRODUCT(--(INDEX(Matrix!$C$5:$EV$304,0,$B85)&gt;0),--(INDEX(Matrix!$C$5:$EV$304,0,AS$3)&gt;0)))</f>
        <v>1</v>
      </c>
      <c r="AT85" s="12" t="n">
        <f aca="false">IF(OR($A85="",AT$4=""),"",SUMPRODUCT(--(INDEX(Matrix!$C$5:$EV$304,0,$B85)&gt;0),--(INDEX(Matrix!$C$5:$EV$304,0,AT$3)&gt;0)))</f>
        <v>1</v>
      </c>
      <c r="AU85" s="12" t="n">
        <f aca="false">IF(OR($A85="",AU$4=""),"",SUMPRODUCT(--(INDEX(Matrix!$C$5:$EV$304,0,$B85)&gt;0),--(INDEX(Matrix!$C$5:$EV$304,0,AU$3)&gt;0)))</f>
        <v>0</v>
      </c>
      <c r="AV85" s="12" t="n">
        <f aca="false">IF(OR($A85="",AV$4=""),"",SUMPRODUCT(--(INDEX(Matrix!$C$5:$EV$304,0,$B85)&gt;0),--(INDEX(Matrix!$C$5:$EV$304,0,AV$3)&gt;0)))</f>
        <v>6</v>
      </c>
      <c r="AW85" s="12" t="n">
        <f aca="false">IF(OR($A85="",AW$4=""),"",SUMPRODUCT(--(INDEX(Matrix!$C$5:$EV$304,0,$B85)&gt;0),--(INDEX(Matrix!$C$5:$EV$304,0,AW$3)&gt;0)))</f>
        <v>6</v>
      </c>
      <c r="AX85" s="12" t="n">
        <f aca="false">IF(OR($A85="",AX$4=""),"",SUMPRODUCT(--(INDEX(Matrix!$C$5:$EV$304,0,$B85)&gt;0),--(INDEX(Matrix!$C$5:$EV$304,0,AX$3)&gt;0)))</f>
        <v>7</v>
      </c>
      <c r="AY85" s="12" t="n">
        <f aca="false">IF(OR($A85="",AY$4=""),"",SUMPRODUCT(--(INDEX(Matrix!$C$5:$EV$304,0,$B85)&gt;0),--(INDEX(Matrix!$C$5:$EV$304,0,AY$3)&gt;0)))</f>
        <v>7</v>
      </c>
      <c r="AZ85" s="12" t="n">
        <f aca="false">IF(OR($A85="",AZ$4=""),"",SUMPRODUCT(--(INDEX(Matrix!$C$5:$EV$304,0,$B85)&gt;0),--(INDEX(Matrix!$C$5:$EV$304,0,AZ$3)&gt;0)))</f>
        <v>7</v>
      </c>
      <c r="BA85" s="12" t="n">
        <f aca="false">IF(OR($A85="",BA$4=""),"",SUMPRODUCT(--(INDEX(Matrix!$C$5:$EV$304,0,$B85)&gt;0),--(INDEX(Matrix!$C$5:$EV$304,0,BA$3)&gt;0)))</f>
        <v>8</v>
      </c>
      <c r="BB85" s="12" t="n">
        <f aca="false">IF(OR($A85="",BB$4=""),"",SUMPRODUCT(--(INDEX(Matrix!$C$5:$EV$304,0,$B85)&gt;0),--(INDEX(Matrix!$C$5:$EV$304,0,BB$3)&gt;0)))</f>
        <v>7</v>
      </c>
      <c r="BC85" s="12" t="n">
        <f aca="false">IF(OR($A85="",BC$4=""),"",SUMPRODUCT(--(INDEX(Matrix!$C$5:$EV$304,0,$B85)&gt;0),--(INDEX(Matrix!$C$5:$EV$304,0,BC$3)&gt;0)))</f>
        <v>6</v>
      </c>
      <c r="BD85" s="12" t="n">
        <f aca="false">IF(OR($A85="",BD$4=""),"",SUMPRODUCT(--(INDEX(Matrix!$C$5:$EV$304,0,$B85)&gt;0),--(INDEX(Matrix!$C$5:$EV$304,0,BD$3)&gt;0)))</f>
        <v>7</v>
      </c>
      <c r="BE85" s="12" t="n">
        <f aca="false">IF(OR($A85="",BE$4=""),"",SUMPRODUCT(--(INDEX(Matrix!$C$5:$EV$304,0,$B85)&gt;0),--(INDEX(Matrix!$C$5:$EV$304,0,BE$3)&gt;0)))</f>
        <v>6</v>
      </c>
      <c r="BF85" s="12" t="n">
        <f aca="false">IF(OR($A85="",BF$4=""),"",SUMPRODUCT(--(INDEX(Matrix!$C$5:$EV$304,0,$B85)&gt;0),--(INDEX(Matrix!$C$5:$EV$304,0,BF$3)&gt;0)))</f>
        <v>6</v>
      </c>
      <c r="BG85" s="12" t="n">
        <f aca="false">IF(OR($A85="",BG$4=""),"",SUMPRODUCT(--(INDEX(Matrix!$C$5:$EV$304,0,$B85)&gt;0),--(INDEX(Matrix!$C$5:$EV$304,0,BG$3)&gt;0)))</f>
        <v>6</v>
      </c>
      <c r="BH85" s="12" t="n">
        <f aca="false">IF(OR($A85="",BH$4=""),"",SUMPRODUCT(--(INDEX(Matrix!$C$5:$EV$304,0,$B85)&gt;0),--(INDEX(Matrix!$C$5:$EV$304,0,BH$3)&gt;0)))</f>
        <v>7</v>
      </c>
      <c r="BI85" s="12" t="n">
        <f aca="false">IF(OR($A85="",BI$4=""),"",SUMPRODUCT(--(INDEX(Matrix!$C$5:$EV$304,0,$B85)&gt;0),--(INDEX(Matrix!$C$5:$EV$304,0,BI$3)&gt;0)))</f>
        <v>7</v>
      </c>
      <c r="BJ85" s="12" t="n">
        <f aca="false">IF(OR($A85="",BJ$4=""),"",SUMPRODUCT(--(INDEX(Matrix!$C$5:$EV$304,0,$B85)&gt;0),--(INDEX(Matrix!$C$5:$EV$304,0,BJ$3)&gt;0)))</f>
        <v>0</v>
      </c>
      <c r="BK85" s="12" t="n">
        <f aca="false">IF(OR($A85="",BK$4=""),"",SUMPRODUCT(--(INDEX(Matrix!$C$5:$EV$304,0,$B85)&gt;0),--(INDEX(Matrix!$C$5:$EV$304,0,BK$3)&gt;0)))</f>
        <v>8</v>
      </c>
      <c r="BL85" s="12" t="n">
        <f aca="false">IF(OR($A85="",BL$4=""),"",SUMPRODUCT(--(INDEX(Matrix!$C$5:$EV$304,0,$B85)&gt;0),--(INDEX(Matrix!$C$5:$EV$304,0,BL$3)&gt;0)))</f>
        <v>9</v>
      </c>
      <c r="BM85" s="12" t="n">
        <f aca="false">IF(OR($A85="",BM$4=""),"",SUMPRODUCT(--(INDEX(Matrix!$C$5:$EV$304,0,$B85)&gt;0),--(INDEX(Matrix!$C$5:$EV$304,0,BM$3)&gt;0)))</f>
        <v>9</v>
      </c>
      <c r="BN85" s="12" t="n">
        <f aca="false">IF(OR($A85="",BN$4=""),"",SUMPRODUCT(--(INDEX(Matrix!$C$5:$EV$304,0,$B85)&gt;0),--(INDEX(Matrix!$C$5:$EV$304,0,BN$3)&gt;0)))</f>
        <v>6</v>
      </c>
      <c r="BO85" s="12" t="n">
        <f aca="false">IF(OR($A85="",BO$4=""),"",SUMPRODUCT(--(INDEX(Matrix!$C$5:$EV$304,0,$B85)&gt;0),--(INDEX(Matrix!$C$5:$EV$304,0,BO$3)&gt;0)))</f>
        <v>2</v>
      </c>
      <c r="BP85" s="12" t="n">
        <f aca="false">IF(OR($A85="",BP$4=""),"",SUMPRODUCT(--(INDEX(Matrix!$C$5:$EV$304,0,$B85)&gt;0),--(INDEX(Matrix!$C$5:$EV$304,0,BP$3)&gt;0)))</f>
        <v>0</v>
      </c>
      <c r="BQ85" s="12" t="n">
        <f aca="false">IF(OR($A85="",BQ$4=""),"",SUMPRODUCT(--(INDEX(Matrix!$C$5:$EV$304,0,$B85)&gt;0),--(INDEX(Matrix!$C$5:$EV$304,0,BQ$3)&gt;0)))</f>
        <v>0</v>
      </c>
      <c r="BR85" s="12" t="n">
        <f aca="false">IF(OR($A85="",BR$4=""),"",SUMPRODUCT(--(INDEX(Matrix!$C$5:$EV$304,0,$B85)&gt;0),--(INDEX(Matrix!$C$5:$EV$304,0,BR$3)&gt;0)))</f>
        <v>0</v>
      </c>
      <c r="BS85" s="12" t="n">
        <f aca="false">IF(OR($A85="",BS$4=""),"",SUMPRODUCT(--(INDEX(Matrix!$C$5:$EV$304,0,$B85)&gt;0),--(INDEX(Matrix!$C$5:$EV$304,0,BS$3)&gt;0)))</f>
        <v>0</v>
      </c>
      <c r="BT85" s="12" t="n">
        <f aca="false">IF(OR($A85="",BT$4=""),"",SUMPRODUCT(--(INDEX(Matrix!$C$5:$EV$304,0,$B85)&gt;0),--(INDEX(Matrix!$C$5:$EV$304,0,BT$3)&gt;0)))</f>
        <v>1</v>
      </c>
      <c r="BU85" s="12" t="n">
        <f aca="false">IF(OR($A85="",BU$4=""),"",SUMPRODUCT(--(INDEX(Matrix!$C$5:$EV$304,0,$B85)&gt;0),--(INDEX(Matrix!$C$5:$EV$304,0,BU$3)&gt;0)))</f>
        <v>4</v>
      </c>
      <c r="BV85" s="12" t="n">
        <f aca="false">IF(OR($A85="",BV$4=""),"",SUMPRODUCT(--(INDEX(Matrix!$C$5:$EV$304,0,$B85)&gt;0),--(INDEX(Matrix!$C$5:$EV$304,0,BV$3)&gt;0)))</f>
        <v>1</v>
      </c>
      <c r="BW85" s="12" t="n">
        <f aca="false">IF(OR($A85="",BW$4=""),"",SUMPRODUCT(--(INDEX(Matrix!$C$5:$EV$304,0,$B85)&gt;0),--(INDEX(Matrix!$C$5:$EV$304,0,BW$3)&gt;0)))</f>
        <v>0</v>
      </c>
      <c r="BX85" s="12" t="n">
        <f aca="false">IF(OR($A85="",BX$4=""),"",SUMPRODUCT(--(INDEX(Matrix!$C$5:$EV$304,0,$B85)&gt;0),--(INDEX(Matrix!$C$5:$EV$304,0,BX$3)&gt;0)))</f>
        <v>0</v>
      </c>
      <c r="BY85" s="12" t="n">
        <f aca="false">IF(OR($A85="",BY$4=""),"",SUMPRODUCT(--(INDEX(Matrix!$C$5:$EV$304,0,$B85)&gt;0),--(INDEX(Matrix!$C$5:$EV$304,0,BY$3)&gt;0)))</f>
        <v>1</v>
      </c>
      <c r="BZ85" s="12" t="n">
        <f aca="false">IF(OR($A85="",BZ$4=""),"",SUMPRODUCT(--(INDEX(Matrix!$C$5:$EV$304,0,$B85)&gt;0),--(INDEX(Matrix!$C$5:$EV$304,0,BZ$3)&gt;0)))</f>
        <v>1</v>
      </c>
      <c r="CA85" s="12" t="n">
        <f aca="false">IF(OR($A85="",CA$4=""),"",SUMPRODUCT(--(INDEX(Matrix!$C$5:$EV$304,0,$B85)&gt;0),--(INDEX(Matrix!$C$5:$EV$304,0,CA$3)&gt;0)))</f>
        <v>2</v>
      </c>
      <c r="CB85" s="12" t="n">
        <f aca="false">IF(OR($A85="",CB$4=""),"",SUMPRODUCT(--(INDEX(Matrix!$C$5:$EV$304,0,$B85)&gt;0),--(INDEX(Matrix!$C$5:$EV$304,0,CB$3)&gt;0)))</f>
        <v>0</v>
      </c>
      <c r="CC85" s="12" t="n">
        <f aca="false">IF(OR($A85="",CC$4=""),"",SUMPRODUCT(--(INDEX(Matrix!$C$5:$EV$304,0,$B85)&gt;0),--(INDEX(Matrix!$C$5:$EV$304,0,CC$3)&gt;0)))</f>
        <v>0</v>
      </c>
      <c r="CD85" s="12" t="n">
        <f aca="false">IF(OR($A85="",CD$4=""),"",SUMPRODUCT(--(INDEX(Matrix!$C$5:$EV$304,0,$B85)&gt;0),--(INDEX(Matrix!$C$5:$EV$304,0,CD$3)&gt;0)))</f>
        <v>6</v>
      </c>
      <c r="CE85" s="12" t="n">
        <f aca="false">IF(OR($A85="",CE$4=""),"",SUMPRODUCT(--(INDEX(Matrix!$C$5:$EV$304,0,$B85)&gt;0),--(INDEX(Matrix!$C$5:$EV$304,0,CE$3)&gt;0)))</f>
        <v>17</v>
      </c>
      <c r="CF85" s="12" t="n">
        <f aca="false">IF(OR($A85="",CF$4=""),"",SUMPRODUCT(--(INDEX(Matrix!$C$5:$EV$304,0,$B85)&gt;0),--(INDEX(Matrix!$C$5:$EV$304,0,CF$3)&gt;0)))</f>
        <v>2</v>
      </c>
      <c r="CG85" s="12" t="n">
        <f aca="false">IF(OR($A85="",CG$4=""),"",SUMPRODUCT(--(INDEX(Matrix!$C$5:$EV$304,0,$B85)&gt;0),--(INDEX(Matrix!$C$5:$EV$304,0,CG$3)&gt;0)))</f>
        <v>6</v>
      </c>
      <c r="CH85" s="12" t="n">
        <f aca="false">IF(OR($A85="",CH$4=""),"",SUMPRODUCT(--(INDEX(Matrix!$C$5:$EV$304,0,$B85)&gt;0),--(INDEX(Matrix!$C$5:$EV$304,0,CH$3)&gt;0)))</f>
        <v>1</v>
      </c>
      <c r="CI85" s="12" t="n">
        <f aca="false">IF(OR($A85="",CI$4=""),"",SUMPRODUCT(--(INDEX(Matrix!$C$5:$EV$304,0,$B85)&gt;0),--(INDEX(Matrix!$C$5:$EV$304,0,CI$3)&gt;0)))</f>
        <v>8</v>
      </c>
      <c r="CJ85" s="12" t="n">
        <f aca="false">IF(OR($A85="",CJ$4=""),"",SUMPRODUCT(--(INDEX(Matrix!$C$5:$EV$304,0,$B85)&gt;0),--(INDEX(Matrix!$C$5:$EV$304,0,CJ$3)&gt;0)))</f>
        <v>3</v>
      </c>
      <c r="CK85" s="12" t="n">
        <f aca="false">IF(OR($A85="",CK$4=""),"",SUMPRODUCT(--(INDEX(Matrix!$C$5:$EV$304,0,$B85)&gt;0),--(INDEX(Matrix!$C$5:$EV$304,0,CK$3)&gt;0)))</f>
        <v>6</v>
      </c>
      <c r="CL85" s="12" t="n">
        <f aca="false">IF(OR($A85="",CL$4=""),"",SUMPRODUCT(--(INDEX(Matrix!$C$5:$EV$304,0,$B85)&gt;0),--(INDEX(Matrix!$C$5:$EV$304,0,CL$3)&gt;0)))</f>
        <v>3</v>
      </c>
      <c r="CM85" s="12" t="n">
        <f aca="false">IF(OR($A85="",CM$4=""),"",SUMPRODUCT(--(INDEX(Matrix!$C$5:$EV$304,0,$B85)&gt;0),--(INDEX(Matrix!$C$5:$EV$304,0,CM$3)&gt;0)))</f>
        <v>9</v>
      </c>
      <c r="CN85" s="12" t="n">
        <f aca="false">IF(OR($A85="",CN$4=""),"",SUMPRODUCT(--(INDEX(Matrix!$C$5:$EV$304,0,$B85)&gt;0),--(INDEX(Matrix!$C$5:$EV$304,0,CN$3)&gt;0)))</f>
        <v>7</v>
      </c>
      <c r="CO85" s="12" t="n">
        <f aca="false">IF(OR($A85="",CO$4=""),"",SUMPRODUCT(--(INDEX(Matrix!$C$5:$EV$304,0,$B85)&gt;0),--(INDEX(Matrix!$C$5:$EV$304,0,CO$3)&gt;0)))</f>
        <v>7</v>
      </c>
      <c r="CP85" s="12" t="n">
        <f aca="false">IF(OR($A85="",CP$4=""),"",SUMPRODUCT(--(INDEX(Matrix!$C$5:$EV$304,0,$B85)&gt;0),--(INDEX(Matrix!$C$5:$EV$304,0,CP$3)&gt;0)))</f>
        <v>7</v>
      </c>
      <c r="CQ85" s="12" t="n">
        <f aca="false">IF(OR($A85="",CQ$4=""),"",SUMPRODUCT(--(INDEX(Matrix!$C$5:$EV$304,0,$B85)&gt;0),--(INDEX(Matrix!$C$5:$EV$304,0,CQ$3)&gt;0)))</f>
        <v>7</v>
      </c>
      <c r="CR85" s="12" t="n">
        <f aca="false">IF(OR($A85="",CR$4=""),"",SUMPRODUCT(--(INDEX(Matrix!$C$5:$EV$304,0,$B85)&gt;0),--(INDEX(Matrix!$C$5:$EV$304,0,CR$3)&gt;0)))</f>
        <v>7</v>
      </c>
      <c r="CS85" s="12" t="n">
        <f aca="false">IF(OR($A85="",CS$4=""),"",SUMPRODUCT(--(INDEX(Matrix!$C$5:$EV$304,0,$B85)&gt;0),--(INDEX(Matrix!$C$5:$EV$304,0,CS$3)&gt;0)))</f>
        <v>11</v>
      </c>
      <c r="CT85" s="12" t="n">
        <f aca="false">IF(OR($A85="",CT$4=""),"",SUMPRODUCT(--(INDEX(Matrix!$C$5:$EV$304,0,$B85)&gt;0),--(INDEX(Matrix!$C$5:$EV$304,0,CT$3)&gt;0)))</f>
        <v>11</v>
      </c>
      <c r="CU85" s="12" t="n">
        <f aca="false">IF(OR($A85="",CU$4=""),"",SUMPRODUCT(--(INDEX(Matrix!$C$5:$EV$304,0,$B85)&gt;0),--(INDEX(Matrix!$C$5:$EV$304,0,CU$3)&gt;0)))</f>
        <v>8</v>
      </c>
      <c r="CV85" s="12" t="n">
        <f aca="false">IF(OR($A85="",CV$4=""),"",SUMPRODUCT(--(INDEX(Matrix!$C$5:$EV$304,0,$B85)&gt;0),--(INDEX(Matrix!$C$5:$EV$304,0,CV$3)&gt;0)))</f>
        <v>12</v>
      </c>
      <c r="CW85" s="12" t="n">
        <f aca="false">IF(OR($A85="",CW$4=""),"",SUMPRODUCT(--(INDEX(Matrix!$C$5:$EV$304,0,$B85)&gt;0),--(INDEX(Matrix!$C$5:$EV$304,0,CW$3)&gt;0)))</f>
        <v>7</v>
      </c>
      <c r="CX85" s="12" t="n">
        <f aca="false">IF(OR($A85="",CX$4=""),"",SUMPRODUCT(--(INDEX(Matrix!$C$5:$EV$304,0,$B85)&gt;0),--(INDEX(Matrix!$C$5:$EV$304,0,CX$3)&gt;0)))</f>
        <v>8</v>
      </c>
      <c r="CY85" s="12" t="n">
        <f aca="false">IF(OR($A85="",CY$4=""),"",SUMPRODUCT(--(INDEX(Matrix!$C$5:$EV$304,0,$B85)&gt;0),--(INDEX(Matrix!$C$5:$EV$304,0,CY$3)&gt;0)))</f>
        <v>8</v>
      </c>
      <c r="CZ85" s="12" t="n">
        <f aca="false">IF(OR($A85="",CZ$4=""),"",SUMPRODUCT(--(INDEX(Matrix!$C$5:$EV$304,0,$B85)&gt;0),--(INDEX(Matrix!$C$5:$EV$304,0,CZ$3)&gt;0)))</f>
        <v>0</v>
      </c>
      <c r="DA85" s="12" t="n">
        <f aca="false">IF(OR($A85="",DA$4=""),"",SUMPRODUCT(--(INDEX(Matrix!$C$5:$EV$304,0,$B85)&gt;0),--(INDEX(Matrix!$C$5:$EV$304,0,DA$3)&gt;0)))</f>
        <v>8</v>
      </c>
      <c r="DB85" s="12" t="n">
        <f aca="false">IF(OR($A85="",DB$4=""),"",SUMPRODUCT(--(INDEX(Matrix!$C$5:$EV$304,0,$B85)&gt;0),--(INDEX(Matrix!$C$5:$EV$304,0,DB$3)&gt;0)))</f>
        <v>0</v>
      </c>
      <c r="DC85" s="12" t="n">
        <f aca="false">IF(OR($A85="",DC$4=""),"",SUMPRODUCT(--(INDEX(Matrix!$C$5:$EV$304,0,$B85)&gt;0),--(INDEX(Matrix!$C$5:$EV$304,0,DC$3)&gt;0)))</f>
        <v>0</v>
      </c>
      <c r="DD85" s="12" t="n">
        <f aca="false">IF(OR($A85="",DD$4=""),"",SUMPRODUCT(--(INDEX(Matrix!$C$5:$EV$304,0,$B85)&gt;0),--(INDEX(Matrix!$C$5:$EV$304,0,DD$3)&gt;0)))</f>
        <v>8</v>
      </c>
      <c r="DE85" s="12" t="str">
        <f aca="false">IF(OR($A85="",DE$4=""),"",SUMPRODUCT(--(INDEX(Matrix!$C$5:$EV$304,0,$B85)&gt;0),--(INDEX(Matrix!$C$5:$EV$304,0,DE$3)&gt;0)))</f>
        <v/>
      </c>
      <c r="DF85" s="12" t="str">
        <f aca="false">IF(OR($A85="",DF$4=""),"",SUMPRODUCT(--(INDEX(Matrix!$C$5:$EV$304,0,$B85)&gt;0),--(INDEX(Matrix!$C$5:$EV$304,0,DF$3)&gt;0)))</f>
        <v/>
      </c>
      <c r="DG85" s="12" t="str">
        <f aca="false">IF(OR($A85="",DG$4=""),"",SUMPRODUCT(--(INDEX(Matrix!$C$5:$EV$304,0,$B85)&gt;0),--(INDEX(Matrix!$C$5:$EV$304,0,DG$3)&gt;0)))</f>
        <v/>
      </c>
      <c r="DH85" s="12" t="str">
        <f aca="false">IF(OR($A85="",DH$4=""),"",SUMPRODUCT(--(INDEX(Matrix!$C$5:$EV$304,0,$B85)&gt;0),--(INDEX(Matrix!$C$5:$EV$304,0,DH$3)&gt;0)))</f>
        <v/>
      </c>
      <c r="DI85" s="12" t="str">
        <f aca="false">IF(OR($A85="",DI$4=""),"",SUMPRODUCT(--(INDEX(Matrix!$C$5:$EV$304,0,$B85)&gt;0),--(INDEX(Matrix!$C$5:$EV$304,0,DI$3)&gt;0)))</f>
        <v/>
      </c>
      <c r="DJ85" s="12" t="str">
        <f aca="false">IF(OR($A85="",DJ$4=""),"",SUMPRODUCT(--(INDEX(Matrix!$C$5:$EV$304,0,$B85)&gt;0),--(INDEX(Matrix!$C$5:$EV$304,0,DJ$3)&gt;0)))</f>
        <v/>
      </c>
      <c r="DK85" s="12" t="str">
        <f aca="false">IF(OR($A85="",DK$4=""),"",SUMPRODUCT(--(INDEX(Matrix!$C$5:$EV$304,0,$B85)&gt;0),--(INDEX(Matrix!$C$5:$EV$304,0,DK$3)&gt;0)))</f>
        <v/>
      </c>
      <c r="DL85" s="12" t="str">
        <f aca="false">IF(OR($A85="",DL$4=""),"",SUMPRODUCT(--(INDEX(Matrix!$C$5:$EV$304,0,$B85)&gt;0),--(INDEX(Matrix!$C$5:$EV$304,0,DL$3)&gt;0)))</f>
        <v/>
      </c>
      <c r="DM85" s="12" t="str">
        <f aca="false">IF(OR($A85="",DM$4=""),"",SUMPRODUCT(--(INDEX(Matrix!$C$5:$EV$304,0,$B85)&gt;0),--(INDEX(Matrix!$C$5:$EV$304,0,DM$3)&gt;0)))</f>
        <v/>
      </c>
      <c r="DN85" s="12" t="str">
        <f aca="false">IF(OR($A85="",DN$4=""),"",SUMPRODUCT(--(INDEX(Matrix!$C$5:$EV$304,0,$B85)&gt;0),--(INDEX(Matrix!$C$5:$EV$304,0,DN$3)&gt;0)))</f>
        <v/>
      </c>
      <c r="DO85" s="12" t="str">
        <f aca="false">IF(OR($A85="",DO$4=""),"",SUMPRODUCT(--(INDEX(Matrix!$C$5:$EV$304,0,$B85)&gt;0),--(INDEX(Matrix!$C$5:$EV$304,0,DO$3)&gt;0)))</f>
        <v/>
      </c>
      <c r="DP85" s="12" t="str">
        <f aca="false">IF(OR($A85="",DP$4=""),"",SUMPRODUCT(--(INDEX(Matrix!$C$5:$EV$304,0,$B85)&gt;0),--(INDEX(Matrix!$C$5:$EV$304,0,DP$3)&gt;0)))</f>
        <v/>
      </c>
      <c r="DQ85" s="12" t="str">
        <f aca="false">IF(OR($A85="",DQ$4=""),"",SUMPRODUCT(--(INDEX(Matrix!$C$5:$EV$304,0,$B85)&gt;0),--(INDEX(Matrix!$C$5:$EV$304,0,DQ$3)&gt;0)))</f>
        <v/>
      </c>
      <c r="DR85" s="12" t="str">
        <f aca="false">IF(OR($A85="",DR$4=""),"",SUMPRODUCT(--(INDEX(Matrix!$C$5:$EV$304,0,$B85)&gt;0),--(INDEX(Matrix!$C$5:$EV$304,0,DR$3)&gt;0)))</f>
        <v/>
      </c>
      <c r="DS85" s="12" t="str">
        <f aca="false">IF(OR($A85="",DS$4=""),"",SUMPRODUCT(--(INDEX(Matrix!$C$5:$EV$304,0,$B85)&gt;0),--(INDEX(Matrix!$C$5:$EV$304,0,DS$3)&gt;0)))</f>
        <v/>
      </c>
      <c r="DT85" s="12" t="str">
        <f aca="false">IF(OR($A85="",DT$4=""),"",SUMPRODUCT(--(INDEX(Matrix!$C$5:$EV$304,0,$B85)&gt;0),--(INDEX(Matrix!$C$5:$EV$304,0,DT$3)&gt;0)))</f>
        <v/>
      </c>
      <c r="DU85" s="12" t="str">
        <f aca="false">IF(OR($A85="",DU$4=""),"",SUMPRODUCT(--(INDEX(Matrix!$C$5:$EV$304,0,$B85)&gt;0),--(INDEX(Matrix!$C$5:$EV$304,0,DU$3)&gt;0)))</f>
        <v/>
      </c>
      <c r="DV85" s="12" t="str">
        <f aca="false">IF(OR($A85="",DV$4=""),"",SUMPRODUCT(--(INDEX(Matrix!$C$5:$EV$304,0,$B85)&gt;0),--(INDEX(Matrix!$C$5:$EV$304,0,DV$3)&gt;0)))</f>
        <v/>
      </c>
      <c r="DW85" s="12" t="str">
        <f aca="false">IF(OR($A85="",DW$4=""),"",SUMPRODUCT(--(INDEX(Matrix!$C$5:$EV$304,0,$B85)&gt;0),--(INDEX(Matrix!$C$5:$EV$304,0,DW$3)&gt;0)))</f>
        <v/>
      </c>
      <c r="DX85" s="12" t="str">
        <f aca="false">IF(OR($A85="",DX$4=""),"",SUMPRODUCT(--(INDEX(Matrix!$C$5:$EV$304,0,$B85)&gt;0),--(INDEX(Matrix!$C$5:$EV$304,0,DX$3)&gt;0)))</f>
        <v/>
      </c>
      <c r="DY85" s="12" t="str">
        <f aca="false">IF(OR($A85="",DY$4=""),"",SUMPRODUCT(--(INDEX(Matrix!$C$5:$EV$304,0,$B85)&gt;0),--(INDEX(Matrix!$C$5:$EV$304,0,DY$3)&gt;0)))</f>
        <v/>
      </c>
      <c r="DZ85" s="12" t="str">
        <f aca="false">IF(OR($A85="",DZ$4=""),"",SUMPRODUCT(--(INDEX(Matrix!$C$5:$EV$304,0,$B85)&gt;0),--(INDEX(Matrix!$C$5:$EV$304,0,DZ$3)&gt;0)))</f>
        <v/>
      </c>
      <c r="EA85" s="12" t="str">
        <f aca="false">IF(OR($A85="",EA$4=""),"",SUMPRODUCT(--(INDEX(Matrix!$C$5:$EV$304,0,$B85)&gt;0),--(INDEX(Matrix!$C$5:$EV$304,0,EA$3)&gt;0)))</f>
        <v/>
      </c>
      <c r="EB85" s="12" t="str">
        <f aca="false">IF(OR($A85="",EB$4=""),"",SUMPRODUCT(--(INDEX(Matrix!$C$5:$EV$304,0,$B85)&gt;0),--(INDEX(Matrix!$C$5:$EV$304,0,EB$3)&gt;0)))</f>
        <v/>
      </c>
      <c r="EC85" s="12" t="str">
        <f aca="false">IF(OR($A85="",EC$4=""),"",SUMPRODUCT(--(INDEX(Matrix!$C$5:$EV$304,0,$B85)&gt;0),--(INDEX(Matrix!$C$5:$EV$304,0,EC$3)&gt;0)))</f>
        <v/>
      </c>
      <c r="ED85" s="12" t="str">
        <f aca="false">IF(OR($A85="",ED$4=""),"",SUMPRODUCT(--(INDEX(Matrix!$C$5:$EV$304,0,$B85)&gt;0),--(INDEX(Matrix!$C$5:$EV$304,0,ED$3)&gt;0)))</f>
        <v/>
      </c>
      <c r="EE85" s="12" t="str">
        <f aca="false">IF(OR($A85="",EE$4=""),"",SUMPRODUCT(--(INDEX(Matrix!$C$5:$EV$304,0,$B85)&gt;0),--(INDEX(Matrix!$C$5:$EV$304,0,EE$3)&gt;0)))</f>
        <v/>
      </c>
      <c r="EF85" s="12" t="str">
        <f aca="false">IF(OR($A85="",EF$4=""),"",SUMPRODUCT(--(INDEX(Matrix!$C$5:$EV$304,0,$B85)&gt;0),--(INDEX(Matrix!$C$5:$EV$304,0,EF$3)&gt;0)))</f>
        <v/>
      </c>
      <c r="EG85" s="12" t="str">
        <f aca="false">IF(OR($A85="",EG$4=""),"",SUMPRODUCT(--(INDEX(Matrix!$C$5:$EV$304,0,$B85)&gt;0),--(INDEX(Matrix!$C$5:$EV$304,0,EG$3)&gt;0)))</f>
        <v/>
      </c>
      <c r="EH85" s="12" t="str">
        <f aca="false">IF(OR($A85="",EH$4=""),"",SUMPRODUCT(--(INDEX(Matrix!$C$5:$EV$304,0,$B85)&gt;0),--(INDEX(Matrix!$C$5:$EV$304,0,EH$3)&gt;0)))</f>
        <v/>
      </c>
      <c r="EI85" s="12" t="str">
        <f aca="false">IF(OR($A85="",EI$4=""),"",SUMPRODUCT(--(INDEX(Matrix!$C$5:$EV$304,0,$B85)&gt;0),--(INDEX(Matrix!$C$5:$EV$304,0,EI$3)&gt;0)))</f>
        <v/>
      </c>
      <c r="EJ85" s="12" t="str">
        <f aca="false">IF(OR($A85="",EJ$4=""),"",SUMPRODUCT(--(INDEX(Matrix!$C$5:$EV$304,0,$B85)&gt;0),--(INDEX(Matrix!$C$5:$EV$304,0,EJ$3)&gt;0)))</f>
        <v/>
      </c>
      <c r="EK85" s="12" t="str">
        <f aca="false">IF(OR($A85="",EK$4=""),"",SUMPRODUCT(--(INDEX(Matrix!$C$5:$EV$304,0,$B85)&gt;0),--(INDEX(Matrix!$C$5:$EV$304,0,EK$3)&gt;0)))</f>
        <v/>
      </c>
      <c r="EL85" s="12" t="str">
        <f aca="false">IF(OR($A85="",EL$4=""),"",SUMPRODUCT(--(INDEX(Matrix!$C$5:$EV$304,0,$B85)&gt;0),--(INDEX(Matrix!$C$5:$EV$304,0,EL$3)&gt;0)))</f>
        <v/>
      </c>
      <c r="EM85" s="12" t="str">
        <f aca="false">IF(OR($A85="",EM$4=""),"",SUMPRODUCT(--(INDEX(Matrix!$C$5:$EV$304,0,$B85)&gt;0),--(INDEX(Matrix!$C$5:$EV$304,0,EM$3)&gt;0)))</f>
        <v/>
      </c>
      <c r="EN85" s="12" t="str">
        <f aca="false">IF(OR($A85="",EN$4=""),"",SUMPRODUCT(--(INDEX(Matrix!$C$5:$EV$304,0,$B85)&gt;0),--(INDEX(Matrix!$C$5:$EV$304,0,EN$3)&gt;0)))</f>
        <v/>
      </c>
      <c r="EO85" s="12" t="str">
        <f aca="false">IF(OR($A85="",EO$4=""),"",SUMPRODUCT(--(INDEX(Matrix!$C$5:$EV$304,0,$B85)&gt;0),--(INDEX(Matrix!$C$5:$EV$304,0,EO$3)&gt;0)))</f>
        <v/>
      </c>
      <c r="EP85" s="12" t="str">
        <f aca="false">IF(OR($A85="",EP$4=""),"",SUMPRODUCT(--(INDEX(Matrix!$C$5:$EV$304,0,$B85)&gt;0),--(INDEX(Matrix!$C$5:$EV$304,0,EP$3)&gt;0)))</f>
        <v/>
      </c>
      <c r="EQ85" s="12" t="str">
        <f aca="false">IF(OR($A85="",EQ$4=""),"",SUMPRODUCT(--(INDEX(Matrix!$C$5:$EV$304,0,$B85)&gt;0),--(INDEX(Matrix!$C$5:$EV$304,0,EQ$3)&gt;0)))</f>
        <v/>
      </c>
      <c r="ER85" s="12" t="str">
        <f aca="false">IF(OR($A85="",ER$4=""),"",SUMPRODUCT(--(INDEX(Matrix!$C$5:$EV$304,0,$B85)&gt;0),--(INDEX(Matrix!$C$5:$EV$304,0,ER$3)&gt;0)))</f>
        <v/>
      </c>
      <c r="ES85" s="12" t="str">
        <f aca="false">IF(OR($A85="",ES$4=""),"",SUMPRODUCT(--(INDEX(Matrix!$C$5:$EV$304,0,$B85)&gt;0),--(INDEX(Matrix!$C$5:$EV$304,0,ES$3)&gt;0)))</f>
        <v/>
      </c>
      <c r="ET85" s="12" t="str">
        <f aca="false">IF(OR($A85="",ET$4=""),"",SUMPRODUCT(--(INDEX(Matrix!$C$5:$EV$304,0,$B85)&gt;0),--(INDEX(Matrix!$C$5:$EV$304,0,ET$3)&gt;0)))</f>
        <v/>
      </c>
      <c r="EU85" s="12" t="str">
        <f aca="false">IF(OR($A85="",EU$4=""),"",SUMPRODUCT(--(INDEX(Matrix!$C$5:$EV$304,0,$B85)&gt;0),--(INDEX(Matrix!$C$5:$EV$304,0,EU$3)&gt;0)))</f>
        <v/>
      </c>
      <c r="EV85" s="12" t="str">
        <f aca="false">IF(OR($A85="",EV$4=""),"",SUMPRODUCT(--(INDEX(Matrix!$C$5:$EV$304,0,$B85)&gt;0),--(INDEX(Matrix!$C$5:$EV$304,0,EV$3)&gt;0)))</f>
        <v/>
      </c>
    </row>
    <row r="86" customFormat="false" ht="15" hidden="false" customHeight="false" outlineLevel="0" collapsed="false">
      <c r="A86" s="6" t="str">
        <f aca="false">IF(INDEX(Products!$A$2:$A$151,$B86)="","",INDEX(Products!$A$2:$A$151,$B86))</f>
        <v>Ginc Active</v>
      </c>
      <c r="B86" s="23" t="n">
        <v>82</v>
      </c>
      <c r="C86" s="12" t="n">
        <f aca="false">IF(OR($A86="",C$4=""),"",SUMPRODUCT(--(INDEX(Matrix!$C$5:$EV$304,0,$B86)&gt;0),--(INDEX(Matrix!$C$5:$EV$304,0,C$3)&gt;0)))</f>
        <v>2</v>
      </c>
      <c r="D86" s="12" t="n">
        <f aca="false">IF(OR($A86="",D$4=""),"",SUMPRODUCT(--(INDEX(Matrix!$C$5:$EV$304,0,$B86)&gt;0),--(INDEX(Matrix!$C$5:$EV$304,0,D$3)&gt;0)))</f>
        <v>2</v>
      </c>
      <c r="E86" s="12" t="n">
        <f aca="false">IF(OR($A86="",E$4=""),"",SUMPRODUCT(--(INDEX(Matrix!$C$5:$EV$304,0,$B86)&gt;0),--(INDEX(Matrix!$C$5:$EV$304,0,E$3)&gt;0)))</f>
        <v>2</v>
      </c>
      <c r="F86" s="12" t="n">
        <f aca="false">IF(OR($A86="",F$4=""),"",SUMPRODUCT(--(INDEX(Matrix!$C$5:$EV$304,0,$B86)&gt;0),--(INDEX(Matrix!$C$5:$EV$304,0,F$3)&gt;0)))</f>
        <v>3</v>
      </c>
      <c r="G86" s="12" t="n">
        <f aca="false">IF(OR($A86="",G$4=""),"",SUMPRODUCT(--(INDEX(Matrix!$C$5:$EV$304,0,$B86)&gt;0),--(INDEX(Matrix!$C$5:$EV$304,0,G$3)&gt;0)))</f>
        <v>3</v>
      </c>
      <c r="H86" s="12" t="n">
        <f aca="false">IF(OR($A86="",H$4=""),"",SUMPRODUCT(--(INDEX(Matrix!$C$5:$EV$304,0,$B86)&gt;0),--(INDEX(Matrix!$C$5:$EV$304,0,H$3)&gt;0)))</f>
        <v>3</v>
      </c>
      <c r="I86" s="12" t="n">
        <f aca="false">IF(OR($A86="",I$4=""),"",SUMPRODUCT(--(INDEX(Matrix!$C$5:$EV$304,0,$B86)&gt;0),--(INDEX(Matrix!$C$5:$EV$304,0,I$3)&gt;0)))</f>
        <v>2</v>
      </c>
      <c r="J86" s="12" t="n">
        <f aca="false">IF(OR($A86="",J$4=""),"",SUMPRODUCT(--(INDEX(Matrix!$C$5:$EV$304,0,$B86)&gt;0),--(INDEX(Matrix!$C$5:$EV$304,0,J$3)&gt;0)))</f>
        <v>2</v>
      </c>
      <c r="K86" s="12" t="n">
        <f aca="false">IF(OR($A86="",K$4=""),"",SUMPRODUCT(--(INDEX(Matrix!$C$5:$EV$304,0,$B86)&gt;0),--(INDEX(Matrix!$C$5:$EV$304,0,K$3)&gt;0)))</f>
        <v>2</v>
      </c>
      <c r="L86" s="12" t="n">
        <f aca="false">IF(OR($A86="",L$4=""),"",SUMPRODUCT(--(INDEX(Matrix!$C$5:$EV$304,0,$B86)&gt;0),--(INDEX(Matrix!$C$5:$EV$304,0,L$3)&gt;0)))</f>
        <v>2</v>
      </c>
      <c r="M86" s="12" t="n">
        <f aca="false">IF(OR($A86="",M$4=""),"",SUMPRODUCT(--(INDEX(Matrix!$C$5:$EV$304,0,$B86)&gt;0),--(INDEX(Matrix!$C$5:$EV$304,0,M$3)&gt;0)))</f>
        <v>2</v>
      </c>
      <c r="N86" s="12" t="n">
        <f aca="false">IF(OR($A86="",N$4=""),"",SUMPRODUCT(--(INDEX(Matrix!$C$5:$EV$304,0,$B86)&gt;0),--(INDEX(Matrix!$C$5:$EV$304,0,N$3)&gt;0)))</f>
        <v>3</v>
      </c>
      <c r="O86" s="12" t="n">
        <f aca="false">IF(OR($A86="",O$4=""),"",SUMPRODUCT(--(INDEX(Matrix!$C$5:$EV$304,0,$B86)&gt;0),--(INDEX(Matrix!$C$5:$EV$304,0,O$3)&gt;0)))</f>
        <v>3</v>
      </c>
      <c r="P86" s="12" t="n">
        <f aca="false">IF(OR($A86="",P$4=""),"",SUMPRODUCT(--(INDEX(Matrix!$C$5:$EV$304,0,$B86)&gt;0),--(INDEX(Matrix!$C$5:$EV$304,0,P$3)&gt;0)))</f>
        <v>3</v>
      </c>
      <c r="Q86" s="12" t="n">
        <f aca="false">IF(OR($A86="",Q$4=""),"",SUMPRODUCT(--(INDEX(Matrix!$C$5:$EV$304,0,$B86)&gt;0),--(INDEX(Matrix!$C$5:$EV$304,0,Q$3)&gt;0)))</f>
        <v>3</v>
      </c>
      <c r="R86" s="12" t="n">
        <f aca="false">IF(OR($A86="",R$4=""),"",SUMPRODUCT(--(INDEX(Matrix!$C$5:$EV$304,0,$B86)&gt;0),--(INDEX(Matrix!$C$5:$EV$304,0,R$3)&gt;0)))</f>
        <v>3</v>
      </c>
      <c r="S86" s="12" t="n">
        <f aca="false">IF(OR($A86="",S$4=""),"",SUMPRODUCT(--(INDEX(Matrix!$C$5:$EV$304,0,$B86)&gt;0),--(INDEX(Matrix!$C$5:$EV$304,0,S$3)&gt;0)))</f>
        <v>3</v>
      </c>
      <c r="T86" s="12" t="n">
        <f aca="false">IF(OR($A86="",T$4=""),"",SUMPRODUCT(--(INDEX(Matrix!$C$5:$EV$304,0,$B86)&gt;0),--(INDEX(Matrix!$C$5:$EV$304,0,T$3)&gt;0)))</f>
        <v>3</v>
      </c>
      <c r="U86" s="12" t="n">
        <f aca="false">IF(OR($A86="",U$4=""),"",SUMPRODUCT(--(INDEX(Matrix!$C$5:$EV$304,0,$B86)&gt;0),--(INDEX(Matrix!$C$5:$EV$304,0,U$3)&gt;0)))</f>
        <v>0</v>
      </c>
      <c r="V86" s="12" t="n">
        <f aca="false">IF(OR($A86="",V$4=""),"",SUMPRODUCT(--(INDEX(Matrix!$C$5:$EV$304,0,$B86)&gt;0),--(INDEX(Matrix!$C$5:$EV$304,0,V$3)&gt;0)))</f>
        <v>0</v>
      </c>
      <c r="W86" s="12" t="n">
        <f aca="false">IF(OR($A86="",W$4=""),"",SUMPRODUCT(--(INDEX(Matrix!$C$5:$EV$304,0,$B86)&gt;0),--(INDEX(Matrix!$C$5:$EV$304,0,W$3)&gt;0)))</f>
        <v>3</v>
      </c>
      <c r="X86" s="12" t="n">
        <f aca="false">IF(OR($A86="",X$4=""),"",SUMPRODUCT(--(INDEX(Matrix!$C$5:$EV$304,0,$B86)&gt;0),--(INDEX(Matrix!$C$5:$EV$304,0,X$3)&gt;0)))</f>
        <v>3</v>
      </c>
      <c r="Y86" s="12" t="n">
        <f aca="false">IF(OR($A86="",Y$4=""),"",SUMPRODUCT(--(INDEX(Matrix!$C$5:$EV$304,0,$B86)&gt;0),--(INDEX(Matrix!$C$5:$EV$304,0,Y$3)&gt;0)))</f>
        <v>2</v>
      </c>
      <c r="Z86" s="12" t="n">
        <f aca="false">IF(OR($A86="",Z$4=""),"",SUMPRODUCT(--(INDEX(Matrix!$C$5:$EV$304,0,$B86)&gt;0),--(INDEX(Matrix!$C$5:$EV$304,0,Z$3)&gt;0)))</f>
        <v>2</v>
      </c>
      <c r="AA86" s="12" t="n">
        <f aca="false">IF(OR($A86="",AA$4=""),"",SUMPRODUCT(--(INDEX(Matrix!$C$5:$EV$304,0,$B86)&gt;0),--(INDEX(Matrix!$C$5:$EV$304,0,AA$3)&gt;0)))</f>
        <v>3</v>
      </c>
      <c r="AB86" s="12" t="n">
        <f aca="false">IF(OR($A86="",AB$4=""),"",SUMPRODUCT(--(INDEX(Matrix!$C$5:$EV$304,0,$B86)&gt;0),--(INDEX(Matrix!$C$5:$EV$304,0,AB$3)&gt;0)))</f>
        <v>0</v>
      </c>
      <c r="AC86" s="12" t="n">
        <f aca="false">IF(OR($A86="",AC$4=""),"",SUMPRODUCT(--(INDEX(Matrix!$C$5:$EV$304,0,$B86)&gt;0),--(INDEX(Matrix!$C$5:$EV$304,0,AC$3)&gt;0)))</f>
        <v>1</v>
      </c>
      <c r="AD86" s="12" t="n">
        <f aca="false">IF(OR($A86="",AD$4=""),"",SUMPRODUCT(--(INDEX(Matrix!$C$5:$EV$304,0,$B86)&gt;0),--(INDEX(Matrix!$C$5:$EV$304,0,AD$3)&gt;0)))</f>
        <v>0</v>
      </c>
      <c r="AE86" s="12" t="n">
        <f aca="false">IF(OR($A86="",AE$4=""),"",SUMPRODUCT(--(INDEX(Matrix!$C$5:$EV$304,0,$B86)&gt;0),--(INDEX(Matrix!$C$5:$EV$304,0,AE$3)&gt;0)))</f>
        <v>2</v>
      </c>
      <c r="AF86" s="12" t="n">
        <f aca="false">IF(OR($A86="",AF$4=""),"",SUMPRODUCT(--(INDEX(Matrix!$C$5:$EV$304,0,$B86)&gt;0),--(INDEX(Matrix!$C$5:$EV$304,0,AF$3)&gt;0)))</f>
        <v>2</v>
      </c>
      <c r="AG86" s="12" t="n">
        <f aca="false">IF(OR($A86="",AG$4=""),"",SUMPRODUCT(--(INDEX(Matrix!$C$5:$EV$304,0,$B86)&gt;0),--(INDEX(Matrix!$C$5:$EV$304,0,AG$3)&gt;0)))</f>
        <v>2</v>
      </c>
      <c r="AH86" s="12" t="n">
        <f aca="false">IF(OR($A86="",AH$4=""),"",SUMPRODUCT(--(INDEX(Matrix!$C$5:$EV$304,0,$B86)&gt;0),--(INDEX(Matrix!$C$5:$EV$304,0,AH$3)&gt;0)))</f>
        <v>2</v>
      </c>
      <c r="AI86" s="12" t="n">
        <f aca="false">IF(OR($A86="",AI$4=""),"",SUMPRODUCT(--(INDEX(Matrix!$C$5:$EV$304,0,$B86)&gt;0),--(INDEX(Matrix!$C$5:$EV$304,0,AI$3)&gt;0)))</f>
        <v>1</v>
      </c>
      <c r="AJ86" s="12" t="n">
        <f aca="false">IF(OR($A86="",AJ$4=""),"",SUMPRODUCT(--(INDEX(Matrix!$C$5:$EV$304,0,$B86)&gt;0),--(INDEX(Matrix!$C$5:$EV$304,0,AJ$3)&gt;0)))</f>
        <v>1</v>
      </c>
      <c r="AK86" s="12" t="n">
        <f aca="false">IF(OR($A86="",AK$4=""),"",SUMPRODUCT(--(INDEX(Matrix!$C$5:$EV$304,0,$B86)&gt;0),--(INDEX(Matrix!$C$5:$EV$304,0,AK$3)&gt;0)))</f>
        <v>2</v>
      </c>
      <c r="AL86" s="12" t="n">
        <f aca="false">IF(OR($A86="",AL$4=""),"",SUMPRODUCT(--(INDEX(Matrix!$C$5:$EV$304,0,$B86)&gt;0),--(INDEX(Matrix!$C$5:$EV$304,0,AL$3)&gt;0)))</f>
        <v>2</v>
      </c>
      <c r="AM86" s="12" t="n">
        <f aca="false">IF(OR($A86="",AM$4=""),"",SUMPRODUCT(--(INDEX(Matrix!$C$5:$EV$304,0,$B86)&gt;0),--(INDEX(Matrix!$C$5:$EV$304,0,AM$3)&gt;0)))</f>
        <v>3</v>
      </c>
      <c r="AN86" s="12" t="n">
        <f aca="false">IF(OR($A86="",AN$4=""),"",SUMPRODUCT(--(INDEX(Matrix!$C$5:$EV$304,0,$B86)&gt;0),--(INDEX(Matrix!$C$5:$EV$304,0,AN$3)&gt;0)))</f>
        <v>3</v>
      </c>
      <c r="AO86" s="12" t="n">
        <f aca="false">IF(OR($A86="",AO$4=""),"",SUMPRODUCT(--(INDEX(Matrix!$C$5:$EV$304,0,$B86)&gt;0),--(INDEX(Matrix!$C$5:$EV$304,0,AO$3)&gt;0)))</f>
        <v>1</v>
      </c>
      <c r="AP86" s="12" t="n">
        <f aca="false">IF(OR($A86="",AP$4=""),"",SUMPRODUCT(--(INDEX(Matrix!$C$5:$EV$304,0,$B86)&gt;0),--(INDEX(Matrix!$C$5:$EV$304,0,AP$3)&gt;0)))</f>
        <v>1</v>
      </c>
      <c r="AQ86" s="12" t="n">
        <f aca="false">IF(OR($A86="",AQ$4=""),"",SUMPRODUCT(--(INDEX(Matrix!$C$5:$EV$304,0,$B86)&gt;0),--(INDEX(Matrix!$C$5:$EV$304,0,AQ$3)&gt;0)))</f>
        <v>1</v>
      </c>
      <c r="AR86" s="12" t="n">
        <f aca="false">IF(OR($A86="",AR$4=""),"",SUMPRODUCT(--(INDEX(Matrix!$C$5:$EV$304,0,$B86)&gt;0),--(INDEX(Matrix!$C$5:$EV$304,0,AR$3)&gt;0)))</f>
        <v>1</v>
      </c>
      <c r="AS86" s="12" t="n">
        <f aca="false">IF(OR($A86="",AS$4=""),"",SUMPRODUCT(--(INDEX(Matrix!$C$5:$EV$304,0,$B86)&gt;0),--(INDEX(Matrix!$C$5:$EV$304,0,AS$3)&gt;0)))</f>
        <v>1</v>
      </c>
      <c r="AT86" s="12" t="n">
        <f aca="false">IF(OR($A86="",AT$4=""),"",SUMPRODUCT(--(INDEX(Matrix!$C$5:$EV$304,0,$B86)&gt;0),--(INDEX(Matrix!$C$5:$EV$304,0,AT$3)&gt;0)))</f>
        <v>1</v>
      </c>
      <c r="AU86" s="12" t="n">
        <f aca="false">IF(OR($A86="",AU$4=""),"",SUMPRODUCT(--(INDEX(Matrix!$C$5:$EV$304,0,$B86)&gt;0),--(INDEX(Matrix!$C$5:$EV$304,0,AU$3)&gt;0)))</f>
        <v>0</v>
      </c>
      <c r="AV86" s="12" t="n">
        <f aca="false">IF(OR($A86="",AV$4=""),"",SUMPRODUCT(--(INDEX(Matrix!$C$5:$EV$304,0,$B86)&gt;0),--(INDEX(Matrix!$C$5:$EV$304,0,AV$3)&gt;0)))</f>
        <v>1</v>
      </c>
      <c r="AW86" s="12" t="n">
        <f aca="false">IF(OR($A86="",AW$4=""),"",SUMPRODUCT(--(INDEX(Matrix!$C$5:$EV$304,0,$B86)&gt;0),--(INDEX(Matrix!$C$5:$EV$304,0,AW$3)&gt;0)))</f>
        <v>1</v>
      </c>
      <c r="AX86" s="12" t="n">
        <f aca="false">IF(OR($A86="",AX$4=""),"",SUMPRODUCT(--(INDEX(Matrix!$C$5:$EV$304,0,$B86)&gt;0),--(INDEX(Matrix!$C$5:$EV$304,0,AX$3)&gt;0)))</f>
        <v>3</v>
      </c>
      <c r="AY86" s="12" t="n">
        <f aca="false">IF(OR($A86="",AY$4=""),"",SUMPRODUCT(--(INDEX(Matrix!$C$5:$EV$304,0,$B86)&gt;0),--(INDEX(Matrix!$C$5:$EV$304,0,AY$3)&gt;0)))</f>
        <v>3</v>
      </c>
      <c r="AZ86" s="12" t="n">
        <f aca="false">IF(OR($A86="",AZ$4=""),"",SUMPRODUCT(--(INDEX(Matrix!$C$5:$EV$304,0,$B86)&gt;0),--(INDEX(Matrix!$C$5:$EV$304,0,AZ$3)&gt;0)))</f>
        <v>2</v>
      </c>
      <c r="BA86" s="12" t="n">
        <f aca="false">IF(OR($A86="",BA$4=""),"",SUMPRODUCT(--(INDEX(Matrix!$C$5:$EV$304,0,$B86)&gt;0),--(INDEX(Matrix!$C$5:$EV$304,0,BA$3)&gt;0)))</f>
        <v>2</v>
      </c>
      <c r="BB86" s="12" t="n">
        <f aca="false">IF(OR($A86="",BB$4=""),"",SUMPRODUCT(--(INDEX(Matrix!$C$5:$EV$304,0,$B86)&gt;0),--(INDEX(Matrix!$C$5:$EV$304,0,BB$3)&gt;0)))</f>
        <v>2</v>
      </c>
      <c r="BC86" s="12" t="n">
        <f aca="false">IF(OR($A86="",BC$4=""),"",SUMPRODUCT(--(INDEX(Matrix!$C$5:$EV$304,0,$B86)&gt;0),--(INDEX(Matrix!$C$5:$EV$304,0,BC$3)&gt;0)))</f>
        <v>2</v>
      </c>
      <c r="BD86" s="12" t="n">
        <f aca="false">IF(OR($A86="",BD$4=""),"",SUMPRODUCT(--(INDEX(Matrix!$C$5:$EV$304,0,$B86)&gt;0),--(INDEX(Matrix!$C$5:$EV$304,0,BD$3)&gt;0)))</f>
        <v>2</v>
      </c>
      <c r="BE86" s="12" t="n">
        <f aca="false">IF(OR($A86="",BE$4=""),"",SUMPRODUCT(--(INDEX(Matrix!$C$5:$EV$304,0,$B86)&gt;0),--(INDEX(Matrix!$C$5:$EV$304,0,BE$3)&gt;0)))</f>
        <v>2</v>
      </c>
      <c r="BF86" s="12" t="n">
        <f aca="false">IF(OR($A86="",BF$4=""),"",SUMPRODUCT(--(INDEX(Matrix!$C$5:$EV$304,0,$B86)&gt;0),--(INDEX(Matrix!$C$5:$EV$304,0,BF$3)&gt;0)))</f>
        <v>2</v>
      </c>
      <c r="BG86" s="12" t="n">
        <f aca="false">IF(OR($A86="",BG$4=""),"",SUMPRODUCT(--(INDEX(Matrix!$C$5:$EV$304,0,$B86)&gt;0),--(INDEX(Matrix!$C$5:$EV$304,0,BG$3)&gt;0)))</f>
        <v>2</v>
      </c>
      <c r="BH86" s="12" t="n">
        <f aca="false">IF(OR($A86="",BH$4=""),"",SUMPRODUCT(--(INDEX(Matrix!$C$5:$EV$304,0,$B86)&gt;0),--(INDEX(Matrix!$C$5:$EV$304,0,BH$3)&gt;0)))</f>
        <v>2</v>
      </c>
      <c r="BI86" s="12" t="n">
        <f aca="false">IF(OR($A86="",BI$4=""),"",SUMPRODUCT(--(INDEX(Matrix!$C$5:$EV$304,0,$B86)&gt;0),--(INDEX(Matrix!$C$5:$EV$304,0,BI$3)&gt;0)))</f>
        <v>2</v>
      </c>
      <c r="BJ86" s="12" t="n">
        <f aca="false">IF(OR($A86="",BJ$4=""),"",SUMPRODUCT(--(INDEX(Matrix!$C$5:$EV$304,0,$B86)&gt;0),--(INDEX(Matrix!$C$5:$EV$304,0,BJ$3)&gt;0)))</f>
        <v>0</v>
      </c>
      <c r="BK86" s="12" t="n">
        <f aca="false">IF(OR($A86="",BK$4=""),"",SUMPRODUCT(--(INDEX(Matrix!$C$5:$EV$304,0,$B86)&gt;0),--(INDEX(Matrix!$C$5:$EV$304,0,BK$3)&gt;0)))</f>
        <v>2</v>
      </c>
      <c r="BL86" s="12" t="n">
        <f aca="false">IF(OR($A86="",BL$4=""),"",SUMPRODUCT(--(INDEX(Matrix!$C$5:$EV$304,0,$B86)&gt;0),--(INDEX(Matrix!$C$5:$EV$304,0,BL$3)&gt;0)))</f>
        <v>2</v>
      </c>
      <c r="BM86" s="12" t="n">
        <f aca="false">IF(OR($A86="",BM$4=""),"",SUMPRODUCT(--(INDEX(Matrix!$C$5:$EV$304,0,$B86)&gt;0),--(INDEX(Matrix!$C$5:$EV$304,0,BM$3)&gt;0)))</f>
        <v>2</v>
      </c>
      <c r="BN86" s="12" t="n">
        <f aca="false">IF(OR($A86="",BN$4=""),"",SUMPRODUCT(--(INDEX(Matrix!$C$5:$EV$304,0,$B86)&gt;0),--(INDEX(Matrix!$C$5:$EV$304,0,BN$3)&gt;0)))</f>
        <v>3</v>
      </c>
      <c r="BO86" s="12" t="n">
        <f aca="false">IF(OR($A86="",BO$4=""),"",SUMPRODUCT(--(INDEX(Matrix!$C$5:$EV$304,0,$B86)&gt;0),--(INDEX(Matrix!$C$5:$EV$304,0,BO$3)&gt;0)))</f>
        <v>4</v>
      </c>
      <c r="BP86" s="12" t="n">
        <f aca="false">IF(OR($A86="",BP$4=""),"",SUMPRODUCT(--(INDEX(Matrix!$C$5:$EV$304,0,$B86)&gt;0),--(INDEX(Matrix!$C$5:$EV$304,0,BP$3)&gt;0)))</f>
        <v>0</v>
      </c>
      <c r="BQ86" s="12" t="n">
        <f aca="false">IF(OR($A86="",BQ$4=""),"",SUMPRODUCT(--(INDEX(Matrix!$C$5:$EV$304,0,$B86)&gt;0),--(INDEX(Matrix!$C$5:$EV$304,0,BQ$3)&gt;0)))</f>
        <v>0</v>
      </c>
      <c r="BR86" s="12" t="n">
        <f aca="false">IF(OR($A86="",BR$4=""),"",SUMPRODUCT(--(INDEX(Matrix!$C$5:$EV$304,0,$B86)&gt;0),--(INDEX(Matrix!$C$5:$EV$304,0,BR$3)&gt;0)))</f>
        <v>0</v>
      </c>
      <c r="BS86" s="12" t="n">
        <f aca="false">IF(OR($A86="",BS$4=""),"",SUMPRODUCT(--(INDEX(Matrix!$C$5:$EV$304,0,$B86)&gt;0),--(INDEX(Matrix!$C$5:$EV$304,0,BS$3)&gt;0)))</f>
        <v>0</v>
      </c>
      <c r="BT86" s="12" t="n">
        <f aca="false">IF(OR($A86="",BT$4=""),"",SUMPRODUCT(--(INDEX(Matrix!$C$5:$EV$304,0,$B86)&gt;0),--(INDEX(Matrix!$C$5:$EV$304,0,BT$3)&gt;0)))</f>
        <v>0</v>
      </c>
      <c r="BU86" s="12" t="n">
        <f aca="false">IF(OR($A86="",BU$4=""),"",SUMPRODUCT(--(INDEX(Matrix!$C$5:$EV$304,0,$B86)&gt;0),--(INDEX(Matrix!$C$5:$EV$304,0,BU$3)&gt;0)))</f>
        <v>0</v>
      </c>
      <c r="BV86" s="12" t="n">
        <f aca="false">IF(OR($A86="",BV$4=""),"",SUMPRODUCT(--(INDEX(Matrix!$C$5:$EV$304,0,$B86)&gt;0),--(INDEX(Matrix!$C$5:$EV$304,0,BV$3)&gt;0)))</f>
        <v>0</v>
      </c>
      <c r="BW86" s="12" t="n">
        <f aca="false">IF(OR($A86="",BW$4=""),"",SUMPRODUCT(--(INDEX(Matrix!$C$5:$EV$304,0,$B86)&gt;0),--(INDEX(Matrix!$C$5:$EV$304,0,BW$3)&gt;0)))</f>
        <v>0</v>
      </c>
      <c r="BX86" s="12" t="n">
        <f aca="false">IF(OR($A86="",BX$4=""),"",SUMPRODUCT(--(INDEX(Matrix!$C$5:$EV$304,0,$B86)&gt;0),--(INDEX(Matrix!$C$5:$EV$304,0,BX$3)&gt;0)))</f>
        <v>0</v>
      </c>
      <c r="BY86" s="12" t="n">
        <f aca="false">IF(OR($A86="",BY$4=""),"",SUMPRODUCT(--(INDEX(Matrix!$C$5:$EV$304,0,$B86)&gt;0),--(INDEX(Matrix!$C$5:$EV$304,0,BY$3)&gt;0)))</f>
        <v>0</v>
      </c>
      <c r="BZ86" s="12" t="n">
        <f aca="false">IF(OR($A86="",BZ$4=""),"",SUMPRODUCT(--(INDEX(Matrix!$C$5:$EV$304,0,$B86)&gt;0),--(INDEX(Matrix!$C$5:$EV$304,0,BZ$3)&gt;0)))</f>
        <v>0</v>
      </c>
      <c r="CA86" s="12" t="n">
        <f aca="false">IF(OR($A86="",CA$4=""),"",SUMPRODUCT(--(INDEX(Matrix!$C$5:$EV$304,0,$B86)&gt;0),--(INDEX(Matrix!$C$5:$EV$304,0,CA$3)&gt;0)))</f>
        <v>0</v>
      </c>
      <c r="CB86" s="12" t="n">
        <f aca="false">IF(OR($A86="",CB$4=""),"",SUMPRODUCT(--(INDEX(Matrix!$C$5:$EV$304,0,$B86)&gt;0),--(INDEX(Matrix!$C$5:$EV$304,0,CB$3)&gt;0)))</f>
        <v>0</v>
      </c>
      <c r="CC86" s="12" t="n">
        <f aca="false">IF(OR($A86="",CC$4=""),"",SUMPRODUCT(--(INDEX(Matrix!$C$5:$EV$304,0,$B86)&gt;0),--(INDEX(Matrix!$C$5:$EV$304,0,CC$3)&gt;0)))</f>
        <v>0</v>
      </c>
      <c r="CD86" s="12" t="n">
        <f aca="false">IF(OR($A86="",CD$4=""),"",SUMPRODUCT(--(INDEX(Matrix!$C$5:$EV$304,0,$B86)&gt;0),--(INDEX(Matrix!$C$5:$EV$304,0,CD$3)&gt;0)))</f>
        <v>3</v>
      </c>
      <c r="CE86" s="12" t="n">
        <f aca="false">IF(OR($A86="",CE$4=""),"",SUMPRODUCT(--(INDEX(Matrix!$C$5:$EV$304,0,$B86)&gt;0),--(INDEX(Matrix!$C$5:$EV$304,0,CE$3)&gt;0)))</f>
        <v>2</v>
      </c>
      <c r="CF86" s="12" t="n">
        <f aca="false">IF(OR($A86="",CF$4=""),"",SUMPRODUCT(--(INDEX(Matrix!$C$5:$EV$304,0,$B86)&gt;0),--(INDEX(Matrix!$C$5:$EV$304,0,CF$3)&gt;0)))</f>
        <v>6</v>
      </c>
      <c r="CG86" s="12" t="n">
        <f aca="false">IF(OR($A86="",CG$4=""),"",SUMPRODUCT(--(INDEX(Matrix!$C$5:$EV$304,0,$B86)&gt;0),--(INDEX(Matrix!$C$5:$EV$304,0,CG$3)&gt;0)))</f>
        <v>3</v>
      </c>
      <c r="CH86" s="12" t="n">
        <f aca="false">IF(OR($A86="",CH$4=""),"",SUMPRODUCT(--(INDEX(Matrix!$C$5:$EV$304,0,$B86)&gt;0),--(INDEX(Matrix!$C$5:$EV$304,0,CH$3)&gt;0)))</f>
        <v>0</v>
      </c>
      <c r="CI86" s="12" t="n">
        <f aca="false">IF(OR($A86="",CI$4=""),"",SUMPRODUCT(--(INDEX(Matrix!$C$5:$EV$304,0,$B86)&gt;0),--(INDEX(Matrix!$C$5:$EV$304,0,CI$3)&gt;0)))</f>
        <v>2</v>
      </c>
      <c r="CJ86" s="12" t="n">
        <f aca="false">IF(OR($A86="",CJ$4=""),"",SUMPRODUCT(--(INDEX(Matrix!$C$5:$EV$304,0,$B86)&gt;0),--(INDEX(Matrix!$C$5:$EV$304,0,CJ$3)&gt;0)))</f>
        <v>2</v>
      </c>
      <c r="CK86" s="12" t="n">
        <f aca="false">IF(OR($A86="",CK$4=""),"",SUMPRODUCT(--(INDEX(Matrix!$C$5:$EV$304,0,$B86)&gt;0),--(INDEX(Matrix!$C$5:$EV$304,0,CK$3)&gt;0)))</f>
        <v>3</v>
      </c>
      <c r="CL86" s="12" t="n">
        <f aca="false">IF(OR($A86="",CL$4=""),"",SUMPRODUCT(--(INDEX(Matrix!$C$5:$EV$304,0,$B86)&gt;0),--(INDEX(Matrix!$C$5:$EV$304,0,CL$3)&gt;0)))</f>
        <v>3</v>
      </c>
      <c r="CM86" s="12" t="n">
        <f aca="false">IF(OR($A86="",CM$4=""),"",SUMPRODUCT(--(INDEX(Matrix!$C$5:$EV$304,0,$B86)&gt;0),--(INDEX(Matrix!$C$5:$EV$304,0,CM$3)&gt;0)))</f>
        <v>2</v>
      </c>
      <c r="CN86" s="12" t="n">
        <f aca="false">IF(OR($A86="",CN$4=""),"",SUMPRODUCT(--(INDEX(Matrix!$C$5:$EV$304,0,$B86)&gt;0),--(INDEX(Matrix!$C$5:$EV$304,0,CN$3)&gt;0)))</f>
        <v>3</v>
      </c>
      <c r="CO86" s="12" t="n">
        <f aca="false">IF(OR($A86="",CO$4=""),"",SUMPRODUCT(--(INDEX(Matrix!$C$5:$EV$304,0,$B86)&gt;0),--(INDEX(Matrix!$C$5:$EV$304,0,CO$3)&gt;0)))</f>
        <v>3</v>
      </c>
      <c r="CP86" s="12" t="n">
        <f aca="false">IF(OR($A86="",CP$4=""),"",SUMPRODUCT(--(INDEX(Matrix!$C$5:$EV$304,0,$B86)&gt;0),--(INDEX(Matrix!$C$5:$EV$304,0,CP$3)&gt;0)))</f>
        <v>2</v>
      </c>
      <c r="CQ86" s="12" t="n">
        <f aca="false">IF(OR($A86="",CQ$4=""),"",SUMPRODUCT(--(INDEX(Matrix!$C$5:$EV$304,0,$B86)&gt;0),--(INDEX(Matrix!$C$5:$EV$304,0,CQ$3)&gt;0)))</f>
        <v>2</v>
      </c>
      <c r="CR86" s="12" t="n">
        <f aca="false">IF(OR($A86="",CR$4=""),"",SUMPRODUCT(--(INDEX(Matrix!$C$5:$EV$304,0,$B86)&gt;0),--(INDEX(Matrix!$C$5:$EV$304,0,CR$3)&gt;0)))</f>
        <v>2</v>
      </c>
      <c r="CS86" s="12" t="n">
        <f aca="false">IF(OR($A86="",CS$4=""),"",SUMPRODUCT(--(INDEX(Matrix!$C$5:$EV$304,0,$B86)&gt;0),--(INDEX(Matrix!$C$5:$EV$304,0,CS$3)&gt;0)))</f>
        <v>3</v>
      </c>
      <c r="CT86" s="12" t="n">
        <f aca="false">IF(OR($A86="",CT$4=""),"",SUMPRODUCT(--(INDEX(Matrix!$C$5:$EV$304,0,$B86)&gt;0),--(INDEX(Matrix!$C$5:$EV$304,0,CT$3)&gt;0)))</f>
        <v>3</v>
      </c>
      <c r="CU86" s="12" t="n">
        <f aca="false">IF(OR($A86="",CU$4=""),"",SUMPRODUCT(--(INDEX(Matrix!$C$5:$EV$304,0,$B86)&gt;0),--(INDEX(Matrix!$C$5:$EV$304,0,CU$3)&gt;0)))</f>
        <v>3</v>
      </c>
      <c r="CV86" s="12" t="n">
        <f aca="false">IF(OR($A86="",CV$4=""),"",SUMPRODUCT(--(INDEX(Matrix!$C$5:$EV$304,0,$B86)&gt;0),--(INDEX(Matrix!$C$5:$EV$304,0,CV$3)&gt;0)))</f>
        <v>2</v>
      </c>
      <c r="CW86" s="12" t="n">
        <f aca="false">IF(OR($A86="",CW$4=""),"",SUMPRODUCT(--(INDEX(Matrix!$C$5:$EV$304,0,$B86)&gt;0),--(INDEX(Matrix!$C$5:$EV$304,0,CW$3)&gt;0)))</f>
        <v>3</v>
      </c>
      <c r="CX86" s="12" t="n">
        <f aca="false">IF(OR($A86="",CX$4=""),"",SUMPRODUCT(--(INDEX(Matrix!$C$5:$EV$304,0,$B86)&gt;0),--(INDEX(Matrix!$C$5:$EV$304,0,CX$3)&gt;0)))</f>
        <v>2</v>
      </c>
      <c r="CY86" s="12" t="n">
        <f aca="false">IF(OR($A86="",CY$4=""),"",SUMPRODUCT(--(INDEX(Matrix!$C$5:$EV$304,0,$B86)&gt;0),--(INDEX(Matrix!$C$5:$EV$304,0,CY$3)&gt;0)))</f>
        <v>2</v>
      </c>
      <c r="CZ86" s="12" t="n">
        <f aca="false">IF(OR($A86="",CZ$4=""),"",SUMPRODUCT(--(INDEX(Matrix!$C$5:$EV$304,0,$B86)&gt;0),--(INDEX(Matrix!$C$5:$EV$304,0,CZ$3)&gt;0)))</f>
        <v>0</v>
      </c>
      <c r="DA86" s="12" t="n">
        <f aca="false">IF(OR($A86="",DA$4=""),"",SUMPRODUCT(--(INDEX(Matrix!$C$5:$EV$304,0,$B86)&gt;0),--(INDEX(Matrix!$C$5:$EV$304,0,DA$3)&gt;0)))</f>
        <v>3</v>
      </c>
      <c r="DB86" s="12" t="n">
        <f aca="false">IF(OR($A86="",DB$4=""),"",SUMPRODUCT(--(INDEX(Matrix!$C$5:$EV$304,0,$B86)&gt;0),--(INDEX(Matrix!$C$5:$EV$304,0,DB$3)&gt;0)))</f>
        <v>0</v>
      </c>
      <c r="DC86" s="12" t="n">
        <f aca="false">IF(OR($A86="",DC$4=""),"",SUMPRODUCT(--(INDEX(Matrix!$C$5:$EV$304,0,$B86)&gt;0),--(INDEX(Matrix!$C$5:$EV$304,0,DC$3)&gt;0)))</f>
        <v>0</v>
      </c>
      <c r="DD86" s="12" t="n">
        <f aca="false">IF(OR($A86="",DD$4=""),"",SUMPRODUCT(--(INDEX(Matrix!$C$5:$EV$304,0,$B86)&gt;0),--(INDEX(Matrix!$C$5:$EV$304,0,DD$3)&gt;0)))</f>
        <v>3</v>
      </c>
      <c r="DE86" s="12" t="str">
        <f aca="false">IF(OR($A86="",DE$4=""),"",SUMPRODUCT(--(INDEX(Matrix!$C$5:$EV$304,0,$B86)&gt;0),--(INDEX(Matrix!$C$5:$EV$304,0,DE$3)&gt;0)))</f>
        <v/>
      </c>
      <c r="DF86" s="12" t="str">
        <f aca="false">IF(OR($A86="",DF$4=""),"",SUMPRODUCT(--(INDEX(Matrix!$C$5:$EV$304,0,$B86)&gt;0),--(INDEX(Matrix!$C$5:$EV$304,0,DF$3)&gt;0)))</f>
        <v/>
      </c>
      <c r="DG86" s="12" t="str">
        <f aca="false">IF(OR($A86="",DG$4=""),"",SUMPRODUCT(--(INDEX(Matrix!$C$5:$EV$304,0,$B86)&gt;0),--(INDEX(Matrix!$C$5:$EV$304,0,DG$3)&gt;0)))</f>
        <v/>
      </c>
      <c r="DH86" s="12" t="str">
        <f aca="false">IF(OR($A86="",DH$4=""),"",SUMPRODUCT(--(INDEX(Matrix!$C$5:$EV$304,0,$B86)&gt;0),--(INDEX(Matrix!$C$5:$EV$304,0,DH$3)&gt;0)))</f>
        <v/>
      </c>
      <c r="DI86" s="12" t="str">
        <f aca="false">IF(OR($A86="",DI$4=""),"",SUMPRODUCT(--(INDEX(Matrix!$C$5:$EV$304,0,$B86)&gt;0),--(INDEX(Matrix!$C$5:$EV$304,0,DI$3)&gt;0)))</f>
        <v/>
      </c>
      <c r="DJ86" s="12" t="str">
        <f aca="false">IF(OR($A86="",DJ$4=""),"",SUMPRODUCT(--(INDEX(Matrix!$C$5:$EV$304,0,$B86)&gt;0),--(INDEX(Matrix!$C$5:$EV$304,0,DJ$3)&gt;0)))</f>
        <v/>
      </c>
      <c r="DK86" s="12" t="str">
        <f aca="false">IF(OR($A86="",DK$4=""),"",SUMPRODUCT(--(INDEX(Matrix!$C$5:$EV$304,0,$B86)&gt;0),--(INDEX(Matrix!$C$5:$EV$304,0,DK$3)&gt;0)))</f>
        <v/>
      </c>
      <c r="DL86" s="12" t="str">
        <f aca="false">IF(OR($A86="",DL$4=""),"",SUMPRODUCT(--(INDEX(Matrix!$C$5:$EV$304,0,$B86)&gt;0),--(INDEX(Matrix!$C$5:$EV$304,0,DL$3)&gt;0)))</f>
        <v/>
      </c>
      <c r="DM86" s="12" t="str">
        <f aca="false">IF(OR($A86="",DM$4=""),"",SUMPRODUCT(--(INDEX(Matrix!$C$5:$EV$304,0,$B86)&gt;0),--(INDEX(Matrix!$C$5:$EV$304,0,DM$3)&gt;0)))</f>
        <v/>
      </c>
      <c r="DN86" s="12" t="str">
        <f aca="false">IF(OR($A86="",DN$4=""),"",SUMPRODUCT(--(INDEX(Matrix!$C$5:$EV$304,0,$B86)&gt;0),--(INDEX(Matrix!$C$5:$EV$304,0,DN$3)&gt;0)))</f>
        <v/>
      </c>
      <c r="DO86" s="12" t="str">
        <f aca="false">IF(OR($A86="",DO$4=""),"",SUMPRODUCT(--(INDEX(Matrix!$C$5:$EV$304,0,$B86)&gt;0),--(INDEX(Matrix!$C$5:$EV$304,0,DO$3)&gt;0)))</f>
        <v/>
      </c>
      <c r="DP86" s="12" t="str">
        <f aca="false">IF(OR($A86="",DP$4=""),"",SUMPRODUCT(--(INDEX(Matrix!$C$5:$EV$304,0,$B86)&gt;0),--(INDEX(Matrix!$C$5:$EV$304,0,DP$3)&gt;0)))</f>
        <v/>
      </c>
      <c r="DQ86" s="12" t="str">
        <f aca="false">IF(OR($A86="",DQ$4=""),"",SUMPRODUCT(--(INDEX(Matrix!$C$5:$EV$304,0,$B86)&gt;0),--(INDEX(Matrix!$C$5:$EV$304,0,DQ$3)&gt;0)))</f>
        <v/>
      </c>
      <c r="DR86" s="12" t="str">
        <f aca="false">IF(OR($A86="",DR$4=""),"",SUMPRODUCT(--(INDEX(Matrix!$C$5:$EV$304,0,$B86)&gt;0),--(INDEX(Matrix!$C$5:$EV$304,0,DR$3)&gt;0)))</f>
        <v/>
      </c>
      <c r="DS86" s="12" t="str">
        <f aca="false">IF(OR($A86="",DS$4=""),"",SUMPRODUCT(--(INDEX(Matrix!$C$5:$EV$304,0,$B86)&gt;0),--(INDEX(Matrix!$C$5:$EV$304,0,DS$3)&gt;0)))</f>
        <v/>
      </c>
      <c r="DT86" s="12" t="str">
        <f aca="false">IF(OR($A86="",DT$4=""),"",SUMPRODUCT(--(INDEX(Matrix!$C$5:$EV$304,0,$B86)&gt;0),--(INDEX(Matrix!$C$5:$EV$304,0,DT$3)&gt;0)))</f>
        <v/>
      </c>
      <c r="DU86" s="12" t="str">
        <f aca="false">IF(OR($A86="",DU$4=""),"",SUMPRODUCT(--(INDEX(Matrix!$C$5:$EV$304,0,$B86)&gt;0),--(INDEX(Matrix!$C$5:$EV$304,0,DU$3)&gt;0)))</f>
        <v/>
      </c>
      <c r="DV86" s="12" t="str">
        <f aca="false">IF(OR($A86="",DV$4=""),"",SUMPRODUCT(--(INDEX(Matrix!$C$5:$EV$304,0,$B86)&gt;0),--(INDEX(Matrix!$C$5:$EV$304,0,DV$3)&gt;0)))</f>
        <v/>
      </c>
      <c r="DW86" s="12" t="str">
        <f aca="false">IF(OR($A86="",DW$4=""),"",SUMPRODUCT(--(INDEX(Matrix!$C$5:$EV$304,0,$B86)&gt;0),--(INDEX(Matrix!$C$5:$EV$304,0,DW$3)&gt;0)))</f>
        <v/>
      </c>
      <c r="DX86" s="12" t="str">
        <f aca="false">IF(OR($A86="",DX$4=""),"",SUMPRODUCT(--(INDEX(Matrix!$C$5:$EV$304,0,$B86)&gt;0),--(INDEX(Matrix!$C$5:$EV$304,0,DX$3)&gt;0)))</f>
        <v/>
      </c>
      <c r="DY86" s="12" t="str">
        <f aca="false">IF(OR($A86="",DY$4=""),"",SUMPRODUCT(--(INDEX(Matrix!$C$5:$EV$304,0,$B86)&gt;0),--(INDEX(Matrix!$C$5:$EV$304,0,DY$3)&gt;0)))</f>
        <v/>
      </c>
      <c r="DZ86" s="12" t="str">
        <f aca="false">IF(OR($A86="",DZ$4=""),"",SUMPRODUCT(--(INDEX(Matrix!$C$5:$EV$304,0,$B86)&gt;0),--(INDEX(Matrix!$C$5:$EV$304,0,DZ$3)&gt;0)))</f>
        <v/>
      </c>
      <c r="EA86" s="12" t="str">
        <f aca="false">IF(OR($A86="",EA$4=""),"",SUMPRODUCT(--(INDEX(Matrix!$C$5:$EV$304,0,$B86)&gt;0),--(INDEX(Matrix!$C$5:$EV$304,0,EA$3)&gt;0)))</f>
        <v/>
      </c>
      <c r="EB86" s="12" t="str">
        <f aca="false">IF(OR($A86="",EB$4=""),"",SUMPRODUCT(--(INDEX(Matrix!$C$5:$EV$304,0,$B86)&gt;0),--(INDEX(Matrix!$C$5:$EV$304,0,EB$3)&gt;0)))</f>
        <v/>
      </c>
      <c r="EC86" s="12" t="str">
        <f aca="false">IF(OR($A86="",EC$4=""),"",SUMPRODUCT(--(INDEX(Matrix!$C$5:$EV$304,0,$B86)&gt;0),--(INDEX(Matrix!$C$5:$EV$304,0,EC$3)&gt;0)))</f>
        <v/>
      </c>
      <c r="ED86" s="12" t="str">
        <f aca="false">IF(OR($A86="",ED$4=""),"",SUMPRODUCT(--(INDEX(Matrix!$C$5:$EV$304,0,$B86)&gt;0),--(INDEX(Matrix!$C$5:$EV$304,0,ED$3)&gt;0)))</f>
        <v/>
      </c>
      <c r="EE86" s="12" t="str">
        <f aca="false">IF(OR($A86="",EE$4=""),"",SUMPRODUCT(--(INDEX(Matrix!$C$5:$EV$304,0,$B86)&gt;0),--(INDEX(Matrix!$C$5:$EV$304,0,EE$3)&gt;0)))</f>
        <v/>
      </c>
      <c r="EF86" s="12" t="str">
        <f aca="false">IF(OR($A86="",EF$4=""),"",SUMPRODUCT(--(INDEX(Matrix!$C$5:$EV$304,0,$B86)&gt;0),--(INDEX(Matrix!$C$5:$EV$304,0,EF$3)&gt;0)))</f>
        <v/>
      </c>
      <c r="EG86" s="12" t="str">
        <f aca="false">IF(OR($A86="",EG$4=""),"",SUMPRODUCT(--(INDEX(Matrix!$C$5:$EV$304,0,$B86)&gt;0),--(INDEX(Matrix!$C$5:$EV$304,0,EG$3)&gt;0)))</f>
        <v/>
      </c>
      <c r="EH86" s="12" t="str">
        <f aca="false">IF(OR($A86="",EH$4=""),"",SUMPRODUCT(--(INDEX(Matrix!$C$5:$EV$304,0,$B86)&gt;0),--(INDEX(Matrix!$C$5:$EV$304,0,EH$3)&gt;0)))</f>
        <v/>
      </c>
      <c r="EI86" s="12" t="str">
        <f aca="false">IF(OR($A86="",EI$4=""),"",SUMPRODUCT(--(INDEX(Matrix!$C$5:$EV$304,0,$B86)&gt;0),--(INDEX(Matrix!$C$5:$EV$304,0,EI$3)&gt;0)))</f>
        <v/>
      </c>
      <c r="EJ86" s="12" t="str">
        <f aca="false">IF(OR($A86="",EJ$4=""),"",SUMPRODUCT(--(INDEX(Matrix!$C$5:$EV$304,0,$B86)&gt;0),--(INDEX(Matrix!$C$5:$EV$304,0,EJ$3)&gt;0)))</f>
        <v/>
      </c>
      <c r="EK86" s="12" t="str">
        <f aca="false">IF(OR($A86="",EK$4=""),"",SUMPRODUCT(--(INDEX(Matrix!$C$5:$EV$304,0,$B86)&gt;0),--(INDEX(Matrix!$C$5:$EV$304,0,EK$3)&gt;0)))</f>
        <v/>
      </c>
      <c r="EL86" s="12" t="str">
        <f aca="false">IF(OR($A86="",EL$4=""),"",SUMPRODUCT(--(INDEX(Matrix!$C$5:$EV$304,0,$B86)&gt;0),--(INDEX(Matrix!$C$5:$EV$304,0,EL$3)&gt;0)))</f>
        <v/>
      </c>
      <c r="EM86" s="12" t="str">
        <f aca="false">IF(OR($A86="",EM$4=""),"",SUMPRODUCT(--(INDEX(Matrix!$C$5:$EV$304,0,$B86)&gt;0),--(INDEX(Matrix!$C$5:$EV$304,0,EM$3)&gt;0)))</f>
        <v/>
      </c>
      <c r="EN86" s="12" t="str">
        <f aca="false">IF(OR($A86="",EN$4=""),"",SUMPRODUCT(--(INDEX(Matrix!$C$5:$EV$304,0,$B86)&gt;0),--(INDEX(Matrix!$C$5:$EV$304,0,EN$3)&gt;0)))</f>
        <v/>
      </c>
      <c r="EO86" s="12" t="str">
        <f aca="false">IF(OR($A86="",EO$4=""),"",SUMPRODUCT(--(INDEX(Matrix!$C$5:$EV$304,0,$B86)&gt;0),--(INDEX(Matrix!$C$5:$EV$304,0,EO$3)&gt;0)))</f>
        <v/>
      </c>
      <c r="EP86" s="12" t="str">
        <f aca="false">IF(OR($A86="",EP$4=""),"",SUMPRODUCT(--(INDEX(Matrix!$C$5:$EV$304,0,$B86)&gt;0),--(INDEX(Matrix!$C$5:$EV$304,0,EP$3)&gt;0)))</f>
        <v/>
      </c>
      <c r="EQ86" s="12" t="str">
        <f aca="false">IF(OR($A86="",EQ$4=""),"",SUMPRODUCT(--(INDEX(Matrix!$C$5:$EV$304,0,$B86)&gt;0),--(INDEX(Matrix!$C$5:$EV$304,0,EQ$3)&gt;0)))</f>
        <v/>
      </c>
      <c r="ER86" s="12" t="str">
        <f aca="false">IF(OR($A86="",ER$4=""),"",SUMPRODUCT(--(INDEX(Matrix!$C$5:$EV$304,0,$B86)&gt;0),--(INDEX(Matrix!$C$5:$EV$304,0,ER$3)&gt;0)))</f>
        <v/>
      </c>
      <c r="ES86" s="12" t="str">
        <f aca="false">IF(OR($A86="",ES$4=""),"",SUMPRODUCT(--(INDEX(Matrix!$C$5:$EV$304,0,$B86)&gt;0),--(INDEX(Matrix!$C$5:$EV$304,0,ES$3)&gt;0)))</f>
        <v/>
      </c>
      <c r="ET86" s="12" t="str">
        <f aca="false">IF(OR($A86="",ET$4=""),"",SUMPRODUCT(--(INDEX(Matrix!$C$5:$EV$304,0,$B86)&gt;0),--(INDEX(Matrix!$C$5:$EV$304,0,ET$3)&gt;0)))</f>
        <v/>
      </c>
      <c r="EU86" s="12" t="str">
        <f aca="false">IF(OR($A86="",EU$4=""),"",SUMPRODUCT(--(INDEX(Matrix!$C$5:$EV$304,0,$B86)&gt;0),--(INDEX(Matrix!$C$5:$EV$304,0,EU$3)&gt;0)))</f>
        <v/>
      </c>
      <c r="EV86" s="12" t="str">
        <f aca="false">IF(OR($A86="",EV$4=""),"",SUMPRODUCT(--(INDEX(Matrix!$C$5:$EV$304,0,$B86)&gt;0),--(INDEX(Matrix!$C$5:$EV$304,0,EV$3)&gt;0)))</f>
        <v/>
      </c>
    </row>
    <row r="87" customFormat="false" ht="15" hidden="false" customHeight="false" outlineLevel="0" collapsed="false">
      <c r="A87" s="6" t="str">
        <f aca="false">IF(INDEX(Products!$A$2:$A$151,$B87)="","",INDEX(Products!$A$2:$A$151,$B87))</f>
        <v>URomax</v>
      </c>
      <c r="B87" s="23" t="n">
        <v>83</v>
      </c>
      <c r="C87" s="12" t="n">
        <f aca="false">IF(OR($A87="",C$4=""),"",SUMPRODUCT(--(INDEX(Matrix!$C$5:$EV$304,0,$B87)&gt;0),--(INDEX(Matrix!$C$5:$EV$304,0,C$3)&gt;0)))</f>
        <v>6</v>
      </c>
      <c r="D87" s="12" t="n">
        <f aca="false">IF(OR($A87="",D$4=""),"",SUMPRODUCT(--(INDEX(Matrix!$C$5:$EV$304,0,$B87)&gt;0),--(INDEX(Matrix!$C$5:$EV$304,0,D$3)&gt;0)))</f>
        <v>6</v>
      </c>
      <c r="E87" s="12" t="n">
        <f aca="false">IF(OR($A87="",E$4=""),"",SUMPRODUCT(--(INDEX(Matrix!$C$5:$EV$304,0,$B87)&gt;0),--(INDEX(Matrix!$C$5:$EV$304,0,E$3)&gt;0)))</f>
        <v>6</v>
      </c>
      <c r="F87" s="12" t="n">
        <f aca="false">IF(OR($A87="",F$4=""),"",SUMPRODUCT(--(INDEX(Matrix!$C$5:$EV$304,0,$B87)&gt;0),--(INDEX(Matrix!$C$5:$EV$304,0,F$3)&gt;0)))</f>
        <v>7</v>
      </c>
      <c r="G87" s="12" t="n">
        <f aca="false">IF(OR($A87="",G$4=""),"",SUMPRODUCT(--(INDEX(Matrix!$C$5:$EV$304,0,$B87)&gt;0),--(INDEX(Matrix!$C$5:$EV$304,0,G$3)&gt;0)))</f>
        <v>7</v>
      </c>
      <c r="H87" s="12" t="n">
        <f aca="false">IF(OR($A87="",H$4=""),"",SUMPRODUCT(--(INDEX(Matrix!$C$5:$EV$304,0,$B87)&gt;0),--(INDEX(Matrix!$C$5:$EV$304,0,H$3)&gt;0)))</f>
        <v>7</v>
      </c>
      <c r="I87" s="12" t="n">
        <f aca="false">IF(OR($A87="",I$4=""),"",SUMPRODUCT(--(INDEX(Matrix!$C$5:$EV$304,0,$B87)&gt;0),--(INDEX(Matrix!$C$5:$EV$304,0,I$3)&gt;0)))</f>
        <v>5</v>
      </c>
      <c r="J87" s="12" t="n">
        <f aca="false">IF(OR($A87="",J$4=""),"",SUMPRODUCT(--(INDEX(Matrix!$C$5:$EV$304,0,$B87)&gt;0),--(INDEX(Matrix!$C$5:$EV$304,0,J$3)&gt;0)))</f>
        <v>5</v>
      </c>
      <c r="K87" s="12" t="n">
        <f aca="false">IF(OR($A87="",K$4=""),"",SUMPRODUCT(--(INDEX(Matrix!$C$5:$EV$304,0,$B87)&gt;0),--(INDEX(Matrix!$C$5:$EV$304,0,K$3)&gt;0)))</f>
        <v>7</v>
      </c>
      <c r="L87" s="12" t="n">
        <f aca="false">IF(OR($A87="",L$4=""),"",SUMPRODUCT(--(INDEX(Matrix!$C$5:$EV$304,0,$B87)&gt;0),--(INDEX(Matrix!$C$5:$EV$304,0,L$3)&gt;0)))</f>
        <v>7</v>
      </c>
      <c r="M87" s="12" t="n">
        <f aca="false">IF(OR($A87="",M$4=""),"",SUMPRODUCT(--(INDEX(Matrix!$C$5:$EV$304,0,$B87)&gt;0),--(INDEX(Matrix!$C$5:$EV$304,0,M$3)&gt;0)))</f>
        <v>7</v>
      </c>
      <c r="N87" s="12" t="n">
        <f aca="false">IF(OR($A87="",N$4=""),"",SUMPRODUCT(--(INDEX(Matrix!$C$5:$EV$304,0,$B87)&gt;0),--(INDEX(Matrix!$C$5:$EV$304,0,N$3)&gt;0)))</f>
        <v>8</v>
      </c>
      <c r="O87" s="12" t="n">
        <f aca="false">IF(OR($A87="",O$4=""),"",SUMPRODUCT(--(INDEX(Matrix!$C$5:$EV$304,0,$B87)&gt;0),--(INDEX(Matrix!$C$5:$EV$304,0,O$3)&gt;0)))</f>
        <v>8</v>
      </c>
      <c r="P87" s="12" t="n">
        <f aca="false">IF(OR($A87="",P$4=""),"",SUMPRODUCT(--(INDEX(Matrix!$C$5:$EV$304,0,$B87)&gt;0),--(INDEX(Matrix!$C$5:$EV$304,0,P$3)&gt;0)))</f>
        <v>8</v>
      </c>
      <c r="Q87" s="12" t="n">
        <f aca="false">IF(OR($A87="",Q$4=""),"",SUMPRODUCT(--(INDEX(Matrix!$C$5:$EV$304,0,$B87)&gt;0),--(INDEX(Matrix!$C$5:$EV$304,0,Q$3)&gt;0)))</f>
        <v>8</v>
      </c>
      <c r="R87" s="12" t="n">
        <f aca="false">IF(OR($A87="",R$4=""),"",SUMPRODUCT(--(INDEX(Matrix!$C$5:$EV$304,0,$B87)&gt;0),--(INDEX(Matrix!$C$5:$EV$304,0,R$3)&gt;0)))</f>
        <v>8</v>
      </c>
      <c r="S87" s="12" t="n">
        <f aca="false">IF(OR($A87="",S$4=""),"",SUMPRODUCT(--(INDEX(Matrix!$C$5:$EV$304,0,$B87)&gt;0),--(INDEX(Matrix!$C$5:$EV$304,0,S$3)&gt;0)))</f>
        <v>8</v>
      </c>
      <c r="T87" s="12" t="n">
        <f aca="false">IF(OR($A87="",T$4=""),"",SUMPRODUCT(--(INDEX(Matrix!$C$5:$EV$304,0,$B87)&gt;0),--(INDEX(Matrix!$C$5:$EV$304,0,T$3)&gt;0)))</f>
        <v>8</v>
      </c>
      <c r="U87" s="12" t="n">
        <f aca="false">IF(OR($A87="",U$4=""),"",SUMPRODUCT(--(INDEX(Matrix!$C$5:$EV$304,0,$B87)&gt;0),--(INDEX(Matrix!$C$5:$EV$304,0,U$3)&gt;0)))</f>
        <v>0</v>
      </c>
      <c r="V87" s="12" t="n">
        <f aca="false">IF(OR($A87="",V$4=""),"",SUMPRODUCT(--(INDEX(Matrix!$C$5:$EV$304,0,$B87)&gt;0),--(INDEX(Matrix!$C$5:$EV$304,0,V$3)&gt;0)))</f>
        <v>0</v>
      </c>
      <c r="W87" s="12" t="n">
        <f aca="false">IF(OR($A87="",W$4=""),"",SUMPRODUCT(--(INDEX(Matrix!$C$5:$EV$304,0,$B87)&gt;0),--(INDEX(Matrix!$C$5:$EV$304,0,W$3)&gt;0)))</f>
        <v>6</v>
      </c>
      <c r="X87" s="12" t="n">
        <f aca="false">IF(OR($A87="",X$4=""),"",SUMPRODUCT(--(INDEX(Matrix!$C$5:$EV$304,0,$B87)&gt;0),--(INDEX(Matrix!$C$5:$EV$304,0,X$3)&gt;0)))</f>
        <v>6</v>
      </c>
      <c r="Y87" s="12" t="n">
        <f aca="false">IF(OR($A87="",Y$4=""),"",SUMPRODUCT(--(INDEX(Matrix!$C$5:$EV$304,0,$B87)&gt;0),--(INDEX(Matrix!$C$5:$EV$304,0,Y$3)&gt;0)))</f>
        <v>5</v>
      </c>
      <c r="Z87" s="12" t="n">
        <f aca="false">IF(OR($A87="",Z$4=""),"",SUMPRODUCT(--(INDEX(Matrix!$C$5:$EV$304,0,$B87)&gt;0),--(INDEX(Matrix!$C$5:$EV$304,0,Z$3)&gt;0)))</f>
        <v>5</v>
      </c>
      <c r="AA87" s="12" t="n">
        <f aca="false">IF(OR($A87="",AA$4=""),"",SUMPRODUCT(--(INDEX(Matrix!$C$5:$EV$304,0,$B87)&gt;0),--(INDEX(Matrix!$C$5:$EV$304,0,AA$3)&gt;0)))</f>
        <v>9</v>
      </c>
      <c r="AB87" s="12" t="n">
        <f aca="false">IF(OR($A87="",AB$4=""),"",SUMPRODUCT(--(INDEX(Matrix!$C$5:$EV$304,0,$B87)&gt;0),--(INDEX(Matrix!$C$5:$EV$304,0,AB$3)&gt;0)))</f>
        <v>3</v>
      </c>
      <c r="AC87" s="12" t="n">
        <f aca="false">IF(OR($A87="",AC$4=""),"",SUMPRODUCT(--(INDEX(Matrix!$C$5:$EV$304,0,$B87)&gt;0),--(INDEX(Matrix!$C$5:$EV$304,0,AC$3)&gt;0)))</f>
        <v>2</v>
      </c>
      <c r="AD87" s="12" t="n">
        <f aca="false">IF(OR($A87="",AD$4=""),"",SUMPRODUCT(--(INDEX(Matrix!$C$5:$EV$304,0,$B87)&gt;0),--(INDEX(Matrix!$C$5:$EV$304,0,AD$3)&gt;0)))</f>
        <v>0</v>
      </c>
      <c r="AE87" s="12" t="n">
        <f aca="false">IF(OR($A87="",AE$4=""),"",SUMPRODUCT(--(INDEX(Matrix!$C$5:$EV$304,0,$B87)&gt;0),--(INDEX(Matrix!$C$5:$EV$304,0,AE$3)&gt;0)))</f>
        <v>6</v>
      </c>
      <c r="AF87" s="12" t="n">
        <f aca="false">IF(OR($A87="",AF$4=""),"",SUMPRODUCT(--(INDEX(Matrix!$C$5:$EV$304,0,$B87)&gt;0),--(INDEX(Matrix!$C$5:$EV$304,0,AF$3)&gt;0)))</f>
        <v>6</v>
      </c>
      <c r="AG87" s="12" t="n">
        <f aca="false">IF(OR($A87="",AG$4=""),"",SUMPRODUCT(--(INDEX(Matrix!$C$5:$EV$304,0,$B87)&gt;0),--(INDEX(Matrix!$C$5:$EV$304,0,AG$3)&gt;0)))</f>
        <v>6</v>
      </c>
      <c r="AH87" s="12" t="n">
        <f aca="false">IF(OR($A87="",AH$4=""),"",SUMPRODUCT(--(INDEX(Matrix!$C$5:$EV$304,0,$B87)&gt;0),--(INDEX(Matrix!$C$5:$EV$304,0,AH$3)&gt;0)))</f>
        <v>5</v>
      </c>
      <c r="AI87" s="12" t="n">
        <f aca="false">IF(OR($A87="",AI$4=""),"",SUMPRODUCT(--(INDEX(Matrix!$C$5:$EV$304,0,$B87)&gt;0),--(INDEX(Matrix!$C$5:$EV$304,0,AI$3)&gt;0)))</f>
        <v>5</v>
      </c>
      <c r="AJ87" s="12" t="n">
        <f aca="false">IF(OR($A87="",AJ$4=""),"",SUMPRODUCT(--(INDEX(Matrix!$C$5:$EV$304,0,$B87)&gt;0),--(INDEX(Matrix!$C$5:$EV$304,0,AJ$3)&gt;0)))</f>
        <v>5</v>
      </c>
      <c r="AK87" s="12" t="n">
        <f aca="false">IF(OR($A87="",AK$4=""),"",SUMPRODUCT(--(INDEX(Matrix!$C$5:$EV$304,0,$B87)&gt;0),--(INDEX(Matrix!$C$5:$EV$304,0,AK$3)&gt;0)))</f>
        <v>5</v>
      </c>
      <c r="AL87" s="12" t="n">
        <f aca="false">IF(OR($A87="",AL$4=""),"",SUMPRODUCT(--(INDEX(Matrix!$C$5:$EV$304,0,$B87)&gt;0),--(INDEX(Matrix!$C$5:$EV$304,0,AL$3)&gt;0)))</f>
        <v>5</v>
      </c>
      <c r="AM87" s="12" t="n">
        <f aca="false">IF(OR($A87="",AM$4=""),"",SUMPRODUCT(--(INDEX(Matrix!$C$5:$EV$304,0,$B87)&gt;0),--(INDEX(Matrix!$C$5:$EV$304,0,AM$3)&gt;0)))</f>
        <v>5</v>
      </c>
      <c r="AN87" s="12" t="n">
        <f aca="false">IF(OR($A87="",AN$4=""),"",SUMPRODUCT(--(INDEX(Matrix!$C$5:$EV$304,0,$B87)&gt;0),--(INDEX(Matrix!$C$5:$EV$304,0,AN$3)&gt;0)))</f>
        <v>5</v>
      </c>
      <c r="AO87" s="12" t="n">
        <f aca="false">IF(OR($A87="",AO$4=""),"",SUMPRODUCT(--(INDEX(Matrix!$C$5:$EV$304,0,$B87)&gt;0),--(INDEX(Matrix!$C$5:$EV$304,0,AO$3)&gt;0)))</f>
        <v>2</v>
      </c>
      <c r="AP87" s="12" t="n">
        <f aca="false">IF(OR($A87="",AP$4=""),"",SUMPRODUCT(--(INDEX(Matrix!$C$5:$EV$304,0,$B87)&gt;0),--(INDEX(Matrix!$C$5:$EV$304,0,AP$3)&gt;0)))</f>
        <v>2</v>
      </c>
      <c r="AQ87" s="12" t="n">
        <f aca="false">IF(OR($A87="",AQ$4=""),"",SUMPRODUCT(--(INDEX(Matrix!$C$5:$EV$304,0,$B87)&gt;0),--(INDEX(Matrix!$C$5:$EV$304,0,AQ$3)&gt;0)))</f>
        <v>2</v>
      </c>
      <c r="AR87" s="12" t="n">
        <f aca="false">IF(OR($A87="",AR$4=""),"",SUMPRODUCT(--(INDEX(Matrix!$C$5:$EV$304,0,$B87)&gt;0),--(INDEX(Matrix!$C$5:$EV$304,0,AR$3)&gt;0)))</f>
        <v>2</v>
      </c>
      <c r="AS87" s="12" t="n">
        <f aca="false">IF(OR($A87="",AS$4=""),"",SUMPRODUCT(--(INDEX(Matrix!$C$5:$EV$304,0,$B87)&gt;0),--(INDEX(Matrix!$C$5:$EV$304,0,AS$3)&gt;0)))</f>
        <v>2</v>
      </c>
      <c r="AT87" s="12" t="n">
        <f aca="false">IF(OR($A87="",AT$4=""),"",SUMPRODUCT(--(INDEX(Matrix!$C$5:$EV$304,0,$B87)&gt;0),--(INDEX(Matrix!$C$5:$EV$304,0,AT$3)&gt;0)))</f>
        <v>2</v>
      </c>
      <c r="AU87" s="12" t="n">
        <f aca="false">IF(OR($A87="",AU$4=""),"",SUMPRODUCT(--(INDEX(Matrix!$C$5:$EV$304,0,$B87)&gt;0),--(INDEX(Matrix!$C$5:$EV$304,0,AU$3)&gt;0)))</f>
        <v>0</v>
      </c>
      <c r="AV87" s="12" t="n">
        <f aca="false">IF(OR($A87="",AV$4=""),"",SUMPRODUCT(--(INDEX(Matrix!$C$5:$EV$304,0,$B87)&gt;0),--(INDEX(Matrix!$C$5:$EV$304,0,AV$3)&gt;0)))</f>
        <v>5</v>
      </c>
      <c r="AW87" s="12" t="n">
        <f aca="false">IF(OR($A87="",AW$4=""),"",SUMPRODUCT(--(INDEX(Matrix!$C$5:$EV$304,0,$B87)&gt;0),--(INDEX(Matrix!$C$5:$EV$304,0,AW$3)&gt;0)))</f>
        <v>5</v>
      </c>
      <c r="AX87" s="12" t="n">
        <f aca="false">IF(OR($A87="",AX$4=""),"",SUMPRODUCT(--(INDEX(Matrix!$C$5:$EV$304,0,$B87)&gt;0),--(INDEX(Matrix!$C$5:$EV$304,0,AX$3)&gt;0)))</f>
        <v>7</v>
      </c>
      <c r="AY87" s="12" t="n">
        <f aca="false">IF(OR($A87="",AY$4=""),"",SUMPRODUCT(--(INDEX(Matrix!$C$5:$EV$304,0,$B87)&gt;0),--(INDEX(Matrix!$C$5:$EV$304,0,AY$3)&gt;0)))</f>
        <v>7</v>
      </c>
      <c r="AZ87" s="12" t="n">
        <f aca="false">IF(OR($A87="",AZ$4=""),"",SUMPRODUCT(--(INDEX(Matrix!$C$5:$EV$304,0,$B87)&gt;0),--(INDEX(Matrix!$C$5:$EV$304,0,AZ$3)&gt;0)))</f>
        <v>7</v>
      </c>
      <c r="BA87" s="12" t="n">
        <f aca="false">IF(OR($A87="",BA$4=""),"",SUMPRODUCT(--(INDEX(Matrix!$C$5:$EV$304,0,$B87)&gt;0),--(INDEX(Matrix!$C$5:$EV$304,0,BA$3)&gt;0)))</f>
        <v>7</v>
      </c>
      <c r="BB87" s="12" t="n">
        <f aca="false">IF(OR($A87="",BB$4=""),"",SUMPRODUCT(--(INDEX(Matrix!$C$5:$EV$304,0,$B87)&gt;0),--(INDEX(Matrix!$C$5:$EV$304,0,BB$3)&gt;0)))</f>
        <v>6</v>
      </c>
      <c r="BC87" s="12" t="n">
        <f aca="false">IF(OR($A87="",BC$4=""),"",SUMPRODUCT(--(INDEX(Matrix!$C$5:$EV$304,0,$B87)&gt;0),--(INDEX(Matrix!$C$5:$EV$304,0,BC$3)&gt;0)))</f>
        <v>6</v>
      </c>
      <c r="BD87" s="12" t="n">
        <f aca="false">IF(OR($A87="",BD$4=""),"",SUMPRODUCT(--(INDEX(Matrix!$C$5:$EV$304,0,$B87)&gt;0),--(INDEX(Matrix!$C$5:$EV$304,0,BD$3)&gt;0)))</f>
        <v>6</v>
      </c>
      <c r="BE87" s="12" t="n">
        <f aca="false">IF(OR($A87="",BE$4=""),"",SUMPRODUCT(--(INDEX(Matrix!$C$5:$EV$304,0,$B87)&gt;0),--(INDEX(Matrix!$C$5:$EV$304,0,BE$3)&gt;0)))</f>
        <v>6</v>
      </c>
      <c r="BF87" s="12" t="n">
        <f aca="false">IF(OR($A87="",BF$4=""),"",SUMPRODUCT(--(INDEX(Matrix!$C$5:$EV$304,0,$B87)&gt;0),--(INDEX(Matrix!$C$5:$EV$304,0,BF$3)&gt;0)))</f>
        <v>5</v>
      </c>
      <c r="BG87" s="12" t="n">
        <f aca="false">IF(OR($A87="",BG$4=""),"",SUMPRODUCT(--(INDEX(Matrix!$C$5:$EV$304,0,$B87)&gt;0),--(INDEX(Matrix!$C$5:$EV$304,0,BG$3)&gt;0)))</f>
        <v>5</v>
      </c>
      <c r="BH87" s="12" t="n">
        <f aca="false">IF(OR($A87="",BH$4=""),"",SUMPRODUCT(--(INDEX(Matrix!$C$5:$EV$304,0,$B87)&gt;0),--(INDEX(Matrix!$C$5:$EV$304,0,BH$3)&gt;0)))</f>
        <v>5</v>
      </c>
      <c r="BI87" s="12" t="n">
        <f aca="false">IF(OR($A87="",BI$4=""),"",SUMPRODUCT(--(INDEX(Matrix!$C$5:$EV$304,0,$B87)&gt;0),--(INDEX(Matrix!$C$5:$EV$304,0,BI$3)&gt;0)))</f>
        <v>5</v>
      </c>
      <c r="BJ87" s="12" t="n">
        <f aca="false">IF(OR($A87="",BJ$4=""),"",SUMPRODUCT(--(INDEX(Matrix!$C$5:$EV$304,0,$B87)&gt;0),--(INDEX(Matrix!$C$5:$EV$304,0,BJ$3)&gt;0)))</f>
        <v>0</v>
      </c>
      <c r="BK87" s="12" t="n">
        <f aca="false">IF(OR($A87="",BK$4=""),"",SUMPRODUCT(--(INDEX(Matrix!$C$5:$EV$304,0,$B87)&gt;0),--(INDEX(Matrix!$C$5:$EV$304,0,BK$3)&gt;0)))</f>
        <v>8</v>
      </c>
      <c r="BL87" s="12" t="n">
        <f aca="false">IF(OR($A87="",BL$4=""),"",SUMPRODUCT(--(INDEX(Matrix!$C$5:$EV$304,0,$B87)&gt;0),--(INDEX(Matrix!$C$5:$EV$304,0,BL$3)&gt;0)))</f>
        <v>8</v>
      </c>
      <c r="BM87" s="12" t="n">
        <f aca="false">IF(OR($A87="",BM$4=""),"",SUMPRODUCT(--(INDEX(Matrix!$C$5:$EV$304,0,$B87)&gt;0),--(INDEX(Matrix!$C$5:$EV$304,0,BM$3)&gt;0)))</f>
        <v>8</v>
      </c>
      <c r="BN87" s="12" t="n">
        <f aca="false">IF(OR($A87="",BN$4=""),"",SUMPRODUCT(--(INDEX(Matrix!$C$5:$EV$304,0,$B87)&gt;0),--(INDEX(Matrix!$C$5:$EV$304,0,BN$3)&gt;0)))</f>
        <v>8</v>
      </c>
      <c r="BO87" s="12" t="n">
        <f aca="false">IF(OR($A87="",BO$4=""),"",SUMPRODUCT(--(INDEX(Matrix!$C$5:$EV$304,0,$B87)&gt;0),--(INDEX(Matrix!$C$5:$EV$304,0,BO$3)&gt;0)))</f>
        <v>3</v>
      </c>
      <c r="BP87" s="12" t="n">
        <f aca="false">IF(OR($A87="",BP$4=""),"",SUMPRODUCT(--(INDEX(Matrix!$C$5:$EV$304,0,$B87)&gt;0),--(INDEX(Matrix!$C$5:$EV$304,0,BP$3)&gt;0)))</f>
        <v>0</v>
      </c>
      <c r="BQ87" s="12" t="n">
        <f aca="false">IF(OR($A87="",BQ$4=""),"",SUMPRODUCT(--(INDEX(Matrix!$C$5:$EV$304,0,$B87)&gt;0),--(INDEX(Matrix!$C$5:$EV$304,0,BQ$3)&gt;0)))</f>
        <v>0</v>
      </c>
      <c r="BR87" s="12" t="n">
        <f aca="false">IF(OR($A87="",BR$4=""),"",SUMPRODUCT(--(INDEX(Matrix!$C$5:$EV$304,0,$B87)&gt;0),--(INDEX(Matrix!$C$5:$EV$304,0,BR$3)&gt;0)))</f>
        <v>1</v>
      </c>
      <c r="BS87" s="12" t="n">
        <f aca="false">IF(OR($A87="",BS$4=""),"",SUMPRODUCT(--(INDEX(Matrix!$C$5:$EV$304,0,$B87)&gt;0),--(INDEX(Matrix!$C$5:$EV$304,0,BS$3)&gt;0)))</f>
        <v>1</v>
      </c>
      <c r="BT87" s="12" t="n">
        <f aca="false">IF(OR($A87="",BT$4=""),"",SUMPRODUCT(--(INDEX(Matrix!$C$5:$EV$304,0,$B87)&gt;0),--(INDEX(Matrix!$C$5:$EV$304,0,BT$3)&gt;0)))</f>
        <v>0</v>
      </c>
      <c r="BU87" s="12" t="n">
        <f aca="false">IF(OR($A87="",BU$4=""),"",SUMPRODUCT(--(INDEX(Matrix!$C$5:$EV$304,0,$B87)&gt;0),--(INDEX(Matrix!$C$5:$EV$304,0,BU$3)&gt;0)))</f>
        <v>2</v>
      </c>
      <c r="BV87" s="12" t="n">
        <f aca="false">IF(OR($A87="",BV$4=""),"",SUMPRODUCT(--(INDEX(Matrix!$C$5:$EV$304,0,$B87)&gt;0),--(INDEX(Matrix!$C$5:$EV$304,0,BV$3)&gt;0)))</f>
        <v>1</v>
      </c>
      <c r="BW87" s="12" t="n">
        <f aca="false">IF(OR($A87="",BW$4=""),"",SUMPRODUCT(--(INDEX(Matrix!$C$5:$EV$304,0,$B87)&gt;0),--(INDEX(Matrix!$C$5:$EV$304,0,BW$3)&gt;0)))</f>
        <v>1</v>
      </c>
      <c r="BX87" s="12" t="n">
        <f aca="false">IF(OR($A87="",BX$4=""),"",SUMPRODUCT(--(INDEX(Matrix!$C$5:$EV$304,0,$B87)&gt;0),--(INDEX(Matrix!$C$5:$EV$304,0,BX$3)&gt;0)))</f>
        <v>0</v>
      </c>
      <c r="BY87" s="12" t="n">
        <f aca="false">IF(OR($A87="",BY$4=""),"",SUMPRODUCT(--(INDEX(Matrix!$C$5:$EV$304,0,$B87)&gt;0),--(INDEX(Matrix!$C$5:$EV$304,0,BY$3)&gt;0)))</f>
        <v>2</v>
      </c>
      <c r="BZ87" s="12" t="n">
        <f aca="false">IF(OR($A87="",BZ$4=""),"",SUMPRODUCT(--(INDEX(Matrix!$C$5:$EV$304,0,$B87)&gt;0),--(INDEX(Matrix!$C$5:$EV$304,0,BZ$3)&gt;0)))</f>
        <v>2</v>
      </c>
      <c r="CA87" s="12" t="n">
        <f aca="false">IF(OR($A87="",CA$4=""),"",SUMPRODUCT(--(INDEX(Matrix!$C$5:$EV$304,0,$B87)&gt;0),--(INDEX(Matrix!$C$5:$EV$304,0,CA$3)&gt;0)))</f>
        <v>2</v>
      </c>
      <c r="CB87" s="12" t="n">
        <f aca="false">IF(OR($A87="",CB$4=""),"",SUMPRODUCT(--(INDEX(Matrix!$C$5:$EV$304,0,$B87)&gt;0),--(INDEX(Matrix!$C$5:$EV$304,0,CB$3)&gt;0)))</f>
        <v>0</v>
      </c>
      <c r="CC87" s="12" t="n">
        <f aca="false">IF(OR($A87="",CC$4=""),"",SUMPRODUCT(--(INDEX(Matrix!$C$5:$EV$304,0,$B87)&gt;0),--(INDEX(Matrix!$C$5:$EV$304,0,CC$3)&gt;0)))</f>
        <v>0</v>
      </c>
      <c r="CD87" s="12" t="n">
        <f aca="false">IF(OR($A87="",CD$4=""),"",SUMPRODUCT(--(INDEX(Matrix!$C$5:$EV$304,0,$B87)&gt;0),--(INDEX(Matrix!$C$5:$EV$304,0,CD$3)&gt;0)))</f>
        <v>7</v>
      </c>
      <c r="CE87" s="12" t="n">
        <f aca="false">IF(OR($A87="",CE$4=""),"",SUMPRODUCT(--(INDEX(Matrix!$C$5:$EV$304,0,$B87)&gt;0),--(INDEX(Matrix!$C$5:$EV$304,0,CE$3)&gt;0)))</f>
        <v>6</v>
      </c>
      <c r="CF87" s="12" t="n">
        <f aca="false">IF(OR($A87="",CF$4=""),"",SUMPRODUCT(--(INDEX(Matrix!$C$5:$EV$304,0,$B87)&gt;0),--(INDEX(Matrix!$C$5:$EV$304,0,CF$3)&gt;0)))</f>
        <v>3</v>
      </c>
      <c r="CG87" s="12" t="n">
        <f aca="false">IF(OR($A87="",CG$4=""),"",SUMPRODUCT(--(INDEX(Matrix!$C$5:$EV$304,0,$B87)&gt;0),--(INDEX(Matrix!$C$5:$EV$304,0,CG$3)&gt;0)))</f>
        <v>12</v>
      </c>
      <c r="CH87" s="12" t="n">
        <f aca="false">IF(OR($A87="",CH$4=""),"",SUMPRODUCT(--(INDEX(Matrix!$C$5:$EV$304,0,$B87)&gt;0),--(INDEX(Matrix!$C$5:$EV$304,0,CH$3)&gt;0)))</f>
        <v>4</v>
      </c>
      <c r="CI87" s="12" t="n">
        <f aca="false">IF(OR($A87="",CI$4=""),"",SUMPRODUCT(--(INDEX(Matrix!$C$5:$EV$304,0,$B87)&gt;0),--(INDEX(Matrix!$C$5:$EV$304,0,CI$3)&gt;0)))</f>
        <v>7</v>
      </c>
      <c r="CJ87" s="12" t="n">
        <f aca="false">IF(OR($A87="",CJ$4=""),"",SUMPRODUCT(--(INDEX(Matrix!$C$5:$EV$304,0,$B87)&gt;0),--(INDEX(Matrix!$C$5:$EV$304,0,CJ$3)&gt;0)))</f>
        <v>4</v>
      </c>
      <c r="CK87" s="12" t="n">
        <f aca="false">IF(OR($A87="",CK$4=""),"",SUMPRODUCT(--(INDEX(Matrix!$C$5:$EV$304,0,$B87)&gt;0),--(INDEX(Matrix!$C$5:$EV$304,0,CK$3)&gt;0)))</f>
        <v>8</v>
      </c>
      <c r="CL87" s="12" t="n">
        <f aca="false">IF(OR($A87="",CL$4=""),"",SUMPRODUCT(--(INDEX(Matrix!$C$5:$EV$304,0,$B87)&gt;0),--(INDEX(Matrix!$C$5:$EV$304,0,CL$3)&gt;0)))</f>
        <v>6</v>
      </c>
      <c r="CM87" s="12" t="n">
        <f aca="false">IF(OR($A87="",CM$4=""),"",SUMPRODUCT(--(INDEX(Matrix!$C$5:$EV$304,0,$B87)&gt;0),--(INDEX(Matrix!$C$5:$EV$304,0,CM$3)&gt;0)))</f>
        <v>7</v>
      </c>
      <c r="CN87" s="12" t="n">
        <f aca="false">IF(OR($A87="",CN$4=""),"",SUMPRODUCT(--(INDEX(Matrix!$C$5:$EV$304,0,$B87)&gt;0),--(INDEX(Matrix!$C$5:$EV$304,0,CN$3)&gt;0)))</f>
        <v>8</v>
      </c>
      <c r="CO87" s="12" t="n">
        <f aca="false">IF(OR($A87="",CO$4=""),"",SUMPRODUCT(--(INDEX(Matrix!$C$5:$EV$304,0,$B87)&gt;0),--(INDEX(Matrix!$C$5:$EV$304,0,CO$3)&gt;0)))</f>
        <v>8</v>
      </c>
      <c r="CP87" s="12" t="n">
        <f aca="false">IF(OR($A87="",CP$4=""),"",SUMPRODUCT(--(INDEX(Matrix!$C$5:$EV$304,0,$B87)&gt;0),--(INDEX(Matrix!$C$5:$EV$304,0,CP$3)&gt;0)))</f>
        <v>8</v>
      </c>
      <c r="CQ87" s="12" t="n">
        <f aca="false">IF(OR($A87="",CQ$4=""),"",SUMPRODUCT(--(INDEX(Matrix!$C$5:$EV$304,0,$B87)&gt;0),--(INDEX(Matrix!$C$5:$EV$304,0,CQ$3)&gt;0)))</f>
        <v>8</v>
      </c>
      <c r="CR87" s="12" t="n">
        <f aca="false">IF(OR($A87="",CR$4=""),"",SUMPRODUCT(--(INDEX(Matrix!$C$5:$EV$304,0,$B87)&gt;0),--(INDEX(Matrix!$C$5:$EV$304,0,CR$3)&gt;0)))</f>
        <v>6</v>
      </c>
      <c r="CS87" s="12" t="n">
        <f aca="false">IF(OR($A87="",CS$4=""),"",SUMPRODUCT(--(INDEX(Matrix!$C$5:$EV$304,0,$B87)&gt;0),--(INDEX(Matrix!$C$5:$EV$304,0,CS$3)&gt;0)))</f>
        <v>9</v>
      </c>
      <c r="CT87" s="12" t="n">
        <f aca="false">IF(OR($A87="",CT$4=""),"",SUMPRODUCT(--(INDEX(Matrix!$C$5:$EV$304,0,$B87)&gt;0),--(INDEX(Matrix!$C$5:$EV$304,0,CT$3)&gt;0)))</f>
        <v>9</v>
      </c>
      <c r="CU87" s="12" t="n">
        <f aca="false">IF(OR($A87="",CU$4=""),"",SUMPRODUCT(--(INDEX(Matrix!$C$5:$EV$304,0,$B87)&gt;0),--(INDEX(Matrix!$C$5:$EV$304,0,CU$3)&gt;0)))</f>
        <v>7</v>
      </c>
      <c r="CV87" s="12" t="n">
        <f aca="false">IF(OR($A87="",CV$4=""),"",SUMPRODUCT(--(INDEX(Matrix!$C$5:$EV$304,0,$B87)&gt;0),--(INDEX(Matrix!$C$5:$EV$304,0,CV$3)&gt;0)))</f>
        <v>8</v>
      </c>
      <c r="CW87" s="12" t="n">
        <f aca="false">IF(OR($A87="",CW$4=""),"",SUMPRODUCT(--(INDEX(Matrix!$C$5:$EV$304,0,$B87)&gt;0),--(INDEX(Matrix!$C$5:$EV$304,0,CW$3)&gt;0)))</f>
        <v>6</v>
      </c>
      <c r="CX87" s="12" t="n">
        <f aca="false">IF(OR($A87="",CX$4=""),"",SUMPRODUCT(--(INDEX(Matrix!$C$5:$EV$304,0,$B87)&gt;0),--(INDEX(Matrix!$C$5:$EV$304,0,CX$3)&gt;0)))</f>
        <v>7</v>
      </c>
      <c r="CY87" s="12" t="n">
        <f aca="false">IF(OR($A87="",CY$4=""),"",SUMPRODUCT(--(INDEX(Matrix!$C$5:$EV$304,0,$B87)&gt;0),--(INDEX(Matrix!$C$5:$EV$304,0,CY$3)&gt;0)))</f>
        <v>7</v>
      </c>
      <c r="CZ87" s="12" t="n">
        <f aca="false">IF(OR($A87="",CZ$4=""),"",SUMPRODUCT(--(INDEX(Matrix!$C$5:$EV$304,0,$B87)&gt;0),--(INDEX(Matrix!$C$5:$EV$304,0,CZ$3)&gt;0)))</f>
        <v>0</v>
      </c>
      <c r="DA87" s="12" t="n">
        <f aca="false">IF(OR($A87="",DA$4=""),"",SUMPRODUCT(--(INDEX(Matrix!$C$5:$EV$304,0,$B87)&gt;0),--(INDEX(Matrix!$C$5:$EV$304,0,DA$3)&gt;0)))</f>
        <v>7</v>
      </c>
      <c r="DB87" s="12" t="n">
        <f aca="false">IF(OR($A87="",DB$4=""),"",SUMPRODUCT(--(INDEX(Matrix!$C$5:$EV$304,0,$B87)&gt;0),--(INDEX(Matrix!$C$5:$EV$304,0,DB$3)&gt;0)))</f>
        <v>0</v>
      </c>
      <c r="DC87" s="12" t="n">
        <f aca="false">IF(OR($A87="",DC$4=""),"",SUMPRODUCT(--(INDEX(Matrix!$C$5:$EV$304,0,$B87)&gt;0),--(INDEX(Matrix!$C$5:$EV$304,0,DC$3)&gt;0)))</f>
        <v>0</v>
      </c>
      <c r="DD87" s="12" t="n">
        <f aca="false">IF(OR($A87="",DD$4=""),"",SUMPRODUCT(--(INDEX(Matrix!$C$5:$EV$304,0,$B87)&gt;0),--(INDEX(Matrix!$C$5:$EV$304,0,DD$3)&gt;0)))</f>
        <v>5</v>
      </c>
      <c r="DE87" s="12" t="str">
        <f aca="false">IF(OR($A87="",DE$4=""),"",SUMPRODUCT(--(INDEX(Matrix!$C$5:$EV$304,0,$B87)&gt;0),--(INDEX(Matrix!$C$5:$EV$304,0,DE$3)&gt;0)))</f>
        <v/>
      </c>
      <c r="DF87" s="12" t="str">
        <f aca="false">IF(OR($A87="",DF$4=""),"",SUMPRODUCT(--(INDEX(Matrix!$C$5:$EV$304,0,$B87)&gt;0),--(INDEX(Matrix!$C$5:$EV$304,0,DF$3)&gt;0)))</f>
        <v/>
      </c>
      <c r="DG87" s="12" t="str">
        <f aca="false">IF(OR($A87="",DG$4=""),"",SUMPRODUCT(--(INDEX(Matrix!$C$5:$EV$304,0,$B87)&gt;0),--(INDEX(Matrix!$C$5:$EV$304,0,DG$3)&gt;0)))</f>
        <v/>
      </c>
      <c r="DH87" s="12" t="str">
        <f aca="false">IF(OR($A87="",DH$4=""),"",SUMPRODUCT(--(INDEX(Matrix!$C$5:$EV$304,0,$B87)&gt;0),--(INDEX(Matrix!$C$5:$EV$304,0,DH$3)&gt;0)))</f>
        <v/>
      </c>
      <c r="DI87" s="12" t="str">
        <f aca="false">IF(OR($A87="",DI$4=""),"",SUMPRODUCT(--(INDEX(Matrix!$C$5:$EV$304,0,$B87)&gt;0),--(INDEX(Matrix!$C$5:$EV$304,0,DI$3)&gt;0)))</f>
        <v/>
      </c>
      <c r="DJ87" s="12" t="str">
        <f aca="false">IF(OR($A87="",DJ$4=""),"",SUMPRODUCT(--(INDEX(Matrix!$C$5:$EV$304,0,$B87)&gt;0),--(INDEX(Matrix!$C$5:$EV$304,0,DJ$3)&gt;0)))</f>
        <v/>
      </c>
      <c r="DK87" s="12" t="str">
        <f aca="false">IF(OR($A87="",DK$4=""),"",SUMPRODUCT(--(INDEX(Matrix!$C$5:$EV$304,0,$B87)&gt;0),--(INDEX(Matrix!$C$5:$EV$304,0,DK$3)&gt;0)))</f>
        <v/>
      </c>
      <c r="DL87" s="12" t="str">
        <f aca="false">IF(OR($A87="",DL$4=""),"",SUMPRODUCT(--(INDEX(Matrix!$C$5:$EV$304,0,$B87)&gt;0),--(INDEX(Matrix!$C$5:$EV$304,0,DL$3)&gt;0)))</f>
        <v/>
      </c>
      <c r="DM87" s="12" t="str">
        <f aca="false">IF(OR($A87="",DM$4=""),"",SUMPRODUCT(--(INDEX(Matrix!$C$5:$EV$304,0,$B87)&gt;0),--(INDEX(Matrix!$C$5:$EV$304,0,DM$3)&gt;0)))</f>
        <v/>
      </c>
      <c r="DN87" s="12" t="str">
        <f aca="false">IF(OR($A87="",DN$4=""),"",SUMPRODUCT(--(INDEX(Matrix!$C$5:$EV$304,0,$B87)&gt;0),--(INDEX(Matrix!$C$5:$EV$304,0,DN$3)&gt;0)))</f>
        <v/>
      </c>
      <c r="DO87" s="12" t="str">
        <f aca="false">IF(OR($A87="",DO$4=""),"",SUMPRODUCT(--(INDEX(Matrix!$C$5:$EV$304,0,$B87)&gt;0),--(INDEX(Matrix!$C$5:$EV$304,0,DO$3)&gt;0)))</f>
        <v/>
      </c>
      <c r="DP87" s="12" t="str">
        <f aca="false">IF(OR($A87="",DP$4=""),"",SUMPRODUCT(--(INDEX(Matrix!$C$5:$EV$304,0,$B87)&gt;0),--(INDEX(Matrix!$C$5:$EV$304,0,DP$3)&gt;0)))</f>
        <v/>
      </c>
      <c r="DQ87" s="12" t="str">
        <f aca="false">IF(OR($A87="",DQ$4=""),"",SUMPRODUCT(--(INDEX(Matrix!$C$5:$EV$304,0,$B87)&gt;0),--(INDEX(Matrix!$C$5:$EV$304,0,DQ$3)&gt;0)))</f>
        <v/>
      </c>
      <c r="DR87" s="12" t="str">
        <f aca="false">IF(OR($A87="",DR$4=""),"",SUMPRODUCT(--(INDEX(Matrix!$C$5:$EV$304,0,$B87)&gt;0),--(INDEX(Matrix!$C$5:$EV$304,0,DR$3)&gt;0)))</f>
        <v/>
      </c>
      <c r="DS87" s="12" t="str">
        <f aca="false">IF(OR($A87="",DS$4=""),"",SUMPRODUCT(--(INDEX(Matrix!$C$5:$EV$304,0,$B87)&gt;0),--(INDEX(Matrix!$C$5:$EV$304,0,DS$3)&gt;0)))</f>
        <v/>
      </c>
      <c r="DT87" s="12" t="str">
        <f aca="false">IF(OR($A87="",DT$4=""),"",SUMPRODUCT(--(INDEX(Matrix!$C$5:$EV$304,0,$B87)&gt;0),--(INDEX(Matrix!$C$5:$EV$304,0,DT$3)&gt;0)))</f>
        <v/>
      </c>
      <c r="DU87" s="12" t="str">
        <f aca="false">IF(OR($A87="",DU$4=""),"",SUMPRODUCT(--(INDEX(Matrix!$C$5:$EV$304,0,$B87)&gt;0),--(INDEX(Matrix!$C$5:$EV$304,0,DU$3)&gt;0)))</f>
        <v/>
      </c>
      <c r="DV87" s="12" t="str">
        <f aca="false">IF(OR($A87="",DV$4=""),"",SUMPRODUCT(--(INDEX(Matrix!$C$5:$EV$304,0,$B87)&gt;0),--(INDEX(Matrix!$C$5:$EV$304,0,DV$3)&gt;0)))</f>
        <v/>
      </c>
      <c r="DW87" s="12" t="str">
        <f aca="false">IF(OR($A87="",DW$4=""),"",SUMPRODUCT(--(INDEX(Matrix!$C$5:$EV$304,0,$B87)&gt;0),--(INDEX(Matrix!$C$5:$EV$304,0,DW$3)&gt;0)))</f>
        <v/>
      </c>
      <c r="DX87" s="12" t="str">
        <f aca="false">IF(OR($A87="",DX$4=""),"",SUMPRODUCT(--(INDEX(Matrix!$C$5:$EV$304,0,$B87)&gt;0),--(INDEX(Matrix!$C$5:$EV$304,0,DX$3)&gt;0)))</f>
        <v/>
      </c>
      <c r="DY87" s="12" t="str">
        <f aca="false">IF(OR($A87="",DY$4=""),"",SUMPRODUCT(--(INDEX(Matrix!$C$5:$EV$304,0,$B87)&gt;0),--(INDEX(Matrix!$C$5:$EV$304,0,DY$3)&gt;0)))</f>
        <v/>
      </c>
      <c r="DZ87" s="12" t="str">
        <f aca="false">IF(OR($A87="",DZ$4=""),"",SUMPRODUCT(--(INDEX(Matrix!$C$5:$EV$304,0,$B87)&gt;0),--(INDEX(Matrix!$C$5:$EV$304,0,DZ$3)&gt;0)))</f>
        <v/>
      </c>
      <c r="EA87" s="12" t="str">
        <f aca="false">IF(OR($A87="",EA$4=""),"",SUMPRODUCT(--(INDEX(Matrix!$C$5:$EV$304,0,$B87)&gt;0),--(INDEX(Matrix!$C$5:$EV$304,0,EA$3)&gt;0)))</f>
        <v/>
      </c>
      <c r="EB87" s="12" t="str">
        <f aca="false">IF(OR($A87="",EB$4=""),"",SUMPRODUCT(--(INDEX(Matrix!$C$5:$EV$304,0,$B87)&gt;0),--(INDEX(Matrix!$C$5:$EV$304,0,EB$3)&gt;0)))</f>
        <v/>
      </c>
      <c r="EC87" s="12" t="str">
        <f aca="false">IF(OR($A87="",EC$4=""),"",SUMPRODUCT(--(INDEX(Matrix!$C$5:$EV$304,0,$B87)&gt;0),--(INDEX(Matrix!$C$5:$EV$304,0,EC$3)&gt;0)))</f>
        <v/>
      </c>
      <c r="ED87" s="12" t="str">
        <f aca="false">IF(OR($A87="",ED$4=""),"",SUMPRODUCT(--(INDEX(Matrix!$C$5:$EV$304,0,$B87)&gt;0),--(INDEX(Matrix!$C$5:$EV$304,0,ED$3)&gt;0)))</f>
        <v/>
      </c>
      <c r="EE87" s="12" t="str">
        <f aca="false">IF(OR($A87="",EE$4=""),"",SUMPRODUCT(--(INDEX(Matrix!$C$5:$EV$304,0,$B87)&gt;0),--(INDEX(Matrix!$C$5:$EV$304,0,EE$3)&gt;0)))</f>
        <v/>
      </c>
      <c r="EF87" s="12" t="str">
        <f aca="false">IF(OR($A87="",EF$4=""),"",SUMPRODUCT(--(INDEX(Matrix!$C$5:$EV$304,0,$B87)&gt;0),--(INDEX(Matrix!$C$5:$EV$304,0,EF$3)&gt;0)))</f>
        <v/>
      </c>
      <c r="EG87" s="12" t="str">
        <f aca="false">IF(OR($A87="",EG$4=""),"",SUMPRODUCT(--(INDEX(Matrix!$C$5:$EV$304,0,$B87)&gt;0),--(INDEX(Matrix!$C$5:$EV$304,0,EG$3)&gt;0)))</f>
        <v/>
      </c>
      <c r="EH87" s="12" t="str">
        <f aca="false">IF(OR($A87="",EH$4=""),"",SUMPRODUCT(--(INDEX(Matrix!$C$5:$EV$304,0,$B87)&gt;0),--(INDEX(Matrix!$C$5:$EV$304,0,EH$3)&gt;0)))</f>
        <v/>
      </c>
      <c r="EI87" s="12" t="str">
        <f aca="false">IF(OR($A87="",EI$4=""),"",SUMPRODUCT(--(INDEX(Matrix!$C$5:$EV$304,0,$B87)&gt;0),--(INDEX(Matrix!$C$5:$EV$304,0,EI$3)&gt;0)))</f>
        <v/>
      </c>
      <c r="EJ87" s="12" t="str">
        <f aca="false">IF(OR($A87="",EJ$4=""),"",SUMPRODUCT(--(INDEX(Matrix!$C$5:$EV$304,0,$B87)&gt;0),--(INDEX(Matrix!$C$5:$EV$304,0,EJ$3)&gt;0)))</f>
        <v/>
      </c>
      <c r="EK87" s="12" t="str">
        <f aca="false">IF(OR($A87="",EK$4=""),"",SUMPRODUCT(--(INDEX(Matrix!$C$5:$EV$304,0,$B87)&gt;0),--(INDEX(Matrix!$C$5:$EV$304,0,EK$3)&gt;0)))</f>
        <v/>
      </c>
      <c r="EL87" s="12" t="str">
        <f aca="false">IF(OR($A87="",EL$4=""),"",SUMPRODUCT(--(INDEX(Matrix!$C$5:$EV$304,0,$B87)&gt;0),--(INDEX(Matrix!$C$5:$EV$304,0,EL$3)&gt;0)))</f>
        <v/>
      </c>
      <c r="EM87" s="12" t="str">
        <f aca="false">IF(OR($A87="",EM$4=""),"",SUMPRODUCT(--(INDEX(Matrix!$C$5:$EV$304,0,$B87)&gt;0),--(INDEX(Matrix!$C$5:$EV$304,0,EM$3)&gt;0)))</f>
        <v/>
      </c>
      <c r="EN87" s="12" t="str">
        <f aca="false">IF(OR($A87="",EN$4=""),"",SUMPRODUCT(--(INDEX(Matrix!$C$5:$EV$304,0,$B87)&gt;0),--(INDEX(Matrix!$C$5:$EV$304,0,EN$3)&gt;0)))</f>
        <v/>
      </c>
      <c r="EO87" s="12" t="str">
        <f aca="false">IF(OR($A87="",EO$4=""),"",SUMPRODUCT(--(INDEX(Matrix!$C$5:$EV$304,0,$B87)&gt;0),--(INDEX(Matrix!$C$5:$EV$304,0,EO$3)&gt;0)))</f>
        <v/>
      </c>
      <c r="EP87" s="12" t="str">
        <f aca="false">IF(OR($A87="",EP$4=""),"",SUMPRODUCT(--(INDEX(Matrix!$C$5:$EV$304,0,$B87)&gt;0),--(INDEX(Matrix!$C$5:$EV$304,0,EP$3)&gt;0)))</f>
        <v/>
      </c>
      <c r="EQ87" s="12" t="str">
        <f aca="false">IF(OR($A87="",EQ$4=""),"",SUMPRODUCT(--(INDEX(Matrix!$C$5:$EV$304,0,$B87)&gt;0),--(INDEX(Matrix!$C$5:$EV$304,0,EQ$3)&gt;0)))</f>
        <v/>
      </c>
      <c r="ER87" s="12" t="str">
        <f aca="false">IF(OR($A87="",ER$4=""),"",SUMPRODUCT(--(INDEX(Matrix!$C$5:$EV$304,0,$B87)&gt;0),--(INDEX(Matrix!$C$5:$EV$304,0,ER$3)&gt;0)))</f>
        <v/>
      </c>
      <c r="ES87" s="12" t="str">
        <f aca="false">IF(OR($A87="",ES$4=""),"",SUMPRODUCT(--(INDEX(Matrix!$C$5:$EV$304,0,$B87)&gt;0),--(INDEX(Matrix!$C$5:$EV$304,0,ES$3)&gt;0)))</f>
        <v/>
      </c>
      <c r="ET87" s="12" t="str">
        <f aca="false">IF(OR($A87="",ET$4=""),"",SUMPRODUCT(--(INDEX(Matrix!$C$5:$EV$304,0,$B87)&gt;0),--(INDEX(Matrix!$C$5:$EV$304,0,ET$3)&gt;0)))</f>
        <v/>
      </c>
      <c r="EU87" s="12" t="str">
        <f aca="false">IF(OR($A87="",EU$4=""),"",SUMPRODUCT(--(INDEX(Matrix!$C$5:$EV$304,0,$B87)&gt;0),--(INDEX(Matrix!$C$5:$EV$304,0,EU$3)&gt;0)))</f>
        <v/>
      </c>
      <c r="EV87" s="12" t="str">
        <f aca="false">IF(OR($A87="",EV$4=""),"",SUMPRODUCT(--(INDEX(Matrix!$C$5:$EV$304,0,$B87)&gt;0),--(INDEX(Matrix!$C$5:$EV$304,0,EV$3)&gt;0)))</f>
        <v/>
      </c>
    </row>
    <row r="88" customFormat="false" ht="15" hidden="false" customHeight="false" outlineLevel="0" collapsed="false">
      <c r="A88" s="6" t="str">
        <f aca="false">IF(INDEX(Products!$A$2:$A$151,$B88)="","",INDEX(Products!$A$2:$A$151,$B88))</f>
        <v>Uromax Sachet</v>
      </c>
      <c r="B88" s="23" t="n">
        <v>84</v>
      </c>
      <c r="C88" s="12" t="n">
        <f aca="false">IF(OR($A88="",C$4=""),"",SUMPRODUCT(--(INDEX(Matrix!$C$5:$EV$304,0,$B88)&gt;0),--(INDEX(Matrix!$C$5:$EV$304,0,C$3)&gt;0)))</f>
        <v>3</v>
      </c>
      <c r="D88" s="12" t="n">
        <f aca="false">IF(OR($A88="",D$4=""),"",SUMPRODUCT(--(INDEX(Matrix!$C$5:$EV$304,0,$B88)&gt;0),--(INDEX(Matrix!$C$5:$EV$304,0,D$3)&gt;0)))</f>
        <v>3</v>
      </c>
      <c r="E88" s="12" t="n">
        <f aca="false">IF(OR($A88="",E$4=""),"",SUMPRODUCT(--(INDEX(Matrix!$C$5:$EV$304,0,$B88)&gt;0),--(INDEX(Matrix!$C$5:$EV$304,0,E$3)&gt;0)))</f>
        <v>3</v>
      </c>
      <c r="F88" s="12" t="n">
        <f aca="false">IF(OR($A88="",F$4=""),"",SUMPRODUCT(--(INDEX(Matrix!$C$5:$EV$304,0,$B88)&gt;0),--(INDEX(Matrix!$C$5:$EV$304,0,F$3)&gt;0)))</f>
        <v>2</v>
      </c>
      <c r="G88" s="12" t="n">
        <f aca="false">IF(OR($A88="",G$4=""),"",SUMPRODUCT(--(INDEX(Matrix!$C$5:$EV$304,0,$B88)&gt;0),--(INDEX(Matrix!$C$5:$EV$304,0,G$3)&gt;0)))</f>
        <v>2</v>
      </c>
      <c r="H88" s="12" t="n">
        <f aca="false">IF(OR($A88="",H$4=""),"",SUMPRODUCT(--(INDEX(Matrix!$C$5:$EV$304,0,$B88)&gt;0),--(INDEX(Matrix!$C$5:$EV$304,0,H$3)&gt;0)))</f>
        <v>2</v>
      </c>
      <c r="I88" s="12" t="n">
        <f aca="false">IF(OR($A88="",I$4=""),"",SUMPRODUCT(--(INDEX(Matrix!$C$5:$EV$304,0,$B88)&gt;0),--(INDEX(Matrix!$C$5:$EV$304,0,I$3)&gt;0)))</f>
        <v>0</v>
      </c>
      <c r="J88" s="12" t="n">
        <f aca="false">IF(OR($A88="",J$4=""),"",SUMPRODUCT(--(INDEX(Matrix!$C$5:$EV$304,0,$B88)&gt;0),--(INDEX(Matrix!$C$5:$EV$304,0,J$3)&gt;0)))</f>
        <v>0</v>
      </c>
      <c r="K88" s="12" t="n">
        <f aca="false">IF(OR($A88="",K$4=""),"",SUMPRODUCT(--(INDEX(Matrix!$C$5:$EV$304,0,$B88)&gt;0),--(INDEX(Matrix!$C$5:$EV$304,0,K$3)&gt;0)))</f>
        <v>2</v>
      </c>
      <c r="L88" s="12" t="n">
        <f aca="false">IF(OR($A88="",L$4=""),"",SUMPRODUCT(--(INDEX(Matrix!$C$5:$EV$304,0,$B88)&gt;0),--(INDEX(Matrix!$C$5:$EV$304,0,L$3)&gt;0)))</f>
        <v>2</v>
      </c>
      <c r="M88" s="12" t="n">
        <f aca="false">IF(OR($A88="",M$4=""),"",SUMPRODUCT(--(INDEX(Matrix!$C$5:$EV$304,0,$B88)&gt;0),--(INDEX(Matrix!$C$5:$EV$304,0,M$3)&gt;0)))</f>
        <v>2</v>
      </c>
      <c r="N88" s="12" t="n">
        <f aca="false">IF(OR($A88="",N$4=""),"",SUMPRODUCT(--(INDEX(Matrix!$C$5:$EV$304,0,$B88)&gt;0),--(INDEX(Matrix!$C$5:$EV$304,0,N$3)&gt;0)))</f>
        <v>2</v>
      </c>
      <c r="O88" s="12" t="n">
        <f aca="false">IF(OR($A88="",O$4=""),"",SUMPRODUCT(--(INDEX(Matrix!$C$5:$EV$304,0,$B88)&gt;0),--(INDEX(Matrix!$C$5:$EV$304,0,O$3)&gt;0)))</f>
        <v>2</v>
      </c>
      <c r="P88" s="12" t="n">
        <f aca="false">IF(OR($A88="",P$4=""),"",SUMPRODUCT(--(INDEX(Matrix!$C$5:$EV$304,0,$B88)&gt;0),--(INDEX(Matrix!$C$5:$EV$304,0,P$3)&gt;0)))</f>
        <v>2</v>
      </c>
      <c r="Q88" s="12" t="n">
        <f aca="false">IF(OR($A88="",Q$4=""),"",SUMPRODUCT(--(INDEX(Matrix!$C$5:$EV$304,0,$B88)&gt;0),--(INDEX(Matrix!$C$5:$EV$304,0,Q$3)&gt;0)))</f>
        <v>2</v>
      </c>
      <c r="R88" s="12" t="n">
        <f aca="false">IF(OR($A88="",R$4=""),"",SUMPRODUCT(--(INDEX(Matrix!$C$5:$EV$304,0,$B88)&gt;0),--(INDEX(Matrix!$C$5:$EV$304,0,R$3)&gt;0)))</f>
        <v>2</v>
      </c>
      <c r="S88" s="12" t="n">
        <f aca="false">IF(OR($A88="",S$4=""),"",SUMPRODUCT(--(INDEX(Matrix!$C$5:$EV$304,0,$B88)&gt;0),--(INDEX(Matrix!$C$5:$EV$304,0,S$3)&gt;0)))</f>
        <v>2</v>
      </c>
      <c r="T88" s="12" t="n">
        <f aca="false">IF(OR($A88="",T$4=""),"",SUMPRODUCT(--(INDEX(Matrix!$C$5:$EV$304,0,$B88)&gt;0),--(INDEX(Matrix!$C$5:$EV$304,0,T$3)&gt;0)))</f>
        <v>2</v>
      </c>
      <c r="U88" s="12" t="n">
        <f aca="false">IF(OR($A88="",U$4=""),"",SUMPRODUCT(--(INDEX(Matrix!$C$5:$EV$304,0,$B88)&gt;0),--(INDEX(Matrix!$C$5:$EV$304,0,U$3)&gt;0)))</f>
        <v>0</v>
      </c>
      <c r="V88" s="12" t="n">
        <f aca="false">IF(OR($A88="",V$4=""),"",SUMPRODUCT(--(INDEX(Matrix!$C$5:$EV$304,0,$B88)&gt;0),--(INDEX(Matrix!$C$5:$EV$304,0,V$3)&gt;0)))</f>
        <v>0</v>
      </c>
      <c r="W88" s="12" t="n">
        <f aca="false">IF(OR($A88="",W$4=""),"",SUMPRODUCT(--(INDEX(Matrix!$C$5:$EV$304,0,$B88)&gt;0),--(INDEX(Matrix!$C$5:$EV$304,0,W$3)&gt;0)))</f>
        <v>1</v>
      </c>
      <c r="X88" s="12" t="n">
        <f aca="false">IF(OR($A88="",X$4=""),"",SUMPRODUCT(--(INDEX(Matrix!$C$5:$EV$304,0,$B88)&gt;0),--(INDEX(Matrix!$C$5:$EV$304,0,X$3)&gt;0)))</f>
        <v>1</v>
      </c>
      <c r="Y88" s="12" t="n">
        <f aca="false">IF(OR($A88="",Y$4=""),"",SUMPRODUCT(--(INDEX(Matrix!$C$5:$EV$304,0,$B88)&gt;0),--(INDEX(Matrix!$C$5:$EV$304,0,Y$3)&gt;0)))</f>
        <v>0</v>
      </c>
      <c r="Z88" s="12" t="n">
        <f aca="false">IF(OR($A88="",Z$4=""),"",SUMPRODUCT(--(INDEX(Matrix!$C$5:$EV$304,0,$B88)&gt;0),--(INDEX(Matrix!$C$5:$EV$304,0,Z$3)&gt;0)))</f>
        <v>0</v>
      </c>
      <c r="AA88" s="12" t="n">
        <f aca="false">IF(OR($A88="",AA$4=""),"",SUMPRODUCT(--(INDEX(Matrix!$C$5:$EV$304,0,$B88)&gt;0),--(INDEX(Matrix!$C$5:$EV$304,0,AA$3)&gt;0)))</f>
        <v>2</v>
      </c>
      <c r="AB88" s="12" t="n">
        <f aca="false">IF(OR($A88="",AB$4=""),"",SUMPRODUCT(--(INDEX(Matrix!$C$5:$EV$304,0,$B88)&gt;0),--(INDEX(Matrix!$C$5:$EV$304,0,AB$3)&gt;0)))</f>
        <v>3</v>
      </c>
      <c r="AC88" s="12" t="n">
        <f aca="false">IF(OR($A88="",AC$4=""),"",SUMPRODUCT(--(INDEX(Matrix!$C$5:$EV$304,0,$B88)&gt;0),--(INDEX(Matrix!$C$5:$EV$304,0,AC$3)&gt;0)))</f>
        <v>0</v>
      </c>
      <c r="AD88" s="12" t="n">
        <f aca="false">IF(OR($A88="",AD$4=""),"",SUMPRODUCT(--(INDEX(Matrix!$C$5:$EV$304,0,$B88)&gt;0),--(INDEX(Matrix!$C$5:$EV$304,0,AD$3)&gt;0)))</f>
        <v>0</v>
      </c>
      <c r="AE88" s="12" t="n">
        <f aca="false">IF(OR($A88="",AE$4=""),"",SUMPRODUCT(--(INDEX(Matrix!$C$5:$EV$304,0,$B88)&gt;0),--(INDEX(Matrix!$C$5:$EV$304,0,AE$3)&gt;0)))</f>
        <v>1</v>
      </c>
      <c r="AF88" s="12" t="n">
        <f aca="false">IF(OR($A88="",AF$4=""),"",SUMPRODUCT(--(INDEX(Matrix!$C$5:$EV$304,0,$B88)&gt;0),--(INDEX(Matrix!$C$5:$EV$304,0,AF$3)&gt;0)))</f>
        <v>1</v>
      </c>
      <c r="AG88" s="12" t="n">
        <f aca="false">IF(OR($A88="",AG$4=""),"",SUMPRODUCT(--(INDEX(Matrix!$C$5:$EV$304,0,$B88)&gt;0),--(INDEX(Matrix!$C$5:$EV$304,0,AG$3)&gt;0)))</f>
        <v>1</v>
      </c>
      <c r="AH88" s="12" t="n">
        <f aca="false">IF(OR($A88="",AH$4=""),"",SUMPRODUCT(--(INDEX(Matrix!$C$5:$EV$304,0,$B88)&gt;0),--(INDEX(Matrix!$C$5:$EV$304,0,AH$3)&gt;0)))</f>
        <v>2</v>
      </c>
      <c r="AI88" s="12" t="n">
        <f aca="false">IF(OR($A88="",AI$4=""),"",SUMPRODUCT(--(INDEX(Matrix!$C$5:$EV$304,0,$B88)&gt;0),--(INDEX(Matrix!$C$5:$EV$304,0,AI$3)&gt;0)))</f>
        <v>1</v>
      </c>
      <c r="AJ88" s="12" t="n">
        <f aca="false">IF(OR($A88="",AJ$4=""),"",SUMPRODUCT(--(INDEX(Matrix!$C$5:$EV$304,0,$B88)&gt;0),--(INDEX(Matrix!$C$5:$EV$304,0,AJ$3)&gt;0)))</f>
        <v>1</v>
      </c>
      <c r="AK88" s="12" t="n">
        <f aca="false">IF(OR($A88="",AK$4=""),"",SUMPRODUCT(--(INDEX(Matrix!$C$5:$EV$304,0,$B88)&gt;0),--(INDEX(Matrix!$C$5:$EV$304,0,AK$3)&gt;0)))</f>
        <v>1</v>
      </c>
      <c r="AL88" s="12" t="n">
        <f aca="false">IF(OR($A88="",AL$4=""),"",SUMPRODUCT(--(INDEX(Matrix!$C$5:$EV$304,0,$B88)&gt;0),--(INDEX(Matrix!$C$5:$EV$304,0,AL$3)&gt;0)))</f>
        <v>1</v>
      </c>
      <c r="AM88" s="12" t="n">
        <f aca="false">IF(OR($A88="",AM$4=""),"",SUMPRODUCT(--(INDEX(Matrix!$C$5:$EV$304,0,$B88)&gt;0),--(INDEX(Matrix!$C$5:$EV$304,0,AM$3)&gt;0)))</f>
        <v>1</v>
      </c>
      <c r="AN88" s="12" t="n">
        <f aca="false">IF(OR($A88="",AN$4=""),"",SUMPRODUCT(--(INDEX(Matrix!$C$5:$EV$304,0,$B88)&gt;0),--(INDEX(Matrix!$C$5:$EV$304,0,AN$3)&gt;0)))</f>
        <v>1</v>
      </c>
      <c r="AO88" s="12" t="n">
        <f aca="false">IF(OR($A88="",AO$4=""),"",SUMPRODUCT(--(INDEX(Matrix!$C$5:$EV$304,0,$B88)&gt;0),--(INDEX(Matrix!$C$5:$EV$304,0,AO$3)&gt;0)))</f>
        <v>3</v>
      </c>
      <c r="AP88" s="12" t="n">
        <f aca="false">IF(OR($A88="",AP$4=""),"",SUMPRODUCT(--(INDEX(Matrix!$C$5:$EV$304,0,$B88)&gt;0),--(INDEX(Matrix!$C$5:$EV$304,0,AP$3)&gt;0)))</f>
        <v>3</v>
      </c>
      <c r="AQ88" s="12" t="n">
        <f aca="false">IF(OR($A88="",AQ$4=""),"",SUMPRODUCT(--(INDEX(Matrix!$C$5:$EV$304,0,$B88)&gt;0),--(INDEX(Matrix!$C$5:$EV$304,0,AQ$3)&gt;0)))</f>
        <v>3</v>
      </c>
      <c r="AR88" s="12" t="n">
        <f aca="false">IF(OR($A88="",AR$4=""),"",SUMPRODUCT(--(INDEX(Matrix!$C$5:$EV$304,0,$B88)&gt;0),--(INDEX(Matrix!$C$5:$EV$304,0,AR$3)&gt;0)))</f>
        <v>3</v>
      </c>
      <c r="AS88" s="12" t="n">
        <f aca="false">IF(OR($A88="",AS$4=""),"",SUMPRODUCT(--(INDEX(Matrix!$C$5:$EV$304,0,$B88)&gt;0),--(INDEX(Matrix!$C$5:$EV$304,0,AS$3)&gt;0)))</f>
        <v>3</v>
      </c>
      <c r="AT88" s="12" t="n">
        <f aca="false">IF(OR($A88="",AT$4=""),"",SUMPRODUCT(--(INDEX(Matrix!$C$5:$EV$304,0,$B88)&gt;0),--(INDEX(Matrix!$C$5:$EV$304,0,AT$3)&gt;0)))</f>
        <v>3</v>
      </c>
      <c r="AU88" s="12" t="n">
        <f aca="false">IF(OR($A88="",AU$4=""),"",SUMPRODUCT(--(INDEX(Matrix!$C$5:$EV$304,0,$B88)&gt;0),--(INDEX(Matrix!$C$5:$EV$304,0,AU$3)&gt;0)))</f>
        <v>0</v>
      </c>
      <c r="AV88" s="12" t="n">
        <f aca="false">IF(OR($A88="",AV$4=""),"",SUMPRODUCT(--(INDEX(Matrix!$C$5:$EV$304,0,$B88)&gt;0),--(INDEX(Matrix!$C$5:$EV$304,0,AV$3)&gt;0)))</f>
        <v>1</v>
      </c>
      <c r="AW88" s="12" t="n">
        <f aca="false">IF(OR($A88="",AW$4=""),"",SUMPRODUCT(--(INDEX(Matrix!$C$5:$EV$304,0,$B88)&gt;0),--(INDEX(Matrix!$C$5:$EV$304,0,AW$3)&gt;0)))</f>
        <v>1</v>
      </c>
      <c r="AX88" s="12" t="n">
        <f aca="false">IF(OR($A88="",AX$4=""),"",SUMPRODUCT(--(INDEX(Matrix!$C$5:$EV$304,0,$B88)&gt;0),--(INDEX(Matrix!$C$5:$EV$304,0,AX$3)&gt;0)))</f>
        <v>2</v>
      </c>
      <c r="AY88" s="12" t="n">
        <f aca="false">IF(OR($A88="",AY$4=""),"",SUMPRODUCT(--(INDEX(Matrix!$C$5:$EV$304,0,$B88)&gt;0),--(INDEX(Matrix!$C$5:$EV$304,0,AY$3)&gt;0)))</f>
        <v>2</v>
      </c>
      <c r="AZ88" s="12" t="n">
        <f aca="false">IF(OR($A88="",AZ$4=""),"",SUMPRODUCT(--(INDEX(Matrix!$C$5:$EV$304,0,$B88)&gt;0),--(INDEX(Matrix!$C$5:$EV$304,0,AZ$3)&gt;0)))</f>
        <v>1</v>
      </c>
      <c r="BA88" s="12" t="n">
        <f aca="false">IF(OR($A88="",BA$4=""),"",SUMPRODUCT(--(INDEX(Matrix!$C$5:$EV$304,0,$B88)&gt;0),--(INDEX(Matrix!$C$5:$EV$304,0,BA$3)&gt;0)))</f>
        <v>1</v>
      </c>
      <c r="BB88" s="12" t="n">
        <f aca="false">IF(OR($A88="",BB$4=""),"",SUMPRODUCT(--(INDEX(Matrix!$C$5:$EV$304,0,$B88)&gt;0),--(INDEX(Matrix!$C$5:$EV$304,0,BB$3)&gt;0)))</f>
        <v>2</v>
      </c>
      <c r="BC88" s="12" t="n">
        <f aca="false">IF(OR($A88="",BC$4=""),"",SUMPRODUCT(--(INDEX(Matrix!$C$5:$EV$304,0,$B88)&gt;0),--(INDEX(Matrix!$C$5:$EV$304,0,BC$3)&gt;0)))</f>
        <v>2</v>
      </c>
      <c r="BD88" s="12" t="n">
        <f aca="false">IF(OR($A88="",BD$4=""),"",SUMPRODUCT(--(INDEX(Matrix!$C$5:$EV$304,0,$B88)&gt;0),--(INDEX(Matrix!$C$5:$EV$304,0,BD$3)&gt;0)))</f>
        <v>2</v>
      </c>
      <c r="BE88" s="12" t="n">
        <f aca="false">IF(OR($A88="",BE$4=""),"",SUMPRODUCT(--(INDEX(Matrix!$C$5:$EV$304,0,$B88)&gt;0),--(INDEX(Matrix!$C$5:$EV$304,0,BE$3)&gt;0)))</f>
        <v>2</v>
      </c>
      <c r="BF88" s="12" t="n">
        <f aca="false">IF(OR($A88="",BF$4=""),"",SUMPRODUCT(--(INDEX(Matrix!$C$5:$EV$304,0,$B88)&gt;0),--(INDEX(Matrix!$C$5:$EV$304,0,BF$3)&gt;0)))</f>
        <v>1</v>
      </c>
      <c r="BG88" s="12" t="n">
        <f aca="false">IF(OR($A88="",BG$4=""),"",SUMPRODUCT(--(INDEX(Matrix!$C$5:$EV$304,0,$B88)&gt;0),--(INDEX(Matrix!$C$5:$EV$304,0,BG$3)&gt;0)))</f>
        <v>1</v>
      </c>
      <c r="BH88" s="12" t="n">
        <f aca="false">IF(OR($A88="",BH$4=""),"",SUMPRODUCT(--(INDEX(Matrix!$C$5:$EV$304,0,$B88)&gt;0),--(INDEX(Matrix!$C$5:$EV$304,0,BH$3)&gt;0)))</f>
        <v>1</v>
      </c>
      <c r="BI88" s="12" t="n">
        <f aca="false">IF(OR($A88="",BI$4=""),"",SUMPRODUCT(--(INDEX(Matrix!$C$5:$EV$304,0,$B88)&gt;0),--(INDEX(Matrix!$C$5:$EV$304,0,BI$3)&gt;0)))</f>
        <v>1</v>
      </c>
      <c r="BJ88" s="12" t="n">
        <f aca="false">IF(OR($A88="",BJ$4=""),"",SUMPRODUCT(--(INDEX(Matrix!$C$5:$EV$304,0,$B88)&gt;0),--(INDEX(Matrix!$C$5:$EV$304,0,BJ$3)&gt;0)))</f>
        <v>0</v>
      </c>
      <c r="BK88" s="12" t="n">
        <f aca="false">IF(OR($A88="",BK$4=""),"",SUMPRODUCT(--(INDEX(Matrix!$C$5:$EV$304,0,$B88)&gt;0),--(INDEX(Matrix!$C$5:$EV$304,0,BK$3)&gt;0)))</f>
        <v>2</v>
      </c>
      <c r="BL88" s="12" t="n">
        <f aca="false">IF(OR($A88="",BL$4=""),"",SUMPRODUCT(--(INDEX(Matrix!$C$5:$EV$304,0,$B88)&gt;0),--(INDEX(Matrix!$C$5:$EV$304,0,BL$3)&gt;0)))</f>
        <v>2</v>
      </c>
      <c r="BM88" s="12" t="n">
        <f aca="false">IF(OR($A88="",BM$4=""),"",SUMPRODUCT(--(INDEX(Matrix!$C$5:$EV$304,0,$B88)&gt;0),--(INDEX(Matrix!$C$5:$EV$304,0,BM$3)&gt;0)))</f>
        <v>2</v>
      </c>
      <c r="BN88" s="12" t="n">
        <f aca="false">IF(OR($A88="",BN$4=""),"",SUMPRODUCT(--(INDEX(Matrix!$C$5:$EV$304,0,$B88)&gt;0),--(INDEX(Matrix!$C$5:$EV$304,0,BN$3)&gt;0)))</f>
        <v>2</v>
      </c>
      <c r="BO88" s="12" t="n">
        <f aca="false">IF(OR($A88="",BO$4=""),"",SUMPRODUCT(--(INDEX(Matrix!$C$5:$EV$304,0,$B88)&gt;0),--(INDEX(Matrix!$C$5:$EV$304,0,BO$3)&gt;0)))</f>
        <v>0</v>
      </c>
      <c r="BP88" s="12" t="n">
        <f aca="false">IF(OR($A88="",BP$4=""),"",SUMPRODUCT(--(INDEX(Matrix!$C$5:$EV$304,0,$B88)&gt;0),--(INDEX(Matrix!$C$5:$EV$304,0,BP$3)&gt;0)))</f>
        <v>1</v>
      </c>
      <c r="BQ88" s="12" t="n">
        <f aca="false">IF(OR($A88="",BQ$4=""),"",SUMPRODUCT(--(INDEX(Matrix!$C$5:$EV$304,0,$B88)&gt;0),--(INDEX(Matrix!$C$5:$EV$304,0,BQ$3)&gt;0)))</f>
        <v>1</v>
      </c>
      <c r="BR88" s="12" t="n">
        <f aca="false">IF(OR($A88="",BR$4=""),"",SUMPRODUCT(--(INDEX(Matrix!$C$5:$EV$304,0,$B88)&gt;0),--(INDEX(Matrix!$C$5:$EV$304,0,BR$3)&gt;0)))</f>
        <v>1</v>
      </c>
      <c r="BS88" s="12" t="n">
        <f aca="false">IF(OR($A88="",BS$4=""),"",SUMPRODUCT(--(INDEX(Matrix!$C$5:$EV$304,0,$B88)&gt;0),--(INDEX(Matrix!$C$5:$EV$304,0,BS$3)&gt;0)))</f>
        <v>1</v>
      </c>
      <c r="BT88" s="12" t="n">
        <f aca="false">IF(OR($A88="",BT$4=""),"",SUMPRODUCT(--(INDEX(Matrix!$C$5:$EV$304,0,$B88)&gt;0),--(INDEX(Matrix!$C$5:$EV$304,0,BT$3)&gt;0)))</f>
        <v>1</v>
      </c>
      <c r="BU88" s="12" t="n">
        <f aca="false">IF(OR($A88="",BU$4=""),"",SUMPRODUCT(--(INDEX(Matrix!$C$5:$EV$304,0,$B88)&gt;0),--(INDEX(Matrix!$C$5:$EV$304,0,BU$3)&gt;0)))</f>
        <v>5</v>
      </c>
      <c r="BV88" s="12" t="n">
        <f aca="false">IF(OR($A88="",BV$4=""),"",SUMPRODUCT(--(INDEX(Matrix!$C$5:$EV$304,0,$B88)&gt;0),--(INDEX(Matrix!$C$5:$EV$304,0,BV$3)&gt;0)))</f>
        <v>4</v>
      </c>
      <c r="BW88" s="12" t="n">
        <f aca="false">IF(OR($A88="",BW$4=""),"",SUMPRODUCT(--(INDEX(Matrix!$C$5:$EV$304,0,$B88)&gt;0),--(INDEX(Matrix!$C$5:$EV$304,0,BW$3)&gt;0)))</f>
        <v>4</v>
      </c>
      <c r="BX88" s="12" t="n">
        <f aca="false">IF(OR($A88="",BX$4=""),"",SUMPRODUCT(--(INDEX(Matrix!$C$5:$EV$304,0,$B88)&gt;0),--(INDEX(Matrix!$C$5:$EV$304,0,BX$3)&gt;0)))</f>
        <v>0</v>
      </c>
      <c r="BY88" s="12" t="n">
        <f aca="false">IF(OR($A88="",BY$4=""),"",SUMPRODUCT(--(INDEX(Matrix!$C$5:$EV$304,0,$B88)&gt;0),--(INDEX(Matrix!$C$5:$EV$304,0,BY$3)&gt;0)))</f>
        <v>5</v>
      </c>
      <c r="BZ88" s="12" t="n">
        <f aca="false">IF(OR($A88="",BZ$4=""),"",SUMPRODUCT(--(INDEX(Matrix!$C$5:$EV$304,0,$B88)&gt;0),--(INDEX(Matrix!$C$5:$EV$304,0,BZ$3)&gt;0)))</f>
        <v>5</v>
      </c>
      <c r="CA88" s="12" t="n">
        <f aca="false">IF(OR($A88="",CA$4=""),"",SUMPRODUCT(--(INDEX(Matrix!$C$5:$EV$304,0,$B88)&gt;0),--(INDEX(Matrix!$C$5:$EV$304,0,CA$3)&gt;0)))</f>
        <v>5</v>
      </c>
      <c r="CB88" s="12" t="n">
        <f aca="false">IF(OR($A88="",CB$4=""),"",SUMPRODUCT(--(INDEX(Matrix!$C$5:$EV$304,0,$B88)&gt;0),--(INDEX(Matrix!$C$5:$EV$304,0,CB$3)&gt;0)))</f>
        <v>0</v>
      </c>
      <c r="CC88" s="12" t="n">
        <f aca="false">IF(OR($A88="",CC$4=""),"",SUMPRODUCT(--(INDEX(Matrix!$C$5:$EV$304,0,$B88)&gt;0),--(INDEX(Matrix!$C$5:$EV$304,0,CC$3)&gt;0)))</f>
        <v>0</v>
      </c>
      <c r="CD88" s="12" t="n">
        <f aca="false">IF(OR($A88="",CD$4=""),"",SUMPRODUCT(--(INDEX(Matrix!$C$5:$EV$304,0,$B88)&gt;0),--(INDEX(Matrix!$C$5:$EV$304,0,CD$3)&gt;0)))</f>
        <v>2</v>
      </c>
      <c r="CE88" s="12" t="n">
        <f aca="false">IF(OR($A88="",CE$4=""),"",SUMPRODUCT(--(INDEX(Matrix!$C$5:$EV$304,0,$B88)&gt;0),--(INDEX(Matrix!$C$5:$EV$304,0,CE$3)&gt;0)))</f>
        <v>1</v>
      </c>
      <c r="CF88" s="12" t="n">
        <f aca="false">IF(OR($A88="",CF$4=""),"",SUMPRODUCT(--(INDEX(Matrix!$C$5:$EV$304,0,$B88)&gt;0),--(INDEX(Matrix!$C$5:$EV$304,0,CF$3)&gt;0)))</f>
        <v>0</v>
      </c>
      <c r="CG88" s="12" t="n">
        <f aca="false">IF(OR($A88="",CG$4=""),"",SUMPRODUCT(--(INDEX(Matrix!$C$5:$EV$304,0,$B88)&gt;0),--(INDEX(Matrix!$C$5:$EV$304,0,CG$3)&gt;0)))</f>
        <v>4</v>
      </c>
      <c r="CH88" s="12" t="n">
        <f aca="false">IF(OR($A88="",CH$4=""),"",SUMPRODUCT(--(INDEX(Matrix!$C$5:$EV$304,0,$B88)&gt;0),--(INDEX(Matrix!$C$5:$EV$304,0,CH$3)&gt;0)))</f>
        <v>8</v>
      </c>
      <c r="CI88" s="12" t="n">
        <f aca="false">IF(OR($A88="",CI$4=""),"",SUMPRODUCT(--(INDEX(Matrix!$C$5:$EV$304,0,$B88)&gt;0),--(INDEX(Matrix!$C$5:$EV$304,0,CI$3)&gt;0)))</f>
        <v>2</v>
      </c>
      <c r="CJ88" s="12" t="n">
        <f aca="false">IF(OR($A88="",CJ$4=""),"",SUMPRODUCT(--(INDEX(Matrix!$C$5:$EV$304,0,$B88)&gt;0),--(INDEX(Matrix!$C$5:$EV$304,0,CJ$3)&gt;0)))</f>
        <v>1</v>
      </c>
      <c r="CK88" s="12" t="n">
        <f aca="false">IF(OR($A88="",CK$4=""),"",SUMPRODUCT(--(INDEX(Matrix!$C$5:$EV$304,0,$B88)&gt;0),--(INDEX(Matrix!$C$5:$EV$304,0,CK$3)&gt;0)))</f>
        <v>2</v>
      </c>
      <c r="CL88" s="12" t="n">
        <f aca="false">IF(OR($A88="",CL$4=""),"",SUMPRODUCT(--(INDEX(Matrix!$C$5:$EV$304,0,$B88)&gt;0),--(INDEX(Matrix!$C$5:$EV$304,0,CL$3)&gt;0)))</f>
        <v>1</v>
      </c>
      <c r="CM88" s="12" t="n">
        <f aca="false">IF(OR($A88="",CM$4=""),"",SUMPRODUCT(--(INDEX(Matrix!$C$5:$EV$304,0,$B88)&gt;0),--(INDEX(Matrix!$C$5:$EV$304,0,CM$3)&gt;0)))</f>
        <v>2</v>
      </c>
      <c r="CN88" s="12" t="n">
        <f aca="false">IF(OR($A88="",CN$4=""),"",SUMPRODUCT(--(INDEX(Matrix!$C$5:$EV$304,0,$B88)&gt;0),--(INDEX(Matrix!$C$5:$EV$304,0,CN$3)&gt;0)))</f>
        <v>1</v>
      </c>
      <c r="CO88" s="12" t="n">
        <f aca="false">IF(OR($A88="",CO$4=""),"",SUMPRODUCT(--(INDEX(Matrix!$C$5:$EV$304,0,$B88)&gt;0),--(INDEX(Matrix!$C$5:$EV$304,0,CO$3)&gt;0)))</f>
        <v>1</v>
      </c>
      <c r="CP88" s="12" t="n">
        <f aca="false">IF(OR($A88="",CP$4=""),"",SUMPRODUCT(--(INDEX(Matrix!$C$5:$EV$304,0,$B88)&gt;0),--(INDEX(Matrix!$C$5:$EV$304,0,CP$3)&gt;0)))</f>
        <v>2</v>
      </c>
      <c r="CQ88" s="12" t="n">
        <f aca="false">IF(OR($A88="",CQ$4=""),"",SUMPRODUCT(--(INDEX(Matrix!$C$5:$EV$304,0,$B88)&gt;0),--(INDEX(Matrix!$C$5:$EV$304,0,CQ$3)&gt;0)))</f>
        <v>2</v>
      </c>
      <c r="CR88" s="12" t="n">
        <f aca="false">IF(OR($A88="",CR$4=""),"",SUMPRODUCT(--(INDEX(Matrix!$C$5:$EV$304,0,$B88)&gt;0),--(INDEX(Matrix!$C$5:$EV$304,0,CR$3)&gt;0)))</f>
        <v>2</v>
      </c>
      <c r="CS88" s="12" t="n">
        <f aca="false">IF(OR($A88="",CS$4=""),"",SUMPRODUCT(--(INDEX(Matrix!$C$5:$EV$304,0,$B88)&gt;0),--(INDEX(Matrix!$C$5:$EV$304,0,CS$3)&gt;0)))</f>
        <v>3</v>
      </c>
      <c r="CT88" s="12" t="n">
        <f aca="false">IF(OR($A88="",CT$4=""),"",SUMPRODUCT(--(INDEX(Matrix!$C$5:$EV$304,0,$B88)&gt;0),--(INDEX(Matrix!$C$5:$EV$304,0,CT$3)&gt;0)))</f>
        <v>3</v>
      </c>
      <c r="CU88" s="12" t="n">
        <f aca="false">IF(OR($A88="",CU$4=""),"",SUMPRODUCT(--(INDEX(Matrix!$C$5:$EV$304,0,$B88)&gt;0),--(INDEX(Matrix!$C$5:$EV$304,0,CU$3)&gt;0)))</f>
        <v>1</v>
      </c>
      <c r="CV88" s="12" t="n">
        <f aca="false">IF(OR($A88="",CV$4=""),"",SUMPRODUCT(--(INDEX(Matrix!$C$5:$EV$304,0,$B88)&gt;0),--(INDEX(Matrix!$C$5:$EV$304,0,CV$3)&gt;0)))</f>
        <v>3</v>
      </c>
      <c r="CW88" s="12" t="n">
        <f aca="false">IF(OR($A88="",CW$4=""),"",SUMPRODUCT(--(INDEX(Matrix!$C$5:$EV$304,0,$B88)&gt;0),--(INDEX(Matrix!$C$5:$EV$304,0,CW$3)&gt;0)))</f>
        <v>1</v>
      </c>
      <c r="CX88" s="12" t="n">
        <f aca="false">IF(OR($A88="",CX$4=""),"",SUMPRODUCT(--(INDEX(Matrix!$C$5:$EV$304,0,$B88)&gt;0),--(INDEX(Matrix!$C$5:$EV$304,0,CX$3)&gt;0)))</f>
        <v>2</v>
      </c>
      <c r="CY88" s="12" t="n">
        <f aca="false">IF(OR($A88="",CY$4=""),"",SUMPRODUCT(--(INDEX(Matrix!$C$5:$EV$304,0,$B88)&gt;0),--(INDEX(Matrix!$C$5:$EV$304,0,CY$3)&gt;0)))</f>
        <v>2</v>
      </c>
      <c r="CZ88" s="12" t="n">
        <f aca="false">IF(OR($A88="",CZ$4=""),"",SUMPRODUCT(--(INDEX(Matrix!$C$5:$EV$304,0,$B88)&gt;0),--(INDEX(Matrix!$C$5:$EV$304,0,CZ$3)&gt;0)))</f>
        <v>0</v>
      </c>
      <c r="DA88" s="12" t="n">
        <f aca="false">IF(OR($A88="",DA$4=""),"",SUMPRODUCT(--(INDEX(Matrix!$C$5:$EV$304,0,$B88)&gt;0),--(INDEX(Matrix!$C$5:$EV$304,0,DA$3)&gt;0)))</f>
        <v>1</v>
      </c>
      <c r="DB88" s="12" t="n">
        <f aca="false">IF(OR($A88="",DB$4=""),"",SUMPRODUCT(--(INDEX(Matrix!$C$5:$EV$304,0,$B88)&gt;0),--(INDEX(Matrix!$C$5:$EV$304,0,DB$3)&gt;0)))</f>
        <v>0</v>
      </c>
      <c r="DC88" s="12" t="n">
        <f aca="false">IF(OR($A88="",DC$4=""),"",SUMPRODUCT(--(INDEX(Matrix!$C$5:$EV$304,0,$B88)&gt;0),--(INDEX(Matrix!$C$5:$EV$304,0,DC$3)&gt;0)))</f>
        <v>0</v>
      </c>
      <c r="DD88" s="12" t="n">
        <f aca="false">IF(OR($A88="",DD$4=""),"",SUMPRODUCT(--(INDEX(Matrix!$C$5:$EV$304,0,$B88)&gt;0),--(INDEX(Matrix!$C$5:$EV$304,0,DD$3)&gt;0)))</f>
        <v>2</v>
      </c>
      <c r="DE88" s="12" t="str">
        <f aca="false">IF(OR($A88="",DE$4=""),"",SUMPRODUCT(--(INDEX(Matrix!$C$5:$EV$304,0,$B88)&gt;0),--(INDEX(Matrix!$C$5:$EV$304,0,DE$3)&gt;0)))</f>
        <v/>
      </c>
      <c r="DF88" s="12" t="str">
        <f aca="false">IF(OR($A88="",DF$4=""),"",SUMPRODUCT(--(INDEX(Matrix!$C$5:$EV$304,0,$B88)&gt;0),--(INDEX(Matrix!$C$5:$EV$304,0,DF$3)&gt;0)))</f>
        <v/>
      </c>
      <c r="DG88" s="12" t="str">
        <f aca="false">IF(OR($A88="",DG$4=""),"",SUMPRODUCT(--(INDEX(Matrix!$C$5:$EV$304,0,$B88)&gt;0),--(INDEX(Matrix!$C$5:$EV$304,0,DG$3)&gt;0)))</f>
        <v/>
      </c>
      <c r="DH88" s="12" t="str">
        <f aca="false">IF(OR($A88="",DH$4=""),"",SUMPRODUCT(--(INDEX(Matrix!$C$5:$EV$304,0,$B88)&gt;0),--(INDEX(Matrix!$C$5:$EV$304,0,DH$3)&gt;0)))</f>
        <v/>
      </c>
      <c r="DI88" s="12" t="str">
        <f aca="false">IF(OR($A88="",DI$4=""),"",SUMPRODUCT(--(INDEX(Matrix!$C$5:$EV$304,0,$B88)&gt;0),--(INDEX(Matrix!$C$5:$EV$304,0,DI$3)&gt;0)))</f>
        <v/>
      </c>
      <c r="DJ88" s="12" t="str">
        <f aca="false">IF(OR($A88="",DJ$4=""),"",SUMPRODUCT(--(INDEX(Matrix!$C$5:$EV$304,0,$B88)&gt;0),--(INDEX(Matrix!$C$5:$EV$304,0,DJ$3)&gt;0)))</f>
        <v/>
      </c>
      <c r="DK88" s="12" t="str">
        <f aca="false">IF(OR($A88="",DK$4=""),"",SUMPRODUCT(--(INDEX(Matrix!$C$5:$EV$304,0,$B88)&gt;0),--(INDEX(Matrix!$C$5:$EV$304,0,DK$3)&gt;0)))</f>
        <v/>
      </c>
      <c r="DL88" s="12" t="str">
        <f aca="false">IF(OR($A88="",DL$4=""),"",SUMPRODUCT(--(INDEX(Matrix!$C$5:$EV$304,0,$B88)&gt;0),--(INDEX(Matrix!$C$5:$EV$304,0,DL$3)&gt;0)))</f>
        <v/>
      </c>
      <c r="DM88" s="12" t="str">
        <f aca="false">IF(OR($A88="",DM$4=""),"",SUMPRODUCT(--(INDEX(Matrix!$C$5:$EV$304,0,$B88)&gt;0),--(INDEX(Matrix!$C$5:$EV$304,0,DM$3)&gt;0)))</f>
        <v/>
      </c>
      <c r="DN88" s="12" t="str">
        <f aca="false">IF(OR($A88="",DN$4=""),"",SUMPRODUCT(--(INDEX(Matrix!$C$5:$EV$304,0,$B88)&gt;0),--(INDEX(Matrix!$C$5:$EV$304,0,DN$3)&gt;0)))</f>
        <v/>
      </c>
      <c r="DO88" s="12" t="str">
        <f aca="false">IF(OR($A88="",DO$4=""),"",SUMPRODUCT(--(INDEX(Matrix!$C$5:$EV$304,0,$B88)&gt;0),--(INDEX(Matrix!$C$5:$EV$304,0,DO$3)&gt;0)))</f>
        <v/>
      </c>
      <c r="DP88" s="12" t="str">
        <f aca="false">IF(OR($A88="",DP$4=""),"",SUMPRODUCT(--(INDEX(Matrix!$C$5:$EV$304,0,$B88)&gt;0),--(INDEX(Matrix!$C$5:$EV$304,0,DP$3)&gt;0)))</f>
        <v/>
      </c>
      <c r="DQ88" s="12" t="str">
        <f aca="false">IF(OR($A88="",DQ$4=""),"",SUMPRODUCT(--(INDEX(Matrix!$C$5:$EV$304,0,$B88)&gt;0),--(INDEX(Matrix!$C$5:$EV$304,0,DQ$3)&gt;0)))</f>
        <v/>
      </c>
      <c r="DR88" s="12" t="str">
        <f aca="false">IF(OR($A88="",DR$4=""),"",SUMPRODUCT(--(INDEX(Matrix!$C$5:$EV$304,0,$B88)&gt;0),--(INDEX(Matrix!$C$5:$EV$304,0,DR$3)&gt;0)))</f>
        <v/>
      </c>
      <c r="DS88" s="12" t="str">
        <f aca="false">IF(OR($A88="",DS$4=""),"",SUMPRODUCT(--(INDEX(Matrix!$C$5:$EV$304,0,$B88)&gt;0),--(INDEX(Matrix!$C$5:$EV$304,0,DS$3)&gt;0)))</f>
        <v/>
      </c>
      <c r="DT88" s="12" t="str">
        <f aca="false">IF(OR($A88="",DT$4=""),"",SUMPRODUCT(--(INDEX(Matrix!$C$5:$EV$304,0,$B88)&gt;0),--(INDEX(Matrix!$C$5:$EV$304,0,DT$3)&gt;0)))</f>
        <v/>
      </c>
      <c r="DU88" s="12" t="str">
        <f aca="false">IF(OR($A88="",DU$4=""),"",SUMPRODUCT(--(INDEX(Matrix!$C$5:$EV$304,0,$B88)&gt;0),--(INDEX(Matrix!$C$5:$EV$304,0,DU$3)&gt;0)))</f>
        <v/>
      </c>
      <c r="DV88" s="12" t="str">
        <f aca="false">IF(OR($A88="",DV$4=""),"",SUMPRODUCT(--(INDEX(Matrix!$C$5:$EV$304,0,$B88)&gt;0),--(INDEX(Matrix!$C$5:$EV$304,0,DV$3)&gt;0)))</f>
        <v/>
      </c>
      <c r="DW88" s="12" t="str">
        <f aca="false">IF(OR($A88="",DW$4=""),"",SUMPRODUCT(--(INDEX(Matrix!$C$5:$EV$304,0,$B88)&gt;0),--(INDEX(Matrix!$C$5:$EV$304,0,DW$3)&gt;0)))</f>
        <v/>
      </c>
      <c r="DX88" s="12" t="str">
        <f aca="false">IF(OR($A88="",DX$4=""),"",SUMPRODUCT(--(INDEX(Matrix!$C$5:$EV$304,0,$B88)&gt;0),--(INDEX(Matrix!$C$5:$EV$304,0,DX$3)&gt;0)))</f>
        <v/>
      </c>
      <c r="DY88" s="12" t="str">
        <f aca="false">IF(OR($A88="",DY$4=""),"",SUMPRODUCT(--(INDEX(Matrix!$C$5:$EV$304,0,$B88)&gt;0),--(INDEX(Matrix!$C$5:$EV$304,0,DY$3)&gt;0)))</f>
        <v/>
      </c>
      <c r="DZ88" s="12" t="str">
        <f aca="false">IF(OR($A88="",DZ$4=""),"",SUMPRODUCT(--(INDEX(Matrix!$C$5:$EV$304,0,$B88)&gt;0),--(INDEX(Matrix!$C$5:$EV$304,0,DZ$3)&gt;0)))</f>
        <v/>
      </c>
      <c r="EA88" s="12" t="str">
        <f aca="false">IF(OR($A88="",EA$4=""),"",SUMPRODUCT(--(INDEX(Matrix!$C$5:$EV$304,0,$B88)&gt;0),--(INDEX(Matrix!$C$5:$EV$304,0,EA$3)&gt;0)))</f>
        <v/>
      </c>
      <c r="EB88" s="12" t="str">
        <f aca="false">IF(OR($A88="",EB$4=""),"",SUMPRODUCT(--(INDEX(Matrix!$C$5:$EV$304,0,$B88)&gt;0),--(INDEX(Matrix!$C$5:$EV$304,0,EB$3)&gt;0)))</f>
        <v/>
      </c>
      <c r="EC88" s="12" t="str">
        <f aca="false">IF(OR($A88="",EC$4=""),"",SUMPRODUCT(--(INDEX(Matrix!$C$5:$EV$304,0,$B88)&gt;0),--(INDEX(Matrix!$C$5:$EV$304,0,EC$3)&gt;0)))</f>
        <v/>
      </c>
      <c r="ED88" s="12" t="str">
        <f aca="false">IF(OR($A88="",ED$4=""),"",SUMPRODUCT(--(INDEX(Matrix!$C$5:$EV$304,0,$B88)&gt;0),--(INDEX(Matrix!$C$5:$EV$304,0,ED$3)&gt;0)))</f>
        <v/>
      </c>
      <c r="EE88" s="12" t="str">
        <f aca="false">IF(OR($A88="",EE$4=""),"",SUMPRODUCT(--(INDEX(Matrix!$C$5:$EV$304,0,$B88)&gt;0),--(INDEX(Matrix!$C$5:$EV$304,0,EE$3)&gt;0)))</f>
        <v/>
      </c>
      <c r="EF88" s="12" t="str">
        <f aca="false">IF(OR($A88="",EF$4=""),"",SUMPRODUCT(--(INDEX(Matrix!$C$5:$EV$304,0,$B88)&gt;0),--(INDEX(Matrix!$C$5:$EV$304,0,EF$3)&gt;0)))</f>
        <v/>
      </c>
      <c r="EG88" s="12" t="str">
        <f aca="false">IF(OR($A88="",EG$4=""),"",SUMPRODUCT(--(INDEX(Matrix!$C$5:$EV$304,0,$B88)&gt;0),--(INDEX(Matrix!$C$5:$EV$304,0,EG$3)&gt;0)))</f>
        <v/>
      </c>
      <c r="EH88" s="12" t="str">
        <f aca="false">IF(OR($A88="",EH$4=""),"",SUMPRODUCT(--(INDEX(Matrix!$C$5:$EV$304,0,$B88)&gt;0),--(INDEX(Matrix!$C$5:$EV$304,0,EH$3)&gt;0)))</f>
        <v/>
      </c>
      <c r="EI88" s="12" t="str">
        <f aca="false">IF(OR($A88="",EI$4=""),"",SUMPRODUCT(--(INDEX(Matrix!$C$5:$EV$304,0,$B88)&gt;0),--(INDEX(Matrix!$C$5:$EV$304,0,EI$3)&gt;0)))</f>
        <v/>
      </c>
      <c r="EJ88" s="12" t="str">
        <f aca="false">IF(OR($A88="",EJ$4=""),"",SUMPRODUCT(--(INDEX(Matrix!$C$5:$EV$304,0,$B88)&gt;0),--(INDEX(Matrix!$C$5:$EV$304,0,EJ$3)&gt;0)))</f>
        <v/>
      </c>
      <c r="EK88" s="12" t="str">
        <f aca="false">IF(OR($A88="",EK$4=""),"",SUMPRODUCT(--(INDEX(Matrix!$C$5:$EV$304,0,$B88)&gt;0),--(INDEX(Matrix!$C$5:$EV$304,0,EK$3)&gt;0)))</f>
        <v/>
      </c>
      <c r="EL88" s="12" t="str">
        <f aca="false">IF(OR($A88="",EL$4=""),"",SUMPRODUCT(--(INDEX(Matrix!$C$5:$EV$304,0,$B88)&gt;0),--(INDEX(Matrix!$C$5:$EV$304,0,EL$3)&gt;0)))</f>
        <v/>
      </c>
      <c r="EM88" s="12" t="str">
        <f aca="false">IF(OR($A88="",EM$4=""),"",SUMPRODUCT(--(INDEX(Matrix!$C$5:$EV$304,0,$B88)&gt;0),--(INDEX(Matrix!$C$5:$EV$304,0,EM$3)&gt;0)))</f>
        <v/>
      </c>
      <c r="EN88" s="12" t="str">
        <f aca="false">IF(OR($A88="",EN$4=""),"",SUMPRODUCT(--(INDEX(Matrix!$C$5:$EV$304,0,$B88)&gt;0),--(INDEX(Matrix!$C$5:$EV$304,0,EN$3)&gt;0)))</f>
        <v/>
      </c>
      <c r="EO88" s="12" t="str">
        <f aca="false">IF(OR($A88="",EO$4=""),"",SUMPRODUCT(--(INDEX(Matrix!$C$5:$EV$304,0,$B88)&gt;0),--(INDEX(Matrix!$C$5:$EV$304,0,EO$3)&gt;0)))</f>
        <v/>
      </c>
      <c r="EP88" s="12" t="str">
        <f aca="false">IF(OR($A88="",EP$4=""),"",SUMPRODUCT(--(INDEX(Matrix!$C$5:$EV$304,0,$B88)&gt;0),--(INDEX(Matrix!$C$5:$EV$304,0,EP$3)&gt;0)))</f>
        <v/>
      </c>
      <c r="EQ88" s="12" t="str">
        <f aca="false">IF(OR($A88="",EQ$4=""),"",SUMPRODUCT(--(INDEX(Matrix!$C$5:$EV$304,0,$B88)&gt;0),--(INDEX(Matrix!$C$5:$EV$304,0,EQ$3)&gt;0)))</f>
        <v/>
      </c>
      <c r="ER88" s="12" t="str">
        <f aca="false">IF(OR($A88="",ER$4=""),"",SUMPRODUCT(--(INDEX(Matrix!$C$5:$EV$304,0,$B88)&gt;0),--(INDEX(Matrix!$C$5:$EV$304,0,ER$3)&gt;0)))</f>
        <v/>
      </c>
      <c r="ES88" s="12" t="str">
        <f aca="false">IF(OR($A88="",ES$4=""),"",SUMPRODUCT(--(INDEX(Matrix!$C$5:$EV$304,0,$B88)&gt;0),--(INDEX(Matrix!$C$5:$EV$304,0,ES$3)&gt;0)))</f>
        <v/>
      </c>
      <c r="ET88" s="12" t="str">
        <f aca="false">IF(OR($A88="",ET$4=""),"",SUMPRODUCT(--(INDEX(Matrix!$C$5:$EV$304,0,$B88)&gt;0),--(INDEX(Matrix!$C$5:$EV$304,0,ET$3)&gt;0)))</f>
        <v/>
      </c>
      <c r="EU88" s="12" t="str">
        <f aca="false">IF(OR($A88="",EU$4=""),"",SUMPRODUCT(--(INDEX(Matrix!$C$5:$EV$304,0,$B88)&gt;0),--(INDEX(Matrix!$C$5:$EV$304,0,EU$3)&gt;0)))</f>
        <v/>
      </c>
      <c r="EV88" s="12" t="str">
        <f aca="false">IF(OR($A88="",EV$4=""),"",SUMPRODUCT(--(INDEX(Matrix!$C$5:$EV$304,0,$B88)&gt;0),--(INDEX(Matrix!$C$5:$EV$304,0,EV$3)&gt;0)))</f>
        <v/>
      </c>
    </row>
    <row r="89" customFormat="false" ht="15" hidden="false" customHeight="false" outlineLevel="0" collapsed="false">
      <c r="A89" s="6" t="str">
        <f aca="false">IF(INDEX(Products!$A$2:$A$151,$B89)="","",INDEX(Products!$A$2:$A$151,$B89))</f>
        <v>Healthy Liver</v>
      </c>
      <c r="B89" s="23" t="n">
        <v>85</v>
      </c>
      <c r="C89" s="12" t="n">
        <f aca="false">IF(OR($A89="",C$4=""),"",SUMPRODUCT(--(INDEX(Matrix!$C$5:$EV$304,0,$B89)&gt;0),--(INDEX(Matrix!$C$5:$EV$304,0,C$3)&gt;0)))</f>
        <v>8</v>
      </c>
      <c r="D89" s="12" t="n">
        <f aca="false">IF(OR($A89="",D$4=""),"",SUMPRODUCT(--(INDEX(Matrix!$C$5:$EV$304,0,$B89)&gt;0),--(INDEX(Matrix!$C$5:$EV$304,0,D$3)&gt;0)))</f>
        <v>8</v>
      </c>
      <c r="E89" s="12" t="n">
        <f aca="false">IF(OR($A89="",E$4=""),"",SUMPRODUCT(--(INDEX(Matrix!$C$5:$EV$304,0,$B89)&gt;0),--(INDEX(Matrix!$C$5:$EV$304,0,E$3)&gt;0)))</f>
        <v>8</v>
      </c>
      <c r="F89" s="12" t="n">
        <f aca="false">IF(OR($A89="",F$4=""),"",SUMPRODUCT(--(INDEX(Matrix!$C$5:$EV$304,0,$B89)&gt;0),--(INDEX(Matrix!$C$5:$EV$304,0,F$3)&gt;0)))</f>
        <v>10</v>
      </c>
      <c r="G89" s="12" t="n">
        <f aca="false">IF(OR($A89="",G$4=""),"",SUMPRODUCT(--(INDEX(Matrix!$C$5:$EV$304,0,$B89)&gt;0),--(INDEX(Matrix!$C$5:$EV$304,0,G$3)&gt;0)))</f>
        <v>10</v>
      </c>
      <c r="H89" s="12" t="n">
        <f aca="false">IF(OR($A89="",H$4=""),"",SUMPRODUCT(--(INDEX(Matrix!$C$5:$EV$304,0,$B89)&gt;0),--(INDEX(Matrix!$C$5:$EV$304,0,H$3)&gt;0)))</f>
        <v>10</v>
      </c>
      <c r="I89" s="12" t="n">
        <f aca="false">IF(OR($A89="",I$4=""),"",SUMPRODUCT(--(INDEX(Matrix!$C$5:$EV$304,0,$B89)&gt;0),--(INDEX(Matrix!$C$5:$EV$304,0,I$3)&gt;0)))</f>
        <v>8</v>
      </c>
      <c r="J89" s="12" t="n">
        <f aca="false">IF(OR($A89="",J$4=""),"",SUMPRODUCT(--(INDEX(Matrix!$C$5:$EV$304,0,$B89)&gt;0),--(INDEX(Matrix!$C$5:$EV$304,0,J$3)&gt;0)))</f>
        <v>8</v>
      </c>
      <c r="K89" s="12" t="n">
        <f aca="false">IF(OR($A89="",K$4=""),"",SUMPRODUCT(--(INDEX(Matrix!$C$5:$EV$304,0,$B89)&gt;0),--(INDEX(Matrix!$C$5:$EV$304,0,K$3)&gt;0)))</f>
        <v>7</v>
      </c>
      <c r="L89" s="12" t="n">
        <f aca="false">IF(OR($A89="",L$4=""),"",SUMPRODUCT(--(INDEX(Matrix!$C$5:$EV$304,0,$B89)&gt;0),--(INDEX(Matrix!$C$5:$EV$304,0,L$3)&gt;0)))</f>
        <v>7</v>
      </c>
      <c r="M89" s="12" t="n">
        <f aca="false">IF(OR($A89="",M$4=""),"",SUMPRODUCT(--(INDEX(Matrix!$C$5:$EV$304,0,$B89)&gt;0),--(INDEX(Matrix!$C$5:$EV$304,0,M$3)&gt;0)))</f>
        <v>7</v>
      </c>
      <c r="N89" s="12" t="n">
        <f aca="false">IF(OR($A89="",N$4=""),"",SUMPRODUCT(--(INDEX(Matrix!$C$5:$EV$304,0,$B89)&gt;0),--(INDEX(Matrix!$C$5:$EV$304,0,N$3)&gt;0)))</f>
        <v>7</v>
      </c>
      <c r="O89" s="12" t="n">
        <f aca="false">IF(OR($A89="",O$4=""),"",SUMPRODUCT(--(INDEX(Matrix!$C$5:$EV$304,0,$B89)&gt;0),--(INDEX(Matrix!$C$5:$EV$304,0,O$3)&gt;0)))</f>
        <v>7</v>
      </c>
      <c r="P89" s="12" t="n">
        <f aca="false">IF(OR($A89="",P$4=""),"",SUMPRODUCT(--(INDEX(Matrix!$C$5:$EV$304,0,$B89)&gt;0),--(INDEX(Matrix!$C$5:$EV$304,0,P$3)&gt;0)))</f>
        <v>7</v>
      </c>
      <c r="Q89" s="12" t="n">
        <f aca="false">IF(OR($A89="",Q$4=""),"",SUMPRODUCT(--(INDEX(Matrix!$C$5:$EV$304,0,$B89)&gt;0),--(INDEX(Matrix!$C$5:$EV$304,0,Q$3)&gt;0)))</f>
        <v>7</v>
      </c>
      <c r="R89" s="12" t="n">
        <f aca="false">IF(OR($A89="",R$4=""),"",SUMPRODUCT(--(INDEX(Matrix!$C$5:$EV$304,0,$B89)&gt;0),--(INDEX(Matrix!$C$5:$EV$304,0,R$3)&gt;0)))</f>
        <v>7</v>
      </c>
      <c r="S89" s="12" t="n">
        <f aca="false">IF(OR($A89="",S$4=""),"",SUMPRODUCT(--(INDEX(Matrix!$C$5:$EV$304,0,$B89)&gt;0),--(INDEX(Matrix!$C$5:$EV$304,0,S$3)&gt;0)))</f>
        <v>7</v>
      </c>
      <c r="T89" s="12" t="n">
        <f aca="false">IF(OR($A89="",T$4=""),"",SUMPRODUCT(--(INDEX(Matrix!$C$5:$EV$304,0,$B89)&gt;0),--(INDEX(Matrix!$C$5:$EV$304,0,T$3)&gt;0)))</f>
        <v>7</v>
      </c>
      <c r="U89" s="12" t="n">
        <f aca="false">IF(OR($A89="",U$4=""),"",SUMPRODUCT(--(INDEX(Matrix!$C$5:$EV$304,0,$B89)&gt;0),--(INDEX(Matrix!$C$5:$EV$304,0,U$3)&gt;0)))</f>
        <v>0</v>
      </c>
      <c r="V89" s="12" t="n">
        <f aca="false">IF(OR($A89="",V$4=""),"",SUMPRODUCT(--(INDEX(Matrix!$C$5:$EV$304,0,$B89)&gt;0),--(INDEX(Matrix!$C$5:$EV$304,0,V$3)&gt;0)))</f>
        <v>0</v>
      </c>
      <c r="W89" s="12" t="n">
        <f aca="false">IF(OR($A89="",W$4=""),"",SUMPRODUCT(--(INDEX(Matrix!$C$5:$EV$304,0,$B89)&gt;0),--(INDEX(Matrix!$C$5:$EV$304,0,W$3)&gt;0)))</f>
        <v>6</v>
      </c>
      <c r="X89" s="12" t="n">
        <f aca="false">IF(OR($A89="",X$4=""),"",SUMPRODUCT(--(INDEX(Matrix!$C$5:$EV$304,0,$B89)&gt;0),--(INDEX(Matrix!$C$5:$EV$304,0,X$3)&gt;0)))</f>
        <v>6</v>
      </c>
      <c r="Y89" s="12" t="n">
        <f aca="false">IF(OR($A89="",Y$4=""),"",SUMPRODUCT(--(INDEX(Matrix!$C$5:$EV$304,0,$B89)&gt;0),--(INDEX(Matrix!$C$5:$EV$304,0,Y$3)&gt;0)))</f>
        <v>8</v>
      </c>
      <c r="Z89" s="12" t="n">
        <f aca="false">IF(OR($A89="",Z$4=""),"",SUMPRODUCT(--(INDEX(Matrix!$C$5:$EV$304,0,$B89)&gt;0),--(INDEX(Matrix!$C$5:$EV$304,0,Z$3)&gt;0)))</f>
        <v>9</v>
      </c>
      <c r="AA89" s="12" t="n">
        <f aca="false">IF(OR($A89="",AA$4=""),"",SUMPRODUCT(--(INDEX(Matrix!$C$5:$EV$304,0,$B89)&gt;0),--(INDEX(Matrix!$C$5:$EV$304,0,AA$3)&gt;0)))</f>
        <v>11</v>
      </c>
      <c r="AB89" s="12" t="n">
        <f aca="false">IF(OR($A89="",AB$4=""),"",SUMPRODUCT(--(INDEX(Matrix!$C$5:$EV$304,0,$B89)&gt;0),--(INDEX(Matrix!$C$5:$EV$304,0,AB$3)&gt;0)))</f>
        <v>3</v>
      </c>
      <c r="AC89" s="12" t="n">
        <f aca="false">IF(OR($A89="",AC$4=""),"",SUMPRODUCT(--(INDEX(Matrix!$C$5:$EV$304,0,$B89)&gt;0),--(INDEX(Matrix!$C$5:$EV$304,0,AC$3)&gt;0)))</f>
        <v>1</v>
      </c>
      <c r="AD89" s="12" t="n">
        <f aca="false">IF(OR($A89="",AD$4=""),"",SUMPRODUCT(--(INDEX(Matrix!$C$5:$EV$304,0,$B89)&gt;0),--(INDEX(Matrix!$C$5:$EV$304,0,AD$3)&gt;0)))</f>
        <v>0</v>
      </c>
      <c r="AE89" s="12" t="n">
        <f aca="false">IF(OR($A89="",AE$4=""),"",SUMPRODUCT(--(INDEX(Matrix!$C$5:$EV$304,0,$B89)&gt;0),--(INDEX(Matrix!$C$5:$EV$304,0,AE$3)&gt;0)))</f>
        <v>9</v>
      </c>
      <c r="AF89" s="12" t="n">
        <f aca="false">IF(OR($A89="",AF$4=""),"",SUMPRODUCT(--(INDEX(Matrix!$C$5:$EV$304,0,$B89)&gt;0),--(INDEX(Matrix!$C$5:$EV$304,0,AF$3)&gt;0)))</f>
        <v>9</v>
      </c>
      <c r="AG89" s="12" t="n">
        <f aca="false">IF(OR($A89="",AG$4=""),"",SUMPRODUCT(--(INDEX(Matrix!$C$5:$EV$304,0,$B89)&gt;0),--(INDEX(Matrix!$C$5:$EV$304,0,AG$3)&gt;0)))</f>
        <v>9</v>
      </c>
      <c r="AH89" s="12" t="n">
        <f aca="false">IF(OR($A89="",AH$4=""),"",SUMPRODUCT(--(INDEX(Matrix!$C$5:$EV$304,0,$B89)&gt;0),--(INDEX(Matrix!$C$5:$EV$304,0,AH$3)&gt;0)))</f>
        <v>9</v>
      </c>
      <c r="AI89" s="12" t="n">
        <f aca="false">IF(OR($A89="",AI$4=""),"",SUMPRODUCT(--(INDEX(Matrix!$C$5:$EV$304,0,$B89)&gt;0),--(INDEX(Matrix!$C$5:$EV$304,0,AI$3)&gt;0)))</f>
        <v>8</v>
      </c>
      <c r="AJ89" s="12" t="n">
        <f aca="false">IF(OR($A89="",AJ$4=""),"",SUMPRODUCT(--(INDEX(Matrix!$C$5:$EV$304,0,$B89)&gt;0),--(INDEX(Matrix!$C$5:$EV$304,0,AJ$3)&gt;0)))</f>
        <v>8</v>
      </c>
      <c r="AK89" s="12" t="n">
        <f aca="false">IF(OR($A89="",AK$4=""),"",SUMPRODUCT(--(INDEX(Matrix!$C$5:$EV$304,0,$B89)&gt;0),--(INDEX(Matrix!$C$5:$EV$304,0,AK$3)&gt;0)))</f>
        <v>7</v>
      </c>
      <c r="AL89" s="12" t="n">
        <f aca="false">IF(OR($A89="",AL$4=""),"",SUMPRODUCT(--(INDEX(Matrix!$C$5:$EV$304,0,$B89)&gt;0),--(INDEX(Matrix!$C$5:$EV$304,0,AL$3)&gt;0)))</f>
        <v>7</v>
      </c>
      <c r="AM89" s="12" t="n">
        <f aca="false">IF(OR($A89="",AM$4=""),"",SUMPRODUCT(--(INDEX(Matrix!$C$5:$EV$304,0,$B89)&gt;0),--(INDEX(Matrix!$C$5:$EV$304,0,AM$3)&gt;0)))</f>
        <v>4</v>
      </c>
      <c r="AN89" s="12" t="n">
        <f aca="false">IF(OR($A89="",AN$4=""),"",SUMPRODUCT(--(INDEX(Matrix!$C$5:$EV$304,0,$B89)&gt;0),--(INDEX(Matrix!$C$5:$EV$304,0,AN$3)&gt;0)))</f>
        <v>4</v>
      </c>
      <c r="AO89" s="12" t="n">
        <f aca="false">IF(OR($A89="",AO$4=""),"",SUMPRODUCT(--(INDEX(Matrix!$C$5:$EV$304,0,$B89)&gt;0),--(INDEX(Matrix!$C$5:$EV$304,0,AO$3)&gt;0)))</f>
        <v>1</v>
      </c>
      <c r="AP89" s="12" t="n">
        <f aca="false">IF(OR($A89="",AP$4=""),"",SUMPRODUCT(--(INDEX(Matrix!$C$5:$EV$304,0,$B89)&gt;0),--(INDEX(Matrix!$C$5:$EV$304,0,AP$3)&gt;0)))</f>
        <v>1</v>
      </c>
      <c r="AQ89" s="12" t="n">
        <f aca="false">IF(OR($A89="",AQ$4=""),"",SUMPRODUCT(--(INDEX(Matrix!$C$5:$EV$304,0,$B89)&gt;0),--(INDEX(Matrix!$C$5:$EV$304,0,AQ$3)&gt;0)))</f>
        <v>1</v>
      </c>
      <c r="AR89" s="12" t="n">
        <f aca="false">IF(OR($A89="",AR$4=""),"",SUMPRODUCT(--(INDEX(Matrix!$C$5:$EV$304,0,$B89)&gt;0),--(INDEX(Matrix!$C$5:$EV$304,0,AR$3)&gt;0)))</f>
        <v>1</v>
      </c>
      <c r="AS89" s="12" t="n">
        <f aca="false">IF(OR($A89="",AS$4=""),"",SUMPRODUCT(--(INDEX(Matrix!$C$5:$EV$304,0,$B89)&gt;0),--(INDEX(Matrix!$C$5:$EV$304,0,AS$3)&gt;0)))</f>
        <v>1</v>
      </c>
      <c r="AT89" s="12" t="n">
        <f aca="false">IF(OR($A89="",AT$4=""),"",SUMPRODUCT(--(INDEX(Matrix!$C$5:$EV$304,0,$B89)&gt;0),--(INDEX(Matrix!$C$5:$EV$304,0,AT$3)&gt;0)))</f>
        <v>1</v>
      </c>
      <c r="AU89" s="12" t="n">
        <f aca="false">IF(OR($A89="",AU$4=""),"",SUMPRODUCT(--(INDEX(Matrix!$C$5:$EV$304,0,$B89)&gt;0),--(INDEX(Matrix!$C$5:$EV$304,0,AU$3)&gt;0)))</f>
        <v>0</v>
      </c>
      <c r="AV89" s="12" t="n">
        <f aca="false">IF(OR($A89="",AV$4=""),"",SUMPRODUCT(--(INDEX(Matrix!$C$5:$EV$304,0,$B89)&gt;0),--(INDEX(Matrix!$C$5:$EV$304,0,AV$3)&gt;0)))</f>
        <v>8</v>
      </c>
      <c r="AW89" s="12" t="n">
        <f aca="false">IF(OR($A89="",AW$4=""),"",SUMPRODUCT(--(INDEX(Matrix!$C$5:$EV$304,0,$B89)&gt;0),--(INDEX(Matrix!$C$5:$EV$304,0,AW$3)&gt;0)))</f>
        <v>8</v>
      </c>
      <c r="AX89" s="12" t="n">
        <f aca="false">IF(OR($A89="",AX$4=""),"",SUMPRODUCT(--(INDEX(Matrix!$C$5:$EV$304,0,$B89)&gt;0),--(INDEX(Matrix!$C$5:$EV$304,0,AX$3)&gt;0)))</f>
        <v>9</v>
      </c>
      <c r="AY89" s="12" t="n">
        <f aca="false">IF(OR($A89="",AY$4=""),"",SUMPRODUCT(--(INDEX(Matrix!$C$5:$EV$304,0,$B89)&gt;0),--(INDEX(Matrix!$C$5:$EV$304,0,AY$3)&gt;0)))</f>
        <v>9</v>
      </c>
      <c r="AZ89" s="12" t="n">
        <f aca="false">IF(OR($A89="",AZ$4=""),"",SUMPRODUCT(--(INDEX(Matrix!$C$5:$EV$304,0,$B89)&gt;0),--(INDEX(Matrix!$C$5:$EV$304,0,AZ$3)&gt;0)))</f>
        <v>8</v>
      </c>
      <c r="BA89" s="12" t="n">
        <f aca="false">IF(OR($A89="",BA$4=""),"",SUMPRODUCT(--(INDEX(Matrix!$C$5:$EV$304,0,$B89)&gt;0),--(INDEX(Matrix!$C$5:$EV$304,0,BA$3)&gt;0)))</f>
        <v>8</v>
      </c>
      <c r="BB89" s="12" t="n">
        <f aca="false">IF(OR($A89="",BB$4=""),"",SUMPRODUCT(--(INDEX(Matrix!$C$5:$EV$304,0,$B89)&gt;0),--(INDEX(Matrix!$C$5:$EV$304,0,BB$3)&gt;0)))</f>
        <v>9</v>
      </c>
      <c r="BC89" s="12" t="n">
        <f aca="false">IF(OR($A89="",BC$4=""),"",SUMPRODUCT(--(INDEX(Matrix!$C$5:$EV$304,0,$B89)&gt;0),--(INDEX(Matrix!$C$5:$EV$304,0,BC$3)&gt;0)))</f>
        <v>9</v>
      </c>
      <c r="BD89" s="12" t="n">
        <f aca="false">IF(OR($A89="",BD$4=""),"",SUMPRODUCT(--(INDEX(Matrix!$C$5:$EV$304,0,$B89)&gt;0),--(INDEX(Matrix!$C$5:$EV$304,0,BD$3)&gt;0)))</f>
        <v>9</v>
      </c>
      <c r="BE89" s="12" t="n">
        <f aca="false">IF(OR($A89="",BE$4=""),"",SUMPRODUCT(--(INDEX(Matrix!$C$5:$EV$304,0,$B89)&gt;0),--(INDEX(Matrix!$C$5:$EV$304,0,BE$3)&gt;0)))</f>
        <v>9</v>
      </c>
      <c r="BF89" s="12" t="n">
        <f aca="false">IF(OR($A89="",BF$4=""),"",SUMPRODUCT(--(INDEX(Matrix!$C$5:$EV$304,0,$B89)&gt;0),--(INDEX(Matrix!$C$5:$EV$304,0,BF$3)&gt;0)))</f>
        <v>8</v>
      </c>
      <c r="BG89" s="12" t="n">
        <f aca="false">IF(OR($A89="",BG$4=""),"",SUMPRODUCT(--(INDEX(Matrix!$C$5:$EV$304,0,$B89)&gt;0),--(INDEX(Matrix!$C$5:$EV$304,0,BG$3)&gt;0)))</f>
        <v>8</v>
      </c>
      <c r="BH89" s="12" t="n">
        <f aca="false">IF(OR($A89="",BH$4=""),"",SUMPRODUCT(--(INDEX(Matrix!$C$5:$EV$304,0,$B89)&gt;0),--(INDEX(Matrix!$C$5:$EV$304,0,BH$3)&gt;0)))</f>
        <v>8</v>
      </c>
      <c r="BI89" s="12" t="n">
        <f aca="false">IF(OR($A89="",BI$4=""),"",SUMPRODUCT(--(INDEX(Matrix!$C$5:$EV$304,0,$B89)&gt;0),--(INDEX(Matrix!$C$5:$EV$304,0,BI$3)&gt;0)))</f>
        <v>8</v>
      </c>
      <c r="BJ89" s="12" t="n">
        <f aca="false">IF(OR($A89="",BJ$4=""),"",SUMPRODUCT(--(INDEX(Matrix!$C$5:$EV$304,0,$B89)&gt;0),--(INDEX(Matrix!$C$5:$EV$304,0,BJ$3)&gt;0)))</f>
        <v>0</v>
      </c>
      <c r="BK89" s="12" t="n">
        <f aca="false">IF(OR($A89="",BK$4=""),"",SUMPRODUCT(--(INDEX(Matrix!$C$5:$EV$304,0,$B89)&gt;0),--(INDEX(Matrix!$C$5:$EV$304,0,BK$3)&gt;0)))</f>
        <v>11</v>
      </c>
      <c r="BL89" s="12" t="n">
        <f aca="false">IF(OR($A89="",BL$4=""),"",SUMPRODUCT(--(INDEX(Matrix!$C$5:$EV$304,0,$B89)&gt;0),--(INDEX(Matrix!$C$5:$EV$304,0,BL$3)&gt;0)))</f>
        <v>11</v>
      </c>
      <c r="BM89" s="12" t="n">
        <f aca="false">IF(OR($A89="",BM$4=""),"",SUMPRODUCT(--(INDEX(Matrix!$C$5:$EV$304,0,$B89)&gt;0),--(INDEX(Matrix!$C$5:$EV$304,0,BM$3)&gt;0)))</f>
        <v>11</v>
      </c>
      <c r="BN89" s="12" t="n">
        <f aca="false">IF(OR($A89="",BN$4=""),"",SUMPRODUCT(--(INDEX(Matrix!$C$5:$EV$304,0,$B89)&gt;0),--(INDEX(Matrix!$C$5:$EV$304,0,BN$3)&gt;0)))</f>
        <v>9</v>
      </c>
      <c r="BO89" s="12" t="n">
        <f aca="false">IF(OR($A89="",BO$4=""),"",SUMPRODUCT(--(INDEX(Matrix!$C$5:$EV$304,0,$B89)&gt;0),--(INDEX(Matrix!$C$5:$EV$304,0,BO$3)&gt;0)))</f>
        <v>2</v>
      </c>
      <c r="BP89" s="12" t="n">
        <f aca="false">IF(OR($A89="",BP$4=""),"",SUMPRODUCT(--(INDEX(Matrix!$C$5:$EV$304,0,$B89)&gt;0),--(INDEX(Matrix!$C$5:$EV$304,0,BP$3)&gt;0)))</f>
        <v>0</v>
      </c>
      <c r="BQ89" s="12" t="n">
        <f aca="false">IF(OR($A89="",BQ$4=""),"",SUMPRODUCT(--(INDEX(Matrix!$C$5:$EV$304,0,$B89)&gt;0),--(INDEX(Matrix!$C$5:$EV$304,0,BQ$3)&gt;0)))</f>
        <v>0</v>
      </c>
      <c r="BR89" s="12" t="n">
        <f aca="false">IF(OR($A89="",BR$4=""),"",SUMPRODUCT(--(INDEX(Matrix!$C$5:$EV$304,0,$B89)&gt;0),--(INDEX(Matrix!$C$5:$EV$304,0,BR$3)&gt;0)))</f>
        <v>0</v>
      </c>
      <c r="BS89" s="12" t="n">
        <f aca="false">IF(OR($A89="",BS$4=""),"",SUMPRODUCT(--(INDEX(Matrix!$C$5:$EV$304,0,$B89)&gt;0),--(INDEX(Matrix!$C$5:$EV$304,0,BS$3)&gt;0)))</f>
        <v>0</v>
      </c>
      <c r="BT89" s="12" t="n">
        <f aca="false">IF(OR($A89="",BT$4=""),"",SUMPRODUCT(--(INDEX(Matrix!$C$5:$EV$304,0,$B89)&gt;0),--(INDEX(Matrix!$C$5:$EV$304,0,BT$3)&gt;0)))</f>
        <v>0</v>
      </c>
      <c r="BU89" s="12" t="n">
        <f aca="false">IF(OR($A89="",BU$4=""),"",SUMPRODUCT(--(INDEX(Matrix!$C$5:$EV$304,0,$B89)&gt;0),--(INDEX(Matrix!$C$5:$EV$304,0,BU$3)&gt;0)))</f>
        <v>2</v>
      </c>
      <c r="BV89" s="12" t="n">
        <f aca="false">IF(OR($A89="",BV$4=""),"",SUMPRODUCT(--(INDEX(Matrix!$C$5:$EV$304,0,$B89)&gt;0),--(INDEX(Matrix!$C$5:$EV$304,0,BV$3)&gt;0)))</f>
        <v>1</v>
      </c>
      <c r="BW89" s="12" t="n">
        <f aca="false">IF(OR($A89="",BW$4=""),"",SUMPRODUCT(--(INDEX(Matrix!$C$5:$EV$304,0,$B89)&gt;0),--(INDEX(Matrix!$C$5:$EV$304,0,BW$3)&gt;0)))</f>
        <v>1</v>
      </c>
      <c r="BX89" s="12" t="n">
        <f aca="false">IF(OR($A89="",BX$4=""),"",SUMPRODUCT(--(INDEX(Matrix!$C$5:$EV$304,0,$B89)&gt;0),--(INDEX(Matrix!$C$5:$EV$304,0,BX$3)&gt;0)))</f>
        <v>0</v>
      </c>
      <c r="BY89" s="12" t="n">
        <f aca="false">IF(OR($A89="",BY$4=""),"",SUMPRODUCT(--(INDEX(Matrix!$C$5:$EV$304,0,$B89)&gt;0),--(INDEX(Matrix!$C$5:$EV$304,0,BY$3)&gt;0)))</f>
        <v>2</v>
      </c>
      <c r="BZ89" s="12" t="n">
        <f aca="false">IF(OR($A89="",BZ$4=""),"",SUMPRODUCT(--(INDEX(Matrix!$C$5:$EV$304,0,$B89)&gt;0),--(INDEX(Matrix!$C$5:$EV$304,0,BZ$3)&gt;0)))</f>
        <v>2</v>
      </c>
      <c r="CA89" s="12" t="n">
        <f aca="false">IF(OR($A89="",CA$4=""),"",SUMPRODUCT(--(INDEX(Matrix!$C$5:$EV$304,0,$B89)&gt;0),--(INDEX(Matrix!$C$5:$EV$304,0,CA$3)&gt;0)))</f>
        <v>2</v>
      </c>
      <c r="CB89" s="12" t="n">
        <f aca="false">IF(OR($A89="",CB$4=""),"",SUMPRODUCT(--(INDEX(Matrix!$C$5:$EV$304,0,$B89)&gt;0),--(INDEX(Matrix!$C$5:$EV$304,0,CB$3)&gt;0)))</f>
        <v>0</v>
      </c>
      <c r="CC89" s="12" t="n">
        <f aca="false">IF(OR($A89="",CC$4=""),"",SUMPRODUCT(--(INDEX(Matrix!$C$5:$EV$304,0,$B89)&gt;0),--(INDEX(Matrix!$C$5:$EV$304,0,CC$3)&gt;0)))</f>
        <v>0</v>
      </c>
      <c r="CD89" s="12" t="n">
        <f aca="false">IF(OR($A89="",CD$4=""),"",SUMPRODUCT(--(INDEX(Matrix!$C$5:$EV$304,0,$B89)&gt;0),--(INDEX(Matrix!$C$5:$EV$304,0,CD$3)&gt;0)))</f>
        <v>8</v>
      </c>
      <c r="CE89" s="12" t="n">
        <f aca="false">IF(OR($A89="",CE$4=""),"",SUMPRODUCT(--(INDEX(Matrix!$C$5:$EV$304,0,$B89)&gt;0),--(INDEX(Matrix!$C$5:$EV$304,0,CE$3)&gt;0)))</f>
        <v>8</v>
      </c>
      <c r="CF89" s="12" t="n">
        <f aca="false">IF(OR($A89="",CF$4=""),"",SUMPRODUCT(--(INDEX(Matrix!$C$5:$EV$304,0,$B89)&gt;0),--(INDEX(Matrix!$C$5:$EV$304,0,CF$3)&gt;0)))</f>
        <v>2</v>
      </c>
      <c r="CG89" s="12" t="n">
        <f aca="false">IF(OR($A89="",CG$4=""),"",SUMPRODUCT(--(INDEX(Matrix!$C$5:$EV$304,0,$B89)&gt;0),--(INDEX(Matrix!$C$5:$EV$304,0,CG$3)&gt;0)))</f>
        <v>7</v>
      </c>
      <c r="CH89" s="12" t="n">
        <f aca="false">IF(OR($A89="",CH$4=""),"",SUMPRODUCT(--(INDEX(Matrix!$C$5:$EV$304,0,$B89)&gt;0),--(INDEX(Matrix!$C$5:$EV$304,0,CH$3)&gt;0)))</f>
        <v>2</v>
      </c>
      <c r="CI89" s="12" t="n">
        <f aca="false">IF(OR($A89="",CI$4=""),"",SUMPRODUCT(--(INDEX(Matrix!$C$5:$EV$304,0,$B89)&gt;0),--(INDEX(Matrix!$C$5:$EV$304,0,CI$3)&gt;0)))</f>
        <v>18</v>
      </c>
      <c r="CJ89" s="12" t="n">
        <f aca="false">IF(OR($A89="",CJ$4=""),"",SUMPRODUCT(--(INDEX(Matrix!$C$5:$EV$304,0,$B89)&gt;0),--(INDEX(Matrix!$C$5:$EV$304,0,CJ$3)&gt;0)))</f>
        <v>3</v>
      </c>
      <c r="CK89" s="12" t="n">
        <f aca="false">IF(OR($A89="",CK$4=""),"",SUMPRODUCT(--(INDEX(Matrix!$C$5:$EV$304,0,$B89)&gt;0),--(INDEX(Matrix!$C$5:$EV$304,0,CK$3)&gt;0)))</f>
        <v>9</v>
      </c>
      <c r="CL89" s="12" t="n">
        <f aca="false">IF(OR($A89="",CL$4=""),"",SUMPRODUCT(--(INDEX(Matrix!$C$5:$EV$304,0,$B89)&gt;0),--(INDEX(Matrix!$C$5:$EV$304,0,CL$3)&gt;0)))</f>
        <v>4</v>
      </c>
      <c r="CM89" s="12" t="n">
        <f aca="false">IF(OR($A89="",CM$4=""),"",SUMPRODUCT(--(INDEX(Matrix!$C$5:$EV$304,0,$B89)&gt;0),--(INDEX(Matrix!$C$5:$EV$304,0,CM$3)&gt;0)))</f>
        <v>13</v>
      </c>
      <c r="CN89" s="12" t="n">
        <f aca="false">IF(OR($A89="",CN$4=""),"",SUMPRODUCT(--(INDEX(Matrix!$C$5:$EV$304,0,$B89)&gt;0),--(INDEX(Matrix!$C$5:$EV$304,0,CN$3)&gt;0)))</f>
        <v>8</v>
      </c>
      <c r="CO89" s="12" t="n">
        <f aca="false">IF(OR($A89="",CO$4=""),"",SUMPRODUCT(--(INDEX(Matrix!$C$5:$EV$304,0,$B89)&gt;0),--(INDEX(Matrix!$C$5:$EV$304,0,CO$3)&gt;0)))</f>
        <v>8</v>
      </c>
      <c r="CP89" s="12" t="n">
        <f aca="false">IF(OR($A89="",CP$4=""),"",SUMPRODUCT(--(INDEX(Matrix!$C$5:$EV$304,0,$B89)&gt;0),--(INDEX(Matrix!$C$5:$EV$304,0,CP$3)&gt;0)))</f>
        <v>7</v>
      </c>
      <c r="CQ89" s="12" t="n">
        <f aca="false">IF(OR($A89="",CQ$4=""),"",SUMPRODUCT(--(INDEX(Matrix!$C$5:$EV$304,0,$B89)&gt;0),--(INDEX(Matrix!$C$5:$EV$304,0,CQ$3)&gt;0)))</f>
        <v>7</v>
      </c>
      <c r="CR89" s="12" t="n">
        <f aca="false">IF(OR($A89="",CR$4=""),"",SUMPRODUCT(--(INDEX(Matrix!$C$5:$EV$304,0,$B89)&gt;0),--(INDEX(Matrix!$C$5:$EV$304,0,CR$3)&gt;0)))</f>
        <v>10</v>
      </c>
      <c r="CS89" s="12" t="n">
        <f aca="false">IF(OR($A89="",CS$4=""),"",SUMPRODUCT(--(INDEX(Matrix!$C$5:$EV$304,0,$B89)&gt;0),--(INDEX(Matrix!$C$5:$EV$304,0,CS$3)&gt;0)))</f>
        <v>12</v>
      </c>
      <c r="CT89" s="12" t="n">
        <f aca="false">IF(OR($A89="",CT$4=""),"",SUMPRODUCT(--(INDEX(Matrix!$C$5:$EV$304,0,$B89)&gt;0),--(INDEX(Matrix!$C$5:$EV$304,0,CT$3)&gt;0)))</f>
        <v>12</v>
      </c>
      <c r="CU89" s="12" t="n">
        <f aca="false">IF(OR($A89="",CU$4=""),"",SUMPRODUCT(--(INDEX(Matrix!$C$5:$EV$304,0,$B89)&gt;0),--(INDEX(Matrix!$C$5:$EV$304,0,CU$3)&gt;0)))</f>
        <v>8</v>
      </c>
      <c r="CV89" s="12" t="n">
        <f aca="false">IF(OR($A89="",CV$4=""),"",SUMPRODUCT(--(INDEX(Matrix!$C$5:$EV$304,0,$B89)&gt;0),--(INDEX(Matrix!$C$5:$EV$304,0,CV$3)&gt;0)))</f>
        <v>11</v>
      </c>
      <c r="CW89" s="12" t="n">
        <f aca="false">IF(OR($A89="",CW$4=""),"",SUMPRODUCT(--(INDEX(Matrix!$C$5:$EV$304,0,$B89)&gt;0),--(INDEX(Matrix!$C$5:$EV$304,0,CW$3)&gt;0)))</f>
        <v>6</v>
      </c>
      <c r="CX89" s="12" t="n">
        <f aca="false">IF(OR($A89="",CX$4=""),"",SUMPRODUCT(--(INDEX(Matrix!$C$5:$EV$304,0,$B89)&gt;0),--(INDEX(Matrix!$C$5:$EV$304,0,CX$3)&gt;0)))</f>
        <v>9</v>
      </c>
      <c r="CY89" s="12" t="n">
        <f aca="false">IF(OR($A89="",CY$4=""),"",SUMPRODUCT(--(INDEX(Matrix!$C$5:$EV$304,0,$B89)&gt;0),--(INDEX(Matrix!$C$5:$EV$304,0,CY$3)&gt;0)))</f>
        <v>9</v>
      </c>
      <c r="CZ89" s="12" t="n">
        <f aca="false">IF(OR($A89="",CZ$4=""),"",SUMPRODUCT(--(INDEX(Matrix!$C$5:$EV$304,0,$B89)&gt;0),--(INDEX(Matrix!$C$5:$EV$304,0,CZ$3)&gt;0)))</f>
        <v>0</v>
      </c>
      <c r="DA89" s="12" t="n">
        <f aca="false">IF(OR($A89="",DA$4=""),"",SUMPRODUCT(--(INDEX(Matrix!$C$5:$EV$304,0,$B89)&gt;0),--(INDEX(Matrix!$C$5:$EV$304,0,DA$3)&gt;0)))</f>
        <v>9</v>
      </c>
      <c r="DB89" s="12" t="n">
        <f aca="false">IF(OR($A89="",DB$4=""),"",SUMPRODUCT(--(INDEX(Matrix!$C$5:$EV$304,0,$B89)&gt;0),--(INDEX(Matrix!$C$5:$EV$304,0,DB$3)&gt;0)))</f>
        <v>0</v>
      </c>
      <c r="DC89" s="12" t="n">
        <f aca="false">IF(OR($A89="",DC$4=""),"",SUMPRODUCT(--(INDEX(Matrix!$C$5:$EV$304,0,$B89)&gt;0),--(INDEX(Matrix!$C$5:$EV$304,0,DC$3)&gt;0)))</f>
        <v>0</v>
      </c>
      <c r="DD89" s="12" t="n">
        <f aca="false">IF(OR($A89="",DD$4=""),"",SUMPRODUCT(--(INDEX(Matrix!$C$5:$EV$304,0,$B89)&gt;0),--(INDEX(Matrix!$C$5:$EV$304,0,DD$3)&gt;0)))</f>
        <v>7</v>
      </c>
      <c r="DE89" s="12" t="str">
        <f aca="false">IF(OR($A89="",DE$4=""),"",SUMPRODUCT(--(INDEX(Matrix!$C$5:$EV$304,0,$B89)&gt;0),--(INDEX(Matrix!$C$5:$EV$304,0,DE$3)&gt;0)))</f>
        <v/>
      </c>
      <c r="DF89" s="12" t="str">
        <f aca="false">IF(OR($A89="",DF$4=""),"",SUMPRODUCT(--(INDEX(Matrix!$C$5:$EV$304,0,$B89)&gt;0),--(INDEX(Matrix!$C$5:$EV$304,0,DF$3)&gt;0)))</f>
        <v/>
      </c>
      <c r="DG89" s="12" t="str">
        <f aca="false">IF(OR($A89="",DG$4=""),"",SUMPRODUCT(--(INDEX(Matrix!$C$5:$EV$304,0,$B89)&gt;0),--(INDEX(Matrix!$C$5:$EV$304,0,DG$3)&gt;0)))</f>
        <v/>
      </c>
      <c r="DH89" s="12" t="str">
        <f aca="false">IF(OR($A89="",DH$4=""),"",SUMPRODUCT(--(INDEX(Matrix!$C$5:$EV$304,0,$B89)&gt;0),--(INDEX(Matrix!$C$5:$EV$304,0,DH$3)&gt;0)))</f>
        <v/>
      </c>
      <c r="DI89" s="12" t="str">
        <f aca="false">IF(OR($A89="",DI$4=""),"",SUMPRODUCT(--(INDEX(Matrix!$C$5:$EV$304,0,$B89)&gt;0),--(INDEX(Matrix!$C$5:$EV$304,0,DI$3)&gt;0)))</f>
        <v/>
      </c>
      <c r="DJ89" s="12" t="str">
        <f aca="false">IF(OR($A89="",DJ$4=""),"",SUMPRODUCT(--(INDEX(Matrix!$C$5:$EV$304,0,$B89)&gt;0),--(INDEX(Matrix!$C$5:$EV$304,0,DJ$3)&gt;0)))</f>
        <v/>
      </c>
      <c r="DK89" s="12" t="str">
        <f aca="false">IF(OR($A89="",DK$4=""),"",SUMPRODUCT(--(INDEX(Matrix!$C$5:$EV$304,0,$B89)&gt;0),--(INDEX(Matrix!$C$5:$EV$304,0,DK$3)&gt;0)))</f>
        <v/>
      </c>
      <c r="DL89" s="12" t="str">
        <f aca="false">IF(OR($A89="",DL$4=""),"",SUMPRODUCT(--(INDEX(Matrix!$C$5:$EV$304,0,$B89)&gt;0),--(INDEX(Matrix!$C$5:$EV$304,0,DL$3)&gt;0)))</f>
        <v/>
      </c>
      <c r="DM89" s="12" t="str">
        <f aca="false">IF(OR($A89="",DM$4=""),"",SUMPRODUCT(--(INDEX(Matrix!$C$5:$EV$304,0,$B89)&gt;0),--(INDEX(Matrix!$C$5:$EV$304,0,DM$3)&gt;0)))</f>
        <v/>
      </c>
      <c r="DN89" s="12" t="str">
        <f aca="false">IF(OR($A89="",DN$4=""),"",SUMPRODUCT(--(INDEX(Matrix!$C$5:$EV$304,0,$B89)&gt;0),--(INDEX(Matrix!$C$5:$EV$304,0,DN$3)&gt;0)))</f>
        <v/>
      </c>
      <c r="DO89" s="12" t="str">
        <f aca="false">IF(OR($A89="",DO$4=""),"",SUMPRODUCT(--(INDEX(Matrix!$C$5:$EV$304,0,$B89)&gt;0),--(INDEX(Matrix!$C$5:$EV$304,0,DO$3)&gt;0)))</f>
        <v/>
      </c>
      <c r="DP89" s="12" t="str">
        <f aca="false">IF(OR($A89="",DP$4=""),"",SUMPRODUCT(--(INDEX(Matrix!$C$5:$EV$304,0,$B89)&gt;0),--(INDEX(Matrix!$C$5:$EV$304,0,DP$3)&gt;0)))</f>
        <v/>
      </c>
      <c r="DQ89" s="12" t="str">
        <f aca="false">IF(OR($A89="",DQ$4=""),"",SUMPRODUCT(--(INDEX(Matrix!$C$5:$EV$304,0,$B89)&gt;0),--(INDEX(Matrix!$C$5:$EV$304,0,DQ$3)&gt;0)))</f>
        <v/>
      </c>
      <c r="DR89" s="12" t="str">
        <f aca="false">IF(OR($A89="",DR$4=""),"",SUMPRODUCT(--(INDEX(Matrix!$C$5:$EV$304,0,$B89)&gt;0),--(INDEX(Matrix!$C$5:$EV$304,0,DR$3)&gt;0)))</f>
        <v/>
      </c>
      <c r="DS89" s="12" t="str">
        <f aca="false">IF(OR($A89="",DS$4=""),"",SUMPRODUCT(--(INDEX(Matrix!$C$5:$EV$304,0,$B89)&gt;0),--(INDEX(Matrix!$C$5:$EV$304,0,DS$3)&gt;0)))</f>
        <v/>
      </c>
      <c r="DT89" s="12" t="str">
        <f aca="false">IF(OR($A89="",DT$4=""),"",SUMPRODUCT(--(INDEX(Matrix!$C$5:$EV$304,0,$B89)&gt;0),--(INDEX(Matrix!$C$5:$EV$304,0,DT$3)&gt;0)))</f>
        <v/>
      </c>
      <c r="DU89" s="12" t="str">
        <f aca="false">IF(OR($A89="",DU$4=""),"",SUMPRODUCT(--(INDEX(Matrix!$C$5:$EV$304,0,$B89)&gt;0),--(INDEX(Matrix!$C$5:$EV$304,0,DU$3)&gt;0)))</f>
        <v/>
      </c>
      <c r="DV89" s="12" t="str">
        <f aca="false">IF(OR($A89="",DV$4=""),"",SUMPRODUCT(--(INDEX(Matrix!$C$5:$EV$304,0,$B89)&gt;0),--(INDEX(Matrix!$C$5:$EV$304,0,DV$3)&gt;0)))</f>
        <v/>
      </c>
      <c r="DW89" s="12" t="str">
        <f aca="false">IF(OR($A89="",DW$4=""),"",SUMPRODUCT(--(INDEX(Matrix!$C$5:$EV$304,0,$B89)&gt;0),--(INDEX(Matrix!$C$5:$EV$304,0,DW$3)&gt;0)))</f>
        <v/>
      </c>
      <c r="DX89" s="12" t="str">
        <f aca="false">IF(OR($A89="",DX$4=""),"",SUMPRODUCT(--(INDEX(Matrix!$C$5:$EV$304,0,$B89)&gt;0),--(INDEX(Matrix!$C$5:$EV$304,0,DX$3)&gt;0)))</f>
        <v/>
      </c>
      <c r="DY89" s="12" t="str">
        <f aca="false">IF(OR($A89="",DY$4=""),"",SUMPRODUCT(--(INDEX(Matrix!$C$5:$EV$304,0,$B89)&gt;0),--(INDEX(Matrix!$C$5:$EV$304,0,DY$3)&gt;0)))</f>
        <v/>
      </c>
      <c r="DZ89" s="12" t="str">
        <f aca="false">IF(OR($A89="",DZ$4=""),"",SUMPRODUCT(--(INDEX(Matrix!$C$5:$EV$304,0,$B89)&gt;0),--(INDEX(Matrix!$C$5:$EV$304,0,DZ$3)&gt;0)))</f>
        <v/>
      </c>
      <c r="EA89" s="12" t="str">
        <f aca="false">IF(OR($A89="",EA$4=""),"",SUMPRODUCT(--(INDEX(Matrix!$C$5:$EV$304,0,$B89)&gt;0),--(INDEX(Matrix!$C$5:$EV$304,0,EA$3)&gt;0)))</f>
        <v/>
      </c>
      <c r="EB89" s="12" t="str">
        <f aca="false">IF(OR($A89="",EB$4=""),"",SUMPRODUCT(--(INDEX(Matrix!$C$5:$EV$304,0,$B89)&gt;0),--(INDEX(Matrix!$C$5:$EV$304,0,EB$3)&gt;0)))</f>
        <v/>
      </c>
      <c r="EC89" s="12" t="str">
        <f aca="false">IF(OR($A89="",EC$4=""),"",SUMPRODUCT(--(INDEX(Matrix!$C$5:$EV$304,0,$B89)&gt;0),--(INDEX(Matrix!$C$5:$EV$304,0,EC$3)&gt;0)))</f>
        <v/>
      </c>
      <c r="ED89" s="12" t="str">
        <f aca="false">IF(OR($A89="",ED$4=""),"",SUMPRODUCT(--(INDEX(Matrix!$C$5:$EV$304,0,$B89)&gt;0),--(INDEX(Matrix!$C$5:$EV$304,0,ED$3)&gt;0)))</f>
        <v/>
      </c>
      <c r="EE89" s="12" t="str">
        <f aca="false">IF(OR($A89="",EE$4=""),"",SUMPRODUCT(--(INDEX(Matrix!$C$5:$EV$304,0,$B89)&gt;0),--(INDEX(Matrix!$C$5:$EV$304,0,EE$3)&gt;0)))</f>
        <v/>
      </c>
      <c r="EF89" s="12" t="str">
        <f aca="false">IF(OR($A89="",EF$4=""),"",SUMPRODUCT(--(INDEX(Matrix!$C$5:$EV$304,0,$B89)&gt;0),--(INDEX(Matrix!$C$5:$EV$304,0,EF$3)&gt;0)))</f>
        <v/>
      </c>
      <c r="EG89" s="12" t="str">
        <f aca="false">IF(OR($A89="",EG$4=""),"",SUMPRODUCT(--(INDEX(Matrix!$C$5:$EV$304,0,$B89)&gt;0),--(INDEX(Matrix!$C$5:$EV$304,0,EG$3)&gt;0)))</f>
        <v/>
      </c>
      <c r="EH89" s="12" t="str">
        <f aca="false">IF(OR($A89="",EH$4=""),"",SUMPRODUCT(--(INDEX(Matrix!$C$5:$EV$304,0,$B89)&gt;0),--(INDEX(Matrix!$C$5:$EV$304,0,EH$3)&gt;0)))</f>
        <v/>
      </c>
      <c r="EI89" s="12" t="str">
        <f aca="false">IF(OR($A89="",EI$4=""),"",SUMPRODUCT(--(INDEX(Matrix!$C$5:$EV$304,0,$B89)&gt;0),--(INDEX(Matrix!$C$5:$EV$304,0,EI$3)&gt;0)))</f>
        <v/>
      </c>
      <c r="EJ89" s="12" t="str">
        <f aca="false">IF(OR($A89="",EJ$4=""),"",SUMPRODUCT(--(INDEX(Matrix!$C$5:$EV$304,0,$B89)&gt;0),--(INDEX(Matrix!$C$5:$EV$304,0,EJ$3)&gt;0)))</f>
        <v/>
      </c>
      <c r="EK89" s="12" t="str">
        <f aca="false">IF(OR($A89="",EK$4=""),"",SUMPRODUCT(--(INDEX(Matrix!$C$5:$EV$304,0,$B89)&gt;0),--(INDEX(Matrix!$C$5:$EV$304,0,EK$3)&gt;0)))</f>
        <v/>
      </c>
      <c r="EL89" s="12" t="str">
        <f aca="false">IF(OR($A89="",EL$4=""),"",SUMPRODUCT(--(INDEX(Matrix!$C$5:$EV$304,0,$B89)&gt;0),--(INDEX(Matrix!$C$5:$EV$304,0,EL$3)&gt;0)))</f>
        <v/>
      </c>
      <c r="EM89" s="12" t="str">
        <f aca="false">IF(OR($A89="",EM$4=""),"",SUMPRODUCT(--(INDEX(Matrix!$C$5:$EV$304,0,$B89)&gt;0),--(INDEX(Matrix!$C$5:$EV$304,0,EM$3)&gt;0)))</f>
        <v/>
      </c>
      <c r="EN89" s="12" t="str">
        <f aca="false">IF(OR($A89="",EN$4=""),"",SUMPRODUCT(--(INDEX(Matrix!$C$5:$EV$304,0,$B89)&gt;0),--(INDEX(Matrix!$C$5:$EV$304,0,EN$3)&gt;0)))</f>
        <v/>
      </c>
      <c r="EO89" s="12" t="str">
        <f aca="false">IF(OR($A89="",EO$4=""),"",SUMPRODUCT(--(INDEX(Matrix!$C$5:$EV$304,0,$B89)&gt;0),--(INDEX(Matrix!$C$5:$EV$304,0,EO$3)&gt;0)))</f>
        <v/>
      </c>
      <c r="EP89" s="12" t="str">
        <f aca="false">IF(OR($A89="",EP$4=""),"",SUMPRODUCT(--(INDEX(Matrix!$C$5:$EV$304,0,$B89)&gt;0),--(INDEX(Matrix!$C$5:$EV$304,0,EP$3)&gt;0)))</f>
        <v/>
      </c>
      <c r="EQ89" s="12" t="str">
        <f aca="false">IF(OR($A89="",EQ$4=""),"",SUMPRODUCT(--(INDEX(Matrix!$C$5:$EV$304,0,$B89)&gt;0),--(INDEX(Matrix!$C$5:$EV$304,0,EQ$3)&gt;0)))</f>
        <v/>
      </c>
      <c r="ER89" s="12" t="str">
        <f aca="false">IF(OR($A89="",ER$4=""),"",SUMPRODUCT(--(INDEX(Matrix!$C$5:$EV$304,0,$B89)&gt;0),--(INDEX(Matrix!$C$5:$EV$304,0,ER$3)&gt;0)))</f>
        <v/>
      </c>
      <c r="ES89" s="12" t="str">
        <f aca="false">IF(OR($A89="",ES$4=""),"",SUMPRODUCT(--(INDEX(Matrix!$C$5:$EV$304,0,$B89)&gt;0),--(INDEX(Matrix!$C$5:$EV$304,0,ES$3)&gt;0)))</f>
        <v/>
      </c>
      <c r="ET89" s="12" t="str">
        <f aca="false">IF(OR($A89="",ET$4=""),"",SUMPRODUCT(--(INDEX(Matrix!$C$5:$EV$304,0,$B89)&gt;0),--(INDEX(Matrix!$C$5:$EV$304,0,ET$3)&gt;0)))</f>
        <v/>
      </c>
      <c r="EU89" s="12" t="str">
        <f aca="false">IF(OR($A89="",EU$4=""),"",SUMPRODUCT(--(INDEX(Matrix!$C$5:$EV$304,0,$B89)&gt;0),--(INDEX(Matrix!$C$5:$EV$304,0,EU$3)&gt;0)))</f>
        <v/>
      </c>
      <c r="EV89" s="12" t="str">
        <f aca="false">IF(OR($A89="",EV$4=""),"",SUMPRODUCT(--(INDEX(Matrix!$C$5:$EV$304,0,$B89)&gt;0),--(INDEX(Matrix!$C$5:$EV$304,0,EV$3)&gt;0)))</f>
        <v/>
      </c>
    </row>
    <row r="90" customFormat="false" ht="15" hidden="false" customHeight="false" outlineLevel="0" collapsed="false">
      <c r="A90" s="6" t="str">
        <f aca="false">IF(INDEX(Products!$A$2:$A$151,$B90)="","",INDEX(Products!$A$2:$A$151,$B90))</f>
        <v>Kamasotra premium</v>
      </c>
      <c r="B90" s="23" t="n">
        <v>86</v>
      </c>
      <c r="C90" s="12" t="n">
        <f aca="false">IF(OR($A90="",C$4=""),"",SUMPRODUCT(--(INDEX(Matrix!$C$5:$EV$304,0,$B90)&gt;0),--(INDEX(Matrix!$C$5:$EV$304,0,C$3)&gt;0)))</f>
        <v>2</v>
      </c>
      <c r="D90" s="12" t="n">
        <f aca="false">IF(OR($A90="",D$4=""),"",SUMPRODUCT(--(INDEX(Matrix!$C$5:$EV$304,0,$B90)&gt;0),--(INDEX(Matrix!$C$5:$EV$304,0,D$3)&gt;0)))</f>
        <v>2</v>
      </c>
      <c r="E90" s="12" t="n">
        <f aca="false">IF(OR($A90="",E$4=""),"",SUMPRODUCT(--(INDEX(Matrix!$C$5:$EV$304,0,$B90)&gt;0),--(INDEX(Matrix!$C$5:$EV$304,0,E$3)&gt;0)))</f>
        <v>2</v>
      </c>
      <c r="F90" s="12" t="n">
        <f aca="false">IF(OR($A90="",F$4=""),"",SUMPRODUCT(--(INDEX(Matrix!$C$5:$EV$304,0,$B90)&gt;0),--(INDEX(Matrix!$C$5:$EV$304,0,F$3)&gt;0)))</f>
        <v>3</v>
      </c>
      <c r="G90" s="12" t="n">
        <f aca="false">IF(OR($A90="",G$4=""),"",SUMPRODUCT(--(INDEX(Matrix!$C$5:$EV$304,0,$B90)&gt;0),--(INDEX(Matrix!$C$5:$EV$304,0,G$3)&gt;0)))</f>
        <v>3</v>
      </c>
      <c r="H90" s="12" t="n">
        <f aca="false">IF(OR($A90="",H$4=""),"",SUMPRODUCT(--(INDEX(Matrix!$C$5:$EV$304,0,$B90)&gt;0),--(INDEX(Matrix!$C$5:$EV$304,0,H$3)&gt;0)))</f>
        <v>3</v>
      </c>
      <c r="I90" s="12" t="n">
        <f aca="false">IF(OR($A90="",I$4=""),"",SUMPRODUCT(--(INDEX(Matrix!$C$5:$EV$304,0,$B90)&gt;0),--(INDEX(Matrix!$C$5:$EV$304,0,I$3)&gt;0)))</f>
        <v>3</v>
      </c>
      <c r="J90" s="12" t="n">
        <f aca="false">IF(OR($A90="",J$4=""),"",SUMPRODUCT(--(INDEX(Matrix!$C$5:$EV$304,0,$B90)&gt;0),--(INDEX(Matrix!$C$5:$EV$304,0,J$3)&gt;0)))</f>
        <v>3</v>
      </c>
      <c r="K90" s="12" t="n">
        <f aca="false">IF(OR($A90="",K$4=""),"",SUMPRODUCT(--(INDEX(Matrix!$C$5:$EV$304,0,$B90)&gt;0),--(INDEX(Matrix!$C$5:$EV$304,0,K$3)&gt;0)))</f>
        <v>4</v>
      </c>
      <c r="L90" s="12" t="n">
        <f aca="false">IF(OR($A90="",L$4=""),"",SUMPRODUCT(--(INDEX(Matrix!$C$5:$EV$304,0,$B90)&gt;0),--(INDEX(Matrix!$C$5:$EV$304,0,L$3)&gt;0)))</f>
        <v>4</v>
      </c>
      <c r="M90" s="12" t="n">
        <f aca="false">IF(OR($A90="",M$4=""),"",SUMPRODUCT(--(INDEX(Matrix!$C$5:$EV$304,0,$B90)&gt;0),--(INDEX(Matrix!$C$5:$EV$304,0,M$3)&gt;0)))</f>
        <v>4</v>
      </c>
      <c r="N90" s="12" t="n">
        <f aca="false">IF(OR($A90="",N$4=""),"",SUMPRODUCT(--(INDEX(Matrix!$C$5:$EV$304,0,$B90)&gt;0),--(INDEX(Matrix!$C$5:$EV$304,0,N$3)&gt;0)))</f>
        <v>4</v>
      </c>
      <c r="O90" s="12" t="n">
        <f aca="false">IF(OR($A90="",O$4=""),"",SUMPRODUCT(--(INDEX(Matrix!$C$5:$EV$304,0,$B90)&gt;0),--(INDEX(Matrix!$C$5:$EV$304,0,O$3)&gt;0)))</f>
        <v>4</v>
      </c>
      <c r="P90" s="12" t="n">
        <f aca="false">IF(OR($A90="",P$4=""),"",SUMPRODUCT(--(INDEX(Matrix!$C$5:$EV$304,0,$B90)&gt;0),--(INDEX(Matrix!$C$5:$EV$304,0,P$3)&gt;0)))</f>
        <v>4</v>
      </c>
      <c r="Q90" s="12" t="n">
        <f aca="false">IF(OR($A90="",Q$4=""),"",SUMPRODUCT(--(INDEX(Matrix!$C$5:$EV$304,0,$B90)&gt;0),--(INDEX(Matrix!$C$5:$EV$304,0,Q$3)&gt;0)))</f>
        <v>4</v>
      </c>
      <c r="R90" s="12" t="n">
        <f aca="false">IF(OR($A90="",R$4=""),"",SUMPRODUCT(--(INDEX(Matrix!$C$5:$EV$304,0,$B90)&gt;0),--(INDEX(Matrix!$C$5:$EV$304,0,R$3)&gt;0)))</f>
        <v>4</v>
      </c>
      <c r="S90" s="12" t="n">
        <f aca="false">IF(OR($A90="",S$4=""),"",SUMPRODUCT(--(INDEX(Matrix!$C$5:$EV$304,0,$B90)&gt;0),--(INDEX(Matrix!$C$5:$EV$304,0,S$3)&gt;0)))</f>
        <v>4</v>
      </c>
      <c r="T90" s="12" t="n">
        <f aca="false">IF(OR($A90="",T$4=""),"",SUMPRODUCT(--(INDEX(Matrix!$C$5:$EV$304,0,$B90)&gt;0),--(INDEX(Matrix!$C$5:$EV$304,0,T$3)&gt;0)))</f>
        <v>4</v>
      </c>
      <c r="U90" s="12" t="n">
        <f aca="false">IF(OR($A90="",U$4=""),"",SUMPRODUCT(--(INDEX(Matrix!$C$5:$EV$304,0,$B90)&gt;0),--(INDEX(Matrix!$C$5:$EV$304,0,U$3)&gt;0)))</f>
        <v>0</v>
      </c>
      <c r="V90" s="12" t="n">
        <f aca="false">IF(OR($A90="",V$4=""),"",SUMPRODUCT(--(INDEX(Matrix!$C$5:$EV$304,0,$B90)&gt;0),--(INDEX(Matrix!$C$5:$EV$304,0,V$3)&gt;0)))</f>
        <v>0</v>
      </c>
      <c r="W90" s="12" t="n">
        <f aca="false">IF(OR($A90="",W$4=""),"",SUMPRODUCT(--(INDEX(Matrix!$C$5:$EV$304,0,$B90)&gt;0),--(INDEX(Matrix!$C$5:$EV$304,0,W$3)&gt;0)))</f>
        <v>3</v>
      </c>
      <c r="X90" s="12" t="n">
        <f aca="false">IF(OR($A90="",X$4=""),"",SUMPRODUCT(--(INDEX(Matrix!$C$5:$EV$304,0,$B90)&gt;0),--(INDEX(Matrix!$C$5:$EV$304,0,X$3)&gt;0)))</f>
        <v>3</v>
      </c>
      <c r="Y90" s="12" t="n">
        <f aca="false">IF(OR($A90="",Y$4=""),"",SUMPRODUCT(--(INDEX(Matrix!$C$5:$EV$304,0,$B90)&gt;0),--(INDEX(Matrix!$C$5:$EV$304,0,Y$3)&gt;0)))</f>
        <v>3</v>
      </c>
      <c r="Z90" s="12" t="n">
        <f aca="false">IF(OR($A90="",Z$4=""),"",SUMPRODUCT(--(INDEX(Matrix!$C$5:$EV$304,0,$B90)&gt;0),--(INDEX(Matrix!$C$5:$EV$304,0,Z$3)&gt;0)))</f>
        <v>2</v>
      </c>
      <c r="AA90" s="12" t="n">
        <f aca="false">IF(OR($A90="",AA$4=""),"",SUMPRODUCT(--(INDEX(Matrix!$C$5:$EV$304,0,$B90)&gt;0),--(INDEX(Matrix!$C$5:$EV$304,0,AA$3)&gt;0)))</f>
        <v>3</v>
      </c>
      <c r="AB90" s="12" t="n">
        <f aca="false">IF(OR($A90="",AB$4=""),"",SUMPRODUCT(--(INDEX(Matrix!$C$5:$EV$304,0,$B90)&gt;0),--(INDEX(Matrix!$C$5:$EV$304,0,AB$3)&gt;0)))</f>
        <v>1</v>
      </c>
      <c r="AC90" s="12" t="n">
        <f aca="false">IF(OR($A90="",AC$4=""),"",SUMPRODUCT(--(INDEX(Matrix!$C$5:$EV$304,0,$B90)&gt;0),--(INDEX(Matrix!$C$5:$EV$304,0,AC$3)&gt;0)))</f>
        <v>2</v>
      </c>
      <c r="AD90" s="12" t="n">
        <f aca="false">IF(OR($A90="",AD$4=""),"",SUMPRODUCT(--(INDEX(Matrix!$C$5:$EV$304,0,$B90)&gt;0),--(INDEX(Matrix!$C$5:$EV$304,0,AD$3)&gt;0)))</f>
        <v>0</v>
      </c>
      <c r="AE90" s="12" t="n">
        <f aca="false">IF(OR($A90="",AE$4=""),"",SUMPRODUCT(--(INDEX(Matrix!$C$5:$EV$304,0,$B90)&gt;0),--(INDEX(Matrix!$C$5:$EV$304,0,AE$3)&gt;0)))</f>
        <v>2</v>
      </c>
      <c r="AF90" s="12" t="n">
        <f aca="false">IF(OR($A90="",AF$4=""),"",SUMPRODUCT(--(INDEX(Matrix!$C$5:$EV$304,0,$B90)&gt;0),--(INDEX(Matrix!$C$5:$EV$304,0,AF$3)&gt;0)))</f>
        <v>2</v>
      </c>
      <c r="AG90" s="12" t="n">
        <f aca="false">IF(OR($A90="",AG$4=""),"",SUMPRODUCT(--(INDEX(Matrix!$C$5:$EV$304,0,$B90)&gt;0),--(INDEX(Matrix!$C$5:$EV$304,0,AG$3)&gt;0)))</f>
        <v>2</v>
      </c>
      <c r="AH90" s="12" t="n">
        <f aca="false">IF(OR($A90="",AH$4=""),"",SUMPRODUCT(--(INDEX(Matrix!$C$5:$EV$304,0,$B90)&gt;0),--(INDEX(Matrix!$C$5:$EV$304,0,AH$3)&gt;0)))</f>
        <v>3</v>
      </c>
      <c r="AI90" s="12" t="n">
        <f aca="false">IF(OR($A90="",AI$4=""),"",SUMPRODUCT(--(INDEX(Matrix!$C$5:$EV$304,0,$B90)&gt;0),--(INDEX(Matrix!$C$5:$EV$304,0,AI$3)&gt;0)))</f>
        <v>1</v>
      </c>
      <c r="AJ90" s="12" t="n">
        <f aca="false">IF(OR($A90="",AJ$4=""),"",SUMPRODUCT(--(INDEX(Matrix!$C$5:$EV$304,0,$B90)&gt;0),--(INDEX(Matrix!$C$5:$EV$304,0,AJ$3)&gt;0)))</f>
        <v>1</v>
      </c>
      <c r="AK90" s="12" t="n">
        <f aca="false">IF(OR($A90="",AK$4=""),"",SUMPRODUCT(--(INDEX(Matrix!$C$5:$EV$304,0,$B90)&gt;0),--(INDEX(Matrix!$C$5:$EV$304,0,AK$3)&gt;0)))</f>
        <v>4</v>
      </c>
      <c r="AL90" s="12" t="n">
        <f aca="false">IF(OR($A90="",AL$4=""),"",SUMPRODUCT(--(INDEX(Matrix!$C$5:$EV$304,0,$B90)&gt;0),--(INDEX(Matrix!$C$5:$EV$304,0,AL$3)&gt;0)))</f>
        <v>4</v>
      </c>
      <c r="AM90" s="12" t="n">
        <f aca="false">IF(OR($A90="",AM$4=""),"",SUMPRODUCT(--(INDEX(Matrix!$C$5:$EV$304,0,$B90)&gt;0),--(INDEX(Matrix!$C$5:$EV$304,0,AM$3)&gt;0)))</f>
        <v>2</v>
      </c>
      <c r="AN90" s="12" t="n">
        <f aca="false">IF(OR($A90="",AN$4=""),"",SUMPRODUCT(--(INDEX(Matrix!$C$5:$EV$304,0,$B90)&gt;0),--(INDEX(Matrix!$C$5:$EV$304,0,AN$3)&gt;0)))</f>
        <v>2</v>
      </c>
      <c r="AO90" s="12" t="n">
        <f aca="false">IF(OR($A90="",AO$4=""),"",SUMPRODUCT(--(INDEX(Matrix!$C$5:$EV$304,0,$B90)&gt;0),--(INDEX(Matrix!$C$5:$EV$304,0,AO$3)&gt;0)))</f>
        <v>1</v>
      </c>
      <c r="AP90" s="12" t="n">
        <f aca="false">IF(OR($A90="",AP$4=""),"",SUMPRODUCT(--(INDEX(Matrix!$C$5:$EV$304,0,$B90)&gt;0),--(INDEX(Matrix!$C$5:$EV$304,0,AP$3)&gt;0)))</f>
        <v>1</v>
      </c>
      <c r="AQ90" s="12" t="n">
        <f aca="false">IF(OR($A90="",AQ$4=""),"",SUMPRODUCT(--(INDEX(Matrix!$C$5:$EV$304,0,$B90)&gt;0),--(INDEX(Matrix!$C$5:$EV$304,0,AQ$3)&gt;0)))</f>
        <v>1</v>
      </c>
      <c r="AR90" s="12" t="n">
        <f aca="false">IF(OR($A90="",AR$4=""),"",SUMPRODUCT(--(INDEX(Matrix!$C$5:$EV$304,0,$B90)&gt;0),--(INDEX(Matrix!$C$5:$EV$304,0,AR$3)&gt;0)))</f>
        <v>1</v>
      </c>
      <c r="AS90" s="12" t="n">
        <f aca="false">IF(OR($A90="",AS$4=""),"",SUMPRODUCT(--(INDEX(Matrix!$C$5:$EV$304,0,$B90)&gt;0),--(INDEX(Matrix!$C$5:$EV$304,0,AS$3)&gt;0)))</f>
        <v>1</v>
      </c>
      <c r="AT90" s="12" t="n">
        <f aca="false">IF(OR($A90="",AT$4=""),"",SUMPRODUCT(--(INDEX(Matrix!$C$5:$EV$304,0,$B90)&gt;0),--(INDEX(Matrix!$C$5:$EV$304,0,AT$3)&gt;0)))</f>
        <v>1</v>
      </c>
      <c r="AU90" s="12" t="n">
        <f aca="false">IF(OR($A90="",AU$4=""),"",SUMPRODUCT(--(INDEX(Matrix!$C$5:$EV$304,0,$B90)&gt;0),--(INDEX(Matrix!$C$5:$EV$304,0,AU$3)&gt;0)))</f>
        <v>0</v>
      </c>
      <c r="AV90" s="12" t="n">
        <f aca="false">IF(OR($A90="",AV$4=""),"",SUMPRODUCT(--(INDEX(Matrix!$C$5:$EV$304,0,$B90)&gt;0),--(INDEX(Matrix!$C$5:$EV$304,0,AV$3)&gt;0)))</f>
        <v>1</v>
      </c>
      <c r="AW90" s="12" t="n">
        <f aca="false">IF(OR($A90="",AW$4=""),"",SUMPRODUCT(--(INDEX(Matrix!$C$5:$EV$304,0,$B90)&gt;0),--(INDEX(Matrix!$C$5:$EV$304,0,AW$3)&gt;0)))</f>
        <v>1</v>
      </c>
      <c r="AX90" s="12" t="n">
        <f aca="false">IF(OR($A90="",AX$4=""),"",SUMPRODUCT(--(INDEX(Matrix!$C$5:$EV$304,0,$B90)&gt;0),--(INDEX(Matrix!$C$5:$EV$304,0,AX$3)&gt;0)))</f>
        <v>3</v>
      </c>
      <c r="AY90" s="12" t="n">
        <f aca="false">IF(OR($A90="",AY$4=""),"",SUMPRODUCT(--(INDEX(Matrix!$C$5:$EV$304,0,$B90)&gt;0),--(INDEX(Matrix!$C$5:$EV$304,0,AY$3)&gt;0)))</f>
        <v>3</v>
      </c>
      <c r="AZ90" s="12" t="n">
        <f aca="false">IF(OR($A90="",AZ$4=""),"",SUMPRODUCT(--(INDEX(Matrix!$C$5:$EV$304,0,$B90)&gt;0),--(INDEX(Matrix!$C$5:$EV$304,0,AZ$3)&gt;0)))</f>
        <v>3</v>
      </c>
      <c r="BA90" s="12" t="n">
        <f aca="false">IF(OR($A90="",BA$4=""),"",SUMPRODUCT(--(INDEX(Matrix!$C$5:$EV$304,0,$B90)&gt;0),--(INDEX(Matrix!$C$5:$EV$304,0,BA$3)&gt;0)))</f>
        <v>3</v>
      </c>
      <c r="BB90" s="12" t="n">
        <f aca="false">IF(OR($A90="",BB$4=""),"",SUMPRODUCT(--(INDEX(Matrix!$C$5:$EV$304,0,$B90)&gt;0),--(INDEX(Matrix!$C$5:$EV$304,0,BB$3)&gt;0)))</f>
        <v>4</v>
      </c>
      <c r="BC90" s="12" t="n">
        <f aca="false">IF(OR($A90="",BC$4=""),"",SUMPRODUCT(--(INDEX(Matrix!$C$5:$EV$304,0,$B90)&gt;0),--(INDEX(Matrix!$C$5:$EV$304,0,BC$3)&gt;0)))</f>
        <v>4</v>
      </c>
      <c r="BD90" s="12" t="n">
        <f aca="false">IF(OR($A90="",BD$4=""),"",SUMPRODUCT(--(INDEX(Matrix!$C$5:$EV$304,0,$B90)&gt;0),--(INDEX(Matrix!$C$5:$EV$304,0,BD$3)&gt;0)))</f>
        <v>4</v>
      </c>
      <c r="BE90" s="12" t="n">
        <f aca="false">IF(OR($A90="",BE$4=""),"",SUMPRODUCT(--(INDEX(Matrix!$C$5:$EV$304,0,$B90)&gt;0),--(INDEX(Matrix!$C$5:$EV$304,0,BE$3)&gt;0)))</f>
        <v>4</v>
      </c>
      <c r="BF90" s="12" t="n">
        <f aca="false">IF(OR($A90="",BF$4=""),"",SUMPRODUCT(--(INDEX(Matrix!$C$5:$EV$304,0,$B90)&gt;0),--(INDEX(Matrix!$C$5:$EV$304,0,BF$3)&gt;0)))</f>
        <v>3</v>
      </c>
      <c r="BG90" s="12" t="n">
        <f aca="false">IF(OR($A90="",BG$4=""),"",SUMPRODUCT(--(INDEX(Matrix!$C$5:$EV$304,0,$B90)&gt;0),--(INDEX(Matrix!$C$5:$EV$304,0,BG$3)&gt;0)))</f>
        <v>3</v>
      </c>
      <c r="BH90" s="12" t="n">
        <f aca="false">IF(OR($A90="",BH$4=""),"",SUMPRODUCT(--(INDEX(Matrix!$C$5:$EV$304,0,$B90)&gt;0),--(INDEX(Matrix!$C$5:$EV$304,0,BH$3)&gt;0)))</f>
        <v>3</v>
      </c>
      <c r="BI90" s="12" t="n">
        <f aca="false">IF(OR($A90="",BI$4=""),"",SUMPRODUCT(--(INDEX(Matrix!$C$5:$EV$304,0,$B90)&gt;0),--(INDEX(Matrix!$C$5:$EV$304,0,BI$3)&gt;0)))</f>
        <v>3</v>
      </c>
      <c r="BJ90" s="12" t="n">
        <f aca="false">IF(OR($A90="",BJ$4=""),"",SUMPRODUCT(--(INDEX(Matrix!$C$5:$EV$304,0,$B90)&gt;0),--(INDEX(Matrix!$C$5:$EV$304,0,BJ$3)&gt;0)))</f>
        <v>0</v>
      </c>
      <c r="BK90" s="12" t="n">
        <f aca="false">IF(OR($A90="",BK$4=""),"",SUMPRODUCT(--(INDEX(Matrix!$C$5:$EV$304,0,$B90)&gt;0),--(INDEX(Matrix!$C$5:$EV$304,0,BK$3)&gt;0)))</f>
        <v>4</v>
      </c>
      <c r="BL90" s="12" t="n">
        <f aca="false">IF(OR($A90="",BL$4=""),"",SUMPRODUCT(--(INDEX(Matrix!$C$5:$EV$304,0,$B90)&gt;0),--(INDEX(Matrix!$C$5:$EV$304,0,BL$3)&gt;0)))</f>
        <v>4</v>
      </c>
      <c r="BM90" s="12" t="n">
        <f aca="false">IF(OR($A90="",BM$4=""),"",SUMPRODUCT(--(INDEX(Matrix!$C$5:$EV$304,0,$B90)&gt;0),--(INDEX(Matrix!$C$5:$EV$304,0,BM$3)&gt;0)))</f>
        <v>4</v>
      </c>
      <c r="BN90" s="12" t="n">
        <f aca="false">IF(OR($A90="",BN$4=""),"",SUMPRODUCT(--(INDEX(Matrix!$C$5:$EV$304,0,$B90)&gt;0),--(INDEX(Matrix!$C$5:$EV$304,0,BN$3)&gt;0)))</f>
        <v>4</v>
      </c>
      <c r="BO90" s="12" t="n">
        <f aca="false">IF(OR($A90="",BO$4=""),"",SUMPRODUCT(--(INDEX(Matrix!$C$5:$EV$304,0,$B90)&gt;0),--(INDEX(Matrix!$C$5:$EV$304,0,BO$3)&gt;0)))</f>
        <v>2</v>
      </c>
      <c r="BP90" s="12" t="n">
        <f aca="false">IF(OR($A90="",BP$4=""),"",SUMPRODUCT(--(INDEX(Matrix!$C$5:$EV$304,0,$B90)&gt;0),--(INDEX(Matrix!$C$5:$EV$304,0,BP$3)&gt;0)))</f>
        <v>1</v>
      </c>
      <c r="BQ90" s="12" t="n">
        <f aca="false">IF(OR($A90="",BQ$4=""),"",SUMPRODUCT(--(INDEX(Matrix!$C$5:$EV$304,0,$B90)&gt;0),--(INDEX(Matrix!$C$5:$EV$304,0,BQ$3)&gt;0)))</f>
        <v>1</v>
      </c>
      <c r="BR90" s="12" t="n">
        <f aca="false">IF(OR($A90="",BR$4=""),"",SUMPRODUCT(--(INDEX(Matrix!$C$5:$EV$304,0,$B90)&gt;0),--(INDEX(Matrix!$C$5:$EV$304,0,BR$3)&gt;0)))</f>
        <v>1</v>
      </c>
      <c r="BS90" s="12" t="n">
        <f aca="false">IF(OR($A90="",BS$4=""),"",SUMPRODUCT(--(INDEX(Matrix!$C$5:$EV$304,0,$B90)&gt;0),--(INDEX(Matrix!$C$5:$EV$304,0,BS$3)&gt;0)))</f>
        <v>1</v>
      </c>
      <c r="BT90" s="12" t="n">
        <f aca="false">IF(OR($A90="",BT$4=""),"",SUMPRODUCT(--(INDEX(Matrix!$C$5:$EV$304,0,$B90)&gt;0),--(INDEX(Matrix!$C$5:$EV$304,0,BT$3)&gt;0)))</f>
        <v>0</v>
      </c>
      <c r="BU90" s="12" t="n">
        <f aca="false">IF(OR($A90="",BU$4=""),"",SUMPRODUCT(--(INDEX(Matrix!$C$5:$EV$304,0,$B90)&gt;0),--(INDEX(Matrix!$C$5:$EV$304,0,BU$3)&gt;0)))</f>
        <v>2</v>
      </c>
      <c r="BV90" s="12" t="n">
        <f aca="false">IF(OR($A90="",BV$4=""),"",SUMPRODUCT(--(INDEX(Matrix!$C$5:$EV$304,0,$B90)&gt;0),--(INDEX(Matrix!$C$5:$EV$304,0,BV$3)&gt;0)))</f>
        <v>3</v>
      </c>
      <c r="BW90" s="12" t="n">
        <f aca="false">IF(OR($A90="",BW$4=""),"",SUMPRODUCT(--(INDEX(Matrix!$C$5:$EV$304,0,$B90)&gt;0),--(INDEX(Matrix!$C$5:$EV$304,0,BW$3)&gt;0)))</f>
        <v>2</v>
      </c>
      <c r="BX90" s="12" t="n">
        <f aca="false">IF(OR($A90="",BX$4=""),"",SUMPRODUCT(--(INDEX(Matrix!$C$5:$EV$304,0,$B90)&gt;0),--(INDEX(Matrix!$C$5:$EV$304,0,BX$3)&gt;0)))</f>
        <v>0</v>
      </c>
      <c r="BY90" s="12" t="n">
        <f aca="false">IF(OR($A90="",BY$4=""),"",SUMPRODUCT(--(INDEX(Matrix!$C$5:$EV$304,0,$B90)&gt;0),--(INDEX(Matrix!$C$5:$EV$304,0,BY$3)&gt;0)))</f>
        <v>1</v>
      </c>
      <c r="BZ90" s="12" t="n">
        <f aca="false">IF(OR($A90="",BZ$4=""),"",SUMPRODUCT(--(INDEX(Matrix!$C$5:$EV$304,0,$B90)&gt;0),--(INDEX(Matrix!$C$5:$EV$304,0,BZ$3)&gt;0)))</f>
        <v>1</v>
      </c>
      <c r="CA90" s="12" t="n">
        <f aca="false">IF(OR($A90="",CA$4=""),"",SUMPRODUCT(--(INDEX(Matrix!$C$5:$EV$304,0,$B90)&gt;0),--(INDEX(Matrix!$C$5:$EV$304,0,CA$3)&gt;0)))</f>
        <v>1</v>
      </c>
      <c r="CB90" s="12" t="n">
        <f aca="false">IF(OR($A90="",CB$4=""),"",SUMPRODUCT(--(INDEX(Matrix!$C$5:$EV$304,0,$B90)&gt;0),--(INDEX(Matrix!$C$5:$EV$304,0,CB$3)&gt;0)))</f>
        <v>0</v>
      </c>
      <c r="CC90" s="12" t="n">
        <f aca="false">IF(OR($A90="",CC$4=""),"",SUMPRODUCT(--(INDEX(Matrix!$C$5:$EV$304,0,$B90)&gt;0),--(INDEX(Matrix!$C$5:$EV$304,0,CC$3)&gt;0)))</f>
        <v>0</v>
      </c>
      <c r="CD90" s="12" t="n">
        <f aca="false">IF(OR($A90="",CD$4=""),"",SUMPRODUCT(--(INDEX(Matrix!$C$5:$EV$304,0,$B90)&gt;0),--(INDEX(Matrix!$C$5:$EV$304,0,CD$3)&gt;0)))</f>
        <v>3</v>
      </c>
      <c r="CE90" s="12" t="n">
        <f aca="false">IF(OR($A90="",CE$4=""),"",SUMPRODUCT(--(INDEX(Matrix!$C$5:$EV$304,0,$B90)&gt;0),--(INDEX(Matrix!$C$5:$EV$304,0,CE$3)&gt;0)))</f>
        <v>3</v>
      </c>
      <c r="CF90" s="12" t="n">
        <f aca="false">IF(OR($A90="",CF$4=""),"",SUMPRODUCT(--(INDEX(Matrix!$C$5:$EV$304,0,$B90)&gt;0),--(INDEX(Matrix!$C$5:$EV$304,0,CF$3)&gt;0)))</f>
        <v>2</v>
      </c>
      <c r="CG90" s="12" t="n">
        <f aca="false">IF(OR($A90="",CG$4=""),"",SUMPRODUCT(--(INDEX(Matrix!$C$5:$EV$304,0,$B90)&gt;0),--(INDEX(Matrix!$C$5:$EV$304,0,CG$3)&gt;0)))</f>
        <v>4</v>
      </c>
      <c r="CH90" s="12" t="n">
        <f aca="false">IF(OR($A90="",CH$4=""),"",SUMPRODUCT(--(INDEX(Matrix!$C$5:$EV$304,0,$B90)&gt;0),--(INDEX(Matrix!$C$5:$EV$304,0,CH$3)&gt;0)))</f>
        <v>1</v>
      </c>
      <c r="CI90" s="12" t="n">
        <f aca="false">IF(OR($A90="",CI$4=""),"",SUMPRODUCT(--(INDEX(Matrix!$C$5:$EV$304,0,$B90)&gt;0),--(INDEX(Matrix!$C$5:$EV$304,0,CI$3)&gt;0)))</f>
        <v>3</v>
      </c>
      <c r="CJ90" s="12" t="n">
        <f aca="false">IF(OR($A90="",CJ$4=""),"",SUMPRODUCT(--(INDEX(Matrix!$C$5:$EV$304,0,$B90)&gt;0),--(INDEX(Matrix!$C$5:$EV$304,0,CJ$3)&gt;0)))</f>
        <v>10</v>
      </c>
      <c r="CK90" s="12" t="n">
        <f aca="false">IF(OR($A90="",CK$4=""),"",SUMPRODUCT(--(INDEX(Matrix!$C$5:$EV$304,0,$B90)&gt;0),--(INDEX(Matrix!$C$5:$EV$304,0,CK$3)&gt;0)))</f>
        <v>4</v>
      </c>
      <c r="CL90" s="12" t="n">
        <f aca="false">IF(OR($A90="",CL$4=""),"",SUMPRODUCT(--(INDEX(Matrix!$C$5:$EV$304,0,$B90)&gt;0),--(INDEX(Matrix!$C$5:$EV$304,0,CL$3)&gt;0)))</f>
        <v>4</v>
      </c>
      <c r="CM90" s="12" t="n">
        <f aca="false">IF(OR($A90="",CM$4=""),"",SUMPRODUCT(--(INDEX(Matrix!$C$5:$EV$304,0,$B90)&gt;0),--(INDEX(Matrix!$C$5:$EV$304,0,CM$3)&gt;0)))</f>
        <v>3</v>
      </c>
      <c r="CN90" s="12" t="n">
        <f aca="false">IF(OR($A90="",CN$4=""),"",SUMPRODUCT(--(INDEX(Matrix!$C$5:$EV$304,0,$B90)&gt;0),--(INDEX(Matrix!$C$5:$EV$304,0,CN$3)&gt;0)))</f>
        <v>3</v>
      </c>
      <c r="CO90" s="12" t="n">
        <f aca="false">IF(OR($A90="",CO$4=""),"",SUMPRODUCT(--(INDEX(Matrix!$C$5:$EV$304,0,$B90)&gt;0),--(INDEX(Matrix!$C$5:$EV$304,0,CO$3)&gt;0)))</f>
        <v>3</v>
      </c>
      <c r="CP90" s="12" t="n">
        <f aca="false">IF(OR($A90="",CP$4=""),"",SUMPRODUCT(--(INDEX(Matrix!$C$5:$EV$304,0,$B90)&gt;0),--(INDEX(Matrix!$C$5:$EV$304,0,CP$3)&gt;0)))</f>
        <v>4</v>
      </c>
      <c r="CQ90" s="12" t="n">
        <f aca="false">IF(OR($A90="",CQ$4=""),"",SUMPRODUCT(--(INDEX(Matrix!$C$5:$EV$304,0,$B90)&gt;0),--(INDEX(Matrix!$C$5:$EV$304,0,CQ$3)&gt;0)))</f>
        <v>4</v>
      </c>
      <c r="CR90" s="12" t="n">
        <f aca="false">IF(OR($A90="",CR$4=""),"",SUMPRODUCT(--(INDEX(Matrix!$C$5:$EV$304,0,$B90)&gt;0),--(INDEX(Matrix!$C$5:$EV$304,0,CR$3)&gt;0)))</f>
        <v>3</v>
      </c>
      <c r="CS90" s="12" t="n">
        <f aca="false">IF(OR($A90="",CS$4=""),"",SUMPRODUCT(--(INDEX(Matrix!$C$5:$EV$304,0,$B90)&gt;0),--(INDEX(Matrix!$C$5:$EV$304,0,CS$3)&gt;0)))</f>
        <v>5</v>
      </c>
      <c r="CT90" s="12" t="n">
        <f aca="false">IF(OR($A90="",CT$4=""),"",SUMPRODUCT(--(INDEX(Matrix!$C$5:$EV$304,0,$B90)&gt;0),--(INDEX(Matrix!$C$5:$EV$304,0,CT$3)&gt;0)))</f>
        <v>5</v>
      </c>
      <c r="CU90" s="12" t="n">
        <f aca="false">IF(OR($A90="",CU$4=""),"",SUMPRODUCT(--(INDEX(Matrix!$C$5:$EV$304,0,$B90)&gt;0),--(INDEX(Matrix!$C$5:$EV$304,0,CU$3)&gt;0)))</f>
        <v>6</v>
      </c>
      <c r="CV90" s="12" t="n">
        <f aca="false">IF(OR($A90="",CV$4=""),"",SUMPRODUCT(--(INDEX(Matrix!$C$5:$EV$304,0,$B90)&gt;0),--(INDEX(Matrix!$C$5:$EV$304,0,CV$3)&gt;0)))</f>
        <v>4</v>
      </c>
      <c r="CW90" s="12" t="n">
        <f aca="false">IF(OR($A90="",CW$4=""),"",SUMPRODUCT(--(INDEX(Matrix!$C$5:$EV$304,0,$B90)&gt;0),--(INDEX(Matrix!$C$5:$EV$304,0,CW$3)&gt;0)))</f>
        <v>6</v>
      </c>
      <c r="CX90" s="12" t="n">
        <f aca="false">IF(OR($A90="",CX$4=""),"",SUMPRODUCT(--(INDEX(Matrix!$C$5:$EV$304,0,$B90)&gt;0),--(INDEX(Matrix!$C$5:$EV$304,0,CX$3)&gt;0)))</f>
        <v>2</v>
      </c>
      <c r="CY90" s="12" t="n">
        <f aca="false">IF(OR($A90="",CY$4=""),"",SUMPRODUCT(--(INDEX(Matrix!$C$5:$EV$304,0,$B90)&gt;0),--(INDEX(Matrix!$C$5:$EV$304,0,CY$3)&gt;0)))</f>
        <v>2</v>
      </c>
      <c r="CZ90" s="12" t="n">
        <f aca="false">IF(OR($A90="",CZ$4=""),"",SUMPRODUCT(--(INDEX(Matrix!$C$5:$EV$304,0,$B90)&gt;0),--(INDEX(Matrix!$C$5:$EV$304,0,CZ$3)&gt;0)))</f>
        <v>0</v>
      </c>
      <c r="DA90" s="12" t="n">
        <f aca="false">IF(OR($A90="",DA$4=""),"",SUMPRODUCT(--(INDEX(Matrix!$C$5:$EV$304,0,$B90)&gt;0),--(INDEX(Matrix!$C$5:$EV$304,0,DA$3)&gt;0)))</f>
        <v>3</v>
      </c>
      <c r="DB90" s="12" t="n">
        <f aca="false">IF(OR($A90="",DB$4=""),"",SUMPRODUCT(--(INDEX(Matrix!$C$5:$EV$304,0,$B90)&gt;0),--(INDEX(Matrix!$C$5:$EV$304,0,DB$3)&gt;0)))</f>
        <v>0</v>
      </c>
      <c r="DC90" s="12" t="n">
        <f aca="false">IF(OR($A90="",DC$4=""),"",SUMPRODUCT(--(INDEX(Matrix!$C$5:$EV$304,0,$B90)&gt;0),--(INDEX(Matrix!$C$5:$EV$304,0,DC$3)&gt;0)))</f>
        <v>0</v>
      </c>
      <c r="DD90" s="12" t="n">
        <f aca="false">IF(OR($A90="",DD$4=""),"",SUMPRODUCT(--(INDEX(Matrix!$C$5:$EV$304,0,$B90)&gt;0),--(INDEX(Matrix!$C$5:$EV$304,0,DD$3)&gt;0)))</f>
        <v>4</v>
      </c>
      <c r="DE90" s="12" t="str">
        <f aca="false">IF(OR($A90="",DE$4=""),"",SUMPRODUCT(--(INDEX(Matrix!$C$5:$EV$304,0,$B90)&gt;0),--(INDEX(Matrix!$C$5:$EV$304,0,DE$3)&gt;0)))</f>
        <v/>
      </c>
      <c r="DF90" s="12" t="str">
        <f aca="false">IF(OR($A90="",DF$4=""),"",SUMPRODUCT(--(INDEX(Matrix!$C$5:$EV$304,0,$B90)&gt;0),--(INDEX(Matrix!$C$5:$EV$304,0,DF$3)&gt;0)))</f>
        <v/>
      </c>
      <c r="DG90" s="12" t="str">
        <f aca="false">IF(OR($A90="",DG$4=""),"",SUMPRODUCT(--(INDEX(Matrix!$C$5:$EV$304,0,$B90)&gt;0),--(INDEX(Matrix!$C$5:$EV$304,0,DG$3)&gt;0)))</f>
        <v/>
      </c>
      <c r="DH90" s="12" t="str">
        <f aca="false">IF(OR($A90="",DH$4=""),"",SUMPRODUCT(--(INDEX(Matrix!$C$5:$EV$304,0,$B90)&gt;0),--(INDEX(Matrix!$C$5:$EV$304,0,DH$3)&gt;0)))</f>
        <v/>
      </c>
      <c r="DI90" s="12" t="str">
        <f aca="false">IF(OR($A90="",DI$4=""),"",SUMPRODUCT(--(INDEX(Matrix!$C$5:$EV$304,0,$B90)&gt;0),--(INDEX(Matrix!$C$5:$EV$304,0,DI$3)&gt;0)))</f>
        <v/>
      </c>
      <c r="DJ90" s="12" t="str">
        <f aca="false">IF(OR($A90="",DJ$4=""),"",SUMPRODUCT(--(INDEX(Matrix!$C$5:$EV$304,0,$B90)&gt;0),--(INDEX(Matrix!$C$5:$EV$304,0,DJ$3)&gt;0)))</f>
        <v/>
      </c>
      <c r="DK90" s="12" t="str">
        <f aca="false">IF(OR($A90="",DK$4=""),"",SUMPRODUCT(--(INDEX(Matrix!$C$5:$EV$304,0,$B90)&gt;0),--(INDEX(Matrix!$C$5:$EV$304,0,DK$3)&gt;0)))</f>
        <v/>
      </c>
      <c r="DL90" s="12" t="str">
        <f aca="false">IF(OR($A90="",DL$4=""),"",SUMPRODUCT(--(INDEX(Matrix!$C$5:$EV$304,0,$B90)&gt;0),--(INDEX(Matrix!$C$5:$EV$304,0,DL$3)&gt;0)))</f>
        <v/>
      </c>
      <c r="DM90" s="12" t="str">
        <f aca="false">IF(OR($A90="",DM$4=""),"",SUMPRODUCT(--(INDEX(Matrix!$C$5:$EV$304,0,$B90)&gt;0),--(INDEX(Matrix!$C$5:$EV$304,0,DM$3)&gt;0)))</f>
        <v/>
      </c>
      <c r="DN90" s="12" t="str">
        <f aca="false">IF(OR($A90="",DN$4=""),"",SUMPRODUCT(--(INDEX(Matrix!$C$5:$EV$304,0,$B90)&gt;0),--(INDEX(Matrix!$C$5:$EV$304,0,DN$3)&gt;0)))</f>
        <v/>
      </c>
      <c r="DO90" s="12" t="str">
        <f aca="false">IF(OR($A90="",DO$4=""),"",SUMPRODUCT(--(INDEX(Matrix!$C$5:$EV$304,0,$B90)&gt;0),--(INDEX(Matrix!$C$5:$EV$304,0,DO$3)&gt;0)))</f>
        <v/>
      </c>
      <c r="DP90" s="12" t="str">
        <f aca="false">IF(OR($A90="",DP$4=""),"",SUMPRODUCT(--(INDEX(Matrix!$C$5:$EV$304,0,$B90)&gt;0),--(INDEX(Matrix!$C$5:$EV$304,0,DP$3)&gt;0)))</f>
        <v/>
      </c>
      <c r="DQ90" s="12" t="str">
        <f aca="false">IF(OR($A90="",DQ$4=""),"",SUMPRODUCT(--(INDEX(Matrix!$C$5:$EV$304,0,$B90)&gt;0),--(INDEX(Matrix!$C$5:$EV$304,0,DQ$3)&gt;0)))</f>
        <v/>
      </c>
      <c r="DR90" s="12" t="str">
        <f aca="false">IF(OR($A90="",DR$4=""),"",SUMPRODUCT(--(INDEX(Matrix!$C$5:$EV$304,0,$B90)&gt;0),--(INDEX(Matrix!$C$5:$EV$304,0,DR$3)&gt;0)))</f>
        <v/>
      </c>
      <c r="DS90" s="12" t="str">
        <f aca="false">IF(OR($A90="",DS$4=""),"",SUMPRODUCT(--(INDEX(Matrix!$C$5:$EV$304,0,$B90)&gt;0),--(INDEX(Matrix!$C$5:$EV$304,0,DS$3)&gt;0)))</f>
        <v/>
      </c>
      <c r="DT90" s="12" t="str">
        <f aca="false">IF(OR($A90="",DT$4=""),"",SUMPRODUCT(--(INDEX(Matrix!$C$5:$EV$304,0,$B90)&gt;0),--(INDEX(Matrix!$C$5:$EV$304,0,DT$3)&gt;0)))</f>
        <v/>
      </c>
      <c r="DU90" s="12" t="str">
        <f aca="false">IF(OR($A90="",DU$4=""),"",SUMPRODUCT(--(INDEX(Matrix!$C$5:$EV$304,0,$B90)&gt;0),--(INDEX(Matrix!$C$5:$EV$304,0,DU$3)&gt;0)))</f>
        <v/>
      </c>
      <c r="DV90" s="12" t="str">
        <f aca="false">IF(OR($A90="",DV$4=""),"",SUMPRODUCT(--(INDEX(Matrix!$C$5:$EV$304,0,$B90)&gt;0),--(INDEX(Matrix!$C$5:$EV$304,0,DV$3)&gt;0)))</f>
        <v/>
      </c>
      <c r="DW90" s="12" t="str">
        <f aca="false">IF(OR($A90="",DW$4=""),"",SUMPRODUCT(--(INDEX(Matrix!$C$5:$EV$304,0,$B90)&gt;0),--(INDEX(Matrix!$C$5:$EV$304,0,DW$3)&gt;0)))</f>
        <v/>
      </c>
      <c r="DX90" s="12" t="str">
        <f aca="false">IF(OR($A90="",DX$4=""),"",SUMPRODUCT(--(INDEX(Matrix!$C$5:$EV$304,0,$B90)&gt;0),--(INDEX(Matrix!$C$5:$EV$304,0,DX$3)&gt;0)))</f>
        <v/>
      </c>
      <c r="DY90" s="12" t="str">
        <f aca="false">IF(OR($A90="",DY$4=""),"",SUMPRODUCT(--(INDEX(Matrix!$C$5:$EV$304,0,$B90)&gt;0),--(INDEX(Matrix!$C$5:$EV$304,0,DY$3)&gt;0)))</f>
        <v/>
      </c>
      <c r="DZ90" s="12" t="str">
        <f aca="false">IF(OR($A90="",DZ$4=""),"",SUMPRODUCT(--(INDEX(Matrix!$C$5:$EV$304,0,$B90)&gt;0),--(INDEX(Matrix!$C$5:$EV$304,0,DZ$3)&gt;0)))</f>
        <v/>
      </c>
      <c r="EA90" s="12" t="str">
        <f aca="false">IF(OR($A90="",EA$4=""),"",SUMPRODUCT(--(INDEX(Matrix!$C$5:$EV$304,0,$B90)&gt;0),--(INDEX(Matrix!$C$5:$EV$304,0,EA$3)&gt;0)))</f>
        <v/>
      </c>
      <c r="EB90" s="12" t="str">
        <f aca="false">IF(OR($A90="",EB$4=""),"",SUMPRODUCT(--(INDEX(Matrix!$C$5:$EV$304,0,$B90)&gt;0),--(INDEX(Matrix!$C$5:$EV$304,0,EB$3)&gt;0)))</f>
        <v/>
      </c>
      <c r="EC90" s="12" t="str">
        <f aca="false">IF(OR($A90="",EC$4=""),"",SUMPRODUCT(--(INDEX(Matrix!$C$5:$EV$304,0,$B90)&gt;0),--(INDEX(Matrix!$C$5:$EV$304,0,EC$3)&gt;0)))</f>
        <v/>
      </c>
      <c r="ED90" s="12" t="str">
        <f aca="false">IF(OR($A90="",ED$4=""),"",SUMPRODUCT(--(INDEX(Matrix!$C$5:$EV$304,0,$B90)&gt;0),--(INDEX(Matrix!$C$5:$EV$304,0,ED$3)&gt;0)))</f>
        <v/>
      </c>
      <c r="EE90" s="12" t="str">
        <f aca="false">IF(OR($A90="",EE$4=""),"",SUMPRODUCT(--(INDEX(Matrix!$C$5:$EV$304,0,$B90)&gt;0),--(INDEX(Matrix!$C$5:$EV$304,0,EE$3)&gt;0)))</f>
        <v/>
      </c>
      <c r="EF90" s="12" t="str">
        <f aca="false">IF(OR($A90="",EF$4=""),"",SUMPRODUCT(--(INDEX(Matrix!$C$5:$EV$304,0,$B90)&gt;0),--(INDEX(Matrix!$C$5:$EV$304,0,EF$3)&gt;0)))</f>
        <v/>
      </c>
      <c r="EG90" s="12" t="str">
        <f aca="false">IF(OR($A90="",EG$4=""),"",SUMPRODUCT(--(INDEX(Matrix!$C$5:$EV$304,0,$B90)&gt;0),--(INDEX(Matrix!$C$5:$EV$304,0,EG$3)&gt;0)))</f>
        <v/>
      </c>
      <c r="EH90" s="12" t="str">
        <f aca="false">IF(OR($A90="",EH$4=""),"",SUMPRODUCT(--(INDEX(Matrix!$C$5:$EV$304,0,$B90)&gt;0),--(INDEX(Matrix!$C$5:$EV$304,0,EH$3)&gt;0)))</f>
        <v/>
      </c>
      <c r="EI90" s="12" t="str">
        <f aca="false">IF(OR($A90="",EI$4=""),"",SUMPRODUCT(--(INDEX(Matrix!$C$5:$EV$304,0,$B90)&gt;0),--(INDEX(Matrix!$C$5:$EV$304,0,EI$3)&gt;0)))</f>
        <v/>
      </c>
      <c r="EJ90" s="12" t="str">
        <f aca="false">IF(OR($A90="",EJ$4=""),"",SUMPRODUCT(--(INDEX(Matrix!$C$5:$EV$304,0,$B90)&gt;0),--(INDEX(Matrix!$C$5:$EV$304,0,EJ$3)&gt;0)))</f>
        <v/>
      </c>
      <c r="EK90" s="12" t="str">
        <f aca="false">IF(OR($A90="",EK$4=""),"",SUMPRODUCT(--(INDEX(Matrix!$C$5:$EV$304,0,$B90)&gt;0),--(INDEX(Matrix!$C$5:$EV$304,0,EK$3)&gt;0)))</f>
        <v/>
      </c>
      <c r="EL90" s="12" t="str">
        <f aca="false">IF(OR($A90="",EL$4=""),"",SUMPRODUCT(--(INDEX(Matrix!$C$5:$EV$304,0,$B90)&gt;0),--(INDEX(Matrix!$C$5:$EV$304,0,EL$3)&gt;0)))</f>
        <v/>
      </c>
      <c r="EM90" s="12" t="str">
        <f aca="false">IF(OR($A90="",EM$4=""),"",SUMPRODUCT(--(INDEX(Matrix!$C$5:$EV$304,0,$B90)&gt;0),--(INDEX(Matrix!$C$5:$EV$304,0,EM$3)&gt;0)))</f>
        <v/>
      </c>
      <c r="EN90" s="12" t="str">
        <f aca="false">IF(OR($A90="",EN$4=""),"",SUMPRODUCT(--(INDEX(Matrix!$C$5:$EV$304,0,$B90)&gt;0),--(INDEX(Matrix!$C$5:$EV$304,0,EN$3)&gt;0)))</f>
        <v/>
      </c>
      <c r="EO90" s="12" t="str">
        <f aca="false">IF(OR($A90="",EO$4=""),"",SUMPRODUCT(--(INDEX(Matrix!$C$5:$EV$304,0,$B90)&gt;0),--(INDEX(Matrix!$C$5:$EV$304,0,EO$3)&gt;0)))</f>
        <v/>
      </c>
      <c r="EP90" s="12" t="str">
        <f aca="false">IF(OR($A90="",EP$4=""),"",SUMPRODUCT(--(INDEX(Matrix!$C$5:$EV$304,0,$B90)&gt;0),--(INDEX(Matrix!$C$5:$EV$304,0,EP$3)&gt;0)))</f>
        <v/>
      </c>
      <c r="EQ90" s="12" t="str">
        <f aca="false">IF(OR($A90="",EQ$4=""),"",SUMPRODUCT(--(INDEX(Matrix!$C$5:$EV$304,0,$B90)&gt;0),--(INDEX(Matrix!$C$5:$EV$304,0,EQ$3)&gt;0)))</f>
        <v/>
      </c>
      <c r="ER90" s="12" t="str">
        <f aca="false">IF(OR($A90="",ER$4=""),"",SUMPRODUCT(--(INDEX(Matrix!$C$5:$EV$304,0,$B90)&gt;0),--(INDEX(Matrix!$C$5:$EV$304,0,ER$3)&gt;0)))</f>
        <v/>
      </c>
      <c r="ES90" s="12" t="str">
        <f aca="false">IF(OR($A90="",ES$4=""),"",SUMPRODUCT(--(INDEX(Matrix!$C$5:$EV$304,0,$B90)&gt;0),--(INDEX(Matrix!$C$5:$EV$304,0,ES$3)&gt;0)))</f>
        <v/>
      </c>
      <c r="ET90" s="12" t="str">
        <f aca="false">IF(OR($A90="",ET$4=""),"",SUMPRODUCT(--(INDEX(Matrix!$C$5:$EV$304,0,$B90)&gt;0),--(INDEX(Matrix!$C$5:$EV$304,0,ET$3)&gt;0)))</f>
        <v/>
      </c>
      <c r="EU90" s="12" t="str">
        <f aca="false">IF(OR($A90="",EU$4=""),"",SUMPRODUCT(--(INDEX(Matrix!$C$5:$EV$304,0,$B90)&gt;0),--(INDEX(Matrix!$C$5:$EV$304,0,EU$3)&gt;0)))</f>
        <v/>
      </c>
      <c r="EV90" s="12" t="str">
        <f aca="false">IF(OR($A90="",EV$4=""),"",SUMPRODUCT(--(INDEX(Matrix!$C$5:$EV$304,0,$B90)&gt;0),--(INDEX(Matrix!$C$5:$EV$304,0,EV$3)&gt;0)))</f>
        <v/>
      </c>
    </row>
    <row r="91" customFormat="false" ht="15" hidden="false" customHeight="false" outlineLevel="0" collapsed="false">
      <c r="A91" s="6" t="str">
        <f aca="false">IF(INDEX(Products!$A$2:$A$151,$B91)="","",INDEX(Products!$A$2:$A$151,$B91))</f>
        <v>Prostica</v>
      </c>
      <c r="B91" s="23" t="n">
        <v>87</v>
      </c>
      <c r="C91" s="12" t="n">
        <f aca="false">IF(OR($A91="",C$4=""),"",SUMPRODUCT(--(INDEX(Matrix!$C$5:$EV$304,0,$B91)&gt;0),--(INDEX(Matrix!$C$5:$EV$304,0,C$3)&gt;0)))</f>
        <v>8</v>
      </c>
      <c r="D91" s="12" t="n">
        <f aca="false">IF(OR($A91="",D$4=""),"",SUMPRODUCT(--(INDEX(Matrix!$C$5:$EV$304,0,$B91)&gt;0),--(INDEX(Matrix!$C$5:$EV$304,0,D$3)&gt;0)))</f>
        <v>8</v>
      </c>
      <c r="E91" s="12" t="n">
        <f aca="false">IF(OR($A91="",E$4=""),"",SUMPRODUCT(--(INDEX(Matrix!$C$5:$EV$304,0,$B91)&gt;0),--(INDEX(Matrix!$C$5:$EV$304,0,E$3)&gt;0)))</f>
        <v>8</v>
      </c>
      <c r="F91" s="12" t="n">
        <f aca="false">IF(OR($A91="",F$4=""),"",SUMPRODUCT(--(INDEX(Matrix!$C$5:$EV$304,0,$B91)&gt;0),--(INDEX(Matrix!$C$5:$EV$304,0,F$3)&gt;0)))</f>
        <v>9</v>
      </c>
      <c r="G91" s="12" t="n">
        <f aca="false">IF(OR($A91="",G$4=""),"",SUMPRODUCT(--(INDEX(Matrix!$C$5:$EV$304,0,$B91)&gt;0),--(INDEX(Matrix!$C$5:$EV$304,0,G$3)&gt;0)))</f>
        <v>9</v>
      </c>
      <c r="H91" s="12" t="n">
        <f aca="false">IF(OR($A91="",H$4=""),"",SUMPRODUCT(--(INDEX(Matrix!$C$5:$EV$304,0,$B91)&gt;0),--(INDEX(Matrix!$C$5:$EV$304,0,H$3)&gt;0)))</f>
        <v>9</v>
      </c>
      <c r="I91" s="12" t="n">
        <f aca="false">IF(OR($A91="",I$4=""),"",SUMPRODUCT(--(INDEX(Matrix!$C$5:$EV$304,0,$B91)&gt;0),--(INDEX(Matrix!$C$5:$EV$304,0,I$3)&gt;0)))</f>
        <v>6</v>
      </c>
      <c r="J91" s="12" t="n">
        <f aca="false">IF(OR($A91="",J$4=""),"",SUMPRODUCT(--(INDEX(Matrix!$C$5:$EV$304,0,$B91)&gt;0),--(INDEX(Matrix!$C$5:$EV$304,0,J$3)&gt;0)))</f>
        <v>6</v>
      </c>
      <c r="K91" s="12" t="n">
        <f aca="false">IF(OR($A91="",K$4=""),"",SUMPRODUCT(--(INDEX(Matrix!$C$5:$EV$304,0,$B91)&gt;0),--(INDEX(Matrix!$C$5:$EV$304,0,K$3)&gt;0)))</f>
        <v>7</v>
      </c>
      <c r="L91" s="12" t="n">
        <f aca="false">IF(OR($A91="",L$4=""),"",SUMPRODUCT(--(INDEX(Matrix!$C$5:$EV$304,0,$B91)&gt;0),--(INDEX(Matrix!$C$5:$EV$304,0,L$3)&gt;0)))</f>
        <v>7</v>
      </c>
      <c r="M91" s="12" t="n">
        <f aca="false">IF(OR($A91="",M$4=""),"",SUMPRODUCT(--(INDEX(Matrix!$C$5:$EV$304,0,$B91)&gt;0),--(INDEX(Matrix!$C$5:$EV$304,0,M$3)&gt;0)))</f>
        <v>7</v>
      </c>
      <c r="N91" s="12" t="n">
        <f aca="false">IF(OR($A91="",N$4=""),"",SUMPRODUCT(--(INDEX(Matrix!$C$5:$EV$304,0,$B91)&gt;0),--(INDEX(Matrix!$C$5:$EV$304,0,N$3)&gt;0)))</f>
        <v>8</v>
      </c>
      <c r="O91" s="12" t="n">
        <f aca="false">IF(OR($A91="",O$4=""),"",SUMPRODUCT(--(INDEX(Matrix!$C$5:$EV$304,0,$B91)&gt;0),--(INDEX(Matrix!$C$5:$EV$304,0,O$3)&gt;0)))</f>
        <v>8</v>
      </c>
      <c r="P91" s="12" t="n">
        <f aca="false">IF(OR($A91="",P$4=""),"",SUMPRODUCT(--(INDEX(Matrix!$C$5:$EV$304,0,$B91)&gt;0),--(INDEX(Matrix!$C$5:$EV$304,0,P$3)&gt;0)))</f>
        <v>8</v>
      </c>
      <c r="Q91" s="12" t="n">
        <f aca="false">IF(OR($A91="",Q$4=""),"",SUMPRODUCT(--(INDEX(Matrix!$C$5:$EV$304,0,$B91)&gt;0),--(INDEX(Matrix!$C$5:$EV$304,0,Q$3)&gt;0)))</f>
        <v>8</v>
      </c>
      <c r="R91" s="12" t="n">
        <f aca="false">IF(OR($A91="",R$4=""),"",SUMPRODUCT(--(INDEX(Matrix!$C$5:$EV$304,0,$B91)&gt;0),--(INDEX(Matrix!$C$5:$EV$304,0,R$3)&gt;0)))</f>
        <v>8</v>
      </c>
      <c r="S91" s="12" t="n">
        <f aca="false">IF(OR($A91="",S$4=""),"",SUMPRODUCT(--(INDEX(Matrix!$C$5:$EV$304,0,$B91)&gt;0),--(INDEX(Matrix!$C$5:$EV$304,0,S$3)&gt;0)))</f>
        <v>8</v>
      </c>
      <c r="T91" s="12" t="n">
        <f aca="false">IF(OR($A91="",T$4=""),"",SUMPRODUCT(--(INDEX(Matrix!$C$5:$EV$304,0,$B91)&gt;0),--(INDEX(Matrix!$C$5:$EV$304,0,T$3)&gt;0)))</f>
        <v>8</v>
      </c>
      <c r="U91" s="12" t="n">
        <f aca="false">IF(OR($A91="",U$4=""),"",SUMPRODUCT(--(INDEX(Matrix!$C$5:$EV$304,0,$B91)&gt;0),--(INDEX(Matrix!$C$5:$EV$304,0,U$3)&gt;0)))</f>
        <v>0</v>
      </c>
      <c r="V91" s="12" t="n">
        <f aca="false">IF(OR($A91="",V$4=""),"",SUMPRODUCT(--(INDEX(Matrix!$C$5:$EV$304,0,$B91)&gt;0),--(INDEX(Matrix!$C$5:$EV$304,0,V$3)&gt;0)))</f>
        <v>0</v>
      </c>
      <c r="W91" s="12" t="n">
        <f aca="false">IF(OR($A91="",W$4=""),"",SUMPRODUCT(--(INDEX(Matrix!$C$5:$EV$304,0,$B91)&gt;0),--(INDEX(Matrix!$C$5:$EV$304,0,W$3)&gt;0)))</f>
        <v>8</v>
      </c>
      <c r="X91" s="12" t="n">
        <f aca="false">IF(OR($A91="",X$4=""),"",SUMPRODUCT(--(INDEX(Matrix!$C$5:$EV$304,0,$B91)&gt;0),--(INDEX(Matrix!$C$5:$EV$304,0,X$3)&gt;0)))</f>
        <v>8</v>
      </c>
      <c r="Y91" s="12" t="n">
        <f aca="false">IF(OR($A91="",Y$4=""),"",SUMPRODUCT(--(INDEX(Matrix!$C$5:$EV$304,0,$B91)&gt;0),--(INDEX(Matrix!$C$5:$EV$304,0,Y$3)&gt;0)))</f>
        <v>7</v>
      </c>
      <c r="Z91" s="12" t="n">
        <f aca="false">IF(OR($A91="",Z$4=""),"",SUMPRODUCT(--(INDEX(Matrix!$C$5:$EV$304,0,$B91)&gt;0),--(INDEX(Matrix!$C$5:$EV$304,0,Z$3)&gt;0)))</f>
        <v>7</v>
      </c>
      <c r="AA91" s="12" t="n">
        <f aca="false">IF(OR($A91="",AA$4=""),"",SUMPRODUCT(--(INDEX(Matrix!$C$5:$EV$304,0,$B91)&gt;0),--(INDEX(Matrix!$C$5:$EV$304,0,AA$3)&gt;0)))</f>
        <v>10</v>
      </c>
      <c r="AB91" s="12" t="n">
        <f aca="false">IF(OR($A91="",AB$4=""),"",SUMPRODUCT(--(INDEX(Matrix!$C$5:$EV$304,0,$B91)&gt;0),--(INDEX(Matrix!$C$5:$EV$304,0,AB$3)&gt;0)))</f>
        <v>3</v>
      </c>
      <c r="AC91" s="12" t="n">
        <f aca="false">IF(OR($A91="",AC$4=""),"",SUMPRODUCT(--(INDEX(Matrix!$C$5:$EV$304,0,$B91)&gt;0),--(INDEX(Matrix!$C$5:$EV$304,0,AC$3)&gt;0)))</f>
        <v>2</v>
      </c>
      <c r="AD91" s="12" t="n">
        <f aca="false">IF(OR($A91="",AD$4=""),"",SUMPRODUCT(--(INDEX(Matrix!$C$5:$EV$304,0,$B91)&gt;0),--(INDEX(Matrix!$C$5:$EV$304,0,AD$3)&gt;0)))</f>
        <v>0</v>
      </c>
      <c r="AE91" s="12" t="n">
        <f aca="false">IF(OR($A91="",AE$4=""),"",SUMPRODUCT(--(INDEX(Matrix!$C$5:$EV$304,0,$B91)&gt;0),--(INDEX(Matrix!$C$5:$EV$304,0,AE$3)&gt;0)))</f>
        <v>8</v>
      </c>
      <c r="AF91" s="12" t="n">
        <f aca="false">IF(OR($A91="",AF$4=""),"",SUMPRODUCT(--(INDEX(Matrix!$C$5:$EV$304,0,$B91)&gt;0),--(INDEX(Matrix!$C$5:$EV$304,0,AF$3)&gt;0)))</f>
        <v>8</v>
      </c>
      <c r="AG91" s="12" t="n">
        <f aca="false">IF(OR($A91="",AG$4=""),"",SUMPRODUCT(--(INDEX(Matrix!$C$5:$EV$304,0,$B91)&gt;0),--(INDEX(Matrix!$C$5:$EV$304,0,AG$3)&gt;0)))</f>
        <v>8</v>
      </c>
      <c r="AH91" s="12" t="n">
        <f aca="false">IF(OR($A91="",AH$4=""),"",SUMPRODUCT(--(INDEX(Matrix!$C$5:$EV$304,0,$B91)&gt;0),--(INDEX(Matrix!$C$5:$EV$304,0,AH$3)&gt;0)))</f>
        <v>8</v>
      </c>
      <c r="AI91" s="12" t="n">
        <f aca="false">IF(OR($A91="",AI$4=""),"",SUMPRODUCT(--(INDEX(Matrix!$C$5:$EV$304,0,$B91)&gt;0),--(INDEX(Matrix!$C$5:$EV$304,0,AI$3)&gt;0)))</f>
        <v>6</v>
      </c>
      <c r="AJ91" s="12" t="n">
        <f aca="false">IF(OR($A91="",AJ$4=""),"",SUMPRODUCT(--(INDEX(Matrix!$C$5:$EV$304,0,$B91)&gt;0),--(INDEX(Matrix!$C$5:$EV$304,0,AJ$3)&gt;0)))</f>
        <v>6</v>
      </c>
      <c r="AK91" s="12" t="n">
        <f aca="false">IF(OR($A91="",AK$4=""),"",SUMPRODUCT(--(INDEX(Matrix!$C$5:$EV$304,0,$B91)&gt;0),--(INDEX(Matrix!$C$5:$EV$304,0,AK$3)&gt;0)))</f>
        <v>9</v>
      </c>
      <c r="AL91" s="12" t="n">
        <f aca="false">IF(OR($A91="",AL$4=""),"",SUMPRODUCT(--(INDEX(Matrix!$C$5:$EV$304,0,$B91)&gt;0),--(INDEX(Matrix!$C$5:$EV$304,0,AL$3)&gt;0)))</f>
        <v>9</v>
      </c>
      <c r="AM91" s="12" t="n">
        <f aca="false">IF(OR($A91="",AM$4=""),"",SUMPRODUCT(--(INDEX(Matrix!$C$5:$EV$304,0,$B91)&gt;0),--(INDEX(Matrix!$C$5:$EV$304,0,AM$3)&gt;0)))</f>
        <v>3</v>
      </c>
      <c r="AN91" s="12" t="n">
        <f aca="false">IF(OR($A91="",AN$4=""),"",SUMPRODUCT(--(INDEX(Matrix!$C$5:$EV$304,0,$B91)&gt;0),--(INDEX(Matrix!$C$5:$EV$304,0,AN$3)&gt;0)))</f>
        <v>3</v>
      </c>
      <c r="AO91" s="12" t="n">
        <f aca="false">IF(OR($A91="",AO$4=""),"",SUMPRODUCT(--(INDEX(Matrix!$C$5:$EV$304,0,$B91)&gt;0),--(INDEX(Matrix!$C$5:$EV$304,0,AO$3)&gt;0)))</f>
        <v>1</v>
      </c>
      <c r="AP91" s="12" t="n">
        <f aca="false">IF(OR($A91="",AP$4=""),"",SUMPRODUCT(--(INDEX(Matrix!$C$5:$EV$304,0,$B91)&gt;0),--(INDEX(Matrix!$C$5:$EV$304,0,AP$3)&gt;0)))</f>
        <v>1</v>
      </c>
      <c r="AQ91" s="12" t="n">
        <f aca="false">IF(OR($A91="",AQ$4=""),"",SUMPRODUCT(--(INDEX(Matrix!$C$5:$EV$304,0,$B91)&gt;0),--(INDEX(Matrix!$C$5:$EV$304,0,AQ$3)&gt;0)))</f>
        <v>1</v>
      </c>
      <c r="AR91" s="12" t="n">
        <f aca="false">IF(OR($A91="",AR$4=""),"",SUMPRODUCT(--(INDEX(Matrix!$C$5:$EV$304,0,$B91)&gt;0),--(INDEX(Matrix!$C$5:$EV$304,0,AR$3)&gt;0)))</f>
        <v>1</v>
      </c>
      <c r="AS91" s="12" t="n">
        <f aca="false">IF(OR($A91="",AS$4=""),"",SUMPRODUCT(--(INDEX(Matrix!$C$5:$EV$304,0,$B91)&gt;0),--(INDEX(Matrix!$C$5:$EV$304,0,AS$3)&gt;0)))</f>
        <v>1</v>
      </c>
      <c r="AT91" s="12" t="n">
        <f aca="false">IF(OR($A91="",AT$4=""),"",SUMPRODUCT(--(INDEX(Matrix!$C$5:$EV$304,0,$B91)&gt;0),--(INDEX(Matrix!$C$5:$EV$304,0,AT$3)&gt;0)))</f>
        <v>1</v>
      </c>
      <c r="AU91" s="12" t="n">
        <f aca="false">IF(OR($A91="",AU$4=""),"",SUMPRODUCT(--(INDEX(Matrix!$C$5:$EV$304,0,$B91)&gt;0),--(INDEX(Matrix!$C$5:$EV$304,0,AU$3)&gt;0)))</f>
        <v>0</v>
      </c>
      <c r="AV91" s="12" t="n">
        <f aca="false">IF(OR($A91="",AV$4=""),"",SUMPRODUCT(--(INDEX(Matrix!$C$5:$EV$304,0,$B91)&gt;0),--(INDEX(Matrix!$C$5:$EV$304,0,AV$3)&gt;0)))</f>
        <v>6</v>
      </c>
      <c r="AW91" s="12" t="n">
        <f aca="false">IF(OR($A91="",AW$4=""),"",SUMPRODUCT(--(INDEX(Matrix!$C$5:$EV$304,0,$B91)&gt;0),--(INDEX(Matrix!$C$5:$EV$304,0,AW$3)&gt;0)))</f>
        <v>6</v>
      </c>
      <c r="AX91" s="12" t="n">
        <f aca="false">IF(OR($A91="",AX$4=""),"",SUMPRODUCT(--(INDEX(Matrix!$C$5:$EV$304,0,$B91)&gt;0),--(INDEX(Matrix!$C$5:$EV$304,0,AX$3)&gt;0)))</f>
        <v>9</v>
      </c>
      <c r="AY91" s="12" t="n">
        <f aca="false">IF(OR($A91="",AY$4=""),"",SUMPRODUCT(--(INDEX(Matrix!$C$5:$EV$304,0,$B91)&gt;0),--(INDEX(Matrix!$C$5:$EV$304,0,AY$3)&gt;0)))</f>
        <v>9</v>
      </c>
      <c r="AZ91" s="12" t="n">
        <f aca="false">IF(OR($A91="",AZ$4=""),"",SUMPRODUCT(--(INDEX(Matrix!$C$5:$EV$304,0,$B91)&gt;0),--(INDEX(Matrix!$C$5:$EV$304,0,AZ$3)&gt;0)))</f>
        <v>8</v>
      </c>
      <c r="BA91" s="12" t="n">
        <f aca="false">IF(OR($A91="",BA$4=""),"",SUMPRODUCT(--(INDEX(Matrix!$C$5:$EV$304,0,$B91)&gt;0),--(INDEX(Matrix!$C$5:$EV$304,0,BA$3)&gt;0)))</f>
        <v>8</v>
      </c>
      <c r="BB91" s="12" t="n">
        <f aca="false">IF(OR($A91="",BB$4=""),"",SUMPRODUCT(--(INDEX(Matrix!$C$5:$EV$304,0,$B91)&gt;0),--(INDEX(Matrix!$C$5:$EV$304,0,BB$3)&gt;0)))</f>
        <v>9</v>
      </c>
      <c r="BC91" s="12" t="n">
        <f aca="false">IF(OR($A91="",BC$4=""),"",SUMPRODUCT(--(INDEX(Matrix!$C$5:$EV$304,0,$B91)&gt;0),--(INDEX(Matrix!$C$5:$EV$304,0,BC$3)&gt;0)))</f>
        <v>9</v>
      </c>
      <c r="BD91" s="12" t="n">
        <f aca="false">IF(OR($A91="",BD$4=""),"",SUMPRODUCT(--(INDEX(Matrix!$C$5:$EV$304,0,$B91)&gt;0),--(INDEX(Matrix!$C$5:$EV$304,0,BD$3)&gt;0)))</f>
        <v>9</v>
      </c>
      <c r="BE91" s="12" t="n">
        <f aca="false">IF(OR($A91="",BE$4=""),"",SUMPRODUCT(--(INDEX(Matrix!$C$5:$EV$304,0,$B91)&gt;0),--(INDEX(Matrix!$C$5:$EV$304,0,BE$3)&gt;0)))</f>
        <v>9</v>
      </c>
      <c r="BF91" s="12" t="n">
        <f aca="false">IF(OR($A91="",BF$4=""),"",SUMPRODUCT(--(INDEX(Matrix!$C$5:$EV$304,0,$B91)&gt;0),--(INDEX(Matrix!$C$5:$EV$304,0,BF$3)&gt;0)))</f>
        <v>9</v>
      </c>
      <c r="BG91" s="12" t="n">
        <f aca="false">IF(OR($A91="",BG$4=""),"",SUMPRODUCT(--(INDEX(Matrix!$C$5:$EV$304,0,$B91)&gt;0),--(INDEX(Matrix!$C$5:$EV$304,0,BG$3)&gt;0)))</f>
        <v>9</v>
      </c>
      <c r="BH91" s="12" t="n">
        <f aca="false">IF(OR($A91="",BH$4=""),"",SUMPRODUCT(--(INDEX(Matrix!$C$5:$EV$304,0,$B91)&gt;0),--(INDEX(Matrix!$C$5:$EV$304,0,BH$3)&gt;0)))</f>
        <v>9</v>
      </c>
      <c r="BI91" s="12" t="n">
        <f aca="false">IF(OR($A91="",BI$4=""),"",SUMPRODUCT(--(INDEX(Matrix!$C$5:$EV$304,0,$B91)&gt;0),--(INDEX(Matrix!$C$5:$EV$304,0,BI$3)&gt;0)))</f>
        <v>9</v>
      </c>
      <c r="BJ91" s="12" t="n">
        <f aca="false">IF(OR($A91="",BJ$4=""),"",SUMPRODUCT(--(INDEX(Matrix!$C$5:$EV$304,0,$B91)&gt;0),--(INDEX(Matrix!$C$5:$EV$304,0,BJ$3)&gt;0)))</f>
        <v>0</v>
      </c>
      <c r="BK91" s="12" t="n">
        <f aca="false">IF(OR($A91="",BK$4=""),"",SUMPRODUCT(--(INDEX(Matrix!$C$5:$EV$304,0,$B91)&gt;0),--(INDEX(Matrix!$C$5:$EV$304,0,BK$3)&gt;0)))</f>
        <v>10</v>
      </c>
      <c r="BL91" s="12" t="n">
        <f aca="false">IF(OR($A91="",BL$4=""),"",SUMPRODUCT(--(INDEX(Matrix!$C$5:$EV$304,0,$B91)&gt;0),--(INDEX(Matrix!$C$5:$EV$304,0,BL$3)&gt;0)))</f>
        <v>10</v>
      </c>
      <c r="BM91" s="12" t="n">
        <f aca="false">IF(OR($A91="",BM$4=""),"",SUMPRODUCT(--(INDEX(Matrix!$C$5:$EV$304,0,$B91)&gt;0),--(INDEX(Matrix!$C$5:$EV$304,0,BM$3)&gt;0)))</f>
        <v>10</v>
      </c>
      <c r="BN91" s="12" t="n">
        <f aca="false">IF(OR($A91="",BN$4=""),"",SUMPRODUCT(--(INDEX(Matrix!$C$5:$EV$304,0,$B91)&gt;0),--(INDEX(Matrix!$C$5:$EV$304,0,BN$3)&gt;0)))</f>
        <v>11</v>
      </c>
      <c r="BO91" s="12" t="n">
        <f aca="false">IF(OR($A91="",BO$4=""),"",SUMPRODUCT(--(INDEX(Matrix!$C$5:$EV$304,0,$B91)&gt;0),--(INDEX(Matrix!$C$5:$EV$304,0,BO$3)&gt;0)))</f>
        <v>3</v>
      </c>
      <c r="BP91" s="12" t="n">
        <f aca="false">IF(OR($A91="",BP$4=""),"",SUMPRODUCT(--(INDEX(Matrix!$C$5:$EV$304,0,$B91)&gt;0),--(INDEX(Matrix!$C$5:$EV$304,0,BP$3)&gt;0)))</f>
        <v>0</v>
      </c>
      <c r="BQ91" s="12" t="n">
        <f aca="false">IF(OR($A91="",BQ$4=""),"",SUMPRODUCT(--(INDEX(Matrix!$C$5:$EV$304,0,$B91)&gt;0),--(INDEX(Matrix!$C$5:$EV$304,0,BQ$3)&gt;0)))</f>
        <v>0</v>
      </c>
      <c r="BR91" s="12" t="n">
        <f aca="false">IF(OR($A91="",BR$4=""),"",SUMPRODUCT(--(INDEX(Matrix!$C$5:$EV$304,0,$B91)&gt;0),--(INDEX(Matrix!$C$5:$EV$304,0,BR$3)&gt;0)))</f>
        <v>1</v>
      </c>
      <c r="BS91" s="12" t="n">
        <f aca="false">IF(OR($A91="",BS$4=""),"",SUMPRODUCT(--(INDEX(Matrix!$C$5:$EV$304,0,$B91)&gt;0),--(INDEX(Matrix!$C$5:$EV$304,0,BS$3)&gt;0)))</f>
        <v>1</v>
      </c>
      <c r="BT91" s="12" t="n">
        <f aca="false">IF(OR($A91="",BT$4=""),"",SUMPRODUCT(--(INDEX(Matrix!$C$5:$EV$304,0,$B91)&gt;0),--(INDEX(Matrix!$C$5:$EV$304,0,BT$3)&gt;0)))</f>
        <v>0</v>
      </c>
      <c r="BU91" s="12" t="n">
        <f aca="false">IF(OR($A91="",BU$4=""),"",SUMPRODUCT(--(INDEX(Matrix!$C$5:$EV$304,0,$B91)&gt;0),--(INDEX(Matrix!$C$5:$EV$304,0,BU$3)&gt;0)))</f>
        <v>2</v>
      </c>
      <c r="BV91" s="12" t="n">
        <f aca="false">IF(OR($A91="",BV$4=""),"",SUMPRODUCT(--(INDEX(Matrix!$C$5:$EV$304,0,$B91)&gt;0),--(INDEX(Matrix!$C$5:$EV$304,0,BV$3)&gt;0)))</f>
        <v>1</v>
      </c>
      <c r="BW91" s="12" t="n">
        <f aca="false">IF(OR($A91="",BW$4=""),"",SUMPRODUCT(--(INDEX(Matrix!$C$5:$EV$304,0,$B91)&gt;0),--(INDEX(Matrix!$C$5:$EV$304,0,BW$3)&gt;0)))</f>
        <v>1</v>
      </c>
      <c r="BX91" s="12" t="n">
        <f aca="false">IF(OR($A91="",BX$4=""),"",SUMPRODUCT(--(INDEX(Matrix!$C$5:$EV$304,0,$B91)&gt;0),--(INDEX(Matrix!$C$5:$EV$304,0,BX$3)&gt;0)))</f>
        <v>0</v>
      </c>
      <c r="BY91" s="12" t="n">
        <f aca="false">IF(OR($A91="",BY$4=""),"",SUMPRODUCT(--(INDEX(Matrix!$C$5:$EV$304,0,$B91)&gt;0),--(INDEX(Matrix!$C$5:$EV$304,0,BY$3)&gt;0)))</f>
        <v>1</v>
      </c>
      <c r="BZ91" s="12" t="n">
        <f aca="false">IF(OR($A91="",BZ$4=""),"",SUMPRODUCT(--(INDEX(Matrix!$C$5:$EV$304,0,$B91)&gt;0),--(INDEX(Matrix!$C$5:$EV$304,0,BZ$3)&gt;0)))</f>
        <v>2</v>
      </c>
      <c r="CA91" s="12" t="n">
        <f aca="false">IF(OR($A91="",CA$4=""),"",SUMPRODUCT(--(INDEX(Matrix!$C$5:$EV$304,0,$B91)&gt;0),--(INDEX(Matrix!$C$5:$EV$304,0,CA$3)&gt;0)))</f>
        <v>2</v>
      </c>
      <c r="CB91" s="12" t="n">
        <f aca="false">IF(OR($A91="",CB$4=""),"",SUMPRODUCT(--(INDEX(Matrix!$C$5:$EV$304,0,$B91)&gt;0),--(INDEX(Matrix!$C$5:$EV$304,0,CB$3)&gt;0)))</f>
        <v>0</v>
      </c>
      <c r="CC91" s="12" t="n">
        <f aca="false">IF(OR($A91="",CC$4=""),"",SUMPRODUCT(--(INDEX(Matrix!$C$5:$EV$304,0,$B91)&gt;0),--(INDEX(Matrix!$C$5:$EV$304,0,CC$3)&gt;0)))</f>
        <v>0</v>
      </c>
      <c r="CD91" s="12" t="n">
        <f aca="false">IF(OR($A91="",CD$4=""),"",SUMPRODUCT(--(INDEX(Matrix!$C$5:$EV$304,0,$B91)&gt;0),--(INDEX(Matrix!$C$5:$EV$304,0,CD$3)&gt;0)))</f>
        <v>9</v>
      </c>
      <c r="CE91" s="12" t="n">
        <f aca="false">IF(OR($A91="",CE$4=""),"",SUMPRODUCT(--(INDEX(Matrix!$C$5:$EV$304,0,$B91)&gt;0),--(INDEX(Matrix!$C$5:$EV$304,0,CE$3)&gt;0)))</f>
        <v>6</v>
      </c>
      <c r="CF91" s="12" t="n">
        <f aca="false">IF(OR($A91="",CF$4=""),"",SUMPRODUCT(--(INDEX(Matrix!$C$5:$EV$304,0,$B91)&gt;0),--(INDEX(Matrix!$C$5:$EV$304,0,CF$3)&gt;0)))</f>
        <v>3</v>
      </c>
      <c r="CG91" s="12" t="n">
        <f aca="false">IF(OR($A91="",CG$4=""),"",SUMPRODUCT(--(INDEX(Matrix!$C$5:$EV$304,0,$B91)&gt;0),--(INDEX(Matrix!$C$5:$EV$304,0,CG$3)&gt;0)))</f>
        <v>8</v>
      </c>
      <c r="CH91" s="12" t="n">
        <f aca="false">IF(OR($A91="",CH$4=""),"",SUMPRODUCT(--(INDEX(Matrix!$C$5:$EV$304,0,$B91)&gt;0),--(INDEX(Matrix!$C$5:$EV$304,0,CH$3)&gt;0)))</f>
        <v>2</v>
      </c>
      <c r="CI91" s="12" t="n">
        <f aca="false">IF(OR($A91="",CI$4=""),"",SUMPRODUCT(--(INDEX(Matrix!$C$5:$EV$304,0,$B91)&gt;0),--(INDEX(Matrix!$C$5:$EV$304,0,CI$3)&gt;0)))</f>
        <v>9</v>
      </c>
      <c r="CJ91" s="12" t="n">
        <f aca="false">IF(OR($A91="",CJ$4=""),"",SUMPRODUCT(--(INDEX(Matrix!$C$5:$EV$304,0,$B91)&gt;0),--(INDEX(Matrix!$C$5:$EV$304,0,CJ$3)&gt;0)))</f>
        <v>4</v>
      </c>
      <c r="CK91" s="12" t="n">
        <f aca="false">IF(OR($A91="",CK$4=""),"",SUMPRODUCT(--(INDEX(Matrix!$C$5:$EV$304,0,$B91)&gt;0),--(INDEX(Matrix!$C$5:$EV$304,0,CK$3)&gt;0)))</f>
        <v>17</v>
      </c>
      <c r="CL91" s="12" t="n">
        <f aca="false">IF(OR($A91="",CL$4=""),"",SUMPRODUCT(--(INDEX(Matrix!$C$5:$EV$304,0,$B91)&gt;0),--(INDEX(Matrix!$C$5:$EV$304,0,CL$3)&gt;0)))</f>
        <v>5</v>
      </c>
      <c r="CM91" s="12" t="n">
        <f aca="false">IF(OR($A91="",CM$4=""),"",SUMPRODUCT(--(INDEX(Matrix!$C$5:$EV$304,0,$B91)&gt;0),--(INDEX(Matrix!$C$5:$EV$304,0,CM$3)&gt;0)))</f>
        <v>10</v>
      </c>
      <c r="CN91" s="12" t="n">
        <f aca="false">IF(OR($A91="",CN$4=""),"",SUMPRODUCT(--(INDEX(Matrix!$C$5:$EV$304,0,$B91)&gt;0),--(INDEX(Matrix!$C$5:$EV$304,0,CN$3)&gt;0)))</f>
        <v>9</v>
      </c>
      <c r="CO91" s="12" t="n">
        <f aca="false">IF(OR($A91="",CO$4=""),"",SUMPRODUCT(--(INDEX(Matrix!$C$5:$EV$304,0,$B91)&gt;0),--(INDEX(Matrix!$C$5:$EV$304,0,CO$3)&gt;0)))</f>
        <v>10</v>
      </c>
      <c r="CP91" s="12" t="n">
        <f aca="false">IF(OR($A91="",CP$4=""),"",SUMPRODUCT(--(INDEX(Matrix!$C$5:$EV$304,0,$B91)&gt;0),--(INDEX(Matrix!$C$5:$EV$304,0,CP$3)&gt;0)))</f>
        <v>8</v>
      </c>
      <c r="CQ91" s="12" t="n">
        <f aca="false">IF(OR($A91="",CQ$4=""),"",SUMPRODUCT(--(INDEX(Matrix!$C$5:$EV$304,0,$B91)&gt;0),--(INDEX(Matrix!$C$5:$EV$304,0,CQ$3)&gt;0)))</f>
        <v>8</v>
      </c>
      <c r="CR91" s="12" t="n">
        <f aca="false">IF(OR($A91="",CR$4=""),"",SUMPRODUCT(--(INDEX(Matrix!$C$5:$EV$304,0,$B91)&gt;0),--(INDEX(Matrix!$C$5:$EV$304,0,CR$3)&gt;0)))</f>
        <v>10</v>
      </c>
      <c r="CS91" s="12" t="n">
        <f aca="false">IF(OR($A91="",CS$4=""),"",SUMPRODUCT(--(INDEX(Matrix!$C$5:$EV$304,0,$B91)&gt;0),--(INDEX(Matrix!$C$5:$EV$304,0,CS$3)&gt;0)))</f>
        <v>13</v>
      </c>
      <c r="CT91" s="12" t="n">
        <f aca="false">IF(OR($A91="",CT$4=""),"",SUMPRODUCT(--(INDEX(Matrix!$C$5:$EV$304,0,$B91)&gt;0),--(INDEX(Matrix!$C$5:$EV$304,0,CT$3)&gt;0)))</f>
        <v>13</v>
      </c>
      <c r="CU91" s="12" t="n">
        <f aca="false">IF(OR($A91="",CU$4=""),"",SUMPRODUCT(--(INDEX(Matrix!$C$5:$EV$304,0,$B91)&gt;0),--(INDEX(Matrix!$C$5:$EV$304,0,CU$3)&gt;0)))</f>
        <v>10</v>
      </c>
      <c r="CV91" s="12" t="n">
        <f aca="false">IF(OR($A91="",CV$4=""),"",SUMPRODUCT(--(INDEX(Matrix!$C$5:$EV$304,0,$B91)&gt;0),--(INDEX(Matrix!$C$5:$EV$304,0,CV$3)&gt;0)))</f>
        <v>12</v>
      </c>
      <c r="CW91" s="12" t="n">
        <f aca="false">IF(OR($A91="",CW$4=""),"",SUMPRODUCT(--(INDEX(Matrix!$C$5:$EV$304,0,$B91)&gt;0),--(INDEX(Matrix!$C$5:$EV$304,0,CW$3)&gt;0)))</f>
        <v>8</v>
      </c>
      <c r="CX91" s="12" t="n">
        <f aca="false">IF(OR($A91="",CX$4=""),"",SUMPRODUCT(--(INDEX(Matrix!$C$5:$EV$304,0,$B91)&gt;0),--(INDEX(Matrix!$C$5:$EV$304,0,CX$3)&gt;0)))</f>
        <v>10</v>
      </c>
      <c r="CY91" s="12" t="n">
        <f aca="false">IF(OR($A91="",CY$4=""),"",SUMPRODUCT(--(INDEX(Matrix!$C$5:$EV$304,0,$B91)&gt;0),--(INDEX(Matrix!$C$5:$EV$304,0,CY$3)&gt;0)))</f>
        <v>10</v>
      </c>
      <c r="CZ91" s="12" t="n">
        <f aca="false">IF(OR($A91="",CZ$4=""),"",SUMPRODUCT(--(INDEX(Matrix!$C$5:$EV$304,0,$B91)&gt;0),--(INDEX(Matrix!$C$5:$EV$304,0,CZ$3)&gt;0)))</f>
        <v>0</v>
      </c>
      <c r="DA91" s="12" t="n">
        <f aca="false">IF(OR($A91="",DA$4=""),"",SUMPRODUCT(--(INDEX(Matrix!$C$5:$EV$304,0,$B91)&gt;0),--(INDEX(Matrix!$C$5:$EV$304,0,DA$3)&gt;0)))</f>
        <v>9</v>
      </c>
      <c r="DB91" s="12" t="n">
        <f aca="false">IF(OR($A91="",DB$4=""),"",SUMPRODUCT(--(INDEX(Matrix!$C$5:$EV$304,0,$B91)&gt;0),--(INDEX(Matrix!$C$5:$EV$304,0,DB$3)&gt;0)))</f>
        <v>0</v>
      </c>
      <c r="DC91" s="12" t="n">
        <f aca="false">IF(OR($A91="",DC$4=""),"",SUMPRODUCT(--(INDEX(Matrix!$C$5:$EV$304,0,$B91)&gt;0),--(INDEX(Matrix!$C$5:$EV$304,0,DC$3)&gt;0)))</f>
        <v>0</v>
      </c>
      <c r="DD91" s="12" t="n">
        <f aca="false">IF(OR($A91="",DD$4=""),"",SUMPRODUCT(--(INDEX(Matrix!$C$5:$EV$304,0,$B91)&gt;0),--(INDEX(Matrix!$C$5:$EV$304,0,DD$3)&gt;0)))</f>
        <v>6</v>
      </c>
      <c r="DE91" s="12" t="str">
        <f aca="false">IF(OR($A91="",DE$4=""),"",SUMPRODUCT(--(INDEX(Matrix!$C$5:$EV$304,0,$B91)&gt;0),--(INDEX(Matrix!$C$5:$EV$304,0,DE$3)&gt;0)))</f>
        <v/>
      </c>
      <c r="DF91" s="12" t="str">
        <f aca="false">IF(OR($A91="",DF$4=""),"",SUMPRODUCT(--(INDEX(Matrix!$C$5:$EV$304,0,$B91)&gt;0),--(INDEX(Matrix!$C$5:$EV$304,0,DF$3)&gt;0)))</f>
        <v/>
      </c>
      <c r="DG91" s="12" t="str">
        <f aca="false">IF(OR($A91="",DG$4=""),"",SUMPRODUCT(--(INDEX(Matrix!$C$5:$EV$304,0,$B91)&gt;0),--(INDEX(Matrix!$C$5:$EV$304,0,DG$3)&gt;0)))</f>
        <v/>
      </c>
      <c r="DH91" s="12" t="str">
        <f aca="false">IF(OR($A91="",DH$4=""),"",SUMPRODUCT(--(INDEX(Matrix!$C$5:$EV$304,0,$B91)&gt;0),--(INDEX(Matrix!$C$5:$EV$304,0,DH$3)&gt;0)))</f>
        <v/>
      </c>
      <c r="DI91" s="12" t="str">
        <f aca="false">IF(OR($A91="",DI$4=""),"",SUMPRODUCT(--(INDEX(Matrix!$C$5:$EV$304,0,$B91)&gt;0),--(INDEX(Matrix!$C$5:$EV$304,0,DI$3)&gt;0)))</f>
        <v/>
      </c>
      <c r="DJ91" s="12" t="str">
        <f aca="false">IF(OR($A91="",DJ$4=""),"",SUMPRODUCT(--(INDEX(Matrix!$C$5:$EV$304,0,$B91)&gt;0),--(INDEX(Matrix!$C$5:$EV$304,0,DJ$3)&gt;0)))</f>
        <v/>
      </c>
      <c r="DK91" s="12" t="str">
        <f aca="false">IF(OR($A91="",DK$4=""),"",SUMPRODUCT(--(INDEX(Matrix!$C$5:$EV$304,0,$B91)&gt;0),--(INDEX(Matrix!$C$5:$EV$304,0,DK$3)&gt;0)))</f>
        <v/>
      </c>
      <c r="DL91" s="12" t="str">
        <f aca="false">IF(OR($A91="",DL$4=""),"",SUMPRODUCT(--(INDEX(Matrix!$C$5:$EV$304,0,$B91)&gt;0),--(INDEX(Matrix!$C$5:$EV$304,0,DL$3)&gt;0)))</f>
        <v/>
      </c>
      <c r="DM91" s="12" t="str">
        <f aca="false">IF(OR($A91="",DM$4=""),"",SUMPRODUCT(--(INDEX(Matrix!$C$5:$EV$304,0,$B91)&gt;0),--(INDEX(Matrix!$C$5:$EV$304,0,DM$3)&gt;0)))</f>
        <v/>
      </c>
      <c r="DN91" s="12" t="str">
        <f aca="false">IF(OR($A91="",DN$4=""),"",SUMPRODUCT(--(INDEX(Matrix!$C$5:$EV$304,0,$B91)&gt;0),--(INDEX(Matrix!$C$5:$EV$304,0,DN$3)&gt;0)))</f>
        <v/>
      </c>
      <c r="DO91" s="12" t="str">
        <f aca="false">IF(OR($A91="",DO$4=""),"",SUMPRODUCT(--(INDEX(Matrix!$C$5:$EV$304,0,$B91)&gt;0),--(INDEX(Matrix!$C$5:$EV$304,0,DO$3)&gt;0)))</f>
        <v/>
      </c>
      <c r="DP91" s="12" t="str">
        <f aca="false">IF(OR($A91="",DP$4=""),"",SUMPRODUCT(--(INDEX(Matrix!$C$5:$EV$304,0,$B91)&gt;0),--(INDEX(Matrix!$C$5:$EV$304,0,DP$3)&gt;0)))</f>
        <v/>
      </c>
      <c r="DQ91" s="12" t="str">
        <f aca="false">IF(OR($A91="",DQ$4=""),"",SUMPRODUCT(--(INDEX(Matrix!$C$5:$EV$304,0,$B91)&gt;0),--(INDEX(Matrix!$C$5:$EV$304,0,DQ$3)&gt;0)))</f>
        <v/>
      </c>
      <c r="DR91" s="12" t="str">
        <f aca="false">IF(OR($A91="",DR$4=""),"",SUMPRODUCT(--(INDEX(Matrix!$C$5:$EV$304,0,$B91)&gt;0),--(INDEX(Matrix!$C$5:$EV$304,0,DR$3)&gt;0)))</f>
        <v/>
      </c>
      <c r="DS91" s="12" t="str">
        <f aca="false">IF(OR($A91="",DS$4=""),"",SUMPRODUCT(--(INDEX(Matrix!$C$5:$EV$304,0,$B91)&gt;0),--(INDEX(Matrix!$C$5:$EV$304,0,DS$3)&gt;0)))</f>
        <v/>
      </c>
      <c r="DT91" s="12" t="str">
        <f aca="false">IF(OR($A91="",DT$4=""),"",SUMPRODUCT(--(INDEX(Matrix!$C$5:$EV$304,0,$B91)&gt;0),--(INDEX(Matrix!$C$5:$EV$304,0,DT$3)&gt;0)))</f>
        <v/>
      </c>
      <c r="DU91" s="12" t="str">
        <f aca="false">IF(OR($A91="",DU$4=""),"",SUMPRODUCT(--(INDEX(Matrix!$C$5:$EV$304,0,$B91)&gt;0),--(INDEX(Matrix!$C$5:$EV$304,0,DU$3)&gt;0)))</f>
        <v/>
      </c>
      <c r="DV91" s="12" t="str">
        <f aca="false">IF(OR($A91="",DV$4=""),"",SUMPRODUCT(--(INDEX(Matrix!$C$5:$EV$304,0,$B91)&gt;0),--(INDEX(Matrix!$C$5:$EV$304,0,DV$3)&gt;0)))</f>
        <v/>
      </c>
      <c r="DW91" s="12" t="str">
        <f aca="false">IF(OR($A91="",DW$4=""),"",SUMPRODUCT(--(INDEX(Matrix!$C$5:$EV$304,0,$B91)&gt;0),--(INDEX(Matrix!$C$5:$EV$304,0,DW$3)&gt;0)))</f>
        <v/>
      </c>
      <c r="DX91" s="12" t="str">
        <f aca="false">IF(OR($A91="",DX$4=""),"",SUMPRODUCT(--(INDEX(Matrix!$C$5:$EV$304,0,$B91)&gt;0),--(INDEX(Matrix!$C$5:$EV$304,0,DX$3)&gt;0)))</f>
        <v/>
      </c>
      <c r="DY91" s="12" t="str">
        <f aca="false">IF(OR($A91="",DY$4=""),"",SUMPRODUCT(--(INDEX(Matrix!$C$5:$EV$304,0,$B91)&gt;0),--(INDEX(Matrix!$C$5:$EV$304,0,DY$3)&gt;0)))</f>
        <v/>
      </c>
      <c r="DZ91" s="12" t="str">
        <f aca="false">IF(OR($A91="",DZ$4=""),"",SUMPRODUCT(--(INDEX(Matrix!$C$5:$EV$304,0,$B91)&gt;0),--(INDEX(Matrix!$C$5:$EV$304,0,DZ$3)&gt;0)))</f>
        <v/>
      </c>
      <c r="EA91" s="12" t="str">
        <f aca="false">IF(OR($A91="",EA$4=""),"",SUMPRODUCT(--(INDEX(Matrix!$C$5:$EV$304,0,$B91)&gt;0),--(INDEX(Matrix!$C$5:$EV$304,0,EA$3)&gt;0)))</f>
        <v/>
      </c>
      <c r="EB91" s="12" t="str">
        <f aca="false">IF(OR($A91="",EB$4=""),"",SUMPRODUCT(--(INDEX(Matrix!$C$5:$EV$304,0,$B91)&gt;0),--(INDEX(Matrix!$C$5:$EV$304,0,EB$3)&gt;0)))</f>
        <v/>
      </c>
      <c r="EC91" s="12" t="str">
        <f aca="false">IF(OR($A91="",EC$4=""),"",SUMPRODUCT(--(INDEX(Matrix!$C$5:$EV$304,0,$B91)&gt;0),--(INDEX(Matrix!$C$5:$EV$304,0,EC$3)&gt;0)))</f>
        <v/>
      </c>
      <c r="ED91" s="12" t="str">
        <f aca="false">IF(OR($A91="",ED$4=""),"",SUMPRODUCT(--(INDEX(Matrix!$C$5:$EV$304,0,$B91)&gt;0),--(INDEX(Matrix!$C$5:$EV$304,0,ED$3)&gt;0)))</f>
        <v/>
      </c>
      <c r="EE91" s="12" t="str">
        <f aca="false">IF(OR($A91="",EE$4=""),"",SUMPRODUCT(--(INDEX(Matrix!$C$5:$EV$304,0,$B91)&gt;0),--(INDEX(Matrix!$C$5:$EV$304,0,EE$3)&gt;0)))</f>
        <v/>
      </c>
      <c r="EF91" s="12" t="str">
        <f aca="false">IF(OR($A91="",EF$4=""),"",SUMPRODUCT(--(INDEX(Matrix!$C$5:$EV$304,0,$B91)&gt;0),--(INDEX(Matrix!$C$5:$EV$304,0,EF$3)&gt;0)))</f>
        <v/>
      </c>
      <c r="EG91" s="12" t="str">
        <f aca="false">IF(OR($A91="",EG$4=""),"",SUMPRODUCT(--(INDEX(Matrix!$C$5:$EV$304,0,$B91)&gt;0),--(INDEX(Matrix!$C$5:$EV$304,0,EG$3)&gt;0)))</f>
        <v/>
      </c>
      <c r="EH91" s="12" t="str">
        <f aca="false">IF(OR($A91="",EH$4=""),"",SUMPRODUCT(--(INDEX(Matrix!$C$5:$EV$304,0,$B91)&gt;0),--(INDEX(Matrix!$C$5:$EV$304,0,EH$3)&gt;0)))</f>
        <v/>
      </c>
      <c r="EI91" s="12" t="str">
        <f aca="false">IF(OR($A91="",EI$4=""),"",SUMPRODUCT(--(INDEX(Matrix!$C$5:$EV$304,0,$B91)&gt;0),--(INDEX(Matrix!$C$5:$EV$304,0,EI$3)&gt;0)))</f>
        <v/>
      </c>
      <c r="EJ91" s="12" t="str">
        <f aca="false">IF(OR($A91="",EJ$4=""),"",SUMPRODUCT(--(INDEX(Matrix!$C$5:$EV$304,0,$B91)&gt;0),--(INDEX(Matrix!$C$5:$EV$304,0,EJ$3)&gt;0)))</f>
        <v/>
      </c>
      <c r="EK91" s="12" t="str">
        <f aca="false">IF(OR($A91="",EK$4=""),"",SUMPRODUCT(--(INDEX(Matrix!$C$5:$EV$304,0,$B91)&gt;0),--(INDEX(Matrix!$C$5:$EV$304,0,EK$3)&gt;0)))</f>
        <v/>
      </c>
      <c r="EL91" s="12" t="str">
        <f aca="false">IF(OR($A91="",EL$4=""),"",SUMPRODUCT(--(INDEX(Matrix!$C$5:$EV$304,0,$B91)&gt;0),--(INDEX(Matrix!$C$5:$EV$304,0,EL$3)&gt;0)))</f>
        <v/>
      </c>
      <c r="EM91" s="12" t="str">
        <f aca="false">IF(OR($A91="",EM$4=""),"",SUMPRODUCT(--(INDEX(Matrix!$C$5:$EV$304,0,$B91)&gt;0),--(INDEX(Matrix!$C$5:$EV$304,0,EM$3)&gt;0)))</f>
        <v/>
      </c>
      <c r="EN91" s="12" t="str">
        <f aca="false">IF(OR($A91="",EN$4=""),"",SUMPRODUCT(--(INDEX(Matrix!$C$5:$EV$304,0,$B91)&gt;0),--(INDEX(Matrix!$C$5:$EV$304,0,EN$3)&gt;0)))</f>
        <v/>
      </c>
      <c r="EO91" s="12" t="str">
        <f aca="false">IF(OR($A91="",EO$4=""),"",SUMPRODUCT(--(INDEX(Matrix!$C$5:$EV$304,0,$B91)&gt;0),--(INDEX(Matrix!$C$5:$EV$304,0,EO$3)&gt;0)))</f>
        <v/>
      </c>
      <c r="EP91" s="12" t="str">
        <f aca="false">IF(OR($A91="",EP$4=""),"",SUMPRODUCT(--(INDEX(Matrix!$C$5:$EV$304,0,$B91)&gt;0),--(INDEX(Matrix!$C$5:$EV$304,0,EP$3)&gt;0)))</f>
        <v/>
      </c>
      <c r="EQ91" s="12" t="str">
        <f aca="false">IF(OR($A91="",EQ$4=""),"",SUMPRODUCT(--(INDEX(Matrix!$C$5:$EV$304,0,$B91)&gt;0),--(INDEX(Matrix!$C$5:$EV$304,0,EQ$3)&gt;0)))</f>
        <v/>
      </c>
      <c r="ER91" s="12" t="str">
        <f aca="false">IF(OR($A91="",ER$4=""),"",SUMPRODUCT(--(INDEX(Matrix!$C$5:$EV$304,0,$B91)&gt;0),--(INDEX(Matrix!$C$5:$EV$304,0,ER$3)&gt;0)))</f>
        <v/>
      </c>
      <c r="ES91" s="12" t="str">
        <f aca="false">IF(OR($A91="",ES$4=""),"",SUMPRODUCT(--(INDEX(Matrix!$C$5:$EV$304,0,$B91)&gt;0),--(INDEX(Matrix!$C$5:$EV$304,0,ES$3)&gt;0)))</f>
        <v/>
      </c>
      <c r="ET91" s="12" t="str">
        <f aca="false">IF(OR($A91="",ET$4=""),"",SUMPRODUCT(--(INDEX(Matrix!$C$5:$EV$304,0,$B91)&gt;0),--(INDEX(Matrix!$C$5:$EV$304,0,ET$3)&gt;0)))</f>
        <v/>
      </c>
      <c r="EU91" s="12" t="str">
        <f aca="false">IF(OR($A91="",EU$4=""),"",SUMPRODUCT(--(INDEX(Matrix!$C$5:$EV$304,0,$B91)&gt;0),--(INDEX(Matrix!$C$5:$EV$304,0,EU$3)&gt;0)))</f>
        <v/>
      </c>
      <c r="EV91" s="12" t="str">
        <f aca="false">IF(OR($A91="",EV$4=""),"",SUMPRODUCT(--(INDEX(Matrix!$C$5:$EV$304,0,$B91)&gt;0),--(INDEX(Matrix!$C$5:$EV$304,0,EV$3)&gt;0)))</f>
        <v/>
      </c>
    </row>
    <row r="92" customFormat="false" ht="15" hidden="false" customHeight="false" outlineLevel="0" collapsed="false">
      <c r="A92" s="6" t="str">
        <f aca="false">IF(INDEX(Products!$A$2:$A$151,$B92)="","",INDEX(Products!$A$2:$A$151,$B92))</f>
        <v>Vitacal Forte</v>
      </c>
      <c r="B92" s="23" t="n">
        <v>88</v>
      </c>
      <c r="C92" s="12" t="n">
        <f aca="false">IF(OR($A92="",C$4=""),"",SUMPRODUCT(--(INDEX(Matrix!$C$5:$EV$304,0,$B92)&gt;0),--(INDEX(Matrix!$C$5:$EV$304,0,C$3)&gt;0)))</f>
        <v>3</v>
      </c>
      <c r="D92" s="12" t="n">
        <f aca="false">IF(OR($A92="",D$4=""),"",SUMPRODUCT(--(INDEX(Matrix!$C$5:$EV$304,0,$B92)&gt;0),--(INDEX(Matrix!$C$5:$EV$304,0,D$3)&gt;0)))</f>
        <v>3</v>
      </c>
      <c r="E92" s="12" t="n">
        <f aca="false">IF(OR($A92="",E$4=""),"",SUMPRODUCT(--(INDEX(Matrix!$C$5:$EV$304,0,$B92)&gt;0),--(INDEX(Matrix!$C$5:$EV$304,0,E$3)&gt;0)))</f>
        <v>3</v>
      </c>
      <c r="F92" s="12" t="n">
        <f aca="false">IF(OR($A92="",F$4=""),"",SUMPRODUCT(--(INDEX(Matrix!$C$5:$EV$304,0,$B92)&gt;0),--(INDEX(Matrix!$C$5:$EV$304,0,F$3)&gt;0)))</f>
        <v>4</v>
      </c>
      <c r="G92" s="12" t="n">
        <f aca="false">IF(OR($A92="",G$4=""),"",SUMPRODUCT(--(INDEX(Matrix!$C$5:$EV$304,0,$B92)&gt;0),--(INDEX(Matrix!$C$5:$EV$304,0,G$3)&gt;0)))</f>
        <v>4</v>
      </c>
      <c r="H92" s="12" t="n">
        <f aca="false">IF(OR($A92="",H$4=""),"",SUMPRODUCT(--(INDEX(Matrix!$C$5:$EV$304,0,$B92)&gt;0),--(INDEX(Matrix!$C$5:$EV$304,0,H$3)&gt;0)))</f>
        <v>4</v>
      </c>
      <c r="I92" s="12" t="n">
        <f aca="false">IF(OR($A92="",I$4=""),"",SUMPRODUCT(--(INDEX(Matrix!$C$5:$EV$304,0,$B92)&gt;0),--(INDEX(Matrix!$C$5:$EV$304,0,I$3)&gt;0)))</f>
        <v>4</v>
      </c>
      <c r="J92" s="12" t="n">
        <f aca="false">IF(OR($A92="",J$4=""),"",SUMPRODUCT(--(INDEX(Matrix!$C$5:$EV$304,0,$B92)&gt;0),--(INDEX(Matrix!$C$5:$EV$304,0,J$3)&gt;0)))</f>
        <v>4</v>
      </c>
      <c r="K92" s="12" t="n">
        <f aca="false">IF(OR($A92="",K$4=""),"",SUMPRODUCT(--(INDEX(Matrix!$C$5:$EV$304,0,$B92)&gt;0),--(INDEX(Matrix!$C$5:$EV$304,0,K$3)&gt;0)))</f>
        <v>5</v>
      </c>
      <c r="L92" s="12" t="n">
        <f aca="false">IF(OR($A92="",L$4=""),"",SUMPRODUCT(--(INDEX(Matrix!$C$5:$EV$304,0,$B92)&gt;0),--(INDEX(Matrix!$C$5:$EV$304,0,L$3)&gt;0)))</f>
        <v>5</v>
      </c>
      <c r="M92" s="12" t="n">
        <f aca="false">IF(OR($A92="",M$4=""),"",SUMPRODUCT(--(INDEX(Matrix!$C$5:$EV$304,0,$B92)&gt;0),--(INDEX(Matrix!$C$5:$EV$304,0,M$3)&gt;0)))</f>
        <v>5</v>
      </c>
      <c r="N92" s="12" t="n">
        <f aca="false">IF(OR($A92="",N$4=""),"",SUMPRODUCT(--(INDEX(Matrix!$C$5:$EV$304,0,$B92)&gt;0),--(INDEX(Matrix!$C$5:$EV$304,0,N$3)&gt;0)))</f>
        <v>5</v>
      </c>
      <c r="O92" s="12" t="n">
        <f aca="false">IF(OR($A92="",O$4=""),"",SUMPRODUCT(--(INDEX(Matrix!$C$5:$EV$304,0,$B92)&gt;0),--(INDEX(Matrix!$C$5:$EV$304,0,O$3)&gt;0)))</f>
        <v>5</v>
      </c>
      <c r="P92" s="12" t="n">
        <f aca="false">IF(OR($A92="",P$4=""),"",SUMPRODUCT(--(INDEX(Matrix!$C$5:$EV$304,0,$B92)&gt;0),--(INDEX(Matrix!$C$5:$EV$304,0,P$3)&gt;0)))</f>
        <v>5</v>
      </c>
      <c r="Q92" s="12" t="n">
        <f aca="false">IF(OR($A92="",Q$4=""),"",SUMPRODUCT(--(INDEX(Matrix!$C$5:$EV$304,0,$B92)&gt;0),--(INDEX(Matrix!$C$5:$EV$304,0,Q$3)&gt;0)))</f>
        <v>5</v>
      </c>
      <c r="R92" s="12" t="n">
        <f aca="false">IF(OR($A92="",R$4=""),"",SUMPRODUCT(--(INDEX(Matrix!$C$5:$EV$304,0,$B92)&gt;0),--(INDEX(Matrix!$C$5:$EV$304,0,R$3)&gt;0)))</f>
        <v>5</v>
      </c>
      <c r="S92" s="12" t="n">
        <f aca="false">IF(OR($A92="",S$4=""),"",SUMPRODUCT(--(INDEX(Matrix!$C$5:$EV$304,0,$B92)&gt;0),--(INDEX(Matrix!$C$5:$EV$304,0,S$3)&gt;0)))</f>
        <v>5</v>
      </c>
      <c r="T92" s="12" t="n">
        <f aca="false">IF(OR($A92="",T$4=""),"",SUMPRODUCT(--(INDEX(Matrix!$C$5:$EV$304,0,$B92)&gt;0),--(INDEX(Matrix!$C$5:$EV$304,0,T$3)&gt;0)))</f>
        <v>5</v>
      </c>
      <c r="U92" s="12" t="n">
        <f aca="false">IF(OR($A92="",U$4=""),"",SUMPRODUCT(--(INDEX(Matrix!$C$5:$EV$304,0,$B92)&gt;0),--(INDEX(Matrix!$C$5:$EV$304,0,U$3)&gt;0)))</f>
        <v>0</v>
      </c>
      <c r="V92" s="12" t="n">
        <f aca="false">IF(OR($A92="",V$4=""),"",SUMPRODUCT(--(INDEX(Matrix!$C$5:$EV$304,0,$B92)&gt;0),--(INDEX(Matrix!$C$5:$EV$304,0,V$3)&gt;0)))</f>
        <v>0</v>
      </c>
      <c r="W92" s="12" t="n">
        <f aca="false">IF(OR($A92="",W$4=""),"",SUMPRODUCT(--(INDEX(Matrix!$C$5:$EV$304,0,$B92)&gt;0),--(INDEX(Matrix!$C$5:$EV$304,0,W$3)&gt;0)))</f>
        <v>3</v>
      </c>
      <c r="X92" s="12" t="n">
        <f aca="false">IF(OR($A92="",X$4=""),"",SUMPRODUCT(--(INDEX(Matrix!$C$5:$EV$304,0,$B92)&gt;0),--(INDEX(Matrix!$C$5:$EV$304,0,X$3)&gt;0)))</f>
        <v>3</v>
      </c>
      <c r="Y92" s="12" t="n">
        <f aca="false">IF(OR($A92="",Y$4=""),"",SUMPRODUCT(--(INDEX(Matrix!$C$5:$EV$304,0,$B92)&gt;0),--(INDEX(Matrix!$C$5:$EV$304,0,Y$3)&gt;0)))</f>
        <v>4</v>
      </c>
      <c r="Z92" s="12" t="n">
        <f aca="false">IF(OR($A92="",Z$4=""),"",SUMPRODUCT(--(INDEX(Matrix!$C$5:$EV$304,0,$B92)&gt;0),--(INDEX(Matrix!$C$5:$EV$304,0,Z$3)&gt;0)))</f>
        <v>3</v>
      </c>
      <c r="AA92" s="12" t="n">
        <f aca="false">IF(OR($A92="",AA$4=""),"",SUMPRODUCT(--(INDEX(Matrix!$C$5:$EV$304,0,$B92)&gt;0),--(INDEX(Matrix!$C$5:$EV$304,0,AA$3)&gt;0)))</f>
        <v>5</v>
      </c>
      <c r="AB92" s="12" t="n">
        <f aca="false">IF(OR($A92="",AB$4=""),"",SUMPRODUCT(--(INDEX(Matrix!$C$5:$EV$304,0,$B92)&gt;0),--(INDEX(Matrix!$C$5:$EV$304,0,AB$3)&gt;0)))</f>
        <v>1</v>
      </c>
      <c r="AC92" s="12" t="n">
        <f aca="false">IF(OR($A92="",AC$4=""),"",SUMPRODUCT(--(INDEX(Matrix!$C$5:$EV$304,0,$B92)&gt;0),--(INDEX(Matrix!$C$5:$EV$304,0,AC$3)&gt;0)))</f>
        <v>2</v>
      </c>
      <c r="AD92" s="12" t="n">
        <f aca="false">IF(OR($A92="",AD$4=""),"",SUMPRODUCT(--(INDEX(Matrix!$C$5:$EV$304,0,$B92)&gt;0),--(INDEX(Matrix!$C$5:$EV$304,0,AD$3)&gt;0)))</f>
        <v>0</v>
      </c>
      <c r="AE92" s="12" t="n">
        <f aca="false">IF(OR($A92="",AE$4=""),"",SUMPRODUCT(--(INDEX(Matrix!$C$5:$EV$304,0,$B92)&gt;0),--(INDEX(Matrix!$C$5:$EV$304,0,AE$3)&gt;0)))</f>
        <v>3</v>
      </c>
      <c r="AF92" s="12" t="n">
        <f aca="false">IF(OR($A92="",AF$4=""),"",SUMPRODUCT(--(INDEX(Matrix!$C$5:$EV$304,0,$B92)&gt;0),--(INDEX(Matrix!$C$5:$EV$304,0,AF$3)&gt;0)))</f>
        <v>3</v>
      </c>
      <c r="AG92" s="12" t="n">
        <f aca="false">IF(OR($A92="",AG$4=""),"",SUMPRODUCT(--(INDEX(Matrix!$C$5:$EV$304,0,$B92)&gt;0),--(INDEX(Matrix!$C$5:$EV$304,0,AG$3)&gt;0)))</f>
        <v>3</v>
      </c>
      <c r="AH92" s="12" t="n">
        <f aca="false">IF(OR($A92="",AH$4=""),"",SUMPRODUCT(--(INDEX(Matrix!$C$5:$EV$304,0,$B92)&gt;0),--(INDEX(Matrix!$C$5:$EV$304,0,AH$3)&gt;0)))</f>
        <v>3</v>
      </c>
      <c r="AI92" s="12" t="n">
        <f aca="false">IF(OR($A92="",AI$4=""),"",SUMPRODUCT(--(INDEX(Matrix!$C$5:$EV$304,0,$B92)&gt;0),--(INDEX(Matrix!$C$5:$EV$304,0,AI$3)&gt;0)))</f>
        <v>3</v>
      </c>
      <c r="AJ92" s="12" t="n">
        <f aca="false">IF(OR($A92="",AJ$4=""),"",SUMPRODUCT(--(INDEX(Matrix!$C$5:$EV$304,0,$B92)&gt;0),--(INDEX(Matrix!$C$5:$EV$304,0,AJ$3)&gt;0)))</f>
        <v>3</v>
      </c>
      <c r="AK92" s="12" t="n">
        <f aca="false">IF(OR($A92="",AK$4=""),"",SUMPRODUCT(--(INDEX(Matrix!$C$5:$EV$304,0,$B92)&gt;0),--(INDEX(Matrix!$C$5:$EV$304,0,AK$3)&gt;0)))</f>
        <v>3</v>
      </c>
      <c r="AL92" s="12" t="n">
        <f aca="false">IF(OR($A92="",AL$4=""),"",SUMPRODUCT(--(INDEX(Matrix!$C$5:$EV$304,0,$B92)&gt;0),--(INDEX(Matrix!$C$5:$EV$304,0,AL$3)&gt;0)))</f>
        <v>3</v>
      </c>
      <c r="AM92" s="12" t="n">
        <f aca="false">IF(OR($A92="",AM$4=""),"",SUMPRODUCT(--(INDEX(Matrix!$C$5:$EV$304,0,$B92)&gt;0),--(INDEX(Matrix!$C$5:$EV$304,0,AM$3)&gt;0)))</f>
        <v>4</v>
      </c>
      <c r="AN92" s="12" t="n">
        <f aca="false">IF(OR($A92="",AN$4=""),"",SUMPRODUCT(--(INDEX(Matrix!$C$5:$EV$304,0,$B92)&gt;0),--(INDEX(Matrix!$C$5:$EV$304,0,AN$3)&gt;0)))</f>
        <v>4</v>
      </c>
      <c r="AO92" s="12" t="n">
        <f aca="false">IF(OR($A92="",AO$4=""),"",SUMPRODUCT(--(INDEX(Matrix!$C$5:$EV$304,0,$B92)&gt;0),--(INDEX(Matrix!$C$5:$EV$304,0,AO$3)&gt;0)))</f>
        <v>1</v>
      </c>
      <c r="AP92" s="12" t="n">
        <f aca="false">IF(OR($A92="",AP$4=""),"",SUMPRODUCT(--(INDEX(Matrix!$C$5:$EV$304,0,$B92)&gt;0),--(INDEX(Matrix!$C$5:$EV$304,0,AP$3)&gt;0)))</f>
        <v>1</v>
      </c>
      <c r="AQ92" s="12" t="n">
        <f aca="false">IF(OR($A92="",AQ$4=""),"",SUMPRODUCT(--(INDEX(Matrix!$C$5:$EV$304,0,$B92)&gt;0),--(INDEX(Matrix!$C$5:$EV$304,0,AQ$3)&gt;0)))</f>
        <v>1</v>
      </c>
      <c r="AR92" s="12" t="n">
        <f aca="false">IF(OR($A92="",AR$4=""),"",SUMPRODUCT(--(INDEX(Matrix!$C$5:$EV$304,0,$B92)&gt;0),--(INDEX(Matrix!$C$5:$EV$304,0,AR$3)&gt;0)))</f>
        <v>1</v>
      </c>
      <c r="AS92" s="12" t="n">
        <f aca="false">IF(OR($A92="",AS$4=""),"",SUMPRODUCT(--(INDEX(Matrix!$C$5:$EV$304,0,$B92)&gt;0),--(INDEX(Matrix!$C$5:$EV$304,0,AS$3)&gt;0)))</f>
        <v>1</v>
      </c>
      <c r="AT92" s="12" t="n">
        <f aca="false">IF(OR($A92="",AT$4=""),"",SUMPRODUCT(--(INDEX(Matrix!$C$5:$EV$304,0,$B92)&gt;0),--(INDEX(Matrix!$C$5:$EV$304,0,AT$3)&gt;0)))</f>
        <v>1</v>
      </c>
      <c r="AU92" s="12" t="n">
        <f aca="false">IF(OR($A92="",AU$4=""),"",SUMPRODUCT(--(INDEX(Matrix!$C$5:$EV$304,0,$B92)&gt;0),--(INDEX(Matrix!$C$5:$EV$304,0,AU$3)&gt;0)))</f>
        <v>0</v>
      </c>
      <c r="AV92" s="12" t="n">
        <f aca="false">IF(OR($A92="",AV$4=""),"",SUMPRODUCT(--(INDEX(Matrix!$C$5:$EV$304,0,$B92)&gt;0),--(INDEX(Matrix!$C$5:$EV$304,0,AV$3)&gt;0)))</f>
        <v>3</v>
      </c>
      <c r="AW92" s="12" t="n">
        <f aca="false">IF(OR($A92="",AW$4=""),"",SUMPRODUCT(--(INDEX(Matrix!$C$5:$EV$304,0,$B92)&gt;0),--(INDEX(Matrix!$C$5:$EV$304,0,AW$3)&gt;0)))</f>
        <v>3</v>
      </c>
      <c r="AX92" s="12" t="n">
        <f aca="false">IF(OR($A92="",AX$4=""),"",SUMPRODUCT(--(INDEX(Matrix!$C$5:$EV$304,0,$B92)&gt;0),--(INDEX(Matrix!$C$5:$EV$304,0,AX$3)&gt;0)))</f>
        <v>4</v>
      </c>
      <c r="AY92" s="12" t="n">
        <f aca="false">IF(OR($A92="",AY$4=""),"",SUMPRODUCT(--(INDEX(Matrix!$C$5:$EV$304,0,$B92)&gt;0),--(INDEX(Matrix!$C$5:$EV$304,0,AY$3)&gt;0)))</f>
        <v>4</v>
      </c>
      <c r="AZ92" s="12" t="n">
        <f aca="false">IF(OR($A92="",AZ$4=""),"",SUMPRODUCT(--(INDEX(Matrix!$C$5:$EV$304,0,$B92)&gt;0),--(INDEX(Matrix!$C$5:$EV$304,0,AZ$3)&gt;0)))</f>
        <v>4</v>
      </c>
      <c r="BA92" s="12" t="n">
        <f aca="false">IF(OR($A92="",BA$4=""),"",SUMPRODUCT(--(INDEX(Matrix!$C$5:$EV$304,0,$B92)&gt;0),--(INDEX(Matrix!$C$5:$EV$304,0,BA$3)&gt;0)))</f>
        <v>4</v>
      </c>
      <c r="BB92" s="12" t="n">
        <f aca="false">IF(OR($A92="",BB$4=""),"",SUMPRODUCT(--(INDEX(Matrix!$C$5:$EV$304,0,$B92)&gt;0),--(INDEX(Matrix!$C$5:$EV$304,0,BB$3)&gt;0)))</f>
        <v>4</v>
      </c>
      <c r="BC92" s="12" t="n">
        <f aca="false">IF(OR($A92="",BC$4=""),"",SUMPRODUCT(--(INDEX(Matrix!$C$5:$EV$304,0,$B92)&gt;0),--(INDEX(Matrix!$C$5:$EV$304,0,BC$3)&gt;0)))</f>
        <v>4</v>
      </c>
      <c r="BD92" s="12" t="n">
        <f aca="false">IF(OR($A92="",BD$4=""),"",SUMPRODUCT(--(INDEX(Matrix!$C$5:$EV$304,0,$B92)&gt;0),--(INDEX(Matrix!$C$5:$EV$304,0,BD$3)&gt;0)))</f>
        <v>4</v>
      </c>
      <c r="BE92" s="12" t="n">
        <f aca="false">IF(OR($A92="",BE$4=""),"",SUMPRODUCT(--(INDEX(Matrix!$C$5:$EV$304,0,$B92)&gt;0),--(INDEX(Matrix!$C$5:$EV$304,0,BE$3)&gt;0)))</f>
        <v>4</v>
      </c>
      <c r="BF92" s="12" t="n">
        <f aca="false">IF(OR($A92="",BF$4=""),"",SUMPRODUCT(--(INDEX(Matrix!$C$5:$EV$304,0,$B92)&gt;0),--(INDEX(Matrix!$C$5:$EV$304,0,BF$3)&gt;0)))</f>
        <v>3</v>
      </c>
      <c r="BG92" s="12" t="n">
        <f aca="false">IF(OR($A92="",BG$4=""),"",SUMPRODUCT(--(INDEX(Matrix!$C$5:$EV$304,0,$B92)&gt;0),--(INDEX(Matrix!$C$5:$EV$304,0,BG$3)&gt;0)))</f>
        <v>3</v>
      </c>
      <c r="BH92" s="12" t="n">
        <f aca="false">IF(OR($A92="",BH$4=""),"",SUMPRODUCT(--(INDEX(Matrix!$C$5:$EV$304,0,$B92)&gt;0),--(INDEX(Matrix!$C$5:$EV$304,0,BH$3)&gt;0)))</f>
        <v>3</v>
      </c>
      <c r="BI92" s="12" t="n">
        <f aca="false">IF(OR($A92="",BI$4=""),"",SUMPRODUCT(--(INDEX(Matrix!$C$5:$EV$304,0,$B92)&gt;0),--(INDEX(Matrix!$C$5:$EV$304,0,BI$3)&gt;0)))</f>
        <v>3</v>
      </c>
      <c r="BJ92" s="12" t="n">
        <f aca="false">IF(OR($A92="",BJ$4=""),"",SUMPRODUCT(--(INDEX(Matrix!$C$5:$EV$304,0,$B92)&gt;0),--(INDEX(Matrix!$C$5:$EV$304,0,BJ$3)&gt;0)))</f>
        <v>0</v>
      </c>
      <c r="BK92" s="12" t="n">
        <f aca="false">IF(OR($A92="",BK$4=""),"",SUMPRODUCT(--(INDEX(Matrix!$C$5:$EV$304,0,$B92)&gt;0),--(INDEX(Matrix!$C$5:$EV$304,0,BK$3)&gt;0)))</f>
        <v>5</v>
      </c>
      <c r="BL92" s="12" t="n">
        <f aca="false">IF(OR($A92="",BL$4=""),"",SUMPRODUCT(--(INDEX(Matrix!$C$5:$EV$304,0,$B92)&gt;0),--(INDEX(Matrix!$C$5:$EV$304,0,BL$3)&gt;0)))</f>
        <v>5</v>
      </c>
      <c r="BM92" s="12" t="n">
        <f aca="false">IF(OR($A92="",BM$4=""),"",SUMPRODUCT(--(INDEX(Matrix!$C$5:$EV$304,0,$B92)&gt;0),--(INDEX(Matrix!$C$5:$EV$304,0,BM$3)&gt;0)))</f>
        <v>5</v>
      </c>
      <c r="BN92" s="12" t="n">
        <f aca="false">IF(OR($A92="",BN$4=""),"",SUMPRODUCT(--(INDEX(Matrix!$C$5:$EV$304,0,$B92)&gt;0),--(INDEX(Matrix!$C$5:$EV$304,0,BN$3)&gt;0)))</f>
        <v>4</v>
      </c>
      <c r="BO92" s="12" t="n">
        <f aca="false">IF(OR($A92="",BO$4=""),"",SUMPRODUCT(--(INDEX(Matrix!$C$5:$EV$304,0,$B92)&gt;0),--(INDEX(Matrix!$C$5:$EV$304,0,BO$3)&gt;0)))</f>
        <v>2</v>
      </c>
      <c r="BP92" s="12" t="n">
        <f aca="false">IF(OR($A92="",BP$4=""),"",SUMPRODUCT(--(INDEX(Matrix!$C$5:$EV$304,0,$B92)&gt;0),--(INDEX(Matrix!$C$5:$EV$304,0,BP$3)&gt;0)))</f>
        <v>0</v>
      </c>
      <c r="BQ92" s="12" t="n">
        <f aca="false">IF(OR($A92="",BQ$4=""),"",SUMPRODUCT(--(INDEX(Matrix!$C$5:$EV$304,0,$B92)&gt;0),--(INDEX(Matrix!$C$5:$EV$304,0,BQ$3)&gt;0)))</f>
        <v>0</v>
      </c>
      <c r="BR92" s="12" t="n">
        <f aca="false">IF(OR($A92="",BR$4=""),"",SUMPRODUCT(--(INDEX(Matrix!$C$5:$EV$304,0,$B92)&gt;0),--(INDEX(Matrix!$C$5:$EV$304,0,BR$3)&gt;0)))</f>
        <v>1</v>
      </c>
      <c r="BS92" s="12" t="n">
        <f aca="false">IF(OR($A92="",BS$4=""),"",SUMPRODUCT(--(INDEX(Matrix!$C$5:$EV$304,0,$B92)&gt;0),--(INDEX(Matrix!$C$5:$EV$304,0,BS$3)&gt;0)))</f>
        <v>1</v>
      </c>
      <c r="BT92" s="12" t="n">
        <f aca="false">IF(OR($A92="",BT$4=""),"",SUMPRODUCT(--(INDEX(Matrix!$C$5:$EV$304,0,$B92)&gt;0),--(INDEX(Matrix!$C$5:$EV$304,0,BT$3)&gt;0)))</f>
        <v>0</v>
      </c>
      <c r="BU92" s="12" t="n">
        <f aca="false">IF(OR($A92="",BU$4=""),"",SUMPRODUCT(--(INDEX(Matrix!$C$5:$EV$304,0,$B92)&gt;0),--(INDEX(Matrix!$C$5:$EV$304,0,BU$3)&gt;0)))</f>
        <v>1</v>
      </c>
      <c r="BV92" s="12" t="n">
        <f aca="false">IF(OR($A92="",BV$4=""),"",SUMPRODUCT(--(INDEX(Matrix!$C$5:$EV$304,0,$B92)&gt;0),--(INDEX(Matrix!$C$5:$EV$304,0,BV$3)&gt;0)))</f>
        <v>1</v>
      </c>
      <c r="BW92" s="12" t="n">
        <f aca="false">IF(OR($A92="",BW$4=""),"",SUMPRODUCT(--(INDEX(Matrix!$C$5:$EV$304,0,$B92)&gt;0),--(INDEX(Matrix!$C$5:$EV$304,0,BW$3)&gt;0)))</f>
        <v>3</v>
      </c>
      <c r="BX92" s="12" t="n">
        <f aca="false">IF(OR($A92="",BX$4=""),"",SUMPRODUCT(--(INDEX(Matrix!$C$5:$EV$304,0,$B92)&gt;0),--(INDEX(Matrix!$C$5:$EV$304,0,BX$3)&gt;0)))</f>
        <v>0</v>
      </c>
      <c r="BY92" s="12" t="n">
        <f aca="false">IF(OR($A92="",BY$4=""),"",SUMPRODUCT(--(INDEX(Matrix!$C$5:$EV$304,0,$B92)&gt;0),--(INDEX(Matrix!$C$5:$EV$304,0,BY$3)&gt;0)))</f>
        <v>1</v>
      </c>
      <c r="BZ92" s="12" t="n">
        <f aca="false">IF(OR($A92="",BZ$4=""),"",SUMPRODUCT(--(INDEX(Matrix!$C$5:$EV$304,0,$B92)&gt;0),--(INDEX(Matrix!$C$5:$EV$304,0,BZ$3)&gt;0)))</f>
        <v>2</v>
      </c>
      <c r="CA92" s="12" t="n">
        <f aca="false">IF(OR($A92="",CA$4=""),"",SUMPRODUCT(--(INDEX(Matrix!$C$5:$EV$304,0,$B92)&gt;0),--(INDEX(Matrix!$C$5:$EV$304,0,CA$3)&gt;0)))</f>
        <v>3</v>
      </c>
      <c r="CB92" s="12" t="n">
        <f aca="false">IF(OR($A92="",CB$4=""),"",SUMPRODUCT(--(INDEX(Matrix!$C$5:$EV$304,0,$B92)&gt;0),--(INDEX(Matrix!$C$5:$EV$304,0,CB$3)&gt;0)))</f>
        <v>0</v>
      </c>
      <c r="CC92" s="12" t="n">
        <f aca="false">IF(OR($A92="",CC$4=""),"",SUMPRODUCT(--(INDEX(Matrix!$C$5:$EV$304,0,$B92)&gt;0),--(INDEX(Matrix!$C$5:$EV$304,0,CC$3)&gt;0)))</f>
        <v>0</v>
      </c>
      <c r="CD92" s="12" t="n">
        <f aca="false">IF(OR($A92="",CD$4=""),"",SUMPRODUCT(--(INDEX(Matrix!$C$5:$EV$304,0,$B92)&gt;0),--(INDEX(Matrix!$C$5:$EV$304,0,CD$3)&gt;0)))</f>
        <v>4</v>
      </c>
      <c r="CE92" s="12" t="n">
        <f aca="false">IF(OR($A92="",CE$4=""),"",SUMPRODUCT(--(INDEX(Matrix!$C$5:$EV$304,0,$B92)&gt;0),--(INDEX(Matrix!$C$5:$EV$304,0,CE$3)&gt;0)))</f>
        <v>3</v>
      </c>
      <c r="CF92" s="12" t="n">
        <f aca="false">IF(OR($A92="",CF$4=""),"",SUMPRODUCT(--(INDEX(Matrix!$C$5:$EV$304,0,$B92)&gt;0),--(INDEX(Matrix!$C$5:$EV$304,0,CF$3)&gt;0)))</f>
        <v>3</v>
      </c>
      <c r="CG92" s="12" t="n">
        <f aca="false">IF(OR($A92="",CG$4=""),"",SUMPRODUCT(--(INDEX(Matrix!$C$5:$EV$304,0,$B92)&gt;0),--(INDEX(Matrix!$C$5:$EV$304,0,CG$3)&gt;0)))</f>
        <v>6</v>
      </c>
      <c r="CH92" s="12" t="n">
        <f aca="false">IF(OR($A92="",CH$4=""),"",SUMPRODUCT(--(INDEX(Matrix!$C$5:$EV$304,0,$B92)&gt;0),--(INDEX(Matrix!$C$5:$EV$304,0,CH$3)&gt;0)))</f>
        <v>1</v>
      </c>
      <c r="CI92" s="12" t="n">
        <f aca="false">IF(OR($A92="",CI$4=""),"",SUMPRODUCT(--(INDEX(Matrix!$C$5:$EV$304,0,$B92)&gt;0),--(INDEX(Matrix!$C$5:$EV$304,0,CI$3)&gt;0)))</f>
        <v>4</v>
      </c>
      <c r="CJ92" s="12" t="n">
        <f aca="false">IF(OR($A92="",CJ$4=""),"",SUMPRODUCT(--(INDEX(Matrix!$C$5:$EV$304,0,$B92)&gt;0),--(INDEX(Matrix!$C$5:$EV$304,0,CJ$3)&gt;0)))</f>
        <v>4</v>
      </c>
      <c r="CK92" s="12" t="n">
        <f aca="false">IF(OR($A92="",CK$4=""),"",SUMPRODUCT(--(INDEX(Matrix!$C$5:$EV$304,0,$B92)&gt;0),--(INDEX(Matrix!$C$5:$EV$304,0,CK$3)&gt;0)))</f>
        <v>5</v>
      </c>
      <c r="CL92" s="12" t="n">
        <f aca="false">IF(OR($A92="",CL$4=""),"",SUMPRODUCT(--(INDEX(Matrix!$C$5:$EV$304,0,$B92)&gt;0),--(INDEX(Matrix!$C$5:$EV$304,0,CL$3)&gt;0)))</f>
        <v>15</v>
      </c>
      <c r="CM92" s="12" t="n">
        <f aca="false">IF(OR($A92="",CM$4=""),"",SUMPRODUCT(--(INDEX(Matrix!$C$5:$EV$304,0,$B92)&gt;0),--(INDEX(Matrix!$C$5:$EV$304,0,CM$3)&gt;0)))</f>
        <v>4</v>
      </c>
      <c r="CN92" s="12" t="n">
        <f aca="false">IF(OR($A92="",CN$4=""),"",SUMPRODUCT(--(INDEX(Matrix!$C$5:$EV$304,0,$B92)&gt;0),--(INDEX(Matrix!$C$5:$EV$304,0,CN$3)&gt;0)))</f>
        <v>4</v>
      </c>
      <c r="CO92" s="12" t="n">
        <f aca="false">IF(OR($A92="",CO$4=""),"",SUMPRODUCT(--(INDEX(Matrix!$C$5:$EV$304,0,$B92)&gt;0),--(INDEX(Matrix!$C$5:$EV$304,0,CO$3)&gt;0)))</f>
        <v>4</v>
      </c>
      <c r="CP92" s="12" t="n">
        <f aca="false">IF(OR($A92="",CP$4=""),"",SUMPRODUCT(--(INDEX(Matrix!$C$5:$EV$304,0,$B92)&gt;0),--(INDEX(Matrix!$C$5:$EV$304,0,CP$3)&gt;0)))</f>
        <v>6</v>
      </c>
      <c r="CQ92" s="12" t="n">
        <f aca="false">IF(OR($A92="",CQ$4=""),"",SUMPRODUCT(--(INDEX(Matrix!$C$5:$EV$304,0,$B92)&gt;0),--(INDEX(Matrix!$C$5:$EV$304,0,CQ$3)&gt;0)))</f>
        <v>6</v>
      </c>
      <c r="CR92" s="12" t="n">
        <f aca="false">IF(OR($A92="",CR$4=""),"",SUMPRODUCT(--(INDEX(Matrix!$C$5:$EV$304,0,$B92)&gt;0),--(INDEX(Matrix!$C$5:$EV$304,0,CR$3)&gt;0)))</f>
        <v>3</v>
      </c>
      <c r="CS92" s="12" t="n">
        <f aca="false">IF(OR($A92="",CS$4=""),"",SUMPRODUCT(--(INDEX(Matrix!$C$5:$EV$304,0,$B92)&gt;0),--(INDEX(Matrix!$C$5:$EV$304,0,CS$3)&gt;0)))</f>
        <v>12</v>
      </c>
      <c r="CT92" s="12" t="n">
        <f aca="false">IF(OR($A92="",CT$4=""),"",SUMPRODUCT(--(INDEX(Matrix!$C$5:$EV$304,0,$B92)&gt;0),--(INDEX(Matrix!$C$5:$EV$304,0,CT$3)&gt;0)))</f>
        <v>12</v>
      </c>
      <c r="CU92" s="12" t="n">
        <f aca="false">IF(OR($A92="",CU$4=""),"",SUMPRODUCT(--(INDEX(Matrix!$C$5:$EV$304,0,$B92)&gt;0),--(INDEX(Matrix!$C$5:$EV$304,0,CU$3)&gt;0)))</f>
        <v>10</v>
      </c>
      <c r="CV92" s="12" t="n">
        <f aca="false">IF(OR($A92="",CV$4=""),"",SUMPRODUCT(--(INDEX(Matrix!$C$5:$EV$304,0,$B92)&gt;0),--(INDEX(Matrix!$C$5:$EV$304,0,CV$3)&gt;0)))</f>
        <v>8</v>
      </c>
      <c r="CW92" s="12" t="n">
        <f aca="false">IF(OR($A92="",CW$4=""),"",SUMPRODUCT(--(INDEX(Matrix!$C$5:$EV$304,0,$B92)&gt;0),--(INDEX(Matrix!$C$5:$EV$304,0,CW$3)&gt;0)))</f>
        <v>11</v>
      </c>
      <c r="CX92" s="12" t="n">
        <f aca="false">IF(OR($A92="",CX$4=""),"",SUMPRODUCT(--(INDEX(Matrix!$C$5:$EV$304,0,$B92)&gt;0),--(INDEX(Matrix!$C$5:$EV$304,0,CX$3)&gt;0)))</f>
        <v>6</v>
      </c>
      <c r="CY92" s="12" t="n">
        <f aca="false">IF(OR($A92="",CY$4=""),"",SUMPRODUCT(--(INDEX(Matrix!$C$5:$EV$304,0,$B92)&gt;0),--(INDEX(Matrix!$C$5:$EV$304,0,CY$3)&gt;0)))</f>
        <v>6</v>
      </c>
      <c r="CZ92" s="12" t="n">
        <f aca="false">IF(OR($A92="",CZ$4=""),"",SUMPRODUCT(--(INDEX(Matrix!$C$5:$EV$304,0,$B92)&gt;0),--(INDEX(Matrix!$C$5:$EV$304,0,CZ$3)&gt;0)))</f>
        <v>0</v>
      </c>
      <c r="DA92" s="12" t="n">
        <f aca="false">IF(OR($A92="",DA$4=""),"",SUMPRODUCT(--(INDEX(Matrix!$C$5:$EV$304,0,$B92)&gt;0),--(INDEX(Matrix!$C$5:$EV$304,0,DA$3)&gt;0)))</f>
        <v>5</v>
      </c>
      <c r="DB92" s="12" t="n">
        <f aca="false">IF(OR($A92="",DB$4=""),"",SUMPRODUCT(--(INDEX(Matrix!$C$5:$EV$304,0,$B92)&gt;0),--(INDEX(Matrix!$C$5:$EV$304,0,DB$3)&gt;0)))</f>
        <v>0</v>
      </c>
      <c r="DC92" s="12" t="n">
        <f aca="false">IF(OR($A92="",DC$4=""),"",SUMPRODUCT(--(INDEX(Matrix!$C$5:$EV$304,0,$B92)&gt;0),--(INDEX(Matrix!$C$5:$EV$304,0,DC$3)&gt;0)))</f>
        <v>0</v>
      </c>
      <c r="DD92" s="12" t="n">
        <f aca="false">IF(OR($A92="",DD$4=""),"",SUMPRODUCT(--(INDEX(Matrix!$C$5:$EV$304,0,$B92)&gt;0),--(INDEX(Matrix!$C$5:$EV$304,0,DD$3)&gt;0)))</f>
        <v>5</v>
      </c>
      <c r="DE92" s="12" t="str">
        <f aca="false">IF(OR($A92="",DE$4=""),"",SUMPRODUCT(--(INDEX(Matrix!$C$5:$EV$304,0,$B92)&gt;0),--(INDEX(Matrix!$C$5:$EV$304,0,DE$3)&gt;0)))</f>
        <v/>
      </c>
      <c r="DF92" s="12" t="str">
        <f aca="false">IF(OR($A92="",DF$4=""),"",SUMPRODUCT(--(INDEX(Matrix!$C$5:$EV$304,0,$B92)&gt;0),--(INDEX(Matrix!$C$5:$EV$304,0,DF$3)&gt;0)))</f>
        <v/>
      </c>
      <c r="DG92" s="12" t="str">
        <f aca="false">IF(OR($A92="",DG$4=""),"",SUMPRODUCT(--(INDEX(Matrix!$C$5:$EV$304,0,$B92)&gt;0),--(INDEX(Matrix!$C$5:$EV$304,0,DG$3)&gt;0)))</f>
        <v/>
      </c>
      <c r="DH92" s="12" t="str">
        <f aca="false">IF(OR($A92="",DH$4=""),"",SUMPRODUCT(--(INDEX(Matrix!$C$5:$EV$304,0,$B92)&gt;0),--(INDEX(Matrix!$C$5:$EV$304,0,DH$3)&gt;0)))</f>
        <v/>
      </c>
      <c r="DI92" s="12" t="str">
        <f aca="false">IF(OR($A92="",DI$4=""),"",SUMPRODUCT(--(INDEX(Matrix!$C$5:$EV$304,0,$B92)&gt;0),--(INDEX(Matrix!$C$5:$EV$304,0,DI$3)&gt;0)))</f>
        <v/>
      </c>
      <c r="DJ92" s="12" t="str">
        <f aca="false">IF(OR($A92="",DJ$4=""),"",SUMPRODUCT(--(INDEX(Matrix!$C$5:$EV$304,0,$B92)&gt;0),--(INDEX(Matrix!$C$5:$EV$304,0,DJ$3)&gt;0)))</f>
        <v/>
      </c>
      <c r="DK92" s="12" t="str">
        <f aca="false">IF(OR($A92="",DK$4=""),"",SUMPRODUCT(--(INDEX(Matrix!$C$5:$EV$304,0,$B92)&gt;0),--(INDEX(Matrix!$C$5:$EV$304,0,DK$3)&gt;0)))</f>
        <v/>
      </c>
      <c r="DL92" s="12" t="str">
        <f aca="false">IF(OR($A92="",DL$4=""),"",SUMPRODUCT(--(INDEX(Matrix!$C$5:$EV$304,0,$B92)&gt;0),--(INDEX(Matrix!$C$5:$EV$304,0,DL$3)&gt;0)))</f>
        <v/>
      </c>
      <c r="DM92" s="12" t="str">
        <f aca="false">IF(OR($A92="",DM$4=""),"",SUMPRODUCT(--(INDEX(Matrix!$C$5:$EV$304,0,$B92)&gt;0),--(INDEX(Matrix!$C$5:$EV$304,0,DM$3)&gt;0)))</f>
        <v/>
      </c>
      <c r="DN92" s="12" t="str">
        <f aca="false">IF(OR($A92="",DN$4=""),"",SUMPRODUCT(--(INDEX(Matrix!$C$5:$EV$304,0,$B92)&gt;0),--(INDEX(Matrix!$C$5:$EV$304,0,DN$3)&gt;0)))</f>
        <v/>
      </c>
      <c r="DO92" s="12" t="str">
        <f aca="false">IF(OR($A92="",DO$4=""),"",SUMPRODUCT(--(INDEX(Matrix!$C$5:$EV$304,0,$B92)&gt;0),--(INDEX(Matrix!$C$5:$EV$304,0,DO$3)&gt;0)))</f>
        <v/>
      </c>
      <c r="DP92" s="12" t="str">
        <f aca="false">IF(OR($A92="",DP$4=""),"",SUMPRODUCT(--(INDEX(Matrix!$C$5:$EV$304,0,$B92)&gt;0),--(INDEX(Matrix!$C$5:$EV$304,0,DP$3)&gt;0)))</f>
        <v/>
      </c>
      <c r="DQ92" s="12" t="str">
        <f aca="false">IF(OR($A92="",DQ$4=""),"",SUMPRODUCT(--(INDEX(Matrix!$C$5:$EV$304,0,$B92)&gt;0),--(INDEX(Matrix!$C$5:$EV$304,0,DQ$3)&gt;0)))</f>
        <v/>
      </c>
      <c r="DR92" s="12" t="str">
        <f aca="false">IF(OR($A92="",DR$4=""),"",SUMPRODUCT(--(INDEX(Matrix!$C$5:$EV$304,0,$B92)&gt;0),--(INDEX(Matrix!$C$5:$EV$304,0,DR$3)&gt;0)))</f>
        <v/>
      </c>
      <c r="DS92" s="12" t="str">
        <f aca="false">IF(OR($A92="",DS$4=""),"",SUMPRODUCT(--(INDEX(Matrix!$C$5:$EV$304,0,$B92)&gt;0),--(INDEX(Matrix!$C$5:$EV$304,0,DS$3)&gt;0)))</f>
        <v/>
      </c>
      <c r="DT92" s="12" t="str">
        <f aca="false">IF(OR($A92="",DT$4=""),"",SUMPRODUCT(--(INDEX(Matrix!$C$5:$EV$304,0,$B92)&gt;0),--(INDEX(Matrix!$C$5:$EV$304,0,DT$3)&gt;0)))</f>
        <v/>
      </c>
      <c r="DU92" s="12" t="str">
        <f aca="false">IF(OR($A92="",DU$4=""),"",SUMPRODUCT(--(INDEX(Matrix!$C$5:$EV$304,0,$B92)&gt;0),--(INDEX(Matrix!$C$5:$EV$304,0,DU$3)&gt;0)))</f>
        <v/>
      </c>
      <c r="DV92" s="12" t="str">
        <f aca="false">IF(OR($A92="",DV$4=""),"",SUMPRODUCT(--(INDEX(Matrix!$C$5:$EV$304,0,$B92)&gt;0),--(INDEX(Matrix!$C$5:$EV$304,0,DV$3)&gt;0)))</f>
        <v/>
      </c>
      <c r="DW92" s="12" t="str">
        <f aca="false">IF(OR($A92="",DW$4=""),"",SUMPRODUCT(--(INDEX(Matrix!$C$5:$EV$304,0,$B92)&gt;0),--(INDEX(Matrix!$C$5:$EV$304,0,DW$3)&gt;0)))</f>
        <v/>
      </c>
      <c r="DX92" s="12" t="str">
        <f aca="false">IF(OR($A92="",DX$4=""),"",SUMPRODUCT(--(INDEX(Matrix!$C$5:$EV$304,0,$B92)&gt;0),--(INDEX(Matrix!$C$5:$EV$304,0,DX$3)&gt;0)))</f>
        <v/>
      </c>
      <c r="DY92" s="12" t="str">
        <f aca="false">IF(OR($A92="",DY$4=""),"",SUMPRODUCT(--(INDEX(Matrix!$C$5:$EV$304,0,$B92)&gt;0),--(INDEX(Matrix!$C$5:$EV$304,0,DY$3)&gt;0)))</f>
        <v/>
      </c>
      <c r="DZ92" s="12" t="str">
        <f aca="false">IF(OR($A92="",DZ$4=""),"",SUMPRODUCT(--(INDEX(Matrix!$C$5:$EV$304,0,$B92)&gt;0),--(INDEX(Matrix!$C$5:$EV$304,0,DZ$3)&gt;0)))</f>
        <v/>
      </c>
      <c r="EA92" s="12" t="str">
        <f aca="false">IF(OR($A92="",EA$4=""),"",SUMPRODUCT(--(INDEX(Matrix!$C$5:$EV$304,0,$B92)&gt;0),--(INDEX(Matrix!$C$5:$EV$304,0,EA$3)&gt;0)))</f>
        <v/>
      </c>
      <c r="EB92" s="12" t="str">
        <f aca="false">IF(OR($A92="",EB$4=""),"",SUMPRODUCT(--(INDEX(Matrix!$C$5:$EV$304,0,$B92)&gt;0),--(INDEX(Matrix!$C$5:$EV$304,0,EB$3)&gt;0)))</f>
        <v/>
      </c>
      <c r="EC92" s="12" t="str">
        <f aca="false">IF(OR($A92="",EC$4=""),"",SUMPRODUCT(--(INDEX(Matrix!$C$5:$EV$304,0,$B92)&gt;0),--(INDEX(Matrix!$C$5:$EV$304,0,EC$3)&gt;0)))</f>
        <v/>
      </c>
      <c r="ED92" s="12" t="str">
        <f aca="false">IF(OR($A92="",ED$4=""),"",SUMPRODUCT(--(INDEX(Matrix!$C$5:$EV$304,0,$B92)&gt;0),--(INDEX(Matrix!$C$5:$EV$304,0,ED$3)&gt;0)))</f>
        <v/>
      </c>
      <c r="EE92" s="12" t="str">
        <f aca="false">IF(OR($A92="",EE$4=""),"",SUMPRODUCT(--(INDEX(Matrix!$C$5:$EV$304,0,$B92)&gt;0),--(INDEX(Matrix!$C$5:$EV$304,0,EE$3)&gt;0)))</f>
        <v/>
      </c>
      <c r="EF92" s="12" t="str">
        <f aca="false">IF(OR($A92="",EF$4=""),"",SUMPRODUCT(--(INDEX(Matrix!$C$5:$EV$304,0,$B92)&gt;0),--(INDEX(Matrix!$C$5:$EV$304,0,EF$3)&gt;0)))</f>
        <v/>
      </c>
      <c r="EG92" s="12" t="str">
        <f aca="false">IF(OR($A92="",EG$4=""),"",SUMPRODUCT(--(INDEX(Matrix!$C$5:$EV$304,0,$B92)&gt;0),--(INDEX(Matrix!$C$5:$EV$304,0,EG$3)&gt;0)))</f>
        <v/>
      </c>
      <c r="EH92" s="12" t="str">
        <f aca="false">IF(OR($A92="",EH$4=""),"",SUMPRODUCT(--(INDEX(Matrix!$C$5:$EV$304,0,$B92)&gt;0),--(INDEX(Matrix!$C$5:$EV$304,0,EH$3)&gt;0)))</f>
        <v/>
      </c>
      <c r="EI92" s="12" t="str">
        <f aca="false">IF(OR($A92="",EI$4=""),"",SUMPRODUCT(--(INDEX(Matrix!$C$5:$EV$304,0,$B92)&gt;0),--(INDEX(Matrix!$C$5:$EV$304,0,EI$3)&gt;0)))</f>
        <v/>
      </c>
      <c r="EJ92" s="12" t="str">
        <f aca="false">IF(OR($A92="",EJ$4=""),"",SUMPRODUCT(--(INDEX(Matrix!$C$5:$EV$304,0,$B92)&gt;0),--(INDEX(Matrix!$C$5:$EV$304,0,EJ$3)&gt;0)))</f>
        <v/>
      </c>
      <c r="EK92" s="12" t="str">
        <f aca="false">IF(OR($A92="",EK$4=""),"",SUMPRODUCT(--(INDEX(Matrix!$C$5:$EV$304,0,$B92)&gt;0),--(INDEX(Matrix!$C$5:$EV$304,0,EK$3)&gt;0)))</f>
        <v/>
      </c>
      <c r="EL92" s="12" t="str">
        <f aca="false">IF(OR($A92="",EL$4=""),"",SUMPRODUCT(--(INDEX(Matrix!$C$5:$EV$304,0,$B92)&gt;0),--(INDEX(Matrix!$C$5:$EV$304,0,EL$3)&gt;0)))</f>
        <v/>
      </c>
      <c r="EM92" s="12" t="str">
        <f aca="false">IF(OR($A92="",EM$4=""),"",SUMPRODUCT(--(INDEX(Matrix!$C$5:$EV$304,0,$B92)&gt;0),--(INDEX(Matrix!$C$5:$EV$304,0,EM$3)&gt;0)))</f>
        <v/>
      </c>
      <c r="EN92" s="12" t="str">
        <f aca="false">IF(OR($A92="",EN$4=""),"",SUMPRODUCT(--(INDEX(Matrix!$C$5:$EV$304,0,$B92)&gt;0),--(INDEX(Matrix!$C$5:$EV$304,0,EN$3)&gt;0)))</f>
        <v/>
      </c>
      <c r="EO92" s="12" t="str">
        <f aca="false">IF(OR($A92="",EO$4=""),"",SUMPRODUCT(--(INDEX(Matrix!$C$5:$EV$304,0,$B92)&gt;0),--(INDEX(Matrix!$C$5:$EV$304,0,EO$3)&gt;0)))</f>
        <v/>
      </c>
      <c r="EP92" s="12" t="str">
        <f aca="false">IF(OR($A92="",EP$4=""),"",SUMPRODUCT(--(INDEX(Matrix!$C$5:$EV$304,0,$B92)&gt;0),--(INDEX(Matrix!$C$5:$EV$304,0,EP$3)&gt;0)))</f>
        <v/>
      </c>
      <c r="EQ92" s="12" t="str">
        <f aca="false">IF(OR($A92="",EQ$4=""),"",SUMPRODUCT(--(INDEX(Matrix!$C$5:$EV$304,0,$B92)&gt;0),--(INDEX(Matrix!$C$5:$EV$304,0,EQ$3)&gt;0)))</f>
        <v/>
      </c>
      <c r="ER92" s="12" t="str">
        <f aca="false">IF(OR($A92="",ER$4=""),"",SUMPRODUCT(--(INDEX(Matrix!$C$5:$EV$304,0,$B92)&gt;0),--(INDEX(Matrix!$C$5:$EV$304,0,ER$3)&gt;0)))</f>
        <v/>
      </c>
      <c r="ES92" s="12" t="str">
        <f aca="false">IF(OR($A92="",ES$4=""),"",SUMPRODUCT(--(INDEX(Matrix!$C$5:$EV$304,0,$B92)&gt;0),--(INDEX(Matrix!$C$5:$EV$304,0,ES$3)&gt;0)))</f>
        <v/>
      </c>
      <c r="ET92" s="12" t="str">
        <f aca="false">IF(OR($A92="",ET$4=""),"",SUMPRODUCT(--(INDEX(Matrix!$C$5:$EV$304,0,$B92)&gt;0),--(INDEX(Matrix!$C$5:$EV$304,0,ET$3)&gt;0)))</f>
        <v/>
      </c>
      <c r="EU92" s="12" t="str">
        <f aca="false">IF(OR($A92="",EU$4=""),"",SUMPRODUCT(--(INDEX(Matrix!$C$5:$EV$304,0,$B92)&gt;0),--(INDEX(Matrix!$C$5:$EV$304,0,EU$3)&gt;0)))</f>
        <v/>
      </c>
      <c r="EV92" s="12" t="str">
        <f aca="false">IF(OR($A92="",EV$4=""),"",SUMPRODUCT(--(INDEX(Matrix!$C$5:$EV$304,0,$B92)&gt;0),--(INDEX(Matrix!$C$5:$EV$304,0,EV$3)&gt;0)))</f>
        <v/>
      </c>
    </row>
    <row r="93" customFormat="false" ht="15" hidden="false" customHeight="false" outlineLevel="0" collapsed="false">
      <c r="A93" s="6" t="str">
        <f aca="false">IF(INDEX(Products!$A$2:$A$151,$B93)="","",INDEX(Products!$A$2:$A$151,$B93))</f>
        <v>Burning Fat</v>
      </c>
      <c r="B93" s="23" t="n">
        <v>89</v>
      </c>
      <c r="C93" s="12" t="n">
        <f aca="false">IF(OR($A93="",C$4=""),"",SUMPRODUCT(--(INDEX(Matrix!$C$5:$EV$304,0,$B93)&gt;0),--(INDEX(Matrix!$C$5:$EV$304,0,C$3)&gt;0)))</f>
        <v>8</v>
      </c>
      <c r="D93" s="12" t="n">
        <f aca="false">IF(OR($A93="",D$4=""),"",SUMPRODUCT(--(INDEX(Matrix!$C$5:$EV$304,0,$B93)&gt;0),--(INDEX(Matrix!$C$5:$EV$304,0,D$3)&gt;0)))</f>
        <v>8</v>
      </c>
      <c r="E93" s="12" t="n">
        <f aca="false">IF(OR($A93="",E$4=""),"",SUMPRODUCT(--(INDEX(Matrix!$C$5:$EV$304,0,$B93)&gt;0),--(INDEX(Matrix!$C$5:$EV$304,0,E$3)&gt;0)))</f>
        <v>8</v>
      </c>
      <c r="F93" s="12" t="n">
        <f aca="false">IF(OR($A93="",F$4=""),"",SUMPRODUCT(--(INDEX(Matrix!$C$5:$EV$304,0,$B93)&gt;0),--(INDEX(Matrix!$C$5:$EV$304,0,F$3)&gt;0)))</f>
        <v>9</v>
      </c>
      <c r="G93" s="12" t="n">
        <f aca="false">IF(OR($A93="",G$4=""),"",SUMPRODUCT(--(INDEX(Matrix!$C$5:$EV$304,0,$B93)&gt;0),--(INDEX(Matrix!$C$5:$EV$304,0,G$3)&gt;0)))</f>
        <v>9</v>
      </c>
      <c r="H93" s="12" t="n">
        <f aca="false">IF(OR($A93="",H$4=""),"",SUMPRODUCT(--(INDEX(Matrix!$C$5:$EV$304,0,$B93)&gt;0),--(INDEX(Matrix!$C$5:$EV$304,0,H$3)&gt;0)))</f>
        <v>9</v>
      </c>
      <c r="I93" s="12" t="n">
        <f aca="false">IF(OR($A93="",I$4=""),"",SUMPRODUCT(--(INDEX(Matrix!$C$5:$EV$304,0,$B93)&gt;0),--(INDEX(Matrix!$C$5:$EV$304,0,I$3)&gt;0)))</f>
        <v>8</v>
      </c>
      <c r="J93" s="12" t="n">
        <f aca="false">IF(OR($A93="",J$4=""),"",SUMPRODUCT(--(INDEX(Matrix!$C$5:$EV$304,0,$B93)&gt;0),--(INDEX(Matrix!$C$5:$EV$304,0,J$3)&gt;0)))</f>
        <v>8</v>
      </c>
      <c r="K93" s="12" t="n">
        <f aca="false">IF(OR($A93="",K$4=""),"",SUMPRODUCT(--(INDEX(Matrix!$C$5:$EV$304,0,$B93)&gt;0),--(INDEX(Matrix!$C$5:$EV$304,0,K$3)&gt;0)))</f>
        <v>7</v>
      </c>
      <c r="L93" s="12" t="n">
        <f aca="false">IF(OR($A93="",L$4=""),"",SUMPRODUCT(--(INDEX(Matrix!$C$5:$EV$304,0,$B93)&gt;0),--(INDEX(Matrix!$C$5:$EV$304,0,L$3)&gt;0)))</f>
        <v>7</v>
      </c>
      <c r="M93" s="12" t="n">
        <f aca="false">IF(OR($A93="",M$4=""),"",SUMPRODUCT(--(INDEX(Matrix!$C$5:$EV$304,0,$B93)&gt;0),--(INDEX(Matrix!$C$5:$EV$304,0,M$3)&gt;0)))</f>
        <v>7</v>
      </c>
      <c r="N93" s="12" t="n">
        <f aca="false">IF(OR($A93="",N$4=""),"",SUMPRODUCT(--(INDEX(Matrix!$C$5:$EV$304,0,$B93)&gt;0),--(INDEX(Matrix!$C$5:$EV$304,0,N$3)&gt;0)))</f>
        <v>7</v>
      </c>
      <c r="O93" s="12" t="n">
        <f aca="false">IF(OR($A93="",O$4=""),"",SUMPRODUCT(--(INDEX(Matrix!$C$5:$EV$304,0,$B93)&gt;0),--(INDEX(Matrix!$C$5:$EV$304,0,O$3)&gt;0)))</f>
        <v>7</v>
      </c>
      <c r="P93" s="12" t="n">
        <f aca="false">IF(OR($A93="",P$4=""),"",SUMPRODUCT(--(INDEX(Matrix!$C$5:$EV$304,0,$B93)&gt;0),--(INDEX(Matrix!$C$5:$EV$304,0,P$3)&gt;0)))</f>
        <v>7</v>
      </c>
      <c r="Q93" s="12" t="n">
        <f aca="false">IF(OR($A93="",Q$4=""),"",SUMPRODUCT(--(INDEX(Matrix!$C$5:$EV$304,0,$B93)&gt;0),--(INDEX(Matrix!$C$5:$EV$304,0,Q$3)&gt;0)))</f>
        <v>7</v>
      </c>
      <c r="R93" s="12" t="n">
        <f aca="false">IF(OR($A93="",R$4=""),"",SUMPRODUCT(--(INDEX(Matrix!$C$5:$EV$304,0,$B93)&gt;0),--(INDEX(Matrix!$C$5:$EV$304,0,R$3)&gt;0)))</f>
        <v>7</v>
      </c>
      <c r="S93" s="12" t="n">
        <f aca="false">IF(OR($A93="",S$4=""),"",SUMPRODUCT(--(INDEX(Matrix!$C$5:$EV$304,0,$B93)&gt;0),--(INDEX(Matrix!$C$5:$EV$304,0,S$3)&gt;0)))</f>
        <v>7</v>
      </c>
      <c r="T93" s="12" t="n">
        <f aca="false">IF(OR($A93="",T$4=""),"",SUMPRODUCT(--(INDEX(Matrix!$C$5:$EV$304,0,$B93)&gt;0),--(INDEX(Matrix!$C$5:$EV$304,0,T$3)&gt;0)))</f>
        <v>7</v>
      </c>
      <c r="U93" s="12" t="n">
        <f aca="false">IF(OR($A93="",U$4=""),"",SUMPRODUCT(--(INDEX(Matrix!$C$5:$EV$304,0,$B93)&gt;0),--(INDEX(Matrix!$C$5:$EV$304,0,U$3)&gt;0)))</f>
        <v>0</v>
      </c>
      <c r="V93" s="12" t="n">
        <f aca="false">IF(OR($A93="",V$4=""),"",SUMPRODUCT(--(INDEX(Matrix!$C$5:$EV$304,0,$B93)&gt;0),--(INDEX(Matrix!$C$5:$EV$304,0,V$3)&gt;0)))</f>
        <v>0</v>
      </c>
      <c r="W93" s="12" t="n">
        <f aca="false">IF(OR($A93="",W$4=""),"",SUMPRODUCT(--(INDEX(Matrix!$C$5:$EV$304,0,$B93)&gt;0),--(INDEX(Matrix!$C$5:$EV$304,0,W$3)&gt;0)))</f>
        <v>6</v>
      </c>
      <c r="X93" s="12" t="n">
        <f aca="false">IF(OR($A93="",X$4=""),"",SUMPRODUCT(--(INDEX(Matrix!$C$5:$EV$304,0,$B93)&gt;0),--(INDEX(Matrix!$C$5:$EV$304,0,X$3)&gt;0)))</f>
        <v>6</v>
      </c>
      <c r="Y93" s="12" t="n">
        <f aca="false">IF(OR($A93="",Y$4=""),"",SUMPRODUCT(--(INDEX(Matrix!$C$5:$EV$304,0,$B93)&gt;0),--(INDEX(Matrix!$C$5:$EV$304,0,Y$3)&gt;0)))</f>
        <v>8</v>
      </c>
      <c r="Z93" s="12" t="n">
        <f aca="false">IF(OR($A93="",Z$4=""),"",SUMPRODUCT(--(INDEX(Matrix!$C$5:$EV$304,0,$B93)&gt;0),--(INDEX(Matrix!$C$5:$EV$304,0,Z$3)&gt;0)))</f>
        <v>9</v>
      </c>
      <c r="AA93" s="12" t="n">
        <f aca="false">IF(OR($A93="",AA$4=""),"",SUMPRODUCT(--(INDEX(Matrix!$C$5:$EV$304,0,$B93)&gt;0),--(INDEX(Matrix!$C$5:$EV$304,0,AA$3)&gt;0)))</f>
        <v>11</v>
      </c>
      <c r="AB93" s="12" t="n">
        <f aca="false">IF(OR($A93="",AB$4=""),"",SUMPRODUCT(--(INDEX(Matrix!$C$5:$EV$304,0,$B93)&gt;0),--(INDEX(Matrix!$C$5:$EV$304,0,AB$3)&gt;0)))</f>
        <v>3</v>
      </c>
      <c r="AC93" s="12" t="n">
        <f aca="false">IF(OR($A93="",AC$4=""),"",SUMPRODUCT(--(INDEX(Matrix!$C$5:$EV$304,0,$B93)&gt;0),--(INDEX(Matrix!$C$5:$EV$304,0,AC$3)&gt;0)))</f>
        <v>2</v>
      </c>
      <c r="AD93" s="12" t="n">
        <f aca="false">IF(OR($A93="",AD$4=""),"",SUMPRODUCT(--(INDEX(Matrix!$C$5:$EV$304,0,$B93)&gt;0),--(INDEX(Matrix!$C$5:$EV$304,0,AD$3)&gt;0)))</f>
        <v>0</v>
      </c>
      <c r="AE93" s="12" t="n">
        <f aca="false">IF(OR($A93="",AE$4=""),"",SUMPRODUCT(--(INDEX(Matrix!$C$5:$EV$304,0,$B93)&gt;0),--(INDEX(Matrix!$C$5:$EV$304,0,AE$3)&gt;0)))</f>
        <v>9</v>
      </c>
      <c r="AF93" s="12" t="n">
        <f aca="false">IF(OR($A93="",AF$4=""),"",SUMPRODUCT(--(INDEX(Matrix!$C$5:$EV$304,0,$B93)&gt;0),--(INDEX(Matrix!$C$5:$EV$304,0,AF$3)&gt;0)))</f>
        <v>9</v>
      </c>
      <c r="AG93" s="12" t="n">
        <f aca="false">IF(OR($A93="",AG$4=""),"",SUMPRODUCT(--(INDEX(Matrix!$C$5:$EV$304,0,$B93)&gt;0),--(INDEX(Matrix!$C$5:$EV$304,0,AG$3)&gt;0)))</f>
        <v>9</v>
      </c>
      <c r="AH93" s="12" t="n">
        <f aca="false">IF(OR($A93="",AH$4=""),"",SUMPRODUCT(--(INDEX(Matrix!$C$5:$EV$304,0,$B93)&gt;0),--(INDEX(Matrix!$C$5:$EV$304,0,AH$3)&gt;0)))</f>
        <v>9</v>
      </c>
      <c r="AI93" s="12" t="n">
        <f aca="false">IF(OR($A93="",AI$4=""),"",SUMPRODUCT(--(INDEX(Matrix!$C$5:$EV$304,0,$B93)&gt;0),--(INDEX(Matrix!$C$5:$EV$304,0,AI$3)&gt;0)))</f>
        <v>9</v>
      </c>
      <c r="AJ93" s="12" t="n">
        <f aca="false">IF(OR($A93="",AJ$4=""),"",SUMPRODUCT(--(INDEX(Matrix!$C$5:$EV$304,0,$B93)&gt;0),--(INDEX(Matrix!$C$5:$EV$304,0,AJ$3)&gt;0)))</f>
        <v>9</v>
      </c>
      <c r="AK93" s="12" t="n">
        <f aca="false">IF(OR($A93="",AK$4=""),"",SUMPRODUCT(--(INDEX(Matrix!$C$5:$EV$304,0,$B93)&gt;0),--(INDEX(Matrix!$C$5:$EV$304,0,AK$3)&gt;0)))</f>
        <v>8</v>
      </c>
      <c r="AL93" s="12" t="n">
        <f aca="false">IF(OR($A93="",AL$4=""),"",SUMPRODUCT(--(INDEX(Matrix!$C$5:$EV$304,0,$B93)&gt;0),--(INDEX(Matrix!$C$5:$EV$304,0,AL$3)&gt;0)))</f>
        <v>8</v>
      </c>
      <c r="AM93" s="12" t="n">
        <f aca="false">IF(OR($A93="",AM$4=""),"",SUMPRODUCT(--(INDEX(Matrix!$C$5:$EV$304,0,$B93)&gt;0),--(INDEX(Matrix!$C$5:$EV$304,0,AM$3)&gt;0)))</f>
        <v>4</v>
      </c>
      <c r="AN93" s="12" t="n">
        <f aca="false">IF(OR($A93="",AN$4=""),"",SUMPRODUCT(--(INDEX(Matrix!$C$5:$EV$304,0,$B93)&gt;0),--(INDEX(Matrix!$C$5:$EV$304,0,AN$3)&gt;0)))</f>
        <v>4</v>
      </c>
      <c r="AO93" s="12" t="n">
        <f aca="false">IF(OR($A93="",AO$4=""),"",SUMPRODUCT(--(INDEX(Matrix!$C$5:$EV$304,0,$B93)&gt;0),--(INDEX(Matrix!$C$5:$EV$304,0,AO$3)&gt;0)))</f>
        <v>1</v>
      </c>
      <c r="AP93" s="12" t="n">
        <f aca="false">IF(OR($A93="",AP$4=""),"",SUMPRODUCT(--(INDEX(Matrix!$C$5:$EV$304,0,$B93)&gt;0),--(INDEX(Matrix!$C$5:$EV$304,0,AP$3)&gt;0)))</f>
        <v>1</v>
      </c>
      <c r="AQ93" s="12" t="n">
        <f aca="false">IF(OR($A93="",AQ$4=""),"",SUMPRODUCT(--(INDEX(Matrix!$C$5:$EV$304,0,$B93)&gt;0),--(INDEX(Matrix!$C$5:$EV$304,0,AQ$3)&gt;0)))</f>
        <v>1</v>
      </c>
      <c r="AR93" s="12" t="n">
        <f aca="false">IF(OR($A93="",AR$4=""),"",SUMPRODUCT(--(INDEX(Matrix!$C$5:$EV$304,0,$B93)&gt;0),--(INDEX(Matrix!$C$5:$EV$304,0,AR$3)&gt;0)))</f>
        <v>1</v>
      </c>
      <c r="AS93" s="12" t="n">
        <f aca="false">IF(OR($A93="",AS$4=""),"",SUMPRODUCT(--(INDEX(Matrix!$C$5:$EV$304,0,$B93)&gt;0),--(INDEX(Matrix!$C$5:$EV$304,0,AS$3)&gt;0)))</f>
        <v>1</v>
      </c>
      <c r="AT93" s="12" t="n">
        <f aca="false">IF(OR($A93="",AT$4=""),"",SUMPRODUCT(--(INDEX(Matrix!$C$5:$EV$304,0,$B93)&gt;0),--(INDEX(Matrix!$C$5:$EV$304,0,AT$3)&gt;0)))</f>
        <v>1</v>
      </c>
      <c r="AU93" s="12" t="n">
        <f aca="false">IF(OR($A93="",AU$4=""),"",SUMPRODUCT(--(INDEX(Matrix!$C$5:$EV$304,0,$B93)&gt;0),--(INDEX(Matrix!$C$5:$EV$304,0,AU$3)&gt;0)))</f>
        <v>0</v>
      </c>
      <c r="AV93" s="12" t="n">
        <f aca="false">IF(OR($A93="",AV$4=""),"",SUMPRODUCT(--(INDEX(Matrix!$C$5:$EV$304,0,$B93)&gt;0),--(INDEX(Matrix!$C$5:$EV$304,0,AV$3)&gt;0)))</f>
        <v>9</v>
      </c>
      <c r="AW93" s="12" t="n">
        <f aca="false">IF(OR($A93="",AW$4=""),"",SUMPRODUCT(--(INDEX(Matrix!$C$5:$EV$304,0,$B93)&gt;0),--(INDEX(Matrix!$C$5:$EV$304,0,AW$3)&gt;0)))</f>
        <v>8</v>
      </c>
      <c r="AX93" s="12" t="n">
        <f aca="false">IF(OR($A93="",AX$4=""),"",SUMPRODUCT(--(INDEX(Matrix!$C$5:$EV$304,0,$B93)&gt;0),--(INDEX(Matrix!$C$5:$EV$304,0,AX$3)&gt;0)))</f>
        <v>9</v>
      </c>
      <c r="AY93" s="12" t="n">
        <f aca="false">IF(OR($A93="",AY$4=""),"",SUMPRODUCT(--(INDEX(Matrix!$C$5:$EV$304,0,$B93)&gt;0),--(INDEX(Matrix!$C$5:$EV$304,0,AY$3)&gt;0)))</f>
        <v>9</v>
      </c>
      <c r="AZ93" s="12" t="n">
        <f aca="false">IF(OR($A93="",AZ$4=""),"",SUMPRODUCT(--(INDEX(Matrix!$C$5:$EV$304,0,$B93)&gt;0),--(INDEX(Matrix!$C$5:$EV$304,0,AZ$3)&gt;0)))</f>
        <v>8</v>
      </c>
      <c r="BA93" s="12" t="n">
        <f aca="false">IF(OR($A93="",BA$4=""),"",SUMPRODUCT(--(INDEX(Matrix!$C$5:$EV$304,0,$B93)&gt;0),--(INDEX(Matrix!$C$5:$EV$304,0,BA$3)&gt;0)))</f>
        <v>8</v>
      </c>
      <c r="BB93" s="12" t="n">
        <f aca="false">IF(OR($A93="",BB$4=""),"",SUMPRODUCT(--(INDEX(Matrix!$C$5:$EV$304,0,$B93)&gt;0),--(INDEX(Matrix!$C$5:$EV$304,0,BB$3)&gt;0)))</f>
        <v>9</v>
      </c>
      <c r="BC93" s="12" t="n">
        <f aca="false">IF(OR($A93="",BC$4=""),"",SUMPRODUCT(--(INDEX(Matrix!$C$5:$EV$304,0,$B93)&gt;0),--(INDEX(Matrix!$C$5:$EV$304,0,BC$3)&gt;0)))</f>
        <v>9</v>
      </c>
      <c r="BD93" s="12" t="n">
        <f aca="false">IF(OR($A93="",BD$4=""),"",SUMPRODUCT(--(INDEX(Matrix!$C$5:$EV$304,0,$B93)&gt;0),--(INDEX(Matrix!$C$5:$EV$304,0,BD$3)&gt;0)))</f>
        <v>9</v>
      </c>
      <c r="BE93" s="12" t="n">
        <f aca="false">IF(OR($A93="",BE$4=""),"",SUMPRODUCT(--(INDEX(Matrix!$C$5:$EV$304,0,$B93)&gt;0),--(INDEX(Matrix!$C$5:$EV$304,0,BE$3)&gt;0)))</f>
        <v>9</v>
      </c>
      <c r="BF93" s="12" t="n">
        <f aca="false">IF(OR($A93="",BF$4=""),"",SUMPRODUCT(--(INDEX(Matrix!$C$5:$EV$304,0,$B93)&gt;0),--(INDEX(Matrix!$C$5:$EV$304,0,BF$3)&gt;0)))</f>
        <v>9</v>
      </c>
      <c r="BG93" s="12" t="n">
        <f aca="false">IF(OR($A93="",BG$4=""),"",SUMPRODUCT(--(INDEX(Matrix!$C$5:$EV$304,0,$B93)&gt;0),--(INDEX(Matrix!$C$5:$EV$304,0,BG$3)&gt;0)))</f>
        <v>9</v>
      </c>
      <c r="BH93" s="12" t="n">
        <f aca="false">IF(OR($A93="",BH$4=""),"",SUMPRODUCT(--(INDEX(Matrix!$C$5:$EV$304,0,$B93)&gt;0),--(INDEX(Matrix!$C$5:$EV$304,0,BH$3)&gt;0)))</f>
        <v>9</v>
      </c>
      <c r="BI93" s="12" t="n">
        <f aca="false">IF(OR($A93="",BI$4=""),"",SUMPRODUCT(--(INDEX(Matrix!$C$5:$EV$304,0,$B93)&gt;0),--(INDEX(Matrix!$C$5:$EV$304,0,BI$3)&gt;0)))</f>
        <v>9</v>
      </c>
      <c r="BJ93" s="12" t="n">
        <f aca="false">IF(OR($A93="",BJ$4=""),"",SUMPRODUCT(--(INDEX(Matrix!$C$5:$EV$304,0,$B93)&gt;0),--(INDEX(Matrix!$C$5:$EV$304,0,BJ$3)&gt;0)))</f>
        <v>0</v>
      </c>
      <c r="BK93" s="12" t="n">
        <f aca="false">IF(OR($A93="",BK$4=""),"",SUMPRODUCT(--(INDEX(Matrix!$C$5:$EV$304,0,$B93)&gt;0),--(INDEX(Matrix!$C$5:$EV$304,0,BK$3)&gt;0)))</f>
        <v>11</v>
      </c>
      <c r="BL93" s="12" t="n">
        <f aca="false">IF(OR($A93="",BL$4=""),"",SUMPRODUCT(--(INDEX(Matrix!$C$5:$EV$304,0,$B93)&gt;0),--(INDEX(Matrix!$C$5:$EV$304,0,BL$3)&gt;0)))</f>
        <v>11</v>
      </c>
      <c r="BM93" s="12" t="n">
        <f aca="false">IF(OR($A93="",BM$4=""),"",SUMPRODUCT(--(INDEX(Matrix!$C$5:$EV$304,0,$B93)&gt;0),--(INDEX(Matrix!$C$5:$EV$304,0,BM$3)&gt;0)))</f>
        <v>11</v>
      </c>
      <c r="BN93" s="12" t="n">
        <f aca="false">IF(OR($A93="",BN$4=""),"",SUMPRODUCT(--(INDEX(Matrix!$C$5:$EV$304,0,$B93)&gt;0),--(INDEX(Matrix!$C$5:$EV$304,0,BN$3)&gt;0)))</f>
        <v>10</v>
      </c>
      <c r="BO93" s="12" t="n">
        <f aca="false">IF(OR($A93="",BO$4=""),"",SUMPRODUCT(--(INDEX(Matrix!$C$5:$EV$304,0,$B93)&gt;0),--(INDEX(Matrix!$C$5:$EV$304,0,BO$3)&gt;0)))</f>
        <v>2</v>
      </c>
      <c r="BP93" s="12" t="n">
        <f aca="false">IF(OR($A93="",BP$4=""),"",SUMPRODUCT(--(INDEX(Matrix!$C$5:$EV$304,0,$B93)&gt;0),--(INDEX(Matrix!$C$5:$EV$304,0,BP$3)&gt;0)))</f>
        <v>1</v>
      </c>
      <c r="BQ93" s="12" t="n">
        <f aca="false">IF(OR($A93="",BQ$4=""),"",SUMPRODUCT(--(INDEX(Matrix!$C$5:$EV$304,0,$B93)&gt;0),--(INDEX(Matrix!$C$5:$EV$304,0,BQ$3)&gt;0)))</f>
        <v>1</v>
      </c>
      <c r="BR93" s="12" t="n">
        <f aca="false">IF(OR($A93="",BR$4=""),"",SUMPRODUCT(--(INDEX(Matrix!$C$5:$EV$304,0,$B93)&gt;0),--(INDEX(Matrix!$C$5:$EV$304,0,BR$3)&gt;0)))</f>
        <v>0</v>
      </c>
      <c r="BS93" s="12" t="n">
        <f aca="false">IF(OR($A93="",BS$4=""),"",SUMPRODUCT(--(INDEX(Matrix!$C$5:$EV$304,0,$B93)&gt;0),--(INDEX(Matrix!$C$5:$EV$304,0,BS$3)&gt;0)))</f>
        <v>0</v>
      </c>
      <c r="BT93" s="12" t="n">
        <f aca="false">IF(OR($A93="",BT$4=""),"",SUMPRODUCT(--(INDEX(Matrix!$C$5:$EV$304,0,$B93)&gt;0),--(INDEX(Matrix!$C$5:$EV$304,0,BT$3)&gt;0)))</f>
        <v>1</v>
      </c>
      <c r="BU93" s="12" t="n">
        <f aca="false">IF(OR($A93="",BU$4=""),"",SUMPRODUCT(--(INDEX(Matrix!$C$5:$EV$304,0,$B93)&gt;0),--(INDEX(Matrix!$C$5:$EV$304,0,BU$3)&gt;0)))</f>
        <v>3</v>
      </c>
      <c r="BV93" s="12" t="n">
        <f aca="false">IF(OR($A93="",BV$4=""),"",SUMPRODUCT(--(INDEX(Matrix!$C$5:$EV$304,0,$B93)&gt;0),--(INDEX(Matrix!$C$5:$EV$304,0,BV$3)&gt;0)))</f>
        <v>1</v>
      </c>
      <c r="BW93" s="12" t="n">
        <f aca="false">IF(OR($A93="",BW$4=""),"",SUMPRODUCT(--(INDEX(Matrix!$C$5:$EV$304,0,$B93)&gt;0),--(INDEX(Matrix!$C$5:$EV$304,0,BW$3)&gt;0)))</f>
        <v>1</v>
      </c>
      <c r="BX93" s="12" t="n">
        <f aca="false">IF(OR($A93="",BX$4=""),"",SUMPRODUCT(--(INDEX(Matrix!$C$5:$EV$304,0,$B93)&gt;0),--(INDEX(Matrix!$C$5:$EV$304,0,BX$3)&gt;0)))</f>
        <v>0</v>
      </c>
      <c r="BY93" s="12" t="n">
        <f aca="false">IF(OR($A93="",BY$4=""),"",SUMPRODUCT(--(INDEX(Matrix!$C$5:$EV$304,0,$B93)&gt;0),--(INDEX(Matrix!$C$5:$EV$304,0,BY$3)&gt;0)))</f>
        <v>3</v>
      </c>
      <c r="BZ93" s="12" t="n">
        <f aca="false">IF(OR($A93="",BZ$4=""),"",SUMPRODUCT(--(INDEX(Matrix!$C$5:$EV$304,0,$B93)&gt;0),--(INDEX(Matrix!$C$5:$EV$304,0,BZ$3)&gt;0)))</f>
        <v>2</v>
      </c>
      <c r="CA93" s="12" t="n">
        <f aca="false">IF(OR($A93="",CA$4=""),"",SUMPRODUCT(--(INDEX(Matrix!$C$5:$EV$304,0,$B93)&gt;0),--(INDEX(Matrix!$C$5:$EV$304,0,CA$3)&gt;0)))</f>
        <v>3</v>
      </c>
      <c r="CB93" s="12" t="n">
        <f aca="false">IF(OR($A93="",CB$4=""),"",SUMPRODUCT(--(INDEX(Matrix!$C$5:$EV$304,0,$B93)&gt;0),--(INDEX(Matrix!$C$5:$EV$304,0,CB$3)&gt;0)))</f>
        <v>0</v>
      </c>
      <c r="CC93" s="12" t="n">
        <f aca="false">IF(OR($A93="",CC$4=""),"",SUMPRODUCT(--(INDEX(Matrix!$C$5:$EV$304,0,$B93)&gt;0),--(INDEX(Matrix!$C$5:$EV$304,0,CC$3)&gt;0)))</f>
        <v>0</v>
      </c>
      <c r="CD93" s="12" t="n">
        <f aca="false">IF(OR($A93="",CD$4=""),"",SUMPRODUCT(--(INDEX(Matrix!$C$5:$EV$304,0,$B93)&gt;0),--(INDEX(Matrix!$C$5:$EV$304,0,CD$3)&gt;0)))</f>
        <v>9</v>
      </c>
      <c r="CE93" s="12" t="n">
        <f aca="false">IF(OR($A93="",CE$4=""),"",SUMPRODUCT(--(INDEX(Matrix!$C$5:$EV$304,0,$B93)&gt;0),--(INDEX(Matrix!$C$5:$EV$304,0,CE$3)&gt;0)))</f>
        <v>9</v>
      </c>
      <c r="CF93" s="12" t="n">
        <f aca="false">IF(OR($A93="",CF$4=""),"",SUMPRODUCT(--(INDEX(Matrix!$C$5:$EV$304,0,$B93)&gt;0),--(INDEX(Matrix!$C$5:$EV$304,0,CF$3)&gt;0)))</f>
        <v>2</v>
      </c>
      <c r="CG93" s="12" t="n">
        <f aca="false">IF(OR($A93="",CG$4=""),"",SUMPRODUCT(--(INDEX(Matrix!$C$5:$EV$304,0,$B93)&gt;0),--(INDEX(Matrix!$C$5:$EV$304,0,CG$3)&gt;0)))</f>
        <v>7</v>
      </c>
      <c r="CH93" s="12" t="n">
        <f aca="false">IF(OR($A93="",CH$4=""),"",SUMPRODUCT(--(INDEX(Matrix!$C$5:$EV$304,0,$B93)&gt;0),--(INDEX(Matrix!$C$5:$EV$304,0,CH$3)&gt;0)))</f>
        <v>2</v>
      </c>
      <c r="CI93" s="12" t="n">
        <f aca="false">IF(OR($A93="",CI$4=""),"",SUMPRODUCT(--(INDEX(Matrix!$C$5:$EV$304,0,$B93)&gt;0),--(INDEX(Matrix!$C$5:$EV$304,0,CI$3)&gt;0)))</f>
        <v>13</v>
      </c>
      <c r="CJ93" s="12" t="n">
        <f aca="false">IF(OR($A93="",CJ$4=""),"",SUMPRODUCT(--(INDEX(Matrix!$C$5:$EV$304,0,$B93)&gt;0),--(INDEX(Matrix!$C$5:$EV$304,0,CJ$3)&gt;0)))</f>
        <v>3</v>
      </c>
      <c r="CK93" s="12" t="n">
        <f aca="false">IF(OR($A93="",CK$4=""),"",SUMPRODUCT(--(INDEX(Matrix!$C$5:$EV$304,0,$B93)&gt;0),--(INDEX(Matrix!$C$5:$EV$304,0,CK$3)&gt;0)))</f>
        <v>10</v>
      </c>
      <c r="CL93" s="12" t="n">
        <f aca="false">IF(OR($A93="",CL$4=""),"",SUMPRODUCT(--(INDEX(Matrix!$C$5:$EV$304,0,$B93)&gt;0),--(INDEX(Matrix!$C$5:$EV$304,0,CL$3)&gt;0)))</f>
        <v>4</v>
      </c>
      <c r="CM93" s="12" t="n">
        <f aca="false">IF(OR($A93="",CM$4=""),"",SUMPRODUCT(--(INDEX(Matrix!$C$5:$EV$304,0,$B93)&gt;0),--(INDEX(Matrix!$C$5:$EV$304,0,CM$3)&gt;0)))</f>
        <v>20</v>
      </c>
      <c r="CN93" s="12" t="n">
        <f aca="false">IF(OR($A93="",CN$4=""),"",SUMPRODUCT(--(INDEX(Matrix!$C$5:$EV$304,0,$B93)&gt;0),--(INDEX(Matrix!$C$5:$EV$304,0,CN$3)&gt;0)))</f>
        <v>9</v>
      </c>
      <c r="CO93" s="12" t="n">
        <f aca="false">IF(OR($A93="",CO$4=""),"",SUMPRODUCT(--(INDEX(Matrix!$C$5:$EV$304,0,$B93)&gt;0),--(INDEX(Matrix!$C$5:$EV$304,0,CO$3)&gt;0)))</f>
        <v>10</v>
      </c>
      <c r="CP93" s="12" t="n">
        <f aca="false">IF(OR($A93="",CP$4=""),"",SUMPRODUCT(--(INDEX(Matrix!$C$5:$EV$304,0,$B93)&gt;0),--(INDEX(Matrix!$C$5:$EV$304,0,CP$3)&gt;0)))</f>
        <v>9</v>
      </c>
      <c r="CQ93" s="12" t="n">
        <f aca="false">IF(OR($A93="",CQ$4=""),"",SUMPRODUCT(--(INDEX(Matrix!$C$5:$EV$304,0,$B93)&gt;0),--(INDEX(Matrix!$C$5:$EV$304,0,CQ$3)&gt;0)))</f>
        <v>9</v>
      </c>
      <c r="CR93" s="12" t="n">
        <f aca="false">IF(OR($A93="",CR$4=""),"",SUMPRODUCT(--(INDEX(Matrix!$C$5:$EV$304,0,$B93)&gt;0),--(INDEX(Matrix!$C$5:$EV$304,0,CR$3)&gt;0)))</f>
        <v>11</v>
      </c>
      <c r="CS93" s="12" t="n">
        <f aca="false">IF(OR($A93="",CS$4=""),"",SUMPRODUCT(--(INDEX(Matrix!$C$5:$EV$304,0,$B93)&gt;0),--(INDEX(Matrix!$C$5:$EV$304,0,CS$3)&gt;0)))</f>
        <v>13</v>
      </c>
      <c r="CT93" s="12" t="n">
        <f aca="false">IF(OR($A93="",CT$4=""),"",SUMPRODUCT(--(INDEX(Matrix!$C$5:$EV$304,0,$B93)&gt;0),--(INDEX(Matrix!$C$5:$EV$304,0,CT$3)&gt;0)))</f>
        <v>13</v>
      </c>
      <c r="CU93" s="12" t="n">
        <f aca="false">IF(OR($A93="",CU$4=""),"",SUMPRODUCT(--(INDEX(Matrix!$C$5:$EV$304,0,$B93)&gt;0),--(INDEX(Matrix!$C$5:$EV$304,0,CU$3)&gt;0)))</f>
        <v>9</v>
      </c>
      <c r="CV93" s="12" t="n">
        <f aca="false">IF(OR($A93="",CV$4=""),"",SUMPRODUCT(--(INDEX(Matrix!$C$5:$EV$304,0,$B93)&gt;0),--(INDEX(Matrix!$C$5:$EV$304,0,CV$3)&gt;0)))</f>
        <v>12</v>
      </c>
      <c r="CW93" s="12" t="n">
        <f aca="false">IF(OR($A93="",CW$4=""),"",SUMPRODUCT(--(INDEX(Matrix!$C$5:$EV$304,0,$B93)&gt;0),--(INDEX(Matrix!$C$5:$EV$304,0,CW$3)&gt;0)))</f>
        <v>7</v>
      </c>
      <c r="CX93" s="12" t="n">
        <f aca="false">IF(OR($A93="",CX$4=""),"",SUMPRODUCT(--(INDEX(Matrix!$C$5:$EV$304,0,$B93)&gt;0),--(INDEX(Matrix!$C$5:$EV$304,0,CX$3)&gt;0)))</f>
        <v>11</v>
      </c>
      <c r="CY93" s="12" t="n">
        <f aca="false">IF(OR($A93="",CY$4=""),"",SUMPRODUCT(--(INDEX(Matrix!$C$5:$EV$304,0,$B93)&gt;0),--(INDEX(Matrix!$C$5:$EV$304,0,CY$3)&gt;0)))</f>
        <v>11</v>
      </c>
      <c r="CZ93" s="12" t="n">
        <f aca="false">IF(OR($A93="",CZ$4=""),"",SUMPRODUCT(--(INDEX(Matrix!$C$5:$EV$304,0,$B93)&gt;0),--(INDEX(Matrix!$C$5:$EV$304,0,CZ$3)&gt;0)))</f>
        <v>0</v>
      </c>
      <c r="DA93" s="12" t="n">
        <f aca="false">IF(OR($A93="",DA$4=""),"",SUMPRODUCT(--(INDEX(Matrix!$C$5:$EV$304,0,$B93)&gt;0),--(INDEX(Matrix!$C$5:$EV$304,0,DA$3)&gt;0)))</f>
        <v>9</v>
      </c>
      <c r="DB93" s="12" t="n">
        <f aca="false">IF(OR($A93="",DB$4=""),"",SUMPRODUCT(--(INDEX(Matrix!$C$5:$EV$304,0,$B93)&gt;0),--(INDEX(Matrix!$C$5:$EV$304,0,DB$3)&gt;0)))</f>
        <v>0</v>
      </c>
      <c r="DC93" s="12" t="n">
        <f aca="false">IF(OR($A93="",DC$4=""),"",SUMPRODUCT(--(INDEX(Matrix!$C$5:$EV$304,0,$B93)&gt;0),--(INDEX(Matrix!$C$5:$EV$304,0,DC$3)&gt;0)))</f>
        <v>0</v>
      </c>
      <c r="DD93" s="12" t="n">
        <f aca="false">IF(OR($A93="",DD$4=""),"",SUMPRODUCT(--(INDEX(Matrix!$C$5:$EV$304,0,$B93)&gt;0),--(INDEX(Matrix!$C$5:$EV$304,0,DD$3)&gt;0)))</f>
        <v>8</v>
      </c>
      <c r="DE93" s="12" t="str">
        <f aca="false">IF(OR($A93="",DE$4=""),"",SUMPRODUCT(--(INDEX(Matrix!$C$5:$EV$304,0,$B93)&gt;0),--(INDEX(Matrix!$C$5:$EV$304,0,DE$3)&gt;0)))</f>
        <v/>
      </c>
      <c r="DF93" s="12" t="str">
        <f aca="false">IF(OR($A93="",DF$4=""),"",SUMPRODUCT(--(INDEX(Matrix!$C$5:$EV$304,0,$B93)&gt;0),--(INDEX(Matrix!$C$5:$EV$304,0,DF$3)&gt;0)))</f>
        <v/>
      </c>
      <c r="DG93" s="12" t="str">
        <f aca="false">IF(OR($A93="",DG$4=""),"",SUMPRODUCT(--(INDEX(Matrix!$C$5:$EV$304,0,$B93)&gt;0),--(INDEX(Matrix!$C$5:$EV$304,0,DG$3)&gt;0)))</f>
        <v/>
      </c>
      <c r="DH93" s="12" t="str">
        <f aca="false">IF(OR($A93="",DH$4=""),"",SUMPRODUCT(--(INDEX(Matrix!$C$5:$EV$304,0,$B93)&gt;0),--(INDEX(Matrix!$C$5:$EV$304,0,DH$3)&gt;0)))</f>
        <v/>
      </c>
      <c r="DI93" s="12" t="str">
        <f aca="false">IF(OR($A93="",DI$4=""),"",SUMPRODUCT(--(INDEX(Matrix!$C$5:$EV$304,0,$B93)&gt;0),--(INDEX(Matrix!$C$5:$EV$304,0,DI$3)&gt;0)))</f>
        <v/>
      </c>
      <c r="DJ93" s="12" t="str">
        <f aca="false">IF(OR($A93="",DJ$4=""),"",SUMPRODUCT(--(INDEX(Matrix!$C$5:$EV$304,0,$B93)&gt;0),--(INDEX(Matrix!$C$5:$EV$304,0,DJ$3)&gt;0)))</f>
        <v/>
      </c>
      <c r="DK93" s="12" t="str">
        <f aca="false">IF(OR($A93="",DK$4=""),"",SUMPRODUCT(--(INDEX(Matrix!$C$5:$EV$304,0,$B93)&gt;0),--(INDEX(Matrix!$C$5:$EV$304,0,DK$3)&gt;0)))</f>
        <v/>
      </c>
      <c r="DL93" s="12" t="str">
        <f aca="false">IF(OR($A93="",DL$4=""),"",SUMPRODUCT(--(INDEX(Matrix!$C$5:$EV$304,0,$B93)&gt;0),--(INDEX(Matrix!$C$5:$EV$304,0,DL$3)&gt;0)))</f>
        <v/>
      </c>
      <c r="DM93" s="12" t="str">
        <f aca="false">IF(OR($A93="",DM$4=""),"",SUMPRODUCT(--(INDEX(Matrix!$C$5:$EV$304,0,$B93)&gt;0),--(INDEX(Matrix!$C$5:$EV$304,0,DM$3)&gt;0)))</f>
        <v/>
      </c>
      <c r="DN93" s="12" t="str">
        <f aca="false">IF(OR($A93="",DN$4=""),"",SUMPRODUCT(--(INDEX(Matrix!$C$5:$EV$304,0,$B93)&gt;0),--(INDEX(Matrix!$C$5:$EV$304,0,DN$3)&gt;0)))</f>
        <v/>
      </c>
      <c r="DO93" s="12" t="str">
        <f aca="false">IF(OR($A93="",DO$4=""),"",SUMPRODUCT(--(INDEX(Matrix!$C$5:$EV$304,0,$B93)&gt;0),--(INDEX(Matrix!$C$5:$EV$304,0,DO$3)&gt;0)))</f>
        <v/>
      </c>
      <c r="DP93" s="12" t="str">
        <f aca="false">IF(OR($A93="",DP$4=""),"",SUMPRODUCT(--(INDEX(Matrix!$C$5:$EV$304,0,$B93)&gt;0),--(INDEX(Matrix!$C$5:$EV$304,0,DP$3)&gt;0)))</f>
        <v/>
      </c>
      <c r="DQ93" s="12" t="str">
        <f aca="false">IF(OR($A93="",DQ$4=""),"",SUMPRODUCT(--(INDEX(Matrix!$C$5:$EV$304,0,$B93)&gt;0),--(INDEX(Matrix!$C$5:$EV$304,0,DQ$3)&gt;0)))</f>
        <v/>
      </c>
      <c r="DR93" s="12" t="str">
        <f aca="false">IF(OR($A93="",DR$4=""),"",SUMPRODUCT(--(INDEX(Matrix!$C$5:$EV$304,0,$B93)&gt;0),--(INDEX(Matrix!$C$5:$EV$304,0,DR$3)&gt;0)))</f>
        <v/>
      </c>
      <c r="DS93" s="12" t="str">
        <f aca="false">IF(OR($A93="",DS$4=""),"",SUMPRODUCT(--(INDEX(Matrix!$C$5:$EV$304,0,$B93)&gt;0),--(INDEX(Matrix!$C$5:$EV$304,0,DS$3)&gt;0)))</f>
        <v/>
      </c>
      <c r="DT93" s="12" t="str">
        <f aca="false">IF(OR($A93="",DT$4=""),"",SUMPRODUCT(--(INDEX(Matrix!$C$5:$EV$304,0,$B93)&gt;0),--(INDEX(Matrix!$C$5:$EV$304,0,DT$3)&gt;0)))</f>
        <v/>
      </c>
      <c r="DU93" s="12" t="str">
        <f aca="false">IF(OR($A93="",DU$4=""),"",SUMPRODUCT(--(INDEX(Matrix!$C$5:$EV$304,0,$B93)&gt;0),--(INDEX(Matrix!$C$5:$EV$304,0,DU$3)&gt;0)))</f>
        <v/>
      </c>
      <c r="DV93" s="12" t="str">
        <f aca="false">IF(OR($A93="",DV$4=""),"",SUMPRODUCT(--(INDEX(Matrix!$C$5:$EV$304,0,$B93)&gt;0),--(INDEX(Matrix!$C$5:$EV$304,0,DV$3)&gt;0)))</f>
        <v/>
      </c>
      <c r="DW93" s="12" t="str">
        <f aca="false">IF(OR($A93="",DW$4=""),"",SUMPRODUCT(--(INDEX(Matrix!$C$5:$EV$304,0,$B93)&gt;0),--(INDEX(Matrix!$C$5:$EV$304,0,DW$3)&gt;0)))</f>
        <v/>
      </c>
      <c r="DX93" s="12" t="str">
        <f aca="false">IF(OR($A93="",DX$4=""),"",SUMPRODUCT(--(INDEX(Matrix!$C$5:$EV$304,0,$B93)&gt;0),--(INDEX(Matrix!$C$5:$EV$304,0,DX$3)&gt;0)))</f>
        <v/>
      </c>
      <c r="DY93" s="12" t="str">
        <f aca="false">IF(OR($A93="",DY$4=""),"",SUMPRODUCT(--(INDEX(Matrix!$C$5:$EV$304,0,$B93)&gt;0),--(INDEX(Matrix!$C$5:$EV$304,0,DY$3)&gt;0)))</f>
        <v/>
      </c>
      <c r="DZ93" s="12" t="str">
        <f aca="false">IF(OR($A93="",DZ$4=""),"",SUMPRODUCT(--(INDEX(Matrix!$C$5:$EV$304,0,$B93)&gt;0),--(INDEX(Matrix!$C$5:$EV$304,0,DZ$3)&gt;0)))</f>
        <v/>
      </c>
      <c r="EA93" s="12" t="str">
        <f aca="false">IF(OR($A93="",EA$4=""),"",SUMPRODUCT(--(INDEX(Matrix!$C$5:$EV$304,0,$B93)&gt;0),--(INDEX(Matrix!$C$5:$EV$304,0,EA$3)&gt;0)))</f>
        <v/>
      </c>
      <c r="EB93" s="12" t="str">
        <f aca="false">IF(OR($A93="",EB$4=""),"",SUMPRODUCT(--(INDEX(Matrix!$C$5:$EV$304,0,$B93)&gt;0),--(INDEX(Matrix!$C$5:$EV$304,0,EB$3)&gt;0)))</f>
        <v/>
      </c>
      <c r="EC93" s="12" t="str">
        <f aca="false">IF(OR($A93="",EC$4=""),"",SUMPRODUCT(--(INDEX(Matrix!$C$5:$EV$304,0,$B93)&gt;0),--(INDEX(Matrix!$C$5:$EV$304,0,EC$3)&gt;0)))</f>
        <v/>
      </c>
      <c r="ED93" s="12" t="str">
        <f aca="false">IF(OR($A93="",ED$4=""),"",SUMPRODUCT(--(INDEX(Matrix!$C$5:$EV$304,0,$B93)&gt;0),--(INDEX(Matrix!$C$5:$EV$304,0,ED$3)&gt;0)))</f>
        <v/>
      </c>
      <c r="EE93" s="12" t="str">
        <f aca="false">IF(OR($A93="",EE$4=""),"",SUMPRODUCT(--(INDEX(Matrix!$C$5:$EV$304,0,$B93)&gt;0),--(INDEX(Matrix!$C$5:$EV$304,0,EE$3)&gt;0)))</f>
        <v/>
      </c>
      <c r="EF93" s="12" t="str">
        <f aca="false">IF(OR($A93="",EF$4=""),"",SUMPRODUCT(--(INDEX(Matrix!$C$5:$EV$304,0,$B93)&gt;0),--(INDEX(Matrix!$C$5:$EV$304,0,EF$3)&gt;0)))</f>
        <v/>
      </c>
      <c r="EG93" s="12" t="str">
        <f aca="false">IF(OR($A93="",EG$4=""),"",SUMPRODUCT(--(INDEX(Matrix!$C$5:$EV$304,0,$B93)&gt;0),--(INDEX(Matrix!$C$5:$EV$304,0,EG$3)&gt;0)))</f>
        <v/>
      </c>
      <c r="EH93" s="12" t="str">
        <f aca="false">IF(OR($A93="",EH$4=""),"",SUMPRODUCT(--(INDEX(Matrix!$C$5:$EV$304,0,$B93)&gt;0),--(INDEX(Matrix!$C$5:$EV$304,0,EH$3)&gt;0)))</f>
        <v/>
      </c>
      <c r="EI93" s="12" t="str">
        <f aca="false">IF(OR($A93="",EI$4=""),"",SUMPRODUCT(--(INDEX(Matrix!$C$5:$EV$304,0,$B93)&gt;0),--(INDEX(Matrix!$C$5:$EV$304,0,EI$3)&gt;0)))</f>
        <v/>
      </c>
      <c r="EJ93" s="12" t="str">
        <f aca="false">IF(OR($A93="",EJ$4=""),"",SUMPRODUCT(--(INDEX(Matrix!$C$5:$EV$304,0,$B93)&gt;0),--(INDEX(Matrix!$C$5:$EV$304,0,EJ$3)&gt;0)))</f>
        <v/>
      </c>
      <c r="EK93" s="12" t="str">
        <f aca="false">IF(OR($A93="",EK$4=""),"",SUMPRODUCT(--(INDEX(Matrix!$C$5:$EV$304,0,$B93)&gt;0),--(INDEX(Matrix!$C$5:$EV$304,0,EK$3)&gt;0)))</f>
        <v/>
      </c>
      <c r="EL93" s="12" t="str">
        <f aca="false">IF(OR($A93="",EL$4=""),"",SUMPRODUCT(--(INDEX(Matrix!$C$5:$EV$304,0,$B93)&gt;0),--(INDEX(Matrix!$C$5:$EV$304,0,EL$3)&gt;0)))</f>
        <v/>
      </c>
      <c r="EM93" s="12" t="str">
        <f aca="false">IF(OR($A93="",EM$4=""),"",SUMPRODUCT(--(INDEX(Matrix!$C$5:$EV$304,0,$B93)&gt;0),--(INDEX(Matrix!$C$5:$EV$304,0,EM$3)&gt;0)))</f>
        <v/>
      </c>
      <c r="EN93" s="12" t="str">
        <f aca="false">IF(OR($A93="",EN$4=""),"",SUMPRODUCT(--(INDEX(Matrix!$C$5:$EV$304,0,$B93)&gt;0),--(INDEX(Matrix!$C$5:$EV$304,0,EN$3)&gt;0)))</f>
        <v/>
      </c>
      <c r="EO93" s="12" t="str">
        <f aca="false">IF(OR($A93="",EO$4=""),"",SUMPRODUCT(--(INDEX(Matrix!$C$5:$EV$304,0,$B93)&gt;0),--(INDEX(Matrix!$C$5:$EV$304,0,EO$3)&gt;0)))</f>
        <v/>
      </c>
      <c r="EP93" s="12" t="str">
        <f aca="false">IF(OR($A93="",EP$4=""),"",SUMPRODUCT(--(INDEX(Matrix!$C$5:$EV$304,0,$B93)&gt;0),--(INDEX(Matrix!$C$5:$EV$304,0,EP$3)&gt;0)))</f>
        <v/>
      </c>
      <c r="EQ93" s="12" t="str">
        <f aca="false">IF(OR($A93="",EQ$4=""),"",SUMPRODUCT(--(INDEX(Matrix!$C$5:$EV$304,0,$B93)&gt;0),--(INDEX(Matrix!$C$5:$EV$304,0,EQ$3)&gt;0)))</f>
        <v/>
      </c>
      <c r="ER93" s="12" t="str">
        <f aca="false">IF(OR($A93="",ER$4=""),"",SUMPRODUCT(--(INDEX(Matrix!$C$5:$EV$304,0,$B93)&gt;0),--(INDEX(Matrix!$C$5:$EV$304,0,ER$3)&gt;0)))</f>
        <v/>
      </c>
      <c r="ES93" s="12" t="str">
        <f aca="false">IF(OR($A93="",ES$4=""),"",SUMPRODUCT(--(INDEX(Matrix!$C$5:$EV$304,0,$B93)&gt;0),--(INDEX(Matrix!$C$5:$EV$304,0,ES$3)&gt;0)))</f>
        <v/>
      </c>
      <c r="ET93" s="12" t="str">
        <f aca="false">IF(OR($A93="",ET$4=""),"",SUMPRODUCT(--(INDEX(Matrix!$C$5:$EV$304,0,$B93)&gt;0),--(INDEX(Matrix!$C$5:$EV$304,0,ET$3)&gt;0)))</f>
        <v/>
      </c>
      <c r="EU93" s="12" t="str">
        <f aca="false">IF(OR($A93="",EU$4=""),"",SUMPRODUCT(--(INDEX(Matrix!$C$5:$EV$304,0,$B93)&gt;0),--(INDEX(Matrix!$C$5:$EV$304,0,EU$3)&gt;0)))</f>
        <v/>
      </c>
      <c r="EV93" s="12" t="str">
        <f aca="false">IF(OR($A93="",EV$4=""),"",SUMPRODUCT(--(INDEX(Matrix!$C$5:$EV$304,0,$B93)&gt;0),--(INDEX(Matrix!$C$5:$EV$304,0,EV$3)&gt;0)))</f>
        <v/>
      </c>
    </row>
    <row r="94" customFormat="false" ht="15" hidden="false" customHeight="false" outlineLevel="0" collapsed="false">
      <c r="A94" s="6" t="str">
        <f aca="false">IF(INDEX(Products!$A$2:$A$151,$B94)="","",INDEX(Products!$A$2:$A$151,$B94))</f>
        <v>Co-Enzyme Q10 (30mg)</v>
      </c>
      <c r="B94" s="23" t="n">
        <v>90</v>
      </c>
      <c r="C94" s="12" t="n">
        <f aca="false">IF(OR($A94="",C$4=""),"",SUMPRODUCT(--(INDEX(Matrix!$C$5:$EV$304,0,$B94)&gt;0),--(INDEX(Matrix!$C$5:$EV$304,0,C$3)&gt;0)))</f>
        <v>7</v>
      </c>
      <c r="D94" s="12" t="n">
        <f aca="false">IF(OR($A94="",D$4=""),"",SUMPRODUCT(--(INDEX(Matrix!$C$5:$EV$304,0,$B94)&gt;0),--(INDEX(Matrix!$C$5:$EV$304,0,D$3)&gt;0)))</f>
        <v>7</v>
      </c>
      <c r="E94" s="12" t="n">
        <f aca="false">IF(OR($A94="",E$4=""),"",SUMPRODUCT(--(INDEX(Matrix!$C$5:$EV$304,0,$B94)&gt;0),--(INDEX(Matrix!$C$5:$EV$304,0,E$3)&gt;0)))</f>
        <v>7</v>
      </c>
      <c r="F94" s="12" t="n">
        <f aca="false">IF(OR($A94="",F$4=""),"",SUMPRODUCT(--(INDEX(Matrix!$C$5:$EV$304,0,$B94)&gt;0),--(INDEX(Matrix!$C$5:$EV$304,0,F$3)&gt;0)))</f>
        <v>7</v>
      </c>
      <c r="G94" s="12" t="n">
        <f aca="false">IF(OR($A94="",G$4=""),"",SUMPRODUCT(--(INDEX(Matrix!$C$5:$EV$304,0,$B94)&gt;0),--(INDEX(Matrix!$C$5:$EV$304,0,G$3)&gt;0)))</f>
        <v>7</v>
      </c>
      <c r="H94" s="12" t="n">
        <f aca="false">IF(OR($A94="",H$4=""),"",SUMPRODUCT(--(INDEX(Matrix!$C$5:$EV$304,0,$B94)&gt;0),--(INDEX(Matrix!$C$5:$EV$304,0,H$3)&gt;0)))</f>
        <v>7</v>
      </c>
      <c r="I94" s="12" t="n">
        <f aca="false">IF(OR($A94="",I$4=""),"",SUMPRODUCT(--(INDEX(Matrix!$C$5:$EV$304,0,$B94)&gt;0),--(INDEX(Matrix!$C$5:$EV$304,0,I$3)&gt;0)))</f>
        <v>7</v>
      </c>
      <c r="J94" s="12" t="n">
        <f aca="false">IF(OR($A94="",J$4=""),"",SUMPRODUCT(--(INDEX(Matrix!$C$5:$EV$304,0,$B94)&gt;0),--(INDEX(Matrix!$C$5:$EV$304,0,J$3)&gt;0)))</f>
        <v>7</v>
      </c>
      <c r="K94" s="12" t="n">
        <f aca="false">IF(OR($A94="",K$4=""),"",SUMPRODUCT(--(INDEX(Matrix!$C$5:$EV$304,0,$B94)&gt;0),--(INDEX(Matrix!$C$5:$EV$304,0,K$3)&gt;0)))</f>
        <v>7</v>
      </c>
      <c r="L94" s="12" t="n">
        <f aca="false">IF(OR($A94="",L$4=""),"",SUMPRODUCT(--(INDEX(Matrix!$C$5:$EV$304,0,$B94)&gt;0),--(INDEX(Matrix!$C$5:$EV$304,0,L$3)&gt;0)))</f>
        <v>7</v>
      </c>
      <c r="M94" s="12" t="n">
        <f aca="false">IF(OR($A94="",M$4=""),"",SUMPRODUCT(--(INDEX(Matrix!$C$5:$EV$304,0,$B94)&gt;0),--(INDEX(Matrix!$C$5:$EV$304,0,M$3)&gt;0)))</f>
        <v>7</v>
      </c>
      <c r="N94" s="12" t="n">
        <f aca="false">IF(OR($A94="",N$4=""),"",SUMPRODUCT(--(INDEX(Matrix!$C$5:$EV$304,0,$B94)&gt;0),--(INDEX(Matrix!$C$5:$EV$304,0,N$3)&gt;0)))</f>
        <v>8</v>
      </c>
      <c r="O94" s="12" t="n">
        <f aca="false">IF(OR($A94="",O$4=""),"",SUMPRODUCT(--(INDEX(Matrix!$C$5:$EV$304,0,$B94)&gt;0),--(INDEX(Matrix!$C$5:$EV$304,0,O$3)&gt;0)))</f>
        <v>8</v>
      </c>
      <c r="P94" s="12" t="n">
        <f aca="false">IF(OR($A94="",P$4=""),"",SUMPRODUCT(--(INDEX(Matrix!$C$5:$EV$304,0,$B94)&gt;0),--(INDEX(Matrix!$C$5:$EV$304,0,P$3)&gt;0)))</f>
        <v>8</v>
      </c>
      <c r="Q94" s="12" t="n">
        <f aca="false">IF(OR($A94="",Q$4=""),"",SUMPRODUCT(--(INDEX(Matrix!$C$5:$EV$304,0,$B94)&gt;0),--(INDEX(Matrix!$C$5:$EV$304,0,Q$3)&gt;0)))</f>
        <v>8</v>
      </c>
      <c r="R94" s="12" t="n">
        <f aca="false">IF(OR($A94="",R$4=""),"",SUMPRODUCT(--(INDEX(Matrix!$C$5:$EV$304,0,$B94)&gt;0),--(INDEX(Matrix!$C$5:$EV$304,0,R$3)&gt;0)))</f>
        <v>8</v>
      </c>
      <c r="S94" s="12" t="n">
        <f aca="false">IF(OR($A94="",S$4=""),"",SUMPRODUCT(--(INDEX(Matrix!$C$5:$EV$304,0,$B94)&gt;0),--(INDEX(Matrix!$C$5:$EV$304,0,S$3)&gt;0)))</f>
        <v>8</v>
      </c>
      <c r="T94" s="12" t="n">
        <f aca="false">IF(OR($A94="",T$4=""),"",SUMPRODUCT(--(INDEX(Matrix!$C$5:$EV$304,0,$B94)&gt;0),--(INDEX(Matrix!$C$5:$EV$304,0,T$3)&gt;0)))</f>
        <v>8</v>
      </c>
      <c r="U94" s="12" t="n">
        <f aca="false">IF(OR($A94="",U$4=""),"",SUMPRODUCT(--(INDEX(Matrix!$C$5:$EV$304,0,$B94)&gt;0),--(INDEX(Matrix!$C$5:$EV$304,0,U$3)&gt;0)))</f>
        <v>0</v>
      </c>
      <c r="V94" s="12" t="n">
        <f aca="false">IF(OR($A94="",V$4=""),"",SUMPRODUCT(--(INDEX(Matrix!$C$5:$EV$304,0,$B94)&gt;0),--(INDEX(Matrix!$C$5:$EV$304,0,V$3)&gt;0)))</f>
        <v>0</v>
      </c>
      <c r="W94" s="12" t="n">
        <f aca="false">IF(OR($A94="",W$4=""),"",SUMPRODUCT(--(INDEX(Matrix!$C$5:$EV$304,0,$B94)&gt;0),--(INDEX(Matrix!$C$5:$EV$304,0,W$3)&gt;0)))</f>
        <v>8</v>
      </c>
      <c r="X94" s="12" t="n">
        <f aca="false">IF(OR($A94="",X$4=""),"",SUMPRODUCT(--(INDEX(Matrix!$C$5:$EV$304,0,$B94)&gt;0),--(INDEX(Matrix!$C$5:$EV$304,0,X$3)&gt;0)))</f>
        <v>8</v>
      </c>
      <c r="Y94" s="12" t="n">
        <f aca="false">IF(OR($A94="",Y$4=""),"",SUMPRODUCT(--(INDEX(Matrix!$C$5:$EV$304,0,$B94)&gt;0),--(INDEX(Matrix!$C$5:$EV$304,0,Y$3)&gt;0)))</f>
        <v>7</v>
      </c>
      <c r="Z94" s="12" t="n">
        <f aca="false">IF(OR($A94="",Z$4=""),"",SUMPRODUCT(--(INDEX(Matrix!$C$5:$EV$304,0,$B94)&gt;0),--(INDEX(Matrix!$C$5:$EV$304,0,Z$3)&gt;0)))</f>
        <v>8</v>
      </c>
      <c r="AA94" s="12" t="n">
        <f aca="false">IF(OR($A94="",AA$4=""),"",SUMPRODUCT(--(INDEX(Matrix!$C$5:$EV$304,0,$B94)&gt;0),--(INDEX(Matrix!$C$5:$EV$304,0,AA$3)&gt;0)))</f>
        <v>10</v>
      </c>
      <c r="AB94" s="12" t="n">
        <f aca="false">IF(OR($A94="",AB$4=""),"",SUMPRODUCT(--(INDEX(Matrix!$C$5:$EV$304,0,$B94)&gt;0),--(INDEX(Matrix!$C$5:$EV$304,0,AB$3)&gt;0)))</f>
        <v>2</v>
      </c>
      <c r="AC94" s="12" t="n">
        <f aca="false">IF(OR($A94="",AC$4=""),"",SUMPRODUCT(--(INDEX(Matrix!$C$5:$EV$304,0,$B94)&gt;0),--(INDEX(Matrix!$C$5:$EV$304,0,AC$3)&gt;0)))</f>
        <v>3</v>
      </c>
      <c r="AD94" s="12" t="n">
        <f aca="false">IF(OR($A94="",AD$4=""),"",SUMPRODUCT(--(INDEX(Matrix!$C$5:$EV$304,0,$B94)&gt;0),--(INDEX(Matrix!$C$5:$EV$304,0,AD$3)&gt;0)))</f>
        <v>0</v>
      </c>
      <c r="AE94" s="12" t="n">
        <f aca="false">IF(OR($A94="",AE$4=""),"",SUMPRODUCT(--(INDEX(Matrix!$C$5:$EV$304,0,$B94)&gt;0),--(INDEX(Matrix!$C$5:$EV$304,0,AE$3)&gt;0)))</f>
        <v>9</v>
      </c>
      <c r="AF94" s="12" t="n">
        <f aca="false">IF(OR($A94="",AF$4=""),"",SUMPRODUCT(--(INDEX(Matrix!$C$5:$EV$304,0,$B94)&gt;0),--(INDEX(Matrix!$C$5:$EV$304,0,AF$3)&gt;0)))</f>
        <v>9</v>
      </c>
      <c r="AG94" s="12" t="n">
        <f aca="false">IF(OR($A94="",AG$4=""),"",SUMPRODUCT(--(INDEX(Matrix!$C$5:$EV$304,0,$B94)&gt;0),--(INDEX(Matrix!$C$5:$EV$304,0,AG$3)&gt;0)))</f>
        <v>9</v>
      </c>
      <c r="AH94" s="12" t="n">
        <f aca="false">IF(OR($A94="",AH$4=""),"",SUMPRODUCT(--(INDEX(Matrix!$C$5:$EV$304,0,$B94)&gt;0),--(INDEX(Matrix!$C$5:$EV$304,0,AH$3)&gt;0)))</f>
        <v>6</v>
      </c>
      <c r="AI94" s="12" t="n">
        <f aca="false">IF(OR($A94="",AI$4=""),"",SUMPRODUCT(--(INDEX(Matrix!$C$5:$EV$304,0,$B94)&gt;0),--(INDEX(Matrix!$C$5:$EV$304,0,AI$3)&gt;0)))</f>
        <v>7</v>
      </c>
      <c r="AJ94" s="12" t="n">
        <f aca="false">IF(OR($A94="",AJ$4=""),"",SUMPRODUCT(--(INDEX(Matrix!$C$5:$EV$304,0,$B94)&gt;0),--(INDEX(Matrix!$C$5:$EV$304,0,AJ$3)&gt;0)))</f>
        <v>7</v>
      </c>
      <c r="AK94" s="12" t="n">
        <f aca="false">IF(OR($A94="",AK$4=""),"",SUMPRODUCT(--(INDEX(Matrix!$C$5:$EV$304,0,$B94)&gt;0),--(INDEX(Matrix!$C$5:$EV$304,0,AK$3)&gt;0)))</f>
        <v>8</v>
      </c>
      <c r="AL94" s="12" t="n">
        <f aca="false">IF(OR($A94="",AL$4=""),"",SUMPRODUCT(--(INDEX(Matrix!$C$5:$EV$304,0,$B94)&gt;0),--(INDEX(Matrix!$C$5:$EV$304,0,AL$3)&gt;0)))</f>
        <v>8</v>
      </c>
      <c r="AM94" s="12" t="n">
        <f aca="false">IF(OR($A94="",AM$4=""),"",SUMPRODUCT(--(INDEX(Matrix!$C$5:$EV$304,0,$B94)&gt;0),--(INDEX(Matrix!$C$5:$EV$304,0,AM$3)&gt;0)))</f>
        <v>4</v>
      </c>
      <c r="AN94" s="12" t="n">
        <f aca="false">IF(OR($A94="",AN$4=""),"",SUMPRODUCT(--(INDEX(Matrix!$C$5:$EV$304,0,$B94)&gt;0),--(INDEX(Matrix!$C$5:$EV$304,0,AN$3)&gt;0)))</f>
        <v>4</v>
      </c>
      <c r="AO94" s="12" t="n">
        <f aca="false">IF(OR($A94="",AO$4=""),"",SUMPRODUCT(--(INDEX(Matrix!$C$5:$EV$304,0,$B94)&gt;0),--(INDEX(Matrix!$C$5:$EV$304,0,AO$3)&gt;0)))</f>
        <v>1</v>
      </c>
      <c r="AP94" s="12" t="n">
        <f aca="false">IF(OR($A94="",AP$4=""),"",SUMPRODUCT(--(INDEX(Matrix!$C$5:$EV$304,0,$B94)&gt;0),--(INDEX(Matrix!$C$5:$EV$304,0,AP$3)&gt;0)))</f>
        <v>1</v>
      </c>
      <c r="AQ94" s="12" t="n">
        <f aca="false">IF(OR($A94="",AQ$4=""),"",SUMPRODUCT(--(INDEX(Matrix!$C$5:$EV$304,0,$B94)&gt;0),--(INDEX(Matrix!$C$5:$EV$304,0,AQ$3)&gt;0)))</f>
        <v>1</v>
      </c>
      <c r="AR94" s="12" t="n">
        <f aca="false">IF(OR($A94="",AR$4=""),"",SUMPRODUCT(--(INDEX(Matrix!$C$5:$EV$304,0,$B94)&gt;0),--(INDEX(Matrix!$C$5:$EV$304,0,AR$3)&gt;0)))</f>
        <v>1</v>
      </c>
      <c r="AS94" s="12" t="n">
        <f aca="false">IF(OR($A94="",AS$4=""),"",SUMPRODUCT(--(INDEX(Matrix!$C$5:$EV$304,0,$B94)&gt;0),--(INDEX(Matrix!$C$5:$EV$304,0,AS$3)&gt;0)))</f>
        <v>1</v>
      </c>
      <c r="AT94" s="12" t="n">
        <f aca="false">IF(OR($A94="",AT$4=""),"",SUMPRODUCT(--(INDEX(Matrix!$C$5:$EV$304,0,$B94)&gt;0),--(INDEX(Matrix!$C$5:$EV$304,0,AT$3)&gt;0)))</f>
        <v>1</v>
      </c>
      <c r="AU94" s="12" t="n">
        <f aca="false">IF(OR($A94="",AU$4=""),"",SUMPRODUCT(--(INDEX(Matrix!$C$5:$EV$304,0,$B94)&gt;0),--(INDEX(Matrix!$C$5:$EV$304,0,AU$3)&gt;0)))</f>
        <v>0</v>
      </c>
      <c r="AV94" s="12" t="n">
        <f aca="false">IF(OR($A94="",AV$4=""),"",SUMPRODUCT(--(INDEX(Matrix!$C$5:$EV$304,0,$B94)&gt;0),--(INDEX(Matrix!$C$5:$EV$304,0,AV$3)&gt;0)))</f>
        <v>7</v>
      </c>
      <c r="AW94" s="12" t="n">
        <f aca="false">IF(OR($A94="",AW$4=""),"",SUMPRODUCT(--(INDEX(Matrix!$C$5:$EV$304,0,$B94)&gt;0),--(INDEX(Matrix!$C$5:$EV$304,0,AW$3)&gt;0)))</f>
        <v>6</v>
      </c>
      <c r="AX94" s="12" t="n">
        <f aca="false">IF(OR($A94="",AX$4=""),"",SUMPRODUCT(--(INDEX(Matrix!$C$5:$EV$304,0,$B94)&gt;0),--(INDEX(Matrix!$C$5:$EV$304,0,AX$3)&gt;0)))</f>
        <v>8</v>
      </c>
      <c r="AY94" s="12" t="n">
        <f aca="false">IF(OR($A94="",AY$4=""),"",SUMPRODUCT(--(INDEX(Matrix!$C$5:$EV$304,0,$B94)&gt;0),--(INDEX(Matrix!$C$5:$EV$304,0,AY$3)&gt;0)))</f>
        <v>8</v>
      </c>
      <c r="AZ94" s="12" t="n">
        <f aca="false">IF(OR($A94="",AZ$4=""),"",SUMPRODUCT(--(INDEX(Matrix!$C$5:$EV$304,0,$B94)&gt;0),--(INDEX(Matrix!$C$5:$EV$304,0,AZ$3)&gt;0)))</f>
        <v>9</v>
      </c>
      <c r="BA94" s="12" t="n">
        <f aca="false">IF(OR($A94="",BA$4=""),"",SUMPRODUCT(--(INDEX(Matrix!$C$5:$EV$304,0,$B94)&gt;0),--(INDEX(Matrix!$C$5:$EV$304,0,BA$3)&gt;0)))</f>
        <v>9</v>
      </c>
      <c r="BB94" s="12" t="n">
        <f aca="false">IF(OR($A94="",BB$4=""),"",SUMPRODUCT(--(INDEX(Matrix!$C$5:$EV$304,0,$B94)&gt;0),--(INDEX(Matrix!$C$5:$EV$304,0,BB$3)&gt;0)))</f>
        <v>8</v>
      </c>
      <c r="BC94" s="12" t="n">
        <f aca="false">IF(OR($A94="",BC$4=""),"",SUMPRODUCT(--(INDEX(Matrix!$C$5:$EV$304,0,$B94)&gt;0),--(INDEX(Matrix!$C$5:$EV$304,0,BC$3)&gt;0)))</f>
        <v>8</v>
      </c>
      <c r="BD94" s="12" t="n">
        <f aca="false">IF(OR($A94="",BD$4=""),"",SUMPRODUCT(--(INDEX(Matrix!$C$5:$EV$304,0,$B94)&gt;0),--(INDEX(Matrix!$C$5:$EV$304,0,BD$3)&gt;0)))</f>
        <v>8</v>
      </c>
      <c r="BE94" s="12" t="n">
        <f aca="false">IF(OR($A94="",BE$4=""),"",SUMPRODUCT(--(INDEX(Matrix!$C$5:$EV$304,0,$B94)&gt;0),--(INDEX(Matrix!$C$5:$EV$304,0,BE$3)&gt;0)))</f>
        <v>8</v>
      </c>
      <c r="BF94" s="12" t="n">
        <f aca="false">IF(OR($A94="",BF$4=""),"",SUMPRODUCT(--(INDEX(Matrix!$C$5:$EV$304,0,$B94)&gt;0),--(INDEX(Matrix!$C$5:$EV$304,0,BF$3)&gt;0)))</f>
        <v>8</v>
      </c>
      <c r="BG94" s="12" t="n">
        <f aca="false">IF(OR($A94="",BG$4=""),"",SUMPRODUCT(--(INDEX(Matrix!$C$5:$EV$304,0,$B94)&gt;0),--(INDEX(Matrix!$C$5:$EV$304,0,BG$3)&gt;0)))</f>
        <v>8</v>
      </c>
      <c r="BH94" s="12" t="n">
        <f aca="false">IF(OR($A94="",BH$4=""),"",SUMPRODUCT(--(INDEX(Matrix!$C$5:$EV$304,0,$B94)&gt;0),--(INDEX(Matrix!$C$5:$EV$304,0,BH$3)&gt;0)))</f>
        <v>8</v>
      </c>
      <c r="BI94" s="12" t="n">
        <f aca="false">IF(OR($A94="",BI$4=""),"",SUMPRODUCT(--(INDEX(Matrix!$C$5:$EV$304,0,$B94)&gt;0),--(INDEX(Matrix!$C$5:$EV$304,0,BI$3)&gt;0)))</f>
        <v>8</v>
      </c>
      <c r="BJ94" s="12" t="n">
        <f aca="false">IF(OR($A94="",BJ$4=""),"",SUMPRODUCT(--(INDEX(Matrix!$C$5:$EV$304,0,$B94)&gt;0),--(INDEX(Matrix!$C$5:$EV$304,0,BJ$3)&gt;0)))</f>
        <v>0</v>
      </c>
      <c r="BK94" s="12" t="n">
        <f aca="false">IF(OR($A94="",BK$4=""),"",SUMPRODUCT(--(INDEX(Matrix!$C$5:$EV$304,0,$B94)&gt;0),--(INDEX(Matrix!$C$5:$EV$304,0,BK$3)&gt;0)))</f>
        <v>9</v>
      </c>
      <c r="BL94" s="12" t="n">
        <f aca="false">IF(OR($A94="",BL$4=""),"",SUMPRODUCT(--(INDEX(Matrix!$C$5:$EV$304,0,$B94)&gt;0),--(INDEX(Matrix!$C$5:$EV$304,0,BL$3)&gt;0)))</f>
        <v>9</v>
      </c>
      <c r="BM94" s="12" t="n">
        <f aca="false">IF(OR($A94="",BM$4=""),"",SUMPRODUCT(--(INDEX(Matrix!$C$5:$EV$304,0,$B94)&gt;0),--(INDEX(Matrix!$C$5:$EV$304,0,BM$3)&gt;0)))</f>
        <v>9</v>
      </c>
      <c r="BN94" s="12" t="n">
        <f aca="false">IF(OR($A94="",BN$4=""),"",SUMPRODUCT(--(INDEX(Matrix!$C$5:$EV$304,0,$B94)&gt;0),--(INDEX(Matrix!$C$5:$EV$304,0,BN$3)&gt;0)))</f>
        <v>10</v>
      </c>
      <c r="BO94" s="12" t="n">
        <f aca="false">IF(OR($A94="",BO$4=""),"",SUMPRODUCT(--(INDEX(Matrix!$C$5:$EV$304,0,$B94)&gt;0),--(INDEX(Matrix!$C$5:$EV$304,0,BO$3)&gt;0)))</f>
        <v>3</v>
      </c>
      <c r="BP94" s="12" t="n">
        <f aca="false">IF(OR($A94="",BP$4=""),"",SUMPRODUCT(--(INDEX(Matrix!$C$5:$EV$304,0,$B94)&gt;0),--(INDEX(Matrix!$C$5:$EV$304,0,BP$3)&gt;0)))</f>
        <v>1</v>
      </c>
      <c r="BQ94" s="12" t="n">
        <f aca="false">IF(OR($A94="",BQ$4=""),"",SUMPRODUCT(--(INDEX(Matrix!$C$5:$EV$304,0,$B94)&gt;0),--(INDEX(Matrix!$C$5:$EV$304,0,BQ$3)&gt;0)))</f>
        <v>1</v>
      </c>
      <c r="BR94" s="12" t="n">
        <f aca="false">IF(OR($A94="",BR$4=""),"",SUMPRODUCT(--(INDEX(Matrix!$C$5:$EV$304,0,$B94)&gt;0),--(INDEX(Matrix!$C$5:$EV$304,0,BR$3)&gt;0)))</f>
        <v>1</v>
      </c>
      <c r="BS94" s="12" t="n">
        <f aca="false">IF(OR($A94="",BS$4=""),"",SUMPRODUCT(--(INDEX(Matrix!$C$5:$EV$304,0,$B94)&gt;0),--(INDEX(Matrix!$C$5:$EV$304,0,BS$3)&gt;0)))</f>
        <v>1</v>
      </c>
      <c r="BT94" s="12" t="n">
        <f aca="false">IF(OR($A94="",BT$4=""),"",SUMPRODUCT(--(INDEX(Matrix!$C$5:$EV$304,0,$B94)&gt;0),--(INDEX(Matrix!$C$5:$EV$304,0,BT$3)&gt;0)))</f>
        <v>0</v>
      </c>
      <c r="BU94" s="12" t="n">
        <f aca="false">IF(OR($A94="",BU$4=""),"",SUMPRODUCT(--(INDEX(Matrix!$C$5:$EV$304,0,$B94)&gt;0),--(INDEX(Matrix!$C$5:$EV$304,0,BU$3)&gt;0)))</f>
        <v>1</v>
      </c>
      <c r="BV94" s="12" t="n">
        <f aca="false">IF(OR($A94="",BV$4=""),"",SUMPRODUCT(--(INDEX(Matrix!$C$5:$EV$304,0,$B94)&gt;0),--(INDEX(Matrix!$C$5:$EV$304,0,BV$3)&gt;0)))</f>
        <v>0</v>
      </c>
      <c r="BW94" s="12" t="n">
        <f aca="false">IF(OR($A94="",BW$4=""),"",SUMPRODUCT(--(INDEX(Matrix!$C$5:$EV$304,0,$B94)&gt;0),--(INDEX(Matrix!$C$5:$EV$304,0,BW$3)&gt;0)))</f>
        <v>0</v>
      </c>
      <c r="BX94" s="12" t="n">
        <f aca="false">IF(OR($A94="",BX$4=""),"",SUMPRODUCT(--(INDEX(Matrix!$C$5:$EV$304,0,$B94)&gt;0),--(INDEX(Matrix!$C$5:$EV$304,0,BX$3)&gt;0)))</f>
        <v>0</v>
      </c>
      <c r="BY94" s="12" t="n">
        <f aca="false">IF(OR($A94="",BY$4=""),"",SUMPRODUCT(--(INDEX(Matrix!$C$5:$EV$304,0,$B94)&gt;0),--(INDEX(Matrix!$C$5:$EV$304,0,BY$3)&gt;0)))</f>
        <v>1</v>
      </c>
      <c r="BZ94" s="12" t="n">
        <f aca="false">IF(OR($A94="",BZ$4=""),"",SUMPRODUCT(--(INDEX(Matrix!$C$5:$EV$304,0,$B94)&gt;0),--(INDEX(Matrix!$C$5:$EV$304,0,BZ$3)&gt;0)))</f>
        <v>1</v>
      </c>
      <c r="CA94" s="12" t="n">
        <f aca="false">IF(OR($A94="",CA$4=""),"",SUMPRODUCT(--(INDEX(Matrix!$C$5:$EV$304,0,$B94)&gt;0),--(INDEX(Matrix!$C$5:$EV$304,0,CA$3)&gt;0)))</f>
        <v>1</v>
      </c>
      <c r="CB94" s="12" t="n">
        <f aca="false">IF(OR($A94="",CB$4=""),"",SUMPRODUCT(--(INDEX(Matrix!$C$5:$EV$304,0,$B94)&gt;0),--(INDEX(Matrix!$C$5:$EV$304,0,CB$3)&gt;0)))</f>
        <v>0</v>
      </c>
      <c r="CC94" s="12" t="n">
        <f aca="false">IF(OR($A94="",CC$4=""),"",SUMPRODUCT(--(INDEX(Matrix!$C$5:$EV$304,0,$B94)&gt;0),--(INDEX(Matrix!$C$5:$EV$304,0,CC$3)&gt;0)))</f>
        <v>0</v>
      </c>
      <c r="CD94" s="12" t="n">
        <f aca="false">IF(OR($A94="",CD$4=""),"",SUMPRODUCT(--(INDEX(Matrix!$C$5:$EV$304,0,$B94)&gt;0),--(INDEX(Matrix!$C$5:$EV$304,0,CD$3)&gt;0)))</f>
        <v>7</v>
      </c>
      <c r="CE94" s="12" t="n">
        <f aca="false">IF(OR($A94="",CE$4=""),"",SUMPRODUCT(--(INDEX(Matrix!$C$5:$EV$304,0,$B94)&gt;0),--(INDEX(Matrix!$C$5:$EV$304,0,CE$3)&gt;0)))</f>
        <v>7</v>
      </c>
      <c r="CF94" s="12" t="n">
        <f aca="false">IF(OR($A94="",CF$4=""),"",SUMPRODUCT(--(INDEX(Matrix!$C$5:$EV$304,0,$B94)&gt;0),--(INDEX(Matrix!$C$5:$EV$304,0,CF$3)&gt;0)))</f>
        <v>3</v>
      </c>
      <c r="CG94" s="12" t="n">
        <f aca="false">IF(OR($A94="",CG$4=""),"",SUMPRODUCT(--(INDEX(Matrix!$C$5:$EV$304,0,$B94)&gt;0),--(INDEX(Matrix!$C$5:$EV$304,0,CG$3)&gt;0)))</f>
        <v>8</v>
      </c>
      <c r="CH94" s="12" t="n">
        <f aca="false">IF(OR($A94="",CH$4=""),"",SUMPRODUCT(--(INDEX(Matrix!$C$5:$EV$304,0,$B94)&gt;0),--(INDEX(Matrix!$C$5:$EV$304,0,CH$3)&gt;0)))</f>
        <v>1</v>
      </c>
      <c r="CI94" s="12" t="n">
        <f aca="false">IF(OR($A94="",CI$4=""),"",SUMPRODUCT(--(INDEX(Matrix!$C$5:$EV$304,0,$B94)&gt;0),--(INDEX(Matrix!$C$5:$EV$304,0,CI$3)&gt;0)))</f>
        <v>8</v>
      </c>
      <c r="CJ94" s="12" t="n">
        <f aca="false">IF(OR($A94="",CJ$4=""),"",SUMPRODUCT(--(INDEX(Matrix!$C$5:$EV$304,0,$B94)&gt;0),--(INDEX(Matrix!$C$5:$EV$304,0,CJ$3)&gt;0)))</f>
        <v>3</v>
      </c>
      <c r="CK94" s="12" t="n">
        <f aca="false">IF(OR($A94="",CK$4=""),"",SUMPRODUCT(--(INDEX(Matrix!$C$5:$EV$304,0,$B94)&gt;0),--(INDEX(Matrix!$C$5:$EV$304,0,CK$3)&gt;0)))</f>
        <v>9</v>
      </c>
      <c r="CL94" s="12" t="n">
        <f aca="false">IF(OR($A94="",CL$4=""),"",SUMPRODUCT(--(INDEX(Matrix!$C$5:$EV$304,0,$B94)&gt;0),--(INDEX(Matrix!$C$5:$EV$304,0,CL$3)&gt;0)))</f>
        <v>4</v>
      </c>
      <c r="CM94" s="12" t="n">
        <f aca="false">IF(OR($A94="",CM$4=""),"",SUMPRODUCT(--(INDEX(Matrix!$C$5:$EV$304,0,$B94)&gt;0),--(INDEX(Matrix!$C$5:$EV$304,0,CM$3)&gt;0)))</f>
        <v>9</v>
      </c>
      <c r="CN94" s="12" t="n">
        <f aca="false">IF(OR($A94="",CN$4=""),"",SUMPRODUCT(--(INDEX(Matrix!$C$5:$EV$304,0,$B94)&gt;0),--(INDEX(Matrix!$C$5:$EV$304,0,CN$3)&gt;0)))</f>
        <v>14</v>
      </c>
      <c r="CO94" s="12" t="n">
        <f aca="false">IF(OR($A94="",CO$4=""),"",SUMPRODUCT(--(INDEX(Matrix!$C$5:$EV$304,0,$B94)&gt;0),--(INDEX(Matrix!$C$5:$EV$304,0,CO$3)&gt;0)))</f>
        <v>14</v>
      </c>
      <c r="CP94" s="12" t="n">
        <f aca="false">IF(OR($A94="",CP$4=""),"",SUMPRODUCT(--(INDEX(Matrix!$C$5:$EV$304,0,$B94)&gt;0),--(INDEX(Matrix!$C$5:$EV$304,0,CP$3)&gt;0)))</f>
        <v>8</v>
      </c>
      <c r="CQ94" s="12" t="n">
        <f aca="false">IF(OR($A94="",CQ$4=""),"",SUMPRODUCT(--(INDEX(Matrix!$C$5:$EV$304,0,$B94)&gt;0),--(INDEX(Matrix!$C$5:$EV$304,0,CQ$3)&gt;0)))</f>
        <v>8</v>
      </c>
      <c r="CR94" s="12" t="n">
        <f aca="false">IF(OR($A94="",CR$4=""),"",SUMPRODUCT(--(INDEX(Matrix!$C$5:$EV$304,0,$B94)&gt;0),--(INDEX(Matrix!$C$5:$EV$304,0,CR$3)&gt;0)))</f>
        <v>8</v>
      </c>
      <c r="CS94" s="12" t="n">
        <f aca="false">IF(OR($A94="",CS$4=""),"",SUMPRODUCT(--(INDEX(Matrix!$C$5:$EV$304,0,$B94)&gt;0),--(INDEX(Matrix!$C$5:$EV$304,0,CS$3)&gt;0)))</f>
        <v>9</v>
      </c>
      <c r="CT94" s="12" t="n">
        <f aca="false">IF(OR($A94="",CT$4=""),"",SUMPRODUCT(--(INDEX(Matrix!$C$5:$EV$304,0,$B94)&gt;0),--(INDEX(Matrix!$C$5:$EV$304,0,CT$3)&gt;0)))</f>
        <v>9</v>
      </c>
      <c r="CU94" s="12" t="n">
        <f aca="false">IF(OR($A94="",CU$4=""),"",SUMPRODUCT(--(INDEX(Matrix!$C$5:$EV$304,0,$B94)&gt;0),--(INDEX(Matrix!$C$5:$EV$304,0,CU$3)&gt;0)))</f>
        <v>8</v>
      </c>
      <c r="CV94" s="12" t="n">
        <f aca="false">IF(OR($A94="",CV$4=""),"",SUMPRODUCT(--(INDEX(Matrix!$C$5:$EV$304,0,$B94)&gt;0),--(INDEX(Matrix!$C$5:$EV$304,0,CV$3)&gt;0)))</f>
        <v>8</v>
      </c>
      <c r="CW94" s="12" t="n">
        <f aca="false">IF(OR($A94="",CW$4=""),"",SUMPRODUCT(--(INDEX(Matrix!$C$5:$EV$304,0,$B94)&gt;0),--(INDEX(Matrix!$C$5:$EV$304,0,CW$3)&gt;0)))</f>
        <v>6</v>
      </c>
      <c r="CX94" s="12" t="n">
        <f aca="false">IF(OR($A94="",CX$4=""),"",SUMPRODUCT(--(INDEX(Matrix!$C$5:$EV$304,0,$B94)&gt;0),--(INDEX(Matrix!$C$5:$EV$304,0,CX$3)&gt;0)))</f>
        <v>7</v>
      </c>
      <c r="CY94" s="12" t="n">
        <f aca="false">IF(OR($A94="",CY$4=""),"",SUMPRODUCT(--(INDEX(Matrix!$C$5:$EV$304,0,$B94)&gt;0),--(INDEX(Matrix!$C$5:$EV$304,0,CY$3)&gt;0)))</f>
        <v>7</v>
      </c>
      <c r="CZ94" s="12" t="n">
        <f aca="false">IF(OR($A94="",CZ$4=""),"",SUMPRODUCT(--(INDEX(Matrix!$C$5:$EV$304,0,$B94)&gt;0),--(INDEX(Matrix!$C$5:$EV$304,0,CZ$3)&gt;0)))</f>
        <v>0</v>
      </c>
      <c r="DA94" s="12" t="n">
        <f aca="false">IF(OR($A94="",DA$4=""),"",SUMPRODUCT(--(INDEX(Matrix!$C$5:$EV$304,0,$B94)&gt;0),--(INDEX(Matrix!$C$5:$EV$304,0,DA$3)&gt;0)))</f>
        <v>9</v>
      </c>
      <c r="DB94" s="12" t="n">
        <f aca="false">IF(OR($A94="",DB$4=""),"",SUMPRODUCT(--(INDEX(Matrix!$C$5:$EV$304,0,$B94)&gt;0),--(INDEX(Matrix!$C$5:$EV$304,0,DB$3)&gt;0)))</f>
        <v>0</v>
      </c>
      <c r="DC94" s="12" t="n">
        <f aca="false">IF(OR($A94="",DC$4=""),"",SUMPRODUCT(--(INDEX(Matrix!$C$5:$EV$304,0,$B94)&gt;0),--(INDEX(Matrix!$C$5:$EV$304,0,DC$3)&gt;0)))</f>
        <v>0</v>
      </c>
      <c r="DD94" s="12" t="n">
        <f aca="false">IF(OR($A94="",DD$4=""),"",SUMPRODUCT(--(INDEX(Matrix!$C$5:$EV$304,0,$B94)&gt;0),--(INDEX(Matrix!$C$5:$EV$304,0,DD$3)&gt;0)))</f>
        <v>4</v>
      </c>
      <c r="DE94" s="12" t="str">
        <f aca="false">IF(OR($A94="",DE$4=""),"",SUMPRODUCT(--(INDEX(Matrix!$C$5:$EV$304,0,$B94)&gt;0),--(INDEX(Matrix!$C$5:$EV$304,0,DE$3)&gt;0)))</f>
        <v/>
      </c>
      <c r="DF94" s="12" t="str">
        <f aca="false">IF(OR($A94="",DF$4=""),"",SUMPRODUCT(--(INDEX(Matrix!$C$5:$EV$304,0,$B94)&gt;0),--(INDEX(Matrix!$C$5:$EV$304,0,DF$3)&gt;0)))</f>
        <v/>
      </c>
      <c r="DG94" s="12" t="str">
        <f aca="false">IF(OR($A94="",DG$4=""),"",SUMPRODUCT(--(INDEX(Matrix!$C$5:$EV$304,0,$B94)&gt;0),--(INDEX(Matrix!$C$5:$EV$304,0,DG$3)&gt;0)))</f>
        <v/>
      </c>
      <c r="DH94" s="12" t="str">
        <f aca="false">IF(OR($A94="",DH$4=""),"",SUMPRODUCT(--(INDEX(Matrix!$C$5:$EV$304,0,$B94)&gt;0),--(INDEX(Matrix!$C$5:$EV$304,0,DH$3)&gt;0)))</f>
        <v/>
      </c>
      <c r="DI94" s="12" t="str">
        <f aca="false">IF(OR($A94="",DI$4=""),"",SUMPRODUCT(--(INDEX(Matrix!$C$5:$EV$304,0,$B94)&gt;0),--(INDEX(Matrix!$C$5:$EV$304,0,DI$3)&gt;0)))</f>
        <v/>
      </c>
      <c r="DJ94" s="12" t="str">
        <f aca="false">IF(OR($A94="",DJ$4=""),"",SUMPRODUCT(--(INDEX(Matrix!$C$5:$EV$304,0,$B94)&gt;0),--(INDEX(Matrix!$C$5:$EV$304,0,DJ$3)&gt;0)))</f>
        <v/>
      </c>
      <c r="DK94" s="12" t="str">
        <f aca="false">IF(OR($A94="",DK$4=""),"",SUMPRODUCT(--(INDEX(Matrix!$C$5:$EV$304,0,$B94)&gt;0),--(INDEX(Matrix!$C$5:$EV$304,0,DK$3)&gt;0)))</f>
        <v/>
      </c>
      <c r="DL94" s="12" t="str">
        <f aca="false">IF(OR($A94="",DL$4=""),"",SUMPRODUCT(--(INDEX(Matrix!$C$5:$EV$304,0,$B94)&gt;0),--(INDEX(Matrix!$C$5:$EV$304,0,DL$3)&gt;0)))</f>
        <v/>
      </c>
      <c r="DM94" s="12" t="str">
        <f aca="false">IF(OR($A94="",DM$4=""),"",SUMPRODUCT(--(INDEX(Matrix!$C$5:$EV$304,0,$B94)&gt;0),--(INDEX(Matrix!$C$5:$EV$304,0,DM$3)&gt;0)))</f>
        <v/>
      </c>
      <c r="DN94" s="12" t="str">
        <f aca="false">IF(OR($A94="",DN$4=""),"",SUMPRODUCT(--(INDEX(Matrix!$C$5:$EV$304,0,$B94)&gt;0),--(INDEX(Matrix!$C$5:$EV$304,0,DN$3)&gt;0)))</f>
        <v/>
      </c>
      <c r="DO94" s="12" t="str">
        <f aca="false">IF(OR($A94="",DO$4=""),"",SUMPRODUCT(--(INDEX(Matrix!$C$5:$EV$304,0,$B94)&gt;0),--(INDEX(Matrix!$C$5:$EV$304,0,DO$3)&gt;0)))</f>
        <v/>
      </c>
      <c r="DP94" s="12" t="str">
        <f aca="false">IF(OR($A94="",DP$4=""),"",SUMPRODUCT(--(INDEX(Matrix!$C$5:$EV$304,0,$B94)&gt;0),--(INDEX(Matrix!$C$5:$EV$304,0,DP$3)&gt;0)))</f>
        <v/>
      </c>
      <c r="DQ94" s="12" t="str">
        <f aca="false">IF(OR($A94="",DQ$4=""),"",SUMPRODUCT(--(INDEX(Matrix!$C$5:$EV$304,0,$B94)&gt;0),--(INDEX(Matrix!$C$5:$EV$304,0,DQ$3)&gt;0)))</f>
        <v/>
      </c>
      <c r="DR94" s="12" t="str">
        <f aca="false">IF(OR($A94="",DR$4=""),"",SUMPRODUCT(--(INDEX(Matrix!$C$5:$EV$304,0,$B94)&gt;0),--(INDEX(Matrix!$C$5:$EV$304,0,DR$3)&gt;0)))</f>
        <v/>
      </c>
      <c r="DS94" s="12" t="str">
        <f aca="false">IF(OR($A94="",DS$4=""),"",SUMPRODUCT(--(INDEX(Matrix!$C$5:$EV$304,0,$B94)&gt;0),--(INDEX(Matrix!$C$5:$EV$304,0,DS$3)&gt;0)))</f>
        <v/>
      </c>
      <c r="DT94" s="12" t="str">
        <f aca="false">IF(OR($A94="",DT$4=""),"",SUMPRODUCT(--(INDEX(Matrix!$C$5:$EV$304,0,$B94)&gt;0),--(INDEX(Matrix!$C$5:$EV$304,0,DT$3)&gt;0)))</f>
        <v/>
      </c>
      <c r="DU94" s="12" t="str">
        <f aca="false">IF(OR($A94="",DU$4=""),"",SUMPRODUCT(--(INDEX(Matrix!$C$5:$EV$304,0,$B94)&gt;0),--(INDEX(Matrix!$C$5:$EV$304,0,DU$3)&gt;0)))</f>
        <v/>
      </c>
      <c r="DV94" s="12" t="str">
        <f aca="false">IF(OR($A94="",DV$4=""),"",SUMPRODUCT(--(INDEX(Matrix!$C$5:$EV$304,0,$B94)&gt;0),--(INDEX(Matrix!$C$5:$EV$304,0,DV$3)&gt;0)))</f>
        <v/>
      </c>
      <c r="DW94" s="12" t="str">
        <f aca="false">IF(OR($A94="",DW$4=""),"",SUMPRODUCT(--(INDEX(Matrix!$C$5:$EV$304,0,$B94)&gt;0),--(INDEX(Matrix!$C$5:$EV$304,0,DW$3)&gt;0)))</f>
        <v/>
      </c>
      <c r="DX94" s="12" t="str">
        <f aca="false">IF(OR($A94="",DX$4=""),"",SUMPRODUCT(--(INDEX(Matrix!$C$5:$EV$304,0,$B94)&gt;0),--(INDEX(Matrix!$C$5:$EV$304,0,DX$3)&gt;0)))</f>
        <v/>
      </c>
      <c r="DY94" s="12" t="str">
        <f aca="false">IF(OR($A94="",DY$4=""),"",SUMPRODUCT(--(INDEX(Matrix!$C$5:$EV$304,0,$B94)&gt;0),--(INDEX(Matrix!$C$5:$EV$304,0,DY$3)&gt;0)))</f>
        <v/>
      </c>
      <c r="DZ94" s="12" t="str">
        <f aca="false">IF(OR($A94="",DZ$4=""),"",SUMPRODUCT(--(INDEX(Matrix!$C$5:$EV$304,0,$B94)&gt;0),--(INDEX(Matrix!$C$5:$EV$304,0,DZ$3)&gt;0)))</f>
        <v/>
      </c>
      <c r="EA94" s="12" t="str">
        <f aca="false">IF(OR($A94="",EA$4=""),"",SUMPRODUCT(--(INDEX(Matrix!$C$5:$EV$304,0,$B94)&gt;0),--(INDEX(Matrix!$C$5:$EV$304,0,EA$3)&gt;0)))</f>
        <v/>
      </c>
      <c r="EB94" s="12" t="str">
        <f aca="false">IF(OR($A94="",EB$4=""),"",SUMPRODUCT(--(INDEX(Matrix!$C$5:$EV$304,0,$B94)&gt;0),--(INDEX(Matrix!$C$5:$EV$304,0,EB$3)&gt;0)))</f>
        <v/>
      </c>
      <c r="EC94" s="12" t="str">
        <f aca="false">IF(OR($A94="",EC$4=""),"",SUMPRODUCT(--(INDEX(Matrix!$C$5:$EV$304,0,$B94)&gt;0),--(INDEX(Matrix!$C$5:$EV$304,0,EC$3)&gt;0)))</f>
        <v/>
      </c>
      <c r="ED94" s="12" t="str">
        <f aca="false">IF(OR($A94="",ED$4=""),"",SUMPRODUCT(--(INDEX(Matrix!$C$5:$EV$304,0,$B94)&gt;0),--(INDEX(Matrix!$C$5:$EV$304,0,ED$3)&gt;0)))</f>
        <v/>
      </c>
      <c r="EE94" s="12" t="str">
        <f aca="false">IF(OR($A94="",EE$4=""),"",SUMPRODUCT(--(INDEX(Matrix!$C$5:$EV$304,0,$B94)&gt;0),--(INDEX(Matrix!$C$5:$EV$304,0,EE$3)&gt;0)))</f>
        <v/>
      </c>
      <c r="EF94" s="12" t="str">
        <f aca="false">IF(OR($A94="",EF$4=""),"",SUMPRODUCT(--(INDEX(Matrix!$C$5:$EV$304,0,$B94)&gt;0),--(INDEX(Matrix!$C$5:$EV$304,0,EF$3)&gt;0)))</f>
        <v/>
      </c>
      <c r="EG94" s="12" t="str">
        <f aca="false">IF(OR($A94="",EG$4=""),"",SUMPRODUCT(--(INDEX(Matrix!$C$5:$EV$304,0,$B94)&gt;0),--(INDEX(Matrix!$C$5:$EV$304,0,EG$3)&gt;0)))</f>
        <v/>
      </c>
      <c r="EH94" s="12" t="str">
        <f aca="false">IF(OR($A94="",EH$4=""),"",SUMPRODUCT(--(INDEX(Matrix!$C$5:$EV$304,0,$B94)&gt;0),--(INDEX(Matrix!$C$5:$EV$304,0,EH$3)&gt;0)))</f>
        <v/>
      </c>
      <c r="EI94" s="12" t="str">
        <f aca="false">IF(OR($A94="",EI$4=""),"",SUMPRODUCT(--(INDEX(Matrix!$C$5:$EV$304,0,$B94)&gt;0),--(INDEX(Matrix!$C$5:$EV$304,0,EI$3)&gt;0)))</f>
        <v/>
      </c>
      <c r="EJ94" s="12" t="str">
        <f aca="false">IF(OR($A94="",EJ$4=""),"",SUMPRODUCT(--(INDEX(Matrix!$C$5:$EV$304,0,$B94)&gt;0),--(INDEX(Matrix!$C$5:$EV$304,0,EJ$3)&gt;0)))</f>
        <v/>
      </c>
      <c r="EK94" s="12" t="str">
        <f aca="false">IF(OR($A94="",EK$4=""),"",SUMPRODUCT(--(INDEX(Matrix!$C$5:$EV$304,0,$B94)&gt;0),--(INDEX(Matrix!$C$5:$EV$304,0,EK$3)&gt;0)))</f>
        <v/>
      </c>
      <c r="EL94" s="12" t="str">
        <f aca="false">IF(OR($A94="",EL$4=""),"",SUMPRODUCT(--(INDEX(Matrix!$C$5:$EV$304,0,$B94)&gt;0),--(INDEX(Matrix!$C$5:$EV$304,0,EL$3)&gt;0)))</f>
        <v/>
      </c>
      <c r="EM94" s="12" t="str">
        <f aca="false">IF(OR($A94="",EM$4=""),"",SUMPRODUCT(--(INDEX(Matrix!$C$5:$EV$304,0,$B94)&gt;0),--(INDEX(Matrix!$C$5:$EV$304,0,EM$3)&gt;0)))</f>
        <v/>
      </c>
      <c r="EN94" s="12" t="str">
        <f aca="false">IF(OR($A94="",EN$4=""),"",SUMPRODUCT(--(INDEX(Matrix!$C$5:$EV$304,0,$B94)&gt;0),--(INDEX(Matrix!$C$5:$EV$304,0,EN$3)&gt;0)))</f>
        <v/>
      </c>
      <c r="EO94" s="12" t="str">
        <f aca="false">IF(OR($A94="",EO$4=""),"",SUMPRODUCT(--(INDEX(Matrix!$C$5:$EV$304,0,$B94)&gt;0),--(INDEX(Matrix!$C$5:$EV$304,0,EO$3)&gt;0)))</f>
        <v/>
      </c>
      <c r="EP94" s="12" t="str">
        <f aca="false">IF(OR($A94="",EP$4=""),"",SUMPRODUCT(--(INDEX(Matrix!$C$5:$EV$304,0,$B94)&gt;0),--(INDEX(Matrix!$C$5:$EV$304,0,EP$3)&gt;0)))</f>
        <v/>
      </c>
      <c r="EQ94" s="12" t="str">
        <f aca="false">IF(OR($A94="",EQ$4=""),"",SUMPRODUCT(--(INDEX(Matrix!$C$5:$EV$304,0,$B94)&gt;0),--(INDEX(Matrix!$C$5:$EV$304,0,EQ$3)&gt;0)))</f>
        <v/>
      </c>
      <c r="ER94" s="12" t="str">
        <f aca="false">IF(OR($A94="",ER$4=""),"",SUMPRODUCT(--(INDEX(Matrix!$C$5:$EV$304,0,$B94)&gt;0),--(INDEX(Matrix!$C$5:$EV$304,0,ER$3)&gt;0)))</f>
        <v/>
      </c>
      <c r="ES94" s="12" t="str">
        <f aca="false">IF(OR($A94="",ES$4=""),"",SUMPRODUCT(--(INDEX(Matrix!$C$5:$EV$304,0,$B94)&gt;0),--(INDEX(Matrix!$C$5:$EV$304,0,ES$3)&gt;0)))</f>
        <v/>
      </c>
      <c r="ET94" s="12" t="str">
        <f aca="false">IF(OR($A94="",ET$4=""),"",SUMPRODUCT(--(INDEX(Matrix!$C$5:$EV$304,0,$B94)&gt;0),--(INDEX(Matrix!$C$5:$EV$304,0,ET$3)&gt;0)))</f>
        <v/>
      </c>
      <c r="EU94" s="12" t="str">
        <f aca="false">IF(OR($A94="",EU$4=""),"",SUMPRODUCT(--(INDEX(Matrix!$C$5:$EV$304,0,$B94)&gt;0),--(INDEX(Matrix!$C$5:$EV$304,0,EU$3)&gt;0)))</f>
        <v/>
      </c>
      <c r="EV94" s="12" t="str">
        <f aca="false">IF(OR($A94="",EV$4=""),"",SUMPRODUCT(--(INDEX(Matrix!$C$5:$EV$304,0,$B94)&gt;0),--(INDEX(Matrix!$C$5:$EV$304,0,EV$3)&gt;0)))</f>
        <v/>
      </c>
    </row>
    <row r="95" customFormat="false" ht="15" hidden="false" customHeight="false" outlineLevel="0" collapsed="false">
      <c r="A95" s="6" t="str">
        <f aca="false">IF(INDEX(Products!$A$2:$A$151,$B95)="","",INDEX(Products!$A$2:$A$151,$B95))</f>
        <v>Co-Enzyme Q10 (100mg)</v>
      </c>
      <c r="B95" s="23" t="n">
        <v>91</v>
      </c>
      <c r="C95" s="12" t="n">
        <f aca="false">IF(OR($A95="",C$4=""),"",SUMPRODUCT(--(INDEX(Matrix!$C$5:$EV$304,0,$B95)&gt;0),--(INDEX(Matrix!$C$5:$EV$304,0,C$3)&gt;0)))</f>
        <v>7</v>
      </c>
      <c r="D95" s="12" t="n">
        <f aca="false">IF(OR($A95="",D$4=""),"",SUMPRODUCT(--(INDEX(Matrix!$C$5:$EV$304,0,$B95)&gt;0),--(INDEX(Matrix!$C$5:$EV$304,0,D$3)&gt;0)))</f>
        <v>7</v>
      </c>
      <c r="E95" s="12" t="n">
        <f aca="false">IF(OR($A95="",E$4=""),"",SUMPRODUCT(--(INDEX(Matrix!$C$5:$EV$304,0,$B95)&gt;0),--(INDEX(Matrix!$C$5:$EV$304,0,E$3)&gt;0)))</f>
        <v>7</v>
      </c>
      <c r="F95" s="12" t="n">
        <f aca="false">IF(OR($A95="",F$4=""),"",SUMPRODUCT(--(INDEX(Matrix!$C$5:$EV$304,0,$B95)&gt;0),--(INDEX(Matrix!$C$5:$EV$304,0,F$3)&gt;0)))</f>
        <v>7</v>
      </c>
      <c r="G95" s="12" t="n">
        <f aca="false">IF(OR($A95="",G$4=""),"",SUMPRODUCT(--(INDEX(Matrix!$C$5:$EV$304,0,$B95)&gt;0),--(INDEX(Matrix!$C$5:$EV$304,0,G$3)&gt;0)))</f>
        <v>7</v>
      </c>
      <c r="H95" s="12" t="n">
        <f aca="false">IF(OR($A95="",H$4=""),"",SUMPRODUCT(--(INDEX(Matrix!$C$5:$EV$304,0,$B95)&gt;0),--(INDEX(Matrix!$C$5:$EV$304,0,H$3)&gt;0)))</f>
        <v>7</v>
      </c>
      <c r="I95" s="12" t="n">
        <f aca="false">IF(OR($A95="",I$4=""),"",SUMPRODUCT(--(INDEX(Matrix!$C$5:$EV$304,0,$B95)&gt;0),--(INDEX(Matrix!$C$5:$EV$304,0,I$3)&gt;0)))</f>
        <v>7</v>
      </c>
      <c r="J95" s="12" t="n">
        <f aca="false">IF(OR($A95="",J$4=""),"",SUMPRODUCT(--(INDEX(Matrix!$C$5:$EV$304,0,$B95)&gt;0),--(INDEX(Matrix!$C$5:$EV$304,0,J$3)&gt;0)))</f>
        <v>7</v>
      </c>
      <c r="K95" s="12" t="n">
        <f aca="false">IF(OR($A95="",K$4=""),"",SUMPRODUCT(--(INDEX(Matrix!$C$5:$EV$304,0,$B95)&gt;0),--(INDEX(Matrix!$C$5:$EV$304,0,K$3)&gt;0)))</f>
        <v>7</v>
      </c>
      <c r="L95" s="12" t="n">
        <f aca="false">IF(OR($A95="",L$4=""),"",SUMPRODUCT(--(INDEX(Matrix!$C$5:$EV$304,0,$B95)&gt;0),--(INDEX(Matrix!$C$5:$EV$304,0,L$3)&gt;0)))</f>
        <v>7</v>
      </c>
      <c r="M95" s="12" t="n">
        <f aca="false">IF(OR($A95="",M$4=""),"",SUMPRODUCT(--(INDEX(Matrix!$C$5:$EV$304,0,$B95)&gt;0),--(INDEX(Matrix!$C$5:$EV$304,0,M$3)&gt;0)))</f>
        <v>7</v>
      </c>
      <c r="N95" s="12" t="n">
        <f aca="false">IF(OR($A95="",N$4=""),"",SUMPRODUCT(--(INDEX(Matrix!$C$5:$EV$304,0,$B95)&gt;0),--(INDEX(Matrix!$C$5:$EV$304,0,N$3)&gt;0)))</f>
        <v>8</v>
      </c>
      <c r="O95" s="12" t="n">
        <f aca="false">IF(OR($A95="",O$4=""),"",SUMPRODUCT(--(INDEX(Matrix!$C$5:$EV$304,0,$B95)&gt;0),--(INDEX(Matrix!$C$5:$EV$304,0,O$3)&gt;0)))</f>
        <v>8</v>
      </c>
      <c r="P95" s="12" t="n">
        <f aca="false">IF(OR($A95="",P$4=""),"",SUMPRODUCT(--(INDEX(Matrix!$C$5:$EV$304,0,$B95)&gt;0),--(INDEX(Matrix!$C$5:$EV$304,0,P$3)&gt;0)))</f>
        <v>8</v>
      </c>
      <c r="Q95" s="12" t="n">
        <f aca="false">IF(OR($A95="",Q$4=""),"",SUMPRODUCT(--(INDEX(Matrix!$C$5:$EV$304,0,$B95)&gt;0),--(INDEX(Matrix!$C$5:$EV$304,0,Q$3)&gt;0)))</f>
        <v>8</v>
      </c>
      <c r="R95" s="12" t="n">
        <f aca="false">IF(OR($A95="",R$4=""),"",SUMPRODUCT(--(INDEX(Matrix!$C$5:$EV$304,0,$B95)&gt;0),--(INDEX(Matrix!$C$5:$EV$304,0,R$3)&gt;0)))</f>
        <v>8</v>
      </c>
      <c r="S95" s="12" t="n">
        <f aca="false">IF(OR($A95="",S$4=""),"",SUMPRODUCT(--(INDEX(Matrix!$C$5:$EV$304,0,$B95)&gt;0),--(INDEX(Matrix!$C$5:$EV$304,0,S$3)&gt;0)))</f>
        <v>8</v>
      </c>
      <c r="T95" s="12" t="n">
        <f aca="false">IF(OR($A95="",T$4=""),"",SUMPRODUCT(--(INDEX(Matrix!$C$5:$EV$304,0,$B95)&gt;0),--(INDEX(Matrix!$C$5:$EV$304,0,T$3)&gt;0)))</f>
        <v>8</v>
      </c>
      <c r="U95" s="12" t="n">
        <f aca="false">IF(OR($A95="",U$4=""),"",SUMPRODUCT(--(INDEX(Matrix!$C$5:$EV$304,0,$B95)&gt;0),--(INDEX(Matrix!$C$5:$EV$304,0,U$3)&gt;0)))</f>
        <v>0</v>
      </c>
      <c r="V95" s="12" t="n">
        <f aca="false">IF(OR($A95="",V$4=""),"",SUMPRODUCT(--(INDEX(Matrix!$C$5:$EV$304,0,$B95)&gt;0),--(INDEX(Matrix!$C$5:$EV$304,0,V$3)&gt;0)))</f>
        <v>0</v>
      </c>
      <c r="W95" s="12" t="n">
        <f aca="false">IF(OR($A95="",W$4=""),"",SUMPRODUCT(--(INDEX(Matrix!$C$5:$EV$304,0,$B95)&gt;0),--(INDEX(Matrix!$C$5:$EV$304,0,W$3)&gt;0)))</f>
        <v>8</v>
      </c>
      <c r="X95" s="12" t="n">
        <f aca="false">IF(OR($A95="",X$4=""),"",SUMPRODUCT(--(INDEX(Matrix!$C$5:$EV$304,0,$B95)&gt;0),--(INDEX(Matrix!$C$5:$EV$304,0,X$3)&gt;0)))</f>
        <v>8</v>
      </c>
      <c r="Y95" s="12" t="n">
        <f aca="false">IF(OR($A95="",Y$4=""),"",SUMPRODUCT(--(INDEX(Matrix!$C$5:$EV$304,0,$B95)&gt;0),--(INDEX(Matrix!$C$5:$EV$304,0,Y$3)&gt;0)))</f>
        <v>7</v>
      </c>
      <c r="Z95" s="12" t="n">
        <f aca="false">IF(OR($A95="",Z$4=""),"",SUMPRODUCT(--(INDEX(Matrix!$C$5:$EV$304,0,$B95)&gt;0),--(INDEX(Matrix!$C$5:$EV$304,0,Z$3)&gt;0)))</f>
        <v>8</v>
      </c>
      <c r="AA95" s="12" t="n">
        <f aca="false">IF(OR($A95="",AA$4=""),"",SUMPRODUCT(--(INDEX(Matrix!$C$5:$EV$304,0,$B95)&gt;0),--(INDEX(Matrix!$C$5:$EV$304,0,AA$3)&gt;0)))</f>
        <v>10</v>
      </c>
      <c r="AB95" s="12" t="n">
        <f aca="false">IF(OR($A95="",AB$4=""),"",SUMPRODUCT(--(INDEX(Matrix!$C$5:$EV$304,0,$B95)&gt;0),--(INDEX(Matrix!$C$5:$EV$304,0,AB$3)&gt;0)))</f>
        <v>2</v>
      </c>
      <c r="AC95" s="12" t="n">
        <f aca="false">IF(OR($A95="",AC$4=""),"",SUMPRODUCT(--(INDEX(Matrix!$C$5:$EV$304,0,$B95)&gt;0),--(INDEX(Matrix!$C$5:$EV$304,0,AC$3)&gt;0)))</f>
        <v>3</v>
      </c>
      <c r="AD95" s="12" t="n">
        <f aca="false">IF(OR($A95="",AD$4=""),"",SUMPRODUCT(--(INDEX(Matrix!$C$5:$EV$304,0,$B95)&gt;0),--(INDEX(Matrix!$C$5:$EV$304,0,AD$3)&gt;0)))</f>
        <v>0</v>
      </c>
      <c r="AE95" s="12" t="n">
        <f aca="false">IF(OR($A95="",AE$4=""),"",SUMPRODUCT(--(INDEX(Matrix!$C$5:$EV$304,0,$B95)&gt;0),--(INDEX(Matrix!$C$5:$EV$304,0,AE$3)&gt;0)))</f>
        <v>9</v>
      </c>
      <c r="AF95" s="12" t="n">
        <f aca="false">IF(OR($A95="",AF$4=""),"",SUMPRODUCT(--(INDEX(Matrix!$C$5:$EV$304,0,$B95)&gt;0),--(INDEX(Matrix!$C$5:$EV$304,0,AF$3)&gt;0)))</f>
        <v>9</v>
      </c>
      <c r="AG95" s="12" t="n">
        <f aca="false">IF(OR($A95="",AG$4=""),"",SUMPRODUCT(--(INDEX(Matrix!$C$5:$EV$304,0,$B95)&gt;0),--(INDEX(Matrix!$C$5:$EV$304,0,AG$3)&gt;0)))</f>
        <v>9</v>
      </c>
      <c r="AH95" s="12" t="n">
        <f aca="false">IF(OR($A95="",AH$4=""),"",SUMPRODUCT(--(INDEX(Matrix!$C$5:$EV$304,0,$B95)&gt;0),--(INDEX(Matrix!$C$5:$EV$304,0,AH$3)&gt;0)))</f>
        <v>6</v>
      </c>
      <c r="AI95" s="12" t="n">
        <f aca="false">IF(OR($A95="",AI$4=""),"",SUMPRODUCT(--(INDEX(Matrix!$C$5:$EV$304,0,$B95)&gt;0),--(INDEX(Matrix!$C$5:$EV$304,0,AI$3)&gt;0)))</f>
        <v>7</v>
      </c>
      <c r="AJ95" s="12" t="n">
        <f aca="false">IF(OR($A95="",AJ$4=""),"",SUMPRODUCT(--(INDEX(Matrix!$C$5:$EV$304,0,$B95)&gt;0),--(INDEX(Matrix!$C$5:$EV$304,0,AJ$3)&gt;0)))</f>
        <v>7</v>
      </c>
      <c r="AK95" s="12" t="n">
        <f aca="false">IF(OR($A95="",AK$4=""),"",SUMPRODUCT(--(INDEX(Matrix!$C$5:$EV$304,0,$B95)&gt;0),--(INDEX(Matrix!$C$5:$EV$304,0,AK$3)&gt;0)))</f>
        <v>9</v>
      </c>
      <c r="AL95" s="12" t="n">
        <f aca="false">IF(OR($A95="",AL$4=""),"",SUMPRODUCT(--(INDEX(Matrix!$C$5:$EV$304,0,$B95)&gt;0),--(INDEX(Matrix!$C$5:$EV$304,0,AL$3)&gt;0)))</f>
        <v>9</v>
      </c>
      <c r="AM95" s="12" t="n">
        <f aca="false">IF(OR($A95="",AM$4=""),"",SUMPRODUCT(--(INDEX(Matrix!$C$5:$EV$304,0,$B95)&gt;0),--(INDEX(Matrix!$C$5:$EV$304,0,AM$3)&gt;0)))</f>
        <v>4</v>
      </c>
      <c r="AN95" s="12" t="n">
        <f aca="false">IF(OR($A95="",AN$4=""),"",SUMPRODUCT(--(INDEX(Matrix!$C$5:$EV$304,0,$B95)&gt;0),--(INDEX(Matrix!$C$5:$EV$304,0,AN$3)&gt;0)))</f>
        <v>4</v>
      </c>
      <c r="AO95" s="12" t="n">
        <f aca="false">IF(OR($A95="",AO$4=""),"",SUMPRODUCT(--(INDEX(Matrix!$C$5:$EV$304,0,$B95)&gt;0),--(INDEX(Matrix!$C$5:$EV$304,0,AO$3)&gt;0)))</f>
        <v>1</v>
      </c>
      <c r="AP95" s="12" t="n">
        <f aca="false">IF(OR($A95="",AP$4=""),"",SUMPRODUCT(--(INDEX(Matrix!$C$5:$EV$304,0,$B95)&gt;0),--(INDEX(Matrix!$C$5:$EV$304,0,AP$3)&gt;0)))</f>
        <v>1</v>
      </c>
      <c r="AQ95" s="12" t="n">
        <f aca="false">IF(OR($A95="",AQ$4=""),"",SUMPRODUCT(--(INDEX(Matrix!$C$5:$EV$304,0,$B95)&gt;0),--(INDEX(Matrix!$C$5:$EV$304,0,AQ$3)&gt;0)))</f>
        <v>1</v>
      </c>
      <c r="AR95" s="12" t="n">
        <f aca="false">IF(OR($A95="",AR$4=""),"",SUMPRODUCT(--(INDEX(Matrix!$C$5:$EV$304,0,$B95)&gt;0),--(INDEX(Matrix!$C$5:$EV$304,0,AR$3)&gt;0)))</f>
        <v>1</v>
      </c>
      <c r="AS95" s="12" t="n">
        <f aca="false">IF(OR($A95="",AS$4=""),"",SUMPRODUCT(--(INDEX(Matrix!$C$5:$EV$304,0,$B95)&gt;0),--(INDEX(Matrix!$C$5:$EV$304,0,AS$3)&gt;0)))</f>
        <v>1</v>
      </c>
      <c r="AT95" s="12" t="n">
        <f aca="false">IF(OR($A95="",AT$4=""),"",SUMPRODUCT(--(INDEX(Matrix!$C$5:$EV$304,0,$B95)&gt;0),--(INDEX(Matrix!$C$5:$EV$304,0,AT$3)&gt;0)))</f>
        <v>1</v>
      </c>
      <c r="AU95" s="12" t="n">
        <f aca="false">IF(OR($A95="",AU$4=""),"",SUMPRODUCT(--(INDEX(Matrix!$C$5:$EV$304,0,$B95)&gt;0),--(INDEX(Matrix!$C$5:$EV$304,0,AU$3)&gt;0)))</f>
        <v>0</v>
      </c>
      <c r="AV95" s="12" t="n">
        <f aca="false">IF(OR($A95="",AV$4=""),"",SUMPRODUCT(--(INDEX(Matrix!$C$5:$EV$304,0,$B95)&gt;0),--(INDEX(Matrix!$C$5:$EV$304,0,AV$3)&gt;0)))</f>
        <v>7</v>
      </c>
      <c r="AW95" s="12" t="n">
        <f aca="false">IF(OR($A95="",AW$4=""),"",SUMPRODUCT(--(INDEX(Matrix!$C$5:$EV$304,0,$B95)&gt;0),--(INDEX(Matrix!$C$5:$EV$304,0,AW$3)&gt;0)))</f>
        <v>6</v>
      </c>
      <c r="AX95" s="12" t="n">
        <f aca="false">IF(OR($A95="",AX$4=""),"",SUMPRODUCT(--(INDEX(Matrix!$C$5:$EV$304,0,$B95)&gt;0),--(INDEX(Matrix!$C$5:$EV$304,0,AX$3)&gt;0)))</f>
        <v>8</v>
      </c>
      <c r="AY95" s="12" t="n">
        <f aca="false">IF(OR($A95="",AY$4=""),"",SUMPRODUCT(--(INDEX(Matrix!$C$5:$EV$304,0,$B95)&gt;0),--(INDEX(Matrix!$C$5:$EV$304,0,AY$3)&gt;0)))</f>
        <v>8</v>
      </c>
      <c r="AZ95" s="12" t="n">
        <f aca="false">IF(OR($A95="",AZ$4=""),"",SUMPRODUCT(--(INDEX(Matrix!$C$5:$EV$304,0,$B95)&gt;0),--(INDEX(Matrix!$C$5:$EV$304,0,AZ$3)&gt;0)))</f>
        <v>9</v>
      </c>
      <c r="BA95" s="12" t="n">
        <f aca="false">IF(OR($A95="",BA$4=""),"",SUMPRODUCT(--(INDEX(Matrix!$C$5:$EV$304,0,$B95)&gt;0),--(INDEX(Matrix!$C$5:$EV$304,0,BA$3)&gt;0)))</f>
        <v>9</v>
      </c>
      <c r="BB95" s="12" t="n">
        <f aca="false">IF(OR($A95="",BB$4=""),"",SUMPRODUCT(--(INDEX(Matrix!$C$5:$EV$304,0,$B95)&gt;0),--(INDEX(Matrix!$C$5:$EV$304,0,BB$3)&gt;0)))</f>
        <v>8</v>
      </c>
      <c r="BC95" s="12" t="n">
        <f aca="false">IF(OR($A95="",BC$4=""),"",SUMPRODUCT(--(INDEX(Matrix!$C$5:$EV$304,0,$B95)&gt;0),--(INDEX(Matrix!$C$5:$EV$304,0,BC$3)&gt;0)))</f>
        <v>8</v>
      </c>
      <c r="BD95" s="12" t="n">
        <f aca="false">IF(OR($A95="",BD$4=""),"",SUMPRODUCT(--(INDEX(Matrix!$C$5:$EV$304,0,$B95)&gt;0),--(INDEX(Matrix!$C$5:$EV$304,0,BD$3)&gt;0)))</f>
        <v>8</v>
      </c>
      <c r="BE95" s="12" t="n">
        <f aca="false">IF(OR($A95="",BE$4=""),"",SUMPRODUCT(--(INDEX(Matrix!$C$5:$EV$304,0,$B95)&gt;0),--(INDEX(Matrix!$C$5:$EV$304,0,BE$3)&gt;0)))</f>
        <v>8</v>
      </c>
      <c r="BF95" s="12" t="n">
        <f aca="false">IF(OR($A95="",BF$4=""),"",SUMPRODUCT(--(INDEX(Matrix!$C$5:$EV$304,0,$B95)&gt;0),--(INDEX(Matrix!$C$5:$EV$304,0,BF$3)&gt;0)))</f>
        <v>9</v>
      </c>
      <c r="BG95" s="12" t="n">
        <f aca="false">IF(OR($A95="",BG$4=""),"",SUMPRODUCT(--(INDEX(Matrix!$C$5:$EV$304,0,$B95)&gt;0),--(INDEX(Matrix!$C$5:$EV$304,0,BG$3)&gt;0)))</f>
        <v>9</v>
      </c>
      <c r="BH95" s="12" t="n">
        <f aca="false">IF(OR($A95="",BH$4=""),"",SUMPRODUCT(--(INDEX(Matrix!$C$5:$EV$304,0,$B95)&gt;0),--(INDEX(Matrix!$C$5:$EV$304,0,BH$3)&gt;0)))</f>
        <v>9</v>
      </c>
      <c r="BI95" s="12" t="n">
        <f aca="false">IF(OR($A95="",BI$4=""),"",SUMPRODUCT(--(INDEX(Matrix!$C$5:$EV$304,0,$B95)&gt;0),--(INDEX(Matrix!$C$5:$EV$304,0,BI$3)&gt;0)))</f>
        <v>9</v>
      </c>
      <c r="BJ95" s="12" t="n">
        <f aca="false">IF(OR($A95="",BJ$4=""),"",SUMPRODUCT(--(INDEX(Matrix!$C$5:$EV$304,0,$B95)&gt;0),--(INDEX(Matrix!$C$5:$EV$304,0,BJ$3)&gt;0)))</f>
        <v>0</v>
      </c>
      <c r="BK95" s="12" t="n">
        <f aca="false">IF(OR($A95="",BK$4=""),"",SUMPRODUCT(--(INDEX(Matrix!$C$5:$EV$304,0,$B95)&gt;0),--(INDEX(Matrix!$C$5:$EV$304,0,BK$3)&gt;0)))</f>
        <v>9</v>
      </c>
      <c r="BL95" s="12" t="n">
        <f aca="false">IF(OR($A95="",BL$4=""),"",SUMPRODUCT(--(INDEX(Matrix!$C$5:$EV$304,0,$B95)&gt;0),--(INDEX(Matrix!$C$5:$EV$304,0,BL$3)&gt;0)))</f>
        <v>9</v>
      </c>
      <c r="BM95" s="12" t="n">
        <f aca="false">IF(OR($A95="",BM$4=""),"",SUMPRODUCT(--(INDEX(Matrix!$C$5:$EV$304,0,$B95)&gt;0),--(INDEX(Matrix!$C$5:$EV$304,0,BM$3)&gt;0)))</f>
        <v>9</v>
      </c>
      <c r="BN95" s="12" t="n">
        <f aca="false">IF(OR($A95="",BN$4=""),"",SUMPRODUCT(--(INDEX(Matrix!$C$5:$EV$304,0,$B95)&gt;0),--(INDEX(Matrix!$C$5:$EV$304,0,BN$3)&gt;0)))</f>
        <v>10</v>
      </c>
      <c r="BO95" s="12" t="n">
        <f aca="false">IF(OR($A95="",BO$4=""),"",SUMPRODUCT(--(INDEX(Matrix!$C$5:$EV$304,0,$B95)&gt;0),--(INDEX(Matrix!$C$5:$EV$304,0,BO$3)&gt;0)))</f>
        <v>3</v>
      </c>
      <c r="BP95" s="12" t="n">
        <f aca="false">IF(OR($A95="",BP$4=""),"",SUMPRODUCT(--(INDEX(Matrix!$C$5:$EV$304,0,$B95)&gt;0),--(INDEX(Matrix!$C$5:$EV$304,0,BP$3)&gt;0)))</f>
        <v>1</v>
      </c>
      <c r="BQ95" s="12" t="n">
        <f aca="false">IF(OR($A95="",BQ$4=""),"",SUMPRODUCT(--(INDEX(Matrix!$C$5:$EV$304,0,$B95)&gt;0),--(INDEX(Matrix!$C$5:$EV$304,0,BQ$3)&gt;0)))</f>
        <v>1</v>
      </c>
      <c r="BR95" s="12" t="n">
        <f aca="false">IF(OR($A95="",BR$4=""),"",SUMPRODUCT(--(INDEX(Matrix!$C$5:$EV$304,0,$B95)&gt;0),--(INDEX(Matrix!$C$5:$EV$304,0,BR$3)&gt;0)))</f>
        <v>1</v>
      </c>
      <c r="BS95" s="12" t="n">
        <f aca="false">IF(OR($A95="",BS$4=""),"",SUMPRODUCT(--(INDEX(Matrix!$C$5:$EV$304,0,$B95)&gt;0),--(INDEX(Matrix!$C$5:$EV$304,0,BS$3)&gt;0)))</f>
        <v>1</v>
      </c>
      <c r="BT95" s="12" t="n">
        <f aca="false">IF(OR($A95="",BT$4=""),"",SUMPRODUCT(--(INDEX(Matrix!$C$5:$EV$304,0,$B95)&gt;0),--(INDEX(Matrix!$C$5:$EV$304,0,BT$3)&gt;0)))</f>
        <v>0</v>
      </c>
      <c r="BU95" s="12" t="n">
        <f aca="false">IF(OR($A95="",BU$4=""),"",SUMPRODUCT(--(INDEX(Matrix!$C$5:$EV$304,0,$B95)&gt;0),--(INDEX(Matrix!$C$5:$EV$304,0,BU$3)&gt;0)))</f>
        <v>1</v>
      </c>
      <c r="BV95" s="12" t="n">
        <f aca="false">IF(OR($A95="",BV$4=""),"",SUMPRODUCT(--(INDEX(Matrix!$C$5:$EV$304,0,$B95)&gt;0),--(INDEX(Matrix!$C$5:$EV$304,0,BV$3)&gt;0)))</f>
        <v>0</v>
      </c>
      <c r="BW95" s="12" t="n">
        <f aca="false">IF(OR($A95="",BW$4=""),"",SUMPRODUCT(--(INDEX(Matrix!$C$5:$EV$304,0,$B95)&gt;0),--(INDEX(Matrix!$C$5:$EV$304,0,BW$3)&gt;0)))</f>
        <v>0</v>
      </c>
      <c r="BX95" s="12" t="n">
        <f aca="false">IF(OR($A95="",BX$4=""),"",SUMPRODUCT(--(INDEX(Matrix!$C$5:$EV$304,0,$B95)&gt;0),--(INDEX(Matrix!$C$5:$EV$304,0,BX$3)&gt;0)))</f>
        <v>0</v>
      </c>
      <c r="BY95" s="12" t="n">
        <f aca="false">IF(OR($A95="",BY$4=""),"",SUMPRODUCT(--(INDEX(Matrix!$C$5:$EV$304,0,$B95)&gt;0),--(INDEX(Matrix!$C$5:$EV$304,0,BY$3)&gt;0)))</f>
        <v>1</v>
      </c>
      <c r="BZ95" s="12" t="n">
        <f aca="false">IF(OR($A95="",BZ$4=""),"",SUMPRODUCT(--(INDEX(Matrix!$C$5:$EV$304,0,$B95)&gt;0),--(INDEX(Matrix!$C$5:$EV$304,0,BZ$3)&gt;0)))</f>
        <v>1</v>
      </c>
      <c r="CA95" s="12" t="n">
        <f aca="false">IF(OR($A95="",CA$4=""),"",SUMPRODUCT(--(INDEX(Matrix!$C$5:$EV$304,0,$B95)&gt;0),--(INDEX(Matrix!$C$5:$EV$304,0,CA$3)&gt;0)))</f>
        <v>1</v>
      </c>
      <c r="CB95" s="12" t="n">
        <f aca="false">IF(OR($A95="",CB$4=""),"",SUMPRODUCT(--(INDEX(Matrix!$C$5:$EV$304,0,$B95)&gt;0),--(INDEX(Matrix!$C$5:$EV$304,0,CB$3)&gt;0)))</f>
        <v>0</v>
      </c>
      <c r="CC95" s="12" t="n">
        <f aca="false">IF(OR($A95="",CC$4=""),"",SUMPRODUCT(--(INDEX(Matrix!$C$5:$EV$304,0,$B95)&gt;0),--(INDEX(Matrix!$C$5:$EV$304,0,CC$3)&gt;0)))</f>
        <v>0</v>
      </c>
      <c r="CD95" s="12" t="n">
        <f aca="false">IF(OR($A95="",CD$4=""),"",SUMPRODUCT(--(INDEX(Matrix!$C$5:$EV$304,0,$B95)&gt;0),--(INDEX(Matrix!$C$5:$EV$304,0,CD$3)&gt;0)))</f>
        <v>8</v>
      </c>
      <c r="CE95" s="12" t="n">
        <f aca="false">IF(OR($A95="",CE$4=""),"",SUMPRODUCT(--(INDEX(Matrix!$C$5:$EV$304,0,$B95)&gt;0),--(INDEX(Matrix!$C$5:$EV$304,0,CE$3)&gt;0)))</f>
        <v>7</v>
      </c>
      <c r="CF95" s="12" t="n">
        <f aca="false">IF(OR($A95="",CF$4=""),"",SUMPRODUCT(--(INDEX(Matrix!$C$5:$EV$304,0,$B95)&gt;0),--(INDEX(Matrix!$C$5:$EV$304,0,CF$3)&gt;0)))</f>
        <v>3</v>
      </c>
      <c r="CG95" s="12" t="n">
        <f aca="false">IF(OR($A95="",CG$4=""),"",SUMPRODUCT(--(INDEX(Matrix!$C$5:$EV$304,0,$B95)&gt;0),--(INDEX(Matrix!$C$5:$EV$304,0,CG$3)&gt;0)))</f>
        <v>8</v>
      </c>
      <c r="CH95" s="12" t="n">
        <f aca="false">IF(OR($A95="",CH$4=""),"",SUMPRODUCT(--(INDEX(Matrix!$C$5:$EV$304,0,$B95)&gt;0),--(INDEX(Matrix!$C$5:$EV$304,0,CH$3)&gt;0)))</f>
        <v>1</v>
      </c>
      <c r="CI95" s="12" t="n">
        <f aca="false">IF(OR($A95="",CI$4=""),"",SUMPRODUCT(--(INDEX(Matrix!$C$5:$EV$304,0,$B95)&gt;0),--(INDEX(Matrix!$C$5:$EV$304,0,CI$3)&gt;0)))</f>
        <v>8</v>
      </c>
      <c r="CJ95" s="12" t="n">
        <f aca="false">IF(OR($A95="",CJ$4=""),"",SUMPRODUCT(--(INDEX(Matrix!$C$5:$EV$304,0,$B95)&gt;0),--(INDEX(Matrix!$C$5:$EV$304,0,CJ$3)&gt;0)))</f>
        <v>3</v>
      </c>
      <c r="CK95" s="12" t="n">
        <f aca="false">IF(OR($A95="",CK$4=""),"",SUMPRODUCT(--(INDEX(Matrix!$C$5:$EV$304,0,$B95)&gt;0),--(INDEX(Matrix!$C$5:$EV$304,0,CK$3)&gt;0)))</f>
        <v>10</v>
      </c>
      <c r="CL95" s="12" t="n">
        <f aca="false">IF(OR($A95="",CL$4=""),"",SUMPRODUCT(--(INDEX(Matrix!$C$5:$EV$304,0,$B95)&gt;0),--(INDEX(Matrix!$C$5:$EV$304,0,CL$3)&gt;0)))</f>
        <v>4</v>
      </c>
      <c r="CM95" s="12" t="n">
        <f aca="false">IF(OR($A95="",CM$4=""),"",SUMPRODUCT(--(INDEX(Matrix!$C$5:$EV$304,0,$B95)&gt;0),--(INDEX(Matrix!$C$5:$EV$304,0,CM$3)&gt;0)))</f>
        <v>10</v>
      </c>
      <c r="CN95" s="12" t="n">
        <f aca="false">IF(OR($A95="",CN$4=""),"",SUMPRODUCT(--(INDEX(Matrix!$C$5:$EV$304,0,$B95)&gt;0),--(INDEX(Matrix!$C$5:$EV$304,0,CN$3)&gt;0)))</f>
        <v>14</v>
      </c>
      <c r="CO95" s="12" t="n">
        <f aca="false">IF(OR($A95="",CO$4=""),"",SUMPRODUCT(--(INDEX(Matrix!$C$5:$EV$304,0,$B95)&gt;0),--(INDEX(Matrix!$C$5:$EV$304,0,CO$3)&gt;0)))</f>
        <v>15</v>
      </c>
      <c r="CP95" s="12" t="n">
        <f aca="false">IF(OR($A95="",CP$4=""),"",SUMPRODUCT(--(INDEX(Matrix!$C$5:$EV$304,0,$B95)&gt;0),--(INDEX(Matrix!$C$5:$EV$304,0,CP$3)&gt;0)))</f>
        <v>9</v>
      </c>
      <c r="CQ95" s="12" t="n">
        <f aca="false">IF(OR($A95="",CQ$4=""),"",SUMPRODUCT(--(INDEX(Matrix!$C$5:$EV$304,0,$B95)&gt;0),--(INDEX(Matrix!$C$5:$EV$304,0,CQ$3)&gt;0)))</f>
        <v>9</v>
      </c>
      <c r="CR95" s="12" t="n">
        <f aca="false">IF(OR($A95="",CR$4=""),"",SUMPRODUCT(--(INDEX(Matrix!$C$5:$EV$304,0,$B95)&gt;0),--(INDEX(Matrix!$C$5:$EV$304,0,CR$3)&gt;0)))</f>
        <v>9</v>
      </c>
      <c r="CS95" s="12" t="n">
        <f aca="false">IF(OR($A95="",CS$4=""),"",SUMPRODUCT(--(INDEX(Matrix!$C$5:$EV$304,0,$B95)&gt;0),--(INDEX(Matrix!$C$5:$EV$304,0,CS$3)&gt;0)))</f>
        <v>9</v>
      </c>
      <c r="CT95" s="12" t="n">
        <f aca="false">IF(OR($A95="",CT$4=""),"",SUMPRODUCT(--(INDEX(Matrix!$C$5:$EV$304,0,$B95)&gt;0),--(INDEX(Matrix!$C$5:$EV$304,0,CT$3)&gt;0)))</f>
        <v>9</v>
      </c>
      <c r="CU95" s="12" t="n">
        <f aca="false">IF(OR($A95="",CU$4=""),"",SUMPRODUCT(--(INDEX(Matrix!$C$5:$EV$304,0,$B95)&gt;0),--(INDEX(Matrix!$C$5:$EV$304,0,CU$3)&gt;0)))</f>
        <v>8</v>
      </c>
      <c r="CV95" s="12" t="n">
        <f aca="false">IF(OR($A95="",CV$4=""),"",SUMPRODUCT(--(INDEX(Matrix!$C$5:$EV$304,0,$B95)&gt;0),--(INDEX(Matrix!$C$5:$EV$304,0,CV$3)&gt;0)))</f>
        <v>8</v>
      </c>
      <c r="CW95" s="12" t="n">
        <f aca="false">IF(OR($A95="",CW$4=""),"",SUMPRODUCT(--(INDEX(Matrix!$C$5:$EV$304,0,$B95)&gt;0),--(INDEX(Matrix!$C$5:$EV$304,0,CW$3)&gt;0)))</f>
        <v>6</v>
      </c>
      <c r="CX95" s="12" t="n">
        <f aca="false">IF(OR($A95="",CX$4=""),"",SUMPRODUCT(--(INDEX(Matrix!$C$5:$EV$304,0,$B95)&gt;0),--(INDEX(Matrix!$C$5:$EV$304,0,CX$3)&gt;0)))</f>
        <v>8</v>
      </c>
      <c r="CY95" s="12" t="n">
        <f aca="false">IF(OR($A95="",CY$4=""),"",SUMPRODUCT(--(INDEX(Matrix!$C$5:$EV$304,0,$B95)&gt;0),--(INDEX(Matrix!$C$5:$EV$304,0,CY$3)&gt;0)))</f>
        <v>8</v>
      </c>
      <c r="CZ95" s="12" t="n">
        <f aca="false">IF(OR($A95="",CZ$4=""),"",SUMPRODUCT(--(INDEX(Matrix!$C$5:$EV$304,0,$B95)&gt;0),--(INDEX(Matrix!$C$5:$EV$304,0,CZ$3)&gt;0)))</f>
        <v>0</v>
      </c>
      <c r="DA95" s="12" t="n">
        <f aca="false">IF(OR($A95="",DA$4=""),"",SUMPRODUCT(--(INDEX(Matrix!$C$5:$EV$304,0,$B95)&gt;0),--(INDEX(Matrix!$C$5:$EV$304,0,DA$3)&gt;0)))</f>
        <v>9</v>
      </c>
      <c r="DB95" s="12" t="n">
        <f aca="false">IF(OR($A95="",DB$4=""),"",SUMPRODUCT(--(INDEX(Matrix!$C$5:$EV$304,0,$B95)&gt;0),--(INDEX(Matrix!$C$5:$EV$304,0,DB$3)&gt;0)))</f>
        <v>0</v>
      </c>
      <c r="DC95" s="12" t="n">
        <f aca="false">IF(OR($A95="",DC$4=""),"",SUMPRODUCT(--(INDEX(Matrix!$C$5:$EV$304,0,$B95)&gt;0),--(INDEX(Matrix!$C$5:$EV$304,0,DC$3)&gt;0)))</f>
        <v>0</v>
      </c>
      <c r="DD95" s="12" t="n">
        <f aca="false">IF(OR($A95="",DD$4=""),"",SUMPRODUCT(--(INDEX(Matrix!$C$5:$EV$304,0,$B95)&gt;0),--(INDEX(Matrix!$C$5:$EV$304,0,DD$3)&gt;0)))</f>
        <v>4</v>
      </c>
      <c r="DE95" s="12" t="str">
        <f aca="false">IF(OR($A95="",DE$4=""),"",SUMPRODUCT(--(INDEX(Matrix!$C$5:$EV$304,0,$B95)&gt;0),--(INDEX(Matrix!$C$5:$EV$304,0,DE$3)&gt;0)))</f>
        <v/>
      </c>
      <c r="DF95" s="12" t="str">
        <f aca="false">IF(OR($A95="",DF$4=""),"",SUMPRODUCT(--(INDEX(Matrix!$C$5:$EV$304,0,$B95)&gt;0),--(INDEX(Matrix!$C$5:$EV$304,0,DF$3)&gt;0)))</f>
        <v/>
      </c>
      <c r="DG95" s="12" t="str">
        <f aca="false">IF(OR($A95="",DG$4=""),"",SUMPRODUCT(--(INDEX(Matrix!$C$5:$EV$304,0,$B95)&gt;0),--(INDEX(Matrix!$C$5:$EV$304,0,DG$3)&gt;0)))</f>
        <v/>
      </c>
      <c r="DH95" s="12" t="str">
        <f aca="false">IF(OR($A95="",DH$4=""),"",SUMPRODUCT(--(INDEX(Matrix!$C$5:$EV$304,0,$B95)&gt;0),--(INDEX(Matrix!$C$5:$EV$304,0,DH$3)&gt;0)))</f>
        <v/>
      </c>
      <c r="DI95" s="12" t="str">
        <f aca="false">IF(OR($A95="",DI$4=""),"",SUMPRODUCT(--(INDEX(Matrix!$C$5:$EV$304,0,$B95)&gt;0),--(INDEX(Matrix!$C$5:$EV$304,0,DI$3)&gt;0)))</f>
        <v/>
      </c>
      <c r="DJ95" s="12" t="str">
        <f aca="false">IF(OR($A95="",DJ$4=""),"",SUMPRODUCT(--(INDEX(Matrix!$C$5:$EV$304,0,$B95)&gt;0),--(INDEX(Matrix!$C$5:$EV$304,0,DJ$3)&gt;0)))</f>
        <v/>
      </c>
      <c r="DK95" s="12" t="str">
        <f aca="false">IF(OR($A95="",DK$4=""),"",SUMPRODUCT(--(INDEX(Matrix!$C$5:$EV$304,0,$B95)&gt;0),--(INDEX(Matrix!$C$5:$EV$304,0,DK$3)&gt;0)))</f>
        <v/>
      </c>
      <c r="DL95" s="12" t="str">
        <f aca="false">IF(OR($A95="",DL$4=""),"",SUMPRODUCT(--(INDEX(Matrix!$C$5:$EV$304,0,$B95)&gt;0),--(INDEX(Matrix!$C$5:$EV$304,0,DL$3)&gt;0)))</f>
        <v/>
      </c>
      <c r="DM95" s="12" t="str">
        <f aca="false">IF(OR($A95="",DM$4=""),"",SUMPRODUCT(--(INDEX(Matrix!$C$5:$EV$304,0,$B95)&gt;0),--(INDEX(Matrix!$C$5:$EV$304,0,DM$3)&gt;0)))</f>
        <v/>
      </c>
      <c r="DN95" s="12" t="str">
        <f aca="false">IF(OR($A95="",DN$4=""),"",SUMPRODUCT(--(INDEX(Matrix!$C$5:$EV$304,0,$B95)&gt;0),--(INDEX(Matrix!$C$5:$EV$304,0,DN$3)&gt;0)))</f>
        <v/>
      </c>
      <c r="DO95" s="12" t="str">
        <f aca="false">IF(OR($A95="",DO$4=""),"",SUMPRODUCT(--(INDEX(Matrix!$C$5:$EV$304,0,$B95)&gt;0),--(INDEX(Matrix!$C$5:$EV$304,0,DO$3)&gt;0)))</f>
        <v/>
      </c>
      <c r="DP95" s="12" t="str">
        <f aca="false">IF(OR($A95="",DP$4=""),"",SUMPRODUCT(--(INDEX(Matrix!$C$5:$EV$304,0,$B95)&gt;0),--(INDEX(Matrix!$C$5:$EV$304,0,DP$3)&gt;0)))</f>
        <v/>
      </c>
      <c r="DQ95" s="12" t="str">
        <f aca="false">IF(OR($A95="",DQ$4=""),"",SUMPRODUCT(--(INDEX(Matrix!$C$5:$EV$304,0,$B95)&gt;0),--(INDEX(Matrix!$C$5:$EV$304,0,DQ$3)&gt;0)))</f>
        <v/>
      </c>
      <c r="DR95" s="12" t="str">
        <f aca="false">IF(OR($A95="",DR$4=""),"",SUMPRODUCT(--(INDEX(Matrix!$C$5:$EV$304,0,$B95)&gt;0),--(INDEX(Matrix!$C$5:$EV$304,0,DR$3)&gt;0)))</f>
        <v/>
      </c>
      <c r="DS95" s="12" t="str">
        <f aca="false">IF(OR($A95="",DS$4=""),"",SUMPRODUCT(--(INDEX(Matrix!$C$5:$EV$304,0,$B95)&gt;0),--(INDEX(Matrix!$C$5:$EV$304,0,DS$3)&gt;0)))</f>
        <v/>
      </c>
      <c r="DT95" s="12" t="str">
        <f aca="false">IF(OR($A95="",DT$4=""),"",SUMPRODUCT(--(INDEX(Matrix!$C$5:$EV$304,0,$B95)&gt;0),--(INDEX(Matrix!$C$5:$EV$304,0,DT$3)&gt;0)))</f>
        <v/>
      </c>
      <c r="DU95" s="12" t="str">
        <f aca="false">IF(OR($A95="",DU$4=""),"",SUMPRODUCT(--(INDEX(Matrix!$C$5:$EV$304,0,$B95)&gt;0),--(INDEX(Matrix!$C$5:$EV$304,0,DU$3)&gt;0)))</f>
        <v/>
      </c>
      <c r="DV95" s="12" t="str">
        <f aca="false">IF(OR($A95="",DV$4=""),"",SUMPRODUCT(--(INDEX(Matrix!$C$5:$EV$304,0,$B95)&gt;0),--(INDEX(Matrix!$C$5:$EV$304,0,DV$3)&gt;0)))</f>
        <v/>
      </c>
      <c r="DW95" s="12" t="str">
        <f aca="false">IF(OR($A95="",DW$4=""),"",SUMPRODUCT(--(INDEX(Matrix!$C$5:$EV$304,0,$B95)&gt;0),--(INDEX(Matrix!$C$5:$EV$304,0,DW$3)&gt;0)))</f>
        <v/>
      </c>
      <c r="DX95" s="12" t="str">
        <f aca="false">IF(OR($A95="",DX$4=""),"",SUMPRODUCT(--(INDEX(Matrix!$C$5:$EV$304,0,$B95)&gt;0),--(INDEX(Matrix!$C$5:$EV$304,0,DX$3)&gt;0)))</f>
        <v/>
      </c>
      <c r="DY95" s="12" t="str">
        <f aca="false">IF(OR($A95="",DY$4=""),"",SUMPRODUCT(--(INDEX(Matrix!$C$5:$EV$304,0,$B95)&gt;0),--(INDEX(Matrix!$C$5:$EV$304,0,DY$3)&gt;0)))</f>
        <v/>
      </c>
      <c r="DZ95" s="12" t="str">
        <f aca="false">IF(OR($A95="",DZ$4=""),"",SUMPRODUCT(--(INDEX(Matrix!$C$5:$EV$304,0,$B95)&gt;0),--(INDEX(Matrix!$C$5:$EV$304,0,DZ$3)&gt;0)))</f>
        <v/>
      </c>
      <c r="EA95" s="12" t="str">
        <f aca="false">IF(OR($A95="",EA$4=""),"",SUMPRODUCT(--(INDEX(Matrix!$C$5:$EV$304,0,$B95)&gt;0),--(INDEX(Matrix!$C$5:$EV$304,0,EA$3)&gt;0)))</f>
        <v/>
      </c>
      <c r="EB95" s="12" t="str">
        <f aca="false">IF(OR($A95="",EB$4=""),"",SUMPRODUCT(--(INDEX(Matrix!$C$5:$EV$304,0,$B95)&gt;0),--(INDEX(Matrix!$C$5:$EV$304,0,EB$3)&gt;0)))</f>
        <v/>
      </c>
      <c r="EC95" s="12" t="str">
        <f aca="false">IF(OR($A95="",EC$4=""),"",SUMPRODUCT(--(INDEX(Matrix!$C$5:$EV$304,0,$B95)&gt;0),--(INDEX(Matrix!$C$5:$EV$304,0,EC$3)&gt;0)))</f>
        <v/>
      </c>
      <c r="ED95" s="12" t="str">
        <f aca="false">IF(OR($A95="",ED$4=""),"",SUMPRODUCT(--(INDEX(Matrix!$C$5:$EV$304,0,$B95)&gt;0),--(INDEX(Matrix!$C$5:$EV$304,0,ED$3)&gt;0)))</f>
        <v/>
      </c>
      <c r="EE95" s="12" t="str">
        <f aca="false">IF(OR($A95="",EE$4=""),"",SUMPRODUCT(--(INDEX(Matrix!$C$5:$EV$304,0,$B95)&gt;0),--(INDEX(Matrix!$C$5:$EV$304,0,EE$3)&gt;0)))</f>
        <v/>
      </c>
      <c r="EF95" s="12" t="str">
        <f aca="false">IF(OR($A95="",EF$4=""),"",SUMPRODUCT(--(INDEX(Matrix!$C$5:$EV$304,0,$B95)&gt;0),--(INDEX(Matrix!$C$5:$EV$304,0,EF$3)&gt;0)))</f>
        <v/>
      </c>
      <c r="EG95" s="12" t="str">
        <f aca="false">IF(OR($A95="",EG$4=""),"",SUMPRODUCT(--(INDEX(Matrix!$C$5:$EV$304,0,$B95)&gt;0),--(INDEX(Matrix!$C$5:$EV$304,0,EG$3)&gt;0)))</f>
        <v/>
      </c>
      <c r="EH95" s="12" t="str">
        <f aca="false">IF(OR($A95="",EH$4=""),"",SUMPRODUCT(--(INDEX(Matrix!$C$5:$EV$304,0,$B95)&gt;0),--(INDEX(Matrix!$C$5:$EV$304,0,EH$3)&gt;0)))</f>
        <v/>
      </c>
      <c r="EI95" s="12" t="str">
        <f aca="false">IF(OR($A95="",EI$4=""),"",SUMPRODUCT(--(INDEX(Matrix!$C$5:$EV$304,0,$B95)&gt;0),--(INDEX(Matrix!$C$5:$EV$304,0,EI$3)&gt;0)))</f>
        <v/>
      </c>
      <c r="EJ95" s="12" t="str">
        <f aca="false">IF(OR($A95="",EJ$4=""),"",SUMPRODUCT(--(INDEX(Matrix!$C$5:$EV$304,0,$B95)&gt;0),--(INDEX(Matrix!$C$5:$EV$304,0,EJ$3)&gt;0)))</f>
        <v/>
      </c>
      <c r="EK95" s="12" t="str">
        <f aca="false">IF(OR($A95="",EK$4=""),"",SUMPRODUCT(--(INDEX(Matrix!$C$5:$EV$304,0,$B95)&gt;0),--(INDEX(Matrix!$C$5:$EV$304,0,EK$3)&gt;0)))</f>
        <v/>
      </c>
      <c r="EL95" s="12" t="str">
        <f aca="false">IF(OR($A95="",EL$4=""),"",SUMPRODUCT(--(INDEX(Matrix!$C$5:$EV$304,0,$B95)&gt;0),--(INDEX(Matrix!$C$5:$EV$304,0,EL$3)&gt;0)))</f>
        <v/>
      </c>
      <c r="EM95" s="12" t="str">
        <f aca="false">IF(OR($A95="",EM$4=""),"",SUMPRODUCT(--(INDEX(Matrix!$C$5:$EV$304,0,$B95)&gt;0),--(INDEX(Matrix!$C$5:$EV$304,0,EM$3)&gt;0)))</f>
        <v/>
      </c>
      <c r="EN95" s="12" t="str">
        <f aca="false">IF(OR($A95="",EN$4=""),"",SUMPRODUCT(--(INDEX(Matrix!$C$5:$EV$304,0,$B95)&gt;0),--(INDEX(Matrix!$C$5:$EV$304,0,EN$3)&gt;0)))</f>
        <v/>
      </c>
      <c r="EO95" s="12" t="str">
        <f aca="false">IF(OR($A95="",EO$4=""),"",SUMPRODUCT(--(INDEX(Matrix!$C$5:$EV$304,0,$B95)&gt;0),--(INDEX(Matrix!$C$5:$EV$304,0,EO$3)&gt;0)))</f>
        <v/>
      </c>
      <c r="EP95" s="12" t="str">
        <f aca="false">IF(OR($A95="",EP$4=""),"",SUMPRODUCT(--(INDEX(Matrix!$C$5:$EV$304,0,$B95)&gt;0),--(INDEX(Matrix!$C$5:$EV$304,0,EP$3)&gt;0)))</f>
        <v/>
      </c>
      <c r="EQ95" s="12" t="str">
        <f aca="false">IF(OR($A95="",EQ$4=""),"",SUMPRODUCT(--(INDEX(Matrix!$C$5:$EV$304,0,$B95)&gt;0),--(INDEX(Matrix!$C$5:$EV$304,0,EQ$3)&gt;0)))</f>
        <v/>
      </c>
      <c r="ER95" s="12" t="str">
        <f aca="false">IF(OR($A95="",ER$4=""),"",SUMPRODUCT(--(INDEX(Matrix!$C$5:$EV$304,0,$B95)&gt;0),--(INDEX(Matrix!$C$5:$EV$304,0,ER$3)&gt;0)))</f>
        <v/>
      </c>
      <c r="ES95" s="12" t="str">
        <f aca="false">IF(OR($A95="",ES$4=""),"",SUMPRODUCT(--(INDEX(Matrix!$C$5:$EV$304,0,$B95)&gt;0),--(INDEX(Matrix!$C$5:$EV$304,0,ES$3)&gt;0)))</f>
        <v/>
      </c>
      <c r="ET95" s="12" t="str">
        <f aca="false">IF(OR($A95="",ET$4=""),"",SUMPRODUCT(--(INDEX(Matrix!$C$5:$EV$304,0,$B95)&gt;0),--(INDEX(Matrix!$C$5:$EV$304,0,ET$3)&gt;0)))</f>
        <v/>
      </c>
      <c r="EU95" s="12" t="str">
        <f aca="false">IF(OR($A95="",EU$4=""),"",SUMPRODUCT(--(INDEX(Matrix!$C$5:$EV$304,0,$B95)&gt;0),--(INDEX(Matrix!$C$5:$EV$304,0,EU$3)&gt;0)))</f>
        <v/>
      </c>
      <c r="EV95" s="12" t="str">
        <f aca="false">IF(OR($A95="",EV$4=""),"",SUMPRODUCT(--(INDEX(Matrix!$C$5:$EV$304,0,$B95)&gt;0),--(INDEX(Matrix!$C$5:$EV$304,0,EV$3)&gt;0)))</f>
        <v/>
      </c>
    </row>
    <row r="96" customFormat="false" ht="15" hidden="false" customHeight="false" outlineLevel="0" collapsed="false">
      <c r="A96" s="6" t="str">
        <f aca="false">IF(INDEX(Products!$A$2:$A$151,$B96)="","",INDEX(Products!$A$2:$A$151,$B96))</f>
        <v>Digestive Aid (30)</v>
      </c>
      <c r="B96" s="23" t="n">
        <v>92</v>
      </c>
      <c r="C96" s="12" t="n">
        <f aca="false">IF(OR($A96="",C$4=""),"",SUMPRODUCT(--(INDEX(Matrix!$C$5:$EV$304,0,$B96)&gt;0),--(INDEX(Matrix!$C$5:$EV$304,0,C$3)&gt;0)))</f>
        <v>6</v>
      </c>
      <c r="D96" s="12" t="n">
        <f aca="false">IF(OR($A96="",D$4=""),"",SUMPRODUCT(--(INDEX(Matrix!$C$5:$EV$304,0,$B96)&gt;0),--(INDEX(Matrix!$C$5:$EV$304,0,D$3)&gt;0)))</f>
        <v>6</v>
      </c>
      <c r="E96" s="12" t="n">
        <f aca="false">IF(OR($A96="",E$4=""),"",SUMPRODUCT(--(INDEX(Matrix!$C$5:$EV$304,0,$B96)&gt;0),--(INDEX(Matrix!$C$5:$EV$304,0,E$3)&gt;0)))</f>
        <v>6</v>
      </c>
      <c r="F96" s="12" t="n">
        <f aca="false">IF(OR($A96="",F$4=""),"",SUMPRODUCT(--(INDEX(Matrix!$C$5:$EV$304,0,$B96)&gt;0),--(INDEX(Matrix!$C$5:$EV$304,0,F$3)&gt;0)))</f>
        <v>7</v>
      </c>
      <c r="G96" s="12" t="n">
        <f aca="false">IF(OR($A96="",G$4=""),"",SUMPRODUCT(--(INDEX(Matrix!$C$5:$EV$304,0,$B96)&gt;0),--(INDEX(Matrix!$C$5:$EV$304,0,G$3)&gt;0)))</f>
        <v>7</v>
      </c>
      <c r="H96" s="12" t="n">
        <f aca="false">IF(OR($A96="",H$4=""),"",SUMPRODUCT(--(INDEX(Matrix!$C$5:$EV$304,0,$B96)&gt;0),--(INDEX(Matrix!$C$5:$EV$304,0,H$3)&gt;0)))</f>
        <v>7</v>
      </c>
      <c r="I96" s="12" t="n">
        <f aca="false">IF(OR($A96="",I$4=""),"",SUMPRODUCT(--(INDEX(Matrix!$C$5:$EV$304,0,$B96)&gt;0),--(INDEX(Matrix!$C$5:$EV$304,0,I$3)&gt;0)))</f>
        <v>6</v>
      </c>
      <c r="J96" s="12" t="n">
        <f aca="false">IF(OR($A96="",J$4=""),"",SUMPRODUCT(--(INDEX(Matrix!$C$5:$EV$304,0,$B96)&gt;0),--(INDEX(Matrix!$C$5:$EV$304,0,J$3)&gt;0)))</f>
        <v>6</v>
      </c>
      <c r="K96" s="12" t="n">
        <f aca="false">IF(OR($A96="",K$4=""),"",SUMPRODUCT(--(INDEX(Matrix!$C$5:$EV$304,0,$B96)&gt;0),--(INDEX(Matrix!$C$5:$EV$304,0,K$3)&gt;0)))</f>
        <v>6</v>
      </c>
      <c r="L96" s="12" t="n">
        <f aca="false">IF(OR($A96="",L$4=""),"",SUMPRODUCT(--(INDEX(Matrix!$C$5:$EV$304,0,$B96)&gt;0),--(INDEX(Matrix!$C$5:$EV$304,0,L$3)&gt;0)))</f>
        <v>6</v>
      </c>
      <c r="M96" s="12" t="n">
        <f aca="false">IF(OR($A96="",M$4=""),"",SUMPRODUCT(--(INDEX(Matrix!$C$5:$EV$304,0,$B96)&gt;0),--(INDEX(Matrix!$C$5:$EV$304,0,M$3)&gt;0)))</f>
        <v>6</v>
      </c>
      <c r="N96" s="12" t="n">
        <f aca="false">IF(OR($A96="",N$4=""),"",SUMPRODUCT(--(INDEX(Matrix!$C$5:$EV$304,0,$B96)&gt;0),--(INDEX(Matrix!$C$5:$EV$304,0,N$3)&gt;0)))</f>
        <v>6</v>
      </c>
      <c r="O96" s="12" t="n">
        <f aca="false">IF(OR($A96="",O$4=""),"",SUMPRODUCT(--(INDEX(Matrix!$C$5:$EV$304,0,$B96)&gt;0),--(INDEX(Matrix!$C$5:$EV$304,0,O$3)&gt;0)))</f>
        <v>6</v>
      </c>
      <c r="P96" s="12" t="n">
        <f aca="false">IF(OR($A96="",P$4=""),"",SUMPRODUCT(--(INDEX(Matrix!$C$5:$EV$304,0,$B96)&gt;0),--(INDEX(Matrix!$C$5:$EV$304,0,P$3)&gt;0)))</f>
        <v>6</v>
      </c>
      <c r="Q96" s="12" t="n">
        <f aca="false">IF(OR($A96="",Q$4=""),"",SUMPRODUCT(--(INDEX(Matrix!$C$5:$EV$304,0,$B96)&gt;0),--(INDEX(Matrix!$C$5:$EV$304,0,Q$3)&gt;0)))</f>
        <v>6</v>
      </c>
      <c r="R96" s="12" t="n">
        <f aca="false">IF(OR($A96="",R$4=""),"",SUMPRODUCT(--(INDEX(Matrix!$C$5:$EV$304,0,$B96)&gt;0),--(INDEX(Matrix!$C$5:$EV$304,0,R$3)&gt;0)))</f>
        <v>6</v>
      </c>
      <c r="S96" s="12" t="n">
        <f aca="false">IF(OR($A96="",S$4=""),"",SUMPRODUCT(--(INDEX(Matrix!$C$5:$EV$304,0,$B96)&gt;0),--(INDEX(Matrix!$C$5:$EV$304,0,S$3)&gt;0)))</f>
        <v>6</v>
      </c>
      <c r="T96" s="12" t="n">
        <f aca="false">IF(OR($A96="",T$4=""),"",SUMPRODUCT(--(INDEX(Matrix!$C$5:$EV$304,0,$B96)&gt;0),--(INDEX(Matrix!$C$5:$EV$304,0,T$3)&gt;0)))</f>
        <v>6</v>
      </c>
      <c r="U96" s="12" t="n">
        <f aca="false">IF(OR($A96="",U$4=""),"",SUMPRODUCT(--(INDEX(Matrix!$C$5:$EV$304,0,$B96)&gt;0),--(INDEX(Matrix!$C$5:$EV$304,0,U$3)&gt;0)))</f>
        <v>0</v>
      </c>
      <c r="V96" s="12" t="n">
        <f aca="false">IF(OR($A96="",V$4=""),"",SUMPRODUCT(--(INDEX(Matrix!$C$5:$EV$304,0,$B96)&gt;0),--(INDEX(Matrix!$C$5:$EV$304,0,V$3)&gt;0)))</f>
        <v>0</v>
      </c>
      <c r="W96" s="12" t="n">
        <f aca="false">IF(OR($A96="",W$4=""),"",SUMPRODUCT(--(INDEX(Matrix!$C$5:$EV$304,0,$B96)&gt;0),--(INDEX(Matrix!$C$5:$EV$304,0,W$3)&gt;0)))</f>
        <v>6</v>
      </c>
      <c r="X96" s="12" t="n">
        <f aca="false">IF(OR($A96="",X$4=""),"",SUMPRODUCT(--(INDEX(Matrix!$C$5:$EV$304,0,$B96)&gt;0),--(INDEX(Matrix!$C$5:$EV$304,0,X$3)&gt;0)))</f>
        <v>6</v>
      </c>
      <c r="Y96" s="12" t="n">
        <f aca="false">IF(OR($A96="",Y$4=""),"",SUMPRODUCT(--(INDEX(Matrix!$C$5:$EV$304,0,$B96)&gt;0),--(INDEX(Matrix!$C$5:$EV$304,0,Y$3)&gt;0)))</f>
        <v>6</v>
      </c>
      <c r="Z96" s="12" t="n">
        <f aca="false">IF(OR($A96="",Z$4=""),"",SUMPRODUCT(--(INDEX(Matrix!$C$5:$EV$304,0,$B96)&gt;0),--(INDEX(Matrix!$C$5:$EV$304,0,Z$3)&gt;0)))</f>
        <v>5</v>
      </c>
      <c r="AA96" s="12" t="n">
        <f aca="false">IF(OR($A96="",AA$4=""),"",SUMPRODUCT(--(INDEX(Matrix!$C$5:$EV$304,0,$B96)&gt;0),--(INDEX(Matrix!$C$5:$EV$304,0,AA$3)&gt;0)))</f>
        <v>8</v>
      </c>
      <c r="AB96" s="12" t="n">
        <f aca="false">IF(OR($A96="",AB$4=""),"",SUMPRODUCT(--(INDEX(Matrix!$C$5:$EV$304,0,$B96)&gt;0),--(INDEX(Matrix!$C$5:$EV$304,0,AB$3)&gt;0)))</f>
        <v>2</v>
      </c>
      <c r="AC96" s="12" t="n">
        <f aca="false">IF(OR($A96="",AC$4=""),"",SUMPRODUCT(--(INDEX(Matrix!$C$5:$EV$304,0,$B96)&gt;0),--(INDEX(Matrix!$C$5:$EV$304,0,AC$3)&gt;0)))</f>
        <v>3</v>
      </c>
      <c r="AD96" s="12" t="n">
        <f aca="false">IF(OR($A96="",AD$4=""),"",SUMPRODUCT(--(INDEX(Matrix!$C$5:$EV$304,0,$B96)&gt;0),--(INDEX(Matrix!$C$5:$EV$304,0,AD$3)&gt;0)))</f>
        <v>0</v>
      </c>
      <c r="AE96" s="12" t="n">
        <f aca="false">IF(OR($A96="",AE$4=""),"",SUMPRODUCT(--(INDEX(Matrix!$C$5:$EV$304,0,$B96)&gt;0),--(INDEX(Matrix!$C$5:$EV$304,0,AE$3)&gt;0)))</f>
        <v>6</v>
      </c>
      <c r="AF96" s="12" t="n">
        <f aca="false">IF(OR($A96="",AF$4=""),"",SUMPRODUCT(--(INDEX(Matrix!$C$5:$EV$304,0,$B96)&gt;0),--(INDEX(Matrix!$C$5:$EV$304,0,AF$3)&gt;0)))</f>
        <v>6</v>
      </c>
      <c r="AG96" s="12" t="n">
        <f aca="false">IF(OR($A96="",AG$4=""),"",SUMPRODUCT(--(INDEX(Matrix!$C$5:$EV$304,0,$B96)&gt;0),--(INDEX(Matrix!$C$5:$EV$304,0,AG$3)&gt;0)))</f>
        <v>6</v>
      </c>
      <c r="AH96" s="12" t="n">
        <f aca="false">IF(OR($A96="",AH$4=""),"",SUMPRODUCT(--(INDEX(Matrix!$C$5:$EV$304,0,$B96)&gt;0),--(INDEX(Matrix!$C$5:$EV$304,0,AH$3)&gt;0)))</f>
        <v>6</v>
      </c>
      <c r="AI96" s="12" t="n">
        <f aca="false">IF(OR($A96="",AI$4=""),"",SUMPRODUCT(--(INDEX(Matrix!$C$5:$EV$304,0,$B96)&gt;0),--(INDEX(Matrix!$C$5:$EV$304,0,AI$3)&gt;0)))</f>
        <v>7</v>
      </c>
      <c r="AJ96" s="12" t="n">
        <f aca="false">IF(OR($A96="",AJ$4=""),"",SUMPRODUCT(--(INDEX(Matrix!$C$5:$EV$304,0,$B96)&gt;0),--(INDEX(Matrix!$C$5:$EV$304,0,AJ$3)&gt;0)))</f>
        <v>7</v>
      </c>
      <c r="AK96" s="12" t="n">
        <f aca="false">IF(OR($A96="",AK$4=""),"",SUMPRODUCT(--(INDEX(Matrix!$C$5:$EV$304,0,$B96)&gt;0),--(INDEX(Matrix!$C$5:$EV$304,0,AK$3)&gt;0)))</f>
        <v>7</v>
      </c>
      <c r="AL96" s="12" t="n">
        <f aca="false">IF(OR($A96="",AL$4=""),"",SUMPRODUCT(--(INDEX(Matrix!$C$5:$EV$304,0,$B96)&gt;0),--(INDEX(Matrix!$C$5:$EV$304,0,AL$3)&gt;0)))</f>
        <v>7</v>
      </c>
      <c r="AM96" s="12" t="n">
        <f aca="false">IF(OR($A96="",AM$4=""),"",SUMPRODUCT(--(INDEX(Matrix!$C$5:$EV$304,0,$B96)&gt;0),--(INDEX(Matrix!$C$5:$EV$304,0,AM$3)&gt;0)))</f>
        <v>5</v>
      </c>
      <c r="AN96" s="12" t="n">
        <f aca="false">IF(OR($A96="",AN$4=""),"",SUMPRODUCT(--(INDEX(Matrix!$C$5:$EV$304,0,$B96)&gt;0),--(INDEX(Matrix!$C$5:$EV$304,0,AN$3)&gt;0)))</f>
        <v>5</v>
      </c>
      <c r="AO96" s="12" t="n">
        <f aca="false">IF(OR($A96="",AO$4=""),"",SUMPRODUCT(--(INDEX(Matrix!$C$5:$EV$304,0,$B96)&gt;0),--(INDEX(Matrix!$C$5:$EV$304,0,AO$3)&gt;0)))</f>
        <v>1</v>
      </c>
      <c r="AP96" s="12" t="n">
        <f aca="false">IF(OR($A96="",AP$4=""),"",SUMPRODUCT(--(INDEX(Matrix!$C$5:$EV$304,0,$B96)&gt;0),--(INDEX(Matrix!$C$5:$EV$304,0,AP$3)&gt;0)))</f>
        <v>1</v>
      </c>
      <c r="AQ96" s="12" t="n">
        <f aca="false">IF(OR($A96="",AQ$4=""),"",SUMPRODUCT(--(INDEX(Matrix!$C$5:$EV$304,0,$B96)&gt;0),--(INDEX(Matrix!$C$5:$EV$304,0,AQ$3)&gt;0)))</f>
        <v>1</v>
      </c>
      <c r="AR96" s="12" t="n">
        <f aca="false">IF(OR($A96="",AR$4=""),"",SUMPRODUCT(--(INDEX(Matrix!$C$5:$EV$304,0,$B96)&gt;0),--(INDEX(Matrix!$C$5:$EV$304,0,AR$3)&gt;0)))</f>
        <v>1</v>
      </c>
      <c r="AS96" s="12" t="n">
        <f aca="false">IF(OR($A96="",AS$4=""),"",SUMPRODUCT(--(INDEX(Matrix!$C$5:$EV$304,0,$B96)&gt;0),--(INDEX(Matrix!$C$5:$EV$304,0,AS$3)&gt;0)))</f>
        <v>1</v>
      </c>
      <c r="AT96" s="12" t="n">
        <f aca="false">IF(OR($A96="",AT$4=""),"",SUMPRODUCT(--(INDEX(Matrix!$C$5:$EV$304,0,$B96)&gt;0),--(INDEX(Matrix!$C$5:$EV$304,0,AT$3)&gt;0)))</f>
        <v>1</v>
      </c>
      <c r="AU96" s="12" t="n">
        <f aca="false">IF(OR($A96="",AU$4=""),"",SUMPRODUCT(--(INDEX(Matrix!$C$5:$EV$304,0,$B96)&gt;0),--(INDEX(Matrix!$C$5:$EV$304,0,AU$3)&gt;0)))</f>
        <v>0</v>
      </c>
      <c r="AV96" s="12" t="n">
        <f aca="false">IF(OR($A96="",AV$4=""),"",SUMPRODUCT(--(INDEX(Matrix!$C$5:$EV$304,0,$B96)&gt;0),--(INDEX(Matrix!$C$5:$EV$304,0,AV$3)&gt;0)))</f>
        <v>7</v>
      </c>
      <c r="AW96" s="12" t="n">
        <f aca="false">IF(OR($A96="",AW$4=""),"",SUMPRODUCT(--(INDEX(Matrix!$C$5:$EV$304,0,$B96)&gt;0),--(INDEX(Matrix!$C$5:$EV$304,0,AW$3)&gt;0)))</f>
        <v>6</v>
      </c>
      <c r="AX96" s="12" t="n">
        <f aca="false">IF(OR($A96="",AX$4=""),"",SUMPRODUCT(--(INDEX(Matrix!$C$5:$EV$304,0,$B96)&gt;0),--(INDEX(Matrix!$C$5:$EV$304,0,AX$3)&gt;0)))</f>
        <v>7</v>
      </c>
      <c r="AY96" s="12" t="n">
        <f aca="false">IF(OR($A96="",AY$4=""),"",SUMPRODUCT(--(INDEX(Matrix!$C$5:$EV$304,0,$B96)&gt;0),--(INDEX(Matrix!$C$5:$EV$304,0,AY$3)&gt;0)))</f>
        <v>7</v>
      </c>
      <c r="AZ96" s="12" t="n">
        <f aca="false">IF(OR($A96="",AZ$4=""),"",SUMPRODUCT(--(INDEX(Matrix!$C$5:$EV$304,0,$B96)&gt;0),--(INDEX(Matrix!$C$5:$EV$304,0,AZ$3)&gt;0)))</f>
        <v>7</v>
      </c>
      <c r="BA96" s="12" t="n">
        <f aca="false">IF(OR($A96="",BA$4=""),"",SUMPRODUCT(--(INDEX(Matrix!$C$5:$EV$304,0,$B96)&gt;0),--(INDEX(Matrix!$C$5:$EV$304,0,BA$3)&gt;0)))</f>
        <v>7</v>
      </c>
      <c r="BB96" s="12" t="n">
        <f aca="false">IF(OR($A96="",BB$4=""),"",SUMPRODUCT(--(INDEX(Matrix!$C$5:$EV$304,0,$B96)&gt;0),--(INDEX(Matrix!$C$5:$EV$304,0,BB$3)&gt;0)))</f>
        <v>7</v>
      </c>
      <c r="BC96" s="12" t="n">
        <f aca="false">IF(OR($A96="",BC$4=""),"",SUMPRODUCT(--(INDEX(Matrix!$C$5:$EV$304,0,$B96)&gt;0),--(INDEX(Matrix!$C$5:$EV$304,0,BC$3)&gt;0)))</f>
        <v>7</v>
      </c>
      <c r="BD96" s="12" t="n">
        <f aca="false">IF(OR($A96="",BD$4=""),"",SUMPRODUCT(--(INDEX(Matrix!$C$5:$EV$304,0,$B96)&gt;0),--(INDEX(Matrix!$C$5:$EV$304,0,BD$3)&gt;0)))</f>
        <v>7</v>
      </c>
      <c r="BE96" s="12" t="n">
        <f aca="false">IF(OR($A96="",BE$4=""),"",SUMPRODUCT(--(INDEX(Matrix!$C$5:$EV$304,0,$B96)&gt;0),--(INDEX(Matrix!$C$5:$EV$304,0,BE$3)&gt;0)))</f>
        <v>7</v>
      </c>
      <c r="BF96" s="12" t="n">
        <f aca="false">IF(OR($A96="",BF$4=""),"",SUMPRODUCT(--(INDEX(Matrix!$C$5:$EV$304,0,$B96)&gt;0),--(INDEX(Matrix!$C$5:$EV$304,0,BF$3)&gt;0)))</f>
        <v>7</v>
      </c>
      <c r="BG96" s="12" t="n">
        <f aca="false">IF(OR($A96="",BG$4=""),"",SUMPRODUCT(--(INDEX(Matrix!$C$5:$EV$304,0,$B96)&gt;0),--(INDEX(Matrix!$C$5:$EV$304,0,BG$3)&gt;0)))</f>
        <v>7</v>
      </c>
      <c r="BH96" s="12" t="n">
        <f aca="false">IF(OR($A96="",BH$4=""),"",SUMPRODUCT(--(INDEX(Matrix!$C$5:$EV$304,0,$B96)&gt;0),--(INDEX(Matrix!$C$5:$EV$304,0,BH$3)&gt;0)))</f>
        <v>7</v>
      </c>
      <c r="BI96" s="12" t="n">
        <f aca="false">IF(OR($A96="",BI$4=""),"",SUMPRODUCT(--(INDEX(Matrix!$C$5:$EV$304,0,$B96)&gt;0),--(INDEX(Matrix!$C$5:$EV$304,0,BI$3)&gt;0)))</f>
        <v>7</v>
      </c>
      <c r="BJ96" s="12" t="n">
        <f aca="false">IF(OR($A96="",BJ$4=""),"",SUMPRODUCT(--(INDEX(Matrix!$C$5:$EV$304,0,$B96)&gt;0),--(INDEX(Matrix!$C$5:$EV$304,0,BJ$3)&gt;0)))</f>
        <v>0</v>
      </c>
      <c r="BK96" s="12" t="n">
        <f aca="false">IF(OR($A96="",BK$4=""),"",SUMPRODUCT(--(INDEX(Matrix!$C$5:$EV$304,0,$B96)&gt;0),--(INDEX(Matrix!$C$5:$EV$304,0,BK$3)&gt;0)))</f>
        <v>8</v>
      </c>
      <c r="BL96" s="12" t="n">
        <f aca="false">IF(OR($A96="",BL$4=""),"",SUMPRODUCT(--(INDEX(Matrix!$C$5:$EV$304,0,$B96)&gt;0),--(INDEX(Matrix!$C$5:$EV$304,0,BL$3)&gt;0)))</f>
        <v>8</v>
      </c>
      <c r="BM96" s="12" t="n">
        <f aca="false">IF(OR($A96="",BM$4=""),"",SUMPRODUCT(--(INDEX(Matrix!$C$5:$EV$304,0,$B96)&gt;0),--(INDEX(Matrix!$C$5:$EV$304,0,BM$3)&gt;0)))</f>
        <v>8</v>
      </c>
      <c r="BN96" s="12" t="n">
        <f aca="false">IF(OR($A96="",BN$4=""),"",SUMPRODUCT(--(INDEX(Matrix!$C$5:$EV$304,0,$B96)&gt;0),--(INDEX(Matrix!$C$5:$EV$304,0,BN$3)&gt;0)))</f>
        <v>8</v>
      </c>
      <c r="BO96" s="12" t="n">
        <f aca="false">IF(OR($A96="",BO$4=""),"",SUMPRODUCT(--(INDEX(Matrix!$C$5:$EV$304,0,$B96)&gt;0),--(INDEX(Matrix!$C$5:$EV$304,0,BO$3)&gt;0)))</f>
        <v>2</v>
      </c>
      <c r="BP96" s="12" t="n">
        <f aca="false">IF(OR($A96="",BP$4=""),"",SUMPRODUCT(--(INDEX(Matrix!$C$5:$EV$304,0,$B96)&gt;0),--(INDEX(Matrix!$C$5:$EV$304,0,BP$3)&gt;0)))</f>
        <v>1</v>
      </c>
      <c r="BQ96" s="12" t="n">
        <f aca="false">IF(OR($A96="",BQ$4=""),"",SUMPRODUCT(--(INDEX(Matrix!$C$5:$EV$304,0,$B96)&gt;0),--(INDEX(Matrix!$C$5:$EV$304,0,BQ$3)&gt;0)))</f>
        <v>1</v>
      </c>
      <c r="BR96" s="12" t="n">
        <f aca="false">IF(OR($A96="",BR$4=""),"",SUMPRODUCT(--(INDEX(Matrix!$C$5:$EV$304,0,$B96)&gt;0),--(INDEX(Matrix!$C$5:$EV$304,0,BR$3)&gt;0)))</f>
        <v>1</v>
      </c>
      <c r="BS96" s="12" t="n">
        <f aca="false">IF(OR($A96="",BS$4=""),"",SUMPRODUCT(--(INDEX(Matrix!$C$5:$EV$304,0,$B96)&gt;0),--(INDEX(Matrix!$C$5:$EV$304,0,BS$3)&gt;0)))</f>
        <v>1</v>
      </c>
      <c r="BT96" s="12" t="n">
        <f aca="false">IF(OR($A96="",BT$4=""),"",SUMPRODUCT(--(INDEX(Matrix!$C$5:$EV$304,0,$B96)&gt;0),--(INDEX(Matrix!$C$5:$EV$304,0,BT$3)&gt;0)))</f>
        <v>0</v>
      </c>
      <c r="BU96" s="12" t="n">
        <f aca="false">IF(OR($A96="",BU$4=""),"",SUMPRODUCT(--(INDEX(Matrix!$C$5:$EV$304,0,$B96)&gt;0),--(INDEX(Matrix!$C$5:$EV$304,0,BU$3)&gt;0)))</f>
        <v>2</v>
      </c>
      <c r="BV96" s="12" t="n">
        <f aca="false">IF(OR($A96="",BV$4=""),"",SUMPRODUCT(--(INDEX(Matrix!$C$5:$EV$304,0,$B96)&gt;0),--(INDEX(Matrix!$C$5:$EV$304,0,BV$3)&gt;0)))</f>
        <v>1</v>
      </c>
      <c r="BW96" s="12" t="n">
        <f aca="false">IF(OR($A96="",BW$4=""),"",SUMPRODUCT(--(INDEX(Matrix!$C$5:$EV$304,0,$B96)&gt;0),--(INDEX(Matrix!$C$5:$EV$304,0,BW$3)&gt;0)))</f>
        <v>1</v>
      </c>
      <c r="BX96" s="12" t="n">
        <f aca="false">IF(OR($A96="",BX$4=""),"",SUMPRODUCT(--(INDEX(Matrix!$C$5:$EV$304,0,$B96)&gt;0),--(INDEX(Matrix!$C$5:$EV$304,0,BX$3)&gt;0)))</f>
        <v>0</v>
      </c>
      <c r="BY96" s="12" t="n">
        <f aca="false">IF(OR($A96="",BY$4=""),"",SUMPRODUCT(--(INDEX(Matrix!$C$5:$EV$304,0,$B96)&gt;0),--(INDEX(Matrix!$C$5:$EV$304,0,BY$3)&gt;0)))</f>
        <v>2</v>
      </c>
      <c r="BZ96" s="12" t="n">
        <f aca="false">IF(OR($A96="",BZ$4=""),"",SUMPRODUCT(--(INDEX(Matrix!$C$5:$EV$304,0,$B96)&gt;0),--(INDEX(Matrix!$C$5:$EV$304,0,BZ$3)&gt;0)))</f>
        <v>2</v>
      </c>
      <c r="CA96" s="12" t="n">
        <f aca="false">IF(OR($A96="",CA$4=""),"",SUMPRODUCT(--(INDEX(Matrix!$C$5:$EV$304,0,$B96)&gt;0),--(INDEX(Matrix!$C$5:$EV$304,0,CA$3)&gt;0)))</f>
        <v>2</v>
      </c>
      <c r="CB96" s="12" t="n">
        <f aca="false">IF(OR($A96="",CB$4=""),"",SUMPRODUCT(--(INDEX(Matrix!$C$5:$EV$304,0,$B96)&gt;0),--(INDEX(Matrix!$C$5:$EV$304,0,CB$3)&gt;0)))</f>
        <v>0</v>
      </c>
      <c r="CC96" s="12" t="n">
        <f aca="false">IF(OR($A96="",CC$4=""),"",SUMPRODUCT(--(INDEX(Matrix!$C$5:$EV$304,0,$B96)&gt;0),--(INDEX(Matrix!$C$5:$EV$304,0,CC$3)&gt;0)))</f>
        <v>0</v>
      </c>
      <c r="CD96" s="12" t="n">
        <f aca="false">IF(OR($A96="",CD$4=""),"",SUMPRODUCT(--(INDEX(Matrix!$C$5:$EV$304,0,$B96)&gt;0),--(INDEX(Matrix!$C$5:$EV$304,0,CD$3)&gt;0)))</f>
        <v>8</v>
      </c>
      <c r="CE96" s="12" t="n">
        <f aca="false">IF(OR($A96="",CE$4=""),"",SUMPRODUCT(--(INDEX(Matrix!$C$5:$EV$304,0,$B96)&gt;0),--(INDEX(Matrix!$C$5:$EV$304,0,CE$3)&gt;0)))</f>
        <v>7</v>
      </c>
      <c r="CF96" s="12" t="n">
        <f aca="false">IF(OR($A96="",CF$4=""),"",SUMPRODUCT(--(INDEX(Matrix!$C$5:$EV$304,0,$B96)&gt;0),--(INDEX(Matrix!$C$5:$EV$304,0,CF$3)&gt;0)))</f>
        <v>2</v>
      </c>
      <c r="CG96" s="12" t="n">
        <f aca="false">IF(OR($A96="",CG$4=""),"",SUMPRODUCT(--(INDEX(Matrix!$C$5:$EV$304,0,$B96)&gt;0),--(INDEX(Matrix!$C$5:$EV$304,0,CG$3)&gt;0)))</f>
        <v>8</v>
      </c>
      <c r="CH96" s="12" t="n">
        <f aca="false">IF(OR($A96="",CH$4=""),"",SUMPRODUCT(--(INDEX(Matrix!$C$5:$EV$304,0,$B96)&gt;0),--(INDEX(Matrix!$C$5:$EV$304,0,CH$3)&gt;0)))</f>
        <v>2</v>
      </c>
      <c r="CI96" s="12" t="n">
        <f aca="false">IF(OR($A96="",CI$4=""),"",SUMPRODUCT(--(INDEX(Matrix!$C$5:$EV$304,0,$B96)&gt;0),--(INDEX(Matrix!$C$5:$EV$304,0,CI$3)&gt;0)))</f>
        <v>7</v>
      </c>
      <c r="CJ96" s="12" t="n">
        <f aca="false">IF(OR($A96="",CJ$4=""),"",SUMPRODUCT(--(INDEX(Matrix!$C$5:$EV$304,0,$B96)&gt;0),--(INDEX(Matrix!$C$5:$EV$304,0,CJ$3)&gt;0)))</f>
        <v>4</v>
      </c>
      <c r="CK96" s="12" t="n">
        <f aca="false">IF(OR($A96="",CK$4=""),"",SUMPRODUCT(--(INDEX(Matrix!$C$5:$EV$304,0,$B96)&gt;0),--(INDEX(Matrix!$C$5:$EV$304,0,CK$3)&gt;0)))</f>
        <v>8</v>
      </c>
      <c r="CL96" s="12" t="n">
        <f aca="false">IF(OR($A96="",CL$4=""),"",SUMPRODUCT(--(INDEX(Matrix!$C$5:$EV$304,0,$B96)&gt;0),--(INDEX(Matrix!$C$5:$EV$304,0,CL$3)&gt;0)))</f>
        <v>6</v>
      </c>
      <c r="CM96" s="12" t="n">
        <f aca="false">IF(OR($A96="",CM$4=""),"",SUMPRODUCT(--(INDEX(Matrix!$C$5:$EV$304,0,$B96)&gt;0),--(INDEX(Matrix!$C$5:$EV$304,0,CM$3)&gt;0)))</f>
        <v>9</v>
      </c>
      <c r="CN96" s="12" t="n">
        <f aca="false">IF(OR($A96="",CN$4=""),"",SUMPRODUCT(--(INDEX(Matrix!$C$5:$EV$304,0,$B96)&gt;0),--(INDEX(Matrix!$C$5:$EV$304,0,CN$3)&gt;0)))</f>
        <v>8</v>
      </c>
      <c r="CO96" s="12" t="n">
        <f aca="false">IF(OR($A96="",CO$4=""),"",SUMPRODUCT(--(INDEX(Matrix!$C$5:$EV$304,0,$B96)&gt;0),--(INDEX(Matrix!$C$5:$EV$304,0,CO$3)&gt;0)))</f>
        <v>9</v>
      </c>
      <c r="CP96" s="12" t="n">
        <f aca="false">IF(OR($A96="",CP$4=""),"",SUMPRODUCT(--(INDEX(Matrix!$C$5:$EV$304,0,$B96)&gt;0),--(INDEX(Matrix!$C$5:$EV$304,0,CP$3)&gt;0)))</f>
        <v>19</v>
      </c>
      <c r="CQ96" s="12" t="n">
        <f aca="false">IF(OR($A96="",CQ$4=""),"",SUMPRODUCT(--(INDEX(Matrix!$C$5:$EV$304,0,$B96)&gt;0),--(INDEX(Matrix!$C$5:$EV$304,0,CQ$3)&gt;0)))</f>
        <v>19</v>
      </c>
      <c r="CR96" s="12" t="n">
        <f aca="false">IF(OR($A96="",CR$4=""),"",SUMPRODUCT(--(INDEX(Matrix!$C$5:$EV$304,0,$B96)&gt;0),--(INDEX(Matrix!$C$5:$EV$304,0,CR$3)&gt;0)))</f>
        <v>7</v>
      </c>
      <c r="CS96" s="12" t="n">
        <f aca="false">IF(OR($A96="",CS$4=""),"",SUMPRODUCT(--(INDEX(Matrix!$C$5:$EV$304,0,$B96)&gt;0),--(INDEX(Matrix!$C$5:$EV$304,0,CS$3)&gt;0)))</f>
        <v>8</v>
      </c>
      <c r="CT96" s="12" t="n">
        <f aca="false">IF(OR($A96="",CT$4=""),"",SUMPRODUCT(--(INDEX(Matrix!$C$5:$EV$304,0,$B96)&gt;0),--(INDEX(Matrix!$C$5:$EV$304,0,CT$3)&gt;0)))</f>
        <v>8</v>
      </c>
      <c r="CU96" s="12" t="n">
        <f aca="false">IF(OR($A96="",CU$4=""),"",SUMPRODUCT(--(INDEX(Matrix!$C$5:$EV$304,0,$B96)&gt;0),--(INDEX(Matrix!$C$5:$EV$304,0,CU$3)&gt;0)))</f>
        <v>8</v>
      </c>
      <c r="CV96" s="12" t="n">
        <f aca="false">IF(OR($A96="",CV$4=""),"",SUMPRODUCT(--(INDEX(Matrix!$C$5:$EV$304,0,$B96)&gt;0),--(INDEX(Matrix!$C$5:$EV$304,0,CV$3)&gt;0)))</f>
        <v>7</v>
      </c>
      <c r="CW96" s="12" t="n">
        <f aca="false">IF(OR($A96="",CW$4=""),"",SUMPRODUCT(--(INDEX(Matrix!$C$5:$EV$304,0,$B96)&gt;0),--(INDEX(Matrix!$C$5:$EV$304,0,CW$3)&gt;0)))</f>
        <v>7</v>
      </c>
      <c r="CX96" s="12" t="n">
        <f aca="false">IF(OR($A96="",CX$4=""),"",SUMPRODUCT(--(INDEX(Matrix!$C$5:$EV$304,0,$B96)&gt;0),--(INDEX(Matrix!$C$5:$EV$304,0,CX$3)&gt;0)))</f>
        <v>8</v>
      </c>
      <c r="CY96" s="12" t="n">
        <f aca="false">IF(OR($A96="",CY$4=""),"",SUMPRODUCT(--(INDEX(Matrix!$C$5:$EV$304,0,$B96)&gt;0),--(INDEX(Matrix!$C$5:$EV$304,0,CY$3)&gt;0)))</f>
        <v>8</v>
      </c>
      <c r="CZ96" s="12" t="n">
        <f aca="false">IF(OR($A96="",CZ$4=""),"",SUMPRODUCT(--(INDEX(Matrix!$C$5:$EV$304,0,$B96)&gt;0),--(INDEX(Matrix!$C$5:$EV$304,0,CZ$3)&gt;0)))</f>
        <v>0</v>
      </c>
      <c r="DA96" s="12" t="n">
        <f aca="false">IF(OR($A96="",DA$4=""),"",SUMPRODUCT(--(INDEX(Matrix!$C$5:$EV$304,0,$B96)&gt;0),--(INDEX(Matrix!$C$5:$EV$304,0,DA$3)&gt;0)))</f>
        <v>7</v>
      </c>
      <c r="DB96" s="12" t="n">
        <f aca="false">IF(OR($A96="",DB$4=""),"",SUMPRODUCT(--(INDEX(Matrix!$C$5:$EV$304,0,$B96)&gt;0),--(INDEX(Matrix!$C$5:$EV$304,0,DB$3)&gt;0)))</f>
        <v>0</v>
      </c>
      <c r="DC96" s="12" t="n">
        <f aca="false">IF(OR($A96="",DC$4=""),"",SUMPRODUCT(--(INDEX(Matrix!$C$5:$EV$304,0,$B96)&gt;0),--(INDEX(Matrix!$C$5:$EV$304,0,DC$3)&gt;0)))</f>
        <v>0</v>
      </c>
      <c r="DD96" s="12" t="n">
        <f aca="false">IF(OR($A96="",DD$4=""),"",SUMPRODUCT(--(INDEX(Matrix!$C$5:$EV$304,0,$B96)&gt;0),--(INDEX(Matrix!$C$5:$EV$304,0,DD$3)&gt;0)))</f>
        <v>5</v>
      </c>
      <c r="DE96" s="12" t="str">
        <f aca="false">IF(OR($A96="",DE$4=""),"",SUMPRODUCT(--(INDEX(Matrix!$C$5:$EV$304,0,$B96)&gt;0),--(INDEX(Matrix!$C$5:$EV$304,0,DE$3)&gt;0)))</f>
        <v/>
      </c>
      <c r="DF96" s="12" t="str">
        <f aca="false">IF(OR($A96="",DF$4=""),"",SUMPRODUCT(--(INDEX(Matrix!$C$5:$EV$304,0,$B96)&gt;0),--(INDEX(Matrix!$C$5:$EV$304,0,DF$3)&gt;0)))</f>
        <v/>
      </c>
      <c r="DG96" s="12" t="str">
        <f aca="false">IF(OR($A96="",DG$4=""),"",SUMPRODUCT(--(INDEX(Matrix!$C$5:$EV$304,0,$B96)&gt;0),--(INDEX(Matrix!$C$5:$EV$304,0,DG$3)&gt;0)))</f>
        <v/>
      </c>
      <c r="DH96" s="12" t="str">
        <f aca="false">IF(OR($A96="",DH$4=""),"",SUMPRODUCT(--(INDEX(Matrix!$C$5:$EV$304,0,$B96)&gt;0),--(INDEX(Matrix!$C$5:$EV$304,0,DH$3)&gt;0)))</f>
        <v/>
      </c>
      <c r="DI96" s="12" t="str">
        <f aca="false">IF(OR($A96="",DI$4=""),"",SUMPRODUCT(--(INDEX(Matrix!$C$5:$EV$304,0,$B96)&gt;0),--(INDEX(Matrix!$C$5:$EV$304,0,DI$3)&gt;0)))</f>
        <v/>
      </c>
      <c r="DJ96" s="12" t="str">
        <f aca="false">IF(OR($A96="",DJ$4=""),"",SUMPRODUCT(--(INDEX(Matrix!$C$5:$EV$304,0,$B96)&gt;0),--(INDEX(Matrix!$C$5:$EV$304,0,DJ$3)&gt;0)))</f>
        <v/>
      </c>
      <c r="DK96" s="12" t="str">
        <f aca="false">IF(OR($A96="",DK$4=""),"",SUMPRODUCT(--(INDEX(Matrix!$C$5:$EV$304,0,$B96)&gt;0),--(INDEX(Matrix!$C$5:$EV$304,0,DK$3)&gt;0)))</f>
        <v/>
      </c>
      <c r="DL96" s="12" t="str">
        <f aca="false">IF(OR($A96="",DL$4=""),"",SUMPRODUCT(--(INDEX(Matrix!$C$5:$EV$304,0,$B96)&gt;0),--(INDEX(Matrix!$C$5:$EV$304,0,DL$3)&gt;0)))</f>
        <v/>
      </c>
      <c r="DM96" s="12" t="str">
        <f aca="false">IF(OR($A96="",DM$4=""),"",SUMPRODUCT(--(INDEX(Matrix!$C$5:$EV$304,0,$B96)&gt;0),--(INDEX(Matrix!$C$5:$EV$304,0,DM$3)&gt;0)))</f>
        <v/>
      </c>
      <c r="DN96" s="12" t="str">
        <f aca="false">IF(OR($A96="",DN$4=""),"",SUMPRODUCT(--(INDEX(Matrix!$C$5:$EV$304,0,$B96)&gt;0),--(INDEX(Matrix!$C$5:$EV$304,0,DN$3)&gt;0)))</f>
        <v/>
      </c>
      <c r="DO96" s="12" t="str">
        <f aca="false">IF(OR($A96="",DO$4=""),"",SUMPRODUCT(--(INDEX(Matrix!$C$5:$EV$304,0,$B96)&gt;0),--(INDEX(Matrix!$C$5:$EV$304,0,DO$3)&gt;0)))</f>
        <v/>
      </c>
      <c r="DP96" s="12" t="str">
        <f aca="false">IF(OR($A96="",DP$4=""),"",SUMPRODUCT(--(INDEX(Matrix!$C$5:$EV$304,0,$B96)&gt;0),--(INDEX(Matrix!$C$5:$EV$304,0,DP$3)&gt;0)))</f>
        <v/>
      </c>
      <c r="DQ96" s="12" t="str">
        <f aca="false">IF(OR($A96="",DQ$4=""),"",SUMPRODUCT(--(INDEX(Matrix!$C$5:$EV$304,0,$B96)&gt;0),--(INDEX(Matrix!$C$5:$EV$304,0,DQ$3)&gt;0)))</f>
        <v/>
      </c>
      <c r="DR96" s="12" t="str">
        <f aca="false">IF(OR($A96="",DR$4=""),"",SUMPRODUCT(--(INDEX(Matrix!$C$5:$EV$304,0,$B96)&gt;0),--(INDEX(Matrix!$C$5:$EV$304,0,DR$3)&gt;0)))</f>
        <v/>
      </c>
      <c r="DS96" s="12" t="str">
        <f aca="false">IF(OR($A96="",DS$4=""),"",SUMPRODUCT(--(INDEX(Matrix!$C$5:$EV$304,0,$B96)&gt;0),--(INDEX(Matrix!$C$5:$EV$304,0,DS$3)&gt;0)))</f>
        <v/>
      </c>
      <c r="DT96" s="12" t="str">
        <f aca="false">IF(OR($A96="",DT$4=""),"",SUMPRODUCT(--(INDEX(Matrix!$C$5:$EV$304,0,$B96)&gt;0),--(INDEX(Matrix!$C$5:$EV$304,0,DT$3)&gt;0)))</f>
        <v/>
      </c>
      <c r="DU96" s="12" t="str">
        <f aca="false">IF(OR($A96="",DU$4=""),"",SUMPRODUCT(--(INDEX(Matrix!$C$5:$EV$304,0,$B96)&gt;0),--(INDEX(Matrix!$C$5:$EV$304,0,DU$3)&gt;0)))</f>
        <v/>
      </c>
      <c r="DV96" s="12" t="str">
        <f aca="false">IF(OR($A96="",DV$4=""),"",SUMPRODUCT(--(INDEX(Matrix!$C$5:$EV$304,0,$B96)&gt;0),--(INDEX(Matrix!$C$5:$EV$304,0,DV$3)&gt;0)))</f>
        <v/>
      </c>
      <c r="DW96" s="12" t="str">
        <f aca="false">IF(OR($A96="",DW$4=""),"",SUMPRODUCT(--(INDEX(Matrix!$C$5:$EV$304,0,$B96)&gt;0),--(INDEX(Matrix!$C$5:$EV$304,0,DW$3)&gt;0)))</f>
        <v/>
      </c>
      <c r="DX96" s="12" t="str">
        <f aca="false">IF(OR($A96="",DX$4=""),"",SUMPRODUCT(--(INDEX(Matrix!$C$5:$EV$304,0,$B96)&gt;0),--(INDEX(Matrix!$C$5:$EV$304,0,DX$3)&gt;0)))</f>
        <v/>
      </c>
      <c r="DY96" s="12" t="str">
        <f aca="false">IF(OR($A96="",DY$4=""),"",SUMPRODUCT(--(INDEX(Matrix!$C$5:$EV$304,0,$B96)&gt;0),--(INDEX(Matrix!$C$5:$EV$304,0,DY$3)&gt;0)))</f>
        <v/>
      </c>
      <c r="DZ96" s="12" t="str">
        <f aca="false">IF(OR($A96="",DZ$4=""),"",SUMPRODUCT(--(INDEX(Matrix!$C$5:$EV$304,0,$B96)&gt;0),--(INDEX(Matrix!$C$5:$EV$304,0,DZ$3)&gt;0)))</f>
        <v/>
      </c>
      <c r="EA96" s="12" t="str">
        <f aca="false">IF(OR($A96="",EA$4=""),"",SUMPRODUCT(--(INDEX(Matrix!$C$5:$EV$304,0,$B96)&gt;0),--(INDEX(Matrix!$C$5:$EV$304,0,EA$3)&gt;0)))</f>
        <v/>
      </c>
      <c r="EB96" s="12" t="str">
        <f aca="false">IF(OR($A96="",EB$4=""),"",SUMPRODUCT(--(INDEX(Matrix!$C$5:$EV$304,0,$B96)&gt;0),--(INDEX(Matrix!$C$5:$EV$304,0,EB$3)&gt;0)))</f>
        <v/>
      </c>
      <c r="EC96" s="12" t="str">
        <f aca="false">IF(OR($A96="",EC$4=""),"",SUMPRODUCT(--(INDEX(Matrix!$C$5:$EV$304,0,$B96)&gt;0),--(INDEX(Matrix!$C$5:$EV$304,0,EC$3)&gt;0)))</f>
        <v/>
      </c>
      <c r="ED96" s="12" t="str">
        <f aca="false">IF(OR($A96="",ED$4=""),"",SUMPRODUCT(--(INDEX(Matrix!$C$5:$EV$304,0,$B96)&gt;0),--(INDEX(Matrix!$C$5:$EV$304,0,ED$3)&gt;0)))</f>
        <v/>
      </c>
      <c r="EE96" s="12" t="str">
        <f aca="false">IF(OR($A96="",EE$4=""),"",SUMPRODUCT(--(INDEX(Matrix!$C$5:$EV$304,0,$B96)&gt;0),--(INDEX(Matrix!$C$5:$EV$304,0,EE$3)&gt;0)))</f>
        <v/>
      </c>
      <c r="EF96" s="12" t="str">
        <f aca="false">IF(OR($A96="",EF$4=""),"",SUMPRODUCT(--(INDEX(Matrix!$C$5:$EV$304,0,$B96)&gt;0),--(INDEX(Matrix!$C$5:$EV$304,0,EF$3)&gt;0)))</f>
        <v/>
      </c>
      <c r="EG96" s="12" t="str">
        <f aca="false">IF(OR($A96="",EG$4=""),"",SUMPRODUCT(--(INDEX(Matrix!$C$5:$EV$304,0,$B96)&gt;0),--(INDEX(Matrix!$C$5:$EV$304,0,EG$3)&gt;0)))</f>
        <v/>
      </c>
      <c r="EH96" s="12" t="str">
        <f aca="false">IF(OR($A96="",EH$4=""),"",SUMPRODUCT(--(INDEX(Matrix!$C$5:$EV$304,0,$B96)&gt;0),--(INDEX(Matrix!$C$5:$EV$304,0,EH$3)&gt;0)))</f>
        <v/>
      </c>
      <c r="EI96" s="12" t="str">
        <f aca="false">IF(OR($A96="",EI$4=""),"",SUMPRODUCT(--(INDEX(Matrix!$C$5:$EV$304,0,$B96)&gt;0),--(INDEX(Matrix!$C$5:$EV$304,0,EI$3)&gt;0)))</f>
        <v/>
      </c>
      <c r="EJ96" s="12" t="str">
        <f aca="false">IF(OR($A96="",EJ$4=""),"",SUMPRODUCT(--(INDEX(Matrix!$C$5:$EV$304,0,$B96)&gt;0),--(INDEX(Matrix!$C$5:$EV$304,0,EJ$3)&gt;0)))</f>
        <v/>
      </c>
      <c r="EK96" s="12" t="str">
        <f aca="false">IF(OR($A96="",EK$4=""),"",SUMPRODUCT(--(INDEX(Matrix!$C$5:$EV$304,0,$B96)&gt;0),--(INDEX(Matrix!$C$5:$EV$304,0,EK$3)&gt;0)))</f>
        <v/>
      </c>
      <c r="EL96" s="12" t="str">
        <f aca="false">IF(OR($A96="",EL$4=""),"",SUMPRODUCT(--(INDEX(Matrix!$C$5:$EV$304,0,$B96)&gt;0),--(INDEX(Matrix!$C$5:$EV$304,0,EL$3)&gt;0)))</f>
        <v/>
      </c>
      <c r="EM96" s="12" t="str">
        <f aca="false">IF(OR($A96="",EM$4=""),"",SUMPRODUCT(--(INDEX(Matrix!$C$5:$EV$304,0,$B96)&gt;0),--(INDEX(Matrix!$C$5:$EV$304,0,EM$3)&gt;0)))</f>
        <v/>
      </c>
      <c r="EN96" s="12" t="str">
        <f aca="false">IF(OR($A96="",EN$4=""),"",SUMPRODUCT(--(INDEX(Matrix!$C$5:$EV$304,0,$B96)&gt;0),--(INDEX(Matrix!$C$5:$EV$304,0,EN$3)&gt;0)))</f>
        <v/>
      </c>
      <c r="EO96" s="12" t="str">
        <f aca="false">IF(OR($A96="",EO$4=""),"",SUMPRODUCT(--(INDEX(Matrix!$C$5:$EV$304,0,$B96)&gt;0),--(INDEX(Matrix!$C$5:$EV$304,0,EO$3)&gt;0)))</f>
        <v/>
      </c>
      <c r="EP96" s="12" t="str">
        <f aca="false">IF(OR($A96="",EP$4=""),"",SUMPRODUCT(--(INDEX(Matrix!$C$5:$EV$304,0,$B96)&gt;0),--(INDEX(Matrix!$C$5:$EV$304,0,EP$3)&gt;0)))</f>
        <v/>
      </c>
      <c r="EQ96" s="12" t="str">
        <f aca="false">IF(OR($A96="",EQ$4=""),"",SUMPRODUCT(--(INDEX(Matrix!$C$5:$EV$304,0,$B96)&gt;0),--(INDEX(Matrix!$C$5:$EV$304,0,EQ$3)&gt;0)))</f>
        <v/>
      </c>
      <c r="ER96" s="12" t="str">
        <f aca="false">IF(OR($A96="",ER$4=""),"",SUMPRODUCT(--(INDEX(Matrix!$C$5:$EV$304,0,$B96)&gt;0),--(INDEX(Matrix!$C$5:$EV$304,0,ER$3)&gt;0)))</f>
        <v/>
      </c>
      <c r="ES96" s="12" t="str">
        <f aca="false">IF(OR($A96="",ES$4=""),"",SUMPRODUCT(--(INDEX(Matrix!$C$5:$EV$304,0,$B96)&gt;0),--(INDEX(Matrix!$C$5:$EV$304,0,ES$3)&gt;0)))</f>
        <v/>
      </c>
      <c r="ET96" s="12" t="str">
        <f aca="false">IF(OR($A96="",ET$4=""),"",SUMPRODUCT(--(INDEX(Matrix!$C$5:$EV$304,0,$B96)&gt;0),--(INDEX(Matrix!$C$5:$EV$304,0,ET$3)&gt;0)))</f>
        <v/>
      </c>
      <c r="EU96" s="12" t="str">
        <f aca="false">IF(OR($A96="",EU$4=""),"",SUMPRODUCT(--(INDEX(Matrix!$C$5:$EV$304,0,$B96)&gt;0),--(INDEX(Matrix!$C$5:$EV$304,0,EU$3)&gt;0)))</f>
        <v/>
      </c>
      <c r="EV96" s="12" t="str">
        <f aca="false">IF(OR($A96="",EV$4=""),"",SUMPRODUCT(--(INDEX(Matrix!$C$5:$EV$304,0,$B96)&gt;0),--(INDEX(Matrix!$C$5:$EV$304,0,EV$3)&gt;0)))</f>
        <v/>
      </c>
    </row>
    <row r="97" customFormat="false" ht="15" hidden="false" customHeight="false" outlineLevel="0" collapsed="false">
      <c r="A97" s="6" t="str">
        <f aca="false">IF(INDEX(Products!$A$2:$A$151,$B97)="","",INDEX(Products!$A$2:$A$151,$B97))</f>
        <v>Digestive Aid (60)</v>
      </c>
      <c r="B97" s="23" t="n">
        <v>93</v>
      </c>
      <c r="C97" s="12" t="n">
        <f aca="false">IF(OR($A97="",C$4=""),"",SUMPRODUCT(--(INDEX(Matrix!$C$5:$EV$304,0,$B97)&gt;0),--(INDEX(Matrix!$C$5:$EV$304,0,C$3)&gt;0)))</f>
        <v>6</v>
      </c>
      <c r="D97" s="12" t="n">
        <f aca="false">IF(OR($A97="",D$4=""),"",SUMPRODUCT(--(INDEX(Matrix!$C$5:$EV$304,0,$B97)&gt;0),--(INDEX(Matrix!$C$5:$EV$304,0,D$3)&gt;0)))</f>
        <v>6</v>
      </c>
      <c r="E97" s="12" t="n">
        <f aca="false">IF(OR($A97="",E$4=""),"",SUMPRODUCT(--(INDEX(Matrix!$C$5:$EV$304,0,$B97)&gt;0),--(INDEX(Matrix!$C$5:$EV$304,0,E$3)&gt;0)))</f>
        <v>6</v>
      </c>
      <c r="F97" s="12" t="n">
        <f aca="false">IF(OR($A97="",F$4=""),"",SUMPRODUCT(--(INDEX(Matrix!$C$5:$EV$304,0,$B97)&gt;0),--(INDEX(Matrix!$C$5:$EV$304,0,F$3)&gt;0)))</f>
        <v>7</v>
      </c>
      <c r="G97" s="12" t="n">
        <f aca="false">IF(OR($A97="",G$4=""),"",SUMPRODUCT(--(INDEX(Matrix!$C$5:$EV$304,0,$B97)&gt;0),--(INDEX(Matrix!$C$5:$EV$304,0,G$3)&gt;0)))</f>
        <v>7</v>
      </c>
      <c r="H97" s="12" t="n">
        <f aca="false">IF(OR($A97="",H$4=""),"",SUMPRODUCT(--(INDEX(Matrix!$C$5:$EV$304,0,$B97)&gt;0),--(INDEX(Matrix!$C$5:$EV$304,0,H$3)&gt;0)))</f>
        <v>7</v>
      </c>
      <c r="I97" s="12" t="n">
        <f aca="false">IF(OR($A97="",I$4=""),"",SUMPRODUCT(--(INDEX(Matrix!$C$5:$EV$304,0,$B97)&gt;0),--(INDEX(Matrix!$C$5:$EV$304,0,I$3)&gt;0)))</f>
        <v>6</v>
      </c>
      <c r="J97" s="12" t="n">
        <f aca="false">IF(OR($A97="",J$4=""),"",SUMPRODUCT(--(INDEX(Matrix!$C$5:$EV$304,0,$B97)&gt;0),--(INDEX(Matrix!$C$5:$EV$304,0,J$3)&gt;0)))</f>
        <v>6</v>
      </c>
      <c r="K97" s="12" t="n">
        <f aca="false">IF(OR($A97="",K$4=""),"",SUMPRODUCT(--(INDEX(Matrix!$C$5:$EV$304,0,$B97)&gt;0),--(INDEX(Matrix!$C$5:$EV$304,0,K$3)&gt;0)))</f>
        <v>6</v>
      </c>
      <c r="L97" s="12" t="n">
        <f aca="false">IF(OR($A97="",L$4=""),"",SUMPRODUCT(--(INDEX(Matrix!$C$5:$EV$304,0,$B97)&gt;0),--(INDEX(Matrix!$C$5:$EV$304,0,L$3)&gt;0)))</f>
        <v>6</v>
      </c>
      <c r="M97" s="12" t="n">
        <f aca="false">IF(OR($A97="",M$4=""),"",SUMPRODUCT(--(INDEX(Matrix!$C$5:$EV$304,0,$B97)&gt;0),--(INDEX(Matrix!$C$5:$EV$304,0,M$3)&gt;0)))</f>
        <v>6</v>
      </c>
      <c r="N97" s="12" t="n">
        <f aca="false">IF(OR($A97="",N$4=""),"",SUMPRODUCT(--(INDEX(Matrix!$C$5:$EV$304,0,$B97)&gt;0),--(INDEX(Matrix!$C$5:$EV$304,0,N$3)&gt;0)))</f>
        <v>6</v>
      </c>
      <c r="O97" s="12" t="n">
        <f aca="false">IF(OR($A97="",O$4=""),"",SUMPRODUCT(--(INDEX(Matrix!$C$5:$EV$304,0,$B97)&gt;0),--(INDEX(Matrix!$C$5:$EV$304,0,O$3)&gt;0)))</f>
        <v>6</v>
      </c>
      <c r="P97" s="12" t="n">
        <f aca="false">IF(OR($A97="",P$4=""),"",SUMPRODUCT(--(INDEX(Matrix!$C$5:$EV$304,0,$B97)&gt;0),--(INDEX(Matrix!$C$5:$EV$304,0,P$3)&gt;0)))</f>
        <v>6</v>
      </c>
      <c r="Q97" s="12" t="n">
        <f aca="false">IF(OR($A97="",Q$4=""),"",SUMPRODUCT(--(INDEX(Matrix!$C$5:$EV$304,0,$B97)&gt;0),--(INDEX(Matrix!$C$5:$EV$304,0,Q$3)&gt;0)))</f>
        <v>6</v>
      </c>
      <c r="R97" s="12" t="n">
        <f aca="false">IF(OR($A97="",R$4=""),"",SUMPRODUCT(--(INDEX(Matrix!$C$5:$EV$304,0,$B97)&gt;0),--(INDEX(Matrix!$C$5:$EV$304,0,R$3)&gt;0)))</f>
        <v>6</v>
      </c>
      <c r="S97" s="12" t="n">
        <f aca="false">IF(OR($A97="",S$4=""),"",SUMPRODUCT(--(INDEX(Matrix!$C$5:$EV$304,0,$B97)&gt;0),--(INDEX(Matrix!$C$5:$EV$304,0,S$3)&gt;0)))</f>
        <v>6</v>
      </c>
      <c r="T97" s="12" t="n">
        <f aca="false">IF(OR($A97="",T$4=""),"",SUMPRODUCT(--(INDEX(Matrix!$C$5:$EV$304,0,$B97)&gt;0),--(INDEX(Matrix!$C$5:$EV$304,0,T$3)&gt;0)))</f>
        <v>6</v>
      </c>
      <c r="U97" s="12" t="n">
        <f aca="false">IF(OR($A97="",U$4=""),"",SUMPRODUCT(--(INDEX(Matrix!$C$5:$EV$304,0,$B97)&gt;0),--(INDEX(Matrix!$C$5:$EV$304,0,U$3)&gt;0)))</f>
        <v>0</v>
      </c>
      <c r="V97" s="12" t="n">
        <f aca="false">IF(OR($A97="",V$4=""),"",SUMPRODUCT(--(INDEX(Matrix!$C$5:$EV$304,0,$B97)&gt;0),--(INDEX(Matrix!$C$5:$EV$304,0,V$3)&gt;0)))</f>
        <v>0</v>
      </c>
      <c r="W97" s="12" t="n">
        <f aca="false">IF(OR($A97="",W$4=""),"",SUMPRODUCT(--(INDEX(Matrix!$C$5:$EV$304,0,$B97)&gt;0),--(INDEX(Matrix!$C$5:$EV$304,0,W$3)&gt;0)))</f>
        <v>6</v>
      </c>
      <c r="X97" s="12" t="n">
        <f aca="false">IF(OR($A97="",X$4=""),"",SUMPRODUCT(--(INDEX(Matrix!$C$5:$EV$304,0,$B97)&gt;0),--(INDEX(Matrix!$C$5:$EV$304,0,X$3)&gt;0)))</f>
        <v>6</v>
      </c>
      <c r="Y97" s="12" t="n">
        <f aca="false">IF(OR($A97="",Y$4=""),"",SUMPRODUCT(--(INDEX(Matrix!$C$5:$EV$304,0,$B97)&gt;0),--(INDEX(Matrix!$C$5:$EV$304,0,Y$3)&gt;0)))</f>
        <v>6</v>
      </c>
      <c r="Z97" s="12" t="n">
        <f aca="false">IF(OR($A97="",Z$4=""),"",SUMPRODUCT(--(INDEX(Matrix!$C$5:$EV$304,0,$B97)&gt;0),--(INDEX(Matrix!$C$5:$EV$304,0,Z$3)&gt;0)))</f>
        <v>5</v>
      </c>
      <c r="AA97" s="12" t="n">
        <f aca="false">IF(OR($A97="",AA$4=""),"",SUMPRODUCT(--(INDEX(Matrix!$C$5:$EV$304,0,$B97)&gt;0),--(INDEX(Matrix!$C$5:$EV$304,0,AA$3)&gt;0)))</f>
        <v>8</v>
      </c>
      <c r="AB97" s="12" t="n">
        <f aca="false">IF(OR($A97="",AB$4=""),"",SUMPRODUCT(--(INDEX(Matrix!$C$5:$EV$304,0,$B97)&gt;0),--(INDEX(Matrix!$C$5:$EV$304,0,AB$3)&gt;0)))</f>
        <v>2</v>
      </c>
      <c r="AC97" s="12" t="n">
        <f aca="false">IF(OR($A97="",AC$4=""),"",SUMPRODUCT(--(INDEX(Matrix!$C$5:$EV$304,0,$B97)&gt;0),--(INDEX(Matrix!$C$5:$EV$304,0,AC$3)&gt;0)))</f>
        <v>3</v>
      </c>
      <c r="AD97" s="12" t="n">
        <f aca="false">IF(OR($A97="",AD$4=""),"",SUMPRODUCT(--(INDEX(Matrix!$C$5:$EV$304,0,$B97)&gt;0),--(INDEX(Matrix!$C$5:$EV$304,0,AD$3)&gt;0)))</f>
        <v>0</v>
      </c>
      <c r="AE97" s="12" t="n">
        <f aca="false">IF(OR($A97="",AE$4=""),"",SUMPRODUCT(--(INDEX(Matrix!$C$5:$EV$304,0,$B97)&gt;0),--(INDEX(Matrix!$C$5:$EV$304,0,AE$3)&gt;0)))</f>
        <v>6</v>
      </c>
      <c r="AF97" s="12" t="n">
        <f aca="false">IF(OR($A97="",AF$4=""),"",SUMPRODUCT(--(INDEX(Matrix!$C$5:$EV$304,0,$B97)&gt;0),--(INDEX(Matrix!$C$5:$EV$304,0,AF$3)&gt;0)))</f>
        <v>6</v>
      </c>
      <c r="AG97" s="12" t="n">
        <f aca="false">IF(OR($A97="",AG$4=""),"",SUMPRODUCT(--(INDEX(Matrix!$C$5:$EV$304,0,$B97)&gt;0),--(INDEX(Matrix!$C$5:$EV$304,0,AG$3)&gt;0)))</f>
        <v>6</v>
      </c>
      <c r="AH97" s="12" t="n">
        <f aca="false">IF(OR($A97="",AH$4=""),"",SUMPRODUCT(--(INDEX(Matrix!$C$5:$EV$304,0,$B97)&gt;0),--(INDEX(Matrix!$C$5:$EV$304,0,AH$3)&gt;0)))</f>
        <v>6</v>
      </c>
      <c r="AI97" s="12" t="n">
        <f aca="false">IF(OR($A97="",AI$4=""),"",SUMPRODUCT(--(INDEX(Matrix!$C$5:$EV$304,0,$B97)&gt;0),--(INDEX(Matrix!$C$5:$EV$304,0,AI$3)&gt;0)))</f>
        <v>7</v>
      </c>
      <c r="AJ97" s="12" t="n">
        <f aca="false">IF(OR($A97="",AJ$4=""),"",SUMPRODUCT(--(INDEX(Matrix!$C$5:$EV$304,0,$B97)&gt;0),--(INDEX(Matrix!$C$5:$EV$304,0,AJ$3)&gt;0)))</f>
        <v>7</v>
      </c>
      <c r="AK97" s="12" t="n">
        <f aca="false">IF(OR($A97="",AK$4=""),"",SUMPRODUCT(--(INDEX(Matrix!$C$5:$EV$304,0,$B97)&gt;0),--(INDEX(Matrix!$C$5:$EV$304,0,AK$3)&gt;0)))</f>
        <v>7</v>
      </c>
      <c r="AL97" s="12" t="n">
        <f aca="false">IF(OR($A97="",AL$4=""),"",SUMPRODUCT(--(INDEX(Matrix!$C$5:$EV$304,0,$B97)&gt;0),--(INDEX(Matrix!$C$5:$EV$304,0,AL$3)&gt;0)))</f>
        <v>7</v>
      </c>
      <c r="AM97" s="12" t="n">
        <f aca="false">IF(OR($A97="",AM$4=""),"",SUMPRODUCT(--(INDEX(Matrix!$C$5:$EV$304,0,$B97)&gt;0),--(INDEX(Matrix!$C$5:$EV$304,0,AM$3)&gt;0)))</f>
        <v>5</v>
      </c>
      <c r="AN97" s="12" t="n">
        <f aca="false">IF(OR($A97="",AN$4=""),"",SUMPRODUCT(--(INDEX(Matrix!$C$5:$EV$304,0,$B97)&gt;0),--(INDEX(Matrix!$C$5:$EV$304,0,AN$3)&gt;0)))</f>
        <v>5</v>
      </c>
      <c r="AO97" s="12" t="n">
        <f aca="false">IF(OR($A97="",AO$4=""),"",SUMPRODUCT(--(INDEX(Matrix!$C$5:$EV$304,0,$B97)&gt;0),--(INDEX(Matrix!$C$5:$EV$304,0,AO$3)&gt;0)))</f>
        <v>1</v>
      </c>
      <c r="AP97" s="12" t="n">
        <f aca="false">IF(OR($A97="",AP$4=""),"",SUMPRODUCT(--(INDEX(Matrix!$C$5:$EV$304,0,$B97)&gt;0),--(INDEX(Matrix!$C$5:$EV$304,0,AP$3)&gt;0)))</f>
        <v>1</v>
      </c>
      <c r="AQ97" s="12" t="n">
        <f aca="false">IF(OR($A97="",AQ$4=""),"",SUMPRODUCT(--(INDEX(Matrix!$C$5:$EV$304,0,$B97)&gt;0),--(INDEX(Matrix!$C$5:$EV$304,0,AQ$3)&gt;0)))</f>
        <v>1</v>
      </c>
      <c r="AR97" s="12" t="n">
        <f aca="false">IF(OR($A97="",AR$4=""),"",SUMPRODUCT(--(INDEX(Matrix!$C$5:$EV$304,0,$B97)&gt;0),--(INDEX(Matrix!$C$5:$EV$304,0,AR$3)&gt;0)))</f>
        <v>1</v>
      </c>
      <c r="AS97" s="12" t="n">
        <f aca="false">IF(OR($A97="",AS$4=""),"",SUMPRODUCT(--(INDEX(Matrix!$C$5:$EV$304,0,$B97)&gt;0),--(INDEX(Matrix!$C$5:$EV$304,0,AS$3)&gt;0)))</f>
        <v>1</v>
      </c>
      <c r="AT97" s="12" t="n">
        <f aca="false">IF(OR($A97="",AT$4=""),"",SUMPRODUCT(--(INDEX(Matrix!$C$5:$EV$304,0,$B97)&gt;0),--(INDEX(Matrix!$C$5:$EV$304,0,AT$3)&gt;0)))</f>
        <v>1</v>
      </c>
      <c r="AU97" s="12" t="n">
        <f aca="false">IF(OR($A97="",AU$4=""),"",SUMPRODUCT(--(INDEX(Matrix!$C$5:$EV$304,0,$B97)&gt;0),--(INDEX(Matrix!$C$5:$EV$304,0,AU$3)&gt;0)))</f>
        <v>0</v>
      </c>
      <c r="AV97" s="12" t="n">
        <f aca="false">IF(OR($A97="",AV$4=""),"",SUMPRODUCT(--(INDEX(Matrix!$C$5:$EV$304,0,$B97)&gt;0),--(INDEX(Matrix!$C$5:$EV$304,0,AV$3)&gt;0)))</f>
        <v>7</v>
      </c>
      <c r="AW97" s="12" t="n">
        <f aca="false">IF(OR($A97="",AW$4=""),"",SUMPRODUCT(--(INDEX(Matrix!$C$5:$EV$304,0,$B97)&gt;0),--(INDEX(Matrix!$C$5:$EV$304,0,AW$3)&gt;0)))</f>
        <v>6</v>
      </c>
      <c r="AX97" s="12" t="n">
        <f aca="false">IF(OR($A97="",AX$4=""),"",SUMPRODUCT(--(INDEX(Matrix!$C$5:$EV$304,0,$B97)&gt;0),--(INDEX(Matrix!$C$5:$EV$304,0,AX$3)&gt;0)))</f>
        <v>7</v>
      </c>
      <c r="AY97" s="12" t="n">
        <f aca="false">IF(OR($A97="",AY$4=""),"",SUMPRODUCT(--(INDEX(Matrix!$C$5:$EV$304,0,$B97)&gt;0),--(INDEX(Matrix!$C$5:$EV$304,0,AY$3)&gt;0)))</f>
        <v>7</v>
      </c>
      <c r="AZ97" s="12" t="n">
        <f aca="false">IF(OR($A97="",AZ$4=""),"",SUMPRODUCT(--(INDEX(Matrix!$C$5:$EV$304,0,$B97)&gt;0),--(INDEX(Matrix!$C$5:$EV$304,0,AZ$3)&gt;0)))</f>
        <v>7</v>
      </c>
      <c r="BA97" s="12" t="n">
        <f aca="false">IF(OR($A97="",BA$4=""),"",SUMPRODUCT(--(INDEX(Matrix!$C$5:$EV$304,0,$B97)&gt;0),--(INDEX(Matrix!$C$5:$EV$304,0,BA$3)&gt;0)))</f>
        <v>7</v>
      </c>
      <c r="BB97" s="12" t="n">
        <f aca="false">IF(OR($A97="",BB$4=""),"",SUMPRODUCT(--(INDEX(Matrix!$C$5:$EV$304,0,$B97)&gt;0),--(INDEX(Matrix!$C$5:$EV$304,0,BB$3)&gt;0)))</f>
        <v>7</v>
      </c>
      <c r="BC97" s="12" t="n">
        <f aca="false">IF(OR($A97="",BC$4=""),"",SUMPRODUCT(--(INDEX(Matrix!$C$5:$EV$304,0,$B97)&gt;0),--(INDEX(Matrix!$C$5:$EV$304,0,BC$3)&gt;0)))</f>
        <v>7</v>
      </c>
      <c r="BD97" s="12" t="n">
        <f aca="false">IF(OR($A97="",BD$4=""),"",SUMPRODUCT(--(INDEX(Matrix!$C$5:$EV$304,0,$B97)&gt;0),--(INDEX(Matrix!$C$5:$EV$304,0,BD$3)&gt;0)))</f>
        <v>7</v>
      </c>
      <c r="BE97" s="12" t="n">
        <f aca="false">IF(OR($A97="",BE$4=""),"",SUMPRODUCT(--(INDEX(Matrix!$C$5:$EV$304,0,$B97)&gt;0),--(INDEX(Matrix!$C$5:$EV$304,0,BE$3)&gt;0)))</f>
        <v>7</v>
      </c>
      <c r="BF97" s="12" t="n">
        <f aca="false">IF(OR($A97="",BF$4=""),"",SUMPRODUCT(--(INDEX(Matrix!$C$5:$EV$304,0,$B97)&gt;0),--(INDEX(Matrix!$C$5:$EV$304,0,BF$3)&gt;0)))</f>
        <v>7</v>
      </c>
      <c r="BG97" s="12" t="n">
        <f aca="false">IF(OR($A97="",BG$4=""),"",SUMPRODUCT(--(INDEX(Matrix!$C$5:$EV$304,0,$B97)&gt;0),--(INDEX(Matrix!$C$5:$EV$304,0,BG$3)&gt;0)))</f>
        <v>7</v>
      </c>
      <c r="BH97" s="12" t="n">
        <f aca="false">IF(OR($A97="",BH$4=""),"",SUMPRODUCT(--(INDEX(Matrix!$C$5:$EV$304,0,$B97)&gt;0),--(INDEX(Matrix!$C$5:$EV$304,0,BH$3)&gt;0)))</f>
        <v>7</v>
      </c>
      <c r="BI97" s="12" t="n">
        <f aca="false">IF(OR($A97="",BI$4=""),"",SUMPRODUCT(--(INDEX(Matrix!$C$5:$EV$304,0,$B97)&gt;0),--(INDEX(Matrix!$C$5:$EV$304,0,BI$3)&gt;0)))</f>
        <v>7</v>
      </c>
      <c r="BJ97" s="12" t="n">
        <f aca="false">IF(OR($A97="",BJ$4=""),"",SUMPRODUCT(--(INDEX(Matrix!$C$5:$EV$304,0,$B97)&gt;0),--(INDEX(Matrix!$C$5:$EV$304,0,BJ$3)&gt;0)))</f>
        <v>0</v>
      </c>
      <c r="BK97" s="12" t="n">
        <f aca="false">IF(OR($A97="",BK$4=""),"",SUMPRODUCT(--(INDEX(Matrix!$C$5:$EV$304,0,$B97)&gt;0),--(INDEX(Matrix!$C$5:$EV$304,0,BK$3)&gt;0)))</f>
        <v>8</v>
      </c>
      <c r="BL97" s="12" t="n">
        <f aca="false">IF(OR($A97="",BL$4=""),"",SUMPRODUCT(--(INDEX(Matrix!$C$5:$EV$304,0,$B97)&gt;0),--(INDEX(Matrix!$C$5:$EV$304,0,BL$3)&gt;0)))</f>
        <v>8</v>
      </c>
      <c r="BM97" s="12" t="n">
        <f aca="false">IF(OR($A97="",BM$4=""),"",SUMPRODUCT(--(INDEX(Matrix!$C$5:$EV$304,0,$B97)&gt;0),--(INDEX(Matrix!$C$5:$EV$304,0,BM$3)&gt;0)))</f>
        <v>8</v>
      </c>
      <c r="BN97" s="12" t="n">
        <f aca="false">IF(OR($A97="",BN$4=""),"",SUMPRODUCT(--(INDEX(Matrix!$C$5:$EV$304,0,$B97)&gt;0),--(INDEX(Matrix!$C$5:$EV$304,0,BN$3)&gt;0)))</f>
        <v>8</v>
      </c>
      <c r="BO97" s="12" t="n">
        <f aca="false">IF(OR($A97="",BO$4=""),"",SUMPRODUCT(--(INDEX(Matrix!$C$5:$EV$304,0,$B97)&gt;0),--(INDEX(Matrix!$C$5:$EV$304,0,BO$3)&gt;0)))</f>
        <v>2</v>
      </c>
      <c r="BP97" s="12" t="n">
        <f aca="false">IF(OR($A97="",BP$4=""),"",SUMPRODUCT(--(INDEX(Matrix!$C$5:$EV$304,0,$B97)&gt;0),--(INDEX(Matrix!$C$5:$EV$304,0,BP$3)&gt;0)))</f>
        <v>1</v>
      </c>
      <c r="BQ97" s="12" t="n">
        <f aca="false">IF(OR($A97="",BQ$4=""),"",SUMPRODUCT(--(INDEX(Matrix!$C$5:$EV$304,0,$B97)&gt;0),--(INDEX(Matrix!$C$5:$EV$304,0,BQ$3)&gt;0)))</f>
        <v>1</v>
      </c>
      <c r="BR97" s="12" t="n">
        <f aca="false">IF(OR($A97="",BR$4=""),"",SUMPRODUCT(--(INDEX(Matrix!$C$5:$EV$304,0,$B97)&gt;0),--(INDEX(Matrix!$C$5:$EV$304,0,BR$3)&gt;0)))</f>
        <v>1</v>
      </c>
      <c r="BS97" s="12" t="n">
        <f aca="false">IF(OR($A97="",BS$4=""),"",SUMPRODUCT(--(INDEX(Matrix!$C$5:$EV$304,0,$B97)&gt;0),--(INDEX(Matrix!$C$5:$EV$304,0,BS$3)&gt;0)))</f>
        <v>1</v>
      </c>
      <c r="BT97" s="12" t="n">
        <f aca="false">IF(OR($A97="",BT$4=""),"",SUMPRODUCT(--(INDEX(Matrix!$C$5:$EV$304,0,$B97)&gt;0),--(INDEX(Matrix!$C$5:$EV$304,0,BT$3)&gt;0)))</f>
        <v>0</v>
      </c>
      <c r="BU97" s="12" t="n">
        <f aca="false">IF(OR($A97="",BU$4=""),"",SUMPRODUCT(--(INDEX(Matrix!$C$5:$EV$304,0,$B97)&gt;0),--(INDEX(Matrix!$C$5:$EV$304,0,BU$3)&gt;0)))</f>
        <v>2</v>
      </c>
      <c r="BV97" s="12" t="n">
        <f aca="false">IF(OR($A97="",BV$4=""),"",SUMPRODUCT(--(INDEX(Matrix!$C$5:$EV$304,0,$B97)&gt;0),--(INDEX(Matrix!$C$5:$EV$304,0,BV$3)&gt;0)))</f>
        <v>1</v>
      </c>
      <c r="BW97" s="12" t="n">
        <f aca="false">IF(OR($A97="",BW$4=""),"",SUMPRODUCT(--(INDEX(Matrix!$C$5:$EV$304,0,$B97)&gt;0),--(INDEX(Matrix!$C$5:$EV$304,0,BW$3)&gt;0)))</f>
        <v>1</v>
      </c>
      <c r="BX97" s="12" t="n">
        <f aca="false">IF(OR($A97="",BX$4=""),"",SUMPRODUCT(--(INDEX(Matrix!$C$5:$EV$304,0,$B97)&gt;0),--(INDEX(Matrix!$C$5:$EV$304,0,BX$3)&gt;0)))</f>
        <v>0</v>
      </c>
      <c r="BY97" s="12" t="n">
        <f aca="false">IF(OR($A97="",BY$4=""),"",SUMPRODUCT(--(INDEX(Matrix!$C$5:$EV$304,0,$B97)&gt;0),--(INDEX(Matrix!$C$5:$EV$304,0,BY$3)&gt;0)))</f>
        <v>2</v>
      </c>
      <c r="BZ97" s="12" t="n">
        <f aca="false">IF(OR($A97="",BZ$4=""),"",SUMPRODUCT(--(INDEX(Matrix!$C$5:$EV$304,0,$B97)&gt;0),--(INDEX(Matrix!$C$5:$EV$304,0,BZ$3)&gt;0)))</f>
        <v>2</v>
      </c>
      <c r="CA97" s="12" t="n">
        <f aca="false">IF(OR($A97="",CA$4=""),"",SUMPRODUCT(--(INDEX(Matrix!$C$5:$EV$304,0,$B97)&gt;0),--(INDEX(Matrix!$C$5:$EV$304,0,CA$3)&gt;0)))</f>
        <v>2</v>
      </c>
      <c r="CB97" s="12" t="n">
        <f aca="false">IF(OR($A97="",CB$4=""),"",SUMPRODUCT(--(INDEX(Matrix!$C$5:$EV$304,0,$B97)&gt;0),--(INDEX(Matrix!$C$5:$EV$304,0,CB$3)&gt;0)))</f>
        <v>0</v>
      </c>
      <c r="CC97" s="12" t="n">
        <f aca="false">IF(OR($A97="",CC$4=""),"",SUMPRODUCT(--(INDEX(Matrix!$C$5:$EV$304,0,$B97)&gt;0),--(INDEX(Matrix!$C$5:$EV$304,0,CC$3)&gt;0)))</f>
        <v>0</v>
      </c>
      <c r="CD97" s="12" t="n">
        <f aca="false">IF(OR($A97="",CD$4=""),"",SUMPRODUCT(--(INDEX(Matrix!$C$5:$EV$304,0,$B97)&gt;0),--(INDEX(Matrix!$C$5:$EV$304,0,CD$3)&gt;0)))</f>
        <v>8</v>
      </c>
      <c r="CE97" s="12" t="n">
        <f aca="false">IF(OR($A97="",CE$4=""),"",SUMPRODUCT(--(INDEX(Matrix!$C$5:$EV$304,0,$B97)&gt;0),--(INDEX(Matrix!$C$5:$EV$304,0,CE$3)&gt;0)))</f>
        <v>7</v>
      </c>
      <c r="CF97" s="12" t="n">
        <f aca="false">IF(OR($A97="",CF$4=""),"",SUMPRODUCT(--(INDEX(Matrix!$C$5:$EV$304,0,$B97)&gt;0),--(INDEX(Matrix!$C$5:$EV$304,0,CF$3)&gt;0)))</f>
        <v>2</v>
      </c>
      <c r="CG97" s="12" t="n">
        <f aca="false">IF(OR($A97="",CG$4=""),"",SUMPRODUCT(--(INDEX(Matrix!$C$5:$EV$304,0,$B97)&gt;0),--(INDEX(Matrix!$C$5:$EV$304,0,CG$3)&gt;0)))</f>
        <v>8</v>
      </c>
      <c r="CH97" s="12" t="n">
        <f aca="false">IF(OR($A97="",CH$4=""),"",SUMPRODUCT(--(INDEX(Matrix!$C$5:$EV$304,0,$B97)&gt;0),--(INDEX(Matrix!$C$5:$EV$304,0,CH$3)&gt;0)))</f>
        <v>2</v>
      </c>
      <c r="CI97" s="12" t="n">
        <f aca="false">IF(OR($A97="",CI$4=""),"",SUMPRODUCT(--(INDEX(Matrix!$C$5:$EV$304,0,$B97)&gt;0),--(INDEX(Matrix!$C$5:$EV$304,0,CI$3)&gt;0)))</f>
        <v>7</v>
      </c>
      <c r="CJ97" s="12" t="n">
        <f aca="false">IF(OR($A97="",CJ$4=""),"",SUMPRODUCT(--(INDEX(Matrix!$C$5:$EV$304,0,$B97)&gt;0),--(INDEX(Matrix!$C$5:$EV$304,0,CJ$3)&gt;0)))</f>
        <v>4</v>
      </c>
      <c r="CK97" s="12" t="n">
        <f aca="false">IF(OR($A97="",CK$4=""),"",SUMPRODUCT(--(INDEX(Matrix!$C$5:$EV$304,0,$B97)&gt;0),--(INDEX(Matrix!$C$5:$EV$304,0,CK$3)&gt;0)))</f>
        <v>8</v>
      </c>
      <c r="CL97" s="12" t="n">
        <f aca="false">IF(OR($A97="",CL$4=""),"",SUMPRODUCT(--(INDEX(Matrix!$C$5:$EV$304,0,$B97)&gt;0),--(INDEX(Matrix!$C$5:$EV$304,0,CL$3)&gt;0)))</f>
        <v>6</v>
      </c>
      <c r="CM97" s="12" t="n">
        <f aca="false">IF(OR($A97="",CM$4=""),"",SUMPRODUCT(--(INDEX(Matrix!$C$5:$EV$304,0,$B97)&gt;0),--(INDEX(Matrix!$C$5:$EV$304,0,CM$3)&gt;0)))</f>
        <v>9</v>
      </c>
      <c r="CN97" s="12" t="n">
        <f aca="false">IF(OR($A97="",CN$4=""),"",SUMPRODUCT(--(INDEX(Matrix!$C$5:$EV$304,0,$B97)&gt;0),--(INDEX(Matrix!$C$5:$EV$304,0,CN$3)&gt;0)))</f>
        <v>8</v>
      </c>
      <c r="CO97" s="12" t="n">
        <f aca="false">IF(OR($A97="",CO$4=""),"",SUMPRODUCT(--(INDEX(Matrix!$C$5:$EV$304,0,$B97)&gt;0),--(INDEX(Matrix!$C$5:$EV$304,0,CO$3)&gt;0)))</f>
        <v>9</v>
      </c>
      <c r="CP97" s="12" t="n">
        <f aca="false">IF(OR($A97="",CP$4=""),"",SUMPRODUCT(--(INDEX(Matrix!$C$5:$EV$304,0,$B97)&gt;0),--(INDEX(Matrix!$C$5:$EV$304,0,CP$3)&gt;0)))</f>
        <v>19</v>
      </c>
      <c r="CQ97" s="12" t="n">
        <f aca="false">IF(OR($A97="",CQ$4=""),"",SUMPRODUCT(--(INDEX(Matrix!$C$5:$EV$304,0,$B97)&gt;0),--(INDEX(Matrix!$C$5:$EV$304,0,CQ$3)&gt;0)))</f>
        <v>19</v>
      </c>
      <c r="CR97" s="12" t="n">
        <f aca="false">IF(OR($A97="",CR$4=""),"",SUMPRODUCT(--(INDEX(Matrix!$C$5:$EV$304,0,$B97)&gt;0),--(INDEX(Matrix!$C$5:$EV$304,0,CR$3)&gt;0)))</f>
        <v>7</v>
      </c>
      <c r="CS97" s="12" t="n">
        <f aca="false">IF(OR($A97="",CS$4=""),"",SUMPRODUCT(--(INDEX(Matrix!$C$5:$EV$304,0,$B97)&gt;0),--(INDEX(Matrix!$C$5:$EV$304,0,CS$3)&gt;0)))</f>
        <v>8</v>
      </c>
      <c r="CT97" s="12" t="n">
        <f aca="false">IF(OR($A97="",CT$4=""),"",SUMPRODUCT(--(INDEX(Matrix!$C$5:$EV$304,0,$B97)&gt;0),--(INDEX(Matrix!$C$5:$EV$304,0,CT$3)&gt;0)))</f>
        <v>8</v>
      </c>
      <c r="CU97" s="12" t="n">
        <f aca="false">IF(OR($A97="",CU$4=""),"",SUMPRODUCT(--(INDEX(Matrix!$C$5:$EV$304,0,$B97)&gt;0),--(INDEX(Matrix!$C$5:$EV$304,0,CU$3)&gt;0)))</f>
        <v>8</v>
      </c>
      <c r="CV97" s="12" t="n">
        <f aca="false">IF(OR($A97="",CV$4=""),"",SUMPRODUCT(--(INDEX(Matrix!$C$5:$EV$304,0,$B97)&gt;0),--(INDEX(Matrix!$C$5:$EV$304,0,CV$3)&gt;0)))</f>
        <v>7</v>
      </c>
      <c r="CW97" s="12" t="n">
        <f aca="false">IF(OR($A97="",CW$4=""),"",SUMPRODUCT(--(INDEX(Matrix!$C$5:$EV$304,0,$B97)&gt;0),--(INDEX(Matrix!$C$5:$EV$304,0,CW$3)&gt;0)))</f>
        <v>7</v>
      </c>
      <c r="CX97" s="12" t="n">
        <f aca="false">IF(OR($A97="",CX$4=""),"",SUMPRODUCT(--(INDEX(Matrix!$C$5:$EV$304,0,$B97)&gt;0),--(INDEX(Matrix!$C$5:$EV$304,0,CX$3)&gt;0)))</f>
        <v>8</v>
      </c>
      <c r="CY97" s="12" t="n">
        <f aca="false">IF(OR($A97="",CY$4=""),"",SUMPRODUCT(--(INDEX(Matrix!$C$5:$EV$304,0,$B97)&gt;0),--(INDEX(Matrix!$C$5:$EV$304,0,CY$3)&gt;0)))</f>
        <v>8</v>
      </c>
      <c r="CZ97" s="12" t="n">
        <f aca="false">IF(OR($A97="",CZ$4=""),"",SUMPRODUCT(--(INDEX(Matrix!$C$5:$EV$304,0,$B97)&gt;0),--(INDEX(Matrix!$C$5:$EV$304,0,CZ$3)&gt;0)))</f>
        <v>0</v>
      </c>
      <c r="DA97" s="12" t="n">
        <f aca="false">IF(OR($A97="",DA$4=""),"",SUMPRODUCT(--(INDEX(Matrix!$C$5:$EV$304,0,$B97)&gt;0),--(INDEX(Matrix!$C$5:$EV$304,0,DA$3)&gt;0)))</f>
        <v>7</v>
      </c>
      <c r="DB97" s="12" t="n">
        <f aca="false">IF(OR($A97="",DB$4=""),"",SUMPRODUCT(--(INDEX(Matrix!$C$5:$EV$304,0,$B97)&gt;0),--(INDEX(Matrix!$C$5:$EV$304,0,DB$3)&gt;0)))</f>
        <v>0</v>
      </c>
      <c r="DC97" s="12" t="n">
        <f aca="false">IF(OR($A97="",DC$4=""),"",SUMPRODUCT(--(INDEX(Matrix!$C$5:$EV$304,0,$B97)&gt;0),--(INDEX(Matrix!$C$5:$EV$304,0,DC$3)&gt;0)))</f>
        <v>0</v>
      </c>
      <c r="DD97" s="12" t="n">
        <f aca="false">IF(OR($A97="",DD$4=""),"",SUMPRODUCT(--(INDEX(Matrix!$C$5:$EV$304,0,$B97)&gt;0),--(INDEX(Matrix!$C$5:$EV$304,0,DD$3)&gt;0)))</f>
        <v>5</v>
      </c>
      <c r="DE97" s="12" t="str">
        <f aca="false">IF(OR($A97="",DE$4=""),"",SUMPRODUCT(--(INDEX(Matrix!$C$5:$EV$304,0,$B97)&gt;0),--(INDEX(Matrix!$C$5:$EV$304,0,DE$3)&gt;0)))</f>
        <v/>
      </c>
      <c r="DF97" s="12" t="str">
        <f aca="false">IF(OR($A97="",DF$4=""),"",SUMPRODUCT(--(INDEX(Matrix!$C$5:$EV$304,0,$B97)&gt;0),--(INDEX(Matrix!$C$5:$EV$304,0,DF$3)&gt;0)))</f>
        <v/>
      </c>
      <c r="DG97" s="12" t="str">
        <f aca="false">IF(OR($A97="",DG$4=""),"",SUMPRODUCT(--(INDEX(Matrix!$C$5:$EV$304,0,$B97)&gt;0),--(INDEX(Matrix!$C$5:$EV$304,0,DG$3)&gt;0)))</f>
        <v/>
      </c>
      <c r="DH97" s="12" t="str">
        <f aca="false">IF(OR($A97="",DH$4=""),"",SUMPRODUCT(--(INDEX(Matrix!$C$5:$EV$304,0,$B97)&gt;0),--(INDEX(Matrix!$C$5:$EV$304,0,DH$3)&gt;0)))</f>
        <v/>
      </c>
      <c r="DI97" s="12" t="str">
        <f aca="false">IF(OR($A97="",DI$4=""),"",SUMPRODUCT(--(INDEX(Matrix!$C$5:$EV$304,0,$B97)&gt;0),--(INDEX(Matrix!$C$5:$EV$304,0,DI$3)&gt;0)))</f>
        <v/>
      </c>
      <c r="DJ97" s="12" t="str">
        <f aca="false">IF(OR($A97="",DJ$4=""),"",SUMPRODUCT(--(INDEX(Matrix!$C$5:$EV$304,0,$B97)&gt;0),--(INDEX(Matrix!$C$5:$EV$304,0,DJ$3)&gt;0)))</f>
        <v/>
      </c>
      <c r="DK97" s="12" t="str">
        <f aca="false">IF(OR($A97="",DK$4=""),"",SUMPRODUCT(--(INDEX(Matrix!$C$5:$EV$304,0,$B97)&gt;0),--(INDEX(Matrix!$C$5:$EV$304,0,DK$3)&gt;0)))</f>
        <v/>
      </c>
      <c r="DL97" s="12" t="str">
        <f aca="false">IF(OR($A97="",DL$4=""),"",SUMPRODUCT(--(INDEX(Matrix!$C$5:$EV$304,0,$B97)&gt;0),--(INDEX(Matrix!$C$5:$EV$304,0,DL$3)&gt;0)))</f>
        <v/>
      </c>
      <c r="DM97" s="12" t="str">
        <f aca="false">IF(OR($A97="",DM$4=""),"",SUMPRODUCT(--(INDEX(Matrix!$C$5:$EV$304,0,$B97)&gt;0),--(INDEX(Matrix!$C$5:$EV$304,0,DM$3)&gt;0)))</f>
        <v/>
      </c>
      <c r="DN97" s="12" t="str">
        <f aca="false">IF(OR($A97="",DN$4=""),"",SUMPRODUCT(--(INDEX(Matrix!$C$5:$EV$304,0,$B97)&gt;0),--(INDEX(Matrix!$C$5:$EV$304,0,DN$3)&gt;0)))</f>
        <v/>
      </c>
      <c r="DO97" s="12" t="str">
        <f aca="false">IF(OR($A97="",DO$4=""),"",SUMPRODUCT(--(INDEX(Matrix!$C$5:$EV$304,0,$B97)&gt;0),--(INDEX(Matrix!$C$5:$EV$304,0,DO$3)&gt;0)))</f>
        <v/>
      </c>
      <c r="DP97" s="12" t="str">
        <f aca="false">IF(OR($A97="",DP$4=""),"",SUMPRODUCT(--(INDEX(Matrix!$C$5:$EV$304,0,$B97)&gt;0),--(INDEX(Matrix!$C$5:$EV$304,0,DP$3)&gt;0)))</f>
        <v/>
      </c>
      <c r="DQ97" s="12" t="str">
        <f aca="false">IF(OR($A97="",DQ$4=""),"",SUMPRODUCT(--(INDEX(Matrix!$C$5:$EV$304,0,$B97)&gt;0),--(INDEX(Matrix!$C$5:$EV$304,0,DQ$3)&gt;0)))</f>
        <v/>
      </c>
      <c r="DR97" s="12" t="str">
        <f aca="false">IF(OR($A97="",DR$4=""),"",SUMPRODUCT(--(INDEX(Matrix!$C$5:$EV$304,0,$B97)&gt;0),--(INDEX(Matrix!$C$5:$EV$304,0,DR$3)&gt;0)))</f>
        <v/>
      </c>
      <c r="DS97" s="12" t="str">
        <f aca="false">IF(OR($A97="",DS$4=""),"",SUMPRODUCT(--(INDEX(Matrix!$C$5:$EV$304,0,$B97)&gt;0),--(INDEX(Matrix!$C$5:$EV$304,0,DS$3)&gt;0)))</f>
        <v/>
      </c>
      <c r="DT97" s="12" t="str">
        <f aca="false">IF(OR($A97="",DT$4=""),"",SUMPRODUCT(--(INDEX(Matrix!$C$5:$EV$304,0,$B97)&gt;0),--(INDEX(Matrix!$C$5:$EV$304,0,DT$3)&gt;0)))</f>
        <v/>
      </c>
      <c r="DU97" s="12" t="str">
        <f aca="false">IF(OR($A97="",DU$4=""),"",SUMPRODUCT(--(INDEX(Matrix!$C$5:$EV$304,0,$B97)&gt;0),--(INDEX(Matrix!$C$5:$EV$304,0,DU$3)&gt;0)))</f>
        <v/>
      </c>
      <c r="DV97" s="12" t="str">
        <f aca="false">IF(OR($A97="",DV$4=""),"",SUMPRODUCT(--(INDEX(Matrix!$C$5:$EV$304,0,$B97)&gt;0),--(INDEX(Matrix!$C$5:$EV$304,0,DV$3)&gt;0)))</f>
        <v/>
      </c>
      <c r="DW97" s="12" t="str">
        <f aca="false">IF(OR($A97="",DW$4=""),"",SUMPRODUCT(--(INDEX(Matrix!$C$5:$EV$304,0,$B97)&gt;0),--(INDEX(Matrix!$C$5:$EV$304,0,DW$3)&gt;0)))</f>
        <v/>
      </c>
      <c r="DX97" s="12" t="str">
        <f aca="false">IF(OR($A97="",DX$4=""),"",SUMPRODUCT(--(INDEX(Matrix!$C$5:$EV$304,0,$B97)&gt;0),--(INDEX(Matrix!$C$5:$EV$304,0,DX$3)&gt;0)))</f>
        <v/>
      </c>
      <c r="DY97" s="12" t="str">
        <f aca="false">IF(OR($A97="",DY$4=""),"",SUMPRODUCT(--(INDEX(Matrix!$C$5:$EV$304,0,$B97)&gt;0),--(INDEX(Matrix!$C$5:$EV$304,0,DY$3)&gt;0)))</f>
        <v/>
      </c>
      <c r="DZ97" s="12" t="str">
        <f aca="false">IF(OR($A97="",DZ$4=""),"",SUMPRODUCT(--(INDEX(Matrix!$C$5:$EV$304,0,$B97)&gt;0),--(INDEX(Matrix!$C$5:$EV$304,0,DZ$3)&gt;0)))</f>
        <v/>
      </c>
      <c r="EA97" s="12" t="str">
        <f aca="false">IF(OR($A97="",EA$4=""),"",SUMPRODUCT(--(INDEX(Matrix!$C$5:$EV$304,0,$B97)&gt;0),--(INDEX(Matrix!$C$5:$EV$304,0,EA$3)&gt;0)))</f>
        <v/>
      </c>
      <c r="EB97" s="12" t="str">
        <f aca="false">IF(OR($A97="",EB$4=""),"",SUMPRODUCT(--(INDEX(Matrix!$C$5:$EV$304,0,$B97)&gt;0),--(INDEX(Matrix!$C$5:$EV$304,0,EB$3)&gt;0)))</f>
        <v/>
      </c>
      <c r="EC97" s="12" t="str">
        <f aca="false">IF(OR($A97="",EC$4=""),"",SUMPRODUCT(--(INDEX(Matrix!$C$5:$EV$304,0,$B97)&gt;0),--(INDEX(Matrix!$C$5:$EV$304,0,EC$3)&gt;0)))</f>
        <v/>
      </c>
      <c r="ED97" s="12" t="str">
        <f aca="false">IF(OR($A97="",ED$4=""),"",SUMPRODUCT(--(INDEX(Matrix!$C$5:$EV$304,0,$B97)&gt;0),--(INDEX(Matrix!$C$5:$EV$304,0,ED$3)&gt;0)))</f>
        <v/>
      </c>
      <c r="EE97" s="12" t="str">
        <f aca="false">IF(OR($A97="",EE$4=""),"",SUMPRODUCT(--(INDEX(Matrix!$C$5:$EV$304,0,$B97)&gt;0),--(INDEX(Matrix!$C$5:$EV$304,0,EE$3)&gt;0)))</f>
        <v/>
      </c>
      <c r="EF97" s="12" t="str">
        <f aca="false">IF(OR($A97="",EF$4=""),"",SUMPRODUCT(--(INDEX(Matrix!$C$5:$EV$304,0,$B97)&gt;0),--(INDEX(Matrix!$C$5:$EV$304,0,EF$3)&gt;0)))</f>
        <v/>
      </c>
      <c r="EG97" s="12" t="str">
        <f aca="false">IF(OR($A97="",EG$4=""),"",SUMPRODUCT(--(INDEX(Matrix!$C$5:$EV$304,0,$B97)&gt;0),--(INDEX(Matrix!$C$5:$EV$304,0,EG$3)&gt;0)))</f>
        <v/>
      </c>
      <c r="EH97" s="12" t="str">
        <f aca="false">IF(OR($A97="",EH$4=""),"",SUMPRODUCT(--(INDEX(Matrix!$C$5:$EV$304,0,$B97)&gt;0),--(INDEX(Matrix!$C$5:$EV$304,0,EH$3)&gt;0)))</f>
        <v/>
      </c>
      <c r="EI97" s="12" t="str">
        <f aca="false">IF(OR($A97="",EI$4=""),"",SUMPRODUCT(--(INDEX(Matrix!$C$5:$EV$304,0,$B97)&gt;0),--(INDEX(Matrix!$C$5:$EV$304,0,EI$3)&gt;0)))</f>
        <v/>
      </c>
      <c r="EJ97" s="12" t="str">
        <f aca="false">IF(OR($A97="",EJ$4=""),"",SUMPRODUCT(--(INDEX(Matrix!$C$5:$EV$304,0,$B97)&gt;0),--(INDEX(Matrix!$C$5:$EV$304,0,EJ$3)&gt;0)))</f>
        <v/>
      </c>
      <c r="EK97" s="12" t="str">
        <f aca="false">IF(OR($A97="",EK$4=""),"",SUMPRODUCT(--(INDEX(Matrix!$C$5:$EV$304,0,$B97)&gt;0),--(INDEX(Matrix!$C$5:$EV$304,0,EK$3)&gt;0)))</f>
        <v/>
      </c>
      <c r="EL97" s="12" t="str">
        <f aca="false">IF(OR($A97="",EL$4=""),"",SUMPRODUCT(--(INDEX(Matrix!$C$5:$EV$304,0,$B97)&gt;0),--(INDEX(Matrix!$C$5:$EV$304,0,EL$3)&gt;0)))</f>
        <v/>
      </c>
      <c r="EM97" s="12" t="str">
        <f aca="false">IF(OR($A97="",EM$4=""),"",SUMPRODUCT(--(INDEX(Matrix!$C$5:$EV$304,0,$B97)&gt;0),--(INDEX(Matrix!$C$5:$EV$304,0,EM$3)&gt;0)))</f>
        <v/>
      </c>
      <c r="EN97" s="12" t="str">
        <f aca="false">IF(OR($A97="",EN$4=""),"",SUMPRODUCT(--(INDEX(Matrix!$C$5:$EV$304,0,$B97)&gt;0),--(INDEX(Matrix!$C$5:$EV$304,0,EN$3)&gt;0)))</f>
        <v/>
      </c>
      <c r="EO97" s="12" t="str">
        <f aca="false">IF(OR($A97="",EO$4=""),"",SUMPRODUCT(--(INDEX(Matrix!$C$5:$EV$304,0,$B97)&gt;0),--(INDEX(Matrix!$C$5:$EV$304,0,EO$3)&gt;0)))</f>
        <v/>
      </c>
      <c r="EP97" s="12" t="str">
        <f aca="false">IF(OR($A97="",EP$4=""),"",SUMPRODUCT(--(INDEX(Matrix!$C$5:$EV$304,0,$B97)&gt;0),--(INDEX(Matrix!$C$5:$EV$304,0,EP$3)&gt;0)))</f>
        <v/>
      </c>
      <c r="EQ97" s="12" t="str">
        <f aca="false">IF(OR($A97="",EQ$4=""),"",SUMPRODUCT(--(INDEX(Matrix!$C$5:$EV$304,0,$B97)&gt;0),--(INDEX(Matrix!$C$5:$EV$304,0,EQ$3)&gt;0)))</f>
        <v/>
      </c>
      <c r="ER97" s="12" t="str">
        <f aca="false">IF(OR($A97="",ER$4=""),"",SUMPRODUCT(--(INDEX(Matrix!$C$5:$EV$304,0,$B97)&gt;0),--(INDEX(Matrix!$C$5:$EV$304,0,ER$3)&gt;0)))</f>
        <v/>
      </c>
      <c r="ES97" s="12" t="str">
        <f aca="false">IF(OR($A97="",ES$4=""),"",SUMPRODUCT(--(INDEX(Matrix!$C$5:$EV$304,0,$B97)&gt;0),--(INDEX(Matrix!$C$5:$EV$304,0,ES$3)&gt;0)))</f>
        <v/>
      </c>
      <c r="ET97" s="12" t="str">
        <f aca="false">IF(OR($A97="",ET$4=""),"",SUMPRODUCT(--(INDEX(Matrix!$C$5:$EV$304,0,$B97)&gt;0),--(INDEX(Matrix!$C$5:$EV$304,0,ET$3)&gt;0)))</f>
        <v/>
      </c>
      <c r="EU97" s="12" t="str">
        <f aca="false">IF(OR($A97="",EU$4=""),"",SUMPRODUCT(--(INDEX(Matrix!$C$5:$EV$304,0,$B97)&gt;0),--(INDEX(Matrix!$C$5:$EV$304,0,EU$3)&gt;0)))</f>
        <v/>
      </c>
      <c r="EV97" s="12" t="str">
        <f aca="false">IF(OR($A97="",EV$4=""),"",SUMPRODUCT(--(INDEX(Matrix!$C$5:$EV$304,0,$B97)&gt;0),--(INDEX(Matrix!$C$5:$EV$304,0,EV$3)&gt;0)))</f>
        <v/>
      </c>
    </row>
    <row r="98" customFormat="false" ht="15" hidden="false" customHeight="false" outlineLevel="0" collapsed="false">
      <c r="A98" s="6" t="str">
        <f aca="false">IF(INDEX(Products!$A$2:$A$151,$B98)="","",INDEX(Products!$A$2:$A$151,$B98))</f>
        <v>Celer-X Forte</v>
      </c>
      <c r="B98" s="23" t="n">
        <v>94</v>
      </c>
      <c r="C98" s="12" t="n">
        <f aca="false">IF(OR($A98="",C$4=""),"",SUMPRODUCT(--(INDEX(Matrix!$C$5:$EV$304,0,$B98)&gt;0),--(INDEX(Matrix!$C$5:$EV$304,0,C$3)&gt;0)))</f>
        <v>9</v>
      </c>
      <c r="D98" s="12" t="n">
        <f aca="false">IF(OR($A98="",D$4=""),"",SUMPRODUCT(--(INDEX(Matrix!$C$5:$EV$304,0,$B98)&gt;0),--(INDEX(Matrix!$C$5:$EV$304,0,D$3)&gt;0)))</f>
        <v>9</v>
      </c>
      <c r="E98" s="12" t="n">
        <f aca="false">IF(OR($A98="",E$4=""),"",SUMPRODUCT(--(INDEX(Matrix!$C$5:$EV$304,0,$B98)&gt;0),--(INDEX(Matrix!$C$5:$EV$304,0,E$3)&gt;0)))</f>
        <v>9</v>
      </c>
      <c r="F98" s="12" t="n">
        <f aca="false">IF(OR($A98="",F$4=""),"",SUMPRODUCT(--(INDEX(Matrix!$C$5:$EV$304,0,$B98)&gt;0),--(INDEX(Matrix!$C$5:$EV$304,0,F$3)&gt;0)))</f>
        <v>9</v>
      </c>
      <c r="G98" s="12" t="n">
        <f aca="false">IF(OR($A98="",G$4=""),"",SUMPRODUCT(--(INDEX(Matrix!$C$5:$EV$304,0,$B98)&gt;0),--(INDEX(Matrix!$C$5:$EV$304,0,G$3)&gt;0)))</f>
        <v>9</v>
      </c>
      <c r="H98" s="12" t="n">
        <f aca="false">IF(OR($A98="",H$4=""),"",SUMPRODUCT(--(INDEX(Matrix!$C$5:$EV$304,0,$B98)&gt;0),--(INDEX(Matrix!$C$5:$EV$304,0,H$3)&gt;0)))</f>
        <v>9</v>
      </c>
      <c r="I98" s="12" t="n">
        <f aca="false">IF(OR($A98="",I$4=""),"",SUMPRODUCT(--(INDEX(Matrix!$C$5:$EV$304,0,$B98)&gt;0),--(INDEX(Matrix!$C$5:$EV$304,0,I$3)&gt;0)))</f>
        <v>8</v>
      </c>
      <c r="J98" s="12" t="n">
        <f aca="false">IF(OR($A98="",J$4=""),"",SUMPRODUCT(--(INDEX(Matrix!$C$5:$EV$304,0,$B98)&gt;0),--(INDEX(Matrix!$C$5:$EV$304,0,J$3)&gt;0)))</f>
        <v>8</v>
      </c>
      <c r="K98" s="12" t="n">
        <f aca="false">IF(OR($A98="",K$4=""),"",SUMPRODUCT(--(INDEX(Matrix!$C$5:$EV$304,0,$B98)&gt;0),--(INDEX(Matrix!$C$5:$EV$304,0,K$3)&gt;0)))</f>
        <v>7</v>
      </c>
      <c r="L98" s="12" t="n">
        <f aca="false">IF(OR($A98="",L$4=""),"",SUMPRODUCT(--(INDEX(Matrix!$C$5:$EV$304,0,$B98)&gt;0),--(INDEX(Matrix!$C$5:$EV$304,0,L$3)&gt;0)))</f>
        <v>7</v>
      </c>
      <c r="M98" s="12" t="n">
        <f aca="false">IF(OR($A98="",M$4=""),"",SUMPRODUCT(--(INDEX(Matrix!$C$5:$EV$304,0,$B98)&gt;0),--(INDEX(Matrix!$C$5:$EV$304,0,M$3)&gt;0)))</f>
        <v>7</v>
      </c>
      <c r="N98" s="12" t="n">
        <f aca="false">IF(OR($A98="",N$4=""),"",SUMPRODUCT(--(INDEX(Matrix!$C$5:$EV$304,0,$B98)&gt;0),--(INDEX(Matrix!$C$5:$EV$304,0,N$3)&gt;0)))</f>
        <v>7</v>
      </c>
      <c r="O98" s="12" t="n">
        <f aca="false">IF(OR($A98="",O$4=""),"",SUMPRODUCT(--(INDEX(Matrix!$C$5:$EV$304,0,$B98)&gt;0),--(INDEX(Matrix!$C$5:$EV$304,0,O$3)&gt;0)))</f>
        <v>7</v>
      </c>
      <c r="P98" s="12" t="n">
        <f aca="false">IF(OR($A98="",P$4=""),"",SUMPRODUCT(--(INDEX(Matrix!$C$5:$EV$304,0,$B98)&gt;0),--(INDEX(Matrix!$C$5:$EV$304,0,P$3)&gt;0)))</f>
        <v>7</v>
      </c>
      <c r="Q98" s="12" t="n">
        <f aca="false">IF(OR($A98="",Q$4=""),"",SUMPRODUCT(--(INDEX(Matrix!$C$5:$EV$304,0,$B98)&gt;0),--(INDEX(Matrix!$C$5:$EV$304,0,Q$3)&gt;0)))</f>
        <v>7</v>
      </c>
      <c r="R98" s="12" t="n">
        <f aca="false">IF(OR($A98="",R$4=""),"",SUMPRODUCT(--(INDEX(Matrix!$C$5:$EV$304,0,$B98)&gt;0),--(INDEX(Matrix!$C$5:$EV$304,0,R$3)&gt;0)))</f>
        <v>7</v>
      </c>
      <c r="S98" s="12" t="n">
        <f aca="false">IF(OR($A98="",S$4=""),"",SUMPRODUCT(--(INDEX(Matrix!$C$5:$EV$304,0,$B98)&gt;0),--(INDEX(Matrix!$C$5:$EV$304,0,S$3)&gt;0)))</f>
        <v>7</v>
      </c>
      <c r="T98" s="12" t="n">
        <f aca="false">IF(OR($A98="",T$4=""),"",SUMPRODUCT(--(INDEX(Matrix!$C$5:$EV$304,0,$B98)&gt;0),--(INDEX(Matrix!$C$5:$EV$304,0,T$3)&gt;0)))</f>
        <v>7</v>
      </c>
      <c r="U98" s="12" t="n">
        <f aca="false">IF(OR($A98="",U$4=""),"",SUMPRODUCT(--(INDEX(Matrix!$C$5:$EV$304,0,$B98)&gt;0),--(INDEX(Matrix!$C$5:$EV$304,0,U$3)&gt;0)))</f>
        <v>0</v>
      </c>
      <c r="V98" s="12" t="n">
        <f aca="false">IF(OR($A98="",V$4=""),"",SUMPRODUCT(--(INDEX(Matrix!$C$5:$EV$304,0,$B98)&gt;0),--(INDEX(Matrix!$C$5:$EV$304,0,V$3)&gt;0)))</f>
        <v>0</v>
      </c>
      <c r="W98" s="12" t="n">
        <f aca="false">IF(OR($A98="",W$4=""),"",SUMPRODUCT(--(INDEX(Matrix!$C$5:$EV$304,0,$B98)&gt;0),--(INDEX(Matrix!$C$5:$EV$304,0,W$3)&gt;0)))</f>
        <v>6</v>
      </c>
      <c r="X98" s="12" t="n">
        <f aca="false">IF(OR($A98="",X$4=""),"",SUMPRODUCT(--(INDEX(Matrix!$C$5:$EV$304,0,$B98)&gt;0),--(INDEX(Matrix!$C$5:$EV$304,0,X$3)&gt;0)))</f>
        <v>6</v>
      </c>
      <c r="Y98" s="12" t="n">
        <f aca="false">IF(OR($A98="",Y$4=""),"",SUMPRODUCT(--(INDEX(Matrix!$C$5:$EV$304,0,$B98)&gt;0),--(INDEX(Matrix!$C$5:$EV$304,0,Y$3)&gt;0)))</f>
        <v>7</v>
      </c>
      <c r="Z98" s="12" t="n">
        <f aca="false">IF(OR($A98="",Z$4=""),"",SUMPRODUCT(--(INDEX(Matrix!$C$5:$EV$304,0,$B98)&gt;0),--(INDEX(Matrix!$C$5:$EV$304,0,Z$3)&gt;0)))</f>
        <v>9</v>
      </c>
      <c r="AA98" s="12" t="n">
        <f aca="false">IF(OR($A98="",AA$4=""),"",SUMPRODUCT(--(INDEX(Matrix!$C$5:$EV$304,0,$B98)&gt;0),--(INDEX(Matrix!$C$5:$EV$304,0,AA$3)&gt;0)))</f>
        <v>11</v>
      </c>
      <c r="AB98" s="12" t="n">
        <f aca="false">IF(OR($A98="",AB$4=""),"",SUMPRODUCT(--(INDEX(Matrix!$C$5:$EV$304,0,$B98)&gt;0),--(INDEX(Matrix!$C$5:$EV$304,0,AB$3)&gt;0)))</f>
        <v>3</v>
      </c>
      <c r="AC98" s="12" t="n">
        <f aca="false">IF(OR($A98="",AC$4=""),"",SUMPRODUCT(--(INDEX(Matrix!$C$5:$EV$304,0,$B98)&gt;0),--(INDEX(Matrix!$C$5:$EV$304,0,AC$3)&gt;0)))</f>
        <v>1</v>
      </c>
      <c r="AD98" s="12" t="n">
        <f aca="false">IF(OR($A98="",AD$4=""),"",SUMPRODUCT(--(INDEX(Matrix!$C$5:$EV$304,0,$B98)&gt;0),--(INDEX(Matrix!$C$5:$EV$304,0,AD$3)&gt;0)))</f>
        <v>0</v>
      </c>
      <c r="AE98" s="12" t="n">
        <f aca="false">IF(OR($A98="",AE$4=""),"",SUMPRODUCT(--(INDEX(Matrix!$C$5:$EV$304,0,$B98)&gt;0),--(INDEX(Matrix!$C$5:$EV$304,0,AE$3)&gt;0)))</f>
        <v>9</v>
      </c>
      <c r="AF98" s="12" t="n">
        <f aca="false">IF(OR($A98="",AF$4=""),"",SUMPRODUCT(--(INDEX(Matrix!$C$5:$EV$304,0,$B98)&gt;0),--(INDEX(Matrix!$C$5:$EV$304,0,AF$3)&gt;0)))</f>
        <v>9</v>
      </c>
      <c r="AG98" s="12" t="n">
        <f aca="false">IF(OR($A98="",AG$4=""),"",SUMPRODUCT(--(INDEX(Matrix!$C$5:$EV$304,0,$B98)&gt;0),--(INDEX(Matrix!$C$5:$EV$304,0,AG$3)&gt;0)))</f>
        <v>9</v>
      </c>
      <c r="AH98" s="12" t="n">
        <f aca="false">IF(OR($A98="",AH$4=""),"",SUMPRODUCT(--(INDEX(Matrix!$C$5:$EV$304,0,$B98)&gt;0),--(INDEX(Matrix!$C$5:$EV$304,0,AH$3)&gt;0)))</f>
        <v>9</v>
      </c>
      <c r="AI98" s="12" t="n">
        <f aca="false">IF(OR($A98="",AI$4=""),"",SUMPRODUCT(--(INDEX(Matrix!$C$5:$EV$304,0,$B98)&gt;0),--(INDEX(Matrix!$C$5:$EV$304,0,AI$3)&gt;0)))</f>
        <v>7</v>
      </c>
      <c r="AJ98" s="12" t="n">
        <f aca="false">IF(OR($A98="",AJ$4=""),"",SUMPRODUCT(--(INDEX(Matrix!$C$5:$EV$304,0,$B98)&gt;0),--(INDEX(Matrix!$C$5:$EV$304,0,AJ$3)&gt;0)))</f>
        <v>7</v>
      </c>
      <c r="AK98" s="12" t="n">
        <f aca="false">IF(OR($A98="",AK$4=""),"",SUMPRODUCT(--(INDEX(Matrix!$C$5:$EV$304,0,$B98)&gt;0),--(INDEX(Matrix!$C$5:$EV$304,0,AK$3)&gt;0)))</f>
        <v>8</v>
      </c>
      <c r="AL98" s="12" t="n">
        <f aca="false">IF(OR($A98="",AL$4=""),"",SUMPRODUCT(--(INDEX(Matrix!$C$5:$EV$304,0,$B98)&gt;0),--(INDEX(Matrix!$C$5:$EV$304,0,AL$3)&gt;0)))</f>
        <v>8</v>
      </c>
      <c r="AM98" s="12" t="n">
        <f aca="false">IF(OR($A98="",AM$4=""),"",SUMPRODUCT(--(INDEX(Matrix!$C$5:$EV$304,0,$B98)&gt;0),--(INDEX(Matrix!$C$5:$EV$304,0,AM$3)&gt;0)))</f>
        <v>3</v>
      </c>
      <c r="AN98" s="12" t="n">
        <f aca="false">IF(OR($A98="",AN$4=""),"",SUMPRODUCT(--(INDEX(Matrix!$C$5:$EV$304,0,$B98)&gt;0),--(INDEX(Matrix!$C$5:$EV$304,0,AN$3)&gt;0)))</f>
        <v>3</v>
      </c>
      <c r="AO98" s="12" t="n">
        <f aca="false">IF(OR($A98="",AO$4=""),"",SUMPRODUCT(--(INDEX(Matrix!$C$5:$EV$304,0,$B98)&gt;0),--(INDEX(Matrix!$C$5:$EV$304,0,AO$3)&gt;0)))</f>
        <v>1</v>
      </c>
      <c r="AP98" s="12" t="n">
        <f aca="false">IF(OR($A98="",AP$4=""),"",SUMPRODUCT(--(INDEX(Matrix!$C$5:$EV$304,0,$B98)&gt;0),--(INDEX(Matrix!$C$5:$EV$304,0,AP$3)&gt;0)))</f>
        <v>1</v>
      </c>
      <c r="AQ98" s="12" t="n">
        <f aca="false">IF(OR($A98="",AQ$4=""),"",SUMPRODUCT(--(INDEX(Matrix!$C$5:$EV$304,0,$B98)&gt;0),--(INDEX(Matrix!$C$5:$EV$304,0,AQ$3)&gt;0)))</f>
        <v>1</v>
      </c>
      <c r="AR98" s="12" t="n">
        <f aca="false">IF(OR($A98="",AR$4=""),"",SUMPRODUCT(--(INDEX(Matrix!$C$5:$EV$304,0,$B98)&gt;0),--(INDEX(Matrix!$C$5:$EV$304,0,AR$3)&gt;0)))</f>
        <v>1</v>
      </c>
      <c r="AS98" s="12" t="n">
        <f aca="false">IF(OR($A98="",AS$4=""),"",SUMPRODUCT(--(INDEX(Matrix!$C$5:$EV$304,0,$B98)&gt;0),--(INDEX(Matrix!$C$5:$EV$304,0,AS$3)&gt;0)))</f>
        <v>1</v>
      </c>
      <c r="AT98" s="12" t="n">
        <f aca="false">IF(OR($A98="",AT$4=""),"",SUMPRODUCT(--(INDEX(Matrix!$C$5:$EV$304,0,$B98)&gt;0),--(INDEX(Matrix!$C$5:$EV$304,0,AT$3)&gt;0)))</f>
        <v>1</v>
      </c>
      <c r="AU98" s="12" t="n">
        <f aca="false">IF(OR($A98="",AU$4=""),"",SUMPRODUCT(--(INDEX(Matrix!$C$5:$EV$304,0,$B98)&gt;0),--(INDEX(Matrix!$C$5:$EV$304,0,AU$3)&gt;0)))</f>
        <v>0</v>
      </c>
      <c r="AV98" s="12" t="n">
        <f aca="false">IF(OR($A98="",AV$4=""),"",SUMPRODUCT(--(INDEX(Matrix!$C$5:$EV$304,0,$B98)&gt;0),--(INDEX(Matrix!$C$5:$EV$304,0,AV$3)&gt;0)))</f>
        <v>7</v>
      </c>
      <c r="AW98" s="12" t="n">
        <f aca="false">IF(OR($A98="",AW$4=""),"",SUMPRODUCT(--(INDEX(Matrix!$C$5:$EV$304,0,$B98)&gt;0),--(INDEX(Matrix!$C$5:$EV$304,0,AW$3)&gt;0)))</f>
        <v>7</v>
      </c>
      <c r="AX98" s="12" t="n">
        <f aca="false">IF(OR($A98="",AX$4=""),"",SUMPRODUCT(--(INDEX(Matrix!$C$5:$EV$304,0,$B98)&gt;0),--(INDEX(Matrix!$C$5:$EV$304,0,AX$3)&gt;0)))</f>
        <v>10</v>
      </c>
      <c r="AY98" s="12" t="n">
        <f aca="false">IF(OR($A98="",AY$4=""),"",SUMPRODUCT(--(INDEX(Matrix!$C$5:$EV$304,0,$B98)&gt;0),--(INDEX(Matrix!$C$5:$EV$304,0,AY$3)&gt;0)))</f>
        <v>10</v>
      </c>
      <c r="AZ98" s="12" t="n">
        <f aca="false">IF(OR($A98="",AZ$4=""),"",SUMPRODUCT(--(INDEX(Matrix!$C$5:$EV$304,0,$B98)&gt;0),--(INDEX(Matrix!$C$5:$EV$304,0,AZ$3)&gt;0)))</f>
        <v>7</v>
      </c>
      <c r="BA98" s="12" t="n">
        <f aca="false">IF(OR($A98="",BA$4=""),"",SUMPRODUCT(--(INDEX(Matrix!$C$5:$EV$304,0,$B98)&gt;0),--(INDEX(Matrix!$C$5:$EV$304,0,BA$3)&gt;0)))</f>
        <v>7</v>
      </c>
      <c r="BB98" s="12" t="n">
        <f aca="false">IF(OR($A98="",BB$4=""),"",SUMPRODUCT(--(INDEX(Matrix!$C$5:$EV$304,0,$B98)&gt;0),--(INDEX(Matrix!$C$5:$EV$304,0,BB$3)&gt;0)))</f>
        <v>9</v>
      </c>
      <c r="BC98" s="12" t="n">
        <f aca="false">IF(OR($A98="",BC$4=""),"",SUMPRODUCT(--(INDEX(Matrix!$C$5:$EV$304,0,$B98)&gt;0),--(INDEX(Matrix!$C$5:$EV$304,0,BC$3)&gt;0)))</f>
        <v>9</v>
      </c>
      <c r="BD98" s="12" t="n">
        <f aca="false">IF(OR($A98="",BD$4=""),"",SUMPRODUCT(--(INDEX(Matrix!$C$5:$EV$304,0,$B98)&gt;0),--(INDEX(Matrix!$C$5:$EV$304,0,BD$3)&gt;0)))</f>
        <v>9</v>
      </c>
      <c r="BE98" s="12" t="n">
        <f aca="false">IF(OR($A98="",BE$4=""),"",SUMPRODUCT(--(INDEX(Matrix!$C$5:$EV$304,0,$B98)&gt;0),--(INDEX(Matrix!$C$5:$EV$304,0,BE$3)&gt;0)))</f>
        <v>9</v>
      </c>
      <c r="BF98" s="12" t="n">
        <f aca="false">IF(OR($A98="",BF$4=""),"",SUMPRODUCT(--(INDEX(Matrix!$C$5:$EV$304,0,$B98)&gt;0),--(INDEX(Matrix!$C$5:$EV$304,0,BF$3)&gt;0)))</f>
        <v>9</v>
      </c>
      <c r="BG98" s="12" t="n">
        <f aca="false">IF(OR($A98="",BG$4=""),"",SUMPRODUCT(--(INDEX(Matrix!$C$5:$EV$304,0,$B98)&gt;0),--(INDEX(Matrix!$C$5:$EV$304,0,BG$3)&gt;0)))</f>
        <v>9</v>
      </c>
      <c r="BH98" s="12" t="n">
        <f aca="false">IF(OR($A98="",BH$4=""),"",SUMPRODUCT(--(INDEX(Matrix!$C$5:$EV$304,0,$B98)&gt;0),--(INDEX(Matrix!$C$5:$EV$304,0,BH$3)&gt;0)))</f>
        <v>9</v>
      </c>
      <c r="BI98" s="12" t="n">
        <f aca="false">IF(OR($A98="",BI$4=""),"",SUMPRODUCT(--(INDEX(Matrix!$C$5:$EV$304,0,$B98)&gt;0),--(INDEX(Matrix!$C$5:$EV$304,0,BI$3)&gt;0)))</f>
        <v>9</v>
      </c>
      <c r="BJ98" s="12" t="n">
        <f aca="false">IF(OR($A98="",BJ$4=""),"",SUMPRODUCT(--(INDEX(Matrix!$C$5:$EV$304,0,$B98)&gt;0),--(INDEX(Matrix!$C$5:$EV$304,0,BJ$3)&gt;0)))</f>
        <v>0</v>
      </c>
      <c r="BK98" s="12" t="n">
        <f aca="false">IF(OR($A98="",BK$4=""),"",SUMPRODUCT(--(INDEX(Matrix!$C$5:$EV$304,0,$B98)&gt;0),--(INDEX(Matrix!$C$5:$EV$304,0,BK$3)&gt;0)))</f>
        <v>10</v>
      </c>
      <c r="BL98" s="12" t="n">
        <f aca="false">IF(OR($A98="",BL$4=""),"",SUMPRODUCT(--(INDEX(Matrix!$C$5:$EV$304,0,$B98)&gt;0),--(INDEX(Matrix!$C$5:$EV$304,0,BL$3)&gt;0)))</f>
        <v>10</v>
      </c>
      <c r="BM98" s="12" t="n">
        <f aca="false">IF(OR($A98="",BM$4=""),"",SUMPRODUCT(--(INDEX(Matrix!$C$5:$EV$304,0,$B98)&gt;0),--(INDEX(Matrix!$C$5:$EV$304,0,BM$3)&gt;0)))</f>
        <v>10</v>
      </c>
      <c r="BN98" s="12" t="n">
        <f aca="false">IF(OR($A98="",BN$4=""),"",SUMPRODUCT(--(INDEX(Matrix!$C$5:$EV$304,0,$B98)&gt;0),--(INDEX(Matrix!$C$5:$EV$304,0,BN$3)&gt;0)))</f>
        <v>9</v>
      </c>
      <c r="BO98" s="12" t="n">
        <f aca="false">IF(OR($A98="",BO$4=""),"",SUMPRODUCT(--(INDEX(Matrix!$C$5:$EV$304,0,$B98)&gt;0),--(INDEX(Matrix!$C$5:$EV$304,0,BO$3)&gt;0)))</f>
        <v>2</v>
      </c>
      <c r="BP98" s="12" t="n">
        <f aca="false">IF(OR($A98="",BP$4=""),"",SUMPRODUCT(--(INDEX(Matrix!$C$5:$EV$304,0,$B98)&gt;0),--(INDEX(Matrix!$C$5:$EV$304,0,BP$3)&gt;0)))</f>
        <v>0</v>
      </c>
      <c r="BQ98" s="12" t="n">
        <f aca="false">IF(OR($A98="",BQ$4=""),"",SUMPRODUCT(--(INDEX(Matrix!$C$5:$EV$304,0,$B98)&gt;0),--(INDEX(Matrix!$C$5:$EV$304,0,BQ$3)&gt;0)))</f>
        <v>0</v>
      </c>
      <c r="BR98" s="12" t="n">
        <f aca="false">IF(OR($A98="",BR$4=""),"",SUMPRODUCT(--(INDEX(Matrix!$C$5:$EV$304,0,$B98)&gt;0),--(INDEX(Matrix!$C$5:$EV$304,0,BR$3)&gt;0)))</f>
        <v>0</v>
      </c>
      <c r="BS98" s="12" t="n">
        <f aca="false">IF(OR($A98="",BS$4=""),"",SUMPRODUCT(--(INDEX(Matrix!$C$5:$EV$304,0,$B98)&gt;0),--(INDEX(Matrix!$C$5:$EV$304,0,BS$3)&gt;0)))</f>
        <v>0</v>
      </c>
      <c r="BT98" s="12" t="n">
        <f aca="false">IF(OR($A98="",BT$4=""),"",SUMPRODUCT(--(INDEX(Matrix!$C$5:$EV$304,0,$B98)&gt;0),--(INDEX(Matrix!$C$5:$EV$304,0,BT$3)&gt;0)))</f>
        <v>0</v>
      </c>
      <c r="BU98" s="12" t="n">
        <f aca="false">IF(OR($A98="",BU$4=""),"",SUMPRODUCT(--(INDEX(Matrix!$C$5:$EV$304,0,$B98)&gt;0),--(INDEX(Matrix!$C$5:$EV$304,0,BU$3)&gt;0)))</f>
        <v>2</v>
      </c>
      <c r="BV98" s="12" t="n">
        <f aca="false">IF(OR($A98="",BV$4=""),"",SUMPRODUCT(--(INDEX(Matrix!$C$5:$EV$304,0,$B98)&gt;0),--(INDEX(Matrix!$C$5:$EV$304,0,BV$3)&gt;0)))</f>
        <v>1</v>
      </c>
      <c r="BW98" s="12" t="n">
        <f aca="false">IF(OR($A98="",BW$4=""),"",SUMPRODUCT(--(INDEX(Matrix!$C$5:$EV$304,0,$B98)&gt;0),--(INDEX(Matrix!$C$5:$EV$304,0,BW$3)&gt;0)))</f>
        <v>1</v>
      </c>
      <c r="BX98" s="12" t="n">
        <f aca="false">IF(OR($A98="",BX$4=""),"",SUMPRODUCT(--(INDEX(Matrix!$C$5:$EV$304,0,$B98)&gt;0),--(INDEX(Matrix!$C$5:$EV$304,0,BX$3)&gt;0)))</f>
        <v>0</v>
      </c>
      <c r="BY98" s="12" t="n">
        <f aca="false">IF(OR($A98="",BY$4=""),"",SUMPRODUCT(--(INDEX(Matrix!$C$5:$EV$304,0,$B98)&gt;0),--(INDEX(Matrix!$C$5:$EV$304,0,BY$3)&gt;0)))</f>
        <v>2</v>
      </c>
      <c r="BZ98" s="12" t="n">
        <f aca="false">IF(OR($A98="",BZ$4=""),"",SUMPRODUCT(--(INDEX(Matrix!$C$5:$EV$304,0,$B98)&gt;0),--(INDEX(Matrix!$C$5:$EV$304,0,BZ$3)&gt;0)))</f>
        <v>2</v>
      </c>
      <c r="CA98" s="12" t="n">
        <f aca="false">IF(OR($A98="",CA$4=""),"",SUMPRODUCT(--(INDEX(Matrix!$C$5:$EV$304,0,$B98)&gt;0),--(INDEX(Matrix!$C$5:$EV$304,0,CA$3)&gt;0)))</f>
        <v>2</v>
      </c>
      <c r="CB98" s="12" t="n">
        <f aca="false">IF(OR($A98="",CB$4=""),"",SUMPRODUCT(--(INDEX(Matrix!$C$5:$EV$304,0,$B98)&gt;0),--(INDEX(Matrix!$C$5:$EV$304,0,CB$3)&gt;0)))</f>
        <v>0</v>
      </c>
      <c r="CC98" s="12" t="n">
        <f aca="false">IF(OR($A98="",CC$4=""),"",SUMPRODUCT(--(INDEX(Matrix!$C$5:$EV$304,0,$B98)&gt;0),--(INDEX(Matrix!$C$5:$EV$304,0,CC$3)&gt;0)))</f>
        <v>0</v>
      </c>
      <c r="CD98" s="12" t="n">
        <f aca="false">IF(OR($A98="",CD$4=""),"",SUMPRODUCT(--(INDEX(Matrix!$C$5:$EV$304,0,$B98)&gt;0),--(INDEX(Matrix!$C$5:$EV$304,0,CD$3)&gt;0)))</f>
        <v>9</v>
      </c>
      <c r="CE98" s="12" t="n">
        <f aca="false">IF(OR($A98="",CE$4=""),"",SUMPRODUCT(--(INDEX(Matrix!$C$5:$EV$304,0,$B98)&gt;0),--(INDEX(Matrix!$C$5:$EV$304,0,CE$3)&gt;0)))</f>
        <v>7</v>
      </c>
      <c r="CF98" s="12" t="n">
        <f aca="false">IF(OR($A98="",CF$4=""),"",SUMPRODUCT(--(INDEX(Matrix!$C$5:$EV$304,0,$B98)&gt;0),--(INDEX(Matrix!$C$5:$EV$304,0,CF$3)&gt;0)))</f>
        <v>2</v>
      </c>
      <c r="CG98" s="12" t="n">
        <f aca="false">IF(OR($A98="",CG$4=""),"",SUMPRODUCT(--(INDEX(Matrix!$C$5:$EV$304,0,$B98)&gt;0),--(INDEX(Matrix!$C$5:$EV$304,0,CG$3)&gt;0)))</f>
        <v>6</v>
      </c>
      <c r="CH98" s="12" t="n">
        <f aca="false">IF(OR($A98="",CH$4=""),"",SUMPRODUCT(--(INDEX(Matrix!$C$5:$EV$304,0,$B98)&gt;0),--(INDEX(Matrix!$C$5:$EV$304,0,CH$3)&gt;0)))</f>
        <v>2</v>
      </c>
      <c r="CI98" s="12" t="n">
        <f aca="false">IF(OR($A98="",CI$4=""),"",SUMPRODUCT(--(INDEX(Matrix!$C$5:$EV$304,0,$B98)&gt;0),--(INDEX(Matrix!$C$5:$EV$304,0,CI$3)&gt;0)))</f>
        <v>10</v>
      </c>
      <c r="CJ98" s="12" t="n">
        <f aca="false">IF(OR($A98="",CJ$4=""),"",SUMPRODUCT(--(INDEX(Matrix!$C$5:$EV$304,0,$B98)&gt;0),--(INDEX(Matrix!$C$5:$EV$304,0,CJ$3)&gt;0)))</f>
        <v>3</v>
      </c>
      <c r="CK98" s="12" t="n">
        <f aca="false">IF(OR($A98="",CK$4=""),"",SUMPRODUCT(--(INDEX(Matrix!$C$5:$EV$304,0,$B98)&gt;0),--(INDEX(Matrix!$C$5:$EV$304,0,CK$3)&gt;0)))</f>
        <v>10</v>
      </c>
      <c r="CL98" s="12" t="n">
        <f aca="false">IF(OR($A98="",CL$4=""),"",SUMPRODUCT(--(INDEX(Matrix!$C$5:$EV$304,0,$B98)&gt;0),--(INDEX(Matrix!$C$5:$EV$304,0,CL$3)&gt;0)))</f>
        <v>3</v>
      </c>
      <c r="CM98" s="12" t="n">
        <f aca="false">IF(OR($A98="",CM$4=""),"",SUMPRODUCT(--(INDEX(Matrix!$C$5:$EV$304,0,$B98)&gt;0),--(INDEX(Matrix!$C$5:$EV$304,0,CM$3)&gt;0)))</f>
        <v>11</v>
      </c>
      <c r="CN98" s="12" t="n">
        <f aca="false">IF(OR($A98="",CN$4=""),"",SUMPRODUCT(--(INDEX(Matrix!$C$5:$EV$304,0,$B98)&gt;0),--(INDEX(Matrix!$C$5:$EV$304,0,CN$3)&gt;0)))</f>
        <v>8</v>
      </c>
      <c r="CO98" s="12" t="n">
        <f aca="false">IF(OR($A98="",CO$4=""),"",SUMPRODUCT(--(INDEX(Matrix!$C$5:$EV$304,0,$B98)&gt;0),--(INDEX(Matrix!$C$5:$EV$304,0,CO$3)&gt;0)))</f>
        <v>9</v>
      </c>
      <c r="CP98" s="12" t="n">
        <f aca="false">IF(OR($A98="",CP$4=""),"",SUMPRODUCT(--(INDEX(Matrix!$C$5:$EV$304,0,$B98)&gt;0),--(INDEX(Matrix!$C$5:$EV$304,0,CP$3)&gt;0)))</f>
        <v>7</v>
      </c>
      <c r="CQ98" s="12" t="n">
        <f aca="false">IF(OR($A98="",CQ$4=""),"",SUMPRODUCT(--(INDEX(Matrix!$C$5:$EV$304,0,$B98)&gt;0),--(INDEX(Matrix!$C$5:$EV$304,0,CQ$3)&gt;0)))</f>
        <v>7</v>
      </c>
      <c r="CR98" s="12" t="n">
        <f aca="false">IF(OR($A98="",CR$4=""),"",SUMPRODUCT(--(INDEX(Matrix!$C$5:$EV$304,0,$B98)&gt;0),--(INDEX(Matrix!$C$5:$EV$304,0,CR$3)&gt;0)))</f>
        <v>16</v>
      </c>
      <c r="CS98" s="12" t="n">
        <f aca="false">IF(OR($A98="",CS$4=""),"",SUMPRODUCT(--(INDEX(Matrix!$C$5:$EV$304,0,$B98)&gt;0),--(INDEX(Matrix!$C$5:$EV$304,0,CS$3)&gt;0)))</f>
        <v>9</v>
      </c>
      <c r="CT98" s="12" t="n">
        <f aca="false">IF(OR($A98="",CT$4=""),"",SUMPRODUCT(--(INDEX(Matrix!$C$5:$EV$304,0,$B98)&gt;0),--(INDEX(Matrix!$C$5:$EV$304,0,CT$3)&gt;0)))</f>
        <v>9</v>
      </c>
      <c r="CU98" s="12" t="n">
        <f aca="false">IF(OR($A98="",CU$4=""),"",SUMPRODUCT(--(INDEX(Matrix!$C$5:$EV$304,0,$B98)&gt;0),--(INDEX(Matrix!$C$5:$EV$304,0,CU$3)&gt;0)))</f>
        <v>7</v>
      </c>
      <c r="CV98" s="12" t="n">
        <f aca="false">IF(OR($A98="",CV$4=""),"",SUMPRODUCT(--(INDEX(Matrix!$C$5:$EV$304,0,$B98)&gt;0),--(INDEX(Matrix!$C$5:$EV$304,0,CV$3)&gt;0)))</f>
        <v>10</v>
      </c>
      <c r="CW98" s="12" t="n">
        <f aca="false">IF(OR($A98="",CW$4=""),"",SUMPRODUCT(--(INDEX(Matrix!$C$5:$EV$304,0,$B98)&gt;0),--(INDEX(Matrix!$C$5:$EV$304,0,CW$3)&gt;0)))</f>
        <v>5</v>
      </c>
      <c r="CX98" s="12" t="n">
        <f aca="false">IF(OR($A98="",CX$4=""),"",SUMPRODUCT(--(INDEX(Matrix!$C$5:$EV$304,0,$B98)&gt;0),--(INDEX(Matrix!$C$5:$EV$304,0,CX$3)&gt;0)))</f>
        <v>9</v>
      </c>
      <c r="CY98" s="12" t="n">
        <f aca="false">IF(OR($A98="",CY$4=""),"",SUMPRODUCT(--(INDEX(Matrix!$C$5:$EV$304,0,$B98)&gt;0),--(INDEX(Matrix!$C$5:$EV$304,0,CY$3)&gt;0)))</f>
        <v>9</v>
      </c>
      <c r="CZ98" s="12" t="n">
        <f aca="false">IF(OR($A98="",CZ$4=""),"",SUMPRODUCT(--(INDEX(Matrix!$C$5:$EV$304,0,$B98)&gt;0),--(INDEX(Matrix!$C$5:$EV$304,0,CZ$3)&gt;0)))</f>
        <v>0</v>
      </c>
      <c r="DA98" s="12" t="n">
        <f aca="false">IF(OR($A98="",DA$4=""),"",SUMPRODUCT(--(INDEX(Matrix!$C$5:$EV$304,0,$B98)&gt;0),--(INDEX(Matrix!$C$5:$EV$304,0,DA$3)&gt;0)))</f>
        <v>8</v>
      </c>
      <c r="DB98" s="12" t="n">
        <f aca="false">IF(OR($A98="",DB$4=""),"",SUMPRODUCT(--(INDEX(Matrix!$C$5:$EV$304,0,$B98)&gt;0),--(INDEX(Matrix!$C$5:$EV$304,0,DB$3)&gt;0)))</f>
        <v>0</v>
      </c>
      <c r="DC98" s="12" t="n">
        <f aca="false">IF(OR($A98="",DC$4=""),"",SUMPRODUCT(--(INDEX(Matrix!$C$5:$EV$304,0,$B98)&gt;0),--(INDEX(Matrix!$C$5:$EV$304,0,DC$3)&gt;0)))</f>
        <v>0</v>
      </c>
      <c r="DD98" s="12" t="n">
        <f aca="false">IF(OR($A98="",DD$4=""),"",SUMPRODUCT(--(INDEX(Matrix!$C$5:$EV$304,0,$B98)&gt;0),--(INDEX(Matrix!$C$5:$EV$304,0,DD$3)&gt;0)))</f>
        <v>6</v>
      </c>
      <c r="DE98" s="12" t="str">
        <f aca="false">IF(OR($A98="",DE$4=""),"",SUMPRODUCT(--(INDEX(Matrix!$C$5:$EV$304,0,$B98)&gt;0),--(INDEX(Matrix!$C$5:$EV$304,0,DE$3)&gt;0)))</f>
        <v/>
      </c>
      <c r="DF98" s="12" t="str">
        <f aca="false">IF(OR($A98="",DF$4=""),"",SUMPRODUCT(--(INDEX(Matrix!$C$5:$EV$304,0,$B98)&gt;0),--(INDEX(Matrix!$C$5:$EV$304,0,DF$3)&gt;0)))</f>
        <v/>
      </c>
      <c r="DG98" s="12" t="str">
        <f aca="false">IF(OR($A98="",DG$4=""),"",SUMPRODUCT(--(INDEX(Matrix!$C$5:$EV$304,0,$B98)&gt;0),--(INDEX(Matrix!$C$5:$EV$304,0,DG$3)&gt;0)))</f>
        <v/>
      </c>
      <c r="DH98" s="12" t="str">
        <f aca="false">IF(OR($A98="",DH$4=""),"",SUMPRODUCT(--(INDEX(Matrix!$C$5:$EV$304,0,$B98)&gt;0),--(INDEX(Matrix!$C$5:$EV$304,0,DH$3)&gt;0)))</f>
        <v/>
      </c>
      <c r="DI98" s="12" t="str">
        <f aca="false">IF(OR($A98="",DI$4=""),"",SUMPRODUCT(--(INDEX(Matrix!$C$5:$EV$304,0,$B98)&gt;0),--(INDEX(Matrix!$C$5:$EV$304,0,DI$3)&gt;0)))</f>
        <v/>
      </c>
      <c r="DJ98" s="12" t="str">
        <f aca="false">IF(OR($A98="",DJ$4=""),"",SUMPRODUCT(--(INDEX(Matrix!$C$5:$EV$304,0,$B98)&gt;0),--(INDEX(Matrix!$C$5:$EV$304,0,DJ$3)&gt;0)))</f>
        <v/>
      </c>
      <c r="DK98" s="12" t="str">
        <f aca="false">IF(OR($A98="",DK$4=""),"",SUMPRODUCT(--(INDEX(Matrix!$C$5:$EV$304,0,$B98)&gt;0),--(INDEX(Matrix!$C$5:$EV$304,0,DK$3)&gt;0)))</f>
        <v/>
      </c>
      <c r="DL98" s="12" t="str">
        <f aca="false">IF(OR($A98="",DL$4=""),"",SUMPRODUCT(--(INDEX(Matrix!$C$5:$EV$304,0,$B98)&gt;0),--(INDEX(Matrix!$C$5:$EV$304,0,DL$3)&gt;0)))</f>
        <v/>
      </c>
      <c r="DM98" s="12" t="str">
        <f aca="false">IF(OR($A98="",DM$4=""),"",SUMPRODUCT(--(INDEX(Matrix!$C$5:$EV$304,0,$B98)&gt;0),--(INDEX(Matrix!$C$5:$EV$304,0,DM$3)&gt;0)))</f>
        <v/>
      </c>
      <c r="DN98" s="12" t="str">
        <f aca="false">IF(OR($A98="",DN$4=""),"",SUMPRODUCT(--(INDEX(Matrix!$C$5:$EV$304,0,$B98)&gt;0),--(INDEX(Matrix!$C$5:$EV$304,0,DN$3)&gt;0)))</f>
        <v/>
      </c>
      <c r="DO98" s="12" t="str">
        <f aca="false">IF(OR($A98="",DO$4=""),"",SUMPRODUCT(--(INDEX(Matrix!$C$5:$EV$304,0,$B98)&gt;0),--(INDEX(Matrix!$C$5:$EV$304,0,DO$3)&gt;0)))</f>
        <v/>
      </c>
      <c r="DP98" s="12" t="str">
        <f aca="false">IF(OR($A98="",DP$4=""),"",SUMPRODUCT(--(INDEX(Matrix!$C$5:$EV$304,0,$B98)&gt;0),--(INDEX(Matrix!$C$5:$EV$304,0,DP$3)&gt;0)))</f>
        <v/>
      </c>
      <c r="DQ98" s="12" t="str">
        <f aca="false">IF(OR($A98="",DQ$4=""),"",SUMPRODUCT(--(INDEX(Matrix!$C$5:$EV$304,0,$B98)&gt;0),--(INDEX(Matrix!$C$5:$EV$304,0,DQ$3)&gt;0)))</f>
        <v/>
      </c>
      <c r="DR98" s="12" t="str">
        <f aca="false">IF(OR($A98="",DR$4=""),"",SUMPRODUCT(--(INDEX(Matrix!$C$5:$EV$304,0,$B98)&gt;0),--(INDEX(Matrix!$C$5:$EV$304,0,DR$3)&gt;0)))</f>
        <v/>
      </c>
      <c r="DS98" s="12" t="str">
        <f aca="false">IF(OR($A98="",DS$4=""),"",SUMPRODUCT(--(INDEX(Matrix!$C$5:$EV$304,0,$B98)&gt;0),--(INDEX(Matrix!$C$5:$EV$304,0,DS$3)&gt;0)))</f>
        <v/>
      </c>
      <c r="DT98" s="12" t="str">
        <f aca="false">IF(OR($A98="",DT$4=""),"",SUMPRODUCT(--(INDEX(Matrix!$C$5:$EV$304,0,$B98)&gt;0),--(INDEX(Matrix!$C$5:$EV$304,0,DT$3)&gt;0)))</f>
        <v/>
      </c>
      <c r="DU98" s="12" t="str">
        <f aca="false">IF(OR($A98="",DU$4=""),"",SUMPRODUCT(--(INDEX(Matrix!$C$5:$EV$304,0,$B98)&gt;0),--(INDEX(Matrix!$C$5:$EV$304,0,DU$3)&gt;0)))</f>
        <v/>
      </c>
      <c r="DV98" s="12" t="str">
        <f aca="false">IF(OR($A98="",DV$4=""),"",SUMPRODUCT(--(INDEX(Matrix!$C$5:$EV$304,0,$B98)&gt;0),--(INDEX(Matrix!$C$5:$EV$304,0,DV$3)&gt;0)))</f>
        <v/>
      </c>
      <c r="DW98" s="12" t="str">
        <f aca="false">IF(OR($A98="",DW$4=""),"",SUMPRODUCT(--(INDEX(Matrix!$C$5:$EV$304,0,$B98)&gt;0),--(INDEX(Matrix!$C$5:$EV$304,0,DW$3)&gt;0)))</f>
        <v/>
      </c>
      <c r="DX98" s="12" t="str">
        <f aca="false">IF(OR($A98="",DX$4=""),"",SUMPRODUCT(--(INDEX(Matrix!$C$5:$EV$304,0,$B98)&gt;0),--(INDEX(Matrix!$C$5:$EV$304,0,DX$3)&gt;0)))</f>
        <v/>
      </c>
      <c r="DY98" s="12" t="str">
        <f aca="false">IF(OR($A98="",DY$4=""),"",SUMPRODUCT(--(INDEX(Matrix!$C$5:$EV$304,0,$B98)&gt;0),--(INDEX(Matrix!$C$5:$EV$304,0,DY$3)&gt;0)))</f>
        <v/>
      </c>
      <c r="DZ98" s="12" t="str">
        <f aca="false">IF(OR($A98="",DZ$4=""),"",SUMPRODUCT(--(INDEX(Matrix!$C$5:$EV$304,0,$B98)&gt;0),--(INDEX(Matrix!$C$5:$EV$304,0,DZ$3)&gt;0)))</f>
        <v/>
      </c>
      <c r="EA98" s="12" t="str">
        <f aca="false">IF(OR($A98="",EA$4=""),"",SUMPRODUCT(--(INDEX(Matrix!$C$5:$EV$304,0,$B98)&gt;0),--(INDEX(Matrix!$C$5:$EV$304,0,EA$3)&gt;0)))</f>
        <v/>
      </c>
      <c r="EB98" s="12" t="str">
        <f aca="false">IF(OR($A98="",EB$4=""),"",SUMPRODUCT(--(INDEX(Matrix!$C$5:$EV$304,0,$B98)&gt;0),--(INDEX(Matrix!$C$5:$EV$304,0,EB$3)&gt;0)))</f>
        <v/>
      </c>
      <c r="EC98" s="12" t="str">
        <f aca="false">IF(OR($A98="",EC$4=""),"",SUMPRODUCT(--(INDEX(Matrix!$C$5:$EV$304,0,$B98)&gt;0),--(INDEX(Matrix!$C$5:$EV$304,0,EC$3)&gt;0)))</f>
        <v/>
      </c>
      <c r="ED98" s="12" t="str">
        <f aca="false">IF(OR($A98="",ED$4=""),"",SUMPRODUCT(--(INDEX(Matrix!$C$5:$EV$304,0,$B98)&gt;0),--(INDEX(Matrix!$C$5:$EV$304,0,ED$3)&gt;0)))</f>
        <v/>
      </c>
      <c r="EE98" s="12" t="str">
        <f aca="false">IF(OR($A98="",EE$4=""),"",SUMPRODUCT(--(INDEX(Matrix!$C$5:$EV$304,0,$B98)&gt;0),--(INDEX(Matrix!$C$5:$EV$304,0,EE$3)&gt;0)))</f>
        <v/>
      </c>
      <c r="EF98" s="12" t="str">
        <f aca="false">IF(OR($A98="",EF$4=""),"",SUMPRODUCT(--(INDEX(Matrix!$C$5:$EV$304,0,$B98)&gt;0),--(INDEX(Matrix!$C$5:$EV$304,0,EF$3)&gt;0)))</f>
        <v/>
      </c>
      <c r="EG98" s="12" t="str">
        <f aca="false">IF(OR($A98="",EG$4=""),"",SUMPRODUCT(--(INDEX(Matrix!$C$5:$EV$304,0,$B98)&gt;0),--(INDEX(Matrix!$C$5:$EV$304,0,EG$3)&gt;0)))</f>
        <v/>
      </c>
      <c r="EH98" s="12" t="str">
        <f aca="false">IF(OR($A98="",EH$4=""),"",SUMPRODUCT(--(INDEX(Matrix!$C$5:$EV$304,0,$B98)&gt;0),--(INDEX(Matrix!$C$5:$EV$304,0,EH$3)&gt;0)))</f>
        <v/>
      </c>
      <c r="EI98" s="12" t="str">
        <f aca="false">IF(OR($A98="",EI$4=""),"",SUMPRODUCT(--(INDEX(Matrix!$C$5:$EV$304,0,$B98)&gt;0),--(INDEX(Matrix!$C$5:$EV$304,0,EI$3)&gt;0)))</f>
        <v/>
      </c>
      <c r="EJ98" s="12" t="str">
        <f aca="false">IF(OR($A98="",EJ$4=""),"",SUMPRODUCT(--(INDEX(Matrix!$C$5:$EV$304,0,$B98)&gt;0),--(INDEX(Matrix!$C$5:$EV$304,0,EJ$3)&gt;0)))</f>
        <v/>
      </c>
      <c r="EK98" s="12" t="str">
        <f aca="false">IF(OR($A98="",EK$4=""),"",SUMPRODUCT(--(INDEX(Matrix!$C$5:$EV$304,0,$B98)&gt;0),--(INDEX(Matrix!$C$5:$EV$304,0,EK$3)&gt;0)))</f>
        <v/>
      </c>
      <c r="EL98" s="12" t="str">
        <f aca="false">IF(OR($A98="",EL$4=""),"",SUMPRODUCT(--(INDEX(Matrix!$C$5:$EV$304,0,$B98)&gt;0),--(INDEX(Matrix!$C$5:$EV$304,0,EL$3)&gt;0)))</f>
        <v/>
      </c>
      <c r="EM98" s="12" t="str">
        <f aca="false">IF(OR($A98="",EM$4=""),"",SUMPRODUCT(--(INDEX(Matrix!$C$5:$EV$304,0,$B98)&gt;0),--(INDEX(Matrix!$C$5:$EV$304,0,EM$3)&gt;0)))</f>
        <v/>
      </c>
      <c r="EN98" s="12" t="str">
        <f aca="false">IF(OR($A98="",EN$4=""),"",SUMPRODUCT(--(INDEX(Matrix!$C$5:$EV$304,0,$B98)&gt;0),--(INDEX(Matrix!$C$5:$EV$304,0,EN$3)&gt;0)))</f>
        <v/>
      </c>
      <c r="EO98" s="12" t="str">
        <f aca="false">IF(OR($A98="",EO$4=""),"",SUMPRODUCT(--(INDEX(Matrix!$C$5:$EV$304,0,$B98)&gt;0),--(INDEX(Matrix!$C$5:$EV$304,0,EO$3)&gt;0)))</f>
        <v/>
      </c>
      <c r="EP98" s="12" t="str">
        <f aca="false">IF(OR($A98="",EP$4=""),"",SUMPRODUCT(--(INDEX(Matrix!$C$5:$EV$304,0,$B98)&gt;0),--(INDEX(Matrix!$C$5:$EV$304,0,EP$3)&gt;0)))</f>
        <v/>
      </c>
      <c r="EQ98" s="12" t="str">
        <f aca="false">IF(OR($A98="",EQ$4=""),"",SUMPRODUCT(--(INDEX(Matrix!$C$5:$EV$304,0,$B98)&gt;0),--(INDEX(Matrix!$C$5:$EV$304,0,EQ$3)&gt;0)))</f>
        <v/>
      </c>
      <c r="ER98" s="12" t="str">
        <f aca="false">IF(OR($A98="",ER$4=""),"",SUMPRODUCT(--(INDEX(Matrix!$C$5:$EV$304,0,$B98)&gt;0),--(INDEX(Matrix!$C$5:$EV$304,0,ER$3)&gt;0)))</f>
        <v/>
      </c>
      <c r="ES98" s="12" t="str">
        <f aca="false">IF(OR($A98="",ES$4=""),"",SUMPRODUCT(--(INDEX(Matrix!$C$5:$EV$304,0,$B98)&gt;0),--(INDEX(Matrix!$C$5:$EV$304,0,ES$3)&gt;0)))</f>
        <v/>
      </c>
      <c r="ET98" s="12" t="str">
        <f aca="false">IF(OR($A98="",ET$4=""),"",SUMPRODUCT(--(INDEX(Matrix!$C$5:$EV$304,0,$B98)&gt;0),--(INDEX(Matrix!$C$5:$EV$304,0,ET$3)&gt;0)))</f>
        <v/>
      </c>
      <c r="EU98" s="12" t="str">
        <f aca="false">IF(OR($A98="",EU$4=""),"",SUMPRODUCT(--(INDEX(Matrix!$C$5:$EV$304,0,$B98)&gt;0),--(INDEX(Matrix!$C$5:$EV$304,0,EU$3)&gt;0)))</f>
        <v/>
      </c>
      <c r="EV98" s="12" t="str">
        <f aca="false">IF(OR($A98="",EV$4=""),"",SUMPRODUCT(--(INDEX(Matrix!$C$5:$EV$304,0,$B98)&gt;0),--(INDEX(Matrix!$C$5:$EV$304,0,EV$3)&gt;0)))</f>
        <v/>
      </c>
    </row>
    <row r="99" customFormat="false" ht="15" hidden="false" customHeight="false" outlineLevel="0" collapsed="false">
      <c r="A99" s="6" t="str">
        <f aca="false">IF(INDEX(Products!$A$2:$A$151,$B99)="","",INDEX(Products!$A$2:$A$151,$B99))</f>
        <v>Opti Woman 30 Cap</v>
      </c>
      <c r="B99" s="23" t="n">
        <v>95</v>
      </c>
      <c r="C99" s="12" t="n">
        <f aca="false">IF(OR($A99="",C$4=""),"",SUMPRODUCT(--(INDEX(Matrix!$C$5:$EV$304,0,$B99)&gt;0),--(INDEX(Matrix!$C$5:$EV$304,0,C$3)&gt;0)))</f>
        <v>7</v>
      </c>
      <c r="D99" s="12" t="n">
        <f aca="false">IF(OR($A99="",D$4=""),"",SUMPRODUCT(--(INDEX(Matrix!$C$5:$EV$304,0,$B99)&gt;0),--(INDEX(Matrix!$C$5:$EV$304,0,D$3)&gt;0)))</f>
        <v>7</v>
      </c>
      <c r="E99" s="12" t="n">
        <f aca="false">IF(OR($A99="",E$4=""),"",SUMPRODUCT(--(INDEX(Matrix!$C$5:$EV$304,0,$B99)&gt;0),--(INDEX(Matrix!$C$5:$EV$304,0,E$3)&gt;0)))</f>
        <v>7</v>
      </c>
      <c r="F99" s="12" t="n">
        <f aca="false">IF(OR($A99="",F$4=""),"",SUMPRODUCT(--(INDEX(Matrix!$C$5:$EV$304,0,$B99)&gt;0),--(INDEX(Matrix!$C$5:$EV$304,0,F$3)&gt;0)))</f>
        <v>8</v>
      </c>
      <c r="G99" s="12" t="n">
        <f aca="false">IF(OR($A99="",G$4=""),"",SUMPRODUCT(--(INDEX(Matrix!$C$5:$EV$304,0,$B99)&gt;0),--(INDEX(Matrix!$C$5:$EV$304,0,G$3)&gt;0)))</f>
        <v>8</v>
      </c>
      <c r="H99" s="12" t="n">
        <f aca="false">IF(OR($A99="",H$4=""),"",SUMPRODUCT(--(INDEX(Matrix!$C$5:$EV$304,0,$B99)&gt;0),--(INDEX(Matrix!$C$5:$EV$304,0,H$3)&gt;0)))</f>
        <v>8</v>
      </c>
      <c r="I99" s="12" t="n">
        <f aca="false">IF(OR($A99="",I$4=""),"",SUMPRODUCT(--(INDEX(Matrix!$C$5:$EV$304,0,$B99)&gt;0),--(INDEX(Matrix!$C$5:$EV$304,0,I$3)&gt;0)))</f>
        <v>7</v>
      </c>
      <c r="J99" s="12" t="n">
        <f aca="false">IF(OR($A99="",J$4=""),"",SUMPRODUCT(--(INDEX(Matrix!$C$5:$EV$304,0,$B99)&gt;0),--(INDEX(Matrix!$C$5:$EV$304,0,J$3)&gt;0)))</f>
        <v>7</v>
      </c>
      <c r="K99" s="12" t="n">
        <f aca="false">IF(OR($A99="",K$4=""),"",SUMPRODUCT(--(INDEX(Matrix!$C$5:$EV$304,0,$B99)&gt;0),--(INDEX(Matrix!$C$5:$EV$304,0,K$3)&gt;0)))</f>
        <v>8</v>
      </c>
      <c r="L99" s="12" t="n">
        <f aca="false">IF(OR($A99="",L$4=""),"",SUMPRODUCT(--(INDEX(Matrix!$C$5:$EV$304,0,$B99)&gt;0),--(INDEX(Matrix!$C$5:$EV$304,0,L$3)&gt;0)))</f>
        <v>8</v>
      </c>
      <c r="M99" s="12" t="n">
        <f aca="false">IF(OR($A99="",M$4=""),"",SUMPRODUCT(--(INDEX(Matrix!$C$5:$EV$304,0,$B99)&gt;0),--(INDEX(Matrix!$C$5:$EV$304,0,M$3)&gt;0)))</f>
        <v>8</v>
      </c>
      <c r="N99" s="12" t="n">
        <f aca="false">IF(OR($A99="",N$4=""),"",SUMPRODUCT(--(INDEX(Matrix!$C$5:$EV$304,0,$B99)&gt;0),--(INDEX(Matrix!$C$5:$EV$304,0,N$3)&gt;0)))</f>
        <v>8</v>
      </c>
      <c r="O99" s="12" t="n">
        <f aca="false">IF(OR($A99="",O$4=""),"",SUMPRODUCT(--(INDEX(Matrix!$C$5:$EV$304,0,$B99)&gt;0),--(INDEX(Matrix!$C$5:$EV$304,0,O$3)&gt;0)))</f>
        <v>8</v>
      </c>
      <c r="P99" s="12" t="n">
        <f aca="false">IF(OR($A99="",P$4=""),"",SUMPRODUCT(--(INDEX(Matrix!$C$5:$EV$304,0,$B99)&gt;0),--(INDEX(Matrix!$C$5:$EV$304,0,P$3)&gt;0)))</f>
        <v>8</v>
      </c>
      <c r="Q99" s="12" t="n">
        <f aca="false">IF(OR($A99="",Q$4=""),"",SUMPRODUCT(--(INDEX(Matrix!$C$5:$EV$304,0,$B99)&gt;0),--(INDEX(Matrix!$C$5:$EV$304,0,Q$3)&gt;0)))</f>
        <v>8</v>
      </c>
      <c r="R99" s="12" t="n">
        <f aca="false">IF(OR($A99="",R$4=""),"",SUMPRODUCT(--(INDEX(Matrix!$C$5:$EV$304,0,$B99)&gt;0),--(INDEX(Matrix!$C$5:$EV$304,0,R$3)&gt;0)))</f>
        <v>8</v>
      </c>
      <c r="S99" s="12" t="n">
        <f aca="false">IF(OR($A99="",S$4=""),"",SUMPRODUCT(--(INDEX(Matrix!$C$5:$EV$304,0,$B99)&gt;0),--(INDEX(Matrix!$C$5:$EV$304,0,S$3)&gt;0)))</f>
        <v>8</v>
      </c>
      <c r="T99" s="12" t="n">
        <f aca="false">IF(OR($A99="",T$4=""),"",SUMPRODUCT(--(INDEX(Matrix!$C$5:$EV$304,0,$B99)&gt;0),--(INDEX(Matrix!$C$5:$EV$304,0,T$3)&gt;0)))</f>
        <v>8</v>
      </c>
      <c r="U99" s="12" t="n">
        <f aca="false">IF(OR($A99="",U$4=""),"",SUMPRODUCT(--(INDEX(Matrix!$C$5:$EV$304,0,$B99)&gt;0),--(INDEX(Matrix!$C$5:$EV$304,0,U$3)&gt;0)))</f>
        <v>0</v>
      </c>
      <c r="V99" s="12" t="n">
        <f aca="false">IF(OR($A99="",V$4=""),"",SUMPRODUCT(--(INDEX(Matrix!$C$5:$EV$304,0,$B99)&gt;0),--(INDEX(Matrix!$C$5:$EV$304,0,V$3)&gt;0)))</f>
        <v>0</v>
      </c>
      <c r="W99" s="12" t="n">
        <f aca="false">IF(OR($A99="",W$4=""),"",SUMPRODUCT(--(INDEX(Matrix!$C$5:$EV$304,0,$B99)&gt;0),--(INDEX(Matrix!$C$5:$EV$304,0,W$3)&gt;0)))</f>
        <v>7</v>
      </c>
      <c r="X99" s="12" t="n">
        <f aca="false">IF(OR($A99="",X$4=""),"",SUMPRODUCT(--(INDEX(Matrix!$C$5:$EV$304,0,$B99)&gt;0),--(INDEX(Matrix!$C$5:$EV$304,0,X$3)&gt;0)))</f>
        <v>7</v>
      </c>
      <c r="Y99" s="12" t="n">
        <f aca="false">IF(OR($A99="",Y$4=""),"",SUMPRODUCT(--(INDEX(Matrix!$C$5:$EV$304,0,$B99)&gt;0),--(INDEX(Matrix!$C$5:$EV$304,0,Y$3)&gt;0)))</f>
        <v>8</v>
      </c>
      <c r="Z99" s="12" t="n">
        <f aca="false">IF(OR($A99="",Z$4=""),"",SUMPRODUCT(--(INDEX(Matrix!$C$5:$EV$304,0,$B99)&gt;0),--(INDEX(Matrix!$C$5:$EV$304,0,Z$3)&gt;0)))</f>
        <v>8</v>
      </c>
      <c r="AA99" s="12" t="n">
        <f aca="false">IF(OR($A99="",AA$4=""),"",SUMPRODUCT(--(INDEX(Matrix!$C$5:$EV$304,0,$B99)&gt;0),--(INDEX(Matrix!$C$5:$EV$304,0,AA$3)&gt;0)))</f>
        <v>10</v>
      </c>
      <c r="AB99" s="12" t="n">
        <f aca="false">IF(OR($A99="",AB$4=""),"",SUMPRODUCT(--(INDEX(Matrix!$C$5:$EV$304,0,$B99)&gt;0),--(INDEX(Matrix!$C$5:$EV$304,0,AB$3)&gt;0)))</f>
        <v>3</v>
      </c>
      <c r="AC99" s="12" t="n">
        <f aca="false">IF(OR($A99="",AC$4=""),"",SUMPRODUCT(--(INDEX(Matrix!$C$5:$EV$304,0,$B99)&gt;0),--(INDEX(Matrix!$C$5:$EV$304,0,AC$3)&gt;0)))</f>
        <v>2</v>
      </c>
      <c r="AD99" s="12" t="n">
        <f aca="false">IF(OR($A99="",AD$4=""),"",SUMPRODUCT(--(INDEX(Matrix!$C$5:$EV$304,0,$B99)&gt;0),--(INDEX(Matrix!$C$5:$EV$304,0,AD$3)&gt;0)))</f>
        <v>0</v>
      </c>
      <c r="AE99" s="12" t="n">
        <f aca="false">IF(OR($A99="",AE$4=""),"",SUMPRODUCT(--(INDEX(Matrix!$C$5:$EV$304,0,$B99)&gt;0),--(INDEX(Matrix!$C$5:$EV$304,0,AE$3)&gt;0)))</f>
        <v>9</v>
      </c>
      <c r="AF99" s="12" t="n">
        <f aca="false">IF(OR($A99="",AF$4=""),"",SUMPRODUCT(--(INDEX(Matrix!$C$5:$EV$304,0,$B99)&gt;0),--(INDEX(Matrix!$C$5:$EV$304,0,AF$3)&gt;0)))</f>
        <v>9</v>
      </c>
      <c r="AG99" s="12" t="n">
        <f aca="false">IF(OR($A99="",AG$4=""),"",SUMPRODUCT(--(INDEX(Matrix!$C$5:$EV$304,0,$B99)&gt;0),--(INDEX(Matrix!$C$5:$EV$304,0,AG$3)&gt;0)))</f>
        <v>9</v>
      </c>
      <c r="AH99" s="12" t="n">
        <f aca="false">IF(OR($A99="",AH$4=""),"",SUMPRODUCT(--(INDEX(Matrix!$C$5:$EV$304,0,$B99)&gt;0),--(INDEX(Matrix!$C$5:$EV$304,0,AH$3)&gt;0)))</f>
        <v>8</v>
      </c>
      <c r="AI99" s="12" t="n">
        <f aca="false">IF(OR($A99="",AI$4=""),"",SUMPRODUCT(--(INDEX(Matrix!$C$5:$EV$304,0,$B99)&gt;0),--(INDEX(Matrix!$C$5:$EV$304,0,AI$3)&gt;0)))</f>
        <v>7</v>
      </c>
      <c r="AJ99" s="12" t="n">
        <f aca="false">IF(OR($A99="",AJ$4=""),"",SUMPRODUCT(--(INDEX(Matrix!$C$5:$EV$304,0,$B99)&gt;0),--(INDEX(Matrix!$C$5:$EV$304,0,AJ$3)&gt;0)))</f>
        <v>7</v>
      </c>
      <c r="AK99" s="12" t="n">
        <f aca="false">IF(OR($A99="",AK$4=""),"",SUMPRODUCT(--(INDEX(Matrix!$C$5:$EV$304,0,$B99)&gt;0),--(INDEX(Matrix!$C$5:$EV$304,0,AK$3)&gt;0)))</f>
        <v>8</v>
      </c>
      <c r="AL99" s="12" t="n">
        <f aca="false">IF(OR($A99="",AL$4=""),"",SUMPRODUCT(--(INDEX(Matrix!$C$5:$EV$304,0,$B99)&gt;0),--(INDEX(Matrix!$C$5:$EV$304,0,AL$3)&gt;0)))</f>
        <v>8</v>
      </c>
      <c r="AM99" s="12" t="n">
        <f aca="false">IF(OR($A99="",AM$4=""),"",SUMPRODUCT(--(INDEX(Matrix!$C$5:$EV$304,0,$B99)&gt;0),--(INDEX(Matrix!$C$5:$EV$304,0,AM$3)&gt;0)))</f>
        <v>4</v>
      </c>
      <c r="AN99" s="12" t="n">
        <f aca="false">IF(OR($A99="",AN$4=""),"",SUMPRODUCT(--(INDEX(Matrix!$C$5:$EV$304,0,$B99)&gt;0),--(INDEX(Matrix!$C$5:$EV$304,0,AN$3)&gt;0)))</f>
        <v>4</v>
      </c>
      <c r="AO99" s="12" t="n">
        <f aca="false">IF(OR($A99="",AO$4=""),"",SUMPRODUCT(--(INDEX(Matrix!$C$5:$EV$304,0,$B99)&gt;0),--(INDEX(Matrix!$C$5:$EV$304,0,AO$3)&gt;0)))</f>
        <v>2</v>
      </c>
      <c r="AP99" s="12" t="n">
        <f aca="false">IF(OR($A99="",AP$4=""),"",SUMPRODUCT(--(INDEX(Matrix!$C$5:$EV$304,0,$B99)&gt;0),--(INDEX(Matrix!$C$5:$EV$304,0,AP$3)&gt;0)))</f>
        <v>2</v>
      </c>
      <c r="AQ99" s="12" t="n">
        <f aca="false">IF(OR($A99="",AQ$4=""),"",SUMPRODUCT(--(INDEX(Matrix!$C$5:$EV$304,0,$B99)&gt;0),--(INDEX(Matrix!$C$5:$EV$304,0,AQ$3)&gt;0)))</f>
        <v>2</v>
      </c>
      <c r="AR99" s="12" t="n">
        <f aca="false">IF(OR($A99="",AR$4=""),"",SUMPRODUCT(--(INDEX(Matrix!$C$5:$EV$304,0,$B99)&gt;0),--(INDEX(Matrix!$C$5:$EV$304,0,AR$3)&gt;0)))</f>
        <v>2</v>
      </c>
      <c r="AS99" s="12" t="n">
        <f aca="false">IF(OR($A99="",AS$4=""),"",SUMPRODUCT(--(INDEX(Matrix!$C$5:$EV$304,0,$B99)&gt;0),--(INDEX(Matrix!$C$5:$EV$304,0,AS$3)&gt;0)))</f>
        <v>2</v>
      </c>
      <c r="AT99" s="12" t="n">
        <f aca="false">IF(OR($A99="",AT$4=""),"",SUMPRODUCT(--(INDEX(Matrix!$C$5:$EV$304,0,$B99)&gt;0),--(INDEX(Matrix!$C$5:$EV$304,0,AT$3)&gt;0)))</f>
        <v>2</v>
      </c>
      <c r="AU99" s="12" t="n">
        <f aca="false">IF(OR($A99="",AU$4=""),"",SUMPRODUCT(--(INDEX(Matrix!$C$5:$EV$304,0,$B99)&gt;0),--(INDEX(Matrix!$C$5:$EV$304,0,AU$3)&gt;0)))</f>
        <v>0</v>
      </c>
      <c r="AV99" s="12" t="n">
        <f aca="false">IF(OR($A99="",AV$4=""),"",SUMPRODUCT(--(INDEX(Matrix!$C$5:$EV$304,0,$B99)&gt;0),--(INDEX(Matrix!$C$5:$EV$304,0,AV$3)&gt;0)))</f>
        <v>7</v>
      </c>
      <c r="AW99" s="12" t="n">
        <f aca="false">IF(OR($A99="",AW$4=""),"",SUMPRODUCT(--(INDEX(Matrix!$C$5:$EV$304,0,$B99)&gt;0),--(INDEX(Matrix!$C$5:$EV$304,0,AW$3)&gt;0)))</f>
        <v>7</v>
      </c>
      <c r="AX99" s="12" t="n">
        <f aca="false">IF(OR($A99="",AX$4=""),"",SUMPRODUCT(--(INDEX(Matrix!$C$5:$EV$304,0,$B99)&gt;0),--(INDEX(Matrix!$C$5:$EV$304,0,AX$3)&gt;0)))</f>
        <v>9</v>
      </c>
      <c r="AY99" s="12" t="n">
        <f aca="false">IF(OR($A99="",AY$4=""),"",SUMPRODUCT(--(INDEX(Matrix!$C$5:$EV$304,0,$B99)&gt;0),--(INDEX(Matrix!$C$5:$EV$304,0,AY$3)&gt;0)))</f>
        <v>9</v>
      </c>
      <c r="AZ99" s="12" t="n">
        <f aca="false">IF(OR($A99="",AZ$4=""),"",SUMPRODUCT(--(INDEX(Matrix!$C$5:$EV$304,0,$B99)&gt;0),--(INDEX(Matrix!$C$5:$EV$304,0,AZ$3)&gt;0)))</f>
        <v>9</v>
      </c>
      <c r="BA99" s="12" t="n">
        <f aca="false">IF(OR($A99="",BA$4=""),"",SUMPRODUCT(--(INDEX(Matrix!$C$5:$EV$304,0,$B99)&gt;0),--(INDEX(Matrix!$C$5:$EV$304,0,BA$3)&gt;0)))</f>
        <v>10</v>
      </c>
      <c r="BB99" s="12" t="n">
        <f aca="false">IF(OR($A99="",BB$4=""),"",SUMPRODUCT(--(INDEX(Matrix!$C$5:$EV$304,0,$B99)&gt;0),--(INDEX(Matrix!$C$5:$EV$304,0,BB$3)&gt;0)))</f>
        <v>9</v>
      </c>
      <c r="BC99" s="12" t="n">
        <f aca="false">IF(OR($A99="",BC$4=""),"",SUMPRODUCT(--(INDEX(Matrix!$C$5:$EV$304,0,$B99)&gt;0),--(INDEX(Matrix!$C$5:$EV$304,0,BC$3)&gt;0)))</f>
        <v>9</v>
      </c>
      <c r="BD99" s="12" t="n">
        <f aca="false">IF(OR($A99="",BD$4=""),"",SUMPRODUCT(--(INDEX(Matrix!$C$5:$EV$304,0,$B99)&gt;0),--(INDEX(Matrix!$C$5:$EV$304,0,BD$3)&gt;0)))</f>
        <v>9</v>
      </c>
      <c r="BE99" s="12" t="n">
        <f aca="false">IF(OR($A99="",BE$4=""),"",SUMPRODUCT(--(INDEX(Matrix!$C$5:$EV$304,0,$B99)&gt;0),--(INDEX(Matrix!$C$5:$EV$304,0,BE$3)&gt;0)))</f>
        <v>9</v>
      </c>
      <c r="BF99" s="12" t="n">
        <f aca="false">IF(OR($A99="",BF$4=""),"",SUMPRODUCT(--(INDEX(Matrix!$C$5:$EV$304,0,$B99)&gt;0),--(INDEX(Matrix!$C$5:$EV$304,0,BF$3)&gt;0)))</f>
        <v>8</v>
      </c>
      <c r="BG99" s="12" t="n">
        <f aca="false">IF(OR($A99="",BG$4=""),"",SUMPRODUCT(--(INDEX(Matrix!$C$5:$EV$304,0,$B99)&gt;0),--(INDEX(Matrix!$C$5:$EV$304,0,BG$3)&gt;0)))</f>
        <v>8</v>
      </c>
      <c r="BH99" s="12" t="n">
        <f aca="false">IF(OR($A99="",BH$4=""),"",SUMPRODUCT(--(INDEX(Matrix!$C$5:$EV$304,0,$B99)&gt;0),--(INDEX(Matrix!$C$5:$EV$304,0,BH$3)&gt;0)))</f>
        <v>8</v>
      </c>
      <c r="BI99" s="12" t="n">
        <f aca="false">IF(OR($A99="",BI$4=""),"",SUMPRODUCT(--(INDEX(Matrix!$C$5:$EV$304,0,$B99)&gt;0),--(INDEX(Matrix!$C$5:$EV$304,0,BI$3)&gt;0)))</f>
        <v>8</v>
      </c>
      <c r="BJ99" s="12" t="n">
        <f aca="false">IF(OR($A99="",BJ$4=""),"",SUMPRODUCT(--(INDEX(Matrix!$C$5:$EV$304,0,$B99)&gt;0),--(INDEX(Matrix!$C$5:$EV$304,0,BJ$3)&gt;0)))</f>
        <v>0</v>
      </c>
      <c r="BK99" s="12" t="n">
        <f aca="false">IF(OR($A99="",BK$4=""),"",SUMPRODUCT(--(INDEX(Matrix!$C$5:$EV$304,0,$B99)&gt;0),--(INDEX(Matrix!$C$5:$EV$304,0,BK$3)&gt;0)))</f>
        <v>11</v>
      </c>
      <c r="BL99" s="12" t="n">
        <f aca="false">IF(OR($A99="",BL$4=""),"",SUMPRODUCT(--(INDEX(Matrix!$C$5:$EV$304,0,$B99)&gt;0),--(INDEX(Matrix!$C$5:$EV$304,0,BL$3)&gt;0)))</f>
        <v>11</v>
      </c>
      <c r="BM99" s="12" t="n">
        <f aca="false">IF(OR($A99="",BM$4=""),"",SUMPRODUCT(--(INDEX(Matrix!$C$5:$EV$304,0,$B99)&gt;0),--(INDEX(Matrix!$C$5:$EV$304,0,BM$3)&gt;0)))</f>
        <v>11</v>
      </c>
      <c r="BN99" s="12" t="n">
        <f aca="false">IF(OR($A99="",BN$4=""),"",SUMPRODUCT(--(INDEX(Matrix!$C$5:$EV$304,0,$B99)&gt;0),--(INDEX(Matrix!$C$5:$EV$304,0,BN$3)&gt;0)))</f>
        <v>10</v>
      </c>
      <c r="BO99" s="12" t="n">
        <f aca="false">IF(OR($A99="",BO$4=""),"",SUMPRODUCT(--(INDEX(Matrix!$C$5:$EV$304,0,$B99)&gt;0),--(INDEX(Matrix!$C$5:$EV$304,0,BO$3)&gt;0)))</f>
        <v>2</v>
      </c>
      <c r="BP99" s="12" t="n">
        <f aca="false">IF(OR($A99="",BP$4=""),"",SUMPRODUCT(--(INDEX(Matrix!$C$5:$EV$304,0,$B99)&gt;0),--(INDEX(Matrix!$C$5:$EV$304,0,BP$3)&gt;0)))</f>
        <v>0</v>
      </c>
      <c r="BQ99" s="12" t="n">
        <f aca="false">IF(OR($A99="",BQ$4=""),"",SUMPRODUCT(--(INDEX(Matrix!$C$5:$EV$304,0,$B99)&gt;0),--(INDEX(Matrix!$C$5:$EV$304,0,BQ$3)&gt;0)))</f>
        <v>0</v>
      </c>
      <c r="BR99" s="12" t="n">
        <f aca="false">IF(OR($A99="",BR$4=""),"",SUMPRODUCT(--(INDEX(Matrix!$C$5:$EV$304,0,$B99)&gt;0),--(INDEX(Matrix!$C$5:$EV$304,0,BR$3)&gt;0)))</f>
        <v>1</v>
      </c>
      <c r="BS99" s="12" t="n">
        <f aca="false">IF(OR($A99="",BS$4=""),"",SUMPRODUCT(--(INDEX(Matrix!$C$5:$EV$304,0,$B99)&gt;0),--(INDEX(Matrix!$C$5:$EV$304,0,BS$3)&gt;0)))</f>
        <v>1</v>
      </c>
      <c r="BT99" s="12" t="n">
        <f aca="false">IF(OR($A99="",BT$4=""),"",SUMPRODUCT(--(INDEX(Matrix!$C$5:$EV$304,0,$B99)&gt;0),--(INDEX(Matrix!$C$5:$EV$304,0,BT$3)&gt;0)))</f>
        <v>3</v>
      </c>
      <c r="BU99" s="12" t="n">
        <f aca="false">IF(OR($A99="",BU$4=""),"",SUMPRODUCT(--(INDEX(Matrix!$C$5:$EV$304,0,$B99)&gt;0),--(INDEX(Matrix!$C$5:$EV$304,0,BU$3)&gt;0)))</f>
        <v>10</v>
      </c>
      <c r="BV99" s="12" t="n">
        <f aca="false">IF(OR($A99="",BV$4=""),"",SUMPRODUCT(--(INDEX(Matrix!$C$5:$EV$304,0,$B99)&gt;0),--(INDEX(Matrix!$C$5:$EV$304,0,BV$3)&gt;0)))</f>
        <v>2</v>
      </c>
      <c r="BW99" s="12" t="n">
        <f aca="false">IF(OR($A99="",BW$4=""),"",SUMPRODUCT(--(INDEX(Matrix!$C$5:$EV$304,0,$B99)&gt;0),--(INDEX(Matrix!$C$5:$EV$304,0,BW$3)&gt;0)))</f>
        <v>2</v>
      </c>
      <c r="BX99" s="12" t="n">
        <f aca="false">IF(OR($A99="",BX$4=""),"",SUMPRODUCT(--(INDEX(Matrix!$C$5:$EV$304,0,$B99)&gt;0),--(INDEX(Matrix!$C$5:$EV$304,0,BX$3)&gt;0)))</f>
        <v>0</v>
      </c>
      <c r="BY99" s="12" t="n">
        <f aca="false">IF(OR($A99="",BY$4=""),"",SUMPRODUCT(--(INDEX(Matrix!$C$5:$EV$304,0,$B99)&gt;0),--(INDEX(Matrix!$C$5:$EV$304,0,BY$3)&gt;0)))</f>
        <v>2</v>
      </c>
      <c r="BZ99" s="12" t="n">
        <f aca="false">IF(OR($A99="",BZ$4=""),"",SUMPRODUCT(--(INDEX(Matrix!$C$5:$EV$304,0,$B99)&gt;0),--(INDEX(Matrix!$C$5:$EV$304,0,BZ$3)&gt;0)))</f>
        <v>3</v>
      </c>
      <c r="CA99" s="12" t="n">
        <f aca="false">IF(OR($A99="",CA$4=""),"",SUMPRODUCT(--(INDEX(Matrix!$C$5:$EV$304,0,$B99)&gt;0),--(INDEX(Matrix!$C$5:$EV$304,0,CA$3)&gt;0)))</f>
        <v>6</v>
      </c>
      <c r="CB99" s="12" t="n">
        <f aca="false">IF(OR($A99="",CB$4=""),"",SUMPRODUCT(--(INDEX(Matrix!$C$5:$EV$304,0,$B99)&gt;0),--(INDEX(Matrix!$C$5:$EV$304,0,CB$3)&gt;0)))</f>
        <v>0</v>
      </c>
      <c r="CC99" s="12" t="n">
        <f aca="false">IF(OR($A99="",CC$4=""),"",SUMPRODUCT(--(INDEX(Matrix!$C$5:$EV$304,0,$B99)&gt;0),--(INDEX(Matrix!$C$5:$EV$304,0,CC$3)&gt;0)))</f>
        <v>0</v>
      </c>
      <c r="CD99" s="12" t="n">
        <f aca="false">IF(OR($A99="",CD$4=""),"",SUMPRODUCT(--(INDEX(Matrix!$C$5:$EV$304,0,$B99)&gt;0),--(INDEX(Matrix!$C$5:$EV$304,0,CD$3)&gt;0)))</f>
        <v>7</v>
      </c>
      <c r="CE99" s="12" t="n">
        <f aca="false">IF(OR($A99="",CE$4=""),"",SUMPRODUCT(--(INDEX(Matrix!$C$5:$EV$304,0,$B99)&gt;0),--(INDEX(Matrix!$C$5:$EV$304,0,CE$3)&gt;0)))</f>
        <v>11</v>
      </c>
      <c r="CF99" s="12" t="n">
        <f aca="false">IF(OR($A99="",CF$4=""),"",SUMPRODUCT(--(INDEX(Matrix!$C$5:$EV$304,0,$B99)&gt;0),--(INDEX(Matrix!$C$5:$EV$304,0,CF$3)&gt;0)))</f>
        <v>3</v>
      </c>
      <c r="CG99" s="12" t="n">
        <f aca="false">IF(OR($A99="",CG$4=""),"",SUMPRODUCT(--(INDEX(Matrix!$C$5:$EV$304,0,$B99)&gt;0),--(INDEX(Matrix!$C$5:$EV$304,0,CG$3)&gt;0)))</f>
        <v>9</v>
      </c>
      <c r="CH99" s="12" t="n">
        <f aca="false">IF(OR($A99="",CH$4=""),"",SUMPRODUCT(--(INDEX(Matrix!$C$5:$EV$304,0,$B99)&gt;0),--(INDEX(Matrix!$C$5:$EV$304,0,CH$3)&gt;0)))</f>
        <v>3</v>
      </c>
      <c r="CI99" s="12" t="n">
        <f aca="false">IF(OR($A99="",CI$4=""),"",SUMPRODUCT(--(INDEX(Matrix!$C$5:$EV$304,0,$B99)&gt;0),--(INDEX(Matrix!$C$5:$EV$304,0,CI$3)&gt;0)))</f>
        <v>12</v>
      </c>
      <c r="CJ99" s="12" t="n">
        <f aca="false">IF(OR($A99="",CJ$4=""),"",SUMPRODUCT(--(INDEX(Matrix!$C$5:$EV$304,0,$B99)&gt;0),--(INDEX(Matrix!$C$5:$EV$304,0,CJ$3)&gt;0)))</f>
        <v>5</v>
      </c>
      <c r="CK99" s="12" t="n">
        <f aca="false">IF(OR($A99="",CK$4=""),"",SUMPRODUCT(--(INDEX(Matrix!$C$5:$EV$304,0,$B99)&gt;0),--(INDEX(Matrix!$C$5:$EV$304,0,CK$3)&gt;0)))</f>
        <v>13</v>
      </c>
      <c r="CL99" s="12" t="n">
        <f aca="false">IF(OR($A99="",CL$4=""),"",SUMPRODUCT(--(INDEX(Matrix!$C$5:$EV$304,0,$B99)&gt;0),--(INDEX(Matrix!$C$5:$EV$304,0,CL$3)&gt;0)))</f>
        <v>12</v>
      </c>
      <c r="CM99" s="12" t="n">
        <f aca="false">IF(OR($A99="",CM$4=""),"",SUMPRODUCT(--(INDEX(Matrix!$C$5:$EV$304,0,$B99)&gt;0),--(INDEX(Matrix!$C$5:$EV$304,0,CM$3)&gt;0)))</f>
        <v>13</v>
      </c>
      <c r="CN99" s="12" t="n">
        <f aca="false">IF(OR($A99="",CN$4=""),"",SUMPRODUCT(--(INDEX(Matrix!$C$5:$EV$304,0,$B99)&gt;0),--(INDEX(Matrix!$C$5:$EV$304,0,CN$3)&gt;0)))</f>
        <v>9</v>
      </c>
      <c r="CO99" s="12" t="n">
        <f aca="false">IF(OR($A99="",CO$4=""),"",SUMPRODUCT(--(INDEX(Matrix!$C$5:$EV$304,0,$B99)&gt;0),--(INDEX(Matrix!$C$5:$EV$304,0,CO$3)&gt;0)))</f>
        <v>9</v>
      </c>
      <c r="CP99" s="12" t="n">
        <f aca="false">IF(OR($A99="",CP$4=""),"",SUMPRODUCT(--(INDEX(Matrix!$C$5:$EV$304,0,$B99)&gt;0),--(INDEX(Matrix!$C$5:$EV$304,0,CP$3)&gt;0)))</f>
        <v>8</v>
      </c>
      <c r="CQ99" s="12" t="n">
        <f aca="false">IF(OR($A99="",CQ$4=""),"",SUMPRODUCT(--(INDEX(Matrix!$C$5:$EV$304,0,$B99)&gt;0),--(INDEX(Matrix!$C$5:$EV$304,0,CQ$3)&gt;0)))</f>
        <v>8</v>
      </c>
      <c r="CR99" s="12" t="n">
        <f aca="false">IF(OR($A99="",CR$4=""),"",SUMPRODUCT(--(INDEX(Matrix!$C$5:$EV$304,0,$B99)&gt;0),--(INDEX(Matrix!$C$5:$EV$304,0,CR$3)&gt;0)))</f>
        <v>9</v>
      </c>
      <c r="CS99" s="12" t="n">
        <f aca="false">IF(OR($A99="",CS$4=""),"",SUMPRODUCT(--(INDEX(Matrix!$C$5:$EV$304,0,$B99)&gt;0),--(INDEX(Matrix!$C$5:$EV$304,0,CS$3)&gt;0)))</f>
        <v>37</v>
      </c>
      <c r="CT99" s="12" t="n">
        <f aca="false">IF(OR($A99="",CT$4=""),"",SUMPRODUCT(--(INDEX(Matrix!$C$5:$EV$304,0,$B99)&gt;0),--(INDEX(Matrix!$C$5:$EV$304,0,CT$3)&gt;0)))</f>
        <v>37</v>
      </c>
      <c r="CU99" s="12" t="n">
        <f aca="false">IF(OR($A99="",CU$4=""),"",SUMPRODUCT(--(INDEX(Matrix!$C$5:$EV$304,0,$B99)&gt;0),--(INDEX(Matrix!$C$5:$EV$304,0,CU$3)&gt;0)))</f>
        <v>23</v>
      </c>
      <c r="CV99" s="12" t="n">
        <f aca="false">IF(OR($A99="",CV$4=""),"",SUMPRODUCT(--(INDEX(Matrix!$C$5:$EV$304,0,$B99)&gt;0),--(INDEX(Matrix!$C$5:$EV$304,0,CV$3)&gt;0)))</f>
        <v>23</v>
      </c>
      <c r="CW99" s="12" t="n">
        <f aca="false">IF(OR($A99="",CW$4=""),"",SUMPRODUCT(--(INDEX(Matrix!$C$5:$EV$304,0,$B99)&gt;0),--(INDEX(Matrix!$C$5:$EV$304,0,CW$3)&gt;0)))</f>
        <v>20</v>
      </c>
      <c r="CX99" s="12" t="n">
        <f aca="false">IF(OR($A99="",CX$4=""),"",SUMPRODUCT(--(INDEX(Matrix!$C$5:$EV$304,0,$B99)&gt;0),--(INDEX(Matrix!$C$5:$EV$304,0,CX$3)&gt;0)))</f>
        <v>16</v>
      </c>
      <c r="CY99" s="12" t="n">
        <f aca="false">IF(OR($A99="",CY$4=""),"",SUMPRODUCT(--(INDEX(Matrix!$C$5:$EV$304,0,$B99)&gt;0),--(INDEX(Matrix!$C$5:$EV$304,0,CY$3)&gt;0)))</f>
        <v>16</v>
      </c>
      <c r="CZ99" s="12" t="n">
        <f aca="false">IF(OR($A99="",CZ$4=""),"",SUMPRODUCT(--(INDEX(Matrix!$C$5:$EV$304,0,$B99)&gt;0),--(INDEX(Matrix!$C$5:$EV$304,0,CZ$3)&gt;0)))</f>
        <v>0</v>
      </c>
      <c r="DA99" s="12" t="n">
        <f aca="false">IF(OR($A99="",DA$4=""),"",SUMPRODUCT(--(INDEX(Matrix!$C$5:$EV$304,0,$B99)&gt;0),--(INDEX(Matrix!$C$5:$EV$304,0,DA$3)&gt;0)))</f>
        <v>12</v>
      </c>
      <c r="DB99" s="12" t="n">
        <f aca="false">IF(OR($A99="",DB$4=""),"",SUMPRODUCT(--(INDEX(Matrix!$C$5:$EV$304,0,$B99)&gt;0),--(INDEX(Matrix!$C$5:$EV$304,0,DB$3)&gt;0)))</f>
        <v>0</v>
      </c>
      <c r="DC99" s="12" t="n">
        <f aca="false">IF(OR($A99="",DC$4=""),"",SUMPRODUCT(--(INDEX(Matrix!$C$5:$EV$304,0,$B99)&gt;0),--(INDEX(Matrix!$C$5:$EV$304,0,DC$3)&gt;0)))</f>
        <v>0</v>
      </c>
      <c r="DD99" s="12" t="n">
        <f aca="false">IF(OR($A99="",DD$4=""),"",SUMPRODUCT(--(INDEX(Matrix!$C$5:$EV$304,0,$B99)&gt;0),--(INDEX(Matrix!$C$5:$EV$304,0,DD$3)&gt;0)))</f>
        <v>15</v>
      </c>
      <c r="DE99" s="12" t="str">
        <f aca="false">IF(OR($A99="",DE$4=""),"",SUMPRODUCT(--(INDEX(Matrix!$C$5:$EV$304,0,$B99)&gt;0),--(INDEX(Matrix!$C$5:$EV$304,0,DE$3)&gt;0)))</f>
        <v/>
      </c>
      <c r="DF99" s="12" t="str">
        <f aca="false">IF(OR($A99="",DF$4=""),"",SUMPRODUCT(--(INDEX(Matrix!$C$5:$EV$304,0,$B99)&gt;0),--(INDEX(Matrix!$C$5:$EV$304,0,DF$3)&gt;0)))</f>
        <v/>
      </c>
      <c r="DG99" s="12" t="str">
        <f aca="false">IF(OR($A99="",DG$4=""),"",SUMPRODUCT(--(INDEX(Matrix!$C$5:$EV$304,0,$B99)&gt;0),--(INDEX(Matrix!$C$5:$EV$304,0,DG$3)&gt;0)))</f>
        <v/>
      </c>
      <c r="DH99" s="12" t="str">
        <f aca="false">IF(OR($A99="",DH$4=""),"",SUMPRODUCT(--(INDEX(Matrix!$C$5:$EV$304,0,$B99)&gt;0),--(INDEX(Matrix!$C$5:$EV$304,0,DH$3)&gt;0)))</f>
        <v/>
      </c>
      <c r="DI99" s="12" t="str">
        <f aca="false">IF(OR($A99="",DI$4=""),"",SUMPRODUCT(--(INDEX(Matrix!$C$5:$EV$304,0,$B99)&gt;0),--(INDEX(Matrix!$C$5:$EV$304,0,DI$3)&gt;0)))</f>
        <v/>
      </c>
      <c r="DJ99" s="12" t="str">
        <f aca="false">IF(OR($A99="",DJ$4=""),"",SUMPRODUCT(--(INDEX(Matrix!$C$5:$EV$304,0,$B99)&gt;0),--(INDEX(Matrix!$C$5:$EV$304,0,DJ$3)&gt;0)))</f>
        <v/>
      </c>
      <c r="DK99" s="12" t="str">
        <f aca="false">IF(OR($A99="",DK$4=""),"",SUMPRODUCT(--(INDEX(Matrix!$C$5:$EV$304,0,$B99)&gt;0),--(INDEX(Matrix!$C$5:$EV$304,0,DK$3)&gt;0)))</f>
        <v/>
      </c>
      <c r="DL99" s="12" t="str">
        <f aca="false">IF(OR($A99="",DL$4=""),"",SUMPRODUCT(--(INDEX(Matrix!$C$5:$EV$304,0,$B99)&gt;0),--(INDEX(Matrix!$C$5:$EV$304,0,DL$3)&gt;0)))</f>
        <v/>
      </c>
      <c r="DM99" s="12" t="str">
        <f aca="false">IF(OR($A99="",DM$4=""),"",SUMPRODUCT(--(INDEX(Matrix!$C$5:$EV$304,0,$B99)&gt;0),--(INDEX(Matrix!$C$5:$EV$304,0,DM$3)&gt;0)))</f>
        <v/>
      </c>
      <c r="DN99" s="12" t="str">
        <f aca="false">IF(OR($A99="",DN$4=""),"",SUMPRODUCT(--(INDEX(Matrix!$C$5:$EV$304,0,$B99)&gt;0),--(INDEX(Matrix!$C$5:$EV$304,0,DN$3)&gt;0)))</f>
        <v/>
      </c>
      <c r="DO99" s="12" t="str">
        <f aca="false">IF(OR($A99="",DO$4=""),"",SUMPRODUCT(--(INDEX(Matrix!$C$5:$EV$304,0,$B99)&gt;0),--(INDEX(Matrix!$C$5:$EV$304,0,DO$3)&gt;0)))</f>
        <v/>
      </c>
      <c r="DP99" s="12" t="str">
        <f aca="false">IF(OR($A99="",DP$4=""),"",SUMPRODUCT(--(INDEX(Matrix!$C$5:$EV$304,0,$B99)&gt;0),--(INDEX(Matrix!$C$5:$EV$304,0,DP$3)&gt;0)))</f>
        <v/>
      </c>
      <c r="DQ99" s="12" t="str">
        <f aca="false">IF(OR($A99="",DQ$4=""),"",SUMPRODUCT(--(INDEX(Matrix!$C$5:$EV$304,0,$B99)&gt;0),--(INDEX(Matrix!$C$5:$EV$304,0,DQ$3)&gt;0)))</f>
        <v/>
      </c>
      <c r="DR99" s="12" t="str">
        <f aca="false">IF(OR($A99="",DR$4=""),"",SUMPRODUCT(--(INDEX(Matrix!$C$5:$EV$304,0,$B99)&gt;0),--(INDEX(Matrix!$C$5:$EV$304,0,DR$3)&gt;0)))</f>
        <v/>
      </c>
      <c r="DS99" s="12" t="str">
        <f aca="false">IF(OR($A99="",DS$4=""),"",SUMPRODUCT(--(INDEX(Matrix!$C$5:$EV$304,0,$B99)&gt;0),--(INDEX(Matrix!$C$5:$EV$304,0,DS$3)&gt;0)))</f>
        <v/>
      </c>
      <c r="DT99" s="12" t="str">
        <f aca="false">IF(OR($A99="",DT$4=""),"",SUMPRODUCT(--(INDEX(Matrix!$C$5:$EV$304,0,$B99)&gt;0),--(INDEX(Matrix!$C$5:$EV$304,0,DT$3)&gt;0)))</f>
        <v/>
      </c>
      <c r="DU99" s="12" t="str">
        <f aca="false">IF(OR($A99="",DU$4=""),"",SUMPRODUCT(--(INDEX(Matrix!$C$5:$EV$304,0,$B99)&gt;0),--(INDEX(Matrix!$C$5:$EV$304,0,DU$3)&gt;0)))</f>
        <v/>
      </c>
      <c r="DV99" s="12" t="str">
        <f aca="false">IF(OR($A99="",DV$4=""),"",SUMPRODUCT(--(INDEX(Matrix!$C$5:$EV$304,0,$B99)&gt;0),--(INDEX(Matrix!$C$5:$EV$304,0,DV$3)&gt;0)))</f>
        <v/>
      </c>
      <c r="DW99" s="12" t="str">
        <f aca="false">IF(OR($A99="",DW$4=""),"",SUMPRODUCT(--(INDEX(Matrix!$C$5:$EV$304,0,$B99)&gt;0),--(INDEX(Matrix!$C$5:$EV$304,0,DW$3)&gt;0)))</f>
        <v/>
      </c>
      <c r="DX99" s="12" t="str">
        <f aca="false">IF(OR($A99="",DX$4=""),"",SUMPRODUCT(--(INDEX(Matrix!$C$5:$EV$304,0,$B99)&gt;0),--(INDEX(Matrix!$C$5:$EV$304,0,DX$3)&gt;0)))</f>
        <v/>
      </c>
      <c r="DY99" s="12" t="str">
        <f aca="false">IF(OR($A99="",DY$4=""),"",SUMPRODUCT(--(INDEX(Matrix!$C$5:$EV$304,0,$B99)&gt;0),--(INDEX(Matrix!$C$5:$EV$304,0,DY$3)&gt;0)))</f>
        <v/>
      </c>
      <c r="DZ99" s="12" t="str">
        <f aca="false">IF(OR($A99="",DZ$4=""),"",SUMPRODUCT(--(INDEX(Matrix!$C$5:$EV$304,0,$B99)&gt;0),--(INDEX(Matrix!$C$5:$EV$304,0,DZ$3)&gt;0)))</f>
        <v/>
      </c>
      <c r="EA99" s="12" t="str">
        <f aca="false">IF(OR($A99="",EA$4=""),"",SUMPRODUCT(--(INDEX(Matrix!$C$5:$EV$304,0,$B99)&gt;0),--(INDEX(Matrix!$C$5:$EV$304,0,EA$3)&gt;0)))</f>
        <v/>
      </c>
      <c r="EB99" s="12" t="str">
        <f aca="false">IF(OR($A99="",EB$4=""),"",SUMPRODUCT(--(INDEX(Matrix!$C$5:$EV$304,0,$B99)&gt;0),--(INDEX(Matrix!$C$5:$EV$304,0,EB$3)&gt;0)))</f>
        <v/>
      </c>
      <c r="EC99" s="12" t="str">
        <f aca="false">IF(OR($A99="",EC$4=""),"",SUMPRODUCT(--(INDEX(Matrix!$C$5:$EV$304,0,$B99)&gt;0),--(INDEX(Matrix!$C$5:$EV$304,0,EC$3)&gt;0)))</f>
        <v/>
      </c>
      <c r="ED99" s="12" t="str">
        <f aca="false">IF(OR($A99="",ED$4=""),"",SUMPRODUCT(--(INDEX(Matrix!$C$5:$EV$304,0,$B99)&gt;0),--(INDEX(Matrix!$C$5:$EV$304,0,ED$3)&gt;0)))</f>
        <v/>
      </c>
      <c r="EE99" s="12" t="str">
        <f aca="false">IF(OR($A99="",EE$4=""),"",SUMPRODUCT(--(INDEX(Matrix!$C$5:$EV$304,0,$B99)&gt;0),--(INDEX(Matrix!$C$5:$EV$304,0,EE$3)&gt;0)))</f>
        <v/>
      </c>
      <c r="EF99" s="12" t="str">
        <f aca="false">IF(OR($A99="",EF$4=""),"",SUMPRODUCT(--(INDEX(Matrix!$C$5:$EV$304,0,$B99)&gt;0),--(INDEX(Matrix!$C$5:$EV$304,0,EF$3)&gt;0)))</f>
        <v/>
      </c>
      <c r="EG99" s="12" t="str">
        <f aca="false">IF(OR($A99="",EG$4=""),"",SUMPRODUCT(--(INDEX(Matrix!$C$5:$EV$304,0,$B99)&gt;0),--(INDEX(Matrix!$C$5:$EV$304,0,EG$3)&gt;0)))</f>
        <v/>
      </c>
      <c r="EH99" s="12" t="str">
        <f aca="false">IF(OR($A99="",EH$4=""),"",SUMPRODUCT(--(INDEX(Matrix!$C$5:$EV$304,0,$B99)&gt;0),--(INDEX(Matrix!$C$5:$EV$304,0,EH$3)&gt;0)))</f>
        <v/>
      </c>
      <c r="EI99" s="12" t="str">
        <f aca="false">IF(OR($A99="",EI$4=""),"",SUMPRODUCT(--(INDEX(Matrix!$C$5:$EV$304,0,$B99)&gt;0),--(INDEX(Matrix!$C$5:$EV$304,0,EI$3)&gt;0)))</f>
        <v/>
      </c>
      <c r="EJ99" s="12" t="str">
        <f aca="false">IF(OR($A99="",EJ$4=""),"",SUMPRODUCT(--(INDEX(Matrix!$C$5:$EV$304,0,$B99)&gt;0),--(INDEX(Matrix!$C$5:$EV$304,0,EJ$3)&gt;0)))</f>
        <v/>
      </c>
      <c r="EK99" s="12" t="str">
        <f aca="false">IF(OR($A99="",EK$4=""),"",SUMPRODUCT(--(INDEX(Matrix!$C$5:$EV$304,0,$B99)&gt;0),--(INDEX(Matrix!$C$5:$EV$304,0,EK$3)&gt;0)))</f>
        <v/>
      </c>
      <c r="EL99" s="12" t="str">
        <f aca="false">IF(OR($A99="",EL$4=""),"",SUMPRODUCT(--(INDEX(Matrix!$C$5:$EV$304,0,$B99)&gt;0),--(INDEX(Matrix!$C$5:$EV$304,0,EL$3)&gt;0)))</f>
        <v/>
      </c>
      <c r="EM99" s="12" t="str">
        <f aca="false">IF(OR($A99="",EM$4=""),"",SUMPRODUCT(--(INDEX(Matrix!$C$5:$EV$304,0,$B99)&gt;0),--(INDEX(Matrix!$C$5:$EV$304,0,EM$3)&gt;0)))</f>
        <v/>
      </c>
      <c r="EN99" s="12" t="str">
        <f aca="false">IF(OR($A99="",EN$4=""),"",SUMPRODUCT(--(INDEX(Matrix!$C$5:$EV$304,0,$B99)&gt;0),--(INDEX(Matrix!$C$5:$EV$304,0,EN$3)&gt;0)))</f>
        <v/>
      </c>
      <c r="EO99" s="12" t="str">
        <f aca="false">IF(OR($A99="",EO$4=""),"",SUMPRODUCT(--(INDEX(Matrix!$C$5:$EV$304,0,$B99)&gt;0),--(INDEX(Matrix!$C$5:$EV$304,0,EO$3)&gt;0)))</f>
        <v/>
      </c>
      <c r="EP99" s="12" t="str">
        <f aca="false">IF(OR($A99="",EP$4=""),"",SUMPRODUCT(--(INDEX(Matrix!$C$5:$EV$304,0,$B99)&gt;0),--(INDEX(Matrix!$C$5:$EV$304,0,EP$3)&gt;0)))</f>
        <v/>
      </c>
      <c r="EQ99" s="12" t="str">
        <f aca="false">IF(OR($A99="",EQ$4=""),"",SUMPRODUCT(--(INDEX(Matrix!$C$5:$EV$304,0,$B99)&gt;0),--(INDEX(Matrix!$C$5:$EV$304,0,EQ$3)&gt;0)))</f>
        <v/>
      </c>
      <c r="ER99" s="12" t="str">
        <f aca="false">IF(OR($A99="",ER$4=""),"",SUMPRODUCT(--(INDEX(Matrix!$C$5:$EV$304,0,$B99)&gt;0),--(INDEX(Matrix!$C$5:$EV$304,0,ER$3)&gt;0)))</f>
        <v/>
      </c>
      <c r="ES99" s="12" t="str">
        <f aca="false">IF(OR($A99="",ES$4=""),"",SUMPRODUCT(--(INDEX(Matrix!$C$5:$EV$304,0,$B99)&gt;0),--(INDEX(Matrix!$C$5:$EV$304,0,ES$3)&gt;0)))</f>
        <v/>
      </c>
      <c r="ET99" s="12" t="str">
        <f aca="false">IF(OR($A99="",ET$4=""),"",SUMPRODUCT(--(INDEX(Matrix!$C$5:$EV$304,0,$B99)&gt;0),--(INDEX(Matrix!$C$5:$EV$304,0,ET$3)&gt;0)))</f>
        <v/>
      </c>
      <c r="EU99" s="12" t="str">
        <f aca="false">IF(OR($A99="",EU$4=""),"",SUMPRODUCT(--(INDEX(Matrix!$C$5:$EV$304,0,$B99)&gt;0),--(INDEX(Matrix!$C$5:$EV$304,0,EU$3)&gt;0)))</f>
        <v/>
      </c>
      <c r="EV99" s="12" t="str">
        <f aca="false">IF(OR($A99="",EV$4=""),"",SUMPRODUCT(--(INDEX(Matrix!$C$5:$EV$304,0,$B99)&gt;0),--(INDEX(Matrix!$C$5:$EV$304,0,EV$3)&gt;0)))</f>
        <v/>
      </c>
    </row>
    <row r="100" customFormat="false" ht="15" hidden="false" customHeight="false" outlineLevel="0" collapsed="false">
      <c r="A100" s="6" t="str">
        <f aca="false">IF(INDEX(Products!$A$2:$A$151,$B100)="","",INDEX(Products!$A$2:$A$151,$B100))</f>
        <v>Opti Woman 60 Cap</v>
      </c>
      <c r="B100" s="23" t="n">
        <v>96</v>
      </c>
      <c r="C100" s="12" t="n">
        <f aca="false">IF(OR($A100="",C$4=""),"",SUMPRODUCT(--(INDEX(Matrix!$C$5:$EV$304,0,$B100)&gt;0),--(INDEX(Matrix!$C$5:$EV$304,0,C$3)&gt;0)))</f>
        <v>7</v>
      </c>
      <c r="D100" s="12" t="n">
        <f aca="false">IF(OR($A100="",D$4=""),"",SUMPRODUCT(--(INDEX(Matrix!$C$5:$EV$304,0,$B100)&gt;0),--(INDEX(Matrix!$C$5:$EV$304,0,D$3)&gt;0)))</f>
        <v>7</v>
      </c>
      <c r="E100" s="12" t="n">
        <f aca="false">IF(OR($A100="",E$4=""),"",SUMPRODUCT(--(INDEX(Matrix!$C$5:$EV$304,0,$B100)&gt;0),--(INDEX(Matrix!$C$5:$EV$304,0,E$3)&gt;0)))</f>
        <v>7</v>
      </c>
      <c r="F100" s="12" t="n">
        <f aca="false">IF(OR($A100="",F$4=""),"",SUMPRODUCT(--(INDEX(Matrix!$C$5:$EV$304,0,$B100)&gt;0),--(INDEX(Matrix!$C$5:$EV$304,0,F$3)&gt;0)))</f>
        <v>8</v>
      </c>
      <c r="G100" s="12" t="n">
        <f aca="false">IF(OR($A100="",G$4=""),"",SUMPRODUCT(--(INDEX(Matrix!$C$5:$EV$304,0,$B100)&gt;0),--(INDEX(Matrix!$C$5:$EV$304,0,G$3)&gt;0)))</f>
        <v>8</v>
      </c>
      <c r="H100" s="12" t="n">
        <f aca="false">IF(OR($A100="",H$4=""),"",SUMPRODUCT(--(INDEX(Matrix!$C$5:$EV$304,0,$B100)&gt;0),--(INDEX(Matrix!$C$5:$EV$304,0,H$3)&gt;0)))</f>
        <v>8</v>
      </c>
      <c r="I100" s="12" t="n">
        <f aca="false">IF(OR($A100="",I$4=""),"",SUMPRODUCT(--(INDEX(Matrix!$C$5:$EV$304,0,$B100)&gt;0),--(INDEX(Matrix!$C$5:$EV$304,0,I$3)&gt;0)))</f>
        <v>7</v>
      </c>
      <c r="J100" s="12" t="n">
        <f aca="false">IF(OR($A100="",J$4=""),"",SUMPRODUCT(--(INDEX(Matrix!$C$5:$EV$304,0,$B100)&gt;0),--(INDEX(Matrix!$C$5:$EV$304,0,J$3)&gt;0)))</f>
        <v>7</v>
      </c>
      <c r="K100" s="12" t="n">
        <f aca="false">IF(OR($A100="",K$4=""),"",SUMPRODUCT(--(INDEX(Matrix!$C$5:$EV$304,0,$B100)&gt;0),--(INDEX(Matrix!$C$5:$EV$304,0,K$3)&gt;0)))</f>
        <v>8</v>
      </c>
      <c r="L100" s="12" t="n">
        <f aca="false">IF(OR($A100="",L$4=""),"",SUMPRODUCT(--(INDEX(Matrix!$C$5:$EV$304,0,$B100)&gt;0),--(INDEX(Matrix!$C$5:$EV$304,0,L$3)&gt;0)))</f>
        <v>8</v>
      </c>
      <c r="M100" s="12" t="n">
        <f aca="false">IF(OR($A100="",M$4=""),"",SUMPRODUCT(--(INDEX(Matrix!$C$5:$EV$304,0,$B100)&gt;0),--(INDEX(Matrix!$C$5:$EV$304,0,M$3)&gt;0)))</f>
        <v>8</v>
      </c>
      <c r="N100" s="12" t="n">
        <f aca="false">IF(OR($A100="",N$4=""),"",SUMPRODUCT(--(INDEX(Matrix!$C$5:$EV$304,0,$B100)&gt;0),--(INDEX(Matrix!$C$5:$EV$304,0,N$3)&gt;0)))</f>
        <v>8</v>
      </c>
      <c r="O100" s="12" t="n">
        <f aca="false">IF(OR($A100="",O$4=""),"",SUMPRODUCT(--(INDEX(Matrix!$C$5:$EV$304,0,$B100)&gt;0),--(INDEX(Matrix!$C$5:$EV$304,0,O$3)&gt;0)))</f>
        <v>8</v>
      </c>
      <c r="P100" s="12" t="n">
        <f aca="false">IF(OR($A100="",P$4=""),"",SUMPRODUCT(--(INDEX(Matrix!$C$5:$EV$304,0,$B100)&gt;0),--(INDEX(Matrix!$C$5:$EV$304,0,P$3)&gt;0)))</f>
        <v>8</v>
      </c>
      <c r="Q100" s="12" t="n">
        <f aca="false">IF(OR($A100="",Q$4=""),"",SUMPRODUCT(--(INDEX(Matrix!$C$5:$EV$304,0,$B100)&gt;0),--(INDEX(Matrix!$C$5:$EV$304,0,Q$3)&gt;0)))</f>
        <v>8</v>
      </c>
      <c r="R100" s="12" t="n">
        <f aca="false">IF(OR($A100="",R$4=""),"",SUMPRODUCT(--(INDEX(Matrix!$C$5:$EV$304,0,$B100)&gt;0),--(INDEX(Matrix!$C$5:$EV$304,0,R$3)&gt;0)))</f>
        <v>8</v>
      </c>
      <c r="S100" s="12" t="n">
        <f aca="false">IF(OR($A100="",S$4=""),"",SUMPRODUCT(--(INDEX(Matrix!$C$5:$EV$304,0,$B100)&gt;0),--(INDEX(Matrix!$C$5:$EV$304,0,S$3)&gt;0)))</f>
        <v>8</v>
      </c>
      <c r="T100" s="12" t="n">
        <f aca="false">IF(OR($A100="",T$4=""),"",SUMPRODUCT(--(INDEX(Matrix!$C$5:$EV$304,0,$B100)&gt;0),--(INDEX(Matrix!$C$5:$EV$304,0,T$3)&gt;0)))</f>
        <v>8</v>
      </c>
      <c r="U100" s="12" t="n">
        <f aca="false">IF(OR($A100="",U$4=""),"",SUMPRODUCT(--(INDEX(Matrix!$C$5:$EV$304,0,$B100)&gt;0),--(INDEX(Matrix!$C$5:$EV$304,0,U$3)&gt;0)))</f>
        <v>0</v>
      </c>
      <c r="V100" s="12" t="n">
        <f aca="false">IF(OR($A100="",V$4=""),"",SUMPRODUCT(--(INDEX(Matrix!$C$5:$EV$304,0,$B100)&gt;0),--(INDEX(Matrix!$C$5:$EV$304,0,V$3)&gt;0)))</f>
        <v>0</v>
      </c>
      <c r="W100" s="12" t="n">
        <f aca="false">IF(OR($A100="",W$4=""),"",SUMPRODUCT(--(INDEX(Matrix!$C$5:$EV$304,0,$B100)&gt;0),--(INDEX(Matrix!$C$5:$EV$304,0,W$3)&gt;0)))</f>
        <v>7</v>
      </c>
      <c r="X100" s="12" t="n">
        <f aca="false">IF(OR($A100="",X$4=""),"",SUMPRODUCT(--(INDEX(Matrix!$C$5:$EV$304,0,$B100)&gt;0),--(INDEX(Matrix!$C$5:$EV$304,0,X$3)&gt;0)))</f>
        <v>7</v>
      </c>
      <c r="Y100" s="12" t="n">
        <f aca="false">IF(OR($A100="",Y$4=""),"",SUMPRODUCT(--(INDEX(Matrix!$C$5:$EV$304,0,$B100)&gt;0),--(INDEX(Matrix!$C$5:$EV$304,0,Y$3)&gt;0)))</f>
        <v>8</v>
      </c>
      <c r="Z100" s="12" t="n">
        <f aca="false">IF(OR($A100="",Z$4=""),"",SUMPRODUCT(--(INDEX(Matrix!$C$5:$EV$304,0,$B100)&gt;0),--(INDEX(Matrix!$C$5:$EV$304,0,Z$3)&gt;0)))</f>
        <v>8</v>
      </c>
      <c r="AA100" s="12" t="n">
        <f aca="false">IF(OR($A100="",AA$4=""),"",SUMPRODUCT(--(INDEX(Matrix!$C$5:$EV$304,0,$B100)&gt;0),--(INDEX(Matrix!$C$5:$EV$304,0,AA$3)&gt;0)))</f>
        <v>10</v>
      </c>
      <c r="AB100" s="12" t="n">
        <f aca="false">IF(OR($A100="",AB$4=""),"",SUMPRODUCT(--(INDEX(Matrix!$C$5:$EV$304,0,$B100)&gt;0),--(INDEX(Matrix!$C$5:$EV$304,0,AB$3)&gt;0)))</f>
        <v>3</v>
      </c>
      <c r="AC100" s="12" t="n">
        <f aca="false">IF(OR($A100="",AC$4=""),"",SUMPRODUCT(--(INDEX(Matrix!$C$5:$EV$304,0,$B100)&gt;0),--(INDEX(Matrix!$C$5:$EV$304,0,AC$3)&gt;0)))</f>
        <v>2</v>
      </c>
      <c r="AD100" s="12" t="n">
        <f aca="false">IF(OR($A100="",AD$4=""),"",SUMPRODUCT(--(INDEX(Matrix!$C$5:$EV$304,0,$B100)&gt;0),--(INDEX(Matrix!$C$5:$EV$304,0,AD$3)&gt;0)))</f>
        <v>0</v>
      </c>
      <c r="AE100" s="12" t="n">
        <f aca="false">IF(OR($A100="",AE$4=""),"",SUMPRODUCT(--(INDEX(Matrix!$C$5:$EV$304,0,$B100)&gt;0),--(INDEX(Matrix!$C$5:$EV$304,0,AE$3)&gt;0)))</f>
        <v>9</v>
      </c>
      <c r="AF100" s="12" t="n">
        <f aca="false">IF(OR($A100="",AF$4=""),"",SUMPRODUCT(--(INDEX(Matrix!$C$5:$EV$304,0,$B100)&gt;0),--(INDEX(Matrix!$C$5:$EV$304,0,AF$3)&gt;0)))</f>
        <v>9</v>
      </c>
      <c r="AG100" s="12" t="n">
        <f aca="false">IF(OR($A100="",AG$4=""),"",SUMPRODUCT(--(INDEX(Matrix!$C$5:$EV$304,0,$B100)&gt;0),--(INDEX(Matrix!$C$5:$EV$304,0,AG$3)&gt;0)))</f>
        <v>9</v>
      </c>
      <c r="AH100" s="12" t="n">
        <f aca="false">IF(OR($A100="",AH$4=""),"",SUMPRODUCT(--(INDEX(Matrix!$C$5:$EV$304,0,$B100)&gt;0),--(INDEX(Matrix!$C$5:$EV$304,0,AH$3)&gt;0)))</f>
        <v>8</v>
      </c>
      <c r="AI100" s="12" t="n">
        <f aca="false">IF(OR($A100="",AI$4=""),"",SUMPRODUCT(--(INDEX(Matrix!$C$5:$EV$304,0,$B100)&gt;0),--(INDEX(Matrix!$C$5:$EV$304,0,AI$3)&gt;0)))</f>
        <v>7</v>
      </c>
      <c r="AJ100" s="12" t="n">
        <f aca="false">IF(OR($A100="",AJ$4=""),"",SUMPRODUCT(--(INDEX(Matrix!$C$5:$EV$304,0,$B100)&gt;0),--(INDEX(Matrix!$C$5:$EV$304,0,AJ$3)&gt;0)))</f>
        <v>7</v>
      </c>
      <c r="AK100" s="12" t="n">
        <f aca="false">IF(OR($A100="",AK$4=""),"",SUMPRODUCT(--(INDEX(Matrix!$C$5:$EV$304,0,$B100)&gt;0),--(INDEX(Matrix!$C$5:$EV$304,0,AK$3)&gt;0)))</f>
        <v>8</v>
      </c>
      <c r="AL100" s="12" t="n">
        <f aca="false">IF(OR($A100="",AL$4=""),"",SUMPRODUCT(--(INDEX(Matrix!$C$5:$EV$304,0,$B100)&gt;0),--(INDEX(Matrix!$C$5:$EV$304,0,AL$3)&gt;0)))</f>
        <v>8</v>
      </c>
      <c r="AM100" s="12" t="n">
        <f aca="false">IF(OR($A100="",AM$4=""),"",SUMPRODUCT(--(INDEX(Matrix!$C$5:$EV$304,0,$B100)&gt;0),--(INDEX(Matrix!$C$5:$EV$304,0,AM$3)&gt;0)))</f>
        <v>4</v>
      </c>
      <c r="AN100" s="12" t="n">
        <f aca="false">IF(OR($A100="",AN$4=""),"",SUMPRODUCT(--(INDEX(Matrix!$C$5:$EV$304,0,$B100)&gt;0),--(INDEX(Matrix!$C$5:$EV$304,0,AN$3)&gt;0)))</f>
        <v>4</v>
      </c>
      <c r="AO100" s="12" t="n">
        <f aca="false">IF(OR($A100="",AO$4=""),"",SUMPRODUCT(--(INDEX(Matrix!$C$5:$EV$304,0,$B100)&gt;0),--(INDEX(Matrix!$C$5:$EV$304,0,AO$3)&gt;0)))</f>
        <v>2</v>
      </c>
      <c r="AP100" s="12" t="n">
        <f aca="false">IF(OR($A100="",AP$4=""),"",SUMPRODUCT(--(INDEX(Matrix!$C$5:$EV$304,0,$B100)&gt;0),--(INDEX(Matrix!$C$5:$EV$304,0,AP$3)&gt;0)))</f>
        <v>2</v>
      </c>
      <c r="AQ100" s="12" t="n">
        <f aca="false">IF(OR($A100="",AQ$4=""),"",SUMPRODUCT(--(INDEX(Matrix!$C$5:$EV$304,0,$B100)&gt;0),--(INDEX(Matrix!$C$5:$EV$304,0,AQ$3)&gt;0)))</f>
        <v>2</v>
      </c>
      <c r="AR100" s="12" t="n">
        <f aca="false">IF(OR($A100="",AR$4=""),"",SUMPRODUCT(--(INDEX(Matrix!$C$5:$EV$304,0,$B100)&gt;0),--(INDEX(Matrix!$C$5:$EV$304,0,AR$3)&gt;0)))</f>
        <v>2</v>
      </c>
      <c r="AS100" s="12" t="n">
        <f aca="false">IF(OR($A100="",AS$4=""),"",SUMPRODUCT(--(INDEX(Matrix!$C$5:$EV$304,0,$B100)&gt;0),--(INDEX(Matrix!$C$5:$EV$304,0,AS$3)&gt;0)))</f>
        <v>2</v>
      </c>
      <c r="AT100" s="12" t="n">
        <f aca="false">IF(OR($A100="",AT$4=""),"",SUMPRODUCT(--(INDEX(Matrix!$C$5:$EV$304,0,$B100)&gt;0),--(INDEX(Matrix!$C$5:$EV$304,0,AT$3)&gt;0)))</f>
        <v>2</v>
      </c>
      <c r="AU100" s="12" t="n">
        <f aca="false">IF(OR($A100="",AU$4=""),"",SUMPRODUCT(--(INDEX(Matrix!$C$5:$EV$304,0,$B100)&gt;0),--(INDEX(Matrix!$C$5:$EV$304,0,AU$3)&gt;0)))</f>
        <v>0</v>
      </c>
      <c r="AV100" s="12" t="n">
        <f aca="false">IF(OR($A100="",AV$4=""),"",SUMPRODUCT(--(INDEX(Matrix!$C$5:$EV$304,0,$B100)&gt;0),--(INDEX(Matrix!$C$5:$EV$304,0,AV$3)&gt;0)))</f>
        <v>7</v>
      </c>
      <c r="AW100" s="12" t="n">
        <f aca="false">IF(OR($A100="",AW$4=""),"",SUMPRODUCT(--(INDEX(Matrix!$C$5:$EV$304,0,$B100)&gt;0),--(INDEX(Matrix!$C$5:$EV$304,0,AW$3)&gt;0)))</f>
        <v>7</v>
      </c>
      <c r="AX100" s="12" t="n">
        <f aca="false">IF(OR($A100="",AX$4=""),"",SUMPRODUCT(--(INDEX(Matrix!$C$5:$EV$304,0,$B100)&gt;0),--(INDEX(Matrix!$C$5:$EV$304,0,AX$3)&gt;0)))</f>
        <v>9</v>
      </c>
      <c r="AY100" s="12" t="n">
        <f aca="false">IF(OR($A100="",AY$4=""),"",SUMPRODUCT(--(INDEX(Matrix!$C$5:$EV$304,0,$B100)&gt;0),--(INDEX(Matrix!$C$5:$EV$304,0,AY$3)&gt;0)))</f>
        <v>9</v>
      </c>
      <c r="AZ100" s="12" t="n">
        <f aca="false">IF(OR($A100="",AZ$4=""),"",SUMPRODUCT(--(INDEX(Matrix!$C$5:$EV$304,0,$B100)&gt;0),--(INDEX(Matrix!$C$5:$EV$304,0,AZ$3)&gt;0)))</f>
        <v>9</v>
      </c>
      <c r="BA100" s="12" t="n">
        <f aca="false">IF(OR($A100="",BA$4=""),"",SUMPRODUCT(--(INDEX(Matrix!$C$5:$EV$304,0,$B100)&gt;0),--(INDEX(Matrix!$C$5:$EV$304,0,BA$3)&gt;0)))</f>
        <v>10</v>
      </c>
      <c r="BB100" s="12" t="n">
        <f aca="false">IF(OR($A100="",BB$4=""),"",SUMPRODUCT(--(INDEX(Matrix!$C$5:$EV$304,0,$B100)&gt;0),--(INDEX(Matrix!$C$5:$EV$304,0,BB$3)&gt;0)))</f>
        <v>9</v>
      </c>
      <c r="BC100" s="12" t="n">
        <f aca="false">IF(OR($A100="",BC$4=""),"",SUMPRODUCT(--(INDEX(Matrix!$C$5:$EV$304,0,$B100)&gt;0),--(INDEX(Matrix!$C$5:$EV$304,0,BC$3)&gt;0)))</f>
        <v>9</v>
      </c>
      <c r="BD100" s="12" t="n">
        <f aca="false">IF(OR($A100="",BD$4=""),"",SUMPRODUCT(--(INDEX(Matrix!$C$5:$EV$304,0,$B100)&gt;0),--(INDEX(Matrix!$C$5:$EV$304,0,BD$3)&gt;0)))</f>
        <v>9</v>
      </c>
      <c r="BE100" s="12" t="n">
        <f aca="false">IF(OR($A100="",BE$4=""),"",SUMPRODUCT(--(INDEX(Matrix!$C$5:$EV$304,0,$B100)&gt;0),--(INDEX(Matrix!$C$5:$EV$304,0,BE$3)&gt;0)))</f>
        <v>9</v>
      </c>
      <c r="BF100" s="12" t="n">
        <f aca="false">IF(OR($A100="",BF$4=""),"",SUMPRODUCT(--(INDEX(Matrix!$C$5:$EV$304,0,$B100)&gt;0),--(INDEX(Matrix!$C$5:$EV$304,0,BF$3)&gt;0)))</f>
        <v>8</v>
      </c>
      <c r="BG100" s="12" t="n">
        <f aca="false">IF(OR($A100="",BG$4=""),"",SUMPRODUCT(--(INDEX(Matrix!$C$5:$EV$304,0,$B100)&gt;0),--(INDEX(Matrix!$C$5:$EV$304,0,BG$3)&gt;0)))</f>
        <v>8</v>
      </c>
      <c r="BH100" s="12" t="n">
        <f aca="false">IF(OR($A100="",BH$4=""),"",SUMPRODUCT(--(INDEX(Matrix!$C$5:$EV$304,0,$B100)&gt;0),--(INDEX(Matrix!$C$5:$EV$304,0,BH$3)&gt;0)))</f>
        <v>8</v>
      </c>
      <c r="BI100" s="12" t="n">
        <f aca="false">IF(OR($A100="",BI$4=""),"",SUMPRODUCT(--(INDEX(Matrix!$C$5:$EV$304,0,$B100)&gt;0),--(INDEX(Matrix!$C$5:$EV$304,0,BI$3)&gt;0)))</f>
        <v>8</v>
      </c>
      <c r="BJ100" s="12" t="n">
        <f aca="false">IF(OR($A100="",BJ$4=""),"",SUMPRODUCT(--(INDEX(Matrix!$C$5:$EV$304,0,$B100)&gt;0),--(INDEX(Matrix!$C$5:$EV$304,0,BJ$3)&gt;0)))</f>
        <v>0</v>
      </c>
      <c r="BK100" s="12" t="n">
        <f aca="false">IF(OR($A100="",BK$4=""),"",SUMPRODUCT(--(INDEX(Matrix!$C$5:$EV$304,0,$B100)&gt;0),--(INDEX(Matrix!$C$5:$EV$304,0,BK$3)&gt;0)))</f>
        <v>11</v>
      </c>
      <c r="BL100" s="12" t="n">
        <f aca="false">IF(OR($A100="",BL$4=""),"",SUMPRODUCT(--(INDEX(Matrix!$C$5:$EV$304,0,$B100)&gt;0),--(INDEX(Matrix!$C$5:$EV$304,0,BL$3)&gt;0)))</f>
        <v>11</v>
      </c>
      <c r="BM100" s="12" t="n">
        <f aca="false">IF(OR($A100="",BM$4=""),"",SUMPRODUCT(--(INDEX(Matrix!$C$5:$EV$304,0,$B100)&gt;0),--(INDEX(Matrix!$C$5:$EV$304,0,BM$3)&gt;0)))</f>
        <v>11</v>
      </c>
      <c r="BN100" s="12" t="n">
        <f aca="false">IF(OR($A100="",BN$4=""),"",SUMPRODUCT(--(INDEX(Matrix!$C$5:$EV$304,0,$B100)&gt;0),--(INDEX(Matrix!$C$5:$EV$304,0,BN$3)&gt;0)))</f>
        <v>10</v>
      </c>
      <c r="BO100" s="12" t="n">
        <f aca="false">IF(OR($A100="",BO$4=""),"",SUMPRODUCT(--(INDEX(Matrix!$C$5:$EV$304,0,$B100)&gt;0),--(INDEX(Matrix!$C$5:$EV$304,0,BO$3)&gt;0)))</f>
        <v>2</v>
      </c>
      <c r="BP100" s="12" t="n">
        <f aca="false">IF(OR($A100="",BP$4=""),"",SUMPRODUCT(--(INDEX(Matrix!$C$5:$EV$304,0,$B100)&gt;0),--(INDEX(Matrix!$C$5:$EV$304,0,BP$3)&gt;0)))</f>
        <v>0</v>
      </c>
      <c r="BQ100" s="12" t="n">
        <f aca="false">IF(OR($A100="",BQ$4=""),"",SUMPRODUCT(--(INDEX(Matrix!$C$5:$EV$304,0,$B100)&gt;0),--(INDEX(Matrix!$C$5:$EV$304,0,BQ$3)&gt;0)))</f>
        <v>0</v>
      </c>
      <c r="BR100" s="12" t="n">
        <f aca="false">IF(OR($A100="",BR$4=""),"",SUMPRODUCT(--(INDEX(Matrix!$C$5:$EV$304,0,$B100)&gt;0),--(INDEX(Matrix!$C$5:$EV$304,0,BR$3)&gt;0)))</f>
        <v>1</v>
      </c>
      <c r="BS100" s="12" t="n">
        <f aca="false">IF(OR($A100="",BS$4=""),"",SUMPRODUCT(--(INDEX(Matrix!$C$5:$EV$304,0,$B100)&gt;0),--(INDEX(Matrix!$C$5:$EV$304,0,BS$3)&gt;0)))</f>
        <v>1</v>
      </c>
      <c r="BT100" s="12" t="n">
        <f aca="false">IF(OR($A100="",BT$4=""),"",SUMPRODUCT(--(INDEX(Matrix!$C$5:$EV$304,0,$B100)&gt;0),--(INDEX(Matrix!$C$5:$EV$304,0,BT$3)&gt;0)))</f>
        <v>3</v>
      </c>
      <c r="BU100" s="12" t="n">
        <f aca="false">IF(OR($A100="",BU$4=""),"",SUMPRODUCT(--(INDEX(Matrix!$C$5:$EV$304,0,$B100)&gt;0),--(INDEX(Matrix!$C$5:$EV$304,0,BU$3)&gt;0)))</f>
        <v>10</v>
      </c>
      <c r="BV100" s="12" t="n">
        <f aca="false">IF(OR($A100="",BV$4=""),"",SUMPRODUCT(--(INDEX(Matrix!$C$5:$EV$304,0,$B100)&gt;0),--(INDEX(Matrix!$C$5:$EV$304,0,BV$3)&gt;0)))</f>
        <v>2</v>
      </c>
      <c r="BW100" s="12" t="n">
        <f aca="false">IF(OR($A100="",BW$4=""),"",SUMPRODUCT(--(INDEX(Matrix!$C$5:$EV$304,0,$B100)&gt;0),--(INDEX(Matrix!$C$5:$EV$304,0,BW$3)&gt;0)))</f>
        <v>2</v>
      </c>
      <c r="BX100" s="12" t="n">
        <f aca="false">IF(OR($A100="",BX$4=""),"",SUMPRODUCT(--(INDEX(Matrix!$C$5:$EV$304,0,$B100)&gt;0),--(INDEX(Matrix!$C$5:$EV$304,0,BX$3)&gt;0)))</f>
        <v>0</v>
      </c>
      <c r="BY100" s="12" t="n">
        <f aca="false">IF(OR($A100="",BY$4=""),"",SUMPRODUCT(--(INDEX(Matrix!$C$5:$EV$304,0,$B100)&gt;0),--(INDEX(Matrix!$C$5:$EV$304,0,BY$3)&gt;0)))</f>
        <v>2</v>
      </c>
      <c r="BZ100" s="12" t="n">
        <f aca="false">IF(OR($A100="",BZ$4=""),"",SUMPRODUCT(--(INDEX(Matrix!$C$5:$EV$304,0,$B100)&gt;0),--(INDEX(Matrix!$C$5:$EV$304,0,BZ$3)&gt;0)))</f>
        <v>3</v>
      </c>
      <c r="CA100" s="12" t="n">
        <f aca="false">IF(OR($A100="",CA$4=""),"",SUMPRODUCT(--(INDEX(Matrix!$C$5:$EV$304,0,$B100)&gt;0),--(INDEX(Matrix!$C$5:$EV$304,0,CA$3)&gt;0)))</f>
        <v>6</v>
      </c>
      <c r="CB100" s="12" t="n">
        <f aca="false">IF(OR($A100="",CB$4=""),"",SUMPRODUCT(--(INDEX(Matrix!$C$5:$EV$304,0,$B100)&gt;0),--(INDEX(Matrix!$C$5:$EV$304,0,CB$3)&gt;0)))</f>
        <v>0</v>
      </c>
      <c r="CC100" s="12" t="n">
        <f aca="false">IF(OR($A100="",CC$4=""),"",SUMPRODUCT(--(INDEX(Matrix!$C$5:$EV$304,0,$B100)&gt;0),--(INDEX(Matrix!$C$5:$EV$304,0,CC$3)&gt;0)))</f>
        <v>0</v>
      </c>
      <c r="CD100" s="12" t="n">
        <f aca="false">IF(OR($A100="",CD$4=""),"",SUMPRODUCT(--(INDEX(Matrix!$C$5:$EV$304,0,$B100)&gt;0),--(INDEX(Matrix!$C$5:$EV$304,0,CD$3)&gt;0)))</f>
        <v>7</v>
      </c>
      <c r="CE100" s="12" t="n">
        <f aca="false">IF(OR($A100="",CE$4=""),"",SUMPRODUCT(--(INDEX(Matrix!$C$5:$EV$304,0,$B100)&gt;0),--(INDEX(Matrix!$C$5:$EV$304,0,CE$3)&gt;0)))</f>
        <v>11</v>
      </c>
      <c r="CF100" s="12" t="n">
        <f aca="false">IF(OR($A100="",CF$4=""),"",SUMPRODUCT(--(INDEX(Matrix!$C$5:$EV$304,0,$B100)&gt;0),--(INDEX(Matrix!$C$5:$EV$304,0,CF$3)&gt;0)))</f>
        <v>3</v>
      </c>
      <c r="CG100" s="12" t="n">
        <f aca="false">IF(OR($A100="",CG$4=""),"",SUMPRODUCT(--(INDEX(Matrix!$C$5:$EV$304,0,$B100)&gt;0),--(INDEX(Matrix!$C$5:$EV$304,0,CG$3)&gt;0)))</f>
        <v>9</v>
      </c>
      <c r="CH100" s="12" t="n">
        <f aca="false">IF(OR($A100="",CH$4=""),"",SUMPRODUCT(--(INDEX(Matrix!$C$5:$EV$304,0,$B100)&gt;0),--(INDEX(Matrix!$C$5:$EV$304,0,CH$3)&gt;0)))</f>
        <v>3</v>
      </c>
      <c r="CI100" s="12" t="n">
        <f aca="false">IF(OR($A100="",CI$4=""),"",SUMPRODUCT(--(INDEX(Matrix!$C$5:$EV$304,0,$B100)&gt;0),--(INDEX(Matrix!$C$5:$EV$304,0,CI$3)&gt;0)))</f>
        <v>12</v>
      </c>
      <c r="CJ100" s="12" t="n">
        <f aca="false">IF(OR($A100="",CJ$4=""),"",SUMPRODUCT(--(INDEX(Matrix!$C$5:$EV$304,0,$B100)&gt;0),--(INDEX(Matrix!$C$5:$EV$304,0,CJ$3)&gt;0)))</f>
        <v>5</v>
      </c>
      <c r="CK100" s="12" t="n">
        <f aca="false">IF(OR($A100="",CK$4=""),"",SUMPRODUCT(--(INDEX(Matrix!$C$5:$EV$304,0,$B100)&gt;0),--(INDEX(Matrix!$C$5:$EV$304,0,CK$3)&gt;0)))</f>
        <v>13</v>
      </c>
      <c r="CL100" s="12" t="n">
        <f aca="false">IF(OR($A100="",CL$4=""),"",SUMPRODUCT(--(INDEX(Matrix!$C$5:$EV$304,0,$B100)&gt;0),--(INDEX(Matrix!$C$5:$EV$304,0,CL$3)&gt;0)))</f>
        <v>12</v>
      </c>
      <c r="CM100" s="12" t="n">
        <f aca="false">IF(OR($A100="",CM$4=""),"",SUMPRODUCT(--(INDEX(Matrix!$C$5:$EV$304,0,$B100)&gt;0),--(INDEX(Matrix!$C$5:$EV$304,0,CM$3)&gt;0)))</f>
        <v>13</v>
      </c>
      <c r="CN100" s="12" t="n">
        <f aca="false">IF(OR($A100="",CN$4=""),"",SUMPRODUCT(--(INDEX(Matrix!$C$5:$EV$304,0,$B100)&gt;0),--(INDEX(Matrix!$C$5:$EV$304,0,CN$3)&gt;0)))</f>
        <v>9</v>
      </c>
      <c r="CO100" s="12" t="n">
        <f aca="false">IF(OR($A100="",CO$4=""),"",SUMPRODUCT(--(INDEX(Matrix!$C$5:$EV$304,0,$B100)&gt;0),--(INDEX(Matrix!$C$5:$EV$304,0,CO$3)&gt;0)))</f>
        <v>9</v>
      </c>
      <c r="CP100" s="12" t="n">
        <f aca="false">IF(OR($A100="",CP$4=""),"",SUMPRODUCT(--(INDEX(Matrix!$C$5:$EV$304,0,$B100)&gt;0),--(INDEX(Matrix!$C$5:$EV$304,0,CP$3)&gt;0)))</f>
        <v>8</v>
      </c>
      <c r="CQ100" s="12" t="n">
        <f aca="false">IF(OR($A100="",CQ$4=""),"",SUMPRODUCT(--(INDEX(Matrix!$C$5:$EV$304,0,$B100)&gt;0),--(INDEX(Matrix!$C$5:$EV$304,0,CQ$3)&gt;0)))</f>
        <v>8</v>
      </c>
      <c r="CR100" s="12" t="n">
        <f aca="false">IF(OR($A100="",CR$4=""),"",SUMPRODUCT(--(INDEX(Matrix!$C$5:$EV$304,0,$B100)&gt;0),--(INDEX(Matrix!$C$5:$EV$304,0,CR$3)&gt;0)))</f>
        <v>9</v>
      </c>
      <c r="CS100" s="12" t="n">
        <f aca="false">IF(OR($A100="",CS$4=""),"",SUMPRODUCT(--(INDEX(Matrix!$C$5:$EV$304,0,$B100)&gt;0),--(INDEX(Matrix!$C$5:$EV$304,0,CS$3)&gt;0)))</f>
        <v>37</v>
      </c>
      <c r="CT100" s="12" t="n">
        <f aca="false">IF(OR($A100="",CT$4=""),"",SUMPRODUCT(--(INDEX(Matrix!$C$5:$EV$304,0,$B100)&gt;0),--(INDEX(Matrix!$C$5:$EV$304,0,CT$3)&gt;0)))</f>
        <v>37</v>
      </c>
      <c r="CU100" s="12" t="n">
        <f aca="false">IF(OR($A100="",CU$4=""),"",SUMPRODUCT(--(INDEX(Matrix!$C$5:$EV$304,0,$B100)&gt;0),--(INDEX(Matrix!$C$5:$EV$304,0,CU$3)&gt;0)))</f>
        <v>23</v>
      </c>
      <c r="CV100" s="12" t="n">
        <f aca="false">IF(OR($A100="",CV$4=""),"",SUMPRODUCT(--(INDEX(Matrix!$C$5:$EV$304,0,$B100)&gt;0),--(INDEX(Matrix!$C$5:$EV$304,0,CV$3)&gt;0)))</f>
        <v>23</v>
      </c>
      <c r="CW100" s="12" t="n">
        <f aca="false">IF(OR($A100="",CW$4=""),"",SUMPRODUCT(--(INDEX(Matrix!$C$5:$EV$304,0,$B100)&gt;0),--(INDEX(Matrix!$C$5:$EV$304,0,CW$3)&gt;0)))</f>
        <v>20</v>
      </c>
      <c r="CX100" s="12" t="n">
        <f aca="false">IF(OR($A100="",CX$4=""),"",SUMPRODUCT(--(INDEX(Matrix!$C$5:$EV$304,0,$B100)&gt;0),--(INDEX(Matrix!$C$5:$EV$304,0,CX$3)&gt;0)))</f>
        <v>16</v>
      </c>
      <c r="CY100" s="12" t="n">
        <f aca="false">IF(OR($A100="",CY$4=""),"",SUMPRODUCT(--(INDEX(Matrix!$C$5:$EV$304,0,$B100)&gt;0),--(INDEX(Matrix!$C$5:$EV$304,0,CY$3)&gt;0)))</f>
        <v>16</v>
      </c>
      <c r="CZ100" s="12" t="n">
        <f aca="false">IF(OR($A100="",CZ$4=""),"",SUMPRODUCT(--(INDEX(Matrix!$C$5:$EV$304,0,$B100)&gt;0),--(INDEX(Matrix!$C$5:$EV$304,0,CZ$3)&gt;0)))</f>
        <v>0</v>
      </c>
      <c r="DA100" s="12" t="n">
        <f aca="false">IF(OR($A100="",DA$4=""),"",SUMPRODUCT(--(INDEX(Matrix!$C$5:$EV$304,0,$B100)&gt;0),--(INDEX(Matrix!$C$5:$EV$304,0,DA$3)&gt;0)))</f>
        <v>12</v>
      </c>
      <c r="DB100" s="12" t="n">
        <f aca="false">IF(OR($A100="",DB$4=""),"",SUMPRODUCT(--(INDEX(Matrix!$C$5:$EV$304,0,$B100)&gt;0),--(INDEX(Matrix!$C$5:$EV$304,0,DB$3)&gt;0)))</f>
        <v>0</v>
      </c>
      <c r="DC100" s="12" t="n">
        <f aca="false">IF(OR($A100="",DC$4=""),"",SUMPRODUCT(--(INDEX(Matrix!$C$5:$EV$304,0,$B100)&gt;0),--(INDEX(Matrix!$C$5:$EV$304,0,DC$3)&gt;0)))</f>
        <v>0</v>
      </c>
      <c r="DD100" s="12" t="n">
        <f aca="false">IF(OR($A100="",DD$4=""),"",SUMPRODUCT(--(INDEX(Matrix!$C$5:$EV$304,0,$B100)&gt;0),--(INDEX(Matrix!$C$5:$EV$304,0,DD$3)&gt;0)))</f>
        <v>15</v>
      </c>
      <c r="DE100" s="12" t="str">
        <f aca="false">IF(OR($A100="",DE$4=""),"",SUMPRODUCT(--(INDEX(Matrix!$C$5:$EV$304,0,$B100)&gt;0),--(INDEX(Matrix!$C$5:$EV$304,0,DE$3)&gt;0)))</f>
        <v/>
      </c>
      <c r="DF100" s="12" t="str">
        <f aca="false">IF(OR($A100="",DF$4=""),"",SUMPRODUCT(--(INDEX(Matrix!$C$5:$EV$304,0,$B100)&gt;0),--(INDEX(Matrix!$C$5:$EV$304,0,DF$3)&gt;0)))</f>
        <v/>
      </c>
      <c r="DG100" s="12" t="str">
        <f aca="false">IF(OR($A100="",DG$4=""),"",SUMPRODUCT(--(INDEX(Matrix!$C$5:$EV$304,0,$B100)&gt;0),--(INDEX(Matrix!$C$5:$EV$304,0,DG$3)&gt;0)))</f>
        <v/>
      </c>
      <c r="DH100" s="12" t="str">
        <f aca="false">IF(OR($A100="",DH$4=""),"",SUMPRODUCT(--(INDEX(Matrix!$C$5:$EV$304,0,$B100)&gt;0),--(INDEX(Matrix!$C$5:$EV$304,0,DH$3)&gt;0)))</f>
        <v/>
      </c>
      <c r="DI100" s="12" t="str">
        <f aca="false">IF(OR($A100="",DI$4=""),"",SUMPRODUCT(--(INDEX(Matrix!$C$5:$EV$304,0,$B100)&gt;0),--(INDEX(Matrix!$C$5:$EV$304,0,DI$3)&gt;0)))</f>
        <v/>
      </c>
      <c r="DJ100" s="12" t="str">
        <f aca="false">IF(OR($A100="",DJ$4=""),"",SUMPRODUCT(--(INDEX(Matrix!$C$5:$EV$304,0,$B100)&gt;0),--(INDEX(Matrix!$C$5:$EV$304,0,DJ$3)&gt;0)))</f>
        <v/>
      </c>
      <c r="DK100" s="12" t="str">
        <f aca="false">IF(OR($A100="",DK$4=""),"",SUMPRODUCT(--(INDEX(Matrix!$C$5:$EV$304,0,$B100)&gt;0),--(INDEX(Matrix!$C$5:$EV$304,0,DK$3)&gt;0)))</f>
        <v/>
      </c>
      <c r="DL100" s="12" t="str">
        <f aca="false">IF(OR($A100="",DL$4=""),"",SUMPRODUCT(--(INDEX(Matrix!$C$5:$EV$304,0,$B100)&gt;0),--(INDEX(Matrix!$C$5:$EV$304,0,DL$3)&gt;0)))</f>
        <v/>
      </c>
      <c r="DM100" s="12" t="str">
        <f aca="false">IF(OR($A100="",DM$4=""),"",SUMPRODUCT(--(INDEX(Matrix!$C$5:$EV$304,0,$B100)&gt;0),--(INDEX(Matrix!$C$5:$EV$304,0,DM$3)&gt;0)))</f>
        <v/>
      </c>
      <c r="DN100" s="12" t="str">
        <f aca="false">IF(OR($A100="",DN$4=""),"",SUMPRODUCT(--(INDEX(Matrix!$C$5:$EV$304,0,$B100)&gt;0),--(INDEX(Matrix!$C$5:$EV$304,0,DN$3)&gt;0)))</f>
        <v/>
      </c>
      <c r="DO100" s="12" t="str">
        <f aca="false">IF(OR($A100="",DO$4=""),"",SUMPRODUCT(--(INDEX(Matrix!$C$5:$EV$304,0,$B100)&gt;0),--(INDEX(Matrix!$C$5:$EV$304,0,DO$3)&gt;0)))</f>
        <v/>
      </c>
      <c r="DP100" s="12" t="str">
        <f aca="false">IF(OR($A100="",DP$4=""),"",SUMPRODUCT(--(INDEX(Matrix!$C$5:$EV$304,0,$B100)&gt;0),--(INDEX(Matrix!$C$5:$EV$304,0,DP$3)&gt;0)))</f>
        <v/>
      </c>
      <c r="DQ100" s="12" t="str">
        <f aca="false">IF(OR($A100="",DQ$4=""),"",SUMPRODUCT(--(INDEX(Matrix!$C$5:$EV$304,0,$B100)&gt;0),--(INDEX(Matrix!$C$5:$EV$304,0,DQ$3)&gt;0)))</f>
        <v/>
      </c>
      <c r="DR100" s="12" t="str">
        <f aca="false">IF(OR($A100="",DR$4=""),"",SUMPRODUCT(--(INDEX(Matrix!$C$5:$EV$304,0,$B100)&gt;0),--(INDEX(Matrix!$C$5:$EV$304,0,DR$3)&gt;0)))</f>
        <v/>
      </c>
      <c r="DS100" s="12" t="str">
        <f aca="false">IF(OR($A100="",DS$4=""),"",SUMPRODUCT(--(INDEX(Matrix!$C$5:$EV$304,0,$B100)&gt;0),--(INDEX(Matrix!$C$5:$EV$304,0,DS$3)&gt;0)))</f>
        <v/>
      </c>
      <c r="DT100" s="12" t="str">
        <f aca="false">IF(OR($A100="",DT$4=""),"",SUMPRODUCT(--(INDEX(Matrix!$C$5:$EV$304,0,$B100)&gt;0),--(INDEX(Matrix!$C$5:$EV$304,0,DT$3)&gt;0)))</f>
        <v/>
      </c>
      <c r="DU100" s="12" t="str">
        <f aca="false">IF(OR($A100="",DU$4=""),"",SUMPRODUCT(--(INDEX(Matrix!$C$5:$EV$304,0,$B100)&gt;0),--(INDEX(Matrix!$C$5:$EV$304,0,DU$3)&gt;0)))</f>
        <v/>
      </c>
      <c r="DV100" s="12" t="str">
        <f aca="false">IF(OR($A100="",DV$4=""),"",SUMPRODUCT(--(INDEX(Matrix!$C$5:$EV$304,0,$B100)&gt;0),--(INDEX(Matrix!$C$5:$EV$304,0,DV$3)&gt;0)))</f>
        <v/>
      </c>
      <c r="DW100" s="12" t="str">
        <f aca="false">IF(OR($A100="",DW$4=""),"",SUMPRODUCT(--(INDEX(Matrix!$C$5:$EV$304,0,$B100)&gt;0),--(INDEX(Matrix!$C$5:$EV$304,0,DW$3)&gt;0)))</f>
        <v/>
      </c>
      <c r="DX100" s="12" t="str">
        <f aca="false">IF(OR($A100="",DX$4=""),"",SUMPRODUCT(--(INDEX(Matrix!$C$5:$EV$304,0,$B100)&gt;0),--(INDEX(Matrix!$C$5:$EV$304,0,DX$3)&gt;0)))</f>
        <v/>
      </c>
      <c r="DY100" s="12" t="str">
        <f aca="false">IF(OR($A100="",DY$4=""),"",SUMPRODUCT(--(INDEX(Matrix!$C$5:$EV$304,0,$B100)&gt;0),--(INDEX(Matrix!$C$5:$EV$304,0,DY$3)&gt;0)))</f>
        <v/>
      </c>
      <c r="DZ100" s="12" t="str">
        <f aca="false">IF(OR($A100="",DZ$4=""),"",SUMPRODUCT(--(INDEX(Matrix!$C$5:$EV$304,0,$B100)&gt;0),--(INDEX(Matrix!$C$5:$EV$304,0,DZ$3)&gt;0)))</f>
        <v/>
      </c>
      <c r="EA100" s="12" t="str">
        <f aca="false">IF(OR($A100="",EA$4=""),"",SUMPRODUCT(--(INDEX(Matrix!$C$5:$EV$304,0,$B100)&gt;0),--(INDEX(Matrix!$C$5:$EV$304,0,EA$3)&gt;0)))</f>
        <v/>
      </c>
      <c r="EB100" s="12" t="str">
        <f aca="false">IF(OR($A100="",EB$4=""),"",SUMPRODUCT(--(INDEX(Matrix!$C$5:$EV$304,0,$B100)&gt;0),--(INDEX(Matrix!$C$5:$EV$304,0,EB$3)&gt;0)))</f>
        <v/>
      </c>
      <c r="EC100" s="12" t="str">
        <f aca="false">IF(OR($A100="",EC$4=""),"",SUMPRODUCT(--(INDEX(Matrix!$C$5:$EV$304,0,$B100)&gt;0),--(INDEX(Matrix!$C$5:$EV$304,0,EC$3)&gt;0)))</f>
        <v/>
      </c>
      <c r="ED100" s="12" t="str">
        <f aca="false">IF(OR($A100="",ED$4=""),"",SUMPRODUCT(--(INDEX(Matrix!$C$5:$EV$304,0,$B100)&gt;0),--(INDEX(Matrix!$C$5:$EV$304,0,ED$3)&gt;0)))</f>
        <v/>
      </c>
      <c r="EE100" s="12" t="str">
        <f aca="false">IF(OR($A100="",EE$4=""),"",SUMPRODUCT(--(INDEX(Matrix!$C$5:$EV$304,0,$B100)&gt;0),--(INDEX(Matrix!$C$5:$EV$304,0,EE$3)&gt;0)))</f>
        <v/>
      </c>
      <c r="EF100" s="12" t="str">
        <f aca="false">IF(OR($A100="",EF$4=""),"",SUMPRODUCT(--(INDEX(Matrix!$C$5:$EV$304,0,$B100)&gt;0),--(INDEX(Matrix!$C$5:$EV$304,0,EF$3)&gt;0)))</f>
        <v/>
      </c>
      <c r="EG100" s="12" t="str">
        <f aca="false">IF(OR($A100="",EG$4=""),"",SUMPRODUCT(--(INDEX(Matrix!$C$5:$EV$304,0,$B100)&gt;0),--(INDEX(Matrix!$C$5:$EV$304,0,EG$3)&gt;0)))</f>
        <v/>
      </c>
      <c r="EH100" s="12" t="str">
        <f aca="false">IF(OR($A100="",EH$4=""),"",SUMPRODUCT(--(INDEX(Matrix!$C$5:$EV$304,0,$B100)&gt;0),--(INDEX(Matrix!$C$5:$EV$304,0,EH$3)&gt;0)))</f>
        <v/>
      </c>
      <c r="EI100" s="12" t="str">
        <f aca="false">IF(OR($A100="",EI$4=""),"",SUMPRODUCT(--(INDEX(Matrix!$C$5:$EV$304,0,$B100)&gt;0),--(INDEX(Matrix!$C$5:$EV$304,0,EI$3)&gt;0)))</f>
        <v/>
      </c>
      <c r="EJ100" s="12" t="str">
        <f aca="false">IF(OR($A100="",EJ$4=""),"",SUMPRODUCT(--(INDEX(Matrix!$C$5:$EV$304,0,$B100)&gt;0),--(INDEX(Matrix!$C$5:$EV$304,0,EJ$3)&gt;0)))</f>
        <v/>
      </c>
      <c r="EK100" s="12" t="str">
        <f aca="false">IF(OR($A100="",EK$4=""),"",SUMPRODUCT(--(INDEX(Matrix!$C$5:$EV$304,0,$B100)&gt;0),--(INDEX(Matrix!$C$5:$EV$304,0,EK$3)&gt;0)))</f>
        <v/>
      </c>
      <c r="EL100" s="12" t="str">
        <f aca="false">IF(OR($A100="",EL$4=""),"",SUMPRODUCT(--(INDEX(Matrix!$C$5:$EV$304,0,$B100)&gt;0),--(INDEX(Matrix!$C$5:$EV$304,0,EL$3)&gt;0)))</f>
        <v/>
      </c>
      <c r="EM100" s="12" t="str">
        <f aca="false">IF(OR($A100="",EM$4=""),"",SUMPRODUCT(--(INDEX(Matrix!$C$5:$EV$304,0,$B100)&gt;0),--(INDEX(Matrix!$C$5:$EV$304,0,EM$3)&gt;0)))</f>
        <v/>
      </c>
      <c r="EN100" s="12" t="str">
        <f aca="false">IF(OR($A100="",EN$4=""),"",SUMPRODUCT(--(INDEX(Matrix!$C$5:$EV$304,0,$B100)&gt;0),--(INDEX(Matrix!$C$5:$EV$304,0,EN$3)&gt;0)))</f>
        <v/>
      </c>
      <c r="EO100" s="12" t="str">
        <f aca="false">IF(OR($A100="",EO$4=""),"",SUMPRODUCT(--(INDEX(Matrix!$C$5:$EV$304,0,$B100)&gt;0),--(INDEX(Matrix!$C$5:$EV$304,0,EO$3)&gt;0)))</f>
        <v/>
      </c>
      <c r="EP100" s="12" t="str">
        <f aca="false">IF(OR($A100="",EP$4=""),"",SUMPRODUCT(--(INDEX(Matrix!$C$5:$EV$304,0,$B100)&gt;0),--(INDEX(Matrix!$C$5:$EV$304,0,EP$3)&gt;0)))</f>
        <v/>
      </c>
      <c r="EQ100" s="12" t="str">
        <f aca="false">IF(OR($A100="",EQ$4=""),"",SUMPRODUCT(--(INDEX(Matrix!$C$5:$EV$304,0,$B100)&gt;0),--(INDEX(Matrix!$C$5:$EV$304,0,EQ$3)&gt;0)))</f>
        <v/>
      </c>
      <c r="ER100" s="12" t="str">
        <f aca="false">IF(OR($A100="",ER$4=""),"",SUMPRODUCT(--(INDEX(Matrix!$C$5:$EV$304,0,$B100)&gt;0),--(INDEX(Matrix!$C$5:$EV$304,0,ER$3)&gt;0)))</f>
        <v/>
      </c>
      <c r="ES100" s="12" t="str">
        <f aca="false">IF(OR($A100="",ES$4=""),"",SUMPRODUCT(--(INDEX(Matrix!$C$5:$EV$304,0,$B100)&gt;0),--(INDEX(Matrix!$C$5:$EV$304,0,ES$3)&gt;0)))</f>
        <v/>
      </c>
      <c r="ET100" s="12" t="str">
        <f aca="false">IF(OR($A100="",ET$4=""),"",SUMPRODUCT(--(INDEX(Matrix!$C$5:$EV$304,0,$B100)&gt;0),--(INDEX(Matrix!$C$5:$EV$304,0,ET$3)&gt;0)))</f>
        <v/>
      </c>
      <c r="EU100" s="12" t="str">
        <f aca="false">IF(OR($A100="",EU$4=""),"",SUMPRODUCT(--(INDEX(Matrix!$C$5:$EV$304,0,$B100)&gt;0),--(INDEX(Matrix!$C$5:$EV$304,0,EU$3)&gt;0)))</f>
        <v/>
      </c>
      <c r="EV100" s="12" t="str">
        <f aca="false">IF(OR($A100="",EV$4=""),"",SUMPRODUCT(--(INDEX(Matrix!$C$5:$EV$304,0,$B100)&gt;0),--(INDEX(Matrix!$C$5:$EV$304,0,EV$3)&gt;0)))</f>
        <v/>
      </c>
    </row>
    <row r="101" customFormat="false" ht="15" hidden="false" customHeight="false" outlineLevel="0" collapsed="false">
      <c r="A101" s="6" t="str">
        <f aca="false">IF(INDEX(Products!$A$2:$A$151,$B101)="","",INDEX(Products!$A$2:$A$151,$B101))</f>
        <v>Pregnalife</v>
      </c>
      <c r="B101" s="23" t="n">
        <v>97</v>
      </c>
      <c r="C101" s="12" t="n">
        <f aca="false">IF(OR($A101="",C$4=""),"",SUMPRODUCT(--(INDEX(Matrix!$C$5:$EV$304,0,$B101)&gt;0),--(INDEX(Matrix!$C$5:$EV$304,0,C$3)&gt;0)))</f>
        <v>7</v>
      </c>
      <c r="D101" s="12" t="n">
        <f aca="false">IF(OR($A101="",D$4=""),"",SUMPRODUCT(--(INDEX(Matrix!$C$5:$EV$304,0,$B101)&gt;0),--(INDEX(Matrix!$C$5:$EV$304,0,D$3)&gt;0)))</f>
        <v>7</v>
      </c>
      <c r="E101" s="12" t="n">
        <f aca="false">IF(OR($A101="",E$4=""),"",SUMPRODUCT(--(INDEX(Matrix!$C$5:$EV$304,0,$B101)&gt;0),--(INDEX(Matrix!$C$5:$EV$304,0,E$3)&gt;0)))</f>
        <v>7</v>
      </c>
      <c r="F101" s="12" t="n">
        <f aca="false">IF(OR($A101="",F$4=""),"",SUMPRODUCT(--(INDEX(Matrix!$C$5:$EV$304,0,$B101)&gt;0),--(INDEX(Matrix!$C$5:$EV$304,0,F$3)&gt;0)))</f>
        <v>8</v>
      </c>
      <c r="G101" s="12" t="n">
        <f aca="false">IF(OR($A101="",G$4=""),"",SUMPRODUCT(--(INDEX(Matrix!$C$5:$EV$304,0,$B101)&gt;0),--(INDEX(Matrix!$C$5:$EV$304,0,G$3)&gt;0)))</f>
        <v>8</v>
      </c>
      <c r="H101" s="12" t="n">
        <f aca="false">IF(OR($A101="",H$4=""),"",SUMPRODUCT(--(INDEX(Matrix!$C$5:$EV$304,0,$B101)&gt;0),--(INDEX(Matrix!$C$5:$EV$304,0,H$3)&gt;0)))</f>
        <v>8</v>
      </c>
      <c r="I101" s="12" t="n">
        <f aca="false">IF(OR($A101="",I$4=""),"",SUMPRODUCT(--(INDEX(Matrix!$C$5:$EV$304,0,$B101)&gt;0),--(INDEX(Matrix!$C$5:$EV$304,0,I$3)&gt;0)))</f>
        <v>9</v>
      </c>
      <c r="J101" s="12" t="n">
        <f aca="false">IF(OR($A101="",J$4=""),"",SUMPRODUCT(--(INDEX(Matrix!$C$5:$EV$304,0,$B101)&gt;0),--(INDEX(Matrix!$C$5:$EV$304,0,J$3)&gt;0)))</f>
        <v>9</v>
      </c>
      <c r="K101" s="12" t="n">
        <f aca="false">IF(OR($A101="",K$4=""),"",SUMPRODUCT(--(INDEX(Matrix!$C$5:$EV$304,0,$B101)&gt;0),--(INDEX(Matrix!$C$5:$EV$304,0,K$3)&gt;0)))</f>
        <v>6</v>
      </c>
      <c r="L101" s="12" t="n">
        <f aca="false">IF(OR($A101="",L$4=""),"",SUMPRODUCT(--(INDEX(Matrix!$C$5:$EV$304,0,$B101)&gt;0),--(INDEX(Matrix!$C$5:$EV$304,0,L$3)&gt;0)))</f>
        <v>6</v>
      </c>
      <c r="M101" s="12" t="n">
        <f aca="false">IF(OR($A101="",M$4=""),"",SUMPRODUCT(--(INDEX(Matrix!$C$5:$EV$304,0,$B101)&gt;0),--(INDEX(Matrix!$C$5:$EV$304,0,M$3)&gt;0)))</f>
        <v>6</v>
      </c>
      <c r="N101" s="12" t="n">
        <f aca="false">IF(OR($A101="",N$4=""),"",SUMPRODUCT(--(INDEX(Matrix!$C$5:$EV$304,0,$B101)&gt;0),--(INDEX(Matrix!$C$5:$EV$304,0,N$3)&gt;0)))</f>
        <v>6</v>
      </c>
      <c r="O101" s="12" t="n">
        <f aca="false">IF(OR($A101="",O$4=""),"",SUMPRODUCT(--(INDEX(Matrix!$C$5:$EV$304,0,$B101)&gt;0),--(INDEX(Matrix!$C$5:$EV$304,0,O$3)&gt;0)))</f>
        <v>6</v>
      </c>
      <c r="P101" s="12" t="n">
        <f aca="false">IF(OR($A101="",P$4=""),"",SUMPRODUCT(--(INDEX(Matrix!$C$5:$EV$304,0,$B101)&gt;0),--(INDEX(Matrix!$C$5:$EV$304,0,P$3)&gt;0)))</f>
        <v>6</v>
      </c>
      <c r="Q101" s="12" t="n">
        <f aca="false">IF(OR($A101="",Q$4=""),"",SUMPRODUCT(--(INDEX(Matrix!$C$5:$EV$304,0,$B101)&gt;0),--(INDEX(Matrix!$C$5:$EV$304,0,Q$3)&gt;0)))</f>
        <v>6</v>
      </c>
      <c r="R101" s="12" t="n">
        <f aca="false">IF(OR($A101="",R$4=""),"",SUMPRODUCT(--(INDEX(Matrix!$C$5:$EV$304,0,$B101)&gt;0),--(INDEX(Matrix!$C$5:$EV$304,0,R$3)&gt;0)))</f>
        <v>6</v>
      </c>
      <c r="S101" s="12" t="n">
        <f aca="false">IF(OR($A101="",S$4=""),"",SUMPRODUCT(--(INDEX(Matrix!$C$5:$EV$304,0,$B101)&gt;0),--(INDEX(Matrix!$C$5:$EV$304,0,S$3)&gt;0)))</f>
        <v>6</v>
      </c>
      <c r="T101" s="12" t="n">
        <f aca="false">IF(OR($A101="",T$4=""),"",SUMPRODUCT(--(INDEX(Matrix!$C$5:$EV$304,0,$B101)&gt;0),--(INDEX(Matrix!$C$5:$EV$304,0,T$3)&gt;0)))</f>
        <v>6</v>
      </c>
      <c r="U101" s="12" t="n">
        <f aca="false">IF(OR($A101="",U$4=""),"",SUMPRODUCT(--(INDEX(Matrix!$C$5:$EV$304,0,$B101)&gt;0),--(INDEX(Matrix!$C$5:$EV$304,0,U$3)&gt;0)))</f>
        <v>0</v>
      </c>
      <c r="V101" s="12" t="n">
        <f aca="false">IF(OR($A101="",V$4=""),"",SUMPRODUCT(--(INDEX(Matrix!$C$5:$EV$304,0,$B101)&gt;0),--(INDEX(Matrix!$C$5:$EV$304,0,V$3)&gt;0)))</f>
        <v>0</v>
      </c>
      <c r="W101" s="12" t="n">
        <f aca="false">IF(OR($A101="",W$4=""),"",SUMPRODUCT(--(INDEX(Matrix!$C$5:$EV$304,0,$B101)&gt;0),--(INDEX(Matrix!$C$5:$EV$304,0,W$3)&gt;0)))</f>
        <v>6</v>
      </c>
      <c r="X101" s="12" t="n">
        <f aca="false">IF(OR($A101="",X$4=""),"",SUMPRODUCT(--(INDEX(Matrix!$C$5:$EV$304,0,$B101)&gt;0),--(INDEX(Matrix!$C$5:$EV$304,0,X$3)&gt;0)))</f>
        <v>6</v>
      </c>
      <c r="Y101" s="12" t="n">
        <f aca="false">IF(OR($A101="",Y$4=""),"",SUMPRODUCT(--(INDEX(Matrix!$C$5:$EV$304,0,$B101)&gt;0),--(INDEX(Matrix!$C$5:$EV$304,0,Y$3)&gt;0)))</f>
        <v>8</v>
      </c>
      <c r="Z101" s="12" t="n">
        <f aca="false">IF(OR($A101="",Z$4=""),"",SUMPRODUCT(--(INDEX(Matrix!$C$5:$EV$304,0,$B101)&gt;0),--(INDEX(Matrix!$C$5:$EV$304,0,Z$3)&gt;0)))</f>
        <v>7</v>
      </c>
      <c r="AA101" s="12" t="n">
        <f aca="false">IF(OR($A101="",AA$4=""),"",SUMPRODUCT(--(INDEX(Matrix!$C$5:$EV$304,0,$B101)&gt;0),--(INDEX(Matrix!$C$5:$EV$304,0,AA$3)&gt;0)))</f>
        <v>9</v>
      </c>
      <c r="AB101" s="12" t="n">
        <f aca="false">IF(OR($A101="",AB$4=""),"",SUMPRODUCT(--(INDEX(Matrix!$C$5:$EV$304,0,$B101)&gt;0),--(INDEX(Matrix!$C$5:$EV$304,0,AB$3)&gt;0)))</f>
        <v>1</v>
      </c>
      <c r="AC101" s="12" t="n">
        <f aca="false">IF(OR($A101="",AC$4=""),"",SUMPRODUCT(--(INDEX(Matrix!$C$5:$EV$304,0,$B101)&gt;0),--(INDEX(Matrix!$C$5:$EV$304,0,AC$3)&gt;0)))</f>
        <v>2</v>
      </c>
      <c r="AD101" s="12" t="n">
        <f aca="false">IF(OR($A101="",AD$4=""),"",SUMPRODUCT(--(INDEX(Matrix!$C$5:$EV$304,0,$B101)&gt;0),--(INDEX(Matrix!$C$5:$EV$304,0,AD$3)&gt;0)))</f>
        <v>0</v>
      </c>
      <c r="AE101" s="12" t="n">
        <f aca="false">IF(OR($A101="",AE$4=""),"",SUMPRODUCT(--(INDEX(Matrix!$C$5:$EV$304,0,$B101)&gt;0),--(INDEX(Matrix!$C$5:$EV$304,0,AE$3)&gt;0)))</f>
        <v>7</v>
      </c>
      <c r="AF101" s="12" t="n">
        <f aca="false">IF(OR($A101="",AF$4=""),"",SUMPRODUCT(--(INDEX(Matrix!$C$5:$EV$304,0,$B101)&gt;0),--(INDEX(Matrix!$C$5:$EV$304,0,AF$3)&gt;0)))</f>
        <v>7</v>
      </c>
      <c r="AG101" s="12" t="n">
        <f aca="false">IF(OR($A101="",AG$4=""),"",SUMPRODUCT(--(INDEX(Matrix!$C$5:$EV$304,0,$B101)&gt;0),--(INDEX(Matrix!$C$5:$EV$304,0,AG$3)&gt;0)))</f>
        <v>7</v>
      </c>
      <c r="AH101" s="12" t="n">
        <f aca="false">IF(OR($A101="",AH$4=""),"",SUMPRODUCT(--(INDEX(Matrix!$C$5:$EV$304,0,$B101)&gt;0),--(INDEX(Matrix!$C$5:$EV$304,0,AH$3)&gt;0)))</f>
        <v>7</v>
      </c>
      <c r="AI101" s="12" t="n">
        <f aca="false">IF(OR($A101="",AI$4=""),"",SUMPRODUCT(--(INDEX(Matrix!$C$5:$EV$304,0,$B101)&gt;0),--(INDEX(Matrix!$C$5:$EV$304,0,AI$3)&gt;0)))</f>
        <v>7</v>
      </c>
      <c r="AJ101" s="12" t="n">
        <f aca="false">IF(OR($A101="",AJ$4=""),"",SUMPRODUCT(--(INDEX(Matrix!$C$5:$EV$304,0,$B101)&gt;0),--(INDEX(Matrix!$C$5:$EV$304,0,AJ$3)&gt;0)))</f>
        <v>7</v>
      </c>
      <c r="AK101" s="12" t="n">
        <f aca="false">IF(OR($A101="",AK$4=""),"",SUMPRODUCT(--(INDEX(Matrix!$C$5:$EV$304,0,$B101)&gt;0),--(INDEX(Matrix!$C$5:$EV$304,0,AK$3)&gt;0)))</f>
        <v>7</v>
      </c>
      <c r="AL101" s="12" t="n">
        <f aca="false">IF(OR($A101="",AL$4=""),"",SUMPRODUCT(--(INDEX(Matrix!$C$5:$EV$304,0,$B101)&gt;0),--(INDEX(Matrix!$C$5:$EV$304,0,AL$3)&gt;0)))</f>
        <v>7</v>
      </c>
      <c r="AM101" s="12" t="n">
        <f aca="false">IF(OR($A101="",AM$4=""),"",SUMPRODUCT(--(INDEX(Matrix!$C$5:$EV$304,0,$B101)&gt;0),--(INDEX(Matrix!$C$5:$EV$304,0,AM$3)&gt;0)))</f>
        <v>4</v>
      </c>
      <c r="AN101" s="12" t="n">
        <f aca="false">IF(OR($A101="",AN$4=""),"",SUMPRODUCT(--(INDEX(Matrix!$C$5:$EV$304,0,$B101)&gt;0),--(INDEX(Matrix!$C$5:$EV$304,0,AN$3)&gt;0)))</f>
        <v>4</v>
      </c>
      <c r="AO101" s="12" t="n">
        <f aca="false">IF(OR($A101="",AO$4=""),"",SUMPRODUCT(--(INDEX(Matrix!$C$5:$EV$304,0,$B101)&gt;0),--(INDEX(Matrix!$C$5:$EV$304,0,AO$3)&gt;0)))</f>
        <v>1</v>
      </c>
      <c r="AP101" s="12" t="n">
        <f aca="false">IF(OR($A101="",AP$4=""),"",SUMPRODUCT(--(INDEX(Matrix!$C$5:$EV$304,0,$B101)&gt;0),--(INDEX(Matrix!$C$5:$EV$304,0,AP$3)&gt;0)))</f>
        <v>1</v>
      </c>
      <c r="AQ101" s="12" t="n">
        <f aca="false">IF(OR($A101="",AQ$4=""),"",SUMPRODUCT(--(INDEX(Matrix!$C$5:$EV$304,0,$B101)&gt;0),--(INDEX(Matrix!$C$5:$EV$304,0,AQ$3)&gt;0)))</f>
        <v>1</v>
      </c>
      <c r="AR101" s="12" t="n">
        <f aca="false">IF(OR($A101="",AR$4=""),"",SUMPRODUCT(--(INDEX(Matrix!$C$5:$EV$304,0,$B101)&gt;0),--(INDEX(Matrix!$C$5:$EV$304,0,AR$3)&gt;0)))</f>
        <v>1</v>
      </c>
      <c r="AS101" s="12" t="n">
        <f aca="false">IF(OR($A101="",AS$4=""),"",SUMPRODUCT(--(INDEX(Matrix!$C$5:$EV$304,0,$B101)&gt;0),--(INDEX(Matrix!$C$5:$EV$304,0,AS$3)&gt;0)))</f>
        <v>1</v>
      </c>
      <c r="AT101" s="12" t="n">
        <f aca="false">IF(OR($A101="",AT$4=""),"",SUMPRODUCT(--(INDEX(Matrix!$C$5:$EV$304,0,$B101)&gt;0),--(INDEX(Matrix!$C$5:$EV$304,0,AT$3)&gt;0)))</f>
        <v>1</v>
      </c>
      <c r="AU101" s="12" t="n">
        <f aca="false">IF(OR($A101="",AU$4=""),"",SUMPRODUCT(--(INDEX(Matrix!$C$5:$EV$304,0,$B101)&gt;0),--(INDEX(Matrix!$C$5:$EV$304,0,AU$3)&gt;0)))</f>
        <v>0</v>
      </c>
      <c r="AV101" s="12" t="n">
        <f aca="false">IF(OR($A101="",AV$4=""),"",SUMPRODUCT(--(INDEX(Matrix!$C$5:$EV$304,0,$B101)&gt;0),--(INDEX(Matrix!$C$5:$EV$304,0,AV$3)&gt;0)))</f>
        <v>7</v>
      </c>
      <c r="AW101" s="12" t="n">
        <f aca="false">IF(OR($A101="",AW$4=""),"",SUMPRODUCT(--(INDEX(Matrix!$C$5:$EV$304,0,$B101)&gt;0),--(INDEX(Matrix!$C$5:$EV$304,0,AW$3)&gt;0)))</f>
        <v>7</v>
      </c>
      <c r="AX101" s="12" t="n">
        <f aca="false">IF(OR($A101="",AX$4=""),"",SUMPRODUCT(--(INDEX(Matrix!$C$5:$EV$304,0,$B101)&gt;0),--(INDEX(Matrix!$C$5:$EV$304,0,AX$3)&gt;0)))</f>
        <v>9</v>
      </c>
      <c r="AY101" s="12" t="n">
        <f aca="false">IF(OR($A101="",AY$4=""),"",SUMPRODUCT(--(INDEX(Matrix!$C$5:$EV$304,0,$B101)&gt;0),--(INDEX(Matrix!$C$5:$EV$304,0,AY$3)&gt;0)))</f>
        <v>9</v>
      </c>
      <c r="AZ101" s="12" t="n">
        <f aca="false">IF(OR($A101="",AZ$4=""),"",SUMPRODUCT(--(INDEX(Matrix!$C$5:$EV$304,0,$B101)&gt;0),--(INDEX(Matrix!$C$5:$EV$304,0,AZ$3)&gt;0)))</f>
        <v>7</v>
      </c>
      <c r="BA101" s="12" t="n">
        <f aca="false">IF(OR($A101="",BA$4=""),"",SUMPRODUCT(--(INDEX(Matrix!$C$5:$EV$304,0,$B101)&gt;0),--(INDEX(Matrix!$C$5:$EV$304,0,BA$3)&gt;0)))</f>
        <v>8</v>
      </c>
      <c r="BB101" s="12" t="n">
        <f aca="false">IF(OR($A101="",BB$4=""),"",SUMPRODUCT(--(INDEX(Matrix!$C$5:$EV$304,0,$B101)&gt;0),--(INDEX(Matrix!$C$5:$EV$304,0,BB$3)&gt;0)))</f>
        <v>8</v>
      </c>
      <c r="BC101" s="12" t="n">
        <f aca="false">IF(OR($A101="",BC$4=""),"",SUMPRODUCT(--(INDEX(Matrix!$C$5:$EV$304,0,$B101)&gt;0),--(INDEX(Matrix!$C$5:$EV$304,0,BC$3)&gt;0)))</f>
        <v>8</v>
      </c>
      <c r="BD101" s="12" t="n">
        <f aca="false">IF(OR($A101="",BD$4=""),"",SUMPRODUCT(--(INDEX(Matrix!$C$5:$EV$304,0,$B101)&gt;0),--(INDEX(Matrix!$C$5:$EV$304,0,BD$3)&gt;0)))</f>
        <v>8</v>
      </c>
      <c r="BE101" s="12" t="n">
        <f aca="false">IF(OR($A101="",BE$4=""),"",SUMPRODUCT(--(INDEX(Matrix!$C$5:$EV$304,0,$B101)&gt;0),--(INDEX(Matrix!$C$5:$EV$304,0,BE$3)&gt;0)))</f>
        <v>8</v>
      </c>
      <c r="BF101" s="12" t="n">
        <f aca="false">IF(OR($A101="",BF$4=""),"",SUMPRODUCT(--(INDEX(Matrix!$C$5:$EV$304,0,$B101)&gt;0),--(INDEX(Matrix!$C$5:$EV$304,0,BF$3)&gt;0)))</f>
        <v>7</v>
      </c>
      <c r="BG101" s="12" t="n">
        <f aca="false">IF(OR($A101="",BG$4=""),"",SUMPRODUCT(--(INDEX(Matrix!$C$5:$EV$304,0,$B101)&gt;0),--(INDEX(Matrix!$C$5:$EV$304,0,BG$3)&gt;0)))</f>
        <v>7</v>
      </c>
      <c r="BH101" s="12" t="n">
        <f aca="false">IF(OR($A101="",BH$4=""),"",SUMPRODUCT(--(INDEX(Matrix!$C$5:$EV$304,0,$B101)&gt;0),--(INDEX(Matrix!$C$5:$EV$304,0,BH$3)&gt;0)))</f>
        <v>7</v>
      </c>
      <c r="BI101" s="12" t="n">
        <f aca="false">IF(OR($A101="",BI$4=""),"",SUMPRODUCT(--(INDEX(Matrix!$C$5:$EV$304,0,$B101)&gt;0),--(INDEX(Matrix!$C$5:$EV$304,0,BI$3)&gt;0)))</f>
        <v>7</v>
      </c>
      <c r="BJ101" s="12" t="n">
        <f aca="false">IF(OR($A101="",BJ$4=""),"",SUMPRODUCT(--(INDEX(Matrix!$C$5:$EV$304,0,$B101)&gt;0),--(INDEX(Matrix!$C$5:$EV$304,0,BJ$3)&gt;0)))</f>
        <v>0</v>
      </c>
      <c r="BK101" s="12" t="n">
        <f aca="false">IF(OR($A101="",BK$4=""),"",SUMPRODUCT(--(INDEX(Matrix!$C$5:$EV$304,0,$B101)&gt;0),--(INDEX(Matrix!$C$5:$EV$304,0,BK$3)&gt;0)))</f>
        <v>9</v>
      </c>
      <c r="BL101" s="12" t="n">
        <f aca="false">IF(OR($A101="",BL$4=""),"",SUMPRODUCT(--(INDEX(Matrix!$C$5:$EV$304,0,$B101)&gt;0),--(INDEX(Matrix!$C$5:$EV$304,0,BL$3)&gt;0)))</f>
        <v>9</v>
      </c>
      <c r="BM101" s="12" t="n">
        <f aca="false">IF(OR($A101="",BM$4=""),"",SUMPRODUCT(--(INDEX(Matrix!$C$5:$EV$304,0,$B101)&gt;0),--(INDEX(Matrix!$C$5:$EV$304,0,BM$3)&gt;0)))</f>
        <v>9</v>
      </c>
      <c r="BN101" s="12" t="n">
        <f aca="false">IF(OR($A101="",BN$4=""),"",SUMPRODUCT(--(INDEX(Matrix!$C$5:$EV$304,0,$B101)&gt;0),--(INDEX(Matrix!$C$5:$EV$304,0,BN$3)&gt;0)))</f>
        <v>8</v>
      </c>
      <c r="BO101" s="12" t="n">
        <f aca="false">IF(OR($A101="",BO$4=""),"",SUMPRODUCT(--(INDEX(Matrix!$C$5:$EV$304,0,$B101)&gt;0),--(INDEX(Matrix!$C$5:$EV$304,0,BO$3)&gt;0)))</f>
        <v>2</v>
      </c>
      <c r="BP101" s="12" t="n">
        <f aca="false">IF(OR($A101="",BP$4=""),"",SUMPRODUCT(--(INDEX(Matrix!$C$5:$EV$304,0,$B101)&gt;0),--(INDEX(Matrix!$C$5:$EV$304,0,BP$3)&gt;0)))</f>
        <v>0</v>
      </c>
      <c r="BQ101" s="12" t="n">
        <f aca="false">IF(OR($A101="",BQ$4=""),"",SUMPRODUCT(--(INDEX(Matrix!$C$5:$EV$304,0,$B101)&gt;0),--(INDEX(Matrix!$C$5:$EV$304,0,BQ$3)&gt;0)))</f>
        <v>0</v>
      </c>
      <c r="BR101" s="12" t="n">
        <f aca="false">IF(OR($A101="",BR$4=""),"",SUMPRODUCT(--(INDEX(Matrix!$C$5:$EV$304,0,$B101)&gt;0),--(INDEX(Matrix!$C$5:$EV$304,0,BR$3)&gt;0)))</f>
        <v>1</v>
      </c>
      <c r="BS101" s="12" t="n">
        <f aca="false">IF(OR($A101="",BS$4=""),"",SUMPRODUCT(--(INDEX(Matrix!$C$5:$EV$304,0,$B101)&gt;0),--(INDEX(Matrix!$C$5:$EV$304,0,BS$3)&gt;0)))</f>
        <v>1</v>
      </c>
      <c r="BT101" s="12" t="n">
        <f aca="false">IF(OR($A101="",BT$4=""),"",SUMPRODUCT(--(INDEX(Matrix!$C$5:$EV$304,0,$B101)&gt;0),--(INDEX(Matrix!$C$5:$EV$304,0,BT$3)&gt;0)))</f>
        <v>3</v>
      </c>
      <c r="BU101" s="12" t="n">
        <f aca="false">IF(OR($A101="",BU$4=""),"",SUMPRODUCT(--(INDEX(Matrix!$C$5:$EV$304,0,$B101)&gt;0),--(INDEX(Matrix!$C$5:$EV$304,0,BU$3)&gt;0)))</f>
        <v>8</v>
      </c>
      <c r="BV101" s="12" t="n">
        <f aca="false">IF(OR($A101="",BV$4=""),"",SUMPRODUCT(--(INDEX(Matrix!$C$5:$EV$304,0,$B101)&gt;0),--(INDEX(Matrix!$C$5:$EV$304,0,BV$3)&gt;0)))</f>
        <v>3</v>
      </c>
      <c r="BW101" s="12" t="n">
        <f aca="false">IF(OR($A101="",BW$4=""),"",SUMPRODUCT(--(INDEX(Matrix!$C$5:$EV$304,0,$B101)&gt;0),--(INDEX(Matrix!$C$5:$EV$304,0,BW$3)&gt;0)))</f>
        <v>3</v>
      </c>
      <c r="BX101" s="12" t="n">
        <f aca="false">IF(OR($A101="",BX$4=""),"",SUMPRODUCT(--(INDEX(Matrix!$C$5:$EV$304,0,$B101)&gt;0),--(INDEX(Matrix!$C$5:$EV$304,0,BX$3)&gt;0)))</f>
        <v>0</v>
      </c>
      <c r="BY101" s="12" t="n">
        <f aca="false">IF(OR($A101="",BY$4=""),"",SUMPRODUCT(--(INDEX(Matrix!$C$5:$EV$304,0,$B101)&gt;0),--(INDEX(Matrix!$C$5:$EV$304,0,BY$3)&gt;0)))</f>
        <v>1</v>
      </c>
      <c r="BZ101" s="12" t="n">
        <f aca="false">IF(OR($A101="",BZ$4=""),"",SUMPRODUCT(--(INDEX(Matrix!$C$5:$EV$304,0,$B101)&gt;0),--(INDEX(Matrix!$C$5:$EV$304,0,BZ$3)&gt;0)))</f>
        <v>2</v>
      </c>
      <c r="CA101" s="12" t="n">
        <f aca="false">IF(OR($A101="",CA$4=""),"",SUMPRODUCT(--(INDEX(Matrix!$C$5:$EV$304,0,$B101)&gt;0),--(INDEX(Matrix!$C$5:$EV$304,0,CA$3)&gt;0)))</f>
        <v>5</v>
      </c>
      <c r="CB101" s="12" t="n">
        <f aca="false">IF(OR($A101="",CB$4=""),"",SUMPRODUCT(--(INDEX(Matrix!$C$5:$EV$304,0,$B101)&gt;0),--(INDEX(Matrix!$C$5:$EV$304,0,CB$3)&gt;0)))</f>
        <v>0</v>
      </c>
      <c r="CC101" s="12" t="n">
        <f aca="false">IF(OR($A101="",CC$4=""),"",SUMPRODUCT(--(INDEX(Matrix!$C$5:$EV$304,0,$B101)&gt;0),--(INDEX(Matrix!$C$5:$EV$304,0,CC$3)&gt;0)))</f>
        <v>0</v>
      </c>
      <c r="CD101" s="12" t="n">
        <f aca="false">IF(OR($A101="",CD$4=""),"",SUMPRODUCT(--(INDEX(Matrix!$C$5:$EV$304,0,$B101)&gt;0),--(INDEX(Matrix!$C$5:$EV$304,0,CD$3)&gt;0)))</f>
        <v>7</v>
      </c>
      <c r="CE101" s="12" t="n">
        <f aca="false">IF(OR($A101="",CE$4=""),"",SUMPRODUCT(--(INDEX(Matrix!$C$5:$EV$304,0,$B101)&gt;0),--(INDEX(Matrix!$C$5:$EV$304,0,CE$3)&gt;0)))</f>
        <v>8</v>
      </c>
      <c r="CF101" s="12" t="n">
        <f aca="false">IF(OR($A101="",CF$4=""),"",SUMPRODUCT(--(INDEX(Matrix!$C$5:$EV$304,0,$B101)&gt;0),--(INDEX(Matrix!$C$5:$EV$304,0,CF$3)&gt;0)))</f>
        <v>3</v>
      </c>
      <c r="CG101" s="12" t="n">
        <f aca="false">IF(OR($A101="",CG$4=""),"",SUMPRODUCT(--(INDEX(Matrix!$C$5:$EV$304,0,$B101)&gt;0),--(INDEX(Matrix!$C$5:$EV$304,0,CG$3)&gt;0)))</f>
        <v>7</v>
      </c>
      <c r="CH101" s="12" t="n">
        <f aca="false">IF(OR($A101="",CH$4=""),"",SUMPRODUCT(--(INDEX(Matrix!$C$5:$EV$304,0,$B101)&gt;0),--(INDEX(Matrix!$C$5:$EV$304,0,CH$3)&gt;0)))</f>
        <v>1</v>
      </c>
      <c r="CI101" s="12" t="n">
        <f aca="false">IF(OR($A101="",CI$4=""),"",SUMPRODUCT(--(INDEX(Matrix!$C$5:$EV$304,0,$B101)&gt;0),--(INDEX(Matrix!$C$5:$EV$304,0,CI$3)&gt;0)))</f>
        <v>8</v>
      </c>
      <c r="CJ101" s="12" t="n">
        <f aca="false">IF(OR($A101="",CJ$4=""),"",SUMPRODUCT(--(INDEX(Matrix!$C$5:$EV$304,0,$B101)&gt;0),--(INDEX(Matrix!$C$5:$EV$304,0,CJ$3)&gt;0)))</f>
        <v>6</v>
      </c>
      <c r="CK101" s="12" t="n">
        <f aca="false">IF(OR($A101="",CK$4=""),"",SUMPRODUCT(--(INDEX(Matrix!$C$5:$EV$304,0,$B101)&gt;0),--(INDEX(Matrix!$C$5:$EV$304,0,CK$3)&gt;0)))</f>
        <v>10</v>
      </c>
      <c r="CL101" s="12" t="n">
        <f aca="false">IF(OR($A101="",CL$4=""),"",SUMPRODUCT(--(INDEX(Matrix!$C$5:$EV$304,0,$B101)&gt;0),--(INDEX(Matrix!$C$5:$EV$304,0,CL$3)&gt;0)))</f>
        <v>10</v>
      </c>
      <c r="CM101" s="12" t="n">
        <f aca="false">IF(OR($A101="",CM$4=""),"",SUMPRODUCT(--(INDEX(Matrix!$C$5:$EV$304,0,$B101)&gt;0),--(INDEX(Matrix!$C$5:$EV$304,0,CM$3)&gt;0)))</f>
        <v>9</v>
      </c>
      <c r="CN101" s="12" t="n">
        <f aca="false">IF(OR($A101="",CN$4=""),"",SUMPRODUCT(--(INDEX(Matrix!$C$5:$EV$304,0,$B101)&gt;0),--(INDEX(Matrix!$C$5:$EV$304,0,CN$3)&gt;0)))</f>
        <v>8</v>
      </c>
      <c r="CO101" s="12" t="n">
        <f aca="false">IF(OR($A101="",CO$4=""),"",SUMPRODUCT(--(INDEX(Matrix!$C$5:$EV$304,0,$B101)&gt;0),--(INDEX(Matrix!$C$5:$EV$304,0,CO$3)&gt;0)))</f>
        <v>8</v>
      </c>
      <c r="CP101" s="12" t="n">
        <f aca="false">IF(OR($A101="",CP$4=""),"",SUMPRODUCT(--(INDEX(Matrix!$C$5:$EV$304,0,$B101)&gt;0),--(INDEX(Matrix!$C$5:$EV$304,0,CP$3)&gt;0)))</f>
        <v>8</v>
      </c>
      <c r="CQ101" s="12" t="n">
        <f aca="false">IF(OR($A101="",CQ$4=""),"",SUMPRODUCT(--(INDEX(Matrix!$C$5:$EV$304,0,$B101)&gt;0),--(INDEX(Matrix!$C$5:$EV$304,0,CQ$3)&gt;0)))</f>
        <v>8</v>
      </c>
      <c r="CR101" s="12" t="n">
        <f aca="false">IF(OR($A101="",CR$4=""),"",SUMPRODUCT(--(INDEX(Matrix!$C$5:$EV$304,0,$B101)&gt;0),--(INDEX(Matrix!$C$5:$EV$304,0,CR$3)&gt;0)))</f>
        <v>7</v>
      </c>
      <c r="CS101" s="12" t="n">
        <f aca="false">IF(OR($A101="",CS$4=""),"",SUMPRODUCT(--(INDEX(Matrix!$C$5:$EV$304,0,$B101)&gt;0),--(INDEX(Matrix!$C$5:$EV$304,0,CS$3)&gt;0)))</f>
        <v>23</v>
      </c>
      <c r="CT101" s="12" t="n">
        <f aca="false">IF(OR($A101="",CT$4=""),"",SUMPRODUCT(--(INDEX(Matrix!$C$5:$EV$304,0,$B101)&gt;0),--(INDEX(Matrix!$C$5:$EV$304,0,CT$3)&gt;0)))</f>
        <v>23</v>
      </c>
      <c r="CU101" s="12" t="n">
        <f aca="false">IF(OR($A101="",CU$4=""),"",SUMPRODUCT(--(INDEX(Matrix!$C$5:$EV$304,0,$B101)&gt;0),--(INDEX(Matrix!$C$5:$EV$304,0,CU$3)&gt;0)))</f>
        <v>28</v>
      </c>
      <c r="CV101" s="12" t="n">
        <f aca="false">IF(OR($A101="",CV$4=""),"",SUMPRODUCT(--(INDEX(Matrix!$C$5:$EV$304,0,$B101)&gt;0),--(INDEX(Matrix!$C$5:$EV$304,0,CV$3)&gt;0)))</f>
        <v>16</v>
      </c>
      <c r="CW101" s="12" t="n">
        <f aca="false">IF(OR($A101="",CW$4=""),"",SUMPRODUCT(--(INDEX(Matrix!$C$5:$EV$304,0,$B101)&gt;0),--(INDEX(Matrix!$C$5:$EV$304,0,CW$3)&gt;0)))</f>
        <v>19</v>
      </c>
      <c r="CX101" s="12" t="n">
        <f aca="false">IF(OR($A101="",CX$4=""),"",SUMPRODUCT(--(INDEX(Matrix!$C$5:$EV$304,0,$B101)&gt;0),--(INDEX(Matrix!$C$5:$EV$304,0,CX$3)&gt;0)))</f>
        <v>14</v>
      </c>
      <c r="CY101" s="12" t="n">
        <f aca="false">IF(OR($A101="",CY$4=""),"",SUMPRODUCT(--(INDEX(Matrix!$C$5:$EV$304,0,$B101)&gt;0),--(INDEX(Matrix!$C$5:$EV$304,0,CY$3)&gt;0)))</f>
        <v>14</v>
      </c>
      <c r="CZ101" s="12" t="n">
        <f aca="false">IF(OR($A101="",CZ$4=""),"",SUMPRODUCT(--(INDEX(Matrix!$C$5:$EV$304,0,$B101)&gt;0),--(INDEX(Matrix!$C$5:$EV$304,0,CZ$3)&gt;0)))</f>
        <v>0</v>
      </c>
      <c r="DA101" s="12" t="n">
        <f aca="false">IF(OR($A101="",DA$4=""),"",SUMPRODUCT(--(INDEX(Matrix!$C$5:$EV$304,0,$B101)&gt;0),--(INDEX(Matrix!$C$5:$EV$304,0,DA$3)&gt;0)))</f>
        <v>10</v>
      </c>
      <c r="DB101" s="12" t="n">
        <f aca="false">IF(OR($A101="",DB$4=""),"",SUMPRODUCT(--(INDEX(Matrix!$C$5:$EV$304,0,$B101)&gt;0),--(INDEX(Matrix!$C$5:$EV$304,0,DB$3)&gt;0)))</f>
        <v>0</v>
      </c>
      <c r="DC101" s="12" t="n">
        <f aca="false">IF(OR($A101="",DC$4=""),"",SUMPRODUCT(--(INDEX(Matrix!$C$5:$EV$304,0,$B101)&gt;0),--(INDEX(Matrix!$C$5:$EV$304,0,DC$3)&gt;0)))</f>
        <v>0</v>
      </c>
      <c r="DD101" s="12" t="n">
        <f aca="false">IF(OR($A101="",DD$4=""),"",SUMPRODUCT(--(INDEX(Matrix!$C$5:$EV$304,0,$B101)&gt;0),--(INDEX(Matrix!$C$5:$EV$304,0,DD$3)&gt;0)))</f>
        <v>13</v>
      </c>
      <c r="DE101" s="12" t="str">
        <f aca="false">IF(OR($A101="",DE$4=""),"",SUMPRODUCT(--(INDEX(Matrix!$C$5:$EV$304,0,$B101)&gt;0),--(INDEX(Matrix!$C$5:$EV$304,0,DE$3)&gt;0)))</f>
        <v/>
      </c>
      <c r="DF101" s="12" t="str">
        <f aca="false">IF(OR($A101="",DF$4=""),"",SUMPRODUCT(--(INDEX(Matrix!$C$5:$EV$304,0,$B101)&gt;0),--(INDEX(Matrix!$C$5:$EV$304,0,DF$3)&gt;0)))</f>
        <v/>
      </c>
      <c r="DG101" s="12" t="str">
        <f aca="false">IF(OR($A101="",DG$4=""),"",SUMPRODUCT(--(INDEX(Matrix!$C$5:$EV$304,0,$B101)&gt;0),--(INDEX(Matrix!$C$5:$EV$304,0,DG$3)&gt;0)))</f>
        <v/>
      </c>
      <c r="DH101" s="12" t="str">
        <f aca="false">IF(OR($A101="",DH$4=""),"",SUMPRODUCT(--(INDEX(Matrix!$C$5:$EV$304,0,$B101)&gt;0),--(INDEX(Matrix!$C$5:$EV$304,0,DH$3)&gt;0)))</f>
        <v/>
      </c>
      <c r="DI101" s="12" t="str">
        <f aca="false">IF(OR($A101="",DI$4=""),"",SUMPRODUCT(--(INDEX(Matrix!$C$5:$EV$304,0,$B101)&gt;0),--(INDEX(Matrix!$C$5:$EV$304,0,DI$3)&gt;0)))</f>
        <v/>
      </c>
      <c r="DJ101" s="12" t="str">
        <f aca="false">IF(OR($A101="",DJ$4=""),"",SUMPRODUCT(--(INDEX(Matrix!$C$5:$EV$304,0,$B101)&gt;0),--(INDEX(Matrix!$C$5:$EV$304,0,DJ$3)&gt;0)))</f>
        <v/>
      </c>
      <c r="DK101" s="12" t="str">
        <f aca="false">IF(OR($A101="",DK$4=""),"",SUMPRODUCT(--(INDEX(Matrix!$C$5:$EV$304,0,$B101)&gt;0),--(INDEX(Matrix!$C$5:$EV$304,0,DK$3)&gt;0)))</f>
        <v/>
      </c>
      <c r="DL101" s="12" t="str">
        <f aca="false">IF(OR($A101="",DL$4=""),"",SUMPRODUCT(--(INDEX(Matrix!$C$5:$EV$304,0,$B101)&gt;0),--(INDEX(Matrix!$C$5:$EV$304,0,DL$3)&gt;0)))</f>
        <v/>
      </c>
      <c r="DM101" s="12" t="str">
        <f aca="false">IF(OR($A101="",DM$4=""),"",SUMPRODUCT(--(INDEX(Matrix!$C$5:$EV$304,0,$B101)&gt;0),--(INDEX(Matrix!$C$5:$EV$304,0,DM$3)&gt;0)))</f>
        <v/>
      </c>
      <c r="DN101" s="12" t="str">
        <f aca="false">IF(OR($A101="",DN$4=""),"",SUMPRODUCT(--(INDEX(Matrix!$C$5:$EV$304,0,$B101)&gt;0),--(INDEX(Matrix!$C$5:$EV$304,0,DN$3)&gt;0)))</f>
        <v/>
      </c>
      <c r="DO101" s="12" t="str">
        <f aca="false">IF(OR($A101="",DO$4=""),"",SUMPRODUCT(--(INDEX(Matrix!$C$5:$EV$304,0,$B101)&gt;0),--(INDEX(Matrix!$C$5:$EV$304,0,DO$3)&gt;0)))</f>
        <v/>
      </c>
      <c r="DP101" s="12" t="str">
        <f aca="false">IF(OR($A101="",DP$4=""),"",SUMPRODUCT(--(INDEX(Matrix!$C$5:$EV$304,0,$B101)&gt;0),--(INDEX(Matrix!$C$5:$EV$304,0,DP$3)&gt;0)))</f>
        <v/>
      </c>
      <c r="DQ101" s="12" t="str">
        <f aca="false">IF(OR($A101="",DQ$4=""),"",SUMPRODUCT(--(INDEX(Matrix!$C$5:$EV$304,0,$B101)&gt;0),--(INDEX(Matrix!$C$5:$EV$304,0,DQ$3)&gt;0)))</f>
        <v/>
      </c>
      <c r="DR101" s="12" t="str">
        <f aca="false">IF(OR($A101="",DR$4=""),"",SUMPRODUCT(--(INDEX(Matrix!$C$5:$EV$304,0,$B101)&gt;0),--(INDEX(Matrix!$C$5:$EV$304,0,DR$3)&gt;0)))</f>
        <v/>
      </c>
      <c r="DS101" s="12" t="str">
        <f aca="false">IF(OR($A101="",DS$4=""),"",SUMPRODUCT(--(INDEX(Matrix!$C$5:$EV$304,0,$B101)&gt;0),--(INDEX(Matrix!$C$5:$EV$304,0,DS$3)&gt;0)))</f>
        <v/>
      </c>
      <c r="DT101" s="12" t="str">
        <f aca="false">IF(OR($A101="",DT$4=""),"",SUMPRODUCT(--(INDEX(Matrix!$C$5:$EV$304,0,$B101)&gt;0),--(INDEX(Matrix!$C$5:$EV$304,0,DT$3)&gt;0)))</f>
        <v/>
      </c>
      <c r="DU101" s="12" t="str">
        <f aca="false">IF(OR($A101="",DU$4=""),"",SUMPRODUCT(--(INDEX(Matrix!$C$5:$EV$304,0,$B101)&gt;0),--(INDEX(Matrix!$C$5:$EV$304,0,DU$3)&gt;0)))</f>
        <v/>
      </c>
      <c r="DV101" s="12" t="str">
        <f aca="false">IF(OR($A101="",DV$4=""),"",SUMPRODUCT(--(INDEX(Matrix!$C$5:$EV$304,0,$B101)&gt;0),--(INDEX(Matrix!$C$5:$EV$304,0,DV$3)&gt;0)))</f>
        <v/>
      </c>
      <c r="DW101" s="12" t="str">
        <f aca="false">IF(OR($A101="",DW$4=""),"",SUMPRODUCT(--(INDEX(Matrix!$C$5:$EV$304,0,$B101)&gt;0),--(INDEX(Matrix!$C$5:$EV$304,0,DW$3)&gt;0)))</f>
        <v/>
      </c>
      <c r="DX101" s="12" t="str">
        <f aca="false">IF(OR($A101="",DX$4=""),"",SUMPRODUCT(--(INDEX(Matrix!$C$5:$EV$304,0,$B101)&gt;0),--(INDEX(Matrix!$C$5:$EV$304,0,DX$3)&gt;0)))</f>
        <v/>
      </c>
      <c r="DY101" s="12" t="str">
        <f aca="false">IF(OR($A101="",DY$4=""),"",SUMPRODUCT(--(INDEX(Matrix!$C$5:$EV$304,0,$B101)&gt;0),--(INDEX(Matrix!$C$5:$EV$304,0,DY$3)&gt;0)))</f>
        <v/>
      </c>
      <c r="DZ101" s="12" t="str">
        <f aca="false">IF(OR($A101="",DZ$4=""),"",SUMPRODUCT(--(INDEX(Matrix!$C$5:$EV$304,0,$B101)&gt;0),--(INDEX(Matrix!$C$5:$EV$304,0,DZ$3)&gt;0)))</f>
        <v/>
      </c>
      <c r="EA101" s="12" t="str">
        <f aca="false">IF(OR($A101="",EA$4=""),"",SUMPRODUCT(--(INDEX(Matrix!$C$5:$EV$304,0,$B101)&gt;0),--(INDEX(Matrix!$C$5:$EV$304,0,EA$3)&gt;0)))</f>
        <v/>
      </c>
      <c r="EB101" s="12" t="str">
        <f aca="false">IF(OR($A101="",EB$4=""),"",SUMPRODUCT(--(INDEX(Matrix!$C$5:$EV$304,0,$B101)&gt;0),--(INDEX(Matrix!$C$5:$EV$304,0,EB$3)&gt;0)))</f>
        <v/>
      </c>
      <c r="EC101" s="12" t="str">
        <f aca="false">IF(OR($A101="",EC$4=""),"",SUMPRODUCT(--(INDEX(Matrix!$C$5:$EV$304,0,$B101)&gt;0),--(INDEX(Matrix!$C$5:$EV$304,0,EC$3)&gt;0)))</f>
        <v/>
      </c>
      <c r="ED101" s="12" t="str">
        <f aca="false">IF(OR($A101="",ED$4=""),"",SUMPRODUCT(--(INDEX(Matrix!$C$5:$EV$304,0,$B101)&gt;0),--(INDEX(Matrix!$C$5:$EV$304,0,ED$3)&gt;0)))</f>
        <v/>
      </c>
      <c r="EE101" s="12" t="str">
        <f aca="false">IF(OR($A101="",EE$4=""),"",SUMPRODUCT(--(INDEX(Matrix!$C$5:$EV$304,0,$B101)&gt;0),--(INDEX(Matrix!$C$5:$EV$304,0,EE$3)&gt;0)))</f>
        <v/>
      </c>
      <c r="EF101" s="12" t="str">
        <f aca="false">IF(OR($A101="",EF$4=""),"",SUMPRODUCT(--(INDEX(Matrix!$C$5:$EV$304,0,$B101)&gt;0),--(INDEX(Matrix!$C$5:$EV$304,0,EF$3)&gt;0)))</f>
        <v/>
      </c>
      <c r="EG101" s="12" t="str">
        <f aca="false">IF(OR($A101="",EG$4=""),"",SUMPRODUCT(--(INDEX(Matrix!$C$5:$EV$304,0,$B101)&gt;0),--(INDEX(Matrix!$C$5:$EV$304,0,EG$3)&gt;0)))</f>
        <v/>
      </c>
      <c r="EH101" s="12" t="str">
        <f aca="false">IF(OR($A101="",EH$4=""),"",SUMPRODUCT(--(INDEX(Matrix!$C$5:$EV$304,0,$B101)&gt;0),--(INDEX(Matrix!$C$5:$EV$304,0,EH$3)&gt;0)))</f>
        <v/>
      </c>
      <c r="EI101" s="12" t="str">
        <f aca="false">IF(OR($A101="",EI$4=""),"",SUMPRODUCT(--(INDEX(Matrix!$C$5:$EV$304,0,$B101)&gt;0),--(INDEX(Matrix!$C$5:$EV$304,0,EI$3)&gt;0)))</f>
        <v/>
      </c>
      <c r="EJ101" s="12" t="str">
        <f aca="false">IF(OR($A101="",EJ$4=""),"",SUMPRODUCT(--(INDEX(Matrix!$C$5:$EV$304,0,$B101)&gt;0),--(INDEX(Matrix!$C$5:$EV$304,0,EJ$3)&gt;0)))</f>
        <v/>
      </c>
      <c r="EK101" s="12" t="str">
        <f aca="false">IF(OR($A101="",EK$4=""),"",SUMPRODUCT(--(INDEX(Matrix!$C$5:$EV$304,0,$B101)&gt;0),--(INDEX(Matrix!$C$5:$EV$304,0,EK$3)&gt;0)))</f>
        <v/>
      </c>
      <c r="EL101" s="12" t="str">
        <f aca="false">IF(OR($A101="",EL$4=""),"",SUMPRODUCT(--(INDEX(Matrix!$C$5:$EV$304,0,$B101)&gt;0),--(INDEX(Matrix!$C$5:$EV$304,0,EL$3)&gt;0)))</f>
        <v/>
      </c>
      <c r="EM101" s="12" t="str">
        <f aca="false">IF(OR($A101="",EM$4=""),"",SUMPRODUCT(--(INDEX(Matrix!$C$5:$EV$304,0,$B101)&gt;0),--(INDEX(Matrix!$C$5:$EV$304,0,EM$3)&gt;0)))</f>
        <v/>
      </c>
      <c r="EN101" s="12" t="str">
        <f aca="false">IF(OR($A101="",EN$4=""),"",SUMPRODUCT(--(INDEX(Matrix!$C$5:$EV$304,0,$B101)&gt;0),--(INDEX(Matrix!$C$5:$EV$304,0,EN$3)&gt;0)))</f>
        <v/>
      </c>
      <c r="EO101" s="12" t="str">
        <f aca="false">IF(OR($A101="",EO$4=""),"",SUMPRODUCT(--(INDEX(Matrix!$C$5:$EV$304,0,$B101)&gt;0),--(INDEX(Matrix!$C$5:$EV$304,0,EO$3)&gt;0)))</f>
        <v/>
      </c>
      <c r="EP101" s="12" t="str">
        <f aca="false">IF(OR($A101="",EP$4=""),"",SUMPRODUCT(--(INDEX(Matrix!$C$5:$EV$304,0,$B101)&gt;0),--(INDEX(Matrix!$C$5:$EV$304,0,EP$3)&gt;0)))</f>
        <v/>
      </c>
      <c r="EQ101" s="12" t="str">
        <f aca="false">IF(OR($A101="",EQ$4=""),"",SUMPRODUCT(--(INDEX(Matrix!$C$5:$EV$304,0,$B101)&gt;0),--(INDEX(Matrix!$C$5:$EV$304,0,EQ$3)&gt;0)))</f>
        <v/>
      </c>
      <c r="ER101" s="12" t="str">
        <f aca="false">IF(OR($A101="",ER$4=""),"",SUMPRODUCT(--(INDEX(Matrix!$C$5:$EV$304,0,$B101)&gt;0),--(INDEX(Matrix!$C$5:$EV$304,0,ER$3)&gt;0)))</f>
        <v/>
      </c>
      <c r="ES101" s="12" t="str">
        <f aca="false">IF(OR($A101="",ES$4=""),"",SUMPRODUCT(--(INDEX(Matrix!$C$5:$EV$304,0,$B101)&gt;0),--(INDEX(Matrix!$C$5:$EV$304,0,ES$3)&gt;0)))</f>
        <v/>
      </c>
      <c r="ET101" s="12" t="str">
        <f aca="false">IF(OR($A101="",ET$4=""),"",SUMPRODUCT(--(INDEX(Matrix!$C$5:$EV$304,0,$B101)&gt;0),--(INDEX(Matrix!$C$5:$EV$304,0,ET$3)&gt;0)))</f>
        <v/>
      </c>
      <c r="EU101" s="12" t="str">
        <f aca="false">IF(OR($A101="",EU$4=""),"",SUMPRODUCT(--(INDEX(Matrix!$C$5:$EV$304,0,$B101)&gt;0),--(INDEX(Matrix!$C$5:$EV$304,0,EU$3)&gt;0)))</f>
        <v/>
      </c>
      <c r="EV101" s="12" t="str">
        <f aca="false">IF(OR($A101="",EV$4=""),"",SUMPRODUCT(--(INDEX(Matrix!$C$5:$EV$304,0,$B101)&gt;0),--(INDEX(Matrix!$C$5:$EV$304,0,EV$3)&gt;0)))</f>
        <v/>
      </c>
    </row>
    <row r="102" customFormat="false" ht="15" hidden="false" customHeight="false" outlineLevel="0" collapsed="false">
      <c r="A102" s="6" t="str">
        <f aca="false">IF(INDEX(Products!$A$2:$A$151,$B102)="","",INDEX(Products!$A$2:$A$151,$B102))</f>
        <v>Immune AID</v>
      </c>
      <c r="B102" s="23" t="n">
        <v>98</v>
      </c>
      <c r="C102" s="12" t="n">
        <f aca="false">IF(OR($A102="",C$4=""),"",SUMPRODUCT(--(INDEX(Matrix!$C$5:$EV$304,0,$B102)&gt;0),--(INDEX(Matrix!$C$5:$EV$304,0,C$3)&gt;0)))</f>
        <v>8</v>
      </c>
      <c r="D102" s="12" t="n">
        <f aca="false">IF(OR($A102="",D$4=""),"",SUMPRODUCT(--(INDEX(Matrix!$C$5:$EV$304,0,$B102)&gt;0),--(INDEX(Matrix!$C$5:$EV$304,0,D$3)&gt;0)))</f>
        <v>8</v>
      </c>
      <c r="E102" s="12" t="n">
        <f aca="false">IF(OR($A102="",E$4=""),"",SUMPRODUCT(--(INDEX(Matrix!$C$5:$EV$304,0,$B102)&gt;0),--(INDEX(Matrix!$C$5:$EV$304,0,E$3)&gt;0)))</f>
        <v>8</v>
      </c>
      <c r="F102" s="12" t="n">
        <f aca="false">IF(OR($A102="",F$4=""),"",SUMPRODUCT(--(INDEX(Matrix!$C$5:$EV$304,0,$B102)&gt;0),--(INDEX(Matrix!$C$5:$EV$304,0,F$3)&gt;0)))</f>
        <v>9</v>
      </c>
      <c r="G102" s="12" t="n">
        <f aca="false">IF(OR($A102="",G$4=""),"",SUMPRODUCT(--(INDEX(Matrix!$C$5:$EV$304,0,$B102)&gt;0),--(INDEX(Matrix!$C$5:$EV$304,0,G$3)&gt;0)))</f>
        <v>9</v>
      </c>
      <c r="H102" s="12" t="n">
        <f aca="false">IF(OR($A102="",H$4=""),"",SUMPRODUCT(--(INDEX(Matrix!$C$5:$EV$304,0,$B102)&gt;0),--(INDEX(Matrix!$C$5:$EV$304,0,H$3)&gt;0)))</f>
        <v>9</v>
      </c>
      <c r="I102" s="12" t="n">
        <f aca="false">IF(OR($A102="",I$4=""),"",SUMPRODUCT(--(INDEX(Matrix!$C$5:$EV$304,0,$B102)&gt;0),--(INDEX(Matrix!$C$5:$EV$304,0,I$3)&gt;0)))</f>
        <v>8</v>
      </c>
      <c r="J102" s="12" t="n">
        <f aca="false">IF(OR($A102="",J$4=""),"",SUMPRODUCT(--(INDEX(Matrix!$C$5:$EV$304,0,$B102)&gt;0),--(INDEX(Matrix!$C$5:$EV$304,0,J$3)&gt;0)))</f>
        <v>8</v>
      </c>
      <c r="K102" s="12" t="n">
        <f aca="false">IF(OR($A102="",K$4=""),"",SUMPRODUCT(--(INDEX(Matrix!$C$5:$EV$304,0,$B102)&gt;0),--(INDEX(Matrix!$C$5:$EV$304,0,K$3)&gt;0)))</f>
        <v>7</v>
      </c>
      <c r="L102" s="12" t="n">
        <f aca="false">IF(OR($A102="",L$4=""),"",SUMPRODUCT(--(INDEX(Matrix!$C$5:$EV$304,0,$B102)&gt;0),--(INDEX(Matrix!$C$5:$EV$304,0,L$3)&gt;0)))</f>
        <v>7</v>
      </c>
      <c r="M102" s="12" t="n">
        <f aca="false">IF(OR($A102="",M$4=""),"",SUMPRODUCT(--(INDEX(Matrix!$C$5:$EV$304,0,$B102)&gt;0),--(INDEX(Matrix!$C$5:$EV$304,0,M$3)&gt;0)))</f>
        <v>7</v>
      </c>
      <c r="N102" s="12" t="n">
        <f aca="false">IF(OR($A102="",N$4=""),"",SUMPRODUCT(--(INDEX(Matrix!$C$5:$EV$304,0,$B102)&gt;0),--(INDEX(Matrix!$C$5:$EV$304,0,N$3)&gt;0)))</f>
        <v>7</v>
      </c>
      <c r="O102" s="12" t="n">
        <f aca="false">IF(OR($A102="",O$4=""),"",SUMPRODUCT(--(INDEX(Matrix!$C$5:$EV$304,0,$B102)&gt;0),--(INDEX(Matrix!$C$5:$EV$304,0,O$3)&gt;0)))</f>
        <v>7</v>
      </c>
      <c r="P102" s="12" t="n">
        <f aca="false">IF(OR($A102="",P$4=""),"",SUMPRODUCT(--(INDEX(Matrix!$C$5:$EV$304,0,$B102)&gt;0),--(INDEX(Matrix!$C$5:$EV$304,0,P$3)&gt;0)))</f>
        <v>7</v>
      </c>
      <c r="Q102" s="12" t="n">
        <f aca="false">IF(OR($A102="",Q$4=""),"",SUMPRODUCT(--(INDEX(Matrix!$C$5:$EV$304,0,$B102)&gt;0),--(INDEX(Matrix!$C$5:$EV$304,0,Q$3)&gt;0)))</f>
        <v>7</v>
      </c>
      <c r="R102" s="12" t="n">
        <f aca="false">IF(OR($A102="",R$4=""),"",SUMPRODUCT(--(INDEX(Matrix!$C$5:$EV$304,0,$B102)&gt;0),--(INDEX(Matrix!$C$5:$EV$304,0,R$3)&gt;0)))</f>
        <v>7</v>
      </c>
      <c r="S102" s="12" t="n">
        <f aca="false">IF(OR($A102="",S$4=""),"",SUMPRODUCT(--(INDEX(Matrix!$C$5:$EV$304,0,$B102)&gt;0),--(INDEX(Matrix!$C$5:$EV$304,0,S$3)&gt;0)))</f>
        <v>7</v>
      </c>
      <c r="T102" s="12" t="n">
        <f aca="false">IF(OR($A102="",T$4=""),"",SUMPRODUCT(--(INDEX(Matrix!$C$5:$EV$304,0,$B102)&gt;0),--(INDEX(Matrix!$C$5:$EV$304,0,T$3)&gt;0)))</f>
        <v>7</v>
      </c>
      <c r="U102" s="12" t="n">
        <f aca="false">IF(OR($A102="",U$4=""),"",SUMPRODUCT(--(INDEX(Matrix!$C$5:$EV$304,0,$B102)&gt;0),--(INDEX(Matrix!$C$5:$EV$304,0,U$3)&gt;0)))</f>
        <v>0</v>
      </c>
      <c r="V102" s="12" t="n">
        <f aca="false">IF(OR($A102="",V$4=""),"",SUMPRODUCT(--(INDEX(Matrix!$C$5:$EV$304,0,$B102)&gt;0),--(INDEX(Matrix!$C$5:$EV$304,0,V$3)&gt;0)))</f>
        <v>0</v>
      </c>
      <c r="W102" s="12" t="n">
        <f aca="false">IF(OR($A102="",W$4=""),"",SUMPRODUCT(--(INDEX(Matrix!$C$5:$EV$304,0,$B102)&gt;0),--(INDEX(Matrix!$C$5:$EV$304,0,W$3)&gt;0)))</f>
        <v>6</v>
      </c>
      <c r="X102" s="12" t="n">
        <f aca="false">IF(OR($A102="",X$4=""),"",SUMPRODUCT(--(INDEX(Matrix!$C$5:$EV$304,0,$B102)&gt;0),--(INDEX(Matrix!$C$5:$EV$304,0,X$3)&gt;0)))</f>
        <v>6</v>
      </c>
      <c r="Y102" s="12" t="n">
        <f aca="false">IF(OR($A102="",Y$4=""),"",SUMPRODUCT(--(INDEX(Matrix!$C$5:$EV$304,0,$B102)&gt;0),--(INDEX(Matrix!$C$5:$EV$304,0,Y$3)&gt;0)))</f>
        <v>8</v>
      </c>
      <c r="Z102" s="12" t="n">
        <f aca="false">IF(OR($A102="",Z$4=""),"",SUMPRODUCT(--(INDEX(Matrix!$C$5:$EV$304,0,$B102)&gt;0),--(INDEX(Matrix!$C$5:$EV$304,0,Z$3)&gt;0)))</f>
        <v>9</v>
      </c>
      <c r="AA102" s="12" t="n">
        <f aca="false">IF(OR($A102="",AA$4=""),"",SUMPRODUCT(--(INDEX(Matrix!$C$5:$EV$304,0,$B102)&gt;0),--(INDEX(Matrix!$C$5:$EV$304,0,AA$3)&gt;0)))</f>
        <v>11</v>
      </c>
      <c r="AB102" s="12" t="n">
        <f aca="false">IF(OR($A102="",AB$4=""),"",SUMPRODUCT(--(INDEX(Matrix!$C$5:$EV$304,0,$B102)&gt;0),--(INDEX(Matrix!$C$5:$EV$304,0,AB$3)&gt;0)))</f>
        <v>3</v>
      </c>
      <c r="AC102" s="12" t="n">
        <f aca="false">IF(OR($A102="",AC$4=""),"",SUMPRODUCT(--(INDEX(Matrix!$C$5:$EV$304,0,$B102)&gt;0),--(INDEX(Matrix!$C$5:$EV$304,0,AC$3)&gt;0)))</f>
        <v>1</v>
      </c>
      <c r="AD102" s="12" t="n">
        <f aca="false">IF(OR($A102="",AD$4=""),"",SUMPRODUCT(--(INDEX(Matrix!$C$5:$EV$304,0,$B102)&gt;0),--(INDEX(Matrix!$C$5:$EV$304,0,AD$3)&gt;0)))</f>
        <v>0</v>
      </c>
      <c r="AE102" s="12" t="n">
        <f aca="false">IF(OR($A102="",AE$4=""),"",SUMPRODUCT(--(INDEX(Matrix!$C$5:$EV$304,0,$B102)&gt;0),--(INDEX(Matrix!$C$5:$EV$304,0,AE$3)&gt;0)))</f>
        <v>9</v>
      </c>
      <c r="AF102" s="12" t="n">
        <f aca="false">IF(OR($A102="",AF$4=""),"",SUMPRODUCT(--(INDEX(Matrix!$C$5:$EV$304,0,$B102)&gt;0),--(INDEX(Matrix!$C$5:$EV$304,0,AF$3)&gt;0)))</f>
        <v>9</v>
      </c>
      <c r="AG102" s="12" t="n">
        <f aca="false">IF(OR($A102="",AG$4=""),"",SUMPRODUCT(--(INDEX(Matrix!$C$5:$EV$304,0,$B102)&gt;0),--(INDEX(Matrix!$C$5:$EV$304,0,AG$3)&gt;0)))</f>
        <v>9</v>
      </c>
      <c r="AH102" s="12" t="n">
        <f aca="false">IF(OR($A102="",AH$4=""),"",SUMPRODUCT(--(INDEX(Matrix!$C$5:$EV$304,0,$B102)&gt;0),--(INDEX(Matrix!$C$5:$EV$304,0,AH$3)&gt;0)))</f>
        <v>9</v>
      </c>
      <c r="AI102" s="12" t="n">
        <f aca="false">IF(OR($A102="",AI$4=""),"",SUMPRODUCT(--(INDEX(Matrix!$C$5:$EV$304,0,$B102)&gt;0),--(INDEX(Matrix!$C$5:$EV$304,0,AI$3)&gt;0)))</f>
        <v>8</v>
      </c>
      <c r="AJ102" s="12" t="n">
        <f aca="false">IF(OR($A102="",AJ$4=""),"",SUMPRODUCT(--(INDEX(Matrix!$C$5:$EV$304,0,$B102)&gt;0),--(INDEX(Matrix!$C$5:$EV$304,0,AJ$3)&gt;0)))</f>
        <v>8</v>
      </c>
      <c r="AK102" s="12" t="n">
        <f aca="false">IF(OR($A102="",AK$4=""),"",SUMPRODUCT(--(INDEX(Matrix!$C$5:$EV$304,0,$B102)&gt;0),--(INDEX(Matrix!$C$5:$EV$304,0,AK$3)&gt;0)))</f>
        <v>7</v>
      </c>
      <c r="AL102" s="12" t="n">
        <f aca="false">IF(OR($A102="",AL$4=""),"",SUMPRODUCT(--(INDEX(Matrix!$C$5:$EV$304,0,$B102)&gt;0),--(INDEX(Matrix!$C$5:$EV$304,0,AL$3)&gt;0)))</f>
        <v>7</v>
      </c>
      <c r="AM102" s="12" t="n">
        <f aca="false">IF(OR($A102="",AM$4=""),"",SUMPRODUCT(--(INDEX(Matrix!$C$5:$EV$304,0,$B102)&gt;0),--(INDEX(Matrix!$C$5:$EV$304,0,AM$3)&gt;0)))</f>
        <v>4</v>
      </c>
      <c r="AN102" s="12" t="n">
        <f aca="false">IF(OR($A102="",AN$4=""),"",SUMPRODUCT(--(INDEX(Matrix!$C$5:$EV$304,0,$B102)&gt;0),--(INDEX(Matrix!$C$5:$EV$304,0,AN$3)&gt;0)))</f>
        <v>4</v>
      </c>
      <c r="AO102" s="12" t="n">
        <f aca="false">IF(OR($A102="",AO$4=""),"",SUMPRODUCT(--(INDEX(Matrix!$C$5:$EV$304,0,$B102)&gt;0),--(INDEX(Matrix!$C$5:$EV$304,0,AO$3)&gt;0)))</f>
        <v>2</v>
      </c>
      <c r="AP102" s="12" t="n">
        <f aca="false">IF(OR($A102="",AP$4=""),"",SUMPRODUCT(--(INDEX(Matrix!$C$5:$EV$304,0,$B102)&gt;0),--(INDEX(Matrix!$C$5:$EV$304,0,AP$3)&gt;0)))</f>
        <v>2</v>
      </c>
      <c r="AQ102" s="12" t="n">
        <f aca="false">IF(OR($A102="",AQ$4=""),"",SUMPRODUCT(--(INDEX(Matrix!$C$5:$EV$304,0,$B102)&gt;0),--(INDEX(Matrix!$C$5:$EV$304,0,AQ$3)&gt;0)))</f>
        <v>2</v>
      </c>
      <c r="AR102" s="12" t="n">
        <f aca="false">IF(OR($A102="",AR$4=""),"",SUMPRODUCT(--(INDEX(Matrix!$C$5:$EV$304,0,$B102)&gt;0),--(INDEX(Matrix!$C$5:$EV$304,0,AR$3)&gt;0)))</f>
        <v>2</v>
      </c>
      <c r="AS102" s="12" t="n">
        <f aca="false">IF(OR($A102="",AS$4=""),"",SUMPRODUCT(--(INDEX(Matrix!$C$5:$EV$304,0,$B102)&gt;0),--(INDEX(Matrix!$C$5:$EV$304,0,AS$3)&gt;0)))</f>
        <v>2</v>
      </c>
      <c r="AT102" s="12" t="n">
        <f aca="false">IF(OR($A102="",AT$4=""),"",SUMPRODUCT(--(INDEX(Matrix!$C$5:$EV$304,0,$B102)&gt;0),--(INDEX(Matrix!$C$5:$EV$304,0,AT$3)&gt;0)))</f>
        <v>2</v>
      </c>
      <c r="AU102" s="12" t="n">
        <f aca="false">IF(OR($A102="",AU$4=""),"",SUMPRODUCT(--(INDEX(Matrix!$C$5:$EV$304,0,$B102)&gt;0),--(INDEX(Matrix!$C$5:$EV$304,0,AU$3)&gt;0)))</f>
        <v>0</v>
      </c>
      <c r="AV102" s="12" t="n">
        <f aca="false">IF(OR($A102="",AV$4=""),"",SUMPRODUCT(--(INDEX(Matrix!$C$5:$EV$304,0,$B102)&gt;0),--(INDEX(Matrix!$C$5:$EV$304,0,AV$3)&gt;0)))</f>
        <v>8</v>
      </c>
      <c r="AW102" s="12" t="n">
        <f aca="false">IF(OR($A102="",AW$4=""),"",SUMPRODUCT(--(INDEX(Matrix!$C$5:$EV$304,0,$B102)&gt;0),--(INDEX(Matrix!$C$5:$EV$304,0,AW$3)&gt;0)))</f>
        <v>8</v>
      </c>
      <c r="AX102" s="12" t="n">
        <f aca="false">IF(OR($A102="",AX$4=""),"",SUMPRODUCT(--(INDEX(Matrix!$C$5:$EV$304,0,$B102)&gt;0),--(INDEX(Matrix!$C$5:$EV$304,0,AX$3)&gt;0)))</f>
        <v>9</v>
      </c>
      <c r="AY102" s="12" t="n">
        <f aca="false">IF(OR($A102="",AY$4=""),"",SUMPRODUCT(--(INDEX(Matrix!$C$5:$EV$304,0,$B102)&gt;0),--(INDEX(Matrix!$C$5:$EV$304,0,AY$3)&gt;0)))</f>
        <v>9</v>
      </c>
      <c r="AZ102" s="12" t="n">
        <f aca="false">IF(OR($A102="",AZ$4=""),"",SUMPRODUCT(--(INDEX(Matrix!$C$5:$EV$304,0,$B102)&gt;0),--(INDEX(Matrix!$C$5:$EV$304,0,AZ$3)&gt;0)))</f>
        <v>8</v>
      </c>
      <c r="BA102" s="12" t="n">
        <f aca="false">IF(OR($A102="",BA$4=""),"",SUMPRODUCT(--(INDEX(Matrix!$C$5:$EV$304,0,$B102)&gt;0),--(INDEX(Matrix!$C$5:$EV$304,0,BA$3)&gt;0)))</f>
        <v>8</v>
      </c>
      <c r="BB102" s="12" t="n">
        <f aca="false">IF(OR($A102="",BB$4=""),"",SUMPRODUCT(--(INDEX(Matrix!$C$5:$EV$304,0,$B102)&gt;0),--(INDEX(Matrix!$C$5:$EV$304,0,BB$3)&gt;0)))</f>
        <v>9</v>
      </c>
      <c r="BC102" s="12" t="n">
        <f aca="false">IF(OR($A102="",BC$4=""),"",SUMPRODUCT(--(INDEX(Matrix!$C$5:$EV$304,0,$B102)&gt;0),--(INDEX(Matrix!$C$5:$EV$304,0,BC$3)&gt;0)))</f>
        <v>9</v>
      </c>
      <c r="BD102" s="12" t="n">
        <f aca="false">IF(OR($A102="",BD$4=""),"",SUMPRODUCT(--(INDEX(Matrix!$C$5:$EV$304,0,$B102)&gt;0),--(INDEX(Matrix!$C$5:$EV$304,0,BD$3)&gt;0)))</f>
        <v>9</v>
      </c>
      <c r="BE102" s="12" t="n">
        <f aca="false">IF(OR($A102="",BE$4=""),"",SUMPRODUCT(--(INDEX(Matrix!$C$5:$EV$304,0,$B102)&gt;0),--(INDEX(Matrix!$C$5:$EV$304,0,BE$3)&gt;0)))</f>
        <v>9</v>
      </c>
      <c r="BF102" s="12" t="n">
        <f aca="false">IF(OR($A102="",BF$4=""),"",SUMPRODUCT(--(INDEX(Matrix!$C$5:$EV$304,0,$B102)&gt;0),--(INDEX(Matrix!$C$5:$EV$304,0,BF$3)&gt;0)))</f>
        <v>8</v>
      </c>
      <c r="BG102" s="12" t="n">
        <f aca="false">IF(OR($A102="",BG$4=""),"",SUMPRODUCT(--(INDEX(Matrix!$C$5:$EV$304,0,$B102)&gt;0),--(INDEX(Matrix!$C$5:$EV$304,0,BG$3)&gt;0)))</f>
        <v>8</v>
      </c>
      <c r="BH102" s="12" t="n">
        <f aca="false">IF(OR($A102="",BH$4=""),"",SUMPRODUCT(--(INDEX(Matrix!$C$5:$EV$304,0,$B102)&gt;0),--(INDEX(Matrix!$C$5:$EV$304,0,BH$3)&gt;0)))</f>
        <v>8</v>
      </c>
      <c r="BI102" s="12" t="n">
        <f aca="false">IF(OR($A102="",BI$4=""),"",SUMPRODUCT(--(INDEX(Matrix!$C$5:$EV$304,0,$B102)&gt;0),--(INDEX(Matrix!$C$5:$EV$304,0,BI$3)&gt;0)))</f>
        <v>8</v>
      </c>
      <c r="BJ102" s="12" t="n">
        <f aca="false">IF(OR($A102="",BJ$4=""),"",SUMPRODUCT(--(INDEX(Matrix!$C$5:$EV$304,0,$B102)&gt;0),--(INDEX(Matrix!$C$5:$EV$304,0,BJ$3)&gt;0)))</f>
        <v>0</v>
      </c>
      <c r="BK102" s="12" t="n">
        <f aca="false">IF(OR($A102="",BK$4=""),"",SUMPRODUCT(--(INDEX(Matrix!$C$5:$EV$304,0,$B102)&gt;0),--(INDEX(Matrix!$C$5:$EV$304,0,BK$3)&gt;0)))</f>
        <v>11</v>
      </c>
      <c r="BL102" s="12" t="n">
        <f aca="false">IF(OR($A102="",BL$4=""),"",SUMPRODUCT(--(INDEX(Matrix!$C$5:$EV$304,0,$B102)&gt;0),--(INDEX(Matrix!$C$5:$EV$304,0,BL$3)&gt;0)))</f>
        <v>11</v>
      </c>
      <c r="BM102" s="12" t="n">
        <f aca="false">IF(OR($A102="",BM$4=""),"",SUMPRODUCT(--(INDEX(Matrix!$C$5:$EV$304,0,$B102)&gt;0),--(INDEX(Matrix!$C$5:$EV$304,0,BM$3)&gt;0)))</f>
        <v>11</v>
      </c>
      <c r="BN102" s="12" t="n">
        <f aca="false">IF(OR($A102="",BN$4=""),"",SUMPRODUCT(--(INDEX(Matrix!$C$5:$EV$304,0,$B102)&gt;0),--(INDEX(Matrix!$C$5:$EV$304,0,BN$3)&gt;0)))</f>
        <v>9</v>
      </c>
      <c r="BO102" s="12" t="n">
        <f aca="false">IF(OR($A102="",BO$4=""),"",SUMPRODUCT(--(INDEX(Matrix!$C$5:$EV$304,0,$B102)&gt;0),--(INDEX(Matrix!$C$5:$EV$304,0,BO$3)&gt;0)))</f>
        <v>2</v>
      </c>
      <c r="BP102" s="12" t="n">
        <f aca="false">IF(OR($A102="",BP$4=""),"",SUMPRODUCT(--(INDEX(Matrix!$C$5:$EV$304,0,$B102)&gt;0),--(INDEX(Matrix!$C$5:$EV$304,0,BP$3)&gt;0)))</f>
        <v>0</v>
      </c>
      <c r="BQ102" s="12" t="n">
        <f aca="false">IF(OR($A102="",BQ$4=""),"",SUMPRODUCT(--(INDEX(Matrix!$C$5:$EV$304,0,$B102)&gt;0),--(INDEX(Matrix!$C$5:$EV$304,0,BQ$3)&gt;0)))</f>
        <v>0</v>
      </c>
      <c r="BR102" s="12" t="n">
        <f aca="false">IF(OR($A102="",BR$4=""),"",SUMPRODUCT(--(INDEX(Matrix!$C$5:$EV$304,0,$B102)&gt;0),--(INDEX(Matrix!$C$5:$EV$304,0,BR$3)&gt;0)))</f>
        <v>0</v>
      </c>
      <c r="BS102" s="12" t="n">
        <f aca="false">IF(OR($A102="",BS$4=""),"",SUMPRODUCT(--(INDEX(Matrix!$C$5:$EV$304,0,$B102)&gt;0),--(INDEX(Matrix!$C$5:$EV$304,0,BS$3)&gt;0)))</f>
        <v>0</v>
      </c>
      <c r="BT102" s="12" t="n">
        <f aca="false">IF(OR($A102="",BT$4=""),"",SUMPRODUCT(--(INDEX(Matrix!$C$5:$EV$304,0,$B102)&gt;0),--(INDEX(Matrix!$C$5:$EV$304,0,BT$3)&gt;0)))</f>
        <v>3</v>
      </c>
      <c r="BU102" s="12" t="n">
        <f aca="false">IF(OR($A102="",BU$4=""),"",SUMPRODUCT(--(INDEX(Matrix!$C$5:$EV$304,0,$B102)&gt;0),--(INDEX(Matrix!$C$5:$EV$304,0,BU$3)&gt;0)))</f>
        <v>9</v>
      </c>
      <c r="BV102" s="12" t="n">
        <f aca="false">IF(OR($A102="",BV$4=""),"",SUMPRODUCT(--(INDEX(Matrix!$C$5:$EV$304,0,$B102)&gt;0),--(INDEX(Matrix!$C$5:$EV$304,0,BV$3)&gt;0)))</f>
        <v>2</v>
      </c>
      <c r="BW102" s="12" t="n">
        <f aca="false">IF(OR($A102="",BW$4=""),"",SUMPRODUCT(--(INDEX(Matrix!$C$5:$EV$304,0,$B102)&gt;0),--(INDEX(Matrix!$C$5:$EV$304,0,BW$3)&gt;0)))</f>
        <v>2</v>
      </c>
      <c r="BX102" s="12" t="n">
        <f aca="false">IF(OR($A102="",BX$4=""),"",SUMPRODUCT(--(INDEX(Matrix!$C$5:$EV$304,0,$B102)&gt;0),--(INDEX(Matrix!$C$5:$EV$304,0,BX$3)&gt;0)))</f>
        <v>0</v>
      </c>
      <c r="BY102" s="12" t="n">
        <f aca="false">IF(OR($A102="",BY$4=""),"",SUMPRODUCT(--(INDEX(Matrix!$C$5:$EV$304,0,$B102)&gt;0),--(INDEX(Matrix!$C$5:$EV$304,0,BY$3)&gt;0)))</f>
        <v>3</v>
      </c>
      <c r="BZ102" s="12" t="n">
        <f aca="false">IF(OR($A102="",BZ$4=""),"",SUMPRODUCT(--(INDEX(Matrix!$C$5:$EV$304,0,$B102)&gt;0),--(INDEX(Matrix!$C$5:$EV$304,0,BZ$3)&gt;0)))</f>
        <v>2</v>
      </c>
      <c r="CA102" s="12" t="n">
        <f aca="false">IF(OR($A102="",CA$4=""),"",SUMPRODUCT(--(INDEX(Matrix!$C$5:$EV$304,0,$B102)&gt;0),--(INDEX(Matrix!$C$5:$EV$304,0,CA$3)&gt;0)))</f>
        <v>5</v>
      </c>
      <c r="CB102" s="12" t="n">
        <f aca="false">IF(OR($A102="",CB$4=""),"",SUMPRODUCT(--(INDEX(Matrix!$C$5:$EV$304,0,$B102)&gt;0),--(INDEX(Matrix!$C$5:$EV$304,0,CB$3)&gt;0)))</f>
        <v>0</v>
      </c>
      <c r="CC102" s="12" t="n">
        <f aca="false">IF(OR($A102="",CC$4=""),"",SUMPRODUCT(--(INDEX(Matrix!$C$5:$EV$304,0,$B102)&gt;0),--(INDEX(Matrix!$C$5:$EV$304,0,CC$3)&gt;0)))</f>
        <v>0</v>
      </c>
      <c r="CD102" s="12" t="n">
        <f aca="false">IF(OR($A102="",CD$4=""),"",SUMPRODUCT(--(INDEX(Matrix!$C$5:$EV$304,0,$B102)&gt;0),--(INDEX(Matrix!$C$5:$EV$304,0,CD$3)&gt;0)))</f>
        <v>8</v>
      </c>
      <c r="CE102" s="12" t="n">
        <f aca="false">IF(OR($A102="",CE$4=""),"",SUMPRODUCT(--(INDEX(Matrix!$C$5:$EV$304,0,$B102)&gt;0),--(INDEX(Matrix!$C$5:$EV$304,0,CE$3)&gt;0)))</f>
        <v>12</v>
      </c>
      <c r="CF102" s="12" t="n">
        <f aca="false">IF(OR($A102="",CF$4=""),"",SUMPRODUCT(--(INDEX(Matrix!$C$5:$EV$304,0,$B102)&gt;0),--(INDEX(Matrix!$C$5:$EV$304,0,CF$3)&gt;0)))</f>
        <v>2</v>
      </c>
      <c r="CG102" s="12" t="n">
        <f aca="false">IF(OR($A102="",CG$4=""),"",SUMPRODUCT(--(INDEX(Matrix!$C$5:$EV$304,0,$B102)&gt;0),--(INDEX(Matrix!$C$5:$EV$304,0,CG$3)&gt;0)))</f>
        <v>8</v>
      </c>
      <c r="CH102" s="12" t="n">
        <f aca="false">IF(OR($A102="",CH$4=""),"",SUMPRODUCT(--(INDEX(Matrix!$C$5:$EV$304,0,$B102)&gt;0),--(INDEX(Matrix!$C$5:$EV$304,0,CH$3)&gt;0)))</f>
        <v>3</v>
      </c>
      <c r="CI102" s="12" t="n">
        <f aca="false">IF(OR($A102="",CI$4=""),"",SUMPRODUCT(--(INDEX(Matrix!$C$5:$EV$304,0,$B102)&gt;0),--(INDEX(Matrix!$C$5:$EV$304,0,CI$3)&gt;0)))</f>
        <v>11</v>
      </c>
      <c r="CJ102" s="12" t="n">
        <f aca="false">IF(OR($A102="",CJ$4=""),"",SUMPRODUCT(--(INDEX(Matrix!$C$5:$EV$304,0,$B102)&gt;0),--(INDEX(Matrix!$C$5:$EV$304,0,CJ$3)&gt;0)))</f>
        <v>4</v>
      </c>
      <c r="CK102" s="12" t="n">
        <f aca="false">IF(OR($A102="",CK$4=""),"",SUMPRODUCT(--(INDEX(Matrix!$C$5:$EV$304,0,$B102)&gt;0),--(INDEX(Matrix!$C$5:$EV$304,0,CK$3)&gt;0)))</f>
        <v>12</v>
      </c>
      <c r="CL102" s="12" t="n">
        <f aca="false">IF(OR($A102="",CL$4=""),"",SUMPRODUCT(--(INDEX(Matrix!$C$5:$EV$304,0,$B102)&gt;0),--(INDEX(Matrix!$C$5:$EV$304,0,CL$3)&gt;0)))</f>
        <v>8</v>
      </c>
      <c r="CM102" s="12" t="n">
        <f aca="false">IF(OR($A102="",CM$4=""),"",SUMPRODUCT(--(INDEX(Matrix!$C$5:$EV$304,0,$B102)&gt;0),--(INDEX(Matrix!$C$5:$EV$304,0,CM$3)&gt;0)))</f>
        <v>12</v>
      </c>
      <c r="CN102" s="12" t="n">
        <f aca="false">IF(OR($A102="",CN$4=""),"",SUMPRODUCT(--(INDEX(Matrix!$C$5:$EV$304,0,$B102)&gt;0),--(INDEX(Matrix!$C$5:$EV$304,0,CN$3)&gt;0)))</f>
        <v>8</v>
      </c>
      <c r="CO102" s="12" t="n">
        <f aca="false">IF(OR($A102="",CO$4=""),"",SUMPRODUCT(--(INDEX(Matrix!$C$5:$EV$304,0,$B102)&gt;0),--(INDEX(Matrix!$C$5:$EV$304,0,CO$3)&gt;0)))</f>
        <v>8</v>
      </c>
      <c r="CP102" s="12" t="n">
        <f aca="false">IF(OR($A102="",CP$4=""),"",SUMPRODUCT(--(INDEX(Matrix!$C$5:$EV$304,0,$B102)&gt;0),--(INDEX(Matrix!$C$5:$EV$304,0,CP$3)&gt;0)))</f>
        <v>7</v>
      </c>
      <c r="CQ102" s="12" t="n">
        <f aca="false">IF(OR($A102="",CQ$4=""),"",SUMPRODUCT(--(INDEX(Matrix!$C$5:$EV$304,0,$B102)&gt;0),--(INDEX(Matrix!$C$5:$EV$304,0,CQ$3)&gt;0)))</f>
        <v>7</v>
      </c>
      <c r="CR102" s="12" t="n">
        <f aca="false">IF(OR($A102="",CR$4=""),"",SUMPRODUCT(--(INDEX(Matrix!$C$5:$EV$304,0,$B102)&gt;0),--(INDEX(Matrix!$C$5:$EV$304,0,CR$3)&gt;0)))</f>
        <v>10</v>
      </c>
      <c r="CS102" s="12" t="n">
        <f aca="false">IF(OR($A102="",CS$4=""),"",SUMPRODUCT(--(INDEX(Matrix!$C$5:$EV$304,0,$B102)&gt;0),--(INDEX(Matrix!$C$5:$EV$304,0,CS$3)&gt;0)))</f>
        <v>23</v>
      </c>
      <c r="CT102" s="12" t="n">
        <f aca="false">IF(OR($A102="",CT$4=""),"",SUMPRODUCT(--(INDEX(Matrix!$C$5:$EV$304,0,$B102)&gt;0),--(INDEX(Matrix!$C$5:$EV$304,0,CT$3)&gt;0)))</f>
        <v>23</v>
      </c>
      <c r="CU102" s="12" t="n">
        <f aca="false">IF(OR($A102="",CU$4=""),"",SUMPRODUCT(--(INDEX(Matrix!$C$5:$EV$304,0,$B102)&gt;0),--(INDEX(Matrix!$C$5:$EV$304,0,CU$3)&gt;0)))</f>
        <v>16</v>
      </c>
      <c r="CV102" s="12" t="n">
        <f aca="false">IF(OR($A102="",CV$4=""),"",SUMPRODUCT(--(INDEX(Matrix!$C$5:$EV$304,0,$B102)&gt;0),--(INDEX(Matrix!$C$5:$EV$304,0,CV$3)&gt;0)))</f>
        <v>27</v>
      </c>
      <c r="CW102" s="12" t="n">
        <f aca="false">IF(OR($A102="",CW$4=""),"",SUMPRODUCT(--(INDEX(Matrix!$C$5:$EV$304,0,$B102)&gt;0),--(INDEX(Matrix!$C$5:$EV$304,0,CW$3)&gt;0)))</f>
        <v>19</v>
      </c>
      <c r="CX102" s="12" t="n">
        <f aca="false">IF(OR($A102="",CX$4=""),"",SUMPRODUCT(--(INDEX(Matrix!$C$5:$EV$304,0,$B102)&gt;0),--(INDEX(Matrix!$C$5:$EV$304,0,CX$3)&gt;0)))</f>
        <v>13</v>
      </c>
      <c r="CY102" s="12" t="n">
        <f aca="false">IF(OR($A102="",CY$4=""),"",SUMPRODUCT(--(INDEX(Matrix!$C$5:$EV$304,0,$B102)&gt;0),--(INDEX(Matrix!$C$5:$EV$304,0,CY$3)&gt;0)))</f>
        <v>13</v>
      </c>
      <c r="CZ102" s="12" t="n">
        <f aca="false">IF(OR($A102="",CZ$4=""),"",SUMPRODUCT(--(INDEX(Matrix!$C$5:$EV$304,0,$B102)&gt;0),--(INDEX(Matrix!$C$5:$EV$304,0,CZ$3)&gt;0)))</f>
        <v>0</v>
      </c>
      <c r="DA102" s="12" t="n">
        <f aca="false">IF(OR($A102="",DA$4=""),"",SUMPRODUCT(--(INDEX(Matrix!$C$5:$EV$304,0,$B102)&gt;0),--(INDEX(Matrix!$C$5:$EV$304,0,DA$3)&gt;0)))</f>
        <v>9</v>
      </c>
      <c r="DB102" s="12" t="n">
        <f aca="false">IF(OR($A102="",DB$4=""),"",SUMPRODUCT(--(INDEX(Matrix!$C$5:$EV$304,0,$B102)&gt;0),--(INDEX(Matrix!$C$5:$EV$304,0,DB$3)&gt;0)))</f>
        <v>0</v>
      </c>
      <c r="DC102" s="12" t="n">
        <f aca="false">IF(OR($A102="",DC$4=""),"",SUMPRODUCT(--(INDEX(Matrix!$C$5:$EV$304,0,$B102)&gt;0),--(INDEX(Matrix!$C$5:$EV$304,0,DC$3)&gt;0)))</f>
        <v>0</v>
      </c>
      <c r="DD102" s="12" t="n">
        <f aca="false">IF(OR($A102="",DD$4=""),"",SUMPRODUCT(--(INDEX(Matrix!$C$5:$EV$304,0,$B102)&gt;0),--(INDEX(Matrix!$C$5:$EV$304,0,DD$3)&gt;0)))</f>
        <v>15</v>
      </c>
      <c r="DE102" s="12" t="str">
        <f aca="false">IF(OR($A102="",DE$4=""),"",SUMPRODUCT(--(INDEX(Matrix!$C$5:$EV$304,0,$B102)&gt;0),--(INDEX(Matrix!$C$5:$EV$304,0,DE$3)&gt;0)))</f>
        <v/>
      </c>
      <c r="DF102" s="12" t="str">
        <f aca="false">IF(OR($A102="",DF$4=""),"",SUMPRODUCT(--(INDEX(Matrix!$C$5:$EV$304,0,$B102)&gt;0),--(INDEX(Matrix!$C$5:$EV$304,0,DF$3)&gt;0)))</f>
        <v/>
      </c>
      <c r="DG102" s="12" t="str">
        <f aca="false">IF(OR($A102="",DG$4=""),"",SUMPRODUCT(--(INDEX(Matrix!$C$5:$EV$304,0,$B102)&gt;0),--(INDEX(Matrix!$C$5:$EV$304,0,DG$3)&gt;0)))</f>
        <v/>
      </c>
      <c r="DH102" s="12" t="str">
        <f aca="false">IF(OR($A102="",DH$4=""),"",SUMPRODUCT(--(INDEX(Matrix!$C$5:$EV$304,0,$B102)&gt;0),--(INDEX(Matrix!$C$5:$EV$304,0,DH$3)&gt;0)))</f>
        <v/>
      </c>
      <c r="DI102" s="12" t="str">
        <f aca="false">IF(OR($A102="",DI$4=""),"",SUMPRODUCT(--(INDEX(Matrix!$C$5:$EV$304,0,$B102)&gt;0),--(INDEX(Matrix!$C$5:$EV$304,0,DI$3)&gt;0)))</f>
        <v/>
      </c>
      <c r="DJ102" s="12" t="str">
        <f aca="false">IF(OR($A102="",DJ$4=""),"",SUMPRODUCT(--(INDEX(Matrix!$C$5:$EV$304,0,$B102)&gt;0),--(INDEX(Matrix!$C$5:$EV$304,0,DJ$3)&gt;0)))</f>
        <v/>
      </c>
      <c r="DK102" s="12" t="str">
        <f aca="false">IF(OR($A102="",DK$4=""),"",SUMPRODUCT(--(INDEX(Matrix!$C$5:$EV$304,0,$B102)&gt;0),--(INDEX(Matrix!$C$5:$EV$304,0,DK$3)&gt;0)))</f>
        <v/>
      </c>
      <c r="DL102" s="12" t="str">
        <f aca="false">IF(OR($A102="",DL$4=""),"",SUMPRODUCT(--(INDEX(Matrix!$C$5:$EV$304,0,$B102)&gt;0),--(INDEX(Matrix!$C$5:$EV$304,0,DL$3)&gt;0)))</f>
        <v/>
      </c>
      <c r="DM102" s="12" t="str">
        <f aca="false">IF(OR($A102="",DM$4=""),"",SUMPRODUCT(--(INDEX(Matrix!$C$5:$EV$304,0,$B102)&gt;0),--(INDEX(Matrix!$C$5:$EV$304,0,DM$3)&gt;0)))</f>
        <v/>
      </c>
      <c r="DN102" s="12" t="str">
        <f aca="false">IF(OR($A102="",DN$4=""),"",SUMPRODUCT(--(INDEX(Matrix!$C$5:$EV$304,0,$B102)&gt;0),--(INDEX(Matrix!$C$5:$EV$304,0,DN$3)&gt;0)))</f>
        <v/>
      </c>
      <c r="DO102" s="12" t="str">
        <f aca="false">IF(OR($A102="",DO$4=""),"",SUMPRODUCT(--(INDEX(Matrix!$C$5:$EV$304,0,$B102)&gt;0),--(INDEX(Matrix!$C$5:$EV$304,0,DO$3)&gt;0)))</f>
        <v/>
      </c>
      <c r="DP102" s="12" t="str">
        <f aca="false">IF(OR($A102="",DP$4=""),"",SUMPRODUCT(--(INDEX(Matrix!$C$5:$EV$304,0,$B102)&gt;0),--(INDEX(Matrix!$C$5:$EV$304,0,DP$3)&gt;0)))</f>
        <v/>
      </c>
      <c r="DQ102" s="12" t="str">
        <f aca="false">IF(OR($A102="",DQ$4=""),"",SUMPRODUCT(--(INDEX(Matrix!$C$5:$EV$304,0,$B102)&gt;0),--(INDEX(Matrix!$C$5:$EV$304,0,DQ$3)&gt;0)))</f>
        <v/>
      </c>
      <c r="DR102" s="12" t="str">
        <f aca="false">IF(OR($A102="",DR$4=""),"",SUMPRODUCT(--(INDEX(Matrix!$C$5:$EV$304,0,$B102)&gt;0),--(INDEX(Matrix!$C$5:$EV$304,0,DR$3)&gt;0)))</f>
        <v/>
      </c>
      <c r="DS102" s="12" t="str">
        <f aca="false">IF(OR($A102="",DS$4=""),"",SUMPRODUCT(--(INDEX(Matrix!$C$5:$EV$304,0,$B102)&gt;0),--(INDEX(Matrix!$C$5:$EV$304,0,DS$3)&gt;0)))</f>
        <v/>
      </c>
      <c r="DT102" s="12" t="str">
        <f aca="false">IF(OR($A102="",DT$4=""),"",SUMPRODUCT(--(INDEX(Matrix!$C$5:$EV$304,0,$B102)&gt;0),--(INDEX(Matrix!$C$5:$EV$304,0,DT$3)&gt;0)))</f>
        <v/>
      </c>
      <c r="DU102" s="12" t="str">
        <f aca="false">IF(OR($A102="",DU$4=""),"",SUMPRODUCT(--(INDEX(Matrix!$C$5:$EV$304,0,$B102)&gt;0),--(INDEX(Matrix!$C$5:$EV$304,0,DU$3)&gt;0)))</f>
        <v/>
      </c>
      <c r="DV102" s="12" t="str">
        <f aca="false">IF(OR($A102="",DV$4=""),"",SUMPRODUCT(--(INDEX(Matrix!$C$5:$EV$304,0,$B102)&gt;0),--(INDEX(Matrix!$C$5:$EV$304,0,DV$3)&gt;0)))</f>
        <v/>
      </c>
      <c r="DW102" s="12" t="str">
        <f aca="false">IF(OR($A102="",DW$4=""),"",SUMPRODUCT(--(INDEX(Matrix!$C$5:$EV$304,0,$B102)&gt;0),--(INDEX(Matrix!$C$5:$EV$304,0,DW$3)&gt;0)))</f>
        <v/>
      </c>
      <c r="DX102" s="12" t="str">
        <f aca="false">IF(OR($A102="",DX$4=""),"",SUMPRODUCT(--(INDEX(Matrix!$C$5:$EV$304,0,$B102)&gt;0),--(INDEX(Matrix!$C$5:$EV$304,0,DX$3)&gt;0)))</f>
        <v/>
      </c>
      <c r="DY102" s="12" t="str">
        <f aca="false">IF(OR($A102="",DY$4=""),"",SUMPRODUCT(--(INDEX(Matrix!$C$5:$EV$304,0,$B102)&gt;0),--(INDEX(Matrix!$C$5:$EV$304,0,DY$3)&gt;0)))</f>
        <v/>
      </c>
      <c r="DZ102" s="12" t="str">
        <f aca="false">IF(OR($A102="",DZ$4=""),"",SUMPRODUCT(--(INDEX(Matrix!$C$5:$EV$304,0,$B102)&gt;0),--(INDEX(Matrix!$C$5:$EV$304,0,DZ$3)&gt;0)))</f>
        <v/>
      </c>
      <c r="EA102" s="12" t="str">
        <f aca="false">IF(OR($A102="",EA$4=""),"",SUMPRODUCT(--(INDEX(Matrix!$C$5:$EV$304,0,$B102)&gt;0),--(INDEX(Matrix!$C$5:$EV$304,0,EA$3)&gt;0)))</f>
        <v/>
      </c>
      <c r="EB102" s="12" t="str">
        <f aca="false">IF(OR($A102="",EB$4=""),"",SUMPRODUCT(--(INDEX(Matrix!$C$5:$EV$304,0,$B102)&gt;0),--(INDEX(Matrix!$C$5:$EV$304,0,EB$3)&gt;0)))</f>
        <v/>
      </c>
      <c r="EC102" s="12" t="str">
        <f aca="false">IF(OR($A102="",EC$4=""),"",SUMPRODUCT(--(INDEX(Matrix!$C$5:$EV$304,0,$B102)&gt;0),--(INDEX(Matrix!$C$5:$EV$304,0,EC$3)&gt;0)))</f>
        <v/>
      </c>
      <c r="ED102" s="12" t="str">
        <f aca="false">IF(OR($A102="",ED$4=""),"",SUMPRODUCT(--(INDEX(Matrix!$C$5:$EV$304,0,$B102)&gt;0),--(INDEX(Matrix!$C$5:$EV$304,0,ED$3)&gt;0)))</f>
        <v/>
      </c>
      <c r="EE102" s="12" t="str">
        <f aca="false">IF(OR($A102="",EE$4=""),"",SUMPRODUCT(--(INDEX(Matrix!$C$5:$EV$304,0,$B102)&gt;0),--(INDEX(Matrix!$C$5:$EV$304,0,EE$3)&gt;0)))</f>
        <v/>
      </c>
      <c r="EF102" s="12" t="str">
        <f aca="false">IF(OR($A102="",EF$4=""),"",SUMPRODUCT(--(INDEX(Matrix!$C$5:$EV$304,0,$B102)&gt;0),--(INDEX(Matrix!$C$5:$EV$304,0,EF$3)&gt;0)))</f>
        <v/>
      </c>
      <c r="EG102" s="12" t="str">
        <f aca="false">IF(OR($A102="",EG$4=""),"",SUMPRODUCT(--(INDEX(Matrix!$C$5:$EV$304,0,$B102)&gt;0),--(INDEX(Matrix!$C$5:$EV$304,0,EG$3)&gt;0)))</f>
        <v/>
      </c>
      <c r="EH102" s="12" t="str">
        <f aca="false">IF(OR($A102="",EH$4=""),"",SUMPRODUCT(--(INDEX(Matrix!$C$5:$EV$304,0,$B102)&gt;0),--(INDEX(Matrix!$C$5:$EV$304,0,EH$3)&gt;0)))</f>
        <v/>
      </c>
      <c r="EI102" s="12" t="str">
        <f aca="false">IF(OR($A102="",EI$4=""),"",SUMPRODUCT(--(INDEX(Matrix!$C$5:$EV$304,0,$B102)&gt;0),--(INDEX(Matrix!$C$5:$EV$304,0,EI$3)&gt;0)))</f>
        <v/>
      </c>
      <c r="EJ102" s="12" t="str">
        <f aca="false">IF(OR($A102="",EJ$4=""),"",SUMPRODUCT(--(INDEX(Matrix!$C$5:$EV$304,0,$B102)&gt;0),--(INDEX(Matrix!$C$5:$EV$304,0,EJ$3)&gt;0)))</f>
        <v/>
      </c>
      <c r="EK102" s="12" t="str">
        <f aca="false">IF(OR($A102="",EK$4=""),"",SUMPRODUCT(--(INDEX(Matrix!$C$5:$EV$304,0,$B102)&gt;0),--(INDEX(Matrix!$C$5:$EV$304,0,EK$3)&gt;0)))</f>
        <v/>
      </c>
      <c r="EL102" s="12" t="str">
        <f aca="false">IF(OR($A102="",EL$4=""),"",SUMPRODUCT(--(INDEX(Matrix!$C$5:$EV$304,0,$B102)&gt;0),--(INDEX(Matrix!$C$5:$EV$304,0,EL$3)&gt;0)))</f>
        <v/>
      </c>
      <c r="EM102" s="12" t="str">
        <f aca="false">IF(OR($A102="",EM$4=""),"",SUMPRODUCT(--(INDEX(Matrix!$C$5:$EV$304,0,$B102)&gt;0),--(INDEX(Matrix!$C$5:$EV$304,0,EM$3)&gt;0)))</f>
        <v/>
      </c>
      <c r="EN102" s="12" t="str">
        <f aca="false">IF(OR($A102="",EN$4=""),"",SUMPRODUCT(--(INDEX(Matrix!$C$5:$EV$304,0,$B102)&gt;0),--(INDEX(Matrix!$C$5:$EV$304,0,EN$3)&gt;0)))</f>
        <v/>
      </c>
      <c r="EO102" s="12" t="str">
        <f aca="false">IF(OR($A102="",EO$4=""),"",SUMPRODUCT(--(INDEX(Matrix!$C$5:$EV$304,0,$B102)&gt;0),--(INDEX(Matrix!$C$5:$EV$304,0,EO$3)&gt;0)))</f>
        <v/>
      </c>
      <c r="EP102" s="12" t="str">
        <f aca="false">IF(OR($A102="",EP$4=""),"",SUMPRODUCT(--(INDEX(Matrix!$C$5:$EV$304,0,$B102)&gt;0),--(INDEX(Matrix!$C$5:$EV$304,0,EP$3)&gt;0)))</f>
        <v/>
      </c>
      <c r="EQ102" s="12" t="str">
        <f aca="false">IF(OR($A102="",EQ$4=""),"",SUMPRODUCT(--(INDEX(Matrix!$C$5:$EV$304,0,$B102)&gt;0),--(INDEX(Matrix!$C$5:$EV$304,0,EQ$3)&gt;0)))</f>
        <v/>
      </c>
      <c r="ER102" s="12" t="str">
        <f aca="false">IF(OR($A102="",ER$4=""),"",SUMPRODUCT(--(INDEX(Matrix!$C$5:$EV$304,0,$B102)&gt;0),--(INDEX(Matrix!$C$5:$EV$304,0,ER$3)&gt;0)))</f>
        <v/>
      </c>
      <c r="ES102" s="12" t="str">
        <f aca="false">IF(OR($A102="",ES$4=""),"",SUMPRODUCT(--(INDEX(Matrix!$C$5:$EV$304,0,$B102)&gt;0),--(INDEX(Matrix!$C$5:$EV$304,0,ES$3)&gt;0)))</f>
        <v/>
      </c>
      <c r="ET102" s="12" t="str">
        <f aca="false">IF(OR($A102="",ET$4=""),"",SUMPRODUCT(--(INDEX(Matrix!$C$5:$EV$304,0,$B102)&gt;0),--(INDEX(Matrix!$C$5:$EV$304,0,ET$3)&gt;0)))</f>
        <v/>
      </c>
      <c r="EU102" s="12" t="str">
        <f aca="false">IF(OR($A102="",EU$4=""),"",SUMPRODUCT(--(INDEX(Matrix!$C$5:$EV$304,0,$B102)&gt;0),--(INDEX(Matrix!$C$5:$EV$304,0,EU$3)&gt;0)))</f>
        <v/>
      </c>
      <c r="EV102" s="12" t="str">
        <f aca="false">IF(OR($A102="",EV$4=""),"",SUMPRODUCT(--(INDEX(Matrix!$C$5:$EV$304,0,$B102)&gt;0),--(INDEX(Matrix!$C$5:$EV$304,0,EV$3)&gt;0)))</f>
        <v/>
      </c>
    </row>
    <row r="103" customFormat="false" ht="15" hidden="false" customHeight="false" outlineLevel="0" collapsed="false">
      <c r="A103" s="6" t="str">
        <f aca="false">IF(INDEX(Products!$A$2:$A$151,$B103)="","",INDEX(Products!$A$2:$A$151,$B103))</f>
        <v>Immune AID Direct</v>
      </c>
      <c r="B103" s="23" t="n">
        <v>99</v>
      </c>
      <c r="C103" s="12" t="n">
        <f aca="false">IF(OR($A103="",C$4=""),"",SUMPRODUCT(--(INDEX(Matrix!$C$5:$EV$304,0,$B103)&gt;0),--(INDEX(Matrix!$C$5:$EV$304,0,C$3)&gt;0)))</f>
        <v>5</v>
      </c>
      <c r="D103" s="12" t="n">
        <f aca="false">IF(OR($A103="",D$4=""),"",SUMPRODUCT(--(INDEX(Matrix!$C$5:$EV$304,0,$B103)&gt;0),--(INDEX(Matrix!$C$5:$EV$304,0,D$3)&gt;0)))</f>
        <v>5</v>
      </c>
      <c r="E103" s="12" t="n">
        <f aca="false">IF(OR($A103="",E$4=""),"",SUMPRODUCT(--(INDEX(Matrix!$C$5:$EV$304,0,$B103)&gt;0),--(INDEX(Matrix!$C$5:$EV$304,0,E$3)&gt;0)))</f>
        <v>5</v>
      </c>
      <c r="F103" s="12" t="n">
        <f aca="false">IF(OR($A103="",F$4=""),"",SUMPRODUCT(--(INDEX(Matrix!$C$5:$EV$304,0,$B103)&gt;0),--(INDEX(Matrix!$C$5:$EV$304,0,F$3)&gt;0)))</f>
        <v>6</v>
      </c>
      <c r="G103" s="12" t="n">
        <f aca="false">IF(OR($A103="",G$4=""),"",SUMPRODUCT(--(INDEX(Matrix!$C$5:$EV$304,0,$B103)&gt;0),--(INDEX(Matrix!$C$5:$EV$304,0,G$3)&gt;0)))</f>
        <v>6</v>
      </c>
      <c r="H103" s="12" t="n">
        <f aca="false">IF(OR($A103="",H$4=""),"",SUMPRODUCT(--(INDEX(Matrix!$C$5:$EV$304,0,$B103)&gt;0),--(INDEX(Matrix!$C$5:$EV$304,0,H$3)&gt;0)))</f>
        <v>6</v>
      </c>
      <c r="I103" s="12" t="n">
        <f aca="false">IF(OR($A103="",I$4=""),"",SUMPRODUCT(--(INDEX(Matrix!$C$5:$EV$304,0,$B103)&gt;0),--(INDEX(Matrix!$C$5:$EV$304,0,I$3)&gt;0)))</f>
        <v>7</v>
      </c>
      <c r="J103" s="12" t="n">
        <f aca="false">IF(OR($A103="",J$4=""),"",SUMPRODUCT(--(INDEX(Matrix!$C$5:$EV$304,0,$B103)&gt;0),--(INDEX(Matrix!$C$5:$EV$304,0,J$3)&gt;0)))</f>
        <v>7</v>
      </c>
      <c r="K103" s="12" t="n">
        <f aca="false">IF(OR($A103="",K$4=""),"",SUMPRODUCT(--(INDEX(Matrix!$C$5:$EV$304,0,$B103)&gt;0),--(INDEX(Matrix!$C$5:$EV$304,0,K$3)&gt;0)))</f>
        <v>5</v>
      </c>
      <c r="L103" s="12" t="n">
        <f aca="false">IF(OR($A103="",L$4=""),"",SUMPRODUCT(--(INDEX(Matrix!$C$5:$EV$304,0,$B103)&gt;0),--(INDEX(Matrix!$C$5:$EV$304,0,L$3)&gt;0)))</f>
        <v>5</v>
      </c>
      <c r="M103" s="12" t="n">
        <f aca="false">IF(OR($A103="",M$4=""),"",SUMPRODUCT(--(INDEX(Matrix!$C$5:$EV$304,0,$B103)&gt;0),--(INDEX(Matrix!$C$5:$EV$304,0,M$3)&gt;0)))</f>
        <v>5</v>
      </c>
      <c r="N103" s="12" t="n">
        <f aca="false">IF(OR($A103="",N$4=""),"",SUMPRODUCT(--(INDEX(Matrix!$C$5:$EV$304,0,$B103)&gt;0),--(INDEX(Matrix!$C$5:$EV$304,0,N$3)&gt;0)))</f>
        <v>5</v>
      </c>
      <c r="O103" s="12" t="n">
        <f aca="false">IF(OR($A103="",O$4=""),"",SUMPRODUCT(--(INDEX(Matrix!$C$5:$EV$304,0,$B103)&gt;0),--(INDEX(Matrix!$C$5:$EV$304,0,O$3)&gt;0)))</f>
        <v>5</v>
      </c>
      <c r="P103" s="12" t="n">
        <f aca="false">IF(OR($A103="",P$4=""),"",SUMPRODUCT(--(INDEX(Matrix!$C$5:$EV$304,0,$B103)&gt;0),--(INDEX(Matrix!$C$5:$EV$304,0,P$3)&gt;0)))</f>
        <v>5</v>
      </c>
      <c r="Q103" s="12" t="n">
        <f aca="false">IF(OR($A103="",Q$4=""),"",SUMPRODUCT(--(INDEX(Matrix!$C$5:$EV$304,0,$B103)&gt;0),--(INDEX(Matrix!$C$5:$EV$304,0,Q$3)&gt;0)))</f>
        <v>5</v>
      </c>
      <c r="R103" s="12" t="n">
        <f aca="false">IF(OR($A103="",R$4=""),"",SUMPRODUCT(--(INDEX(Matrix!$C$5:$EV$304,0,$B103)&gt;0),--(INDEX(Matrix!$C$5:$EV$304,0,R$3)&gt;0)))</f>
        <v>5</v>
      </c>
      <c r="S103" s="12" t="n">
        <f aca="false">IF(OR($A103="",S$4=""),"",SUMPRODUCT(--(INDEX(Matrix!$C$5:$EV$304,0,$B103)&gt;0),--(INDEX(Matrix!$C$5:$EV$304,0,S$3)&gt;0)))</f>
        <v>5</v>
      </c>
      <c r="T103" s="12" t="n">
        <f aca="false">IF(OR($A103="",T$4=""),"",SUMPRODUCT(--(INDEX(Matrix!$C$5:$EV$304,0,$B103)&gt;0),--(INDEX(Matrix!$C$5:$EV$304,0,T$3)&gt;0)))</f>
        <v>5</v>
      </c>
      <c r="U103" s="12" t="n">
        <f aca="false">IF(OR($A103="",U$4=""),"",SUMPRODUCT(--(INDEX(Matrix!$C$5:$EV$304,0,$B103)&gt;0),--(INDEX(Matrix!$C$5:$EV$304,0,U$3)&gt;0)))</f>
        <v>0</v>
      </c>
      <c r="V103" s="12" t="n">
        <f aca="false">IF(OR($A103="",V$4=""),"",SUMPRODUCT(--(INDEX(Matrix!$C$5:$EV$304,0,$B103)&gt;0),--(INDEX(Matrix!$C$5:$EV$304,0,V$3)&gt;0)))</f>
        <v>0</v>
      </c>
      <c r="W103" s="12" t="n">
        <f aca="false">IF(OR($A103="",W$4=""),"",SUMPRODUCT(--(INDEX(Matrix!$C$5:$EV$304,0,$B103)&gt;0),--(INDEX(Matrix!$C$5:$EV$304,0,W$3)&gt;0)))</f>
        <v>5</v>
      </c>
      <c r="X103" s="12" t="n">
        <f aca="false">IF(OR($A103="",X$4=""),"",SUMPRODUCT(--(INDEX(Matrix!$C$5:$EV$304,0,$B103)&gt;0),--(INDEX(Matrix!$C$5:$EV$304,0,X$3)&gt;0)))</f>
        <v>5</v>
      </c>
      <c r="Y103" s="12" t="n">
        <f aca="false">IF(OR($A103="",Y$4=""),"",SUMPRODUCT(--(INDEX(Matrix!$C$5:$EV$304,0,$B103)&gt;0),--(INDEX(Matrix!$C$5:$EV$304,0,Y$3)&gt;0)))</f>
        <v>6</v>
      </c>
      <c r="Z103" s="12" t="n">
        <f aca="false">IF(OR($A103="",Z$4=""),"",SUMPRODUCT(--(INDEX(Matrix!$C$5:$EV$304,0,$B103)&gt;0),--(INDEX(Matrix!$C$5:$EV$304,0,Z$3)&gt;0)))</f>
        <v>5</v>
      </c>
      <c r="AA103" s="12" t="n">
        <f aca="false">IF(OR($A103="",AA$4=""),"",SUMPRODUCT(--(INDEX(Matrix!$C$5:$EV$304,0,$B103)&gt;0),--(INDEX(Matrix!$C$5:$EV$304,0,AA$3)&gt;0)))</f>
        <v>7</v>
      </c>
      <c r="AB103" s="12" t="n">
        <f aca="false">IF(OR($A103="",AB$4=""),"",SUMPRODUCT(--(INDEX(Matrix!$C$5:$EV$304,0,$B103)&gt;0),--(INDEX(Matrix!$C$5:$EV$304,0,AB$3)&gt;0)))</f>
        <v>1</v>
      </c>
      <c r="AC103" s="12" t="n">
        <f aca="false">IF(OR($A103="",AC$4=""),"",SUMPRODUCT(--(INDEX(Matrix!$C$5:$EV$304,0,$B103)&gt;0),--(INDEX(Matrix!$C$5:$EV$304,0,AC$3)&gt;0)))</f>
        <v>2</v>
      </c>
      <c r="AD103" s="12" t="n">
        <f aca="false">IF(OR($A103="",AD$4=""),"",SUMPRODUCT(--(INDEX(Matrix!$C$5:$EV$304,0,$B103)&gt;0),--(INDEX(Matrix!$C$5:$EV$304,0,AD$3)&gt;0)))</f>
        <v>0</v>
      </c>
      <c r="AE103" s="12" t="n">
        <f aca="false">IF(OR($A103="",AE$4=""),"",SUMPRODUCT(--(INDEX(Matrix!$C$5:$EV$304,0,$B103)&gt;0),--(INDEX(Matrix!$C$5:$EV$304,0,AE$3)&gt;0)))</f>
        <v>5</v>
      </c>
      <c r="AF103" s="12" t="n">
        <f aca="false">IF(OR($A103="",AF$4=""),"",SUMPRODUCT(--(INDEX(Matrix!$C$5:$EV$304,0,$B103)&gt;0),--(INDEX(Matrix!$C$5:$EV$304,0,AF$3)&gt;0)))</f>
        <v>5</v>
      </c>
      <c r="AG103" s="12" t="n">
        <f aca="false">IF(OR($A103="",AG$4=""),"",SUMPRODUCT(--(INDEX(Matrix!$C$5:$EV$304,0,$B103)&gt;0),--(INDEX(Matrix!$C$5:$EV$304,0,AG$3)&gt;0)))</f>
        <v>5</v>
      </c>
      <c r="AH103" s="12" t="n">
        <f aca="false">IF(OR($A103="",AH$4=""),"",SUMPRODUCT(--(INDEX(Matrix!$C$5:$EV$304,0,$B103)&gt;0),--(INDEX(Matrix!$C$5:$EV$304,0,AH$3)&gt;0)))</f>
        <v>5</v>
      </c>
      <c r="AI103" s="12" t="n">
        <f aca="false">IF(OR($A103="",AI$4=""),"",SUMPRODUCT(--(INDEX(Matrix!$C$5:$EV$304,0,$B103)&gt;0),--(INDEX(Matrix!$C$5:$EV$304,0,AI$3)&gt;0)))</f>
        <v>5</v>
      </c>
      <c r="AJ103" s="12" t="n">
        <f aca="false">IF(OR($A103="",AJ$4=""),"",SUMPRODUCT(--(INDEX(Matrix!$C$5:$EV$304,0,$B103)&gt;0),--(INDEX(Matrix!$C$5:$EV$304,0,AJ$3)&gt;0)))</f>
        <v>5</v>
      </c>
      <c r="AK103" s="12" t="n">
        <f aca="false">IF(OR($A103="",AK$4=""),"",SUMPRODUCT(--(INDEX(Matrix!$C$5:$EV$304,0,$B103)&gt;0),--(INDEX(Matrix!$C$5:$EV$304,0,AK$3)&gt;0)))</f>
        <v>5</v>
      </c>
      <c r="AL103" s="12" t="n">
        <f aca="false">IF(OR($A103="",AL$4=""),"",SUMPRODUCT(--(INDEX(Matrix!$C$5:$EV$304,0,$B103)&gt;0),--(INDEX(Matrix!$C$5:$EV$304,0,AL$3)&gt;0)))</f>
        <v>5</v>
      </c>
      <c r="AM103" s="12" t="n">
        <f aca="false">IF(OR($A103="",AM$4=""),"",SUMPRODUCT(--(INDEX(Matrix!$C$5:$EV$304,0,$B103)&gt;0),--(INDEX(Matrix!$C$5:$EV$304,0,AM$3)&gt;0)))</f>
        <v>4</v>
      </c>
      <c r="AN103" s="12" t="n">
        <f aca="false">IF(OR($A103="",AN$4=""),"",SUMPRODUCT(--(INDEX(Matrix!$C$5:$EV$304,0,$B103)&gt;0),--(INDEX(Matrix!$C$5:$EV$304,0,AN$3)&gt;0)))</f>
        <v>4</v>
      </c>
      <c r="AO103" s="12" t="n">
        <f aca="false">IF(OR($A103="",AO$4=""),"",SUMPRODUCT(--(INDEX(Matrix!$C$5:$EV$304,0,$B103)&gt;0),--(INDEX(Matrix!$C$5:$EV$304,0,AO$3)&gt;0)))</f>
        <v>1</v>
      </c>
      <c r="AP103" s="12" t="n">
        <f aca="false">IF(OR($A103="",AP$4=""),"",SUMPRODUCT(--(INDEX(Matrix!$C$5:$EV$304,0,$B103)&gt;0),--(INDEX(Matrix!$C$5:$EV$304,0,AP$3)&gt;0)))</f>
        <v>1</v>
      </c>
      <c r="AQ103" s="12" t="n">
        <f aca="false">IF(OR($A103="",AQ$4=""),"",SUMPRODUCT(--(INDEX(Matrix!$C$5:$EV$304,0,$B103)&gt;0),--(INDEX(Matrix!$C$5:$EV$304,0,AQ$3)&gt;0)))</f>
        <v>1</v>
      </c>
      <c r="AR103" s="12" t="n">
        <f aca="false">IF(OR($A103="",AR$4=""),"",SUMPRODUCT(--(INDEX(Matrix!$C$5:$EV$304,0,$B103)&gt;0),--(INDEX(Matrix!$C$5:$EV$304,0,AR$3)&gt;0)))</f>
        <v>1</v>
      </c>
      <c r="AS103" s="12" t="n">
        <f aca="false">IF(OR($A103="",AS$4=""),"",SUMPRODUCT(--(INDEX(Matrix!$C$5:$EV$304,0,$B103)&gt;0),--(INDEX(Matrix!$C$5:$EV$304,0,AS$3)&gt;0)))</f>
        <v>1</v>
      </c>
      <c r="AT103" s="12" t="n">
        <f aca="false">IF(OR($A103="",AT$4=""),"",SUMPRODUCT(--(INDEX(Matrix!$C$5:$EV$304,0,$B103)&gt;0),--(INDEX(Matrix!$C$5:$EV$304,0,AT$3)&gt;0)))</f>
        <v>1</v>
      </c>
      <c r="AU103" s="12" t="n">
        <f aca="false">IF(OR($A103="",AU$4=""),"",SUMPRODUCT(--(INDEX(Matrix!$C$5:$EV$304,0,$B103)&gt;0),--(INDEX(Matrix!$C$5:$EV$304,0,AU$3)&gt;0)))</f>
        <v>0</v>
      </c>
      <c r="AV103" s="12" t="n">
        <f aca="false">IF(OR($A103="",AV$4=""),"",SUMPRODUCT(--(INDEX(Matrix!$C$5:$EV$304,0,$B103)&gt;0),--(INDEX(Matrix!$C$5:$EV$304,0,AV$3)&gt;0)))</f>
        <v>5</v>
      </c>
      <c r="AW103" s="12" t="n">
        <f aca="false">IF(OR($A103="",AW$4=""),"",SUMPRODUCT(--(INDEX(Matrix!$C$5:$EV$304,0,$B103)&gt;0),--(INDEX(Matrix!$C$5:$EV$304,0,AW$3)&gt;0)))</f>
        <v>5</v>
      </c>
      <c r="AX103" s="12" t="n">
        <f aca="false">IF(OR($A103="",AX$4=""),"",SUMPRODUCT(--(INDEX(Matrix!$C$5:$EV$304,0,$B103)&gt;0),--(INDEX(Matrix!$C$5:$EV$304,0,AX$3)&gt;0)))</f>
        <v>6</v>
      </c>
      <c r="AY103" s="12" t="n">
        <f aca="false">IF(OR($A103="",AY$4=""),"",SUMPRODUCT(--(INDEX(Matrix!$C$5:$EV$304,0,$B103)&gt;0),--(INDEX(Matrix!$C$5:$EV$304,0,AY$3)&gt;0)))</f>
        <v>6</v>
      </c>
      <c r="AZ103" s="12" t="n">
        <f aca="false">IF(OR($A103="",AZ$4=""),"",SUMPRODUCT(--(INDEX(Matrix!$C$5:$EV$304,0,$B103)&gt;0),--(INDEX(Matrix!$C$5:$EV$304,0,AZ$3)&gt;0)))</f>
        <v>6</v>
      </c>
      <c r="BA103" s="12" t="n">
        <f aca="false">IF(OR($A103="",BA$4=""),"",SUMPRODUCT(--(INDEX(Matrix!$C$5:$EV$304,0,$B103)&gt;0),--(INDEX(Matrix!$C$5:$EV$304,0,BA$3)&gt;0)))</f>
        <v>6</v>
      </c>
      <c r="BB103" s="12" t="n">
        <f aca="false">IF(OR($A103="",BB$4=""),"",SUMPRODUCT(--(INDEX(Matrix!$C$5:$EV$304,0,$B103)&gt;0),--(INDEX(Matrix!$C$5:$EV$304,0,BB$3)&gt;0)))</f>
        <v>6</v>
      </c>
      <c r="BC103" s="12" t="n">
        <f aca="false">IF(OR($A103="",BC$4=""),"",SUMPRODUCT(--(INDEX(Matrix!$C$5:$EV$304,0,$B103)&gt;0),--(INDEX(Matrix!$C$5:$EV$304,0,BC$3)&gt;0)))</f>
        <v>6</v>
      </c>
      <c r="BD103" s="12" t="n">
        <f aca="false">IF(OR($A103="",BD$4=""),"",SUMPRODUCT(--(INDEX(Matrix!$C$5:$EV$304,0,$B103)&gt;0),--(INDEX(Matrix!$C$5:$EV$304,0,BD$3)&gt;0)))</f>
        <v>6</v>
      </c>
      <c r="BE103" s="12" t="n">
        <f aca="false">IF(OR($A103="",BE$4=""),"",SUMPRODUCT(--(INDEX(Matrix!$C$5:$EV$304,0,$B103)&gt;0),--(INDEX(Matrix!$C$5:$EV$304,0,BE$3)&gt;0)))</f>
        <v>6</v>
      </c>
      <c r="BF103" s="12" t="n">
        <f aca="false">IF(OR($A103="",BF$4=""),"",SUMPRODUCT(--(INDEX(Matrix!$C$5:$EV$304,0,$B103)&gt;0),--(INDEX(Matrix!$C$5:$EV$304,0,BF$3)&gt;0)))</f>
        <v>5</v>
      </c>
      <c r="BG103" s="12" t="n">
        <f aca="false">IF(OR($A103="",BG$4=""),"",SUMPRODUCT(--(INDEX(Matrix!$C$5:$EV$304,0,$B103)&gt;0),--(INDEX(Matrix!$C$5:$EV$304,0,BG$3)&gt;0)))</f>
        <v>5</v>
      </c>
      <c r="BH103" s="12" t="n">
        <f aca="false">IF(OR($A103="",BH$4=""),"",SUMPRODUCT(--(INDEX(Matrix!$C$5:$EV$304,0,$B103)&gt;0),--(INDEX(Matrix!$C$5:$EV$304,0,BH$3)&gt;0)))</f>
        <v>5</v>
      </c>
      <c r="BI103" s="12" t="n">
        <f aca="false">IF(OR($A103="",BI$4=""),"",SUMPRODUCT(--(INDEX(Matrix!$C$5:$EV$304,0,$B103)&gt;0),--(INDEX(Matrix!$C$5:$EV$304,0,BI$3)&gt;0)))</f>
        <v>5</v>
      </c>
      <c r="BJ103" s="12" t="n">
        <f aca="false">IF(OR($A103="",BJ$4=""),"",SUMPRODUCT(--(INDEX(Matrix!$C$5:$EV$304,0,$B103)&gt;0),--(INDEX(Matrix!$C$5:$EV$304,0,BJ$3)&gt;0)))</f>
        <v>0</v>
      </c>
      <c r="BK103" s="12" t="n">
        <f aca="false">IF(OR($A103="",BK$4=""),"",SUMPRODUCT(--(INDEX(Matrix!$C$5:$EV$304,0,$B103)&gt;0),--(INDEX(Matrix!$C$5:$EV$304,0,BK$3)&gt;0)))</f>
        <v>7</v>
      </c>
      <c r="BL103" s="12" t="n">
        <f aca="false">IF(OR($A103="",BL$4=""),"",SUMPRODUCT(--(INDEX(Matrix!$C$5:$EV$304,0,$B103)&gt;0),--(INDEX(Matrix!$C$5:$EV$304,0,BL$3)&gt;0)))</f>
        <v>7</v>
      </c>
      <c r="BM103" s="12" t="n">
        <f aca="false">IF(OR($A103="",BM$4=""),"",SUMPRODUCT(--(INDEX(Matrix!$C$5:$EV$304,0,$B103)&gt;0),--(INDEX(Matrix!$C$5:$EV$304,0,BM$3)&gt;0)))</f>
        <v>7</v>
      </c>
      <c r="BN103" s="12" t="n">
        <f aca="false">IF(OR($A103="",BN$4=""),"",SUMPRODUCT(--(INDEX(Matrix!$C$5:$EV$304,0,$B103)&gt;0),--(INDEX(Matrix!$C$5:$EV$304,0,BN$3)&gt;0)))</f>
        <v>6</v>
      </c>
      <c r="BO103" s="12" t="n">
        <f aca="false">IF(OR($A103="",BO$4=""),"",SUMPRODUCT(--(INDEX(Matrix!$C$5:$EV$304,0,$B103)&gt;0),--(INDEX(Matrix!$C$5:$EV$304,0,BO$3)&gt;0)))</f>
        <v>2</v>
      </c>
      <c r="BP103" s="12" t="n">
        <f aca="false">IF(OR($A103="",BP$4=""),"",SUMPRODUCT(--(INDEX(Matrix!$C$5:$EV$304,0,$B103)&gt;0),--(INDEX(Matrix!$C$5:$EV$304,0,BP$3)&gt;0)))</f>
        <v>0</v>
      </c>
      <c r="BQ103" s="12" t="n">
        <f aca="false">IF(OR($A103="",BQ$4=""),"",SUMPRODUCT(--(INDEX(Matrix!$C$5:$EV$304,0,$B103)&gt;0),--(INDEX(Matrix!$C$5:$EV$304,0,BQ$3)&gt;0)))</f>
        <v>0</v>
      </c>
      <c r="BR103" s="12" t="n">
        <f aca="false">IF(OR($A103="",BR$4=""),"",SUMPRODUCT(--(INDEX(Matrix!$C$5:$EV$304,0,$B103)&gt;0),--(INDEX(Matrix!$C$5:$EV$304,0,BR$3)&gt;0)))</f>
        <v>1</v>
      </c>
      <c r="BS103" s="12" t="n">
        <f aca="false">IF(OR($A103="",BS$4=""),"",SUMPRODUCT(--(INDEX(Matrix!$C$5:$EV$304,0,$B103)&gt;0),--(INDEX(Matrix!$C$5:$EV$304,0,BS$3)&gt;0)))</f>
        <v>1</v>
      </c>
      <c r="BT103" s="12" t="n">
        <f aca="false">IF(OR($A103="",BT$4=""),"",SUMPRODUCT(--(INDEX(Matrix!$C$5:$EV$304,0,$B103)&gt;0),--(INDEX(Matrix!$C$5:$EV$304,0,BT$3)&gt;0)))</f>
        <v>3</v>
      </c>
      <c r="BU103" s="12" t="n">
        <f aca="false">IF(OR($A103="",BU$4=""),"",SUMPRODUCT(--(INDEX(Matrix!$C$5:$EV$304,0,$B103)&gt;0),--(INDEX(Matrix!$C$5:$EV$304,0,BU$3)&gt;0)))</f>
        <v>8</v>
      </c>
      <c r="BV103" s="12" t="n">
        <f aca="false">IF(OR($A103="",BV$4=""),"",SUMPRODUCT(--(INDEX(Matrix!$C$5:$EV$304,0,$B103)&gt;0),--(INDEX(Matrix!$C$5:$EV$304,0,BV$3)&gt;0)))</f>
        <v>3</v>
      </c>
      <c r="BW103" s="12" t="n">
        <f aca="false">IF(OR($A103="",BW$4=""),"",SUMPRODUCT(--(INDEX(Matrix!$C$5:$EV$304,0,$B103)&gt;0),--(INDEX(Matrix!$C$5:$EV$304,0,BW$3)&gt;0)))</f>
        <v>3</v>
      </c>
      <c r="BX103" s="12" t="n">
        <f aca="false">IF(OR($A103="",BX$4=""),"",SUMPRODUCT(--(INDEX(Matrix!$C$5:$EV$304,0,$B103)&gt;0),--(INDEX(Matrix!$C$5:$EV$304,0,BX$3)&gt;0)))</f>
        <v>0</v>
      </c>
      <c r="BY103" s="12" t="n">
        <f aca="false">IF(OR($A103="",BY$4=""),"",SUMPRODUCT(--(INDEX(Matrix!$C$5:$EV$304,0,$B103)&gt;0),--(INDEX(Matrix!$C$5:$EV$304,0,BY$3)&gt;0)))</f>
        <v>1</v>
      </c>
      <c r="BZ103" s="12" t="n">
        <f aca="false">IF(OR($A103="",BZ$4=""),"",SUMPRODUCT(--(INDEX(Matrix!$C$5:$EV$304,0,$B103)&gt;0),--(INDEX(Matrix!$C$5:$EV$304,0,BZ$3)&gt;0)))</f>
        <v>1</v>
      </c>
      <c r="CA103" s="12" t="n">
        <f aca="false">IF(OR($A103="",CA$4=""),"",SUMPRODUCT(--(INDEX(Matrix!$C$5:$EV$304,0,$B103)&gt;0),--(INDEX(Matrix!$C$5:$EV$304,0,CA$3)&gt;0)))</f>
        <v>4</v>
      </c>
      <c r="CB103" s="12" t="n">
        <f aca="false">IF(OR($A103="",CB$4=""),"",SUMPRODUCT(--(INDEX(Matrix!$C$5:$EV$304,0,$B103)&gt;0),--(INDEX(Matrix!$C$5:$EV$304,0,CB$3)&gt;0)))</f>
        <v>0</v>
      </c>
      <c r="CC103" s="12" t="n">
        <f aca="false">IF(OR($A103="",CC$4=""),"",SUMPRODUCT(--(INDEX(Matrix!$C$5:$EV$304,0,$B103)&gt;0),--(INDEX(Matrix!$C$5:$EV$304,0,CC$3)&gt;0)))</f>
        <v>0</v>
      </c>
      <c r="CD103" s="12" t="n">
        <f aca="false">IF(OR($A103="",CD$4=""),"",SUMPRODUCT(--(INDEX(Matrix!$C$5:$EV$304,0,$B103)&gt;0),--(INDEX(Matrix!$C$5:$EV$304,0,CD$3)&gt;0)))</f>
        <v>6</v>
      </c>
      <c r="CE103" s="12" t="n">
        <f aca="false">IF(OR($A103="",CE$4=""),"",SUMPRODUCT(--(INDEX(Matrix!$C$5:$EV$304,0,$B103)&gt;0),--(INDEX(Matrix!$C$5:$EV$304,0,CE$3)&gt;0)))</f>
        <v>7</v>
      </c>
      <c r="CF103" s="12" t="n">
        <f aca="false">IF(OR($A103="",CF$4=""),"",SUMPRODUCT(--(INDEX(Matrix!$C$5:$EV$304,0,$B103)&gt;0),--(INDEX(Matrix!$C$5:$EV$304,0,CF$3)&gt;0)))</f>
        <v>3</v>
      </c>
      <c r="CG103" s="12" t="n">
        <f aca="false">IF(OR($A103="",CG$4=""),"",SUMPRODUCT(--(INDEX(Matrix!$C$5:$EV$304,0,$B103)&gt;0),--(INDEX(Matrix!$C$5:$EV$304,0,CG$3)&gt;0)))</f>
        <v>6</v>
      </c>
      <c r="CH103" s="12" t="n">
        <f aca="false">IF(OR($A103="",CH$4=""),"",SUMPRODUCT(--(INDEX(Matrix!$C$5:$EV$304,0,$B103)&gt;0),--(INDEX(Matrix!$C$5:$EV$304,0,CH$3)&gt;0)))</f>
        <v>1</v>
      </c>
      <c r="CI103" s="12" t="n">
        <f aca="false">IF(OR($A103="",CI$4=""),"",SUMPRODUCT(--(INDEX(Matrix!$C$5:$EV$304,0,$B103)&gt;0),--(INDEX(Matrix!$C$5:$EV$304,0,CI$3)&gt;0)))</f>
        <v>6</v>
      </c>
      <c r="CJ103" s="12" t="n">
        <f aca="false">IF(OR($A103="",CJ$4=""),"",SUMPRODUCT(--(INDEX(Matrix!$C$5:$EV$304,0,$B103)&gt;0),--(INDEX(Matrix!$C$5:$EV$304,0,CJ$3)&gt;0)))</f>
        <v>6</v>
      </c>
      <c r="CK103" s="12" t="n">
        <f aca="false">IF(OR($A103="",CK$4=""),"",SUMPRODUCT(--(INDEX(Matrix!$C$5:$EV$304,0,$B103)&gt;0),--(INDEX(Matrix!$C$5:$EV$304,0,CK$3)&gt;0)))</f>
        <v>8</v>
      </c>
      <c r="CL103" s="12" t="n">
        <f aca="false">IF(OR($A103="",CL$4=""),"",SUMPRODUCT(--(INDEX(Matrix!$C$5:$EV$304,0,$B103)&gt;0),--(INDEX(Matrix!$C$5:$EV$304,0,CL$3)&gt;0)))</f>
        <v>11</v>
      </c>
      <c r="CM103" s="12" t="n">
        <f aca="false">IF(OR($A103="",CM$4=""),"",SUMPRODUCT(--(INDEX(Matrix!$C$5:$EV$304,0,$B103)&gt;0),--(INDEX(Matrix!$C$5:$EV$304,0,CM$3)&gt;0)))</f>
        <v>7</v>
      </c>
      <c r="CN103" s="12" t="n">
        <f aca="false">IF(OR($A103="",CN$4=""),"",SUMPRODUCT(--(INDEX(Matrix!$C$5:$EV$304,0,$B103)&gt;0),--(INDEX(Matrix!$C$5:$EV$304,0,CN$3)&gt;0)))</f>
        <v>6</v>
      </c>
      <c r="CO103" s="12" t="n">
        <f aca="false">IF(OR($A103="",CO$4=""),"",SUMPRODUCT(--(INDEX(Matrix!$C$5:$EV$304,0,$B103)&gt;0),--(INDEX(Matrix!$C$5:$EV$304,0,CO$3)&gt;0)))</f>
        <v>6</v>
      </c>
      <c r="CP103" s="12" t="n">
        <f aca="false">IF(OR($A103="",CP$4=""),"",SUMPRODUCT(--(INDEX(Matrix!$C$5:$EV$304,0,$B103)&gt;0),--(INDEX(Matrix!$C$5:$EV$304,0,CP$3)&gt;0)))</f>
        <v>7</v>
      </c>
      <c r="CQ103" s="12" t="n">
        <f aca="false">IF(OR($A103="",CQ$4=""),"",SUMPRODUCT(--(INDEX(Matrix!$C$5:$EV$304,0,$B103)&gt;0),--(INDEX(Matrix!$C$5:$EV$304,0,CQ$3)&gt;0)))</f>
        <v>7</v>
      </c>
      <c r="CR103" s="12" t="n">
        <f aca="false">IF(OR($A103="",CR$4=""),"",SUMPRODUCT(--(INDEX(Matrix!$C$5:$EV$304,0,$B103)&gt;0),--(INDEX(Matrix!$C$5:$EV$304,0,CR$3)&gt;0)))</f>
        <v>5</v>
      </c>
      <c r="CS103" s="12" t="n">
        <f aca="false">IF(OR($A103="",CS$4=""),"",SUMPRODUCT(--(INDEX(Matrix!$C$5:$EV$304,0,$B103)&gt;0),--(INDEX(Matrix!$C$5:$EV$304,0,CS$3)&gt;0)))</f>
        <v>20</v>
      </c>
      <c r="CT103" s="12" t="n">
        <f aca="false">IF(OR($A103="",CT$4=""),"",SUMPRODUCT(--(INDEX(Matrix!$C$5:$EV$304,0,$B103)&gt;0),--(INDEX(Matrix!$C$5:$EV$304,0,CT$3)&gt;0)))</f>
        <v>20</v>
      </c>
      <c r="CU103" s="12" t="n">
        <f aca="false">IF(OR($A103="",CU$4=""),"",SUMPRODUCT(--(INDEX(Matrix!$C$5:$EV$304,0,$B103)&gt;0),--(INDEX(Matrix!$C$5:$EV$304,0,CU$3)&gt;0)))</f>
        <v>19</v>
      </c>
      <c r="CV103" s="12" t="n">
        <f aca="false">IF(OR($A103="",CV$4=""),"",SUMPRODUCT(--(INDEX(Matrix!$C$5:$EV$304,0,$B103)&gt;0),--(INDEX(Matrix!$C$5:$EV$304,0,CV$3)&gt;0)))</f>
        <v>19</v>
      </c>
      <c r="CW103" s="12" t="n">
        <f aca="false">IF(OR($A103="",CW$4=""),"",SUMPRODUCT(--(INDEX(Matrix!$C$5:$EV$304,0,$B103)&gt;0),--(INDEX(Matrix!$C$5:$EV$304,0,CW$3)&gt;0)))</f>
        <v>27</v>
      </c>
      <c r="CX103" s="12" t="n">
        <f aca="false">IF(OR($A103="",CX$4=""),"",SUMPRODUCT(--(INDEX(Matrix!$C$5:$EV$304,0,$B103)&gt;0),--(INDEX(Matrix!$C$5:$EV$304,0,CX$3)&gt;0)))</f>
        <v>10</v>
      </c>
      <c r="CY103" s="12" t="n">
        <f aca="false">IF(OR($A103="",CY$4=""),"",SUMPRODUCT(--(INDEX(Matrix!$C$5:$EV$304,0,$B103)&gt;0),--(INDEX(Matrix!$C$5:$EV$304,0,CY$3)&gt;0)))</f>
        <v>10</v>
      </c>
      <c r="CZ103" s="12" t="n">
        <f aca="false">IF(OR($A103="",CZ$4=""),"",SUMPRODUCT(--(INDEX(Matrix!$C$5:$EV$304,0,$B103)&gt;0),--(INDEX(Matrix!$C$5:$EV$304,0,CZ$3)&gt;0)))</f>
        <v>0</v>
      </c>
      <c r="DA103" s="12" t="n">
        <f aca="false">IF(OR($A103="",DA$4=""),"",SUMPRODUCT(--(INDEX(Matrix!$C$5:$EV$304,0,$B103)&gt;0),--(INDEX(Matrix!$C$5:$EV$304,0,DA$3)&gt;0)))</f>
        <v>7</v>
      </c>
      <c r="DB103" s="12" t="n">
        <f aca="false">IF(OR($A103="",DB$4=""),"",SUMPRODUCT(--(INDEX(Matrix!$C$5:$EV$304,0,$B103)&gt;0),--(INDEX(Matrix!$C$5:$EV$304,0,DB$3)&gt;0)))</f>
        <v>0</v>
      </c>
      <c r="DC103" s="12" t="n">
        <f aca="false">IF(OR($A103="",DC$4=""),"",SUMPRODUCT(--(INDEX(Matrix!$C$5:$EV$304,0,$B103)&gt;0),--(INDEX(Matrix!$C$5:$EV$304,0,DC$3)&gt;0)))</f>
        <v>0</v>
      </c>
      <c r="DD103" s="12" t="n">
        <f aca="false">IF(OR($A103="",DD$4=""),"",SUMPRODUCT(--(INDEX(Matrix!$C$5:$EV$304,0,$B103)&gt;0),--(INDEX(Matrix!$C$5:$EV$304,0,DD$3)&gt;0)))</f>
        <v>12</v>
      </c>
      <c r="DE103" s="12" t="str">
        <f aca="false">IF(OR($A103="",DE$4=""),"",SUMPRODUCT(--(INDEX(Matrix!$C$5:$EV$304,0,$B103)&gt;0),--(INDEX(Matrix!$C$5:$EV$304,0,DE$3)&gt;0)))</f>
        <v/>
      </c>
      <c r="DF103" s="12" t="str">
        <f aca="false">IF(OR($A103="",DF$4=""),"",SUMPRODUCT(--(INDEX(Matrix!$C$5:$EV$304,0,$B103)&gt;0),--(INDEX(Matrix!$C$5:$EV$304,0,DF$3)&gt;0)))</f>
        <v/>
      </c>
      <c r="DG103" s="12" t="str">
        <f aca="false">IF(OR($A103="",DG$4=""),"",SUMPRODUCT(--(INDEX(Matrix!$C$5:$EV$304,0,$B103)&gt;0),--(INDEX(Matrix!$C$5:$EV$304,0,DG$3)&gt;0)))</f>
        <v/>
      </c>
      <c r="DH103" s="12" t="str">
        <f aca="false">IF(OR($A103="",DH$4=""),"",SUMPRODUCT(--(INDEX(Matrix!$C$5:$EV$304,0,$B103)&gt;0),--(INDEX(Matrix!$C$5:$EV$304,0,DH$3)&gt;0)))</f>
        <v/>
      </c>
      <c r="DI103" s="12" t="str">
        <f aca="false">IF(OR($A103="",DI$4=""),"",SUMPRODUCT(--(INDEX(Matrix!$C$5:$EV$304,0,$B103)&gt;0),--(INDEX(Matrix!$C$5:$EV$304,0,DI$3)&gt;0)))</f>
        <v/>
      </c>
      <c r="DJ103" s="12" t="str">
        <f aca="false">IF(OR($A103="",DJ$4=""),"",SUMPRODUCT(--(INDEX(Matrix!$C$5:$EV$304,0,$B103)&gt;0),--(INDEX(Matrix!$C$5:$EV$304,0,DJ$3)&gt;0)))</f>
        <v/>
      </c>
      <c r="DK103" s="12" t="str">
        <f aca="false">IF(OR($A103="",DK$4=""),"",SUMPRODUCT(--(INDEX(Matrix!$C$5:$EV$304,0,$B103)&gt;0),--(INDEX(Matrix!$C$5:$EV$304,0,DK$3)&gt;0)))</f>
        <v/>
      </c>
      <c r="DL103" s="12" t="str">
        <f aca="false">IF(OR($A103="",DL$4=""),"",SUMPRODUCT(--(INDEX(Matrix!$C$5:$EV$304,0,$B103)&gt;0),--(INDEX(Matrix!$C$5:$EV$304,0,DL$3)&gt;0)))</f>
        <v/>
      </c>
      <c r="DM103" s="12" t="str">
        <f aca="false">IF(OR($A103="",DM$4=""),"",SUMPRODUCT(--(INDEX(Matrix!$C$5:$EV$304,0,$B103)&gt;0),--(INDEX(Matrix!$C$5:$EV$304,0,DM$3)&gt;0)))</f>
        <v/>
      </c>
      <c r="DN103" s="12" t="str">
        <f aca="false">IF(OR($A103="",DN$4=""),"",SUMPRODUCT(--(INDEX(Matrix!$C$5:$EV$304,0,$B103)&gt;0),--(INDEX(Matrix!$C$5:$EV$304,0,DN$3)&gt;0)))</f>
        <v/>
      </c>
      <c r="DO103" s="12" t="str">
        <f aca="false">IF(OR($A103="",DO$4=""),"",SUMPRODUCT(--(INDEX(Matrix!$C$5:$EV$304,0,$B103)&gt;0),--(INDEX(Matrix!$C$5:$EV$304,0,DO$3)&gt;0)))</f>
        <v/>
      </c>
      <c r="DP103" s="12" t="str">
        <f aca="false">IF(OR($A103="",DP$4=""),"",SUMPRODUCT(--(INDEX(Matrix!$C$5:$EV$304,0,$B103)&gt;0),--(INDEX(Matrix!$C$5:$EV$304,0,DP$3)&gt;0)))</f>
        <v/>
      </c>
      <c r="DQ103" s="12" t="str">
        <f aca="false">IF(OR($A103="",DQ$4=""),"",SUMPRODUCT(--(INDEX(Matrix!$C$5:$EV$304,0,$B103)&gt;0),--(INDEX(Matrix!$C$5:$EV$304,0,DQ$3)&gt;0)))</f>
        <v/>
      </c>
      <c r="DR103" s="12" t="str">
        <f aca="false">IF(OR($A103="",DR$4=""),"",SUMPRODUCT(--(INDEX(Matrix!$C$5:$EV$304,0,$B103)&gt;0),--(INDEX(Matrix!$C$5:$EV$304,0,DR$3)&gt;0)))</f>
        <v/>
      </c>
      <c r="DS103" s="12" t="str">
        <f aca="false">IF(OR($A103="",DS$4=""),"",SUMPRODUCT(--(INDEX(Matrix!$C$5:$EV$304,0,$B103)&gt;0),--(INDEX(Matrix!$C$5:$EV$304,0,DS$3)&gt;0)))</f>
        <v/>
      </c>
      <c r="DT103" s="12" t="str">
        <f aca="false">IF(OR($A103="",DT$4=""),"",SUMPRODUCT(--(INDEX(Matrix!$C$5:$EV$304,0,$B103)&gt;0),--(INDEX(Matrix!$C$5:$EV$304,0,DT$3)&gt;0)))</f>
        <v/>
      </c>
      <c r="DU103" s="12" t="str">
        <f aca="false">IF(OR($A103="",DU$4=""),"",SUMPRODUCT(--(INDEX(Matrix!$C$5:$EV$304,0,$B103)&gt;0),--(INDEX(Matrix!$C$5:$EV$304,0,DU$3)&gt;0)))</f>
        <v/>
      </c>
      <c r="DV103" s="12" t="str">
        <f aca="false">IF(OR($A103="",DV$4=""),"",SUMPRODUCT(--(INDEX(Matrix!$C$5:$EV$304,0,$B103)&gt;0),--(INDEX(Matrix!$C$5:$EV$304,0,DV$3)&gt;0)))</f>
        <v/>
      </c>
      <c r="DW103" s="12" t="str">
        <f aca="false">IF(OR($A103="",DW$4=""),"",SUMPRODUCT(--(INDEX(Matrix!$C$5:$EV$304,0,$B103)&gt;0),--(INDEX(Matrix!$C$5:$EV$304,0,DW$3)&gt;0)))</f>
        <v/>
      </c>
      <c r="DX103" s="12" t="str">
        <f aca="false">IF(OR($A103="",DX$4=""),"",SUMPRODUCT(--(INDEX(Matrix!$C$5:$EV$304,0,$B103)&gt;0),--(INDEX(Matrix!$C$5:$EV$304,0,DX$3)&gt;0)))</f>
        <v/>
      </c>
      <c r="DY103" s="12" t="str">
        <f aca="false">IF(OR($A103="",DY$4=""),"",SUMPRODUCT(--(INDEX(Matrix!$C$5:$EV$304,0,$B103)&gt;0),--(INDEX(Matrix!$C$5:$EV$304,0,DY$3)&gt;0)))</f>
        <v/>
      </c>
      <c r="DZ103" s="12" t="str">
        <f aca="false">IF(OR($A103="",DZ$4=""),"",SUMPRODUCT(--(INDEX(Matrix!$C$5:$EV$304,0,$B103)&gt;0),--(INDEX(Matrix!$C$5:$EV$304,0,DZ$3)&gt;0)))</f>
        <v/>
      </c>
      <c r="EA103" s="12" t="str">
        <f aca="false">IF(OR($A103="",EA$4=""),"",SUMPRODUCT(--(INDEX(Matrix!$C$5:$EV$304,0,$B103)&gt;0),--(INDEX(Matrix!$C$5:$EV$304,0,EA$3)&gt;0)))</f>
        <v/>
      </c>
      <c r="EB103" s="12" t="str">
        <f aca="false">IF(OR($A103="",EB$4=""),"",SUMPRODUCT(--(INDEX(Matrix!$C$5:$EV$304,0,$B103)&gt;0),--(INDEX(Matrix!$C$5:$EV$304,0,EB$3)&gt;0)))</f>
        <v/>
      </c>
      <c r="EC103" s="12" t="str">
        <f aca="false">IF(OR($A103="",EC$4=""),"",SUMPRODUCT(--(INDEX(Matrix!$C$5:$EV$304,0,$B103)&gt;0),--(INDEX(Matrix!$C$5:$EV$304,0,EC$3)&gt;0)))</f>
        <v/>
      </c>
      <c r="ED103" s="12" t="str">
        <f aca="false">IF(OR($A103="",ED$4=""),"",SUMPRODUCT(--(INDEX(Matrix!$C$5:$EV$304,0,$B103)&gt;0),--(INDEX(Matrix!$C$5:$EV$304,0,ED$3)&gt;0)))</f>
        <v/>
      </c>
      <c r="EE103" s="12" t="str">
        <f aca="false">IF(OR($A103="",EE$4=""),"",SUMPRODUCT(--(INDEX(Matrix!$C$5:$EV$304,0,$B103)&gt;0),--(INDEX(Matrix!$C$5:$EV$304,0,EE$3)&gt;0)))</f>
        <v/>
      </c>
      <c r="EF103" s="12" t="str">
        <f aca="false">IF(OR($A103="",EF$4=""),"",SUMPRODUCT(--(INDEX(Matrix!$C$5:$EV$304,0,$B103)&gt;0),--(INDEX(Matrix!$C$5:$EV$304,0,EF$3)&gt;0)))</f>
        <v/>
      </c>
      <c r="EG103" s="12" t="str">
        <f aca="false">IF(OR($A103="",EG$4=""),"",SUMPRODUCT(--(INDEX(Matrix!$C$5:$EV$304,0,$B103)&gt;0),--(INDEX(Matrix!$C$5:$EV$304,0,EG$3)&gt;0)))</f>
        <v/>
      </c>
      <c r="EH103" s="12" t="str">
        <f aca="false">IF(OR($A103="",EH$4=""),"",SUMPRODUCT(--(INDEX(Matrix!$C$5:$EV$304,0,$B103)&gt;0),--(INDEX(Matrix!$C$5:$EV$304,0,EH$3)&gt;0)))</f>
        <v/>
      </c>
      <c r="EI103" s="12" t="str">
        <f aca="false">IF(OR($A103="",EI$4=""),"",SUMPRODUCT(--(INDEX(Matrix!$C$5:$EV$304,0,$B103)&gt;0),--(INDEX(Matrix!$C$5:$EV$304,0,EI$3)&gt;0)))</f>
        <v/>
      </c>
      <c r="EJ103" s="12" t="str">
        <f aca="false">IF(OR($A103="",EJ$4=""),"",SUMPRODUCT(--(INDEX(Matrix!$C$5:$EV$304,0,$B103)&gt;0),--(INDEX(Matrix!$C$5:$EV$304,0,EJ$3)&gt;0)))</f>
        <v/>
      </c>
      <c r="EK103" s="12" t="str">
        <f aca="false">IF(OR($A103="",EK$4=""),"",SUMPRODUCT(--(INDEX(Matrix!$C$5:$EV$304,0,$B103)&gt;0),--(INDEX(Matrix!$C$5:$EV$304,0,EK$3)&gt;0)))</f>
        <v/>
      </c>
      <c r="EL103" s="12" t="str">
        <f aca="false">IF(OR($A103="",EL$4=""),"",SUMPRODUCT(--(INDEX(Matrix!$C$5:$EV$304,0,$B103)&gt;0),--(INDEX(Matrix!$C$5:$EV$304,0,EL$3)&gt;0)))</f>
        <v/>
      </c>
      <c r="EM103" s="12" t="str">
        <f aca="false">IF(OR($A103="",EM$4=""),"",SUMPRODUCT(--(INDEX(Matrix!$C$5:$EV$304,0,$B103)&gt;0),--(INDEX(Matrix!$C$5:$EV$304,0,EM$3)&gt;0)))</f>
        <v/>
      </c>
      <c r="EN103" s="12" t="str">
        <f aca="false">IF(OR($A103="",EN$4=""),"",SUMPRODUCT(--(INDEX(Matrix!$C$5:$EV$304,0,$B103)&gt;0),--(INDEX(Matrix!$C$5:$EV$304,0,EN$3)&gt;0)))</f>
        <v/>
      </c>
      <c r="EO103" s="12" t="str">
        <f aca="false">IF(OR($A103="",EO$4=""),"",SUMPRODUCT(--(INDEX(Matrix!$C$5:$EV$304,0,$B103)&gt;0),--(INDEX(Matrix!$C$5:$EV$304,0,EO$3)&gt;0)))</f>
        <v/>
      </c>
      <c r="EP103" s="12" t="str">
        <f aca="false">IF(OR($A103="",EP$4=""),"",SUMPRODUCT(--(INDEX(Matrix!$C$5:$EV$304,0,$B103)&gt;0),--(INDEX(Matrix!$C$5:$EV$304,0,EP$3)&gt;0)))</f>
        <v/>
      </c>
      <c r="EQ103" s="12" t="str">
        <f aca="false">IF(OR($A103="",EQ$4=""),"",SUMPRODUCT(--(INDEX(Matrix!$C$5:$EV$304,0,$B103)&gt;0),--(INDEX(Matrix!$C$5:$EV$304,0,EQ$3)&gt;0)))</f>
        <v/>
      </c>
      <c r="ER103" s="12" t="str">
        <f aca="false">IF(OR($A103="",ER$4=""),"",SUMPRODUCT(--(INDEX(Matrix!$C$5:$EV$304,0,$B103)&gt;0),--(INDEX(Matrix!$C$5:$EV$304,0,ER$3)&gt;0)))</f>
        <v/>
      </c>
      <c r="ES103" s="12" t="str">
        <f aca="false">IF(OR($A103="",ES$4=""),"",SUMPRODUCT(--(INDEX(Matrix!$C$5:$EV$304,0,$B103)&gt;0),--(INDEX(Matrix!$C$5:$EV$304,0,ES$3)&gt;0)))</f>
        <v/>
      </c>
      <c r="ET103" s="12" t="str">
        <f aca="false">IF(OR($A103="",ET$4=""),"",SUMPRODUCT(--(INDEX(Matrix!$C$5:$EV$304,0,$B103)&gt;0),--(INDEX(Matrix!$C$5:$EV$304,0,ET$3)&gt;0)))</f>
        <v/>
      </c>
      <c r="EU103" s="12" t="str">
        <f aca="false">IF(OR($A103="",EU$4=""),"",SUMPRODUCT(--(INDEX(Matrix!$C$5:$EV$304,0,$B103)&gt;0),--(INDEX(Matrix!$C$5:$EV$304,0,EU$3)&gt;0)))</f>
        <v/>
      </c>
      <c r="EV103" s="12" t="str">
        <f aca="false">IF(OR($A103="",EV$4=""),"",SUMPRODUCT(--(INDEX(Matrix!$C$5:$EV$304,0,$B103)&gt;0),--(INDEX(Matrix!$C$5:$EV$304,0,EV$3)&gt;0)))</f>
        <v/>
      </c>
    </row>
    <row r="104" customFormat="false" ht="15" hidden="false" customHeight="false" outlineLevel="0" collapsed="false">
      <c r="A104" s="6" t="str">
        <f aca="false">IF(INDEX(Products!$A$2:$A$151,$B104)="","",INDEX(Products!$A$2:$A$151,$B104))</f>
        <v>X-Ade (Blister 15 pcs)</v>
      </c>
      <c r="B104" s="23" t="n">
        <v>100</v>
      </c>
      <c r="C104" s="12" t="n">
        <f aca="false">IF(OR($A104="",C$4=""),"",SUMPRODUCT(--(INDEX(Matrix!$C$5:$EV$304,0,$B104)&gt;0),--(INDEX(Matrix!$C$5:$EV$304,0,C$3)&gt;0)))</f>
        <v>9</v>
      </c>
      <c r="D104" s="12" t="n">
        <f aca="false">IF(OR($A104="",D$4=""),"",SUMPRODUCT(--(INDEX(Matrix!$C$5:$EV$304,0,$B104)&gt;0),--(INDEX(Matrix!$C$5:$EV$304,0,D$3)&gt;0)))</f>
        <v>9</v>
      </c>
      <c r="E104" s="12" t="n">
        <f aca="false">IF(OR($A104="",E$4=""),"",SUMPRODUCT(--(INDEX(Matrix!$C$5:$EV$304,0,$B104)&gt;0),--(INDEX(Matrix!$C$5:$EV$304,0,E$3)&gt;0)))</f>
        <v>9</v>
      </c>
      <c r="F104" s="12" t="n">
        <f aca="false">IF(OR($A104="",F$4=""),"",SUMPRODUCT(--(INDEX(Matrix!$C$5:$EV$304,0,$B104)&gt;0),--(INDEX(Matrix!$C$5:$EV$304,0,F$3)&gt;0)))</f>
        <v>10</v>
      </c>
      <c r="G104" s="12" t="n">
        <f aca="false">IF(OR($A104="",G$4=""),"",SUMPRODUCT(--(INDEX(Matrix!$C$5:$EV$304,0,$B104)&gt;0),--(INDEX(Matrix!$C$5:$EV$304,0,G$3)&gt;0)))</f>
        <v>10</v>
      </c>
      <c r="H104" s="12" t="n">
        <f aca="false">IF(OR($A104="",H$4=""),"",SUMPRODUCT(--(INDEX(Matrix!$C$5:$EV$304,0,$B104)&gt;0),--(INDEX(Matrix!$C$5:$EV$304,0,H$3)&gt;0)))</f>
        <v>10</v>
      </c>
      <c r="I104" s="12" t="n">
        <f aca="false">IF(OR($A104="",I$4=""),"",SUMPRODUCT(--(INDEX(Matrix!$C$5:$EV$304,0,$B104)&gt;0),--(INDEX(Matrix!$C$5:$EV$304,0,I$3)&gt;0)))</f>
        <v>8</v>
      </c>
      <c r="J104" s="12" t="n">
        <f aca="false">IF(OR($A104="",J$4=""),"",SUMPRODUCT(--(INDEX(Matrix!$C$5:$EV$304,0,$B104)&gt;0),--(INDEX(Matrix!$C$5:$EV$304,0,J$3)&gt;0)))</f>
        <v>8</v>
      </c>
      <c r="K104" s="12" t="n">
        <f aca="false">IF(OR($A104="",K$4=""),"",SUMPRODUCT(--(INDEX(Matrix!$C$5:$EV$304,0,$B104)&gt;0),--(INDEX(Matrix!$C$5:$EV$304,0,K$3)&gt;0)))</f>
        <v>5</v>
      </c>
      <c r="L104" s="12" t="n">
        <f aca="false">IF(OR($A104="",L$4=""),"",SUMPRODUCT(--(INDEX(Matrix!$C$5:$EV$304,0,$B104)&gt;0),--(INDEX(Matrix!$C$5:$EV$304,0,L$3)&gt;0)))</f>
        <v>5</v>
      </c>
      <c r="M104" s="12" t="n">
        <f aca="false">IF(OR($A104="",M$4=""),"",SUMPRODUCT(--(INDEX(Matrix!$C$5:$EV$304,0,$B104)&gt;0),--(INDEX(Matrix!$C$5:$EV$304,0,M$3)&gt;0)))</f>
        <v>5</v>
      </c>
      <c r="N104" s="12" t="n">
        <f aca="false">IF(OR($A104="",N$4=""),"",SUMPRODUCT(--(INDEX(Matrix!$C$5:$EV$304,0,$B104)&gt;0),--(INDEX(Matrix!$C$5:$EV$304,0,N$3)&gt;0)))</f>
        <v>6</v>
      </c>
      <c r="O104" s="12" t="n">
        <f aca="false">IF(OR($A104="",O$4=""),"",SUMPRODUCT(--(INDEX(Matrix!$C$5:$EV$304,0,$B104)&gt;0),--(INDEX(Matrix!$C$5:$EV$304,0,O$3)&gt;0)))</f>
        <v>6</v>
      </c>
      <c r="P104" s="12" t="n">
        <f aca="false">IF(OR($A104="",P$4=""),"",SUMPRODUCT(--(INDEX(Matrix!$C$5:$EV$304,0,$B104)&gt;0),--(INDEX(Matrix!$C$5:$EV$304,0,P$3)&gt;0)))</f>
        <v>6</v>
      </c>
      <c r="Q104" s="12" t="n">
        <f aca="false">IF(OR($A104="",Q$4=""),"",SUMPRODUCT(--(INDEX(Matrix!$C$5:$EV$304,0,$B104)&gt;0),--(INDEX(Matrix!$C$5:$EV$304,0,Q$3)&gt;0)))</f>
        <v>6</v>
      </c>
      <c r="R104" s="12" t="n">
        <f aca="false">IF(OR($A104="",R$4=""),"",SUMPRODUCT(--(INDEX(Matrix!$C$5:$EV$304,0,$B104)&gt;0),--(INDEX(Matrix!$C$5:$EV$304,0,R$3)&gt;0)))</f>
        <v>6</v>
      </c>
      <c r="S104" s="12" t="n">
        <f aca="false">IF(OR($A104="",S$4=""),"",SUMPRODUCT(--(INDEX(Matrix!$C$5:$EV$304,0,$B104)&gt;0),--(INDEX(Matrix!$C$5:$EV$304,0,S$3)&gt;0)))</f>
        <v>6</v>
      </c>
      <c r="T104" s="12" t="n">
        <f aca="false">IF(OR($A104="",T$4=""),"",SUMPRODUCT(--(INDEX(Matrix!$C$5:$EV$304,0,$B104)&gt;0),--(INDEX(Matrix!$C$5:$EV$304,0,T$3)&gt;0)))</f>
        <v>6</v>
      </c>
      <c r="U104" s="12" t="n">
        <f aca="false">IF(OR($A104="",U$4=""),"",SUMPRODUCT(--(INDEX(Matrix!$C$5:$EV$304,0,$B104)&gt;0),--(INDEX(Matrix!$C$5:$EV$304,0,U$3)&gt;0)))</f>
        <v>0</v>
      </c>
      <c r="V104" s="12" t="n">
        <f aca="false">IF(OR($A104="",V$4=""),"",SUMPRODUCT(--(INDEX(Matrix!$C$5:$EV$304,0,$B104)&gt;0),--(INDEX(Matrix!$C$5:$EV$304,0,V$3)&gt;0)))</f>
        <v>0</v>
      </c>
      <c r="W104" s="12" t="n">
        <f aca="false">IF(OR($A104="",W$4=""),"",SUMPRODUCT(--(INDEX(Matrix!$C$5:$EV$304,0,$B104)&gt;0),--(INDEX(Matrix!$C$5:$EV$304,0,W$3)&gt;0)))</f>
        <v>6</v>
      </c>
      <c r="X104" s="12" t="n">
        <f aca="false">IF(OR($A104="",X$4=""),"",SUMPRODUCT(--(INDEX(Matrix!$C$5:$EV$304,0,$B104)&gt;0),--(INDEX(Matrix!$C$5:$EV$304,0,X$3)&gt;0)))</f>
        <v>6</v>
      </c>
      <c r="Y104" s="12" t="n">
        <f aca="false">IF(OR($A104="",Y$4=""),"",SUMPRODUCT(--(INDEX(Matrix!$C$5:$EV$304,0,$B104)&gt;0),--(INDEX(Matrix!$C$5:$EV$304,0,Y$3)&gt;0)))</f>
        <v>7</v>
      </c>
      <c r="Z104" s="12" t="n">
        <f aca="false">IF(OR($A104="",Z$4=""),"",SUMPRODUCT(--(INDEX(Matrix!$C$5:$EV$304,0,$B104)&gt;0),--(INDEX(Matrix!$C$5:$EV$304,0,Z$3)&gt;0)))</f>
        <v>7</v>
      </c>
      <c r="AA104" s="12" t="n">
        <f aca="false">IF(OR($A104="",AA$4=""),"",SUMPRODUCT(--(INDEX(Matrix!$C$5:$EV$304,0,$B104)&gt;0),--(INDEX(Matrix!$C$5:$EV$304,0,AA$3)&gt;0)))</f>
        <v>11</v>
      </c>
      <c r="AB104" s="12" t="n">
        <f aca="false">IF(OR($A104="",AB$4=""),"",SUMPRODUCT(--(INDEX(Matrix!$C$5:$EV$304,0,$B104)&gt;0),--(INDEX(Matrix!$C$5:$EV$304,0,AB$3)&gt;0)))</f>
        <v>2</v>
      </c>
      <c r="AC104" s="12" t="n">
        <f aca="false">IF(OR($A104="",AC$4=""),"",SUMPRODUCT(--(INDEX(Matrix!$C$5:$EV$304,0,$B104)&gt;0),--(INDEX(Matrix!$C$5:$EV$304,0,AC$3)&gt;0)))</f>
        <v>1</v>
      </c>
      <c r="AD104" s="12" t="n">
        <f aca="false">IF(OR($A104="",AD$4=""),"",SUMPRODUCT(--(INDEX(Matrix!$C$5:$EV$304,0,$B104)&gt;0),--(INDEX(Matrix!$C$5:$EV$304,0,AD$3)&gt;0)))</f>
        <v>0</v>
      </c>
      <c r="AE104" s="12" t="n">
        <f aca="false">IF(OR($A104="",AE$4=""),"",SUMPRODUCT(--(INDEX(Matrix!$C$5:$EV$304,0,$B104)&gt;0),--(INDEX(Matrix!$C$5:$EV$304,0,AE$3)&gt;0)))</f>
        <v>7</v>
      </c>
      <c r="AF104" s="12" t="n">
        <f aca="false">IF(OR($A104="",AF$4=""),"",SUMPRODUCT(--(INDEX(Matrix!$C$5:$EV$304,0,$B104)&gt;0),--(INDEX(Matrix!$C$5:$EV$304,0,AF$3)&gt;0)))</f>
        <v>7</v>
      </c>
      <c r="AG104" s="12" t="n">
        <f aca="false">IF(OR($A104="",AG$4=""),"",SUMPRODUCT(--(INDEX(Matrix!$C$5:$EV$304,0,$B104)&gt;0),--(INDEX(Matrix!$C$5:$EV$304,0,AG$3)&gt;0)))</f>
        <v>7</v>
      </c>
      <c r="AH104" s="12" t="n">
        <f aca="false">IF(OR($A104="",AH$4=""),"",SUMPRODUCT(--(INDEX(Matrix!$C$5:$EV$304,0,$B104)&gt;0),--(INDEX(Matrix!$C$5:$EV$304,0,AH$3)&gt;0)))</f>
        <v>8</v>
      </c>
      <c r="AI104" s="12" t="n">
        <f aca="false">IF(OR($A104="",AI$4=""),"",SUMPRODUCT(--(INDEX(Matrix!$C$5:$EV$304,0,$B104)&gt;0),--(INDEX(Matrix!$C$5:$EV$304,0,AI$3)&gt;0)))</f>
        <v>9</v>
      </c>
      <c r="AJ104" s="12" t="n">
        <f aca="false">IF(OR($A104="",AJ$4=""),"",SUMPRODUCT(--(INDEX(Matrix!$C$5:$EV$304,0,$B104)&gt;0),--(INDEX(Matrix!$C$5:$EV$304,0,AJ$3)&gt;0)))</f>
        <v>9</v>
      </c>
      <c r="AK104" s="12" t="n">
        <f aca="false">IF(OR($A104="",AK$4=""),"",SUMPRODUCT(--(INDEX(Matrix!$C$5:$EV$304,0,$B104)&gt;0),--(INDEX(Matrix!$C$5:$EV$304,0,AK$3)&gt;0)))</f>
        <v>7</v>
      </c>
      <c r="AL104" s="12" t="n">
        <f aca="false">IF(OR($A104="",AL$4=""),"",SUMPRODUCT(--(INDEX(Matrix!$C$5:$EV$304,0,$B104)&gt;0),--(INDEX(Matrix!$C$5:$EV$304,0,AL$3)&gt;0)))</f>
        <v>7</v>
      </c>
      <c r="AM104" s="12" t="n">
        <f aca="false">IF(OR($A104="",AM$4=""),"",SUMPRODUCT(--(INDEX(Matrix!$C$5:$EV$304,0,$B104)&gt;0),--(INDEX(Matrix!$C$5:$EV$304,0,AM$3)&gt;0)))</f>
        <v>4</v>
      </c>
      <c r="AN104" s="12" t="n">
        <f aca="false">IF(OR($A104="",AN$4=""),"",SUMPRODUCT(--(INDEX(Matrix!$C$5:$EV$304,0,$B104)&gt;0),--(INDEX(Matrix!$C$5:$EV$304,0,AN$3)&gt;0)))</f>
        <v>4</v>
      </c>
      <c r="AO104" s="12" t="n">
        <f aca="false">IF(OR($A104="",AO$4=""),"",SUMPRODUCT(--(INDEX(Matrix!$C$5:$EV$304,0,$B104)&gt;0),--(INDEX(Matrix!$C$5:$EV$304,0,AO$3)&gt;0)))</f>
        <v>0</v>
      </c>
      <c r="AP104" s="12" t="n">
        <f aca="false">IF(OR($A104="",AP$4=""),"",SUMPRODUCT(--(INDEX(Matrix!$C$5:$EV$304,0,$B104)&gt;0),--(INDEX(Matrix!$C$5:$EV$304,0,AP$3)&gt;0)))</f>
        <v>0</v>
      </c>
      <c r="AQ104" s="12" t="n">
        <f aca="false">IF(OR($A104="",AQ$4=""),"",SUMPRODUCT(--(INDEX(Matrix!$C$5:$EV$304,0,$B104)&gt;0),--(INDEX(Matrix!$C$5:$EV$304,0,AQ$3)&gt;0)))</f>
        <v>0</v>
      </c>
      <c r="AR104" s="12" t="n">
        <f aca="false">IF(OR($A104="",AR$4=""),"",SUMPRODUCT(--(INDEX(Matrix!$C$5:$EV$304,0,$B104)&gt;0),--(INDEX(Matrix!$C$5:$EV$304,0,AR$3)&gt;0)))</f>
        <v>0</v>
      </c>
      <c r="AS104" s="12" t="n">
        <f aca="false">IF(OR($A104="",AS$4=""),"",SUMPRODUCT(--(INDEX(Matrix!$C$5:$EV$304,0,$B104)&gt;0),--(INDEX(Matrix!$C$5:$EV$304,0,AS$3)&gt;0)))</f>
        <v>0</v>
      </c>
      <c r="AT104" s="12" t="n">
        <f aca="false">IF(OR($A104="",AT$4=""),"",SUMPRODUCT(--(INDEX(Matrix!$C$5:$EV$304,0,$B104)&gt;0),--(INDEX(Matrix!$C$5:$EV$304,0,AT$3)&gt;0)))</f>
        <v>0</v>
      </c>
      <c r="AU104" s="12" t="n">
        <f aca="false">IF(OR($A104="",AU$4=""),"",SUMPRODUCT(--(INDEX(Matrix!$C$5:$EV$304,0,$B104)&gt;0),--(INDEX(Matrix!$C$5:$EV$304,0,AU$3)&gt;0)))</f>
        <v>0</v>
      </c>
      <c r="AV104" s="12" t="n">
        <f aca="false">IF(OR($A104="",AV$4=""),"",SUMPRODUCT(--(INDEX(Matrix!$C$5:$EV$304,0,$B104)&gt;0),--(INDEX(Matrix!$C$5:$EV$304,0,AV$3)&gt;0)))</f>
        <v>9</v>
      </c>
      <c r="AW104" s="12" t="n">
        <f aca="false">IF(OR($A104="",AW$4=""),"",SUMPRODUCT(--(INDEX(Matrix!$C$5:$EV$304,0,$B104)&gt;0),--(INDEX(Matrix!$C$5:$EV$304,0,AW$3)&gt;0)))</f>
        <v>9</v>
      </c>
      <c r="AX104" s="12" t="n">
        <f aca="false">IF(OR($A104="",AX$4=""),"",SUMPRODUCT(--(INDEX(Matrix!$C$5:$EV$304,0,$B104)&gt;0),--(INDEX(Matrix!$C$5:$EV$304,0,AX$3)&gt;0)))</f>
        <v>11</v>
      </c>
      <c r="AY104" s="12" t="n">
        <f aca="false">IF(OR($A104="",AY$4=""),"",SUMPRODUCT(--(INDEX(Matrix!$C$5:$EV$304,0,$B104)&gt;0),--(INDEX(Matrix!$C$5:$EV$304,0,AY$3)&gt;0)))</f>
        <v>11</v>
      </c>
      <c r="AZ104" s="12" t="n">
        <f aca="false">IF(OR($A104="",AZ$4=""),"",SUMPRODUCT(--(INDEX(Matrix!$C$5:$EV$304,0,$B104)&gt;0),--(INDEX(Matrix!$C$5:$EV$304,0,AZ$3)&gt;0)))</f>
        <v>6</v>
      </c>
      <c r="BA104" s="12" t="n">
        <f aca="false">IF(OR($A104="",BA$4=""),"",SUMPRODUCT(--(INDEX(Matrix!$C$5:$EV$304,0,$B104)&gt;0),--(INDEX(Matrix!$C$5:$EV$304,0,BA$3)&gt;0)))</f>
        <v>7</v>
      </c>
      <c r="BB104" s="12" t="n">
        <f aca="false">IF(OR($A104="",BB$4=""),"",SUMPRODUCT(--(INDEX(Matrix!$C$5:$EV$304,0,$B104)&gt;0),--(INDEX(Matrix!$C$5:$EV$304,0,BB$3)&gt;0)))</f>
        <v>8</v>
      </c>
      <c r="BC104" s="12" t="n">
        <f aca="false">IF(OR($A104="",BC$4=""),"",SUMPRODUCT(--(INDEX(Matrix!$C$5:$EV$304,0,$B104)&gt;0),--(INDEX(Matrix!$C$5:$EV$304,0,BC$3)&gt;0)))</f>
        <v>8</v>
      </c>
      <c r="BD104" s="12" t="n">
        <f aca="false">IF(OR($A104="",BD$4=""),"",SUMPRODUCT(--(INDEX(Matrix!$C$5:$EV$304,0,$B104)&gt;0),--(INDEX(Matrix!$C$5:$EV$304,0,BD$3)&gt;0)))</f>
        <v>8</v>
      </c>
      <c r="BE104" s="12" t="n">
        <f aca="false">IF(OR($A104="",BE$4=""),"",SUMPRODUCT(--(INDEX(Matrix!$C$5:$EV$304,0,$B104)&gt;0),--(INDEX(Matrix!$C$5:$EV$304,0,BE$3)&gt;0)))</f>
        <v>8</v>
      </c>
      <c r="BF104" s="12" t="n">
        <f aca="false">IF(OR($A104="",BF$4=""),"",SUMPRODUCT(--(INDEX(Matrix!$C$5:$EV$304,0,$B104)&gt;0),--(INDEX(Matrix!$C$5:$EV$304,0,BF$3)&gt;0)))</f>
        <v>8</v>
      </c>
      <c r="BG104" s="12" t="n">
        <f aca="false">IF(OR($A104="",BG$4=""),"",SUMPRODUCT(--(INDEX(Matrix!$C$5:$EV$304,0,$B104)&gt;0),--(INDEX(Matrix!$C$5:$EV$304,0,BG$3)&gt;0)))</f>
        <v>8</v>
      </c>
      <c r="BH104" s="12" t="n">
        <f aca="false">IF(OR($A104="",BH$4=""),"",SUMPRODUCT(--(INDEX(Matrix!$C$5:$EV$304,0,$B104)&gt;0),--(INDEX(Matrix!$C$5:$EV$304,0,BH$3)&gt;0)))</f>
        <v>8</v>
      </c>
      <c r="BI104" s="12" t="n">
        <f aca="false">IF(OR($A104="",BI$4=""),"",SUMPRODUCT(--(INDEX(Matrix!$C$5:$EV$304,0,$B104)&gt;0),--(INDEX(Matrix!$C$5:$EV$304,0,BI$3)&gt;0)))</f>
        <v>8</v>
      </c>
      <c r="BJ104" s="12" t="n">
        <f aca="false">IF(OR($A104="",BJ$4=""),"",SUMPRODUCT(--(INDEX(Matrix!$C$5:$EV$304,0,$B104)&gt;0),--(INDEX(Matrix!$C$5:$EV$304,0,BJ$3)&gt;0)))</f>
        <v>0</v>
      </c>
      <c r="BK104" s="12" t="n">
        <f aca="false">IF(OR($A104="",BK$4=""),"",SUMPRODUCT(--(INDEX(Matrix!$C$5:$EV$304,0,$B104)&gt;0),--(INDEX(Matrix!$C$5:$EV$304,0,BK$3)&gt;0)))</f>
        <v>9</v>
      </c>
      <c r="BL104" s="12" t="n">
        <f aca="false">IF(OR($A104="",BL$4=""),"",SUMPRODUCT(--(INDEX(Matrix!$C$5:$EV$304,0,$B104)&gt;0),--(INDEX(Matrix!$C$5:$EV$304,0,BL$3)&gt;0)))</f>
        <v>9</v>
      </c>
      <c r="BM104" s="12" t="n">
        <f aca="false">IF(OR($A104="",BM$4=""),"",SUMPRODUCT(--(INDEX(Matrix!$C$5:$EV$304,0,$B104)&gt;0),--(INDEX(Matrix!$C$5:$EV$304,0,BM$3)&gt;0)))</f>
        <v>9</v>
      </c>
      <c r="BN104" s="12" t="n">
        <f aca="false">IF(OR($A104="",BN$4=""),"",SUMPRODUCT(--(INDEX(Matrix!$C$5:$EV$304,0,$B104)&gt;0),--(INDEX(Matrix!$C$5:$EV$304,0,BN$3)&gt;0)))</f>
        <v>8</v>
      </c>
      <c r="BO104" s="12" t="n">
        <f aca="false">IF(OR($A104="",BO$4=""),"",SUMPRODUCT(--(INDEX(Matrix!$C$5:$EV$304,0,$B104)&gt;0),--(INDEX(Matrix!$C$5:$EV$304,0,BO$3)&gt;0)))</f>
        <v>2</v>
      </c>
      <c r="BP104" s="12" t="n">
        <f aca="false">IF(OR($A104="",BP$4=""),"",SUMPRODUCT(--(INDEX(Matrix!$C$5:$EV$304,0,$B104)&gt;0),--(INDEX(Matrix!$C$5:$EV$304,0,BP$3)&gt;0)))</f>
        <v>0</v>
      </c>
      <c r="BQ104" s="12" t="n">
        <f aca="false">IF(OR($A104="",BQ$4=""),"",SUMPRODUCT(--(INDEX(Matrix!$C$5:$EV$304,0,$B104)&gt;0),--(INDEX(Matrix!$C$5:$EV$304,0,BQ$3)&gt;0)))</f>
        <v>0</v>
      </c>
      <c r="BR104" s="12" t="n">
        <f aca="false">IF(OR($A104="",BR$4=""),"",SUMPRODUCT(--(INDEX(Matrix!$C$5:$EV$304,0,$B104)&gt;0),--(INDEX(Matrix!$C$5:$EV$304,0,BR$3)&gt;0)))</f>
        <v>0</v>
      </c>
      <c r="BS104" s="12" t="n">
        <f aca="false">IF(OR($A104="",BS$4=""),"",SUMPRODUCT(--(INDEX(Matrix!$C$5:$EV$304,0,$B104)&gt;0),--(INDEX(Matrix!$C$5:$EV$304,0,BS$3)&gt;0)))</f>
        <v>0</v>
      </c>
      <c r="BT104" s="12" t="n">
        <f aca="false">IF(OR($A104="",BT$4=""),"",SUMPRODUCT(--(INDEX(Matrix!$C$5:$EV$304,0,$B104)&gt;0),--(INDEX(Matrix!$C$5:$EV$304,0,BT$3)&gt;0)))</f>
        <v>2</v>
      </c>
      <c r="BU104" s="12" t="n">
        <f aca="false">IF(OR($A104="",BU$4=""),"",SUMPRODUCT(--(INDEX(Matrix!$C$5:$EV$304,0,$B104)&gt;0),--(INDEX(Matrix!$C$5:$EV$304,0,BU$3)&gt;0)))</f>
        <v>5</v>
      </c>
      <c r="BV104" s="12" t="n">
        <f aca="false">IF(OR($A104="",BV$4=""),"",SUMPRODUCT(--(INDEX(Matrix!$C$5:$EV$304,0,$B104)&gt;0),--(INDEX(Matrix!$C$5:$EV$304,0,BV$3)&gt;0)))</f>
        <v>1</v>
      </c>
      <c r="BW104" s="12" t="n">
        <f aca="false">IF(OR($A104="",BW$4=""),"",SUMPRODUCT(--(INDEX(Matrix!$C$5:$EV$304,0,$B104)&gt;0),--(INDEX(Matrix!$C$5:$EV$304,0,BW$3)&gt;0)))</f>
        <v>1</v>
      </c>
      <c r="BX104" s="12" t="n">
        <f aca="false">IF(OR($A104="",BX$4=""),"",SUMPRODUCT(--(INDEX(Matrix!$C$5:$EV$304,0,$B104)&gt;0),--(INDEX(Matrix!$C$5:$EV$304,0,BX$3)&gt;0)))</f>
        <v>0</v>
      </c>
      <c r="BY104" s="12" t="n">
        <f aca="false">IF(OR($A104="",BY$4=""),"",SUMPRODUCT(--(INDEX(Matrix!$C$5:$EV$304,0,$B104)&gt;0),--(INDEX(Matrix!$C$5:$EV$304,0,BY$3)&gt;0)))</f>
        <v>2</v>
      </c>
      <c r="BZ104" s="12" t="n">
        <f aca="false">IF(OR($A104="",BZ$4=""),"",SUMPRODUCT(--(INDEX(Matrix!$C$5:$EV$304,0,$B104)&gt;0),--(INDEX(Matrix!$C$5:$EV$304,0,BZ$3)&gt;0)))</f>
        <v>3</v>
      </c>
      <c r="CA104" s="12" t="n">
        <f aca="false">IF(OR($A104="",CA$4=""),"",SUMPRODUCT(--(INDEX(Matrix!$C$5:$EV$304,0,$B104)&gt;0),--(INDEX(Matrix!$C$5:$EV$304,0,CA$3)&gt;0)))</f>
        <v>4</v>
      </c>
      <c r="CB104" s="12" t="n">
        <f aca="false">IF(OR($A104="",CB$4=""),"",SUMPRODUCT(--(INDEX(Matrix!$C$5:$EV$304,0,$B104)&gt;0),--(INDEX(Matrix!$C$5:$EV$304,0,CB$3)&gt;0)))</f>
        <v>0</v>
      </c>
      <c r="CC104" s="12" t="n">
        <f aca="false">IF(OR($A104="",CC$4=""),"",SUMPRODUCT(--(INDEX(Matrix!$C$5:$EV$304,0,$B104)&gt;0),--(INDEX(Matrix!$C$5:$EV$304,0,CC$3)&gt;0)))</f>
        <v>0</v>
      </c>
      <c r="CD104" s="12" t="n">
        <f aca="false">IF(OR($A104="",CD$4=""),"",SUMPRODUCT(--(INDEX(Matrix!$C$5:$EV$304,0,$B104)&gt;0),--(INDEX(Matrix!$C$5:$EV$304,0,CD$3)&gt;0)))</f>
        <v>10</v>
      </c>
      <c r="CE104" s="12" t="n">
        <f aca="false">IF(OR($A104="",CE$4=""),"",SUMPRODUCT(--(INDEX(Matrix!$C$5:$EV$304,0,$B104)&gt;0),--(INDEX(Matrix!$C$5:$EV$304,0,CE$3)&gt;0)))</f>
        <v>8</v>
      </c>
      <c r="CF104" s="12" t="n">
        <f aca="false">IF(OR($A104="",CF$4=""),"",SUMPRODUCT(--(INDEX(Matrix!$C$5:$EV$304,0,$B104)&gt;0),--(INDEX(Matrix!$C$5:$EV$304,0,CF$3)&gt;0)))</f>
        <v>2</v>
      </c>
      <c r="CG104" s="12" t="n">
        <f aca="false">IF(OR($A104="",CG$4=""),"",SUMPRODUCT(--(INDEX(Matrix!$C$5:$EV$304,0,$B104)&gt;0),--(INDEX(Matrix!$C$5:$EV$304,0,CG$3)&gt;0)))</f>
        <v>7</v>
      </c>
      <c r="CH104" s="12" t="n">
        <f aca="false">IF(OR($A104="",CH$4=""),"",SUMPRODUCT(--(INDEX(Matrix!$C$5:$EV$304,0,$B104)&gt;0),--(INDEX(Matrix!$C$5:$EV$304,0,CH$3)&gt;0)))</f>
        <v>2</v>
      </c>
      <c r="CI104" s="12" t="n">
        <f aca="false">IF(OR($A104="",CI$4=""),"",SUMPRODUCT(--(INDEX(Matrix!$C$5:$EV$304,0,$B104)&gt;0),--(INDEX(Matrix!$C$5:$EV$304,0,CI$3)&gt;0)))</f>
        <v>9</v>
      </c>
      <c r="CJ104" s="12" t="n">
        <f aca="false">IF(OR($A104="",CJ$4=""),"",SUMPRODUCT(--(INDEX(Matrix!$C$5:$EV$304,0,$B104)&gt;0),--(INDEX(Matrix!$C$5:$EV$304,0,CJ$3)&gt;0)))</f>
        <v>2</v>
      </c>
      <c r="CK104" s="12" t="n">
        <f aca="false">IF(OR($A104="",CK$4=""),"",SUMPRODUCT(--(INDEX(Matrix!$C$5:$EV$304,0,$B104)&gt;0),--(INDEX(Matrix!$C$5:$EV$304,0,CK$3)&gt;0)))</f>
        <v>10</v>
      </c>
      <c r="CL104" s="12" t="n">
        <f aca="false">IF(OR($A104="",CL$4=""),"",SUMPRODUCT(--(INDEX(Matrix!$C$5:$EV$304,0,$B104)&gt;0),--(INDEX(Matrix!$C$5:$EV$304,0,CL$3)&gt;0)))</f>
        <v>6</v>
      </c>
      <c r="CM104" s="12" t="n">
        <f aca="false">IF(OR($A104="",CM$4=""),"",SUMPRODUCT(--(INDEX(Matrix!$C$5:$EV$304,0,$B104)&gt;0),--(INDEX(Matrix!$C$5:$EV$304,0,CM$3)&gt;0)))</f>
        <v>11</v>
      </c>
      <c r="CN104" s="12" t="n">
        <f aca="false">IF(OR($A104="",CN$4=""),"",SUMPRODUCT(--(INDEX(Matrix!$C$5:$EV$304,0,$B104)&gt;0),--(INDEX(Matrix!$C$5:$EV$304,0,CN$3)&gt;0)))</f>
        <v>7</v>
      </c>
      <c r="CO104" s="12" t="n">
        <f aca="false">IF(OR($A104="",CO$4=""),"",SUMPRODUCT(--(INDEX(Matrix!$C$5:$EV$304,0,$B104)&gt;0),--(INDEX(Matrix!$C$5:$EV$304,0,CO$3)&gt;0)))</f>
        <v>8</v>
      </c>
      <c r="CP104" s="12" t="n">
        <f aca="false">IF(OR($A104="",CP$4=""),"",SUMPRODUCT(--(INDEX(Matrix!$C$5:$EV$304,0,$B104)&gt;0),--(INDEX(Matrix!$C$5:$EV$304,0,CP$3)&gt;0)))</f>
        <v>8</v>
      </c>
      <c r="CQ104" s="12" t="n">
        <f aca="false">IF(OR($A104="",CQ$4=""),"",SUMPRODUCT(--(INDEX(Matrix!$C$5:$EV$304,0,$B104)&gt;0),--(INDEX(Matrix!$C$5:$EV$304,0,CQ$3)&gt;0)))</f>
        <v>8</v>
      </c>
      <c r="CR104" s="12" t="n">
        <f aca="false">IF(OR($A104="",CR$4=""),"",SUMPRODUCT(--(INDEX(Matrix!$C$5:$EV$304,0,$B104)&gt;0),--(INDEX(Matrix!$C$5:$EV$304,0,CR$3)&gt;0)))</f>
        <v>9</v>
      </c>
      <c r="CS104" s="12" t="n">
        <f aca="false">IF(OR($A104="",CS$4=""),"",SUMPRODUCT(--(INDEX(Matrix!$C$5:$EV$304,0,$B104)&gt;0),--(INDEX(Matrix!$C$5:$EV$304,0,CS$3)&gt;0)))</f>
        <v>16</v>
      </c>
      <c r="CT104" s="12" t="n">
        <f aca="false">IF(OR($A104="",CT$4=""),"",SUMPRODUCT(--(INDEX(Matrix!$C$5:$EV$304,0,$B104)&gt;0),--(INDEX(Matrix!$C$5:$EV$304,0,CT$3)&gt;0)))</f>
        <v>16</v>
      </c>
      <c r="CU104" s="12" t="n">
        <f aca="false">IF(OR($A104="",CU$4=""),"",SUMPRODUCT(--(INDEX(Matrix!$C$5:$EV$304,0,$B104)&gt;0),--(INDEX(Matrix!$C$5:$EV$304,0,CU$3)&gt;0)))</f>
        <v>14</v>
      </c>
      <c r="CV104" s="12" t="n">
        <f aca="false">IF(OR($A104="",CV$4=""),"",SUMPRODUCT(--(INDEX(Matrix!$C$5:$EV$304,0,$B104)&gt;0),--(INDEX(Matrix!$C$5:$EV$304,0,CV$3)&gt;0)))</f>
        <v>13</v>
      </c>
      <c r="CW104" s="12" t="n">
        <f aca="false">IF(OR($A104="",CW$4=""),"",SUMPRODUCT(--(INDEX(Matrix!$C$5:$EV$304,0,$B104)&gt;0),--(INDEX(Matrix!$C$5:$EV$304,0,CW$3)&gt;0)))</f>
        <v>10</v>
      </c>
      <c r="CX104" s="12" t="n">
        <f aca="false">IF(OR($A104="",CX$4=""),"",SUMPRODUCT(--(INDEX(Matrix!$C$5:$EV$304,0,$B104)&gt;0),--(INDEX(Matrix!$C$5:$EV$304,0,CX$3)&gt;0)))</f>
        <v>23</v>
      </c>
      <c r="CY104" s="12" t="n">
        <f aca="false">IF(OR($A104="",CY$4=""),"",SUMPRODUCT(--(INDEX(Matrix!$C$5:$EV$304,0,$B104)&gt;0),--(INDEX(Matrix!$C$5:$EV$304,0,CY$3)&gt;0)))</f>
        <v>23</v>
      </c>
      <c r="CZ104" s="12" t="n">
        <f aca="false">IF(OR($A104="",CZ$4=""),"",SUMPRODUCT(--(INDEX(Matrix!$C$5:$EV$304,0,$B104)&gt;0),--(INDEX(Matrix!$C$5:$EV$304,0,CZ$3)&gt;0)))</f>
        <v>0</v>
      </c>
      <c r="DA104" s="12" t="n">
        <f aca="false">IF(OR($A104="",DA$4=""),"",SUMPRODUCT(--(INDEX(Matrix!$C$5:$EV$304,0,$B104)&gt;0),--(INDEX(Matrix!$C$5:$EV$304,0,DA$3)&gt;0)))</f>
        <v>8</v>
      </c>
      <c r="DB104" s="12" t="n">
        <f aca="false">IF(OR($A104="",DB$4=""),"",SUMPRODUCT(--(INDEX(Matrix!$C$5:$EV$304,0,$B104)&gt;0),--(INDEX(Matrix!$C$5:$EV$304,0,DB$3)&gt;0)))</f>
        <v>0</v>
      </c>
      <c r="DC104" s="12" t="n">
        <f aca="false">IF(OR($A104="",DC$4=""),"",SUMPRODUCT(--(INDEX(Matrix!$C$5:$EV$304,0,$B104)&gt;0),--(INDEX(Matrix!$C$5:$EV$304,0,DC$3)&gt;0)))</f>
        <v>0</v>
      </c>
      <c r="DD104" s="12" t="n">
        <f aca="false">IF(OR($A104="",DD$4=""),"",SUMPRODUCT(--(INDEX(Matrix!$C$5:$EV$304,0,$B104)&gt;0),--(INDEX(Matrix!$C$5:$EV$304,0,DD$3)&gt;0)))</f>
        <v>10</v>
      </c>
      <c r="DE104" s="12" t="str">
        <f aca="false">IF(OR($A104="",DE$4=""),"",SUMPRODUCT(--(INDEX(Matrix!$C$5:$EV$304,0,$B104)&gt;0),--(INDEX(Matrix!$C$5:$EV$304,0,DE$3)&gt;0)))</f>
        <v/>
      </c>
      <c r="DF104" s="12" t="str">
        <f aca="false">IF(OR($A104="",DF$4=""),"",SUMPRODUCT(--(INDEX(Matrix!$C$5:$EV$304,0,$B104)&gt;0),--(INDEX(Matrix!$C$5:$EV$304,0,DF$3)&gt;0)))</f>
        <v/>
      </c>
      <c r="DG104" s="12" t="str">
        <f aca="false">IF(OR($A104="",DG$4=""),"",SUMPRODUCT(--(INDEX(Matrix!$C$5:$EV$304,0,$B104)&gt;0),--(INDEX(Matrix!$C$5:$EV$304,0,DG$3)&gt;0)))</f>
        <v/>
      </c>
      <c r="DH104" s="12" t="str">
        <f aca="false">IF(OR($A104="",DH$4=""),"",SUMPRODUCT(--(INDEX(Matrix!$C$5:$EV$304,0,$B104)&gt;0),--(INDEX(Matrix!$C$5:$EV$304,0,DH$3)&gt;0)))</f>
        <v/>
      </c>
      <c r="DI104" s="12" t="str">
        <f aca="false">IF(OR($A104="",DI$4=""),"",SUMPRODUCT(--(INDEX(Matrix!$C$5:$EV$304,0,$B104)&gt;0),--(INDEX(Matrix!$C$5:$EV$304,0,DI$3)&gt;0)))</f>
        <v/>
      </c>
      <c r="DJ104" s="12" t="str">
        <f aca="false">IF(OR($A104="",DJ$4=""),"",SUMPRODUCT(--(INDEX(Matrix!$C$5:$EV$304,0,$B104)&gt;0),--(INDEX(Matrix!$C$5:$EV$304,0,DJ$3)&gt;0)))</f>
        <v/>
      </c>
      <c r="DK104" s="12" t="str">
        <f aca="false">IF(OR($A104="",DK$4=""),"",SUMPRODUCT(--(INDEX(Matrix!$C$5:$EV$304,0,$B104)&gt;0),--(INDEX(Matrix!$C$5:$EV$304,0,DK$3)&gt;0)))</f>
        <v/>
      </c>
      <c r="DL104" s="12" t="str">
        <f aca="false">IF(OR($A104="",DL$4=""),"",SUMPRODUCT(--(INDEX(Matrix!$C$5:$EV$304,0,$B104)&gt;0),--(INDEX(Matrix!$C$5:$EV$304,0,DL$3)&gt;0)))</f>
        <v/>
      </c>
      <c r="DM104" s="12" t="str">
        <f aca="false">IF(OR($A104="",DM$4=""),"",SUMPRODUCT(--(INDEX(Matrix!$C$5:$EV$304,0,$B104)&gt;0),--(INDEX(Matrix!$C$5:$EV$304,0,DM$3)&gt;0)))</f>
        <v/>
      </c>
      <c r="DN104" s="12" t="str">
        <f aca="false">IF(OR($A104="",DN$4=""),"",SUMPRODUCT(--(INDEX(Matrix!$C$5:$EV$304,0,$B104)&gt;0),--(INDEX(Matrix!$C$5:$EV$304,0,DN$3)&gt;0)))</f>
        <v/>
      </c>
      <c r="DO104" s="12" t="str">
        <f aca="false">IF(OR($A104="",DO$4=""),"",SUMPRODUCT(--(INDEX(Matrix!$C$5:$EV$304,0,$B104)&gt;0),--(INDEX(Matrix!$C$5:$EV$304,0,DO$3)&gt;0)))</f>
        <v/>
      </c>
      <c r="DP104" s="12" t="str">
        <f aca="false">IF(OR($A104="",DP$4=""),"",SUMPRODUCT(--(INDEX(Matrix!$C$5:$EV$304,0,$B104)&gt;0),--(INDEX(Matrix!$C$5:$EV$304,0,DP$3)&gt;0)))</f>
        <v/>
      </c>
      <c r="DQ104" s="12" t="str">
        <f aca="false">IF(OR($A104="",DQ$4=""),"",SUMPRODUCT(--(INDEX(Matrix!$C$5:$EV$304,0,$B104)&gt;0),--(INDEX(Matrix!$C$5:$EV$304,0,DQ$3)&gt;0)))</f>
        <v/>
      </c>
      <c r="DR104" s="12" t="str">
        <f aca="false">IF(OR($A104="",DR$4=""),"",SUMPRODUCT(--(INDEX(Matrix!$C$5:$EV$304,0,$B104)&gt;0),--(INDEX(Matrix!$C$5:$EV$304,0,DR$3)&gt;0)))</f>
        <v/>
      </c>
      <c r="DS104" s="12" t="str">
        <f aca="false">IF(OR($A104="",DS$4=""),"",SUMPRODUCT(--(INDEX(Matrix!$C$5:$EV$304,0,$B104)&gt;0),--(INDEX(Matrix!$C$5:$EV$304,0,DS$3)&gt;0)))</f>
        <v/>
      </c>
      <c r="DT104" s="12" t="str">
        <f aca="false">IF(OR($A104="",DT$4=""),"",SUMPRODUCT(--(INDEX(Matrix!$C$5:$EV$304,0,$B104)&gt;0),--(INDEX(Matrix!$C$5:$EV$304,0,DT$3)&gt;0)))</f>
        <v/>
      </c>
      <c r="DU104" s="12" t="str">
        <f aca="false">IF(OR($A104="",DU$4=""),"",SUMPRODUCT(--(INDEX(Matrix!$C$5:$EV$304,0,$B104)&gt;0),--(INDEX(Matrix!$C$5:$EV$304,0,DU$3)&gt;0)))</f>
        <v/>
      </c>
      <c r="DV104" s="12" t="str">
        <f aca="false">IF(OR($A104="",DV$4=""),"",SUMPRODUCT(--(INDEX(Matrix!$C$5:$EV$304,0,$B104)&gt;0),--(INDEX(Matrix!$C$5:$EV$304,0,DV$3)&gt;0)))</f>
        <v/>
      </c>
      <c r="DW104" s="12" t="str">
        <f aca="false">IF(OR($A104="",DW$4=""),"",SUMPRODUCT(--(INDEX(Matrix!$C$5:$EV$304,0,$B104)&gt;0),--(INDEX(Matrix!$C$5:$EV$304,0,DW$3)&gt;0)))</f>
        <v/>
      </c>
      <c r="DX104" s="12" t="str">
        <f aca="false">IF(OR($A104="",DX$4=""),"",SUMPRODUCT(--(INDEX(Matrix!$C$5:$EV$304,0,$B104)&gt;0),--(INDEX(Matrix!$C$5:$EV$304,0,DX$3)&gt;0)))</f>
        <v/>
      </c>
      <c r="DY104" s="12" t="str">
        <f aca="false">IF(OR($A104="",DY$4=""),"",SUMPRODUCT(--(INDEX(Matrix!$C$5:$EV$304,0,$B104)&gt;0),--(INDEX(Matrix!$C$5:$EV$304,0,DY$3)&gt;0)))</f>
        <v/>
      </c>
      <c r="DZ104" s="12" t="str">
        <f aca="false">IF(OR($A104="",DZ$4=""),"",SUMPRODUCT(--(INDEX(Matrix!$C$5:$EV$304,0,$B104)&gt;0),--(INDEX(Matrix!$C$5:$EV$304,0,DZ$3)&gt;0)))</f>
        <v/>
      </c>
      <c r="EA104" s="12" t="str">
        <f aca="false">IF(OR($A104="",EA$4=""),"",SUMPRODUCT(--(INDEX(Matrix!$C$5:$EV$304,0,$B104)&gt;0),--(INDEX(Matrix!$C$5:$EV$304,0,EA$3)&gt;0)))</f>
        <v/>
      </c>
      <c r="EB104" s="12" t="str">
        <f aca="false">IF(OR($A104="",EB$4=""),"",SUMPRODUCT(--(INDEX(Matrix!$C$5:$EV$304,0,$B104)&gt;0),--(INDEX(Matrix!$C$5:$EV$304,0,EB$3)&gt;0)))</f>
        <v/>
      </c>
      <c r="EC104" s="12" t="str">
        <f aca="false">IF(OR($A104="",EC$4=""),"",SUMPRODUCT(--(INDEX(Matrix!$C$5:$EV$304,0,$B104)&gt;0),--(INDEX(Matrix!$C$5:$EV$304,0,EC$3)&gt;0)))</f>
        <v/>
      </c>
      <c r="ED104" s="12" t="str">
        <f aca="false">IF(OR($A104="",ED$4=""),"",SUMPRODUCT(--(INDEX(Matrix!$C$5:$EV$304,0,$B104)&gt;0),--(INDEX(Matrix!$C$5:$EV$304,0,ED$3)&gt;0)))</f>
        <v/>
      </c>
      <c r="EE104" s="12" t="str">
        <f aca="false">IF(OR($A104="",EE$4=""),"",SUMPRODUCT(--(INDEX(Matrix!$C$5:$EV$304,0,$B104)&gt;0),--(INDEX(Matrix!$C$5:$EV$304,0,EE$3)&gt;0)))</f>
        <v/>
      </c>
      <c r="EF104" s="12" t="str">
        <f aca="false">IF(OR($A104="",EF$4=""),"",SUMPRODUCT(--(INDEX(Matrix!$C$5:$EV$304,0,$B104)&gt;0),--(INDEX(Matrix!$C$5:$EV$304,0,EF$3)&gt;0)))</f>
        <v/>
      </c>
      <c r="EG104" s="12" t="str">
        <f aca="false">IF(OR($A104="",EG$4=""),"",SUMPRODUCT(--(INDEX(Matrix!$C$5:$EV$304,0,$B104)&gt;0),--(INDEX(Matrix!$C$5:$EV$304,0,EG$3)&gt;0)))</f>
        <v/>
      </c>
      <c r="EH104" s="12" t="str">
        <f aca="false">IF(OR($A104="",EH$4=""),"",SUMPRODUCT(--(INDEX(Matrix!$C$5:$EV$304,0,$B104)&gt;0),--(INDEX(Matrix!$C$5:$EV$304,0,EH$3)&gt;0)))</f>
        <v/>
      </c>
      <c r="EI104" s="12" t="str">
        <f aca="false">IF(OR($A104="",EI$4=""),"",SUMPRODUCT(--(INDEX(Matrix!$C$5:$EV$304,0,$B104)&gt;0),--(INDEX(Matrix!$C$5:$EV$304,0,EI$3)&gt;0)))</f>
        <v/>
      </c>
      <c r="EJ104" s="12" t="str">
        <f aca="false">IF(OR($A104="",EJ$4=""),"",SUMPRODUCT(--(INDEX(Matrix!$C$5:$EV$304,0,$B104)&gt;0),--(INDEX(Matrix!$C$5:$EV$304,0,EJ$3)&gt;0)))</f>
        <v/>
      </c>
      <c r="EK104" s="12" t="str">
        <f aca="false">IF(OR($A104="",EK$4=""),"",SUMPRODUCT(--(INDEX(Matrix!$C$5:$EV$304,0,$B104)&gt;0),--(INDEX(Matrix!$C$5:$EV$304,0,EK$3)&gt;0)))</f>
        <v/>
      </c>
      <c r="EL104" s="12" t="str">
        <f aca="false">IF(OR($A104="",EL$4=""),"",SUMPRODUCT(--(INDEX(Matrix!$C$5:$EV$304,0,$B104)&gt;0),--(INDEX(Matrix!$C$5:$EV$304,0,EL$3)&gt;0)))</f>
        <v/>
      </c>
      <c r="EM104" s="12" t="str">
        <f aca="false">IF(OR($A104="",EM$4=""),"",SUMPRODUCT(--(INDEX(Matrix!$C$5:$EV$304,0,$B104)&gt;0),--(INDEX(Matrix!$C$5:$EV$304,0,EM$3)&gt;0)))</f>
        <v/>
      </c>
      <c r="EN104" s="12" t="str">
        <f aca="false">IF(OR($A104="",EN$4=""),"",SUMPRODUCT(--(INDEX(Matrix!$C$5:$EV$304,0,$B104)&gt;0),--(INDEX(Matrix!$C$5:$EV$304,0,EN$3)&gt;0)))</f>
        <v/>
      </c>
      <c r="EO104" s="12" t="str">
        <f aca="false">IF(OR($A104="",EO$4=""),"",SUMPRODUCT(--(INDEX(Matrix!$C$5:$EV$304,0,$B104)&gt;0),--(INDEX(Matrix!$C$5:$EV$304,0,EO$3)&gt;0)))</f>
        <v/>
      </c>
      <c r="EP104" s="12" t="str">
        <f aca="false">IF(OR($A104="",EP$4=""),"",SUMPRODUCT(--(INDEX(Matrix!$C$5:$EV$304,0,$B104)&gt;0),--(INDEX(Matrix!$C$5:$EV$304,0,EP$3)&gt;0)))</f>
        <v/>
      </c>
      <c r="EQ104" s="12" t="str">
        <f aca="false">IF(OR($A104="",EQ$4=""),"",SUMPRODUCT(--(INDEX(Matrix!$C$5:$EV$304,0,$B104)&gt;0),--(INDEX(Matrix!$C$5:$EV$304,0,EQ$3)&gt;0)))</f>
        <v/>
      </c>
      <c r="ER104" s="12" t="str">
        <f aca="false">IF(OR($A104="",ER$4=""),"",SUMPRODUCT(--(INDEX(Matrix!$C$5:$EV$304,0,$B104)&gt;0),--(INDEX(Matrix!$C$5:$EV$304,0,ER$3)&gt;0)))</f>
        <v/>
      </c>
      <c r="ES104" s="12" t="str">
        <f aca="false">IF(OR($A104="",ES$4=""),"",SUMPRODUCT(--(INDEX(Matrix!$C$5:$EV$304,0,$B104)&gt;0),--(INDEX(Matrix!$C$5:$EV$304,0,ES$3)&gt;0)))</f>
        <v/>
      </c>
      <c r="ET104" s="12" t="str">
        <f aca="false">IF(OR($A104="",ET$4=""),"",SUMPRODUCT(--(INDEX(Matrix!$C$5:$EV$304,0,$B104)&gt;0),--(INDEX(Matrix!$C$5:$EV$304,0,ET$3)&gt;0)))</f>
        <v/>
      </c>
      <c r="EU104" s="12" t="str">
        <f aca="false">IF(OR($A104="",EU$4=""),"",SUMPRODUCT(--(INDEX(Matrix!$C$5:$EV$304,0,$B104)&gt;0),--(INDEX(Matrix!$C$5:$EV$304,0,EU$3)&gt;0)))</f>
        <v/>
      </c>
      <c r="EV104" s="12" t="str">
        <f aca="false">IF(OR($A104="",EV$4=""),"",SUMPRODUCT(--(INDEX(Matrix!$C$5:$EV$304,0,$B104)&gt;0),--(INDEX(Matrix!$C$5:$EV$304,0,EV$3)&gt;0)))</f>
        <v/>
      </c>
    </row>
    <row r="105" customFormat="false" ht="15" hidden="false" customHeight="false" outlineLevel="0" collapsed="false">
      <c r="A105" s="6" t="str">
        <f aca="false">IF(INDEX(Products!$A$2:$A$151,$B105)="","",INDEX(Products!$A$2:$A$151,$B105))</f>
        <v>X-Ade (Bottle 30 pcs)</v>
      </c>
      <c r="B105" s="23" t="n">
        <v>101</v>
      </c>
      <c r="C105" s="12" t="n">
        <f aca="false">IF(OR($A105="",C$4=""),"",SUMPRODUCT(--(INDEX(Matrix!$C$5:$EV$304,0,$B105)&gt;0),--(INDEX(Matrix!$C$5:$EV$304,0,C$3)&gt;0)))</f>
        <v>9</v>
      </c>
      <c r="D105" s="12" t="n">
        <f aca="false">IF(OR($A105="",D$4=""),"",SUMPRODUCT(--(INDEX(Matrix!$C$5:$EV$304,0,$B105)&gt;0),--(INDEX(Matrix!$C$5:$EV$304,0,D$3)&gt;0)))</f>
        <v>9</v>
      </c>
      <c r="E105" s="12" t="n">
        <f aca="false">IF(OR($A105="",E$4=""),"",SUMPRODUCT(--(INDEX(Matrix!$C$5:$EV$304,0,$B105)&gt;0),--(INDEX(Matrix!$C$5:$EV$304,0,E$3)&gt;0)))</f>
        <v>9</v>
      </c>
      <c r="F105" s="12" t="n">
        <f aca="false">IF(OR($A105="",F$4=""),"",SUMPRODUCT(--(INDEX(Matrix!$C$5:$EV$304,0,$B105)&gt;0),--(INDEX(Matrix!$C$5:$EV$304,0,F$3)&gt;0)))</f>
        <v>10</v>
      </c>
      <c r="G105" s="12" t="n">
        <f aca="false">IF(OR($A105="",G$4=""),"",SUMPRODUCT(--(INDEX(Matrix!$C$5:$EV$304,0,$B105)&gt;0),--(INDEX(Matrix!$C$5:$EV$304,0,G$3)&gt;0)))</f>
        <v>10</v>
      </c>
      <c r="H105" s="12" t="n">
        <f aca="false">IF(OR($A105="",H$4=""),"",SUMPRODUCT(--(INDEX(Matrix!$C$5:$EV$304,0,$B105)&gt;0),--(INDEX(Matrix!$C$5:$EV$304,0,H$3)&gt;0)))</f>
        <v>10</v>
      </c>
      <c r="I105" s="12" t="n">
        <f aca="false">IF(OR($A105="",I$4=""),"",SUMPRODUCT(--(INDEX(Matrix!$C$5:$EV$304,0,$B105)&gt;0),--(INDEX(Matrix!$C$5:$EV$304,0,I$3)&gt;0)))</f>
        <v>8</v>
      </c>
      <c r="J105" s="12" t="n">
        <f aca="false">IF(OR($A105="",J$4=""),"",SUMPRODUCT(--(INDEX(Matrix!$C$5:$EV$304,0,$B105)&gt;0),--(INDEX(Matrix!$C$5:$EV$304,0,J$3)&gt;0)))</f>
        <v>8</v>
      </c>
      <c r="K105" s="12" t="n">
        <f aca="false">IF(OR($A105="",K$4=""),"",SUMPRODUCT(--(INDEX(Matrix!$C$5:$EV$304,0,$B105)&gt;0),--(INDEX(Matrix!$C$5:$EV$304,0,K$3)&gt;0)))</f>
        <v>5</v>
      </c>
      <c r="L105" s="12" t="n">
        <f aca="false">IF(OR($A105="",L$4=""),"",SUMPRODUCT(--(INDEX(Matrix!$C$5:$EV$304,0,$B105)&gt;0),--(INDEX(Matrix!$C$5:$EV$304,0,L$3)&gt;0)))</f>
        <v>5</v>
      </c>
      <c r="M105" s="12" t="n">
        <f aca="false">IF(OR($A105="",M$4=""),"",SUMPRODUCT(--(INDEX(Matrix!$C$5:$EV$304,0,$B105)&gt;0),--(INDEX(Matrix!$C$5:$EV$304,0,M$3)&gt;0)))</f>
        <v>5</v>
      </c>
      <c r="N105" s="12" t="n">
        <f aca="false">IF(OR($A105="",N$4=""),"",SUMPRODUCT(--(INDEX(Matrix!$C$5:$EV$304,0,$B105)&gt;0),--(INDEX(Matrix!$C$5:$EV$304,0,N$3)&gt;0)))</f>
        <v>6</v>
      </c>
      <c r="O105" s="12" t="n">
        <f aca="false">IF(OR($A105="",O$4=""),"",SUMPRODUCT(--(INDEX(Matrix!$C$5:$EV$304,0,$B105)&gt;0),--(INDEX(Matrix!$C$5:$EV$304,0,O$3)&gt;0)))</f>
        <v>6</v>
      </c>
      <c r="P105" s="12" t="n">
        <f aca="false">IF(OR($A105="",P$4=""),"",SUMPRODUCT(--(INDEX(Matrix!$C$5:$EV$304,0,$B105)&gt;0),--(INDEX(Matrix!$C$5:$EV$304,0,P$3)&gt;0)))</f>
        <v>6</v>
      </c>
      <c r="Q105" s="12" t="n">
        <f aca="false">IF(OR($A105="",Q$4=""),"",SUMPRODUCT(--(INDEX(Matrix!$C$5:$EV$304,0,$B105)&gt;0),--(INDEX(Matrix!$C$5:$EV$304,0,Q$3)&gt;0)))</f>
        <v>6</v>
      </c>
      <c r="R105" s="12" t="n">
        <f aca="false">IF(OR($A105="",R$4=""),"",SUMPRODUCT(--(INDEX(Matrix!$C$5:$EV$304,0,$B105)&gt;0),--(INDEX(Matrix!$C$5:$EV$304,0,R$3)&gt;0)))</f>
        <v>6</v>
      </c>
      <c r="S105" s="12" t="n">
        <f aca="false">IF(OR($A105="",S$4=""),"",SUMPRODUCT(--(INDEX(Matrix!$C$5:$EV$304,0,$B105)&gt;0),--(INDEX(Matrix!$C$5:$EV$304,0,S$3)&gt;0)))</f>
        <v>6</v>
      </c>
      <c r="T105" s="12" t="n">
        <f aca="false">IF(OR($A105="",T$4=""),"",SUMPRODUCT(--(INDEX(Matrix!$C$5:$EV$304,0,$B105)&gt;0),--(INDEX(Matrix!$C$5:$EV$304,0,T$3)&gt;0)))</f>
        <v>6</v>
      </c>
      <c r="U105" s="12" t="n">
        <f aca="false">IF(OR($A105="",U$4=""),"",SUMPRODUCT(--(INDEX(Matrix!$C$5:$EV$304,0,$B105)&gt;0),--(INDEX(Matrix!$C$5:$EV$304,0,U$3)&gt;0)))</f>
        <v>0</v>
      </c>
      <c r="V105" s="12" t="n">
        <f aca="false">IF(OR($A105="",V$4=""),"",SUMPRODUCT(--(INDEX(Matrix!$C$5:$EV$304,0,$B105)&gt;0),--(INDEX(Matrix!$C$5:$EV$304,0,V$3)&gt;0)))</f>
        <v>0</v>
      </c>
      <c r="W105" s="12" t="n">
        <f aca="false">IF(OR($A105="",W$4=""),"",SUMPRODUCT(--(INDEX(Matrix!$C$5:$EV$304,0,$B105)&gt;0),--(INDEX(Matrix!$C$5:$EV$304,0,W$3)&gt;0)))</f>
        <v>6</v>
      </c>
      <c r="X105" s="12" t="n">
        <f aca="false">IF(OR($A105="",X$4=""),"",SUMPRODUCT(--(INDEX(Matrix!$C$5:$EV$304,0,$B105)&gt;0),--(INDEX(Matrix!$C$5:$EV$304,0,X$3)&gt;0)))</f>
        <v>6</v>
      </c>
      <c r="Y105" s="12" t="n">
        <f aca="false">IF(OR($A105="",Y$4=""),"",SUMPRODUCT(--(INDEX(Matrix!$C$5:$EV$304,0,$B105)&gt;0),--(INDEX(Matrix!$C$5:$EV$304,0,Y$3)&gt;0)))</f>
        <v>7</v>
      </c>
      <c r="Z105" s="12" t="n">
        <f aca="false">IF(OR($A105="",Z$4=""),"",SUMPRODUCT(--(INDEX(Matrix!$C$5:$EV$304,0,$B105)&gt;0),--(INDEX(Matrix!$C$5:$EV$304,0,Z$3)&gt;0)))</f>
        <v>7</v>
      </c>
      <c r="AA105" s="12" t="n">
        <f aca="false">IF(OR($A105="",AA$4=""),"",SUMPRODUCT(--(INDEX(Matrix!$C$5:$EV$304,0,$B105)&gt;0),--(INDEX(Matrix!$C$5:$EV$304,0,AA$3)&gt;0)))</f>
        <v>11</v>
      </c>
      <c r="AB105" s="12" t="n">
        <f aca="false">IF(OR($A105="",AB$4=""),"",SUMPRODUCT(--(INDEX(Matrix!$C$5:$EV$304,0,$B105)&gt;0),--(INDEX(Matrix!$C$5:$EV$304,0,AB$3)&gt;0)))</f>
        <v>2</v>
      </c>
      <c r="AC105" s="12" t="n">
        <f aca="false">IF(OR($A105="",AC$4=""),"",SUMPRODUCT(--(INDEX(Matrix!$C$5:$EV$304,0,$B105)&gt;0),--(INDEX(Matrix!$C$5:$EV$304,0,AC$3)&gt;0)))</f>
        <v>1</v>
      </c>
      <c r="AD105" s="12" t="n">
        <f aca="false">IF(OR($A105="",AD$4=""),"",SUMPRODUCT(--(INDEX(Matrix!$C$5:$EV$304,0,$B105)&gt;0),--(INDEX(Matrix!$C$5:$EV$304,0,AD$3)&gt;0)))</f>
        <v>0</v>
      </c>
      <c r="AE105" s="12" t="n">
        <f aca="false">IF(OR($A105="",AE$4=""),"",SUMPRODUCT(--(INDEX(Matrix!$C$5:$EV$304,0,$B105)&gt;0),--(INDEX(Matrix!$C$5:$EV$304,0,AE$3)&gt;0)))</f>
        <v>7</v>
      </c>
      <c r="AF105" s="12" t="n">
        <f aca="false">IF(OR($A105="",AF$4=""),"",SUMPRODUCT(--(INDEX(Matrix!$C$5:$EV$304,0,$B105)&gt;0),--(INDEX(Matrix!$C$5:$EV$304,0,AF$3)&gt;0)))</f>
        <v>7</v>
      </c>
      <c r="AG105" s="12" t="n">
        <f aca="false">IF(OR($A105="",AG$4=""),"",SUMPRODUCT(--(INDEX(Matrix!$C$5:$EV$304,0,$B105)&gt;0),--(INDEX(Matrix!$C$5:$EV$304,0,AG$3)&gt;0)))</f>
        <v>7</v>
      </c>
      <c r="AH105" s="12" t="n">
        <f aca="false">IF(OR($A105="",AH$4=""),"",SUMPRODUCT(--(INDEX(Matrix!$C$5:$EV$304,0,$B105)&gt;0),--(INDEX(Matrix!$C$5:$EV$304,0,AH$3)&gt;0)))</f>
        <v>8</v>
      </c>
      <c r="AI105" s="12" t="n">
        <f aca="false">IF(OR($A105="",AI$4=""),"",SUMPRODUCT(--(INDEX(Matrix!$C$5:$EV$304,0,$B105)&gt;0),--(INDEX(Matrix!$C$5:$EV$304,0,AI$3)&gt;0)))</f>
        <v>9</v>
      </c>
      <c r="AJ105" s="12" t="n">
        <f aca="false">IF(OR($A105="",AJ$4=""),"",SUMPRODUCT(--(INDEX(Matrix!$C$5:$EV$304,0,$B105)&gt;0),--(INDEX(Matrix!$C$5:$EV$304,0,AJ$3)&gt;0)))</f>
        <v>9</v>
      </c>
      <c r="AK105" s="12" t="n">
        <f aca="false">IF(OR($A105="",AK$4=""),"",SUMPRODUCT(--(INDEX(Matrix!$C$5:$EV$304,0,$B105)&gt;0),--(INDEX(Matrix!$C$5:$EV$304,0,AK$3)&gt;0)))</f>
        <v>7</v>
      </c>
      <c r="AL105" s="12" t="n">
        <f aca="false">IF(OR($A105="",AL$4=""),"",SUMPRODUCT(--(INDEX(Matrix!$C$5:$EV$304,0,$B105)&gt;0),--(INDEX(Matrix!$C$5:$EV$304,0,AL$3)&gt;0)))</f>
        <v>7</v>
      </c>
      <c r="AM105" s="12" t="n">
        <f aca="false">IF(OR($A105="",AM$4=""),"",SUMPRODUCT(--(INDEX(Matrix!$C$5:$EV$304,0,$B105)&gt;0),--(INDEX(Matrix!$C$5:$EV$304,0,AM$3)&gt;0)))</f>
        <v>4</v>
      </c>
      <c r="AN105" s="12" t="n">
        <f aca="false">IF(OR($A105="",AN$4=""),"",SUMPRODUCT(--(INDEX(Matrix!$C$5:$EV$304,0,$B105)&gt;0),--(INDEX(Matrix!$C$5:$EV$304,0,AN$3)&gt;0)))</f>
        <v>4</v>
      </c>
      <c r="AO105" s="12" t="n">
        <f aca="false">IF(OR($A105="",AO$4=""),"",SUMPRODUCT(--(INDEX(Matrix!$C$5:$EV$304,0,$B105)&gt;0),--(INDEX(Matrix!$C$5:$EV$304,0,AO$3)&gt;0)))</f>
        <v>0</v>
      </c>
      <c r="AP105" s="12" t="n">
        <f aca="false">IF(OR($A105="",AP$4=""),"",SUMPRODUCT(--(INDEX(Matrix!$C$5:$EV$304,0,$B105)&gt;0),--(INDEX(Matrix!$C$5:$EV$304,0,AP$3)&gt;0)))</f>
        <v>0</v>
      </c>
      <c r="AQ105" s="12" t="n">
        <f aca="false">IF(OR($A105="",AQ$4=""),"",SUMPRODUCT(--(INDEX(Matrix!$C$5:$EV$304,0,$B105)&gt;0),--(INDEX(Matrix!$C$5:$EV$304,0,AQ$3)&gt;0)))</f>
        <v>0</v>
      </c>
      <c r="AR105" s="12" t="n">
        <f aca="false">IF(OR($A105="",AR$4=""),"",SUMPRODUCT(--(INDEX(Matrix!$C$5:$EV$304,0,$B105)&gt;0),--(INDEX(Matrix!$C$5:$EV$304,0,AR$3)&gt;0)))</f>
        <v>0</v>
      </c>
      <c r="AS105" s="12" t="n">
        <f aca="false">IF(OR($A105="",AS$4=""),"",SUMPRODUCT(--(INDEX(Matrix!$C$5:$EV$304,0,$B105)&gt;0),--(INDEX(Matrix!$C$5:$EV$304,0,AS$3)&gt;0)))</f>
        <v>0</v>
      </c>
      <c r="AT105" s="12" t="n">
        <f aca="false">IF(OR($A105="",AT$4=""),"",SUMPRODUCT(--(INDEX(Matrix!$C$5:$EV$304,0,$B105)&gt;0),--(INDEX(Matrix!$C$5:$EV$304,0,AT$3)&gt;0)))</f>
        <v>0</v>
      </c>
      <c r="AU105" s="12" t="n">
        <f aca="false">IF(OR($A105="",AU$4=""),"",SUMPRODUCT(--(INDEX(Matrix!$C$5:$EV$304,0,$B105)&gt;0),--(INDEX(Matrix!$C$5:$EV$304,0,AU$3)&gt;0)))</f>
        <v>0</v>
      </c>
      <c r="AV105" s="12" t="n">
        <f aca="false">IF(OR($A105="",AV$4=""),"",SUMPRODUCT(--(INDEX(Matrix!$C$5:$EV$304,0,$B105)&gt;0),--(INDEX(Matrix!$C$5:$EV$304,0,AV$3)&gt;0)))</f>
        <v>9</v>
      </c>
      <c r="AW105" s="12" t="n">
        <f aca="false">IF(OR($A105="",AW$4=""),"",SUMPRODUCT(--(INDEX(Matrix!$C$5:$EV$304,0,$B105)&gt;0),--(INDEX(Matrix!$C$5:$EV$304,0,AW$3)&gt;0)))</f>
        <v>9</v>
      </c>
      <c r="AX105" s="12" t="n">
        <f aca="false">IF(OR($A105="",AX$4=""),"",SUMPRODUCT(--(INDEX(Matrix!$C$5:$EV$304,0,$B105)&gt;0),--(INDEX(Matrix!$C$5:$EV$304,0,AX$3)&gt;0)))</f>
        <v>11</v>
      </c>
      <c r="AY105" s="12" t="n">
        <f aca="false">IF(OR($A105="",AY$4=""),"",SUMPRODUCT(--(INDEX(Matrix!$C$5:$EV$304,0,$B105)&gt;0),--(INDEX(Matrix!$C$5:$EV$304,0,AY$3)&gt;0)))</f>
        <v>11</v>
      </c>
      <c r="AZ105" s="12" t="n">
        <f aca="false">IF(OR($A105="",AZ$4=""),"",SUMPRODUCT(--(INDEX(Matrix!$C$5:$EV$304,0,$B105)&gt;0),--(INDEX(Matrix!$C$5:$EV$304,0,AZ$3)&gt;0)))</f>
        <v>6</v>
      </c>
      <c r="BA105" s="12" t="n">
        <f aca="false">IF(OR($A105="",BA$4=""),"",SUMPRODUCT(--(INDEX(Matrix!$C$5:$EV$304,0,$B105)&gt;0),--(INDEX(Matrix!$C$5:$EV$304,0,BA$3)&gt;0)))</f>
        <v>7</v>
      </c>
      <c r="BB105" s="12" t="n">
        <f aca="false">IF(OR($A105="",BB$4=""),"",SUMPRODUCT(--(INDEX(Matrix!$C$5:$EV$304,0,$B105)&gt;0),--(INDEX(Matrix!$C$5:$EV$304,0,BB$3)&gt;0)))</f>
        <v>8</v>
      </c>
      <c r="BC105" s="12" t="n">
        <f aca="false">IF(OR($A105="",BC$4=""),"",SUMPRODUCT(--(INDEX(Matrix!$C$5:$EV$304,0,$B105)&gt;0),--(INDEX(Matrix!$C$5:$EV$304,0,BC$3)&gt;0)))</f>
        <v>8</v>
      </c>
      <c r="BD105" s="12" t="n">
        <f aca="false">IF(OR($A105="",BD$4=""),"",SUMPRODUCT(--(INDEX(Matrix!$C$5:$EV$304,0,$B105)&gt;0),--(INDEX(Matrix!$C$5:$EV$304,0,BD$3)&gt;0)))</f>
        <v>8</v>
      </c>
      <c r="BE105" s="12" t="n">
        <f aca="false">IF(OR($A105="",BE$4=""),"",SUMPRODUCT(--(INDEX(Matrix!$C$5:$EV$304,0,$B105)&gt;0),--(INDEX(Matrix!$C$5:$EV$304,0,BE$3)&gt;0)))</f>
        <v>8</v>
      </c>
      <c r="BF105" s="12" t="n">
        <f aca="false">IF(OR($A105="",BF$4=""),"",SUMPRODUCT(--(INDEX(Matrix!$C$5:$EV$304,0,$B105)&gt;0),--(INDEX(Matrix!$C$5:$EV$304,0,BF$3)&gt;0)))</f>
        <v>8</v>
      </c>
      <c r="BG105" s="12" t="n">
        <f aca="false">IF(OR($A105="",BG$4=""),"",SUMPRODUCT(--(INDEX(Matrix!$C$5:$EV$304,0,$B105)&gt;0),--(INDEX(Matrix!$C$5:$EV$304,0,BG$3)&gt;0)))</f>
        <v>8</v>
      </c>
      <c r="BH105" s="12" t="n">
        <f aca="false">IF(OR($A105="",BH$4=""),"",SUMPRODUCT(--(INDEX(Matrix!$C$5:$EV$304,0,$B105)&gt;0),--(INDEX(Matrix!$C$5:$EV$304,0,BH$3)&gt;0)))</f>
        <v>8</v>
      </c>
      <c r="BI105" s="12" t="n">
        <f aca="false">IF(OR($A105="",BI$4=""),"",SUMPRODUCT(--(INDEX(Matrix!$C$5:$EV$304,0,$B105)&gt;0),--(INDEX(Matrix!$C$5:$EV$304,0,BI$3)&gt;0)))</f>
        <v>8</v>
      </c>
      <c r="BJ105" s="12" t="n">
        <f aca="false">IF(OR($A105="",BJ$4=""),"",SUMPRODUCT(--(INDEX(Matrix!$C$5:$EV$304,0,$B105)&gt;0),--(INDEX(Matrix!$C$5:$EV$304,0,BJ$3)&gt;0)))</f>
        <v>0</v>
      </c>
      <c r="BK105" s="12" t="n">
        <f aca="false">IF(OR($A105="",BK$4=""),"",SUMPRODUCT(--(INDEX(Matrix!$C$5:$EV$304,0,$B105)&gt;0),--(INDEX(Matrix!$C$5:$EV$304,0,BK$3)&gt;0)))</f>
        <v>9</v>
      </c>
      <c r="BL105" s="12" t="n">
        <f aca="false">IF(OR($A105="",BL$4=""),"",SUMPRODUCT(--(INDEX(Matrix!$C$5:$EV$304,0,$B105)&gt;0),--(INDEX(Matrix!$C$5:$EV$304,0,BL$3)&gt;0)))</f>
        <v>9</v>
      </c>
      <c r="BM105" s="12" t="n">
        <f aca="false">IF(OR($A105="",BM$4=""),"",SUMPRODUCT(--(INDEX(Matrix!$C$5:$EV$304,0,$B105)&gt;0),--(INDEX(Matrix!$C$5:$EV$304,0,BM$3)&gt;0)))</f>
        <v>9</v>
      </c>
      <c r="BN105" s="12" t="n">
        <f aca="false">IF(OR($A105="",BN$4=""),"",SUMPRODUCT(--(INDEX(Matrix!$C$5:$EV$304,0,$B105)&gt;0),--(INDEX(Matrix!$C$5:$EV$304,0,BN$3)&gt;0)))</f>
        <v>8</v>
      </c>
      <c r="BO105" s="12" t="n">
        <f aca="false">IF(OR($A105="",BO$4=""),"",SUMPRODUCT(--(INDEX(Matrix!$C$5:$EV$304,0,$B105)&gt;0),--(INDEX(Matrix!$C$5:$EV$304,0,BO$3)&gt;0)))</f>
        <v>2</v>
      </c>
      <c r="BP105" s="12" t="n">
        <f aca="false">IF(OR($A105="",BP$4=""),"",SUMPRODUCT(--(INDEX(Matrix!$C$5:$EV$304,0,$B105)&gt;0),--(INDEX(Matrix!$C$5:$EV$304,0,BP$3)&gt;0)))</f>
        <v>0</v>
      </c>
      <c r="BQ105" s="12" t="n">
        <f aca="false">IF(OR($A105="",BQ$4=""),"",SUMPRODUCT(--(INDEX(Matrix!$C$5:$EV$304,0,$B105)&gt;0),--(INDEX(Matrix!$C$5:$EV$304,0,BQ$3)&gt;0)))</f>
        <v>0</v>
      </c>
      <c r="BR105" s="12" t="n">
        <f aca="false">IF(OR($A105="",BR$4=""),"",SUMPRODUCT(--(INDEX(Matrix!$C$5:$EV$304,0,$B105)&gt;0),--(INDEX(Matrix!$C$5:$EV$304,0,BR$3)&gt;0)))</f>
        <v>0</v>
      </c>
      <c r="BS105" s="12" t="n">
        <f aca="false">IF(OR($A105="",BS$4=""),"",SUMPRODUCT(--(INDEX(Matrix!$C$5:$EV$304,0,$B105)&gt;0),--(INDEX(Matrix!$C$5:$EV$304,0,BS$3)&gt;0)))</f>
        <v>0</v>
      </c>
      <c r="BT105" s="12" t="n">
        <f aca="false">IF(OR($A105="",BT$4=""),"",SUMPRODUCT(--(INDEX(Matrix!$C$5:$EV$304,0,$B105)&gt;0),--(INDEX(Matrix!$C$5:$EV$304,0,BT$3)&gt;0)))</f>
        <v>2</v>
      </c>
      <c r="BU105" s="12" t="n">
        <f aca="false">IF(OR($A105="",BU$4=""),"",SUMPRODUCT(--(INDEX(Matrix!$C$5:$EV$304,0,$B105)&gt;0),--(INDEX(Matrix!$C$5:$EV$304,0,BU$3)&gt;0)))</f>
        <v>5</v>
      </c>
      <c r="BV105" s="12" t="n">
        <f aca="false">IF(OR($A105="",BV$4=""),"",SUMPRODUCT(--(INDEX(Matrix!$C$5:$EV$304,0,$B105)&gt;0),--(INDEX(Matrix!$C$5:$EV$304,0,BV$3)&gt;0)))</f>
        <v>1</v>
      </c>
      <c r="BW105" s="12" t="n">
        <f aca="false">IF(OR($A105="",BW$4=""),"",SUMPRODUCT(--(INDEX(Matrix!$C$5:$EV$304,0,$B105)&gt;0),--(INDEX(Matrix!$C$5:$EV$304,0,BW$3)&gt;0)))</f>
        <v>1</v>
      </c>
      <c r="BX105" s="12" t="n">
        <f aca="false">IF(OR($A105="",BX$4=""),"",SUMPRODUCT(--(INDEX(Matrix!$C$5:$EV$304,0,$B105)&gt;0),--(INDEX(Matrix!$C$5:$EV$304,0,BX$3)&gt;0)))</f>
        <v>0</v>
      </c>
      <c r="BY105" s="12" t="n">
        <f aca="false">IF(OR($A105="",BY$4=""),"",SUMPRODUCT(--(INDEX(Matrix!$C$5:$EV$304,0,$B105)&gt;0),--(INDEX(Matrix!$C$5:$EV$304,0,BY$3)&gt;0)))</f>
        <v>2</v>
      </c>
      <c r="BZ105" s="12" t="n">
        <f aca="false">IF(OR($A105="",BZ$4=""),"",SUMPRODUCT(--(INDEX(Matrix!$C$5:$EV$304,0,$B105)&gt;0),--(INDEX(Matrix!$C$5:$EV$304,0,BZ$3)&gt;0)))</f>
        <v>3</v>
      </c>
      <c r="CA105" s="12" t="n">
        <f aca="false">IF(OR($A105="",CA$4=""),"",SUMPRODUCT(--(INDEX(Matrix!$C$5:$EV$304,0,$B105)&gt;0),--(INDEX(Matrix!$C$5:$EV$304,0,CA$3)&gt;0)))</f>
        <v>4</v>
      </c>
      <c r="CB105" s="12" t="n">
        <f aca="false">IF(OR($A105="",CB$4=""),"",SUMPRODUCT(--(INDEX(Matrix!$C$5:$EV$304,0,$B105)&gt;0),--(INDEX(Matrix!$C$5:$EV$304,0,CB$3)&gt;0)))</f>
        <v>0</v>
      </c>
      <c r="CC105" s="12" t="n">
        <f aca="false">IF(OR($A105="",CC$4=""),"",SUMPRODUCT(--(INDEX(Matrix!$C$5:$EV$304,0,$B105)&gt;0),--(INDEX(Matrix!$C$5:$EV$304,0,CC$3)&gt;0)))</f>
        <v>0</v>
      </c>
      <c r="CD105" s="12" t="n">
        <f aca="false">IF(OR($A105="",CD$4=""),"",SUMPRODUCT(--(INDEX(Matrix!$C$5:$EV$304,0,$B105)&gt;0),--(INDEX(Matrix!$C$5:$EV$304,0,CD$3)&gt;0)))</f>
        <v>10</v>
      </c>
      <c r="CE105" s="12" t="n">
        <f aca="false">IF(OR($A105="",CE$4=""),"",SUMPRODUCT(--(INDEX(Matrix!$C$5:$EV$304,0,$B105)&gt;0),--(INDEX(Matrix!$C$5:$EV$304,0,CE$3)&gt;0)))</f>
        <v>8</v>
      </c>
      <c r="CF105" s="12" t="n">
        <f aca="false">IF(OR($A105="",CF$4=""),"",SUMPRODUCT(--(INDEX(Matrix!$C$5:$EV$304,0,$B105)&gt;0),--(INDEX(Matrix!$C$5:$EV$304,0,CF$3)&gt;0)))</f>
        <v>2</v>
      </c>
      <c r="CG105" s="12" t="n">
        <f aca="false">IF(OR($A105="",CG$4=""),"",SUMPRODUCT(--(INDEX(Matrix!$C$5:$EV$304,0,$B105)&gt;0),--(INDEX(Matrix!$C$5:$EV$304,0,CG$3)&gt;0)))</f>
        <v>7</v>
      </c>
      <c r="CH105" s="12" t="n">
        <f aca="false">IF(OR($A105="",CH$4=""),"",SUMPRODUCT(--(INDEX(Matrix!$C$5:$EV$304,0,$B105)&gt;0),--(INDEX(Matrix!$C$5:$EV$304,0,CH$3)&gt;0)))</f>
        <v>2</v>
      </c>
      <c r="CI105" s="12" t="n">
        <f aca="false">IF(OR($A105="",CI$4=""),"",SUMPRODUCT(--(INDEX(Matrix!$C$5:$EV$304,0,$B105)&gt;0),--(INDEX(Matrix!$C$5:$EV$304,0,CI$3)&gt;0)))</f>
        <v>9</v>
      </c>
      <c r="CJ105" s="12" t="n">
        <f aca="false">IF(OR($A105="",CJ$4=""),"",SUMPRODUCT(--(INDEX(Matrix!$C$5:$EV$304,0,$B105)&gt;0),--(INDEX(Matrix!$C$5:$EV$304,0,CJ$3)&gt;0)))</f>
        <v>2</v>
      </c>
      <c r="CK105" s="12" t="n">
        <f aca="false">IF(OR($A105="",CK$4=""),"",SUMPRODUCT(--(INDEX(Matrix!$C$5:$EV$304,0,$B105)&gt;0),--(INDEX(Matrix!$C$5:$EV$304,0,CK$3)&gt;0)))</f>
        <v>10</v>
      </c>
      <c r="CL105" s="12" t="n">
        <f aca="false">IF(OR($A105="",CL$4=""),"",SUMPRODUCT(--(INDEX(Matrix!$C$5:$EV$304,0,$B105)&gt;0),--(INDEX(Matrix!$C$5:$EV$304,0,CL$3)&gt;0)))</f>
        <v>6</v>
      </c>
      <c r="CM105" s="12" t="n">
        <f aca="false">IF(OR($A105="",CM$4=""),"",SUMPRODUCT(--(INDEX(Matrix!$C$5:$EV$304,0,$B105)&gt;0),--(INDEX(Matrix!$C$5:$EV$304,0,CM$3)&gt;0)))</f>
        <v>11</v>
      </c>
      <c r="CN105" s="12" t="n">
        <f aca="false">IF(OR($A105="",CN$4=""),"",SUMPRODUCT(--(INDEX(Matrix!$C$5:$EV$304,0,$B105)&gt;0),--(INDEX(Matrix!$C$5:$EV$304,0,CN$3)&gt;0)))</f>
        <v>7</v>
      </c>
      <c r="CO105" s="12" t="n">
        <f aca="false">IF(OR($A105="",CO$4=""),"",SUMPRODUCT(--(INDEX(Matrix!$C$5:$EV$304,0,$B105)&gt;0),--(INDEX(Matrix!$C$5:$EV$304,0,CO$3)&gt;0)))</f>
        <v>8</v>
      </c>
      <c r="CP105" s="12" t="n">
        <f aca="false">IF(OR($A105="",CP$4=""),"",SUMPRODUCT(--(INDEX(Matrix!$C$5:$EV$304,0,$B105)&gt;0),--(INDEX(Matrix!$C$5:$EV$304,0,CP$3)&gt;0)))</f>
        <v>8</v>
      </c>
      <c r="CQ105" s="12" t="n">
        <f aca="false">IF(OR($A105="",CQ$4=""),"",SUMPRODUCT(--(INDEX(Matrix!$C$5:$EV$304,0,$B105)&gt;0),--(INDEX(Matrix!$C$5:$EV$304,0,CQ$3)&gt;0)))</f>
        <v>8</v>
      </c>
      <c r="CR105" s="12" t="n">
        <f aca="false">IF(OR($A105="",CR$4=""),"",SUMPRODUCT(--(INDEX(Matrix!$C$5:$EV$304,0,$B105)&gt;0),--(INDEX(Matrix!$C$5:$EV$304,0,CR$3)&gt;0)))</f>
        <v>9</v>
      </c>
      <c r="CS105" s="12" t="n">
        <f aca="false">IF(OR($A105="",CS$4=""),"",SUMPRODUCT(--(INDEX(Matrix!$C$5:$EV$304,0,$B105)&gt;0),--(INDEX(Matrix!$C$5:$EV$304,0,CS$3)&gt;0)))</f>
        <v>16</v>
      </c>
      <c r="CT105" s="12" t="n">
        <f aca="false">IF(OR($A105="",CT$4=""),"",SUMPRODUCT(--(INDEX(Matrix!$C$5:$EV$304,0,$B105)&gt;0),--(INDEX(Matrix!$C$5:$EV$304,0,CT$3)&gt;0)))</f>
        <v>16</v>
      </c>
      <c r="CU105" s="12" t="n">
        <f aca="false">IF(OR($A105="",CU$4=""),"",SUMPRODUCT(--(INDEX(Matrix!$C$5:$EV$304,0,$B105)&gt;0),--(INDEX(Matrix!$C$5:$EV$304,0,CU$3)&gt;0)))</f>
        <v>14</v>
      </c>
      <c r="CV105" s="12" t="n">
        <f aca="false">IF(OR($A105="",CV$4=""),"",SUMPRODUCT(--(INDEX(Matrix!$C$5:$EV$304,0,$B105)&gt;0),--(INDEX(Matrix!$C$5:$EV$304,0,CV$3)&gt;0)))</f>
        <v>13</v>
      </c>
      <c r="CW105" s="12" t="n">
        <f aca="false">IF(OR($A105="",CW$4=""),"",SUMPRODUCT(--(INDEX(Matrix!$C$5:$EV$304,0,$B105)&gt;0),--(INDEX(Matrix!$C$5:$EV$304,0,CW$3)&gt;0)))</f>
        <v>10</v>
      </c>
      <c r="CX105" s="12" t="n">
        <f aca="false">IF(OR($A105="",CX$4=""),"",SUMPRODUCT(--(INDEX(Matrix!$C$5:$EV$304,0,$B105)&gt;0),--(INDEX(Matrix!$C$5:$EV$304,0,CX$3)&gt;0)))</f>
        <v>23</v>
      </c>
      <c r="CY105" s="12" t="n">
        <f aca="false">IF(OR($A105="",CY$4=""),"",SUMPRODUCT(--(INDEX(Matrix!$C$5:$EV$304,0,$B105)&gt;0),--(INDEX(Matrix!$C$5:$EV$304,0,CY$3)&gt;0)))</f>
        <v>23</v>
      </c>
      <c r="CZ105" s="12" t="n">
        <f aca="false">IF(OR($A105="",CZ$4=""),"",SUMPRODUCT(--(INDEX(Matrix!$C$5:$EV$304,0,$B105)&gt;0),--(INDEX(Matrix!$C$5:$EV$304,0,CZ$3)&gt;0)))</f>
        <v>0</v>
      </c>
      <c r="DA105" s="12" t="n">
        <f aca="false">IF(OR($A105="",DA$4=""),"",SUMPRODUCT(--(INDEX(Matrix!$C$5:$EV$304,0,$B105)&gt;0),--(INDEX(Matrix!$C$5:$EV$304,0,DA$3)&gt;0)))</f>
        <v>8</v>
      </c>
      <c r="DB105" s="12" t="n">
        <f aca="false">IF(OR($A105="",DB$4=""),"",SUMPRODUCT(--(INDEX(Matrix!$C$5:$EV$304,0,$B105)&gt;0),--(INDEX(Matrix!$C$5:$EV$304,0,DB$3)&gt;0)))</f>
        <v>0</v>
      </c>
      <c r="DC105" s="12" t="n">
        <f aca="false">IF(OR($A105="",DC$4=""),"",SUMPRODUCT(--(INDEX(Matrix!$C$5:$EV$304,0,$B105)&gt;0),--(INDEX(Matrix!$C$5:$EV$304,0,DC$3)&gt;0)))</f>
        <v>0</v>
      </c>
      <c r="DD105" s="12" t="n">
        <f aca="false">IF(OR($A105="",DD$4=""),"",SUMPRODUCT(--(INDEX(Matrix!$C$5:$EV$304,0,$B105)&gt;0),--(INDEX(Matrix!$C$5:$EV$304,0,DD$3)&gt;0)))</f>
        <v>10</v>
      </c>
      <c r="DE105" s="12" t="str">
        <f aca="false">IF(OR($A105="",DE$4=""),"",SUMPRODUCT(--(INDEX(Matrix!$C$5:$EV$304,0,$B105)&gt;0),--(INDEX(Matrix!$C$5:$EV$304,0,DE$3)&gt;0)))</f>
        <v/>
      </c>
      <c r="DF105" s="12" t="str">
        <f aca="false">IF(OR($A105="",DF$4=""),"",SUMPRODUCT(--(INDEX(Matrix!$C$5:$EV$304,0,$B105)&gt;0),--(INDEX(Matrix!$C$5:$EV$304,0,DF$3)&gt;0)))</f>
        <v/>
      </c>
      <c r="DG105" s="12" t="str">
        <f aca="false">IF(OR($A105="",DG$4=""),"",SUMPRODUCT(--(INDEX(Matrix!$C$5:$EV$304,0,$B105)&gt;0),--(INDEX(Matrix!$C$5:$EV$304,0,DG$3)&gt;0)))</f>
        <v/>
      </c>
      <c r="DH105" s="12" t="str">
        <f aca="false">IF(OR($A105="",DH$4=""),"",SUMPRODUCT(--(INDEX(Matrix!$C$5:$EV$304,0,$B105)&gt;0),--(INDEX(Matrix!$C$5:$EV$304,0,DH$3)&gt;0)))</f>
        <v/>
      </c>
      <c r="DI105" s="12" t="str">
        <f aca="false">IF(OR($A105="",DI$4=""),"",SUMPRODUCT(--(INDEX(Matrix!$C$5:$EV$304,0,$B105)&gt;0),--(INDEX(Matrix!$C$5:$EV$304,0,DI$3)&gt;0)))</f>
        <v/>
      </c>
      <c r="DJ105" s="12" t="str">
        <f aca="false">IF(OR($A105="",DJ$4=""),"",SUMPRODUCT(--(INDEX(Matrix!$C$5:$EV$304,0,$B105)&gt;0),--(INDEX(Matrix!$C$5:$EV$304,0,DJ$3)&gt;0)))</f>
        <v/>
      </c>
      <c r="DK105" s="12" t="str">
        <f aca="false">IF(OR($A105="",DK$4=""),"",SUMPRODUCT(--(INDEX(Matrix!$C$5:$EV$304,0,$B105)&gt;0),--(INDEX(Matrix!$C$5:$EV$304,0,DK$3)&gt;0)))</f>
        <v/>
      </c>
      <c r="DL105" s="12" t="str">
        <f aca="false">IF(OR($A105="",DL$4=""),"",SUMPRODUCT(--(INDEX(Matrix!$C$5:$EV$304,0,$B105)&gt;0),--(INDEX(Matrix!$C$5:$EV$304,0,DL$3)&gt;0)))</f>
        <v/>
      </c>
      <c r="DM105" s="12" t="str">
        <f aca="false">IF(OR($A105="",DM$4=""),"",SUMPRODUCT(--(INDEX(Matrix!$C$5:$EV$304,0,$B105)&gt;0),--(INDEX(Matrix!$C$5:$EV$304,0,DM$3)&gt;0)))</f>
        <v/>
      </c>
      <c r="DN105" s="12" t="str">
        <f aca="false">IF(OR($A105="",DN$4=""),"",SUMPRODUCT(--(INDEX(Matrix!$C$5:$EV$304,0,$B105)&gt;0),--(INDEX(Matrix!$C$5:$EV$304,0,DN$3)&gt;0)))</f>
        <v/>
      </c>
      <c r="DO105" s="12" t="str">
        <f aca="false">IF(OR($A105="",DO$4=""),"",SUMPRODUCT(--(INDEX(Matrix!$C$5:$EV$304,0,$B105)&gt;0),--(INDEX(Matrix!$C$5:$EV$304,0,DO$3)&gt;0)))</f>
        <v/>
      </c>
      <c r="DP105" s="12" t="str">
        <f aca="false">IF(OR($A105="",DP$4=""),"",SUMPRODUCT(--(INDEX(Matrix!$C$5:$EV$304,0,$B105)&gt;0),--(INDEX(Matrix!$C$5:$EV$304,0,DP$3)&gt;0)))</f>
        <v/>
      </c>
      <c r="DQ105" s="12" t="str">
        <f aca="false">IF(OR($A105="",DQ$4=""),"",SUMPRODUCT(--(INDEX(Matrix!$C$5:$EV$304,0,$B105)&gt;0),--(INDEX(Matrix!$C$5:$EV$304,0,DQ$3)&gt;0)))</f>
        <v/>
      </c>
      <c r="DR105" s="12" t="str">
        <f aca="false">IF(OR($A105="",DR$4=""),"",SUMPRODUCT(--(INDEX(Matrix!$C$5:$EV$304,0,$B105)&gt;0),--(INDEX(Matrix!$C$5:$EV$304,0,DR$3)&gt;0)))</f>
        <v/>
      </c>
      <c r="DS105" s="12" t="str">
        <f aca="false">IF(OR($A105="",DS$4=""),"",SUMPRODUCT(--(INDEX(Matrix!$C$5:$EV$304,0,$B105)&gt;0),--(INDEX(Matrix!$C$5:$EV$304,0,DS$3)&gt;0)))</f>
        <v/>
      </c>
      <c r="DT105" s="12" t="str">
        <f aca="false">IF(OR($A105="",DT$4=""),"",SUMPRODUCT(--(INDEX(Matrix!$C$5:$EV$304,0,$B105)&gt;0),--(INDEX(Matrix!$C$5:$EV$304,0,DT$3)&gt;0)))</f>
        <v/>
      </c>
      <c r="DU105" s="12" t="str">
        <f aca="false">IF(OR($A105="",DU$4=""),"",SUMPRODUCT(--(INDEX(Matrix!$C$5:$EV$304,0,$B105)&gt;0),--(INDEX(Matrix!$C$5:$EV$304,0,DU$3)&gt;0)))</f>
        <v/>
      </c>
      <c r="DV105" s="12" t="str">
        <f aca="false">IF(OR($A105="",DV$4=""),"",SUMPRODUCT(--(INDEX(Matrix!$C$5:$EV$304,0,$B105)&gt;0),--(INDEX(Matrix!$C$5:$EV$304,0,DV$3)&gt;0)))</f>
        <v/>
      </c>
      <c r="DW105" s="12" t="str">
        <f aca="false">IF(OR($A105="",DW$4=""),"",SUMPRODUCT(--(INDEX(Matrix!$C$5:$EV$304,0,$B105)&gt;0),--(INDEX(Matrix!$C$5:$EV$304,0,DW$3)&gt;0)))</f>
        <v/>
      </c>
      <c r="DX105" s="12" t="str">
        <f aca="false">IF(OR($A105="",DX$4=""),"",SUMPRODUCT(--(INDEX(Matrix!$C$5:$EV$304,0,$B105)&gt;0),--(INDEX(Matrix!$C$5:$EV$304,0,DX$3)&gt;0)))</f>
        <v/>
      </c>
      <c r="DY105" s="12" t="str">
        <f aca="false">IF(OR($A105="",DY$4=""),"",SUMPRODUCT(--(INDEX(Matrix!$C$5:$EV$304,0,$B105)&gt;0),--(INDEX(Matrix!$C$5:$EV$304,0,DY$3)&gt;0)))</f>
        <v/>
      </c>
      <c r="DZ105" s="12" t="str">
        <f aca="false">IF(OR($A105="",DZ$4=""),"",SUMPRODUCT(--(INDEX(Matrix!$C$5:$EV$304,0,$B105)&gt;0),--(INDEX(Matrix!$C$5:$EV$304,0,DZ$3)&gt;0)))</f>
        <v/>
      </c>
      <c r="EA105" s="12" t="str">
        <f aca="false">IF(OR($A105="",EA$4=""),"",SUMPRODUCT(--(INDEX(Matrix!$C$5:$EV$304,0,$B105)&gt;0),--(INDEX(Matrix!$C$5:$EV$304,0,EA$3)&gt;0)))</f>
        <v/>
      </c>
      <c r="EB105" s="12" t="str">
        <f aca="false">IF(OR($A105="",EB$4=""),"",SUMPRODUCT(--(INDEX(Matrix!$C$5:$EV$304,0,$B105)&gt;0),--(INDEX(Matrix!$C$5:$EV$304,0,EB$3)&gt;0)))</f>
        <v/>
      </c>
      <c r="EC105" s="12" t="str">
        <f aca="false">IF(OR($A105="",EC$4=""),"",SUMPRODUCT(--(INDEX(Matrix!$C$5:$EV$304,0,$B105)&gt;0),--(INDEX(Matrix!$C$5:$EV$304,0,EC$3)&gt;0)))</f>
        <v/>
      </c>
      <c r="ED105" s="12" t="str">
        <f aca="false">IF(OR($A105="",ED$4=""),"",SUMPRODUCT(--(INDEX(Matrix!$C$5:$EV$304,0,$B105)&gt;0),--(INDEX(Matrix!$C$5:$EV$304,0,ED$3)&gt;0)))</f>
        <v/>
      </c>
      <c r="EE105" s="12" t="str">
        <f aca="false">IF(OR($A105="",EE$4=""),"",SUMPRODUCT(--(INDEX(Matrix!$C$5:$EV$304,0,$B105)&gt;0),--(INDEX(Matrix!$C$5:$EV$304,0,EE$3)&gt;0)))</f>
        <v/>
      </c>
      <c r="EF105" s="12" t="str">
        <f aca="false">IF(OR($A105="",EF$4=""),"",SUMPRODUCT(--(INDEX(Matrix!$C$5:$EV$304,0,$B105)&gt;0),--(INDEX(Matrix!$C$5:$EV$304,0,EF$3)&gt;0)))</f>
        <v/>
      </c>
      <c r="EG105" s="12" t="str">
        <f aca="false">IF(OR($A105="",EG$4=""),"",SUMPRODUCT(--(INDEX(Matrix!$C$5:$EV$304,0,$B105)&gt;0),--(INDEX(Matrix!$C$5:$EV$304,0,EG$3)&gt;0)))</f>
        <v/>
      </c>
      <c r="EH105" s="12" t="str">
        <f aca="false">IF(OR($A105="",EH$4=""),"",SUMPRODUCT(--(INDEX(Matrix!$C$5:$EV$304,0,$B105)&gt;0),--(INDEX(Matrix!$C$5:$EV$304,0,EH$3)&gt;0)))</f>
        <v/>
      </c>
      <c r="EI105" s="12" t="str">
        <f aca="false">IF(OR($A105="",EI$4=""),"",SUMPRODUCT(--(INDEX(Matrix!$C$5:$EV$304,0,$B105)&gt;0),--(INDEX(Matrix!$C$5:$EV$304,0,EI$3)&gt;0)))</f>
        <v/>
      </c>
      <c r="EJ105" s="12" t="str">
        <f aca="false">IF(OR($A105="",EJ$4=""),"",SUMPRODUCT(--(INDEX(Matrix!$C$5:$EV$304,0,$B105)&gt;0),--(INDEX(Matrix!$C$5:$EV$304,0,EJ$3)&gt;0)))</f>
        <v/>
      </c>
      <c r="EK105" s="12" t="str">
        <f aca="false">IF(OR($A105="",EK$4=""),"",SUMPRODUCT(--(INDEX(Matrix!$C$5:$EV$304,0,$B105)&gt;0),--(INDEX(Matrix!$C$5:$EV$304,0,EK$3)&gt;0)))</f>
        <v/>
      </c>
      <c r="EL105" s="12" t="str">
        <f aca="false">IF(OR($A105="",EL$4=""),"",SUMPRODUCT(--(INDEX(Matrix!$C$5:$EV$304,0,$B105)&gt;0),--(INDEX(Matrix!$C$5:$EV$304,0,EL$3)&gt;0)))</f>
        <v/>
      </c>
      <c r="EM105" s="12" t="str">
        <f aca="false">IF(OR($A105="",EM$4=""),"",SUMPRODUCT(--(INDEX(Matrix!$C$5:$EV$304,0,$B105)&gt;0),--(INDEX(Matrix!$C$5:$EV$304,0,EM$3)&gt;0)))</f>
        <v/>
      </c>
      <c r="EN105" s="12" t="str">
        <f aca="false">IF(OR($A105="",EN$4=""),"",SUMPRODUCT(--(INDEX(Matrix!$C$5:$EV$304,0,$B105)&gt;0),--(INDEX(Matrix!$C$5:$EV$304,0,EN$3)&gt;0)))</f>
        <v/>
      </c>
      <c r="EO105" s="12" t="str">
        <f aca="false">IF(OR($A105="",EO$4=""),"",SUMPRODUCT(--(INDEX(Matrix!$C$5:$EV$304,0,$B105)&gt;0),--(INDEX(Matrix!$C$5:$EV$304,0,EO$3)&gt;0)))</f>
        <v/>
      </c>
      <c r="EP105" s="12" t="str">
        <f aca="false">IF(OR($A105="",EP$4=""),"",SUMPRODUCT(--(INDEX(Matrix!$C$5:$EV$304,0,$B105)&gt;0),--(INDEX(Matrix!$C$5:$EV$304,0,EP$3)&gt;0)))</f>
        <v/>
      </c>
      <c r="EQ105" s="12" t="str">
        <f aca="false">IF(OR($A105="",EQ$4=""),"",SUMPRODUCT(--(INDEX(Matrix!$C$5:$EV$304,0,$B105)&gt;0),--(INDEX(Matrix!$C$5:$EV$304,0,EQ$3)&gt;0)))</f>
        <v/>
      </c>
      <c r="ER105" s="12" t="str">
        <f aca="false">IF(OR($A105="",ER$4=""),"",SUMPRODUCT(--(INDEX(Matrix!$C$5:$EV$304,0,$B105)&gt;0),--(INDEX(Matrix!$C$5:$EV$304,0,ER$3)&gt;0)))</f>
        <v/>
      </c>
      <c r="ES105" s="12" t="str">
        <f aca="false">IF(OR($A105="",ES$4=""),"",SUMPRODUCT(--(INDEX(Matrix!$C$5:$EV$304,0,$B105)&gt;0),--(INDEX(Matrix!$C$5:$EV$304,0,ES$3)&gt;0)))</f>
        <v/>
      </c>
      <c r="ET105" s="12" t="str">
        <f aca="false">IF(OR($A105="",ET$4=""),"",SUMPRODUCT(--(INDEX(Matrix!$C$5:$EV$304,0,$B105)&gt;0),--(INDEX(Matrix!$C$5:$EV$304,0,ET$3)&gt;0)))</f>
        <v/>
      </c>
      <c r="EU105" s="12" t="str">
        <f aca="false">IF(OR($A105="",EU$4=""),"",SUMPRODUCT(--(INDEX(Matrix!$C$5:$EV$304,0,$B105)&gt;0),--(INDEX(Matrix!$C$5:$EV$304,0,EU$3)&gt;0)))</f>
        <v/>
      </c>
      <c r="EV105" s="12" t="str">
        <f aca="false">IF(OR($A105="",EV$4=""),"",SUMPRODUCT(--(INDEX(Matrix!$C$5:$EV$304,0,$B105)&gt;0),--(INDEX(Matrix!$C$5:$EV$304,0,EV$3)&gt;0)))</f>
        <v/>
      </c>
    </row>
    <row r="106" customFormat="false" ht="15" hidden="false" customHeight="false" outlineLevel="0" collapsed="false">
      <c r="A106" s="6" t="str">
        <f aca="false">IF(INDEX(Products!$A$2:$A$151,$B106)="","",INDEX(Products!$A$2:$A$151,$B106))</f>
        <v>Energe-X</v>
      </c>
      <c r="B106" s="23" t="n">
        <v>102</v>
      </c>
      <c r="C106" s="12" t="n">
        <f aca="false">IF(OR($A106="",C$4=""),"",SUMPRODUCT(--(INDEX(Matrix!$C$5:$EV$304,0,$B106)&gt;0),--(INDEX(Matrix!$C$5:$EV$304,0,C$3)&gt;0)))</f>
        <v>0</v>
      </c>
      <c r="D106" s="12" t="n">
        <f aca="false">IF(OR($A106="",D$4=""),"",SUMPRODUCT(--(INDEX(Matrix!$C$5:$EV$304,0,$B106)&gt;0),--(INDEX(Matrix!$C$5:$EV$304,0,D$3)&gt;0)))</f>
        <v>0</v>
      </c>
      <c r="E106" s="12" t="n">
        <f aca="false">IF(OR($A106="",E$4=""),"",SUMPRODUCT(--(INDEX(Matrix!$C$5:$EV$304,0,$B106)&gt;0),--(INDEX(Matrix!$C$5:$EV$304,0,E$3)&gt;0)))</f>
        <v>0</v>
      </c>
      <c r="F106" s="12" t="n">
        <f aca="false">IF(OR($A106="",F$4=""),"",SUMPRODUCT(--(INDEX(Matrix!$C$5:$EV$304,0,$B106)&gt;0),--(INDEX(Matrix!$C$5:$EV$304,0,F$3)&gt;0)))</f>
        <v>0</v>
      </c>
      <c r="G106" s="12" t="n">
        <f aca="false">IF(OR($A106="",G$4=""),"",SUMPRODUCT(--(INDEX(Matrix!$C$5:$EV$304,0,$B106)&gt;0),--(INDEX(Matrix!$C$5:$EV$304,0,G$3)&gt;0)))</f>
        <v>0</v>
      </c>
      <c r="H106" s="12" t="n">
        <f aca="false">IF(OR($A106="",H$4=""),"",SUMPRODUCT(--(INDEX(Matrix!$C$5:$EV$304,0,$B106)&gt;0),--(INDEX(Matrix!$C$5:$EV$304,0,H$3)&gt;0)))</f>
        <v>0</v>
      </c>
      <c r="I106" s="12" t="n">
        <f aca="false">IF(OR($A106="",I$4=""),"",SUMPRODUCT(--(INDEX(Matrix!$C$5:$EV$304,0,$B106)&gt;0),--(INDEX(Matrix!$C$5:$EV$304,0,I$3)&gt;0)))</f>
        <v>0</v>
      </c>
      <c r="J106" s="12" t="n">
        <f aca="false">IF(OR($A106="",J$4=""),"",SUMPRODUCT(--(INDEX(Matrix!$C$5:$EV$304,0,$B106)&gt;0),--(INDEX(Matrix!$C$5:$EV$304,0,J$3)&gt;0)))</f>
        <v>0</v>
      </c>
      <c r="K106" s="12" t="n">
        <f aca="false">IF(OR($A106="",K$4=""),"",SUMPRODUCT(--(INDEX(Matrix!$C$5:$EV$304,0,$B106)&gt;0),--(INDEX(Matrix!$C$5:$EV$304,0,K$3)&gt;0)))</f>
        <v>0</v>
      </c>
      <c r="L106" s="12" t="n">
        <f aca="false">IF(OR($A106="",L$4=""),"",SUMPRODUCT(--(INDEX(Matrix!$C$5:$EV$304,0,$B106)&gt;0),--(INDEX(Matrix!$C$5:$EV$304,0,L$3)&gt;0)))</f>
        <v>0</v>
      </c>
      <c r="M106" s="12" t="n">
        <f aca="false">IF(OR($A106="",M$4=""),"",SUMPRODUCT(--(INDEX(Matrix!$C$5:$EV$304,0,$B106)&gt;0),--(INDEX(Matrix!$C$5:$EV$304,0,M$3)&gt;0)))</f>
        <v>0</v>
      </c>
      <c r="N106" s="12" t="n">
        <f aca="false">IF(OR($A106="",N$4=""),"",SUMPRODUCT(--(INDEX(Matrix!$C$5:$EV$304,0,$B106)&gt;0),--(INDEX(Matrix!$C$5:$EV$304,0,N$3)&gt;0)))</f>
        <v>0</v>
      </c>
      <c r="O106" s="12" t="n">
        <f aca="false">IF(OR($A106="",O$4=""),"",SUMPRODUCT(--(INDEX(Matrix!$C$5:$EV$304,0,$B106)&gt;0),--(INDEX(Matrix!$C$5:$EV$304,0,O$3)&gt;0)))</f>
        <v>0</v>
      </c>
      <c r="P106" s="12" t="n">
        <f aca="false">IF(OR($A106="",P$4=""),"",SUMPRODUCT(--(INDEX(Matrix!$C$5:$EV$304,0,$B106)&gt;0),--(INDEX(Matrix!$C$5:$EV$304,0,P$3)&gt;0)))</f>
        <v>0</v>
      </c>
      <c r="Q106" s="12" t="n">
        <f aca="false">IF(OR($A106="",Q$4=""),"",SUMPRODUCT(--(INDEX(Matrix!$C$5:$EV$304,0,$B106)&gt;0),--(INDEX(Matrix!$C$5:$EV$304,0,Q$3)&gt;0)))</f>
        <v>0</v>
      </c>
      <c r="R106" s="12" t="n">
        <f aca="false">IF(OR($A106="",R$4=""),"",SUMPRODUCT(--(INDEX(Matrix!$C$5:$EV$304,0,$B106)&gt;0),--(INDEX(Matrix!$C$5:$EV$304,0,R$3)&gt;0)))</f>
        <v>0</v>
      </c>
      <c r="S106" s="12" t="n">
        <f aca="false">IF(OR($A106="",S$4=""),"",SUMPRODUCT(--(INDEX(Matrix!$C$5:$EV$304,0,$B106)&gt;0),--(INDEX(Matrix!$C$5:$EV$304,0,S$3)&gt;0)))</f>
        <v>0</v>
      </c>
      <c r="T106" s="12" t="n">
        <f aca="false">IF(OR($A106="",T$4=""),"",SUMPRODUCT(--(INDEX(Matrix!$C$5:$EV$304,0,$B106)&gt;0),--(INDEX(Matrix!$C$5:$EV$304,0,T$3)&gt;0)))</f>
        <v>0</v>
      </c>
      <c r="U106" s="12" t="n">
        <f aca="false">IF(OR($A106="",U$4=""),"",SUMPRODUCT(--(INDEX(Matrix!$C$5:$EV$304,0,$B106)&gt;0),--(INDEX(Matrix!$C$5:$EV$304,0,U$3)&gt;0)))</f>
        <v>0</v>
      </c>
      <c r="V106" s="12" t="n">
        <f aca="false">IF(OR($A106="",V$4=""),"",SUMPRODUCT(--(INDEX(Matrix!$C$5:$EV$304,0,$B106)&gt;0),--(INDEX(Matrix!$C$5:$EV$304,0,V$3)&gt;0)))</f>
        <v>0</v>
      </c>
      <c r="W106" s="12" t="n">
        <f aca="false">IF(OR($A106="",W$4=""),"",SUMPRODUCT(--(INDEX(Matrix!$C$5:$EV$304,0,$B106)&gt;0),--(INDEX(Matrix!$C$5:$EV$304,0,W$3)&gt;0)))</f>
        <v>0</v>
      </c>
      <c r="X106" s="12" t="n">
        <f aca="false">IF(OR($A106="",X$4=""),"",SUMPRODUCT(--(INDEX(Matrix!$C$5:$EV$304,0,$B106)&gt;0),--(INDEX(Matrix!$C$5:$EV$304,0,X$3)&gt;0)))</f>
        <v>0</v>
      </c>
      <c r="Y106" s="12" t="n">
        <f aca="false">IF(OR($A106="",Y$4=""),"",SUMPRODUCT(--(INDEX(Matrix!$C$5:$EV$304,0,$B106)&gt;0),--(INDEX(Matrix!$C$5:$EV$304,0,Y$3)&gt;0)))</f>
        <v>0</v>
      </c>
      <c r="Z106" s="12" t="n">
        <f aca="false">IF(OR($A106="",Z$4=""),"",SUMPRODUCT(--(INDEX(Matrix!$C$5:$EV$304,0,$B106)&gt;0),--(INDEX(Matrix!$C$5:$EV$304,0,Z$3)&gt;0)))</f>
        <v>0</v>
      </c>
      <c r="AA106" s="12" t="n">
        <f aca="false">IF(OR($A106="",AA$4=""),"",SUMPRODUCT(--(INDEX(Matrix!$C$5:$EV$304,0,$B106)&gt;0),--(INDEX(Matrix!$C$5:$EV$304,0,AA$3)&gt;0)))</f>
        <v>0</v>
      </c>
      <c r="AB106" s="12" t="n">
        <f aca="false">IF(OR($A106="",AB$4=""),"",SUMPRODUCT(--(INDEX(Matrix!$C$5:$EV$304,0,$B106)&gt;0),--(INDEX(Matrix!$C$5:$EV$304,0,AB$3)&gt;0)))</f>
        <v>0</v>
      </c>
      <c r="AC106" s="12" t="n">
        <f aca="false">IF(OR($A106="",AC$4=""),"",SUMPRODUCT(--(INDEX(Matrix!$C$5:$EV$304,0,$B106)&gt;0),--(INDEX(Matrix!$C$5:$EV$304,0,AC$3)&gt;0)))</f>
        <v>0</v>
      </c>
      <c r="AD106" s="12" t="n">
        <f aca="false">IF(OR($A106="",AD$4=""),"",SUMPRODUCT(--(INDEX(Matrix!$C$5:$EV$304,0,$B106)&gt;0),--(INDEX(Matrix!$C$5:$EV$304,0,AD$3)&gt;0)))</f>
        <v>0</v>
      </c>
      <c r="AE106" s="12" t="n">
        <f aca="false">IF(OR($A106="",AE$4=""),"",SUMPRODUCT(--(INDEX(Matrix!$C$5:$EV$304,0,$B106)&gt;0),--(INDEX(Matrix!$C$5:$EV$304,0,AE$3)&gt;0)))</f>
        <v>0</v>
      </c>
      <c r="AF106" s="12" t="n">
        <f aca="false">IF(OR($A106="",AF$4=""),"",SUMPRODUCT(--(INDEX(Matrix!$C$5:$EV$304,0,$B106)&gt;0),--(INDEX(Matrix!$C$5:$EV$304,0,AF$3)&gt;0)))</f>
        <v>0</v>
      </c>
      <c r="AG106" s="12" t="n">
        <f aca="false">IF(OR($A106="",AG$4=""),"",SUMPRODUCT(--(INDEX(Matrix!$C$5:$EV$304,0,$B106)&gt;0),--(INDEX(Matrix!$C$5:$EV$304,0,AG$3)&gt;0)))</f>
        <v>0</v>
      </c>
      <c r="AH106" s="12" t="n">
        <f aca="false">IF(OR($A106="",AH$4=""),"",SUMPRODUCT(--(INDEX(Matrix!$C$5:$EV$304,0,$B106)&gt;0),--(INDEX(Matrix!$C$5:$EV$304,0,AH$3)&gt;0)))</f>
        <v>0</v>
      </c>
      <c r="AI106" s="12" t="n">
        <f aca="false">IF(OR($A106="",AI$4=""),"",SUMPRODUCT(--(INDEX(Matrix!$C$5:$EV$304,0,$B106)&gt;0),--(INDEX(Matrix!$C$5:$EV$304,0,AI$3)&gt;0)))</f>
        <v>0</v>
      </c>
      <c r="AJ106" s="12" t="n">
        <f aca="false">IF(OR($A106="",AJ$4=""),"",SUMPRODUCT(--(INDEX(Matrix!$C$5:$EV$304,0,$B106)&gt;0),--(INDEX(Matrix!$C$5:$EV$304,0,AJ$3)&gt;0)))</f>
        <v>0</v>
      </c>
      <c r="AK106" s="12" t="n">
        <f aca="false">IF(OR($A106="",AK$4=""),"",SUMPRODUCT(--(INDEX(Matrix!$C$5:$EV$304,0,$B106)&gt;0),--(INDEX(Matrix!$C$5:$EV$304,0,AK$3)&gt;0)))</f>
        <v>0</v>
      </c>
      <c r="AL106" s="12" t="n">
        <f aca="false">IF(OR($A106="",AL$4=""),"",SUMPRODUCT(--(INDEX(Matrix!$C$5:$EV$304,0,$B106)&gt;0),--(INDEX(Matrix!$C$5:$EV$304,0,AL$3)&gt;0)))</f>
        <v>0</v>
      </c>
      <c r="AM106" s="12" t="n">
        <f aca="false">IF(OR($A106="",AM$4=""),"",SUMPRODUCT(--(INDEX(Matrix!$C$5:$EV$304,0,$B106)&gt;0),--(INDEX(Matrix!$C$5:$EV$304,0,AM$3)&gt;0)))</f>
        <v>0</v>
      </c>
      <c r="AN106" s="12" t="n">
        <f aca="false">IF(OR($A106="",AN$4=""),"",SUMPRODUCT(--(INDEX(Matrix!$C$5:$EV$304,0,$B106)&gt;0),--(INDEX(Matrix!$C$5:$EV$304,0,AN$3)&gt;0)))</f>
        <v>0</v>
      </c>
      <c r="AO106" s="12" t="n">
        <f aca="false">IF(OR($A106="",AO$4=""),"",SUMPRODUCT(--(INDEX(Matrix!$C$5:$EV$304,0,$B106)&gt;0),--(INDEX(Matrix!$C$5:$EV$304,0,AO$3)&gt;0)))</f>
        <v>0</v>
      </c>
      <c r="AP106" s="12" t="n">
        <f aca="false">IF(OR($A106="",AP$4=""),"",SUMPRODUCT(--(INDEX(Matrix!$C$5:$EV$304,0,$B106)&gt;0),--(INDEX(Matrix!$C$5:$EV$304,0,AP$3)&gt;0)))</f>
        <v>0</v>
      </c>
      <c r="AQ106" s="12" t="n">
        <f aca="false">IF(OR($A106="",AQ$4=""),"",SUMPRODUCT(--(INDEX(Matrix!$C$5:$EV$304,0,$B106)&gt;0),--(INDEX(Matrix!$C$5:$EV$304,0,AQ$3)&gt;0)))</f>
        <v>0</v>
      </c>
      <c r="AR106" s="12" t="n">
        <f aca="false">IF(OR($A106="",AR$4=""),"",SUMPRODUCT(--(INDEX(Matrix!$C$5:$EV$304,0,$B106)&gt;0),--(INDEX(Matrix!$C$5:$EV$304,0,AR$3)&gt;0)))</f>
        <v>0</v>
      </c>
      <c r="AS106" s="12" t="n">
        <f aca="false">IF(OR($A106="",AS$4=""),"",SUMPRODUCT(--(INDEX(Matrix!$C$5:$EV$304,0,$B106)&gt;0),--(INDEX(Matrix!$C$5:$EV$304,0,AS$3)&gt;0)))</f>
        <v>0</v>
      </c>
      <c r="AT106" s="12" t="n">
        <f aca="false">IF(OR($A106="",AT$4=""),"",SUMPRODUCT(--(INDEX(Matrix!$C$5:$EV$304,0,$B106)&gt;0),--(INDEX(Matrix!$C$5:$EV$304,0,AT$3)&gt;0)))</f>
        <v>0</v>
      </c>
      <c r="AU106" s="12" t="n">
        <f aca="false">IF(OR($A106="",AU$4=""),"",SUMPRODUCT(--(INDEX(Matrix!$C$5:$EV$304,0,$B106)&gt;0),--(INDEX(Matrix!$C$5:$EV$304,0,AU$3)&gt;0)))</f>
        <v>0</v>
      </c>
      <c r="AV106" s="12" t="n">
        <f aca="false">IF(OR($A106="",AV$4=""),"",SUMPRODUCT(--(INDEX(Matrix!$C$5:$EV$304,0,$B106)&gt;0),--(INDEX(Matrix!$C$5:$EV$304,0,AV$3)&gt;0)))</f>
        <v>0</v>
      </c>
      <c r="AW106" s="12" t="n">
        <f aca="false">IF(OR($A106="",AW$4=""),"",SUMPRODUCT(--(INDEX(Matrix!$C$5:$EV$304,0,$B106)&gt;0),--(INDEX(Matrix!$C$5:$EV$304,0,AW$3)&gt;0)))</f>
        <v>0</v>
      </c>
      <c r="AX106" s="12" t="n">
        <f aca="false">IF(OR($A106="",AX$4=""),"",SUMPRODUCT(--(INDEX(Matrix!$C$5:$EV$304,0,$B106)&gt;0),--(INDEX(Matrix!$C$5:$EV$304,0,AX$3)&gt;0)))</f>
        <v>0</v>
      </c>
      <c r="AY106" s="12" t="n">
        <f aca="false">IF(OR($A106="",AY$4=""),"",SUMPRODUCT(--(INDEX(Matrix!$C$5:$EV$304,0,$B106)&gt;0),--(INDEX(Matrix!$C$5:$EV$304,0,AY$3)&gt;0)))</f>
        <v>0</v>
      </c>
      <c r="AZ106" s="12" t="n">
        <f aca="false">IF(OR($A106="",AZ$4=""),"",SUMPRODUCT(--(INDEX(Matrix!$C$5:$EV$304,0,$B106)&gt;0),--(INDEX(Matrix!$C$5:$EV$304,0,AZ$3)&gt;0)))</f>
        <v>0</v>
      </c>
      <c r="BA106" s="12" t="n">
        <f aca="false">IF(OR($A106="",BA$4=""),"",SUMPRODUCT(--(INDEX(Matrix!$C$5:$EV$304,0,$B106)&gt;0),--(INDEX(Matrix!$C$5:$EV$304,0,BA$3)&gt;0)))</f>
        <v>0</v>
      </c>
      <c r="BB106" s="12" t="n">
        <f aca="false">IF(OR($A106="",BB$4=""),"",SUMPRODUCT(--(INDEX(Matrix!$C$5:$EV$304,0,$B106)&gt;0),--(INDEX(Matrix!$C$5:$EV$304,0,BB$3)&gt;0)))</f>
        <v>0</v>
      </c>
      <c r="BC106" s="12" t="n">
        <f aca="false">IF(OR($A106="",BC$4=""),"",SUMPRODUCT(--(INDEX(Matrix!$C$5:$EV$304,0,$B106)&gt;0),--(INDEX(Matrix!$C$5:$EV$304,0,BC$3)&gt;0)))</f>
        <v>0</v>
      </c>
      <c r="BD106" s="12" t="n">
        <f aca="false">IF(OR($A106="",BD$4=""),"",SUMPRODUCT(--(INDEX(Matrix!$C$5:$EV$304,0,$B106)&gt;0),--(INDEX(Matrix!$C$5:$EV$304,0,BD$3)&gt;0)))</f>
        <v>0</v>
      </c>
      <c r="BE106" s="12" t="n">
        <f aca="false">IF(OR($A106="",BE$4=""),"",SUMPRODUCT(--(INDEX(Matrix!$C$5:$EV$304,0,$B106)&gt;0),--(INDEX(Matrix!$C$5:$EV$304,0,BE$3)&gt;0)))</f>
        <v>0</v>
      </c>
      <c r="BF106" s="12" t="n">
        <f aca="false">IF(OR($A106="",BF$4=""),"",SUMPRODUCT(--(INDEX(Matrix!$C$5:$EV$304,0,$B106)&gt;0),--(INDEX(Matrix!$C$5:$EV$304,0,BF$3)&gt;0)))</f>
        <v>0</v>
      </c>
      <c r="BG106" s="12" t="n">
        <f aca="false">IF(OR($A106="",BG$4=""),"",SUMPRODUCT(--(INDEX(Matrix!$C$5:$EV$304,0,$B106)&gt;0),--(INDEX(Matrix!$C$5:$EV$304,0,BG$3)&gt;0)))</f>
        <v>0</v>
      </c>
      <c r="BH106" s="12" t="n">
        <f aca="false">IF(OR($A106="",BH$4=""),"",SUMPRODUCT(--(INDEX(Matrix!$C$5:$EV$304,0,$B106)&gt;0),--(INDEX(Matrix!$C$5:$EV$304,0,BH$3)&gt;0)))</f>
        <v>0</v>
      </c>
      <c r="BI106" s="12" t="n">
        <f aca="false">IF(OR($A106="",BI$4=""),"",SUMPRODUCT(--(INDEX(Matrix!$C$5:$EV$304,0,$B106)&gt;0),--(INDEX(Matrix!$C$5:$EV$304,0,BI$3)&gt;0)))</f>
        <v>0</v>
      </c>
      <c r="BJ106" s="12" t="n">
        <f aca="false">IF(OR($A106="",BJ$4=""),"",SUMPRODUCT(--(INDEX(Matrix!$C$5:$EV$304,0,$B106)&gt;0),--(INDEX(Matrix!$C$5:$EV$304,0,BJ$3)&gt;0)))</f>
        <v>0</v>
      </c>
      <c r="BK106" s="12" t="n">
        <f aca="false">IF(OR($A106="",BK$4=""),"",SUMPRODUCT(--(INDEX(Matrix!$C$5:$EV$304,0,$B106)&gt;0),--(INDEX(Matrix!$C$5:$EV$304,0,BK$3)&gt;0)))</f>
        <v>0</v>
      </c>
      <c r="BL106" s="12" t="n">
        <f aca="false">IF(OR($A106="",BL$4=""),"",SUMPRODUCT(--(INDEX(Matrix!$C$5:$EV$304,0,$B106)&gt;0),--(INDEX(Matrix!$C$5:$EV$304,0,BL$3)&gt;0)))</f>
        <v>0</v>
      </c>
      <c r="BM106" s="12" t="n">
        <f aca="false">IF(OR($A106="",BM$4=""),"",SUMPRODUCT(--(INDEX(Matrix!$C$5:$EV$304,0,$B106)&gt;0),--(INDEX(Matrix!$C$5:$EV$304,0,BM$3)&gt;0)))</f>
        <v>0</v>
      </c>
      <c r="BN106" s="12" t="n">
        <f aca="false">IF(OR($A106="",BN$4=""),"",SUMPRODUCT(--(INDEX(Matrix!$C$5:$EV$304,0,$B106)&gt;0),--(INDEX(Matrix!$C$5:$EV$304,0,BN$3)&gt;0)))</f>
        <v>0</v>
      </c>
      <c r="BO106" s="12" t="n">
        <f aca="false">IF(OR($A106="",BO$4=""),"",SUMPRODUCT(--(INDEX(Matrix!$C$5:$EV$304,0,$B106)&gt;0),--(INDEX(Matrix!$C$5:$EV$304,0,BO$3)&gt;0)))</f>
        <v>0</v>
      </c>
      <c r="BP106" s="12" t="n">
        <f aca="false">IF(OR($A106="",BP$4=""),"",SUMPRODUCT(--(INDEX(Matrix!$C$5:$EV$304,0,$B106)&gt;0),--(INDEX(Matrix!$C$5:$EV$304,0,BP$3)&gt;0)))</f>
        <v>0</v>
      </c>
      <c r="BQ106" s="12" t="n">
        <f aca="false">IF(OR($A106="",BQ$4=""),"",SUMPRODUCT(--(INDEX(Matrix!$C$5:$EV$304,0,$B106)&gt;0),--(INDEX(Matrix!$C$5:$EV$304,0,BQ$3)&gt;0)))</f>
        <v>0</v>
      </c>
      <c r="BR106" s="12" t="n">
        <f aca="false">IF(OR($A106="",BR$4=""),"",SUMPRODUCT(--(INDEX(Matrix!$C$5:$EV$304,0,$B106)&gt;0),--(INDEX(Matrix!$C$5:$EV$304,0,BR$3)&gt;0)))</f>
        <v>0</v>
      </c>
      <c r="BS106" s="12" t="n">
        <f aca="false">IF(OR($A106="",BS$4=""),"",SUMPRODUCT(--(INDEX(Matrix!$C$5:$EV$304,0,$B106)&gt;0),--(INDEX(Matrix!$C$5:$EV$304,0,BS$3)&gt;0)))</f>
        <v>0</v>
      </c>
      <c r="BT106" s="12" t="n">
        <f aca="false">IF(OR($A106="",BT$4=""),"",SUMPRODUCT(--(INDEX(Matrix!$C$5:$EV$304,0,$B106)&gt;0),--(INDEX(Matrix!$C$5:$EV$304,0,BT$3)&gt;0)))</f>
        <v>0</v>
      </c>
      <c r="BU106" s="12" t="n">
        <f aca="false">IF(OR($A106="",BU$4=""),"",SUMPRODUCT(--(INDEX(Matrix!$C$5:$EV$304,0,$B106)&gt;0),--(INDEX(Matrix!$C$5:$EV$304,0,BU$3)&gt;0)))</f>
        <v>0</v>
      </c>
      <c r="BV106" s="12" t="n">
        <f aca="false">IF(OR($A106="",BV$4=""),"",SUMPRODUCT(--(INDEX(Matrix!$C$5:$EV$304,0,$B106)&gt;0),--(INDEX(Matrix!$C$5:$EV$304,0,BV$3)&gt;0)))</f>
        <v>0</v>
      </c>
      <c r="BW106" s="12" t="n">
        <f aca="false">IF(OR($A106="",BW$4=""),"",SUMPRODUCT(--(INDEX(Matrix!$C$5:$EV$304,0,$B106)&gt;0),--(INDEX(Matrix!$C$5:$EV$304,0,BW$3)&gt;0)))</f>
        <v>0</v>
      </c>
      <c r="BX106" s="12" t="n">
        <f aca="false">IF(OR($A106="",BX$4=""),"",SUMPRODUCT(--(INDEX(Matrix!$C$5:$EV$304,0,$B106)&gt;0),--(INDEX(Matrix!$C$5:$EV$304,0,BX$3)&gt;0)))</f>
        <v>0</v>
      </c>
      <c r="BY106" s="12" t="n">
        <f aca="false">IF(OR($A106="",BY$4=""),"",SUMPRODUCT(--(INDEX(Matrix!$C$5:$EV$304,0,$B106)&gt;0),--(INDEX(Matrix!$C$5:$EV$304,0,BY$3)&gt;0)))</f>
        <v>0</v>
      </c>
      <c r="BZ106" s="12" t="n">
        <f aca="false">IF(OR($A106="",BZ$4=""),"",SUMPRODUCT(--(INDEX(Matrix!$C$5:$EV$304,0,$B106)&gt;0),--(INDEX(Matrix!$C$5:$EV$304,0,BZ$3)&gt;0)))</f>
        <v>0</v>
      </c>
      <c r="CA106" s="12" t="n">
        <f aca="false">IF(OR($A106="",CA$4=""),"",SUMPRODUCT(--(INDEX(Matrix!$C$5:$EV$304,0,$B106)&gt;0),--(INDEX(Matrix!$C$5:$EV$304,0,CA$3)&gt;0)))</f>
        <v>0</v>
      </c>
      <c r="CB106" s="12" t="n">
        <f aca="false">IF(OR($A106="",CB$4=""),"",SUMPRODUCT(--(INDEX(Matrix!$C$5:$EV$304,0,$B106)&gt;0),--(INDEX(Matrix!$C$5:$EV$304,0,CB$3)&gt;0)))</f>
        <v>0</v>
      </c>
      <c r="CC106" s="12" t="n">
        <f aca="false">IF(OR($A106="",CC$4=""),"",SUMPRODUCT(--(INDEX(Matrix!$C$5:$EV$304,0,$B106)&gt;0),--(INDEX(Matrix!$C$5:$EV$304,0,CC$3)&gt;0)))</f>
        <v>0</v>
      </c>
      <c r="CD106" s="12" t="n">
        <f aca="false">IF(OR($A106="",CD$4=""),"",SUMPRODUCT(--(INDEX(Matrix!$C$5:$EV$304,0,$B106)&gt;0),--(INDEX(Matrix!$C$5:$EV$304,0,CD$3)&gt;0)))</f>
        <v>0</v>
      </c>
      <c r="CE106" s="12" t="n">
        <f aca="false">IF(OR($A106="",CE$4=""),"",SUMPRODUCT(--(INDEX(Matrix!$C$5:$EV$304,0,$B106)&gt;0),--(INDEX(Matrix!$C$5:$EV$304,0,CE$3)&gt;0)))</f>
        <v>0</v>
      </c>
      <c r="CF106" s="12" t="n">
        <f aca="false">IF(OR($A106="",CF$4=""),"",SUMPRODUCT(--(INDEX(Matrix!$C$5:$EV$304,0,$B106)&gt;0),--(INDEX(Matrix!$C$5:$EV$304,0,CF$3)&gt;0)))</f>
        <v>0</v>
      </c>
      <c r="CG106" s="12" t="n">
        <f aca="false">IF(OR($A106="",CG$4=""),"",SUMPRODUCT(--(INDEX(Matrix!$C$5:$EV$304,0,$B106)&gt;0),--(INDEX(Matrix!$C$5:$EV$304,0,CG$3)&gt;0)))</f>
        <v>0</v>
      </c>
      <c r="CH106" s="12" t="n">
        <f aca="false">IF(OR($A106="",CH$4=""),"",SUMPRODUCT(--(INDEX(Matrix!$C$5:$EV$304,0,$B106)&gt;0),--(INDEX(Matrix!$C$5:$EV$304,0,CH$3)&gt;0)))</f>
        <v>0</v>
      </c>
      <c r="CI106" s="12" t="n">
        <f aca="false">IF(OR($A106="",CI$4=""),"",SUMPRODUCT(--(INDEX(Matrix!$C$5:$EV$304,0,$B106)&gt;0),--(INDEX(Matrix!$C$5:$EV$304,0,CI$3)&gt;0)))</f>
        <v>0</v>
      </c>
      <c r="CJ106" s="12" t="n">
        <f aca="false">IF(OR($A106="",CJ$4=""),"",SUMPRODUCT(--(INDEX(Matrix!$C$5:$EV$304,0,$B106)&gt;0),--(INDEX(Matrix!$C$5:$EV$304,0,CJ$3)&gt;0)))</f>
        <v>0</v>
      </c>
      <c r="CK106" s="12" t="n">
        <f aca="false">IF(OR($A106="",CK$4=""),"",SUMPRODUCT(--(INDEX(Matrix!$C$5:$EV$304,0,$B106)&gt;0),--(INDEX(Matrix!$C$5:$EV$304,0,CK$3)&gt;0)))</f>
        <v>0</v>
      </c>
      <c r="CL106" s="12" t="n">
        <f aca="false">IF(OR($A106="",CL$4=""),"",SUMPRODUCT(--(INDEX(Matrix!$C$5:$EV$304,0,$B106)&gt;0),--(INDEX(Matrix!$C$5:$EV$304,0,CL$3)&gt;0)))</f>
        <v>0</v>
      </c>
      <c r="CM106" s="12" t="n">
        <f aca="false">IF(OR($A106="",CM$4=""),"",SUMPRODUCT(--(INDEX(Matrix!$C$5:$EV$304,0,$B106)&gt;0),--(INDEX(Matrix!$C$5:$EV$304,0,CM$3)&gt;0)))</f>
        <v>0</v>
      </c>
      <c r="CN106" s="12" t="n">
        <f aca="false">IF(OR($A106="",CN$4=""),"",SUMPRODUCT(--(INDEX(Matrix!$C$5:$EV$304,0,$B106)&gt;0),--(INDEX(Matrix!$C$5:$EV$304,0,CN$3)&gt;0)))</f>
        <v>0</v>
      </c>
      <c r="CO106" s="12" t="n">
        <f aca="false">IF(OR($A106="",CO$4=""),"",SUMPRODUCT(--(INDEX(Matrix!$C$5:$EV$304,0,$B106)&gt;0),--(INDEX(Matrix!$C$5:$EV$304,0,CO$3)&gt;0)))</f>
        <v>0</v>
      </c>
      <c r="CP106" s="12" t="n">
        <f aca="false">IF(OR($A106="",CP$4=""),"",SUMPRODUCT(--(INDEX(Matrix!$C$5:$EV$304,0,$B106)&gt;0),--(INDEX(Matrix!$C$5:$EV$304,0,CP$3)&gt;0)))</f>
        <v>0</v>
      </c>
      <c r="CQ106" s="12" t="n">
        <f aca="false">IF(OR($A106="",CQ$4=""),"",SUMPRODUCT(--(INDEX(Matrix!$C$5:$EV$304,0,$B106)&gt;0),--(INDEX(Matrix!$C$5:$EV$304,0,CQ$3)&gt;0)))</f>
        <v>0</v>
      </c>
      <c r="CR106" s="12" t="n">
        <f aca="false">IF(OR($A106="",CR$4=""),"",SUMPRODUCT(--(INDEX(Matrix!$C$5:$EV$304,0,$B106)&gt;0),--(INDEX(Matrix!$C$5:$EV$304,0,CR$3)&gt;0)))</f>
        <v>0</v>
      </c>
      <c r="CS106" s="12" t="n">
        <f aca="false">IF(OR($A106="",CS$4=""),"",SUMPRODUCT(--(INDEX(Matrix!$C$5:$EV$304,0,$B106)&gt;0),--(INDEX(Matrix!$C$5:$EV$304,0,CS$3)&gt;0)))</f>
        <v>0</v>
      </c>
      <c r="CT106" s="12" t="n">
        <f aca="false">IF(OR($A106="",CT$4=""),"",SUMPRODUCT(--(INDEX(Matrix!$C$5:$EV$304,0,$B106)&gt;0),--(INDEX(Matrix!$C$5:$EV$304,0,CT$3)&gt;0)))</f>
        <v>0</v>
      </c>
      <c r="CU106" s="12" t="n">
        <f aca="false">IF(OR($A106="",CU$4=""),"",SUMPRODUCT(--(INDEX(Matrix!$C$5:$EV$304,0,$B106)&gt;0),--(INDEX(Matrix!$C$5:$EV$304,0,CU$3)&gt;0)))</f>
        <v>0</v>
      </c>
      <c r="CV106" s="12" t="n">
        <f aca="false">IF(OR($A106="",CV$4=""),"",SUMPRODUCT(--(INDEX(Matrix!$C$5:$EV$304,0,$B106)&gt;0),--(INDEX(Matrix!$C$5:$EV$304,0,CV$3)&gt;0)))</f>
        <v>0</v>
      </c>
      <c r="CW106" s="12" t="n">
        <f aca="false">IF(OR($A106="",CW$4=""),"",SUMPRODUCT(--(INDEX(Matrix!$C$5:$EV$304,0,$B106)&gt;0),--(INDEX(Matrix!$C$5:$EV$304,0,CW$3)&gt;0)))</f>
        <v>0</v>
      </c>
      <c r="CX106" s="12" t="n">
        <f aca="false">IF(OR($A106="",CX$4=""),"",SUMPRODUCT(--(INDEX(Matrix!$C$5:$EV$304,0,$B106)&gt;0),--(INDEX(Matrix!$C$5:$EV$304,0,CX$3)&gt;0)))</f>
        <v>0</v>
      </c>
      <c r="CY106" s="12" t="n">
        <f aca="false">IF(OR($A106="",CY$4=""),"",SUMPRODUCT(--(INDEX(Matrix!$C$5:$EV$304,0,$B106)&gt;0),--(INDEX(Matrix!$C$5:$EV$304,0,CY$3)&gt;0)))</f>
        <v>0</v>
      </c>
      <c r="CZ106" s="12" t="n">
        <f aca="false">IF(OR($A106="",CZ$4=""),"",SUMPRODUCT(--(INDEX(Matrix!$C$5:$EV$304,0,$B106)&gt;0),--(INDEX(Matrix!$C$5:$EV$304,0,CZ$3)&gt;0)))</f>
        <v>0</v>
      </c>
      <c r="DA106" s="12" t="n">
        <f aca="false">IF(OR($A106="",DA$4=""),"",SUMPRODUCT(--(INDEX(Matrix!$C$5:$EV$304,0,$B106)&gt;0),--(INDEX(Matrix!$C$5:$EV$304,0,DA$3)&gt;0)))</f>
        <v>0</v>
      </c>
      <c r="DB106" s="12" t="n">
        <f aca="false">IF(OR($A106="",DB$4=""),"",SUMPRODUCT(--(INDEX(Matrix!$C$5:$EV$304,0,$B106)&gt;0),--(INDEX(Matrix!$C$5:$EV$304,0,DB$3)&gt;0)))</f>
        <v>0</v>
      </c>
      <c r="DC106" s="12" t="n">
        <f aca="false">IF(OR($A106="",DC$4=""),"",SUMPRODUCT(--(INDEX(Matrix!$C$5:$EV$304,0,$B106)&gt;0),--(INDEX(Matrix!$C$5:$EV$304,0,DC$3)&gt;0)))</f>
        <v>0</v>
      </c>
      <c r="DD106" s="12" t="n">
        <f aca="false">IF(OR($A106="",DD$4=""),"",SUMPRODUCT(--(INDEX(Matrix!$C$5:$EV$304,0,$B106)&gt;0),--(INDEX(Matrix!$C$5:$EV$304,0,DD$3)&gt;0)))</f>
        <v>0</v>
      </c>
      <c r="DE106" s="12" t="str">
        <f aca="false">IF(OR($A106="",DE$4=""),"",SUMPRODUCT(--(INDEX(Matrix!$C$5:$EV$304,0,$B106)&gt;0),--(INDEX(Matrix!$C$5:$EV$304,0,DE$3)&gt;0)))</f>
        <v/>
      </c>
      <c r="DF106" s="12" t="str">
        <f aca="false">IF(OR($A106="",DF$4=""),"",SUMPRODUCT(--(INDEX(Matrix!$C$5:$EV$304,0,$B106)&gt;0),--(INDEX(Matrix!$C$5:$EV$304,0,DF$3)&gt;0)))</f>
        <v/>
      </c>
      <c r="DG106" s="12" t="str">
        <f aca="false">IF(OR($A106="",DG$4=""),"",SUMPRODUCT(--(INDEX(Matrix!$C$5:$EV$304,0,$B106)&gt;0),--(INDEX(Matrix!$C$5:$EV$304,0,DG$3)&gt;0)))</f>
        <v/>
      </c>
      <c r="DH106" s="12" t="str">
        <f aca="false">IF(OR($A106="",DH$4=""),"",SUMPRODUCT(--(INDEX(Matrix!$C$5:$EV$304,0,$B106)&gt;0),--(INDEX(Matrix!$C$5:$EV$304,0,DH$3)&gt;0)))</f>
        <v/>
      </c>
      <c r="DI106" s="12" t="str">
        <f aca="false">IF(OR($A106="",DI$4=""),"",SUMPRODUCT(--(INDEX(Matrix!$C$5:$EV$304,0,$B106)&gt;0),--(INDEX(Matrix!$C$5:$EV$304,0,DI$3)&gt;0)))</f>
        <v/>
      </c>
      <c r="DJ106" s="12" t="str">
        <f aca="false">IF(OR($A106="",DJ$4=""),"",SUMPRODUCT(--(INDEX(Matrix!$C$5:$EV$304,0,$B106)&gt;0),--(INDEX(Matrix!$C$5:$EV$304,0,DJ$3)&gt;0)))</f>
        <v/>
      </c>
      <c r="DK106" s="12" t="str">
        <f aca="false">IF(OR($A106="",DK$4=""),"",SUMPRODUCT(--(INDEX(Matrix!$C$5:$EV$304,0,$B106)&gt;0),--(INDEX(Matrix!$C$5:$EV$304,0,DK$3)&gt;0)))</f>
        <v/>
      </c>
      <c r="DL106" s="12" t="str">
        <f aca="false">IF(OR($A106="",DL$4=""),"",SUMPRODUCT(--(INDEX(Matrix!$C$5:$EV$304,0,$B106)&gt;0),--(INDEX(Matrix!$C$5:$EV$304,0,DL$3)&gt;0)))</f>
        <v/>
      </c>
      <c r="DM106" s="12" t="str">
        <f aca="false">IF(OR($A106="",DM$4=""),"",SUMPRODUCT(--(INDEX(Matrix!$C$5:$EV$304,0,$B106)&gt;0),--(INDEX(Matrix!$C$5:$EV$304,0,DM$3)&gt;0)))</f>
        <v/>
      </c>
      <c r="DN106" s="12" t="str">
        <f aca="false">IF(OR($A106="",DN$4=""),"",SUMPRODUCT(--(INDEX(Matrix!$C$5:$EV$304,0,$B106)&gt;0),--(INDEX(Matrix!$C$5:$EV$304,0,DN$3)&gt;0)))</f>
        <v/>
      </c>
      <c r="DO106" s="12" t="str">
        <f aca="false">IF(OR($A106="",DO$4=""),"",SUMPRODUCT(--(INDEX(Matrix!$C$5:$EV$304,0,$B106)&gt;0),--(INDEX(Matrix!$C$5:$EV$304,0,DO$3)&gt;0)))</f>
        <v/>
      </c>
      <c r="DP106" s="12" t="str">
        <f aca="false">IF(OR($A106="",DP$4=""),"",SUMPRODUCT(--(INDEX(Matrix!$C$5:$EV$304,0,$B106)&gt;0),--(INDEX(Matrix!$C$5:$EV$304,0,DP$3)&gt;0)))</f>
        <v/>
      </c>
      <c r="DQ106" s="12" t="str">
        <f aca="false">IF(OR($A106="",DQ$4=""),"",SUMPRODUCT(--(INDEX(Matrix!$C$5:$EV$304,0,$B106)&gt;0),--(INDEX(Matrix!$C$5:$EV$304,0,DQ$3)&gt;0)))</f>
        <v/>
      </c>
      <c r="DR106" s="12" t="str">
        <f aca="false">IF(OR($A106="",DR$4=""),"",SUMPRODUCT(--(INDEX(Matrix!$C$5:$EV$304,0,$B106)&gt;0),--(INDEX(Matrix!$C$5:$EV$304,0,DR$3)&gt;0)))</f>
        <v/>
      </c>
      <c r="DS106" s="12" t="str">
        <f aca="false">IF(OR($A106="",DS$4=""),"",SUMPRODUCT(--(INDEX(Matrix!$C$5:$EV$304,0,$B106)&gt;0),--(INDEX(Matrix!$C$5:$EV$304,0,DS$3)&gt;0)))</f>
        <v/>
      </c>
      <c r="DT106" s="12" t="str">
        <f aca="false">IF(OR($A106="",DT$4=""),"",SUMPRODUCT(--(INDEX(Matrix!$C$5:$EV$304,0,$B106)&gt;0),--(INDEX(Matrix!$C$5:$EV$304,0,DT$3)&gt;0)))</f>
        <v/>
      </c>
      <c r="DU106" s="12" t="str">
        <f aca="false">IF(OR($A106="",DU$4=""),"",SUMPRODUCT(--(INDEX(Matrix!$C$5:$EV$304,0,$B106)&gt;0),--(INDEX(Matrix!$C$5:$EV$304,0,DU$3)&gt;0)))</f>
        <v/>
      </c>
      <c r="DV106" s="12" t="str">
        <f aca="false">IF(OR($A106="",DV$4=""),"",SUMPRODUCT(--(INDEX(Matrix!$C$5:$EV$304,0,$B106)&gt;0),--(INDEX(Matrix!$C$5:$EV$304,0,DV$3)&gt;0)))</f>
        <v/>
      </c>
      <c r="DW106" s="12" t="str">
        <f aca="false">IF(OR($A106="",DW$4=""),"",SUMPRODUCT(--(INDEX(Matrix!$C$5:$EV$304,0,$B106)&gt;0),--(INDEX(Matrix!$C$5:$EV$304,0,DW$3)&gt;0)))</f>
        <v/>
      </c>
      <c r="DX106" s="12" t="str">
        <f aca="false">IF(OR($A106="",DX$4=""),"",SUMPRODUCT(--(INDEX(Matrix!$C$5:$EV$304,0,$B106)&gt;0),--(INDEX(Matrix!$C$5:$EV$304,0,DX$3)&gt;0)))</f>
        <v/>
      </c>
      <c r="DY106" s="12" t="str">
        <f aca="false">IF(OR($A106="",DY$4=""),"",SUMPRODUCT(--(INDEX(Matrix!$C$5:$EV$304,0,$B106)&gt;0),--(INDEX(Matrix!$C$5:$EV$304,0,DY$3)&gt;0)))</f>
        <v/>
      </c>
      <c r="DZ106" s="12" t="str">
        <f aca="false">IF(OR($A106="",DZ$4=""),"",SUMPRODUCT(--(INDEX(Matrix!$C$5:$EV$304,0,$B106)&gt;0),--(INDEX(Matrix!$C$5:$EV$304,0,DZ$3)&gt;0)))</f>
        <v/>
      </c>
      <c r="EA106" s="12" t="str">
        <f aca="false">IF(OR($A106="",EA$4=""),"",SUMPRODUCT(--(INDEX(Matrix!$C$5:$EV$304,0,$B106)&gt;0),--(INDEX(Matrix!$C$5:$EV$304,0,EA$3)&gt;0)))</f>
        <v/>
      </c>
      <c r="EB106" s="12" t="str">
        <f aca="false">IF(OR($A106="",EB$4=""),"",SUMPRODUCT(--(INDEX(Matrix!$C$5:$EV$304,0,$B106)&gt;0),--(INDEX(Matrix!$C$5:$EV$304,0,EB$3)&gt;0)))</f>
        <v/>
      </c>
      <c r="EC106" s="12" t="str">
        <f aca="false">IF(OR($A106="",EC$4=""),"",SUMPRODUCT(--(INDEX(Matrix!$C$5:$EV$304,0,$B106)&gt;0),--(INDEX(Matrix!$C$5:$EV$304,0,EC$3)&gt;0)))</f>
        <v/>
      </c>
      <c r="ED106" s="12" t="str">
        <f aca="false">IF(OR($A106="",ED$4=""),"",SUMPRODUCT(--(INDEX(Matrix!$C$5:$EV$304,0,$B106)&gt;0),--(INDEX(Matrix!$C$5:$EV$304,0,ED$3)&gt;0)))</f>
        <v/>
      </c>
      <c r="EE106" s="12" t="str">
        <f aca="false">IF(OR($A106="",EE$4=""),"",SUMPRODUCT(--(INDEX(Matrix!$C$5:$EV$304,0,$B106)&gt;0),--(INDEX(Matrix!$C$5:$EV$304,0,EE$3)&gt;0)))</f>
        <v/>
      </c>
      <c r="EF106" s="12" t="str">
        <f aca="false">IF(OR($A106="",EF$4=""),"",SUMPRODUCT(--(INDEX(Matrix!$C$5:$EV$304,0,$B106)&gt;0),--(INDEX(Matrix!$C$5:$EV$304,0,EF$3)&gt;0)))</f>
        <v/>
      </c>
      <c r="EG106" s="12" t="str">
        <f aca="false">IF(OR($A106="",EG$4=""),"",SUMPRODUCT(--(INDEX(Matrix!$C$5:$EV$304,0,$B106)&gt;0),--(INDEX(Matrix!$C$5:$EV$304,0,EG$3)&gt;0)))</f>
        <v/>
      </c>
      <c r="EH106" s="12" t="str">
        <f aca="false">IF(OR($A106="",EH$4=""),"",SUMPRODUCT(--(INDEX(Matrix!$C$5:$EV$304,0,$B106)&gt;0),--(INDEX(Matrix!$C$5:$EV$304,0,EH$3)&gt;0)))</f>
        <v/>
      </c>
      <c r="EI106" s="12" t="str">
        <f aca="false">IF(OR($A106="",EI$4=""),"",SUMPRODUCT(--(INDEX(Matrix!$C$5:$EV$304,0,$B106)&gt;0),--(INDEX(Matrix!$C$5:$EV$304,0,EI$3)&gt;0)))</f>
        <v/>
      </c>
      <c r="EJ106" s="12" t="str">
        <f aca="false">IF(OR($A106="",EJ$4=""),"",SUMPRODUCT(--(INDEX(Matrix!$C$5:$EV$304,0,$B106)&gt;0),--(INDEX(Matrix!$C$5:$EV$304,0,EJ$3)&gt;0)))</f>
        <v/>
      </c>
      <c r="EK106" s="12" t="str">
        <f aca="false">IF(OR($A106="",EK$4=""),"",SUMPRODUCT(--(INDEX(Matrix!$C$5:$EV$304,0,$B106)&gt;0),--(INDEX(Matrix!$C$5:$EV$304,0,EK$3)&gt;0)))</f>
        <v/>
      </c>
      <c r="EL106" s="12" t="str">
        <f aca="false">IF(OR($A106="",EL$4=""),"",SUMPRODUCT(--(INDEX(Matrix!$C$5:$EV$304,0,$B106)&gt;0),--(INDEX(Matrix!$C$5:$EV$304,0,EL$3)&gt;0)))</f>
        <v/>
      </c>
      <c r="EM106" s="12" t="str">
        <f aca="false">IF(OR($A106="",EM$4=""),"",SUMPRODUCT(--(INDEX(Matrix!$C$5:$EV$304,0,$B106)&gt;0),--(INDEX(Matrix!$C$5:$EV$304,0,EM$3)&gt;0)))</f>
        <v/>
      </c>
      <c r="EN106" s="12" t="str">
        <f aca="false">IF(OR($A106="",EN$4=""),"",SUMPRODUCT(--(INDEX(Matrix!$C$5:$EV$304,0,$B106)&gt;0),--(INDEX(Matrix!$C$5:$EV$304,0,EN$3)&gt;0)))</f>
        <v/>
      </c>
      <c r="EO106" s="12" t="str">
        <f aca="false">IF(OR($A106="",EO$4=""),"",SUMPRODUCT(--(INDEX(Matrix!$C$5:$EV$304,0,$B106)&gt;0),--(INDEX(Matrix!$C$5:$EV$304,0,EO$3)&gt;0)))</f>
        <v/>
      </c>
      <c r="EP106" s="12" t="str">
        <f aca="false">IF(OR($A106="",EP$4=""),"",SUMPRODUCT(--(INDEX(Matrix!$C$5:$EV$304,0,$B106)&gt;0),--(INDEX(Matrix!$C$5:$EV$304,0,EP$3)&gt;0)))</f>
        <v/>
      </c>
      <c r="EQ106" s="12" t="str">
        <f aca="false">IF(OR($A106="",EQ$4=""),"",SUMPRODUCT(--(INDEX(Matrix!$C$5:$EV$304,0,$B106)&gt;0),--(INDEX(Matrix!$C$5:$EV$304,0,EQ$3)&gt;0)))</f>
        <v/>
      </c>
      <c r="ER106" s="12" t="str">
        <f aca="false">IF(OR($A106="",ER$4=""),"",SUMPRODUCT(--(INDEX(Matrix!$C$5:$EV$304,0,$B106)&gt;0),--(INDEX(Matrix!$C$5:$EV$304,0,ER$3)&gt;0)))</f>
        <v/>
      </c>
      <c r="ES106" s="12" t="str">
        <f aca="false">IF(OR($A106="",ES$4=""),"",SUMPRODUCT(--(INDEX(Matrix!$C$5:$EV$304,0,$B106)&gt;0),--(INDEX(Matrix!$C$5:$EV$304,0,ES$3)&gt;0)))</f>
        <v/>
      </c>
      <c r="ET106" s="12" t="str">
        <f aca="false">IF(OR($A106="",ET$4=""),"",SUMPRODUCT(--(INDEX(Matrix!$C$5:$EV$304,0,$B106)&gt;0),--(INDEX(Matrix!$C$5:$EV$304,0,ET$3)&gt;0)))</f>
        <v/>
      </c>
      <c r="EU106" s="12" t="str">
        <f aca="false">IF(OR($A106="",EU$4=""),"",SUMPRODUCT(--(INDEX(Matrix!$C$5:$EV$304,0,$B106)&gt;0),--(INDEX(Matrix!$C$5:$EV$304,0,EU$3)&gt;0)))</f>
        <v/>
      </c>
      <c r="EV106" s="12" t="str">
        <f aca="false">IF(OR($A106="",EV$4=""),"",SUMPRODUCT(--(INDEX(Matrix!$C$5:$EV$304,0,$B106)&gt;0),--(INDEX(Matrix!$C$5:$EV$304,0,EV$3)&gt;0)))</f>
        <v/>
      </c>
    </row>
    <row r="107" customFormat="false" ht="15" hidden="false" customHeight="false" outlineLevel="0" collapsed="false">
      <c r="A107" s="6" t="str">
        <f aca="false">IF(INDEX(Products!$A$2:$A$151,$B107)="","",INDEX(Products!$A$2:$A$151,$B107))</f>
        <v>Dermo bella Permium 30 Cap</v>
      </c>
      <c r="B107" s="23" t="n">
        <v>103</v>
      </c>
      <c r="C107" s="12" t="n">
        <f aca="false">IF(OR($A107="",C$4=""),"",SUMPRODUCT(--(INDEX(Matrix!$C$5:$EV$304,0,$B107)&gt;0),--(INDEX(Matrix!$C$5:$EV$304,0,C$3)&gt;0)))</f>
        <v>6</v>
      </c>
      <c r="D107" s="12" t="n">
        <f aca="false">IF(OR($A107="",D$4=""),"",SUMPRODUCT(--(INDEX(Matrix!$C$5:$EV$304,0,$B107)&gt;0),--(INDEX(Matrix!$C$5:$EV$304,0,D$3)&gt;0)))</f>
        <v>6</v>
      </c>
      <c r="E107" s="12" t="n">
        <f aca="false">IF(OR($A107="",E$4=""),"",SUMPRODUCT(--(INDEX(Matrix!$C$5:$EV$304,0,$B107)&gt;0),--(INDEX(Matrix!$C$5:$EV$304,0,E$3)&gt;0)))</f>
        <v>6</v>
      </c>
      <c r="F107" s="12" t="n">
        <f aca="false">IF(OR($A107="",F$4=""),"",SUMPRODUCT(--(INDEX(Matrix!$C$5:$EV$304,0,$B107)&gt;0),--(INDEX(Matrix!$C$5:$EV$304,0,F$3)&gt;0)))</f>
        <v>7</v>
      </c>
      <c r="G107" s="12" t="n">
        <f aca="false">IF(OR($A107="",G$4=""),"",SUMPRODUCT(--(INDEX(Matrix!$C$5:$EV$304,0,$B107)&gt;0),--(INDEX(Matrix!$C$5:$EV$304,0,G$3)&gt;0)))</f>
        <v>7</v>
      </c>
      <c r="H107" s="12" t="n">
        <f aca="false">IF(OR($A107="",H$4=""),"",SUMPRODUCT(--(INDEX(Matrix!$C$5:$EV$304,0,$B107)&gt;0),--(INDEX(Matrix!$C$5:$EV$304,0,H$3)&gt;0)))</f>
        <v>7</v>
      </c>
      <c r="I107" s="12" t="n">
        <f aca="false">IF(OR($A107="",I$4=""),"",SUMPRODUCT(--(INDEX(Matrix!$C$5:$EV$304,0,$B107)&gt;0),--(INDEX(Matrix!$C$5:$EV$304,0,I$3)&gt;0)))</f>
        <v>7</v>
      </c>
      <c r="J107" s="12" t="n">
        <f aca="false">IF(OR($A107="",J$4=""),"",SUMPRODUCT(--(INDEX(Matrix!$C$5:$EV$304,0,$B107)&gt;0),--(INDEX(Matrix!$C$5:$EV$304,0,J$3)&gt;0)))</f>
        <v>7</v>
      </c>
      <c r="K107" s="12" t="n">
        <f aca="false">IF(OR($A107="",K$4=""),"",SUMPRODUCT(--(INDEX(Matrix!$C$5:$EV$304,0,$B107)&gt;0),--(INDEX(Matrix!$C$5:$EV$304,0,K$3)&gt;0)))</f>
        <v>7</v>
      </c>
      <c r="L107" s="12" t="n">
        <f aca="false">IF(OR($A107="",L$4=""),"",SUMPRODUCT(--(INDEX(Matrix!$C$5:$EV$304,0,$B107)&gt;0),--(INDEX(Matrix!$C$5:$EV$304,0,L$3)&gt;0)))</f>
        <v>7</v>
      </c>
      <c r="M107" s="12" t="n">
        <f aca="false">IF(OR($A107="",M$4=""),"",SUMPRODUCT(--(INDEX(Matrix!$C$5:$EV$304,0,$B107)&gt;0),--(INDEX(Matrix!$C$5:$EV$304,0,M$3)&gt;0)))</f>
        <v>7</v>
      </c>
      <c r="N107" s="12" t="n">
        <f aca="false">IF(OR($A107="",N$4=""),"",SUMPRODUCT(--(INDEX(Matrix!$C$5:$EV$304,0,$B107)&gt;0),--(INDEX(Matrix!$C$5:$EV$304,0,N$3)&gt;0)))</f>
        <v>7</v>
      </c>
      <c r="O107" s="12" t="n">
        <f aca="false">IF(OR($A107="",O$4=""),"",SUMPRODUCT(--(INDEX(Matrix!$C$5:$EV$304,0,$B107)&gt;0),--(INDEX(Matrix!$C$5:$EV$304,0,O$3)&gt;0)))</f>
        <v>7</v>
      </c>
      <c r="P107" s="12" t="n">
        <f aca="false">IF(OR($A107="",P$4=""),"",SUMPRODUCT(--(INDEX(Matrix!$C$5:$EV$304,0,$B107)&gt;0),--(INDEX(Matrix!$C$5:$EV$304,0,P$3)&gt;0)))</f>
        <v>7</v>
      </c>
      <c r="Q107" s="12" t="n">
        <f aca="false">IF(OR($A107="",Q$4=""),"",SUMPRODUCT(--(INDEX(Matrix!$C$5:$EV$304,0,$B107)&gt;0),--(INDEX(Matrix!$C$5:$EV$304,0,Q$3)&gt;0)))</f>
        <v>7</v>
      </c>
      <c r="R107" s="12" t="n">
        <f aca="false">IF(OR($A107="",R$4=""),"",SUMPRODUCT(--(INDEX(Matrix!$C$5:$EV$304,0,$B107)&gt;0),--(INDEX(Matrix!$C$5:$EV$304,0,R$3)&gt;0)))</f>
        <v>7</v>
      </c>
      <c r="S107" s="12" t="n">
        <f aca="false">IF(OR($A107="",S$4=""),"",SUMPRODUCT(--(INDEX(Matrix!$C$5:$EV$304,0,$B107)&gt;0),--(INDEX(Matrix!$C$5:$EV$304,0,S$3)&gt;0)))</f>
        <v>7</v>
      </c>
      <c r="T107" s="12" t="n">
        <f aca="false">IF(OR($A107="",T$4=""),"",SUMPRODUCT(--(INDEX(Matrix!$C$5:$EV$304,0,$B107)&gt;0),--(INDEX(Matrix!$C$5:$EV$304,0,T$3)&gt;0)))</f>
        <v>7</v>
      </c>
      <c r="U107" s="12" t="n">
        <f aca="false">IF(OR($A107="",U$4=""),"",SUMPRODUCT(--(INDEX(Matrix!$C$5:$EV$304,0,$B107)&gt;0),--(INDEX(Matrix!$C$5:$EV$304,0,U$3)&gt;0)))</f>
        <v>0</v>
      </c>
      <c r="V107" s="12" t="n">
        <f aca="false">IF(OR($A107="",V$4=""),"",SUMPRODUCT(--(INDEX(Matrix!$C$5:$EV$304,0,$B107)&gt;0),--(INDEX(Matrix!$C$5:$EV$304,0,V$3)&gt;0)))</f>
        <v>0</v>
      </c>
      <c r="W107" s="12" t="n">
        <f aca="false">IF(OR($A107="",W$4=""),"",SUMPRODUCT(--(INDEX(Matrix!$C$5:$EV$304,0,$B107)&gt;0),--(INDEX(Matrix!$C$5:$EV$304,0,W$3)&gt;0)))</f>
        <v>7</v>
      </c>
      <c r="X107" s="12" t="n">
        <f aca="false">IF(OR($A107="",X$4=""),"",SUMPRODUCT(--(INDEX(Matrix!$C$5:$EV$304,0,$B107)&gt;0),--(INDEX(Matrix!$C$5:$EV$304,0,X$3)&gt;0)))</f>
        <v>7</v>
      </c>
      <c r="Y107" s="12" t="n">
        <f aca="false">IF(OR($A107="",Y$4=""),"",SUMPRODUCT(--(INDEX(Matrix!$C$5:$EV$304,0,$B107)&gt;0),--(INDEX(Matrix!$C$5:$EV$304,0,Y$3)&gt;0)))</f>
        <v>8</v>
      </c>
      <c r="Z107" s="12" t="n">
        <f aca="false">IF(OR($A107="",Z$4=""),"",SUMPRODUCT(--(INDEX(Matrix!$C$5:$EV$304,0,$B107)&gt;0),--(INDEX(Matrix!$C$5:$EV$304,0,Z$3)&gt;0)))</f>
        <v>8</v>
      </c>
      <c r="AA107" s="12" t="n">
        <f aca="false">IF(OR($A107="",AA$4=""),"",SUMPRODUCT(--(INDEX(Matrix!$C$5:$EV$304,0,$B107)&gt;0),--(INDEX(Matrix!$C$5:$EV$304,0,AA$3)&gt;0)))</f>
        <v>9</v>
      </c>
      <c r="AB107" s="12" t="n">
        <f aca="false">IF(OR($A107="",AB$4=""),"",SUMPRODUCT(--(INDEX(Matrix!$C$5:$EV$304,0,$B107)&gt;0),--(INDEX(Matrix!$C$5:$EV$304,0,AB$3)&gt;0)))</f>
        <v>2</v>
      </c>
      <c r="AC107" s="12" t="n">
        <f aca="false">IF(OR($A107="",AC$4=""),"",SUMPRODUCT(--(INDEX(Matrix!$C$5:$EV$304,0,$B107)&gt;0),--(INDEX(Matrix!$C$5:$EV$304,0,AC$3)&gt;0)))</f>
        <v>2</v>
      </c>
      <c r="AD107" s="12" t="n">
        <f aca="false">IF(OR($A107="",AD$4=""),"",SUMPRODUCT(--(INDEX(Matrix!$C$5:$EV$304,0,$B107)&gt;0),--(INDEX(Matrix!$C$5:$EV$304,0,AD$3)&gt;0)))</f>
        <v>0</v>
      </c>
      <c r="AE107" s="12" t="n">
        <f aca="false">IF(OR($A107="",AE$4=""),"",SUMPRODUCT(--(INDEX(Matrix!$C$5:$EV$304,0,$B107)&gt;0),--(INDEX(Matrix!$C$5:$EV$304,0,AE$3)&gt;0)))</f>
        <v>9</v>
      </c>
      <c r="AF107" s="12" t="n">
        <f aca="false">IF(OR($A107="",AF$4=""),"",SUMPRODUCT(--(INDEX(Matrix!$C$5:$EV$304,0,$B107)&gt;0),--(INDEX(Matrix!$C$5:$EV$304,0,AF$3)&gt;0)))</f>
        <v>9</v>
      </c>
      <c r="AG107" s="12" t="n">
        <f aca="false">IF(OR($A107="",AG$4=""),"",SUMPRODUCT(--(INDEX(Matrix!$C$5:$EV$304,0,$B107)&gt;0),--(INDEX(Matrix!$C$5:$EV$304,0,AG$3)&gt;0)))</f>
        <v>9</v>
      </c>
      <c r="AH107" s="12" t="n">
        <f aca="false">IF(OR($A107="",AH$4=""),"",SUMPRODUCT(--(INDEX(Matrix!$C$5:$EV$304,0,$B107)&gt;0),--(INDEX(Matrix!$C$5:$EV$304,0,AH$3)&gt;0)))</f>
        <v>7</v>
      </c>
      <c r="AI107" s="12" t="n">
        <f aca="false">IF(OR($A107="",AI$4=""),"",SUMPRODUCT(--(INDEX(Matrix!$C$5:$EV$304,0,$B107)&gt;0),--(INDEX(Matrix!$C$5:$EV$304,0,AI$3)&gt;0)))</f>
        <v>7</v>
      </c>
      <c r="AJ107" s="12" t="n">
        <f aca="false">IF(OR($A107="",AJ$4=""),"",SUMPRODUCT(--(INDEX(Matrix!$C$5:$EV$304,0,$B107)&gt;0),--(INDEX(Matrix!$C$5:$EV$304,0,AJ$3)&gt;0)))</f>
        <v>7</v>
      </c>
      <c r="AK107" s="12" t="n">
        <f aca="false">IF(OR($A107="",AK$4=""),"",SUMPRODUCT(--(INDEX(Matrix!$C$5:$EV$304,0,$B107)&gt;0),--(INDEX(Matrix!$C$5:$EV$304,0,AK$3)&gt;0)))</f>
        <v>8</v>
      </c>
      <c r="AL107" s="12" t="n">
        <f aca="false">IF(OR($A107="",AL$4=""),"",SUMPRODUCT(--(INDEX(Matrix!$C$5:$EV$304,0,$B107)&gt;0),--(INDEX(Matrix!$C$5:$EV$304,0,AL$3)&gt;0)))</f>
        <v>8</v>
      </c>
      <c r="AM107" s="12" t="n">
        <f aca="false">IF(OR($A107="",AM$4=""),"",SUMPRODUCT(--(INDEX(Matrix!$C$5:$EV$304,0,$B107)&gt;0),--(INDEX(Matrix!$C$5:$EV$304,0,AM$3)&gt;0)))</f>
        <v>4</v>
      </c>
      <c r="AN107" s="12" t="n">
        <f aca="false">IF(OR($A107="",AN$4=""),"",SUMPRODUCT(--(INDEX(Matrix!$C$5:$EV$304,0,$B107)&gt;0),--(INDEX(Matrix!$C$5:$EV$304,0,AN$3)&gt;0)))</f>
        <v>4</v>
      </c>
      <c r="AO107" s="12" t="n">
        <f aca="false">IF(OR($A107="",AO$4=""),"",SUMPRODUCT(--(INDEX(Matrix!$C$5:$EV$304,0,$B107)&gt;0),--(INDEX(Matrix!$C$5:$EV$304,0,AO$3)&gt;0)))</f>
        <v>1</v>
      </c>
      <c r="AP107" s="12" t="n">
        <f aca="false">IF(OR($A107="",AP$4=""),"",SUMPRODUCT(--(INDEX(Matrix!$C$5:$EV$304,0,$B107)&gt;0),--(INDEX(Matrix!$C$5:$EV$304,0,AP$3)&gt;0)))</f>
        <v>1</v>
      </c>
      <c r="AQ107" s="12" t="n">
        <f aca="false">IF(OR($A107="",AQ$4=""),"",SUMPRODUCT(--(INDEX(Matrix!$C$5:$EV$304,0,$B107)&gt;0),--(INDEX(Matrix!$C$5:$EV$304,0,AQ$3)&gt;0)))</f>
        <v>1</v>
      </c>
      <c r="AR107" s="12" t="n">
        <f aca="false">IF(OR($A107="",AR$4=""),"",SUMPRODUCT(--(INDEX(Matrix!$C$5:$EV$304,0,$B107)&gt;0),--(INDEX(Matrix!$C$5:$EV$304,0,AR$3)&gt;0)))</f>
        <v>1</v>
      </c>
      <c r="AS107" s="12" t="n">
        <f aca="false">IF(OR($A107="",AS$4=""),"",SUMPRODUCT(--(INDEX(Matrix!$C$5:$EV$304,0,$B107)&gt;0),--(INDEX(Matrix!$C$5:$EV$304,0,AS$3)&gt;0)))</f>
        <v>1</v>
      </c>
      <c r="AT107" s="12" t="n">
        <f aca="false">IF(OR($A107="",AT$4=""),"",SUMPRODUCT(--(INDEX(Matrix!$C$5:$EV$304,0,$B107)&gt;0),--(INDEX(Matrix!$C$5:$EV$304,0,AT$3)&gt;0)))</f>
        <v>1</v>
      </c>
      <c r="AU107" s="12" t="n">
        <f aca="false">IF(OR($A107="",AU$4=""),"",SUMPRODUCT(--(INDEX(Matrix!$C$5:$EV$304,0,$B107)&gt;0),--(INDEX(Matrix!$C$5:$EV$304,0,AU$3)&gt;0)))</f>
        <v>0</v>
      </c>
      <c r="AV107" s="12" t="n">
        <f aca="false">IF(OR($A107="",AV$4=""),"",SUMPRODUCT(--(INDEX(Matrix!$C$5:$EV$304,0,$B107)&gt;0),--(INDEX(Matrix!$C$5:$EV$304,0,AV$3)&gt;0)))</f>
        <v>7</v>
      </c>
      <c r="AW107" s="12" t="n">
        <f aca="false">IF(OR($A107="",AW$4=""),"",SUMPRODUCT(--(INDEX(Matrix!$C$5:$EV$304,0,$B107)&gt;0),--(INDEX(Matrix!$C$5:$EV$304,0,AW$3)&gt;0)))</f>
        <v>7</v>
      </c>
      <c r="AX107" s="12" t="n">
        <f aca="false">IF(OR($A107="",AX$4=""),"",SUMPRODUCT(--(INDEX(Matrix!$C$5:$EV$304,0,$B107)&gt;0),--(INDEX(Matrix!$C$5:$EV$304,0,AX$3)&gt;0)))</f>
        <v>8</v>
      </c>
      <c r="AY107" s="12" t="n">
        <f aca="false">IF(OR($A107="",AY$4=""),"",SUMPRODUCT(--(INDEX(Matrix!$C$5:$EV$304,0,$B107)&gt;0),--(INDEX(Matrix!$C$5:$EV$304,0,AY$3)&gt;0)))</f>
        <v>8</v>
      </c>
      <c r="AZ107" s="12" t="n">
        <f aca="false">IF(OR($A107="",AZ$4=""),"",SUMPRODUCT(--(INDEX(Matrix!$C$5:$EV$304,0,$B107)&gt;0),--(INDEX(Matrix!$C$5:$EV$304,0,AZ$3)&gt;0)))</f>
        <v>9</v>
      </c>
      <c r="BA107" s="12" t="n">
        <f aca="false">IF(OR($A107="",BA$4=""),"",SUMPRODUCT(--(INDEX(Matrix!$C$5:$EV$304,0,$B107)&gt;0),--(INDEX(Matrix!$C$5:$EV$304,0,BA$3)&gt;0)))</f>
        <v>10</v>
      </c>
      <c r="BB107" s="12" t="n">
        <f aca="false">IF(OR($A107="",BB$4=""),"",SUMPRODUCT(--(INDEX(Matrix!$C$5:$EV$304,0,$B107)&gt;0),--(INDEX(Matrix!$C$5:$EV$304,0,BB$3)&gt;0)))</f>
        <v>8</v>
      </c>
      <c r="BC107" s="12" t="n">
        <f aca="false">IF(OR($A107="",BC$4=""),"",SUMPRODUCT(--(INDEX(Matrix!$C$5:$EV$304,0,$B107)&gt;0),--(INDEX(Matrix!$C$5:$EV$304,0,BC$3)&gt;0)))</f>
        <v>8</v>
      </c>
      <c r="BD107" s="12" t="n">
        <f aca="false">IF(OR($A107="",BD$4=""),"",SUMPRODUCT(--(INDEX(Matrix!$C$5:$EV$304,0,$B107)&gt;0),--(INDEX(Matrix!$C$5:$EV$304,0,BD$3)&gt;0)))</f>
        <v>8</v>
      </c>
      <c r="BE107" s="12" t="n">
        <f aca="false">IF(OR($A107="",BE$4=""),"",SUMPRODUCT(--(INDEX(Matrix!$C$5:$EV$304,0,$B107)&gt;0),--(INDEX(Matrix!$C$5:$EV$304,0,BE$3)&gt;0)))</f>
        <v>8</v>
      </c>
      <c r="BF107" s="12" t="n">
        <f aca="false">IF(OR($A107="",BF$4=""),"",SUMPRODUCT(--(INDEX(Matrix!$C$5:$EV$304,0,$B107)&gt;0),--(INDEX(Matrix!$C$5:$EV$304,0,BF$3)&gt;0)))</f>
        <v>8</v>
      </c>
      <c r="BG107" s="12" t="n">
        <f aca="false">IF(OR($A107="",BG$4=""),"",SUMPRODUCT(--(INDEX(Matrix!$C$5:$EV$304,0,$B107)&gt;0),--(INDEX(Matrix!$C$5:$EV$304,0,BG$3)&gt;0)))</f>
        <v>8</v>
      </c>
      <c r="BH107" s="12" t="n">
        <f aca="false">IF(OR($A107="",BH$4=""),"",SUMPRODUCT(--(INDEX(Matrix!$C$5:$EV$304,0,$B107)&gt;0),--(INDEX(Matrix!$C$5:$EV$304,0,BH$3)&gt;0)))</f>
        <v>8</v>
      </c>
      <c r="BI107" s="12" t="n">
        <f aca="false">IF(OR($A107="",BI$4=""),"",SUMPRODUCT(--(INDEX(Matrix!$C$5:$EV$304,0,$B107)&gt;0),--(INDEX(Matrix!$C$5:$EV$304,0,BI$3)&gt;0)))</f>
        <v>8</v>
      </c>
      <c r="BJ107" s="12" t="n">
        <f aca="false">IF(OR($A107="",BJ$4=""),"",SUMPRODUCT(--(INDEX(Matrix!$C$5:$EV$304,0,$B107)&gt;0),--(INDEX(Matrix!$C$5:$EV$304,0,BJ$3)&gt;0)))</f>
        <v>0</v>
      </c>
      <c r="BK107" s="12" t="n">
        <f aca="false">IF(OR($A107="",BK$4=""),"",SUMPRODUCT(--(INDEX(Matrix!$C$5:$EV$304,0,$B107)&gt;0),--(INDEX(Matrix!$C$5:$EV$304,0,BK$3)&gt;0)))</f>
        <v>10</v>
      </c>
      <c r="BL107" s="12" t="n">
        <f aca="false">IF(OR($A107="",BL$4=""),"",SUMPRODUCT(--(INDEX(Matrix!$C$5:$EV$304,0,$B107)&gt;0),--(INDEX(Matrix!$C$5:$EV$304,0,BL$3)&gt;0)))</f>
        <v>10</v>
      </c>
      <c r="BM107" s="12" t="n">
        <f aca="false">IF(OR($A107="",BM$4=""),"",SUMPRODUCT(--(INDEX(Matrix!$C$5:$EV$304,0,$B107)&gt;0),--(INDEX(Matrix!$C$5:$EV$304,0,BM$3)&gt;0)))</f>
        <v>10</v>
      </c>
      <c r="BN107" s="12" t="n">
        <f aca="false">IF(OR($A107="",BN$4=""),"",SUMPRODUCT(--(INDEX(Matrix!$C$5:$EV$304,0,$B107)&gt;0),--(INDEX(Matrix!$C$5:$EV$304,0,BN$3)&gt;0)))</f>
        <v>9</v>
      </c>
      <c r="BO107" s="12" t="n">
        <f aca="false">IF(OR($A107="",BO$4=""),"",SUMPRODUCT(--(INDEX(Matrix!$C$5:$EV$304,0,$B107)&gt;0),--(INDEX(Matrix!$C$5:$EV$304,0,BO$3)&gt;0)))</f>
        <v>2</v>
      </c>
      <c r="BP107" s="12" t="n">
        <f aca="false">IF(OR($A107="",BP$4=""),"",SUMPRODUCT(--(INDEX(Matrix!$C$5:$EV$304,0,$B107)&gt;0),--(INDEX(Matrix!$C$5:$EV$304,0,BP$3)&gt;0)))</f>
        <v>0</v>
      </c>
      <c r="BQ107" s="12" t="n">
        <f aca="false">IF(OR($A107="",BQ$4=""),"",SUMPRODUCT(--(INDEX(Matrix!$C$5:$EV$304,0,$B107)&gt;0),--(INDEX(Matrix!$C$5:$EV$304,0,BQ$3)&gt;0)))</f>
        <v>0</v>
      </c>
      <c r="BR107" s="12" t="n">
        <f aca="false">IF(OR($A107="",BR$4=""),"",SUMPRODUCT(--(INDEX(Matrix!$C$5:$EV$304,0,$B107)&gt;0),--(INDEX(Matrix!$C$5:$EV$304,0,BR$3)&gt;0)))</f>
        <v>1</v>
      </c>
      <c r="BS107" s="12" t="n">
        <f aca="false">IF(OR($A107="",BS$4=""),"",SUMPRODUCT(--(INDEX(Matrix!$C$5:$EV$304,0,$B107)&gt;0),--(INDEX(Matrix!$C$5:$EV$304,0,BS$3)&gt;0)))</f>
        <v>1</v>
      </c>
      <c r="BT107" s="12" t="n">
        <f aca="false">IF(OR($A107="",BT$4=""),"",SUMPRODUCT(--(INDEX(Matrix!$C$5:$EV$304,0,$B107)&gt;0),--(INDEX(Matrix!$C$5:$EV$304,0,BT$3)&gt;0)))</f>
        <v>0</v>
      </c>
      <c r="BU107" s="12" t="n">
        <f aca="false">IF(OR($A107="",BU$4=""),"",SUMPRODUCT(--(INDEX(Matrix!$C$5:$EV$304,0,$B107)&gt;0),--(INDEX(Matrix!$C$5:$EV$304,0,BU$3)&gt;0)))</f>
        <v>1</v>
      </c>
      <c r="BV107" s="12" t="n">
        <f aca="false">IF(OR($A107="",BV$4=""),"",SUMPRODUCT(--(INDEX(Matrix!$C$5:$EV$304,0,$B107)&gt;0),--(INDEX(Matrix!$C$5:$EV$304,0,BV$3)&gt;0)))</f>
        <v>0</v>
      </c>
      <c r="BW107" s="12" t="n">
        <f aca="false">IF(OR($A107="",BW$4=""),"",SUMPRODUCT(--(INDEX(Matrix!$C$5:$EV$304,0,$B107)&gt;0),--(INDEX(Matrix!$C$5:$EV$304,0,BW$3)&gt;0)))</f>
        <v>0</v>
      </c>
      <c r="BX107" s="12" t="n">
        <f aca="false">IF(OR($A107="",BX$4=""),"",SUMPRODUCT(--(INDEX(Matrix!$C$5:$EV$304,0,$B107)&gt;0),--(INDEX(Matrix!$C$5:$EV$304,0,BX$3)&gt;0)))</f>
        <v>0</v>
      </c>
      <c r="BY107" s="12" t="n">
        <f aca="false">IF(OR($A107="",BY$4=""),"",SUMPRODUCT(--(INDEX(Matrix!$C$5:$EV$304,0,$B107)&gt;0),--(INDEX(Matrix!$C$5:$EV$304,0,BY$3)&gt;0)))</f>
        <v>0</v>
      </c>
      <c r="BZ107" s="12" t="n">
        <f aca="false">IF(OR($A107="",BZ$4=""),"",SUMPRODUCT(--(INDEX(Matrix!$C$5:$EV$304,0,$B107)&gt;0),--(INDEX(Matrix!$C$5:$EV$304,0,BZ$3)&gt;0)))</f>
        <v>1</v>
      </c>
      <c r="CA107" s="12" t="n">
        <f aca="false">IF(OR($A107="",CA$4=""),"",SUMPRODUCT(--(INDEX(Matrix!$C$5:$EV$304,0,$B107)&gt;0),--(INDEX(Matrix!$C$5:$EV$304,0,CA$3)&gt;0)))</f>
        <v>1</v>
      </c>
      <c r="CB107" s="12" t="n">
        <f aca="false">IF(OR($A107="",CB$4=""),"",SUMPRODUCT(--(INDEX(Matrix!$C$5:$EV$304,0,$B107)&gt;0),--(INDEX(Matrix!$C$5:$EV$304,0,CB$3)&gt;0)))</f>
        <v>0</v>
      </c>
      <c r="CC107" s="12" t="n">
        <f aca="false">IF(OR($A107="",CC$4=""),"",SUMPRODUCT(--(INDEX(Matrix!$C$5:$EV$304,0,$B107)&gt;0),--(INDEX(Matrix!$C$5:$EV$304,0,CC$3)&gt;0)))</f>
        <v>0</v>
      </c>
      <c r="CD107" s="12" t="n">
        <f aca="false">IF(OR($A107="",CD$4=""),"",SUMPRODUCT(--(INDEX(Matrix!$C$5:$EV$304,0,$B107)&gt;0),--(INDEX(Matrix!$C$5:$EV$304,0,CD$3)&gt;0)))</f>
        <v>6</v>
      </c>
      <c r="CE107" s="12" t="n">
        <f aca="false">IF(OR($A107="",CE$4=""),"",SUMPRODUCT(--(INDEX(Matrix!$C$5:$EV$304,0,$B107)&gt;0),--(INDEX(Matrix!$C$5:$EV$304,0,CE$3)&gt;0)))</f>
        <v>8</v>
      </c>
      <c r="CF107" s="12" t="n">
        <f aca="false">IF(OR($A107="",CF$4=""),"",SUMPRODUCT(--(INDEX(Matrix!$C$5:$EV$304,0,$B107)&gt;0),--(INDEX(Matrix!$C$5:$EV$304,0,CF$3)&gt;0)))</f>
        <v>3</v>
      </c>
      <c r="CG107" s="12" t="n">
        <f aca="false">IF(OR($A107="",CG$4=""),"",SUMPRODUCT(--(INDEX(Matrix!$C$5:$EV$304,0,$B107)&gt;0),--(INDEX(Matrix!$C$5:$EV$304,0,CG$3)&gt;0)))</f>
        <v>7</v>
      </c>
      <c r="CH107" s="12" t="n">
        <f aca="false">IF(OR($A107="",CH$4=""),"",SUMPRODUCT(--(INDEX(Matrix!$C$5:$EV$304,0,$B107)&gt;0),--(INDEX(Matrix!$C$5:$EV$304,0,CH$3)&gt;0)))</f>
        <v>1</v>
      </c>
      <c r="CI107" s="12" t="n">
        <f aca="false">IF(OR($A107="",CI$4=""),"",SUMPRODUCT(--(INDEX(Matrix!$C$5:$EV$304,0,$B107)&gt;0),--(INDEX(Matrix!$C$5:$EV$304,0,CI$3)&gt;0)))</f>
        <v>9</v>
      </c>
      <c r="CJ107" s="12" t="n">
        <f aca="false">IF(OR($A107="",CJ$4=""),"",SUMPRODUCT(--(INDEX(Matrix!$C$5:$EV$304,0,$B107)&gt;0),--(INDEX(Matrix!$C$5:$EV$304,0,CJ$3)&gt;0)))</f>
        <v>3</v>
      </c>
      <c r="CK107" s="12" t="n">
        <f aca="false">IF(OR($A107="",CK$4=""),"",SUMPRODUCT(--(INDEX(Matrix!$C$5:$EV$304,0,$B107)&gt;0),--(INDEX(Matrix!$C$5:$EV$304,0,CK$3)&gt;0)))</f>
        <v>9</v>
      </c>
      <c r="CL107" s="12" t="n">
        <f aca="false">IF(OR($A107="",CL$4=""),"",SUMPRODUCT(--(INDEX(Matrix!$C$5:$EV$304,0,$B107)&gt;0),--(INDEX(Matrix!$C$5:$EV$304,0,CL$3)&gt;0)))</f>
        <v>5</v>
      </c>
      <c r="CM107" s="12" t="n">
        <f aca="false">IF(OR($A107="",CM$4=""),"",SUMPRODUCT(--(INDEX(Matrix!$C$5:$EV$304,0,$B107)&gt;0),--(INDEX(Matrix!$C$5:$EV$304,0,CM$3)&gt;0)))</f>
        <v>9</v>
      </c>
      <c r="CN107" s="12" t="n">
        <f aca="false">IF(OR($A107="",CN$4=""),"",SUMPRODUCT(--(INDEX(Matrix!$C$5:$EV$304,0,$B107)&gt;0),--(INDEX(Matrix!$C$5:$EV$304,0,CN$3)&gt;0)))</f>
        <v>9</v>
      </c>
      <c r="CO107" s="12" t="n">
        <f aca="false">IF(OR($A107="",CO$4=""),"",SUMPRODUCT(--(INDEX(Matrix!$C$5:$EV$304,0,$B107)&gt;0),--(INDEX(Matrix!$C$5:$EV$304,0,CO$3)&gt;0)))</f>
        <v>9</v>
      </c>
      <c r="CP107" s="12" t="n">
        <f aca="false">IF(OR($A107="",CP$4=""),"",SUMPRODUCT(--(INDEX(Matrix!$C$5:$EV$304,0,$B107)&gt;0),--(INDEX(Matrix!$C$5:$EV$304,0,CP$3)&gt;0)))</f>
        <v>7</v>
      </c>
      <c r="CQ107" s="12" t="n">
        <f aca="false">IF(OR($A107="",CQ$4=""),"",SUMPRODUCT(--(INDEX(Matrix!$C$5:$EV$304,0,$B107)&gt;0),--(INDEX(Matrix!$C$5:$EV$304,0,CQ$3)&gt;0)))</f>
        <v>7</v>
      </c>
      <c r="CR107" s="12" t="n">
        <f aca="false">IF(OR($A107="",CR$4=""),"",SUMPRODUCT(--(INDEX(Matrix!$C$5:$EV$304,0,$B107)&gt;0),--(INDEX(Matrix!$C$5:$EV$304,0,CR$3)&gt;0)))</f>
        <v>8</v>
      </c>
      <c r="CS107" s="12" t="n">
        <f aca="false">IF(OR($A107="",CS$4=""),"",SUMPRODUCT(--(INDEX(Matrix!$C$5:$EV$304,0,$B107)&gt;0),--(INDEX(Matrix!$C$5:$EV$304,0,CS$3)&gt;0)))</f>
        <v>12</v>
      </c>
      <c r="CT107" s="12" t="n">
        <f aca="false">IF(OR($A107="",CT$4=""),"",SUMPRODUCT(--(INDEX(Matrix!$C$5:$EV$304,0,$B107)&gt;0),--(INDEX(Matrix!$C$5:$EV$304,0,CT$3)&gt;0)))</f>
        <v>12</v>
      </c>
      <c r="CU107" s="12" t="n">
        <f aca="false">IF(OR($A107="",CU$4=""),"",SUMPRODUCT(--(INDEX(Matrix!$C$5:$EV$304,0,$B107)&gt;0),--(INDEX(Matrix!$C$5:$EV$304,0,CU$3)&gt;0)))</f>
        <v>10</v>
      </c>
      <c r="CV107" s="12" t="n">
        <f aca="false">IF(OR($A107="",CV$4=""),"",SUMPRODUCT(--(INDEX(Matrix!$C$5:$EV$304,0,$B107)&gt;0),--(INDEX(Matrix!$C$5:$EV$304,0,CV$3)&gt;0)))</f>
        <v>9</v>
      </c>
      <c r="CW107" s="12" t="n">
        <f aca="false">IF(OR($A107="",CW$4=""),"",SUMPRODUCT(--(INDEX(Matrix!$C$5:$EV$304,0,$B107)&gt;0),--(INDEX(Matrix!$C$5:$EV$304,0,CW$3)&gt;0)))</f>
        <v>7</v>
      </c>
      <c r="CX107" s="12" t="n">
        <f aca="false">IF(OR($A107="",CX$4=""),"",SUMPRODUCT(--(INDEX(Matrix!$C$5:$EV$304,0,$B107)&gt;0),--(INDEX(Matrix!$C$5:$EV$304,0,CX$3)&gt;0)))</f>
        <v>8</v>
      </c>
      <c r="CY107" s="12" t="n">
        <f aca="false">IF(OR($A107="",CY$4=""),"",SUMPRODUCT(--(INDEX(Matrix!$C$5:$EV$304,0,$B107)&gt;0),--(INDEX(Matrix!$C$5:$EV$304,0,CY$3)&gt;0)))</f>
        <v>8</v>
      </c>
      <c r="CZ107" s="12" t="n">
        <f aca="false">IF(OR($A107="",CZ$4=""),"",SUMPRODUCT(--(INDEX(Matrix!$C$5:$EV$304,0,$B107)&gt;0),--(INDEX(Matrix!$C$5:$EV$304,0,CZ$3)&gt;0)))</f>
        <v>0</v>
      </c>
      <c r="DA107" s="12" t="n">
        <f aca="false">IF(OR($A107="",DA$4=""),"",SUMPRODUCT(--(INDEX(Matrix!$C$5:$EV$304,0,$B107)&gt;0),--(INDEX(Matrix!$C$5:$EV$304,0,DA$3)&gt;0)))</f>
        <v>15</v>
      </c>
      <c r="DB107" s="12" t="n">
        <f aca="false">IF(OR($A107="",DB$4=""),"",SUMPRODUCT(--(INDEX(Matrix!$C$5:$EV$304,0,$B107)&gt;0),--(INDEX(Matrix!$C$5:$EV$304,0,DB$3)&gt;0)))</f>
        <v>0</v>
      </c>
      <c r="DC107" s="12" t="n">
        <f aca="false">IF(OR($A107="",DC$4=""),"",SUMPRODUCT(--(INDEX(Matrix!$C$5:$EV$304,0,$B107)&gt;0),--(INDEX(Matrix!$C$5:$EV$304,0,DC$3)&gt;0)))</f>
        <v>0</v>
      </c>
      <c r="DD107" s="12" t="n">
        <f aca="false">IF(OR($A107="",DD$4=""),"",SUMPRODUCT(--(INDEX(Matrix!$C$5:$EV$304,0,$B107)&gt;0),--(INDEX(Matrix!$C$5:$EV$304,0,DD$3)&gt;0)))</f>
        <v>5</v>
      </c>
      <c r="DE107" s="12" t="str">
        <f aca="false">IF(OR($A107="",DE$4=""),"",SUMPRODUCT(--(INDEX(Matrix!$C$5:$EV$304,0,$B107)&gt;0),--(INDEX(Matrix!$C$5:$EV$304,0,DE$3)&gt;0)))</f>
        <v/>
      </c>
      <c r="DF107" s="12" t="str">
        <f aca="false">IF(OR($A107="",DF$4=""),"",SUMPRODUCT(--(INDEX(Matrix!$C$5:$EV$304,0,$B107)&gt;0),--(INDEX(Matrix!$C$5:$EV$304,0,DF$3)&gt;0)))</f>
        <v/>
      </c>
      <c r="DG107" s="12" t="str">
        <f aca="false">IF(OR($A107="",DG$4=""),"",SUMPRODUCT(--(INDEX(Matrix!$C$5:$EV$304,0,$B107)&gt;0),--(INDEX(Matrix!$C$5:$EV$304,0,DG$3)&gt;0)))</f>
        <v/>
      </c>
      <c r="DH107" s="12" t="str">
        <f aca="false">IF(OR($A107="",DH$4=""),"",SUMPRODUCT(--(INDEX(Matrix!$C$5:$EV$304,0,$B107)&gt;0),--(INDEX(Matrix!$C$5:$EV$304,0,DH$3)&gt;0)))</f>
        <v/>
      </c>
      <c r="DI107" s="12" t="str">
        <f aca="false">IF(OR($A107="",DI$4=""),"",SUMPRODUCT(--(INDEX(Matrix!$C$5:$EV$304,0,$B107)&gt;0),--(INDEX(Matrix!$C$5:$EV$304,0,DI$3)&gt;0)))</f>
        <v/>
      </c>
      <c r="DJ107" s="12" t="str">
        <f aca="false">IF(OR($A107="",DJ$4=""),"",SUMPRODUCT(--(INDEX(Matrix!$C$5:$EV$304,0,$B107)&gt;0),--(INDEX(Matrix!$C$5:$EV$304,0,DJ$3)&gt;0)))</f>
        <v/>
      </c>
      <c r="DK107" s="12" t="str">
        <f aca="false">IF(OR($A107="",DK$4=""),"",SUMPRODUCT(--(INDEX(Matrix!$C$5:$EV$304,0,$B107)&gt;0),--(INDEX(Matrix!$C$5:$EV$304,0,DK$3)&gt;0)))</f>
        <v/>
      </c>
      <c r="DL107" s="12" t="str">
        <f aca="false">IF(OR($A107="",DL$4=""),"",SUMPRODUCT(--(INDEX(Matrix!$C$5:$EV$304,0,$B107)&gt;0),--(INDEX(Matrix!$C$5:$EV$304,0,DL$3)&gt;0)))</f>
        <v/>
      </c>
      <c r="DM107" s="12" t="str">
        <f aca="false">IF(OR($A107="",DM$4=""),"",SUMPRODUCT(--(INDEX(Matrix!$C$5:$EV$304,0,$B107)&gt;0),--(INDEX(Matrix!$C$5:$EV$304,0,DM$3)&gt;0)))</f>
        <v/>
      </c>
      <c r="DN107" s="12" t="str">
        <f aca="false">IF(OR($A107="",DN$4=""),"",SUMPRODUCT(--(INDEX(Matrix!$C$5:$EV$304,0,$B107)&gt;0),--(INDEX(Matrix!$C$5:$EV$304,0,DN$3)&gt;0)))</f>
        <v/>
      </c>
      <c r="DO107" s="12" t="str">
        <f aca="false">IF(OR($A107="",DO$4=""),"",SUMPRODUCT(--(INDEX(Matrix!$C$5:$EV$304,0,$B107)&gt;0),--(INDEX(Matrix!$C$5:$EV$304,0,DO$3)&gt;0)))</f>
        <v/>
      </c>
      <c r="DP107" s="12" t="str">
        <f aca="false">IF(OR($A107="",DP$4=""),"",SUMPRODUCT(--(INDEX(Matrix!$C$5:$EV$304,0,$B107)&gt;0),--(INDEX(Matrix!$C$5:$EV$304,0,DP$3)&gt;0)))</f>
        <v/>
      </c>
      <c r="DQ107" s="12" t="str">
        <f aca="false">IF(OR($A107="",DQ$4=""),"",SUMPRODUCT(--(INDEX(Matrix!$C$5:$EV$304,0,$B107)&gt;0),--(INDEX(Matrix!$C$5:$EV$304,0,DQ$3)&gt;0)))</f>
        <v/>
      </c>
      <c r="DR107" s="12" t="str">
        <f aca="false">IF(OR($A107="",DR$4=""),"",SUMPRODUCT(--(INDEX(Matrix!$C$5:$EV$304,0,$B107)&gt;0),--(INDEX(Matrix!$C$5:$EV$304,0,DR$3)&gt;0)))</f>
        <v/>
      </c>
      <c r="DS107" s="12" t="str">
        <f aca="false">IF(OR($A107="",DS$4=""),"",SUMPRODUCT(--(INDEX(Matrix!$C$5:$EV$304,0,$B107)&gt;0),--(INDEX(Matrix!$C$5:$EV$304,0,DS$3)&gt;0)))</f>
        <v/>
      </c>
      <c r="DT107" s="12" t="str">
        <f aca="false">IF(OR($A107="",DT$4=""),"",SUMPRODUCT(--(INDEX(Matrix!$C$5:$EV$304,0,$B107)&gt;0),--(INDEX(Matrix!$C$5:$EV$304,0,DT$3)&gt;0)))</f>
        <v/>
      </c>
      <c r="DU107" s="12" t="str">
        <f aca="false">IF(OR($A107="",DU$4=""),"",SUMPRODUCT(--(INDEX(Matrix!$C$5:$EV$304,0,$B107)&gt;0),--(INDEX(Matrix!$C$5:$EV$304,0,DU$3)&gt;0)))</f>
        <v/>
      </c>
      <c r="DV107" s="12" t="str">
        <f aca="false">IF(OR($A107="",DV$4=""),"",SUMPRODUCT(--(INDEX(Matrix!$C$5:$EV$304,0,$B107)&gt;0),--(INDEX(Matrix!$C$5:$EV$304,0,DV$3)&gt;0)))</f>
        <v/>
      </c>
      <c r="DW107" s="12" t="str">
        <f aca="false">IF(OR($A107="",DW$4=""),"",SUMPRODUCT(--(INDEX(Matrix!$C$5:$EV$304,0,$B107)&gt;0),--(INDEX(Matrix!$C$5:$EV$304,0,DW$3)&gt;0)))</f>
        <v/>
      </c>
      <c r="DX107" s="12" t="str">
        <f aca="false">IF(OR($A107="",DX$4=""),"",SUMPRODUCT(--(INDEX(Matrix!$C$5:$EV$304,0,$B107)&gt;0),--(INDEX(Matrix!$C$5:$EV$304,0,DX$3)&gt;0)))</f>
        <v/>
      </c>
      <c r="DY107" s="12" t="str">
        <f aca="false">IF(OR($A107="",DY$4=""),"",SUMPRODUCT(--(INDEX(Matrix!$C$5:$EV$304,0,$B107)&gt;0),--(INDEX(Matrix!$C$5:$EV$304,0,DY$3)&gt;0)))</f>
        <v/>
      </c>
      <c r="DZ107" s="12" t="str">
        <f aca="false">IF(OR($A107="",DZ$4=""),"",SUMPRODUCT(--(INDEX(Matrix!$C$5:$EV$304,0,$B107)&gt;0),--(INDEX(Matrix!$C$5:$EV$304,0,DZ$3)&gt;0)))</f>
        <v/>
      </c>
      <c r="EA107" s="12" t="str">
        <f aca="false">IF(OR($A107="",EA$4=""),"",SUMPRODUCT(--(INDEX(Matrix!$C$5:$EV$304,0,$B107)&gt;0),--(INDEX(Matrix!$C$5:$EV$304,0,EA$3)&gt;0)))</f>
        <v/>
      </c>
      <c r="EB107" s="12" t="str">
        <f aca="false">IF(OR($A107="",EB$4=""),"",SUMPRODUCT(--(INDEX(Matrix!$C$5:$EV$304,0,$B107)&gt;0),--(INDEX(Matrix!$C$5:$EV$304,0,EB$3)&gt;0)))</f>
        <v/>
      </c>
      <c r="EC107" s="12" t="str">
        <f aca="false">IF(OR($A107="",EC$4=""),"",SUMPRODUCT(--(INDEX(Matrix!$C$5:$EV$304,0,$B107)&gt;0),--(INDEX(Matrix!$C$5:$EV$304,0,EC$3)&gt;0)))</f>
        <v/>
      </c>
      <c r="ED107" s="12" t="str">
        <f aca="false">IF(OR($A107="",ED$4=""),"",SUMPRODUCT(--(INDEX(Matrix!$C$5:$EV$304,0,$B107)&gt;0),--(INDEX(Matrix!$C$5:$EV$304,0,ED$3)&gt;0)))</f>
        <v/>
      </c>
      <c r="EE107" s="12" t="str">
        <f aca="false">IF(OR($A107="",EE$4=""),"",SUMPRODUCT(--(INDEX(Matrix!$C$5:$EV$304,0,$B107)&gt;0),--(INDEX(Matrix!$C$5:$EV$304,0,EE$3)&gt;0)))</f>
        <v/>
      </c>
      <c r="EF107" s="12" t="str">
        <f aca="false">IF(OR($A107="",EF$4=""),"",SUMPRODUCT(--(INDEX(Matrix!$C$5:$EV$304,0,$B107)&gt;0),--(INDEX(Matrix!$C$5:$EV$304,0,EF$3)&gt;0)))</f>
        <v/>
      </c>
      <c r="EG107" s="12" t="str">
        <f aca="false">IF(OR($A107="",EG$4=""),"",SUMPRODUCT(--(INDEX(Matrix!$C$5:$EV$304,0,$B107)&gt;0),--(INDEX(Matrix!$C$5:$EV$304,0,EG$3)&gt;0)))</f>
        <v/>
      </c>
      <c r="EH107" s="12" t="str">
        <f aca="false">IF(OR($A107="",EH$4=""),"",SUMPRODUCT(--(INDEX(Matrix!$C$5:$EV$304,0,$B107)&gt;0),--(INDEX(Matrix!$C$5:$EV$304,0,EH$3)&gt;0)))</f>
        <v/>
      </c>
      <c r="EI107" s="12" t="str">
        <f aca="false">IF(OR($A107="",EI$4=""),"",SUMPRODUCT(--(INDEX(Matrix!$C$5:$EV$304,0,$B107)&gt;0),--(INDEX(Matrix!$C$5:$EV$304,0,EI$3)&gt;0)))</f>
        <v/>
      </c>
      <c r="EJ107" s="12" t="str">
        <f aca="false">IF(OR($A107="",EJ$4=""),"",SUMPRODUCT(--(INDEX(Matrix!$C$5:$EV$304,0,$B107)&gt;0),--(INDEX(Matrix!$C$5:$EV$304,0,EJ$3)&gt;0)))</f>
        <v/>
      </c>
      <c r="EK107" s="12" t="str">
        <f aca="false">IF(OR($A107="",EK$4=""),"",SUMPRODUCT(--(INDEX(Matrix!$C$5:$EV$304,0,$B107)&gt;0),--(INDEX(Matrix!$C$5:$EV$304,0,EK$3)&gt;0)))</f>
        <v/>
      </c>
      <c r="EL107" s="12" t="str">
        <f aca="false">IF(OR($A107="",EL$4=""),"",SUMPRODUCT(--(INDEX(Matrix!$C$5:$EV$304,0,$B107)&gt;0),--(INDEX(Matrix!$C$5:$EV$304,0,EL$3)&gt;0)))</f>
        <v/>
      </c>
      <c r="EM107" s="12" t="str">
        <f aca="false">IF(OR($A107="",EM$4=""),"",SUMPRODUCT(--(INDEX(Matrix!$C$5:$EV$304,0,$B107)&gt;0),--(INDEX(Matrix!$C$5:$EV$304,0,EM$3)&gt;0)))</f>
        <v/>
      </c>
      <c r="EN107" s="12" t="str">
        <f aca="false">IF(OR($A107="",EN$4=""),"",SUMPRODUCT(--(INDEX(Matrix!$C$5:$EV$304,0,$B107)&gt;0),--(INDEX(Matrix!$C$5:$EV$304,0,EN$3)&gt;0)))</f>
        <v/>
      </c>
      <c r="EO107" s="12" t="str">
        <f aca="false">IF(OR($A107="",EO$4=""),"",SUMPRODUCT(--(INDEX(Matrix!$C$5:$EV$304,0,$B107)&gt;0),--(INDEX(Matrix!$C$5:$EV$304,0,EO$3)&gt;0)))</f>
        <v/>
      </c>
      <c r="EP107" s="12" t="str">
        <f aca="false">IF(OR($A107="",EP$4=""),"",SUMPRODUCT(--(INDEX(Matrix!$C$5:$EV$304,0,$B107)&gt;0),--(INDEX(Matrix!$C$5:$EV$304,0,EP$3)&gt;0)))</f>
        <v/>
      </c>
      <c r="EQ107" s="12" t="str">
        <f aca="false">IF(OR($A107="",EQ$4=""),"",SUMPRODUCT(--(INDEX(Matrix!$C$5:$EV$304,0,$B107)&gt;0),--(INDEX(Matrix!$C$5:$EV$304,0,EQ$3)&gt;0)))</f>
        <v/>
      </c>
      <c r="ER107" s="12" t="str">
        <f aca="false">IF(OR($A107="",ER$4=""),"",SUMPRODUCT(--(INDEX(Matrix!$C$5:$EV$304,0,$B107)&gt;0),--(INDEX(Matrix!$C$5:$EV$304,0,ER$3)&gt;0)))</f>
        <v/>
      </c>
      <c r="ES107" s="12" t="str">
        <f aca="false">IF(OR($A107="",ES$4=""),"",SUMPRODUCT(--(INDEX(Matrix!$C$5:$EV$304,0,$B107)&gt;0),--(INDEX(Matrix!$C$5:$EV$304,0,ES$3)&gt;0)))</f>
        <v/>
      </c>
      <c r="ET107" s="12" t="str">
        <f aca="false">IF(OR($A107="",ET$4=""),"",SUMPRODUCT(--(INDEX(Matrix!$C$5:$EV$304,0,$B107)&gt;0),--(INDEX(Matrix!$C$5:$EV$304,0,ET$3)&gt;0)))</f>
        <v/>
      </c>
      <c r="EU107" s="12" t="str">
        <f aca="false">IF(OR($A107="",EU$4=""),"",SUMPRODUCT(--(INDEX(Matrix!$C$5:$EV$304,0,$B107)&gt;0),--(INDEX(Matrix!$C$5:$EV$304,0,EU$3)&gt;0)))</f>
        <v/>
      </c>
      <c r="EV107" s="12" t="str">
        <f aca="false">IF(OR($A107="",EV$4=""),"",SUMPRODUCT(--(INDEX(Matrix!$C$5:$EV$304,0,$B107)&gt;0),--(INDEX(Matrix!$C$5:$EV$304,0,EV$3)&gt;0)))</f>
        <v/>
      </c>
    </row>
    <row r="108" customFormat="false" ht="15" hidden="false" customHeight="false" outlineLevel="0" collapsed="false">
      <c r="A108" s="6" t="str">
        <f aca="false">IF(INDEX(Products!$A$2:$A$151,$B108)="","",INDEX(Products!$A$2:$A$151,$B108))</f>
        <v>Zylicut 180</v>
      </c>
      <c r="B108" s="23" t="n">
        <v>104</v>
      </c>
      <c r="C108" s="12" t="n">
        <f aca="false">IF(OR($A108="",C$4=""),"",SUMPRODUCT(--(INDEX(Matrix!$C$5:$EV$304,0,$B108)&gt;0),--(INDEX(Matrix!$C$5:$EV$304,0,C$3)&gt;0)))</f>
        <v>0</v>
      </c>
      <c r="D108" s="12" t="n">
        <f aca="false">IF(OR($A108="",D$4=""),"",SUMPRODUCT(--(INDEX(Matrix!$C$5:$EV$304,0,$B108)&gt;0),--(INDEX(Matrix!$C$5:$EV$304,0,D$3)&gt;0)))</f>
        <v>0</v>
      </c>
      <c r="E108" s="12" t="n">
        <f aca="false">IF(OR($A108="",E$4=""),"",SUMPRODUCT(--(INDEX(Matrix!$C$5:$EV$304,0,$B108)&gt;0),--(INDEX(Matrix!$C$5:$EV$304,0,E$3)&gt;0)))</f>
        <v>0</v>
      </c>
      <c r="F108" s="12" t="n">
        <f aca="false">IF(OR($A108="",F$4=""),"",SUMPRODUCT(--(INDEX(Matrix!$C$5:$EV$304,0,$B108)&gt;0),--(INDEX(Matrix!$C$5:$EV$304,0,F$3)&gt;0)))</f>
        <v>0</v>
      </c>
      <c r="G108" s="12" t="n">
        <f aca="false">IF(OR($A108="",G$4=""),"",SUMPRODUCT(--(INDEX(Matrix!$C$5:$EV$304,0,$B108)&gt;0),--(INDEX(Matrix!$C$5:$EV$304,0,G$3)&gt;0)))</f>
        <v>0</v>
      </c>
      <c r="H108" s="12" t="n">
        <f aca="false">IF(OR($A108="",H$4=""),"",SUMPRODUCT(--(INDEX(Matrix!$C$5:$EV$304,0,$B108)&gt;0),--(INDEX(Matrix!$C$5:$EV$304,0,H$3)&gt;0)))</f>
        <v>0</v>
      </c>
      <c r="I108" s="12" t="n">
        <f aca="false">IF(OR($A108="",I$4=""),"",SUMPRODUCT(--(INDEX(Matrix!$C$5:$EV$304,0,$B108)&gt;0),--(INDEX(Matrix!$C$5:$EV$304,0,I$3)&gt;0)))</f>
        <v>0</v>
      </c>
      <c r="J108" s="12" t="n">
        <f aca="false">IF(OR($A108="",J$4=""),"",SUMPRODUCT(--(INDEX(Matrix!$C$5:$EV$304,0,$B108)&gt;0),--(INDEX(Matrix!$C$5:$EV$304,0,J$3)&gt;0)))</f>
        <v>0</v>
      </c>
      <c r="K108" s="12" t="n">
        <f aca="false">IF(OR($A108="",K$4=""),"",SUMPRODUCT(--(INDEX(Matrix!$C$5:$EV$304,0,$B108)&gt;0),--(INDEX(Matrix!$C$5:$EV$304,0,K$3)&gt;0)))</f>
        <v>0</v>
      </c>
      <c r="L108" s="12" t="n">
        <f aca="false">IF(OR($A108="",L$4=""),"",SUMPRODUCT(--(INDEX(Matrix!$C$5:$EV$304,0,$B108)&gt;0),--(INDEX(Matrix!$C$5:$EV$304,0,L$3)&gt;0)))</f>
        <v>0</v>
      </c>
      <c r="M108" s="12" t="n">
        <f aca="false">IF(OR($A108="",M$4=""),"",SUMPRODUCT(--(INDEX(Matrix!$C$5:$EV$304,0,$B108)&gt;0),--(INDEX(Matrix!$C$5:$EV$304,0,M$3)&gt;0)))</f>
        <v>0</v>
      </c>
      <c r="N108" s="12" t="n">
        <f aca="false">IF(OR($A108="",N$4=""),"",SUMPRODUCT(--(INDEX(Matrix!$C$5:$EV$304,0,$B108)&gt;0),--(INDEX(Matrix!$C$5:$EV$304,0,N$3)&gt;0)))</f>
        <v>0</v>
      </c>
      <c r="O108" s="12" t="n">
        <f aca="false">IF(OR($A108="",O$4=""),"",SUMPRODUCT(--(INDEX(Matrix!$C$5:$EV$304,0,$B108)&gt;0),--(INDEX(Matrix!$C$5:$EV$304,0,O$3)&gt;0)))</f>
        <v>0</v>
      </c>
      <c r="P108" s="12" t="n">
        <f aca="false">IF(OR($A108="",P$4=""),"",SUMPRODUCT(--(INDEX(Matrix!$C$5:$EV$304,0,$B108)&gt;0),--(INDEX(Matrix!$C$5:$EV$304,0,P$3)&gt;0)))</f>
        <v>0</v>
      </c>
      <c r="Q108" s="12" t="n">
        <f aca="false">IF(OR($A108="",Q$4=""),"",SUMPRODUCT(--(INDEX(Matrix!$C$5:$EV$304,0,$B108)&gt;0),--(INDEX(Matrix!$C$5:$EV$304,0,Q$3)&gt;0)))</f>
        <v>0</v>
      </c>
      <c r="R108" s="12" t="n">
        <f aca="false">IF(OR($A108="",R$4=""),"",SUMPRODUCT(--(INDEX(Matrix!$C$5:$EV$304,0,$B108)&gt;0),--(INDEX(Matrix!$C$5:$EV$304,0,R$3)&gt;0)))</f>
        <v>0</v>
      </c>
      <c r="S108" s="12" t="n">
        <f aca="false">IF(OR($A108="",S$4=""),"",SUMPRODUCT(--(INDEX(Matrix!$C$5:$EV$304,0,$B108)&gt;0),--(INDEX(Matrix!$C$5:$EV$304,0,S$3)&gt;0)))</f>
        <v>0</v>
      </c>
      <c r="T108" s="12" t="n">
        <f aca="false">IF(OR($A108="",T$4=""),"",SUMPRODUCT(--(INDEX(Matrix!$C$5:$EV$304,0,$B108)&gt;0),--(INDEX(Matrix!$C$5:$EV$304,0,T$3)&gt;0)))</f>
        <v>0</v>
      </c>
      <c r="U108" s="12" t="n">
        <f aca="false">IF(OR($A108="",U$4=""),"",SUMPRODUCT(--(INDEX(Matrix!$C$5:$EV$304,0,$B108)&gt;0),--(INDEX(Matrix!$C$5:$EV$304,0,U$3)&gt;0)))</f>
        <v>0</v>
      </c>
      <c r="V108" s="12" t="n">
        <f aca="false">IF(OR($A108="",V$4=""),"",SUMPRODUCT(--(INDEX(Matrix!$C$5:$EV$304,0,$B108)&gt;0),--(INDEX(Matrix!$C$5:$EV$304,0,V$3)&gt;0)))</f>
        <v>0</v>
      </c>
      <c r="W108" s="12" t="n">
        <f aca="false">IF(OR($A108="",W$4=""),"",SUMPRODUCT(--(INDEX(Matrix!$C$5:$EV$304,0,$B108)&gt;0),--(INDEX(Matrix!$C$5:$EV$304,0,W$3)&gt;0)))</f>
        <v>0</v>
      </c>
      <c r="X108" s="12" t="n">
        <f aca="false">IF(OR($A108="",X$4=""),"",SUMPRODUCT(--(INDEX(Matrix!$C$5:$EV$304,0,$B108)&gt;0),--(INDEX(Matrix!$C$5:$EV$304,0,X$3)&gt;0)))</f>
        <v>0</v>
      </c>
      <c r="Y108" s="12" t="n">
        <f aca="false">IF(OR($A108="",Y$4=""),"",SUMPRODUCT(--(INDEX(Matrix!$C$5:$EV$304,0,$B108)&gt;0),--(INDEX(Matrix!$C$5:$EV$304,0,Y$3)&gt;0)))</f>
        <v>0</v>
      </c>
      <c r="Z108" s="12" t="n">
        <f aca="false">IF(OR($A108="",Z$4=""),"",SUMPRODUCT(--(INDEX(Matrix!$C$5:$EV$304,0,$B108)&gt;0),--(INDEX(Matrix!$C$5:$EV$304,0,Z$3)&gt;0)))</f>
        <v>0</v>
      </c>
      <c r="AA108" s="12" t="n">
        <f aca="false">IF(OR($A108="",AA$4=""),"",SUMPRODUCT(--(INDEX(Matrix!$C$5:$EV$304,0,$B108)&gt;0),--(INDEX(Matrix!$C$5:$EV$304,0,AA$3)&gt;0)))</f>
        <v>0</v>
      </c>
      <c r="AB108" s="12" t="n">
        <f aca="false">IF(OR($A108="",AB$4=""),"",SUMPRODUCT(--(INDEX(Matrix!$C$5:$EV$304,0,$B108)&gt;0),--(INDEX(Matrix!$C$5:$EV$304,0,AB$3)&gt;0)))</f>
        <v>0</v>
      </c>
      <c r="AC108" s="12" t="n">
        <f aca="false">IF(OR($A108="",AC$4=""),"",SUMPRODUCT(--(INDEX(Matrix!$C$5:$EV$304,0,$B108)&gt;0),--(INDEX(Matrix!$C$5:$EV$304,0,AC$3)&gt;0)))</f>
        <v>0</v>
      </c>
      <c r="AD108" s="12" t="n">
        <f aca="false">IF(OR($A108="",AD$4=""),"",SUMPRODUCT(--(INDEX(Matrix!$C$5:$EV$304,0,$B108)&gt;0),--(INDEX(Matrix!$C$5:$EV$304,0,AD$3)&gt;0)))</f>
        <v>0</v>
      </c>
      <c r="AE108" s="12" t="n">
        <f aca="false">IF(OR($A108="",AE$4=""),"",SUMPRODUCT(--(INDEX(Matrix!$C$5:$EV$304,0,$B108)&gt;0),--(INDEX(Matrix!$C$5:$EV$304,0,AE$3)&gt;0)))</f>
        <v>0</v>
      </c>
      <c r="AF108" s="12" t="n">
        <f aca="false">IF(OR($A108="",AF$4=""),"",SUMPRODUCT(--(INDEX(Matrix!$C$5:$EV$304,0,$B108)&gt;0),--(INDEX(Matrix!$C$5:$EV$304,0,AF$3)&gt;0)))</f>
        <v>0</v>
      </c>
      <c r="AG108" s="12" t="n">
        <f aca="false">IF(OR($A108="",AG$4=""),"",SUMPRODUCT(--(INDEX(Matrix!$C$5:$EV$304,0,$B108)&gt;0),--(INDEX(Matrix!$C$5:$EV$304,0,AG$3)&gt;0)))</f>
        <v>0</v>
      </c>
      <c r="AH108" s="12" t="n">
        <f aca="false">IF(OR($A108="",AH$4=""),"",SUMPRODUCT(--(INDEX(Matrix!$C$5:$EV$304,0,$B108)&gt;0),--(INDEX(Matrix!$C$5:$EV$304,0,AH$3)&gt;0)))</f>
        <v>0</v>
      </c>
      <c r="AI108" s="12" t="n">
        <f aca="false">IF(OR($A108="",AI$4=""),"",SUMPRODUCT(--(INDEX(Matrix!$C$5:$EV$304,0,$B108)&gt;0),--(INDEX(Matrix!$C$5:$EV$304,0,AI$3)&gt;0)))</f>
        <v>0</v>
      </c>
      <c r="AJ108" s="12" t="n">
        <f aca="false">IF(OR($A108="",AJ$4=""),"",SUMPRODUCT(--(INDEX(Matrix!$C$5:$EV$304,0,$B108)&gt;0),--(INDEX(Matrix!$C$5:$EV$304,0,AJ$3)&gt;0)))</f>
        <v>0</v>
      </c>
      <c r="AK108" s="12" t="n">
        <f aca="false">IF(OR($A108="",AK$4=""),"",SUMPRODUCT(--(INDEX(Matrix!$C$5:$EV$304,0,$B108)&gt;0),--(INDEX(Matrix!$C$5:$EV$304,0,AK$3)&gt;0)))</f>
        <v>0</v>
      </c>
      <c r="AL108" s="12" t="n">
        <f aca="false">IF(OR($A108="",AL$4=""),"",SUMPRODUCT(--(INDEX(Matrix!$C$5:$EV$304,0,$B108)&gt;0),--(INDEX(Matrix!$C$5:$EV$304,0,AL$3)&gt;0)))</f>
        <v>0</v>
      </c>
      <c r="AM108" s="12" t="n">
        <f aca="false">IF(OR($A108="",AM$4=""),"",SUMPRODUCT(--(INDEX(Matrix!$C$5:$EV$304,0,$B108)&gt;0),--(INDEX(Matrix!$C$5:$EV$304,0,AM$3)&gt;0)))</f>
        <v>0</v>
      </c>
      <c r="AN108" s="12" t="n">
        <f aca="false">IF(OR($A108="",AN$4=""),"",SUMPRODUCT(--(INDEX(Matrix!$C$5:$EV$304,0,$B108)&gt;0),--(INDEX(Matrix!$C$5:$EV$304,0,AN$3)&gt;0)))</f>
        <v>0</v>
      </c>
      <c r="AO108" s="12" t="n">
        <f aca="false">IF(OR($A108="",AO$4=""),"",SUMPRODUCT(--(INDEX(Matrix!$C$5:$EV$304,0,$B108)&gt;0),--(INDEX(Matrix!$C$5:$EV$304,0,AO$3)&gt;0)))</f>
        <v>0</v>
      </c>
      <c r="AP108" s="12" t="n">
        <f aca="false">IF(OR($A108="",AP$4=""),"",SUMPRODUCT(--(INDEX(Matrix!$C$5:$EV$304,0,$B108)&gt;0),--(INDEX(Matrix!$C$5:$EV$304,0,AP$3)&gt;0)))</f>
        <v>0</v>
      </c>
      <c r="AQ108" s="12" t="n">
        <f aca="false">IF(OR($A108="",AQ$4=""),"",SUMPRODUCT(--(INDEX(Matrix!$C$5:$EV$304,0,$B108)&gt;0),--(INDEX(Matrix!$C$5:$EV$304,0,AQ$3)&gt;0)))</f>
        <v>0</v>
      </c>
      <c r="AR108" s="12" t="n">
        <f aca="false">IF(OR($A108="",AR$4=""),"",SUMPRODUCT(--(INDEX(Matrix!$C$5:$EV$304,0,$B108)&gt;0),--(INDEX(Matrix!$C$5:$EV$304,0,AR$3)&gt;0)))</f>
        <v>0</v>
      </c>
      <c r="AS108" s="12" t="n">
        <f aca="false">IF(OR($A108="",AS$4=""),"",SUMPRODUCT(--(INDEX(Matrix!$C$5:$EV$304,0,$B108)&gt;0),--(INDEX(Matrix!$C$5:$EV$304,0,AS$3)&gt;0)))</f>
        <v>0</v>
      </c>
      <c r="AT108" s="12" t="n">
        <f aca="false">IF(OR($A108="",AT$4=""),"",SUMPRODUCT(--(INDEX(Matrix!$C$5:$EV$304,0,$B108)&gt;0),--(INDEX(Matrix!$C$5:$EV$304,0,AT$3)&gt;0)))</f>
        <v>0</v>
      </c>
      <c r="AU108" s="12" t="n">
        <f aca="false">IF(OR($A108="",AU$4=""),"",SUMPRODUCT(--(INDEX(Matrix!$C$5:$EV$304,0,$B108)&gt;0),--(INDEX(Matrix!$C$5:$EV$304,0,AU$3)&gt;0)))</f>
        <v>0</v>
      </c>
      <c r="AV108" s="12" t="n">
        <f aca="false">IF(OR($A108="",AV$4=""),"",SUMPRODUCT(--(INDEX(Matrix!$C$5:$EV$304,0,$B108)&gt;0),--(INDEX(Matrix!$C$5:$EV$304,0,AV$3)&gt;0)))</f>
        <v>0</v>
      </c>
      <c r="AW108" s="12" t="n">
        <f aca="false">IF(OR($A108="",AW$4=""),"",SUMPRODUCT(--(INDEX(Matrix!$C$5:$EV$304,0,$B108)&gt;0),--(INDEX(Matrix!$C$5:$EV$304,0,AW$3)&gt;0)))</f>
        <v>0</v>
      </c>
      <c r="AX108" s="12" t="n">
        <f aca="false">IF(OR($A108="",AX$4=""),"",SUMPRODUCT(--(INDEX(Matrix!$C$5:$EV$304,0,$B108)&gt;0),--(INDEX(Matrix!$C$5:$EV$304,0,AX$3)&gt;0)))</f>
        <v>0</v>
      </c>
      <c r="AY108" s="12" t="n">
        <f aca="false">IF(OR($A108="",AY$4=""),"",SUMPRODUCT(--(INDEX(Matrix!$C$5:$EV$304,0,$B108)&gt;0),--(INDEX(Matrix!$C$5:$EV$304,0,AY$3)&gt;0)))</f>
        <v>0</v>
      </c>
      <c r="AZ108" s="12" t="n">
        <f aca="false">IF(OR($A108="",AZ$4=""),"",SUMPRODUCT(--(INDEX(Matrix!$C$5:$EV$304,0,$B108)&gt;0),--(INDEX(Matrix!$C$5:$EV$304,0,AZ$3)&gt;0)))</f>
        <v>0</v>
      </c>
      <c r="BA108" s="12" t="n">
        <f aca="false">IF(OR($A108="",BA$4=""),"",SUMPRODUCT(--(INDEX(Matrix!$C$5:$EV$304,0,$B108)&gt;0),--(INDEX(Matrix!$C$5:$EV$304,0,BA$3)&gt;0)))</f>
        <v>0</v>
      </c>
      <c r="BB108" s="12" t="n">
        <f aca="false">IF(OR($A108="",BB$4=""),"",SUMPRODUCT(--(INDEX(Matrix!$C$5:$EV$304,0,$B108)&gt;0),--(INDEX(Matrix!$C$5:$EV$304,0,BB$3)&gt;0)))</f>
        <v>0</v>
      </c>
      <c r="BC108" s="12" t="n">
        <f aca="false">IF(OR($A108="",BC$4=""),"",SUMPRODUCT(--(INDEX(Matrix!$C$5:$EV$304,0,$B108)&gt;0),--(INDEX(Matrix!$C$5:$EV$304,0,BC$3)&gt;0)))</f>
        <v>0</v>
      </c>
      <c r="BD108" s="12" t="n">
        <f aca="false">IF(OR($A108="",BD$4=""),"",SUMPRODUCT(--(INDEX(Matrix!$C$5:$EV$304,0,$B108)&gt;0),--(INDEX(Matrix!$C$5:$EV$304,0,BD$3)&gt;0)))</f>
        <v>0</v>
      </c>
      <c r="BE108" s="12" t="n">
        <f aca="false">IF(OR($A108="",BE$4=""),"",SUMPRODUCT(--(INDEX(Matrix!$C$5:$EV$304,0,$B108)&gt;0),--(INDEX(Matrix!$C$5:$EV$304,0,BE$3)&gt;0)))</f>
        <v>0</v>
      </c>
      <c r="BF108" s="12" t="n">
        <f aca="false">IF(OR($A108="",BF$4=""),"",SUMPRODUCT(--(INDEX(Matrix!$C$5:$EV$304,0,$B108)&gt;0),--(INDEX(Matrix!$C$5:$EV$304,0,BF$3)&gt;0)))</f>
        <v>0</v>
      </c>
      <c r="BG108" s="12" t="n">
        <f aca="false">IF(OR($A108="",BG$4=""),"",SUMPRODUCT(--(INDEX(Matrix!$C$5:$EV$304,0,$B108)&gt;0),--(INDEX(Matrix!$C$5:$EV$304,0,BG$3)&gt;0)))</f>
        <v>0</v>
      </c>
      <c r="BH108" s="12" t="n">
        <f aca="false">IF(OR($A108="",BH$4=""),"",SUMPRODUCT(--(INDEX(Matrix!$C$5:$EV$304,0,$B108)&gt;0),--(INDEX(Matrix!$C$5:$EV$304,0,BH$3)&gt;0)))</f>
        <v>0</v>
      </c>
      <c r="BI108" s="12" t="n">
        <f aca="false">IF(OR($A108="",BI$4=""),"",SUMPRODUCT(--(INDEX(Matrix!$C$5:$EV$304,0,$B108)&gt;0),--(INDEX(Matrix!$C$5:$EV$304,0,BI$3)&gt;0)))</f>
        <v>0</v>
      </c>
      <c r="BJ108" s="12" t="n">
        <f aca="false">IF(OR($A108="",BJ$4=""),"",SUMPRODUCT(--(INDEX(Matrix!$C$5:$EV$304,0,$B108)&gt;0),--(INDEX(Matrix!$C$5:$EV$304,0,BJ$3)&gt;0)))</f>
        <v>0</v>
      </c>
      <c r="BK108" s="12" t="n">
        <f aca="false">IF(OR($A108="",BK$4=""),"",SUMPRODUCT(--(INDEX(Matrix!$C$5:$EV$304,0,$B108)&gt;0),--(INDEX(Matrix!$C$5:$EV$304,0,BK$3)&gt;0)))</f>
        <v>0</v>
      </c>
      <c r="BL108" s="12" t="n">
        <f aca="false">IF(OR($A108="",BL$4=""),"",SUMPRODUCT(--(INDEX(Matrix!$C$5:$EV$304,0,$B108)&gt;0),--(INDEX(Matrix!$C$5:$EV$304,0,BL$3)&gt;0)))</f>
        <v>0</v>
      </c>
      <c r="BM108" s="12" t="n">
        <f aca="false">IF(OR($A108="",BM$4=""),"",SUMPRODUCT(--(INDEX(Matrix!$C$5:$EV$304,0,$B108)&gt;0),--(INDEX(Matrix!$C$5:$EV$304,0,BM$3)&gt;0)))</f>
        <v>0</v>
      </c>
      <c r="BN108" s="12" t="n">
        <f aca="false">IF(OR($A108="",BN$4=""),"",SUMPRODUCT(--(INDEX(Matrix!$C$5:$EV$304,0,$B108)&gt;0),--(INDEX(Matrix!$C$5:$EV$304,0,BN$3)&gt;0)))</f>
        <v>0</v>
      </c>
      <c r="BO108" s="12" t="n">
        <f aca="false">IF(OR($A108="",BO$4=""),"",SUMPRODUCT(--(INDEX(Matrix!$C$5:$EV$304,0,$B108)&gt;0),--(INDEX(Matrix!$C$5:$EV$304,0,BO$3)&gt;0)))</f>
        <v>0</v>
      </c>
      <c r="BP108" s="12" t="n">
        <f aca="false">IF(OR($A108="",BP$4=""),"",SUMPRODUCT(--(INDEX(Matrix!$C$5:$EV$304,0,$B108)&gt;0),--(INDEX(Matrix!$C$5:$EV$304,0,BP$3)&gt;0)))</f>
        <v>0</v>
      </c>
      <c r="BQ108" s="12" t="n">
        <f aca="false">IF(OR($A108="",BQ$4=""),"",SUMPRODUCT(--(INDEX(Matrix!$C$5:$EV$304,0,$B108)&gt;0),--(INDEX(Matrix!$C$5:$EV$304,0,BQ$3)&gt;0)))</f>
        <v>0</v>
      </c>
      <c r="BR108" s="12" t="n">
        <f aca="false">IF(OR($A108="",BR$4=""),"",SUMPRODUCT(--(INDEX(Matrix!$C$5:$EV$304,0,$B108)&gt;0),--(INDEX(Matrix!$C$5:$EV$304,0,BR$3)&gt;0)))</f>
        <v>0</v>
      </c>
      <c r="BS108" s="12" t="n">
        <f aca="false">IF(OR($A108="",BS$4=""),"",SUMPRODUCT(--(INDEX(Matrix!$C$5:$EV$304,0,$B108)&gt;0),--(INDEX(Matrix!$C$5:$EV$304,0,BS$3)&gt;0)))</f>
        <v>0</v>
      </c>
      <c r="BT108" s="12" t="n">
        <f aca="false">IF(OR($A108="",BT$4=""),"",SUMPRODUCT(--(INDEX(Matrix!$C$5:$EV$304,0,$B108)&gt;0),--(INDEX(Matrix!$C$5:$EV$304,0,BT$3)&gt;0)))</f>
        <v>0</v>
      </c>
      <c r="BU108" s="12" t="n">
        <f aca="false">IF(OR($A108="",BU$4=""),"",SUMPRODUCT(--(INDEX(Matrix!$C$5:$EV$304,0,$B108)&gt;0),--(INDEX(Matrix!$C$5:$EV$304,0,BU$3)&gt;0)))</f>
        <v>0</v>
      </c>
      <c r="BV108" s="12" t="n">
        <f aca="false">IF(OR($A108="",BV$4=""),"",SUMPRODUCT(--(INDEX(Matrix!$C$5:$EV$304,0,$B108)&gt;0),--(INDEX(Matrix!$C$5:$EV$304,0,BV$3)&gt;0)))</f>
        <v>0</v>
      </c>
      <c r="BW108" s="12" t="n">
        <f aca="false">IF(OR($A108="",BW$4=""),"",SUMPRODUCT(--(INDEX(Matrix!$C$5:$EV$304,0,$B108)&gt;0),--(INDEX(Matrix!$C$5:$EV$304,0,BW$3)&gt;0)))</f>
        <v>0</v>
      </c>
      <c r="BX108" s="12" t="n">
        <f aca="false">IF(OR($A108="",BX$4=""),"",SUMPRODUCT(--(INDEX(Matrix!$C$5:$EV$304,0,$B108)&gt;0),--(INDEX(Matrix!$C$5:$EV$304,0,BX$3)&gt;0)))</f>
        <v>0</v>
      </c>
      <c r="BY108" s="12" t="n">
        <f aca="false">IF(OR($A108="",BY$4=""),"",SUMPRODUCT(--(INDEX(Matrix!$C$5:$EV$304,0,$B108)&gt;0),--(INDEX(Matrix!$C$5:$EV$304,0,BY$3)&gt;0)))</f>
        <v>0</v>
      </c>
      <c r="BZ108" s="12" t="n">
        <f aca="false">IF(OR($A108="",BZ$4=""),"",SUMPRODUCT(--(INDEX(Matrix!$C$5:$EV$304,0,$B108)&gt;0),--(INDEX(Matrix!$C$5:$EV$304,0,BZ$3)&gt;0)))</f>
        <v>0</v>
      </c>
      <c r="CA108" s="12" t="n">
        <f aca="false">IF(OR($A108="",CA$4=""),"",SUMPRODUCT(--(INDEX(Matrix!$C$5:$EV$304,0,$B108)&gt;0),--(INDEX(Matrix!$C$5:$EV$304,0,CA$3)&gt;0)))</f>
        <v>0</v>
      </c>
      <c r="CB108" s="12" t="n">
        <f aca="false">IF(OR($A108="",CB$4=""),"",SUMPRODUCT(--(INDEX(Matrix!$C$5:$EV$304,0,$B108)&gt;0),--(INDEX(Matrix!$C$5:$EV$304,0,CB$3)&gt;0)))</f>
        <v>0</v>
      </c>
      <c r="CC108" s="12" t="n">
        <f aca="false">IF(OR($A108="",CC$4=""),"",SUMPRODUCT(--(INDEX(Matrix!$C$5:$EV$304,0,$B108)&gt;0),--(INDEX(Matrix!$C$5:$EV$304,0,CC$3)&gt;0)))</f>
        <v>0</v>
      </c>
      <c r="CD108" s="12" t="n">
        <f aca="false">IF(OR($A108="",CD$4=""),"",SUMPRODUCT(--(INDEX(Matrix!$C$5:$EV$304,0,$B108)&gt;0),--(INDEX(Matrix!$C$5:$EV$304,0,CD$3)&gt;0)))</f>
        <v>0</v>
      </c>
      <c r="CE108" s="12" t="n">
        <f aca="false">IF(OR($A108="",CE$4=""),"",SUMPRODUCT(--(INDEX(Matrix!$C$5:$EV$304,0,$B108)&gt;0),--(INDEX(Matrix!$C$5:$EV$304,0,CE$3)&gt;0)))</f>
        <v>0</v>
      </c>
      <c r="CF108" s="12" t="n">
        <f aca="false">IF(OR($A108="",CF$4=""),"",SUMPRODUCT(--(INDEX(Matrix!$C$5:$EV$304,0,$B108)&gt;0),--(INDEX(Matrix!$C$5:$EV$304,0,CF$3)&gt;0)))</f>
        <v>0</v>
      </c>
      <c r="CG108" s="12" t="n">
        <f aca="false">IF(OR($A108="",CG$4=""),"",SUMPRODUCT(--(INDEX(Matrix!$C$5:$EV$304,0,$B108)&gt;0),--(INDEX(Matrix!$C$5:$EV$304,0,CG$3)&gt;0)))</f>
        <v>0</v>
      </c>
      <c r="CH108" s="12" t="n">
        <f aca="false">IF(OR($A108="",CH$4=""),"",SUMPRODUCT(--(INDEX(Matrix!$C$5:$EV$304,0,$B108)&gt;0),--(INDEX(Matrix!$C$5:$EV$304,0,CH$3)&gt;0)))</f>
        <v>0</v>
      </c>
      <c r="CI108" s="12" t="n">
        <f aca="false">IF(OR($A108="",CI$4=""),"",SUMPRODUCT(--(INDEX(Matrix!$C$5:$EV$304,0,$B108)&gt;0),--(INDEX(Matrix!$C$5:$EV$304,0,CI$3)&gt;0)))</f>
        <v>0</v>
      </c>
      <c r="CJ108" s="12" t="n">
        <f aca="false">IF(OR($A108="",CJ$4=""),"",SUMPRODUCT(--(INDEX(Matrix!$C$5:$EV$304,0,$B108)&gt;0),--(INDEX(Matrix!$C$5:$EV$304,0,CJ$3)&gt;0)))</f>
        <v>0</v>
      </c>
      <c r="CK108" s="12" t="n">
        <f aca="false">IF(OR($A108="",CK$4=""),"",SUMPRODUCT(--(INDEX(Matrix!$C$5:$EV$304,0,$B108)&gt;0),--(INDEX(Matrix!$C$5:$EV$304,0,CK$3)&gt;0)))</f>
        <v>0</v>
      </c>
      <c r="CL108" s="12" t="n">
        <f aca="false">IF(OR($A108="",CL$4=""),"",SUMPRODUCT(--(INDEX(Matrix!$C$5:$EV$304,0,$B108)&gt;0),--(INDEX(Matrix!$C$5:$EV$304,0,CL$3)&gt;0)))</f>
        <v>0</v>
      </c>
      <c r="CM108" s="12" t="n">
        <f aca="false">IF(OR($A108="",CM$4=""),"",SUMPRODUCT(--(INDEX(Matrix!$C$5:$EV$304,0,$B108)&gt;0),--(INDEX(Matrix!$C$5:$EV$304,0,CM$3)&gt;0)))</f>
        <v>0</v>
      </c>
      <c r="CN108" s="12" t="n">
        <f aca="false">IF(OR($A108="",CN$4=""),"",SUMPRODUCT(--(INDEX(Matrix!$C$5:$EV$304,0,$B108)&gt;0),--(INDEX(Matrix!$C$5:$EV$304,0,CN$3)&gt;0)))</f>
        <v>0</v>
      </c>
      <c r="CO108" s="12" t="n">
        <f aca="false">IF(OR($A108="",CO$4=""),"",SUMPRODUCT(--(INDEX(Matrix!$C$5:$EV$304,0,$B108)&gt;0),--(INDEX(Matrix!$C$5:$EV$304,0,CO$3)&gt;0)))</f>
        <v>0</v>
      </c>
      <c r="CP108" s="12" t="n">
        <f aca="false">IF(OR($A108="",CP$4=""),"",SUMPRODUCT(--(INDEX(Matrix!$C$5:$EV$304,0,$B108)&gt;0),--(INDEX(Matrix!$C$5:$EV$304,0,CP$3)&gt;0)))</f>
        <v>0</v>
      </c>
      <c r="CQ108" s="12" t="n">
        <f aca="false">IF(OR($A108="",CQ$4=""),"",SUMPRODUCT(--(INDEX(Matrix!$C$5:$EV$304,0,$B108)&gt;0),--(INDEX(Matrix!$C$5:$EV$304,0,CQ$3)&gt;0)))</f>
        <v>0</v>
      </c>
      <c r="CR108" s="12" t="n">
        <f aca="false">IF(OR($A108="",CR$4=""),"",SUMPRODUCT(--(INDEX(Matrix!$C$5:$EV$304,0,$B108)&gt;0),--(INDEX(Matrix!$C$5:$EV$304,0,CR$3)&gt;0)))</f>
        <v>0</v>
      </c>
      <c r="CS108" s="12" t="n">
        <f aca="false">IF(OR($A108="",CS$4=""),"",SUMPRODUCT(--(INDEX(Matrix!$C$5:$EV$304,0,$B108)&gt;0),--(INDEX(Matrix!$C$5:$EV$304,0,CS$3)&gt;0)))</f>
        <v>0</v>
      </c>
      <c r="CT108" s="12" t="n">
        <f aca="false">IF(OR($A108="",CT$4=""),"",SUMPRODUCT(--(INDEX(Matrix!$C$5:$EV$304,0,$B108)&gt;0),--(INDEX(Matrix!$C$5:$EV$304,0,CT$3)&gt;0)))</f>
        <v>0</v>
      </c>
      <c r="CU108" s="12" t="n">
        <f aca="false">IF(OR($A108="",CU$4=""),"",SUMPRODUCT(--(INDEX(Matrix!$C$5:$EV$304,0,$B108)&gt;0),--(INDEX(Matrix!$C$5:$EV$304,0,CU$3)&gt;0)))</f>
        <v>0</v>
      </c>
      <c r="CV108" s="12" t="n">
        <f aca="false">IF(OR($A108="",CV$4=""),"",SUMPRODUCT(--(INDEX(Matrix!$C$5:$EV$304,0,$B108)&gt;0),--(INDEX(Matrix!$C$5:$EV$304,0,CV$3)&gt;0)))</f>
        <v>0</v>
      </c>
      <c r="CW108" s="12" t="n">
        <f aca="false">IF(OR($A108="",CW$4=""),"",SUMPRODUCT(--(INDEX(Matrix!$C$5:$EV$304,0,$B108)&gt;0),--(INDEX(Matrix!$C$5:$EV$304,0,CW$3)&gt;0)))</f>
        <v>0</v>
      </c>
      <c r="CX108" s="12" t="n">
        <f aca="false">IF(OR($A108="",CX$4=""),"",SUMPRODUCT(--(INDEX(Matrix!$C$5:$EV$304,0,$B108)&gt;0),--(INDEX(Matrix!$C$5:$EV$304,0,CX$3)&gt;0)))</f>
        <v>0</v>
      </c>
      <c r="CY108" s="12" t="n">
        <f aca="false">IF(OR($A108="",CY$4=""),"",SUMPRODUCT(--(INDEX(Matrix!$C$5:$EV$304,0,$B108)&gt;0),--(INDEX(Matrix!$C$5:$EV$304,0,CY$3)&gt;0)))</f>
        <v>0</v>
      </c>
      <c r="CZ108" s="12" t="n">
        <f aca="false">IF(OR($A108="",CZ$4=""),"",SUMPRODUCT(--(INDEX(Matrix!$C$5:$EV$304,0,$B108)&gt;0),--(INDEX(Matrix!$C$5:$EV$304,0,CZ$3)&gt;0)))</f>
        <v>0</v>
      </c>
      <c r="DA108" s="12" t="n">
        <f aca="false">IF(OR($A108="",DA$4=""),"",SUMPRODUCT(--(INDEX(Matrix!$C$5:$EV$304,0,$B108)&gt;0),--(INDEX(Matrix!$C$5:$EV$304,0,DA$3)&gt;0)))</f>
        <v>0</v>
      </c>
      <c r="DB108" s="12" t="n">
        <f aca="false">IF(OR($A108="",DB$4=""),"",SUMPRODUCT(--(INDEX(Matrix!$C$5:$EV$304,0,$B108)&gt;0),--(INDEX(Matrix!$C$5:$EV$304,0,DB$3)&gt;0)))</f>
        <v>0</v>
      </c>
      <c r="DC108" s="12" t="n">
        <f aca="false">IF(OR($A108="",DC$4=""),"",SUMPRODUCT(--(INDEX(Matrix!$C$5:$EV$304,0,$B108)&gt;0),--(INDEX(Matrix!$C$5:$EV$304,0,DC$3)&gt;0)))</f>
        <v>0</v>
      </c>
      <c r="DD108" s="12" t="n">
        <f aca="false">IF(OR($A108="",DD$4=""),"",SUMPRODUCT(--(INDEX(Matrix!$C$5:$EV$304,0,$B108)&gt;0),--(INDEX(Matrix!$C$5:$EV$304,0,DD$3)&gt;0)))</f>
        <v>0</v>
      </c>
      <c r="DE108" s="12" t="str">
        <f aca="false">IF(OR($A108="",DE$4=""),"",SUMPRODUCT(--(INDEX(Matrix!$C$5:$EV$304,0,$B108)&gt;0),--(INDEX(Matrix!$C$5:$EV$304,0,DE$3)&gt;0)))</f>
        <v/>
      </c>
      <c r="DF108" s="12" t="str">
        <f aca="false">IF(OR($A108="",DF$4=""),"",SUMPRODUCT(--(INDEX(Matrix!$C$5:$EV$304,0,$B108)&gt;0),--(INDEX(Matrix!$C$5:$EV$304,0,DF$3)&gt;0)))</f>
        <v/>
      </c>
      <c r="DG108" s="12" t="str">
        <f aca="false">IF(OR($A108="",DG$4=""),"",SUMPRODUCT(--(INDEX(Matrix!$C$5:$EV$304,0,$B108)&gt;0),--(INDEX(Matrix!$C$5:$EV$304,0,DG$3)&gt;0)))</f>
        <v/>
      </c>
      <c r="DH108" s="12" t="str">
        <f aca="false">IF(OR($A108="",DH$4=""),"",SUMPRODUCT(--(INDEX(Matrix!$C$5:$EV$304,0,$B108)&gt;0),--(INDEX(Matrix!$C$5:$EV$304,0,DH$3)&gt;0)))</f>
        <v/>
      </c>
      <c r="DI108" s="12" t="str">
        <f aca="false">IF(OR($A108="",DI$4=""),"",SUMPRODUCT(--(INDEX(Matrix!$C$5:$EV$304,0,$B108)&gt;0),--(INDEX(Matrix!$C$5:$EV$304,0,DI$3)&gt;0)))</f>
        <v/>
      </c>
      <c r="DJ108" s="12" t="str">
        <f aca="false">IF(OR($A108="",DJ$4=""),"",SUMPRODUCT(--(INDEX(Matrix!$C$5:$EV$304,0,$B108)&gt;0),--(INDEX(Matrix!$C$5:$EV$304,0,DJ$3)&gt;0)))</f>
        <v/>
      </c>
      <c r="DK108" s="12" t="str">
        <f aca="false">IF(OR($A108="",DK$4=""),"",SUMPRODUCT(--(INDEX(Matrix!$C$5:$EV$304,0,$B108)&gt;0),--(INDEX(Matrix!$C$5:$EV$304,0,DK$3)&gt;0)))</f>
        <v/>
      </c>
      <c r="DL108" s="12" t="str">
        <f aca="false">IF(OR($A108="",DL$4=""),"",SUMPRODUCT(--(INDEX(Matrix!$C$5:$EV$304,0,$B108)&gt;0),--(INDEX(Matrix!$C$5:$EV$304,0,DL$3)&gt;0)))</f>
        <v/>
      </c>
      <c r="DM108" s="12" t="str">
        <f aca="false">IF(OR($A108="",DM$4=""),"",SUMPRODUCT(--(INDEX(Matrix!$C$5:$EV$304,0,$B108)&gt;0),--(INDEX(Matrix!$C$5:$EV$304,0,DM$3)&gt;0)))</f>
        <v/>
      </c>
      <c r="DN108" s="12" t="str">
        <f aca="false">IF(OR($A108="",DN$4=""),"",SUMPRODUCT(--(INDEX(Matrix!$C$5:$EV$304,0,$B108)&gt;0),--(INDEX(Matrix!$C$5:$EV$304,0,DN$3)&gt;0)))</f>
        <v/>
      </c>
      <c r="DO108" s="12" t="str">
        <f aca="false">IF(OR($A108="",DO$4=""),"",SUMPRODUCT(--(INDEX(Matrix!$C$5:$EV$304,0,$B108)&gt;0),--(INDEX(Matrix!$C$5:$EV$304,0,DO$3)&gt;0)))</f>
        <v/>
      </c>
      <c r="DP108" s="12" t="str">
        <f aca="false">IF(OR($A108="",DP$4=""),"",SUMPRODUCT(--(INDEX(Matrix!$C$5:$EV$304,0,$B108)&gt;0),--(INDEX(Matrix!$C$5:$EV$304,0,DP$3)&gt;0)))</f>
        <v/>
      </c>
      <c r="DQ108" s="12" t="str">
        <f aca="false">IF(OR($A108="",DQ$4=""),"",SUMPRODUCT(--(INDEX(Matrix!$C$5:$EV$304,0,$B108)&gt;0),--(INDEX(Matrix!$C$5:$EV$304,0,DQ$3)&gt;0)))</f>
        <v/>
      </c>
      <c r="DR108" s="12" t="str">
        <f aca="false">IF(OR($A108="",DR$4=""),"",SUMPRODUCT(--(INDEX(Matrix!$C$5:$EV$304,0,$B108)&gt;0),--(INDEX(Matrix!$C$5:$EV$304,0,DR$3)&gt;0)))</f>
        <v/>
      </c>
      <c r="DS108" s="12" t="str">
        <f aca="false">IF(OR($A108="",DS$4=""),"",SUMPRODUCT(--(INDEX(Matrix!$C$5:$EV$304,0,$B108)&gt;0),--(INDEX(Matrix!$C$5:$EV$304,0,DS$3)&gt;0)))</f>
        <v/>
      </c>
      <c r="DT108" s="12" t="str">
        <f aca="false">IF(OR($A108="",DT$4=""),"",SUMPRODUCT(--(INDEX(Matrix!$C$5:$EV$304,0,$B108)&gt;0),--(INDEX(Matrix!$C$5:$EV$304,0,DT$3)&gt;0)))</f>
        <v/>
      </c>
      <c r="DU108" s="12" t="str">
        <f aca="false">IF(OR($A108="",DU$4=""),"",SUMPRODUCT(--(INDEX(Matrix!$C$5:$EV$304,0,$B108)&gt;0),--(INDEX(Matrix!$C$5:$EV$304,0,DU$3)&gt;0)))</f>
        <v/>
      </c>
      <c r="DV108" s="12" t="str">
        <f aca="false">IF(OR($A108="",DV$4=""),"",SUMPRODUCT(--(INDEX(Matrix!$C$5:$EV$304,0,$B108)&gt;0),--(INDEX(Matrix!$C$5:$EV$304,0,DV$3)&gt;0)))</f>
        <v/>
      </c>
      <c r="DW108" s="12" t="str">
        <f aca="false">IF(OR($A108="",DW$4=""),"",SUMPRODUCT(--(INDEX(Matrix!$C$5:$EV$304,0,$B108)&gt;0),--(INDEX(Matrix!$C$5:$EV$304,0,DW$3)&gt;0)))</f>
        <v/>
      </c>
      <c r="DX108" s="12" t="str">
        <f aca="false">IF(OR($A108="",DX$4=""),"",SUMPRODUCT(--(INDEX(Matrix!$C$5:$EV$304,0,$B108)&gt;0),--(INDEX(Matrix!$C$5:$EV$304,0,DX$3)&gt;0)))</f>
        <v/>
      </c>
      <c r="DY108" s="12" t="str">
        <f aca="false">IF(OR($A108="",DY$4=""),"",SUMPRODUCT(--(INDEX(Matrix!$C$5:$EV$304,0,$B108)&gt;0),--(INDEX(Matrix!$C$5:$EV$304,0,DY$3)&gt;0)))</f>
        <v/>
      </c>
      <c r="DZ108" s="12" t="str">
        <f aca="false">IF(OR($A108="",DZ$4=""),"",SUMPRODUCT(--(INDEX(Matrix!$C$5:$EV$304,0,$B108)&gt;0),--(INDEX(Matrix!$C$5:$EV$304,0,DZ$3)&gt;0)))</f>
        <v/>
      </c>
      <c r="EA108" s="12" t="str">
        <f aca="false">IF(OR($A108="",EA$4=""),"",SUMPRODUCT(--(INDEX(Matrix!$C$5:$EV$304,0,$B108)&gt;0),--(INDEX(Matrix!$C$5:$EV$304,0,EA$3)&gt;0)))</f>
        <v/>
      </c>
      <c r="EB108" s="12" t="str">
        <f aca="false">IF(OR($A108="",EB$4=""),"",SUMPRODUCT(--(INDEX(Matrix!$C$5:$EV$304,0,$B108)&gt;0),--(INDEX(Matrix!$C$5:$EV$304,0,EB$3)&gt;0)))</f>
        <v/>
      </c>
      <c r="EC108" s="12" t="str">
        <f aca="false">IF(OR($A108="",EC$4=""),"",SUMPRODUCT(--(INDEX(Matrix!$C$5:$EV$304,0,$B108)&gt;0),--(INDEX(Matrix!$C$5:$EV$304,0,EC$3)&gt;0)))</f>
        <v/>
      </c>
      <c r="ED108" s="12" t="str">
        <f aca="false">IF(OR($A108="",ED$4=""),"",SUMPRODUCT(--(INDEX(Matrix!$C$5:$EV$304,0,$B108)&gt;0),--(INDEX(Matrix!$C$5:$EV$304,0,ED$3)&gt;0)))</f>
        <v/>
      </c>
      <c r="EE108" s="12" t="str">
        <f aca="false">IF(OR($A108="",EE$4=""),"",SUMPRODUCT(--(INDEX(Matrix!$C$5:$EV$304,0,$B108)&gt;0),--(INDEX(Matrix!$C$5:$EV$304,0,EE$3)&gt;0)))</f>
        <v/>
      </c>
      <c r="EF108" s="12" t="str">
        <f aca="false">IF(OR($A108="",EF$4=""),"",SUMPRODUCT(--(INDEX(Matrix!$C$5:$EV$304,0,$B108)&gt;0),--(INDEX(Matrix!$C$5:$EV$304,0,EF$3)&gt;0)))</f>
        <v/>
      </c>
      <c r="EG108" s="12" t="str">
        <f aca="false">IF(OR($A108="",EG$4=""),"",SUMPRODUCT(--(INDEX(Matrix!$C$5:$EV$304,0,$B108)&gt;0),--(INDEX(Matrix!$C$5:$EV$304,0,EG$3)&gt;0)))</f>
        <v/>
      </c>
      <c r="EH108" s="12" t="str">
        <f aca="false">IF(OR($A108="",EH$4=""),"",SUMPRODUCT(--(INDEX(Matrix!$C$5:$EV$304,0,$B108)&gt;0),--(INDEX(Matrix!$C$5:$EV$304,0,EH$3)&gt;0)))</f>
        <v/>
      </c>
      <c r="EI108" s="12" t="str">
        <f aca="false">IF(OR($A108="",EI$4=""),"",SUMPRODUCT(--(INDEX(Matrix!$C$5:$EV$304,0,$B108)&gt;0),--(INDEX(Matrix!$C$5:$EV$304,0,EI$3)&gt;0)))</f>
        <v/>
      </c>
      <c r="EJ108" s="12" t="str">
        <f aca="false">IF(OR($A108="",EJ$4=""),"",SUMPRODUCT(--(INDEX(Matrix!$C$5:$EV$304,0,$B108)&gt;0),--(INDEX(Matrix!$C$5:$EV$304,0,EJ$3)&gt;0)))</f>
        <v/>
      </c>
      <c r="EK108" s="12" t="str">
        <f aca="false">IF(OR($A108="",EK$4=""),"",SUMPRODUCT(--(INDEX(Matrix!$C$5:$EV$304,0,$B108)&gt;0),--(INDEX(Matrix!$C$5:$EV$304,0,EK$3)&gt;0)))</f>
        <v/>
      </c>
      <c r="EL108" s="12" t="str">
        <f aca="false">IF(OR($A108="",EL$4=""),"",SUMPRODUCT(--(INDEX(Matrix!$C$5:$EV$304,0,$B108)&gt;0),--(INDEX(Matrix!$C$5:$EV$304,0,EL$3)&gt;0)))</f>
        <v/>
      </c>
      <c r="EM108" s="12" t="str">
        <f aca="false">IF(OR($A108="",EM$4=""),"",SUMPRODUCT(--(INDEX(Matrix!$C$5:$EV$304,0,$B108)&gt;0),--(INDEX(Matrix!$C$5:$EV$304,0,EM$3)&gt;0)))</f>
        <v/>
      </c>
      <c r="EN108" s="12" t="str">
        <f aca="false">IF(OR($A108="",EN$4=""),"",SUMPRODUCT(--(INDEX(Matrix!$C$5:$EV$304,0,$B108)&gt;0),--(INDEX(Matrix!$C$5:$EV$304,0,EN$3)&gt;0)))</f>
        <v/>
      </c>
      <c r="EO108" s="12" t="str">
        <f aca="false">IF(OR($A108="",EO$4=""),"",SUMPRODUCT(--(INDEX(Matrix!$C$5:$EV$304,0,$B108)&gt;0),--(INDEX(Matrix!$C$5:$EV$304,0,EO$3)&gt;0)))</f>
        <v/>
      </c>
      <c r="EP108" s="12" t="str">
        <f aca="false">IF(OR($A108="",EP$4=""),"",SUMPRODUCT(--(INDEX(Matrix!$C$5:$EV$304,0,$B108)&gt;0),--(INDEX(Matrix!$C$5:$EV$304,0,EP$3)&gt;0)))</f>
        <v/>
      </c>
      <c r="EQ108" s="12" t="str">
        <f aca="false">IF(OR($A108="",EQ$4=""),"",SUMPRODUCT(--(INDEX(Matrix!$C$5:$EV$304,0,$B108)&gt;0),--(INDEX(Matrix!$C$5:$EV$304,0,EQ$3)&gt;0)))</f>
        <v/>
      </c>
      <c r="ER108" s="12" t="str">
        <f aca="false">IF(OR($A108="",ER$4=""),"",SUMPRODUCT(--(INDEX(Matrix!$C$5:$EV$304,0,$B108)&gt;0),--(INDEX(Matrix!$C$5:$EV$304,0,ER$3)&gt;0)))</f>
        <v/>
      </c>
      <c r="ES108" s="12" t="str">
        <f aca="false">IF(OR($A108="",ES$4=""),"",SUMPRODUCT(--(INDEX(Matrix!$C$5:$EV$304,0,$B108)&gt;0),--(INDEX(Matrix!$C$5:$EV$304,0,ES$3)&gt;0)))</f>
        <v/>
      </c>
      <c r="ET108" s="12" t="str">
        <f aca="false">IF(OR($A108="",ET$4=""),"",SUMPRODUCT(--(INDEX(Matrix!$C$5:$EV$304,0,$B108)&gt;0),--(INDEX(Matrix!$C$5:$EV$304,0,ET$3)&gt;0)))</f>
        <v/>
      </c>
      <c r="EU108" s="12" t="str">
        <f aca="false">IF(OR($A108="",EU$4=""),"",SUMPRODUCT(--(INDEX(Matrix!$C$5:$EV$304,0,$B108)&gt;0),--(INDEX(Matrix!$C$5:$EV$304,0,EU$3)&gt;0)))</f>
        <v/>
      </c>
      <c r="EV108" s="12" t="str">
        <f aca="false">IF(OR($A108="",EV$4=""),"",SUMPRODUCT(--(INDEX(Matrix!$C$5:$EV$304,0,$B108)&gt;0),--(INDEX(Matrix!$C$5:$EV$304,0,EV$3)&gt;0)))</f>
        <v/>
      </c>
    </row>
    <row r="109" customFormat="false" ht="15" hidden="false" customHeight="false" outlineLevel="0" collapsed="false">
      <c r="A109" s="6" t="str">
        <f aca="false">IF(INDEX(Products!$A$2:$A$151,$B109)="","",INDEX(Products!$A$2:$A$151,$B109))</f>
        <v>Zylicut-Duo 180/10</v>
      </c>
      <c r="B109" s="23" t="n">
        <v>105</v>
      </c>
      <c r="C109" s="12" t="n">
        <f aca="false">IF(OR($A109="",C$4=""),"",SUMPRODUCT(--(INDEX(Matrix!$C$5:$EV$304,0,$B109)&gt;0),--(INDEX(Matrix!$C$5:$EV$304,0,C$3)&gt;0)))</f>
        <v>0</v>
      </c>
      <c r="D109" s="12" t="n">
        <f aca="false">IF(OR($A109="",D$4=""),"",SUMPRODUCT(--(INDEX(Matrix!$C$5:$EV$304,0,$B109)&gt;0),--(INDEX(Matrix!$C$5:$EV$304,0,D$3)&gt;0)))</f>
        <v>0</v>
      </c>
      <c r="E109" s="12" t="n">
        <f aca="false">IF(OR($A109="",E$4=""),"",SUMPRODUCT(--(INDEX(Matrix!$C$5:$EV$304,0,$B109)&gt;0),--(INDEX(Matrix!$C$5:$EV$304,0,E$3)&gt;0)))</f>
        <v>0</v>
      </c>
      <c r="F109" s="12" t="n">
        <f aca="false">IF(OR($A109="",F$4=""),"",SUMPRODUCT(--(INDEX(Matrix!$C$5:$EV$304,0,$B109)&gt;0),--(INDEX(Matrix!$C$5:$EV$304,0,F$3)&gt;0)))</f>
        <v>0</v>
      </c>
      <c r="G109" s="12" t="n">
        <f aca="false">IF(OR($A109="",G$4=""),"",SUMPRODUCT(--(INDEX(Matrix!$C$5:$EV$304,0,$B109)&gt;0),--(INDEX(Matrix!$C$5:$EV$304,0,G$3)&gt;0)))</f>
        <v>0</v>
      </c>
      <c r="H109" s="12" t="n">
        <f aca="false">IF(OR($A109="",H$4=""),"",SUMPRODUCT(--(INDEX(Matrix!$C$5:$EV$304,0,$B109)&gt;0),--(INDEX(Matrix!$C$5:$EV$304,0,H$3)&gt;0)))</f>
        <v>0</v>
      </c>
      <c r="I109" s="12" t="n">
        <f aca="false">IF(OR($A109="",I$4=""),"",SUMPRODUCT(--(INDEX(Matrix!$C$5:$EV$304,0,$B109)&gt;0),--(INDEX(Matrix!$C$5:$EV$304,0,I$3)&gt;0)))</f>
        <v>0</v>
      </c>
      <c r="J109" s="12" t="n">
        <f aca="false">IF(OR($A109="",J$4=""),"",SUMPRODUCT(--(INDEX(Matrix!$C$5:$EV$304,0,$B109)&gt;0),--(INDEX(Matrix!$C$5:$EV$304,0,J$3)&gt;0)))</f>
        <v>0</v>
      </c>
      <c r="K109" s="12" t="n">
        <f aca="false">IF(OR($A109="",K$4=""),"",SUMPRODUCT(--(INDEX(Matrix!$C$5:$EV$304,0,$B109)&gt;0),--(INDEX(Matrix!$C$5:$EV$304,0,K$3)&gt;0)))</f>
        <v>0</v>
      </c>
      <c r="L109" s="12" t="n">
        <f aca="false">IF(OR($A109="",L$4=""),"",SUMPRODUCT(--(INDEX(Matrix!$C$5:$EV$304,0,$B109)&gt;0),--(INDEX(Matrix!$C$5:$EV$304,0,L$3)&gt;0)))</f>
        <v>0</v>
      </c>
      <c r="M109" s="12" t="n">
        <f aca="false">IF(OR($A109="",M$4=""),"",SUMPRODUCT(--(INDEX(Matrix!$C$5:$EV$304,0,$B109)&gt;0),--(INDEX(Matrix!$C$5:$EV$304,0,M$3)&gt;0)))</f>
        <v>0</v>
      </c>
      <c r="N109" s="12" t="n">
        <f aca="false">IF(OR($A109="",N$4=""),"",SUMPRODUCT(--(INDEX(Matrix!$C$5:$EV$304,0,$B109)&gt;0),--(INDEX(Matrix!$C$5:$EV$304,0,N$3)&gt;0)))</f>
        <v>0</v>
      </c>
      <c r="O109" s="12" t="n">
        <f aca="false">IF(OR($A109="",O$4=""),"",SUMPRODUCT(--(INDEX(Matrix!$C$5:$EV$304,0,$B109)&gt;0),--(INDEX(Matrix!$C$5:$EV$304,0,O$3)&gt;0)))</f>
        <v>0</v>
      </c>
      <c r="P109" s="12" t="n">
        <f aca="false">IF(OR($A109="",P$4=""),"",SUMPRODUCT(--(INDEX(Matrix!$C$5:$EV$304,0,$B109)&gt;0),--(INDEX(Matrix!$C$5:$EV$304,0,P$3)&gt;0)))</f>
        <v>0</v>
      </c>
      <c r="Q109" s="12" t="n">
        <f aca="false">IF(OR($A109="",Q$4=""),"",SUMPRODUCT(--(INDEX(Matrix!$C$5:$EV$304,0,$B109)&gt;0),--(INDEX(Matrix!$C$5:$EV$304,0,Q$3)&gt;0)))</f>
        <v>0</v>
      </c>
      <c r="R109" s="12" t="n">
        <f aca="false">IF(OR($A109="",R$4=""),"",SUMPRODUCT(--(INDEX(Matrix!$C$5:$EV$304,0,$B109)&gt;0),--(INDEX(Matrix!$C$5:$EV$304,0,R$3)&gt;0)))</f>
        <v>0</v>
      </c>
      <c r="S109" s="12" t="n">
        <f aca="false">IF(OR($A109="",S$4=""),"",SUMPRODUCT(--(INDEX(Matrix!$C$5:$EV$304,0,$B109)&gt;0),--(INDEX(Matrix!$C$5:$EV$304,0,S$3)&gt;0)))</f>
        <v>0</v>
      </c>
      <c r="T109" s="12" t="n">
        <f aca="false">IF(OR($A109="",T$4=""),"",SUMPRODUCT(--(INDEX(Matrix!$C$5:$EV$304,0,$B109)&gt;0),--(INDEX(Matrix!$C$5:$EV$304,0,T$3)&gt;0)))</f>
        <v>0</v>
      </c>
      <c r="U109" s="12" t="n">
        <f aca="false">IF(OR($A109="",U$4=""),"",SUMPRODUCT(--(INDEX(Matrix!$C$5:$EV$304,0,$B109)&gt;0),--(INDEX(Matrix!$C$5:$EV$304,0,U$3)&gt;0)))</f>
        <v>0</v>
      </c>
      <c r="V109" s="12" t="n">
        <f aca="false">IF(OR($A109="",V$4=""),"",SUMPRODUCT(--(INDEX(Matrix!$C$5:$EV$304,0,$B109)&gt;0),--(INDEX(Matrix!$C$5:$EV$304,0,V$3)&gt;0)))</f>
        <v>0</v>
      </c>
      <c r="W109" s="12" t="n">
        <f aca="false">IF(OR($A109="",W$4=""),"",SUMPRODUCT(--(INDEX(Matrix!$C$5:$EV$304,0,$B109)&gt;0),--(INDEX(Matrix!$C$5:$EV$304,0,W$3)&gt;0)))</f>
        <v>0</v>
      </c>
      <c r="X109" s="12" t="n">
        <f aca="false">IF(OR($A109="",X$4=""),"",SUMPRODUCT(--(INDEX(Matrix!$C$5:$EV$304,0,$B109)&gt;0),--(INDEX(Matrix!$C$5:$EV$304,0,X$3)&gt;0)))</f>
        <v>0</v>
      </c>
      <c r="Y109" s="12" t="n">
        <f aca="false">IF(OR($A109="",Y$4=""),"",SUMPRODUCT(--(INDEX(Matrix!$C$5:$EV$304,0,$B109)&gt;0),--(INDEX(Matrix!$C$5:$EV$304,0,Y$3)&gt;0)))</f>
        <v>0</v>
      </c>
      <c r="Z109" s="12" t="n">
        <f aca="false">IF(OR($A109="",Z$4=""),"",SUMPRODUCT(--(INDEX(Matrix!$C$5:$EV$304,0,$B109)&gt;0),--(INDEX(Matrix!$C$5:$EV$304,0,Z$3)&gt;0)))</f>
        <v>0</v>
      </c>
      <c r="AA109" s="12" t="n">
        <f aca="false">IF(OR($A109="",AA$4=""),"",SUMPRODUCT(--(INDEX(Matrix!$C$5:$EV$304,0,$B109)&gt;0),--(INDEX(Matrix!$C$5:$EV$304,0,AA$3)&gt;0)))</f>
        <v>0</v>
      </c>
      <c r="AB109" s="12" t="n">
        <f aca="false">IF(OR($A109="",AB$4=""),"",SUMPRODUCT(--(INDEX(Matrix!$C$5:$EV$304,0,$B109)&gt;0),--(INDEX(Matrix!$C$5:$EV$304,0,AB$3)&gt;0)))</f>
        <v>0</v>
      </c>
      <c r="AC109" s="12" t="n">
        <f aca="false">IF(OR($A109="",AC$4=""),"",SUMPRODUCT(--(INDEX(Matrix!$C$5:$EV$304,0,$B109)&gt;0),--(INDEX(Matrix!$C$5:$EV$304,0,AC$3)&gt;0)))</f>
        <v>0</v>
      </c>
      <c r="AD109" s="12" t="n">
        <f aca="false">IF(OR($A109="",AD$4=""),"",SUMPRODUCT(--(INDEX(Matrix!$C$5:$EV$304,0,$B109)&gt;0),--(INDEX(Matrix!$C$5:$EV$304,0,AD$3)&gt;0)))</f>
        <v>0</v>
      </c>
      <c r="AE109" s="12" t="n">
        <f aca="false">IF(OR($A109="",AE$4=""),"",SUMPRODUCT(--(INDEX(Matrix!$C$5:$EV$304,0,$B109)&gt;0),--(INDEX(Matrix!$C$5:$EV$304,0,AE$3)&gt;0)))</f>
        <v>0</v>
      </c>
      <c r="AF109" s="12" t="n">
        <f aca="false">IF(OR($A109="",AF$4=""),"",SUMPRODUCT(--(INDEX(Matrix!$C$5:$EV$304,0,$B109)&gt;0),--(INDEX(Matrix!$C$5:$EV$304,0,AF$3)&gt;0)))</f>
        <v>0</v>
      </c>
      <c r="AG109" s="12" t="n">
        <f aca="false">IF(OR($A109="",AG$4=""),"",SUMPRODUCT(--(INDEX(Matrix!$C$5:$EV$304,0,$B109)&gt;0),--(INDEX(Matrix!$C$5:$EV$304,0,AG$3)&gt;0)))</f>
        <v>0</v>
      </c>
      <c r="AH109" s="12" t="n">
        <f aca="false">IF(OR($A109="",AH$4=""),"",SUMPRODUCT(--(INDEX(Matrix!$C$5:$EV$304,0,$B109)&gt;0),--(INDEX(Matrix!$C$5:$EV$304,0,AH$3)&gt;0)))</f>
        <v>0</v>
      </c>
      <c r="AI109" s="12" t="n">
        <f aca="false">IF(OR($A109="",AI$4=""),"",SUMPRODUCT(--(INDEX(Matrix!$C$5:$EV$304,0,$B109)&gt;0),--(INDEX(Matrix!$C$5:$EV$304,0,AI$3)&gt;0)))</f>
        <v>0</v>
      </c>
      <c r="AJ109" s="12" t="n">
        <f aca="false">IF(OR($A109="",AJ$4=""),"",SUMPRODUCT(--(INDEX(Matrix!$C$5:$EV$304,0,$B109)&gt;0),--(INDEX(Matrix!$C$5:$EV$304,0,AJ$3)&gt;0)))</f>
        <v>0</v>
      </c>
      <c r="AK109" s="12" t="n">
        <f aca="false">IF(OR($A109="",AK$4=""),"",SUMPRODUCT(--(INDEX(Matrix!$C$5:$EV$304,0,$B109)&gt;0),--(INDEX(Matrix!$C$5:$EV$304,0,AK$3)&gt;0)))</f>
        <v>0</v>
      </c>
      <c r="AL109" s="12" t="n">
        <f aca="false">IF(OR($A109="",AL$4=""),"",SUMPRODUCT(--(INDEX(Matrix!$C$5:$EV$304,0,$B109)&gt;0),--(INDEX(Matrix!$C$5:$EV$304,0,AL$3)&gt;0)))</f>
        <v>0</v>
      </c>
      <c r="AM109" s="12" t="n">
        <f aca="false">IF(OR($A109="",AM$4=""),"",SUMPRODUCT(--(INDEX(Matrix!$C$5:$EV$304,0,$B109)&gt;0),--(INDEX(Matrix!$C$5:$EV$304,0,AM$3)&gt;0)))</f>
        <v>0</v>
      </c>
      <c r="AN109" s="12" t="n">
        <f aca="false">IF(OR($A109="",AN$4=""),"",SUMPRODUCT(--(INDEX(Matrix!$C$5:$EV$304,0,$B109)&gt;0),--(INDEX(Matrix!$C$5:$EV$304,0,AN$3)&gt;0)))</f>
        <v>0</v>
      </c>
      <c r="AO109" s="12" t="n">
        <f aca="false">IF(OR($A109="",AO$4=""),"",SUMPRODUCT(--(INDEX(Matrix!$C$5:$EV$304,0,$B109)&gt;0),--(INDEX(Matrix!$C$5:$EV$304,0,AO$3)&gt;0)))</f>
        <v>0</v>
      </c>
      <c r="AP109" s="12" t="n">
        <f aca="false">IF(OR($A109="",AP$4=""),"",SUMPRODUCT(--(INDEX(Matrix!$C$5:$EV$304,0,$B109)&gt;0),--(INDEX(Matrix!$C$5:$EV$304,0,AP$3)&gt;0)))</f>
        <v>0</v>
      </c>
      <c r="AQ109" s="12" t="n">
        <f aca="false">IF(OR($A109="",AQ$4=""),"",SUMPRODUCT(--(INDEX(Matrix!$C$5:$EV$304,0,$B109)&gt;0),--(INDEX(Matrix!$C$5:$EV$304,0,AQ$3)&gt;0)))</f>
        <v>0</v>
      </c>
      <c r="AR109" s="12" t="n">
        <f aca="false">IF(OR($A109="",AR$4=""),"",SUMPRODUCT(--(INDEX(Matrix!$C$5:$EV$304,0,$B109)&gt;0),--(INDEX(Matrix!$C$5:$EV$304,0,AR$3)&gt;0)))</f>
        <v>0</v>
      </c>
      <c r="AS109" s="12" t="n">
        <f aca="false">IF(OR($A109="",AS$4=""),"",SUMPRODUCT(--(INDEX(Matrix!$C$5:$EV$304,0,$B109)&gt;0),--(INDEX(Matrix!$C$5:$EV$304,0,AS$3)&gt;0)))</f>
        <v>0</v>
      </c>
      <c r="AT109" s="12" t="n">
        <f aca="false">IF(OR($A109="",AT$4=""),"",SUMPRODUCT(--(INDEX(Matrix!$C$5:$EV$304,0,$B109)&gt;0),--(INDEX(Matrix!$C$5:$EV$304,0,AT$3)&gt;0)))</f>
        <v>0</v>
      </c>
      <c r="AU109" s="12" t="n">
        <f aca="false">IF(OR($A109="",AU$4=""),"",SUMPRODUCT(--(INDEX(Matrix!$C$5:$EV$304,0,$B109)&gt;0),--(INDEX(Matrix!$C$5:$EV$304,0,AU$3)&gt;0)))</f>
        <v>0</v>
      </c>
      <c r="AV109" s="12" t="n">
        <f aca="false">IF(OR($A109="",AV$4=""),"",SUMPRODUCT(--(INDEX(Matrix!$C$5:$EV$304,0,$B109)&gt;0),--(INDEX(Matrix!$C$5:$EV$304,0,AV$3)&gt;0)))</f>
        <v>0</v>
      </c>
      <c r="AW109" s="12" t="n">
        <f aca="false">IF(OR($A109="",AW$4=""),"",SUMPRODUCT(--(INDEX(Matrix!$C$5:$EV$304,0,$B109)&gt;0),--(INDEX(Matrix!$C$5:$EV$304,0,AW$3)&gt;0)))</f>
        <v>0</v>
      </c>
      <c r="AX109" s="12" t="n">
        <f aca="false">IF(OR($A109="",AX$4=""),"",SUMPRODUCT(--(INDEX(Matrix!$C$5:$EV$304,0,$B109)&gt;0),--(INDEX(Matrix!$C$5:$EV$304,0,AX$3)&gt;0)))</f>
        <v>0</v>
      </c>
      <c r="AY109" s="12" t="n">
        <f aca="false">IF(OR($A109="",AY$4=""),"",SUMPRODUCT(--(INDEX(Matrix!$C$5:$EV$304,0,$B109)&gt;0),--(INDEX(Matrix!$C$5:$EV$304,0,AY$3)&gt;0)))</f>
        <v>0</v>
      </c>
      <c r="AZ109" s="12" t="n">
        <f aca="false">IF(OR($A109="",AZ$4=""),"",SUMPRODUCT(--(INDEX(Matrix!$C$5:$EV$304,0,$B109)&gt;0),--(INDEX(Matrix!$C$5:$EV$304,0,AZ$3)&gt;0)))</f>
        <v>0</v>
      </c>
      <c r="BA109" s="12" t="n">
        <f aca="false">IF(OR($A109="",BA$4=""),"",SUMPRODUCT(--(INDEX(Matrix!$C$5:$EV$304,0,$B109)&gt;0),--(INDEX(Matrix!$C$5:$EV$304,0,BA$3)&gt;0)))</f>
        <v>0</v>
      </c>
      <c r="BB109" s="12" t="n">
        <f aca="false">IF(OR($A109="",BB$4=""),"",SUMPRODUCT(--(INDEX(Matrix!$C$5:$EV$304,0,$B109)&gt;0),--(INDEX(Matrix!$C$5:$EV$304,0,BB$3)&gt;0)))</f>
        <v>0</v>
      </c>
      <c r="BC109" s="12" t="n">
        <f aca="false">IF(OR($A109="",BC$4=""),"",SUMPRODUCT(--(INDEX(Matrix!$C$5:$EV$304,0,$B109)&gt;0),--(INDEX(Matrix!$C$5:$EV$304,0,BC$3)&gt;0)))</f>
        <v>0</v>
      </c>
      <c r="BD109" s="12" t="n">
        <f aca="false">IF(OR($A109="",BD$4=""),"",SUMPRODUCT(--(INDEX(Matrix!$C$5:$EV$304,0,$B109)&gt;0),--(INDEX(Matrix!$C$5:$EV$304,0,BD$3)&gt;0)))</f>
        <v>0</v>
      </c>
      <c r="BE109" s="12" t="n">
        <f aca="false">IF(OR($A109="",BE$4=""),"",SUMPRODUCT(--(INDEX(Matrix!$C$5:$EV$304,0,$B109)&gt;0),--(INDEX(Matrix!$C$5:$EV$304,0,BE$3)&gt;0)))</f>
        <v>0</v>
      </c>
      <c r="BF109" s="12" t="n">
        <f aca="false">IF(OR($A109="",BF$4=""),"",SUMPRODUCT(--(INDEX(Matrix!$C$5:$EV$304,0,$B109)&gt;0),--(INDEX(Matrix!$C$5:$EV$304,0,BF$3)&gt;0)))</f>
        <v>0</v>
      </c>
      <c r="BG109" s="12" t="n">
        <f aca="false">IF(OR($A109="",BG$4=""),"",SUMPRODUCT(--(INDEX(Matrix!$C$5:$EV$304,0,$B109)&gt;0),--(INDEX(Matrix!$C$5:$EV$304,0,BG$3)&gt;0)))</f>
        <v>0</v>
      </c>
      <c r="BH109" s="12" t="n">
        <f aca="false">IF(OR($A109="",BH$4=""),"",SUMPRODUCT(--(INDEX(Matrix!$C$5:$EV$304,0,$B109)&gt;0),--(INDEX(Matrix!$C$5:$EV$304,0,BH$3)&gt;0)))</f>
        <v>0</v>
      </c>
      <c r="BI109" s="12" t="n">
        <f aca="false">IF(OR($A109="",BI$4=""),"",SUMPRODUCT(--(INDEX(Matrix!$C$5:$EV$304,0,$B109)&gt;0),--(INDEX(Matrix!$C$5:$EV$304,0,BI$3)&gt;0)))</f>
        <v>0</v>
      </c>
      <c r="BJ109" s="12" t="n">
        <f aca="false">IF(OR($A109="",BJ$4=""),"",SUMPRODUCT(--(INDEX(Matrix!$C$5:$EV$304,0,$B109)&gt;0),--(INDEX(Matrix!$C$5:$EV$304,0,BJ$3)&gt;0)))</f>
        <v>0</v>
      </c>
      <c r="BK109" s="12" t="n">
        <f aca="false">IF(OR($A109="",BK$4=""),"",SUMPRODUCT(--(INDEX(Matrix!$C$5:$EV$304,0,$B109)&gt;0),--(INDEX(Matrix!$C$5:$EV$304,0,BK$3)&gt;0)))</f>
        <v>0</v>
      </c>
      <c r="BL109" s="12" t="n">
        <f aca="false">IF(OR($A109="",BL$4=""),"",SUMPRODUCT(--(INDEX(Matrix!$C$5:$EV$304,0,$B109)&gt;0),--(INDEX(Matrix!$C$5:$EV$304,0,BL$3)&gt;0)))</f>
        <v>0</v>
      </c>
      <c r="BM109" s="12" t="n">
        <f aca="false">IF(OR($A109="",BM$4=""),"",SUMPRODUCT(--(INDEX(Matrix!$C$5:$EV$304,0,$B109)&gt;0),--(INDEX(Matrix!$C$5:$EV$304,0,BM$3)&gt;0)))</f>
        <v>0</v>
      </c>
      <c r="BN109" s="12" t="n">
        <f aca="false">IF(OR($A109="",BN$4=""),"",SUMPRODUCT(--(INDEX(Matrix!$C$5:$EV$304,0,$B109)&gt;0),--(INDEX(Matrix!$C$5:$EV$304,0,BN$3)&gt;0)))</f>
        <v>0</v>
      </c>
      <c r="BO109" s="12" t="n">
        <f aca="false">IF(OR($A109="",BO$4=""),"",SUMPRODUCT(--(INDEX(Matrix!$C$5:$EV$304,0,$B109)&gt;0),--(INDEX(Matrix!$C$5:$EV$304,0,BO$3)&gt;0)))</f>
        <v>0</v>
      </c>
      <c r="BP109" s="12" t="n">
        <f aca="false">IF(OR($A109="",BP$4=""),"",SUMPRODUCT(--(INDEX(Matrix!$C$5:$EV$304,0,$B109)&gt;0),--(INDEX(Matrix!$C$5:$EV$304,0,BP$3)&gt;0)))</f>
        <v>0</v>
      </c>
      <c r="BQ109" s="12" t="n">
        <f aca="false">IF(OR($A109="",BQ$4=""),"",SUMPRODUCT(--(INDEX(Matrix!$C$5:$EV$304,0,$B109)&gt;0),--(INDEX(Matrix!$C$5:$EV$304,0,BQ$3)&gt;0)))</f>
        <v>0</v>
      </c>
      <c r="BR109" s="12" t="n">
        <f aca="false">IF(OR($A109="",BR$4=""),"",SUMPRODUCT(--(INDEX(Matrix!$C$5:$EV$304,0,$B109)&gt;0),--(INDEX(Matrix!$C$5:$EV$304,0,BR$3)&gt;0)))</f>
        <v>0</v>
      </c>
      <c r="BS109" s="12" t="n">
        <f aca="false">IF(OR($A109="",BS$4=""),"",SUMPRODUCT(--(INDEX(Matrix!$C$5:$EV$304,0,$B109)&gt;0),--(INDEX(Matrix!$C$5:$EV$304,0,BS$3)&gt;0)))</f>
        <v>0</v>
      </c>
      <c r="BT109" s="12" t="n">
        <f aca="false">IF(OR($A109="",BT$4=""),"",SUMPRODUCT(--(INDEX(Matrix!$C$5:$EV$304,0,$B109)&gt;0),--(INDEX(Matrix!$C$5:$EV$304,0,BT$3)&gt;0)))</f>
        <v>0</v>
      </c>
      <c r="BU109" s="12" t="n">
        <f aca="false">IF(OR($A109="",BU$4=""),"",SUMPRODUCT(--(INDEX(Matrix!$C$5:$EV$304,0,$B109)&gt;0),--(INDEX(Matrix!$C$5:$EV$304,0,BU$3)&gt;0)))</f>
        <v>0</v>
      </c>
      <c r="BV109" s="12" t="n">
        <f aca="false">IF(OR($A109="",BV$4=""),"",SUMPRODUCT(--(INDEX(Matrix!$C$5:$EV$304,0,$B109)&gt;0),--(INDEX(Matrix!$C$5:$EV$304,0,BV$3)&gt;0)))</f>
        <v>0</v>
      </c>
      <c r="BW109" s="12" t="n">
        <f aca="false">IF(OR($A109="",BW$4=""),"",SUMPRODUCT(--(INDEX(Matrix!$C$5:$EV$304,0,$B109)&gt;0),--(INDEX(Matrix!$C$5:$EV$304,0,BW$3)&gt;0)))</f>
        <v>0</v>
      </c>
      <c r="BX109" s="12" t="n">
        <f aca="false">IF(OR($A109="",BX$4=""),"",SUMPRODUCT(--(INDEX(Matrix!$C$5:$EV$304,0,$B109)&gt;0),--(INDEX(Matrix!$C$5:$EV$304,0,BX$3)&gt;0)))</f>
        <v>0</v>
      </c>
      <c r="BY109" s="12" t="n">
        <f aca="false">IF(OR($A109="",BY$4=""),"",SUMPRODUCT(--(INDEX(Matrix!$C$5:$EV$304,0,$B109)&gt;0),--(INDEX(Matrix!$C$5:$EV$304,0,BY$3)&gt;0)))</f>
        <v>0</v>
      </c>
      <c r="BZ109" s="12" t="n">
        <f aca="false">IF(OR($A109="",BZ$4=""),"",SUMPRODUCT(--(INDEX(Matrix!$C$5:$EV$304,0,$B109)&gt;0),--(INDEX(Matrix!$C$5:$EV$304,0,BZ$3)&gt;0)))</f>
        <v>0</v>
      </c>
      <c r="CA109" s="12" t="n">
        <f aca="false">IF(OR($A109="",CA$4=""),"",SUMPRODUCT(--(INDEX(Matrix!$C$5:$EV$304,0,$B109)&gt;0),--(INDEX(Matrix!$C$5:$EV$304,0,CA$3)&gt;0)))</f>
        <v>0</v>
      </c>
      <c r="CB109" s="12" t="n">
        <f aca="false">IF(OR($A109="",CB$4=""),"",SUMPRODUCT(--(INDEX(Matrix!$C$5:$EV$304,0,$B109)&gt;0),--(INDEX(Matrix!$C$5:$EV$304,0,CB$3)&gt;0)))</f>
        <v>0</v>
      </c>
      <c r="CC109" s="12" t="n">
        <f aca="false">IF(OR($A109="",CC$4=""),"",SUMPRODUCT(--(INDEX(Matrix!$C$5:$EV$304,0,$B109)&gt;0),--(INDEX(Matrix!$C$5:$EV$304,0,CC$3)&gt;0)))</f>
        <v>0</v>
      </c>
      <c r="CD109" s="12" t="n">
        <f aca="false">IF(OR($A109="",CD$4=""),"",SUMPRODUCT(--(INDEX(Matrix!$C$5:$EV$304,0,$B109)&gt;0),--(INDEX(Matrix!$C$5:$EV$304,0,CD$3)&gt;0)))</f>
        <v>0</v>
      </c>
      <c r="CE109" s="12" t="n">
        <f aca="false">IF(OR($A109="",CE$4=""),"",SUMPRODUCT(--(INDEX(Matrix!$C$5:$EV$304,0,$B109)&gt;0),--(INDEX(Matrix!$C$5:$EV$304,0,CE$3)&gt;0)))</f>
        <v>0</v>
      </c>
      <c r="CF109" s="12" t="n">
        <f aca="false">IF(OR($A109="",CF$4=""),"",SUMPRODUCT(--(INDEX(Matrix!$C$5:$EV$304,0,$B109)&gt;0),--(INDEX(Matrix!$C$5:$EV$304,0,CF$3)&gt;0)))</f>
        <v>0</v>
      </c>
      <c r="CG109" s="12" t="n">
        <f aca="false">IF(OR($A109="",CG$4=""),"",SUMPRODUCT(--(INDEX(Matrix!$C$5:$EV$304,0,$B109)&gt;0),--(INDEX(Matrix!$C$5:$EV$304,0,CG$3)&gt;0)))</f>
        <v>0</v>
      </c>
      <c r="CH109" s="12" t="n">
        <f aca="false">IF(OR($A109="",CH$4=""),"",SUMPRODUCT(--(INDEX(Matrix!$C$5:$EV$304,0,$B109)&gt;0),--(INDEX(Matrix!$C$5:$EV$304,0,CH$3)&gt;0)))</f>
        <v>0</v>
      </c>
      <c r="CI109" s="12" t="n">
        <f aca="false">IF(OR($A109="",CI$4=""),"",SUMPRODUCT(--(INDEX(Matrix!$C$5:$EV$304,0,$B109)&gt;0),--(INDEX(Matrix!$C$5:$EV$304,0,CI$3)&gt;0)))</f>
        <v>0</v>
      </c>
      <c r="CJ109" s="12" t="n">
        <f aca="false">IF(OR($A109="",CJ$4=""),"",SUMPRODUCT(--(INDEX(Matrix!$C$5:$EV$304,0,$B109)&gt;0),--(INDEX(Matrix!$C$5:$EV$304,0,CJ$3)&gt;0)))</f>
        <v>0</v>
      </c>
      <c r="CK109" s="12" t="n">
        <f aca="false">IF(OR($A109="",CK$4=""),"",SUMPRODUCT(--(INDEX(Matrix!$C$5:$EV$304,0,$B109)&gt;0),--(INDEX(Matrix!$C$5:$EV$304,0,CK$3)&gt;0)))</f>
        <v>0</v>
      </c>
      <c r="CL109" s="12" t="n">
        <f aca="false">IF(OR($A109="",CL$4=""),"",SUMPRODUCT(--(INDEX(Matrix!$C$5:$EV$304,0,$B109)&gt;0),--(INDEX(Matrix!$C$5:$EV$304,0,CL$3)&gt;0)))</f>
        <v>0</v>
      </c>
      <c r="CM109" s="12" t="n">
        <f aca="false">IF(OR($A109="",CM$4=""),"",SUMPRODUCT(--(INDEX(Matrix!$C$5:$EV$304,0,$B109)&gt;0),--(INDEX(Matrix!$C$5:$EV$304,0,CM$3)&gt;0)))</f>
        <v>0</v>
      </c>
      <c r="CN109" s="12" t="n">
        <f aca="false">IF(OR($A109="",CN$4=""),"",SUMPRODUCT(--(INDEX(Matrix!$C$5:$EV$304,0,$B109)&gt;0),--(INDEX(Matrix!$C$5:$EV$304,0,CN$3)&gt;0)))</f>
        <v>0</v>
      </c>
      <c r="CO109" s="12" t="n">
        <f aca="false">IF(OR($A109="",CO$4=""),"",SUMPRODUCT(--(INDEX(Matrix!$C$5:$EV$304,0,$B109)&gt;0),--(INDEX(Matrix!$C$5:$EV$304,0,CO$3)&gt;0)))</f>
        <v>0</v>
      </c>
      <c r="CP109" s="12" t="n">
        <f aca="false">IF(OR($A109="",CP$4=""),"",SUMPRODUCT(--(INDEX(Matrix!$C$5:$EV$304,0,$B109)&gt;0),--(INDEX(Matrix!$C$5:$EV$304,0,CP$3)&gt;0)))</f>
        <v>0</v>
      </c>
      <c r="CQ109" s="12" t="n">
        <f aca="false">IF(OR($A109="",CQ$4=""),"",SUMPRODUCT(--(INDEX(Matrix!$C$5:$EV$304,0,$B109)&gt;0),--(INDEX(Matrix!$C$5:$EV$304,0,CQ$3)&gt;0)))</f>
        <v>0</v>
      </c>
      <c r="CR109" s="12" t="n">
        <f aca="false">IF(OR($A109="",CR$4=""),"",SUMPRODUCT(--(INDEX(Matrix!$C$5:$EV$304,0,$B109)&gt;0),--(INDEX(Matrix!$C$5:$EV$304,0,CR$3)&gt;0)))</f>
        <v>0</v>
      </c>
      <c r="CS109" s="12" t="n">
        <f aca="false">IF(OR($A109="",CS$4=""),"",SUMPRODUCT(--(INDEX(Matrix!$C$5:$EV$304,0,$B109)&gt;0),--(INDEX(Matrix!$C$5:$EV$304,0,CS$3)&gt;0)))</f>
        <v>0</v>
      </c>
      <c r="CT109" s="12" t="n">
        <f aca="false">IF(OR($A109="",CT$4=""),"",SUMPRODUCT(--(INDEX(Matrix!$C$5:$EV$304,0,$B109)&gt;0),--(INDEX(Matrix!$C$5:$EV$304,0,CT$3)&gt;0)))</f>
        <v>0</v>
      </c>
      <c r="CU109" s="12" t="n">
        <f aca="false">IF(OR($A109="",CU$4=""),"",SUMPRODUCT(--(INDEX(Matrix!$C$5:$EV$304,0,$B109)&gt;0),--(INDEX(Matrix!$C$5:$EV$304,0,CU$3)&gt;0)))</f>
        <v>0</v>
      </c>
      <c r="CV109" s="12" t="n">
        <f aca="false">IF(OR($A109="",CV$4=""),"",SUMPRODUCT(--(INDEX(Matrix!$C$5:$EV$304,0,$B109)&gt;0),--(INDEX(Matrix!$C$5:$EV$304,0,CV$3)&gt;0)))</f>
        <v>0</v>
      </c>
      <c r="CW109" s="12" t="n">
        <f aca="false">IF(OR($A109="",CW$4=""),"",SUMPRODUCT(--(INDEX(Matrix!$C$5:$EV$304,0,$B109)&gt;0),--(INDEX(Matrix!$C$5:$EV$304,0,CW$3)&gt;0)))</f>
        <v>0</v>
      </c>
      <c r="CX109" s="12" t="n">
        <f aca="false">IF(OR($A109="",CX$4=""),"",SUMPRODUCT(--(INDEX(Matrix!$C$5:$EV$304,0,$B109)&gt;0),--(INDEX(Matrix!$C$5:$EV$304,0,CX$3)&gt;0)))</f>
        <v>0</v>
      </c>
      <c r="CY109" s="12" t="n">
        <f aca="false">IF(OR($A109="",CY$4=""),"",SUMPRODUCT(--(INDEX(Matrix!$C$5:$EV$304,0,$B109)&gt;0),--(INDEX(Matrix!$C$5:$EV$304,0,CY$3)&gt;0)))</f>
        <v>0</v>
      </c>
      <c r="CZ109" s="12" t="n">
        <f aca="false">IF(OR($A109="",CZ$4=""),"",SUMPRODUCT(--(INDEX(Matrix!$C$5:$EV$304,0,$B109)&gt;0),--(INDEX(Matrix!$C$5:$EV$304,0,CZ$3)&gt;0)))</f>
        <v>0</v>
      </c>
      <c r="DA109" s="12" t="n">
        <f aca="false">IF(OR($A109="",DA$4=""),"",SUMPRODUCT(--(INDEX(Matrix!$C$5:$EV$304,0,$B109)&gt;0),--(INDEX(Matrix!$C$5:$EV$304,0,DA$3)&gt;0)))</f>
        <v>0</v>
      </c>
      <c r="DB109" s="12" t="n">
        <f aca="false">IF(OR($A109="",DB$4=""),"",SUMPRODUCT(--(INDEX(Matrix!$C$5:$EV$304,0,$B109)&gt;0),--(INDEX(Matrix!$C$5:$EV$304,0,DB$3)&gt;0)))</f>
        <v>0</v>
      </c>
      <c r="DC109" s="12" t="n">
        <f aca="false">IF(OR($A109="",DC$4=""),"",SUMPRODUCT(--(INDEX(Matrix!$C$5:$EV$304,0,$B109)&gt;0),--(INDEX(Matrix!$C$5:$EV$304,0,DC$3)&gt;0)))</f>
        <v>0</v>
      </c>
      <c r="DD109" s="12" t="n">
        <f aca="false">IF(OR($A109="",DD$4=""),"",SUMPRODUCT(--(INDEX(Matrix!$C$5:$EV$304,0,$B109)&gt;0),--(INDEX(Matrix!$C$5:$EV$304,0,DD$3)&gt;0)))</f>
        <v>0</v>
      </c>
      <c r="DE109" s="12" t="str">
        <f aca="false">IF(OR($A109="",DE$4=""),"",SUMPRODUCT(--(INDEX(Matrix!$C$5:$EV$304,0,$B109)&gt;0),--(INDEX(Matrix!$C$5:$EV$304,0,DE$3)&gt;0)))</f>
        <v/>
      </c>
      <c r="DF109" s="12" t="str">
        <f aca="false">IF(OR($A109="",DF$4=""),"",SUMPRODUCT(--(INDEX(Matrix!$C$5:$EV$304,0,$B109)&gt;0),--(INDEX(Matrix!$C$5:$EV$304,0,DF$3)&gt;0)))</f>
        <v/>
      </c>
      <c r="DG109" s="12" t="str">
        <f aca="false">IF(OR($A109="",DG$4=""),"",SUMPRODUCT(--(INDEX(Matrix!$C$5:$EV$304,0,$B109)&gt;0),--(INDEX(Matrix!$C$5:$EV$304,0,DG$3)&gt;0)))</f>
        <v/>
      </c>
      <c r="DH109" s="12" t="str">
        <f aca="false">IF(OR($A109="",DH$4=""),"",SUMPRODUCT(--(INDEX(Matrix!$C$5:$EV$304,0,$B109)&gt;0),--(INDEX(Matrix!$C$5:$EV$304,0,DH$3)&gt;0)))</f>
        <v/>
      </c>
      <c r="DI109" s="12" t="str">
        <f aca="false">IF(OR($A109="",DI$4=""),"",SUMPRODUCT(--(INDEX(Matrix!$C$5:$EV$304,0,$B109)&gt;0),--(INDEX(Matrix!$C$5:$EV$304,0,DI$3)&gt;0)))</f>
        <v/>
      </c>
      <c r="DJ109" s="12" t="str">
        <f aca="false">IF(OR($A109="",DJ$4=""),"",SUMPRODUCT(--(INDEX(Matrix!$C$5:$EV$304,0,$B109)&gt;0),--(INDEX(Matrix!$C$5:$EV$304,0,DJ$3)&gt;0)))</f>
        <v/>
      </c>
      <c r="DK109" s="12" t="str">
        <f aca="false">IF(OR($A109="",DK$4=""),"",SUMPRODUCT(--(INDEX(Matrix!$C$5:$EV$304,0,$B109)&gt;0),--(INDEX(Matrix!$C$5:$EV$304,0,DK$3)&gt;0)))</f>
        <v/>
      </c>
      <c r="DL109" s="12" t="str">
        <f aca="false">IF(OR($A109="",DL$4=""),"",SUMPRODUCT(--(INDEX(Matrix!$C$5:$EV$304,0,$B109)&gt;0),--(INDEX(Matrix!$C$5:$EV$304,0,DL$3)&gt;0)))</f>
        <v/>
      </c>
      <c r="DM109" s="12" t="str">
        <f aca="false">IF(OR($A109="",DM$4=""),"",SUMPRODUCT(--(INDEX(Matrix!$C$5:$EV$304,0,$B109)&gt;0),--(INDEX(Matrix!$C$5:$EV$304,0,DM$3)&gt;0)))</f>
        <v/>
      </c>
      <c r="DN109" s="12" t="str">
        <f aca="false">IF(OR($A109="",DN$4=""),"",SUMPRODUCT(--(INDEX(Matrix!$C$5:$EV$304,0,$B109)&gt;0),--(INDEX(Matrix!$C$5:$EV$304,0,DN$3)&gt;0)))</f>
        <v/>
      </c>
      <c r="DO109" s="12" t="str">
        <f aca="false">IF(OR($A109="",DO$4=""),"",SUMPRODUCT(--(INDEX(Matrix!$C$5:$EV$304,0,$B109)&gt;0),--(INDEX(Matrix!$C$5:$EV$304,0,DO$3)&gt;0)))</f>
        <v/>
      </c>
      <c r="DP109" s="12" t="str">
        <f aca="false">IF(OR($A109="",DP$4=""),"",SUMPRODUCT(--(INDEX(Matrix!$C$5:$EV$304,0,$B109)&gt;0),--(INDEX(Matrix!$C$5:$EV$304,0,DP$3)&gt;0)))</f>
        <v/>
      </c>
      <c r="DQ109" s="12" t="str">
        <f aca="false">IF(OR($A109="",DQ$4=""),"",SUMPRODUCT(--(INDEX(Matrix!$C$5:$EV$304,0,$B109)&gt;0),--(INDEX(Matrix!$C$5:$EV$304,0,DQ$3)&gt;0)))</f>
        <v/>
      </c>
      <c r="DR109" s="12" t="str">
        <f aca="false">IF(OR($A109="",DR$4=""),"",SUMPRODUCT(--(INDEX(Matrix!$C$5:$EV$304,0,$B109)&gt;0),--(INDEX(Matrix!$C$5:$EV$304,0,DR$3)&gt;0)))</f>
        <v/>
      </c>
      <c r="DS109" s="12" t="str">
        <f aca="false">IF(OR($A109="",DS$4=""),"",SUMPRODUCT(--(INDEX(Matrix!$C$5:$EV$304,0,$B109)&gt;0),--(INDEX(Matrix!$C$5:$EV$304,0,DS$3)&gt;0)))</f>
        <v/>
      </c>
      <c r="DT109" s="12" t="str">
        <f aca="false">IF(OR($A109="",DT$4=""),"",SUMPRODUCT(--(INDEX(Matrix!$C$5:$EV$304,0,$B109)&gt;0),--(INDEX(Matrix!$C$5:$EV$304,0,DT$3)&gt;0)))</f>
        <v/>
      </c>
      <c r="DU109" s="12" t="str">
        <f aca="false">IF(OR($A109="",DU$4=""),"",SUMPRODUCT(--(INDEX(Matrix!$C$5:$EV$304,0,$B109)&gt;0),--(INDEX(Matrix!$C$5:$EV$304,0,DU$3)&gt;0)))</f>
        <v/>
      </c>
      <c r="DV109" s="12" t="str">
        <f aca="false">IF(OR($A109="",DV$4=""),"",SUMPRODUCT(--(INDEX(Matrix!$C$5:$EV$304,0,$B109)&gt;0),--(INDEX(Matrix!$C$5:$EV$304,0,DV$3)&gt;0)))</f>
        <v/>
      </c>
      <c r="DW109" s="12" t="str">
        <f aca="false">IF(OR($A109="",DW$4=""),"",SUMPRODUCT(--(INDEX(Matrix!$C$5:$EV$304,0,$B109)&gt;0),--(INDEX(Matrix!$C$5:$EV$304,0,DW$3)&gt;0)))</f>
        <v/>
      </c>
      <c r="DX109" s="12" t="str">
        <f aca="false">IF(OR($A109="",DX$4=""),"",SUMPRODUCT(--(INDEX(Matrix!$C$5:$EV$304,0,$B109)&gt;0),--(INDEX(Matrix!$C$5:$EV$304,0,DX$3)&gt;0)))</f>
        <v/>
      </c>
      <c r="DY109" s="12" t="str">
        <f aca="false">IF(OR($A109="",DY$4=""),"",SUMPRODUCT(--(INDEX(Matrix!$C$5:$EV$304,0,$B109)&gt;0),--(INDEX(Matrix!$C$5:$EV$304,0,DY$3)&gt;0)))</f>
        <v/>
      </c>
      <c r="DZ109" s="12" t="str">
        <f aca="false">IF(OR($A109="",DZ$4=""),"",SUMPRODUCT(--(INDEX(Matrix!$C$5:$EV$304,0,$B109)&gt;0),--(INDEX(Matrix!$C$5:$EV$304,0,DZ$3)&gt;0)))</f>
        <v/>
      </c>
      <c r="EA109" s="12" t="str">
        <f aca="false">IF(OR($A109="",EA$4=""),"",SUMPRODUCT(--(INDEX(Matrix!$C$5:$EV$304,0,$B109)&gt;0),--(INDEX(Matrix!$C$5:$EV$304,0,EA$3)&gt;0)))</f>
        <v/>
      </c>
      <c r="EB109" s="12" t="str">
        <f aca="false">IF(OR($A109="",EB$4=""),"",SUMPRODUCT(--(INDEX(Matrix!$C$5:$EV$304,0,$B109)&gt;0),--(INDEX(Matrix!$C$5:$EV$304,0,EB$3)&gt;0)))</f>
        <v/>
      </c>
      <c r="EC109" s="12" t="str">
        <f aca="false">IF(OR($A109="",EC$4=""),"",SUMPRODUCT(--(INDEX(Matrix!$C$5:$EV$304,0,$B109)&gt;0),--(INDEX(Matrix!$C$5:$EV$304,0,EC$3)&gt;0)))</f>
        <v/>
      </c>
      <c r="ED109" s="12" t="str">
        <f aca="false">IF(OR($A109="",ED$4=""),"",SUMPRODUCT(--(INDEX(Matrix!$C$5:$EV$304,0,$B109)&gt;0),--(INDEX(Matrix!$C$5:$EV$304,0,ED$3)&gt;0)))</f>
        <v/>
      </c>
      <c r="EE109" s="12" t="str">
        <f aca="false">IF(OR($A109="",EE$4=""),"",SUMPRODUCT(--(INDEX(Matrix!$C$5:$EV$304,0,$B109)&gt;0),--(INDEX(Matrix!$C$5:$EV$304,0,EE$3)&gt;0)))</f>
        <v/>
      </c>
      <c r="EF109" s="12" t="str">
        <f aca="false">IF(OR($A109="",EF$4=""),"",SUMPRODUCT(--(INDEX(Matrix!$C$5:$EV$304,0,$B109)&gt;0),--(INDEX(Matrix!$C$5:$EV$304,0,EF$3)&gt;0)))</f>
        <v/>
      </c>
      <c r="EG109" s="12" t="str">
        <f aca="false">IF(OR($A109="",EG$4=""),"",SUMPRODUCT(--(INDEX(Matrix!$C$5:$EV$304,0,$B109)&gt;0),--(INDEX(Matrix!$C$5:$EV$304,0,EG$3)&gt;0)))</f>
        <v/>
      </c>
      <c r="EH109" s="12" t="str">
        <f aca="false">IF(OR($A109="",EH$4=""),"",SUMPRODUCT(--(INDEX(Matrix!$C$5:$EV$304,0,$B109)&gt;0),--(INDEX(Matrix!$C$5:$EV$304,0,EH$3)&gt;0)))</f>
        <v/>
      </c>
      <c r="EI109" s="12" t="str">
        <f aca="false">IF(OR($A109="",EI$4=""),"",SUMPRODUCT(--(INDEX(Matrix!$C$5:$EV$304,0,$B109)&gt;0),--(INDEX(Matrix!$C$5:$EV$304,0,EI$3)&gt;0)))</f>
        <v/>
      </c>
      <c r="EJ109" s="12" t="str">
        <f aca="false">IF(OR($A109="",EJ$4=""),"",SUMPRODUCT(--(INDEX(Matrix!$C$5:$EV$304,0,$B109)&gt;0),--(INDEX(Matrix!$C$5:$EV$304,0,EJ$3)&gt;0)))</f>
        <v/>
      </c>
      <c r="EK109" s="12" t="str">
        <f aca="false">IF(OR($A109="",EK$4=""),"",SUMPRODUCT(--(INDEX(Matrix!$C$5:$EV$304,0,$B109)&gt;0),--(INDEX(Matrix!$C$5:$EV$304,0,EK$3)&gt;0)))</f>
        <v/>
      </c>
      <c r="EL109" s="12" t="str">
        <f aca="false">IF(OR($A109="",EL$4=""),"",SUMPRODUCT(--(INDEX(Matrix!$C$5:$EV$304,0,$B109)&gt;0),--(INDEX(Matrix!$C$5:$EV$304,0,EL$3)&gt;0)))</f>
        <v/>
      </c>
      <c r="EM109" s="12" t="str">
        <f aca="false">IF(OR($A109="",EM$4=""),"",SUMPRODUCT(--(INDEX(Matrix!$C$5:$EV$304,0,$B109)&gt;0),--(INDEX(Matrix!$C$5:$EV$304,0,EM$3)&gt;0)))</f>
        <v/>
      </c>
      <c r="EN109" s="12" t="str">
        <f aca="false">IF(OR($A109="",EN$4=""),"",SUMPRODUCT(--(INDEX(Matrix!$C$5:$EV$304,0,$B109)&gt;0),--(INDEX(Matrix!$C$5:$EV$304,0,EN$3)&gt;0)))</f>
        <v/>
      </c>
      <c r="EO109" s="12" t="str">
        <f aca="false">IF(OR($A109="",EO$4=""),"",SUMPRODUCT(--(INDEX(Matrix!$C$5:$EV$304,0,$B109)&gt;0),--(INDEX(Matrix!$C$5:$EV$304,0,EO$3)&gt;0)))</f>
        <v/>
      </c>
      <c r="EP109" s="12" t="str">
        <f aca="false">IF(OR($A109="",EP$4=""),"",SUMPRODUCT(--(INDEX(Matrix!$C$5:$EV$304,0,$B109)&gt;0),--(INDEX(Matrix!$C$5:$EV$304,0,EP$3)&gt;0)))</f>
        <v/>
      </c>
      <c r="EQ109" s="12" t="str">
        <f aca="false">IF(OR($A109="",EQ$4=""),"",SUMPRODUCT(--(INDEX(Matrix!$C$5:$EV$304,0,$B109)&gt;0),--(INDEX(Matrix!$C$5:$EV$304,0,EQ$3)&gt;0)))</f>
        <v/>
      </c>
      <c r="ER109" s="12" t="str">
        <f aca="false">IF(OR($A109="",ER$4=""),"",SUMPRODUCT(--(INDEX(Matrix!$C$5:$EV$304,0,$B109)&gt;0),--(INDEX(Matrix!$C$5:$EV$304,0,ER$3)&gt;0)))</f>
        <v/>
      </c>
      <c r="ES109" s="12" t="str">
        <f aca="false">IF(OR($A109="",ES$4=""),"",SUMPRODUCT(--(INDEX(Matrix!$C$5:$EV$304,0,$B109)&gt;0),--(INDEX(Matrix!$C$5:$EV$304,0,ES$3)&gt;0)))</f>
        <v/>
      </c>
      <c r="ET109" s="12" t="str">
        <f aca="false">IF(OR($A109="",ET$4=""),"",SUMPRODUCT(--(INDEX(Matrix!$C$5:$EV$304,0,$B109)&gt;0),--(INDEX(Matrix!$C$5:$EV$304,0,ET$3)&gt;0)))</f>
        <v/>
      </c>
      <c r="EU109" s="12" t="str">
        <f aca="false">IF(OR($A109="",EU$4=""),"",SUMPRODUCT(--(INDEX(Matrix!$C$5:$EV$304,0,$B109)&gt;0),--(INDEX(Matrix!$C$5:$EV$304,0,EU$3)&gt;0)))</f>
        <v/>
      </c>
      <c r="EV109" s="12" t="str">
        <f aca="false">IF(OR($A109="",EV$4=""),"",SUMPRODUCT(--(INDEX(Matrix!$C$5:$EV$304,0,$B109)&gt;0),--(INDEX(Matrix!$C$5:$EV$304,0,EV$3)&gt;0)))</f>
        <v/>
      </c>
    </row>
    <row r="110" customFormat="false" ht="15" hidden="false" customHeight="false" outlineLevel="0" collapsed="false">
      <c r="A110" s="6" t="str">
        <f aca="false">IF(INDEX(Products!$A$2:$A$151,$B110)="","",INDEX(Products!$A$2:$A$151,$B110))</f>
        <v>Hair and Skin</v>
      </c>
      <c r="B110" s="23" t="n">
        <v>106</v>
      </c>
      <c r="C110" s="12" t="n">
        <f aca="false">IF(OR($A110="",C$4=""),"",SUMPRODUCT(--(INDEX(Matrix!$C$5:$EV$304,0,$B110)&gt;0),--(INDEX(Matrix!$C$5:$EV$304,0,C$3)&gt;0)))</f>
        <v>5</v>
      </c>
      <c r="D110" s="12" t="n">
        <f aca="false">IF(OR($A110="",D$4=""),"",SUMPRODUCT(--(INDEX(Matrix!$C$5:$EV$304,0,$B110)&gt;0),--(INDEX(Matrix!$C$5:$EV$304,0,D$3)&gt;0)))</f>
        <v>5</v>
      </c>
      <c r="E110" s="12" t="n">
        <f aca="false">IF(OR($A110="",E$4=""),"",SUMPRODUCT(--(INDEX(Matrix!$C$5:$EV$304,0,$B110)&gt;0),--(INDEX(Matrix!$C$5:$EV$304,0,E$3)&gt;0)))</f>
        <v>5</v>
      </c>
      <c r="F110" s="12" t="n">
        <f aca="false">IF(OR($A110="",F$4=""),"",SUMPRODUCT(--(INDEX(Matrix!$C$5:$EV$304,0,$B110)&gt;0),--(INDEX(Matrix!$C$5:$EV$304,0,F$3)&gt;0)))</f>
        <v>6</v>
      </c>
      <c r="G110" s="12" t="n">
        <f aca="false">IF(OR($A110="",G$4=""),"",SUMPRODUCT(--(INDEX(Matrix!$C$5:$EV$304,0,$B110)&gt;0),--(INDEX(Matrix!$C$5:$EV$304,0,G$3)&gt;0)))</f>
        <v>6</v>
      </c>
      <c r="H110" s="12" t="n">
        <f aca="false">IF(OR($A110="",H$4=""),"",SUMPRODUCT(--(INDEX(Matrix!$C$5:$EV$304,0,$B110)&gt;0),--(INDEX(Matrix!$C$5:$EV$304,0,H$3)&gt;0)))</f>
        <v>6</v>
      </c>
      <c r="I110" s="12" t="n">
        <f aca="false">IF(OR($A110="",I$4=""),"",SUMPRODUCT(--(INDEX(Matrix!$C$5:$EV$304,0,$B110)&gt;0),--(INDEX(Matrix!$C$5:$EV$304,0,I$3)&gt;0)))</f>
        <v>5</v>
      </c>
      <c r="J110" s="12" t="n">
        <f aca="false">IF(OR($A110="",J$4=""),"",SUMPRODUCT(--(INDEX(Matrix!$C$5:$EV$304,0,$B110)&gt;0),--(INDEX(Matrix!$C$5:$EV$304,0,J$3)&gt;0)))</f>
        <v>5</v>
      </c>
      <c r="K110" s="12" t="n">
        <f aca="false">IF(OR($A110="",K$4=""),"",SUMPRODUCT(--(INDEX(Matrix!$C$5:$EV$304,0,$B110)&gt;0),--(INDEX(Matrix!$C$5:$EV$304,0,K$3)&gt;0)))</f>
        <v>6</v>
      </c>
      <c r="L110" s="12" t="n">
        <f aca="false">IF(OR($A110="",L$4=""),"",SUMPRODUCT(--(INDEX(Matrix!$C$5:$EV$304,0,$B110)&gt;0),--(INDEX(Matrix!$C$5:$EV$304,0,L$3)&gt;0)))</f>
        <v>6</v>
      </c>
      <c r="M110" s="12" t="n">
        <f aca="false">IF(OR($A110="",M$4=""),"",SUMPRODUCT(--(INDEX(Matrix!$C$5:$EV$304,0,$B110)&gt;0),--(INDEX(Matrix!$C$5:$EV$304,0,M$3)&gt;0)))</f>
        <v>6</v>
      </c>
      <c r="N110" s="12" t="n">
        <f aca="false">IF(OR($A110="",N$4=""),"",SUMPRODUCT(--(INDEX(Matrix!$C$5:$EV$304,0,$B110)&gt;0),--(INDEX(Matrix!$C$5:$EV$304,0,N$3)&gt;0)))</f>
        <v>6</v>
      </c>
      <c r="O110" s="12" t="n">
        <f aca="false">IF(OR($A110="",O$4=""),"",SUMPRODUCT(--(INDEX(Matrix!$C$5:$EV$304,0,$B110)&gt;0),--(INDEX(Matrix!$C$5:$EV$304,0,O$3)&gt;0)))</f>
        <v>6</v>
      </c>
      <c r="P110" s="12" t="n">
        <f aca="false">IF(OR($A110="",P$4=""),"",SUMPRODUCT(--(INDEX(Matrix!$C$5:$EV$304,0,$B110)&gt;0),--(INDEX(Matrix!$C$5:$EV$304,0,P$3)&gt;0)))</f>
        <v>6</v>
      </c>
      <c r="Q110" s="12" t="n">
        <f aca="false">IF(OR($A110="",Q$4=""),"",SUMPRODUCT(--(INDEX(Matrix!$C$5:$EV$304,0,$B110)&gt;0),--(INDEX(Matrix!$C$5:$EV$304,0,Q$3)&gt;0)))</f>
        <v>6</v>
      </c>
      <c r="R110" s="12" t="n">
        <f aca="false">IF(OR($A110="",R$4=""),"",SUMPRODUCT(--(INDEX(Matrix!$C$5:$EV$304,0,$B110)&gt;0),--(INDEX(Matrix!$C$5:$EV$304,0,R$3)&gt;0)))</f>
        <v>6</v>
      </c>
      <c r="S110" s="12" t="n">
        <f aca="false">IF(OR($A110="",S$4=""),"",SUMPRODUCT(--(INDEX(Matrix!$C$5:$EV$304,0,$B110)&gt;0),--(INDEX(Matrix!$C$5:$EV$304,0,S$3)&gt;0)))</f>
        <v>6</v>
      </c>
      <c r="T110" s="12" t="n">
        <f aca="false">IF(OR($A110="",T$4=""),"",SUMPRODUCT(--(INDEX(Matrix!$C$5:$EV$304,0,$B110)&gt;0),--(INDEX(Matrix!$C$5:$EV$304,0,T$3)&gt;0)))</f>
        <v>6</v>
      </c>
      <c r="U110" s="12" t="n">
        <f aca="false">IF(OR($A110="",U$4=""),"",SUMPRODUCT(--(INDEX(Matrix!$C$5:$EV$304,0,$B110)&gt;0),--(INDEX(Matrix!$C$5:$EV$304,0,U$3)&gt;0)))</f>
        <v>0</v>
      </c>
      <c r="V110" s="12" t="n">
        <f aca="false">IF(OR($A110="",V$4=""),"",SUMPRODUCT(--(INDEX(Matrix!$C$5:$EV$304,0,$B110)&gt;0),--(INDEX(Matrix!$C$5:$EV$304,0,V$3)&gt;0)))</f>
        <v>0</v>
      </c>
      <c r="W110" s="12" t="n">
        <f aca="false">IF(OR($A110="",W$4=""),"",SUMPRODUCT(--(INDEX(Matrix!$C$5:$EV$304,0,$B110)&gt;0),--(INDEX(Matrix!$C$5:$EV$304,0,W$3)&gt;0)))</f>
        <v>3</v>
      </c>
      <c r="X110" s="12" t="n">
        <f aca="false">IF(OR($A110="",X$4=""),"",SUMPRODUCT(--(INDEX(Matrix!$C$5:$EV$304,0,$B110)&gt;0),--(INDEX(Matrix!$C$5:$EV$304,0,X$3)&gt;0)))</f>
        <v>3</v>
      </c>
      <c r="Y110" s="12" t="n">
        <f aca="false">IF(OR($A110="",Y$4=""),"",SUMPRODUCT(--(INDEX(Matrix!$C$5:$EV$304,0,$B110)&gt;0),--(INDEX(Matrix!$C$5:$EV$304,0,Y$3)&gt;0)))</f>
        <v>5</v>
      </c>
      <c r="Z110" s="12" t="n">
        <f aca="false">IF(OR($A110="",Z$4=""),"",SUMPRODUCT(--(INDEX(Matrix!$C$5:$EV$304,0,$B110)&gt;0),--(INDEX(Matrix!$C$5:$EV$304,0,Z$3)&gt;0)))</f>
        <v>5</v>
      </c>
      <c r="AA110" s="12" t="n">
        <f aca="false">IF(OR($A110="",AA$4=""),"",SUMPRODUCT(--(INDEX(Matrix!$C$5:$EV$304,0,$B110)&gt;0),--(INDEX(Matrix!$C$5:$EV$304,0,AA$3)&gt;0)))</f>
        <v>7</v>
      </c>
      <c r="AB110" s="12" t="n">
        <f aca="false">IF(OR($A110="",AB$4=""),"",SUMPRODUCT(--(INDEX(Matrix!$C$5:$EV$304,0,$B110)&gt;0),--(INDEX(Matrix!$C$5:$EV$304,0,AB$3)&gt;0)))</f>
        <v>2</v>
      </c>
      <c r="AC110" s="12" t="n">
        <f aca="false">IF(OR($A110="",AC$4=""),"",SUMPRODUCT(--(INDEX(Matrix!$C$5:$EV$304,0,$B110)&gt;0),--(INDEX(Matrix!$C$5:$EV$304,0,AC$3)&gt;0)))</f>
        <v>1</v>
      </c>
      <c r="AD110" s="12" t="n">
        <f aca="false">IF(OR($A110="",AD$4=""),"",SUMPRODUCT(--(INDEX(Matrix!$C$5:$EV$304,0,$B110)&gt;0),--(INDEX(Matrix!$C$5:$EV$304,0,AD$3)&gt;0)))</f>
        <v>0</v>
      </c>
      <c r="AE110" s="12" t="n">
        <f aca="false">IF(OR($A110="",AE$4=""),"",SUMPRODUCT(--(INDEX(Matrix!$C$5:$EV$304,0,$B110)&gt;0),--(INDEX(Matrix!$C$5:$EV$304,0,AE$3)&gt;0)))</f>
        <v>5</v>
      </c>
      <c r="AF110" s="12" t="n">
        <f aca="false">IF(OR($A110="",AF$4=""),"",SUMPRODUCT(--(INDEX(Matrix!$C$5:$EV$304,0,$B110)&gt;0),--(INDEX(Matrix!$C$5:$EV$304,0,AF$3)&gt;0)))</f>
        <v>5</v>
      </c>
      <c r="AG110" s="12" t="n">
        <f aca="false">IF(OR($A110="",AG$4=""),"",SUMPRODUCT(--(INDEX(Matrix!$C$5:$EV$304,0,$B110)&gt;0),--(INDEX(Matrix!$C$5:$EV$304,0,AG$3)&gt;0)))</f>
        <v>5</v>
      </c>
      <c r="AH110" s="12" t="n">
        <f aca="false">IF(OR($A110="",AH$4=""),"",SUMPRODUCT(--(INDEX(Matrix!$C$5:$EV$304,0,$B110)&gt;0),--(INDEX(Matrix!$C$5:$EV$304,0,AH$3)&gt;0)))</f>
        <v>6</v>
      </c>
      <c r="AI110" s="12" t="n">
        <f aca="false">IF(OR($A110="",AI$4=""),"",SUMPRODUCT(--(INDEX(Matrix!$C$5:$EV$304,0,$B110)&gt;0),--(INDEX(Matrix!$C$5:$EV$304,0,AI$3)&gt;0)))</f>
        <v>5</v>
      </c>
      <c r="AJ110" s="12" t="n">
        <f aca="false">IF(OR($A110="",AJ$4=""),"",SUMPRODUCT(--(INDEX(Matrix!$C$5:$EV$304,0,$B110)&gt;0),--(INDEX(Matrix!$C$5:$EV$304,0,AJ$3)&gt;0)))</f>
        <v>5</v>
      </c>
      <c r="AK110" s="12" t="n">
        <f aca="false">IF(OR($A110="",AK$4=""),"",SUMPRODUCT(--(INDEX(Matrix!$C$5:$EV$304,0,$B110)&gt;0),--(INDEX(Matrix!$C$5:$EV$304,0,AK$3)&gt;0)))</f>
        <v>4</v>
      </c>
      <c r="AL110" s="12" t="n">
        <f aca="false">IF(OR($A110="",AL$4=""),"",SUMPRODUCT(--(INDEX(Matrix!$C$5:$EV$304,0,$B110)&gt;0),--(INDEX(Matrix!$C$5:$EV$304,0,AL$3)&gt;0)))</f>
        <v>4</v>
      </c>
      <c r="AM110" s="12" t="n">
        <f aca="false">IF(OR($A110="",AM$4=""),"",SUMPRODUCT(--(INDEX(Matrix!$C$5:$EV$304,0,$B110)&gt;0),--(INDEX(Matrix!$C$5:$EV$304,0,AM$3)&gt;0)))</f>
        <v>5</v>
      </c>
      <c r="AN110" s="12" t="n">
        <f aca="false">IF(OR($A110="",AN$4=""),"",SUMPRODUCT(--(INDEX(Matrix!$C$5:$EV$304,0,$B110)&gt;0),--(INDEX(Matrix!$C$5:$EV$304,0,AN$3)&gt;0)))</f>
        <v>5</v>
      </c>
      <c r="AO110" s="12" t="n">
        <f aca="false">IF(OR($A110="",AO$4=""),"",SUMPRODUCT(--(INDEX(Matrix!$C$5:$EV$304,0,$B110)&gt;0),--(INDEX(Matrix!$C$5:$EV$304,0,AO$3)&gt;0)))</f>
        <v>1</v>
      </c>
      <c r="AP110" s="12" t="n">
        <f aca="false">IF(OR($A110="",AP$4=""),"",SUMPRODUCT(--(INDEX(Matrix!$C$5:$EV$304,0,$B110)&gt;0),--(INDEX(Matrix!$C$5:$EV$304,0,AP$3)&gt;0)))</f>
        <v>1</v>
      </c>
      <c r="AQ110" s="12" t="n">
        <f aca="false">IF(OR($A110="",AQ$4=""),"",SUMPRODUCT(--(INDEX(Matrix!$C$5:$EV$304,0,$B110)&gt;0),--(INDEX(Matrix!$C$5:$EV$304,0,AQ$3)&gt;0)))</f>
        <v>1</v>
      </c>
      <c r="AR110" s="12" t="n">
        <f aca="false">IF(OR($A110="",AR$4=""),"",SUMPRODUCT(--(INDEX(Matrix!$C$5:$EV$304,0,$B110)&gt;0),--(INDEX(Matrix!$C$5:$EV$304,0,AR$3)&gt;0)))</f>
        <v>1</v>
      </c>
      <c r="AS110" s="12" t="n">
        <f aca="false">IF(OR($A110="",AS$4=""),"",SUMPRODUCT(--(INDEX(Matrix!$C$5:$EV$304,0,$B110)&gt;0),--(INDEX(Matrix!$C$5:$EV$304,0,AS$3)&gt;0)))</f>
        <v>1</v>
      </c>
      <c r="AT110" s="12" t="n">
        <f aca="false">IF(OR($A110="",AT$4=""),"",SUMPRODUCT(--(INDEX(Matrix!$C$5:$EV$304,0,$B110)&gt;0),--(INDEX(Matrix!$C$5:$EV$304,0,AT$3)&gt;0)))</f>
        <v>1</v>
      </c>
      <c r="AU110" s="12" t="n">
        <f aca="false">IF(OR($A110="",AU$4=""),"",SUMPRODUCT(--(INDEX(Matrix!$C$5:$EV$304,0,$B110)&gt;0),--(INDEX(Matrix!$C$5:$EV$304,0,AU$3)&gt;0)))</f>
        <v>0</v>
      </c>
      <c r="AV110" s="12" t="n">
        <f aca="false">IF(OR($A110="",AV$4=""),"",SUMPRODUCT(--(INDEX(Matrix!$C$5:$EV$304,0,$B110)&gt;0),--(INDEX(Matrix!$C$5:$EV$304,0,AV$3)&gt;0)))</f>
        <v>5</v>
      </c>
      <c r="AW110" s="12" t="n">
        <f aca="false">IF(OR($A110="",AW$4=""),"",SUMPRODUCT(--(INDEX(Matrix!$C$5:$EV$304,0,$B110)&gt;0),--(INDEX(Matrix!$C$5:$EV$304,0,AW$3)&gt;0)))</f>
        <v>5</v>
      </c>
      <c r="AX110" s="12" t="n">
        <f aca="false">IF(OR($A110="",AX$4=""),"",SUMPRODUCT(--(INDEX(Matrix!$C$5:$EV$304,0,$B110)&gt;0),--(INDEX(Matrix!$C$5:$EV$304,0,AX$3)&gt;0)))</f>
        <v>6</v>
      </c>
      <c r="AY110" s="12" t="n">
        <f aca="false">IF(OR($A110="",AY$4=""),"",SUMPRODUCT(--(INDEX(Matrix!$C$5:$EV$304,0,$B110)&gt;0),--(INDEX(Matrix!$C$5:$EV$304,0,AY$3)&gt;0)))</f>
        <v>6</v>
      </c>
      <c r="AZ110" s="12" t="n">
        <f aca="false">IF(OR($A110="",AZ$4=""),"",SUMPRODUCT(--(INDEX(Matrix!$C$5:$EV$304,0,$B110)&gt;0),--(INDEX(Matrix!$C$5:$EV$304,0,AZ$3)&gt;0)))</f>
        <v>4</v>
      </c>
      <c r="BA110" s="12" t="n">
        <f aca="false">IF(OR($A110="",BA$4=""),"",SUMPRODUCT(--(INDEX(Matrix!$C$5:$EV$304,0,$B110)&gt;0),--(INDEX(Matrix!$C$5:$EV$304,0,BA$3)&gt;0)))</f>
        <v>4</v>
      </c>
      <c r="BB110" s="12" t="n">
        <f aca="false">IF(OR($A110="",BB$4=""),"",SUMPRODUCT(--(INDEX(Matrix!$C$5:$EV$304,0,$B110)&gt;0),--(INDEX(Matrix!$C$5:$EV$304,0,BB$3)&gt;0)))</f>
        <v>6</v>
      </c>
      <c r="BC110" s="12" t="n">
        <f aca="false">IF(OR($A110="",BC$4=""),"",SUMPRODUCT(--(INDEX(Matrix!$C$5:$EV$304,0,$B110)&gt;0),--(INDEX(Matrix!$C$5:$EV$304,0,BC$3)&gt;0)))</f>
        <v>6</v>
      </c>
      <c r="BD110" s="12" t="n">
        <f aca="false">IF(OR($A110="",BD$4=""),"",SUMPRODUCT(--(INDEX(Matrix!$C$5:$EV$304,0,$B110)&gt;0),--(INDEX(Matrix!$C$5:$EV$304,0,BD$3)&gt;0)))</f>
        <v>6</v>
      </c>
      <c r="BE110" s="12" t="n">
        <f aca="false">IF(OR($A110="",BE$4=""),"",SUMPRODUCT(--(INDEX(Matrix!$C$5:$EV$304,0,$B110)&gt;0),--(INDEX(Matrix!$C$5:$EV$304,0,BE$3)&gt;0)))</f>
        <v>6</v>
      </c>
      <c r="BF110" s="12" t="n">
        <f aca="false">IF(OR($A110="",BF$4=""),"",SUMPRODUCT(--(INDEX(Matrix!$C$5:$EV$304,0,$B110)&gt;0),--(INDEX(Matrix!$C$5:$EV$304,0,BF$3)&gt;0)))</f>
        <v>5</v>
      </c>
      <c r="BG110" s="12" t="n">
        <f aca="false">IF(OR($A110="",BG$4=""),"",SUMPRODUCT(--(INDEX(Matrix!$C$5:$EV$304,0,$B110)&gt;0),--(INDEX(Matrix!$C$5:$EV$304,0,BG$3)&gt;0)))</f>
        <v>5</v>
      </c>
      <c r="BH110" s="12" t="n">
        <f aca="false">IF(OR($A110="",BH$4=""),"",SUMPRODUCT(--(INDEX(Matrix!$C$5:$EV$304,0,$B110)&gt;0),--(INDEX(Matrix!$C$5:$EV$304,0,BH$3)&gt;0)))</f>
        <v>5</v>
      </c>
      <c r="BI110" s="12" t="n">
        <f aca="false">IF(OR($A110="",BI$4=""),"",SUMPRODUCT(--(INDEX(Matrix!$C$5:$EV$304,0,$B110)&gt;0),--(INDEX(Matrix!$C$5:$EV$304,0,BI$3)&gt;0)))</f>
        <v>5</v>
      </c>
      <c r="BJ110" s="12" t="n">
        <f aca="false">IF(OR($A110="",BJ$4=""),"",SUMPRODUCT(--(INDEX(Matrix!$C$5:$EV$304,0,$B110)&gt;0),--(INDEX(Matrix!$C$5:$EV$304,0,BJ$3)&gt;0)))</f>
        <v>0</v>
      </c>
      <c r="BK110" s="12" t="n">
        <f aca="false">IF(OR($A110="",BK$4=""),"",SUMPRODUCT(--(INDEX(Matrix!$C$5:$EV$304,0,$B110)&gt;0),--(INDEX(Matrix!$C$5:$EV$304,0,BK$3)&gt;0)))</f>
        <v>7</v>
      </c>
      <c r="BL110" s="12" t="n">
        <f aca="false">IF(OR($A110="",BL$4=""),"",SUMPRODUCT(--(INDEX(Matrix!$C$5:$EV$304,0,$B110)&gt;0),--(INDEX(Matrix!$C$5:$EV$304,0,BL$3)&gt;0)))</f>
        <v>7</v>
      </c>
      <c r="BM110" s="12" t="n">
        <f aca="false">IF(OR($A110="",BM$4=""),"",SUMPRODUCT(--(INDEX(Matrix!$C$5:$EV$304,0,$B110)&gt;0),--(INDEX(Matrix!$C$5:$EV$304,0,BM$3)&gt;0)))</f>
        <v>7</v>
      </c>
      <c r="BN110" s="12" t="n">
        <f aca="false">IF(OR($A110="",BN$4=""),"",SUMPRODUCT(--(INDEX(Matrix!$C$5:$EV$304,0,$B110)&gt;0),--(INDEX(Matrix!$C$5:$EV$304,0,BN$3)&gt;0)))</f>
        <v>5</v>
      </c>
      <c r="BO110" s="12" t="n">
        <f aca="false">IF(OR($A110="",BO$4=""),"",SUMPRODUCT(--(INDEX(Matrix!$C$5:$EV$304,0,$B110)&gt;0),--(INDEX(Matrix!$C$5:$EV$304,0,BO$3)&gt;0)))</f>
        <v>3</v>
      </c>
      <c r="BP110" s="12" t="n">
        <f aca="false">IF(OR($A110="",BP$4=""),"",SUMPRODUCT(--(INDEX(Matrix!$C$5:$EV$304,0,$B110)&gt;0),--(INDEX(Matrix!$C$5:$EV$304,0,BP$3)&gt;0)))</f>
        <v>0</v>
      </c>
      <c r="BQ110" s="12" t="n">
        <f aca="false">IF(OR($A110="",BQ$4=""),"",SUMPRODUCT(--(INDEX(Matrix!$C$5:$EV$304,0,$B110)&gt;0),--(INDEX(Matrix!$C$5:$EV$304,0,BQ$3)&gt;0)))</f>
        <v>0</v>
      </c>
      <c r="BR110" s="12" t="n">
        <f aca="false">IF(OR($A110="",BR$4=""),"",SUMPRODUCT(--(INDEX(Matrix!$C$5:$EV$304,0,$B110)&gt;0),--(INDEX(Matrix!$C$5:$EV$304,0,BR$3)&gt;0)))</f>
        <v>0</v>
      </c>
      <c r="BS110" s="12" t="n">
        <f aca="false">IF(OR($A110="",BS$4=""),"",SUMPRODUCT(--(INDEX(Matrix!$C$5:$EV$304,0,$B110)&gt;0),--(INDEX(Matrix!$C$5:$EV$304,0,BS$3)&gt;0)))</f>
        <v>0</v>
      </c>
      <c r="BT110" s="12" t="n">
        <f aca="false">IF(OR($A110="",BT$4=""),"",SUMPRODUCT(--(INDEX(Matrix!$C$5:$EV$304,0,$B110)&gt;0),--(INDEX(Matrix!$C$5:$EV$304,0,BT$3)&gt;0)))</f>
        <v>3</v>
      </c>
      <c r="BU110" s="12" t="n">
        <f aca="false">IF(OR($A110="",BU$4=""),"",SUMPRODUCT(--(INDEX(Matrix!$C$5:$EV$304,0,$B110)&gt;0),--(INDEX(Matrix!$C$5:$EV$304,0,BU$3)&gt;0)))</f>
        <v>10</v>
      </c>
      <c r="BV110" s="12" t="n">
        <f aca="false">IF(OR($A110="",BV$4=""),"",SUMPRODUCT(--(INDEX(Matrix!$C$5:$EV$304,0,$B110)&gt;0),--(INDEX(Matrix!$C$5:$EV$304,0,BV$3)&gt;0)))</f>
        <v>2</v>
      </c>
      <c r="BW110" s="12" t="n">
        <f aca="false">IF(OR($A110="",BW$4=""),"",SUMPRODUCT(--(INDEX(Matrix!$C$5:$EV$304,0,$B110)&gt;0),--(INDEX(Matrix!$C$5:$EV$304,0,BW$3)&gt;0)))</f>
        <v>1</v>
      </c>
      <c r="BX110" s="12" t="n">
        <f aca="false">IF(OR($A110="",BX$4=""),"",SUMPRODUCT(--(INDEX(Matrix!$C$5:$EV$304,0,$B110)&gt;0),--(INDEX(Matrix!$C$5:$EV$304,0,BX$3)&gt;0)))</f>
        <v>0</v>
      </c>
      <c r="BY110" s="12" t="n">
        <f aca="false">IF(OR($A110="",BY$4=""),"",SUMPRODUCT(--(INDEX(Matrix!$C$5:$EV$304,0,$B110)&gt;0),--(INDEX(Matrix!$C$5:$EV$304,0,BY$3)&gt;0)))</f>
        <v>2</v>
      </c>
      <c r="BZ110" s="12" t="n">
        <f aca="false">IF(OR($A110="",BZ$4=""),"",SUMPRODUCT(--(INDEX(Matrix!$C$5:$EV$304,0,$B110)&gt;0),--(INDEX(Matrix!$C$5:$EV$304,0,BZ$3)&gt;0)))</f>
        <v>2</v>
      </c>
      <c r="CA110" s="12" t="n">
        <f aca="false">IF(OR($A110="",CA$4=""),"",SUMPRODUCT(--(INDEX(Matrix!$C$5:$EV$304,0,$B110)&gt;0),--(INDEX(Matrix!$C$5:$EV$304,0,CA$3)&gt;0)))</f>
        <v>4</v>
      </c>
      <c r="CB110" s="12" t="n">
        <f aca="false">IF(OR($A110="",CB$4=""),"",SUMPRODUCT(--(INDEX(Matrix!$C$5:$EV$304,0,$B110)&gt;0),--(INDEX(Matrix!$C$5:$EV$304,0,CB$3)&gt;0)))</f>
        <v>0</v>
      </c>
      <c r="CC110" s="12" t="n">
        <f aca="false">IF(OR($A110="",CC$4=""),"",SUMPRODUCT(--(INDEX(Matrix!$C$5:$EV$304,0,$B110)&gt;0),--(INDEX(Matrix!$C$5:$EV$304,0,CC$3)&gt;0)))</f>
        <v>0</v>
      </c>
      <c r="CD110" s="12" t="n">
        <f aca="false">IF(OR($A110="",CD$4=""),"",SUMPRODUCT(--(INDEX(Matrix!$C$5:$EV$304,0,$B110)&gt;0),--(INDEX(Matrix!$C$5:$EV$304,0,CD$3)&gt;0)))</f>
        <v>5</v>
      </c>
      <c r="CE110" s="12" t="n">
        <f aca="false">IF(OR($A110="",CE$4=""),"",SUMPRODUCT(--(INDEX(Matrix!$C$5:$EV$304,0,$B110)&gt;0),--(INDEX(Matrix!$C$5:$EV$304,0,CE$3)&gt;0)))</f>
        <v>8</v>
      </c>
      <c r="CF110" s="12" t="n">
        <f aca="false">IF(OR($A110="",CF$4=""),"",SUMPRODUCT(--(INDEX(Matrix!$C$5:$EV$304,0,$B110)&gt;0),--(INDEX(Matrix!$C$5:$EV$304,0,CF$3)&gt;0)))</f>
        <v>3</v>
      </c>
      <c r="CG110" s="12" t="n">
        <f aca="false">IF(OR($A110="",CG$4=""),"",SUMPRODUCT(--(INDEX(Matrix!$C$5:$EV$304,0,$B110)&gt;0),--(INDEX(Matrix!$C$5:$EV$304,0,CG$3)&gt;0)))</f>
        <v>5</v>
      </c>
      <c r="CH110" s="12" t="n">
        <f aca="false">IF(OR($A110="",CH$4=""),"",SUMPRODUCT(--(INDEX(Matrix!$C$5:$EV$304,0,$B110)&gt;0),--(INDEX(Matrix!$C$5:$EV$304,0,CH$3)&gt;0)))</f>
        <v>2</v>
      </c>
      <c r="CI110" s="12" t="n">
        <f aca="false">IF(OR($A110="",CI$4=""),"",SUMPRODUCT(--(INDEX(Matrix!$C$5:$EV$304,0,$B110)&gt;0),--(INDEX(Matrix!$C$5:$EV$304,0,CI$3)&gt;0)))</f>
        <v>7</v>
      </c>
      <c r="CJ110" s="12" t="n">
        <f aca="false">IF(OR($A110="",CJ$4=""),"",SUMPRODUCT(--(INDEX(Matrix!$C$5:$EV$304,0,$B110)&gt;0),--(INDEX(Matrix!$C$5:$EV$304,0,CJ$3)&gt;0)))</f>
        <v>4</v>
      </c>
      <c r="CK110" s="12" t="n">
        <f aca="false">IF(OR($A110="",CK$4=""),"",SUMPRODUCT(--(INDEX(Matrix!$C$5:$EV$304,0,$B110)&gt;0),--(INDEX(Matrix!$C$5:$EV$304,0,CK$3)&gt;0)))</f>
        <v>6</v>
      </c>
      <c r="CL110" s="12" t="n">
        <f aca="false">IF(OR($A110="",CL$4=""),"",SUMPRODUCT(--(INDEX(Matrix!$C$5:$EV$304,0,$B110)&gt;0),--(INDEX(Matrix!$C$5:$EV$304,0,CL$3)&gt;0)))</f>
        <v>5</v>
      </c>
      <c r="CM110" s="12" t="n">
        <f aca="false">IF(OR($A110="",CM$4=""),"",SUMPRODUCT(--(INDEX(Matrix!$C$5:$EV$304,0,$B110)&gt;0),--(INDEX(Matrix!$C$5:$EV$304,0,CM$3)&gt;0)))</f>
        <v>8</v>
      </c>
      <c r="CN110" s="12" t="n">
        <f aca="false">IF(OR($A110="",CN$4=""),"",SUMPRODUCT(--(INDEX(Matrix!$C$5:$EV$304,0,$B110)&gt;0),--(INDEX(Matrix!$C$5:$EV$304,0,CN$3)&gt;0)))</f>
        <v>4</v>
      </c>
      <c r="CO110" s="12" t="n">
        <f aca="false">IF(OR($A110="",CO$4=""),"",SUMPRODUCT(--(INDEX(Matrix!$C$5:$EV$304,0,$B110)&gt;0),--(INDEX(Matrix!$C$5:$EV$304,0,CO$3)&gt;0)))</f>
        <v>4</v>
      </c>
      <c r="CP110" s="12" t="n">
        <f aca="false">IF(OR($A110="",CP$4=""),"",SUMPRODUCT(--(INDEX(Matrix!$C$5:$EV$304,0,$B110)&gt;0),--(INDEX(Matrix!$C$5:$EV$304,0,CP$3)&gt;0)))</f>
        <v>5</v>
      </c>
      <c r="CQ110" s="12" t="n">
        <f aca="false">IF(OR($A110="",CQ$4=""),"",SUMPRODUCT(--(INDEX(Matrix!$C$5:$EV$304,0,$B110)&gt;0),--(INDEX(Matrix!$C$5:$EV$304,0,CQ$3)&gt;0)))</f>
        <v>5</v>
      </c>
      <c r="CR110" s="12" t="n">
        <f aca="false">IF(OR($A110="",CR$4=""),"",SUMPRODUCT(--(INDEX(Matrix!$C$5:$EV$304,0,$B110)&gt;0),--(INDEX(Matrix!$C$5:$EV$304,0,CR$3)&gt;0)))</f>
        <v>6</v>
      </c>
      <c r="CS110" s="12" t="n">
        <f aca="false">IF(OR($A110="",CS$4=""),"",SUMPRODUCT(--(INDEX(Matrix!$C$5:$EV$304,0,$B110)&gt;0),--(INDEX(Matrix!$C$5:$EV$304,0,CS$3)&gt;0)))</f>
        <v>15</v>
      </c>
      <c r="CT110" s="12" t="n">
        <f aca="false">IF(OR($A110="",CT$4=""),"",SUMPRODUCT(--(INDEX(Matrix!$C$5:$EV$304,0,$B110)&gt;0),--(INDEX(Matrix!$C$5:$EV$304,0,CT$3)&gt;0)))</f>
        <v>15</v>
      </c>
      <c r="CU110" s="12" t="n">
        <f aca="false">IF(OR($A110="",CU$4=""),"",SUMPRODUCT(--(INDEX(Matrix!$C$5:$EV$304,0,$B110)&gt;0),--(INDEX(Matrix!$C$5:$EV$304,0,CU$3)&gt;0)))</f>
        <v>13</v>
      </c>
      <c r="CV110" s="12" t="n">
        <f aca="false">IF(OR($A110="",CV$4=""),"",SUMPRODUCT(--(INDEX(Matrix!$C$5:$EV$304,0,$B110)&gt;0),--(INDEX(Matrix!$C$5:$EV$304,0,CV$3)&gt;0)))</f>
        <v>15</v>
      </c>
      <c r="CW110" s="12" t="n">
        <f aca="false">IF(OR($A110="",CW$4=""),"",SUMPRODUCT(--(INDEX(Matrix!$C$5:$EV$304,0,$B110)&gt;0),--(INDEX(Matrix!$C$5:$EV$304,0,CW$3)&gt;0)))</f>
        <v>12</v>
      </c>
      <c r="CX110" s="12" t="n">
        <f aca="false">IF(OR($A110="",CX$4=""),"",SUMPRODUCT(--(INDEX(Matrix!$C$5:$EV$304,0,$B110)&gt;0),--(INDEX(Matrix!$C$5:$EV$304,0,CX$3)&gt;0)))</f>
        <v>10</v>
      </c>
      <c r="CY110" s="12" t="n">
        <f aca="false">IF(OR($A110="",CY$4=""),"",SUMPRODUCT(--(INDEX(Matrix!$C$5:$EV$304,0,$B110)&gt;0),--(INDEX(Matrix!$C$5:$EV$304,0,CY$3)&gt;0)))</f>
        <v>10</v>
      </c>
      <c r="CZ110" s="12" t="n">
        <f aca="false">IF(OR($A110="",CZ$4=""),"",SUMPRODUCT(--(INDEX(Matrix!$C$5:$EV$304,0,$B110)&gt;0),--(INDEX(Matrix!$C$5:$EV$304,0,CZ$3)&gt;0)))</f>
        <v>0</v>
      </c>
      <c r="DA110" s="12" t="n">
        <f aca="false">IF(OR($A110="",DA$4=""),"",SUMPRODUCT(--(INDEX(Matrix!$C$5:$EV$304,0,$B110)&gt;0),--(INDEX(Matrix!$C$5:$EV$304,0,DA$3)&gt;0)))</f>
        <v>5</v>
      </c>
      <c r="DB110" s="12" t="n">
        <f aca="false">IF(OR($A110="",DB$4=""),"",SUMPRODUCT(--(INDEX(Matrix!$C$5:$EV$304,0,$B110)&gt;0),--(INDEX(Matrix!$C$5:$EV$304,0,DB$3)&gt;0)))</f>
        <v>0</v>
      </c>
      <c r="DC110" s="12" t="n">
        <f aca="false">IF(OR($A110="",DC$4=""),"",SUMPRODUCT(--(INDEX(Matrix!$C$5:$EV$304,0,$B110)&gt;0),--(INDEX(Matrix!$C$5:$EV$304,0,DC$3)&gt;0)))</f>
        <v>0</v>
      </c>
      <c r="DD110" s="12" t="n">
        <f aca="false">IF(OR($A110="",DD$4=""),"",SUMPRODUCT(--(INDEX(Matrix!$C$5:$EV$304,0,$B110)&gt;0),--(INDEX(Matrix!$C$5:$EV$304,0,DD$3)&gt;0)))</f>
        <v>17</v>
      </c>
      <c r="DE110" s="12" t="str">
        <f aca="false">IF(OR($A110="",DE$4=""),"",SUMPRODUCT(--(INDEX(Matrix!$C$5:$EV$304,0,$B110)&gt;0),--(INDEX(Matrix!$C$5:$EV$304,0,DE$3)&gt;0)))</f>
        <v/>
      </c>
      <c r="DF110" s="12" t="str">
        <f aca="false">IF(OR($A110="",DF$4=""),"",SUMPRODUCT(--(INDEX(Matrix!$C$5:$EV$304,0,$B110)&gt;0),--(INDEX(Matrix!$C$5:$EV$304,0,DF$3)&gt;0)))</f>
        <v/>
      </c>
      <c r="DG110" s="12" t="str">
        <f aca="false">IF(OR($A110="",DG$4=""),"",SUMPRODUCT(--(INDEX(Matrix!$C$5:$EV$304,0,$B110)&gt;0),--(INDEX(Matrix!$C$5:$EV$304,0,DG$3)&gt;0)))</f>
        <v/>
      </c>
      <c r="DH110" s="12" t="str">
        <f aca="false">IF(OR($A110="",DH$4=""),"",SUMPRODUCT(--(INDEX(Matrix!$C$5:$EV$304,0,$B110)&gt;0),--(INDEX(Matrix!$C$5:$EV$304,0,DH$3)&gt;0)))</f>
        <v/>
      </c>
      <c r="DI110" s="12" t="str">
        <f aca="false">IF(OR($A110="",DI$4=""),"",SUMPRODUCT(--(INDEX(Matrix!$C$5:$EV$304,0,$B110)&gt;0),--(INDEX(Matrix!$C$5:$EV$304,0,DI$3)&gt;0)))</f>
        <v/>
      </c>
      <c r="DJ110" s="12" t="str">
        <f aca="false">IF(OR($A110="",DJ$4=""),"",SUMPRODUCT(--(INDEX(Matrix!$C$5:$EV$304,0,$B110)&gt;0),--(INDEX(Matrix!$C$5:$EV$304,0,DJ$3)&gt;0)))</f>
        <v/>
      </c>
      <c r="DK110" s="12" t="str">
        <f aca="false">IF(OR($A110="",DK$4=""),"",SUMPRODUCT(--(INDEX(Matrix!$C$5:$EV$304,0,$B110)&gt;0),--(INDEX(Matrix!$C$5:$EV$304,0,DK$3)&gt;0)))</f>
        <v/>
      </c>
      <c r="DL110" s="12" t="str">
        <f aca="false">IF(OR($A110="",DL$4=""),"",SUMPRODUCT(--(INDEX(Matrix!$C$5:$EV$304,0,$B110)&gt;0),--(INDEX(Matrix!$C$5:$EV$304,0,DL$3)&gt;0)))</f>
        <v/>
      </c>
      <c r="DM110" s="12" t="str">
        <f aca="false">IF(OR($A110="",DM$4=""),"",SUMPRODUCT(--(INDEX(Matrix!$C$5:$EV$304,0,$B110)&gt;0),--(INDEX(Matrix!$C$5:$EV$304,0,DM$3)&gt;0)))</f>
        <v/>
      </c>
      <c r="DN110" s="12" t="str">
        <f aca="false">IF(OR($A110="",DN$4=""),"",SUMPRODUCT(--(INDEX(Matrix!$C$5:$EV$304,0,$B110)&gt;0),--(INDEX(Matrix!$C$5:$EV$304,0,DN$3)&gt;0)))</f>
        <v/>
      </c>
      <c r="DO110" s="12" t="str">
        <f aca="false">IF(OR($A110="",DO$4=""),"",SUMPRODUCT(--(INDEX(Matrix!$C$5:$EV$304,0,$B110)&gt;0),--(INDEX(Matrix!$C$5:$EV$304,0,DO$3)&gt;0)))</f>
        <v/>
      </c>
      <c r="DP110" s="12" t="str">
        <f aca="false">IF(OR($A110="",DP$4=""),"",SUMPRODUCT(--(INDEX(Matrix!$C$5:$EV$304,0,$B110)&gt;0),--(INDEX(Matrix!$C$5:$EV$304,0,DP$3)&gt;0)))</f>
        <v/>
      </c>
      <c r="DQ110" s="12" t="str">
        <f aca="false">IF(OR($A110="",DQ$4=""),"",SUMPRODUCT(--(INDEX(Matrix!$C$5:$EV$304,0,$B110)&gt;0),--(INDEX(Matrix!$C$5:$EV$304,0,DQ$3)&gt;0)))</f>
        <v/>
      </c>
      <c r="DR110" s="12" t="str">
        <f aca="false">IF(OR($A110="",DR$4=""),"",SUMPRODUCT(--(INDEX(Matrix!$C$5:$EV$304,0,$B110)&gt;0),--(INDEX(Matrix!$C$5:$EV$304,0,DR$3)&gt;0)))</f>
        <v/>
      </c>
      <c r="DS110" s="12" t="str">
        <f aca="false">IF(OR($A110="",DS$4=""),"",SUMPRODUCT(--(INDEX(Matrix!$C$5:$EV$304,0,$B110)&gt;0),--(INDEX(Matrix!$C$5:$EV$304,0,DS$3)&gt;0)))</f>
        <v/>
      </c>
      <c r="DT110" s="12" t="str">
        <f aca="false">IF(OR($A110="",DT$4=""),"",SUMPRODUCT(--(INDEX(Matrix!$C$5:$EV$304,0,$B110)&gt;0),--(INDEX(Matrix!$C$5:$EV$304,0,DT$3)&gt;0)))</f>
        <v/>
      </c>
      <c r="DU110" s="12" t="str">
        <f aca="false">IF(OR($A110="",DU$4=""),"",SUMPRODUCT(--(INDEX(Matrix!$C$5:$EV$304,0,$B110)&gt;0),--(INDEX(Matrix!$C$5:$EV$304,0,DU$3)&gt;0)))</f>
        <v/>
      </c>
      <c r="DV110" s="12" t="str">
        <f aca="false">IF(OR($A110="",DV$4=""),"",SUMPRODUCT(--(INDEX(Matrix!$C$5:$EV$304,0,$B110)&gt;0),--(INDEX(Matrix!$C$5:$EV$304,0,DV$3)&gt;0)))</f>
        <v/>
      </c>
      <c r="DW110" s="12" t="str">
        <f aca="false">IF(OR($A110="",DW$4=""),"",SUMPRODUCT(--(INDEX(Matrix!$C$5:$EV$304,0,$B110)&gt;0),--(INDEX(Matrix!$C$5:$EV$304,0,DW$3)&gt;0)))</f>
        <v/>
      </c>
      <c r="DX110" s="12" t="str">
        <f aca="false">IF(OR($A110="",DX$4=""),"",SUMPRODUCT(--(INDEX(Matrix!$C$5:$EV$304,0,$B110)&gt;0),--(INDEX(Matrix!$C$5:$EV$304,0,DX$3)&gt;0)))</f>
        <v/>
      </c>
      <c r="DY110" s="12" t="str">
        <f aca="false">IF(OR($A110="",DY$4=""),"",SUMPRODUCT(--(INDEX(Matrix!$C$5:$EV$304,0,$B110)&gt;0),--(INDEX(Matrix!$C$5:$EV$304,0,DY$3)&gt;0)))</f>
        <v/>
      </c>
      <c r="DZ110" s="12" t="str">
        <f aca="false">IF(OR($A110="",DZ$4=""),"",SUMPRODUCT(--(INDEX(Matrix!$C$5:$EV$304,0,$B110)&gt;0),--(INDEX(Matrix!$C$5:$EV$304,0,DZ$3)&gt;0)))</f>
        <v/>
      </c>
      <c r="EA110" s="12" t="str">
        <f aca="false">IF(OR($A110="",EA$4=""),"",SUMPRODUCT(--(INDEX(Matrix!$C$5:$EV$304,0,$B110)&gt;0),--(INDEX(Matrix!$C$5:$EV$304,0,EA$3)&gt;0)))</f>
        <v/>
      </c>
      <c r="EB110" s="12" t="str">
        <f aca="false">IF(OR($A110="",EB$4=""),"",SUMPRODUCT(--(INDEX(Matrix!$C$5:$EV$304,0,$B110)&gt;0),--(INDEX(Matrix!$C$5:$EV$304,0,EB$3)&gt;0)))</f>
        <v/>
      </c>
      <c r="EC110" s="12" t="str">
        <f aca="false">IF(OR($A110="",EC$4=""),"",SUMPRODUCT(--(INDEX(Matrix!$C$5:$EV$304,0,$B110)&gt;0),--(INDEX(Matrix!$C$5:$EV$304,0,EC$3)&gt;0)))</f>
        <v/>
      </c>
      <c r="ED110" s="12" t="str">
        <f aca="false">IF(OR($A110="",ED$4=""),"",SUMPRODUCT(--(INDEX(Matrix!$C$5:$EV$304,0,$B110)&gt;0),--(INDEX(Matrix!$C$5:$EV$304,0,ED$3)&gt;0)))</f>
        <v/>
      </c>
      <c r="EE110" s="12" t="str">
        <f aca="false">IF(OR($A110="",EE$4=""),"",SUMPRODUCT(--(INDEX(Matrix!$C$5:$EV$304,0,$B110)&gt;0),--(INDEX(Matrix!$C$5:$EV$304,0,EE$3)&gt;0)))</f>
        <v/>
      </c>
      <c r="EF110" s="12" t="str">
        <f aca="false">IF(OR($A110="",EF$4=""),"",SUMPRODUCT(--(INDEX(Matrix!$C$5:$EV$304,0,$B110)&gt;0),--(INDEX(Matrix!$C$5:$EV$304,0,EF$3)&gt;0)))</f>
        <v/>
      </c>
      <c r="EG110" s="12" t="str">
        <f aca="false">IF(OR($A110="",EG$4=""),"",SUMPRODUCT(--(INDEX(Matrix!$C$5:$EV$304,0,$B110)&gt;0),--(INDEX(Matrix!$C$5:$EV$304,0,EG$3)&gt;0)))</f>
        <v/>
      </c>
      <c r="EH110" s="12" t="str">
        <f aca="false">IF(OR($A110="",EH$4=""),"",SUMPRODUCT(--(INDEX(Matrix!$C$5:$EV$304,0,$B110)&gt;0),--(INDEX(Matrix!$C$5:$EV$304,0,EH$3)&gt;0)))</f>
        <v/>
      </c>
      <c r="EI110" s="12" t="str">
        <f aca="false">IF(OR($A110="",EI$4=""),"",SUMPRODUCT(--(INDEX(Matrix!$C$5:$EV$304,0,$B110)&gt;0),--(INDEX(Matrix!$C$5:$EV$304,0,EI$3)&gt;0)))</f>
        <v/>
      </c>
      <c r="EJ110" s="12" t="str">
        <f aca="false">IF(OR($A110="",EJ$4=""),"",SUMPRODUCT(--(INDEX(Matrix!$C$5:$EV$304,0,$B110)&gt;0),--(INDEX(Matrix!$C$5:$EV$304,0,EJ$3)&gt;0)))</f>
        <v/>
      </c>
      <c r="EK110" s="12" t="str">
        <f aca="false">IF(OR($A110="",EK$4=""),"",SUMPRODUCT(--(INDEX(Matrix!$C$5:$EV$304,0,$B110)&gt;0),--(INDEX(Matrix!$C$5:$EV$304,0,EK$3)&gt;0)))</f>
        <v/>
      </c>
      <c r="EL110" s="12" t="str">
        <f aca="false">IF(OR($A110="",EL$4=""),"",SUMPRODUCT(--(INDEX(Matrix!$C$5:$EV$304,0,$B110)&gt;0),--(INDEX(Matrix!$C$5:$EV$304,0,EL$3)&gt;0)))</f>
        <v/>
      </c>
      <c r="EM110" s="12" t="str">
        <f aca="false">IF(OR($A110="",EM$4=""),"",SUMPRODUCT(--(INDEX(Matrix!$C$5:$EV$304,0,$B110)&gt;0),--(INDEX(Matrix!$C$5:$EV$304,0,EM$3)&gt;0)))</f>
        <v/>
      </c>
      <c r="EN110" s="12" t="str">
        <f aca="false">IF(OR($A110="",EN$4=""),"",SUMPRODUCT(--(INDEX(Matrix!$C$5:$EV$304,0,$B110)&gt;0),--(INDEX(Matrix!$C$5:$EV$304,0,EN$3)&gt;0)))</f>
        <v/>
      </c>
      <c r="EO110" s="12" t="str">
        <f aca="false">IF(OR($A110="",EO$4=""),"",SUMPRODUCT(--(INDEX(Matrix!$C$5:$EV$304,0,$B110)&gt;0),--(INDEX(Matrix!$C$5:$EV$304,0,EO$3)&gt;0)))</f>
        <v/>
      </c>
      <c r="EP110" s="12" t="str">
        <f aca="false">IF(OR($A110="",EP$4=""),"",SUMPRODUCT(--(INDEX(Matrix!$C$5:$EV$304,0,$B110)&gt;0),--(INDEX(Matrix!$C$5:$EV$304,0,EP$3)&gt;0)))</f>
        <v/>
      </c>
      <c r="EQ110" s="12" t="str">
        <f aca="false">IF(OR($A110="",EQ$4=""),"",SUMPRODUCT(--(INDEX(Matrix!$C$5:$EV$304,0,$B110)&gt;0),--(INDEX(Matrix!$C$5:$EV$304,0,EQ$3)&gt;0)))</f>
        <v/>
      </c>
      <c r="ER110" s="12" t="str">
        <f aca="false">IF(OR($A110="",ER$4=""),"",SUMPRODUCT(--(INDEX(Matrix!$C$5:$EV$304,0,$B110)&gt;0),--(INDEX(Matrix!$C$5:$EV$304,0,ER$3)&gt;0)))</f>
        <v/>
      </c>
      <c r="ES110" s="12" t="str">
        <f aca="false">IF(OR($A110="",ES$4=""),"",SUMPRODUCT(--(INDEX(Matrix!$C$5:$EV$304,0,$B110)&gt;0),--(INDEX(Matrix!$C$5:$EV$304,0,ES$3)&gt;0)))</f>
        <v/>
      </c>
      <c r="ET110" s="12" t="str">
        <f aca="false">IF(OR($A110="",ET$4=""),"",SUMPRODUCT(--(INDEX(Matrix!$C$5:$EV$304,0,$B110)&gt;0),--(INDEX(Matrix!$C$5:$EV$304,0,ET$3)&gt;0)))</f>
        <v/>
      </c>
      <c r="EU110" s="12" t="str">
        <f aca="false">IF(OR($A110="",EU$4=""),"",SUMPRODUCT(--(INDEX(Matrix!$C$5:$EV$304,0,$B110)&gt;0),--(INDEX(Matrix!$C$5:$EV$304,0,EU$3)&gt;0)))</f>
        <v/>
      </c>
      <c r="EV110" s="12" t="str">
        <f aca="false">IF(OR($A110="",EV$4=""),"",SUMPRODUCT(--(INDEX(Matrix!$C$5:$EV$304,0,$B110)&gt;0),--(INDEX(Matrix!$C$5:$EV$304,0,EV$3)&gt;0)))</f>
        <v/>
      </c>
    </row>
    <row r="111" customFormat="false" ht="15" hidden="false" customHeight="false" outlineLevel="0" collapsed="false">
      <c r="A111" s="6" t="str">
        <f aca="false">IF(INDEX(Products!$A$2:$A$151,$B111)="","",INDEX(Products!$A$2:$A$151,$B111))</f>
        <v/>
      </c>
      <c r="B111" s="23" t="n">
        <v>107</v>
      </c>
      <c r="C111" s="12" t="str">
        <f aca="false">IF(OR($A111="",C$4=""),"",SUMPRODUCT(--(INDEX(Matrix!$C$5:$EV$304,0,$B111)&gt;0),--(INDEX(Matrix!$C$5:$EV$304,0,C$3)&gt;0)))</f>
        <v/>
      </c>
      <c r="D111" s="12" t="str">
        <f aca="false">IF(OR($A111="",D$4=""),"",SUMPRODUCT(--(INDEX(Matrix!$C$5:$EV$304,0,$B111)&gt;0),--(INDEX(Matrix!$C$5:$EV$304,0,D$3)&gt;0)))</f>
        <v/>
      </c>
      <c r="E111" s="12" t="str">
        <f aca="false">IF(OR($A111="",E$4=""),"",SUMPRODUCT(--(INDEX(Matrix!$C$5:$EV$304,0,$B111)&gt;0),--(INDEX(Matrix!$C$5:$EV$304,0,E$3)&gt;0)))</f>
        <v/>
      </c>
      <c r="F111" s="12" t="str">
        <f aca="false">IF(OR($A111="",F$4=""),"",SUMPRODUCT(--(INDEX(Matrix!$C$5:$EV$304,0,$B111)&gt;0),--(INDEX(Matrix!$C$5:$EV$304,0,F$3)&gt;0)))</f>
        <v/>
      </c>
      <c r="G111" s="12" t="str">
        <f aca="false">IF(OR($A111="",G$4=""),"",SUMPRODUCT(--(INDEX(Matrix!$C$5:$EV$304,0,$B111)&gt;0),--(INDEX(Matrix!$C$5:$EV$304,0,G$3)&gt;0)))</f>
        <v/>
      </c>
      <c r="H111" s="12" t="str">
        <f aca="false">IF(OR($A111="",H$4=""),"",SUMPRODUCT(--(INDEX(Matrix!$C$5:$EV$304,0,$B111)&gt;0),--(INDEX(Matrix!$C$5:$EV$304,0,H$3)&gt;0)))</f>
        <v/>
      </c>
      <c r="I111" s="12" t="str">
        <f aca="false">IF(OR($A111="",I$4=""),"",SUMPRODUCT(--(INDEX(Matrix!$C$5:$EV$304,0,$B111)&gt;0),--(INDEX(Matrix!$C$5:$EV$304,0,I$3)&gt;0)))</f>
        <v/>
      </c>
      <c r="J111" s="12" t="str">
        <f aca="false">IF(OR($A111="",J$4=""),"",SUMPRODUCT(--(INDEX(Matrix!$C$5:$EV$304,0,$B111)&gt;0),--(INDEX(Matrix!$C$5:$EV$304,0,J$3)&gt;0)))</f>
        <v/>
      </c>
      <c r="K111" s="12" t="str">
        <f aca="false">IF(OR($A111="",K$4=""),"",SUMPRODUCT(--(INDEX(Matrix!$C$5:$EV$304,0,$B111)&gt;0),--(INDEX(Matrix!$C$5:$EV$304,0,K$3)&gt;0)))</f>
        <v/>
      </c>
      <c r="L111" s="12" t="str">
        <f aca="false">IF(OR($A111="",L$4=""),"",SUMPRODUCT(--(INDEX(Matrix!$C$5:$EV$304,0,$B111)&gt;0),--(INDEX(Matrix!$C$5:$EV$304,0,L$3)&gt;0)))</f>
        <v/>
      </c>
      <c r="M111" s="12" t="str">
        <f aca="false">IF(OR($A111="",M$4=""),"",SUMPRODUCT(--(INDEX(Matrix!$C$5:$EV$304,0,$B111)&gt;0),--(INDEX(Matrix!$C$5:$EV$304,0,M$3)&gt;0)))</f>
        <v/>
      </c>
      <c r="N111" s="12" t="str">
        <f aca="false">IF(OR($A111="",N$4=""),"",SUMPRODUCT(--(INDEX(Matrix!$C$5:$EV$304,0,$B111)&gt;0),--(INDEX(Matrix!$C$5:$EV$304,0,N$3)&gt;0)))</f>
        <v/>
      </c>
      <c r="O111" s="12" t="str">
        <f aca="false">IF(OR($A111="",O$4=""),"",SUMPRODUCT(--(INDEX(Matrix!$C$5:$EV$304,0,$B111)&gt;0),--(INDEX(Matrix!$C$5:$EV$304,0,O$3)&gt;0)))</f>
        <v/>
      </c>
      <c r="P111" s="12" t="str">
        <f aca="false">IF(OR($A111="",P$4=""),"",SUMPRODUCT(--(INDEX(Matrix!$C$5:$EV$304,0,$B111)&gt;0),--(INDEX(Matrix!$C$5:$EV$304,0,P$3)&gt;0)))</f>
        <v/>
      </c>
      <c r="Q111" s="12" t="str">
        <f aca="false">IF(OR($A111="",Q$4=""),"",SUMPRODUCT(--(INDEX(Matrix!$C$5:$EV$304,0,$B111)&gt;0),--(INDEX(Matrix!$C$5:$EV$304,0,Q$3)&gt;0)))</f>
        <v/>
      </c>
      <c r="R111" s="12" t="str">
        <f aca="false">IF(OR($A111="",R$4=""),"",SUMPRODUCT(--(INDEX(Matrix!$C$5:$EV$304,0,$B111)&gt;0),--(INDEX(Matrix!$C$5:$EV$304,0,R$3)&gt;0)))</f>
        <v/>
      </c>
      <c r="S111" s="12" t="str">
        <f aca="false">IF(OR($A111="",S$4=""),"",SUMPRODUCT(--(INDEX(Matrix!$C$5:$EV$304,0,$B111)&gt;0),--(INDEX(Matrix!$C$5:$EV$304,0,S$3)&gt;0)))</f>
        <v/>
      </c>
      <c r="T111" s="12" t="str">
        <f aca="false">IF(OR($A111="",T$4=""),"",SUMPRODUCT(--(INDEX(Matrix!$C$5:$EV$304,0,$B111)&gt;0),--(INDEX(Matrix!$C$5:$EV$304,0,T$3)&gt;0)))</f>
        <v/>
      </c>
      <c r="U111" s="12" t="str">
        <f aca="false">IF(OR($A111="",U$4=""),"",SUMPRODUCT(--(INDEX(Matrix!$C$5:$EV$304,0,$B111)&gt;0),--(INDEX(Matrix!$C$5:$EV$304,0,U$3)&gt;0)))</f>
        <v/>
      </c>
      <c r="V111" s="12" t="str">
        <f aca="false">IF(OR($A111="",V$4=""),"",SUMPRODUCT(--(INDEX(Matrix!$C$5:$EV$304,0,$B111)&gt;0),--(INDEX(Matrix!$C$5:$EV$304,0,V$3)&gt;0)))</f>
        <v/>
      </c>
      <c r="W111" s="12" t="str">
        <f aca="false">IF(OR($A111="",W$4=""),"",SUMPRODUCT(--(INDEX(Matrix!$C$5:$EV$304,0,$B111)&gt;0),--(INDEX(Matrix!$C$5:$EV$304,0,W$3)&gt;0)))</f>
        <v/>
      </c>
      <c r="X111" s="12" t="str">
        <f aca="false">IF(OR($A111="",X$4=""),"",SUMPRODUCT(--(INDEX(Matrix!$C$5:$EV$304,0,$B111)&gt;0),--(INDEX(Matrix!$C$5:$EV$304,0,X$3)&gt;0)))</f>
        <v/>
      </c>
      <c r="Y111" s="12" t="str">
        <f aca="false">IF(OR($A111="",Y$4=""),"",SUMPRODUCT(--(INDEX(Matrix!$C$5:$EV$304,0,$B111)&gt;0),--(INDEX(Matrix!$C$5:$EV$304,0,Y$3)&gt;0)))</f>
        <v/>
      </c>
      <c r="Z111" s="12" t="str">
        <f aca="false">IF(OR($A111="",Z$4=""),"",SUMPRODUCT(--(INDEX(Matrix!$C$5:$EV$304,0,$B111)&gt;0),--(INDEX(Matrix!$C$5:$EV$304,0,Z$3)&gt;0)))</f>
        <v/>
      </c>
      <c r="AA111" s="12" t="str">
        <f aca="false">IF(OR($A111="",AA$4=""),"",SUMPRODUCT(--(INDEX(Matrix!$C$5:$EV$304,0,$B111)&gt;0),--(INDEX(Matrix!$C$5:$EV$304,0,AA$3)&gt;0)))</f>
        <v/>
      </c>
      <c r="AB111" s="12" t="str">
        <f aca="false">IF(OR($A111="",AB$4=""),"",SUMPRODUCT(--(INDEX(Matrix!$C$5:$EV$304,0,$B111)&gt;0),--(INDEX(Matrix!$C$5:$EV$304,0,AB$3)&gt;0)))</f>
        <v/>
      </c>
      <c r="AC111" s="12" t="str">
        <f aca="false">IF(OR($A111="",AC$4=""),"",SUMPRODUCT(--(INDEX(Matrix!$C$5:$EV$304,0,$B111)&gt;0),--(INDEX(Matrix!$C$5:$EV$304,0,AC$3)&gt;0)))</f>
        <v/>
      </c>
      <c r="AD111" s="12" t="str">
        <f aca="false">IF(OR($A111="",AD$4=""),"",SUMPRODUCT(--(INDEX(Matrix!$C$5:$EV$304,0,$B111)&gt;0),--(INDEX(Matrix!$C$5:$EV$304,0,AD$3)&gt;0)))</f>
        <v/>
      </c>
      <c r="AE111" s="12" t="str">
        <f aca="false">IF(OR($A111="",AE$4=""),"",SUMPRODUCT(--(INDEX(Matrix!$C$5:$EV$304,0,$B111)&gt;0),--(INDEX(Matrix!$C$5:$EV$304,0,AE$3)&gt;0)))</f>
        <v/>
      </c>
      <c r="AF111" s="12" t="str">
        <f aca="false">IF(OR($A111="",AF$4=""),"",SUMPRODUCT(--(INDEX(Matrix!$C$5:$EV$304,0,$B111)&gt;0),--(INDEX(Matrix!$C$5:$EV$304,0,AF$3)&gt;0)))</f>
        <v/>
      </c>
      <c r="AG111" s="12" t="str">
        <f aca="false">IF(OR($A111="",AG$4=""),"",SUMPRODUCT(--(INDEX(Matrix!$C$5:$EV$304,0,$B111)&gt;0),--(INDEX(Matrix!$C$5:$EV$304,0,AG$3)&gt;0)))</f>
        <v/>
      </c>
      <c r="AH111" s="12" t="str">
        <f aca="false">IF(OR($A111="",AH$4=""),"",SUMPRODUCT(--(INDEX(Matrix!$C$5:$EV$304,0,$B111)&gt;0),--(INDEX(Matrix!$C$5:$EV$304,0,AH$3)&gt;0)))</f>
        <v/>
      </c>
      <c r="AI111" s="12" t="str">
        <f aca="false">IF(OR($A111="",AI$4=""),"",SUMPRODUCT(--(INDEX(Matrix!$C$5:$EV$304,0,$B111)&gt;0),--(INDEX(Matrix!$C$5:$EV$304,0,AI$3)&gt;0)))</f>
        <v/>
      </c>
      <c r="AJ111" s="12" t="str">
        <f aca="false">IF(OR($A111="",AJ$4=""),"",SUMPRODUCT(--(INDEX(Matrix!$C$5:$EV$304,0,$B111)&gt;0),--(INDEX(Matrix!$C$5:$EV$304,0,AJ$3)&gt;0)))</f>
        <v/>
      </c>
      <c r="AK111" s="12" t="str">
        <f aca="false">IF(OR($A111="",AK$4=""),"",SUMPRODUCT(--(INDEX(Matrix!$C$5:$EV$304,0,$B111)&gt;0),--(INDEX(Matrix!$C$5:$EV$304,0,AK$3)&gt;0)))</f>
        <v/>
      </c>
      <c r="AL111" s="12" t="str">
        <f aca="false">IF(OR($A111="",AL$4=""),"",SUMPRODUCT(--(INDEX(Matrix!$C$5:$EV$304,0,$B111)&gt;0),--(INDEX(Matrix!$C$5:$EV$304,0,AL$3)&gt;0)))</f>
        <v/>
      </c>
      <c r="AM111" s="12" t="str">
        <f aca="false">IF(OR($A111="",AM$4=""),"",SUMPRODUCT(--(INDEX(Matrix!$C$5:$EV$304,0,$B111)&gt;0),--(INDEX(Matrix!$C$5:$EV$304,0,AM$3)&gt;0)))</f>
        <v/>
      </c>
      <c r="AN111" s="12" t="str">
        <f aca="false">IF(OR($A111="",AN$4=""),"",SUMPRODUCT(--(INDEX(Matrix!$C$5:$EV$304,0,$B111)&gt;0),--(INDEX(Matrix!$C$5:$EV$304,0,AN$3)&gt;0)))</f>
        <v/>
      </c>
      <c r="AO111" s="12" t="str">
        <f aca="false">IF(OR($A111="",AO$4=""),"",SUMPRODUCT(--(INDEX(Matrix!$C$5:$EV$304,0,$B111)&gt;0),--(INDEX(Matrix!$C$5:$EV$304,0,AO$3)&gt;0)))</f>
        <v/>
      </c>
      <c r="AP111" s="12" t="str">
        <f aca="false">IF(OR($A111="",AP$4=""),"",SUMPRODUCT(--(INDEX(Matrix!$C$5:$EV$304,0,$B111)&gt;0),--(INDEX(Matrix!$C$5:$EV$304,0,AP$3)&gt;0)))</f>
        <v/>
      </c>
      <c r="AQ111" s="12" t="str">
        <f aca="false">IF(OR($A111="",AQ$4=""),"",SUMPRODUCT(--(INDEX(Matrix!$C$5:$EV$304,0,$B111)&gt;0),--(INDEX(Matrix!$C$5:$EV$304,0,AQ$3)&gt;0)))</f>
        <v/>
      </c>
      <c r="AR111" s="12" t="str">
        <f aca="false">IF(OR($A111="",AR$4=""),"",SUMPRODUCT(--(INDEX(Matrix!$C$5:$EV$304,0,$B111)&gt;0),--(INDEX(Matrix!$C$5:$EV$304,0,AR$3)&gt;0)))</f>
        <v/>
      </c>
      <c r="AS111" s="12" t="str">
        <f aca="false">IF(OR($A111="",AS$4=""),"",SUMPRODUCT(--(INDEX(Matrix!$C$5:$EV$304,0,$B111)&gt;0),--(INDEX(Matrix!$C$5:$EV$304,0,AS$3)&gt;0)))</f>
        <v/>
      </c>
      <c r="AT111" s="12" t="str">
        <f aca="false">IF(OR($A111="",AT$4=""),"",SUMPRODUCT(--(INDEX(Matrix!$C$5:$EV$304,0,$B111)&gt;0),--(INDEX(Matrix!$C$5:$EV$304,0,AT$3)&gt;0)))</f>
        <v/>
      </c>
      <c r="AU111" s="12" t="str">
        <f aca="false">IF(OR($A111="",AU$4=""),"",SUMPRODUCT(--(INDEX(Matrix!$C$5:$EV$304,0,$B111)&gt;0),--(INDEX(Matrix!$C$5:$EV$304,0,AU$3)&gt;0)))</f>
        <v/>
      </c>
      <c r="AV111" s="12" t="str">
        <f aca="false">IF(OR($A111="",AV$4=""),"",SUMPRODUCT(--(INDEX(Matrix!$C$5:$EV$304,0,$B111)&gt;0),--(INDEX(Matrix!$C$5:$EV$304,0,AV$3)&gt;0)))</f>
        <v/>
      </c>
      <c r="AW111" s="12" t="str">
        <f aca="false">IF(OR($A111="",AW$4=""),"",SUMPRODUCT(--(INDEX(Matrix!$C$5:$EV$304,0,$B111)&gt;0),--(INDEX(Matrix!$C$5:$EV$304,0,AW$3)&gt;0)))</f>
        <v/>
      </c>
      <c r="AX111" s="12" t="str">
        <f aca="false">IF(OR($A111="",AX$4=""),"",SUMPRODUCT(--(INDEX(Matrix!$C$5:$EV$304,0,$B111)&gt;0),--(INDEX(Matrix!$C$5:$EV$304,0,AX$3)&gt;0)))</f>
        <v/>
      </c>
      <c r="AY111" s="12" t="str">
        <f aca="false">IF(OR($A111="",AY$4=""),"",SUMPRODUCT(--(INDEX(Matrix!$C$5:$EV$304,0,$B111)&gt;0),--(INDEX(Matrix!$C$5:$EV$304,0,AY$3)&gt;0)))</f>
        <v/>
      </c>
      <c r="AZ111" s="12" t="str">
        <f aca="false">IF(OR($A111="",AZ$4=""),"",SUMPRODUCT(--(INDEX(Matrix!$C$5:$EV$304,0,$B111)&gt;0),--(INDEX(Matrix!$C$5:$EV$304,0,AZ$3)&gt;0)))</f>
        <v/>
      </c>
      <c r="BA111" s="12" t="str">
        <f aca="false">IF(OR($A111="",BA$4=""),"",SUMPRODUCT(--(INDEX(Matrix!$C$5:$EV$304,0,$B111)&gt;0),--(INDEX(Matrix!$C$5:$EV$304,0,BA$3)&gt;0)))</f>
        <v/>
      </c>
      <c r="BB111" s="12" t="str">
        <f aca="false">IF(OR($A111="",BB$4=""),"",SUMPRODUCT(--(INDEX(Matrix!$C$5:$EV$304,0,$B111)&gt;0),--(INDEX(Matrix!$C$5:$EV$304,0,BB$3)&gt;0)))</f>
        <v/>
      </c>
      <c r="BC111" s="12" t="str">
        <f aca="false">IF(OR($A111="",BC$4=""),"",SUMPRODUCT(--(INDEX(Matrix!$C$5:$EV$304,0,$B111)&gt;0),--(INDEX(Matrix!$C$5:$EV$304,0,BC$3)&gt;0)))</f>
        <v/>
      </c>
      <c r="BD111" s="12" t="str">
        <f aca="false">IF(OR($A111="",BD$4=""),"",SUMPRODUCT(--(INDEX(Matrix!$C$5:$EV$304,0,$B111)&gt;0),--(INDEX(Matrix!$C$5:$EV$304,0,BD$3)&gt;0)))</f>
        <v/>
      </c>
      <c r="BE111" s="12" t="str">
        <f aca="false">IF(OR($A111="",BE$4=""),"",SUMPRODUCT(--(INDEX(Matrix!$C$5:$EV$304,0,$B111)&gt;0),--(INDEX(Matrix!$C$5:$EV$304,0,BE$3)&gt;0)))</f>
        <v/>
      </c>
      <c r="BF111" s="12" t="str">
        <f aca="false">IF(OR($A111="",BF$4=""),"",SUMPRODUCT(--(INDEX(Matrix!$C$5:$EV$304,0,$B111)&gt;0),--(INDEX(Matrix!$C$5:$EV$304,0,BF$3)&gt;0)))</f>
        <v/>
      </c>
      <c r="BG111" s="12" t="str">
        <f aca="false">IF(OR($A111="",BG$4=""),"",SUMPRODUCT(--(INDEX(Matrix!$C$5:$EV$304,0,$B111)&gt;0),--(INDEX(Matrix!$C$5:$EV$304,0,BG$3)&gt;0)))</f>
        <v/>
      </c>
      <c r="BH111" s="12" t="str">
        <f aca="false">IF(OR($A111="",BH$4=""),"",SUMPRODUCT(--(INDEX(Matrix!$C$5:$EV$304,0,$B111)&gt;0),--(INDEX(Matrix!$C$5:$EV$304,0,BH$3)&gt;0)))</f>
        <v/>
      </c>
      <c r="BI111" s="12" t="str">
        <f aca="false">IF(OR($A111="",BI$4=""),"",SUMPRODUCT(--(INDEX(Matrix!$C$5:$EV$304,0,$B111)&gt;0),--(INDEX(Matrix!$C$5:$EV$304,0,BI$3)&gt;0)))</f>
        <v/>
      </c>
      <c r="BJ111" s="12" t="str">
        <f aca="false">IF(OR($A111="",BJ$4=""),"",SUMPRODUCT(--(INDEX(Matrix!$C$5:$EV$304,0,$B111)&gt;0),--(INDEX(Matrix!$C$5:$EV$304,0,BJ$3)&gt;0)))</f>
        <v/>
      </c>
      <c r="BK111" s="12" t="str">
        <f aca="false">IF(OR($A111="",BK$4=""),"",SUMPRODUCT(--(INDEX(Matrix!$C$5:$EV$304,0,$B111)&gt;0),--(INDEX(Matrix!$C$5:$EV$304,0,BK$3)&gt;0)))</f>
        <v/>
      </c>
      <c r="BL111" s="12" t="str">
        <f aca="false">IF(OR($A111="",BL$4=""),"",SUMPRODUCT(--(INDEX(Matrix!$C$5:$EV$304,0,$B111)&gt;0),--(INDEX(Matrix!$C$5:$EV$304,0,BL$3)&gt;0)))</f>
        <v/>
      </c>
      <c r="BM111" s="12" t="str">
        <f aca="false">IF(OR($A111="",BM$4=""),"",SUMPRODUCT(--(INDEX(Matrix!$C$5:$EV$304,0,$B111)&gt;0),--(INDEX(Matrix!$C$5:$EV$304,0,BM$3)&gt;0)))</f>
        <v/>
      </c>
      <c r="BN111" s="12" t="str">
        <f aca="false">IF(OR($A111="",BN$4=""),"",SUMPRODUCT(--(INDEX(Matrix!$C$5:$EV$304,0,$B111)&gt;0),--(INDEX(Matrix!$C$5:$EV$304,0,BN$3)&gt;0)))</f>
        <v/>
      </c>
      <c r="BO111" s="12" t="str">
        <f aca="false">IF(OR($A111="",BO$4=""),"",SUMPRODUCT(--(INDEX(Matrix!$C$5:$EV$304,0,$B111)&gt;0),--(INDEX(Matrix!$C$5:$EV$304,0,BO$3)&gt;0)))</f>
        <v/>
      </c>
      <c r="BP111" s="12" t="str">
        <f aca="false">IF(OR($A111="",BP$4=""),"",SUMPRODUCT(--(INDEX(Matrix!$C$5:$EV$304,0,$B111)&gt;0),--(INDEX(Matrix!$C$5:$EV$304,0,BP$3)&gt;0)))</f>
        <v/>
      </c>
      <c r="BQ111" s="12" t="str">
        <f aca="false">IF(OR($A111="",BQ$4=""),"",SUMPRODUCT(--(INDEX(Matrix!$C$5:$EV$304,0,$B111)&gt;0),--(INDEX(Matrix!$C$5:$EV$304,0,BQ$3)&gt;0)))</f>
        <v/>
      </c>
      <c r="BR111" s="12" t="str">
        <f aca="false">IF(OR($A111="",BR$4=""),"",SUMPRODUCT(--(INDEX(Matrix!$C$5:$EV$304,0,$B111)&gt;0),--(INDEX(Matrix!$C$5:$EV$304,0,BR$3)&gt;0)))</f>
        <v/>
      </c>
      <c r="BS111" s="12" t="str">
        <f aca="false">IF(OR($A111="",BS$4=""),"",SUMPRODUCT(--(INDEX(Matrix!$C$5:$EV$304,0,$B111)&gt;0),--(INDEX(Matrix!$C$5:$EV$304,0,BS$3)&gt;0)))</f>
        <v/>
      </c>
      <c r="BT111" s="12" t="str">
        <f aca="false">IF(OR($A111="",BT$4=""),"",SUMPRODUCT(--(INDEX(Matrix!$C$5:$EV$304,0,$B111)&gt;0),--(INDEX(Matrix!$C$5:$EV$304,0,BT$3)&gt;0)))</f>
        <v/>
      </c>
      <c r="BU111" s="12" t="str">
        <f aca="false">IF(OR($A111="",BU$4=""),"",SUMPRODUCT(--(INDEX(Matrix!$C$5:$EV$304,0,$B111)&gt;0),--(INDEX(Matrix!$C$5:$EV$304,0,BU$3)&gt;0)))</f>
        <v/>
      </c>
      <c r="BV111" s="12" t="str">
        <f aca="false">IF(OR($A111="",BV$4=""),"",SUMPRODUCT(--(INDEX(Matrix!$C$5:$EV$304,0,$B111)&gt;0),--(INDEX(Matrix!$C$5:$EV$304,0,BV$3)&gt;0)))</f>
        <v/>
      </c>
      <c r="BW111" s="12" t="str">
        <f aca="false">IF(OR($A111="",BW$4=""),"",SUMPRODUCT(--(INDEX(Matrix!$C$5:$EV$304,0,$B111)&gt;0),--(INDEX(Matrix!$C$5:$EV$304,0,BW$3)&gt;0)))</f>
        <v/>
      </c>
      <c r="BX111" s="12" t="str">
        <f aca="false">IF(OR($A111="",BX$4=""),"",SUMPRODUCT(--(INDEX(Matrix!$C$5:$EV$304,0,$B111)&gt;0),--(INDEX(Matrix!$C$5:$EV$304,0,BX$3)&gt;0)))</f>
        <v/>
      </c>
      <c r="BY111" s="12" t="str">
        <f aca="false">IF(OR($A111="",BY$4=""),"",SUMPRODUCT(--(INDEX(Matrix!$C$5:$EV$304,0,$B111)&gt;0),--(INDEX(Matrix!$C$5:$EV$304,0,BY$3)&gt;0)))</f>
        <v/>
      </c>
      <c r="BZ111" s="12" t="str">
        <f aca="false">IF(OR($A111="",BZ$4=""),"",SUMPRODUCT(--(INDEX(Matrix!$C$5:$EV$304,0,$B111)&gt;0),--(INDEX(Matrix!$C$5:$EV$304,0,BZ$3)&gt;0)))</f>
        <v/>
      </c>
      <c r="CA111" s="12" t="str">
        <f aca="false">IF(OR($A111="",CA$4=""),"",SUMPRODUCT(--(INDEX(Matrix!$C$5:$EV$304,0,$B111)&gt;0),--(INDEX(Matrix!$C$5:$EV$304,0,CA$3)&gt;0)))</f>
        <v/>
      </c>
      <c r="CB111" s="12" t="str">
        <f aca="false">IF(OR($A111="",CB$4=""),"",SUMPRODUCT(--(INDEX(Matrix!$C$5:$EV$304,0,$B111)&gt;0),--(INDEX(Matrix!$C$5:$EV$304,0,CB$3)&gt;0)))</f>
        <v/>
      </c>
      <c r="CC111" s="12" t="str">
        <f aca="false">IF(OR($A111="",CC$4=""),"",SUMPRODUCT(--(INDEX(Matrix!$C$5:$EV$304,0,$B111)&gt;0),--(INDEX(Matrix!$C$5:$EV$304,0,CC$3)&gt;0)))</f>
        <v/>
      </c>
      <c r="CD111" s="12" t="str">
        <f aca="false">IF(OR($A111="",CD$4=""),"",SUMPRODUCT(--(INDEX(Matrix!$C$5:$EV$304,0,$B111)&gt;0),--(INDEX(Matrix!$C$5:$EV$304,0,CD$3)&gt;0)))</f>
        <v/>
      </c>
      <c r="CE111" s="12" t="str">
        <f aca="false">IF(OR($A111="",CE$4=""),"",SUMPRODUCT(--(INDEX(Matrix!$C$5:$EV$304,0,$B111)&gt;0),--(INDEX(Matrix!$C$5:$EV$304,0,CE$3)&gt;0)))</f>
        <v/>
      </c>
      <c r="CF111" s="12" t="str">
        <f aca="false">IF(OR($A111="",CF$4=""),"",SUMPRODUCT(--(INDEX(Matrix!$C$5:$EV$304,0,$B111)&gt;0),--(INDEX(Matrix!$C$5:$EV$304,0,CF$3)&gt;0)))</f>
        <v/>
      </c>
      <c r="CG111" s="12" t="str">
        <f aca="false">IF(OR($A111="",CG$4=""),"",SUMPRODUCT(--(INDEX(Matrix!$C$5:$EV$304,0,$B111)&gt;0),--(INDEX(Matrix!$C$5:$EV$304,0,CG$3)&gt;0)))</f>
        <v/>
      </c>
      <c r="CH111" s="12" t="str">
        <f aca="false">IF(OR($A111="",CH$4=""),"",SUMPRODUCT(--(INDEX(Matrix!$C$5:$EV$304,0,$B111)&gt;0),--(INDEX(Matrix!$C$5:$EV$304,0,CH$3)&gt;0)))</f>
        <v/>
      </c>
      <c r="CI111" s="12" t="str">
        <f aca="false">IF(OR($A111="",CI$4=""),"",SUMPRODUCT(--(INDEX(Matrix!$C$5:$EV$304,0,$B111)&gt;0),--(INDEX(Matrix!$C$5:$EV$304,0,CI$3)&gt;0)))</f>
        <v/>
      </c>
      <c r="CJ111" s="12" t="str">
        <f aca="false">IF(OR($A111="",CJ$4=""),"",SUMPRODUCT(--(INDEX(Matrix!$C$5:$EV$304,0,$B111)&gt;0),--(INDEX(Matrix!$C$5:$EV$304,0,CJ$3)&gt;0)))</f>
        <v/>
      </c>
      <c r="CK111" s="12" t="str">
        <f aca="false">IF(OR($A111="",CK$4=""),"",SUMPRODUCT(--(INDEX(Matrix!$C$5:$EV$304,0,$B111)&gt;0),--(INDEX(Matrix!$C$5:$EV$304,0,CK$3)&gt;0)))</f>
        <v/>
      </c>
      <c r="CL111" s="12" t="str">
        <f aca="false">IF(OR($A111="",CL$4=""),"",SUMPRODUCT(--(INDEX(Matrix!$C$5:$EV$304,0,$B111)&gt;0),--(INDEX(Matrix!$C$5:$EV$304,0,CL$3)&gt;0)))</f>
        <v/>
      </c>
      <c r="CM111" s="12" t="str">
        <f aca="false">IF(OR($A111="",CM$4=""),"",SUMPRODUCT(--(INDEX(Matrix!$C$5:$EV$304,0,$B111)&gt;0),--(INDEX(Matrix!$C$5:$EV$304,0,CM$3)&gt;0)))</f>
        <v/>
      </c>
      <c r="CN111" s="12" t="str">
        <f aca="false">IF(OR($A111="",CN$4=""),"",SUMPRODUCT(--(INDEX(Matrix!$C$5:$EV$304,0,$B111)&gt;0),--(INDEX(Matrix!$C$5:$EV$304,0,CN$3)&gt;0)))</f>
        <v/>
      </c>
      <c r="CO111" s="12" t="str">
        <f aca="false">IF(OR($A111="",CO$4=""),"",SUMPRODUCT(--(INDEX(Matrix!$C$5:$EV$304,0,$B111)&gt;0),--(INDEX(Matrix!$C$5:$EV$304,0,CO$3)&gt;0)))</f>
        <v/>
      </c>
      <c r="CP111" s="12" t="str">
        <f aca="false">IF(OR($A111="",CP$4=""),"",SUMPRODUCT(--(INDEX(Matrix!$C$5:$EV$304,0,$B111)&gt;0),--(INDEX(Matrix!$C$5:$EV$304,0,CP$3)&gt;0)))</f>
        <v/>
      </c>
      <c r="CQ111" s="12" t="str">
        <f aca="false">IF(OR($A111="",CQ$4=""),"",SUMPRODUCT(--(INDEX(Matrix!$C$5:$EV$304,0,$B111)&gt;0),--(INDEX(Matrix!$C$5:$EV$304,0,CQ$3)&gt;0)))</f>
        <v/>
      </c>
      <c r="CR111" s="12" t="str">
        <f aca="false">IF(OR($A111="",CR$4=""),"",SUMPRODUCT(--(INDEX(Matrix!$C$5:$EV$304,0,$B111)&gt;0),--(INDEX(Matrix!$C$5:$EV$304,0,CR$3)&gt;0)))</f>
        <v/>
      </c>
      <c r="CS111" s="12" t="str">
        <f aca="false">IF(OR($A111="",CS$4=""),"",SUMPRODUCT(--(INDEX(Matrix!$C$5:$EV$304,0,$B111)&gt;0),--(INDEX(Matrix!$C$5:$EV$304,0,CS$3)&gt;0)))</f>
        <v/>
      </c>
      <c r="CT111" s="12" t="str">
        <f aca="false">IF(OR($A111="",CT$4=""),"",SUMPRODUCT(--(INDEX(Matrix!$C$5:$EV$304,0,$B111)&gt;0),--(INDEX(Matrix!$C$5:$EV$304,0,CT$3)&gt;0)))</f>
        <v/>
      </c>
      <c r="CU111" s="12" t="str">
        <f aca="false">IF(OR($A111="",CU$4=""),"",SUMPRODUCT(--(INDEX(Matrix!$C$5:$EV$304,0,$B111)&gt;0),--(INDEX(Matrix!$C$5:$EV$304,0,CU$3)&gt;0)))</f>
        <v/>
      </c>
      <c r="CV111" s="12" t="str">
        <f aca="false">IF(OR($A111="",CV$4=""),"",SUMPRODUCT(--(INDEX(Matrix!$C$5:$EV$304,0,$B111)&gt;0),--(INDEX(Matrix!$C$5:$EV$304,0,CV$3)&gt;0)))</f>
        <v/>
      </c>
      <c r="CW111" s="12" t="str">
        <f aca="false">IF(OR($A111="",CW$4=""),"",SUMPRODUCT(--(INDEX(Matrix!$C$5:$EV$304,0,$B111)&gt;0),--(INDEX(Matrix!$C$5:$EV$304,0,CW$3)&gt;0)))</f>
        <v/>
      </c>
      <c r="CX111" s="12" t="str">
        <f aca="false">IF(OR($A111="",CX$4=""),"",SUMPRODUCT(--(INDEX(Matrix!$C$5:$EV$304,0,$B111)&gt;0),--(INDEX(Matrix!$C$5:$EV$304,0,CX$3)&gt;0)))</f>
        <v/>
      </c>
      <c r="CY111" s="12" t="str">
        <f aca="false">IF(OR($A111="",CY$4=""),"",SUMPRODUCT(--(INDEX(Matrix!$C$5:$EV$304,0,$B111)&gt;0),--(INDEX(Matrix!$C$5:$EV$304,0,CY$3)&gt;0)))</f>
        <v/>
      </c>
      <c r="CZ111" s="12" t="str">
        <f aca="false">IF(OR($A111="",CZ$4=""),"",SUMPRODUCT(--(INDEX(Matrix!$C$5:$EV$304,0,$B111)&gt;0),--(INDEX(Matrix!$C$5:$EV$304,0,CZ$3)&gt;0)))</f>
        <v/>
      </c>
      <c r="DA111" s="12" t="str">
        <f aca="false">IF(OR($A111="",DA$4=""),"",SUMPRODUCT(--(INDEX(Matrix!$C$5:$EV$304,0,$B111)&gt;0),--(INDEX(Matrix!$C$5:$EV$304,0,DA$3)&gt;0)))</f>
        <v/>
      </c>
      <c r="DB111" s="12" t="str">
        <f aca="false">IF(OR($A111="",DB$4=""),"",SUMPRODUCT(--(INDEX(Matrix!$C$5:$EV$304,0,$B111)&gt;0),--(INDEX(Matrix!$C$5:$EV$304,0,DB$3)&gt;0)))</f>
        <v/>
      </c>
      <c r="DC111" s="12" t="str">
        <f aca="false">IF(OR($A111="",DC$4=""),"",SUMPRODUCT(--(INDEX(Matrix!$C$5:$EV$304,0,$B111)&gt;0),--(INDEX(Matrix!$C$5:$EV$304,0,DC$3)&gt;0)))</f>
        <v/>
      </c>
      <c r="DD111" s="12" t="str">
        <f aca="false">IF(OR($A111="",DD$4=""),"",SUMPRODUCT(--(INDEX(Matrix!$C$5:$EV$304,0,$B111)&gt;0),--(INDEX(Matrix!$C$5:$EV$304,0,DD$3)&gt;0)))</f>
        <v/>
      </c>
      <c r="DE111" s="12" t="str">
        <f aca="false">IF(OR($A111="",DE$4=""),"",SUMPRODUCT(--(INDEX(Matrix!$C$5:$EV$304,0,$B111)&gt;0),--(INDEX(Matrix!$C$5:$EV$304,0,DE$3)&gt;0)))</f>
        <v/>
      </c>
      <c r="DF111" s="12" t="str">
        <f aca="false">IF(OR($A111="",DF$4=""),"",SUMPRODUCT(--(INDEX(Matrix!$C$5:$EV$304,0,$B111)&gt;0),--(INDEX(Matrix!$C$5:$EV$304,0,DF$3)&gt;0)))</f>
        <v/>
      </c>
      <c r="DG111" s="12" t="str">
        <f aca="false">IF(OR($A111="",DG$4=""),"",SUMPRODUCT(--(INDEX(Matrix!$C$5:$EV$304,0,$B111)&gt;0),--(INDEX(Matrix!$C$5:$EV$304,0,DG$3)&gt;0)))</f>
        <v/>
      </c>
      <c r="DH111" s="12" t="str">
        <f aca="false">IF(OR($A111="",DH$4=""),"",SUMPRODUCT(--(INDEX(Matrix!$C$5:$EV$304,0,$B111)&gt;0),--(INDEX(Matrix!$C$5:$EV$304,0,DH$3)&gt;0)))</f>
        <v/>
      </c>
      <c r="DI111" s="12" t="str">
        <f aca="false">IF(OR($A111="",DI$4=""),"",SUMPRODUCT(--(INDEX(Matrix!$C$5:$EV$304,0,$B111)&gt;0),--(INDEX(Matrix!$C$5:$EV$304,0,DI$3)&gt;0)))</f>
        <v/>
      </c>
      <c r="DJ111" s="12" t="str">
        <f aca="false">IF(OR($A111="",DJ$4=""),"",SUMPRODUCT(--(INDEX(Matrix!$C$5:$EV$304,0,$B111)&gt;0),--(INDEX(Matrix!$C$5:$EV$304,0,DJ$3)&gt;0)))</f>
        <v/>
      </c>
      <c r="DK111" s="12" t="str">
        <f aca="false">IF(OR($A111="",DK$4=""),"",SUMPRODUCT(--(INDEX(Matrix!$C$5:$EV$304,0,$B111)&gt;0),--(INDEX(Matrix!$C$5:$EV$304,0,DK$3)&gt;0)))</f>
        <v/>
      </c>
      <c r="DL111" s="12" t="str">
        <f aca="false">IF(OR($A111="",DL$4=""),"",SUMPRODUCT(--(INDEX(Matrix!$C$5:$EV$304,0,$B111)&gt;0),--(INDEX(Matrix!$C$5:$EV$304,0,DL$3)&gt;0)))</f>
        <v/>
      </c>
      <c r="DM111" s="12" t="str">
        <f aca="false">IF(OR($A111="",DM$4=""),"",SUMPRODUCT(--(INDEX(Matrix!$C$5:$EV$304,0,$B111)&gt;0),--(INDEX(Matrix!$C$5:$EV$304,0,DM$3)&gt;0)))</f>
        <v/>
      </c>
      <c r="DN111" s="12" t="str">
        <f aca="false">IF(OR($A111="",DN$4=""),"",SUMPRODUCT(--(INDEX(Matrix!$C$5:$EV$304,0,$B111)&gt;0),--(INDEX(Matrix!$C$5:$EV$304,0,DN$3)&gt;0)))</f>
        <v/>
      </c>
      <c r="DO111" s="12" t="str">
        <f aca="false">IF(OR($A111="",DO$4=""),"",SUMPRODUCT(--(INDEX(Matrix!$C$5:$EV$304,0,$B111)&gt;0),--(INDEX(Matrix!$C$5:$EV$304,0,DO$3)&gt;0)))</f>
        <v/>
      </c>
      <c r="DP111" s="12" t="str">
        <f aca="false">IF(OR($A111="",DP$4=""),"",SUMPRODUCT(--(INDEX(Matrix!$C$5:$EV$304,0,$B111)&gt;0),--(INDEX(Matrix!$C$5:$EV$304,0,DP$3)&gt;0)))</f>
        <v/>
      </c>
      <c r="DQ111" s="12" t="str">
        <f aca="false">IF(OR($A111="",DQ$4=""),"",SUMPRODUCT(--(INDEX(Matrix!$C$5:$EV$304,0,$B111)&gt;0),--(INDEX(Matrix!$C$5:$EV$304,0,DQ$3)&gt;0)))</f>
        <v/>
      </c>
      <c r="DR111" s="12" t="str">
        <f aca="false">IF(OR($A111="",DR$4=""),"",SUMPRODUCT(--(INDEX(Matrix!$C$5:$EV$304,0,$B111)&gt;0),--(INDEX(Matrix!$C$5:$EV$304,0,DR$3)&gt;0)))</f>
        <v/>
      </c>
      <c r="DS111" s="12" t="str">
        <f aca="false">IF(OR($A111="",DS$4=""),"",SUMPRODUCT(--(INDEX(Matrix!$C$5:$EV$304,0,$B111)&gt;0),--(INDEX(Matrix!$C$5:$EV$304,0,DS$3)&gt;0)))</f>
        <v/>
      </c>
      <c r="DT111" s="12" t="str">
        <f aca="false">IF(OR($A111="",DT$4=""),"",SUMPRODUCT(--(INDEX(Matrix!$C$5:$EV$304,0,$B111)&gt;0),--(INDEX(Matrix!$C$5:$EV$304,0,DT$3)&gt;0)))</f>
        <v/>
      </c>
      <c r="DU111" s="12" t="str">
        <f aca="false">IF(OR($A111="",DU$4=""),"",SUMPRODUCT(--(INDEX(Matrix!$C$5:$EV$304,0,$B111)&gt;0),--(INDEX(Matrix!$C$5:$EV$304,0,DU$3)&gt;0)))</f>
        <v/>
      </c>
      <c r="DV111" s="12" t="str">
        <f aca="false">IF(OR($A111="",DV$4=""),"",SUMPRODUCT(--(INDEX(Matrix!$C$5:$EV$304,0,$B111)&gt;0),--(INDEX(Matrix!$C$5:$EV$304,0,DV$3)&gt;0)))</f>
        <v/>
      </c>
      <c r="DW111" s="12" t="str">
        <f aca="false">IF(OR($A111="",DW$4=""),"",SUMPRODUCT(--(INDEX(Matrix!$C$5:$EV$304,0,$B111)&gt;0),--(INDEX(Matrix!$C$5:$EV$304,0,DW$3)&gt;0)))</f>
        <v/>
      </c>
      <c r="DX111" s="12" t="str">
        <f aca="false">IF(OR($A111="",DX$4=""),"",SUMPRODUCT(--(INDEX(Matrix!$C$5:$EV$304,0,$B111)&gt;0),--(INDEX(Matrix!$C$5:$EV$304,0,DX$3)&gt;0)))</f>
        <v/>
      </c>
      <c r="DY111" s="12" t="str">
        <f aca="false">IF(OR($A111="",DY$4=""),"",SUMPRODUCT(--(INDEX(Matrix!$C$5:$EV$304,0,$B111)&gt;0),--(INDEX(Matrix!$C$5:$EV$304,0,DY$3)&gt;0)))</f>
        <v/>
      </c>
      <c r="DZ111" s="12" t="str">
        <f aca="false">IF(OR($A111="",DZ$4=""),"",SUMPRODUCT(--(INDEX(Matrix!$C$5:$EV$304,0,$B111)&gt;0),--(INDEX(Matrix!$C$5:$EV$304,0,DZ$3)&gt;0)))</f>
        <v/>
      </c>
      <c r="EA111" s="12" t="str">
        <f aca="false">IF(OR($A111="",EA$4=""),"",SUMPRODUCT(--(INDEX(Matrix!$C$5:$EV$304,0,$B111)&gt;0),--(INDEX(Matrix!$C$5:$EV$304,0,EA$3)&gt;0)))</f>
        <v/>
      </c>
      <c r="EB111" s="12" t="str">
        <f aca="false">IF(OR($A111="",EB$4=""),"",SUMPRODUCT(--(INDEX(Matrix!$C$5:$EV$304,0,$B111)&gt;0),--(INDEX(Matrix!$C$5:$EV$304,0,EB$3)&gt;0)))</f>
        <v/>
      </c>
      <c r="EC111" s="12" t="str">
        <f aca="false">IF(OR($A111="",EC$4=""),"",SUMPRODUCT(--(INDEX(Matrix!$C$5:$EV$304,0,$B111)&gt;0),--(INDEX(Matrix!$C$5:$EV$304,0,EC$3)&gt;0)))</f>
        <v/>
      </c>
      <c r="ED111" s="12" t="str">
        <f aca="false">IF(OR($A111="",ED$4=""),"",SUMPRODUCT(--(INDEX(Matrix!$C$5:$EV$304,0,$B111)&gt;0),--(INDEX(Matrix!$C$5:$EV$304,0,ED$3)&gt;0)))</f>
        <v/>
      </c>
      <c r="EE111" s="12" t="str">
        <f aca="false">IF(OR($A111="",EE$4=""),"",SUMPRODUCT(--(INDEX(Matrix!$C$5:$EV$304,0,$B111)&gt;0),--(INDEX(Matrix!$C$5:$EV$304,0,EE$3)&gt;0)))</f>
        <v/>
      </c>
      <c r="EF111" s="12" t="str">
        <f aca="false">IF(OR($A111="",EF$4=""),"",SUMPRODUCT(--(INDEX(Matrix!$C$5:$EV$304,0,$B111)&gt;0),--(INDEX(Matrix!$C$5:$EV$304,0,EF$3)&gt;0)))</f>
        <v/>
      </c>
      <c r="EG111" s="12" t="str">
        <f aca="false">IF(OR($A111="",EG$4=""),"",SUMPRODUCT(--(INDEX(Matrix!$C$5:$EV$304,0,$B111)&gt;0),--(INDEX(Matrix!$C$5:$EV$304,0,EG$3)&gt;0)))</f>
        <v/>
      </c>
      <c r="EH111" s="12" t="str">
        <f aca="false">IF(OR($A111="",EH$4=""),"",SUMPRODUCT(--(INDEX(Matrix!$C$5:$EV$304,0,$B111)&gt;0),--(INDEX(Matrix!$C$5:$EV$304,0,EH$3)&gt;0)))</f>
        <v/>
      </c>
      <c r="EI111" s="12" t="str">
        <f aca="false">IF(OR($A111="",EI$4=""),"",SUMPRODUCT(--(INDEX(Matrix!$C$5:$EV$304,0,$B111)&gt;0),--(INDEX(Matrix!$C$5:$EV$304,0,EI$3)&gt;0)))</f>
        <v/>
      </c>
      <c r="EJ111" s="12" t="str">
        <f aca="false">IF(OR($A111="",EJ$4=""),"",SUMPRODUCT(--(INDEX(Matrix!$C$5:$EV$304,0,$B111)&gt;0),--(INDEX(Matrix!$C$5:$EV$304,0,EJ$3)&gt;0)))</f>
        <v/>
      </c>
      <c r="EK111" s="12" t="str">
        <f aca="false">IF(OR($A111="",EK$4=""),"",SUMPRODUCT(--(INDEX(Matrix!$C$5:$EV$304,0,$B111)&gt;0),--(INDEX(Matrix!$C$5:$EV$304,0,EK$3)&gt;0)))</f>
        <v/>
      </c>
      <c r="EL111" s="12" t="str">
        <f aca="false">IF(OR($A111="",EL$4=""),"",SUMPRODUCT(--(INDEX(Matrix!$C$5:$EV$304,0,$B111)&gt;0),--(INDEX(Matrix!$C$5:$EV$304,0,EL$3)&gt;0)))</f>
        <v/>
      </c>
      <c r="EM111" s="12" t="str">
        <f aca="false">IF(OR($A111="",EM$4=""),"",SUMPRODUCT(--(INDEX(Matrix!$C$5:$EV$304,0,$B111)&gt;0),--(INDEX(Matrix!$C$5:$EV$304,0,EM$3)&gt;0)))</f>
        <v/>
      </c>
      <c r="EN111" s="12" t="str">
        <f aca="false">IF(OR($A111="",EN$4=""),"",SUMPRODUCT(--(INDEX(Matrix!$C$5:$EV$304,0,$B111)&gt;0),--(INDEX(Matrix!$C$5:$EV$304,0,EN$3)&gt;0)))</f>
        <v/>
      </c>
      <c r="EO111" s="12" t="str">
        <f aca="false">IF(OR($A111="",EO$4=""),"",SUMPRODUCT(--(INDEX(Matrix!$C$5:$EV$304,0,$B111)&gt;0),--(INDEX(Matrix!$C$5:$EV$304,0,EO$3)&gt;0)))</f>
        <v/>
      </c>
      <c r="EP111" s="12" t="str">
        <f aca="false">IF(OR($A111="",EP$4=""),"",SUMPRODUCT(--(INDEX(Matrix!$C$5:$EV$304,0,$B111)&gt;0),--(INDEX(Matrix!$C$5:$EV$304,0,EP$3)&gt;0)))</f>
        <v/>
      </c>
      <c r="EQ111" s="12" t="str">
        <f aca="false">IF(OR($A111="",EQ$4=""),"",SUMPRODUCT(--(INDEX(Matrix!$C$5:$EV$304,0,$B111)&gt;0),--(INDEX(Matrix!$C$5:$EV$304,0,EQ$3)&gt;0)))</f>
        <v/>
      </c>
      <c r="ER111" s="12" t="str">
        <f aca="false">IF(OR($A111="",ER$4=""),"",SUMPRODUCT(--(INDEX(Matrix!$C$5:$EV$304,0,$B111)&gt;0),--(INDEX(Matrix!$C$5:$EV$304,0,ER$3)&gt;0)))</f>
        <v/>
      </c>
      <c r="ES111" s="12" t="str">
        <f aca="false">IF(OR($A111="",ES$4=""),"",SUMPRODUCT(--(INDEX(Matrix!$C$5:$EV$304,0,$B111)&gt;0),--(INDEX(Matrix!$C$5:$EV$304,0,ES$3)&gt;0)))</f>
        <v/>
      </c>
      <c r="ET111" s="12" t="str">
        <f aca="false">IF(OR($A111="",ET$4=""),"",SUMPRODUCT(--(INDEX(Matrix!$C$5:$EV$304,0,$B111)&gt;0),--(INDEX(Matrix!$C$5:$EV$304,0,ET$3)&gt;0)))</f>
        <v/>
      </c>
      <c r="EU111" s="12" t="str">
        <f aca="false">IF(OR($A111="",EU$4=""),"",SUMPRODUCT(--(INDEX(Matrix!$C$5:$EV$304,0,$B111)&gt;0),--(INDEX(Matrix!$C$5:$EV$304,0,EU$3)&gt;0)))</f>
        <v/>
      </c>
      <c r="EV111" s="12" t="str">
        <f aca="false">IF(OR($A111="",EV$4=""),"",SUMPRODUCT(--(INDEX(Matrix!$C$5:$EV$304,0,$B111)&gt;0),--(INDEX(Matrix!$C$5:$EV$304,0,EV$3)&gt;0)))</f>
        <v/>
      </c>
    </row>
    <row r="112" customFormat="false" ht="15" hidden="false" customHeight="false" outlineLevel="0" collapsed="false">
      <c r="A112" s="6" t="str">
        <f aca="false">IF(INDEX(Products!$A$2:$A$151,$B112)="","",INDEX(Products!$A$2:$A$151,$B112))</f>
        <v/>
      </c>
      <c r="B112" s="23" t="n">
        <v>108</v>
      </c>
      <c r="C112" s="12" t="str">
        <f aca="false">IF(OR($A112="",C$4=""),"",SUMPRODUCT(--(INDEX(Matrix!$C$5:$EV$304,0,$B112)&gt;0),--(INDEX(Matrix!$C$5:$EV$304,0,C$3)&gt;0)))</f>
        <v/>
      </c>
      <c r="D112" s="12" t="str">
        <f aca="false">IF(OR($A112="",D$4=""),"",SUMPRODUCT(--(INDEX(Matrix!$C$5:$EV$304,0,$B112)&gt;0),--(INDEX(Matrix!$C$5:$EV$304,0,D$3)&gt;0)))</f>
        <v/>
      </c>
      <c r="E112" s="12" t="str">
        <f aca="false">IF(OR($A112="",E$4=""),"",SUMPRODUCT(--(INDEX(Matrix!$C$5:$EV$304,0,$B112)&gt;0),--(INDEX(Matrix!$C$5:$EV$304,0,E$3)&gt;0)))</f>
        <v/>
      </c>
      <c r="F112" s="12" t="str">
        <f aca="false">IF(OR($A112="",F$4=""),"",SUMPRODUCT(--(INDEX(Matrix!$C$5:$EV$304,0,$B112)&gt;0),--(INDEX(Matrix!$C$5:$EV$304,0,F$3)&gt;0)))</f>
        <v/>
      </c>
      <c r="G112" s="12" t="str">
        <f aca="false">IF(OR($A112="",G$4=""),"",SUMPRODUCT(--(INDEX(Matrix!$C$5:$EV$304,0,$B112)&gt;0),--(INDEX(Matrix!$C$5:$EV$304,0,G$3)&gt;0)))</f>
        <v/>
      </c>
      <c r="H112" s="12" t="str">
        <f aca="false">IF(OR($A112="",H$4=""),"",SUMPRODUCT(--(INDEX(Matrix!$C$5:$EV$304,0,$B112)&gt;0),--(INDEX(Matrix!$C$5:$EV$304,0,H$3)&gt;0)))</f>
        <v/>
      </c>
      <c r="I112" s="12" t="str">
        <f aca="false">IF(OR($A112="",I$4=""),"",SUMPRODUCT(--(INDEX(Matrix!$C$5:$EV$304,0,$B112)&gt;0),--(INDEX(Matrix!$C$5:$EV$304,0,I$3)&gt;0)))</f>
        <v/>
      </c>
      <c r="J112" s="12" t="str">
        <f aca="false">IF(OR($A112="",J$4=""),"",SUMPRODUCT(--(INDEX(Matrix!$C$5:$EV$304,0,$B112)&gt;0),--(INDEX(Matrix!$C$5:$EV$304,0,J$3)&gt;0)))</f>
        <v/>
      </c>
      <c r="K112" s="12" t="str">
        <f aca="false">IF(OR($A112="",K$4=""),"",SUMPRODUCT(--(INDEX(Matrix!$C$5:$EV$304,0,$B112)&gt;0),--(INDEX(Matrix!$C$5:$EV$304,0,K$3)&gt;0)))</f>
        <v/>
      </c>
      <c r="L112" s="12" t="str">
        <f aca="false">IF(OR($A112="",L$4=""),"",SUMPRODUCT(--(INDEX(Matrix!$C$5:$EV$304,0,$B112)&gt;0),--(INDEX(Matrix!$C$5:$EV$304,0,L$3)&gt;0)))</f>
        <v/>
      </c>
      <c r="M112" s="12" t="str">
        <f aca="false">IF(OR($A112="",M$4=""),"",SUMPRODUCT(--(INDEX(Matrix!$C$5:$EV$304,0,$B112)&gt;0),--(INDEX(Matrix!$C$5:$EV$304,0,M$3)&gt;0)))</f>
        <v/>
      </c>
      <c r="N112" s="12" t="str">
        <f aca="false">IF(OR($A112="",N$4=""),"",SUMPRODUCT(--(INDEX(Matrix!$C$5:$EV$304,0,$B112)&gt;0),--(INDEX(Matrix!$C$5:$EV$304,0,N$3)&gt;0)))</f>
        <v/>
      </c>
      <c r="O112" s="12" t="str">
        <f aca="false">IF(OR($A112="",O$4=""),"",SUMPRODUCT(--(INDEX(Matrix!$C$5:$EV$304,0,$B112)&gt;0),--(INDEX(Matrix!$C$5:$EV$304,0,O$3)&gt;0)))</f>
        <v/>
      </c>
      <c r="P112" s="12" t="str">
        <f aca="false">IF(OR($A112="",P$4=""),"",SUMPRODUCT(--(INDEX(Matrix!$C$5:$EV$304,0,$B112)&gt;0),--(INDEX(Matrix!$C$5:$EV$304,0,P$3)&gt;0)))</f>
        <v/>
      </c>
      <c r="Q112" s="12" t="str">
        <f aca="false">IF(OR($A112="",Q$4=""),"",SUMPRODUCT(--(INDEX(Matrix!$C$5:$EV$304,0,$B112)&gt;0),--(INDEX(Matrix!$C$5:$EV$304,0,Q$3)&gt;0)))</f>
        <v/>
      </c>
      <c r="R112" s="12" t="str">
        <f aca="false">IF(OR($A112="",R$4=""),"",SUMPRODUCT(--(INDEX(Matrix!$C$5:$EV$304,0,$B112)&gt;0),--(INDEX(Matrix!$C$5:$EV$304,0,R$3)&gt;0)))</f>
        <v/>
      </c>
      <c r="S112" s="12" t="str">
        <f aca="false">IF(OR($A112="",S$4=""),"",SUMPRODUCT(--(INDEX(Matrix!$C$5:$EV$304,0,$B112)&gt;0),--(INDEX(Matrix!$C$5:$EV$304,0,S$3)&gt;0)))</f>
        <v/>
      </c>
      <c r="T112" s="12" t="str">
        <f aca="false">IF(OR($A112="",T$4=""),"",SUMPRODUCT(--(INDEX(Matrix!$C$5:$EV$304,0,$B112)&gt;0),--(INDEX(Matrix!$C$5:$EV$304,0,T$3)&gt;0)))</f>
        <v/>
      </c>
      <c r="U112" s="12" t="str">
        <f aca="false">IF(OR($A112="",U$4=""),"",SUMPRODUCT(--(INDEX(Matrix!$C$5:$EV$304,0,$B112)&gt;0),--(INDEX(Matrix!$C$5:$EV$304,0,U$3)&gt;0)))</f>
        <v/>
      </c>
      <c r="V112" s="12" t="str">
        <f aca="false">IF(OR($A112="",V$4=""),"",SUMPRODUCT(--(INDEX(Matrix!$C$5:$EV$304,0,$B112)&gt;0),--(INDEX(Matrix!$C$5:$EV$304,0,V$3)&gt;0)))</f>
        <v/>
      </c>
      <c r="W112" s="12" t="str">
        <f aca="false">IF(OR($A112="",W$4=""),"",SUMPRODUCT(--(INDEX(Matrix!$C$5:$EV$304,0,$B112)&gt;0),--(INDEX(Matrix!$C$5:$EV$304,0,W$3)&gt;0)))</f>
        <v/>
      </c>
      <c r="X112" s="12" t="str">
        <f aca="false">IF(OR($A112="",X$4=""),"",SUMPRODUCT(--(INDEX(Matrix!$C$5:$EV$304,0,$B112)&gt;0),--(INDEX(Matrix!$C$5:$EV$304,0,X$3)&gt;0)))</f>
        <v/>
      </c>
      <c r="Y112" s="12" t="str">
        <f aca="false">IF(OR($A112="",Y$4=""),"",SUMPRODUCT(--(INDEX(Matrix!$C$5:$EV$304,0,$B112)&gt;0),--(INDEX(Matrix!$C$5:$EV$304,0,Y$3)&gt;0)))</f>
        <v/>
      </c>
      <c r="Z112" s="12" t="str">
        <f aca="false">IF(OR($A112="",Z$4=""),"",SUMPRODUCT(--(INDEX(Matrix!$C$5:$EV$304,0,$B112)&gt;0),--(INDEX(Matrix!$C$5:$EV$304,0,Z$3)&gt;0)))</f>
        <v/>
      </c>
      <c r="AA112" s="12" t="str">
        <f aca="false">IF(OR($A112="",AA$4=""),"",SUMPRODUCT(--(INDEX(Matrix!$C$5:$EV$304,0,$B112)&gt;0),--(INDEX(Matrix!$C$5:$EV$304,0,AA$3)&gt;0)))</f>
        <v/>
      </c>
      <c r="AB112" s="12" t="str">
        <f aca="false">IF(OR($A112="",AB$4=""),"",SUMPRODUCT(--(INDEX(Matrix!$C$5:$EV$304,0,$B112)&gt;0),--(INDEX(Matrix!$C$5:$EV$304,0,AB$3)&gt;0)))</f>
        <v/>
      </c>
      <c r="AC112" s="12" t="str">
        <f aca="false">IF(OR($A112="",AC$4=""),"",SUMPRODUCT(--(INDEX(Matrix!$C$5:$EV$304,0,$B112)&gt;0),--(INDEX(Matrix!$C$5:$EV$304,0,AC$3)&gt;0)))</f>
        <v/>
      </c>
      <c r="AD112" s="12" t="str">
        <f aca="false">IF(OR($A112="",AD$4=""),"",SUMPRODUCT(--(INDEX(Matrix!$C$5:$EV$304,0,$B112)&gt;0),--(INDEX(Matrix!$C$5:$EV$304,0,AD$3)&gt;0)))</f>
        <v/>
      </c>
      <c r="AE112" s="12" t="str">
        <f aca="false">IF(OR($A112="",AE$4=""),"",SUMPRODUCT(--(INDEX(Matrix!$C$5:$EV$304,0,$B112)&gt;0),--(INDEX(Matrix!$C$5:$EV$304,0,AE$3)&gt;0)))</f>
        <v/>
      </c>
      <c r="AF112" s="12" t="str">
        <f aca="false">IF(OR($A112="",AF$4=""),"",SUMPRODUCT(--(INDEX(Matrix!$C$5:$EV$304,0,$B112)&gt;0),--(INDEX(Matrix!$C$5:$EV$304,0,AF$3)&gt;0)))</f>
        <v/>
      </c>
      <c r="AG112" s="12" t="str">
        <f aca="false">IF(OR($A112="",AG$4=""),"",SUMPRODUCT(--(INDEX(Matrix!$C$5:$EV$304,0,$B112)&gt;0),--(INDEX(Matrix!$C$5:$EV$304,0,AG$3)&gt;0)))</f>
        <v/>
      </c>
      <c r="AH112" s="12" t="str">
        <f aca="false">IF(OR($A112="",AH$4=""),"",SUMPRODUCT(--(INDEX(Matrix!$C$5:$EV$304,0,$B112)&gt;0),--(INDEX(Matrix!$C$5:$EV$304,0,AH$3)&gt;0)))</f>
        <v/>
      </c>
      <c r="AI112" s="12" t="str">
        <f aca="false">IF(OR($A112="",AI$4=""),"",SUMPRODUCT(--(INDEX(Matrix!$C$5:$EV$304,0,$B112)&gt;0),--(INDEX(Matrix!$C$5:$EV$304,0,AI$3)&gt;0)))</f>
        <v/>
      </c>
      <c r="AJ112" s="12" t="str">
        <f aca="false">IF(OR($A112="",AJ$4=""),"",SUMPRODUCT(--(INDEX(Matrix!$C$5:$EV$304,0,$B112)&gt;0),--(INDEX(Matrix!$C$5:$EV$304,0,AJ$3)&gt;0)))</f>
        <v/>
      </c>
      <c r="AK112" s="12" t="str">
        <f aca="false">IF(OR($A112="",AK$4=""),"",SUMPRODUCT(--(INDEX(Matrix!$C$5:$EV$304,0,$B112)&gt;0),--(INDEX(Matrix!$C$5:$EV$304,0,AK$3)&gt;0)))</f>
        <v/>
      </c>
      <c r="AL112" s="12" t="str">
        <f aca="false">IF(OR($A112="",AL$4=""),"",SUMPRODUCT(--(INDEX(Matrix!$C$5:$EV$304,0,$B112)&gt;0),--(INDEX(Matrix!$C$5:$EV$304,0,AL$3)&gt;0)))</f>
        <v/>
      </c>
      <c r="AM112" s="12" t="str">
        <f aca="false">IF(OR($A112="",AM$4=""),"",SUMPRODUCT(--(INDEX(Matrix!$C$5:$EV$304,0,$B112)&gt;0),--(INDEX(Matrix!$C$5:$EV$304,0,AM$3)&gt;0)))</f>
        <v/>
      </c>
      <c r="AN112" s="12" t="str">
        <f aca="false">IF(OR($A112="",AN$4=""),"",SUMPRODUCT(--(INDEX(Matrix!$C$5:$EV$304,0,$B112)&gt;0),--(INDEX(Matrix!$C$5:$EV$304,0,AN$3)&gt;0)))</f>
        <v/>
      </c>
      <c r="AO112" s="12" t="str">
        <f aca="false">IF(OR($A112="",AO$4=""),"",SUMPRODUCT(--(INDEX(Matrix!$C$5:$EV$304,0,$B112)&gt;0),--(INDEX(Matrix!$C$5:$EV$304,0,AO$3)&gt;0)))</f>
        <v/>
      </c>
      <c r="AP112" s="12" t="str">
        <f aca="false">IF(OR($A112="",AP$4=""),"",SUMPRODUCT(--(INDEX(Matrix!$C$5:$EV$304,0,$B112)&gt;0),--(INDEX(Matrix!$C$5:$EV$304,0,AP$3)&gt;0)))</f>
        <v/>
      </c>
      <c r="AQ112" s="12" t="str">
        <f aca="false">IF(OR($A112="",AQ$4=""),"",SUMPRODUCT(--(INDEX(Matrix!$C$5:$EV$304,0,$B112)&gt;0),--(INDEX(Matrix!$C$5:$EV$304,0,AQ$3)&gt;0)))</f>
        <v/>
      </c>
      <c r="AR112" s="12" t="str">
        <f aca="false">IF(OR($A112="",AR$4=""),"",SUMPRODUCT(--(INDEX(Matrix!$C$5:$EV$304,0,$B112)&gt;0),--(INDEX(Matrix!$C$5:$EV$304,0,AR$3)&gt;0)))</f>
        <v/>
      </c>
      <c r="AS112" s="12" t="str">
        <f aca="false">IF(OR($A112="",AS$4=""),"",SUMPRODUCT(--(INDEX(Matrix!$C$5:$EV$304,0,$B112)&gt;0),--(INDEX(Matrix!$C$5:$EV$304,0,AS$3)&gt;0)))</f>
        <v/>
      </c>
      <c r="AT112" s="12" t="str">
        <f aca="false">IF(OR($A112="",AT$4=""),"",SUMPRODUCT(--(INDEX(Matrix!$C$5:$EV$304,0,$B112)&gt;0),--(INDEX(Matrix!$C$5:$EV$304,0,AT$3)&gt;0)))</f>
        <v/>
      </c>
      <c r="AU112" s="12" t="str">
        <f aca="false">IF(OR($A112="",AU$4=""),"",SUMPRODUCT(--(INDEX(Matrix!$C$5:$EV$304,0,$B112)&gt;0),--(INDEX(Matrix!$C$5:$EV$304,0,AU$3)&gt;0)))</f>
        <v/>
      </c>
      <c r="AV112" s="12" t="str">
        <f aca="false">IF(OR($A112="",AV$4=""),"",SUMPRODUCT(--(INDEX(Matrix!$C$5:$EV$304,0,$B112)&gt;0),--(INDEX(Matrix!$C$5:$EV$304,0,AV$3)&gt;0)))</f>
        <v/>
      </c>
      <c r="AW112" s="12" t="str">
        <f aca="false">IF(OR($A112="",AW$4=""),"",SUMPRODUCT(--(INDEX(Matrix!$C$5:$EV$304,0,$B112)&gt;0),--(INDEX(Matrix!$C$5:$EV$304,0,AW$3)&gt;0)))</f>
        <v/>
      </c>
      <c r="AX112" s="12" t="str">
        <f aca="false">IF(OR($A112="",AX$4=""),"",SUMPRODUCT(--(INDEX(Matrix!$C$5:$EV$304,0,$B112)&gt;0),--(INDEX(Matrix!$C$5:$EV$304,0,AX$3)&gt;0)))</f>
        <v/>
      </c>
      <c r="AY112" s="12" t="str">
        <f aca="false">IF(OR($A112="",AY$4=""),"",SUMPRODUCT(--(INDEX(Matrix!$C$5:$EV$304,0,$B112)&gt;0),--(INDEX(Matrix!$C$5:$EV$304,0,AY$3)&gt;0)))</f>
        <v/>
      </c>
      <c r="AZ112" s="12" t="str">
        <f aca="false">IF(OR($A112="",AZ$4=""),"",SUMPRODUCT(--(INDEX(Matrix!$C$5:$EV$304,0,$B112)&gt;0),--(INDEX(Matrix!$C$5:$EV$304,0,AZ$3)&gt;0)))</f>
        <v/>
      </c>
      <c r="BA112" s="12" t="str">
        <f aca="false">IF(OR($A112="",BA$4=""),"",SUMPRODUCT(--(INDEX(Matrix!$C$5:$EV$304,0,$B112)&gt;0),--(INDEX(Matrix!$C$5:$EV$304,0,BA$3)&gt;0)))</f>
        <v/>
      </c>
      <c r="BB112" s="12" t="str">
        <f aca="false">IF(OR($A112="",BB$4=""),"",SUMPRODUCT(--(INDEX(Matrix!$C$5:$EV$304,0,$B112)&gt;0),--(INDEX(Matrix!$C$5:$EV$304,0,BB$3)&gt;0)))</f>
        <v/>
      </c>
      <c r="BC112" s="12" t="str">
        <f aca="false">IF(OR($A112="",BC$4=""),"",SUMPRODUCT(--(INDEX(Matrix!$C$5:$EV$304,0,$B112)&gt;0),--(INDEX(Matrix!$C$5:$EV$304,0,BC$3)&gt;0)))</f>
        <v/>
      </c>
      <c r="BD112" s="12" t="str">
        <f aca="false">IF(OR($A112="",BD$4=""),"",SUMPRODUCT(--(INDEX(Matrix!$C$5:$EV$304,0,$B112)&gt;0),--(INDEX(Matrix!$C$5:$EV$304,0,BD$3)&gt;0)))</f>
        <v/>
      </c>
      <c r="BE112" s="12" t="str">
        <f aca="false">IF(OR($A112="",BE$4=""),"",SUMPRODUCT(--(INDEX(Matrix!$C$5:$EV$304,0,$B112)&gt;0),--(INDEX(Matrix!$C$5:$EV$304,0,BE$3)&gt;0)))</f>
        <v/>
      </c>
      <c r="BF112" s="12" t="str">
        <f aca="false">IF(OR($A112="",BF$4=""),"",SUMPRODUCT(--(INDEX(Matrix!$C$5:$EV$304,0,$B112)&gt;0),--(INDEX(Matrix!$C$5:$EV$304,0,BF$3)&gt;0)))</f>
        <v/>
      </c>
      <c r="BG112" s="12" t="str">
        <f aca="false">IF(OR($A112="",BG$4=""),"",SUMPRODUCT(--(INDEX(Matrix!$C$5:$EV$304,0,$B112)&gt;0),--(INDEX(Matrix!$C$5:$EV$304,0,BG$3)&gt;0)))</f>
        <v/>
      </c>
      <c r="BH112" s="12" t="str">
        <f aca="false">IF(OR($A112="",BH$4=""),"",SUMPRODUCT(--(INDEX(Matrix!$C$5:$EV$304,0,$B112)&gt;0),--(INDEX(Matrix!$C$5:$EV$304,0,BH$3)&gt;0)))</f>
        <v/>
      </c>
      <c r="BI112" s="12" t="str">
        <f aca="false">IF(OR($A112="",BI$4=""),"",SUMPRODUCT(--(INDEX(Matrix!$C$5:$EV$304,0,$B112)&gt;0),--(INDEX(Matrix!$C$5:$EV$304,0,BI$3)&gt;0)))</f>
        <v/>
      </c>
      <c r="BJ112" s="12" t="str">
        <f aca="false">IF(OR($A112="",BJ$4=""),"",SUMPRODUCT(--(INDEX(Matrix!$C$5:$EV$304,0,$B112)&gt;0),--(INDEX(Matrix!$C$5:$EV$304,0,BJ$3)&gt;0)))</f>
        <v/>
      </c>
      <c r="BK112" s="12" t="str">
        <f aca="false">IF(OR($A112="",BK$4=""),"",SUMPRODUCT(--(INDEX(Matrix!$C$5:$EV$304,0,$B112)&gt;0),--(INDEX(Matrix!$C$5:$EV$304,0,BK$3)&gt;0)))</f>
        <v/>
      </c>
      <c r="BL112" s="12" t="str">
        <f aca="false">IF(OR($A112="",BL$4=""),"",SUMPRODUCT(--(INDEX(Matrix!$C$5:$EV$304,0,$B112)&gt;0),--(INDEX(Matrix!$C$5:$EV$304,0,BL$3)&gt;0)))</f>
        <v/>
      </c>
      <c r="BM112" s="12" t="str">
        <f aca="false">IF(OR($A112="",BM$4=""),"",SUMPRODUCT(--(INDEX(Matrix!$C$5:$EV$304,0,$B112)&gt;0),--(INDEX(Matrix!$C$5:$EV$304,0,BM$3)&gt;0)))</f>
        <v/>
      </c>
      <c r="BN112" s="12" t="str">
        <f aca="false">IF(OR($A112="",BN$4=""),"",SUMPRODUCT(--(INDEX(Matrix!$C$5:$EV$304,0,$B112)&gt;0),--(INDEX(Matrix!$C$5:$EV$304,0,BN$3)&gt;0)))</f>
        <v/>
      </c>
      <c r="BO112" s="12" t="str">
        <f aca="false">IF(OR($A112="",BO$4=""),"",SUMPRODUCT(--(INDEX(Matrix!$C$5:$EV$304,0,$B112)&gt;0),--(INDEX(Matrix!$C$5:$EV$304,0,BO$3)&gt;0)))</f>
        <v/>
      </c>
      <c r="BP112" s="12" t="str">
        <f aca="false">IF(OR($A112="",BP$4=""),"",SUMPRODUCT(--(INDEX(Matrix!$C$5:$EV$304,0,$B112)&gt;0),--(INDEX(Matrix!$C$5:$EV$304,0,BP$3)&gt;0)))</f>
        <v/>
      </c>
      <c r="BQ112" s="12" t="str">
        <f aca="false">IF(OR($A112="",BQ$4=""),"",SUMPRODUCT(--(INDEX(Matrix!$C$5:$EV$304,0,$B112)&gt;0),--(INDEX(Matrix!$C$5:$EV$304,0,BQ$3)&gt;0)))</f>
        <v/>
      </c>
      <c r="BR112" s="12" t="str">
        <f aca="false">IF(OR($A112="",BR$4=""),"",SUMPRODUCT(--(INDEX(Matrix!$C$5:$EV$304,0,$B112)&gt;0),--(INDEX(Matrix!$C$5:$EV$304,0,BR$3)&gt;0)))</f>
        <v/>
      </c>
      <c r="BS112" s="12" t="str">
        <f aca="false">IF(OR($A112="",BS$4=""),"",SUMPRODUCT(--(INDEX(Matrix!$C$5:$EV$304,0,$B112)&gt;0),--(INDEX(Matrix!$C$5:$EV$304,0,BS$3)&gt;0)))</f>
        <v/>
      </c>
      <c r="BT112" s="12" t="str">
        <f aca="false">IF(OR($A112="",BT$4=""),"",SUMPRODUCT(--(INDEX(Matrix!$C$5:$EV$304,0,$B112)&gt;0),--(INDEX(Matrix!$C$5:$EV$304,0,BT$3)&gt;0)))</f>
        <v/>
      </c>
      <c r="BU112" s="12" t="str">
        <f aca="false">IF(OR($A112="",BU$4=""),"",SUMPRODUCT(--(INDEX(Matrix!$C$5:$EV$304,0,$B112)&gt;0),--(INDEX(Matrix!$C$5:$EV$304,0,BU$3)&gt;0)))</f>
        <v/>
      </c>
      <c r="BV112" s="12" t="str">
        <f aca="false">IF(OR($A112="",BV$4=""),"",SUMPRODUCT(--(INDEX(Matrix!$C$5:$EV$304,0,$B112)&gt;0),--(INDEX(Matrix!$C$5:$EV$304,0,BV$3)&gt;0)))</f>
        <v/>
      </c>
      <c r="BW112" s="12" t="str">
        <f aca="false">IF(OR($A112="",BW$4=""),"",SUMPRODUCT(--(INDEX(Matrix!$C$5:$EV$304,0,$B112)&gt;0),--(INDEX(Matrix!$C$5:$EV$304,0,BW$3)&gt;0)))</f>
        <v/>
      </c>
      <c r="BX112" s="12" t="str">
        <f aca="false">IF(OR($A112="",BX$4=""),"",SUMPRODUCT(--(INDEX(Matrix!$C$5:$EV$304,0,$B112)&gt;0),--(INDEX(Matrix!$C$5:$EV$304,0,BX$3)&gt;0)))</f>
        <v/>
      </c>
      <c r="BY112" s="12" t="str">
        <f aca="false">IF(OR($A112="",BY$4=""),"",SUMPRODUCT(--(INDEX(Matrix!$C$5:$EV$304,0,$B112)&gt;0),--(INDEX(Matrix!$C$5:$EV$304,0,BY$3)&gt;0)))</f>
        <v/>
      </c>
      <c r="BZ112" s="12" t="str">
        <f aca="false">IF(OR($A112="",BZ$4=""),"",SUMPRODUCT(--(INDEX(Matrix!$C$5:$EV$304,0,$B112)&gt;0),--(INDEX(Matrix!$C$5:$EV$304,0,BZ$3)&gt;0)))</f>
        <v/>
      </c>
      <c r="CA112" s="12" t="str">
        <f aca="false">IF(OR($A112="",CA$4=""),"",SUMPRODUCT(--(INDEX(Matrix!$C$5:$EV$304,0,$B112)&gt;0),--(INDEX(Matrix!$C$5:$EV$304,0,CA$3)&gt;0)))</f>
        <v/>
      </c>
      <c r="CB112" s="12" t="str">
        <f aca="false">IF(OR($A112="",CB$4=""),"",SUMPRODUCT(--(INDEX(Matrix!$C$5:$EV$304,0,$B112)&gt;0),--(INDEX(Matrix!$C$5:$EV$304,0,CB$3)&gt;0)))</f>
        <v/>
      </c>
      <c r="CC112" s="12" t="str">
        <f aca="false">IF(OR($A112="",CC$4=""),"",SUMPRODUCT(--(INDEX(Matrix!$C$5:$EV$304,0,$B112)&gt;0),--(INDEX(Matrix!$C$5:$EV$304,0,CC$3)&gt;0)))</f>
        <v/>
      </c>
      <c r="CD112" s="12" t="str">
        <f aca="false">IF(OR($A112="",CD$4=""),"",SUMPRODUCT(--(INDEX(Matrix!$C$5:$EV$304,0,$B112)&gt;0),--(INDEX(Matrix!$C$5:$EV$304,0,CD$3)&gt;0)))</f>
        <v/>
      </c>
      <c r="CE112" s="12" t="str">
        <f aca="false">IF(OR($A112="",CE$4=""),"",SUMPRODUCT(--(INDEX(Matrix!$C$5:$EV$304,0,$B112)&gt;0),--(INDEX(Matrix!$C$5:$EV$304,0,CE$3)&gt;0)))</f>
        <v/>
      </c>
      <c r="CF112" s="12" t="str">
        <f aca="false">IF(OR($A112="",CF$4=""),"",SUMPRODUCT(--(INDEX(Matrix!$C$5:$EV$304,0,$B112)&gt;0),--(INDEX(Matrix!$C$5:$EV$304,0,CF$3)&gt;0)))</f>
        <v/>
      </c>
      <c r="CG112" s="12" t="str">
        <f aca="false">IF(OR($A112="",CG$4=""),"",SUMPRODUCT(--(INDEX(Matrix!$C$5:$EV$304,0,$B112)&gt;0),--(INDEX(Matrix!$C$5:$EV$304,0,CG$3)&gt;0)))</f>
        <v/>
      </c>
      <c r="CH112" s="12" t="str">
        <f aca="false">IF(OR($A112="",CH$4=""),"",SUMPRODUCT(--(INDEX(Matrix!$C$5:$EV$304,0,$B112)&gt;0),--(INDEX(Matrix!$C$5:$EV$304,0,CH$3)&gt;0)))</f>
        <v/>
      </c>
      <c r="CI112" s="12" t="str">
        <f aca="false">IF(OR($A112="",CI$4=""),"",SUMPRODUCT(--(INDEX(Matrix!$C$5:$EV$304,0,$B112)&gt;0),--(INDEX(Matrix!$C$5:$EV$304,0,CI$3)&gt;0)))</f>
        <v/>
      </c>
      <c r="CJ112" s="12" t="str">
        <f aca="false">IF(OR($A112="",CJ$4=""),"",SUMPRODUCT(--(INDEX(Matrix!$C$5:$EV$304,0,$B112)&gt;0),--(INDEX(Matrix!$C$5:$EV$304,0,CJ$3)&gt;0)))</f>
        <v/>
      </c>
      <c r="CK112" s="12" t="str">
        <f aca="false">IF(OR($A112="",CK$4=""),"",SUMPRODUCT(--(INDEX(Matrix!$C$5:$EV$304,0,$B112)&gt;0),--(INDEX(Matrix!$C$5:$EV$304,0,CK$3)&gt;0)))</f>
        <v/>
      </c>
      <c r="CL112" s="12" t="str">
        <f aca="false">IF(OR($A112="",CL$4=""),"",SUMPRODUCT(--(INDEX(Matrix!$C$5:$EV$304,0,$B112)&gt;0),--(INDEX(Matrix!$C$5:$EV$304,0,CL$3)&gt;0)))</f>
        <v/>
      </c>
      <c r="CM112" s="12" t="str">
        <f aca="false">IF(OR($A112="",CM$4=""),"",SUMPRODUCT(--(INDEX(Matrix!$C$5:$EV$304,0,$B112)&gt;0),--(INDEX(Matrix!$C$5:$EV$304,0,CM$3)&gt;0)))</f>
        <v/>
      </c>
      <c r="CN112" s="12" t="str">
        <f aca="false">IF(OR($A112="",CN$4=""),"",SUMPRODUCT(--(INDEX(Matrix!$C$5:$EV$304,0,$B112)&gt;0),--(INDEX(Matrix!$C$5:$EV$304,0,CN$3)&gt;0)))</f>
        <v/>
      </c>
      <c r="CO112" s="12" t="str">
        <f aca="false">IF(OR($A112="",CO$4=""),"",SUMPRODUCT(--(INDEX(Matrix!$C$5:$EV$304,0,$B112)&gt;0),--(INDEX(Matrix!$C$5:$EV$304,0,CO$3)&gt;0)))</f>
        <v/>
      </c>
      <c r="CP112" s="12" t="str">
        <f aca="false">IF(OR($A112="",CP$4=""),"",SUMPRODUCT(--(INDEX(Matrix!$C$5:$EV$304,0,$B112)&gt;0),--(INDEX(Matrix!$C$5:$EV$304,0,CP$3)&gt;0)))</f>
        <v/>
      </c>
      <c r="CQ112" s="12" t="str">
        <f aca="false">IF(OR($A112="",CQ$4=""),"",SUMPRODUCT(--(INDEX(Matrix!$C$5:$EV$304,0,$B112)&gt;0),--(INDEX(Matrix!$C$5:$EV$304,0,CQ$3)&gt;0)))</f>
        <v/>
      </c>
      <c r="CR112" s="12" t="str">
        <f aca="false">IF(OR($A112="",CR$4=""),"",SUMPRODUCT(--(INDEX(Matrix!$C$5:$EV$304,0,$B112)&gt;0),--(INDEX(Matrix!$C$5:$EV$304,0,CR$3)&gt;0)))</f>
        <v/>
      </c>
      <c r="CS112" s="12" t="str">
        <f aca="false">IF(OR($A112="",CS$4=""),"",SUMPRODUCT(--(INDEX(Matrix!$C$5:$EV$304,0,$B112)&gt;0),--(INDEX(Matrix!$C$5:$EV$304,0,CS$3)&gt;0)))</f>
        <v/>
      </c>
      <c r="CT112" s="12" t="str">
        <f aca="false">IF(OR($A112="",CT$4=""),"",SUMPRODUCT(--(INDEX(Matrix!$C$5:$EV$304,0,$B112)&gt;0),--(INDEX(Matrix!$C$5:$EV$304,0,CT$3)&gt;0)))</f>
        <v/>
      </c>
      <c r="CU112" s="12" t="str">
        <f aca="false">IF(OR($A112="",CU$4=""),"",SUMPRODUCT(--(INDEX(Matrix!$C$5:$EV$304,0,$B112)&gt;0),--(INDEX(Matrix!$C$5:$EV$304,0,CU$3)&gt;0)))</f>
        <v/>
      </c>
      <c r="CV112" s="12" t="str">
        <f aca="false">IF(OR($A112="",CV$4=""),"",SUMPRODUCT(--(INDEX(Matrix!$C$5:$EV$304,0,$B112)&gt;0),--(INDEX(Matrix!$C$5:$EV$304,0,CV$3)&gt;0)))</f>
        <v/>
      </c>
      <c r="CW112" s="12" t="str">
        <f aca="false">IF(OR($A112="",CW$4=""),"",SUMPRODUCT(--(INDEX(Matrix!$C$5:$EV$304,0,$B112)&gt;0),--(INDEX(Matrix!$C$5:$EV$304,0,CW$3)&gt;0)))</f>
        <v/>
      </c>
      <c r="CX112" s="12" t="str">
        <f aca="false">IF(OR($A112="",CX$4=""),"",SUMPRODUCT(--(INDEX(Matrix!$C$5:$EV$304,0,$B112)&gt;0),--(INDEX(Matrix!$C$5:$EV$304,0,CX$3)&gt;0)))</f>
        <v/>
      </c>
      <c r="CY112" s="12" t="str">
        <f aca="false">IF(OR($A112="",CY$4=""),"",SUMPRODUCT(--(INDEX(Matrix!$C$5:$EV$304,0,$B112)&gt;0),--(INDEX(Matrix!$C$5:$EV$304,0,CY$3)&gt;0)))</f>
        <v/>
      </c>
      <c r="CZ112" s="12" t="str">
        <f aca="false">IF(OR($A112="",CZ$4=""),"",SUMPRODUCT(--(INDEX(Matrix!$C$5:$EV$304,0,$B112)&gt;0),--(INDEX(Matrix!$C$5:$EV$304,0,CZ$3)&gt;0)))</f>
        <v/>
      </c>
      <c r="DA112" s="12" t="str">
        <f aca="false">IF(OR($A112="",DA$4=""),"",SUMPRODUCT(--(INDEX(Matrix!$C$5:$EV$304,0,$B112)&gt;0),--(INDEX(Matrix!$C$5:$EV$304,0,DA$3)&gt;0)))</f>
        <v/>
      </c>
      <c r="DB112" s="12" t="str">
        <f aca="false">IF(OR($A112="",DB$4=""),"",SUMPRODUCT(--(INDEX(Matrix!$C$5:$EV$304,0,$B112)&gt;0),--(INDEX(Matrix!$C$5:$EV$304,0,DB$3)&gt;0)))</f>
        <v/>
      </c>
      <c r="DC112" s="12" t="str">
        <f aca="false">IF(OR($A112="",DC$4=""),"",SUMPRODUCT(--(INDEX(Matrix!$C$5:$EV$304,0,$B112)&gt;0),--(INDEX(Matrix!$C$5:$EV$304,0,DC$3)&gt;0)))</f>
        <v/>
      </c>
      <c r="DD112" s="12" t="str">
        <f aca="false">IF(OR($A112="",DD$4=""),"",SUMPRODUCT(--(INDEX(Matrix!$C$5:$EV$304,0,$B112)&gt;0),--(INDEX(Matrix!$C$5:$EV$304,0,DD$3)&gt;0)))</f>
        <v/>
      </c>
      <c r="DE112" s="12" t="str">
        <f aca="false">IF(OR($A112="",DE$4=""),"",SUMPRODUCT(--(INDEX(Matrix!$C$5:$EV$304,0,$B112)&gt;0),--(INDEX(Matrix!$C$5:$EV$304,0,DE$3)&gt;0)))</f>
        <v/>
      </c>
      <c r="DF112" s="12" t="str">
        <f aca="false">IF(OR($A112="",DF$4=""),"",SUMPRODUCT(--(INDEX(Matrix!$C$5:$EV$304,0,$B112)&gt;0),--(INDEX(Matrix!$C$5:$EV$304,0,DF$3)&gt;0)))</f>
        <v/>
      </c>
      <c r="DG112" s="12" t="str">
        <f aca="false">IF(OR($A112="",DG$4=""),"",SUMPRODUCT(--(INDEX(Matrix!$C$5:$EV$304,0,$B112)&gt;0),--(INDEX(Matrix!$C$5:$EV$304,0,DG$3)&gt;0)))</f>
        <v/>
      </c>
      <c r="DH112" s="12" t="str">
        <f aca="false">IF(OR($A112="",DH$4=""),"",SUMPRODUCT(--(INDEX(Matrix!$C$5:$EV$304,0,$B112)&gt;0),--(INDEX(Matrix!$C$5:$EV$304,0,DH$3)&gt;0)))</f>
        <v/>
      </c>
      <c r="DI112" s="12" t="str">
        <f aca="false">IF(OR($A112="",DI$4=""),"",SUMPRODUCT(--(INDEX(Matrix!$C$5:$EV$304,0,$B112)&gt;0),--(INDEX(Matrix!$C$5:$EV$304,0,DI$3)&gt;0)))</f>
        <v/>
      </c>
      <c r="DJ112" s="12" t="str">
        <f aca="false">IF(OR($A112="",DJ$4=""),"",SUMPRODUCT(--(INDEX(Matrix!$C$5:$EV$304,0,$B112)&gt;0),--(INDEX(Matrix!$C$5:$EV$304,0,DJ$3)&gt;0)))</f>
        <v/>
      </c>
      <c r="DK112" s="12" t="str">
        <f aca="false">IF(OR($A112="",DK$4=""),"",SUMPRODUCT(--(INDEX(Matrix!$C$5:$EV$304,0,$B112)&gt;0),--(INDEX(Matrix!$C$5:$EV$304,0,DK$3)&gt;0)))</f>
        <v/>
      </c>
      <c r="DL112" s="12" t="str">
        <f aca="false">IF(OR($A112="",DL$4=""),"",SUMPRODUCT(--(INDEX(Matrix!$C$5:$EV$304,0,$B112)&gt;0),--(INDEX(Matrix!$C$5:$EV$304,0,DL$3)&gt;0)))</f>
        <v/>
      </c>
      <c r="DM112" s="12" t="str">
        <f aca="false">IF(OR($A112="",DM$4=""),"",SUMPRODUCT(--(INDEX(Matrix!$C$5:$EV$304,0,$B112)&gt;0),--(INDEX(Matrix!$C$5:$EV$304,0,DM$3)&gt;0)))</f>
        <v/>
      </c>
      <c r="DN112" s="12" t="str">
        <f aca="false">IF(OR($A112="",DN$4=""),"",SUMPRODUCT(--(INDEX(Matrix!$C$5:$EV$304,0,$B112)&gt;0),--(INDEX(Matrix!$C$5:$EV$304,0,DN$3)&gt;0)))</f>
        <v/>
      </c>
      <c r="DO112" s="12" t="str">
        <f aca="false">IF(OR($A112="",DO$4=""),"",SUMPRODUCT(--(INDEX(Matrix!$C$5:$EV$304,0,$B112)&gt;0),--(INDEX(Matrix!$C$5:$EV$304,0,DO$3)&gt;0)))</f>
        <v/>
      </c>
      <c r="DP112" s="12" t="str">
        <f aca="false">IF(OR($A112="",DP$4=""),"",SUMPRODUCT(--(INDEX(Matrix!$C$5:$EV$304,0,$B112)&gt;0),--(INDEX(Matrix!$C$5:$EV$304,0,DP$3)&gt;0)))</f>
        <v/>
      </c>
      <c r="DQ112" s="12" t="str">
        <f aca="false">IF(OR($A112="",DQ$4=""),"",SUMPRODUCT(--(INDEX(Matrix!$C$5:$EV$304,0,$B112)&gt;0),--(INDEX(Matrix!$C$5:$EV$304,0,DQ$3)&gt;0)))</f>
        <v/>
      </c>
      <c r="DR112" s="12" t="str">
        <f aca="false">IF(OR($A112="",DR$4=""),"",SUMPRODUCT(--(INDEX(Matrix!$C$5:$EV$304,0,$B112)&gt;0),--(INDEX(Matrix!$C$5:$EV$304,0,DR$3)&gt;0)))</f>
        <v/>
      </c>
      <c r="DS112" s="12" t="str">
        <f aca="false">IF(OR($A112="",DS$4=""),"",SUMPRODUCT(--(INDEX(Matrix!$C$5:$EV$304,0,$B112)&gt;0),--(INDEX(Matrix!$C$5:$EV$304,0,DS$3)&gt;0)))</f>
        <v/>
      </c>
      <c r="DT112" s="12" t="str">
        <f aca="false">IF(OR($A112="",DT$4=""),"",SUMPRODUCT(--(INDEX(Matrix!$C$5:$EV$304,0,$B112)&gt;0),--(INDEX(Matrix!$C$5:$EV$304,0,DT$3)&gt;0)))</f>
        <v/>
      </c>
      <c r="DU112" s="12" t="str">
        <f aca="false">IF(OR($A112="",DU$4=""),"",SUMPRODUCT(--(INDEX(Matrix!$C$5:$EV$304,0,$B112)&gt;0),--(INDEX(Matrix!$C$5:$EV$304,0,DU$3)&gt;0)))</f>
        <v/>
      </c>
      <c r="DV112" s="12" t="str">
        <f aca="false">IF(OR($A112="",DV$4=""),"",SUMPRODUCT(--(INDEX(Matrix!$C$5:$EV$304,0,$B112)&gt;0),--(INDEX(Matrix!$C$5:$EV$304,0,DV$3)&gt;0)))</f>
        <v/>
      </c>
      <c r="DW112" s="12" t="str">
        <f aca="false">IF(OR($A112="",DW$4=""),"",SUMPRODUCT(--(INDEX(Matrix!$C$5:$EV$304,0,$B112)&gt;0),--(INDEX(Matrix!$C$5:$EV$304,0,DW$3)&gt;0)))</f>
        <v/>
      </c>
      <c r="DX112" s="12" t="str">
        <f aca="false">IF(OR($A112="",DX$4=""),"",SUMPRODUCT(--(INDEX(Matrix!$C$5:$EV$304,0,$B112)&gt;0),--(INDEX(Matrix!$C$5:$EV$304,0,DX$3)&gt;0)))</f>
        <v/>
      </c>
      <c r="DY112" s="12" t="str">
        <f aca="false">IF(OR($A112="",DY$4=""),"",SUMPRODUCT(--(INDEX(Matrix!$C$5:$EV$304,0,$B112)&gt;0),--(INDEX(Matrix!$C$5:$EV$304,0,DY$3)&gt;0)))</f>
        <v/>
      </c>
      <c r="DZ112" s="12" t="str">
        <f aca="false">IF(OR($A112="",DZ$4=""),"",SUMPRODUCT(--(INDEX(Matrix!$C$5:$EV$304,0,$B112)&gt;0),--(INDEX(Matrix!$C$5:$EV$304,0,DZ$3)&gt;0)))</f>
        <v/>
      </c>
      <c r="EA112" s="12" t="str">
        <f aca="false">IF(OR($A112="",EA$4=""),"",SUMPRODUCT(--(INDEX(Matrix!$C$5:$EV$304,0,$B112)&gt;0),--(INDEX(Matrix!$C$5:$EV$304,0,EA$3)&gt;0)))</f>
        <v/>
      </c>
      <c r="EB112" s="12" t="str">
        <f aca="false">IF(OR($A112="",EB$4=""),"",SUMPRODUCT(--(INDEX(Matrix!$C$5:$EV$304,0,$B112)&gt;0),--(INDEX(Matrix!$C$5:$EV$304,0,EB$3)&gt;0)))</f>
        <v/>
      </c>
      <c r="EC112" s="12" t="str">
        <f aca="false">IF(OR($A112="",EC$4=""),"",SUMPRODUCT(--(INDEX(Matrix!$C$5:$EV$304,0,$B112)&gt;0),--(INDEX(Matrix!$C$5:$EV$304,0,EC$3)&gt;0)))</f>
        <v/>
      </c>
      <c r="ED112" s="12" t="str">
        <f aca="false">IF(OR($A112="",ED$4=""),"",SUMPRODUCT(--(INDEX(Matrix!$C$5:$EV$304,0,$B112)&gt;0),--(INDEX(Matrix!$C$5:$EV$304,0,ED$3)&gt;0)))</f>
        <v/>
      </c>
      <c r="EE112" s="12" t="str">
        <f aca="false">IF(OR($A112="",EE$4=""),"",SUMPRODUCT(--(INDEX(Matrix!$C$5:$EV$304,0,$B112)&gt;0),--(INDEX(Matrix!$C$5:$EV$304,0,EE$3)&gt;0)))</f>
        <v/>
      </c>
      <c r="EF112" s="12" t="str">
        <f aca="false">IF(OR($A112="",EF$4=""),"",SUMPRODUCT(--(INDEX(Matrix!$C$5:$EV$304,0,$B112)&gt;0),--(INDEX(Matrix!$C$5:$EV$304,0,EF$3)&gt;0)))</f>
        <v/>
      </c>
      <c r="EG112" s="12" t="str">
        <f aca="false">IF(OR($A112="",EG$4=""),"",SUMPRODUCT(--(INDEX(Matrix!$C$5:$EV$304,0,$B112)&gt;0),--(INDEX(Matrix!$C$5:$EV$304,0,EG$3)&gt;0)))</f>
        <v/>
      </c>
      <c r="EH112" s="12" t="str">
        <f aca="false">IF(OR($A112="",EH$4=""),"",SUMPRODUCT(--(INDEX(Matrix!$C$5:$EV$304,0,$B112)&gt;0),--(INDEX(Matrix!$C$5:$EV$304,0,EH$3)&gt;0)))</f>
        <v/>
      </c>
      <c r="EI112" s="12" t="str">
        <f aca="false">IF(OR($A112="",EI$4=""),"",SUMPRODUCT(--(INDEX(Matrix!$C$5:$EV$304,0,$B112)&gt;0),--(INDEX(Matrix!$C$5:$EV$304,0,EI$3)&gt;0)))</f>
        <v/>
      </c>
      <c r="EJ112" s="12" t="str">
        <f aca="false">IF(OR($A112="",EJ$4=""),"",SUMPRODUCT(--(INDEX(Matrix!$C$5:$EV$304,0,$B112)&gt;0),--(INDEX(Matrix!$C$5:$EV$304,0,EJ$3)&gt;0)))</f>
        <v/>
      </c>
      <c r="EK112" s="12" t="str">
        <f aca="false">IF(OR($A112="",EK$4=""),"",SUMPRODUCT(--(INDEX(Matrix!$C$5:$EV$304,0,$B112)&gt;0),--(INDEX(Matrix!$C$5:$EV$304,0,EK$3)&gt;0)))</f>
        <v/>
      </c>
      <c r="EL112" s="12" t="str">
        <f aca="false">IF(OR($A112="",EL$4=""),"",SUMPRODUCT(--(INDEX(Matrix!$C$5:$EV$304,0,$B112)&gt;0),--(INDEX(Matrix!$C$5:$EV$304,0,EL$3)&gt;0)))</f>
        <v/>
      </c>
      <c r="EM112" s="12" t="str">
        <f aca="false">IF(OR($A112="",EM$4=""),"",SUMPRODUCT(--(INDEX(Matrix!$C$5:$EV$304,0,$B112)&gt;0),--(INDEX(Matrix!$C$5:$EV$304,0,EM$3)&gt;0)))</f>
        <v/>
      </c>
      <c r="EN112" s="12" t="str">
        <f aca="false">IF(OR($A112="",EN$4=""),"",SUMPRODUCT(--(INDEX(Matrix!$C$5:$EV$304,0,$B112)&gt;0),--(INDEX(Matrix!$C$5:$EV$304,0,EN$3)&gt;0)))</f>
        <v/>
      </c>
      <c r="EO112" s="12" t="str">
        <f aca="false">IF(OR($A112="",EO$4=""),"",SUMPRODUCT(--(INDEX(Matrix!$C$5:$EV$304,0,$B112)&gt;0),--(INDEX(Matrix!$C$5:$EV$304,0,EO$3)&gt;0)))</f>
        <v/>
      </c>
      <c r="EP112" s="12" t="str">
        <f aca="false">IF(OR($A112="",EP$4=""),"",SUMPRODUCT(--(INDEX(Matrix!$C$5:$EV$304,0,$B112)&gt;0),--(INDEX(Matrix!$C$5:$EV$304,0,EP$3)&gt;0)))</f>
        <v/>
      </c>
      <c r="EQ112" s="12" t="str">
        <f aca="false">IF(OR($A112="",EQ$4=""),"",SUMPRODUCT(--(INDEX(Matrix!$C$5:$EV$304,0,$B112)&gt;0),--(INDEX(Matrix!$C$5:$EV$304,0,EQ$3)&gt;0)))</f>
        <v/>
      </c>
      <c r="ER112" s="12" t="str">
        <f aca="false">IF(OR($A112="",ER$4=""),"",SUMPRODUCT(--(INDEX(Matrix!$C$5:$EV$304,0,$B112)&gt;0),--(INDEX(Matrix!$C$5:$EV$304,0,ER$3)&gt;0)))</f>
        <v/>
      </c>
      <c r="ES112" s="12" t="str">
        <f aca="false">IF(OR($A112="",ES$4=""),"",SUMPRODUCT(--(INDEX(Matrix!$C$5:$EV$304,0,$B112)&gt;0),--(INDEX(Matrix!$C$5:$EV$304,0,ES$3)&gt;0)))</f>
        <v/>
      </c>
      <c r="ET112" s="12" t="str">
        <f aca="false">IF(OR($A112="",ET$4=""),"",SUMPRODUCT(--(INDEX(Matrix!$C$5:$EV$304,0,$B112)&gt;0),--(INDEX(Matrix!$C$5:$EV$304,0,ET$3)&gt;0)))</f>
        <v/>
      </c>
      <c r="EU112" s="12" t="str">
        <f aca="false">IF(OR($A112="",EU$4=""),"",SUMPRODUCT(--(INDEX(Matrix!$C$5:$EV$304,0,$B112)&gt;0),--(INDEX(Matrix!$C$5:$EV$304,0,EU$3)&gt;0)))</f>
        <v/>
      </c>
      <c r="EV112" s="12" t="str">
        <f aca="false">IF(OR($A112="",EV$4=""),"",SUMPRODUCT(--(INDEX(Matrix!$C$5:$EV$304,0,$B112)&gt;0),--(INDEX(Matrix!$C$5:$EV$304,0,EV$3)&gt;0)))</f>
        <v/>
      </c>
    </row>
    <row r="113" customFormat="false" ht="15" hidden="false" customHeight="false" outlineLevel="0" collapsed="false">
      <c r="A113" s="6" t="str">
        <f aca="false">IF(INDEX(Products!$A$2:$A$151,$B113)="","",INDEX(Products!$A$2:$A$151,$B113))</f>
        <v/>
      </c>
      <c r="B113" s="23" t="n">
        <v>109</v>
      </c>
      <c r="C113" s="12" t="str">
        <f aca="false">IF(OR($A113="",C$4=""),"",SUMPRODUCT(--(INDEX(Matrix!$C$5:$EV$304,0,$B113)&gt;0),--(INDEX(Matrix!$C$5:$EV$304,0,C$3)&gt;0)))</f>
        <v/>
      </c>
      <c r="D113" s="12" t="str">
        <f aca="false">IF(OR($A113="",D$4=""),"",SUMPRODUCT(--(INDEX(Matrix!$C$5:$EV$304,0,$B113)&gt;0),--(INDEX(Matrix!$C$5:$EV$304,0,D$3)&gt;0)))</f>
        <v/>
      </c>
      <c r="E113" s="12" t="str">
        <f aca="false">IF(OR($A113="",E$4=""),"",SUMPRODUCT(--(INDEX(Matrix!$C$5:$EV$304,0,$B113)&gt;0),--(INDEX(Matrix!$C$5:$EV$304,0,E$3)&gt;0)))</f>
        <v/>
      </c>
      <c r="F113" s="12" t="str">
        <f aca="false">IF(OR($A113="",F$4=""),"",SUMPRODUCT(--(INDEX(Matrix!$C$5:$EV$304,0,$B113)&gt;0),--(INDEX(Matrix!$C$5:$EV$304,0,F$3)&gt;0)))</f>
        <v/>
      </c>
      <c r="G113" s="12" t="str">
        <f aca="false">IF(OR($A113="",G$4=""),"",SUMPRODUCT(--(INDEX(Matrix!$C$5:$EV$304,0,$B113)&gt;0),--(INDEX(Matrix!$C$5:$EV$304,0,G$3)&gt;0)))</f>
        <v/>
      </c>
      <c r="H113" s="12" t="str">
        <f aca="false">IF(OR($A113="",H$4=""),"",SUMPRODUCT(--(INDEX(Matrix!$C$5:$EV$304,0,$B113)&gt;0),--(INDEX(Matrix!$C$5:$EV$304,0,H$3)&gt;0)))</f>
        <v/>
      </c>
      <c r="I113" s="12" t="str">
        <f aca="false">IF(OR($A113="",I$4=""),"",SUMPRODUCT(--(INDEX(Matrix!$C$5:$EV$304,0,$B113)&gt;0),--(INDEX(Matrix!$C$5:$EV$304,0,I$3)&gt;0)))</f>
        <v/>
      </c>
      <c r="J113" s="12" t="str">
        <f aca="false">IF(OR($A113="",J$4=""),"",SUMPRODUCT(--(INDEX(Matrix!$C$5:$EV$304,0,$B113)&gt;0),--(INDEX(Matrix!$C$5:$EV$304,0,J$3)&gt;0)))</f>
        <v/>
      </c>
      <c r="K113" s="12" t="str">
        <f aca="false">IF(OR($A113="",K$4=""),"",SUMPRODUCT(--(INDEX(Matrix!$C$5:$EV$304,0,$B113)&gt;0),--(INDEX(Matrix!$C$5:$EV$304,0,K$3)&gt;0)))</f>
        <v/>
      </c>
      <c r="L113" s="12" t="str">
        <f aca="false">IF(OR($A113="",L$4=""),"",SUMPRODUCT(--(INDEX(Matrix!$C$5:$EV$304,0,$B113)&gt;0),--(INDEX(Matrix!$C$5:$EV$304,0,L$3)&gt;0)))</f>
        <v/>
      </c>
      <c r="M113" s="12" t="str">
        <f aca="false">IF(OR($A113="",M$4=""),"",SUMPRODUCT(--(INDEX(Matrix!$C$5:$EV$304,0,$B113)&gt;0),--(INDEX(Matrix!$C$5:$EV$304,0,M$3)&gt;0)))</f>
        <v/>
      </c>
      <c r="N113" s="12" t="str">
        <f aca="false">IF(OR($A113="",N$4=""),"",SUMPRODUCT(--(INDEX(Matrix!$C$5:$EV$304,0,$B113)&gt;0),--(INDEX(Matrix!$C$5:$EV$304,0,N$3)&gt;0)))</f>
        <v/>
      </c>
      <c r="O113" s="12" t="str">
        <f aca="false">IF(OR($A113="",O$4=""),"",SUMPRODUCT(--(INDEX(Matrix!$C$5:$EV$304,0,$B113)&gt;0),--(INDEX(Matrix!$C$5:$EV$304,0,O$3)&gt;0)))</f>
        <v/>
      </c>
      <c r="P113" s="12" t="str">
        <f aca="false">IF(OR($A113="",P$4=""),"",SUMPRODUCT(--(INDEX(Matrix!$C$5:$EV$304,0,$B113)&gt;0),--(INDEX(Matrix!$C$5:$EV$304,0,P$3)&gt;0)))</f>
        <v/>
      </c>
      <c r="Q113" s="12" t="str">
        <f aca="false">IF(OR($A113="",Q$4=""),"",SUMPRODUCT(--(INDEX(Matrix!$C$5:$EV$304,0,$B113)&gt;0),--(INDEX(Matrix!$C$5:$EV$304,0,Q$3)&gt;0)))</f>
        <v/>
      </c>
      <c r="R113" s="12" t="str">
        <f aca="false">IF(OR($A113="",R$4=""),"",SUMPRODUCT(--(INDEX(Matrix!$C$5:$EV$304,0,$B113)&gt;0),--(INDEX(Matrix!$C$5:$EV$304,0,R$3)&gt;0)))</f>
        <v/>
      </c>
      <c r="S113" s="12" t="str">
        <f aca="false">IF(OR($A113="",S$4=""),"",SUMPRODUCT(--(INDEX(Matrix!$C$5:$EV$304,0,$B113)&gt;0),--(INDEX(Matrix!$C$5:$EV$304,0,S$3)&gt;0)))</f>
        <v/>
      </c>
      <c r="T113" s="12" t="str">
        <f aca="false">IF(OR($A113="",T$4=""),"",SUMPRODUCT(--(INDEX(Matrix!$C$5:$EV$304,0,$B113)&gt;0),--(INDEX(Matrix!$C$5:$EV$304,0,T$3)&gt;0)))</f>
        <v/>
      </c>
      <c r="U113" s="12" t="str">
        <f aca="false">IF(OR($A113="",U$4=""),"",SUMPRODUCT(--(INDEX(Matrix!$C$5:$EV$304,0,$B113)&gt;0),--(INDEX(Matrix!$C$5:$EV$304,0,U$3)&gt;0)))</f>
        <v/>
      </c>
      <c r="V113" s="12" t="str">
        <f aca="false">IF(OR($A113="",V$4=""),"",SUMPRODUCT(--(INDEX(Matrix!$C$5:$EV$304,0,$B113)&gt;0),--(INDEX(Matrix!$C$5:$EV$304,0,V$3)&gt;0)))</f>
        <v/>
      </c>
      <c r="W113" s="12" t="str">
        <f aca="false">IF(OR($A113="",W$4=""),"",SUMPRODUCT(--(INDEX(Matrix!$C$5:$EV$304,0,$B113)&gt;0),--(INDEX(Matrix!$C$5:$EV$304,0,W$3)&gt;0)))</f>
        <v/>
      </c>
      <c r="X113" s="12" t="str">
        <f aca="false">IF(OR($A113="",X$4=""),"",SUMPRODUCT(--(INDEX(Matrix!$C$5:$EV$304,0,$B113)&gt;0),--(INDEX(Matrix!$C$5:$EV$304,0,X$3)&gt;0)))</f>
        <v/>
      </c>
      <c r="Y113" s="12" t="str">
        <f aca="false">IF(OR($A113="",Y$4=""),"",SUMPRODUCT(--(INDEX(Matrix!$C$5:$EV$304,0,$B113)&gt;0),--(INDEX(Matrix!$C$5:$EV$304,0,Y$3)&gt;0)))</f>
        <v/>
      </c>
      <c r="Z113" s="12" t="str">
        <f aca="false">IF(OR($A113="",Z$4=""),"",SUMPRODUCT(--(INDEX(Matrix!$C$5:$EV$304,0,$B113)&gt;0),--(INDEX(Matrix!$C$5:$EV$304,0,Z$3)&gt;0)))</f>
        <v/>
      </c>
      <c r="AA113" s="12" t="str">
        <f aca="false">IF(OR($A113="",AA$4=""),"",SUMPRODUCT(--(INDEX(Matrix!$C$5:$EV$304,0,$B113)&gt;0),--(INDEX(Matrix!$C$5:$EV$304,0,AA$3)&gt;0)))</f>
        <v/>
      </c>
      <c r="AB113" s="12" t="str">
        <f aca="false">IF(OR($A113="",AB$4=""),"",SUMPRODUCT(--(INDEX(Matrix!$C$5:$EV$304,0,$B113)&gt;0),--(INDEX(Matrix!$C$5:$EV$304,0,AB$3)&gt;0)))</f>
        <v/>
      </c>
      <c r="AC113" s="12" t="str">
        <f aca="false">IF(OR($A113="",AC$4=""),"",SUMPRODUCT(--(INDEX(Matrix!$C$5:$EV$304,0,$B113)&gt;0),--(INDEX(Matrix!$C$5:$EV$304,0,AC$3)&gt;0)))</f>
        <v/>
      </c>
      <c r="AD113" s="12" t="str">
        <f aca="false">IF(OR($A113="",AD$4=""),"",SUMPRODUCT(--(INDEX(Matrix!$C$5:$EV$304,0,$B113)&gt;0),--(INDEX(Matrix!$C$5:$EV$304,0,AD$3)&gt;0)))</f>
        <v/>
      </c>
      <c r="AE113" s="12" t="str">
        <f aca="false">IF(OR($A113="",AE$4=""),"",SUMPRODUCT(--(INDEX(Matrix!$C$5:$EV$304,0,$B113)&gt;0),--(INDEX(Matrix!$C$5:$EV$304,0,AE$3)&gt;0)))</f>
        <v/>
      </c>
      <c r="AF113" s="12" t="str">
        <f aca="false">IF(OR($A113="",AF$4=""),"",SUMPRODUCT(--(INDEX(Matrix!$C$5:$EV$304,0,$B113)&gt;0),--(INDEX(Matrix!$C$5:$EV$304,0,AF$3)&gt;0)))</f>
        <v/>
      </c>
      <c r="AG113" s="12" t="str">
        <f aca="false">IF(OR($A113="",AG$4=""),"",SUMPRODUCT(--(INDEX(Matrix!$C$5:$EV$304,0,$B113)&gt;0),--(INDEX(Matrix!$C$5:$EV$304,0,AG$3)&gt;0)))</f>
        <v/>
      </c>
      <c r="AH113" s="12" t="str">
        <f aca="false">IF(OR($A113="",AH$4=""),"",SUMPRODUCT(--(INDEX(Matrix!$C$5:$EV$304,0,$B113)&gt;0),--(INDEX(Matrix!$C$5:$EV$304,0,AH$3)&gt;0)))</f>
        <v/>
      </c>
      <c r="AI113" s="12" t="str">
        <f aca="false">IF(OR($A113="",AI$4=""),"",SUMPRODUCT(--(INDEX(Matrix!$C$5:$EV$304,0,$B113)&gt;0),--(INDEX(Matrix!$C$5:$EV$304,0,AI$3)&gt;0)))</f>
        <v/>
      </c>
      <c r="AJ113" s="12" t="str">
        <f aca="false">IF(OR($A113="",AJ$4=""),"",SUMPRODUCT(--(INDEX(Matrix!$C$5:$EV$304,0,$B113)&gt;0),--(INDEX(Matrix!$C$5:$EV$304,0,AJ$3)&gt;0)))</f>
        <v/>
      </c>
      <c r="AK113" s="12" t="str">
        <f aca="false">IF(OR($A113="",AK$4=""),"",SUMPRODUCT(--(INDEX(Matrix!$C$5:$EV$304,0,$B113)&gt;0),--(INDEX(Matrix!$C$5:$EV$304,0,AK$3)&gt;0)))</f>
        <v/>
      </c>
      <c r="AL113" s="12" t="str">
        <f aca="false">IF(OR($A113="",AL$4=""),"",SUMPRODUCT(--(INDEX(Matrix!$C$5:$EV$304,0,$B113)&gt;0),--(INDEX(Matrix!$C$5:$EV$304,0,AL$3)&gt;0)))</f>
        <v/>
      </c>
      <c r="AM113" s="12" t="str">
        <f aca="false">IF(OR($A113="",AM$4=""),"",SUMPRODUCT(--(INDEX(Matrix!$C$5:$EV$304,0,$B113)&gt;0),--(INDEX(Matrix!$C$5:$EV$304,0,AM$3)&gt;0)))</f>
        <v/>
      </c>
      <c r="AN113" s="12" t="str">
        <f aca="false">IF(OR($A113="",AN$4=""),"",SUMPRODUCT(--(INDEX(Matrix!$C$5:$EV$304,0,$B113)&gt;0),--(INDEX(Matrix!$C$5:$EV$304,0,AN$3)&gt;0)))</f>
        <v/>
      </c>
      <c r="AO113" s="12" t="str">
        <f aca="false">IF(OR($A113="",AO$4=""),"",SUMPRODUCT(--(INDEX(Matrix!$C$5:$EV$304,0,$B113)&gt;0),--(INDEX(Matrix!$C$5:$EV$304,0,AO$3)&gt;0)))</f>
        <v/>
      </c>
      <c r="AP113" s="12" t="str">
        <f aca="false">IF(OR($A113="",AP$4=""),"",SUMPRODUCT(--(INDEX(Matrix!$C$5:$EV$304,0,$B113)&gt;0),--(INDEX(Matrix!$C$5:$EV$304,0,AP$3)&gt;0)))</f>
        <v/>
      </c>
      <c r="AQ113" s="12" t="str">
        <f aca="false">IF(OR($A113="",AQ$4=""),"",SUMPRODUCT(--(INDEX(Matrix!$C$5:$EV$304,0,$B113)&gt;0),--(INDEX(Matrix!$C$5:$EV$304,0,AQ$3)&gt;0)))</f>
        <v/>
      </c>
      <c r="AR113" s="12" t="str">
        <f aca="false">IF(OR($A113="",AR$4=""),"",SUMPRODUCT(--(INDEX(Matrix!$C$5:$EV$304,0,$B113)&gt;0),--(INDEX(Matrix!$C$5:$EV$304,0,AR$3)&gt;0)))</f>
        <v/>
      </c>
      <c r="AS113" s="12" t="str">
        <f aca="false">IF(OR($A113="",AS$4=""),"",SUMPRODUCT(--(INDEX(Matrix!$C$5:$EV$304,0,$B113)&gt;0),--(INDEX(Matrix!$C$5:$EV$304,0,AS$3)&gt;0)))</f>
        <v/>
      </c>
      <c r="AT113" s="12" t="str">
        <f aca="false">IF(OR($A113="",AT$4=""),"",SUMPRODUCT(--(INDEX(Matrix!$C$5:$EV$304,0,$B113)&gt;0),--(INDEX(Matrix!$C$5:$EV$304,0,AT$3)&gt;0)))</f>
        <v/>
      </c>
      <c r="AU113" s="12" t="str">
        <f aca="false">IF(OR($A113="",AU$4=""),"",SUMPRODUCT(--(INDEX(Matrix!$C$5:$EV$304,0,$B113)&gt;0),--(INDEX(Matrix!$C$5:$EV$304,0,AU$3)&gt;0)))</f>
        <v/>
      </c>
      <c r="AV113" s="12" t="str">
        <f aca="false">IF(OR($A113="",AV$4=""),"",SUMPRODUCT(--(INDEX(Matrix!$C$5:$EV$304,0,$B113)&gt;0),--(INDEX(Matrix!$C$5:$EV$304,0,AV$3)&gt;0)))</f>
        <v/>
      </c>
      <c r="AW113" s="12" t="str">
        <f aca="false">IF(OR($A113="",AW$4=""),"",SUMPRODUCT(--(INDEX(Matrix!$C$5:$EV$304,0,$B113)&gt;0),--(INDEX(Matrix!$C$5:$EV$304,0,AW$3)&gt;0)))</f>
        <v/>
      </c>
      <c r="AX113" s="12" t="str">
        <f aca="false">IF(OR($A113="",AX$4=""),"",SUMPRODUCT(--(INDEX(Matrix!$C$5:$EV$304,0,$B113)&gt;0),--(INDEX(Matrix!$C$5:$EV$304,0,AX$3)&gt;0)))</f>
        <v/>
      </c>
      <c r="AY113" s="12" t="str">
        <f aca="false">IF(OR($A113="",AY$4=""),"",SUMPRODUCT(--(INDEX(Matrix!$C$5:$EV$304,0,$B113)&gt;0),--(INDEX(Matrix!$C$5:$EV$304,0,AY$3)&gt;0)))</f>
        <v/>
      </c>
      <c r="AZ113" s="12" t="str">
        <f aca="false">IF(OR($A113="",AZ$4=""),"",SUMPRODUCT(--(INDEX(Matrix!$C$5:$EV$304,0,$B113)&gt;0),--(INDEX(Matrix!$C$5:$EV$304,0,AZ$3)&gt;0)))</f>
        <v/>
      </c>
      <c r="BA113" s="12" t="str">
        <f aca="false">IF(OR($A113="",BA$4=""),"",SUMPRODUCT(--(INDEX(Matrix!$C$5:$EV$304,0,$B113)&gt;0),--(INDEX(Matrix!$C$5:$EV$304,0,BA$3)&gt;0)))</f>
        <v/>
      </c>
      <c r="BB113" s="12" t="str">
        <f aca="false">IF(OR($A113="",BB$4=""),"",SUMPRODUCT(--(INDEX(Matrix!$C$5:$EV$304,0,$B113)&gt;0),--(INDEX(Matrix!$C$5:$EV$304,0,BB$3)&gt;0)))</f>
        <v/>
      </c>
      <c r="BC113" s="12" t="str">
        <f aca="false">IF(OR($A113="",BC$4=""),"",SUMPRODUCT(--(INDEX(Matrix!$C$5:$EV$304,0,$B113)&gt;0),--(INDEX(Matrix!$C$5:$EV$304,0,BC$3)&gt;0)))</f>
        <v/>
      </c>
      <c r="BD113" s="12" t="str">
        <f aca="false">IF(OR($A113="",BD$4=""),"",SUMPRODUCT(--(INDEX(Matrix!$C$5:$EV$304,0,$B113)&gt;0),--(INDEX(Matrix!$C$5:$EV$304,0,BD$3)&gt;0)))</f>
        <v/>
      </c>
      <c r="BE113" s="12" t="str">
        <f aca="false">IF(OR($A113="",BE$4=""),"",SUMPRODUCT(--(INDEX(Matrix!$C$5:$EV$304,0,$B113)&gt;0),--(INDEX(Matrix!$C$5:$EV$304,0,BE$3)&gt;0)))</f>
        <v/>
      </c>
      <c r="BF113" s="12" t="str">
        <f aca="false">IF(OR($A113="",BF$4=""),"",SUMPRODUCT(--(INDEX(Matrix!$C$5:$EV$304,0,$B113)&gt;0),--(INDEX(Matrix!$C$5:$EV$304,0,BF$3)&gt;0)))</f>
        <v/>
      </c>
      <c r="BG113" s="12" t="str">
        <f aca="false">IF(OR($A113="",BG$4=""),"",SUMPRODUCT(--(INDEX(Matrix!$C$5:$EV$304,0,$B113)&gt;0),--(INDEX(Matrix!$C$5:$EV$304,0,BG$3)&gt;0)))</f>
        <v/>
      </c>
      <c r="BH113" s="12" t="str">
        <f aca="false">IF(OR($A113="",BH$4=""),"",SUMPRODUCT(--(INDEX(Matrix!$C$5:$EV$304,0,$B113)&gt;0),--(INDEX(Matrix!$C$5:$EV$304,0,BH$3)&gt;0)))</f>
        <v/>
      </c>
      <c r="BI113" s="12" t="str">
        <f aca="false">IF(OR($A113="",BI$4=""),"",SUMPRODUCT(--(INDEX(Matrix!$C$5:$EV$304,0,$B113)&gt;0),--(INDEX(Matrix!$C$5:$EV$304,0,BI$3)&gt;0)))</f>
        <v/>
      </c>
      <c r="BJ113" s="12" t="str">
        <f aca="false">IF(OR($A113="",BJ$4=""),"",SUMPRODUCT(--(INDEX(Matrix!$C$5:$EV$304,0,$B113)&gt;0),--(INDEX(Matrix!$C$5:$EV$304,0,BJ$3)&gt;0)))</f>
        <v/>
      </c>
      <c r="BK113" s="12" t="str">
        <f aca="false">IF(OR($A113="",BK$4=""),"",SUMPRODUCT(--(INDEX(Matrix!$C$5:$EV$304,0,$B113)&gt;0),--(INDEX(Matrix!$C$5:$EV$304,0,BK$3)&gt;0)))</f>
        <v/>
      </c>
      <c r="BL113" s="12" t="str">
        <f aca="false">IF(OR($A113="",BL$4=""),"",SUMPRODUCT(--(INDEX(Matrix!$C$5:$EV$304,0,$B113)&gt;0),--(INDEX(Matrix!$C$5:$EV$304,0,BL$3)&gt;0)))</f>
        <v/>
      </c>
      <c r="BM113" s="12" t="str">
        <f aca="false">IF(OR($A113="",BM$4=""),"",SUMPRODUCT(--(INDEX(Matrix!$C$5:$EV$304,0,$B113)&gt;0),--(INDEX(Matrix!$C$5:$EV$304,0,BM$3)&gt;0)))</f>
        <v/>
      </c>
      <c r="BN113" s="12" t="str">
        <f aca="false">IF(OR($A113="",BN$4=""),"",SUMPRODUCT(--(INDEX(Matrix!$C$5:$EV$304,0,$B113)&gt;0),--(INDEX(Matrix!$C$5:$EV$304,0,BN$3)&gt;0)))</f>
        <v/>
      </c>
      <c r="BO113" s="12" t="str">
        <f aca="false">IF(OR($A113="",BO$4=""),"",SUMPRODUCT(--(INDEX(Matrix!$C$5:$EV$304,0,$B113)&gt;0),--(INDEX(Matrix!$C$5:$EV$304,0,BO$3)&gt;0)))</f>
        <v/>
      </c>
      <c r="BP113" s="12" t="str">
        <f aca="false">IF(OR($A113="",BP$4=""),"",SUMPRODUCT(--(INDEX(Matrix!$C$5:$EV$304,0,$B113)&gt;0),--(INDEX(Matrix!$C$5:$EV$304,0,BP$3)&gt;0)))</f>
        <v/>
      </c>
      <c r="BQ113" s="12" t="str">
        <f aca="false">IF(OR($A113="",BQ$4=""),"",SUMPRODUCT(--(INDEX(Matrix!$C$5:$EV$304,0,$B113)&gt;0),--(INDEX(Matrix!$C$5:$EV$304,0,BQ$3)&gt;0)))</f>
        <v/>
      </c>
      <c r="BR113" s="12" t="str">
        <f aca="false">IF(OR($A113="",BR$4=""),"",SUMPRODUCT(--(INDEX(Matrix!$C$5:$EV$304,0,$B113)&gt;0),--(INDEX(Matrix!$C$5:$EV$304,0,BR$3)&gt;0)))</f>
        <v/>
      </c>
      <c r="BS113" s="12" t="str">
        <f aca="false">IF(OR($A113="",BS$4=""),"",SUMPRODUCT(--(INDEX(Matrix!$C$5:$EV$304,0,$B113)&gt;0),--(INDEX(Matrix!$C$5:$EV$304,0,BS$3)&gt;0)))</f>
        <v/>
      </c>
      <c r="BT113" s="12" t="str">
        <f aca="false">IF(OR($A113="",BT$4=""),"",SUMPRODUCT(--(INDEX(Matrix!$C$5:$EV$304,0,$B113)&gt;0),--(INDEX(Matrix!$C$5:$EV$304,0,BT$3)&gt;0)))</f>
        <v/>
      </c>
      <c r="BU113" s="12" t="str">
        <f aca="false">IF(OR($A113="",BU$4=""),"",SUMPRODUCT(--(INDEX(Matrix!$C$5:$EV$304,0,$B113)&gt;0),--(INDEX(Matrix!$C$5:$EV$304,0,BU$3)&gt;0)))</f>
        <v/>
      </c>
      <c r="BV113" s="12" t="str">
        <f aca="false">IF(OR($A113="",BV$4=""),"",SUMPRODUCT(--(INDEX(Matrix!$C$5:$EV$304,0,$B113)&gt;0),--(INDEX(Matrix!$C$5:$EV$304,0,BV$3)&gt;0)))</f>
        <v/>
      </c>
      <c r="BW113" s="12" t="str">
        <f aca="false">IF(OR($A113="",BW$4=""),"",SUMPRODUCT(--(INDEX(Matrix!$C$5:$EV$304,0,$B113)&gt;0),--(INDEX(Matrix!$C$5:$EV$304,0,BW$3)&gt;0)))</f>
        <v/>
      </c>
      <c r="BX113" s="12" t="str">
        <f aca="false">IF(OR($A113="",BX$4=""),"",SUMPRODUCT(--(INDEX(Matrix!$C$5:$EV$304,0,$B113)&gt;0),--(INDEX(Matrix!$C$5:$EV$304,0,BX$3)&gt;0)))</f>
        <v/>
      </c>
      <c r="BY113" s="12" t="str">
        <f aca="false">IF(OR($A113="",BY$4=""),"",SUMPRODUCT(--(INDEX(Matrix!$C$5:$EV$304,0,$B113)&gt;0),--(INDEX(Matrix!$C$5:$EV$304,0,BY$3)&gt;0)))</f>
        <v/>
      </c>
      <c r="BZ113" s="12" t="str">
        <f aca="false">IF(OR($A113="",BZ$4=""),"",SUMPRODUCT(--(INDEX(Matrix!$C$5:$EV$304,0,$B113)&gt;0),--(INDEX(Matrix!$C$5:$EV$304,0,BZ$3)&gt;0)))</f>
        <v/>
      </c>
      <c r="CA113" s="12" t="str">
        <f aca="false">IF(OR($A113="",CA$4=""),"",SUMPRODUCT(--(INDEX(Matrix!$C$5:$EV$304,0,$B113)&gt;0),--(INDEX(Matrix!$C$5:$EV$304,0,CA$3)&gt;0)))</f>
        <v/>
      </c>
      <c r="CB113" s="12" t="str">
        <f aca="false">IF(OR($A113="",CB$4=""),"",SUMPRODUCT(--(INDEX(Matrix!$C$5:$EV$304,0,$B113)&gt;0),--(INDEX(Matrix!$C$5:$EV$304,0,CB$3)&gt;0)))</f>
        <v/>
      </c>
      <c r="CC113" s="12" t="str">
        <f aca="false">IF(OR($A113="",CC$4=""),"",SUMPRODUCT(--(INDEX(Matrix!$C$5:$EV$304,0,$B113)&gt;0),--(INDEX(Matrix!$C$5:$EV$304,0,CC$3)&gt;0)))</f>
        <v/>
      </c>
      <c r="CD113" s="12" t="str">
        <f aca="false">IF(OR($A113="",CD$4=""),"",SUMPRODUCT(--(INDEX(Matrix!$C$5:$EV$304,0,$B113)&gt;0),--(INDEX(Matrix!$C$5:$EV$304,0,CD$3)&gt;0)))</f>
        <v/>
      </c>
      <c r="CE113" s="12" t="str">
        <f aca="false">IF(OR($A113="",CE$4=""),"",SUMPRODUCT(--(INDEX(Matrix!$C$5:$EV$304,0,$B113)&gt;0),--(INDEX(Matrix!$C$5:$EV$304,0,CE$3)&gt;0)))</f>
        <v/>
      </c>
      <c r="CF113" s="12" t="str">
        <f aca="false">IF(OR($A113="",CF$4=""),"",SUMPRODUCT(--(INDEX(Matrix!$C$5:$EV$304,0,$B113)&gt;0),--(INDEX(Matrix!$C$5:$EV$304,0,CF$3)&gt;0)))</f>
        <v/>
      </c>
      <c r="CG113" s="12" t="str">
        <f aca="false">IF(OR($A113="",CG$4=""),"",SUMPRODUCT(--(INDEX(Matrix!$C$5:$EV$304,0,$B113)&gt;0),--(INDEX(Matrix!$C$5:$EV$304,0,CG$3)&gt;0)))</f>
        <v/>
      </c>
      <c r="CH113" s="12" t="str">
        <f aca="false">IF(OR($A113="",CH$4=""),"",SUMPRODUCT(--(INDEX(Matrix!$C$5:$EV$304,0,$B113)&gt;0),--(INDEX(Matrix!$C$5:$EV$304,0,CH$3)&gt;0)))</f>
        <v/>
      </c>
      <c r="CI113" s="12" t="str">
        <f aca="false">IF(OR($A113="",CI$4=""),"",SUMPRODUCT(--(INDEX(Matrix!$C$5:$EV$304,0,$B113)&gt;0),--(INDEX(Matrix!$C$5:$EV$304,0,CI$3)&gt;0)))</f>
        <v/>
      </c>
      <c r="CJ113" s="12" t="str">
        <f aca="false">IF(OR($A113="",CJ$4=""),"",SUMPRODUCT(--(INDEX(Matrix!$C$5:$EV$304,0,$B113)&gt;0),--(INDEX(Matrix!$C$5:$EV$304,0,CJ$3)&gt;0)))</f>
        <v/>
      </c>
      <c r="CK113" s="12" t="str">
        <f aca="false">IF(OR($A113="",CK$4=""),"",SUMPRODUCT(--(INDEX(Matrix!$C$5:$EV$304,0,$B113)&gt;0),--(INDEX(Matrix!$C$5:$EV$304,0,CK$3)&gt;0)))</f>
        <v/>
      </c>
      <c r="CL113" s="12" t="str">
        <f aca="false">IF(OR($A113="",CL$4=""),"",SUMPRODUCT(--(INDEX(Matrix!$C$5:$EV$304,0,$B113)&gt;0),--(INDEX(Matrix!$C$5:$EV$304,0,CL$3)&gt;0)))</f>
        <v/>
      </c>
      <c r="CM113" s="12" t="str">
        <f aca="false">IF(OR($A113="",CM$4=""),"",SUMPRODUCT(--(INDEX(Matrix!$C$5:$EV$304,0,$B113)&gt;0),--(INDEX(Matrix!$C$5:$EV$304,0,CM$3)&gt;0)))</f>
        <v/>
      </c>
      <c r="CN113" s="12" t="str">
        <f aca="false">IF(OR($A113="",CN$4=""),"",SUMPRODUCT(--(INDEX(Matrix!$C$5:$EV$304,0,$B113)&gt;0),--(INDEX(Matrix!$C$5:$EV$304,0,CN$3)&gt;0)))</f>
        <v/>
      </c>
      <c r="CO113" s="12" t="str">
        <f aca="false">IF(OR($A113="",CO$4=""),"",SUMPRODUCT(--(INDEX(Matrix!$C$5:$EV$304,0,$B113)&gt;0),--(INDEX(Matrix!$C$5:$EV$304,0,CO$3)&gt;0)))</f>
        <v/>
      </c>
      <c r="CP113" s="12" t="str">
        <f aca="false">IF(OR($A113="",CP$4=""),"",SUMPRODUCT(--(INDEX(Matrix!$C$5:$EV$304,0,$B113)&gt;0),--(INDEX(Matrix!$C$5:$EV$304,0,CP$3)&gt;0)))</f>
        <v/>
      </c>
      <c r="CQ113" s="12" t="str">
        <f aca="false">IF(OR($A113="",CQ$4=""),"",SUMPRODUCT(--(INDEX(Matrix!$C$5:$EV$304,0,$B113)&gt;0),--(INDEX(Matrix!$C$5:$EV$304,0,CQ$3)&gt;0)))</f>
        <v/>
      </c>
      <c r="CR113" s="12" t="str">
        <f aca="false">IF(OR($A113="",CR$4=""),"",SUMPRODUCT(--(INDEX(Matrix!$C$5:$EV$304,0,$B113)&gt;0),--(INDEX(Matrix!$C$5:$EV$304,0,CR$3)&gt;0)))</f>
        <v/>
      </c>
      <c r="CS113" s="12" t="str">
        <f aca="false">IF(OR($A113="",CS$4=""),"",SUMPRODUCT(--(INDEX(Matrix!$C$5:$EV$304,0,$B113)&gt;0),--(INDEX(Matrix!$C$5:$EV$304,0,CS$3)&gt;0)))</f>
        <v/>
      </c>
      <c r="CT113" s="12" t="str">
        <f aca="false">IF(OR($A113="",CT$4=""),"",SUMPRODUCT(--(INDEX(Matrix!$C$5:$EV$304,0,$B113)&gt;0),--(INDEX(Matrix!$C$5:$EV$304,0,CT$3)&gt;0)))</f>
        <v/>
      </c>
      <c r="CU113" s="12" t="str">
        <f aca="false">IF(OR($A113="",CU$4=""),"",SUMPRODUCT(--(INDEX(Matrix!$C$5:$EV$304,0,$B113)&gt;0),--(INDEX(Matrix!$C$5:$EV$304,0,CU$3)&gt;0)))</f>
        <v/>
      </c>
      <c r="CV113" s="12" t="str">
        <f aca="false">IF(OR($A113="",CV$4=""),"",SUMPRODUCT(--(INDEX(Matrix!$C$5:$EV$304,0,$B113)&gt;0),--(INDEX(Matrix!$C$5:$EV$304,0,CV$3)&gt;0)))</f>
        <v/>
      </c>
      <c r="CW113" s="12" t="str">
        <f aca="false">IF(OR($A113="",CW$4=""),"",SUMPRODUCT(--(INDEX(Matrix!$C$5:$EV$304,0,$B113)&gt;0),--(INDEX(Matrix!$C$5:$EV$304,0,CW$3)&gt;0)))</f>
        <v/>
      </c>
      <c r="CX113" s="12" t="str">
        <f aca="false">IF(OR($A113="",CX$4=""),"",SUMPRODUCT(--(INDEX(Matrix!$C$5:$EV$304,0,$B113)&gt;0),--(INDEX(Matrix!$C$5:$EV$304,0,CX$3)&gt;0)))</f>
        <v/>
      </c>
      <c r="CY113" s="12" t="str">
        <f aca="false">IF(OR($A113="",CY$4=""),"",SUMPRODUCT(--(INDEX(Matrix!$C$5:$EV$304,0,$B113)&gt;0),--(INDEX(Matrix!$C$5:$EV$304,0,CY$3)&gt;0)))</f>
        <v/>
      </c>
      <c r="CZ113" s="12" t="str">
        <f aca="false">IF(OR($A113="",CZ$4=""),"",SUMPRODUCT(--(INDEX(Matrix!$C$5:$EV$304,0,$B113)&gt;0),--(INDEX(Matrix!$C$5:$EV$304,0,CZ$3)&gt;0)))</f>
        <v/>
      </c>
      <c r="DA113" s="12" t="str">
        <f aca="false">IF(OR($A113="",DA$4=""),"",SUMPRODUCT(--(INDEX(Matrix!$C$5:$EV$304,0,$B113)&gt;0),--(INDEX(Matrix!$C$5:$EV$304,0,DA$3)&gt;0)))</f>
        <v/>
      </c>
      <c r="DB113" s="12" t="str">
        <f aca="false">IF(OR($A113="",DB$4=""),"",SUMPRODUCT(--(INDEX(Matrix!$C$5:$EV$304,0,$B113)&gt;0),--(INDEX(Matrix!$C$5:$EV$304,0,DB$3)&gt;0)))</f>
        <v/>
      </c>
      <c r="DC113" s="12" t="str">
        <f aca="false">IF(OR($A113="",DC$4=""),"",SUMPRODUCT(--(INDEX(Matrix!$C$5:$EV$304,0,$B113)&gt;0),--(INDEX(Matrix!$C$5:$EV$304,0,DC$3)&gt;0)))</f>
        <v/>
      </c>
      <c r="DD113" s="12" t="str">
        <f aca="false">IF(OR($A113="",DD$4=""),"",SUMPRODUCT(--(INDEX(Matrix!$C$5:$EV$304,0,$B113)&gt;0),--(INDEX(Matrix!$C$5:$EV$304,0,DD$3)&gt;0)))</f>
        <v/>
      </c>
      <c r="DE113" s="12" t="str">
        <f aca="false">IF(OR($A113="",DE$4=""),"",SUMPRODUCT(--(INDEX(Matrix!$C$5:$EV$304,0,$B113)&gt;0),--(INDEX(Matrix!$C$5:$EV$304,0,DE$3)&gt;0)))</f>
        <v/>
      </c>
      <c r="DF113" s="12" t="str">
        <f aca="false">IF(OR($A113="",DF$4=""),"",SUMPRODUCT(--(INDEX(Matrix!$C$5:$EV$304,0,$B113)&gt;0),--(INDEX(Matrix!$C$5:$EV$304,0,DF$3)&gt;0)))</f>
        <v/>
      </c>
      <c r="DG113" s="12" t="str">
        <f aca="false">IF(OR($A113="",DG$4=""),"",SUMPRODUCT(--(INDEX(Matrix!$C$5:$EV$304,0,$B113)&gt;0),--(INDEX(Matrix!$C$5:$EV$304,0,DG$3)&gt;0)))</f>
        <v/>
      </c>
      <c r="DH113" s="12" t="str">
        <f aca="false">IF(OR($A113="",DH$4=""),"",SUMPRODUCT(--(INDEX(Matrix!$C$5:$EV$304,0,$B113)&gt;0),--(INDEX(Matrix!$C$5:$EV$304,0,DH$3)&gt;0)))</f>
        <v/>
      </c>
      <c r="DI113" s="12" t="str">
        <f aca="false">IF(OR($A113="",DI$4=""),"",SUMPRODUCT(--(INDEX(Matrix!$C$5:$EV$304,0,$B113)&gt;0),--(INDEX(Matrix!$C$5:$EV$304,0,DI$3)&gt;0)))</f>
        <v/>
      </c>
      <c r="DJ113" s="12" t="str">
        <f aca="false">IF(OR($A113="",DJ$4=""),"",SUMPRODUCT(--(INDEX(Matrix!$C$5:$EV$304,0,$B113)&gt;0),--(INDEX(Matrix!$C$5:$EV$304,0,DJ$3)&gt;0)))</f>
        <v/>
      </c>
      <c r="DK113" s="12" t="str">
        <f aca="false">IF(OR($A113="",DK$4=""),"",SUMPRODUCT(--(INDEX(Matrix!$C$5:$EV$304,0,$B113)&gt;0),--(INDEX(Matrix!$C$5:$EV$304,0,DK$3)&gt;0)))</f>
        <v/>
      </c>
      <c r="DL113" s="12" t="str">
        <f aca="false">IF(OR($A113="",DL$4=""),"",SUMPRODUCT(--(INDEX(Matrix!$C$5:$EV$304,0,$B113)&gt;0),--(INDEX(Matrix!$C$5:$EV$304,0,DL$3)&gt;0)))</f>
        <v/>
      </c>
      <c r="DM113" s="12" t="str">
        <f aca="false">IF(OR($A113="",DM$4=""),"",SUMPRODUCT(--(INDEX(Matrix!$C$5:$EV$304,0,$B113)&gt;0),--(INDEX(Matrix!$C$5:$EV$304,0,DM$3)&gt;0)))</f>
        <v/>
      </c>
      <c r="DN113" s="12" t="str">
        <f aca="false">IF(OR($A113="",DN$4=""),"",SUMPRODUCT(--(INDEX(Matrix!$C$5:$EV$304,0,$B113)&gt;0),--(INDEX(Matrix!$C$5:$EV$304,0,DN$3)&gt;0)))</f>
        <v/>
      </c>
      <c r="DO113" s="12" t="str">
        <f aca="false">IF(OR($A113="",DO$4=""),"",SUMPRODUCT(--(INDEX(Matrix!$C$5:$EV$304,0,$B113)&gt;0),--(INDEX(Matrix!$C$5:$EV$304,0,DO$3)&gt;0)))</f>
        <v/>
      </c>
      <c r="DP113" s="12" t="str">
        <f aca="false">IF(OR($A113="",DP$4=""),"",SUMPRODUCT(--(INDEX(Matrix!$C$5:$EV$304,0,$B113)&gt;0),--(INDEX(Matrix!$C$5:$EV$304,0,DP$3)&gt;0)))</f>
        <v/>
      </c>
      <c r="DQ113" s="12" t="str">
        <f aca="false">IF(OR($A113="",DQ$4=""),"",SUMPRODUCT(--(INDEX(Matrix!$C$5:$EV$304,0,$B113)&gt;0),--(INDEX(Matrix!$C$5:$EV$304,0,DQ$3)&gt;0)))</f>
        <v/>
      </c>
      <c r="DR113" s="12" t="str">
        <f aca="false">IF(OR($A113="",DR$4=""),"",SUMPRODUCT(--(INDEX(Matrix!$C$5:$EV$304,0,$B113)&gt;0),--(INDEX(Matrix!$C$5:$EV$304,0,DR$3)&gt;0)))</f>
        <v/>
      </c>
      <c r="DS113" s="12" t="str">
        <f aca="false">IF(OR($A113="",DS$4=""),"",SUMPRODUCT(--(INDEX(Matrix!$C$5:$EV$304,0,$B113)&gt;0),--(INDEX(Matrix!$C$5:$EV$304,0,DS$3)&gt;0)))</f>
        <v/>
      </c>
      <c r="DT113" s="12" t="str">
        <f aca="false">IF(OR($A113="",DT$4=""),"",SUMPRODUCT(--(INDEX(Matrix!$C$5:$EV$304,0,$B113)&gt;0),--(INDEX(Matrix!$C$5:$EV$304,0,DT$3)&gt;0)))</f>
        <v/>
      </c>
      <c r="DU113" s="12" t="str">
        <f aca="false">IF(OR($A113="",DU$4=""),"",SUMPRODUCT(--(INDEX(Matrix!$C$5:$EV$304,0,$B113)&gt;0),--(INDEX(Matrix!$C$5:$EV$304,0,DU$3)&gt;0)))</f>
        <v/>
      </c>
      <c r="DV113" s="12" t="str">
        <f aca="false">IF(OR($A113="",DV$4=""),"",SUMPRODUCT(--(INDEX(Matrix!$C$5:$EV$304,0,$B113)&gt;0),--(INDEX(Matrix!$C$5:$EV$304,0,DV$3)&gt;0)))</f>
        <v/>
      </c>
      <c r="DW113" s="12" t="str">
        <f aca="false">IF(OR($A113="",DW$4=""),"",SUMPRODUCT(--(INDEX(Matrix!$C$5:$EV$304,0,$B113)&gt;0),--(INDEX(Matrix!$C$5:$EV$304,0,DW$3)&gt;0)))</f>
        <v/>
      </c>
      <c r="DX113" s="12" t="str">
        <f aca="false">IF(OR($A113="",DX$4=""),"",SUMPRODUCT(--(INDEX(Matrix!$C$5:$EV$304,0,$B113)&gt;0),--(INDEX(Matrix!$C$5:$EV$304,0,DX$3)&gt;0)))</f>
        <v/>
      </c>
      <c r="DY113" s="12" t="str">
        <f aca="false">IF(OR($A113="",DY$4=""),"",SUMPRODUCT(--(INDEX(Matrix!$C$5:$EV$304,0,$B113)&gt;0),--(INDEX(Matrix!$C$5:$EV$304,0,DY$3)&gt;0)))</f>
        <v/>
      </c>
      <c r="DZ113" s="12" t="str">
        <f aca="false">IF(OR($A113="",DZ$4=""),"",SUMPRODUCT(--(INDEX(Matrix!$C$5:$EV$304,0,$B113)&gt;0),--(INDEX(Matrix!$C$5:$EV$304,0,DZ$3)&gt;0)))</f>
        <v/>
      </c>
      <c r="EA113" s="12" t="str">
        <f aca="false">IF(OR($A113="",EA$4=""),"",SUMPRODUCT(--(INDEX(Matrix!$C$5:$EV$304,0,$B113)&gt;0),--(INDEX(Matrix!$C$5:$EV$304,0,EA$3)&gt;0)))</f>
        <v/>
      </c>
      <c r="EB113" s="12" t="str">
        <f aca="false">IF(OR($A113="",EB$4=""),"",SUMPRODUCT(--(INDEX(Matrix!$C$5:$EV$304,0,$B113)&gt;0),--(INDEX(Matrix!$C$5:$EV$304,0,EB$3)&gt;0)))</f>
        <v/>
      </c>
      <c r="EC113" s="12" t="str">
        <f aca="false">IF(OR($A113="",EC$4=""),"",SUMPRODUCT(--(INDEX(Matrix!$C$5:$EV$304,0,$B113)&gt;0),--(INDEX(Matrix!$C$5:$EV$304,0,EC$3)&gt;0)))</f>
        <v/>
      </c>
      <c r="ED113" s="12" t="str">
        <f aca="false">IF(OR($A113="",ED$4=""),"",SUMPRODUCT(--(INDEX(Matrix!$C$5:$EV$304,0,$B113)&gt;0),--(INDEX(Matrix!$C$5:$EV$304,0,ED$3)&gt;0)))</f>
        <v/>
      </c>
      <c r="EE113" s="12" t="str">
        <f aca="false">IF(OR($A113="",EE$4=""),"",SUMPRODUCT(--(INDEX(Matrix!$C$5:$EV$304,0,$B113)&gt;0),--(INDEX(Matrix!$C$5:$EV$304,0,EE$3)&gt;0)))</f>
        <v/>
      </c>
      <c r="EF113" s="12" t="str">
        <f aca="false">IF(OR($A113="",EF$4=""),"",SUMPRODUCT(--(INDEX(Matrix!$C$5:$EV$304,0,$B113)&gt;0),--(INDEX(Matrix!$C$5:$EV$304,0,EF$3)&gt;0)))</f>
        <v/>
      </c>
      <c r="EG113" s="12" t="str">
        <f aca="false">IF(OR($A113="",EG$4=""),"",SUMPRODUCT(--(INDEX(Matrix!$C$5:$EV$304,0,$B113)&gt;0),--(INDEX(Matrix!$C$5:$EV$304,0,EG$3)&gt;0)))</f>
        <v/>
      </c>
      <c r="EH113" s="12" t="str">
        <f aca="false">IF(OR($A113="",EH$4=""),"",SUMPRODUCT(--(INDEX(Matrix!$C$5:$EV$304,0,$B113)&gt;0),--(INDEX(Matrix!$C$5:$EV$304,0,EH$3)&gt;0)))</f>
        <v/>
      </c>
      <c r="EI113" s="12" t="str">
        <f aca="false">IF(OR($A113="",EI$4=""),"",SUMPRODUCT(--(INDEX(Matrix!$C$5:$EV$304,0,$B113)&gt;0),--(INDEX(Matrix!$C$5:$EV$304,0,EI$3)&gt;0)))</f>
        <v/>
      </c>
      <c r="EJ113" s="12" t="str">
        <f aca="false">IF(OR($A113="",EJ$4=""),"",SUMPRODUCT(--(INDEX(Matrix!$C$5:$EV$304,0,$B113)&gt;0),--(INDEX(Matrix!$C$5:$EV$304,0,EJ$3)&gt;0)))</f>
        <v/>
      </c>
      <c r="EK113" s="12" t="str">
        <f aca="false">IF(OR($A113="",EK$4=""),"",SUMPRODUCT(--(INDEX(Matrix!$C$5:$EV$304,0,$B113)&gt;0),--(INDEX(Matrix!$C$5:$EV$304,0,EK$3)&gt;0)))</f>
        <v/>
      </c>
      <c r="EL113" s="12" t="str">
        <f aca="false">IF(OR($A113="",EL$4=""),"",SUMPRODUCT(--(INDEX(Matrix!$C$5:$EV$304,0,$B113)&gt;0),--(INDEX(Matrix!$C$5:$EV$304,0,EL$3)&gt;0)))</f>
        <v/>
      </c>
      <c r="EM113" s="12" t="str">
        <f aca="false">IF(OR($A113="",EM$4=""),"",SUMPRODUCT(--(INDEX(Matrix!$C$5:$EV$304,0,$B113)&gt;0),--(INDEX(Matrix!$C$5:$EV$304,0,EM$3)&gt;0)))</f>
        <v/>
      </c>
      <c r="EN113" s="12" t="str">
        <f aca="false">IF(OR($A113="",EN$4=""),"",SUMPRODUCT(--(INDEX(Matrix!$C$5:$EV$304,0,$B113)&gt;0),--(INDEX(Matrix!$C$5:$EV$304,0,EN$3)&gt;0)))</f>
        <v/>
      </c>
      <c r="EO113" s="12" t="str">
        <f aca="false">IF(OR($A113="",EO$4=""),"",SUMPRODUCT(--(INDEX(Matrix!$C$5:$EV$304,0,$B113)&gt;0),--(INDEX(Matrix!$C$5:$EV$304,0,EO$3)&gt;0)))</f>
        <v/>
      </c>
      <c r="EP113" s="12" t="str">
        <f aca="false">IF(OR($A113="",EP$4=""),"",SUMPRODUCT(--(INDEX(Matrix!$C$5:$EV$304,0,$B113)&gt;0),--(INDEX(Matrix!$C$5:$EV$304,0,EP$3)&gt;0)))</f>
        <v/>
      </c>
      <c r="EQ113" s="12" t="str">
        <f aca="false">IF(OR($A113="",EQ$4=""),"",SUMPRODUCT(--(INDEX(Matrix!$C$5:$EV$304,0,$B113)&gt;0),--(INDEX(Matrix!$C$5:$EV$304,0,EQ$3)&gt;0)))</f>
        <v/>
      </c>
      <c r="ER113" s="12" t="str">
        <f aca="false">IF(OR($A113="",ER$4=""),"",SUMPRODUCT(--(INDEX(Matrix!$C$5:$EV$304,0,$B113)&gt;0),--(INDEX(Matrix!$C$5:$EV$304,0,ER$3)&gt;0)))</f>
        <v/>
      </c>
      <c r="ES113" s="12" t="str">
        <f aca="false">IF(OR($A113="",ES$4=""),"",SUMPRODUCT(--(INDEX(Matrix!$C$5:$EV$304,0,$B113)&gt;0),--(INDEX(Matrix!$C$5:$EV$304,0,ES$3)&gt;0)))</f>
        <v/>
      </c>
      <c r="ET113" s="12" t="str">
        <f aca="false">IF(OR($A113="",ET$4=""),"",SUMPRODUCT(--(INDEX(Matrix!$C$5:$EV$304,0,$B113)&gt;0),--(INDEX(Matrix!$C$5:$EV$304,0,ET$3)&gt;0)))</f>
        <v/>
      </c>
      <c r="EU113" s="12" t="str">
        <f aca="false">IF(OR($A113="",EU$4=""),"",SUMPRODUCT(--(INDEX(Matrix!$C$5:$EV$304,0,$B113)&gt;0),--(INDEX(Matrix!$C$5:$EV$304,0,EU$3)&gt;0)))</f>
        <v/>
      </c>
      <c r="EV113" s="12" t="str">
        <f aca="false">IF(OR($A113="",EV$4=""),"",SUMPRODUCT(--(INDEX(Matrix!$C$5:$EV$304,0,$B113)&gt;0),--(INDEX(Matrix!$C$5:$EV$304,0,EV$3)&gt;0)))</f>
        <v/>
      </c>
    </row>
    <row r="114" customFormat="false" ht="15" hidden="false" customHeight="false" outlineLevel="0" collapsed="false">
      <c r="A114" s="6" t="str">
        <f aca="false">IF(INDEX(Products!$A$2:$A$151,$B114)="","",INDEX(Products!$A$2:$A$151,$B114))</f>
        <v/>
      </c>
      <c r="B114" s="23" t="n">
        <v>110</v>
      </c>
      <c r="C114" s="12" t="str">
        <f aca="false">IF(OR($A114="",C$4=""),"",SUMPRODUCT(--(INDEX(Matrix!$C$5:$EV$304,0,$B114)&gt;0),--(INDEX(Matrix!$C$5:$EV$304,0,C$3)&gt;0)))</f>
        <v/>
      </c>
      <c r="D114" s="12" t="str">
        <f aca="false">IF(OR($A114="",D$4=""),"",SUMPRODUCT(--(INDEX(Matrix!$C$5:$EV$304,0,$B114)&gt;0),--(INDEX(Matrix!$C$5:$EV$304,0,D$3)&gt;0)))</f>
        <v/>
      </c>
      <c r="E114" s="12" t="str">
        <f aca="false">IF(OR($A114="",E$4=""),"",SUMPRODUCT(--(INDEX(Matrix!$C$5:$EV$304,0,$B114)&gt;0),--(INDEX(Matrix!$C$5:$EV$304,0,E$3)&gt;0)))</f>
        <v/>
      </c>
      <c r="F114" s="12" t="str">
        <f aca="false">IF(OR($A114="",F$4=""),"",SUMPRODUCT(--(INDEX(Matrix!$C$5:$EV$304,0,$B114)&gt;0),--(INDEX(Matrix!$C$5:$EV$304,0,F$3)&gt;0)))</f>
        <v/>
      </c>
      <c r="G114" s="12" t="str">
        <f aca="false">IF(OR($A114="",G$4=""),"",SUMPRODUCT(--(INDEX(Matrix!$C$5:$EV$304,0,$B114)&gt;0),--(INDEX(Matrix!$C$5:$EV$304,0,G$3)&gt;0)))</f>
        <v/>
      </c>
      <c r="H114" s="12" t="str">
        <f aca="false">IF(OR($A114="",H$4=""),"",SUMPRODUCT(--(INDEX(Matrix!$C$5:$EV$304,0,$B114)&gt;0),--(INDEX(Matrix!$C$5:$EV$304,0,H$3)&gt;0)))</f>
        <v/>
      </c>
      <c r="I114" s="12" t="str">
        <f aca="false">IF(OR($A114="",I$4=""),"",SUMPRODUCT(--(INDEX(Matrix!$C$5:$EV$304,0,$B114)&gt;0),--(INDEX(Matrix!$C$5:$EV$304,0,I$3)&gt;0)))</f>
        <v/>
      </c>
      <c r="J114" s="12" t="str">
        <f aca="false">IF(OR($A114="",J$4=""),"",SUMPRODUCT(--(INDEX(Matrix!$C$5:$EV$304,0,$B114)&gt;0),--(INDEX(Matrix!$C$5:$EV$304,0,J$3)&gt;0)))</f>
        <v/>
      </c>
      <c r="K114" s="12" t="str">
        <f aca="false">IF(OR($A114="",K$4=""),"",SUMPRODUCT(--(INDEX(Matrix!$C$5:$EV$304,0,$B114)&gt;0),--(INDEX(Matrix!$C$5:$EV$304,0,K$3)&gt;0)))</f>
        <v/>
      </c>
      <c r="L114" s="12" t="str">
        <f aca="false">IF(OR($A114="",L$4=""),"",SUMPRODUCT(--(INDEX(Matrix!$C$5:$EV$304,0,$B114)&gt;0),--(INDEX(Matrix!$C$5:$EV$304,0,L$3)&gt;0)))</f>
        <v/>
      </c>
      <c r="M114" s="12" t="str">
        <f aca="false">IF(OR($A114="",M$4=""),"",SUMPRODUCT(--(INDEX(Matrix!$C$5:$EV$304,0,$B114)&gt;0),--(INDEX(Matrix!$C$5:$EV$304,0,M$3)&gt;0)))</f>
        <v/>
      </c>
      <c r="N114" s="12" t="str">
        <f aca="false">IF(OR($A114="",N$4=""),"",SUMPRODUCT(--(INDEX(Matrix!$C$5:$EV$304,0,$B114)&gt;0),--(INDEX(Matrix!$C$5:$EV$304,0,N$3)&gt;0)))</f>
        <v/>
      </c>
      <c r="O114" s="12" t="str">
        <f aca="false">IF(OR($A114="",O$4=""),"",SUMPRODUCT(--(INDEX(Matrix!$C$5:$EV$304,0,$B114)&gt;0),--(INDEX(Matrix!$C$5:$EV$304,0,O$3)&gt;0)))</f>
        <v/>
      </c>
      <c r="P114" s="12" t="str">
        <f aca="false">IF(OR($A114="",P$4=""),"",SUMPRODUCT(--(INDEX(Matrix!$C$5:$EV$304,0,$B114)&gt;0),--(INDEX(Matrix!$C$5:$EV$304,0,P$3)&gt;0)))</f>
        <v/>
      </c>
      <c r="Q114" s="12" t="str">
        <f aca="false">IF(OR($A114="",Q$4=""),"",SUMPRODUCT(--(INDEX(Matrix!$C$5:$EV$304,0,$B114)&gt;0),--(INDEX(Matrix!$C$5:$EV$304,0,Q$3)&gt;0)))</f>
        <v/>
      </c>
      <c r="R114" s="12" t="str">
        <f aca="false">IF(OR($A114="",R$4=""),"",SUMPRODUCT(--(INDEX(Matrix!$C$5:$EV$304,0,$B114)&gt;0),--(INDEX(Matrix!$C$5:$EV$304,0,R$3)&gt;0)))</f>
        <v/>
      </c>
      <c r="S114" s="12" t="str">
        <f aca="false">IF(OR($A114="",S$4=""),"",SUMPRODUCT(--(INDEX(Matrix!$C$5:$EV$304,0,$B114)&gt;0),--(INDEX(Matrix!$C$5:$EV$304,0,S$3)&gt;0)))</f>
        <v/>
      </c>
      <c r="T114" s="12" t="str">
        <f aca="false">IF(OR($A114="",T$4=""),"",SUMPRODUCT(--(INDEX(Matrix!$C$5:$EV$304,0,$B114)&gt;0),--(INDEX(Matrix!$C$5:$EV$304,0,T$3)&gt;0)))</f>
        <v/>
      </c>
      <c r="U114" s="12" t="str">
        <f aca="false">IF(OR($A114="",U$4=""),"",SUMPRODUCT(--(INDEX(Matrix!$C$5:$EV$304,0,$B114)&gt;0),--(INDEX(Matrix!$C$5:$EV$304,0,U$3)&gt;0)))</f>
        <v/>
      </c>
      <c r="V114" s="12" t="str">
        <f aca="false">IF(OR($A114="",V$4=""),"",SUMPRODUCT(--(INDEX(Matrix!$C$5:$EV$304,0,$B114)&gt;0),--(INDEX(Matrix!$C$5:$EV$304,0,V$3)&gt;0)))</f>
        <v/>
      </c>
      <c r="W114" s="12" t="str">
        <f aca="false">IF(OR($A114="",W$4=""),"",SUMPRODUCT(--(INDEX(Matrix!$C$5:$EV$304,0,$B114)&gt;0),--(INDEX(Matrix!$C$5:$EV$304,0,W$3)&gt;0)))</f>
        <v/>
      </c>
      <c r="X114" s="12" t="str">
        <f aca="false">IF(OR($A114="",X$4=""),"",SUMPRODUCT(--(INDEX(Matrix!$C$5:$EV$304,0,$B114)&gt;0),--(INDEX(Matrix!$C$5:$EV$304,0,X$3)&gt;0)))</f>
        <v/>
      </c>
      <c r="Y114" s="12" t="str">
        <f aca="false">IF(OR($A114="",Y$4=""),"",SUMPRODUCT(--(INDEX(Matrix!$C$5:$EV$304,0,$B114)&gt;0),--(INDEX(Matrix!$C$5:$EV$304,0,Y$3)&gt;0)))</f>
        <v/>
      </c>
      <c r="Z114" s="12" t="str">
        <f aca="false">IF(OR($A114="",Z$4=""),"",SUMPRODUCT(--(INDEX(Matrix!$C$5:$EV$304,0,$B114)&gt;0),--(INDEX(Matrix!$C$5:$EV$304,0,Z$3)&gt;0)))</f>
        <v/>
      </c>
      <c r="AA114" s="12" t="str">
        <f aca="false">IF(OR($A114="",AA$4=""),"",SUMPRODUCT(--(INDEX(Matrix!$C$5:$EV$304,0,$B114)&gt;0),--(INDEX(Matrix!$C$5:$EV$304,0,AA$3)&gt;0)))</f>
        <v/>
      </c>
      <c r="AB114" s="12" t="str">
        <f aca="false">IF(OR($A114="",AB$4=""),"",SUMPRODUCT(--(INDEX(Matrix!$C$5:$EV$304,0,$B114)&gt;0),--(INDEX(Matrix!$C$5:$EV$304,0,AB$3)&gt;0)))</f>
        <v/>
      </c>
      <c r="AC114" s="12" t="str">
        <f aca="false">IF(OR($A114="",AC$4=""),"",SUMPRODUCT(--(INDEX(Matrix!$C$5:$EV$304,0,$B114)&gt;0),--(INDEX(Matrix!$C$5:$EV$304,0,AC$3)&gt;0)))</f>
        <v/>
      </c>
      <c r="AD114" s="12" t="str">
        <f aca="false">IF(OR($A114="",AD$4=""),"",SUMPRODUCT(--(INDEX(Matrix!$C$5:$EV$304,0,$B114)&gt;0),--(INDEX(Matrix!$C$5:$EV$304,0,AD$3)&gt;0)))</f>
        <v/>
      </c>
      <c r="AE114" s="12" t="str">
        <f aca="false">IF(OR($A114="",AE$4=""),"",SUMPRODUCT(--(INDEX(Matrix!$C$5:$EV$304,0,$B114)&gt;0),--(INDEX(Matrix!$C$5:$EV$304,0,AE$3)&gt;0)))</f>
        <v/>
      </c>
      <c r="AF114" s="12" t="str">
        <f aca="false">IF(OR($A114="",AF$4=""),"",SUMPRODUCT(--(INDEX(Matrix!$C$5:$EV$304,0,$B114)&gt;0),--(INDEX(Matrix!$C$5:$EV$304,0,AF$3)&gt;0)))</f>
        <v/>
      </c>
      <c r="AG114" s="12" t="str">
        <f aca="false">IF(OR($A114="",AG$4=""),"",SUMPRODUCT(--(INDEX(Matrix!$C$5:$EV$304,0,$B114)&gt;0),--(INDEX(Matrix!$C$5:$EV$304,0,AG$3)&gt;0)))</f>
        <v/>
      </c>
      <c r="AH114" s="12" t="str">
        <f aca="false">IF(OR($A114="",AH$4=""),"",SUMPRODUCT(--(INDEX(Matrix!$C$5:$EV$304,0,$B114)&gt;0),--(INDEX(Matrix!$C$5:$EV$304,0,AH$3)&gt;0)))</f>
        <v/>
      </c>
      <c r="AI114" s="12" t="str">
        <f aca="false">IF(OR($A114="",AI$4=""),"",SUMPRODUCT(--(INDEX(Matrix!$C$5:$EV$304,0,$B114)&gt;0),--(INDEX(Matrix!$C$5:$EV$304,0,AI$3)&gt;0)))</f>
        <v/>
      </c>
      <c r="AJ114" s="12" t="str">
        <f aca="false">IF(OR($A114="",AJ$4=""),"",SUMPRODUCT(--(INDEX(Matrix!$C$5:$EV$304,0,$B114)&gt;0),--(INDEX(Matrix!$C$5:$EV$304,0,AJ$3)&gt;0)))</f>
        <v/>
      </c>
      <c r="AK114" s="12" t="str">
        <f aca="false">IF(OR($A114="",AK$4=""),"",SUMPRODUCT(--(INDEX(Matrix!$C$5:$EV$304,0,$B114)&gt;0),--(INDEX(Matrix!$C$5:$EV$304,0,AK$3)&gt;0)))</f>
        <v/>
      </c>
      <c r="AL114" s="12" t="str">
        <f aca="false">IF(OR($A114="",AL$4=""),"",SUMPRODUCT(--(INDEX(Matrix!$C$5:$EV$304,0,$B114)&gt;0),--(INDEX(Matrix!$C$5:$EV$304,0,AL$3)&gt;0)))</f>
        <v/>
      </c>
      <c r="AM114" s="12" t="str">
        <f aca="false">IF(OR($A114="",AM$4=""),"",SUMPRODUCT(--(INDEX(Matrix!$C$5:$EV$304,0,$B114)&gt;0),--(INDEX(Matrix!$C$5:$EV$304,0,AM$3)&gt;0)))</f>
        <v/>
      </c>
      <c r="AN114" s="12" t="str">
        <f aca="false">IF(OR($A114="",AN$4=""),"",SUMPRODUCT(--(INDEX(Matrix!$C$5:$EV$304,0,$B114)&gt;0),--(INDEX(Matrix!$C$5:$EV$304,0,AN$3)&gt;0)))</f>
        <v/>
      </c>
      <c r="AO114" s="12" t="str">
        <f aca="false">IF(OR($A114="",AO$4=""),"",SUMPRODUCT(--(INDEX(Matrix!$C$5:$EV$304,0,$B114)&gt;0),--(INDEX(Matrix!$C$5:$EV$304,0,AO$3)&gt;0)))</f>
        <v/>
      </c>
      <c r="AP114" s="12" t="str">
        <f aca="false">IF(OR($A114="",AP$4=""),"",SUMPRODUCT(--(INDEX(Matrix!$C$5:$EV$304,0,$B114)&gt;0),--(INDEX(Matrix!$C$5:$EV$304,0,AP$3)&gt;0)))</f>
        <v/>
      </c>
      <c r="AQ114" s="12" t="str">
        <f aca="false">IF(OR($A114="",AQ$4=""),"",SUMPRODUCT(--(INDEX(Matrix!$C$5:$EV$304,0,$B114)&gt;0),--(INDEX(Matrix!$C$5:$EV$304,0,AQ$3)&gt;0)))</f>
        <v/>
      </c>
      <c r="AR114" s="12" t="str">
        <f aca="false">IF(OR($A114="",AR$4=""),"",SUMPRODUCT(--(INDEX(Matrix!$C$5:$EV$304,0,$B114)&gt;0),--(INDEX(Matrix!$C$5:$EV$304,0,AR$3)&gt;0)))</f>
        <v/>
      </c>
      <c r="AS114" s="12" t="str">
        <f aca="false">IF(OR($A114="",AS$4=""),"",SUMPRODUCT(--(INDEX(Matrix!$C$5:$EV$304,0,$B114)&gt;0),--(INDEX(Matrix!$C$5:$EV$304,0,AS$3)&gt;0)))</f>
        <v/>
      </c>
      <c r="AT114" s="12" t="str">
        <f aca="false">IF(OR($A114="",AT$4=""),"",SUMPRODUCT(--(INDEX(Matrix!$C$5:$EV$304,0,$B114)&gt;0),--(INDEX(Matrix!$C$5:$EV$304,0,AT$3)&gt;0)))</f>
        <v/>
      </c>
      <c r="AU114" s="12" t="str">
        <f aca="false">IF(OR($A114="",AU$4=""),"",SUMPRODUCT(--(INDEX(Matrix!$C$5:$EV$304,0,$B114)&gt;0),--(INDEX(Matrix!$C$5:$EV$304,0,AU$3)&gt;0)))</f>
        <v/>
      </c>
      <c r="AV114" s="12" t="str">
        <f aca="false">IF(OR($A114="",AV$4=""),"",SUMPRODUCT(--(INDEX(Matrix!$C$5:$EV$304,0,$B114)&gt;0),--(INDEX(Matrix!$C$5:$EV$304,0,AV$3)&gt;0)))</f>
        <v/>
      </c>
      <c r="AW114" s="12" t="str">
        <f aca="false">IF(OR($A114="",AW$4=""),"",SUMPRODUCT(--(INDEX(Matrix!$C$5:$EV$304,0,$B114)&gt;0),--(INDEX(Matrix!$C$5:$EV$304,0,AW$3)&gt;0)))</f>
        <v/>
      </c>
      <c r="AX114" s="12" t="str">
        <f aca="false">IF(OR($A114="",AX$4=""),"",SUMPRODUCT(--(INDEX(Matrix!$C$5:$EV$304,0,$B114)&gt;0),--(INDEX(Matrix!$C$5:$EV$304,0,AX$3)&gt;0)))</f>
        <v/>
      </c>
      <c r="AY114" s="12" t="str">
        <f aca="false">IF(OR($A114="",AY$4=""),"",SUMPRODUCT(--(INDEX(Matrix!$C$5:$EV$304,0,$B114)&gt;0),--(INDEX(Matrix!$C$5:$EV$304,0,AY$3)&gt;0)))</f>
        <v/>
      </c>
      <c r="AZ114" s="12" t="str">
        <f aca="false">IF(OR($A114="",AZ$4=""),"",SUMPRODUCT(--(INDEX(Matrix!$C$5:$EV$304,0,$B114)&gt;0),--(INDEX(Matrix!$C$5:$EV$304,0,AZ$3)&gt;0)))</f>
        <v/>
      </c>
      <c r="BA114" s="12" t="str">
        <f aca="false">IF(OR($A114="",BA$4=""),"",SUMPRODUCT(--(INDEX(Matrix!$C$5:$EV$304,0,$B114)&gt;0),--(INDEX(Matrix!$C$5:$EV$304,0,BA$3)&gt;0)))</f>
        <v/>
      </c>
      <c r="BB114" s="12" t="str">
        <f aca="false">IF(OR($A114="",BB$4=""),"",SUMPRODUCT(--(INDEX(Matrix!$C$5:$EV$304,0,$B114)&gt;0),--(INDEX(Matrix!$C$5:$EV$304,0,BB$3)&gt;0)))</f>
        <v/>
      </c>
      <c r="BC114" s="12" t="str">
        <f aca="false">IF(OR($A114="",BC$4=""),"",SUMPRODUCT(--(INDEX(Matrix!$C$5:$EV$304,0,$B114)&gt;0),--(INDEX(Matrix!$C$5:$EV$304,0,BC$3)&gt;0)))</f>
        <v/>
      </c>
      <c r="BD114" s="12" t="str">
        <f aca="false">IF(OR($A114="",BD$4=""),"",SUMPRODUCT(--(INDEX(Matrix!$C$5:$EV$304,0,$B114)&gt;0),--(INDEX(Matrix!$C$5:$EV$304,0,BD$3)&gt;0)))</f>
        <v/>
      </c>
      <c r="BE114" s="12" t="str">
        <f aca="false">IF(OR($A114="",BE$4=""),"",SUMPRODUCT(--(INDEX(Matrix!$C$5:$EV$304,0,$B114)&gt;0),--(INDEX(Matrix!$C$5:$EV$304,0,BE$3)&gt;0)))</f>
        <v/>
      </c>
      <c r="BF114" s="12" t="str">
        <f aca="false">IF(OR($A114="",BF$4=""),"",SUMPRODUCT(--(INDEX(Matrix!$C$5:$EV$304,0,$B114)&gt;0),--(INDEX(Matrix!$C$5:$EV$304,0,BF$3)&gt;0)))</f>
        <v/>
      </c>
      <c r="BG114" s="12" t="str">
        <f aca="false">IF(OR($A114="",BG$4=""),"",SUMPRODUCT(--(INDEX(Matrix!$C$5:$EV$304,0,$B114)&gt;0),--(INDEX(Matrix!$C$5:$EV$304,0,BG$3)&gt;0)))</f>
        <v/>
      </c>
      <c r="BH114" s="12" t="str">
        <f aca="false">IF(OR($A114="",BH$4=""),"",SUMPRODUCT(--(INDEX(Matrix!$C$5:$EV$304,0,$B114)&gt;0),--(INDEX(Matrix!$C$5:$EV$304,0,BH$3)&gt;0)))</f>
        <v/>
      </c>
      <c r="BI114" s="12" t="str">
        <f aca="false">IF(OR($A114="",BI$4=""),"",SUMPRODUCT(--(INDEX(Matrix!$C$5:$EV$304,0,$B114)&gt;0),--(INDEX(Matrix!$C$5:$EV$304,0,BI$3)&gt;0)))</f>
        <v/>
      </c>
      <c r="BJ114" s="12" t="str">
        <f aca="false">IF(OR($A114="",BJ$4=""),"",SUMPRODUCT(--(INDEX(Matrix!$C$5:$EV$304,0,$B114)&gt;0),--(INDEX(Matrix!$C$5:$EV$304,0,BJ$3)&gt;0)))</f>
        <v/>
      </c>
      <c r="BK114" s="12" t="str">
        <f aca="false">IF(OR($A114="",BK$4=""),"",SUMPRODUCT(--(INDEX(Matrix!$C$5:$EV$304,0,$B114)&gt;0),--(INDEX(Matrix!$C$5:$EV$304,0,BK$3)&gt;0)))</f>
        <v/>
      </c>
      <c r="BL114" s="12" t="str">
        <f aca="false">IF(OR($A114="",BL$4=""),"",SUMPRODUCT(--(INDEX(Matrix!$C$5:$EV$304,0,$B114)&gt;0),--(INDEX(Matrix!$C$5:$EV$304,0,BL$3)&gt;0)))</f>
        <v/>
      </c>
      <c r="BM114" s="12" t="str">
        <f aca="false">IF(OR($A114="",BM$4=""),"",SUMPRODUCT(--(INDEX(Matrix!$C$5:$EV$304,0,$B114)&gt;0),--(INDEX(Matrix!$C$5:$EV$304,0,BM$3)&gt;0)))</f>
        <v/>
      </c>
      <c r="BN114" s="12" t="str">
        <f aca="false">IF(OR($A114="",BN$4=""),"",SUMPRODUCT(--(INDEX(Matrix!$C$5:$EV$304,0,$B114)&gt;0),--(INDEX(Matrix!$C$5:$EV$304,0,BN$3)&gt;0)))</f>
        <v/>
      </c>
      <c r="BO114" s="12" t="str">
        <f aca="false">IF(OR($A114="",BO$4=""),"",SUMPRODUCT(--(INDEX(Matrix!$C$5:$EV$304,0,$B114)&gt;0),--(INDEX(Matrix!$C$5:$EV$304,0,BO$3)&gt;0)))</f>
        <v/>
      </c>
      <c r="BP114" s="12" t="str">
        <f aca="false">IF(OR($A114="",BP$4=""),"",SUMPRODUCT(--(INDEX(Matrix!$C$5:$EV$304,0,$B114)&gt;0),--(INDEX(Matrix!$C$5:$EV$304,0,BP$3)&gt;0)))</f>
        <v/>
      </c>
      <c r="BQ114" s="12" t="str">
        <f aca="false">IF(OR($A114="",BQ$4=""),"",SUMPRODUCT(--(INDEX(Matrix!$C$5:$EV$304,0,$B114)&gt;0),--(INDEX(Matrix!$C$5:$EV$304,0,BQ$3)&gt;0)))</f>
        <v/>
      </c>
      <c r="BR114" s="12" t="str">
        <f aca="false">IF(OR($A114="",BR$4=""),"",SUMPRODUCT(--(INDEX(Matrix!$C$5:$EV$304,0,$B114)&gt;0),--(INDEX(Matrix!$C$5:$EV$304,0,BR$3)&gt;0)))</f>
        <v/>
      </c>
      <c r="BS114" s="12" t="str">
        <f aca="false">IF(OR($A114="",BS$4=""),"",SUMPRODUCT(--(INDEX(Matrix!$C$5:$EV$304,0,$B114)&gt;0),--(INDEX(Matrix!$C$5:$EV$304,0,BS$3)&gt;0)))</f>
        <v/>
      </c>
      <c r="BT114" s="12" t="str">
        <f aca="false">IF(OR($A114="",BT$4=""),"",SUMPRODUCT(--(INDEX(Matrix!$C$5:$EV$304,0,$B114)&gt;0),--(INDEX(Matrix!$C$5:$EV$304,0,BT$3)&gt;0)))</f>
        <v/>
      </c>
      <c r="BU114" s="12" t="str">
        <f aca="false">IF(OR($A114="",BU$4=""),"",SUMPRODUCT(--(INDEX(Matrix!$C$5:$EV$304,0,$B114)&gt;0),--(INDEX(Matrix!$C$5:$EV$304,0,BU$3)&gt;0)))</f>
        <v/>
      </c>
      <c r="BV114" s="12" t="str">
        <f aca="false">IF(OR($A114="",BV$4=""),"",SUMPRODUCT(--(INDEX(Matrix!$C$5:$EV$304,0,$B114)&gt;0),--(INDEX(Matrix!$C$5:$EV$304,0,BV$3)&gt;0)))</f>
        <v/>
      </c>
      <c r="BW114" s="12" t="str">
        <f aca="false">IF(OR($A114="",BW$4=""),"",SUMPRODUCT(--(INDEX(Matrix!$C$5:$EV$304,0,$B114)&gt;0),--(INDEX(Matrix!$C$5:$EV$304,0,BW$3)&gt;0)))</f>
        <v/>
      </c>
      <c r="BX114" s="12" t="str">
        <f aca="false">IF(OR($A114="",BX$4=""),"",SUMPRODUCT(--(INDEX(Matrix!$C$5:$EV$304,0,$B114)&gt;0),--(INDEX(Matrix!$C$5:$EV$304,0,BX$3)&gt;0)))</f>
        <v/>
      </c>
      <c r="BY114" s="12" t="str">
        <f aca="false">IF(OR($A114="",BY$4=""),"",SUMPRODUCT(--(INDEX(Matrix!$C$5:$EV$304,0,$B114)&gt;0),--(INDEX(Matrix!$C$5:$EV$304,0,BY$3)&gt;0)))</f>
        <v/>
      </c>
      <c r="BZ114" s="12" t="str">
        <f aca="false">IF(OR($A114="",BZ$4=""),"",SUMPRODUCT(--(INDEX(Matrix!$C$5:$EV$304,0,$B114)&gt;0),--(INDEX(Matrix!$C$5:$EV$304,0,BZ$3)&gt;0)))</f>
        <v/>
      </c>
      <c r="CA114" s="12" t="str">
        <f aca="false">IF(OR($A114="",CA$4=""),"",SUMPRODUCT(--(INDEX(Matrix!$C$5:$EV$304,0,$B114)&gt;0),--(INDEX(Matrix!$C$5:$EV$304,0,CA$3)&gt;0)))</f>
        <v/>
      </c>
      <c r="CB114" s="12" t="str">
        <f aca="false">IF(OR($A114="",CB$4=""),"",SUMPRODUCT(--(INDEX(Matrix!$C$5:$EV$304,0,$B114)&gt;0),--(INDEX(Matrix!$C$5:$EV$304,0,CB$3)&gt;0)))</f>
        <v/>
      </c>
      <c r="CC114" s="12" t="str">
        <f aca="false">IF(OR($A114="",CC$4=""),"",SUMPRODUCT(--(INDEX(Matrix!$C$5:$EV$304,0,$B114)&gt;0),--(INDEX(Matrix!$C$5:$EV$304,0,CC$3)&gt;0)))</f>
        <v/>
      </c>
      <c r="CD114" s="12" t="str">
        <f aca="false">IF(OR($A114="",CD$4=""),"",SUMPRODUCT(--(INDEX(Matrix!$C$5:$EV$304,0,$B114)&gt;0),--(INDEX(Matrix!$C$5:$EV$304,0,CD$3)&gt;0)))</f>
        <v/>
      </c>
      <c r="CE114" s="12" t="str">
        <f aca="false">IF(OR($A114="",CE$4=""),"",SUMPRODUCT(--(INDEX(Matrix!$C$5:$EV$304,0,$B114)&gt;0),--(INDEX(Matrix!$C$5:$EV$304,0,CE$3)&gt;0)))</f>
        <v/>
      </c>
      <c r="CF114" s="12" t="str">
        <f aca="false">IF(OR($A114="",CF$4=""),"",SUMPRODUCT(--(INDEX(Matrix!$C$5:$EV$304,0,$B114)&gt;0),--(INDEX(Matrix!$C$5:$EV$304,0,CF$3)&gt;0)))</f>
        <v/>
      </c>
      <c r="CG114" s="12" t="str">
        <f aca="false">IF(OR($A114="",CG$4=""),"",SUMPRODUCT(--(INDEX(Matrix!$C$5:$EV$304,0,$B114)&gt;0),--(INDEX(Matrix!$C$5:$EV$304,0,CG$3)&gt;0)))</f>
        <v/>
      </c>
      <c r="CH114" s="12" t="str">
        <f aca="false">IF(OR($A114="",CH$4=""),"",SUMPRODUCT(--(INDEX(Matrix!$C$5:$EV$304,0,$B114)&gt;0),--(INDEX(Matrix!$C$5:$EV$304,0,CH$3)&gt;0)))</f>
        <v/>
      </c>
      <c r="CI114" s="12" t="str">
        <f aca="false">IF(OR($A114="",CI$4=""),"",SUMPRODUCT(--(INDEX(Matrix!$C$5:$EV$304,0,$B114)&gt;0),--(INDEX(Matrix!$C$5:$EV$304,0,CI$3)&gt;0)))</f>
        <v/>
      </c>
      <c r="CJ114" s="12" t="str">
        <f aca="false">IF(OR($A114="",CJ$4=""),"",SUMPRODUCT(--(INDEX(Matrix!$C$5:$EV$304,0,$B114)&gt;0),--(INDEX(Matrix!$C$5:$EV$304,0,CJ$3)&gt;0)))</f>
        <v/>
      </c>
      <c r="CK114" s="12" t="str">
        <f aca="false">IF(OR($A114="",CK$4=""),"",SUMPRODUCT(--(INDEX(Matrix!$C$5:$EV$304,0,$B114)&gt;0),--(INDEX(Matrix!$C$5:$EV$304,0,CK$3)&gt;0)))</f>
        <v/>
      </c>
      <c r="CL114" s="12" t="str">
        <f aca="false">IF(OR($A114="",CL$4=""),"",SUMPRODUCT(--(INDEX(Matrix!$C$5:$EV$304,0,$B114)&gt;0),--(INDEX(Matrix!$C$5:$EV$304,0,CL$3)&gt;0)))</f>
        <v/>
      </c>
      <c r="CM114" s="12" t="str">
        <f aca="false">IF(OR($A114="",CM$4=""),"",SUMPRODUCT(--(INDEX(Matrix!$C$5:$EV$304,0,$B114)&gt;0),--(INDEX(Matrix!$C$5:$EV$304,0,CM$3)&gt;0)))</f>
        <v/>
      </c>
      <c r="CN114" s="12" t="str">
        <f aca="false">IF(OR($A114="",CN$4=""),"",SUMPRODUCT(--(INDEX(Matrix!$C$5:$EV$304,0,$B114)&gt;0),--(INDEX(Matrix!$C$5:$EV$304,0,CN$3)&gt;0)))</f>
        <v/>
      </c>
      <c r="CO114" s="12" t="str">
        <f aca="false">IF(OR($A114="",CO$4=""),"",SUMPRODUCT(--(INDEX(Matrix!$C$5:$EV$304,0,$B114)&gt;0),--(INDEX(Matrix!$C$5:$EV$304,0,CO$3)&gt;0)))</f>
        <v/>
      </c>
      <c r="CP114" s="12" t="str">
        <f aca="false">IF(OR($A114="",CP$4=""),"",SUMPRODUCT(--(INDEX(Matrix!$C$5:$EV$304,0,$B114)&gt;0),--(INDEX(Matrix!$C$5:$EV$304,0,CP$3)&gt;0)))</f>
        <v/>
      </c>
      <c r="CQ114" s="12" t="str">
        <f aca="false">IF(OR($A114="",CQ$4=""),"",SUMPRODUCT(--(INDEX(Matrix!$C$5:$EV$304,0,$B114)&gt;0),--(INDEX(Matrix!$C$5:$EV$304,0,CQ$3)&gt;0)))</f>
        <v/>
      </c>
      <c r="CR114" s="12" t="str">
        <f aca="false">IF(OR($A114="",CR$4=""),"",SUMPRODUCT(--(INDEX(Matrix!$C$5:$EV$304,0,$B114)&gt;0),--(INDEX(Matrix!$C$5:$EV$304,0,CR$3)&gt;0)))</f>
        <v/>
      </c>
      <c r="CS114" s="12" t="str">
        <f aca="false">IF(OR($A114="",CS$4=""),"",SUMPRODUCT(--(INDEX(Matrix!$C$5:$EV$304,0,$B114)&gt;0),--(INDEX(Matrix!$C$5:$EV$304,0,CS$3)&gt;0)))</f>
        <v/>
      </c>
      <c r="CT114" s="12" t="str">
        <f aca="false">IF(OR($A114="",CT$4=""),"",SUMPRODUCT(--(INDEX(Matrix!$C$5:$EV$304,0,$B114)&gt;0),--(INDEX(Matrix!$C$5:$EV$304,0,CT$3)&gt;0)))</f>
        <v/>
      </c>
      <c r="CU114" s="12" t="str">
        <f aca="false">IF(OR($A114="",CU$4=""),"",SUMPRODUCT(--(INDEX(Matrix!$C$5:$EV$304,0,$B114)&gt;0),--(INDEX(Matrix!$C$5:$EV$304,0,CU$3)&gt;0)))</f>
        <v/>
      </c>
      <c r="CV114" s="12" t="str">
        <f aca="false">IF(OR($A114="",CV$4=""),"",SUMPRODUCT(--(INDEX(Matrix!$C$5:$EV$304,0,$B114)&gt;0),--(INDEX(Matrix!$C$5:$EV$304,0,CV$3)&gt;0)))</f>
        <v/>
      </c>
      <c r="CW114" s="12" t="str">
        <f aca="false">IF(OR($A114="",CW$4=""),"",SUMPRODUCT(--(INDEX(Matrix!$C$5:$EV$304,0,$B114)&gt;0),--(INDEX(Matrix!$C$5:$EV$304,0,CW$3)&gt;0)))</f>
        <v/>
      </c>
      <c r="CX114" s="12" t="str">
        <f aca="false">IF(OR($A114="",CX$4=""),"",SUMPRODUCT(--(INDEX(Matrix!$C$5:$EV$304,0,$B114)&gt;0),--(INDEX(Matrix!$C$5:$EV$304,0,CX$3)&gt;0)))</f>
        <v/>
      </c>
      <c r="CY114" s="12" t="str">
        <f aca="false">IF(OR($A114="",CY$4=""),"",SUMPRODUCT(--(INDEX(Matrix!$C$5:$EV$304,0,$B114)&gt;0),--(INDEX(Matrix!$C$5:$EV$304,0,CY$3)&gt;0)))</f>
        <v/>
      </c>
      <c r="CZ114" s="12" t="str">
        <f aca="false">IF(OR($A114="",CZ$4=""),"",SUMPRODUCT(--(INDEX(Matrix!$C$5:$EV$304,0,$B114)&gt;0),--(INDEX(Matrix!$C$5:$EV$304,0,CZ$3)&gt;0)))</f>
        <v/>
      </c>
      <c r="DA114" s="12" t="str">
        <f aca="false">IF(OR($A114="",DA$4=""),"",SUMPRODUCT(--(INDEX(Matrix!$C$5:$EV$304,0,$B114)&gt;0),--(INDEX(Matrix!$C$5:$EV$304,0,DA$3)&gt;0)))</f>
        <v/>
      </c>
      <c r="DB114" s="12" t="str">
        <f aca="false">IF(OR($A114="",DB$4=""),"",SUMPRODUCT(--(INDEX(Matrix!$C$5:$EV$304,0,$B114)&gt;0),--(INDEX(Matrix!$C$5:$EV$304,0,DB$3)&gt;0)))</f>
        <v/>
      </c>
      <c r="DC114" s="12" t="str">
        <f aca="false">IF(OR($A114="",DC$4=""),"",SUMPRODUCT(--(INDEX(Matrix!$C$5:$EV$304,0,$B114)&gt;0),--(INDEX(Matrix!$C$5:$EV$304,0,DC$3)&gt;0)))</f>
        <v/>
      </c>
      <c r="DD114" s="12" t="str">
        <f aca="false">IF(OR($A114="",DD$4=""),"",SUMPRODUCT(--(INDEX(Matrix!$C$5:$EV$304,0,$B114)&gt;0),--(INDEX(Matrix!$C$5:$EV$304,0,DD$3)&gt;0)))</f>
        <v/>
      </c>
      <c r="DE114" s="12" t="str">
        <f aca="false">IF(OR($A114="",DE$4=""),"",SUMPRODUCT(--(INDEX(Matrix!$C$5:$EV$304,0,$B114)&gt;0),--(INDEX(Matrix!$C$5:$EV$304,0,DE$3)&gt;0)))</f>
        <v/>
      </c>
      <c r="DF114" s="12" t="str">
        <f aca="false">IF(OR($A114="",DF$4=""),"",SUMPRODUCT(--(INDEX(Matrix!$C$5:$EV$304,0,$B114)&gt;0),--(INDEX(Matrix!$C$5:$EV$304,0,DF$3)&gt;0)))</f>
        <v/>
      </c>
      <c r="DG114" s="12" t="str">
        <f aca="false">IF(OR($A114="",DG$4=""),"",SUMPRODUCT(--(INDEX(Matrix!$C$5:$EV$304,0,$B114)&gt;0),--(INDEX(Matrix!$C$5:$EV$304,0,DG$3)&gt;0)))</f>
        <v/>
      </c>
      <c r="DH114" s="12" t="str">
        <f aca="false">IF(OR($A114="",DH$4=""),"",SUMPRODUCT(--(INDEX(Matrix!$C$5:$EV$304,0,$B114)&gt;0),--(INDEX(Matrix!$C$5:$EV$304,0,DH$3)&gt;0)))</f>
        <v/>
      </c>
      <c r="DI114" s="12" t="str">
        <f aca="false">IF(OR($A114="",DI$4=""),"",SUMPRODUCT(--(INDEX(Matrix!$C$5:$EV$304,0,$B114)&gt;0),--(INDEX(Matrix!$C$5:$EV$304,0,DI$3)&gt;0)))</f>
        <v/>
      </c>
      <c r="DJ114" s="12" t="str">
        <f aca="false">IF(OR($A114="",DJ$4=""),"",SUMPRODUCT(--(INDEX(Matrix!$C$5:$EV$304,0,$B114)&gt;0),--(INDEX(Matrix!$C$5:$EV$304,0,DJ$3)&gt;0)))</f>
        <v/>
      </c>
      <c r="DK114" s="12" t="str">
        <f aca="false">IF(OR($A114="",DK$4=""),"",SUMPRODUCT(--(INDEX(Matrix!$C$5:$EV$304,0,$B114)&gt;0),--(INDEX(Matrix!$C$5:$EV$304,0,DK$3)&gt;0)))</f>
        <v/>
      </c>
      <c r="DL114" s="12" t="str">
        <f aca="false">IF(OR($A114="",DL$4=""),"",SUMPRODUCT(--(INDEX(Matrix!$C$5:$EV$304,0,$B114)&gt;0),--(INDEX(Matrix!$C$5:$EV$304,0,DL$3)&gt;0)))</f>
        <v/>
      </c>
      <c r="DM114" s="12" t="str">
        <f aca="false">IF(OR($A114="",DM$4=""),"",SUMPRODUCT(--(INDEX(Matrix!$C$5:$EV$304,0,$B114)&gt;0),--(INDEX(Matrix!$C$5:$EV$304,0,DM$3)&gt;0)))</f>
        <v/>
      </c>
      <c r="DN114" s="12" t="str">
        <f aca="false">IF(OR($A114="",DN$4=""),"",SUMPRODUCT(--(INDEX(Matrix!$C$5:$EV$304,0,$B114)&gt;0),--(INDEX(Matrix!$C$5:$EV$304,0,DN$3)&gt;0)))</f>
        <v/>
      </c>
      <c r="DO114" s="12" t="str">
        <f aca="false">IF(OR($A114="",DO$4=""),"",SUMPRODUCT(--(INDEX(Matrix!$C$5:$EV$304,0,$B114)&gt;0),--(INDEX(Matrix!$C$5:$EV$304,0,DO$3)&gt;0)))</f>
        <v/>
      </c>
      <c r="DP114" s="12" t="str">
        <f aca="false">IF(OR($A114="",DP$4=""),"",SUMPRODUCT(--(INDEX(Matrix!$C$5:$EV$304,0,$B114)&gt;0),--(INDEX(Matrix!$C$5:$EV$304,0,DP$3)&gt;0)))</f>
        <v/>
      </c>
      <c r="DQ114" s="12" t="str">
        <f aca="false">IF(OR($A114="",DQ$4=""),"",SUMPRODUCT(--(INDEX(Matrix!$C$5:$EV$304,0,$B114)&gt;0),--(INDEX(Matrix!$C$5:$EV$304,0,DQ$3)&gt;0)))</f>
        <v/>
      </c>
      <c r="DR114" s="12" t="str">
        <f aca="false">IF(OR($A114="",DR$4=""),"",SUMPRODUCT(--(INDEX(Matrix!$C$5:$EV$304,0,$B114)&gt;0),--(INDEX(Matrix!$C$5:$EV$304,0,DR$3)&gt;0)))</f>
        <v/>
      </c>
      <c r="DS114" s="12" t="str">
        <f aca="false">IF(OR($A114="",DS$4=""),"",SUMPRODUCT(--(INDEX(Matrix!$C$5:$EV$304,0,$B114)&gt;0),--(INDEX(Matrix!$C$5:$EV$304,0,DS$3)&gt;0)))</f>
        <v/>
      </c>
      <c r="DT114" s="12" t="str">
        <f aca="false">IF(OR($A114="",DT$4=""),"",SUMPRODUCT(--(INDEX(Matrix!$C$5:$EV$304,0,$B114)&gt;0),--(INDEX(Matrix!$C$5:$EV$304,0,DT$3)&gt;0)))</f>
        <v/>
      </c>
      <c r="DU114" s="12" t="str">
        <f aca="false">IF(OR($A114="",DU$4=""),"",SUMPRODUCT(--(INDEX(Matrix!$C$5:$EV$304,0,$B114)&gt;0),--(INDEX(Matrix!$C$5:$EV$304,0,DU$3)&gt;0)))</f>
        <v/>
      </c>
      <c r="DV114" s="12" t="str">
        <f aca="false">IF(OR($A114="",DV$4=""),"",SUMPRODUCT(--(INDEX(Matrix!$C$5:$EV$304,0,$B114)&gt;0),--(INDEX(Matrix!$C$5:$EV$304,0,DV$3)&gt;0)))</f>
        <v/>
      </c>
      <c r="DW114" s="12" t="str">
        <f aca="false">IF(OR($A114="",DW$4=""),"",SUMPRODUCT(--(INDEX(Matrix!$C$5:$EV$304,0,$B114)&gt;0),--(INDEX(Matrix!$C$5:$EV$304,0,DW$3)&gt;0)))</f>
        <v/>
      </c>
      <c r="DX114" s="12" t="str">
        <f aca="false">IF(OR($A114="",DX$4=""),"",SUMPRODUCT(--(INDEX(Matrix!$C$5:$EV$304,0,$B114)&gt;0),--(INDEX(Matrix!$C$5:$EV$304,0,DX$3)&gt;0)))</f>
        <v/>
      </c>
      <c r="DY114" s="12" t="str">
        <f aca="false">IF(OR($A114="",DY$4=""),"",SUMPRODUCT(--(INDEX(Matrix!$C$5:$EV$304,0,$B114)&gt;0),--(INDEX(Matrix!$C$5:$EV$304,0,DY$3)&gt;0)))</f>
        <v/>
      </c>
      <c r="DZ114" s="12" t="str">
        <f aca="false">IF(OR($A114="",DZ$4=""),"",SUMPRODUCT(--(INDEX(Matrix!$C$5:$EV$304,0,$B114)&gt;0),--(INDEX(Matrix!$C$5:$EV$304,0,DZ$3)&gt;0)))</f>
        <v/>
      </c>
      <c r="EA114" s="12" t="str">
        <f aca="false">IF(OR($A114="",EA$4=""),"",SUMPRODUCT(--(INDEX(Matrix!$C$5:$EV$304,0,$B114)&gt;0),--(INDEX(Matrix!$C$5:$EV$304,0,EA$3)&gt;0)))</f>
        <v/>
      </c>
      <c r="EB114" s="12" t="str">
        <f aca="false">IF(OR($A114="",EB$4=""),"",SUMPRODUCT(--(INDEX(Matrix!$C$5:$EV$304,0,$B114)&gt;0),--(INDEX(Matrix!$C$5:$EV$304,0,EB$3)&gt;0)))</f>
        <v/>
      </c>
      <c r="EC114" s="12" t="str">
        <f aca="false">IF(OR($A114="",EC$4=""),"",SUMPRODUCT(--(INDEX(Matrix!$C$5:$EV$304,0,$B114)&gt;0),--(INDEX(Matrix!$C$5:$EV$304,0,EC$3)&gt;0)))</f>
        <v/>
      </c>
      <c r="ED114" s="12" t="str">
        <f aca="false">IF(OR($A114="",ED$4=""),"",SUMPRODUCT(--(INDEX(Matrix!$C$5:$EV$304,0,$B114)&gt;0),--(INDEX(Matrix!$C$5:$EV$304,0,ED$3)&gt;0)))</f>
        <v/>
      </c>
      <c r="EE114" s="12" t="str">
        <f aca="false">IF(OR($A114="",EE$4=""),"",SUMPRODUCT(--(INDEX(Matrix!$C$5:$EV$304,0,$B114)&gt;0),--(INDEX(Matrix!$C$5:$EV$304,0,EE$3)&gt;0)))</f>
        <v/>
      </c>
      <c r="EF114" s="12" t="str">
        <f aca="false">IF(OR($A114="",EF$4=""),"",SUMPRODUCT(--(INDEX(Matrix!$C$5:$EV$304,0,$B114)&gt;0),--(INDEX(Matrix!$C$5:$EV$304,0,EF$3)&gt;0)))</f>
        <v/>
      </c>
      <c r="EG114" s="12" t="str">
        <f aca="false">IF(OR($A114="",EG$4=""),"",SUMPRODUCT(--(INDEX(Matrix!$C$5:$EV$304,0,$B114)&gt;0),--(INDEX(Matrix!$C$5:$EV$304,0,EG$3)&gt;0)))</f>
        <v/>
      </c>
      <c r="EH114" s="12" t="str">
        <f aca="false">IF(OR($A114="",EH$4=""),"",SUMPRODUCT(--(INDEX(Matrix!$C$5:$EV$304,0,$B114)&gt;0),--(INDEX(Matrix!$C$5:$EV$304,0,EH$3)&gt;0)))</f>
        <v/>
      </c>
      <c r="EI114" s="12" t="str">
        <f aca="false">IF(OR($A114="",EI$4=""),"",SUMPRODUCT(--(INDEX(Matrix!$C$5:$EV$304,0,$B114)&gt;0),--(INDEX(Matrix!$C$5:$EV$304,0,EI$3)&gt;0)))</f>
        <v/>
      </c>
      <c r="EJ114" s="12" t="str">
        <f aca="false">IF(OR($A114="",EJ$4=""),"",SUMPRODUCT(--(INDEX(Matrix!$C$5:$EV$304,0,$B114)&gt;0),--(INDEX(Matrix!$C$5:$EV$304,0,EJ$3)&gt;0)))</f>
        <v/>
      </c>
      <c r="EK114" s="12" t="str">
        <f aca="false">IF(OR($A114="",EK$4=""),"",SUMPRODUCT(--(INDEX(Matrix!$C$5:$EV$304,0,$B114)&gt;0),--(INDEX(Matrix!$C$5:$EV$304,0,EK$3)&gt;0)))</f>
        <v/>
      </c>
      <c r="EL114" s="12" t="str">
        <f aca="false">IF(OR($A114="",EL$4=""),"",SUMPRODUCT(--(INDEX(Matrix!$C$5:$EV$304,0,$B114)&gt;0),--(INDEX(Matrix!$C$5:$EV$304,0,EL$3)&gt;0)))</f>
        <v/>
      </c>
      <c r="EM114" s="12" t="str">
        <f aca="false">IF(OR($A114="",EM$4=""),"",SUMPRODUCT(--(INDEX(Matrix!$C$5:$EV$304,0,$B114)&gt;0),--(INDEX(Matrix!$C$5:$EV$304,0,EM$3)&gt;0)))</f>
        <v/>
      </c>
      <c r="EN114" s="12" t="str">
        <f aca="false">IF(OR($A114="",EN$4=""),"",SUMPRODUCT(--(INDEX(Matrix!$C$5:$EV$304,0,$B114)&gt;0),--(INDEX(Matrix!$C$5:$EV$304,0,EN$3)&gt;0)))</f>
        <v/>
      </c>
      <c r="EO114" s="12" t="str">
        <f aca="false">IF(OR($A114="",EO$4=""),"",SUMPRODUCT(--(INDEX(Matrix!$C$5:$EV$304,0,$B114)&gt;0),--(INDEX(Matrix!$C$5:$EV$304,0,EO$3)&gt;0)))</f>
        <v/>
      </c>
      <c r="EP114" s="12" t="str">
        <f aca="false">IF(OR($A114="",EP$4=""),"",SUMPRODUCT(--(INDEX(Matrix!$C$5:$EV$304,0,$B114)&gt;0),--(INDEX(Matrix!$C$5:$EV$304,0,EP$3)&gt;0)))</f>
        <v/>
      </c>
      <c r="EQ114" s="12" t="str">
        <f aca="false">IF(OR($A114="",EQ$4=""),"",SUMPRODUCT(--(INDEX(Matrix!$C$5:$EV$304,0,$B114)&gt;0),--(INDEX(Matrix!$C$5:$EV$304,0,EQ$3)&gt;0)))</f>
        <v/>
      </c>
      <c r="ER114" s="12" t="str">
        <f aca="false">IF(OR($A114="",ER$4=""),"",SUMPRODUCT(--(INDEX(Matrix!$C$5:$EV$304,0,$B114)&gt;0),--(INDEX(Matrix!$C$5:$EV$304,0,ER$3)&gt;0)))</f>
        <v/>
      </c>
      <c r="ES114" s="12" t="str">
        <f aca="false">IF(OR($A114="",ES$4=""),"",SUMPRODUCT(--(INDEX(Matrix!$C$5:$EV$304,0,$B114)&gt;0),--(INDEX(Matrix!$C$5:$EV$304,0,ES$3)&gt;0)))</f>
        <v/>
      </c>
      <c r="ET114" s="12" t="str">
        <f aca="false">IF(OR($A114="",ET$4=""),"",SUMPRODUCT(--(INDEX(Matrix!$C$5:$EV$304,0,$B114)&gt;0),--(INDEX(Matrix!$C$5:$EV$304,0,ET$3)&gt;0)))</f>
        <v/>
      </c>
      <c r="EU114" s="12" t="str">
        <f aca="false">IF(OR($A114="",EU$4=""),"",SUMPRODUCT(--(INDEX(Matrix!$C$5:$EV$304,0,$B114)&gt;0),--(INDEX(Matrix!$C$5:$EV$304,0,EU$3)&gt;0)))</f>
        <v/>
      </c>
      <c r="EV114" s="12" t="str">
        <f aca="false">IF(OR($A114="",EV$4=""),"",SUMPRODUCT(--(INDEX(Matrix!$C$5:$EV$304,0,$B114)&gt;0),--(INDEX(Matrix!$C$5:$EV$304,0,EV$3)&gt;0)))</f>
        <v/>
      </c>
    </row>
    <row r="115" customFormat="false" ht="15" hidden="false" customHeight="false" outlineLevel="0" collapsed="false">
      <c r="A115" s="6" t="str">
        <f aca="false">IF(INDEX(Products!$A$2:$A$151,$B115)="","",INDEX(Products!$A$2:$A$151,$B115))</f>
        <v/>
      </c>
      <c r="B115" s="23" t="n">
        <v>111</v>
      </c>
      <c r="C115" s="12" t="str">
        <f aca="false">IF(OR($A115="",C$4=""),"",SUMPRODUCT(--(INDEX(Matrix!$C$5:$EV$304,0,$B115)&gt;0),--(INDEX(Matrix!$C$5:$EV$304,0,C$3)&gt;0)))</f>
        <v/>
      </c>
      <c r="D115" s="12" t="str">
        <f aca="false">IF(OR($A115="",D$4=""),"",SUMPRODUCT(--(INDEX(Matrix!$C$5:$EV$304,0,$B115)&gt;0),--(INDEX(Matrix!$C$5:$EV$304,0,D$3)&gt;0)))</f>
        <v/>
      </c>
      <c r="E115" s="12" t="str">
        <f aca="false">IF(OR($A115="",E$4=""),"",SUMPRODUCT(--(INDEX(Matrix!$C$5:$EV$304,0,$B115)&gt;0),--(INDEX(Matrix!$C$5:$EV$304,0,E$3)&gt;0)))</f>
        <v/>
      </c>
      <c r="F115" s="12" t="str">
        <f aca="false">IF(OR($A115="",F$4=""),"",SUMPRODUCT(--(INDEX(Matrix!$C$5:$EV$304,0,$B115)&gt;0),--(INDEX(Matrix!$C$5:$EV$304,0,F$3)&gt;0)))</f>
        <v/>
      </c>
      <c r="G115" s="12" t="str">
        <f aca="false">IF(OR($A115="",G$4=""),"",SUMPRODUCT(--(INDEX(Matrix!$C$5:$EV$304,0,$B115)&gt;0),--(INDEX(Matrix!$C$5:$EV$304,0,G$3)&gt;0)))</f>
        <v/>
      </c>
      <c r="H115" s="12" t="str">
        <f aca="false">IF(OR($A115="",H$4=""),"",SUMPRODUCT(--(INDEX(Matrix!$C$5:$EV$304,0,$B115)&gt;0),--(INDEX(Matrix!$C$5:$EV$304,0,H$3)&gt;0)))</f>
        <v/>
      </c>
      <c r="I115" s="12" t="str">
        <f aca="false">IF(OR($A115="",I$4=""),"",SUMPRODUCT(--(INDEX(Matrix!$C$5:$EV$304,0,$B115)&gt;0),--(INDEX(Matrix!$C$5:$EV$304,0,I$3)&gt;0)))</f>
        <v/>
      </c>
      <c r="J115" s="12" t="str">
        <f aca="false">IF(OR($A115="",J$4=""),"",SUMPRODUCT(--(INDEX(Matrix!$C$5:$EV$304,0,$B115)&gt;0),--(INDEX(Matrix!$C$5:$EV$304,0,J$3)&gt;0)))</f>
        <v/>
      </c>
      <c r="K115" s="12" t="str">
        <f aca="false">IF(OR($A115="",K$4=""),"",SUMPRODUCT(--(INDEX(Matrix!$C$5:$EV$304,0,$B115)&gt;0),--(INDEX(Matrix!$C$5:$EV$304,0,K$3)&gt;0)))</f>
        <v/>
      </c>
      <c r="L115" s="12" t="str">
        <f aca="false">IF(OR($A115="",L$4=""),"",SUMPRODUCT(--(INDEX(Matrix!$C$5:$EV$304,0,$B115)&gt;0),--(INDEX(Matrix!$C$5:$EV$304,0,L$3)&gt;0)))</f>
        <v/>
      </c>
      <c r="M115" s="12" t="str">
        <f aca="false">IF(OR($A115="",M$4=""),"",SUMPRODUCT(--(INDEX(Matrix!$C$5:$EV$304,0,$B115)&gt;0),--(INDEX(Matrix!$C$5:$EV$304,0,M$3)&gt;0)))</f>
        <v/>
      </c>
      <c r="N115" s="12" t="str">
        <f aca="false">IF(OR($A115="",N$4=""),"",SUMPRODUCT(--(INDEX(Matrix!$C$5:$EV$304,0,$B115)&gt;0),--(INDEX(Matrix!$C$5:$EV$304,0,N$3)&gt;0)))</f>
        <v/>
      </c>
      <c r="O115" s="12" t="str">
        <f aca="false">IF(OR($A115="",O$4=""),"",SUMPRODUCT(--(INDEX(Matrix!$C$5:$EV$304,0,$B115)&gt;0),--(INDEX(Matrix!$C$5:$EV$304,0,O$3)&gt;0)))</f>
        <v/>
      </c>
      <c r="P115" s="12" t="str">
        <f aca="false">IF(OR($A115="",P$4=""),"",SUMPRODUCT(--(INDEX(Matrix!$C$5:$EV$304,0,$B115)&gt;0),--(INDEX(Matrix!$C$5:$EV$304,0,P$3)&gt;0)))</f>
        <v/>
      </c>
      <c r="Q115" s="12" t="str">
        <f aca="false">IF(OR($A115="",Q$4=""),"",SUMPRODUCT(--(INDEX(Matrix!$C$5:$EV$304,0,$B115)&gt;0),--(INDEX(Matrix!$C$5:$EV$304,0,Q$3)&gt;0)))</f>
        <v/>
      </c>
      <c r="R115" s="12" t="str">
        <f aca="false">IF(OR($A115="",R$4=""),"",SUMPRODUCT(--(INDEX(Matrix!$C$5:$EV$304,0,$B115)&gt;0),--(INDEX(Matrix!$C$5:$EV$304,0,R$3)&gt;0)))</f>
        <v/>
      </c>
      <c r="S115" s="12" t="str">
        <f aca="false">IF(OR($A115="",S$4=""),"",SUMPRODUCT(--(INDEX(Matrix!$C$5:$EV$304,0,$B115)&gt;0),--(INDEX(Matrix!$C$5:$EV$304,0,S$3)&gt;0)))</f>
        <v/>
      </c>
      <c r="T115" s="12" t="str">
        <f aca="false">IF(OR($A115="",T$4=""),"",SUMPRODUCT(--(INDEX(Matrix!$C$5:$EV$304,0,$B115)&gt;0),--(INDEX(Matrix!$C$5:$EV$304,0,T$3)&gt;0)))</f>
        <v/>
      </c>
      <c r="U115" s="12" t="str">
        <f aca="false">IF(OR($A115="",U$4=""),"",SUMPRODUCT(--(INDEX(Matrix!$C$5:$EV$304,0,$B115)&gt;0),--(INDEX(Matrix!$C$5:$EV$304,0,U$3)&gt;0)))</f>
        <v/>
      </c>
      <c r="V115" s="12" t="str">
        <f aca="false">IF(OR($A115="",V$4=""),"",SUMPRODUCT(--(INDEX(Matrix!$C$5:$EV$304,0,$B115)&gt;0),--(INDEX(Matrix!$C$5:$EV$304,0,V$3)&gt;0)))</f>
        <v/>
      </c>
      <c r="W115" s="12" t="str">
        <f aca="false">IF(OR($A115="",W$4=""),"",SUMPRODUCT(--(INDEX(Matrix!$C$5:$EV$304,0,$B115)&gt;0),--(INDEX(Matrix!$C$5:$EV$304,0,W$3)&gt;0)))</f>
        <v/>
      </c>
      <c r="X115" s="12" t="str">
        <f aca="false">IF(OR($A115="",X$4=""),"",SUMPRODUCT(--(INDEX(Matrix!$C$5:$EV$304,0,$B115)&gt;0),--(INDEX(Matrix!$C$5:$EV$304,0,X$3)&gt;0)))</f>
        <v/>
      </c>
      <c r="Y115" s="12" t="str">
        <f aca="false">IF(OR($A115="",Y$4=""),"",SUMPRODUCT(--(INDEX(Matrix!$C$5:$EV$304,0,$B115)&gt;0),--(INDEX(Matrix!$C$5:$EV$304,0,Y$3)&gt;0)))</f>
        <v/>
      </c>
      <c r="Z115" s="12" t="str">
        <f aca="false">IF(OR($A115="",Z$4=""),"",SUMPRODUCT(--(INDEX(Matrix!$C$5:$EV$304,0,$B115)&gt;0),--(INDEX(Matrix!$C$5:$EV$304,0,Z$3)&gt;0)))</f>
        <v/>
      </c>
      <c r="AA115" s="12" t="str">
        <f aca="false">IF(OR($A115="",AA$4=""),"",SUMPRODUCT(--(INDEX(Matrix!$C$5:$EV$304,0,$B115)&gt;0),--(INDEX(Matrix!$C$5:$EV$304,0,AA$3)&gt;0)))</f>
        <v/>
      </c>
      <c r="AB115" s="12" t="str">
        <f aca="false">IF(OR($A115="",AB$4=""),"",SUMPRODUCT(--(INDEX(Matrix!$C$5:$EV$304,0,$B115)&gt;0),--(INDEX(Matrix!$C$5:$EV$304,0,AB$3)&gt;0)))</f>
        <v/>
      </c>
      <c r="AC115" s="12" t="str">
        <f aca="false">IF(OR($A115="",AC$4=""),"",SUMPRODUCT(--(INDEX(Matrix!$C$5:$EV$304,0,$B115)&gt;0),--(INDEX(Matrix!$C$5:$EV$304,0,AC$3)&gt;0)))</f>
        <v/>
      </c>
      <c r="AD115" s="12" t="str">
        <f aca="false">IF(OR($A115="",AD$4=""),"",SUMPRODUCT(--(INDEX(Matrix!$C$5:$EV$304,0,$B115)&gt;0),--(INDEX(Matrix!$C$5:$EV$304,0,AD$3)&gt;0)))</f>
        <v/>
      </c>
      <c r="AE115" s="12" t="str">
        <f aca="false">IF(OR($A115="",AE$4=""),"",SUMPRODUCT(--(INDEX(Matrix!$C$5:$EV$304,0,$B115)&gt;0),--(INDEX(Matrix!$C$5:$EV$304,0,AE$3)&gt;0)))</f>
        <v/>
      </c>
      <c r="AF115" s="12" t="str">
        <f aca="false">IF(OR($A115="",AF$4=""),"",SUMPRODUCT(--(INDEX(Matrix!$C$5:$EV$304,0,$B115)&gt;0),--(INDEX(Matrix!$C$5:$EV$304,0,AF$3)&gt;0)))</f>
        <v/>
      </c>
      <c r="AG115" s="12" t="str">
        <f aca="false">IF(OR($A115="",AG$4=""),"",SUMPRODUCT(--(INDEX(Matrix!$C$5:$EV$304,0,$B115)&gt;0),--(INDEX(Matrix!$C$5:$EV$304,0,AG$3)&gt;0)))</f>
        <v/>
      </c>
      <c r="AH115" s="12" t="str">
        <f aca="false">IF(OR($A115="",AH$4=""),"",SUMPRODUCT(--(INDEX(Matrix!$C$5:$EV$304,0,$B115)&gt;0),--(INDEX(Matrix!$C$5:$EV$304,0,AH$3)&gt;0)))</f>
        <v/>
      </c>
      <c r="AI115" s="12" t="str">
        <f aca="false">IF(OR($A115="",AI$4=""),"",SUMPRODUCT(--(INDEX(Matrix!$C$5:$EV$304,0,$B115)&gt;0),--(INDEX(Matrix!$C$5:$EV$304,0,AI$3)&gt;0)))</f>
        <v/>
      </c>
      <c r="AJ115" s="12" t="str">
        <f aca="false">IF(OR($A115="",AJ$4=""),"",SUMPRODUCT(--(INDEX(Matrix!$C$5:$EV$304,0,$B115)&gt;0),--(INDEX(Matrix!$C$5:$EV$304,0,AJ$3)&gt;0)))</f>
        <v/>
      </c>
      <c r="AK115" s="12" t="str">
        <f aca="false">IF(OR($A115="",AK$4=""),"",SUMPRODUCT(--(INDEX(Matrix!$C$5:$EV$304,0,$B115)&gt;0),--(INDEX(Matrix!$C$5:$EV$304,0,AK$3)&gt;0)))</f>
        <v/>
      </c>
      <c r="AL115" s="12" t="str">
        <f aca="false">IF(OR($A115="",AL$4=""),"",SUMPRODUCT(--(INDEX(Matrix!$C$5:$EV$304,0,$B115)&gt;0),--(INDEX(Matrix!$C$5:$EV$304,0,AL$3)&gt;0)))</f>
        <v/>
      </c>
      <c r="AM115" s="12" t="str">
        <f aca="false">IF(OR($A115="",AM$4=""),"",SUMPRODUCT(--(INDEX(Matrix!$C$5:$EV$304,0,$B115)&gt;0),--(INDEX(Matrix!$C$5:$EV$304,0,AM$3)&gt;0)))</f>
        <v/>
      </c>
      <c r="AN115" s="12" t="str">
        <f aca="false">IF(OR($A115="",AN$4=""),"",SUMPRODUCT(--(INDEX(Matrix!$C$5:$EV$304,0,$B115)&gt;0),--(INDEX(Matrix!$C$5:$EV$304,0,AN$3)&gt;0)))</f>
        <v/>
      </c>
      <c r="AO115" s="12" t="str">
        <f aca="false">IF(OR($A115="",AO$4=""),"",SUMPRODUCT(--(INDEX(Matrix!$C$5:$EV$304,0,$B115)&gt;0),--(INDEX(Matrix!$C$5:$EV$304,0,AO$3)&gt;0)))</f>
        <v/>
      </c>
      <c r="AP115" s="12" t="str">
        <f aca="false">IF(OR($A115="",AP$4=""),"",SUMPRODUCT(--(INDEX(Matrix!$C$5:$EV$304,0,$B115)&gt;0),--(INDEX(Matrix!$C$5:$EV$304,0,AP$3)&gt;0)))</f>
        <v/>
      </c>
      <c r="AQ115" s="12" t="str">
        <f aca="false">IF(OR($A115="",AQ$4=""),"",SUMPRODUCT(--(INDEX(Matrix!$C$5:$EV$304,0,$B115)&gt;0),--(INDEX(Matrix!$C$5:$EV$304,0,AQ$3)&gt;0)))</f>
        <v/>
      </c>
      <c r="AR115" s="12" t="str">
        <f aca="false">IF(OR($A115="",AR$4=""),"",SUMPRODUCT(--(INDEX(Matrix!$C$5:$EV$304,0,$B115)&gt;0),--(INDEX(Matrix!$C$5:$EV$304,0,AR$3)&gt;0)))</f>
        <v/>
      </c>
      <c r="AS115" s="12" t="str">
        <f aca="false">IF(OR($A115="",AS$4=""),"",SUMPRODUCT(--(INDEX(Matrix!$C$5:$EV$304,0,$B115)&gt;0),--(INDEX(Matrix!$C$5:$EV$304,0,AS$3)&gt;0)))</f>
        <v/>
      </c>
      <c r="AT115" s="12" t="str">
        <f aca="false">IF(OR($A115="",AT$4=""),"",SUMPRODUCT(--(INDEX(Matrix!$C$5:$EV$304,0,$B115)&gt;0),--(INDEX(Matrix!$C$5:$EV$304,0,AT$3)&gt;0)))</f>
        <v/>
      </c>
      <c r="AU115" s="12" t="str">
        <f aca="false">IF(OR($A115="",AU$4=""),"",SUMPRODUCT(--(INDEX(Matrix!$C$5:$EV$304,0,$B115)&gt;0),--(INDEX(Matrix!$C$5:$EV$304,0,AU$3)&gt;0)))</f>
        <v/>
      </c>
      <c r="AV115" s="12" t="str">
        <f aca="false">IF(OR($A115="",AV$4=""),"",SUMPRODUCT(--(INDEX(Matrix!$C$5:$EV$304,0,$B115)&gt;0),--(INDEX(Matrix!$C$5:$EV$304,0,AV$3)&gt;0)))</f>
        <v/>
      </c>
      <c r="AW115" s="12" t="str">
        <f aca="false">IF(OR($A115="",AW$4=""),"",SUMPRODUCT(--(INDEX(Matrix!$C$5:$EV$304,0,$B115)&gt;0),--(INDEX(Matrix!$C$5:$EV$304,0,AW$3)&gt;0)))</f>
        <v/>
      </c>
      <c r="AX115" s="12" t="str">
        <f aca="false">IF(OR($A115="",AX$4=""),"",SUMPRODUCT(--(INDEX(Matrix!$C$5:$EV$304,0,$B115)&gt;0),--(INDEX(Matrix!$C$5:$EV$304,0,AX$3)&gt;0)))</f>
        <v/>
      </c>
      <c r="AY115" s="12" t="str">
        <f aca="false">IF(OR($A115="",AY$4=""),"",SUMPRODUCT(--(INDEX(Matrix!$C$5:$EV$304,0,$B115)&gt;0),--(INDEX(Matrix!$C$5:$EV$304,0,AY$3)&gt;0)))</f>
        <v/>
      </c>
      <c r="AZ115" s="12" t="str">
        <f aca="false">IF(OR($A115="",AZ$4=""),"",SUMPRODUCT(--(INDEX(Matrix!$C$5:$EV$304,0,$B115)&gt;0),--(INDEX(Matrix!$C$5:$EV$304,0,AZ$3)&gt;0)))</f>
        <v/>
      </c>
      <c r="BA115" s="12" t="str">
        <f aca="false">IF(OR($A115="",BA$4=""),"",SUMPRODUCT(--(INDEX(Matrix!$C$5:$EV$304,0,$B115)&gt;0),--(INDEX(Matrix!$C$5:$EV$304,0,BA$3)&gt;0)))</f>
        <v/>
      </c>
      <c r="BB115" s="12" t="str">
        <f aca="false">IF(OR($A115="",BB$4=""),"",SUMPRODUCT(--(INDEX(Matrix!$C$5:$EV$304,0,$B115)&gt;0),--(INDEX(Matrix!$C$5:$EV$304,0,BB$3)&gt;0)))</f>
        <v/>
      </c>
      <c r="BC115" s="12" t="str">
        <f aca="false">IF(OR($A115="",BC$4=""),"",SUMPRODUCT(--(INDEX(Matrix!$C$5:$EV$304,0,$B115)&gt;0),--(INDEX(Matrix!$C$5:$EV$304,0,BC$3)&gt;0)))</f>
        <v/>
      </c>
      <c r="BD115" s="12" t="str">
        <f aca="false">IF(OR($A115="",BD$4=""),"",SUMPRODUCT(--(INDEX(Matrix!$C$5:$EV$304,0,$B115)&gt;0),--(INDEX(Matrix!$C$5:$EV$304,0,BD$3)&gt;0)))</f>
        <v/>
      </c>
      <c r="BE115" s="12" t="str">
        <f aca="false">IF(OR($A115="",BE$4=""),"",SUMPRODUCT(--(INDEX(Matrix!$C$5:$EV$304,0,$B115)&gt;0),--(INDEX(Matrix!$C$5:$EV$304,0,BE$3)&gt;0)))</f>
        <v/>
      </c>
      <c r="BF115" s="12" t="str">
        <f aca="false">IF(OR($A115="",BF$4=""),"",SUMPRODUCT(--(INDEX(Matrix!$C$5:$EV$304,0,$B115)&gt;0),--(INDEX(Matrix!$C$5:$EV$304,0,BF$3)&gt;0)))</f>
        <v/>
      </c>
      <c r="BG115" s="12" t="str">
        <f aca="false">IF(OR($A115="",BG$4=""),"",SUMPRODUCT(--(INDEX(Matrix!$C$5:$EV$304,0,$B115)&gt;0),--(INDEX(Matrix!$C$5:$EV$304,0,BG$3)&gt;0)))</f>
        <v/>
      </c>
      <c r="BH115" s="12" t="str">
        <f aca="false">IF(OR($A115="",BH$4=""),"",SUMPRODUCT(--(INDEX(Matrix!$C$5:$EV$304,0,$B115)&gt;0),--(INDEX(Matrix!$C$5:$EV$304,0,BH$3)&gt;0)))</f>
        <v/>
      </c>
      <c r="BI115" s="12" t="str">
        <f aca="false">IF(OR($A115="",BI$4=""),"",SUMPRODUCT(--(INDEX(Matrix!$C$5:$EV$304,0,$B115)&gt;0),--(INDEX(Matrix!$C$5:$EV$304,0,BI$3)&gt;0)))</f>
        <v/>
      </c>
      <c r="BJ115" s="12" t="str">
        <f aca="false">IF(OR($A115="",BJ$4=""),"",SUMPRODUCT(--(INDEX(Matrix!$C$5:$EV$304,0,$B115)&gt;0),--(INDEX(Matrix!$C$5:$EV$304,0,BJ$3)&gt;0)))</f>
        <v/>
      </c>
      <c r="BK115" s="12" t="str">
        <f aca="false">IF(OR($A115="",BK$4=""),"",SUMPRODUCT(--(INDEX(Matrix!$C$5:$EV$304,0,$B115)&gt;0),--(INDEX(Matrix!$C$5:$EV$304,0,BK$3)&gt;0)))</f>
        <v/>
      </c>
      <c r="BL115" s="12" t="str">
        <f aca="false">IF(OR($A115="",BL$4=""),"",SUMPRODUCT(--(INDEX(Matrix!$C$5:$EV$304,0,$B115)&gt;0),--(INDEX(Matrix!$C$5:$EV$304,0,BL$3)&gt;0)))</f>
        <v/>
      </c>
      <c r="BM115" s="12" t="str">
        <f aca="false">IF(OR($A115="",BM$4=""),"",SUMPRODUCT(--(INDEX(Matrix!$C$5:$EV$304,0,$B115)&gt;0),--(INDEX(Matrix!$C$5:$EV$304,0,BM$3)&gt;0)))</f>
        <v/>
      </c>
      <c r="BN115" s="12" t="str">
        <f aca="false">IF(OR($A115="",BN$4=""),"",SUMPRODUCT(--(INDEX(Matrix!$C$5:$EV$304,0,$B115)&gt;0),--(INDEX(Matrix!$C$5:$EV$304,0,BN$3)&gt;0)))</f>
        <v/>
      </c>
      <c r="BO115" s="12" t="str">
        <f aca="false">IF(OR($A115="",BO$4=""),"",SUMPRODUCT(--(INDEX(Matrix!$C$5:$EV$304,0,$B115)&gt;0),--(INDEX(Matrix!$C$5:$EV$304,0,BO$3)&gt;0)))</f>
        <v/>
      </c>
      <c r="BP115" s="12" t="str">
        <f aca="false">IF(OR($A115="",BP$4=""),"",SUMPRODUCT(--(INDEX(Matrix!$C$5:$EV$304,0,$B115)&gt;0),--(INDEX(Matrix!$C$5:$EV$304,0,BP$3)&gt;0)))</f>
        <v/>
      </c>
      <c r="BQ115" s="12" t="str">
        <f aca="false">IF(OR($A115="",BQ$4=""),"",SUMPRODUCT(--(INDEX(Matrix!$C$5:$EV$304,0,$B115)&gt;0),--(INDEX(Matrix!$C$5:$EV$304,0,BQ$3)&gt;0)))</f>
        <v/>
      </c>
      <c r="BR115" s="12" t="str">
        <f aca="false">IF(OR($A115="",BR$4=""),"",SUMPRODUCT(--(INDEX(Matrix!$C$5:$EV$304,0,$B115)&gt;0),--(INDEX(Matrix!$C$5:$EV$304,0,BR$3)&gt;0)))</f>
        <v/>
      </c>
      <c r="BS115" s="12" t="str">
        <f aca="false">IF(OR($A115="",BS$4=""),"",SUMPRODUCT(--(INDEX(Matrix!$C$5:$EV$304,0,$B115)&gt;0),--(INDEX(Matrix!$C$5:$EV$304,0,BS$3)&gt;0)))</f>
        <v/>
      </c>
      <c r="BT115" s="12" t="str">
        <f aca="false">IF(OR($A115="",BT$4=""),"",SUMPRODUCT(--(INDEX(Matrix!$C$5:$EV$304,0,$B115)&gt;0),--(INDEX(Matrix!$C$5:$EV$304,0,BT$3)&gt;0)))</f>
        <v/>
      </c>
      <c r="BU115" s="12" t="str">
        <f aca="false">IF(OR($A115="",BU$4=""),"",SUMPRODUCT(--(INDEX(Matrix!$C$5:$EV$304,0,$B115)&gt;0),--(INDEX(Matrix!$C$5:$EV$304,0,BU$3)&gt;0)))</f>
        <v/>
      </c>
      <c r="BV115" s="12" t="str">
        <f aca="false">IF(OR($A115="",BV$4=""),"",SUMPRODUCT(--(INDEX(Matrix!$C$5:$EV$304,0,$B115)&gt;0),--(INDEX(Matrix!$C$5:$EV$304,0,BV$3)&gt;0)))</f>
        <v/>
      </c>
      <c r="BW115" s="12" t="str">
        <f aca="false">IF(OR($A115="",BW$4=""),"",SUMPRODUCT(--(INDEX(Matrix!$C$5:$EV$304,0,$B115)&gt;0),--(INDEX(Matrix!$C$5:$EV$304,0,BW$3)&gt;0)))</f>
        <v/>
      </c>
      <c r="BX115" s="12" t="str">
        <f aca="false">IF(OR($A115="",BX$4=""),"",SUMPRODUCT(--(INDEX(Matrix!$C$5:$EV$304,0,$B115)&gt;0),--(INDEX(Matrix!$C$5:$EV$304,0,BX$3)&gt;0)))</f>
        <v/>
      </c>
      <c r="BY115" s="12" t="str">
        <f aca="false">IF(OR($A115="",BY$4=""),"",SUMPRODUCT(--(INDEX(Matrix!$C$5:$EV$304,0,$B115)&gt;0),--(INDEX(Matrix!$C$5:$EV$304,0,BY$3)&gt;0)))</f>
        <v/>
      </c>
      <c r="BZ115" s="12" t="str">
        <f aca="false">IF(OR($A115="",BZ$4=""),"",SUMPRODUCT(--(INDEX(Matrix!$C$5:$EV$304,0,$B115)&gt;0),--(INDEX(Matrix!$C$5:$EV$304,0,BZ$3)&gt;0)))</f>
        <v/>
      </c>
      <c r="CA115" s="12" t="str">
        <f aca="false">IF(OR($A115="",CA$4=""),"",SUMPRODUCT(--(INDEX(Matrix!$C$5:$EV$304,0,$B115)&gt;0),--(INDEX(Matrix!$C$5:$EV$304,0,CA$3)&gt;0)))</f>
        <v/>
      </c>
      <c r="CB115" s="12" t="str">
        <f aca="false">IF(OR($A115="",CB$4=""),"",SUMPRODUCT(--(INDEX(Matrix!$C$5:$EV$304,0,$B115)&gt;0),--(INDEX(Matrix!$C$5:$EV$304,0,CB$3)&gt;0)))</f>
        <v/>
      </c>
      <c r="CC115" s="12" t="str">
        <f aca="false">IF(OR($A115="",CC$4=""),"",SUMPRODUCT(--(INDEX(Matrix!$C$5:$EV$304,0,$B115)&gt;0),--(INDEX(Matrix!$C$5:$EV$304,0,CC$3)&gt;0)))</f>
        <v/>
      </c>
      <c r="CD115" s="12" t="str">
        <f aca="false">IF(OR($A115="",CD$4=""),"",SUMPRODUCT(--(INDEX(Matrix!$C$5:$EV$304,0,$B115)&gt;0),--(INDEX(Matrix!$C$5:$EV$304,0,CD$3)&gt;0)))</f>
        <v/>
      </c>
      <c r="CE115" s="12" t="str">
        <f aca="false">IF(OR($A115="",CE$4=""),"",SUMPRODUCT(--(INDEX(Matrix!$C$5:$EV$304,0,$B115)&gt;0),--(INDEX(Matrix!$C$5:$EV$304,0,CE$3)&gt;0)))</f>
        <v/>
      </c>
      <c r="CF115" s="12" t="str">
        <f aca="false">IF(OR($A115="",CF$4=""),"",SUMPRODUCT(--(INDEX(Matrix!$C$5:$EV$304,0,$B115)&gt;0),--(INDEX(Matrix!$C$5:$EV$304,0,CF$3)&gt;0)))</f>
        <v/>
      </c>
      <c r="CG115" s="12" t="str">
        <f aca="false">IF(OR($A115="",CG$4=""),"",SUMPRODUCT(--(INDEX(Matrix!$C$5:$EV$304,0,$B115)&gt;0),--(INDEX(Matrix!$C$5:$EV$304,0,CG$3)&gt;0)))</f>
        <v/>
      </c>
      <c r="CH115" s="12" t="str">
        <f aca="false">IF(OR($A115="",CH$4=""),"",SUMPRODUCT(--(INDEX(Matrix!$C$5:$EV$304,0,$B115)&gt;0),--(INDEX(Matrix!$C$5:$EV$304,0,CH$3)&gt;0)))</f>
        <v/>
      </c>
      <c r="CI115" s="12" t="str">
        <f aca="false">IF(OR($A115="",CI$4=""),"",SUMPRODUCT(--(INDEX(Matrix!$C$5:$EV$304,0,$B115)&gt;0),--(INDEX(Matrix!$C$5:$EV$304,0,CI$3)&gt;0)))</f>
        <v/>
      </c>
      <c r="CJ115" s="12" t="str">
        <f aca="false">IF(OR($A115="",CJ$4=""),"",SUMPRODUCT(--(INDEX(Matrix!$C$5:$EV$304,0,$B115)&gt;0),--(INDEX(Matrix!$C$5:$EV$304,0,CJ$3)&gt;0)))</f>
        <v/>
      </c>
      <c r="CK115" s="12" t="str">
        <f aca="false">IF(OR($A115="",CK$4=""),"",SUMPRODUCT(--(INDEX(Matrix!$C$5:$EV$304,0,$B115)&gt;0),--(INDEX(Matrix!$C$5:$EV$304,0,CK$3)&gt;0)))</f>
        <v/>
      </c>
      <c r="CL115" s="12" t="str">
        <f aca="false">IF(OR($A115="",CL$4=""),"",SUMPRODUCT(--(INDEX(Matrix!$C$5:$EV$304,0,$B115)&gt;0),--(INDEX(Matrix!$C$5:$EV$304,0,CL$3)&gt;0)))</f>
        <v/>
      </c>
      <c r="CM115" s="12" t="str">
        <f aca="false">IF(OR($A115="",CM$4=""),"",SUMPRODUCT(--(INDEX(Matrix!$C$5:$EV$304,0,$B115)&gt;0),--(INDEX(Matrix!$C$5:$EV$304,0,CM$3)&gt;0)))</f>
        <v/>
      </c>
      <c r="CN115" s="12" t="str">
        <f aca="false">IF(OR($A115="",CN$4=""),"",SUMPRODUCT(--(INDEX(Matrix!$C$5:$EV$304,0,$B115)&gt;0),--(INDEX(Matrix!$C$5:$EV$304,0,CN$3)&gt;0)))</f>
        <v/>
      </c>
      <c r="CO115" s="12" t="str">
        <f aca="false">IF(OR($A115="",CO$4=""),"",SUMPRODUCT(--(INDEX(Matrix!$C$5:$EV$304,0,$B115)&gt;0),--(INDEX(Matrix!$C$5:$EV$304,0,CO$3)&gt;0)))</f>
        <v/>
      </c>
      <c r="CP115" s="12" t="str">
        <f aca="false">IF(OR($A115="",CP$4=""),"",SUMPRODUCT(--(INDEX(Matrix!$C$5:$EV$304,0,$B115)&gt;0),--(INDEX(Matrix!$C$5:$EV$304,0,CP$3)&gt;0)))</f>
        <v/>
      </c>
      <c r="CQ115" s="12" t="str">
        <f aca="false">IF(OR($A115="",CQ$4=""),"",SUMPRODUCT(--(INDEX(Matrix!$C$5:$EV$304,0,$B115)&gt;0),--(INDEX(Matrix!$C$5:$EV$304,0,CQ$3)&gt;0)))</f>
        <v/>
      </c>
      <c r="CR115" s="12" t="str">
        <f aca="false">IF(OR($A115="",CR$4=""),"",SUMPRODUCT(--(INDEX(Matrix!$C$5:$EV$304,0,$B115)&gt;0),--(INDEX(Matrix!$C$5:$EV$304,0,CR$3)&gt;0)))</f>
        <v/>
      </c>
      <c r="CS115" s="12" t="str">
        <f aca="false">IF(OR($A115="",CS$4=""),"",SUMPRODUCT(--(INDEX(Matrix!$C$5:$EV$304,0,$B115)&gt;0),--(INDEX(Matrix!$C$5:$EV$304,0,CS$3)&gt;0)))</f>
        <v/>
      </c>
      <c r="CT115" s="12" t="str">
        <f aca="false">IF(OR($A115="",CT$4=""),"",SUMPRODUCT(--(INDEX(Matrix!$C$5:$EV$304,0,$B115)&gt;0),--(INDEX(Matrix!$C$5:$EV$304,0,CT$3)&gt;0)))</f>
        <v/>
      </c>
      <c r="CU115" s="12" t="str">
        <f aca="false">IF(OR($A115="",CU$4=""),"",SUMPRODUCT(--(INDEX(Matrix!$C$5:$EV$304,0,$B115)&gt;0),--(INDEX(Matrix!$C$5:$EV$304,0,CU$3)&gt;0)))</f>
        <v/>
      </c>
      <c r="CV115" s="12" t="str">
        <f aca="false">IF(OR($A115="",CV$4=""),"",SUMPRODUCT(--(INDEX(Matrix!$C$5:$EV$304,0,$B115)&gt;0),--(INDEX(Matrix!$C$5:$EV$304,0,CV$3)&gt;0)))</f>
        <v/>
      </c>
      <c r="CW115" s="12" t="str">
        <f aca="false">IF(OR($A115="",CW$4=""),"",SUMPRODUCT(--(INDEX(Matrix!$C$5:$EV$304,0,$B115)&gt;0),--(INDEX(Matrix!$C$5:$EV$304,0,CW$3)&gt;0)))</f>
        <v/>
      </c>
      <c r="CX115" s="12" t="str">
        <f aca="false">IF(OR($A115="",CX$4=""),"",SUMPRODUCT(--(INDEX(Matrix!$C$5:$EV$304,0,$B115)&gt;0),--(INDEX(Matrix!$C$5:$EV$304,0,CX$3)&gt;0)))</f>
        <v/>
      </c>
      <c r="CY115" s="12" t="str">
        <f aca="false">IF(OR($A115="",CY$4=""),"",SUMPRODUCT(--(INDEX(Matrix!$C$5:$EV$304,0,$B115)&gt;0),--(INDEX(Matrix!$C$5:$EV$304,0,CY$3)&gt;0)))</f>
        <v/>
      </c>
      <c r="CZ115" s="12" t="str">
        <f aca="false">IF(OR($A115="",CZ$4=""),"",SUMPRODUCT(--(INDEX(Matrix!$C$5:$EV$304,0,$B115)&gt;0),--(INDEX(Matrix!$C$5:$EV$304,0,CZ$3)&gt;0)))</f>
        <v/>
      </c>
      <c r="DA115" s="12" t="str">
        <f aca="false">IF(OR($A115="",DA$4=""),"",SUMPRODUCT(--(INDEX(Matrix!$C$5:$EV$304,0,$B115)&gt;0),--(INDEX(Matrix!$C$5:$EV$304,0,DA$3)&gt;0)))</f>
        <v/>
      </c>
      <c r="DB115" s="12" t="str">
        <f aca="false">IF(OR($A115="",DB$4=""),"",SUMPRODUCT(--(INDEX(Matrix!$C$5:$EV$304,0,$B115)&gt;0),--(INDEX(Matrix!$C$5:$EV$304,0,DB$3)&gt;0)))</f>
        <v/>
      </c>
      <c r="DC115" s="12" t="str">
        <f aca="false">IF(OR($A115="",DC$4=""),"",SUMPRODUCT(--(INDEX(Matrix!$C$5:$EV$304,0,$B115)&gt;0),--(INDEX(Matrix!$C$5:$EV$304,0,DC$3)&gt;0)))</f>
        <v/>
      </c>
      <c r="DD115" s="12" t="str">
        <f aca="false">IF(OR($A115="",DD$4=""),"",SUMPRODUCT(--(INDEX(Matrix!$C$5:$EV$304,0,$B115)&gt;0),--(INDEX(Matrix!$C$5:$EV$304,0,DD$3)&gt;0)))</f>
        <v/>
      </c>
      <c r="DE115" s="12" t="str">
        <f aca="false">IF(OR($A115="",DE$4=""),"",SUMPRODUCT(--(INDEX(Matrix!$C$5:$EV$304,0,$B115)&gt;0),--(INDEX(Matrix!$C$5:$EV$304,0,DE$3)&gt;0)))</f>
        <v/>
      </c>
      <c r="DF115" s="12" t="str">
        <f aca="false">IF(OR($A115="",DF$4=""),"",SUMPRODUCT(--(INDEX(Matrix!$C$5:$EV$304,0,$B115)&gt;0),--(INDEX(Matrix!$C$5:$EV$304,0,DF$3)&gt;0)))</f>
        <v/>
      </c>
      <c r="DG115" s="12" t="str">
        <f aca="false">IF(OR($A115="",DG$4=""),"",SUMPRODUCT(--(INDEX(Matrix!$C$5:$EV$304,0,$B115)&gt;0),--(INDEX(Matrix!$C$5:$EV$304,0,DG$3)&gt;0)))</f>
        <v/>
      </c>
      <c r="DH115" s="12" t="str">
        <f aca="false">IF(OR($A115="",DH$4=""),"",SUMPRODUCT(--(INDEX(Matrix!$C$5:$EV$304,0,$B115)&gt;0),--(INDEX(Matrix!$C$5:$EV$304,0,DH$3)&gt;0)))</f>
        <v/>
      </c>
      <c r="DI115" s="12" t="str">
        <f aca="false">IF(OR($A115="",DI$4=""),"",SUMPRODUCT(--(INDEX(Matrix!$C$5:$EV$304,0,$B115)&gt;0),--(INDEX(Matrix!$C$5:$EV$304,0,DI$3)&gt;0)))</f>
        <v/>
      </c>
      <c r="DJ115" s="12" t="str">
        <f aca="false">IF(OR($A115="",DJ$4=""),"",SUMPRODUCT(--(INDEX(Matrix!$C$5:$EV$304,0,$B115)&gt;0),--(INDEX(Matrix!$C$5:$EV$304,0,DJ$3)&gt;0)))</f>
        <v/>
      </c>
      <c r="DK115" s="12" t="str">
        <f aca="false">IF(OR($A115="",DK$4=""),"",SUMPRODUCT(--(INDEX(Matrix!$C$5:$EV$304,0,$B115)&gt;0),--(INDEX(Matrix!$C$5:$EV$304,0,DK$3)&gt;0)))</f>
        <v/>
      </c>
      <c r="DL115" s="12" t="str">
        <f aca="false">IF(OR($A115="",DL$4=""),"",SUMPRODUCT(--(INDEX(Matrix!$C$5:$EV$304,0,$B115)&gt;0),--(INDEX(Matrix!$C$5:$EV$304,0,DL$3)&gt;0)))</f>
        <v/>
      </c>
      <c r="DM115" s="12" t="str">
        <f aca="false">IF(OR($A115="",DM$4=""),"",SUMPRODUCT(--(INDEX(Matrix!$C$5:$EV$304,0,$B115)&gt;0),--(INDEX(Matrix!$C$5:$EV$304,0,DM$3)&gt;0)))</f>
        <v/>
      </c>
      <c r="DN115" s="12" t="str">
        <f aca="false">IF(OR($A115="",DN$4=""),"",SUMPRODUCT(--(INDEX(Matrix!$C$5:$EV$304,0,$B115)&gt;0),--(INDEX(Matrix!$C$5:$EV$304,0,DN$3)&gt;0)))</f>
        <v/>
      </c>
      <c r="DO115" s="12" t="str">
        <f aca="false">IF(OR($A115="",DO$4=""),"",SUMPRODUCT(--(INDEX(Matrix!$C$5:$EV$304,0,$B115)&gt;0),--(INDEX(Matrix!$C$5:$EV$304,0,DO$3)&gt;0)))</f>
        <v/>
      </c>
      <c r="DP115" s="12" t="str">
        <f aca="false">IF(OR($A115="",DP$4=""),"",SUMPRODUCT(--(INDEX(Matrix!$C$5:$EV$304,0,$B115)&gt;0),--(INDEX(Matrix!$C$5:$EV$304,0,DP$3)&gt;0)))</f>
        <v/>
      </c>
      <c r="DQ115" s="12" t="str">
        <f aca="false">IF(OR($A115="",DQ$4=""),"",SUMPRODUCT(--(INDEX(Matrix!$C$5:$EV$304,0,$B115)&gt;0),--(INDEX(Matrix!$C$5:$EV$304,0,DQ$3)&gt;0)))</f>
        <v/>
      </c>
      <c r="DR115" s="12" t="str">
        <f aca="false">IF(OR($A115="",DR$4=""),"",SUMPRODUCT(--(INDEX(Matrix!$C$5:$EV$304,0,$B115)&gt;0),--(INDEX(Matrix!$C$5:$EV$304,0,DR$3)&gt;0)))</f>
        <v/>
      </c>
      <c r="DS115" s="12" t="str">
        <f aca="false">IF(OR($A115="",DS$4=""),"",SUMPRODUCT(--(INDEX(Matrix!$C$5:$EV$304,0,$B115)&gt;0),--(INDEX(Matrix!$C$5:$EV$304,0,DS$3)&gt;0)))</f>
        <v/>
      </c>
      <c r="DT115" s="12" t="str">
        <f aca="false">IF(OR($A115="",DT$4=""),"",SUMPRODUCT(--(INDEX(Matrix!$C$5:$EV$304,0,$B115)&gt;0),--(INDEX(Matrix!$C$5:$EV$304,0,DT$3)&gt;0)))</f>
        <v/>
      </c>
      <c r="DU115" s="12" t="str">
        <f aca="false">IF(OR($A115="",DU$4=""),"",SUMPRODUCT(--(INDEX(Matrix!$C$5:$EV$304,0,$B115)&gt;0),--(INDEX(Matrix!$C$5:$EV$304,0,DU$3)&gt;0)))</f>
        <v/>
      </c>
      <c r="DV115" s="12" t="str">
        <f aca="false">IF(OR($A115="",DV$4=""),"",SUMPRODUCT(--(INDEX(Matrix!$C$5:$EV$304,0,$B115)&gt;0),--(INDEX(Matrix!$C$5:$EV$304,0,DV$3)&gt;0)))</f>
        <v/>
      </c>
      <c r="DW115" s="12" t="str">
        <f aca="false">IF(OR($A115="",DW$4=""),"",SUMPRODUCT(--(INDEX(Matrix!$C$5:$EV$304,0,$B115)&gt;0),--(INDEX(Matrix!$C$5:$EV$304,0,DW$3)&gt;0)))</f>
        <v/>
      </c>
      <c r="DX115" s="12" t="str">
        <f aca="false">IF(OR($A115="",DX$4=""),"",SUMPRODUCT(--(INDEX(Matrix!$C$5:$EV$304,0,$B115)&gt;0),--(INDEX(Matrix!$C$5:$EV$304,0,DX$3)&gt;0)))</f>
        <v/>
      </c>
      <c r="DY115" s="12" t="str">
        <f aca="false">IF(OR($A115="",DY$4=""),"",SUMPRODUCT(--(INDEX(Matrix!$C$5:$EV$304,0,$B115)&gt;0),--(INDEX(Matrix!$C$5:$EV$304,0,DY$3)&gt;0)))</f>
        <v/>
      </c>
      <c r="DZ115" s="12" t="str">
        <f aca="false">IF(OR($A115="",DZ$4=""),"",SUMPRODUCT(--(INDEX(Matrix!$C$5:$EV$304,0,$B115)&gt;0),--(INDEX(Matrix!$C$5:$EV$304,0,DZ$3)&gt;0)))</f>
        <v/>
      </c>
      <c r="EA115" s="12" t="str">
        <f aca="false">IF(OR($A115="",EA$4=""),"",SUMPRODUCT(--(INDEX(Matrix!$C$5:$EV$304,0,$B115)&gt;0),--(INDEX(Matrix!$C$5:$EV$304,0,EA$3)&gt;0)))</f>
        <v/>
      </c>
      <c r="EB115" s="12" t="str">
        <f aca="false">IF(OR($A115="",EB$4=""),"",SUMPRODUCT(--(INDEX(Matrix!$C$5:$EV$304,0,$B115)&gt;0),--(INDEX(Matrix!$C$5:$EV$304,0,EB$3)&gt;0)))</f>
        <v/>
      </c>
      <c r="EC115" s="12" t="str">
        <f aca="false">IF(OR($A115="",EC$4=""),"",SUMPRODUCT(--(INDEX(Matrix!$C$5:$EV$304,0,$B115)&gt;0),--(INDEX(Matrix!$C$5:$EV$304,0,EC$3)&gt;0)))</f>
        <v/>
      </c>
      <c r="ED115" s="12" t="str">
        <f aca="false">IF(OR($A115="",ED$4=""),"",SUMPRODUCT(--(INDEX(Matrix!$C$5:$EV$304,0,$B115)&gt;0),--(INDEX(Matrix!$C$5:$EV$304,0,ED$3)&gt;0)))</f>
        <v/>
      </c>
      <c r="EE115" s="12" t="str">
        <f aca="false">IF(OR($A115="",EE$4=""),"",SUMPRODUCT(--(INDEX(Matrix!$C$5:$EV$304,0,$B115)&gt;0),--(INDEX(Matrix!$C$5:$EV$304,0,EE$3)&gt;0)))</f>
        <v/>
      </c>
      <c r="EF115" s="12" t="str">
        <f aca="false">IF(OR($A115="",EF$4=""),"",SUMPRODUCT(--(INDEX(Matrix!$C$5:$EV$304,0,$B115)&gt;0),--(INDEX(Matrix!$C$5:$EV$304,0,EF$3)&gt;0)))</f>
        <v/>
      </c>
      <c r="EG115" s="12" t="str">
        <f aca="false">IF(OR($A115="",EG$4=""),"",SUMPRODUCT(--(INDEX(Matrix!$C$5:$EV$304,0,$B115)&gt;0),--(INDEX(Matrix!$C$5:$EV$304,0,EG$3)&gt;0)))</f>
        <v/>
      </c>
      <c r="EH115" s="12" t="str">
        <f aca="false">IF(OR($A115="",EH$4=""),"",SUMPRODUCT(--(INDEX(Matrix!$C$5:$EV$304,0,$B115)&gt;0),--(INDEX(Matrix!$C$5:$EV$304,0,EH$3)&gt;0)))</f>
        <v/>
      </c>
      <c r="EI115" s="12" t="str">
        <f aca="false">IF(OR($A115="",EI$4=""),"",SUMPRODUCT(--(INDEX(Matrix!$C$5:$EV$304,0,$B115)&gt;0),--(INDEX(Matrix!$C$5:$EV$304,0,EI$3)&gt;0)))</f>
        <v/>
      </c>
      <c r="EJ115" s="12" t="str">
        <f aca="false">IF(OR($A115="",EJ$4=""),"",SUMPRODUCT(--(INDEX(Matrix!$C$5:$EV$304,0,$B115)&gt;0),--(INDEX(Matrix!$C$5:$EV$304,0,EJ$3)&gt;0)))</f>
        <v/>
      </c>
      <c r="EK115" s="12" t="str">
        <f aca="false">IF(OR($A115="",EK$4=""),"",SUMPRODUCT(--(INDEX(Matrix!$C$5:$EV$304,0,$B115)&gt;0),--(INDEX(Matrix!$C$5:$EV$304,0,EK$3)&gt;0)))</f>
        <v/>
      </c>
      <c r="EL115" s="12" t="str">
        <f aca="false">IF(OR($A115="",EL$4=""),"",SUMPRODUCT(--(INDEX(Matrix!$C$5:$EV$304,0,$B115)&gt;0),--(INDEX(Matrix!$C$5:$EV$304,0,EL$3)&gt;0)))</f>
        <v/>
      </c>
      <c r="EM115" s="12" t="str">
        <f aca="false">IF(OR($A115="",EM$4=""),"",SUMPRODUCT(--(INDEX(Matrix!$C$5:$EV$304,0,$B115)&gt;0),--(INDEX(Matrix!$C$5:$EV$304,0,EM$3)&gt;0)))</f>
        <v/>
      </c>
      <c r="EN115" s="12" t="str">
        <f aca="false">IF(OR($A115="",EN$4=""),"",SUMPRODUCT(--(INDEX(Matrix!$C$5:$EV$304,0,$B115)&gt;0),--(INDEX(Matrix!$C$5:$EV$304,0,EN$3)&gt;0)))</f>
        <v/>
      </c>
      <c r="EO115" s="12" t="str">
        <f aca="false">IF(OR($A115="",EO$4=""),"",SUMPRODUCT(--(INDEX(Matrix!$C$5:$EV$304,0,$B115)&gt;0),--(INDEX(Matrix!$C$5:$EV$304,0,EO$3)&gt;0)))</f>
        <v/>
      </c>
      <c r="EP115" s="12" t="str">
        <f aca="false">IF(OR($A115="",EP$4=""),"",SUMPRODUCT(--(INDEX(Matrix!$C$5:$EV$304,0,$B115)&gt;0),--(INDEX(Matrix!$C$5:$EV$304,0,EP$3)&gt;0)))</f>
        <v/>
      </c>
      <c r="EQ115" s="12" t="str">
        <f aca="false">IF(OR($A115="",EQ$4=""),"",SUMPRODUCT(--(INDEX(Matrix!$C$5:$EV$304,0,$B115)&gt;0),--(INDEX(Matrix!$C$5:$EV$304,0,EQ$3)&gt;0)))</f>
        <v/>
      </c>
      <c r="ER115" s="12" t="str">
        <f aca="false">IF(OR($A115="",ER$4=""),"",SUMPRODUCT(--(INDEX(Matrix!$C$5:$EV$304,0,$B115)&gt;0),--(INDEX(Matrix!$C$5:$EV$304,0,ER$3)&gt;0)))</f>
        <v/>
      </c>
      <c r="ES115" s="12" t="str">
        <f aca="false">IF(OR($A115="",ES$4=""),"",SUMPRODUCT(--(INDEX(Matrix!$C$5:$EV$304,0,$B115)&gt;0),--(INDEX(Matrix!$C$5:$EV$304,0,ES$3)&gt;0)))</f>
        <v/>
      </c>
      <c r="ET115" s="12" t="str">
        <f aca="false">IF(OR($A115="",ET$4=""),"",SUMPRODUCT(--(INDEX(Matrix!$C$5:$EV$304,0,$B115)&gt;0),--(INDEX(Matrix!$C$5:$EV$304,0,ET$3)&gt;0)))</f>
        <v/>
      </c>
      <c r="EU115" s="12" t="str">
        <f aca="false">IF(OR($A115="",EU$4=""),"",SUMPRODUCT(--(INDEX(Matrix!$C$5:$EV$304,0,$B115)&gt;0),--(INDEX(Matrix!$C$5:$EV$304,0,EU$3)&gt;0)))</f>
        <v/>
      </c>
      <c r="EV115" s="12" t="str">
        <f aca="false">IF(OR($A115="",EV$4=""),"",SUMPRODUCT(--(INDEX(Matrix!$C$5:$EV$304,0,$B115)&gt;0),--(INDEX(Matrix!$C$5:$EV$304,0,EV$3)&gt;0)))</f>
        <v/>
      </c>
    </row>
    <row r="116" customFormat="false" ht="15" hidden="false" customHeight="false" outlineLevel="0" collapsed="false">
      <c r="A116" s="6" t="str">
        <f aca="false">IF(INDEX(Products!$A$2:$A$151,$B116)="","",INDEX(Products!$A$2:$A$151,$B116))</f>
        <v/>
      </c>
      <c r="B116" s="23" t="n">
        <v>112</v>
      </c>
      <c r="C116" s="12" t="str">
        <f aca="false">IF(OR($A116="",C$4=""),"",SUMPRODUCT(--(INDEX(Matrix!$C$5:$EV$304,0,$B116)&gt;0),--(INDEX(Matrix!$C$5:$EV$304,0,C$3)&gt;0)))</f>
        <v/>
      </c>
      <c r="D116" s="12" t="str">
        <f aca="false">IF(OR($A116="",D$4=""),"",SUMPRODUCT(--(INDEX(Matrix!$C$5:$EV$304,0,$B116)&gt;0),--(INDEX(Matrix!$C$5:$EV$304,0,D$3)&gt;0)))</f>
        <v/>
      </c>
      <c r="E116" s="12" t="str">
        <f aca="false">IF(OR($A116="",E$4=""),"",SUMPRODUCT(--(INDEX(Matrix!$C$5:$EV$304,0,$B116)&gt;0),--(INDEX(Matrix!$C$5:$EV$304,0,E$3)&gt;0)))</f>
        <v/>
      </c>
      <c r="F116" s="12" t="str">
        <f aca="false">IF(OR($A116="",F$4=""),"",SUMPRODUCT(--(INDEX(Matrix!$C$5:$EV$304,0,$B116)&gt;0),--(INDEX(Matrix!$C$5:$EV$304,0,F$3)&gt;0)))</f>
        <v/>
      </c>
      <c r="G116" s="12" t="str">
        <f aca="false">IF(OR($A116="",G$4=""),"",SUMPRODUCT(--(INDEX(Matrix!$C$5:$EV$304,0,$B116)&gt;0),--(INDEX(Matrix!$C$5:$EV$304,0,G$3)&gt;0)))</f>
        <v/>
      </c>
      <c r="H116" s="12" t="str">
        <f aca="false">IF(OR($A116="",H$4=""),"",SUMPRODUCT(--(INDEX(Matrix!$C$5:$EV$304,0,$B116)&gt;0),--(INDEX(Matrix!$C$5:$EV$304,0,H$3)&gt;0)))</f>
        <v/>
      </c>
      <c r="I116" s="12" t="str">
        <f aca="false">IF(OR($A116="",I$4=""),"",SUMPRODUCT(--(INDEX(Matrix!$C$5:$EV$304,0,$B116)&gt;0),--(INDEX(Matrix!$C$5:$EV$304,0,I$3)&gt;0)))</f>
        <v/>
      </c>
      <c r="J116" s="12" t="str">
        <f aca="false">IF(OR($A116="",J$4=""),"",SUMPRODUCT(--(INDEX(Matrix!$C$5:$EV$304,0,$B116)&gt;0),--(INDEX(Matrix!$C$5:$EV$304,0,J$3)&gt;0)))</f>
        <v/>
      </c>
      <c r="K116" s="12" t="str">
        <f aca="false">IF(OR($A116="",K$4=""),"",SUMPRODUCT(--(INDEX(Matrix!$C$5:$EV$304,0,$B116)&gt;0),--(INDEX(Matrix!$C$5:$EV$304,0,K$3)&gt;0)))</f>
        <v/>
      </c>
      <c r="L116" s="12" t="str">
        <f aca="false">IF(OR($A116="",L$4=""),"",SUMPRODUCT(--(INDEX(Matrix!$C$5:$EV$304,0,$B116)&gt;0),--(INDEX(Matrix!$C$5:$EV$304,0,L$3)&gt;0)))</f>
        <v/>
      </c>
      <c r="M116" s="12" t="str">
        <f aca="false">IF(OR($A116="",M$4=""),"",SUMPRODUCT(--(INDEX(Matrix!$C$5:$EV$304,0,$B116)&gt;0),--(INDEX(Matrix!$C$5:$EV$304,0,M$3)&gt;0)))</f>
        <v/>
      </c>
      <c r="N116" s="12" t="str">
        <f aca="false">IF(OR($A116="",N$4=""),"",SUMPRODUCT(--(INDEX(Matrix!$C$5:$EV$304,0,$B116)&gt;0),--(INDEX(Matrix!$C$5:$EV$304,0,N$3)&gt;0)))</f>
        <v/>
      </c>
      <c r="O116" s="12" t="str">
        <f aca="false">IF(OR($A116="",O$4=""),"",SUMPRODUCT(--(INDEX(Matrix!$C$5:$EV$304,0,$B116)&gt;0),--(INDEX(Matrix!$C$5:$EV$304,0,O$3)&gt;0)))</f>
        <v/>
      </c>
      <c r="P116" s="12" t="str">
        <f aca="false">IF(OR($A116="",P$4=""),"",SUMPRODUCT(--(INDEX(Matrix!$C$5:$EV$304,0,$B116)&gt;0),--(INDEX(Matrix!$C$5:$EV$304,0,P$3)&gt;0)))</f>
        <v/>
      </c>
      <c r="Q116" s="12" t="str">
        <f aca="false">IF(OR($A116="",Q$4=""),"",SUMPRODUCT(--(INDEX(Matrix!$C$5:$EV$304,0,$B116)&gt;0),--(INDEX(Matrix!$C$5:$EV$304,0,Q$3)&gt;0)))</f>
        <v/>
      </c>
      <c r="R116" s="12" t="str">
        <f aca="false">IF(OR($A116="",R$4=""),"",SUMPRODUCT(--(INDEX(Matrix!$C$5:$EV$304,0,$B116)&gt;0),--(INDEX(Matrix!$C$5:$EV$304,0,R$3)&gt;0)))</f>
        <v/>
      </c>
      <c r="S116" s="12" t="str">
        <f aca="false">IF(OR($A116="",S$4=""),"",SUMPRODUCT(--(INDEX(Matrix!$C$5:$EV$304,0,$B116)&gt;0),--(INDEX(Matrix!$C$5:$EV$304,0,S$3)&gt;0)))</f>
        <v/>
      </c>
      <c r="T116" s="12" t="str">
        <f aca="false">IF(OR($A116="",T$4=""),"",SUMPRODUCT(--(INDEX(Matrix!$C$5:$EV$304,0,$B116)&gt;0),--(INDEX(Matrix!$C$5:$EV$304,0,T$3)&gt;0)))</f>
        <v/>
      </c>
      <c r="U116" s="12" t="str">
        <f aca="false">IF(OR($A116="",U$4=""),"",SUMPRODUCT(--(INDEX(Matrix!$C$5:$EV$304,0,$B116)&gt;0),--(INDEX(Matrix!$C$5:$EV$304,0,U$3)&gt;0)))</f>
        <v/>
      </c>
      <c r="V116" s="12" t="str">
        <f aca="false">IF(OR($A116="",V$4=""),"",SUMPRODUCT(--(INDEX(Matrix!$C$5:$EV$304,0,$B116)&gt;0),--(INDEX(Matrix!$C$5:$EV$304,0,V$3)&gt;0)))</f>
        <v/>
      </c>
      <c r="W116" s="12" t="str">
        <f aca="false">IF(OR($A116="",W$4=""),"",SUMPRODUCT(--(INDEX(Matrix!$C$5:$EV$304,0,$B116)&gt;0),--(INDEX(Matrix!$C$5:$EV$304,0,W$3)&gt;0)))</f>
        <v/>
      </c>
      <c r="X116" s="12" t="str">
        <f aca="false">IF(OR($A116="",X$4=""),"",SUMPRODUCT(--(INDEX(Matrix!$C$5:$EV$304,0,$B116)&gt;0),--(INDEX(Matrix!$C$5:$EV$304,0,X$3)&gt;0)))</f>
        <v/>
      </c>
      <c r="Y116" s="12" t="str">
        <f aca="false">IF(OR($A116="",Y$4=""),"",SUMPRODUCT(--(INDEX(Matrix!$C$5:$EV$304,0,$B116)&gt;0),--(INDEX(Matrix!$C$5:$EV$304,0,Y$3)&gt;0)))</f>
        <v/>
      </c>
      <c r="Z116" s="12" t="str">
        <f aca="false">IF(OR($A116="",Z$4=""),"",SUMPRODUCT(--(INDEX(Matrix!$C$5:$EV$304,0,$B116)&gt;0),--(INDEX(Matrix!$C$5:$EV$304,0,Z$3)&gt;0)))</f>
        <v/>
      </c>
      <c r="AA116" s="12" t="str">
        <f aca="false">IF(OR($A116="",AA$4=""),"",SUMPRODUCT(--(INDEX(Matrix!$C$5:$EV$304,0,$B116)&gt;0),--(INDEX(Matrix!$C$5:$EV$304,0,AA$3)&gt;0)))</f>
        <v/>
      </c>
      <c r="AB116" s="12" t="str">
        <f aca="false">IF(OR($A116="",AB$4=""),"",SUMPRODUCT(--(INDEX(Matrix!$C$5:$EV$304,0,$B116)&gt;0),--(INDEX(Matrix!$C$5:$EV$304,0,AB$3)&gt;0)))</f>
        <v/>
      </c>
      <c r="AC116" s="12" t="str">
        <f aca="false">IF(OR($A116="",AC$4=""),"",SUMPRODUCT(--(INDEX(Matrix!$C$5:$EV$304,0,$B116)&gt;0),--(INDEX(Matrix!$C$5:$EV$304,0,AC$3)&gt;0)))</f>
        <v/>
      </c>
      <c r="AD116" s="12" t="str">
        <f aca="false">IF(OR($A116="",AD$4=""),"",SUMPRODUCT(--(INDEX(Matrix!$C$5:$EV$304,0,$B116)&gt;0),--(INDEX(Matrix!$C$5:$EV$304,0,AD$3)&gt;0)))</f>
        <v/>
      </c>
      <c r="AE116" s="12" t="str">
        <f aca="false">IF(OR($A116="",AE$4=""),"",SUMPRODUCT(--(INDEX(Matrix!$C$5:$EV$304,0,$B116)&gt;0),--(INDEX(Matrix!$C$5:$EV$304,0,AE$3)&gt;0)))</f>
        <v/>
      </c>
      <c r="AF116" s="12" t="str">
        <f aca="false">IF(OR($A116="",AF$4=""),"",SUMPRODUCT(--(INDEX(Matrix!$C$5:$EV$304,0,$B116)&gt;0),--(INDEX(Matrix!$C$5:$EV$304,0,AF$3)&gt;0)))</f>
        <v/>
      </c>
      <c r="AG116" s="12" t="str">
        <f aca="false">IF(OR($A116="",AG$4=""),"",SUMPRODUCT(--(INDEX(Matrix!$C$5:$EV$304,0,$B116)&gt;0),--(INDEX(Matrix!$C$5:$EV$304,0,AG$3)&gt;0)))</f>
        <v/>
      </c>
      <c r="AH116" s="12" t="str">
        <f aca="false">IF(OR($A116="",AH$4=""),"",SUMPRODUCT(--(INDEX(Matrix!$C$5:$EV$304,0,$B116)&gt;0),--(INDEX(Matrix!$C$5:$EV$304,0,AH$3)&gt;0)))</f>
        <v/>
      </c>
      <c r="AI116" s="12" t="str">
        <f aca="false">IF(OR($A116="",AI$4=""),"",SUMPRODUCT(--(INDEX(Matrix!$C$5:$EV$304,0,$B116)&gt;0),--(INDEX(Matrix!$C$5:$EV$304,0,AI$3)&gt;0)))</f>
        <v/>
      </c>
      <c r="AJ116" s="12" t="str">
        <f aca="false">IF(OR($A116="",AJ$4=""),"",SUMPRODUCT(--(INDEX(Matrix!$C$5:$EV$304,0,$B116)&gt;0),--(INDEX(Matrix!$C$5:$EV$304,0,AJ$3)&gt;0)))</f>
        <v/>
      </c>
      <c r="AK116" s="12" t="str">
        <f aca="false">IF(OR($A116="",AK$4=""),"",SUMPRODUCT(--(INDEX(Matrix!$C$5:$EV$304,0,$B116)&gt;0),--(INDEX(Matrix!$C$5:$EV$304,0,AK$3)&gt;0)))</f>
        <v/>
      </c>
      <c r="AL116" s="12" t="str">
        <f aca="false">IF(OR($A116="",AL$4=""),"",SUMPRODUCT(--(INDEX(Matrix!$C$5:$EV$304,0,$B116)&gt;0),--(INDEX(Matrix!$C$5:$EV$304,0,AL$3)&gt;0)))</f>
        <v/>
      </c>
      <c r="AM116" s="12" t="str">
        <f aca="false">IF(OR($A116="",AM$4=""),"",SUMPRODUCT(--(INDEX(Matrix!$C$5:$EV$304,0,$B116)&gt;0),--(INDEX(Matrix!$C$5:$EV$304,0,AM$3)&gt;0)))</f>
        <v/>
      </c>
      <c r="AN116" s="12" t="str">
        <f aca="false">IF(OR($A116="",AN$4=""),"",SUMPRODUCT(--(INDEX(Matrix!$C$5:$EV$304,0,$B116)&gt;0),--(INDEX(Matrix!$C$5:$EV$304,0,AN$3)&gt;0)))</f>
        <v/>
      </c>
      <c r="AO116" s="12" t="str">
        <f aca="false">IF(OR($A116="",AO$4=""),"",SUMPRODUCT(--(INDEX(Matrix!$C$5:$EV$304,0,$B116)&gt;0),--(INDEX(Matrix!$C$5:$EV$304,0,AO$3)&gt;0)))</f>
        <v/>
      </c>
      <c r="AP116" s="12" t="str">
        <f aca="false">IF(OR($A116="",AP$4=""),"",SUMPRODUCT(--(INDEX(Matrix!$C$5:$EV$304,0,$B116)&gt;0),--(INDEX(Matrix!$C$5:$EV$304,0,AP$3)&gt;0)))</f>
        <v/>
      </c>
      <c r="AQ116" s="12" t="str">
        <f aca="false">IF(OR($A116="",AQ$4=""),"",SUMPRODUCT(--(INDEX(Matrix!$C$5:$EV$304,0,$B116)&gt;0),--(INDEX(Matrix!$C$5:$EV$304,0,AQ$3)&gt;0)))</f>
        <v/>
      </c>
      <c r="AR116" s="12" t="str">
        <f aca="false">IF(OR($A116="",AR$4=""),"",SUMPRODUCT(--(INDEX(Matrix!$C$5:$EV$304,0,$B116)&gt;0),--(INDEX(Matrix!$C$5:$EV$304,0,AR$3)&gt;0)))</f>
        <v/>
      </c>
      <c r="AS116" s="12" t="str">
        <f aca="false">IF(OR($A116="",AS$4=""),"",SUMPRODUCT(--(INDEX(Matrix!$C$5:$EV$304,0,$B116)&gt;0),--(INDEX(Matrix!$C$5:$EV$304,0,AS$3)&gt;0)))</f>
        <v/>
      </c>
      <c r="AT116" s="12" t="str">
        <f aca="false">IF(OR($A116="",AT$4=""),"",SUMPRODUCT(--(INDEX(Matrix!$C$5:$EV$304,0,$B116)&gt;0),--(INDEX(Matrix!$C$5:$EV$304,0,AT$3)&gt;0)))</f>
        <v/>
      </c>
      <c r="AU116" s="12" t="str">
        <f aca="false">IF(OR($A116="",AU$4=""),"",SUMPRODUCT(--(INDEX(Matrix!$C$5:$EV$304,0,$B116)&gt;0),--(INDEX(Matrix!$C$5:$EV$304,0,AU$3)&gt;0)))</f>
        <v/>
      </c>
      <c r="AV116" s="12" t="str">
        <f aca="false">IF(OR($A116="",AV$4=""),"",SUMPRODUCT(--(INDEX(Matrix!$C$5:$EV$304,0,$B116)&gt;0),--(INDEX(Matrix!$C$5:$EV$304,0,AV$3)&gt;0)))</f>
        <v/>
      </c>
      <c r="AW116" s="12" t="str">
        <f aca="false">IF(OR($A116="",AW$4=""),"",SUMPRODUCT(--(INDEX(Matrix!$C$5:$EV$304,0,$B116)&gt;0),--(INDEX(Matrix!$C$5:$EV$304,0,AW$3)&gt;0)))</f>
        <v/>
      </c>
      <c r="AX116" s="12" t="str">
        <f aca="false">IF(OR($A116="",AX$4=""),"",SUMPRODUCT(--(INDEX(Matrix!$C$5:$EV$304,0,$B116)&gt;0),--(INDEX(Matrix!$C$5:$EV$304,0,AX$3)&gt;0)))</f>
        <v/>
      </c>
      <c r="AY116" s="12" t="str">
        <f aca="false">IF(OR($A116="",AY$4=""),"",SUMPRODUCT(--(INDEX(Matrix!$C$5:$EV$304,0,$B116)&gt;0),--(INDEX(Matrix!$C$5:$EV$304,0,AY$3)&gt;0)))</f>
        <v/>
      </c>
      <c r="AZ116" s="12" t="str">
        <f aca="false">IF(OR($A116="",AZ$4=""),"",SUMPRODUCT(--(INDEX(Matrix!$C$5:$EV$304,0,$B116)&gt;0),--(INDEX(Matrix!$C$5:$EV$304,0,AZ$3)&gt;0)))</f>
        <v/>
      </c>
      <c r="BA116" s="12" t="str">
        <f aca="false">IF(OR($A116="",BA$4=""),"",SUMPRODUCT(--(INDEX(Matrix!$C$5:$EV$304,0,$B116)&gt;0),--(INDEX(Matrix!$C$5:$EV$304,0,BA$3)&gt;0)))</f>
        <v/>
      </c>
      <c r="BB116" s="12" t="str">
        <f aca="false">IF(OR($A116="",BB$4=""),"",SUMPRODUCT(--(INDEX(Matrix!$C$5:$EV$304,0,$B116)&gt;0),--(INDEX(Matrix!$C$5:$EV$304,0,BB$3)&gt;0)))</f>
        <v/>
      </c>
      <c r="BC116" s="12" t="str">
        <f aca="false">IF(OR($A116="",BC$4=""),"",SUMPRODUCT(--(INDEX(Matrix!$C$5:$EV$304,0,$B116)&gt;0),--(INDEX(Matrix!$C$5:$EV$304,0,BC$3)&gt;0)))</f>
        <v/>
      </c>
      <c r="BD116" s="12" t="str">
        <f aca="false">IF(OR($A116="",BD$4=""),"",SUMPRODUCT(--(INDEX(Matrix!$C$5:$EV$304,0,$B116)&gt;0),--(INDEX(Matrix!$C$5:$EV$304,0,BD$3)&gt;0)))</f>
        <v/>
      </c>
      <c r="BE116" s="12" t="str">
        <f aca="false">IF(OR($A116="",BE$4=""),"",SUMPRODUCT(--(INDEX(Matrix!$C$5:$EV$304,0,$B116)&gt;0),--(INDEX(Matrix!$C$5:$EV$304,0,BE$3)&gt;0)))</f>
        <v/>
      </c>
      <c r="BF116" s="12" t="str">
        <f aca="false">IF(OR($A116="",BF$4=""),"",SUMPRODUCT(--(INDEX(Matrix!$C$5:$EV$304,0,$B116)&gt;0),--(INDEX(Matrix!$C$5:$EV$304,0,BF$3)&gt;0)))</f>
        <v/>
      </c>
      <c r="BG116" s="12" t="str">
        <f aca="false">IF(OR($A116="",BG$4=""),"",SUMPRODUCT(--(INDEX(Matrix!$C$5:$EV$304,0,$B116)&gt;0),--(INDEX(Matrix!$C$5:$EV$304,0,BG$3)&gt;0)))</f>
        <v/>
      </c>
      <c r="BH116" s="12" t="str">
        <f aca="false">IF(OR($A116="",BH$4=""),"",SUMPRODUCT(--(INDEX(Matrix!$C$5:$EV$304,0,$B116)&gt;0),--(INDEX(Matrix!$C$5:$EV$304,0,BH$3)&gt;0)))</f>
        <v/>
      </c>
      <c r="BI116" s="12" t="str">
        <f aca="false">IF(OR($A116="",BI$4=""),"",SUMPRODUCT(--(INDEX(Matrix!$C$5:$EV$304,0,$B116)&gt;0),--(INDEX(Matrix!$C$5:$EV$304,0,BI$3)&gt;0)))</f>
        <v/>
      </c>
      <c r="BJ116" s="12" t="str">
        <f aca="false">IF(OR($A116="",BJ$4=""),"",SUMPRODUCT(--(INDEX(Matrix!$C$5:$EV$304,0,$B116)&gt;0),--(INDEX(Matrix!$C$5:$EV$304,0,BJ$3)&gt;0)))</f>
        <v/>
      </c>
      <c r="BK116" s="12" t="str">
        <f aca="false">IF(OR($A116="",BK$4=""),"",SUMPRODUCT(--(INDEX(Matrix!$C$5:$EV$304,0,$B116)&gt;0),--(INDEX(Matrix!$C$5:$EV$304,0,BK$3)&gt;0)))</f>
        <v/>
      </c>
      <c r="BL116" s="12" t="str">
        <f aca="false">IF(OR($A116="",BL$4=""),"",SUMPRODUCT(--(INDEX(Matrix!$C$5:$EV$304,0,$B116)&gt;0),--(INDEX(Matrix!$C$5:$EV$304,0,BL$3)&gt;0)))</f>
        <v/>
      </c>
      <c r="BM116" s="12" t="str">
        <f aca="false">IF(OR($A116="",BM$4=""),"",SUMPRODUCT(--(INDEX(Matrix!$C$5:$EV$304,0,$B116)&gt;0),--(INDEX(Matrix!$C$5:$EV$304,0,BM$3)&gt;0)))</f>
        <v/>
      </c>
      <c r="BN116" s="12" t="str">
        <f aca="false">IF(OR($A116="",BN$4=""),"",SUMPRODUCT(--(INDEX(Matrix!$C$5:$EV$304,0,$B116)&gt;0),--(INDEX(Matrix!$C$5:$EV$304,0,BN$3)&gt;0)))</f>
        <v/>
      </c>
      <c r="BO116" s="12" t="str">
        <f aca="false">IF(OR($A116="",BO$4=""),"",SUMPRODUCT(--(INDEX(Matrix!$C$5:$EV$304,0,$B116)&gt;0),--(INDEX(Matrix!$C$5:$EV$304,0,BO$3)&gt;0)))</f>
        <v/>
      </c>
      <c r="BP116" s="12" t="str">
        <f aca="false">IF(OR($A116="",BP$4=""),"",SUMPRODUCT(--(INDEX(Matrix!$C$5:$EV$304,0,$B116)&gt;0),--(INDEX(Matrix!$C$5:$EV$304,0,BP$3)&gt;0)))</f>
        <v/>
      </c>
      <c r="BQ116" s="12" t="str">
        <f aca="false">IF(OR($A116="",BQ$4=""),"",SUMPRODUCT(--(INDEX(Matrix!$C$5:$EV$304,0,$B116)&gt;0),--(INDEX(Matrix!$C$5:$EV$304,0,BQ$3)&gt;0)))</f>
        <v/>
      </c>
      <c r="BR116" s="12" t="str">
        <f aca="false">IF(OR($A116="",BR$4=""),"",SUMPRODUCT(--(INDEX(Matrix!$C$5:$EV$304,0,$B116)&gt;0),--(INDEX(Matrix!$C$5:$EV$304,0,BR$3)&gt;0)))</f>
        <v/>
      </c>
      <c r="BS116" s="12" t="str">
        <f aca="false">IF(OR($A116="",BS$4=""),"",SUMPRODUCT(--(INDEX(Matrix!$C$5:$EV$304,0,$B116)&gt;0),--(INDEX(Matrix!$C$5:$EV$304,0,BS$3)&gt;0)))</f>
        <v/>
      </c>
      <c r="BT116" s="12" t="str">
        <f aca="false">IF(OR($A116="",BT$4=""),"",SUMPRODUCT(--(INDEX(Matrix!$C$5:$EV$304,0,$B116)&gt;0),--(INDEX(Matrix!$C$5:$EV$304,0,BT$3)&gt;0)))</f>
        <v/>
      </c>
      <c r="BU116" s="12" t="str">
        <f aca="false">IF(OR($A116="",BU$4=""),"",SUMPRODUCT(--(INDEX(Matrix!$C$5:$EV$304,0,$B116)&gt;0),--(INDEX(Matrix!$C$5:$EV$304,0,BU$3)&gt;0)))</f>
        <v/>
      </c>
      <c r="BV116" s="12" t="str">
        <f aca="false">IF(OR($A116="",BV$4=""),"",SUMPRODUCT(--(INDEX(Matrix!$C$5:$EV$304,0,$B116)&gt;0),--(INDEX(Matrix!$C$5:$EV$304,0,BV$3)&gt;0)))</f>
        <v/>
      </c>
      <c r="BW116" s="12" t="str">
        <f aca="false">IF(OR($A116="",BW$4=""),"",SUMPRODUCT(--(INDEX(Matrix!$C$5:$EV$304,0,$B116)&gt;0),--(INDEX(Matrix!$C$5:$EV$304,0,BW$3)&gt;0)))</f>
        <v/>
      </c>
      <c r="BX116" s="12" t="str">
        <f aca="false">IF(OR($A116="",BX$4=""),"",SUMPRODUCT(--(INDEX(Matrix!$C$5:$EV$304,0,$B116)&gt;0),--(INDEX(Matrix!$C$5:$EV$304,0,BX$3)&gt;0)))</f>
        <v/>
      </c>
      <c r="BY116" s="12" t="str">
        <f aca="false">IF(OR($A116="",BY$4=""),"",SUMPRODUCT(--(INDEX(Matrix!$C$5:$EV$304,0,$B116)&gt;0),--(INDEX(Matrix!$C$5:$EV$304,0,BY$3)&gt;0)))</f>
        <v/>
      </c>
      <c r="BZ116" s="12" t="str">
        <f aca="false">IF(OR($A116="",BZ$4=""),"",SUMPRODUCT(--(INDEX(Matrix!$C$5:$EV$304,0,$B116)&gt;0),--(INDEX(Matrix!$C$5:$EV$304,0,BZ$3)&gt;0)))</f>
        <v/>
      </c>
      <c r="CA116" s="12" t="str">
        <f aca="false">IF(OR($A116="",CA$4=""),"",SUMPRODUCT(--(INDEX(Matrix!$C$5:$EV$304,0,$B116)&gt;0),--(INDEX(Matrix!$C$5:$EV$304,0,CA$3)&gt;0)))</f>
        <v/>
      </c>
      <c r="CB116" s="12" t="str">
        <f aca="false">IF(OR($A116="",CB$4=""),"",SUMPRODUCT(--(INDEX(Matrix!$C$5:$EV$304,0,$B116)&gt;0),--(INDEX(Matrix!$C$5:$EV$304,0,CB$3)&gt;0)))</f>
        <v/>
      </c>
      <c r="CC116" s="12" t="str">
        <f aca="false">IF(OR($A116="",CC$4=""),"",SUMPRODUCT(--(INDEX(Matrix!$C$5:$EV$304,0,$B116)&gt;0),--(INDEX(Matrix!$C$5:$EV$304,0,CC$3)&gt;0)))</f>
        <v/>
      </c>
      <c r="CD116" s="12" t="str">
        <f aca="false">IF(OR($A116="",CD$4=""),"",SUMPRODUCT(--(INDEX(Matrix!$C$5:$EV$304,0,$B116)&gt;0),--(INDEX(Matrix!$C$5:$EV$304,0,CD$3)&gt;0)))</f>
        <v/>
      </c>
      <c r="CE116" s="12" t="str">
        <f aca="false">IF(OR($A116="",CE$4=""),"",SUMPRODUCT(--(INDEX(Matrix!$C$5:$EV$304,0,$B116)&gt;0),--(INDEX(Matrix!$C$5:$EV$304,0,CE$3)&gt;0)))</f>
        <v/>
      </c>
      <c r="CF116" s="12" t="str">
        <f aca="false">IF(OR($A116="",CF$4=""),"",SUMPRODUCT(--(INDEX(Matrix!$C$5:$EV$304,0,$B116)&gt;0),--(INDEX(Matrix!$C$5:$EV$304,0,CF$3)&gt;0)))</f>
        <v/>
      </c>
      <c r="CG116" s="12" t="str">
        <f aca="false">IF(OR($A116="",CG$4=""),"",SUMPRODUCT(--(INDEX(Matrix!$C$5:$EV$304,0,$B116)&gt;0),--(INDEX(Matrix!$C$5:$EV$304,0,CG$3)&gt;0)))</f>
        <v/>
      </c>
      <c r="CH116" s="12" t="str">
        <f aca="false">IF(OR($A116="",CH$4=""),"",SUMPRODUCT(--(INDEX(Matrix!$C$5:$EV$304,0,$B116)&gt;0),--(INDEX(Matrix!$C$5:$EV$304,0,CH$3)&gt;0)))</f>
        <v/>
      </c>
      <c r="CI116" s="12" t="str">
        <f aca="false">IF(OR($A116="",CI$4=""),"",SUMPRODUCT(--(INDEX(Matrix!$C$5:$EV$304,0,$B116)&gt;0),--(INDEX(Matrix!$C$5:$EV$304,0,CI$3)&gt;0)))</f>
        <v/>
      </c>
      <c r="CJ116" s="12" t="str">
        <f aca="false">IF(OR($A116="",CJ$4=""),"",SUMPRODUCT(--(INDEX(Matrix!$C$5:$EV$304,0,$B116)&gt;0),--(INDEX(Matrix!$C$5:$EV$304,0,CJ$3)&gt;0)))</f>
        <v/>
      </c>
      <c r="CK116" s="12" t="str">
        <f aca="false">IF(OR($A116="",CK$4=""),"",SUMPRODUCT(--(INDEX(Matrix!$C$5:$EV$304,0,$B116)&gt;0),--(INDEX(Matrix!$C$5:$EV$304,0,CK$3)&gt;0)))</f>
        <v/>
      </c>
      <c r="CL116" s="12" t="str">
        <f aca="false">IF(OR($A116="",CL$4=""),"",SUMPRODUCT(--(INDEX(Matrix!$C$5:$EV$304,0,$B116)&gt;0),--(INDEX(Matrix!$C$5:$EV$304,0,CL$3)&gt;0)))</f>
        <v/>
      </c>
      <c r="CM116" s="12" t="str">
        <f aca="false">IF(OR($A116="",CM$4=""),"",SUMPRODUCT(--(INDEX(Matrix!$C$5:$EV$304,0,$B116)&gt;0),--(INDEX(Matrix!$C$5:$EV$304,0,CM$3)&gt;0)))</f>
        <v/>
      </c>
      <c r="CN116" s="12" t="str">
        <f aca="false">IF(OR($A116="",CN$4=""),"",SUMPRODUCT(--(INDEX(Matrix!$C$5:$EV$304,0,$B116)&gt;0),--(INDEX(Matrix!$C$5:$EV$304,0,CN$3)&gt;0)))</f>
        <v/>
      </c>
      <c r="CO116" s="12" t="str">
        <f aca="false">IF(OR($A116="",CO$4=""),"",SUMPRODUCT(--(INDEX(Matrix!$C$5:$EV$304,0,$B116)&gt;0),--(INDEX(Matrix!$C$5:$EV$304,0,CO$3)&gt;0)))</f>
        <v/>
      </c>
      <c r="CP116" s="12" t="str">
        <f aca="false">IF(OR($A116="",CP$4=""),"",SUMPRODUCT(--(INDEX(Matrix!$C$5:$EV$304,0,$B116)&gt;0),--(INDEX(Matrix!$C$5:$EV$304,0,CP$3)&gt;0)))</f>
        <v/>
      </c>
      <c r="CQ116" s="12" t="str">
        <f aca="false">IF(OR($A116="",CQ$4=""),"",SUMPRODUCT(--(INDEX(Matrix!$C$5:$EV$304,0,$B116)&gt;0),--(INDEX(Matrix!$C$5:$EV$304,0,CQ$3)&gt;0)))</f>
        <v/>
      </c>
      <c r="CR116" s="12" t="str">
        <f aca="false">IF(OR($A116="",CR$4=""),"",SUMPRODUCT(--(INDEX(Matrix!$C$5:$EV$304,0,$B116)&gt;0),--(INDEX(Matrix!$C$5:$EV$304,0,CR$3)&gt;0)))</f>
        <v/>
      </c>
      <c r="CS116" s="12" t="str">
        <f aca="false">IF(OR($A116="",CS$4=""),"",SUMPRODUCT(--(INDEX(Matrix!$C$5:$EV$304,0,$B116)&gt;0),--(INDEX(Matrix!$C$5:$EV$304,0,CS$3)&gt;0)))</f>
        <v/>
      </c>
      <c r="CT116" s="12" t="str">
        <f aca="false">IF(OR($A116="",CT$4=""),"",SUMPRODUCT(--(INDEX(Matrix!$C$5:$EV$304,0,$B116)&gt;0),--(INDEX(Matrix!$C$5:$EV$304,0,CT$3)&gt;0)))</f>
        <v/>
      </c>
      <c r="CU116" s="12" t="str">
        <f aca="false">IF(OR($A116="",CU$4=""),"",SUMPRODUCT(--(INDEX(Matrix!$C$5:$EV$304,0,$B116)&gt;0),--(INDEX(Matrix!$C$5:$EV$304,0,CU$3)&gt;0)))</f>
        <v/>
      </c>
      <c r="CV116" s="12" t="str">
        <f aca="false">IF(OR($A116="",CV$4=""),"",SUMPRODUCT(--(INDEX(Matrix!$C$5:$EV$304,0,$B116)&gt;0),--(INDEX(Matrix!$C$5:$EV$304,0,CV$3)&gt;0)))</f>
        <v/>
      </c>
      <c r="CW116" s="12" t="str">
        <f aca="false">IF(OR($A116="",CW$4=""),"",SUMPRODUCT(--(INDEX(Matrix!$C$5:$EV$304,0,$B116)&gt;0),--(INDEX(Matrix!$C$5:$EV$304,0,CW$3)&gt;0)))</f>
        <v/>
      </c>
      <c r="CX116" s="12" t="str">
        <f aca="false">IF(OR($A116="",CX$4=""),"",SUMPRODUCT(--(INDEX(Matrix!$C$5:$EV$304,0,$B116)&gt;0),--(INDEX(Matrix!$C$5:$EV$304,0,CX$3)&gt;0)))</f>
        <v/>
      </c>
      <c r="CY116" s="12" t="str">
        <f aca="false">IF(OR($A116="",CY$4=""),"",SUMPRODUCT(--(INDEX(Matrix!$C$5:$EV$304,0,$B116)&gt;0),--(INDEX(Matrix!$C$5:$EV$304,0,CY$3)&gt;0)))</f>
        <v/>
      </c>
      <c r="CZ116" s="12" t="str">
        <f aca="false">IF(OR($A116="",CZ$4=""),"",SUMPRODUCT(--(INDEX(Matrix!$C$5:$EV$304,0,$B116)&gt;0),--(INDEX(Matrix!$C$5:$EV$304,0,CZ$3)&gt;0)))</f>
        <v/>
      </c>
      <c r="DA116" s="12" t="str">
        <f aca="false">IF(OR($A116="",DA$4=""),"",SUMPRODUCT(--(INDEX(Matrix!$C$5:$EV$304,0,$B116)&gt;0),--(INDEX(Matrix!$C$5:$EV$304,0,DA$3)&gt;0)))</f>
        <v/>
      </c>
      <c r="DB116" s="12" t="str">
        <f aca="false">IF(OR($A116="",DB$4=""),"",SUMPRODUCT(--(INDEX(Matrix!$C$5:$EV$304,0,$B116)&gt;0),--(INDEX(Matrix!$C$5:$EV$304,0,DB$3)&gt;0)))</f>
        <v/>
      </c>
      <c r="DC116" s="12" t="str">
        <f aca="false">IF(OR($A116="",DC$4=""),"",SUMPRODUCT(--(INDEX(Matrix!$C$5:$EV$304,0,$B116)&gt;0),--(INDEX(Matrix!$C$5:$EV$304,0,DC$3)&gt;0)))</f>
        <v/>
      </c>
      <c r="DD116" s="12" t="str">
        <f aca="false">IF(OR($A116="",DD$4=""),"",SUMPRODUCT(--(INDEX(Matrix!$C$5:$EV$304,0,$B116)&gt;0),--(INDEX(Matrix!$C$5:$EV$304,0,DD$3)&gt;0)))</f>
        <v/>
      </c>
      <c r="DE116" s="12" t="str">
        <f aca="false">IF(OR($A116="",DE$4=""),"",SUMPRODUCT(--(INDEX(Matrix!$C$5:$EV$304,0,$B116)&gt;0),--(INDEX(Matrix!$C$5:$EV$304,0,DE$3)&gt;0)))</f>
        <v/>
      </c>
      <c r="DF116" s="12" t="str">
        <f aca="false">IF(OR($A116="",DF$4=""),"",SUMPRODUCT(--(INDEX(Matrix!$C$5:$EV$304,0,$B116)&gt;0),--(INDEX(Matrix!$C$5:$EV$304,0,DF$3)&gt;0)))</f>
        <v/>
      </c>
      <c r="DG116" s="12" t="str">
        <f aca="false">IF(OR($A116="",DG$4=""),"",SUMPRODUCT(--(INDEX(Matrix!$C$5:$EV$304,0,$B116)&gt;0),--(INDEX(Matrix!$C$5:$EV$304,0,DG$3)&gt;0)))</f>
        <v/>
      </c>
      <c r="DH116" s="12" t="str">
        <f aca="false">IF(OR($A116="",DH$4=""),"",SUMPRODUCT(--(INDEX(Matrix!$C$5:$EV$304,0,$B116)&gt;0),--(INDEX(Matrix!$C$5:$EV$304,0,DH$3)&gt;0)))</f>
        <v/>
      </c>
      <c r="DI116" s="12" t="str">
        <f aca="false">IF(OR($A116="",DI$4=""),"",SUMPRODUCT(--(INDEX(Matrix!$C$5:$EV$304,0,$B116)&gt;0),--(INDEX(Matrix!$C$5:$EV$304,0,DI$3)&gt;0)))</f>
        <v/>
      </c>
      <c r="DJ116" s="12" t="str">
        <f aca="false">IF(OR($A116="",DJ$4=""),"",SUMPRODUCT(--(INDEX(Matrix!$C$5:$EV$304,0,$B116)&gt;0),--(INDEX(Matrix!$C$5:$EV$304,0,DJ$3)&gt;0)))</f>
        <v/>
      </c>
      <c r="DK116" s="12" t="str">
        <f aca="false">IF(OR($A116="",DK$4=""),"",SUMPRODUCT(--(INDEX(Matrix!$C$5:$EV$304,0,$B116)&gt;0),--(INDEX(Matrix!$C$5:$EV$304,0,DK$3)&gt;0)))</f>
        <v/>
      </c>
      <c r="DL116" s="12" t="str">
        <f aca="false">IF(OR($A116="",DL$4=""),"",SUMPRODUCT(--(INDEX(Matrix!$C$5:$EV$304,0,$B116)&gt;0),--(INDEX(Matrix!$C$5:$EV$304,0,DL$3)&gt;0)))</f>
        <v/>
      </c>
      <c r="DM116" s="12" t="str">
        <f aca="false">IF(OR($A116="",DM$4=""),"",SUMPRODUCT(--(INDEX(Matrix!$C$5:$EV$304,0,$B116)&gt;0),--(INDEX(Matrix!$C$5:$EV$304,0,DM$3)&gt;0)))</f>
        <v/>
      </c>
      <c r="DN116" s="12" t="str">
        <f aca="false">IF(OR($A116="",DN$4=""),"",SUMPRODUCT(--(INDEX(Matrix!$C$5:$EV$304,0,$B116)&gt;0),--(INDEX(Matrix!$C$5:$EV$304,0,DN$3)&gt;0)))</f>
        <v/>
      </c>
      <c r="DO116" s="12" t="str">
        <f aca="false">IF(OR($A116="",DO$4=""),"",SUMPRODUCT(--(INDEX(Matrix!$C$5:$EV$304,0,$B116)&gt;0),--(INDEX(Matrix!$C$5:$EV$304,0,DO$3)&gt;0)))</f>
        <v/>
      </c>
      <c r="DP116" s="12" t="str">
        <f aca="false">IF(OR($A116="",DP$4=""),"",SUMPRODUCT(--(INDEX(Matrix!$C$5:$EV$304,0,$B116)&gt;0),--(INDEX(Matrix!$C$5:$EV$304,0,DP$3)&gt;0)))</f>
        <v/>
      </c>
      <c r="DQ116" s="12" t="str">
        <f aca="false">IF(OR($A116="",DQ$4=""),"",SUMPRODUCT(--(INDEX(Matrix!$C$5:$EV$304,0,$B116)&gt;0),--(INDEX(Matrix!$C$5:$EV$304,0,DQ$3)&gt;0)))</f>
        <v/>
      </c>
      <c r="DR116" s="12" t="str">
        <f aca="false">IF(OR($A116="",DR$4=""),"",SUMPRODUCT(--(INDEX(Matrix!$C$5:$EV$304,0,$B116)&gt;0),--(INDEX(Matrix!$C$5:$EV$304,0,DR$3)&gt;0)))</f>
        <v/>
      </c>
      <c r="DS116" s="12" t="str">
        <f aca="false">IF(OR($A116="",DS$4=""),"",SUMPRODUCT(--(INDEX(Matrix!$C$5:$EV$304,0,$B116)&gt;0),--(INDEX(Matrix!$C$5:$EV$304,0,DS$3)&gt;0)))</f>
        <v/>
      </c>
      <c r="DT116" s="12" t="str">
        <f aca="false">IF(OR($A116="",DT$4=""),"",SUMPRODUCT(--(INDEX(Matrix!$C$5:$EV$304,0,$B116)&gt;0),--(INDEX(Matrix!$C$5:$EV$304,0,DT$3)&gt;0)))</f>
        <v/>
      </c>
      <c r="DU116" s="12" t="str">
        <f aca="false">IF(OR($A116="",DU$4=""),"",SUMPRODUCT(--(INDEX(Matrix!$C$5:$EV$304,0,$B116)&gt;0),--(INDEX(Matrix!$C$5:$EV$304,0,DU$3)&gt;0)))</f>
        <v/>
      </c>
      <c r="DV116" s="12" t="str">
        <f aca="false">IF(OR($A116="",DV$4=""),"",SUMPRODUCT(--(INDEX(Matrix!$C$5:$EV$304,0,$B116)&gt;0),--(INDEX(Matrix!$C$5:$EV$304,0,DV$3)&gt;0)))</f>
        <v/>
      </c>
      <c r="DW116" s="12" t="str">
        <f aca="false">IF(OR($A116="",DW$4=""),"",SUMPRODUCT(--(INDEX(Matrix!$C$5:$EV$304,0,$B116)&gt;0),--(INDEX(Matrix!$C$5:$EV$304,0,DW$3)&gt;0)))</f>
        <v/>
      </c>
      <c r="DX116" s="12" t="str">
        <f aca="false">IF(OR($A116="",DX$4=""),"",SUMPRODUCT(--(INDEX(Matrix!$C$5:$EV$304,0,$B116)&gt;0),--(INDEX(Matrix!$C$5:$EV$304,0,DX$3)&gt;0)))</f>
        <v/>
      </c>
      <c r="DY116" s="12" t="str">
        <f aca="false">IF(OR($A116="",DY$4=""),"",SUMPRODUCT(--(INDEX(Matrix!$C$5:$EV$304,0,$B116)&gt;0),--(INDEX(Matrix!$C$5:$EV$304,0,DY$3)&gt;0)))</f>
        <v/>
      </c>
      <c r="DZ116" s="12" t="str">
        <f aca="false">IF(OR($A116="",DZ$4=""),"",SUMPRODUCT(--(INDEX(Matrix!$C$5:$EV$304,0,$B116)&gt;0),--(INDEX(Matrix!$C$5:$EV$304,0,DZ$3)&gt;0)))</f>
        <v/>
      </c>
      <c r="EA116" s="12" t="str">
        <f aca="false">IF(OR($A116="",EA$4=""),"",SUMPRODUCT(--(INDEX(Matrix!$C$5:$EV$304,0,$B116)&gt;0),--(INDEX(Matrix!$C$5:$EV$304,0,EA$3)&gt;0)))</f>
        <v/>
      </c>
      <c r="EB116" s="12" t="str">
        <f aca="false">IF(OR($A116="",EB$4=""),"",SUMPRODUCT(--(INDEX(Matrix!$C$5:$EV$304,0,$B116)&gt;0),--(INDEX(Matrix!$C$5:$EV$304,0,EB$3)&gt;0)))</f>
        <v/>
      </c>
      <c r="EC116" s="12" t="str">
        <f aca="false">IF(OR($A116="",EC$4=""),"",SUMPRODUCT(--(INDEX(Matrix!$C$5:$EV$304,0,$B116)&gt;0),--(INDEX(Matrix!$C$5:$EV$304,0,EC$3)&gt;0)))</f>
        <v/>
      </c>
      <c r="ED116" s="12" t="str">
        <f aca="false">IF(OR($A116="",ED$4=""),"",SUMPRODUCT(--(INDEX(Matrix!$C$5:$EV$304,0,$B116)&gt;0),--(INDEX(Matrix!$C$5:$EV$304,0,ED$3)&gt;0)))</f>
        <v/>
      </c>
      <c r="EE116" s="12" t="str">
        <f aca="false">IF(OR($A116="",EE$4=""),"",SUMPRODUCT(--(INDEX(Matrix!$C$5:$EV$304,0,$B116)&gt;0),--(INDEX(Matrix!$C$5:$EV$304,0,EE$3)&gt;0)))</f>
        <v/>
      </c>
      <c r="EF116" s="12" t="str">
        <f aca="false">IF(OR($A116="",EF$4=""),"",SUMPRODUCT(--(INDEX(Matrix!$C$5:$EV$304,0,$B116)&gt;0),--(INDEX(Matrix!$C$5:$EV$304,0,EF$3)&gt;0)))</f>
        <v/>
      </c>
      <c r="EG116" s="12" t="str">
        <f aca="false">IF(OR($A116="",EG$4=""),"",SUMPRODUCT(--(INDEX(Matrix!$C$5:$EV$304,0,$B116)&gt;0),--(INDEX(Matrix!$C$5:$EV$304,0,EG$3)&gt;0)))</f>
        <v/>
      </c>
      <c r="EH116" s="12" t="str">
        <f aca="false">IF(OR($A116="",EH$4=""),"",SUMPRODUCT(--(INDEX(Matrix!$C$5:$EV$304,0,$B116)&gt;0),--(INDEX(Matrix!$C$5:$EV$304,0,EH$3)&gt;0)))</f>
        <v/>
      </c>
      <c r="EI116" s="12" t="str">
        <f aca="false">IF(OR($A116="",EI$4=""),"",SUMPRODUCT(--(INDEX(Matrix!$C$5:$EV$304,0,$B116)&gt;0),--(INDEX(Matrix!$C$5:$EV$304,0,EI$3)&gt;0)))</f>
        <v/>
      </c>
      <c r="EJ116" s="12" t="str">
        <f aca="false">IF(OR($A116="",EJ$4=""),"",SUMPRODUCT(--(INDEX(Matrix!$C$5:$EV$304,0,$B116)&gt;0),--(INDEX(Matrix!$C$5:$EV$304,0,EJ$3)&gt;0)))</f>
        <v/>
      </c>
      <c r="EK116" s="12" t="str">
        <f aca="false">IF(OR($A116="",EK$4=""),"",SUMPRODUCT(--(INDEX(Matrix!$C$5:$EV$304,0,$B116)&gt;0),--(INDEX(Matrix!$C$5:$EV$304,0,EK$3)&gt;0)))</f>
        <v/>
      </c>
      <c r="EL116" s="12" t="str">
        <f aca="false">IF(OR($A116="",EL$4=""),"",SUMPRODUCT(--(INDEX(Matrix!$C$5:$EV$304,0,$B116)&gt;0),--(INDEX(Matrix!$C$5:$EV$304,0,EL$3)&gt;0)))</f>
        <v/>
      </c>
      <c r="EM116" s="12" t="str">
        <f aca="false">IF(OR($A116="",EM$4=""),"",SUMPRODUCT(--(INDEX(Matrix!$C$5:$EV$304,0,$B116)&gt;0),--(INDEX(Matrix!$C$5:$EV$304,0,EM$3)&gt;0)))</f>
        <v/>
      </c>
      <c r="EN116" s="12" t="str">
        <f aca="false">IF(OR($A116="",EN$4=""),"",SUMPRODUCT(--(INDEX(Matrix!$C$5:$EV$304,0,$B116)&gt;0),--(INDEX(Matrix!$C$5:$EV$304,0,EN$3)&gt;0)))</f>
        <v/>
      </c>
      <c r="EO116" s="12" t="str">
        <f aca="false">IF(OR($A116="",EO$4=""),"",SUMPRODUCT(--(INDEX(Matrix!$C$5:$EV$304,0,$B116)&gt;0),--(INDEX(Matrix!$C$5:$EV$304,0,EO$3)&gt;0)))</f>
        <v/>
      </c>
      <c r="EP116" s="12" t="str">
        <f aca="false">IF(OR($A116="",EP$4=""),"",SUMPRODUCT(--(INDEX(Matrix!$C$5:$EV$304,0,$B116)&gt;0),--(INDEX(Matrix!$C$5:$EV$304,0,EP$3)&gt;0)))</f>
        <v/>
      </c>
      <c r="EQ116" s="12" t="str">
        <f aca="false">IF(OR($A116="",EQ$4=""),"",SUMPRODUCT(--(INDEX(Matrix!$C$5:$EV$304,0,$B116)&gt;0),--(INDEX(Matrix!$C$5:$EV$304,0,EQ$3)&gt;0)))</f>
        <v/>
      </c>
      <c r="ER116" s="12" t="str">
        <f aca="false">IF(OR($A116="",ER$4=""),"",SUMPRODUCT(--(INDEX(Matrix!$C$5:$EV$304,0,$B116)&gt;0),--(INDEX(Matrix!$C$5:$EV$304,0,ER$3)&gt;0)))</f>
        <v/>
      </c>
      <c r="ES116" s="12" t="str">
        <f aca="false">IF(OR($A116="",ES$4=""),"",SUMPRODUCT(--(INDEX(Matrix!$C$5:$EV$304,0,$B116)&gt;0),--(INDEX(Matrix!$C$5:$EV$304,0,ES$3)&gt;0)))</f>
        <v/>
      </c>
      <c r="ET116" s="12" t="str">
        <f aca="false">IF(OR($A116="",ET$4=""),"",SUMPRODUCT(--(INDEX(Matrix!$C$5:$EV$304,0,$B116)&gt;0),--(INDEX(Matrix!$C$5:$EV$304,0,ET$3)&gt;0)))</f>
        <v/>
      </c>
      <c r="EU116" s="12" t="str">
        <f aca="false">IF(OR($A116="",EU$4=""),"",SUMPRODUCT(--(INDEX(Matrix!$C$5:$EV$304,0,$B116)&gt;0),--(INDEX(Matrix!$C$5:$EV$304,0,EU$3)&gt;0)))</f>
        <v/>
      </c>
      <c r="EV116" s="12" t="str">
        <f aca="false">IF(OR($A116="",EV$4=""),"",SUMPRODUCT(--(INDEX(Matrix!$C$5:$EV$304,0,$B116)&gt;0),--(INDEX(Matrix!$C$5:$EV$304,0,EV$3)&gt;0)))</f>
        <v/>
      </c>
    </row>
    <row r="117" customFormat="false" ht="15" hidden="false" customHeight="false" outlineLevel="0" collapsed="false">
      <c r="A117" s="6" t="str">
        <f aca="false">IF(INDEX(Products!$A$2:$A$151,$B117)="","",INDEX(Products!$A$2:$A$151,$B117))</f>
        <v/>
      </c>
      <c r="B117" s="23" t="n">
        <v>113</v>
      </c>
      <c r="C117" s="12" t="str">
        <f aca="false">IF(OR($A117="",C$4=""),"",SUMPRODUCT(--(INDEX(Matrix!$C$5:$EV$304,0,$B117)&gt;0),--(INDEX(Matrix!$C$5:$EV$304,0,C$3)&gt;0)))</f>
        <v/>
      </c>
      <c r="D117" s="12" t="str">
        <f aca="false">IF(OR($A117="",D$4=""),"",SUMPRODUCT(--(INDEX(Matrix!$C$5:$EV$304,0,$B117)&gt;0),--(INDEX(Matrix!$C$5:$EV$304,0,D$3)&gt;0)))</f>
        <v/>
      </c>
      <c r="E117" s="12" t="str">
        <f aca="false">IF(OR($A117="",E$4=""),"",SUMPRODUCT(--(INDEX(Matrix!$C$5:$EV$304,0,$B117)&gt;0),--(INDEX(Matrix!$C$5:$EV$304,0,E$3)&gt;0)))</f>
        <v/>
      </c>
      <c r="F117" s="12" t="str">
        <f aca="false">IF(OR($A117="",F$4=""),"",SUMPRODUCT(--(INDEX(Matrix!$C$5:$EV$304,0,$B117)&gt;0),--(INDEX(Matrix!$C$5:$EV$304,0,F$3)&gt;0)))</f>
        <v/>
      </c>
      <c r="G117" s="12" t="str">
        <f aca="false">IF(OR($A117="",G$4=""),"",SUMPRODUCT(--(INDEX(Matrix!$C$5:$EV$304,0,$B117)&gt;0),--(INDEX(Matrix!$C$5:$EV$304,0,G$3)&gt;0)))</f>
        <v/>
      </c>
      <c r="H117" s="12" t="str">
        <f aca="false">IF(OR($A117="",H$4=""),"",SUMPRODUCT(--(INDEX(Matrix!$C$5:$EV$304,0,$B117)&gt;0),--(INDEX(Matrix!$C$5:$EV$304,0,H$3)&gt;0)))</f>
        <v/>
      </c>
      <c r="I117" s="12" t="str">
        <f aca="false">IF(OR($A117="",I$4=""),"",SUMPRODUCT(--(INDEX(Matrix!$C$5:$EV$304,0,$B117)&gt;0),--(INDEX(Matrix!$C$5:$EV$304,0,I$3)&gt;0)))</f>
        <v/>
      </c>
      <c r="J117" s="12" t="str">
        <f aca="false">IF(OR($A117="",J$4=""),"",SUMPRODUCT(--(INDEX(Matrix!$C$5:$EV$304,0,$B117)&gt;0),--(INDEX(Matrix!$C$5:$EV$304,0,J$3)&gt;0)))</f>
        <v/>
      </c>
      <c r="K117" s="12" t="str">
        <f aca="false">IF(OR($A117="",K$4=""),"",SUMPRODUCT(--(INDEX(Matrix!$C$5:$EV$304,0,$B117)&gt;0),--(INDEX(Matrix!$C$5:$EV$304,0,K$3)&gt;0)))</f>
        <v/>
      </c>
      <c r="L117" s="12" t="str">
        <f aca="false">IF(OR($A117="",L$4=""),"",SUMPRODUCT(--(INDEX(Matrix!$C$5:$EV$304,0,$B117)&gt;0),--(INDEX(Matrix!$C$5:$EV$304,0,L$3)&gt;0)))</f>
        <v/>
      </c>
      <c r="M117" s="12" t="str">
        <f aca="false">IF(OR($A117="",M$4=""),"",SUMPRODUCT(--(INDEX(Matrix!$C$5:$EV$304,0,$B117)&gt;0),--(INDEX(Matrix!$C$5:$EV$304,0,M$3)&gt;0)))</f>
        <v/>
      </c>
      <c r="N117" s="12" t="str">
        <f aca="false">IF(OR($A117="",N$4=""),"",SUMPRODUCT(--(INDEX(Matrix!$C$5:$EV$304,0,$B117)&gt;0),--(INDEX(Matrix!$C$5:$EV$304,0,N$3)&gt;0)))</f>
        <v/>
      </c>
      <c r="O117" s="12" t="str">
        <f aca="false">IF(OR($A117="",O$4=""),"",SUMPRODUCT(--(INDEX(Matrix!$C$5:$EV$304,0,$B117)&gt;0),--(INDEX(Matrix!$C$5:$EV$304,0,O$3)&gt;0)))</f>
        <v/>
      </c>
      <c r="P117" s="12" t="str">
        <f aca="false">IF(OR($A117="",P$4=""),"",SUMPRODUCT(--(INDEX(Matrix!$C$5:$EV$304,0,$B117)&gt;0),--(INDEX(Matrix!$C$5:$EV$304,0,P$3)&gt;0)))</f>
        <v/>
      </c>
      <c r="Q117" s="12" t="str">
        <f aca="false">IF(OR($A117="",Q$4=""),"",SUMPRODUCT(--(INDEX(Matrix!$C$5:$EV$304,0,$B117)&gt;0),--(INDEX(Matrix!$C$5:$EV$304,0,Q$3)&gt;0)))</f>
        <v/>
      </c>
      <c r="R117" s="12" t="str">
        <f aca="false">IF(OR($A117="",R$4=""),"",SUMPRODUCT(--(INDEX(Matrix!$C$5:$EV$304,0,$B117)&gt;0),--(INDEX(Matrix!$C$5:$EV$304,0,R$3)&gt;0)))</f>
        <v/>
      </c>
      <c r="S117" s="12" t="str">
        <f aca="false">IF(OR($A117="",S$4=""),"",SUMPRODUCT(--(INDEX(Matrix!$C$5:$EV$304,0,$B117)&gt;0),--(INDEX(Matrix!$C$5:$EV$304,0,S$3)&gt;0)))</f>
        <v/>
      </c>
      <c r="T117" s="12" t="str">
        <f aca="false">IF(OR($A117="",T$4=""),"",SUMPRODUCT(--(INDEX(Matrix!$C$5:$EV$304,0,$B117)&gt;0),--(INDEX(Matrix!$C$5:$EV$304,0,T$3)&gt;0)))</f>
        <v/>
      </c>
      <c r="U117" s="12" t="str">
        <f aca="false">IF(OR($A117="",U$4=""),"",SUMPRODUCT(--(INDEX(Matrix!$C$5:$EV$304,0,$B117)&gt;0),--(INDEX(Matrix!$C$5:$EV$304,0,U$3)&gt;0)))</f>
        <v/>
      </c>
      <c r="V117" s="12" t="str">
        <f aca="false">IF(OR($A117="",V$4=""),"",SUMPRODUCT(--(INDEX(Matrix!$C$5:$EV$304,0,$B117)&gt;0),--(INDEX(Matrix!$C$5:$EV$304,0,V$3)&gt;0)))</f>
        <v/>
      </c>
      <c r="W117" s="12" t="str">
        <f aca="false">IF(OR($A117="",W$4=""),"",SUMPRODUCT(--(INDEX(Matrix!$C$5:$EV$304,0,$B117)&gt;0),--(INDEX(Matrix!$C$5:$EV$304,0,W$3)&gt;0)))</f>
        <v/>
      </c>
      <c r="X117" s="12" t="str">
        <f aca="false">IF(OR($A117="",X$4=""),"",SUMPRODUCT(--(INDEX(Matrix!$C$5:$EV$304,0,$B117)&gt;0),--(INDEX(Matrix!$C$5:$EV$304,0,X$3)&gt;0)))</f>
        <v/>
      </c>
      <c r="Y117" s="12" t="str">
        <f aca="false">IF(OR($A117="",Y$4=""),"",SUMPRODUCT(--(INDEX(Matrix!$C$5:$EV$304,0,$B117)&gt;0),--(INDEX(Matrix!$C$5:$EV$304,0,Y$3)&gt;0)))</f>
        <v/>
      </c>
      <c r="Z117" s="12" t="str">
        <f aca="false">IF(OR($A117="",Z$4=""),"",SUMPRODUCT(--(INDEX(Matrix!$C$5:$EV$304,0,$B117)&gt;0),--(INDEX(Matrix!$C$5:$EV$304,0,Z$3)&gt;0)))</f>
        <v/>
      </c>
      <c r="AA117" s="12" t="str">
        <f aca="false">IF(OR($A117="",AA$4=""),"",SUMPRODUCT(--(INDEX(Matrix!$C$5:$EV$304,0,$B117)&gt;0),--(INDEX(Matrix!$C$5:$EV$304,0,AA$3)&gt;0)))</f>
        <v/>
      </c>
      <c r="AB117" s="12" t="str">
        <f aca="false">IF(OR($A117="",AB$4=""),"",SUMPRODUCT(--(INDEX(Matrix!$C$5:$EV$304,0,$B117)&gt;0),--(INDEX(Matrix!$C$5:$EV$304,0,AB$3)&gt;0)))</f>
        <v/>
      </c>
      <c r="AC117" s="12" t="str">
        <f aca="false">IF(OR($A117="",AC$4=""),"",SUMPRODUCT(--(INDEX(Matrix!$C$5:$EV$304,0,$B117)&gt;0),--(INDEX(Matrix!$C$5:$EV$304,0,AC$3)&gt;0)))</f>
        <v/>
      </c>
      <c r="AD117" s="12" t="str">
        <f aca="false">IF(OR($A117="",AD$4=""),"",SUMPRODUCT(--(INDEX(Matrix!$C$5:$EV$304,0,$B117)&gt;0),--(INDEX(Matrix!$C$5:$EV$304,0,AD$3)&gt;0)))</f>
        <v/>
      </c>
      <c r="AE117" s="12" t="str">
        <f aca="false">IF(OR($A117="",AE$4=""),"",SUMPRODUCT(--(INDEX(Matrix!$C$5:$EV$304,0,$B117)&gt;0),--(INDEX(Matrix!$C$5:$EV$304,0,AE$3)&gt;0)))</f>
        <v/>
      </c>
      <c r="AF117" s="12" t="str">
        <f aca="false">IF(OR($A117="",AF$4=""),"",SUMPRODUCT(--(INDEX(Matrix!$C$5:$EV$304,0,$B117)&gt;0),--(INDEX(Matrix!$C$5:$EV$304,0,AF$3)&gt;0)))</f>
        <v/>
      </c>
      <c r="AG117" s="12" t="str">
        <f aca="false">IF(OR($A117="",AG$4=""),"",SUMPRODUCT(--(INDEX(Matrix!$C$5:$EV$304,0,$B117)&gt;0),--(INDEX(Matrix!$C$5:$EV$304,0,AG$3)&gt;0)))</f>
        <v/>
      </c>
      <c r="AH117" s="12" t="str">
        <f aca="false">IF(OR($A117="",AH$4=""),"",SUMPRODUCT(--(INDEX(Matrix!$C$5:$EV$304,0,$B117)&gt;0),--(INDEX(Matrix!$C$5:$EV$304,0,AH$3)&gt;0)))</f>
        <v/>
      </c>
      <c r="AI117" s="12" t="str">
        <f aca="false">IF(OR($A117="",AI$4=""),"",SUMPRODUCT(--(INDEX(Matrix!$C$5:$EV$304,0,$B117)&gt;0),--(INDEX(Matrix!$C$5:$EV$304,0,AI$3)&gt;0)))</f>
        <v/>
      </c>
      <c r="AJ117" s="12" t="str">
        <f aca="false">IF(OR($A117="",AJ$4=""),"",SUMPRODUCT(--(INDEX(Matrix!$C$5:$EV$304,0,$B117)&gt;0),--(INDEX(Matrix!$C$5:$EV$304,0,AJ$3)&gt;0)))</f>
        <v/>
      </c>
      <c r="AK117" s="12" t="str">
        <f aca="false">IF(OR($A117="",AK$4=""),"",SUMPRODUCT(--(INDEX(Matrix!$C$5:$EV$304,0,$B117)&gt;0),--(INDEX(Matrix!$C$5:$EV$304,0,AK$3)&gt;0)))</f>
        <v/>
      </c>
      <c r="AL117" s="12" t="str">
        <f aca="false">IF(OR($A117="",AL$4=""),"",SUMPRODUCT(--(INDEX(Matrix!$C$5:$EV$304,0,$B117)&gt;0),--(INDEX(Matrix!$C$5:$EV$304,0,AL$3)&gt;0)))</f>
        <v/>
      </c>
      <c r="AM117" s="12" t="str">
        <f aca="false">IF(OR($A117="",AM$4=""),"",SUMPRODUCT(--(INDEX(Matrix!$C$5:$EV$304,0,$B117)&gt;0),--(INDEX(Matrix!$C$5:$EV$304,0,AM$3)&gt;0)))</f>
        <v/>
      </c>
      <c r="AN117" s="12" t="str">
        <f aca="false">IF(OR($A117="",AN$4=""),"",SUMPRODUCT(--(INDEX(Matrix!$C$5:$EV$304,0,$B117)&gt;0),--(INDEX(Matrix!$C$5:$EV$304,0,AN$3)&gt;0)))</f>
        <v/>
      </c>
      <c r="AO117" s="12" t="str">
        <f aca="false">IF(OR($A117="",AO$4=""),"",SUMPRODUCT(--(INDEX(Matrix!$C$5:$EV$304,0,$B117)&gt;0),--(INDEX(Matrix!$C$5:$EV$304,0,AO$3)&gt;0)))</f>
        <v/>
      </c>
      <c r="AP117" s="12" t="str">
        <f aca="false">IF(OR($A117="",AP$4=""),"",SUMPRODUCT(--(INDEX(Matrix!$C$5:$EV$304,0,$B117)&gt;0),--(INDEX(Matrix!$C$5:$EV$304,0,AP$3)&gt;0)))</f>
        <v/>
      </c>
      <c r="AQ117" s="12" t="str">
        <f aca="false">IF(OR($A117="",AQ$4=""),"",SUMPRODUCT(--(INDEX(Matrix!$C$5:$EV$304,0,$B117)&gt;0),--(INDEX(Matrix!$C$5:$EV$304,0,AQ$3)&gt;0)))</f>
        <v/>
      </c>
      <c r="AR117" s="12" t="str">
        <f aca="false">IF(OR($A117="",AR$4=""),"",SUMPRODUCT(--(INDEX(Matrix!$C$5:$EV$304,0,$B117)&gt;0),--(INDEX(Matrix!$C$5:$EV$304,0,AR$3)&gt;0)))</f>
        <v/>
      </c>
      <c r="AS117" s="12" t="str">
        <f aca="false">IF(OR($A117="",AS$4=""),"",SUMPRODUCT(--(INDEX(Matrix!$C$5:$EV$304,0,$B117)&gt;0),--(INDEX(Matrix!$C$5:$EV$304,0,AS$3)&gt;0)))</f>
        <v/>
      </c>
      <c r="AT117" s="12" t="str">
        <f aca="false">IF(OR($A117="",AT$4=""),"",SUMPRODUCT(--(INDEX(Matrix!$C$5:$EV$304,0,$B117)&gt;0),--(INDEX(Matrix!$C$5:$EV$304,0,AT$3)&gt;0)))</f>
        <v/>
      </c>
      <c r="AU117" s="12" t="str">
        <f aca="false">IF(OR($A117="",AU$4=""),"",SUMPRODUCT(--(INDEX(Matrix!$C$5:$EV$304,0,$B117)&gt;0),--(INDEX(Matrix!$C$5:$EV$304,0,AU$3)&gt;0)))</f>
        <v/>
      </c>
      <c r="AV117" s="12" t="str">
        <f aca="false">IF(OR($A117="",AV$4=""),"",SUMPRODUCT(--(INDEX(Matrix!$C$5:$EV$304,0,$B117)&gt;0),--(INDEX(Matrix!$C$5:$EV$304,0,AV$3)&gt;0)))</f>
        <v/>
      </c>
      <c r="AW117" s="12" t="str">
        <f aca="false">IF(OR($A117="",AW$4=""),"",SUMPRODUCT(--(INDEX(Matrix!$C$5:$EV$304,0,$B117)&gt;0),--(INDEX(Matrix!$C$5:$EV$304,0,AW$3)&gt;0)))</f>
        <v/>
      </c>
      <c r="AX117" s="12" t="str">
        <f aca="false">IF(OR($A117="",AX$4=""),"",SUMPRODUCT(--(INDEX(Matrix!$C$5:$EV$304,0,$B117)&gt;0),--(INDEX(Matrix!$C$5:$EV$304,0,AX$3)&gt;0)))</f>
        <v/>
      </c>
      <c r="AY117" s="12" t="str">
        <f aca="false">IF(OR($A117="",AY$4=""),"",SUMPRODUCT(--(INDEX(Matrix!$C$5:$EV$304,0,$B117)&gt;0),--(INDEX(Matrix!$C$5:$EV$304,0,AY$3)&gt;0)))</f>
        <v/>
      </c>
      <c r="AZ117" s="12" t="str">
        <f aca="false">IF(OR($A117="",AZ$4=""),"",SUMPRODUCT(--(INDEX(Matrix!$C$5:$EV$304,0,$B117)&gt;0),--(INDEX(Matrix!$C$5:$EV$304,0,AZ$3)&gt;0)))</f>
        <v/>
      </c>
      <c r="BA117" s="12" t="str">
        <f aca="false">IF(OR($A117="",BA$4=""),"",SUMPRODUCT(--(INDEX(Matrix!$C$5:$EV$304,0,$B117)&gt;0),--(INDEX(Matrix!$C$5:$EV$304,0,BA$3)&gt;0)))</f>
        <v/>
      </c>
      <c r="BB117" s="12" t="str">
        <f aca="false">IF(OR($A117="",BB$4=""),"",SUMPRODUCT(--(INDEX(Matrix!$C$5:$EV$304,0,$B117)&gt;0),--(INDEX(Matrix!$C$5:$EV$304,0,BB$3)&gt;0)))</f>
        <v/>
      </c>
      <c r="BC117" s="12" t="str">
        <f aca="false">IF(OR($A117="",BC$4=""),"",SUMPRODUCT(--(INDEX(Matrix!$C$5:$EV$304,0,$B117)&gt;0),--(INDEX(Matrix!$C$5:$EV$304,0,BC$3)&gt;0)))</f>
        <v/>
      </c>
      <c r="BD117" s="12" t="str">
        <f aca="false">IF(OR($A117="",BD$4=""),"",SUMPRODUCT(--(INDEX(Matrix!$C$5:$EV$304,0,$B117)&gt;0),--(INDEX(Matrix!$C$5:$EV$304,0,BD$3)&gt;0)))</f>
        <v/>
      </c>
      <c r="BE117" s="12" t="str">
        <f aca="false">IF(OR($A117="",BE$4=""),"",SUMPRODUCT(--(INDEX(Matrix!$C$5:$EV$304,0,$B117)&gt;0),--(INDEX(Matrix!$C$5:$EV$304,0,BE$3)&gt;0)))</f>
        <v/>
      </c>
      <c r="BF117" s="12" t="str">
        <f aca="false">IF(OR($A117="",BF$4=""),"",SUMPRODUCT(--(INDEX(Matrix!$C$5:$EV$304,0,$B117)&gt;0),--(INDEX(Matrix!$C$5:$EV$304,0,BF$3)&gt;0)))</f>
        <v/>
      </c>
      <c r="BG117" s="12" t="str">
        <f aca="false">IF(OR($A117="",BG$4=""),"",SUMPRODUCT(--(INDEX(Matrix!$C$5:$EV$304,0,$B117)&gt;0),--(INDEX(Matrix!$C$5:$EV$304,0,BG$3)&gt;0)))</f>
        <v/>
      </c>
      <c r="BH117" s="12" t="str">
        <f aca="false">IF(OR($A117="",BH$4=""),"",SUMPRODUCT(--(INDEX(Matrix!$C$5:$EV$304,0,$B117)&gt;0),--(INDEX(Matrix!$C$5:$EV$304,0,BH$3)&gt;0)))</f>
        <v/>
      </c>
      <c r="BI117" s="12" t="str">
        <f aca="false">IF(OR($A117="",BI$4=""),"",SUMPRODUCT(--(INDEX(Matrix!$C$5:$EV$304,0,$B117)&gt;0),--(INDEX(Matrix!$C$5:$EV$304,0,BI$3)&gt;0)))</f>
        <v/>
      </c>
      <c r="BJ117" s="12" t="str">
        <f aca="false">IF(OR($A117="",BJ$4=""),"",SUMPRODUCT(--(INDEX(Matrix!$C$5:$EV$304,0,$B117)&gt;0),--(INDEX(Matrix!$C$5:$EV$304,0,BJ$3)&gt;0)))</f>
        <v/>
      </c>
      <c r="BK117" s="12" t="str">
        <f aca="false">IF(OR($A117="",BK$4=""),"",SUMPRODUCT(--(INDEX(Matrix!$C$5:$EV$304,0,$B117)&gt;0),--(INDEX(Matrix!$C$5:$EV$304,0,BK$3)&gt;0)))</f>
        <v/>
      </c>
      <c r="BL117" s="12" t="str">
        <f aca="false">IF(OR($A117="",BL$4=""),"",SUMPRODUCT(--(INDEX(Matrix!$C$5:$EV$304,0,$B117)&gt;0),--(INDEX(Matrix!$C$5:$EV$304,0,BL$3)&gt;0)))</f>
        <v/>
      </c>
      <c r="BM117" s="12" t="str">
        <f aca="false">IF(OR($A117="",BM$4=""),"",SUMPRODUCT(--(INDEX(Matrix!$C$5:$EV$304,0,$B117)&gt;0),--(INDEX(Matrix!$C$5:$EV$304,0,BM$3)&gt;0)))</f>
        <v/>
      </c>
      <c r="BN117" s="12" t="str">
        <f aca="false">IF(OR($A117="",BN$4=""),"",SUMPRODUCT(--(INDEX(Matrix!$C$5:$EV$304,0,$B117)&gt;0),--(INDEX(Matrix!$C$5:$EV$304,0,BN$3)&gt;0)))</f>
        <v/>
      </c>
      <c r="BO117" s="12" t="str">
        <f aca="false">IF(OR($A117="",BO$4=""),"",SUMPRODUCT(--(INDEX(Matrix!$C$5:$EV$304,0,$B117)&gt;0),--(INDEX(Matrix!$C$5:$EV$304,0,BO$3)&gt;0)))</f>
        <v/>
      </c>
      <c r="BP117" s="12" t="str">
        <f aca="false">IF(OR($A117="",BP$4=""),"",SUMPRODUCT(--(INDEX(Matrix!$C$5:$EV$304,0,$B117)&gt;0),--(INDEX(Matrix!$C$5:$EV$304,0,BP$3)&gt;0)))</f>
        <v/>
      </c>
      <c r="BQ117" s="12" t="str">
        <f aca="false">IF(OR($A117="",BQ$4=""),"",SUMPRODUCT(--(INDEX(Matrix!$C$5:$EV$304,0,$B117)&gt;0),--(INDEX(Matrix!$C$5:$EV$304,0,BQ$3)&gt;0)))</f>
        <v/>
      </c>
      <c r="BR117" s="12" t="str">
        <f aca="false">IF(OR($A117="",BR$4=""),"",SUMPRODUCT(--(INDEX(Matrix!$C$5:$EV$304,0,$B117)&gt;0),--(INDEX(Matrix!$C$5:$EV$304,0,BR$3)&gt;0)))</f>
        <v/>
      </c>
      <c r="BS117" s="12" t="str">
        <f aca="false">IF(OR($A117="",BS$4=""),"",SUMPRODUCT(--(INDEX(Matrix!$C$5:$EV$304,0,$B117)&gt;0),--(INDEX(Matrix!$C$5:$EV$304,0,BS$3)&gt;0)))</f>
        <v/>
      </c>
      <c r="BT117" s="12" t="str">
        <f aca="false">IF(OR($A117="",BT$4=""),"",SUMPRODUCT(--(INDEX(Matrix!$C$5:$EV$304,0,$B117)&gt;0),--(INDEX(Matrix!$C$5:$EV$304,0,BT$3)&gt;0)))</f>
        <v/>
      </c>
      <c r="BU117" s="12" t="str">
        <f aca="false">IF(OR($A117="",BU$4=""),"",SUMPRODUCT(--(INDEX(Matrix!$C$5:$EV$304,0,$B117)&gt;0),--(INDEX(Matrix!$C$5:$EV$304,0,BU$3)&gt;0)))</f>
        <v/>
      </c>
      <c r="BV117" s="12" t="str">
        <f aca="false">IF(OR($A117="",BV$4=""),"",SUMPRODUCT(--(INDEX(Matrix!$C$5:$EV$304,0,$B117)&gt;0),--(INDEX(Matrix!$C$5:$EV$304,0,BV$3)&gt;0)))</f>
        <v/>
      </c>
      <c r="BW117" s="12" t="str">
        <f aca="false">IF(OR($A117="",BW$4=""),"",SUMPRODUCT(--(INDEX(Matrix!$C$5:$EV$304,0,$B117)&gt;0),--(INDEX(Matrix!$C$5:$EV$304,0,BW$3)&gt;0)))</f>
        <v/>
      </c>
      <c r="BX117" s="12" t="str">
        <f aca="false">IF(OR($A117="",BX$4=""),"",SUMPRODUCT(--(INDEX(Matrix!$C$5:$EV$304,0,$B117)&gt;0),--(INDEX(Matrix!$C$5:$EV$304,0,BX$3)&gt;0)))</f>
        <v/>
      </c>
      <c r="BY117" s="12" t="str">
        <f aca="false">IF(OR($A117="",BY$4=""),"",SUMPRODUCT(--(INDEX(Matrix!$C$5:$EV$304,0,$B117)&gt;0),--(INDEX(Matrix!$C$5:$EV$304,0,BY$3)&gt;0)))</f>
        <v/>
      </c>
      <c r="BZ117" s="12" t="str">
        <f aca="false">IF(OR($A117="",BZ$4=""),"",SUMPRODUCT(--(INDEX(Matrix!$C$5:$EV$304,0,$B117)&gt;0),--(INDEX(Matrix!$C$5:$EV$304,0,BZ$3)&gt;0)))</f>
        <v/>
      </c>
      <c r="CA117" s="12" t="str">
        <f aca="false">IF(OR($A117="",CA$4=""),"",SUMPRODUCT(--(INDEX(Matrix!$C$5:$EV$304,0,$B117)&gt;0),--(INDEX(Matrix!$C$5:$EV$304,0,CA$3)&gt;0)))</f>
        <v/>
      </c>
      <c r="CB117" s="12" t="str">
        <f aca="false">IF(OR($A117="",CB$4=""),"",SUMPRODUCT(--(INDEX(Matrix!$C$5:$EV$304,0,$B117)&gt;0),--(INDEX(Matrix!$C$5:$EV$304,0,CB$3)&gt;0)))</f>
        <v/>
      </c>
      <c r="CC117" s="12" t="str">
        <f aca="false">IF(OR($A117="",CC$4=""),"",SUMPRODUCT(--(INDEX(Matrix!$C$5:$EV$304,0,$B117)&gt;0),--(INDEX(Matrix!$C$5:$EV$304,0,CC$3)&gt;0)))</f>
        <v/>
      </c>
      <c r="CD117" s="12" t="str">
        <f aca="false">IF(OR($A117="",CD$4=""),"",SUMPRODUCT(--(INDEX(Matrix!$C$5:$EV$304,0,$B117)&gt;0),--(INDEX(Matrix!$C$5:$EV$304,0,CD$3)&gt;0)))</f>
        <v/>
      </c>
      <c r="CE117" s="12" t="str">
        <f aca="false">IF(OR($A117="",CE$4=""),"",SUMPRODUCT(--(INDEX(Matrix!$C$5:$EV$304,0,$B117)&gt;0),--(INDEX(Matrix!$C$5:$EV$304,0,CE$3)&gt;0)))</f>
        <v/>
      </c>
      <c r="CF117" s="12" t="str">
        <f aca="false">IF(OR($A117="",CF$4=""),"",SUMPRODUCT(--(INDEX(Matrix!$C$5:$EV$304,0,$B117)&gt;0),--(INDEX(Matrix!$C$5:$EV$304,0,CF$3)&gt;0)))</f>
        <v/>
      </c>
      <c r="CG117" s="12" t="str">
        <f aca="false">IF(OR($A117="",CG$4=""),"",SUMPRODUCT(--(INDEX(Matrix!$C$5:$EV$304,0,$B117)&gt;0),--(INDEX(Matrix!$C$5:$EV$304,0,CG$3)&gt;0)))</f>
        <v/>
      </c>
      <c r="CH117" s="12" t="str">
        <f aca="false">IF(OR($A117="",CH$4=""),"",SUMPRODUCT(--(INDEX(Matrix!$C$5:$EV$304,0,$B117)&gt;0),--(INDEX(Matrix!$C$5:$EV$304,0,CH$3)&gt;0)))</f>
        <v/>
      </c>
      <c r="CI117" s="12" t="str">
        <f aca="false">IF(OR($A117="",CI$4=""),"",SUMPRODUCT(--(INDEX(Matrix!$C$5:$EV$304,0,$B117)&gt;0),--(INDEX(Matrix!$C$5:$EV$304,0,CI$3)&gt;0)))</f>
        <v/>
      </c>
      <c r="CJ117" s="12" t="str">
        <f aca="false">IF(OR($A117="",CJ$4=""),"",SUMPRODUCT(--(INDEX(Matrix!$C$5:$EV$304,0,$B117)&gt;0),--(INDEX(Matrix!$C$5:$EV$304,0,CJ$3)&gt;0)))</f>
        <v/>
      </c>
      <c r="CK117" s="12" t="str">
        <f aca="false">IF(OR($A117="",CK$4=""),"",SUMPRODUCT(--(INDEX(Matrix!$C$5:$EV$304,0,$B117)&gt;0),--(INDEX(Matrix!$C$5:$EV$304,0,CK$3)&gt;0)))</f>
        <v/>
      </c>
      <c r="CL117" s="12" t="str">
        <f aca="false">IF(OR($A117="",CL$4=""),"",SUMPRODUCT(--(INDEX(Matrix!$C$5:$EV$304,0,$B117)&gt;0),--(INDEX(Matrix!$C$5:$EV$304,0,CL$3)&gt;0)))</f>
        <v/>
      </c>
      <c r="CM117" s="12" t="str">
        <f aca="false">IF(OR($A117="",CM$4=""),"",SUMPRODUCT(--(INDEX(Matrix!$C$5:$EV$304,0,$B117)&gt;0),--(INDEX(Matrix!$C$5:$EV$304,0,CM$3)&gt;0)))</f>
        <v/>
      </c>
      <c r="CN117" s="12" t="str">
        <f aca="false">IF(OR($A117="",CN$4=""),"",SUMPRODUCT(--(INDEX(Matrix!$C$5:$EV$304,0,$B117)&gt;0),--(INDEX(Matrix!$C$5:$EV$304,0,CN$3)&gt;0)))</f>
        <v/>
      </c>
      <c r="CO117" s="12" t="str">
        <f aca="false">IF(OR($A117="",CO$4=""),"",SUMPRODUCT(--(INDEX(Matrix!$C$5:$EV$304,0,$B117)&gt;0),--(INDEX(Matrix!$C$5:$EV$304,0,CO$3)&gt;0)))</f>
        <v/>
      </c>
      <c r="CP117" s="12" t="str">
        <f aca="false">IF(OR($A117="",CP$4=""),"",SUMPRODUCT(--(INDEX(Matrix!$C$5:$EV$304,0,$B117)&gt;0),--(INDEX(Matrix!$C$5:$EV$304,0,CP$3)&gt;0)))</f>
        <v/>
      </c>
      <c r="CQ117" s="12" t="str">
        <f aca="false">IF(OR($A117="",CQ$4=""),"",SUMPRODUCT(--(INDEX(Matrix!$C$5:$EV$304,0,$B117)&gt;0),--(INDEX(Matrix!$C$5:$EV$304,0,CQ$3)&gt;0)))</f>
        <v/>
      </c>
      <c r="CR117" s="12" t="str">
        <f aca="false">IF(OR($A117="",CR$4=""),"",SUMPRODUCT(--(INDEX(Matrix!$C$5:$EV$304,0,$B117)&gt;0),--(INDEX(Matrix!$C$5:$EV$304,0,CR$3)&gt;0)))</f>
        <v/>
      </c>
      <c r="CS117" s="12" t="str">
        <f aca="false">IF(OR($A117="",CS$4=""),"",SUMPRODUCT(--(INDEX(Matrix!$C$5:$EV$304,0,$B117)&gt;0),--(INDEX(Matrix!$C$5:$EV$304,0,CS$3)&gt;0)))</f>
        <v/>
      </c>
      <c r="CT117" s="12" t="str">
        <f aca="false">IF(OR($A117="",CT$4=""),"",SUMPRODUCT(--(INDEX(Matrix!$C$5:$EV$304,0,$B117)&gt;0),--(INDEX(Matrix!$C$5:$EV$304,0,CT$3)&gt;0)))</f>
        <v/>
      </c>
      <c r="CU117" s="12" t="str">
        <f aca="false">IF(OR($A117="",CU$4=""),"",SUMPRODUCT(--(INDEX(Matrix!$C$5:$EV$304,0,$B117)&gt;0),--(INDEX(Matrix!$C$5:$EV$304,0,CU$3)&gt;0)))</f>
        <v/>
      </c>
      <c r="CV117" s="12" t="str">
        <f aca="false">IF(OR($A117="",CV$4=""),"",SUMPRODUCT(--(INDEX(Matrix!$C$5:$EV$304,0,$B117)&gt;0),--(INDEX(Matrix!$C$5:$EV$304,0,CV$3)&gt;0)))</f>
        <v/>
      </c>
      <c r="CW117" s="12" t="str">
        <f aca="false">IF(OR($A117="",CW$4=""),"",SUMPRODUCT(--(INDEX(Matrix!$C$5:$EV$304,0,$B117)&gt;0),--(INDEX(Matrix!$C$5:$EV$304,0,CW$3)&gt;0)))</f>
        <v/>
      </c>
      <c r="CX117" s="12" t="str">
        <f aca="false">IF(OR($A117="",CX$4=""),"",SUMPRODUCT(--(INDEX(Matrix!$C$5:$EV$304,0,$B117)&gt;0),--(INDEX(Matrix!$C$5:$EV$304,0,CX$3)&gt;0)))</f>
        <v/>
      </c>
      <c r="CY117" s="12" t="str">
        <f aca="false">IF(OR($A117="",CY$4=""),"",SUMPRODUCT(--(INDEX(Matrix!$C$5:$EV$304,0,$B117)&gt;0),--(INDEX(Matrix!$C$5:$EV$304,0,CY$3)&gt;0)))</f>
        <v/>
      </c>
      <c r="CZ117" s="12" t="str">
        <f aca="false">IF(OR($A117="",CZ$4=""),"",SUMPRODUCT(--(INDEX(Matrix!$C$5:$EV$304,0,$B117)&gt;0),--(INDEX(Matrix!$C$5:$EV$304,0,CZ$3)&gt;0)))</f>
        <v/>
      </c>
      <c r="DA117" s="12" t="str">
        <f aca="false">IF(OR($A117="",DA$4=""),"",SUMPRODUCT(--(INDEX(Matrix!$C$5:$EV$304,0,$B117)&gt;0),--(INDEX(Matrix!$C$5:$EV$304,0,DA$3)&gt;0)))</f>
        <v/>
      </c>
      <c r="DB117" s="12" t="str">
        <f aca="false">IF(OR($A117="",DB$4=""),"",SUMPRODUCT(--(INDEX(Matrix!$C$5:$EV$304,0,$B117)&gt;0),--(INDEX(Matrix!$C$5:$EV$304,0,DB$3)&gt;0)))</f>
        <v/>
      </c>
      <c r="DC117" s="12" t="str">
        <f aca="false">IF(OR($A117="",DC$4=""),"",SUMPRODUCT(--(INDEX(Matrix!$C$5:$EV$304,0,$B117)&gt;0),--(INDEX(Matrix!$C$5:$EV$304,0,DC$3)&gt;0)))</f>
        <v/>
      </c>
      <c r="DD117" s="12" t="str">
        <f aca="false">IF(OR($A117="",DD$4=""),"",SUMPRODUCT(--(INDEX(Matrix!$C$5:$EV$304,0,$B117)&gt;0),--(INDEX(Matrix!$C$5:$EV$304,0,DD$3)&gt;0)))</f>
        <v/>
      </c>
      <c r="DE117" s="12" t="str">
        <f aca="false">IF(OR($A117="",DE$4=""),"",SUMPRODUCT(--(INDEX(Matrix!$C$5:$EV$304,0,$B117)&gt;0),--(INDEX(Matrix!$C$5:$EV$304,0,DE$3)&gt;0)))</f>
        <v/>
      </c>
      <c r="DF117" s="12" t="str">
        <f aca="false">IF(OR($A117="",DF$4=""),"",SUMPRODUCT(--(INDEX(Matrix!$C$5:$EV$304,0,$B117)&gt;0),--(INDEX(Matrix!$C$5:$EV$304,0,DF$3)&gt;0)))</f>
        <v/>
      </c>
      <c r="DG117" s="12" t="str">
        <f aca="false">IF(OR($A117="",DG$4=""),"",SUMPRODUCT(--(INDEX(Matrix!$C$5:$EV$304,0,$B117)&gt;0),--(INDEX(Matrix!$C$5:$EV$304,0,DG$3)&gt;0)))</f>
        <v/>
      </c>
      <c r="DH117" s="12" t="str">
        <f aca="false">IF(OR($A117="",DH$4=""),"",SUMPRODUCT(--(INDEX(Matrix!$C$5:$EV$304,0,$B117)&gt;0),--(INDEX(Matrix!$C$5:$EV$304,0,DH$3)&gt;0)))</f>
        <v/>
      </c>
      <c r="DI117" s="12" t="str">
        <f aca="false">IF(OR($A117="",DI$4=""),"",SUMPRODUCT(--(INDEX(Matrix!$C$5:$EV$304,0,$B117)&gt;0),--(INDEX(Matrix!$C$5:$EV$304,0,DI$3)&gt;0)))</f>
        <v/>
      </c>
      <c r="DJ117" s="12" t="str">
        <f aca="false">IF(OR($A117="",DJ$4=""),"",SUMPRODUCT(--(INDEX(Matrix!$C$5:$EV$304,0,$B117)&gt;0),--(INDEX(Matrix!$C$5:$EV$304,0,DJ$3)&gt;0)))</f>
        <v/>
      </c>
      <c r="DK117" s="12" t="str">
        <f aca="false">IF(OR($A117="",DK$4=""),"",SUMPRODUCT(--(INDEX(Matrix!$C$5:$EV$304,0,$B117)&gt;0),--(INDEX(Matrix!$C$5:$EV$304,0,DK$3)&gt;0)))</f>
        <v/>
      </c>
      <c r="DL117" s="12" t="str">
        <f aca="false">IF(OR($A117="",DL$4=""),"",SUMPRODUCT(--(INDEX(Matrix!$C$5:$EV$304,0,$B117)&gt;0),--(INDEX(Matrix!$C$5:$EV$304,0,DL$3)&gt;0)))</f>
        <v/>
      </c>
      <c r="DM117" s="12" t="str">
        <f aca="false">IF(OR($A117="",DM$4=""),"",SUMPRODUCT(--(INDEX(Matrix!$C$5:$EV$304,0,$B117)&gt;0),--(INDEX(Matrix!$C$5:$EV$304,0,DM$3)&gt;0)))</f>
        <v/>
      </c>
      <c r="DN117" s="12" t="str">
        <f aca="false">IF(OR($A117="",DN$4=""),"",SUMPRODUCT(--(INDEX(Matrix!$C$5:$EV$304,0,$B117)&gt;0),--(INDEX(Matrix!$C$5:$EV$304,0,DN$3)&gt;0)))</f>
        <v/>
      </c>
      <c r="DO117" s="12" t="str">
        <f aca="false">IF(OR($A117="",DO$4=""),"",SUMPRODUCT(--(INDEX(Matrix!$C$5:$EV$304,0,$B117)&gt;0),--(INDEX(Matrix!$C$5:$EV$304,0,DO$3)&gt;0)))</f>
        <v/>
      </c>
      <c r="DP117" s="12" t="str">
        <f aca="false">IF(OR($A117="",DP$4=""),"",SUMPRODUCT(--(INDEX(Matrix!$C$5:$EV$304,0,$B117)&gt;0),--(INDEX(Matrix!$C$5:$EV$304,0,DP$3)&gt;0)))</f>
        <v/>
      </c>
      <c r="DQ117" s="12" t="str">
        <f aca="false">IF(OR($A117="",DQ$4=""),"",SUMPRODUCT(--(INDEX(Matrix!$C$5:$EV$304,0,$B117)&gt;0),--(INDEX(Matrix!$C$5:$EV$304,0,DQ$3)&gt;0)))</f>
        <v/>
      </c>
      <c r="DR117" s="12" t="str">
        <f aca="false">IF(OR($A117="",DR$4=""),"",SUMPRODUCT(--(INDEX(Matrix!$C$5:$EV$304,0,$B117)&gt;0),--(INDEX(Matrix!$C$5:$EV$304,0,DR$3)&gt;0)))</f>
        <v/>
      </c>
      <c r="DS117" s="12" t="str">
        <f aca="false">IF(OR($A117="",DS$4=""),"",SUMPRODUCT(--(INDEX(Matrix!$C$5:$EV$304,0,$B117)&gt;0),--(INDEX(Matrix!$C$5:$EV$304,0,DS$3)&gt;0)))</f>
        <v/>
      </c>
      <c r="DT117" s="12" t="str">
        <f aca="false">IF(OR($A117="",DT$4=""),"",SUMPRODUCT(--(INDEX(Matrix!$C$5:$EV$304,0,$B117)&gt;0),--(INDEX(Matrix!$C$5:$EV$304,0,DT$3)&gt;0)))</f>
        <v/>
      </c>
      <c r="DU117" s="12" t="str">
        <f aca="false">IF(OR($A117="",DU$4=""),"",SUMPRODUCT(--(INDEX(Matrix!$C$5:$EV$304,0,$B117)&gt;0),--(INDEX(Matrix!$C$5:$EV$304,0,DU$3)&gt;0)))</f>
        <v/>
      </c>
      <c r="DV117" s="12" t="str">
        <f aca="false">IF(OR($A117="",DV$4=""),"",SUMPRODUCT(--(INDEX(Matrix!$C$5:$EV$304,0,$B117)&gt;0),--(INDEX(Matrix!$C$5:$EV$304,0,DV$3)&gt;0)))</f>
        <v/>
      </c>
      <c r="DW117" s="12" t="str">
        <f aca="false">IF(OR($A117="",DW$4=""),"",SUMPRODUCT(--(INDEX(Matrix!$C$5:$EV$304,0,$B117)&gt;0),--(INDEX(Matrix!$C$5:$EV$304,0,DW$3)&gt;0)))</f>
        <v/>
      </c>
      <c r="DX117" s="12" t="str">
        <f aca="false">IF(OR($A117="",DX$4=""),"",SUMPRODUCT(--(INDEX(Matrix!$C$5:$EV$304,0,$B117)&gt;0),--(INDEX(Matrix!$C$5:$EV$304,0,DX$3)&gt;0)))</f>
        <v/>
      </c>
      <c r="DY117" s="12" t="str">
        <f aca="false">IF(OR($A117="",DY$4=""),"",SUMPRODUCT(--(INDEX(Matrix!$C$5:$EV$304,0,$B117)&gt;0),--(INDEX(Matrix!$C$5:$EV$304,0,DY$3)&gt;0)))</f>
        <v/>
      </c>
      <c r="DZ117" s="12" t="str">
        <f aca="false">IF(OR($A117="",DZ$4=""),"",SUMPRODUCT(--(INDEX(Matrix!$C$5:$EV$304,0,$B117)&gt;0),--(INDEX(Matrix!$C$5:$EV$304,0,DZ$3)&gt;0)))</f>
        <v/>
      </c>
      <c r="EA117" s="12" t="str">
        <f aca="false">IF(OR($A117="",EA$4=""),"",SUMPRODUCT(--(INDEX(Matrix!$C$5:$EV$304,0,$B117)&gt;0),--(INDEX(Matrix!$C$5:$EV$304,0,EA$3)&gt;0)))</f>
        <v/>
      </c>
      <c r="EB117" s="12" t="str">
        <f aca="false">IF(OR($A117="",EB$4=""),"",SUMPRODUCT(--(INDEX(Matrix!$C$5:$EV$304,0,$B117)&gt;0),--(INDEX(Matrix!$C$5:$EV$304,0,EB$3)&gt;0)))</f>
        <v/>
      </c>
      <c r="EC117" s="12" t="str">
        <f aca="false">IF(OR($A117="",EC$4=""),"",SUMPRODUCT(--(INDEX(Matrix!$C$5:$EV$304,0,$B117)&gt;0),--(INDEX(Matrix!$C$5:$EV$304,0,EC$3)&gt;0)))</f>
        <v/>
      </c>
      <c r="ED117" s="12" t="str">
        <f aca="false">IF(OR($A117="",ED$4=""),"",SUMPRODUCT(--(INDEX(Matrix!$C$5:$EV$304,0,$B117)&gt;0),--(INDEX(Matrix!$C$5:$EV$304,0,ED$3)&gt;0)))</f>
        <v/>
      </c>
      <c r="EE117" s="12" t="str">
        <f aca="false">IF(OR($A117="",EE$4=""),"",SUMPRODUCT(--(INDEX(Matrix!$C$5:$EV$304,0,$B117)&gt;0),--(INDEX(Matrix!$C$5:$EV$304,0,EE$3)&gt;0)))</f>
        <v/>
      </c>
      <c r="EF117" s="12" t="str">
        <f aca="false">IF(OR($A117="",EF$4=""),"",SUMPRODUCT(--(INDEX(Matrix!$C$5:$EV$304,0,$B117)&gt;0),--(INDEX(Matrix!$C$5:$EV$304,0,EF$3)&gt;0)))</f>
        <v/>
      </c>
      <c r="EG117" s="12" t="str">
        <f aca="false">IF(OR($A117="",EG$4=""),"",SUMPRODUCT(--(INDEX(Matrix!$C$5:$EV$304,0,$B117)&gt;0),--(INDEX(Matrix!$C$5:$EV$304,0,EG$3)&gt;0)))</f>
        <v/>
      </c>
      <c r="EH117" s="12" t="str">
        <f aca="false">IF(OR($A117="",EH$4=""),"",SUMPRODUCT(--(INDEX(Matrix!$C$5:$EV$304,0,$B117)&gt;0),--(INDEX(Matrix!$C$5:$EV$304,0,EH$3)&gt;0)))</f>
        <v/>
      </c>
      <c r="EI117" s="12" t="str">
        <f aca="false">IF(OR($A117="",EI$4=""),"",SUMPRODUCT(--(INDEX(Matrix!$C$5:$EV$304,0,$B117)&gt;0),--(INDEX(Matrix!$C$5:$EV$304,0,EI$3)&gt;0)))</f>
        <v/>
      </c>
      <c r="EJ117" s="12" t="str">
        <f aca="false">IF(OR($A117="",EJ$4=""),"",SUMPRODUCT(--(INDEX(Matrix!$C$5:$EV$304,0,$B117)&gt;0),--(INDEX(Matrix!$C$5:$EV$304,0,EJ$3)&gt;0)))</f>
        <v/>
      </c>
      <c r="EK117" s="12" t="str">
        <f aca="false">IF(OR($A117="",EK$4=""),"",SUMPRODUCT(--(INDEX(Matrix!$C$5:$EV$304,0,$B117)&gt;0),--(INDEX(Matrix!$C$5:$EV$304,0,EK$3)&gt;0)))</f>
        <v/>
      </c>
      <c r="EL117" s="12" t="str">
        <f aca="false">IF(OR($A117="",EL$4=""),"",SUMPRODUCT(--(INDEX(Matrix!$C$5:$EV$304,0,$B117)&gt;0),--(INDEX(Matrix!$C$5:$EV$304,0,EL$3)&gt;0)))</f>
        <v/>
      </c>
      <c r="EM117" s="12" t="str">
        <f aca="false">IF(OR($A117="",EM$4=""),"",SUMPRODUCT(--(INDEX(Matrix!$C$5:$EV$304,0,$B117)&gt;0),--(INDEX(Matrix!$C$5:$EV$304,0,EM$3)&gt;0)))</f>
        <v/>
      </c>
      <c r="EN117" s="12" t="str">
        <f aca="false">IF(OR($A117="",EN$4=""),"",SUMPRODUCT(--(INDEX(Matrix!$C$5:$EV$304,0,$B117)&gt;0),--(INDEX(Matrix!$C$5:$EV$304,0,EN$3)&gt;0)))</f>
        <v/>
      </c>
      <c r="EO117" s="12" t="str">
        <f aca="false">IF(OR($A117="",EO$4=""),"",SUMPRODUCT(--(INDEX(Matrix!$C$5:$EV$304,0,$B117)&gt;0),--(INDEX(Matrix!$C$5:$EV$304,0,EO$3)&gt;0)))</f>
        <v/>
      </c>
      <c r="EP117" s="12" t="str">
        <f aca="false">IF(OR($A117="",EP$4=""),"",SUMPRODUCT(--(INDEX(Matrix!$C$5:$EV$304,0,$B117)&gt;0),--(INDEX(Matrix!$C$5:$EV$304,0,EP$3)&gt;0)))</f>
        <v/>
      </c>
      <c r="EQ117" s="12" t="str">
        <f aca="false">IF(OR($A117="",EQ$4=""),"",SUMPRODUCT(--(INDEX(Matrix!$C$5:$EV$304,0,$B117)&gt;0),--(INDEX(Matrix!$C$5:$EV$304,0,EQ$3)&gt;0)))</f>
        <v/>
      </c>
      <c r="ER117" s="12" t="str">
        <f aca="false">IF(OR($A117="",ER$4=""),"",SUMPRODUCT(--(INDEX(Matrix!$C$5:$EV$304,0,$B117)&gt;0),--(INDEX(Matrix!$C$5:$EV$304,0,ER$3)&gt;0)))</f>
        <v/>
      </c>
      <c r="ES117" s="12" t="str">
        <f aca="false">IF(OR($A117="",ES$4=""),"",SUMPRODUCT(--(INDEX(Matrix!$C$5:$EV$304,0,$B117)&gt;0),--(INDEX(Matrix!$C$5:$EV$304,0,ES$3)&gt;0)))</f>
        <v/>
      </c>
      <c r="ET117" s="12" t="str">
        <f aca="false">IF(OR($A117="",ET$4=""),"",SUMPRODUCT(--(INDEX(Matrix!$C$5:$EV$304,0,$B117)&gt;0),--(INDEX(Matrix!$C$5:$EV$304,0,ET$3)&gt;0)))</f>
        <v/>
      </c>
      <c r="EU117" s="12" t="str">
        <f aca="false">IF(OR($A117="",EU$4=""),"",SUMPRODUCT(--(INDEX(Matrix!$C$5:$EV$304,0,$B117)&gt;0),--(INDEX(Matrix!$C$5:$EV$304,0,EU$3)&gt;0)))</f>
        <v/>
      </c>
      <c r="EV117" s="12" t="str">
        <f aca="false">IF(OR($A117="",EV$4=""),"",SUMPRODUCT(--(INDEX(Matrix!$C$5:$EV$304,0,$B117)&gt;0),--(INDEX(Matrix!$C$5:$EV$304,0,EV$3)&gt;0)))</f>
        <v/>
      </c>
    </row>
    <row r="118" customFormat="false" ht="15" hidden="false" customHeight="false" outlineLevel="0" collapsed="false">
      <c r="A118" s="6" t="str">
        <f aca="false">IF(INDEX(Products!$A$2:$A$151,$B118)="","",INDEX(Products!$A$2:$A$151,$B118))</f>
        <v/>
      </c>
      <c r="B118" s="23" t="n">
        <v>114</v>
      </c>
      <c r="C118" s="12" t="str">
        <f aca="false">IF(OR($A118="",C$4=""),"",SUMPRODUCT(--(INDEX(Matrix!$C$5:$EV$304,0,$B118)&gt;0),--(INDEX(Matrix!$C$5:$EV$304,0,C$3)&gt;0)))</f>
        <v/>
      </c>
      <c r="D118" s="12" t="str">
        <f aca="false">IF(OR($A118="",D$4=""),"",SUMPRODUCT(--(INDEX(Matrix!$C$5:$EV$304,0,$B118)&gt;0),--(INDEX(Matrix!$C$5:$EV$304,0,D$3)&gt;0)))</f>
        <v/>
      </c>
      <c r="E118" s="12" t="str">
        <f aca="false">IF(OR($A118="",E$4=""),"",SUMPRODUCT(--(INDEX(Matrix!$C$5:$EV$304,0,$B118)&gt;0),--(INDEX(Matrix!$C$5:$EV$304,0,E$3)&gt;0)))</f>
        <v/>
      </c>
      <c r="F118" s="12" t="str">
        <f aca="false">IF(OR($A118="",F$4=""),"",SUMPRODUCT(--(INDEX(Matrix!$C$5:$EV$304,0,$B118)&gt;0),--(INDEX(Matrix!$C$5:$EV$304,0,F$3)&gt;0)))</f>
        <v/>
      </c>
      <c r="G118" s="12" t="str">
        <f aca="false">IF(OR($A118="",G$4=""),"",SUMPRODUCT(--(INDEX(Matrix!$C$5:$EV$304,0,$B118)&gt;0),--(INDEX(Matrix!$C$5:$EV$304,0,G$3)&gt;0)))</f>
        <v/>
      </c>
      <c r="H118" s="12" t="str">
        <f aca="false">IF(OR($A118="",H$4=""),"",SUMPRODUCT(--(INDEX(Matrix!$C$5:$EV$304,0,$B118)&gt;0),--(INDEX(Matrix!$C$5:$EV$304,0,H$3)&gt;0)))</f>
        <v/>
      </c>
      <c r="I118" s="12" t="str">
        <f aca="false">IF(OR($A118="",I$4=""),"",SUMPRODUCT(--(INDEX(Matrix!$C$5:$EV$304,0,$B118)&gt;0),--(INDEX(Matrix!$C$5:$EV$304,0,I$3)&gt;0)))</f>
        <v/>
      </c>
      <c r="J118" s="12" t="str">
        <f aca="false">IF(OR($A118="",J$4=""),"",SUMPRODUCT(--(INDEX(Matrix!$C$5:$EV$304,0,$B118)&gt;0),--(INDEX(Matrix!$C$5:$EV$304,0,J$3)&gt;0)))</f>
        <v/>
      </c>
      <c r="K118" s="12" t="str">
        <f aca="false">IF(OR($A118="",K$4=""),"",SUMPRODUCT(--(INDEX(Matrix!$C$5:$EV$304,0,$B118)&gt;0),--(INDEX(Matrix!$C$5:$EV$304,0,K$3)&gt;0)))</f>
        <v/>
      </c>
      <c r="L118" s="12" t="str">
        <f aca="false">IF(OR($A118="",L$4=""),"",SUMPRODUCT(--(INDEX(Matrix!$C$5:$EV$304,0,$B118)&gt;0),--(INDEX(Matrix!$C$5:$EV$304,0,L$3)&gt;0)))</f>
        <v/>
      </c>
      <c r="M118" s="12" t="str">
        <f aca="false">IF(OR($A118="",M$4=""),"",SUMPRODUCT(--(INDEX(Matrix!$C$5:$EV$304,0,$B118)&gt;0),--(INDEX(Matrix!$C$5:$EV$304,0,M$3)&gt;0)))</f>
        <v/>
      </c>
      <c r="N118" s="12" t="str">
        <f aca="false">IF(OR($A118="",N$4=""),"",SUMPRODUCT(--(INDEX(Matrix!$C$5:$EV$304,0,$B118)&gt;0),--(INDEX(Matrix!$C$5:$EV$304,0,N$3)&gt;0)))</f>
        <v/>
      </c>
      <c r="O118" s="12" t="str">
        <f aca="false">IF(OR($A118="",O$4=""),"",SUMPRODUCT(--(INDEX(Matrix!$C$5:$EV$304,0,$B118)&gt;0),--(INDEX(Matrix!$C$5:$EV$304,0,O$3)&gt;0)))</f>
        <v/>
      </c>
      <c r="P118" s="12" t="str">
        <f aca="false">IF(OR($A118="",P$4=""),"",SUMPRODUCT(--(INDEX(Matrix!$C$5:$EV$304,0,$B118)&gt;0),--(INDEX(Matrix!$C$5:$EV$304,0,P$3)&gt;0)))</f>
        <v/>
      </c>
      <c r="Q118" s="12" t="str">
        <f aca="false">IF(OR($A118="",Q$4=""),"",SUMPRODUCT(--(INDEX(Matrix!$C$5:$EV$304,0,$B118)&gt;0),--(INDEX(Matrix!$C$5:$EV$304,0,Q$3)&gt;0)))</f>
        <v/>
      </c>
      <c r="R118" s="12" t="str">
        <f aca="false">IF(OR($A118="",R$4=""),"",SUMPRODUCT(--(INDEX(Matrix!$C$5:$EV$304,0,$B118)&gt;0),--(INDEX(Matrix!$C$5:$EV$304,0,R$3)&gt;0)))</f>
        <v/>
      </c>
      <c r="S118" s="12" t="str">
        <f aca="false">IF(OR($A118="",S$4=""),"",SUMPRODUCT(--(INDEX(Matrix!$C$5:$EV$304,0,$B118)&gt;0),--(INDEX(Matrix!$C$5:$EV$304,0,S$3)&gt;0)))</f>
        <v/>
      </c>
      <c r="T118" s="12" t="str">
        <f aca="false">IF(OR($A118="",T$4=""),"",SUMPRODUCT(--(INDEX(Matrix!$C$5:$EV$304,0,$B118)&gt;0),--(INDEX(Matrix!$C$5:$EV$304,0,T$3)&gt;0)))</f>
        <v/>
      </c>
      <c r="U118" s="12" t="str">
        <f aca="false">IF(OR($A118="",U$4=""),"",SUMPRODUCT(--(INDEX(Matrix!$C$5:$EV$304,0,$B118)&gt;0),--(INDEX(Matrix!$C$5:$EV$304,0,U$3)&gt;0)))</f>
        <v/>
      </c>
      <c r="V118" s="12" t="str">
        <f aca="false">IF(OR($A118="",V$4=""),"",SUMPRODUCT(--(INDEX(Matrix!$C$5:$EV$304,0,$B118)&gt;0),--(INDEX(Matrix!$C$5:$EV$304,0,V$3)&gt;0)))</f>
        <v/>
      </c>
      <c r="W118" s="12" t="str">
        <f aca="false">IF(OR($A118="",W$4=""),"",SUMPRODUCT(--(INDEX(Matrix!$C$5:$EV$304,0,$B118)&gt;0),--(INDEX(Matrix!$C$5:$EV$304,0,W$3)&gt;0)))</f>
        <v/>
      </c>
      <c r="X118" s="12" t="str">
        <f aca="false">IF(OR($A118="",X$4=""),"",SUMPRODUCT(--(INDEX(Matrix!$C$5:$EV$304,0,$B118)&gt;0),--(INDEX(Matrix!$C$5:$EV$304,0,X$3)&gt;0)))</f>
        <v/>
      </c>
      <c r="Y118" s="12" t="str">
        <f aca="false">IF(OR($A118="",Y$4=""),"",SUMPRODUCT(--(INDEX(Matrix!$C$5:$EV$304,0,$B118)&gt;0),--(INDEX(Matrix!$C$5:$EV$304,0,Y$3)&gt;0)))</f>
        <v/>
      </c>
      <c r="Z118" s="12" t="str">
        <f aca="false">IF(OR($A118="",Z$4=""),"",SUMPRODUCT(--(INDEX(Matrix!$C$5:$EV$304,0,$B118)&gt;0),--(INDEX(Matrix!$C$5:$EV$304,0,Z$3)&gt;0)))</f>
        <v/>
      </c>
      <c r="AA118" s="12" t="str">
        <f aca="false">IF(OR($A118="",AA$4=""),"",SUMPRODUCT(--(INDEX(Matrix!$C$5:$EV$304,0,$B118)&gt;0),--(INDEX(Matrix!$C$5:$EV$304,0,AA$3)&gt;0)))</f>
        <v/>
      </c>
      <c r="AB118" s="12" t="str">
        <f aca="false">IF(OR($A118="",AB$4=""),"",SUMPRODUCT(--(INDEX(Matrix!$C$5:$EV$304,0,$B118)&gt;0),--(INDEX(Matrix!$C$5:$EV$304,0,AB$3)&gt;0)))</f>
        <v/>
      </c>
      <c r="AC118" s="12" t="str">
        <f aca="false">IF(OR($A118="",AC$4=""),"",SUMPRODUCT(--(INDEX(Matrix!$C$5:$EV$304,0,$B118)&gt;0),--(INDEX(Matrix!$C$5:$EV$304,0,AC$3)&gt;0)))</f>
        <v/>
      </c>
      <c r="AD118" s="12" t="str">
        <f aca="false">IF(OR($A118="",AD$4=""),"",SUMPRODUCT(--(INDEX(Matrix!$C$5:$EV$304,0,$B118)&gt;0),--(INDEX(Matrix!$C$5:$EV$304,0,AD$3)&gt;0)))</f>
        <v/>
      </c>
      <c r="AE118" s="12" t="str">
        <f aca="false">IF(OR($A118="",AE$4=""),"",SUMPRODUCT(--(INDEX(Matrix!$C$5:$EV$304,0,$B118)&gt;0),--(INDEX(Matrix!$C$5:$EV$304,0,AE$3)&gt;0)))</f>
        <v/>
      </c>
      <c r="AF118" s="12" t="str">
        <f aca="false">IF(OR($A118="",AF$4=""),"",SUMPRODUCT(--(INDEX(Matrix!$C$5:$EV$304,0,$B118)&gt;0),--(INDEX(Matrix!$C$5:$EV$304,0,AF$3)&gt;0)))</f>
        <v/>
      </c>
      <c r="AG118" s="12" t="str">
        <f aca="false">IF(OR($A118="",AG$4=""),"",SUMPRODUCT(--(INDEX(Matrix!$C$5:$EV$304,0,$B118)&gt;0),--(INDEX(Matrix!$C$5:$EV$304,0,AG$3)&gt;0)))</f>
        <v/>
      </c>
      <c r="AH118" s="12" t="str">
        <f aca="false">IF(OR($A118="",AH$4=""),"",SUMPRODUCT(--(INDEX(Matrix!$C$5:$EV$304,0,$B118)&gt;0),--(INDEX(Matrix!$C$5:$EV$304,0,AH$3)&gt;0)))</f>
        <v/>
      </c>
      <c r="AI118" s="12" t="str">
        <f aca="false">IF(OR($A118="",AI$4=""),"",SUMPRODUCT(--(INDEX(Matrix!$C$5:$EV$304,0,$B118)&gt;0),--(INDEX(Matrix!$C$5:$EV$304,0,AI$3)&gt;0)))</f>
        <v/>
      </c>
      <c r="AJ118" s="12" t="str">
        <f aca="false">IF(OR($A118="",AJ$4=""),"",SUMPRODUCT(--(INDEX(Matrix!$C$5:$EV$304,0,$B118)&gt;0),--(INDEX(Matrix!$C$5:$EV$304,0,AJ$3)&gt;0)))</f>
        <v/>
      </c>
      <c r="AK118" s="12" t="str">
        <f aca="false">IF(OR($A118="",AK$4=""),"",SUMPRODUCT(--(INDEX(Matrix!$C$5:$EV$304,0,$B118)&gt;0),--(INDEX(Matrix!$C$5:$EV$304,0,AK$3)&gt;0)))</f>
        <v/>
      </c>
      <c r="AL118" s="12" t="str">
        <f aca="false">IF(OR($A118="",AL$4=""),"",SUMPRODUCT(--(INDEX(Matrix!$C$5:$EV$304,0,$B118)&gt;0),--(INDEX(Matrix!$C$5:$EV$304,0,AL$3)&gt;0)))</f>
        <v/>
      </c>
      <c r="AM118" s="12" t="str">
        <f aca="false">IF(OR($A118="",AM$4=""),"",SUMPRODUCT(--(INDEX(Matrix!$C$5:$EV$304,0,$B118)&gt;0),--(INDEX(Matrix!$C$5:$EV$304,0,AM$3)&gt;0)))</f>
        <v/>
      </c>
      <c r="AN118" s="12" t="str">
        <f aca="false">IF(OR($A118="",AN$4=""),"",SUMPRODUCT(--(INDEX(Matrix!$C$5:$EV$304,0,$B118)&gt;0),--(INDEX(Matrix!$C$5:$EV$304,0,AN$3)&gt;0)))</f>
        <v/>
      </c>
      <c r="AO118" s="12" t="str">
        <f aca="false">IF(OR($A118="",AO$4=""),"",SUMPRODUCT(--(INDEX(Matrix!$C$5:$EV$304,0,$B118)&gt;0),--(INDEX(Matrix!$C$5:$EV$304,0,AO$3)&gt;0)))</f>
        <v/>
      </c>
      <c r="AP118" s="12" t="str">
        <f aca="false">IF(OR($A118="",AP$4=""),"",SUMPRODUCT(--(INDEX(Matrix!$C$5:$EV$304,0,$B118)&gt;0),--(INDEX(Matrix!$C$5:$EV$304,0,AP$3)&gt;0)))</f>
        <v/>
      </c>
      <c r="AQ118" s="12" t="str">
        <f aca="false">IF(OR($A118="",AQ$4=""),"",SUMPRODUCT(--(INDEX(Matrix!$C$5:$EV$304,0,$B118)&gt;0),--(INDEX(Matrix!$C$5:$EV$304,0,AQ$3)&gt;0)))</f>
        <v/>
      </c>
      <c r="AR118" s="12" t="str">
        <f aca="false">IF(OR($A118="",AR$4=""),"",SUMPRODUCT(--(INDEX(Matrix!$C$5:$EV$304,0,$B118)&gt;0),--(INDEX(Matrix!$C$5:$EV$304,0,AR$3)&gt;0)))</f>
        <v/>
      </c>
      <c r="AS118" s="12" t="str">
        <f aca="false">IF(OR($A118="",AS$4=""),"",SUMPRODUCT(--(INDEX(Matrix!$C$5:$EV$304,0,$B118)&gt;0),--(INDEX(Matrix!$C$5:$EV$304,0,AS$3)&gt;0)))</f>
        <v/>
      </c>
      <c r="AT118" s="12" t="str">
        <f aca="false">IF(OR($A118="",AT$4=""),"",SUMPRODUCT(--(INDEX(Matrix!$C$5:$EV$304,0,$B118)&gt;0),--(INDEX(Matrix!$C$5:$EV$304,0,AT$3)&gt;0)))</f>
        <v/>
      </c>
      <c r="AU118" s="12" t="str">
        <f aca="false">IF(OR($A118="",AU$4=""),"",SUMPRODUCT(--(INDEX(Matrix!$C$5:$EV$304,0,$B118)&gt;0),--(INDEX(Matrix!$C$5:$EV$304,0,AU$3)&gt;0)))</f>
        <v/>
      </c>
      <c r="AV118" s="12" t="str">
        <f aca="false">IF(OR($A118="",AV$4=""),"",SUMPRODUCT(--(INDEX(Matrix!$C$5:$EV$304,0,$B118)&gt;0),--(INDEX(Matrix!$C$5:$EV$304,0,AV$3)&gt;0)))</f>
        <v/>
      </c>
      <c r="AW118" s="12" t="str">
        <f aca="false">IF(OR($A118="",AW$4=""),"",SUMPRODUCT(--(INDEX(Matrix!$C$5:$EV$304,0,$B118)&gt;0),--(INDEX(Matrix!$C$5:$EV$304,0,AW$3)&gt;0)))</f>
        <v/>
      </c>
      <c r="AX118" s="12" t="str">
        <f aca="false">IF(OR($A118="",AX$4=""),"",SUMPRODUCT(--(INDEX(Matrix!$C$5:$EV$304,0,$B118)&gt;0),--(INDEX(Matrix!$C$5:$EV$304,0,AX$3)&gt;0)))</f>
        <v/>
      </c>
      <c r="AY118" s="12" t="str">
        <f aca="false">IF(OR($A118="",AY$4=""),"",SUMPRODUCT(--(INDEX(Matrix!$C$5:$EV$304,0,$B118)&gt;0),--(INDEX(Matrix!$C$5:$EV$304,0,AY$3)&gt;0)))</f>
        <v/>
      </c>
      <c r="AZ118" s="12" t="str">
        <f aca="false">IF(OR($A118="",AZ$4=""),"",SUMPRODUCT(--(INDEX(Matrix!$C$5:$EV$304,0,$B118)&gt;0),--(INDEX(Matrix!$C$5:$EV$304,0,AZ$3)&gt;0)))</f>
        <v/>
      </c>
      <c r="BA118" s="12" t="str">
        <f aca="false">IF(OR($A118="",BA$4=""),"",SUMPRODUCT(--(INDEX(Matrix!$C$5:$EV$304,0,$B118)&gt;0),--(INDEX(Matrix!$C$5:$EV$304,0,BA$3)&gt;0)))</f>
        <v/>
      </c>
      <c r="BB118" s="12" t="str">
        <f aca="false">IF(OR($A118="",BB$4=""),"",SUMPRODUCT(--(INDEX(Matrix!$C$5:$EV$304,0,$B118)&gt;0),--(INDEX(Matrix!$C$5:$EV$304,0,BB$3)&gt;0)))</f>
        <v/>
      </c>
      <c r="BC118" s="12" t="str">
        <f aca="false">IF(OR($A118="",BC$4=""),"",SUMPRODUCT(--(INDEX(Matrix!$C$5:$EV$304,0,$B118)&gt;0),--(INDEX(Matrix!$C$5:$EV$304,0,BC$3)&gt;0)))</f>
        <v/>
      </c>
      <c r="BD118" s="12" t="str">
        <f aca="false">IF(OR($A118="",BD$4=""),"",SUMPRODUCT(--(INDEX(Matrix!$C$5:$EV$304,0,$B118)&gt;0),--(INDEX(Matrix!$C$5:$EV$304,0,BD$3)&gt;0)))</f>
        <v/>
      </c>
      <c r="BE118" s="12" t="str">
        <f aca="false">IF(OR($A118="",BE$4=""),"",SUMPRODUCT(--(INDEX(Matrix!$C$5:$EV$304,0,$B118)&gt;0),--(INDEX(Matrix!$C$5:$EV$304,0,BE$3)&gt;0)))</f>
        <v/>
      </c>
      <c r="BF118" s="12" t="str">
        <f aca="false">IF(OR($A118="",BF$4=""),"",SUMPRODUCT(--(INDEX(Matrix!$C$5:$EV$304,0,$B118)&gt;0),--(INDEX(Matrix!$C$5:$EV$304,0,BF$3)&gt;0)))</f>
        <v/>
      </c>
      <c r="BG118" s="12" t="str">
        <f aca="false">IF(OR($A118="",BG$4=""),"",SUMPRODUCT(--(INDEX(Matrix!$C$5:$EV$304,0,$B118)&gt;0),--(INDEX(Matrix!$C$5:$EV$304,0,BG$3)&gt;0)))</f>
        <v/>
      </c>
      <c r="BH118" s="12" t="str">
        <f aca="false">IF(OR($A118="",BH$4=""),"",SUMPRODUCT(--(INDEX(Matrix!$C$5:$EV$304,0,$B118)&gt;0),--(INDEX(Matrix!$C$5:$EV$304,0,BH$3)&gt;0)))</f>
        <v/>
      </c>
      <c r="BI118" s="12" t="str">
        <f aca="false">IF(OR($A118="",BI$4=""),"",SUMPRODUCT(--(INDEX(Matrix!$C$5:$EV$304,0,$B118)&gt;0),--(INDEX(Matrix!$C$5:$EV$304,0,BI$3)&gt;0)))</f>
        <v/>
      </c>
      <c r="BJ118" s="12" t="str">
        <f aca="false">IF(OR($A118="",BJ$4=""),"",SUMPRODUCT(--(INDEX(Matrix!$C$5:$EV$304,0,$B118)&gt;0),--(INDEX(Matrix!$C$5:$EV$304,0,BJ$3)&gt;0)))</f>
        <v/>
      </c>
      <c r="BK118" s="12" t="str">
        <f aca="false">IF(OR($A118="",BK$4=""),"",SUMPRODUCT(--(INDEX(Matrix!$C$5:$EV$304,0,$B118)&gt;0),--(INDEX(Matrix!$C$5:$EV$304,0,BK$3)&gt;0)))</f>
        <v/>
      </c>
      <c r="BL118" s="12" t="str">
        <f aca="false">IF(OR($A118="",BL$4=""),"",SUMPRODUCT(--(INDEX(Matrix!$C$5:$EV$304,0,$B118)&gt;0),--(INDEX(Matrix!$C$5:$EV$304,0,BL$3)&gt;0)))</f>
        <v/>
      </c>
      <c r="BM118" s="12" t="str">
        <f aca="false">IF(OR($A118="",BM$4=""),"",SUMPRODUCT(--(INDEX(Matrix!$C$5:$EV$304,0,$B118)&gt;0),--(INDEX(Matrix!$C$5:$EV$304,0,BM$3)&gt;0)))</f>
        <v/>
      </c>
      <c r="BN118" s="12" t="str">
        <f aca="false">IF(OR($A118="",BN$4=""),"",SUMPRODUCT(--(INDEX(Matrix!$C$5:$EV$304,0,$B118)&gt;0),--(INDEX(Matrix!$C$5:$EV$304,0,BN$3)&gt;0)))</f>
        <v/>
      </c>
      <c r="BO118" s="12" t="str">
        <f aca="false">IF(OR($A118="",BO$4=""),"",SUMPRODUCT(--(INDEX(Matrix!$C$5:$EV$304,0,$B118)&gt;0),--(INDEX(Matrix!$C$5:$EV$304,0,BO$3)&gt;0)))</f>
        <v/>
      </c>
      <c r="BP118" s="12" t="str">
        <f aca="false">IF(OR($A118="",BP$4=""),"",SUMPRODUCT(--(INDEX(Matrix!$C$5:$EV$304,0,$B118)&gt;0),--(INDEX(Matrix!$C$5:$EV$304,0,BP$3)&gt;0)))</f>
        <v/>
      </c>
      <c r="BQ118" s="12" t="str">
        <f aca="false">IF(OR($A118="",BQ$4=""),"",SUMPRODUCT(--(INDEX(Matrix!$C$5:$EV$304,0,$B118)&gt;0),--(INDEX(Matrix!$C$5:$EV$304,0,BQ$3)&gt;0)))</f>
        <v/>
      </c>
      <c r="BR118" s="12" t="str">
        <f aca="false">IF(OR($A118="",BR$4=""),"",SUMPRODUCT(--(INDEX(Matrix!$C$5:$EV$304,0,$B118)&gt;0),--(INDEX(Matrix!$C$5:$EV$304,0,BR$3)&gt;0)))</f>
        <v/>
      </c>
      <c r="BS118" s="12" t="str">
        <f aca="false">IF(OR($A118="",BS$4=""),"",SUMPRODUCT(--(INDEX(Matrix!$C$5:$EV$304,0,$B118)&gt;0),--(INDEX(Matrix!$C$5:$EV$304,0,BS$3)&gt;0)))</f>
        <v/>
      </c>
      <c r="BT118" s="12" t="str">
        <f aca="false">IF(OR($A118="",BT$4=""),"",SUMPRODUCT(--(INDEX(Matrix!$C$5:$EV$304,0,$B118)&gt;0),--(INDEX(Matrix!$C$5:$EV$304,0,BT$3)&gt;0)))</f>
        <v/>
      </c>
      <c r="BU118" s="12" t="str">
        <f aca="false">IF(OR($A118="",BU$4=""),"",SUMPRODUCT(--(INDEX(Matrix!$C$5:$EV$304,0,$B118)&gt;0),--(INDEX(Matrix!$C$5:$EV$304,0,BU$3)&gt;0)))</f>
        <v/>
      </c>
      <c r="BV118" s="12" t="str">
        <f aca="false">IF(OR($A118="",BV$4=""),"",SUMPRODUCT(--(INDEX(Matrix!$C$5:$EV$304,0,$B118)&gt;0),--(INDEX(Matrix!$C$5:$EV$304,0,BV$3)&gt;0)))</f>
        <v/>
      </c>
      <c r="BW118" s="12" t="str">
        <f aca="false">IF(OR($A118="",BW$4=""),"",SUMPRODUCT(--(INDEX(Matrix!$C$5:$EV$304,0,$B118)&gt;0),--(INDEX(Matrix!$C$5:$EV$304,0,BW$3)&gt;0)))</f>
        <v/>
      </c>
      <c r="BX118" s="12" t="str">
        <f aca="false">IF(OR($A118="",BX$4=""),"",SUMPRODUCT(--(INDEX(Matrix!$C$5:$EV$304,0,$B118)&gt;0),--(INDEX(Matrix!$C$5:$EV$304,0,BX$3)&gt;0)))</f>
        <v/>
      </c>
      <c r="BY118" s="12" t="str">
        <f aca="false">IF(OR($A118="",BY$4=""),"",SUMPRODUCT(--(INDEX(Matrix!$C$5:$EV$304,0,$B118)&gt;0),--(INDEX(Matrix!$C$5:$EV$304,0,BY$3)&gt;0)))</f>
        <v/>
      </c>
      <c r="BZ118" s="12" t="str">
        <f aca="false">IF(OR($A118="",BZ$4=""),"",SUMPRODUCT(--(INDEX(Matrix!$C$5:$EV$304,0,$B118)&gt;0),--(INDEX(Matrix!$C$5:$EV$304,0,BZ$3)&gt;0)))</f>
        <v/>
      </c>
      <c r="CA118" s="12" t="str">
        <f aca="false">IF(OR($A118="",CA$4=""),"",SUMPRODUCT(--(INDEX(Matrix!$C$5:$EV$304,0,$B118)&gt;0),--(INDEX(Matrix!$C$5:$EV$304,0,CA$3)&gt;0)))</f>
        <v/>
      </c>
      <c r="CB118" s="12" t="str">
        <f aca="false">IF(OR($A118="",CB$4=""),"",SUMPRODUCT(--(INDEX(Matrix!$C$5:$EV$304,0,$B118)&gt;0),--(INDEX(Matrix!$C$5:$EV$304,0,CB$3)&gt;0)))</f>
        <v/>
      </c>
      <c r="CC118" s="12" t="str">
        <f aca="false">IF(OR($A118="",CC$4=""),"",SUMPRODUCT(--(INDEX(Matrix!$C$5:$EV$304,0,$B118)&gt;0),--(INDEX(Matrix!$C$5:$EV$304,0,CC$3)&gt;0)))</f>
        <v/>
      </c>
      <c r="CD118" s="12" t="str">
        <f aca="false">IF(OR($A118="",CD$4=""),"",SUMPRODUCT(--(INDEX(Matrix!$C$5:$EV$304,0,$B118)&gt;0),--(INDEX(Matrix!$C$5:$EV$304,0,CD$3)&gt;0)))</f>
        <v/>
      </c>
      <c r="CE118" s="12" t="str">
        <f aca="false">IF(OR($A118="",CE$4=""),"",SUMPRODUCT(--(INDEX(Matrix!$C$5:$EV$304,0,$B118)&gt;0),--(INDEX(Matrix!$C$5:$EV$304,0,CE$3)&gt;0)))</f>
        <v/>
      </c>
      <c r="CF118" s="12" t="str">
        <f aca="false">IF(OR($A118="",CF$4=""),"",SUMPRODUCT(--(INDEX(Matrix!$C$5:$EV$304,0,$B118)&gt;0),--(INDEX(Matrix!$C$5:$EV$304,0,CF$3)&gt;0)))</f>
        <v/>
      </c>
      <c r="CG118" s="12" t="str">
        <f aca="false">IF(OR($A118="",CG$4=""),"",SUMPRODUCT(--(INDEX(Matrix!$C$5:$EV$304,0,$B118)&gt;0),--(INDEX(Matrix!$C$5:$EV$304,0,CG$3)&gt;0)))</f>
        <v/>
      </c>
      <c r="CH118" s="12" t="str">
        <f aca="false">IF(OR($A118="",CH$4=""),"",SUMPRODUCT(--(INDEX(Matrix!$C$5:$EV$304,0,$B118)&gt;0),--(INDEX(Matrix!$C$5:$EV$304,0,CH$3)&gt;0)))</f>
        <v/>
      </c>
      <c r="CI118" s="12" t="str">
        <f aca="false">IF(OR($A118="",CI$4=""),"",SUMPRODUCT(--(INDEX(Matrix!$C$5:$EV$304,0,$B118)&gt;0),--(INDEX(Matrix!$C$5:$EV$304,0,CI$3)&gt;0)))</f>
        <v/>
      </c>
      <c r="CJ118" s="12" t="str">
        <f aca="false">IF(OR($A118="",CJ$4=""),"",SUMPRODUCT(--(INDEX(Matrix!$C$5:$EV$304,0,$B118)&gt;0),--(INDEX(Matrix!$C$5:$EV$304,0,CJ$3)&gt;0)))</f>
        <v/>
      </c>
      <c r="CK118" s="12" t="str">
        <f aca="false">IF(OR($A118="",CK$4=""),"",SUMPRODUCT(--(INDEX(Matrix!$C$5:$EV$304,0,$B118)&gt;0),--(INDEX(Matrix!$C$5:$EV$304,0,CK$3)&gt;0)))</f>
        <v/>
      </c>
      <c r="CL118" s="12" t="str">
        <f aca="false">IF(OR($A118="",CL$4=""),"",SUMPRODUCT(--(INDEX(Matrix!$C$5:$EV$304,0,$B118)&gt;0),--(INDEX(Matrix!$C$5:$EV$304,0,CL$3)&gt;0)))</f>
        <v/>
      </c>
      <c r="CM118" s="12" t="str">
        <f aca="false">IF(OR($A118="",CM$4=""),"",SUMPRODUCT(--(INDEX(Matrix!$C$5:$EV$304,0,$B118)&gt;0),--(INDEX(Matrix!$C$5:$EV$304,0,CM$3)&gt;0)))</f>
        <v/>
      </c>
      <c r="CN118" s="12" t="str">
        <f aca="false">IF(OR($A118="",CN$4=""),"",SUMPRODUCT(--(INDEX(Matrix!$C$5:$EV$304,0,$B118)&gt;0),--(INDEX(Matrix!$C$5:$EV$304,0,CN$3)&gt;0)))</f>
        <v/>
      </c>
      <c r="CO118" s="12" t="str">
        <f aca="false">IF(OR($A118="",CO$4=""),"",SUMPRODUCT(--(INDEX(Matrix!$C$5:$EV$304,0,$B118)&gt;0),--(INDEX(Matrix!$C$5:$EV$304,0,CO$3)&gt;0)))</f>
        <v/>
      </c>
      <c r="CP118" s="12" t="str">
        <f aca="false">IF(OR($A118="",CP$4=""),"",SUMPRODUCT(--(INDEX(Matrix!$C$5:$EV$304,0,$B118)&gt;0),--(INDEX(Matrix!$C$5:$EV$304,0,CP$3)&gt;0)))</f>
        <v/>
      </c>
      <c r="CQ118" s="12" t="str">
        <f aca="false">IF(OR($A118="",CQ$4=""),"",SUMPRODUCT(--(INDEX(Matrix!$C$5:$EV$304,0,$B118)&gt;0),--(INDEX(Matrix!$C$5:$EV$304,0,CQ$3)&gt;0)))</f>
        <v/>
      </c>
      <c r="CR118" s="12" t="str">
        <f aca="false">IF(OR($A118="",CR$4=""),"",SUMPRODUCT(--(INDEX(Matrix!$C$5:$EV$304,0,$B118)&gt;0),--(INDEX(Matrix!$C$5:$EV$304,0,CR$3)&gt;0)))</f>
        <v/>
      </c>
      <c r="CS118" s="12" t="str">
        <f aca="false">IF(OR($A118="",CS$4=""),"",SUMPRODUCT(--(INDEX(Matrix!$C$5:$EV$304,0,$B118)&gt;0),--(INDEX(Matrix!$C$5:$EV$304,0,CS$3)&gt;0)))</f>
        <v/>
      </c>
      <c r="CT118" s="12" t="str">
        <f aca="false">IF(OR($A118="",CT$4=""),"",SUMPRODUCT(--(INDEX(Matrix!$C$5:$EV$304,0,$B118)&gt;0),--(INDEX(Matrix!$C$5:$EV$304,0,CT$3)&gt;0)))</f>
        <v/>
      </c>
      <c r="CU118" s="12" t="str">
        <f aca="false">IF(OR($A118="",CU$4=""),"",SUMPRODUCT(--(INDEX(Matrix!$C$5:$EV$304,0,$B118)&gt;0),--(INDEX(Matrix!$C$5:$EV$304,0,CU$3)&gt;0)))</f>
        <v/>
      </c>
      <c r="CV118" s="12" t="str">
        <f aca="false">IF(OR($A118="",CV$4=""),"",SUMPRODUCT(--(INDEX(Matrix!$C$5:$EV$304,0,$B118)&gt;0),--(INDEX(Matrix!$C$5:$EV$304,0,CV$3)&gt;0)))</f>
        <v/>
      </c>
      <c r="CW118" s="12" t="str">
        <f aca="false">IF(OR($A118="",CW$4=""),"",SUMPRODUCT(--(INDEX(Matrix!$C$5:$EV$304,0,$B118)&gt;0),--(INDEX(Matrix!$C$5:$EV$304,0,CW$3)&gt;0)))</f>
        <v/>
      </c>
      <c r="CX118" s="12" t="str">
        <f aca="false">IF(OR($A118="",CX$4=""),"",SUMPRODUCT(--(INDEX(Matrix!$C$5:$EV$304,0,$B118)&gt;0),--(INDEX(Matrix!$C$5:$EV$304,0,CX$3)&gt;0)))</f>
        <v/>
      </c>
      <c r="CY118" s="12" t="str">
        <f aca="false">IF(OR($A118="",CY$4=""),"",SUMPRODUCT(--(INDEX(Matrix!$C$5:$EV$304,0,$B118)&gt;0),--(INDEX(Matrix!$C$5:$EV$304,0,CY$3)&gt;0)))</f>
        <v/>
      </c>
      <c r="CZ118" s="12" t="str">
        <f aca="false">IF(OR($A118="",CZ$4=""),"",SUMPRODUCT(--(INDEX(Matrix!$C$5:$EV$304,0,$B118)&gt;0),--(INDEX(Matrix!$C$5:$EV$304,0,CZ$3)&gt;0)))</f>
        <v/>
      </c>
      <c r="DA118" s="12" t="str">
        <f aca="false">IF(OR($A118="",DA$4=""),"",SUMPRODUCT(--(INDEX(Matrix!$C$5:$EV$304,0,$B118)&gt;0),--(INDEX(Matrix!$C$5:$EV$304,0,DA$3)&gt;0)))</f>
        <v/>
      </c>
      <c r="DB118" s="12" t="str">
        <f aca="false">IF(OR($A118="",DB$4=""),"",SUMPRODUCT(--(INDEX(Matrix!$C$5:$EV$304,0,$B118)&gt;0),--(INDEX(Matrix!$C$5:$EV$304,0,DB$3)&gt;0)))</f>
        <v/>
      </c>
      <c r="DC118" s="12" t="str">
        <f aca="false">IF(OR($A118="",DC$4=""),"",SUMPRODUCT(--(INDEX(Matrix!$C$5:$EV$304,0,$B118)&gt;0),--(INDEX(Matrix!$C$5:$EV$304,0,DC$3)&gt;0)))</f>
        <v/>
      </c>
      <c r="DD118" s="12" t="str">
        <f aca="false">IF(OR($A118="",DD$4=""),"",SUMPRODUCT(--(INDEX(Matrix!$C$5:$EV$304,0,$B118)&gt;0),--(INDEX(Matrix!$C$5:$EV$304,0,DD$3)&gt;0)))</f>
        <v/>
      </c>
      <c r="DE118" s="12" t="str">
        <f aca="false">IF(OR($A118="",DE$4=""),"",SUMPRODUCT(--(INDEX(Matrix!$C$5:$EV$304,0,$B118)&gt;0),--(INDEX(Matrix!$C$5:$EV$304,0,DE$3)&gt;0)))</f>
        <v/>
      </c>
      <c r="DF118" s="12" t="str">
        <f aca="false">IF(OR($A118="",DF$4=""),"",SUMPRODUCT(--(INDEX(Matrix!$C$5:$EV$304,0,$B118)&gt;0),--(INDEX(Matrix!$C$5:$EV$304,0,DF$3)&gt;0)))</f>
        <v/>
      </c>
      <c r="DG118" s="12" t="str">
        <f aca="false">IF(OR($A118="",DG$4=""),"",SUMPRODUCT(--(INDEX(Matrix!$C$5:$EV$304,0,$B118)&gt;0),--(INDEX(Matrix!$C$5:$EV$304,0,DG$3)&gt;0)))</f>
        <v/>
      </c>
      <c r="DH118" s="12" t="str">
        <f aca="false">IF(OR($A118="",DH$4=""),"",SUMPRODUCT(--(INDEX(Matrix!$C$5:$EV$304,0,$B118)&gt;0),--(INDEX(Matrix!$C$5:$EV$304,0,DH$3)&gt;0)))</f>
        <v/>
      </c>
      <c r="DI118" s="12" t="str">
        <f aca="false">IF(OR($A118="",DI$4=""),"",SUMPRODUCT(--(INDEX(Matrix!$C$5:$EV$304,0,$B118)&gt;0),--(INDEX(Matrix!$C$5:$EV$304,0,DI$3)&gt;0)))</f>
        <v/>
      </c>
      <c r="DJ118" s="12" t="str">
        <f aca="false">IF(OR($A118="",DJ$4=""),"",SUMPRODUCT(--(INDEX(Matrix!$C$5:$EV$304,0,$B118)&gt;0),--(INDEX(Matrix!$C$5:$EV$304,0,DJ$3)&gt;0)))</f>
        <v/>
      </c>
      <c r="DK118" s="12" t="str">
        <f aca="false">IF(OR($A118="",DK$4=""),"",SUMPRODUCT(--(INDEX(Matrix!$C$5:$EV$304,0,$B118)&gt;0),--(INDEX(Matrix!$C$5:$EV$304,0,DK$3)&gt;0)))</f>
        <v/>
      </c>
      <c r="DL118" s="12" t="str">
        <f aca="false">IF(OR($A118="",DL$4=""),"",SUMPRODUCT(--(INDEX(Matrix!$C$5:$EV$304,0,$B118)&gt;0),--(INDEX(Matrix!$C$5:$EV$304,0,DL$3)&gt;0)))</f>
        <v/>
      </c>
      <c r="DM118" s="12" t="str">
        <f aca="false">IF(OR($A118="",DM$4=""),"",SUMPRODUCT(--(INDEX(Matrix!$C$5:$EV$304,0,$B118)&gt;0),--(INDEX(Matrix!$C$5:$EV$304,0,DM$3)&gt;0)))</f>
        <v/>
      </c>
      <c r="DN118" s="12" t="str">
        <f aca="false">IF(OR($A118="",DN$4=""),"",SUMPRODUCT(--(INDEX(Matrix!$C$5:$EV$304,0,$B118)&gt;0),--(INDEX(Matrix!$C$5:$EV$304,0,DN$3)&gt;0)))</f>
        <v/>
      </c>
      <c r="DO118" s="12" t="str">
        <f aca="false">IF(OR($A118="",DO$4=""),"",SUMPRODUCT(--(INDEX(Matrix!$C$5:$EV$304,0,$B118)&gt;0),--(INDEX(Matrix!$C$5:$EV$304,0,DO$3)&gt;0)))</f>
        <v/>
      </c>
      <c r="DP118" s="12" t="str">
        <f aca="false">IF(OR($A118="",DP$4=""),"",SUMPRODUCT(--(INDEX(Matrix!$C$5:$EV$304,0,$B118)&gt;0),--(INDEX(Matrix!$C$5:$EV$304,0,DP$3)&gt;0)))</f>
        <v/>
      </c>
      <c r="DQ118" s="12" t="str">
        <f aca="false">IF(OR($A118="",DQ$4=""),"",SUMPRODUCT(--(INDEX(Matrix!$C$5:$EV$304,0,$B118)&gt;0),--(INDEX(Matrix!$C$5:$EV$304,0,DQ$3)&gt;0)))</f>
        <v/>
      </c>
      <c r="DR118" s="12" t="str">
        <f aca="false">IF(OR($A118="",DR$4=""),"",SUMPRODUCT(--(INDEX(Matrix!$C$5:$EV$304,0,$B118)&gt;0),--(INDEX(Matrix!$C$5:$EV$304,0,DR$3)&gt;0)))</f>
        <v/>
      </c>
      <c r="DS118" s="12" t="str">
        <f aca="false">IF(OR($A118="",DS$4=""),"",SUMPRODUCT(--(INDEX(Matrix!$C$5:$EV$304,0,$B118)&gt;0),--(INDEX(Matrix!$C$5:$EV$304,0,DS$3)&gt;0)))</f>
        <v/>
      </c>
      <c r="DT118" s="12" t="str">
        <f aca="false">IF(OR($A118="",DT$4=""),"",SUMPRODUCT(--(INDEX(Matrix!$C$5:$EV$304,0,$B118)&gt;0),--(INDEX(Matrix!$C$5:$EV$304,0,DT$3)&gt;0)))</f>
        <v/>
      </c>
      <c r="DU118" s="12" t="str">
        <f aca="false">IF(OR($A118="",DU$4=""),"",SUMPRODUCT(--(INDEX(Matrix!$C$5:$EV$304,0,$B118)&gt;0),--(INDEX(Matrix!$C$5:$EV$304,0,DU$3)&gt;0)))</f>
        <v/>
      </c>
      <c r="DV118" s="12" t="str">
        <f aca="false">IF(OR($A118="",DV$4=""),"",SUMPRODUCT(--(INDEX(Matrix!$C$5:$EV$304,0,$B118)&gt;0),--(INDEX(Matrix!$C$5:$EV$304,0,DV$3)&gt;0)))</f>
        <v/>
      </c>
      <c r="DW118" s="12" t="str">
        <f aca="false">IF(OR($A118="",DW$4=""),"",SUMPRODUCT(--(INDEX(Matrix!$C$5:$EV$304,0,$B118)&gt;0),--(INDEX(Matrix!$C$5:$EV$304,0,DW$3)&gt;0)))</f>
        <v/>
      </c>
      <c r="DX118" s="12" t="str">
        <f aca="false">IF(OR($A118="",DX$4=""),"",SUMPRODUCT(--(INDEX(Matrix!$C$5:$EV$304,0,$B118)&gt;0),--(INDEX(Matrix!$C$5:$EV$304,0,DX$3)&gt;0)))</f>
        <v/>
      </c>
      <c r="DY118" s="12" t="str">
        <f aca="false">IF(OR($A118="",DY$4=""),"",SUMPRODUCT(--(INDEX(Matrix!$C$5:$EV$304,0,$B118)&gt;0),--(INDEX(Matrix!$C$5:$EV$304,0,DY$3)&gt;0)))</f>
        <v/>
      </c>
      <c r="DZ118" s="12" t="str">
        <f aca="false">IF(OR($A118="",DZ$4=""),"",SUMPRODUCT(--(INDEX(Matrix!$C$5:$EV$304,0,$B118)&gt;0),--(INDEX(Matrix!$C$5:$EV$304,0,DZ$3)&gt;0)))</f>
        <v/>
      </c>
      <c r="EA118" s="12" t="str">
        <f aca="false">IF(OR($A118="",EA$4=""),"",SUMPRODUCT(--(INDEX(Matrix!$C$5:$EV$304,0,$B118)&gt;0),--(INDEX(Matrix!$C$5:$EV$304,0,EA$3)&gt;0)))</f>
        <v/>
      </c>
      <c r="EB118" s="12" t="str">
        <f aca="false">IF(OR($A118="",EB$4=""),"",SUMPRODUCT(--(INDEX(Matrix!$C$5:$EV$304,0,$B118)&gt;0),--(INDEX(Matrix!$C$5:$EV$304,0,EB$3)&gt;0)))</f>
        <v/>
      </c>
      <c r="EC118" s="12" t="str">
        <f aca="false">IF(OR($A118="",EC$4=""),"",SUMPRODUCT(--(INDEX(Matrix!$C$5:$EV$304,0,$B118)&gt;0),--(INDEX(Matrix!$C$5:$EV$304,0,EC$3)&gt;0)))</f>
        <v/>
      </c>
      <c r="ED118" s="12" t="str">
        <f aca="false">IF(OR($A118="",ED$4=""),"",SUMPRODUCT(--(INDEX(Matrix!$C$5:$EV$304,0,$B118)&gt;0),--(INDEX(Matrix!$C$5:$EV$304,0,ED$3)&gt;0)))</f>
        <v/>
      </c>
      <c r="EE118" s="12" t="str">
        <f aca="false">IF(OR($A118="",EE$4=""),"",SUMPRODUCT(--(INDEX(Matrix!$C$5:$EV$304,0,$B118)&gt;0),--(INDEX(Matrix!$C$5:$EV$304,0,EE$3)&gt;0)))</f>
        <v/>
      </c>
      <c r="EF118" s="12" t="str">
        <f aca="false">IF(OR($A118="",EF$4=""),"",SUMPRODUCT(--(INDEX(Matrix!$C$5:$EV$304,0,$B118)&gt;0),--(INDEX(Matrix!$C$5:$EV$304,0,EF$3)&gt;0)))</f>
        <v/>
      </c>
      <c r="EG118" s="12" t="str">
        <f aca="false">IF(OR($A118="",EG$4=""),"",SUMPRODUCT(--(INDEX(Matrix!$C$5:$EV$304,0,$B118)&gt;0),--(INDEX(Matrix!$C$5:$EV$304,0,EG$3)&gt;0)))</f>
        <v/>
      </c>
      <c r="EH118" s="12" t="str">
        <f aca="false">IF(OR($A118="",EH$4=""),"",SUMPRODUCT(--(INDEX(Matrix!$C$5:$EV$304,0,$B118)&gt;0),--(INDEX(Matrix!$C$5:$EV$304,0,EH$3)&gt;0)))</f>
        <v/>
      </c>
      <c r="EI118" s="12" t="str">
        <f aca="false">IF(OR($A118="",EI$4=""),"",SUMPRODUCT(--(INDEX(Matrix!$C$5:$EV$304,0,$B118)&gt;0),--(INDEX(Matrix!$C$5:$EV$304,0,EI$3)&gt;0)))</f>
        <v/>
      </c>
      <c r="EJ118" s="12" t="str">
        <f aca="false">IF(OR($A118="",EJ$4=""),"",SUMPRODUCT(--(INDEX(Matrix!$C$5:$EV$304,0,$B118)&gt;0),--(INDEX(Matrix!$C$5:$EV$304,0,EJ$3)&gt;0)))</f>
        <v/>
      </c>
      <c r="EK118" s="12" t="str">
        <f aca="false">IF(OR($A118="",EK$4=""),"",SUMPRODUCT(--(INDEX(Matrix!$C$5:$EV$304,0,$B118)&gt;0),--(INDEX(Matrix!$C$5:$EV$304,0,EK$3)&gt;0)))</f>
        <v/>
      </c>
      <c r="EL118" s="12" t="str">
        <f aca="false">IF(OR($A118="",EL$4=""),"",SUMPRODUCT(--(INDEX(Matrix!$C$5:$EV$304,0,$B118)&gt;0),--(INDEX(Matrix!$C$5:$EV$304,0,EL$3)&gt;0)))</f>
        <v/>
      </c>
      <c r="EM118" s="12" t="str">
        <f aca="false">IF(OR($A118="",EM$4=""),"",SUMPRODUCT(--(INDEX(Matrix!$C$5:$EV$304,0,$B118)&gt;0),--(INDEX(Matrix!$C$5:$EV$304,0,EM$3)&gt;0)))</f>
        <v/>
      </c>
      <c r="EN118" s="12" t="str">
        <f aca="false">IF(OR($A118="",EN$4=""),"",SUMPRODUCT(--(INDEX(Matrix!$C$5:$EV$304,0,$B118)&gt;0),--(INDEX(Matrix!$C$5:$EV$304,0,EN$3)&gt;0)))</f>
        <v/>
      </c>
      <c r="EO118" s="12" t="str">
        <f aca="false">IF(OR($A118="",EO$4=""),"",SUMPRODUCT(--(INDEX(Matrix!$C$5:$EV$304,0,$B118)&gt;0),--(INDEX(Matrix!$C$5:$EV$304,0,EO$3)&gt;0)))</f>
        <v/>
      </c>
      <c r="EP118" s="12" t="str">
        <f aca="false">IF(OR($A118="",EP$4=""),"",SUMPRODUCT(--(INDEX(Matrix!$C$5:$EV$304,0,$B118)&gt;0),--(INDEX(Matrix!$C$5:$EV$304,0,EP$3)&gt;0)))</f>
        <v/>
      </c>
      <c r="EQ118" s="12" t="str">
        <f aca="false">IF(OR($A118="",EQ$4=""),"",SUMPRODUCT(--(INDEX(Matrix!$C$5:$EV$304,0,$B118)&gt;0),--(INDEX(Matrix!$C$5:$EV$304,0,EQ$3)&gt;0)))</f>
        <v/>
      </c>
      <c r="ER118" s="12" t="str">
        <f aca="false">IF(OR($A118="",ER$4=""),"",SUMPRODUCT(--(INDEX(Matrix!$C$5:$EV$304,0,$B118)&gt;0),--(INDEX(Matrix!$C$5:$EV$304,0,ER$3)&gt;0)))</f>
        <v/>
      </c>
      <c r="ES118" s="12" t="str">
        <f aca="false">IF(OR($A118="",ES$4=""),"",SUMPRODUCT(--(INDEX(Matrix!$C$5:$EV$304,0,$B118)&gt;0),--(INDEX(Matrix!$C$5:$EV$304,0,ES$3)&gt;0)))</f>
        <v/>
      </c>
      <c r="ET118" s="12" t="str">
        <f aca="false">IF(OR($A118="",ET$4=""),"",SUMPRODUCT(--(INDEX(Matrix!$C$5:$EV$304,0,$B118)&gt;0),--(INDEX(Matrix!$C$5:$EV$304,0,ET$3)&gt;0)))</f>
        <v/>
      </c>
      <c r="EU118" s="12" t="str">
        <f aca="false">IF(OR($A118="",EU$4=""),"",SUMPRODUCT(--(INDEX(Matrix!$C$5:$EV$304,0,$B118)&gt;0),--(INDEX(Matrix!$C$5:$EV$304,0,EU$3)&gt;0)))</f>
        <v/>
      </c>
      <c r="EV118" s="12" t="str">
        <f aca="false">IF(OR($A118="",EV$4=""),"",SUMPRODUCT(--(INDEX(Matrix!$C$5:$EV$304,0,$B118)&gt;0),--(INDEX(Matrix!$C$5:$EV$304,0,EV$3)&gt;0)))</f>
        <v/>
      </c>
    </row>
    <row r="119" customFormat="false" ht="15" hidden="false" customHeight="false" outlineLevel="0" collapsed="false">
      <c r="A119" s="6" t="str">
        <f aca="false">IF(INDEX(Products!$A$2:$A$151,$B119)="","",INDEX(Products!$A$2:$A$151,$B119))</f>
        <v/>
      </c>
      <c r="B119" s="23" t="n">
        <v>115</v>
      </c>
      <c r="C119" s="12" t="str">
        <f aca="false">IF(OR($A119="",C$4=""),"",SUMPRODUCT(--(INDEX(Matrix!$C$5:$EV$304,0,$B119)&gt;0),--(INDEX(Matrix!$C$5:$EV$304,0,C$3)&gt;0)))</f>
        <v/>
      </c>
      <c r="D119" s="12" t="str">
        <f aca="false">IF(OR($A119="",D$4=""),"",SUMPRODUCT(--(INDEX(Matrix!$C$5:$EV$304,0,$B119)&gt;0),--(INDEX(Matrix!$C$5:$EV$304,0,D$3)&gt;0)))</f>
        <v/>
      </c>
      <c r="E119" s="12" t="str">
        <f aca="false">IF(OR($A119="",E$4=""),"",SUMPRODUCT(--(INDEX(Matrix!$C$5:$EV$304,0,$B119)&gt;0),--(INDEX(Matrix!$C$5:$EV$304,0,E$3)&gt;0)))</f>
        <v/>
      </c>
      <c r="F119" s="12" t="str">
        <f aca="false">IF(OR($A119="",F$4=""),"",SUMPRODUCT(--(INDEX(Matrix!$C$5:$EV$304,0,$B119)&gt;0),--(INDEX(Matrix!$C$5:$EV$304,0,F$3)&gt;0)))</f>
        <v/>
      </c>
      <c r="G119" s="12" t="str">
        <f aca="false">IF(OR($A119="",G$4=""),"",SUMPRODUCT(--(INDEX(Matrix!$C$5:$EV$304,0,$B119)&gt;0),--(INDEX(Matrix!$C$5:$EV$304,0,G$3)&gt;0)))</f>
        <v/>
      </c>
      <c r="H119" s="12" t="str">
        <f aca="false">IF(OR($A119="",H$4=""),"",SUMPRODUCT(--(INDEX(Matrix!$C$5:$EV$304,0,$B119)&gt;0),--(INDEX(Matrix!$C$5:$EV$304,0,H$3)&gt;0)))</f>
        <v/>
      </c>
      <c r="I119" s="12" t="str">
        <f aca="false">IF(OR($A119="",I$4=""),"",SUMPRODUCT(--(INDEX(Matrix!$C$5:$EV$304,0,$B119)&gt;0),--(INDEX(Matrix!$C$5:$EV$304,0,I$3)&gt;0)))</f>
        <v/>
      </c>
      <c r="J119" s="12" t="str">
        <f aca="false">IF(OR($A119="",J$4=""),"",SUMPRODUCT(--(INDEX(Matrix!$C$5:$EV$304,0,$B119)&gt;0),--(INDEX(Matrix!$C$5:$EV$304,0,J$3)&gt;0)))</f>
        <v/>
      </c>
      <c r="K119" s="12" t="str">
        <f aca="false">IF(OR($A119="",K$4=""),"",SUMPRODUCT(--(INDEX(Matrix!$C$5:$EV$304,0,$B119)&gt;0),--(INDEX(Matrix!$C$5:$EV$304,0,K$3)&gt;0)))</f>
        <v/>
      </c>
      <c r="L119" s="12" t="str">
        <f aca="false">IF(OR($A119="",L$4=""),"",SUMPRODUCT(--(INDEX(Matrix!$C$5:$EV$304,0,$B119)&gt;0),--(INDEX(Matrix!$C$5:$EV$304,0,L$3)&gt;0)))</f>
        <v/>
      </c>
      <c r="M119" s="12" t="str">
        <f aca="false">IF(OR($A119="",M$4=""),"",SUMPRODUCT(--(INDEX(Matrix!$C$5:$EV$304,0,$B119)&gt;0),--(INDEX(Matrix!$C$5:$EV$304,0,M$3)&gt;0)))</f>
        <v/>
      </c>
      <c r="N119" s="12" t="str">
        <f aca="false">IF(OR($A119="",N$4=""),"",SUMPRODUCT(--(INDEX(Matrix!$C$5:$EV$304,0,$B119)&gt;0),--(INDEX(Matrix!$C$5:$EV$304,0,N$3)&gt;0)))</f>
        <v/>
      </c>
      <c r="O119" s="12" t="str">
        <f aca="false">IF(OR($A119="",O$4=""),"",SUMPRODUCT(--(INDEX(Matrix!$C$5:$EV$304,0,$B119)&gt;0),--(INDEX(Matrix!$C$5:$EV$304,0,O$3)&gt;0)))</f>
        <v/>
      </c>
      <c r="P119" s="12" t="str">
        <f aca="false">IF(OR($A119="",P$4=""),"",SUMPRODUCT(--(INDEX(Matrix!$C$5:$EV$304,0,$B119)&gt;0),--(INDEX(Matrix!$C$5:$EV$304,0,P$3)&gt;0)))</f>
        <v/>
      </c>
      <c r="Q119" s="12" t="str">
        <f aca="false">IF(OR($A119="",Q$4=""),"",SUMPRODUCT(--(INDEX(Matrix!$C$5:$EV$304,0,$B119)&gt;0),--(INDEX(Matrix!$C$5:$EV$304,0,Q$3)&gt;0)))</f>
        <v/>
      </c>
      <c r="R119" s="12" t="str">
        <f aca="false">IF(OR($A119="",R$4=""),"",SUMPRODUCT(--(INDEX(Matrix!$C$5:$EV$304,0,$B119)&gt;0),--(INDEX(Matrix!$C$5:$EV$304,0,R$3)&gt;0)))</f>
        <v/>
      </c>
      <c r="S119" s="12" t="str">
        <f aca="false">IF(OR($A119="",S$4=""),"",SUMPRODUCT(--(INDEX(Matrix!$C$5:$EV$304,0,$B119)&gt;0),--(INDEX(Matrix!$C$5:$EV$304,0,S$3)&gt;0)))</f>
        <v/>
      </c>
      <c r="T119" s="12" t="str">
        <f aca="false">IF(OR($A119="",T$4=""),"",SUMPRODUCT(--(INDEX(Matrix!$C$5:$EV$304,0,$B119)&gt;0),--(INDEX(Matrix!$C$5:$EV$304,0,T$3)&gt;0)))</f>
        <v/>
      </c>
      <c r="U119" s="12" t="str">
        <f aca="false">IF(OR($A119="",U$4=""),"",SUMPRODUCT(--(INDEX(Matrix!$C$5:$EV$304,0,$B119)&gt;0),--(INDEX(Matrix!$C$5:$EV$304,0,U$3)&gt;0)))</f>
        <v/>
      </c>
      <c r="V119" s="12" t="str">
        <f aca="false">IF(OR($A119="",V$4=""),"",SUMPRODUCT(--(INDEX(Matrix!$C$5:$EV$304,0,$B119)&gt;0),--(INDEX(Matrix!$C$5:$EV$304,0,V$3)&gt;0)))</f>
        <v/>
      </c>
      <c r="W119" s="12" t="str">
        <f aca="false">IF(OR($A119="",W$4=""),"",SUMPRODUCT(--(INDEX(Matrix!$C$5:$EV$304,0,$B119)&gt;0),--(INDEX(Matrix!$C$5:$EV$304,0,W$3)&gt;0)))</f>
        <v/>
      </c>
      <c r="X119" s="12" t="str">
        <f aca="false">IF(OR($A119="",X$4=""),"",SUMPRODUCT(--(INDEX(Matrix!$C$5:$EV$304,0,$B119)&gt;0),--(INDEX(Matrix!$C$5:$EV$304,0,X$3)&gt;0)))</f>
        <v/>
      </c>
      <c r="Y119" s="12" t="str">
        <f aca="false">IF(OR($A119="",Y$4=""),"",SUMPRODUCT(--(INDEX(Matrix!$C$5:$EV$304,0,$B119)&gt;0),--(INDEX(Matrix!$C$5:$EV$304,0,Y$3)&gt;0)))</f>
        <v/>
      </c>
      <c r="Z119" s="12" t="str">
        <f aca="false">IF(OR($A119="",Z$4=""),"",SUMPRODUCT(--(INDEX(Matrix!$C$5:$EV$304,0,$B119)&gt;0),--(INDEX(Matrix!$C$5:$EV$304,0,Z$3)&gt;0)))</f>
        <v/>
      </c>
      <c r="AA119" s="12" t="str">
        <f aca="false">IF(OR($A119="",AA$4=""),"",SUMPRODUCT(--(INDEX(Matrix!$C$5:$EV$304,0,$B119)&gt;0),--(INDEX(Matrix!$C$5:$EV$304,0,AA$3)&gt;0)))</f>
        <v/>
      </c>
      <c r="AB119" s="12" t="str">
        <f aca="false">IF(OR($A119="",AB$4=""),"",SUMPRODUCT(--(INDEX(Matrix!$C$5:$EV$304,0,$B119)&gt;0),--(INDEX(Matrix!$C$5:$EV$304,0,AB$3)&gt;0)))</f>
        <v/>
      </c>
      <c r="AC119" s="12" t="str">
        <f aca="false">IF(OR($A119="",AC$4=""),"",SUMPRODUCT(--(INDEX(Matrix!$C$5:$EV$304,0,$B119)&gt;0),--(INDEX(Matrix!$C$5:$EV$304,0,AC$3)&gt;0)))</f>
        <v/>
      </c>
      <c r="AD119" s="12" t="str">
        <f aca="false">IF(OR($A119="",AD$4=""),"",SUMPRODUCT(--(INDEX(Matrix!$C$5:$EV$304,0,$B119)&gt;0),--(INDEX(Matrix!$C$5:$EV$304,0,AD$3)&gt;0)))</f>
        <v/>
      </c>
      <c r="AE119" s="12" t="str">
        <f aca="false">IF(OR($A119="",AE$4=""),"",SUMPRODUCT(--(INDEX(Matrix!$C$5:$EV$304,0,$B119)&gt;0),--(INDEX(Matrix!$C$5:$EV$304,0,AE$3)&gt;0)))</f>
        <v/>
      </c>
      <c r="AF119" s="12" t="str">
        <f aca="false">IF(OR($A119="",AF$4=""),"",SUMPRODUCT(--(INDEX(Matrix!$C$5:$EV$304,0,$B119)&gt;0),--(INDEX(Matrix!$C$5:$EV$304,0,AF$3)&gt;0)))</f>
        <v/>
      </c>
      <c r="AG119" s="12" t="str">
        <f aca="false">IF(OR($A119="",AG$4=""),"",SUMPRODUCT(--(INDEX(Matrix!$C$5:$EV$304,0,$B119)&gt;0),--(INDEX(Matrix!$C$5:$EV$304,0,AG$3)&gt;0)))</f>
        <v/>
      </c>
      <c r="AH119" s="12" t="str">
        <f aca="false">IF(OR($A119="",AH$4=""),"",SUMPRODUCT(--(INDEX(Matrix!$C$5:$EV$304,0,$B119)&gt;0),--(INDEX(Matrix!$C$5:$EV$304,0,AH$3)&gt;0)))</f>
        <v/>
      </c>
      <c r="AI119" s="12" t="str">
        <f aca="false">IF(OR($A119="",AI$4=""),"",SUMPRODUCT(--(INDEX(Matrix!$C$5:$EV$304,0,$B119)&gt;0),--(INDEX(Matrix!$C$5:$EV$304,0,AI$3)&gt;0)))</f>
        <v/>
      </c>
      <c r="AJ119" s="12" t="str">
        <f aca="false">IF(OR($A119="",AJ$4=""),"",SUMPRODUCT(--(INDEX(Matrix!$C$5:$EV$304,0,$B119)&gt;0),--(INDEX(Matrix!$C$5:$EV$304,0,AJ$3)&gt;0)))</f>
        <v/>
      </c>
      <c r="AK119" s="12" t="str">
        <f aca="false">IF(OR($A119="",AK$4=""),"",SUMPRODUCT(--(INDEX(Matrix!$C$5:$EV$304,0,$B119)&gt;0),--(INDEX(Matrix!$C$5:$EV$304,0,AK$3)&gt;0)))</f>
        <v/>
      </c>
      <c r="AL119" s="12" t="str">
        <f aca="false">IF(OR($A119="",AL$4=""),"",SUMPRODUCT(--(INDEX(Matrix!$C$5:$EV$304,0,$B119)&gt;0),--(INDEX(Matrix!$C$5:$EV$304,0,AL$3)&gt;0)))</f>
        <v/>
      </c>
      <c r="AM119" s="12" t="str">
        <f aca="false">IF(OR($A119="",AM$4=""),"",SUMPRODUCT(--(INDEX(Matrix!$C$5:$EV$304,0,$B119)&gt;0),--(INDEX(Matrix!$C$5:$EV$304,0,AM$3)&gt;0)))</f>
        <v/>
      </c>
      <c r="AN119" s="12" t="str">
        <f aca="false">IF(OR($A119="",AN$4=""),"",SUMPRODUCT(--(INDEX(Matrix!$C$5:$EV$304,0,$B119)&gt;0),--(INDEX(Matrix!$C$5:$EV$304,0,AN$3)&gt;0)))</f>
        <v/>
      </c>
      <c r="AO119" s="12" t="str">
        <f aca="false">IF(OR($A119="",AO$4=""),"",SUMPRODUCT(--(INDEX(Matrix!$C$5:$EV$304,0,$B119)&gt;0),--(INDEX(Matrix!$C$5:$EV$304,0,AO$3)&gt;0)))</f>
        <v/>
      </c>
      <c r="AP119" s="12" t="str">
        <f aca="false">IF(OR($A119="",AP$4=""),"",SUMPRODUCT(--(INDEX(Matrix!$C$5:$EV$304,0,$B119)&gt;0),--(INDEX(Matrix!$C$5:$EV$304,0,AP$3)&gt;0)))</f>
        <v/>
      </c>
      <c r="AQ119" s="12" t="str">
        <f aca="false">IF(OR($A119="",AQ$4=""),"",SUMPRODUCT(--(INDEX(Matrix!$C$5:$EV$304,0,$B119)&gt;0),--(INDEX(Matrix!$C$5:$EV$304,0,AQ$3)&gt;0)))</f>
        <v/>
      </c>
      <c r="AR119" s="12" t="str">
        <f aca="false">IF(OR($A119="",AR$4=""),"",SUMPRODUCT(--(INDEX(Matrix!$C$5:$EV$304,0,$B119)&gt;0),--(INDEX(Matrix!$C$5:$EV$304,0,AR$3)&gt;0)))</f>
        <v/>
      </c>
      <c r="AS119" s="12" t="str">
        <f aca="false">IF(OR($A119="",AS$4=""),"",SUMPRODUCT(--(INDEX(Matrix!$C$5:$EV$304,0,$B119)&gt;0),--(INDEX(Matrix!$C$5:$EV$304,0,AS$3)&gt;0)))</f>
        <v/>
      </c>
      <c r="AT119" s="12" t="str">
        <f aca="false">IF(OR($A119="",AT$4=""),"",SUMPRODUCT(--(INDEX(Matrix!$C$5:$EV$304,0,$B119)&gt;0),--(INDEX(Matrix!$C$5:$EV$304,0,AT$3)&gt;0)))</f>
        <v/>
      </c>
      <c r="AU119" s="12" t="str">
        <f aca="false">IF(OR($A119="",AU$4=""),"",SUMPRODUCT(--(INDEX(Matrix!$C$5:$EV$304,0,$B119)&gt;0),--(INDEX(Matrix!$C$5:$EV$304,0,AU$3)&gt;0)))</f>
        <v/>
      </c>
      <c r="AV119" s="12" t="str">
        <f aca="false">IF(OR($A119="",AV$4=""),"",SUMPRODUCT(--(INDEX(Matrix!$C$5:$EV$304,0,$B119)&gt;0),--(INDEX(Matrix!$C$5:$EV$304,0,AV$3)&gt;0)))</f>
        <v/>
      </c>
      <c r="AW119" s="12" t="str">
        <f aca="false">IF(OR($A119="",AW$4=""),"",SUMPRODUCT(--(INDEX(Matrix!$C$5:$EV$304,0,$B119)&gt;0),--(INDEX(Matrix!$C$5:$EV$304,0,AW$3)&gt;0)))</f>
        <v/>
      </c>
      <c r="AX119" s="12" t="str">
        <f aca="false">IF(OR($A119="",AX$4=""),"",SUMPRODUCT(--(INDEX(Matrix!$C$5:$EV$304,0,$B119)&gt;0),--(INDEX(Matrix!$C$5:$EV$304,0,AX$3)&gt;0)))</f>
        <v/>
      </c>
      <c r="AY119" s="12" t="str">
        <f aca="false">IF(OR($A119="",AY$4=""),"",SUMPRODUCT(--(INDEX(Matrix!$C$5:$EV$304,0,$B119)&gt;0),--(INDEX(Matrix!$C$5:$EV$304,0,AY$3)&gt;0)))</f>
        <v/>
      </c>
      <c r="AZ119" s="12" t="str">
        <f aca="false">IF(OR($A119="",AZ$4=""),"",SUMPRODUCT(--(INDEX(Matrix!$C$5:$EV$304,0,$B119)&gt;0),--(INDEX(Matrix!$C$5:$EV$304,0,AZ$3)&gt;0)))</f>
        <v/>
      </c>
      <c r="BA119" s="12" t="str">
        <f aca="false">IF(OR($A119="",BA$4=""),"",SUMPRODUCT(--(INDEX(Matrix!$C$5:$EV$304,0,$B119)&gt;0),--(INDEX(Matrix!$C$5:$EV$304,0,BA$3)&gt;0)))</f>
        <v/>
      </c>
      <c r="BB119" s="12" t="str">
        <f aca="false">IF(OR($A119="",BB$4=""),"",SUMPRODUCT(--(INDEX(Matrix!$C$5:$EV$304,0,$B119)&gt;0),--(INDEX(Matrix!$C$5:$EV$304,0,BB$3)&gt;0)))</f>
        <v/>
      </c>
      <c r="BC119" s="12" t="str">
        <f aca="false">IF(OR($A119="",BC$4=""),"",SUMPRODUCT(--(INDEX(Matrix!$C$5:$EV$304,0,$B119)&gt;0),--(INDEX(Matrix!$C$5:$EV$304,0,BC$3)&gt;0)))</f>
        <v/>
      </c>
      <c r="BD119" s="12" t="str">
        <f aca="false">IF(OR($A119="",BD$4=""),"",SUMPRODUCT(--(INDEX(Matrix!$C$5:$EV$304,0,$B119)&gt;0),--(INDEX(Matrix!$C$5:$EV$304,0,BD$3)&gt;0)))</f>
        <v/>
      </c>
      <c r="BE119" s="12" t="str">
        <f aca="false">IF(OR($A119="",BE$4=""),"",SUMPRODUCT(--(INDEX(Matrix!$C$5:$EV$304,0,$B119)&gt;0),--(INDEX(Matrix!$C$5:$EV$304,0,BE$3)&gt;0)))</f>
        <v/>
      </c>
      <c r="BF119" s="12" t="str">
        <f aca="false">IF(OR($A119="",BF$4=""),"",SUMPRODUCT(--(INDEX(Matrix!$C$5:$EV$304,0,$B119)&gt;0),--(INDEX(Matrix!$C$5:$EV$304,0,BF$3)&gt;0)))</f>
        <v/>
      </c>
      <c r="BG119" s="12" t="str">
        <f aca="false">IF(OR($A119="",BG$4=""),"",SUMPRODUCT(--(INDEX(Matrix!$C$5:$EV$304,0,$B119)&gt;0),--(INDEX(Matrix!$C$5:$EV$304,0,BG$3)&gt;0)))</f>
        <v/>
      </c>
      <c r="BH119" s="12" t="str">
        <f aca="false">IF(OR($A119="",BH$4=""),"",SUMPRODUCT(--(INDEX(Matrix!$C$5:$EV$304,0,$B119)&gt;0),--(INDEX(Matrix!$C$5:$EV$304,0,BH$3)&gt;0)))</f>
        <v/>
      </c>
      <c r="BI119" s="12" t="str">
        <f aca="false">IF(OR($A119="",BI$4=""),"",SUMPRODUCT(--(INDEX(Matrix!$C$5:$EV$304,0,$B119)&gt;0),--(INDEX(Matrix!$C$5:$EV$304,0,BI$3)&gt;0)))</f>
        <v/>
      </c>
      <c r="BJ119" s="12" t="str">
        <f aca="false">IF(OR($A119="",BJ$4=""),"",SUMPRODUCT(--(INDEX(Matrix!$C$5:$EV$304,0,$B119)&gt;0),--(INDEX(Matrix!$C$5:$EV$304,0,BJ$3)&gt;0)))</f>
        <v/>
      </c>
      <c r="BK119" s="12" t="str">
        <f aca="false">IF(OR($A119="",BK$4=""),"",SUMPRODUCT(--(INDEX(Matrix!$C$5:$EV$304,0,$B119)&gt;0),--(INDEX(Matrix!$C$5:$EV$304,0,BK$3)&gt;0)))</f>
        <v/>
      </c>
      <c r="BL119" s="12" t="str">
        <f aca="false">IF(OR($A119="",BL$4=""),"",SUMPRODUCT(--(INDEX(Matrix!$C$5:$EV$304,0,$B119)&gt;0),--(INDEX(Matrix!$C$5:$EV$304,0,BL$3)&gt;0)))</f>
        <v/>
      </c>
      <c r="BM119" s="12" t="str">
        <f aca="false">IF(OR($A119="",BM$4=""),"",SUMPRODUCT(--(INDEX(Matrix!$C$5:$EV$304,0,$B119)&gt;0),--(INDEX(Matrix!$C$5:$EV$304,0,BM$3)&gt;0)))</f>
        <v/>
      </c>
      <c r="BN119" s="12" t="str">
        <f aca="false">IF(OR($A119="",BN$4=""),"",SUMPRODUCT(--(INDEX(Matrix!$C$5:$EV$304,0,$B119)&gt;0),--(INDEX(Matrix!$C$5:$EV$304,0,BN$3)&gt;0)))</f>
        <v/>
      </c>
      <c r="BO119" s="12" t="str">
        <f aca="false">IF(OR($A119="",BO$4=""),"",SUMPRODUCT(--(INDEX(Matrix!$C$5:$EV$304,0,$B119)&gt;0),--(INDEX(Matrix!$C$5:$EV$304,0,BO$3)&gt;0)))</f>
        <v/>
      </c>
      <c r="BP119" s="12" t="str">
        <f aca="false">IF(OR($A119="",BP$4=""),"",SUMPRODUCT(--(INDEX(Matrix!$C$5:$EV$304,0,$B119)&gt;0),--(INDEX(Matrix!$C$5:$EV$304,0,BP$3)&gt;0)))</f>
        <v/>
      </c>
      <c r="BQ119" s="12" t="str">
        <f aca="false">IF(OR($A119="",BQ$4=""),"",SUMPRODUCT(--(INDEX(Matrix!$C$5:$EV$304,0,$B119)&gt;0),--(INDEX(Matrix!$C$5:$EV$304,0,BQ$3)&gt;0)))</f>
        <v/>
      </c>
      <c r="BR119" s="12" t="str">
        <f aca="false">IF(OR($A119="",BR$4=""),"",SUMPRODUCT(--(INDEX(Matrix!$C$5:$EV$304,0,$B119)&gt;0),--(INDEX(Matrix!$C$5:$EV$304,0,BR$3)&gt;0)))</f>
        <v/>
      </c>
      <c r="BS119" s="12" t="str">
        <f aca="false">IF(OR($A119="",BS$4=""),"",SUMPRODUCT(--(INDEX(Matrix!$C$5:$EV$304,0,$B119)&gt;0),--(INDEX(Matrix!$C$5:$EV$304,0,BS$3)&gt;0)))</f>
        <v/>
      </c>
      <c r="BT119" s="12" t="str">
        <f aca="false">IF(OR($A119="",BT$4=""),"",SUMPRODUCT(--(INDEX(Matrix!$C$5:$EV$304,0,$B119)&gt;0),--(INDEX(Matrix!$C$5:$EV$304,0,BT$3)&gt;0)))</f>
        <v/>
      </c>
      <c r="BU119" s="12" t="str">
        <f aca="false">IF(OR($A119="",BU$4=""),"",SUMPRODUCT(--(INDEX(Matrix!$C$5:$EV$304,0,$B119)&gt;0),--(INDEX(Matrix!$C$5:$EV$304,0,BU$3)&gt;0)))</f>
        <v/>
      </c>
      <c r="BV119" s="12" t="str">
        <f aca="false">IF(OR($A119="",BV$4=""),"",SUMPRODUCT(--(INDEX(Matrix!$C$5:$EV$304,0,$B119)&gt;0),--(INDEX(Matrix!$C$5:$EV$304,0,BV$3)&gt;0)))</f>
        <v/>
      </c>
      <c r="BW119" s="12" t="str">
        <f aca="false">IF(OR($A119="",BW$4=""),"",SUMPRODUCT(--(INDEX(Matrix!$C$5:$EV$304,0,$B119)&gt;0),--(INDEX(Matrix!$C$5:$EV$304,0,BW$3)&gt;0)))</f>
        <v/>
      </c>
      <c r="BX119" s="12" t="str">
        <f aca="false">IF(OR($A119="",BX$4=""),"",SUMPRODUCT(--(INDEX(Matrix!$C$5:$EV$304,0,$B119)&gt;0),--(INDEX(Matrix!$C$5:$EV$304,0,BX$3)&gt;0)))</f>
        <v/>
      </c>
      <c r="BY119" s="12" t="str">
        <f aca="false">IF(OR($A119="",BY$4=""),"",SUMPRODUCT(--(INDEX(Matrix!$C$5:$EV$304,0,$B119)&gt;0),--(INDEX(Matrix!$C$5:$EV$304,0,BY$3)&gt;0)))</f>
        <v/>
      </c>
      <c r="BZ119" s="12" t="str">
        <f aca="false">IF(OR($A119="",BZ$4=""),"",SUMPRODUCT(--(INDEX(Matrix!$C$5:$EV$304,0,$B119)&gt;0),--(INDEX(Matrix!$C$5:$EV$304,0,BZ$3)&gt;0)))</f>
        <v/>
      </c>
      <c r="CA119" s="12" t="str">
        <f aca="false">IF(OR($A119="",CA$4=""),"",SUMPRODUCT(--(INDEX(Matrix!$C$5:$EV$304,0,$B119)&gt;0),--(INDEX(Matrix!$C$5:$EV$304,0,CA$3)&gt;0)))</f>
        <v/>
      </c>
      <c r="CB119" s="12" t="str">
        <f aca="false">IF(OR($A119="",CB$4=""),"",SUMPRODUCT(--(INDEX(Matrix!$C$5:$EV$304,0,$B119)&gt;0),--(INDEX(Matrix!$C$5:$EV$304,0,CB$3)&gt;0)))</f>
        <v/>
      </c>
      <c r="CC119" s="12" t="str">
        <f aca="false">IF(OR($A119="",CC$4=""),"",SUMPRODUCT(--(INDEX(Matrix!$C$5:$EV$304,0,$B119)&gt;0),--(INDEX(Matrix!$C$5:$EV$304,0,CC$3)&gt;0)))</f>
        <v/>
      </c>
      <c r="CD119" s="12" t="str">
        <f aca="false">IF(OR($A119="",CD$4=""),"",SUMPRODUCT(--(INDEX(Matrix!$C$5:$EV$304,0,$B119)&gt;0),--(INDEX(Matrix!$C$5:$EV$304,0,CD$3)&gt;0)))</f>
        <v/>
      </c>
      <c r="CE119" s="12" t="str">
        <f aca="false">IF(OR($A119="",CE$4=""),"",SUMPRODUCT(--(INDEX(Matrix!$C$5:$EV$304,0,$B119)&gt;0),--(INDEX(Matrix!$C$5:$EV$304,0,CE$3)&gt;0)))</f>
        <v/>
      </c>
      <c r="CF119" s="12" t="str">
        <f aca="false">IF(OR($A119="",CF$4=""),"",SUMPRODUCT(--(INDEX(Matrix!$C$5:$EV$304,0,$B119)&gt;0),--(INDEX(Matrix!$C$5:$EV$304,0,CF$3)&gt;0)))</f>
        <v/>
      </c>
      <c r="CG119" s="12" t="str">
        <f aca="false">IF(OR($A119="",CG$4=""),"",SUMPRODUCT(--(INDEX(Matrix!$C$5:$EV$304,0,$B119)&gt;0),--(INDEX(Matrix!$C$5:$EV$304,0,CG$3)&gt;0)))</f>
        <v/>
      </c>
      <c r="CH119" s="12" t="str">
        <f aca="false">IF(OR($A119="",CH$4=""),"",SUMPRODUCT(--(INDEX(Matrix!$C$5:$EV$304,0,$B119)&gt;0),--(INDEX(Matrix!$C$5:$EV$304,0,CH$3)&gt;0)))</f>
        <v/>
      </c>
      <c r="CI119" s="12" t="str">
        <f aca="false">IF(OR($A119="",CI$4=""),"",SUMPRODUCT(--(INDEX(Matrix!$C$5:$EV$304,0,$B119)&gt;0),--(INDEX(Matrix!$C$5:$EV$304,0,CI$3)&gt;0)))</f>
        <v/>
      </c>
      <c r="CJ119" s="12" t="str">
        <f aca="false">IF(OR($A119="",CJ$4=""),"",SUMPRODUCT(--(INDEX(Matrix!$C$5:$EV$304,0,$B119)&gt;0),--(INDEX(Matrix!$C$5:$EV$304,0,CJ$3)&gt;0)))</f>
        <v/>
      </c>
      <c r="CK119" s="12" t="str">
        <f aca="false">IF(OR($A119="",CK$4=""),"",SUMPRODUCT(--(INDEX(Matrix!$C$5:$EV$304,0,$B119)&gt;0),--(INDEX(Matrix!$C$5:$EV$304,0,CK$3)&gt;0)))</f>
        <v/>
      </c>
      <c r="CL119" s="12" t="str">
        <f aca="false">IF(OR($A119="",CL$4=""),"",SUMPRODUCT(--(INDEX(Matrix!$C$5:$EV$304,0,$B119)&gt;0),--(INDEX(Matrix!$C$5:$EV$304,0,CL$3)&gt;0)))</f>
        <v/>
      </c>
      <c r="CM119" s="12" t="str">
        <f aca="false">IF(OR($A119="",CM$4=""),"",SUMPRODUCT(--(INDEX(Matrix!$C$5:$EV$304,0,$B119)&gt;0),--(INDEX(Matrix!$C$5:$EV$304,0,CM$3)&gt;0)))</f>
        <v/>
      </c>
      <c r="CN119" s="12" t="str">
        <f aca="false">IF(OR($A119="",CN$4=""),"",SUMPRODUCT(--(INDEX(Matrix!$C$5:$EV$304,0,$B119)&gt;0),--(INDEX(Matrix!$C$5:$EV$304,0,CN$3)&gt;0)))</f>
        <v/>
      </c>
      <c r="CO119" s="12" t="str">
        <f aca="false">IF(OR($A119="",CO$4=""),"",SUMPRODUCT(--(INDEX(Matrix!$C$5:$EV$304,0,$B119)&gt;0),--(INDEX(Matrix!$C$5:$EV$304,0,CO$3)&gt;0)))</f>
        <v/>
      </c>
      <c r="CP119" s="12" t="str">
        <f aca="false">IF(OR($A119="",CP$4=""),"",SUMPRODUCT(--(INDEX(Matrix!$C$5:$EV$304,0,$B119)&gt;0),--(INDEX(Matrix!$C$5:$EV$304,0,CP$3)&gt;0)))</f>
        <v/>
      </c>
      <c r="CQ119" s="12" t="str">
        <f aca="false">IF(OR($A119="",CQ$4=""),"",SUMPRODUCT(--(INDEX(Matrix!$C$5:$EV$304,0,$B119)&gt;0),--(INDEX(Matrix!$C$5:$EV$304,0,CQ$3)&gt;0)))</f>
        <v/>
      </c>
      <c r="CR119" s="12" t="str">
        <f aca="false">IF(OR($A119="",CR$4=""),"",SUMPRODUCT(--(INDEX(Matrix!$C$5:$EV$304,0,$B119)&gt;0),--(INDEX(Matrix!$C$5:$EV$304,0,CR$3)&gt;0)))</f>
        <v/>
      </c>
      <c r="CS119" s="12" t="str">
        <f aca="false">IF(OR($A119="",CS$4=""),"",SUMPRODUCT(--(INDEX(Matrix!$C$5:$EV$304,0,$B119)&gt;0),--(INDEX(Matrix!$C$5:$EV$304,0,CS$3)&gt;0)))</f>
        <v/>
      </c>
      <c r="CT119" s="12" t="str">
        <f aca="false">IF(OR($A119="",CT$4=""),"",SUMPRODUCT(--(INDEX(Matrix!$C$5:$EV$304,0,$B119)&gt;0),--(INDEX(Matrix!$C$5:$EV$304,0,CT$3)&gt;0)))</f>
        <v/>
      </c>
      <c r="CU119" s="12" t="str">
        <f aca="false">IF(OR($A119="",CU$4=""),"",SUMPRODUCT(--(INDEX(Matrix!$C$5:$EV$304,0,$B119)&gt;0),--(INDEX(Matrix!$C$5:$EV$304,0,CU$3)&gt;0)))</f>
        <v/>
      </c>
      <c r="CV119" s="12" t="str">
        <f aca="false">IF(OR($A119="",CV$4=""),"",SUMPRODUCT(--(INDEX(Matrix!$C$5:$EV$304,0,$B119)&gt;0),--(INDEX(Matrix!$C$5:$EV$304,0,CV$3)&gt;0)))</f>
        <v/>
      </c>
      <c r="CW119" s="12" t="str">
        <f aca="false">IF(OR($A119="",CW$4=""),"",SUMPRODUCT(--(INDEX(Matrix!$C$5:$EV$304,0,$B119)&gt;0),--(INDEX(Matrix!$C$5:$EV$304,0,CW$3)&gt;0)))</f>
        <v/>
      </c>
      <c r="CX119" s="12" t="str">
        <f aca="false">IF(OR($A119="",CX$4=""),"",SUMPRODUCT(--(INDEX(Matrix!$C$5:$EV$304,0,$B119)&gt;0),--(INDEX(Matrix!$C$5:$EV$304,0,CX$3)&gt;0)))</f>
        <v/>
      </c>
      <c r="CY119" s="12" t="str">
        <f aca="false">IF(OR($A119="",CY$4=""),"",SUMPRODUCT(--(INDEX(Matrix!$C$5:$EV$304,0,$B119)&gt;0),--(INDEX(Matrix!$C$5:$EV$304,0,CY$3)&gt;0)))</f>
        <v/>
      </c>
      <c r="CZ119" s="12" t="str">
        <f aca="false">IF(OR($A119="",CZ$4=""),"",SUMPRODUCT(--(INDEX(Matrix!$C$5:$EV$304,0,$B119)&gt;0),--(INDEX(Matrix!$C$5:$EV$304,0,CZ$3)&gt;0)))</f>
        <v/>
      </c>
      <c r="DA119" s="12" t="str">
        <f aca="false">IF(OR($A119="",DA$4=""),"",SUMPRODUCT(--(INDEX(Matrix!$C$5:$EV$304,0,$B119)&gt;0),--(INDEX(Matrix!$C$5:$EV$304,0,DA$3)&gt;0)))</f>
        <v/>
      </c>
      <c r="DB119" s="12" t="str">
        <f aca="false">IF(OR($A119="",DB$4=""),"",SUMPRODUCT(--(INDEX(Matrix!$C$5:$EV$304,0,$B119)&gt;0),--(INDEX(Matrix!$C$5:$EV$304,0,DB$3)&gt;0)))</f>
        <v/>
      </c>
      <c r="DC119" s="12" t="str">
        <f aca="false">IF(OR($A119="",DC$4=""),"",SUMPRODUCT(--(INDEX(Matrix!$C$5:$EV$304,0,$B119)&gt;0),--(INDEX(Matrix!$C$5:$EV$304,0,DC$3)&gt;0)))</f>
        <v/>
      </c>
      <c r="DD119" s="12" t="str">
        <f aca="false">IF(OR($A119="",DD$4=""),"",SUMPRODUCT(--(INDEX(Matrix!$C$5:$EV$304,0,$B119)&gt;0),--(INDEX(Matrix!$C$5:$EV$304,0,DD$3)&gt;0)))</f>
        <v/>
      </c>
      <c r="DE119" s="12" t="str">
        <f aca="false">IF(OR($A119="",DE$4=""),"",SUMPRODUCT(--(INDEX(Matrix!$C$5:$EV$304,0,$B119)&gt;0),--(INDEX(Matrix!$C$5:$EV$304,0,DE$3)&gt;0)))</f>
        <v/>
      </c>
      <c r="DF119" s="12" t="str">
        <f aca="false">IF(OR($A119="",DF$4=""),"",SUMPRODUCT(--(INDEX(Matrix!$C$5:$EV$304,0,$B119)&gt;0),--(INDEX(Matrix!$C$5:$EV$304,0,DF$3)&gt;0)))</f>
        <v/>
      </c>
      <c r="DG119" s="12" t="str">
        <f aca="false">IF(OR($A119="",DG$4=""),"",SUMPRODUCT(--(INDEX(Matrix!$C$5:$EV$304,0,$B119)&gt;0),--(INDEX(Matrix!$C$5:$EV$304,0,DG$3)&gt;0)))</f>
        <v/>
      </c>
      <c r="DH119" s="12" t="str">
        <f aca="false">IF(OR($A119="",DH$4=""),"",SUMPRODUCT(--(INDEX(Matrix!$C$5:$EV$304,0,$B119)&gt;0),--(INDEX(Matrix!$C$5:$EV$304,0,DH$3)&gt;0)))</f>
        <v/>
      </c>
      <c r="DI119" s="12" t="str">
        <f aca="false">IF(OR($A119="",DI$4=""),"",SUMPRODUCT(--(INDEX(Matrix!$C$5:$EV$304,0,$B119)&gt;0),--(INDEX(Matrix!$C$5:$EV$304,0,DI$3)&gt;0)))</f>
        <v/>
      </c>
      <c r="DJ119" s="12" t="str">
        <f aca="false">IF(OR($A119="",DJ$4=""),"",SUMPRODUCT(--(INDEX(Matrix!$C$5:$EV$304,0,$B119)&gt;0),--(INDEX(Matrix!$C$5:$EV$304,0,DJ$3)&gt;0)))</f>
        <v/>
      </c>
      <c r="DK119" s="12" t="str">
        <f aca="false">IF(OR($A119="",DK$4=""),"",SUMPRODUCT(--(INDEX(Matrix!$C$5:$EV$304,0,$B119)&gt;0),--(INDEX(Matrix!$C$5:$EV$304,0,DK$3)&gt;0)))</f>
        <v/>
      </c>
      <c r="DL119" s="12" t="str">
        <f aca="false">IF(OR($A119="",DL$4=""),"",SUMPRODUCT(--(INDEX(Matrix!$C$5:$EV$304,0,$B119)&gt;0),--(INDEX(Matrix!$C$5:$EV$304,0,DL$3)&gt;0)))</f>
        <v/>
      </c>
      <c r="DM119" s="12" t="str">
        <f aca="false">IF(OR($A119="",DM$4=""),"",SUMPRODUCT(--(INDEX(Matrix!$C$5:$EV$304,0,$B119)&gt;0),--(INDEX(Matrix!$C$5:$EV$304,0,DM$3)&gt;0)))</f>
        <v/>
      </c>
      <c r="DN119" s="12" t="str">
        <f aca="false">IF(OR($A119="",DN$4=""),"",SUMPRODUCT(--(INDEX(Matrix!$C$5:$EV$304,0,$B119)&gt;0),--(INDEX(Matrix!$C$5:$EV$304,0,DN$3)&gt;0)))</f>
        <v/>
      </c>
      <c r="DO119" s="12" t="str">
        <f aca="false">IF(OR($A119="",DO$4=""),"",SUMPRODUCT(--(INDEX(Matrix!$C$5:$EV$304,0,$B119)&gt;0),--(INDEX(Matrix!$C$5:$EV$304,0,DO$3)&gt;0)))</f>
        <v/>
      </c>
      <c r="DP119" s="12" t="str">
        <f aca="false">IF(OR($A119="",DP$4=""),"",SUMPRODUCT(--(INDEX(Matrix!$C$5:$EV$304,0,$B119)&gt;0),--(INDEX(Matrix!$C$5:$EV$304,0,DP$3)&gt;0)))</f>
        <v/>
      </c>
      <c r="DQ119" s="12" t="str">
        <f aca="false">IF(OR($A119="",DQ$4=""),"",SUMPRODUCT(--(INDEX(Matrix!$C$5:$EV$304,0,$B119)&gt;0),--(INDEX(Matrix!$C$5:$EV$304,0,DQ$3)&gt;0)))</f>
        <v/>
      </c>
      <c r="DR119" s="12" t="str">
        <f aca="false">IF(OR($A119="",DR$4=""),"",SUMPRODUCT(--(INDEX(Matrix!$C$5:$EV$304,0,$B119)&gt;0),--(INDEX(Matrix!$C$5:$EV$304,0,DR$3)&gt;0)))</f>
        <v/>
      </c>
      <c r="DS119" s="12" t="str">
        <f aca="false">IF(OR($A119="",DS$4=""),"",SUMPRODUCT(--(INDEX(Matrix!$C$5:$EV$304,0,$B119)&gt;0),--(INDEX(Matrix!$C$5:$EV$304,0,DS$3)&gt;0)))</f>
        <v/>
      </c>
      <c r="DT119" s="12" t="str">
        <f aca="false">IF(OR($A119="",DT$4=""),"",SUMPRODUCT(--(INDEX(Matrix!$C$5:$EV$304,0,$B119)&gt;0),--(INDEX(Matrix!$C$5:$EV$304,0,DT$3)&gt;0)))</f>
        <v/>
      </c>
      <c r="DU119" s="12" t="str">
        <f aca="false">IF(OR($A119="",DU$4=""),"",SUMPRODUCT(--(INDEX(Matrix!$C$5:$EV$304,0,$B119)&gt;0),--(INDEX(Matrix!$C$5:$EV$304,0,DU$3)&gt;0)))</f>
        <v/>
      </c>
      <c r="DV119" s="12" t="str">
        <f aca="false">IF(OR($A119="",DV$4=""),"",SUMPRODUCT(--(INDEX(Matrix!$C$5:$EV$304,0,$B119)&gt;0),--(INDEX(Matrix!$C$5:$EV$304,0,DV$3)&gt;0)))</f>
        <v/>
      </c>
      <c r="DW119" s="12" t="str">
        <f aca="false">IF(OR($A119="",DW$4=""),"",SUMPRODUCT(--(INDEX(Matrix!$C$5:$EV$304,0,$B119)&gt;0),--(INDEX(Matrix!$C$5:$EV$304,0,DW$3)&gt;0)))</f>
        <v/>
      </c>
      <c r="DX119" s="12" t="str">
        <f aca="false">IF(OR($A119="",DX$4=""),"",SUMPRODUCT(--(INDEX(Matrix!$C$5:$EV$304,0,$B119)&gt;0),--(INDEX(Matrix!$C$5:$EV$304,0,DX$3)&gt;0)))</f>
        <v/>
      </c>
      <c r="DY119" s="12" t="str">
        <f aca="false">IF(OR($A119="",DY$4=""),"",SUMPRODUCT(--(INDEX(Matrix!$C$5:$EV$304,0,$B119)&gt;0),--(INDEX(Matrix!$C$5:$EV$304,0,DY$3)&gt;0)))</f>
        <v/>
      </c>
      <c r="DZ119" s="12" t="str">
        <f aca="false">IF(OR($A119="",DZ$4=""),"",SUMPRODUCT(--(INDEX(Matrix!$C$5:$EV$304,0,$B119)&gt;0),--(INDEX(Matrix!$C$5:$EV$304,0,DZ$3)&gt;0)))</f>
        <v/>
      </c>
      <c r="EA119" s="12" t="str">
        <f aca="false">IF(OR($A119="",EA$4=""),"",SUMPRODUCT(--(INDEX(Matrix!$C$5:$EV$304,0,$B119)&gt;0),--(INDEX(Matrix!$C$5:$EV$304,0,EA$3)&gt;0)))</f>
        <v/>
      </c>
      <c r="EB119" s="12" t="str">
        <f aca="false">IF(OR($A119="",EB$4=""),"",SUMPRODUCT(--(INDEX(Matrix!$C$5:$EV$304,0,$B119)&gt;0),--(INDEX(Matrix!$C$5:$EV$304,0,EB$3)&gt;0)))</f>
        <v/>
      </c>
      <c r="EC119" s="12" t="str">
        <f aca="false">IF(OR($A119="",EC$4=""),"",SUMPRODUCT(--(INDEX(Matrix!$C$5:$EV$304,0,$B119)&gt;0),--(INDEX(Matrix!$C$5:$EV$304,0,EC$3)&gt;0)))</f>
        <v/>
      </c>
      <c r="ED119" s="12" t="str">
        <f aca="false">IF(OR($A119="",ED$4=""),"",SUMPRODUCT(--(INDEX(Matrix!$C$5:$EV$304,0,$B119)&gt;0),--(INDEX(Matrix!$C$5:$EV$304,0,ED$3)&gt;0)))</f>
        <v/>
      </c>
      <c r="EE119" s="12" t="str">
        <f aca="false">IF(OR($A119="",EE$4=""),"",SUMPRODUCT(--(INDEX(Matrix!$C$5:$EV$304,0,$B119)&gt;0),--(INDEX(Matrix!$C$5:$EV$304,0,EE$3)&gt;0)))</f>
        <v/>
      </c>
      <c r="EF119" s="12" t="str">
        <f aca="false">IF(OR($A119="",EF$4=""),"",SUMPRODUCT(--(INDEX(Matrix!$C$5:$EV$304,0,$B119)&gt;0),--(INDEX(Matrix!$C$5:$EV$304,0,EF$3)&gt;0)))</f>
        <v/>
      </c>
      <c r="EG119" s="12" t="str">
        <f aca="false">IF(OR($A119="",EG$4=""),"",SUMPRODUCT(--(INDEX(Matrix!$C$5:$EV$304,0,$B119)&gt;0),--(INDEX(Matrix!$C$5:$EV$304,0,EG$3)&gt;0)))</f>
        <v/>
      </c>
      <c r="EH119" s="12" t="str">
        <f aca="false">IF(OR($A119="",EH$4=""),"",SUMPRODUCT(--(INDEX(Matrix!$C$5:$EV$304,0,$B119)&gt;0),--(INDEX(Matrix!$C$5:$EV$304,0,EH$3)&gt;0)))</f>
        <v/>
      </c>
      <c r="EI119" s="12" t="str">
        <f aca="false">IF(OR($A119="",EI$4=""),"",SUMPRODUCT(--(INDEX(Matrix!$C$5:$EV$304,0,$B119)&gt;0),--(INDEX(Matrix!$C$5:$EV$304,0,EI$3)&gt;0)))</f>
        <v/>
      </c>
      <c r="EJ119" s="12" t="str">
        <f aca="false">IF(OR($A119="",EJ$4=""),"",SUMPRODUCT(--(INDEX(Matrix!$C$5:$EV$304,0,$B119)&gt;0),--(INDEX(Matrix!$C$5:$EV$304,0,EJ$3)&gt;0)))</f>
        <v/>
      </c>
      <c r="EK119" s="12" t="str">
        <f aca="false">IF(OR($A119="",EK$4=""),"",SUMPRODUCT(--(INDEX(Matrix!$C$5:$EV$304,0,$B119)&gt;0),--(INDEX(Matrix!$C$5:$EV$304,0,EK$3)&gt;0)))</f>
        <v/>
      </c>
      <c r="EL119" s="12" t="str">
        <f aca="false">IF(OR($A119="",EL$4=""),"",SUMPRODUCT(--(INDEX(Matrix!$C$5:$EV$304,0,$B119)&gt;0),--(INDEX(Matrix!$C$5:$EV$304,0,EL$3)&gt;0)))</f>
        <v/>
      </c>
      <c r="EM119" s="12" t="str">
        <f aca="false">IF(OR($A119="",EM$4=""),"",SUMPRODUCT(--(INDEX(Matrix!$C$5:$EV$304,0,$B119)&gt;0),--(INDEX(Matrix!$C$5:$EV$304,0,EM$3)&gt;0)))</f>
        <v/>
      </c>
      <c r="EN119" s="12" t="str">
        <f aca="false">IF(OR($A119="",EN$4=""),"",SUMPRODUCT(--(INDEX(Matrix!$C$5:$EV$304,0,$B119)&gt;0),--(INDEX(Matrix!$C$5:$EV$304,0,EN$3)&gt;0)))</f>
        <v/>
      </c>
      <c r="EO119" s="12" t="str">
        <f aca="false">IF(OR($A119="",EO$4=""),"",SUMPRODUCT(--(INDEX(Matrix!$C$5:$EV$304,0,$B119)&gt;0),--(INDEX(Matrix!$C$5:$EV$304,0,EO$3)&gt;0)))</f>
        <v/>
      </c>
      <c r="EP119" s="12" t="str">
        <f aca="false">IF(OR($A119="",EP$4=""),"",SUMPRODUCT(--(INDEX(Matrix!$C$5:$EV$304,0,$B119)&gt;0),--(INDEX(Matrix!$C$5:$EV$304,0,EP$3)&gt;0)))</f>
        <v/>
      </c>
      <c r="EQ119" s="12" t="str">
        <f aca="false">IF(OR($A119="",EQ$4=""),"",SUMPRODUCT(--(INDEX(Matrix!$C$5:$EV$304,0,$B119)&gt;0),--(INDEX(Matrix!$C$5:$EV$304,0,EQ$3)&gt;0)))</f>
        <v/>
      </c>
      <c r="ER119" s="12" t="str">
        <f aca="false">IF(OR($A119="",ER$4=""),"",SUMPRODUCT(--(INDEX(Matrix!$C$5:$EV$304,0,$B119)&gt;0),--(INDEX(Matrix!$C$5:$EV$304,0,ER$3)&gt;0)))</f>
        <v/>
      </c>
      <c r="ES119" s="12" t="str">
        <f aca="false">IF(OR($A119="",ES$4=""),"",SUMPRODUCT(--(INDEX(Matrix!$C$5:$EV$304,0,$B119)&gt;0),--(INDEX(Matrix!$C$5:$EV$304,0,ES$3)&gt;0)))</f>
        <v/>
      </c>
      <c r="ET119" s="12" t="str">
        <f aca="false">IF(OR($A119="",ET$4=""),"",SUMPRODUCT(--(INDEX(Matrix!$C$5:$EV$304,0,$B119)&gt;0),--(INDEX(Matrix!$C$5:$EV$304,0,ET$3)&gt;0)))</f>
        <v/>
      </c>
      <c r="EU119" s="12" t="str">
        <f aca="false">IF(OR($A119="",EU$4=""),"",SUMPRODUCT(--(INDEX(Matrix!$C$5:$EV$304,0,$B119)&gt;0),--(INDEX(Matrix!$C$5:$EV$304,0,EU$3)&gt;0)))</f>
        <v/>
      </c>
      <c r="EV119" s="12" t="str">
        <f aca="false">IF(OR($A119="",EV$4=""),"",SUMPRODUCT(--(INDEX(Matrix!$C$5:$EV$304,0,$B119)&gt;0),--(INDEX(Matrix!$C$5:$EV$304,0,EV$3)&gt;0)))</f>
        <v/>
      </c>
    </row>
    <row r="120" customFormat="false" ht="15" hidden="false" customHeight="false" outlineLevel="0" collapsed="false">
      <c r="A120" s="6" t="str">
        <f aca="false">IF(INDEX(Products!$A$2:$A$151,$B120)="","",INDEX(Products!$A$2:$A$151,$B120))</f>
        <v/>
      </c>
      <c r="B120" s="23" t="n">
        <v>116</v>
      </c>
      <c r="C120" s="12" t="str">
        <f aca="false">IF(OR($A120="",C$4=""),"",SUMPRODUCT(--(INDEX(Matrix!$C$5:$EV$304,0,$B120)&gt;0),--(INDEX(Matrix!$C$5:$EV$304,0,C$3)&gt;0)))</f>
        <v/>
      </c>
      <c r="D120" s="12" t="str">
        <f aca="false">IF(OR($A120="",D$4=""),"",SUMPRODUCT(--(INDEX(Matrix!$C$5:$EV$304,0,$B120)&gt;0),--(INDEX(Matrix!$C$5:$EV$304,0,D$3)&gt;0)))</f>
        <v/>
      </c>
      <c r="E120" s="12" t="str">
        <f aca="false">IF(OR($A120="",E$4=""),"",SUMPRODUCT(--(INDEX(Matrix!$C$5:$EV$304,0,$B120)&gt;0),--(INDEX(Matrix!$C$5:$EV$304,0,E$3)&gt;0)))</f>
        <v/>
      </c>
      <c r="F120" s="12" t="str">
        <f aca="false">IF(OR($A120="",F$4=""),"",SUMPRODUCT(--(INDEX(Matrix!$C$5:$EV$304,0,$B120)&gt;0),--(INDEX(Matrix!$C$5:$EV$304,0,F$3)&gt;0)))</f>
        <v/>
      </c>
      <c r="G120" s="12" t="str">
        <f aca="false">IF(OR($A120="",G$4=""),"",SUMPRODUCT(--(INDEX(Matrix!$C$5:$EV$304,0,$B120)&gt;0),--(INDEX(Matrix!$C$5:$EV$304,0,G$3)&gt;0)))</f>
        <v/>
      </c>
      <c r="H120" s="12" t="str">
        <f aca="false">IF(OR($A120="",H$4=""),"",SUMPRODUCT(--(INDEX(Matrix!$C$5:$EV$304,0,$B120)&gt;0),--(INDEX(Matrix!$C$5:$EV$304,0,H$3)&gt;0)))</f>
        <v/>
      </c>
      <c r="I120" s="12" t="str">
        <f aca="false">IF(OR($A120="",I$4=""),"",SUMPRODUCT(--(INDEX(Matrix!$C$5:$EV$304,0,$B120)&gt;0),--(INDEX(Matrix!$C$5:$EV$304,0,I$3)&gt;0)))</f>
        <v/>
      </c>
      <c r="J120" s="12" t="str">
        <f aca="false">IF(OR($A120="",J$4=""),"",SUMPRODUCT(--(INDEX(Matrix!$C$5:$EV$304,0,$B120)&gt;0),--(INDEX(Matrix!$C$5:$EV$304,0,J$3)&gt;0)))</f>
        <v/>
      </c>
      <c r="K120" s="12" t="str">
        <f aca="false">IF(OR($A120="",K$4=""),"",SUMPRODUCT(--(INDEX(Matrix!$C$5:$EV$304,0,$B120)&gt;0),--(INDEX(Matrix!$C$5:$EV$304,0,K$3)&gt;0)))</f>
        <v/>
      </c>
      <c r="L120" s="12" t="str">
        <f aca="false">IF(OR($A120="",L$4=""),"",SUMPRODUCT(--(INDEX(Matrix!$C$5:$EV$304,0,$B120)&gt;0),--(INDEX(Matrix!$C$5:$EV$304,0,L$3)&gt;0)))</f>
        <v/>
      </c>
      <c r="M120" s="12" t="str">
        <f aca="false">IF(OR($A120="",M$4=""),"",SUMPRODUCT(--(INDEX(Matrix!$C$5:$EV$304,0,$B120)&gt;0),--(INDEX(Matrix!$C$5:$EV$304,0,M$3)&gt;0)))</f>
        <v/>
      </c>
      <c r="N120" s="12" t="str">
        <f aca="false">IF(OR($A120="",N$4=""),"",SUMPRODUCT(--(INDEX(Matrix!$C$5:$EV$304,0,$B120)&gt;0),--(INDEX(Matrix!$C$5:$EV$304,0,N$3)&gt;0)))</f>
        <v/>
      </c>
      <c r="O120" s="12" t="str">
        <f aca="false">IF(OR($A120="",O$4=""),"",SUMPRODUCT(--(INDEX(Matrix!$C$5:$EV$304,0,$B120)&gt;0),--(INDEX(Matrix!$C$5:$EV$304,0,O$3)&gt;0)))</f>
        <v/>
      </c>
      <c r="P120" s="12" t="str">
        <f aca="false">IF(OR($A120="",P$4=""),"",SUMPRODUCT(--(INDEX(Matrix!$C$5:$EV$304,0,$B120)&gt;0),--(INDEX(Matrix!$C$5:$EV$304,0,P$3)&gt;0)))</f>
        <v/>
      </c>
      <c r="Q120" s="12" t="str">
        <f aca="false">IF(OR($A120="",Q$4=""),"",SUMPRODUCT(--(INDEX(Matrix!$C$5:$EV$304,0,$B120)&gt;0),--(INDEX(Matrix!$C$5:$EV$304,0,Q$3)&gt;0)))</f>
        <v/>
      </c>
      <c r="R120" s="12" t="str">
        <f aca="false">IF(OR($A120="",R$4=""),"",SUMPRODUCT(--(INDEX(Matrix!$C$5:$EV$304,0,$B120)&gt;0),--(INDEX(Matrix!$C$5:$EV$304,0,R$3)&gt;0)))</f>
        <v/>
      </c>
      <c r="S120" s="12" t="str">
        <f aca="false">IF(OR($A120="",S$4=""),"",SUMPRODUCT(--(INDEX(Matrix!$C$5:$EV$304,0,$B120)&gt;0),--(INDEX(Matrix!$C$5:$EV$304,0,S$3)&gt;0)))</f>
        <v/>
      </c>
      <c r="T120" s="12" t="str">
        <f aca="false">IF(OR($A120="",T$4=""),"",SUMPRODUCT(--(INDEX(Matrix!$C$5:$EV$304,0,$B120)&gt;0),--(INDEX(Matrix!$C$5:$EV$304,0,T$3)&gt;0)))</f>
        <v/>
      </c>
      <c r="U120" s="12" t="str">
        <f aca="false">IF(OR($A120="",U$4=""),"",SUMPRODUCT(--(INDEX(Matrix!$C$5:$EV$304,0,$B120)&gt;0),--(INDEX(Matrix!$C$5:$EV$304,0,U$3)&gt;0)))</f>
        <v/>
      </c>
      <c r="V120" s="12" t="str">
        <f aca="false">IF(OR($A120="",V$4=""),"",SUMPRODUCT(--(INDEX(Matrix!$C$5:$EV$304,0,$B120)&gt;0),--(INDEX(Matrix!$C$5:$EV$304,0,V$3)&gt;0)))</f>
        <v/>
      </c>
      <c r="W120" s="12" t="str">
        <f aca="false">IF(OR($A120="",W$4=""),"",SUMPRODUCT(--(INDEX(Matrix!$C$5:$EV$304,0,$B120)&gt;0),--(INDEX(Matrix!$C$5:$EV$304,0,W$3)&gt;0)))</f>
        <v/>
      </c>
      <c r="X120" s="12" t="str">
        <f aca="false">IF(OR($A120="",X$4=""),"",SUMPRODUCT(--(INDEX(Matrix!$C$5:$EV$304,0,$B120)&gt;0),--(INDEX(Matrix!$C$5:$EV$304,0,X$3)&gt;0)))</f>
        <v/>
      </c>
      <c r="Y120" s="12" t="str">
        <f aca="false">IF(OR($A120="",Y$4=""),"",SUMPRODUCT(--(INDEX(Matrix!$C$5:$EV$304,0,$B120)&gt;0),--(INDEX(Matrix!$C$5:$EV$304,0,Y$3)&gt;0)))</f>
        <v/>
      </c>
      <c r="Z120" s="12" t="str">
        <f aca="false">IF(OR($A120="",Z$4=""),"",SUMPRODUCT(--(INDEX(Matrix!$C$5:$EV$304,0,$B120)&gt;0),--(INDEX(Matrix!$C$5:$EV$304,0,Z$3)&gt;0)))</f>
        <v/>
      </c>
      <c r="AA120" s="12" t="str">
        <f aca="false">IF(OR($A120="",AA$4=""),"",SUMPRODUCT(--(INDEX(Matrix!$C$5:$EV$304,0,$B120)&gt;0),--(INDEX(Matrix!$C$5:$EV$304,0,AA$3)&gt;0)))</f>
        <v/>
      </c>
      <c r="AB120" s="12" t="str">
        <f aca="false">IF(OR($A120="",AB$4=""),"",SUMPRODUCT(--(INDEX(Matrix!$C$5:$EV$304,0,$B120)&gt;0),--(INDEX(Matrix!$C$5:$EV$304,0,AB$3)&gt;0)))</f>
        <v/>
      </c>
      <c r="AC120" s="12" t="str">
        <f aca="false">IF(OR($A120="",AC$4=""),"",SUMPRODUCT(--(INDEX(Matrix!$C$5:$EV$304,0,$B120)&gt;0),--(INDEX(Matrix!$C$5:$EV$304,0,AC$3)&gt;0)))</f>
        <v/>
      </c>
      <c r="AD120" s="12" t="str">
        <f aca="false">IF(OR($A120="",AD$4=""),"",SUMPRODUCT(--(INDEX(Matrix!$C$5:$EV$304,0,$B120)&gt;0),--(INDEX(Matrix!$C$5:$EV$304,0,AD$3)&gt;0)))</f>
        <v/>
      </c>
      <c r="AE120" s="12" t="str">
        <f aca="false">IF(OR($A120="",AE$4=""),"",SUMPRODUCT(--(INDEX(Matrix!$C$5:$EV$304,0,$B120)&gt;0),--(INDEX(Matrix!$C$5:$EV$304,0,AE$3)&gt;0)))</f>
        <v/>
      </c>
      <c r="AF120" s="12" t="str">
        <f aca="false">IF(OR($A120="",AF$4=""),"",SUMPRODUCT(--(INDEX(Matrix!$C$5:$EV$304,0,$B120)&gt;0),--(INDEX(Matrix!$C$5:$EV$304,0,AF$3)&gt;0)))</f>
        <v/>
      </c>
      <c r="AG120" s="12" t="str">
        <f aca="false">IF(OR($A120="",AG$4=""),"",SUMPRODUCT(--(INDEX(Matrix!$C$5:$EV$304,0,$B120)&gt;0),--(INDEX(Matrix!$C$5:$EV$304,0,AG$3)&gt;0)))</f>
        <v/>
      </c>
      <c r="AH120" s="12" t="str">
        <f aca="false">IF(OR($A120="",AH$4=""),"",SUMPRODUCT(--(INDEX(Matrix!$C$5:$EV$304,0,$B120)&gt;0),--(INDEX(Matrix!$C$5:$EV$304,0,AH$3)&gt;0)))</f>
        <v/>
      </c>
      <c r="AI120" s="12" t="str">
        <f aca="false">IF(OR($A120="",AI$4=""),"",SUMPRODUCT(--(INDEX(Matrix!$C$5:$EV$304,0,$B120)&gt;0),--(INDEX(Matrix!$C$5:$EV$304,0,AI$3)&gt;0)))</f>
        <v/>
      </c>
      <c r="AJ120" s="12" t="str">
        <f aca="false">IF(OR($A120="",AJ$4=""),"",SUMPRODUCT(--(INDEX(Matrix!$C$5:$EV$304,0,$B120)&gt;0),--(INDEX(Matrix!$C$5:$EV$304,0,AJ$3)&gt;0)))</f>
        <v/>
      </c>
      <c r="AK120" s="12" t="str">
        <f aca="false">IF(OR($A120="",AK$4=""),"",SUMPRODUCT(--(INDEX(Matrix!$C$5:$EV$304,0,$B120)&gt;0),--(INDEX(Matrix!$C$5:$EV$304,0,AK$3)&gt;0)))</f>
        <v/>
      </c>
      <c r="AL120" s="12" t="str">
        <f aca="false">IF(OR($A120="",AL$4=""),"",SUMPRODUCT(--(INDEX(Matrix!$C$5:$EV$304,0,$B120)&gt;0),--(INDEX(Matrix!$C$5:$EV$304,0,AL$3)&gt;0)))</f>
        <v/>
      </c>
      <c r="AM120" s="12" t="str">
        <f aca="false">IF(OR($A120="",AM$4=""),"",SUMPRODUCT(--(INDEX(Matrix!$C$5:$EV$304,0,$B120)&gt;0),--(INDEX(Matrix!$C$5:$EV$304,0,AM$3)&gt;0)))</f>
        <v/>
      </c>
      <c r="AN120" s="12" t="str">
        <f aca="false">IF(OR($A120="",AN$4=""),"",SUMPRODUCT(--(INDEX(Matrix!$C$5:$EV$304,0,$B120)&gt;0),--(INDEX(Matrix!$C$5:$EV$304,0,AN$3)&gt;0)))</f>
        <v/>
      </c>
      <c r="AO120" s="12" t="str">
        <f aca="false">IF(OR($A120="",AO$4=""),"",SUMPRODUCT(--(INDEX(Matrix!$C$5:$EV$304,0,$B120)&gt;0),--(INDEX(Matrix!$C$5:$EV$304,0,AO$3)&gt;0)))</f>
        <v/>
      </c>
      <c r="AP120" s="12" t="str">
        <f aca="false">IF(OR($A120="",AP$4=""),"",SUMPRODUCT(--(INDEX(Matrix!$C$5:$EV$304,0,$B120)&gt;0),--(INDEX(Matrix!$C$5:$EV$304,0,AP$3)&gt;0)))</f>
        <v/>
      </c>
      <c r="AQ120" s="12" t="str">
        <f aca="false">IF(OR($A120="",AQ$4=""),"",SUMPRODUCT(--(INDEX(Matrix!$C$5:$EV$304,0,$B120)&gt;0),--(INDEX(Matrix!$C$5:$EV$304,0,AQ$3)&gt;0)))</f>
        <v/>
      </c>
      <c r="AR120" s="12" t="str">
        <f aca="false">IF(OR($A120="",AR$4=""),"",SUMPRODUCT(--(INDEX(Matrix!$C$5:$EV$304,0,$B120)&gt;0),--(INDEX(Matrix!$C$5:$EV$304,0,AR$3)&gt;0)))</f>
        <v/>
      </c>
      <c r="AS120" s="12" t="str">
        <f aca="false">IF(OR($A120="",AS$4=""),"",SUMPRODUCT(--(INDEX(Matrix!$C$5:$EV$304,0,$B120)&gt;0),--(INDEX(Matrix!$C$5:$EV$304,0,AS$3)&gt;0)))</f>
        <v/>
      </c>
      <c r="AT120" s="12" t="str">
        <f aca="false">IF(OR($A120="",AT$4=""),"",SUMPRODUCT(--(INDEX(Matrix!$C$5:$EV$304,0,$B120)&gt;0),--(INDEX(Matrix!$C$5:$EV$304,0,AT$3)&gt;0)))</f>
        <v/>
      </c>
      <c r="AU120" s="12" t="str">
        <f aca="false">IF(OR($A120="",AU$4=""),"",SUMPRODUCT(--(INDEX(Matrix!$C$5:$EV$304,0,$B120)&gt;0),--(INDEX(Matrix!$C$5:$EV$304,0,AU$3)&gt;0)))</f>
        <v/>
      </c>
      <c r="AV120" s="12" t="str">
        <f aca="false">IF(OR($A120="",AV$4=""),"",SUMPRODUCT(--(INDEX(Matrix!$C$5:$EV$304,0,$B120)&gt;0),--(INDEX(Matrix!$C$5:$EV$304,0,AV$3)&gt;0)))</f>
        <v/>
      </c>
      <c r="AW120" s="12" t="str">
        <f aca="false">IF(OR($A120="",AW$4=""),"",SUMPRODUCT(--(INDEX(Matrix!$C$5:$EV$304,0,$B120)&gt;0),--(INDEX(Matrix!$C$5:$EV$304,0,AW$3)&gt;0)))</f>
        <v/>
      </c>
      <c r="AX120" s="12" t="str">
        <f aca="false">IF(OR($A120="",AX$4=""),"",SUMPRODUCT(--(INDEX(Matrix!$C$5:$EV$304,0,$B120)&gt;0),--(INDEX(Matrix!$C$5:$EV$304,0,AX$3)&gt;0)))</f>
        <v/>
      </c>
      <c r="AY120" s="12" t="str">
        <f aca="false">IF(OR($A120="",AY$4=""),"",SUMPRODUCT(--(INDEX(Matrix!$C$5:$EV$304,0,$B120)&gt;0),--(INDEX(Matrix!$C$5:$EV$304,0,AY$3)&gt;0)))</f>
        <v/>
      </c>
      <c r="AZ120" s="12" t="str">
        <f aca="false">IF(OR($A120="",AZ$4=""),"",SUMPRODUCT(--(INDEX(Matrix!$C$5:$EV$304,0,$B120)&gt;0),--(INDEX(Matrix!$C$5:$EV$304,0,AZ$3)&gt;0)))</f>
        <v/>
      </c>
      <c r="BA120" s="12" t="str">
        <f aca="false">IF(OR($A120="",BA$4=""),"",SUMPRODUCT(--(INDEX(Matrix!$C$5:$EV$304,0,$B120)&gt;0),--(INDEX(Matrix!$C$5:$EV$304,0,BA$3)&gt;0)))</f>
        <v/>
      </c>
      <c r="BB120" s="12" t="str">
        <f aca="false">IF(OR($A120="",BB$4=""),"",SUMPRODUCT(--(INDEX(Matrix!$C$5:$EV$304,0,$B120)&gt;0),--(INDEX(Matrix!$C$5:$EV$304,0,BB$3)&gt;0)))</f>
        <v/>
      </c>
      <c r="BC120" s="12" t="str">
        <f aca="false">IF(OR($A120="",BC$4=""),"",SUMPRODUCT(--(INDEX(Matrix!$C$5:$EV$304,0,$B120)&gt;0),--(INDEX(Matrix!$C$5:$EV$304,0,BC$3)&gt;0)))</f>
        <v/>
      </c>
      <c r="BD120" s="12" t="str">
        <f aca="false">IF(OR($A120="",BD$4=""),"",SUMPRODUCT(--(INDEX(Matrix!$C$5:$EV$304,0,$B120)&gt;0),--(INDEX(Matrix!$C$5:$EV$304,0,BD$3)&gt;0)))</f>
        <v/>
      </c>
      <c r="BE120" s="12" t="str">
        <f aca="false">IF(OR($A120="",BE$4=""),"",SUMPRODUCT(--(INDEX(Matrix!$C$5:$EV$304,0,$B120)&gt;0),--(INDEX(Matrix!$C$5:$EV$304,0,BE$3)&gt;0)))</f>
        <v/>
      </c>
      <c r="BF120" s="12" t="str">
        <f aca="false">IF(OR($A120="",BF$4=""),"",SUMPRODUCT(--(INDEX(Matrix!$C$5:$EV$304,0,$B120)&gt;0),--(INDEX(Matrix!$C$5:$EV$304,0,BF$3)&gt;0)))</f>
        <v/>
      </c>
      <c r="BG120" s="12" t="str">
        <f aca="false">IF(OR($A120="",BG$4=""),"",SUMPRODUCT(--(INDEX(Matrix!$C$5:$EV$304,0,$B120)&gt;0),--(INDEX(Matrix!$C$5:$EV$304,0,BG$3)&gt;0)))</f>
        <v/>
      </c>
      <c r="BH120" s="12" t="str">
        <f aca="false">IF(OR($A120="",BH$4=""),"",SUMPRODUCT(--(INDEX(Matrix!$C$5:$EV$304,0,$B120)&gt;0),--(INDEX(Matrix!$C$5:$EV$304,0,BH$3)&gt;0)))</f>
        <v/>
      </c>
      <c r="BI120" s="12" t="str">
        <f aca="false">IF(OR($A120="",BI$4=""),"",SUMPRODUCT(--(INDEX(Matrix!$C$5:$EV$304,0,$B120)&gt;0),--(INDEX(Matrix!$C$5:$EV$304,0,BI$3)&gt;0)))</f>
        <v/>
      </c>
      <c r="BJ120" s="12" t="str">
        <f aca="false">IF(OR($A120="",BJ$4=""),"",SUMPRODUCT(--(INDEX(Matrix!$C$5:$EV$304,0,$B120)&gt;0),--(INDEX(Matrix!$C$5:$EV$304,0,BJ$3)&gt;0)))</f>
        <v/>
      </c>
      <c r="BK120" s="12" t="str">
        <f aca="false">IF(OR($A120="",BK$4=""),"",SUMPRODUCT(--(INDEX(Matrix!$C$5:$EV$304,0,$B120)&gt;0),--(INDEX(Matrix!$C$5:$EV$304,0,BK$3)&gt;0)))</f>
        <v/>
      </c>
      <c r="BL120" s="12" t="str">
        <f aca="false">IF(OR($A120="",BL$4=""),"",SUMPRODUCT(--(INDEX(Matrix!$C$5:$EV$304,0,$B120)&gt;0),--(INDEX(Matrix!$C$5:$EV$304,0,BL$3)&gt;0)))</f>
        <v/>
      </c>
      <c r="BM120" s="12" t="str">
        <f aca="false">IF(OR($A120="",BM$4=""),"",SUMPRODUCT(--(INDEX(Matrix!$C$5:$EV$304,0,$B120)&gt;0),--(INDEX(Matrix!$C$5:$EV$304,0,BM$3)&gt;0)))</f>
        <v/>
      </c>
      <c r="BN120" s="12" t="str">
        <f aca="false">IF(OR($A120="",BN$4=""),"",SUMPRODUCT(--(INDEX(Matrix!$C$5:$EV$304,0,$B120)&gt;0),--(INDEX(Matrix!$C$5:$EV$304,0,BN$3)&gt;0)))</f>
        <v/>
      </c>
      <c r="BO120" s="12" t="str">
        <f aca="false">IF(OR($A120="",BO$4=""),"",SUMPRODUCT(--(INDEX(Matrix!$C$5:$EV$304,0,$B120)&gt;0),--(INDEX(Matrix!$C$5:$EV$304,0,BO$3)&gt;0)))</f>
        <v/>
      </c>
      <c r="BP120" s="12" t="str">
        <f aca="false">IF(OR($A120="",BP$4=""),"",SUMPRODUCT(--(INDEX(Matrix!$C$5:$EV$304,0,$B120)&gt;0),--(INDEX(Matrix!$C$5:$EV$304,0,BP$3)&gt;0)))</f>
        <v/>
      </c>
      <c r="BQ120" s="12" t="str">
        <f aca="false">IF(OR($A120="",BQ$4=""),"",SUMPRODUCT(--(INDEX(Matrix!$C$5:$EV$304,0,$B120)&gt;0),--(INDEX(Matrix!$C$5:$EV$304,0,BQ$3)&gt;0)))</f>
        <v/>
      </c>
      <c r="BR120" s="12" t="str">
        <f aca="false">IF(OR($A120="",BR$4=""),"",SUMPRODUCT(--(INDEX(Matrix!$C$5:$EV$304,0,$B120)&gt;0),--(INDEX(Matrix!$C$5:$EV$304,0,BR$3)&gt;0)))</f>
        <v/>
      </c>
      <c r="BS120" s="12" t="str">
        <f aca="false">IF(OR($A120="",BS$4=""),"",SUMPRODUCT(--(INDEX(Matrix!$C$5:$EV$304,0,$B120)&gt;0),--(INDEX(Matrix!$C$5:$EV$304,0,BS$3)&gt;0)))</f>
        <v/>
      </c>
      <c r="BT120" s="12" t="str">
        <f aca="false">IF(OR($A120="",BT$4=""),"",SUMPRODUCT(--(INDEX(Matrix!$C$5:$EV$304,0,$B120)&gt;0),--(INDEX(Matrix!$C$5:$EV$304,0,BT$3)&gt;0)))</f>
        <v/>
      </c>
      <c r="BU120" s="12" t="str">
        <f aca="false">IF(OR($A120="",BU$4=""),"",SUMPRODUCT(--(INDEX(Matrix!$C$5:$EV$304,0,$B120)&gt;0),--(INDEX(Matrix!$C$5:$EV$304,0,BU$3)&gt;0)))</f>
        <v/>
      </c>
      <c r="BV120" s="12" t="str">
        <f aca="false">IF(OR($A120="",BV$4=""),"",SUMPRODUCT(--(INDEX(Matrix!$C$5:$EV$304,0,$B120)&gt;0),--(INDEX(Matrix!$C$5:$EV$304,0,BV$3)&gt;0)))</f>
        <v/>
      </c>
      <c r="BW120" s="12" t="str">
        <f aca="false">IF(OR($A120="",BW$4=""),"",SUMPRODUCT(--(INDEX(Matrix!$C$5:$EV$304,0,$B120)&gt;0),--(INDEX(Matrix!$C$5:$EV$304,0,BW$3)&gt;0)))</f>
        <v/>
      </c>
      <c r="BX120" s="12" t="str">
        <f aca="false">IF(OR($A120="",BX$4=""),"",SUMPRODUCT(--(INDEX(Matrix!$C$5:$EV$304,0,$B120)&gt;0),--(INDEX(Matrix!$C$5:$EV$304,0,BX$3)&gt;0)))</f>
        <v/>
      </c>
      <c r="BY120" s="12" t="str">
        <f aca="false">IF(OR($A120="",BY$4=""),"",SUMPRODUCT(--(INDEX(Matrix!$C$5:$EV$304,0,$B120)&gt;0),--(INDEX(Matrix!$C$5:$EV$304,0,BY$3)&gt;0)))</f>
        <v/>
      </c>
      <c r="BZ120" s="12" t="str">
        <f aca="false">IF(OR($A120="",BZ$4=""),"",SUMPRODUCT(--(INDEX(Matrix!$C$5:$EV$304,0,$B120)&gt;0),--(INDEX(Matrix!$C$5:$EV$304,0,BZ$3)&gt;0)))</f>
        <v/>
      </c>
      <c r="CA120" s="12" t="str">
        <f aca="false">IF(OR($A120="",CA$4=""),"",SUMPRODUCT(--(INDEX(Matrix!$C$5:$EV$304,0,$B120)&gt;0),--(INDEX(Matrix!$C$5:$EV$304,0,CA$3)&gt;0)))</f>
        <v/>
      </c>
      <c r="CB120" s="12" t="str">
        <f aca="false">IF(OR($A120="",CB$4=""),"",SUMPRODUCT(--(INDEX(Matrix!$C$5:$EV$304,0,$B120)&gt;0),--(INDEX(Matrix!$C$5:$EV$304,0,CB$3)&gt;0)))</f>
        <v/>
      </c>
      <c r="CC120" s="12" t="str">
        <f aca="false">IF(OR($A120="",CC$4=""),"",SUMPRODUCT(--(INDEX(Matrix!$C$5:$EV$304,0,$B120)&gt;0),--(INDEX(Matrix!$C$5:$EV$304,0,CC$3)&gt;0)))</f>
        <v/>
      </c>
      <c r="CD120" s="12" t="str">
        <f aca="false">IF(OR($A120="",CD$4=""),"",SUMPRODUCT(--(INDEX(Matrix!$C$5:$EV$304,0,$B120)&gt;0),--(INDEX(Matrix!$C$5:$EV$304,0,CD$3)&gt;0)))</f>
        <v/>
      </c>
      <c r="CE120" s="12" t="str">
        <f aca="false">IF(OR($A120="",CE$4=""),"",SUMPRODUCT(--(INDEX(Matrix!$C$5:$EV$304,0,$B120)&gt;0),--(INDEX(Matrix!$C$5:$EV$304,0,CE$3)&gt;0)))</f>
        <v/>
      </c>
      <c r="CF120" s="12" t="str">
        <f aca="false">IF(OR($A120="",CF$4=""),"",SUMPRODUCT(--(INDEX(Matrix!$C$5:$EV$304,0,$B120)&gt;0),--(INDEX(Matrix!$C$5:$EV$304,0,CF$3)&gt;0)))</f>
        <v/>
      </c>
      <c r="CG120" s="12" t="str">
        <f aca="false">IF(OR($A120="",CG$4=""),"",SUMPRODUCT(--(INDEX(Matrix!$C$5:$EV$304,0,$B120)&gt;0),--(INDEX(Matrix!$C$5:$EV$304,0,CG$3)&gt;0)))</f>
        <v/>
      </c>
      <c r="CH120" s="12" t="str">
        <f aca="false">IF(OR($A120="",CH$4=""),"",SUMPRODUCT(--(INDEX(Matrix!$C$5:$EV$304,0,$B120)&gt;0),--(INDEX(Matrix!$C$5:$EV$304,0,CH$3)&gt;0)))</f>
        <v/>
      </c>
      <c r="CI120" s="12" t="str">
        <f aca="false">IF(OR($A120="",CI$4=""),"",SUMPRODUCT(--(INDEX(Matrix!$C$5:$EV$304,0,$B120)&gt;0),--(INDEX(Matrix!$C$5:$EV$304,0,CI$3)&gt;0)))</f>
        <v/>
      </c>
      <c r="CJ120" s="12" t="str">
        <f aca="false">IF(OR($A120="",CJ$4=""),"",SUMPRODUCT(--(INDEX(Matrix!$C$5:$EV$304,0,$B120)&gt;0),--(INDEX(Matrix!$C$5:$EV$304,0,CJ$3)&gt;0)))</f>
        <v/>
      </c>
      <c r="CK120" s="12" t="str">
        <f aca="false">IF(OR($A120="",CK$4=""),"",SUMPRODUCT(--(INDEX(Matrix!$C$5:$EV$304,0,$B120)&gt;0),--(INDEX(Matrix!$C$5:$EV$304,0,CK$3)&gt;0)))</f>
        <v/>
      </c>
      <c r="CL120" s="12" t="str">
        <f aca="false">IF(OR($A120="",CL$4=""),"",SUMPRODUCT(--(INDEX(Matrix!$C$5:$EV$304,0,$B120)&gt;0),--(INDEX(Matrix!$C$5:$EV$304,0,CL$3)&gt;0)))</f>
        <v/>
      </c>
      <c r="CM120" s="12" t="str">
        <f aca="false">IF(OR($A120="",CM$4=""),"",SUMPRODUCT(--(INDEX(Matrix!$C$5:$EV$304,0,$B120)&gt;0),--(INDEX(Matrix!$C$5:$EV$304,0,CM$3)&gt;0)))</f>
        <v/>
      </c>
      <c r="CN120" s="12" t="str">
        <f aca="false">IF(OR($A120="",CN$4=""),"",SUMPRODUCT(--(INDEX(Matrix!$C$5:$EV$304,0,$B120)&gt;0),--(INDEX(Matrix!$C$5:$EV$304,0,CN$3)&gt;0)))</f>
        <v/>
      </c>
      <c r="CO120" s="12" t="str">
        <f aca="false">IF(OR($A120="",CO$4=""),"",SUMPRODUCT(--(INDEX(Matrix!$C$5:$EV$304,0,$B120)&gt;0),--(INDEX(Matrix!$C$5:$EV$304,0,CO$3)&gt;0)))</f>
        <v/>
      </c>
      <c r="CP120" s="12" t="str">
        <f aca="false">IF(OR($A120="",CP$4=""),"",SUMPRODUCT(--(INDEX(Matrix!$C$5:$EV$304,0,$B120)&gt;0),--(INDEX(Matrix!$C$5:$EV$304,0,CP$3)&gt;0)))</f>
        <v/>
      </c>
      <c r="CQ120" s="12" t="str">
        <f aca="false">IF(OR($A120="",CQ$4=""),"",SUMPRODUCT(--(INDEX(Matrix!$C$5:$EV$304,0,$B120)&gt;0),--(INDEX(Matrix!$C$5:$EV$304,0,CQ$3)&gt;0)))</f>
        <v/>
      </c>
      <c r="CR120" s="12" t="str">
        <f aca="false">IF(OR($A120="",CR$4=""),"",SUMPRODUCT(--(INDEX(Matrix!$C$5:$EV$304,0,$B120)&gt;0),--(INDEX(Matrix!$C$5:$EV$304,0,CR$3)&gt;0)))</f>
        <v/>
      </c>
      <c r="CS120" s="12" t="str">
        <f aca="false">IF(OR($A120="",CS$4=""),"",SUMPRODUCT(--(INDEX(Matrix!$C$5:$EV$304,0,$B120)&gt;0),--(INDEX(Matrix!$C$5:$EV$304,0,CS$3)&gt;0)))</f>
        <v/>
      </c>
      <c r="CT120" s="12" t="str">
        <f aca="false">IF(OR($A120="",CT$4=""),"",SUMPRODUCT(--(INDEX(Matrix!$C$5:$EV$304,0,$B120)&gt;0),--(INDEX(Matrix!$C$5:$EV$304,0,CT$3)&gt;0)))</f>
        <v/>
      </c>
      <c r="CU120" s="12" t="str">
        <f aca="false">IF(OR($A120="",CU$4=""),"",SUMPRODUCT(--(INDEX(Matrix!$C$5:$EV$304,0,$B120)&gt;0),--(INDEX(Matrix!$C$5:$EV$304,0,CU$3)&gt;0)))</f>
        <v/>
      </c>
      <c r="CV120" s="12" t="str">
        <f aca="false">IF(OR($A120="",CV$4=""),"",SUMPRODUCT(--(INDEX(Matrix!$C$5:$EV$304,0,$B120)&gt;0),--(INDEX(Matrix!$C$5:$EV$304,0,CV$3)&gt;0)))</f>
        <v/>
      </c>
      <c r="CW120" s="12" t="str">
        <f aca="false">IF(OR($A120="",CW$4=""),"",SUMPRODUCT(--(INDEX(Matrix!$C$5:$EV$304,0,$B120)&gt;0),--(INDEX(Matrix!$C$5:$EV$304,0,CW$3)&gt;0)))</f>
        <v/>
      </c>
      <c r="CX120" s="12" t="str">
        <f aca="false">IF(OR($A120="",CX$4=""),"",SUMPRODUCT(--(INDEX(Matrix!$C$5:$EV$304,0,$B120)&gt;0),--(INDEX(Matrix!$C$5:$EV$304,0,CX$3)&gt;0)))</f>
        <v/>
      </c>
      <c r="CY120" s="12" t="str">
        <f aca="false">IF(OR($A120="",CY$4=""),"",SUMPRODUCT(--(INDEX(Matrix!$C$5:$EV$304,0,$B120)&gt;0),--(INDEX(Matrix!$C$5:$EV$304,0,CY$3)&gt;0)))</f>
        <v/>
      </c>
      <c r="CZ120" s="12" t="str">
        <f aca="false">IF(OR($A120="",CZ$4=""),"",SUMPRODUCT(--(INDEX(Matrix!$C$5:$EV$304,0,$B120)&gt;0),--(INDEX(Matrix!$C$5:$EV$304,0,CZ$3)&gt;0)))</f>
        <v/>
      </c>
      <c r="DA120" s="12" t="str">
        <f aca="false">IF(OR($A120="",DA$4=""),"",SUMPRODUCT(--(INDEX(Matrix!$C$5:$EV$304,0,$B120)&gt;0),--(INDEX(Matrix!$C$5:$EV$304,0,DA$3)&gt;0)))</f>
        <v/>
      </c>
      <c r="DB120" s="12" t="str">
        <f aca="false">IF(OR($A120="",DB$4=""),"",SUMPRODUCT(--(INDEX(Matrix!$C$5:$EV$304,0,$B120)&gt;0),--(INDEX(Matrix!$C$5:$EV$304,0,DB$3)&gt;0)))</f>
        <v/>
      </c>
      <c r="DC120" s="12" t="str">
        <f aca="false">IF(OR($A120="",DC$4=""),"",SUMPRODUCT(--(INDEX(Matrix!$C$5:$EV$304,0,$B120)&gt;0),--(INDEX(Matrix!$C$5:$EV$304,0,DC$3)&gt;0)))</f>
        <v/>
      </c>
      <c r="DD120" s="12" t="str">
        <f aca="false">IF(OR($A120="",DD$4=""),"",SUMPRODUCT(--(INDEX(Matrix!$C$5:$EV$304,0,$B120)&gt;0),--(INDEX(Matrix!$C$5:$EV$304,0,DD$3)&gt;0)))</f>
        <v/>
      </c>
      <c r="DE120" s="12" t="str">
        <f aca="false">IF(OR($A120="",DE$4=""),"",SUMPRODUCT(--(INDEX(Matrix!$C$5:$EV$304,0,$B120)&gt;0),--(INDEX(Matrix!$C$5:$EV$304,0,DE$3)&gt;0)))</f>
        <v/>
      </c>
      <c r="DF120" s="12" t="str">
        <f aca="false">IF(OR($A120="",DF$4=""),"",SUMPRODUCT(--(INDEX(Matrix!$C$5:$EV$304,0,$B120)&gt;0),--(INDEX(Matrix!$C$5:$EV$304,0,DF$3)&gt;0)))</f>
        <v/>
      </c>
      <c r="DG120" s="12" t="str">
        <f aca="false">IF(OR($A120="",DG$4=""),"",SUMPRODUCT(--(INDEX(Matrix!$C$5:$EV$304,0,$B120)&gt;0),--(INDEX(Matrix!$C$5:$EV$304,0,DG$3)&gt;0)))</f>
        <v/>
      </c>
      <c r="DH120" s="12" t="str">
        <f aca="false">IF(OR($A120="",DH$4=""),"",SUMPRODUCT(--(INDEX(Matrix!$C$5:$EV$304,0,$B120)&gt;0),--(INDEX(Matrix!$C$5:$EV$304,0,DH$3)&gt;0)))</f>
        <v/>
      </c>
      <c r="DI120" s="12" t="str">
        <f aca="false">IF(OR($A120="",DI$4=""),"",SUMPRODUCT(--(INDEX(Matrix!$C$5:$EV$304,0,$B120)&gt;0),--(INDEX(Matrix!$C$5:$EV$304,0,DI$3)&gt;0)))</f>
        <v/>
      </c>
      <c r="DJ120" s="12" t="str">
        <f aca="false">IF(OR($A120="",DJ$4=""),"",SUMPRODUCT(--(INDEX(Matrix!$C$5:$EV$304,0,$B120)&gt;0),--(INDEX(Matrix!$C$5:$EV$304,0,DJ$3)&gt;0)))</f>
        <v/>
      </c>
      <c r="DK120" s="12" t="str">
        <f aca="false">IF(OR($A120="",DK$4=""),"",SUMPRODUCT(--(INDEX(Matrix!$C$5:$EV$304,0,$B120)&gt;0),--(INDEX(Matrix!$C$5:$EV$304,0,DK$3)&gt;0)))</f>
        <v/>
      </c>
      <c r="DL120" s="12" t="str">
        <f aca="false">IF(OR($A120="",DL$4=""),"",SUMPRODUCT(--(INDEX(Matrix!$C$5:$EV$304,0,$B120)&gt;0),--(INDEX(Matrix!$C$5:$EV$304,0,DL$3)&gt;0)))</f>
        <v/>
      </c>
      <c r="DM120" s="12" t="str">
        <f aca="false">IF(OR($A120="",DM$4=""),"",SUMPRODUCT(--(INDEX(Matrix!$C$5:$EV$304,0,$B120)&gt;0),--(INDEX(Matrix!$C$5:$EV$304,0,DM$3)&gt;0)))</f>
        <v/>
      </c>
      <c r="DN120" s="12" t="str">
        <f aca="false">IF(OR($A120="",DN$4=""),"",SUMPRODUCT(--(INDEX(Matrix!$C$5:$EV$304,0,$B120)&gt;0),--(INDEX(Matrix!$C$5:$EV$304,0,DN$3)&gt;0)))</f>
        <v/>
      </c>
      <c r="DO120" s="12" t="str">
        <f aca="false">IF(OR($A120="",DO$4=""),"",SUMPRODUCT(--(INDEX(Matrix!$C$5:$EV$304,0,$B120)&gt;0),--(INDEX(Matrix!$C$5:$EV$304,0,DO$3)&gt;0)))</f>
        <v/>
      </c>
      <c r="DP120" s="12" t="str">
        <f aca="false">IF(OR($A120="",DP$4=""),"",SUMPRODUCT(--(INDEX(Matrix!$C$5:$EV$304,0,$B120)&gt;0),--(INDEX(Matrix!$C$5:$EV$304,0,DP$3)&gt;0)))</f>
        <v/>
      </c>
      <c r="DQ120" s="12" t="str">
        <f aca="false">IF(OR($A120="",DQ$4=""),"",SUMPRODUCT(--(INDEX(Matrix!$C$5:$EV$304,0,$B120)&gt;0),--(INDEX(Matrix!$C$5:$EV$304,0,DQ$3)&gt;0)))</f>
        <v/>
      </c>
      <c r="DR120" s="12" t="str">
        <f aca="false">IF(OR($A120="",DR$4=""),"",SUMPRODUCT(--(INDEX(Matrix!$C$5:$EV$304,0,$B120)&gt;0),--(INDEX(Matrix!$C$5:$EV$304,0,DR$3)&gt;0)))</f>
        <v/>
      </c>
      <c r="DS120" s="12" t="str">
        <f aca="false">IF(OR($A120="",DS$4=""),"",SUMPRODUCT(--(INDEX(Matrix!$C$5:$EV$304,0,$B120)&gt;0),--(INDEX(Matrix!$C$5:$EV$304,0,DS$3)&gt;0)))</f>
        <v/>
      </c>
      <c r="DT120" s="12" t="str">
        <f aca="false">IF(OR($A120="",DT$4=""),"",SUMPRODUCT(--(INDEX(Matrix!$C$5:$EV$304,0,$B120)&gt;0),--(INDEX(Matrix!$C$5:$EV$304,0,DT$3)&gt;0)))</f>
        <v/>
      </c>
      <c r="DU120" s="12" t="str">
        <f aca="false">IF(OR($A120="",DU$4=""),"",SUMPRODUCT(--(INDEX(Matrix!$C$5:$EV$304,0,$B120)&gt;0),--(INDEX(Matrix!$C$5:$EV$304,0,DU$3)&gt;0)))</f>
        <v/>
      </c>
      <c r="DV120" s="12" t="str">
        <f aca="false">IF(OR($A120="",DV$4=""),"",SUMPRODUCT(--(INDEX(Matrix!$C$5:$EV$304,0,$B120)&gt;0),--(INDEX(Matrix!$C$5:$EV$304,0,DV$3)&gt;0)))</f>
        <v/>
      </c>
      <c r="DW120" s="12" t="str">
        <f aca="false">IF(OR($A120="",DW$4=""),"",SUMPRODUCT(--(INDEX(Matrix!$C$5:$EV$304,0,$B120)&gt;0),--(INDEX(Matrix!$C$5:$EV$304,0,DW$3)&gt;0)))</f>
        <v/>
      </c>
      <c r="DX120" s="12" t="str">
        <f aca="false">IF(OR($A120="",DX$4=""),"",SUMPRODUCT(--(INDEX(Matrix!$C$5:$EV$304,0,$B120)&gt;0),--(INDEX(Matrix!$C$5:$EV$304,0,DX$3)&gt;0)))</f>
        <v/>
      </c>
      <c r="DY120" s="12" t="str">
        <f aca="false">IF(OR($A120="",DY$4=""),"",SUMPRODUCT(--(INDEX(Matrix!$C$5:$EV$304,0,$B120)&gt;0),--(INDEX(Matrix!$C$5:$EV$304,0,DY$3)&gt;0)))</f>
        <v/>
      </c>
      <c r="DZ120" s="12" t="str">
        <f aca="false">IF(OR($A120="",DZ$4=""),"",SUMPRODUCT(--(INDEX(Matrix!$C$5:$EV$304,0,$B120)&gt;0),--(INDEX(Matrix!$C$5:$EV$304,0,DZ$3)&gt;0)))</f>
        <v/>
      </c>
      <c r="EA120" s="12" t="str">
        <f aca="false">IF(OR($A120="",EA$4=""),"",SUMPRODUCT(--(INDEX(Matrix!$C$5:$EV$304,0,$B120)&gt;0),--(INDEX(Matrix!$C$5:$EV$304,0,EA$3)&gt;0)))</f>
        <v/>
      </c>
      <c r="EB120" s="12" t="str">
        <f aca="false">IF(OR($A120="",EB$4=""),"",SUMPRODUCT(--(INDEX(Matrix!$C$5:$EV$304,0,$B120)&gt;0),--(INDEX(Matrix!$C$5:$EV$304,0,EB$3)&gt;0)))</f>
        <v/>
      </c>
      <c r="EC120" s="12" t="str">
        <f aca="false">IF(OR($A120="",EC$4=""),"",SUMPRODUCT(--(INDEX(Matrix!$C$5:$EV$304,0,$B120)&gt;0),--(INDEX(Matrix!$C$5:$EV$304,0,EC$3)&gt;0)))</f>
        <v/>
      </c>
      <c r="ED120" s="12" t="str">
        <f aca="false">IF(OR($A120="",ED$4=""),"",SUMPRODUCT(--(INDEX(Matrix!$C$5:$EV$304,0,$B120)&gt;0),--(INDEX(Matrix!$C$5:$EV$304,0,ED$3)&gt;0)))</f>
        <v/>
      </c>
      <c r="EE120" s="12" t="str">
        <f aca="false">IF(OR($A120="",EE$4=""),"",SUMPRODUCT(--(INDEX(Matrix!$C$5:$EV$304,0,$B120)&gt;0),--(INDEX(Matrix!$C$5:$EV$304,0,EE$3)&gt;0)))</f>
        <v/>
      </c>
      <c r="EF120" s="12" t="str">
        <f aca="false">IF(OR($A120="",EF$4=""),"",SUMPRODUCT(--(INDEX(Matrix!$C$5:$EV$304,0,$B120)&gt;0),--(INDEX(Matrix!$C$5:$EV$304,0,EF$3)&gt;0)))</f>
        <v/>
      </c>
      <c r="EG120" s="12" t="str">
        <f aca="false">IF(OR($A120="",EG$4=""),"",SUMPRODUCT(--(INDEX(Matrix!$C$5:$EV$304,0,$B120)&gt;0),--(INDEX(Matrix!$C$5:$EV$304,0,EG$3)&gt;0)))</f>
        <v/>
      </c>
      <c r="EH120" s="12" t="str">
        <f aca="false">IF(OR($A120="",EH$4=""),"",SUMPRODUCT(--(INDEX(Matrix!$C$5:$EV$304,0,$B120)&gt;0),--(INDEX(Matrix!$C$5:$EV$304,0,EH$3)&gt;0)))</f>
        <v/>
      </c>
      <c r="EI120" s="12" t="str">
        <f aca="false">IF(OR($A120="",EI$4=""),"",SUMPRODUCT(--(INDEX(Matrix!$C$5:$EV$304,0,$B120)&gt;0),--(INDEX(Matrix!$C$5:$EV$304,0,EI$3)&gt;0)))</f>
        <v/>
      </c>
      <c r="EJ120" s="12" t="str">
        <f aca="false">IF(OR($A120="",EJ$4=""),"",SUMPRODUCT(--(INDEX(Matrix!$C$5:$EV$304,0,$B120)&gt;0),--(INDEX(Matrix!$C$5:$EV$304,0,EJ$3)&gt;0)))</f>
        <v/>
      </c>
      <c r="EK120" s="12" t="str">
        <f aca="false">IF(OR($A120="",EK$4=""),"",SUMPRODUCT(--(INDEX(Matrix!$C$5:$EV$304,0,$B120)&gt;0),--(INDEX(Matrix!$C$5:$EV$304,0,EK$3)&gt;0)))</f>
        <v/>
      </c>
      <c r="EL120" s="12" t="str">
        <f aca="false">IF(OR($A120="",EL$4=""),"",SUMPRODUCT(--(INDEX(Matrix!$C$5:$EV$304,0,$B120)&gt;0),--(INDEX(Matrix!$C$5:$EV$304,0,EL$3)&gt;0)))</f>
        <v/>
      </c>
      <c r="EM120" s="12" t="str">
        <f aca="false">IF(OR($A120="",EM$4=""),"",SUMPRODUCT(--(INDEX(Matrix!$C$5:$EV$304,0,$B120)&gt;0),--(INDEX(Matrix!$C$5:$EV$304,0,EM$3)&gt;0)))</f>
        <v/>
      </c>
      <c r="EN120" s="12" t="str">
        <f aca="false">IF(OR($A120="",EN$4=""),"",SUMPRODUCT(--(INDEX(Matrix!$C$5:$EV$304,0,$B120)&gt;0),--(INDEX(Matrix!$C$5:$EV$304,0,EN$3)&gt;0)))</f>
        <v/>
      </c>
      <c r="EO120" s="12" t="str">
        <f aca="false">IF(OR($A120="",EO$4=""),"",SUMPRODUCT(--(INDEX(Matrix!$C$5:$EV$304,0,$B120)&gt;0),--(INDEX(Matrix!$C$5:$EV$304,0,EO$3)&gt;0)))</f>
        <v/>
      </c>
      <c r="EP120" s="12" t="str">
        <f aca="false">IF(OR($A120="",EP$4=""),"",SUMPRODUCT(--(INDEX(Matrix!$C$5:$EV$304,0,$B120)&gt;0),--(INDEX(Matrix!$C$5:$EV$304,0,EP$3)&gt;0)))</f>
        <v/>
      </c>
      <c r="EQ120" s="12" t="str">
        <f aca="false">IF(OR($A120="",EQ$4=""),"",SUMPRODUCT(--(INDEX(Matrix!$C$5:$EV$304,0,$B120)&gt;0),--(INDEX(Matrix!$C$5:$EV$304,0,EQ$3)&gt;0)))</f>
        <v/>
      </c>
      <c r="ER120" s="12" t="str">
        <f aca="false">IF(OR($A120="",ER$4=""),"",SUMPRODUCT(--(INDEX(Matrix!$C$5:$EV$304,0,$B120)&gt;0),--(INDEX(Matrix!$C$5:$EV$304,0,ER$3)&gt;0)))</f>
        <v/>
      </c>
      <c r="ES120" s="12" t="str">
        <f aca="false">IF(OR($A120="",ES$4=""),"",SUMPRODUCT(--(INDEX(Matrix!$C$5:$EV$304,0,$B120)&gt;0),--(INDEX(Matrix!$C$5:$EV$304,0,ES$3)&gt;0)))</f>
        <v/>
      </c>
      <c r="ET120" s="12" t="str">
        <f aca="false">IF(OR($A120="",ET$4=""),"",SUMPRODUCT(--(INDEX(Matrix!$C$5:$EV$304,0,$B120)&gt;0),--(INDEX(Matrix!$C$5:$EV$304,0,ET$3)&gt;0)))</f>
        <v/>
      </c>
      <c r="EU120" s="12" t="str">
        <f aca="false">IF(OR($A120="",EU$4=""),"",SUMPRODUCT(--(INDEX(Matrix!$C$5:$EV$304,0,$B120)&gt;0),--(INDEX(Matrix!$C$5:$EV$304,0,EU$3)&gt;0)))</f>
        <v/>
      </c>
      <c r="EV120" s="12" t="str">
        <f aca="false">IF(OR($A120="",EV$4=""),"",SUMPRODUCT(--(INDEX(Matrix!$C$5:$EV$304,0,$B120)&gt;0),--(INDEX(Matrix!$C$5:$EV$304,0,EV$3)&gt;0)))</f>
        <v/>
      </c>
    </row>
    <row r="121" customFormat="false" ht="15" hidden="false" customHeight="false" outlineLevel="0" collapsed="false">
      <c r="A121" s="6" t="str">
        <f aca="false">IF(INDEX(Products!$A$2:$A$151,$B121)="","",INDEX(Products!$A$2:$A$151,$B121))</f>
        <v/>
      </c>
      <c r="B121" s="23" t="n">
        <v>117</v>
      </c>
      <c r="C121" s="12" t="str">
        <f aca="false">IF(OR($A121="",C$4=""),"",SUMPRODUCT(--(INDEX(Matrix!$C$5:$EV$304,0,$B121)&gt;0),--(INDEX(Matrix!$C$5:$EV$304,0,C$3)&gt;0)))</f>
        <v/>
      </c>
      <c r="D121" s="12" t="str">
        <f aca="false">IF(OR($A121="",D$4=""),"",SUMPRODUCT(--(INDEX(Matrix!$C$5:$EV$304,0,$B121)&gt;0),--(INDEX(Matrix!$C$5:$EV$304,0,D$3)&gt;0)))</f>
        <v/>
      </c>
      <c r="E121" s="12" t="str">
        <f aca="false">IF(OR($A121="",E$4=""),"",SUMPRODUCT(--(INDEX(Matrix!$C$5:$EV$304,0,$B121)&gt;0),--(INDEX(Matrix!$C$5:$EV$304,0,E$3)&gt;0)))</f>
        <v/>
      </c>
      <c r="F121" s="12" t="str">
        <f aca="false">IF(OR($A121="",F$4=""),"",SUMPRODUCT(--(INDEX(Matrix!$C$5:$EV$304,0,$B121)&gt;0),--(INDEX(Matrix!$C$5:$EV$304,0,F$3)&gt;0)))</f>
        <v/>
      </c>
      <c r="G121" s="12" t="str">
        <f aca="false">IF(OR($A121="",G$4=""),"",SUMPRODUCT(--(INDEX(Matrix!$C$5:$EV$304,0,$B121)&gt;0),--(INDEX(Matrix!$C$5:$EV$304,0,G$3)&gt;0)))</f>
        <v/>
      </c>
      <c r="H121" s="12" t="str">
        <f aca="false">IF(OR($A121="",H$4=""),"",SUMPRODUCT(--(INDEX(Matrix!$C$5:$EV$304,0,$B121)&gt;0),--(INDEX(Matrix!$C$5:$EV$304,0,H$3)&gt;0)))</f>
        <v/>
      </c>
      <c r="I121" s="12" t="str">
        <f aca="false">IF(OR($A121="",I$4=""),"",SUMPRODUCT(--(INDEX(Matrix!$C$5:$EV$304,0,$B121)&gt;0),--(INDEX(Matrix!$C$5:$EV$304,0,I$3)&gt;0)))</f>
        <v/>
      </c>
      <c r="J121" s="12" t="str">
        <f aca="false">IF(OR($A121="",J$4=""),"",SUMPRODUCT(--(INDEX(Matrix!$C$5:$EV$304,0,$B121)&gt;0),--(INDEX(Matrix!$C$5:$EV$304,0,J$3)&gt;0)))</f>
        <v/>
      </c>
      <c r="K121" s="12" t="str">
        <f aca="false">IF(OR($A121="",K$4=""),"",SUMPRODUCT(--(INDEX(Matrix!$C$5:$EV$304,0,$B121)&gt;0),--(INDEX(Matrix!$C$5:$EV$304,0,K$3)&gt;0)))</f>
        <v/>
      </c>
      <c r="L121" s="12" t="str">
        <f aca="false">IF(OR($A121="",L$4=""),"",SUMPRODUCT(--(INDEX(Matrix!$C$5:$EV$304,0,$B121)&gt;0),--(INDEX(Matrix!$C$5:$EV$304,0,L$3)&gt;0)))</f>
        <v/>
      </c>
      <c r="M121" s="12" t="str">
        <f aca="false">IF(OR($A121="",M$4=""),"",SUMPRODUCT(--(INDEX(Matrix!$C$5:$EV$304,0,$B121)&gt;0),--(INDEX(Matrix!$C$5:$EV$304,0,M$3)&gt;0)))</f>
        <v/>
      </c>
      <c r="N121" s="12" t="str">
        <f aca="false">IF(OR($A121="",N$4=""),"",SUMPRODUCT(--(INDEX(Matrix!$C$5:$EV$304,0,$B121)&gt;0),--(INDEX(Matrix!$C$5:$EV$304,0,N$3)&gt;0)))</f>
        <v/>
      </c>
      <c r="O121" s="12" t="str">
        <f aca="false">IF(OR($A121="",O$4=""),"",SUMPRODUCT(--(INDEX(Matrix!$C$5:$EV$304,0,$B121)&gt;0),--(INDEX(Matrix!$C$5:$EV$304,0,O$3)&gt;0)))</f>
        <v/>
      </c>
      <c r="P121" s="12" t="str">
        <f aca="false">IF(OR($A121="",P$4=""),"",SUMPRODUCT(--(INDEX(Matrix!$C$5:$EV$304,0,$B121)&gt;0),--(INDEX(Matrix!$C$5:$EV$304,0,P$3)&gt;0)))</f>
        <v/>
      </c>
      <c r="Q121" s="12" t="str">
        <f aca="false">IF(OR($A121="",Q$4=""),"",SUMPRODUCT(--(INDEX(Matrix!$C$5:$EV$304,0,$B121)&gt;0),--(INDEX(Matrix!$C$5:$EV$304,0,Q$3)&gt;0)))</f>
        <v/>
      </c>
      <c r="R121" s="12" t="str">
        <f aca="false">IF(OR($A121="",R$4=""),"",SUMPRODUCT(--(INDEX(Matrix!$C$5:$EV$304,0,$B121)&gt;0),--(INDEX(Matrix!$C$5:$EV$304,0,R$3)&gt;0)))</f>
        <v/>
      </c>
      <c r="S121" s="12" t="str">
        <f aca="false">IF(OR($A121="",S$4=""),"",SUMPRODUCT(--(INDEX(Matrix!$C$5:$EV$304,0,$B121)&gt;0),--(INDEX(Matrix!$C$5:$EV$304,0,S$3)&gt;0)))</f>
        <v/>
      </c>
      <c r="T121" s="12" t="str">
        <f aca="false">IF(OR($A121="",T$4=""),"",SUMPRODUCT(--(INDEX(Matrix!$C$5:$EV$304,0,$B121)&gt;0),--(INDEX(Matrix!$C$5:$EV$304,0,T$3)&gt;0)))</f>
        <v/>
      </c>
      <c r="U121" s="12" t="str">
        <f aca="false">IF(OR($A121="",U$4=""),"",SUMPRODUCT(--(INDEX(Matrix!$C$5:$EV$304,0,$B121)&gt;0),--(INDEX(Matrix!$C$5:$EV$304,0,U$3)&gt;0)))</f>
        <v/>
      </c>
      <c r="V121" s="12" t="str">
        <f aca="false">IF(OR($A121="",V$4=""),"",SUMPRODUCT(--(INDEX(Matrix!$C$5:$EV$304,0,$B121)&gt;0),--(INDEX(Matrix!$C$5:$EV$304,0,V$3)&gt;0)))</f>
        <v/>
      </c>
      <c r="W121" s="12" t="str">
        <f aca="false">IF(OR($A121="",W$4=""),"",SUMPRODUCT(--(INDEX(Matrix!$C$5:$EV$304,0,$B121)&gt;0),--(INDEX(Matrix!$C$5:$EV$304,0,W$3)&gt;0)))</f>
        <v/>
      </c>
      <c r="X121" s="12" t="str">
        <f aca="false">IF(OR($A121="",X$4=""),"",SUMPRODUCT(--(INDEX(Matrix!$C$5:$EV$304,0,$B121)&gt;0),--(INDEX(Matrix!$C$5:$EV$304,0,X$3)&gt;0)))</f>
        <v/>
      </c>
      <c r="Y121" s="12" t="str">
        <f aca="false">IF(OR($A121="",Y$4=""),"",SUMPRODUCT(--(INDEX(Matrix!$C$5:$EV$304,0,$B121)&gt;0),--(INDEX(Matrix!$C$5:$EV$304,0,Y$3)&gt;0)))</f>
        <v/>
      </c>
      <c r="Z121" s="12" t="str">
        <f aca="false">IF(OR($A121="",Z$4=""),"",SUMPRODUCT(--(INDEX(Matrix!$C$5:$EV$304,0,$B121)&gt;0),--(INDEX(Matrix!$C$5:$EV$304,0,Z$3)&gt;0)))</f>
        <v/>
      </c>
      <c r="AA121" s="12" t="str">
        <f aca="false">IF(OR($A121="",AA$4=""),"",SUMPRODUCT(--(INDEX(Matrix!$C$5:$EV$304,0,$B121)&gt;0),--(INDEX(Matrix!$C$5:$EV$304,0,AA$3)&gt;0)))</f>
        <v/>
      </c>
      <c r="AB121" s="12" t="str">
        <f aca="false">IF(OR($A121="",AB$4=""),"",SUMPRODUCT(--(INDEX(Matrix!$C$5:$EV$304,0,$B121)&gt;0),--(INDEX(Matrix!$C$5:$EV$304,0,AB$3)&gt;0)))</f>
        <v/>
      </c>
      <c r="AC121" s="12" t="str">
        <f aca="false">IF(OR($A121="",AC$4=""),"",SUMPRODUCT(--(INDEX(Matrix!$C$5:$EV$304,0,$B121)&gt;0),--(INDEX(Matrix!$C$5:$EV$304,0,AC$3)&gt;0)))</f>
        <v/>
      </c>
      <c r="AD121" s="12" t="str">
        <f aca="false">IF(OR($A121="",AD$4=""),"",SUMPRODUCT(--(INDEX(Matrix!$C$5:$EV$304,0,$B121)&gt;0),--(INDEX(Matrix!$C$5:$EV$304,0,AD$3)&gt;0)))</f>
        <v/>
      </c>
      <c r="AE121" s="12" t="str">
        <f aca="false">IF(OR($A121="",AE$4=""),"",SUMPRODUCT(--(INDEX(Matrix!$C$5:$EV$304,0,$B121)&gt;0),--(INDEX(Matrix!$C$5:$EV$304,0,AE$3)&gt;0)))</f>
        <v/>
      </c>
      <c r="AF121" s="12" t="str">
        <f aca="false">IF(OR($A121="",AF$4=""),"",SUMPRODUCT(--(INDEX(Matrix!$C$5:$EV$304,0,$B121)&gt;0),--(INDEX(Matrix!$C$5:$EV$304,0,AF$3)&gt;0)))</f>
        <v/>
      </c>
      <c r="AG121" s="12" t="str">
        <f aca="false">IF(OR($A121="",AG$4=""),"",SUMPRODUCT(--(INDEX(Matrix!$C$5:$EV$304,0,$B121)&gt;0),--(INDEX(Matrix!$C$5:$EV$304,0,AG$3)&gt;0)))</f>
        <v/>
      </c>
      <c r="AH121" s="12" t="str">
        <f aca="false">IF(OR($A121="",AH$4=""),"",SUMPRODUCT(--(INDEX(Matrix!$C$5:$EV$304,0,$B121)&gt;0),--(INDEX(Matrix!$C$5:$EV$304,0,AH$3)&gt;0)))</f>
        <v/>
      </c>
      <c r="AI121" s="12" t="str">
        <f aca="false">IF(OR($A121="",AI$4=""),"",SUMPRODUCT(--(INDEX(Matrix!$C$5:$EV$304,0,$B121)&gt;0),--(INDEX(Matrix!$C$5:$EV$304,0,AI$3)&gt;0)))</f>
        <v/>
      </c>
      <c r="AJ121" s="12" t="str">
        <f aca="false">IF(OR($A121="",AJ$4=""),"",SUMPRODUCT(--(INDEX(Matrix!$C$5:$EV$304,0,$B121)&gt;0),--(INDEX(Matrix!$C$5:$EV$304,0,AJ$3)&gt;0)))</f>
        <v/>
      </c>
      <c r="AK121" s="12" t="str">
        <f aca="false">IF(OR($A121="",AK$4=""),"",SUMPRODUCT(--(INDEX(Matrix!$C$5:$EV$304,0,$B121)&gt;0),--(INDEX(Matrix!$C$5:$EV$304,0,AK$3)&gt;0)))</f>
        <v/>
      </c>
      <c r="AL121" s="12" t="str">
        <f aca="false">IF(OR($A121="",AL$4=""),"",SUMPRODUCT(--(INDEX(Matrix!$C$5:$EV$304,0,$B121)&gt;0),--(INDEX(Matrix!$C$5:$EV$304,0,AL$3)&gt;0)))</f>
        <v/>
      </c>
      <c r="AM121" s="12" t="str">
        <f aca="false">IF(OR($A121="",AM$4=""),"",SUMPRODUCT(--(INDEX(Matrix!$C$5:$EV$304,0,$B121)&gt;0),--(INDEX(Matrix!$C$5:$EV$304,0,AM$3)&gt;0)))</f>
        <v/>
      </c>
      <c r="AN121" s="12" t="str">
        <f aca="false">IF(OR($A121="",AN$4=""),"",SUMPRODUCT(--(INDEX(Matrix!$C$5:$EV$304,0,$B121)&gt;0),--(INDEX(Matrix!$C$5:$EV$304,0,AN$3)&gt;0)))</f>
        <v/>
      </c>
      <c r="AO121" s="12" t="str">
        <f aca="false">IF(OR($A121="",AO$4=""),"",SUMPRODUCT(--(INDEX(Matrix!$C$5:$EV$304,0,$B121)&gt;0),--(INDEX(Matrix!$C$5:$EV$304,0,AO$3)&gt;0)))</f>
        <v/>
      </c>
      <c r="AP121" s="12" t="str">
        <f aca="false">IF(OR($A121="",AP$4=""),"",SUMPRODUCT(--(INDEX(Matrix!$C$5:$EV$304,0,$B121)&gt;0),--(INDEX(Matrix!$C$5:$EV$304,0,AP$3)&gt;0)))</f>
        <v/>
      </c>
      <c r="AQ121" s="12" t="str">
        <f aca="false">IF(OR($A121="",AQ$4=""),"",SUMPRODUCT(--(INDEX(Matrix!$C$5:$EV$304,0,$B121)&gt;0),--(INDEX(Matrix!$C$5:$EV$304,0,AQ$3)&gt;0)))</f>
        <v/>
      </c>
      <c r="AR121" s="12" t="str">
        <f aca="false">IF(OR($A121="",AR$4=""),"",SUMPRODUCT(--(INDEX(Matrix!$C$5:$EV$304,0,$B121)&gt;0),--(INDEX(Matrix!$C$5:$EV$304,0,AR$3)&gt;0)))</f>
        <v/>
      </c>
      <c r="AS121" s="12" t="str">
        <f aca="false">IF(OR($A121="",AS$4=""),"",SUMPRODUCT(--(INDEX(Matrix!$C$5:$EV$304,0,$B121)&gt;0),--(INDEX(Matrix!$C$5:$EV$304,0,AS$3)&gt;0)))</f>
        <v/>
      </c>
      <c r="AT121" s="12" t="str">
        <f aca="false">IF(OR($A121="",AT$4=""),"",SUMPRODUCT(--(INDEX(Matrix!$C$5:$EV$304,0,$B121)&gt;0),--(INDEX(Matrix!$C$5:$EV$304,0,AT$3)&gt;0)))</f>
        <v/>
      </c>
      <c r="AU121" s="12" t="str">
        <f aca="false">IF(OR($A121="",AU$4=""),"",SUMPRODUCT(--(INDEX(Matrix!$C$5:$EV$304,0,$B121)&gt;0),--(INDEX(Matrix!$C$5:$EV$304,0,AU$3)&gt;0)))</f>
        <v/>
      </c>
      <c r="AV121" s="12" t="str">
        <f aca="false">IF(OR($A121="",AV$4=""),"",SUMPRODUCT(--(INDEX(Matrix!$C$5:$EV$304,0,$B121)&gt;0),--(INDEX(Matrix!$C$5:$EV$304,0,AV$3)&gt;0)))</f>
        <v/>
      </c>
      <c r="AW121" s="12" t="str">
        <f aca="false">IF(OR($A121="",AW$4=""),"",SUMPRODUCT(--(INDEX(Matrix!$C$5:$EV$304,0,$B121)&gt;0),--(INDEX(Matrix!$C$5:$EV$304,0,AW$3)&gt;0)))</f>
        <v/>
      </c>
      <c r="AX121" s="12" t="str">
        <f aca="false">IF(OR($A121="",AX$4=""),"",SUMPRODUCT(--(INDEX(Matrix!$C$5:$EV$304,0,$B121)&gt;0),--(INDEX(Matrix!$C$5:$EV$304,0,AX$3)&gt;0)))</f>
        <v/>
      </c>
      <c r="AY121" s="12" t="str">
        <f aca="false">IF(OR($A121="",AY$4=""),"",SUMPRODUCT(--(INDEX(Matrix!$C$5:$EV$304,0,$B121)&gt;0),--(INDEX(Matrix!$C$5:$EV$304,0,AY$3)&gt;0)))</f>
        <v/>
      </c>
      <c r="AZ121" s="12" t="str">
        <f aca="false">IF(OR($A121="",AZ$4=""),"",SUMPRODUCT(--(INDEX(Matrix!$C$5:$EV$304,0,$B121)&gt;0),--(INDEX(Matrix!$C$5:$EV$304,0,AZ$3)&gt;0)))</f>
        <v/>
      </c>
      <c r="BA121" s="12" t="str">
        <f aca="false">IF(OR($A121="",BA$4=""),"",SUMPRODUCT(--(INDEX(Matrix!$C$5:$EV$304,0,$B121)&gt;0),--(INDEX(Matrix!$C$5:$EV$304,0,BA$3)&gt;0)))</f>
        <v/>
      </c>
      <c r="BB121" s="12" t="str">
        <f aca="false">IF(OR($A121="",BB$4=""),"",SUMPRODUCT(--(INDEX(Matrix!$C$5:$EV$304,0,$B121)&gt;0),--(INDEX(Matrix!$C$5:$EV$304,0,BB$3)&gt;0)))</f>
        <v/>
      </c>
      <c r="BC121" s="12" t="str">
        <f aca="false">IF(OR($A121="",BC$4=""),"",SUMPRODUCT(--(INDEX(Matrix!$C$5:$EV$304,0,$B121)&gt;0),--(INDEX(Matrix!$C$5:$EV$304,0,BC$3)&gt;0)))</f>
        <v/>
      </c>
      <c r="BD121" s="12" t="str">
        <f aca="false">IF(OR($A121="",BD$4=""),"",SUMPRODUCT(--(INDEX(Matrix!$C$5:$EV$304,0,$B121)&gt;0),--(INDEX(Matrix!$C$5:$EV$304,0,BD$3)&gt;0)))</f>
        <v/>
      </c>
      <c r="BE121" s="12" t="str">
        <f aca="false">IF(OR($A121="",BE$4=""),"",SUMPRODUCT(--(INDEX(Matrix!$C$5:$EV$304,0,$B121)&gt;0),--(INDEX(Matrix!$C$5:$EV$304,0,BE$3)&gt;0)))</f>
        <v/>
      </c>
      <c r="BF121" s="12" t="str">
        <f aca="false">IF(OR($A121="",BF$4=""),"",SUMPRODUCT(--(INDEX(Matrix!$C$5:$EV$304,0,$B121)&gt;0),--(INDEX(Matrix!$C$5:$EV$304,0,BF$3)&gt;0)))</f>
        <v/>
      </c>
      <c r="BG121" s="12" t="str">
        <f aca="false">IF(OR($A121="",BG$4=""),"",SUMPRODUCT(--(INDEX(Matrix!$C$5:$EV$304,0,$B121)&gt;0),--(INDEX(Matrix!$C$5:$EV$304,0,BG$3)&gt;0)))</f>
        <v/>
      </c>
      <c r="BH121" s="12" t="str">
        <f aca="false">IF(OR($A121="",BH$4=""),"",SUMPRODUCT(--(INDEX(Matrix!$C$5:$EV$304,0,$B121)&gt;0),--(INDEX(Matrix!$C$5:$EV$304,0,BH$3)&gt;0)))</f>
        <v/>
      </c>
      <c r="BI121" s="12" t="str">
        <f aca="false">IF(OR($A121="",BI$4=""),"",SUMPRODUCT(--(INDEX(Matrix!$C$5:$EV$304,0,$B121)&gt;0),--(INDEX(Matrix!$C$5:$EV$304,0,BI$3)&gt;0)))</f>
        <v/>
      </c>
      <c r="BJ121" s="12" t="str">
        <f aca="false">IF(OR($A121="",BJ$4=""),"",SUMPRODUCT(--(INDEX(Matrix!$C$5:$EV$304,0,$B121)&gt;0),--(INDEX(Matrix!$C$5:$EV$304,0,BJ$3)&gt;0)))</f>
        <v/>
      </c>
      <c r="BK121" s="12" t="str">
        <f aca="false">IF(OR($A121="",BK$4=""),"",SUMPRODUCT(--(INDEX(Matrix!$C$5:$EV$304,0,$B121)&gt;0),--(INDEX(Matrix!$C$5:$EV$304,0,BK$3)&gt;0)))</f>
        <v/>
      </c>
      <c r="BL121" s="12" t="str">
        <f aca="false">IF(OR($A121="",BL$4=""),"",SUMPRODUCT(--(INDEX(Matrix!$C$5:$EV$304,0,$B121)&gt;0),--(INDEX(Matrix!$C$5:$EV$304,0,BL$3)&gt;0)))</f>
        <v/>
      </c>
      <c r="BM121" s="12" t="str">
        <f aca="false">IF(OR($A121="",BM$4=""),"",SUMPRODUCT(--(INDEX(Matrix!$C$5:$EV$304,0,$B121)&gt;0),--(INDEX(Matrix!$C$5:$EV$304,0,BM$3)&gt;0)))</f>
        <v/>
      </c>
      <c r="BN121" s="12" t="str">
        <f aca="false">IF(OR($A121="",BN$4=""),"",SUMPRODUCT(--(INDEX(Matrix!$C$5:$EV$304,0,$B121)&gt;0),--(INDEX(Matrix!$C$5:$EV$304,0,BN$3)&gt;0)))</f>
        <v/>
      </c>
      <c r="BO121" s="12" t="str">
        <f aca="false">IF(OR($A121="",BO$4=""),"",SUMPRODUCT(--(INDEX(Matrix!$C$5:$EV$304,0,$B121)&gt;0),--(INDEX(Matrix!$C$5:$EV$304,0,BO$3)&gt;0)))</f>
        <v/>
      </c>
      <c r="BP121" s="12" t="str">
        <f aca="false">IF(OR($A121="",BP$4=""),"",SUMPRODUCT(--(INDEX(Matrix!$C$5:$EV$304,0,$B121)&gt;0),--(INDEX(Matrix!$C$5:$EV$304,0,BP$3)&gt;0)))</f>
        <v/>
      </c>
      <c r="BQ121" s="12" t="str">
        <f aca="false">IF(OR($A121="",BQ$4=""),"",SUMPRODUCT(--(INDEX(Matrix!$C$5:$EV$304,0,$B121)&gt;0),--(INDEX(Matrix!$C$5:$EV$304,0,BQ$3)&gt;0)))</f>
        <v/>
      </c>
      <c r="BR121" s="12" t="str">
        <f aca="false">IF(OR($A121="",BR$4=""),"",SUMPRODUCT(--(INDEX(Matrix!$C$5:$EV$304,0,$B121)&gt;0),--(INDEX(Matrix!$C$5:$EV$304,0,BR$3)&gt;0)))</f>
        <v/>
      </c>
      <c r="BS121" s="12" t="str">
        <f aca="false">IF(OR($A121="",BS$4=""),"",SUMPRODUCT(--(INDEX(Matrix!$C$5:$EV$304,0,$B121)&gt;0),--(INDEX(Matrix!$C$5:$EV$304,0,BS$3)&gt;0)))</f>
        <v/>
      </c>
      <c r="BT121" s="12" t="str">
        <f aca="false">IF(OR($A121="",BT$4=""),"",SUMPRODUCT(--(INDEX(Matrix!$C$5:$EV$304,0,$B121)&gt;0),--(INDEX(Matrix!$C$5:$EV$304,0,BT$3)&gt;0)))</f>
        <v/>
      </c>
      <c r="BU121" s="12" t="str">
        <f aca="false">IF(OR($A121="",BU$4=""),"",SUMPRODUCT(--(INDEX(Matrix!$C$5:$EV$304,0,$B121)&gt;0),--(INDEX(Matrix!$C$5:$EV$304,0,BU$3)&gt;0)))</f>
        <v/>
      </c>
      <c r="BV121" s="12" t="str">
        <f aca="false">IF(OR($A121="",BV$4=""),"",SUMPRODUCT(--(INDEX(Matrix!$C$5:$EV$304,0,$B121)&gt;0),--(INDEX(Matrix!$C$5:$EV$304,0,BV$3)&gt;0)))</f>
        <v/>
      </c>
      <c r="BW121" s="12" t="str">
        <f aca="false">IF(OR($A121="",BW$4=""),"",SUMPRODUCT(--(INDEX(Matrix!$C$5:$EV$304,0,$B121)&gt;0),--(INDEX(Matrix!$C$5:$EV$304,0,BW$3)&gt;0)))</f>
        <v/>
      </c>
      <c r="BX121" s="12" t="str">
        <f aca="false">IF(OR($A121="",BX$4=""),"",SUMPRODUCT(--(INDEX(Matrix!$C$5:$EV$304,0,$B121)&gt;0),--(INDEX(Matrix!$C$5:$EV$304,0,BX$3)&gt;0)))</f>
        <v/>
      </c>
      <c r="BY121" s="12" t="str">
        <f aca="false">IF(OR($A121="",BY$4=""),"",SUMPRODUCT(--(INDEX(Matrix!$C$5:$EV$304,0,$B121)&gt;0),--(INDEX(Matrix!$C$5:$EV$304,0,BY$3)&gt;0)))</f>
        <v/>
      </c>
      <c r="BZ121" s="12" t="str">
        <f aca="false">IF(OR($A121="",BZ$4=""),"",SUMPRODUCT(--(INDEX(Matrix!$C$5:$EV$304,0,$B121)&gt;0),--(INDEX(Matrix!$C$5:$EV$304,0,BZ$3)&gt;0)))</f>
        <v/>
      </c>
      <c r="CA121" s="12" t="str">
        <f aca="false">IF(OR($A121="",CA$4=""),"",SUMPRODUCT(--(INDEX(Matrix!$C$5:$EV$304,0,$B121)&gt;0),--(INDEX(Matrix!$C$5:$EV$304,0,CA$3)&gt;0)))</f>
        <v/>
      </c>
      <c r="CB121" s="12" t="str">
        <f aca="false">IF(OR($A121="",CB$4=""),"",SUMPRODUCT(--(INDEX(Matrix!$C$5:$EV$304,0,$B121)&gt;0),--(INDEX(Matrix!$C$5:$EV$304,0,CB$3)&gt;0)))</f>
        <v/>
      </c>
      <c r="CC121" s="12" t="str">
        <f aca="false">IF(OR($A121="",CC$4=""),"",SUMPRODUCT(--(INDEX(Matrix!$C$5:$EV$304,0,$B121)&gt;0),--(INDEX(Matrix!$C$5:$EV$304,0,CC$3)&gt;0)))</f>
        <v/>
      </c>
      <c r="CD121" s="12" t="str">
        <f aca="false">IF(OR($A121="",CD$4=""),"",SUMPRODUCT(--(INDEX(Matrix!$C$5:$EV$304,0,$B121)&gt;0),--(INDEX(Matrix!$C$5:$EV$304,0,CD$3)&gt;0)))</f>
        <v/>
      </c>
      <c r="CE121" s="12" t="str">
        <f aca="false">IF(OR($A121="",CE$4=""),"",SUMPRODUCT(--(INDEX(Matrix!$C$5:$EV$304,0,$B121)&gt;0),--(INDEX(Matrix!$C$5:$EV$304,0,CE$3)&gt;0)))</f>
        <v/>
      </c>
      <c r="CF121" s="12" t="str">
        <f aca="false">IF(OR($A121="",CF$4=""),"",SUMPRODUCT(--(INDEX(Matrix!$C$5:$EV$304,0,$B121)&gt;0),--(INDEX(Matrix!$C$5:$EV$304,0,CF$3)&gt;0)))</f>
        <v/>
      </c>
      <c r="CG121" s="12" t="str">
        <f aca="false">IF(OR($A121="",CG$4=""),"",SUMPRODUCT(--(INDEX(Matrix!$C$5:$EV$304,0,$B121)&gt;0),--(INDEX(Matrix!$C$5:$EV$304,0,CG$3)&gt;0)))</f>
        <v/>
      </c>
      <c r="CH121" s="12" t="str">
        <f aca="false">IF(OR($A121="",CH$4=""),"",SUMPRODUCT(--(INDEX(Matrix!$C$5:$EV$304,0,$B121)&gt;0),--(INDEX(Matrix!$C$5:$EV$304,0,CH$3)&gt;0)))</f>
        <v/>
      </c>
      <c r="CI121" s="12" t="str">
        <f aca="false">IF(OR($A121="",CI$4=""),"",SUMPRODUCT(--(INDEX(Matrix!$C$5:$EV$304,0,$B121)&gt;0),--(INDEX(Matrix!$C$5:$EV$304,0,CI$3)&gt;0)))</f>
        <v/>
      </c>
      <c r="CJ121" s="12" t="str">
        <f aca="false">IF(OR($A121="",CJ$4=""),"",SUMPRODUCT(--(INDEX(Matrix!$C$5:$EV$304,0,$B121)&gt;0),--(INDEX(Matrix!$C$5:$EV$304,0,CJ$3)&gt;0)))</f>
        <v/>
      </c>
      <c r="CK121" s="12" t="str">
        <f aca="false">IF(OR($A121="",CK$4=""),"",SUMPRODUCT(--(INDEX(Matrix!$C$5:$EV$304,0,$B121)&gt;0),--(INDEX(Matrix!$C$5:$EV$304,0,CK$3)&gt;0)))</f>
        <v/>
      </c>
      <c r="CL121" s="12" t="str">
        <f aca="false">IF(OR($A121="",CL$4=""),"",SUMPRODUCT(--(INDEX(Matrix!$C$5:$EV$304,0,$B121)&gt;0),--(INDEX(Matrix!$C$5:$EV$304,0,CL$3)&gt;0)))</f>
        <v/>
      </c>
      <c r="CM121" s="12" t="str">
        <f aca="false">IF(OR($A121="",CM$4=""),"",SUMPRODUCT(--(INDEX(Matrix!$C$5:$EV$304,0,$B121)&gt;0),--(INDEX(Matrix!$C$5:$EV$304,0,CM$3)&gt;0)))</f>
        <v/>
      </c>
      <c r="CN121" s="12" t="str">
        <f aca="false">IF(OR($A121="",CN$4=""),"",SUMPRODUCT(--(INDEX(Matrix!$C$5:$EV$304,0,$B121)&gt;0),--(INDEX(Matrix!$C$5:$EV$304,0,CN$3)&gt;0)))</f>
        <v/>
      </c>
      <c r="CO121" s="12" t="str">
        <f aca="false">IF(OR($A121="",CO$4=""),"",SUMPRODUCT(--(INDEX(Matrix!$C$5:$EV$304,0,$B121)&gt;0),--(INDEX(Matrix!$C$5:$EV$304,0,CO$3)&gt;0)))</f>
        <v/>
      </c>
      <c r="CP121" s="12" t="str">
        <f aca="false">IF(OR($A121="",CP$4=""),"",SUMPRODUCT(--(INDEX(Matrix!$C$5:$EV$304,0,$B121)&gt;0),--(INDEX(Matrix!$C$5:$EV$304,0,CP$3)&gt;0)))</f>
        <v/>
      </c>
      <c r="CQ121" s="12" t="str">
        <f aca="false">IF(OR($A121="",CQ$4=""),"",SUMPRODUCT(--(INDEX(Matrix!$C$5:$EV$304,0,$B121)&gt;0),--(INDEX(Matrix!$C$5:$EV$304,0,CQ$3)&gt;0)))</f>
        <v/>
      </c>
      <c r="CR121" s="12" t="str">
        <f aca="false">IF(OR($A121="",CR$4=""),"",SUMPRODUCT(--(INDEX(Matrix!$C$5:$EV$304,0,$B121)&gt;0),--(INDEX(Matrix!$C$5:$EV$304,0,CR$3)&gt;0)))</f>
        <v/>
      </c>
      <c r="CS121" s="12" t="str">
        <f aca="false">IF(OR($A121="",CS$4=""),"",SUMPRODUCT(--(INDEX(Matrix!$C$5:$EV$304,0,$B121)&gt;0),--(INDEX(Matrix!$C$5:$EV$304,0,CS$3)&gt;0)))</f>
        <v/>
      </c>
      <c r="CT121" s="12" t="str">
        <f aca="false">IF(OR($A121="",CT$4=""),"",SUMPRODUCT(--(INDEX(Matrix!$C$5:$EV$304,0,$B121)&gt;0),--(INDEX(Matrix!$C$5:$EV$304,0,CT$3)&gt;0)))</f>
        <v/>
      </c>
      <c r="CU121" s="12" t="str">
        <f aca="false">IF(OR($A121="",CU$4=""),"",SUMPRODUCT(--(INDEX(Matrix!$C$5:$EV$304,0,$B121)&gt;0),--(INDEX(Matrix!$C$5:$EV$304,0,CU$3)&gt;0)))</f>
        <v/>
      </c>
      <c r="CV121" s="12" t="str">
        <f aca="false">IF(OR($A121="",CV$4=""),"",SUMPRODUCT(--(INDEX(Matrix!$C$5:$EV$304,0,$B121)&gt;0),--(INDEX(Matrix!$C$5:$EV$304,0,CV$3)&gt;0)))</f>
        <v/>
      </c>
      <c r="CW121" s="12" t="str">
        <f aca="false">IF(OR($A121="",CW$4=""),"",SUMPRODUCT(--(INDEX(Matrix!$C$5:$EV$304,0,$B121)&gt;0),--(INDEX(Matrix!$C$5:$EV$304,0,CW$3)&gt;0)))</f>
        <v/>
      </c>
      <c r="CX121" s="12" t="str">
        <f aca="false">IF(OR($A121="",CX$4=""),"",SUMPRODUCT(--(INDEX(Matrix!$C$5:$EV$304,0,$B121)&gt;0),--(INDEX(Matrix!$C$5:$EV$304,0,CX$3)&gt;0)))</f>
        <v/>
      </c>
      <c r="CY121" s="12" t="str">
        <f aca="false">IF(OR($A121="",CY$4=""),"",SUMPRODUCT(--(INDEX(Matrix!$C$5:$EV$304,0,$B121)&gt;0),--(INDEX(Matrix!$C$5:$EV$304,0,CY$3)&gt;0)))</f>
        <v/>
      </c>
      <c r="CZ121" s="12" t="str">
        <f aca="false">IF(OR($A121="",CZ$4=""),"",SUMPRODUCT(--(INDEX(Matrix!$C$5:$EV$304,0,$B121)&gt;0),--(INDEX(Matrix!$C$5:$EV$304,0,CZ$3)&gt;0)))</f>
        <v/>
      </c>
      <c r="DA121" s="12" t="str">
        <f aca="false">IF(OR($A121="",DA$4=""),"",SUMPRODUCT(--(INDEX(Matrix!$C$5:$EV$304,0,$B121)&gt;0),--(INDEX(Matrix!$C$5:$EV$304,0,DA$3)&gt;0)))</f>
        <v/>
      </c>
      <c r="DB121" s="12" t="str">
        <f aca="false">IF(OR($A121="",DB$4=""),"",SUMPRODUCT(--(INDEX(Matrix!$C$5:$EV$304,0,$B121)&gt;0),--(INDEX(Matrix!$C$5:$EV$304,0,DB$3)&gt;0)))</f>
        <v/>
      </c>
      <c r="DC121" s="12" t="str">
        <f aca="false">IF(OR($A121="",DC$4=""),"",SUMPRODUCT(--(INDEX(Matrix!$C$5:$EV$304,0,$B121)&gt;0),--(INDEX(Matrix!$C$5:$EV$304,0,DC$3)&gt;0)))</f>
        <v/>
      </c>
      <c r="DD121" s="12" t="str">
        <f aca="false">IF(OR($A121="",DD$4=""),"",SUMPRODUCT(--(INDEX(Matrix!$C$5:$EV$304,0,$B121)&gt;0),--(INDEX(Matrix!$C$5:$EV$304,0,DD$3)&gt;0)))</f>
        <v/>
      </c>
      <c r="DE121" s="12" t="str">
        <f aca="false">IF(OR($A121="",DE$4=""),"",SUMPRODUCT(--(INDEX(Matrix!$C$5:$EV$304,0,$B121)&gt;0),--(INDEX(Matrix!$C$5:$EV$304,0,DE$3)&gt;0)))</f>
        <v/>
      </c>
      <c r="DF121" s="12" t="str">
        <f aca="false">IF(OR($A121="",DF$4=""),"",SUMPRODUCT(--(INDEX(Matrix!$C$5:$EV$304,0,$B121)&gt;0),--(INDEX(Matrix!$C$5:$EV$304,0,DF$3)&gt;0)))</f>
        <v/>
      </c>
      <c r="DG121" s="12" t="str">
        <f aca="false">IF(OR($A121="",DG$4=""),"",SUMPRODUCT(--(INDEX(Matrix!$C$5:$EV$304,0,$B121)&gt;0),--(INDEX(Matrix!$C$5:$EV$304,0,DG$3)&gt;0)))</f>
        <v/>
      </c>
      <c r="DH121" s="12" t="str">
        <f aca="false">IF(OR($A121="",DH$4=""),"",SUMPRODUCT(--(INDEX(Matrix!$C$5:$EV$304,0,$B121)&gt;0),--(INDEX(Matrix!$C$5:$EV$304,0,DH$3)&gt;0)))</f>
        <v/>
      </c>
      <c r="DI121" s="12" t="str">
        <f aca="false">IF(OR($A121="",DI$4=""),"",SUMPRODUCT(--(INDEX(Matrix!$C$5:$EV$304,0,$B121)&gt;0),--(INDEX(Matrix!$C$5:$EV$304,0,DI$3)&gt;0)))</f>
        <v/>
      </c>
      <c r="DJ121" s="12" t="str">
        <f aca="false">IF(OR($A121="",DJ$4=""),"",SUMPRODUCT(--(INDEX(Matrix!$C$5:$EV$304,0,$B121)&gt;0),--(INDEX(Matrix!$C$5:$EV$304,0,DJ$3)&gt;0)))</f>
        <v/>
      </c>
      <c r="DK121" s="12" t="str">
        <f aca="false">IF(OR($A121="",DK$4=""),"",SUMPRODUCT(--(INDEX(Matrix!$C$5:$EV$304,0,$B121)&gt;0),--(INDEX(Matrix!$C$5:$EV$304,0,DK$3)&gt;0)))</f>
        <v/>
      </c>
      <c r="DL121" s="12" t="str">
        <f aca="false">IF(OR($A121="",DL$4=""),"",SUMPRODUCT(--(INDEX(Matrix!$C$5:$EV$304,0,$B121)&gt;0),--(INDEX(Matrix!$C$5:$EV$304,0,DL$3)&gt;0)))</f>
        <v/>
      </c>
      <c r="DM121" s="12" t="str">
        <f aca="false">IF(OR($A121="",DM$4=""),"",SUMPRODUCT(--(INDEX(Matrix!$C$5:$EV$304,0,$B121)&gt;0),--(INDEX(Matrix!$C$5:$EV$304,0,DM$3)&gt;0)))</f>
        <v/>
      </c>
      <c r="DN121" s="12" t="str">
        <f aca="false">IF(OR($A121="",DN$4=""),"",SUMPRODUCT(--(INDEX(Matrix!$C$5:$EV$304,0,$B121)&gt;0),--(INDEX(Matrix!$C$5:$EV$304,0,DN$3)&gt;0)))</f>
        <v/>
      </c>
      <c r="DO121" s="12" t="str">
        <f aca="false">IF(OR($A121="",DO$4=""),"",SUMPRODUCT(--(INDEX(Matrix!$C$5:$EV$304,0,$B121)&gt;0),--(INDEX(Matrix!$C$5:$EV$304,0,DO$3)&gt;0)))</f>
        <v/>
      </c>
      <c r="DP121" s="12" t="str">
        <f aca="false">IF(OR($A121="",DP$4=""),"",SUMPRODUCT(--(INDEX(Matrix!$C$5:$EV$304,0,$B121)&gt;0),--(INDEX(Matrix!$C$5:$EV$304,0,DP$3)&gt;0)))</f>
        <v/>
      </c>
      <c r="DQ121" s="12" t="str">
        <f aca="false">IF(OR($A121="",DQ$4=""),"",SUMPRODUCT(--(INDEX(Matrix!$C$5:$EV$304,0,$B121)&gt;0),--(INDEX(Matrix!$C$5:$EV$304,0,DQ$3)&gt;0)))</f>
        <v/>
      </c>
      <c r="DR121" s="12" t="str">
        <f aca="false">IF(OR($A121="",DR$4=""),"",SUMPRODUCT(--(INDEX(Matrix!$C$5:$EV$304,0,$B121)&gt;0),--(INDEX(Matrix!$C$5:$EV$304,0,DR$3)&gt;0)))</f>
        <v/>
      </c>
      <c r="DS121" s="12" t="str">
        <f aca="false">IF(OR($A121="",DS$4=""),"",SUMPRODUCT(--(INDEX(Matrix!$C$5:$EV$304,0,$B121)&gt;0),--(INDEX(Matrix!$C$5:$EV$304,0,DS$3)&gt;0)))</f>
        <v/>
      </c>
      <c r="DT121" s="12" t="str">
        <f aca="false">IF(OR($A121="",DT$4=""),"",SUMPRODUCT(--(INDEX(Matrix!$C$5:$EV$304,0,$B121)&gt;0),--(INDEX(Matrix!$C$5:$EV$304,0,DT$3)&gt;0)))</f>
        <v/>
      </c>
      <c r="DU121" s="12" t="str">
        <f aca="false">IF(OR($A121="",DU$4=""),"",SUMPRODUCT(--(INDEX(Matrix!$C$5:$EV$304,0,$B121)&gt;0),--(INDEX(Matrix!$C$5:$EV$304,0,DU$3)&gt;0)))</f>
        <v/>
      </c>
      <c r="DV121" s="12" t="str">
        <f aca="false">IF(OR($A121="",DV$4=""),"",SUMPRODUCT(--(INDEX(Matrix!$C$5:$EV$304,0,$B121)&gt;0),--(INDEX(Matrix!$C$5:$EV$304,0,DV$3)&gt;0)))</f>
        <v/>
      </c>
      <c r="DW121" s="12" t="str">
        <f aca="false">IF(OR($A121="",DW$4=""),"",SUMPRODUCT(--(INDEX(Matrix!$C$5:$EV$304,0,$B121)&gt;0),--(INDEX(Matrix!$C$5:$EV$304,0,DW$3)&gt;0)))</f>
        <v/>
      </c>
      <c r="DX121" s="12" t="str">
        <f aca="false">IF(OR($A121="",DX$4=""),"",SUMPRODUCT(--(INDEX(Matrix!$C$5:$EV$304,0,$B121)&gt;0),--(INDEX(Matrix!$C$5:$EV$304,0,DX$3)&gt;0)))</f>
        <v/>
      </c>
      <c r="DY121" s="12" t="str">
        <f aca="false">IF(OR($A121="",DY$4=""),"",SUMPRODUCT(--(INDEX(Matrix!$C$5:$EV$304,0,$B121)&gt;0),--(INDEX(Matrix!$C$5:$EV$304,0,DY$3)&gt;0)))</f>
        <v/>
      </c>
      <c r="DZ121" s="12" t="str">
        <f aca="false">IF(OR($A121="",DZ$4=""),"",SUMPRODUCT(--(INDEX(Matrix!$C$5:$EV$304,0,$B121)&gt;0),--(INDEX(Matrix!$C$5:$EV$304,0,DZ$3)&gt;0)))</f>
        <v/>
      </c>
      <c r="EA121" s="12" t="str">
        <f aca="false">IF(OR($A121="",EA$4=""),"",SUMPRODUCT(--(INDEX(Matrix!$C$5:$EV$304,0,$B121)&gt;0),--(INDEX(Matrix!$C$5:$EV$304,0,EA$3)&gt;0)))</f>
        <v/>
      </c>
      <c r="EB121" s="12" t="str">
        <f aca="false">IF(OR($A121="",EB$4=""),"",SUMPRODUCT(--(INDEX(Matrix!$C$5:$EV$304,0,$B121)&gt;0),--(INDEX(Matrix!$C$5:$EV$304,0,EB$3)&gt;0)))</f>
        <v/>
      </c>
      <c r="EC121" s="12" t="str">
        <f aca="false">IF(OR($A121="",EC$4=""),"",SUMPRODUCT(--(INDEX(Matrix!$C$5:$EV$304,0,$B121)&gt;0),--(INDEX(Matrix!$C$5:$EV$304,0,EC$3)&gt;0)))</f>
        <v/>
      </c>
      <c r="ED121" s="12" t="str">
        <f aca="false">IF(OR($A121="",ED$4=""),"",SUMPRODUCT(--(INDEX(Matrix!$C$5:$EV$304,0,$B121)&gt;0),--(INDEX(Matrix!$C$5:$EV$304,0,ED$3)&gt;0)))</f>
        <v/>
      </c>
      <c r="EE121" s="12" t="str">
        <f aca="false">IF(OR($A121="",EE$4=""),"",SUMPRODUCT(--(INDEX(Matrix!$C$5:$EV$304,0,$B121)&gt;0),--(INDEX(Matrix!$C$5:$EV$304,0,EE$3)&gt;0)))</f>
        <v/>
      </c>
      <c r="EF121" s="12" t="str">
        <f aca="false">IF(OR($A121="",EF$4=""),"",SUMPRODUCT(--(INDEX(Matrix!$C$5:$EV$304,0,$B121)&gt;0),--(INDEX(Matrix!$C$5:$EV$304,0,EF$3)&gt;0)))</f>
        <v/>
      </c>
      <c r="EG121" s="12" t="str">
        <f aca="false">IF(OR($A121="",EG$4=""),"",SUMPRODUCT(--(INDEX(Matrix!$C$5:$EV$304,0,$B121)&gt;0),--(INDEX(Matrix!$C$5:$EV$304,0,EG$3)&gt;0)))</f>
        <v/>
      </c>
      <c r="EH121" s="12" t="str">
        <f aca="false">IF(OR($A121="",EH$4=""),"",SUMPRODUCT(--(INDEX(Matrix!$C$5:$EV$304,0,$B121)&gt;0),--(INDEX(Matrix!$C$5:$EV$304,0,EH$3)&gt;0)))</f>
        <v/>
      </c>
      <c r="EI121" s="12" t="str">
        <f aca="false">IF(OR($A121="",EI$4=""),"",SUMPRODUCT(--(INDEX(Matrix!$C$5:$EV$304,0,$B121)&gt;0),--(INDEX(Matrix!$C$5:$EV$304,0,EI$3)&gt;0)))</f>
        <v/>
      </c>
      <c r="EJ121" s="12" t="str">
        <f aca="false">IF(OR($A121="",EJ$4=""),"",SUMPRODUCT(--(INDEX(Matrix!$C$5:$EV$304,0,$B121)&gt;0),--(INDEX(Matrix!$C$5:$EV$304,0,EJ$3)&gt;0)))</f>
        <v/>
      </c>
      <c r="EK121" s="12" t="str">
        <f aca="false">IF(OR($A121="",EK$4=""),"",SUMPRODUCT(--(INDEX(Matrix!$C$5:$EV$304,0,$B121)&gt;0),--(INDEX(Matrix!$C$5:$EV$304,0,EK$3)&gt;0)))</f>
        <v/>
      </c>
      <c r="EL121" s="12" t="str">
        <f aca="false">IF(OR($A121="",EL$4=""),"",SUMPRODUCT(--(INDEX(Matrix!$C$5:$EV$304,0,$B121)&gt;0),--(INDEX(Matrix!$C$5:$EV$304,0,EL$3)&gt;0)))</f>
        <v/>
      </c>
      <c r="EM121" s="12" t="str">
        <f aca="false">IF(OR($A121="",EM$4=""),"",SUMPRODUCT(--(INDEX(Matrix!$C$5:$EV$304,0,$B121)&gt;0),--(INDEX(Matrix!$C$5:$EV$304,0,EM$3)&gt;0)))</f>
        <v/>
      </c>
      <c r="EN121" s="12" t="str">
        <f aca="false">IF(OR($A121="",EN$4=""),"",SUMPRODUCT(--(INDEX(Matrix!$C$5:$EV$304,0,$B121)&gt;0),--(INDEX(Matrix!$C$5:$EV$304,0,EN$3)&gt;0)))</f>
        <v/>
      </c>
      <c r="EO121" s="12" t="str">
        <f aca="false">IF(OR($A121="",EO$4=""),"",SUMPRODUCT(--(INDEX(Matrix!$C$5:$EV$304,0,$B121)&gt;0),--(INDEX(Matrix!$C$5:$EV$304,0,EO$3)&gt;0)))</f>
        <v/>
      </c>
      <c r="EP121" s="12" t="str">
        <f aca="false">IF(OR($A121="",EP$4=""),"",SUMPRODUCT(--(INDEX(Matrix!$C$5:$EV$304,0,$B121)&gt;0),--(INDEX(Matrix!$C$5:$EV$304,0,EP$3)&gt;0)))</f>
        <v/>
      </c>
      <c r="EQ121" s="12" t="str">
        <f aca="false">IF(OR($A121="",EQ$4=""),"",SUMPRODUCT(--(INDEX(Matrix!$C$5:$EV$304,0,$B121)&gt;0),--(INDEX(Matrix!$C$5:$EV$304,0,EQ$3)&gt;0)))</f>
        <v/>
      </c>
      <c r="ER121" s="12" t="str">
        <f aca="false">IF(OR($A121="",ER$4=""),"",SUMPRODUCT(--(INDEX(Matrix!$C$5:$EV$304,0,$B121)&gt;0),--(INDEX(Matrix!$C$5:$EV$304,0,ER$3)&gt;0)))</f>
        <v/>
      </c>
      <c r="ES121" s="12" t="str">
        <f aca="false">IF(OR($A121="",ES$4=""),"",SUMPRODUCT(--(INDEX(Matrix!$C$5:$EV$304,0,$B121)&gt;0),--(INDEX(Matrix!$C$5:$EV$304,0,ES$3)&gt;0)))</f>
        <v/>
      </c>
      <c r="ET121" s="12" t="str">
        <f aca="false">IF(OR($A121="",ET$4=""),"",SUMPRODUCT(--(INDEX(Matrix!$C$5:$EV$304,0,$B121)&gt;0),--(INDEX(Matrix!$C$5:$EV$304,0,ET$3)&gt;0)))</f>
        <v/>
      </c>
      <c r="EU121" s="12" t="str">
        <f aca="false">IF(OR($A121="",EU$4=""),"",SUMPRODUCT(--(INDEX(Matrix!$C$5:$EV$304,0,$B121)&gt;0),--(INDEX(Matrix!$C$5:$EV$304,0,EU$3)&gt;0)))</f>
        <v/>
      </c>
      <c r="EV121" s="12" t="str">
        <f aca="false">IF(OR($A121="",EV$4=""),"",SUMPRODUCT(--(INDEX(Matrix!$C$5:$EV$304,0,$B121)&gt;0),--(INDEX(Matrix!$C$5:$EV$304,0,EV$3)&gt;0)))</f>
        <v/>
      </c>
    </row>
    <row r="122" customFormat="false" ht="15" hidden="false" customHeight="false" outlineLevel="0" collapsed="false">
      <c r="A122" s="6" t="str">
        <f aca="false">IF(INDEX(Products!$A$2:$A$151,$B122)="","",INDEX(Products!$A$2:$A$151,$B122))</f>
        <v/>
      </c>
      <c r="B122" s="23" t="n">
        <v>118</v>
      </c>
      <c r="C122" s="12" t="str">
        <f aca="false">IF(OR($A122="",C$4=""),"",SUMPRODUCT(--(INDEX(Matrix!$C$5:$EV$304,0,$B122)&gt;0),--(INDEX(Matrix!$C$5:$EV$304,0,C$3)&gt;0)))</f>
        <v/>
      </c>
      <c r="D122" s="12" t="str">
        <f aca="false">IF(OR($A122="",D$4=""),"",SUMPRODUCT(--(INDEX(Matrix!$C$5:$EV$304,0,$B122)&gt;0),--(INDEX(Matrix!$C$5:$EV$304,0,D$3)&gt;0)))</f>
        <v/>
      </c>
      <c r="E122" s="12" t="str">
        <f aca="false">IF(OR($A122="",E$4=""),"",SUMPRODUCT(--(INDEX(Matrix!$C$5:$EV$304,0,$B122)&gt;0),--(INDEX(Matrix!$C$5:$EV$304,0,E$3)&gt;0)))</f>
        <v/>
      </c>
      <c r="F122" s="12" t="str">
        <f aca="false">IF(OR($A122="",F$4=""),"",SUMPRODUCT(--(INDEX(Matrix!$C$5:$EV$304,0,$B122)&gt;0),--(INDEX(Matrix!$C$5:$EV$304,0,F$3)&gt;0)))</f>
        <v/>
      </c>
      <c r="G122" s="12" t="str">
        <f aca="false">IF(OR($A122="",G$4=""),"",SUMPRODUCT(--(INDEX(Matrix!$C$5:$EV$304,0,$B122)&gt;0),--(INDEX(Matrix!$C$5:$EV$304,0,G$3)&gt;0)))</f>
        <v/>
      </c>
      <c r="H122" s="12" t="str">
        <f aca="false">IF(OR($A122="",H$4=""),"",SUMPRODUCT(--(INDEX(Matrix!$C$5:$EV$304,0,$B122)&gt;0),--(INDEX(Matrix!$C$5:$EV$304,0,H$3)&gt;0)))</f>
        <v/>
      </c>
      <c r="I122" s="12" t="str">
        <f aca="false">IF(OR($A122="",I$4=""),"",SUMPRODUCT(--(INDEX(Matrix!$C$5:$EV$304,0,$B122)&gt;0),--(INDEX(Matrix!$C$5:$EV$304,0,I$3)&gt;0)))</f>
        <v/>
      </c>
      <c r="J122" s="12" t="str">
        <f aca="false">IF(OR($A122="",J$4=""),"",SUMPRODUCT(--(INDEX(Matrix!$C$5:$EV$304,0,$B122)&gt;0),--(INDEX(Matrix!$C$5:$EV$304,0,J$3)&gt;0)))</f>
        <v/>
      </c>
      <c r="K122" s="12" t="str">
        <f aca="false">IF(OR($A122="",K$4=""),"",SUMPRODUCT(--(INDEX(Matrix!$C$5:$EV$304,0,$B122)&gt;0),--(INDEX(Matrix!$C$5:$EV$304,0,K$3)&gt;0)))</f>
        <v/>
      </c>
      <c r="L122" s="12" t="str">
        <f aca="false">IF(OR($A122="",L$4=""),"",SUMPRODUCT(--(INDEX(Matrix!$C$5:$EV$304,0,$B122)&gt;0),--(INDEX(Matrix!$C$5:$EV$304,0,L$3)&gt;0)))</f>
        <v/>
      </c>
      <c r="M122" s="12" t="str">
        <f aca="false">IF(OR($A122="",M$4=""),"",SUMPRODUCT(--(INDEX(Matrix!$C$5:$EV$304,0,$B122)&gt;0),--(INDEX(Matrix!$C$5:$EV$304,0,M$3)&gt;0)))</f>
        <v/>
      </c>
      <c r="N122" s="12" t="str">
        <f aca="false">IF(OR($A122="",N$4=""),"",SUMPRODUCT(--(INDEX(Matrix!$C$5:$EV$304,0,$B122)&gt;0),--(INDEX(Matrix!$C$5:$EV$304,0,N$3)&gt;0)))</f>
        <v/>
      </c>
      <c r="O122" s="12" t="str">
        <f aca="false">IF(OR($A122="",O$4=""),"",SUMPRODUCT(--(INDEX(Matrix!$C$5:$EV$304,0,$B122)&gt;0),--(INDEX(Matrix!$C$5:$EV$304,0,O$3)&gt;0)))</f>
        <v/>
      </c>
      <c r="P122" s="12" t="str">
        <f aca="false">IF(OR($A122="",P$4=""),"",SUMPRODUCT(--(INDEX(Matrix!$C$5:$EV$304,0,$B122)&gt;0),--(INDEX(Matrix!$C$5:$EV$304,0,P$3)&gt;0)))</f>
        <v/>
      </c>
      <c r="Q122" s="12" t="str">
        <f aca="false">IF(OR($A122="",Q$4=""),"",SUMPRODUCT(--(INDEX(Matrix!$C$5:$EV$304,0,$B122)&gt;0),--(INDEX(Matrix!$C$5:$EV$304,0,Q$3)&gt;0)))</f>
        <v/>
      </c>
      <c r="R122" s="12" t="str">
        <f aca="false">IF(OR($A122="",R$4=""),"",SUMPRODUCT(--(INDEX(Matrix!$C$5:$EV$304,0,$B122)&gt;0),--(INDEX(Matrix!$C$5:$EV$304,0,R$3)&gt;0)))</f>
        <v/>
      </c>
      <c r="S122" s="12" t="str">
        <f aca="false">IF(OR($A122="",S$4=""),"",SUMPRODUCT(--(INDEX(Matrix!$C$5:$EV$304,0,$B122)&gt;0),--(INDEX(Matrix!$C$5:$EV$304,0,S$3)&gt;0)))</f>
        <v/>
      </c>
      <c r="T122" s="12" t="str">
        <f aca="false">IF(OR($A122="",T$4=""),"",SUMPRODUCT(--(INDEX(Matrix!$C$5:$EV$304,0,$B122)&gt;0),--(INDEX(Matrix!$C$5:$EV$304,0,T$3)&gt;0)))</f>
        <v/>
      </c>
      <c r="U122" s="12" t="str">
        <f aca="false">IF(OR($A122="",U$4=""),"",SUMPRODUCT(--(INDEX(Matrix!$C$5:$EV$304,0,$B122)&gt;0),--(INDEX(Matrix!$C$5:$EV$304,0,U$3)&gt;0)))</f>
        <v/>
      </c>
      <c r="V122" s="12" t="str">
        <f aca="false">IF(OR($A122="",V$4=""),"",SUMPRODUCT(--(INDEX(Matrix!$C$5:$EV$304,0,$B122)&gt;0),--(INDEX(Matrix!$C$5:$EV$304,0,V$3)&gt;0)))</f>
        <v/>
      </c>
      <c r="W122" s="12" t="str">
        <f aca="false">IF(OR($A122="",W$4=""),"",SUMPRODUCT(--(INDEX(Matrix!$C$5:$EV$304,0,$B122)&gt;0),--(INDEX(Matrix!$C$5:$EV$304,0,W$3)&gt;0)))</f>
        <v/>
      </c>
      <c r="X122" s="12" t="str">
        <f aca="false">IF(OR($A122="",X$4=""),"",SUMPRODUCT(--(INDEX(Matrix!$C$5:$EV$304,0,$B122)&gt;0),--(INDEX(Matrix!$C$5:$EV$304,0,X$3)&gt;0)))</f>
        <v/>
      </c>
      <c r="Y122" s="12" t="str">
        <f aca="false">IF(OR($A122="",Y$4=""),"",SUMPRODUCT(--(INDEX(Matrix!$C$5:$EV$304,0,$B122)&gt;0),--(INDEX(Matrix!$C$5:$EV$304,0,Y$3)&gt;0)))</f>
        <v/>
      </c>
      <c r="Z122" s="12" t="str">
        <f aca="false">IF(OR($A122="",Z$4=""),"",SUMPRODUCT(--(INDEX(Matrix!$C$5:$EV$304,0,$B122)&gt;0),--(INDEX(Matrix!$C$5:$EV$304,0,Z$3)&gt;0)))</f>
        <v/>
      </c>
      <c r="AA122" s="12" t="str">
        <f aca="false">IF(OR($A122="",AA$4=""),"",SUMPRODUCT(--(INDEX(Matrix!$C$5:$EV$304,0,$B122)&gt;0),--(INDEX(Matrix!$C$5:$EV$304,0,AA$3)&gt;0)))</f>
        <v/>
      </c>
      <c r="AB122" s="12" t="str">
        <f aca="false">IF(OR($A122="",AB$4=""),"",SUMPRODUCT(--(INDEX(Matrix!$C$5:$EV$304,0,$B122)&gt;0),--(INDEX(Matrix!$C$5:$EV$304,0,AB$3)&gt;0)))</f>
        <v/>
      </c>
      <c r="AC122" s="12" t="str">
        <f aca="false">IF(OR($A122="",AC$4=""),"",SUMPRODUCT(--(INDEX(Matrix!$C$5:$EV$304,0,$B122)&gt;0),--(INDEX(Matrix!$C$5:$EV$304,0,AC$3)&gt;0)))</f>
        <v/>
      </c>
      <c r="AD122" s="12" t="str">
        <f aca="false">IF(OR($A122="",AD$4=""),"",SUMPRODUCT(--(INDEX(Matrix!$C$5:$EV$304,0,$B122)&gt;0),--(INDEX(Matrix!$C$5:$EV$304,0,AD$3)&gt;0)))</f>
        <v/>
      </c>
      <c r="AE122" s="12" t="str">
        <f aca="false">IF(OR($A122="",AE$4=""),"",SUMPRODUCT(--(INDEX(Matrix!$C$5:$EV$304,0,$B122)&gt;0),--(INDEX(Matrix!$C$5:$EV$304,0,AE$3)&gt;0)))</f>
        <v/>
      </c>
      <c r="AF122" s="12" t="str">
        <f aca="false">IF(OR($A122="",AF$4=""),"",SUMPRODUCT(--(INDEX(Matrix!$C$5:$EV$304,0,$B122)&gt;0),--(INDEX(Matrix!$C$5:$EV$304,0,AF$3)&gt;0)))</f>
        <v/>
      </c>
      <c r="AG122" s="12" t="str">
        <f aca="false">IF(OR($A122="",AG$4=""),"",SUMPRODUCT(--(INDEX(Matrix!$C$5:$EV$304,0,$B122)&gt;0),--(INDEX(Matrix!$C$5:$EV$304,0,AG$3)&gt;0)))</f>
        <v/>
      </c>
      <c r="AH122" s="12" t="str">
        <f aca="false">IF(OR($A122="",AH$4=""),"",SUMPRODUCT(--(INDEX(Matrix!$C$5:$EV$304,0,$B122)&gt;0),--(INDEX(Matrix!$C$5:$EV$304,0,AH$3)&gt;0)))</f>
        <v/>
      </c>
      <c r="AI122" s="12" t="str">
        <f aca="false">IF(OR($A122="",AI$4=""),"",SUMPRODUCT(--(INDEX(Matrix!$C$5:$EV$304,0,$B122)&gt;0),--(INDEX(Matrix!$C$5:$EV$304,0,AI$3)&gt;0)))</f>
        <v/>
      </c>
      <c r="AJ122" s="12" t="str">
        <f aca="false">IF(OR($A122="",AJ$4=""),"",SUMPRODUCT(--(INDEX(Matrix!$C$5:$EV$304,0,$B122)&gt;0),--(INDEX(Matrix!$C$5:$EV$304,0,AJ$3)&gt;0)))</f>
        <v/>
      </c>
      <c r="AK122" s="12" t="str">
        <f aca="false">IF(OR($A122="",AK$4=""),"",SUMPRODUCT(--(INDEX(Matrix!$C$5:$EV$304,0,$B122)&gt;0),--(INDEX(Matrix!$C$5:$EV$304,0,AK$3)&gt;0)))</f>
        <v/>
      </c>
      <c r="AL122" s="12" t="str">
        <f aca="false">IF(OR($A122="",AL$4=""),"",SUMPRODUCT(--(INDEX(Matrix!$C$5:$EV$304,0,$B122)&gt;0),--(INDEX(Matrix!$C$5:$EV$304,0,AL$3)&gt;0)))</f>
        <v/>
      </c>
      <c r="AM122" s="12" t="str">
        <f aca="false">IF(OR($A122="",AM$4=""),"",SUMPRODUCT(--(INDEX(Matrix!$C$5:$EV$304,0,$B122)&gt;0),--(INDEX(Matrix!$C$5:$EV$304,0,AM$3)&gt;0)))</f>
        <v/>
      </c>
      <c r="AN122" s="12" t="str">
        <f aca="false">IF(OR($A122="",AN$4=""),"",SUMPRODUCT(--(INDEX(Matrix!$C$5:$EV$304,0,$B122)&gt;0),--(INDEX(Matrix!$C$5:$EV$304,0,AN$3)&gt;0)))</f>
        <v/>
      </c>
      <c r="AO122" s="12" t="str">
        <f aca="false">IF(OR($A122="",AO$4=""),"",SUMPRODUCT(--(INDEX(Matrix!$C$5:$EV$304,0,$B122)&gt;0),--(INDEX(Matrix!$C$5:$EV$304,0,AO$3)&gt;0)))</f>
        <v/>
      </c>
      <c r="AP122" s="12" t="str">
        <f aca="false">IF(OR($A122="",AP$4=""),"",SUMPRODUCT(--(INDEX(Matrix!$C$5:$EV$304,0,$B122)&gt;0),--(INDEX(Matrix!$C$5:$EV$304,0,AP$3)&gt;0)))</f>
        <v/>
      </c>
      <c r="AQ122" s="12" t="str">
        <f aca="false">IF(OR($A122="",AQ$4=""),"",SUMPRODUCT(--(INDEX(Matrix!$C$5:$EV$304,0,$B122)&gt;0),--(INDEX(Matrix!$C$5:$EV$304,0,AQ$3)&gt;0)))</f>
        <v/>
      </c>
      <c r="AR122" s="12" t="str">
        <f aca="false">IF(OR($A122="",AR$4=""),"",SUMPRODUCT(--(INDEX(Matrix!$C$5:$EV$304,0,$B122)&gt;0),--(INDEX(Matrix!$C$5:$EV$304,0,AR$3)&gt;0)))</f>
        <v/>
      </c>
      <c r="AS122" s="12" t="str">
        <f aca="false">IF(OR($A122="",AS$4=""),"",SUMPRODUCT(--(INDEX(Matrix!$C$5:$EV$304,0,$B122)&gt;0),--(INDEX(Matrix!$C$5:$EV$304,0,AS$3)&gt;0)))</f>
        <v/>
      </c>
      <c r="AT122" s="12" t="str">
        <f aca="false">IF(OR($A122="",AT$4=""),"",SUMPRODUCT(--(INDEX(Matrix!$C$5:$EV$304,0,$B122)&gt;0),--(INDEX(Matrix!$C$5:$EV$304,0,AT$3)&gt;0)))</f>
        <v/>
      </c>
      <c r="AU122" s="12" t="str">
        <f aca="false">IF(OR($A122="",AU$4=""),"",SUMPRODUCT(--(INDEX(Matrix!$C$5:$EV$304,0,$B122)&gt;0),--(INDEX(Matrix!$C$5:$EV$304,0,AU$3)&gt;0)))</f>
        <v/>
      </c>
      <c r="AV122" s="12" t="str">
        <f aca="false">IF(OR($A122="",AV$4=""),"",SUMPRODUCT(--(INDEX(Matrix!$C$5:$EV$304,0,$B122)&gt;0),--(INDEX(Matrix!$C$5:$EV$304,0,AV$3)&gt;0)))</f>
        <v/>
      </c>
      <c r="AW122" s="12" t="str">
        <f aca="false">IF(OR($A122="",AW$4=""),"",SUMPRODUCT(--(INDEX(Matrix!$C$5:$EV$304,0,$B122)&gt;0),--(INDEX(Matrix!$C$5:$EV$304,0,AW$3)&gt;0)))</f>
        <v/>
      </c>
      <c r="AX122" s="12" t="str">
        <f aca="false">IF(OR($A122="",AX$4=""),"",SUMPRODUCT(--(INDEX(Matrix!$C$5:$EV$304,0,$B122)&gt;0),--(INDEX(Matrix!$C$5:$EV$304,0,AX$3)&gt;0)))</f>
        <v/>
      </c>
      <c r="AY122" s="12" t="str">
        <f aca="false">IF(OR($A122="",AY$4=""),"",SUMPRODUCT(--(INDEX(Matrix!$C$5:$EV$304,0,$B122)&gt;0),--(INDEX(Matrix!$C$5:$EV$304,0,AY$3)&gt;0)))</f>
        <v/>
      </c>
      <c r="AZ122" s="12" t="str">
        <f aca="false">IF(OR($A122="",AZ$4=""),"",SUMPRODUCT(--(INDEX(Matrix!$C$5:$EV$304,0,$B122)&gt;0),--(INDEX(Matrix!$C$5:$EV$304,0,AZ$3)&gt;0)))</f>
        <v/>
      </c>
      <c r="BA122" s="12" t="str">
        <f aca="false">IF(OR($A122="",BA$4=""),"",SUMPRODUCT(--(INDEX(Matrix!$C$5:$EV$304,0,$B122)&gt;0),--(INDEX(Matrix!$C$5:$EV$304,0,BA$3)&gt;0)))</f>
        <v/>
      </c>
      <c r="BB122" s="12" t="str">
        <f aca="false">IF(OR($A122="",BB$4=""),"",SUMPRODUCT(--(INDEX(Matrix!$C$5:$EV$304,0,$B122)&gt;0),--(INDEX(Matrix!$C$5:$EV$304,0,BB$3)&gt;0)))</f>
        <v/>
      </c>
      <c r="BC122" s="12" t="str">
        <f aca="false">IF(OR($A122="",BC$4=""),"",SUMPRODUCT(--(INDEX(Matrix!$C$5:$EV$304,0,$B122)&gt;0),--(INDEX(Matrix!$C$5:$EV$304,0,BC$3)&gt;0)))</f>
        <v/>
      </c>
      <c r="BD122" s="12" t="str">
        <f aca="false">IF(OR($A122="",BD$4=""),"",SUMPRODUCT(--(INDEX(Matrix!$C$5:$EV$304,0,$B122)&gt;0),--(INDEX(Matrix!$C$5:$EV$304,0,BD$3)&gt;0)))</f>
        <v/>
      </c>
      <c r="BE122" s="12" t="str">
        <f aca="false">IF(OR($A122="",BE$4=""),"",SUMPRODUCT(--(INDEX(Matrix!$C$5:$EV$304,0,$B122)&gt;0),--(INDEX(Matrix!$C$5:$EV$304,0,BE$3)&gt;0)))</f>
        <v/>
      </c>
      <c r="BF122" s="12" t="str">
        <f aca="false">IF(OR($A122="",BF$4=""),"",SUMPRODUCT(--(INDEX(Matrix!$C$5:$EV$304,0,$B122)&gt;0),--(INDEX(Matrix!$C$5:$EV$304,0,BF$3)&gt;0)))</f>
        <v/>
      </c>
      <c r="BG122" s="12" t="str">
        <f aca="false">IF(OR($A122="",BG$4=""),"",SUMPRODUCT(--(INDEX(Matrix!$C$5:$EV$304,0,$B122)&gt;0),--(INDEX(Matrix!$C$5:$EV$304,0,BG$3)&gt;0)))</f>
        <v/>
      </c>
      <c r="BH122" s="12" t="str">
        <f aca="false">IF(OR($A122="",BH$4=""),"",SUMPRODUCT(--(INDEX(Matrix!$C$5:$EV$304,0,$B122)&gt;0),--(INDEX(Matrix!$C$5:$EV$304,0,BH$3)&gt;0)))</f>
        <v/>
      </c>
      <c r="BI122" s="12" t="str">
        <f aca="false">IF(OR($A122="",BI$4=""),"",SUMPRODUCT(--(INDEX(Matrix!$C$5:$EV$304,0,$B122)&gt;0),--(INDEX(Matrix!$C$5:$EV$304,0,BI$3)&gt;0)))</f>
        <v/>
      </c>
      <c r="BJ122" s="12" t="str">
        <f aca="false">IF(OR($A122="",BJ$4=""),"",SUMPRODUCT(--(INDEX(Matrix!$C$5:$EV$304,0,$B122)&gt;0),--(INDEX(Matrix!$C$5:$EV$304,0,BJ$3)&gt;0)))</f>
        <v/>
      </c>
      <c r="BK122" s="12" t="str">
        <f aca="false">IF(OR($A122="",BK$4=""),"",SUMPRODUCT(--(INDEX(Matrix!$C$5:$EV$304,0,$B122)&gt;0),--(INDEX(Matrix!$C$5:$EV$304,0,BK$3)&gt;0)))</f>
        <v/>
      </c>
      <c r="BL122" s="12" t="str">
        <f aca="false">IF(OR($A122="",BL$4=""),"",SUMPRODUCT(--(INDEX(Matrix!$C$5:$EV$304,0,$B122)&gt;0),--(INDEX(Matrix!$C$5:$EV$304,0,BL$3)&gt;0)))</f>
        <v/>
      </c>
      <c r="BM122" s="12" t="str">
        <f aca="false">IF(OR($A122="",BM$4=""),"",SUMPRODUCT(--(INDEX(Matrix!$C$5:$EV$304,0,$B122)&gt;0),--(INDEX(Matrix!$C$5:$EV$304,0,BM$3)&gt;0)))</f>
        <v/>
      </c>
      <c r="BN122" s="12" t="str">
        <f aca="false">IF(OR($A122="",BN$4=""),"",SUMPRODUCT(--(INDEX(Matrix!$C$5:$EV$304,0,$B122)&gt;0),--(INDEX(Matrix!$C$5:$EV$304,0,BN$3)&gt;0)))</f>
        <v/>
      </c>
      <c r="BO122" s="12" t="str">
        <f aca="false">IF(OR($A122="",BO$4=""),"",SUMPRODUCT(--(INDEX(Matrix!$C$5:$EV$304,0,$B122)&gt;0),--(INDEX(Matrix!$C$5:$EV$304,0,BO$3)&gt;0)))</f>
        <v/>
      </c>
      <c r="BP122" s="12" t="str">
        <f aca="false">IF(OR($A122="",BP$4=""),"",SUMPRODUCT(--(INDEX(Matrix!$C$5:$EV$304,0,$B122)&gt;0),--(INDEX(Matrix!$C$5:$EV$304,0,BP$3)&gt;0)))</f>
        <v/>
      </c>
      <c r="BQ122" s="12" t="str">
        <f aca="false">IF(OR($A122="",BQ$4=""),"",SUMPRODUCT(--(INDEX(Matrix!$C$5:$EV$304,0,$B122)&gt;0),--(INDEX(Matrix!$C$5:$EV$304,0,BQ$3)&gt;0)))</f>
        <v/>
      </c>
      <c r="BR122" s="12" t="str">
        <f aca="false">IF(OR($A122="",BR$4=""),"",SUMPRODUCT(--(INDEX(Matrix!$C$5:$EV$304,0,$B122)&gt;0),--(INDEX(Matrix!$C$5:$EV$304,0,BR$3)&gt;0)))</f>
        <v/>
      </c>
      <c r="BS122" s="12" t="str">
        <f aca="false">IF(OR($A122="",BS$4=""),"",SUMPRODUCT(--(INDEX(Matrix!$C$5:$EV$304,0,$B122)&gt;0),--(INDEX(Matrix!$C$5:$EV$304,0,BS$3)&gt;0)))</f>
        <v/>
      </c>
      <c r="BT122" s="12" t="str">
        <f aca="false">IF(OR($A122="",BT$4=""),"",SUMPRODUCT(--(INDEX(Matrix!$C$5:$EV$304,0,$B122)&gt;0),--(INDEX(Matrix!$C$5:$EV$304,0,BT$3)&gt;0)))</f>
        <v/>
      </c>
      <c r="BU122" s="12" t="str">
        <f aca="false">IF(OR($A122="",BU$4=""),"",SUMPRODUCT(--(INDEX(Matrix!$C$5:$EV$304,0,$B122)&gt;0),--(INDEX(Matrix!$C$5:$EV$304,0,BU$3)&gt;0)))</f>
        <v/>
      </c>
      <c r="BV122" s="12" t="str">
        <f aca="false">IF(OR($A122="",BV$4=""),"",SUMPRODUCT(--(INDEX(Matrix!$C$5:$EV$304,0,$B122)&gt;0),--(INDEX(Matrix!$C$5:$EV$304,0,BV$3)&gt;0)))</f>
        <v/>
      </c>
      <c r="BW122" s="12" t="str">
        <f aca="false">IF(OR($A122="",BW$4=""),"",SUMPRODUCT(--(INDEX(Matrix!$C$5:$EV$304,0,$B122)&gt;0),--(INDEX(Matrix!$C$5:$EV$304,0,BW$3)&gt;0)))</f>
        <v/>
      </c>
      <c r="BX122" s="12" t="str">
        <f aca="false">IF(OR($A122="",BX$4=""),"",SUMPRODUCT(--(INDEX(Matrix!$C$5:$EV$304,0,$B122)&gt;0),--(INDEX(Matrix!$C$5:$EV$304,0,BX$3)&gt;0)))</f>
        <v/>
      </c>
      <c r="BY122" s="12" t="str">
        <f aca="false">IF(OR($A122="",BY$4=""),"",SUMPRODUCT(--(INDEX(Matrix!$C$5:$EV$304,0,$B122)&gt;0),--(INDEX(Matrix!$C$5:$EV$304,0,BY$3)&gt;0)))</f>
        <v/>
      </c>
      <c r="BZ122" s="12" t="str">
        <f aca="false">IF(OR($A122="",BZ$4=""),"",SUMPRODUCT(--(INDEX(Matrix!$C$5:$EV$304,0,$B122)&gt;0),--(INDEX(Matrix!$C$5:$EV$304,0,BZ$3)&gt;0)))</f>
        <v/>
      </c>
      <c r="CA122" s="12" t="str">
        <f aca="false">IF(OR($A122="",CA$4=""),"",SUMPRODUCT(--(INDEX(Matrix!$C$5:$EV$304,0,$B122)&gt;0),--(INDEX(Matrix!$C$5:$EV$304,0,CA$3)&gt;0)))</f>
        <v/>
      </c>
      <c r="CB122" s="12" t="str">
        <f aca="false">IF(OR($A122="",CB$4=""),"",SUMPRODUCT(--(INDEX(Matrix!$C$5:$EV$304,0,$B122)&gt;0),--(INDEX(Matrix!$C$5:$EV$304,0,CB$3)&gt;0)))</f>
        <v/>
      </c>
      <c r="CC122" s="12" t="str">
        <f aca="false">IF(OR($A122="",CC$4=""),"",SUMPRODUCT(--(INDEX(Matrix!$C$5:$EV$304,0,$B122)&gt;0),--(INDEX(Matrix!$C$5:$EV$304,0,CC$3)&gt;0)))</f>
        <v/>
      </c>
      <c r="CD122" s="12" t="str">
        <f aca="false">IF(OR($A122="",CD$4=""),"",SUMPRODUCT(--(INDEX(Matrix!$C$5:$EV$304,0,$B122)&gt;0),--(INDEX(Matrix!$C$5:$EV$304,0,CD$3)&gt;0)))</f>
        <v/>
      </c>
      <c r="CE122" s="12" t="str">
        <f aca="false">IF(OR($A122="",CE$4=""),"",SUMPRODUCT(--(INDEX(Matrix!$C$5:$EV$304,0,$B122)&gt;0),--(INDEX(Matrix!$C$5:$EV$304,0,CE$3)&gt;0)))</f>
        <v/>
      </c>
      <c r="CF122" s="12" t="str">
        <f aca="false">IF(OR($A122="",CF$4=""),"",SUMPRODUCT(--(INDEX(Matrix!$C$5:$EV$304,0,$B122)&gt;0),--(INDEX(Matrix!$C$5:$EV$304,0,CF$3)&gt;0)))</f>
        <v/>
      </c>
      <c r="CG122" s="12" t="str">
        <f aca="false">IF(OR($A122="",CG$4=""),"",SUMPRODUCT(--(INDEX(Matrix!$C$5:$EV$304,0,$B122)&gt;0),--(INDEX(Matrix!$C$5:$EV$304,0,CG$3)&gt;0)))</f>
        <v/>
      </c>
      <c r="CH122" s="12" t="str">
        <f aca="false">IF(OR($A122="",CH$4=""),"",SUMPRODUCT(--(INDEX(Matrix!$C$5:$EV$304,0,$B122)&gt;0),--(INDEX(Matrix!$C$5:$EV$304,0,CH$3)&gt;0)))</f>
        <v/>
      </c>
      <c r="CI122" s="12" t="str">
        <f aca="false">IF(OR($A122="",CI$4=""),"",SUMPRODUCT(--(INDEX(Matrix!$C$5:$EV$304,0,$B122)&gt;0),--(INDEX(Matrix!$C$5:$EV$304,0,CI$3)&gt;0)))</f>
        <v/>
      </c>
      <c r="CJ122" s="12" t="str">
        <f aca="false">IF(OR($A122="",CJ$4=""),"",SUMPRODUCT(--(INDEX(Matrix!$C$5:$EV$304,0,$B122)&gt;0),--(INDEX(Matrix!$C$5:$EV$304,0,CJ$3)&gt;0)))</f>
        <v/>
      </c>
      <c r="CK122" s="12" t="str">
        <f aca="false">IF(OR($A122="",CK$4=""),"",SUMPRODUCT(--(INDEX(Matrix!$C$5:$EV$304,0,$B122)&gt;0),--(INDEX(Matrix!$C$5:$EV$304,0,CK$3)&gt;0)))</f>
        <v/>
      </c>
      <c r="CL122" s="12" t="str">
        <f aca="false">IF(OR($A122="",CL$4=""),"",SUMPRODUCT(--(INDEX(Matrix!$C$5:$EV$304,0,$B122)&gt;0),--(INDEX(Matrix!$C$5:$EV$304,0,CL$3)&gt;0)))</f>
        <v/>
      </c>
      <c r="CM122" s="12" t="str">
        <f aca="false">IF(OR($A122="",CM$4=""),"",SUMPRODUCT(--(INDEX(Matrix!$C$5:$EV$304,0,$B122)&gt;0),--(INDEX(Matrix!$C$5:$EV$304,0,CM$3)&gt;0)))</f>
        <v/>
      </c>
      <c r="CN122" s="12" t="str">
        <f aca="false">IF(OR($A122="",CN$4=""),"",SUMPRODUCT(--(INDEX(Matrix!$C$5:$EV$304,0,$B122)&gt;0),--(INDEX(Matrix!$C$5:$EV$304,0,CN$3)&gt;0)))</f>
        <v/>
      </c>
      <c r="CO122" s="12" t="str">
        <f aca="false">IF(OR($A122="",CO$4=""),"",SUMPRODUCT(--(INDEX(Matrix!$C$5:$EV$304,0,$B122)&gt;0),--(INDEX(Matrix!$C$5:$EV$304,0,CO$3)&gt;0)))</f>
        <v/>
      </c>
      <c r="CP122" s="12" t="str">
        <f aca="false">IF(OR($A122="",CP$4=""),"",SUMPRODUCT(--(INDEX(Matrix!$C$5:$EV$304,0,$B122)&gt;0),--(INDEX(Matrix!$C$5:$EV$304,0,CP$3)&gt;0)))</f>
        <v/>
      </c>
      <c r="CQ122" s="12" t="str">
        <f aca="false">IF(OR($A122="",CQ$4=""),"",SUMPRODUCT(--(INDEX(Matrix!$C$5:$EV$304,0,$B122)&gt;0),--(INDEX(Matrix!$C$5:$EV$304,0,CQ$3)&gt;0)))</f>
        <v/>
      </c>
      <c r="CR122" s="12" t="str">
        <f aca="false">IF(OR($A122="",CR$4=""),"",SUMPRODUCT(--(INDEX(Matrix!$C$5:$EV$304,0,$B122)&gt;0),--(INDEX(Matrix!$C$5:$EV$304,0,CR$3)&gt;0)))</f>
        <v/>
      </c>
      <c r="CS122" s="12" t="str">
        <f aca="false">IF(OR($A122="",CS$4=""),"",SUMPRODUCT(--(INDEX(Matrix!$C$5:$EV$304,0,$B122)&gt;0),--(INDEX(Matrix!$C$5:$EV$304,0,CS$3)&gt;0)))</f>
        <v/>
      </c>
      <c r="CT122" s="12" t="str">
        <f aca="false">IF(OR($A122="",CT$4=""),"",SUMPRODUCT(--(INDEX(Matrix!$C$5:$EV$304,0,$B122)&gt;0),--(INDEX(Matrix!$C$5:$EV$304,0,CT$3)&gt;0)))</f>
        <v/>
      </c>
      <c r="CU122" s="12" t="str">
        <f aca="false">IF(OR($A122="",CU$4=""),"",SUMPRODUCT(--(INDEX(Matrix!$C$5:$EV$304,0,$B122)&gt;0),--(INDEX(Matrix!$C$5:$EV$304,0,CU$3)&gt;0)))</f>
        <v/>
      </c>
      <c r="CV122" s="12" t="str">
        <f aca="false">IF(OR($A122="",CV$4=""),"",SUMPRODUCT(--(INDEX(Matrix!$C$5:$EV$304,0,$B122)&gt;0),--(INDEX(Matrix!$C$5:$EV$304,0,CV$3)&gt;0)))</f>
        <v/>
      </c>
      <c r="CW122" s="12" t="str">
        <f aca="false">IF(OR($A122="",CW$4=""),"",SUMPRODUCT(--(INDEX(Matrix!$C$5:$EV$304,0,$B122)&gt;0),--(INDEX(Matrix!$C$5:$EV$304,0,CW$3)&gt;0)))</f>
        <v/>
      </c>
      <c r="CX122" s="12" t="str">
        <f aca="false">IF(OR($A122="",CX$4=""),"",SUMPRODUCT(--(INDEX(Matrix!$C$5:$EV$304,0,$B122)&gt;0),--(INDEX(Matrix!$C$5:$EV$304,0,CX$3)&gt;0)))</f>
        <v/>
      </c>
      <c r="CY122" s="12" t="str">
        <f aca="false">IF(OR($A122="",CY$4=""),"",SUMPRODUCT(--(INDEX(Matrix!$C$5:$EV$304,0,$B122)&gt;0),--(INDEX(Matrix!$C$5:$EV$304,0,CY$3)&gt;0)))</f>
        <v/>
      </c>
      <c r="CZ122" s="12" t="str">
        <f aca="false">IF(OR($A122="",CZ$4=""),"",SUMPRODUCT(--(INDEX(Matrix!$C$5:$EV$304,0,$B122)&gt;0),--(INDEX(Matrix!$C$5:$EV$304,0,CZ$3)&gt;0)))</f>
        <v/>
      </c>
      <c r="DA122" s="12" t="str">
        <f aca="false">IF(OR($A122="",DA$4=""),"",SUMPRODUCT(--(INDEX(Matrix!$C$5:$EV$304,0,$B122)&gt;0),--(INDEX(Matrix!$C$5:$EV$304,0,DA$3)&gt;0)))</f>
        <v/>
      </c>
      <c r="DB122" s="12" t="str">
        <f aca="false">IF(OR($A122="",DB$4=""),"",SUMPRODUCT(--(INDEX(Matrix!$C$5:$EV$304,0,$B122)&gt;0),--(INDEX(Matrix!$C$5:$EV$304,0,DB$3)&gt;0)))</f>
        <v/>
      </c>
      <c r="DC122" s="12" t="str">
        <f aca="false">IF(OR($A122="",DC$4=""),"",SUMPRODUCT(--(INDEX(Matrix!$C$5:$EV$304,0,$B122)&gt;0),--(INDEX(Matrix!$C$5:$EV$304,0,DC$3)&gt;0)))</f>
        <v/>
      </c>
      <c r="DD122" s="12" t="str">
        <f aca="false">IF(OR($A122="",DD$4=""),"",SUMPRODUCT(--(INDEX(Matrix!$C$5:$EV$304,0,$B122)&gt;0),--(INDEX(Matrix!$C$5:$EV$304,0,DD$3)&gt;0)))</f>
        <v/>
      </c>
      <c r="DE122" s="12" t="str">
        <f aca="false">IF(OR($A122="",DE$4=""),"",SUMPRODUCT(--(INDEX(Matrix!$C$5:$EV$304,0,$B122)&gt;0),--(INDEX(Matrix!$C$5:$EV$304,0,DE$3)&gt;0)))</f>
        <v/>
      </c>
      <c r="DF122" s="12" t="str">
        <f aca="false">IF(OR($A122="",DF$4=""),"",SUMPRODUCT(--(INDEX(Matrix!$C$5:$EV$304,0,$B122)&gt;0),--(INDEX(Matrix!$C$5:$EV$304,0,DF$3)&gt;0)))</f>
        <v/>
      </c>
      <c r="DG122" s="12" t="str">
        <f aca="false">IF(OR($A122="",DG$4=""),"",SUMPRODUCT(--(INDEX(Matrix!$C$5:$EV$304,0,$B122)&gt;0),--(INDEX(Matrix!$C$5:$EV$304,0,DG$3)&gt;0)))</f>
        <v/>
      </c>
      <c r="DH122" s="12" t="str">
        <f aca="false">IF(OR($A122="",DH$4=""),"",SUMPRODUCT(--(INDEX(Matrix!$C$5:$EV$304,0,$B122)&gt;0),--(INDEX(Matrix!$C$5:$EV$304,0,DH$3)&gt;0)))</f>
        <v/>
      </c>
      <c r="DI122" s="12" t="str">
        <f aca="false">IF(OR($A122="",DI$4=""),"",SUMPRODUCT(--(INDEX(Matrix!$C$5:$EV$304,0,$B122)&gt;0),--(INDEX(Matrix!$C$5:$EV$304,0,DI$3)&gt;0)))</f>
        <v/>
      </c>
      <c r="DJ122" s="12" t="str">
        <f aca="false">IF(OR($A122="",DJ$4=""),"",SUMPRODUCT(--(INDEX(Matrix!$C$5:$EV$304,0,$B122)&gt;0),--(INDEX(Matrix!$C$5:$EV$304,0,DJ$3)&gt;0)))</f>
        <v/>
      </c>
      <c r="DK122" s="12" t="str">
        <f aca="false">IF(OR($A122="",DK$4=""),"",SUMPRODUCT(--(INDEX(Matrix!$C$5:$EV$304,0,$B122)&gt;0),--(INDEX(Matrix!$C$5:$EV$304,0,DK$3)&gt;0)))</f>
        <v/>
      </c>
      <c r="DL122" s="12" t="str">
        <f aca="false">IF(OR($A122="",DL$4=""),"",SUMPRODUCT(--(INDEX(Matrix!$C$5:$EV$304,0,$B122)&gt;0),--(INDEX(Matrix!$C$5:$EV$304,0,DL$3)&gt;0)))</f>
        <v/>
      </c>
      <c r="DM122" s="12" t="str">
        <f aca="false">IF(OR($A122="",DM$4=""),"",SUMPRODUCT(--(INDEX(Matrix!$C$5:$EV$304,0,$B122)&gt;0),--(INDEX(Matrix!$C$5:$EV$304,0,DM$3)&gt;0)))</f>
        <v/>
      </c>
      <c r="DN122" s="12" t="str">
        <f aca="false">IF(OR($A122="",DN$4=""),"",SUMPRODUCT(--(INDEX(Matrix!$C$5:$EV$304,0,$B122)&gt;0),--(INDEX(Matrix!$C$5:$EV$304,0,DN$3)&gt;0)))</f>
        <v/>
      </c>
      <c r="DO122" s="12" t="str">
        <f aca="false">IF(OR($A122="",DO$4=""),"",SUMPRODUCT(--(INDEX(Matrix!$C$5:$EV$304,0,$B122)&gt;0),--(INDEX(Matrix!$C$5:$EV$304,0,DO$3)&gt;0)))</f>
        <v/>
      </c>
      <c r="DP122" s="12" t="str">
        <f aca="false">IF(OR($A122="",DP$4=""),"",SUMPRODUCT(--(INDEX(Matrix!$C$5:$EV$304,0,$B122)&gt;0),--(INDEX(Matrix!$C$5:$EV$304,0,DP$3)&gt;0)))</f>
        <v/>
      </c>
      <c r="DQ122" s="12" t="str">
        <f aca="false">IF(OR($A122="",DQ$4=""),"",SUMPRODUCT(--(INDEX(Matrix!$C$5:$EV$304,0,$B122)&gt;0),--(INDEX(Matrix!$C$5:$EV$304,0,DQ$3)&gt;0)))</f>
        <v/>
      </c>
      <c r="DR122" s="12" t="str">
        <f aca="false">IF(OR($A122="",DR$4=""),"",SUMPRODUCT(--(INDEX(Matrix!$C$5:$EV$304,0,$B122)&gt;0),--(INDEX(Matrix!$C$5:$EV$304,0,DR$3)&gt;0)))</f>
        <v/>
      </c>
      <c r="DS122" s="12" t="str">
        <f aca="false">IF(OR($A122="",DS$4=""),"",SUMPRODUCT(--(INDEX(Matrix!$C$5:$EV$304,0,$B122)&gt;0),--(INDEX(Matrix!$C$5:$EV$304,0,DS$3)&gt;0)))</f>
        <v/>
      </c>
      <c r="DT122" s="12" t="str">
        <f aca="false">IF(OR($A122="",DT$4=""),"",SUMPRODUCT(--(INDEX(Matrix!$C$5:$EV$304,0,$B122)&gt;0),--(INDEX(Matrix!$C$5:$EV$304,0,DT$3)&gt;0)))</f>
        <v/>
      </c>
      <c r="DU122" s="12" t="str">
        <f aca="false">IF(OR($A122="",DU$4=""),"",SUMPRODUCT(--(INDEX(Matrix!$C$5:$EV$304,0,$B122)&gt;0),--(INDEX(Matrix!$C$5:$EV$304,0,DU$3)&gt;0)))</f>
        <v/>
      </c>
      <c r="DV122" s="12" t="str">
        <f aca="false">IF(OR($A122="",DV$4=""),"",SUMPRODUCT(--(INDEX(Matrix!$C$5:$EV$304,0,$B122)&gt;0),--(INDEX(Matrix!$C$5:$EV$304,0,DV$3)&gt;0)))</f>
        <v/>
      </c>
      <c r="DW122" s="12" t="str">
        <f aca="false">IF(OR($A122="",DW$4=""),"",SUMPRODUCT(--(INDEX(Matrix!$C$5:$EV$304,0,$B122)&gt;0),--(INDEX(Matrix!$C$5:$EV$304,0,DW$3)&gt;0)))</f>
        <v/>
      </c>
      <c r="DX122" s="12" t="str">
        <f aca="false">IF(OR($A122="",DX$4=""),"",SUMPRODUCT(--(INDEX(Matrix!$C$5:$EV$304,0,$B122)&gt;0),--(INDEX(Matrix!$C$5:$EV$304,0,DX$3)&gt;0)))</f>
        <v/>
      </c>
      <c r="DY122" s="12" t="str">
        <f aca="false">IF(OR($A122="",DY$4=""),"",SUMPRODUCT(--(INDEX(Matrix!$C$5:$EV$304,0,$B122)&gt;0),--(INDEX(Matrix!$C$5:$EV$304,0,DY$3)&gt;0)))</f>
        <v/>
      </c>
      <c r="DZ122" s="12" t="str">
        <f aca="false">IF(OR($A122="",DZ$4=""),"",SUMPRODUCT(--(INDEX(Matrix!$C$5:$EV$304,0,$B122)&gt;0),--(INDEX(Matrix!$C$5:$EV$304,0,DZ$3)&gt;0)))</f>
        <v/>
      </c>
      <c r="EA122" s="12" t="str">
        <f aca="false">IF(OR($A122="",EA$4=""),"",SUMPRODUCT(--(INDEX(Matrix!$C$5:$EV$304,0,$B122)&gt;0),--(INDEX(Matrix!$C$5:$EV$304,0,EA$3)&gt;0)))</f>
        <v/>
      </c>
      <c r="EB122" s="12" t="str">
        <f aca="false">IF(OR($A122="",EB$4=""),"",SUMPRODUCT(--(INDEX(Matrix!$C$5:$EV$304,0,$B122)&gt;0),--(INDEX(Matrix!$C$5:$EV$304,0,EB$3)&gt;0)))</f>
        <v/>
      </c>
      <c r="EC122" s="12" t="str">
        <f aca="false">IF(OR($A122="",EC$4=""),"",SUMPRODUCT(--(INDEX(Matrix!$C$5:$EV$304,0,$B122)&gt;0),--(INDEX(Matrix!$C$5:$EV$304,0,EC$3)&gt;0)))</f>
        <v/>
      </c>
      <c r="ED122" s="12" t="str">
        <f aca="false">IF(OR($A122="",ED$4=""),"",SUMPRODUCT(--(INDEX(Matrix!$C$5:$EV$304,0,$B122)&gt;0),--(INDEX(Matrix!$C$5:$EV$304,0,ED$3)&gt;0)))</f>
        <v/>
      </c>
      <c r="EE122" s="12" t="str">
        <f aca="false">IF(OR($A122="",EE$4=""),"",SUMPRODUCT(--(INDEX(Matrix!$C$5:$EV$304,0,$B122)&gt;0),--(INDEX(Matrix!$C$5:$EV$304,0,EE$3)&gt;0)))</f>
        <v/>
      </c>
      <c r="EF122" s="12" t="str">
        <f aca="false">IF(OR($A122="",EF$4=""),"",SUMPRODUCT(--(INDEX(Matrix!$C$5:$EV$304,0,$B122)&gt;0),--(INDEX(Matrix!$C$5:$EV$304,0,EF$3)&gt;0)))</f>
        <v/>
      </c>
      <c r="EG122" s="12" t="str">
        <f aca="false">IF(OR($A122="",EG$4=""),"",SUMPRODUCT(--(INDEX(Matrix!$C$5:$EV$304,0,$B122)&gt;0),--(INDEX(Matrix!$C$5:$EV$304,0,EG$3)&gt;0)))</f>
        <v/>
      </c>
      <c r="EH122" s="12" t="str">
        <f aca="false">IF(OR($A122="",EH$4=""),"",SUMPRODUCT(--(INDEX(Matrix!$C$5:$EV$304,0,$B122)&gt;0),--(INDEX(Matrix!$C$5:$EV$304,0,EH$3)&gt;0)))</f>
        <v/>
      </c>
      <c r="EI122" s="12" t="str">
        <f aca="false">IF(OR($A122="",EI$4=""),"",SUMPRODUCT(--(INDEX(Matrix!$C$5:$EV$304,0,$B122)&gt;0),--(INDEX(Matrix!$C$5:$EV$304,0,EI$3)&gt;0)))</f>
        <v/>
      </c>
      <c r="EJ122" s="12" t="str">
        <f aca="false">IF(OR($A122="",EJ$4=""),"",SUMPRODUCT(--(INDEX(Matrix!$C$5:$EV$304,0,$B122)&gt;0),--(INDEX(Matrix!$C$5:$EV$304,0,EJ$3)&gt;0)))</f>
        <v/>
      </c>
      <c r="EK122" s="12" t="str">
        <f aca="false">IF(OR($A122="",EK$4=""),"",SUMPRODUCT(--(INDEX(Matrix!$C$5:$EV$304,0,$B122)&gt;0),--(INDEX(Matrix!$C$5:$EV$304,0,EK$3)&gt;0)))</f>
        <v/>
      </c>
      <c r="EL122" s="12" t="str">
        <f aca="false">IF(OR($A122="",EL$4=""),"",SUMPRODUCT(--(INDEX(Matrix!$C$5:$EV$304,0,$B122)&gt;0),--(INDEX(Matrix!$C$5:$EV$304,0,EL$3)&gt;0)))</f>
        <v/>
      </c>
      <c r="EM122" s="12" t="str">
        <f aca="false">IF(OR($A122="",EM$4=""),"",SUMPRODUCT(--(INDEX(Matrix!$C$5:$EV$304,0,$B122)&gt;0),--(INDEX(Matrix!$C$5:$EV$304,0,EM$3)&gt;0)))</f>
        <v/>
      </c>
      <c r="EN122" s="12" t="str">
        <f aca="false">IF(OR($A122="",EN$4=""),"",SUMPRODUCT(--(INDEX(Matrix!$C$5:$EV$304,0,$B122)&gt;0),--(INDEX(Matrix!$C$5:$EV$304,0,EN$3)&gt;0)))</f>
        <v/>
      </c>
      <c r="EO122" s="12" t="str">
        <f aca="false">IF(OR($A122="",EO$4=""),"",SUMPRODUCT(--(INDEX(Matrix!$C$5:$EV$304,0,$B122)&gt;0),--(INDEX(Matrix!$C$5:$EV$304,0,EO$3)&gt;0)))</f>
        <v/>
      </c>
      <c r="EP122" s="12" t="str">
        <f aca="false">IF(OR($A122="",EP$4=""),"",SUMPRODUCT(--(INDEX(Matrix!$C$5:$EV$304,0,$B122)&gt;0),--(INDEX(Matrix!$C$5:$EV$304,0,EP$3)&gt;0)))</f>
        <v/>
      </c>
      <c r="EQ122" s="12" t="str">
        <f aca="false">IF(OR($A122="",EQ$4=""),"",SUMPRODUCT(--(INDEX(Matrix!$C$5:$EV$304,0,$B122)&gt;0),--(INDEX(Matrix!$C$5:$EV$304,0,EQ$3)&gt;0)))</f>
        <v/>
      </c>
      <c r="ER122" s="12" t="str">
        <f aca="false">IF(OR($A122="",ER$4=""),"",SUMPRODUCT(--(INDEX(Matrix!$C$5:$EV$304,0,$B122)&gt;0),--(INDEX(Matrix!$C$5:$EV$304,0,ER$3)&gt;0)))</f>
        <v/>
      </c>
      <c r="ES122" s="12" t="str">
        <f aca="false">IF(OR($A122="",ES$4=""),"",SUMPRODUCT(--(INDEX(Matrix!$C$5:$EV$304,0,$B122)&gt;0),--(INDEX(Matrix!$C$5:$EV$304,0,ES$3)&gt;0)))</f>
        <v/>
      </c>
      <c r="ET122" s="12" t="str">
        <f aca="false">IF(OR($A122="",ET$4=""),"",SUMPRODUCT(--(INDEX(Matrix!$C$5:$EV$304,0,$B122)&gt;0),--(INDEX(Matrix!$C$5:$EV$304,0,ET$3)&gt;0)))</f>
        <v/>
      </c>
      <c r="EU122" s="12" t="str">
        <f aca="false">IF(OR($A122="",EU$4=""),"",SUMPRODUCT(--(INDEX(Matrix!$C$5:$EV$304,0,$B122)&gt;0),--(INDEX(Matrix!$C$5:$EV$304,0,EU$3)&gt;0)))</f>
        <v/>
      </c>
      <c r="EV122" s="12" t="str">
        <f aca="false">IF(OR($A122="",EV$4=""),"",SUMPRODUCT(--(INDEX(Matrix!$C$5:$EV$304,0,$B122)&gt;0),--(INDEX(Matrix!$C$5:$EV$304,0,EV$3)&gt;0)))</f>
        <v/>
      </c>
    </row>
    <row r="123" customFormat="false" ht="15" hidden="false" customHeight="false" outlineLevel="0" collapsed="false">
      <c r="A123" s="6" t="str">
        <f aca="false">IF(INDEX(Products!$A$2:$A$151,$B123)="","",INDEX(Products!$A$2:$A$151,$B123))</f>
        <v/>
      </c>
      <c r="B123" s="23" t="n">
        <v>119</v>
      </c>
      <c r="C123" s="12" t="str">
        <f aca="false">IF(OR($A123="",C$4=""),"",SUMPRODUCT(--(INDEX(Matrix!$C$5:$EV$304,0,$B123)&gt;0),--(INDEX(Matrix!$C$5:$EV$304,0,C$3)&gt;0)))</f>
        <v/>
      </c>
      <c r="D123" s="12" t="str">
        <f aca="false">IF(OR($A123="",D$4=""),"",SUMPRODUCT(--(INDEX(Matrix!$C$5:$EV$304,0,$B123)&gt;0),--(INDEX(Matrix!$C$5:$EV$304,0,D$3)&gt;0)))</f>
        <v/>
      </c>
      <c r="E123" s="12" t="str">
        <f aca="false">IF(OR($A123="",E$4=""),"",SUMPRODUCT(--(INDEX(Matrix!$C$5:$EV$304,0,$B123)&gt;0),--(INDEX(Matrix!$C$5:$EV$304,0,E$3)&gt;0)))</f>
        <v/>
      </c>
      <c r="F123" s="12" t="str">
        <f aca="false">IF(OR($A123="",F$4=""),"",SUMPRODUCT(--(INDEX(Matrix!$C$5:$EV$304,0,$B123)&gt;0),--(INDEX(Matrix!$C$5:$EV$304,0,F$3)&gt;0)))</f>
        <v/>
      </c>
      <c r="G123" s="12" t="str">
        <f aca="false">IF(OR($A123="",G$4=""),"",SUMPRODUCT(--(INDEX(Matrix!$C$5:$EV$304,0,$B123)&gt;0),--(INDEX(Matrix!$C$5:$EV$304,0,G$3)&gt;0)))</f>
        <v/>
      </c>
      <c r="H123" s="12" t="str">
        <f aca="false">IF(OR($A123="",H$4=""),"",SUMPRODUCT(--(INDEX(Matrix!$C$5:$EV$304,0,$B123)&gt;0),--(INDEX(Matrix!$C$5:$EV$304,0,H$3)&gt;0)))</f>
        <v/>
      </c>
      <c r="I123" s="12" t="str">
        <f aca="false">IF(OR($A123="",I$4=""),"",SUMPRODUCT(--(INDEX(Matrix!$C$5:$EV$304,0,$B123)&gt;0),--(INDEX(Matrix!$C$5:$EV$304,0,I$3)&gt;0)))</f>
        <v/>
      </c>
      <c r="J123" s="12" t="str">
        <f aca="false">IF(OR($A123="",J$4=""),"",SUMPRODUCT(--(INDEX(Matrix!$C$5:$EV$304,0,$B123)&gt;0),--(INDEX(Matrix!$C$5:$EV$304,0,J$3)&gt;0)))</f>
        <v/>
      </c>
      <c r="K123" s="12" t="str">
        <f aca="false">IF(OR($A123="",K$4=""),"",SUMPRODUCT(--(INDEX(Matrix!$C$5:$EV$304,0,$B123)&gt;0),--(INDEX(Matrix!$C$5:$EV$304,0,K$3)&gt;0)))</f>
        <v/>
      </c>
      <c r="L123" s="12" t="str">
        <f aca="false">IF(OR($A123="",L$4=""),"",SUMPRODUCT(--(INDEX(Matrix!$C$5:$EV$304,0,$B123)&gt;0),--(INDEX(Matrix!$C$5:$EV$304,0,L$3)&gt;0)))</f>
        <v/>
      </c>
      <c r="M123" s="12" t="str">
        <f aca="false">IF(OR($A123="",M$4=""),"",SUMPRODUCT(--(INDEX(Matrix!$C$5:$EV$304,0,$B123)&gt;0),--(INDEX(Matrix!$C$5:$EV$304,0,M$3)&gt;0)))</f>
        <v/>
      </c>
      <c r="N123" s="12" t="str">
        <f aca="false">IF(OR($A123="",N$4=""),"",SUMPRODUCT(--(INDEX(Matrix!$C$5:$EV$304,0,$B123)&gt;0),--(INDEX(Matrix!$C$5:$EV$304,0,N$3)&gt;0)))</f>
        <v/>
      </c>
      <c r="O123" s="12" t="str">
        <f aca="false">IF(OR($A123="",O$4=""),"",SUMPRODUCT(--(INDEX(Matrix!$C$5:$EV$304,0,$B123)&gt;0),--(INDEX(Matrix!$C$5:$EV$304,0,O$3)&gt;0)))</f>
        <v/>
      </c>
      <c r="P123" s="12" t="str">
        <f aca="false">IF(OR($A123="",P$4=""),"",SUMPRODUCT(--(INDEX(Matrix!$C$5:$EV$304,0,$B123)&gt;0),--(INDEX(Matrix!$C$5:$EV$304,0,P$3)&gt;0)))</f>
        <v/>
      </c>
      <c r="Q123" s="12" t="str">
        <f aca="false">IF(OR($A123="",Q$4=""),"",SUMPRODUCT(--(INDEX(Matrix!$C$5:$EV$304,0,$B123)&gt;0),--(INDEX(Matrix!$C$5:$EV$304,0,Q$3)&gt;0)))</f>
        <v/>
      </c>
      <c r="R123" s="12" t="str">
        <f aca="false">IF(OR($A123="",R$4=""),"",SUMPRODUCT(--(INDEX(Matrix!$C$5:$EV$304,0,$B123)&gt;0),--(INDEX(Matrix!$C$5:$EV$304,0,R$3)&gt;0)))</f>
        <v/>
      </c>
      <c r="S123" s="12" t="str">
        <f aca="false">IF(OR($A123="",S$4=""),"",SUMPRODUCT(--(INDEX(Matrix!$C$5:$EV$304,0,$B123)&gt;0),--(INDEX(Matrix!$C$5:$EV$304,0,S$3)&gt;0)))</f>
        <v/>
      </c>
      <c r="T123" s="12" t="str">
        <f aca="false">IF(OR($A123="",T$4=""),"",SUMPRODUCT(--(INDEX(Matrix!$C$5:$EV$304,0,$B123)&gt;0),--(INDEX(Matrix!$C$5:$EV$304,0,T$3)&gt;0)))</f>
        <v/>
      </c>
      <c r="U123" s="12" t="str">
        <f aca="false">IF(OR($A123="",U$4=""),"",SUMPRODUCT(--(INDEX(Matrix!$C$5:$EV$304,0,$B123)&gt;0),--(INDEX(Matrix!$C$5:$EV$304,0,U$3)&gt;0)))</f>
        <v/>
      </c>
      <c r="V123" s="12" t="str">
        <f aca="false">IF(OR($A123="",V$4=""),"",SUMPRODUCT(--(INDEX(Matrix!$C$5:$EV$304,0,$B123)&gt;0),--(INDEX(Matrix!$C$5:$EV$304,0,V$3)&gt;0)))</f>
        <v/>
      </c>
      <c r="W123" s="12" t="str">
        <f aca="false">IF(OR($A123="",W$4=""),"",SUMPRODUCT(--(INDEX(Matrix!$C$5:$EV$304,0,$B123)&gt;0),--(INDEX(Matrix!$C$5:$EV$304,0,W$3)&gt;0)))</f>
        <v/>
      </c>
      <c r="X123" s="12" t="str">
        <f aca="false">IF(OR($A123="",X$4=""),"",SUMPRODUCT(--(INDEX(Matrix!$C$5:$EV$304,0,$B123)&gt;0),--(INDEX(Matrix!$C$5:$EV$304,0,X$3)&gt;0)))</f>
        <v/>
      </c>
      <c r="Y123" s="12" t="str">
        <f aca="false">IF(OR($A123="",Y$4=""),"",SUMPRODUCT(--(INDEX(Matrix!$C$5:$EV$304,0,$B123)&gt;0),--(INDEX(Matrix!$C$5:$EV$304,0,Y$3)&gt;0)))</f>
        <v/>
      </c>
      <c r="Z123" s="12" t="str">
        <f aca="false">IF(OR($A123="",Z$4=""),"",SUMPRODUCT(--(INDEX(Matrix!$C$5:$EV$304,0,$B123)&gt;0),--(INDEX(Matrix!$C$5:$EV$304,0,Z$3)&gt;0)))</f>
        <v/>
      </c>
      <c r="AA123" s="12" t="str">
        <f aca="false">IF(OR($A123="",AA$4=""),"",SUMPRODUCT(--(INDEX(Matrix!$C$5:$EV$304,0,$B123)&gt;0),--(INDEX(Matrix!$C$5:$EV$304,0,AA$3)&gt;0)))</f>
        <v/>
      </c>
      <c r="AB123" s="12" t="str">
        <f aca="false">IF(OR($A123="",AB$4=""),"",SUMPRODUCT(--(INDEX(Matrix!$C$5:$EV$304,0,$B123)&gt;0),--(INDEX(Matrix!$C$5:$EV$304,0,AB$3)&gt;0)))</f>
        <v/>
      </c>
      <c r="AC123" s="12" t="str">
        <f aca="false">IF(OR($A123="",AC$4=""),"",SUMPRODUCT(--(INDEX(Matrix!$C$5:$EV$304,0,$B123)&gt;0),--(INDEX(Matrix!$C$5:$EV$304,0,AC$3)&gt;0)))</f>
        <v/>
      </c>
      <c r="AD123" s="12" t="str">
        <f aca="false">IF(OR($A123="",AD$4=""),"",SUMPRODUCT(--(INDEX(Matrix!$C$5:$EV$304,0,$B123)&gt;0),--(INDEX(Matrix!$C$5:$EV$304,0,AD$3)&gt;0)))</f>
        <v/>
      </c>
      <c r="AE123" s="12" t="str">
        <f aca="false">IF(OR($A123="",AE$4=""),"",SUMPRODUCT(--(INDEX(Matrix!$C$5:$EV$304,0,$B123)&gt;0),--(INDEX(Matrix!$C$5:$EV$304,0,AE$3)&gt;0)))</f>
        <v/>
      </c>
      <c r="AF123" s="12" t="str">
        <f aca="false">IF(OR($A123="",AF$4=""),"",SUMPRODUCT(--(INDEX(Matrix!$C$5:$EV$304,0,$B123)&gt;0),--(INDEX(Matrix!$C$5:$EV$304,0,AF$3)&gt;0)))</f>
        <v/>
      </c>
      <c r="AG123" s="12" t="str">
        <f aca="false">IF(OR($A123="",AG$4=""),"",SUMPRODUCT(--(INDEX(Matrix!$C$5:$EV$304,0,$B123)&gt;0),--(INDEX(Matrix!$C$5:$EV$304,0,AG$3)&gt;0)))</f>
        <v/>
      </c>
      <c r="AH123" s="12" t="str">
        <f aca="false">IF(OR($A123="",AH$4=""),"",SUMPRODUCT(--(INDEX(Matrix!$C$5:$EV$304,0,$B123)&gt;0),--(INDEX(Matrix!$C$5:$EV$304,0,AH$3)&gt;0)))</f>
        <v/>
      </c>
      <c r="AI123" s="12" t="str">
        <f aca="false">IF(OR($A123="",AI$4=""),"",SUMPRODUCT(--(INDEX(Matrix!$C$5:$EV$304,0,$B123)&gt;0),--(INDEX(Matrix!$C$5:$EV$304,0,AI$3)&gt;0)))</f>
        <v/>
      </c>
      <c r="AJ123" s="12" t="str">
        <f aca="false">IF(OR($A123="",AJ$4=""),"",SUMPRODUCT(--(INDEX(Matrix!$C$5:$EV$304,0,$B123)&gt;0),--(INDEX(Matrix!$C$5:$EV$304,0,AJ$3)&gt;0)))</f>
        <v/>
      </c>
      <c r="AK123" s="12" t="str">
        <f aca="false">IF(OR($A123="",AK$4=""),"",SUMPRODUCT(--(INDEX(Matrix!$C$5:$EV$304,0,$B123)&gt;0),--(INDEX(Matrix!$C$5:$EV$304,0,AK$3)&gt;0)))</f>
        <v/>
      </c>
      <c r="AL123" s="12" t="str">
        <f aca="false">IF(OR($A123="",AL$4=""),"",SUMPRODUCT(--(INDEX(Matrix!$C$5:$EV$304,0,$B123)&gt;0),--(INDEX(Matrix!$C$5:$EV$304,0,AL$3)&gt;0)))</f>
        <v/>
      </c>
      <c r="AM123" s="12" t="str">
        <f aca="false">IF(OR($A123="",AM$4=""),"",SUMPRODUCT(--(INDEX(Matrix!$C$5:$EV$304,0,$B123)&gt;0),--(INDEX(Matrix!$C$5:$EV$304,0,AM$3)&gt;0)))</f>
        <v/>
      </c>
      <c r="AN123" s="12" t="str">
        <f aca="false">IF(OR($A123="",AN$4=""),"",SUMPRODUCT(--(INDEX(Matrix!$C$5:$EV$304,0,$B123)&gt;0),--(INDEX(Matrix!$C$5:$EV$304,0,AN$3)&gt;0)))</f>
        <v/>
      </c>
      <c r="AO123" s="12" t="str">
        <f aca="false">IF(OR($A123="",AO$4=""),"",SUMPRODUCT(--(INDEX(Matrix!$C$5:$EV$304,0,$B123)&gt;0),--(INDEX(Matrix!$C$5:$EV$304,0,AO$3)&gt;0)))</f>
        <v/>
      </c>
      <c r="AP123" s="12" t="str">
        <f aca="false">IF(OR($A123="",AP$4=""),"",SUMPRODUCT(--(INDEX(Matrix!$C$5:$EV$304,0,$B123)&gt;0),--(INDEX(Matrix!$C$5:$EV$304,0,AP$3)&gt;0)))</f>
        <v/>
      </c>
      <c r="AQ123" s="12" t="str">
        <f aca="false">IF(OR($A123="",AQ$4=""),"",SUMPRODUCT(--(INDEX(Matrix!$C$5:$EV$304,0,$B123)&gt;0),--(INDEX(Matrix!$C$5:$EV$304,0,AQ$3)&gt;0)))</f>
        <v/>
      </c>
      <c r="AR123" s="12" t="str">
        <f aca="false">IF(OR($A123="",AR$4=""),"",SUMPRODUCT(--(INDEX(Matrix!$C$5:$EV$304,0,$B123)&gt;0),--(INDEX(Matrix!$C$5:$EV$304,0,AR$3)&gt;0)))</f>
        <v/>
      </c>
      <c r="AS123" s="12" t="str">
        <f aca="false">IF(OR($A123="",AS$4=""),"",SUMPRODUCT(--(INDEX(Matrix!$C$5:$EV$304,0,$B123)&gt;0),--(INDEX(Matrix!$C$5:$EV$304,0,AS$3)&gt;0)))</f>
        <v/>
      </c>
      <c r="AT123" s="12" t="str">
        <f aca="false">IF(OR($A123="",AT$4=""),"",SUMPRODUCT(--(INDEX(Matrix!$C$5:$EV$304,0,$B123)&gt;0),--(INDEX(Matrix!$C$5:$EV$304,0,AT$3)&gt;0)))</f>
        <v/>
      </c>
      <c r="AU123" s="12" t="str">
        <f aca="false">IF(OR($A123="",AU$4=""),"",SUMPRODUCT(--(INDEX(Matrix!$C$5:$EV$304,0,$B123)&gt;0),--(INDEX(Matrix!$C$5:$EV$304,0,AU$3)&gt;0)))</f>
        <v/>
      </c>
      <c r="AV123" s="12" t="str">
        <f aca="false">IF(OR($A123="",AV$4=""),"",SUMPRODUCT(--(INDEX(Matrix!$C$5:$EV$304,0,$B123)&gt;0),--(INDEX(Matrix!$C$5:$EV$304,0,AV$3)&gt;0)))</f>
        <v/>
      </c>
      <c r="AW123" s="12" t="str">
        <f aca="false">IF(OR($A123="",AW$4=""),"",SUMPRODUCT(--(INDEX(Matrix!$C$5:$EV$304,0,$B123)&gt;0),--(INDEX(Matrix!$C$5:$EV$304,0,AW$3)&gt;0)))</f>
        <v/>
      </c>
      <c r="AX123" s="12" t="str">
        <f aca="false">IF(OR($A123="",AX$4=""),"",SUMPRODUCT(--(INDEX(Matrix!$C$5:$EV$304,0,$B123)&gt;0),--(INDEX(Matrix!$C$5:$EV$304,0,AX$3)&gt;0)))</f>
        <v/>
      </c>
      <c r="AY123" s="12" t="str">
        <f aca="false">IF(OR($A123="",AY$4=""),"",SUMPRODUCT(--(INDEX(Matrix!$C$5:$EV$304,0,$B123)&gt;0),--(INDEX(Matrix!$C$5:$EV$304,0,AY$3)&gt;0)))</f>
        <v/>
      </c>
      <c r="AZ123" s="12" t="str">
        <f aca="false">IF(OR($A123="",AZ$4=""),"",SUMPRODUCT(--(INDEX(Matrix!$C$5:$EV$304,0,$B123)&gt;0),--(INDEX(Matrix!$C$5:$EV$304,0,AZ$3)&gt;0)))</f>
        <v/>
      </c>
      <c r="BA123" s="12" t="str">
        <f aca="false">IF(OR($A123="",BA$4=""),"",SUMPRODUCT(--(INDEX(Matrix!$C$5:$EV$304,0,$B123)&gt;0),--(INDEX(Matrix!$C$5:$EV$304,0,BA$3)&gt;0)))</f>
        <v/>
      </c>
      <c r="BB123" s="12" t="str">
        <f aca="false">IF(OR($A123="",BB$4=""),"",SUMPRODUCT(--(INDEX(Matrix!$C$5:$EV$304,0,$B123)&gt;0),--(INDEX(Matrix!$C$5:$EV$304,0,BB$3)&gt;0)))</f>
        <v/>
      </c>
      <c r="BC123" s="12" t="str">
        <f aca="false">IF(OR($A123="",BC$4=""),"",SUMPRODUCT(--(INDEX(Matrix!$C$5:$EV$304,0,$B123)&gt;0),--(INDEX(Matrix!$C$5:$EV$304,0,BC$3)&gt;0)))</f>
        <v/>
      </c>
      <c r="BD123" s="12" t="str">
        <f aca="false">IF(OR($A123="",BD$4=""),"",SUMPRODUCT(--(INDEX(Matrix!$C$5:$EV$304,0,$B123)&gt;0),--(INDEX(Matrix!$C$5:$EV$304,0,BD$3)&gt;0)))</f>
        <v/>
      </c>
      <c r="BE123" s="12" t="str">
        <f aca="false">IF(OR($A123="",BE$4=""),"",SUMPRODUCT(--(INDEX(Matrix!$C$5:$EV$304,0,$B123)&gt;0),--(INDEX(Matrix!$C$5:$EV$304,0,BE$3)&gt;0)))</f>
        <v/>
      </c>
      <c r="BF123" s="12" t="str">
        <f aca="false">IF(OR($A123="",BF$4=""),"",SUMPRODUCT(--(INDEX(Matrix!$C$5:$EV$304,0,$B123)&gt;0),--(INDEX(Matrix!$C$5:$EV$304,0,BF$3)&gt;0)))</f>
        <v/>
      </c>
      <c r="BG123" s="12" t="str">
        <f aca="false">IF(OR($A123="",BG$4=""),"",SUMPRODUCT(--(INDEX(Matrix!$C$5:$EV$304,0,$B123)&gt;0),--(INDEX(Matrix!$C$5:$EV$304,0,BG$3)&gt;0)))</f>
        <v/>
      </c>
      <c r="BH123" s="12" t="str">
        <f aca="false">IF(OR($A123="",BH$4=""),"",SUMPRODUCT(--(INDEX(Matrix!$C$5:$EV$304,0,$B123)&gt;0),--(INDEX(Matrix!$C$5:$EV$304,0,BH$3)&gt;0)))</f>
        <v/>
      </c>
      <c r="BI123" s="12" t="str">
        <f aca="false">IF(OR($A123="",BI$4=""),"",SUMPRODUCT(--(INDEX(Matrix!$C$5:$EV$304,0,$B123)&gt;0),--(INDEX(Matrix!$C$5:$EV$304,0,BI$3)&gt;0)))</f>
        <v/>
      </c>
      <c r="BJ123" s="12" t="str">
        <f aca="false">IF(OR($A123="",BJ$4=""),"",SUMPRODUCT(--(INDEX(Matrix!$C$5:$EV$304,0,$B123)&gt;0),--(INDEX(Matrix!$C$5:$EV$304,0,BJ$3)&gt;0)))</f>
        <v/>
      </c>
      <c r="BK123" s="12" t="str">
        <f aca="false">IF(OR($A123="",BK$4=""),"",SUMPRODUCT(--(INDEX(Matrix!$C$5:$EV$304,0,$B123)&gt;0),--(INDEX(Matrix!$C$5:$EV$304,0,BK$3)&gt;0)))</f>
        <v/>
      </c>
      <c r="BL123" s="12" t="str">
        <f aca="false">IF(OR($A123="",BL$4=""),"",SUMPRODUCT(--(INDEX(Matrix!$C$5:$EV$304,0,$B123)&gt;0),--(INDEX(Matrix!$C$5:$EV$304,0,BL$3)&gt;0)))</f>
        <v/>
      </c>
      <c r="BM123" s="12" t="str">
        <f aca="false">IF(OR($A123="",BM$4=""),"",SUMPRODUCT(--(INDEX(Matrix!$C$5:$EV$304,0,$B123)&gt;0),--(INDEX(Matrix!$C$5:$EV$304,0,BM$3)&gt;0)))</f>
        <v/>
      </c>
      <c r="BN123" s="12" t="str">
        <f aca="false">IF(OR($A123="",BN$4=""),"",SUMPRODUCT(--(INDEX(Matrix!$C$5:$EV$304,0,$B123)&gt;0),--(INDEX(Matrix!$C$5:$EV$304,0,BN$3)&gt;0)))</f>
        <v/>
      </c>
      <c r="BO123" s="12" t="str">
        <f aca="false">IF(OR($A123="",BO$4=""),"",SUMPRODUCT(--(INDEX(Matrix!$C$5:$EV$304,0,$B123)&gt;0),--(INDEX(Matrix!$C$5:$EV$304,0,BO$3)&gt;0)))</f>
        <v/>
      </c>
      <c r="BP123" s="12" t="str">
        <f aca="false">IF(OR($A123="",BP$4=""),"",SUMPRODUCT(--(INDEX(Matrix!$C$5:$EV$304,0,$B123)&gt;0),--(INDEX(Matrix!$C$5:$EV$304,0,BP$3)&gt;0)))</f>
        <v/>
      </c>
      <c r="BQ123" s="12" t="str">
        <f aca="false">IF(OR($A123="",BQ$4=""),"",SUMPRODUCT(--(INDEX(Matrix!$C$5:$EV$304,0,$B123)&gt;0),--(INDEX(Matrix!$C$5:$EV$304,0,BQ$3)&gt;0)))</f>
        <v/>
      </c>
      <c r="BR123" s="12" t="str">
        <f aca="false">IF(OR($A123="",BR$4=""),"",SUMPRODUCT(--(INDEX(Matrix!$C$5:$EV$304,0,$B123)&gt;0),--(INDEX(Matrix!$C$5:$EV$304,0,BR$3)&gt;0)))</f>
        <v/>
      </c>
      <c r="BS123" s="12" t="str">
        <f aca="false">IF(OR($A123="",BS$4=""),"",SUMPRODUCT(--(INDEX(Matrix!$C$5:$EV$304,0,$B123)&gt;0),--(INDEX(Matrix!$C$5:$EV$304,0,BS$3)&gt;0)))</f>
        <v/>
      </c>
      <c r="BT123" s="12" t="str">
        <f aca="false">IF(OR($A123="",BT$4=""),"",SUMPRODUCT(--(INDEX(Matrix!$C$5:$EV$304,0,$B123)&gt;0),--(INDEX(Matrix!$C$5:$EV$304,0,BT$3)&gt;0)))</f>
        <v/>
      </c>
      <c r="BU123" s="12" t="str">
        <f aca="false">IF(OR($A123="",BU$4=""),"",SUMPRODUCT(--(INDEX(Matrix!$C$5:$EV$304,0,$B123)&gt;0),--(INDEX(Matrix!$C$5:$EV$304,0,BU$3)&gt;0)))</f>
        <v/>
      </c>
      <c r="BV123" s="12" t="str">
        <f aca="false">IF(OR($A123="",BV$4=""),"",SUMPRODUCT(--(INDEX(Matrix!$C$5:$EV$304,0,$B123)&gt;0),--(INDEX(Matrix!$C$5:$EV$304,0,BV$3)&gt;0)))</f>
        <v/>
      </c>
      <c r="BW123" s="12" t="str">
        <f aca="false">IF(OR($A123="",BW$4=""),"",SUMPRODUCT(--(INDEX(Matrix!$C$5:$EV$304,0,$B123)&gt;0),--(INDEX(Matrix!$C$5:$EV$304,0,BW$3)&gt;0)))</f>
        <v/>
      </c>
      <c r="BX123" s="12" t="str">
        <f aca="false">IF(OR($A123="",BX$4=""),"",SUMPRODUCT(--(INDEX(Matrix!$C$5:$EV$304,0,$B123)&gt;0),--(INDEX(Matrix!$C$5:$EV$304,0,BX$3)&gt;0)))</f>
        <v/>
      </c>
      <c r="BY123" s="12" t="str">
        <f aca="false">IF(OR($A123="",BY$4=""),"",SUMPRODUCT(--(INDEX(Matrix!$C$5:$EV$304,0,$B123)&gt;0),--(INDEX(Matrix!$C$5:$EV$304,0,BY$3)&gt;0)))</f>
        <v/>
      </c>
      <c r="BZ123" s="12" t="str">
        <f aca="false">IF(OR($A123="",BZ$4=""),"",SUMPRODUCT(--(INDEX(Matrix!$C$5:$EV$304,0,$B123)&gt;0),--(INDEX(Matrix!$C$5:$EV$304,0,BZ$3)&gt;0)))</f>
        <v/>
      </c>
      <c r="CA123" s="12" t="str">
        <f aca="false">IF(OR($A123="",CA$4=""),"",SUMPRODUCT(--(INDEX(Matrix!$C$5:$EV$304,0,$B123)&gt;0),--(INDEX(Matrix!$C$5:$EV$304,0,CA$3)&gt;0)))</f>
        <v/>
      </c>
      <c r="CB123" s="12" t="str">
        <f aca="false">IF(OR($A123="",CB$4=""),"",SUMPRODUCT(--(INDEX(Matrix!$C$5:$EV$304,0,$B123)&gt;0),--(INDEX(Matrix!$C$5:$EV$304,0,CB$3)&gt;0)))</f>
        <v/>
      </c>
      <c r="CC123" s="12" t="str">
        <f aca="false">IF(OR($A123="",CC$4=""),"",SUMPRODUCT(--(INDEX(Matrix!$C$5:$EV$304,0,$B123)&gt;0),--(INDEX(Matrix!$C$5:$EV$304,0,CC$3)&gt;0)))</f>
        <v/>
      </c>
      <c r="CD123" s="12" t="str">
        <f aca="false">IF(OR($A123="",CD$4=""),"",SUMPRODUCT(--(INDEX(Matrix!$C$5:$EV$304,0,$B123)&gt;0),--(INDEX(Matrix!$C$5:$EV$304,0,CD$3)&gt;0)))</f>
        <v/>
      </c>
      <c r="CE123" s="12" t="str">
        <f aca="false">IF(OR($A123="",CE$4=""),"",SUMPRODUCT(--(INDEX(Matrix!$C$5:$EV$304,0,$B123)&gt;0),--(INDEX(Matrix!$C$5:$EV$304,0,CE$3)&gt;0)))</f>
        <v/>
      </c>
      <c r="CF123" s="12" t="str">
        <f aca="false">IF(OR($A123="",CF$4=""),"",SUMPRODUCT(--(INDEX(Matrix!$C$5:$EV$304,0,$B123)&gt;0),--(INDEX(Matrix!$C$5:$EV$304,0,CF$3)&gt;0)))</f>
        <v/>
      </c>
      <c r="CG123" s="12" t="str">
        <f aca="false">IF(OR($A123="",CG$4=""),"",SUMPRODUCT(--(INDEX(Matrix!$C$5:$EV$304,0,$B123)&gt;0),--(INDEX(Matrix!$C$5:$EV$304,0,CG$3)&gt;0)))</f>
        <v/>
      </c>
      <c r="CH123" s="12" t="str">
        <f aca="false">IF(OR($A123="",CH$4=""),"",SUMPRODUCT(--(INDEX(Matrix!$C$5:$EV$304,0,$B123)&gt;0),--(INDEX(Matrix!$C$5:$EV$304,0,CH$3)&gt;0)))</f>
        <v/>
      </c>
      <c r="CI123" s="12" t="str">
        <f aca="false">IF(OR($A123="",CI$4=""),"",SUMPRODUCT(--(INDEX(Matrix!$C$5:$EV$304,0,$B123)&gt;0),--(INDEX(Matrix!$C$5:$EV$304,0,CI$3)&gt;0)))</f>
        <v/>
      </c>
      <c r="CJ123" s="12" t="str">
        <f aca="false">IF(OR($A123="",CJ$4=""),"",SUMPRODUCT(--(INDEX(Matrix!$C$5:$EV$304,0,$B123)&gt;0),--(INDEX(Matrix!$C$5:$EV$304,0,CJ$3)&gt;0)))</f>
        <v/>
      </c>
      <c r="CK123" s="12" t="str">
        <f aca="false">IF(OR($A123="",CK$4=""),"",SUMPRODUCT(--(INDEX(Matrix!$C$5:$EV$304,0,$B123)&gt;0),--(INDEX(Matrix!$C$5:$EV$304,0,CK$3)&gt;0)))</f>
        <v/>
      </c>
      <c r="CL123" s="12" t="str">
        <f aca="false">IF(OR($A123="",CL$4=""),"",SUMPRODUCT(--(INDEX(Matrix!$C$5:$EV$304,0,$B123)&gt;0),--(INDEX(Matrix!$C$5:$EV$304,0,CL$3)&gt;0)))</f>
        <v/>
      </c>
      <c r="CM123" s="12" t="str">
        <f aca="false">IF(OR($A123="",CM$4=""),"",SUMPRODUCT(--(INDEX(Matrix!$C$5:$EV$304,0,$B123)&gt;0),--(INDEX(Matrix!$C$5:$EV$304,0,CM$3)&gt;0)))</f>
        <v/>
      </c>
      <c r="CN123" s="12" t="str">
        <f aca="false">IF(OR($A123="",CN$4=""),"",SUMPRODUCT(--(INDEX(Matrix!$C$5:$EV$304,0,$B123)&gt;0),--(INDEX(Matrix!$C$5:$EV$304,0,CN$3)&gt;0)))</f>
        <v/>
      </c>
      <c r="CO123" s="12" t="str">
        <f aca="false">IF(OR($A123="",CO$4=""),"",SUMPRODUCT(--(INDEX(Matrix!$C$5:$EV$304,0,$B123)&gt;0),--(INDEX(Matrix!$C$5:$EV$304,0,CO$3)&gt;0)))</f>
        <v/>
      </c>
      <c r="CP123" s="12" t="str">
        <f aca="false">IF(OR($A123="",CP$4=""),"",SUMPRODUCT(--(INDEX(Matrix!$C$5:$EV$304,0,$B123)&gt;0),--(INDEX(Matrix!$C$5:$EV$304,0,CP$3)&gt;0)))</f>
        <v/>
      </c>
      <c r="CQ123" s="12" t="str">
        <f aca="false">IF(OR($A123="",CQ$4=""),"",SUMPRODUCT(--(INDEX(Matrix!$C$5:$EV$304,0,$B123)&gt;0),--(INDEX(Matrix!$C$5:$EV$304,0,CQ$3)&gt;0)))</f>
        <v/>
      </c>
      <c r="CR123" s="12" t="str">
        <f aca="false">IF(OR($A123="",CR$4=""),"",SUMPRODUCT(--(INDEX(Matrix!$C$5:$EV$304,0,$B123)&gt;0),--(INDEX(Matrix!$C$5:$EV$304,0,CR$3)&gt;0)))</f>
        <v/>
      </c>
      <c r="CS123" s="12" t="str">
        <f aca="false">IF(OR($A123="",CS$4=""),"",SUMPRODUCT(--(INDEX(Matrix!$C$5:$EV$304,0,$B123)&gt;0),--(INDEX(Matrix!$C$5:$EV$304,0,CS$3)&gt;0)))</f>
        <v/>
      </c>
      <c r="CT123" s="12" t="str">
        <f aca="false">IF(OR($A123="",CT$4=""),"",SUMPRODUCT(--(INDEX(Matrix!$C$5:$EV$304,0,$B123)&gt;0),--(INDEX(Matrix!$C$5:$EV$304,0,CT$3)&gt;0)))</f>
        <v/>
      </c>
      <c r="CU123" s="12" t="str">
        <f aca="false">IF(OR($A123="",CU$4=""),"",SUMPRODUCT(--(INDEX(Matrix!$C$5:$EV$304,0,$B123)&gt;0),--(INDEX(Matrix!$C$5:$EV$304,0,CU$3)&gt;0)))</f>
        <v/>
      </c>
      <c r="CV123" s="12" t="str">
        <f aca="false">IF(OR($A123="",CV$4=""),"",SUMPRODUCT(--(INDEX(Matrix!$C$5:$EV$304,0,$B123)&gt;0),--(INDEX(Matrix!$C$5:$EV$304,0,CV$3)&gt;0)))</f>
        <v/>
      </c>
      <c r="CW123" s="12" t="str">
        <f aca="false">IF(OR($A123="",CW$4=""),"",SUMPRODUCT(--(INDEX(Matrix!$C$5:$EV$304,0,$B123)&gt;0),--(INDEX(Matrix!$C$5:$EV$304,0,CW$3)&gt;0)))</f>
        <v/>
      </c>
      <c r="CX123" s="12" t="str">
        <f aca="false">IF(OR($A123="",CX$4=""),"",SUMPRODUCT(--(INDEX(Matrix!$C$5:$EV$304,0,$B123)&gt;0),--(INDEX(Matrix!$C$5:$EV$304,0,CX$3)&gt;0)))</f>
        <v/>
      </c>
      <c r="CY123" s="12" t="str">
        <f aca="false">IF(OR($A123="",CY$4=""),"",SUMPRODUCT(--(INDEX(Matrix!$C$5:$EV$304,0,$B123)&gt;0),--(INDEX(Matrix!$C$5:$EV$304,0,CY$3)&gt;0)))</f>
        <v/>
      </c>
      <c r="CZ123" s="12" t="str">
        <f aca="false">IF(OR($A123="",CZ$4=""),"",SUMPRODUCT(--(INDEX(Matrix!$C$5:$EV$304,0,$B123)&gt;0),--(INDEX(Matrix!$C$5:$EV$304,0,CZ$3)&gt;0)))</f>
        <v/>
      </c>
      <c r="DA123" s="12" t="str">
        <f aca="false">IF(OR($A123="",DA$4=""),"",SUMPRODUCT(--(INDEX(Matrix!$C$5:$EV$304,0,$B123)&gt;0),--(INDEX(Matrix!$C$5:$EV$304,0,DA$3)&gt;0)))</f>
        <v/>
      </c>
      <c r="DB123" s="12" t="str">
        <f aca="false">IF(OR($A123="",DB$4=""),"",SUMPRODUCT(--(INDEX(Matrix!$C$5:$EV$304,0,$B123)&gt;0),--(INDEX(Matrix!$C$5:$EV$304,0,DB$3)&gt;0)))</f>
        <v/>
      </c>
      <c r="DC123" s="12" t="str">
        <f aca="false">IF(OR($A123="",DC$4=""),"",SUMPRODUCT(--(INDEX(Matrix!$C$5:$EV$304,0,$B123)&gt;0),--(INDEX(Matrix!$C$5:$EV$304,0,DC$3)&gt;0)))</f>
        <v/>
      </c>
      <c r="DD123" s="12" t="str">
        <f aca="false">IF(OR($A123="",DD$4=""),"",SUMPRODUCT(--(INDEX(Matrix!$C$5:$EV$304,0,$B123)&gt;0),--(INDEX(Matrix!$C$5:$EV$304,0,DD$3)&gt;0)))</f>
        <v/>
      </c>
      <c r="DE123" s="12" t="str">
        <f aca="false">IF(OR($A123="",DE$4=""),"",SUMPRODUCT(--(INDEX(Matrix!$C$5:$EV$304,0,$B123)&gt;0),--(INDEX(Matrix!$C$5:$EV$304,0,DE$3)&gt;0)))</f>
        <v/>
      </c>
      <c r="DF123" s="12" t="str">
        <f aca="false">IF(OR($A123="",DF$4=""),"",SUMPRODUCT(--(INDEX(Matrix!$C$5:$EV$304,0,$B123)&gt;0),--(INDEX(Matrix!$C$5:$EV$304,0,DF$3)&gt;0)))</f>
        <v/>
      </c>
      <c r="DG123" s="12" t="str">
        <f aca="false">IF(OR($A123="",DG$4=""),"",SUMPRODUCT(--(INDEX(Matrix!$C$5:$EV$304,0,$B123)&gt;0),--(INDEX(Matrix!$C$5:$EV$304,0,DG$3)&gt;0)))</f>
        <v/>
      </c>
      <c r="DH123" s="12" t="str">
        <f aca="false">IF(OR($A123="",DH$4=""),"",SUMPRODUCT(--(INDEX(Matrix!$C$5:$EV$304,0,$B123)&gt;0),--(INDEX(Matrix!$C$5:$EV$304,0,DH$3)&gt;0)))</f>
        <v/>
      </c>
      <c r="DI123" s="12" t="str">
        <f aca="false">IF(OR($A123="",DI$4=""),"",SUMPRODUCT(--(INDEX(Matrix!$C$5:$EV$304,0,$B123)&gt;0),--(INDEX(Matrix!$C$5:$EV$304,0,DI$3)&gt;0)))</f>
        <v/>
      </c>
      <c r="DJ123" s="12" t="str">
        <f aca="false">IF(OR($A123="",DJ$4=""),"",SUMPRODUCT(--(INDEX(Matrix!$C$5:$EV$304,0,$B123)&gt;0),--(INDEX(Matrix!$C$5:$EV$304,0,DJ$3)&gt;0)))</f>
        <v/>
      </c>
      <c r="DK123" s="12" t="str">
        <f aca="false">IF(OR($A123="",DK$4=""),"",SUMPRODUCT(--(INDEX(Matrix!$C$5:$EV$304,0,$B123)&gt;0),--(INDEX(Matrix!$C$5:$EV$304,0,DK$3)&gt;0)))</f>
        <v/>
      </c>
      <c r="DL123" s="12" t="str">
        <f aca="false">IF(OR($A123="",DL$4=""),"",SUMPRODUCT(--(INDEX(Matrix!$C$5:$EV$304,0,$B123)&gt;0),--(INDEX(Matrix!$C$5:$EV$304,0,DL$3)&gt;0)))</f>
        <v/>
      </c>
      <c r="DM123" s="12" t="str">
        <f aca="false">IF(OR($A123="",DM$4=""),"",SUMPRODUCT(--(INDEX(Matrix!$C$5:$EV$304,0,$B123)&gt;0),--(INDEX(Matrix!$C$5:$EV$304,0,DM$3)&gt;0)))</f>
        <v/>
      </c>
      <c r="DN123" s="12" t="str">
        <f aca="false">IF(OR($A123="",DN$4=""),"",SUMPRODUCT(--(INDEX(Matrix!$C$5:$EV$304,0,$B123)&gt;0),--(INDEX(Matrix!$C$5:$EV$304,0,DN$3)&gt;0)))</f>
        <v/>
      </c>
      <c r="DO123" s="12" t="str">
        <f aca="false">IF(OR($A123="",DO$4=""),"",SUMPRODUCT(--(INDEX(Matrix!$C$5:$EV$304,0,$B123)&gt;0),--(INDEX(Matrix!$C$5:$EV$304,0,DO$3)&gt;0)))</f>
        <v/>
      </c>
      <c r="DP123" s="12" t="str">
        <f aca="false">IF(OR($A123="",DP$4=""),"",SUMPRODUCT(--(INDEX(Matrix!$C$5:$EV$304,0,$B123)&gt;0),--(INDEX(Matrix!$C$5:$EV$304,0,DP$3)&gt;0)))</f>
        <v/>
      </c>
      <c r="DQ123" s="12" t="str">
        <f aca="false">IF(OR($A123="",DQ$4=""),"",SUMPRODUCT(--(INDEX(Matrix!$C$5:$EV$304,0,$B123)&gt;0),--(INDEX(Matrix!$C$5:$EV$304,0,DQ$3)&gt;0)))</f>
        <v/>
      </c>
      <c r="DR123" s="12" t="str">
        <f aca="false">IF(OR($A123="",DR$4=""),"",SUMPRODUCT(--(INDEX(Matrix!$C$5:$EV$304,0,$B123)&gt;0),--(INDEX(Matrix!$C$5:$EV$304,0,DR$3)&gt;0)))</f>
        <v/>
      </c>
      <c r="DS123" s="12" t="str">
        <f aca="false">IF(OR($A123="",DS$4=""),"",SUMPRODUCT(--(INDEX(Matrix!$C$5:$EV$304,0,$B123)&gt;0),--(INDEX(Matrix!$C$5:$EV$304,0,DS$3)&gt;0)))</f>
        <v/>
      </c>
      <c r="DT123" s="12" t="str">
        <f aca="false">IF(OR($A123="",DT$4=""),"",SUMPRODUCT(--(INDEX(Matrix!$C$5:$EV$304,0,$B123)&gt;0),--(INDEX(Matrix!$C$5:$EV$304,0,DT$3)&gt;0)))</f>
        <v/>
      </c>
      <c r="DU123" s="12" t="str">
        <f aca="false">IF(OR($A123="",DU$4=""),"",SUMPRODUCT(--(INDEX(Matrix!$C$5:$EV$304,0,$B123)&gt;0),--(INDEX(Matrix!$C$5:$EV$304,0,DU$3)&gt;0)))</f>
        <v/>
      </c>
      <c r="DV123" s="12" t="str">
        <f aca="false">IF(OR($A123="",DV$4=""),"",SUMPRODUCT(--(INDEX(Matrix!$C$5:$EV$304,0,$B123)&gt;0),--(INDEX(Matrix!$C$5:$EV$304,0,DV$3)&gt;0)))</f>
        <v/>
      </c>
      <c r="DW123" s="12" t="str">
        <f aca="false">IF(OR($A123="",DW$4=""),"",SUMPRODUCT(--(INDEX(Matrix!$C$5:$EV$304,0,$B123)&gt;0),--(INDEX(Matrix!$C$5:$EV$304,0,DW$3)&gt;0)))</f>
        <v/>
      </c>
      <c r="DX123" s="12" t="str">
        <f aca="false">IF(OR($A123="",DX$4=""),"",SUMPRODUCT(--(INDEX(Matrix!$C$5:$EV$304,0,$B123)&gt;0),--(INDEX(Matrix!$C$5:$EV$304,0,DX$3)&gt;0)))</f>
        <v/>
      </c>
      <c r="DY123" s="12" t="str">
        <f aca="false">IF(OR($A123="",DY$4=""),"",SUMPRODUCT(--(INDEX(Matrix!$C$5:$EV$304,0,$B123)&gt;0),--(INDEX(Matrix!$C$5:$EV$304,0,DY$3)&gt;0)))</f>
        <v/>
      </c>
      <c r="DZ123" s="12" t="str">
        <f aca="false">IF(OR($A123="",DZ$4=""),"",SUMPRODUCT(--(INDEX(Matrix!$C$5:$EV$304,0,$B123)&gt;0),--(INDEX(Matrix!$C$5:$EV$304,0,DZ$3)&gt;0)))</f>
        <v/>
      </c>
      <c r="EA123" s="12" t="str">
        <f aca="false">IF(OR($A123="",EA$4=""),"",SUMPRODUCT(--(INDEX(Matrix!$C$5:$EV$304,0,$B123)&gt;0),--(INDEX(Matrix!$C$5:$EV$304,0,EA$3)&gt;0)))</f>
        <v/>
      </c>
      <c r="EB123" s="12" t="str">
        <f aca="false">IF(OR($A123="",EB$4=""),"",SUMPRODUCT(--(INDEX(Matrix!$C$5:$EV$304,0,$B123)&gt;0),--(INDEX(Matrix!$C$5:$EV$304,0,EB$3)&gt;0)))</f>
        <v/>
      </c>
      <c r="EC123" s="12" t="str">
        <f aca="false">IF(OR($A123="",EC$4=""),"",SUMPRODUCT(--(INDEX(Matrix!$C$5:$EV$304,0,$B123)&gt;0),--(INDEX(Matrix!$C$5:$EV$304,0,EC$3)&gt;0)))</f>
        <v/>
      </c>
      <c r="ED123" s="12" t="str">
        <f aca="false">IF(OR($A123="",ED$4=""),"",SUMPRODUCT(--(INDEX(Matrix!$C$5:$EV$304,0,$B123)&gt;0),--(INDEX(Matrix!$C$5:$EV$304,0,ED$3)&gt;0)))</f>
        <v/>
      </c>
      <c r="EE123" s="12" t="str">
        <f aca="false">IF(OR($A123="",EE$4=""),"",SUMPRODUCT(--(INDEX(Matrix!$C$5:$EV$304,0,$B123)&gt;0),--(INDEX(Matrix!$C$5:$EV$304,0,EE$3)&gt;0)))</f>
        <v/>
      </c>
      <c r="EF123" s="12" t="str">
        <f aca="false">IF(OR($A123="",EF$4=""),"",SUMPRODUCT(--(INDEX(Matrix!$C$5:$EV$304,0,$B123)&gt;0),--(INDEX(Matrix!$C$5:$EV$304,0,EF$3)&gt;0)))</f>
        <v/>
      </c>
      <c r="EG123" s="12" t="str">
        <f aca="false">IF(OR($A123="",EG$4=""),"",SUMPRODUCT(--(INDEX(Matrix!$C$5:$EV$304,0,$B123)&gt;0),--(INDEX(Matrix!$C$5:$EV$304,0,EG$3)&gt;0)))</f>
        <v/>
      </c>
      <c r="EH123" s="12" t="str">
        <f aca="false">IF(OR($A123="",EH$4=""),"",SUMPRODUCT(--(INDEX(Matrix!$C$5:$EV$304,0,$B123)&gt;0),--(INDEX(Matrix!$C$5:$EV$304,0,EH$3)&gt;0)))</f>
        <v/>
      </c>
      <c r="EI123" s="12" t="str">
        <f aca="false">IF(OR($A123="",EI$4=""),"",SUMPRODUCT(--(INDEX(Matrix!$C$5:$EV$304,0,$B123)&gt;0),--(INDEX(Matrix!$C$5:$EV$304,0,EI$3)&gt;0)))</f>
        <v/>
      </c>
      <c r="EJ123" s="12" t="str">
        <f aca="false">IF(OR($A123="",EJ$4=""),"",SUMPRODUCT(--(INDEX(Matrix!$C$5:$EV$304,0,$B123)&gt;0),--(INDEX(Matrix!$C$5:$EV$304,0,EJ$3)&gt;0)))</f>
        <v/>
      </c>
      <c r="EK123" s="12" t="str">
        <f aca="false">IF(OR($A123="",EK$4=""),"",SUMPRODUCT(--(INDEX(Matrix!$C$5:$EV$304,0,$B123)&gt;0),--(INDEX(Matrix!$C$5:$EV$304,0,EK$3)&gt;0)))</f>
        <v/>
      </c>
      <c r="EL123" s="12" t="str">
        <f aca="false">IF(OR($A123="",EL$4=""),"",SUMPRODUCT(--(INDEX(Matrix!$C$5:$EV$304,0,$B123)&gt;0),--(INDEX(Matrix!$C$5:$EV$304,0,EL$3)&gt;0)))</f>
        <v/>
      </c>
      <c r="EM123" s="12" t="str">
        <f aca="false">IF(OR($A123="",EM$4=""),"",SUMPRODUCT(--(INDEX(Matrix!$C$5:$EV$304,0,$B123)&gt;0),--(INDEX(Matrix!$C$5:$EV$304,0,EM$3)&gt;0)))</f>
        <v/>
      </c>
      <c r="EN123" s="12" t="str">
        <f aca="false">IF(OR($A123="",EN$4=""),"",SUMPRODUCT(--(INDEX(Matrix!$C$5:$EV$304,0,$B123)&gt;0),--(INDEX(Matrix!$C$5:$EV$304,0,EN$3)&gt;0)))</f>
        <v/>
      </c>
      <c r="EO123" s="12" t="str">
        <f aca="false">IF(OR($A123="",EO$4=""),"",SUMPRODUCT(--(INDEX(Matrix!$C$5:$EV$304,0,$B123)&gt;0),--(INDEX(Matrix!$C$5:$EV$304,0,EO$3)&gt;0)))</f>
        <v/>
      </c>
      <c r="EP123" s="12" t="str">
        <f aca="false">IF(OR($A123="",EP$4=""),"",SUMPRODUCT(--(INDEX(Matrix!$C$5:$EV$304,0,$B123)&gt;0),--(INDEX(Matrix!$C$5:$EV$304,0,EP$3)&gt;0)))</f>
        <v/>
      </c>
      <c r="EQ123" s="12" t="str">
        <f aca="false">IF(OR($A123="",EQ$4=""),"",SUMPRODUCT(--(INDEX(Matrix!$C$5:$EV$304,0,$B123)&gt;0),--(INDEX(Matrix!$C$5:$EV$304,0,EQ$3)&gt;0)))</f>
        <v/>
      </c>
      <c r="ER123" s="12" t="str">
        <f aca="false">IF(OR($A123="",ER$4=""),"",SUMPRODUCT(--(INDEX(Matrix!$C$5:$EV$304,0,$B123)&gt;0),--(INDEX(Matrix!$C$5:$EV$304,0,ER$3)&gt;0)))</f>
        <v/>
      </c>
      <c r="ES123" s="12" t="str">
        <f aca="false">IF(OR($A123="",ES$4=""),"",SUMPRODUCT(--(INDEX(Matrix!$C$5:$EV$304,0,$B123)&gt;0),--(INDEX(Matrix!$C$5:$EV$304,0,ES$3)&gt;0)))</f>
        <v/>
      </c>
      <c r="ET123" s="12" t="str">
        <f aca="false">IF(OR($A123="",ET$4=""),"",SUMPRODUCT(--(INDEX(Matrix!$C$5:$EV$304,0,$B123)&gt;0),--(INDEX(Matrix!$C$5:$EV$304,0,ET$3)&gt;0)))</f>
        <v/>
      </c>
      <c r="EU123" s="12" t="str">
        <f aca="false">IF(OR($A123="",EU$4=""),"",SUMPRODUCT(--(INDEX(Matrix!$C$5:$EV$304,0,$B123)&gt;0),--(INDEX(Matrix!$C$5:$EV$304,0,EU$3)&gt;0)))</f>
        <v/>
      </c>
      <c r="EV123" s="12" t="str">
        <f aca="false">IF(OR($A123="",EV$4=""),"",SUMPRODUCT(--(INDEX(Matrix!$C$5:$EV$304,0,$B123)&gt;0),--(INDEX(Matrix!$C$5:$EV$304,0,EV$3)&gt;0)))</f>
        <v/>
      </c>
    </row>
    <row r="124" customFormat="false" ht="15" hidden="false" customHeight="false" outlineLevel="0" collapsed="false">
      <c r="A124" s="6" t="str">
        <f aca="false">IF(INDEX(Products!$A$2:$A$151,$B124)="","",INDEX(Products!$A$2:$A$151,$B124))</f>
        <v/>
      </c>
      <c r="B124" s="23" t="n">
        <v>120</v>
      </c>
      <c r="C124" s="12" t="str">
        <f aca="false">IF(OR($A124="",C$4=""),"",SUMPRODUCT(--(INDEX(Matrix!$C$5:$EV$304,0,$B124)&gt;0),--(INDEX(Matrix!$C$5:$EV$304,0,C$3)&gt;0)))</f>
        <v/>
      </c>
      <c r="D124" s="12" t="str">
        <f aca="false">IF(OR($A124="",D$4=""),"",SUMPRODUCT(--(INDEX(Matrix!$C$5:$EV$304,0,$B124)&gt;0),--(INDEX(Matrix!$C$5:$EV$304,0,D$3)&gt;0)))</f>
        <v/>
      </c>
      <c r="E124" s="12" t="str">
        <f aca="false">IF(OR($A124="",E$4=""),"",SUMPRODUCT(--(INDEX(Matrix!$C$5:$EV$304,0,$B124)&gt;0),--(INDEX(Matrix!$C$5:$EV$304,0,E$3)&gt;0)))</f>
        <v/>
      </c>
      <c r="F124" s="12" t="str">
        <f aca="false">IF(OR($A124="",F$4=""),"",SUMPRODUCT(--(INDEX(Matrix!$C$5:$EV$304,0,$B124)&gt;0),--(INDEX(Matrix!$C$5:$EV$304,0,F$3)&gt;0)))</f>
        <v/>
      </c>
      <c r="G124" s="12" t="str">
        <f aca="false">IF(OR($A124="",G$4=""),"",SUMPRODUCT(--(INDEX(Matrix!$C$5:$EV$304,0,$B124)&gt;0),--(INDEX(Matrix!$C$5:$EV$304,0,G$3)&gt;0)))</f>
        <v/>
      </c>
      <c r="H124" s="12" t="str">
        <f aca="false">IF(OR($A124="",H$4=""),"",SUMPRODUCT(--(INDEX(Matrix!$C$5:$EV$304,0,$B124)&gt;0),--(INDEX(Matrix!$C$5:$EV$304,0,H$3)&gt;0)))</f>
        <v/>
      </c>
      <c r="I124" s="12" t="str">
        <f aca="false">IF(OR($A124="",I$4=""),"",SUMPRODUCT(--(INDEX(Matrix!$C$5:$EV$304,0,$B124)&gt;0),--(INDEX(Matrix!$C$5:$EV$304,0,I$3)&gt;0)))</f>
        <v/>
      </c>
      <c r="J124" s="12" t="str">
        <f aca="false">IF(OR($A124="",J$4=""),"",SUMPRODUCT(--(INDEX(Matrix!$C$5:$EV$304,0,$B124)&gt;0),--(INDEX(Matrix!$C$5:$EV$304,0,J$3)&gt;0)))</f>
        <v/>
      </c>
      <c r="K124" s="12" t="str">
        <f aca="false">IF(OR($A124="",K$4=""),"",SUMPRODUCT(--(INDEX(Matrix!$C$5:$EV$304,0,$B124)&gt;0),--(INDEX(Matrix!$C$5:$EV$304,0,K$3)&gt;0)))</f>
        <v/>
      </c>
      <c r="L124" s="12" t="str">
        <f aca="false">IF(OR($A124="",L$4=""),"",SUMPRODUCT(--(INDEX(Matrix!$C$5:$EV$304,0,$B124)&gt;0),--(INDEX(Matrix!$C$5:$EV$304,0,L$3)&gt;0)))</f>
        <v/>
      </c>
      <c r="M124" s="12" t="str">
        <f aca="false">IF(OR($A124="",M$4=""),"",SUMPRODUCT(--(INDEX(Matrix!$C$5:$EV$304,0,$B124)&gt;0),--(INDEX(Matrix!$C$5:$EV$304,0,M$3)&gt;0)))</f>
        <v/>
      </c>
      <c r="N124" s="12" t="str">
        <f aca="false">IF(OR($A124="",N$4=""),"",SUMPRODUCT(--(INDEX(Matrix!$C$5:$EV$304,0,$B124)&gt;0),--(INDEX(Matrix!$C$5:$EV$304,0,N$3)&gt;0)))</f>
        <v/>
      </c>
      <c r="O124" s="12" t="str">
        <f aca="false">IF(OR($A124="",O$4=""),"",SUMPRODUCT(--(INDEX(Matrix!$C$5:$EV$304,0,$B124)&gt;0),--(INDEX(Matrix!$C$5:$EV$304,0,O$3)&gt;0)))</f>
        <v/>
      </c>
      <c r="P124" s="12" t="str">
        <f aca="false">IF(OR($A124="",P$4=""),"",SUMPRODUCT(--(INDEX(Matrix!$C$5:$EV$304,0,$B124)&gt;0),--(INDEX(Matrix!$C$5:$EV$304,0,P$3)&gt;0)))</f>
        <v/>
      </c>
      <c r="Q124" s="12" t="str">
        <f aca="false">IF(OR($A124="",Q$4=""),"",SUMPRODUCT(--(INDEX(Matrix!$C$5:$EV$304,0,$B124)&gt;0),--(INDEX(Matrix!$C$5:$EV$304,0,Q$3)&gt;0)))</f>
        <v/>
      </c>
      <c r="R124" s="12" t="str">
        <f aca="false">IF(OR($A124="",R$4=""),"",SUMPRODUCT(--(INDEX(Matrix!$C$5:$EV$304,0,$B124)&gt;0),--(INDEX(Matrix!$C$5:$EV$304,0,R$3)&gt;0)))</f>
        <v/>
      </c>
      <c r="S124" s="12" t="str">
        <f aca="false">IF(OR($A124="",S$4=""),"",SUMPRODUCT(--(INDEX(Matrix!$C$5:$EV$304,0,$B124)&gt;0),--(INDEX(Matrix!$C$5:$EV$304,0,S$3)&gt;0)))</f>
        <v/>
      </c>
      <c r="T124" s="12" t="str">
        <f aca="false">IF(OR($A124="",T$4=""),"",SUMPRODUCT(--(INDEX(Matrix!$C$5:$EV$304,0,$B124)&gt;0),--(INDEX(Matrix!$C$5:$EV$304,0,T$3)&gt;0)))</f>
        <v/>
      </c>
      <c r="U124" s="12" t="str">
        <f aca="false">IF(OR($A124="",U$4=""),"",SUMPRODUCT(--(INDEX(Matrix!$C$5:$EV$304,0,$B124)&gt;0),--(INDEX(Matrix!$C$5:$EV$304,0,U$3)&gt;0)))</f>
        <v/>
      </c>
      <c r="V124" s="12" t="str">
        <f aca="false">IF(OR($A124="",V$4=""),"",SUMPRODUCT(--(INDEX(Matrix!$C$5:$EV$304,0,$B124)&gt;0),--(INDEX(Matrix!$C$5:$EV$304,0,V$3)&gt;0)))</f>
        <v/>
      </c>
      <c r="W124" s="12" t="str">
        <f aca="false">IF(OR($A124="",W$4=""),"",SUMPRODUCT(--(INDEX(Matrix!$C$5:$EV$304,0,$B124)&gt;0),--(INDEX(Matrix!$C$5:$EV$304,0,W$3)&gt;0)))</f>
        <v/>
      </c>
      <c r="X124" s="12" t="str">
        <f aca="false">IF(OR($A124="",X$4=""),"",SUMPRODUCT(--(INDEX(Matrix!$C$5:$EV$304,0,$B124)&gt;0),--(INDEX(Matrix!$C$5:$EV$304,0,X$3)&gt;0)))</f>
        <v/>
      </c>
      <c r="Y124" s="12" t="str">
        <f aca="false">IF(OR($A124="",Y$4=""),"",SUMPRODUCT(--(INDEX(Matrix!$C$5:$EV$304,0,$B124)&gt;0),--(INDEX(Matrix!$C$5:$EV$304,0,Y$3)&gt;0)))</f>
        <v/>
      </c>
      <c r="Z124" s="12" t="str">
        <f aca="false">IF(OR($A124="",Z$4=""),"",SUMPRODUCT(--(INDEX(Matrix!$C$5:$EV$304,0,$B124)&gt;0),--(INDEX(Matrix!$C$5:$EV$304,0,Z$3)&gt;0)))</f>
        <v/>
      </c>
      <c r="AA124" s="12" t="str">
        <f aca="false">IF(OR($A124="",AA$4=""),"",SUMPRODUCT(--(INDEX(Matrix!$C$5:$EV$304,0,$B124)&gt;0),--(INDEX(Matrix!$C$5:$EV$304,0,AA$3)&gt;0)))</f>
        <v/>
      </c>
      <c r="AB124" s="12" t="str">
        <f aca="false">IF(OR($A124="",AB$4=""),"",SUMPRODUCT(--(INDEX(Matrix!$C$5:$EV$304,0,$B124)&gt;0),--(INDEX(Matrix!$C$5:$EV$304,0,AB$3)&gt;0)))</f>
        <v/>
      </c>
      <c r="AC124" s="12" t="str">
        <f aca="false">IF(OR($A124="",AC$4=""),"",SUMPRODUCT(--(INDEX(Matrix!$C$5:$EV$304,0,$B124)&gt;0),--(INDEX(Matrix!$C$5:$EV$304,0,AC$3)&gt;0)))</f>
        <v/>
      </c>
      <c r="AD124" s="12" t="str">
        <f aca="false">IF(OR($A124="",AD$4=""),"",SUMPRODUCT(--(INDEX(Matrix!$C$5:$EV$304,0,$B124)&gt;0),--(INDEX(Matrix!$C$5:$EV$304,0,AD$3)&gt;0)))</f>
        <v/>
      </c>
      <c r="AE124" s="12" t="str">
        <f aca="false">IF(OR($A124="",AE$4=""),"",SUMPRODUCT(--(INDEX(Matrix!$C$5:$EV$304,0,$B124)&gt;0),--(INDEX(Matrix!$C$5:$EV$304,0,AE$3)&gt;0)))</f>
        <v/>
      </c>
      <c r="AF124" s="12" t="str">
        <f aca="false">IF(OR($A124="",AF$4=""),"",SUMPRODUCT(--(INDEX(Matrix!$C$5:$EV$304,0,$B124)&gt;0),--(INDEX(Matrix!$C$5:$EV$304,0,AF$3)&gt;0)))</f>
        <v/>
      </c>
      <c r="AG124" s="12" t="str">
        <f aca="false">IF(OR($A124="",AG$4=""),"",SUMPRODUCT(--(INDEX(Matrix!$C$5:$EV$304,0,$B124)&gt;0),--(INDEX(Matrix!$C$5:$EV$304,0,AG$3)&gt;0)))</f>
        <v/>
      </c>
      <c r="AH124" s="12" t="str">
        <f aca="false">IF(OR($A124="",AH$4=""),"",SUMPRODUCT(--(INDEX(Matrix!$C$5:$EV$304,0,$B124)&gt;0),--(INDEX(Matrix!$C$5:$EV$304,0,AH$3)&gt;0)))</f>
        <v/>
      </c>
      <c r="AI124" s="12" t="str">
        <f aca="false">IF(OR($A124="",AI$4=""),"",SUMPRODUCT(--(INDEX(Matrix!$C$5:$EV$304,0,$B124)&gt;0),--(INDEX(Matrix!$C$5:$EV$304,0,AI$3)&gt;0)))</f>
        <v/>
      </c>
      <c r="AJ124" s="12" t="str">
        <f aca="false">IF(OR($A124="",AJ$4=""),"",SUMPRODUCT(--(INDEX(Matrix!$C$5:$EV$304,0,$B124)&gt;0),--(INDEX(Matrix!$C$5:$EV$304,0,AJ$3)&gt;0)))</f>
        <v/>
      </c>
      <c r="AK124" s="12" t="str">
        <f aca="false">IF(OR($A124="",AK$4=""),"",SUMPRODUCT(--(INDEX(Matrix!$C$5:$EV$304,0,$B124)&gt;0),--(INDEX(Matrix!$C$5:$EV$304,0,AK$3)&gt;0)))</f>
        <v/>
      </c>
      <c r="AL124" s="12" t="str">
        <f aca="false">IF(OR($A124="",AL$4=""),"",SUMPRODUCT(--(INDEX(Matrix!$C$5:$EV$304,0,$B124)&gt;0),--(INDEX(Matrix!$C$5:$EV$304,0,AL$3)&gt;0)))</f>
        <v/>
      </c>
      <c r="AM124" s="12" t="str">
        <f aca="false">IF(OR($A124="",AM$4=""),"",SUMPRODUCT(--(INDEX(Matrix!$C$5:$EV$304,0,$B124)&gt;0),--(INDEX(Matrix!$C$5:$EV$304,0,AM$3)&gt;0)))</f>
        <v/>
      </c>
      <c r="AN124" s="12" t="str">
        <f aca="false">IF(OR($A124="",AN$4=""),"",SUMPRODUCT(--(INDEX(Matrix!$C$5:$EV$304,0,$B124)&gt;0),--(INDEX(Matrix!$C$5:$EV$304,0,AN$3)&gt;0)))</f>
        <v/>
      </c>
      <c r="AO124" s="12" t="str">
        <f aca="false">IF(OR($A124="",AO$4=""),"",SUMPRODUCT(--(INDEX(Matrix!$C$5:$EV$304,0,$B124)&gt;0),--(INDEX(Matrix!$C$5:$EV$304,0,AO$3)&gt;0)))</f>
        <v/>
      </c>
      <c r="AP124" s="12" t="str">
        <f aca="false">IF(OR($A124="",AP$4=""),"",SUMPRODUCT(--(INDEX(Matrix!$C$5:$EV$304,0,$B124)&gt;0),--(INDEX(Matrix!$C$5:$EV$304,0,AP$3)&gt;0)))</f>
        <v/>
      </c>
      <c r="AQ124" s="12" t="str">
        <f aca="false">IF(OR($A124="",AQ$4=""),"",SUMPRODUCT(--(INDEX(Matrix!$C$5:$EV$304,0,$B124)&gt;0),--(INDEX(Matrix!$C$5:$EV$304,0,AQ$3)&gt;0)))</f>
        <v/>
      </c>
      <c r="AR124" s="12" t="str">
        <f aca="false">IF(OR($A124="",AR$4=""),"",SUMPRODUCT(--(INDEX(Matrix!$C$5:$EV$304,0,$B124)&gt;0),--(INDEX(Matrix!$C$5:$EV$304,0,AR$3)&gt;0)))</f>
        <v/>
      </c>
      <c r="AS124" s="12" t="str">
        <f aca="false">IF(OR($A124="",AS$4=""),"",SUMPRODUCT(--(INDEX(Matrix!$C$5:$EV$304,0,$B124)&gt;0),--(INDEX(Matrix!$C$5:$EV$304,0,AS$3)&gt;0)))</f>
        <v/>
      </c>
      <c r="AT124" s="12" t="str">
        <f aca="false">IF(OR($A124="",AT$4=""),"",SUMPRODUCT(--(INDEX(Matrix!$C$5:$EV$304,0,$B124)&gt;0),--(INDEX(Matrix!$C$5:$EV$304,0,AT$3)&gt;0)))</f>
        <v/>
      </c>
      <c r="AU124" s="12" t="str">
        <f aca="false">IF(OR($A124="",AU$4=""),"",SUMPRODUCT(--(INDEX(Matrix!$C$5:$EV$304,0,$B124)&gt;0),--(INDEX(Matrix!$C$5:$EV$304,0,AU$3)&gt;0)))</f>
        <v/>
      </c>
      <c r="AV124" s="12" t="str">
        <f aca="false">IF(OR($A124="",AV$4=""),"",SUMPRODUCT(--(INDEX(Matrix!$C$5:$EV$304,0,$B124)&gt;0),--(INDEX(Matrix!$C$5:$EV$304,0,AV$3)&gt;0)))</f>
        <v/>
      </c>
      <c r="AW124" s="12" t="str">
        <f aca="false">IF(OR($A124="",AW$4=""),"",SUMPRODUCT(--(INDEX(Matrix!$C$5:$EV$304,0,$B124)&gt;0),--(INDEX(Matrix!$C$5:$EV$304,0,AW$3)&gt;0)))</f>
        <v/>
      </c>
      <c r="AX124" s="12" t="str">
        <f aca="false">IF(OR($A124="",AX$4=""),"",SUMPRODUCT(--(INDEX(Matrix!$C$5:$EV$304,0,$B124)&gt;0),--(INDEX(Matrix!$C$5:$EV$304,0,AX$3)&gt;0)))</f>
        <v/>
      </c>
      <c r="AY124" s="12" t="str">
        <f aca="false">IF(OR($A124="",AY$4=""),"",SUMPRODUCT(--(INDEX(Matrix!$C$5:$EV$304,0,$B124)&gt;0),--(INDEX(Matrix!$C$5:$EV$304,0,AY$3)&gt;0)))</f>
        <v/>
      </c>
      <c r="AZ124" s="12" t="str">
        <f aca="false">IF(OR($A124="",AZ$4=""),"",SUMPRODUCT(--(INDEX(Matrix!$C$5:$EV$304,0,$B124)&gt;0),--(INDEX(Matrix!$C$5:$EV$304,0,AZ$3)&gt;0)))</f>
        <v/>
      </c>
      <c r="BA124" s="12" t="str">
        <f aca="false">IF(OR($A124="",BA$4=""),"",SUMPRODUCT(--(INDEX(Matrix!$C$5:$EV$304,0,$B124)&gt;0),--(INDEX(Matrix!$C$5:$EV$304,0,BA$3)&gt;0)))</f>
        <v/>
      </c>
      <c r="BB124" s="12" t="str">
        <f aca="false">IF(OR($A124="",BB$4=""),"",SUMPRODUCT(--(INDEX(Matrix!$C$5:$EV$304,0,$B124)&gt;0),--(INDEX(Matrix!$C$5:$EV$304,0,BB$3)&gt;0)))</f>
        <v/>
      </c>
      <c r="BC124" s="12" t="str">
        <f aca="false">IF(OR($A124="",BC$4=""),"",SUMPRODUCT(--(INDEX(Matrix!$C$5:$EV$304,0,$B124)&gt;0),--(INDEX(Matrix!$C$5:$EV$304,0,BC$3)&gt;0)))</f>
        <v/>
      </c>
      <c r="BD124" s="12" t="str">
        <f aca="false">IF(OR($A124="",BD$4=""),"",SUMPRODUCT(--(INDEX(Matrix!$C$5:$EV$304,0,$B124)&gt;0),--(INDEX(Matrix!$C$5:$EV$304,0,BD$3)&gt;0)))</f>
        <v/>
      </c>
      <c r="BE124" s="12" t="str">
        <f aca="false">IF(OR($A124="",BE$4=""),"",SUMPRODUCT(--(INDEX(Matrix!$C$5:$EV$304,0,$B124)&gt;0),--(INDEX(Matrix!$C$5:$EV$304,0,BE$3)&gt;0)))</f>
        <v/>
      </c>
      <c r="BF124" s="12" t="str">
        <f aca="false">IF(OR($A124="",BF$4=""),"",SUMPRODUCT(--(INDEX(Matrix!$C$5:$EV$304,0,$B124)&gt;0),--(INDEX(Matrix!$C$5:$EV$304,0,BF$3)&gt;0)))</f>
        <v/>
      </c>
      <c r="BG124" s="12" t="str">
        <f aca="false">IF(OR($A124="",BG$4=""),"",SUMPRODUCT(--(INDEX(Matrix!$C$5:$EV$304,0,$B124)&gt;0),--(INDEX(Matrix!$C$5:$EV$304,0,BG$3)&gt;0)))</f>
        <v/>
      </c>
      <c r="BH124" s="12" t="str">
        <f aca="false">IF(OR($A124="",BH$4=""),"",SUMPRODUCT(--(INDEX(Matrix!$C$5:$EV$304,0,$B124)&gt;0),--(INDEX(Matrix!$C$5:$EV$304,0,BH$3)&gt;0)))</f>
        <v/>
      </c>
      <c r="BI124" s="12" t="str">
        <f aca="false">IF(OR($A124="",BI$4=""),"",SUMPRODUCT(--(INDEX(Matrix!$C$5:$EV$304,0,$B124)&gt;0),--(INDEX(Matrix!$C$5:$EV$304,0,BI$3)&gt;0)))</f>
        <v/>
      </c>
      <c r="BJ124" s="12" t="str">
        <f aca="false">IF(OR($A124="",BJ$4=""),"",SUMPRODUCT(--(INDEX(Matrix!$C$5:$EV$304,0,$B124)&gt;0),--(INDEX(Matrix!$C$5:$EV$304,0,BJ$3)&gt;0)))</f>
        <v/>
      </c>
      <c r="BK124" s="12" t="str">
        <f aca="false">IF(OR($A124="",BK$4=""),"",SUMPRODUCT(--(INDEX(Matrix!$C$5:$EV$304,0,$B124)&gt;0),--(INDEX(Matrix!$C$5:$EV$304,0,BK$3)&gt;0)))</f>
        <v/>
      </c>
      <c r="BL124" s="12" t="str">
        <f aca="false">IF(OR($A124="",BL$4=""),"",SUMPRODUCT(--(INDEX(Matrix!$C$5:$EV$304,0,$B124)&gt;0),--(INDEX(Matrix!$C$5:$EV$304,0,BL$3)&gt;0)))</f>
        <v/>
      </c>
      <c r="BM124" s="12" t="str">
        <f aca="false">IF(OR($A124="",BM$4=""),"",SUMPRODUCT(--(INDEX(Matrix!$C$5:$EV$304,0,$B124)&gt;0),--(INDEX(Matrix!$C$5:$EV$304,0,BM$3)&gt;0)))</f>
        <v/>
      </c>
      <c r="BN124" s="12" t="str">
        <f aca="false">IF(OR($A124="",BN$4=""),"",SUMPRODUCT(--(INDEX(Matrix!$C$5:$EV$304,0,$B124)&gt;0),--(INDEX(Matrix!$C$5:$EV$304,0,BN$3)&gt;0)))</f>
        <v/>
      </c>
      <c r="BO124" s="12" t="str">
        <f aca="false">IF(OR($A124="",BO$4=""),"",SUMPRODUCT(--(INDEX(Matrix!$C$5:$EV$304,0,$B124)&gt;0),--(INDEX(Matrix!$C$5:$EV$304,0,BO$3)&gt;0)))</f>
        <v/>
      </c>
      <c r="BP124" s="12" t="str">
        <f aca="false">IF(OR($A124="",BP$4=""),"",SUMPRODUCT(--(INDEX(Matrix!$C$5:$EV$304,0,$B124)&gt;0),--(INDEX(Matrix!$C$5:$EV$304,0,BP$3)&gt;0)))</f>
        <v/>
      </c>
      <c r="BQ124" s="12" t="str">
        <f aca="false">IF(OR($A124="",BQ$4=""),"",SUMPRODUCT(--(INDEX(Matrix!$C$5:$EV$304,0,$B124)&gt;0),--(INDEX(Matrix!$C$5:$EV$304,0,BQ$3)&gt;0)))</f>
        <v/>
      </c>
      <c r="BR124" s="12" t="str">
        <f aca="false">IF(OR($A124="",BR$4=""),"",SUMPRODUCT(--(INDEX(Matrix!$C$5:$EV$304,0,$B124)&gt;0),--(INDEX(Matrix!$C$5:$EV$304,0,BR$3)&gt;0)))</f>
        <v/>
      </c>
      <c r="BS124" s="12" t="str">
        <f aca="false">IF(OR($A124="",BS$4=""),"",SUMPRODUCT(--(INDEX(Matrix!$C$5:$EV$304,0,$B124)&gt;0),--(INDEX(Matrix!$C$5:$EV$304,0,BS$3)&gt;0)))</f>
        <v/>
      </c>
      <c r="BT124" s="12" t="str">
        <f aca="false">IF(OR($A124="",BT$4=""),"",SUMPRODUCT(--(INDEX(Matrix!$C$5:$EV$304,0,$B124)&gt;0),--(INDEX(Matrix!$C$5:$EV$304,0,BT$3)&gt;0)))</f>
        <v/>
      </c>
      <c r="BU124" s="12" t="str">
        <f aca="false">IF(OR($A124="",BU$4=""),"",SUMPRODUCT(--(INDEX(Matrix!$C$5:$EV$304,0,$B124)&gt;0),--(INDEX(Matrix!$C$5:$EV$304,0,BU$3)&gt;0)))</f>
        <v/>
      </c>
      <c r="BV124" s="12" t="str">
        <f aca="false">IF(OR($A124="",BV$4=""),"",SUMPRODUCT(--(INDEX(Matrix!$C$5:$EV$304,0,$B124)&gt;0),--(INDEX(Matrix!$C$5:$EV$304,0,BV$3)&gt;0)))</f>
        <v/>
      </c>
      <c r="BW124" s="12" t="str">
        <f aca="false">IF(OR($A124="",BW$4=""),"",SUMPRODUCT(--(INDEX(Matrix!$C$5:$EV$304,0,$B124)&gt;0),--(INDEX(Matrix!$C$5:$EV$304,0,BW$3)&gt;0)))</f>
        <v/>
      </c>
      <c r="BX124" s="12" t="str">
        <f aca="false">IF(OR($A124="",BX$4=""),"",SUMPRODUCT(--(INDEX(Matrix!$C$5:$EV$304,0,$B124)&gt;0),--(INDEX(Matrix!$C$5:$EV$304,0,BX$3)&gt;0)))</f>
        <v/>
      </c>
      <c r="BY124" s="12" t="str">
        <f aca="false">IF(OR($A124="",BY$4=""),"",SUMPRODUCT(--(INDEX(Matrix!$C$5:$EV$304,0,$B124)&gt;0),--(INDEX(Matrix!$C$5:$EV$304,0,BY$3)&gt;0)))</f>
        <v/>
      </c>
      <c r="BZ124" s="12" t="str">
        <f aca="false">IF(OR($A124="",BZ$4=""),"",SUMPRODUCT(--(INDEX(Matrix!$C$5:$EV$304,0,$B124)&gt;0),--(INDEX(Matrix!$C$5:$EV$304,0,BZ$3)&gt;0)))</f>
        <v/>
      </c>
      <c r="CA124" s="12" t="str">
        <f aca="false">IF(OR($A124="",CA$4=""),"",SUMPRODUCT(--(INDEX(Matrix!$C$5:$EV$304,0,$B124)&gt;0),--(INDEX(Matrix!$C$5:$EV$304,0,CA$3)&gt;0)))</f>
        <v/>
      </c>
      <c r="CB124" s="12" t="str">
        <f aca="false">IF(OR($A124="",CB$4=""),"",SUMPRODUCT(--(INDEX(Matrix!$C$5:$EV$304,0,$B124)&gt;0),--(INDEX(Matrix!$C$5:$EV$304,0,CB$3)&gt;0)))</f>
        <v/>
      </c>
      <c r="CC124" s="12" t="str">
        <f aca="false">IF(OR($A124="",CC$4=""),"",SUMPRODUCT(--(INDEX(Matrix!$C$5:$EV$304,0,$B124)&gt;0),--(INDEX(Matrix!$C$5:$EV$304,0,CC$3)&gt;0)))</f>
        <v/>
      </c>
      <c r="CD124" s="12" t="str">
        <f aca="false">IF(OR($A124="",CD$4=""),"",SUMPRODUCT(--(INDEX(Matrix!$C$5:$EV$304,0,$B124)&gt;0),--(INDEX(Matrix!$C$5:$EV$304,0,CD$3)&gt;0)))</f>
        <v/>
      </c>
      <c r="CE124" s="12" t="str">
        <f aca="false">IF(OR($A124="",CE$4=""),"",SUMPRODUCT(--(INDEX(Matrix!$C$5:$EV$304,0,$B124)&gt;0),--(INDEX(Matrix!$C$5:$EV$304,0,CE$3)&gt;0)))</f>
        <v/>
      </c>
      <c r="CF124" s="12" t="str">
        <f aca="false">IF(OR($A124="",CF$4=""),"",SUMPRODUCT(--(INDEX(Matrix!$C$5:$EV$304,0,$B124)&gt;0),--(INDEX(Matrix!$C$5:$EV$304,0,CF$3)&gt;0)))</f>
        <v/>
      </c>
      <c r="CG124" s="12" t="str">
        <f aca="false">IF(OR($A124="",CG$4=""),"",SUMPRODUCT(--(INDEX(Matrix!$C$5:$EV$304,0,$B124)&gt;0),--(INDEX(Matrix!$C$5:$EV$304,0,CG$3)&gt;0)))</f>
        <v/>
      </c>
      <c r="CH124" s="12" t="str">
        <f aca="false">IF(OR($A124="",CH$4=""),"",SUMPRODUCT(--(INDEX(Matrix!$C$5:$EV$304,0,$B124)&gt;0),--(INDEX(Matrix!$C$5:$EV$304,0,CH$3)&gt;0)))</f>
        <v/>
      </c>
      <c r="CI124" s="12" t="str">
        <f aca="false">IF(OR($A124="",CI$4=""),"",SUMPRODUCT(--(INDEX(Matrix!$C$5:$EV$304,0,$B124)&gt;0),--(INDEX(Matrix!$C$5:$EV$304,0,CI$3)&gt;0)))</f>
        <v/>
      </c>
      <c r="CJ124" s="12" t="str">
        <f aca="false">IF(OR($A124="",CJ$4=""),"",SUMPRODUCT(--(INDEX(Matrix!$C$5:$EV$304,0,$B124)&gt;0),--(INDEX(Matrix!$C$5:$EV$304,0,CJ$3)&gt;0)))</f>
        <v/>
      </c>
      <c r="CK124" s="12" t="str">
        <f aca="false">IF(OR($A124="",CK$4=""),"",SUMPRODUCT(--(INDEX(Matrix!$C$5:$EV$304,0,$B124)&gt;0),--(INDEX(Matrix!$C$5:$EV$304,0,CK$3)&gt;0)))</f>
        <v/>
      </c>
      <c r="CL124" s="12" t="str">
        <f aca="false">IF(OR($A124="",CL$4=""),"",SUMPRODUCT(--(INDEX(Matrix!$C$5:$EV$304,0,$B124)&gt;0),--(INDEX(Matrix!$C$5:$EV$304,0,CL$3)&gt;0)))</f>
        <v/>
      </c>
      <c r="CM124" s="12" t="str">
        <f aca="false">IF(OR($A124="",CM$4=""),"",SUMPRODUCT(--(INDEX(Matrix!$C$5:$EV$304,0,$B124)&gt;0),--(INDEX(Matrix!$C$5:$EV$304,0,CM$3)&gt;0)))</f>
        <v/>
      </c>
      <c r="CN124" s="12" t="str">
        <f aca="false">IF(OR($A124="",CN$4=""),"",SUMPRODUCT(--(INDEX(Matrix!$C$5:$EV$304,0,$B124)&gt;0),--(INDEX(Matrix!$C$5:$EV$304,0,CN$3)&gt;0)))</f>
        <v/>
      </c>
      <c r="CO124" s="12" t="str">
        <f aca="false">IF(OR($A124="",CO$4=""),"",SUMPRODUCT(--(INDEX(Matrix!$C$5:$EV$304,0,$B124)&gt;0),--(INDEX(Matrix!$C$5:$EV$304,0,CO$3)&gt;0)))</f>
        <v/>
      </c>
      <c r="CP124" s="12" t="str">
        <f aca="false">IF(OR($A124="",CP$4=""),"",SUMPRODUCT(--(INDEX(Matrix!$C$5:$EV$304,0,$B124)&gt;0),--(INDEX(Matrix!$C$5:$EV$304,0,CP$3)&gt;0)))</f>
        <v/>
      </c>
      <c r="CQ124" s="12" t="str">
        <f aca="false">IF(OR($A124="",CQ$4=""),"",SUMPRODUCT(--(INDEX(Matrix!$C$5:$EV$304,0,$B124)&gt;0),--(INDEX(Matrix!$C$5:$EV$304,0,CQ$3)&gt;0)))</f>
        <v/>
      </c>
      <c r="CR124" s="12" t="str">
        <f aca="false">IF(OR($A124="",CR$4=""),"",SUMPRODUCT(--(INDEX(Matrix!$C$5:$EV$304,0,$B124)&gt;0),--(INDEX(Matrix!$C$5:$EV$304,0,CR$3)&gt;0)))</f>
        <v/>
      </c>
      <c r="CS124" s="12" t="str">
        <f aca="false">IF(OR($A124="",CS$4=""),"",SUMPRODUCT(--(INDEX(Matrix!$C$5:$EV$304,0,$B124)&gt;0),--(INDEX(Matrix!$C$5:$EV$304,0,CS$3)&gt;0)))</f>
        <v/>
      </c>
      <c r="CT124" s="12" t="str">
        <f aca="false">IF(OR($A124="",CT$4=""),"",SUMPRODUCT(--(INDEX(Matrix!$C$5:$EV$304,0,$B124)&gt;0),--(INDEX(Matrix!$C$5:$EV$304,0,CT$3)&gt;0)))</f>
        <v/>
      </c>
      <c r="CU124" s="12" t="str">
        <f aca="false">IF(OR($A124="",CU$4=""),"",SUMPRODUCT(--(INDEX(Matrix!$C$5:$EV$304,0,$B124)&gt;0),--(INDEX(Matrix!$C$5:$EV$304,0,CU$3)&gt;0)))</f>
        <v/>
      </c>
      <c r="CV124" s="12" t="str">
        <f aca="false">IF(OR($A124="",CV$4=""),"",SUMPRODUCT(--(INDEX(Matrix!$C$5:$EV$304,0,$B124)&gt;0),--(INDEX(Matrix!$C$5:$EV$304,0,CV$3)&gt;0)))</f>
        <v/>
      </c>
      <c r="CW124" s="12" t="str">
        <f aca="false">IF(OR($A124="",CW$4=""),"",SUMPRODUCT(--(INDEX(Matrix!$C$5:$EV$304,0,$B124)&gt;0),--(INDEX(Matrix!$C$5:$EV$304,0,CW$3)&gt;0)))</f>
        <v/>
      </c>
      <c r="CX124" s="12" t="str">
        <f aca="false">IF(OR($A124="",CX$4=""),"",SUMPRODUCT(--(INDEX(Matrix!$C$5:$EV$304,0,$B124)&gt;0),--(INDEX(Matrix!$C$5:$EV$304,0,CX$3)&gt;0)))</f>
        <v/>
      </c>
      <c r="CY124" s="12" t="str">
        <f aca="false">IF(OR($A124="",CY$4=""),"",SUMPRODUCT(--(INDEX(Matrix!$C$5:$EV$304,0,$B124)&gt;0),--(INDEX(Matrix!$C$5:$EV$304,0,CY$3)&gt;0)))</f>
        <v/>
      </c>
      <c r="CZ124" s="12" t="str">
        <f aca="false">IF(OR($A124="",CZ$4=""),"",SUMPRODUCT(--(INDEX(Matrix!$C$5:$EV$304,0,$B124)&gt;0),--(INDEX(Matrix!$C$5:$EV$304,0,CZ$3)&gt;0)))</f>
        <v/>
      </c>
      <c r="DA124" s="12" t="str">
        <f aca="false">IF(OR($A124="",DA$4=""),"",SUMPRODUCT(--(INDEX(Matrix!$C$5:$EV$304,0,$B124)&gt;0),--(INDEX(Matrix!$C$5:$EV$304,0,DA$3)&gt;0)))</f>
        <v/>
      </c>
      <c r="DB124" s="12" t="str">
        <f aca="false">IF(OR($A124="",DB$4=""),"",SUMPRODUCT(--(INDEX(Matrix!$C$5:$EV$304,0,$B124)&gt;0),--(INDEX(Matrix!$C$5:$EV$304,0,DB$3)&gt;0)))</f>
        <v/>
      </c>
      <c r="DC124" s="12" t="str">
        <f aca="false">IF(OR($A124="",DC$4=""),"",SUMPRODUCT(--(INDEX(Matrix!$C$5:$EV$304,0,$B124)&gt;0),--(INDEX(Matrix!$C$5:$EV$304,0,DC$3)&gt;0)))</f>
        <v/>
      </c>
      <c r="DD124" s="12" t="str">
        <f aca="false">IF(OR($A124="",DD$4=""),"",SUMPRODUCT(--(INDEX(Matrix!$C$5:$EV$304,0,$B124)&gt;0),--(INDEX(Matrix!$C$5:$EV$304,0,DD$3)&gt;0)))</f>
        <v/>
      </c>
      <c r="DE124" s="12" t="str">
        <f aca="false">IF(OR($A124="",DE$4=""),"",SUMPRODUCT(--(INDEX(Matrix!$C$5:$EV$304,0,$B124)&gt;0),--(INDEX(Matrix!$C$5:$EV$304,0,DE$3)&gt;0)))</f>
        <v/>
      </c>
      <c r="DF124" s="12" t="str">
        <f aca="false">IF(OR($A124="",DF$4=""),"",SUMPRODUCT(--(INDEX(Matrix!$C$5:$EV$304,0,$B124)&gt;0),--(INDEX(Matrix!$C$5:$EV$304,0,DF$3)&gt;0)))</f>
        <v/>
      </c>
      <c r="DG124" s="12" t="str">
        <f aca="false">IF(OR($A124="",DG$4=""),"",SUMPRODUCT(--(INDEX(Matrix!$C$5:$EV$304,0,$B124)&gt;0),--(INDEX(Matrix!$C$5:$EV$304,0,DG$3)&gt;0)))</f>
        <v/>
      </c>
      <c r="DH124" s="12" t="str">
        <f aca="false">IF(OR($A124="",DH$4=""),"",SUMPRODUCT(--(INDEX(Matrix!$C$5:$EV$304,0,$B124)&gt;0),--(INDEX(Matrix!$C$5:$EV$304,0,DH$3)&gt;0)))</f>
        <v/>
      </c>
      <c r="DI124" s="12" t="str">
        <f aca="false">IF(OR($A124="",DI$4=""),"",SUMPRODUCT(--(INDEX(Matrix!$C$5:$EV$304,0,$B124)&gt;0),--(INDEX(Matrix!$C$5:$EV$304,0,DI$3)&gt;0)))</f>
        <v/>
      </c>
      <c r="DJ124" s="12" t="str">
        <f aca="false">IF(OR($A124="",DJ$4=""),"",SUMPRODUCT(--(INDEX(Matrix!$C$5:$EV$304,0,$B124)&gt;0),--(INDEX(Matrix!$C$5:$EV$304,0,DJ$3)&gt;0)))</f>
        <v/>
      </c>
      <c r="DK124" s="12" t="str">
        <f aca="false">IF(OR($A124="",DK$4=""),"",SUMPRODUCT(--(INDEX(Matrix!$C$5:$EV$304,0,$B124)&gt;0),--(INDEX(Matrix!$C$5:$EV$304,0,DK$3)&gt;0)))</f>
        <v/>
      </c>
      <c r="DL124" s="12" t="str">
        <f aca="false">IF(OR($A124="",DL$4=""),"",SUMPRODUCT(--(INDEX(Matrix!$C$5:$EV$304,0,$B124)&gt;0),--(INDEX(Matrix!$C$5:$EV$304,0,DL$3)&gt;0)))</f>
        <v/>
      </c>
      <c r="DM124" s="12" t="str">
        <f aca="false">IF(OR($A124="",DM$4=""),"",SUMPRODUCT(--(INDEX(Matrix!$C$5:$EV$304,0,$B124)&gt;0),--(INDEX(Matrix!$C$5:$EV$304,0,DM$3)&gt;0)))</f>
        <v/>
      </c>
      <c r="DN124" s="12" t="str">
        <f aca="false">IF(OR($A124="",DN$4=""),"",SUMPRODUCT(--(INDEX(Matrix!$C$5:$EV$304,0,$B124)&gt;0),--(INDEX(Matrix!$C$5:$EV$304,0,DN$3)&gt;0)))</f>
        <v/>
      </c>
      <c r="DO124" s="12" t="str">
        <f aca="false">IF(OR($A124="",DO$4=""),"",SUMPRODUCT(--(INDEX(Matrix!$C$5:$EV$304,0,$B124)&gt;0),--(INDEX(Matrix!$C$5:$EV$304,0,DO$3)&gt;0)))</f>
        <v/>
      </c>
      <c r="DP124" s="12" t="str">
        <f aca="false">IF(OR($A124="",DP$4=""),"",SUMPRODUCT(--(INDEX(Matrix!$C$5:$EV$304,0,$B124)&gt;0),--(INDEX(Matrix!$C$5:$EV$304,0,DP$3)&gt;0)))</f>
        <v/>
      </c>
      <c r="DQ124" s="12" t="str">
        <f aca="false">IF(OR($A124="",DQ$4=""),"",SUMPRODUCT(--(INDEX(Matrix!$C$5:$EV$304,0,$B124)&gt;0),--(INDEX(Matrix!$C$5:$EV$304,0,DQ$3)&gt;0)))</f>
        <v/>
      </c>
      <c r="DR124" s="12" t="str">
        <f aca="false">IF(OR($A124="",DR$4=""),"",SUMPRODUCT(--(INDEX(Matrix!$C$5:$EV$304,0,$B124)&gt;0),--(INDEX(Matrix!$C$5:$EV$304,0,DR$3)&gt;0)))</f>
        <v/>
      </c>
      <c r="DS124" s="12" t="str">
        <f aca="false">IF(OR($A124="",DS$4=""),"",SUMPRODUCT(--(INDEX(Matrix!$C$5:$EV$304,0,$B124)&gt;0),--(INDEX(Matrix!$C$5:$EV$304,0,DS$3)&gt;0)))</f>
        <v/>
      </c>
      <c r="DT124" s="12" t="str">
        <f aca="false">IF(OR($A124="",DT$4=""),"",SUMPRODUCT(--(INDEX(Matrix!$C$5:$EV$304,0,$B124)&gt;0),--(INDEX(Matrix!$C$5:$EV$304,0,DT$3)&gt;0)))</f>
        <v/>
      </c>
      <c r="DU124" s="12" t="str">
        <f aca="false">IF(OR($A124="",DU$4=""),"",SUMPRODUCT(--(INDEX(Matrix!$C$5:$EV$304,0,$B124)&gt;0),--(INDEX(Matrix!$C$5:$EV$304,0,DU$3)&gt;0)))</f>
        <v/>
      </c>
      <c r="DV124" s="12" t="str">
        <f aca="false">IF(OR($A124="",DV$4=""),"",SUMPRODUCT(--(INDEX(Matrix!$C$5:$EV$304,0,$B124)&gt;0),--(INDEX(Matrix!$C$5:$EV$304,0,DV$3)&gt;0)))</f>
        <v/>
      </c>
      <c r="DW124" s="12" t="str">
        <f aca="false">IF(OR($A124="",DW$4=""),"",SUMPRODUCT(--(INDEX(Matrix!$C$5:$EV$304,0,$B124)&gt;0),--(INDEX(Matrix!$C$5:$EV$304,0,DW$3)&gt;0)))</f>
        <v/>
      </c>
      <c r="DX124" s="12" t="str">
        <f aca="false">IF(OR($A124="",DX$4=""),"",SUMPRODUCT(--(INDEX(Matrix!$C$5:$EV$304,0,$B124)&gt;0),--(INDEX(Matrix!$C$5:$EV$304,0,DX$3)&gt;0)))</f>
        <v/>
      </c>
      <c r="DY124" s="12" t="str">
        <f aca="false">IF(OR($A124="",DY$4=""),"",SUMPRODUCT(--(INDEX(Matrix!$C$5:$EV$304,0,$B124)&gt;0),--(INDEX(Matrix!$C$5:$EV$304,0,DY$3)&gt;0)))</f>
        <v/>
      </c>
      <c r="DZ124" s="12" t="str">
        <f aca="false">IF(OR($A124="",DZ$4=""),"",SUMPRODUCT(--(INDEX(Matrix!$C$5:$EV$304,0,$B124)&gt;0),--(INDEX(Matrix!$C$5:$EV$304,0,DZ$3)&gt;0)))</f>
        <v/>
      </c>
      <c r="EA124" s="12" t="str">
        <f aca="false">IF(OR($A124="",EA$4=""),"",SUMPRODUCT(--(INDEX(Matrix!$C$5:$EV$304,0,$B124)&gt;0),--(INDEX(Matrix!$C$5:$EV$304,0,EA$3)&gt;0)))</f>
        <v/>
      </c>
      <c r="EB124" s="12" t="str">
        <f aca="false">IF(OR($A124="",EB$4=""),"",SUMPRODUCT(--(INDEX(Matrix!$C$5:$EV$304,0,$B124)&gt;0),--(INDEX(Matrix!$C$5:$EV$304,0,EB$3)&gt;0)))</f>
        <v/>
      </c>
      <c r="EC124" s="12" t="str">
        <f aca="false">IF(OR($A124="",EC$4=""),"",SUMPRODUCT(--(INDEX(Matrix!$C$5:$EV$304,0,$B124)&gt;0),--(INDEX(Matrix!$C$5:$EV$304,0,EC$3)&gt;0)))</f>
        <v/>
      </c>
      <c r="ED124" s="12" t="str">
        <f aca="false">IF(OR($A124="",ED$4=""),"",SUMPRODUCT(--(INDEX(Matrix!$C$5:$EV$304,0,$B124)&gt;0),--(INDEX(Matrix!$C$5:$EV$304,0,ED$3)&gt;0)))</f>
        <v/>
      </c>
      <c r="EE124" s="12" t="str">
        <f aca="false">IF(OR($A124="",EE$4=""),"",SUMPRODUCT(--(INDEX(Matrix!$C$5:$EV$304,0,$B124)&gt;0),--(INDEX(Matrix!$C$5:$EV$304,0,EE$3)&gt;0)))</f>
        <v/>
      </c>
      <c r="EF124" s="12" t="str">
        <f aca="false">IF(OR($A124="",EF$4=""),"",SUMPRODUCT(--(INDEX(Matrix!$C$5:$EV$304,0,$B124)&gt;0),--(INDEX(Matrix!$C$5:$EV$304,0,EF$3)&gt;0)))</f>
        <v/>
      </c>
      <c r="EG124" s="12" t="str">
        <f aca="false">IF(OR($A124="",EG$4=""),"",SUMPRODUCT(--(INDEX(Matrix!$C$5:$EV$304,0,$B124)&gt;0),--(INDEX(Matrix!$C$5:$EV$304,0,EG$3)&gt;0)))</f>
        <v/>
      </c>
      <c r="EH124" s="12" t="str">
        <f aca="false">IF(OR($A124="",EH$4=""),"",SUMPRODUCT(--(INDEX(Matrix!$C$5:$EV$304,0,$B124)&gt;0),--(INDEX(Matrix!$C$5:$EV$304,0,EH$3)&gt;0)))</f>
        <v/>
      </c>
      <c r="EI124" s="12" t="str">
        <f aca="false">IF(OR($A124="",EI$4=""),"",SUMPRODUCT(--(INDEX(Matrix!$C$5:$EV$304,0,$B124)&gt;0),--(INDEX(Matrix!$C$5:$EV$304,0,EI$3)&gt;0)))</f>
        <v/>
      </c>
      <c r="EJ124" s="12" t="str">
        <f aca="false">IF(OR($A124="",EJ$4=""),"",SUMPRODUCT(--(INDEX(Matrix!$C$5:$EV$304,0,$B124)&gt;0),--(INDEX(Matrix!$C$5:$EV$304,0,EJ$3)&gt;0)))</f>
        <v/>
      </c>
      <c r="EK124" s="12" t="str">
        <f aca="false">IF(OR($A124="",EK$4=""),"",SUMPRODUCT(--(INDEX(Matrix!$C$5:$EV$304,0,$B124)&gt;0),--(INDEX(Matrix!$C$5:$EV$304,0,EK$3)&gt;0)))</f>
        <v/>
      </c>
      <c r="EL124" s="12" t="str">
        <f aca="false">IF(OR($A124="",EL$4=""),"",SUMPRODUCT(--(INDEX(Matrix!$C$5:$EV$304,0,$B124)&gt;0),--(INDEX(Matrix!$C$5:$EV$304,0,EL$3)&gt;0)))</f>
        <v/>
      </c>
      <c r="EM124" s="12" t="str">
        <f aca="false">IF(OR($A124="",EM$4=""),"",SUMPRODUCT(--(INDEX(Matrix!$C$5:$EV$304,0,$B124)&gt;0),--(INDEX(Matrix!$C$5:$EV$304,0,EM$3)&gt;0)))</f>
        <v/>
      </c>
      <c r="EN124" s="12" t="str">
        <f aca="false">IF(OR($A124="",EN$4=""),"",SUMPRODUCT(--(INDEX(Matrix!$C$5:$EV$304,0,$B124)&gt;0),--(INDEX(Matrix!$C$5:$EV$304,0,EN$3)&gt;0)))</f>
        <v/>
      </c>
      <c r="EO124" s="12" t="str">
        <f aca="false">IF(OR($A124="",EO$4=""),"",SUMPRODUCT(--(INDEX(Matrix!$C$5:$EV$304,0,$B124)&gt;0),--(INDEX(Matrix!$C$5:$EV$304,0,EO$3)&gt;0)))</f>
        <v/>
      </c>
      <c r="EP124" s="12" t="str">
        <f aca="false">IF(OR($A124="",EP$4=""),"",SUMPRODUCT(--(INDEX(Matrix!$C$5:$EV$304,0,$B124)&gt;0),--(INDEX(Matrix!$C$5:$EV$304,0,EP$3)&gt;0)))</f>
        <v/>
      </c>
      <c r="EQ124" s="12" t="str">
        <f aca="false">IF(OR($A124="",EQ$4=""),"",SUMPRODUCT(--(INDEX(Matrix!$C$5:$EV$304,0,$B124)&gt;0),--(INDEX(Matrix!$C$5:$EV$304,0,EQ$3)&gt;0)))</f>
        <v/>
      </c>
      <c r="ER124" s="12" t="str">
        <f aca="false">IF(OR($A124="",ER$4=""),"",SUMPRODUCT(--(INDEX(Matrix!$C$5:$EV$304,0,$B124)&gt;0),--(INDEX(Matrix!$C$5:$EV$304,0,ER$3)&gt;0)))</f>
        <v/>
      </c>
      <c r="ES124" s="12" t="str">
        <f aca="false">IF(OR($A124="",ES$4=""),"",SUMPRODUCT(--(INDEX(Matrix!$C$5:$EV$304,0,$B124)&gt;0),--(INDEX(Matrix!$C$5:$EV$304,0,ES$3)&gt;0)))</f>
        <v/>
      </c>
      <c r="ET124" s="12" t="str">
        <f aca="false">IF(OR($A124="",ET$4=""),"",SUMPRODUCT(--(INDEX(Matrix!$C$5:$EV$304,0,$B124)&gt;0),--(INDEX(Matrix!$C$5:$EV$304,0,ET$3)&gt;0)))</f>
        <v/>
      </c>
      <c r="EU124" s="12" t="str">
        <f aca="false">IF(OR($A124="",EU$4=""),"",SUMPRODUCT(--(INDEX(Matrix!$C$5:$EV$304,0,$B124)&gt;0),--(INDEX(Matrix!$C$5:$EV$304,0,EU$3)&gt;0)))</f>
        <v/>
      </c>
      <c r="EV124" s="12" t="str">
        <f aca="false">IF(OR($A124="",EV$4=""),"",SUMPRODUCT(--(INDEX(Matrix!$C$5:$EV$304,0,$B124)&gt;0),--(INDEX(Matrix!$C$5:$EV$304,0,EV$3)&gt;0)))</f>
        <v/>
      </c>
    </row>
    <row r="125" customFormat="false" ht="15" hidden="false" customHeight="false" outlineLevel="0" collapsed="false">
      <c r="A125" s="6" t="str">
        <f aca="false">IF(INDEX(Products!$A$2:$A$151,$B125)="","",INDEX(Products!$A$2:$A$151,$B125))</f>
        <v/>
      </c>
      <c r="B125" s="23" t="n">
        <v>121</v>
      </c>
      <c r="C125" s="12" t="str">
        <f aca="false">IF(OR($A125="",C$4=""),"",SUMPRODUCT(--(INDEX(Matrix!$C$5:$EV$304,0,$B125)&gt;0),--(INDEX(Matrix!$C$5:$EV$304,0,C$3)&gt;0)))</f>
        <v/>
      </c>
      <c r="D125" s="12" t="str">
        <f aca="false">IF(OR($A125="",D$4=""),"",SUMPRODUCT(--(INDEX(Matrix!$C$5:$EV$304,0,$B125)&gt;0),--(INDEX(Matrix!$C$5:$EV$304,0,D$3)&gt;0)))</f>
        <v/>
      </c>
      <c r="E125" s="12" t="str">
        <f aca="false">IF(OR($A125="",E$4=""),"",SUMPRODUCT(--(INDEX(Matrix!$C$5:$EV$304,0,$B125)&gt;0),--(INDEX(Matrix!$C$5:$EV$304,0,E$3)&gt;0)))</f>
        <v/>
      </c>
      <c r="F125" s="12" t="str">
        <f aca="false">IF(OR($A125="",F$4=""),"",SUMPRODUCT(--(INDEX(Matrix!$C$5:$EV$304,0,$B125)&gt;0),--(INDEX(Matrix!$C$5:$EV$304,0,F$3)&gt;0)))</f>
        <v/>
      </c>
      <c r="G125" s="12" t="str">
        <f aca="false">IF(OR($A125="",G$4=""),"",SUMPRODUCT(--(INDEX(Matrix!$C$5:$EV$304,0,$B125)&gt;0),--(INDEX(Matrix!$C$5:$EV$304,0,G$3)&gt;0)))</f>
        <v/>
      </c>
      <c r="H125" s="12" t="str">
        <f aca="false">IF(OR($A125="",H$4=""),"",SUMPRODUCT(--(INDEX(Matrix!$C$5:$EV$304,0,$B125)&gt;0),--(INDEX(Matrix!$C$5:$EV$304,0,H$3)&gt;0)))</f>
        <v/>
      </c>
      <c r="I125" s="12" t="str">
        <f aca="false">IF(OR($A125="",I$4=""),"",SUMPRODUCT(--(INDEX(Matrix!$C$5:$EV$304,0,$B125)&gt;0),--(INDEX(Matrix!$C$5:$EV$304,0,I$3)&gt;0)))</f>
        <v/>
      </c>
      <c r="J125" s="12" t="str">
        <f aca="false">IF(OR($A125="",J$4=""),"",SUMPRODUCT(--(INDEX(Matrix!$C$5:$EV$304,0,$B125)&gt;0),--(INDEX(Matrix!$C$5:$EV$304,0,J$3)&gt;0)))</f>
        <v/>
      </c>
      <c r="K125" s="12" t="str">
        <f aca="false">IF(OR($A125="",K$4=""),"",SUMPRODUCT(--(INDEX(Matrix!$C$5:$EV$304,0,$B125)&gt;0),--(INDEX(Matrix!$C$5:$EV$304,0,K$3)&gt;0)))</f>
        <v/>
      </c>
      <c r="L125" s="12" t="str">
        <f aca="false">IF(OR($A125="",L$4=""),"",SUMPRODUCT(--(INDEX(Matrix!$C$5:$EV$304,0,$B125)&gt;0),--(INDEX(Matrix!$C$5:$EV$304,0,L$3)&gt;0)))</f>
        <v/>
      </c>
      <c r="M125" s="12" t="str">
        <f aca="false">IF(OR($A125="",M$4=""),"",SUMPRODUCT(--(INDEX(Matrix!$C$5:$EV$304,0,$B125)&gt;0),--(INDEX(Matrix!$C$5:$EV$304,0,M$3)&gt;0)))</f>
        <v/>
      </c>
      <c r="N125" s="12" t="str">
        <f aca="false">IF(OR($A125="",N$4=""),"",SUMPRODUCT(--(INDEX(Matrix!$C$5:$EV$304,0,$B125)&gt;0),--(INDEX(Matrix!$C$5:$EV$304,0,N$3)&gt;0)))</f>
        <v/>
      </c>
      <c r="O125" s="12" t="str">
        <f aca="false">IF(OR($A125="",O$4=""),"",SUMPRODUCT(--(INDEX(Matrix!$C$5:$EV$304,0,$B125)&gt;0),--(INDEX(Matrix!$C$5:$EV$304,0,O$3)&gt;0)))</f>
        <v/>
      </c>
      <c r="P125" s="12" t="str">
        <f aca="false">IF(OR($A125="",P$4=""),"",SUMPRODUCT(--(INDEX(Matrix!$C$5:$EV$304,0,$B125)&gt;0),--(INDEX(Matrix!$C$5:$EV$304,0,P$3)&gt;0)))</f>
        <v/>
      </c>
      <c r="Q125" s="12" t="str">
        <f aca="false">IF(OR($A125="",Q$4=""),"",SUMPRODUCT(--(INDEX(Matrix!$C$5:$EV$304,0,$B125)&gt;0),--(INDEX(Matrix!$C$5:$EV$304,0,Q$3)&gt;0)))</f>
        <v/>
      </c>
      <c r="R125" s="12" t="str">
        <f aca="false">IF(OR($A125="",R$4=""),"",SUMPRODUCT(--(INDEX(Matrix!$C$5:$EV$304,0,$B125)&gt;0),--(INDEX(Matrix!$C$5:$EV$304,0,R$3)&gt;0)))</f>
        <v/>
      </c>
      <c r="S125" s="12" t="str">
        <f aca="false">IF(OR($A125="",S$4=""),"",SUMPRODUCT(--(INDEX(Matrix!$C$5:$EV$304,0,$B125)&gt;0),--(INDEX(Matrix!$C$5:$EV$304,0,S$3)&gt;0)))</f>
        <v/>
      </c>
      <c r="T125" s="12" t="str">
        <f aca="false">IF(OR($A125="",T$4=""),"",SUMPRODUCT(--(INDEX(Matrix!$C$5:$EV$304,0,$B125)&gt;0),--(INDEX(Matrix!$C$5:$EV$304,0,T$3)&gt;0)))</f>
        <v/>
      </c>
      <c r="U125" s="12" t="str">
        <f aca="false">IF(OR($A125="",U$4=""),"",SUMPRODUCT(--(INDEX(Matrix!$C$5:$EV$304,0,$B125)&gt;0),--(INDEX(Matrix!$C$5:$EV$304,0,U$3)&gt;0)))</f>
        <v/>
      </c>
      <c r="V125" s="12" t="str">
        <f aca="false">IF(OR($A125="",V$4=""),"",SUMPRODUCT(--(INDEX(Matrix!$C$5:$EV$304,0,$B125)&gt;0),--(INDEX(Matrix!$C$5:$EV$304,0,V$3)&gt;0)))</f>
        <v/>
      </c>
      <c r="W125" s="12" t="str">
        <f aca="false">IF(OR($A125="",W$4=""),"",SUMPRODUCT(--(INDEX(Matrix!$C$5:$EV$304,0,$B125)&gt;0),--(INDEX(Matrix!$C$5:$EV$304,0,W$3)&gt;0)))</f>
        <v/>
      </c>
      <c r="X125" s="12" t="str">
        <f aca="false">IF(OR($A125="",X$4=""),"",SUMPRODUCT(--(INDEX(Matrix!$C$5:$EV$304,0,$B125)&gt;0),--(INDEX(Matrix!$C$5:$EV$304,0,X$3)&gt;0)))</f>
        <v/>
      </c>
      <c r="Y125" s="12" t="str">
        <f aca="false">IF(OR($A125="",Y$4=""),"",SUMPRODUCT(--(INDEX(Matrix!$C$5:$EV$304,0,$B125)&gt;0),--(INDEX(Matrix!$C$5:$EV$304,0,Y$3)&gt;0)))</f>
        <v/>
      </c>
      <c r="Z125" s="12" t="str">
        <f aca="false">IF(OR($A125="",Z$4=""),"",SUMPRODUCT(--(INDEX(Matrix!$C$5:$EV$304,0,$B125)&gt;0),--(INDEX(Matrix!$C$5:$EV$304,0,Z$3)&gt;0)))</f>
        <v/>
      </c>
      <c r="AA125" s="12" t="str">
        <f aca="false">IF(OR($A125="",AA$4=""),"",SUMPRODUCT(--(INDEX(Matrix!$C$5:$EV$304,0,$B125)&gt;0),--(INDEX(Matrix!$C$5:$EV$304,0,AA$3)&gt;0)))</f>
        <v/>
      </c>
      <c r="AB125" s="12" t="str">
        <f aca="false">IF(OR($A125="",AB$4=""),"",SUMPRODUCT(--(INDEX(Matrix!$C$5:$EV$304,0,$B125)&gt;0),--(INDEX(Matrix!$C$5:$EV$304,0,AB$3)&gt;0)))</f>
        <v/>
      </c>
      <c r="AC125" s="12" t="str">
        <f aca="false">IF(OR($A125="",AC$4=""),"",SUMPRODUCT(--(INDEX(Matrix!$C$5:$EV$304,0,$B125)&gt;0),--(INDEX(Matrix!$C$5:$EV$304,0,AC$3)&gt;0)))</f>
        <v/>
      </c>
      <c r="AD125" s="12" t="str">
        <f aca="false">IF(OR($A125="",AD$4=""),"",SUMPRODUCT(--(INDEX(Matrix!$C$5:$EV$304,0,$B125)&gt;0),--(INDEX(Matrix!$C$5:$EV$304,0,AD$3)&gt;0)))</f>
        <v/>
      </c>
      <c r="AE125" s="12" t="str">
        <f aca="false">IF(OR($A125="",AE$4=""),"",SUMPRODUCT(--(INDEX(Matrix!$C$5:$EV$304,0,$B125)&gt;0),--(INDEX(Matrix!$C$5:$EV$304,0,AE$3)&gt;0)))</f>
        <v/>
      </c>
      <c r="AF125" s="12" t="str">
        <f aca="false">IF(OR($A125="",AF$4=""),"",SUMPRODUCT(--(INDEX(Matrix!$C$5:$EV$304,0,$B125)&gt;0),--(INDEX(Matrix!$C$5:$EV$304,0,AF$3)&gt;0)))</f>
        <v/>
      </c>
      <c r="AG125" s="12" t="str">
        <f aca="false">IF(OR($A125="",AG$4=""),"",SUMPRODUCT(--(INDEX(Matrix!$C$5:$EV$304,0,$B125)&gt;0),--(INDEX(Matrix!$C$5:$EV$304,0,AG$3)&gt;0)))</f>
        <v/>
      </c>
      <c r="AH125" s="12" t="str">
        <f aca="false">IF(OR($A125="",AH$4=""),"",SUMPRODUCT(--(INDEX(Matrix!$C$5:$EV$304,0,$B125)&gt;0),--(INDEX(Matrix!$C$5:$EV$304,0,AH$3)&gt;0)))</f>
        <v/>
      </c>
      <c r="AI125" s="12" t="str">
        <f aca="false">IF(OR($A125="",AI$4=""),"",SUMPRODUCT(--(INDEX(Matrix!$C$5:$EV$304,0,$B125)&gt;0),--(INDEX(Matrix!$C$5:$EV$304,0,AI$3)&gt;0)))</f>
        <v/>
      </c>
      <c r="AJ125" s="12" t="str">
        <f aca="false">IF(OR($A125="",AJ$4=""),"",SUMPRODUCT(--(INDEX(Matrix!$C$5:$EV$304,0,$B125)&gt;0),--(INDEX(Matrix!$C$5:$EV$304,0,AJ$3)&gt;0)))</f>
        <v/>
      </c>
      <c r="AK125" s="12" t="str">
        <f aca="false">IF(OR($A125="",AK$4=""),"",SUMPRODUCT(--(INDEX(Matrix!$C$5:$EV$304,0,$B125)&gt;0),--(INDEX(Matrix!$C$5:$EV$304,0,AK$3)&gt;0)))</f>
        <v/>
      </c>
      <c r="AL125" s="12" t="str">
        <f aca="false">IF(OR($A125="",AL$4=""),"",SUMPRODUCT(--(INDEX(Matrix!$C$5:$EV$304,0,$B125)&gt;0),--(INDEX(Matrix!$C$5:$EV$304,0,AL$3)&gt;0)))</f>
        <v/>
      </c>
      <c r="AM125" s="12" t="str">
        <f aca="false">IF(OR($A125="",AM$4=""),"",SUMPRODUCT(--(INDEX(Matrix!$C$5:$EV$304,0,$B125)&gt;0),--(INDEX(Matrix!$C$5:$EV$304,0,AM$3)&gt;0)))</f>
        <v/>
      </c>
      <c r="AN125" s="12" t="str">
        <f aca="false">IF(OR($A125="",AN$4=""),"",SUMPRODUCT(--(INDEX(Matrix!$C$5:$EV$304,0,$B125)&gt;0),--(INDEX(Matrix!$C$5:$EV$304,0,AN$3)&gt;0)))</f>
        <v/>
      </c>
      <c r="AO125" s="12" t="str">
        <f aca="false">IF(OR($A125="",AO$4=""),"",SUMPRODUCT(--(INDEX(Matrix!$C$5:$EV$304,0,$B125)&gt;0),--(INDEX(Matrix!$C$5:$EV$304,0,AO$3)&gt;0)))</f>
        <v/>
      </c>
      <c r="AP125" s="12" t="str">
        <f aca="false">IF(OR($A125="",AP$4=""),"",SUMPRODUCT(--(INDEX(Matrix!$C$5:$EV$304,0,$B125)&gt;0),--(INDEX(Matrix!$C$5:$EV$304,0,AP$3)&gt;0)))</f>
        <v/>
      </c>
      <c r="AQ125" s="12" t="str">
        <f aca="false">IF(OR($A125="",AQ$4=""),"",SUMPRODUCT(--(INDEX(Matrix!$C$5:$EV$304,0,$B125)&gt;0),--(INDEX(Matrix!$C$5:$EV$304,0,AQ$3)&gt;0)))</f>
        <v/>
      </c>
      <c r="AR125" s="12" t="str">
        <f aca="false">IF(OR($A125="",AR$4=""),"",SUMPRODUCT(--(INDEX(Matrix!$C$5:$EV$304,0,$B125)&gt;0),--(INDEX(Matrix!$C$5:$EV$304,0,AR$3)&gt;0)))</f>
        <v/>
      </c>
      <c r="AS125" s="12" t="str">
        <f aca="false">IF(OR($A125="",AS$4=""),"",SUMPRODUCT(--(INDEX(Matrix!$C$5:$EV$304,0,$B125)&gt;0),--(INDEX(Matrix!$C$5:$EV$304,0,AS$3)&gt;0)))</f>
        <v/>
      </c>
      <c r="AT125" s="12" t="str">
        <f aca="false">IF(OR($A125="",AT$4=""),"",SUMPRODUCT(--(INDEX(Matrix!$C$5:$EV$304,0,$B125)&gt;0),--(INDEX(Matrix!$C$5:$EV$304,0,AT$3)&gt;0)))</f>
        <v/>
      </c>
      <c r="AU125" s="12" t="str">
        <f aca="false">IF(OR($A125="",AU$4=""),"",SUMPRODUCT(--(INDEX(Matrix!$C$5:$EV$304,0,$B125)&gt;0),--(INDEX(Matrix!$C$5:$EV$304,0,AU$3)&gt;0)))</f>
        <v/>
      </c>
      <c r="AV125" s="12" t="str">
        <f aca="false">IF(OR($A125="",AV$4=""),"",SUMPRODUCT(--(INDEX(Matrix!$C$5:$EV$304,0,$B125)&gt;0),--(INDEX(Matrix!$C$5:$EV$304,0,AV$3)&gt;0)))</f>
        <v/>
      </c>
      <c r="AW125" s="12" t="str">
        <f aca="false">IF(OR($A125="",AW$4=""),"",SUMPRODUCT(--(INDEX(Matrix!$C$5:$EV$304,0,$B125)&gt;0),--(INDEX(Matrix!$C$5:$EV$304,0,AW$3)&gt;0)))</f>
        <v/>
      </c>
      <c r="AX125" s="12" t="str">
        <f aca="false">IF(OR($A125="",AX$4=""),"",SUMPRODUCT(--(INDEX(Matrix!$C$5:$EV$304,0,$B125)&gt;0),--(INDEX(Matrix!$C$5:$EV$304,0,AX$3)&gt;0)))</f>
        <v/>
      </c>
      <c r="AY125" s="12" t="str">
        <f aca="false">IF(OR($A125="",AY$4=""),"",SUMPRODUCT(--(INDEX(Matrix!$C$5:$EV$304,0,$B125)&gt;0),--(INDEX(Matrix!$C$5:$EV$304,0,AY$3)&gt;0)))</f>
        <v/>
      </c>
      <c r="AZ125" s="12" t="str">
        <f aca="false">IF(OR($A125="",AZ$4=""),"",SUMPRODUCT(--(INDEX(Matrix!$C$5:$EV$304,0,$B125)&gt;0),--(INDEX(Matrix!$C$5:$EV$304,0,AZ$3)&gt;0)))</f>
        <v/>
      </c>
      <c r="BA125" s="12" t="str">
        <f aca="false">IF(OR($A125="",BA$4=""),"",SUMPRODUCT(--(INDEX(Matrix!$C$5:$EV$304,0,$B125)&gt;0),--(INDEX(Matrix!$C$5:$EV$304,0,BA$3)&gt;0)))</f>
        <v/>
      </c>
      <c r="BB125" s="12" t="str">
        <f aca="false">IF(OR($A125="",BB$4=""),"",SUMPRODUCT(--(INDEX(Matrix!$C$5:$EV$304,0,$B125)&gt;0),--(INDEX(Matrix!$C$5:$EV$304,0,BB$3)&gt;0)))</f>
        <v/>
      </c>
      <c r="BC125" s="12" t="str">
        <f aca="false">IF(OR($A125="",BC$4=""),"",SUMPRODUCT(--(INDEX(Matrix!$C$5:$EV$304,0,$B125)&gt;0),--(INDEX(Matrix!$C$5:$EV$304,0,BC$3)&gt;0)))</f>
        <v/>
      </c>
      <c r="BD125" s="12" t="str">
        <f aca="false">IF(OR($A125="",BD$4=""),"",SUMPRODUCT(--(INDEX(Matrix!$C$5:$EV$304,0,$B125)&gt;0),--(INDEX(Matrix!$C$5:$EV$304,0,BD$3)&gt;0)))</f>
        <v/>
      </c>
      <c r="BE125" s="12" t="str">
        <f aca="false">IF(OR($A125="",BE$4=""),"",SUMPRODUCT(--(INDEX(Matrix!$C$5:$EV$304,0,$B125)&gt;0),--(INDEX(Matrix!$C$5:$EV$304,0,BE$3)&gt;0)))</f>
        <v/>
      </c>
      <c r="BF125" s="12" t="str">
        <f aca="false">IF(OR($A125="",BF$4=""),"",SUMPRODUCT(--(INDEX(Matrix!$C$5:$EV$304,0,$B125)&gt;0),--(INDEX(Matrix!$C$5:$EV$304,0,BF$3)&gt;0)))</f>
        <v/>
      </c>
      <c r="BG125" s="12" t="str">
        <f aca="false">IF(OR($A125="",BG$4=""),"",SUMPRODUCT(--(INDEX(Matrix!$C$5:$EV$304,0,$B125)&gt;0),--(INDEX(Matrix!$C$5:$EV$304,0,BG$3)&gt;0)))</f>
        <v/>
      </c>
      <c r="BH125" s="12" t="str">
        <f aca="false">IF(OR($A125="",BH$4=""),"",SUMPRODUCT(--(INDEX(Matrix!$C$5:$EV$304,0,$B125)&gt;0),--(INDEX(Matrix!$C$5:$EV$304,0,BH$3)&gt;0)))</f>
        <v/>
      </c>
      <c r="BI125" s="12" t="str">
        <f aca="false">IF(OR($A125="",BI$4=""),"",SUMPRODUCT(--(INDEX(Matrix!$C$5:$EV$304,0,$B125)&gt;0),--(INDEX(Matrix!$C$5:$EV$304,0,BI$3)&gt;0)))</f>
        <v/>
      </c>
      <c r="BJ125" s="12" t="str">
        <f aca="false">IF(OR($A125="",BJ$4=""),"",SUMPRODUCT(--(INDEX(Matrix!$C$5:$EV$304,0,$B125)&gt;0),--(INDEX(Matrix!$C$5:$EV$304,0,BJ$3)&gt;0)))</f>
        <v/>
      </c>
      <c r="BK125" s="12" t="str">
        <f aca="false">IF(OR($A125="",BK$4=""),"",SUMPRODUCT(--(INDEX(Matrix!$C$5:$EV$304,0,$B125)&gt;0),--(INDEX(Matrix!$C$5:$EV$304,0,BK$3)&gt;0)))</f>
        <v/>
      </c>
      <c r="BL125" s="12" t="str">
        <f aca="false">IF(OR($A125="",BL$4=""),"",SUMPRODUCT(--(INDEX(Matrix!$C$5:$EV$304,0,$B125)&gt;0),--(INDEX(Matrix!$C$5:$EV$304,0,BL$3)&gt;0)))</f>
        <v/>
      </c>
      <c r="BM125" s="12" t="str">
        <f aca="false">IF(OR($A125="",BM$4=""),"",SUMPRODUCT(--(INDEX(Matrix!$C$5:$EV$304,0,$B125)&gt;0),--(INDEX(Matrix!$C$5:$EV$304,0,BM$3)&gt;0)))</f>
        <v/>
      </c>
      <c r="BN125" s="12" t="str">
        <f aca="false">IF(OR($A125="",BN$4=""),"",SUMPRODUCT(--(INDEX(Matrix!$C$5:$EV$304,0,$B125)&gt;0),--(INDEX(Matrix!$C$5:$EV$304,0,BN$3)&gt;0)))</f>
        <v/>
      </c>
      <c r="BO125" s="12" t="str">
        <f aca="false">IF(OR($A125="",BO$4=""),"",SUMPRODUCT(--(INDEX(Matrix!$C$5:$EV$304,0,$B125)&gt;0),--(INDEX(Matrix!$C$5:$EV$304,0,BO$3)&gt;0)))</f>
        <v/>
      </c>
      <c r="BP125" s="12" t="str">
        <f aca="false">IF(OR($A125="",BP$4=""),"",SUMPRODUCT(--(INDEX(Matrix!$C$5:$EV$304,0,$B125)&gt;0),--(INDEX(Matrix!$C$5:$EV$304,0,BP$3)&gt;0)))</f>
        <v/>
      </c>
      <c r="BQ125" s="12" t="str">
        <f aca="false">IF(OR($A125="",BQ$4=""),"",SUMPRODUCT(--(INDEX(Matrix!$C$5:$EV$304,0,$B125)&gt;0),--(INDEX(Matrix!$C$5:$EV$304,0,BQ$3)&gt;0)))</f>
        <v/>
      </c>
      <c r="BR125" s="12" t="str">
        <f aca="false">IF(OR($A125="",BR$4=""),"",SUMPRODUCT(--(INDEX(Matrix!$C$5:$EV$304,0,$B125)&gt;0),--(INDEX(Matrix!$C$5:$EV$304,0,BR$3)&gt;0)))</f>
        <v/>
      </c>
      <c r="BS125" s="12" t="str">
        <f aca="false">IF(OR($A125="",BS$4=""),"",SUMPRODUCT(--(INDEX(Matrix!$C$5:$EV$304,0,$B125)&gt;0),--(INDEX(Matrix!$C$5:$EV$304,0,BS$3)&gt;0)))</f>
        <v/>
      </c>
      <c r="BT125" s="12" t="str">
        <f aca="false">IF(OR($A125="",BT$4=""),"",SUMPRODUCT(--(INDEX(Matrix!$C$5:$EV$304,0,$B125)&gt;0),--(INDEX(Matrix!$C$5:$EV$304,0,BT$3)&gt;0)))</f>
        <v/>
      </c>
      <c r="BU125" s="12" t="str">
        <f aca="false">IF(OR($A125="",BU$4=""),"",SUMPRODUCT(--(INDEX(Matrix!$C$5:$EV$304,0,$B125)&gt;0),--(INDEX(Matrix!$C$5:$EV$304,0,BU$3)&gt;0)))</f>
        <v/>
      </c>
      <c r="BV125" s="12" t="str">
        <f aca="false">IF(OR($A125="",BV$4=""),"",SUMPRODUCT(--(INDEX(Matrix!$C$5:$EV$304,0,$B125)&gt;0),--(INDEX(Matrix!$C$5:$EV$304,0,BV$3)&gt;0)))</f>
        <v/>
      </c>
      <c r="BW125" s="12" t="str">
        <f aca="false">IF(OR($A125="",BW$4=""),"",SUMPRODUCT(--(INDEX(Matrix!$C$5:$EV$304,0,$B125)&gt;0),--(INDEX(Matrix!$C$5:$EV$304,0,BW$3)&gt;0)))</f>
        <v/>
      </c>
      <c r="BX125" s="12" t="str">
        <f aca="false">IF(OR($A125="",BX$4=""),"",SUMPRODUCT(--(INDEX(Matrix!$C$5:$EV$304,0,$B125)&gt;0),--(INDEX(Matrix!$C$5:$EV$304,0,BX$3)&gt;0)))</f>
        <v/>
      </c>
      <c r="BY125" s="12" t="str">
        <f aca="false">IF(OR($A125="",BY$4=""),"",SUMPRODUCT(--(INDEX(Matrix!$C$5:$EV$304,0,$B125)&gt;0),--(INDEX(Matrix!$C$5:$EV$304,0,BY$3)&gt;0)))</f>
        <v/>
      </c>
      <c r="BZ125" s="12" t="str">
        <f aca="false">IF(OR($A125="",BZ$4=""),"",SUMPRODUCT(--(INDEX(Matrix!$C$5:$EV$304,0,$B125)&gt;0),--(INDEX(Matrix!$C$5:$EV$304,0,BZ$3)&gt;0)))</f>
        <v/>
      </c>
      <c r="CA125" s="12" t="str">
        <f aca="false">IF(OR($A125="",CA$4=""),"",SUMPRODUCT(--(INDEX(Matrix!$C$5:$EV$304,0,$B125)&gt;0),--(INDEX(Matrix!$C$5:$EV$304,0,CA$3)&gt;0)))</f>
        <v/>
      </c>
      <c r="CB125" s="12" t="str">
        <f aca="false">IF(OR($A125="",CB$4=""),"",SUMPRODUCT(--(INDEX(Matrix!$C$5:$EV$304,0,$B125)&gt;0),--(INDEX(Matrix!$C$5:$EV$304,0,CB$3)&gt;0)))</f>
        <v/>
      </c>
      <c r="CC125" s="12" t="str">
        <f aca="false">IF(OR($A125="",CC$4=""),"",SUMPRODUCT(--(INDEX(Matrix!$C$5:$EV$304,0,$B125)&gt;0),--(INDEX(Matrix!$C$5:$EV$304,0,CC$3)&gt;0)))</f>
        <v/>
      </c>
      <c r="CD125" s="12" t="str">
        <f aca="false">IF(OR($A125="",CD$4=""),"",SUMPRODUCT(--(INDEX(Matrix!$C$5:$EV$304,0,$B125)&gt;0),--(INDEX(Matrix!$C$5:$EV$304,0,CD$3)&gt;0)))</f>
        <v/>
      </c>
      <c r="CE125" s="12" t="str">
        <f aca="false">IF(OR($A125="",CE$4=""),"",SUMPRODUCT(--(INDEX(Matrix!$C$5:$EV$304,0,$B125)&gt;0),--(INDEX(Matrix!$C$5:$EV$304,0,CE$3)&gt;0)))</f>
        <v/>
      </c>
      <c r="CF125" s="12" t="str">
        <f aca="false">IF(OR($A125="",CF$4=""),"",SUMPRODUCT(--(INDEX(Matrix!$C$5:$EV$304,0,$B125)&gt;0),--(INDEX(Matrix!$C$5:$EV$304,0,CF$3)&gt;0)))</f>
        <v/>
      </c>
      <c r="CG125" s="12" t="str">
        <f aca="false">IF(OR($A125="",CG$4=""),"",SUMPRODUCT(--(INDEX(Matrix!$C$5:$EV$304,0,$B125)&gt;0),--(INDEX(Matrix!$C$5:$EV$304,0,CG$3)&gt;0)))</f>
        <v/>
      </c>
      <c r="CH125" s="12" t="str">
        <f aca="false">IF(OR($A125="",CH$4=""),"",SUMPRODUCT(--(INDEX(Matrix!$C$5:$EV$304,0,$B125)&gt;0),--(INDEX(Matrix!$C$5:$EV$304,0,CH$3)&gt;0)))</f>
        <v/>
      </c>
      <c r="CI125" s="12" t="str">
        <f aca="false">IF(OR($A125="",CI$4=""),"",SUMPRODUCT(--(INDEX(Matrix!$C$5:$EV$304,0,$B125)&gt;0),--(INDEX(Matrix!$C$5:$EV$304,0,CI$3)&gt;0)))</f>
        <v/>
      </c>
      <c r="CJ125" s="12" t="str">
        <f aca="false">IF(OR($A125="",CJ$4=""),"",SUMPRODUCT(--(INDEX(Matrix!$C$5:$EV$304,0,$B125)&gt;0),--(INDEX(Matrix!$C$5:$EV$304,0,CJ$3)&gt;0)))</f>
        <v/>
      </c>
      <c r="CK125" s="12" t="str">
        <f aca="false">IF(OR($A125="",CK$4=""),"",SUMPRODUCT(--(INDEX(Matrix!$C$5:$EV$304,0,$B125)&gt;0),--(INDEX(Matrix!$C$5:$EV$304,0,CK$3)&gt;0)))</f>
        <v/>
      </c>
      <c r="CL125" s="12" t="str">
        <f aca="false">IF(OR($A125="",CL$4=""),"",SUMPRODUCT(--(INDEX(Matrix!$C$5:$EV$304,0,$B125)&gt;0),--(INDEX(Matrix!$C$5:$EV$304,0,CL$3)&gt;0)))</f>
        <v/>
      </c>
      <c r="CM125" s="12" t="str">
        <f aca="false">IF(OR($A125="",CM$4=""),"",SUMPRODUCT(--(INDEX(Matrix!$C$5:$EV$304,0,$B125)&gt;0),--(INDEX(Matrix!$C$5:$EV$304,0,CM$3)&gt;0)))</f>
        <v/>
      </c>
      <c r="CN125" s="12" t="str">
        <f aca="false">IF(OR($A125="",CN$4=""),"",SUMPRODUCT(--(INDEX(Matrix!$C$5:$EV$304,0,$B125)&gt;0),--(INDEX(Matrix!$C$5:$EV$304,0,CN$3)&gt;0)))</f>
        <v/>
      </c>
      <c r="CO125" s="12" t="str">
        <f aca="false">IF(OR($A125="",CO$4=""),"",SUMPRODUCT(--(INDEX(Matrix!$C$5:$EV$304,0,$B125)&gt;0),--(INDEX(Matrix!$C$5:$EV$304,0,CO$3)&gt;0)))</f>
        <v/>
      </c>
      <c r="CP125" s="12" t="str">
        <f aca="false">IF(OR($A125="",CP$4=""),"",SUMPRODUCT(--(INDEX(Matrix!$C$5:$EV$304,0,$B125)&gt;0),--(INDEX(Matrix!$C$5:$EV$304,0,CP$3)&gt;0)))</f>
        <v/>
      </c>
      <c r="CQ125" s="12" t="str">
        <f aca="false">IF(OR($A125="",CQ$4=""),"",SUMPRODUCT(--(INDEX(Matrix!$C$5:$EV$304,0,$B125)&gt;0),--(INDEX(Matrix!$C$5:$EV$304,0,CQ$3)&gt;0)))</f>
        <v/>
      </c>
      <c r="CR125" s="12" t="str">
        <f aca="false">IF(OR($A125="",CR$4=""),"",SUMPRODUCT(--(INDEX(Matrix!$C$5:$EV$304,0,$B125)&gt;0),--(INDEX(Matrix!$C$5:$EV$304,0,CR$3)&gt;0)))</f>
        <v/>
      </c>
      <c r="CS125" s="12" t="str">
        <f aca="false">IF(OR($A125="",CS$4=""),"",SUMPRODUCT(--(INDEX(Matrix!$C$5:$EV$304,0,$B125)&gt;0),--(INDEX(Matrix!$C$5:$EV$304,0,CS$3)&gt;0)))</f>
        <v/>
      </c>
      <c r="CT125" s="12" t="str">
        <f aca="false">IF(OR($A125="",CT$4=""),"",SUMPRODUCT(--(INDEX(Matrix!$C$5:$EV$304,0,$B125)&gt;0),--(INDEX(Matrix!$C$5:$EV$304,0,CT$3)&gt;0)))</f>
        <v/>
      </c>
      <c r="CU125" s="12" t="str">
        <f aca="false">IF(OR($A125="",CU$4=""),"",SUMPRODUCT(--(INDEX(Matrix!$C$5:$EV$304,0,$B125)&gt;0),--(INDEX(Matrix!$C$5:$EV$304,0,CU$3)&gt;0)))</f>
        <v/>
      </c>
      <c r="CV125" s="12" t="str">
        <f aca="false">IF(OR($A125="",CV$4=""),"",SUMPRODUCT(--(INDEX(Matrix!$C$5:$EV$304,0,$B125)&gt;0),--(INDEX(Matrix!$C$5:$EV$304,0,CV$3)&gt;0)))</f>
        <v/>
      </c>
      <c r="CW125" s="12" t="str">
        <f aca="false">IF(OR($A125="",CW$4=""),"",SUMPRODUCT(--(INDEX(Matrix!$C$5:$EV$304,0,$B125)&gt;0),--(INDEX(Matrix!$C$5:$EV$304,0,CW$3)&gt;0)))</f>
        <v/>
      </c>
      <c r="CX125" s="12" t="str">
        <f aca="false">IF(OR($A125="",CX$4=""),"",SUMPRODUCT(--(INDEX(Matrix!$C$5:$EV$304,0,$B125)&gt;0),--(INDEX(Matrix!$C$5:$EV$304,0,CX$3)&gt;0)))</f>
        <v/>
      </c>
      <c r="CY125" s="12" t="str">
        <f aca="false">IF(OR($A125="",CY$4=""),"",SUMPRODUCT(--(INDEX(Matrix!$C$5:$EV$304,0,$B125)&gt;0),--(INDEX(Matrix!$C$5:$EV$304,0,CY$3)&gt;0)))</f>
        <v/>
      </c>
      <c r="CZ125" s="12" t="str">
        <f aca="false">IF(OR($A125="",CZ$4=""),"",SUMPRODUCT(--(INDEX(Matrix!$C$5:$EV$304,0,$B125)&gt;0),--(INDEX(Matrix!$C$5:$EV$304,0,CZ$3)&gt;0)))</f>
        <v/>
      </c>
      <c r="DA125" s="12" t="str">
        <f aca="false">IF(OR($A125="",DA$4=""),"",SUMPRODUCT(--(INDEX(Matrix!$C$5:$EV$304,0,$B125)&gt;0),--(INDEX(Matrix!$C$5:$EV$304,0,DA$3)&gt;0)))</f>
        <v/>
      </c>
      <c r="DB125" s="12" t="str">
        <f aca="false">IF(OR($A125="",DB$4=""),"",SUMPRODUCT(--(INDEX(Matrix!$C$5:$EV$304,0,$B125)&gt;0),--(INDEX(Matrix!$C$5:$EV$304,0,DB$3)&gt;0)))</f>
        <v/>
      </c>
      <c r="DC125" s="12" t="str">
        <f aca="false">IF(OR($A125="",DC$4=""),"",SUMPRODUCT(--(INDEX(Matrix!$C$5:$EV$304,0,$B125)&gt;0),--(INDEX(Matrix!$C$5:$EV$304,0,DC$3)&gt;0)))</f>
        <v/>
      </c>
      <c r="DD125" s="12" t="str">
        <f aca="false">IF(OR($A125="",DD$4=""),"",SUMPRODUCT(--(INDEX(Matrix!$C$5:$EV$304,0,$B125)&gt;0),--(INDEX(Matrix!$C$5:$EV$304,0,DD$3)&gt;0)))</f>
        <v/>
      </c>
      <c r="DE125" s="12" t="str">
        <f aca="false">IF(OR($A125="",DE$4=""),"",SUMPRODUCT(--(INDEX(Matrix!$C$5:$EV$304,0,$B125)&gt;0),--(INDEX(Matrix!$C$5:$EV$304,0,DE$3)&gt;0)))</f>
        <v/>
      </c>
      <c r="DF125" s="12" t="str">
        <f aca="false">IF(OR($A125="",DF$4=""),"",SUMPRODUCT(--(INDEX(Matrix!$C$5:$EV$304,0,$B125)&gt;0),--(INDEX(Matrix!$C$5:$EV$304,0,DF$3)&gt;0)))</f>
        <v/>
      </c>
      <c r="DG125" s="12" t="str">
        <f aca="false">IF(OR($A125="",DG$4=""),"",SUMPRODUCT(--(INDEX(Matrix!$C$5:$EV$304,0,$B125)&gt;0),--(INDEX(Matrix!$C$5:$EV$304,0,DG$3)&gt;0)))</f>
        <v/>
      </c>
      <c r="DH125" s="12" t="str">
        <f aca="false">IF(OR($A125="",DH$4=""),"",SUMPRODUCT(--(INDEX(Matrix!$C$5:$EV$304,0,$B125)&gt;0),--(INDEX(Matrix!$C$5:$EV$304,0,DH$3)&gt;0)))</f>
        <v/>
      </c>
      <c r="DI125" s="12" t="str">
        <f aca="false">IF(OR($A125="",DI$4=""),"",SUMPRODUCT(--(INDEX(Matrix!$C$5:$EV$304,0,$B125)&gt;0),--(INDEX(Matrix!$C$5:$EV$304,0,DI$3)&gt;0)))</f>
        <v/>
      </c>
      <c r="DJ125" s="12" t="str">
        <f aca="false">IF(OR($A125="",DJ$4=""),"",SUMPRODUCT(--(INDEX(Matrix!$C$5:$EV$304,0,$B125)&gt;0),--(INDEX(Matrix!$C$5:$EV$304,0,DJ$3)&gt;0)))</f>
        <v/>
      </c>
      <c r="DK125" s="12" t="str">
        <f aca="false">IF(OR($A125="",DK$4=""),"",SUMPRODUCT(--(INDEX(Matrix!$C$5:$EV$304,0,$B125)&gt;0),--(INDEX(Matrix!$C$5:$EV$304,0,DK$3)&gt;0)))</f>
        <v/>
      </c>
      <c r="DL125" s="12" t="str">
        <f aca="false">IF(OR($A125="",DL$4=""),"",SUMPRODUCT(--(INDEX(Matrix!$C$5:$EV$304,0,$B125)&gt;0),--(INDEX(Matrix!$C$5:$EV$304,0,DL$3)&gt;0)))</f>
        <v/>
      </c>
      <c r="DM125" s="12" t="str">
        <f aca="false">IF(OR($A125="",DM$4=""),"",SUMPRODUCT(--(INDEX(Matrix!$C$5:$EV$304,0,$B125)&gt;0),--(INDEX(Matrix!$C$5:$EV$304,0,DM$3)&gt;0)))</f>
        <v/>
      </c>
      <c r="DN125" s="12" t="str">
        <f aca="false">IF(OR($A125="",DN$4=""),"",SUMPRODUCT(--(INDEX(Matrix!$C$5:$EV$304,0,$B125)&gt;0),--(INDEX(Matrix!$C$5:$EV$304,0,DN$3)&gt;0)))</f>
        <v/>
      </c>
      <c r="DO125" s="12" t="str">
        <f aca="false">IF(OR($A125="",DO$4=""),"",SUMPRODUCT(--(INDEX(Matrix!$C$5:$EV$304,0,$B125)&gt;0),--(INDEX(Matrix!$C$5:$EV$304,0,DO$3)&gt;0)))</f>
        <v/>
      </c>
      <c r="DP125" s="12" t="str">
        <f aca="false">IF(OR($A125="",DP$4=""),"",SUMPRODUCT(--(INDEX(Matrix!$C$5:$EV$304,0,$B125)&gt;0),--(INDEX(Matrix!$C$5:$EV$304,0,DP$3)&gt;0)))</f>
        <v/>
      </c>
      <c r="DQ125" s="12" t="str">
        <f aca="false">IF(OR($A125="",DQ$4=""),"",SUMPRODUCT(--(INDEX(Matrix!$C$5:$EV$304,0,$B125)&gt;0),--(INDEX(Matrix!$C$5:$EV$304,0,DQ$3)&gt;0)))</f>
        <v/>
      </c>
      <c r="DR125" s="12" t="str">
        <f aca="false">IF(OR($A125="",DR$4=""),"",SUMPRODUCT(--(INDEX(Matrix!$C$5:$EV$304,0,$B125)&gt;0),--(INDEX(Matrix!$C$5:$EV$304,0,DR$3)&gt;0)))</f>
        <v/>
      </c>
      <c r="DS125" s="12" t="str">
        <f aca="false">IF(OR($A125="",DS$4=""),"",SUMPRODUCT(--(INDEX(Matrix!$C$5:$EV$304,0,$B125)&gt;0),--(INDEX(Matrix!$C$5:$EV$304,0,DS$3)&gt;0)))</f>
        <v/>
      </c>
      <c r="DT125" s="12" t="str">
        <f aca="false">IF(OR($A125="",DT$4=""),"",SUMPRODUCT(--(INDEX(Matrix!$C$5:$EV$304,0,$B125)&gt;0),--(INDEX(Matrix!$C$5:$EV$304,0,DT$3)&gt;0)))</f>
        <v/>
      </c>
      <c r="DU125" s="12" t="str">
        <f aca="false">IF(OR($A125="",DU$4=""),"",SUMPRODUCT(--(INDEX(Matrix!$C$5:$EV$304,0,$B125)&gt;0),--(INDEX(Matrix!$C$5:$EV$304,0,DU$3)&gt;0)))</f>
        <v/>
      </c>
      <c r="DV125" s="12" t="str">
        <f aca="false">IF(OR($A125="",DV$4=""),"",SUMPRODUCT(--(INDEX(Matrix!$C$5:$EV$304,0,$B125)&gt;0),--(INDEX(Matrix!$C$5:$EV$304,0,DV$3)&gt;0)))</f>
        <v/>
      </c>
      <c r="DW125" s="12" t="str">
        <f aca="false">IF(OR($A125="",DW$4=""),"",SUMPRODUCT(--(INDEX(Matrix!$C$5:$EV$304,0,$B125)&gt;0),--(INDEX(Matrix!$C$5:$EV$304,0,DW$3)&gt;0)))</f>
        <v/>
      </c>
      <c r="DX125" s="12" t="str">
        <f aca="false">IF(OR($A125="",DX$4=""),"",SUMPRODUCT(--(INDEX(Matrix!$C$5:$EV$304,0,$B125)&gt;0),--(INDEX(Matrix!$C$5:$EV$304,0,DX$3)&gt;0)))</f>
        <v/>
      </c>
      <c r="DY125" s="12" t="str">
        <f aca="false">IF(OR($A125="",DY$4=""),"",SUMPRODUCT(--(INDEX(Matrix!$C$5:$EV$304,0,$B125)&gt;0),--(INDEX(Matrix!$C$5:$EV$304,0,DY$3)&gt;0)))</f>
        <v/>
      </c>
      <c r="DZ125" s="12" t="str">
        <f aca="false">IF(OR($A125="",DZ$4=""),"",SUMPRODUCT(--(INDEX(Matrix!$C$5:$EV$304,0,$B125)&gt;0),--(INDEX(Matrix!$C$5:$EV$304,0,DZ$3)&gt;0)))</f>
        <v/>
      </c>
      <c r="EA125" s="12" t="str">
        <f aca="false">IF(OR($A125="",EA$4=""),"",SUMPRODUCT(--(INDEX(Matrix!$C$5:$EV$304,0,$B125)&gt;0),--(INDEX(Matrix!$C$5:$EV$304,0,EA$3)&gt;0)))</f>
        <v/>
      </c>
      <c r="EB125" s="12" t="str">
        <f aca="false">IF(OR($A125="",EB$4=""),"",SUMPRODUCT(--(INDEX(Matrix!$C$5:$EV$304,0,$B125)&gt;0),--(INDEX(Matrix!$C$5:$EV$304,0,EB$3)&gt;0)))</f>
        <v/>
      </c>
      <c r="EC125" s="12" t="str">
        <f aca="false">IF(OR($A125="",EC$4=""),"",SUMPRODUCT(--(INDEX(Matrix!$C$5:$EV$304,0,$B125)&gt;0),--(INDEX(Matrix!$C$5:$EV$304,0,EC$3)&gt;0)))</f>
        <v/>
      </c>
      <c r="ED125" s="12" t="str">
        <f aca="false">IF(OR($A125="",ED$4=""),"",SUMPRODUCT(--(INDEX(Matrix!$C$5:$EV$304,0,$B125)&gt;0),--(INDEX(Matrix!$C$5:$EV$304,0,ED$3)&gt;0)))</f>
        <v/>
      </c>
      <c r="EE125" s="12" t="str">
        <f aca="false">IF(OR($A125="",EE$4=""),"",SUMPRODUCT(--(INDEX(Matrix!$C$5:$EV$304,0,$B125)&gt;0),--(INDEX(Matrix!$C$5:$EV$304,0,EE$3)&gt;0)))</f>
        <v/>
      </c>
      <c r="EF125" s="12" t="str">
        <f aca="false">IF(OR($A125="",EF$4=""),"",SUMPRODUCT(--(INDEX(Matrix!$C$5:$EV$304,0,$B125)&gt;0),--(INDEX(Matrix!$C$5:$EV$304,0,EF$3)&gt;0)))</f>
        <v/>
      </c>
      <c r="EG125" s="12" t="str">
        <f aca="false">IF(OR($A125="",EG$4=""),"",SUMPRODUCT(--(INDEX(Matrix!$C$5:$EV$304,0,$B125)&gt;0),--(INDEX(Matrix!$C$5:$EV$304,0,EG$3)&gt;0)))</f>
        <v/>
      </c>
      <c r="EH125" s="12" t="str">
        <f aca="false">IF(OR($A125="",EH$4=""),"",SUMPRODUCT(--(INDEX(Matrix!$C$5:$EV$304,0,$B125)&gt;0),--(INDEX(Matrix!$C$5:$EV$304,0,EH$3)&gt;0)))</f>
        <v/>
      </c>
      <c r="EI125" s="12" t="str">
        <f aca="false">IF(OR($A125="",EI$4=""),"",SUMPRODUCT(--(INDEX(Matrix!$C$5:$EV$304,0,$B125)&gt;0),--(INDEX(Matrix!$C$5:$EV$304,0,EI$3)&gt;0)))</f>
        <v/>
      </c>
      <c r="EJ125" s="12" t="str">
        <f aca="false">IF(OR($A125="",EJ$4=""),"",SUMPRODUCT(--(INDEX(Matrix!$C$5:$EV$304,0,$B125)&gt;0),--(INDEX(Matrix!$C$5:$EV$304,0,EJ$3)&gt;0)))</f>
        <v/>
      </c>
      <c r="EK125" s="12" t="str">
        <f aca="false">IF(OR($A125="",EK$4=""),"",SUMPRODUCT(--(INDEX(Matrix!$C$5:$EV$304,0,$B125)&gt;0),--(INDEX(Matrix!$C$5:$EV$304,0,EK$3)&gt;0)))</f>
        <v/>
      </c>
      <c r="EL125" s="12" t="str">
        <f aca="false">IF(OR($A125="",EL$4=""),"",SUMPRODUCT(--(INDEX(Matrix!$C$5:$EV$304,0,$B125)&gt;0),--(INDEX(Matrix!$C$5:$EV$304,0,EL$3)&gt;0)))</f>
        <v/>
      </c>
      <c r="EM125" s="12" t="str">
        <f aca="false">IF(OR($A125="",EM$4=""),"",SUMPRODUCT(--(INDEX(Matrix!$C$5:$EV$304,0,$B125)&gt;0),--(INDEX(Matrix!$C$5:$EV$304,0,EM$3)&gt;0)))</f>
        <v/>
      </c>
      <c r="EN125" s="12" t="str">
        <f aca="false">IF(OR($A125="",EN$4=""),"",SUMPRODUCT(--(INDEX(Matrix!$C$5:$EV$304,0,$B125)&gt;0),--(INDEX(Matrix!$C$5:$EV$304,0,EN$3)&gt;0)))</f>
        <v/>
      </c>
      <c r="EO125" s="12" t="str">
        <f aca="false">IF(OR($A125="",EO$4=""),"",SUMPRODUCT(--(INDEX(Matrix!$C$5:$EV$304,0,$B125)&gt;0),--(INDEX(Matrix!$C$5:$EV$304,0,EO$3)&gt;0)))</f>
        <v/>
      </c>
      <c r="EP125" s="12" t="str">
        <f aca="false">IF(OR($A125="",EP$4=""),"",SUMPRODUCT(--(INDEX(Matrix!$C$5:$EV$304,0,$B125)&gt;0),--(INDEX(Matrix!$C$5:$EV$304,0,EP$3)&gt;0)))</f>
        <v/>
      </c>
      <c r="EQ125" s="12" t="str">
        <f aca="false">IF(OR($A125="",EQ$4=""),"",SUMPRODUCT(--(INDEX(Matrix!$C$5:$EV$304,0,$B125)&gt;0),--(INDEX(Matrix!$C$5:$EV$304,0,EQ$3)&gt;0)))</f>
        <v/>
      </c>
      <c r="ER125" s="12" t="str">
        <f aca="false">IF(OR($A125="",ER$4=""),"",SUMPRODUCT(--(INDEX(Matrix!$C$5:$EV$304,0,$B125)&gt;0),--(INDEX(Matrix!$C$5:$EV$304,0,ER$3)&gt;0)))</f>
        <v/>
      </c>
      <c r="ES125" s="12" t="str">
        <f aca="false">IF(OR($A125="",ES$4=""),"",SUMPRODUCT(--(INDEX(Matrix!$C$5:$EV$304,0,$B125)&gt;0),--(INDEX(Matrix!$C$5:$EV$304,0,ES$3)&gt;0)))</f>
        <v/>
      </c>
      <c r="ET125" s="12" t="str">
        <f aca="false">IF(OR($A125="",ET$4=""),"",SUMPRODUCT(--(INDEX(Matrix!$C$5:$EV$304,0,$B125)&gt;0),--(INDEX(Matrix!$C$5:$EV$304,0,ET$3)&gt;0)))</f>
        <v/>
      </c>
      <c r="EU125" s="12" t="str">
        <f aca="false">IF(OR($A125="",EU$4=""),"",SUMPRODUCT(--(INDEX(Matrix!$C$5:$EV$304,0,$B125)&gt;0),--(INDEX(Matrix!$C$5:$EV$304,0,EU$3)&gt;0)))</f>
        <v/>
      </c>
      <c r="EV125" s="12" t="str">
        <f aca="false">IF(OR($A125="",EV$4=""),"",SUMPRODUCT(--(INDEX(Matrix!$C$5:$EV$304,0,$B125)&gt;0),--(INDEX(Matrix!$C$5:$EV$304,0,EV$3)&gt;0)))</f>
        <v/>
      </c>
    </row>
    <row r="126" customFormat="false" ht="15" hidden="false" customHeight="false" outlineLevel="0" collapsed="false">
      <c r="A126" s="6" t="str">
        <f aca="false">IF(INDEX(Products!$A$2:$A$151,$B126)="","",INDEX(Products!$A$2:$A$151,$B126))</f>
        <v/>
      </c>
      <c r="B126" s="23" t="n">
        <v>122</v>
      </c>
      <c r="C126" s="12" t="str">
        <f aca="false">IF(OR($A126="",C$4=""),"",SUMPRODUCT(--(INDEX(Matrix!$C$5:$EV$304,0,$B126)&gt;0),--(INDEX(Matrix!$C$5:$EV$304,0,C$3)&gt;0)))</f>
        <v/>
      </c>
      <c r="D126" s="12" t="str">
        <f aca="false">IF(OR($A126="",D$4=""),"",SUMPRODUCT(--(INDEX(Matrix!$C$5:$EV$304,0,$B126)&gt;0),--(INDEX(Matrix!$C$5:$EV$304,0,D$3)&gt;0)))</f>
        <v/>
      </c>
      <c r="E126" s="12" t="str">
        <f aca="false">IF(OR($A126="",E$4=""),"",SUMPRODUCT(--(INDEX(Matrix!$C$5:$EV$304,0,$B126)&gt;0),--(INDEX(Matrix!$C$5:$EV$304,0,E$3)&gt;0)))</f>
        <v/>
      </c>
      <c r="F126" s="12" t="str">
        <f aca="false">IF(OR($A126="",F$4=""),"",SUMPRODUCT(--(INDEX(Matrix!$C$5:$EV$304,0,$B126)&gt;0),--(INDEX(Matrix!$C$5:$EV$304,0,F$3)&gt;0)))</f>
        <v/>
      </c>
      <c r="G126" s="12" t="str">
        <f aca="false">IF(OR($A126="",G$4=""),"",SUMPRODUCT(--(INDEX(Matrix!$C$5:$EV$304,0,$B126)&gt;0),--(INDEX(Matrix!$C$5:$EV$304,0,G$3)&gt;0)))</f>
        <v/>
      </c>
      <c r="H126" s="12" t="str">
        <f aca="false">IF(OR($A126="",H$4=""),"",SUMPRODUCT(--(INDEX(Matrix!$C$5:$EV$304,0,$B126)&gt;0),--(INDEX(Matrix!$C$5:$EV$304,0,H$3)&gt;0)))</f>
        <v/>
      </c>
      <c r="I126" s="12" t="str">
        <f aca="false">IF(OR($A126="",I$4=""),"",SUMPRODUCT(--(INDEX(Matrix!$C$5:$EV$304,0,$B126)&gt;0),--(INDEX(Matrix!$C$5:$EV$304,0,I$3)&gt;0)))</f>
        <v/>
      </c>
      <c r="J126" s="12" t="str">
        <f aca="false">IF(OR($A126="",J$4=""),"",SUMPRODUCT(--(INDEX(Matrix!$C$5:$EV$304,0,$B126)&gt;0),--(INDEX(Matrix!$C$5:$EV$304,0,J$3)&gt;0)))</f>
        <v/>
      </c>
      <c r="K126" s="12" t="str">
        <f aca="false">IF(OR($A126="",K$4=""),"",SUMPRODUCT(--(INDEX(Matrix!$C$5:$EV$304,0,$B126)&gt;0),--(INDEX(Matrix!$C$5:$EV$304,0,K$3)&gt;0)))</f>
        <v/>
      </c>
      <c r="L126" s="12" t="str">
        <f aca="false">IF(OR($A126="",L$4=""),"",SUMPRODUCT(--(INDEX(Matrix!$C$5:$EV$304,0,$B126)&gt;0),--(INDEX(Matrix!$C$5:$EV$304,0,L$3)&gt;0)))</f>
        <v/>
      </c>
      <c r="M126" s="12" t="str">
        <f aca="false">IF(OR($A126="",M$4=""),"",SUMPRODUCT(--(INDEX(Matrix!$C$5:$EV$304,0,$B126)&gt;0),--(INDEX(Matrix!$C$5:$EV$304,0,M$3)&gt;0)))</f>
        <v/>
      </c>
      <c r="N126" s="12" t="str">
        <f aca="false">IF(OR($A126="",N$4=""),"",SUMPRODUCT(--(INDEX(Matrix!$C$5:$EV$304,0,$B126)&gt;0),--(INDEX(Matrix!$C$5:$EV$304,0,N$3)&gt;0)))</f>
        <v/>
      </c>
      <c r="O126" s="12" t="str">
        <f aca="false">IF(OR($A126="",O$4=""),"",SUMPRODUCT(--(INDEX(Matrix!$C$5:$EV$304,0,$B126)&gt;0),--(INDEX(Matrix!$C$5:$EV$304,0,O$3)&gt;0)))</f>
        <v/>
      </c>
      <c r="P126" s="12" t="str">
        <f aca="false">IF(OR($A126="",P$4=""),"",SUMPRODUCT(--(INDEX(Matrix!$C$5:$EV$304,0,$B126)&gt;0),--(INDEX(Matrix!$C$5:$EV$304,0,P$3)&gt;0)))</f>
        <v/>
      </c>
      <c r="Q126" s="12" t="str">
        <f aca="false">IF(OR($A126="",Q$4=""),"",SUMPRODUCT(--(INDEX(Matrix!$C$5:$EV$304,0,$B126)&gt;0),--(INDEX(Matrix!$C$5:$EV$304,0,Q$3)&gt;0)))</f>
        <v/>
      </c>
      <c r="R126" s="12" t="str">
        <f aca="false">IF(OR($A126="",R$4=""),"",SUMPRODUCT(--(INDEX(Matrix!$C$5:$EV$304,0,$B126)&gt;0),--(INDEX(Matrix!$C$5:$EV$304,0,R$3)&gt;0)))</f>
        <v/>
      </c>
      <c r="S126" s="12" t="str">
        <f aca="false">IF(OR($A126="",S$4=""),"",SUMPRODUCT(--(INDEX(Matrix!$C$5:$EV$304,0,$B126)&gt;0),--(INDEX(Matrix!$C$5:$EV$304,0,S$3)&gt;0)))</f>
        <v/>
      </c>
      <c r="T126" s="12" t="str">
        <f aca="false">IF(OR($A126="",T$4=""),"",SUMPRODUCT(--(INDEX(Matrix!$C$5:$EV$304,0,$B126)&gt;0),--(INDEX(Matrix!$C$5:$EV$304,0,T$3)&gt;0)))</f>
        <v/>
      </c>
      <c r="U126" s="12" t="str">
        <f aca="false">IF(OR($A126="",U$4=""),"",SUMPRODUCT(--(INDEX(Matrix!$C$5:$EV$304,0,$B126)&gt;0),--(INDEX(Matrix!$C$5:$EV$304,0,U$3)&gt;0)))</f>
        <v/>
      </c>
      <c r="V126" s="12" t="str">
        <f aca="false">IF(OR($A126="",V$4=""),"",SUMPRODUCT(--(INDEX(Matrix!$C$5:$EV$304,0,$B126)&gt;0),--(INDEX(Matrix!$C$5:$EV$304,0,V$3)&gt;0)))</f>
        <v/>
      </c>
      <c r="W126" s="12" t="str">
        <f aca="false">IF(OR($A126="",W$4=""),"",SUMPRODUCT(--(INDEX(Matrix!$C$5:$EV$304,0,$B126)&gt;0),--(INDEX(Matrix!$C$5:$EV$304,0,W$3)&gt;0)))</f>
        <v/>
      </c>
      <c r="X126" s="12" t="str">
        <f aca="false">IF(OR($A126="",X$4=""),"",SUMPRODUCT(--(INDEX(Matrix!$C$5:$EV$304,0,$B126)&gt;0),--(INDEX(Matrix!$C$5:$EV$304,0,X$3)&gt;0)))</f>
        <v/>
      </c>
      <c r="Y126" s="12" t="str">
        <f aca="false">IF(OR($A126="",Y$4=""),"",SUMPRODUCT(--(INDEX(Matrix!$C$5:$EV$304,0,$B126)&gt;0),--(INDEX(Matrix!$C$5:$EV$304,0,Y$3)&gt;0)))</f>
        <v/>
      </c>
      <c r="Z126" s="12" t="str">
        <f aca="false">IF(OR($A126="",Z$4=""),"",SUMPRODUCT(--(INDEX(Matrix!$C$5:$EV$304,0,$B126)&gt;0),--(INDEX(Matrix!$C$5:$EV$304,0,Z$3)&gt;0)))</f>
        <v/>
      </c>
      <c r="AA126" s="12" t="str">
        <f aca="false">IF(OR($A126="",AA$4=""),"",SUMPRODUCT(--(INDEX(Matrix!$C$5:$EV$304,0,$B126)&gt;0),--(INDEX(Matrix!$C$5:$EV$304,0,AA$3)&gt;0)))</f>
        <v/>
      </c>
      <c r="AB126" s="12" t="str">
        <f aca="false">IF(OR($A126="",AB$4=""),"",SUMPRODUCT(--(INDEX(Matrix!$C$5:$EV$304,0,$B126)&gt;0),--(INDEX(Matrix!$C$5:$EV$304,0,AB$3)&gt;0)))</f>
        <v/>
      </c>
      <c r="AC126" s="12" t="str">
        <f aca="false">IF(OR($A126="",AC$4=""),"",SUMPRODUCT(--(INDEX(Matrix!$C$5:$EV$304,0,$B126)&gt;0),--(INDEX(Matrix!$C$5:$EV$304,0,AC$3)&gt;0)))</f>
        <v/>
      </c>
      <c r="AD126" s="12" t="str">
        <f aca="false">IF(OR($A126="",AD$4=""),"",SUMPRODUCT(--(INDEX(Matrix!$C$5:$EV$304,0,$B126)&gt;0),--(INDEX(Matrix!$C$5:$EV$304,0,AD$3)&gt;0)))</f>
        <v/>
      </c>
      <c r="AE126" s="12" t="str">
        <f aca="false">IF(OR($A126="",AE$4=""),"",SUMPRODUCT(--(INDEX(Matrix!$C$5:$EV$304,0,$B126)&gt;0),--(INDEX(Matrix!$C$5:$EV$304,0,AE$3)&gt;0)))</f>
        <v/>
      </c>
      <c r="AF126" s="12" t="str">
        <f aca="false">IF(OR($A126="",AF$4=""),"",SUMPRODUCT(--(INDEX(Matrix!$C$5:$EV$304,0,$B126)&gt;0),--(INDEX(Matrix!$C$5:$EV$304,0,AF$3)&gt;0)))</f>
        <v/>
      </c>
      <c r="AG126" s="12" t="str">
        <f aca="false">IF(OR($A126="",AG$4=""),"",SUMPRODUCT(--(INDEX(Matrix!$C$5:$EV$304,0,$B126)&gt;0),--(INDEX(Matrix!$C$5:$EV$304,0,AG$3)&gt;0)))</f>
        <v/>
      </c>
      <c r="AH126" s="12" t="str">
        <f aca="false">IF(OR($A126="",AH$4=""),"",SUMPRODUCT(--(INDEX(Matrix!$C$5:$EV$304,0,$B126)&gt;0),--(INDEX(Matrix!$C$5:$EV$304,0,AH$3)&gt;0)))</f>
        <v/>
      </c>
      <c r="AI126" s="12" t="str">
        <f aca="false">IF(OR($A126="",AI$4=""),"",SUMPRODUCT(--(INDEX(Matrix!$C$5:$EV$304,0,$B126)&gt;0),--(INDEX(Matrix!$C$5:$EV$304,0,AI$3)&gt;0)))</f>
        <v/>
      </c>
      <c r="AJ126" s="12" t="str">
        <f aca="false">IF(OR($A126="",AJ$4=""),"",SUMPRODUCT(--(INDEX(Matrix!$C$5:$EV$304,0,$B126)&gt;0),--(INDEX(Matrix!$C$5:$EV$304,0,AJ$3)&gt;0)))</f>
        <v/>
      </c>
      <c r="AK126" s="12" t="str">
        <f aca="false">IF(OR($A126="",AK$4=""),"",SUMPRODUCT(--(INDEX(Matrix!$C$5:$EV$304,0,$B126)&gt;0),--(INDEX(Matrix!$C$5:$EV$304,0,AK$3)&gt;0)))</f>
        <v/>
      </c>
      <c r="AL126" s="12" t="str">
        <f aca="false">IF(OR($A126="",AL$4=""),"",SUMPRODUCT(--(INDEX(Matrix!$C$5:$EV$304,0,$B126)&gt;0),--(INDEX(Matrix!$C$5:$EV$304,0,AL$3)&gt;0)))</f>
        <v/>
      </c>
      <c r="AM126" s="12" t="str">
        <f aca="false">IF(OR($A126="",AM$4=""),"",SUMPRODUCT(--(INDEX(Matrix!$C$5:$EV$304,0,$B126)&gt;0),--(INDEX(Matrix!$C$5:$EV$304,0,AM$3)&gt;0)))</f>
        <v/>
      </c>
      <c r="AN126" s="12" t="str">
        <f aca="false">IF(OR($A126="",AN$4=""),"",SUMPRODUCT(--(INDEX(Matrix!$C$5:$EV$304,0,$B126)&gt;0),--(INDEX(Matrix!$C$5:$EV$304,0,AN$3)&gt;0)))</f>
        <v/>
      </c>
      <c r="AO126" s="12" t="str">
        <f aca="false">IF(OR($A126="",AO$4=""),"",SUMPRODUCT(--(INDEX(Matrix!$C$5:$EV$304,0,$B126)&gt;0),--(INDEX(Matrix!$C$5:$EV$304,0,AO$3)&gt;0)))</f>
        <v/>
      </c>
      <c r="AP126" s="12" t="str">
        <f aca="false">IF(OR($A126="",AP$4=""),"",SUMPRODUCT(--(INDEX(Matrix!$C$5:$EV$304,0,$B126)&gt;0),--(INDEX(Matrix!$C$5:$EV$304,0,AP$3)&gt;0)))</f>
        <v/>
      </c>
      <c r="AQ126" s="12" t="str">
        <f aca="false">IF(OR($A126="",AQ$4=""),"",SUMPRODUCT(--(INDEX(Matrix!$C$5:$EV$304,0,$B126)&gt;0),--(INDEX(Matrix!$C$5:$EV$304,0,AQ$3)&gt;0)))</f>
        <v/>
      </c>
      <c r="AR126" s="12" t="str">
        <f aca="false">IF(OR($A126="",AR$4=""),"",SUMPRODUCT(--(INDEX(Matrix!$C$5:$EV$304,0,$B126)&gt;0),--(INDEX(Matrix!$C$5:$EV$304,0,AR$3)&gt;0)))</f>
        <v/>
      </c>
      <c r="AS126" s="12" t="str">
        <f aca="false">IF(OR($A126="",AS$4=""),"",SUMPRODUCT(--(INDEX(Matrix!$C$5:$EV$304,0,$B126)&gt;0),--(INDEX(Matrix!$C$5:$EV$304,0,AS$3)&gt;0)))</f>
        <v/>
      </c>
      <c r="AT126" s="12" t="str">
        <f aca="false">IF(OR($A126="",AT$4=""),"",SUMPRODUCT(--(INDEX(Matrix!$C$5:$EV$304,0,$B126)&gt;0),--(INDEX(Matrix!$C$5:$EV$304,0,AT$3)&gt;0)))</f>
        <v/>
      </c>
      <c r="AU126" s="12" t="str">
        <f aca="false">IF(OR($A126="",AU$4=""),"",SUMPRODUCT(--(INDEX(Matrix!$C$5:$EV$304,0,$B126)&gt;0),--(INDEX(Matrix!$C$5:$EV$304,0,AU$3)&gt;0)))</f>
        <v/>
      </c>
      <c r="AV126" s="12" t="str">
        <f aca="false">IF(OR($A126="",AV$4=""),"",SUMPRODUCT(--(INDEX(Matrix!$C$5:$EV$304,0,$B126)&gt;0),--(INDEX(Matrix!$C$5:$EV$304,0,AV$3)&gt;0)))</f>
        <v/>
      </c>
      <c r="AW126" s="12" t="str">
        <f aca="false">IF(OR($A126="",AW$4=""),"",SUMPRODUCT(--(INDEX(Matrix!$C$5:$EV$304,0,$B126)&gt;0),--(INDEX(Matrix!$C$5:$EV$304,0,AW$3)&gt;0)))</f>
        <v/>
      </c>
      <c r="AX126" s="12" t="str">
        <f aca="false">IF(OR($A126="",AX$4=""),"",SUMPRODUCT(--(INDEX(Matrix!$C$5:$EV$304,0,$B126)&gt;0),--(INDEX(Matrix!$C$5:$EV$304,0,AX$3)&gt;0)))</f>
        <v/>
      </c>
      <c r="AY126" s="12" t="str">
        <f aca="false">IF(OR($A126="",AY$4=""),"",SUMPRODUCT(--(INDEX(Matrix!$C$5:$EV$304,0,$B126)&gt;0),--(INDEX(Matrix!$C$5:$EV$304,0,AY$3)&gt;0)))</f>
        <v/>
      </c>
      <c r="AZ126" s="12" t="str">
        <f aca="false">IF(OR($A126="",AZ$4=""),"",SUMPRODUCT(--(INDEX(Matrix!$C$5:$EV$304,0,$B126)&gt;0),--(INDEX(Matrix!$C$5:$EV$304,0,AZ$3)&gt;0)))</f>
        <v/>
      </c>
      <c r="BA126" s="12" t="str">
        <f aca="false">IF(OR($A126="",BA$4=""),"",SUMPRODUCT(--(INDEX(Matrix!$C$5:$EV$304,0,$B126)&gt;0),--(INDEX(Matrix!$C$5:$EV$304,0,BA$3)&gt;0)))</f>
        <v/>
      </c>
      <c r="BB126" s="12" t="str">
        <f aca="false">IF(OR($A126="",BB$4=""),"",SUMPRODUCT(--(INDEX(Matrix!$C$5:$EV$304,0,$B126)&gt;0),--(INDEX(Matrix!$C$5:$EV$304,0,BB$3)&gt;0)))</f>
        <v/>
      </c>
      <c r="BC126" s="12" t="str">
        <f aca="false">IF(OR($A126="",BC$4=""),"",SUMPRODUCT(--(INDEX(Matrix!$C$5:$EV$304,0,$B126)&gt;0),--(INDEX(Matrix!$C$5:$EV$304,0,BC$3)&gt;0)))</f>
        <v/>
      </c>
      <c r="BD126" s="12" t="str">
        <f aca="false">IF(OR($A126="",BD$4=""),"",SUMPRODUCT(--(INDEX(Matrix!$C$5:$EV$304,0,$B126)&gt;0),--(INDEX(Matrix!$C$5:$EV$304,0,BD$3)&gt;0)))</f>
        <v/>
      </c>
      <c r="BE126" s="12" t="str">
        <f aca="false">IF(OR($A126="",BE$4=""),"",SUMPRODUCT(--(INDEX(Matrix!$C$5:$EV$304,0,$B126)&gt;0),--(INDEX(Matrix!$C$5:$EV$304,0,BE$3)&gt;0)))</f>
        <v/>
      </c>
      <c r="BF126" s="12" t="str">
        <f aca="false">IF(OR($A126="",BF$4=""),"",SUMPRODUCT(--(INDEX(Matrix!$C$5:$EV$304,0,$B126)&gt;0),--(INDEX(Matrix!$C$5:$EV$304,0,BF$3)&gt;0)))</f>
        <v/>
      </c>
      <c r="BG126" s="12" t="str">
        <f aca="false">IF(OR($A126="",BG$4=""),"",SUMPRODUCT(--(INDEX(Matrix!$C$5:$EV$304,0,$B126)&gt;0),--(INDEX(Matrix!$C$5:$EV$304,0,BG$3)&gt;0)))</f>
        <v/>
      </c>
      <c r="BH126" s="12" t="str">
        <f aca="false">IF(OR($A126="",BH$4=""),"",SUMPRODUCT(--(INDEX(Matrix!$C$5:$EV$304,0,$B126)&gt;0),--(INDEX(Matrix!$C$5:$EV$304,0,BH$3)&gt;0)))</f>
        <v/>
      </c>
      <c r="BI126" s="12" t="str">
        <f aca="false">IF(OR($A126="",BI$4=""),"",SUMPRODUCT(--(INDEX(Matrix!$C$5:$EV$304,0,$B126)&gt;0),--(INDEX(Matrix!$C$5:$EV$304,0,BI$3)&gt;0)))</f>
        <v/>
      </c>
      <c r="BJ126" s="12" t="str">
        <f aca="false">IF(OR($A126="",BJ$4=""),"",SUMPRODUCT(--(INDEX(Matrix!$C$5:$EV$304,0,$B126)&gt;0),--(INDEX(Matrix!$C$5:$EV$304,0,BJ$3)&gt;0)))</f>
        <v/>
      </c>
      <c r="BK126" s="12" t="str">
        <f aca="false">IF(OR($A126="",BK$4=""),"",SUMPRODUCT(--(INDEX(Matrix!$C$5:$EV$304,0,$B126)&gt;0),--(INDEX(Matrix!$C$5:$EV$304,0,BK$3)&gt;0)))</f>
        <v/>
      </c>
      <c r="BL126" s="12" t="str">
        <f aca="false">IF(OR($A126="",BL$4=""),"",SUMPRODUCT(--(INDEX(Matrix!$C$5:$EV$304,0,$B126)&gt;0),--(INDEX(Matrix!$C$5:$EV$304,0,BL$3)&gt;0)))</f>
        <v/>
      </c>
      <c r="BM126" s="12" t="str">
        <f aca="false">IF(OR($A126="",BM$4=""),"",SUMPRODUCT(--(INDEX(Matrix!$C$5:$EV$304,0,$B126)&gt;0),--(INDEX(Matrix!$C$5:$EV$304,0,BM$3)&gt;0)))</f>
        <v/>
      </c>
      <c r="BN126" s="12" t="str">
        <f aca="false">IF(OR($A126="",BN$4=""),"",SUMPRODUCT(--(INDEX(Matrix!$C$5:$EV$304,0,$B126)&gt;0),--(INDEX(Matrix!$C$5:$EV$304,0,BN$3)&gt;0)))</f>
        <v/>
      </c>
      <c r="BO126" s="12" t="str">
        <f aca="false">IF(OR($A126="",BO$4=""),"",SUMPRODUCT(--(INDEX(Matrix!$C$5:$EV$304,0,$B126)&gt;0),--(INDEX(Matrix!$C$5:$EV$304,0,BO$3)&gt;0)))</f>
        <v/>
      </c>
      <c r="BP126" s="12" t="str">
        <f aca="false">IF(OR($A126="",BP$4=""),"",SUMPRODUCT(--(INDEX(Matrix!$C$5:$EV$304,0,$B126)&gt;0),--(INDEX(Matrix!$C$5:$EV$304,0,BP$3)&gt;0)))</f>
        <v/>
      </c>
      <c r="BQ126" s="12" t="str">
        <f aca="false">IF(OR($A126="",BQ$4=""),"",SUMPRODUCT(--(INDEX(Matrix!$C$5:$EV$304,0,$B126)&gt;0),--(INDEX(Matrix!$C$5:$EV$304,0,BQ$3)&gt;0)))</f>
        <v/>
      </c>
      <c r="BR126" s="12" t="str">
        <f aca="false">IF(OR($A126="",BR$4=""),"",SUMPRODUCT(--(INDEX(Matrix!$C$5:$EV$304,0,$B126)&gt;0),--(INDEX(Matrix!$C$5:$EV$304,0,BR$3)&gt;0)))</f>
        <v/>
      </c>
      <c r="BS126" s="12" t="str">
        <f aca="false">IF(OR($A126="",BS$4=""),"",SUMPRODUCT(--(INDEX(Matrix!$C$5:$EV$304,0,$B126)&gt;0),--(INDEX(Matrix!$C$5:$EV$304,0,BS$3)&gt;0)))</f>
        <v/>
      </c>
      <c r="BT126" s="12" t="str">
        <f aca="false">IF(OR($A126="",BT$4=""),"",SUMPRODUCT(--(INDEX(Matrix!$C$5:$EV$304,0,$B126)&gt;0),--(INDEX(Matrix!$C$5:$EV$304,0,BT$3)&gt;0)))</f>
        <v/>
      </c>
      <c r="BU126" s="12" t="str">
        <f aca="false">IF(OR($A126="",BU$4=""),"",SUMPRODUCT(--(INDEX(Matrix!$C$5:$EV$304,0,$B126)&gt;0),--(INDEX(Matrix!$C$5:$EV$304,0,BU$3)&gt;0)))</f>
        <v/>
      </c>
      <c r="BV126" s="12" t="str">
        <f aca="false">IF(OR($A126="",BV$4=""),"",SUMPRODUCT(--(INDEX(Matrix!$C$5:$EV$304,0,$B126)&gt;0),--(INDEX(Matrix!$C$5:$EV$304,0,BV$3)&gt;0)))</f>
        <v/>
      </c>
      <c r="BW126" s="12" t="str">
        <f aca="false">IF(OR($A126="",BW$4=""),"",SUMPRODUCT(--(INDEX(Matrix!$C$5:$EV$304,0,$B126)&gt;0),--(INDEX(Matrix!$C$5:$EV$304,0,BW$3)&gt;0)))</f>
        <v/>
      </c>
      <c r="BX126" s="12" t="str">
        <f aca="false">IF(OR($A126="",BX$4=""),"",SUMPRODUCT(--(INDEX(Matrix!$C$5:$EV$304,0,$B126)&gt;0),--(INDEX(Matrix!$C$5:$EV$304,0,BX$3)&gt;0)))</f>
        <v/>
      </c>
      <c r="BY126" s="12" t="str">
        <f aca="false">IF(OR($A126="",BY$4=""),"",SUMPRODUCT(--(INDEX(Matrix!$C$5:$EV$304,0,$B126)&gt;0),--(INDEX(Matrix!$C$5:$EV$304,0,BY$3)&gt;0)))</f>
        <v/>
      </c>
      <c r="BZ126" s="12" t="str">
        <f aca="false">IF(OR($A126="",BZ$4=""),"",SUMPRODUCT(--(INDEX(Matrix!$C$5:$EV$304,0,$B126)&gt;0),--(INDEX(Matrix!$C$5:$EV$304,0,BZ$3)&gt;0)))</f>
        <v/>
      </c>
      <c r="CA126" s="12" t="str">
        <f aca="false">IF(OR($A126="",CA$4=""),"",SUMPRODUCT(--(INDEX(Matrix!$C$5:$EV$304,0,$B126)&gt;0),--(INDEX(Matrix!$C$5:$EV$304,0,CA$3)&gt;0)))</f>
        <v/>
      </c>
      <c r="CB126" s="12" t="str">
        <f aca="false">IF(OR($A126="",CB$4=""),"",SUMPRODUCT(--(INDEX(Matrix!$C$5:$EV$304,0,$B126)&gt;0),--(INDEX(Matrix!$C$5:$EV$304,0,CB$3)&gt;0)))</f>
        <v/>
      </c>
      <c r="CC126" s="12" t="str">
        <f aca="false">IF(OR($A126="",CC$4=""),"",SUMPRODUCT(--(INDEX(Matrix!$C$5:$EV$304,0,$B126)&gt;0),--(INDEX(Matrix!$C$5:$EV$304,0,CC$3)&gt;0)))</f>
        <v/>
      </c>
      <c r="CD126" s="12" t="str">
        <f aca="false">IF(OR($A126="",CD$4=""),"",SUMPRODUCT(--(INDEX(Matrix!$C$5:$EV$304,0,$B126)&gt;0),--(INDEX(Matrix!$C$5:$EV$304,0,CD$3)&gt;0)))</f>
        <v/>
      </c>
      <c r="CE126" s="12" t="str">
        <f aca="false">IF(OR($A126="",CE$4=""),"",SUMPRODUCT(--(INDEX(Matrix!$C$5:$EV$304,0,$B126)&gt;0),--(INDEX(Matrix!$C$5:$EV$304,0,CE$3)&gt;0)))</f>
        <v/>
      </c>
      <c r="CF126" s="12" t="str">
        <f aca="false">IF(OR($A126="",CF$4=""),"",SUMPRODUCT(--(INDEX(Matrix!$C$5:$EV$304,0,$B126)&gt;0),--(INDEX(Matrix!$C$5:$EV$304,0,CF$3)&gt;0)))</f>
        <v/>
      </c>
      <c r="CG126" s="12" t="str">
        <f aca="false">IF(OR($A126="",CG$4=""),"",SUMPRODUCT(--(INDEX(Matrix!$C$5:$EV$304,0,$B126)&gt;0),--(INDEX(Matrix!$C$5:$EV$304,0,CG$3)&gt;0)))</f>
        <v/>
      </c>
      <c r="CH126" s="12" t="str">
        <f aca="false">IF(OR($A126="",CH$4=""),"",SUMPRODUCT(--(INDEX(Matrix!$C$5:$EV$304,0,$B126)&gt;0),--(INDEX(Matrix!$C$5:$EV$304,0,CH$3)&gt;0)))</f>
        <v/>
      </c>
      <c r="CI126" s="12" t="str">
        <f aca="false">IF(OR($A126="",CI$4=""),"",SUMPRODUCT(--(INDEX(Matrix!$C$5:$EV$304,0,$B126)&gt;0),--(INDEX(Matrix!$C$5:$EV$304,0,CI$3)&gt;0)))</f>
        <v/>
      </c>
      <c r="CJ126" s="12" t="str">
        <f aca="false">IF(OR($A126="",CJ$4=""),"",SUMPRODUCT(--(INDEX(Matrix!$C$5:$EV$304,0,$B126)&gt;0),--(INDEX(Matrix!$C$5:$EV$304,0,CJ$3)&gt;0)))</f>
        <v/>
      </c>
      <c r="CK126" s="12" t="str">
        <f aca="false">IF(OR($A126="",CK$4=""),"",SUMPRODUCT(--(INDEX(Matrix!$C$5:$EV$304,0,$B126)&gt;0),--(INDEX(Matrix!$C$5:$EV$304,0,CK$3)&gt;0)))</f>
        <v/>
      </c>
      <c r="CL126" s="12" t="str">
        <f aca="false">IF(OR($A126="",CL$4=""),"",SUMPRODUCT(--(INDEX(Matrix!$C$5:$EV$304,0,$B126)&gt;0),--(INDEX(Matrix!$C$5:$EV$304,0,CL$3)&gt;0)))</f>
        <v/>
      </c>
      <c r="CM126" s="12" t="str">
        <f aca="false">IF(OR($A126="",CM$4=""),"",SUMPRODUCT(--(INDEX(Matrix!$C$5:$EV$304,0,$B126)&gt;0),--(INDEX(Matrix!$C$5:$EV$304,0,CM$3)&gt;0)))</f>
        <v/>
      </c>
      <c r="CN126" s="12" t="str">
        <f aca="false">IF(OR($A126="",CN$4=""),"",SUMPRODUCT(--(INDEX(Matrix!$C$5:$EV$304,0,$B126)&gt;0),--(INDEX(Matrix!$C$5:$EV$304,0,CN$3)&gt;0)))</f>
        <v/>
      </c>
      <c r="CO126" s="12" t="str">
        <f aca="false">IF(OR($A126="",CO$4=""),"",SUMPRODUCT(--(INDEX(Matrix!$C$5:$EV$304,0,$B126)&gt;0),--(INDEX(Matrix!$C$5:$EV$304,0,CO$3)&gt;0)))</f>
        <v/>
      </c>
      <c r="CP126" s="12" t="str">
        <f aca="false">IF(OR($A126="",CP$4=""),"",SUMPRODUCT(--(INDEX(Matrix!$C$5:$EV$304,0,$B126)&gt;0),--(INDEX(Matrix!$C$5:$EV$304,0,CP$3)&gt;0)))</f>
        <v/>
      </c>
      <c r="CQ126" s="12" t="str">
        <f aca="false">IF(OR($A126="",CQ$4=""),"",SUMPRODUCT(--(INDEX(Matrix!$C$5:$EV$304,0,$B126)&gt;0),--(INDEX(Matrix!$C$5:$EV$304,0,CQ$3)&gt;0)))</f>
        <v/>
      </c>
      <c r="CR126" s="12" t="str">
        <f aca="false">IF(OR($A126="",CR$4=""),"",SUMPRODUCT(--(INDEX(Matrix!$C$5:$EV$304,0,$B126)&gt;0),--(INDEX(Matrix!$C$5:$EV$304,0,CR$3)&gt;0)))</f>
        <v/>
      </c>
      <c r="CS126" s="12" t="str">
        <f aca="false">IF(OR($A126="",CS$4=""),"",SUMPRODUCT(--(INDEX(Matrix!$C$5:$EV$304,0,$B126)&gt;0),--(INDEX(Matrix!$C$5:$EV$304,0,CS$3)&gt;0)))</f>
        <v/>
      </c>
      <c r="CT126" s="12" t="str">
        <f aca="false">IF(OR($A126="",CT$4=""),"",SUMPRODUCT(--(INDEX(Matrix!$C$5:$EV$304,0,$B126)&gt;0),--(INDEX(Matrix!$C$5:$EV$304,0,CT$3)&gt;0)))</f>
        <v/>
      </c>
      <c r="CU126" s="12" t="str">
        <f aca="false">IF(OR($A126="",CU$4=""),"",SUMPRODUCT(--(INDEX(Matrix!$C$5:$EV$304,0,$B126)&gt;0),--(INDEX(Matrix!$C$5:$EV$304,0,CU$3)&gt;0)))</f>
        <v/>
      </c>
      <c r="CV126" s="12" t="str">
        <f aca="false">IF(OR($A126="",CV$4=""),"",SUMPRODUCT(--(INDEX(Matrix!$C$5:$EV$304,0,$B126)&gt;0),--(INDEX(Matrix!$C$5:$EV$304,0,CV$3)&gt;0)))</f>
        <v/>
      </c>
      <c r="CW126" s="12" t="str">
        <f aca="false">IF(OR($A126="",CW$4=""),"",SUMPRODUCT(--(INDEX(Matrix!$C$5:$EV$304,0,$B126)&gt;0),--(INDEX(Matrix!$C$5:$EV$304,0,CW$3)&gt;0)))</f>
        <v/>
      </c>
      <c r="CX126" s="12" t="str">
        <f aca="false">IF(OR($A126="",CX$4=""),"",SUMPRODUCT(--(INDEX(Matrix!$C$5:$EV$304,0,$B126)&gt;0),--(INDEX(Matrix!$C$5:$EV$304,0,CX$3)&gt;0)))</f>
        <v/>
      </c>
      <c r="CY126" s="12" t="str">
        <f aca="false">IF(OR($A126="",CY$4=""),"",SUMPRODUCT(--(INDEX(Matrix!$C$5:$EV$304,0,$B126)&gt;0),--(INDEX(Matrix!$C$5:$EV$304,0,CY$3)&gt;0)))</f>
        <v/>
      </c>
      <c r="CZ126" s="12" t="str">
        <f aca="false">IF(OR($A126="",CZ$4=""),"",SUMPRODUCT(--(INDEX(Matrix!$C$5:$EV$304,0,$B126)&gt;0),--(INDEX(Matrix!$C$5:$EV$304,0,CZ$3)&gt;0)))</f>
        <v/>
      </c>
      <c r="DA126" s="12" t="str">
        <f aca="false">IF(OR($A126="",DA$4=""),"",SUMPRODUCT(--(INDEX(Matrix!$C$5:$EV$304,0,$B126)&gt;0),--(INDEX(Matrix!$C$5:$EV$304,0,DA$3)&gt;0)))</f>
        <v/>
      </c>
      <c r="DB126" s="12" t="str">
        <f aca="false">IF(OR($A126="",DB$4=""),"",SUMPRODUCT(--(INDEX(Matrix!$C$5:$EV$304,0,$B126)&gt;0),--(INDEX(Matrix!$C$5:$EV$304,0,DB$3)&gt;0)))</f>
        <v/>
      </c>
      <c r="DC126" s="12" t="str">
        <f aca="false">IF(OR($A126="",DC$4=""),"",SUMPRODUCT(--(INDEX(Matrix!$C$5:$EV$304,0,$B126)&gt;0),--(INDEX(Matrix!$C$5:$EV$304,0,DC$3)&gt;0)))</f>
        <v/>
      </c>
      <c r="DD126" s="12" t="str">
        <f aca="false">IF(OR($A126="",DD$4=""),"",SUMPRODUCT(--(INDEX(Matrix!$C$5:$EV$304,0,$B126)&gt;0),--(INDEX(Matrix!$C$5:$EV$304,0,DD$3)&gt;0)))</f>
        <v/>
      </c>
      <c r="DE126" s="12" t="str">
        <f aca="false">IF(OR($A126="",DE$4=""),"",SUMPRODUCT(--(INDEX(Matrix!$C$5:$EV$304,0,$B126)&gt;0),--(INDEX(Matrix!$C$5:$EV$304,0,DE$3)&gt;0)))</f>
        <v/>
      </c>
      <c r="DF126" s="12" t="str">
        <f aca="false">IF(OR($A126="",DF$4=""),"",SUMPRODUCT(--(INDEX(Matrix!$C$5:$EV$304,0,$B126)&gt;0),--(INDEX(Matrix!$C$5:$EV$304,0,DF$3)&gt;0)))</f>
        <v/>
      </c>
      <c r="DG126" s="12" t="str">
        <f aca="false">IF(OR($A126="",DG$4=""),"",SUMPRODUCT(--(INDEX(Matrix!$C$5:$EV$304,0,$B126)&gt;0),--(INDEX(Matrix!$C$5:$EV$304,0,DG$3)&gt;0)))</f>
        <v/>
      </c>
      <c r="DH126" s="12" t="str">
        <f aca="false">IF(OR($A126="",DH$4=""),"",SUMPRODUCT(--(INDEX(Matrix!$C$5:$EV$304,0,$B126)&gt;0),--(INDEX(Matrix!$C$5:$EV$304,0,DH$3)&gt;0)))</f>
        <v/>
      </c>
      <c r="DI126" s="12" t="str">
        <f aca="false">IF(OR($A126="",DI$4=""),"",SUMPRODUCT(--(INDEX(Matrix!$C$5:$EV$304,0,$B126)&gt;0),--(INDEX(Matrix!$C$5:$EV$304,0,DI$3)&gt;0)))</f>
        <v/>
      </c>
      <c r="DJ126" s="12" t="str">
        <f aca="false">IF(OR($A126="",DJ$4=""),"",SUMPRODUCT(--(INDEX(Matrix!$C$5:$EV$304,0,$B126)&gt;0),--(INDEX(Matrix!$C$5:$EV$304,0,DJ$3)&gt;0)))</f>
        <v/>
      </c>
      <c r="DK126" s="12" t="str">
        <f aca="false">IF(OR($A126="",DK$4=""),"",SUMPRODUCT(--(INDEX(Matrix!$C$5:$EV$304,0,$B126)&gt;0),--(INDEX(Matrix!$C$5:$EV$304,0,DK$3)&gt;0)))</f>
        <v/>
      </c>
      <c r="DL126" s="12" t="str">
        <f aca="false">IF(OR($A126="",DL$4=""),"",SUMPRODUCT(--(INDEX(Matrix!$C$5:$EV$304,0,$B126)&gt;0),--(INDEX(Matrix!$C$5:$EV$304,0,DL$3)&gt;0)))</f>
        <v/>
      </c>
      <c r="DM126" s="12" t="str">
        <f aca="false">IF(OR($A126="",DM$4=""),"",SUMPRODUCT(--(INDEX(Matrix!$C$5:$EV$304,0,$B126)&gt;0),--(INDEX(Matrix!$C$5:$EV$304,0,DM$3)&gt;0)))</f>
        <v/>
      </c>
      <c r="DN126" s="12" t="str">
        <f aca="false">IF(OR($A126="",DN$4=""),"",SUMPRODUCT(--(INDEX(Matrix!$C$5:$EV$304,0,$B126)&gt;0),--(INDEX(Matrix!$C$5:$EV$304,0,DN$3)&gt;0)))</f>
        <v/>
      </c>
      <c r="DO126" s="12" t="str">
        <f aca="false">IF(OR($A126="",DO$4=""),"",SUMPRODUCT(--(INDEX(Matrix!$C$5:$EV$304,0,$B126)&gt;0),--(INDEX(Matrix!$C$5:$EV$304,0,DO$3)&gt;0)))</f>
        <v/>
      </c>
      <c r="DP126" s="12" t="str">
        <f aca="false">IF(OR($A126="",DP$4=""),"",SUMPRODUCT(--(INDEX(Matrix!$C$5:$EV$304,0,$B126)&gt;0),--(INDEX(Matrix!$C$5:$EV$304,0,DP$3)&gt;0)))</f>
        <v/>
      </c>
      <c r="DQ126" s="12" t="str">
        <f aca="false">IF(OR($A126="",DQ$4=""),"",SUMPRODUCT(--(INDEX(Matrix!$C$5:$EV$304,0,$B126)&gt;0),--(INDEX(Matrix!$C$5:$EV$304,0,DQ$3)&gt;0)))</f>
        <v/>
      </c>
      <c r="DR126" s="12" t="str">
        <f aca="false">IF(OR($A126="",DR$4=""),"",SUMPRODUCT(--(INDEX(Matrix!$C$5:$EV$304,0,$B126)&gt;0),--(INDEX(Matrix!$C$5:$EV$304,0,DR$3)&gt;0)))</f>
        <v/>
      </c>
      <c r="DS126" s="12" t="str">
        <f aca="false">IF(OR($A126="",DS$4=""),"",SUMPRODUCT(--(INDEX(Matrix!$C$5:$EV$304,0,$B126)&gt;0),--(INDEX(Matrix!$C$5:$EV$304,0,DS$3)&gt;0)))</f>
        <v/>
      </c>
      <c r="DT126" s="12" t="str">
        <f aca="false">IF(OR($A126="",DT$4=""),"",SUMPRODUCT(--(INDEX(Matrix!$C$5:$EV$304,0,$B126)&gt;0),--(INDEX(Matrix!$C$5:$EV$304,0,DT$3)&gt;0)))</f>
        <v/>
      </c>
      <c r="DU126" s="12" t="str">
        <f aca="false">IF(OR($A126="",DU$4=""),"",SUMPRODUCT(--(INDEX(Matrix!$C$5:$EV$304,0,$B126)&gt;0),--(INDEX(Matrix!$C$5:$EV$304,0,DU$3)&gt;0)))</f>
        <v/>
      </c>
      <c r="DV126" s="12" t="str">
        <f aca="false">IF(OR($A126="",DV$4=""),"",SUMPRODUCT(--(INDEX(Matrix!$C$5:$EV$304,0,$B126)&gt;0),--(INDEX(Matrix!$C$5:$EV$304,0,DV$3)&gt;0)))</f>
        <v/>
      </c>
      <c r="DW126" s="12" t="str">
        <f aca="false">IF(OR($A126="",DW$4=""),"",SUMPRODUCT(--(INDEX(Matrix!$C$5:$EV$304,0,$B126)&gt;0),--(INDEX(Matrix!$C$5:$EV$304,0,DW$3)&gt;0)))</f>
        <v/>
      </c>
      <c r="DX126" s="12" t="str">
        <f aca="false">IF(OR($A126="",DX$4=""),"",SUMPRODUCT(--(INDEX(Matrix!$C$5:$EV$304,0,$B126)&gt;0),--(INDEX(Matrix!$C$5:$EV$304,0,DX$3)&gt;0)))</f>
        <v/>
      </c>
      <c r="DY126" s="12" t="str">
        <f aca="false">IF(OR($A126="",DY$4=""),"",SUMPRODUCT(--(INDEX(Matrix!$C$5:$EV$304,0,$B126)&gt;0),--(INDEX(Matrix!$C$5:$EV$304,0,DY$3)&gt;0)))</f>
        <v/>
      </c>
      <c r="DZ126" s="12" t="str">
        <f aca="false">IF(OR($A126="",DZ$4=""),"",SUMPRODUCT(--(INDEX(Matrix!$C$5:$EV$304,0,$B126)&gt;0),--(INDEX(Matrix!$C$5:$EV$304,0,DZ$3)&gt;0)))</f>
        <v/>
      </c>
      <c r="EA126" s="12" t="str">
        <f aca="false">IF(OR($A126="",EA$4=""),"",SUMPRODUCT(--(INDEX(Matrix!$C$5:$EV$304,0,$B126)&gt;0),--(INDEX(Matrix!$C$5:$EV$304,0,EA$3)&gt;0)))</f>
        <v/>
      </c>
      <c r="EB126" s="12" t="str">
        <f aca="false">IF(OR($A126="",EB$4=""),"",SUMPRODUCT(--(INDEX(Matrix!$C$5:$EV$304,0,$B126)&gt;0),--(INDEX(Matrix!$C$5:$EV$304,0,EB$3)&gt;0)))</f>
        <v/>
      </c>
      <c r="EC126" s="12" t="str">
        <f aca="false">IF(OR($A126="",EC$4=""),"",SUMPRODUCT(--(INDEX(Matrix!$C$5:$EV$304,0,$B126)&gt;0),--(INDEX(Matrix!$C$5:$EV$304,0,EC$3)&gt;0)))</f>
        <v/>
      </c>
      <c r="ED126" s="12" t="str">
        <f aca="false">IF(OR($A126="",ED$4=""),"",SUMPRODUCT(--(INDEX(Matrix!$C$5:$EV$304,0,$B126)&gt;0),--(INDEX(Matrix!$C$5:$EV$304,0,ED$3)&gt;0)))</f>
        <v/>
      </c>
      <c r="EE126" s="12" t="str">
        <f aca="false">IF(OR($A126="",EE$4=""),"",SUMPRODUCT(--(INDEX(Matrix!$C$5:$EV$304,0,$B126)&gt;0),--(INDEX(Matrix!$C$5:$EV$304,0,EE$3)&gt;0)))</f>
        <v/>
      </c>
      <c r="EF126" s="12" t="str">
        <f aca="false">IF(OR($A126="",EF$4=""),"",SUMPRODUCT(--(INDEX(Matrix!$C$5:$EV$304,0,$B126)&gt;0),--(INDEX(Matrix!$C$5:$EV$304,0,EF$3)&gt;0)))</f>
        <v/>
      </c>
      <c r="EG126" s="12" t="str">
        <f aca="false">IF(OR($A126="",EG$4=""),"",SUMPRODUCT(--(INDEX(Matrix!$C$5:$EV$304,0,$B126)&gt;0),--(INDEX(Matrix!$C$5:$EV$304,0,EG$3)&gt;0)))</f>
        <v/>
      </c>
      <c r="EH126" s="12" t="str">
        <f aca="false">IF(OR($A126="",EH$4=""),"",SUMPRODUCT(--(INDEX(Matrix!$C$5:$EV$304,0,$B126)&gt;0),--(INDEX(Matrix!$C$5:$EV$304,0,EH$3)&gt;0)))</f>
        <v/>
      </c>
      <c r="EI126" s="12" t="str">
        <f aca="false">IF(OR($A126="",EI$4=""),"",SUMPRODUCT(--(INDEX(Matrix!$C$5:$EV$304,0,$B126)&gt;0),--(INDEX(Matrix!$C$5:$EV$304,0,EI$3)&gt;0)))</f>
        <v/>
      </c>
      <c r="EJ126" s="12" t="str">
        <f aca="false">IF(OR($A126="",EJ$4=""),"",SUMPRODUCT(--(INDEX(Matrix!$C$5:$EV$304,0,$B126)&gt;0),--(INDEX(Matrix!$C$5:$EV$304,0,EJ$3)&gt;0)))</f>
        <v/>
      </c>
      <c r="EK126" s="12" t="str">
        <f aca="false">IF(OR($A126="",EK$4=""),"",SUMPRODUCT(--(INDEX(Matrix!$C$5:$EV$304,0,$B126)&gt;0),--(INDEX(Matrix!$C$5:$EV$304,0,EK$3)&gt;0)))</f>
        <v/>
      </c>
      <c r="EL126" s="12" t="str">
        <f aca="false">IF(OR($A126="",EL$4=""),"",SUMPRODUCT(--(INDEX(Matrix!$C$5:$EV$304,0,$B126)&gt;0),--(INDEX(Matrix!$C$5:$EV$304,0,EL$3)&gt;0)))</f>
        <v/>
      </c>
      <c r="EM126" s="12" t="str">
        <f aca="false">IF(OR($A126="",EM$4=""),"",SUMPRODUCT(--(INDEX(Matrix!$C$5:$EV$304,0,$B126)&gt;0),--(INDEX(Matrix!$C$5:$EV$304,0,EM$3)&gt;0)))</f>
        <v/>
      </c>
      <c r="EN126" s="12" t="str">
        <f aca="false">IF(OR($A126="",EN$4=""),"",SUMPRODUCT(--(INDEX(Matrix!$C$5:$EV$304,0,$B126)&gt;0),--(INDEX(Matrix!$C$5:$EV$304,0,EN$3)&gt;0)))</f>
        <v/>
      </c>
      <c r="EO126" s="12" t="str">
        <f aca="false">IF(OR($A126="",EO$4=""),"",SUMPRODUCT(--(INDEX(Matrix!$C$5:$EV$304,0,$B126)&gt;0),--(INDEX(Matrix!$C$5:$EV$304,0,EO$3)&gt;0)))</f>
        <v/>
      </c>
      <c r="EP126" s="12" t="str">
        <f aca="false">IF(OR($A126="",EP$4=""),"",SUMPRODUCT(--(INDEX(Matrix!$C$5:$EV$304,0,$B126)&gt;0),--(INDEX(Matrix!$C$5:$EV$304,0,EP$3)&gt;0)))</f>
        <v/>
      </c>
      <c r="EQ126" s="12" t="str">
        <f aca="false">IF(OR($A126="",EQ$4=""),"",SUMPRODUCT(--(INDEX(Matrix!$C$5:$EV$304,0,$B126)&gt;0),--(INDEX(Matrix!$C$5:$EV$304,0,EQ$3)&gt;0)))</f>
        <v/>
      </c>
      <c r="ER126" s="12" t="str">
        <f aca="false">IF(OR($A126="",ER$4=""),"",SUMPRODUCT(--(INDEX(Matrix!$C$5:$EV$304,0,$B126)&gt;0),--(INDEX(Matrix!$C$5:$EV$304,0,ER$3)&gt;0)))</f>
        <v/>
      </c>
      <c r="ES126" s="12" t="str">
        <f aca="false">IF(OR($A126="",ES$4=""),"",SUMPRODUCT(--(INDEX(Matrix!$C$5:$EV$304,0,$B126)&gt;0),--(INDEX(Matrix!$C$5:$EV$304,0,ES$3)&gt;0)))</f>
        <v/>
      </c>
      <c r="ET126" s="12" t="str">
        <f aca="false">IF(OR($A126="",ET$4=""),"",SUMPRODUCT(--(INDEX(Matrix!$C$5:$EV$304,0,$B126)&gt;0),--(INDEX(Matrix!$C$5:$EV$304,0,ET$3)&gt;0)))</f>
        <v/>
      </c>
      <c r="EU126" s="12" t="str">
        <f aca="false">IF(OR($A126="",EU$4=""),"",SUMPRODUCT(--(INDEX(Matrix!$C$5:$EV$304,0,$B126)&gt;0),--(INDEX(Matrix!$C$5:$EV$304,0,EU$3)&gt;0)))</f>
        <v/>
      </c>
      <c r="EV126" s="12" t="str">
        <f aca="false">IF(OR($A126="",EV$4=""),"",SUMPRODUCT(--(INDEX(Matrix!$C$5:$EV$304,0,$B126)&gt;0),--(INDEX(Matrix!$C$5:$EV$304,0,EV$3)&gt;0)))</f>
        <v/>
      </c>
    </row>
    <row r="127" customFormat="false" ht="15" hidden="false" customHeight="false" outlineLevel="0" collapsed="false">
      <c r="A127" s="6" t="str">
        <f aca="false">IF(INDEX(Products!$A$2:$A$151,$B127)="","",INDEX(Products!$A$2:$A$151,$B127))</f>
        <v/>
      </c>
      <c r="B127" s="23" t="n">
        <v>123</v>
      </c>
      <c r="C127" s="12" t="str">
        <f aca="false">IF(OR($A127="",C$4=""),"",SUMPRODUCT(--(INDEX(Matrix!$C$5:$EV$304,0,$B127)&gt;0),--(INDEX(Matrix!$C$5:$EV$304,0,C$3)&gt;0)))</f>
        <v/>
      </c>
      <c r="D127" s="12" t="str">
        <f aca="false">IF(OR($A127="",D$4=""),"",SUMPRODUCT(--(INDEX(Matrix!$C$5:$EV$304,0,$B127)&gt;0),--(INDEX(Matrix!$C$5:$EV$304,0,D$3)&gt;0)))</f>
        <v/>
      </c>
      <c r="E127" s="12" t="str">
        <f aca="false">IF(OR($A127="",E$4=""),"",SUMPRODUCT(--(INDEX(Matrix!$C$5:$EV$304,0,$B127)&gt;0),--(INDEX(Matrix!$C$5:$EV$304,0,E$3)&gt;0)))</f>
        <v/>
      </c>
      <c r="F127" s="12" t="str">
        <f aca="false">IF(OR($A127="",F$4=""),"",SUMPRODUCT(--(INDEX(Matrix!$C$5:$EV$304,0,$B127)&gt;0),--(INDEX(Matrix!$C$5:$EV$304,0,F$3)&gt;0)))</f>
        <v/>
      </c>
      <c r="G127" s="12" t="str">
        <f aca="false">IF(OR($A127="",G$4=""),"",SUMPRODUCT(--(INDEX(Matrix!$C$5:$EV$304,0,$B127)&gt;0),--(INDEX(Matrix!$C$5:$EV$304,0,G$3)&gt;0)))</f>
        <v/>
      </c>
      <c r="H127" s="12" t="str">
        <f aca="false">IF(OR($A127="",H$4=""),"",SUMPRODUCT(--(INDEX(Matrix!$C$5:$EV$304,0,$B127)&gt;0),--(INDEX(Matrix!$C$5:$EV$304,0,H$3)&gt;0)))</f>
        <v/>
      </c>
      <c r="I127" s="12" t="str">
        <f aca="false">IF(OR($A127="",I$4=""),"",SUMPRODUCT(--(INDEX(Matrix!$C$5:$EV$304,0,$B127)&gt;0),--(INDEX(Matrix!$C$5:$EV$304,0,I$3)&gt;0)))</f>
        <v/>
      </c>
      <c r="J127" s="12" t="str">
        <f aca="false">IF(OR($A127="",J$4=""),"",SUMPRODUCT(--(INDEX(Matrix!$C$5:$EV$304,0,$B127)&gt;0),--(INDEX(Matrix!$C$5:$EV$304,0,J$3)&gt;0)))</f>
        <v/>
      </c>
      <c r="K127" s="12" t="str">
        <f aca="false">IF(OR($A127="",K$4=""),"",SUMPRODUCT(--(INDEX(Matrix!$C$5:$EV$304,0,$B127)&gt;0),--(INDEX(Matrix!$C$5:$EV$304,0,K$3)&gt;0)))</f>
        <v/>
      </c>
      <c r="L127" s="12" t="str">
        <f aca="false">IF(OR($A127="",L$4=""),"",SUMPRODUCT(--(INDEX(Matrix!$C$5:$EV$304,0,$B127)&gt;0),--(INDEX(Matrix!$C$5:$EV$304,0,L$3)&gt;0)))</f>
        <v/>
      </c>
      <c r="M127" s="12" t="str">
        <f aca="false">IF(OR($A127="",M$4=""),"",SUMPRODUCT(--(INDEX(Matrix!$C$5:$EV$304,0,$B127)&gt;0),--(INDEX(Matrix!$C$5:$EV$304,0,M$3)&gt;0)))</f>
        <v/>
      </c>
      <c r="N127" s="12" t="str">
        <f aca="false">IF(OR($A127="",N$4=""),"",SUMPRODUCT(--(INDEX(Matrix!$C$5:$EV$304,0,$B127)&gt;0),--(INDEX(Matrix!$C$5:$EV$304,0,N$3)&gt;0)))</f>
        <v/>
      </c>
      <c r="O127" s="12" t="str">
        <f aca="false">IF(OR($A127="",O$4=""),"",SUMPRODUCT(--(INDEX(Matrix!$C$5:$EV$304,0,$B127)&gt;0),--(INDEX(Matrix!$C$5:$EV$304,0,O$3)&gt;0)))</f>
        <v/>
      </c>
      <c r="P127" s="12" t="str">
        <f aca="false">IF(OR($A127="",P$4=""),"",SUMPRODUCT(--(INDEX(Matrix!$C$5:$EV$304,0,$B127)&gt;0),--(INDEX(Matrix!$C$5:$EV$304,0,P$3)&gt;0)))</f>
        <v/>
      </c>
      <c r="Q127" s="12" t="str">
        <f aca="false">IF(OR($A127="",Q$4=""),"",SUMPRODUCT(--(INDEX(Matrix!$C$5:$EV$304,0,$B127)&gt;0),--(INDEX(Matrix!$C$5:$EV$304,0,Q$3)&gt;0)))</f>
        <v/>
      </c>
      <c r="R127" s="12" t="str">
        <f aca="false">IF(OR($A127="",R$4=""),"",SUMPRODUCT(--(INDEX(Matrix!$C$5:$EV$304,0,$B127)&gt;0),--(INDEX(Matrix!$C$5:$EV$304,0,R$3)&gt;0)))</f>
        <v/>
      </c>
      <c r="S127" s="12" t="str">
        <f aca="false">IF(OR($A127="",S$4=""),"",SUMPRODUCT(--(INDEX(Matrix!$C$5:$EV$304,0,$B127)&gt;0),--(INDEX(Matrix!$C$5:$EV$304,0,S$3)&gt;0)))</f>
        <v/>
      </c>
      <c r="T127" s="12" t="str">
        <f aca="false">IF(OR($A127="",T$4=""),"",SUMPRODUCT(--(INDEX(Matrix!$C$5:$EV$304,0,$B127)&gt;0),--(INDEX(Matrix!$C$5:$EV$304,0,T$3)&gt;0)))</f>
        <v/>
      </c>
      <c r="U127" s="12" t="str">
        <f aca="false">IF(OR($A127="",U$4=""),"",SUMPRODUCT(--(INDEX(Matrix!$C$5:$EV$304,0,$B127)&gt;0),--(INDEX(Matrix!$C$5:$EV$304,0,U$3)&gt;0)))</f>
        <v/>
      </c>
      <c r="V127" s="12" t="str">
        <f aca="false">IF(OR($A127="",V$4=""),"",SUMPRODUCT(--(INDEX(Matrix!$C$5:$EV$304,0,$B127)&gt;0),--(INDEX(Matrix!$C$5:$EV$304,0,V$3)&gt;0)))</f>
        <v/>
      </c>
      <c r="W127" s="12" t="str">
        <f aca="false">IF(OR($A127="",W$4=""),"",SUMPRODUCT(--(INDEX(Matrix!$C$5:$EV$304,0,$B127)&gt;0),--(INDEX(Matrix!$C$5:$EV$304,0,W$3)&gt;0)))</f>
        <v/>
      </c>
      <c r="X127" s="12" t="str">
        <f aca="false">IF(OR($A127="",X$4=""),"",SUMPRODUCT(--(INDEX(Matrix!$C$5:$EV$304,0,$B127)&gt;0),--(INDEX(Matrix!$C$5:$EV$304,0,X$3)&gt;0)))</f>
        <v/>
      </c>
      <c r="Y127" s="12" t="str">
        <f aca="false">IF(OR($A127="",Y$4=""),"",SUMPRODUCT(--(INDEX(Matrix!$C$5:$EV$304,0,$B127)&gt;0),--(INDEX(Matrix!$C$5:$EV$304,0,Y$3)&gt;0)))</f>
        <v/>
      </c>
      <c r="Z127" s="12" t="str">
        <f aca="false">IF(OR($A127="",Z$4=""),"",SUMPRODUCT(--(INDEX(Matrix!$C$5:$EV$304,0,$B127)&gt;0),--(INDEX(Matrix!$C$5:$EV$304,0,Z$3)&gt;0)))</f>
        <v/>
      </c>
      <c r="AA127" s="12" t="str">
        <f aca="false">IF(OR($A127="",AA$4=""),"",SUMPRODUCT(--(INDEX(Matrix!$C$5:$EV$304,0,$B127)&gt;0),--(INDEX(Matrix!$C$5:$EV$304,0,AA$3)&gt;0)))</f>
        <v/>
      </c>
      <c r="AB127" s="12" t="str">
        <f aca="false">IF(OR($A127="",AB$4=""),"",SUMPRODUCT(--(INDEX(Matrix!$C$5:$EV$304,0,$B127)&gt;0),--(INDEX(Matrix!$C$5:$EV$304,0,AB$3)&gt;0)))</f>
        <v/>
      </c>
      <c r="AC127" s="12" t="str">
        <f aca="false">IF(OR($A127="",AC$4=""),"",SUMPRODUCT(--(INDEX(Matrix!$C$5:$EV$304,0,$B127)&gt;0),--(INDEX(Matrix!$C$5:$EV$304,0,AC$3)&gt;0)))</f>
        <v/>
      </c>
      <c r="AD127" s="12" t="str">
        <f aca="false">IF(OR($A127="",AD$4=""),"",SUMPRODUCT(--(INDEX(Matrix!$C$5:$EV$304,0,$B127)&gt;0),--(INDEX(Matrix!$C$5:$EV$304,0,AD$3)&gt;0)))</f>
        <v/>
      </c>
      <c r="AE127" s="12" t="str">
        <f aca="false">IF(OR($A127="",AE$4=""),"",SUMPRODUCT(--(INDEX(Matrix!$C$5:$EV$304,0,$B127)&gt;0),--(INDEX(Matrix!$C$5:$EV$304,0,AE$3)&gt;0)))</f>
        <v/>
      </c>
      <c r="AF127" s="12" t="str">
        <f aca="false">IF(OR($A127="",AF$4=""),"",SUMPRODUCT(--(INDEX(Matrix!$C$5:$EV$304,0,$B127)&gt;0),--(INDEX(Matrix!$C$5:$EV$304,0,AF$3)&gt;0)))</f>
        <v/>
      </c>
      <c r="AG127" s="12" t="str">
        <f aca="false">IF(OR($A127="",AG$4=""),"",SUMPRODUCT(--(INDEX(Matrix!$C$5:$EV$304,0,$B127)&gt;0),--(INDEX(Matrix!$C$5:$EV$304,0,AG$3)&gt;0)))</f>
        <v/>
      </c>
      <c r="AH127" s="12" t="str">
        <f aca="false">IF(OR($A127="",AH$4=""),"",SUMPRODUCT(--(INDEX(Matrix!$C$5:$EV$304,0,$B127)&gt;0),--(INDEX(Matrix!$C$5:$EV$304,0,AH$3)&gt;0)))</f>
        <v/>
      </c>
      <c r="AI127" s="12" t="str">
        <f aca="false">IF(OR($A127="",AI$4=""),"",SUMPRODUCT(--(INDEX(Matrix!$C$5:$EV$304,0,$B127)&gt;0),--(INDEX(Matrix!$C$5:$EV$304,0,AI$3)&gt;0)))</f>
        <v/>
      </c>
      <c r="AJ127" s="12" t="str">
        <f aca="false">IF(OR($A127="",AJ$4=""),"",SUMPRODUCT(--(INDEX(Matrix!$C$5:$EV$304,0,$B127)&gt;0),--(INDEX(Matrix!$C$5:$EV$304,0,AJ$3)&gt;0)))</f>
        <v/>
      </c>
      <c r="AK127" s="12" t="str">
        <f aca="false">IF(OR($A127="",AK$4=""),"",SUMPRODUCT(--(INDEX(Matrix!$C$5:$EV$304,0,$B127)&gt;0),--(INDEX(Matrix!$C$5:$EV$304,0,AK$3)&gt;0)))</f>
        <v/>
      </c>
      <c r="AL127" s="12" t="str">
        <f aca="false">IF(OR($A127="",AL$4=""),"",SUMPRODUCT(--(INDEX(Matrix!$C$5:$EV$304,0,$B127)&gt;0),--(INDEX(Matrix!$C$5:$EV$304,0,AL$3)&gt;0)))</f>
        <v/>
      </c>
      <c r="AM127" s="12" t="str">
        <f aca="false">IF(OR($A127="",AM$4=""),"",SUMPRODUCT(--(INDEX(Matrix!$C$5:$EV$304,0,$B127)&gt;0),--(INDEX(Matrix!$C$5:$EV$304,0,AM$3)&gt;0)))</f>
        <v/>
      </c>
      <c r="AN127" s="12" t="str">
        <f aca="false">IF(OR($A127="",AN$4=""),"",SUMPRODUCT(--(INDEX(Matrix!$C$5:$EV$304,0,$B127)&gt;0),--(INDEX(Matrix!$C$5:$EV$304,0,AN$3)&gt;0)))</f>
        <v/>
      </c>
      <c r="AO127" s="12" t="str">
        <f aca="false">IF(OR($A127="",AO$4=""),"",SUMPRODUCT(--(INDEX(Matrix!$C$5:$EV$304,0,$B127)&gt;0),--(INDEX(Matrix!$C$5:$EV$304,0,AO$3)&gt;0)))</f>
        <v/>
      </c>
      <c r="AP127" s="12" t="str">
        <f aca="false">IF(OR($A127="",AP$4=""),"",SUMPRODUCT(--(INDEX(Matrix!$C$5:$EV$304,0,$B127)&gt;0),--(INDEX(Matrix!$C$5:$EV$304,0,AP$3)&gt;0)))</f>
        <v/>
      </c>
      <c r="AQ127" s="12" t="str">
        <f aca="false">IF(OR($A127="",AQ$4=""),"",SUMPRODUCT(--(INDEX(Matrix!$C$5:$EV$304,0,$B127)&gt;0),--(INDEX(Matrix!$C$5:$EV$304,0,AQ$3)&gt;0)))</f>
        <v/>
      </c>
      <c r="AR127" s="12" t="str">
        <f aca="false">IF(OR($A127="",AR$4=""),"",SUMPRODUCT(--(INDEX(Matrix!$C$5:$EV$304,0,$B127)&gt;0),--(INDEX(Matrix!$C$5:$EV$304,0,AR$3)&gt;0)))</f>
        <v/>
      </c>
      <c r="AS127" s="12" t="str">
        <f aca="false">IF(OR($A127="",AS$4=""),"",SUMPRODUCT(--(INDEX(Matrix!$C$5:$EV$304,0,$B127)&gt;0),--(INDEX(Matrix!$C$5:$EV$304,0,AS$3)&gt;0)))</f>
        <v/>
      </c>
      <c r="AT127" s="12" t="str">
        <f aca="false">IF(OR($A127="",AT$4=""),"",SUMPRODUCT(--(INDEX(Matrix!$C$5:$EV$304,0,$B127)&gt;0),--(INDEX(Matrix!$C$5:$EV$304,0,AT$3)&gt;0)))</f>
        <v/>
      </c>
      <c r="AU127" s="12" t="str">
        <f aca="false">IF(OR($A127="",AU$4=""),"",SUMPRODUCT(--(INDEX(Matrix!$C$5:$EV$304,0,$B127)&gt;0),--(INDEX(Matrix!$C$5:$EV$304,0,AU$3)&gt;0)))</f>
        <v/>
      </c>
      <c r="AV127" s="12" t="str">
        <f aca="false">IF(OR($A127="",AV$4=""),"",SUMPRODUCT(--(INDEX(Matrix!$C$5:$EV$304,0,$B127)&gt;0),--(INDEX(Matrix!$C$5:$EV$304,0,AV$3)&gt;0)))</f>
        <v/>
      </c>
      <c r="AW127" s="12" t="str">
        <f aca="false">IF(OR($A127="",AW$4=""),"",SUMPRODUCT(--(INDEX(Matrix!$C$5:$EV$304,0,$B127)&gt;0),--(INDEX(Matrix!$C$5:$EV$304,0,AW$3)&gt;0)))</f>
        <v/>
      </c>
      <c r="AX127" s="12" t="str">
        <f aca="false">IF(OR($A127="",AX$4=""),"",SUMPRODUCT(--(INDEX(Matrix!$C$5:$EV$304,0,$B127)&gt;0),--(INDEX(Matrix!$C$5:$EV$304,0,AX$3)&gt;0)))</f>
        <v/>
      </c>
      <c r="AY127" s="12" t="str">
        <f aca="false">IF(OR($A127="",AY$4=""),"",SUMPRODUCT(--(INDEX(Matrix!$C$5:$EV$304,0,$B127)&gt;0),--(INDEX(Matrix!$C$5:$EV$304,0,AY$3)&gt;0)))</f>
        <v/>
      </c>
      <c r="AZ127" s="12" t="str">
        <f aca="false">IF(OR($A127="",AZ$4=""),"",SUMPRODUCT(--(INDEX(Matrix!$C$5:$EV$304,0,$B127)&gt;0),--(INDEX(Matrix!$C$5:$EV$304,0,AZ$3)&gt;0)))</f>
        <v/>
      </c>
      <c r="BA127" s="12" t="str">
        <f aca="false">IF(OR($A127="",BA$4=""),"",SUMPRODUCT(--(INDEX(Matrix!$C$5:$EV$304,0,$B127)&gt;0),--(INDEX(Matrix!$C$5:$EV$304,0,BA$3)&gt;0)))</f>
        <v/>
      </c>
      <c r="BB127" s="12" t="str">
        <f aca="false">IF(OR($A127="",BB$4=""),"",SUMPRODUCT(--(INDEX(Matrix!$C$5:$EV$304,0,$B127)&gt;0),--(INDEX(Matrix!$C$5:$EV$304,0,BB$3)&gt;0)))</f>
        <v/>
      </c>
      <c r="BC127" s="12" t="str">
        <f aca="false">IF(OR($A127="",BC$4=""),"",SUMPRODUCT(--(INDEX(Matrix!$C$5:$EV$304,0,$B127)&gt;0),--(INDEX(Matrix!$C$5:$EV$304,0,BC$3)&gt;0)))</f>
        <v/>
      </c>
      <c r="BD127" s="12" t="str">
        <f aca="false">IF(OR($A127="",BD$4=""),"",SUMPRODUCT(--(INDEX(Matrix!$C$5:$EV$304,0,$B127)&gt;0),--(INDEX(Matrix!$C$5:$EV$304,0,BD$3)&gt;0)))</f>
        <v/>
      </c>
      <c r="BE127" s="12" t="str">
        <f aca="false">IF(OR($A127="",BE$4=""),"",SUMPRODUCT(--(INDEX(Matrix!$C$5:$EV$304,0,$B127)&gt;0),--(INDEX(Matrix!$C$5:$EV$304,0,BE$3)&gt;0)))</f>
        <v/>
      </c>
      <c r="BF127" s="12" t="str">
        <f aca="false">IF(OR($A127="",BF$4=""),"",SUMPRODUCT(--(INDEX(Matrix!$C$5:$EV$304,0,$B127)&gt;0),--(INDEX(Matrix!$C$5:$EV$304,0,BF$3)&gt;0)))</f>
        <v/>
      </c>
      <c r="BG127" s="12" t="str">
        <f aca="false">IF(OR($A127="",BG$4=""),"",SUMPRODUCT(--(INDEX(Matrix!$C$5:$EV$304,0,$B127)&gt;0),--(INDEX(Matrix!$C$5:$EV$304,0,BG$3)&gt;0)))</f>
        <v/>
      </c>
      <c r="BH127" s="12" t="str">
        <f aca="false">IF(OR($A127="",BH$4=""),"",SUMPRODUCT(--(INDEX(Matrix!$C$5:$EV$304,0,$B127)&gt;0),--(INDEX(Matrix!$C$5:$EV$304,0,BH$3)&gt;0)))</f>
        <v/>
      </c>
      <c r="BI127" s="12" t="str">
        <f aca="false">IF(OR($A127="",BI$4=""),"",SUMPRODUCT(--(INDEX(Matrix!$C$5:$EV$304,0,$B127)&gt;0),--(INDEX(Matrix!$C$5:$EV$304,0,BI$3)&gt;0)))</f>
        <v/>
      </c>
      <c r="BJ127" s="12" t="str">
        <f aca="false">IF(OR($A127="",BJ$4=""),"",SUMPRODUCT(--(INDEX(Matrix!$C$5:$EV$304,0,$B127)&gt;0),--(INDEX(Matrix!$C$5:$EV$304,0,BJ$3)&gt;0)))</f>
        <v/>
      </c>
      <c r="BK127" s="12" t="str">
        <f aca="false">IF(OR($A127="",BK$4=""),"",SUMPRODUCT(--(INDEX(Matrix!$C$5:$EV$304,0,$B127)&gt;0),--(INDEX(Matrix!$C$5:$EV$304,0,BK$3)&gt;0)))</f>
        <v/>
      </c>
      <c r="BL127" s="12" t="str">
        <f aca="false">IF(OR($A127="",BL$4=""),"",SUMPRODUCT(--(INDEX(Matrix!$C$5:$EV$304,0,$B127)&gt;0),--(INDEX(Matrix!$C$5:$EV$304,0,BL$3)&gt;0)))</f>
        <v/>
      </c>
      <c r="BM127" s="12" t="str">
        <f aca="false">IF(OR($A127="",BM$4=""),"",SUMPRODUCT(--(INDEX(Matrix!$C$5:$EV$304,0,$B127)&gt;0),--(INDEX(Matrix!$C$5:$EV$304,0,BM$3)&gt;0)))</f>
        <v/>
      </c>
      <c r="BN127" s="12" t="str">
        <f aca="false">IF(OR($A127="",BN$4=""),"",SUMPRODUCT(--(INDEX(Matrix!$C$5:$EV$304,0,$B127)&gt;0),--(INDEX(Matrix!$C$5:$EV$304,0,BN$3)&gt;0)))</f>
        <v/>
      </c>
      <c r="BO127" s="12" t="str">
        <f aca="false">IF(OR($A127="",BO$4=""),"",SUMPRODUCT(--(INDEX(Matrix!$C$5:$EV$304,0,$B127)&gt;0),--(INDEX(Matrix!$C$5:$EV$304,0,BO$3)&gt;0)))</f>
        <v/>
      </c>
      <c r="BP127" s="12" t="str">
        <f aca="false">IF(OR($A127="",BP$4=""),"",SUMPRODUCT(--(INDEX(Matrix!$C$5:$EV$304,0,$B127)&gt;0),--(INDEX(Matrix!$C$5:$EV$304,0,BP$3)&gt;0)))</f>
        <v/>
      </c>
      <c r="BQ127" s="12" t="str">
        <f aca="false">IF(OR($A127="",BQ$4=""),"",SUMPRODUCT(--(INDEX(Matrix!$C$5:$EV$304,0,$B127)&gt;0),--(INDEX(Matrix!$C$5:$EV$304,0,BQ$3)&gt;0)))</f>
        <v/>
      </c>
      <c r="BR127" s="12" t="str">
        <f aca="false">IF(OR($A127="",BR$4=""),"",SUMPRODUCT(--(INDEX(Matrix!$C$5:$EV$304,0,$B127)&gt;0),--(INDEX(Matrix!$C$5:$EV$304,0,BR$3)&gt;0)))</f>
        <v/>
      </c>
      <c r="BS127" s="12" t="str">
        <f aca="false">IF(OR($A127="",BS$4=""),"",SUMPRODUCT(--(INDEX(Matrix!$C$5:$EV$304,0,$B127)&gt;0),--(INDEX(Matrix!$C$5:$EV$304,0,BS$3)&gt;0)))</f>
        <v/>
      </c>
      <c r="BT127" s="12" t="str">
        <f aca="false">IF(OR($A127="",BT$4=""),"",SUMPRODUCT(--(INDEX(Matrix!$C$5:$EV$304,0,$B127)&gt;0),--(INDEX(Matrix!$C$5:$EV$304,0,BT$3)&gt;0)))</f>
        <v/>
      </c>
      <c r="BU127" s="12" t="str">
        <f aca="false">IF(OR($A127="",BU$4=""),"",SUMPRODUCT(--(INDEX(Matrix!$C$5:$EV$304,0,$B127)&gt;0),--(INDEX(Matrix!$C$5:$EV$304,0,BU$3)&gt;0)))</f>
        <v/>
      </c>
      <c r="BV127" s="12" t="str">
        <f aca="false">IF(OR($A127="",BV$4=""),"",SUMPRODUCT(--(INDEX(Matrix!$C$5:$EV$304,0,$B127)&gt;0),--(INDEX(Matrix!$C$5:$EV$304,0,BV$3)&gt;0)))</f>
        <v/>
      </c>
      <c r="BW127" s="12" t="str">
        <f aca="false">IF(OR($A127="",BW$4=""),"",SUMPRODUCT(--(INDEX(Matrix!$C$5:$EV$304,0,$B127)&gt;0),--(INDEX(Matrix!$C$5:$EV$304,0,BW$3)&gt;0)))</f>
        <v/>
      </c>
      <c r="BX127" s="12" t="str">
        <f aca="false">IF(OR($A127="",BX$4=""),"",SUMPRODUCT(--(INDEX(Matrix!$C$5:$EV$304,0,$B127)&gt;0),--(INDEX(Matrix!$C$5:$EV$304,0,BX$3)&gt;0)))</f>
        <v/>
      </c>
      <c r="BY127" s="12" t="str">
        <f aca="false">IF(OR($A127="",BY$4=""),"",SUMPRODUCT(--(INDEX(Matrix!$C$5:$EV$304,0,$B127)&gt;0),--(INDEX(Matrix!$C$5:$EV$304,0,BY$3)&gt;0)))</f>
        <v/>
      </c>
      <c r="BZ127" s="12" t="str">
        <f aca="false">IF(OR($A127="",BZ$4=""),"",SUMPRODUCT(--(INDEX(Matrix!$C$5:$EV$304,0,$B127)&gt;0),--(INDEX(Matrix!$C$5:$EV$304,0,BZ$3)&gt;0)))</f>
        <v/>
      </c>
      <c r="CA127" s="12" t="str">
        <f aca="false">IF(OR($A127="",CA$4=""),"",SUMPRODUCT(--(INDEX(Matrix!$C$5:$EV$304,0,$B127)&gt;0),--(INDEX(Matrix!$C$5:$EV$304,0,CA$3)&gt;0)))</f>
        <v/>
      </c>
      <c r="CB127" s="12" t="str">
        <f aca="false">IF(OR($A127="",CB$4=""),"",SUMPRODUCT(--(INDEX(Matrix!$C$5:$EV$304,0,$B127)&gt;0),--(INDEX(Matrix!$C$5:$EV$304,0,CB$3)&gt;0)))</f>
        <v/>
      </c>
      <c r="CC127" s="12" t="str">
        <f aca="false">IF(OR($A127="",CC$4=""),"",SUMPRODUCT(--(INDEX(Matrix!$C$5:$EV$304,0,$B127)&gt;0),--(INDEX(Matrix!$C$5:$EV$304,0,CC$3)&gt;0)))</f>
        <v/>
      </c>
      <c r="CD127" s="12" t="str">
        <f aca="false">IF(OR($A127="",CD$4=""),"",SUMPRODUCT(--(INDEX(Matrix!$C$5:$EV$304,0,$B127)&gt;0),--(INDEX(Matrix!$C$5:$EV$304,0,CD$3)&gt;0)))</f>
        <v/>
      </c>
      <c r="CE127" s="12" t="str">
        <f aca="false">IF(OR($A127="",CE$4=""),"",SUMPRODUCT(--(INDEX(Matrix!$C$5:$EV$304,0,$B127)&gt;0),--(INDEX(Matrix!$C$5:$EV$304,0,CE$3)&gt;0)))</f>
        <v/>
      </c>
      <c r="CF127" s="12" t="str">
        <f aca="false">IF(OR($A127="",CF$4=""),"",SUMPRODUCT(--(INDEX(Matrix!$C$5:$EV$304,0,$B127)&gt;0),--(INDEX(Matrix!$C$5:$EV$304,0,CF$3)&gt;0)))</f>
        <v/>
      </c>
      <c r="CG127" s="12" t="str">
        <f aca="false">IF(OR($A127="",CG$4=""),"",SUMPRODUCT(--(INDEX(Matrix!$C$5:$EV$304,0,$B127)&gt;0),--(INDEX(Matrix!$C$5:$EV$304,0,CG$3)&gt;0)))</f>
        <v/>
      </c>
      <c r="CH127" s="12" t="str">
        <f aca="false">IF(OR($A127="",CH$4=""),"",SUMPRODUCT(--(INDEX(Matrix!$C$5:$EV$304,0,$B127)&gt;0),--(INDEX(Matrix!$C$5:$EV$304,0,CH$3)&gt;0)))</f>
        <v/>
      </c>
      <c r="CI127" s="12" t="str">
        <f aca="false">IF(OR($A127="",CI$4=""),"",SUMPRODUCT(--(INDEX(Matrix!$C$5:$EV$304,0,$B127)&gt;0),--(INDEX(Matrix!$C$5:$EV$304,0,CI$3)&gt;0)))</f>
        <v/>
      </c>
      <c r="CJ127" s="12" t="str">
        <f aca="false">IF(OR($A127="",CJ$4=""),"",SUMPRODUCT(--(INDEX(Matrix!$C$5:$EV$304,0,$B127)&gt;0),--(INDEX(Matrix!$C$5:$EV$304,0,CJ$3)&gt;0)))</f>
        <v/>
      </c>
      <c r="CK127" s="12" t="str">
        <f aca="false">IF(OR($A127="",CK$4=""),"",SUMPRODUCT(--(INDEX(Matrix!$C$5:$EV$304,0,$B127)&gt;0),--(INDEX(Matrix!$C$5:$EV$304,0,CK$3)&gt;0)))</f>
        <v/>
      </c>
      <c r="CL127" s="12" t="str">
        <f aca="false">IF(OR($A127="",CL$4=""),"",SUMPRODUCT(--(INDEX(Matrix!$C$5:$EV$304,0,$B127)&gt;0),--(INDEX(Matrix!$C$5:$EV$304,0,CL$3)&gt;0)))</f>
        <v/>
      </c>
      <c r="CM127" s="12" t="str">
        <f aca="false">IF(OR($A127="",CM$4=""),"",SUMPRODUCT(--(INDEX(Matrix!$C$5:$EV$304,0,$B127)&gt;0),--(INDEX(Matrix!$C$5:$EV$304,0,CM$3)&gt;0)))</f>
        <v/>
      </c>
      <c r="CN127" s="12" t="str">
        <f aca="false">IF(OR($A127="",CN$4=""),"",SUMPRODUCT(--(INDEX(Matrix!$C$5:$EV$304,0,$B127)&gt;0),--(INDEX(Matrix!$C$5:$EV$304,0,CN$3)&gt;0)))</f>
        <v/>
      </c>
      <c r="CO127" s="12" t="str">
        <f aca="false">IF(OR($A127="",CO$4=""),"",SUMPRODUCT(--(INDEX(Matrix!$C$5:$EV$304,0,$B127)&gt;0),--(INDEX(Matrix!$C$5:$EV$304,0,CO$3)&gt;0)))</f>
        <v/>
      </c>
      <c r="CP127" s="12" t="str">
        <f aca="false">IF(OR($A127="",CP$4=""),"",SUMPRODUCT(--(INDEX(Matrix!$C$5:$EV$304,0,$B127)&gt;0),--(INDEX(Matrix!$C$5:$EV$304,0,CP$3)&gt;0)))</f>
        <v/>
      </c>
      <c r="CQ127" s="12" t="str">
        <f aca="false">IF(OR($A127="",CQ$4=""),"",SUMPRODUCT(--(INDEX(Matrix!$C$5:$EV$304,0,$B127)&gt;0),--(INDEX(Matrix!$C$5:$EV$304,0,CQ$3)&gt;0)))</f>
        <v/>
      </c>
      <c r="CR127" s="12" t="str">
        <f aca="false">IF(OR($A127="",CR$4=""),"",SUMPRODUCT(--(INDEX(Matrix!$C$5:$EV$304,0,$B127)&gt;0),--(INDEX(Matrix!$C$5:$EV$304,0,CR$3)&gt;0)))</f>
        <v/>
      </c>
      <c r="CS127" s="12" t="str">
        <f aca="false">IF(OR($A127="",CS$4=""),"",SUMPRODUCT(--(INDEX(Matrix!$C$5:$EV$304,0,$B127)&gt;0),--(INDEX(Matrix!$C$5:$EV$304,0,CS$3)&gt;0)))</f>
        <v/>
      </c>
      <c r="CT127" s="12" t="str">
        <f aca="false">IF(OR($A127="",CT$4=""),"",SUMPRODUCT(--(INDEX(Matrix!$C$5:$EV$304,0,$B127)&gt;0),--(INDEX(Matrix!$C$5:$EV$304,0,CT$3)&gt;0)))</f>
        <v/>
      </c>
      <c r="CU127" s="12" t="str">
        <f aca="false">IF(OR($A127="",CU$4=""),"",SUMPRODUCT(--(INDEX(Matrix!$C$5:$EV$304,0,$B127)&gt;0),--(INDEX(Matrix!$C$5:$EV$304,0,CU$3)&gt;0)))</f>
        <v/>
      </c>
      <c r="CV127" s="12" t="str">
        <f aca="false">IF(OR($A127="",CV$4=""),"",SUMPRODUCT(--(INDEX(Matrix!$C$5:$EV$304,0,$B127)&gt;0),--(INDEX(Matrix!$C$5:$EV$304,0,CV$3)&gt;0)))</f>
        <v/>
      </c>
      <c r="CW127" s="12" t="str">
        <f aca="false">IF(OR($A127="",CW$4=""),"",SUMPRODUCT(--(INDEX(Matrix!$C$5:$EV$304,0,$B127)&gt;0),--(INDEX(Matrix!$C$5:$EV$304,0,CW$3)&gt;0)))</f>
        <v/>
      </c>
      <c r="CX127" s="12" t="str">
        <f aca="false">IF(OR($A127="",CX$4=""),"",SUMPRODUCT(--(INDEX(Matrix!$C$5:$EV$304,0,$B127)&gt;0),--(INDEX(Matrix!$C$5:$EV$304,0,CX$3)&gt;0)))</f>
        <v/>
      </c>
      <c r="CY127" s="12" t="str">
        <f aca="false">IF(OR($A127="",CY$4=""),"",SUMPRODUCT(--(INDEX(Matrix!$C$5:$EV$304,0,$B127)&gt;0),--(INDEX(Matrix!$C$5:$EV$304,0,CY$3)&gt;0)))</f>
        <v/>
      </c>
      <c r="CZ127" s="12" t="str">
        <f aca="false">IF(OR($A127="",CZ$4=""),"",SUMPRODUCT(--(INDEX(Matrix!$C$5:$EV$304,0,$B127)&gt;0),--(INDEX(Matrix!$C$5:$EV$304,0,CZ$3)&gt;0)))</f>
        <v/>
      </c>
      <c r="DA127" s="12" t="str">
        <f aca="false">IF(OR($A127="",DA$4=""),"",SUMPRODUCT(--(INDEX(Matrix!$C$5:$EV$304,0,$B127)&gt;0),--(INDEX(Matrix!$C$5:$EV$304,0,DA$3)&gt;0)))</f>
        <v/>
      </c>
      <c r="DB127" s="12" t="str">
        <f aca="false">IF(OR($A127="",DB$4=""),"",SUMPRODUCT(--(INDEX(Matrix!$C$5:$EV$304,0,$B127)&gt;0),--(INDEX(Matrix!$C$5:$EV$304,0,DB$3)&gt;0)))</f>
        <v/>
      </c>
      <c r="DC127" s="12" t="str">
        <f aca="false">IF(OR($A127="",DC$4=""),"",SUMPRODUCT(--(INDEX(Matrix!$C$5:$EV$304,0,$B127)&gt;0),--(INDEX(Matrix!$C$5:$EV$304,0,DC$3)&gt;0)))</f>
        <v/>
      </c>
      <c r="DD127" s="12" t="str">
        <f aca="false">IF(OR($A127="",DD$4=""),"",SUMPRODUCT(--(INDEX(Matrix!$C$5:$EV$304,0,$B127)&gt;0),--(INDEX(Matrix!$C$5:$EV$304,0,DD$3)&gt;0)))</f>
        <v/>
      </c>
      <c r="DE127" s="12" t="str">
        <f aca="false">IF(OR($A127="",DE$4=""),"",SUMPRODUCT(--(INDEX(Matrix!$C$5:$EV$304,0,$B127)&gt;0),--(INDEX(Matrix!$C$5:$EV$304,0,DE$3)&gt;0)))</f>
        <v/>
      </c>
      <c r="DF127" s="12" t="str">
        <f aca="false">IF(OR($A127="",DF$4=""),"",SUMPRODUCT(--(INDEX(Matrix!$C$5:$EV$304,0,$B127)&gt;0),--(INDEX(Matrix!$C$5:$EV$304,0,DF$3)&gt;0)))</f>
        <v/>
      </c>
      <c r="DG127" s="12" t="str">
        <f aca="false">IF(OR($A127="",DG$4=""),"",SUMPRODUCT(--(INDEX(Matrix!$C$5:$EV$304,0,$B127)&gt;0),--(INDEX(Matrix!$C$5:$EV$304,0,DG$3)&gt;0)))</f>
        <v/>
      </c>
      <c r="DH127" s="12" t="str">
        <f aca="false">IF(OR($A127="",DH$4=""),"",SUMPRODUCT(--(INDEX(Matrix!$C$5:$EV$304,0,$B127)&gt;0),--(INDEX(Matrix!$C$5:$EV$304,0,DH$3)&gt;0)))</f>
        <v/>
      </c>
      <c r="DI127" s="12" t="str">
        <f aca="false">IF(OR($A127="",DI$4=""),"",SUMPRODUCT(--(INDEX(Matrix!$C$5:$EV$304,0,$B127)&gt;0),--(INDEX(Matrix!$C$5:$EV$304,0,DI$3)&gt;0)))</f>
        <v/>
      </c>
      <c r="DJ127" s="12" t="str">
        <f aca="false">IF(OR($A127="",DJ$4=""),"",SUMPRODUCT(--(INDEX(Matrix!$C$5:$EV$304,0,$B127)&gt;0),--(INDEX(Matrix!$C$5:$EV$304,0,DJ$3)&gt;0)))</f>
        <v/>
      </c>
      <c r="DK127" s="12" t="str">
        <f aca="false">IF(OR($A127="",DK$4=""),"",SUMPRODUCT(--(INDEX(Matrix!$C$5:$EV$304,0,$B127)&gt;0),--(INDEX(Matrix!$C$5:$EV$304,0,DK$3)&gt;0)))</f>
        <v/>
      </c>
      <c r="DL127" s="12" t="str">
        <f aca="false">IF(OR($A127="",DL$4=""),"",SUMPRODUCT(--(INDEX(Matrix!$C$5:$EV$304,0,$B127)&gt;0),--(INDEX(Matrix!$C$5:$EV$304,0,DL$3)&gt;0)))</f>
        <v/>
      </c>
      <c r="DM127" s="12" t="str">
        <f aca="false">IF(OR($A127="",DM$4=""),"",SUMPRODUCT(--(INDEX(Matrix!$C$5:$EV$304,0,$B127)&gt;0),--(INDEX(Matrix!$C$5:$EV$304,0,DM$3)&gt;0)))</f>
        <v/>
      </c>
      <c r="DN127" s="12" t="str">
        <f aca="false">IF(OR($A127="",DN$4=""),"",SUMPRODUCT(--(INDEX(Matrix!$C$5:$EV$304,0,$B127)&gt;0),--(INDEX(Matrix!$C$5:$EV$304,0,DN$3)&gt;0)))</f>
        <v/>
      </c>
      <c r="DO127" s="12" t="str">
        <f aca="false">IF(OR($A127="",DO$4=""),"",SUMPRODUCT(--(INDEX(Matrix!$C$5:$EV$304,0,$B127)&gt;0),--(INDEX(Matrix!$C$5:$EV$304,0,DO$3)&gt;0)))</f>
        <v/>
      </c>
      <c r="DP127" s="12" t="str">
        <f aca="false">IF(OR($A127="",DP$4=""),"",SUMPRODUCT(--(INDEX(Matrix!$C$5:$EV$304,0,$B127)&gt;0),--(INDEX(Matrix!$C$5:$EV$304,0,DP$3)&gt;0)))</f>
        <v/>
      </c>
      <c r="DQ127" s="12" t="str">
        <f aca="false">IF(OR($A127="",DQ$4=""),"",SUMPRODUCT(--(INDEX(Matrix!$C$5:$EV$304,0,$B127)&gt;0),--(INDEX(Matrix!$C$5:$EV$304,0,DQ$3)&gt;0)))</f>
        <v/>
      </c>
      <c r="DR127" s="12" t="str">
        <f aca="false">IF(OR($A127="",DR$4=""),"",SUMPRODUCT(--(INDEX(Matrix!$C$5:$EV$304,0,$B127)&gt;0),--(INDEX(Matrix!$C$5:$EV$304,0,DR$3)&gt;0)))</f>
        <v/>
      </c>
      <c r="DS127" s="12" t="str">
        <f aca="false">IF(OR($A127="",DS$4=""),"",SUMPRODUCT(--(INDEX(Matrix!$C$5:$EV$304,0,$B127)&gt;0),--(INDEX(Matrix!$C$5:$EV$304,0,DS$3)&gt;0)))</f>
        <v/>
      </c>
      <c r="DT127" s="12" t="str">
        <f aca="false">IF(OR($A127="",DT$4=""),"",SUMPRODUCT(--(INDEX(Matrix!$C$5:$EV$304,0,$B127)&gt;0),--(INDEX(Matrix!$C$5:$EV$304,0,DT$3)&gt;0)))</f>
        <v/>
      </c>
      <c r="DU127" s="12" t="str">
        <f aca="false">IF(OR($A127="",DU$4=""),"",SUMPRODUCT(--(INDEX(Matrix!$C$5:$EV$304,0,$B127)&gt;0),--(INDEX(Matrix!$C$5:$EV$304,0,DU$3)&gt;0)))</f>
        <v/>
      </c>
      <c r="DV127" s="12" t="str">
        <f aca="false">IF(OR($A127="",DV$4=""),"",SUMPRODUCT(--(INDEX(Matrix!$C$5:$EV$304,0,$B127)&gt;0),--(INDEX(Matrix!$C$5:$EV$304,0,DV$3)&gt;0)))</f>
        <v/>
      </c>
      <c r="DW127" s="12" t="str">
        <f aca="false">IF(OR($A127="",DW$4=""),"",SUMPRODUCT(--(INDEX(Matrix!$C$5:$EV$304,0,$B127)&gt;0),--(INDEX(Matrix!$C$5:$EV$304,0,DW$3)&gt;0)))</f>
        <v/>
      </c>
      <c r="DX127" s="12" t="str">
        <f aca="false">IF(OR($A127="",DX$4=""),"",SUMPRODUCT(--(INDEX(Matrix!$C$5:$EV$304,0,$B127)&gt;0),--(INDEX(Matrix!$C$5:$EV$304,0,DX$3)&gt;0)))</f>
        <v/>
      </c>
      <c r="DY127" s="12" t="str">
        <f aca="false">IF(OR($A127="",DY$4=""),"",SUMPRODUCT(--(INDEX(Matrix!$C$5:$EV$304,0,$B127)&gt;0),--(INDEX(Matrix!$C$5:$EV$304,0,DY$3)&gt;0)))</f>
        <v/>
      </c>
      <c r="DZ127" s="12" t="str">
        <f aca="false">IF(OR($A127="",DZ$4=""),"",SUMPRODUCT(--(INDEX(Matrix!$C$5:$EV$304,0,$B127)&gt;0),--(INDEX(Matrix!$C$5:$EV$304,0,DZ$3)&gt;0)))</f>
        <v/>
      </c>
      <c r="EA127" s="12" t="str">
        <f aca="false">IF(OR($A127="",EA$4=""),"",SUMPRODUCT(--(INDEX(Matrix!$C$5:$EV$304,0,$B127)&gt;0),--(INDEX(Matrix!$C$5:$EV$304,0,EA$3)&gt;0)))</f>
        <v/>
      </c>
      <c r="EB127" s="12" t="str">
        <f aca="false">IF(OR($A127="",EB$4=""),"",SUMPRODUCT(--(INDEX(Matrix!$C$5:$EV$304,0,$B127)&gt;0),--(INDEX(Matrix!$C$5:$EV$304,0,EB$3)&gt;0)))</f>
        <v/>
      </c>
      <c r="EC127" s="12" t="str">
        <f aca="false">IF(OR($A127="",EC$4=""),"",SUMPRODUCT(--(INDEX(Matrix!$C$5:$EV$304,0,$B127)&gt;0),--(INDEX(Matrix!$C$5:$EV$304,0,EC$3)&gt;0)))</f>
        <v/>
      </c>
      <c r="ED127" s="12" t="str">
        <f aca="false">IF(OR($A127="",ED$4=""),"",SUMPRODUCT(--(INDEX(Matrix!$C$5:$EV$304,0,$B127)&gt;0),--(INDEX(Matrix!$C$5:$EV$304,0,ED$3)&gt;0)))</f>
        <v/>
      </c>
      <c r="EE127" s="12" t="str">
        <f aca="false">IF(OR($A127="",EE$4=""),"",SUMPRODUCT(--(INDEX(Matrix!$C$5:$EV$304,0,$B127)&gt;0),--(INDEX(Matrix!$C$5:$EV$304,0,EE$3)&gt;0)))</f>
        <v/>
      </c>
      <c r="EF127" s="12" t="str">
        <f aca="false">IF(OR($A127="",EF$4=""),"",SUMPRODUCT(--(INDEX(Matrix!$C$5:$EV$304,0,$B127)&gt;0),--(INDEX(Matrix!$C$5:$EV$304,0,EF$3)&gt;0)))</f>
        <v/>
      </c>
      <c r="EG127" s="12" t="str">
        <f aca="false">IF(OR($A127="",EG$4=""),"",SUMPRODUCT(--(INDEX(Matrix!$C$5:$EV$304,0,$B127)&gt;0),--(INDEX(Matrix!$C$5:$EV$304,0,EG$3)&gt;0)))</f>
        <v/>
      </c>
      <c r="EH127" s="12" t="str">
        <f aca="false">IF(OR($A127="",EH$4=""),"",SUMPRODUCT(--(INDEX(Matrix!$C$5:$EV$304,0,$B127)&gt;0),--(INDEX(Matrix!$C$5:$EV$304,0,EH$3)&gt;0)))</f>
        <v/>
      </c>
      <c r="EI127" s="12" t="str">
        <f aca="false">IF(OR($A127="",EI$4=""),"",SUMPRODUCT(--(INDEX(Matrix!$C$5:$EV$304,0,$B127)&gt;0),--(INDEX(Matrix!$C$5:$EV$304,0,EI$3)&gt;0)))</f>
        <v/>
      </c>
      <c r="EJ127" s="12" t="str">
        <f aca="false">IF(OR($A127="",EJ$4=""),"",SUMPRODUCT(--(INDEX(Matrix!$C$5:$EV$304,0,$B127)&gt;0),--(INDEX(Matrix!$C$5:$EV$304,0,EJ$3)&gt;0)))</f>
        <v/>
      </c>
      <c r="EK127" s="12" t="str">
        <f aca="false">IF(OR($A127="",EK$4=""),"",SUMPRODUCT(--(INDEX(Matrix!$C$5:$EV$304,0,$B127)&gt;0),--(INDEX(Matrix!$C$5:$EV$304,0,EK$3)&gt;0)))</f>
        <v/>
      </c>
      <c r="EL127" s="12" t="str">
        <f aca="false">IF(OR($A127="",EL$4=""),"",SUMPRODUCT(--(INDEX(Matrix!$C$5:$EV$304,0,$B127)&gt;0),--(INDEX(Matrix!$C$5:$EV$304,0,EL$3)&gt;0)))</f>
        <v/>
      </c>
      <c r="EM127" s="12" t="str">
        <f aca="false">IF(OR($A127="",EM$4=""),"",SUMPRODUCT(--(INDEX(Matrix!$C$5:$EV$304,0,$B127)&gt;0),--(INDEX(Matrix!$C$5:$EV$304,0,EM$3)&gt;0)))</f>
        <v/>
      </c>
      <c r="EN127" s="12" t="str">
        <f aca="false">IF(OR($A127="",EN$4=""),"",SUMPRODUCT(--(INDEX(Matrix!$C$5:$EV$304,0,$B127)&gt;0),--(INDEX(Matrix!$C$5:$EV$304,0,EN$3)&gt;0)))</f>
        <v/>
      </c>
      <c r="EO127" s="12" t="str">
        <f aca="false">IF(OR($A127="",EO$4=""),"",SUMPRODUCT(--(INDEX(Matrix!$C$5:$EV$304,0,$B127)&gt;0),--(INDEX(Matrix!$C$5:$EV$304,0,EO$3)&gt;0)))</f>
        <v/>
      </c>
      <c r="EP127" s="12" t="str">
        <f aca="false">IF(OR($A127="",EP$4=""),"",SUMPRODUCT(--(INDEX(Matrix!$C$5:$EV$304,0,$B127)&gt;0),--(INDEX(Matrix!$C$5:$EV$304,0,EP$3)&gt;0)))</f>
        <v/>
      </c>
      <c r="EQ127" s="12" t="str">
        <f aca="false">IF(OR($A127="",EQ$4=""),"",SUMPRODUCT(--(INDEX(Matrix!$C$5:$EV$304,0,$B127)&gt;0),--(INDEX(Matrix!$C$5:$EV$304,0,EQ$3)&gt;0)))</f>
        <v/>
      </c>
      <c r="ER127" s="12" t="str">
        <f aca="false">IF(OR($A127="",ER$4=""),"",SUMPRODUCT(--(INDEX(Matrix!$C$5:$EV$304,0,$B127)&gt;0),--(INDEX(Matrix!$C$5:$EV$304,0,ER$3)&gt;0)))</f>
        <v/>
      </c>
      <c r="ES127" s="12" t="str">
        <f aca="false">IF(OR($A127="",ES$4=""),"",SUMPRODUCT(--(INDEX(Matrix!$C$5:$EV$304,0,$B127)&gt;0),--(INDEX(Matrix!$C$5:$EV$304,0,ES$3)&gt;0)))</f>
        <v/>
      </c>
      <c r="ET127" s="12" t="str">
        <f aca="false">IF(OR($A127="",ET$4=""),"",SUMPRODUCT(--(INDEX(Matrix!$C$5:$EV$304,0,$B127)&gt;0),--(INDEX(Matrix!$C$5:$EV$304,0,ET$3)&gt;0)))</f>
        <v/>
      </c>
      <c r="EU127" s="12" t="str">
        <f aca="false">IF(OR($A127="",EU$4=""),"",SUMPRODUCT(--(INDEX(Matrix!$C$5:$EV$304,0,$B127)&gt;0),--(INDEX(Matrix!$C$5:$EV$304,0,EU$3)&gt;0)))</f>
        <v/>
      </c>
      <c r="EV127" s="12" t="str">
        <f aca="false">IF(OR($A127="",EV$4=""),"",SUMPRODUCT(--(INDEX(Matrix!$C$5:$EV$304,0,$B127)&gt;0),--(INDEX(Matrix!$C$5:$EV$304,0,EV$3)&gt;0)))</f>
        <v/>
      </c>
    </row>
    <row r="128" customFormat="false" ht="15" hidden="false" customHeight="false" outlineLevel="0" collapsed="false">
      <c r="A128" s="6" t="str">
        <f aca="false">IF(INDEX(Products!$A$2:$A$151,$B128)="","",INDEX(Products!$A$2:$A$151,$B128))</f>
        <v/>
      </c>
      <c r="B128" s="23" t="n">
        <v>124</v>
      </c>
      <c r="C128" s="12" t="str">
        <f aca="false">IF(OR($A128="",C$4=""),"",SUMPRODUCT(--(INDEX(Matrix!$C$5:$EV$304,0,$B128)&gt;0),--(INDEX(Matrix!$C$5:$EV$304,0,C$3)&gt;0)))</f>
        <v/>
      </c>
      <c r="D128" s="12" t="str">
        <f aca="false">IF(OR($A128="",D$4=""),"",SUMPRODUCT(--(INDEX(Matrix!$C$5:$EV$304,0,$B128)&gt;0),--(INDEX(Matrix!$C$5:$EV$304,0,D$3)&gt;0)))</f>
        <v/>
      </c>
      <c r="E128" s="12" t="str">
        <f aca="false">IF(OR($A128="",E$4=""),"",SUMPRODUCT(--(INDEX(Matrix!$C$5:$EV$304,0,$B128)&gt;0),--(INDEX(Matrix!$C$5:$EV$304,0,E$3)&gt;0)))</f>
        <v/>
      </c>
      <c r="F128" s="12" t="str">
        <f aca="false">IF(OR($A128="",F$4=""),"",SUMPRODUCT(--(INDEX(Matrix!$C$5:$EV$304,0,$B128)&gt;0),--(INDEX(Matrix!$C$5:$EV$304,0,F$3)&gt;0)))</f>
        <v/>
      </c>
      <c r="G128" s="12" t="str">
        <f aca="false">IF(OR($A128="",G$4=""),"",SUMPRODUCT(--(INDEX(Matrix!$C$5:$EV$304,0,$B128)&gt;0),--(INDEX(Matrix!$C$5:$EV$304,0,G$3)&gt;0)))</f>
        <v/>
      </c>
      <c r="H128" s="12" t="str">
        <f aca="false">IF(OR($A128="",H$4=""),"",SUMPRODUCT(--(INDEX(Matrix!$C$5:$EV$304,0,$B128)&gt;0),--(INDEX(Matrix!$C$5:$EV$304,0,H$3)&gt;0)))</f>
        <v/>
      </c>
      <c r="I128" s="12" t="str">
        <f aca="false">IF(OR($A128="",I$4=""),"",SUMPRODUCT(--(INDEX(Matrix!$C$5:$EV$304,0,$B128)&gt;0),--(INDEX(Matrix!$C$5:$EV$304,0,I$3)&gt;0)))</f>
        <v/>
      </c>
      <c r="J128" s="12" t="str">
        <f aca="false">IF(OR($A128="",J$4=""),"",SUMPRODUCT(--(INDEX(Matrix!$C$5:$EV$304,0,$B128)&gt;0),--(INDEX(Matrix!$C$5:$EV$304,0,J$3)&gt;0)))</f>
        <v/>
      </c>
      <c r="K128" s="12" t="str">
        <f aca="false">IF(OR($A128="",K$4=""),"",SUMPRODUCT(--(INDEX(Matrix!$C$5:$EV$304,0,$B128)&gt;0),--(INDEX(Matrix!$C$5:$EV$304,0,K$3)&gt;0)))</f>
        <v/>
      </c>
      <c r="L128" s="12" t="str">
        <f aca="false">IF(OR($A128="",L$4=""),"",SUMPRODUCT(--(INDEX(Matrix!$C$5:$EV$304,0,$B128)&gt;0),--(INDEX(Matrix!$C$5:$EV$304,0,L$3)&gt;0)))</f>
        <v/>
      </c>
      <c r="M128" s="12" t="str">
        <f aca="false">IF(OR($A128="",M$4=""),"",SUMPRODUCT(--(INDEX(Matrix!$C$5:$EV$304,0,$B128)&gt;0),--(INDEX(Matrix!$C$5:$EV$304,0,M$3)&gt;0)))</f>
        <v/>
      </c>
      <c r="N128" s="12" t="str">
        <f aca="false">IF(OR($A128="",N$4=""),"",SUMPRODUCT(--(INDEX(Matrix!$C$5:$EV$304,0,$B128)&gt;0),--(INDEX(Matrix!$C$5:$EV$304,0,N$3)&gt;0)))</f>
        <v/>
      </c>
      <c r="O128" s="12" t="str">
        <f aca="false">IF(OR($A128="",O$4=""),"",SUMPRODUCT(--(INDEX(Matrix!$C$5:$EV$304,0,$B128)&gt;0),--(INDEX(Matrix!$C$5:$EV$304,0,O$3)&gt;0)))</f>
        <v/>
      </c>
      <c r="P128" s="12" t="str">
        <f aca="false">IF(OR($A128="",P$4=""),"",SUMPRODUCT(--(INDEX(Matrix!$C$5:$EV$304,0,$B128)&gt;0),--(INDEX(Matrix!$C$5:$EV$304,0,P$3)&gt;0)))</f>
        <v/>
      </c>
      <c r="Q128" s="12" t="str">
        <f aca="false">IF(OR($A128="",Q$4=""),"",SUMPRODUCT(--(INDEX(Matrix!$C$5:$EV$304,0,$B128)&gt;0),--(INDEX(Matrix!$C$5:$EV$304,0,Q$3)&gt;0)))</f>
        <v/>
      </c>
      <c r="R128" s="12" t="str">
        <f aca="false">IF(OR($A128="",R$4=""),"",SUMPRODUCT(--(INDEX(Matrix!$C$5:$EV$304,0,$B128)&gt;0),--(INDEX(Matrix!$C$5:$EV$304,0,R$3)&gt;0)))</f>
        <v/>
      </c>
      <c r="S128" s="12" t="str">
        <f aca="false">IF(OR($A128="",S$4=""),"",SUMPRODUCT(--(INDEX(Matrix!$C$5:$EV$304,0,$B128)&gt;0),--(INDEX(Matrix!$C$5:$EV$304,0,S$3)&gt;0)))</f>
        <v/>
      </c>
      <c r="T128" s="12" t="str">
        <f aca="false">IF(OR($A128="",T$4=""),"",SUMPRODUCT(--(INDEX(Matrix!$C$5:$EV$304,0,$B128)&gt;0),--(INDEX(Matrix!$C$5:$EV$304,0,T$3)&gt;0)))</f>
        <v/>
      </c>
      <c r="U128" s="12" t="str">
        <f aca="false">IF(OR($A128="",U$4=""),"",SUMPRODUCT(--(INDEX(Matrix!$C$5:$EV$304,0,$B128)&gt;0),--(INDEX(Matrix!$C$5:$EV$304,0,U$3)&gt;0)))</f>
        <v/>
      </c>
      <c r="V128" s="12" t="str">
        <f aca="false">IF(OR($A128="",V$4=""),"",SUMPRODUCT(--(INDEX(Matrix!$C$5:$EV$304,0,$B128)&gt;0),--(INDEX(Matrix!$C$5:$EV$304,0,V$3)&gt;0)))</f>
        <v/>
      </c>
      <c r="W128" s="12" t="str">
        <f aca="false">IF(OR($A128="",W$4=""),"",SUMPRODUCT(--(INDEX(Matrix!$C$5:$EV$304,0,$B128)&gt;0),--(INDEX(Matrix!$C$5:$EV$304,0,W$3)&gt;0)))</f>
        <v/>
      </c>
      <c r="X128" s="12" t="str">
        <f aca="false">IF(OR($A128="",X$4=""),"",SUMPRODUCT(--(INDEX(Matrix!$C$5:$EV$304,0,$B128)&gt;0),--(INDEX(Matrix!$C$5:$EV$304,0,X$3)&gt;0)))</f>
        <v/>
      </c>
      <c r="Y128" s="12" t="str">
        <f aca="false">IF(OR($A128="",Y$4=""),"",SUMPRODUCT(--(INDEX(Matrix!$C$5:$EV$304,0,$B128)&gt;0),--(INDEX(Matrix!$C$5:$EV$304,0,Y$3)&gt;0)))</f>
        <v/>
      </c>
      <c r="Z128" s="12" t="str">
        <f aca="false">IF(OR($A128="",Z$4=""),"",SUMPRODUCT(--(INDEX(Matrix!$C$5:$EV$304,0,$B128)&gt;0),--(INDEX(Matrix!$C$5:$EV$304,0,Z$3)&gt;0)))</f>
        <v/>
      </c>
      <c r="AA128" s="12" t="str">
        <f aca="false">IF(OR($A128="",AA$4=""),"",SUMPRODUCT(--(INDEX(Matrix!$C$5:$EV$304,0,$B128)&gt;0),--(INDEX(Matrix!$C$5:$EV$304,0,AA$3)&gt;0)))</f>
        <v/>
      </c>
      <c r="AB128" s="12" t="str">
        <f aca="false">IF(OR($A128="",AB$4=""),"",SUMPRODUCT(--(INDEX(Matrix!$C$5:$EV$304,0,$B128)&gt;0),--(INDEX(Matrix!$C$5:$EV$304,0,AB$3)&gt;0)))</f>
        <v/>
      </c>
      <c r="AC128" s="12" t="str">
        <f aca="false">IF(OR($A128="",AC$4=""),"",SUMPRODUCT(--(INDEX(Matrix!$C$5:$EV$304,0,$B128)&gt;0),--(INDEX(Matrix!$C$5:$EV$304,0,AC$3)&gt;0)))</f>
        <v/>
      </c>
      <c r="AD128" s="12" t="str">
        <f aca="false">IF(OR($A128="",AD$4=""),"",SUMPRODUCT(--(INDEX(Matrix!$C$5:$EV$304,0,$B128)&gt;0),--(INDEX(Matrix!$C$5:$EV$304,0,AD$3)&gt;0)))</f>
        <v/>
      </c>
      <c r="AE128" s="12" t="str">
        <f aca="false">IF(OR($A128="",AE$4=""),"",SUMPRODUCT(--(INDEX(Matrix!$C$5:$EV$304,0,$B128)&gt;0),--(INDEX(Matrix!$C$5:$EV$304,0,AE$3)&gt;0)))</f>
        <v/>
      </c>
      <c r="AF128" s="12" t="str">
        <f aca="false">IF(OR($A128="",AF$4=""),"",SUMPRODUCT(--(INDEX(Matrix!$C$5:$EV$304,0,$B128)&gt;0),--(INDEX(Matrix!$C$5:$EV$304,0,AF$3)&gt;0)))</f>
        <v/>
      </c>
      <c r="AG128" s="12" t="str">
        <f aca="false">IF(OR($A128="",AG$4=""),"",SUMPRODUCT(--(INDEX(Matrix!$C$5:$EV$304,0,$B128)&gt;0),--(INDEX(Matrix!$C$5:$EV$304,0,AG$3)&gt;0)))</f>
        <v/>
      </c>
      <c r="AH128" s="12" t="str">
        <f aca="false">IF(OR($A128="",AH$4=""),"",SUMPRODUCT(--(INDEX(Matrix!$C$5:$EV$304,0,$B128)&gt;0),--(INDEX(Matrix!$C$5:$EV$304,0,AH$3)&gt;0)))</f>
        <v/>
      </c>
      <c r="AI128" s="12" t="str">
        <f aca="false">IF(OR($A128="",AI$4=""),"",SUMPRODUCT(--(INDEX(Matrix!$C$5:$EV$304,0,$B128)&gt;0),--(INDEX(Matrix!$C$5:$EV$304,0,AI$3)&gt;0)))</f>
        <v/>
      </c>
      <c r="AJ128" s="12" t="str">
        <f aca="false">IF(OR($A128="",AJ$4=""),"",SUMPRODUCT(--(INDEX(Matrix!$C$5:$EV$304,0,$B128)&gt;0),--(INDEX(Matrix!$C$5:$EV$304,0,AJ$3)&gt;0)))</f>
        <v/>
      </c>
      <c r="AK128" s="12" t="str">
        <f aca="false">IF(OR($A128="",AK$4=""),"",SUMPRODUCT(--(INDEX(Matrix!$C$5:$EV$304,0,$B128)&gt;0),--(INDEX(Matrix!$C$5:$EV$304,0,AK$3)&gt;0)))</f>
        <v/>
      </c>
      <c r="AL128" s="12" t="str">
        <f aca="false">IF(OR($A128="",AL$4=""),"",SUMPRODUCT(--(INDEX(Matrix!$C$5:$EV$304,0,$B128)&gt;0),--(INDEX(Matrix!$C$5:$EV$304,0,AL$3)&gt;0)))</f>
        <v/>
      </c>
      <c r="AM128" s="12" t="str">
        <f aca="false">IF(OR($A128="",AM$4=""),"",SUMPRODUCT(--(INDEX(Matrix!$C$5:$EV$304,0,$B128)&gt;0),--(INDEX(Matrix!$C$5:$EV$304,0,AM$3)&gt;0)))</f>
        <v/>
      </c>
      <c r="AN128" s="12" t="str">
        <f aca="false">IF(OR($A128="",AN$4=""),"",SUMPRODUCT(--(INDEX(Matrix!$C$5:$EV$304,0,$B128)&gt;0),--(INDEX(Matrix!$C$5:$EV$304,0,AN$3)&gt;0)))</f>
        <v/>
      </c>
      <c r="AO128" s="12" t="str">
        <f aca="false">IF(OR($A128="",AO$4=""),"",SUMPRODUCT(--(INDEX(Matrix!$C$5:$EV$304,0,$B128)&gt;0),--(INDEX(Matrix!$C$5:$EV$304,0,AO$3)&gt;0)))</f>
        <v/>
      </c>
      <c r="AP128" s="12" t="str">
        <f aca="false">IF(OR($A128="",AP$4=""),"",SUMPRODUCT(--(INDEX(Matrix!$C$5:$EV$304,0,$B128)&gt;0),--(INDEX(Matrix!$C$5:$EV$304,0,AP$3)&gt;0)))</f>
        <v/>
      </c>
      <c r="AQ128" s="12" t="str">
        <f aca="false">IF(OR($A128="",AQ$4=""),"",SUMPRODUCT(--(INDEX(Matrix!$C$5:$EV$304,0,$B128)&gt;0),--(INDEX(Matrix!$C$5:$EV$304,0,AQ$3)&gt;0)))</f>
        <v/>
      </c>
      <c r="AR128" s="12" t="str">
        <f aca="false">IF(OR($A128="",AR$4=""),"",SUMPRODUCT(--(INDEX(Matrix!$C$5:$EV$304,0,$B128)&gt;0),--(INDEX(Matrix!$C$5:$EV$304,0,AR$3)&gt;0)))</f>
        <v/>
      </c>
      <c r="AS128" s="12" t="str">
        <f aca="false">IF(OR($A128="",AS$4=""),"",SUMPRODUCT(--(INDEX(Matrix!$C$5:$EV$304,0,$B128)&gt;0),--(INDEX(Matrix!$C$5:$EV$304,0,AS$3)&gt;0)))</f>
        <v/>
      </c>
      <c r="AT128" s="12" t="str">
        <f aca="false">IF(OR($A128="",AT$4=""),"",SUMPRODUCT(--(INDEX(Matrix!$C$5:$EV$304,0,$B128)&gt;0),--(INDEX(Matrix!$C$5:$EV$304,0,AT$3)&gt;0)))</f>
        <v/>
      </c>
      <c r="AU128" s="12" t="str">
        <f aca="false">IF(OR($A128="",AU$4=""),"",SUMPRODUCT(--(INDEX(Matrix!$C$5:$EV$304,0,$B128)&gt;0),--(INDEX(Matrix!$C$5:$EV$304,0,AU$3)&gt;0)))</f>
        <v/>
      </c>
      <c r="AV128" s="12" t="str">
        <f aca="false">IF(OR($A128="",AV$4=""),"",SUMPRODUCT(--(INDEX(Matrix!$C$5:$EV$304,0,$B128)&gt;0),--(INDEX(Matrix!$C$5:$EV$304,0,AV$3)&gt;0)))</f>
        <v/>
      </c>
      <c r="AW128" s="12" t="str">
        <f aca="false">IF(OR($A128="",AW$4=""),"",SUMPRODUCT(--(INDEX(Matrix!$C$5:$EV$304,0,$B128)&gt;0),--(INDEX(Matrix!$C$5:$EV$304,0,AW$3)&gt;0)))</f>
        <v/>
      </c>
      <c r="AX128" s="12" t="str">
        <f aca="false">IF(OR($A128="",AX$4=""),"",SUMPRODUCT(--(INDEX(Matrix!$C$5:$EV$304,0,$B128)&gt;0),--(INDEX(Matrix!$C$5:$EV$304,0,AX$3)&gt;0)))</f>
        <v/>
      </c>
      <c r="AY128" s="12" t="str">
        <f aca="false">IF(OR($A128="",AY$4=""),"",SUMPRODUCT(--(INDEX(Matrix!$C$5:$EV$304,0,$B128)&gt;0),--(INDEX(Matrix!$C$5:$EV$304,0,AY$3)&gt;0)))</f>
        <v/>
      </c>
      <c r="AZ128" s="12" t="str">
        <f aca="false">IF(OR($A128="",AZ$4=""),"",SUMPRODUCT(--(INDEX(Matrix!$C$5:$EV$304,0,$B128)&gt;0),--(INDEX(Matrix!$C$5:$EV$304,0,AZ$3)&gt;0)))</f>
        <v/>
      </c>
      <c r="BA128" s="12" t="str">
        <f aca="false">IF(OR($A128="",BA$4=""),"",SUMPRODUCT(--(INDEX(Matrix!$C$5:$EV$304,0,$B128)&gt;0),--(INDEX(Matrix!$C$5:$EV$304,0,BA$3)&gt;0)))</f>
        <v/>
      </c>
      <c r="BB128" s="12" t="str">
        <f aca="false">IF(OR($A128="",BB$4=""),"",SUMPRODUCT(--(INDEX(Matrix!$C$5:$EV$304,0,$B128)&gt;0),--(INDEX(Matrix!$C$5:$EV$304,0,BB$3)&gt;0)))</f>
        <v/>
      </c>
      <c r="BC128" s="12" t="str">
        <f aca="false">IF(OR($A128="",BC$4=""),"",SUMPRODUCT(--(INDEX(Matrix!$C$5:$EV$304,0,$B128)&gt;0),--(INDEX(Matrix!$C$5:$EV$304,0,BC$3)&gt;0)))</f>
        <v/>
      </c>
      <c r="BD128" s="12" t="str">
        <f aca="false">IF(OR($A128="",BD$4=""),"",SUMPRODUCT(--(INDEX(Matrix!$C$5:$EV$304,0,$B128)&gt;0),--(INDEX(Matrix!$C$5:$EV$304,0,BD$3)&gt;0)))</f>
        <v/>
      </c>
      <c r="BE128" s="12" t="str">
        <f aca="false">IF(OR($A128="",BE$4=""),"",SUMPRODUCT(--(INDEX(Matrix!$C$5:$EV$304,0,$B128)&gt;0),--(INDEX(Matrix!$C$5:$EV$304,0,BE$3)&gt;0)))</f>
        <v/>
      </c>
      <c r="BF128" s="12" t="str">
        <f aca="false">IF(OR($A128="",BF$4=""),"",SUMPRODUCT(--(INDEX(Matrix!$C$5:$EV$304,0,$B128)&gt;0),--(INDEX(Matrix!$C$5:$EV$304,0,BF$3)&gt;0)))</f>
        <v/>
      </c>
      <c r="BG128" s="12" t="str">
        <f aca="false">IF(OR($A128="",BG$4=""),"",SUMPRODUCT(--(INDEX(Matrix!$C$5:$EV$304,0,$B128)&gt;0),--(INDEX(Matrix!$C$5:$EV$304,0,BG$3)&gt;0)))</f>
        <v/>
      </c>
      <c r="BH128" s="12" t="str">
        <f aca="false">IF(OR($A128="",BH$4=""),"",SUMPRODUCT(--(INDEX(Matrix!$C$5:$EV$304,0,$B128)&gt;0),--(INDEX(Matrix!$C$5:$EV$304,0,BH$3)&gt;0)))</f>
        <v/>
      </c>
      <c r="BI128" s="12" t="str">
        <f aca="false">IF(OR($A128="",BI$4=""),"",SUMPRODUCT(--(INDEX(Matrix!$C$5:$EV$304,0,$B128)&gt;0),--(INDEX(Matrix!$C$5:$EV$304,0,BI$3)&gt;0)))</f>
        <v/>
      </c>
      <c r="BJ128" s="12" t="str">
        <f aca="false">IF(OR($A128="",BJ$4=""),"",SUMPRODUCT(--(INDEX(Matrix!$C$5:$EV$304,0,$B128)&gt;0),--(INDEX(Matrix!$C$5:$EV$304,0,BJ$3)&gt;0)))</f>
        <v/>
      </c>
      <c r="BK128" s="12" t="str">
        <f aca="false">IF(OR($A128="",BK$4=""),"",SUMPRODUCT(--(INDEX(Matrix!$C$5:$EV$304,0,$B128)&gt;0),--(INDEX(Matrix!$C$5:$EV$304,0,BK$3)&gt;0)))</f>
        <v/>
      </c>
      <c r="BL128" s="12" t="str">
        <f aca="false">IF(OR($A128="",BL$4=""),"",SUMPRODUCT(--(INDEX(Matrix!$C$5:$EV$304,0,$B128)&gt;0),--(INDEX(Matrix!$C$5:$EV$304,0,BL$3)&gt;0)))</f>
        <v/>
      </c>
      <c r="BM128" s="12" t="str">
        <f aca="false">IF(OR($A128="",BM$4=""),"",SUMPRODUCT(--(INDEX(Matrix!$C$5:$EV$304,0,$B128)&gt;0),--(INDEX(Matrix!$C$5:$EV$304,0,BM$3)&gt;0)))</f>
        <v/>
      </c>
      <c r="BN128" s="12" t="str">
        <f aca="false">IF(OR($A128="",BN$4=""),"",SUMPRODUCT(--(INDEX(Matrix!$C$5:$EV$304,0,$B128)&gt;0),--(INDEX(Matrix!$C$5:$EV$304,0,BN$3)&gt;0)))</f>
        <v/>
      </c>
      <c r="BO128" s="12" t="str">
        <f aca="false">IF(OR($A128="",BO$4=""),"",SUMPRODUCT(--(INDEX(Matrix!$C$5:$EV$304,0,$B128)&gt;0),--(INDEX(Matrix!$C$5:$EV$304,0,BO$3)&gt;0)))</f>
        <v/>
      </c>
      <c r="BP128" s="12" t="str">
        <f aca="false">IF(OR($A128="",BP$4=""),"",SUMPRODUCT(--(INDEX(Matrix!$C$5:$EV$304,0,$B128)&gt;0),--(INDEX(Matrix!$C$5:$EV$304,0,BP$3)&gt;0)))</f>
        <v/>
      </c>
      <c r="BQ128" s="12" t="str">
        <f aca="false">IF(OR($A128="",BQ$4=""),"",SUMPRODUCT(--(INDEX(Matrix!$C$5:$EV$304,0,$B128)&gt;0),--(INDEX(Matrix!$C$5:$EV$304,0,BQ$3)&gt;0)))</f>
        <v/>
      </c>
      <c r="BR128" s="12" t="str">
        <f aca="false">IF(OR($A128="",BR$4=""),"",SUMPRODUCT(--(INDEX(Matrix!$C$5:$EV$304,0,$B128)&gt;0),--(INDEX(Matrix!$C$5:$EV$304,0,BR$3)&gt;0)))</f>
        <v/>
      </c>
      <c r="BS128" s="12" t="str">
        <f aca="false">IF(OR($A128="",BS$4=""),"",SUMPRODUCT(--(INDEX(Matrix!$C$5:$EV$304,0,$B128)&gt;0),--(INDEX(Matrix!$C$5:$EV$304,0,BS$3)&gt;0)))</f>
        <v/>
      </c>
      <c r="BT128" s="12" t="str">
        <f aca="false">IF(OR($A128="",BT$4=""),"",SUMPRODUCT(--(INDEX(Matrix!$C$5:$EV$304,0,$B128)&gt;0),--(INDEX(Matrix!$C$5:$EV$304,0,BT$3)&gt;0)))</f>
        <v/>
      </c>
      <c r="BU128" s="12" t="str">
        <f aca="false">IF(OR($A128="",BU$4=""),"",SUMPRODUCT(--(INDEX(Matrix!$C$5:$EV$304,0,$B128)&gt;0),--(INDEX(Matrix!$C$5:$EV$304,0,BU$3)&gt;0)))</f>
        <v/>
      </c>
      <c r="BV128" s="12" t="str">
        <f aca="false">IF(OR($A128="",BV$4=""),"",SUMPRODUCT(--(INDEX(Matrix!$C$5:$EV$304,0,$B128)&gt;0),--(INDEX(Matrix!$C$5:$EV$304,0,BV$3)&gt;0)))</f>
        <v/>
      </c>
      <c r="BW128" s="12" t="str">
        <f aca="false">IF(OR($A128="",BW$4=""),"",SUMPRODUCT(--(INDEX(Matrix!$C$5:$EV$304,0,$B128)&gt;0),--(INDEX(Matrix!$C$5:$EV$304,0,BW$3)&gt;0)))</f>
        <v/>
      </c>
      <c r="BX128" s="12" t="str">
        <f aca="false">IF(OR($A128="",BX$4=""),"",SUMPRODUCT(--(INDEX(Matrix!$C$5:$EV$304,0,$B128)&gt;0),--(INDEX(Matrix!$C$5:$EV$304,0,BX$3)&gt;0)))</f>
        <v/>
      </c>
      <c r="BY128" s="12" t="str">
        <f aca="false">IF(OR($A128="",BY$4=""),"",SUMPRODUCT(--(INDEX(Matrix!$C$5:$EV$304,0,$B128)&gt;0),--(INDEX(Matrix!$C$5:$EV$304,0,BY$3)&gt;0)))</f>
        <v/>
      </c>
      <c r="BZ128" s="12" t="str">
        <f aca="false">IF(OR($A128="",BZ$4=""),"",SUMPRODUCT(--(INDEX(Matrix!$C$5:$EV$304,0,$B128)&gt;0),--(INDEX(Matrix!$C$5:$EV$304,0,BZ$3)&gt;0)))</f>
        <v/>
      </c>
      <c r="CA128" s="12" t="str">
        <f aca="false">IF(OR($A128="",CA$4=""),"",SUMPRODUCT(--(INDEX(Matrix!$C$5:$EV$304,0,$B128)&gt;0),--(INDEX(Matrix!$C$5:$EV$304,0,CA$3)&gt;0)))</f>
        <v/>
      </c>
      <c r="CB128" s="12" t="str">
        <f aca="false">IF(OR($A128="",CB$4=""),"",SUMPRODUCT(--(INDEX(Matrix!$C$5:$EV$304,0,$B128)&gt;0),--(INDEX(Matrix!$C$5:$EV$304,0,CB$3)&gt;0)))</f>
        <v/>
      </c>
      <c r="CC128" s="12" t="str">
        <f aca="false">IF(OR($A128="",CC$4=""),"",SUMPRODUCT(--(INDEX(Matrix!$C$5:$EV$304,0,$B128)&gt;0),--(INDEX(Matrix!$C$5:$EV$304,0,CC$3)&gt;0)))</f>
        <v/>
      </c>
      <c r="CD128" s="12" t="str">
        <f aca="false">IF(OR($A128="",CD$4=""),"",SUMPRODUCT(--(INDEX(Matrix!$C$5:$EV$304,0,$B128)&gt;0),--(INDEX(Matrix!$C$5:$EV$304,0,CD$3)&gt;0)))</f>
        <v/>
      </c>
      <c r="CE128" s="12" t="str">
        <f aca="false">IF(OR($A128="",CE$4=""),"",SUMPRODUCT(--(INDEX(Matrix!$C$5:$EV$304,0,$B128)&gt;0),--(INDEX(Matrix!$C$5:$EV$304,0,CE$3)&gt;0)))</f>
        <v/>
      </c>
      <c r="CF128" s="12" t="str">
        <f aca="false">IF(OR($A128="",CF$4=""),"",SUMPRODUCT(--(INDEX(Matrix!$C$5:$EV$304,0,$B128)&gt;0),--(INDEX(Matrix!$C$5:$EV$304,0,CF$3)&gt;0)))</f>
        <v/>
      </c>
      <c r="CG128" s="12" t="str">
        <f aca="false">IF(OR($A128="",CG$4=""),"",SUMPRODUCT(--(INDEX(Matrix!$C$5:$EV$304,0,$B128)&gt;0),--(INDEX(Matrix!$C$5:$EV$304,0,CG$3)&gt;0)))</f>
        <v/>
      </c>
      <c r="CH128" s="12" t="str">
        <f aca="false">IF(OR($A128="",CH$4=""),"",SUMPRODUCT(--(INDEX(Matrix!$C$5:$EV$304,0,$B128)&gt;0),--(INDEX(Matrix!$C$5:$EV$304,0,CH$3)&gt;0)))</f>
        <v/>
      </c>
      <c r="CI128" s="12" t="str">
        <f aca="false">IF(OR($A128="",CI$4=""),"",SUMPRODUCT(--(INDEX(Matrix!$C$5:$EV$304,0,$B128)&gt;0),--(INDEX(Matrix!$C$5:$EV$304,0,CI$3)&gt;0)))</f>
        <v/>
      </c>
      <c r="CJ128" s="12" t="str">
        <f aca="false">IF(OR($A128="",CJ$4=""),"",SUMPRODUCT(--(INDEX(Matrix!$C$5:$EV$304,0,$B128)&gt;0),--(INDEX(Matrix!$C$5:$EV$304,0,CJ$3)&gt;0)))</f>
        <v/>
      </c>
      <c r="CK128" s="12" t="str">
        <f aca="false">IF(OR($A128="",CK$4=""),"",SUMPRODUCT(--(INDEX(Matrix!$C$5:$EV$304,0,$B128)&gt;0),--(INDEX(Matrix!$C$5:$EV$304,0,CK$3)&gt;0)))</f>
        <v/>
      </c>
      <c r="CL128" s="12" t="str">
        <f aca="false">IF(OR($A128="",CL$4=""),"",SUMPRODUCT(--(INDEX(Matrix!$C$5:$EV$304,0,$B128)&gt;0),--(INDEX(Matrix!$C$5:$EV$304,0,CL$3)&gt;0)))</f>
        <v/>
      </c>
      <c r="CM128" s="12" t="str">
        <f aca="false">IF(OR($A128="",CM$4=""),"",SUMPRODUCT(--(INDEX(Matrix!$C$5:$EV$304,0,$B128)&gt;0),--(INDEX(Matrix!$C$5:$EV$304,0,CM$3)&gt;0)))</f>
        <v/>
      </c>
      <c r="CN128" s="12" t="str">
        <f aca="false">IF(OR($A128="",CN$4=""),"",SUMPRODUCT(--(INDEX(Matrix!$C$5:$EV$304,0,$B128)&gt;0),--(INDEX(Matrix!$C$5:$EV$304,0,CN$3)&gt;0)))</f>
        <v/>
      </c>
      <c r="CO128" s="12" t="str">
        <f aca="false">IF(OR($A128="",CO$4=""),"",SUMPRODUCT(--(INDEX(Matrix!$C$5:$EV$304,0,$B128)&gt;0),--(INDEX(Matrix!$C$5:$EV$304,0,CO$3)&gt;0)))</f>
        <v/>
      </c>
      <c r="CP128" s="12" t="str">
        <f aca="false">IF(OR($A128="",CP$4=""),"",SUMPRODUCT(--(INDEX(Matrix!$C$5:$EV$304,0,$B128)&gt;0),--(INDEX(Matrix!$C$5:$EV$304,0,CP$3)&gt;0)))</f>
        <v/>
      </c>
      <c r="CQ128" s="12" t="str">
        <f aca="false">IF(OR($A128="",CQ$4=""),"",SUMPRODUCT(--(INDEX(Matrix!$C$5:$EV$304,0,$B128)&gt;0),--(INDEX(Matrix!$C$5:$EV$304,0,CQ$3)&gt;0)))</f>
        <v/>
      </c>
      <c r="CR128" s="12" t="str">
        <f aca="false">IF(OR($A128="",CR$4=""),"",SUMPRODUCT(--(INDEX(Matrix!$C$5:$EV$304,0,$B128)&gt;0),--(INDEX(Matrix!$C$5:$EV$304,0,CR$3)&gt;0)))</f>
        <v/>
      </c>
      <c r="CS128" s="12" t="str">
        <f aca="false">IF(OR($A128="",CS$4=""),"",SUMPRODUCT(--(INDEX(Matrix!$C$5:$EV$304,0,$B128)&gt;0),--(INDEX(Matrix!$C$5:$EV$304,0,CS$3)&gt;0)))</f>
        <v/>
      </c>
      <c r="CT128" s="12" t="str">
        <f aca="false">IF(OR($A128="",CT$4=""),"",SUMPRODUCT(--(INDEX(Matrix!$C$5:$EV$304,0,$B128)&gt;0),--(INDEX(Matrix!$C$5:$EV$304,0,CT$3)&gt;0)))</f>
        <v/>
      </c>
      <c r="CU128" s="12" t="str">
        <f aca="false">IF(OR($A128="",CU$4=""),"",SUMPRODUCT(--(INDEX(Matrix!$C$5:$EV$304,0,$B128)&gt;0),--(INDEX(Matrix!$C$5:$EV$304,0,CU$3)&gt;0)))</f>
        <v/>
      </c>
      <c r="CV128" s="12" t="str">
        <f aca="false">IF(OR($A128="",CV$4=""),"",SUMPRODUCT(--(INDEX(Matrix!$C$5:$EV$304,0,$B128)&gt;0),--(INDEX(Matrix!$C$5:$EV$304,0,CV$3)&gt;0)))</f>
        <v/>
      </c>
      <c r="CW128" s="12" t="str">
        <f aca="false">IF(OR($A128="",CW$4=""),"",SUMPRODUCT(--(INDEX(Matrix!$C$5:$EV$304,0,$B128)&gt;0),--(INDEX(Matrix!$C$5:$EV$304,0,CW$3)&gt;0)))</f>
        <v/>
      </c>
      <c r="CX128" s="12" t="str">
        <f aca="false">IF(OR($A128="",CX$4=""),"",SUMPRODUCT(--(INDEX(Matrix!$C$5:$EV$304,0,$B128)&gt;0),--(INDEX(Matrix!$C$5:$EV$304,0,CX$3)&gt;0)))</f>
        <v/>
      </c>
      <c r="CY128" s="12" t="str">
        <f aca="false">IF(OR($A128="",CY$4=""),"",SUMPRODUCT(--(INDEX(Matrix!$C$5:$EV$304,0,$B128)&gt;0),--(INDEX(Matrix!$C$5:$EV$304,0,CY$3)&gt;0)))</f>
        <v/>
      </c>
      <c r="CZ128" s="12" t="str">
        <f aca="false">IF(OR($A128="",CZ$4=""),"",SUMPRODUCT(--(INDEX(Matrix!$C$5:$EV$304,0,$B128)&gt;0),--(INDEX(Matrix!$C$5:$EV$304,0,CZ$3)&gt;0)))</f>
        <v/>
      </c>
      <c r="DA128" s="12" t="str">
        <f aca="false">IF(OR($A128="",DA$4=""),"",SUMPRODUCT(--(INDEX(Matrix!$C$5:$EV$304,0,$B128)&gt;0),--(INDEX(Matrix!$C$5:$EV$304,0,DA$3)&gt;0)))</f>
        <v/>
      </c>
      <c r="DB128" s="12" t="str">
        <f aca="false">IF(OR($A128="",DB$4=""),"",SUMPRODUCT(--(INDEX(Matrix!$C$5:$EV$304,0,$B128)&gt;0),--(INDEX(Matrix!$C$5:$EV$304,0,DB$3)&gt;0)))</f>
        <v/>
      </c>
      <c r="DC128" s="12" t="str">
        <f aca="false">IF(OR($A128="",DC$4=""),"",SUMPRODUCT(--(INDEX(Matrix!$C$5:$EV$304,0,$B128)&gt;0),--(INDEX(Matrix!$C$5:$EV$304,0,DC$3)&gt;0)))</f>
        <v/>
      </c>
      <c r="DD128" s="12" t="str">
        <f aca="false">IF(OR($A128="",DD$4=""),"",SUMPRODUCT(--(INDEX(Matrix!$C$5:$EV$304,0,$B128)&gt;0),--(INDEX(Matrix!$C$5:$EV$304,0,DD$3)&gt;0)))</f>
        <v/>
      </c>
      <c r="DE128" s="12" t="str">
        <f aca="false">IF(OR($A128="",DE$4=""),"",SUMPRODUCT(--(INDEX(Matrix!$C$5:$EV$304,0,$B128)&gt;0),--(INDEX(Matrix!$C$5:$EV$304,0,DE$3)&gt;0)))</f>
        <v/>
      </c>
      <c r="DF128" s="12" t="str">
        <f aca="false">IF(OR($A128="",DF$4=""),"",SUMPRODUCT(--(INDEX(Matrix!$C$5:$EV$304,0,$B128)&gt;0),--(INDEX(Matrix!$C$5:$EV$304,0,DF$3)&gt;0)))</f>
        <v/>
      </c>
      <c r="DG128" s="12" t="str">
        <f aca="false">IF(OR($A128="",DG$4=""),"",SUMPRODUCT(--(INDEX(Matrix!$C$5:$EV$304,0,$B128)&gt;0),--(INDEX(Matrix!$C$5:$EV$304,0,DG$3)&gt;0)))</f>
        <v/>
      </c>
      <c r="DH128" s="12" t="str">
        <f aca="false">IF(OR($A128="",DH$4=""),"",SUMPRODUCT(--(INDEX(Matrix!$C$5:$EV$304,0,$B128)&gt;0),--(INDEX(Matrix!$C$5:$EV$304,0,DH$3)&gt;0)))</f>
        <v/>
      </c>
      <c r="DI128" s="12" t="str">
        <f aca="false">IF(OR($A128="",DI$4=""),"",SUMPRODUCT(--(INDEX(Matrix!$C$5:$EV$304,0,$B128)&gt;0),--(INDEX(Matrix!$C$5:$EV$304,0,DI$3)&gt;0)))</f>
        <v/>
      </c>
      <c r="DJ128" s="12" t="str">
        <f aca="false">IF(OR($A128="",DJ$4=""),"",SUMPRODUCT(--(INDEX(Matrix!$C$5:$EV$304,0,$B128)&gt;0),--(INDEX(Matrix!$C$5:$EV$304,0,DJ$3)&gt;0)))</f>
        <v/>
      </c>
      <c r="DK128" s="12" t="str">
        <f aca="false">IF(OR($A128="",DK$4=""),"",SUMPRODUCT(--(INDEX(Matrix!$C$5:$EV$304,0,$B128)&gt;0),--(INDEX(Matrix!$C$5:$EV$304,0,DK$3)&gt;0)))</f>
        <v/>
      </c>
      <c r="DL128" s="12" t="str">
        <f aca="false">IF(OR($A128="",DL$4=""),"",SUMPRODUCT(--(INDEX(Matrix!$C$5:$EV$304,0,$B128)&gt;0),--(INDEX(Matrix!$C$5:$EV$304,0,DL$3)&gt;0)))</f>
        <v/>
      </c>
      <c r="DM128" s="12" t="str">
        <f aca="false">IF(OR($A128="",DM$4=""),"",SUMPRODUCT(--(INDEX(Matrix!$C$5:$EV$304,0,$B128)&gt;0),--(INDEX(Matrix!$C$5:$EV$304,0,DM$3)&gt;0)))</f>
        <v/>
      </c>
      <c r="DN128" s="12" t="str">
        <f aca="false">IF(OR($A128="",DN$4=""),"",SUMPRODUCT(--(INDEX(Matrix!$C$5:$EV$304,0,$B128)&gt;0),--(INDEX(Matrix!$C$5:$EV$304,0,DN$3)&gt;0)))</f>
        <v/>
      </c>
      <c r="DO128" s="12" t="str">
        <f aca="false">IF(OR($A128="",DO$4=""),"",SUMPRODUCT(--(INDEX(Matrix!$C$5:$EV$304,0,$B128)&gt;0),--(INDEX(Matrix!$C$5:$EV$304,0,DO$3)&gt;0)))</f>
        <v/>
      </c>
      <c r="DP128" s="12" t="str">
        <f aca="false">IF(OR($A128="",DP$4=""),"",SUMPRODUCT(--(INDEX(Matrix!$C$5:$EV$304,0,$B128)&gt;0),--(INDEX(Matrix!$C$5:$EV$304,0,DP$3)&gt;0)))</f>
        <v/>
      </c>
      <c r="DQ128" s="12" t="str">
        <f aca="false">IF(OR($A128="",DQ$4=""),"",SUMPRODUCT(--(INDEX(Matrix!$C$5:$EV$304,0,$B128)&gt;0),--(INDEX(Matrix!$C$5:$EV$304,0,DQ$3)&gt;0)))</f>
        <v/>
      </c>
      <c r="DR128" s="12" t="str">
        <f aca="false">IF(OR($A128="",DR$4=""),"",SUMPRODUCT(--(INDEX(Matrix!$C$5:$EV$304,0,$B128)&gt;0),--(INDEX(Matrix!$C$5:$EV$304,0,DR$3)&gt;0)))</f>
        <v/>
      </c>
      <c r="DS128" s="12" t="str">
        <f aca="false">IF(OR($A128="",DS$4=""),"",SUMPRODUCT(--(INDEX(Matrix!$C$5:$EV$304,0,$B128)&gt;0),--(INDEX(Matrix!$C$5:$EV$304,0,DS$3)&gt;0)))</f>
        <v/>
      </c>
      <c r="DT128" s="12" t="str">
        <f aca="false">IF(OR($A128="",DT$4=""),"",SUMPRODUCT(--(INDEX(Matrix!$C$5:$EV$304,0,$B128)&gt;0),--(INDEX(Matrix!$C$5:$EV$304,0,DT$3)&gt;0)))</f>
        <v/>
      </c>
      <c r="DU128" s="12" t="str">
        <f aca="false">IF(OR($A128="",DU$4=""),"",SUMPRODUCT(--(INDEX(Matrix!$C$5:$EV$304,0,$B128)&gt;0),--(INDEX(Matrix!$C$5:$EV$304,0,DU$3)&gt;0)))</f>
        <v/>
      </c>
      <c r="DV128" s="12" t="str">
        <f aca="false">IF(OR($A128="",DV$4=""),"",SUMPRODUCT(--(INDEX(Matrix!$C$5:$EV$304,0,$B128)&gt;0),--(INDEX(Matrix!$C$5:$EV$304,0,DV$3)&gt;0)))</f>
        <v/>
      </c>
      <c r="DW128" s="12" t="str">
        <f aca="false">IF(OR($A128="",DW$4=""),"",SUMPRODUCT(--(INDEX(Matrix!$C$5:$EV$304,0,$B128)&gt;0),--(INDEX(Matrix!$C$5:$EV$304,0,DW$3)&gt;0)))</f>
        <v/>
      </c>
      <c r="DX128" s="12" t="str">
        <f aca="false">IF(OR($A128="",DX$4=""),"",SUMPRODUCT(--(INDEX(Matrix!$C$5:$EV$304,0,$B128)&gt;0),--(INDEX(Matrix!$C$5:$EV$304,0,DX$3)&gt;0)))</f>
        <v/>
      </c>
      <c r="DY128" s="12" t="str">
        <f aca="false">IF(OR($A128="",DY$4=""),"",SUMPRODUCT(--(INDEX(Matrix!$C$5:$EV$304,0,$B128)&gt;0),--(INDEX(Matrix!$C$5:$EV$304,0,DY$3)&gt;0)))</f>
        <v/>
      </c>
      <c r="DZ128" s="12" t="str">
        <f aca="false">IF(OR($A128="",DZ$4=""),"",SUMPRODUCT(--(INDEX(Matrix!$C$5:$EV$304,0,$B128)&gt;0),--(INDEX(Matrix!$C$5:$EV$304,0,DZ$3)&gt;0)))</f>
        <v/>
      </c>
      <c r="EA128" s="12" t="str">
        <f aca="false">IF(OR($A128="",EA$4=""),"",SUMPRODUCT(--(INDEX(Matrix!$C$5:$EV$304,0,$B128)&gt;0),--(INDEX(Matrix!$C$5:$EV$304,0,EA$3)&gt;0)))</f>
        <v/>
      </c>
      <c r="EB128" s="12" t="str">
        <f aca="false">IF(OR($A128="",EB$4=""),"",SUMPRODUCT(--(INDEX(Matrix!$C$5:$EV$304,0,$B128)&gt;0),--(INDEX(Matrix!$C$5:$EV$304,0,EB$3)&gt;0)))</f>
        <v/>
      </c>
      <c r="EC128" s="12" t="str">
        <f aca="false">IF(OR($A128="",EC$4=""),"",SUMPRODUCT(--(INDEX(Matrix!$C$5:$EV$304,0,$B128)&gt;0),--(INDEX(Matrix!$C$5:$EV$304,0,EC$3)&gt;0)))</f>
        <v/>
      </c>
      <c r="ED128" s="12" t="str">
        <f aca="false">IF(OR($A128="",ED$4=""),"",SUMPRODUCT(--(INDEX(Matrix!$C$5:$EV$304,0,$B128)&gt;0),--(INDEX(Matrix!$C$5:$EV$304,0,ED$3)&gt;0)))</f>
        <v/>
      </c>
      <c r="EE128" s="12" t="str">
        <f aca="false">IF(OR($A128="",EE$4=""),"",SUMPRODUCT(--(INDEX(Matrix!$C$5:$EV$304,0,$B128)&gt;0),--(INDEX(Matrix!$C$5:$EV$304,0,EE$3)&gt;0)))</f>
        <v/>
      </c>
      <c r="EF128" s="12" t="str">
        <f aca="false">IF(OR($A128="",EF$4=""),"",SUMPRODUCT(--(INDEX(Matrix!$C$5:$EV$304,0,$B128)&gt;0),--(INDEX(Matrix!$C$5:$EV$304,0,EF$3)&gt;0)))</f>
        <v/>
      </c>
      <c r="EG128" s="12" t="str">
        <f aca="false">IF(OR($A128="",EG$4=""),"",SUMPRODUCT(--(INDEX(Matrix!$C$5:$EV$304,0,$B128)&gt;0),--(INDEX(Matrix!$C$5:$EV$304,0,EG$3)&gt;0)))</f>
        <v/>
      </c>
      <c r="EH128" s="12" t="str">
        <f aca="false">IF(OR($A128="",EH$4=""),"",SUMPRODUCT(--(INDEX(Matrix!$C$5:$EV$304,0,$B128)&gt;0),--(INDEX(Matrix!$C$5:$EV$304,0,EH$3)&gt;0)))</f>
        <v/>
      </c>
      <c r="EI128" s="12" t="str">
        <f aca="false">IF(OR($A128="",EI$4=""),"",SUMPRODUCT(--(INDEX(Matrix!$C$5:$EV$304,0,$B128)&gt;0),--(INDEX(Matrix!$C$5:$EV$304,0,EI$3)&gt;0)))</f>
        <v/>
      </c>
      <c r="EJ128" s="12" t="str">
        <f aca="false">IF(OR($A128="",EJ$4=""),"",SUMPRODUCT(--(INDEX(Matrix!$C$5:$EV$304,0,$B128)&gt;0),--(INDEX(Matrix!$C$5:$EV$304,0,EJ$3)&gt;0)))</f>
        <v/>
      </c>
      <c r="EK128" s="12" t="str">
        <f aca="false">IF(OR($A128="",EK$4=""),"",SUMPRODUCT(--(INDEX(Matrix!$C$5:$EV$304,0,$B128)&gt;0),--(INDEX(Matrix!$C$5:$EV$304,0,EK$3)&gt;0)))</f>
        <v/>
      </c>
      <c r="EL128" s="12" t="str">
        <f aca="false">IF(OR($A128="",EL$4=""),"",SUMPRODUCT(--(INDEX(Matrix!$C$5:$EV$304,0,$B128)&gt;0),--(INDEX(Matrix!$C$5:$EV$304,0,EL$3)&gt;0)))</f>
        <v/>
      </c>
      <c r="EM128" s="12" t="str">
        <f aca="false">IF(OR($A128="",EM$4=""),"",SUMPRODUCT(--(INDEX(Matrix!$C$5:$EV$304,0,$B128)&gt;0),--(INDEX(Matrix!$C$5:$EV$304,0,EM$3)&gt;0)))</f>
        <v/>
      </c>
      <c r="EN128" s="12" t="str">
        <f aca="false">IF(OR($A128="",EN$4=""),"",SUMPRODUCT(--(INDEX(Matrix!$C$5:$EV$304,0,$B128)&gt;0),--(INDEX(Matrix!$C$5:$EV$304,0,EN$3)&gt;0)))</f>
        <v/>
      </c>
      <c r="EO128" s="12" t="str">
        <f aca="false">IF(OR($A128="",EO$4=""),"",SUMPRODUCT(--(INDEX(Matrix!$C$5:$EV$304,0,$B128)&gt;0),--(INDEX(Matrix!$C$5:$EV$304,0,EO$3)&gt;0)))</f>
        <v/>
      </c>
      <c r="EP128" s="12" t="str">
        <f aca="false">IF(OR($A128="",EP$4=""),"",SUMPRODUCT(--(INDEX(Matrix!$C$5:$EV$304,0,$B128)&gt;0),--(INDEX(Matrix!$C$5:$EV$304,0,EP$3)&gt;0)))</f>
        <v/>
      </c>
      <c r="EQ128" s="12" t="str">
        <f aca="false">IF(OR($A128="",EQ$4=""),"",SUMPRODUCT(--(INDEX(Matrix!$C$5:$EV$304,0,$B128)&gt;0),--(INDEX(Matrix!$C$5:$EV$304,0,EQ$3)&gt;0)))</f>
        <v/>
      </c>
      <c r="ER128" s="12" t="str">
        <f aca="false">IF(OR($A128="",ER$4=""),"",SUMPRODUCT(--(INDEX(Matrix!$C$5:$EV$304,0,$B128)&gt;0),--(INDEX(Matrix!$C$5:$EV$304,0,ER$3)&gt;0)))</f>
        <v/>
      </c>
      <c r="ES128" s="12" t="str">
        <f aca="false">IF(OR($A128="",ES$4=""),"",SUMPRODUCT(--(INDEX(Matrix!$C$5:$EV$304,0,$B128)&gt;0),--(INDEX(Matrix!$C$5:$EV$304,0,ES$3)&gt;0)))</f>
        <v/>
      </c>
      <c r="ET128" s="12" t="str">
        <f aca="false">IF(OR($A128="",ET$4=""),"",SUMPRODUCT(--(INDEX(Matrix!$C$5:$EV$304,0,$B128)&gt;0),--(INDEX(Matrix!$C$5:$EV$304,0,ET$3)&gt;0)))</f>
        <v/>
      </c>
      <c r="EU128" s="12" t="str">
        <f aca="false">IF(OR($A128="",EU$4=""),"",SUMPRODUCT(--(INDEX(Matrix!$C$5:$EV$304,0,$B128)&gt;0),--(INDEX(Matrix!$C$5:$EV$304,0,EU$3)&gt;0)))</f>
        <v/>
      </c>
      <c r="EV128" s="12" t="str">
        <f aca="false">IF(OR($A128="",EV$4=""),"",SUMPRODUCT(--(INDEX(Matrix!$C$5:$EV$304,0,$B128)&gt;0),--(INDEX(Matrix!$C$5:$EV$304,0,EV$3)&gt;0)))</f>
        <v/>
      </c>
    </row>
    <row r="129" customFormat="false" ht="15" hidden="false" customHeight="false" outlineLevel="0" collapsed="false">
      <c r="A129" s="6" t="str">
        <f aca="false">IF(INDEX(Products!$A$2:$A$151,$B129)="","",INDEX(Products!$A$2:$A$151,$B129))</f>
        <v/>
      </c>
      <c r="B129" s="23" t="n">
        <v>125</v>
      </c>
      <c r="C129" s="12" t="str">
        <f aca="false">IF(OR($A129="",C$4=""),"",SUMPRODUCT(--(INDEX(Matrix!$C$5:$EV$304,0,$B129)&gt;0),--(INDEX(Matrix!$C$5:$EV$304,0,C$3)&gt;0)))</f>
        <v/>
      </c>
      <c r="D129" s="12" t="str">
        <f aca="false">IF(OR($A129="",D$4=""),"",SUMPRODUCT(--(INDEX(Matrix!$C$5:$EV$304,0,$B129)&gt;0),--(INDEX(Matrix!$C$5:$EV$304,0,D$3)&gt;0)))</f>
        <v/>
      </c>
      <c r="E129" s="12" t="str">
        <f aca="false">IF(OR($A129="",E$4=""),"",SUMPRODUCT(--(INDEX(Matrix!$C$5:$EV$304,0,$B129)&gt;0),--(INDEX(Matrix!$C$5:$EV$304,0,E$3)&gt;0)))</f>
        <v/>
      </c>
      <c r="F129" s="12" t="str">
        <f aca="false">IF(OR($A129="",F$4=""),"",SUMPRODUCT(--(INDEX(Matrix!$C$5:$EV$304,0,$B129)&gt;0),--(INDEX(Matrix!$C$5:$EV$304,0,F$3)&gt;0)))</f>
        <v/>
      </c>
      <c r="G129" s="12" t="str">
        <f aca="false">IF(OR($A129="",G$4=""),"",SUMPRODUCT(--(INDEX(Matrix!$C$5:$EV$304,0,$B129)&gt;0),--(INDEX(Matrix!$C$5:$EV$304,0,G$3)&gt;0)))</f>
        <v/>
      </c>
      <c r="H129" s="12" t="str">
        <f aca="false">IF(OR($A129="",H$4=""),"",SUMPRODUCT(--(INDEX(Matrix!$C$5:$EV$304,0,$B129)&gt;0),--(INDEX(Matrix!$C$5:$EV$304,0,H$3)&gt;0)))</f>
        <v/>
      </c>
      <c r="I129" s="12" t="str">
        <f aca="false">IF(OR($A129="",I$4=""),"",SUMPRODUCT(--(INDEX(Matrix!$C$5:$EV$304,0,$B129)&gt;0),--(INDEX(Matrix!$C$5:$EV$304,0,I$3)&gt;0)))</f>
        <v/>
      </c>
      <c r="J129" s="12" t="str">
        <f aca="false">IF(OR($A129="",J$4=""),"",SUMPRODUCT(--(INDEX(Matrix!$C$5:$EV$304,0,$B129)&gt;0),--(INDEX(Matrix!$C$5:$EV$304,0,J$3)&gt;0)))</f>
        <v/>
      </c>
      <c r="K129" s="12" t="str">
        <f aca="false">IF(OR($A129="",K$4=""),"",SUMPRODUCT(--(INDEX(Matrix!$C$5:$EV$304,0,$B129)&gt;0),--(INDEX(Matrix!$C$5:$EV$304,0,K$3)&gt;0)))</f>
        <v/>
      </c>
      <c r="L129" s="12" t="str">
        <f aca="false">IF(OR($A129="",L$4=""),"",SUMPRODUCT(--(INDEX(Matrix!$C$5:$EV$304,0,$B129)&gt;0),--(INDEX(Matrix!$C$5:$EV$304,0,L$3)&gt;0)))</f>
        <v/>
      </c>
      <c r="M129" s="12" t="str">
        <f aca="false">IF(OR($A129="",M$4=""),"",SUMPRODUCT(--(INDEX(Matrix!$C$5:$EV$304,0,$B129)&gt;0),--(INDEX(Matrix!$C$5:$EV$304,0,M$3)&gt;0)))</f>
        <v/>
      </c>
      <c r="N129" s="12" t="str">
        <f aca="false">IF(OR($A129="",N$4=""),"",SUMPRODUCT(--(INDEX(Matrix!$C$5:$EV$304,0,$B129)&gt;0),--(INDEX(Matrix!$C$5:$EV$304,0,N$3)&gt;0)))</f>
        <v/>
      </c>
      <c r="O129" s="12" t="str">
        <f aca="false">IF(OR($A129="",O$4=""),"",SUMPRODUCT(--(INDEX(Matrix!$C$5:$EV$304,0,$B129)&gt;0),--(INDEX(Matrix!$C$5:$EV$304,0,O$3)&gt;0)))</f>
        <v/>
      </c>
      <c r="P129" s="12" t="str">
        <f aca="false">IF(OR($A129="",P$4=""),"",SUMPRODUCT(--(INDEX(Matrix!$C$5:$EV$304,0,$B129)&gt;0),--(INDEX(Matrix!$C$5:$EV$304,0,P$3)&gt;0)))</f>
        <v/>
      </c>
      <c r="Q129" s="12" t="str">
        <f aca="false">IF(OR($A129="",Q$4=""),"",SUMPRODUCT(--(INDEX(Matrix!$C$5:$EV$304,0,$B129)&gt;0),--(INDEX(Matrix!$C$5:$EV$304,0,Q$3)&gt;0)))</f>
        <v/>
      </c>
      <c r="R129" s="12" t="str">
        <f aca="false">IF(OR($A129="",R$4=""),"",SUMPRODUCT(--(INDEX(Matrix!$C$5:$EV$304,0,$B129)&gt;0),--(INDEX(Matrix!$C$5:$EV$304,0,R$3)&gt;0)))</f>
        <v/>
      </c>
      <c r="S129" s="12" t="str">
        <f aca="false">IF(OR($A129="",S$4=""),"",SUMPRODUCT(--(INDEX(Matrix!$C$5:$EV$304,0,$B129)&gt;0),--(INDEX(Matrix!$C$5:$EV$304,0,S$3)&gt;0)))</f>
        <v/>
      </c>
      <c r="T129" s="12" t="str">
        <f aca="false">IF(OR($A129="",T$4=""),"",SUMPRODUCT(--(INDEX(Matrix!$C$5:$EV$304,0,$B129)&gt;0),--(INDEX(Matrix!$C$5:$EV$304,0,T$3)&gt;0)))</f>
        <v/>
      </c>
      <c r="U129" s="12" t="str">
        <f aca="false">IF(OR($A129="",U$4=""),"",SUMPRODUCT(--(INDEX(Matrix!$C$5:$EV$304,0,$B129)&gt;0),--(INDEX(Matrix!$C$5:$EV$304,0,U$3)&gt;0)))</f>
        <v/>
      </c>
      <c r="V129" s="12" t="str">
        <f aca="false">IF(OR($A129="",V$4=""),"",SUMPRODUCT(--(INDEX(Matrix!$C$5:$EV$304,0,$B129)&gt;0),--(INDEX(Matrix!$C$5:$EV$304,0,V$3)&gt;0)))</f>
        <v/>
      </c>
      <c r="W129" s="12" t="str">
        <f aca="false">IF(OR($A129="",W$4=""),"",SUMPRODUCT(--(INDEX(Matrix!$C$5:$EV$304,0,$B129)&gt;0),--(INDEX(Matrix!$C$5:$EV$304,0,W$3)&gt;0)))</f>
        <v/>
      </c>
      <c r="X129" s="12" t="str">
        <f aca="false">IF(OR($A129="",X$4=""),"",SUMPRODUCT(--(INDEX(Matrix!$C$5:$EV$304,0,$B129)&gt;0),--(INDEX(Matrix!$C$5:$EV$304,0,X$3)&gt;0)))</f>
        <v/>
      </c>
      <c r="Y129" s="12" t="str">
        <f aca="false">IF(OR($A129="",Y$4=""),"",SUMPRODUCT(--(INDEX(Matrix!$C$5:$EV$304,0,$B129)&gt;0),--(INDEX(Matrix!$C$5:$EV$304,0,Y$3)&gt;0)))</f>
        <v/>
      </c>
      <c r="Z129" s="12" t="str">
        <f aca="false">IF(OR($A129="",Z$4=""),"",SUMPRODUCT(--(INDEX(Matrix!$C$5:$EV$304,0,$B129)&gt;0),--(INDEX(Matrix!$C$5:$EV$304,0,Z$3)&gt;0)))</f>
        <v/>
      </c>
      <c r="AA129" s="12" t="str">
        <f aca="false">IF(OR($A129="",AA$4=""),"",SUMPRODUCT(--(INDEX(Matrix!$C$5:$EV$304,0,$B129)&gt;0),--(INDEX(Matrix!$C$5:$EV$304,0,AA$3)&gt;0)))</f>
        <v/>
      </c>
      <c r="AB129" s="12" t="str">
        <f aca="false">IF(OR($A129="",AB$4=""),"",SUMPRODUCT(--(INDEX(Matrix!$C$5:$EV$304,0,$B129)&gt;0),--(INDEX(Matrix!$C$5:$EV$304,0,AB$3)&gt;0)))</f>
        <v/>
      </c>
      <c r="AC129" s="12" t="str">
        <f aca="false">IF(OR($A129="",AC$4=""),"",SUMPRODUCT(--(INDEX(Matrix!$C$5:$EV$304,0,$B129)&gt;0),--(INDEX(Matrix!$C$5:$EV$304,0,AC$3)&gt;0)))</f>
        <v/>
      </c>
      <c r="AD129" s="12" t="str">
        <f aca="false">IF(OR($A129="",AD$4=""),"",SUMPRODUCT(--(INDEX(Matrix!$C$5:$EV$304,0,$B129)&gt;0),--(INDEX(Matrix!$C$5:$EV$304,0,AD$3)&gt;0)))</f>
        <v/>
      </c>
      <c r="AE129" s="12" t="str">
        <f aca="false">IF(OR($A129="",AE$4=""),"",SUMPRODUCT(--(INDEX(Matrix!$C$5:$EV$304,0,$B129)&gt;0),--(INDEX(Matrix!$C$5:$EV$304,0,AE$3)&gt;0)))</f>
        <v/>
      </c>
      <c r="AF129" s="12" t="str">
        <f aca="false">IF(OR($A129="",AF$4=""),"",SUMPRODUCT(--(INDEX(Matrix!$C$5:$EV$304,0,$B129)&gt;0),--(INDEX(Matrix!$C$5:$EV$304,0,AF$3)&gt;0)))</f>
        <v/>
      </c>
      <c r="AG129" s="12" t="str">
        <f aca="false">IF(OR($A129="",AG$4=""),"",SUMPRODUCT(--(INDEX(Matrix!$C$5:$EV$304,0,$B129)&gt;0),--(INDEX(Matrix!$C$5:$EV$304,0,AG$3)&gt;0)))</f>
        <v/>
      </c>
      <c r="AH129" s="12" t="str">
        <f aca="false">IF(OR($A129="",AH$4=""),"",SUMPRODUCT(--(INDEX(Matrix!$C$5:$EV$304,0,$B129)&gt;0),--(INDEX(Matrix!$C$5:$EV$304,0,AH$3)&gt;0)))</f>
        <v/>
      </c>
      <c r="AI129" s="12" t="str">
        <f aca="false">IF(OR($A129="",AI$4=""),"",SUMPRODUCT(--(INDEX(Matrix!$C$5:$EV$304,0,$B129)&gt;0),--(INDEX(Matrix!$C$5:$EV$304,0,AI$3)&gt;0)))</f>
        <v/>
      </c>
      <c r="AJ129" s="12" t="str">
        <f aca="false">IF(OR($A129="",AJ$4=""),"",SUMPRODUCT(--(INDEX(Matrix!$C$5:$EV$304,0,$B129)&gt;0),--(INDEX(Matrix!$C$5:$EV$304,0,AJ$3)&gt;0)))</f>
        <v/>
      </c>
      <c r="AK129" s="12" t="str">
        <f aca="false">IF(OR($A129="",AK$4=""),"",SUMPRODUCT(--(INDEX(Matrix!$C$5:$EV$304,0,$B129)&gt;0),--(INDEX(Matrix!$C$5:$EV$304,0,AK$3)&gt;0)))</f>
        <v/>
      </c>
      <c r="AL129" s="12" t="str">
        <f aca="false">IF(OR($A129="",AL$4=""),"",SUMPRODUCT(--(INDEX(Matrix!$C$5:$EV$304,0,$B129)&gt;0),--(INDEX(Matrix!$C$5:$EV$304,0,AL$3)&gt;0)))</f>
        <v/>
      </c>
      <c r="AM129" s="12" t="str">
        <f aca="false">IF(OR($A129="",AM$4=""),"",SUMPRODUCT(--(INDEX(Matrix!$C$5:$EV$304,0,$B129)&gt;0),--(INDEX(Matrix!$C$5:$EV$304,0,AM$3)&gt;0)))</f>
        <v/>
      </c>
      <c r="AN129" s="12" t="str">
        <f aca="false">IF(OR($A129="",AN$4=""),"",SUMPRODUCT(--(INDEX(Matrix!$C$5:$EV$304,0,$B129)&gt;0),--(INDEX(Matrix!$C$5:$EV$304,0,AN$3)&gt;0)))</f>
        <v/>
      </c>
      <c r="AO129" s="12" t="str">
        <f aca="false">IF(OR($A129="",AO$4=""),"",SUMPRODUCT(--(INDEX(Matrix!$C$5:$EV$304,0,$B129)&gt;0),--(INDEX(Matrix!$C$5:$EV$304,0,AO$3)&gt;0)))</f>
        <v/>
      </c>
      <c r="AP129" s="12" t="str">
        <f aca="false">IF(OR($A129="",AP$4=""),"",SUMPRODUCT(--(INDEX(Matrix!$C$5:$EV$304,0,$B129)&gt;0),--(INDEX(Matrix!$C$5:$EV$304,0,AP$3)&gt;0)))</f>
        <v/>
      </c>
      <c r="AQ129" s="12" t="str">
        <f aca="false">IF(OR($A129="",AQ$4=""),"",SUMPRODUCT(--(INDEX(Matrix!$C$5:$EV$304,0,$B129)&gt;0),--(INDEX(Matrix!$C$5:$EV$304,0,AQ$3)&gt;0)))</f>
        <v/>
      </c>
      <c r="AR129" s="12" t="str">
        <f aca="false">IF(OR($A129="",AR$4=""),"",SUMPRODUCT(--(INDEX(Matrix!$C$5:$EV$304,0,$B129)&gt;0),--(INDEX(Matrix!$C$5:$EV$304,0,AR$3)&gt;0)))</f>
        <v/>
      </c>
      <c r="AS129" s="12" t="str">
        <f aca="false">IF(OR($A129="",AS$4=""),"",SUMPRODUCT(--(INDEX(Matrix!$C$5:$EV$304,0,$B129)&gt;0),--(INDEX(Matrix!$C$5:$EV$304,0,AS$3)&gt;0)))</f>
        <v/>
      </c>
      <c r="AT129" s="12" t="str">
        <f aca="false">IF(OR($A129="",AT$4=""),"",SUMPRODUCT(--(INDEX(Matrix!$C$5:$EV$304,0,$B129)&gt;0),--(INDEX(Matrix!$C$5:$EV$304,0,AT$3)&gt;0)))</f>
        <v/>
      </c>
      <c r="AU129" s="12" t="str">
        <f aca="false">IF(OR($A129="",AU$4=""),"",SUMPRODUCT(--(INDEX(Matrix!$C$5:$EV$304,0,$B129)&gt;0),--(INDEX(Matrix!$C$5:$EV$304,0,AU$3)&gt;0)))</f>
        <v/>
      </c>
      <c r="AV129" s="12" t="str">
        <f aca="false">IF(OR($A129="",AV$4=""),"",SUMPRODUCT(--(INDEX(Matrix!$C$5:$EV$304,0,$B129)&gt;0),--(INDEX(Matrix!$C$5:$EV$304,0,AV$3)&gt;0)))</f>
        <v/>
      </c>
      <c r="AW129" s="12" t="str">
        <f aca="false">IF(OR($A129="",AW$4=""),"",SUMPRODUCT(--(INDEX(Matrix!$C$5:$EV$304,0,$B129)&gt;0),--(INDEX(Matrix!$C$5:$EV$304,0,AW$3)&gt;0)))</f>
        <v/>
      </c>
      <c r="AX129" s="12" t="str">
        <f aca="false">IF(OR($A129="",AX$4=""),"",SUMPRODUCT(--(INDEX(Matrix!$C$5:$EV$304,0,$B129)&gt;0),--(INDEX(Matrix!$C$5:$EV$304,0,AX$3)&gt;0)))</f>
        <v/>
      </c>
      <c r="AY129" s="12" t="str">
        <f aca="false">IF(OR($A129="",AY$4=""),"",SUMPRODUCT(--(INDEX(Matrix!$C$5:$EV$304,0,$B129)&gt;0),--(INDEX(Matrix!$C$5:$EV$304,0,AY$3)&gt;0)))</f>
        <v/>
      </c>
      <c r="AZ129" s="12" t="str">
        <f aca="false">IF(OR($A129="",AZ$4=""),"",SUMPRODUCT(--(INDEX(Matrix!$C$5:$EV$304,0,$B129)&gt;0),--(INDEX(Matrix!$C$5:$EV$304,0,AZ$3)&gt;0)))</f>
        <v/>
      </c>
      <c r="BA129" s="12" t="str">
        <f aca="false">IF(OR($A129="",BA$4=""),"",SUMPRODUCT(--(INDEX(Matrix!$C$5:$EV$304,0,$B129)&gt;0),--(INDEX(Matrix!$C$5:$EV$304,0,BA$3)&gt;0)))</f>
        <v/>
      </c>
      <c r="BB129" s="12" t="str">
        <f aca="false">IF(OR($A129="",BB$4=""),"",SUMPRODUCT(--(INDEX(Matrix!$C$5:$EV$304,0,$B129)&gt;0),--(INDEX(Matrix!$C$5:$EV$304,0,BB$3)&gt;0)))</f>
        <v/>
      </c>
      <c r="BC129" s="12" t="str">
        <f aca="false">IF(OR($A129="",BC$4=""),"",SUMPRODUCT(--(INDEX(Matrix!$C$5:$EV$304,0,$B129)&gt;0),--(INDEX(Matrix!$C$5:$EV$304,0,BC$3)&gt;0)))</f>
        <v/>
      </c>
      <c r="BD129" s="12" t="str">
        <f aca="false">IF(OR($A129="",BD$4=""),"",SUMPRODUCT(--(INDEX(Matrix!$C$5:$EV$304,0,$B129)&gt;0),--(INDEX(Matrix!$C$5:$EV$304,0,BD$3)&gt;0)))</f>
        <v/>
      </c>
      <c r="BE129" s="12" t="str">
        <f aca="false">IF(OR($A129="",BE$4=""),"",SUMPRODUCT(--(INDEX(Matrix!$C$5:$EV$304,0,$B129)&gt;0),--(INDEX(Matrix!$C$5:$EV$304,0,BE$3)&gt;0)))</f>
        <v/>
      </c>
      <c r="BF129" s="12" t="str">
        <f aca="false">IF(OR($A129="",BF$4=""),"",SUMPRODUCT(--(INDEX(Matrix!$C$5:$EV$304,0,$B129)&gt;0),--(INDEX(Matrix!$C$5:$EV$304,0,BF$3)&gt;0)))</f>
        <v/>
      </c>
      <c r="BG129" s="12" t="str">
        <f aca="false">IF(OR($A129="",BG$4=""),"",SUMPRODUCT(--(INDEX(Matrix!$C$5:$EV$304,0,$B129)&gt;0),--(INDEX(Matrix!$C$5:$EV$304,0,BG$3)&gt;0)))</f>
        <v/>
      </c>
      <c r="BH129" s="12" t="str">
        <f aca="false">IF(OR($A129="",BH$4=""),"",SUMPRODUCT(--(INDEX(Matrix!$C$5:$EV$304,0,$B129)&gt;0),--(INDEX(Matrix!$C$5:$EV$304,0,BH$3)&gt;0)))</f>
        <v/>
      </c>
      <c r="BI129" s="12" t="str">
        <f aca="false">IF(OR($A129="",BI$4=""),"",SUMPRODUCT(--(INDEX(Matrix!$C$5:$EV$304,0,$B129)&gt;0),--(INDEX(Matrix!$C$5:$EV$304,0,BI$3)&gt;0)))</f>
        <v/>
      </c>
      <c r="BJ129" s="12" t="str">
        <f aca="false">IF(OR($A129="",BJ$4=""),"",SUMPRODUCT(--(INDEX(Matrix!$C$5:$EV$304,0,$B129)&gt;0),--(INDEX(Matrix!$C$5:$EV$304,0,BJ$3)&gt;0)))</f>
        <v/>
      </c>
      <c r="BK129" s="12" t="str">
        <f aca="false">IF(OR($A129="",BK$4=""),"",SUMPRODUCT(--(INDEX(Matrix!$C$5:$EV$304,0,$B129)&gt;0),--(INDEX(Matrix!$C$5:$EV$304,0,BK$3)&gt;0)))</f>
        <v/>
      </c>
      <c r="BL129" s="12" t="str">
        <f aca="false">IF(OR($A129="",BL$4=""),"",SUMPRODUCT(--(INDEX(Matrix!$C$5:$EV$304,0,$B129)&gt;0),--(INDEX(Matrix!$C$5:$EV$304,0,BL$3)&gt;0)))</f>
        <v/>
      </c>
      <c r="BM129" s="12" t="str">
        <f aca="false">IF(OR($A129="",BM$4=""),"",SUMPRODUCT(--(INDEX(Matrix!$C$5:$EV$304,0,$B129)&gt;0),--(INDEX(Matrix!$C$5:$EV$304,0,BM$3)&gt;0)))</f>
        <v/>
      </c>
      <c r="BN129" s="12" t="str">
        <f aca="false">IF(OR($A129="",BN$4=""),"",SUMPRODUCT(--(INDEX(Matrix!$C$5:$EV$304,0,$B129)&gt;0),--(INDEX(Matrix!$C$5:$EV$304,0,BN$3)&gt;0)))</f>
        <v/>
      </c>
      <c r="BO129" s="12" t="str">
        <f aca="false">IF(OR($A129="",BO$4=""),"",SUMPRODUCT(--(INDEX(Matrix!$C$5:$EV$304,0,$B129)&gt;0),--(INDEX(Matrix!$C$5:$EV$304,0,BO$3)&gt;0)))</f>
        <v/>
      </c>
      <c r="BP129" s="12" t="str">
        <f aca="false">IF(OR($A129="",BP$4=""),"",SUMPRODUCT(--(INDEX(Matrix!$C$5:$EV$304,0,$B129)&gt;0),--(INDEX(Matrix!$C$5:$EV$304,0,BP$3)&gt;0)))</f>
        <v/>
      </c>
      <c r="BQ129" s="12" t="str">
        <f aca="false">IF(OR($A129="",BQ$4=""),"",SUMPRODUCT(--(INDEX(Matrix!$C$5:$EV$304,0,$B129)&gt;0),--(INDEX(Matrix!$C$5:$EV$304,0,BQ$3)&gt;0)))</f>
        <v/>
      </c>
      <c r="BR129" s="12" t="str">
        <f aca="false">IF(OR($A129="",BR$4=""),"",SUMPRODUCT(--(INDEX(Matrix!$C$5:$EV$304,0,$B129)&gt;0),--(INDEX(Matrix!$C$5:$EV$304,0,BR$3)&gt;0)))</f>
        <v/>
      </c>
      <c r="BS129" s="12" t="str">
        <f aca="false">IF(OR($A129="",BS$4=""),"",SUMPRODUCT(--(INDEX(Matrix!$C$5:$EV$304,0,$B129)&gt;0),--(INDEX(Matrix!$C$5:$EV$304,0,BS$3)&gt;0)))</f>
        <v/>
      </c>
      <c r="BT129" s="12" t="str">
        <f aca="false">IF(OR($A129="",BT$4=""),"",SUMPRODUCT(--(INDEX(Matrix!$C$5:$EV$304,0,$B129)&gt;0),--(INDEX(Matrix!$C$5:$EV$304,0,BT$3)&gt;0)))</f>
        <v/>
      </c>
      <c r="BU129" s="12" t="str">
        <f aca="false">IF(OR($A129="",BU$4=""),"",SUMPRODUCT(--(INDEX(Matrix!$C$5:$EV$304,0,$B129)&gt;0),--(INDEX(Matrix!$C$5:$EV$304,0,BU$3)&gt;0)))</f>
        <v/>
      </c>
      <c r="BV129" s="12" t="str">
        <f aca="false">IF(OR($A129="",BV$4=""),"",SUMPRODUCT(--(INDEX(Matrix!$C$5:$EV$304,0,$B129)&gt;0),--(INDEX(Matrix!$C$5:$EV$304,0,BV$3)&gt;0)))</f>
        <v/>
      </c>
      <c r="BW129" s="12" t="str">
        <f aca="false">IF(OR($A129="",BW$4=""),"",SUMPRODUCT(--(INDEX(Matrix!$C$5:$EV$304,0,$B129)&gt;0),--(INDEX(Matrix!$C$5:$EV$304,0,BW$3)&gt;0)))</f>
        <v/>
      </c>
      <c r="BX129" s="12" t="str">
        <f aca="false">IF(OR($A129="",BX$4=""),"",SUMPRODUCT(--(INDEX(Matrix!$C$5:$EV$304,0,$B129)&gt;0),--(INDEX(Matrix!$C$5:$EV$304,0,BX$3)&gt;0)))</f>
        <v/>
      </c>
      <c r="BY129" s="12" t="str">
        <f aca="false">IF(OR($A129="",BY$4=""),"",SUMPRODUCT(--(INDEX(Matrix!$C$5:$EV$304,0,$B129)&gt;0),--(INDEX(Matrix!$C$5:$EV$304,0,BY$3)&gt;0)))</f>
        <v/>
      </c>
      <c r="BZ129" s="12" t="str">
        <f aca="false">IF(OR($A129="",BZ$4=""),"",SUMPRODUCT(--(INDEX(Matrix!$C$5:$EV$304,0,$B129)&gt;0),--(INDEX(Matrix!$C$5:$EV$304,0,BZ$3)&gt;0)))</f>
        <v/>
      </c>
      <c r="CA129" s="12" t="str">
        <f aca="false">IF(OR($A129="",CA$4=""),"",SUMPRODUCT(--(INDEX(Matrix!$C$5:$EV$304,0,$B129)&gt;0),--(INDEX(Matrix!$C$5:$EV$304,0,CA$3)&gt;0)))</f>
        <v/>
      </c>
      <c r="CB129" s="12" t="str">
        <f aca="false">IF(OR($A129="",CB$4=""),"",SUMPRODUCT(--(INDEX(Matrix!$C$5:$EV$304,0,$B129)&gt;0),--(INDEX(Matrix!$C$5:$EV$304,0,CB$3)&gt;0)))</f>
        <v/>
      </c>
      <c r="CC129" s="12" t="str">
        <f aca="false">IF(OR($A129="",CC$4=""),"",SUMPRODUCT(--(INDEX(Matrix!$C$5:$EV$304,0,$B129)&gt;0),--(INDEX(Matrix!$C$5:$EV$304,0,CC$3)&gt;0)))</f>
        <v/>
      </c>
      <c r="CD129" s="12" t="str">
        <f aca="false">IF(OR($A129="",CD$4=""),"",SUMPRODUCT(--(INDEX(Matrix!$C$5:$EV$304,0,$B129)&gt;0),--(INDEX(Matrix!$C$5:$EV$304,0,CD$3)&gt;0)))</f>
        <v/>
      </c>
      <c r="CE129" s="12" t="str">
        <f aca="false">IF(OR($A129="",CE$4=""),"",SUMPRODUCT(--(INDEX(Matrix!$C$5:$EV$304,0,$B129)&gt;0),--(INDEX(Matrix!$C$5:$EV$304,0,CE$3)&gt;0)))</f>
        <v/>
      </c>
      <c r="CF129" s="12" t="str">
        <f aca="false">IF(OR($A129="",CF$4=""),"",SUMPRODUCT(--(INDEX(Matrix!$C$5:$EV$304,0,$B129)&gt;0),--(INDEX(Matrix!$C$5:$EV$304,0,CF$3)&gt;0)))</f>
        <v/>
      </c>
      <c r="CG129" s="12" t="str">
        <f aca="false">IF(OR($A129="",CG$4=""),"",SUMPRODUCT(--(INDEX(Matrix!$C$5:$EV$304,0,$B129)&gt;0),--(INDEX(Matrix!$C$5:$EV$304,0,CG$3)&gt;0)))</f>
        <v/>
      </c>
      <c r="CH129" s="12" t="str">
        <f aca="false">IF(OR($A129="",CH$4=""),"",SUMPRODUCT(--(INDEX(Matrix!$C$5:$EV$304,0,$B129)&gt;0),--(INDEX(Matrix!$C$5:$EV$304,0,CH$3)&gt;0)))</f>
        <v/>
      </c>
      <c r="CI129" s="12" t="str">
        <f aca="false">IF(OR($A129="",CI$4=""),"",SUMPRODUCT(--(INDEX(Matrix!$C$5:$EV$304,0,$B129)&gt;0),--(INDEX(Matrix!$C$5:$EV$304,0,CI$3)&gt;0)))</f>
        <v/>
      </c>
      <c r="CJ129" s="12" t="str">
        <f aca="false">IF(OR($A129="",CJ$4=""),"",SUMPRODUCT(--(INDEX(Matrix!$C$5:$EV$304,0,$B129)&gt;0),--(INDEX(Matrix!$C$5:$EV$304,0,CJ$3)&gt;0)))</f>
        <v/>
      </c>
      <c r="CK129" s="12" t="str">
        <f aca="false">IF(OR($A129="",CK$4=""),"",SUMPRODUCT(--(INDEX(Matrix!$C$5:$EV$304,0,$B129)&gt;0),--(INDEX(Matrix!$C$5:$EV$304,0,CK$3)&gt;0)))</f>
        <v/>
      </c>
      <c r="CL129" s="12" t="str">
        <f aca="false">IF(OR($A129="",CL$4=""),"",SUMPRODUCT(--(INDEX(Matrix!$C$5:$EV$304,0,$B129)&gt;0),--(INDEX(Matrix!$C$5:$EV$304,0,CL$3)&gt;0)))</f>
        <v/>
      </c>
      <c r="CM129" s="12" t="str">
        <f aca="false">IF(OR($A129="",CM$4=""),"",SUMPRODUCT(--(INDEX(Matrix!$C$5:$EV$304,0,$B129)&gt;0),--(INDEX(Matrix!$C$5:$EV$304,0,CM$3)&gt;0)))</f>
        <v/>
      </c>
      <c r="CN129" s="12" t="str">
        <f aca="false">IF(OR($A129="",CN$4=""),"",SUMPRODUCT(--(INDEX(Matrix!$C$5:$EV$304,0,$B129)&gt;0),--(INDEX(Matrix!$C$5:$EV$304,0,CN$3)&gt;0)))</f>
        <v/>
      </c>
      <c r="CO129" s="12" t="str">
        <f aca="false">IF(OR($A129="",CO$4=""),"",SUMPRODUCT(--(INDEX(Matrix!$C$5:$EV$304,0,$B129)&gt;0),--(INDEX(Matrix!$C$5:$EV$304,0,CO$3)&gt;0)))</f>
        <v/>
      </c>
      <c r="CP129" s="12" t="str">
        <f aca="false">IF(OR($A129="",CP$4=""),"",SUMPRODUCT(--(INDEX(Matrix!$C$5:$EV$304,0,$B129)&gt;0),--(INDEX(Matrix!$C$5:$EV$304,0,CP$3)&gt;0)))</f>
        <v/>
      </c>
      <c r="CQ129" s="12" t="str">
        <f aca="false">IF(OR($A129="",CQ$4=""),"",SUMPRODUCT(--(INDEX(Matrix!$C$5:$EV$304,0,$B129)&gt;0),--(INDEX(Matrix!$C$5:$EV$304,0,CQ$3)&gt;0)))</f>
        <v/>
      </c>
      <c r="CR129" s="12" t="str">
        <f aca="false">IF(OR($A129="",CR$4=""),"",SUMPRODUCT(--(INDEX(Matrix!$C$5:$EV$304,0,$B129)&gt;0),--(INDEX(Matrix!$C$5:$EV$304,0,CR$3)&gt;0)))</f>
        <v/>
      </c>
      <c r="CS129" s="12" t="str">
        <f aca="false">IF(OR($A129="",CS$4=""),"",SUMPRODUCT(--(INDEX(Matrix!$C$5:$EV$304,0,$B129)&gt;0),--(INDEX(Matrix!$C$5:$EV$304,0,CS$3)&gt;0)))</f>
        <v/>
      </c>
      <c r="CT129" s="12" t="str">
        <f aca="false">IF(OR($A129="",CT$4=""),"",SUMPRODUCT(--(INDEX(Matrix!$C$5:$EV$304,0,$B129)&gt;0),--(INDEX(Matrix!$C$5:$EV$304,0,CT$3)&gt;0)))</f>
        <v/>
      </c>
      <c r="CU129" s="12" t="str">
        <f aca="false">IF(OR($A129="",CU$4=""),"",SUMPRODUCT(--(INDEX(Matrix!$C$5:$EV$304,0,$B129)&gt;0),--(INDEX(Matrix!$C$5:$EV$304,0,CU$3)&gt;0)))</f>
        <v/>
      </c>
      <c r="CV129" s="12" t="str">
        <f aca="false">IF(OR($A129="",CV$4=""),"",SUMPRODUCT(--(INDEX(Matrix!$C$5:$EV$304,0,$B129)&gt;0),--(INDEX(Matrix!$C$5:$EV$304,0,CV$3)&gt;0)))</f>
        <v/>
      </c>
      <c r="CW129" s="12" t="str">
        <f aca="false">IF(OR($A129="",CW$4=""),"",SUMPRODUCT(--(INDEX(Matrix!$C$5:$EV$304,0,$B129)&gt;0),--(INDEX(Matrix!$C$5:$EV$304,0,CW$3)&gt;0)))</f>
        <v/>
      </c>
      <c r="CX129" s="12" t="str">
        <f aca="false">IF(OR($A129="",CX$4=""),"",SUMPRODUCT(--(INDEX(Matrix!$C$5:$EV$304,0,$B129)&gt;0),--(INDEX(Matrix!$C$5:$EV$304,0,CX$3)&gt;0)))</f>
        <v/>
      </c>
      <c r="CY129" s="12" t="str">
        <f aca="false">IF(OR($A129="",CY$4=""),"",SUMPRODUCT(--(INDEX(Matrix!$C$5:$EV$304,0,$B129)&gt;0),--(INDEX(Matrix!$C$5:$EV$304,0,CY$3)&gt;0)))</f>
        <v/>
      </c>
      <c r="CZ129" s="12" t="str">
        <f aca="false">IF(OR($A129="",CZ$4=""),"",SUMPRODUCT(--(INDEX(Matrix!$C$5:$EV$304,0,$B129)&gt;0),--(INDEX(Matrix!$C$5:$EV$304,0,CZ$3)&gt;0)))</f>
        <v/>
      </c>
      <c r="DA129" s="12" t="str">
        <f aca="false">IF(OR($A129="",DA$4=""),"",SUMPRODUCT(--(INDEX(Matrix!$C$5:$EV$304,0,$B129)&gt;0),--(INDEX(Matrix!$C$5:$EV$304,0,DA$3)&gt;0)))</f>
        <v/>
      </c>
      <c r="DB129" s="12" t="str">
        <f aca="false">IF(OR($A129="",DB$4=""),"",SUMPRODUCT(--(INDEX(Matrix!$C$5:$EV$304,0,$B129)&gt;0),--(INDEX(Matrix!$C$5:$EV$304,0,DB$3)&gt;0)))</f>
        <v/>
      </c>
      <c r="DC129" s="12" t="str">
        <f aca="false">IF(OR($A129="",DC$4=""),"",SUMPRODUCT(--(INDEX(Matrix!$C$5:$EV$304,0,$B129)&gt;0),--(INDEX(Matrix!$C$5:$EV$304,0,DC$3)&gt;0)))</f>
        <v/>
      </c>
      <c r="DD129" s="12" t="str">
        <f aca="false">IF(OR($A129="",DD$4=""),"",SUMPRODUCT(--(INDEX(Matrix!$C$5:$EV$304,0,$B129)&gt;0),--(INDEX(Matrix!$C$5:$EV$304,0,DD$3)&gt;0)))</f>
        <v/>
      </c>
      <c r="DE129" s="12" t="str">
        <f aca="false">IF(OR($A129="",DE$4=""),"",SUMPRODUCT(--(INDEX(Matrix!$C$5:$EV$304,0,$B129)&gt;0),--(INDEX(Matrix!$C$5:$EV$304,0,DE$3)&gt;0)))</f>
        <v/>
      </c>
      <c r="DF129" s="12" t="str">
        <f aca="false">IF(OR($A129="",DF$4=""),"",SUMPRODUCT(--(INDEX(Matrix!$C$5:$EV$304,0,$B129)&gt;0),--(INDEX(Matrix!$C$5:$EV$304,0,DF$3)&gt;0)))</f>
        <v/>
      </c>
      <c r="DG129" s="12" t="str">
        <f aca="false">IF(OR($A129="",DG$4=""),"",SUMPRODUCT(--(INDEX(Matrix!$C$5:$EV$304,0,$B129)&gt;0),--(INDEX(Matrix!$C$5:$EV$304,0,DG$3)&gt;0)))</f>
        <v/>
      </c>
      <c r="DH129" s="12" t="str">
        <f aca="false">IF(OR($A129="",DH$4=""),"",SUMPRODUCT(--(INDEX(Matrix!$C$5:$EV$304,0,$B129)&gt;0),--(INDEX(Matrix!$C$5:$EV$304,0,DH$3)&gt;0)))</f>
        <v/>
      </c>
      <c r="DI129" s="12" t="str">
        <f aca="false">IF(OR($A129="",DI$4=""),"",SUMPRODUCT(--(INDEX(Matrix!$C$5:$EV$304,0,$B129)&gt;0),--(INDEX(Matrix!$C$5:$EV$304,0,DI$3)&gt;0)))</f>
        <v/>
      </c>
      <c r="DJ129" s="12" t="str">
        <f aca="false">IF(OR($A129="",DJ$4=""),"",SUMPRODUCT(--(INDEX(Matrix!$C$5:$EV$304,0,$B129)&gt;0),--(INDEX(Matrix!$C$5:$EV$304,0,DJ$3)&gt;0)))</f>
        <v/>
      </c>
      <c r="DK129" s="12" t="str">
        <f aca="false">IF(OR($A129="",DK$4=""),"",SUMPRODUCT(--(INDEX(Matrix!$C$5:$EV$304,0,$B129)&gt;0),--(INDEX(Matrix!$C$5:$EV$304,0,DK$3)&gt;0)))</f>
        <v/>
      </c>
      <c r="DL129" s="12" t="str">
        <f aca="false">IF(OR($A129="",DL$4=""),"",SUMPRODUCT(--(INDEX(Matrix!$C$5:$EV$304,0,$B129)&gt;0),--(INDEX(Matrix!$C$5:$EV$304,0,DL$3)&gt;0)))</f>
        <v/>
      </c>
      <c r="DM129" s="12" t="str">
        <f aca="false">IF(OR($A129="",DM$4=""),"",SUMPRODUCT(--(INDEX(Matrix!$C$5:$EV$304,0,$B129)&gt;0),--(INDEX(Matrix!$C$5:$EV$304,0,DM$3)&gt;0)))</f>
        <v/>
      </c>
      <c r="DN129" s="12" t="str">
        <f aca="false">IF(OR($A129="",DN$4=""),"",SUMPRODUCT(--(INDEX(Matrix!$C$5:$EV$304,0,$B129)&gt;0),--(INDEX(Matrix!$C$5:$EV$304,0,DN$3)&gt;0)))</f>
        <v/>
      </c>
      <c r="DO129" s="12" t="str">
        <f aca="false">IF(OR($A129="",DO$4=""),"",SUMPRODUCT(--(INDEX(Matrix!$C$5:$EV$304,0,$B129)&gt;0),--(INDEX(Matrix!$C$5:$EV$304,0,DO$3)&gt;0)))</f>
        <v/>
      </c>
      <c r="DP129" s="12" t="str">
        <f aca="false">IF(OR($A129="",DP$4=""),"",SUMPRODUCT(--(INDEX(Matrix!$C$5:$EV$304,0,$B129)&gt;0),--(INDEX(Matrix!$C$5:$EV$304,0,DP$3)&gt;0)))</f>
        <v/>
      </c>
      <c r="DQ129" s="12" t="str">
        <f aca="false">IF(OR($A129="",DQ$4=""),"",SUMPRODUCT(--(INDEX(Matrix!$C$5:$EV$304,0,$B129)&gt;0),--(INDEX(Matrix!$C$5:$EV$304,0,DQ$3)&gt;0)))</f>
        <v/>
      </c>
      <c r="DR129" s="12" t="str">
        <f aca="false">IF(OR($A129="",DR$4=""),"",SUMPRODUCT(--(INDEX(Matrix!$C$5:$EV$304,0,$B129)&gt;0),--(INDEX(Matrix!$C$5:$EV$304,0,DR$3)&gt;0)))</f>
        <v/>
      </c>
      <c r="DS129" s="12" t="str">
        <f aca="false">IF(OR($A129="",DS$4=""),"",SUMPRODUCT(--(INDEX(Matrix!$C$5:$EV$304,0,$B129)&gt;0),--(INDEX(Matrix!$C$5:$EV$304,0,DS$3)&gt;0)))</f>
        <v/>
      </c>
      <c r="DT129" s="12" t="str">
        <f aca="false">IF(OR($A129="",DT$4=""),"",SUMPRODUCT(--(INDEX(Matrix!$C$5:$EV$304,0,$B129)&gt;0),--(INDEX(Matrix!$C$5:$EV$304,0,DT$3)&gt;0)))</f>
        <v/>
      </c>
      <c r="DU129" s="12" t="str">
        <f aca="false">IF(OR($A129="",DU$4=""),"",SUMPRODUCT(--(INDEX(Matrix!$C$5:$EV$304,0,$B129)&gt;0),--(INDEX(Matrix!$C$5:$EV$304,0,DU$3)&gt;0)))</f>
        <v/>
      </c>
      <c r="DV129" s="12" t="str">
        <f aca="false">IF(OR($A129="",DV$4=""),"",SUMPRODUCT(--(INDEX(Matrix!$C$5:$EV$304,0,$B129)&gt;0),--(INDEX(Matrix!$C$5:$EV$304,0,DV$3)&gt;0)))</f>
        <v/>
      </c>
      <c r="DW129" s="12" t="str">
        <f aca="false">IF(OR($A129="",DW$4=""),"",SUMPRODUCT(--(INDEX(Matrix!$C$5:$EV$304,0,$B129)&gt;0),--(INDEX(Matrix!$C$5:$EV$304,0,DW$3)&gt;0)))</f>
        <v/>
      </c>
      <c r="DX129" s="12" t="str">
        <f aca="false">IF(OR($A129="",DX$4=""),"",SUMPRODUCT(--(INDEX(Matrix!$C$5:$EV$304,0,$B129)&gt;0),--(INDEX(Matrix!$C$5:$EV$304,0,DX$3)&gt;0)))</f>
        <v/>
      </c>
      <c r="DY129" s="12" t="str">
        <f aca="false">IF(OR($A129="",DY$4=""),"",SUMPRODUCT(--(INDEX(Matrix!$C$5:$EV$304,0,$B129)&gt;0),--(INDEX(Matrix!$C$5:$EV$304,0,DY$3)&gt;0)))</f>
        <v/>
      </c>
      <c r="DZ129" s="12" t="str">
        <f aca="false">IF(OR($A129="",DZ$4=""),"",SUMPRODUCT(--(INDEX(Matrix!$C$5:$EV$304,0,$B129)&gt;0),--(INDEX(Matrix!$C$5:$EV$304,0,DZ$3)&gt;0)))</f>
        <v/>
      </c>
      <c r="EA129" s="12" t="str">
        <f aca="false">IF(OR($A129="",EA$4=""),"",SUMPRODUCT(--(INDEX(Matrix!$C$5:$EV$304,0,$B129)&gt;0),--(INDEX(Matrix!$C$5:$EV$304,0,EA$3)&gt;0)))</f>
        <v/>
      </c>
      <c r="EB129" s="12" t="str">
        <f aca="false">IF(OR($A129="",EB$4=""),"",SUMPRODUCT(--(INDEX(Matrix!$C$5:$EV$304,0,$B129)&gt;0),--(INDEX(Matrix!$C$5:$EV$304,0,EB$3)&gt;0)))</f>
        <v/>
      </c>
      <c r="EC129" s="12" t="str">
        <f aca="false">IF(OR($A129="",EC$4=""),"",SUMPRODUCT(--(INDEX(Matrix!$C$5:$EV$304,0,$B129)&gt;0),--(INDEX(Matrix!$C$5:$EV$304,0,EC$3)&gt;0)))</f>
        <v/>
      </c>
      <c r="ED129" s="12" t="str">
        <f aca="false">IF(OR($A129="",ED$4=""),"",SUMPRODUCT(--(INDEX(Matrix!$C$5:$EV$304,0,$B129)&gt;0),--(INDEX(Matrix!$C$5:$EV$304,0,ED$3)&gt;0)))</f>
        <v/>
      </c>
      <c r="EE129" s="12" t="str">
        <f aca="false">IF(OR($A129="",EE$4=""),"",SUMPRODUCT(--(INDEX(Matrix!$C$5:$EV$304,0,$B129)&gt;0),--(INDEX(Matrix!$C$5:$EV$304,0,EE$3)&gt;0)))</f>
        <v/>
      </c>
      <c r="EF129" s="12" t="str">
        <f aca="false">IF(OR($A129="",EF$4=""),"",SUMPRODUCT(--(INDEX(Matrix!$C$5:$EV$304,0,$B129)&gt;0),--(INDEX(Matrix!$C$5:$EV$304,0,EF$3)&gt;0)))</f>
        <v/>
      </c>
      <c r="EG129" s="12" t="str">
        <f aca="false">IF(OR($A129="",EG$4=""),"",SUMPRODUCT(--(INDEX(Matrix!$C$5:$EV$304,0,$B129)&gt;0),--(INDEX(Matrix!$C$5:$EV$304,0,EG$3)&gt;0)))</f>
        <v/>
      </c>
      <c r="EH129" s="12" t="str">
        <f aca="false">IF(OR($A129="",EH$4=""),"",SUMPRODUCT(--(INDEX(Matrix!$C$5:$EV$304,0,$B129)&gt;0),--(INDEX(Matrix!$C$5:$EV$304,0,EH$3)&gt;0)))</f>
        <v/>
      </c>
      <c r="EI129" s="12" t="str">
        <f aca="false">IF(OR($A129="",EI$4=""),"",SUMPRODUCT(--(INDEX(Matrix!$C$5:$EV$304,0,$B129)&gt;0),--(INDEX(Matrix!$C$5:$EV$304,0,EI$3)&gt;0)))</f>
        <v/>
      </c>
      <c r="EJ129" s="12" t="str">
        <f aca="false">IF(OR($A129="",EJ$4=""),"",SUMPRODUCT(--(INDEX(Matrix!$C$5:$EV$304,0,$B129)&gt;0),--(INDEX(Matrix!$C$5:$EV$304,0,EJ$3)&gt;0)))</f>
        <v/>
      </c>
      <c r="EK129" s="12" t="str">
        <f aca="false">IF(OR($A129="",EK$4=""),"",SUMPRODUCT(--(INDEX(Matrix!$C$5:$EV$304,0,$B129)&gt;0),--(INDEX(Matrix!$C$5:$EV$304,0,EK$3)&gt;0)))</f>
        <v/>
      </c>
      <c r="EL129" s="12" t="str">
        <f aca="false">IF(OR($A129="",EL$4=""),"",SUMPRODUCT(--(INDEX(Matrix!$C$5:$EV$304,0,$B129)&gt;0),--(INDEX(Matrix!$C$5:$EV$304,0,EL$3)&gt;0)))</f>
        <v/>
      </c>
      <c r="EM129" s="12" t="str">
        <f aca="false">IF(OR($A129="",EM$4=""),"",SUMPRODUCT(--(INDEX(Matrix!$C$5:$EV$304,0,$B129)&gt;0),--(INDEX(Matrix!$C$5:$EV$304,0,EM$3)&gt;0)))</f>
        <v/>
      </c>
      <c r="EN129" s="12" t="str">
        <f aca="false">IF(OR($A129="",EN$4=""),"",SUMPRODUCT(--(INDEX(Matrix!$C$5:$EV$304,0,$B129)&gt;0),--(INDEX(Matrix!$C$5:$EV$304,0,EN$3)&gt;0)))</f>
        <v/>
      </c>
      <c r="EO129" s="12" t="str">
        <f aca="false">IF(OR($A129="",EO$4=""),"",SUMPRODUCT(--(INDEX(Matrix!$C$5:$EV$304,0,$B129)&gt;0),--(INDEX(Matrix!$C$5:$EV$304,0,EO$3)&gt;0)))</f>
        <v/>
      </c>
      <c r="EP129" s="12" t="str">
        <f aca="false">IF(OR($A129="",EP$4=""),"",SUMPRODUCT(--(INDEX(Matrix!$C$5:$EV$304,0,$B129)&gt;0),--(INDEX(Matrix!$C$5:$EV$304,0,EP$3)&gt;0)))</f>
        <v/>
      </c>
      <c r="EQ129" s="12" t="str">
        <f aca="false">IF(OR($A129="",EQ$4=""),"",SUMPRODUCT(--(INDEX(Matrix!$C$5:$EV$304,0,$B129)&gt;0),--(INDEX(Matrix!$C$5:$EV$304,0,EQ$3)&gt;0)))</f>
        <v/>
      </c>
      <c r="ER129" s="12" t="str">
        <f aca="false">IF(OR($A129="",ER$4=""),"",SUMPRODUCT(--(INDEX(Matrix!$C$5:$EV$304,0,$B129)&gt;0),--(INDEX(Matrix!$C$5:$EV$304,0,ER$3)&gt;0)))</f>
        <v/>
      </c>
      <c r="ES129" s="12" t="str">
        <f aca="false">IF(OR($A129="",ES$4=""),"",SUMPRODUCT(--(INDEX(Matrix!$C$5:$EV$304,0,$B129)&gt;0),--(INDEX(Matrix!$C$5:$EV$304,0,ES$3)&gt;0)))</f>
        <v/>
      </c>
      <c r="ET129" s="12" t="str">
        <f aca="false">IF(OR($A129="",ET$4=""),"",SUMPRODUCT(--(INDEX(Matrix!$C$5:$EV$304,0,$B129)&gt;0),--(INDEX(Matrix!$C$5:$EV$304,0,ET$3)&gt;0)))</f>
        <v/>
      </c>
      <c r="EU129" s="12" t="str">
        <f aca="false">IF(OR($A129="",EU$4=""),"",SUMPRODUCT(--(INDEX(Matrix!$C$5:$EV$304,0,$B129)&gt;0),--(INDEX(Matrix!$C$5:$EV$304,0,EU$3)&gt;0)))</f>
        <v/>
      </c>
      <c r="EV129" s="12" t="str">
        <f aca="false">IF(OR($A129="",EV$4=""),"",SUMPRODUCT(--(INDEX(Matrix!$C$5:$EV$304,0,$B129)&gt;0),--(INDEX(Matrix!$C$5:$EV$304,0,EV$3)&gt;0)))</f>
        <v/>
      </c>
    </row>
    <row r="130" customFormat="false" ht="15" hidden="false" customHeight="false" outlineLevel="0" collapsed="false">
      <c r="A130" s="6" t="str">
        <f aca="false">IF(INDEX(Products!$A$2:$A$151,$B130)="","",INDEX(Products!$A$2:$A$151,$B130))</f>
        <v/>
      </c>
      <c r="B130" s="23" t="n">
        <v>126</v>
      </c>
      <c r="C130" s="12" t="str">
        <f aca="false">IF(OR($A130="",C$4=""),"",SUMPRODUCT(--(INDEX(Matrix!$C$5:$EV$304,0,$B130)&gt;0),--(INDEX(Matrix!$C$5:$EV$304,0,C$3)&gt;0)))</f>
        <v/>
      </c>
      <c r="D130" s="12" t="str">
        <f aca="false">IF(OR($A130="",D$4=""),"",SUMPRODUCT(--(INDEX(Matrix!$C$5:$EV$304,0,$B130)&gt;0),--(INDEX(Matrix!$C$5:$EV$304,0,D$3)&gt;0)))</f>
        <v/>
      </c>
      <c r="E130" s="12" t="str">
        <f aca="false">IF(OR($A130="",E$4=""),"",SUMPRODUCT(--(INDEX(Matrix!$C$5:$EV$304,0,$B130)&gt;0),--(INDEX(Matrix!$C$5:$EV$304,0,E$3)&gt;0)))</f>
        <v/>
      </c>
      <c r="F130" s="12" t="str">
        <f aca="false">IF(OR($A130="",F$4=""),"",SUMPRODUCT(--(INDEX(Matrix!$C$5:$EV$304,0,$B130)&gt;0),--(INDEX(Matrix!$C$5:$EV$304,0,F$3)&gt;0)))</f>
        <v/>
      </c>
      <c r="G130" s="12" t="str">
        <f aca="false">IF(OR($A130="",G$4=""),"",SUMPRODUCT(--(INDEX(Matrix!$C$5:$EV$304,0,$B130)&gt;0),--(INDEX(Matrix!$C$5:$EV$304,0,G$3)&gt;0)))</f>
        <v/>
      </c>
      <c r="H130" s="12" t="str">
        <f aca="false">IF(OR($A130="",H$4=""),"",SUMPRODUCT(--(INDEX(Matrix!$C$5:$EV$304,0,$B130)&gt;0),--(INDEX(Matrix!$C$5:$EV$304,0,H$3)&gt;0)))</f>
        <v/>
      </c>
      <c r="I130" s="12" t="str">
        <f aca="false">IF(OR($A130="",I$4=""),"",SUMPRODUCT(--(INDEX(Matrix!$C$5:$EV$304,0,$B130)&gt;0),--(INDEX(Matrix!$C$5:$EV$304,0,I$3)&gt;0)))</f>
        <v/>
      </c>
      <c r="J130" s="12" t="str">
        <f aca="false">IF(OR($A130="",J$4=""),"",SUMPRODUCT(--(INDEX(Matrix!$C$5:$EV$304,0,$B130)&gt;0),--(INDEX(Matrix!$C$5:$EV$304,0,J$3)&gt;0)))</f>
        <v/>
      </c>
      <c r="K130" s="12" t="str">
        <f aca="false">IF(OR($A130="",K$4=""),"",SUMPRODUCT(--(INDEX(Matrix!$C$5:$EV$304,0,$B130)&gt;0),--(INDEX(Matrix!$C$5:$EV$304,0,K$3)&gt;0)))</f>
        <v/>
      </c>
      <c r="L130" s="12" t="str">
        <f aca="false">IF(OR($A130="",L$4=""),"",SUMPRODUCT(--(INDEX(Matrix!$C$5:$EV$304,0,$B130)&gt;0),--(INDEX(Matrix!$C$5:$EV$304,0,L$3)&gt;0)))</f>
        <v/>
      </c>
      <c r="M130" s="12" t="str">
        <f aca="false">IF(OR($A130="",M$4=""),"",SUMPRODUCT(--(INDEX(Matrix!$C$5:$EV$304,0,$B130)&gt;0),--(INDEX(Matrix!$C$5:$EV$304,0,M$3)&gt;0)))</f>
        <v/>
      </c>
      <c r="N130" s="12" t="str">
        <f aca="false">IF(OR($A130="",N$4=""),"",SUMPRODUCT(--(INDEX(Matrix!$C$5:$EV$304,0,$B130)&gt;0),--(INDEX(Matrix!$C$5:$EV$304,0,N$3)&gt;0)))</f>
        <v/>
      </c>
      <c r="O130" s="12" t="str">
        <f aca="false">IF(OR($A130="",O$4=""),"",SUMPRODUCT(--(INDEX(Matrix!$C$5:$EV$304,0,$B130)&gt;0),--(INDEX(Matrix!$C$5:$EV$304,0,O$3)&gt;0)))</f>
        <v/>
      </c>
      <c r="P130" s="12" t="str">
        <f aca="false">IF(OR($A130="",P$4=""),"",SUMPRODUCT(--(INDEX(Matrix!$C$5:$EV$304,0,$B130)&gt;0),--(INDEX(Matrix!$C$5:$EV$304,0,P$3)&gt;0)))</f>
        <v/>
      </c>
      <c r="Q130" s="12" t="str">
        <f aca="false">IF(OR($A130="",Q$4=""),"",SUMPRODUCT(--(INDEX(Matrix!$C$5:$EV$304,0,$B130)&gt;0),--(INDEX(Matrix!$C$5:$EV$304,0,Q$3)&gt;0)))</f>
        <v/>
      </c>
      <c r="R130" s="12" t="str">
        <f aca="false">IF(OR($A130="",R$4=""),"",SUMPRODUCT(--(INDEX(Matrix!$C$5:$EV$304,0,$B130)&gt;0),--(INDEX(Matrix!$C$5:$EV$304,0,R$3)&gt;0)))</f>
        <v/>
      </c>
      <c r="S130" s="12" t="str">
        <f aca="false">IF(OR($A130="",S$4=""),"",SUMPRODUCT(--(INDEX(Matrix!$C$5:$EV$304,0,$B130)&gt;0),--(INDEX(Matrix!$C$5:$EV$304,0,S$3)&gt;0)))</f>
        <v/>
      </c>
      <c r="T130" s="12" t="str">
        <f aca="false">IF(OR($A130="",T$4=""),"",SUMPRODUCT(--(INDEX(Matrix!$C$5:$EV$304,0,$B130)&gt;0),--(INDEX(Matrix!$C$5:$EV$304,0,T$3)&gt;0)))</f>
        <v/>
      </c>
      <c r="U130" s="12" t="str">
        <f aca="false">IF(OR($A130="",U$4=""),"",SUMPRODUCT(--(INDEX(Matrix!$C$5:$EV$304,0,$B130)&gt;0),--(INDEX(Matrix!$C$5:$EV$304,0,U$3)&gt;0)))</f>
        <v/>
      </c>
      <c r="V130" s="12" t="str">
        <f aca="false">IF(OR($A130="",V$4=""),"",SUMPRODUCT(--(INDEX(Matrix!$C$5:$EV$304,0,$B130)&gt;0),--(INDEX(Matrix!$C$5:$EV$304,0,V$3)&gt;0)))</f>
        <v/>
      </c>
      <c r="W130" s="12" t="str">
        <f aca="false">IF(OR($A130="",W$4=""),"",SUMPRODUCT(--(INDEX(Matrix!$C$5:$EV$304,0,$B130)&gt;0),--(INDEX(Matrix!$C$5:$EV$304,0,W$3)&gt;0)))</f>
        <v/>
      </c>
      <c r="X130" s="12" t="str">
        <f aca="false">IF(OR($A130="",X$4=""),"",SUMPRODUCT(--(INDEX(Matrix!$C$5:$EV$304,0,$B130)&gt;0),--(INDEX(Matrix!$C$5:$EV$304,0,X$3)&gt;0)))</f>
        <v/>
      </c>
      <c r="Y130" s="12" t="str">
        <f aca="false">IF(OR($A130="",Y$4=""),"",SUMPRODUCT(--(INDEX(Matrix!$C$5:$EV$304,0,$B130)&gt;0),--(INDEX(Matrix!$C$5:$EV$304,0,Y$3)&gt;0)))</f>
        <v/>
      </c>
      <c r="Z130" s="12" t="str">
        <f aca="false">IF(OR($A130="",Z$4=""),"",SUMPRODUCT(--(INDEX(Matrix!$C$5:$EV$304,0,$B130)&gt;0),--(INDEX(Matrix!$C$5:$EV$304,0,Z$3)&gt;0)))</f>
        <v/>
      </c>
      <c r="AA130" s="12" t="str">
        <f aca="false">IF(OR($A130="",AA$4=""),"",SUMPRODUCT(--(INDEX(Matrix!$C$5:$EV$304,0,$B130)&gt;0),--(INDEX(Matrix!$C$5:$EV$304,0,AA$3)&gt;0)))</f>
        <v/>
      </c>
      <c r="AB130" s="12" t="str">
        <f aca="false">IF(OR($A130="",AB$4=""),"",SUMPRODUCT(--(INDEX(Matrix!$C$5:$EV$304,0,$B130)&gt;0),--(INDEX(Matrix!$C$5:$EV$304,0,AB$3)&gt;0)))</f>
        <v/>
      </c>
      <c r="AC130" s="12" t="str">
        <f aca="false">IF(OR($A130="",AC$4=""),"",SUMPRODUCT(--(INDEX(Matrix!$C$5:$EV$304,0,$B130)&gt;0),--(INDEX(Matrix!$C$5:$EV$304,0,AC$3)&gt;0)))</f>
        <v/>
      </c>
      <c r="AD130" s="12" t="str">
        <f aca="false">IF(OR($A130="",AD$4=""),"",SUMPRODUCT(--(INDEX(Matrix!$C$5:$EV$304,0,$B130)&gt;0),--(INDEX(Matrix!$C$5:$EV$304,0,AD$3)&gt;0)))</f>
        <v/>
      </c>
      <c r="AE130" s="12" t="str">
        <f aca="false">IF(OR($A130="",AE$4=""),"",SUMPRODUCT(--(INDEX(Matrix!$C$5:$EV$304,0,$B130)&gt;0),--(INDEX(Matrix!$C$5:$EV$304,0,AE$3)&gt;0)))</f>
        <v/>
      </c>
      <c r="AF130" s="12" t="str">
        <f aca="false">IF(OR($A130="",AF$4=""),"",SUMPRODUCT(--(INDEX(Matrix!$C$5:$EV$304,0,$B130)&gt;0),--(INDEX(Matrix!$C$5:$EV$304,0,AF$3)&gt;0)))</f>
        <v/>
      </c>
      <c r="AG130" s="12" t="str">
        <f aca="false">IF(OR($A130="",AG$4=""),"",SUMPRODUCT(--(INDEX(Matrix!$C$5:$EV$304,0,$B130)&gt;0),--(INDEX(Matrix!$C$5:$EV$304,0,AG$3)&gt;0)))</f>
        <v/>
      </c>
      <c r="AH130" s="12" t="str">
        <f aca="false">IF(OR($A130="",AH$4=""),"",SUMPRODUCT(--(INDEX(Matrix!$C$5:$EV$304,0,$B130)&gt;0),--(INDEX(Matrix!$C$5:$EV$304,0,AH$3)&gt;0)))</f>
        <v/>
      </c>
      <c r="AI130" s="12" t="str">
        <f aca="false">IF(OR($A130="",AI$4=""),"",SUMPRODUCT(--(INDEX(Matrix!$C$5:$EV$304,0,$B130)&gt;0),--(INDEX(Matrix!$C$5:$EV$304,0,AI$3)&gt;0)))</f>
        <v/>
      </c>
      <c r="AJ130" s="12" t="str">
        <f aca="false">IF(OR($A130="",AJ$4=""),"",SUMPRODUCT(--(INDEX(Matrix!$C$5:$EV$304,0,$B130)&gt;0),--(INDEX(Matrix!$C$5:$EV$304,0,AJ$3)&gt;0)))</f>
        <v/>
      </c>
      <c r="AK130" s="12" t="str">
        <f aca="false">IF(OR($A130="",AK$4=""),"",SUMPRODUCT(--(INDEX(Matrix!$C$5:$EV$304,0,$B130)&gt;0),--(INDEX(Matrix!$C$5:$EV$304,0,AK$3)&gt;0)))</f>
        <v/>
      </c>
      <c r="AL130" s="12" t="str">
        <f aca="false">IF(OR($A130="",AL$4=""),"",SUMPRODUCT(--(INDEX(Matrix!$C$5:$EV$304,0,$B130)&gt;0),--(INDEX(Matrix!$C$5:$EV$304,0,AL$3)&gt;0)))</f>
        <v/>
      </c>
      <c r="AM130" s="12" t="str">
        <f aca="false">IF(OR($A130="",AM$4=""),"",SUMPRODUCT(--(INDEX(Matrix!$C$5:$EV$304,0,$B130)&gt;0),--(INDEX(Matrix!$C$5:$EV$304,0,AM$3)&gt;0)))</f>
        <v/>
      </c>
      <c r="AN130" s="12" t="str">
        <f aca="false">IF(OR($A130="",AN$4=""),"",SUMPRODUCT(--(INDEX(Matrix!$C$5:$EV$304,0,$B130)&gt;0),--(INDEX(Matrix!$C$5:$EV$304,0,AN$3)&gt;0)))</f>
        <v/>
      </c>
      <c r="AO130" s="12" t="str">
        <f aca="false">IF(OR($A130="",AO$4=""),"",SUMPRODUCT(--(INDEX(Matrix!$C$5:$EV$304,0,$B130)&gt;0),--(INDEX(Matrix!$C$5:$EV$304,0,AO$3)&gt;0)))</f>
        <v/>
      </c>
      <c r="AP130" s="12" t="str">
        <f aca="false">IF(OR($A130="",AP$4=""),"",SUMPRODUCT(--(INDEX(Matrix!$C$5:$EV$304,0,$B130)&gt;0),--(INDEX(Matrix!$C$5:$EV$304,0,AP$3)&gt;0)))</f>
        <v/>
      </c>
      <c r="AQ130" s="12" t="str">
        <f aca="false">IF(OR($A130="",AQ$4=""),"",SUMPRODUCT(--(INDEX(Matrix!$C$5:$EV$304,0,$B130)&gt;0),--(INDEX(Matrix!$C$5:$EV$304,0,AQ$3)&gt;0)))</f>
        <v/>
      </c>
      <c r="AR130" s="12" t="str">
        <f aca="false">IF(OR($A130="",AR$4=""),"",SUMPRODUCT(--(INDEX(Matrix!$C$5:$EV$304,0,$B130)&gt;0),--(INDEX(Matrix!$C$5:$EV$304,0,AR$3)&gt;0)))</f>
        <v/>
      </c>
      <c r="AS130" s="12" t="str">
        <f aca="false">IF(OR($A130="",AS$4=""),"",SUMPRODUCT(--(INDEX(Matrix!$C$5:$EV$304,0,$B130)&gt;0),--(INDEX(Matrix!$C$5:$EV$304,0,AS$3)&gt;0)))</f>
        <v/>
      </c>
      <c r="AT130" s="12" t="str">
        <f aca="false">IF(OR($A130="",AT$4=""),"",SUMPRODUCT(--(INDEX(Matrix!$C$5:$EV$304,0,$B130)&gt;0),--(INDEX(Matrix!$C$5:$EV$304,0,AT$3)&gt;0)))</f>
        <v/>
      </c>
      <c r="AU130" s="12" t="str">
        <f aca="false">IF(OR($A130="",AU$4=""),"",SUMPRODUCT(--(INDEX(Matrix!$C$5:$EV$304,0,$B130)&gt;0),--(INDEX(Matrix!$C$5:$EV$304,0,AU$3)&gt;0)))</f>
        <v/>
      </c>
      <c r="AV130" s="12" t="str">
        <f aca="false">IF(OR($A130="",AV$4=""),"",SUMPRODUCT(--(INDEX(Matrix!$C$5:$EV$304,0,$B130)&gt;0),--(INDEX(Matrix!$C$5:$EV$304,0,AV$3)&gt;0)))</f>
        <v/>
      </c>
      <c r="AW130" s="12" t="str">
        <f aca="false">IF(OR($A130="",AW$4=""),"",SUMPRODUCT(--(INDEX(Matrix!$C$5:$EV$304,0,$B130)&gt;0),--(INDEX(Matrix!$C$5:$EV$304,0,AW$3)&gt;0)))</f>
        <v/>
      </c>
      <c r="AX130" s="12" t="str">
        <f aca="false">IF(OR($A130="",AX$4=""),"",SUMPRODUCT(--(INDEX(Matrix!$C$5:$EV$304,0,$B130)&gt;0),--(INDEX(Matrix!$C$5:$EV$304,0,AX$3)&gt;0)))</f>
        <v/>
      </c>
      <c r="AY130" s="12" t="str">
        <f aca="false">IF(OR($A130="",AY$4=""),"",SUMPRODUCT(--(INDEX(Matrix!$C$5:$EV$304,0,$B130)&gt;0),--(INDEX(Matrix!$C$5:$EV$304,0,AY$3)&gt;0)))</f>
        <v/>
      </c>
      <c r="AZ130" s="12" t="str">
        <f aca="false">IF(OR($A130="",AZ$4=""),"",SUMPRODUCT(--(INDEX(Matrix!$C$5:$EV$304,0,$B130)&gt;0),--(INDEX(Matrix!$C$5:$EV$304,0,AZ$3)&gt;0)))</f>
        <v/>
      </c>
      <c r="BA130" s="12" t="str">
        <f aca="false">IF(OR($A130="",BA$4=""),"",SUMPRODUCT(--(INDEX(Matrix!$C$5:$EV$304,0,$B130)&gt;0),--(INDEX(Matrix!$C$5:$EV$304,0,BA$3)&gt;0)))</f>
        <v/>
      </c>
      <c r="BB130" s="12" t="str">
        <f aca="false">IF(OR($A130="",BB$4=""),"",SUMPRODUCT(--(INDEX(Matrix!$C$5:$EV$304,0,$B130)&gt;0),--(INDEX(Matrix!$C$5:$EV$304,0,BB$3)&gt;0)))</f>
        <v/>
      </c>
      <c r="BC130" s="12" t="str">
        <f aca="false">IF(OR($A130="",BC$4=""),"",SUMPRODUCT(--(INDEX(Matrix!$C$5:$EV$304,0,$B130)&gt;0),--(INDEX(Matrix!$C$5:$EV$304,0,BC$3)&gt;0)))</f>
        <v/>
      </c>
      <c r="BD130" s="12" t="str">
        <f aca="false">IF(OR($A130="",BD$4=""),"",SUMPRODUCT(--(INDEX(Matrix!$C$5:$EV$304,0,$B130)&gt;0),--(INDEX(Matrix!$C$5:$EV$304,0,BD$3)&gt;0)))</f>
        <v/>
      </c>
      <c r="BE130" s="12" t="str">
        <f aca="false">IF(OR($A130="",BE$4=""),"",SUMPRODUCT(--(INDEX(Matrix!$C$5:$EV$304,0,$B130)&gt;0),--(INDEX(Matrix!$C$5:$EV$304,0,BE$3)&gt;0)))</f>
        <v/>
      </c>
      <c r="BF130" s="12" t="str">
        <f aca="false">IF(OR($A130="",BF$4=""),"",SUMPRODUCT(--(INDEX(Matrix!$C$5:$EV$304,0,$B130)&gt;0),--(INDEX(Matrix!$C$5:$EV$304,0,BF$3)&gt;0)))</f>
        <v/>
      </c>
      <c r="BG130" s="12" t="str">
        <f aca="false">IF(OR($A130="",BG$4=""),"",SUMPRODUCT(--(INDEX(Matrix!$C$5:$EV$304,0,$B130)&gt;0),--(INDEX(Matrix!$C$5:$EV$304,0,BG$3)&gt;0)))</f>
        <v/>
      </c>
      <c r="BH130" s="12" t="str">
        <f aca="false">IF(OR($A130="",BH$4=""),"",SUMPRODUCT(--(INDEX(Matrix!$C$5:$EV$304,0,$B130)&gt;0),--(INDEX(Matrix!$C$5:$EV$304,0,BH$3)&gt;0)))</f>
        <v/>
      </c>
      <c r="BI130" s="12" t="str">
        <f aca="false">IF(OR($A130="",BI$4=""),"",SUMPRODUCT(--(INDEX(Matrix!$C$5:$EV$304,0,$B130)&gt;0),--(INDEX(Matrix!$C$5:$EV$304,0,BI$3)&gt;0)))</f>
        <v/>
      </c>
      <c r="BJ130" s="12" t="str">
        <f aca="false">IF(OR($A130="",BJ$4=""),"",SUMPRODUCT(--(INDEX(Matrix!$C$5:$EV$304,0,$B130)&gt;0),--(INDEX(Matrix!$C$5:$EV$304,0,BJ$3)&gt;0)))</f>
        <v/>
      </c>
      <c r="BK130" s="12" t="str">
        <f aca="false">IF(OR($A130="",BK$4=""),"",SUMPRODUCT(--(INDEX(Matrix!$C$5:$EV$304,0,$B130)&gt;0),--(INDEX(Matrix!$C$5:$EV$304,0,BK$3)&gt;0)))</f>
        <v/>
      </c>
      <c r="BL130" s="12" t="str">
        <f aca="false">IF(OR($A130="",BL$4=""),"",SUMPRODUCT(--(INDEX(Matrix!$C$5:$EV$304,0,$B130)&gt;0),--(INDEX(Matrix!$C$5:$EV$304,0,BL$3)&gt;0)))</f>
        <v/>
      </c>
      <c r="BM130" s="12" t="str">
        <f aca="false">IF(OR($A130="",BM$4=""),"",SUMPRODUCT(--(INDEX(Matrix!$C$5:$EV$304,0,$B130)&gt;0),--(INDEX(Matrix!$C$5:$EV$304,0,BM$3)&gt;0)))</f>
        <v/>
      </c>
      <c r="BN130" s="12" t="str">
        <f aca="false">IF(OR($A130="",BN$4=""),"",SUMPRODUCT(--(INDEX(Matrix!$C$5:$EV$304,0,$B130)&gt;0),--(INDEX(Matrix!$C$5:$EV$304,0,BN$3)&gt;0)))</f>
        <v/>
      </c>
      <c r="BO130" s="12" t="str">
        <f aca="false">IF(OR($A130="",BO$4=""),"",SUMPRODUCT(--(INDEX(Matrix!$C$5:$EV$304,0,$B130)&gt;0),--(INDEX(Matrix!$C$5:$EV$304,0,BO$3)&gt;0)))</f>
        <v/>
      </c>
      <c r="BP130" s="12" t="str">
        <f aca="false">IF(OR($A130="",BP$4=""),"",SUMPRODUCT(--(INDEX(Matrix!$C$5:$EV$304,0,$B130)&gt;0),--(INDEX(Matrix!$C$5:$EV$304,0,BP$3)&gt;0)))</f>
        <v/>
      </c>
      <c r="BQ130" s="12" t="str">
        <f aca="false">IF(OR($A130="",BQ$4=""),"",SUMPRODUCT(--(INDEX(Matrix!$C$5:$EV$304,0,$B130)&gt;0),--(INDEX(Matrix!$C$5:$EV$304,0,BQ$3)&gt;0)))</f>
        <v/>
      </c>
      <c r="BR130" s="12" t="str">
        <f aca="false">IF(OR($A130="",BR$4=""),"",SUMPRODUCT(--(INDEX(Matrix!$C$5:$EV$304,0,$B130)&gt;0),--(INDEX(Matrix!$C$5:$EV$304,0,BR$3)&gt;0)))</f>
        <v/>
      </c>
      <c r="BS130" s="12" t="str">
        <f aca="false">IF(OR($A130="",BS$4=""),"",SUMPRODUCT(--(INDEX(Matrix!$C$5:$EV$304,0,$B130)&gt;0),--(INDEX(Matrix!$C$5:$EV$304,0,BS$3)&gt;0)))</f>
        <v/>
      </c>
      <c r="BT130" s="12" t="str">
        <f aca="false">IF(OR($A130="",BT$4=""),"",SUMPRODUCT(--(INDEX(Matrix!$C$5:$EV$304,0,$B130)&gt;0),--(INDEX(Matrix!$C$5:$EV$304,0,BT$3)&gt;0)))</f>
        <v/>
      </c>
      <c r="BU130" s="12" t="str">
        <f aca="false">IF(OR($A130="",BU$4=""),"",SUMPRODUCT(--(INDEX(Matrix!$C$5:$EV$304,0,$B130)&gt;0),--(INDEX(Matrix!$C$5:$EV$304,0,BU$3)&gt;0)))</f>
        <v/>
      </c>
      <c r="BV130" s="12" t="str">
        <f aca="false">IF(OR($A130="",BV$4=""),"",SUMPRODUCT(--(INDEX(Matrix!$C$5:$EV$304,0,$B130)&gt;0),--(INDEX(Matrix!$C$5:$EV$304,0,BV$3)&gt;0)))</f>
        <v/>
      </c>
      <c r="BW130" s="12" t="str">
        <f aca="false">IF(OR($A130="",BW$4=""),"",SUMPRODUCT(--(INDEX(Matrix!$C$5:$EV$304,0,$B130)&gt;0),--(INDEX(Matrix!$C$5:$EV$304,0,BW$3)&gt;0)))</f>
        <v/>
      </c>
      <c r="BX130" s="12" t="str">
        <f aca="false">IF(OR($A130="",BX$4=""),"",SUMPRODUCT(--(INDEX(Matrix!$C$5:$EV$304,0,$B130)&gt;0),--(INDEX(Matrix!$C$5:$EV$304,0,BX$3)&gt;0)))</f>
        <v/>
      </c>
      <c r="BY130" s="12" t="str">
        <f aca="false">IF(OR($A130="",BY$4=""),"",SUMPRODUCT(--(INDEX(Matrix!$C$5:$EV$304,0,$B130)&gt;0),--(INDEX(Matrix!$C$5:$EV$304,0,BY$3)&gt;0)))</f>
        <v/>
      </c>
      <c r="BZ130" s="12" t="str">
        <f aca="false">IF(OR($A130="",BZ$4=""),"",SUMPRODUCT(--(INDEX(Matrix!$C$5:$EV$304,0,$B130)&gt;0),--(INDEX(Matrix!$C$5:$EV$304,0,BZ$3)&gt;0)))</f>
        <v/>
      </c>
      <c r="CA130" s="12" t="str">
        <f aca="false">IF(OR($A130="",CA$4=""),"",SUMPRODUCT(--(INDEX(Matrix!$C$5:$EV$304,0,$B130)&gt;0),--(INDEX(Matrix!$C$5:$EV$304,0,CA$3)&gt;0)))</f>
        <v/>
      </c>
      <c r="CB130" s="12" t="str">
        <f aca="false">IF(OR($A130="",CB$4=""),"",SUMPRODUCT(--(INDEX(Matrix!$C$5:$EV$304,0,$B130)&gt;0),--(INDEX(Matrix!$C$5:$EV$304,0,CB$3)&gt;0)))</f>
        <v/>
      </c>
      <c r="CC130" s="12" t="str">
        <f aca="false">IF(OR($A130="",CC$4=""),"",SUMPRODUCT(--(INDEX(Matrix!$C$5:$EV$304,0,$B130)&gt;0),--(INDEX(Matrix!$C$5:$EV$304,0,CC$3)&gt;0)))</f>
        <v/>
      </c>
      <c r="CD130" s="12" t="str">
        <f aca="false">IF(OR($A130="",CD$4=""),"",SUMPRODUCT(--(INDEX(Matrix!$C$5:$EV$304,0,$B130)&gt;0),--(INDEX(Matrix!$C$5:$EV$304,0,CD$3)&gt;0)))</f>
        <v/>
      </c>
      <c r="CE130" s="12" t="str">
        <f aca="false">IF(OR($A130="",CE$4=""),"",SUMPRODUCT(--(INDEX(Matrix!$C$5:$EV$304,0,$B130)&gt;0),--(INDEX(Matrix!$C$5:$EV$304,0,CE$3)&gt;0)))</f>
        <v/>
      </c>
      <c r="CF130" s="12" t="str">
        <f aca="false">IF(OR($A130="",CF$4=""),"",SUMPRODUCT(--(INDEX(Matrix!$C$5:$EV$304,0,$B130)&gt;0),--(INDEX(Matrix!$C$5:$EV$304,0,CF$3)&gt;0)))</f>
        <v/>
      </c>
      <c r="CG130" s="12" t="str">
        <f aca="false">IF(OR($A130="",CG$4=""),"",SUMPRODUCT(--(INDEX(Matrix!$C$5:$EV$304,0,$B130)&gt;0),--(INDEX(Matrix!$C$5:$EV$304,0,CG$3)&gt;0)))</f>
        <v/>
      </c>
      <c r="CH130" s="12" t="str">
        <f aca="false">IF(OR($A130="",CH$4=""),"",SUMPRODUCT(--(INDEX(Matrix!$C$5:$EV$304,0,$B130)&gt;0),--(INDEX(Matrix!$C$5:$EV$304,0,CH$3)&gt;0)))</f>
        <v/>
      </c>
      <c r="CI130" s="12" t="str">
        <f aca="false">IF(OR($A130="",CI$4=""),"",SUMPRODUCT(--(INDEX(Matrix!$C$5:$EV$304,0,$B130)&gt;0),--(INDEX(Matrix!$C$5:$EV$304,0,CI$3)&gt;0)))</f>
        <v/>
      </c>
      <c r="CJ130" s="12" t="str">
        <f aca="false">IF(OR($A130="",CJ$4=""),"",SUMPRODUCT(--(INDEX(Matrix!$C$5:$EV$304,0,$B130)&gt;0),--(INDEX(Matrix!$C$5:$EV$304,0,CJ$3)&gt;0)))</f>
        <v/>
      </c>
      <c r="CK130" s="12" t="str">
        <f aca="false">IF(OR($A130="",CK$4=""),"",SUMPRODUCT(--(INDEX(Matrix!$C$5:$EV$304,0,$B130)&gt;0),--(INDEX(Matrix!$C$5:$EV$304,0,CK$3)&gt;0)))</f>
        <v/>
      </c>
      <c r="CL130" s="12" t="str">
        <f aca="false">IF(OR($A130="",CL$4=""),"",SUMPRODUCT(--(INDEX(Matrix!$C$5:$EV$304,0,$B130)&gt;0),--(INDEX(Matrix!$C$5:$EV$304,0,CL$3)&gt;0)))</f>
        <v/>
      </c>
      <c r="CM130" s="12" t="str">
        <f aca="false">IF(OR($A130="",CM$4=""),"",SUMPRODUCT(--(INDEX(Matrix!$C$5:$EV$304,0,$B130)&gt;0),--(INDEX(Matrix!$C$5:$EV$304,0,CM$3)&gt;0)))</f>
        <v/>
      </c>
      <c r="CN130" s="12" t="str">
        <f aca="false">IF(OR($A130="",CN$4=""),"",SUMPRODUCT(--(INDEX(Matrix!$C$5:$EV$304,0,$B130)&gt;0),--(INDEX(Matrix!$C$5:$EV$304,0,CN$3)&gt;0)))</f>
        <v/>
      </c>
      <c r="CO130" s="12" t="str">
        <f aca="false">IF(OR($A130="",CO$4=""),"",SUMPRODUCT(--(INDEX(Matrix!$C$5:$EV$304,0,$B130)&gt;0),--(INDEX(Matrix!$C$5:$EV$304,0,CO$3)&gt;0)))</f>
        <v/>
      </c>
      <c r="CP130" s="12" t="str">
        <f aca="false">IF(OR($A130="",CP$4=""),"",SUMPRODUCT(--(INDEX(Matrix!$C$5:$EV$304,0,$B130)&gt;0),--(INDEX(Matrix!$C$5:$EV$304,0,CP$3)&gt;0)))</f>
        <v/>
      </c>
      <c r="CQ130" s="12" t="str">
        <f aca="false">IF(OR($A130="",CQ$4=""),"",SUMPRODUCT(--(INDEX(Matrix!$C$5:$EV$304,0,$B130)&gt;0),--(INDEX(Matrix!$C$5:$EV$304,0,CQ$3)&gt;0)))</f>
        <v/>
      </c>
      <c r="CR130" s="12" t="str">
        <f aca="false">IF(OR($A130="",CR$4=""),"",SUMPRODUCT(--(INDEX(Matrix!$C$5:$EV$304,0,$B130)&gt;0),--(INDEX(Matrix!$C$5:$EV$304,0,CR$3)&gt;0)))</f>
        <v/>
      </c>
      <c r="CS130" s="12" t="str">
        <f aca="false">IF(OR($A130="",CS$4=""),"",SUMPRODUCT(--(INDEX(Matrix!$C$5:$EV$304,0,$B130)&gt;0),--(INDEX(Matrix!$C$5:$EV$304,0,CS$3)&gt;0)))</f>
        <v/>
      </c>
      <c r="CT130" s="12" t="str">
        <f aca="false">IF(OR($A130="",CT$4=""),"",SUMPRODUCT(--(INDEX(Matrix!$C$5:$EV$304,0,$B130)&gt;0),--(INDEX(Matrix!$C$5:$EV$304,0,CT$3)&gt;0)))</f>
        <v/>
      </c>
      <c r="CU130" s="12" t="str">
        <f aca="false">IF(OR($A130="",CU$4=""),"",SUMPRODUCT(--(INDEX(Matrix!$C$5:$EV$304,0,$B130)&gt;0),--(INDEX(Matrix!$C$5:$EV$304,0,CU$3)&gt;0)))</f>
        <v/>
      </c>
      <c r="CV130" s="12" t="str">
        <f aca="false">IF(OR($A130="",CV$4=""),"",SUMPRODUCT(--(INDEX(Matrix!$C$5:$EV$304,0,$B130)&gt;0),--(INDEX(Matrix!$C$5:$EV$304,0,CV$3)&gt;0)))</f>
        <v/>
      </c>
      <c r="CW130" s="12" t="str">
        <f aca="false">IF(OR($A130="",CW$4=""),"",SUMPRODUCT(--(INDEX(Matrix!$C$5:$EV$304,0,$B130)&gt;0),--(INDEX(Matrix!$C$5:$EV$304,0,CW$3)&gt;0)))</f>
        <v/>
      </c>
      <c r="CX130" s="12" t="str">
        <f aca="false">IF(OR($A130="",CX$4=""),"",SUMPRODUCT(--(INDEX(Matrix!$C$5:$EV$304,0,$B130)&gt;0),--(INDEX(Matrix!$C$5:$EV$304,0,CX$3)&gt;0)))</f>
        <v/>
      </c>
      <c r="CY130" s="12" t="str">
        <f aca="false">IF(OR($A130="",CY$4=""),"",SUMPRODUCT(--(INDEX(Matrix!$C$5:$EV$304,0,$B130)&gt;0),--(INDEX(Matrix!$C$5:$EV$304,0,CY$3)&gt;0)))</f>
        <v/>
      </c>
      <c r="CZ130" s="12" t="str">
        <f aca="false">IF(OR($A130="",CZ$4=""),"",SUMPRODUCT(--(INDEX(Matrix!$C$5:$EV$304,0,$B130)&gt;0),--(INDEX(Matrix!$C$5:$EV$304,0,CZ$3)&gt;0)))</f>
        <v/>
      </c>
      <c r="DA130" s="12" t="str">
        <f aca="false">IF(OR($A130="",DA$4=""),"",SUMPRODUCT(--(INDEX(Matrix!$C$5:$EV$304,0,$B130)&gt;0),--(INDEX(Matrix!$C$5:$EV$304,0,DA$3)&gt;0)))</f>
        <v/>
      </c>
      <c r="DB130" s="12" t="str">
        <f aca="false">IF(OR($A130="",DB$4=""),"",SUMPRODUCT(--(INDEX(Matrix!$C$5:$EV$304,0,$B130)&gt;0),--(INDEX(Matrix!$C$5:$EV$304,0,DB$3)&gt;0)))</f>
        <v/>
      </c>
      <c r="DC130" s="12" t="str">
        <f aca="false">IF(OR($A130="",DC$4=""),"",SUMPRODUCT(--(INDEX(Matrix!$C$5:$EV$304,0,$B130)&gt;0),--(INDEX(Matrix!$C$5:$EV$304,0,DC$3)&gt;0)))</f>
        <v/>
      </c>
      <c r="DD130" s="12" t="str">
        <f aca="false">IF(OR($A130="",DD$4=""),"",SUMPRODUCT(--(INDEX(Matrix!$C$5:$EV$304,0,$B130)&gt;0),--(INDEX(Matrix!$C$5:$EV$304,0,DD$3)&gt;0)))</f>
        <v/>
      </c>
      <c r="DE130" s="12" t="str">
        <f aca="false">IF(OR($A130="",DE$4=""),"",SUMPRODUCT(--(INDEX(Matrix!$C$5:$EV$304,0,$B130)&gt;0),--(INDEX(Matrix!$C$5:$EV$304,0,DE$3)&gt;0)))</f>
        <v/>
      </c>
      <c r="DF130" s="12" t="str">
        <f aca="false">IF(OR($A130="",DF$4=""),"",SUMPRODUCT(--(INDEX(Matrix!$C$5:$EV$304,0,$B130)&gt;0),--(INDEX(Matrix!$C$5:$EV$304,0,DF$3)&gt;0)))</f>
        <v/>
      </c>
      <c r="DG130" s="12" t="str">
        <f aca="false">IF(OR($A130="",DG$4=""),"",SUMPRODUCT(--(INDEX(Matrix!$C$5:$EV$304,0,$B130)&gt;0),--(INDEX(Matrix!$C$5:$EV$304,0,DG$3)&gt;0)))</f>
        <v/>
      </c>
      <c r="DH130" s="12" t="str">
        <f aca="false">IF(OR($A130="",DH$4=""),"",SUMPRODUCT(--(INDEX(Matrix!$C$5:$EV$304,0,$B130)&gt;0),--(INDEX(Matrix!$C$5:$EV$304,0,DH$3)&gt;0)))</f>
        <v/>
      </c>
      <c r="DI130" s="12" t="str">
        <f aca="false">IF(OR($A130="",DI$4=""),"",SUMPRODUCT(--(INDEX(Matrix!$C$5:$EV$304,0,$B130)&gt;0),--(INDEX(Matrix!$C$5:$EV$304,0,DI$3)&gt;0)))</f>
        <v/>
      </c>
      <c r="DJ130" s="12" t="str">
        <f aca="false">IF(OR($A130="",DJ$4=""),"",SUMPRODUCT(--(INDEX(Matrix!$C$5:$EV$304,0,$B130)&gt;0),--(INDEX(Matrix!$C$5:$EV$304,0,DJ$3)&gt;0)))</f>
        <v/>
      </c>
      <c r="DK130" s="12" t="str">
        <f aca="false">IF(OR($A130="",DK$4=""),"",SUMPRODUCT(--(INDEX(Matrix!$C$5:$EV$304,0,$B130)&gt;0),--(INDEX(Matrix!$C$5:$EV$304,0,DK$3)&gt;0)))</f>
        <v/>
      </c>
      <c r="DL130" s="12" t="str">
        <f aca="false">IF(OR($A130="",DL$4=""),"",SUMPRODUCT(--(INDEX(Matrix!$C$5:$EV$304,0,$B130)&gt;0),--(INDEX(Matrix!$C$5:$EV$304,0,DL$3)&gt;0)))</f>
        <v/>
      </c>
      <c r="DM130" s="12" t="str">
        <f aca="false">IF(OR($A130="",DM$4=""),"",SUMPRODUCT(--(INDEX(Matrix!$C$5:$EV$304,0,$B130)&gt;0),--(INDEX(Matrix!$C$5:$EV$304,0,DM$3)&gt;0)))</f>
        <v/>
      </c>
      <c r="DN130" s="12" t="str">
        <f aca="false">IF(OR($A130="",DN$4=""),"",SUMPRODUCT(--(INDEX(Matrix!$C$5:$EV$304,0,$B130)&gt;0),--(INDEX(Matrix!$C$5:$EV$304,0,DN$3)&gt;0)))</f>
        <v/>
      </c>
      <c r="DO130" s="12" t="str">
        <f aca="false">IF(OR($A130="",DO$4=""),"",SUMPRODUCT(--(INDEX(Matrix!$C$5:$EV$304,0,$B130)&gt;0),--(INDEX(Matrix!$C$5:$EV$304,0,DO$3)&gt;0)))</f>
        <v/>
      </c>
      <c r="DP130" s="12" t="str">
        <f aca="false">IF(OR($A130="",DP$4=""),"",SUMPRODUCT(--(INDEX(Matrix!$C$5:$EV$304,0,$B130)&gt;0),--(INDEX(Matrix!$C$5:$EV$304,0,DP$3)&gt;0)))</f>
        <v/>
      </c>
      <c r="DQ130" s="12" t="str">
        <f aca="false">IF(OR($A130="",DQ$4=""),"",SUMPRODUCT(--(INDEX(Matrix!$C$5:$EV$304,0,$B130)&gt;0),--(INDEX(Matrix!$C$5:$EV$304,0,DQ$3)&gt;0)))</f>
        <v/>
      </c>
      <c r="DR130" s="12" t="str">
        <f aca="false">IF(OR($A130="",DR$4=""),"",SUMPRODUCT(--(INDEX(Matrix!$C$5:$EV$304,0,$B130)&gt;0),--(INDEX(Matrix!$C$5:$EV$304,0,DR$3)&gt;0)))</f>
        <v/>
      </c>
      <c r="DS130" s="12" t="str">
        <f aca="false">IF(OR($A130="",DS$4=""),"",SUMPRODUCT(--(INDEX(Matrix!$C$5:$EV$304,0,$B130)&gt;0),--(INDEX(Matrix!$C$5:$EV$304,0,DS$3)&gt;0)))</f>
        <v/>
      </c>
      <c r="DT130" s="12" t="str">
        <f aca="false">IF(OR($A130="",DT$4=""),"",SUMPRODUCT(--(INDEX(Matrix!$C$5:$EV$304,0,$B130)&gt;0),--(INDEX(Matrix!$C$5:$EV$304,0,DT$3)&gt;0)))</f>
        <v/>
      </c>
      <c r="DU130" s="12" t="str">
        <f aca="false">IF(OR($A130="",DU$4=""),"",SUMPRODUCT(--(INDEX(Matrix!$C$5:$EV$304,0,$B130)&gt;0),--(INDEX(Matrix!$C$5:$EV$304,0,DU$3)&gt;0)))</f>
        <v/>
      </c>
      <c r="DV130" s="12" t="str">
        <f aca="false">IF(OR($A130="",DV$4=""),"",SUMPRODUCT(--(INDEX(Matrix!$C$5:$EV$304,0,$B130)&gt;0),--(INDEX(Matrix!$C$5:$EV$304,0,DV$3)&gt;0)))</f>
        <v/>
      </c>
      <c r="DW130" s="12" t="str">
        <f aca="false">IF(OR($A130="",DW$4=""),"",SUMPRODUCT(--(INDEX(Matrix!$C$5:$EV$304,0,$B130)&gt;0),--(INDEX(Matrix!$C$5:$EV$304,0,DW$3)&gt;0)))</f>
        <v/>
      </c>
      <c r="DX130" s="12" t="str">
        <f aca="false">IF(OR($A130="",DX$4=""),"",SUMPRODUCT(--(INDEX(Matrix!$C$5:$EV$304,0,$B130)&gt;0),--(INDEX(Matrix!$C$5:$EV$304,0,DX$3)&gt;0)))</f>
        <v/>
      </c>
      <c r="DY130" s="12" t="str">
        <f aca="false">IF(OR($A130="",DY$4=""),"",SUMPRODUCT(--(INDEX(Matrix!$C$5:$EV$304,0,$B130)&gt;0),--(INDEX(Matrix!$C$5:$EV$304,0,DY$3)&gt;0)))</f>
        <v/>
      </c>
      <c r="DZ130" s="12" t="str">
        <f aca="false">IF(OR($A130="",DZ$4=""),"",SUMPRODUCT(--(INDEX(Matrix!$C$5:$EV$304,0,$B130)&gt;0),--(INDEX(Matrix!$C$5:$EV$304,0,DZ$3)&gt;0)))</f>
        <v/>
      </c>
      <c r="EA130" s="12" t="str">
        <f aca="false">IF(OR($A130="",EA$4=""),"",SUMPRODUCT(--(INDEX(Matrix!$C$5:$EV$304,0,$B130)&gt;0),--(INDEX(Matrix!$C$5:$EV$304,0,EA$3)&gt;0)))</f>
        <v/>
      </c>
      <c r="EB130" s="12" t="str">
        <f aca="false">IF(OR($A130="",EB$4=""),"",SUMPRODUCT(--(INDEX(Matrix!$C$5:$EV$304,0,$B130)&gt;0),--(INDEX(Matrix!$C$5:$EV$304,0,EB$3)&gt;0)))</f>
        <v/>
      </c>
      <c r="EC130" s="12" t="str">
        <f aca="false">IF(OR($A130="",EC$4=""),"",SUMPRODUCT(--(INDEX(Matrix!$C$5:$EV$304,0,$B130)&gt;0),--(INDEX(Matrix!$C$5:$EV$304,0,EC$3)&gt;0)))</f>
        <v/>
      </c>
      <c r="ED130" s="12" t="str">
        <f aca="false">IF(OR($A130="",ED$4=""),"",SUMPRODUCT(--(INDEX(Matrix!$C$5:$EV$304,0,$B130)&gt;0),--(INDEX(Matrix!$C$5:$EV$304,0,ED$3)&gt;0)))</f>
        <v/>
      </c>
      <c r="EE130" s="12" t="str">
        <f aca="false">IF(OR($A130="",EE$4=""),"",SUMPRODUCT(--(INDEX(Matrix!$C$5:$EV$304,0,$B130)&gt;0),--(INDEX(Matrix!$C$5:$EV$304,0,EE$3)&gt;0)))</f>
        <v/>
      </c>
      <c r="EF130" s="12" t="str">
        <f aca="false">IF(OR($A130="",EF$4=""),"",SUMPRODUCT(--(INDEX(Matrix!$C$5:$EV$304,0,$B130)&gt;0),--(INDEX(Matrix!$C$5:$EV$304,0,EF$3)&gt;0)))</f>
        <v/>
      </c>
      <c r="EG130" s="12" t="str">
        <f aca="false">IF(OR($A130="",EG$4=""),"",SUMPRODUCT(--(INDEX(Matrix!$C$5:$EV$304,0,$B130)&gt;0),--(INDEX(Matrix!$C$5:$EV$304,0,EG$3)&gt;0)))</f>
        <v/>
      </c>
      <c r="EH130" s="12" t="str">
        <f aca="false">IF(OR($A130="",EH$4=""),"",SUMPRODUCT(--(INDEX(Matrix!$C$5:$EV$304,0,$B130)&gt;0),--(INDEX(Matrix!$C$5:$EV$304,0,EH$3)&gt;0)))</f>
        <v/>
      </c>
      <c r="EI130" s="12" t="str">
        <f aca="false">IF(OR($A130="",EI$4=""),"",SUMPRODUCT(--(INDEX(Matrix!$C$5:$EV$304,0,$B130)&gt;0),--(INDEX(Matrix!$C$5:$EV$304,0,EI$3)&gt;0)))</f>
        <v/>
      </c>
      <c r="EJ130" s="12" t="str">
        <f aca="false">IF(OR($A130="",EJ$4=""),"",SUMPRODUCT(--(INDEX(Matrix!$C$5:$EV$304,0,$B130)&gt;0),--(INDEX(Matrix!$C$5:$EV$304,0,EJ$3)&gt;0)))</f>
        <v/>
      </c>
      <c r="EK130" s="12" t="str">
        <f aca="false">IF(OR($A130="",EK$4=""),"",SUMPRODUCT(--(INDEX(Matrix!$C$5:$EV$304,0,$B130)&gt;0),--(INDEX(Matrix!$C$5:$EV$304,0,EK$3)&gt;0)))</f>
        <v/>
      </c>
      <c r="EL130" s="12" t="str">
        <f aca="false">IF(OR($A130="",EL$4=""),"",SUMPRODUCT(--(INDEX(Matrix!$C$5:$EV$304,0,$B130)&gt;0),--(INDEX(Matrix!$C$5:$EV$304,0,EL$3)&gt;0)))</f>
        <v/>
      </c>
      <c r="EM130" s="12" t="str">
        <f aca="false">IF(OR($A130="",EM$4=""),"",SUMPRODUCT(--(INDEX(Matrix!$C$5:$EV$304,0,$B130)&gt;0),--(INDEX(Matrix!$C$5:$EV$304,0,EM$3)&gt;0)))</f>
        <v/>
      </c>
      <c r="EN130" s="12" t="str">
        <f aca="false">IF(OR($A130="",EN$4=""),"",SUMPRODUCT(--(INDEX(Matrix!$C$5:$EV$304,0,$B130)&gt;0),--(INDEX(Matrix!$C$5:$EV$304,0,EN$3)&gt;0)))</f>
        <v/>
      </c>
      <c r="EO130" s="12" t="str">
        <f aca="false">IF(OR($A130="",EO$4=""),"",SUMPRODUCT(--(INDEX(Matrix!$C$5:$EV$304,0,$B130)&gt;0),--(INDEX(Matrix!$C$5:$EV$304,0,EO$3)&gt;0)))</f>
        <v/>
      </c>
      <c r="EP130" s="12" t="str">
        <f aca="false">IF(OR($A130="",EP$4=""),"",SUMPRODUCT(--(INDEX(Matrix!$C$5:$EV$304,0,$B130)&gt;0),--(INDEX(Matrix!$C$5:$EV$304,0,EP$3)&gt;0)))</f>
        <v/>
      </c>
      <c r="EQ130" s="12" t="str">
        <f aca="false">IF(OR($A130="",EQ$4=""),"",SUMPRODUCT(--(INDEX(Matrix!$C$5:$EV$304,0,$B130)&gt;0),--(INDEX(Matrix!$C$5:$EV$304,0,EQ$3)&gt;0)))</f>
        <v/>
      </c>
      <c r="ER130" s="12" t="str">
        <f aca="false">IF(OR($A130="",ER$4=""),"",SUMPRODUCT(--(INDEX(Matrix!$C$5:$EV$304,0,$B130)&gt;0),--(INDEX(Matrix!$C$5:$EV$304,0,ER$3)&gt;0)))</f>
        <v/>
      </c>
      <c r="ES130" s="12" t="str">
        <f aca="false">IF(OR($A130="",ES$4=""),"",SUMPRODUCT(--(INDEX(Matrix!$C$5:$EV$304,0,$B130)&gt;0),--(INDEX(Matrix!$C$5:$EV$304,0,ES$3)&gt;0)))</f>
        <v/>
      </c>
      <c r="ET130" s="12" t="str">
        <f aca="false">IF(OR($A130="",ET$4=""),"",SUMPRODUCT(--(INDEX(Matrix!$C$5:$EV$304,0,$B130)&gt;0),--(INDEX(Matrix!$C$5:$EV$304,0,ET$3)&gt;0)))</f>
        <v/>
      </c>
      <c r="EU130" s="12" t="str">
        <f aca="false">IF(OR($A130="",EU$4=""),"",SUMPRODUCT(--(INDEX(Matrix!$C$5:$EV$304,0,$B130)&gt;0),--(INDEX(Matrix!$C$5:$EV$304,0,EU$3)&gt;0)))</f>
        <v/>
      </c>
      <c r="EV130" s="12" t="str">
        <f aca="false">IF(OR($A130="",EV$4=""),"",SUMPRODUCT(--(INDEX(Matrix!$C$5:$EV$304,0,$B130)&gt;0),--(INDEX(Matrix!$C$5:$EV$304,0,EV$3)&gt;0)))</f>
        <v/>
      </c>
    </row>
    <row r="131" customFormat="false" ht="15" hidden="false" customHeight="false" outlineLevel="0" collapsed="false">
      <c r="A131" s="6" t="str">
        <f aca="false">IF(INDEX(Products!$A$2:$A$151,$B131)="","",INDEX(Products!$A$2:$A$151,$B131))</f>
        <v/>
      </c>
      <c r="B131" s="23" t="n">
        <v>127</v>
      </c>
      <c r="C131" s="12" t="str">
        <f aca="false">IF(OR($A131="",C$4=""),"",SUMPRODUCT(--(INDEX(Matrix!$C$5:$EV$304,0,$B131)&gt;0),--(INDEX(Matrix!$C$5:$EV$304,0,C$3)&gt;0)))</f>
        <v/>
      </c>
      <c r="D131" s="12" t="str">
        <f aca="false">IF(OR($A131="",D$4=""),"",SUMPRODUCT(--(INDEX(Matrix!$C$5:$EV$304,0,$B131)&gt;0),--(INDEX(Matrix!$C$5:$EV$304,0,D$3)&gt;0)))</f>
        <v/>
      </c>
      <c r="E131" s="12" t="str">
        <f aca="false">IF(OR($A131="",E$4=""),"",SUMPRODUCT(--(INDEX(Matrix!$C$5:$EV$304,0,$B131)&gt;0),--(INDEX(Matrix!$C$5:$EV$304,0,E$3)&gt;0)))</f>
        <v/>
      </c>
      <c r="F131" s="12" t="str">
        <f aca="false">IF(OR($A131="",F$4=""),"",SUMPRODUCT(--(INDEX(Matrix!$C$5:$EV$304,0,$B131)&gt;0),--(INDEX(Matrix!$C$5:$EV$304,0,F$3)&gt;0)))</f>
        <v/>
      </c>
      <c r="G131" s="12" t="str">
        <f aca="false">IF(OR($A131="",G$4=""),"",SUMPRODUCT(--(INDEX(Matrix!$C$5:$EV$304,0,$B131)&gt;0),--(INDEX(Matrix!$C$5:$EV$304,0,G$3)&gt;0)))</f>
        <v/>
      </c>
      <c r="H131" s="12" t="str">
        <f aca="false">IF(OR($A131="",H$4=""),"",SUMPRODUCT(--(INDEX(Matrix!$C$5:$EV$304,0,$B131)&gt;0),--(INDEX(Matrix!$C$5:$EV$304,0,H$3)&gt;0)))</f>
        <v/>
      </c>
      <c r="I131" s="12" t="str">
        <f aca="false">IF(OR($A131="",I$4=""),"",SUMPRODUCT(--(INDEX(Matrix!$C$5:$EV$304,0,$B131)&gt;0),--(INDEX(Matrix!$C$5:$EV$304,0,I$3)&gt;0)))</f>
        <v/>
      </c>
      <c r="J131" s="12" t="str">
        <f aca="false">IF(OR($A131="",J$4=""),"",SUMPRODUCT(--(INDEX(Matrix!$C$5:$EV$304,0,$B131)&gt;0),--(INDEX(Matrix!$C$5:$EV$304,0,J$3)&gt;0)))</f>
        <v/>
      </c>
      <c r="K131" s="12" t="str">
        <f aca="false">IF(OR($A131="",K$4=""),"",SUMPRODUCT(--(INDEX(Matrix!$C$5:$EV$304,0,$B131)&gt;0),--(INDEX(Matrix!$C$5:$EV$304,0,K$3)&gt;0)))</f>
        <v/>
      </c>
      <c r="L131" s="12" t="str">
        <f aca="false">IF(OR($A131="",L$4=""),"",SUMPRODUCT(--(INDEX(Matrix!$C$5:$EV$304,0,$B131)&gt;0),--(INDEX(Matrix!$C$5:$EV$304,0,L$3)&gt;0)))</f>
        <v/>
      </c>
      <c r="M131" s="12" t="str">
        <f aca="false">IF(OR($A131="",M$4=""),"",SUMPRODUCT(--(INDEX(Matrix!$C$5:$EV$304,0,$B131)&gt;0),--(INDEX(Matrix!$C$5:$EV$304,0,M$3)&gt;0)))</f>
        <v/>
      </c>
      <c r="N131" s="12" t="str">
        <f aca="false">IF(OR($A131="",N$4=""),"",SUMPRODUCT(--(INDEX(Matrix!$C$5:$EV$304,0,$B131)&gt;0),--(INDEX(Matrix!$C$5:$EV$304,0,N$3)&gt;0)))</f>
        <v/>
      </c>
      <c r="O131" s="12" t="str">
        <f aca="false">IF(OR($A131="",O$4=""),"",SUMPRODUCT(--(INDEX(Matrix!$C$5:$EV$304,0,$B131)&gt;0),--(INDEX(Matrix!$C$5:$EV$304,0,O$3)&gt;0)))</f>
        <v/>
      </c>
      <c r="P131" s="12" t="str">
        <f aca="false">IF(OR($A131="",P$4=""),"",SUMPRODUCT(--(INDEX(Matrix!$C$5:$EV$304,0,$B131)&gt;0),--(INDEX(Matrix!$C$5:$EV$304,0,P$3)&gt;0)))</f>
        <v/>
      </c>
      <c r="Q131" s="12" t="str">
        <f aca="false">IF(OR($A131="",Q$4=""),"",SUMPRODUCT(--(INDEX(Matrix!$C$5:$EV$304,0,$B131)&gt;0),--(INDEX(Matrix!$C$5:$EV$304,0,Q$3)&gt;0)))</f>
        <v/>
      </c>
      <c r="R131" s="12" t="str">
        <f aca="false">IF(OR($A131="",R$4=""),"",SUMPRODUCT(--(INDEX(Matrix!$C$5:$EV$304,0,$B131)&gt;0),--(INDEX(Matrix!$C$5:$EV$304,0,R$3)&gt;0)))</f>
        <v/>
      </c>
      <c r="S131" s="12" t="str">
        <f aca="false">IF(OR($A131="",S$4=""),"",SUMPRODUCT(--(INDEX(Matrix!$C$5:$EV$304,0,$B131)&gt;0),--(INDEX(Matrix!$C$5:$EV$304,0,S$3)&gt;0)))</f>
        <v/>
      </c>
      <c r="T131" s="12" t="str">
        <f aca="false">IF(OR($A131="",T$4=""),"",SUMPRODUCT(--(INDEX(Matrix!$C$5:$EV$304,0,$B131)&gt;0),--(INDEX(Matrix!$C$5:$EV$304,0,T$3)&gt;0)))</f>
        <v/>
      </c>
      <c r="U131" s="12" t="str">
        <f aca="false">IF(OR($A131="",U$4=""),"",SUMPRODUCT(--(INDEX(Matrix!$C$5:$EV$304,0,$B131)&gt;0),--(INDEX(Matrix!$C$5:$EV$304,0,U$3)&gt;0)))</f>
        <v/>
      </c>
      <c r="V131" s="12" t="str">
        <f aca="false">IF(OR($A131="",V$4=""),"",SUMPRODUCT(--(INDEX(Matrix!$C$5:$EV$304,0,$B131)&gt;0),--(INDEX(Matrix!$C$5:$EV$304,0,V$3)&gt;0)))</f>
        <v/>
      </c>
      <c r="W131" s="12" t="str">
        <f aca="false">IF(OR($A131="",W$4=""),"",SUMPRODUCT(--(INDEX(Matrix!$C$5:$EV$304,0,$B131)&gt;0),--(INDEX(Matrix!$C$5:$EV$304,0,W$3)&gt;0)))</f>
        <v/>
      </c>
      <c r="X131" s="12" t="str">
        <f aca="false">IF(OR($A131="",X$4=""),"",SUMPRODUCT(--(INDEX(Matrix!$C$5:$EV$304,0,$B131)&gt;0),--(INDEX(Matrix!$C$5:$EV$304,0,X$3)&gt;0)))</f>
        <v/>
      </c>
      <c r="Y131" s="12" t="str">
        <f aca="false">IF(OR($A131="",Y$4=""),"",SUMPRODUCT(--(INDEX(Matrix!$C$5:$EV$304,0,$B131)&gt;0),--(INDEX(Matrix!$C$5:$EV$304,0,Y$3)&gt;0)))</f>
        <v/>
      </c>
      <c r="Z131" s="12" t="str">
        <f aca="false">IF(OR($A131="",Z$4=""),"",SUMPRODUCT(--(INDEX(Matrix!$C$5:$EV$304,0,$B131)&gt;0),--(INDEX(Matrix!$C$5:$EV$304,0,Z$3)&gt;0)))</f>
        <v/>
      </c>
      <c r="AA131" s="12" t="str">
        <f aca="false">IF(OR($A131="",AA$4=""),"",SUMPRODUCT(--(INDEX(Matrix!$C$5:$EV$304,0,$B131)&gt;0),--(INDEX(Matrix!$C$5:$EV$304,0,AA$3)&gt;0)))</f>
        <v/>
      </c>
      <c r="AB131" s="12" t="str">
        <f aca="false">IF(OR($A131="",AB$4=""),"",SUMPRODUCT(--(INDEX(Matrix!$C$5:$EV$304,0,$B131)&gt;0),--(INDEX(Matrix!$C$5:$EV$304,0,AB$3)&gt;0)))</f>
        <v/>
      </c>
      <c r="AC131" s="12" t="str">
        <f aca="false">IF(OR($A131="",AC$4=""),"",SUMPRODUCT(--(INDEX(Matrix!$C$5:$EV$304,0,$B131)&gt;0),--(INDEX(Matrix!$C$5:$EV$304,0,AC$3)&gt;0)))</f>
        <v/>
      </c>
      <c r="AD131" s="12" t="str">
        <f aca="false">IF(OR($A131="",AD$4=""),"",SUMPRODUCT(--(INDEX(Matrix!$C$5:$EV$304,0,$B131)&gt;0),--(INDEX(Matrix!$C$5:$EV$304,0,AD$3)&gt;0)))</f>
        <v/>
      </c>
      <c r="AE131" s="12" t="str">
        <f aca="false">IF(OR($A131="",AE$4=""),"",SUMPRODUCT(--(INDEX(Matrix!$C$5:$EV$304,0,$B131)&gt;0),--(INDEX(Matrix!$C$5:$EV$304,0,AE$3)&gt;0)))</f>
        <v/>
      </c>
      <c r="AF131" s="12" t="str">
        <f aca="false">IF(OR($A131="",AF$4=""),"",SUMPRODUCT(--(INDEX(Matrix!$C$5:$EV$304,0,$B131)&gt;0),--(INDEX(Matrix!$C$5:$EV$304,0,AF$3)&gt;0)))</f>
        <v/>
      </c>
      <c r="AG131" s="12" t="str">
        <f aca="false">IF(OR($A131="",AG$4=""),"",SUMPRODUCT(--(INDEX(Matrix!$C$5:$EV$304,0,$B131)&gt;0),--(INDEX(Matrix!$C$5:$EV$304,0,AG$3)&gt;0)))</f>
        <v/>
      </c>
      <c r="AH131" s="12" t="str">
        <f aca="false">IF(OR($A131="",AH$4=""),"",SUMPRODUCT(--(INDEX(Matrix!$C$5:$EV$304,0,$B131)&gt;0),--(INDEX(Matrix!$C$5:$EV$304,0,AH$3)&gt;0)))</f>
        <v/>
      </c>
      <c r="AI131" s="12" t="str">
        <f aca="false">IF(OR($A131="",AI$4=""),"",SUMPRODUCT(--(INDEX(Matrix!$C$5:$EV$304,0,$B131)&gt;0),--(INDEX(Matrix!$C$5:$EV$304,0,AI$3)&gt;0)))</f>
        <v/>
      </c>
      <c r="AJ131" s="12" t="str">
        <f aca="false">IF(OR($A131="",AJ$4=""),"",SUMPRODUCT(--(INDEX(Matrix!$C$5:$EV$304,0,$B131)&gt;0),--(INDEX(Matrix!$C$5:$EV$304,0,AJ$3)&gt;0)))</f>
        <v/>
      </c>
      <c r="AK131" s="12" t="str">
        <f aca="false">IF(OR($A131="",AK$4=""),"",SUMPRODUCT(--(INDEX(Matrix!$C$5:$EV$304,0,$B131)&gt;0),--(INDEX(Matrix!$C$5:$EV$304,0,AK$3)&gt;0)))</f>
        <v/>
      </c>
      <c r="AL131" s="12" t="str">
        <f aca="false">IF(OR($A131="",AL$4=""),"",SUMPRODUCT(--(INDEX(Matrix!$C$5:$EV$304,0,$B131)&gt;0),--(INDEX(Matrix!$C$5:$EV$304,0,AL$3)&gt;0)))</f>
        <v/>
      </c>
      <c r="AM131" s="12" t="str">
        <f aca="false">IF(OR($A131="",AM$4=""),"",SUMPRODUCT(--(INDEX(Matrix!$C$5:$EV$304,0,$B131)&gt;0),--(INDEX(Matrix!$C$5:$EV$304,0,AM$3)&gt;0)))</f>
        <v/>
      </c>
      <c r="AN131" s="12" t="str">
        <f aca="false">IF(OR($A131="",AN$4=""),"",SUMPRODUCT(--(INDEX(Matrix!$C$5:$EV$304,0,$B131)&gt;0),--(INDEX(Matrix!$C$5:$EV$304,0,AN$3)&gt;0)))</f>
        <v/>
      </c>
      <c r="AO131" s="12" t="str">
        <f aca="false">IF(OR($A131="",AO$4=""),"",SUMPRODUCT(--(INDEX(Matrix!$C$5:$EV$304,0,$B131)&gt;0),--(INDEX(Matrix!$C$5:$EV$304,0,AO$3)&gt;0)))</f>
        <v/>
      </c>
      <c r="AP131" s="12" t="str">
        <f aca="false">IF(OR($A131="",AP$4=""),"",SUMPRODUCT(--(INDEX(Matrix!$C$5:$EV$304,0,$B131)&gt;0),--(INDEX(Matrix!$C$5:$EV$304,0,AP$3)&gt;0)))</f>
        <v/>
      </c>
      <c r="AQ131" s="12" t="str">
        <f aca="false">IF(OR($A131="",AQ$4=""),"",SUMPRODUCT(--(INDEX(Matrix!$C$5:$EV$304,0,$B131)&gt;0),--(INDEX(Matrix!$C$5:$EV$304,0,AQ$3)&gt;0)))</f>
        <v/>
      </c>
      <c r="AR131" s="12" t="str">
        <f aca="false">IF(OR($A131="",AR$4=""),"",SUMPRODUCT(--(INDEX(Matrix!$C$5:$EV$304,0,$B131)&gt;0),--(INDEX(Matrix!$C$5:$EV$304,0,AR$3)&gt;0)))</f>
        <v/>
      </c>
      <c r="AS131" s="12" t="str">
        <f aca="false">IF(OR($A131="",AS$4=""),"",SUMPRODUCT(--(INDEX(Matrix!$C$5:$EV$304,0,$B131)&gt;0),--(INDEX(Matrix!$C$5:$EV$304,0,AS$3)&gt;0)))</f>
        <v/>
      </c>
      <c r="AT131" s="12" t="str">
        <f aca="false">IF(OR($A131="",AT$4=""),"",SUMPRODUCT(--(INDEX(Matrix!$C$5:$EV$304,0,$B131)&gt;0),--(INDEX(Matrix!$C$5:$EV$304,0,AT$3)&gt;0)))</f>
        <v/>
      </c>
      <c r="AU131" s="12" t="str">
        <f aca="false">IF(OR($A131="",AU$4=""),"",SUMPRODUCT(--(INDEX(Matrix!$C$5:$EV$304,0,$B131)&gt;0),--(INDEX(Matrix!$C$5:$EV$304,0,AU$3)&gt;0)))</f>
        <v/>
      </c>
      <c r="AV131" s="12" t="str">
        <f aca="false">IF(OR($A131="",AV$4=""),"",SUMPRODUCT(--(INDEX(Matrix!$C$5:$EV$304,0,$B131)&gt;0),--(INDEX(Matrix!$C$5:$EV$304,0,AV$3)&gt;0)))</f>
        <v/>
      </c>
      <c r="AW131" s="12" t="str">
        <f aca="false">IF(OR($A131="",AW$4=""),"",SUMPRODUCT(--(INDEX(Matrix!$C$5:$EV$304,0,$B131)&gt;0),--(INDEX(Matrix!$C$5:$EV$304,0,AW$3)&gt;0)))</f>
        <v/>
      </c>
      <c r="AX131" s="12" t="str">
        <f aca="false">IF(OR($A131="",AX$4=""),"",SUMPRODUCT(--(INDEX(Matrix!$C$5:$EV$304,0,$B131)&gt;0),--(INDEX(Matrix!$C$5:$EV$304,0,AX$3)&gt;0)))</f>
        <v/>
      </c>
      <c r="AY131" s="12" t="str">
        <f aca="false">IF(OR($A131="",AY$4=""),"",SUMPRODUCT(--(INDEX(Matrix!$C$5:$EV$304,0,$B131)&gt;0),--(INDEX(Matrix!$C$5:$EV$304,0,AY$3)&gt;0)))</f>
        <v/>
      </c>
      <c r="AZ131" s="12" t="str">
        <f aca="false">IF(OR($A131="",AZ$4=""),"",SUMPRODUCT(--(INDEX(Matrix!$C$5:$EV$304,0,$B131)&gt;0),--(INDEX(Matrix!$C$5:$EV$304,0,AZ$3)&gt;0)))</f>
        <v/>
      </c>
      <c r="BA131" s="12" t="str">
        <f aca="false">IF(OR($A131="",BA$4=""),"",SUMPRODUCT(--(INDEX(Matrix!$C$5:$EV$304,0,$B131)&gt;0),--(INDEX(Matrix!$C$5:$EV$304,0,BA$3)&gt;0)))</f>
        <v/>
      </c>
      <c r="BB131" s="12" t="str">
        <f aca="false">IF(OR($A131="",BB$4=""),"",SUMPRODUCT(--(INDEX(Matrix!$C$5:$EV$304,0,$B131)&gt;0),--(INDEX(Matrix!$C$5:$EV$304,0,BB$3)&gt;0)))</f>
        <v/>
      </c>
      <c r="BC131" s="12" t="str">
        <f aca="false">IF(OR($A131="",BC$4=""),"",SUMPRODUCT(--(INDEX(Matrix!$C$5:$EV$304,0,$B131)&gt;0),--(INDEX(Matrix!$C$5:$EV$304,0,BC$3)&gt;0)))</f>
        <v/>
      </c>
      <c r="BD131" s="12" t="str">
        <f aca="false">IF(OR($A131="",BD$4=""),"",SUMPRODUCT(--(INDEX(Matrix!$C$5:$EV$304,0,$B131)&gt;0),--(INDEX(Matrix!$C$5:$EV$304,0,BD$3)&gt;0)))</f>
        <v/>
      </c>
      <c r="BE131" s="12" t="str">
        <f aca="false">IF(OR($A131="",BE$4=""),"",SUMPRODUCT(--(INDEX(Matrix!$C$5:$EV$304,0,$B131)&gt;0),--(INDEX(Matrix!$C$5:$EV$304,0,BE$3)&gt;0)))</f>
        <v/>
      </c>
      <c r="BF131" s="12" t="str">
        <f aca="false">IF(OR($A131="",BF$4=""),"",SUMPRODUCT(--(INDEX(Matrix!$C$5:$EV$304,0,$B131)&gt;0),--(INDEX(Matrix!$C$5:$EV$304,0,BF$3)&gt;0)))</f>
        <v/>
      </c>
      <c r="BG131" s="12" t="str">
        <f aca="false">IF(OR($A131="",BG$4=""),"",SUMPRODUCT(--(INDEX(Matrix!$C$5:$EV$304,0,$B131)&gt;0),--(INDEX(Matrix!$C$5:$EV$304,0,BG$3)&gt;0)))</f>
        <v/>
      </c>
      <c r="BH131" s="12" t="str">
        <f aca="false">IF(OR($A131="",BH$4=""),"",SUMPRODUCT(--(INDEX(Matrix!$C$5:$EV$304,0,$B131)&gt;0),--(INDEX(Matrix!$C$5:$EV$304,0,BH$3)&gt;0)))</f>
        <v/>
      </c>
      <c r="BI131" s="12" t="str">
        <f aca="false">IF(OR($A131="",BI$4=""),"",SUMPRODUCT(--(INDEX(Matrix!$C$5:$EV$304,0,$B131)&gt;0),--(INDEX(Matrix!$C$5:$EV$304,0,BI$3)&gt;0)))</f>
        <v/>
      </c>
      <c r="BJ131" s="12" t="str">
        <f aca="false">IF(OR($A131="",BJ$4=""),"",SUMPRODUCT(--(INDEX(Matrix!$C$5:$EV$304,0,$B131)&gt;0),--(INDEX(Matrix!$C$5:$EV$304,0,BJ$3)&gt;0)))</f>
        <v/>
      </c>
      <c r="BK131" s="12" t="str">
        <f aca="false">IF(OR($A131="",BK$4=""),"",SUMPRODUCT(--(INDEX(Matrix!$C$5:$EV$304,0,$B131)&gt;0),--(INDEX(Matrix!$C$5:$EV$304,0,BK$3)&gt;0)))</f>
        <v/>
      </c>
      <c r="BL131" s="12" t="str">
        <f aca="false">IF(OR($A131="",BL$4=""),"",SUMPRODUCT(--(INDEX(Matrix!$C$5:$EV$304,0,$B131)&gt;0),--(INDEX(Matrix!$C$5:$EV$304,0,BL$3)&gt;0)))</f>
        <v/>
      </c>
      <c r="BM131" s="12" t="str">
        <f aca="false">IF(OR($A131="",BM$4=""),"",SUMPRODUCT(--(INDEX(Matrix!$C$5:$EV$304,0,$B131)&gt;0),--(INDEX(Matrix!$C$5:$EV$304,0,BM$3)&gt;0)))</f>
        <v/>
      </c>
      <c r="BN131" s="12" t="str">
        <f aca="false">IF(OR($A131="",BN$4=""),"",SUMPRODUCT(--(INDEX(Matrix!$C$5:$EV$304,0,$B131)&gt;0),--(INDEX(Matrix!$C$5:$EV$304,0,BN$3)&gt;0)))</f>
        <v/>
      </c>
      <c r="BO131" s="12" t="str">
        <f aca="false">IF(OR($A131="",BO$4=""),"",SUMPRODUCT(--(INDEX(Matrix!$C$5:$EV$304,0,$B131)&gt;0),--(INDEX(Matrix!$C$5:$EV$304,0,BO$3)&gt;0)))</f>
        <v/>
      </c>
      <c r="BP131" s="12" t="str">
        <f aca="false">IF(OR($A131="",BP$4=""),"",SUMPRODUCT(--(INDEX(Matrix!$C$5:$EV$304,0,$B131)&gt;0),--(INDEX(Matrix!$C$5:$EV$304,0,BP$3)&gt;0)))</f>
        <v/>
      </c>
      <c r="BQ131" s="12" t="str">
        <f aca="false">IF(OR($A131="",BQ$4=""),"",SUMPRODUCT(--(INDEX(Matrix!$C$5:$EV$304,0,$B131)&gt;0),--(INDEX(Matrix!$C$5:$EV$304,0,BQ$3)&gt;0)))</f>
        <v/>
      </c>
      <c r="BR131" s="12" t="str">
        <f aca="false">IF(OR($A131="",BR$4=""),"",SUMPRODUCT(--(INDEX(Matrix!$C$5:$EV$304,0,$B131)&gt;0),--(INDEX(Matrix!$C$5:$EV$304,0,BR$3)&gt;0)))</f>
        <v/>
      </c>
      <c r="BS131" s="12" t="str">
        <f aca="false">IF(OR($A131="",BS$4=""),"",SUMPRODUCT(--(INDEX(Matrix!$C$5:$EV$304,0,$B131)&gt;0),--(INDEX(Matrix!$C$5:$EV$304,0,BS$3)&gt;0)))</f>
        <v/>
      </c>
      <c r="BT131" s="12" t="str">
        <f aca="false">IF(OR($A131="",BT$4=""),"",SUMPRODUCT(--(INDEX(Matrix!$C$5:$EV$304,0,$B131)&gt;0),--(INDEX(Matrix!$C$5:$EV$304,0,BT$3)&gt;0)))</f>
        <v/>
      </c>
      <c r="BU131" s="12" t="str">
        <f aca="false">IF(OR($A131="",BU$4=""),"",SUMPRODUCT(--(INDEX(Matrix!$C$5:$EV$304,0,$B131)&gt;0),--(INDEX(Matrix!$C$5:$EV$304,0,BU$3)&gt;0)))</f>
        <v/>
      </c>
      <c r="BV131" s="12" t="str">
        <f aca="false">IF(OR($A131="",BV$4=""),"",SUMPRODUCT(--(INDEX(Matrix!$C$5:$EV$304,0,$B131)&gt;0),--(INDEX(Matrix!$C$5:$EV$304,0,BV$3)&gt;0)))</f>
        <v/>
      </c>
      <c r="BW131" s="12" t="str">
        <f aca="false">IF(OR($A131="",BW$4=""),"",SUMPRODUCT(--(INDEX(Matrix!$C$5:$EV$304,0,$B131)&gt;0),--(INDEX(Matrix!$C$5:$EV$304,0,BW$3)&gt;0)))</f>
        <v/>
      </c>
      <c r="BX131" s="12" t="str">
        <f aca="false">IF(OR($A131="",BX$4=""),"",SUMPRODUCT(--(INDEX(Matrix!$C$5:$EV$304,0,$B131)&gt;0),--(INDEX(Matrix!$C$5:$EV$304,0,BX$3)&gt;0)))</f>
        <v/>
      </c>
      <c r="BY131" s="12" t="str">
        <f aca="false">IF(OR($A131="",BY$4=""),"",SUMPRODUCT(--(INDEX(Matrix!$C$5:$EV$304,0,$B131)&gt;0),--(INDEX(Matrix!$C$5:$EV$304,0,BY$3)&gt;0)))</f>
        <v/>
      </c>
      <c r="BZ131" s="12" t="str">
        <f aca="false">IF(OR($A131="",BZ$4=""),"",SUMPRODUCT(--(INDEX(Matrix!$C$5:$EV$304,0,$B131)&gt;0),--(INDEX(Matrix!$C$5:$EV$304,0,BZ$3)&gt;0)))</f>
        <v/>
      </c>
      <c r="CA131" s="12" t="str">
        <f aca="false">IF(OR($A131="",CA$4=""),"",SUMPRODUCT(--(INDEX(Matrix!$C$5:$EV$304,0,$B131)&gt;0),--(INDEX(Matrix!$C$5:$EV$304,0,CA$3)&gt;0)))</f>
        <v/>
      </c>
      <c r="CB131" s="12" t="str">
        <f aca="false">IF(OR($A131="",CB$4=""),"",SUMPRODUCT(--(INDEX(Matrix!$C$5:$EV$304,0,$B131)&gt;0),--(INDEX(Matrix!$C$5:$EV$304,0,CB$3)&gt;0)))</f>
        <v/>
      </c>
      <c r="CC131" s="12" t="str">
        <f aca="false">IF(OR($A131="",CC$4=""),"",SUMPRODUCT(--(INDEX(Matrix!$C$5:$EV$304,0,$B131)&gt;0),--(INDEX(Matrix!$C$5:$EV$304,0,CC$3)&gt;0)))</f>
        <v/>
      </c>
      <c r="CD131" s="12" t="str">
        <f aca="false">IF(OR($A131="",CD$4=""),"",SUMPRODUCT(--(INDEX(Matrix!$C$5:$EV$304,0,$B131)&gt;0),--(INDEX(Matrix!$C$5:$EV$304,0,CD$3)&gt;0)))</f>
        <v/>
      </c>
      <c r="CE131" s="12" t="str">
        <f aca="false">IF(OR($A131="",CE$4=""),"",SUMPRODUCT(--(INDEX(Matrix!$C$5:$EV$304,0,$B131)&gt;0),--(INDEX(Matrix!$C$5:$EV$304,0,CE$3)&gt;0)))</f>
        <v/>
      </c>
      <c r="CF131" s="12" t="str">
        <f aca="false">IF(OR($A131="",CF$4=""),"",SUMPRODUCT(--(INDEX(Matrix!$C$5:$EV$304,0,$B131)&gt;0),--(INDEX(Matrix!$C$5:$EV$304,0,CF$3)&gt;0)))</f>
        <v/>
      </c>
      <c r="CG131" s="12" t="str">
        <f aca="false">IF(OR($A131="",CG$4=""),"",SUMPRODUCT(--(INDEX(Matrix!$C$5:$EV$304,0,$B131)&gt;0),--(INDEX(Matrix!$C$5:$EV$304,0,CG$3)&gt;0)))</f>
        <v/>
      </c>
      <c r="CH131" s="12" t="str">
        <f aca="false">IF(OR($A131="",CH$4=""),"",SUMPRODUCT(--(INDEX(Matrix!$C$5:$EV$304,0,$B131)&gt;0),--(INDEX(Matrix!$C$5:$EV$304,0,CH$3)&gt;0)))</f>
        <v/>
      </c>
      <c r="CI131" s="12" t="str">
        <f aca="false">IF(OR($A131="",CI$4=""),"",SUMPRODUCT(--(INDEX(Matrix!$C$5:$EV$304,0,$B131)&gt;0),--(INDEX(Matrix!$C$5:$EV$304,0,CI$3)&gt;0)))</f>
        <v/>
      </c>
      <c r="CJ131" s="12" t="str">
        <f aca="false">IF(OR($A131="",CJ$4=""),"",SUMPRODUCT(--(INDEX(Matrix!$C$5:$EV$304,0,$B131)&gt;0),--(INDEX(Matrix!$C$5:$EV$304,0,CJ$3)&gt;0)))</f>
        <v/>
      </c>
      <c r="CK131" s="12" t="str">
        <f aca="false">IF(OR($A131="",CK$4=""),"",SUMPRODUCT(--(INDEX(Matrix!$C$5:$EV$304,0,$B131)&gt;0),--(INDEX(Matrix!$C$5:$EV$304,0,CK$3)&gt;0)))</f>
        <v/>
      </c>
      <c r="CL131" s="12" t="str">
        <f aca="false">IF(OR($A131="",CL$4=""),"",SUMPRODUCT(--(INDEX(Matrix!$C$5:$EV$304,0,$B131)&gt;0),--(INDEX(Matrix!$C$5:$EV$304,0,CL$3)&gt;0)))</f>
        <v/>
      </c>
      <c r="CM131" s="12" t="str">
        <f aca="false">IF(OR($A131="",CM$4=""),"",SUMPRODUCT(--(INDEX(Matrix!$C$5:$EV$304,0,$B131)&gt;0),--(INDEX(Matrix!$C$5:$EV$304,0,CM$3)&gt;0)))</f>
        <v/>
      </c>
      <c r="CN131" s="12" t="str">
        <f aca="false">IF(OR($A131="",CN$4=""),"",SUMPRODUCT(--(INDEX(Matrix!$C$5:$EV$304,0,$B131)&gt;0),--(INDEX(Matrix!$C$5:$EV$304,0,CN$3)&gt;0)))</f>
        <v/>
      </c>
      <c r="CO131" s="12" t="str">
        <f aca="false">IF(OR($A131="",CO$4=""),"",SUMPRODUCT(--(INDEX(Matrix!$C$5:$EV$304,0,$B131)&gt;0),--(INDEX(Matrix!$C$5:$EV$304,0,CO$3)&gt;0)))</f>
        <v/>
      </c>
      <c r="CP131" s="12" t="str">
        <f aca="false">IF(OR($A131="",CP$4=""),"",SUMPRODUCT(--(INDEX(Matrix!$C$5:$EV$304,0,$B131)&gt;0),--(INDEX(Matrix!$C$5:$EV$304,0,CP$3)&gt;0)))</f>
        <v/>
      </c>
      <c r="CQ131" s="12" t="str">
        <f aca="false">IF(OR($A131="",CQ$4=""),"",SUMPRODUCT(--(INDEX(Matrix!$C$5:$EV$304,0,$B131)&gt;0),--(INDEX(Matrix!$C$5:$EV$304,0,CQ$3)&gt;0)))</f>
        <v/>
      </c>
      <c r="CR131" s="12" t="str">
        <f aca="false">IF(OR($A131="",CR$4=""),"",SUMPRODUCT(--(INDEX(Matrix!$C$5:$EV$304,0,$B131)&gt;0),--(INDEX(Matrix!$C$5:$EV$304,0,CR$3)&gt;0)))</f>
        <v/>
      </c>
      <c r="CS131" s="12" t="str">
        <f aca="false">IF(OR($A131="",CS$4=""),"",SUMPRODUCT(--(INDEX(Matrix!$C$5:$EV$304,0,$B131)&gt;0),--(INDEX(Matrix!$C$5:$EV$304,0,CS$3)&gt;0)))</f>
        <v/>
      </c>
      <c r="CT131" s="12" t="str">
        <f aca="false">IF(OR($A131="",CT$4=""),"",SUMPRODUCT(--(INDEX(Matrix!$C$5:$EV$304,0,$B131)&gt;0),--(INDEX(Matrix!$C$5:$EV$304,0,CT$3)&gt;0)))</f>
        <v/>
      </c>
      <c r="CU131" s="12" t="str">
        <f aca="false">IF(OR($A131="",CU$4=""),"",SUMPRODUCT(--(INDEX(Matrix!$C$5:$EV$304,0,$B131)&gt;0),--(INDEX(Matrix!$C$5:$EV$304,0,CU$3)&gt;0)))</f>
        <v/>
      </c>
      <c r="CV131" s="12" t="str">
        <f aca="false">IF(OR($A131="",CV$4=""),"",SUMPRODUCT(--(INDEX(Matrix!$C$5:$EV$304,0,$B131)&gt;0),--(INDEX(Matrix!$C$5:$EV$304,0,CV$3)&gt;0)))</f>
        <v/>
      </c>
      <c r="CW131" s="12" t="str">
        <f aca="false">IF(OR($A131="",CW$4=""),"",SUMPRODUCT(--(INDEX(Matrix!$C$5:$EV$304,0,$B131)&gt;0),--(INDEX(Matrix!$C$5:$EV$304,0,CW$3)&gt;0)))</f>
        <v/>
      </c>
      <c r="CX131" s="12" t="str">
        <f aca="false">IF(OR($A131="",CX$4=""),"",SUMPRODUCT(--(INDEX(Matrix!$C$5:$EV$304,0,$B131)&gt;0),--(INDEX(Matrix!$C$5:$EV$304,0,CX$3)&gt;0)))</f>
        <v/>
      </c>
      <c r="CY131" s="12" t="str">
        <f aca="false">IF(OR($A131="",CY$4=""),"",SUMPRODUCT(--(INDEX(Matrix!$C$5:$EV$304,0,$B131)&gt;0),--(INDEX(Matrix!$C$5:$EV$304,0,CY$3)&gt;0)))</f>
        <v/>
      </c>
      <c r="CZ131" s="12" t="str">
        <f aca="false">IF(OR($A131="",CZ$4=""),"",SUMPRODUCT(--(INDEX(Matrix!$C$5:$EV$304,0,$B131)&gt;0),--(INDEX(Matrix!$C$5:$EV$304,0,CZ$3)&gt;0)))</f>
        <v/>
      </c>
      <c r="DA131" s="12" t="str">
        <f aca="false">IF(OR($A131="",DA$4=""),"",SUMPRODUCT(--(INDEX(Matrix!$C$5:$EV$304,0,$B131)&gt;0),--(INDEX(Matrix!$C$5:$EV$304,0,DA$3)&gt;0)))</f>
        <v/>
      </c>
      <c r="DB131" s="12" t="str">
        <f aca="false">IF(OR($A131="",DB$4=""),"",SUMPRODUCT(--(INDEX(Matrix!$C$5:$EV$304,0,$B131)&gt;0),--(INDEX(Matrix!$C$5:$EV$304,0,DB$3)&gt;0)))</f>
        <v/>
      </c>
      <c r="DC131" s="12" t="str">
        <f aca="false">IF(OR($A131="",DC$4=""),"",SUMPRODUCT(--(INDEX(Matrix!$C$5:$EV$304,0,$B131)&gt;0),--(INDEX(Matrix!$C$5:$EV$304,0,DC$3)&gt;0)))</f>
        <v/>
      </c>
      <c r="DD131" s="12" t="str">
        <f aca="false">IF(OR($A131="",DD$4=""),"",SUMPRODUCT(--(INDEX(Matrix!$C$5:$EV$304,0,$B131)&gt;0),--(INDEX(Matrix!$C$5:$EV$304,0,DD$3)&gt;0)))</f>
        <v/>
      </c>
      <c r="DE131" s="12" t="str">
        <f aca="false">IF(OR($A131="",DE$4=""),"",SUMPRODUCT(--(INDEX(Matrix!$C$5:$EV$304,0,$B131)&gt;0),--(INDEX(Matrix!$C$5:$EV$304,0,DE$3)&gt;0)))</f>
        <v/>
      </c>
      <c r="DF131" s="12" t="str">
        <f aca="false">IF(OR($A131="",DF$4=""),"",SUMPRODUCT(--(INDEX(Matrix!$C$5:$EV$304,0,$B131)&gt;0),--(INDEX(Matrix!$C$5:$EV$304,0,DF$3)&gt;0)))</f>
        <v/>
      </c>
      <c r="DG131" s="12" t="str">
        <f aca="false">IF(OR($A131="",DG$4=""),"",SUMPRODUCT(--(INDEX(Matrix!$C$5:$EV$304,0,$B131)&gt;0),--(INDEX(Matrix!$C$5:$EV$304,0,DG$3)&gt;0)))</f>
        <v/>
      </c>
      <c r="DH131" s="12" t="str">
        <f aca="false">IF(OR($A131="",DH$4=""),"",SUMPRODUCT(--(INDEX(Matrix!$C$5:$EV$304,0,$B131)&gt;0),--(INDEX(Matrix!$C$5:$EV$304,0,DH$3)&gt;0)))</f>
        <v/>
      </c>
      <c r="DI131" s="12" t="str">
        <f aca="false">IF(OR($A131="",DI$4=""),"",SUMPRODUCT(--(INDEX(Matrix!$C$5:$EV$304,0,$B131)&gt;0),--(INDEX(Matrix!$C$5:$EV$304,0,DI$3)&gt;0)))</f>
        <v/>
      </c>
      <c r="DJ131" s="12" t="str">
        <f aca="false">IF(OR($A131="",DJ$4=""),"",SUMPRODUCT(--(INDEX(Matrix!$C$5:$EV$304,0,$B131)&gt;0),--(INDEX(Matrix!$C$5:$EV$304,0,DJ$3)&gt;0)))</f>
        <v/>
      </c>
      <c r="DK131" s="12" t="str">
        <f aca="false">IF(OR($A131="",DK$4=""),"",SUMPRODUCT(--(INDEX(Matrix!$C$5:$EV$304,0,$B131)&gt;0),--(INDEX(Matrix!$C$5:$EV$304,0,DK$3)&gt;0)))</f>
        <v/>
      </c>
      <c r="DL131" s="12" t="str">
        <f aca="false">IF(OR($A131="",DL$4=""),"",SUMPRODUCT(--(INDEX(Matrix!$C$5:$EV$304,0,$B131)&gt;0),--(INDEX(Matrix!$C$5:$EV$304,0,DL$3)&gt;0)))</f>
        <v/>
      </c>
      <c r="DM131" s="12" t="str">
        <f aca="false">IF(OR($A131="",DM$4=""),"",SUMPRODUCT(--(INDEX(Matrix!$C$5:$EV$304,0,$B131)&gt;0),--(INDEX(Matrix!$C$5:$EV$304,0,DM$3)&gt;0)))</f>
        <v/>
      </c>
      <c r="DN131" s="12" t="str">
        <f aca="false">IF(OR($A131="",DN$4=""),"",SUMPRODUCT(--(INDEX(Matrix!$C$5:$EV$304,0,$B131)&gt;0),--(INDEX(Matrix!$C$5:$EV$304,0,DN$3)&gt;0)))</f>
        <v/>
      </c>
      <c r="DO131" s="12" t="str">
        <f aca="false">IF(OR($A131="",DO$4=""),"",SUMPRODUCT(--(INDEX(Matrix!$C$5:$EV$304,0,$B131)&gt;0),--(INDEX(Matrix!$C$5:$EV$304,0,DO$3)&gt;0)))</f>
        <v/>
      </c>
      <c r="DP131" s="12" t="str">
        <f aca="false">IF(OR($A131="",DP$4=""),"",SUMPRODUCT(--(INDEX(Matrix!$C$5:$EV$304,0,$B131)&gt;0),--(INDEX(Matrix!$C$5:$EV$304,0,DP$3)&gt;0)))</f>
        <v/>
      </c>
      <c r="DQ131" s="12" t="str">
        <f aca="false">IF(OR($A131="",DQ$4=""),"",SUMPRODUCT(--(INDEX(Matrix!$C$5:$EV$304,0,$B131)&gt;0),--(INDEX(Matrix!$C$5:$EV$304,0,DQ$3)&gt;0)))</f>
        <v/>
      </c>
      <c r="DR131" s="12" t="str">
        <f aca="false">IF(OR($A131="",DR$4=""),"",SUMPRODUCT(--(INDEX(Matrix!$C$5:$EV$304,0,$B131)&gt;0),--(INDEX(Matrix!$C$5:$EV$304,0,DR$3)&gt;0)))</f>
        <v/>
      </c>
      <c r="DS131" s="12" t="str">
        <f aca="false">IF(OR($A131="",DS$4=""),"",SUMPRODUCT(--(INDEX(Matrix!$C$5:$EV$304,0,$B131)&gt;0),--(INDEX(Matrix!$C$5:$EV$304,0,DS$3)&gt;0)))</f>
        <v/>
      </c>
      <c r="DT131" s="12" t="str">
        <f aca="false">IF(OR($A131="",DT$4=""),"",SUMPRODUCT(--(INDEX(Matrix!$C$5:$EV$304,0,$B131)&gt;0),--(INDEX(Matrix!$C$5:$EV$304,0,DT$3)&gt;0)))</f>
        <v/>
      </c>
      <c r="DU131" s="12" t="str">
        <f aca="false">IF(OR($A131="",DU$4=""),"",SUMPRODUCT(--(INDEX(Matrix!$C$5:$EV$304,0,$B131)&gt;0),--(INDEX(Matrix!$C$5:$EV$304,0,DU$3)&gt;0)))</f>
        <v/>
      </c>
      <c r="DV131" s="12" t="str">
        <f aca="false">IF(OR($A131="",DV$4=""),"",SUMPRODUCT(--(INDEX(Matrix!$C$5:$EV$304,0,$B131)&gt;0),--(INDEX(Matrix!$C$5:$EV$304,0,DV$3)&gt;0)))</f>
        <v/>
      </c>
      <c r="DW131" s="12" t="str">
        <f aca="false">IF(OR($A131="",DW$4=""),"",SUMPRODUCT(--(INDEX(Matrix!$C$5:$EV$304,0,$B131)&gt;0),--(INDEX(Matrix!$C$5:$EV$304,0,DW$3)&gt;0)))</f>
        <v/>
      </c>
      <c r="DX131" s="12" t="str">
        <f aca="false">IF(OR($A131="",DX$4=""),"",SUMPRODUCT(--(INDEX(Matrix!$C$5:$EV$304,0,$B131)&gt;0),--(INDEX(Matrix!$C$5:$EV$304,0,DX$3)&gt;0)))</f>
        <v/>
      </c>
      <c r="DY131" s="12" t="str">
        <f aca="false">IF(OR($A131="",DY$4=""),"",SUMPRODUCT(--(INDEX(Matrix!$C$5:$EV$304,0,$B131)&gt;0),--(INDEX(Matrix!$C$5:$EV$304,0,DY$3)&gt;0)))</f>
        <v/>
      </c>
      <c r="DZ131" s="12" t="str">
        <f aca="false">IF(OR($A131="",DZ$4=""),"",SUMPRODUCT(--(INDEX(Matrix!$C$5:$EV$304,0,$B131)&gt;0),--(INDEX(Matrix!$C$5:$EV$304,0,DZ$3)&gt;0)))</f>
        <v/>
      </c>
      <c r="EA131" s="12" t="str">
        <f aca="false">IF(OR($A131="",EA$4=""),"",SUMPRODUCT(--(INDEX(Matrix!$C$5:$EV$304,0,$B131)&gt;0),--(INDEX(Matrix!$C$5:$EV$304,0,EA$3)&gt;0)))</f>
        <v/>
      </c>
      <c r="EB131" s="12" t="str">
        <f aca="false">IF(OR($A131="",EB$4=""),"",SUMPRODUCT(--(INDEX(Matrix!$C$5:$EV$304,0,$B131)&gt;0),--(INDEX(Matrix!$C$5:$EV$304,0,EB$3)&gt;0)))</f>
        <v/>
      </c>
      <c r="EC131" s="12" t="str">
        <f aca="false">IF(OR($A131="",EC$4=""),"",SUMPRODUCT(--(INDEX(Matrix!$C$5:$EV$304,0,$B131)&gt;0),--(INDEX(Matrix!$C$5:$EV$304,0,EC$3)&gt;0)))</f>
        <v/>
      </c>
      <c r="ED131" s="12" t="str">
        <f aca="false">IF(OR($A131="",ED$4=""),"",SUMPRODUCT(--(INDEX(Matrix!$C$5:$EV$304,0,$B131)&gt;0),--(INDEX(Matrix!$C$5:$EV$304,0,ED$3)&gt;0)))</f>
        <v/>
      </c>
      <c r="EE131" s="12" t="str">
        <f aca="false">IF(OR($A131="",EE$4=""),"",SUMPRODUCT(--(INDEX(Matrix!$C$5:$EV$304,0,$B131)&gt;0),--(INDEX(Matrix!$C$5:$EV$304,0,EE$3)&gt;0)))</f>
        <v/>
      </c>
      <c r="EF131" s="12" t="str">
        <f aca="false">IF(OR($A131="",EF$4=""),"",SUMPRODUCT(--(INDEX(Matrix!$C$5:$EV$304,0,$B131)&gt;0),--(INDEX(Matrix!$C$5:$EV$304,0,EF$3)&gt;0)))</f>
        <v/>
      </c>
      <c r="EG131" s="12" t="str">
        <f aca="false">IF(OR($A131="",EG$4=""),"",SUMPRODUCT(--(INDEX(Matrix!$C$5:$EV$304,0,$B131)&gt;0),--(INDEX(Matrix!$C$5:$EV$304,0,EG$3)&gt;0)))</f>
        <v/>
      </c>
      <c r="EH131" s="12" t="str">
        <f aca="false">IF(OR($A131="",EH$4=""),"",SUMPRODUCT(--(INDEX(Matrix!$C$5:$EV$304,0,$B131)&gt;0),--(INDEX(Matrix!$C$5:$EV$304,0,EH$3)&gt;0)))</f>
        <v/>
      </c>
      <c r="EI131" s="12" t="str">
        <f aca="false">IF(OR($A131="",EI$4=""),"",SUMPRODUCT(--(INDEX(Matrix!$C$5:$EV$304,0,$B131)&gt;0),--(INDEX(Matrix!$C$5:$EV$304,0,EI$3)&gt;0)))</f>
        <v/>
      </c>
      <c r="EJ131" s="12" t="str">
        <f aca="false">IF(OR($A131="",EJ$4=""),"",SUMPRODUCT(--(INDEX(Matrix!$C$5:$EV$304,0,$B131)&gt;0),--(INDEX(Matrix!$C$5:$EV$304,0,EJ$3)&gt;0)))</f>
        <v/>
      </c>
      <c r="EK131" s="12" t="str">
        <f aca="false">IF(OR($A131="",EK$4=""),"",SUMPRODUCT(--(INDEX(Matrix!$C$5:$EV$304,0,$B131)&gt;0),--(INDEX(Matrix!$C$5:$EV$304,0,EK$3)&gt;0)))</f>
        <v/>
      </c>
      <c r="EL131" s="12" t="str">
        <f aca="false">IF(OR($A131="",EL$4=""),"",SUMPRODUCT(--(INDEX(Matrix!$C$5:$EV$304,0,$B131)&gt;0),--(INDEX(Matrix!$C$5:$EV$304,0,EL$3)&gt;0)))</f>
        <v/>
      </c>
      <c r="EM131" s="12" t="str">
        <f aca="false">IF(OR($A131="",EM$4=""),"",SUMPRODUCT(--(INDEX(Matrix!$C$5:$EV$304,0,$B131)&gt;0),--(INDEX(Matrix!$C$5:$EV$304,0,EM$3)&gt;0)))</f>
        <v/>
      </c>
      <c r="EN131" s="12" t="str">
        <f aca="false">IF(OR($A131="",EN$4=""),"",SUMPRODUCT(--(INDEX(Matrix!$C$5:$EV$304,0,$B131)&gt;0),--(INDEX(Matrix!$C$5:$EV$304,0,EN$3)&gt;0)))</f>
        <v/>
      </c>
      <c r="EO131" s="12" t="str">
        <f aca="false">IF(OR($A131="",EO$4=""),"",SUMPRODUCT(--(INDEX(Matrix!$C$5:$EV$304,0,$B131)&gt;0),--(INDEX(Matrix!$C$5:$EV$304,0,EO$3)&gt;0)))</f>
        <v/>
      </c>
      <c r="EP131" s="12" t="str">
        <f aca="false">IF(OR($A131="",EP$4=""),"",SUMPRODUCT(--(INDEX(Matrix!$C$5:$EV$304,0,$B131)&gt;0),--(INDEX(Matrix!$C$5:$EV$304,0,EP$3)&gt;0)))</f>
        <v/>
      </c>
      <c r="EQ131" s="12" t="str">
        <f aca="false">IF(OR($A131="",EQ$4=""),"",SUMPRODUCT(--(INDEX(Matrix!$C$5:$EV$304,0,$B131)&gt;0),--(INDEX(Matrix!$C$5:$EV$304,0,EQ$3)&gt;0)))</f>
        <v/>
      </c>
      <c r="ER131" s="12" t="str">
        <f aca="false">IF(OR($A131="",ER$4=""),"",SUMPRODUCT(--(INDEX(Matrix!$C$5:$EV$304,0,$B131)&gt;0),--(INDEX(Matrix!$C$5:$EV$304,0,ER$3)&gt;0)))</f>
        <v/>
      </c>
      <c r="ES131" s="12" t="str">
        <f aca="false">IF(OR($A131="",ES$4=""),"",SUMPRODUCT(--(INDEX(Matrix!$C$5:$EV$304,0,$B131)&gt;0),--(INDEX(Matrix!$C$5:$EV$304,0,ES$3)&gt;0)))</f>
        <v/>
      </c>
      <c r="ET131" s="12" t="str">
        <f aca="false">IF(OR($A131="",ET$4=""),"",SUMPRODUCT(--(INDEX(Matrix!$C$5:$EV$304,0,$B131)&gt;0),--(INDEX(Matrix!$C$5:$EV$304,0,ET$3)&gt;0)))</f>
        <v/>
      </c>
      <c r="EU131" s="12" t="str">
        <f aca="false">IF(OR($A131="",EU$4=""),"",SUMPRODUCT(--(INDEX(Matrix!$C$5:$EV$304,0,$B131)&gt;0),--(INDEX(Matrix!$C$5:$EV$304,0,EU$3)&gt;0)))</f>
        <v/>
      </c>
      <c r="EV131" s="12" t="str">
        <f aca="false">IF(OR($A131="",EV$4=""),"",SUMPRODUCT(--(INDEX(Matrix!$C$5:$EV$304,0,$B131)&gt;0),--(INDEX(Matrix!$C$5:$EV$304,0,EV$3)&gt;0)))</f>
        <v/>
      </c>
    </row>
    <row r="132" customFormat="false" ht="15" hidden="false" customHeight="false" outlineLevel="0" collapsed="false">
      <c r="A132" s="6" t="str">
        <f aca="false">IF(INDEX(Products!$A$2:$A$151,$B132)="","",INDEX(Products!$A$2:$A$151,$B132))</f>
        <v/>
      </c>
      <c r="B132" s="23" t="n">
        <v>128</v>
      </c>
      <c r="C132" s="12" t="str">
        <f aca="false">IF(OR($A132="",C$4=""),"",SUMPRODUCT(--(INDEX(Matrix!$C$5:$EV$304,0,$B132)&gt;0),--(INDEX(Matrix!$C$5:$EV$304,0,C$3)&gt;0)))</f>
        <v/>
      </c>
      <c r="D132" s="12" t="str">
        <f aca="false">IF(OR($A132="",D$4=""),"",SUMPRODUCT(--(INDEX(Matrix!$C$5:$EV$304,0,$B132)&gt;0),--(INDEX(Matrix!$C$5:$EV$304,0,D$3)&gt;0)))</f>
        <v/>
      </c>
      <c r="E132" s="12" t="str">
        <f aca="false">IF(OR($A132="",E$4=""),"",SUMPRODUCT(--(INDEX(Matrix!$C$5:$EV$304,0,$B132)&gt;0),--(INDEX(Matrix!$C$5:$EV$304,0,E$3)&gt;0)))</f>
        <v/>
      </c>
      <c r="F132" s="12" t="str">
        <f aca="false">IF(OR($A132="",F$4=""),"",SUMPRODUCT(--(INDEX(Matrix!$C$5:$EV$304,0,$B132)&gt;0),--(INDEX(Matrix!$C$5:$EV$304,0,F$3)&gt;0)))</f>
        <v/>
      </c>
      <c r="G132" s="12" t="str">
        <f aca="false">IF(OR($A132="",G$4=""),"",SUMPRODUCT(--(INDEX(Matrix!$C$5:$EV$304,0,$B132)&gt;0),--(INDEX(Matrix!$C$5:$EV$304,0,G$3)&gt;0)))</f>
        <v/>
      </c>
      <c r="H132" s="12" t="str">
        <f aca="false">IF(OR($A132="",H$4=""),"",SUMPRODUCT(--(INDEX(Matrix!$C$5:$EV$304,0,$B132)&gt;0),--(INDEX(Matrix!$C$5:$EV$304,0,H$3)&gt;0)))</f>
        <v/>
      </c>
      <c r="I132" s="12" t="str">
        <f aca="false">IF(OR($A132="",I$4=""),"",SUMPRODUCT(--(INDEX(Matrix!$C$5:$EV$304,0,$B132)&gt;0),--(INDEX(Matrix!$C$5:$EV$304,0,I$3)&gt;0)))</f>
        <v/>
      </c>
      <c r="J132" s="12" t="str">
        <f aca="false">IF(OR($A132="",J$4=""),"",SUMPRODUCT(--(INDEX(Matrix!$C$5:$EV$304,0,$B132)&gt;0),--(INDEX(Matrix!$C$5:$EV$304,0,J$3)&gt;0)))</f>
        <v/>
      </c>
      <c r="K132" s="12" t="str">
        <f aca="false">IF(OR($A132="",K$4=""),"",SUMPRODUCT(--(INDEX(Matrix!$C$5:$EV$304,0,$B132)&gt;0),--(INDEX(Matrix!$C$5:$EV$304,0,K$3)&gt;0)))</f>
        <v/>
      </c>
      <c r="L132" s="12" t="str">
        <f aca="false">IF(OR($A132="",L$4=""),"",SUMPRODUCT(--(INDEX(Matrix!$C$5:$EV$304,0,$B132)&gt;0),--(INDEX(Matrix!$C$5:$EV$304,0,L$3)&gt;0)))</f>
        <v/>
      </c>
      <c r="M132" s="12" t="str">
        <f aca="false">IF(OR($A132="",M$4=""),"",SUMPRODUCT(--(INDEX(Matrix!$C$5:$EV$304,0,$B132)&gt;0),--(INDEX(Matrix!$C$5:$EV$304,0,M$3)&gt;0)))</f>
        <v/>
      </c>
      <c r="N132" s="12" t="str">
        <f aca="false">IF(OR($A132="",N$4=""),"",SUMPRODUCT(--(INDEX(Matrix!$C$5:$EV$304,0,$B132)&gt;0),--(INDEX(Matrix!$C$5:$EV$304,0,N$3)&gt;0)))</f>
        <v/>
      </c>
      <c r="O132" s="12" t="str">
        <f aca="false">IF(OR($A132="",O$4=""),"",SUMPRODUCT(--(INDEX(Matrix!$C$5:$EV$304,0,$B132)&gt;0),--(INDEX(Matrix!$C$5:$EV$304,0,O$3)&gt;0)))</f>
        <v/>
      </c>
      <c r="P132" s="12" t="str">
        <f aca="false">IF(OR($A132="",P$4=""),"",SUMPRODUCT(--(INDEX(Matrix!$C$5:$EV$304,0,$B132)&gt;0),--(INDEX(Matrix!$C$5:$EV$304,0,P$3)&gt;0)))</f>
        <v/>
      </c>
      <c r="Q132" s="12" t="str">
        <f aca="false">IF(OR($A132="",Q$4=""),"",SUMPRODUCT(--(INDEX(Matrix!$C$5:$EV$304,0,$B132)&gt;0),--(INDEX(Matrix!$C$5:$EV$304,0,Q$3)&gt;0)))</f>
        <v/>
      </c>
      <c r="R132" s="12" t="str">
        <f aca="false">IF(OR($A132="",R$4=""),"",SUMPRODUCT(--(INDEX(Matrix!$C$5:$EV$304,0,$B132)&gt;0),--(INDEX(Matrix!$C$5:$EV$304,0,R$3)&gt;0)))</f>
        <v/>
      </c>
      <c r="S132" s="12" t="str">
        <f aca="false">IF(OR($A132="",S$4=""),"",SUMPRODUCT(--(INDEX(Matrix!$C$5:$EV$304,0,$B132)&gt;0),--(INDEX(Matrix!$C$5:$EV$304,0,S$3)&gt;0)))</f>
        <v/>
      </c>
      <c r="T132" s="12" t="str">
        <f aca="false">IF(OR($A132="",T$4=""),"",SUMPRODUCT(--(INDEX(Matrix!$C$5:$EV$304,0,$B132)&gt;0),--(INDEX(Matrix!$C$5:$EV$304,0,T$3)&gt;0)))</f>
        <v/>
      </c>
      <c r="U132" s="12" t="str">
        <f aca="false">IF(OR($A132="",U$4=""),"",SUMPRODUCT(--(INDEX(Matrix!$C$5:$EV$304,0,$B132)&gt;0),--(INDEX(Matrix!$C$5:$EV$304,0,U$3)&gt;0)))</f>
        <v/>
      </c>
      <c r="V132" s="12" t="str">
        <f aca="false">IF(OR($A132="",V$4=""),"",SUMPRODUCT(--(INDEX(Matrix!$C$5:$EV$304,0,$B132)&gt;0),--(INDEX(Matrix!$C$5:$EV$304,0,V$3)&gt;0)))</f>
        <v/>
      </c>
      <c r="W132" s="12" t="str">
        <f aca="false">IF(OR($A132="",W$4=""),"",SUMPRODUCT(--(INDEX(Matrix!$C$5:$EV$304,0,$B132)&gt;0),--(INDEX(Matrix!$C$5:$EV$304,0,W$3)&gt;0)))</f>
        <v/>
      </c>
      <c r="X132" s="12" t="str">
        <f aca="false">IF(OR($A132="",X$4=""),"",SUMPRODUCT(--(INDEX(Matrix!$C$5:$EV$304,0,$B132)&gt;0),--(INDEX(Matrix!$C$5:$EV$304,0,X$3)&gt;0)))</f>
        <v/>
      </c>
      <c r="Y132" s="12" t="str">
        <f aca="false">IF(OR($A132="",Y$4=""),"",SUMPRODUCT(--(INDEX(Matrix!$C$5:$EV$304,0,$B132)&gt;0),--(INDEX(Matrix!$C$5:$EV$304,0,Y$3)&gt;0)))</f>
        <v/>
      </c>
      <c r="Z132" s="12" t="str">
        <f aca="false">IF(OR($A132="",Z$4=""),"",SUMPRODUCT(--(INDEX(Matrix!$C$5:$EV$304,0,$B132)&gt;0),--(INDEX(Matrix!$C$5:$EV$304,0,Z$3)&gt;0)))</f>
        <v/>
      </c>
      <c r="AA132" s="12" t="str">
        <f aca="false">IF(OR($A132="",AA$4=""),"",SUMPRODUCT(--(INDEX(Matrix!$C$5:$EV$304,0,$B132)&gt;0),--(INDEX(Matrix!$C$5:$EV$304,0,AA$3)&gt;0)))</f>
        <v/>
      </c>
      <c r="AB132" s="12" t="str">
        <f aca="false">IF(OR($A132="",AB$4=""),"",SUMPRODUCT(--(INDEX(Matrix!$C$5:$EV$304,0,$B132)&gt;0),--(INDEX(Matrix!$C$5:$EV$304,0,AB$3)&gt;0)))</f>
        <v/>
      </c>
      <c r="AC132" s="12" t="str">
        <f aca="false">IF(OR($A132="",AC$4=""),"",SUMPRODUCT(--(INDEX(Matrix!$C$5:$EV$304,0,$B132)&gt;0),--(INDEX(Matrix!$C$5:$EV$304,0,AC$3)&gt;0)))</f>
        <v/>
      </c>
      <c r="AD132" s="12" t="str">
        <f aca="false">IF(OR($A132="",AD$4=""),"",SUMPRODUCT(--(INDEX(Matrix!$C$5:$EV$304,0,$B132)&gt;0),--(INDEX(Matrix!$C$5:$EV$304,0,AD$3)&gt;0)))</f>
        <v/>
      </c>
      <c r="AE132" s="12" t="str">
        <f aca="false">IF(OR($A132="",AE$4=""),"",SUMPRODUCT(--(INDEX(Matrix!$C$5:$EV$304,0,$B132)&gt;0),--(INDEX(Matrix!$C$5:$EV$304,0,AE$3)&gt;0)))</f>
        <v/>
      </c>
      <c r="AF132" s="12" t="str">
        <f aca="false">IF(OR($A132="",AF$4=""),"",SUMPRODUCT(--(INDEX(Matrix!$C$5:$EV$304,0,$B132)&gt;0),--(INDEX(Matrix!$C$5:$EV$304,0,AF$3)&gt;0)))</f>
        <v/>
      </c>
      <c r="AG132" s="12" t="str">
        <f aca="false">IF(OR($A132="",AG$4=""),"",SUMPRODUCT(--(INDEX(Matrix!$C$5:$EV$304,0,$B132)&gt;0),--(INDEX(Matrix!$C$5:$EV$304,0,AG$3)&gt;0)))</f>
        <v/>
      </c>
      <c r="AH132" s="12" t="str">
        <f aca="false">IF(OR($A132="",AH$4=""),"",SUMPRODUCT(--(INDEX(Matrix!$C$5:$EV$304,0,$B132)&gt;0),--(INDEX(Matrix!$C$5:$EV$304,0,AH$3)&gt;0)))</f>
        <v/>
      </c>
      <c r="AI132" s="12" t="str">
        <f aca="false">IF(OR($A132="",AI$4=""),"",SUMPRODUCT(--(INDEX(Matrix!$C$5:$EV$304,0,$B132)&gt;0),--(INDEX(Matrix!$C$5:$EV$304,0,AI$3)&gt;0)))</f>
        <v/>
      </c>
      <c r="AJ132" s="12" t="str">
        <f aca="false">IF(OR($A132="",AJ$4=""),"",SUMPRODUCT(--(INDEX(Matrix!$C$5:$EV$304,0,$B132)&gt;0),--(INDEX(Matrix!$C$5:$EV$304,0,AJ$3)&gt;0)))</f>
        <v/>
      </c>
      <c r="AK132" s="12" t="str">
        <f aca="false">IF(OR($A132="",AK$4=""),"",SUMPRODUCT(--(INDEX(Matrix!$C$5:$EV$304,0,$B132)&gt;0),--(INDEX(Matrix!$C$5:$EV$304,0,AK$3)&gt;0)))</f>
        <v/>
      </c>
      <c r="AL132" s="12" t="str">
        <f aca="false">IF(OR($A132="",AL$4=""),"",SUMPRODUCT(--(INDEX(Matrix!$C$5:$EV$304,0,$B132)&gt;0),--(INDEX(Matrix!$C$5:$EV$304,0,AL$3)&gt;0)))</f>
        <v/>
      </c>
      <c r="AM132" s="12" t="str">
        <f aca="false">IF(OR($A132="",AM$4=""),"",SUMPRODUCT(--(INDEX(Matrix!$C$5:$EV$304,0,$B132)&gt;0),--(INDEX(Matrix!$C$5:$EV$304,0,AM$3)&gt;0)))</f>
        <v/>
      </c>
      <c r="AN132" s="12" t="str">
        <f aca="false">IF(OR($A132="",AN$4=""),"",SUMPRODUCT(--(INDEX(Matrix!$C$5:$EV$304,0,$B132)&gt;0),--(INDEX(Matrix!$C$5:$EV$304,0,AN$3)&gt;0)))</f>
        <v/>
      </c>
      <c r="AO132" s="12" t="str">
        <f aca="false">IF(OR($A132="",AO$4=""),"",SUMPRODUCT(--(INDEX(Matrix!$C$5:$EV$304,0,$B132)&gt;0),--(INDEX(Matrix!$C$5:$EV$304,0,AO$3)&gt;0)))</f>
        <v/>
      </c>
      <c r="AP132" s="12" t="str">
        <f aca="false">IF(OR($A132="",AP$4=""),"",SUMPRODUCT(--(INDEX(Matrix!$C$5:$EV$304,0,$B132)&gt;0),--(INDEX(Matrix!$C$5:$EV$304,0,AP$3)&gt;0)))</f>
        <v/>
      </c>
      <c r="AQ132" s="12" t="str">
        <f aca="false">IF(OR($A132="",AQ$4=""),"",SUMPRODUCT(--(INDEX(Matrix!$C$5:$EV$304,0,$B132)&gt;0),--(INDEX(Matrix!$C$5:$EV$304,0,AQ$3)&gt;0)))</f>
        <v/>
      </c>
      <c r="AR132" s="12" t="str">
        <f aca="false">IF(OR($A132="",AR$4=""),"",SUMPRODUCT(--(INDEX(Matrix!$C$5:$EV$304,0,$B132)&gt;0),--(INDEX(Matrix!$C$5:$EV$304,0,AR$3)&gt;0)))</f>
        <v/>
      </c>
      <c r="AS132" s="12" t="str">
        <f aca="false">IF(OR($A132="",AS$4=""),"",SUMPRODUCT(--(INDEX(Matrix!$C$5:$EV$304,0,$B132)&gt;0),--(INDEX(Matrix!$C$5:$EV$304,0,AS$3)&gt;0)))</f>
        <v/>
      </c>
      <c r="AT132" s="12" t="str">
        <f aca="false">IF(OR($A132="",AT$4=""),"",SUMPRODUCT(--(INDEX(Matrix!$C$5:$EV$304,0,$B132)&gt;0),--(INDEX(Matrix!$C$5:$EV$304,0,AT$3)&gt;0)))</f>
        <v/>
      </c>
      <c r="AU132" s="12" t="str">
        <f aca="false">IF(OR($A132="",AU$4=""),"",SUMPRODUCT(--(INDEX(Matrix!$C$5:$EV$304,0,$B132)&gt;0),--(INDEX(Matrix!$C$5:$EV$304,0,AU$3)&gt;0)))</f>
        <v/>
      </c>
      <c r="AV132" s="12" t="str">
        <f aca="false">IF(OR($A132="",AV$4=""),"",SUMPRODUCT(--(INDEX(Matrix!$C$5:$EV$304,0,$B132)&gt;0),--(INDEX(Matrix!$C$5:$EV$304,0,AV$3)&gt;0)))</f>
        <v/>
      </c>
      <c r="AW132" s="12" t="str">
        <f aca="false">IF(OR($A132="",AW$4=""),"",SUMPRODUCT(--(INDEX(Matrix!$C$5:$EV$304,0,$B132)&gt;0),--(INDEX(Matrix!$C$5:$EV$304,0,AW$3)&gt;0)))</f>
        <v/>
      </c>
      <c r="AX132" s="12" t="str">
        <f aca="false">IF(OR($A132="",AX$4=""),"",SUMPRODUCT(--(INDEX(Matrix!$C$5:$EV$304,0,$B132)&gt;0),--(INDEX(Matrix!$C$5:$EV$304,0,AX$3)&gt;0)))</f>
        <v/>
      </c>
      <c r="AY132" s="12" t="str">
        <f aca="false">IF(OR($A132="",AY$4=""),"",SUMPRODUCT(--(INDEX(Matrix!$C$5:$EV$304,0,$B132)&gt;0),--(INDEX(Matrix!$C$5:$EV$304,0,AY$3)&gt;0)))</f>
        <v/>
      </c>
      <c r="AZ132" s="12" t="str">
        <f aca="false">IF(OR($A132="",AZ$4=""),"",SUMPRODUCT(--(INDEX(Matrix!$C$5:$EV$304,0,$B132)&gt;0),--(INDEX(Matrix!$C$5:$EV$304,0,AZ$3)&gt;0)))</f>
        <v/>
      </c>
      <c r="BA132" s="12" t="str">
        <f aca="false">IF(OR($A132="",BA$4=""),"",SUMPRODUCT(--(INDEX(Matrix!$C$5:$EV$304,0,$B132)&gt;0),--(INDEX(Matrix!$C$5:$EV$304,0,BA$3)&gt;0)))</f>
        <v/>
      </c>
      <c r="BB132" s="12" t="str">
        <f aca="false">IF(OR($A132="",BB$4=""),"",SUMPRODUCT(--(INDEX(Matrix!$C$5:$EV$304,0,$B132)&gt;0),--(INDEX(Matrix!$C$5:$EV$304,0,BB$3)&gt;0)))</f>
        <v/>
      </c>
      <c r="BC132" s="12" t="str">
        <f aca="false">IF(OR($A132="",BC$4=""),"",SUMPRODUCT(--(INDEX(Matrix!$C$5:$EV$304,0,$B132)&gt;0),--(INDEX(Matrix!$C$5:$EV$304,0,BC$3)&gt;0)))</f>
        <v/>
      </c>
      <c r="BD132" s="12" t="str">
        <f aca="false">IF(OR($A132="",BD$4=""),"",SUMPRODUCT(--(INDEX(Matrix!$C$5:$EV$304,0,$B132)&gt;0),--(INDEX(Matrix!$C$5:$EV$304,0,BD$3)&gt;0)))</f>
        <v/>
      </c>
      <c r="BE132" s="12" t="str">
        <f aca="false">IF(OR($A132="",BE$4=""),"",SUMPRODUCT(--(INDEX(Matrix!$C$5:$EV$304,0,$B132)&gt;0),--(INDEX(Matrix!$C$5:$EV$304,0,BE$3)&gt;0)))</f>
        <v/>
      </c>
      <c r="BF132" s="12" t="str">
        <f aca="false">IF(OR($A132="",BF$4=""),"",SUMPRODUCT(--(INDEX(Matrix!$C$5:$EV$304,0,$B132)&gt;0),--(INDEX(Matrix!$C$5:$EV$304,0,BF$3)&gt;0)))</f>
        <v/>
      </c>
      <c r="BG132" s="12" t="str">
        <f aca="false">IF(OR($A132="",BG$4=""),"",SUMPRODUCT(--(INDEX(Matrix!$C$5:$EV$304,0,$B132)&gt;0),--(INDEX(Matrix!$C$5:$EV$304,0,BG$3)&gt;0)))</f>
        <v/>
      </c>
      <c r="BH132" s="12" t="str">
        <f aca="false">IF(OR($A132="",BH$4=""),"",SUMPRODUCT(--(INDEX(Matrix!$C$5:$EV$304,0,$B132)&gt;0),--(INDEX(Matrix!$C$5:$EV$304,0,BH$3)&gt;0)))</f>
        <v/>
      </c>
      <c r="BI132" s="12" t="str">
        <f aca="false">IF(OR($A132="",BI$4=""),"",SUMPRODUCT(--(INDEX(Matrix!$C$5:$EV$304,0,$B132)&gt;0),--(INDEX(Matrix!$C$5:$EV$304,0,BI$3)&gt;0)))</f>
        <v/>
      </c>
      <c r="BJ132" s="12" t="str">
        <f aca="false">IF(OR($A132="",BJ$4=""),"",SUMPRODUCT(--(INDEX(Matrix!$C$5:$EV$304,0,$B132)&gt;0),--(INDEX(Matrix!$C$5:$EV$304,0,BJ$3)&gt;0)))</f>
        <v/>
      </c>
      <c r="BK132" s="12" t="str">
        <f aca="false">IF(OR($A132="",BK$4=""),"",SUMPRODUCT(--(INDEX(Matrix!$C$5:$EV$304,0,$B132)&gt;0),--(INDEX(Matrix!$C$5:$EV$304,0,BK$3)&gt;0)))</f>
        <v/>
      </c>
      <c r="BL132" s="12" t="str">
        <f aca="false">IF(OR($A132="",BL$4=""),"",SUMPRODUCT(--(INDEX(Matrix!$C$5:$EV$304,0,$B132)&gt;0),--(INDEX(Matrix!$C$5:$EV$304,0,BL$3)&gt;0)))</f>
        <v/>
      </c>
      <c r="BM132" s="12" t="str">
        <f aca="false">IF(OR($A132="",BM$4=""),"",SUMPRODUCT(--(INDEX(Matrix!$C$5:$EV$304,0,$B132)&gt;0),--(INDEX(Matrix!$C$5:$EV$304,0,BM$3)&gt;0)))</f>
        <v/>
      </c>
      <c r="BN132" s="12" t="str">
        <f aca="false">IF(OR($A132="",BN$4=""),"",SUMPRODUCT(--(INDEX(Matrix!$C$5:$EV$304,0,$B132)&gt;0),--(INDEX(Matrix!$C$5:$EV$304,0,BN$3)&gt;0)))</f>
        <v/>
      </c>
      <c r="BO132" s="12" t="str">
        <f aca="false">IF(OR($A132="",BO$4=""),"",SUMPRODUCT(--(INDEX(Matrix!$C$5:$EV$304,0,$B132)&gt;0),--(INDEX(Matrix!$C$5:$EV$304,0,BO$3)&gt;0)))</f>
        <v/>
      </c>
      <c r="BP132" s="12" t="str">
        <f aca="false">IF(OR($A132="",BP$4=""),"",SUMPRODUCT(--(INDEX(Matrix!$C$5:$EV$304,0,$B132)&gt;0),--(INDEX(Matrix!$C$5:$EV$304,0,BP$3)&gt;0)))</f>
        <v/>
      </c>
      <c r="BQ132" s="12" t="str">
        <f aca="false">IF(OR($A132="",BQ$4=""),"",SUMPRODUCT(--(INDEX(Matrix!$C$5:$EV$304,0,$B132)&gt;0),--(INDEX(Matrix!$C$5:$EV$304,0,BQ$3)&gt;0)))</f>
        <v/>
      </c>
      <c r="BR132" s="12" t="str">
        <f aca="false">IF(OR($A132="",BR$4=""),"",SUMPRODUCT(--(INDEX(Matrix!$C$5:$EV$304,0,$B132)&gt;0),--(INDEX(Matrix!$C$5:$EV$304,0,BR$3)&gt;0)))</f>
        <v/>
      </c>
      <c r="BS132" s="12" t="str">
        <f aca="false">IF(OR($A132="",BS$4=""),"",SUMPRODUCT(--(INDEX(Matrix!$C$5:$EV$304,0,$B132)&gt;0),--(INDEX(Matrix!$C$5:$EV$304,0,BS$3)&gt;0)))</f>
        <v/>
      </c>
      <c r="BT132" s="12" t="str">
        <f aca="false">IF(OR($A132="",BT$4=""),"",SUMPRODUCT(--(INDEX(Matrix!$C$5:$EV$304,0,$B132)&gt;0),--(INDEX(Matrix!$C$5:$EV$304,0,BT$3)&gt;0)))</f>
        <v/>
      </c>
      <c r="BU132" s="12" t="str">
        <f aca="false">IF(OR($A132="",BU$4=""),"",SUMPRODUCT(--(INDEX(Matrix!$C$5:$EV$304,0,$B132)&gt;0),--(INDEX(Matrix!$C$5:$EV$304,0,BU$3)&gt;0)))</f>
        <v/>
      </c>
      <c r="BV132" s="12" t="str">
        <f aca="false">IF(OR($A132="",BV$4=""),"",SUMPRODUCT(--(INDEX(Matrix!$C$5:$EV$304,0,$B132)&gt;0),--(INDEX(Matrix!$C$5:$EV$304,0,BV$3)&gt;0)))</f>
        <v/>
      </c>
      <c r="BW132" s="12" t="str">
        <f aca="false">IF(OR($A132="",BW$4=""),"",SUMPRODUCT(--(INDEX(Matrix!$C$5:$EV$304,0,$B132)&gt;0),--(INDEX(Matrix!$C$5:$EV$304,0,BW$3)&gt;0)))</f>
        <v/>
      </c>
      <c r="BX132" s="12" t="str">
        <f aca="false">IF(OR($A132="",BX$4=""),"",SUMPRODUCT(--(INDEX(Matrix!$C$5:$EV$304,0,$B132)&gt;0),--(INDEX(Matrix!$C$5:$EV$304,0,BX$3)&gt;0)))</f>
        <v/>
      </c>
      <c r="BY132" s="12" t="str">
        <f aca="false">IF(OR($A132="",BY$4=""),"",SUMPRODUCT(--(INDEX(Matrix!$C$5:$EV$304,0,$B132)&gt;0),--(INDEX(Matrix!$C$5:$EV$304,0,BY$3)&gt;0)))</f>
        <v/>
      </c>
      <c r="BZ132" s="12" t="str">
        <f aca="false">IF(OR($A132="",BZ$4=""),"",SUMPRODUCT(--(INDEX(Matrix!$C$5:$EV$304,0,$B132)&gt;0),--(INDEX(Matrix!$C$5:$EV$304,0,BZ$3)&gt;0)))</f>
        <v/>
      </c>
      <c r="CA132" s="12" t="str">
        <f aca="false">IF(OR($A132="",CA$4=""),"",SUMPRODUCT(--(INDEX(Matrix!$C$5:$EV$304,0,$B132)&gt;0),--(INDEX(Matrix!$C$5:$EV$304,0,CA$3)&gt;0)))</f>
        <v/>
      </c>
      <c r="CB132" s="12" t="str">
        <f aca="false">IF(OR($A132="",CB$4=""),"",SUMPRODUCT(--(INDEX(Matrix!$C$5:$EV$304,0,$B132)&gt;0),--(INDEX(Matrix!$C$5:$EV$304,0,CB$3)&gt;0)))</f>
        <v/>
      </c>
      <c r="CC132" s="12" t="str">
        <f aca="false">IF(OR($A132="",CC$4=""),"",SUMPRODUCT(--(INDEX(Matrix!$C$5:$EV$304,0,$B132)&gt;0),--(INDEX(Matrix!$C$5:$EV$304,0,CC$3)&gt;0)))</f>
        <v/>
      </c>
      <c r="CD132" s="12" t="str">
        <f aca="false">IF(OR($A132="",CD$4=""),"",SUMPRODUCT(--(INDEX(Matrix!$C$5:$EV$304,0,$B132)&gt;0),--(INDEX(Matrix!$C$5:$EV$304,0,CD$3)&gt;0)))</f>
        <v/>
      </c>
      <c r="CE132" s="12" t="str">
        <f aca="false">IF(OR($A132="",CE$4=""),"",SUMPRODUCT(--(INDEX(Matrix!$C$5:$EV$304,0,$B132)&gt;0),--(INDEX(Matrix!$C$5:$EV$304,0,CE$3)&gt;0)))</f>
        <v/>
      </c>
      <c r="CF132" s="12" t="str">
        <f aca="false">IF(OR($A132="",CF$4=""),"",SUMPRODUCT(--(INDEX(Matrix!$C$5:$EV$304,0,$B132)&gt;0),--(INDEX(Matrix!$C$5:$EV$304,0,CF$3)&gt;0)))</f>
        <v/>
      </c>
      <c r="CG132" s="12" t="str">
        <f aca="false">IF(OR($A132="",CG$4=""),"",SUMPRODUCT(--(INDEX(Matrix!$C$5:$EV$304,0,$B132)&gt;0),--(INDEX(Matrix!$C$5:$EV$304,0,CG$3)&gt;0)))</f>
        <v/>
      </c>
      <c r="CH132" s="12" t="str">
        <f aca="false">IF(OR($A132="",CH$4=""),"",SUMPRODUCT(--(INDEX(Matrix!$C$5:$EV$304,0,$B132)&gt;0),--(INDEX(Matrix!$C$5:$EV$304,0,CH$3)&gt;0)))</f>
        <v/>
      </c>
      <c r="CI132" s="12" t="str">
        <f aca="false">IF(OR($A132="",CI$4=""),"",SUMPRODUCT(--(INDEX(Matrix!$C$5:$EV$304,0,$B132)&gt;0),--(INDEX(Matrix!$C$5:$EV$304,0,CI$3)&gt;0)))</f>
        <v/>
      </c>
      <c r="CJ132" s="12" t="str">
        <f aca="false">IF(OR($A132="",CJ$4=""),"",SUMPRODUCT(--(INDEX(Matrix!$C$5:$EV$304,0,$B132)&gt;0),--(INDEX(Matrix!$C$5:$EV$304,0,CJ$3)&gt;0)))</f>
        <v/>
      </c>
      <c r="CK132" s="12" t="str">
        <f aca="false">IF(OR($A132="",CK$4=""),"",SUMPRODUCT(--(INDEX(Matrix!$C$5:$EV$304,0,$B132)&gt;0),--(INDEX(Matrix!$C$5:$EV$304,0,CK$3)&gt;0)))</f>
        <v/>
      </c>
      <c r="CL132" s="12" t="str">
        <f aca="false">IF(OR($A132="",CL$4=""),"",SUMPRODUCT(--(INDEX(Matrix!$C$5:$EV$304,0,$B132)&gt;0),--(INDEX(Matrix!$C$5:$EV$304,0,CL$3)&gt;0)))</f>
        <v/>
      </c>
      <c r="CM132" s="12" t="str">
        <f aca="false">IF(OR($A132="",CM$4=""),"",SUMPRODUCT(--(INDEX(Matrix!$C$5:$EV$304,0,$B132)&gt;0),--(INDEX(Matrix!$C$5:$EV$304,0,CM$3)&gt;0)))</f>
        <v/>
      </c>
      <c r="CN132" s="12" t="str">
        <f aca="false">IF(OR($A132="",CN$4=""),"",SUMPRODUCT(--(INDEX(Matrix!$C$5:$EV$304,0,$B132)&gt;0),--(INDEX(Matrix!$C$5:$EV$304,0,CN$3)&gt;0)))</f>
        <v/>
      </c>
      <c r="CO132" s="12" t="str">
        <f aca="false">IF(OR($A132="",CO$4=""),"",SUMPRODUCT(--(INDEX(Matrix!$C$5:$EV$304,0,$B132)&gt;0),--(INDEX(Matrix!$C$5:$EV$304,0,CO$3)&gt;0)))</f>
        <v/>
      </c>
      <c r="CP132" s="12" t="str">
        <f aca="false">IF(OR($A132="",CP$4=""),"",SUMPRODUCT(--(INDEX(Matrix!$C$5:$EV$304,0,$B132)&gt;0),--(INDEX(Matrix!$C$5:$EV$304,0,CP$3)&gt;0)))</f>
        <v/>
      </c>
      <c r="CQ132" s="12" t="str">
        <f aca="false">IF(OR($A132="",CQ$4=""),"",SUMPRODUCT(--(INDEX(Matrix!$C$5:$EV$304,0,$B132)&gt;0),--(INDEX(Matrix!$C$5:$EV$304,0,CQ$3)&gt;0)))</f>
        <v/>
      </c>
      <c r="CR132" s="12" t="str">
        <f aca="false">IF(OR($A132="",CR$4=""),"",SUMPRODUCT(--(INDEX(Matrix!$C$5:$EV$304,0,$B132)&gt;0),--(INDEX(Matrix!$C$5:$EV$304,0,CR$3)&gt;0)))</f>
        <v/>
      </c>
      <c r="CS132" s="12" t="str">
        <f aca="false">IF(OR($A132="",CS$4=""),"",SUMPRODUCT(--(INDEX(Matrix!$C$5:$EV$304,0,$B132)&gt;0),--(INDEX(Matrix!$C$5:$EV$304,0,CS$3)&gt;0)))</f>
        <v/>
      </c>
      <c r="CT132" s="12" t="str">
        <f aca="false">IF(OR($A132="",CT$4=""),"",SUMPRODUCT(--(INDEX(Matrix!$C$5:$EV$304,0,$B132)&gt;0),--(INDEX(Matrix!$C$5:$EV$304,0,CT$3)&gt;0)))</f>
        <v/>
      </c>
      <c r="CU132" s="12" t="str">
        <f aca="false">IF(OR($A132="",CU$4=""),"",SUMPRODUCT(--(INDEX(Matrix!$C$5:$EV$304,0,$B132)&gt;0),--(INDEX(Matrix!$C$5:$EV$304,0,CU$3)&gt;0)))</f>
        <v/>
      </c>
      <c r="CV132" s="12" t="str">
        <f aca="false">IF(OR($A132="",CV$4=""),"",SUMPRODUCT(--(INDEX(Matrix!$C$5:$EV$304,0,$B132)&gt;0),--(INDEX(Matrix!$C$5:$EV$304,0,CV$3)&gt;0)))</f>
        <v/>
      </c>
      <c r="CW132" s="12" t="str">
        <f aca="false">IF(OR($A132="",CW$4=""),"",SUMPRODUCT(--(INDEX(Matrix!$C$5:$EV$304,0,$B132)&gt;0),--(INDEX(Matrix!$C$5:$EV$304,0,CW$3)&gt;0)))</f>
        <v/>
      </c>
      <c r="CX132" s="12" t="str">
        <f aca="false">IF(OR($A132="",CX$4=""),"",SUMPRODUCT(--(INDEX(Matrix!$C$5:$EV$304,0,$B132)&gt;0),--(INDEX(Matrix!$C$5:$EV$304,0,CX$3)&gt;0)))</f>
        <v/>
      </c>
      <c r="CY132" s="12" t="str">
        <f aca="false">IF(OR($A132="",CY$4=""),"",SUMPRODUCT(--(INDEX(Matrix!$C$5:$EV$304,0,$B132)&gt;0),--(INDEX(Matrix!$C$5:$EV$304,0,CY$3)&gt;0)))</f>
        <v/>
      </c>
      <c r="CZ132" s="12" t="str">
        <f aca="false">IF(OR($A132="",CZ$4=""),"",SUMPRODUCT(--(INDEX(Matrix!$C$5:$EV$304,0,$B132)&gt;0),--(INDEX(Matrix!$C$5:$EV$304,0,CZ$3)&gt;0)))</f>
        <v/>
      </c>
      <c r="DA132" s="12" t="str">
        <f aca="false">IF(OR($A132="",DA$4=""),"",SUMPRODUCT(--(INDEX(Matrix!$C$5:$EV$304,0,$B132)&gt;0),--(INDEX(Matrix!$C$5:$EV$304,0,DA$3)&gt;0)))</f>
        <v/>
      </c>
      <c r="DB132" s="12" t="str">
        <f aca="false">IF(OR($A132="",DB$4=""),"",SUMPRODUCT(--(INDEX(Matrix!$C$5:$EV$304,0,$B132)&gt;0),--(INDEX(Matrix!$C$5:$EV$304,0,DB$3)&gt;0)))</f>
        <v/>
      </c>
      <c r="DC132" s="12" t="str">
        <f aca="false">IF(OR($A132="",DC$4=""),"",SUMPRODUCT(--(INDEX(Matrix!$C$5:$EV$304,0,$B132)&gt;0),--(INDEX(Matrix!$C$5:$EV$304,0,DC$3)&gt;0)))</f>
        <v/>
      </c>
      <c r="DD132" s="12" t="str">
        <f aca="false">IF(OR($A132="",DD$4=""),"",SUMPRODUCT(--(INDEX(Matrix!$C$5:$EV$304,0,$B132)&gt;0),--(INDEX(Matrix!$C$5:$EV$304,0,DD$3)&gt;0)))</f>
        <v/>
      </c>
      <c r="DE132" s="12" t="str">
        <f aca="false">IF(OR($A132="",DE$4=""),"",SUMPRODUCT(--(INDEX(Matrix!$C$5:$EV$304,0,$B132)&gt;0),--(INDEX(Matrix!$C$5:$EV$304,0,DE$3)&gt;0)))</f>
        <v/>
      </c>
      <c r="DF132" s="12" t="str">
        <f aca="false">IF(OR($A132="",DF$4=""),"",SUMPRODUCT(--(INDEX(Matrix!$C$5:$EV$304,0,$B132)&gt;0),--(INDEX(Matrix!$C$5:$EV$304,0,DF$3)&gt;0)))</f>
        <v/>
      </c>
      <c r="DG132" s="12" t="str">
        <f aca="false">IF(OR($A132="",DG$4=""),"",SUMPRODUCT(--(INDEX(Matrix!$C$5:$EV$304,0,$B132)&gt;0),--(INDEX(Matrix!$C$5:$EV$304,0,DG$3)&gt;0)))</f>
        <v/>
      </c>
      <c r="DH132" s="12" t="str">
        <f aca="false">IF(OR($A132="",DH$4=""),"",SUMPRODUCT(--(INDEX(Matrix!$C$5:$EV$304,0,$B132)&gt;0),--(INDEX(Matrix!$C$5:$EV$304,0,DH$3)&gt;0)))</f>
        <v/>
      </c>
      <c r="DI132" s="12" t="str">
        <f aca="false">IF(OR($A132="",DI$4=""),"",SUMPRODUCT(--(INDEX(Matrix!$C$5:$EV$304,0,$B132)&gt;0),--(INDEX(Matrix!$C$5:$EV$304,0,DI$3)&gt;0)))</f>
        <v/>
      </c>
      <c r="DJ132" s="12" t="str">
        <f aca="false">IF(OR($A132="",DJ$4=""),"",SUMPRODUCT(--(INDEX(Matrix!$C$5:$EV$304,0,$B132)&gt;0),--(INDEX(Matrix!$C$5:$EV$304,0,DJ$3)&gt;0)))</f>
        <v/>
      </c>
      <c r="DK132" s="12" t="str">
        <f aca="false">IF(OR($A132="",DK$4=""),"",SUMPRODUCT(--(INDEX(Matrix!$C$5:$EV$304,0,$B132)&gt;0),--(INDEX(Matrix!$C$5:$EV$304,0,DK$3)&gt;0)))</f>
        <v/>
      </c>
      <c r="DL132" s="12" t="str">
        <f aca="false">IF(OR($A132="",DL$4=""),"",SUMPRODUCT(--(INDEX(Matrix!$C$5:$EV$304,0,$B132)&gt;0),--(INDEX(Matrix!$C$5:$EV$304,0,DL$3)&gt;0)))</f>
        <v/>
      </c>
      <c r="DM132" s="12" t="str">
        <f aca="false">IF(OR($A132="",DM$4=""),"",SUMPRODUCT(--(INDEX(Matrix!$C$5:$EV$304,0,$B132)&gt;0),--(INDEX(Matrix!$C$5:$EV$304,0,DM$3)&gt;0)))</f>
        <v/>
      </c>
      <c r="DN132" s="12" t="str">
        <f aca="false">IF(OR($A132="",DN$4=""),"",SUMPRODUCT(--(INDEX(Matrix!$C$5:$EV$304,0,$B132)&gt;0),--(INDEX(Matrix!$C$5:$EV$304,0,DN$3)&gt;0)))</f>
        <v/>
      </c>
      <c r="DO132" s="12" t="str">
        <f aca="false">IF(OR($A132="",DO$4=""),"",SUMPRODUCT(--(INDEX(Matrix!$C$5:$EV$304,0,$B132)&gt;0),--(INDEX(Matrix!$C$5:$EV$304,0,DO$3)&gt;0)))</f>
        <v/>
      </c>
      <c r="DP132" s="12" t="str">
        <f aca="false">IF(OR($A132="",DP$4=""),"",SUMPRODUCT(--(INDEX(Matrix!$C$5:$EV$304,0,$B132)&gt;0),--(INDEX(Matrix!$C$5:$EV$304,0,DP$3)&gt;0)))</f>
        <v/>
      </c>
      <c r="DQ132" s="12" t="str">
        <f aca="false">IF(OR($A132="",DQ$4=""),"",SUMPRODUCT(--(INDEX(Matrix!$C$5:$EV$304,0,$B132)&gt;0),--(INDEX(Matrix!$C$5:$EV$304,0,DQ$3)&gt;0)))</f>
        <v/>
      </c>
      <c r="DR132" s="12" t="str">
        <f aca="false">IF(OR($A132="",DR$4=""),"",SUMPRODUCT(--(INDEX(Matrix!$C$5:$EV$304,0,$B132)&gt;0),--(INDEX(Matrix!$C$5:$EV$304,0,DR$3)&gt;0)))</f>
        <v/>
      </c>
      <c r="DS132" s="12" t="str">
        <f aca="false">IF(OR($A132="",DS$4=""),"",SUMPRODUCT(--(INDEX(Matrix!$C$5:$EV$304,0,$B132)&gt;0),--(INDEX(Matrix!$C$5:$EV$304,0,DS$3)&gt;0)))</f>
        <v/>
      </c>
      <c r="DT132" s="12" t="str">
        <f aca="false">IF(OR($A132="",DT$4=""),"",SUMPRODUCT(--(INDEX(Matrix!$C$5:$EV$304,0,$B132)&gt;0),--(INDEX(Matrix!$C$5:$EV$304,0,DT$3)&gt;0)))</f>
        <v/>
      </c>
      <c r="DU132" s="12" t="str">
        <f aca="false">IF(OR($A132="",DU$4=""),"",SUMPRODUCT(--(INDEX(Matrix!$C$5:$EV$304,0,$B132)&gt;0),--(INDEX(Matrix!$C$5:$EV$304,0,DU$3)&gt;0)))</f>
        <v/>
      </c>
      <c r="DV132" s="12" t="str">
        <f aca="false">IF(OR($A132="",DV$4=""),"",SUMPRODUCT(--(INDEX(Matrix!$C$5:$EV$304,0,$B132)&gt;0),--(INDEX(Matrix!$C$5:$EV$304,0,DV$3)&gt;0)))</f>
        <v/>
      </c>
      <c r="DW132" s="12" t="str">
        <f aca="false">IF(OR($A132="",DW$4=""),"",SUMPRODUCT(--(INDEX(Matrix!$C$5:$EV$304,0,$B132)&gt;0),--(INDEX(Matrix!$C$5:$EV$304,0,DW$3)&gt;0)))</f>
        <v/>
      </c>
      <c r="DX132" s="12" t="str">
        <f aca="false">IF(OR($A132="",DX$4=""),"",SUMPRODUCT(--(INDEX(Matrix!$C$5:$EV$304,0,$B132)&gt;0),--(INDEX(Matrix!$C$5:$EV$304,0,DX$3)&gt;0)))</f>
        <v/>
      </c>
      <c r="DY132" s="12" t="str">
        <f aca="false">IF(OR($A132="",DY$4=""),"",SUMPRODUCT(--(INDEX(Matrix!$C$5:$EV$304,0,$B132)&gt;0),--(INDEX(Matrix!$C$5:$EV$304,0,DY$3)&gt;0)))</f>
        <v/>
      </c>
      <c r="DZ132" s="12" t="str">
        <f aca="false">IF(OR($A132="",DZ$4=""),"",SUMPRODUCT(--(INDEX(Matrix!$C$5:$EV$304,0,$B132)&gt;0),--(INDEX(Matrix!$C$5:$EV$304,0,DZ$3)&gt;0)))</f>
        <v/>
      </c>
      <c r="EA132" s="12" t="str">
        <f aca="false">IF(OR($A132="",EA$4=""),"",SUMPRODUCT(--(INDEX(Matrix!$C$5:$EV$304,0,$B132)&gt;0),--(INDEX(Matrix!$C$5:$EV$304,0,EA$3)&gt;0)))</f>
        <v/>
      </c>
      <c r="EB132" s="12" t="str">
        <f aca="false">IF(OR($A132="",EB$4=""),"",SUMPRODUCT(--(INDEX(Matrix!$C$5:$EV$304,0,$B132)&gt;0),--(INDEX(Matrix!$C$5:$EV$304,0,EB$3)&gt;0)))</f>
        <v/>
      </c>
      <c r="EC132" s="12" t="str">
        <f aca="false">IF(OR($A132="",EC$4=""),"",SUMPRODUCT(--(INDEX(Matrix!$C$5:$EV$304,0,$B132)&gt;0),--(INDEX(Matrix!$C$5:$EV$304,0,EC$3)&gt;0)))</f>
        <v/>
      </c>
      <c r="ED132" s="12" t="str">
        <f aca="false">IF(OR($A132="",ED$4=""),"",SUMPRODUCT(--(INDEX(Matrix!$C$5:$EV$304,0,$B132)&gt;0),--(INDEX(Matrix!$C$5:$EV$304,0,ED$3)&gt;0)))</f>
        <v/>
      </c>
      <c r="EE132" s="12" t="str">
        <f aca="false">IF(OR($A132="",EE$4=""),"",SUMPRODUCT(--(INDEX(Matrix!$C$5:$EV$304,0,$B132)&gt;0),--(INDEX(Matrix!$C$5:$EV$304,0,EE$3)&gt;0)))</f>
        <v/>
      </c>
      <c r="EF132" s="12" t="str">
        <f aca="false">IF(OR($A132="",EF$4=""),"",SUMPRODUCT(--(INDEX(Matrix!$C$5:$EV$304,0,$B132)&gt;0),--(INDEX(Matrix!$C$5:$EV$304,0,EF$3)&gt;0)))</f>
        <v/>
      </c>
      <c r="EG132" s="12" t="str">
        <f aca="false">IF(OR($A132="",EG$4=""),"",SUMPRODUCT(--(INDEX(Matrix!$C$5:$EV$304,0,$B132)&gt;0),--(INDEX(Matrix!$C$5:$EV$304,0,EG$3)&gt;0)))</f>
        <v/>
      </c>
      <c r="EH132" s="12" t="str">
        <f aca="false">IF(OR($A132="",EH$4=""),"",SUMPRODUCT(--(INDEX(Matrix!$C$5:$EV$304,0,$B132)&gt;0),--(INDEX(Matrix!$C$5:$EV$304,0,EH$3)&gt;0)))</f>
        <v/>
      </c>
      <c r="EI132" s="12" t="str">
        <f aca="false">IF(OR($A132="",EI$4=""),"",SUMPRODUCT(--(INDEX(Matrix!$C$5:$EV$304,0,$B132)&gt;0),--(INDEX(Matrix!$C$5:$EV$304,0,EI$3)&gt;0)))</f>
        <v/>
      </c>
      <c r="EJ132" s="12" t="str">
        <f aca="false">IF(OR($A132="",EJ$4=""),"",SUMPRODUCT(--(INDEX(Matrix!$C$5:$EV$304,0,$B132)&gt;0),--(INDEX(Matrix!$C$5:$EV$304,0,EJ$3)&gt;0)))</f>
        <v/>
      </c>
      <c r="EK132" s="12" t="str">
        <f aca="false">IF(OR($A132="",EK$4=""),"",SUMPRODUCT(--(INDEX(Matrix!$C$5:$EV$304,0,$B132)&gt;0),--(INDEX(Matrix!$C$5:$EV$304,0,EK$3)&gt;0)))</f>
        <v/>
      </c>
      <c r="EL132" s="12" t="str">
        <f aca="false">IF(OR($A132="",EL$4=""),"",SUMPRODUCT(--(INDEX(Matrix!$C$5:$EV$304,0,$B132)&gt;0),--(INDEX(Matrix!$C$5:$EV$304,0,EL$3)&gt;0)))</f>
        <v/>
      </c>
      <c r="EM132" s="12" t="str">
        <f aca="false">IF(OR($A132="",EM$4=""),"",SUMPRODUCT(--(INDEX(Matrix!$C$5:$EV$304,0,$B132)&gt;0),--(INDEX(Matrix!$C$5:$EV$304,0,EM$3)&gt;0)))</f>
        <v/>
      </c>
      <c r="EN132" s="12" t="str">
        <f aca="false">IF(OR($A132="",EN$4=""),"",SUMPRODUCT(--(INDEX(Matrix!$C$5:$EV$304,0,$B132)&gt;0),--(INDEX(Matrix!$C$5:$EV$304,0,EN$3)&gt;0)))</f>
        <v/>
      </c>
      <c r="EO132" s="12" t="str">
        <f aca="false">IF(OR($A132="",EO$4=""),"",SUMPRODUCT(--(INDEX(Matrix!$C$5:$EV$304,0,$B132)&gt;0),--(INDEX(Matrix!$C$5:$EV$304,0,EO$3)&gt;0)))</f>
        <v/>
      </c>
      <c r="EP132" s="12" t="str">
        <f aca="false">IF(OR($A132="",EP$4=""),"",SUMPRODUCT(--(INDEX(Matrix!$C$5:$EV$304,0,$B132)&gt;0),--(INDEX(Matrix!$C$5:$EV$304,0,EP$3)&gt;0)))</f>
        <v/>
      </c>
      <c r="EQ132" s="12" t="str">
        <f aca="false">IF(OR($A132="",EQ$4=""),"",SUMPRODUCT(--(INDEX(Matrix!$C$5:$EV$304,0,$B132)&gt;0),--(INDEX(Matrix!$C$5:$EV$304,0,EQ$3)&gt;0)))</f>
        <v/>
      </c>
      <c r="ER132" s="12" t="str">
        <f aca="false">IF(OR($A132="",ER$4=""),"",SUMPRODUCT(--(INDEX(Matrix!$C$5:$EV$304,0,$B132)&gt;0),--(INDEX(Matrix!$C$5:$EV$304,0,ER$3)&gt;0)))</f>
        <v/>
      </c>
      <c r="ES132" s="12" t="str">
        <f aca="false">IF(OR($A132="",ES$4=""),"",SUMPRODUCT(--(INDEX(Matrix!$C$5:$EV$304,0,$B132)&gt;0),--(INDEX(Matrix!$C$5:$EV$304,0,ES$3)&gt;0)))</f>
        <v/>
      </c>
      <c r="ET132" s="12" t="str">
        <f aca="false">IF(OR($A132="",ET$4=""),"",SUMPRODUCT(--(INDEX(Matrix!$C$5:$EV$304,0,$B132)&gt;0),--(INDEX(Matrix!$C$5:$EV$304,0,ET$3)&gt;0)))</f>
        <v/>
      </c>
      <c r="EU132" s="12" t="str">
        <f aca="false">IF(OR($A132="",EU$4=""),"",SUMPRODUCT(--(INDEX(Matrix!$C$5:$EV$304,0,$B132)&gt;0),--(INDEX(Matrix!$C$5:$EV$304,0,EU$3)&gt;0)))</f>
        <v/>
      </c>
      <c r="EV132" s="12" t="str">
        <f aca="false">IF(OR($A132="",EV$4=""),"",SUMPRODUCT(--(INDEX(Matrix!$C$5:$EV$304,0,$B132)&gt;0),--(INDEX(Matrix!$C$5:$EV$304,0,EV$3)&gt;0)))</f>
        <v/>
      </c>
    </row>
    <row r="133" customFormat="false" ht="15" hidden="false" customHeight="false" outlineLevel="0" collapsed="false">
      <c r="A133" s="6" t="str">
        <f aca="false">IF(INDEX(Products!$A$2:$A$151,$B133)="","",INDEX(Products!$A$2:$A$151,$B133))</f>
        <v/>
      </c>
      <c r="B133" s="23" t="n">
        <v>129</v>
      </c>
      <c r="C133" s="12" t="str">
        <f aca="false">IF(OR($A133="",C$4=""),"",SUMPRODUCT(--(INDEX(Matrix!$C$5:$EV$304,0,$B133)&gt;0),--(INDEX(Matrix!$C$5:$EV$304,0,C$3)&gt;0)))</f>
        <v/>
      </c>
      <c r="D133" s="12" t="str">
        <f aca="false">IF(OR($A133="",D$4=""),"",SUMPRODUCT(--(INDEX(Matrix!$C$5:$EV$304,0,$B133)&gt;0),--(INDEX(Matrix!$C$5:$EV$304,0,D$3)&gt;0)))</f>
        <v/>
      </c>
      <c r="E133" s="12" t="str">
        <f aca="false">IF(OR($A133="",E$4=""),"",SUMPRODUCT(--(INDEX(Matrix!$C$5:$EV$304,0,$B133)&gt;0),--(INDEX(Matrix!$C$5:$EV$304,0,E$3)&gt;0)))</f>
        <v/>
      </c>
      <c r="F133" s="12" t="str">
        <f aca="false">IF(OR($A133="",F$4=""),"",SUMPRODUCT(--(INDEX(Matrix!$C$5:$EV$304,0,$B133)&gt;0),--(INDEX(Matrix!$C$5:$EV$304,0,F$3)&gt;0)))</f>
        <v/>
      </c>
      <c r="G133" s="12" t="str">
        <f aca="false">IF(OR($A133="",G$4=""),"",SUMPRODUCT(--(INDEX(Matrix!$C$5:$EV$304,0,$B133)&gt;0),--(INDEX(Matrix!$C$5:$EV$304,0,G$3)&gt;0)))</f>
        <v/>
      </c>
      <c r="H133" s="12" t="str">
        <f aca="false">IF(OR($A133="",H$4=""),"",SUMPRODUCT(--(INDEX(Matrix!$C$5:$EV$304,0,$B133)&gt;0),--(INDEX(Matrix!$C$5:$EV$304,0,H$3)&gt;0)))</f>
        <v/>
      </c>
      <c r="I133" s="12" t="str">
        <f aca="false">IF(OR($A133="",I$4=""),"",SUMPRODUCT(--(INDEX(Matrix!$C$5:$EV$304,0,$B133)&gt;0),--(INDEX(Matrix!$C$5:$EV$304,0,I$3)&gt;0)))</f>
        <v/>
      </c>
      <c r="J133" s="12" t="str">
        <f aca="false">IF(OR($A133="",J$4=""),"",SUMPRODUCT(--(INDEX(Matrix!$C$5:$EV$304,0,$B133)&gt;0),--(INDEX(Matrix!$C$5:$EV$304,0,J$3)&gt;0)))</f>
        <v/>
      </c>
      <c r="K133" s="12" t="str">
        <f aca="false">IF(OR($A133="",K$4=""),"",SUMPRODUCT(--(INDEX(Matrix!$C$5:$EV$304,0,$B133)&gt;0),--(INDEX(Matrix!$C$5:$EV$304,0,K$3)&gt;0)))</f>
        <v/>
      </c>
      <c r="L133" s="12" t="str">
        <f aca="false">IF(OR($A133="",L$4=""),"",SUMPRODUCT(--(INDEX(Matrix!$C$5:$EV$304,0,$B133)&gt;0),--(INDEX(Matrix!$C$5:$EV$304,0,L$3)&gt;0)))</f>
        <v/>
      </c>
      <c r="M133" s="12" t="str">
        <f aca="false">IF(OR($A133="",M$4=""),"",SUMPRODUCT(--(INDEX(Matrix!$C$5:$EV$304,0,$B133)&gt;0),--(INDEX(Matrix!$C$5:$EV$304,0,M$3)&gt;0)))</f>
        <v/>
      </c>
      <c r="N133" s="12" t="str">
        <f aca="false">IF(OR($A133="",N$4=""),"",SUMPRODUCT(--(INDEX(Matrix!$C$5:$EV$304,0,$B133)&gt;0),--(INDEX(Matrix!$C$5:$EV$304,0,N$3)&gt;0)))</f>
        <v/>
      </c>
      <c r="O133" s="12" t="str">
        <f aca="false">IF(OR($A133="",O$4=""),"",SUMPRODUCT(--(INDEX(Matrix!$C$5:$EV$304,0,$B133)&gt;0),--(INDEX(Matrix!$C$5:$EV$304,0,O$3)&gt;0)))</f>
        <v/>
      </c>
      <c r="P133" s="12" t="str">
        <f aca="false">IF(OR($A133="",P$4=""),"",SUMPRODUCT(--(INDEX(Matrix!$C$5:$EV$304,0,$B133)&gt;0),--(INDEX(Matrix!$C$5:$EV$304,0,P$3)&gt;0)))</f>
        <v/>
      </c>
      <c r="Q133" s="12" t="str">
        <f aca="false">IF(OR($A133="",Q$4=""),"",SUMPRODUCT(--(INDEX(Matrix!$C$5:$EV$304,0,$B133)&gt;0),--(INDEX(Matrix!$C$5:$EV$304,0,Q$3)&gt;0)))</f>
        <v/>
      </c>
      <c r="R133" s="12" t="str">
        <f aca="false">IF(OR($A133="",R$4=""),"",SUMPRODUCT(--(INDEX(Matrix!$C$5:$EV$304,0,$B133)&gt;0),--(INDEX(Matrix!$C$5:$EV$304,0,R$3)&gt;0)))</f>
        <v/>
      </c>
      <c r="S133" s="12" t="str">
        <f aca="false">IF(OR($A133="",S$4=""),"",SUMPRODUCT(--(INDEX(Matrix!$C$5:$EV$304,0,$B133)&gt;0),--(INDEX(Matrix!$C$5:$EV$304,0,S$3)&gt;0)))</f>
        <v/>
      </c>
      <c r="T133" s="12" t="str">
        <f aca="false">IF(OR($A133="",T$4=""),"",SUMPRODUCT(--(INDEX(Matrix!$C$5:$EV$304,0,$B133)&gt;0),--(INDEX(Matrix!$C$5:$EV$304,0,T$3)&gt;0)))</f>
        <v/>
      </c>
      <c r="U133" s="12" t="str">
        <f aca="false">IF(OR($A133="",U$4=""),"",SUMPRODUCT(--(INDEX(Matrix!$C$5:$EV$304,0,$B133)&gt;0),--(INDEX(Matrix!$C$5:$EV$304,0,U$3)&gt;0)))</f>
        <v/>
      </c>
      <c r="V133" s="12" t="str">
        <f aca="false">IF(OR($A133="",V$4=""),"",SUMPRODUCT(--(INDEX(Matrix!$C$5:$EV$304,0,$B133)&gt;0),--(INDEX(Matrix!$C$5:$EV$304,0,V$3)&gt;0)))</f>
        <v/>
      </c>
      <c r="W133" s="12" t="str">
        <f aca="false">IF(OR($A133="",W$4=""),"",SUMPRODUCT(--(INDEX(Matrix!$C$5:$EV$304,0,$B133)&gt;0),--(INDEX(Matrix!$C$5:$EV$304,0,W$3)&gt;0)))</f>
        <v/>
      </c>
      <c r="X133" s="12" t="str">
        <f aca="false">IF(OR($A133="",X$4=""),"",SUMPRODUCT(--(INDEX(Matrix!$C$5:$EV$304,0,$B133)&gt;0),--(INDEX(Matrix!$C$5:$EV$304,0,X$3)&gt;0)))</f>
        <v/>
      </c>
      <c r="Y133" s="12" t="str">
        <f aca="false">IF(OR($A133="",Y$4=""),"",SUMPRODUCT(--(INDEX(Matrix!$C$5:$EV$304,0,$B133)&gt;0),--(INDEX(Matrix!$C$5:$EV$304,0,Y$3)&gt;0)))</f>
        <v/>
      </c>
      <c r="Z133" s="12" t="str">
        <f aca="false">IF(OR($A133="",Z$4=""),"",SUMPRODUCT(--(INDEX(Matrix!$C$5:$EV$304,0,$B133)&gt;0),--(INDEX(Matrix!$C$5:$EV$304,0,Z$3)&gt;0)))</f>
        <v/>
      </c>
      <c r="AA133" s="12" t="str">
        <f aca="false">IF(OR($A133="",AA$4=""),"",SUMPRODUCT(--(INDEX(Matrix!$C$5:$EV$304,0,$B133)&gt;0),--(INDEX(Matrix!$C$5:$EV$304,0,AA$3)&gt;0)))</f>
        <v/>
      </c>
      <c r="AB133" s="12" t="str">
        <f aca="false">IF(OR($A133="",AB$4=""),"",SUMPRODUCT(--(INDEX(Matrix!$C$5:$EV$304,0,$B133)&gt;0),--(INDEX(Matrix!$C$5:$EV$304,0,AB$3)&gt;0)))</f>
        <v/>
      </c>
      <c r="AC133" s="12" t="str">
        <f aca="false">IF(OR($A133="",AC$4=""),"",SUMPRODUCT(--(INDEX(Matrix!$C$5:$EV$304,0,$B133)&gt;0),--(INDEX(Matrix!$C$5:$EV$304,0,AC$3)&gt;0)))</f>
        <v/>
      </c>
      <c r="AD133" s="12" t="str">
        <f aca="false">IF(OR($A133="",AD$4=""),"",SUMPRODUCT(--(INDEX(Matrix!$C$5:$EV$304,0,$B133)&gt;0),--(INDEX(Matrix!$C$5:$EV$304,0,AD$3)&gt;0)))</f>
        <v/>
      </c>
      <c r="AE133" s="12" t="str">
        <f aca="false">IF(OR($A133="",AE$4=""),"",SUMPRODUCT(--(INDEX(Matrix!$C$5:$EV$304,0,$B133)&gt;0),--(INDEX(Matrix!$C$5:$EV$304,0,AE$3)&gt;0)))</f>
        <v/>
      </c>
      <c r="AF133" s="12" t="str">
        <f aca="false">IF(OR($A133="",AF$4=""),"",SUMPRODUCT(--(INDEX(Matrix!$C$5:$EV$304,0,$B133)&gt;0),--(INDEX(Matrix!$C$5:$EV$304,0,AF$3)&gt;0)))</f>
        <v/>
      </c>
      <c r="AG133" s="12" t="str">
        <f aca="false">IF(OR($A133="",AG$4=""),"",SUMPRODUCT(--(INDEX(Matrix!$C$5:$EV$304,0,$B133)&gt;0),--(INDEX(Matrix!$C$5:$EV$304,0,AG$3)&gt;0)))</f>
        <v/>
      </c>
      <c r="AH133" s="12" t="str">
        <f aca="false">IF(OR($A133="",AH$4=""),"",SUMPRODUCT(--(INDEX(Matrix!$C$5:$EV$304,0,$B133)&gt;0),--(INDEX(Matrix!$C$5:$EV$304,0,AH$3)&gt;0)))</f>
        <v/>
      </c>
      <c r="AI133" s="12" t="str">
        <f aca="false">IF(OR($A133="",AI$4=""),"",SUMPRODUCT(--(INDEX(Matrix!$C$5:$EV$304,0,$B133)&gt;0),--(INDEX(Matrix!$C$5:$EV$304,0,AI$3)&gt;0)))</f>
        <v/>
      </c>
      <c r="AJ133" s="12" t="str">
        <f aca="false">IF(OR($A133="",AJ$4=""),"",SUMPRODUCT(--(INDEX(Matrix!$C$5:$EV$304,0,$B133)&gt;0),--(INDEX(Matrix!$C$5:$EV$304,0,AJ$3)&gt;0)))</f>
        <v/>
      </c>
      <c r="AK133" s="12" t="str">
        <f aca="false">IF(OR($A133="",AK$4=""),"",SUMPRODUCT(--(INDEX(Matrix!$C$5:$EV$304,0,$B133)&gt;0),--(INDEX(Matrix!$C$5:$EV$304,0,AK$3)&gt;0)))</f>
        <v/>
      </c>
      <c r="AL133" s="12" t="str">
        <f aca="false">IF(OR($A133="",AL$4=""),"",SUMPRODUCT(--(INDEX(Matrix!$C$5:$EV$304,0,$B133)&gt;0),--(INDEX(Matrix!$C$5:$EV$304,0,AL$3)&gt;0)))</f>
        <v/>
      </c>
      <c r="AM133" s="12" t="str">
        <f aca="false">IF(OR($A133="",AM$4=""),"",SUMPRODUCT(--(INDEX(Matrix!$C$5:$EV$304,0,$B133)&gt;0),--(INDEX(Matrix!$C$5:$EV$304,0,AM$3)&gt;0)))</f>
        <v/>
      </c>
      <c r="AN133" s="12" t="str">
        <f aca="false">IF(OR($A133="",AN$4=""),"",SUMPRODUCT(--(INDEX(Matrix!$C$5:$EV$304,0,$B133)&gt;0),--(INDEX(Matrix!$C$5:$EV$304,0,AN$3)&gt;0)))</f>
        <v/>
      </c>
      <c r="AO133" s="12" t="str">
        <f aca="false">IF(OR($A133="",AO$4=""),"",SUMPRODUCT(--(INDEX(Matrix!$C$5:$EV$304,0,$B133)&gt;0),--(INDEX(Matrix!$C$5:$EV$304,0,AO$3)&gt;0)))</f>
        <v/>
      </c>
      <c r="AP133" s="12" t="str">
        <f aca="false">IF(OR($A133="",AP$4=""),"",SUMPRODUCT(--(INDEX(Matrix!$C$5:$EV$304,0,$B133)&gt;0),--(INDEX(Matrix!$C$5:$EV$304,0,AP$3)&gt;0)))</f>
        <v/>
      </c>
      <c r="AQ133" s="12" t="str">
        <f aca="false">IF(OR($A133="",AQ$4=""),"",SUMPRODUCT(--(INDEX(Matrix!$C$5:$EV$304,0,$B133)&gt;0),--(INDEX(Matrix!$C$5:$EV$304,0,AQ$3)&gt;0)))</f>
        <v/>
      </c>
      <c r="AR133" s="12" t="str">
        <f aca="false">IF(OR($A133="",AR$4=""),"",SUMPRODUCT(--(INDEX(Matrix!$C$5:$EV$304,0,$B133)&gt;0),--(INDEX(Matrix!$C$5:$EV$304,0,AR$3)&gt;0)))</f>
        <v/>
      </c>
      <c r="AS133" s="12" t="str">
        <f aca="false">IF(OR($A133="",AS$4=""),"",SUMPRODUCT(--(INDEX(Matrix!$C$5:$EV$304,0,$B133)&gt;0),--(INDEX(Matrix!$C$5:$EV$304,0,AS$3)&gt;0)))</f>
        <v/>
      </c>
      <c r="AT133" s="12" t="str">
        <f aca="false">IF(OR($A133="",AT$4=""),"",SUMPRODUCT(--(INDEX(Matrix!$C$5:$EV$304,0,$B133)&gt;0),--(INDEX(Matrix!$C$5:$EV$304,0,AT$3)&gt;0)))</f>
        <v/>
      </c>
      <c r="AU133" s="12" t="str">
        <f aca="false">IF(OR($A133="",AU$4=""),"",SUMPRODUCT(--(INDEX(Matrix!$C$5:$EV$304,0,$B133)&gt;0),--(INDEX(Matrix!$C$5:$EV$304,0,AU$3)&gt;0)))</f>
        <v/>
      </c>
      <c r="AV133" s="12" t="str">
        <f aca="false">IF(OR($A133="",AV$4=""),"",SUMPRODUCT(--(INDEX(Matrix!$C$5:$EV$304,0,$B133)&gt;0),--(INDEX(Matrix!$C$5:$EV$304,0,AV$3)&gt;0)))</f>
        <v/>
      </c>
      <c r="AW133" s="12" t="str">
        <f aca="false">IF(OR($A133="",AW$4=""),"",SUMPRODUCT(--(INDEX(Matrix!$C$5:$EV$304,0,$B133)&gt;0),--(INDEX(Matrix!$C$5:$EV$304,0,AW$3)&gt;0)))</f>
        <v/>
      </c>
      <c r="AX133" s="12" t="str">
        <f aca="false">IF(OR($A133="",AX$4=""),"",SUMPRODUCT(--(INDEX(Matrix!$C$5:$EV$304,0,$B133)&gt;0),--(INDEX(Matrix!$C$5:$EV$304,0,AX$3)&gt;0)))</f>
        <v/>
      </c>
      <c r="AY133" s="12" t="str">
        <f aca="false">IF(OR($A133="",AY$4=""),"",SUMPRODUCT(--(INDEX(Matrix!$C$5:$EV$304,0,$B133)&gt;0),--(INDEX(Matrix!$C$5:$EV$304,0,AY$3)&gt;0)))</f>
        <v/>
      </c>
      <c r="AZ133" s="12" t="str">
        <f aca="false">IF(OR($A133="",AZ$4=""),"",SUMPRODUCT(--(INDEX(Matrix!$C$5:$EV$304,0,$B133)&gt;0),--(INDEX(Matrix!$C$5:$EV$304,0,AZ$3)&gt;0)))</f>
        <v/>
      </c>
      <c r="BA133" s="12" t="str">
        <f aca="false">IF(OR($A133="",BA$4=""),"",SUMPRODUCT(--(INDEX(Matrix!$C$5:$EV$304,0,$B133)&gt;0),--(INDEX(Matrix!$C$5:$EV$304,0,BA$3)&gt;0)))</f>
        <v/>
      </c>
      <c r="BB133" s="12" t="str">
        <f aca="false">IF(OR($A133="",BB$4=""),"",SUMPRODUCT(--(INDEX(Matrix!$C$5:$EV$304,0,$B133)&gt;0),--(INDEX(Matrix!$C$5:$EV$304,0,BB$3)&gt;0)))</f>
        <v/>
      </c>
      <c r="BC133" s="12" t="str">
        <f aca="false">IF(OR($A133="",BC$4=""),"",SUMPRODUCT(--(INDEX(Matrix!$C$5:$EV$304,0,$B133)&gt;0),--(INDEX(Matrix!$C$5:$EV$304,0,BC$3)&gt;0)))</f>
        <v/>
      </c>
      <c r="BD133" s="12" t="str">
        <f aca="false">IF(OR($A133="",BD$4=""),"",SUMPRODUCT(--(INDEX(Matrix!$C$5:$EV$304,0,$B133)&gt;0),--(INDEX(Matrix!$C$5:$EV$304,0,BD$3)&gt;0)))</f>
        <v/>
      </c>
      <c r="BE133" s="12" t="str">
        <f aca="false">IF(OR($A133="",BE$4=""),"",SUMPRODUCT(--(INDEX(Matrix!$C$5:$EV$304,0,$B133)&gt;0),--(INDEX(Matrix!$C$5:$EV$304,0,BE$3)&gt;0)))</f>
        <v/>
      </c>
      <c r="BF133" s="12" t="str">
        <f aca="false">IF(OR($A133="",BF$4=""),"",SUMPRODUCT(--(INDEX(Matrix!$C$5:$EV$304,0,$B133)&gt;0),--(INDEX(Matrix!$C$5:$EV$304,0,BF$3)&gt;0)))</f>
        <v/>
      </c>
      <c r="BG133" s="12" t="str">
        <f aca="false">IF(OR($A133="",BG$4=""),"",SUMPRODUCT(--(INDEX(Matrix!$C$5:$EV$304,0,$B133)&gt;0),--(INDEX(Matrix!$C$5:$EV$304,0,BG$3)&gt;0)))</f>
        <v/>
      </c>
      <c r="BH133" s="12" t="str">
        <f aca="false">IF(OR($A133="",BH$4=""),"",SUMPRODUCT(--(INDEX(Matrix!$C$5:$EV$304,0,$B133)&gt;0),--(INDEX(Matrix!$C$5:$EV$304,0,BH$3)&gt;0)))</f>
        <v/>
      </c>
      <c r="BI133" s="12" t="str">
        <f aca="false">IF(OR($A133="",BI$4=""),"",SUMPRODUCT(--(INDEX(Matrix!$C$5:$EV$304,0,$B133)&gt;0),--(INDEX(Matrix!$C$5:$EV$304,0,BI$3)&gt;0)))</f>
        <v/>
      </c>
      <c r="BJ133" s="12" t="str">
        <f aca="false">IF(OR($A133="",BJ$4=""),"",SUMPRODUCT(--(INDEX(Matrix!$C$5:$EV$304,0,$B133)&gt;0),--(INDEX(Matrix!$C$5:$EV$304,0,BJ$3)&gt;0)))</f>
        <v/>
      </c>
      <c r="BK133" s="12" t="str">
        <f aca="false">IF(OR($A133="",BK$4=""),"",SUMPRODUCT(--(INDEX(Matrix!$C$5:$EV$304,0,$B133)&gt;0),--(INDEX(Matrix!$C$5:$EV$304,0,BK$3)&gt;0)))</f>
        <v/>
      </c>
      <c r="BL133" s="12" t="str">
        <f aca="false">IF(OR($A133="",BL$4=""),"",SUMPRODUCT(--(INDEX(Matrix!$C$5:$EV$304,0,$B133)&gt;0),--(INDEX(Matrix!$C$5:$EV$304,0,BL$3)&gt;0)))</f>
        <v/>
      </c>
      <c r="BM133" s="12" t="str">
        <f aca="false">IF(OR($A133="",BM$4=""),"",SUMPRODUCT(--(INDEX(Matrix!$C$5:$EV$304,0,$B133)&gt;0),--(INDEX(Matrix!$C$5:$EV$304,0,BM$3)&gt;0)))</f>
        <v/>
      </c>
      <c r="BN133" s="12" t="str">
        <f aca="false">IF(OR($A133="",BN$4=""),"",SUMPRODUCT(--(INDEX(Matrix!$C$5:$EV$304,0,$B133)&gt;0),--(INDEX(Matrix!$C$5:$EV$304,0,BN$3)&gt;0)))</f>
        <v/>
      </c>
      <c r="BO133" s="12" t="str">
        <f aca="false">IF(OR($A133="",BO$4=""),"",SUMPRODUCT(--(INDEX(Matrix!$C$5:$EV$304,0,$B133)&gt;0),--(INDEX(Matrix!$C$5:$EV$304,0,BO$3)&gt;0)))</f>
        <v/>
      </c>
      <c r="BP133" s="12" t="str">
        <f aca="false">IF(OR($A133="",BP$4=""),"",SUMPRODUCT(--(INDEX(Matrix!$C$5:$EV$304,0,$B133)&gt;0),--(INDEX(Matrix!$C$5:$EV$304,0,BP$3)&gt;0)))</f>
        <v/>
      </c>
      <c r="BQ133" s="12" t="str">
        <f aca="false">IF(OR($A133="",BQ$4=""),"",SUMPRODUCT(--(INDEX(Matrix!$C$5:$EV$304,0,$B133)&gt;0),--(INDEX(Matrix!$C$5:$EV$304,0,BQ$3)&gt;0)))</f>
        <v/>
      </c>
      <c r="BR133" s="12" t="str">
        <f aca="false">IF(OR($A133="",BR$4=""),"",SUMPRODUCT(--(INDEX(Matrix!$C$5:$EV$304,0,$B133)&gt;0),--(INDEX(Matrix!$C$5:$EV$304,0,BR$3)&gt;0)))</f>
        <v/>
      </c>
      <c r="BS133" s="12" t="str">
        <f aca="false">IF(OR($A133="",BS$4=""),"",SUMPRODUCT(--(INDEX(Matrix!$C$5:$EV$304,0,$B133)&gt;0),--(INDEX(Matrix!$C$5:$EV$304,0,BS$3)&gt;0)))</f>
        <v/>
      </c>
      <c r="BT133" s="12" t="str">
        <f aca="false">IF(OR($A133="",BT$4=""),"",SUMPRODUCT(--(INDEX(Matrix!$C$5:$EV$304,0,$B133)&gt;0),--(INDEX(Matrix!$C$5:$EV$304,0,BT$3)&gt;0)))</f>
        <v/>
      </c>
      <c r="BU133" s="12" t="str">
        <f aca="false">IF(OR($A133="",BU$4=""),"",SUMPRODUCT(--(INDEX(Matrix!$C$5:$EV$304,0,$B133)&gt;0),--(INDEX(Matrix!$C$5:$EV$304,0,BU$3)&gt;0)))</f>
        <v/>
      </c>
      <c r="BV133" s="12" t="str">
        <f aca="false">IF(OR($A133="",BV$4=""),"",SUMPRODUCT(--(INDEX(Matrix!$C$5:$EV$304,0,$B133)&gt;0),--(INDEX(Matrix!$C$5:$EV$304,0,BV$3)&gt;0)))</f>
        <v/>
      </c>
      <c r="BW133" s="12" t="str">
        <f aca="false">IF(OR($A133="",BW$4=""),"",SUMPRODUCT(--(INDEX(Matrix!$C$5:$EV$304,0,$B133)&gt;0),--(INDEX(Matrix!$C$5:$EV$304,0,BW$3)&gt;0)))</f>
        <v/>
      </c>
      <c r="BX133" s="12" t="str">
        <f aca="false">IF(OR($A133="",BX$4=""),"",SUMPRODUCT(--(INDEX(Matrix!$C$5:$EV$304,0,$B133)&gt;0),--(INDEX(Matrix!$C$5:$EV$304,0,BX$3)&gt;0)))</f>
        <v/>
      </c>
      <c r="BY133" s="12" t="str">
        <f aca="false">IF(OR($A133="",BY$4=""),"",SUMPRODUCT(--(INDEX(Matrix!$C$5:$EV$304,0,$B133)&gt;0),--(INDEX(Matrix!$C$5:$EV$304,0,BY$3)&gt;0)))</f>
        <v/>
      </c>
      <c r="BZ133" s="12" t="str">
        <f aca="false">IF(OR($A133="",BZ$4=""),"",SUMPRODUCT(--(INDEX(Matrix!$C$5:$EV$304,0,$B133)&gt;0),--(INDEX(Matrix!$C$5:$EV$304,0,BZ$3)&gt;0)))</f>
        <v/>
      </c>
      <c r="CA133" s="12" t="str">
        <f aca="false">IF(OR($A133="",CA$4=""),"",SUMPRODUCT(--(INDEX(Matrix!$C$5:$EV$304,0,$B133)&gt;0),--(INDEX(Matrix!$C$5:$EV$304,0,CA$3)&gt;0)))</f>
        <v/>
      </c>
      <c r="CB133" s="12" t="str">
        <f aca="false">IF(OR($A133="",CB$4=""),"",SUMPRODUCT(--(INDEX(Matrix!$C$5:$EV$304,0,$B133)&gt;0),--(INDEX(Matrix!$C$5:$EV$304,0,CB$3)&gt;0)))</f>
        <v/>
      </c>
      <c r="CC133" s="12" t="str">
        <f aca="false">IF(OR($A133="",CC$4=""),"",SUMPRODUCT(--(INDEX(Matrix!$C$5:$EV$304,0,$B133)&gt;0),--(INDEX(Matrix!$C$5:$EV$304,0,CC$3)&gt;0)))</f>
        <v/>
      </c>
      <c r="CD133" s="12" t="str">
        <f aca="false">IF(OR($A133="",CD$4=""),"",SUMPRODUCT(--(INDEX(Matrix!$C$5:$EV$304,0,$B133)&gt;0),--(INDEX(Matrix!$C$5:$EV$304,0,CD$3)&gt;0)))</f>
        <v/>
      </c>
      <c r="CE133" s="12" t="str">
        <f aca="false">IF(OR($A133="",CE$4=""),"",SUMPRODUCT(--(INDEX(Matrix!$C$5:$EV$304,0,$B133)&gt;0),--(INDEX(Matrix!$C$5:$EV$304,0,CE$3)&gt;0)))</f>
        <v/>
      </c>
      <c r="CF133" s="12" t="str">
        <f aca="false">IF(OR($A133="",CF$4=""),"",SUMPRODUCT(--(INDEX(Matrix!$C$5:$EV$304,0,$B133)&gt;0),--(INDEX(Matrix!$C$5:$EV$304,0,CF$3)&gt;0)))</f>
        <v/>
      </c>
      <c r="CG133" s="12" t="str">
        <f aca="false">IF(OR($A133="",CG$4=""),"",SUMPRODUCT(--(INDEX(Matrix!$C$5:$EV$304,0,$B133)&gt;0),--(INDEX(Matrix!$C$5:$EV$304,0,CG$3)&gt;0)))</f>
        <v/>
      </c>
      <c r="CH133" s="12" t="str">
        <f aca="false">IF(OR($A133="",CH$4=""),"",SUMPRODUCT(--(INDEX(Matrix!$C$5:$EV$304,0,$B133)&gt;0),--(INDEX(Matrix!$C$5:$EV$304,0,CH$3)&gt;0)))</f>
        <v/>
      </c>
      <c r="CI133" s="12" t="str">
        <f aca="false">IF(OR($A133="",CI$4=""),"",SUMPRODUCT(--(INDEX(Matrix!$C$5:$EV$304,0,$B133)&gt;0),--(INDEX(Matrix!$C$5:$EV$304,0,CI$3)&gt;0)))</f>
        <v/>
      </c>
      <c r="CJ133" s="12" t="str">
        <f aca="false">IF(OR($A133="",CJ$4=""),"",SUMPRODUCT(--(INDEX(Matrix!$C$5:$EV$304,0,$B133)&gt;0),--(INDEX(Matrix!$C$5:$EV$304,0,CJ$3)&gt;0)))</f>
        <v/>
      </c>
      <c r="CK133" s="12" t="str">
        <f aca="false">IF(OR($A133="",CK$4=""),"",SUMPRODUCT(--(INDEX(Matrix!$C$5:$EV$304,0,$B133)&gt;0),--(INDEX(Matrix!$C$5:$EV$304,0,CK$3)&gt;0)))</f>
        <v/>
      </c>
      <c r="CL133" s="12" t="str">
        <f aca="false">IF(OR($A133="",CL$4=""),"",SUMPRODUCT(--(INDEX(Matrix!$C$5:$EV$304,0,$B133)&gt;0),--(INDEX(Matrix!$C$5:$EV$304,0,CL$3)&gt;0)))</f>
        <v/>
      </c>
      <c r="CM133" s="12" t="str">
        <f aca="false">IF(OR($A133="",CM$4=""),"",SUMPRODUCT(--(INDEX(Matrix!$C$5:$EV$304,0,$B133)&gt;0),--(INDEX(Matrix!$C$5:$EV$304,0,CM$3)&gt;0)))</f>
        <v/>
      </c>
      <c r="CN133" s="12" t="str">
        <f aca="false">IF(OR($A133="",CN$4=""),"",SUMPRODUCT(--(INDEX(Matrix!$C$5:$EV$304,0,$B133)&gt;0),--(INDEX(Matrix!$C$5:$EV$304,0,CN$3)&gt;0)))</f>
        <v/>
      </c>
      <c r="CO133" s="12" t="str">
        <f aca="false">IF(OR($A133="",CO$4=""),"",SUMPRODUCT(--(INDEX(Matrix!$C$5:$EV$304,0,$B133)&gt;0),--(INDEX(Matrix!$C$5:$EV$304,0,CO$3)&gt;0)))</f>
        <v/>
      </c>
      <c r="CP133" s="12" t="str">
        <f aca="false">IF(OR($A133="",CP$4=""),"",SUMPRODUCT(--(INDEX(Matrix!$C$5:$EV$304,0,$B133)&gt;0),--(INDEX(Matrix!$C$5:$EV$304,0,CP$3)&gt;0)))</f>
        <v/>
      </c>
      <c r="CQ133" s="12" t="str">
        <f aca="false">IF(OR($A133="",CQ$4=""),"",SUMPRODUCT(--(INDEX(Matrix!$C$5:$EV$304,0,$B133)&gt;0),--(INDEX(Matrix!$C$5:$EV$304,0,CQ$3)&gt;0)))</f>
        <v/>
      </c>
      <c r="CR133" s="12" t="str">
        <f aca="false">IF(OR($A133="",CR$4=""),"",SUMPRODUCT(--(INDEX(Matrix!$C$5:$EV$304,0,$B133)&gt;0),--(INDEX(Matrix!$C$5:$EV$304,0,CR$3)&gt;0)))</f>
        <v/>
      </c>
      <c r="CS133" s="12" t="str">
        <f aca="false">IF(OR($A133="",CS$4=""),"",SUMPRODUCT(--(INDEX(Matrix!$C$5:$EV$304,0,$B133)&gt;0),--(INDEX(Matrix!$C$5:$EV$304,0,CS$3)&gt;0)))</f>
        <v/>
      </c>
      <c r="CT133" s="12" t="str">
        <f aca="false">IF(OR($A133="",CT$4=""),"",SUMPRODUCT(--(INDEX(Matrix!$C$5:$EV$304,0,$B133)&gt;0),--(INDEX(Matrix!$C$5:$EV$304,0,CT$3)&gt;0)))</f>
        <v/>
      </c>
      <c r="CU133" s="12" t="str">
        <f aca="false">IF(OR($A133="",CU$4=""),"",SUMPRODUCT(--(INDEX(Matrix!$C$5:$EV$304,0,$B133)&gt;0),--(INDEX(Matrix!$C$5:$EV$304,0,CU$3)&gt;0)))</f>
        <v/>
      </c>
      <c r="CV133" s="12" t="str">
        <f aca="false">IF(OR($A133="",CV$4=""),"",SUMPRODUCT(--(INDEX(Matrix!$C$5:$EV$304,0,$B133)&gt;0),--(INDEX(Matrix!$C$5:$EV$304,0,CV$3)&gt;0)))</f>
        <v/>
      </c>
      <c r="CW133" s="12" t="str">
        <f aca="false">IF(OR($A133="",CW$4=""),"",SUMPRODUCT(--(INDEX(Matrix!$C$5:$EV$304,0,$B133)&gt;0),--(INDEX(Matrix!$C$5:$EV$304,0,CW$3)&gt;0)))</f>
        <v/>
      </c>
      <c r="CX133" s="12" t="str">
        <f aca="false">IF(OR($A133="",CX$4=""),"",SUMPRODUCT(--(INDEX(Matrix!$C$5:$EV$304,0,$B133)&gt;0),--(INDEX(Matrix!$C$5:$EV$304,0,CX$3)&gt;0)))</f>
        <v/>
      </c>
      <c r="CY133" s="12" t="str">
        <f aca="false">IF(OR($A133="",CY$4=""),"",SUMPRODUCT(--(INDEX(Matrix!$C$5:$EV$304,0,$B133)&gt;0),--(INDEX(Matrix!$C$5:$EV$304,0,CY$3)&gt;0)))</f>
        <v/>
      </c>
      <c r="CZ133" s="12" t="str">
        <f aca="false">IF(OR($A133="",CZ$4=""),"",SUMPRODUCT(--(INDEX(Matrix!$C$5:$EV$304,0,$B133)&gt;0),--(INDEX(Matrix!$C$5:$EV$304,0,CZ$3)&gt;0)))</f>
        <v/>
      </c>
      <c r="DA133" s="12" t="str">
        <f aca="false">IF(OR($A133="",DA$4=""),"",SUMPRODUCT(--(INDEX(Matrix!$C$5:$EV$304,0,$B133)&gt;0),--(INDEX(Matrix!$C$5:$EV$304,0,DA$3)&gt;0)))</f>
        <v/>
      </c>
      <c r="DB133" s="12" t="str">
        <f aca="false">IF(OR($A133="",DB$4=""),"",SUMPRODUCT(--(INDEX(Matrix!$C$5:$EV$304,0,$B133)&gt;0),--(INDEX(Matrix!$C$5:$EV$304,0,DB$3)&gt;0)))</f>
        <v/>
      </c>
      <c r="DC133" s="12" t="str">
        <f aca="false">IF(OR($A133="",DC$4=""),"",SUMPRODUCT(--(INDEX(Matrix!$C$5:$EV$304,0,$B133)&gt;0),--(INDEX(Matrix!$C$5:$EV$304,0,DC$3)&gt;0)))</f>
        <v/>
      </c>
      <c r="DD133" s="12" t="str">
        <f aca="false">IF(OR($A133="",DD$4=""),"",SUMPRODUCT(--(INDEX(Matrix!$C$5:$EV$304,0,$B133)&gt;0),--(INDEX(Matrix!$C$5:$EV$304,0,DD$3)&gt;0)))</f>
        <v/>
      </c>
      <c r="DE133" s="12" t="str">
        <f aca="false">IF(OR($A133="",DE$4=""),"",SUMPRODUCT(--(INDEX(Matrix!$C$5:$EV$304,0,$B133)&gt;0),--(INDEX(Matrix!$C$5:$EV$304,0,DE$3)&gt;0)))</f>
        <v/>
      </c>
      <c r="DF133" s="12" t="str">
        <f aca="false">IF(OR($A133="",DF$4=""),"",SUMPRODUCT(--(INDEX(Matrix!$C$5:$EV$304,0,$B133)&gt;0),--(INDEX(Matrix!$C$5:$EV$304,0,DF$3)&gt;0)))</f>
        <v/>
      </c>
      <c r="DG133" s="12" t="str">
        <f aca="false">IF(OR($A133="",DG$4=""),"",SUMPRODUCT(--(INDEX(Matrix!$C$5:$EV$304,0,$B133)&gt;0),--(INDEX(Matrix!$C$5:$EV$304,0,DG$3)&gt;0)))</f>
        <v/>
      </c>
      <c r="DH133" s="12" t="str">
        <f aca="false">IF(OR($A133="",DH$4=""),"",SUMPRODUCT(--(INDEX(Matrix!$C$5:$EV$304,0,$B133)&gt;0),--(INDEX(Matrix!$C$5:$EV$304,0,DH$3)&gt;0)))</f>
        <v/>
      </c>
      <c r="DI133" s="12" t="str">
        <f aca="false">IF(OR($A133="",DI$4=""),"",SUMPRODUCT(--(INDEX(Matrix!$C$5:$EV$304,0,$B133)&gt;0),--(INDEX(Matrix!$C$5:$EV$304,0,DI$3)&gt;0)))</f>
        <v/>
      </c>
      <c r="DJ133" s="12" t="str">
        <f aca="false">IF(OR($A133="",DJ$4=""),"",SUMPRODUCT(--(INDEX(Matrix!$C$5:$EV$304,0,$B133)&gt;0),--(INDEX(Matrix!$C$5:$EV$304,0,DJ$3)&gt;0)))</f>
        <v/>
      </c>
      <c r="DK133" s="12" t="str">
        <f aca="false">IF(OR($A133="",DK$4=""),"",SUMPRODUCT(--(INDEX(Matrix!$C$5:$EV$304,0,$B133)&gt;0),--(INDEX(Matrix!$C$5:$EV$304,0,DK$3)&gt;0)))</f>
        <v/>
      </c>
      <c r="DL133" s="12" t="str">
        <f aca="false">IF(OR($A133="",DL$4=""),"",SUMPRODUCT(--(INDEX(Matrix!$C$5:$EV$304,0,$B133)&gt;0),--(INDEX(Matrix!$C$5:$EV$304,0,DL$3)&gt;0)))</f>
        <v/>
      </c>
      <c r="DM133" s="12" t="str">
        <f aca="false">IF(OR($A133="",DM$4=""),"",SUMPRODUCT(--(INDEX(Matrix!$C$5:$EV$304,0,$B133)&gt;0),--(INDEX(Matrix!$C$5:$EV$304,0,DM$3)&gt;0)))</f>
        <v/>
      </c>
      <c r="DN133" s="12" t="str">
        <f aca="false">IF(OR($A133="",DN$4=""),"",SUMPRODUCT(--(INDEX(Matrix!$C$5:$EV$304,0,$B133)&gt;0),--(INDEX(Matrix!$C$5:$EV$304,0,DN$3)&gt;0)))</f>
        <v/>
      </c>
      <c r="DO133" s="12" t="str">
        <f aca="false">IF(OR($A133="",DO$4=""),"",SUMPRODUCT(--(INDEX(Matrix!$C$5:$EV$304,0,$B133)&gt;0),--(INDEX(Matrix!$C$5:$EV$304,0,DO$3)&gt;0)))</f>
        <v/>
      </c>
      <c r="DP133" s="12" t="str">
        <f aca="false">IF(OR($A133="",DP$4=""),"",SUMPRODUCT(--(INDEX(Matrix!$C$5:$EV$304,0,$B133)&gt;0),--(INDEX(Matrix!$C$5:$EV$304,0,DP$3)&gt;0)))</f>
        <v/>
      </c>
      <c r="DQ133" s="12" t="str">
        <f aca="false">IF(OR($A133="",DQ$4=""),"",SUMPRODUCT(--(INDEX(Matrix!$C$5:$EV$304,0,$B133)&gt;0),--(INDEX(Matrix!$C$5:$EV$304,0,DQ$3)&gt;0)))</f>
        <v/>
      </c>
      <c r="DR133" s="12" t="str">
        <f aca="false">IF(OR($A133="",DR$4=""),"",SUMPRODUCT(--(INDEX(Matrix!$C$5:$EV$304,0,$B133)&gt;0),--(INDEX(Matrix!$C$5:$EV$304,0,DR$3)&gt;0)))</f>
        <v/>
      </c>
      <c r="DS133" s="12" t="str">
        <f aca="false">IF(OR($A133="",DS$4=""),"",SUMPRODUCT(--(INDEX(Matrix!$C$5:$EV$304,0,$B133)&gt;0),--(INDEX(Matrix!$C$5:$EV$304,0,DS$3)&gt;0)))</f>
        <v/>
      </c>
      <c r="DT133" s="12" t="str">
        <f aca="false">IF(OR($A133="",DT$4=""),"",SUMPRODUCT(--(INDEX(Matrix!$C$5:$EV$304,0,$B133)&gt;0),--(INDEX(Matrix!$C$5:$EV$304,0,DT$3)&gt;0)))</f>
        <v/>
      </c>
      <c r="DU133" s="12" t="str">
        <f aca="false">IF(OR($A133="",DU$4=""),"",SUMPRODUCT(--(INDEX(Matrix!$C$5:$EV$304,0,$B133)&gt;0),--(INDEX(Matrix!$C$5:$EV$304,0,DU$3)&gt;0)))</f>
        <v/>
      </c>
      <c r="DV133" s="12" t="str">
        <f aca="false">IF(OR($A133="",DV$4=""),"",SUMPRODUCT(--(INDEX(Matrix!$C$5:$EV$304,0,$B133)&gt;0),--(INDEX(Matrix!$C$5:$EV$304,0,DV$3)&gt;0)))</f>
        <v/>
      </c>
      <c r="DW133" s="12" t="str">
        <f aca="false">IF(OR($A133="",DW$4=""),"",SUMPRODUCT(--(INDEX(Matrix!$C$5:$EV$304,0,$B133)&gt;0),--(INDEX(Matrix!$C$5:$EV$304,0,DW$3)&gt;0)))</f>
        <v/>
      </c>
      <c r="DX133" s="12" t="str">
        <f aca="false">IF(OR($A133="",DX$4=""),"",SUMPRODUCT(--(INDEX(Matrix!$C$5:$EV$304,0,$B133)&gt;0),--(INDEX(Matrix!$C$5:$EV$304,0,DX$3)&gt;0)))</f>
        <v/>
      </c>
      <c r="DY133" s="12" t="str">
        <f aca="false">IF(OR($A133="",DY$4=""),"",SUMPRODUCT(--(INDEX(Matrix!$C$5:$EV$304,0,$B133)&gt;0),--(INDEX(Matrix!$C$5:$EV$304,0,DY$3)&gt;0)))</f>
        <v/>
      </c>
      <c r="DZ133" s="12" t="str">
        <f aca="false">IF(OR($A133="",DZ$4=""),"",SUMPRODUCT(--(INDEX(Matrix!$C$5:$EV$304,0,$B133)&gt;0),--(INDEX(Matrix!$C$5:$EV$304,0,DZ$3)&gt;0)))</f>
        <v/>
      </c>
      <c r="EA133" s="12" t="str">
        <f aca="false">IF(OR($A133="",EA$4=""),"",SUMPRODUCT(--(INDEX(Matrix!$C$5:$EV$304,0,$B133)&gt;0),--(INDEX(Matrix!$C$5:$EV$304,0,EA$3)&gt;0)))</f>
        <v/>
      </c>
      <c r="EB133" s="12" t="str">
        <f aca="false">IF(OR($A133="",EB$4=""),"",SUMPRODUCT(--(INDEX(Matrix!$C$5:$EV$304,0,$B133)&gt;0),--(INDEX(Matrix!$C$5:$EV$304,0,EB$3)&gt;0)))</f>
        <v/>
      </c>
      <c r="EC133" s="12" t="str">
        <f aca="false">IF(OR($A133="",EC$4=""),"",SUMPRODUCT(--(INDEX(Matrix!$C$5:$EV$304,0,$B133)&gt;0),--(INDEX(Matrix!$C$5:$EV$304,0,EC$3)&gt;0)))</f>
        <v/>
      </c>
      <c r="ED133" s="12" t="str">
        <f aca="false">IF(OR($A133="",ED$4=""),"",SUMPRODUCT(--(INDEX(Matrix!$C$5:$EV$304,0,$B133)&gt;0),--(INDEX(Matrix!$C$5:$EV$304,0,ED$3)&gt;0)))</f>
        <v/>
      </c>
      <c r="EE133" s="12" t="str">
        <f aca="false">IF(OR($A133="",EE$4=""),"",SUMPRODUCT(--(INDEX(Matrix!$C$5:$EV$304,0,$B133)&gt;0),--(INDEX(Matrix!$C$5:$EV$304,0,EE$3)&gt;0)))</f>
        <v/>
      </c>
      <c r="EF133" s="12" t="str">
        <f aca="false">IF(OR($A133="",EF$4=""),"",SUMPRODUCT(--(INDEX(Matrix!$C$5:$EV$304,0,$B133)&gt;0),--(INDEX(Matrix!$C$5:$EV$304,0,EF$3)&gt;0)))</f>
        <v/>
      </c>
      <c r="EG133" s="12" t="str">
        <f aca="false">IF(OR($A133="",EG$4=""),"",SUMPRODUCT(--(INDEX(Matrix!$C$5:$EV$304,0,$B133)&gt;0),--(INDEX(Matrix!$C$5:$EV$304,0,EG$3)&gt;0)))</f>
        <v/>
      </c>
      <c r="EH133" s="12" t="str">
        <f aca="false">IF(OR($A133="",EH$4=""),"",SUMPRODUCT(--(INDEX(Matrix!$C$5:$EV$304,0,$B133)&gt;0),--(INDEX(Matrix!$C$5:$EV$304,0,EH$3)&gt;0)))</f>
        <v/>
      </c>
      <c r="EI133" s="12" t="str">
        <f aca="false">IF(OR($A133="",EI$4=""),"",SUMPRODUCT(--(INDEX(Matrix!$C$5:$EV$304,0,$B133)&gt;0),--(INDEX(Matrix!$C$5:$EV$304,0,EI$3)&gt;0)))</f>
        <v/>
      </c>
      <c r="EJ133" s="12" t="str">
        <f aca="false">IF(OR($A133="",EJ$4=""),"",SUMPRODUCT(--(INDEX(Matrix!$C$5:$EV$304,0,$B133)&gt;0),--(INDEX(Matrix!$C$5:$EV$304,0,EJ$3)&gt;0)))</f>
        <v/>
      </c>
      <c r="EK133" s="12" t="str">
        <f aca="false">IF(OR($A133="",EK$4=""),"",SUMPRODUCT(--(INDEX(Matrix!$C$5:$EV$304,0,$B133)&gt;0),--(INDEX(Matrix!$C$5:$EV$304,0,EK$3)&gt;0)))</f>
        <v/>
      </c>
      <c r="EL133" s="12" t="str">
        <f aca="false">IF(OR($A133="",EL$4=""),"",SUMPRODUCT(--(INDEX(Matrix!$C$5:$EV$304,0,$B133)&gt;0),--(INDEX(Matrix!$C$5:$EV$304,0,EL$3)&gt;0)))</f>
        <v/>
      </c>
      <c r="EM133" s="12" t="str">
        <f aca="false">IF(OR($A133="",EM$4=""),"",SUMPRODUCT(--(INDEX(Matrix!$C$5:$EV$304,0,$B133)&gt;0),--(INDEX(Matrix!$C$5:$EV$304,0,EM$3)&gt;0)))</f>
        <v/>
      </c>
      <c r="EN133" s="12" t="str">
        <f aca="false">IF(OR($A133="",EN$4=""),"",SUMPRODUCT(--(INDEX(Matrix!$C$5:$EV$304,0,$B133)&gt;0),--(INDEX(Matrix!$C$5:$EV$304,0,EN$3)&gt;0)))</f>
        <v/>
      </c>
      <c r="EO133" s="12" t="str">
        <f aca="false">IF(OR($A133="",EO$4=""),"",SUMPRODUCT(--(INDEX(Matrix!$C$5:$EV$304,0,$B133)&gt;0),--(INDEX(Matrix!$C$5:$EV$304,0,EO$3)&gt;0)))</f>
        <v/>
      </c>
      <c r="EP133" s="12" t="str">
        <f aca="false">IF(OR($A133="",EP$4=""),"",SUMPRODUCT(--(INDEX(Matrix!$C$5:$EV$304,0,$B133)&gt;0),--(INDEX(Matrix!$C$5:$EV$304,0,EP$3)&gt;0)))</f>
        <v/>
      </c>
      <c r="EQ133" s="12" t="str">
        <f aca="false">IF(OR($A133="",EQ$4=""),"",SUMPRODUCT(--(INDEX(Matrix!$C$5:$EV$304,0,$B133)&gt;0),--(INDEX(Matrix!$C$5:$EV$304,0,EQ$3)&gt;0)))</f>
        <v/>
      </c>
      <c r="ER133" s="12" t="str">
        <f aca="false">IF(OR($A133="",ER$4=""),"",SUMPRODUCT(--(INDEX(Matrix!$C$5:$EV$304,0,$B133)&gt;0),--(INDEX(Matrix!$C$5:$EV$304,0,ER$3)&gt;0)))</f>
        <v/>
      </c>
      <c r="ES133" s="12" t="str">
        <f aca="false">IF(OR($A133="",ES$4=""),"",SUMPRODUCT(--(INDEX(Matrix!$C$5:$EV$304,0,$B133)&gt;0),--(INDEX(Matrix!$C$5:$EV$304,0,ES$3)&gt;0)))</f>
        <v/>
      </c>
      <c r="ET133" s="12" t="str">
        <f aca="false">IF(OR($A133="",ET$4=""),"",SUMPRODUCT(--(INDEX(Matrix!$C$5:$EV$304,0,$B133)&gt;0),--(INDEX(Matrix!$C$5:$EV$304,0,ET$3)&gt;0)))</f>
        <v/>
      </c>
      <c r="EU133" s="12" t="str">
        <f aca="false">IF(OR($A133="",EU$4=""),"",SUMPRODUCT(--(INDEX(Matrix!$C$5:$EV$304,0,$B133)&gt;0),--(INDEX(Matrix!$C$5:$EV$304,0,EU$3)&gt;0)))</f>
        <v/>
      </c>
      <c r="EV133" s="12" t="str">
        <f aca="false">IF(OR($A133="",EV$4=""),"",SUMPRODUCT(--(INDEX(Matrix!$C$5:$EV$304,0,$B133)&gt;0),--(INDEX(Matrix!$C$5:$EV$304,0,EV$3)&gt;0)))</f>
        <v/>
      </c>
    </row>
    <row r="134" customFormat="false" ht="15" hidden="false" customHeight="false" outlineLevel="0" collapsed="false">
      <c r="A134" s="6" t="str">
        <f aca="false">IF(INDEX(Products!$A$2:$A$151,$B134)="","",INDEX(Products!$A$2:$A$151,$B134))</f>
        <v/>
      </c>
      <c r="B134" s="23" t="n">
        <v>130</v>
      </c>
      <c r="C134" s="12" t="str">
        <f aca="false">IF(OR($A134="",C$4=""),"",SUMPRODUCT(--(INDEX(Matrix!$C$5:$EV$304,0,$B134)&gt;0),--(INDEX(Matrix!$C$5:$EV$304,0,C$3)&gt;0)))</f>
        <v/>
      </c>
      <c r="D134" s="12" t="str">
        <f aca="false">IF(OR($A134="",D$4=""),"",SUMPRODUCT(--(INDEX(Matrix!$C$5:$EV$304,0,$B134)&gt;0),--(INDEX(Matrix!$C$5:$EV$304,0,D$3)&gt;0)))</f>
        <v/>
      </c>
      <c r="E134" s="12" t="str">
        <f aca="false">IF(OR($A134="",E$4=""),"",SUMPRODUCT(--(INDEX(Matrix!$C$5:$EV$304,0,$B134)&gt;0),--(INDEX(Matrix!$C$5:$EV$304,0,E$3)&gt;0)))</f>
        <v/>
      </c>
      <c r="F134" s="12" t="str">
        <f aca="false">IF(OR($A134="",F$4=""),"",SUMPRODUCT(--(INDEX(Matrix!$C$5:$EV$304,0,$B134)&gt;0),--(INDEX(Matrix!$C$5:$EV$304,0,F$3)&gt;0)))</f>
        <v/>
      </c>
      <c r="G134" s="12" t="str">
        <f aca="false">IF(OR($A134="",G$4=""),"",SUMPRODUCT(--(INDEX(Matrix!$C$5:$EV$304,0,$B134)&gt;0),--(INDEX(Matrix!$C$5:$EV$304,0,G$3)&gt;0)))</f>
        <v/>
      </c>
      <c r="H134" s="12" t="str">
        <f aca="false">IF(OR($A134="",H$4=""),"",SUMPRODUCT(--(INDEX(Matrix!$C$5:$EV$304,0,$B134)&gt;0),--(INDEX(Matrix!$C$5:$EV$304,0,H$3)&gt;0)))</f>
        <v/>
      </c>
      <c r="I134" s="12" t="str">
        <f aca="false">IF(OR($A134="",I$4=""),"",SUMPRODUCT(--(INDEX(Matrix!$C$5:$EV$304,0,$B134)&gt;0),--(INDEX(Matrix!$C$5:$EV$304,0,I$3)&gt;0)))</f>
        <v/>
      </c>
      <c r="J134" s="12" t="str">
        <f aca="false">IF(OR($A134="",J$4=""),"",SUMPRODUCT(--(INDEX(Matrix!$C$5:$EV$304,0,$B134)&gt;0),--(INDEX(Matrix!$C$5:$EV$304,0,J$3)&gt;0)))</f>
        <v/>
      </c>
      <c r="K134" s="12" t="str">
        <f aca="false">IF(OR($A134="",K$4=""),"",SUMPRODUCT(--(INDEX(Matrix!$C$5:$EV$304,0,$B134)&gt;0),--(INDEX(Matrix!$C$5:$EV$304,0,K$3)&gt;0)))</f>
        <v/>
      </c>
      <c r="L134" s="12" t="str">
        <f aca="false">IF(OR($A134="",L$4=""),"",SUMPRODUCT(--(INDEX(Matrix!$C$5:$EV$304,0,$B134)&gt;0),--(INDEX(Matrix!$C$5:$EV$304,0,L$3)&gt;0)))</f>
        <v/>
      </c>
      <c r="M134" s="12" t="str">
        <f aca="false">IF(OR($A134="",M$4=""),"",SUMPRODUCT(--(INDEX(Matrix!$C$5:$EV$304,0,$B134)&gt;0),--(INDEX(Matrix!$C$5:$EV$304,0,M$3)&gt;0)))</f>
        <v/>
      </c>
      <c r="N134" s="12" t="str">
        <f aca="false">IF(OR($A134="",N$4=""),"",SUMPRODUCT(--(INDEX(Matrix!$C$5:$EV$304,0,$B134)&gt;0),--(INDEX(Matrix!$C$5:$EV$304,0,N$3)&gt;0)))</f>
        <v/>
      </c>
      <c r="O134" s="12" t="str">
        <f aca="false">IF(OR($A134="",O$4=""),"",SUMPRODUCT(--(INDEX(Matrix!$C$5:$EV$304,0,$B134)&gt;0),--(INDEX(Matrix!$C$5:$EV$304,0,O$3)&gt;0)))</f>
        <v/>
      </c>
      <c r="P134" s="12" t="str">
        <f aca="false">IF(OR($A134="",P$4=""),"",SUMPRODUCT(--(INDEX(Matrix!$C$5:$EV$304,0,$B134)&gt;0),--(INDEX(Matrix!$C$5:$EV$304,0,P$3)&gt;0)))</f>
        <v/>
      </c>
      <c r="Q134" s="12" t="str">
        <f aca="false">IF(OR($A134="",Q$4=""),"",SUMPRODUCT(--(INDEX(Matrix!$C$5:$EV$304,0,$B134)&gt;0),--(INDEX(Matrix!$C$5:$EV$304,0,Q$3)&gt;0)))</f>
        <v/>
      </c>
      <c r="R134" s="12" t="str">
        <f aca="false">IF(OR($A134="",R$4=""),"",SUMPRODUCT(--(INDEX(Matrix!$C$5:$EV$304,0,$B134)&gt;0),--(INDEX(Matrix!$C$5:$EV$304,0,R$3)&gt;0)))</f>
        <v/>
      </c>
      <c r="S134" s="12" t="str">
        <f aca="false">IF(OR($A134="",S$4=""),"",SUMPRODUCT(--(INDEX(Matrix!$C$5:$EV$304,0,$B134)&gt;0),--(INDEX(Matrix!$C$5:$EV$304,0,S$3)&gt;0)))</f>
        <v/>
      </c>
      <c r="T134" s="12" t="str">
        <f aca="false">IF(OR($A134="",T$4=""),"",SUMPRODUCT(--(INDEX(Matrix!$C$5:$EV$304,0,$B134)&gt;0),--(INDEX(Matrix!$C$5:$EV$304,0,T$3)&gt;0)))</f>
        <v/>
      </c>
      <c r="U134" s="12" t="str">
        <f aca="false">IF(OR($A134="",U$4=""),"",SUMPRODUCT(--(INDEX(Matrix!$C$5:$EV$304,0,$B134)&gt;0),--(INDEX(Matrix!$C$5:$EV$304,0,U$3)&gt;0)))</f>
        <v/>
      </c>
      <c r="V134" s="12" t="str">
        <f aca="false">IF(OR($A134="",V$4=""),"",SUMPRODUCT(--(INDEX(Matrix!$C$5:$EV$304,0,$B134)&gt;0),--(INDEX(Matrix!$C$5:$EV$304,0,V$3)&gt;0)))</f>
        <v/>
      </c>
      <c r="W134" s="12" t="str">
        <f aca="false">IF(OR($A134="",W$4=""),"",SUMPRODUCT(--(INDEX(Matrix!$C$5:$EV$304,0,$B134)&gt;0),--(INDEX(Matrix!$C$5:$EV$304,0,W$3)&gt;0)))</f>
        <v/>
      </c>
      <c r="X134" s="12" t="str">
        <f aca="false">IF(OR($A134="",X$4=""),"",SUMPRODUCT(--(INDEX(Matrix!$C$5:$EV$304,0,$B134)&gt;0),--(INDEX(Matrix!$C$5:$EV$304,0,X$3)&gt;0)))</f>
        <v/>
      </c>
      <c r="Y134" s="12" t="str">
        <f aca="false">IF(OR($A134="",Y$4=""),"",SUMPRODUCT(--(INDEX(Matrix!$C$5:$EV$304,0,$B134)&gt;0),--(INDEX(Matrix!$C$5:$EV$304,0,Y$3)&gt;0)))</f>
        <v/>
      </c>
      <c r="Z134" s="12" t="str">
        <f aca="false">IF(OR($A134="",Z$4=""),"",SUMPRODUCT(--(INDEX(Matrix!$C$5:$EV$304,0,$B134)&gt;0),--(INDEX(Matrix!$C$5:$EV$304,0,Z$3)&gt;0)))</f>
        <v/>
      </c>
      <c r="AA134" s="12" t="str">
        <f aca="false">IF(OR($A134="",AA$4=""),"",SUMPRODUCT(--(INDEX(Matrix!$C$5:$EV$304,0,$B134)&gt;0),--(INDEX(Matrix!$C$5:$EV$304,0,AA$3)&gt;0)))</f>
        <v/>
      </c>
      <c r="AB134" s="12" t="str">
        <f aca="false">IF(OR($A134="",AB$4=""),"",SUMPRODUCT(--(INDEX(Matrix!$C$5:$EV$304,0,$B134)&gt;0),--(INDEX(Matrix!$C$5:$EV$304,0,AB$3)&gt;0)))</f>
        <v/>
      </c>
      <c r="AC134" s="12" t="str">
        <f aca="false">IF(OR($A134="",AC$4=""),"",SUMPRODUCT(--(INDEX(Matrix!$C$5:$EV$304,0,$B134)&gt;0),--(INDEX(Matrix!$C$5:$EV$304,0,AC$3)&gt;0)))</f>
        <v/>
      </c>
      <c r="AD134" s="12" t="str">
        <f aca="false">IF(OR($A134="",AD$4=""),"",SUMPRODUCT(--(INDEX(Matrix!$C$5:$EV$304,0,$B134)&gt;0),--(INDEX(Matrix!$C$5:$EV$304,0,AD$3)&gt;0)))</f>
        <v/>
      </c>
      <c r="AE134" s="12" t="str">
        <f aca="false">IF(OR($A134="",AE$4=""),"",SUMPRODUCT(--(INDEX(Matrix!$C$5:$EV$304,0,$B134)&gt;0),--(INDEX(Matrix!$C$5:$EV$304,0,AE$3)&gt;0)))</f>
        <v/>
      </c>
      <c r="AF134" s="12" t="str">
        <f aca="false">IF(OR($A134="",AF$4=""),"",SUMPRODUCT(--(INDEX(Matrix!$C$5:$EV$304,0,$B134)&gt;0),--(INDEX(Matrix!$C$5:$EV$304,0,AF$3)&gt;0)))</f>
        <v/>
      </c>
      <c r="AG134" s="12" t="str">
        <f aca="false">IF(OR($A134="",AG$4=""),"",SUMPRODUCT(--(INDEX(Matrix!$C$5:$EV$304,0,$B134)&gt;0),--(INDEX(Matrix!$C$5:$EV$304,0,AG$3)&gt;0)))</f>
        <v/>
      </c>
      <c r="AH134" s="12" t="str">
        <f aca="false">IF(OR($A134="",AH$4=""),"",SUMPRODUCT(--(INDEX(Matrix!$C$5:$EV$304,0,$B134)&gt;0),--(INDEX(Matrix!$C$5:$EV$304,0,AH$3)&gt;0)))</f>
        <v/>
      </c>
      <c r="AI134" s="12" t="str">
        <f aca="false">IF(OR($A134="",AI$4=""),"",SUMPRODUCT(--(INDEX(Matrix!$C$5:$EV$304,0,$B134)&gt;0),--(INDEX(Matrix!$C$5:$EV$304,0,AI$3)&gt;0)))</f>
        <v/>
      </c>
      <c r="AJ134" s="12" t="str">
        <f aca="false">IF(OR($A134="",AJ$4=""),"",SUMPRODUCT(--(INDEX(Matrix!$C$5:$EV$304,0,$B134)&gt;0),--(INDEX(Matrix!$C$5:$EV$304,0,AJ$3)&gt;0)))</f>
        <v/>
      </c>
      <c r="AK134" s="12" t="str">
        <f aca="false">IF(OR($A134="",AK$4=""),"",SUMPRODUCT(--(INDEX(Matrix!$C$5:$EV$304,0,$B134)&gt;0),--(INDEX(Matrix!$C$5:$EV$304,0,AK$3)&gt;0)))</f>
        <v/>
      </c>
      <c r="AL134" s="12" t="str">
        <f aca="false">IF(OR($A134="",AL$4=""),"",SUMPRODUCT(--(INDEX(Matrix!$C$5:$EV$304,0,$B134)&gt;0),--(INDEX(Matrix!$C$5:$EV$304,0,AL$3)&gt;0)))</f>
        <v/>
      </c>
      <c r="AM134" s="12" t="str">
        <f aca="false">IF(OR($A134="",AM$4=""),"",SUMPRODUCT(--(INDEX(Matrix!$C$5:$EV$304,0,$B134)&gt;0),--(INDEX(Matrix!$C$5:$EV$304,0,AM$3)&gt;0)))</f>
        <v/>
      </c>
      <c r="AN134" s="12" t="str">
        <f aca="false">IF(OR($A134="",AN$4=""),"",SUMPRODUCT(--(INDEX(Matrix!$C$5:$EV$304,0,$B134)&gt;0),--(INDEX(Matrix!$C$5:$EV$304,0,AN$3)&gt;0)))</f>
        <v/>
      </c>
      <c r="AO134" s="12" t="str">
        <f aca="false">IF(OR($A134="",AO$4=""),"",SUMPRODUCT(--(INDEX(Matrix!$C$5:$EV$304,0,$B134)&gt;0),--(INDEX(Matrix!$C$5:$EV$304,0,AO$3)&gt;0)))</f>
        <v/>
      </c>
      <c r="AP134" s="12" t="str">
        <f aca="false">IF(OR($A134="",AP$4=""),"",SUMPRODUCT(--(INDEX(Matrix!$C$5:$EV$304,0,$B134)&gt;0),--(INDEX(Matrix!$C$5:$EV$304,0,AP$3)&gt;0)))</f>
        <v/>
      </c>
      <c r="AQ134" s="12" t="str">
        <f aca="false">IF(OR($A134="",AQ$4=""),"",SUMPRODUCT(--(INDEX(Matrix!$C$5:$EV$304,0,$B134)&gt;0),--(INDEX(Matrix!$C$5:$EV$304,0,AQ$3)&gt;0)))</f>
        <v/>
      </c>
      <c r="AR134" s="12" t="str">
        <f aca="false">IF(OR($A134="",AR$4=""),"",SUMPRODUCT(--(INDEX(Matrix!$C$5:$EV$304,0,$B134)&gt;0),--(INDEX(Matrix!$C$5:$EV$304,0,AR$3)&gt;0)))</f>
        <v/>
      </c>
      <c r="AS134" s="12" t="str">
        <f aca="false">IF(OR($A134="",AS$4=""),"",SUMPRODUCT(--(INDEX(Matrix!$C$5:$EV$304,0,$B134)&gt;0),--(INDEX(Matrix!$C$5:$EV$304,0,AS$3)&gt;0)))</f>
        <v/>
      </c>
      <c r="AT134" s="12" t="str">
        <f aca="false">IF(OR($A134="",AT$4=""),"",SUMPRODUCT(--(INDEX(Matrix!$C$5:$EV$304,0,$B134)&gt;0),--(INDEX(Matrix!$C$5:$EV$304,0,AT$3)&gt;0)))</f>
        <v/>
      </c>
      <c r="AU134" s="12" t="str">
        <f aca="false">IF(OR($A134="",AU$4=""),"",SUMPRODUCT(--(INDEX(Matrix!$C$5:$EV$304,0,$B134)&gt;0),--(INDEX(Matrix!$C$5:$EV$304,0,AU$3)&gt;0)))</f>
        <v/>
      </c>
      <c r="AV134" s="12" t="str">
        <f aca="false">IF(OR($A134="",AV$4=""),"",SUMPRODUCT(--(INDEX(Matrix!$C$5:$EV$304,0,$B134)&gt;0),--(INDEX(Matrix!$C$5:$EV$304,0,AV$3)&gt;0)))</f>
        <v/>
      </c>
      <c r="AW134" s="12" t="str">
        <f aca="false">IF(OR($A134="",AW$4=""),"",SUMPRODUCT(--(INDEX(Matrix!$C$5:$EV$304,0,$B134)&gt;0),--(INDEX(Matrix!$C$5:$EV$304,0,AW$3)&gt;0)))</f>
        <v/>
      </c>
      <c r="AX134" s="12" t="str">
        <f aca="false">IF(OR($A134="",AX$4=""),"",SUMPRODUCT(--(INDEX(Matrix!$C$5:$EV$304,0,$B134)&gt;0),--(INDEX(Matrix!$C$5:$EV$304,0,AX$3)&gt;0)))</f>
        <v/>
      </c>
      <c r="AY134" s="12" t="str">
        <f aca="false">IF(OR($A134="",AY$4=""),"",SUMPRODUCT(--(INDEX(Matrix!$C$5:$EV$304,0,$B134)&gt;0),--(INDEX(Matrix!$C$5:$EV$304,0,AY$3)&gt;0)))</f>
        <v/>
      </c>
      <c r="AZ134" s="12" t="str">
        <f aca="false">IF(OR($A134="",AZ$4=""),"",SUMPRODUCT(--(INDEX(Matrix!$C$5:$EV$304,0,$B134)&gt;0),--(INDEX(Matrix!$C$5:$EV$304,0,AZ$3)&gt;0)))</f>
        <v/>
      </c>
      <c r="BA134" s="12" t="str">
        <f aca="false">IF(OR($A134="",BA$4=""),"",SUMPRODUCT(--(INDEX(Matrix!$C$5:$EV$304,0,$B134)&gt;0),--(INDEX(Matrix!$C$5:$EV$304,0,BA$3)&gt;0)))</f>
        <v/>
      </c>
      <c r="BB134" s="12" t="str">
        <f aca="false">IF(OR($A134="",BB$4=""),"",SUMPRODUCT(--(INDEX(Matrix!$C$5:$EV$304,0,$B134)&gt;0),--(INDEX(Matrix!$C$5:$EV$304,0,BB$3)&gt;0)))</f>
        <v/>
      </c>
      <c r="BC134" s="12" t="str">
        <f aca="false">IF(OR($A134="",BC$4=""),"",SUMPRODUCT(--(INDEX(Matrix!$C$5:$EV$304,0,$B134)&gt;0),--(INDEX(Matrix!$C$5:$EV$304,0,BC$3)&gt;0)))</f>
        <v/>
      </c>
      <c r="BD134" s="12" t="str">
        <f aca="false">IF(OR($A134="",BD$4=""),"",SUMPRODUCT(--(INDEX(Matrix!$C$5:$EV$304,0,$B134)&gt;0),--(INDEX(Matrix!$C$5:$EV$304,0,BD$3)&gt;0)))</f>
        <v/>
      </c>
      <c r="BE134" s="12" t="str">
        <f aca="false">IF(OR($A134="",BE$4=""),"",SUMPRODUCT(--(INDEX(Matrix!$C$5:$EV$304,0,$B134)&gt;0),--(INDEX(Matrix!$C$5:$EV$304,0,BE$3)&gt;0)))</f>
        <v/>
      </c>
      <c r="BF134" s="12" t="str">
        <f aca="false">IF(OR($A134="",BF$4=""),"",SUMPRODUCT(--(INDEX(Matrix!$C$5:$EV$304,0,$B134)&gt;0),--(INDEX(Matrix!$C$5:$EV$304,0,BF$3)&gt;0)))</f>
        <v/>
      </c>
      <c r="BG134" s="12" t="str">
        <f aca="false">IF(OR($A134="",BG$4=""),"",SUMPRODUCT(--(INDEX(Matrix!$C$5:$EV$304,0,$B134)&gt;0),--(INDEX(Matrix!$C$5:$EV$304,0,BG$3)&gt;0)))</f>
        <v/>
      </c>
      <c r="BH134" s="12" t="str">
        <f aca="false">IF(OR($A134="",BH$4=""),"",SUMPRODUCT(--(INDEX(Matrix!$C$5:$EV$304,0,$B134)&gt;0),--(INDEX(Matrix!$C$5:$EV$304,0,BH$3)&gt;0)))</f>
        <v/>
      </c>
      <c r="BI134" s="12" t="str">
        <f aca="false">IF(OR($A134="",BI$4=""),"",SUMPRODUCT(--(INDEX(Matrix!$C$5:$EV$304,0,$B134)&gt;0),--(INDEX(Matrix!$C$5:$EV$304,0,BI$3)&gt;0)))</f>
        <v/>
      </c>
      <c r="BJ134" s="12" t="str">
        <f aca="false">IF(OR($A134="",BJ$4=""),"",SUMPRODUCT(--(INDEX(Matrix!$C$5:$EV$304,0,$B134)&gt;0),--(INDEX(Matrix!$C$5:$EV$304,0,BJ$3)&gt;0)))</f>
        <v/>
      </c>
      <c r="BK134" s="12" t="str">
        <f aca="false">IF(OR($A134="",BK$4=""),"",SUMPRODUCT(--(INDEX(Matrix!$C$5:$EV$304,0,$B134)&gt;0),--(INDEX(Matrix!$C$5:$EV$304,0,BK$3)&gt;0)))</f>
        <v/>
      </c>
      <c r="BL134" s="12" t="str">
        <f aca="false">IF(OR($A134="",BL$4=""),"",SUMPRODUCT(--(INDEX(Matrix!$C$5:$EV$304,0,$B134)&gt;0),--(INDEX(Matrix!$C$5:$EV$304,0,BL$3)&gt;0)))</f>
        <v/>
      </c>
      <c r="BM134" s="12" t="str">
        <f aca="false">IF(OR($A134="",BM$4=""),"",SUMPRODUCT(--(INDEX(Matrix!$C$5:$EV$304,0,$B134)&gt;0),--(INDEX(Matrix!$C$5:$EV$304,0,BM$3)&gt;0)))</f>
        <v/>
      </c>
      <c r="BN134" s="12" t="str">
        <f aca="false">IF(OR($A134="",BN$4=""),"",SUMPRODUCT(--(INDEX(Matrix!$C$5:$EV$304,0,$B134)&gt;0),--(INDEX(Matrix!$C$5:$EV$304,0,BN$3)&gt;0)))</f>
        <v/>
      </c>
      <c r="BO134" s="12" t="str">
        <f aca="false">IF(OR($A134="",BO$4=""),"",SUMPRODUCT(--(INDEX(Matrix!$C$5:$EV$304,0,$B134)&gt;0),--(INDEX(Matrix!$C$5:$EV$304,0,BO$3)&gt;0)))</f>
        <v/>
      </c>
      <c r="BP134" s="12" t="str">
        <f aca="false">IF(OR($A134="",BP$4=""),"",SUMPRODUCT(--(INDEX(Matrix!$C$5:$EV$304,0,$B134)&gt;0),--(INDEX(Matrix!$C$5:$EV$304,0,BP$3)&gt;0)))</f>
        <v/>
      </c>
      <c r="BQ134" s="12" t="str">
        <f aca="false">IF(OR($A134="",BQ$4=""),"",SUMPRODUCT(--(INDEX(Matrix!$C$5:$EV$304,0,$B134)&gt;0),--(INDEX(Matrix!$C$5:$EV$304,0,BQ$3)&gt;0)))</f>
        <v/>
      </c>
      <c r="BR134" s="12" t="str">
        <f aca="false">IF(OR($A134="",BR$4=""),"",SUMPRODUCT(--(INDEX(Matrix!$C$5:$EV$304,0,$B134)&gt;0),--(INDEX(Matrix!$C$5:$EV$304,0,BR$3)&gt;0)))</f>
        <v/>
      </c>
      <c r="BS134" s="12" t="str">
        <f aca="false">IF(OR($A134="",BS$4=""),"",SUMPRODUCT(--(INDEX(Matrix!$C$5:$EV$304,0,$B134)&gt;0),--(INDEX(Matrix!$C$5:$EV$304,0,BS$3)&gt;0)))</f>
        <v/>
      </c>
      <c r="BT134" s="12" t="str">
        <f aca="false">IF(OR($A134="",BT$4=""),"",SUMPRODUCT(--(INDEX(Matrix!$C$5:$EV$304,0,$B134)&gt;0),--(INDEX(Matrix!$C$5:$EV$304,0,BT$3)&gt;0)))</f>
        <v/>
      </c>
      <c r="BU134" s="12" t="str">
        <f aca="false">IF(OR($A134="",BU$4=""),"",SUMPRODUCT(--(INDEX(Matrix!$C$5:$EV$304,0,$B134)&gt;0),--(INDEX(Matrix!$C$5:$EV$304,0,BU$3)&gt;0)))</f>
        <v/>
      </c>
      <c r="BV134" s="12" t="str">
        <f aca="false">IF(OR($A134="",BV$4=""),"",SUMPRODUCT(--(INDEX(Matrix!$C$5:$EV$304,0,$B134)&gt;0),--(INDEX(Matrix!$C$5:$EV$304,0,BV$3)&gt;0)))</f>
        <v/>
      </c>
      <c r="BW134" s="12" t="str">
        <f aca="false">IF(OR($A134="",BW$4=""),"",SUMPRODUCT(--(INDEX(Matrix!$C$5:$EV$304,0,$B134)&gt;0),--(INDEX(Matrix!$C$5:$EV$304,0,BW$3)&gt;0)))</f>
        <v/>
      </c>
      <c r="BX134" s="12" t="str">
        <f aca="false">IF(OR($A134="",BX$4=""),"",SUMPRODUCT(--(INDEX(Matrix!$C$5:$EV$304,0,$B134)&gt;0),--(INDEX(Matrix!$C$5:$EV$304,0,BX$3)&gt;0)))</f>
        <v/>
      </c>
      <c r="BY134" s="12" t="str">
        <f aca="false">IF(OR($A134="",BY$4=""),"",SUMPRODUCT(--(INDEX(Matrix!$C$5:$EV$304,0,$B134)&gt;0),--(INDEX(Matrix!$C$5:$EV$304,0,BY$3)&gt;0)))</f>
        <v/>
      </c>
      <c r="BZ134" s="12" t="str">
        <f aca="false">IF(OR($A134="",BZ$4=""),"",SUMPRODUCT(--(INDEX(Matrix!$C$5:$EV$304,0,$B134)&gt;0),--(INDEX(Matrix!$C$5:$EV$304,0,BZ$3)&gt;0)))</f>
        <v/>
      </c>
      <c r="CA134" s="12" t="str">
        <f aca="false">IF(OR($A134="",CA$4=""),"",SUMPRODUCT(--(INDEX(Matrix!$C$5:$EV$304,0,$B134)&gt;0),--(INDEX(Matrix!$C$5:$EV$304,0,CA$3)&gt;0)))</f>
        <v/>
      </c>
      <c r="CB134" s="12" t="str">
        <f aca="false">IF(OR($A134="",CB$4=""),"",SUMPRODUCT(--(INDEX(Matrix!$C$5:$EV$304,0,$B134)&gt;0),--(INDEX(Matrix!$C$5:$EV$304,0,CB$3)&gt;0)))</f>
        <v/>
      </c>
      <c r="CC134" s="12" t="str">
        <f aca="false">IF(OR($A134="",CC$4=""),"",SUMPRODUCT(--(INDEX(Matrix!$C$5:$EV$304,0,$B134)&gt;0),--(INDEX(Matrix!$C$5:$EV$304,0,CC$3)&gt;0)))</f>
        <v/>
      </c>
      <c r="CD134" s="12" t="str">
        <f aca="false">IF(OR($A134="",CD$4=""),"",SUMPRODUCT(--(INDEX(Matrix!$C$5:$EV$304,0,$B134)&gt;0),--(INDEX(Matrix!$C$5:$EV$304,0,CD$3)&gt;0)))</f>
        <v/>
      </c>
      <c r="CE134" s="12" t="str">
        <f aca="false">IF(OR($A134="",CE$4=""),"",SUMPRODUCT(--(INDEX(Matrix!$C$5:$EV$304,0,$B134)&gt;0),--(INDEX(Matrix!$C$5:$EV$304,0,CE$3)&gt;0)))</f>
        <v/>
      </c>
      <c r="CF134" s="12" t="str">
        <f aca="false">IF(OR($A134="",CF$4=""),"",SUMPRODUCT(--(INDEX(Matrix!$C$5:$EV$304,0,$B134)&gt;0),--(INDEX(Matrix!$C$5:$EV$304,0,CF$3)&gt;0)))</f>
        <v/>
      </c>
      <c r="CG134" s="12" t="str">
        <f aca="false">IF(OR($A134="",CG$4=""),"",SUMPRODUCT(--(INDEX(Matrix!$C$5:$EV$304,0,$B134)&gt;0),--(INDEX(Matrix!$C$5:$EV$304,0,CG$3)&gt;0)))</f>
        <v/>
      </c>
      <c r="CH134" s="12" t="str">
        <f aca="false">IF(OR($A134="",CH$4=""),"",SUMPRODUCT(--(INDEX(Matrix!$C$5:$EV$304,0,$B134)&gt;0),--(INDEX(Matrix!$C$5:$EV$304,0,CH$3)&gt;0)))</f>
        <v/>
      </c>
      <c r="CI134" s="12" t="str">
        <f aca="false">IF(OR($A134="",CI$4=""),"",SUMPRODUCT(--(INDEX(Matrix!$C$5:$EV$304,0,$B134)&gt;0),--(INDEX(Matrix!$C$5:$EV$304,0,CI$3)&gt;0)))</f>
        <v/>
      </c>
      <c r="CJ134" s="12" t="str">
        <f aca="false">IF(OR($A134="",CJ$4=""),"",SUMPRODUCT(--(INDEX(Matrix!$C$5:$EV$304,0,$B134)&gt;0),--(INDEX(Matrix!$C$5:$EV$304,0,CJ$3)&gt;0)))</f>
        <v/>
      </c>
      <c r="CK134" s="12" t="str">
        <f aca="false">IF(OR($A134="",CK$4=""),"",SUMPRODUCT(--(INDEX(Matrix!$C$5:$EV$304,0,$B134)&gt;0),--(INDEX(Matrix!$C$5:$EV$304,0,CK$3)&gt;0)))</f>
        <v/>
      </c>
      <c r="CL134" s="12" t="str">
        <f aca="false">IF(OR($A134="",CL$4=""),"",SUMPRODUCT(--(INDEX(Matrix!$C$5:$EV$304,0,$B134)&gt;0),--(INDEX(Matrix!$C$5:$EV$304,0,CL$3)&gt;0)))</f>
        <v/>
      </c>
      <c r="CM134" s="12" t="str">
        <f aca="false">IF(OR($A134="",CM$4=""),"",SUMPRODUCT(--(INDEX(Matrix!$C$5:$EV$304,0,$B134)&gt;0),--(INDEX(Matrix!$C$5:$EV$304,0,CM$3)&gt;0)))</f>
        <v/>
      </c>
      <c r="CN134" s="12" t="str">
        <f aca="false">IF(OR($A134="",CN$4=""),"",SUMPRODUCT(--(INDEX(Matrix!$C$5:$EV$304,0,$B134)&gt;0),--(INDEX(Matrix!$C$5:$EV$304,0,CN$3)&gt;0)))</f>
        <v/>
      </c>
      <c r="CO134" s="12" t="str">
        <f aca="false">IF(OR($A134="",CO$4=""),"",SUMPRODUCT(--(INDEX(Matrix!$C$5:$EV$304,0,$B134)&gt;0),--(INDEX(Matrix!$C$5:$EV$304,0,CO$3)&gt;0)))</f>
        <v/>
      </c>
      <c r="CP134" s="12" t="str">
        <f aca="false">IF(OR($A134="",CP$4=""),"",SUMPRODUCT(--(INDEX(Matrix!$C$5:$EV$304,0,$B134)&gt;0),--(INDEX(Matrix!$C$5:$EV$304,0,CP$3)&gt;0)))</f>
        <v/>
      </c>
      <c r="CQ134" s="12" t="str">
        <f aca="false">IF(OR($A134="",CQ$4=""),"",SUMPRODUCT(--(INDEX(Matrix!$C$5:$EV$304,0,$B134)&gt;0),--(INDEX(Matrix!$C$5:$EV$304,0,CQ$3)&gt;0)))</f>
        <v/>
      </c>
      <c r="CR134" s="12" t="str">
        <f aca="false">IF(OR($A134="",CR$4=""),"",SUMPRODUCT(--(INDEX(Matrix!$C$5:$EV$304,0,$B134)&gt;0),--(INDEX(Matrix!$C$5:$EV$304,0,CR$3)&gt;0)))</f>
        <v/>
      </c>
      <c r="CS134" s="12" t="str">
        <f aca="false">IF(OR($A134="",CS$4=""),"",SUMPRODUCT(--(INDEX(Matrix!$C$5:$EV$304,0,$B134)&gt;0),--(INDEX(Matrix!$C$5:$EV$304,0,CS$3)&gt;0)))</f>
        <v/>
      </c>
      <c r="CT134" s="12" t="str">
        <f aca="false">IF(OR($A134="",CT$4=""),"",SUMPRODUCT(--(INDEX(Matrix!$C$5:$EV$304,0,$B134)&gt;0),--(INDEX(Matrix!$C$5:$EV$304,0,CT$3)&gt;0)))</f>
        <v/>
      </c>
      <c r="CU134" s="12" t="str">
        <f aca="false">IF(OR($A134="",CU$4=""),"",SUMPRODUCT(--(INDEX(Matrix!$C$5:$EV$304,0,$B134)&gt;0),--(INDEX(Matrix!$C$5:$EV$304,0,CU$3)&gt;0)))</f>
        <v/>
      </c>
      <c r="CV134" s="12" t="str">
        <f aca="false">IF(OR($A134="",CV$4=""),"",SUMPRODUCT(--(INDEX(Matrix!$C$5:$EV$304,0,$B134)&gt;0),--(INDEX(Matrix!$C$5:$EV$304,0,CV$3)&gt;0)))</f>
        <v/>
      </c>
      <c r="CW134" s="12" t="str">
        <f aca="false">IF(OR($A134="",CW$4=""),"",SUMPRODUCT(--(INDEX(Matrix!$C$5:$EV$304,0,$B134)&gt;0),--(INDEX(Matrix!$C$5:$EV$304,0,CW$3)&gt;0)))</f>
        <v/>
      </c>
      <c r="CX134" s="12" t="str">
        <f aca="false">IF(OR($A134="",CX$4=""),"",SUMPRODUCT(--(INDEX(Matrix!$C$5:$EV$304,0,$B134)&gt;0),--(INDEX(Matrix!$C$5:$EV$304,0,CX$3)&gt;0)))</f>
        <v/>
      </c>
      <c r="CY134" s="12" t="str">
        <f aca="false">IF(OR($A134="",CY$4=""),"",SUMPRODUCT(--(INDEX(Matrix!$C$5:$EV$304,0,$B134)&gt;0),--(INDEX(Matrix!$C$5:$EV$304,0,CY$3)&gt;0)))</f>
        <v/>
      </c>
      <c r="CZ134" s="12" t="str">
        <f aca="false">IF(OR($A134="",CZ$4=""),"",SUMPRODUCT(--(INDEX(Matrix!$C$5:$EV$304,0,$B134)&gt;0),--(INDEX(Matrix!$C$5:$EV$304,0,CZ$3)&gt;0)))</f>
        <v/>
      </c>
      <c r="DA134" s="12" t="str">
        <f aca="false">IF(OR($A134="",DA$4=""),"",SUMPRODUCT(--(INDEX(Matrix!$C$5:$EV$304,0,$B134)&gt;0),--(INDEX(Matrix!$C$5:$EV$304,0,DA$3)&gt;0)))</f>
        <v/>
      </c>
      <c r="DB134" s="12" t="str">
        <f aca="false">IF(OR($A134="",DB$4=""),"",SUMPRODUCT(--(INDEX(Matrix!$C$5:$EV$304,0,$B134)&gt;0),--(INDEX(Matrix!$C$5:$EV$304,0,DB$3)&gt;0)))</f>
        <v/>
      </c>
      <c r="DC134" s="12" t="str">
        <f aca="false">IF(OR($A134="",DC$4=""),"",SUMPRODUCT(--(INDEX(Matrix!$C$5:$EV$304,0,$B134)&gt;0),--(INDEX(Matrix!$C$5:$EV$304,0,DC$3)&gt;0)))</f>
        <v/>
      </c>
      <c r="DD134" s="12" t="str">
        <f aca="false">IF(OR($A134="",DD$4=""),"",SUMPRODUCT(--(INDEX(Matrix!$C$5:$EV$304,0,$B134)&gt;0),--(INDEX(Matrix!$C$5:$EV$304,0,DD$3)&gt;0)))</f>
        <v/>
      </c>
      <c r="DE134" s="12" t="str">
        <f aca="false">IF(OR($A134="",DE$4=""),"",SUMPRODUCT(--(INDEX(Matrix!$C$5:$EV$304,0,$B134)&gt;0),--(INDEX(Matrix!$C$5:$EV$304,0,DE$3)&gt;0)))</f>
        <v/>
      </c>
      <c r="DF134" s="12" t="str">
        <f aca="false">IF(OR($A134="",DF$4=""),"",SUMPRODUCT(--(INDEX(Matrix!$C$5:$EV$304,0,$B134)&gt;0),--(INDEX(Matrix!$C$5:$EV$304,0,DF$3)&gt;0)))</f>
        <v/>
      </c>
      <c r="DG134" s="12" t="str">
        <f aca="false">IF(OR($A134="",DG$4=""),"",SUMPRODUCT(--(INDEX(Matrix!$C$5:$EV$304,0,$B134)&gt;0),--(INDEX(Matrix!$C$5:$EV$304,0,DG$3)&gt;0)))</f>
        <v/>
      </c>
      <c r="DH134" s="12" t="str">
        <f aca="false">IF(OR($A134="",DH$4=""),"",SUMPRODUCT(--(INDEX(Matrix!$C$5:$EV$304,0,$B134)&gt;0),--(INDEX(Matrix!$C$5:$EV$304,0,DH$3)&gt;0)))</f>
        <v/>
      </c>
      <c r="DI134" s="12" t="str">
        <f aca="false">IF(OR($A134="",DI$4=""),"",SUMPRODUCT(--(INDEX(Matrix!$C$5:$EV$304,0,$B134)&gt;0),--(INDEX(Matrix!$C$5:$EV$304,0,DI$3)&gt;0)))</f>
        <v/>
      </c>
      <c r="DJ134" s="12" t="str">
        <f aca="false">IF(OR($A134="",DJ$4=""),"",SUMPRODUCT(--(INDEX(Matrix!$C$5:$EV$304,0,$B134)&gt;0),--(INDEX(Matrix!$C$5:$EV$304,0,DJ$3)&gt;0)))</f>
        <v/>
      </c>
      <c r="DK134" s="12" t="str">
        <f aca="false">IF(OR($A134="",DK$4=""),"",SUMPRODUCT(--(INDEX(Matrix!$C$5:$EV$304,0,$B134)&gt;0),--(INDEX(Matrix!$C$5:$EV$304,0,DK$3)&gt;0)))</f>
        <v/>
      </c>
      <c r="DL134" s="12" t="str">
        <f aca="false">IF(OR($A134="",DL$4=""),"",SUMPRODUCT(--(INDEX(Matrix!$C$5:$EV$304,0,$B134)&gt;0),--(INDEX(Matrix!$C$5:$EV$304,0,DL$3)&gt;0)))</f>
        <v/>
      </c>
      <c r="DM134" s="12" t="str">
        <f aca="false">IF(OR($A134="",DM$4=""),"",SUMPRODUCT(--(INDEX(Matrix!$C$5:$EV$304,0,$B134)&gt;0),--(INDEX(Matrix!$C$5:$EV$304,0,DM$3)&gt;0)))</f>
        <v/>
      </c>
      <c r="DN134" s="12" t="str">
        <f aca="false">IF(OR($A134="",DN$4=""),"",SUMPRODUCT(--(INDEX(Matrix!$C$5:$EV$304,0,$B134)&gt;0),--(INDEX(Matrix!$C$5:$EV$304,0,DN$3)&gt;0)))</f>
        <v/>
      </c>
      <c r="DO134" s="12" t="str">
        <f aca="false">IF(OR($A134="",DO$4=""),"",SUMPRODUCT(--(INDEX(Matrix!$C$5:$EV$304,0,$B134)&gt;0),--(INDEX(Matrix!$C$5:$EV$304,0,DO$3)&gt;0)))</f>
        <v/>
      </c>
      <c r="DP134" s="12" t="str">
        <f aca="false">IF(OR($A134="",DP$4=""),"",SUMPRODUCT(--(INDEX(Matrix!$C$5:$EV$304,0,$B134)&gt;0),--(INDEX(Matrix!$C$5:$EV$304,0,DP$3)&gt;0)))</f>
        <v/>
      </c>
      <c r="DQ134" s="12" t="str">
        <f aca="false">IF(OR($A134="",DQ$4=""),"",SUMPRODUCT(--(INDEX(Matrix!$C$5:$EV$304,0,$B134)&gt;0),--(INDEX(Matrix!$C$5:$EV$304,0,DQ$3)&gt;0)))</f>
        <v/>
      </c>
      <c r="DR134" s="12" t="str">
        <f aca="false">IF(OR($A134="",DR$4=""),"",SUMPRODUCT(--(INDEX(Matrix!$C$5:$EV$304,0,$B134)&gt;0),--(INDEX(Matrix!$C$5:$EV$304,0,DR$3)&gt;0)))</f>
        <v/>
      </c>
      <c r="DS134" s="12" t="str">
        <f aca="false">IF(OR($A134="",DS$4=""),"",SUMPRODUCT(--(INDEX(Matrix!$C$5:$EV$304,0,$B134)&gt;0),--(INDEX(Matrix!$C$5:$EV$304,0,DS$3)&gt;0)))</f>
        <v/>
      </c>
      <c r="DT134" s="12" t="str">
        <f aca="false">IF(OR($A134="",DT$4=""),"",SUMPRODUCT(--(INDEX(Matrix!$C$5:$EV$304,0,$B134)&gt;0),--(INDEX(Matrix!$C$5:$EV$304,0,DT$3)&gt;0)))</f>
        <v/>
      </c>
      <c r="DU134" s="12" t="str">
        <f aca="false">IF(OR($A134="",DU$4=""),"",SUMPRODUCT(--(INDEX(Matrix!$C$5:$EV$304,0,$B134)&gt;0),--(INDEX(Matrix!$C$5:$EV$304,0,DU$3)&gt;0)))</f>
        <v/>
      </c>
      <c r="DV134" s="12" t="str">
        <f aca="false">IF(OR($A134="",DV$4=""),"",SUMPRODUCT(--(INDEX(Matrix!$C$5:$EV$304,0,$B134)&gt;0),--(INDEX(Matrix!$C$5:$EV$304,0,DV$3)&gt;0)))</f>
        <v/>
      </c>
      <c r="DW134" s="12" t="str">
        <f aca="false">IF(OR($A134="",DW$4=""),"",SUMPRODUCT(--(INDEX(Matrix!$C$5:$EV$304,0,$B134)&gt;0),--(INDEX(Matrix!$C$5:$EV$304,0,DW$3)&gt;0)))</f>
        <v/>
      </c>
      <c r="DX134" s="12" t="str">
        <f aca="false">IF(OR($A134="",DX$4=""),"",SUMPRODUCT(--(INDEX(Matrix!$C$5:$EV$304,0,$B134)&gt;0),--(INDEX(Matrix!$C$5:$EV$304,0,DX$3)&gt;0)))</f>
        <v/>
      </c>
      <c r="DY134" s="12" t="str">
        <f aca="false">IF(OR($A134="",DY$4=""),"",SUMPRODUCT(--(INDEX(Matrix!$C$5:$EV$304,0,$B134)&gt;0),--(INDEX(Matrix!$C$5:$EV$304,0,DY$3)&gt;0)))</f>
        <v/>
      </c>
      <c r="DZ134" s="12" t="str">
        <f aca="false">IF(OR($A134="",DZ$4=""),"",SUMPRODUCT(--(INDEX(Matrix!$C$5:$EV$304,0,$B134)&gt;0),--(INDEX(Matrix!$C$5:$EV$304,0,DZ$3)&gt;0)))</f>
        <v/>
      </c>
      <c r="EA134" s="12" t="str">
        <f aca="false">IF(OR($A134="",EA$4=""),"",SUMPRODUCT(--(INDEX(Matrix!$C$5:$EV$304,0,$B134)&gt;0),--(INDEX(Matrix!$C$5:$EV$304,0,EA$3)&gt;0)))</f>
        <v/>
      </c>
      <c r="EB134" s="12" t="str">
        <f aca="false">IF(OR($A134="",EB$4=""),"",SUMPRODUCT(--(INDEX(Matrix!$C$5:$EV$304,0,$B134)&gt;0),--(INDEX(Matrix!$C$5:$EV$304,0,EB$3)&gt;0)))</f>
        <v/>
      </c>
      <c r="EC134" s="12" t="str">
        <f aca="false">IF(OR($A134="",EC$4=""),"",SUMPRODUCT(--(INDEX(Matrix!$C$5:$EV$304,0,$B134)&gt;0),--(INDEX(Matrix!$C$5:$EV$304,0,EC$3)&gt;0)))</f>
        <v/>
      </c>
      <c r="ED134" s="12" t="str">
        <f aca="false">IF(OR($A134="",ED$4=""),"",SUMPRODUCT(--(INDEX(Matrix!$C$5:$EV$304,0,$B134)&gt;0),--(INDEX(Matrix!$C$5:$EV$304,0,ED$3)&gt;0)))</f>
        <v/>
      </c>
      <c r="EE134" s="12" t="str">
        <f aca="false">IF(OR($A134="",EE$4=""),"",SUMPRODUCT(--(INDEX(Matrix!$C$5:$EV$304,0,$B134)&gt;0),--(INDEX(Matrix!$C$5:$EV$304,0,EE$3)&gt;0)))</f>
        <v/>
      </c>
      <c r="EF134" s="12" t="str">
        <f aca="false">IF(OR($A134="",EF$4=""),"",SUMPRODUCT(--(INDEX(Matrix!$C$5:$EV$304,0,$B134)&gt;0),--(INDEX(Matrix!$C$5:$EV$304,0,EF$3)&gt;0)))</f>
        <v/>
      </c>
      <c r="EG134" s="12" t="str">
        <f aca="false">IF(OR($A134="",EG$4=""),"",SUMPRODUCT(--(INDEX(Matrix!$C$5:$EV$304,0,$B134)&gt;0),--(INDEX(Matrix!$C$5:$EV$304,0,EG$3)&gt;0)))</f>
        <v/>
      </c>
      <c r="EH134" s="12" t="str">
        <f aca="false">IF(OR($A134="",EH$4=""),"",SUMPRODUCT(--(INDEX(Matrix!$C$5:$EV$304,0,$B134)&gt;0),--(INDEX(Matrix!$C$5:$EV$304,0,EH$3)&gt;0)))</f>
        <v/>
      </c>
      <c r="EI134" s="12" t="str">
        <f aca="false">IF(OR($A134="",EI$4=""),"",SUMPRODUCT(--(INDEX(Matrix!$C$5:$EV$304,0,$B134)&gt;0),--(INDEX(Matrix!$C$5:$EV$304,0,EI$3)&gt;0)))</f>
        <v/>
      </c>
      <c r="EJ134" s="12" t="str">
        <f aca="false">IF(OR($A134="",EJ$4=""),"",SUMPRODUCT(--(INDEX(Matrix!$C$5:$EV$304,0,$B134)&gt;0),--(INDEX(Matrix!$C$5:$EV$304,0,EJ$3)&gt;0)))</f>
        <v/>
      </c>
      <c r="EK134" s="12" t="str">
        <f aca="false">IF(OR($A134="",EK$4=""),"",SUMPRODUCT(--(INDEX(Matrix!$C$5:$EV$304,0,$B134)&gt;0),--(INDEX(Matrix!$C$5:$EV$304,0,EK$3)&gt;0)))</f>
        <v/>
      </c>
      <c r="EL134" s="12" t="str">
        <f aca="false">IF(OR($A134="",EL$4=""),"",SUMPRODUCT(--(INDEX(Matrix!$C$5:$EV$304,0,$B134)&gt;0),--(INDEX(Matrix!$C$5:$EV$304,0,EL$3)&gt;0)))</f>
        <v/>
      </c>
      <c r="EM134" s="12" t="str">
        <f aca="false">IF(OR($A134="",EM$4=""),"",SUMPRODUCT(--(INDEX(Matrix!$C$5:$EV$304,0,$B134)&gt;0),--(INDEX(Matrix!$C$5:$EV$304,0,EM$3)&gt;0)))</f>
        <v/>
      </c>
      <c r="EN134" s="12" t="str">
        <f aca="false">IF(OR($A134="",EN$4=""),"",SUMPRODUCT(--(INDEX(Matrix!$C$5:$EV$304,0,$B134)&gt;0),--(INDEX(Matrix!$C$5:$EV$304,0,EN$3)&gt;0)))</f>
        <v/>
      </c>
      <c r="EO134" s="12" t="str">
        <f aca="false">IF(OR($A134="",EO$4=""),"",SUMPRODUCT(--(INDEX(Matrix!$C$5:$EV$304,0,$B134)&gt;0),--(INDEX(Matrix!$C$5:$EV$304,0,EO$3)&gt;0)))</f>
        <v/>
      </c>
      <c r="EP134" s="12" t="str">
        <f aca="false">IF(OR($A134="",EP$4=""),"",SUMPRODUCT(--(INDEX(Matrix!$C$5:$EV$304,0,$B134)&gt;0),--(INDEX(Matrix!$C$5:$EV$304,0,EP$3)&gt;0)))</f>
        <v/>
      </c>
      <c r="EQ134" s="12" t="str">
        <f aca="false">IF(OR($A134="",EQ$4=""),"",SUMPRODUCT(--(INDEX(Matrix!$C$5:$EV$304,0,$B134)&gt;0),--(INDEX(Matrix!$C$5:$EV$304,0,EQ$3)&gt;0)))</f>
        <v/>
      </c>
      <c r="ER134" s="12" t="str">
        <f aca="false">IF(OR($A134="",ER$4=""),"",SUMPRODUCT(--(INDEX(Matrix!$C$5:$EV$304,0,$B134)&gt;0),--(INDEX(Matrix!$C$5:$EV$304,0,ER$3)&gt;0)))</f>
        <v/>
      </c>
      <c r="ES134" s="12" t="str">
        <f aca="false">IF(OR($A134="",ES$4=""),"",SUMPRODUCT(--(INDEX(Matrix!$C$5:$EV$304,0,$B134)&gt;0),--(INDEX(Matrix!$C$5:$EV$304,0,ES$3)&gt;0)))</f>
        <v/>
      </c>
      <c r="ET134" s="12" t="str">
        <f aca="false">IF(OR($A134="",ET$4=""),"",SUMPRODUCT(--(INDEX(Matrix!$C$5:$EV$304,0,$B134)&gt;0),--(INDEX(Matrix!$C$5:$EV$304,0,ET$3)&gt;0)))</f>
        <v/>
      </c>
      <c r="EU134" s="12" t="str">
        <f aca="false">IF(OR($A134="",EU$4=""),"",SUMPRODUCT(--(INDEX(Matrix!$C$5:$EV$304,0,$B134)&gt;0),--(INDEX(Matrix!$C$5:$EV$304,0,EU$3)&gt;0)))</f>
        <v/>
      </c>
      <c r="EV134" s="12" t="str">
        <f aca="false">IF(OR($A134="",EV$4=""),"",SUMPRODUCT(--(INDEX(Matrix!$C$5:$EV$304,0,$B134)&gt;0),--(INDEX(Matrix!$C$5:$EV$304,0,EV$3)&gt;0)))</f>
        <v/>
      </c>
    </row>
    <row r="135" customFormat="false" ht="15" hidden="false" customHeight="false" outlineLevel="0" collapsed="false">
      <c r="A135" s="6" t="str">
        <f aca="false">IF(INDEX(Products!$A$2:$A$151,$B135)="","",INDEX(Products!$A$2:$A$151,$B135))</f>
        <v/>
      </c>
      <c r="B135" s="23" t="n">
        <v>131</v>
      </c>
      <c r="C135" s="12" t="str">
        <f aca="false">IF(OR($A135="",C$4=""),"",SUMPRODUCT(--(INDEX(Matrix!$C$5:$EV$304,0,$B135)&gt;0),--(INDEX(Matrix!$C$5:$EV$304,0,C$3)&gt;0)))</f>
        <v/>
      </c>
      <c r="D135" s="12" t="str">
        <f aca="false">IF(OR($A135="",D$4=""),"",SUMPRODUCT(--(INDEX(Matrix!$C$5:$EV$304,0,$B135)&gt;0),--(INDEX(Matrix!$C$5:$EV$304,0,D$3)&gt;0)))</f>
        <v/>
      </c>
      <c r="E135" s="12" t="str">
        <f aca="false">IF(OR($A135="",E$4=""),"",SUMPRODUCT(--(INDEX(Matrix!$C$5:$EV$304,0,$B135)&gt;0),--(INDEX(Matrix!$C$5:$EV$304,0,E$3)&gt;0)))</f>
        <v/>
      </c>
      <c r="F135" s="12" t="str">
        <f aca="false">IF(OR($A135="",F$4=""),"",SUMPRODUCT(--(INDEX(Matrix!$C$5:$EV$304,0,$B135)&gt;0),--(INDEX(Matrix!$C$5:$EV$304,0,F$3)&gt;0)))</f>
        <v/>
      </c>
      <c r="G135" s="12" t="str">
        <f aca="false">IF(OR($A135="",G$4=""),"",SUMPRODUCT(--(INDEX(Matrix!$C$5:$EV$304,0,$B135)&gt;0),--(INDEX(Matrix!$C$5:$EV$304,0,G$3)&gt;0)))</f>
        <v/>
      </c>
      <c r="H135" s="12" t="str">
        <f aca="false">IF(OR($A135="",H$4=""),"",SUMPRODUCT(--(INDEX(Matrix!$C$5:$EV$304,0,$B135)&gt;0),--(INDEX(Matrix!$C$5:$EV$304,0,H$3)&gt;0)))</f>
        <v/>
      </c>
      <c r="I135" s="12" t="str">
        <f aca="false">IF(OR($A135="",I$4=""),"",SUMPRODUCT(--(INDEX(Matrix!$C$5:$EV$304,0,$B135)&gt;0),--(INDEX(Matrix!$C$5:$EV$304,0,I$3)&gt;0)))</f>
        <v/>
      </c>
      <c r="J135" s="12" t="str">
        <f aca="false">IF(OR($A135="",J$4=""),"",SUMPRODUCT(--(INDEX(Matrix!$C$5:$EV$304,0,$B135)&gt;0),--(INDEX(Matrix!$C$5:$EV$304,0,J$3)&gt;0)))</f>
        <v/>
      </c>
      <c r="K135" s="12" t="str">
        <f aca="false">IF(OR($A135="",K$4=""),"",SUMPRODUCT(--(INDEX(Matrix!$C$5:$EV$304,0,$B135)&gt;0),--(INDEX(Matrix!$C$5:$EV$304,0,K$3)&gt;0)))</f>
        <v/>
      </c>
      <c r="L135" s="12" t="str">
        <f aca="false">IF(OR($A135="",L$4=""),"",SUMPRODUCT(--(INDEX(Matrix!$C$5:$EV$304,0,$B135)&gt;0),--(INDEX(Matrix!$C$5:$EV$304,0,L$3)&gt;0)))</f>
        <v/>
      </c>
      <c r="M135" s="12" t="str">
        <f aca="false">IF(OR($A135="",M$4=""),"",SUMPRODUCT(--(INDEX(Matrix!$C$5:$EV$304,0,$B135)&gt;0),--(INDEX(Matrix!$C$5:$EV$304,0,M$3)&gt;0)))</f>
        <v/>
      </c>
      <c r="N135" s="12" t="str">
        <f aca="false">IF(OR($A135="",N$4=""),"",SUMPRODUCT(--(INDEX(Matrix!$C$5:$EV$304,0,$B135)&gt;0),--(INDEX(Matrix!$C$5:$EV$304,0,N$3)&gt;0)))</f>
        <v/>
      </c>
      <c r="O135" s="12" t="str">
        <f aca="false">IF(OR($A135="",O$4=""),"",SUMPRODUCT(--(INDEX(Matrix!$C$5:$EV$304,0,$B135)&gt;0),--(INDEX(Matrix!$C$5:$EV$304,0,O$3)&gt;0)))</f>
        <v/>
      </c>
      <c r="P135" s="12" t="str">
        <f aca="false">IF(OR($A135="",P$4=""),"",SUMPRODUCT(--(INDEX(Matrix!$C$5:$EV$304,0,$B135)&gt;0),--(INDEX(Matrix!$C$5:$EV$304,0,P$3)&gt;0)))</f>
        <v/>
      </c>
      <c r="Q135" s="12" t="str">
        <f aca="false">IF(OR($A135="",Q$4=""),"",SUMPRODUCT(--(INDEX(Matrix!$C$5:$EV$304,0,$B135)&gt;0),--(INDEX(Matrix!$C$5:$EV$304,0,Q$3)&gt;0)))</f>
        <v/>
      </c>
      <c r="R135" s="12" t="str">
        <f aca="false">IF(OR($A135="",R$4=""),"",SUMPRODUCT(--(INDEX(Matrix!$C$5:$EV$304,0,$B135)&gt;0),--(INDEX(Matrix!$C$5:$EV$304,0,R$3)&gt;0)))</f>
        <v/>
      </c>
      <c r="S135" s="12" t="str">
        <f aca="false">IF(OR($A135="",S$4=""),"",SUMPRODUCT(--(INDEX(Matrix!$C$5:$EV$304,0,$B135)&gt;0),--(INDEX(Matrix!$C$5:$EV$304,0,S$3)&gt;0)))</f>
        <v/>
      </c>
      <c r="T135" s="12" t="str">
        <f aca="false">IF(OR($A135="",T$4=""),"",SUMPRODUCT(--(INDEX(Matrix!$C$5:$EV$304,0,$B135)&gt;0),--(INDEX(Matrix!$C$5:$EV$304,0,T$3)&gt;0)))</f>
        <v/>
      </c>
      <c r="U135" s="12" t="str">
        <f aca="false">IF(OR($A135="",U$4=""),"",SUMPRODUCT(--(INDEX(Matrix!$C$5:$EV$304,0,$B135)&gt;0),--(INDEX(Matrix!$C$5:$EV$304,0,U$3)&gt;0)))</f>
        <v/>
      </c>
      <c r="V135" s="12" t="str">
        <f aca="false">IF(OR($A135="",V$4=""),"",SUMPRODUCT(--(INDEX(Matrix!$C$5:$EV$304,0,$B135)&gt;0),--(INDEX(Matrix!$C$5:$EV$304,0,V$3)&gt;0)))</f>
        <v/>
      </c>
      <c r="W135" s="12" t="str">
        <f aca="false">IF(OR($A135="",W$4=""),"",SUMPRODUCT(--(INDEX(Matrix!$C$5:$EV$304,0,$B135)&gt;0),--(INDEX(Matrix!$C$5:$EV$304,0,W$3)&gt;0)))</f>
        <v/>
      </c>
      <c r="X135" s="12" t="str">
        <f aca="false">IF(OR($A135="",X$4=""),"",SUMPRODUCT(--(INDEX(Matrix!$C$5:$EV$304,0,$B135)&gt;0),--(INDEX(Matrix!$C$5:$EV$304,0,X$3)&gt;0)))</f>
        <v/>
      </c>
      <c r="Y135" s="12" t="str">
        <f aca="false">IF(OR($A135="",Y$4=""),"",SUMPRODUCT(--(INDEX(Matrix!$C$5:$EV$304,0,$B135)&gt;0),--(INDEX(Matrix!$C$5:$EV$304,0,Y$3)&gt;0)))</f>
        <v/>
      </c>
      <c r="Z135" s="12" t="str">
        <f aca="false">IF(OR($A135="",Z$4=""),"",SUMPRODUCT(--(INDEX(Matrix!$C$5:$EV$304,0,$B135)&gt;0),--(INDEX(Matrix!$C$5:$EV$304,0,Z$3)&gt;0)))</f>
        <v/>
      </c>
      <c r="AA135" s="12" t="str">
        <f aca="false">IF(OR($A135="",AA$4=""),"",SUMPRODUCT(--(INDEX(Matrix!$C$5:$EV$304,0,$B135)&gt;0),--(INDEX(Matrix!$C$5:$EV$304,0,AA$3)&gt;0)))</f>
        <v/>
      </c>
      <c r="AB135" s="12" t="str">
        <f aca="false">IF(OR($A135="",AB$4=""),"",SUMPRODUCT(--(INDEX(Matrix!$C$5:$EV$304,0,$B135)&gt;0),--(INDEX(Matrix!$C$5:$EV$304,0,AB$3)&gt;0)))</f>
        <v/>
      </c>
      <c r="AC135" s="12" t="str">
        <f aca="false">IF(OR($A135="",AC$4=""),"",SUMPRODUCT(--(INDEX(Matrix!$C$5:$EV$304,0,$B135)&gt;0),--(INDEX(Matrix!$C$5:$EV$304,0,AC$3)&gt;0)))</f>
        <v/>
      </c>
      <c r="AD135" s="12" t="str">
        <f aca="false">IF(OR($A135="",AD$4=""),"",SUMPRODUCT(--(INDEX(Matrix!$C$5:$EV$304,0,$B135)&gt;0),--(INDEX(Matrix!$C$5:$EV$304,0,AD$3)&gt;0)))</f>
        <v/>
      </c>
      <c r="AE135" s="12" t="str">
        <f aca="false">IF(OR($A135="",AE$4=""),"",SUMPRODUCT(--(INDEX(Matrix!$C$5:$EV$304,0,$B135)&gt;0),--(INDEX(Matrix!$C$5:$EV$304,0,AE$3)&gt;0)))</f>
        <v/>
      </c>
      <c r="AF135" s="12" t="str">
        <f aca="false">IF(OR($A135="",AF$4=""),"",SUMPRODUCT(--(INDEX(Matrix!$C$5:$EV$304,0,$B135)&gt;0),--(INDEX(Matrix!$C$5:$EV$304,0,AF$3)&gt;0)))</f>
        <v/>
      </c>
      <c r="AG135" s="12" t="str">
        <f aca="false">IF(OR($A135="",AG$4=""),"",SUMPRODUCT(--(INDEX(Matrix!$C$5:$EV$304,0,$B135)&gt;0),--(INDEX(Matrix!$C$5:$EV$304,0,AG$3)&gt;0)))</f>
        <v/>
      </c>
      <c r="AH135" s="12" t="str">
        <f aca="false">IF(OR($A135="",AH$4=""),"",SUMPRODUCT(--(INDEX(Matrix!$C$5:$EV$304,0,$B135)&gt;0),--(INDEX(Matrix!$C$5:$EV$304,0,AH$3)&gt;0)))</f>
        <v/>
      </c>
      <c r="AI135" s="12" t="str">
        <f aca="false">IF(OR($A135="",AI$4=""),"",SUMPRODUCT(--(INDEX(Matrix!$C$5:$EV$304,0,$B135)&gt;0),--(INDEX(Matrix!$C$5:$EV$304,0,AI$3)&gt;0)))</f>
        <v/>
      </c>
      <c r="AJ135" s="12" t="str">
        <f aca="false">IF(OR($A135="",AJ$4=""),"",SUMPRODUCT(--(INDEX(Matrix!$C$5:$EV$304,0,$B135)&gt;0),--(INDEX(Matrix!$C$5:$EV$304,0,AJ$3)&gt;0)))</f>
        <v/>
      </c>
      <c r="AK135" s="12" t="str">
        <f aca="false">IF(OR($A135="",AK$4=""),"",SUMPRODUCT(--(INDEX(Matrix!$C$5:$EV$304,0,$B135)&gt;0),--(INDEX(Matrix!$C$5:$EV$304,0,AK$3)&gt;0)))</f>
        <v/>
      </c>
      <c r="AL135" s="12" t="str">
        <f aca="false">IF(OR($A135="",AL$4=""),"",SUMPRODUCT(--(INDEX(Matrix!$C$5:$EV$304,0,$B135)&gt;0),--(INDEX(Matrix!$C$5:$EV$304,0,AL$3)&gt;0)))</f>
        <v/>
      </c>
      <c r="AM135" s="12" t="str">
        <f aca="false">IF(OR($A135="",AM$4=""),"",SUMPRODUCT(--(INDEX(Matrix!$C$5:$EV$304,0,$B135)&gt;0),--(INDEX(Matrix!$C$5:$EV$304,0,AM$3)&gt;0)))</f>
        <v/>
      </c>
      <c r="AN135" s="12" t="str">
        <f aca="false">IF(OR($A135="",AN$4=""),"",SUMPRODUCT(--(INDEX(Matrix!$C$5:$EV$304,0,$B135)&gt;0),--(INDEX(Matrix!$C$5:$EV$304,0,AN$3)&gt;0)))</f>
        <v/>
      </c>
      <c r="AO135" s="12" t="str">
        <f aca="false">IF(OR($A135="",AO$4=""),"",SUMPRODUCT(--(INDEX(Matrix!$C$5:$EV$304,0,$B135)&gt;0),--(INDEX(Matrix!$C$5:$EV$304,0,AO$3)&gt;0)))</f>
        <v/>
      </c>
      <c r="AP135" s="12" t="str">
        <f aca="false">IF(OR($A135="",AP$4=""),"",SUMPRODUCT(--(INDEX(Matrix!$C$5:$EV$304,0,$B135)&gt;0),--(INDEX(Matrix!$C$5:$EV$304,0,AP$3)&gt;0)))</f>
        <v/>
      </c>
      <c r="AQ135" s="12" t="str">
        <f aca="false">IF(OR($A135="",AQ$4=""),"",SUMPRODUCT(--(INDEX(Matrix!$C$5:$EV$304,0,$B135)&gt;0),--(INDEX(Matrix!$C$5:$EV$304,0,AQ$3)&gt;0)))</f>
        <v/>
      </c>
      <c r="AR135" s="12" t="str">
        <f aca="false">IF(OR($A135="",AR$4=""),"",SUMPRODUCT(--(INDEX(Matrix!$C$5:$EV$304,0,$B135)&gt;0),--(INDEX(Matrix!$C$5:$EV$304,0,AR$3)&gt;0)))</f>
        <v/>
      </c>
      <c r="AS135" s="12" t="str">
        <f aca="false">IF(OR($A135="",AS$4=""),"",SUMPRODUCT(--(INDEX(Matrix!$C$5:$EV$304,0,$B135)&gt;0),--(INDEX(Matrix!$C$5:$EV$304,0,AS$3)&gt;0)))</f>
        <v/>
      </c>
      <c r="AT135" s="12" t="str">
        <f aca="false">IF(OR($A135="",AT$4=""),"",SUMPRODUCT(--(INDEX(Matrix!$C$5:$EV$304,0,$B135)&gt;0),--(INDEX(Matrix!$C$5:$EV$304,0,AT$3)&gt;0)))</f>
        <v/>
      </c>
      <c r="AU135" s="12" t="str">
        <f aca="false">IF(OR($A135="",AU$4=""),"",SUMPRODUCT(--(INDEX(Matrix!$C$5:$EV$304,0,$B135)&gt;0),--(INDEX(Matrix!$C$5:$EV$304,0,AU$3)&gt;0)))</f>
        <v/>
      </c>
      <c r="AV135" s="12" t="str">
        <f aca="false">IF(OR($A135="",AV$4=""),"",SUMPRODUCT(--(INDEX(Matrix!$C$5:$EV$304,0,$B135)&gt;0),--(INDEX(Matrix!$C$5:$EV$304,0,AV$3)&gt;0)))</f>
        <v/>
      </c>
      <c r="AW135" s="12" t="str">
        <f aca="false">IF(OR($A135="",AW$4=""),"",SUMPRODUCT(--(INDEX(Matrix!$C$5:$EV$304,0,$B135)&gt;0),--(INDEX(Matrix!$C$5:$EV$304,0,AW$3)&gt;0)))</f>
        <v/>
      </c>
      <c r="AX135" s="12" t="str">
        <f aca="false">IF(OR($A135="",AX$4=""),"",SUMPRODUCT(--(INDEX(Matrix!$C$5:$EV$304,0,$B135)&gt;0),--(INDEX(Matrix!$C$5:$EV$304,0,AX$3)&gt;0)))</f>
        <v/>
      </c>
      <c r="AY135" s="12" t="str">
        <f aca="false">IF(OR($A135="",AY$4=""),"",SUMPRODUCT(--(INDEX(Matrix!$C$5:$EV$304,0,$B135)&gt;0),--(INDEX(Matrix!$C$5:$EV$304,0,AY$3)&gt;0)))</f>
        <v/>
      </c>
      <c r="AZ135" s="12" t="str">
        <f aca="false">IF(OR($A135="",AZ$4=""),"",SUMPRODUCT(--(INDEX(Matrix!$C$5:$EV$304,0,$B135)&gt;0),--(INDEX(Matrix!$C$5:$EV$304,0,AZ$3)&gt;0)))</f>
        <v/>
      </c>
      <c r="BA135" s="12" t="str">
        <f aca="false">IF(OR($A135="",BA$4=""),"",SUMPRODUCT(--(INDEX(Matrix!$C$5:$EV$304,0,$B135)&gt;0),--(INDEX(Matrix!$C$5:$EV$304,0,BA$3)&gt;0)))</f>
        <v/>
      </c>
      <c r="BB135" s="12" t="str">
        <f aca="false">IF(OR($A135="",BB$4=""),"",SUMPRODUCT(--(INDEX(Matrix!$C$5:$EV$304,0,$B135)&gt;0),--(INDEX(Matrix!$C$5:$EV$304,0,BB$3)&gt;0)))</f>
        <v/>
      </c>
      <c r="BC135" s="12" t="str">
        <f aca="false">IF(OR($A135="",BC$4=""),"",SUMPRODUCT(--(INDEX(Matrix!$C$5:$EV$304,0,$B135)&gt;0),--(INDEX(Matrix!$C$5:$EV$304,0,BC$3)&gt;0)))</f>
        <v/>
      </c>
      <c r="BD135" s="12" t="str">
        <f aca="false">IF(OR($A135="",BD$4=""),"",SUMPRODUCT(--(INDEX(Matrix!$C$5:$EV$304,0,$B135)&gt;0),--(INDEX(Matrix!$C$5:$EV$304,0,BD$3)&gt;0)))</f>
        <v/>
      </c>
      <c r="BE135" s="12" t="str">
        <f aca="false">IF(OR($A135="",BE$4=""),"",SUMPRODUCT(--(INDEX(Matrix!$C$5:$EV$304,0,$B135)&gt;0),--(INDEX(Matrix!$C$5:$EV$304,0,BE$3)&gt;0)))</f>
        <v/>
      </c>
      <c r="BF135" s="12" t="str">
        <f aca="false">IF(OR($A135="",BF$4=""),"",SUMPRODUCT(--(INDEX(Matrix!$C$5:$EV$304,0,$B135)&gt;0),--(INDEX(Matrix!$C$5:$EV$304,0,BF$3)&gt;0)))</f>
        <v/>
      </c>
      <c r="BG135" s="12" t="str">
        <f aca="false">IF(OR($A135="",BG$4=""),"",SUMPRODUCT(--(INDEX(Matrix!$C$5:$EV$304,0,$B135)&gt;0),--(INDEX(Matrix!$C$5:$EV$304,0,BG$3)&gt;0)))</f>
        <v/>
      </c>
      <c r="BH135" s="12" t="str">
        <f aca="false">IF(OR($A135="",BH$4=""),"",SUMPRODUCT(--(INDEX(Matrix!$C$5:$EV$304,0,$B135)&gt;0),--(INDEX(Matrix!$C$5:$EV$304,0,BH$3)&gt;0)))</f>
        <v/>
      </c>
      <c r="BI135" s="12" t="str">
        <f aca="false">IF(OR($A135="",BI$4=""),"",SUMPRODUCT(--(INDEX(Matrix!$C$5:$EV$304,0,$B135)&gt;0),--(INDEX(Matrix!$C$5:$EV$304,0,BI$3)&gt;0)))</f>
        <v/>
      </c>
      <c r="BJ135" s="12" t="str">
        <f aca="false">IF(OR($A135="",BJ$4=""),"",SUMPRODUCT(--(INDEX(Matrix!$C$5:$EV$304,0,$B135)&gt;0),--(INDEX(Matrix!$C$5:$EV$304,0,BJ$3)&gt;0)))</f>
        <v/>
      </c>
      <c r="BK135" s="12" t="str">
        <f aca="false">IF(OR($A135="",BK$4=""),"",SUMPRODUCT(--(INDEX(Matrix!$C$5:$EV$304,0,$B135)&gt;0),--(INDEX(Matrix!$C$5:$EV$304,0,BK$3)&gt;0)))</f>
        <v/>
      </c>
      <c r="BL135" s="12" t="str">
        <f aca="false">IF(OR($A135="",BL$4=""),"",SUMPRODUCT(--(INDEX(Matrix!$C$5:$EV$304,0,$B135)&gt;0),--(INDEX(Matrix!$C$5:$EV$304,0,BL$3)&gt;0)))</f>
        <v/>
      </c>
      <c r="BM135" s="12" t="str">
        <f aca="false">IF(OR($A135="",BM$4=""),"",SUMPRODUCT(--(INDEX(Matrix!$C$5:$EV$304,0,$B135)&gt;0),--(INDEX(Matrix!$C$5:$EV$304,0,BM$3)&gt;0)))</f>
        <v/>
      </c>
      <c r="BN135" s="12" t="str">
        <f aca="false">IF(OR($A135="",BN$4=""),"",SUMPRODUCT(--(INDEX(Matrix!$C$5:$EV$304,0,$B135)&gt;0),--(INDEX(Matrix!$C$5:$EV$304,0,BN$3)&gt;0)))</f>
        <v/>
      </c>
      <c r="BO135" s="12" t="str">
        <f aca="false">IF(OR($A135="",BO$4=""),"",SUMPRODUCT(--(INDEX(Matrix!$C$5:$EV$304,0,$B135)&gt;0),--(INDEX(Matrix!$C$5:$EV$304,0,BO$3)&gt;0)))</f>
        <v/>
      </c>
      <c r="BP135" s="12" t="str">
        <f aca="false">IF(OR($A135="",BP$4=""),"",SUMPRODUCT(--(INDEX(Matrix!$C$5:$EV$304,0,$B135)&gt;0),--(INDEX(Matrix!$C$5:$EV$304,0,BP$3)&gt;0)))</f>
        <v/>
      </c>
      <c r="BQ135" s="12" t="str">
        <f aca="false">IF(OR($A135="",BQ$4=""),"",SUMPRODUCT(--(INDEX(Matrix!$C$5:$EV$304,0,$B135)&gt;0),--(INDEX(Matrix!$C$5:$EV$304,0,BQ$3)&gt;0)))</f>
        <v/>
      </c>
      <c r="BR135" s="12" t="str">
        <f aca="false">IF(OR($A135="",BR$4=""),"",SUMPRODUCT(--(INDEX(Matrix!$C$5:$EV$304,0,$B135)&gt;0),--(INDEX(Matrix!$C$5:$EV$304,0,BR$3)&gt;0)))</f>
        <v/>
      </c>
      <c r="BS135" s="12" t="str">
        <f aca="false">IF(OR($A135="",BS$4=""),"",SUMPRODUCT(--(INDEX(Matrix!$C$5:$EV$304,0,$B135)&gt;0),--(INDEX(Matrix!$C$5:$EV$304,0,BS$3)&gt;0)))</f>
        <v/>
      </c>
      <c r="BT135" s="12" t="str">
        <f aca="false">IF(OR($A135="",BT$4=""),"",SUMPRODUCT(--(INDEX(Matrix!$C$5:$EV$304,0,$B135)&gt;0),--(INDEX(Matrix!$C$5:$EV$304,0,BT$3)&gt;0)))</f>
        <v/>
      </c>
      <c r="BU135" s="12" t="str">
        <f aca="false">IF(OR($A135="",BU$4=""),"",SUMPRODUCT(--(INDEX(Matrix!$C$5:$EV$304,0,$B135)&gt;0),--(INDEX(Matrix!$C$5:$EV$304,0,BU$3)&gt;0)))</f>
        <v/>
      </c>
      <c r="BV135" s="12" t="str">
        <f aca="false">IF(OR($A135="",BV$4=""),"",SUMPRODUCT(--(INDEX(Matrix!$C$5:$EV$304,0,$B135)&gt;0),--(INDEX(Matrix!$C$5:$EV$304,0,BV$3)&gt;0)))</f>
        <v/>
      </c>
      <c r="BW135" s="12" t="str">
        <f aca="false">IF(OR($A135="",BW$4=""),"",SUMPRODUCT(--(INDEX(Matrix!$C$5:$EV$304,0,$B135)&gt;0),--(INDEX(Matrix!$C$5:$EV$304,0,BW$3)&gt;0)))</f>
        <v/>
      </c>
      <c r="BX135" s="12" t="str">
        <f aca="false">IF(OR($A135="",BX$4=""),"",SUMPRODUCT(--(INDEX(Matrix!$C$5:$EV$304,0,$B135)&gt;0),--(INDEX(Matrix!$C$5:$EV$304,0,BX$3)&gt;0)))</f>
        <v/>
      </c>
      <c r="BY135" s="12" t="str">
        <f aca="false">IF(OR($A135="",BY$4=""),"",SUMPRODUCT(--(INDEX(Matrix!$C$5:$EV$304,0,$B135)&gt;0),--(INDEX(Matrix!$C$5:$EV$304,0,BY$3)&gt;0)))</f>
        <v/>
      </c>
      <c r="BZ135" s="12" t="str">
        <f aca="false">IF(OR($A135="",BZ$4=""),"",SUMPRODUCT(--(INDEX(Matrix!$C$5:$EV$304,0,$B135)&gt;0),--(INDEX(Matrix!$C$5:$EV$304,0,BZ$3)&gt;0)))</f>
        <v/>
      </c>
      <c r="CA135" s="12" t="str">
        <f aca="false">IF(OR($A135="",CA$4=""),"",SUMPRODUCT(--(INDEX(Matrix!$C$5:$EV$304,0,$B135)&gt;0),--(INDEX(Matrix!$C$5:$EV$304,0,CA$3)&gt;0)))</f>
        <v/>
      </c>
      <c r="CB135" s="12" t="str">
        <f aca="false">IF(OR($A135="",CB$4=""),"",SUMPRODUCT(--(INDEX(Matrix!$C$5:$EV$304,0,$B135)&gt;0),--(INDEX(Matrix!$C$5:$EV$304,0,CB$3)&gt;0)))</f>
        <v/>
      </c>
      <c r="CC135" s="12" t="str">
        <f aca="false">IF(OR($A135="",CC$4=""),"",SUMPRODUCT(--(INDEX(Matrix!$C$5:$EV$304,0,$B135)&gt;0),--(INDEX(Matrix!$C$5:$EV$304,0,CC$3)&gt;0)))</f>
        <v/>
      </c>
      <c r="CD135" s="12" t="str">
        <f aca="false">IF(OR($A135="",CD$4=""),"",SUMPRODUCT(--(INDEX(Matrix!$C$5:$EV$304,0,$B135)&gt;0),--(INDEX(Matrix!$C$5:$EV$304,0,CD$3)&gt;0)))</f>
        <v/>
      </c>
      <c r="CE135" s="12" t="str">
        <f aca="false">IF(OR($A135="",CE$4=""),"",SUMPRODUCT(--(INDEX(Matrix!$C$5:$EV$304,0,$B135)&gt;0),--(INDEX(Matrix!$C$5:$EV$304,0,CE$3)&gt;0)))</f>
        <v/>
      </c>
      <c r="CF135" s="12" t="str">
        <f aca="false">IF(OR($A135="",CF$4=""),"",SUMPRODUCT(--(INDEX(Matrix!$C$5:$EV$304,0,$B135)&gt;0),--(INDEX(Matrix!$C$5:$EV$304,0,CF$3)&gt;0)))</f>
        <v/>
      </c>
      <c r="CG135" s="12" t="str">
        <f aca="false">IF(OR($A135="",CG$4=""),"",SUMPRODUCT(--(INDEX(Matrix!$C$5:$EV$304,0,$B135)&gt;0),--(INDEX(Matrix!$C$5:$EV$304,0,CG$3)&gt;0)))</f>
        <v/>
      </c>
      <c r="CH135" s="12" t="str">
        <f aca="false">IF(OR($A135="",CH$4=""),"",SUMPRODUCT(--(INDEX(Matrix!$C$5:$EV$304,0,$B135)&gt;0),--(INDEX(Matrix!$C$5:$EV$304,0,CH$3)&gt;0)))</f>
        <v/>
      </c>
      <c r="CI135" s="12" t="str">
        <f aca="false">IF(OR($A135="",CI$4=""),"",SUMPRODUCT(--(INDEX(Matrix!$C$5:$EV$304,0,$B135)&gt;0),--(INDEX(Matrix!$C$5:$EV$304,0,CI$3)&gt;0)))</f>
        <v/>
      </c>
      <c r="CJ135" s="12" t="str">
        <f aca="false">IF(OR($A135="",CJ$4=""),"",SUMPRODUCT(--(INDEX(Matrix!$C$5:$EV$304,0,$B135)&gt;0),--(INDEX(Matrix!$C$5:$EV$304,0,CJ$3)&gt;0)))</f>
        <v/>
      </c>
      <c r="CK135" s="12" t="str">
        <f aca="false">IF(OR($A135="",CK$4=""),"",SUMPRODUCT(--(INDEX(Matrix!$C$5:$EV$304,0,$B135)&gt;0),--(INDEX(Matrix!$C$5:$EV$304,0,CK$3)&gt;0)))</f>
        <v/>
      </c>
      <c r="CL135" s="12" t="str">
        <f aca="false">IF(OR($A135="",CL$4=""),"",SUMPRODUCT(--(INDEX(Matrix!$C$5:$EV$304,0,$B135)&gt;0),--(INDEX(Matrix!$C$5:$EV$304,0,CL$3)&gt;0)))</f>
        <v/>
      </c>
      <c r="CM135" s="12" t="str">
        <f aca="false">IF(OR($A135="",CM$4=""),"",SUMPRODUCT(--(INDEX(Matrix!$C$5:$EV$304,0,$B135)&gt;0),--(INDEX(Matrix!$C$5:$EV$304,0,CM$3)&gt;0)))</f>
        <v/>
      </c>
      <c r="CN135" s="12" t="str">
        <f aca="false">IF(OR($A135="",CN$4=""),"",SUMPRODUCT(--(INDEX(Matrix!$C$5:$EV$304,0,$B135)&gt;0),--(INDEX(Matrix!$C$5:$EV$304,0,CN$3)&gt;0)))</f>
        <v/>
      </c>
      <c r="CO135" s="12" t="str">
        <f aca="false">IF(OR($A135="",CO$4=""),"",SUMPRODUCT(--(INDEX(Matrix!$C$5:$EV$304,0,$B135)&gt;0),--(INDEX(Matrix!$C$5:$EV$304,0,CO$3)&gt;0)))</f>
        <v/>
      </c>
      <c r="CP135" s="12" t="str">
        <f aca="false">IF(OR($A135="",CP$4=""),"",SUMPRODUCT(--(INDEX(Matrix!$C$5:$EV$304,0,$B135)&gt;0),--(INDEX(Matrix!$C$5:$EV$304,0,CP$3)&gt;0)))</f>
        <v/>
      </c>
      <c r="CQ135" s="12" t="str">
        <f aca="false">IF(OR($A135="",CQ$4=""),"",SUMPRODUCT(--(INDEX(Matrix!$C$5:$EV$304,0,$B135)&gt;0),--(INDEX(Matrix!$C$5:$EV$304,0,CQ$3)&gt;0)))</f>
        <v/>
      </c>
      <c r="CR135" s="12" t="str">
        <f aca="false">IF(OR($A135="",CR$4=""),"",SUMPRODUCT(--(INDEX(Matrix!$C$5:$EV$304,0,$B135)&gt;0),--(INDEX(Matrix!$C$5:$EV$304,0,CR$3)&gt;0)))</f>
        <v/>
      </c>
      <c r="CS135" s="12" t="str">
        <f aca="false">IF(OR($A135="",CS$4=""),"",SUMPRODUCT(--(INDEX(Matrix!$C$5:$EV$304,0,$B135)&gt;0),--(INDEX(Matrix!$C$5:$EV$304,0,CS$3)&gt;0)))</f>
        <v/>
      </c>
      <c r="CT135" s="12" t="str">
        <f aca="false">IF(OR($A135="",CT$4=""),"",SUMPRODUCT(--(INDEX(Matrix!$C$5:$EV$304,0,$B135)&gt;0),--(INDEX(Matrix!$C$5:$EV$304,0,CT$3)&gt;0)))</f>
        <v/>
      </c>
      <c r="CU135" s="12" t="str">
        <f aca="false">IF(OR($A135="",CU$4=""),"",SUMPRODUCT(--(INDEX(Matrix!$C$5:$EV$304,0,$B135)&gt;0),--(INDEX(Matrix!$C$5:$EV$304,0,CU$3)&gt;0)))</f>
        <v/>
      </c>
      <c r="CV135" s="12" t="str">
        <f aca="false">IF(OR($A135="",CV$4=""),"",SUMPRODUCT(--(INDEX(Matrix!$C$5:$EV$304,0,$B135)&gt;0),--(INDEX(Matrix!$C$5:$EV$304,0,CV$3)&gt;0)))</f>
        <v/>
      </c>
      <c r="CW135" s="12" t="str">
        <f aca="false">IF(OR($A135="",CW$4=""),"",SUMPRODUCT(--(INDEX(Matrix!$C$5:$EV$304,0,$B135)&gt;0),--(INDEX(Matrix!$C$5:$EV$304,0,CW$3)&gt;0)))</f>
        <v/>
      </c>
      <c r="CX135" s="12" t="str">
        <f aca="false">IF(OR($A135="",CX$4=""),"",SUMPRODUCT(--(INDEX(Matrix!$C$5:$EV$304,0,$B135)&gt;0),--(INDEX(Matrix!$C$5:$EV$304,0,CX$3)&gt;0)))</f>
        <v/>
      </c>
      <c r="CY135" s="12" t="str">
        <f aca="false">IF(OR($A135="",CY$4=""),"",SUMPRODUCT(--(INDEX(Matrix!$C$5:$EV$304,0,$B135)&gt;0),--(INDEX(Matrix!$C$5:$EV$304,0,CY$3)&gt;0)))</f>
        <v/>
      </c>
      <c r="CZ135" s="12" t="str">
        <f aca="false">IF(OR($A135="",CZ$4=""),"",SUMPRODUCT(--(INDEX(Matrix!$C$5:$EV$304,0,$B135)&gt;0),--(INDEX(Matrix!$C$5:$EV$304,0,CZ$3)&gt;0)))</f>
        <v/>
      </c>
      <c r="DA135" s="12" t="str">
        <f aca="false">IF(OR($A135="",DA$4=""),"",SUMPRODUCT(--(INDEX(Matrix!$C$5:$EV$304,0,$B135)&gt;0),--(INDEX(Matrix!$C$5:$EV$304,0,DA$3)&gt;0)))</f>
        <v/>
      </c>
      <c r="DB135" s="12" t="str">
        <f aca="false">IF(OR($A135="",DB$4=""),"",SUMPRODUCT(--(INDEX(Matrix!$C$5:$EV$304,0,$B135)&gt;0),--(INDEX(Matrix!$C$5:$EV$304,0,DB$3)&gt;0)))</f>
        <v/>
      </c>
      <c r="DC135" s="12" t="str">
        <f aca="false">IF(OR($A135="",DC$4=""),"",SUMPRODUCT(--(INDEX(Matrix!$C$5:$EV$304,0,$B135)&gt;0),--(INDEX(Matrix!$C$5:$EV$304,0,DC$3)&gt;0)))</f>
        <v/>
      </c>
      <c r="DD135" s="12" t="str">
        <f aca="false">IF(OR($A135="",DD$4=""),"",SUMPRODUCT(--(INDEX(Matrix!$C$5:$EV$304,0,$B135)&gt;0),--(INDEX(Matrix!$C$5:$EV$304,0,DD$3)&gt;0)))</f>
        <v/>
      </c>
      <c r="DE135" s="12" t="str">
        <f aca="false">IF(OR($A135="",DE$4=""),"",SUMPRODUCT(--(INDEX(Matrix!$C$5:$EV$304,0,$B135)&gt;0),--(INDEX(Matrix!$C$5:$EV$304,0,DE$3)&gt;0)))</f>
        <v/>
      </c>
      <c r="DF135" s="12" t="str">
        <f aca="false">IF(OR($A135="",DF$4=""),"",SUMPRODUCT(--(INDEX(Matrix!$C$5:$EV$304,0,$B135)&gt;0),--(INDEX(Matrix!$C$5:$EV$304,0,DF$3)&gt;0)))</f>
        <v/>
      </c>
      <c r="DG135" s="12" t="str">
        <f aca="false">IF(OR($A135="",DG$4=""),"",SUMPRODUCT(--(INDEX(Matrix!$C$5:$EV$304,0,$B135)&gt;0),--(INDEX(Matrix!$C$5:$EV$304,0,DG$3)&gt;0)))</f>
        <v/>
      </c>
      <c r="DH135" s="12" t="str">
        <f aca="false">IF(OR($A135="",DH$4=""),"",SUMPRODUCT(--(INDEX(Matrix!$C$5:$EV$304,0,$B135)&gt;0),--(INDEX(Matrix!$C$5:$EV$304,0,DH$3)&gt;0)))</f>
        <v/>
      </c>
      <c r="DI135" s="12" t="str">
        <f aca="false">IF(OR($A135="",DI$4=""),"",SUMPRODUCT(--(INDEX(Matrix!$C$5:$EV$304,0,$B135)&gt;0),--(INDEX(Matrix!$C$5:$EV$304,0,DI$3)&gt;0)))</f>
        <v/>
      </c>
      <c r="DJ135" s="12" t="str">
        <f aca="false">IF(OR($A135="",DJ$4=""),"",SUMPRODUCT(--(INDEX(Matrix!$C$5:$EV$304,0,$B135)&gt;0),--(INDEX(Matrix!$C$5:$EV$304,0,DJ$3)&gt;0)))</f>
        <v/>
      </c>
      <c r="DK135" s="12" t="str">
        <f aca="false">IF(OR($A135="",DK$4=""),"",SUMPRODUCT(--(INDEX(Matrix!$C$5:$EV$304,0,$B135)&gt;0),--(INDEX(Matrix!$C$5:$EV$304,0,DK$3)&gt;0)))</f>
        <v/>
      </c>
      <c r="DL135" s="12" t="str">
        <f aca="false">IF(OR($A135="",DL$4=""),"",SUMPRODUCT(--(INDEX(Matrix!$C$5:$EV$304,0,$B135)&gt;0),--(INDEX(Matrix!$C$5:$EV$304,0,DL$3)&gt;0)))</f>
        <v/>
      </c>
      <c r="DM135" s="12" t="str">
        <f aca="false">IF(OR($A135="",DM$4=""),"",SUMPRODUCT(--(INDEX(Matrix!$C$5:$EV$304,0,$B135)&gt;0),--(INDEX(Matrix!$C$5:$EV$304,0,DM$3)&gt;0)))</f>
        <v/>
      </c>
      <c r="DN135" s="12" t="str">
        <f aca="false">IF(OR($A135="",DN$4=""),"",SUMPRODUCT(--(INDEX(Matrix!$C$5:$EV$304,0,$B135)&gt;0),--(INDEX(Matrix!$C$5:$EV$304,0,DN$3)&gt;0)))</f>
        <v/>
      </c>
      <c r="DO135" s="12" t="str">
        <f aca="false">IF(OR($A135="",DO$4=""),"",SUMPRODUCT(--(INDEX(Matrix!$C$5:$EV$304,0,$B135)&gt;0),--(INDEX(Matrix!$C$5:$EV$304,0,DO$3)&gt;0)))</f>
        <v/>
      </c>
      <c r="DP135" s="12" t="str">
        <f aca="false">IF(OR($A135="",DP$4=""),"",SUMPRODUCT(--(INDEX(Matrix!$C$5:$EV$304,0,$B135)&gt;0),--(INDEX(Matrix!$C$5:$EV$304,0,DP$3)&gt;0)))</f>
        <v/>
      </c>
      <c r="DQ135" s="12" t="str">
        <f aca="false">IF(OR($A135="",DQ$4=""),"",SUMPRODUCT(--(INDEX(Matrix!$C$5:$EV$304,0,$B135)&gt;0),--(INDEX(Matrix!$C$5:$EV$304,0,DQ$3)&gt;0)))</f>
        <v/>
      </c>
      <c r="DR135" s="12" t="str">
        <f aca="false">IF(OR($A135="",DR$4=""),"",SUMPRODUCT(--(INDEX(Matrix!$C$5:$EV$304,0,$B135)&gt;0),--(INDEX(Matrix!$C$5:$EV$304,0,DR$3)&gt;0)))</f>
        <v/>
      </c>
      <c r="DS135" s="12" t="str">
        <f aca="false">IF(OR($A135="",DS$4=""),"",SUMPRODUCT(--(INDEX(Matrix!$C$5:$EV$304,0,$B135)&gt;0),--(INDEX(Matrix!$C$5:$EV$304,0,DS$3)&gt;0)))</f>
        <v/>
      </c>
      <c r="DT135" s="12" t="str">
        <f aca="false">IF(OR($A135="",DT$4=""),"",SUMPRODUCT(--(INDEX(Matrix!$C$5:$EV$304,0,$B135)&gt;0),--(INDEX(Matrix!$C$5:$EV$304,0,DT$3)&gt;0)))</f>
        <v/>
      </c>
      <c r="DU135" s="12" t="str">
        <f aca="false">IF(OR($A135="",DU$4=""),"",SUMPRODUCT(--(INDEX(Matrix!$C$5:$EV$304,0,$B135)&gt;0),--(INDEX(Matrix!$C$5:$EV$304,0,DU$3)&gt;0)))</f>
        <v/>
      </c>
      <c r="DV135" s="12" t="str">
        <f aca="false">IF(OR($A135="",DV$4=""),"",SUMPRODUCT(--(INDEX(Matrix!$C$5:$EV$304,0,$B135)&gt;0),--(INDEX(Matrix!$C$5:$EV$304,0,DV$3)&gt;0)))</f>
        <v/>
      </c>
      <c r="DW135" s="12" t="str">
        <f aca="false">IF(OR($A135="",DW$4=""),"",SUMPRODUCT(--(INDEX(Matrix!$C$5:$EV$304,0,$B135)&gt;0),--(INDEX(Matrix!$C$5:$EV$304,0,DW$3)&gt;0)))</f>
        <v/>
      </c>
      <c r="DX135" s="12" t="str">
        <f aca="false">IF(OR($A135="",DX$4=""),"",SUMPRODUCT(--(INDEX(Matrix!$C$5:$EV$304,0,$B135)&gt;0),--(INDEX(Matrix!$C$5:$EV$304,0,DX$3)&gt;0)))</f>
        <v/>
      </c>
      <c r="DY135" s="12" t="str">
        <f aca="false">IF(OR($A135="",DY$4=""),"",SUMPRODUCT(--(INDEX(Matrix!$C$5:$EV$304,0,$B135)&gt;0),--(INDEX(Matrix!$C$5:$EV$304,0,DY$3)&gt;0)))</f>
        <v/>
      </c>
      <c r="DZ135" s="12" t="str">
        <f aca="false">IF(OR($A135="",DZ$4=""),"",SUMPRODUCT(--(INDEX(Matrix!$C$5:$EV$304,0,$B135)&gt;0),--(INDEX(Matrix!$C$5:$EV$304,0,DZ$3)&gt;0)))</f>
        <v/>
      </c>
      <c r="EA135" s="12" t="str">
        <f aca="false">IF(OR($A135="",EA$4=""),"",SUMPRODUCT(--(INDEX(Matrix!$C$5:$EV$304,0,$B135)&gt;0),--(INDEX(Matrix!$C$5:$EV$304,0,EA$3)&gt;0)))</f>
        <v/>
      </c>
      <c r="EB135" s="12" t="str">
        <f aca="false">IF(OR($A135="",EB$4=""),"",SUMPRODUCT(--(INDEX(Matrix!$C$5:$EV$304,0,$B135)&gt;0),--(INDEX(Matrix!$C$5:$EV$304,0,EB$3)&gt;0)))</f>
        <v/>
      </c>
      <c r="EC135" s="12" t="str">
        <f aca="false">IF(OR($A135="",EC$4=""),"",SUMPRODUCT(--(INDEX(Matrix!$C$5:$EV$304,0,$B135)&gt;0),--(INDEX(Matrix!$C$5:$EV$304,0,EC$3)&gt;0)))</f>
        <v/>
      </c>
      <c r="ED135" s="12" t="str">
        <f aca="false">IF(OR($A135="",ED$4=""),"",SUMPRODUCT(--(INDEX(Matrix!$C$5:$EV$304,0,$B135)&gt;0),--(INDEX(Matrix!$C$5:$EV$304,0,ED$3)&gt;0)))</f>
        <v/>
      </c>
      <c r="EE135" s="12" t="str">
        <f aca="false">IF(OR($A135="",EE$4=""),"",SUMPRODUCT(--(INDEX(Matrix!$C$5:$EV$304,0,$B135)&gt;0),--(INDEX(Matrix!$C$5:$EV$304,0,EE$3)&gt;0)))</f>
        <v/>
      </c>
      <c r="EF135" s="12" t="str">
        <f aca="false">IF(OR($A135="",EF$4=""),"",SUMPRODUCT(--(INDEX(Matrix!$C$5:$EV$304,0,$B135)&gt;0),--(INDEX(Matrix!$C$5:$EV$304,0,EF$3)&gt;0)))</f>
        <v/>
      </c>
      <c r="EG135" s="12" t="str">
        <f aca="false">IF(OR($A135="",EG$4=""),"",SUMPRODUCT(--(INDEX(Matrix!$C$5:$EV$304,0,$B135)&gt;0),--(INDEX(Matrix!$C$5:$EV$304,0,EG$3)&gt;0)))</f>
        <v/>
      </c>
      <c r="EH135" s="12" t="str">
        <f aca="false">IF(OR($A135="",EH$4=""),"",SUMPRODUCT(--(INDEX(Matrix!$C$5:$EV$304,0,$B135)&gt;0),--(INDEX(Matrix!$C$5:$EV$304,0,EH$3)&gt;0)))</f>
        <v/>
      </c>
      <c r="EI135" s="12" t="str">
        <f aca="false">IF(OR($A135="",EI$4=""),"",SUMPRODUCT(--(INDEX(Matrix!$C$5:$EV$304,0,$B135)&gt;0),--(INDEX(Matrix!$C$5:$EV$304,0,EI$3)&gt;0)))</f>
        <v/>
      </c>
      <c r="EJ135" s="12" t="str">
        <f aca="false">IF(OR($A135="",EJ$4=""),"",SUMPRODUCT(--(INDEX(Matrix!$C$5:$EV$304,0,$B135)&gt;0),--(INDEX(Matrix!$C$5:$EV$304,0,EJ$3)&gt;0)))</f>
        <v/>
      </c>
      <c r="EK135" s="12" t="str">
        <f aca="false">IF(OR($A135="",EK$4=""),"",SUMPRODUCT(--(INDEX(Matrix!$C$5:$EV$304,0,$B135)&gt;0),--(INDEX(Matrix!$C$5:$EV$304,0,EK$3)&gt;0)))</f>
        <v/>
      </c>
      <c r="EL135" s="12" t="str">
        <f aca="false">IF(OR($A135="",EL$4=""),"",SUMPRODUCT(--(INDEX(Matrix!$C$5:$EV$304,0,$B135)&gt;0),--(INDEX(Matrix!$C$5:$EV$304,0,EL$3)&gt;0)))</f>
        <v/>
      </c>
      <c r="EM135" s="12" t="str">
        <f aca="false">IF(OR($A135="",EM$4=""),"",SUMPRODUCT(--(INDEX(Matrix!$C$5:$EV$304,0,$B135)&gt;0),--(INDEX(Matrix!$C$5:$EV$304,0,EM$3)&gt;0)))</f>
        <v/>
      </c>
      <c r="EN135" s="12" t="str">
        <f aca="false">IF(OR($A135="",EN$4=""),"",SUMPRODUCT(--(INDEX(Matrix!$C$5:$EV$304,0,$B135)&gt;0),--(INDEX(Matrix!$C$5:$EV$304,0,EN$3)&gt;0)))</f>
        <v/>
      </c>
      <c r="EO135" s="12" t="str">
        <f aca="false">IF(OR($A135="",EO$4=""),"",SUMPRODUCT(--(INDEX(Matrix!$C$5:$EV$304,0,$B135)&gt;0),--(INDEX(Matrix!$C$5:$EV$304,0,EO$3)&gt;0)))</f>
        <v/>
      </c>
      <c r="EP135" s="12" t="str">
        <f aca="false">IF(OR($A135="",EP$4=""),"",SUMPRODUCT(--(INDEX(Matrix!$C$5:$EV$304,0,$B135)&gt;0),--(INDEX(Matrix!$C$5:$EV$304,0,EP$3)&gt;0)))</f>
        <v/>
      </c>
      <c r="EQ135" s="12" t="str">
        <f aca="false">IF(OR($A135="",EQ$4=""),"",SUMPRODUCT(--(INDEX(Matrix!$C$5:$EV$304,0,$B135)&gt;0),--(INDEX(Matrix!$C$5:$EV$304,0,EQ$3)&gt;0)))</f>
        <v/>
      </c>
      <c r="ER135" s="12" t="str">
        <f aca="false">IF(OR($A135="",ER$4=""),"",SUMPRODUCT(--(INDEX(Matrix!$C$5:$EV$304,0,$B135)&gt;0),--(INDEX(Matrix!$C$5:$EV$304,0,ER$3)&gt;0)))</f>
        <v/>
      </c>
      <c r="ES135" s="12" t="str">
        <f aca="false">IF(OR($A135="",ES$4=""),"",SUMPRODUCT(--(INDEX(Matrix!$C$5:$EV$304,0,$B135)&gt;0),--(INDEX(Matrix!$C$5:$EV$304,0,ES$3)&gt;0)))</f>
        <v/>
      </c>
      <c r="ET135" s="12" t="str">
        <f aca="false">IF(OR($A135="",ET$4=""),"",SUMPRODUCT(--(INDEX(Matrix!$C$5:$EV$304,0,$B135)&gt;0),--(INDEX(Matrix!$C$5:$EV$304,0,ET$3)&gt;0)))</f>
        <v/>
      </c>
      <c r="EU135" s="12" t="str">
        <f aca="false">IF(OR($A135="",EU$4=""),"",SUMPRODUCT(--(INDEX(Matrix!$C$5:$EV$304,0,$B135)&gt;0),--(INDEX(Matrix!$C$5:$EV$304,0,EU$3)&gt;0)))</f>
        <v/>
      </c>
      <c r="EV135" s="12" t="str">
        <f aca="false">IF(OR($A135="",EV$4=""),"",SUMPRODUCT(--(INDEX(Matrix!$C$5:$EV$304,0,$B135)&gt;0),--(INDEX(Matrix!$C$5:$EV$304,0,EV$3)&gt;0)))</f>
        <v/>
      </c>
    </row>
    <row r="136" customFormat="false" ht="15" hidden="false" customHeight="false" outlineLevel="0" collapsed="false">
      <c r="A136" s="6" t="str">
        <f aca="false">IF(INDEX(Products!$A$2:$A$151,$B136)="","",INDEX(Products!$A$2:$A$151,$B136))</f>
        <v/>
      </c>
      <c r="B136" s="23" t="n">
        <v>132</v>
      </c>
      <c r="C136" s="12" t="str">
        <f aca="false">IF(OR($A136="",C$4=""),"",SUMPRODUCT(--(INDEX(Matrix!$C$5:$EV$304,0,$B136)&gt;0),--(INDEX(Matrix!$C$5:$EV$304,0,C$3)&gt;0)))</f>
        <v/>
      </c>
      <c r="D136" s="12" t="str">
        <f aca="false">IF(OR($A136="",D$4=""),"",SUMPRODUCT(--(INDEX(Matrix!$C$5:$EV$304,0,$B136)&gt;0),--(INDEX(Matrix!$C$5:$EV$304,0,D$3)&gt;0)))</f>
        <v/>
      </c>
      <c r="E136" s="12" t="str">
        <f aca="false">IF(OR($A136="",E$4=""),"",SUMPRODUCT(--(INDEX(Matrix!$C$5:$EV$304,0,$B136)&gt;0),--(INDEX(Matrix!$C$5:$EV$304,0,E$3)&gt;0)))</f>
        <v/>
      </c>
      <c r="F136" s="12" t="str">
        <f aca="false">IF(OR($A136="",F$4=""),"",SUMPRODUCT(--(INDEX(Matrix!$C$5:$EV$304,0,$B136)&gt;0),--(INDEX(Matrix!$C$5:$EV$304,0,F$3)&gt;0)))</f>
        <v/>
      </c>
      <c r="G136" s="12" t="str">
        <f aca="false">IF(OR($A136="",G$4=""),"",SUMPRODUCT(--(INDEX(Matrix!$C$5:$EV$304,0,$B136)&gt;0),--(INDEX(Matrix!$C$5:$EV$304,0,G$3)&gt;0)))</f>
        <v/>
      </c>
      <c r="H136" s="12" t="str">
        <f aca="false">IF(OR($A136="",H$4=""),"",SUMPRODUCT(--(INDEX(Matrix!$C$5:$EV$304,0,$B136)&gt;0),--(INDEX(Matrix!$C$5:$EV$304,0,H$3)&gt;0)))</f>
        <v/>
      </c>
      <c r="I136" s="12" t="str">
        <f aca="false">IF(OR($A136="",I$4=""),"",SUMPRODUCT(--(INDEX(Matrix!$C$5:$EV$304,0,$B136)&gt;0),--(INDEX(Matrix!$C$5:$EV$304,0,I$3)&gt;0)))</f>
        <v/>
      </c>
      <c r="J136" s="12" t="str">
        <f aca="false">IF(OR($A136="",J$4=""),"",SUMPRODUCT(--(INDEX(Matrix!$C$5:$EV$304,0,$B136)&gt;0),--(INDEX(Matrix!$C$5:$EV$304,0,J$3)&gt;0)))</f>
        <v/>
      </c>
      <c r="K136" s="12" t="str">
        <f aca="false">IF(OR($A136="",K$4=""),"",SUMPRODUCT(--(INDEX(Matrix!$C$5:$EV$304,0,$B136)&gt;0),--(INDEX(Matrix!$C$5:$EV$304,0,K$3)&gt;0)))</f>
        <v/>
      </c>
      <c r="L136" s="12" t="str">
        <f aca="false">IF(OR($A136="",L$4=""),"",SUMPRODUCT(--(INDEX(Matrix!$C$5:$EV$304,0,$B136)&gt;0),--(INDEX(Matrix!$C$5:$EV$304,0,L$3)&gt;0)))</f>
        <v/>
      </c>
      <c r="M136" s="12" t="str">
        <f aca="false">IF(OR($A136="",M$4=""),"",SUMPRODUCT(--(INDEX(Matrix!$C$5:$EV$304,0,$B136)&gt;0),--(INDEX(Matrix!$C$5:$EV$304,0,M$3)&gt;0)))</f>
        <v/>
      </c>
      <c r="N136" s="12" t="str">
        <f aca="false">IF(OR($A136="",N$4=""),"",SUMPRODUCT(--(INDEX(Matrix!$C$5:$EV$304,0,$B136)&gt;0),--(INDEX(Matrix!$C$5:$EV$304,0,N$3)&gt;0)))</f>
        <v/>
      </c>
      <c r="O136" s="12" t="str">
        <f aca="false">IF(OR($A136="",O$4=""),"",SUMPRODUCT(--(INDEX(Matrix!$C$5:$EV$304,0,$B136)&gt;0),--(INDEX(Matrix!$C$5:$EV$304,0,O$3)&gt;0)))</f>
        <v/>
      </c>
      <c r="P136" s="12" t="str">
        <f aca="false">IF(OR($A136="",P$4=""),"",SUMPRODUCT(--(INDEX(Matrix!$C$5:$EV$304,0,$B136)&gt;0),--(INDEX(Matrix!$C$5:$EV$304,0,P$3)&gt;0)))</f>
        <v/>
      </c>
      <c r="Q136" s="12" t="str">
        <f aca="false">IF(OR($A136="",Q$4=""),"",SUMPRODUCT(--(INDEX(Matrix!$C$5:$EV$304,0,$B136)&gt;0),--(INDEX(Matrix!$C$5:$EV$304,0,Q$3)&gt;0)))</f>
        <v/>
      </c>
      <c r="R136" s="12" t="str">
        <f aca="false">IF(OR($A136="",R$4=""),"",SUMPRODUCT(--(INDEX(Matrix!$C$5:$EV$304,0,$B136)&gt;0),--(INDEX(Matrix!$C$5:$EV$304,0,R$3)&gt;0)))</f>
        <v/>
      </c>
      <c r="S136" s="12" t="str">
        <f aca="false">IF(OR($A136="",S$4=""),"",SUMPRODUCT(--(INDEX(Matrix!$C$5:$EV$304,0,$B136)&gt;0),--(INDEX(Matrix!$C$5:$EV$304,0,S$3)&gt;0)))</f>
        <v/>
      </c>
      <c r="T136" s="12" t="str">
        <f aca="false">IF(OR($A136="",T$4=""),"",SUMPRODUCT(--(INDEX(Matrix!$C$5:$EV$304,0,$B136)&gt;0),--(INDEX(Matrix!$C$5:$EV$304,0,T$3)&gt;0)))</f>
        <v/>
      </c>
      <c r="U136" s="12" t="str">
        <f aca="false">IF(OR($A136="",U$4=""),"",SUMPRODUCT(--(INDEX(Matrix!$C$5:$EV$304,0,$B136)&gt;0),--(INDEX(Matrix!$C$5:$EV$304,0,U$3)&gt;0)))</f>
        <v/>
      </c>
      <c r="V136" s="12" t="str">
        <f aca="false">IF(OR($A136="",V$4=""),"",SUMPRODUCT(--(INDEX(Matrix!$C$5:$EV$304,0,$B136)&gt;0),--(INDEX(Matrix!$C$5:$EV$304,0,V$3)&gt;0)))</f>
        <v/>
      </c>
      <c r="W136" s="12" t="str">
        <f aca="false">IF(OR($A136="",W$4=""),"",SUMPRODUCT(--(INDEX(Matrix!$C$5:$EV$304,0,$B136)&gt;0),--(INDEX(Matrix!$C$5:$EV$304,0,W$3)&gt;0)))</f>
        <v/>
      </c>
      <c r="X136" s="12" t="str">
        <f aca="false">IF(OR($A136="",X$4=""),"",SUMPRODUCT(--(INDEX(Matrix!$C$5:$EV$304,0,$B136)&gt;0),--(INDEX(Matrix!$C$5:$EV$304,0,X$3)&gt;0)))</f>
        <v/>
      </c>
      <c r="Y136" s="12" t="str">
        <f aca="false">IF(OR($A136="",Y$4=""),"",SUMPRODUCT(--(INDEX(Matrix!$C$5:$EV$304,0,$B136)&gt;0),--(INDEX(Matrix!$C$5:$EV$304,0,Y$3)&gt;0)))</f>
        <v/>
      </c>
      <c r="Z136" s="12" t="str">
        <f aca="false">IF(OR($A136="",Z$4=""),"",SUMPRODUCT(--(INDEX(Matrix!$C$5:$EV$304,0,$B136)&gt;0),--(INDEX(Matrix!$C$5:$EV$304,0,Z$3)&gt;0)))</f>
        <v/>
      </c>
      <c r="AA136" s="12" t="str">
        <f aca="false">IF(OR($A136="",AA$4=""),"",SUMPRODUCT(--(INDEX(Matrix!$C$5:$EV$304,0,$B136)&gt;0),--(INDEX(Matrix!$C$5:$EV$304,0,AA$3)&gt;0)))</f>
        <v/>
      </c>
      <c r="AB136" s="12" t="str">
        <f aca="false">IF(OR($A136="",AB$4=""),"",SUMPRODUCT(--(INDEX(Matrix!$C$5:$EV$304,0,$B136)&gt;0),--(INDEX(Matrix!$C$5:$EV$304,0,AB$3)&gt;0)))</f>
        <v/>
      </c>
      <c r="AC136" s="12" t="str">
        <f aca="false">IF(OR($A136="",AC$4=""),"",SUMPRODUCT(--(INDEX(Matrix!$C$5:$EV$304,0,$B136)&gt;0),--(INDEX(Matrix!$C$5:$EV$304,0,AC$3)&gt;0)))</f>
        <v/>
      </c>
      <c r="AD136" s="12" t="str">
        <f aca="false">IF(OR($A136="",AD$4=""),"",SUMPRODUCT(--(INDEX(Matrix!$C$5:$EV$304,0,$B136)&gt;0),--(INDEX(Matrix!$C$5:$EV$304,0,AD$3)&gt;0)))</f>
        <v/>
      </c>
      <c r="AE136" s="12" t="str">
        <f aca="false">IF(OR($A136="",AE$4=""),"",SUMPRODUCT(--(INDEX(Matrix!$C$5:$EV$304,0,$B136)&gt;0),--(INDEX(Matrix!$C$5:$EV$304,0,AE$3)&gt;0)))</f>
        <v/>
      </c>
      <c r="AF136" s="12" t="str">
        <f aca="false">IF(OR($A136="",AF$4=""),"",SUMPRODUCT(--(INDEX(Matrix!$C$5:$EV$304,0,$B136)&gt;0),--(INDEX(Matrix!$C$5:$EV$304,0,AF$3)&gt;0)))</f>
        <v/>
      </c>
      <c r="AG136" s="12" t="str">
        <f aca="false">IF(OR($A136="",AG$4=""),"",SUMPRODUCT(--(INDEX(Matrix!$C$5:$EV$304,0,$B136)&gt;0),--(INDEX(Matrix!$C$5:$EV$304,0,AG$3)&gt;0)))</f>
        <v/>
      </c>
      <c r="AH136" s="12" t="str">
        <f aca="false">IF(OR($A136="",AH$4=""),"",SUMPRODUCT(--(INDEX(Matrix!$C$5:$EV$304,0,$B136)&gt;0),--(INDEX(Matrix!$C$5:$EV$304,0,AH$3)&gt;0)))</f>
        <v/>
      </c>
      <c r="AI136" s="12" t="str">
        <f aca="false">IF(OR($A136="",AI$4=""),"",SUMPRODUCT(--(INDEX(Matrix!$C$5:$EV$304,0,$B136)&gt;0),--(INDEX(Matrix!$C$5:$EV$304,0,AI$3)&gt;0)))</f>
        <v/>
      </c>
      <c r="AJ136" s="12" t="str">
        <f aca="false">IF(OR($A136="",AJ$4=""),"",SUMPRODUCT(--(INDEX(Matrix!$C$5:$EV$304,0,$B136)&gt;0),--(INDEX(Matrix!$C$5:$EV$304,0,AJ$3)&gt;0)))</f>
        <v/>
      </c>
      <c r="AK136" s="12" t="str">
        <f aca="false">IF(OR($A136="",AK$4=""),"",SUMPRODUCT(--(INDEX(Matrix!$C$5:$EV$304,0,$B136)&gt;0),--(INDEX(Matrix!$C$5:$EV$304,0,AK$3)&gt;0)))</f>
        <v/>
      </c>
      <c r="AL136" s="12" t="str">
        <f aca="false">IF(OR($A136="",AL$4=""),"",SUMPRODUCT(--(INDEX(Matrix!$C$5:$EV$304,0,$B136)&gt;0),--(INDEX(Matrix!$C$5:$EV$304,0,AL$3)&gt;0)))</f>
        <v/>
      </c>
      <c r="AM136" s="12" t="str">
        <f aca="false">IF(OR($A136="",AM$4=""),"",SUMPRODUCT(--(INDEX(Matrix!$C$5:$EV$304,0,$B136)&gt;0),--(INDEX(Matrix!$C$5:$EV$304,0,AM$3)&gt;0)))</f>
        <v/>
      </c>
      <c r="AN136" s="12" t="str">
        <f aca="false">IF(OR($A136="",AN$4=""),"",SUMPRODUCT(--(INDEX(Matrix!$C$5:$EV$304,0,$B136)&gt;0),--(INDEX(Matrix!$C$5:$EV$304,0,AN$3)&gt;0)))</f>
        <v/>
      </c>
      <c r="AO136" s="12" t="str">
        <f aca="false">IF(OR($A136="",AO$4=""),"",SUMPRODUCT(--(INDEX(Matrix!$C$5:$EV$304,0,$B136)&gt;0),--(INDEX(Matrix!$C$5:$EV$304,0,AO$3)&gt;0)))</f>
        <v/>
      </c>
      <c r="AP136" s="12" t="str">
        <f aca="false">IF(OR($A136="",AP$4=""),"",SUMPRODUCT(--(INDEX(Matrix!$C$5:$EV$304,0,$B136)&gt;0),--(INDEX(Matrix!$C$5:$EV$304,0,AP$3)&gt;0)))</f>
        <v/>
      </c>
      <c r="AQ136" s="12" t="str">
        <f aca="false">IF(OR($A136="",AQ$4=""),"",SUMPRODUCT(--(INDEX(Matrix!$C$5:$EV$304,0,$B136)&gt;0),--(INDEX(Matrix!$C$5:$EV$304,0,AQ$3)&gt;0)))</f>
        <v/>
      </c>
      <c r="AR136" s="12" t="str">
        <f aca="false">IF(OR($A136="",AR$4=""),"",SUMPRODUCT(--(INDEX(Matrix!$C$5:$EV$304,0,$B136)&gt;0),--(INDEX(Matrix!$C$5:$EV$304,0,AR$3)&gt;0)))</f>
        <v/>
      </c>
      <c r="AS136" s="12" t="str">
        <f aca="false">IF(OR($A136="",AS$4=""),"",SUMPRODUCT(--(INDEX(Matrix!$C$5:$EV$304,0,$B136)&gt;0),--(INDEX(Matrix!$C$5:$EV$304,0,AS$3)&gt;0)))</f>
        <v/>
      </c>
      <c r="AT136" s="12" t="str">
        <f aca="false">IF(OR($A136="",AT$4=""),"",SUMPRODUCT(--(INDEX(Matrix!$C$5:$EV$304,0,$B136)&gt;0),--(INDEX(Matrix!$C$5:$EV$304,0,AT$3)&gt;0)))</f>
        <v/>
      </c>
      <c r="AU136" s="12" t="str">
        <f aca="false">IF(OR($A136="",AU$4=""),"",SUMPRODUCT(--(INDEX(Matrix!$C$5:$EV$304,0,$B136)&gt;0),--(INDEX(Matrix!$C$5:$EV$304,0,AU$3)&gt;0)))</f>
        <v/>
      </c>
      <c r="AV136" s="12" t="str">
        <f aca="false">IF(OR($A136="",AV$4=""),"",SUMPRODUCT(--(INDEX(Matrix!$C$5:$EV$304,0,$B136)&gt;0),--(INDEX(Matrix!$C$5:$EV$304,0,AV$3)&gt;0)))</f>
        <v/>
      </c>
      <c r="AW136" s="12" t="str">
        <f aca="false">IF(OR($A136="",AW$4=""),"",SUMPRODUCT(--(INDEX(Matrix!$C$5:$EV$304,0,$B136)&gt;0),--(INDEX(Matrix!$C$5:$EV$304,0,AW$3)&gt;0)))</f>
        <v/>
      </c>
      <c r="AX136" s="12" t="str">
        <f aca="false">IF(OR($A136="",AX$4=""),"",SUMPRODUCT(--(INDEX(Matrix!$C$5:$EV$304,0,$B136)&gt;0),--(INDEX(Matrix!$C$5:$EV$304,0,AX$3)&gt;0)))</f>
        <v/>
      </c>
      <c r="AY136" s="12" t="str">
        <f aca="false">IF(OR($A136="",AY$4=""),"",SUMPRODUCT(--(INDEX(Matrix!$C$5:$EV$304,0,$B136)&gt;0),--(INDEX(Matrix!$C$5:$EV$304,0,AY$3)&gt;0)))</f>
        <v/>
      </c>
      <c r="AZ136" s="12" t="str">
        <f aca="false">IF(OR($A136="",AZ$4=""),"",SUMPRODUCT(--(INDEX(Matrix!$C$5:$EV$304,0,$B136)&gt;0),--(INDEX(Matrix!$C$5:$EV$304,0,AZ$3)&gt;0)))</f>
        <v/>
      </c>
      <c r="BA136" s="12" t="str">
        <f aca="false">IF(OR($A136="",BA$4=""),"",SUMPRODUCT(--(INDEX(Matrix!$C$5:$EV$304,0,$B136)&gt;0),--(INDEX(Matrix!$C$5:$EV$304,0,BA$3)&gt;0)))</f>
        <v/>
      </c>
      <c r="BB136" s="12" t="str">
        <f aca="false">IF(OR($A136="",BB$4=""),"",SUMPRODUCT(--(INDEX(Matrix!$C$5:$EV$304,0,$B136)&gt;0),--(INDEX(Matrix!$C$5:$EV$304,0,BB$3)&gt;0)))</f>
        <v/>
      </c>
      <c r="BC136" s="12" t="str">
        <f aca="false">IF(OR($A136="",BC$4=""),"",SUMPRODUCT(--(INDEX(Matrix!$C$5:$EV$304,0,$B136)&gt;0),--(INDEX(Matrix!$C$5:$EV$304,0,BC$3)&gt;0)))</f>
        <v/>
      </c>
      <c r="BD136" s="12" t="str">
        <f aca="false">IF(OR($A136="",BD$4=""),"",SUMPRODUCT(--(INDEX(Matrix!$C$5:$EV$304,0,$B136)&gt;0),--(INDEX(Matrix!$C$5:$EV$304,0,BD$3)&gt;0)))</f>
        <v/>
      </c>
      <c r="BE136" s="12" t="str">
        <f aca="false">IF(OR($A136="",BE$4=""),"",SUMPRODUCT(--(INDEX(Matrix!$C$5:$EV$304,0,$B136)&gt;0),--(INDEX(Matrix!$C$5:$EV$304,0,BE$3)&gt;0)))</f>
        <v/>
      </c>
      <c r="BF136" s="12" t="str">
        <f aca="false">IF(OR($A136="",BF$4=""),"",SUMPRODUCT(--(INDEX(Matrix!$C$5:$EV$304,0,$B136)&gt;0),--(INDEX(Matrix!$C$5:$EV$304,0,BF$3)&gt;0)))</f>
        <v/>
      </c>
      <c r="BG136" s="12" t="str">
        <f aca="false">IF(OR($A136="",BG$4=""),"",SUMPRODUCT(--(INDEX(Matrix!$C$5:$EV$304,0,$B136)&gt;0),--(INDEX(Matrix!$C$5:$EV$304,0,BG$3)&gt;0)))</f>
        <v/>
      </c>
      <c r="BH136" s="12" t="str">
        <f aca="false">IF(OR($A136="",BH$4=""),"",SUMPRODUCT(--(INDEX(Matrix!$C$5:$EV$304,0,$B136)&gt;0),--(INDEX(Matrix!$C$5:$EV$304,0,BH$3)&gt;0)))</f>
        <v/>
      </c>
      <c r="BI136" s="12" t="str">
        <f aca="false">IF(OR($A136="",BI$4=""),"",SUMPRODUCT(--(INDEX(Matrix!$C$5:$EV$304,0,$B136)&gt;0),--(INDEX(Matrix!$C$5:$EV$304,0,BI$3)&gt;0)))</f>
        <v/>
      </c>
      <c r="BJ136" s="12" t="str">
        <f aca="false">IF(OR($A136="",BJ$4=""),"",SUMPRODUCT(--(INDEX(Matrix!$C$5:$EV$304,0,$B136)&gt;0),--(INDEX(Matrix!$C$5:$EV$304,0,BJ$3)&gt;0)))</f>
        <v/>
      </c>
      <c r="BK136" s="12" t="str">
        <f aca="false">IF(OR($A136="",BK$4=""),"",SUMPRODUCT(--(INDEX(Matrix!$C$5:$EV$304,0,$B136)&gt;0),--(INDEX(Matrix!$C$5:$EV$304,0,BK$3)&gt;0)))</f>
        <v/>
      </c>
      <c r="BL136" s="12" t="str">
        <f aca="false">IF(OR($A136="",BL$4=""),"",SUMPRODUCT(--(INDEX(Matrix!$C$5:$EV$304,0,$B136)&gt;0),--(INDEX(Matrix!$C$5:$EV$304,0,BL$3)&gt;0)))</f>
        <v/>
      </c>
      <c r="BM136" s="12" t="str">
        <f aca="false">IF(OR($A136="",BM$4=""),"",SUMPRODUCT(--(INDEX(Matrix!$C$5:$EV$304,0,$B136)&gt;0),--(INDEX(Matrix!$C$5:$EV$304,0,BM$3)&gt;0)))</f>
        <v/>
      </c>
      <c r="BN136" s="12" t="str">
        <f aca="false">IF(OR($A136="",BN$4=""),"",SUMPRODUCT(--(INDEX(Matrix!$C$5:$EV$304,0,$B136)&gt;0),--(INDEX(Matrix!$C$5:$EV$304,0,BN$3)&gt;0)))</f>
        <v/>
      </c>
      <c r="BO136" s="12" t="str">
        <f aca="false">IF(OR($A136="",BO$4=""),"",SUMPRODUCT(--(INDEX(Matrix!$C$5:$EV$304,0,$B136)&gt;0),--(INDEX(Matrix!$C$5:$EV$304,0,BO$3)&gt;0)))</f>
        <v/>
      </c>
      <c r="BP136" s="12" t="str">
        <f aca="false">IF(OR($A136="",BP$4=""),"",SUMPRODUCT(--(INDEX(Matrix!$C$5:$EV$304,0,$B136)&gt;0),--(INDEX(Matrix!$C$5:$EV$304,0,BP$3)&gt;0)))</f>
        <v/>
      </c>
      <c r="BQ136" s="12" t="str">
        <f aca="false">IF(OR($A136="",BQ$4=""),"",SUMPRODUCT(--(INDEX(Matrix!$C$5:$EV$304,0,$B136)&gt;0),--(INDEX(Matrix!$C$5:$EV$304,0,BQ$3)&gt;0)))</f>
        <v/>
      </c>
      <c r="BR136" s="12" t="str">
        <f aca="false">IF(OR($A136="",BR$4=""),"",SUMPRODUCT(--(INDEX(Matrix!$C$5:$EV$304,0,$B136)&gt;0),--(INDEX(Matrix!$C$5:$EV$304,0,BR$3)&gt;0)))</f>
        <v/>
      </c>
      <c r="BS136" s="12" t="str">
        <f aca="false">IF(OR($A136="",BS$4=""),"",SUMPRODUCT(--(INDEX(Matrix!$C$5:$EV$304,0,$B136)&gt;0),--(INDEX(Matrix!$C$5:$EV$304,0,BS$3)&gt;0)))</f>
        <v/>
      </c>
      <c r="BT136" s="12" t="str">
        <f aca="false">IF(OR($A136="",BT$4=""),"",SUMPRODUCT(--(INDEX(Matrix!$C$5:$EV$304,0,$B136)&gt;0),--(INDEX(Matrix!$C$5:$EV$304,0,BT$3)&gt;0)))</f>
        <v/>
      </c>
      <c r="BU136" s="12" t="str">
        <f aca="false">IF(OR($A136="",BU$4=""),"",SUMPRODUCT(--(INDEX(Matrix!$C$5:$EV$304,0,$B136)&gt;0),--(INDEX(Matrix!$C$5:$EV$304,0,BU$3)&gt;0)))</f>
        <v/>
      </c>
      <c r="BV136" s="12" t="str">
        <f aca="false">IF(OR($A136="",BV$4=""),"",SUMPRODUCT(--(INDEX(Matrix!$C$5:$EV$304,0,$B136)&gt;0),--(INDEX(Matrix!$C$5:$EV$304,0,BV$3)&gt;0)))</f>
        <v/>
      </c>
      <c r="BW136" s="12" t="str">
        <f aca="false">IF(OR($A136="",BW$4=""),"",SUMPRODUCT(--(INDEX(Matrix!$C$5:$EV$304,0,$B136)&gt;0),--(INDEX(Matrix!$C$5:$EV$304,0,BW$3)&gt;0)))</f>
        <v/>
      </c>
      <c r="BX136" s="12" t="str">
        <f aca="false">IF(OR($A136="",BX$4=""),"",SUMPRODUCT(--(INDEX(Matrix!$C$5:$EV$304,0,$B136)&gt;0),--(INDEX(Matrix!$C$5:$EV$304,0,BX$3)&gt;0)))</f>
        <v/>
      </c>
      <c r="BY136" s="12" t="str">
        <f aca="false">IF(OR($A136="",BY$4=""),"",SUMPRODUCT(--(INDEX(Matrix!$C$5:$EV$304,0,$B136)&gt;0),--(INDEX(Matrix!$C$5:$EV$304,0,BY$3)&gt;0)))</f>
        <v/>
      </c>
      <c r="BZ136" s="12" t="str">
        <f aca="false">IF(OR($A136="",BZ$4=""),"",SUMPRODUCT(--(INDEX(Matrix!$C$5:$EV$304,0,$B136)&gt;0),--(INDEX(Matrix!$C$5:$EV$304,0,BZ$3)&gt;0)))</f>
        <v/>
      </c>
      <c r="CA136" s="12" t="str">
        <f aca="false">IF(OR($A136="",CA$4=""),"",SUMPRODUCT(--(INDEX(Matrix!$C$5:$EV$304,0,$B136)&gt;0),--(INDEX(Matrix!$C$5:$EV$304,0,CA$3)&gt;0)))</f>
        <v/>
      </c>
      <c r="CB136" s="12" t="str">
        <f aca="false">IF(OR($A136="",CB$4=""),"",SUMPRODUCT(--(INDEX(Matrix!$C$5:$EV$304,0,$B136)&gt;0),--(INDEX(Matrix!$C$5:$EV$304,0,CB$3)&gt;0)))</f>
        <v/>
      </c>
      <c r="CC136" s="12" t="str">
        <f aca="false">IF(OR($A136="",CC$4=""),"",SUMPRODUCT(--(INDEX(Matrix!$C$5:$EV$304,0,$B136)&gt;0),--(INDEX(Matrix!$C$5:$EV$304,0,CC$3)&gt;0)))</f>
        <v/>
      </c>
      <c r="CD136" s="12" t="str">
        <f aca="false">IF(OR($A136="",CD$4=""),"",SUMPRODUCT(--(INDEX(Matrix!$C$5:$EV$304,0,$B136)&gt;0),--(INDEX(Matrix!$C$5:$EV$304,0,CD$3)&gt;0)))</f>
        <v/>
      </c>
      <c r="CE136" s="12" t="str">
        <f aca="false">IF(OR($A136="",CE$4=""),"",SUMPRODUCT(--(INDEX(Matrix!$C$5:$EV$304,0,$B136)&gt;0),--(INDEX(Matrix!$C$5:$EV$304,0,CE$3)&gt;0)))</f>
        <v/>
      </c>
      <c r="CF136" s="12" t="str">
        <f aca="false">IF(OR($A136="",CF$4=""),"",SUMPRODUCT(--(INDEX(Matrix!$C$5:$EV$304,0,$B136)&gt;0),--(INDEX(Matrix!$C$5:$EV$304,0,CF$3)&gt;0)))</f>
        <v/>
      </c>
      <c r="CG136" s="12" t="str">
        <f aca="false">IF(OR($A136="",CG$4=""),"",SUMPRODUCT(--(INDEX(Matrix!$C$5:$EV$304,0,$B136)&gt;0),--(INDEX(Matrix!$C$5:$EV$304,0,CG$3)&gt;0)))</f>
        <v/>
      </c>
      <c r="CH136" s="12" t="str">
        <f aca="false">IF(OR($A136="",CH$4=""),"",SUMPRODUCT(--(INDEX(Matrix!$C$5:$EV$304,0,$B136)&gt;0),--(INDEX(Matrix!$C$5:$EV$304,0,CH$3)&gt;0)))</f>
        <v/>
      </c>
      <c r="CI136" s="12" t="str">
        <f aca="false">IF(OR($A136="",CI$4=""),"",SUMPRODUCT(--(INDEX(Matrix!$C$5:$EV$304,0,$B136)&gt;0),--(INDEX(Matrix!$C$5:$EV$304,0,CI$3)&gt;0)))</f>
        <v/>
      </c>
      <c r="CJ136" s="12" t="str">
        <f aca="false">IF(OR($A136="",CJ$4=""),"",SUMPRODUCT(--(INDEX(Matrix!$C$5:$EV$304,0,$B136)&gt;0),--(INDEX(Matrix!$C$5:$EV$304,0,CJ$3)&gt;0)))</f>
        <v/>
      </c>
      <c r="CK136" s="12" t="str">
        <f aca="false">IF(OR($A136="",CK$4=""),"",SUMPRODUCT(--(INDEX(Matrix!$C$5:$EV$304,0,$B136)&gt;0),--(INDEX(Matrix!$C$5:$EV$304,0,CK$3)&gt;0)))</f>
        <v/>
      </c>
      <c r="CL136" s="12" t="str">
        <f aca="false">IF(OR($A136="",CL$4=""),"",SUMPRODUCT(--(INDEX(Matrix!$C$5:$EV$304,0,$B136)&gt;0),--(INDEX(Matrix!$C$5:$EV$304,0,CL$3)&gt;0)))</f>
        <v/>
      </c>
      <c r="CM136" s="12" t="str">
        <f aca="false">IF(OR($A136="",CM$4=""),"",SUMPRODUCT(--(INDEX(Matrix!$C$5:$EV$304,0,$B136)&gt;0),--(INDEX(Matrix!$C$5:$EV$304,0,CM$3)&gt;0)))</f>
        <v/>
      </c>
      <c r="CN136" s="12" t="str">
        <f aca="false">IF(OR($A136="",CN$4=""),"",SUMPRODUCT(--(INDEX(Matrix!$C$5:$EV$304,0,$B136)&gt;0),--(INDEX(Matrix!$C$5:$EV$304,0,CN$3)&gt;0)))</f>
        <v/>
      </c>
      <c r="CO136" s="12" t="str">
        <f aca="false">IF(OR($A136="",CO$4=""),"",SUMPRODUCT(--(INDEX(Matrix!$C$5:$EV$304,0,$B136)&gt;0),--(INDEX(Matrix!$C$5:$EV$304,0,CO$3)&gt;0)))</f>
        <v/>
      </c>
      <c r="CP136" s="12" t="str">
        <f aca="false">IF(OR($A136="",CP$4=""),"",SUMPRODUCT(--(INDEX(Matrix!$C$5:$EV$304,0,$B136)&gt;0),--(INDEX(Matrix!$C$5:$EV$304,0,CP$3)&gt;0)))</f>
        <v/>
      </c>
      <c r="CQ136" s="12" t="str">
        <f aca="false">IF(OR($A136="",CQ$4=""),"",SUMPRODUCT(--(INDEX(Matrix!$C$5:$EV$304,0,$B136)&gt;0),--(INDEX(Matrix!$C$5:$EV$304,0,CQ$3)&gt;0)))</f>
        <v/>
      </c>
      <c r="CR136" s="12" t="str">
        <f aca="false">IF(OR($A136="",CR$4=""),"",SUMPRODUCT(--(INDEX(Matrix!$C$5:$EV$304,0,$B136)&gt;0),--(INDEX(Matrix!$C$5:$EV$304,0,CR$3)&gt;0)))</f>
        <v/>
      </c>
      <c r="CS136" s="12" t="str">
        <f aca="false">IF(OR($A136="",CS$4=""),"",SUMPRODUCT(--(INDEX(Matrix!$C$5:$EV$304,0,$B136)&gt;0),--(INDEX(Matrix!$C$5:$EV$304,0,CS$3)&gt;0)))</f>
        <v/>
      </c>
      <c r="CT136" s="12" t="str">
        <f aca="false">IF(OR($A136="",CT$4=""),"",SUMPRODUCT(--(INDEX(Matrix!$C$5:$EV$304,0,$B136)&gt;0),--(INDEX(Matrix!$C$5:$EV$304,0,CT$3)&gt;0)))</f>
        <v/>
      </c>
      <c r="CU136" s="12" t="str">
        <f aca="false">IF(OR($A136="",CU$4=""),"",SUMPRODUCT(--(INDEX(Matrix!$C$5:$EV$304,0,$B136)&gt;0),--(INDEX(Matrix!$C$5:$EV$304,0,CU$3)&gt;0)))</f>
        <v/>
      </c>
      <c r="CV136" s="12" t="str">
        <f aca="false">IF(OR($A136="",CV$4=""),"",SUMPRODUCT(--(INDEX(Matrix!$C$5:$EV$304,0,$B136)&gt;0),--(INDEX(Matrix!$C$5:$EV$304,0,CV$3)&gt;0)))</f>
        <v/>
      </c>
      <c r="CW136" s="12" t="str">
        <f aca="false">IF(OR($A136="",CW$4=""),"",SUMPRODUCT(--(INDEX(Matrix!$C$5:$EV$304,0,$B136)&gt;0),--(INDEX(Matrix!$C$5:$EV$304,0,CW$3)&gt;0)))</f>
        <v/>
      </c>
      <c r="CX136" s="12" t="str">
        <f aca="false">IF(OR($A136="",CX$4=""),"",SUMPRODUCT(--(INDEX(Matrix!$C$5:$EV$304,0,$B136)&gt;0),--(INDEX(Matrix!$C$5:$EV$304,0,CX$3)&gt;0)))</f>
        <v/>
      </c>
      <c r="CY136" s="12" t="str">
        <f aca="false">IF(OR($A136="",CY$4=""),"",SUMPRODUCT(--(INDEX(Matrix!$C$5:$EV$304,0,$B136)&gt;0),--(INDEX(Matrix!$C$5:$EV$304,0,CY$3)&gt;0)))</f>
        <v/>
      </c>
      <c r="CZ136" s="12" t="str">
        <f aca="false">IF(OR($A136="",CZ$4=""),"",SUMPRODUCT(--(INDEX(Matrix!$C$5:$EV$304,0,$B136)&gt;0),--(INDEX(Matrix!$C$5:$EV$304,0,CZ$3)&gt;0)))</f>
        <v/>
      </c>
      <c r="DA136" s="12" t="str">
        <f aca="false">IF(OR($A136="",DA$4=""),"",SUMPRODUCT(--(INDEX(Matrix!$C$5:$EV$304,0,$B136)&gt;0),--(INDEX(Matrix!$C$5:$EV$304,0,DA$3)&gt;0)))</f>
        <v/>
      </c>
      <c r="DB136" s="12" t="str">
        <f aca="false">IF(OR($A136="",DB$4=""),"",SUMPRODUCT(--(INDEX(Matrix!$C$5:$EV$304,0,$B136)&gt;0),--(INDEX(Matrix!$C$5:$EV$304,0,DB$3)&gt;0)))</f>
        <v/>
      </c>
      <c r="DC136" s="12" t="str">
        <f aca="false">IF(OR($A136="",DC$4=""),"",SUMPRODUCT(--(INDEX(Matrix!$C$5:$EV$304,0,$B136)&gt;0),--(INDEX(Matrix!$C$5:$EV$304,0,DC$3)&gt;0)))</f>
        <v/>
      </c>
      <c r="DD136" s="12" t="str">
        <f aca="false">IF(OR($A136="",DD$4=""),"",SUMPRODUCT(--(INDEX(Matrix!$C$5:$EV$304,0,$B136)&gt;0),--(INDEX(Matrix!$C$5:$EV$304,0,DD$3)&gt;0)))</f>
        <v/>
      </c>
      <c r="DE136" s="12" t="str">
        <f aca="false">IF(OR($A136="",DE$4=""),"",SUMPRODUCT(--(INDEX(Matrix!$C$5:$EV$304,0,$B136)&gt;0),--(INDEX(Matrix!$C$5:$EV$304,0,DE$3)&gt;0)))</f>
        <v/>
      </c>
      <c r="DF136" s="12" t="str">
        <f aca="false">IF(OR($A136="",DF$4=""),"",SUMPRODUCT(--(INDEX(Matrix!$C$5:$EV$304,0,$B136)&gt;0),--(INDEX(Matrix!$C$5:$EV$304,0,DF$3)&gt;0)))</f>
        <v/>
      </c>
      <c r="DG136" s="12" t="str">
        <f aca="false">IF(OR($A136="",DG$4=""),"",SUMPRODUCT(--(INDEX(Matrix!$C$5:$EV$304,0,$B136)&gt;0),--(INDEX(Matrix!$C$5:$EV$304,0,DG$3)&gt;0)))</f>
        <v/>
      </c>
      <c r="DH136" s="12" t="str">
        <f aca="false">IF(OR($A136="",DH$4=""),"",SUMPRODUCT(--(INDEX(Matrix!$C$5:$EV$304,0,$B136)&gt;0),--(INDEX(Matrix!$C$5:$EV$304,0,DH$3)&gt;0)))</f>
        <v/>
      </c>
      <c r="DI136" s="12" t="str">
        <f aca="false">IF(OR($A136="",DI$4=""),"",SUMPRODUCT(--(INDEX(Matrix!$C$5:$EV$304,0,$B136)&gt;0),--(INDEX(Matrix!$C$5:$EV$304,0,DI$3)&gt;0)))</f>
        <v/>
      </c>
      <c r="DJ136" s="12" t="str">
        <f aca="false">IF(OR($A136="",DJ$4=""),"",SUMPRODUCT(--(INDEX(Matrix!$C$5:$EV$304,0,$B136)&gt;0),--(INDEX(Matrix!$C$5:$EV$304,0,DJ$3)&gt;0)))</f>
        <v/>
      </c>
      <c r="DK136" s="12" t="str">
        <f aca="false">IF(OR($A136="",DK$4=""),"",SUMPRODUCT(--(INDEX(Matrix!$C$5:$EV$304,0,$B136)&gt;0),--(INDEX(Matrix!$C$5:$EV$304,0,DK$3)&gt;0)))</f>
        <v/>
      </c>
      <c r="DL136" s="12" t="str">
        <f aca="false">IF(OR($A136="",DL$4=""),"",SUMPRODUCT(--(INDEX(Matrix!$C$5:$EV$304,0,$B136)&gt;0),--(INDEX(Matrix!$C$5:$EV$304,0,DL$3)&gt;0)))</f>
        <v/>
      </c>
      <c r="DM136" s="12" t="str">
        <f aca="false">IF(OR($A136="",DM$4=""),"",SUMPRODUCT(--(INDEX(Matrix!$C$5:$EV$304,0,$B136)&gt;0),--(INDEX(Matrix!$C$5:$EV$304,0,DM$3)&gt;0)))</f>
        <v/>
      </c>
      <c r="DN136" s="12" t="str">
        <f aca="false">IF(OR($A136="",DN$4=""),"",SUMPRODUCT(--(INDEX(Matrix!$C$5:$EV$304,0,$B136)&gt;0),--(INDEX(Matrix!$C$5:$EV$304,0,DN$3)&gt;0)))</f>
        <v/>
      </c>
      <c r="DO136" s="12" t="str">
        <f aca="false">IF(OR($A136="",DO$4=""),"",SUMPRODUCT(--(INDEX(Matrix!$C$5:$EV$304,0,$B136)&gt;0),--(INDEX(Matrix!$C$5:$EV$304,0,DO$3)&gt;0)))</f>
        <v/>
      </c>
      <c r="DP136" s="12" t="str">
        <f aca="false">IF(OR($A136="",DP$4=""),"",SUMPRODUCT(--(INDEX(Matrix!$C$5:$EV$304,0,$B136)&gt;0),--(INDEX(Matrix!$C$5:$EV$304,0,DP$3)&gt;0)))</f>
        <v/>
      </c>
      <c r="DQ136" s="12" t="str">
        <f aca="false">IF(OR($A136="",DQ$4=""),"",SUMPRODUCT(--(INDEX(Matrix!$C$5:$EV$304,0,$B136)&gt;0),--(INDEX(Matrix!$C$5:$EV$304,0,DQ$3)&gt;0)))</f>
        <v/>
      </c>
      <c r="DR136" s="12" t="str">
        <f aca="false">IF(OR($A136="",DR$4=""),"",SUMPRODUCT(--(INDEX(Matrix!$C$5:$EV$304,0,$B136)&gt;0),--(INDEX(Matrix!$C$5:$EV$304,0,DR$3)&gt;0)))</f>
        <v/>
      </c>
      <c r="DS136" s="12" t="str">
        <f aca="false">IF(OR($A136="",DS$4=""),"",SUMPRODUCT(--(INDEX(Matrix!$C$5:$EV$304,0,$B136)&gt;0),--(INDEX(Matrix!$C$5:$EV$304,0,DS$3)&gt;0)))</f>
        <v/>
      </c>
      <c r="DT136" s="12" t="str">
        <f aca="false">IF(OR($A136="",DT$4=""),"",SUMPRODUCT(--(INDEX(Matrix!$C$5:$EV$304,0,$B136)&gt;0),--(INDEX(Matrix!$C$5:$EV$304,0,DT$3)&gt;0)))</f>
        <v/>
      </c>
      <c r="DU136" s="12" t="str">
        <f aca="false">IF(OR($A136="",DU$4=""),"",SUMPRODUCT(--(INDEX(Matrix!$C$5:$EV$304,0,$B136)&gt;0),--(INDEX(Matrix!$C$5:$EV$304,0,DU$3)&gt;0)))</f>
        <v/>
      </c>
      <c r="DV136" s="12" t="str">
        <f aca="false">IF(OR($A136="",DV$4=""),"",SUMPRODUCT(--(INDEX(Matrix!$C$5:$EV$304,0,$B136)&gt;0),--(INDEX(Matrix!$C$5:$EV$304,0,DV$3)&gt;0)))</f>
        <v/>
      </c>
      <c r="DW136" s="12" t="str">
        <f aca="false">IF(OR($A136="",DW$4=""),"",SUMPRODUCT(--(INDEX(Matrix!$C$5:$EV$304,0,$B136)&gt;0),--(INDEX(Matrix!$C$5:$EV$304,0,DW$3)&gt;0)))</f>
        <v/>
      </c>
      <c r="DX136" s="12" t="str">
        <f aca="false">IF(OR($A136="",DX$4=""),"",SUMPRODUCT(--(INDEX(Matrix!$C$5:$EV$304,0,$B136)&gt;0),--(INDEX(Matrix!$C$5:$EV$304,0,DX$3)&gt;0)))</f>
        <v/>
      </c>
      <c r="DY136" s="12" t="str">
        <f aca="false">IF(OR($A136="",DY$4=""),"",SUMPRODUCT(--(INDEX(Matrix!$C$5:$EV$304,0,$B136)&gt;0),--(INDEX(Matrix!$C$5:$EV$304,0,DY$3)&gt;0)))</f>
        <v/>
      </c>
      <c r="DZ136" s="12" t="str">
        <f aca="false">IF(OR($A136="",DZ$4=""),"",SUMPRODUCT(--(INDEX(Matrix!$C$5:$EV$304,0,$B136)&gt;0),--(INDEX(Matrix!$C$5:$EV$304,0,DZ$3)&gt;0)))</f>
        <v/>
      </c>
      <c r="EA136" s="12" t="str">
        <f aca="false">IF(OR($A136="",EA$4=""),"",SUMPRODUCT(--(INDEX(Matrix!$C$5:$EV$304,0,$B136)&gt;0),--(INDEX(Matrix!$C$5:$EV$304,0,EA$3)&gt;0)))</f>
        <v/>
      </c>
      <c r="EB136" s="12" t="str">
        <f aca="false">IF(OR($A136="",EB$4=""),"",SUMPRODUCT(--(INDEX(Matrix!$C$5:$EV$304,0,$B136)&gt;0),--(INDEX(Matrix!$C$5:$EV$304,0,EB$3)&gt;0)))</f>
        <v/>
      </c>
      <c r="EC136" s="12" t="str">
        <f aca="false">IF(OR($A136="",EC$4=""),"",SUMPRODUCT(--(INDEX(Matrix!$C$5:$EV$304,0,$B136)&gt;0),--(INDEX(Matrix!$C$5:$EV$304,0,EC$3)&gt;0)))</f>
        <v/>
      </c>
      <c r="ED136" s="12" t="str">
        <f aca="false">IF(OR($A136="",ED$4=""),"",SUMPRODUCT(--(INDEX(Matrix!$C$5:$EV$304,0,$B136)&gt;0),--(INDEX(Matrix!$C$5:$EV$304,0,ED$3)&gt;0)))</f>
        <v/>
      </c>
      <c r="EE136" s="12" t="str">
        <f aca="false">IF(OR($A136="",EE$4=""),"",SUMPRODUCT(--(INDEX(Matrix!$C$5:$EV$304,0,$B136)&gt;0),--(INDEX(Matrix!$C$5:$EV$304,0,EE$3)&gt;0)))</f>
        <v/>
      </c>
      <c r="EF136" s="12" t="str">
        <f aca="false">IF(OR($A136="",EF$4=""),"",SUMPRODUCT(--(INDEX(Matrix!$C$5:$EV$304,0,$B136)&gt;0),--(INDEX(Matrix!$C$5:$EV$304,0,EF$3)&gt;0)))</f>
        <v/>
      </c>
      <c r="EG136" s="12" t="str">
        <f aca="false">IF(OR($A136="",EG$4=""),"",SUMPRODUCT(--(INDEX(Matrix!$C$5:$EV$304,0,$B136)&gt;0),--(INDEX(Matrix!$C$5:$EV$304,0,EG$3)&gt;0)))</f>
        <v/>
      </c>
      <c r="EH136" s="12" t="str">
        <f aca="false">IF(OR($A136="",EH$4=""),"",SUMPRODUCT(--(INDEX(Matrix!$C$5:$EV$304,0,$B136)&gt;0),--(INDEX(Matrix!$C$5:$EV$304,0,EH$3)&gt;0)))</f>
        <v/>
      </c>
      <c r="EI136" s="12" t="str">
        <f aca="false">IF(OR($A136="",EI$4=""),"",SUMPRODUCT(--(INDEX(Matrix!$C$5:$EV$304,0,$B136)&gt;0),--(INDEX(Matrix!$C$5:$EV$304,0,EI$3)&gt;0)))</f>
        <v/>
      </c>
      <c r="EJ136" s="12" t="str">
        <f aca="false">IF(OR($A136="",EJ$4=""),"",SUMPRODUCT(--(INDEX(Matrix!$C$5:$EV$304,0,$B136)&gt;0),--(INDEX(Matrix!$C$5:$EV$304,0,EJ$3)&gt;0)))</f>
        <v/>
      </c>
      <c r="EK136" s="12" t="str">
        <f aca="false">IF(OR($A136="",EK$4=""),"",SUMPRODUCT(--(INDEX(Matrix!$C$5:$EV$304,0,$B136)&gt;0),--(INDEX(Matrix!$C$5:$EV$304,0,EK$3)&gt;0)))</f>
        <v/>
      </c>
      <c r="EL136" s="12" t="str">
        <f aca="false">IF(OR($A136="",EL$4=""),"",SUMPRODUCT(--(INDEX(Matrix!$C$5:$EV$304,0,$B136)&gt;0),--(INDEX(Matrix!$C$5:$EV$304,0,EL$3)&gt;0)))</f>
        <v/>
      </c>
      <c r="EM136" s="12" t="str">
        <f aca="false">IF(OR($A136="",EM$4=""),"",SUMPRODUCT(--(INDEX(Matrix!$C$5:$EV$304,0,$B136)&gt;0),--(INDEX(Matrix!$C$5:$EV$304,0,EM$3)&gt;0)))</f>
        <v/>
      </c>
      <c r="EN136" s="12" t="str">
        <f aca="false">IF(OR($A136="",EN$4=""),"",SUMPRODUCT(--(INDEX(Matrix!$C$5:$EV$304,0,$B136)&gt;0),--(INDEX(Matrix!$C$5:$EV$304,0,EN$3)&gt;0)))</f>
        <v/>
      </c>
      <c r="EO136" s="12" t="str">
        <f aca="false">IF(OR($A136="",EO$4=""),"",SUMPRODUCT(--(INDEX(Matrix!$C$5:$EV$304,0,$B136)&gt;0),--(INDEX(Matrix!$C$5:$EV$304,0,EO$3)&gt;0)))</f>
        <v/>
      </c>
      <c r="EP136" s="12" t="str">
        <f aca="false">IF(OR($A136="",EP$4=""),"",SUMPRODUCT(--(INDEX(Matrix!$C$5:$EV$304,0,$B136)&gt;0),--(INDEX(Matrix!$C$5:$EV$304,0,EP$3)&gt;0)))</f>
        <v/>
      </c>
      <c r="EQ136" s="12" t="str">
        <f aca="false">IF(OR($A136="",EQ$4=""),"",SUMPRODUCT(--(INDEX(Matrix!$C$5:$EV$304,0,$B136)&gt;0),--(INDEX(Matrix!$C$5:$EV$304,0,EQ$3)&gt;0)))</f>
        <v/>
      </c>
      <c r="ER136" s="12" t="str">
        <f aca="false">IF(OR($A136="",ER$4=""),"",SUMPRODUCT(--(INDEX(Matrix!$C$5:$EV$304,0,$B136)&gt;0),--(INDEX(Matrix!$C$5:$EV$304,0,ER$3)&gt;0)))</f>
        <v/>
      </c>
      <c r="ES136" s="12" t="str">
        <f aca="false">IF(OR($A136="",ES$4=""),"",SUMPRODUCT(--(INDEX(Matrix!$C$5:$EV$304,0,$B136)&gt;0),--(INDEX(Matrix!$C$5:$EV$304,0,ES$3)&gt;0)))</f>
        <v/>
      </c>
      <c r="ET136" s="12" t="str">
        <f aca="false">IF(OR($A136="",ET$4=""),"",SUMPRODUCT(--(INDEX(Matrix!$C$5:$EV$304,0,$B136)&gt;0),--(INDEX(Matrix!$C$5:$EV$304,0,ET$3)&gt;0)))</f>
        <v/>
      </c>
      <c r="EU136" s="12" t="str">
        <f aca="false">IF(OR($A136="",EU$4=""),"",SUMPRODUCT(--(INDEX(Matrix!$C$5:$EV$304,0,$B136)&gt;0),--(INDEX(Matrix!$C$5:$EV$304,0,EU$3)&gt;0)))</f>
        <v/>
      </c>
      <c r="EV136" s="12" t="str">
        <f aca="false">IF(OR($A136="",EV$4=""),"",SUMPRODUCT(--(INDEX(Matrix!$C$5:$EV$304,0,$B136)&gt;0),--(INDEX(Matrix!$C$5:$EV$304,0,EV$3)&gt;0)))</f>
        <v/>
      </c>
    </row>
    <row r="137" customFormat="false" ht="15" hidden="false" customHeight="false" outlineLevel="0" collapsed="false">
      <c r="A137" s="6" t="str">
        <f aca="false">IF(INDEX(Products!$A$2:$A$151,$B137)="","",INDEX(Products!$A$2:$A$151,$B137))</f>
        <v/>
      </c>
      <c r="B137" s="23" t="n">
        <v>133</v>
      </c>
      <c r="C137" s="12" t="str">
        <f aca="false">IF(OR($A137="",C$4=""),"",SUMPRODUCT(--(INDEX(Matrix!$C$5:$EV$304,0,$B137)&gt;0),--(INDEX(Matrix!$C$5:$EV$304,0,C$3)&gt;0)))</f>
        <v/>
      </c>
      <c r="D137" s="12" t="str">
        <f aca="false">IF(OR($A137="",D$4=""),"",SUMPRODUCT(--(INDEX(Matrix!$C$5:$EV$304,0,$B137)&gt;0),--(INDEX(Matrix!$C$5:$EV$304,0,D$3)&gt;0)))</f>
        <v/>
      </c>
      <c r="E137" s="12" t="str">
        <f aca="false">IF(OR($A137="",E$4=""),"",SUMPRODUCT(--(INDEX(Matrix!$C$5:$EV$304,0,$B137)&gt;0),--(INDEX(Matrix!$C$5:$EV$304,0,E$3)&gt;0)))</f>
        <v/>
      </c>
      <c r="F137" s="12" t="str">
        <f aca="false">IF(OR($A137="",F$4=""),"",SUMPRODUCT(--(INDEX(Matrix!$C$5:$EV$304,0,$B137)&gt;0),--(INDEX(Matrix!$C$5:$EV$304,0,F$3)&gt;0)))</f>
        <v/>
      </c>
      <c r="G137" s="12" t="str">
        <f aca="false">IF(OR($A137="",G$4=""),"",SUMPRODUCT(--(INDEX(Matrix!$C$5:$EV$304,0,$B137)&gt;0),--(INDEX(Matrix!$C$5:$EV$304,0,G$3)&gt;0)))</f>
        <v/>
      </c>
      <c r="H137" s="12" t="str">
        <f aca="false">IF(OR($A137="",H$4=""),"",SUMPRODUCT(--(INDEX(Matrix!$C$5:$EV$304,0,$B137)&gt;0),--(INDEX(Matrix!$C$5:$EV$304,0,H$3)&gt;0)))</f>
        <v/>
      </c>
      <c r="I137" s="12" t="str">
        <f aca="false">IF(OR($A137="",I$4=""),"",SUMPRODUCT(--(INDEX(Matrix!$C$5:$EV$304,0,$B137)&gt;0),--(INDEX(Matrix!$C$5:$EV$304,0,I$3)&gt;0)))</f>
        <v/>
      </c>
      <c r="J137" s="12" t="str">
        <f aca="false">IF(OR($A137="",J$4=""),"",SUMPRODUCT(--(INDEX(Matrix!$C$5:$EV$304,0,$B137)&gt;0),--(INDEX(Matrix!$C$5:$EV$304,0,J$3)&gt;0)))</f>
        <v/>
      </c>
      <c r="K137" s="12" t="str">
        <f aca="false">IF(OR($A137="",K$4=""),"",SUMPRODUCT(--(INDEX(Matrix!$C$5:$EV$304,0,$B137)&gt;0),--(INDEX(Matrix!$C$5:$EV$304,0,K$3)&gt;0)))</f>
        <v/>
      </c>
      <c r="L137" s="12" t="str">
        <f aca="false">IF(OR($A137="",L$4=""),"",SUMPRODUCT(--(INDEX(Matrix!$C$5:$EV$304,0,$B137)&gt;0),--(INDEX(Matrix!$C$5:$EV$304,0,L$3)&gt;0)))</f>
        <v/>
      </c>
      <c r="M137" s="12" t="str">
        <f aca="false">IF(OR($A137="",M$4=""),"",SUMPRODUCT(--(INDEX(Matrix!$C$5:$EV$304,0,$B137)&gt;0),--(INDEX(Matrix!$C$5:$EV$304,0,M$3)&gt;0)))</f>
        <v/>
      </c>
      <c r="N137" s="12" t="str">
        <f aca="false">IF(OR($A137="",N$4=""),"",SUMPRODUCT(--(INDEX(Matrix!$C$5:$EV$304,0,$B137)&gt;0),--(INDEX(Matrix!$C$5:$EV$304,0,N$3)&gt;0)))</f>
        <v/>
      </c>
      <c r="O137" s="12" t="str">
        <f aca="false">IF(OR($A137="",O$4=""),"",SUMPRODUCT(--(INDEX(Matrix!$C$5:$EV$304,0,$B137)&gt;0),--(INDEX(Matrix!$C$5:$EV$304,0,O$3)&gt;0)))</f>
        <v/>
      </c>
      <c r="P137" s="12" t="str">
        <f aca="false">IF(OR($A137="",P$4=""),"",SUMPRODUCT(--(INDEX(Matrix!$C$5:$EV$304,0,$B137)&gt;0),--(INDEX(Matrix!$C$5:$EV$304,0,P$3)&gt;0)))</f>
        <v/>
      </c>
      <c r="Q137" s="12" t="str">
        <f aca="false">IF(OR($A137="",Q$4=""),"",SUMPRODUCT(--(INDEX(Matrix!$C$5:$EV$304,0,$B137)&gt;0),--(INDEX(Matrix!$C$5:$EV$304,0,Q$3)&gt;0)))</f>
        <v/>
      </c>
      <c r="R137" s="12" t="str">
        <f aca="false">IF(OR($A137="",R$4=""),"",SUMPRODUCT(--(INDEX(Matrix!$C$5:$EV$304,0,$B137)&gt;0),--(INDEX(Matrix!$C$5:$EV$304,0,R$3)&gt;0)))</f>
        <v/>
      </c>
      <c r="S137" s="12" t="str">
        <f aca="false">IF(OR($A137="",S$4=""),"",SUMPRODUCT(--(INDEX(Matrix!$C$5:$EV$304,0,$B137)&gt;0),--(INDEX(Matrix!$C$5:$EV$304,0,S$3)&gt;0)))</f>
        <v/>
      </c>
      <c r="T137" s="12" t="str">
        <f aca="false">IF(OR($A137="",T$4=""),"",SUMPRODUCT(--(INDEX(Matrix!$C$5:$EV$304,0,$B137)&gt;0),--(INDEX(Matrix!$C$5:$EV$304,0,T$3)&gt;0)))</f>
        <v/>
      </c>
      <c r="U137" s="12" t="str">
        <f aca="false">IF(OR($A137="",U$4=""),"",SUMPRODUCT(--(INDEX(Matrix!$C$5:$EV$304,0,$B137)&gt;0),--(INDEX(Matrix!$C$5:$EV$304,0,U$3)&gt;0)))</f>
        <v/>
      </c>
      <c r="V137" s="12" t="str">
        <f aca="false">IF(OR($A137="",V$4=""),"",SUMPRODUCT(--(INDEX(Matrix!$C$5:$EV$304,0,$B137)&gt;0),--(INDEX(Matrix!$C$5:$EV$304,0,V$3)&gt;0)))</f>
        <v/>
      </c>
      <c r="W137" s="12" t="str">
        <f aca="false">IF(OR($A137="",W$4=""),"",SUMPRODUCT(--(INDEX(Matrix!$C$5:$EV$304,0,$B137)&gt;0),--(INDEX(Matrix!$C$5:$EV$304,0,W$3)&gt;0)))</f>
        <v/>
      </c>
      <c r="X137" s="12" t="str">
        <f aca="false">IF(OR($A137="",X$4=""),"",SUMPRODUCT(--(INDEX(Matrix!$C$5:$EV$304,0,$B137)&gt;0),--(INDEX(Matrix!$C$5:$EV$304,0,X$3)&gt;0)))</f>
        <v/>
      </c>
      <c r="Y137" s="12" t="str">
        <f aca="false">IF(OR($A137="",Y$4=""),"",SUMPRODUCT(--(INDEX(Matrix!$C$5:$EV$304,0,$B137)&gt;0),--(INDEX(Matrix!$C$5:$EV$304,0,Y$3)&gt;0)))</f>
        <v/>
      </c>
      <c r="Z137" s="12" t="str">
        <f aca="false">IF(OR($A137="",Z$4=""),"",SUMPRODUCT(--(INDEX(Matrix!$C$5:$EV$304,0,$B137)&gt;0),--(INDEX(Matrix!$C$5:$EV$304,0,Z$3)&gt;0)))</f>
        <v/>
      </c>
      <c r="AA137" s="12" t="str">
        <f aca="false">IF(OR($A137="",AA$4=""),"",SUMPRODUCT(--(INDEX(Matrix!$C$5:$EV$304,0,$B137)&gt;0),--(INDEX(Matrix!$C$5:$EV$304,0,AA$3)&gt;0)))</f>
        <v/>
      </c>
      <c r="AB137" s="12" t="str">
        <f aca="false">IF(OR($A137="",AB$4=""),"",SUMPRODUCT(--(INDEX(Matrix!$C$5:$EV$304,0,$B137)&gt;0),--(INDEX(Matrix!$C$5:$EV$304,0,AB$3)&gt;0)))</f>
        <v/>
      </c>
      <c r="AC137" s="12" t="str">
        <f aca="false">IF(OR($A137="",AC$4=""),"",SUMPRODUCT(--(INDEX(Matrix!$C$5:$EV$304,0,$B137)&gt;0),--(INDEX(Matrix!$C$5:$EV$304,0,AC$3)&gt;0)))</f>
        <v/>
      </c>
      <c r="AD137" s="12" t="str">
        <f aca="false">IF(OR($A137="",AD$4=""),"",SUMPRODUCT(--(INDEX(Matrix!$C$5:$EV$304,0,$B137)&gt;0),--(INDEX(Matrix!$C$5:$EV$304,0,AD$3)&gt;0)))</f>
        <v/>
      </c>
      <c r="AE137" s="12" t="str">
        <f aca="false">IF(OR($A137="",AE$4=""),"",SUMPRODUCT(--(INDEX(Matrix!$C$5:$EV$304,0,$B137)&gt;0),--(INDEX(Matrix!$C$5:$EV$304,0,AE$3)&gt;0)))</f>
        <v/>
      </c>
      <c r="AF137" s="12" t="str">
        <f aca="false">IF(OR($A137="",AF$4=""),"",SUMPRODUCT(--(INDEX(Matrix!$C$5:$EV$304,0,$B137)&gt;0),--(INDEX(Matrix!$C$5:$EV$304,0,AF$3)&gt;0)))</f>
        <v/>
      </c>
      <c r="AG137" s="12" t="str">
        <f aca="false">IF(OR($A137="",AG$4=""),"",SUMPRODUCT(--(INDEX(Matrix!$C$5:$EV$304,0,$B137)&gt;0),--(INDEX(Matrix!$C$5:$EV$304,0,AG$3)&gt;0)))</f>
        <v/>
      </c>
      <c r="AH137" s="12" t="str">
        <f aca="false">IF(OR($A137="",AH$4=""),"",SUMPRODUCT(--(INDEX(Matrix!$C$5:$EV$304,0,$B137)&gt;0),--(INDEX(Matrix!$C$5:$EV$304,0,AH$3)&gt;0)))</f>
        <v/>
      </c>
      <c r="AI137" s="12" t="str">
        <f aca="false">IF(OR($A137="",AI$4=""),"",SUMPRODUCT(--(INDEX(Matrix!$C$5:$EV$304,0,$B137)&gt;0),--(INDEX(Matrix!$C$5:$EV$304,0,AI$3)&gt;0)))</f>
        <v/>
      </c>
      <c r="AJ137" s="12" t="str">
        <f aca="false">IF(OR($A137="",AJ$4=""),"",SUMPRODUCT(--(INDEX(Matrix!$C$5:$EV$304,0,$B137)&gt;0),--(INDEX(Matrix!$C$5:$EV$304,0,AJ$3)&gt;0)))</f>
        <v/>
      </c>
      <c r="AK137" s="12" t="str">
        <f aca="false">IF(OR($A137="",AK$4=""),"",SUMPRODUCT(--(INDEX(Matrix!$C$5:$EV$304,0,$B137)&gt;0),--(INDEX(Matrix!$C$5:$EV$304,0,AK$3)&gt;0)))</f>
        <v/>
      </c>
      <c r="AL137" s="12" t="str">
        <f aca="false">IF(OR($A137="",AL$4=""),"",SUMPRODUCT(--(INDEX(Matrix!$C$5:$EV$304,0,$B137)&gt;0),--(INDEX(Matrix!$C$5:$EV$304,0,AL$3)&gt;0)))</f>
        <v/>
      </c>
      <c r="AM137" s="12" t="str">
        <f aca="false">IF(OR($A137="",AM$4=""),"",SUMPRODUCT(--(INDEX(Matrix!$C$5:$EV$304,0,$B137)&gt;0),--(INDEX(Matrix!$C$5:$EV$304,0,AM$3)&gt;0)))</f>
        <v/>
      </c>
      <c r="AN137" s="12" t="str">
        <f aca="false">IF(OR($A137="",AN$4=""),"",SUMPRODUCT(--(INDEX(Matrix!$C$5:$EV$304,0,$B137)&gt;0),--(INDEX(Matrix!$C$5:$EV$304,0,AN$3)&gt;0)))</f>
        <v/>
      </c>
      <c r="AO137" s="12" t="str">
        <f aca="false">IF(OR($A137="",AO$4=""),"",SUMPRODUCT(--(INDEX(Matrix!$C$5:$EV$304,0,$B137)&gt;0),--(INDEX(Matrix!$C$5:$EV$304,0,AO$3)&gt;0)))</f>
        <v/>
      </c>
      <c r="AP137" s="12" t="str">
        <f aca="false">IF(OR($A137="",AP$4=""),"",SUMPRODUCT(--(INDEX(Matrix!$C$5:$EV$304,0,$B137)&gt;0),--(INDEX(Matrix!$C$5:$EV$304,0,AP$3)&gt;0)))</f>
        <v/>
      </c>
      <c r="AQ137" s="12" t="str">
        <f aca="false">IF(OR($A137="",AQ$4=""),"",SUMPRODUCT(--(INDEX(Matrix!$C$5:$EV$304,0,$B137)&gt;0),--(INDEX(Matrix!$C$5:$EV$304,0,AQ$3)&gt;0)))</f>
        <v/>
      </c>
      <c r="AR137" s="12" t="str">
        <f aca="false">IF(OR($A137="",AR$4=""),"",SUMPRODUCT(--(INDEX(Matrix!$C$5:$EV$304,0,$B137)&gt;0),--(INDEX(Matrix!$C$5:$EV$304,0,AR$3)&gt;0)))</f>
        <v/>
      </c>
      <c r="AS137" s="12" t="str">
        <f aca="false">IF(OR($A137="",AS$4=""),"",SUMPRODUCT(--(INDEX(Matrix!$C$5:$EV$304,0,$B137)&gt;0),--(INDEX(Matrix!$C$5:$EV$304,0,AS$3)&gt;0)))</f>
        <v/>
      </c>
      <c r="AT137" s="12" t="str">
        <f aca="false">IF(OR($A137="",AT$4=""),"",SUMPRODUCT(--(INDEX(Matrix!$C$5:$EV$304,0,$B137)&gt;0),--(INDEX(Matrix!$C$5:$EV$304,0,AT$3)&gt;0)))</f>
        <v/>
      </c>
      <c r="AU137" s="12" t="str">
        <f aca="false">IF(OR($A137="",AU$4=""),"",SUMPRODUCT(--(INDEX(Matrix!$C$5:$EV$304,0,$B137)&gt;0),--(INDEX(Matrix!$C$5:$EV$304,0,AU$3)&gt;0)))</f>
        <v/>
      </c>
      <c r="AV137" s="12" t="str">
        <f aca="false">IF(OR($A137="",AV$4=""),"",SUMPRODUCT(--(INDEX(Matrix!$C$5:$EV$304,0,$B137)&gt;0),--(INDEX(Matrix!$C$5:$EV$304,0,AV$3)&gt;0)))</f>
        <v/>
      </c>
      <c r="AW137" s="12" t="str">
        <f aca="false">IF(OR($A137="",AW$4=""),"",SUMPRODUCT(--(INDEX(Matrix!$C$5:$EV$304,0,$B137)&gt;0),--(INDEX(Matrix!$C$5:$EV$304,0,AW$3)&gt;0)))</f>
        <v/>
      </c>
      <c r="AX137" s="12" t="str">
        <f aca="false">IF(OR($A137="",AX$4=""),"",SUMPRODUCT(--(INDEX(Matrix!$C$5:$EV$304,0,$B137)&gt;0),--(INDEX(Matrix!$C$5:$EV$304,0,AX$3)&gt;0)))</f>
        <v/>
      </c>
      <c r="AY137" s="12" t="str">
        <f aca="false">IF(OR($A137="",AY$4=""),"",SUMPRODUCT(--(INDEX(Matrix!$C$5:$EV$304,0,$B137)&gt;0),--(INDEX(Matrix!$C$5:$EV$304,0,AY$3)&gt;0)))</f>
        <v/>
      </c>
      <c r="AZ137" s="12" t="str">
        <f aca="false">IF(OR($A137="",AZ$4=""),"",SUMPRODUCT(--(INDEX(Matrix!$C$5:$EV$304,0,$B137)&gt;0),--(INDEX(Matrix!$C$5:$EV$304,0,AZ$3)&gt;0)))</f>
        <v/>
      </c>
      <c r="BA137" s="12" t="str">
        <f aca="false">IF(OR($A137="",BA$4=""),"",SUMPRODUCT(--(INDEX(Matrix!$C$5:$EV$304,0,$B137)&gt;0),--(INDEX(Matrix!$C$5:$EV$304,0,BA$3)&gt;0)))</f>
        <v/>
      </c>
      <c r="BB137" s="12" t="str">
        <f aca="false">IF(OR($A137="",BB$4=""),"",SUMPRODUCT(--(INDEX(Matrix!$C$5:$EV$304,0,$B137)&gt;0),--(INDEX(Matrix!$C$5:$EV$304,0,BB$3)&gt;0)))</f>
        <v/>
      </c>
      <c r="BC137" s="12" t="str">
        <f aca="false">IF(OR($A137="",BC$4=""),"",SUMPRODUCT(--(INDEX(Matrix!$C$5:$EV$304,0,$B137)&gt;0),--(INDEX(Matrix!$C$5:$EV$304,0,BC$3)&gt;0)))</f>
        <v/>
      </c>
      <c r="BD137" s="12" t="str">
        <f aca="false">IF(OR($A137="",BD$4=""),"",SUMPRODUCT(--(INDEX(Matrix!$C$5:$EV$304,0,$B137)&gt;0),--(INDEX(Matrix!$C$5:$EV$304,0,BD$3)&gt;0)))</f>
        <v/>
      </c>
      <c r="BE137" s="12" t="str">
        <f aca="false">IF(OR($A137="",BE$4=""),"",SUMPRODUCT(--(INDEX(Matrix!$C$5:$EV$304,0,$B137)&gt;0),--(INDEX(Matrix!$C$5:$EV$304,0,BE$3)&gt;0)))</f>
        <v/>
      </c>
      <c r="BF137" s="12" t="str">
        <f aca="false">IF(OR($A137="",BF$4=""),"",SUMPRODUCT(--(INDEX(Matrix!$C$5:$EV$304,0,$B137)&gt;0),--(INDEX(Matrix!$C$5:$EV$304,0,BF$3)&gt;0)))</f>
        <v/>
      </c>
      <c r="BG137" s="12" t="str">
        <f aca="false">IF(OR($A137="",BG$4=""),"",SUMPRODUCT(--(INDEX(Matrix!$C$5:$EV$304,0,$B137)&gt;0),--(INDEX(Matrix!$C$5:$EV$304,0,BG$3)&gt;0)))</f>
        <v/>
      </c>
      <c r="BH137" s="12" t="str">
        <f aca="false">IF(OR($A137="",BH$4=""),"",SUMPRODUCT(--(INDEX(Matrix!$C$5:$EV$304,0,$B137)&gt;0),--(INDEX(Matrix!$C$5:$EV$304,0,BH$3)&gt;0)))</f>
        <v/>
      </c>
      <c r="BI137" s="12" t="str">
        <f aca="false">IF(OR($A137="",BI$4=""),"",SUMPRODUCT(--(INDEX(Matrix!$C$5:$EV$304,0,$B137)&gt;0),--(INDEX(Matrix!$C$5:$EV$304,0,BI$3)&gt;0)))</f>
        <v/>
      </c>
      <c r="BJ137" s="12" t="str">
        <f aca="false">IF(OR($A137="",BJ$4=""),"",SUMPRODUCT(--(INDEX(Matrix!$C$5:$EV$304,0,$B137)&gt;0),--(INDEX(Matrix!$C$5:$EV$304,0,BJ$3)&gt;0)))</f>
        <v/>
      </c>
      <c r="BK137" s="12" t="str">
        <f aca="false">IF(OR($A137="",BK$4=""),"",SUMPRODUCT(--(INDEX(Matrix!$C$5:$EV$304,0,$B137)&gt;0),--(INDEX(Matrix!$C$5:$EV$304,0,BK$3)&gt;0)))</f>
        <v/>
      </c>
      <c r="BL137" s="12" t="str">
        <f aca="false">IF(OR($A137="",BL$4=""),"",SUMPRODUCT(--(INDEX(Matrix!$C$5:$EV$304,0,$B137)&gt;0),--(INDEX(Matrix!$C$5:$EV$304,0,BL$3)&gt;0)))</f>
        <v/>
      </c>
      <c r="BM137" s="12" t="str">
        <f aca="false">IF(OR($A137="",BM$4=""),"",SUMPRODUCT(--(INDEX(Matrix!$C$5:$EV$304,0,$B137)&gt;0),--(INDEX(Matrix!$C$5:$EV$304,0,BM$3)&gt;0)))</f>
        <v/>
      </c>
      <c r="BN137" s="12" t="str">
        <f aca="false">IF(OR($A137="",BN$4=""),"",SUMPRODUCT(--(INDEX(Matrix!$C$5:$EV$304,0,$B137)&gt;0),--(INDEX(Matrix!$C$5:$EV$304,0,BN$3)&gt;0)))</f>
        <v/>
      </c>
      <c r="BO137" s="12" t="str">
        <f aca="false">IF(OR($A137="",BO$4=""),"",SUMPRODUCT(--(INDEX(Matrix!$C$5:$EV$304,0,$B137)&gt;0),--(INDEX(Matrix!$C$5:$EV$304,0,BO$3)&gt;0)))</f>
        <v/>
      </c>
      <c r="BP137" s="12" t="str">
        <f aca="false">IF(OR($A137="",BP$4=""),"",SUMPRODUCT(--(INDEX(Matrix!$C$5:$EV$304,0,$B137)&gt;0),--(INDEX(Matrix!$C$5:$EV$304,0,BP$3)&gt;0)))</f>
        <v/>
      </c>
      <c r="BQ137" s="12" t="str">
        <f aca="false">IF(OR($A137="",BQ$4=""),"",SUMPRODUCT(--(INDEX(Matrix!$C$5:$EV$304,0,$B137)&gt;0),--(INDEX(Matrix!$C$5:$EV$304,0,BQ$3)&gt;0)))</f>
        <v/>
      </c>
      <c r="BR137" s="12" t="str">
        <f aca="false">IF(OR($A137="",BR$4=""),"",SUMPRODUCT(--(INDEX(Matrix!$C$5:$EV$304,0,$B137)&gt;0),--(INDEX(Matrix!$C$5:$EV$304,0,BR$3)&gt;0)))</f>
        <v/>
      </c>
      <c r="BS137" s="12" t="str">
        <f aca="false">IF(OR($A137="",BS$4=""),"",SUMPRODUCT(--(INDEX(Matrix!$C$5:$EV$304,0,$B137)&gt;0),--(INDEX(Matrix!$C$5:$EV$304,0,BS$3)&gt;0)))</f>
        <v/>
      </c>
      <c r="BT137" s="12" t="str">
        <f aca="false">IF(OR($A137="",BT$4=""),"",SUMPRODUCT(--(INDEX(Matrix!$C$5:$EV$304,0,$B137)&gt;0),--(INDEX(Matrix!$C$5:$EV$304,0,BT$3)&gt;0)))</f>
        <v/>
      </c>
      <c r="BU137" s="12" t="str">
        <f aca="false">IF(OR($A137="",BU$4=""),"",SUMPRODUCT(--(INDEX(Matrix!$C$5:$EV$304,0,$B137)&gt;0),--(INDEX(Matrix!$C$5:$EV$304,0,BU$3)&gt;0)))</f>
        <v/>
      </c>
      <c r="BV137" s="12" t="str">
        <f aca="false">IF(OR($A137="",BV$4=""),"",SUMPRODUCT(--(INDEX(Matrix!$C$5:$EV$304,0,$B137)&gt;0),--(INDEX(Matrix!$C$5:$EV$304,0,BV$3)&gt;0)))</f>
        <v/>
      </c>
      <c r="BW137" s="12" t="str">
        <f aca="false">IF(OR($A137="",BW$4=""),"",SUMPRODUCT(--(INDEX(Matrix!$C$5:$EV$304,0,$B137)&gt;0),--(INDEX(Matrix!$C$5:$EV$304,0,BW$3)&gt;0)))</f>
        <v/>
      </c>
      <c r="BX137" s="12" t="str">
        <f aca="false">IF(OR($A137="",BX$4=""),"",SUMPRODUCT(--(INDEX(Matrix!$C$5:$EV$304,0,$B137)&gt;0),--(INDEX(Matrix!$C$5:$EV$304,0,BX$3)&gt;0)))</f>
        <v/>
      </c>
      <c r="BY137" s="12" t="str">
        <f aca="false">IF(OR($A137="",BY$4=""),"",SUMPRODUCT(--(INDEX(Matrix!$C$5:$EV$304,0,$B137)&gt;0),--(INDEX(Matrix!$C$5:$EV$304,0,BY$3)&gt;0)))</f>
        <v/>
      </c>
      <c r="BZ137" s="12" t="str">
        <f aca="false">IF(OR($A137="",BZ$4=""),"",SUMPRODUCT(--(INDEX(Matrix!$C$5:$EV$304,0,$B137)&gt;0),--(INDEX(Matrix!$C$5:$EV$304,0,BZ$3)&gt;0)))</f>
        <v/>
      </c>
      <c r="CA137" s="12" t="str">
        <f aca="false">IF(OR($A137="",CA$4=""),"",SUMPRODUCT(--(INDEX(Matrix!$C$5:$EV$304,0,$B137)&gt;0),--(INDEX(Matrix!$C$5:$EV$304,0,CA$3)&gt;0)))</f>
        <v/>
      </c>
      <c r="CB137" s="12" t="str">
        <f aca="false">IF(OR($A137="",CB$4=""),"",SUMPRODUCT(--(INDEX(Matrix!$C$5:$EV$304,0,$B137)&gt;0),--(INDEX(Matrix!$C$5:$EV$304,0,CB$3)&gt;0)))</f>
        <v/>
      </c>
      <c r="CC137" s="12" t="str">
        <f aca="false">IF(OR($A137="",CC$4=""),"",SUMPRODUCT(--(INDEX(Matrix!$C$5:$EV$304,0,$B137)&gt;0),--(INDEX(Matrix!$C$5:$EV$304,0,CC$3)&gt;0)))</f>
        <v/>
      </c>
      <c r="CD137" s="12" t="str">
        <f aca="false">IF(OR($A137="",CD$4=""),"",SUMPRODUCT(--(INDEX(Matrix!$C$5:$EV$304,0,$B137)&gt;0),--(INDEX(Matrix!$C$5:$EV$304,0,CD$3)&gt;0)))</f>
        <v/>
      </c>
      <c r="CE137" s="12" t="str">
        <f aca="false">IF(OR($A137="",CE$4=""),"",SUMPRODUCT(--(INDEX(Matrix!$C$5:$EV$304,0,$B137)&gt;0),--(INDEX(Matrix!$C$5:$EV$304,0,CE$3)&gt;0)))</f>
        <v/>
      </c>
      <c r="CF137" s="12" t="str">
        <f aca="false">IF(OR($A137="",CF$4=""),"",SUMPRODUCT(--(INDEX(Matrix!$C$5:$EV$304,0,$B137)&gt;0),--(INDEX(Matrix!$C$5:$EV$304,0,CF$3)&gt;0)))</f>
        <v/>
      </c>
      <c r="CG137" s="12" t="str">
        <f aca="false">IF(OR($A137="",CG$4=""),"",SUMPRODUCT(--(INDEX(Matrix!$C$5:$EV$304,0,$B137)&gt;0),--(INDEX(Matrix!$C$5:$EV$304,0,CG$3)&gt;0)))</f>
        <v/>
      </c>
      <c r="CH137" s="12" t="str">
        <f aca="false">IF(OR($A137="",CH$4=""),"",SUMPRODUCT(--(INDEX(Matrix!$C$5:$EV$304,0,$B137)&gt;0),--(INDEX(Matrix!$C$5:$EV$304,0,CH$3)&gt;0)))</f>
        <v/>
      </c>
      <c r="CI137" s="12" t="str">
        <f aca="false">IF(OR($A137="",CI$4=""),"",SUMPRODUCT(--(INDEX(Matrix!$C$5:$EV$304,0,$B137)&gt;0),--(INDEX(Matrix!$C$5:$EV$304,0,CI$3)&gt;0)))</f>
        <v/>
      </c>
      <c r="CJ137" s="12" t="str">
        <f aca="false">IF(OR($A137="",CJ$4=""),"",SUMPRODUCT(--(INDEX(Matrix!$C$5:$EV$304,0,$B137)&gt;0),--(INDEX(Matrix!$C$5:$EV$304,0,CJ$3)&gt;0)))</f>
        <v/>
      </c>
      <c r="CK137" s="12" t="str">
        <f aca="false">IF(OR($A137="",CK$4=""),"",SUMPRODUCT(--(INDEX(Matrix!$C$5:$EV$304,0,$B137)&gt;0),--(INDEX(Matrix!$C$5:$EV$304,0,CK$3)&gt;0)))</f>
        <v/>
      </c>
      <c r="CL137" s="12" t="str">
        <f aca="false">IF(OR($A137="",CL$4=""),"",SUMPRODUCT(--(INDEX(Matrix!$C$5:$EV$304,0,$B137)&gt;0),--(INDEX(Matrix!$C$5:$EV$304,0,CL$3)&gt;0)))</f>
        <v/>
      </c>
      <c r="CM137" s="12" t="str">
        <f aca="false">IF(OR($A137="",CM$4=""),"",SUMPRODUCT(--(INDEX(Matrix!$C$5:$EV$304,0,$B137)&gt;0),--(INDEX(Matrix!$C$5:$EV$304,0,CM$3)&gt;0)))</f>
        <v/>
      </c>
      <c r="CN137" s="12" t="str">
        <f aca="false">IF(OR($A137="",CN$4=""),"",SUMPRODUCT(--(INDEX(Matrix!$C$5:$EV$304,0,$B137)&gt;0),--(INDEX(Matrix!$C$5:$EV$304,0,CN$3)&gt;0)))</f>
        <v/>
      </c>
      <c r="CO137" s="12" t="str">
        <f aca="false">IF(OR($A137="",CO$4=""),"",SUMPRODUCT(--(INDEX(Matrix!$C$5:$EV$304,0,$B137)&gt;0),--(INDEX(Matrix!$C$5:$EV$304,0,CO$3)&gt;0)))</f>
        <v/>
      </c>
      <c r="CP137" s="12" t="str">
        <f aca="false">IF(OR($A137="",CP$4=""),"",SUMPRODUCT(--(INDEX(Matrix!$C$5:$EV$304,0,$B137)&gt;0),--(INDEX(Matrix!$C$5:$EV$304,0,CP$3)&gt;0)))</f>
        <v/>
      </c>
      <c r="CQ137" s="12" t="str">
        <f aca="false">IF(OR($A137="",CQ$4=""),"",SUMPRODUCT(--(INDEX(Matrix!$C$5:$EV$304,0,$B137)&gt;0),--(INDEX(Matrix!$C$5:$EV$304,0,CQ$3)&gt;0)))</f>
        <v/>
      </c>
      <c r="CR137" s="12" t="str">
        <f aca="false">IF(OR($A137="",CR$4=""),"",SUMPRODUCT(--(INDEX(Matrix!$C$5:$EV$304,0,$B137)&gt;0),--(INDEX(Matrix!$C$5:$EV$304,0,CR$3)&gt;0)))</f>
        <v/>
      </c>
      <c r="CS137" s="12" t="str">
        <f aca="false">IF(OR($A137="",CS$4=""),"",SUMPRODUCT(--(INDEX(Matrix!$C$5:$EV$304,0,$B137)&gt;0),--(INDEX(Matrix!$C$5:$EV$304,0,CS$3)&gt;0)))</f>
        <v/>
      </c>
      <c r="CT137" s="12" t="str">
        <f aca="false">IF(OR($A137="",CT$4=""),"",SUMPRODUCT(--(INDEX(Matrix!$C$5:$EV$304,0,$B137)&gt;0),--(INDEX(Matrix!$C$5:$EV$304,0,CT$3)&gt;0)))</f>
        <v/>
      </c>
      <c r="CU137" s="12" t="str">
        <f aca="false">IF(OR($A137="",CU$4=""),"",SUMPRODUCT(--(INDEX(Matrix!$C$5:$EV$304,0,$B137)&gt;0),--(INDEX(Matrix!$C$5:$EV$304,0,CU$3)&gt;0)))</f>
        <v/>
      </c>
      <c r="CV137" s="12" t="str">
        <f aca="false">IF(OR($A137="",CV$4=""),"",SUMPRODUCT(--(INDEX(Matrix!$C$5:$EV$304,0,$B137)&gt;0),--(INDEX(Matrix!$C$5:$EV$304,0,CV$3)&gt;0)))</f>
        <v/>
      </c>
      <c r="CW137" s="12" t="str">
        <f aca="false">IF(OR($A137="",CW$4=""),"",SUMPRODUCT(--(INDEX(Matrix!$C$5:$EV$304,0,$B137)&gt;0),--(INDEX(Matrix!$C$5:$EV$304,0,CW$3)&gt;0)))</f>
        <v/>
      </c>
      <c r="CX137" s="12" t="str">
        <f aca="false">IF(OR($A137="",CX$4=""),"",SUMPRODUCT(--(INDEX(Matrix!$C$5:$EV$304,0,$B137)&gt;0),--(INDEX(Matrix!$C$5:$EV$304,0,CX$3)&gt;0)))</f>
        <v/>
      </c>
      <c r="CY137" s="12" t="str">
        <f aca="false">IF(OR($A137="",CY$4=""),"",SUMPRODUCT(--(INDEX(Matrix!$C$5:$EV$304,0,$B137)&gt;0),--(INDEX(Matrix!$C$5:$EV$304,0,CY$3)&gt;0)))</f>
        <v/>
      </c>
      <c r="CZ137" s="12" t="str">
        <f aca="false">IF(OR($A137="",CZ$4=""),"",SUMPRODUCT(--(INDEX(Matrix!$C$5:$EV$304,0,$B137)&gt;0),--(INDEX(Matrix!$C$5:$EV$304,0,CZ$3)&gt;0)))</f>
        <v/>
      </c>
      <c r="DA137" s="12" t="str">
        <f aca="false">IF(OR($A137="",DA$4=""),"",SUMPRODUCT(--(INDEX(Matrix!$C$5:$EV$304,0,$B137)&gt;0),--(INDEX(Matrix!$C$5:$EV$304,0,DA$3)&gt;0)))</f>
        <v/>
      </c>
      <c r="DB137" s="12" t="str">
        <f aca="false">IF(OR($A137="",DB$4=""),"",SUMPRODUCT(--(INDEX(Matrix!$C$5:$EV$304,0,$B137)&gt;0),--(INDEX(Matrix!$C$5:$EV$304,0,DB$3)&gt;0)))</f>
        <v/>
      </c>
      <c r="DC137" s="12" t="str">
        <f aca="false">IF(OR($A137="",DC$4=""),"",SUMPRODUCT(--(INDEX(Matrix!$C$5:$EV$304,0,$B137)&gt;0),--(INDEX(Matrix!$C$5:$EV$304,0,DC$3)&gt;0)))</f>
        <v/>
      </c>
      <c r="DD137" s="12" t="str">
        <f aca="false">IF(OR($A137="",DD$4=""),"",SUMPRODUCT(--(INDEX(Matrix!$C$5:$EV$304,0,$B137)&gt;0),--(INDEX(Matrix!$C$5:$EV$304,0,DD$3)&gt;0)))</f>
        <v/>
      </c>
      <c r="DE137" s="12" t="str">
        <f aca="false">IF(OR($A137="",DE$4=""),"",SUMPRODUCT(--(INDEX(Matrix!$C$5:$EV$304,0,$B137)&gt;0),--(INDEX(Matrix!$C$5:$EV$304,0,DE$3)&gt;0)))</f>
        <v/>
      </c>
      <c r="DF137" s="12" t="str">
        <f aca="false">IF(OR($A137="",DF$4=""),"",SUMPRODUCT(--(INDEX(Matrix!$C$5:$EV$304,0,$B137)&gt;0),--(INDEX(Matrix!$C$5:$EV$304,0,DF$3)&gt;0)))</f>
        <v/>
      </c>
      <c r="DG137" s="12" t="str">
        <f aca="false">IF(OR($A137="",DG$4=""),"",SUMPRODUCT(--(INDEX(Matrix!$C$5:$EV$304,0,$B137)&gt;0),--(INDEX(Matrix!$C$5:$EV$304,0,DG$3)&gt;0)))</f>
        <v/>
      </c>
      <c r="DH137" s="12" t="str">
        <f aca="false">IF(OR($A137="",DH$4=""),"",SUMPRODUCT(--(INDEX(Matrix!$C$5:$EV$304,0,$B137)&gt;0),--(INDEX(Matrix!$C$5:$EV$304,0,DH$3)&gt;0)))</f>
        <v/>
      </c>
      <c r="DI137" s="12" t="str">
        <f aca="false">IF(OR($A137="",DI$4=""),"",SUMPRODUCT(--(INDEX(Matrix!$C$5:$EV$304,0,$B137)&gt;0),--(INDEX(Matrix!$C$5:$EV$304,0,DI$3)&gt;0)))</f>
        <v/>
      </c>
      <c r="DJ137" s="12" t="str">
        <f aca="false">IF(OR($A137="",DJ$4=""),"",SUMPRODUCT(--(INDEX(Matrix!$C$5:$EV$304,0,$B137)&gt;0),--(INDEX(Matrix!$C$5:$EV$304,0,DJ$3)&gt;0)))</f>
        <v/>
      </c>
      <c r="DK137" s="12" t="str">
        <f aca="false">IF(OR($A137="",DK$4=""),"",SUMPRODUCT(--(INDEX(Matrix!$C$5:$EV$304,0,$B137)&gt;0),--(INDEX(Matrix!$C$5:$EV$304,0,DK$3)&gt;0)))</f>
        <v/>
      </c>
      <c r="DL137" s="12" t="str">
        <f aca="false">IF(OR($A137="",DL$4=""),"",SUMPRODUCT(--(INDEX(Matrix!$C$5:$EV$304,0,$B137)&gt;0),--(INDEX(Matrix!$C$5:$EV$304,0,DL$3)&gt;0)))</f>
        <v/>
      </c>
      <c r="DM137" s="12" t="str">
        <f aca="false">IF(OR($A137="",DM$4=""),"",SUMPRODUCT(--(INDEX(Matrix!$C$5:$EV$304,0,$B137)&gt;0),--(INDEX(Matrix!$C$5:$EV$304,0,DM$3)&gt;0)))</f>
        <v/>
      </c>
      <c r="DN137" s="12" t="str">
        <f aca="false">IF(OR($A137="",DN$4=""),"",SUMPRODUCT(--(INDEX(Matrix!$C$5:$EV$304,0,$B137)&gt;0),--(INDEX(Matrix!$C$5:$EV$304,0,DN$3)&gt;0)))</f>
        <v/>
      </c>
      <c r="DO137" s="12" t="str">
        <f aca="false">IF(OR($A137="",DO$4=""),"",SUMPRODUCT(--(INDEX(Matrix!$C$5:$EV$304,0,$B137)&gt;0),--(INDEX(Matrix!$C$5:$EV$304,0,DO$3)&gt;0)))</f>
        <v/>
      </c>
      <c r="DP137" s="12" t="str">
        <f aca="false">IF(OR($A137="",DP$4=""),"",SUMPRODUCT(--(INDEX(Matrix!$C$5:$EV$304,0,$B137)&gt;0),--(INDEX(Matrix!$C$5:$EV$304,0,DP$3)&gt;0)))</f>
        <v/>
      </c>
      <c r="DQ137" s="12" t="str">
        <f aca="false">IF(OR($A137="",DQ$4=""),"",SUMPRODUCT(--(INDEX(Matrix!$C$5:$EV$304,0,$B137)&gt;0),--(INDEX(Matrix!$C$5:$EV$304,0,DQ$3)&gt;0)))</f>
        <v/>
      </c>
      <c r="DR137" s="12" t="str">
        <f aca="false">IF(OR($A137="",DR$4=""),"",SUMPRODUCT(--(INDEX(Matrix!$C$5:$EV$304,0,$B137)&gt;0),--(INDEX(Matrix!$C$5:$EV$304,0,DR$3)&gt;0)))</f>
        <v/>
      </c>
      <c r="DS137" s="12" t="str">
        <f aca="false">IF(OR($A137="",DS$4=""),"",SUMPRODUCT(--(INDEX(Matrix!$C$5:$EV$304,0,$B137)&gt;0),--(INDEX(Matrix!$C$5:$EV$304,0,DS$3)&gt;0)))</f>
        <v/>
      </c>
      <c r="DT137" s="12" t="str">
        <f aca="false">IF(OR($A137="",DT$4=""),"",SUMPRODUCT(--(INDEX(Matrix!$C$5:$EV$304,0,$B137)&gt;0),--(INDEX(Matrix!$C$5:$EV$304,0,DT$3)&gt;0)))</f>
        <v/>
      </c>
      <c r="DU137" s="12" t="str">
        <f aca="false">IF(OR($A137="",DU$4=""),"",SUMPRODUCT(--(INDEX(Matrix!$C$5:$EV$304,0,$B137)&gt;0),--(INDEX(Matrix!$C$5:$EV$304,0,DU$3)&gt;0)))</f>
        <v/>
      </c>
      <c r="DV137" s="12" t="str">
        <f aca="false">IF(OR($A137="",DV$4=""),"",SUMPRODUCT(--(INDEX(Matrix!$C$5:$EV$304,0,$B137)&gt;0),--(INDEX(Matrix!$C$5:$EV$304,0,DV$3)&gt;0)))</f>
        <v/>
      </c>
      <c r="DW137" s="12" t="str">
        <f aca="false">IF(OR($A137="",DW$4=""),"",SUMPRODUCT(--(INDEX(Matrix!$C$5:$EV$304,0,$B137)&gt;0),--(INDEX(Matrix!$C$5:$EV$304,0,DW$3)&gt;0)))</f>
        <v/>
      </c>
      <c r="DX137" s="12" t="str">
        <f aca="false">IF(OR($A137="",DX$4=""),"",SUMPRODUCT(--(INDEX(Matrix!$C$5:$EV$304,0,$B137)&gt;0),--(INDEX(Matrix!$C$5:$EV$304,0,DX$3)&gt;0)))</f>
        <v/>
      </c>
      <c r="DY137" s="12" t="str">
        <f aca="false">IF(OR($A137="",DY$4=""),"",SUMPRODUCT(--(INDEX(Matrix!$C$5:$EV$304,0,$B137)&gt;0),--(INDEX(Matrix!$C$5:$EV$304,0,DY$3)&gt;0)))</f>
        <v/>
      </c>
      <c r="DZ137" s="12" t="str">
        <f aca="false">IF(OR($A137="",DZ$4=""),"",SUMPRODUCT(--(INDEX(Matrix!$C$5:$EV$304,0,$B137)&gt;0),--(INDEX(Matrix!$C$5:$EV$304,0,DZ$3)&gt;0)))</f>
        <v/>
      </c>
      <c r="EA137" s="12" t="str">
        <f aca="false">IF(OR($A137="",EA$4=""),"",SUMPRODUCT(--(INDEX(Matrix!$C$5:$EV$304,0,$B137)&gt;0),--(INDEX(Matrix!$C$5:$EV$304,0,EA$3)&gt;0)))</f>
        <v/>
      </c>
      <c r="EB137" s="12" t="str">
        <f aca="false">IF(OR($A137="",EB$4=""),"",SUMPRODUCT(--(INDEX(Matrix!$C$5:$EV$304,0,$B137)&gt;0),--(INDEX(Matrix!$C$5:$EV$304,0,EB$3)&gt;0)))</f>
        <v/>
      </c>
      <c r="EC137" s="12" t="str">
        <f aca="false">IF(OR($A137="",EC$4=""),"",SUMPRODUCT(--(INDEX(Matrix!$C$5:$EV$304,0,$B137)&gt;0),--(INDEX(Matrix!$C$5:$EV$304,0,EC$3)&gt;0)))</f>
        <v/>
      </c>
      <c r="ED137" s="12" t="str">
        <f aca="false">IF(OR($A137="",ED$4=""),"",SUMPRODUCT(--(INDEX(Matrix!$C$5:$EV$304,0,$B137)&gt;0),--(INDEX(Matrix!$C$5:$EV$304,0,ED$3)&gt;0)))</f>
        <v/>
      </c>
      <c r="EE137" s="12" t="str">
        <f aca="false">IF(OR($A137="",EE$4=""),"",SUMPRODUCT(--(INDEX(Matrix!$C$5:$EV$304,0,$B137)&gt;0),--(INDEX(Matrix!$C$5:$EV$304,0,EE$3)&gt;0)))</f>
        <v/>
      </c>
      <c r="EF137" s="12" t="str">
        <f aca="false">IF(OR($A137="",EF$4=""),"",SUMPRODUCT(--(INDEX(Matrix!$C$5:$EV$304,0,$B137)&gt;0),--(INDEX(Matrix!$C$5:$EV$304,0,EF$3)&gt;0)))</f>
        <v/>
      </c>
      <c r="EG137" s="12" t="str">
        <f aca="false">IF(OR($A137="",EG$4=""),"",SUMPRODUCT(--(INDEX(Matrix!$C$5:$EV$304,0,$B137)&gt;0),--(INDEX(Matrix!$C$5:$EV$304,0,EG$3)&gt;0)))</f>
        <v/>
      </c>
      <c r="EH137" s="12" t="str">
        <f aca="false">IF(OR($A137="",EH$4=""),"",SUMPRODUCT(--(INDEX(Matrix!$C$5:$EV$304,0,$B137)&gt;0),--(INDEX(Matrix!$C$5:$EV$304,0,EH$3)&gt;0)))</f>
        <v/>
      </c>
      <c r="EI137" s="12" t="str">
        <f aca="false">IF(OR($A137="",EI$4=""),"",SUMPRODUCT(--(INDEX(Matrix!$C$5:$EV$304,0,$B137)&gt;0),--(INDEX(Matrix!$C$5:$EV$304,0,EI$3)&gt;0)))</f>
        <v/>
      </c>
      <c r="EJ137" s="12" t="str">
        <f aca="false">IF(OR($A137="",EJ$4=""),"",SUMPRODUCT(--(INDEX(Matrix!$C$5:$EV$304,0,$B137)&gt;0),--(INDEX(Matrix!$C$5:$EV$304,0,EJ$3)&gt;0)))</f>
        <v/>
      </c>
      <c r="EK137" s="12" t="str">
        <f aca="false">IF(OR($A137="",EK$4=""),"",SUMPRODUCT(--(INDEX(Matrix!$C$5:$EV$304,0,$B137)&gt;0),--(INDEX(Matrix!$C$5:$EV$304,0,EK$3)&gt;0)))</f>
        <v/>
      </c>
      <c r="EL137" s="12" t="str">
        <f aca="false">IF(OR($A137="",EL$4=""),"",SUMPRODUCT(--(INDEX(Matrix!$C$5:$EV$304,0,$B137)&gt;0),--(INDEX(Matrix!$C$5:$EV$304,0,EL$3)&gt;0)))</f>
        <v/>
      </c>
      <c r="EM137" s="12" t="str">
        <f aca="false">IF(OR($A137="",EM$4=""),"",SUMPRODUCT(--(INDEX(Matrix!$C$5:$EV$304,0,$B137)&gt;0),--(INDEX(Matrix!$C$5:$EV$304,0,EM$3)&gt;0)))</f>
        <v/>
      </c>
      <c r="EN137" s="12" t="str">
        <f aca="false">IF(OR($A137="",EN$4=""),"",SUMPRODUCT(--(INDEX(Matrix!$C$5:$EV$304,0,$B137)&gt;0),--(INDEX(Matrix!$C$5:$EV$304,0,EN$3)&gt;0)))</f>
        <v/>
      </c>
      <c r="EO137" s="12" t="str">
        <f aca="false">IF(OR($A137="",EO$4=""),"",SUMPRODUCT(--(INDEX(Matrix!$C$5:$EV$304,0,$B137)&gt;0),--(INDEX(Matrix!$C$5:$EV$304,0,EO$3)&gt;0)))</f>
        <v/>
      </c>
      <c r="EP137" s="12" t="str">
        <f aca="false">IF(OR($A137="",EP$4=""),"",SUMPRODUCT(--(INDEX(Matrix!$C$5:$EV$304,0,$B137)&gt;0),--(INDEX(Matrix!$C$5:$EV$304,0,EP$3)&gt;0)))</f>
        <v/>
      </c>
      <c r="EQ137" s="12" t="str">
        <f aca="false">IF(OR($A137="",EQ$4=""),"",SUMPRODUCT(--(INDEX(Matrix!$C$5:$EV$304,0,$B137)&gt;0),--(INDEX(Matrix!$C$5:$EV$304,0,EQ$3)&gt;0)))</f>
        <v/>
      </c>
      <c r="ER137" s="12" t="str">
        <f aca="false">IF(OR($A137="",ER$4=""),"",SUMPRODUCT(--(INDEX(Matrix!$C$5:$EV$304,0,$B137)&gt;0),--(INDEX(Matrix!$C$5:$EV$304,0,ER$3)&gt;0)))</f>
        <v/>
      </c>
      <c r="ES137" s="12" t="str">
        <f aca="false">IF(OR($A137="",ES$4=""),"",SUMPRODUCT(--(INDEX(Matrix!$C$5:$EV$304,0,$B137)&gt;0),--(INDEX(Matrix!$C$5:$EV$304,0,ES$3)&gt;0)))</f>
        <v/>
      </c>
      <c r="ET137" s="12" t="str">
        <f aca="false">IF(OR($A137="",ET$4=""),"",SUMPRODUCT(--(INDEX(Matrix!$C$5:$EV$304,0,$B137)&gt;0),--(INDEX(Matrix!$C$5:$EV$304,0,ET$3)&gt;0)))</f>
        <v/>
      </c>
      <c r="EU137" s="12" t="str">
        <f aca="false">IF(OR($A137="",EU$4=""),"",SUMPRODUCT(--(INDEX(Matrix!$C$5:$EV$304,0,$B137)&gt;0),--(INDEX(Matrix!$C$5:$EV$304,0,EU$3)&gt;0)))</f>
        <v/>
      </c>
      <c r="EV137" s="12" t="str">
        <f aca="false">IF(OR($A137="",EV$4=""),"",SUMPRODUCT(--(INDEX(Matrix!$C$5:$EV$304,0,$B137)&gt;0),--(INDEX(Matrix!$C$5:$EV$304,0,EV$3)&gt;0)))</f>
        <v/>
      </c>
    </row>
    <row r="138" customFormat="false" ht="15" hidden="false" customHeight="false" outlineLevel="0" collapsed="false">
      <c r="A138" s="6" t="str">
        <f aca="false">IF(INDEX(Products!$A$2:$A$151,$B138)="","",INDEX(Products!$A$2:$A$151,$B138))</f>
        <v/>
      </c>
      <c r="B138" s="23" t="n">
        <v>134</v>
      </c>
      <c r="C138" s="12" t="str">
        <f aca="false">IF(OR($A138="",C$4=""),"",SUMPRODUCT(--(INDEX(Matrix!$C$5:$EV$304,0,$B138)&gt;0),--(INDEX(Matrix!$C$5:$EV$304,0,C$3)&gt;0)))</f>
        <v/>
      </c>
      <c r="D138" s="12" t="str">
        <f aca="false">IF(OR($A138="",D$4=""),"",SUMPRODUCT(--(INDEX(Matrix!$C$5:$EV$304,0,$B138)&gt;0),--(INDEX(Matrix!$C$5:$EV$304,0,D$3)&gt;0)))</f>
        <v/>
      </c>
      <c r="E138" s="12" t="str">
        <f aca="false">IF(OR($A138="",E$4=""),"",SUMPRODUCT(--(INDEX(Matrix!$C$5:$EV$304,0,$B138)&gt;0),--(INDEX(Matrix!$C$5:$EV$304,0,E$3)&gt;0)))</f>
        <v/>
      </c>
      <c r="F138" s="12" t="str">
        <f aca="false">IF(OR($A138="",F$4=""),"",SUMPRODUCT(--(INDEX(Matrix!$C$5:$EV$304,0,$B138)&gt;0),--(INDEX(Matrix!$C$5:$EV$304,0,F$3)&gt;0)))</f>
        <v/>
      </c>
      <c r="G138" s="12" t="str">
        <f aca="false">IF(OR($A138="",G$4=""),"",SUMPRODUCT(--(INDEX(Matrix!$C$5:$EV$304,0,$B138)&gt;0),--(INDEX(Matrix!$C$5:$EV$304,0,G$3)&gt;0)))</f>
        <v/>
      </c>
      <c r="H138" s="12" t="str">
        <f aca="false">IF(OR($A138="",H$4=""),"",SUMPRODUCT(--(INDEX(Matrix!$C$5:$EV$304,0,$B138)&gt;0),--(INDEX(Matrix!$C$5:$EV$304,0,H$3)&gt;0)))</f>
        <v/>
      </c>
      <c r="I138" s="12" t="str">
        <f aca="false">IF(OR($A138="",I$4=""),"",SUMPRODUCT(--(INDEX(Matrix!$C$5:$EV$304,0,$B138)&gt;0),--(INDEX(Matrix!$C$5:$EV$304,0,I$3)&gt;0)))</f>
        <v/>
      </c>
      <c r="J138" s="12" t="str">
        <f aca="false">IF(OR($A138="",J$4=""),"",SUMPRODUCT(--(INDEX(Matrix!$C$5:$EV$304,0,$B138)&gt;0),--(INDEX(Matrix!$C$5:$EV$304,0,J$3)&gt;0)))</f>
        <v/>
      </c>
      <c r="K138" s="12" t="str">
        <f aca="false">IF(OR($A138="",K$4=""),"",SUMPRODUCT(--(INDEX(Matrix!$C$5:$EV$304,0,$B138)&gt;0),--(INDEX(Matrix!$C$5:$EV$304,0,K$3)&gt;0)))</f>
        <v/>
      </c>
      <c r="L138" s="12" t="str">
        <f aca="false">IF(OR($A138="",L$4=""),"",SUMPRODUCT(--(INDEX(Matrix!$C$5:$EV$304,0,$B138)&gt;0),--(INDEX(Matrix!$C$5:$EV$304,0,L$3)&gt;0)))</f>
        <v/>
      </c>
      <c r="M138" s="12" t="str">
        <f aca="false">IF(OR($A138="",M$4=""),"",SUMPRODUCT(--(INDEX(Matrix!$C$5:$EV$304,0,$B138)&gt;0),--(INDEX(Matrix!$C$5:$EV$304,0,M$3)&gt;0)))</f>
        <v/>
      </c>
      <c r="N138" s="12" t="str">
        <f aca="false">IF(OR($A138="",N$4=""),"",SUMPRODUCT(--(INDEX(Matrix!$C$5:$EV$304,0,$B138)&gt;0),--(INDEX(Matrix!$C$5:$EV$304,0,N$3)&gt;0)))</f>
        <v/>
      </c>
      <c r="O138" s="12" t="str">
        <f aca="false">IF(OR($A138="",O$4=""),"",SUMPRODUCT(--(INDEX(Matrix!$C$5:$EV$304,0,$B138)&gt;0),--(INDEX(Matrix!$C$5:$EV$304,0,O$3)&gt;0)))</f>
        <v/>
      </c>
      <c r="P138" s="12" t="str">
        <f aca="false">IF(OR($A138="",P$4=""),"",SUMPRODUCT(--(INDEX(Matrix!$C$5:$EV$304,0,$B138)&gt;0),--(INDEX(Matrix!$C$5:$EV$304,0,P$3)&gt;0)))</f>
        <v/>
      </c>
      <c r="Q138" s="12" t="str">
        <f aca="false">IF(OR($A138="",Q$4=""),"",SUMPRODUCT(--(INDEX(Matrix!$C$5:$EV$304,0,$B138)&gt;0),--(INDEX(Matrix!$C$5:$EV$304,0,Q$3)&gt;0)))</f>
        <v/>
      </c>
      <c r="R138" s="12" t="str">
        <f aca="false">IF(OR($A138="",R$4=""),"",SUMPRODUCT(--(INDEX(Matrix!$C$5:$EV$304,0,$B138)&gt;0),--(INDEX(Matrix!$C$5:$EV$304,0,R$3)&gt;0)))</f>
        <v/>
      </c>
      <c r="S138" s="12" t="str">
        <f aca="false">IF(OR($A138="",S$4=""),"",SUMPRODUCT(--(INDEX(Matrix!$C$5:$EV$304,0,$B138)&gt;0),--(INDEX(Matrix!$C$5:$EV$304,0,S$3)&gt;0)))</f>
        <v/>
      </c>
      <c r="T138" s="12" t="str">
        <f aca="false">IF(OR($A138="",T$4=""),"",SUMPRODUCT(--(INDEX(Matrix!$C$5:$EV$304,0,$B138)&gt;0),--(INDEX(Matrix!$C$5:$EV$304,0,T$3)&gt;0)))</f>
        <v/>
      </c>
      <c r="U138" s="12" t="str">
        <f aca="false">IF(OR($A138="",U$4=""),"",SUMPRODUCT(--(INDEX(Matrix!$C$5:$EV$304,0,$B138)&gt;0),--(INDEX(Matrix!$C$5:$EV$304,0,U$3)&gt;0)))</f>
        <v/>
      </c>
      <c r="V138" s="12" t="str">
        <f aca="false">IF(OR($A138="",V$4=""),"",SUMPRODUCT(--(INDEX(Matrix!$C$5:$EV$304,0,$B138)&gt;0),--(INDEX(Matrix!$C$5:$EV$304,0,V$3)&gt;0)))</f>
        <v/>
      </c>
      <c r="W138" s="12" t="str">
        <f aca="false">IF(OR($A138="",W$4=""),"",SUMPRODUCT(--(INDEX(Matrix!$C$5:$EV$304,0,$B138)&gt;0),--(INDEX(Matrix!$C$5:$EV$304,0,W$3)&gt;0)))</f>
        <v/>
      </c>
      <c r="X138" s="12" t="str">
        <f aca="false">IF(OR($A138="",X$4=""),"",SUMPRODUCT(--(INDEX(Matrix!$C$5:$EV$304,0,$B138)&gt;0),--(INDEX(Matrix!$C$5:$EV$304,0,X$3)&gt;0)))</f>
        <v/>
      </c>
      <c r="Y138" s="12" t="str">
        <f aca="false">IF(OR($A138="",Y$4=""),"",SUMPRODUCT(--(INDEX(Matrix!$C$5:$EV$304,0,$B138)&gt;0),--(INDEX(Matrix!$C$5:$EV$304,0,Y$3)&gt;0)))</f>
        <v/>
      </c>
      <c r="Z138" s="12" t="str">
        <f aca="false">IF(OR($A138="",Z$4=""),"",SUMPRODUCT(--(INDEX(Matrix!$C$5:$EV$304,0,$B138)&gt;0),--(INDEX(Matrix!$C$5:$EV$304,0,Z$3)&gt;0)))</f>
        <v/>
      </c>
      <c r="AA138" s="12" t="str">
        <f aca="false">IF(OR($A138="",AA$4=""),"",SUMPRODUCT(--(INDEX(Matrix!$C$5:$EV$304,0,$B138)&gt;0),--(INDEX(Matrix!$C$5:$EV$304,0,AA$3)&gt;0)))</f>
        <v/>
      </c>
      <c r="AB138" s="12" t="str">
        <f aca="false">IF(OR($A138="",AB$4=""),"",SUMPRODUCT(--(INDEX(Matrix!$C$5:$EV$304,0,$B138)&gt;0),--(INDEX(Matrix!$C$5:$EV$304,0,AB$3)&gt;0)))</f>
        <v/>
      </c>
      <c r="AC138" s="12" t="str">
        <f aca="false">IF(OR($A138="",AC$4=""),"",SUMPRODUCT(--(INDEX(Matrix!$C$5:$EV$304,0,$B138)&gt;0),--(INDEX(Matrix!$C$5:$EV$304,0,AC$3)&gt;0)))</f>
        <v/>
      </c>
      <c r="AD138" s="12" t="str">
        <f aca="false">IF(OR($A138="",AD$4=""),"",SUMPRODUCT(--(INDEX(Matrix!$C$5:$EV$304,0,$B138)&gt;0),--(INDEX(Matrix!$C$5:$EV$304,0,AD$3)&gt;0)))</f>
        <v/>
      </c>
      <c r="AE138" s="12" t="str">
        <f aca="false">IF(OR($A138="",AE$4=""),"",SUMPRODUCT(--(INDEX(Matrix!$C$5:$EV$304,0,$B138)&gt;0),--(INDEX(Matrix!$C$5:$EV$304,0,AE$3)&gt;0)))</f>
        <v/>
      </c>
      <c r="AF138" s="12" t="str">
        <f aca="false">IF(OR($A138="",AF$4=""),"",SUMPRODUCT(--(INDEX(Matrix!$C$5:$EV$304,0,$B138)&gt;0),--(INDEX(Matrix!$C$5:$EV$304,0,AF$3)&gt;0)))</f>
        <v/>
      </c>
      <c r="AG138" s="12" t="str">
        <f aca="false">IF(OR($A138="",AG$4=""),"",SUMPRODUCT(--(INDEX(Matrix!$C$5:$EV$304,0,$B138)&gt;0),--(INDEX(Matrix!$C$5:$EV$304,0,AG$3)&gt;0)))</f>
        <v/>
      </c>
      <c r="AH138" s="12" t="str">
        <f aca="false">IF(OR($A138="",AH$4=""),"",SUMPRODUCT(--(INDEX(Matrix!$C$5:$EV$304,0,$B138)&gt;0),--(INDEX(Matrix!$C$5:$EV$304,0,AH$3)&gt;0)))</f>
        <v/>
      </c>
      <c r="AI138" s="12" t="str">
        <f aca="false">IF(OR($A138="",AI$4=""),"",SUMPRODUCT(--(INDEX(Matrix!$C$5:$EV$304,0,$B138)&gt;0),--(INDEX(Matrix!$C$5:$EV$304,0,AI$3)&gt;0)))</f>
        <v/>
      </c>
      <c r="AJ138" s="12" t="str">
        <f aca="false">IF(OR($A138="",AJ$4=""),"",SUMPRODUCT(--(INDEX(Matrix!$C$5:$EV$304,0,$B138)&gt;0),--(INDEX(Matrix!$C$5:$EV$304,0,AJ$3)&gt;0)))</f>
        <v/>
      </c>
      <c r="AK138" s="12" t="str">
        <f aca="false">IF(OR($A138="",AK$4=""),"",SUMPRODUCT(--(INDEX(Matrix!$C$5:$EV$304,0,$B138)&gt;0),--(INDEX(Matrix!$C$5:$EV$304,0,AK$3)&gt;0)))</f>
        <v/>
      </c>
      <c r="AL138" s="12" t="str">
        <f aca="false">IF(OR($A138="",AL$4=""),"",SUMPRODUCT(--(INDEX(Matrix!$C$5:$EV$304,0,$B138)&gt;0),--(INDEX(Matrix!$C$5:$EV$304,0,AL$3)&gt;0)))</f>
        <v/>
      </c>
      <c r="AM138" s="12" t="str">
        <f aca="false">IF(OR($A138="",AM$4=""),"",SUMPRODUCT(--(INDEX(Matrix!$C$5:$EV$304,0,$B138)&gt;0),--(INDEX(Matrix!$C$5:$EV$304,0,AM$3)&gt;0)))</f>
        <v/>
      </c>
      <c r="AN138" s="12" t="str">
        <f aca="false">IF(OR($A138="",AN$4=""),"",SUMPRODUCT(--(INDEX(Matrix!$C$5:$EV$304,0,$B138)&gt;0),--(INDEX(Matrix!$C$5:$EV$304,0,AN$3)&gt;0)))</f>
        <v/>
      </c>
      <c r="AO138" s="12" t="str">
        <f aca="false">IF(OR($A138="",AO$4=""),"",SUMPRODUCT(--(INDEX(Matrix!$C$5:$EV$304,0,$B138)&gt;0),--(INDEX(Matrix!$C$5:$EV$304,0,AO$3)&gt;0)))</f>
        <v/>
      </c>
      <c r="AP138" s="12" t="str">
        <f aca="false">IF(OR($A138="",AP$4=""),"",SUMPRODUCT(--(INDEX(Matrix!$C$5:$EV$304,0,$B138)&gt;0),--(INDEX(Matrix!$C$5:$EV$304,0,AP$3)&gt;0)))</f>
        <v/>
      </c>
      <c r="AQ138" s="12" t="str">
        <f aca="false">IF(OR($A138="",AQ$4=""),"",SUMPRODUCT(--(INDEX(Matrix!$C$5:$EV$304,0,$B138)&gt;0),--(INDEX(Matrix!$C$5:$EV$304,0,AQ$3)&gt;0)))</f>
        <v/>
      </c>
      <c r="AR138" s="12" t="str">
        <f aca="false">IF(OR($A138="",AR$4=""),"",SUMPRODUCT(--(INDEX(Matrix!$C$5:$EV$304,0,$B138)&gt;0),--(INDEX(Matrix!$C$5:$EV$304,0,AR$3)&gt;0)))</f>
        <v/>
      </c>
      <c r="AS138" s="12" t="str">
        <f aca="false">IF(OR($A138="",AS$4=""),"",SUMPRODUCT(--(INDEX(Matrix!$C$5:$EV$304,0,$B138)&gt;0),--(INDEX(Matrix!$C$5:$EV$304,0,AS$3)&gt;0)))</f>
        <v/>
      </c>
      <c r="AT138" s="12" t="str">
        <f aca="false">IF(OR($A138="",AT$4=""),"",SUMPRODUCT(--(INDEX(Matrix!$C$5:$EV$304,0,$B138)&gt;0),--(INDEX(Matrix!$C$5:$EV$304,0,AT$3)&gt;0)))</f>
        <v/>
      </c>
      <c r="AU138" s="12" t="str">
        <f aca="false">IF(OR($A138="",AU$4=""),"",SUMPRODUCT(--(INDEX(Matrix!$C$5:$EV$304,0,$B138)&gt;0),--(INDEX(Matrix!$C$5:$EV$304,0,AU$3)&gt;0)))</f>
        <v/>
      </c>
      <c r="AV138" s="12" t="str">
        <f aca="false">IF(OR($A138="",AV$4=""),"",SUMPRODUCT(--(INDEX(Matrix!$C$5:$EV$304,0,$B138)&gt;0),--(INDEX(Matrix!$C$5:$EV$304,0,AV$3)&gt;0)))</f>
        <v/>
      </c>
      <c r="AW138" s="12" t="str">
        <f aca="false">IF(OR($A138="",AW$4=""),"",SUMPRODUCT(--(INDEX(Matrix!$C$5:$EV$304,0,$B138)&gt;0),--(INDEX(Matrix!$C$5:$EV$304,0,AW$3)&gt;0)))</f>
        <v/>
      </c>
      <c r="AX138" s="12" t="str">
        <f aca="false">IF(OR($A138="",AX$4=""),"",SUMPRODUCT(--(INDEX(Matrix!$C$5:$EV$304,0,$B138)&gt;0),--(INDEX(Matrix!$C$5:$EV$304,0,AX$3)&gt;0)))</f>
        <v/>
      </c>
      <c r="AY138" s="12" t="str">
        <f aca="false">IF(OR($A138="",AY$4=""),"",SUMPRODUCT(--(INDEX(Matrix!$C$5:$EV$304,0,$B138)&gt;0),--(INDEX(Matrix!$C$5:$EV$304,0,AY$3)&gt;0)))</f>
        <v/>
      </c>
      <c r="AZ138" s="12" t="str">
        <f aca="false">IF(OR($A138="",AZ$4=""),"",SUMPRODUCT(--(INDEX(Matrix!$C$5:$EV$304,0,$B138)&gt;0),--(INDEX(Matrix!$C$5:$EV$304,0,AZ$3)&gt;0)))</f>
        <v/>
      </c>
      <c r="BA138" s="12" t="str">
        <f aca="false">IF(OR($A138="",BA$4=""),"",SUMPRODUCT(--(INDEX(Matrix!$C$5:$EV$304,0,$B138)&gt;0),--(INDEX(Matrix!$C$5:$EV$304,0,BA$3)&gt;0)))</f>
        <v/>
      </c>
      <c r="BB138" s="12" t="str">
        <f aca="false">IF(OR($A138="",BB$4=""),"",SUMPRODUCT(--(INDEX(Matrix!$C$5:$EV$304,0,$B138)&gt;0),--(INDEX(Matrix!$C$5:$EV$304,0,BB$3)&gt;0)))</f>
        <v/>
      </c>
      <c r="BC138" s="12" t="str">
        <f aca="false">IF(OR($A138="",BC$4=""),"",SUMPRODUCT(--(INDEX(Matrix!$C$5:$EV$304,0,$B138)&gt;0),--(INDEX(Matrix!$C$5:$EV$304,0,BC$3)&gt;0)))</f>
        <v/>
      </c>
      <c r="BD138" s="12" t="str">
        <f aca="false">IF(OR($A138="",BD$4=""),"",SUMPRODUCT(--(INDEX(Matrix!$C$5:$EV$304,0,$B138)&gt;0),--(INDEX(Matrix!$C$5:$EV$304,0,BD$3)&gt;0)))</f>
        <v/>
      </c>
      <c r="BE138" s="12" t="str">
        <f aca="false">IF(OR($A138="",BE$4=""),"",SUMPRODUCT(--(INDEX(Matrix!$C$5:$EV$304,0,$B138)&gt;0),--(INDEX(Matrix!$C$5:$EV$304,0,BE$3)&gt;0)))</f>
        <v/>
      </c>
      <c r="BF138" s="12" t="str">
        <f aca="false">IF(OR($A138="",BF$4=""),"",SUMPRODUCT(--(INDEX(Matrix!$C$5:$EV$304,0,$B138)&gt;0),--(INDEX(Matrix!$C$5:$EV$304,0,BF$3)&gt;0)))</f>
        <v/>
      </c>
      <c r="BG138" s="12" t="str">
        <f aca="false">IF(OR($A138="",BG$4=""),"",SUMPRODUCT(--(INDEX(Matrix!$C$5:$EV$304,0,$B138)&gt;0),--(INDEX(Matrix!$C$5:$EV$304,0,BG$3)&gt;0)))</f>
        <v/>
      </c>
      <c r="BH138" s="12" t="str">
        <f aca="false">IF(OR($A138="",BH$4=""),"",SUMPRODUCT(--(INDEX(Matrix!$C$5:$EV$304,0,$B138)&gt;0),--(INDEX(Matrix!$C$5:$EV$304,0,BH$3)&gt;0)))</f>
        <v/>
      </c>
      <c r="BI138" s="12" t="str">
        <f aca="false">IF(OR($A138="",BI$4=""),"",SUMPRODUCT(--(INDEX(Matrix!$C$5:$EV$304,0,$B138)&gt;0),--(INDEX(Matrix!$C$5:$EV$304,0,BI$3)&gt;0)))</f>
        <v/>
      </c>
      <c r="BJ138" s="12" t="str">
        <f aca="false">IF(OR($A138="",BJ$4=""),"",SUMPRODUCT(--(INDEX(Matrix!$C$5:$EV$304,0,$B138)&gt;0),--(INDEX(Matrix!$C$5:$EV$304,0,BJ$3)&gt;0)))</f>
        <v/>
      </c>
      <c r="BK138" s="12" t="str">
        <f aca="false">IF(OR($A138="",BK$4=""),"",SUMPRODUCT(--(INDEX(Matrix!$C$5:$EV$304,0,$B138)&gt;0),--(INDEX(Matrix!$C$5:$EV$304,0,BK$3)&gt;0)))</f>
        <v/>
      </c>
      <c r="BL138" s="12" t="str">
        <f aca="false">IF(OR($A138="",BL$4=""),"",SUMPRODUCT(--(INDEX(Matrix!$C$5:$EV$304,0,$B138)&gt;0),--(INDEX(Matrix!$C$5:$EV$304,0,BL$3)&gt;0)))</f>
        <v/>
      </c>
      <c r="BM138" s="12" t="str">
        <f aca="false">IF(OR($A138="",BM$4=""),"",SUMPRODUCT(--(INDEX(Matrix!$C$5:$EV$304,0,$B138)&gt;0),--(INDEX(Matrix!$C$5:$EV$304,0,BM$3)&gt;0)))</f>
        <v/>
      </c>
      <c r="BN138" s="12" t="str">
        <f aca="false">IF(OR($A138="",BN$4=""),"",SUMPRODUCT(--(INDEX(Matrix!$C$5:$EV$304,0,$B138)&gt;0),--(INDEX(Matrix!$C$5:$EV$304,0,BN$3)&gt;0)))</f>
        <v/>
      </c>
      <c r="BO138" s="12" t="str">
        <f aca="false">IF(OR($A138="",BO$4=""),"",SUMPRODUCT(--(INDEX(Matrix!$C$5:$EV$304,0,$B138)&gt;0),--(INDEX(Matrix!$C$5:$EV$304,0,BO$3)&gt;0)))</f>
        <v/>
      </c>
      <c r="BP138" s="12" t="str">
        <f aca="false">IF(OR($A138="",BP$4=""),"",SUMPRODUCT(--(INDEX(Matrix!$C$5:$EV$304,0,$B138)&gt;0),--(INDEX(Matrix!$C$5:$EV$304,0,BP$3)&gt;0)))</f>
        <v/>
      </c>
      <c r="BQ138" s="12" t="str">
        <f aca="false">IF(OR($A138="",BQ$4=""),"",SUMPRODUCT(--(INDEX(Matrix!$C$5:$EV$304,0,$B138)&gt;0),--(INDEX(Matrix!$C$5:$EV$304,0,BQ$3)&gt;0)))</f>
        <v/>
      </c>
      <c r="BR138" s="12" t="str">
        <f aca="false">IF(OR($A138="",BR$4=""),"",SUMPRODUCT(--(INDEX(Matrix!$C$5:$EV$304,0,$B138)&gt;0),--(INDEX(Matrix!$C$5:$EV$304,0,BR$3)&gt;0)))</f>
        <v/>
      </c>
      <c r="BS138" s="12" t="str">
        <f aca="false">IF(OR($A138="",BS$4=""),"",SUMPRODUCT(--(INDEX(Matrix!$C$5:$EV$304,0,$B138)&gt;0),--(INDEX(Matrix!$C$5:$EV$304,0,BS$3)&gt;0)))</f>
        <v/>
      </c>
      <c r="BT138" s="12" t="str">
        <f aca="false">IF(OR($A138="",BT$4=""),"",SUMPRODUCT(--(INDEX(Matrix!$C$5:$EV$304,0,$B138)&gt;0),--(INDEX(Matrix!$C$5:$EV$304,0,BT$3)&gt;0)))</f>
        <v/>
      </c>
      <c r="BU138" s="12" t="str">
        <f aca="false">IF(OR($A138="",BU$4=""),"",SUMPRODUCT(--(INDEX(Matrix!$C$5:$EV$304,0,$B138)&gt;0),--(INDEX(Matrix!$C$5:$EV$304,0,BU$3)&gt;0)))</f>
        <v/>
      </c>
      <c r="BV138" s="12" t="str">
        <f aca="false">IF(OR($A138="",BV$4=""),"",SUMPRODUCT(--(INDEX(Matrix!$C$5:$EV$304,0,$B138)&gt;0),--(INDEX(Matrix!$C$5:$EV$304,0,BV$3)&gt;0)))</f>
        <v/>
      </c>
      <c r="BW138" s="12" t="str">
        <f aca="false">IF(OR($A138="",BW$4=""),"",SUMPRODUCT(--(INDEX(Matrix!$C$5:$EV$304,0,$B138)&gt;0),--(INDEX(Matrix!$C$5:$EV$304,0,BW$3)&gt;0)))</f>
        <v/>
      </c>
      <c r="BX138" s="12" t="str">
        <f aca="false">IF(OR($A138="",BX$4=""),"",SUMPRODUCT(--(INDEX(Matrix!$C$5:$EV$304,0,$B138)&gt;0),--(INDEX(Matrix!$C$5:$EV$304,0,BX$3)&gt;0)))</f>
        <v/>
      </c>
      <c r="BY138" s="12" t="str">
        <f aca="false">IF(OR($A138="",BY$4=""),"",SUMPRODUCT(--(INDEX(Matrix!$C$5:$EV$304,0,$B138)&gt;0),--(INDEX(Matrix!$C$5:$EV$304,0,BY$3)&gt;0)))</f>
        <v/>
      </c>
      <c r="BZ138" s="12" t="str">
        <f aca="false">IF(OR($A138="",BZ$4=""),"",SUMPRODUCT(--(INDEX(Matrix!$C$5:$EV$304,0,$B138)&gt;0),--(INDEX(Matrix!$C$5:$EV$304,0,BZ$3)&gt;0)))</f>
        <v/>
      </c>
      <c r="CA138" s="12" t="str">
        <f aca="false">IF(OR($A138="",CA$4=""),"",SUMPRODUCT(--(INDEX(Matrix!$C$5:$EV$304,0,$B138)&gt;0),--(INDEX(Matrix!$C$5:$EV$304,0,CA$3)&gt;0)))</f>
        <v/>
      </c>
      <c r="CB138" s="12" t="str">
        <f aca="false">IF(OR($A138="",CB$4=""),"",SUMPRODUCT(--(INDEX(Matrix!$C$5:$EV$304,0,$B138)&gt;0),--(INDEX(Matrix!$C$5:$EV$304,0,CB$3)&gt;0)))</f>
        <v/>
      </c>
      <c r="CC138" s="12" t="str">
        <f aca="false">IF(OR($A138="",CC$4=""),"",SUMPRODUCT(--(INDEX(Matrix!$C$5:$EV$304,0,$B138)&gt;0),--(INDEX(Matrix!$C$5:$EV$304,0,CC$3)&gt;0)))</f>
        <v/>
      </c>
      <c r="CD138" s="12" t="str">
        <f aca="false">IF(OR($A138="",CD$4=""),"",SUMPRODUCT(--(INDEX(Matrix!$C$5:$EV$304,0,$B138)&gt;0),--(INDEX(Matrix!$C$5:$EV$304,0,CD$3)&gt;0)))</f>
        <v/>
      </c>
      <c r="CE138" s="12" t="str">
        <f aca="false">IF(OR($A138="",CE$4=""),"",SUMPRODUCT(--(INDEX(Matrix!$C$5:$EV$304,0,$B138)&gt;0),--(INDEX(Matrix!$C$5:$EV$304,0,CE$3)&gt;0)))</f>
        <v/>
      </c>
      <c r="CF138" s="12" t="str">
        <f aca="false">IF(OR($A138="",CF$4=""),"",SUMPRODUCT(--(INDEX(Matrix!$C$5:$EV$304,0,$B138)&gt;0),--(INDEX(Matrix!$C$5:$EV$304,0,CF$3)&gt;0)))</f>
        <v/>
      </c>
      <c r="CG138" s="12" t="str">
        <f aca="false">IF(OR($A138="",CG$4=""),"",SUMPRODUCT(--(INDEX(Matrix!$C$5:$EV$304,0,$B138)&gt;0),--(INDEX(Matrix!$C$5:$EV$304,0,CG$3)&gt;0)))</f>
        <v/>
      </c>
      <c r="CH138" s="12" t="str">
        <f aca="false">IF(OR($A138="",CH$4=""),"",SUMPRODUCT(--(INDEX(Matrix!$C$5:$EV$304,0,$B138)&gt;0),--(INDEX(Matrix!$C$5:$EV$304,0,CH$3)&gt;0)))</f>
        <v/>
      </c>
      <c r="CI138" s="12" t="str">
        <f aca="false">IF(OR($A138="",CI$4=""),"",SUMPRODUCT(--(INDEX(Matrix!$C$5:$EV$304,0,$B138)&gt;0),--(INDEX(Matrix!$C$5:$EV$304,0,CI$3)&gt;0)))</f>
        <v/>
      </c>
      <c r="CJ138" s="12" t="str">
        <f aca="false">IF(OR($A138="",CJ$4=""),"",SUMPRODUCT(--(INDEX(Matrix!$C$5:$EV$304,0,$B138)&gt;0),--(INDEX(Matrix!$C$5:$EV$304,0,CJ$3)&gt;0)))</f>
        <v/>
      </c>
      <c r="CK138" s="12" t="str">
        <f aca="false">IF(OR($A138="",CK$4=""),"",SUMPRODUCT(--(INDEX(Matrix!$C$5:$EV$304,0,$B138)&gt;0),--(INDEX(Matrix!$C$5:$EV$304,0,CK$3)&gt;0)))</f>
        <v/>
      </c>
      <c r="CL138" s="12" t="str">
        <f aca="false">IF(OR($A138="",CL$4=""),"",SUMPRODUCT(--(INDEX(Matrix!$C$5:$EV$304,0,$B138)&gt;0),--(INDEX(Matrix!$C$5:$EV$304,0,CL$3)&gt;0)))</f>
        <v/>
      </c>
      <c r="CM138" s="12" t="str">
        <f aca="false">IF(OR($A138="",CM$4=""),"",SUMPRODUCT(--(INDEX(Matrix!$C$5:$EV$304,0,$B138)&gt;0),--(INDEX(Matrix!$C$5:$EV$304,0,CM$3)&gt;0)))</f>
        <v/>
      </c>
      <c r="CN138" s="12" t="str">
        <f aca="false">IF(OR($A138="",CN$4=""),"",SUMPRODUCT(--(INDEX(Matrix!$C$5:$EV$304,0,$B138)&gt;0),--(INDEX(Matrix!$C$5:$EV$304,0,CN$3)&gt;0)))</f>
        <v/>
      </c>
      <c r="CO138" s="12" t="str">
        <f aca="false">IF(OR($A138="",CO$4=""),"",SUMPRODUCT(--(INDEX(Matrix!$C$5:$EV$304,0,$B138)&gt;0),--(INDEX(Matrix!$C$5:$EV$304,0,CO$3)&gt;0)))</f>
        <v/>
      </c>
      <c r="CP138" s="12" t="str">
        <f aca="false">IF(OR($A138="",CP$4=""),"",SUMPRODUCT(--(INDEX(Matrix!$C$5:$EV$304,0,$B138)&gt;0),--(INDEX(Matrix!$C$5:$EV$304,0,CP$3)&gt;0)))</f>
        <v/>
      </c>
      <c r="CQ138" s="12" t="str">
        <f aca="false">IF(OR($A138="",CQ$4=""),"",SUMPRODUCT(--(INDEX(Matrix!$C$5:$EV$304,0,$B138)&gt;0),--(INDEX(Matrix!$C$5:$EV$304,0,CQ$3)&gt;0)))</f>
        <v/>
      </c>
      <c r="CR138" s="12" t="str">
        <f aca="false">IF(OR($A138="",CR$4=""),"",SUMPRODUCT(--(INDEX(Matrix!$C$5:$EV$304,0,$B138)&gt;0),--(INDEX(Matrix!$C$5:$EV$304,0,CR$3)&gt;0)))</f>
        <v/>
      </c>
      <c r="CS138" s="12" t="str">
        <f aca="false">IF(OR($A138="",CS$4=""),"",SUMPRODUCT(--(INDEX(Matrix!$C$5:$EV$304,0,$B138)&gt;0),--(INDEX(Matrix!$C$5:$EV$304,0,CS$3)&gt;0)))</f>
        <v/>
      </c>
      <c r="CT138" s="12" t="str">
        <f aca="false">IF(OR($A138="",CT$4=""),"",SUMPRODUCT(--(INDEX(Matrix!$C$5:$EV$304,0,$B138)&gt;0),--(INDEX(Matrix!$C$5:$EV$304,0,CT$3)&gt;0)))</f>
        <v/>
      </c>
      <c r="CU138" s="12" t="str">
        <f aca="false">IF(OR($A138="",CU$4=""),"",SUMPRODUCT(--(INDEX(Matrix!$C$5:$EV$304,0,$B138)&gt;0),--(INDEX(Matrix!$C$5:$EV$304,0,CU$3)&gt;0)))</f>
        <v/>
      </c>
      <c r="CV138" s="12" t="str">
        <f aca="false">IF(OR($A138="",CV$4=""),"",SUMPRODUCT(--(INDEX(Matrix!$C$5:$EV$304,0,$B138)&gt;0),--(INDEX(Matrix!$C$5:$EV$304,0,CV$3)&gt;0)))</f>
        <v/>
      </c>
      <c r="CW138" s="12" t="str">
        <f aca="false">IF(OR($A138="",CW$4=""),"",SUMPRODUCT(--(INDEX(Matrix!$C$5:$EV$304,0,$B138)&gt;0),--(INDEX(Matrix!$C$5:$EV$304,0,CW$3)&gt;0)))</f>
        <v/>
      </c>
      <c r="CX138" s="12" t="str">
        <f aca="false">IF(OR($A138="",CX$4=""),"",SUMPRODUCT(--(INDEX(Matrix!$C$5:$EV$304,0,$B138)&gt;0),--(INDEX(Matrix!$C$5:$EV$304,0,CX$3)&gt;0)))</f>
        <v/>
      </c>
      <c r="CY138" s="12" t="str">
        <f aca="false">IF(OR($A138="",CY$4=""),"",SUMPRODUCT(--(INDEX(Matrix!$C$5:$EV$304,0,$B138)&gt;0),--(INDEX(Matrix!$C$5:$EV$304,0,CY$3)&gt;0)))</f>
        <v/>
      </c>
      <c r="CZ138" s="12" t="str">
        <f aca="false">IF(OR($A138="",CZ$4=""),"",SUMPRODUCT(--(INDEX(Matrix!$C$5:$EV$304,0,$B138)&gt;0),--(INDEX(Matrix!$C$5:$EV$304,0,CZ$3)&gt;0)))</f>
        <v/>
      </c>
      <c r="DA138" s="12" t="str">
        <f aca="false">IF(OR($A138="",DA$4=""),"",SUMPRODUCT(--(INDEX(Matrix!$C$5:$EV$304,0,$B138)&gt;0),--(INDEX(Matrix!$C$5:$EV$304,0,DA$3)&gt;0)))</f>
        <v/>
      </c>
      <c r="DB138" s="12" t="str">
        <f aca="false">IF(OR($A138="",DB$4=""),"",SUMPRODUCT(--(INDEX(Matrix!$C$5:$EV$304,0,$B138)&gt;0),--(INDEX(Matrix!$C$5:$EV$304,0,DB$3)&gt;0)))</f>
        <v/>
      </c>
      <c r="DC138" s="12" t="str">
        <f aca="false">IF(OR($A138="",DC$4=""),"",SUMPRODUCT(--(INDEX(Matrix!$C$5:$EV$304,0,$B138)&gt;0),--(INDEX(Matrix!$C$5:$EV$304,0,DC$3)&gt;0)))</f>
        <v/>
      </c>
      <c r="DD138" s="12" t="str">
        <f aca="false">IF(OR($A138="",DD$4=""),"",SUMPRODUCT(--(INDEX(Matrix!$C$5:$EV$304,0,$B138)&gt;0),--(INDEX(Matrix!$C$5:$EV$304,0,DD$3)&gt;0)))</f>
        <v/>
      </c>
      <c r="DE138" s="12" t="str">
        <f aca="false">IF(OR($A138="",DE$4=""),"",SUMPRODUCT(--(INDEX(Matrix!$C$5:$EV$304,0,$B138)&gt;0),--(INDEX(Matrix!$C$5:$EV$304,0,DE$3)&gt;0)))</f>
        <v/>
      </c>
      <c r="DF138" s="12" t="str">
        <f aca="false">IF(OR($A138="",DF$4=""),"",SUMPRODUCT(--(INDEX(Matrix!$C$5:$EV$304,0,$B138)&gt;0),--(INDEX(Matrix!$C$5:$EV$304,0,DF$3)&gt;0)))</f>
        <v/>
      </c>
      <c r="DG138" s="12" t="str">
        <f aca="false">IF(OR($A138="",DG$4=""),"",SUMPRODUCT(--(INDEX(Matrix!$C$5:$EV$304,0,$B138)&gt;0),--(INDEX(Matrix!$C$5:$EV$304,0,DG$3)&gt;0)))</f>
        <v/>
      </c>
      <c r="DH138" s="12" t="str">
        <f aca="false">IF(OR($A138="",DH$4=""),"",SUMPRODUCT(--(INDEX(Matrix!$C$5:$EV$304,0,$B138)&gt;0),--(INDEX(Matrix!$C$5:$EV$304,0,DH$3)&gt;0)))</f>
        <v/>
      </c>
      <c r="DI138" s="12" t="str">
        <f aca="false">IF(OR($A138="",DI$4=""),"",SUMPRODUCT(--(INDEX(Matrix!$C$5:$EV$304,0,$B138)&gt;0),--(INDEX(Matrix!$C$5:$EV$304,0,DI$3)&gt;0)))</f>
        <v/>
      </c>
      <c r="DJ138" s="12" t="str">
        <f aca="false">IF(OR($A138="",DJ$4=""),"",SUMPRODUCT(--(INDEX(Matrix!$C$5:$EV$304,0,$B138)&gt;0),--(INDEX(Matrix!$C$5:$EV$304,0,DJ$3)&gt;0)))</f>
        <v/>
      </c>
      <c r="DK138" s="12" t="str">
        <f aca="false">IF(OR($A138="",DK$4=""),"",SUMPRODUCT(--(INDEX(Matrix!$C$5:$EV$304,0,$B138)&gt;0),--(INDEX(Matrix!$C$5:$EV$304,0,DK$3)&gt;0)))</f>
        <v/>
      </c>
      <c r="DL138" s="12" t="str">
        <f aca="false">IF(OR($A138="",DL$4=""),"",SUMPRODUCT(--(INDEX(Matrix!$C$5:$EV$304,0,$B138)&gt;0),--(INDEX(Matrix!$C$5:$EV$304,0,DL$3)&gt;0)))</f>
        <v/>
      </c>
      <c r="DM138" s="12" t="str">
        <f aca="false">IF(OR($A138="",DM$4=""),"",SUMPRODUCT(--(INDEX(Matrix!$C$5:$EV$304,0,$B138)&gt;0),--(INDEX(Matrix!$C$5:$EV$304,0,DM$3)&gt;0)))</f>
        <v/>
      </c>
      <c r="DN138" s="12" t="str">
        <f aca="false">IF(OR($A138="",DN$4=""),"",SUMPRODUCT(--(INDEX(Matrix!$C$5:$EV$304,0,$B138)&gt;0),--(INDEX(Matrix!$C$5:$EV$304,0,DN$3)&gt;0)))</f>
        <v/>
      </c>
      <c r="DO138" s="12" t="str">
        <f aca="false">IF(OR($A138="",DO$4=""),"",SUMPRODUCT(--(INDEX(Matrix!$C$5:$EV$304,0,$B138)&gt;0),--(INDEX(Matrix!$C$5:$EV$304,0,DO$3)&gt;0)))</f>
        <v/>
      </c>
      <c r="DP138" s="12" t="str">
        <f aca="false">IF(OR($A138="",DP$4=""),"",SUMPRODUCT(--(INDEX(Matrix!$C$5:$EV$304,0,$B138)&gt;0),--(INDEX(Matrix!$C$5:$EV$304,0,DP$3)&gt;0)))</f>
        <v/>
      </c>
      <c r="DQ138" s="12" t="str">
        <f aca="false">IF(OR($A138="",DQ$4=""),"",SUMPRODUCT(--(INDEX(Matrix!$C$5:$EV$304,0,$B138)&gt;0),--(INDEX(Matrix!$C$5:$EV$304,0,DQ$3)&gt;0)))</f>
        <v/>
      </c>
      <c r="DR138" s="12" t="str">
        <f aca="false">IF(OR($A138="",DR$4=""),"",SUMPRODUCT(--(INDEX(Matrix!$C$5:$EV$304,0,$B138)&gt;0),--(INDEX(Matrix!$C$5:$EV$304,0,DR$3)&gt;0)))</f>
        <v/>
      </c>
      <c r="DS138" s="12" t="str">
        <f aca="false">IF(OR($A138="",DS$4=""),"",SUMPRODUCT(--(INDEX(Matrix!$C$5:$EV$304,0,$B138)&gt;0),--(INDEX(Matrix!$C$5:$EV$304,0,DS$3)&gt;0)))</f>
        <v/>
      </c>
      <c r="DT138" s="12" t="str">
        <f aca="false">IF(OR($A138="",DT$4=""),"",SUMPRODUCT(--(INDEX(Matrix!$C$5:$EV$304,0,$B138)&gt;0),--(INDEX(Matrix!$C$5:$EV$304,0,DT$3)&gt;0)))</f>
        <v/>
      </c>
      <c r="DU138" s="12" t="str">
        <f aca="false">IF(OR($A138="",DU$4=""),"",SUMPRODUCT(--(INDEX(Matrix!$C$5:$EV$304,0,$B138)&gt;0),--(INDEX(Matrix!$C$5:$EV$304,0,DU$3)&gt;0)))</f>
        <v/>
      </c>
      <c r="DV138" s="12" t="str">
        <f aca="false">IF(OR($A138="",DV$4=""),"",SUMPRODUCT(--(INDEX(Matrix!$C$5:$EV$304,0,$B138)&gt;0),--(INDEX(Matrix!$C$5:$EV$304,0,DV$3)&gt;0)))</f>
        <v/>
      </c>
      <c r="DW138" s="12" t="str">
        <f aca="false">IF(OR($A138="",DW$4=""),"",SUMPRODUCT(--(INDEX(Matrix!$C$5:$EV$304,0,$B138)&gt;0),--(INDEX(Matrix!$C$5:$EV$304,0,DW$3)&gt;0)))</f>
        <v/>
      </c>
      <c r="DX138" s="12" t="str">
        <f aca="false">IF(OR($A138="",DX$4=""),"",SUMPRODUCT(--(INDEX(Matrix!$C$5:$EV$304,0,$B138)&gt;0),--(INDEX(Matrix!$C$5:$EV$304,0,DX$3)&gt;0)))</f>
        <v/>
      </c>
      <c r="DY138" s="12" t="str">
        <f aca="false">IF(OR($A138="",DY$4=""),"",SUMPRODUCT(--(INDEX(Matrix!$C$5:$EV$304,0,$B138)&gt;0),--(INDEX(Matrix!$C$5:$EV$304,0,DY$3)&gt;0)))</f>
        <v/>
      </c>
      <c r="DZ138" s="12" t="str">
        <f aca="false">IF(OR($A138="",DZ$4=""),"",SUMPRODUCT(--(INDEX(Matrix!$C$5:$EV$304,0,$B138)&gt;0),--(INDEX(Matrix!$C$5:$EV$304,0,DZ$3)&gt;0)))</f>
        <v/>
      </c>
      <c r="EA138" s="12" t="str">
        <f aca="false">IF(OR($A138="",EA$4=""),"",SUMPRODUCT(--(INDEX(Matrix!$C$5:$EV$304,0,$B138)&gt;0),--(INDEX(Matrix!$C$5:$EV$304,0,EA$3)&gt;0)))</f>
        <v/>
      </c>
      <c r="EB138" s="12" t="str">
        <f aca="false">IF(OR($A138="",EB$4=""),"",SUMPRODUCT(--(INDEX(Matrix!$C$5:$EV$304,0,$B138)&gt;0),--(INDEX(Matrix!$C$5:$EV$304,0,EB$3)&gt;0)))</f>
        <v/>
      </c>
      <c r="EC138" s="12" t="str">
        <f aca="false">IF(OR($A138="",EC$4=""),"",SUMPRODUCT(--(INDEX(Matrix!$C$5:$EV$304,0,$B138)&gt;0),--(INDEX(Matrix!$C$5:$EV$304,0,EC$3)&gt;0)))</f>
        <v/>
      </c>
      <c r="ED138" s="12" t="str">
        <f aca="false">IF(OR($A138="",ED$4=""),"",SUMPRODUCT(--(INDEX(Matrix!$C$5:$EV$304,0,$B138)&gt;0),--(INDEX(Matrix!$C$5:$EV$304,0,ED$3)&gt;0)))</f>
        <v/>
      </c>
      <c r="EE138" s="12" t="str">
        <f aca="false">IF(OR($A138="",EE$4=""),"",SUMPRODUCT(--(INDEX(Matrix!$C$5:$EV$304,0,$B138)&gt;0),--(INDEX(Matrix!$C$5:$EV$304,0,EE$3)&gt;0)))</f>
        <v/>
      </c>
      <c r="EF138" s="12" t="str">
        <f aca="false">IF(OR($A138="",EF$4=""),"",SUMPRODUCT(--(INDEX(Matrix!$C$5:$EV$304,0,$B138)&gt;0),--(INDEX(Matrix!$C$5:$EV$304,0,EF$3)&gt;0)))</f>
        <v/>
      </c>
      <c r="EG138" s="12" t="str">
        <f aca="false">IF(OR($A138="",EG$4=""),"",SUMPRODUCT(--(INDEX(Matrix!$C$5:$EV$304,0,$B138)&gt;0),--(INDEX(Matrix!$C$5:$EV$304,0,EG$3)&gt;0)))</f>
        <v/>
      </c>
      <c r="EH138" s="12" t="str">
        <f aca="false">IF(OR($A138="",EH$4=""),"",SUMPRODUCT(--(INDEX(Matrix!$C$5:$EV$304,0,$B138)&gt;0),--(INDEX(Matrix!$C$5:$EV$304,0,EH$3)&gt;0)))</f>
        <v/>
      </c>
      <c r="EI138" s="12" t="str">
        <f aca="false">IF(OR($A138="",EI$4=""),"",SUMPRODUCT(--(INDEX(Matrix!$C$5:$EV$304,0,$B138)&gt;0),--(INDEX(Matrix!$C$5:$EV$304,0,EI$3)&gt;0)))</f>
        <v/>
      </c>
      <c r="EJ138" s="12" t="str">
        <f aca="false">IF(OR($A138="",EJ$4=""),"",SUMPRODUCT(--(INDEX(Matrix!$C$5:$EV$304,0,$B138)&gt;0),--(INDEX(Matrix!$C$5:$EV$304,0,EJ$3)&gt;0)))</f>
        <v/>
      </c>
      <c r="EK138" s="12" t="str">
        <f aca="false">IF(OR($A138="",EK$4=""),"",SUMPRODUCT(--(INDEX(Matrix!$C$5:$EV$304,0,$B138)&gt;0),--(INDEX(Matrix!$C$5:$EV$304,0,EK$3)&gt;0)))</f>
        <v/>
      </c>
      <c r="EL138" s="12" t="str">
        <f aca="false">IF(OR($A138="",EL$4=""),"",SUMPRODUCT(--(INDEX(Matrix!$C$5:$EV$304,0,$B138)&gt;0),--(INDEX(Matrix!$C$5:$EV$304,0,EL$3)&gt;0)))</f>
        <v/>
      </c>
      <c r="EM138" s="12" t="str">
        <f aca="false">IF(OR($A138="",EM$4=""),"",SUMPRODUCT(--(INDEX(Matrix!$C$5:$EV$304,0,$B138)&gt;0),--(INDEX(Matrix!$C$5:$EV$304,0,EM$3)&gt;0)))</f>
        <v/>
      </c>
      <c r="EN138" s="12" t="str">
        <f aca="false">IF(OR($A138="",EN$4=""),"",SUMPRODUCT(--(INDEX(Matrix!$C$5:$EV$304,0,$B138)&gt;0),--(INDEX(Matrix!$C$5:$EV$304,0,EN$3)&gt;0)))</f>
        <v/>
      </c>
      <c r="EO138" s="12" t="str">
        <f aca="false">IF(OR($A138="",EO$4=""),"",SUMPRODUCT(--(INDEX(Matrix!$C$5:$EV$304,0,$B138)&gt;0),--(INDEX(Matrix!$C$5:$EV$304,0,EO$3)&gt;0)))</f>
        <v/>
      </c>
      <c r="EP138" s="12" t="str">
        <f aca="false">IF(OR($A138="",EP$4=""),"",SUMPRODUCT(--(INDEX(Matrix!$C$5:$EV$304,0,$B138)&gt;0),--(INDEX(Matrix!$C$5:$EV$304,0,EP$3)&gt;0)))</f>
        <v/>
      </c>
      <c r="EQ138" s="12" t="str">
        <f aca="false">IF(OR($A138="",EQ$4=""),"",SUMPRODUCT(--(INDEX(Matrix!$C$5:$EV$304,0,$B138)&gt;0),--(INDEX(Matrix!$C$5:$EV$304,0,EQ$3)&gt;0)))</f>
        <v/>
      </c>
      <c r="ER138" s="12" t="str">
        <f aca="false">IF(OR($A138="",ER$4=""),"",SUMPRODUCT(--(INDEX(Matrix!$C$5:$EV$304,0,$B138)&gt;0),--(INDEX(Matrix!$C$5:$EV$304,0,ER$3)&gt;0)))</f>
        <v/>
      </c>
      <c r="ES138" s="12" t="str">
        <f aca="false">IF(OR($A138="",ES$4=""),"",SUMPRODUCT(--(INDEX(Matrix!$C$5:$EV$304,0,$B138)&gt;0),--(INDEX(Matrix!$C$5:$EV$304,0,ES$3)&gt;0)))</f>
        <v/>
      </c>
      <c r="ET138" s="12" t="str">
        <f aca="false">IF(OR($A138="",ET$4=""),"",SUMPRODUCT(--(INDEX(Matrix!$C$5:$EV$304,0,$B138)&gt;0),--(INDEX(Matrix!$C$5:$EV$304,0,ET$3)&gt;0)))</f>
        <v/>
      </c>
      <c r="EU138" s="12" t="str">
        <f aca="false">IF(OR($A138="",EU$4=""),"",SUMPRODUCT(--(INDEX(Matrix!$C$5:$EV$304,0,$B138)&gt;0),--(INDEX(Matrix!$C$5:$EV$304,0,EU$3)&gt;0)))</f>
        <v/>
      </c>
      <c r="EV138" s="12" t="str">
        <f aca="false">IF(OR($A138="",EV$4=""),"",SUMPRODUCT(--(INDEX(Matrix!$C$5:$EV$304,0,$B138)&gt;0),--(INDEX(Matrix!$C$5:$EV$304,0,EV$3)&gt;0)))</f>
        <v/>
      </c>
    </row>
    <row r="139" customFormat="false" ht="15" hidden="false" customHeight="false" outlineLevel="0" collapsed="false">
      <c r="A139" s="6" t="str">
        <f aca="false">IF(INDEX(Products!$A$2:$A$151,$B139)="","",INDEX(Products!$A$2:$A$151,$B139))</f>
        <v/>
      </c>
      <c r="B139" s="23" t="n">
        <v>135</v>
      </c>
      <c r="C139" s="12" t="str">
        <f aca="false">IF(OR($A139="",C$4=""),"",SUMPRODUCT(--(INDEX(Matrix!$C$5:$EV$304,0,$B139)&gt;0),--(INDEX(Matrix!$C$5:$EV$304,0,C$3)&gt;0)))</f>
        <v/>
      </c>
      <c r="D139" s="12" t="str">
        <f aca="false">IF(OR($A139="",D$4=""),"",SUMPRODUCT(--(INDEX(Matrix!$C$5:$EV$304,0,$B139)&gt;0),--(INDEX(Matrix!$C$5:$EV$304,0,D$3)&gt;0)))</f>
        <v/>
      </c>
      <c r="E139" s="12" t="str">
        <f aca="false">IF(OR($A139="",E$4=""),"",SUMPRODUCT(--(INDEX(Matrix!$C$5:$EV$304,0,$B139)&gt;0),--(INDEX(Matrix!$C$5:$EV$304,0,E$3)&gt;0)))</f>
        <v/>
      </c>
      <c r="F139" s="12" t="str">
        <f aca="false">IF(OR($A139="",F$4=""),"",SUMPRODUCT(--(INDEX(Matrix!$C$5:$EV$304,0,$B139)&gt;0),--(INDEX(Matrix!$C$5:$EV$304,0,F$3)&gt;0)))</f>
        <v/>
      </c>
      <c r="G139" s="12" t="str">
        <f aca="false">IF(OR($A139="",G$4=""),"",SUMPRODUCT(--(INDEX(Matrix!$C$5:$EV$304,0,$B139)&gt;0),--(INDEX(Matrix!$C$5:$EV$304,0,G$3)&gt;0)))</f>
        <v/>
      </c>
      <c r="H139" s="12" t="str">
        <f aca="false">IF(OR($A139="",H$4=""),"",SUMPRODUCT(--(INDEX(Matrix!$C$5:$EV$304,0,$B139)&gt;0),--(INDEX(Matrix!$C$5:$EV$304,0,H$3)&gt;0)))</f>
        <v/>
      </c>
      <c r="I139" s="12" t="str">
        <f aca="false">IF(OR($A139="",I$4=""),"",SUMPRODUCT(--(INDEX(Matrix!$C$5:$EV$304,0,$B139)&gt;0),--(INDEX(Matrix!$C$5:$EV$304,0,I$3)&gt;0)))</f>
        <v/>
      </c>
      <c r="J139" s="12" t="str">
        <f aca="false">IF(OR($A139="",J$4=""),"",SUMPRODUCT(--(INDEX(Matrix!$C$5:$EV$304,0,$B139)&gt;0),--(INDEX(Matrix!$C$5:$EV$304,0,J$3)&gt;0)))</f>
        <v/>
      </c>
      <c r="K139" s="12" t="str">
        <f aca="false">IF(OR($A139="",K$4=""),"",SUMPRODUCT(--(INDEX(Matrix!$C$5:$EV$304,0,$B139)&gt;0),--(INDEX(Matrix!$C$5:$EV$304,0,K$3)&gt;0)))</f>
        <v/>
      </c>
      <c r="L139" s="12" t="str">
        <f aca="false">IF(OR($A139="",L$4=""),"",SUMPRODUCT(--(INDEX(Matrix!$C$5:$EV$304,0,$B139)&gt;0),--(INDEX(Matrix!$C$5:$EV$304,0,L$3)&gt;0)))</f>
        <v/>
      </c>
      <c r="M139" s="12" t="str">
        <f aca="false">IF(OR($A139="",M$4=""),"",SUMPRODUCT(--(INDEX(Matrix!$C$5:$EV$304,0,$B139)&gt;0),--(INDEX(Matrix!$C$5:$EV$304,0,M$3)&gt;0)))</f>
        <v/>
      </c>
      <c r="N139" s="12" t="str">
        <f aca="false">IF(OR($A139="",N$4=""),"",SUMPRODUCT(--(INDEX(Matrix!$C$5:$EV$304,0,$B139)&gt;0),--(INDEX(Matrix!$C$5:$EV$304,0,N$3)&gt;0)))</f>
        <v/>
      </c>
      <c r="O139" s="12" t="str">
        <f aca="false">IF(OR($A139="",O$4=""),"",SUMPRODUCT(--(INDEX(Matrix!$C$5:$EV$304,0,$B139)&gt;0),--(INDEX(Matrix!$C$5:$EV$304,0,O$3)&gt;0)))</f>
        <v/>
      </c>
      <c r="P139" s="12" t="str">
        <f aca="false">IF(OR($A139="",P$4=""),"",SUMPRODUCT(--(INDEX(Matrix!$C$5:$EV$304,0,$B139)&gt;0),--(INDEX(Matrix!$C$5:$EV$304,0,P$3)&gt;0)))</f>
        <v/>
      </c>
      <c r="Q139" s="12" t="str">
        <f aca="false">IF(OR($A139="",Q$4=""),"",SUMPRODUCT(--(INDEX(Matrix!$C$5:$EV$304,0,$B139)&gt;0),--(INDEX(Matrix!$C$5:$EV$304,0,Q$3)&gt;0)))</f>
        <v/>
      </c>
      <c r="R139" s="12" t="str">
        <f aca="false">IF(OR($A139="",R$4=""),"",SUMPRODUCT(--(INDEX(Matrix!$C$5:$EV$304,0,$B139)&gt;0),--(INDEX(Matrix!$C$5:$EV$304,0,R$3)&gt;0)))</f>
        <v/>
      </c>
      <c r="S139" s="12" t="str">
        <f aca="false">IF(OR($A139="",S$4=""),"",SUMPRODUCT(--(INDEX(Matrix!$C$5:$EV$304,0,$B139)&gt;0),--(INDEX(Matrix!$C$5:$EV$304,0,S$3)&gt;0)))</f>
        <v/>
      </c>
      <c r="T139" s="12" t="str">
        <f aca="false">IF(OR($A139="",T$4=""),"",SUMPRODUCT(--(INDEX(Matrix!$C$5:$EV$304,0,$B139)&gt;0),--(INDEX(Matrix!$C$5:$EV$304,0,T$3)&gt;0)))</f>
        <v/>
      </c>
      <c r="U139" s="12" t="str">
        <f aca="false">IF(OR($A139="",U$4=""),"",SUMPRODUCT(--(INDEX(Matrix!$C$5:$EV$304,0,$B139)&gt;0),--(INDEX(Matrix!$C$5:$EV$304,0,U$3)&gt;0)))</f>
        <v/>
      </c>
      <c r="V139" s="12" t="str">
        <f aca="false">IF(OR($A139="",V$4=""),"",SUMPRODUCT(--(INDEX(Matrix!$C$5:$EV$304,0,$B139)&gt;0),--(INDEX(Matrix!$C$5:$EV$304,0,V$3)&gt;0)))</f>
        <v/>
      </c>
      <c r="W139" s="12" t="str">
        <f aca="false">IF(OR($A139="",W$4=""),"",SUMPRODUCT(--(INDEX(Matrix!$C$5:$EV$304,0,$B139)&gt;0),--(INDEX(Matrix!$C$5:$EV$304,0,W$3)&gt;0)))</f>
        <v/>
      </c>
      <c r="X139" s="12" t="str">
        <f aca="false">IF(OR($A139="",X$4=""),"",SUMPRODUCT(--(INDEX(Matrix!$C$5:$EV$304,0,$B139)&gt;0),--(INDEX(Matrix!$C$5:$EV$304,0,X$3)&gt;0)))</f>
        <v/>
      </c>
      <c r="Y139" s="12" t="str">
        <f aca="false">IF(OR($A139="",Y$4=""),"",SUMPRODUCT(--(INDEX(Matrix!$C$5:$EV$304,0,$B139)&gt;0),--(INDEX(Matrix!$C$5:$EV$304,0,Y$3)&gt;0)))</f>
        <v/>
      </c>
      <c r="Z139" s="12" t="str">
        <f aca="false">IF(OR($A139="",Z$4=""),"",SUMPRODUCT(--(INDEX(Matrix!$C$5:$EV$304,0,$B139)&gt;0),--(INDEX(Matrix!$C$5:$EV$304,0,Z$3)&gt;0)))</f>
        <v/>
      </c>
      <c r="AA139" s="12" t="str">
        <f aca="false">IF(OR($A139="",AA$4=""),"",SUMPRODUCT(--(INDEX(Matrix!$C$5:$EV$304,0,$B139)&gt;0),--(INDEX(Matrix!$C$5:$EV$304,0,AA$3)&gt;0)))</f>
        <v/>
      </c>
      <c r="AB139" s="12" t="str">
        <f aca="false">IF(OR($A139="",AB$4=""),"",SUMPRODUCT(--(INDEX(Matrix!$C$5:$EV$304,0,$B139)&gt;0),--(INDEX(Matrix!$C$5:$EV$304,0,AB$3)&gt;0)))</f>
        <v/>
      </c>
      <c r="AC139" s="12" t="str">
        <f aca="false">IF(OR($A139="",AC$4=""),"",SUMPRODUCT(--(INDEX(Matrix!$C$5:$EV$304,0,$B139)&gt;0),--(INDEX(Matrix!$C$5:$EV$304,0,AC$3)&gt;0)))</f>
        <v/>
      </c>
      <c r="AD139" s="12" t="str">
        <f aca="false">IF(OR($A139="",AD$4=""),"",SUMPRODUCT(--(INDEX(Matrix!$C$5:$EV$304,0,$B139)&gt;0),--(INDEX(Matrix!$C$5:$EV$304,0,AD$3)&gt;0)))</f>
        <v/>
      </c>
      <c r="AE139" s="12" t="str">
        <f aca="false">IF(OR($A139="",AE$4=""),"",SUMPRODUCT(--(INDEX(Matrix!$C$5:$EV$304,0,$B139)&gt;0),--(INDEX(Matrix!$C$5:$EV$304,0,AE$3)&gt;0)))</f>
        <v/>
      </c>
      <c r="AF139" s="12" t="str">
        <f aca="false">IF(OR($A139="",AF$4=""),"",SUMPRODUCT(--(INDEX(Matrix!$C$5:$EV$304,0,$B139)&gt;0),--(INDEX(Matrix!$C$5:$EV$304,0,AF$3)&gt;0)))</f>
        <v/>
      </c>
      <c r="AG139" s="12" t="str">
        <f aca="false">IF(OR($A139="",AG$4=""),"",SUMPRODUCT(--(INDEX(Matrix!$C$5:$EV$304,0,$B139)&gt;0),--(INDEX(Matrix!$C$5:$EV$304,0,AG$3)&gt;0)))</f>
        <v/>
      </c>
      <c r="AH139" s="12" t="str">
        <f aca="false">IF(OR($A139="",AH$4=""),"",SUMPRODUCT(--(INDEX(Matrix!$C$5:$EV$304,0,$B139)&gt;0),--(INDEX(Matrix!$C$5:$EV$304,0,AH$3)&gt;0)))</f>
        <v/>
      </c>
      <c r="AI139" s="12" t="str">
        <f aca="false">IF(OR($A139="",AI$4=""),"",SUMPRODUCT(--(INDEX(Matrix!$C$5:$EV$304,0,$B139)&gt;0),--(INDEX(Matrix!$C$5:$EV$304,0,AI$3)&gt;0)))</f>
        <v/>
      </c>
      <c r="AJ139" s="12" t="str">
        <f aca="false">IF(OR($A139="",AJ$4=""),"",SUMPRODUCT(--(INDEX(Matrix!$C$5:$EV$304,0,$B139)&gt;0),--(INDEX(Matrix!$C$5:$EV$304,0,AJ$3)&gt;0)))</f>
        <v/>
      </c>
      <c r="AK139" s="12" t="str">
        <f aca="false">IF(OR($A139="",AK$4=""),"",SUMPRODUCT(--(INDEX(Matrix!$C$5:$EV$304,0,$B139)&gt;0),--(INDEX(Matrix!$C$5:$EV$304,0,AK$3)&gt;0)))</f>
        <v/>
      </c>
      <c r="AL139" s="12" t="str">
        <f aca="false">IF(OR($A139="",AL$4=""),"",SUMPRODUCT(--(INDEX(Matrix!$C$5:$EV$304,0,$B139)&gt;0),--(INDEX(Matrix!$C$5:$EV$304,0,AL$3)&gt;0)))</f>
        <v/>
      </c>
      <c r="AM139" s="12" t="str">
        <f aca="false">IF(OR($A139="",AM$4=""),"",SUMPRODUCT(--(INDEX(Matrix!$C$5:$EV$304,0,$B139)&gt;0),--(INDEX(Matrix!$C$5:$EV$304,0,AM$3)&gt;0)))</f>
        <v/>
      </c>
      <c r="AN139" s="12" t="str">
        <f aca="false">IF(OR($A139="",AN$4=""),"",SUMPRODUCT(--(INDEX(Matrix!$C$5:$EV$304,0,$B139)&gt;0),--(INDEX(Matrix!$C$5:$EV$304,0,AN$3)&gt;0)))</f>
        <v/>
      </c>
      <c r="AO139" s="12" t="str">
        <f aca="false">IF(OR($A139="",AO$4=""),"",SUMPRODUCT(--(INDEX(Matrix!$C$5:$EV$304,0,$B139)&gt;0),--(INDEX(Matrix!$C$5:$EV$304,0,AO$3)&gt;0)))</f>
        <v/>
      </c>
      <c r="AP139" s="12" t="str">
        <f aca="false">IF(OR($A139="",AP$4=""),"",SUMPRODUCT(--(INDEX(Matrix!$C$5:$EV$304,0,$B139)&gt;0),--(INDEX(Matrix!$C$5:$EV$304,0,AP$3)&gt;0)))</f>
        <v/>
      </c>
      <c r="AQ139" s="12" t="str">
        <f aca="false">IF(OR($A139="",AQ$4=""),"",SUMPRODUCT(--(INDEX(Matrix!$C$5:$EV$304,0,$B139)&gt;0),--(INDEX(Matrix!$C$5:$EV$304,0,AQ$3)&gt;0)))</f>
        <v/>
      </c>
      <c r="AR139" s="12" t="str">
        <f aca="false">IF(OR($A139="",AR$4=""),"",SUMPRODUCT(--(INDEX(Matrix!$C$5:$EV$304,0,$B139)&gt;0),--(INDEX(Matrix!$C$5:$EV$304,0,AR$3)&gt;0)))</f>
        <v/>
      </c>
      <c r="AS139" s="12" t="str">
        <f aca="false">IF(OR($A139="",AS$4=""),"",SUMPRODUCT(--(INDEX(Matrix!$C$5:$EV$304,0,$B139)&gt;0),--(INDEX(Matrix!$C$5:$EV$304,0,AS$3)&gt;0)))</f>
        <v/>
      </c>
      <c r="AT139" s="12" t="str">
        <f aca="false">IF(OR($A139="",AT$4=""),"",SUMPRODUCT(--(INDEX(Matrix!$C$5:$EV$304,0,$B139)&gt;0),--(INDEX(Matrix!$C$5:$EV$304,0,AT$3)&gt;0)))</f>
        <v/>
      </c>
      <c r="AU139" s="12" t="str">
        <f aca="false">IF(OR($A139="",AU$4=""),"",SUMPRODUCT(--(INDEX(Matrix!$C$5:$EV$304,0,$B139)&gt;0),--(INDEX(Matrix!$C$5:$EV$304,0,AU$3)&gt;0)))</f>
        <v/>
      </c>
      <c r="AV139" s="12" t="str">
        <f aca="false">IF(OR($A139="",AV$4=""),"",SUMPRODUCT(--(INDEX(Matrix!$C$5:$EV$304,0,$B139)&gt;0),--(INDEX(Matrix!$C$5:$EV$304,0,AV$3)&gt;0)))</f>
        <v/>
      </c>
      <c r="AW139" s="12" t="str">
        <f aca="false">IF(OR($A139="",AW$4=""),"",SUMPRODUCT(--(INDEX(Matrix!$C$5:$EV$304,0,$B139)&gt;0),--(INDEX(Matrix!$C$5:$EV$304,0,AW$3)&gt;0)))</f>
        <v/>
      </c>
      <c r="AX139" s="12" t="str">
        <f aca="false">IF(OR($A139="",AX$4=""),"",SUMPRODUCT(--(INDEX(Matrix!$C$5:$EV$304,0,$B139)&gt;0),--(INDEX(Matrix!$C$5:$EV$304,0,AX$3)&gt;0)))</f>
        <v/>
      </c>
      <c r="AY139" s="12" t="str">
        <f aca="false">IF(OR($A139="",AY$4=""),"",SUMPRODUCT(--(INDEX(Matrix!$C$5:$EV$304,0,$B139)&gt;0),--(INDEX(Matrix!$C$5:$EV$304,0,AY$3)&gt;0)))</f>
        <v/>
      </c>
      <c r="AZ139" s="12" t="str">
        <f aca="false">IF(OR($A139="",AZ$4=""),"",SUMPRODUCT(--(INDEX(Matrix!$C$5:$EV$304,0,$B139)&gt;0),--(INDEX(Matrix!$C$5:$EV$304,0,AZ$3)&gt;0)))</f>
        <v/>
      </c>
      <c r="BA139" s="12" t="str">
        <f aca="false">IF(OR($A139="",BA$4=""),"",SUMPRODUCT(--(INDEX(Matrix!$C$5:$EV$304,0,$B139)&gt;0),--(INDEX(Matrix!$C$5:$EV$304,0,BA$3)&gt;0)))</f>
        <v/>
      </c>
      <c r="BB139" s="12" t="str">
        <f aca="false">IF(OR($A139="",BB$4=""),"",SUMPRODUCT(--(INDEX(Matrix!$C$5:$EV$304,0,$B139)&gt;0),--(INDEX(Matrix!$C$5:$EV$304,0,BB$3)&gt;0)))</f>
        <v/>
      </c>
      <c r="BC139" s="12" t="str">
        <f aca="false">IF(OR($A139="",BC$4=""),"",SUMPRODUCT(--(INDEX(Matrix!$C$5:$EV$304,0,$B139)&gt;0),--(INDEX(Matrix!$C$5:$EV$304,0,BC$3)&gt;0)))</f>
        <v/>
      </c>
      <c r="BD139" s="12" t="str">
        <f aca="false">IF(OR($A139="",BD$4=""),"",SUMPRODUCT(--(INDEX(Matrix!$C$5:$EV$304,0,$B139)&gt;0),--(INDEX(Matrix!$C$5:$EV$304,0,BD$3)&gt;0)))</f>
        <v/>
      </c>
      <c r="BE139" s="12" t="str">
        <f aca="false">IF(OR($A139="",BE$4=""),"",SUMPRODUCT(--(INDEX(Matrix!$C$5:$EV$304,0,$B139)&gt;0),--(INDEX(Matrix!$C$5:$EV$304,0,BE$3)&gt;0)))</f>
        <v/>
      </c>
      <c r="BF139" s="12" t="str">
        <f aca="false">IF(OR($A139="",BF$4=""),"",SUMPRODUCT(--(INDEX(Matrix!$C$5:$EV$304,0,$B139)&gt;0),--(INDEX(Matrix!$C$5:$EV$304,0,BF$3)&gt;0)))</f>
        <v/>
      </c>
      <c r="BG139" s="12" t="str">
        <f aca="false">IF(OR($A139="",BG$4=""),"",SUMPRODUCT(--(INDEX(Matrix!$C$5:$EV$304,0,$B139)&gt;0),--(INDEX(Matrix!$C$5:$EV$304,0,BG$3)&gt;0)))</f>
        <v/>
      </c>
      <c r="BH139" s="12" t="str">
        <f aca="false">IF(OR($A139="",BH$4=""),"",SUMPRODUCT(--(INDEX(Matrix!$C$5:$EV$304,0,$B139)&gt;0),--(INDEX(Matrix!$C$5:$EV$304,0,BH$3)&gt;0)))</f>
        <v/>
      </c>
      <c r="BI139" s="12" t="str">
        <f aca="false">IF(OR($A139="",BI$4=""),"",SUMPRODUCT(--(INDEX(Matrix!$C$5:$EV$304,0,$B139)&gt;0),--(INDEX(Matrix!$C$5:$EV$304,0,BI$3)&gt;0)))</f>
        <v/>
      </c>
      <c r="BJ139" s="12" t="str">
        <f aca="false">IF(OR($A139="",BJ$4=""),"",SUMPRODUCT(--(INDEX(Matrix!$C$5:$EV$304,0,$B139)&gt;0),--(INDEX(Matrix!$C$5:$EV$304,0,BJ$3)&gt;0)))</f>
        <v/>
      </c>
      <c r="BK139" s="12" t="str">
        <f aca="false">IF(OR($A139="",BK$4=""),"",SUMPRODUCT(--(INDEX(Matrix!$C$5:$EV$304,0,$B139)&gt;0),--(INDEX(Matrix!$C$5:$EV$304,0,BK$3)&gt;0)))</f>
        <v/>
      </c>
      <c r="BL139" s="12" t="str">
        <f aca="false">IF(OR($A139="",BL$4=""),"",SUMPRODUCT(--(INDEX(Matrix!$C$5:$EV$304,0,$B139)&gt;0),--(INDEX(Matrix!$C$5:$EV$304,0,BL$3)&gt;0)))</f>
        <v/>
      </c>
      <c r="BM139" s="12" t="str">
        <f aca="false">IF(OR($A139="",BM$4=""),"",SUMPRODUCT(--(INDEX(Matrix!$C$5:$EV$304,0,$B139)&gt;0),--(INDEX(Matrix!$C$5:$EV$304,0,BM$3)&gt;0)))</f>
        <v/>
      </c>
      <c r="BN139" s="12" t="str">
        <f aca="false">IF(OR($A139="",BN$4=""),"",SUMPRODUCT(--(INDEX(Matrix!$C$5:$EV$304,0,$B139)&gt;0),--(INDEX(Matrix!$C$5:$EV$304,0,BN$3)&gt;0)))</f>
        <v/>
      </c>
      <c r="BO139" s="12" t="str">
        <f aca="false">IF(OR($A139="",BO$4=""),"",SUMPRODUCT(--(INDEX(Matrix!$C$5:$EV$304,0,$B139)&gt;0),--(INDEX(Matrix!$C$5:$EV$304,0,BO$3)&gt;0)))</f>
        <v/>
      </c>
      <c r="BP139" s="12" t="str">
        <f aca="false">IF(OR($A139="",BP$4=""),"",SUMPRODUCT(--(INDEX(Matrix!$C$5:$EV$304,0,$B139)&gt;0),--(INDEX(Matrix!$C$5:$EV$304,0,BP$3)&gt;0)))</f>
        <v/>
      </c>
      <c r="BQ139" s="12" t="str">
        <f aca="false">IF(OR($A139="",BQ$4=""),"",SUMPRODUCT(--(INDEX(Matrix!$C$5:$EV$304,0,$B139)&gt;0),--(INDEX(Matrix!$C$5:$EV$304,0,BQ$3)&gt;0)))</f>
        <v/>
      </c>
      <c r="BR139" s="12" t="str">
        <f aca="false">IF(OR($A139="",BR$4=""),"",SUMPRODUCT(--(INDEX(Matrix!$C$5:$EV$304,0,$B139)&gt;0),--(INDEX(Matrix!$C$5:$EV$304,0,BR$3)&gt;0)))</f>
        <v/>
      </c>
      <c r="BS139" s="12" t="str">
        <f aca="false">IF(OR($A139="",BS$4=""),"",SUMPRODUCT(--(INDEX(Matrix!$C$5:$EV$304,0,$B139)&gt;0),--(INDEX(Matrix!$C$5:$EV$304,0,BS$3)&gt;0)))</f>
        <v/>
      </c>
      <c r="BT139" s="12" t="str">
        <f aca="false">IF(OR($A139="",BT$4=""),"",SUMPRODUCT(--(INDEX(Matrix!$C$5:$EV$304,0,$B139)&gt;0),--(INDEX(Matrix!$C$5:$EV$304,0,BT$3)&gt;0)))</f>
        <v/>
      </c>
      <c r="BU139" s="12" t="str">
        <f aca="false">IF(OR($A139="",BU$4=""),"",SUMPRODUCT(--(INDEX(Matrix!$C$5:$EV$304,0,$B139)&gt;0),--(INDEX(Matrix!$C$5:$EV$304,0,BU$3)&gt;0)))</f>
        <v/>
      </c>
      <c r="BV139" s="12" t="str">
        <f aca="false">IF(OR($A139="",BV$4=""),"",SUMPRODUCT(--(INDEX(Matrix!$C$5:$EV$304,0,$B139)&gt;0),--(INDEX(Matrix!$C$5:$EV$304,0,BV$3)&gt;0)))</f>
        <v/>
      </c>
      <c r="BW139" s="12" t="str">
        <f aca="false">IF(OR($A139="",BW$4=""),"",SUMPRODUCT(--(INDEX(Matrix!$C$5:$EV$304,0,$B139)&gt;0),--(INDEX(Matrix!$C$5:$EV$304,0,BW$3)&gt;0)))</f>
        <v/>
      </c>
      <c r="BX139" s="12" t="str">
        <f aca="false">IF(OR($A139="",BX$4=""),"",SUMPRODUCT(--(INDEX(Matrix!$C$5:$EV$304,0,$B139)&gt;0),--(INDEX(Matrix!$C$5:$EV$304,0,BX$3)&gt;0)))</f>
        <v/>
      </c>
      <c r="BY139" s="12" t="str">
        <f aca="false">IF(OR($A139="",BY$4=""),"",SUMPRODUCT(--(INDEX(Matrix!$C$5:$EV$304,0,$B139)&gt;0),--(INDEX(Matrix!$C$5:$EV$304,0,BY$3)&gt;0)))</f>
        <v/>
      </c>
      <c r="BZ139" s="12" t="str">
        <f aca="false">IF(OR($A139="",BZ$4=""),"",SUMPRODUCT(--(INDEX(Matrix!$C$5:$EV$304,0,$B139)&gt;0),--(INDEX(Matrix!$C$5:$EV$304,0,BZ$3)&gt;0)))</f>
        <v/>
      </c>
      <c r="CA139" s="12" t="str">
        <f aca="false">IF(OR($A139="",CA$4=""),"",SUMPRODUCT(--(INDEX(Matrix!$C$5:$EV$304,0,$B139)&gt;0),--(INDEX(Matrix!$C$5:$EV$304,0,CA$3)&gt;0)))</f>
        <v/>
      </c>
      <c r="CB139" s="12" t="str">
        <f aca="false">IF(OR($A139="",CB$4=""),"",SUMPRODUCT(--(INDEX(Matrix!$C$5:$EV$304,0,$B139)&gt;0),--(INDEX(Matrix!$C$5:$EV$304,0,CB$3)&gt;0)))</f>
        <v/>
      </c>
      <c r="CC139" s="12" t="str">
        <f aca="false">IF(OR($A139="",CC$4=""),"",SUMPRODUCT(--(INDEX(Matrix!$C$5:$EV$304,0,$B139)&gt;0),--(INDEX(Matrix!$C$5:$EV$304,0,CC$3)&gt;0)))</f>
        <v/>
      </c>
      <c r="CD139" s="12" t="str">
        <f aca="false">IF(OR($A139="",CD$4=""),"",SUMPRODUCT(--(INDEX(Matrix!$C$5:$EV$304,0,$B139)&gt;0),--(INDEX(Matrix!$C$5:$EV$304,0,CD$3)&gt;0)))</f>
        <v/>
      </c>
      <c r="CE139" s="12" t="str">
        <f aca="false">IF(OR($A139="",CE$4=""),"",SUMPRODUCT(--(INDEX(Matrix!$C$5:$EV$304,0,$B139)&gt;0),--(INDEX(Matrix!$C$5:$EV$304,0,CE$3)&gt;0)))</f>
        <v/>
      </c>
      <c r="CF139" s="12" t="str">
        <f aca="false">IF(OR($A139="",CF$4=""),"",SUMPRODUCT(--(INDEX(Matrix!$C$5:$EV$304,0,$B139)&gt;0),--(INDEX(Matrix!$C$5:$EV$304,0,CF$3)&gt;0)))</f>
        <v/>
      </c>
      <c r="CG139" s="12" t="str">
        <f aca="false">IF(OR($A139="",CG$4=""),"",SUMPRODUCT(--(INDEX(Matrix!$C$5:$EV$304,0,$B139)&gt;0),--(INDEX(Matrix!$C$5:$EV$304,0,CG$3)&gt;0)))</f>
        <v/>
      </c>
      <c r="CH139" s="12" t="str">
        <f aca="false">IF(OR($A139="",CH$4=""),"",SUMPRODUCT(--(INDEX(Matrix!$C$5:$EV$304,0,$B139)&gt;0),--(INDEX(Matrix!$C$5:$EV$304,0,CH$3)&gt;0)))</f>
        <v/>
      </c>
      <c r="CI139" s="12" t="str">
        <f aca="false">IF(OR($A139="",CI$4=""),"",SUMPRODUCT(--(INDEX(Matrix!$C$5:$EV$304,0,$B139)&gt;0),--(INDEX(Matrix!$C$5:$EV$304,0,CI$3)&gt;0)))</f>
        <v/>
      </c>
      <c r="CJ139" s="12" t="str">
        <f aca="false">IF(OR($A139="",CJ$4=""),"",SUMPRODUCT(--(INDEX(Matrix!$C$5:$EV$304,0,$B139)&gt;0),--(INDEX(Matrix!$C$5:$EV$304,0,CJ$3)&gt;0)))</f>
        <v/>
      </c>
      <c r="CK139" s="12" t="str">
        <f aca="false">IF(OR($A139="",CK$4=""),"",SUMPRODUCT(--(INDEX(Matrix!$C$5:$EV$304,0,$B139)&gt;0),--(INDEX(Matrix!$C$5:$EV$304,0,CK$3)&gt;0)))</f>
        <v/>
      </c>
      <c r="CL139" s="12" t="str">
        <f aca="false">IF(OR($A139="",CL$4=""),"",SUMPRODUCT(--(INDEX(Matrix!$C$5:$EV$304,0,$B139)&gt;0),--(INDEX(Matrix!$C$5:$EV$304,0,CL$3)&gt;0)))</f>
        <v/>
      </c>
      <c r="CM139" s="12" t="str">
        <f aca="false">IF(OR($A139="",CM$4=""),"",SUMPRODUCT(--(INDEX(Matrix!$C$5:$EV$304,0,$B139)&gt;0),--(INDEX(Matrix!$C$5:$EV$304,0,CM$3)&gt;0)))</f>
        <v/>
      </c>
      <c r="CN139" s="12" t="str">
        <f aca="false">IF(OR($A139="",CN$4=""),"",SUMPRODUCT(--(INDEX(Matrix!$C$5:$EV$304,0,$B139)&gt;0),--(INDEX(Matrix!$C$5:$EV$304,0,CN$3)&gt;0)))</f>
        <v/>
      </c>
      <c r="CO139" s="12" t="str">
        <f aca="false">IF(OR($A139="",CO$4=""),"",SUMPRODUCT(--(INDEX(Matrix!$C$5:$EV$304,0,$B139)&gt;0),--(INDEX(Matrix!$C$5:$EV$304,0,CO$3)&gt;0)))</f>
        <v/>
      </c>
      <c r="CP139" s="12" t="str">
        <f aca="false">IF(OR($A139="",CP$4=""),"",SUMPRODUCT(--(INDEX(Matrix!$C$5:$EV$304,0,$B139)&gt;0),--(INDEX(Matrix!$C$5:$EV$304,0,CP$3)&gt;0)))</f>
        <v/>
      </c>
      <c r="CQ139" s="12" t="str">
        <f aca="false">IF(OR($A139="",CQ$4=""),"",SUMPRODUCT(--(INDEX(Matrix!$C$5:$EV$304,0,$B139)&gt;0),--(INDEX(Matrix!$C$5:$EV$304,0,CQ$3)&gt;0)))</f>
        <v/>
      </c>
      <c r="CR139" s="12" t="str">
        <f aca="false">IF(OR($A139="",CR$4=""),"",SUMPRODUCT(--(INDEX(Matrix!$C$5:$EV$304,0,$B139)&gt;0),--(INDEX(Matrix!$C$5:$EV$304,0,CR$3)&gt;0)))</f>
        <v/>
      </c>
      <c r="CS139" s="12" t="str">
        <f aca="false">IF(OR($A139="",CS$4=""),"",SUMPRODUCT(--(INDEX(Matrix!$C$5:$EV$304,0,$B139)&gt;0),--(INDEX(Matrix!$C$5:$EV$304,0,CS$3)&gt;0)))</f>
        <v/>
      </c>
      <c r="CT139" s="12" t="str">
        <f aca="false">IF(OR($A139="",CT$4=""),"",SUMPRODUCT(--(INDEX(Matrix!$C$5:$EV$304,0,$B139)&gt;0),--(INDEX(Matrix!$C$5:$EV$304,0,CT$3)&gt;0)))</f>
        <v/>
      </c>
      <c r="CU139" s="12" t="str">
        <f aca="false">IF(OR($A139="",CU$4=""),"",SUMPRODUCT(--(INDEX(Matrix!$C$5:$EV$304,0,$B139)&gt;0),--(INDEX(Matrix!$C$5:$EV$304,0,CU$3)&gt;0)))</f>
        <v/>
      </c>
      <c r="CV139" s="12" t="str">
        <f aca="false">IF(OR($A139="",CV$4=""),"",SUMPRODUCT(--(INDEX(Matrix!$C$5:$EV$304,0,$B139)&gt;0),--(INDEX(Matrix!$C$5:$EV$304,0,CV$3)&gt;0)))</f>
        <v/>
      </c>
      <c r="CW139" s="12" t="str">
        <f aca="false">IF(OR($A139="",CW$4=""),"",SUMPRODUCT(--(INDEX(Matrix!$C$5:$EV$304,0,$B139)&gt;0),--(INDEX(Matrix!$C$5:$EV$304,0,CW$3)&gt;0)))</f>
        <v/>
      </c>
      <c r="CX139" s="12" t="str">
        <f aca="false">IF(OR($A139="",CX$4=""),"",SUMPRODUCT(--(INDEX(Matrix!$C$5:$EV$304,0,$B139)&gt;0),--(INDEX(Matrix!$C$5:$EV$304,0,CX$3)&gt;0)))</f>
        <v/>
      </c>
      <c r="CY139" s="12" t="str">
        <f aca="false">IF(OR($A139="",CY$4=""),"",SUMPRODUCT(--(INDEX(Matrix!$C$5:$EV$304,0,$B139)&gt;0),--(INDEX(Matrix!$C$5:$EV$304,0,CY$3)&gt;0)))</f>
        <v/>
      </c>
      <c r="CZ139" s="12" t="str">
        <f aca="false">IF(OR($A139="",CZ$4=""),"",SUMPRODUCT(--(INDEX(Matrix!$C$5:$EV$304,0,$B139)&gt;0),--(INDEX(Matrix!$C$5:$EV$304,0,CZ$3)&gt;0)))</f>
        <v/>
      </c>
      <c r="DA139" s="12" t="str">
        <f aca="false">IF(OR($A139="",DA$4=""),"",SUMPRODUCT(--(INDEX(Matrix!$C$5:$EV$304,0,$B139)&gt;0),--(INDEX(Matrix!$C$5:$EV$304,0,DA$3)&gt;0)))</f>
        <v/>
      </c>
      <c r="DB139" s="12" t="str">
        <f aca="false">IF(OR($A139="",DB$4=""),"",SUMPRODUCT(--(INDEX(Matrix!$C$5:$EV$304,0,$B139)&gt;0),--(INDEX(Matrix!$C$5:$EV$304,0,DB$3)&gt;0)))</f>
        <v/>
      </c>
      <c r="DC139" s="12" t="str">
        <f aca="false">IF(OR($A139="",DC$4=""),"",SUMPRODUCT(--(INDEX(Matrix!$C$5:$EV$304,0,$B139)&gt;0),--(INDEX(Matrix!$C$5:$EV$304,0,DC$3)&gt;0)))</f>
        <v/>
      </c>
      <c r="DD139" s="12" t="str">
        <f aca="false">IF(OR($A139="",DD$4=""),"",SUMPRODUCT(--(INDEX(Matrix!$C$5:$EV$304,0,$B139)&gt;0),--(INDEX(Matrix!$C$5:$EV$304,0,DD$3)&gt;0)))</f>
        <v/>
      </c>
      <c r="DE139" s="12" t="str">
        <f aca="false">IF(OR($A139="",DE$4=""),"",SUMPRODUCT(--(INDEX(Matrix!$C$5:$EV$304,0,$B139)&gt;0),--(INDEX(Matrix!$C$5:$EV$304,0,DE$3)&gt;0)))</f>
        <v/>
      </c>
      <c r="DF139" s="12" t="str">
        <f aca="false">IF(OR($A139="",DF$4=""),"",SUMPRODUCT(--(INDEX(Matrix!$C$5:$EV$304,0,$B139)&gt;0),--(INDEX(Matrix!$C$5:$EV$304,0,DF$3)&gt;0)))</f>
        <v/>
      </c>
      <c r="DG139" s="12" t="str">
        <f aca="false">IF(OR($A139="",DG$4=""),"",SUMPRODUCT(--(INDEX(Matrix!$C$5:$EV$304,0,$B139)&gt;0),--(INDEX(Matrix!$C$5:$EV$304,0,DG$3)&gt;0)))</f>
        <v/>
      </c>
      <c r="DH139" s="12" t="str">
        <f aca="false">IF(OR($A139="",DH$4=""),"",SUMPRODUCT(--(INDEX(Matrix!$C$5:$EV$304,0,$B139)&gt;0),--(INDEX(Matrix!$C$5:$EV$304,0,DH$3)&gt;0)))</f>
        <v/>
      </c>
      <c r="DI139" s="12" t="str">
        <f aca="false">IF(OR($A139="",DI$4=""),"",SUMPRODUCT(--(INDEX(Matrix!$C$5:$EV$304,0,$B139)&gt;0),--(INDEX(Matrix!$C$5:$EV$304,0,DI$3)&gt;0)))</f>
        <v/>
      </c>
      <c r="DJ139" s="12" t="str">
        <f aca="false">IF(OR($A139="",DJ$4=""),"",SUMPRODUCT(--(INDEX(Matrix!$C$5:$EV$304,0,$B139)&gt;0),--(INDEX(Matrix!$C$5:$EV$304,0,DJ$3)&gt;0)))</f>
        <v/>
      </c>
      <c r="DK139" s="12" t="str">
        <f aca="false">IF(OR($A139="",DK$4=""),"",SUMPRODUCT(--(INDEX(Matrix!$C$5:$EV$304,0,$B139)&gt;0),--(INDEX(Matrix!$C$5:$EV$304,0,DK$3)&gt;0)))</f>
        <v/>
      </c>
      <c r="DL139" s="12" t="str">
        <f aca="false">IF(OR($A139="",DL$4=""),"",SUMPRODUCT(--(INDEX(Matrix!$C$5:$EV$304,0,$B139)&gt;0),--(INDEX(Matrix!$C$5:$EV$304,0,DL$3)&gt;0)))</f>
        <v/>
      </c>
      <c r="DM139" s="12" t="str">
        <f aca="false">IF(OR($A139="",DM$4=""),"",SUMPRODUCT(--(INDEX(Matrix!$C$5:$EV$304,0,$B139)&gt;0),--(INDEX(Matrix!$C$5:$EV$304,0,DM$3)&gt;0)))</f>
        <v/>
      </c>
      <c r="DN139" s="12" t="str">
        <f aca="false">IF(OR($A139="",DN$4=""),"",SUMPRODUCT(--(INDEX(Matrix!$C$5:$EV$304,0,$B139)&gt;0),--(INDEX(Matrix!$C$5:$EV$304,0,DN$3)&gt;0)))</f>
        <v/>
      </c>
      <c r="DO139" s="12" t="str">
        <f aca="false">IF(OR($A139="",DO$4=""),"",SUMPRODUCT(--(INDEX(Matrix!$C$5:$EV$304,0,$B139)&gt;0),--(INDEX(Matrix!$C$5:$EV$304,0,DO$3)&gt;0)))</f>
        <v/>
      </c>
      <c r="DP139" s="12" t="str">
        <f aca="false">IF(OR($A139="",DP$4=""),"",SUMPRODUCT(--(INDEX(Matrix!$C$5:$EV$304,0,$B139)&gt;0),--(INDEX(Matrix!$C$5:$EV$304,0,DP$3)&gt;0)))</f>
        <v/>
      </c>
      <c r="DQ139" s="12" t="str">
        <f aca="false">IF(OR($A139="",DQ$4=""),"",SUMPRODUCT(--(INDEX(Matrix!$C$5:$EV$304,0,$B139)&gt;0),--(INDEX(Matrix!$C$5:$EV$304,0,DQ$3)&gt;0)))</f>
        <v/>
      </c>
      <c r="DR139" s="12" t="str">
        <f aca="false">IF(OR($A139="",DR$4=""),"",SUMPRODUCT(--(INDEX(Matrix!$C$5:$EV$304,0,$B139)&gt;0),--(INDEX(Matrix!$C$5:$EV$304,0,DR$3)&gt;0)))</f>
        <v/>
      </c>
      <c r="DS139" s="12" t="str">
        <f aca="false">IF(OR($A139="",DS$4=""),"",SUMPRODUCT(--(INDEX(Matrix!$C$5:$EV$304,0,$B139)&gt;0),--(INDEX(Matrix!$C$5:$EV$304,0,DS$3)&gt;0)))</f>
        <v/>
      </c>
      <c r="DT139" s="12" t="str">
        <f aca="false">IF(OR($A139="",DT$4=""),"",SUMPRODUCT(--(INDEX(Matrix!$C$5:$EV$304,0,$B139)&gt;0),--(INDEX(Matrix!$C$5:$EV$304,0,DT$3)&gt;0)))</f>
        <v/>
      </c>
      <c r="DU139" s="12" t="str">
        <f aca="false">IF(OR($A139="",DU$4=""),"",SUMPRODUCT(--(INDEX(Matrix!$C$5:$EV$304,0,$B139)&gt;0),--(INDEX(Matrix!$C$5:$EV$304,0,DU$3)&gt;0)))</f>
        <v/>
      </c>
      <c r="DV139" s="12" t="str">
        <f aca="false">IF(OR($A139="",DV$4=""),"",SUMPRODUCT(--(INDEX(Matrix!$C$5:$EV$304,0,$B139)&gt;0),--(INDEX(Matrix!$C$5:$EV$304,0,DV$3)&gt;0)))</f>
        <v/>
      </c>
      <c r="DW139" s="12" t="str">
        <f aca="false">IF(OR($A139="",DW$4=""),"",SUMPRODUCT(--(INDEX(Matrix!$C$5:$EV$304,0,$B139)&gt;0),--(INDEX(Matrix!$C$5:$EV$304,0,DW$3)&gt;0)))</f>
        <v/>
      </c>
      <c r="DX139" s="12" t="str">
        <f aca="false">IF(OR($A139="",DX$4=""),"",SUMPRODUCT(--(INDEX(Matrix!$C$5:$EV$304,0,$B139)&gt;0),--(INDEX(Matrix!$C$5:$EV$304,0,DX$3)&gt;0)))</f>
        <v/>
      </c>
      <c r="DY139" s="12" t="str">
        <f aca="false">IF(OR($A139="",DY$4=""),"",SUMPRODUCT(--(INDEX(Matrix!$C$5:$EV$304,0,$B139)&gt;0),--(INDEX(Matrix!$C$5:$EV$304,0,DY$3)&gt;0)))</f>
        <v/>
      </c>
      <c r="DZ139" s="12" t="str">
        <f aca="false">IF(OR($A139="",DZ$4=""),"",SUMPRODUCT(--(INDEX(Matrix!$C$5:$EV$304,0,$B139)&gt;0),--(INDEX(Matrix!$C$5:$EV$304,0,DZ$3)&gt;0)))</f>
        <v/>
      </c>
      <c r="EA139" s="12" t="str">
        <f aca="false">IF(OR($A139="",EA$4=""),"",SUMPRODUCT(--(INDEX(Matrix!$C$5:$EV$304,0,$B139)&gt;0),--(INDEX(Matrix!$C$5:$EV$304,0,EA$3)&gt;0)))</f>
        <v/>
      </c>
      <c r="EB139" s="12" t="str">
        <f aca="false">IF(OR($A139="",EB$4=""),"",SUMPRODUCT(--(INDEX(Matrix!$C$5:$EV$304,0,$B139)&gt;0),--(INDEX(Matrix!$C$5:$EV$304,0,EB$3)&gt;0)))</f>
        <v/>
      </c>
      <c r="EC139" s="12" t="str">
        <f aca="false">IF(OR($A139="",EC$4=""),"",SUMPRODUCT(--(INDEX(Matrix!$C$5:$EV$304,0,$B139)&gt;0),--(INDEX(Matrix!$C$5:$EV$304,0,EC$3)&gt;0)))</f>
        <v/>
      </c>
      <c r="ED139" s="12" t="str">
        <f aca="false">IF(OR($A139="",ED$4=""),"",SUMPRODUCT(--(INDEX(Matrix!$C$5:$EV$304,0,$B139)&gt;0),--(INDEX(Matrix!$C$5:$EV$304,0,ED$3)&gt;0)))</f>
        <v/>
      </c>
      <c r="EE139" s="12" t="str">
        <f aca="false">IF(OR($A139="",EE$4=""),"",SUMPRODUCT(--(INDEX(Matrix!$C$5:$EV$304,0,$B139)&gt;0),--(INDEX(Matrix!$C$5:$EV$304,0,EE$3)&gt;0)))</f>
        <v/>
      </c>
      <c r="EF139" s="12" t="str">
        <f aca="false">IF(OR($A139="",EF$4=""),"",SUMPRODUCT(--(INDEX(Matrix!$C$5:$EV$304,0,$B139)&gt;0),--(INDEX(Matrix!$C$5:$EV$304,0,EF$3)&gt;0)))</f>
        <v/>
      </c>
      <c r="EG139" s="12" t="str">
        <f aca="false">IF(OR($A139="",EG$4=""),"",SUMPRODUCT(--(INDEX(Matrix!$C$5:$EV$304,0,$B139)&gt;0),--(INDEX(Matrix!$C$5:$EV$304,0,EG$3)&gt;0)))</f>
        <v/>
      </c>
      <c r="EH139" s="12" t="str">
        <f aca="false">IF(OR($A139="",EH$4=""),"",SUMPRODUCT(--(INDEX(Matrix!$C$5:$EV$304,0,$B139)&gt;0),--(INDEX(Matrix!$C$5:$EV$304,0,EH$3)&gt;0)))</f>
        <v/>
      </c>
      <c r="EI139" s="12" t="str">
        <f aca="false">IF(OR($A139="",EI$4=""),"",SUMPRODUCT(--(INDEX(Matrix!$C$5:$EV$304,0,$B139)&gt;0),--(INDEX(Matrix!$C$5:$EV$304,0,EI$3)&gt;0)))</f>
        <v/>
      </c>
      <c r="EJ139" s="12" t="str">
        <f aca="false">IF(OR($A139="",EJ$4=""),"",SUMPRODUCT(--(INDEX(Matrix!$C$5:$EV$304,0,$B139)&gt;0),--(INDEX(Matrix!$C$5:$EV$304,0,EJ$3)&gt;0)))</f>
        <v/>
      </c>
      <c r="EK139" s="12" t="str">
        <f aca="false">IF(OR($A139="",EK$4=""),"",SUMPRODUCT(--(INDEX(Matrix!$C$5:$EV$304,0,$B139)&gt;0),--(INDEX(Matrix!$C$5:$EV$304,0,EK$3)&gt;0)))</f>
        <v/>
      </c>
      <c r="EL139" s="12" t="str">
        <f aca="false">IF(OR($A139="",EL$4=""),"",SUMPRODUCT(--(INDEX(Matrix!$C$5:$EV$304,0,$B139)&gt;0),--(INDEX(Matrix!$C$5:$EV$304,0,EL$3)&gt;0)))</f>
        <v/>
      </c>
      <c r="EM139" s="12" t="str">
        <f aca="false">IF(OR($A139="",EM$4=""),"",SUMPRODUCT(--(INDEX(Matrix!$C$5:$EV$304,0,$B139)&gt;0),--(INDEX(Matrix!$C$5:$EV$304,0,EM$3)&gt;0)))</f>
        <v/>
      </c>
      <c r="EN139" s="12" t="str">
        <f aca="false">IF(OR($A139="",EN$4=""),"",SUMPRODUCT(--(INDEX(Matrix!$C$5:$EV$304,0,$B139)&gt;0),--(INDEX(Matrix!$C$5:$EV$304,0,EN$3)&gt;0)))</f>
        <v/>
      </c>
      <c r="EO139" s="12" t="str">
        <f aca="false">IF(OR($A139="",EO$4=""),"",SUMPRODUCT(--(INDEX(Matrix!$C$5:$EV$304,0,$B139)&gt;0),--(INDEX(Matrix!$C$5:$EV$304,0,EO$3)&gt;0)))</f>
        <v/>
      </c>
      <c r="EP139" s="12" t="str">
        <f aca="false">IF(OR($A139="",EP$4=""),"",SUMPRODUCT(--(INDEX(Matrix!$C$5:$EV$304,0,$B139)&gt;0),--(INDEX(Matrix!$C$5:$EV$304,0,EP$3)&gt;0)))</f>
        <v/>
      </c>
      <c r="EQ139" s="12" t="str">
        <f aca="false">IF(OR($A139="",EQ$4=""),"",SUMPRODUCT(--(INDEX(Matrix!$C$5:$EV$304,0,$B139)&gt;0),--(INDEX(Matrix!$C$5:$EV$304,0,EQ$3)&gt;0)))</f>
        <v/>
      </c>
      <c r="ER139" s="12" t="str">
        <f aca="false">IF(OR($A139="",ER$4=""),"",SUMPRODUCT(--(INDEX(Matrix!$C$5:$EV$304,0,$B139)&gt;0),--(INDEX(Matrix!$C$5:$EV$304,0,ER$3)&gt;0)))</f>
        <v/>
      </c>
      <c r="ES139" s="12" t="str">
        <f aca="false">IF(OR($A139="",ES$4=""),"",SUMPRODUCT(--(INDEX(Matrix!$C$5:$EV$304,0,$B139)&gt;0),--(INDEX(Matrix!$C$5:$EV$304,0,ES$3)&gt;0)))</f>
        <v/>
      </c>
      <c r="ET139" s="12" t="str">
        <f aca="false">IF(OR($A139="",ET$4=""),"",SUMPRODUCT(--(INDEX(Matrix!$C$5:$EV$304,0,$B139)&gt;0),--(INDEX(Matrix!$C$5:$EV$304,0,ET$3)&gt;0)))</f>
        <v/>
      </c>
      <c r="EU139" s="12" t="str">
        <f aca="false">IF(OR($A139="",EU$4=""),"",SUMPRODUCT(--(INDEX(Matrix!$C$5:$EV$304,0,$B139)&gt;0),--(INDEX(Matrix!$C$5:$EV$304,0,EU$3)&gt;0)))</f>
        <v/>
      </c>
      <c r="EV139" s="12" t="str">
        <f aca="false">IF(OR($A139="",EV$4=""),"",SUMPRODUCT(--(INDEX(Matrix!$C$5:$EV$304,0,$B139)&gt;0),--(INDEX(Matrix!$C$5:$EV$304,0,EV$3)&gt;0)))</f>
        <v/>
      </c>
    </row>
    <row r="140" customFormat="false" ht="15" hidden="false" customHeight="false" outlineLevel="0" collapsed="false">
      <c r="A140" s="6" t="str">
        <f aca="false">IF(INDEX(Products!$A$2:$A$151,$B140)="","",INDEX(Products!$A$2:$A$151,$B140))</f>
        <v/>
      </c>
      <c r="B140" s="23" t="n">
        <v>136</v>
      </c>
      <c r="C140" s="12" t="str">
        <f aca="false">IF(OR($A140="",C$4=""),"",SUMPRODUCT(--(INDEX(Matrix!$C$5:$EV$304,0,$B140)&gt;0),--(INDEX(Matrix!$C$5:$EV$304,0,C$3)&gt;0)))</f>
        <v/>
      </c>
      <c r="D140" s="12" t="str">
        <f aca="false">IF(OR($A140="",D$4=""),"",SUMPRODUCT(--(INDEX(Matrix!$C$5:$EV$304,0,$B140)&gt;0),--(INDEX(Matrix!$C$5:$EV$304,0,D$3)&gt;0)))</f>
        <v/>
      </c>
      <c r="E140" s="12" t="str">
        <f aca="false">IF(OR($A140="",E$4=""),"",SUMPRODUCT(--(INDEX(Matrix!$C$5:$EV$304,0,$B140)&gt;0),--(INDEX(Matrix!$C$5:$EV$304,0,E$3)&gt;0)))</f>
        <v/>
      </c>
      <c r="F140" s="12" t="str">
        <f aca="false">IF(OR($A140="",F$4=""),"",SUMPRODUCT(--(INDEX(Matrix!$C$5:$EV$304,0,$B140)&gt;0),--(INDEX(Matrix!$C$5:$EV$304,0,F$3)&gt;0)))</f>
        <v/>
      </c>
      <c r="G140" s="12" t="str">
        <f aca="false">IF(OR($A140="",G$4=""),"",SUMPRODUCT(--(INDEX(Matrix!$C$5:$EV$304,0,$B140)&gt;0),--(INDEX(Matrix!$C$5:$EV$304,0,G$3)&gt;0)))</f>
        <v/>
      </c>
      <c r="H140" s="12" t="str">
        <f aca="false">IF(OR($A140="",H$4=""),"",SUMPRODUCT(--(INDEX(Matrix!$C$5:$EV$304,0,$B140)&gt;0),--(INDEX(Matrix!$C$5:$EV$304,0,H$3)&gt;0)))</f>
        <v/>
      </c>
      <c r="I140" s="12" t="str">
        <f aca="false">IF(OR($A140="",I$4=""),"",SUMPRODUCT(--(INDEX(Matrix!$C$5:$EV$304,0,$B140)&gt;0),--(INDEX(Matrix!$C$5:$EV$304,0,I$3)&gt;0)))</f>
        <v/>
      </c>
      <c r="J140" s="12" t="str">
        <f aca="false">IF(OR($A140="",J$4=""),"",SUMPRODUCT(--(INDEX(Matrix!$C$5:$EV$304,0,$B140)&gt;0),--(INDEX(Matrix!$C$5:$EV$304,0,J$3)&gt;0)))</f>
        <v/>
      </c>
      <c r="K140" s="12" t="str">
        <f aca="false">IF(OR($A140="",K$4=""),"",SUMPRODUCT(--(INDEX(Matrix!$C$5:$EV$304,0,$B140)&gt;0),--(INDEX(Matrix!$C$5:$EV$304,0,K$3)&gt;0)))</f>
        <v/>
      </c>
      <c r="L140" s="12" t="str">
        <f aca="false">IF(OR($A140="",L$4=""),"",SUMPRODUCT(--(INDEX(Matrix!$C$5:$EV$304,0,$B140)&gt;0),--(INDEX(Matrix!$C$5:$EV$304,0,L$3)&gt;0)))</f>
        <v/>
      </c>
      <c r="M140" s="12" t="str">
        <f aca="false">IF(OR($A140="",M$4=""),"",SUMPRODUCT(--(INDEX(Matrix!$C$5:$EV$304,0,$B140)&gt;0),--(INDEX(Matrix!$C$5:$EV$304,0,M$3)&gt;0)))</f>
        <v/>
      </c>
      <c r="N140" s="12" t="str">
        <f aca="false">IF(OR($A140="",N$4=""),"",SUMPRODUCT(--(INDEX(Matrix!$C$5:$EV$304,0,$B140)&gt;0),--(INDEX(Matrix!$C$5:$EV$304,0,N$3)&gt;0)))</f>
        <v/>
      </c>
      <c r="O140" s="12" t="str">
        <f aca="false">IF(OR($A140="",O$4=""),"",SUMPRODUCT(--(INDEX(Matrix!$C$5:$EV$304,0,$B140)&gt;0),--(INDEX(Matrix!$C$5:$EV$304,0,O$3)&gt;0)))</f>
        <v/>
      </c>
      <c r="P140" s="12" t="str">
        <f aca="false">IF(OR($A140="",P$4=""),"",SUMPRODUCT(--(INDEX(Matrix!$C$5:$EV$304,0,$B140)&gt;0),--(INDEX(Matrix!$C$5:$EV$304,0,P$3)&gt;0)))</f>
        <v/>
      </c>
      <c r="Q140" s="12" t="str">
        <f aca="false">IF(OR($A140="",Q$4=""),"",SUMPRODUCT(--(INDEX(Matrix!$C$5:$EV$304,0,$B140)&gt;0),--(INDEX(Matrix!$C$5:$EV$304,0,Q$3)&gt;0)))</f>
        <v/>
      </c>
      <c r="R140" s="12" t="str">
        <f aca="false">IF(OR($A140="",R$4=""),"",SUMPRODUCT(--(INDEX(Matrix!$C$5:$EV$304,0,$B140)&gt;0),--(INDEX(Matrix!$C$5:$EV$304,0,R$3)&gt;0)))</f>
        <v/>
      </c>
      <c r="S140" s="12" t="str">
        <f aca="false">IF(OR($A140="",S$4=""),"",SUMPRODUCT(--(INDEX(Matrix!$C$5:$EV$304,0,$B140)&gt;0),--(INDEX(Matrix!$C$5:$EV$304,0,S$3)&gt;0)))</f>
        <v/>
      </c>
      <c r="T140" s="12" t="str">
        <f aca="false">IF(OR($A140="",T$4=""),"",SUMPRODUCT(--(INDEX(Matrix!$C$5:$EV$304,0,$B140)&gt;0),--(INDEX(Matrix!$C$5:$EV$304,0,T$3)&gt;0)))</f>
        <v/>
      </c>
      <c r="U140" s="12" t="str">
        <f aca="false">IF(OR($A140="",U$4=""),"",SUMPRODUCT(--(INDEX(Matrix!$C$5:$EV$304,0,$B140)&gt;0),--(INDEX(Matrix!$C$5:$EV$304,0,U$3)&gt;0)))</f>
        <v/>
      </c>
      <c r="V140" s="12" t="str">
        <f aca="false">IF(OR($A140="",V$4=""),"",SUMPRODUCT(--(INDEX(Matrix!$C$5:$EV$304,0,$B140)&gt;0),--(INDEX(Matrix!$C$5:$EV$304,0,V$3)&gt;0)))</f>
        <v/>
      </c>
      <c r="W140" s="12" t="str">
        <f aca="false">IF(OR($A140="",W$4=""),"",SUMPRODUCT(--(INDEX(Matrix!$C$5:$EV$304,0,$B140)&gt;0),--(INDEX(Matrix!$C$5:$EV$304,0,W$3)&gt;0)))</f>
        <v/>
      </c>
      <c r="X140" s="12" t="str">
        <f aca="false">IF(OR($A140="",X$4=""),"",SUMPRODUCT(--(INDEX(Matrix!$C$5:$EV$304,0,$B140)&gt;0),--(INDEX(Matrix!$C$5:$EV$304,0,X$3)&gt;0)))</f>
        <v/>
      </c>
      <c r="Y140" s="12" t="str">
        <f aca="false">IF(OR($A140="",Y$4=""),"",SUMPRODUCT(--(INDEX(Matrix!$C$5:$EV$304,0,$B140)&gt;0),--(INDEX(Matrix!$C$5:$EV$304,0,Y$3)&gt;0)))</f>
        <v/>
      </c>
      <c r="Z140" s="12" t="str">
        <f aca="false">IF(OR($A140="",Z$4=""),"",SUMPRODUCT(--(INDEX(Matrix!$C$5:$EV$304,0,$B140)&gt;0),--(INDEX(Matrix!$C$5:$EV$304,0,Z$3)&gt;0)))</f>
        <v/>
      </c>
      <c r="AA140" s="12" t="str">
        <f aca="false">IF(OR($A140="",AA$4=""),"",SUMPRODUCT(--(INDEX(Matrix!$C$5:$EV$304,0,$B140)&gt;0),--(INDEX(Matrix!$C$5:$EV$304,0,AA$3)&gt;0)))</f>
        <v/>
      </c>
      <c r="AB140" s="12" t="str">
        <f aca="false">IF(OR($A140="",AB$4=""),"",SUMPRODUCT(--(INDEX(Matrix!$C$5:$EV$304,0,$B140)&gt;0),--(INDEX(Matrix!$C$5:$EV$304,0,AB$3)&gt;0)))</f>
        <v/>
      </c>
      <c r="AC140" s="12" t="str">
        <f aca="false">IF(OR($A140="",AC$4=""),"",SUMPRODUCT(--(INDEX(Matrix!$C$5:$EV$304,0,$B140)&gt;0),--(INDEX(Matrix!$C$5:$EV$304,0,AC$3)&gt;0)))</f>
        <v/>
      </c>
      <c r="AD140" s="12" t="str">
        <f aca="false">IF(OR($A140="",AD$4=""),"",SUMPRODUCT(--(INDEX(Matrix!$C$5:$EV$304,0,$B140)&gt;0),--(INDEX(Matrix!$C$5:$EV$304,0,AD$3)&gt;0)))</f>
        <v/>
      </c>
      <c r="AE140" s="12" t="str">
        <f aca="false">IF(OR($A140="",AE$4=""),"",SUMPRODUCT(--(INDEX(Matrix!$C$5:$EV$304,0,$B140)&gt;0),--(INDEX(Matrix!$C$5:$EV$304,0,AE$3)&gt;0)))</f>
        <v/>
      </c>
      <c r="AF140" s="12" t="str">
        <f aca="false">IF(OR($A140="",AF$4=""),"",SUMPRODUCT(--(INDEX(Matrix!$C$5:$EV$304,0,$B140)&gt;0),--(INDEX(Matrix!$C$5:$EV$304,0,AF$3)&gt;0)))</f>
        <v/>
      </c>
      <c r="AG140" s="12" t="str">
        <f aca="false">IF(OR($A140="",AG$4=""),"",SUMPRODUCT(--(INDEX(Matrix!$C$5:$EV$304,0,$B140)&gt;0),--(INDEX(Matrix!$C$5:$EV$304,0,AG$3)&gt;0)))</f>
        <v/>
      </c>
      <c r="AH140" s="12" t="str">
        <f aca="false">IF(OR($A140="",AH$4=""),"",SUMPRODUCT(--(INDEX(Matrix!$C$5:$EV$304,0,$B140)&gt;0),--(INDEX(Matrix!$C$5:$EV$304,0,AH$3)&gt;0)))</f>
        <v/>
      </c>
      <c r="AI140" s="12" t="str">
        <f aca="false">IF(OR($A140="",AI$4=""),"",SUMPRODUCT(--(INDEX(Matrix!$C$5:$EV$304,0,$B140)&gt;0),--(INDEX(Matrix!$C$5:$EV$304,0,AI$3)&gt;0)))</f>
        <v/>
      </c>
      <c r="AJ140" s="12" t="str">
        <f aca="false">IF(OR($A140="",AJ$4=""),"",SUMPRODUCT(--(INDEX(Matrix!$C$5:$EV$304,0,$B140)&gt;0),--(INDEX(Matrix!$C$5:$EV$304,0,AJ$3)&gt;0)))</f>
        <v/>
      </c>
      <c r="AK140" s="12" t="str">
        <f aca="false">IF(OR($A140="",AK$4=""),"",SUMPRODUCT(--(INDEX(Matrix!$C$5:$EV$304,0,$B140)&gt;0),--(INDEX(Matrix!$C$5:$EV$304,0,AK$3)&gt;0)))</f>
        <v/>
      </c>
      <c r="AL140" s="12" t="str">
        <f aca="false">IF(OR($A140="",AL$4=""),"",SUMPRODUCT(--(INDEX(Matrix!$C$5:$EV$304,0,$B140)&gt;0),--(INDEX(Matrix!$C$5:$EV$304,0,AL$3)&gt;0)))</f>
        <v/>
      </c>
      <c r="AM140" s="12" t="str">
        <f aca="false">IF(OR($A140="",AM$4=""),"",SUMPRODUCT(--(INDEX(Matrix!$C$5:$EV$304,0,$B140)&gt;0),--(INDEX(Matrix!$C$5:$EV$304,0,AM$3)&gt;0)))</f>
        <v/>
      </c>
      <c r="AN140" s="12" t="str">
        <f aca="false">IF(OR($A140="",AN$4=""),"",SUMPRODUCT(--(INDEX(Matrix!$C$5:$EV$304,0,$B140)&gt;0),--(INDEX(Matrix!$C$5:$EV$304,0,AN$3)&gt;0)))</f>
        <v/>
      </c>
      <c r="AO140" s="12" t="str">
        <f aca="false">IF(OR($A140="",AO$4=""),"",SUMPRODUCT(--(INDEX(Matrix!$C$5:$EV$304,0,$B140)&gt;0),--(INDEX(Matrix!$C$5:$EV$304,0,AO$3)&gt;0)))</f>
        <v/>
      </c>
      <c r="AP140" s="12" t="str">
        <f aca="false">IF(OR($A140="",AP$4=""),"",SUMPRODUCT(--(INDEX(Matrix!$C$5:$EV$304,0,$B140)&gt;0),--(INDEX(Matrix!$C$5:$EV$304,0,AP$3)&gt;0)))</f>
        <v/>
      </c>
      <c r="AQ140" s="12" t="str">
        <f aca="false">IF(OR($A140="",AQ$4=""),"",SUMPRODUCT(--(INDEX(Matrix!$C$5:$EV$304,0,$B140)&gt;0),--(INDEX(Matrix!$C$5:$EV$304,0,AQ$3)&gt;0)))</f>
        <v/>
      </c>
      <c r="AR140" s="12" t="str">
        <f aca="false">IF(OR($A140="",AR$4=""),"",SUMPRODUCT(--(INDEX(Matrix!$C$5:$EV$304,0,$B140)&gt;0),--(INDEX(Matrix!$C$5:$EV$304,0,AR$3)&gt;0)))</f>
        <v/>
      </c>
      <c r="AS140" s="12" t="str">
        <f aca="false">IF(OR($A140="",AS$4=""),"",SUMPRODUCT(--(INDEX(Matrix!$C$5:$EV$304,0,$B140)&gt;0),--(INDEX(Matrix!$C$5:$EV$304,0,AS$3)&gt;0)))</f>
        <v/>
      </c>
      <c r="AT140" s="12" t="str">
        <f aca="false">IF(OR($A140="",AT$4=""),"",SUMPRODUCT(--(INDEX(Matrix!$C$5:$EV$304,0,$B140)&gt;0),--(INDEX(Matrix!$C$5:$EV$304,0,AT$3)&gt;0)))</f>
        <v/>
      </c>
      <c r="AU140" s="12" t="str">
        <f aca="false">IF(OR($A140="",AU$4=""),"",SUMPRODUCT(--(INDEX(Matrix!$C$5:$EV$304,0,$B140)&gt;0),--(INDEX(Matrix!$C$5:$EV$304,0,AU$3)&gt;0)))</f>
        <v/>
      </c>
      <c r="AV140" s="12" t="str">
        <f aca="false">IF(OR($A140="",AV$4=""),"",SUMPRODUCT(--(INDEX(Matrix!$C$5:$EV$304,0,$B140)&gt;0),--(INDEX(Matrix!$C$5:$EV$304,0,AV$3)&gt;0)))</f>
        <v/>
      </c>
      <c r="AW140" s="12" t="str">
        <f aca="false">IF(OR($A140="",AW$4=""),"",SUMPRODUCT(--(INDEX(Matrix!$C$5:$EV$304,0,$B140)&gt;0),--(INDEX(Matrix!$C$5:$EV$304,0,AW$3)&gt;0)))</f>
        <v/>
      </c>
      <c r="AX140" s="12" t="str">
        <f aca="false">IF(OR($A140="",AX$4=""),"",SUMPRODUCT(--(INDEX(Matrix!$C$5:$EV$304,0,$B140)&gt;0),--(INDEX(Matrix!$C$5:$EV$304,0,AX$3)&gt;0)))</f>
        <v/>
      </c>
      <c r="AY140" s="12" t="str">
        <f aca="false">IF(OR($A140="",AY$4=""),"",SUMPRODUCT(--(INDEX(Matrix!$C$5:$EV$304,0,$B140)&gt;0),--(INDEX(Matrix!$C$5:$EV$304,0,AY$3)&gt;0)))</f>
        <v/>
      </c>
      <c r="AZ140" s="12" t="str">
        <f aca="false">IF(OR($A140="",AZ$4=""),"",SUMPRODUCT(--(INDEX(Matrix!$C$5:$EV$304,0,$B140)&gt;0),--(INDEX(Matrix!$C$5:$EV$304,0,AZ$3)&gt;0)))</f>
        <v/>
      </c>
      <c r="BA140" s="12" t="str">
        <f aca="false">IF(OR($A140="",BA$4=""),"",SUMPRODUCT(--(INDEX(Matrix!$C$5:$EV$304,0,$B140)&gt;0),--(INDEX(Matrix!$C$5:$EV$304,0,BA$3)&gt;0)))</f>
        <v/>
      </c>
      <c r="BB140" s="12" t="str">
        <f aca="false">IF(OR($A140="",BB$4=""),"",SUMPRODUCT(--(INDEX(Matrix!$C$5:$EV$304,0,$B140)&gt;0),--(INDEX(Matrix!$C$5:$EV$304,0,BB$3)&gt;0)))</f>
        <v/>
      </c>
      <c r="BC140" s="12" t="str">
        <f aca="false">IF(OR($A140="",BC$4=""),"",SUMPRODUCT(--(INDEX(Matrix!$C$5:$EV$304,0,$B140)&gt;0),--(INDEX(Matrix!$C$5:$EV$304,0,BC$3)&gt;0)))</f>
        <v/>
      </c>
      <c r="BD140" s="12" t="str">
        <f aca="false">IF(OR($A140="",BD$4=""),"",SUMPRODUCT(--(INDEX(Matrix!$C$5:$EV$304,0,$B140)&gt;0),--(INDEX(Matrix!$C$5:$EV$304,0,BD$3)&gt;0)))</f>
        <v/>
      </c>
      <c r="BE140" s="12" t="str">
        <f aca="false">IF(OR($A140="",BE$4=""),"",SUMPRODUCT(--(INDEX(Matrix!$C$5:$EV$304,0,$B140)&gt;0),--(INDEX(Matrix!$C$5:$EV$304,0,BE$3)&gt;0)))</f>
        <v/>
      </c>
      <c r="BF140" s="12" t="str">
        <f aca="false">IF(OR($A140="",BF$4=""),"",SUMPRODUCT(--(INDEX(Matrix!$C$5:$EV$304,0,$B140)&gt;0),--(INDEX(Matrix!$C$5:$EV$304,0,BF$3)&gt;0)))</f>
        <v/>
      </c>
      <c r="BG140" s="12" t="str">
        <f aca="false">IF(OR($A140="",BG$4=""),"",SUMPRODUCT(--(INDEX(Matrix!$C$5:$EV$304,0,$B140)&gt;0),--(INDEX(Matrix!$C$5:$EV$304,0,BG$3)&gt;0)))</f>
        <v/>
      </c>
      <c r="BH140" s="12" t="str">
        <f aca="false">IF(OR($A140="",BH$4=""),"",SUMPRODUCT(--(INDEX(Matrix!$C$5:$EV$304,0,$B140)&gt;0),--(INDEX(Matrix!$C$5:$EV$304,0,BH$3)&gt;0)))</f>
        <v/>
      </c>
      <c r="BI140" s="12" t="str">
        <f aca="false">IF(OR($A140="",BI$4=""),"",SUMPRODUCT(--(INDEX(Matrix!$C$5:$EV$304,0,$B140)&gt;0),--(INDEX(Matrix!$C$5:$EV$304,0,BI$3)&gt;0)))</f>
        <v/>
      </c>
      <c r="BJ140" s="12" t="str">
        <f aca="false">IF(OR($A140="",BJ$4=""),"",SUMPRODUCT(--(INDEX(Matrix!$C$5:$EV$304,0,$B140)&gt;0),--(INDEX(Matrix!$C$5:$EV$304,0,BJ$3)&gt;0)))</f>
        <v/>
      </c>
      <c r="BK140" s="12" t="str">
        <f aca="false">IF(OR($A140="",BK$4=""),"",SUMPRODUCT(--(INDEX(Matrix!$C$5:$EV$304,0,$B140)&gt;0),--(INDEX(Matrix!$C$5:$EV$304,0,BK$3)&gt;0)))</f>
        <v/>
      </c>
      <c r="BL140" s="12" t="str">
        <f aca="false">IF(OR($A140="",BL$4=""),"",SUMPRODUCT(--(INDEX(Matrix!$C$5:$EV$304,0,$B140)&gt;0),--(INDEX(Matrix!$C$5:$EV$304,0,BL$3)&gt;0)))</f>
        <v/>
      </c>
      <c r="BM140" s="12" t="str">
        <f aca="false">IF(OR($A140="",BM$4=""),"",SUMPRODUCT(--(INDEX(Matrix!$C$5:$EV$304,0,$B140)&gt;0),--(INDEX(Matrix!$C$5:$EV$304,0,BM$3)&gt;0)))</f>
        <v/>
      </c>
      <c r="BN140" s="12" t="str">
        <f aca="false">IF(OR($A140="",BN$4=""),"",SUMPRODUCT(--(INDEX(Matrix!$C$5:$EV$304,0,$B140)&gt;0),--(INDEX(Matrix!$C$5:$EV$304,0,BN$3)&gt;0)))</f>
        <v/>
      </c>
      <c r="BO140" s="12" t="str">
        <f aca="false">IF(OR($A140="",BO$4=""),"",SUMPRODUCT(--(INDEX(Matrix!$C$5:$EV$304,0,$B140)&gt;0),--(INDEX(Matrix!$C$5:$EV$304,0,BO$3)&gt;0)))</f>
        <v/>
      </c>
      <c r="BP140" s="12" t="str">
        <f aca="false">IF(OR($A140="",BP$4=""),"",SUMPRODUCT(--(INDEX(Matrix!$C$5:$EV$304,0,$B140)&gt;0),--(INDEX(Matrix!$C$5:$EV$304,0,BP$3)&gt;0)))</f>
        <v/>
      </c>
      <c r="BQ140" s="12" t="str">
        <f aca="false">IF(OR($A140="",BQ$4=""),"",SUMPRODUCT(--(INDEX(Matrix!$C$5:$EV$304,0,$B140)&gt;0),--(INDEX(Matrix!$C$5:$EV$304,0,BQ$3)&gt;0)))</f>
        <v/>
      </c>
      <c r="BR140" s="12" t="str">
        <f aca="false">IF(OR($A140="",BR$4=""),"",SUMPRODUCT(--(INDEX(Matrix!$C$5:$EV$304,0,$B140)&gt;0),--(INDEX(Matrix!$C$5:$EV$304,0,BR$3)&gt;0)))</f>
        <v/>
      </c>
      <c r="BS140" s="12" t="str">
        <f aca="false">IF(OR($A140="",BS$4=""),"",SUMPRODUCT(--(INDEX(Matrix!$C$5:$EV$304,0,$B140)&gt;0),--(INDEX(Matrix!$C$5:$EV$304,0,BS$3)&gt;0)))</f>
        <v/>
      </c>
      <c r="BT140" s="12" t="str">
        <f aca="false">IF(OR($A140="",BT$4=""),"",SUMPRODUCT(--(INDEX(Matrix!$C$5:$EV$304,0,$B140)&gt;0),--(INDEX(Matrix!$C$5:$EV$304,0,BT$3)&gt;0)))</f>
        <v/>
      </c>
      <c r="BU140" s="12" t="str">
        <f aca="false">IF(OR($A140="",BU$4=""),"",SUMPRODUCT(--(INDEX(Matrix!$C$5:$EV$304,0,$B140)&gt;0),--(INDEX(Matrix!$C$5:$EV$304,0,BU$3)&gt;0)))</f>
        <v/>
      </c>
      <c r="BV140" s="12" t="str">
        <f aca="false">IF(OR($A140="",BV$4=""),"",SUMPRODUCT(--(INDEX(Matrix!$C$5:$EV$304,0,$B140)&gt;0),--(INDEX(Matrix!$C$5:$EV$304,0,BV$3)&gt;0)))</f>
        <v/>
      </c>
      <c r="BW140" s="12" t="str">
        <f aca="false">IF(OR($A140="",BW$4=""),"",SUMPRODUCT(--(INDEX(Matrix!$C$5:$EV$304,0,$B140)&gt;0),--(INDEX(Matrix!$C$5:$EV$304,0,BW$3)&gt;0)))</f>
        <v/>
      </c>
      <c r="BX140" s="12" t="str">
        <f aca="false">IF(OR($A140="",BX$4=""),"",SUMPRODUCT(--(INDEX(Matrix!$C$5:$EV$304,0,$B140)&gt;0),--(INDEX(Matrix!$C$5:$EV$304,0,BX$3)&gt;0)))</f>
        <v/>
      </c>
      <c r="BY140" s="12" t="str">
        <f aca="false">IF(OR($A140="",BY$4=""),"",SUMPRODUCT(--(INDEX(Matrix!$C$5:$EV$304,0,$B140)&gt;0),--(INDEX(Matrix!$C$5:$EV$304,0,BY$3)&gt;0)))</f>
        <v/>
      </c>
      <c r="BZ140" s="12" t="str">
        <f aca="false">IF(OR($A140="",BZ$4=""),"",SUMPRODUCT(--(INDEX(Matrix!$C$5:$EV$304,0,$B140)&gt;0),--(INDEX(Matrix!$C$5:$EV$304,0,BZ$3)&gt;0)))</f>
        <v/>
      </c>
      <c r="CA140" s="12" t="str">
        <f aca="false">IF(OR($A140="",CA$4=""),"",SUMPRODUCT(--(INDEX(Matrix!$C$5:$EV$304,0,$B140)&gt;0),--(INDEX(Matrix!$C$5:$EV$304,0,CA$3)&gt;0)))</f>
        <v/>
      </c>
      <c r="CB140" s="12" t="str">
        <f aca="false">IF(OR($A140="",CB$4=""),"",SUMPRODUCT(--(INDEX(Matrix!$C$5:$EV$304,0,$B140)&gt;0),--(INDEX(Matrix!$C$5:$EV$304,0,CB$3)&gt;0)))</f>
        <v/>
      </c>
      <c r="CC140" s="12" t="str">
        <f aca="false">IF(OR($A140="",CC$4=""),"",SUMPRODUCT(--(INDEX(Matrix!$C$5:$EV$304,0,$B140)&gt;0),--(INDEX(Matrix!$C$5:$EV$304,0,CC$3)&gt;0)))</f>
        <v/>
      </c>
      <c r="CD140" s="12" t="str">
        <f aca="false">IF(OR($A140="",CD$4=""),"",SUMPRODUCT(--(INDEX(Matrix!$C$5:$EV$304,0,$B140)&gt;0),--(INDEX(Matrix!$C$5:$EV$304,0,CD$3)&gt;0)))</f>
        <v/>
      </c>
      <c r="CE140" s="12" t="str">
        <f aca="false">IF(OR($A140="",CE$4=""),"",SUMPRODUCT(--(INDEX(Matrix!$C$5:$EV$304,0,$B140)&gt;0),--(INDEX(Matrix!$C$5:$EV$304,0,CE$3)&gt;0)))</f>
        <v/>
      </c>
      <c r="CF140" s="12" t="str">
        <f aca="false">IF(OR($A140="",CF$4=""),"",SUMPRODUCT(--(INDEX(Matrix!$C$5:$EV$304,0,$B140)&gt;0),--(INDEX(Matrix!$C$5:$EV$304,0,CF$3)&gt;0)))</f>
        <v/>
      </c>
      <c r="CG140" s="12" t="str">
        <f aca="false">IF(OR($A140="",CG$4=""),"",SUMPRODUCT(--(INDEX(Matrix!$C$5:$EV$304,0,$B140)&gt;0),--(INDEX(Matrix!$C$5:$EV$304,0,CG$3)&gt;0)))</f>
        <v/>
      </c>
      <c r="CH140" s="12" t="str">
        <f aca="false">IF(OR($A140="",CH$4=""),"",SUMPRODUCT(--(INDEX(Matrix!$C$5:$EV$304,0,$B140)&gt;0),--(INDEX(Matrix!$C$5:$EV$304,0,CH$3)&gt;0)))</f>
        <v/>
      </c>
      <c r="CI140" s="12" t="str">
        <f aca="false">IF(OR($A140="",CI$4=""),"",SUMPRODUCT(--(INDEX(Matrix!$C$5:$EV$304,0,$B140)&gt;0),--(INDEX(Matrix!$C$5:$EV$304,0,CI$3)&gt;0)))</f>
        <v/>
      </c>
      <c r="CJ140" s="12" t="str">
        <f aca="false">IF(OR($A140="",CJ$4=""),"",SUMPRODUCT(--(INDEX(Matrix!$C$5:$EV$304,0,$B140)&gt;0),--(INDEX(Matrix!$C$5:$EV$304,0,CJ$3)&gt;0)))</f>
        <v/>
      </c>
      <c r="CK140" s="12" t="str">
        <f aca="false">IF(OR($A140="",CK$4=""),"",SUMPRODUCT(--(INDEX(Matrix!$C$5:$EV$304,0,$B140)&gt;0),--(INDEX(Matrix!$C$5:$EV$304,0,CK$3)&gt;0)))</f>
        <v/>
      </c>
      <c r="CL140" s="12" t="str">
        <f aca="false">IF(OR($A140="",CL$4=""),"",SUMPRODUCT(--(INDEX(Matrix!$C$5:$EV$304,0,$B140)&gt;0),--(INDEX(Matrix!$C$5:$EV$304,0,CL$3)&gt;0)))</f>
        <v/>
      </c>
      <c r="CM140" s="12" t="str">
        <f aca="false">IF(OR($A140="",CM$4=""),"",SUMPRODUCT(--(INDEX(Matrix!$C$5:$EV$304,0,$B140)&gt;0),--(INDEX(Matrix!$C$5:$EV$304,0,CM$3)&gt;0)))</f>
        <v/>
      </c>
      <c r="CN140" s="12" t="str">
        <f aca="false">IF(OR($A140="",CN$4=""),"",SUMPRODUCT(--(INDEX(Matrix!$C$5:$EV$304,0,$B140)&gt;0),--(INDEX(Matrix!$C$5:$EV$304,0,CN$3)&gt;0)))</f>
        <v/>
      </c>
      <c r="CO140" s="12" t="str">
        <f aca="false">IF(OR($A140="",CO$4=""),"",SUMPRODUCT(--(INDEX(Matrix!$C$5:$EV$304,0,$B140)&gt;0),--(INDEX(Matrix!$C$5:$EV$304,0,CO$3)&gt;0)))</f>
        <v/>
      </c>
      <c r="CP140" s="12" t="str">
        <f aca="false">IF(OR($A140="",CP$4=""),"",SUMPRODUCT(--(INDEX(Matrix!$C$5:$EV$304,0,$B140)&gt;0),--(INDEX(Matrix!$C$5:$EV$304,0,CP$3)&gt;0)))</f>
        <v/>
      </c>
      <c r="CQ140" s="12" t="str">
        <f aca="false">IF(OR($A140="",CQ$4=""),"",SUMPRODUCT(--(INDEX(Matrix!$C$5:$EV$304,0,$B140)&gt;0),--(INDEX(Matrix!$C$5:$EV$304,0,CQ$3)&gt;0)))</f>
        <v/>
      </c>
      <c r="CR140" s="12" t="str">
        <f aca="false">IF(OR($A140="",CR$4=""),"",SUMPRODUCT(--(INDEX(Matrix!$C$5:$EV$304,0,$B140)&gt;0),--(INDEX(Matrix!$C$5:$EV$304,0,CR$3)&gt;0)))</f>
        <v/>
      </c>
      <c r="CS140" s="12" t="str">
        <f aca="false">IF(OR($A140="",CS$4=""),"",SUMPRODUCT(--(INDEX(Matrix!$C$5:$EV$304,0,$B140)&gt;0),--(INDEX(Matrix!$C$5:$EV$304,0,CS$3)&gt;0)))</f>
        <v/>
      </c>
      <c r="CT140" s="12" t="str">
        <f aca="false">IF(OR($A140="",CT$4=""),"",SUMPRODUCT(--(INDEX(Matrix!$C$5:$EV$304,0,$B140)&gt;0),--(INDEX(Matrix!$C$5:$EV$304,0,CT$3)&gt;0)))</f>
        <v/>
      </c>
      <c r="CU140" s="12" t="str">
        <f aca="false">IF(OR($A140="",CU$4=""),"",SUMPRODUCT(--(INDEX(Matrix!$C$5:$EV$304,0,$B140)&gt;0),--(INDEX(Matrix!$C$5:$EV$304,0,CU$3)&gt;0)))</f>
        <v/>
      </c>
      <c r="CV140" s="12" t="str">
        <f aca="false">IF(OR($A140="",CV$4=""),"",SUMPRODUCT(--(INDEX(Matrix!$C$5:$EV$304,0,$B140)&gt;0),--(INDEX(Matrix!$C$5:$EV$304,0,CV$3)&gt;0)))</f>
        <v/>
      </c>
      <c r="CW140" s="12" t="str">
        <f aca="false">IF(OR($A140="",CW$4=""),"",SUMPRODUCT(--(INDEX(Matrix!$C$5:$EV$304,0,$B140)&gt;0),--(INDEX(Matrix!$C$5:$EV$304,0,CW$3)&gt;0)))</f>
        <v/>
      </c>
      <c r="CX140" s="12" t="str">
        <f aca="false">IF(OR($A140="",CX$4=""),"",SUMPRODUCT(--(INDEX(Matrix!$C$5:$EV$304,0,$B140)&gt;0),--(INDEX(Matrix!$C$5:$EV$304,0,CX$3)&gt;0)))</f>
        <v/>
      </c>
      <c r="CY140" s="12" t="str">
        <f aca="false">IF(OR($A140="",CY$4=""),"",SUMPRODUCT(--(INDEX(Matrix!$C$5:$EV$304,0,$B140)&gt;0),--(INDEX(Matrix!$C$5:$EV$304,0,CY$3)&gt;0)))</f>
        <v/>
      </c>
      <c r="CZ140" s="12" t="str">
        <f aca="false">IF(OR($A140="",CZ$4=""),"",SUMPRODUCT(--(INDEX(Matrix!$C$5:$EV$304,0,$B140)&gt;0),--(INDEX(Matrix!$C$5:$EV$304,0,CZ$3)&gt;0)))</f>
        <v/>
      </c>
      <c r="DA140" s="12" t="str">
        <f aca="false">IF(OR($A140="",DA$4=""),"",SUMPRODUCT(--(INDEX(Matrix!$C$5:$EV$304,0,$B140)&gt;0),--(INDEX(Matrix!$C$5:$EV$304,0,DA$3)&gt;0)))</f>
        <v/>
      </c>
      <c r="DB140" s="12" t="str">
        <f aca="false">IF(OR($A140="",DB$4=""),"",SUMPRODUCT(--(INDEX(Matrix!$C$5:$EV$304,0,$B140)&gt;0),--(INDEX(Matrix!$C$5:$EV$304,0,DB$3)&gt;0)))</f>
        <v/>
      </c>
      <c r="DC140" s="12" t="str">
        <f aca="false">IF(OR($A140="",DC$4=""),"",SUMPRODUCT(--(INDEX(Matrix!$C$5:$EV$304,0,$B140)&gt;0),--(INDEX(Matrix!$C$5:$EV$304,0,DC$3)&gt;0)))</f>
        <v/>
      </c>
      <c r="DD140" s="12" t="str">
        <f aca="false">IF(OR($A140="",DD$4=""),"",SUMPRODUCT(--(INDEX(Matrix!$C$5:$EV$304,0,$B140)&gt;0),--(INDEX(Matrix!$C$5:$EV$304,0,DD$3)&gt;0)))</f>
        <v/>
      </c>
      <c r="DE140" s="12" t="str">
        <f aca="false">IF(OR($A140="",DE$4=""),"",SUMPRODUCT(--(INDEX(Matrix!$C$5:$EV$304,0,$B140)&gt;0),--(INDEX(Matrix!$C$5:$EV$304,0,DE$3)&gt;0)))</f>
        <v/>
      </c>
      <c r="DF140" s="12" t="str">
        <f aca="false">IF(OR($A140="",DF$4=""),"",SUMPRODUCT(--(INDEX(Matrix!$C$5:$EV$304,0,$B140)&gt;0),--(INDEX(Matrix!$C$5:$EV$304,0,DF$3)&gt;0)))</f>
        <v/>
      </c>
      <c r="DG140" s="12" t="str">
        <f aca="false">IF(OR($A140="",DG$4=""),"",SUMPRODUCT(--(INDEX(Matrix!$C$5:$EV$304,0,$B140)&gt;0),--(INDEX(Matrix!$C$5:$EV$304,0,DG$3)&gt;0)))</f>
        <v/>
      </c>
      <c r="DH140" s="12" t="str">
        <f aca="false">IF(OR($A140="",DH$4=""),"",SUMPRODUCT(--(INDEX(Matrix!$C$5:$EV$304,0,$B140)&gt;0),--(INDEX(Matrix!$C$5:$EV$304,0,DH$3)&gt;0)))</f>
        <v/>
      </c>
      <c r="DI140" s="12" t="str">
        <f aca="false">IF(OR($A140="",DI$4=""),"",SUMPRODUCT(--(INDEX(Matrix!$C$5:$EV$304,0,$B140)&gt;0),--(INDEX(Matrix!$C$5:$EV$304,0,DI$3)&gt;0)))</f>
        <v/>
      </c>
      <c r="DJ140" s="12" t="str">
        <f aca="false">IF(OR($A140="",DJ$4=""),"",SUMPRODUCT(--(INDEX(Matrix!$C$5:$EV$304,0,$B140)&gt;0),--(INDEX(Matrix!$C$5:$EV$304,0,DJ$3)&gt;0)))</f>
        <v/>
      </c>
      <c r="DK140" s="12" t="str">
        <f aca="false">IF(OR($A140="",DK$4=""),"",SUMPRODUCT(--(INDEX(Matrix!$C$5:$EV$304,0,$B140)&gt;0),--(INDEX(Matrix!$C$5:$EV$304,0,DK$3)&gt;0)))</f>
        <v/>
      </c>
      <c r="DL140" s="12" t="str">
        <f aca="false">IF(OR($A140="",DL$4=""),"",SUMPRODUCT(--(INDEX(Matrix!$C$5:$EV$304,0,$B140)&gt;0),--(INDEX(Matrix!$C$5:$EV$304,0,DL$3)&gt;0)))</f>
        <v/>
      </c>
      <c r="DM140" s="12" t="str">
        <f aca="false">IF(OR($A140="",DM$4=""),"",SUMPRODUCT(--(INDEX(Matrix!$C$5:$EV$304,0,$B140)&gt;0),--(INDEX(Matrix!$C$5:$EV$304,0,DM$3)&gt;0)))</f>
        <v/>
      </c>
      <c r="DN140" s="12" t="str">
        <f aca="false">IF(OR($A140="",DN$4=""),"",SUMPRODUCT(--(INDEX(Matrix!$C$5:$EV$304,0,$B140)&gt;0),--(INDEX(Matrix!$C$5:$EV$304,0,DN$3)&gt;0)))</f>
        <v/>
      </c>
      <c r="DO140" s="12" t="str">
        <f aca="false">IF(OR($A140="",DO$4=""),"",SUMPRODUCT(--(INDEX(Matrix!$C$5:$EV$304,0,$B140)&gt;0),--(INDEX(Matrix!$C$5:$EV$304,0,DO$3)&gt;0)))</f>
        <v/>
      </c>
      <c r="DP140" s="12" t="str">
        <f aca="false">IF(OR($A140="",DP$4=""),"",SUMPRODUCT(--(INDEX(Matrix!$C$5:$EV$304,0,$B140)&gt;0),--(INDEX(Matrix!$C$5:$EV$304,0,DP$3)&gt;0)))</f>
        <v/>
      </c>
      <c r="DQ140" s="12" t="str">
        <f aca="false">IF(OR($A140="",DQ$4=""),"",SUMPRODUCT(--(INDEX(Matrix!$C$5:$EV$304,0,$B140)&gt;0),--(INDEX(Matrix!$C$5:$EV$304,0,DQ$3)&gt;0)))</f>
        <v/>
      </c>
      <c r="DR140" s="12" t="str">
        <f aca="false">IF(OR($A140="",DR$4=""),"",SUMPRODUCT(--(INDEX(Matrix!$C$5:$EV$304,0,$B140)&gt;0),--(INDEX(Matrix!$C$5:$EV$304,0,DR$3)&gt;0)))</f>
        <v/>
      </c>
      <c r="DS140" s="12" t="str">
        <f aca="false">IF(OR($A140="",DS$4=""),"",SUMPRODUCT(--(INDEX(Matrix!$C$5:$EV$304,0,$B140)&gt;0),--(INDEX(Matrix!$C$5:$EV$304,0,DS$3)&gt;0)))</f>
        <v/>
      </c>
      <c r="DT140" s="12" t="str">
        <f aca="false">IF(OR($A140="",DT$4=""),"",SUMPRODUCT(--(INDEX(Matrix!$C$5:$EV$304,0,$B140)&gt;0),--(INDEX(Matrix!$C$5:$EV$304,0,DT$3)&gt;0)))</f>
        <v/>
      </c>
      <c r="DU140" s="12" t="str">
        <f aca="false">IF(OR($A140="",DU$4=""),"",SUMPRODUCT(--(INDEX(Matrix!$C$5:$EV$304,0,$B140)&gt;0),--(INDEX(Matrix!$C$5:$EV$304,0,DU$3)&gt;0)))</f>
        <v/>
      </c>
      <c r="DV140" s="12" t="str">
        <f aca="false">IF(OR($A140="",DV$4=""),"",SUMPRODUCT(--(INDEX(Matrix!$C$5:$EV$304,0,$B140)&gt;0),--(INDEX(Matrix!$C$5:$EV$304,0,DV$3)&gt;0)))</f>
        <v/>
      </c>
      <c r="DW140" s="12" t="str">
        <f aca="false">IF(OR($A140="",DW$4=""),"",SUMPRODUCT(--(INDEX(Matrix!$C$5:$EV$304,0,$B140)&gt;0),--(INDEX(Matrix!$C$5:$EV$304,0,DW$3)&gt;0)))</f>
        <v/>
      </c>
      <c r="DX140" s="12" t="str">
        <f aca="false">IF(OR($A140="",DX$4=""),"",SUMPRODUCT(--(INDEX(Matrix!$C$5:$EV$304,0,$B140)&gt;0),--(INDEX(Matrix!$C$5:$EV$304,0,DX$3)&gt;0)))</f>
        <v/>
      </c>
      <c r="DY140" s="12" t="str">
        <f aca="false">IF(OR($A140="",DY$4=""),"",SUMPRODUCT(--(INDEX(Matrix!$C$5:$EV$304,0,$B140)&gt;0),--(INDEX(Matrix!$C$5:$EV$304,0,DY$3)&gt;0)))</f>
        <v/>
      </c>
      <c r="DZ140" s="12" t="str">
        <f aca="false">IF(OR($A140="",DZ$4=""),"",SUMPRODUCT(--(INDEX(Matrix!$C$5:$EV$304,0,$B140)&gt;0),--(INDEX(Matrix!$C$5:$EV$304,0,DZ$3)&gt;0)))</f>
        <v/>
      </c>
      <c r="EA140" s="12" t="str">
        <f aca="false">IF(OR($A140="",EA$4=""),"",SUMPRODUCT(--(INDEX(Matrix!$C$5:$EV$304,0,$B140)&gt;0),--(INDEX(Matrix!$C$5:$EV$304,0,EA$3)&gt;0)))</f>
        <v/>
      </c>
      <c r="EB140" s="12" t="str">
        <f aca="false">IF(OR($A140="",EB$4=""),"",SUMPRODUCT(--(INDEX(Matrix!$C$5:$EV$304,0,$B140)&gt;0),--(INDEX(Matrix!$C$5:$EV$304,0,EB$3)&gt;0)))</f>
        <v/>
      </c>
      <c r="EC140" s="12" t="str">
        <f aca="false">IF(OR($A140="",EC$4=""),"",SUMPRODUCT(--(INDEX(Matrix!$C$5:$EV$304,0,$B140)&gt;0),--(INDEX(Matrix!$C$5:$EV$304,0,EC$3)&gt;0)))</f>
        <v/>
      </c>
      <c r="ED140" s="12" t="str">
        <f aca="false">IF(OR($A140="",ED$4=""),"",SUMPRODUCT(--(INDEX(Matrix!$C$5:$EV$304,0,$B140)&gt;0),--(INDEX(Matrix!$C$5:$EV$304,0,ED$3)&gt;0)))</f>
        <v/>
      </c>
      <c r="EE140" s="12" t="str">
        <f aca="false">IF(OR($A140="",EE$4=""),"",SUMPRODUCT(--(INDEX(Matrix!$C$5:$EV$304,0,$B140)&gt;0),--(INDEX(Matrix!$C$5:$EV$304,0,EE$3)&gt;0)))</f>
        <v/>
      </c>
      <c r="EF140" s="12" t="str">
        <f aca="false">IF(OR($A140="",EF$4=""),"",SUMPRODUCT(--(INDEX(Matrix!$C$5:$EV$304,0,$B140)&gt;0),--(INDEX(Matrix!$C$5:$EV$304,0,EF$3)&gt;0)))</f>
        <v/>
      </c>
      <c r="EG140" s="12" t="str">
        <f aca="false">IF(OR($A140="",EG$4=""),"",SUMPRODUCT(--(INDEX(Matrix!$C$5:$EV$304,0,$B140)&gt;0),--(INDEX(Matrix!$C$5:$EV$304,0,EG$3)&gt;0)))</f>
        <v/>
      </c>
      <c r="EH140" s="12" t="str">
        <f aca="false">IF(OR($A140="",EH$4=""),"",SUMPRODUCT(--(INDEX(Matrix!$C$5:$EV$304,0,$B140)&gt;0),--(INDEX(Matrix!$C$5:$EV$304,0,EH$3)&gt;0)))</f>
        <v/>
      </c>
      <c r="EI140" s="12" t="str">
        <f aca="false">IF(OR($A140="",EI$4=""),"",SUMPRODUCT(--(INDEX(Matrix!$C$5:$EV$304,0,$B140)&gt;0),--(INDEX(Matrix!$C$5:$EV$304,0,EI$3)&gt;0)))</f>
        <v/>
      </c>
      <c r="EJ140" s="12" t="str">
        <f aca="false">IF(OR($A140="",EJ$4=""),"",SUMPRODUCT(--(INDEX(Matrix!$C$5:$EV$304,0,$B140)&gt;0),--(INDEX(Matrix!$C$5:$EV$304,0,EJ$3)&gt;0)))</f>
        <v/>
      </c>
      <c r="EK140" s="12" t="str">
        <f aca="false">IF(OR($A140="",EK$4=""),"",SUMPRODUCT(--(INDEX(Matrix!$C$5:$EV$304,0,$B140)&gt;0),--(INDEX(Matrix!$C$5:$EV$304,0,EK$3)&gt;0)))</f>
        <v/>
      </c>
      <c r="EL140" s="12" t="str">
        <f aca="false">IF(OR($A140="",EL$4=""),"",SUMPRODUCT(--(INDEX(Matrix!$C$5:$EV$304,0,$B140)&gt;0),--(INDEX(Matrix!$C$5:$EV$304,0,EL$3)&gt;0)))</f>
        <v/>
      </c>
      <c r="EM140" s="12" t="str">
        <f aca="false">IF(OR($A140="",EM$4=""),"",SUMPRODUCT(--(INDEX(Matrix!$C$5:$EV$304,0,$B140)&gt;0),--(INDEX(Matrix!$C$5:$EV$304,0,EM$3)&gt;0)))</f>
        <v/>
      </c>
      <c r="EN140" s="12" t="str">
        <f aca="false">IF(OR($A140="",EN$4=""),"",SUMPRODUCT(--(INDEX(Matrix!$C$5:$EV$304,0,$B140)&gt;0),--(INDEX(Matrix!$C$5:$EV$304,0,EN$3)&gt;0)))</f>
        <v/>
      </c>
      <c r="EO140" s="12" t="str">
        <f aca="false">IF(OR($A140="",EO$4=""),"",SUMPRODUCT(--(INDEX(Matrix!$C$5:$EV$304,0,$B140)&gt;0),--(INDEX(Matrix!$C$5:$EV$304,0,EO$3)&gt;0)))</f>
        <v/>
      </c>
      <c r="EP140" s="12" t="str">
        <f aca="false">IF(OR($A140="",EP$4=""),"",SUMPRODUCT(--(INDEX(Matrix!$C$5:$EV$304,0,$B140)&gt;0),--(INDEX(Matrix!$C$5:$EV$304,0,EP$3)&gt;0)))</f>
        <v/>
      </c>
      <c r="EQ140" s="12" t="str">
        <f aca="false">IF(OR($A140="",EQ$4=""),"",SUMPRODUCT(--(INDEX(Matrix!$C$5:$EV$304,0,$B140)&gt;0),--(INDEX(Matrix!$C$5:$EV$304,0,EQ$3)&gt;0)))</f>
        <v/>
      </c>
      <c r="ER140" s="12" t="str">
        <f aca="false">IF(OR($A140="",ER$4=""),"",SUMPRODUCT(--(INDEX(Matrix!$C$5:$EV$304,0,$B140)&gt;0),--(INDEX(Matrix!$C$5:$EV$304,0,ER$3)&gt;0)))</f>
        <v/>
      </c>
      <c r="ES140" s="12" t="str">
        <f aca="false">IF(OR($A140="",ES$4=""),"",SUMPRODUCT(--(INDEX(Matrix!$C$5:$EV$304,0,$B140)&gt;0),--(INDEX(Matrix!$C$5:$EV$304,0,ES$3)&gt;0)))</f>
        <v/>
      </c>
      <c r="ET140" s="12" t="str">
        <f aca="false">IF(OR($A140="",ET$4=""),"",SUMPRODUCT(--(INDEX(Matrix!$C$5:$EV$304,0,$B140)&gt;0),--(INDEX(Matrix!$C$5:$EV$304,0,ET$3)&gt;0)))</f>
        <v/>
      </c>
      <c r="EU140" s="12" t="str">
        <f aca="false">IF(OR($A140="",EU$4=""),"",SUMPRODUCT(--(INDEX(Matrix!$C$5:$EV$304,0,$B140)&gt;0),--(INDEX(Matrix!$C$5:$EV$304,0,EU$3)&gt;0)))</f>
        <v/>
      </c>
      <c r="EV140" s="12" t="str">
        <f aca="false">IF(OR($A140="",EV$4=""),"",SUMPRODUCT(--(INDEX(Matrix!$C$5:$EV$304,0,$B140)&gt;0),--(INDEX(Matrix!$C$5:$EV$304,0,EV$3)&gt;0)))</f>
        <v/>
      </c>
    </row>
    <row r="141" customFormat="false" ht="15" hidden="false" customHeight="false" outlineLevel="0" collapsed="false">
      <c r="A141" s="6" t="str">
        <f aca="false">IF(INDEX(Products!$A$2:$A$151,$B141)="","",INDEX(Products!$A$2:$A$151,$B141))</f>
        <v/>
      </c>
      <c r="B141" s="23" t="n">
        <v>137</v>
      </c>
      <c r="C141" s="12" t="str">
        <f aca="false">IF(OR($A141="",C$4=""),"",SUMPRODUCT(--(INDEX(Matrix!$C$5:$EV$304,0,$B141)&gt;0),--(INDEX(Matrix!$C$5:$EV$304,0,C$3)&gt;0)))</f>
        <v/>
      </c>
      <c r="D141" s="12" t="str">
        <f aca="false">IF(OR($A141="",D$4=""),"",SUMPRODUCT(--(INDEX(Matrix!$C$5:$EV$304,0,$B141)&gt;0),--(INDEX(Matrix!$C$5:$EV$304,0,D$3)&gt;0)))</f>
        <v/>
      </c>
      <c r="E141" s="12" t="str">
        <f aca="false">IF(OR($A141="",E$4=""),"",SUMPRODUCT(--(INDEX(Matrix!$C$5:$EV$304,0,$B141)&gt;0),--(INDEX(Matrix!$C$5:$EV$304,0,E$3)&gt;0)))</f>
        <v/>
      </c>
      <c r="F141" s="12" t="str">
        <f aca="false">IF(OR($A141="",F$4=""),"",SUMPRODUCT(--(INDEX(Matrix!$C$5:$EV$304,0,$B141)&gt;0),--(INDEX(Matrix!$C$5:$EV$304,0,F$3)&gt;0)))</f>
        <v/>
      </c>
      <c r="G141" s="12" t="str">
        <f aca="false">IF(OR($A141="",G$4=""),"",SUMPRODUCT(--(INDEX(Matrix!$C$5:$EV$304,0,$B141)&gt;0),--(INDEX(Matrix!$C$5:$EV$304,0,G$3)&gt;0)))</f>
        <v/>
      </c>
      <c r="H141" s="12" t="str">
        <f aca="false">IF(OR($A141="",H$4=""),"",SUMPRODUCT(--(INDEX(Matrix!$C$5:$EV$304,0,$B141)&gt;0),--(INDEX(Matrix!$C$5:$EV$304,0,H$3)&gt;0)))</f>
        <v/>
      </c>
      <c r="I141" s="12" t="str">
        <f aca="false">IF(OR($A141="",I$4=""),"",SUMPRODUCT(--(INDEX(Matrix!$C$5:$EV$304,0,$B141)&gt;0),--(INDEX(Matrix!$C$5:$EV$304,0,I$3)&gt;0)))</f>
        <v/>
      </c>
      <c r="J141" s="12" t="str">
        <f aca="false">IF(OR($A141="",J$4=""),"",SUMPRODUCT(--(INDEX(Matrix!$C$5:$EV$304,0,$B141)&gt;0),--(INDEX(Matrix!$C$5:$EV$304,0,J$3)&gt;0)))</f>
        <v/>
      </c>
      <c r="K141" s="12" t="str">
        <f aca="false">IF(OR($A141="",K$4=""),"",SUMPRODUCT(--(INDEX(Matrix!$C$5:$EV$304,0,$B141)&gt;0),--(INDEX(Matrix!$C$5:$EV$304,0,K$3)&gt;0)))</f>
        <v/>
      </c>
      <c r="L141" s="12" t="str">
        <f aca="false">IF(OR($A141="",L$4=""),"",SUMPRODUCT(--(INDEX(Matrix!$C$5:$EV$304,0,$B141)&gt;0),--(INDEX(Matrix!$C$5:$EV$304,0,L$3)&gt;0)))</f>
        <v/>
      </c>
      <c r="M141" s="12" t="str">
        <f aca="false">IF(OR($A141="",M$4=""),"",SUMPRODUCT(--(INDEX(Matrix!$C$5:$EV$304,0,$B141)&gt;0),--(INDEX(Matrix!$C$5:$EV$304,0,M$3)&gt;0)))</f>
        <v/>
      </c>
      <c r="N141" s="12" t="str">
        <f aca="false">IF(OR($A141="",N$4=""),"",SUMPRODUCT(--(INDEX(Matrix!$C$5:$EV$304,0,$B141)&gt;0),--(INDEX(Matrix!$C$5:$EV$304,0,N$3)&gt;0)))</f>
        <v/>
      </c>
      <c r="O141" s="12" t="str">
        <f aca="false">IF(OR($A141="",O$4=""),"",SUMPRODUCT(--(INDEX(Matrix!$C$5:$EV$304,0,$B141)&gt;0),--(INDEX(Matrix!$C$5:$EV$304,0,O$3)&gt;0)))</f>
        <v/>
      </c>
      <c r="P141" s="12" t="str">
        <f aca="false">IF(OR($A141="",P$4=""),"",SUMPRODUCT(--(INDEX(Matrix!$C$5:$EV$304,0,$B141)&gt;0),--(INDEX(Matrix!$C$5:$EV$304,0,P$3)&gt;0)))</f>
        <v/>
      </c>
      <c r="Q141" s="12" t="str">
        <f aca="false">IF(OR($A141="",Q$4=""),"",SUMPRODUCT(--(INDEX(Matrix!$C$5:$EV$304,0,$B141)&gt;0),--(INDEX(Matrix!$C$5:$EV$304,0,Q$3)&gt;0)))</f>
        <v/>
      </c>
      <c r="R141" s="12" t="str">
        <f aca="false">IF(OR($A141="",R$4=""),"",SUMPRODUCT(--(INDEX(Matrix!$C$5:$EV$304,0,$B141)&gt;0),--(INDEX(Matrix!$C$5:$EV$304,0,R$3)&gt;0)))</f>
        <v/>
      </c>
      <c r="S141" s="12" t="str">
        <f aca="false">IF(OR($A141="",S$4=""),"",SUMPRODUCT(--(INDEX(Matrix!$C$5:$EV$304,0,$B141)&gt;0),--(INDEX(Matrix!$C$5:$EV$304,0,S$3)&gt;0)))</f>
        <v/>
      </c>
      <c r="T141" s="12" t="str">
        <f aca="false">IF(OR($A141="",T$4=""),"",SUMPRODUCT(--(INDEX(Matrix!$C$5:$EV$304,0,$B141)&gt;0),--(INDEX(Matrix!$C$5:$EV$304,0,T$3)&gt;0)))</f>
        <v/>
      </c>
      <c r="U141" s="12" t="str">
        <f aca="false">IF(OR($A141="",U$4=""),"",SUMPRODUCT(--(INDEX(Matrix!$C$5:$EV$304,0,$B141)&gt;0),--(INDEX(Matrix!$C$5:$EV$304,0,U$3)&gt;0)))</f>
        <v/>
      </c>
      <c r="V141" s="12" t="str">
        <f aca="false">IF(OR($A141="",V$4=""),"",SUMPRODUCT(--(INDEX(Matrix!$C$5:$EV$304,0,$B141)&gt;0),--(INDEX(Matrix!$C$5:$EV$304,0,V$3)&gt;0)))</f>
        <v/>
      </c>
      <c r="W141" s="12" t="str">
        <f aca="false">IF(OR($A141="",W$4=""),"",SUMPRODUCT(--(INDEX(Matrix!$C$5:$EV$304,0,$B141)&gt;0),--(INDEX(Matrix!$C$5:$EV$304,0,W$3)&gt;0)))</f>
        <v/>
      </c>
      <c r="X141" s="12" t="str">
        <f aca="false">IF(OR($A141="",X$4=""),"",SUMPRODUCT(--(INDEX(Matrix!$C$5:$EV$304,0,$B141)&gt;0),--(INDEX(Matrix!$C$5:$EV$304,0,X$3)&gt;0)))</f>
        <v/>
      </c>
      <c r="Y141" s="12" t="str">
        <f aca="false">IF(OR($A141="",Y$4=""),"",SUMPRODUCT(--(INDEX(Matrix!$C$5:$EV$304,0,$B141)&gt;0),--(INDEX(Matrix!$C$5:$EV$304,0,Y$3)&gt;0)))</f>
        <v/>
      </c>
      <c r="Z141" s="12" t="str">
        <f aca="false">IF(OR($A141="",Z$4=""),"",SUMPRODUCT(--(INDEX(Matrix!$C$5:$EV$304,0,$B141)&gt;0),--(INDEX(Matrix!$C$5:$EV$304,0,Z$3)&gt;0)))</f>
        <v/>
      </c>
      <c r="AA141" s="12" t="str">
        <f aca="false">IF(OR($A141="",AA$4=""),"",SUMPRODUCT(--(INDEX(Matrix!$C$5:$EV$304,0,$B141)&gt;0),--(INDEX(Matrix!$C$5:$EV$304,0,AA$3)&gt;0)))</f>
        <v/>
      </c>
      <c r="AB141" s="12" t="str">
        <f aca="false">IF(OR($A141="",AB$4=""),"",SUMPRODUCT(--(INDEX(Matrix!$C$5:$EV$304,0,$B141)&gt;0),--(INDEX(Matrix!$C$5:$EV$304,0,AB$3)&gt;0)))</f>
        <v/>
      </c>
      <c r="AC141" s="12" t="str">
        <f aca="false">IF(OR($A141="",AC$4=""),"",SUMPRODUCT(--(INDEX(Matrix!$C$5:$EV$304,0,$B141)&gt;0),--(INDEX(Matrix!$C$5:$EV$304,0,AC$3)&gt;0)))</f>
        <v/>
      </c>
      <c r="AD141" s="12" t="str">
        <f aca="false">IF(OR($A141="",AD$4=""),"",SUMPRODUCT(--(INDEX(Matrix!$C$5:$EV$304,0,$B141)&gt;0),--(INDEX(Matrix!$C$5:$EV$304,0,AD$3)&gt;0)))</f>
        <v/>
      </c>
      <c r="AE141" s="12" t="str">
        <f aca="false">IF(OR($A141="",AE$4=""),"",SUMPRODUCT(--(INDEX(Matrix!$C$5:$EV$304,0,$B141)&gt;0),--(INDEX(Matrix!$C$5:$EV$304,0,AE$3)&gt;0)))</f>
        <v/>
      </c>
      <c r="AF141" s="12" t="str">
        <f aca="false">IF(OR($A141="",AF$4=""),"",SUMPRODUCT(--(INDEX(Matrix!$C$5:$EV$304,0,$B141)&gt;0),--(INDEX(Matrix!$C$5:$EV$304,0,AF$3)&gt;0)))</f>
        <v/>
      </c>
      <c r="AG141" s="12" t="str">
        <f aca="false">IF(OR($A141="",AG$4=""),"",SUMPRODUCT(--(INDEX(Matrix!$C$5:$EV$304,0,$B141)&gt;0),--(INDEX(Matrix!$C$5:$EV$304,0,AG$3)&gt;0)))</f>
        <v/>
      </c>
      <c r="AH141" s="12" t="str">
        <f aca="false">IF(OR($A141="",AH$4=""),"",SUMPRODUCT(--(INDEX(Matrix!$C$5:$EV$304,0,$B141)&gt;0),--(INDEX(Matrix!$C$5:$EV$304,0,AH$3)&gt;0)))</f>
        <v/>
      </c>
      <c r="AI141" s="12" t="str">
        <f aca="false">IF(OR($A141="",AI$4=""),"",SUMPRODUCT(--(INDEX(Matrix!$C$5:$EV$304,0,$B141)&gt;0),--(INDEX(Matrix!$C$5:$EV$304,0,AI$3)&gt;0)))</f>
        <v/>
      </c>
      <c r="AJ141" s="12" t="str">
        <f aca="false">IF(OR($A141="",AJ$4=""),"",SUMPRODUCT(--(INDEX(Matrix!$C$5:$EV$304,0,$B141)&gt;0),--(INDEX(Matrix!$C$5:$EV$304,0,AJ$3)&gt;0)))</f>
        <v/>
      </c>
      <c r="AK141" s="12" t="str">
        <f aca="false">IF(OR($A141="",AK$4=""),"",SUMPRODUCT(--(INDEX(Matrix!$C$5:$EV$304,0,$B141)&gt;0),--(INDEX(Matrix!$C$5:$EV$304,0,AK$3)&gt;0)))</f>
        <v/>
      </c>
      <c r="AL141" s="12" t="str">
        <f aca="false">IF(OR($A141="",AL$4=""),"",SUMPRODUCT(--(INDEX(Matrix!$C$5:$EV$304,0,$B141)&gt;0),--(INDEX(Matrix!$C$5:$EV$304,0,AL$3)&gt;0)))</f>
        <v/>
      </c>
      <c r="AM141" s="12" t="str">
        <f aca="false">IF(OR($A141="",AM$4=""),"",SUMPRODUCT(--(INDEX(Matrix!$C$5:$EV$304,0,$B141)&gt;0),--(INDEX(Matrix!$C$5:$EV$304,0,AM$3)&gt;0)))</f>
        <v/>
      </c>
      <c r="AN141" s="12" t="str">
        <f aca="false">IF(OR($A141="",AN$4=""),"",SUMPRODUCT(--(INDEX(Matrix!$C$5:$EV$304,0,$B141)&gt;0),--(INDEX(Matrix!$C$5:$EV$304,0,AN$3)&gt;0)))</f>
        <v/>
      </c>
      <c r="AO141" s="12" t="str">
        <f aca="false">IF(OR($A141="",AO$4=""),"",SUMPRODUCT(--(INDEX(Matrix!$C$5:$EV$304,0,$B141)&gt;0),--(INDEX(Matrix!$C$5:$EV$304,0,AO$3)&gt;0)))</f>
        <v/>
      </c>
      <c r="AP141" s="12" t="str">
        <f aca="false">IF(OR($A141="",AP$4=""),"",SUMPRODUCT(--(INDEX(Matrix!$C$5:$EV$304,0,$B141)&gt;0),--(INDEX(Matrix!$C$5:$EV$304,0,AP$3)&gt;0)))</f>
        <v/>
      </c>
      <c r="AQ141" s="12" t="str">
        <f aca="false">IF(OR($A141="",AQ$4=""),"",SUMPRODUCT(--(INDEX(Matrix!$C$5:$EV$304,0,$B141)&gt;0),--(INDEX(Matrix!$C$5:$EV$304,0,AQ$3)&gt;0)))</f>
        <v/>
      </c>
      <c r="AR141" s="12" t="str">
        <f aca="false">IF(OR($A141="",AR$4=""),"",SUMPRODUCT(--(INDEX(Matrix!$C$5:$EV$304,0,$B141)&gt;0),--(INDEX(Matrix!$C$5:$EV$304,0,AR$3)&gt;0)))</f>
        <v/>
      </c>
      <c r="AS141" s="12" t="str">
        <f aca="false">IF(OR($A141="",AS$4=""),"",SUMPRODUCT(--(INDEX(Matrix!$C$5:$EV$304,0,$B141)&gt;0),--(INDEX(Matrix!$C$5:$EV$304,0,AS$3)&gt;0)))</f>
        <v/>
      </c>
      <c r="AT141" s="12" t="str">
        <f aca="false">IF(OR($A141="",AT$4=""),"",SUMPRODUCT(--(INDEX(Matrix!$C$5:$EV$304,0,$B141)&gt;0),--(INDEX(Matrix!$C$5:$EV$304,0,AT$3)&gt;0)))</f>
        <v/>
      </c>
      <c r="AU141" s="12" t="str">
        <f aca="false">IF(OR($A141="",AU$4=""),"",SUMPRODUCT(--(INDEX(Matrix!$C$5:$EV$304,0,$B141)&gt;0),--(INDEX(Matrix!$C$5:$EV$304,0,AU$3)&gt;0)))</f>
        <v/>
      </c>
      <c r="AV141" s="12" t="str">
        <f aca="false">IF(OR($A141="",AV$4=""),"",SUMPRODUCT(--(INDEX(Matrix!$C$5:$EV$304,0,$B141)&gt;0),--(INDEX(Matrix!$C$5:$EV$304,0,AV$3)&gt;0)))</f>
        <v/>
      </c>
      <c r="AW141" s="12" t="str">
        <f aca="false">IF(OR($A141="",AW$4=""),"",SUMPRODUCT(--(INDEX(Matrix!$C$5:$EV$304,0,$B141)&gt;0),--(INDEX(Matrix!$C$5:$EV$304,0,AW$3)&gt;0)))</f>
        <v/>
      </c>
      <c r="AX141" s="12" t="str">
        <f aca="false">IF(OR($A141="",AX$4=""),"",SUMPRODUCT(--(INDEX(Matrix!$C$5:$EV$304,0,$B141)&gt;0),--(INDEX(Matrix!$C$5:$EV$304,0,AX$3)&gt;0)))</f>
        <v/>
      </c>
      <c r="AY141" s="12" t="str">
        <f aca="false">IF(OR($A141="",AY$4=""),"",SUMPRODUCT(--(INDEX(Matrix!$C$5:$EV$304,0,$B141)&gt;0),--(INDEX(Matrix!$C$5:$EV$304,0,AY$3)&gt;0)))</f>
        <v/>
      </c>
      <c r="AZ141" s="12" t="str">
        <f aca="false">IF(OR($A141="",AZ$4=""),"",SUMPRODUCT(--(INDEX(Matrix!$C$5:$EV$304,0,$B141)&gt;0),--(INDEX(Matrix!$C$5:$EV$304,0,AZ$3)&gt;0)))</f>
        <v/>
      </c>
      <c r="BA141" s="12" t="str">
        <f aca="false">IF(OR($A141="",BA$4=""),"",SUMPRODUCT(--(INDEX(Matrix!$C$5:$EV$304,0,$B141)&gt;0),--(INDEX(Matrix!$C$5:$EV$304,0,BA$3)&gt;0)))</f>
        <v/>
      </c>
      <c r="BB141" s="12" t="str">
        <f aca="false">IF(OR($A141="",BB$4=""),"",SUMPRODUCT(--(INDEX(Matrix!$C$5:$EV$304,0,$B141)&gt;0),--(INDEX(Matrix!$C$5:$EV$304,0,BB$3)&gt;0)))</f>
        <v/>
      </c>
      <c r="BC141" s="12" t="str">
        <f aca="false">IF(OR($A141="",BC$4=""),"",SUMPRODUCT(--(INDEX(Matrix!$C$5:$EV$304,0,$B141)&gt;0),--(INDEX(Matrix!$C$5:$EV$304,0,BC$3)&gt;0)))</f>
        <v/>
      </c>
      <c r="BD141" s="12" t="str">
        <f aca="false">IF(OR($A141="",BD$4=""),"",SUMPRODUCT(--(INDEX(Matrix!$C$5:$EV$304,0,$B141)&gt;0),--(INDEX(Matrix!$C$5:$EV$304,0,BD$3)&gt;0)))</f>
        <v/>
      </c>
      <c r="BE141" s="12" t="str">
        <f aca="false">IF(OR($A141="",BE$4=""),"",SUMPRODUCT(--(INDEX(Matrix!$C$5:$EV$304,0,$B141)&gt;0),--(INDEX(Matrix!$C$5:$EV$304,0,BE$3)&gt;0)))</f>
        <v/>
      </c>
      <c r="BF141" s="12" t="str">
        <f aca="false">IF(OR($A141="",BF$4=""),"",SUMPRODUCT(--(INDEX(Matrix!$C$5:$EV$304,0,$B141)&gt;0),--(INDEX(Matrix!$C$5:$EV$304,0,BF$3)&gt;0)))</f>
        <v/>
      </c>
      <c r="BG141" s="12" t="str">
        <f aca="false">IF(OR($A141="",BG$4=""),"",SUMPRODUCT(--(INDEX(Matrix!$C$5:$EV$304,0,$B141)&gt;0),--(INDEX(Matrix!$C$5:$EV$304,0,BG$3)&gt;0)))</f>
        <v/>
      </c>
      <c r="BH141" s="12" t="str">
        <f aca="false">IF(OR($A141="",BH$4=""),"",SUMPRODUCT(--(INDEX(Matrix!$C$5:$EV$304,0,$B141)&gt;0),--(INDEX(Matrix!$C$5:$EV$304,0,BH$3)&gt;0)))</f>
        <v/>
      </c>
      <c r="BI141" s="12" t="str">
        <f aca="false">IF(OR($A141="",BI$4=""),"",SUMPRODUCT(--(INDEX(Matrix!$C$5:$EV$304,0,$B141)&gt;0),--(INDEX(Matrix!$C$5:$EV$304,0,BI$3)&gt;0)))</f>
        <v/>
      </c>
      <c r="BJ141" s="12" t="str">
        <f aca="false">IF(OR($A141="",BJ$4=""),"",SUMPRODUCT(--(INDEX(Matrix!$C$5:$EV$304,0,$B141)&gt;0),--(INDEX(Matrix!$C$5:$EV$304,0,BJ$3)&gt;0)))</f>
        <v/>
      </c>
      <c r="BK141" s="12" t="str">
        <f aca="false">IF(OR($A141="",BK$4=""),"",SUMPRODUCT(--(INDEX(Matrix!$C$5:$EV$304,0,$B141)&gt;0),--(INDEX(Matrix!$C$5:$EV$304,0,BK$3)&gt;0)))</f>
        <v/>
      </c>
      <c r="BL141" s="12" t="str">
        <f aca="false">IF(OR($A141="",BL$4=""),"",SUMPRODUCT(--(INDEX(Matrix!$C$5:$EV$304,0,$B141)&gt;0),--(INDEX(Matrix!$C$5:$EV$304,0,BL$3)&gt;0)))</f>
        <v/>
      </c>
      <c r="BM141" s="12" t="str">
        <f aca="false">IF(OR($A141="",BM$4=""),"",SUMPRODUCT(--(INDEX(Matrix!$C$5:$EV$304,0,$B141)&gt;0),--(INDEX(Matrix!$C$5:$EV$304,0,BM$3)&gt;0)))</f>
        <v/>
      </c>
      <c r="BN141" s="12" t="str">
        <f aca="false">IF(OR($A141="",BN$4=""),"",SUMPRODUCT(--(INDEX(Matrix!$C$5:$EV$304,0,$B141)&gt;0),--(INDEX(Matrix!$C$5:$EV$304,0,BN$3)&gt;0)))</f>
        <v/>
      </c>
      <c r="BO141" s="12" t="str">
        <f aca="false">IF(OR($A141="",BO$4=""),"",SUMPRODUCT(--(INDEX(Matrix!$C$5:$EV$304,0,$B141)&gt;0),--(INDEX(Matrix!$C$5:$EV$304,0,BO$3)&gt;0)))</f>
        <v/>
      </c>
      <c r="BP141" s="12" t="str">
        <f aca="false">IF(OR($A141="",BP$4=""),"",SUMPRODUCT(--(INDEX(Matrix!$C$5:$EV$304,0,$B141)&gt;0),--(INDEX(Matrix!$C$5:$EV$304,0,BP$3)&gt;0)))</f>
        <v/>
      </c>
      <c r="BQ141" s="12" t="str">
        <f aca="false">IF(OR($A141="",BQ$4=""),"",SUMPRODUCT(--(INDEX(Matrix!$C$5:$EV$304,0,$B141)&gt;0),--(INDEX(Matrix!$C$5:$EV$304,0,BQ$3)&gt;0)))</f>
        <v/>
      </c>
      <c r="BR141" s="12" t="str">
        <f aca="false">IF(OR($A141="",BR$4=""),"",SUMPRODUCT(--(INDEX(Matrix!$C$5:$EV$304,0,$B141)&gt;0),--(INDEX(Matrix!$C$5:$EV$304,0,BR$3)&gt;0)))</f>
        <v/>
      </c>
      <c r="BS141" s="12" t="str">
        <f aca="false">IF(OR($A141="",BS$4=""),"",SUMPRODUCT(--(INDEX(Matrix!$C$5:$EV$304,0,$B141)&gt;0),--(INDEX(Matrix!$C$5:$EV$304,0,BS$3)&gt;0)))</f>
        <v/>
      </c>
      <c r="BT141" s="12" t="str">
        <f aca="false">IF(OR($A141="",BT$4=""),"",SUMPRODUCT(--(INDEX(Matrix!$C$5:$EV$304,0,$B141)&gt;0),--(INDEX(Matrix!$C$5:$EV$304,0,BT$3)&gt;0)))</f>
        <v/>
      </c>
      <c r="BU141" s="12" t="str">
        <f aca="false">IF(OR($A141="",BU$4=""),"",SUMPRODUCT(--(INDEX(Matrix!$C$5:$EV$304,0,$B141)&gt;0),--(INDEX(Matrix!$C$5:$EV$304,0,BU$3)&gt;0)))</f>
        <v/>
      </c>
      <c r="BV141" s="12" t="str">
        <f aca="false">IF(OR($A141="",BV$4=""),"",SUMPRODUCT(--(INDEX(Matrix!$C$5:$EV$304,0,$B141)&gt;0),--(INDEX(Matrix!$C$5:$EV$304,0,BV$3)&gt;0)))</f>
        <v/>
      </c>
      <c r="BW141" s="12" t="str">
        <f aca="false">IF(OR($A141="",BW$4=""),"",SUMPRODUCT(--(INDEX(Matrix!$C$5:$EV$304,0,$B141)&gt;0),--(INDEX(Matrix!$C$5:$EV$304,0,BW$3)&gt;0)))</f>
        <v/>
      </c>
      <c r="BX141" s="12" t="str">
        <f aca="false">IF(OR($A141="",BX$4=""),"",SUMPRODUCT(--(INDEX(Matrix!$C$5:$EV$304,0,$B141)&gt;0),--(INDEX(Matrix!$C$5:$EV$304,0,BX$3)&gt;0)))</f>
        <v/>
      </c>
      <c r="BY141" s="12" t="str">
        <f aca="false">IF(OR($A141="",BY$4=""),"",SUMPRODUCT(--(INDEX(Matrix!$C$5:$EV$304,0,$B141)&gt;0),--(INDEX(Matrix!$C$5:$EV$304,0,BY$3)&gt;0)))</f>
        <v/>
      </c>
      <c r="BZ141" s="12" t="str">
        <f aca="false">IF(OR($A141="",BZ$4=""),"",SUMPRODUCT(--(INDEX(Matrix!$C$5:$EV$304,0,$B141)&gt;0),--(INDEX(Matrix!$C$5:$EV$304,0,BZ$3)&gt;0)))</f>
        <v/>
      </c>
      <c r="CA141" s="12" t="str">
        <f aca="false">IF(OR($A141="",CA$4=""),"",SUMPRODUCT(--(INDEX(Matrix!$C$5:$EV$304,0,$B141)&gt;0),--(INDEX(Matrix!$C$5:$EV$304,0,CA$3)&gt;0)))</f>
        <v/>
      </c>
      <c r="CB141" s="12" t="str">
        <f aca="false">IF(OR($A141="",CB$4=""),"",SUMPRODUCT(--(INDEX(Matrix!$C$5:$EV$304,0,$B141)&gt;0),--(INDEX(Matrix!$C$5:$EV$304,0,CB$3)&gt;0)))</f>
        <v/>
      </c>
      <c r="CC141" s="12" t="str">
        <f aca="false">IF(OR($A141="",CC$4=""),"",SUMPRODUCT(--(INDEX(Matrix!$C$5:$EV$304,0,$B141)&gt;0),--(INDEX(Matrix!$C$5:$EV$304,0,CC$3)&gt;0)))</f>
        <v/>
      </c>
      <c r="CD141" s="12" t="str">
        <f aca="false">IF(OR($A141="",CD$4=""),"",SUMPRODUCT(--(INDEX(Matrix!$C$5:$EV$304,0,$B141)&gt;0),--(INDEX(Matrix!$C$5:$EV$304,0,CD$3)&gt;0)))</f>
        <v/>
      </c>
      <c r="CE141" s="12" t="str">
        <f aca="false">IF(OR($A141="",CE$4=""),"",SUMPRODUCT(--(INDEX(Matrix!$C$5:$EV$304,0,$B141)&gt;0),--(INDEX(Matrix!$C$5:$EV$304,0,CE$3)&gt;0)))</f>
        <v/>
      </c>
      <c r="CF141" s="12" t="str">
        <f aca="false">IF(OR($A141="",CF$4=""),"",SUMPRODUCT(--(INDEX(Matrix!$C$5:$EV$304,0,$B141)&gt;0),--(INDEX(Matrix!$C$5:$EV$304,0,CF$3)&gt;0)))</f>
        <v/>
      </c>
      <c r="CG141" s="12" t="str">
        <f aca="false">IF(OR($A141="",CG$4=""),"",SUMPRODUCT(--(INDEX(Matrix!$C$5:$EV$304,0,$B141)&gt;0),--(INDEX(Matrix!$C$5:$EV$304,0,CG$3)&gt;0)))</f>
        <v/>
      </c>
      <c r="CH141" s="12" t="str">
        <f aca="false">IF(OR($A141="",CH$4=""),"",SUMPRODUCT(--(INDEX(Matrix!$C$5:$EV$304,0,$B141)&gt;0),--(INDEX(Matrix!$C$5:$EV$304,0,CH$3)&gt;0)))</f>
        <v/>
      </c>
      <c r="CI141" s="12" t="str">
        <f aca="false">IF(OR($A141="",CI$4=""),"",SUMPRODUCT(--(INDEX(Matrix!$C$5:$EV$304,0,$B141)&gt;0),--(INDEX(Matrix!$C$5:$EV$304,0,CI$3)&gt;0)))</f>
        <v/>
      </c>
      <c r="CJ141" s="12" t="str">
        <f aca="false">IF(OR($A141="",CJ$4=""),"",SUMPRODUCT(--(INDEX(Matrix!$C$5:$EV$304,0,$B141)&gt;0),--(INDEX(Matrix!$C$5:$EV$304,0,CJ$3)&gt;0)))</f>
        <v/>
      </c>
      <c r="CK141" s="12" t="str">
        <f aca="false">IF(OR($A141="",CK$4=""),"",SUMPRODUCT(--(INDEX(Matrix!$C$5:$EV$304,0,$B141)&gt;0),--(INDEX(Matrix!$C$5:$EV$304,0,CK$3)&gt;0)))</f>
        <v/>
      </c>
      <c r="CL141" s="12" t="str">
        <f aca="false">IF(OR($A141="",CL$4=""),"",SUMPRODUCT(--(INDEX(Matrix!$C$5:$EV$304,0,$B141)&gt;0),--(INDEX(Matrix!$C$5:$EV$304,0,CL$3)&gt;0)))</f>
        <v/>
      </c>
      <c r="CM141" s="12" t="str">
        <f aca="false">IF(OR($A141="",CM$4=""),"",SUMPRODUCT(--(INDEX(Matrix!$C$5:$EV$304,0,$B141)&gt;0),--(INDEX(Matrix!$C$5:$EV$304,0,CM$3)&gt;0)))</f>
        <v/>
      </c>
      <c r="CN141" s="12" t="str">
        <f aca="false">IF(OR($A141="",CN$4=""),"",SUMPRODUCT(--(INDEX(Matrix!$C$5:$EV$304,0,$B141)&gt;0),--(INDEX(Matrix!$C$5:$EV$304,0,CN$3)&gt;0)))</f>
        <v/>
      </c>
      <c r="CO141" s="12" t="str">
        <f aca="false">IF(OR($A141="",CO$4=""),"",SUMPRODUCT(--(INDEX(Matrix!$C$5:$EV$304,0,$B141)&gt;0),--(INDEX(Matrix!$C$5:$EV$304,0,CO$3)&gt;0)))</f>
        <v/>
      </c>
      <c r="CP141" s="12" t="str">
        <f aca="false">IF(OR($A141="",CP$4=""),"",SUMPRODUCT(--(INDEX(Matrix!$C$5:$EV$304,0,$B141)&gt;0),--(INDEX(Matrix!$C$5:$EV$304,0,CP$3)&gt;0)))</f>
        <v/>
      </c>
      <c r="CQ141" s="12" t="str">
        <f aca="false">IF(OR($A141="",CQ$4=""),"",SUMPRODUCT(--(INDEX(Matrix!$C$5:$EV$304,0,$B141)&gt;0),--(INDEX(Matrix!$C$5:$EV$304,0,CQ$3)&gt;0)))</f>
        <v/>
      </c>
      <c r="CR141" s="12" t="str">
        <f aca="false">IF(OR($A141="",CR$4=""),"",SUMPRODUCT(--(INDEX(Matrix!$C$5:$EV$304,0,$B141)&gt;0),--(INDEX(Matrix!$C$5:$EV$304,0,CR$3)&gt;0)))</f>
        <v/>
      </c>
      <c r="CS141" s="12" t="str">
        <f aca="false">IF(OR($A141="",CS$4=""),"",SUMPRODUCT(--(INDEX(Matrix!$C$5:$EV$304,0,$B141)&gt;0),--(INDEX(Matrix!$C$5:$EV$304,0,CS$3)&gt;0)))</f>
        <v/>
      </c>
      <c r="CT141" s="12" t="str">
        <f aca="false">IF(OR($A141="",CT$4=""),"",SUMPRODUCT(--(INDEX(Matrix!$C$5:$EV$304,0,$B141)&gt;0),--(INDEX(Matrix!$C$5:$EV$304,0,CT$3)&gt;0)))</f>
        <v/>
      </c>
      <c r="CU141" s="12" t="str">
        <f aca="false">IF(OR($A141="",CU$4=""),"",SUMPRODUCT(--(INDEX(Matrix!$C$5:$EV$304,0,$B141)&gt;0),--(INDEX(Matrix!$C$5:$EV$304,0,CU$3)&gt;0)))</f>
        <v/>
      </c>
      <c r="CV141" s="12" t="str">
        <f aca="false">IF(OR($A141="",CV$4=""),"",SUMPRODUCT(--(INDEX(Matrix!$C$5:$EV$304,0,$B141)&gt;0),--(INDEX(Matrix!$C$5:$EV$304,0,CV$3)&gt;0)))</f>
        <v/>
      </c>
      <c r="CW141" s="12" t="str">
        <f aca="false">IF(OR($A141="",CW$4=""),"",SUMPRODUCT(--(INDEX(Matrix!$C$5:$EV$304,0,$B141)&gt;0),--(INDEX(Matrix!$C$5:$EV$304,0,CW$3)&gt;0)))</f>
        <v/>
      </c>
      <c r="CX141" s="12" t="str">
        <f aca="false">IF(OR($A141="",CX$4=""),"",SUMPRODUCT(--(INDEX(Matrix!$C$5:$EV$304,0,$B141)&gt;0),--(INDEX(Matrix!$C$5:$EV$304,0,CX$3)&gt;0)))</f>
        <v/>
      </c>
      <c r="CY141" s="12" t="str">
        <f aca="false">IF(OR($A141="",CY$4=""),"",SUMPRODUCT(--(INDEX(Matrix!$C$5:$EV$304,0,$B141)&gt;0),--(INDEX(Matrix!$C$5:$EV$304,0,CY$3)&gt;0)))</f>
        <v/>
      </c>
      <c r="CZ141" s="12" t="str">
        <f aca="false">IF(OR($A141="",CZ$4=""),"",SUMPRODUCT(--(INDEX(Matrix!$C$5:$EV$304,0,$B141)&gt;0),--(INDEX(Matrix!$C$5:$EV$304,0,CZ$3)&gt;0)))</f>
        <v/>
      </c>
      <c r="DA141" s="12" t="str">
        <f aca="false">IF(OR($A141="",DA$4=""),"",SUMPRODUCT(--(INDEX(Matrix!$C$5:$EV$304,0,$B141)&gt;0),--(INDEX(Matrix!$C$5:$EV$304,0,DA$3)&gt;0)))</f>
        <v/>
      </c>
      <c r="DB141" s="12" t="str">
        <f aca="false">IF(OR($A141="",DB$4=""),"",SUMPRODUCT(--(INDEX(Matrix!$C$5:$EV$304,0,$B141)&gt;0),--(INDEX(Matrix!$C$5:$EV$304,0,DB$3)&gt;0)))</f>
        <v/>
      </c>
      <c r="DC141" s="12" t="str">
        <f aca="false">IF(OR($A141="",DC$4=""),"",SUMPRODUCT(--(INDEX(Matrix!$C$5:$EV$304,0,$B141)&gt;0),--(INDEX(Matrix!$C$5:$EV$304,0,DC$3)&gt;0)))</f>
        <v/>
      </c>
      <c r="DD141" s="12" t="str">
        <f aca="false">IF(OR($A141="",DD$4=""),"",SUMPRODUCT(--(INDEX(Matrix!$C$5:$EV$304,0,$B141)&gt;0),--(INDEX(Matrix!$C$5:$EV$304,0,DD$3)&gt;0)))</f>
        <v/>
      </c>
      <c r="DE141" s="12" t="str">
        <f aca="false">IF(OR($A141="",DE$4=""),"",SUMPRODUCT(--(INDEX(Matrix!$C$5:$EV$304,0,$B141)&gt;0),--(INDEX(Matrix!$C$5:$EV$304,0,DE$3)&gt;0)))</f>
        <v/>
      </c>
      <c r="DF141" s="12" t="str">
        <f aca="false">IF(OR($A141="",DF$4=""),"",SUMPRODUCT(--(INDEX(Matrix!$C$5:$EV$304,0,$B141)&gt;0),--(INDEX(Matrix!$C$5:$EV$304,0,DF$3)&gt;0)))</f>
        <v/>
      </c>
      <c r="DG141" s="12" t="str">
        <f aca="false">IF(OR($A141="",DG$4=""),"",SUMPRODUCT(--(INDEX(Matrix!$C$5:$EV$304,0,$B141)&gt;0),--(INDEX(Matrix!$C$5:$EV$304,0,DG$3)&gt;0)))</f>
        <v/>
      </c>
      <c r="DH141" s="12" t="str">
        <f aca="false">IF(OR($A141="",DH$4=""),"",SUMPRODUCT(--(INDEX(Matrix!$C$5:$EV$304,0,$B141)&gt;0),--(INDEX(Matrix!$C$5:$EV$304,0,DH$3)&gt;0)))</f>
        <v/>
      </c>
      <c r="DI141" s="12" t="str">
        <f aca="false">IF(OR($A141="",DI$4=""),"",SUMPRODUCT(--(INDEX(Matrix!$C$5:$EV$304,0,$B141)&gt;0),--(INDEX(Matrix!$C$5:$EV$304,0,DI$3)&gt;0)))</f>
        <v/>
      </c>
      <c r="DJ141" s="12" t="str">
        <f aca="false">IF(OR($A141="",DJ$4=""),"",SUMPRODUCT(--(INDEX(Matrix!$C$5:$EV$304,0,$B141)&gt;0),--(INDEX(Matrix!$C$5:$EV$304,0,DJ$3)&gt;0)))</f>
        <v/>
      </c>
      <c r="DK141" s="12" t="str">
        <f aca="false">IF(OR($A141="",DK$4=""),"",SUMPRODUCT(--(INDEX(Matrix!$C$5:$EV$304,0,$B141)&gt;0),--(INDEX(Matrix!$C$5:$EV$304,0,DK$3)&gt;0)))</f>
        <v/>
      </c>
      <c r="DL141" s="12" t="str">
        <f aca="false">IF(OR($A141="",DL$4=""),"",SUMPRODUCT(--(INDEX(Matrix!$C$5:$EV$304,0,$B141)&gt;0),--(INDEX(Matrix!$C$5:$EV$304,0,DL$3)&gt;0)))</f>
        <v/>
      </c>
      <c r="DM141" s="12" t="str">
        <f aca="false">IF(OR($A141="",DM$4=""),"",SUMPRODUCT(--(INDEX(Matrix!$C$5:$EV$304,0,$B141)&gt;0),--(INDEX(Matrix!$C$5:$EV$304,0,DM$3)&gt;0)))</f>
        <v/>
      </c>
      <c r="DN141" s="12" t="str">
        <f aca="false">IF(OR($A141="",DN$4=""),"",SUMPRODUCT(--(INDEX(Matrix!$C$5:$EV$304,0,$B141)&gt;0),--(INDEX(Matrix!$C$5:$EV$304,0,DN$3)&gt;0)))</f>
        <v/>
      </c>
      <c r="DO141" s="12" t="str">
        <f aca="false">IF(OR($A141="",DO$4=""),"",SUMPRODUCT(--(INDEX(Matrix!$C$5:$EV$304,0,$B141)&gt;0),--(INDEX(Matrix!$C$5:$EV$304,0,DO$3)&gt;0)))</f>
        <v/>
      </c>
      <c r="DP141" s="12" t="str">
        <f aca="false">IF(OR($A141="",DP$4=""),"",SUMPRODUCT(--(INDEX(Matrix!$C$5:$EV$304,0,$B141)&gt;0),--(INDEX(Matrix!$C$5:$EV$304,0,DP$3)&gt;0)))</f>
        <v/>
      </c>
      <c r="DQ141" s="12" t="str">
        <f aca="false">IF(OR($A141="",DQ$4=""),"",SUMPRODUCT(--(INDEX(Matrix!$C$5:$EV$304,0,$B141)&gt;0),--(INDEX(Matrix!$C$5:$EV$304,0,DQ$3)&gt;0)))</f>
        <v/>
      </c>
      <c r="DR141" s="12" t="str">
        <f aca="false">IF(OR($A141="",DR$4=""),"",SUMPRODUCT(--(INDEX(Matrix!$C$5:$EV$304,0,$B141)&gt;0),--(INDEX(Matrix!$C$5:$EV$304,0,DR$3)&gt;0)))</f>
        <v/>
      </c>
      <c r="DS141" s="12" t="str">
        <f aca="false">IF(OR($A141="",DS$4=""),"",SUMPRODUCT(--(INDEX(Matrix!$C$5:$EV$304,0,$B141)&gt;0),--(INDEX(Matrix!$C$5:$EV$304,0,DS$3)&gt;0)))</f>
        <v/>
      </c>
      <c r="DT141" s="12" t="str">
        <f aca="false">IF(OR($A141="",DT$4=""),"",SUMPRODUCT(--(INDEX(Matrix!$C$5:$EV$304,0,$B141)&gt;0),--(INDEX(Matrix!$C$5:$EV$304,0,DT$3)&gt;0)))</f>
        <v/>
      </c>
      <c r="DU141" s="12" t="str">
        <f aca="false">IF(OR($A141="",DU$4=""),"",SUMPRODUCT(--(INDEX(Matrix!$C$5:$EV$304,0,$B141)&gt;0),--(INDEX(Matrix!$C$5:$EV$304,0,DU$3)&gt;0)))</f>
        <v/>
      </c>
      <c r="DV141" s="12" t="str">
        <f aca="false">IF(OR($A141="",DV$4=""),"",SUMPRODUCT(--(INDEX(Matrix!$C$5:$EV$304,0,$B141)&gt;0),--(INDEX(Matrix!$C$5:$EV$304,0,DV$3)&gt;0)))</f>
        <v/>
      </c>
      <c r="DW141" s="12" t="str">
        <f aca="false">IF(OR($A141="",DW$4=""),"",SUMPRODUCT(--(INDEX(Matrix!$C$5:$EV$304,0,$B141)&gt;0),--(INDEX(Matrix!$C$5:$EV$304,0,DW$3)&gt;0)))</f>
        <v/>
      </c>
      <c r="DX141" s="12" t="str">
        <f aca="false">IF(OR($A141="",DX$4=""),"",SUMPRODUCT(--(INDEX(Matrix!$C$5:$EV$304,0,$B141)&gt;0),--(INDEX(Matrix!$C$5:$EV$304,0,DX$3)&gt;0)))</f>
        <v/>
      </c>
      <c r="DY141" s="12" t="str">
        <f aca="false">IF(OR($A141="",DY$4=""),"",SUMPRODUCT(--(INDEX(Matrix!$C$5:$EV$304,0,$B141)&gt;0),--(INDEX(Matrix!$C$5:$EV$304,0,DY$3)&gt;0)))</f>
        <v/>
      </c>
      <c r="DZ141" s="12" t="str">
        <f aca="false">IF(OR($A141="",DZ$4=""),"",SUMPRODUCT(--(INDEX(Matrix!$C$5:$EV$304,0,$B141)&gt;0),--(INDEX(Matrix!$C$5:$EV$304,0,DZ$3)&gt;0)))</f>
        <v/>
      </c>
      <c r="EA141" s="12" t="str">
        <f aca="false">IF(OR($A141="",EA$4=""),"",SUMPRODUCT(--(INDEX(Matrix!$C$5:$EV$304,0,$B141)&gt;0),--(INDEX(Matrix!$C$5:$EV$304,0,EA$3)&gt;0)))</f>
        <v/>
      </c>
      <c r="EB141" s="12" t="str">
        <f aca="false">IF(OR($A141="",EB$4=""),"",SUMPRODUCT(--(INDEX(Matrix!$C$5:$EV$304,0,$B141)&gt;0),--(INDEX(Matrix!$C$5:$EV$304,0,EB$3)&gt;0)))</f>
        <v/>
      </c>
      <c r="EC141" s="12" t="str">
        <f aca="false">IF(OR($A141="",EC$4=""),"",SUMPRODUCT(--(INDEX(Matrix!$C$5:$EV$304,0,$B141)&gt;0),--(INDEX(Matrix!$C$5:$EV$304,0,EC$3)&gt;0)))</f>
        <v/>
      </c>
      <c r="ED141" s="12" t="str">
        <f aca="false">IF(OR($A141="",ED$4=""),"",SUMPRODUCT(--(INDEX(Matrix!$C$5:$EV$304,0,$B141)&gt;0),--(INDEX(Matrix!$C$5:$EV$304,0,ED$3)&gt;0)))</f>
        <v/>
      </c>
      <c r="EE141" s="12" t="str">
        <f aca="false">IF(OR($A141="",EE$4=""),"",SUMPRODUCT(--(INDEX(Matrix!$C$5:$EV$304,0,$B141)&gt;0),--(INDEX(Matrix!$C$5:$EV$304,0,EE$3)&gt;0)))</f>
        <v/>
      </c>
      <c r="EF141" s="12" t="str">
        <f aca="false">IF(OR($A141="",EF$4=""),"",SUMPRODUCT(--(INDEX(Matrix!$C$5:$EV$304,0,$B141)&gt;0),--(INDEX(Matrix!$C$5:$EV$304,0,EF$3)&gt;0)))</f>
        <v/>
      </c>
      <c r="EG141" s="12" t="str">
        <f aca="false">IF(OR($A141="",EG$4=""),"",SUMPRODUCT(--(INDEX(Matrix!$C$5:$EV$304,0,$B141)&gt;0),--(INDEX(Matrix!$C$5:$EV$304,0,EG$3)&gt;0)))</f>
        <v/>
      </c>
      <c r="EH141" s="12" t="str">
        <f aca="false">IF(OR($A141="",EH$4=""),"",SUMPRODUCT(--(INDEX(Matrix!$C$5:$EV$304,0,$B141)&gt;0),--(INDEX(Matrix!$C$5:$EV$304,0,EH$3)&gt;0)))</f>
        <v/>
      </c>
      <c r="EI141" s="12" t="str">
        <f aca="false">IF(OR($A141="",EI$4=""),"",SUMPRODUCT(--(INDEX(Matrix!$C$5:$EV$304,0,$B141)&gt;0),--(INDEX(Matrix!$C$5:$EV$304,0,EI$3)&gt;0)))</f>
        <v/>
      </c>
      <c r="EJ141" s="12" t="str">
        <f aca="false">IF(OR($A141="",EJ$4=""),"",SUMPRODUCT(--(INDEX(Matrix!$C$5:$EV$304,0,$B141)&gt;0),--(INDEX(Matrix!$C$5:$EV$304,0,EJ$3)&gt;0)))</f>
        <v/>
      </c>
      <c r="EK141" s="12" t="str">
        <f aca="false">IF(OR($A141="",EK$4=""),"",SUMPRODUCT(--(INDEX(Matrix!$C$5:$EV$304,0,$B141)&gt;0),--(INDEX(Matrix!$C$5:$EV$304,0,EK$3)&gt;0)))</f>
        <v/>
      </c>
      <c r="EL141" s="12" t="str">
        <f aca="false">IF(OR($A141="",EL$4=""),"",SUMPRODUCT(--(INDEX(Matrix!$C$5:$EV$304,0,$B141)&gt;0),--(INDEX(Matrix!$C$5:$EV$304,0,EL$3)&gt;0)))</f>
        <v/>
      </c>
      <c r="EM141" s="12" t="str">
        <f aca="false">IF(OR($A141="",EM$4=""),"",SUMPRODUCT(--(INDEX(Matrix!$C$5:$EV$304,0,$B141)&gt;0),--(INDEX(Matrix!$C$5:$EV$304,0,EM$3)&gt;0)))</f>
        <v/>
      </c>
      <c r="EN141" s="12" t="str">
        <f aca="false">IF(OR($A141="",EN$4=""),"",SUMPRODUCT(--(INDEX(Matrix!$C$5:$EV$304,0,$B141)&gt;0),--(INDEX(Matrix!$C$5:$EV$304,0,EN$3)&gt;0)))</f>
        <v/>
      </c>
      <c r="EO141" s="12" t="str">
        <f aca="false">IF(OR($A141="",EO$4=""),"",SUMPRODUCT(--(INDEX(Matrix!$C$5:$EV$304,0,$B141)&gt;0),--(INDEX(Matrix!$C$5:$EV$304,0,EO$3)&gt;0)))</f>
        <v/>
      </c>
      <c r="EP141" s="12" t="str">
        <f aca="false">IF(OR($A141="",EP$4=""),"",SUMPRODUCT(--(INDEX(Matrix!$C$5:$EV$304,0,$B141)&gt;0),--(INDEX(Matrix!$C$5:$EV$304,0,EP$3)&gt;0)))</f>
        <v/>
      </c>
      <c r="EQ141" s="12" t="str">
        <f aca="false">IF(OR($A141="",EQ$4=""),"",SUMPRODUCT(--(INDEX(Matrix!$C$5:$EV$304,0,$B141)&gt;0),--(INDEX(Matrix!$C$5:$EV$304,0,EQ$3)&gt;0)))</f>
        <v/>
      </c>
      <c r="ER141" s="12" t="str">
        <f aca="false">IF(OR($A141="",ER$4=""),"",SUMPRODUCT(--(INDEX(Matrix!$C$5:$EV$304,0,$B141)&gt;0),--(INDEX(Matrix!$C$5:$EV$304,0,ER$3)&gt;0)))</f>
        <v/>
      </c>
      <c r="ES141" s="12" t="str">
        <f aca="false">IF(OR($A141="",ES$4=""),"",SUMPRODUCT(--(INDEX(Matrix!$C$5:$EV$304,0,$B141)&gt;0),--(INDEX(Matrix!$C$5:$EV$304,0,ES$3)&gt;0)))</f>
        <v/>
      </c>
      <c r="ET141" s="12" t="str">
        <f aca="false">IF(OR($A141="",ET$4=""),"",SUMPRODUCT(--(INDEX(Matrix!$C$5:$EV$304,0,$B141)&gt;0),--(INDEX(Matrix!$C$5:$EV$304,0,ET$3)&gt;0)))</f>
        <v/>
      </c>
      <c r="EU141" s="12" t="str">
        <f aca="false">IF(OR($A141="",EU$4=""),"",SUMPRODUCT(--(INDEX(Matrix!$C$5:$EV$304,0,$B141)&gt;0),--(INDEX(Matrix!$C$5:$EV$304,0,EU$3)&gt;0)))</f>
        <v/>
      </c>
      <c r="EV141" s="12" t="str">
        <f aca="false">IF(OR($A141="",EV$4=""),"",SUMPRODUCT(--(INDEX(Matrix!$C$5:$EV$304,0,$B141)&gt;0),--(INDEX(Matrix!$C$5:$EV$304,0,EV$3)&gt;0)))</f>
        <v/>
      </c>
    </row>
    <row r="142" customFormat="false" ht="15" hidden="false" customHeight="false" outlineLevel="0" collapsed="false">
      <c r="A142" s="6" t="str">
        <f aca="false">IF(INDEX(Products!$A$2:$A$151,$B142)="","",INDEX(Products!$A$2:$A$151,$B142))</f>
        <v/>
      </c>
      <c r="B142" s="23" t="n">
        <v>138</v>
      </c>
      <c r="C142" s="12" t="str">
        <f aca="false">IF(OR($A142="",C$4=""),"",SUMPRODUCT(--(INDEX(Matrix!$C$5:$EV$304,0,$B142)&gt;0),--(INDEX(Matrix!$C$5:$EV$304,0,C$3)&gt;0)))</f>
        <v/>
      </c>
      <c r="D142" s="12" t="str">
        <f aca="false">IF(OR($A142="",D$4=""),"",SUMPRODUCT(--(INDEX(Matrix!$C$5:$EV$304,0,$B142)&gt;0),--(INDEX(Matrix!$C$5:$EV$304,0,D$3)&gt;0)))</f>
        <v/>
      </c>
      <c r="E142" s="12" t="str">
        <f aca="false">IF(OR($A142="",E$4=""),"",SUMPRODUCT(--(INDEX(Matrix!$C$5:$EV$304,0,$B142)&gt;0),--(INDEX(Matrix!$C$5:$EV$304,0,E$3)&gt;0)))</f>
        <v/>
      </c>
      <c r="F142" s="12" t="str">
        <f aca="false">IF(OR($A142="",F$4=""),"",SUMPRODUCT(--(INDEX(Matrix!$C$5:$EV$304,0,$B142)&gt;0),--(INDEX(Matrix!$C$5:$EV$304,0,F$3)&gt;0)))</f>
        <v/>
      </c>
      <c r="G142" s="12" t="str">
        <f aca="false">IF(OR($A142="",G$4=""),"",SUMPRODUCT(--(INDEX(Matrix!$C$5:$EV$304,0,$B142)&gt;0),--(INDEX(Matrix!$C$5:$EV$304,0,G$3)&gt;0)))</f>
        <v/>
      </c>
      <c r="H142" s="12" t="str">
        <f aca="false">IF(OR($A142="",H$4=""),"",SUMPRODUCT(--(INDEX(Matrix!$C$5:$EV$304,0,$B142)&gt;0),--(INDEX(Matrix!$C$5:$EV$304,0,H$3)&gt;0)))</f>
        <v/>
      </c>
      <c r="I142" s="12" t="str">
        <f aca="false">IF(OR($A142="",I$4=""),"",SUMPRODUCT(--(INDEX(Matrix!$C$5:$EV$304,0,$B142)&gt;0),--(INDEX(Matrix!$C$5:$EV$304,0,I$3)&gt;0)))</f>
        <v/>
      </c>
      <c r="J142" s="12" t="str">
        <f aca="false">IF(OR($A142="",J$4=""),"",SUMPRODUCT(--(INDEX(Matrix!$C$5:$EV$304,0,$B142)&gt;0),--(INDEX(Matrix!$C$5:$EV$304,0,J$3)&gt;0)))</f>
        <v/>
      </c>
      <c r="K142" s="12" t="str">
        <f aca="false">IF(OR($A142="",K$4=""),"",SUMPRODUCT(--(INDEX(Matrix!$C$5:$EV$304,0,$B142)&gt;0),--(INDEX(Matrix!$C$5:$EV$304,0,K$3)&gt;0)))</f>
        <v/>
      </c>
      <c r="L142" s="12" t="str">
        <f aca="false">IF(OR($A142="",L$4=""),"",SUMPRODUCT(--(INDEX(Matrix!$C$5:$EV$304,0,$B142)&gt;0),--(INDEX(Matrix!$C$5:$EV$304,0,L$3)&gt;0)))</f>
        <v/>
      </c>
      <c r="M142" s="12" t="str">
        <f aca="false">IF(OR($A142="",M$4=""),"",SUMPRODUCT(--(INDEX(Matrix!$C$5:$EV$304,0,$B142)&gt;0),--(INDEX(Matrix!$C$5:$EV$304,0,M$3)&gt;0)))</f>
        <v/>
      </c>
      <c r="N142" s="12" t="str">
        <f aca="false">IF(OR($A142="",N$4=""),"",SUMPRODUCT(--(INDEX(Matrix!$C$5:$EV$304,0,$B142)&gt;0),--(INDEX(Matrix!$C$5:$EV$304,0,N$3)&gt;0)))</f>
        <v/>
      </c>
      <c r="O142" s="12" t="str">
        <f aca="false">IF(OR($A142="",O$4=""),"",SUMPRODUCT(--(INDEX(Matrix!$C$5:$EV$304,0,$B142)&gt;0),--(INDEX(Matrix!$C$5:$EV$304,0,O$3)&gt;0)))</f>
        <v/>
      </c>
      <c r="P142" s="12" t="str">
        <f aca="false">IF(OR($A142="",P$4=""),"",SUMPRODUCT(--(INDEX(Matrix!$C$5:$EV$304,0,$B142)&gt;0),--(INDEX(Matrix!$C$5:$EV$304,0,P$3)&gt;0)))</f>
        <v/>
      </c>
      <c r="Q142" s="12" t="str">
        <f aca="false">IF(OR($A142="",Q$4=""),"",SUMPRODUCT(--(INDEX(Matrix!$C$5:$EV$304,0,$B142)&gt;0),--(INDEX(Matrix!$C$5:$EV$304,0,Q$3)&gt;0)))</f>
        <v/>
      </c>
      <c r="R142" s="12" t="str">
        <f aca="false">IF(OR($A142="",R$4=""),"",SUMPRODUCT(--(INDEX(Matrix!$C$5:$EV$304,0,$B142)&gt;0),--(INDEX(Matrix!$C$5:$EV$304,0,R$3)&gt;0)))</f>
        <v/>
      </c>
      <c r="S142" s="12" t="str">
        <f aca="false">IF(OR($A142="",S$4=""),"",SUMPRODUCT(--(INDEX(Matrix!$C$5:$EV$304,0,$B142)&gt;0),--(INDEX(Matrix!$C$5:$EV$304,0,S$3)&gt;0)))</f>
        <v/>
      </c>
      <c r="T142" s="12" t="str">
        <f aca="false">IF(OR($A142="",T$4=""),"",SUMPRODUCT(--(INDEX(Matrix!$C$5:$EV$304,0,$B142)&gt;0),--(INDEX(Matrix!$C$5:$EV$304,0,T$3)&gt;0)))</f>
        <v/>
      </c>
      <c r="U142" s="12" t="str">
        <f aca="false">IF(OR($A142="",U$4=""),"",SUMPRODUCT(--(INDEX(Matrix!$C$5:$EV$304,0,$B142)&gt;0),--(INDEX(Matrix!$C$5:$EV$304,0,U$3)&gt;0)))</f>
        <v/>
      </c>
      <c r="V142" s="12" t="str">
        <f aca="false">IF(OR($A142="",V$4=""),"",SUMPRODUCT(--(INDEX(Matrix!$C$5:$EV$304,0,$B142)&gt;0),--(INDEX(Matrix!$C$5:$EV$304,0,V$3)&gt;0)))</f>
        <v/>
      </c>
      <c r="W142" s="12" t="str">
        <f aca="false">IF(OR($A142="",W$4=""),"",SUMPRODUCT(--(INDEX(Matrix!$C$5:$EV$304,0,$B142)&gt;0),--(INDEX(Matrix!$C$5:$EV$304,0,W$3)&gt;0)))</f>
        <v/>
      </c>
      <c r="X142" s="12" t="str">
        <f aca="false">IF(OR($A142="",X$4=""),"",SUMPRODUCT(--(INDEX(Matrix!$C$5:$EV$304,0,$B142)&gt;0),--(INDEX(Matrix!$C$5:$EV$304,0,X$3)&gt;0)))</f>
        <v/>
      </c>
      <c r="Y142" s="12" t="str">
        <f aca="false">IF(OR($A142="",Y$4=""),"",SUMPRODUCT(--(INDEX(Matrix!$C$5:$EV$304,0,$B142)&gt;0),--(INDEX(Matrix!$C$5:$EV$304,0,Y$3)&gt;0)))</f>
        <v/>
      </c>
      <c r="Z142" s="12" t="str">
        <f aca="false">IF(OR($A142="",Z$4=""),"",SUMPRODUCT(--(INDEX(Matrix!$C$5:$EV$304,0,$B142)&gt;0),--(INDEX(Matrix!$C$5:$EV$304,0,Z$3)&gt;0)))</f>
        <v/>
      </c>
      <c r="AA142" s="12" t="str">
        <f aca="false">IF(OR($A142="",AA$4=""),"",SUMPRODUCT(--(INDEX(Matrix!$C$5:$EV$304,0,$B142)&gt;0),--(INDEX(Matrix!$C$5:$EV$304,0,AA$3)&gt;0)))</f>
        <v/>
      </c>
      <c r="AB142" s="12" t="str">
        <f aca="false">IF(OR($A142="",AB$4=""),"",SUMPRODUCT(--(INDEX(Matrix!$C$5:$EV$304,0,$B142)&gt;0),--(INDEX(Matrix!$C$5:$EV$304,0,AB$3)&gt;0)))</f>
        <v/>
      </c>
      <c r="AC142" s="12" t="str">
        <f aca="false">IF(OR($A142="",AC$4=""),"",SUMPRODUCT(--(INDEX(Matrix!$C$5:$EV$304,0,$B142)&gt;0),--(INDEX(Matrix!$C$5:$EV$304,0,AC$3)&gt;0)))</f>
        <v/>
      </c>
      <c r="AD142" s="12" t="str">
        <f aca="false">IF(OR($A142="",AD$4=""),"",SUMPRODUCT(--(INDEX(Matrix!$C$5:$EV$304,0,$B142)&gt;0),--(INDEX(Matrix!$C$5:$EV$304,0,AD$3)&gt;0)))</f>
        <v/>
      </c>
      <c r="AE142" s="12" t="str">
        <f aca="false">IF(OR($A142="",AE$4=""),"",SUMPRODUCT(--(INDEX(Matrix!$C$5:$EV$304,0,$B142)&gt;0),--(INDEX(Matrix!$C$5:$EV$304,0,AE$3)&gt;0)))</f>
        <v/>
      </c>
      <c r="AF142" s="12" t="str">
        <f aca="false">IF(OR($A142="",AF$4=""),"",SUMPRODUCT(--(INDEX(Matrix!$C$5:$EV$304,0,$B142)&gt;0),--(INDEX(Matrix!$C$5:$EV$304,0,AF$3)&gt;0)))</f>
        <v/>
      </c>
      <c r="AG142" s="12" t="str">
        <f aca="false">IF(OR($A142="",AG$4=""),"",SUMPRODUCT(--(INDEX(Matrix!$C$5:$EV$304,0,$B142)&gt;0),--(INDEX(Matrix!$C$5:$EV$304,0,AG$3)&gt;0)))</f>
        <v/>
      </c>
      <c r="AH142" s="12" t="str">
        <f aca="false">IF(OR($A142="",AH$4=""),"",SUMPRODUCT(--(INDEX(Matrix!$C$5:$EV$304,0,$B142)&gt;0),--(INDEX(Matrix!$C$5:$EV$304,0,AH$3)&gt;0)))</f>
        <v/>
      </c>
      <c r="AI142" s="12" t="str">
        <f aca="false">IF(OR($A142="",AI$4=""),"",SUMPRODUCT(--(INDEX(Matrix!$C$5:$EV$304,0,$B142)&gt;0),--(INDEX(Matrix!$C$5:$EV$304,0,AI$3)&gt;0)))</f>
        <v/>
      </c>
      <c r="AJ142" s="12" t="str">
        <f aca="false">IF(OR($A142="",AJ$4=""),"",SUMPRODUCT(--(INDEX(Matrix!$C$5:$EV$304,0,$B142)&gt;0),--(INDEX(Matrix!$C$5:$EV$304,0,AJ$3)&gt;0)))</f>
        <v/>
      </c>
      <c r="AK142" s="12" t="str">
        <f aca="false">IF(OR($A142="",AK$4=""),"",SUMPRODUCT(--(INDEX(Matrix!$C$5:$EV$304,0,$B142)&gt;0),--(INDEX(Matrix!$C$5:$EV$304,0,AK$3)&gt;0)))</f>
        <v/>
      </c>
      <c r="AL142" s="12" t="str">
        <f aca="false">IF(OR($A142="",AL$4=""),"",SUMPRODUCT(--(INDEX(Matrix!$C$5:$EV$304,0,$B142)&gt;0),--(INDEX(Matrix!$C$5:$EV$304,0,AL$3)&gt;0)))</f>
        <v/>
      </c>
      <c r="AM142" s="12" t="str">
        <f aca="false">IF(OR($A142="",AM$4=""),"",SUMPRODUCT(--(INDEX(Matrix!$C$5:$EV$304,0,$B142)&gt;0),--(INDEX(Matrix!$C$5:$EV$304,0,AM$3)&gt;0)))</f>
        <v/>
      </c>
      <c r="AN142" s="12" t="str">
        <f aca="false">IF(OR($A142="",AN$4=""),"",SUMPRODUCT(--(INDEX(Matrix!$C$5:$EV$304,0,$B142)&gt;0),--(INDEX(Matrix!$C$5:$EV$304,0,AN$3)&gt;0)))</f>
        <v/>
      </c>
      <c r="AO142" s="12" t="str">
        <f aca="false">IF(OR($A142="",AO$4=""),"",SUMPRODUCT(--(INDEX(Matrix!$C$5:$EV$304,0,$B142)&gt;0),--(INDEX(Matrix!$C$5:$EV$304,0,AO$3)&gt;0)))</f>
        <v/>
      </c>
      <c r="AP142" s="12" t="str">
        <f aca="false">IF(OR($A142="",AP$4=""),"",SUMPRODUCT(--(INDEX(Matrix!$C$5:$EV$304,0,$B142)&gt;0),--(INDEX(Matrix!$C$5:$EV$304,0,AP$3)&gt;0)))</f>
        <v/>
      </c>
      <c r="AQ142" s="12" t="str">
        <f aca="false">IF(OR($A142="",AQ$4=""),"",SUMPRODUCT(--(INDEX(Matrix!$C$5:$EV$304,0,$B142)&gt;0),--(INDEX(Matrix!$C$5:$EV$304,0,AQ$3)&gt;0)))</f>
        <v/>
      </c>
      <c r="AR142" s="12" t="str">
        <f aca="false">IF(OR($A142="",AR$4=""),"",SUMPRODUCT(--(INDEX(Matrix!$C$5:$EV$304,0,$B142)&gt;0),--(INDEX(Matrix!$C$5:$EV$304,0,AR$3)&gt;0)))</f>
        <v/>
      </c>
      <c r="AS142" s="12" t="str">
        <f aca="false">IF(OR($A142="",AS$4=""),"",SUMPRODUCT(--(INDEX(Matrix!$C$5:$EV$304,0,$B142)&gt;0),--(INDEX(Matrix!$C$5:$EV$304,0,AS$3)&gt;0)))</f>
        <v/>
      </c>
      <c r="AT142" s="12" t="str">
        <f aca="false">IF(OR($A142="",AT$4=""),"",SUMPRODUCT(--(INDEX(Matrix!$C$5:$EV$304,0,$B142)&gt;0),--(INDEX(Matrix!$C$5:$EV$304,0,AT$3)&gt;0)))</f>
        <v/>
      </c>
      <c r="AU142" s="12" t="str">
        <f aca="false">IF(OR($A142="",AU$4=""),"",SUMPRODUCT(--(INDEX(Matrix!$C$5:$EV$304,0,$B142)&gt;0),--(INDEX(Matrix!$C$5:$EV$304,0,AU$3)&gt;0)))</f>
        <v/>
      </c>
      <c r="AV142" s="12" t="str">
        <f aca="false">IF(OR($A142="",AV$4=""),"",SUMPRODUCT(--(INDEX(Matrix!$C$5:$EV$304,0,$B142)&gt;0),--(INDEX(Matrix!$C$5:$EV$304,0,AV$3)&gt;0)))</f>
        <v/>
      </c>
      <c r="AW142" s="12" t="str">
        <f aca="false">IF(OR($A142="",AW$4=""),"",SUMPRODUCT(--(INDEX(Matrix!$C$5:$EV$304,0,$B142)&gt;0),--(INDEX(Matrix!$C$5:$EV$304,0,AW$3)&gt;0)))</f>
        <v/>
      </c>
      <c r="AX142" s="12" t="str">
        <f aca="false">IF(OR($A142="",AX$4=""),"",SUMPRODUCT(--(INDEX(Matrix!$C$5:$EV$304,0,$B142)&gt;0),--(INDEX(Matrix!$C$5:$EV$304,0,AX$3)&gt;0)))</f>
        <v/>
      </c>
      <c r="AY142" s="12" t="str">
        <f aca="false">IF(OR($A142="",AY$4=""),"",SUMPRODUCT(--(INDEX(Matrix!$C$5:$EV$304,0,$B142)&gt;0),--(INDEX(Matrix!$C$5:$EV$304,0,AY$3)&gt;0)))</f>
        <v/>
      </c>
      <c r="AZ142" s="12" t="str">
        <f aca="false">IF(OR($A142="",AZ$4=""),"",SUMPRODUCT(--(INDEX(Matrix!$C$5:$EV$304,0,$B142)&gt;0),--(INDEX(Matrix!$C$5:$EV$304,0,AZ$3)&gt;0)))</f>
        <v/>
      </c>
      <c r="BA142" s="12" t="str">
        <f aca="false">IF(OR($A142="",BA$4=""),"",SUMPRODUCT(--(INDEX(Matrix!$C$5:$EV$304,0,$B142)&gt;0),--(INDEX(Matrix!$C$5:$EV$304,0,BA$3)&gt;0)))</f>
        <v/>
      </c>
      <c r="BB142" s="12" t="str">
        <f aca="false">IF(OR($A142="",BB$4=""),"",SUMPRODUCT(--(INDEX(Matrix!$C$5:$EV$304,0,$B142)&gt;0),--(INDEX(Matrix!$C$5:$EV$304,0,BB$3)&gt;0)))</f>
        <v/>
      </c>
      <c r="BC142" s="12" t="str">
        <f aca="false">IF(OR($A142="",BC$4=""),"",SUMPRODUCT(--(INDEX(Matrix!$C$5:$EV$304,0,$B142)&gt;0),--(INDEX(Matrix!$C$5:$EV$304,0,BC$3)&gt;0)))</f>
        <v/>
      </c>
      <c r="BD142" s="12" t="str">
        <f aca="false">IF(OR($A142="",BD$4=""),"",SUMPRODUCT(--(INDEX(Matrix!$C$5:$EV$304,0,$B142)&gt;0),--(INDEX(Matrix!$C$5:$EV$304,0,BD$3)&gt;0)))</f>
        <v/>
      </c>
      <c r="BE142" s="12" t="str">
        <f aca="false">IF(OR($A142="",BE$4=""),"",SUMPRODUCT(--(INDEX(Matrix!$C$5:$EV$304,0,$B142)&gt;0),--(INDEX(Matrix!$C$5:$EV$304,0,BE$3)&gt;0)))</f>
        <v/>
      </c>
      <c r="BF142" s="12" t="str">
        <f aca="false">IF(OR($A142="",BF$4=""),"",SUMPRODUCT(--(INDEX(Matrix!$C$5:$EV$304,0,$B142)&gt;0),--(INDEX(Matrix!$C$5:$EV$304,0,BF$3)&gt;0)))</f>
        <v/>
      </c>
      <c r="BG142" s="12" t="str">
        <f aca="false">IF(OR($A142="",BG$4=""),"",SUMPRODUCT(--(INDEX(Matrix!$C$5:$EV$304,0,$B142)&gt;0),--(INDEX(Matrix!$C$5:$EV$304,0,BG$3)&gt;0)))</f>
        <v/>
      </c>
      <c r="BH142" s="12" t="str">
        <f aca="false">IF(OR($A142="",BH$4=""),"",SUMPRODUCT(--(INDEX(Matrix!$C$5:$EV$304,0,$B142)&gt;0),--(INDEX(Matrix!$C$5:$EV$304,0,BH$3)&gt;0)))</f>
        <v/>
      </c>
      <c r="BI142" s="12" t="str">
        <f aca="false">IF(OR($A142="",BI$4=""),"",SUMPRODUCT(--(INDEX(Matrix!$C$5:$EV$304,0,$B142)&gt;0),--(INDEX(Matrix!$C$5:$EV$304,0,BI$3)&gt;0)))</f>
        <v/>
      </c>
      <c r="BJ142" s="12" t="str">
        <f aca="false">IF(OR($A142="",BJ$4=""),"",SUMPRODUCT(--(INDEX(Matrix!$C$5:$EV$304,0,$B142)&gt;0),--(INDEX(Matrix!$C$5:$EV$304,0,BJ$3)&gt;0)))</f>
        <v/>
      </c>
      <c r="BK142" s="12" t="str">
        <f aca="false">IF(OR($A142="",BK$4=""),"",SUMPRODUCT(--(INDEX(Matrix!$C$5:$EV$304,0,$B142)&gt;0),--(INDEX(Matrix!$C$5:$EV$304,0,BK$3)&gt;0)))</f>
        <v/>
      </c>
      <c r="BL142" s="12" t="str">
        <f aca="false">IF(OR($A142="",BL$4=""),"",SUMPRODUCT(--(INDEX(Matrix!$C$5:$EV$304,0,$B142)&gt;0),--(INDEX(Matrix!$C$5:$EV$304,0,BL$3)&gt;0)))</f>
        <v/>
      </c>
      <c r="BM142" s="12" t="str">
        <f aca="false">IF(OR($A142="",BM$4=""),"",SUMPRODUCT(--(INDEX(Matrix!$C$5:$EV$304,0,$B142)&gt;0),--(INDEX(Matrix!$C$5:$EV$304,0,BM$3)&gt;0)))</f>
        <v/>
      </c>
      <c r="BN142" s="12" t="str">
        <f aca="false">IF(OR($A142="",BN$4=""),"",SUMPRODUCT(--(INDEX(Matrix!$C$5:$EV$304,0,$B142)&gt;0),--(INDEX(Matrix!$C$5:$EV$304,0,BN$3)&gt;0)))</f>
        <v/>
      </c>
      <c r="BO142" s="12" t="str">
        <f aca="false">IF(OR($A142="",BO$4=""),"",SUMPRODUCT(--(INDEX(Matrix!$C$5:$EV$304,0,$B142)&gt;0),--(INDEX(Matrix!$C$5:$EV$304,0,BO$3)&gt;0)))</f>
        <v/>
      </c>
      <c r="BP142" s="12" t="str">
        <f aca="false">IF(OR($A142="",BP$4=""),"",SUMPRODUCT(--(INDEX(Matrix!$C$5:$EV$304,0,$B142)&gt;0),--(INDEX(Matrix!$C$5:$EV$304,0,BP$3)&gt;0)))</f>
        <v/>
      </c>
      <c r="BQ142" s="12" t="str">
        <f aca="false">IF(OR($A142="",BQ$4=""),"",SUMPRODUCT(--(INDEX(Matrix!$C$5:$EV$304,0,$B142)&gt;0),--(INDEX(Matrix!$C$5:$EV$304,0,BQ$3)&gt;0)))</f>
        <v/>
      </c>
      <c r="BR142" s="12" t="str">
        <f aca="false">IF(OR($A142="",BR$4=""),"",SUMPRODUCT(--(INDEX(Matrix!$C$5:$EV$304,0,$B142)&gt;0),--(INDEX(Matrix!$C$5:$EV$304,0,BR$3)&gt;0)))</f>
        <v/>
      </c>
      <c r="BS142" s="12" t="str">
        <f aca="false">IF(OR($A142="",BS$4=""),"",SUMPRODUCT(--(INDEX(Matrix!$C$5:$EV$304,0,$B142)&gt;0),--(INDEX(Matrix!$C$5:$EV$304,0,BS$3)&gt;0)))</f>
        <v/>
      </c>
      <c r="BT142" s="12" t="str">
        <f aca="false">IF(OR($A142="",BT$4=""),"",SUMPRODUCT(--(INDEX(Matrix!$C$5:$EV$304,0,$B142)&gt;0),--(INDEX(Matrix!$C$5:$EV$304,0,BT$3)&gt;0)))</f>
        <v/>
      </c>
      <c r="BU142" s="12" t="str">
        <f aca="false">IF(OR($A142="",BU$4=""),"",SUMPRODUCT(--(INDEX(Matrix!$C$5:$EV$304,0,$B142)&gt;0),--(INDEX(Matrix!$C$5:$EV$304,0,BU$3)&gt;0)))</f>
        <v/>
      </c>
      <c r="BV142" s="12" t="str">
        <f aca="false">IF(OR($A142="",BV$4=""),"",SUMPRODUCT(--(INDEX(Matrix!$C$5:$EV$304,0,$B142)&gt;0),--(INDEX(Matrix!$C$5:$EV$304,0,BV$3)&gt;0)))</f>
        <v/>
      </c>
      <c r="BW142" s="12" t="str">
        <f aca="false">IF(OR($A142="",BW$4=""),"",SUMPRODUCT(--(INDEX(Matrix!$C$5:$EV$304,0,$B142)&gt;0),--(INDEX(Matrix!$C$5:$EV$304,0,BW$3)&gt;0)))</f>
        <v/>
      </c>
      <c r="BX142" s="12" t="str">
        <f aca="false">IF(OR($A142="",BX$4=""),"",SUMPRODUCT(--(INDEX(Matrix!$C$5:$EV$304,0,$B142)&gt;0),--(INDEX(Matrix!$C$5:$EV$304,0,BX$3)&gt;0)))</f>
        <v/>
      </c>
      <c r="BY142" s="12" t="str">
        <f aca="false">IF(OR($A142="",BY$4=""),"",SUMPRODUCT(--(INDEX(Matrix!$C$5:$EV$304,0,$B142)&gt;0),--(INDEX(Matrix!$C$5:$EV$304,0,BY$3)&gt;0)))</f>
        <v/>
      </c>
      <c r="BZ142" s="12" t="str">
        <f aca="false">IF(OR($A142="",BZ$4=""),"",SUMPRODUCT(--(INDEX(Matrix!$C$5:$EV$304,0,$B142)&gt;0),--(INDEX(Matrix!$C$5:$EV$304,0,BZ$3)&gt;0)))</f>
        <v/>
      </c>
      <c r="CA142" s="12" t="str">
        <f aca="false">IF(OR($A142="",CA$4=""),"",SUMPRODUCT(--(INDEX(Matrix!$C$5:$EV$304,0,$B142)&gt;0),--(INDEX(Matrix!$C$5:$EV$304,0,CA$3)&gt;0)))</f>
        <v/>
      </c>
      <c r="CB142" s="12" t="str">
        <f aca="false">IF(OR($A142="",CB$4=""),"",SUMPRODUCT(--(INDEX(Matrix!$C$5:$EV$304,0,$B142)&gt;0),--(INDEX(Matrix!$C$5:$EV$304,0,CB$3)&gt;0)))</f>
        <v/>
      </c>
      <c r="CC142" s="12" t="str">
        <f aca="false">IF(OR($A142="",CC$4=""),"",SUMPRODUCT(--(INDEX(Matrix!$C$5:$EV$304,0,$B142)&gt;0),--(INDEX(Matrix!$C$5:$EV$304,0,CC$3)&gt;0)))</f>
        <v/>
      </c>
      <c r="CD142" s="12" t="str">
        <f aca="false">IF(OR($A142="",CD$4=""),"",SUMPRODUCT(--(INDEX(Matrix!$C$5:$EV$304,0,$B142)&gt;0),--(INDEX(Matrix!$C$5:$EV$304,0,CD$3)&gt;0)))</f>
        <v/>
      </c>
      <c r="CE142" s="12" t="str">
        <f aca="false">IF(OR($A142="",CE$4=""),"",SUMPRODUCT(--(INDEX(Matrix!$C$5:$EV$304,0,$B142)&gt;0),--(INDEX(Matrix!$C$5:$EV$304,0,CE$3)&gt;0)))</f>
        <v/>
      </c>
      <c r="CF142" s="12" t="str">
        <f aca="false">IF(OR($A142="",CF$4=""),"",SUMPRODUCT(--(INDEX(Matrix!$C$5:$EV$304,0,$B142)&gt;0),--(INDEX(Matrix!$C$5:$EV$304,0,CF$3)&gt;0)))</f>
        <v/>
      </c>
      <c r="CG142" s="12" t="str">
        <f aca="false">IF(OR($A142="",CG$4=""),"",SUMPRODUCT(--(INDEX(Matrix!$C$5:$EV$304,0,$B142)&gt;0),--(INDEX(Matrix!$C$5:$EV$304,0,CG$3)&gt;0)))</f>
        <v/>
      </c>
      <c r="CH142" s="12" t="str">
        <f aca="false">IF(OR($A142="",CH$4=""),"",SUMPRODUCT(--(INDEX(Matrix!$C$5:$EV$304,0,$B142)&gt;0),--(INDEX(Matrix!$C$5:$EV$304,0,CH$3)&gt;0)))</f>
        <v/>
      </c>
      <c r="CI142" s="12" t="str">
        <f aca="false">IF(OR($A142="",CI$4=""),"",SUMPRODUCT(--(INDEX(Matrix!$C$5:$EV$304,0,$B142)&gt;0),--(INDEX(Matrix!$C$5:$EV$304,0,CI$3)&gt;0)))</f>
        <v/>
      </c>
      <c r="CJ142" s="12" t="str">
        <f aca="false">IF(OR($A142="",CJ$4=""),"",SUMPRODUCT(--(INDEX(Matrix!$C$5:$EV$304,0,$B142)&gt;0),--(INDEX(Matrix!$C$5:$EV$304,0,CJ$3)&gt;0)))</f>
        <v/>
      </c>
      <c r="CK142" s="12" t="str">
        <f aca="false">IF(OR($A142="",CK$4=""),"",SUMPRODUCT(--(INDEX(Matrix!$C$5:$EV$304,0,$B142)&gt;0),--(INDEX(Matrix!$C$5:$EV$304,0,CK$3)&gt;0)))</f>
        <v/>
      </c>
      <c r="CL142" s="12" t="str">
        <f aca="false">IF(OR($A142="",CL$4=""),"",SUMPRODUCT(--(INDEX(Matrix!$C$5:$EV$304,0,$B142)&gt;0),--(INDEX(Matrix!$C$5:$EV$304,0,CL$3)&gt;0)))</f>
        <v/>
      </c>
      <c r="CM142" s="12" t="str">
        <f aca="false">IF(OR($A142="",CM$4=""),"",SUMPRODUCT(--(INDEX(Matrix!$C$5:$EV$304,0,$B142)&gt;0),--(INDEX(Matrix!$C$5:$EV$304,0,CM$3)&gt;0)))</f>
        <v/>
      </c>
      <c r="CN142" s="12" t="str">
        <f aca="false">IF(OR($A142="",CN$4=""),"",SUMPRODUCT(--(INDEX(Matrix!$C$5:$EV$304,0,$B142)&gt;0),--(INDEX(Matrix!$C$5:$EV$304,0,CN$3)&gt;0)))</f>
        <v/>
      </c>
      <c r="CO142" s="12" t="str">
        <f aca="false">IF(OR($A142="",CO$4=""),"",SUMPRODUCT(--(INDEX(Matrix!$C$5:$EV$304,0,$B142)&gt;0),--(INDEX(Matrix!$C$5:$EV$304,0,CO$3)&gt;0)))</f>
        <v/>
      </c>
      <c r="CP142" s="12" t="str">
        <f aca="false">IF(OR($A142="",CP$4=""),"",SUMPRODUCT(--(INDEX(Matrix!$C$5:$EV$304,0,$B142)&gt;0),--(INDEX(Matrix!$C$5:$EV$304,0,CP$3)&gt;0)))</f>
        <v/>
      </c>
      <c r="CQ142" s="12" t="str">
        <f aca="false">IF(OR($A142="",CQ$4=""),"",SUMPRODUCT(--(INDEX(Matrix!$C$5:$EV$304,0,$B142)&gt;0),--(INDEX(Matrix!$C$5:$EV$304,0,CQ$3)&gt;0)))</f>
        <v/>
      </c>
      <c r="CR142" s="12" t="str">
        <f aca="false">IF(OR($A142="",CR$4=""),"",SUMPRODUCT(--(INDEX(Matrix!$C$5:$EV$304,0,$B142)&gt;0),--(INDEX(Matrix!$C$5:$EV$304,0,CR$3)&gt;0)))</f>
        <v/>
      </c>
      <c r="CS142" s="12" t="str">
        <f aca="false">IF(OR($A142="",CS$4=""),"",SUMPRODUCT(--(INDEX(Matrix!$C$5:$EV$304,0,$B142)&gt;0),--(INDEX(Matrix!$C$5:$EV$304,0,CS$3)&gt;0)))</f>
        <v/>
      </c>
      <c r="CT142" s="12" t="str">
        <f aca="false">IF(OR($A142="",CT$4=""),"",SUMPRODUCT(--(INDEX(Matrix!$C$5:$EV$304,0,$B142)&gt;0),--(INDEX(Matrix!$C$5:$EV$304,0,CT$3)&gt;0)))</f>
        <v/>
      </c>
      <c r="CU142" s="12" t="str">
        <f aca="false">IF(OR($A142="",CU$4=""),"",SUMPRODUCT(--(INDEX(Matrix!$C$5:$EV$304,0,$B142)&gt;0),--(INDEX(Matrix!$C$5:$EV$304,0,CU$3)&gt;0)))</f>
        <v/>
      </c>
      <c r="CV142" s="12" t="str">
        <f aca="false">IF(OR($A142="",CV$4=""),"",SUMPRODUCT(--(INDEX(Matrix!$C$5:$EV$304,0,$B142)&gt;0),--(INDEX(Matrix!$C$5:$EV$304,0,CV$3)&gt;0)))</f>
        <v/>
      </c>
      <c r="CW142" s="12" t="str">
        <f aca="false">IF(OR($A142="",CW$4=""),"",SUMPRODUCT(--(INDEX(Matrix!$C$5:$EV$304,0,$B142)&gt;0),--(INDEX(Matrix!$C$5:$EV$304,0,CW$3)&gt;0)))</f>
        <v/>
      </c>
      <c r="CX142" s="12" t="str">
        <f aca="false">IF(OR($A142="",CX$4=""),"",SUMPRODUCT(--(INDEX(Matrix!$C$5:$EV$304,0,$B142)&gt;0),--(INDEX(Matrix!$C$5:$EV$304,0,CX$3)&gt;0)))</f>
        <v/>
      </c>
      <c r="CY142" s="12" t="str">
        <f aca="false">IF(OR($A142="",CY$4=""),"",SUMPRODUCT(--(INDEX(Matrix!$C$5:$EV$304,0,$B142)&gt;0),--(INDEX(Matrix!$C$5:$EV$304,0,CY$3)&gt;0)))</f>
        <v/>
      </c>
      <c r="CZ142" s="12" t="str">
        <f aca="false">IF(OR($A142="",CZ$4=""),"",SUMPRODUCT(--(INDEX(Matrix!$C$5:$EV$304,0,$B142)&gt;0),--(INDEX(Matrix!$C$5:$EV$304,0,CZ$3)&gt;0)))</f>
        <v/>
      </c>
      <c r="DA142" s="12" t="str">
        <f aca="false">IF(OR($A142="",DA$4=""),"",SUMPRODUCT(--(INDEX(Matrix!$C$5:$EV$304,0,$B142)&gt;0),--(INDEX(Matrix!$C$5:$EV$304,0,DA$3)&gt;0)))</f>
        <v/>
      </c>
      <c r="DB142" s="12" t="str">
        <f aca="false">IF(OR($A142="",DB$4=""),"",SUMPRODUCT(--(INDEX(Matrix!$C$5:$EV$304,0,$B142)&gt;0),--(INDEX(Matrix!$C$5:$EV$304,0,DB$3)&gt;0)))</f>
        <v/>
      </c>
      <c r="DC142" s="12" t="str">
        <f aca="false">IF(OR($A142="",DC$4=""),"",SUMPRODUCT(--(INDEX(Matrix!$C$5:$EV$304,0,$B142)&gt;0),--(INDEX(Matrix!$C$5:$EV$304,0,DC$3)&gt;0)))</f>
        <v/>
      </c>
      <c r="DD142" s="12" t="str">
        <f aca="false">IF(OR($A142="",DD$4=""),"",SUMPRODUCT(--(INDEX(Matrix!$C$5:$EV$304,0,$B142)&gt;0),--(INDEX(Matrix!$C$5:$EV$304,0,DD$3)&gt;0)))</f>
        <v/>
      </c>
      <c r="DE142" s="12" t="str">
        <f aca="false">IF(OR($A142="",DE$4=""),"",SUMPRODUCT(--(INDEX(Matrix!$C$5:$EV$304,0,$B142)&gt;0),--(INDEX(Matrix!$C$5:$EV$304,0,DE$3)&gt;0)))</f>
        <v/>
      </c>
      <c r="DF142" s="12" t="str">
        <f aca="false">IF(OR($A142="",DF$4=""),"",SUMPRODUCT(--(INDEX(Matrix!$C$5:$EV$304,0,$B142)&gt;0),--(INDEX(Matrix!$C$5:$EV$304,0,DF$3)&gt;0)))</f>
        <v/>
      </c>
      <c r="DG142" s="12" t="str">
        <f aca="false">IF(OR($A142="",DG$4=""),"",SUMPRODUCT(--(INDEX(Matrix!$C$5:$EV$304,0,$B142)&gt;0),--(INDEX(Matrix!$C$5:$EV$304,0,DG$3)&gt;0)))</f>
        <v/>
      </c>
      <c r="DH142" s="12" t="str">
        <f aca="false">IF(OR($A142="",DH$4=""),"",SUMPRODUCT(--(INDEX(Matrix!$C$5:$EV$304,0,$B142)&gt;0),--(INDEX(Matrix!$C$5:$EV$304,0,DH$3)&gt;0)))</f>
        <v/>
      </c>
      <c r="DI142" s="12" t="str">
        <f aca="false">IF(OR($A142="",DI$4=""),"",SUMPRODUCT(--(INDEX(Matrix!$C$5:$EV$304,0,$B142)&gt;0),--(INDEX(Matrix!$C$5:$EV$304,0,DI$3)&gt;0)))</f>
        <v/>
      </c>
      <c r="DJ142" s="12" t="str">
        <f aca="false">IF(OR($A142="",DJ$4=""),"",SUMPRODUCT(--(INDEX(Matrix!$C$5:$EV$304,0,$B142)&gt;0),--(INDEX(Matrix!$C$5:$EV$304,0,DJ$3)&gt;0)))</f>
        <v/>
      </c>
      <c r="DK142" s="12" t="str">
        <f aca="false">IF(OR($A142="",DK$4=""),"",SUMPRODUCT(--(INDEX(Matrix!$C$5:$EV$304,0,$B142)&gt;0),--(INDEX(Matrix!$C$5:$EV$304,0,DK$3)&gt;0)))</f>
        <v/>
      </c>
      <c r="DL142" s="12" t="str">
        <f aca="false">IF(OR($A142="",DL$4=""),"",SUMPRODUCT(--(INDEX(Matrix!$C$5:$EV$304,0,$B142)&gt;0),--(INDEX(Matrix!$C$5:$EV$304,0,DL$3)&gt;0)))</f>
        <v/>
      </c>
      <c r="DM142" s="12" t="str">
        <f aca="false">IF(OR($A142="",DM$4=""),"",SUMPRODUCT(--(INDEX(Matrix!$C$5:$EV$304,0,$B142)&gt;0),--(INDEX(Matrix!$C$5:$EV$304,0,DM$3)&gt;0)))</f>
        <v/>
      </c>
      <c r="DN142" s="12" t="str">
        <f aca="false">IF(OR($A142="",DN$4=""),"",SUMPRODUCT(--(INDEX(Matrix!$C$5:$EV$304,0,$B142)&gt;0),--(INDEX(Matrix!$C$5:$EV$304,0,DN$3)&gt;0)))</f>
        <v/>
      </c>
      <c r="DO142" s="12" t="str">
        <f aca="false">IF(OR($A142="",DO$4=""),"",SUMPRODUCT(--(INDEX(Matrix!$C$5:$EV$304,0,$B142)&gt;0),--(INDEX(Matrix!$C$5:$EV$304,0,DO$3)&gt;0)))</f>
        <v/>
      </c>
      <c r="DP142" s="12" t="str">
        <f aca="false">IF(OR($A142="",DP$4=""),"",SUMPRODUCT(--(INDEX(Matrix!$C$5:$EV$304,0,$B142)&gt;0),--(INDEX(Matrix!$C$5:$EV$304,0,DP$3)&gt;0)))</f>
        <v/>
      </c>
      <c r="DQ142" s="12" t="str">
        <f aca="false">IF(OR($A142="",DQ$4=""),"",SUMPRODUCT(--(INDEX(Matrix!$C$5:$EV$304,0,$B142)&gt;0),--(INDEX(Matrix!$C$5:$EV$304,0,DQ$3)&gt;0)))</f>
        <v/>
      </c>
      <c r="DR142" s="12" t="str">
        <f aca="false">IF(OR($A142="",DR$4=""),"",SUMPRODUCT(--(INDEX(Matrix!$C$5:$EV$304,0,$B142)&gt;0),--(INDEX(Matrix!$C$5:$EV$304,0,DR$3)&gt;0)))</f>
        <v/>
      </c>
      <c r="DS142" s="12" t="str">
        <f aca="false">IF(OR($A142="",DS$4=""),"",SUMPRODUCT(--(INDEX(Matrix!$C$5:$EV$304,0,$B142)&gt;0),--(INDEX(Matrix!$C$5:$EV$304,0,DS$3)&gt;0)))</f>
        <v/>
      </c>
      <c r="DT142" s="12" t="str">
        <f aca="false">IF(OR($A142="",DT$4=""),"",SUMPRODUCT(--(INDEX(Matrix!$C$5:$EV$304,0,$B142)&gt;0),--(INDEX(Matrix!$C$5:$EV$304,0,DT$3)&gt;0)))</f>
        <v/>
      </c>
      <c r="DU142" s="12" t="str">
        <f aca="false">IF(OR($A142="",DU$4=""),"",SUMPRODUCT(--(INDEX(Matrix!$C$5:$EV$304,0,$B142)&gt;0),--(INDEX(Matrix!$C$5:$EV$304,0,DU$3)&gt;0)))</f>
        <v/>
      </c>
      <c r="DV142" s="12" t="str">
        <f aca="false">IF(OR($A142="",DV$4=""),"",SUMPRODUCT(--(INDEX(Matrix!$C$5:$EV$304,0,$B142)&gt;0),--(INDEX(Matrix!$C$5:$EV$304,0,DV$3)&gt;0)))</f>
        <v/>
      </c>
      <c r="DW142" s="12" t="str">
        <f aca="false">IF(OR($A142="",DW$4=""),"",SUMPRODUCT(--(INDEX(Matrix!$C$5:$EV$304,0,$B142)&gt;0),--(INDEX(Matrix!$C$5:$EV$304,0,DW$3)&gt;0)))</f>
        <v/>
      </c>
      <c r="DX142" s="12" t="str">
        <f aca="false">IF(OR($A142="",DX$4=""),"",SUMPRODUCT(--(INDEX(Matrix!$C$5:$EV$304,0,$B142)&gt;0),--(INDEX(Matrix!$C$5:$EV$304,0,DX$3)&gt;0)))</f>
        <v/>
      </c>
      <c r="DY142" s="12" t="str">
        <f aca="false">IF(OR($A142="",DY$4=""),"",SUMPRODUCT(--(INDEX(Matrix!$C$5:$EV$304,0,$B142)&gt;0),--(INDEX(Matrix!$C$5:$EV$304,0,DY$3)&gt;0)))</f>
        <v/>
      </c>
      <c r="DZ142" s="12" t="str">
        <f aca="false">IF(OR($A142="",DZ$4=""),"",SUMPRODUCT(--(INDEX(Matrix!$C$5:$EV$304,0,$B142)&gt;0),--(INDEX(Matrix!$C$5:$EV$304,0,DZ$3)&gt;0)))</f>
        <v/>
      </c>
      <c r="EA142" s="12" t="str">
        <f aca="false">IF(OR($A142="",EA$4=""),"",SUMPRODUCT(--(INDEX(Matrix!$C$5:$EV$304,0,$B142)&gt;0),--(INDEX(Matrix!$C$5:$EV$304,0,EA$3)&gt;0)))</f>
        <v/>
      </c>
      <c r="EB142" s="12" t="str">
        <f aca="false">IF(OR($A142="",EB$4=""),"",SUMPRODUCT(--(INDEX(Matrix!$C$5:$EV$304,0,$B142)&gt;0),--(INDEX(Matrix!$C$5:$EV$304,0,EB$3)&gt;0)))</f>
        <v/>
      </c>
      <c r="EC142" s="12" t="str">
        <f aca="false">IF(OR($A142="",EC$4=""),"",SUMPRODUCT(--(INDEX(Matrix!$C$5:$EV$304,0,$B142)&gt;0),--(INDEX(Matrix!$C$5:$EV$304,0,EC$3)&gt;0)))</f>
        <v/>
      </c>
      <c r="ED142" s="12" t="str">
        <f aca="false">IF(OR($A142="",ED$4=""),"",SUMPRODUCT(--(INDEX(Matrix!$C$5:$EV$304,0,$B142)&gt;0),--(INDEX(Matrix!$C$5:$EV$304,0,ED$3)&gt;0)))</f>
        <v/>
      </c>
      <c r="EE142" s="12" t="str">
        <f aca="false">IF(OR($A142="",EE$4=""),"",SUMPRODUCT(--(INDEX(Matrix!$C$5:$EV$304,0,$B142)&gt;0),--(INDEX(Matrix!$C$5:$EV$304,0,EE$3)&gt;0)))</f>
        <v/>
      </c>
      <c r="EF142" s="12" t="str">
        <f aca="false">IF(OR($A142="",EF$4=""),"",SUMPRODUCT(--(INDEX(Matrix!$C$5:$EV$304,0,$B142)&gt;0),--(INDEX(Matrix!$C$5:$EV$304,0,EF$3)&gt;0)))</f>
        <v/>
      </c>
      <c r="EG142" s="12" t="str">
        <f aca="false">IF(OR($A142="",EG$4=""),"",SUMPRODUCT(--(INDEX(Matrix!$C$5:$EV$304,0,$B142)&gt;0),--(INDEX(Matrix!$C$5:$EV$304,0,EG$3)&gt;0)))</f>
        <v/>
      </c>
      <c r="EH142" s="12" t="str">
        <f aca="false">IF(OR($A142="",EH$4=""),"",SUMPRODUCT(--(INDEX(Matrix!$C$5:$EV$304,0,$B142)&gt;0),--(INDEX(Matrix!$C$5:$EV$304,0,EH$3)&gt;0)))</f>
        <v/>
      </c>
      <c r="EI142" s="12" t="str">
        <f aca="false">IF(OR($A142="",EI$4=""),"",SUMPRODUCT(--(INDEX(Matrix!$C$5:$EV$304,0,$B142)&gt;0),--(INDEX(Matrix!$C$5:$EV$304,0,EI$3)&gt;0)))</f>
        <v/>
      </c>
      <c r="EJ142" s="12" t="str">
        <f aca="false">IF(OR($A142="",EJ$4=""),"",SUMPRODUCT(--(INDEX(Matrix!$C$5:$EV$304,0,$B142)&gt;0),--(INDEX(Matrix!$C$5:$EV$304,0,EJ$3)&gt;0)))</f>
        <v/>
      </c>
      <c r="EK142" s="12" t="str">
        <f aca="false">IF(OR($A142="",EK$4=""),"",SUMPRODUCT(--(INDEX(Matrix!$C$5:$EV$304,0,$B142)&gt;0),--(INDEX(Matrix!$C$5:$EV$304,0,EK$3)&gt;0)))</f>
        <v/>
      </c>
      <c r="EL142" s="12" t="str">
        <f aca="false">IF(OR($A142="",EL$4=""),"",SUMPRODUCT(--(INDEX(Matrix!$C$5:$EV$304,0,$B142)&gt;0),--(INDEX(Matrix!$C$5:$EV$304,0,EL$3)&gt;0)))</f>
        <v/>
      </c>
      <c r="EM142" s="12" t="str">
        <f aca="false">IF(OR($A142="",EM$4=""),"",SUMPRODUCT(--(INDEX(Matrix!$C$5:$EV$304,0,$B142)&gt;0),--(INDEX(Matrix!$C$5:$EV$304,0,EM$3)&gt;0)))</f>
        <v/>
      </c>
      <c r="EN142" s="12" t="str">
        <f aca="false">IF(OR($A142="",EN$4=""),"",SUMPRODUCT(--(INDEX(Matrix!$C$5:$EV$304,0,$B142)&gt;0),--(INDEX(Matrix!$C$5:$EV$304,0,EN$3)&gt;0)))</f>
        <v/>
      </c>
      <c r="EO142" s="12" t="str">
        <f aca="false">IF(OR($A142="",EO$4=""),"",SUMPRODUCT(--(INDEX(Matrix!$C$5:$EV$304,0,$B142)&gt;0),--(INDEX(Matrix!$C$5:$EV$304,0,EO$3)&gt;0)))</f>
        <v/>
      </c>
      <c r="EP142" s="12" t="str">
        <f aca="false">IF(OR($A142="",EP$4=""),"",SUMPRODUCT(--(INDEX(Matrix!$C$5:$EV$304,0,$B142)&gt;0),--(INDEX(Matrix!$C$5:$EV$304,0,EP$3)&gt;0)))</f>
        <v/>
      </c>
      <c r="EQ142" s="12" t="str">
        <f aca="false">IF(OR($A142="",EQ$4=""),"",SUMPRODUCT(--(INDEX(Matrix!$C$5:$EV$304,0,$B142)&gt;0),--(INDEX(Matrix!$C$5:$EV$304,0,EQ$3)&gt;0)))</f>
        <v/>
      </c>
      <c r="ER142" s="12" t="str">
        <f aca="false">IF(OR($A142="",ER$4=""),"",SUMPRODUCT(--(INDEX(Matrix!$C$5:$EV$304,0,$B142)&gt;0),--(INDEX(Matrix!$C$5:$EV$304,0,ER$3)&gt;0)))</f>
        <v/>
      </c>
      <c r="ES142" s="12" t="str">
        <f aca="false">IF(OR($A142="",ES$4=""),"",SUMPRODUCT(--(INDEX(Matrix!$C$5:$EV$304,0,$B142)&gt;0),--(INDEX(Matrix!$C$5:$EV$304,0,ES$3)&gt;0)))</f>
        <v/>
      </c>
      <c r="ET142" s="12" t="str">
        <f aca="false">IF(OR($A142="",ET$4=""),"",SUMPRODUCT(--(INDEX(Matrix!$C$5:$EV$304,0,$B142)&gt;0),--(INDEX(Matrix!$C$5:$EV$304,0,ET$3)&gt;0)))</f>
        <v/>
      </c>
      <c r="EU142" s="12" t="str">
        <f aca="false">IF(OR($A142="",EU$4=""),"",SUMPRODUCT(--(INDEX(Matrix!$C$5:$EV$304,0,$B142)&gt;0),--(INDEX(Matrix!$C$5:$EV$304,0,EU$3)&gt;0)))</f>
        <v/>
      </c>
      <c r="EV142" s="12" t="str">
        <f aca="false">IF(OR($A142="",EV$4=""),"",SUMPRODUCT(--(INDEX(Matrix!$C$5:$EV$304,0,$B142)&gt;0),--(INDEX(Matrix!$C$5:$EV$304,0,EV$3)&gt;0)))</f>
        <v/>
      </c>
    </row>
    <row r="143" customFormat="false" ht="15" hidden="false" customHeight="false" outlineLevel="0" collapsed="false">
      <c r="A143" s="6" t="str">
        <f aca="false">IF(INDEX(Products!$A$2:$A$151,$B143)="","",INDEX(Products!$A$2:$A$151,$B143))</f>
        <v/>
      </c>
      <c r="B143" s="23" t="n">
        <v>139</v>
      </c>
      <c r="C143" s="12" t="str">
        <f aca="false">IF(OR($A143="",C$4=""),"",SUMPRODUCT(--(INDEX(Matrix!$C$5:$EV$304,0,$B143)&gt;0),--(INDEX(Matrix!$C$5:$EV$304,0,C$3)&gt;0)))</f>
        <v/>
      </c>
      <c r="D143" s="12" t="str">
        <f aca="false">IF(OR($A143="",D$4=""),"",SUMPRODUCT(--(INDEX(Matrix!$C$5:$EV$304,0,$B143)&gt;0),--(INDEX(Matrix!$C$5:$EV$304,0,D$3)&gt;0)))</f>
        <v/>
      </c>
      <c r="E143" s="12" t="str">
        <f aca="false">IF(OR($A143="",E$4=""),"",SUMPRODUCT(--(INDEX(Matrix!$C$5:$EV$304,0,$B143)&gt;0),--(INDEX(Matrix!$C$5:$EV$304,0,E$3)&gt;0)))</f>
        <v/>
      </c>
      <c r="F143" s="12" t="str">
        <f aca="false">IF(OR($A143="",F$4=""),"",SUMPRODUCT(--(INDEX(Matrix!$C$5:$EV$304,0,$B143)&gt;0),--(INDEX(Matrix!$C$5:$EV$304,0,F$3)&gt;0)))</f>
        <v/>
      </c>
      <c r="G143" s="12" t="str">
        <f aca="false">IF(OR($A143="",G$4=""),"",SUMPRODUCT(--(INDEX(Matrix!$C$5:$EV$304,0,$B143)&gt;0),--(INDEX(Matrix!$C$5:$EV$304,0,G$3)&gt;0)))</f>
        <v/>
      </c>
      <c r="H143" s="12" t="str">
        <f aca="false">IF(OR($A143="",H$4=""),"",SUMPRODUCT(--(INDEX(Matrix!$C$5:$EV$304,0,$B143)&gt;0),--(INDEX(Matrix!$C$5:$EV$304,0,H$3)&gt;0)))</f>
        <v/>
      </c>
      <c r="I143" s="12" t="str">
        <f aca="false">IF(OR($A143="",I$4=""),"",SUMPRODUCT(--(INDEX(Matrix!$C$5:$EV$304,0,$B143)&gt;0),--(INDEX(Matrix!$C$5:$EV$304,0,I$3)&gt;0)))</f>
        <v/>
      </c>
      <c r="J143" s="12" t="str">
        <f aca="false">IF(OR($A143="",J$4=""),"",SUMPRODUCT(--(INDEX(Matrix!$C$5:$EV$304,0,$B143)&gt;0),--(INDEX(Matrix!$C$5:$EV$304,0,J$3)&gt;0)))</f>
        <v/>
      </c>
      <c r="K143" s="12" t="str">
        <f aca="false">IF(OR($A143="",K$4=""),"",SUMPRODUCT(--(INDEX(Matrix!$C$5:$EV$304,0,$B143)&gt;0),--(INDEX(Matrix!$C$5:$EV$304,0,K$3)&gt;0)))</f>
        <v/>
      </c>
      <c r="L143" s="12" t="str">
        <f aca="false">IF(OR($A143="",L$4=""),"",SUMPRODUCT(--(INDEX(Matrix!$C$5:$EV$304,0,$B143)&gt;0),--(INDEX(Matrix!$C$5:$EV$304,0,L$3)&gt;0)))</f>
        <v/>
      </c>
      <c r="M143" s="12" t="str">
        <f aca="false">IF(OR($A143="",M$4=""),"",SUMPRODUCT(--(INDEX(Matrix!$C$5:$EV$304,0,$B143)&gt;0),--(INDEX(Matrix!$C$5:$EV$304,0,M$3)&gt;0)))</f>
        <v/>
      </c>
      <c r="N143" s="12" t="str">
        <f aca="false">IF(OR($A143="",N$4=""),"",SUMPRODUCT(--(INDEX(Matrix!$C$5:$EV$304,0,$B143)&gt;0),--(INDEX(Matrix!$C$5:$EV$304,0,N$3)&gt;0)))</f>
        <v/>
      </c>
      <c r="O143" s="12" t="str">
        <f aca="false">IF(OR($A143="",O$4=""),"",SUMPRODUCT(--(INDEX(Matrix!$C$5:$EV$304,0,$B143)&gt;0),--(INDEX(Matrix!$C$5:$EV$304,0,O$3)&gt;0)))</f>
        <v/>
      </c>
      <c r="P143" s="12" t="str">
        <f aca="false">IF(OR($A143="",P$4=""),"",SUMPRODUCT(--(INDEX(Matrix!$C$5:$EV$304,0,$B143)&gt;0),--(INDEX(Matrix!$C$5:$EV$304,0,P$3)&gt;0)))</f>
        <v/>
      </c>
      <c r="Q143" s="12" t="str">
        <f aca="false">IF(OR($A143="",Q$4=""),"",SUMPRODUCT(--(INDEX(Matrix!$C$5:$EV$304,0,$B143)&gt;0),--(INDEX(Matrix!$C$5:$EV$304,0,Q$3)&gt;0)))</f>
        <v/>
      </c>
      <c r="R143" s="12" t="str">
        <f aca="false">IF(OR($A143="",R$4=""),"",SUMPRODUCT(--(INDEX(Matrix!$C$5:$EV$304,0,$B143)&gt;0),--(INDEX(Matrix!$C$5:$EV$304,0,R$3)&gt;0)))</f>
        <v/>
      </c>
      <c r="S143" s="12" t="str">
        <f aca="false">IF(OR($A143="",S$4=""),"",SUMPRODUCT(--(INDEX(Matrix!$C$5:$EV$304,0,$B143)&gt;0),--(INDEX(Matrix!$C$5:$EV$304,0,S$3)&gt;0)))</f>
        <v/>
      </c>
      <c r="T143" s="12" t="str">
        <f aca="false">IF(OR($A143="",T$4=""),"",SUMPRODUCT(--(INDEX(Matrix!$C$5:$EV$304,0,$B143)&gt;0),--(INDEX(Matrix!$C$5:$EV$304,0,T$3)&gt;0)))</f>
        <v/>
      </c>
      <c r="U143" s="12" t="str">
        <f aca="false">IF(OR($A143="",U$4=""),"",SUMPRODUCT(--(INDEX(Matrix!$C$5:$EV$304,0,$B143)&gt;0),--(INDEX(Matrix!$C$5:$EV$304,0,U$3)&gt;0)))</f>
        <v/>
      </c>
      <c r="V143" s="12" t="str">
        <f aca="false">IF(OR($A143="",V$4=""),"",SUMPRODUCT(--(INDEX(Matrix!$C$5:$EV$304,0,$B143)&gt;0),--(INDEX(Matrix!$C$5:$EV$304,0,V$3)&gt;0)))</f>
        <v/>
      </c>
      <c r="W143" s="12" t="str">
        <f aca="false">IF(OR($A143="",W$4=""),"",SUMPRODUCT(--(INDEX(Matrix!$C$5:$EV$304,0,$B143)&gt;0),--(INDEX(Matrix!$C$5:$EV$304,0,W$3)&gt;0)))</f>
        <v/>
      </c>
      <c r="X143" s="12" t="str">
        <f aca="false">IF(OR($A143="",X$4=""),"",SUMPRODUCT(--(INDEX(Matrix!$C$5:$EV$304,0,$B143)&gt;0),--(INDEX(Matrix!$C$5:$EV$304,0,X$3)&gt;0)))</f>
        <v/>
      </c>
      <c r="Y143" s="12" t="str">
        <f aca="false">IF(OR($A143="",Y$4=""),"",SUMPRODUCT(--(INDEX(Matrix!$C$5:$EV$304,0,$B143)&gt;0),--(INDEX(Matrix!$C$5:$EV$304,0,Y$3)&gt;0)))</f>
        <v/>
      </c>
      <c r="Z143" s="12" t="str">
        <f aca="false">IF(OR($A143="",Z$4=""),"",SUMPRODUCT(--(INDEX(Matrix!$C$5:$EV$304,0,$B143)&gt;0),--(INDEX(Matrix!$C$5:$EV$304,0,Z$3)&gt;0)))</f>
        <v/>
      </c>
      <c r="AA143" s="12" t="str">
        <f aca="false">IF(OR($A143="",AA$4=""),"",SUMPRODUCT(--(INDEX(Matrix!$C$5:$EV$304,0,$B143)&gt;0),--(INDEX(Matrix!$C$5:$EV$304,0,AA$3)&gt;0)))</f>
        <v/>
      </c>
      <c r="AB143" s="12" t="str">
        <f aca="false">IF(OR($A143="",AB$4=""),"",SUMPRODUCT(--(INDEX(Matrix!$C$5:$EV$304,0,$B143)&gt;0),--(INDEX(Matrix!$C$5:$EV$304,0,AB$3)&gt;0)))</f>
        <v/>
      </c>
      <c r="AC143" s="12" t="str">
        <f aca="false">IF(OR($A143="",AC$4=""),"",SUMPRODUCT(--(INDEX(Matrix!$C$5:$EV$304,0,$B143)&gt;0),--(INDEX(Matrix!$C$5:$EV$304,0,AC$3)&gt;0)))</f>
        <v/>
      </c>
      <c r="AD143" s="12" t="str">
        <f aca="false">IF(OR($A143="",AD$4=""),"",SUMPRODUCT(--(INDEX(Matrix!$C$5:$EV$304,0,$B143)&gt;0),--(INDEX(Matrix!$C$5:$EV$304,0,AD$3)&gt;0)))</f>
        <v/>
      </c>
      <c r="AE143" s="12" t="str">
        <f aca="false">IF(OR($A143="",AE$4=""),"",SUMPRODUCT(--(INDEX(Matrix!$C$5:$EV$304,0,$B143)&gt;0),--(INDEX(Matrix!$C$5:$EV$304,0,AE$3)&gt;0)))</f>
        <v/>
      </c>
      <c r="AF143" s="12" t="str">
        <f aca="false">IF(OR($A143="",AF$4=""),"",SUMPRODUCT(--(INDEX(Matrix!$C$5:$EV$304,0,$B143)&gt;0),--(INDEX(Matrix!$C$5:$EV$304,0,AF$3)&gt;0)))</f>
        <v/>
      </c>
      <c r="AG143" s="12" t="str">
        <f aca="false">IF(OR($A143="",AG$4=""),"",SUMPRODUCT(--(INDEX(Matrix!$C$5:$EV$304,0,$B143)&gt;0),--(INDEX(Matrix!$C$5:$EV$304,0,AG$3)&gt;0)))</f>
        <v/>
      </c>
      <c r="AH143" s="12" t="str">
        <f aca="false">IF(OR($A143="",AH$4=""),"",SUMPRODUCT(--(INDEX(Matrix!$C$5:$EV$304,0,$B143)&gt;0),--(INDEX(Matrix!$C$5:$EV$304,0,AH$3)&gt;0)))</f>
        <v/>
      </c>
      <c r="AI143" s="12" t="str">
        <f aca="false">IF(OR($A143="",AI$4=""),"",SUMPRODUCT(--(INDEX(Matrix!$C$5:$EV$304,0,$B143)&gt;0),--(INDEX(Matrix!$C$5:$EV$304,0,AI$3)&gt;0)))</f>
        <v/>
      </c>
      <c r="AJ143" s="12" t="str">
        <f aca="false">IF(OR($A143="",AJ$4=""),"",SUMPRODUCT(--(INDEX(Matrix!$C$5:$EV$304,0,$B143)&gt;0),--(INDEX(Matrix!$C$5:$EV$304,0,AJ$3)&gt;0)))</f>
        <v/>
      </c>
      <c r="AK143" s="12" t="str">
        <f aca="false">IF(OR($A143="",AK$4=""),"",SUMPRODUCT(--(INDEX(Matrix!$C$5:$EV$304,0,$B143)&gt;0),--(INDEX(Matrix!$C$5:$EV$304,0,AK$3)&gt;0)))</f>
        <v/>
      </c>
      <c r="AL143" s="12" t="str">
        <f aca="false">IF(OR($A143="",AL$4=""),"",SUMPRODUCT(--(INDEX(Matrix!$C$5:$EV$304,0,$B143)&gt;0),--(INDEX(Matrix!$C$5:$EV$304,0,AL$3)&gt;0)))</f>
        <v/>
      </c>
      <c r="AM143" s="12" t="str">
        <f aca="false">IF(OR($A143="",AM$4=""),"",SUMPRODUCT(--(INDEX(Matrix!$C$5:$EV$304,0,$B143)&gt;0),--(INDEX(Matrix!$C$5:$EV$304,0,AM$3)&gt;0)))</f>
        <v/>
      </c>
      <c r="AN143" s="12" t="str">
        <f aca="false">IF(OR($A143="",AN$4=""),"",SUMPRODUCT(--(INDEX(Matrix!$C$5:$EV$304,0,$B143)&gt;0),--(INDEX(Matrix!$C$5:$EV$304,0,AN$3)&gt;0)))</f>
        <v/>
      </c>
      <c r="AO143" s="12" t="str">
        <f aca="false">IF(OR($A143="",AO$4=""),"",SUMPRODUCT(--(INDEX(Matrix!$C$5:$EV$304,0,$B143)&gt;0),--(INDEX(Matrix!$C$5:$EV$304,0,AO$3)&gt;0)))</f>
        <v/>
      </c>
      <c r="AP143" s="12" t="str">
        <f aca="false">IF(OR($A143="",AP$4=""),"",SUMPRODUCT(--(INDEX(Matrix!$C$5:$EV$304,0,$B143)&gt;0),--(INDEX(Matrix!$C$5:$EV$304,0,AP$3)&gt;0)))</f>
        <v/>
      </c>
      <c r="AQ143" s="12" t="str">
        <f aca="false">IF(OR($A143="",AQ$4=""),"",SUMPRODUCT(--(INDEX(Matrix!$C$5:$EV$304,0,$B143)&gt;0),--(INDEX(Matrix!$C$5:$EV$304,0,AQ$3)&gt;0)))</f>
        <v/>
      </c>
      <c r="AR143" s="12" t="str">
        <f aca="false">IF(OR($A143="",AR$4=""),"",SUMPRODUCT(--(INDEX(Matrix!$C$5:$EV$304,0,$B143)&gt;0),--(INDEX(Matrix!$C$5:$EV$304,0,AR$3)&gt;0)))</f>
        <v/>
      </c>
      <c r="AS143" s="12" t="str">
        <f aca="false">IF(OR($A143="",AS$4=""),"",SUMPRODUCT(--(INDEX(Matrix!$C$5:$EV$304,0,$B143)&gt;0),--(INDEX(Matrix!$C$5:$EV$304,0,AS$3)&gt;0)))</f>
        <v/>
      </c>
      <c r="AT143" s="12" t="str">
        <f aca="false">IF(OR($A143="",AT$4=""),"",SUMPRODUCT(--(INDEX(Matrix!$C$5:$EV$304,0,$B143)&gt;0),--(INDEX(Matrix!$C$5:$EV$304,0,AT$3)&gt;0)))</f>
        <v/>
      </c>
      <c r="AU143" s="12" t="str">
        <f aca="false">IF(OR($A143="",AU$4=""),"",SUMPRODUCT(--(INDEX(Matrix!$C$5:$EV$304,0,$B143)&gt;0),--(INDEX(Matrix!$C$5:$EV$304,0,AU$3)&gt;0)))</f>
        <v/>
      </c>
      <c r="AV143" s="12" t="str">
        <f aca="false">IF(OR($A143="",AV$4=""),"",SUMPRODUCT(--(INDEX(Matrix!$C$5:$EV$304,0,$B143)&gt;0),--(INDEX(Matrix!$C$5:$EV$304,0,AV$3)&gt;0)))</f>
        <v/>
      </c>
      <c r="AW143" s="12" t="str">
        <f aca="false">IF(OR($A143="",AW$4=""),"",SUMPRODUCT(--(INDEX(Matrix!$C$5:$EV$304,0,$B143)&gt;0),--(INDEX(Matrix!$C$5:$EV$304,0,AW$3)&gt;0)))</f>
        <v/>
      </c>
      <c r="AX143" s="12" t="str">
        <f aca="false">IF(OR($A143="",AX$4=""),"",SUMPRODUCT(--(INDEX(Matrix!$C$5:$EV$304,0,$B143)&gt;0),--(INDEX(Matrix!$C$5:$EV$304,0,AX$3)&gt;0)))</f>
        <v/>
      </c>
      <c r="AY143" s="12" t="str">
        <f aca="false">IF(OR($A143="",AY$4=""),"",SUMPRODUCT(--(INDEX(Matrix!$C$5:$EV$304,0,$B143)&gt;0),--(INDEX(Matrix!$C$5:$EV$304,0,AY$3)&gt;0)))</f>
        <v/>
      </c>
      <c r="AZ143" s="12" t="str">
        <f aca="false">IF(OR($A143="",AZ$4=""),"",SUMPRODUCT(--(INDEX(Matrix!$C$5:$EV$304,0,$B143)&gt;0),--(INDEX(Matrix!$C$5:$EV$304,0,AZ$3)&gt;0)))</f>
        <v/>
      </c>
      <c r="BA143" s="12" t="str">
        <f aca="false">IF(OR($A143="",BA$4=""),"",SUMPRODUCT(--(INDEX(Matrix!$C$5:$EV$304,0,$B143)&gt;0),--(INDEX(Matrix!$C$5:$EV$304,0,BA$3)&gt;0)))</f>
        <v/>
      </c>
      <c r="BB143" s="12" t="str">
        <f aca="false">IF(OR($A143="",BB$4=""),"",SUMPRODUCT(--(INDEX(Matrix!$C$5:$EV$304,0,$B143)&gt;0),--(INDEX(Matrix!$C$5:$EV$304,0,BB$3)&gt;0)))</f>
        <v/>
      </c>
      <c r="BC143" s="12" t="str">
        <f aca="false">IF(OR($A143="",BC$4=""),"",SUMPRODUCT(--(INDEX(Matrix!$C$5:$EV$304,0,$B143)&gt;0),--(INDEX(Matrix!$C$5:$EV$304,0,BC$3)&gt;0)))</f>
        <v/>
      </c>
      <c r="BD143" s="12" t="str">
        <f aca="false">IF(OR($A143="",BD$4=""),"",SUMPRODUCT(--(INDEX(Matrix!$C$5:$EV$304,0,$B143)&gt;0),--(INDEX(Matrix!$C$5:$EV$304,0,BD$3)&gt;0)))</f>
        <v/>
      </c>
      <c r="BE143" s="12" t="str">
        <f aca="false">IF(OR($A143="",BE$4=""),"",SUMPRODUCT(--(INDEX(Matrix!$C$5:$EV$304,0,$B143)&gt;0),--(INDEX(Matrix!$C$5:$EV$304,0,BE$3)&gt;0)))</f>
        <v/>
      </c>
      <c r="BF143" s="12" t="str">
        <f aca="false">IF(OR($A143="",BF$4=""),"",SUMPRODUCT(--(INDEX(Matrix!$C$5:$EV$304,0,$B143)&gt;0),--(INDEX(Matrix!$C$5:$EV$304,0,BF$3)&gt;0)))</f>
        <v/>
      </c>
      <c r="BG143" s="12" t="str">
        <f aca="false">IF(OR($A143="",BG$4=""),"",SUMPRODUCT(--(INDEX(Matrix!$C$5:$EV$304,0,$B143)&gt;0),--(INDEX(Matrix!$C$5:$EV$304,0,BG$3)&gt;0)))</f>
        <v/>
      </c>
      <c r="BH143" s="12" t="str">
        <f aca="false">IF(OR($A143="",BH$4=""),"",SUMPRODUCT(--(INDEX(Matrix!$C$5:$EV$304,0,$B143)&gt;0),--(INDEX(Matrix!$C$5:$EV$304,0,BH$3)&gt;0)))</f>
        <v/>
      </c>
      <c r="BI143" s="12" t="str">
        <f aca="false">IF(OR($A143="",BI$4=""),"",SUMPRODUCT(--(INDEX(Matrix!$C$5:$EV$304,0,$B143)&gt;0),--(INDEX(Matrix!$C$5:$EV$304,0,BI$3)&gt;0)))</f>
        <v/>
      </c>
      <c r="BJ143" s="12" t="str">
        <f aca="false">IF(OR($A143="",BJ$4=""),"",SUMPRODUCT(--(INDEX(Matrix!$C$5:$EV$304,0,$B143)&gt;0),--(INDEX(Matrix!$C$5:$EV$304,0,BJ$3)&gt;0)))</f>
        <v/>
      </c>
      <c r="BK143" s="12" t="str">
        <f aca="false">IF(OR($A143="",BK$4=""),"",SUMPRODUCT(--(INDEX(Matrix!$C$5:$EV$304,0,$B143)&gt;0),--(INDEX(Matrix!$C$5:$EV$304,0,BK$3)&gt;0)))</f>
        <v/>
      </c>
      <c r="BL143" s="12" t="str">
        <f aca="false">IF(OR($A143="",BL$4=""),"",SUMPRODUCT(--(INDEX(Matrix!$C$5:$EV$304,0,$B143)&gt;0),--(INDEX(Matrix!$C$5:$EV$304,0,BL$3)&gt;0)))</f>
        <v/>
      </c>
      <c r="BM143" s="12" t="str">
        <f aca="false">IF(OR($A143="",BM$4=""),"",SUMPRODUCT(--(INDEX(Matrix!$C$5:$EV$304,0,$B143)&gt;0),--(INDEX(Matrix!$C$5:$EV$304,0,BM$3)&gt;0)))</f>
        <v/>
      </c>
      <c r="BN143" s="12" t="str">
        <f aca="false">IF(OR($A143="",BN$4=""),"",SUMPRODUCT(--(INDEX(Matrix!$C$5:$EV$304,0,$B143)&gt;0),--(INDEX(Matrix!$C$5:$EV$304,0,BN$3)&gt;0)))</f>
        <v/>
      </c>
      <c r="BO143" s="12" t="str">
        <f aca="false">IF(OR($A143="",BO$4=""),"",SUMPRODUCT(--(INDEX(Matrix!$C$5:$EV$304,0,$B143)&gt;0),--(INDEX(Matrix!$C$5:$EV$304,0,BO$3)&gt;0)))</f>
        <v/>
      </c>
      <c r="BP143" s="12" t="str">
        <f aca="false">IF(OR($A143="",BP$4=""),"",SUMPRODUCT(--(INDEX(Matrix!$C$5:$EV$304,0,$B143)&gt;0),--(INDEX(Matrix!$C$5:$EV$304,0,BP$3)&gt;0)))</f>
        <v/>
      </c>
      <c r="BQ143" s="12" t="str">
        <f aca="false">IF(OR($A143="",BQ$4=""),"",SUMPRODUCT(--(INDEX(Matrix!$C$5:$EV$304,0,$B143)&gt;0),--(INDEX(Matrix!$C$5:$EV$304,0,BQ$3)&gt;0)))</f>
        <v/>
      </c>
      <c r="BR143" s="12" t="str">
        <f aca="false">IF(OR($A143="",BR$4=""),"",SUMPRODUCT(--(INDEX(Matrix!$C$5:$EV$304,0,$B143)&gt;0),--(INDEX(Matrix!$C$5:$EV$304,0,BR$3)&gt;0)))</f>
        <v/>
      </c>
      <c r="BS143" s="12" t="str">
        <f aca="false">IF(OR($A143="",BS$4=""),"",SUMPRODUCT(--(INDEX(Matrix!$C$5:$EV$304,0,$B143)&gt;0),--(INDEX(Matrix!$C$5:$EV$304,0,BS$3)&gt;0)))</f>
        <v/>
      </c>
      <c r="BT143" s="12" t="str">
        <f aca="false">IF(OR($A143="",BT$4=""),"",SUMPRODUCT(--(INDEX(Matrix!$C$5:$EV$304,0,$B143)&gt;0),--(INDEX(Matrix!$C$5:$EV$304,0,BT$3)&gt;0)))</f>
        <v/>
      </c>
      <c r="BU143" s="12" t="str">
        <f aca="false">IF(OR($A143="",BU$4=""),"",SUMPRODUCT(--(INDEX(Matrix!$C$5:$EV$304,0,$B143)&gt;0),--(INDEX(Matrix!$C$5:$EV$304,0,BU$3)&gt;0)))</f>
        <v/>
      </c>
      <c r="BV143" s="12" t="str">
        <f aca="false">IF(OR($A143="",BV$4=""),"",SUMPRODUCT(--(INDEX(Matrix!$C$5:$EV$304,0,$B143)&gt;0),--(INDEX(Matrix!$C$5:$EV$304,0,BV$3)&gt;0)))</f>
        <v/>
      </c>
      <c r="BW143" s="12" t="str">
        <f aca="false">IF(OR($A143="",BW$4=""),"",SUMPRODUCT(--(INDEX(Matrix!$C$5:$EV$304,0,$B143)&gt;0),--(INDEX(Matrix!$C$5:$EV$304,0,BW$3)&gt;0)))</f>
        <v/>
      </c>
      <c r="BX143" s="12" t="str">
        <f aca="false">IF(OR($A143="",BX$4=""),"",SUMPRODUCT(--(INDEX(Matrix!$C$5:$EV$304,0,$B143)&gt;0),--(INDEX(Matrix!$C$5:$EV$304,0,BX$3)&gt;0)))</f>
        <v/>
      </c>
      <c r="BY143" s="12" t="str">
        <f aca="false">IF(OR($A143="",BY$4=""),"",SUMPRODUCT(--(INDEX(Matrix!$C$5:$EV$304,0,$B143)&gt;0),--(INDEX(Matrix!$C$5:$EV$304,0,BY$3)&gt;0)))</f>
        <v/>
      </c>
      <c r="BZ143" s="12" t="str">
        <f aca="false">IF(OR($A143="",BZ$4=""),"",SUMPRODUCT(--(INDEX(Matrix!$C$5:$EV$304,0,$B143)&gt;0),--(INDEX(Matrix!$C$5:$EV$304,0,BZ$3)&gt;0)))</f>
        <v/>
      </c>
      <c r="CA143" s="12" t="str">
        <f aca="false">IF(OR($A143="",CA$4=""),"",SUMPRODUCT(--(INDEX(Matrix!$C$5:$EV$304,0,$B143)&gt;0),--(INDEX(Matrix!$C$5:$EV$304,0,CA$3)&gt;0)))</f>
        <v/>
      </c>
      <c r="CB143" s="12" t="str">
        <f aca="false">IF(OR($A143="",CB$4=""),"",SUMPRODUCT(--(INDEX(Matrix!$C$5:$EV$304,0,$B143)&gt;0),--(INDEX(Matrix!$C$5:$EV$304,0,CB$3)&gt;0)))</f>
        <v/>
      </c>
      <c r="CC143" s="12" t="str">
        <f aca="false">IF(OR($A143="",CC$4=""),"",SUMPRODUCT(--(INDEX(Matrix!$C$5:$EV$304,0,$B143)&gt;0),--(INDEX(Matrix!$C$5:$EV$304,0,CC$3)&gt;0)))</f>
        <v/>
      </c>
      <c r="CD143" s="12" t="str">
        <f aca="false">IF(OR($A143="",CD$4=""),"",SUMPRODUCT(--(INDEX(Matrix!$C$5:$EV$304,0,$B143)&gt;0),--(INDEX(Matrix!$C$5:$EV$304,0,CD$3)&gt;0)))</f>
        <v/>
      </c>
      <c r="CE143" s="12" t="str">
        <f aca="false">IF(OR($A143="",CE$4=""),"",SUMPRODUCT(--(INDEX(Matrix!$C$5:$EV$304,0,$B143)&gt;0),--(INDEX(Matrix!$C$5:$EV$304,0,CE$3)&gt;0)))</f>
        <v/>
      </c>
      <c r="CF143" s="12" t="str">
        <f aca="false">IF(OR($A143="",CF$4=""),"",SUMPRODUCT(--(INDEX(Matrix!$C$5:$EV$304,0,$B143)&gt;0),--(INDEX(Matrix!$C$5:$EV$304,0,CF$3)&gt;0)))</f>
        <v/>
      </c>
      <c r="CG143" s="12" t="str">
        <f aca="false">IF(OR($A143="",CG$4=""),"",SUMPRODUCT(--(INDEX(Matrix!$C$5:$EV$304,0,$B143)&gt;0),--(INDEX(Matrix!$C$5:$EV$304,0,CG$3)&gt;0)))</f>
        <v/>
      </c>
      <c r="CH143" s="12" t="str">
        <f aca="false">IF(OR($A143="",CH$4=""),"",SUMPRODUCT(--(INDEX(Matrix!$C$5:$EV$304,0,$B143)&gt;0),--(INDEX(Matrix!$C$5:$EV$304,0,CH$3)&gt;0)))</f>
        <v/>
      </c>
      <c r="CI143" s="12" t="str">
        <f aca="false">IF(OR($A143="",CI$4=""),"",SUMPRODUCT(--(INDEX(Matrix!$C$5:$EV$304,0,$B143)&gt;0),--(INDEX(Matrix!$C$5:$EV$304,0,CI$3)&gt;0)))</f>
        <v/>
      </c>
      <c r="CJ143" s="12" t="str">
        <f aca="false">IF(OR($A143="",CJ$4=""),"",SUMPRODUCT(--(INDEX(Matrix!$C$5:$EV$304,0,$B143)&gt;0),--(INDEX(Matrix!$C$5:$EV$304,0,CJ$3)&gt;0)))</f>
        <v/>
      </c>
      <c r="CK143" s="12" t="str">
        <f aca="false">IF(OR($A143="",CK$4=""),"",SUMPRODUCT(--(INDEX(Matrix!$C$5:$EV$304,0,$B143)&gt;0),--(INDEX(Matrix!$C$5:$EV$304,0,CK$3)&gt;0)))</f>
        <v/>
      </c>
      <c r="CL143" s="12" t="str">
        <f aca="false">IF(OR($A143="",CL$4=""),"",SUMPRODUCT(--(INDEX(Matrix!$C$5:$EV$304,0,$B143)&gt;0),--(INDEX(Matrix!$C$5:$EV$304,0,CL$3)&gt;0)))</f>
        <v/>
      </c>
      <c r="CM143" s="12" t="str">
        <f aca="false">IF(OR($A143="",CM$4=""),"",SUMPRODUCT(--(INDEX(Matrix!$C$5:$EV$304,0,$B143)&gt;0),--(INDEX(Matrix!$C$5:$EV$304,0,CM$3)&gt;0)))</f>
        <v/>
      </c>
      <c r="CN143" s="12" t="str">
        <f aca="false">IF(OR($A143="",CN$4=""),"",SUMPRODUCT(--(INDEX(Matrix!$C$5:$EV$304,0,$B143)&gt;0),--(INDEX(Matrix!$C$5:$EV$304,0,CN$3)&gt;0)))</f>
        <v/>
      </c>
      <c r="CO143" s="12" t="str">
        <f aca="false">IF(OR($A143="",CO$4=""),"",SUMPRODUCT(--(INDEX(Matrix!$C$5:$EV$304,0,$B143)&gt;0),--(INDEX(Matrix!$C$5:$EV$304,0,CO$3)&gt;0)))</f>
        <v/>
      </c>
      <c r="CP143" s="12" t="str">
        <f aca="false">IF(OR($A143="",CP$4=""),"",SUMPRODUCT(--(INDEX(Matrix!$C$5:$EV$304,0,$B143)&gt;0),--(INDEX(Matrix!$C$5:$EV$304,0,CP$3)&gt;0)))</f>
        <v/>
      </c>
      <c r="CQ143" s="12" t="str">
        <f aca="false">IF(OR($A143="",CQ$4=""),"",SUMPRODUCT(--(INDEX(Matrix!$C$5:$EV$304,0,$B143)&gt;0),--(INDEX(Matrix!$C$5:$EV$304,0,CQ$3)&gt;0)))</f>
        <v/>
      </c>
      <c r="CR143" s="12" t="str">
        <f aca="false">IF(OR($A143="",CR$4=""),"",SUMPRODUCT(--(INDEX(Matrix!$C$5:$EV$304,0,$B143)&gt;0),--(INDEX(Matrix!$C$5:$EV$304,0,CR$3)&gt;0)))</f>
        <v/>
      </c>
      <c r="CS143" s="12" t="str">
        <f aca="false">IF(OR($A143="",CS$4=""),"",SUMPRODUCT(--(INDEX(Matrix!$C$5:$EV$304,0,$B143)&gt;0),--(INDEX(Matrix!$C$5:$EV$304,0,CS$3)&gt;0)))</f>
        <v/>
      </c>
      <c r="CT143" s="12" t="str">
        <f aca="false">IF(OR($A143="",CT$4=""),"",SUMPRODUCT(--(INDEX(Matrix!$C$5:$EV$304,0,$B143)&gt;0),--(INDEX(Matrix!$C$5:$EV$304,0,CT$3)&gt;0)))</f>
        <v/>
      </c>
      <c r="CU143" s="12" t="str">
        <f aca="false">IF(OR($A143="",CU$4=""),"",SUMPRODUCT(--(INDEX(Matrix!$C$5:$EV$304,0,$B143)&gt;0),--(INDEX(Matrix!$C$5:$EV$304,0,CU$3)&gt;0)))</f>
        <v/>
      </c>
      <c r="CV143" s="12" t="str">
        <f aca="false">IF(OR($A143="",CV$4=""),"",SUMPRODUCT(--(INDEX(Matrix!$C$5:$EV$304,0,$B143)&gt;0),--(INDEX(Matrix!$C$5:$EV$304,0,CV$3)&gt;0)))</f>
        <v/>
      </c>
      <c r="CW143" s="12" t="str">
        <f aca="false">IF(OR($A143="",CW$4=""),"",SUMPRODUCT(--(INDEX(Matrix!$C$5:$EV$304,0,$B143)&gt;0),--(INDEX(Matrix!$C$5:$EV$304,0,CW$3)&gt;0)))</f>
        <v/>
      </c>
      <c r="CX143" s="12" t="str">
        <f aca="false">IF(OR($A143="",CX$4=""),"",SUMPRODUCT(--(INDEX(Matrix!$C$5:$EV$304,0,$B143)&gt;0),--(INDEX(Matrix!$C$5:$EV$304,0,CX$3)&gt;0)))</f>
        <v/>
      </c>
      <c r="CY143" s="12" t="str">
        <f aca="false">IF(OR($A143="",CY$4=""),"",SUMPRODUCT(--(INDEX(Matrix!$C$5:$EV$304,0,$B143)&gt;0),--(INDEX(Matrix!$C$5:$EV$304,0,CY$3)&gt;0)))</f>
        <v/>
      </c>
      <c r="CZ143" s="12" t="str">
        <f aca="false">IF(OR($A143="",CZ$4=""),"",SUMPRODUCT(--(INDEX(Matrix!$C$5:$EV$304,0,$B143)&gt;0),--(INDEX(Matrix!$C$5:$EV$304,0,CZ$3)&gt;0)))</f>
        <v/>
      </c>
      <c r="DA143" s="12" t="str">
        <f aca="false">IF(OR($A143="",DA$4=""),"",SUMPRODUCT(--(INDEX(Matrix!$C$5:$EV$304,0,$B143)&gt;0),--(INDEX(Matrix!$C$5:$EV$304,0,DA$3)&gt;0)))</f>
        <v/>
      </c>
      <c r="DB143" s="12" t="str">
        <f aca="false">IF(OR($A143="",DB$4=""),"",SUMPRODUCT(--(INDEX(Matrix!$C$5:$EV$304,0,$B143)&gt;0),--(INDEX(Matrix!$C$5:$EV$304,0,DB$3)&gt;0)))</f>
        <v/>
      </c>
      <c r="DC143" s="12" t="str">
        <f aca="false">IF(OR($A143="",DC$4=""),"",SUMPRODUCT(--(INDEX(Matrix!$C$5:$EV$304,0,$B143)&gt;0),--(INDEX(Matrix!$C$5:$EV$304,0,DC$3)&gt;0)))</f>
        <v/>
      </c>
      <c r="DD143" s="12" t="str">
        <f aca="false">IF(OR($A143="",DD$4=""),"",SUMPRODUCT(--(INDEX(Matrix!$C$5:$EV$304,0,$B143)&gt;0),--(INDEX(Matrix!$C$5:$EV$304,0,DD$3)&gt;0)))</f>
        <v/>
      </c>
      <c r="DE143" s="12" t="str">
        <f aca="false">IF(OR($A143="",DE$4=""),"",SUMPRODUCT(--(INDEX(Matrix!$C$5:$EV$304,0,$B143)&gt;0),--(INDEX(Matrix!$C$5:$EV$304,0,DE$3)&gt;0)))</f>
        <v/>
      </c>
      <c r="DF143" s="12" t="str">
        <f aca="false">IF(OR($A143="",DF$4=""),"",SUMPRODUCT(--(INDEX(Matrix!$C$5:$EV$304,0,$B143)&gt;0),--(INDEX(Matrix!$C$5:$EV$304,0,DF$3)&gt;0)))</f>
        <v/>
      </c>
      <c r="DG143" s="12" t="str">
        <f aca="false">IF(OR($A143="",DG$4=""),"",SUMPRODUCT(--(INDEX(Matrix!$C$5:$EV$304,0,$B143)&gt;0),--(INDEX(Matrix!$C$5:$EV$304,0,DG$3)&gt;0)))</f>
        <v/>
      </c>
      <c r="DH143" s="12" t="str">
        <f aca="false">IF(OR($A143="",DH$4=""),"",SUMPRODUCT(--(INDEX(Matrix!$C$5:$EV$304,0,$B143)&gt;0),--(INDEX(Matrix!$C$5:$EV$304,0,DH$3)&gt;0)))</f>
        <v/>
      </c>
      <c r="DI143" s="12" t="str">
        <f aca="false">IF(OR($A143="",DI$4=""),"",SUMPRODUCT(--(INDEX(Matrix!$C$5:$EV$304,0,$B143)&gt;0),--(INDEX(Matrix!$C$5:$EV$304,0,DI$3)&gt;0)))</f>
        <v/>
      </c>
      <c r="DJ143" s="12" t="str">
        <f aca="false">IF(OR($A143="",DJ$4=""),"",SUMPRODUCT(--(INDEX(Matrix!$C$5:$EV$304,0,$B143)&gt;0),--(INDEX(Matrix!$C$5:$EV$304,0,DJ$3)&gt;0)))</f>
        <v/>
      </c>
      <c r="DK143" s="12" t="str">
        <f aca="false">IF(OR($A143="",DK$4=""),"",SUMPRODUCT(--(INDEX(Matrix!$C$5:$EV$304,0,$B143)&gt;0),--(INDEX(Matrix!$C$5:$EV$304,0,DK$3)&gt;0)))</f>
        <v/>
      </c>
      <c r="DL143" s="12" t="str">
        <f aca="false">IF(OR($A143="",DL$4=""),"",SUMPRODUCT(--(INDEX(Matrix!$C$5:$EV$304,0,$B143)&gt;0),--(INDEX(Matrix!$C$5:$EV$304,0,DL$3)&gt;0)))</f>
        <v/>
      </c>
      <c r="DM143" s="12" t="str">
        <f aca="false">IF(OR($A143="",DM$4=""),"",SUMPRODUCT(--(INDEX(Matrix!$C$5:$EV$304,0,$B143)&gt;0),--(INDEX(Matrix!$C$5:$EV$304,0,DM$3)&gt;0)))</f>
        <v/>
      </c>
      <c r="DN143" s="12" t="str">
        <f aca="false">IF(OR($A143="",DN$4=""),"",SUMPRODUCT(--(INDEX(Matrix!$C$5:$EV$304,0,$B143)&gt;0),--(INDEX(Matrix!$C$5:$EV$304,0,DN$3)&gt;0)))</f>
        <v/>
      </c>
      <c r="DO143" s="12" t="str">
        <f aca="false">IF(OR($A143="",DO$4=""),"",SUMPRODUCT(--(INDEX(Matrix!$C$5:$EV$304,0,$B143)&gt;0),--(INDEX(Matrix!$C$5:$EV$304,0,DO$3)&gt;0)))</f>
        <v/>
      </c>
      <c r="DP143" s="12" t="str">
        <f aca="false">IF(OR($A143="",DP$4=""),"",SUMPRODUCT(--(INDEX(Matrix!$C$5:$EV$304,0,$B143)&gt;0),--(INDEX(Matrix!$C$5:$EV$304,0,DP$3)&gt;0)))</f>
        <v/>
      </c>
      <c r="DQ143" s="12" t="str">
        <f aca="false">IF(OR($A143="",DQ$4=""),"",SUMPRODUCT(--(INDEX(Matrix!$C$5:$EV$304,0,$B143)&gt;0),--(INDEX(Matrix!$C$5:$EV$304,0,DQ$3)&gt;0)))</f>
        <v/>
      </c>
      <c r="DR143" s="12" t="str">
        <f aca="false">IF(OR($A143="",DR$4=""),"",SUMPRODUCT(--(INDEX(Matrix!$C$5:$EV$304,0,$B143)&gt;0),--(INDEX(Matrix!$C$5:$EV$304,0,DR$3)&gt;0)))</f>
        <v/>
      </c>
      <c r="DS143" s="12" t="str">
        <f aca="false">IF(OR($A143="",DS$4=""),"",SUMPRODUCT(--(INDEX(Matrix!$C$5:$EV$304,0,$B143)&gt;0),--(INDEX(Matrix!$C$5:$EV$304,0,DS$3)&gt;0)))</f>
        <v/>
      </c>
      <c r="DT143" s="12" t="str">
        <f aca="false">IF(OR($A143="",DT$4=""),"",SUMPRODUCT(--(INDEX(Matrix!$C$5:$EV$304,0,$B143)&gt;0),--(INDEX(Matrix!$C$5:$EV$304,0,DT$3)&gt;0)))</f>
        <v/>
      </c>
      <c r="DU143" s="12" t="str">
        <f aca="false">IF(OR($A143="",DU$4=""),"",SUMPRODUCT(--(INDEX(Matrix!$C$5:$EV$304,0,$B143)&gt;0),--(INDEX(Matrix!$C$5:$EV$304,0,DU$3)&gt;0)))</f>
        <v/>
      </c>
      <c r="DV143" s="12" t="str">
        <f aca="false">IF(OR($A143="",DV$4=""),"",SUMPRODUCT(--(INDEX(Matrix!$C$5:$EV$304,0,$B143)&gt;0),--(INDEX(Matrix!$C$5:$EV$304,0,DV$3)&gt;0)))</f>
        <v/>
      </c>
      <c r="DW143" s="12" t="str">
        <f aca="false">IF(OR($A143="",DW$4=""),"",SUMPRODUCT(--(INDEX(Matrix!$C$5:$EV$304,0,$B143)&gt;0),--(INDEX(Matrix!$C$5:$EV$304,0,DW$3)&gt;0)))</f>
        <v/>
      </c>
      <c r="DX143" s="12" t="str">
        <f aca="false">IF(OR($A143="",DX$4=""),"",SUMPRODUCT(--(INDEX(Matrix!$C$5:$EV$304,0,$B143)&gt;0),--(INDEX(Matrix!$C$5:$EV$304,0,DX$3)&gt;0)))</f>
        <v/>
      </c>
      <c r="DY143" s="12" t="str">
        <f aca="false">IF(OR($A143="",DY$4=""),"",SUMPRODUCT(--(INDEX(Matrix!$C$5:$EV$304,0,$B143)&gt;0),--(INDEX(Matrix!$C$5:$EV$304,0,DY$3)&gt;0)))</f>
        <v/>
      </c>
      <c r="DZ143" s="12" t="str">
        <f aca="false">IF(OR($A143="",DZ$4=""),"",SUMPRODUCT(--(INDEX(Matrix!$C$5:$EV$304,0,$B143)&gt;0),--(INDEX(Matrix!$C$5:$EV$304,0,DZ$3)&gt;0)))</f>
        <v/>
      </c>
      <c r="EA143" s="12" t="str">
        <f aca="false">IF(OR($A143="",EA$4=""),"",SUMPRODUCT(--(INDEX(Matrix!$C$5:$EV$304,0,$B143)&gt;0),--(INDEX(Matrix!$C$5:$EV$304,0,EA$3)&gt;0)))</f>
        <v/>
      </c>
      <c r="EB143" s="12" t="str">
        <f aca="false">IF(OR($A143="",EB$4=""),"",SUMPRODUCT(--(INDEX(Matrix!$C$5:$EV$304,0,$B143)&gt;0),--(INDEX(Matrix!$C$5:$EV$304,0,EB$3)&gt;0)))</f>
        <v/>
      </c>
      <c r="EC143" s="12" t="str">
        <f aca="false">IF(OR($A143="",EC$4=""),"",SUMPRODUCT(--(INDEX(Matrix!$C$5:$EV$304,0,$B143)&gt;0),--(INDEX(Matrix!$C$5:$EV$304,0,EC$3)&gt;0)))</f>
        <v/>
      </c>
      <c r="ED143" s="12" t="str">
        <f aca="false">IF(OR($A143="",ED$4=""),"",SUMPRODUCT(--(INDEX(Matrix!$C$5:$EV$304,0,$B143)&gt;0),--(INDEX(Matrix!$C$5:$EV$304,0,ED$3)&gt;0)))</f>
        <v/>
      </c>
      <c r="EE143" s="12" t="str">
        <f aca="false">IF(OR($A143="",EE$4=""),"",SUMPRODUCT(--(INDEX(Matrix!$C$5:$EV$304,0,$B143)&gt;0),--(INDEX(Matrix!$C$5:$EV$304,0,EE$3)&gt;0)))</f>
        <v/>
      </c>
      <c r="EF143" s="12" t="str">
        <f aca="false">IF(OR($A143="",EF$4=""),"",SUMPRODUCT(--(INDEX(Matrix!$C$5:$EV$304,0,$B143)&gt;0),--(INDEX(Matrix!$C$5:$EV$304,0,EF$3)&gt;0)))</f>
        <v/>
      </c>
      <c r="EG143" s="12" t="str">
        <f aca="false">IF(OR($A143="",EG$4=""),"",SUMPRODUCT(--(INDEX(Matrix!$C$5:$EV$304,0,$B143)&gt;0),--(INDEX(Matrix!$C$5:$EV$304,0,EG$3)&gt;0)))</f>
        <v/>
      </c>
      <c r="EH143" s="12" t="str">
        <f aca="false">IF(OR($A143="",EH$4=""),"",SUMPRODUCT(--(INDEX(Matrix!$C$5:$EV$304,0,$B143)&gt;0),--(INDEX(Matrix!$C$5:$EV$304,0,EH$3)&gt;0)))</f>
        <v/>
      </c>
      <c r="EI143" s="12" t="str">
        <f aca="false">IF(OR($A143="",EI$4=""),"",SUMPRODUCT(--(INDEX(Matrix!$C$5:$EV$304,0,$B143)&gt;0),--(INDEX(Matrix!$C$5:$EV$304,0,EI$3)&gt;0)))</f>
        <v/>
      </c>
      <c r="EJ143" s="12" t="str">
        <f aca="false">IF(OR($A143="",EJ$4=""),"",SUMPRODUCT(--(INDEX(Matrix!$C$5:$EV$304,0,$B143)&gt;0),--(INDEX(Matrix!$C$5:$EV$304,0,EJ$3)&gt;0)))</f>
        <v/>
      </c>
      <c r="EK143" s="12" t="str">
        <f aca="false">IF(OR($A143="",EK$4=""),"",SUMPRODUCT(--(INDEX(Matrix!$C$5:$EV$304,0,$B143)&gt;0),--(INDEX(Matrix!$C$5:$EV$304,0,EK$3)&gt;0)))</f>
        <v/>
      </c>
      <c r="EL143" s="12" t="str">
        <f aca="false">IF(OR($A143="",EL$4=""),"",SUMPRODUCT(--(INDEX(Matrix!$C$5:$EV$304,0,$B143)&gt;0),--(INDEX(Matrix!$C$5:$EV$304,0,EL$3)&gt;0)))</f>
        <v/>
      </c>
      <c r="EM143" s="12" t="str">
        <f aca="false">IF(OR($A143="",EM$4=""),"",SUMPRODUCT(--(INDEX(Matrix!$C$5:$EV$304,0,$B143)&gt;0),--(INDEX(Matrix!$C$5:$EV$304,0,EM$3)&gt;0)))</f>
        <v/>
      </c>
      <c r="EN143" s="12" t="str">
        <f aca="false">IF(OR($A143="",EN$4=""),"",SUMPRODUCT(--(INDEX(Matrix!$C$5:$EV$304,0,$B143)&gt;0),--(INDEX(Matrix!$C$5:$EV$304,0,EN$3)&gt;0)))</f>
        <v/>
      </c>
      <c r="EO143" s="12" t="str">
        <f aca="false">IF(OR($A143="",EO$4=""),"",SUMPRODUCT(--(INDEX(Matrix!$C$5:$EV$304,0,$B143)&gt;0),--(INDEX(Matrix!$C$5:$EV$304,0,EO$3)&gt;0)))</f>
        <v/>
      </c>
      <c r="EP143" s="12" t="str">
        <f aca="false">IF(OR($A143="",EP$4=""),"",SUMPRODUCT(--(INDEX(Matrix!$C$5:$EV$304,0,$B143)&gt;0),--(INDEX(Matrix!$C$5:$EV$304,0,EP$3)&gt;0)))</f>
        <v/>
      </c>
      <c r="EQ143" s="12" t="str">
        <f aca="false">IF(OR($A143="",EQ$4=""),"",SUMPRODUCT(--(INDEX(Matrix!$C$5:$EV$304,0,$B143)&gt;0),--(INDEX(Matrix!$C$5:$EV$304,0,EQ$3)&gt;0)))</f>
        <v/>
      </c>
      <c r="ER143" s="12" t="str">
        <f aca="false">IF(OR($A143="",ER$4=""),"",SUMPRODUCT(--(INDEX(Matrix!$C$5:$EV$304,0,$B143)&gt;0),--(INDEX(Matrix!$C$5:$EV$304,0,ER$3)&gt;0)))</f>
        <v/>
      </c>
      <c r="ES143" s="12" t="str">
        <f aca="false">IF(OR($A143="",ES$4=""),"",SUMPRODUCT(--(INDEX(Matrix!$C$5:$EV$304,0,$B143)&gt;0),--(INDEX(Matrix!$C$5:$EV$304,0,ES$3)&gt;0)))</f>
        <v/>
      </c>
      <c r="ET143" s="12" t="str">
        <f aca="false">IF(OR($A143="",ET$4=""),"",SUMPRODUCT(--(INDEX(Matrix!$C$5:$EV$304,0,$B143)&gt;0),--(INDEX(Matrix!$C$5:$EV$304,0,ET$3)&gt;0)))</f>
        <v/>
      </c>
      <c r="EU143" s="12" t="str">
        <f aca="false">IF(OR($A143="",EU$4=""),"",SUMPRODUCT(--(INDEX(Matrix!$C$5:$EV$304,0,$B143)&gt;0),--(INDEX(Matrix!$C$5:$EV$304,0,EU$3)&gt;0)))</f>
        <v/>
      </c>
      <c r="EV143" s="12" t="str">
        <f aca="false">IF(OR($A143="",EV$4=""),"",SUMPRODUCT(--(INDEX(Matrix!$C$5:$EV$304,0,$B143)&gt;0),--(INDEX(Matrix!$C$5:$EV$304,0,EV$3)&gt;0)))</f>
        <v/>
      </c>
    </row>
    <row r="144" customFormat="false" ht="15" hidden="false" customHeight="false" outlineLevel="0" collapsed="false">
      <c r="A144" s="6" t="str">
        <f aca="false">IF(INDEX(Products!$A$2:$A$151,$B144)="","",INDEX(Products!$A$2:$A$151,$B144))</f>
        <v/>
      </c>
      <c r="B144" s="23" t="n">
        <v>140</v>
      </c>
      <c r="C144" s="12" t="str">
        <f aca="false">IF(OR($A144="",C$4=""),"",SUMPRODUCT(--(INDEX(Matrix!$C$5:$EV$304,0,$B144)&gt;0),--(INDEX(Matrix!$C$5:$EV$304,0,C$3)&gt;0)))</f>
        <v/>
      </c>
      <c r="D144" s="12" t="str">
        <f aca="false">IF(OR($A144="",D$4=""),"",SUMPRODUCT(--(INDEX(Matrix!$C$5:$EV$304,0,$B144)&gt;0),--(INDEX(Matrix!$C$5:$EV$304,0,D$3)&gt;0)))</f>
        <v/>
      </c>
      <c r="E144" s="12" t="str">
        <f aca="false">IF(OR($A144="",E$4=""),"",SUMPRODUCT(--(INDEX(Matrix!$C$5:$EV$304,0,$B144)&gt;0),--(INDEX(Matrix!$C$5:$EV$304,0,E$3)&gt;0)))</f>
        <v/>
      </c>
      <c r="F144" s="12" t="str">
        <f aca="false">IF(OR($A144="",F$4=""),"",SUMPRODUCT(--(INDEX(Matrix!$C$5:$EV$304,0,$B144)&gt;0),--(INDEX(Matrix!$C$5:$EV$304,0,F$3)&gt;0)))</f>
        <v/>
      </c>
      <c r="G144" s="12" t="str">
        <f aca="false">IF(OR($A144="",G$4=""),"",SUMPRODUCT(--(INDEX(Matrix!$C$5:$EV$304,0,$B144)&gt;0),--(INDEX(Matrix!$C$5:$EV$304,0,G$3)&gt;0)))</f>
        <v/>
      </c>
      <c r="H144" s="12" t="str">
        <f aca="false">IF(OR($A144="",H$4=""),"",SUMPRODUCT(--(INDEX(Matrix!$C$5:$EV$304,0,$B144)&gt;0),--(INDEX(Matrix!$C$5:$EV$304,0,H$3)&gt;0)))</f>
        <v/>
      </c>
      <c r="I144" s="12" t="str">
        <f aca="false">IF(OR($A144="",I$4=""),"",SUMPRODUCT(--(INDEX(Matrix!$C$5:$EV$304,0,$B144)&gt;0),--(INDEX(Matrix!$C$5:$EV$304,0,I$3)&gt;0)))</f>
        <v/>
      </c>
      <c r="J144" s="12" t="str">
        <f aca="false">IF(OR($A144="",J$4=""),"",SUMPRODUCT(--(INDEX(Matrix!$C$5:$EV$304,0,$B144)&gt;0),--(INDEX(Matrix!$C$5:$EV$304,0,J$3)&gt;0)))</f>
        <v/>
      </c>
      <c r="K144" s="12" t="str">
        <f aca="false">IF(OR($A144="",K$4=""),"",SUMPRODUCT(--(INDEX(Matrix!$C$5:$EV$304,0,$B144)&gt;0),--(INDEX(Matrix!$C$5:$EV$304,0,K$3)&gt;0)))</f>
        <v/>
      </c>
      <c r="L144" s="12" t="str">
        <f aca="false">IF(OR($A144="",L$4=""),"",SUMPRODUCT(--(INDEX(Matrix!$C$5:$EV$304,0,$B144)&gt;0),--(INDEX(Matrix!$C$5:$EV$304,0,L$3)&gt;0)))</f>
        <v/>
      </c>
      <c r="M144" s="12" t="str">
        <f aca="false">IF(OR($A144="",M$4=""),"",SUMPRODUCT(--(INDEX(Matrix!$C$5:$EV$304,0,$B144)&gt;0),--(INDEX(Matrix!$C$5:$EV$304,0,M$3)&gt;0)))</f>
        <v/>
      </c>
      <c r="N144" s="12" t="str">
        <f aca="false">IF(OR($A144="",N$4=""),"",SUMPRODUCT(--(INDEX(Matrix!$C$5:$EV$304,0,$B144)&gt;0),--(INDEX(Matrix!$C$5:$EV$304,0,N$3)&gt;0)))</f>
        <v/>
      </c>
      <c r="O144" s="12" t="str">
        <f aca="false">IF(OR($A144="",O$4=""),"",SUMPRODUCT(--(INDEX(Matrix!$C$5:$EV$304,0,$B144)&gt;0),--(INDEX(Matrix!$C$5:$EV$304,0,O$3)&gt;0)))</f>
        <v/>
      </c>
      <c r="P144" s="12" t="str">
        <f aca="false">IF(OR($A144="",P$4=""),"",SUMPRODUCT(--(INDEX(Matrix!$C$5:$EV$304,0,$B144)&gt;0),--(INDEX(Matrix!$C$5:$EV$304,0,P$3)&gt;0)))</f>
        <v/>
      </c>
      <c r="Q144" s="12" t="str">
        <f aca="false">IF(OR($A144="",Q$4=""),"",SUMPRODUCT(--(INDEX(Matrix!$C$5:$EV$304,0,$B144)&gt;0),--(INDEX(Matrix!$C$5:$EV$304,0,Q$3)&gt;0)))</f>
        <v/>
      </c>
      <c r="R144" s="12" t="str">
        <f aca="false">IF(OR($A144="",R$4=""),"",SUMPRODUCT(--(INDEX(Matrix!$C$5:$EV$304,0,$B144)&gt;0),--(INDEX(Matrix!$C$5:$EV$304,0,R$3)&gt;0)))</f>
        <v/>
      </c>
      <c r="S144" s="12" t="str">
        <f aca="false">IF(OR($A144="",S$4=""),"",SUMPRODUCT(--(INDEX(Matrix!$C$5:$EV$304,0,$B144)&gt;0),--(INDEX(Matrix!$C$5:$EV$304,0,S$3)&gt;0)))</f>
        <v/>
      </c>
      <c r="T144" s="12" t="str">
        <f aca="false">IF(OR($A144="",T$4=""),"",SUMPRODUCT(--(INDEX(Matrix!$C$5:$EV$304,0,$B144)&gt;0),--(INDEX(Matrix!$C$5:$EV$304,0,T$3)&gt;0)))</f>
        <v/>
      </c>
      <c r="U144" s="12" t="str">
        <f aca="false">IF(OR($A144="",U$4=""),"",SUMPRODUCT(--(INDEX(Matrix!$C$5:$EV$304,0,$B144)&gt;0),--(INDEX(Matrix!$C$5:$EV$304,0,U$3)&gt;0)))</f>
        <v/>
      </c>
      <c r="V144" s="12" t="str">
        <f aca="false">IF(OR($A144="",V$4=""),"",SUMPRODUCT(--(INDEX(Matrix!$C$5:$EV$304,0,$B144)&gt;0),--(INDEX(Matrix!$C$5:$EV$304,0,V$3)&gt;0)))</f>
        <v/>
      </c>
      <c r="W144" s="12" t="str">
        <f aca="false">IF(OR($A144="",W$4=""),"",SUMPRODUCT(--(INDEX(Matrix!$C$5:$EV$304,0,$B144)&gt;0),--(INDEX(Matrix!$C$5:$EV$304,0,W$3)&gt;0)))</f>
        <v/>
      </c>
      <c r="X144" s="12" t="str">
        <f aca="false">IF(OR($A144="",X$4=""),"",SUMPRODUCT(--(INDEX(Matrix!$C$5:$EV$304,0,$B144)&gt;0),--(INDEX(Matrix!$C$5:$EV$304,0,X$3)&gt;0)))</f>
        <v/>
      </c>
      <c r="Y144" s="12" t="str">
        <f aca="false">IF(OR($A144="",Y$4=""),"",SUMPRODUCT(--(INDEX(Matrix!$C$5:$EV$304,0,$B144)&gt;0),--(INDEX(Matrix!$C$5:$EV$304,0,Y$3)&gt;0)))</f>
        <v/>
      </c>
      <c r="Z144" s="12" t="str">
        <f aca="false">IF(OR($A144="",Z$4=""),"",SUMPRODUCT(--(INDEX(Matrix!$C$5:$EV$304,0,$B144)&gt;0),--(INDEX(Matrix!$C$5:$EV$304,0,Z$3)&gt;0)))</f>
        <v/>
      </c>
      <c r="AA144" s="12" t="str">
        <f aca="false">IF(OR($A144="",AA$4=""),"",SUMPRODUCT(--(INDEX(Matrix!$C$5:$EV$304,0,$B144)&gt;0),--(INDEX(Matrix!$C$5:$EV$304,0,AA$3)&gt;0)))</f>
        <v/>
      </c>
      <c r="AB144" s="12" t="str">
        <f aca="false">IF(OR($A144="",AB$4=""),"",SUMPRODUCT(--(INDEX(Matrix!$C$5:$EV$304,0,$B144)&gt;0),--(INDEX(Matrix!$C$5:$EV$304,0,AB$3)&gt;0)))</f>
        <v/>
      </c>
      <c r="AC144" s="12" t="str">
        <f aca="false">IF(OR($A144="",AC$4=""),"",SUMPRODUCT(--(INDEX(Matrix!$C$5:$EV$304,0,$B144)&gt;0),--(INDEX(Matrix!$C$5:$EV$304,0,AC$3)&gt;0)))</f>
        <v/>
      </c>
      <c r="AD144" s="12" t="str">
        <f aca="false">IF(OR($A144="",AD$4=""),"",SUMPRODUCT(--(INDEX(Matrix!$C$5:$EV$304,0,$B144)&gt;0),--(INDEX(Matrix!$C$5:$EV$304,0,AD$3)&gt;0)))</f>
        <v/>
      </c>
      <c r="AE144" s="12" t="str">
        <f aca="false">IF(OR($A144="",AE$4=""),"",SUMPRODUCT(--(INDEX(Matrix!$C$5:$EV$304,0,$B144)&gt;0),--(INDEX(Matrix!$C$5:$EV$304,0,AE$3)&gt;0)))</f>
        <v/>
      </c>
      <c r="AF144" s="12" t="str">
        <f aca="false">IF(OR($A144="",AF$4=""),"",SUMPRODUCT(--(INDEX(Matrix!$C$5:$EV$304,0,$B144)&gt;0),--(INDEX(Matrix!$C$5:$EV$304,0,AF$3)&gt;0)))</f>
        <v/>
      </c>
      <c r="AG144" s="12" t="str">
        <f aca="false">IF(OR($A144="",AG$4=""),"",SUMPRODUCT(--(INDEX(Matrix!$C$5:$EV$304,0,$B144)&gt;0),--(INDEX(Matrix!$C$5:$EV$304,0,AG$3)&gt;0)))</f>
        <v/>
      </c>
      <c r="AH144" s="12" t="str">
        <f aca="false">IF(OR($A144="",AH$4=""),"",SUMPRODUCT(--(INDEX(Matrix!$C$5:$EV$304,0,$B144)&gt;0),--(INDEX(Matrix!$C$5:$EV$304,0,AH$3)&gt;0)))</f>
        <v/>
      </c>
      <c r="AI144" s="12" t="str">
        <f aca="false">IF(OR($A144="",AI$4=""),"",SUMPRODUCT(--(INDEX(Matrix!$C$5:$EV$304,0,$B144)&gt;0),--(INDEX(Matrix!$C$5:$EV$304,0,AI$3)&gt;0)))</f>
        <v/>
      </c>
      <c r="AJ144" s="12" t="str">
        <f aca="false">IF(OR($A144="",AJ$4=""),"",SUMPRODUCT(--(INDEX(Matrix!$C$5:$EV$304,0,$B144)&gt;0),--(INDEX(Matrix!$C$5:$EV$304,0,AJ$3)&gt;0)))</f>
        <v/>
      </c>
      <c r="AK144" s="12" t="str">
        <f aca="false">IF(OR($A144="",AK$4=""),"",SUMPRODUCT(--(INDEX(Matrix!$C$5:$EV$304,0,$B144)&gt;0),--(INDEX(Matrix!$C$5:$EV$304,0,AK$3)&gt;0)))</f>
        <v/>
      </c>
      <c r="AL144" s="12" t="str">
        <f aca="false">IF(OR($A144="",AL$4=""),"",SUMPRODUCT(--(INDEX(Matrix!$C$5:$EV$304,0,$B144)&gt;0),--(INDEX(Matrix!$C$5:$EV$304,0,AL$3)&gt;0)))</f>
        <v/>
      </c>
      <c r="AM144" s="12" t="str">
        <f aca="false">IF(OR($A144="",AM$4=""),"",SUMPRODUCT(--(INDEX(Matrix!$C$5:$EV$304,0,$B144)&gt;0),--(INDEX(Matrix!$C$5:$EV$304,0,AM$3)&gt;0)))</f>
        <v/>
      </c>
      <c r="AN144" s="12" t="str">
        <f aca="false">IF(OR($A144="",AN$4=""),"",SUMPRODUCT(--(INDEX(Matrix!$C$5:$EV$304,0,$B144)&gt;0),--(INDEX(Matrix!$C$5:$EV$304,0,AN$3)&gt;0)))</f>
        <v/>
      </c>
      <c r="AO144" s="12" t="str">
        <f aca="false">IF(OR($A144="",AO$4=""),"",SUMPRODUCT(--(INDEX(Matrix!$C$5:$EV$304,0,$B144)&gt;0),--(INDEX(Matrix!$C$5:$EV$304,0,AO$3)&gt;0)))</f>
        <v/>
      </c>
      <c r="AP144" s="12" t="str">
        <f aca="false">IF(OR($A144="",AP$4=""),"",SUMPRODUCT(--(INDEX(Matrix!$C$5:$EV$304,0,$B144)&gt;0),--(INDEX(Matrix!$C$5:$EV$304,0,AP$3)&gt;0)))</f>
        <v/>
      </c>
      <c r="AQ144" s="12" t="str">
        <f aca="false">IF(OR($A144="",AQ$4=""),"",SUMPRODUCT(--(INDEX(Matrix!$C$5:$EV$304,0,$B144)&gt;0),--(INDEX(Matrix!$C$5:$EV$304,0,AQ$3)&gt;0)))</f>
        <v/>
      </c>
      <c r="AR144" s="12" t="str">
        <f aca="false">IF(OR($A144="",AR$4=""),"",SUMPRODUCT(--(INDEX(Matrix!$C$5:$EV$304,0,$B144)&gt;0),--(INDEX(Matrix!$C$5:$EV$304,0,AR$3)&gt;0)))</f>
        <v/>
      </c>
      <c r="AS144" s="12" t="str">
        <f aca="false">IF(OR($A144="",AS$4=""),"",SUMPRODUCT(--(INDEX(Matrix!$C$5:$EV$304,0,$B144)&gt;0),--(INDEX(Matrix!$C$5:$EV$304,0,AS$3)&gt;0)))</f>
        <v/>
      </c>
      <c r="AT144" s="12" t="str">
        <f aca="false">IF(OR($A144="",AT$4=""),"",SUMPRODUCT(--(INDEX(Matrix!$C$5:$EV$304,0,$B144)&gt;0),--(INDEX(Matrix!$C$5:$EV$304,0,AT$3)&gt;0)))</f>
        <v/>
      </c>
      <c r="AU144" s="12" t="str">
        <f aca="false">IF(OR($A144="",AU$4=""),"",SUMPRODUCT(--(INDEX(Matrix!$C$5:$EV$304,0,$B144)&gt;0),--(INDEX(Matrix!$C$5:$EV$304,0,AU$3)&gt;0)))</f>
        <v/>
      </c>
      <c r="AV144" s="12" t="str">
        <f aca="false">IF(OR($A144="",AV$4=""),"",SUMPRODUCT(--(INDEX(Matrix!$C$5:$EV$304,0,$B144)&gt;0),--(INDEX(Matrix!$C$5:$EV$304,0,AV$3)&gt;0)))</f>
        <v/>
      </c>
      <c r="AW144" s="12" t="str">
        <f aca="false">IF(OR($A144="",AW$4=""),"",SUMPRODUCT(--(INDEX(Matrix!$C$5:$EV$304,0,$B144)&gt;0),--(INDEX(Matrix!$C$5:$EV$304,0,AW$3)&gt;0)))</f>
        <v/>
      </c>
      <c r="AX144" s="12" t="str">
        <f aca="false">IF(OR($A144="",AX$4=""),"",SUMPRODUCT(--(INDEX(Matrix!$C$5:$EV$304,0,$B144)&gt;0),--(INDEX(Matrix!$C$5:$EV$304,0,AX$3)&gt;0)))</f>
        <v/>
      </c>
      <c r="AY144" s="12" t="str">
        <f aca="false">IF(OR($A144="",AY$4=""),"",SUMPRODUCT(--(INDEX(Matrix!$C$5:$EV$304,0,$B144)&gt;0),--(INDEX(Matrix!$C$5:$EV$304,0,AY$3)&gt;0)))</f>
        <v/>
      </c>
      <c r="AZ144" s="12" t="str">
        <f aca="false">IF(OR($A144="",AZ$4=""),"",SUMPRODUCT(--(INDEX(Matrix!$C$5:$EV$304,0,$B144)&gt;0),--(INDEX(Matrix!$C$5:$EV$304,0,AZ$3)&gt;0)))</f>
        <v/>
      </c>
      <c r="BA144" s="12" t="str">
        <f aca="false">IF(OR($A144="",BA$4=""),"",SUMPRODUCT(--(INDEX(Matrix!$C$5:$EV$304,0,$B144)&gt;0),--(INDEX(Matrix!$C$5:$EV$304,0,BA$3)&gt;0)))</f>
        <v/>
      </c>
      <c r="BB144" s="12" t="str">
        <f aca="false">IF(OR($A144="",BB$4=""),"",SUMPRODUCT(--(INDEX(Matrix!$C$5:$EV$304,0,$B144)&gt;0),--(INDEX(Matrix!$C$5:$EV$304,0,BB$3)&gt;0)))</f>
        <v/>
      </c>
      <c r="BC144" s="12" t="str">
        <f aca="false">IF(OR($A144="",BC$4=""),"",SUMPRODUCT(--(INDEX(Matrix!$C$5:$EV$304,0,$B144)&gt;0),--(INDEX(Matrix!$C$5:$EV$304,0,BC$3)&gt;0)))</f>
        <v/>
      </c>
      <c r="BD144" s="12" t="str">
        <f aca="false">IF(OR($A144="",BD$4=""),"",SUMPRODUCT(--(INDEX(Matrix!$C$5:$EV$304,0,$B144)&gt;0),--(INDEX(Matrix!$C$5:$EV$304,0,BD$3)&gt;0)))</f>
        <v/>
      </c>
      <c r="BE144" s="12" t="str">
        <f aca="false">IF(OR($A144="",BE$4=""),"",SUMPRODUCT(--(INDEX(Matrix!$C$5:$EV$304,0,$B144)&gt;0),--(INDEX(Matrix!$C$5:$EV$304,0,BE$3)&gt;0)))</f>
        <v/>
      </c>
      <c r="BF144" s="12" t="str">
        <f aca="false">IF(OR($A144="",BF$4=""),"",SUMPRODUCT(--(INDEX(Matrix!$C$5:$EV$304,0,$B144)&gt;0),--(INDEX(Matrix!$C$5:$EV$304,0,BF$3)&gt;0)))</f>
        <v/>
      </c>
      <c r="BG144" s="12" t="str">
        <f aca="false">IF(OR($A144="",BG$4=""),"",SUMPRODUCT(--(INDEX(Matrix!$C$5:$EV$304,0,$B144)&gt;0),--(INDEX(Matrix!$C$5:$EV$304,0,BG$3)&gt;0)))</f>
        <v/>
      </c>
      <c r="BH144" s="12" t="str">
        <f aca="false">IF(OR($A144="",BH$4=""),"",SUMPRODUCT(--(INDEX(Matrix!$C$5:$EV$304,0,$B144)&gt;0),--(INDEX(Matrix!$C$5:$EV$304,0,BH$3)&gt;0)))</f>
        <v/>
      </c>
      <c r="BI144" s="12" t="str">
        <f aca="false">IF(OR($A144="",BI$4=""),"",SUMPRODUCT(--(INDEX(Matrix!$C$5:$EV$304,0,$B144)&gt;0),--(INDEX(Matrix!$C$5:$EV$304,0,BI$3)&gt;0)))</f>
        <v/>
      </c>
      <c r="BJ144" s="12" t="str">
        <f aca="false">IF(OR($A144="",BJ$4=""),"",SUMPRODUCT(--(INDEX(Matrix!$C$5:$EV$304,0,$B144)&gt;0),--(INDEX(Matrix!$C$5:$EV$304,0,BJ$3)&gt;0)))</f>
        <v/>
      </c>
      <c r="BK144" s="12" t="str">
        <f aca="false">IF(OR($A144="",BK$4=""),"",SUMPRODUCT(--(INDEX(Matrix!$C$5:$EV$304,0,$B144)&gt;0),--(INDEX(Matrix!$C$5:$EV$304,0,BK$3)&gt;0)))</f>
        <v/>
      </c>
      <c r="BL144" s="12" t="str">
        <f aca="false">IF(OR($A144="",BL$4=""),"",SUMPRODUCT(--(INDEX(Matrix!$C$5:$EV$304,0,$B144)&gt;0),--(INDEX(Matrix!$C$5:$EV$304,0,BL$3)&gt;0)))</f>
        <v/>
      </c>
      <c r="BM144" s="12" t="str">
        <f aca="false">IF(OR($A144="",BM$4=""),"",SUMPRODUCT(--(INDEX(Matrix!$C$5:$EV$304,0,$B144)&gt;0),--(INDEX(Matrix!$C$5:$EV$304,0,BM$3)&gt;0)))</f>
        <v/>
      </c>
      <c r="BN144" s="12" t="str">
        <f aca="false">IF(OR($A144="",BN$4=""),"",SUMPRODUCT(--(INDEX(Matrix!$C$5:$EV$304,0,$B144)&gt;0),--(INDEX(Matrix!$C$5:$EV$304,0,BN$3)&gt;0)))</f>
        <v/>
      </c>
      <c r="BO144" s="12" t="str">
        <f aca="false">IF(OR($A144="",BO$4=""),"",SUMPRODUCT(--(INDEX(Matrix!$C$5:$EV$304,0,$B144)&gt;0),--(INDEX(Matrix!$C$5:$EV$304,0,BO$3)&gt;0)))</f>
        <v/>
      </c>
      <c r="BP144" s="12" t="str">
        <f aca="false">IF(OR($A144="",BP$4=""),"",SUMPRODUCT(--(INDEX(Matrix!$C$5:$EV$304,0,$B144)&gt;0),--(INDEX(Matrix!$C$5:$EV$304,0,BP$3)&gt;0)))</f>
        <v/>
      </c>
      <c r="BQ144" s="12" t="str">
        <f aca="false">IF(OR($A144="",BQ$4=""),"",SUMPRODUCT(--(INDEX(Matrix!$C$5:$EV$304,0,$B144)&gt;0),--(INDEX(Matrix!$C$5:$EV$304,0,BQ$3)&gt;0)))</f>
        <v/>
      </c>
      <c r="BR144" s="12" t="str">
        <f aca="false">IF(OR($A144="",BR$4=""),"",SUMPRODUCT(--(INDEX(Matrix!$C$5:$EV$304,0,$B144)&gt;0),--(INDEX(Matrix!$C$5:$EV$304,0,BR$3)&gt;0)))</f>
        <v/>
      </c>
      <c r="BS144" s="12" t="str">
        <f aca="false">IF(OR($A144="",BS$4=""),"",SUMPRODUCT(--(INDEX(Matrix!$C$5:$EV$304,0,$B144)&gt;0),--(INDEX(Matrix!$C$5:$EV$304,0,BS$3)&gt;0)))</f>
        <v/>
      </c>
      <c r="BT144" s="12" t="str">
        <f aca="false">IF(OR($A144="",BT$4=""),"",SUMPRODUCT(--(INDEX(Matrix!$C$5:$EV$304,0,$B144)&gt;0),--(INDEX(Matrix!$C$5:$EV$304,0,BT$3)&gt;0)))</f>
        <v/>
      </c>
      <c r="BU144" s="12" t="str">
        <f aca="false">IF(OR($A144="",BU$4=""),"",SUMPRODUCT(--(INDEX(Matrix!$C$5:$EV$304,0,$B144)&gt;0),--(INDEX(Matrix!$C$5:$EV$304,0,BU$3)&gt;0)))</f>
        <v/>
      </c>
      <c r="BV144" s="12" t="str">
        <f aca="false">IF(OR($A144="",BV$4=""),"",SUMPRODUCT(--(INDEX(Matrix!$C$5:$EV$304,0,$B144)&gt;0),--(INDEX(Matrix!$C$5:$EV$304,0,BV$3)&gt;0)))</f>
        <v/>
      </c>
      <c r="BW144" s="12" t="str">
        <f aca="false">IF(OR($A144="",BW$4=""),"",SUMPRODUCT(--(INDEX(Matrix!$C$5:$EV$304,0,$B144)&gt;0),--(INDEX(Matrix!$C$5:$EV$304,0,BW$3)&gt;0)))</f>
        <v/>
      </c>
      <c r="BX144" s="12" t="str">
        <f aca="false">IF(OR($A144="",BX$4=""),"",SUMPRODUCT(--(INDEX(Matrix!$C$5:$EV$304,0,$B144)&gt;0),--(INDEX(Matrix!$C$5:$EV$304,0,BX$3)&gt;0)))</f>
        <v/>
      </c>
      <c r="BY144" s="12" t="str">
        <f aca="false">IF(OR($A144="",BY$4=""),"",SUMPRODUCT(--(INDEX(Matrix!$C$5:$EV$304,0,$B144)&gt;0),--(INDEX(Matrix!$C$5:$EV$304,0,BY$3)&gt;0)))</f>
        <v/>
      </c>
      <c r="BZ144" s="12" t="str">
        <f aca="false">IF(OR($A144="",BZ$4=""),"",SUMPRODUCT(--(INDEX(Matrix!$C$5:$EV$304,0,$B144)&gt;0),--(INDEX(Matrix!$C$5:$EV$304,0,BZ$3)&gt;0)))</f>
        <v/>
      </c>
      <c r="CA144" s="12" t="str">
        <f aca="false">IF(OR($A144="",CA$4=""),"",SUMPRODUCT(--(INDEX(Matrix!$C$5:$EV$304,0,$B144)&gt;0),--(INDEX(Matrix!$C$5:$EV$304,0,CA$3)&gt;0)))</f>
        <v/>
      </c>
      <c r="CB144" s="12" t="str">
        <f aca="false">IF(OR($A144="",CB$4=""),"",SUMPRODUCT(--(INDEX(Matrix!$C$5:$EV$304,0,$B144)&gt;0),--(INDEX(Matrix!$C$5:$EV$304,0,CB$3)&gt;0)))</f>
        <v/>
      </c>
      <c r="CC144" s="12" t="str">
        <f aca="false">IF(OR($A144="",CC$4=""),"",SUMPRODUCT(--(INDEX(Matrix!$C$5:$EV$304,0,$B144)&gt;0),--(INDEX(Matrix!$C$5:$EV$304,0,CC$3)&gt;0)))</f>
        <v/>
      </c>
      <c r="CD144" s="12" t="str">
        <f aca="false">IF(OR($A144="",CD$4=""),"",SUMPRODUCT(--(INDEX(Matrix!$C$5:$EV$304,0,$B144)&gt;0),--(INDEX(Matrix!$C$5:$EV$304,0,CD$3)&gt;0)))</f>
        <v/>
      </c>
      <c r="CE144" s="12" t="str">
        <f aca="false">IF(OR($A144="",CE$4=""),"",SUMPRODUCT(--(INDEX(Matrix!$C$5:$EV$304,0,$B144)&gt;0),--(INDEX(Matrix!$C$5:$EV$304,0,CE$3)&gt;0)))</f>
        <v/>
      </c>
      <c r="CF144" s="12" t="str">
        <f aca="false">IF(OR($A144="",CF$4=""),"",SUMPRODUCT(--(INDEX(Matrix!$C$5:$EV$304,0,$B144)&gt;0),--(INDEX(Matrix!$C$5:$EV$304,0,CF$3)&gt;0)))</f>
        <v/>
      </c>
      <c r="CG144" s="12" t="str">
        <f aca="false">IF(OR($A144="",CG$4=""),"",SUMPRODUCT(--(INDEX(Matrix!$C$5:$EV$304,0,$B144)&gt;0),--(INDEX(Matrix!$C$5:$EV$304,0,CG$3)&gt;0)))</f>
        <v/>
      </c>
      <c r="CH144" s="12" t="str">
        <f aca="false">IF(OR($A144="",CH$4=""),"",SUMPRODUCT(--(INDEX(Matrix!$C$5:$EV$304,0,$B144)&gt;0),--(INDEX(Matrix!$C$5:$EV$304,0,CH$3)&gt;0)))</f>
        <v/>
      </c>
      <c r="CI144" s="12" t="str">
        <f aca="false">IF(OR($A144="",CI$4=""),"",SUMPRODUCT(--(INDEX(Matrix!$C$5:$EV$304,0,$B144)&gt;0),--(INDEX(Matrix!$C$5:$EV$304,0,CI$3)&gt;0)))</f>
        <v/>
      </c>
      <c r="CJ144" s="12" t="str">
        <f aca="false">IF(OR($A144="",CJ$4=""),"",SUMPRODUCT(--(INDEX(Matrix!$C$5:$EV$304,0,$B144)&gt;0),--(INDEX(Matrix!$C$5:$EV$304,0,CJ$3)&gt;0)))</f>
        <v/>
      </c>
      <c r="CK144" s="12" t="str">
        <f aca="false">IF(OR($A144="",CK$4=""),"",SUMPRODUCT(--(INDEX(Matrix!$C$5:$EV$304,0,$B144)&gt;0),--(INDEX(Matrix!$C$5:$EV$304,0,CK$3)&gt;0)))</f>
        <v/>
      </c>
      <c r="CL144" s="12" t="str">
        <f aca="false">IF(OR($A144="",CL$4=""),"",SUMPRODUCT(--(INDEX(Matrix!$C$5:$EV$304,0,$B144)&gt;0),--(INDEX(Matrix!$C$5:$EV$304,0,CL$3)&gt;0)))</f>
        <v/>
      </c>
      <c r="CM144" s="12" t="str">
        <f aca="false">IF(OR($A144="",CM$4=""),"",SUMPRODUCT(--(INDEX(Matrix!$C$5:$EV$304,0,$B144)&gt;0),--(INDEX(Matrix!$C$5:$EV$304,0,CM$3)&gt;0)))</f>
        <v/>
      </c>
      <c r="CN144" s="12" t="str">
        <f aca="false">IF(OR($A144="",CN$4=""),"",SUMPRODUCT(--(INDEX(Matrix!$C$5:$EV$304,0,$B144)&gt;0),--(INDEX(Matrix!$C$5:$EV$304,0,CN$3)&gt;0)))</f>
        <v/>
      </c>
      <c r="CO144" s="12" t="str">
        <f aca="false">IF(OR($A144="",CO$4=""),"",SUMPRODUCT(--(INDEX(Matrix!$C$5:$EV$304,0,$B144)&gt;0),--(INDEX(Matrix!$C$5:$EV$304,0,CO$3)&gt;0)))</f>
        <v/>
      </c>
      <c r="CP144" s="12" t="str">
        <f aca="false">IF(OR($A144="",CP$4=""),"",SUMPRODUCT(--(INDEX(Matrix!$C$5:$EV$304,0,$B144)&gt;0),--(INDEX(Matrix!$C$5:$EV$304,0,CP$3)&gt;0)))</f>
        <v/>
      </c>
      <c r="CQ144" s="12" t="str">
        <f aca="false">IF(OR($A144="",CQ$4=""),"",SUMPRODUCT(--(INDEX(Matrix!$C$5:$EV$304,0,$B144)&gt;0),--(INDEX(Matrix!$C$5:$EV$304,0,CQ$3)&gt;0)))</f>
        <v/>
      </c>
      <c r="CR144" s="12" t="str">
        <f aca="false">IF(OR($A144="",CR$4=""),"",SUMPRODUCT(--(INDEX(Matrix!$C$5:$EV$304,0,$B144)&gt;0),--(INDEX(Matrix!$C$5:$EV$304,0,CR$3)&gt;0)))</f>
        <v/>
      </c>
      <c r="CS144" s="12" t="str">
        <f aca="false">IF(OR($A144="",CS$4=""),"",SUMPRODUCT(--(INDEX(Matrix!$C$5:$EV$304,0,$B144)&gt;0),--(INDEX(Matrix!$C$5:$EV$304,0,CS$3)&gt;0)))</f>
        <v/>
      </c>
      <c r="CT144" s="12" t="str">
        <f aca="false">IF(OR($A144="",CT$4=""),"",SUMPRODUCT(--(INDEX(Matrix!$C$5:$EV$304,0,$B144)&gt;0),--(INDEX(Matrix!$C$5:$EV$304,0,CT$3)&gt;0)))</f>
        <v/>
      </c>
      <c r="CU144" s="12" t="str">
        <f aca="false">IF(OR($A144="",CU$4=""),"",SUMPRODUCT(--(INDEX(Matrix!$C$5:$EV$304,0,$B144)&gt;0),--(INDEX(Matrix!$C$5:$EV$304,0,CU$3)&gt;0)))</f>
        <v/>
      </c>
      <c r="CV144" s="12" t="str">
        <f aca="false">IF(OR($A144="",CV$4=""),"",SUMPRODUCT(--(INDEX(Matrix!$C$5:$EV$304,0,$B144)&gt;0),--(INDEX(Matrix!$C$5:$EV$304,0,CV$3)&gt;0)))</f>
        <v/>
      </c>
      <c r="CW144" s="12" t="str">
        <f aca="false">IF(OR($A144="",CW$4=""),"",SUMPRODUCT(--(INDEX(Matrix!$C$5:$EV$304,0,$B144)&gt;0),--(INDEX(Matrix!$C$5:$EV$304,0,CW$3)&gt;0)))</f>
        <v/>
      </c>
      <c r="CX144" s="12" t="str">
        <f aca="false">IF(OR($A144="",CX$4=""),"",SUMPRODUCT(--(INDEX(Matrix!$C$5:$EV$304,0,$B144)&gt;0),--(INDEX(Matrix!$C$5:$EV$304,0,CX$3)&gt;0)))</f>
        <v/>
      </c>
      <c r="CY144" s="12" t="str">
        <f aca="false">IF(OR($A144="",CY$4=""),"",SUMPRODUCT(--(INDEX(Matrix!$C$5:$EV$304,0,$B144)&gt;0),--(INDEX(Matrix!$C$5:$EV$304,0,CY$3)&gt;0)))</f>
        <v/>
      </c>
      <c r="CZ144" s="12" t="str">
        <f aca="false">IF(OR($A144="",CZ$4=""),"",SUMPRODUCT(--(INDEX(Matrix!$C$5:$EV$304,0,$B144)&gt;0),--(INDEX(Matrix!$C$5:$EV$304,0,CZ$3)&gt;0)))</f>
        <v/>
      </c>
      <c r="DA144" s="12" t="str">
        <f aca="false">IF(OR($A144="",DA$4=""),"",SUMPRODUCT(--(INDEX(Matrix!$C$5:$EV$304,0,$B144)&gt;0),--(INDEX(Matrix!$C$5:$EV$304,0,DA$3)&gt;0)))</f>
        <v/>
      </c>
      <c r="DB144" s="12" t="str">
        <f aca="false">IF(OR($A144="",DB$4=""),"",SUMPRODUCT(--(INDEX(Matrix!$C$5:$EV$304,0,$B144)&gt;0),--(INDEX(Matrix!$C$5:$EV$304,0,DB$3)&gt;0)))</f>
        <v/>
      </c>
      <c r="DC144" s="12" t="str">
        <f aca="false">IF(OR($A144="",DC$4=""),"",SUMPRODUCT(--(INDEX(Matrix!$C$5:$EV$304,0,$B144)&gt;0),--(INDEX(Matrix!$C$5:$EV$304,0,DC$3)&gt;0)))</f>
        <v/>
      </c>
      <c r="DD144" s="12" t="str">
        <f aca="false">IF(OR($A144="",DD$4=""),"",SUMPRODUCT(--(INDEX(Matrix!$C$5:$EV$304,0,$B144)&gt;0),--(INDEX(Matrix!$C$5:$EV$304,0,DD$3)&gt;0)))</f>
        <v/>
      </c>
      <c r="DE144" s="12" t="str">
        <f aca="false">IF(OR($A144="",DE$4=""),"",SUMPRODUCT(--(INDEX(Matrix!$C$5:$EV$304,0,$B144)&gt;0),--(INDEX(Matrix!$C$5:$EV$304,0,DE$3)&gt;0)))</f>
        <v/>
      </c>
      <c r="DF144" s="12" t="str">
        <f aca="false">IF(OR($A144="",DF$4=""),"",SUMPRODUCT(--(INDEX(Matrix!$C$5:$EV$304,0,$B144)&gt;0),--(INDEX(Matrix!$C$5:$EV$304,0,DF$3)&gt;0)))</f>
        <v/>
      </c>
      <c r="DG144" s="12" t="str">
        <f aca="false">IF(OR($A144="",DG$4=""),"",SUMPRODUCT(--(INDEX(Matrix!$C$5:$EV$304,0,$B144)&gt;0),--(INDEX(Matrix!$C$5:$EV$304,0,DG$3)&gt;0)))</f>
        <v/>
      </c>
      <c r="DH144" s="12" t="str">
        <f aca="false">IF(OR($A144="",DH$4=""),"",SUMPRODUCT(--(INDEX(Matrix!$C$5:$EV$304,0,$B144)&gt;0),--(INDEX(Matrix!$C$5:$EV$304,0,DH$3)&gt;0)))</f>
        <v/>
      </c>
      <c r="DI144" s="12" t="str">
        <f aca="false">IF(OR($A144="",DI$4=""),"",SUMPRODUCT(--(INDEX(Matrix!$C$5:$EV$304,0,$B144)&gt;0),--(INDEX(Matrix!$C$5:$EV$304,0,DI$3)&gt;0)))</f>
        <v/>
      </c>
      <c r="DJ144" s="12" t="str">
        <f aca="false">IF(OR($A144="",DJ$4=""),"",SUMPRODUCT(--(INDEX(Matrix!$C$5:$EV$304,0,$B144)&gt;0),--(INDEX(Matrix!$C$5:$EV$304,0,DJ$3)&gt;0)))</f>
        <v/>
      </c>
      <c r="DK144" s="12" t="str">
        <f aca="false">IF(OR($A144="",DK$4=""),"",SUMPRODUCT(--(INDEX(Matrix!$C$5:$EV$304,0,$B144)&gt;0),--(INDEX(Matrix!$C$5:$EV$304,0,DK$3)&gt;0)))</f>
        <v/>
      </c>
      <c r="DL144" s="12" t="str">
        <f aca="false">IF(OR($A144="",DL$4=""),"",SUMPRODUCT(--(INDEX(Matrix!$C$5:$EV$304,0,$B144)&gt;0),--(INDEX(Matrix!$C$5:$EV$304,0,DL$3)&gt;0)))</f>
        <v/>
      </c>
      <c r="DM144" s="12" t="str">
        <f aca="false">IF(OR($A144="",DM$4=""),"",SUMPRODUCT(--(INDEX(Matrix!$C$5:$EV$304,0,$B144)&gt;0),--(INDEX(Matrix!$C$5:$EV$304,0,DM$3)&gt;0)))</f>
        <v/>
      </c>
      <c r="DN144" s="12" t="str">
        <f aca="false">IF(OR($A144="",DN$4=""),"",SUMPRODUCT(--(INDEX(Matrix!$C$5:$EV$304,0,$B144)&gt;0),--(INDEX(Matrix!$C$5:$EV$304,0,DN$3)&gt;0)))</f>
        <v/>
      </c>
      <c r="DO144" s="12" t="str">
        <f aca="false">IF(OR($A144="",DO$4=""),"",SUMPRODUCT(--(INDEX(Matrix!$C$5:$EV$304,0,$B144)&gt;0),--(INDEX(Matrix!$C$5:$EV$304,0,DO$3)&gt;0)))</f>
        <v/>
      </c>
      <c r="DP144" s="12" t="str">
        <f aca="false">IF(OR($A144="",DP$4=""),"",SUMPRODUCT(--(INDEX(Matrix!$C$5:$EV$304,0,$B144)&gt;0),--(INDEX(Matrix!$C$5:$EV$304,0,DP$3)&gt;0)))</f>
        <v/>
      </c>
      <c r="DQ144" s="12" t="str">
        <f aca="false">IF(OR($A144="",DQ$4=""),"",SUMPRODUCT(--(INDEX(Matrix!$C$5:$EV$304,0,$B144)&gt;0),--(INDEX(Matrix!$C$5:$EV$304,0,DQ$3)&gt;0)))</f>
        <v/>
      </c>
      <c r="DR144" s="12" t="str">
        <f aca="false">IF(OR($A144="",DR$4=""),"",SUMPRODUCT(--(INDEX(Matrix!$C$5:$EV$304,0,$B144)&gt;0),--(INDEX(Matrix!$C$5:$EV$304,0,DR$3)&gt;0)))</f>
        <v/>
      </c>
      <c r="DS144" s="12" t="str">
        <f aca="false">IF(OR($A144="",DS$4=""),"",SUMPRODUCT(--(INDEX(Matrix!$C$5:$EV$304,0,$B144)&gt;0),--(INDEX(Matrix!$C$5:$EV$304,0,DS$3)&gt;0)))</f>
        <v/>
      </c>
      <c r="DT144" s="12" t="str">
        <f aca="false">IF(OR($A144="",DT$4=""),"",SUMPRODUCT(--(INDEX(Matrix!$C$5:$EV$304,0,$B144)&gt;0),--(INDEX(Matrix!$C$5:$EV$304,0,DT$3)&gt;0)))</f>
        <v/>
      </c>
      <c r="DU144" s="12" t="str">
        <f aca="false">IF(OR($A144="",DU$4=""),"",SUMPRODUCT(--(INDEX(Matrix!$C$5:$EV$304,0,$B144)&gt;0),--(INDEX(Matrix!$C$5:$EV$304,0,DU$3)&gt;0)))</f>
        <v/>
      </c>
      <c r="DV144" s="12" t="str">
        <f aca="false">IF(OR($A144="",DV$4=""),"",SUMPRODUCT(--(INDEX(Matrix!$C$5:$EV$304,0,$B144)&gt;0),--(INDEX(Matrix!$C$5:$EV$304,0,DV$3)&gt;0)))</f>
        <v/>
      </c>
      <c r="DW144" s="12" t="str">
        <f aca="false">IF(OR($A144="",DW$4=""),"",SUMPRODUCT(--(INDEX(Matrix!$C$5:$EV$304,0,$B144)&gt;0),--(INDEX(Matrix!$C$5:$EV$304,0,DW$3)&gt;0)))</f>
        <v/>
      </c>
      <c r="DX144" s="12" t="str">
        <f aca="false">IF(OR($A144="",DX$4=""),"",SUMPRODUCT(--(INDEX(Matrix!$C$5:$EV$304,0,$B144)&gt;0),--(INDEX(Matrix!$C$5:$EV$304,0,DX$3)&gt;0)))</f>
        <v/>
      </c>
      <c r="DY144" s="12" t="str">
        <f aca="false">IF(OR($A144="",DY$4=""),"",SUMPRODUCT(--(INDEX(Matrix!$C$5:$EV$304,0,$B144)&gt;0),--(INDEX(Matrix!$C$5:$EV$304,0,DY$3)&gt;0)))</f>
        <v/>
      </c>
      <c r="DZ144" s="12" t="str">
        <f aca="false">IF(OR($A144="",DZ$4=""),"",SUMPRODUCT(--(INDEX(Matrix!$C$5:$EV$304,0,$B144)&gt;0),--(INDEX(Matrix!$C$5:$EV$304,0,DZ$3)&gt;0)))</f>
        <v/>
      </c>
      <c r="EA144" s="12" t="str">
        <f aca="false">IF(OR($A144="",EA$4=""),"",SUMPRODUCT(--(INDEX(Matrix!$C$5:$EV$304,0,$B144)&gt;0),--(INDEX(Matrix!$C$5:$EV$304,0,EA$3)&gt;0)))</f>
        <v/>
      </c>
      <c r="EB144" s="12" t="str">
        <f aca="false">IF(OR($A144="",EB$4=""),"",SUMPRODUCT(--(INDEX(Matrix!$C$5:$EV$304,0,$B144)&gt;0),--(INDEX(Matrix!$C$5:$EV$304,0,EB$3)&gt;0)))</f>
        <v/>
      </c>
      <c r="EC144" s="12" t="str">
        <f aca="false">IF(OR($A144="",EC$4=""),"",SUMPRODUCT(--(INDEX(Matrix!$C$5:$EV$304,0,$B144)&gt;0),--(INDEX(Matrix!$C$5:$EV$304,0,EC$3)&gt;0)))</f>
        <v/>
      </c>
      <c r="ED144" s="12" t="str">
        <f aca="false">IF(OR($A144="",ED$4=""),"",SUMPRODUCT(--(INDEX(Matrix!$C$5:$EV$304,0,$B144)&gt;0),--(INDEX(Matrix!$C$5:$EV$304,0,ED$3)&gt;0)))</f>
        <v/>
      </c>
      <c r="EE144" s="12" t="str">
        <f aca="false">IF(OR($A144="",EE$4=""),"",SUMPRODUCT(--(INDEX(Matrix!$C$5:$EV$304,0,$B144)&gt;0),--(INDEX(Matrix!$C$5:$EV$304,0,EE$3)&gt;0)))</f>
        <v/>
      </c>
      <c r="EF144" s="12" t="str">
        <f aca="false">IF(OR($A144="",EF$4=""),"",SUMPRODUCT(--(INDEX(Matrix!$C$5:$EV$304,0,$B144)&gt;0),--(INDEX(Matrix!$C$5:$EV$304,0,EF$3)&gt;0)))</f>
        <v/>
      </c>
      <c r="EG144" s="12" t="str">
        <f aca="false">IF(OR($A144="",EG$4=""),"",SUMPRODUCT(--(INDEX(Matrix!$C$5:$EV$304,0,$B144)&gt;0),--(INDEX(Matrix!$C$5:$EV$304,0,EG$3)&gt;0)))</f>
        <v/>
      </c>
      <c r="EH144" s="12" t="str">
        <f aca="false">IF(OR($A144="",EH$4=""),"",SUMPRODUCT(--(INDEX(Matrix!$C$5:$EV$304,0,$B144)&gt;0),--(INDEX(Matrix!$C$5:$EV$304,0,EH$3)&gt;0)))</f>
        <v/>
      </c>
      <c r="EI144" s="12" t="str">
        <f aca="false">IF(OR($A144="",EI$4=""),"",SUMPRODUCT(--(INDEX(Matrix!$C$5:$EV$304,0,$B144)&gt;0),--(INDEX(Matrix!$C$5:$EV$304,0,EI$3)&gt;0)))</f>
        <v/>
      </c>
      <c r="EJ144" s="12" t="str">
        <f aca="false">IF(OR($A144="",EJ$4=""),"",SUMPRODUCT(--(INDEX(Matrix!$C$5:$EV$304,0,$B144)&gt;0),--(INDEX(Matrix!$C$5:$EV$304,0,EJ$3)&gt;0)))</f>
        <v/>
      </c>
      <c r="EK144" s="12" t="str">
        <f aca="false">IF(OR($A144="",EK$4=""),"",SUMPRODUCT(--(INDEX(Matrix!$C$5:$EV$304,0,$B144)&gt;0),--(INDEX(Matrix!$C$5:$EV$304,0,EK$3)&gt;0)))</f>
        <v/>
      </c>
      <c r="EL144" s="12" t="str">
        <f aca="false">IF(OR($A144="",EL$4=""),"",SUMPRODUCT(--(INDEX(Matrix!$C$5:$EV$304,0,$B144)&gt;0),--(INDEX(Matrix!$C$5:$EV$304,0,EL$3)&gt;0)))</f>
        <v/>
      </c>
      <c r="EM144" s="12" t="str">
        <f aca="false">IF(OR($A144="",EM$4=""),"",SUMPRODUCT(--(INDEX(Matrix!$C$5:$EV$304,0,$B144)&gt;0),--(INDEX(Matrix!$C$5:$EV$304,0,EM$3)&gt;0)))</f>
        <v/>
      </c>
      <c r="EN144" s="12" t="str">
        <f aca="false">IF(OR($A144="",EN$4=""),"",SUMPRODUCT(--(INDEX(Matrix!$C$5:$EV$304,0,$B144)&gt;0),--(INDEX(Matrix!$C$5:$EV$304,0,EN$3)&gt;0)))</f>
        <v/>
      </c>
      <c r="EO144" s="12" t="str">
        <f aca="false">IF(OR($A144="",EO$4=""),"",SUMPRODUCT(--(INDEX(Matrix!$C$5:$EV$304,0,$B144)&gt;0),--(INDEX(Matrix!$C$5:$EV$304,0,EO$3)&gt;0)))</f>
        <v/>
      </c>
      <c r="EP144" s="12" t="str">
        <f aca="false">IF(OR($A144="",EP$4=""),"",SUMPRODUCT(--(INDEX(Matrix!$C$5:$EV$304,0,$B144)&gt;0),--(INDEX(Matrix!$C$5:$EV$304,0,EP$3)&gt;0)))</f>
        <v/>
      </c>
      <c r="EQ144" s="12" t="str">
        <f aca="false">IF(OR($A144="",EQ$4=""),"",SUMPRODUCT(--(INDEX(Matrix!$C$5:$EV$304,0,$B144)&gt;0),--(INDEX(Matrix!$C$5:$EV$304,0,EQ$3)&gt;0)))</f>
        <v/>
      </c>
      <c r="ER144" s="12" t="str">
        <f aca="false">IF(OR($A144="",ER$4=""),"",SUMPRODUCT(--(INDEX(Matrix!$C$5:$EV$304,0,$B144)&gt;0),--(INDEX(Matrix!$C$5:$EV$304,0,ER$3)&gt;0)))</f>
        <v/>
      </c>
      <c r="ES144" s="12" t="str">
        <f aca="false">IF(OR($A144="",ES$4=""),"",SUMPRODUCT(--(INDEX(Matrix!$C$5:$EV$304,0,$B144)&gt;0),--(INDEX(Matrix!$C$5:$EV$304,0,ES$3)&gt;0)))</f>
        <v/>
      </c>
      <c r="ET144" s="12" t="str">
        <f aca="false">IF(OR($A144="",ET$4=""),"",SUMPRODUCT(--(INDEX(Matrix!$C$5:$EV$304,0,$B144)&gt;0),--(INDEX(Matrix!$C$5:$EV$304,0,ET$3)&gt;0)))</f>
        <v/>
      </c>
      <c r="EU144" s="12" t="str">
        <f aca="false">IF(OR($A144="",EU$4=""),"",SUMPRODUCT(--(INDEX(Matrix!$C$5:$EV$304,0,$B144)&gt;0),--(INDEX(Matrix!$C$5:$EV$304,0,EU$3)&gt;0)))</f>
        <v/>
      </c>
      <c r="EV144" s="12" t="str">
        <f aca="false">IF(OR($A144="",EV$4=""),"",SUMPRODUCT(--(INDEX(Matrix!$C$5:$EV$304,0,$B144)&gt;0),--(INDEX(Matrix!$C$5:$EV$304,0,EV$3)&gt;0)))</f>
        <v/>
      </c>
    </row>
    <row r="145" customFormat="false" ht="15" hidden="false" customHeight="false" outlineLevel="0" collapsed="false">
      <c r="A145" s="6" t="str">
        <f aca="false">IF(INDEX(Products!$A$2:$A$151,$B145)="","",INDEX(Products!$A$2:$A$151,$B145))</f>
        <v/>
      </c>
      <c r="B145" s="23" t="n">
        <v>141</v>
      </c>
      <c r="C145" s="12" t="str">
        <f aca="false">IF(OR($A145="",C$4=""),"",SUMPRODUCT(--(INDEX(Matrix!$C$5:$EV$304,0,$B145)&gt;0),--(INDEX(Matrix!$C$5:$EV$304,0,C$3)&gt;0)))</f>
        <v/>
      </c>
      <c r="D145" s="12" t="str">
        <f aca="false">IF(OR($A145="",D$4=""),"",SUMPRODUCT(--(INDEX(Matrix!$C$5:$EV$304,0,$B145)&gt;0),--(INDEX(Matrix!$C$5:$EV$304,0,D$3)&gt;0)))</f>
        <v/>
      </c>
      <c r="E145" s="12" t="str">
        <f aca="false">IF(OR($A145="",E$4=""),"",SUMPRODUCT(--(INDEX(Matrix!$C$5:$EV$304,0,$B145)&gt;0),--(INDEX(Matrix!$C$5:$EV$304,0,E$3)&gt;0)))</f>
        <v/>
      </c>
      <c r="F145" s="12" t="str">
        <f aca="false">IF(OR($A145="",F$4=""),"",SUMPRODUCT(--(INDEX(Matrix!$C$5:$EV$304,0,$B145)&gt;0),--(INDEX(Matrix!$C$5:$EV$304,0,F$3)&gt;0)))</f>
        <v/>
      </c>
      <c r="G145" s="12" t="str">
        <f aca="false">IF(OR($A145="",G$4=""),"",SUMPRODUCT(--(INDEX(Matrix!$C$5:$EV$304,0,$B145)&gt;0),--(INDEX(Matrix!$C$5:$EV$304,0,G$3)&gt;0)))</f>
        <v/>
      </c>
      <c r="H145" s="12" t="str">
        <f aca="false">IF(OR($A145="",H$4=""),"",SUMPRODUCT(--(INDEX(Matrix!$C$5:$EV$304,0,$B145)&gt;0),--(INDEX(Matrix!$C$5:$EV$304,0,H$3)&gt;0)))</f>
        <v/>
      </c>
      <c r="I145" s="12" t="str">
        <f aca="false">IF(OR($A145="",I$4=""),"",SUMPRODUCT(--(INDEX(Matrix!$C$5:$EV$304,0,$B145)&gt;0),--(INDEX(Matrix!$C$5:$EV$304,0,I$3)&gt;0)))</f>
        <v/>
      </c>
      <c r="J145" s="12" t="str">
        <f aca="false">IF(OR($A145="",J$4=""),"",SUMPRODUCT(--(INDEX(Matrix!$C$5:$EV$304,0,$B145)&gt;0),--(INDEX(Matrix!$C$5:$EV$304,0,J$3)&gt;0)))</f>
        <v/>
      </c>
      <c r="K145" s="12" t="str">
        <f aca="false">IF(OR($A145="",K$4=""),"",SUMPRODUCT(--(INDEX(Matrix!$C$5:$EV$304,0,$B145)&gt;0),--(INDEX(Matrix!$C$5:$EV$304,0,K$3)&gt;0)))</f>
        <v/>
      </c>
      <c r="L145" s="12" t="str">
        <f aca="false">IF(OR($A145="",L$4=""),"",SUMPRODUCT(--(INDEX(Matrix!$C$5:$EV$304,0,$B145)&gt;0),--(INDEX(Matrix!$C$5:$EV$304,0,L$3)&gt;0)))</f>
        <v/>
      </c>
      <c r="M145" s="12" t="str">
        <f aca="false">IF(OR($A145="",M$4=""),"",SUMPRODUCT(--(INDEX(Matrix!$C$5:$EV$304,0,$B145)&gt;0),--(INDEX(Matrix!$C$5:$EV$304,0,M$3)&gt;0)))</f>
        <v/>
      </c>
      <c r="N145" s="12" t="str">
        <f aca="false">IF(OR($A145="",N$4=""),"",SUMPRODUCT(--(INDEX(Matrix!$C$5:$EV$304,0,$B145)&gt;0),--(INDEX(Matrix!$C$5:$EV$304,0,N$3)&gt;0)))</f>
        <v/>
      </c>
      <c r="O145" s="12" t="str">
        <f aca="false">IF(OR($A145="",O$4=""),"",SUMPRODUCT(--(INDEX(Matrix!$C$5:$EV$304,0,$B145)&gt;0),--(INDEX(Matrix!$C$5:$EV$304,0,O$3)&gt;0)))</f>
        <v/>
      </c>
      <c r="P145" s="12" t="str">
        <f aca="false">IF(OR($A145="",P$4=""),"",SUMPRODUCT(--(INDEX(Matrix!$C$5:$EV$304,0,$B145)&gt;0),--(INDEX(Matrix!$C$5:$EV$304,0,P$3)&gt;0)))</f>
        <v/>
      </c>
      <c r="Q145" s="12" t="str">
        <f aca="false">IF(OR($A145="",Q$4=""),"",SUMPRODUCT(--(INDEX(Matrix!$C$5:$EV$304,0,$B145)&gt;0),--(INDEX(Matrix!$C$5:$EV$304,0,Q$3)&gt;0)))</f>
        <v/>
      </c>
      <c r="R145" s="12" t="str">
        <f aca="false">IF(OR($A145="",R$4=""),"",SUMPRODUCT(--(INDEX(Matrix!$C$5:$EV$304,0,$B145)&gt;0),--(INDEX(Matrix!$C$5:$EV$304,0,R$3)&gt;0)))</f>
        <v/>
      </c>
      <c r="S145" s="12" t="str">
        <f aca="false">IF(OR($A145="",S$4=""),"",SUMPRODUCT(--(INDEX(Matrix!$C$5:$EV$304,0,$B145)&gt;0),--(INDEX(Matrix!$C$5:$EV$304,0,S$3)&gt;0)))</f>
        <v/>
      </c>
      <c r="T145" s="12" t="str">
        <f aca="false">IF(OR($A145="",T$4=""),"",SUMPRODUCT(--(INDEX(Matrix!$C$5:$EV$304,0,$B145)&gt;0),--(INDEX(Matrix!$C$5:$EV$304,0,T$3)&gt;0)))</f>
        <v/>
      </c>
      <c r="U145" s="12" t="str">
        <f aca="false">IF(OR($A145="",U$4=""),"",SUMPRODUCT(--(INDEX(Matrix!$C$5:$EV$304,0,$B145)&gt;0),--(INDEX(Matrix!$C$5:$EV$304,0,U$3)&gt;0)))</f>
        <v/>
      </c>
      <c r="V145" s="12" t="str">
        <f aca="false">IF(OR($A145="",V$4=""),"",SUMPRODUCT(--(INDEX(Matrix!$C$5:$EV$304,0,$B145)&gt;0),--(INDEX(Matrix!$C$5:$EV$304,0,V$3)&gt;0)))</f>
        <v/>
      </c>
      <c r="W145" s="12" t="str">
        <f aca="false">IF(OR($A145="",W$4=""),"",SUMPRODUCT(--(INDEX(Matrix!$C$5:$EV$304,0,$B145)&gt;0),--(INDEX(Matrix!$C$5:$EV$304,0,W$3)&gt;0)))</f>
        <v/>
      </c>
      <c r="X145" s="12" t="str">
        <f aca="false">IF(OR($A145="",X$4=""),"",SUMPRODUCT(--(INDEX(Matrix!$C$5:$EV$304,0,$B145)&gt;0),--(INDEX(Matrix!$C$5:$EV$304,0,X$3)&gt;0)))</f>
        <v/>
      </c>
      <c r="Y145" s="12" t="str">
        <f aca="false">IF(OR($A145="",Y$4=""),"",SUMPRODUCT(--(INDEX(Matrix!$C$5:$EV$304,0,$B145)&gt;0),--(INDEX(Matrix!$C$5:$EV$304,0,Y$3)&gt;0)))</f>
        <v/>
      </c>
      <c r="Z145" s="12" t="str">
        <f aca="false">IF(OR($A145="",Z$4=""),"",SUMPRODUCT(--(INDEX(Matrix!$C$5:$EV$304,0,$B145)&gt;0),--(INDEX(Matrix!$C$5:$EV$304,0,Z$3)&gt;0)))</f>
        <v/>
      </c>
      <c r="AA145" s="12" t="str">
        <f aca="false">IF(OR($A145="",AA$4=""),"",SUMPRODUCT(--(INDEX(Matrix!$C$5:$EV$304,0,$B145)&gt;0),--(INDEX(Matrix!$C$5:$EV$304,0,AA$3)&gt;0)))</f>
        <v/>
      </c>
      <c r="AB145" s="12" t="str">
        <f aca="false">IF(OR($A145="",AB$4=""),"",SUMPRODUCT(--(INDEX(Matrix!$C$5:$EV$304,0,$B145)&gt;0),--(INDEX(Matrix!$C$5:$EV$304,0,AB$3)&gt;0)))</f>
        <v/>
      </c>
      <c r="AC145" s="12" t="str">
        <f aca="false">IF(OR($A145="",AC$4=""),"",SUMPRODUCT(--(INDEX(Matrix!$C$5:$EV$304,0,$B145)&gt;0),--(INDEX(Matrix!$C$5:$EV$304,0,AC$3)&gt;0)))</f>
        <v/>
      </c>
      <c r="AD145" s="12" t="str">
        <f aca="false">IF(OR($A145="",AD$4=""),"",SUMPRODUCT(--(INDEX(Matrix!$C$5:$EV$304,0,$B145)&gt;0),--(INDEX(Matrix!$C$5:$EV$304,0,AD$3)&gt;0)))</f>
        <v/>
      </c>
      <c r="AE145" s="12" t="str">
        <f aca="false">IF(OR($A145="",AE$4=""),"",SUMPRODUCT(--(INDEX(Matrix!$C$5:$EV$304,0,$B145)&gt;0),--(INDEX(Matrix!$C$5:$EV$304,0,AE$3)&gt;0)))</f>
        <v/>
      </c>
      <c r="AF145" s="12" t="str">
        <f aca="false">IF(OR($A145="",AF$4=""),"",SUMPRODUCT(--(INDEX(Matrix!$C$5:$EV$304,0,$B145)&gt;0),--(INDEX(Matrix!$C$5:$EV$304,0,AF$3)&gt;0)))</f>
        <v/>
      </c>
      <c r="AG145" s="12" t="str">
        <f aca="false">IF(OR($A145="",AG$4=""),"",SUMPRODUCT(--(INDEX(Matrix!$C$5:$EV$304,0,$B145)&gt;0),--(INDEX(Matrix!$C$5:$EV$304,0,AG$3)&gt;0)))</f>
        <v/>
      </c>
      <c r="AH145" s="12" t="str">
        <f aca="false">IF(OR($A145="",AH$4=""),"",SUMPRODUCT(--(INDEX(Matrix!$C$5:$EV$304,0,$B145)&gt;0),--(INDEX(Matrix!$C$5:$EV$304,0,AH$3)&gt;0)))</f>
        <v/>
      </c>
      <c r="AI145" s="12" t="str">
        <f aca="false">IF(OR($A145="",AI$4=""),"",SUMPRODUCT(--(INDEX(Matrix!$C$5:$EV$304,0,$B145)&gt;0),--(INDEX(Matrix!$C$5:$EV$304,0,AI$3)&gt;0)))</f>
        <v/>
      </c>
      <c r="AJ145" s="12" t="str">
        <f aca="false">IF(OR($A145="",AJ$4=""),"",SUMPRODUCT(--(INDEX(Matrix!$C$5:$EV$304,0,$B145)&gt;0),--(INDEX(Matrix!$C$5:$EV$304,0,AJ$3)&gt;0)))</f>
        <v/>
      </c>
      <c r="AK145" s="12" t="str">
        <f aca="false">IF(OR($A145="",AK$4=""),"",SUMPRODUCT(--(INDEX(Matrix!$C$5:$EV$304,0,$B145)&gt;0),--(INDEX(Matrix!$C$5:$EV$304,0,AK$3)&gt;0)))</f>
        <v/>
      </c>
      <c r="AL145" s="12" t="str">
        <f aca="false">IF(OR($A145="",AL$4=""),"",SUMPRODUCT(--(INDEX(Matrix!$C$5:$EV$304,0,$B145)&gt;0),--(INDEX(Matrix!$C$5:$EV$304,0,AL$3)&gt;0)))</f>
        <v/>
      </c>
      <c r="AM145" s="12" t="str">
        <f aca="false">IF(OR($A145="",AM$4=""),"",SUMPRODUCT(--(INDEX(Matrix!$C$5:$EV$304,0,$B145)&gt;0),--(INDEX(Matrix!$C$5:$EV$304,0,AM$3)&gt;0)))</f>
        <v/>
      </c>
      <c r="AN145" s="12" t="str">
        <f aca="false">IF(OR($A145="",AN$4=""),"",SUMPRODUCT(--(INDEX(Matrix!$C$5:$EV$304,0,$B145)&gt;0),--(INDEX(Matrix!$C$5:$EV$304,0,AN$3)&gt;0)))</f>
        <v/>
      </c>
      <c r="AO145" s="12" t="str">
        <f aca="false">IF(OR($A145="",AO$4=""),"",SUMPRODUCT(--(INDEX(Matrix!$C$5:$EV$304,0,$B145)&gt;0),--(INDEX(Matrix!$C$5:$EV$304,0,AO$3)&gt;0)))</f>
        <v/>
      </c>
      <c r="AP145" s="12" t="str">
        <f aca="false">IF(OR($A145="",AP$4=""),"",SUMPRODUCT(--(INDEX(Matrix!$C$5:$EV$304,0,$B145)&gt;0),--(INDEX(Matrix!$C$5:$EV$304,0,AP$3)&gt;0)))</f>
        <v/>
      </c>
      <c r="AQ145" s="12" t="str">
        <f aca="false">IF(OR($A145="",AQ$4=""),"",SUMPRODUCT(--(INDEX(Matrix!$C$5:$EV$304,0,$B145)&gt;0),--(INDEX(Matrix!$C$5:$EV$304,0,AQ$3)&gt;0)))</f>
        <v/>
      </c>
      <c r="AR145" s="12" t="str">
        <f aca="false">IF(OR($A145="",AR$4=""),"",SUMPRODUCT(--(INDEX(Matrix!$C$5:$EV$304,0,$B145)&gt;0),--(INDEX(Matrix!$C$5:$EV$304,0,AR$3)&gt;0)))</f>
        <v/>
      </c>
      <c r="AS145" s="12" t="str">
        <f aca="false">IF(OR($A145="",AS$4=""),"",SUMPRODUCT(--(INDEX(Matrix!$C$5:$EV$304,0,$B145)&gt;0),--(INDEX(Matrix!$C$5:$EV$304,0,AS$3)&gt;0)))</f>
        <v/>
      </c>
      <c r="AT145" s="12" t="str">
        <f aca="false">IF(OR($A145="",AT$4=""),"",SUMPRODUCT(--(INDEX(Matrix!$C$5:$EV$304,0,$B145)&gt;0),--(INDEX(Matrix!$C$5:$EV$304,0,AT$3)&gt;0)))</f>
        <v/>
      </c>
      <c r="AU145" s="12" t="str">
        <f aca="false">IF(OR($A145="",AU$4=""),"",SUMPRODUCT(--(INDEX(Matrix!$C$5:$EV$304,0,$B145)&gt;0),--(INDEX(Matrix!$C$5:$EV$304,0,AU$3)&gt;0)))</f>
        <v/>
      </c>
      <c r="AV145" s="12" t="str">
        <f aca="false">IF(OR($A145="",AV$4=""),"",SUMPRODUCT(--(INDEX(Matrix!$C$5:$EV$304,0,$B145)&gt;0),--(INDEX(Matrix!$C$5:$EV$304,0,AV$3)&gt;0)))</f>
        <v/>
      </c>
      <c r="AW145" s="12" t="str">
        <f aca="false">IF(OR($A145="",AW$4=""),"",SUMPRODUCT(--(INDEX(Matrix!$C$5:$EV$304,0,$B145)&gt;0),--(INDEX(Matrix!$C$5:$EV$304,0,AW$3)&gt;0)))</f>
        <v/>
      </c>
      <c r="AX145" s="12" t="str">
        <f aca="false">IF(OR($A145="",AX$4=""),"",SUMPRODUCT(--(INDEX(Matrix!$C$5:$EV$304,0,$B145)&gt;0),--(INDEX(Matrix!$C$5:$EV$304,0,AX$3)&gt;0)))</f>
        <v/>
      </c>
      <c r="AY145" s="12" t="str">
        <f aca="false">IF(OR($A145="",AY$4=""),"",SUMPRODUCT(--(INDEX(Matrix!$C$5:$EV$304,0,$B145)&gt;0),--(INDEX(Matrix!$C$5:$EV$304,0,AY$3)&gt;0)))</f>
        <v/>
      </c>
      <c r="AZ145" s="12" t="str">
        <f aca="false">IF(OR($A145="",AZ$4=""),"",SUMPRODUCT(--(INDEX(Matrix!$C$5:$EV$304,0,$B145)&gt;0),--(INDEX(Matrix!$C$5:$EV$304,0,AZ$3)&gt;0)))</f>
        <v/>
      </c>
      <c r="BA145" s="12" t="str">
        <f aca="false">IF(OR($A145="",BA$4=""),"",SUMPRODUCT(--(INDEX(Matrix!$C$5:$EV$304,0,$B145)&gt;0),--(INDEX(Matrix!$C$5:$EV$304,0,BA$3)&gt;0)))</f>
        <v/>
      </c>
      <c r="BB145" s="12" t="str">
        <f aca="false">IF(OR($A145="",BB$4=""),"",SUMPRODUCT(--(INDEX(Matrix!$C$5:$EV$304,0,$B145)&gt;0),--(INDEX(Matrix!$C$5:$EV$304,0,BB$3)&gt;0)))</f>
        <v/>
      </c>
      <c r="BC145" s="12" t="str">
        <f aca="false">IF(OR($A145="",BC$4=""),"",SUMPRODUCT(--(INDEX(Matrix!$C$5:$EV$304,0,$B145)&gt;0),--(INDEX(Matrix!$C$5:$EV$304,0,BC$3)&gt;0)))</f>
        <v/>
      </c>
      <c r="BD145" s="12" t="str">
        <f aca="false">IF(OR($A145="",BD$4=""),"",SUMPRODUCT(--(INDEX(Matrix!$C$5:$EV$304,0,$B145)&gt;0),--(INDEX(Matrix!$C$5:$EV$304,0,BD$3)&gt;0)))</f>
        <v/>
      </c>
      <c r="BE145" s="12" t="str">
        <f aca="false">IF(OR($A145="",BE$4=""),"",SUMPRODUCT(--(INDEX(Matrix!$C$5:$EV$304,0,$B145)&gt;0),--(INDEX(Matrix!$C$5:$EV$304,0,BE$3)&gt;0)))</f>
        <v/>
      </c>
      <c r="BF145" s="12" t="str">
        <f aca="false">IF(OR($A145="",BF$4=""),"",SUMPRODUCT(--(INDEX(Matrix!$C$5:$EV$304,0,$B145)&gt;0),--(INDEX(Matrix!$C$5:$EV$304,0,BF$3)&gt;0)))</f>
        <v/>
      </c>
      <c r="BG145" s="12" t="str">
        <f aca="false">IF(OR($A145="",BG$4=""),"",SUMPRODUCT(--(INDEX(Matrix!$C$5:$EV$304,0,$B145)&gt;0),--(INDEX(Matrix!$C$5:$EV$304,0,BG$3)&gt;0)))</f>
        <v/>
      </c>
      <c r="BH145" s="12" t="str">
        <f aca="false">IF(OR($A145="",BH$4=""),"",SUMPRODUCT(--(INDEX(Matrix!$C$5:$EV$304,0,$B145)&gt;0),--(INDEX(Matrix!$C$5:$EV$304,0,BH$3)&gt;0)))</f>
        <v/>
      </c>
      <c r="BI145" s="12" t="str">
        <f aca="false">IF(OR($A145="",BI$4=""),"",SUMPRODUCT(--(INDEX(Matrix!$C$5:$EV$304,0,$B145)&gt;0),--(INDEX(Matrix!$C$5:$EV$304,0,BI$3)&gt;0)))</f>
        <v/>
      </c>
      <c r="BJ145" s="12" t="str">
        <f aca="false">IF(OR($A145="",BJ$4=""),"",SUMPRODUCT(--(INDEX(Matrix!$C$5:$EV$304,0,$B145)&gt;0),--(INDEX(Matrix!$C$5:$EV$304,0,BJ$3)&gt;0)))</f>
        <v/>
      </c>
      <c r="BK145" s="12" t="str">
        <f aca="false">IF(OR($A145="",BK$4=""),"",SUMPRODUCT(--(INDEX(Matrix!$C$5:$EV$304,0,$B145)&gt;0),--(INDEX(Matrix!$C$5:$EV$304,0,BK$3)&gt;0)))</f>
        <v/>
      </c>
      <c r="BL145" s="12" t="str">
        <f aca="false">IF(OR($A145="",BL$4=""),"",SUMPRODUCT(--(INDEX(Matrix!$C$5:$EV$304,0,$B145)&gt;0),--(INDEX(Matrix!$C$5:$EV$304,0,BL$3)&gt;0)))</f>
        <v/>
      </c>
      <c r="BM145" s="12" t="str">
        <f aca="false">IF(OR($A145="",BM$4=""),"",SUMPRODUCT(--(INDEX(Matrix!$C$5:$EV$304,0,$B145)&gt;0),--(INDEX(Matrix!$C$5:$EV$304,0,BM$3)&gt;0)))</f>
        <v/>
      </c>
      <c r="BN145" s="12" t="str">
        <f aca="false">IF(OR($A145="",BN$4=""),"",SUMPRODUCT(--(INDEX(Matrix!$C$5:$EV$304,0,$B145)&gt;0),--(INDEX(Matrix!$C$5:$EV$304,0,BN$3)&gt;0)))</f>
        <v/>
      </c>
      <c r="BO145" s="12" t="str">
        <f aca="false">IF(OR($A145="",BO$4=""),"",SUMPRODUCT(--(INDEX(Matrix!$C$5:$EV$304,0,$B145)&gt;0),--(INDEX(Matrix!$C$5:$EV$304,0,BO$3)&gt;0)))</f>
        <v/>
      </c>
      <c r="BP145" s="12" t="str">
        <f aca="false">IF(OR($A145="",BP$4=""),"",SUMPRODUCT(--(INDEX(Matrix!$C$5:$EV$304,0,$B145)&gt;0),--(INDEX(Matrix!$C$5:$EV$304,0,BP$3)&gt;0)))</f>
        <v/>
      </c>
      <c r="BQ145" s="12" t="str">
        <f aca="false">IF(OR($A145="",BQ$4=""),"",SUMPRODUCT(--(INDEX(Matrix!$C$5:$EV$304,0,$B145)&gt;0),--(INDEX(Matrix!$C$5:$EV$304,0,BQ$3)&gt;0)))</f>
        <v/>
      </c>
      <c r="BR145" s="12" t="str">
        <f aca="false">IF(OR($A145="",BR$4=""),"",SUMPRODUCT(--(INDEX(Matrix!$C$5:$EV$304,0,$B145)&gt;0),--(INDEX(Matrix!$C$5:$EV$304,0,BR$3)&gt;0)))</f>
        <v/>
      </c>
      <c r="BS145" s="12" t="str">
        <f aca="false">IF(OR($A145="",BS$4=""),"",SUMPRODUCT(--(INDEX(Matrix!$C$5:$EV$304,0,$B145)&gt;0),--(INDEX(Matrix!$C$5:$EV$304,0,BS$3)&gt;0)))</f>
        <v/>
      </c>
      <c r="BT145" s="12" t="str">
        <f aca="false">IF(OR($A145="",BT$4=""),"",SUMPRODUCT(--(INDEX(Matrix!$C$5:$EV$304,0,$B145)&gt;0),--(INDEX(Matrix!$C$5:$EV$304,0,BT$3)&gt;0)))</f>
        <v/>
      </c>
      <c r="BU145" s="12" t="str">
        <f aca="false">IF(OR($A145="",BU$4=""),"",SUMPRODUCT(--(INDEX(Matrix!$C$5:$EV$304,0,$B145)&gt;0),--(INDEX(Matrix!$C$5:$EV$304,0,BU$3)&gt;0)))</f>
        <v/>
      </c>
      <c r="BV145" s="12" t="str">
        <f aca="false">IF(OR($A145="",BV$4=""),"",SUMPRODUCT(--(INDEX(Matrix!$C$5:$EV$304,0,$B145)&gt;0),--(INDEX(Matrix!$C$5:$EV$304,0,BV$3)&gt;0)))</f>
        <v/>
      </c>
      <c r="BW145" s="12" t="str">
        <f aca="false">IF(OR($A145="",BW$4=""),"",SUMPRODUCT(--(INDEX(Matrix!$C$5:$EV$304,0,$B145)&gt;0),--(INDEX(Matrix!$C$5:$EV$304,0,BW$3)&gt;0)))</f>
        <v/>
      </c>
      <c r="BX145" s="12" t="str">
        <f aca="false">IF(OR($A145="",BX$4=""),"",SUMPRODUCT(--(INDEX(Matrix!$C$5:$EV$304,0,$B145)&gt;0),--(INDEX(Matrix!$C$5:$EV$304,0,BX$3)&gt;0)))</f>
        <v/>
      </c>
      <c r="BY145" s="12" t="str">
        <f aca="false">IF(OR($A145="",BY$4=""),"",SUMPRODUCT(--(INDEX(Matrix!$C$5:$EV$304,0,$B145)&gt;0),--(INDEX(Matrix!$C$5:$EV$304,0,BY$3)&gt;0)))</f>
        <v/>
      </c>
      <c r="BZ145" s="12" t="str">
        <f aca="false">IF(OR($A145="",BZ$4=""),"",SUMPRODUCT(--(INDEX(Matrix!$C$5:$EV$304,0,$B145)&gt;0),--(INDEX(Matrix!$C$5:$EV$304,0,BZ$3)&gt;0)))</f>
        <v/>
      </c>
      <c r="CA145" s="12" t="str">
        <f aca="false">IF(OR($A145="",CA$4=""),"",SUMPRODUCT(--(INDEX(Matrix!$C$5:$EV$304,0,$B145)&gt;0),--(INDEX(Matrix!$C$5:$EV$304,0,CA$3)&gt;0)))</f>
        <v/>
      </c>
      <c r="CB145" s="12" t="str">
        <f aca="false">IF(OR($A145="",CB$4=""),"",SUMPRODUCT(--(INDEX(Matrix!$C$5:$EV$304,0,$B145)&gt;0),--(INDEX(Matrix!$C$5:$EV$304,0,CB$3)&gt;0)))</f>
        <v/>
      </c>
      <c r="CC145" s="12" t="str">
        <f aca="false">IF(OR($A145="",CC$4=""),"",SUMPRODUCT(--(INDEX(Matrix!$C$5:$EV$304,0,$B145)&gt;0),--(INDEX(Matrix!$C$5:$EV$304,0,CC$3)&gt;0)))</f>
        <v/>
      </c>
      <c r="CD145" s="12" t="str">
        <f aca="false">IF(OR($A145="",CD$4=""),"",SUMPRODUCT(--(INDEX(Matrix!$C$5:$EV$304,0,$B145)&gt;0),--(INDEX(Matrix!$C$5:$EV$304,0,CD$3)&gt;0)))</f>
        <v/>
      </c>
      <c r="CE145" s="12" t="str">
        <f aca="false">IF(OR($A145="",CE$4=""),"",SUMPRODUCT(--(INDEX(Matrix!$C$5:$EV$304,0,$B145)&gt;0),--(INDEX(Matrix!$C$5:$EV$304,0,CE$3)&gt;0)))</f>
        <v/>
      </c>
      <c r="CF145" s="12" t="str">
        <f aca="false">IF(OR($A145="",CF$4=""),"",SUMPRODUCT(--(INDEX(Matrix!$C$5:$EV$304,0,$B145)&gt;0),--(INDEX(Matrix!$C$5:$EV$304,0,CF$3)&gt;0)))</f>
        <v/>
      </c>
      <c r="CG145" s="12" t="str">
        <f aca="false">IF(OR($A145="",CG$4=""),"",SUMPRODUCT(--(INDEX(Matrix!$C$5:$EV$304,0,$B145)&gt;0),--(INDEX(Matrix!$C$5:$EV$304,0,CG$3)&gt;0)))</f>
        <v/>
      </c>
      <c r="CH145" s="12" t="str">
        <f aca="false">IF(OR($A145="",CH$4=""),"",SUMPRODUCT(--(INDEX(Matrix!$C$5:$EV$304,0,$B145)&gt;0),--(INDEX(Matrix!$C$5:$EV$304,0,CH$3)&gt;0)))</f>
        <v/>
      </c>
      <c r="CI145" s="12" t="str">
        <f aca="false">IF(OR($A145="",CI$4=""),"",SUMPRODUCT(--(INDEX(Matrix!$C$5:$EV$304,0,$B145)&gt;0),--(INDEX(Matrix!$C$5:$EV$304,0,CI$3)&gt;0)))</f>
        <v/>
      </c>
      <c r="CJ145" s="12" t="str">
        <f aca="false">IF(OR($A145="",CJ$4=""),"",SUMPRODUCT(--(INDEX(Matrix!$C$5:$EV$304,0,$B145)&gt;0),--(INDEX(Matrix!$C$5:$EV$304,0,CJ$3)&gt;0)))</f>
        <v/>
      </c>
      <c r="CK145" s="12" t="str">
        <f aca="false">IF(OR($A145="",CK$4=""),"",SUMPRODUCT(--(INDEX(Matrix!$C$5:$EV$304,0,$B145)&gt;0),--(INDEX(Matrix!$C$5:$EV$304,0,CK$3)&gt;0)))</f>
        <v/>
      </c>
      <c r="CL145" s="12" t="str">
        <f aca="false">IF(OR($A145="",CL$4=""),"",SUMPRODUCT(--(INDEX(Matrix!$C$5:$EV$304,0,$B145)&gt;0),--(INDEX(Matrix!$C$5:$EV$304,0,CL$3)&gt;0)))</f>
        <v/>
      </c>
      <c r="CM145" s="12" t="str">
        <f aca="false">IF(OR($A145="",CM$4=""),"",SUMPRODUCT(--(INDEX(Matrix!$C$5:$EV$304,0,$B145)&gt;0),--(INDEX(Matrix!$C$5:$EV$304,0,CM$3)&gt;0)))</f>
        <v/>
      </c>
      <c r="CN145" s="12" t="str">
        <f aca="false">IF(OR($A145="",CN$4=""),"",SUMPRODUCT(--(INDEX(Matrix!$C$5:$EV$304,0,$B145)&gt;0),--(INDEX(Matrix!$C$5:$EV$304,0,CN$3)&gt;0)))</f>
        <v/>
      </c>
      <c r="CO145" s="12" t="str">
        <f aca="false">IF(OR($A145="",CO$4=""),"",SUMPRODUCT(--(INDEX(Matrix!$C$5:$EV$304,0,$B145)&gt;0),--(INDEX(Matrix!$C$5:$EV$304,0,CO$3)&gt;0)))</f>
        <v/>
      </c>
      <c r="CP145" s="12" t="str">
        <f aca="false">IF(OR($A145="",CP$4=""),"",SUMPRODUCT(--(INDEX(Matrix!$C$5:$EV$304,0,$B145)&gt;0),--(INDEX(Matrix!$C$5:$EV$304,0,CP$3)&gt;0)))</f>
        <v/>
      </c>
      <c r="CQ145" s="12" t="str">
        <f aca="false">IF(OR($A145="",CQ$4=""),"",SUMPRODUCT(--(INDEX(Matrix!$C$5:$EV$304,0,$B145)&gt;0),--(INDEX(Matrix!$C$5:$EV$304,0,CQ$3)&gt;0)))</f>
        <v/>
      </c>
      <c r="CR145" s="12" t="str">
        <f aca="false">IF(OR($A145="",CR$4=""),"",SUMPRODUCT(--(INDEX(Matrix!$C$5:$EV$304,0,$B145)&gt;0),--(INDEX(Matrix!$C$5:$EV$304,0,CR$3)&gt;0)))</f>
        <v/>
      </c>
      <c r="CS145" s="12" t="str">
        <f aca="false">IF(OR($A145="",CS$4=""),"",SUMPRODUCT(--(INDEX(Matrix!$C$5:$EV$304,0,$B145)&gt;0),--(INDEX(Matrix!$C$5:$EV$304,0,CS$3)&gt;0)))</f>
        <v/>
      </c>
      <c r="CT145" s="12" t="str">
        <f aca="false">IF(OR($A145="",CT$4=""),"",SUMPRODUCT(--(INDEX(Matrix!$C$5:$EV$304,0,$B145)&gt;0),--(INDEX(Matrix!$C$5:$EV$304,0,CT$3)&gt;0)))</f>
        <v/>
      </c>
      <c r="CU145" s="12" t="str">
        <f aca="false">IF(OR($A145="",CU$4=""),"",SUMPRODUCT(--(INDEX(Matrix!$C$5:$EV$304,0,$B145)&gt;0),--(INDEX(Matrix!$C$5:$EV$304,0,CU$3)&gt;0)))</f>
        <v/>
      </c>
      <c r="CV145" s="12" t="str">
        <f aca="false">IF(OR($A145="",CV$4=""),"",SUMPRODUCT(--(INDEX(Matrix!$C$5:$EV$304,0,$B145)&gt;0),--(INDEX(Matrix!$C$5:$EV$304,0,CV$3)&gt;0)))</f>
        <v/>
      </c>
      <c r="CW145" s="12" t="str">
        <f aca="false">IF(OR($A145="",CW$4=""),"",SUMPRODUCT(--(INDEX(Matrix!$C$5:$EV$304,0,$B145)&gt;0),--(INDEX(Matrix!$C$5:$EV$304,0,CW$3)&gt;0)))</f>
        <v/>
      </c>
      <c r="CX145" s="12" t="str">
        <f aca="false">IF(OR($A145="",CX$4=""),"",SUMPRODUCT(--(INDEX(Matrix!$C$5:$EV$304,0,$B145)&gt;0),--(INDEX(Matrix!$C$5:$EV$304,0,CX$3)&gt;0)))</f>
        <v/>
      </c>
      <c r="CY145" s="12" t="str">
        <f aca="false">IF(OR($A145="",CY$4=""),"",SUMPRODUCT(--(INDEX(Matrix!$C$5:$EV$304,0,$B145)&gt;0),--(INDEX(Matrix!$C$5:$EV$304,0,CY$3)&gt;0)))</f>
        <v/>
      </c>
      <c r="CZ145" s="12" t="str">
        <f aca="false">IF(OR($A145="",CZ$4=""),"",SUMPRODUCT(--(INDEX(Matrix!$C$5:$EV$304,0,$B145)&gt;0),--(INDEX(Matrix!$C$5:$EV$304,0,CZ$3)&gt;0)))</f>
        <v/>
      </c>
      <c r="DA145" s="12" t="str">
        <f aca="false">IF(OR($A145="",DA$4=""),"",SUMPRODUCT(--(INDEX(Matrix!$C$5:$EV$304,0,$B145)&gt;0),--(INDEX(Matrix!$C$5:$EV$304,0,DA$3)&gt;0)))</f>
        <v/>
      </c>
      <c r="DB145" s="12" t="str">
        <f aca="false">IF(OR($A145="",DB$4=""),"",SUMPRODUCT(--(INDEX(Matrix!$C$5:$EV$304,0,$B145)&gt;0),--(INDEX(Matrix!$C$5:$EV$304,0,DB$3)&gt;0)))</f>
        <v/>
      </c>
      <c r="DC145" s="12" t="str">
        <f aca="false">IF(OR($A145="",DC$4=""),"",SUMPRODUCT(--(INDEX(Matrix!$C$5:$EV$304,0,$B145)&gt;0),--(INDEX(Matrix!$C$5:$EV$304,0,DC$3)&gt;0)))</f>
        <v/>
      </c>
      <c r="DD145" s="12" t="str">
        <f aca="false">IF(OR($A145="",DD$4=""),"",SUMPRODUCT(--(INDEX(Matrix!$C$5:$EV$304,0,$B145)&gt;0),--(INDEX(Matrix!$C$5:$EV$304,0,DD$3)&gt;0)))</f>
        <v/>
      </c>
      <c r="DE145" s="12" t="str">
        <f aca="false">IF(OR($A145="",DE$4=""),"",SUMPRODUCT(--(INDEX(Matrix!$C$5:$EV$304,0,$B145)&gt;0),--(INDEX(Matrix!$C$5:$EV$304,0,DE$3)&gt;0)))</f>
        <v/>
      </c>
      <c r="DF145" s="12" t="str">
        <f aca="false">IF(OR($A145="",DF$4=""),"",SUMPRODUCT(--(INDEX(Matrix!$C$5:$EV$304,0,$B145)&gt;0),--(INDEX(Matrix!$C$5:$EV$304,0,DF$3)&gt;0)))</f>
        <v/>
      </c>
      <c r="DG145" s="12" t="str">
        <f aca="false">IF(OR($A145="",DG$4=""),"",SUMPRODUCT(--(INDEX(Matrix!$C$5:$EV$304,0,$B145)&gt;0),--(INDEX(Matrix!$C$5:$EV$304,0,DG$3)&gt;0)))</f>
        <v/>
      </c>
      <c r="DH145" s="12" t="str">
        <f aca="false">IF(OR($A145="",DH$4=""),"",SUMPRODUCT(--(INDEX(Matrix!$C$5:$EV$304,0,$B145)&gt;0),--(INDEX(Matrix!$C$5:$EV$304,0,DH$3)&gt;0)))</f>
        <v/>
      </c>
      <c r="DI145" s="12" t="str">
        <f aca="false">IF(OR($A145="",DI$4=""),"",SUMPRODUCT(--(INDEX(Matrix!$C$5:$EV$304,0,$B145)&gt;0),--(INDEX(Matrix!$C$5:$EV$304,0,DI$3)&gt;0)))</f>
        <v/>
      </c>
      <c r="DJ145" s="12" t="str">
        <f aca="false">IF(OR($A145="",DJ$4=""),"",SUMPRODUCT(--(INDEX(Matrix!$C$5:$EV$304,0,$B145)&gt;0),--(INDEX(Matrix!$C$5:$EV$304,0,DJ$3)&gt;0)))</f>
        <v/>
      </c>
      <c r="DK145" s="12" t="str">
        <f aca="false">IF(OR($A145="",DK$4=""),"",SUMPRODUCT(--(INDEX(Matrix!$C$5:$EV$304,0,$B145)&gt;0),--(INDEX(Matrix!$C$5:$EV$304,0,DK$3)&gt;0)))</f>
        <v/>
      </c>
      <c r="DL145" s="12" t="str">
        <f aca="false">IF(OR($A145="",DL$4=""),"",SUMPRODUCT(--(INDEX(Matrix!$C$5:$EV$304,0,$B145)&gt;0),--(INDEX(Matrix!$C$5:$EV$304,0,DL$3)&gt;0)))</f>
        <v/>
      </c>
      <c r="DM145" s="12" t="str">
        <f aca="false">IF(OR($A145="",DM$4=""),"",SUMPRODUCT(--(INDEX(Matrix!$C$5:$EV$304,0,$B145)&gt;0),--(INDEX(Matrix!$C$5:$EV$304,0,DM$3)&gt;0)))</f>
        <v/>
      </c>
      <c r="DN145" s="12" t="str">
        <f aca="false">IF(OR($A145="",DN$4=""),"",SUMPRODUCT(--(INDEX(Matrix!$C$5:$EV$304,0,$B145)&gt;0),--(INDEX(Matrix!$C$5:$EV$304,0,DN$3)&gt;0)))</f>
        <v/>
      </c>
      <c r="DO145" s="12" t="str">
        <f aca="false">IF(OR($A145="",DO$4=""),"",SUMPRODUCT(--(INDEX(Matrix!$C$5:$EV$304,0,$B145)&gt;0),--(INDEX(Matrix!$C$5:$EV$304,0,DO$3)&gt;0)))</f>
        <v/>
      </c>
      <c r="DP145" s="12" t="str">
        <f aca="false">IF(OR($A145="",DP$4=""),"",SUMPRODUCT(--(INDEX(Matrix!$C$5:$EV$304,0,$B145)&gt;0),--(INDEX(Matrix!$C$5:$EV$304,0,DP$3)&gt;0)))</f>
        <v/>
      </c>
      <c r="DQ145" s="12" t="str">
        <f aca="false">IF(OR($A145="",DQ$4=""),"",SUMPRODUCT(--(INDEX(Matrix!$C$5:$EV$304,0,$B145)&gt;0),--(INDEX(Matrix!$C$5:$EV$304,0,DQ$3)&gt;0)))</f>
        <v/>
      </c>
      <c r="DR145" s="12" t="str">
        <f aca="false">IF(OR($A145="",DR$4=""),"",SUMPRODUCT(--(INDEX(Matrix!$C$5:$EV$304,0,$B145)&gt;0),--(INDEX(Matrix!$C$5:$EV$304,0,DR$3)&gt;0)))</f>
        <v/>
      </c>
      <c r="DS145" s="12" t="str">
        <f aca="false">IF(OR($A145="",DS$4=""),"",SUMPRODUCT(--(INDEX(Matrix!$C$5:$EV$304,0,$B145)&gt;0),--(INDEX(Matrix!$C$5:$EV$304,0,DS$3)&gt;0)))</f>
        <v/>
      </c>
      <c r="DT145" s="12" t="str">
        <f aca="false">IF(OR($A145="",DT$4=""),"",SUMPRODUCT(--(INDEX(Matrix!$C$5:$EV$304,0,$B145)&gt;0),--(INDEX(Matrix!$C$5:$EV$304,0,DT$3)&gt;0)))</f>
        <v/>
      </c>
      <c r="DU145" s="12" t="str">
        <f aca="false">IF(OR($A145="",DU$4=""),"",SUMPRODUCT(--(INDEX(Matrix!$C$5:$EV$304,0,$B145)&gt;0),--(INDEX(Matrix!$C$5:$EV$304,0,DU$3)&gt;0)))</f>
        <v/>
      </c>
      <c r="DV145" s="12" t="str">
        <f aca="false">IF(OR($A145="",DV$4=""),"",SUMPRODUCT(--(INDEX(Matrix!$C$5:$EV$304,0,$B145)&gt;0),--(INDEX(Matrix!$C$5:$EV$304,0,DV$3)&gt;0)))</f>
        <v/>
      </c>
      <c r="DW145" s="12" t="str">
        <f aca="false">IF(OR($A145="",DW$4=""),"",SUMPRODUCT(--(INDEX(Matrix!$C$5:$EV$304,0,$B145)&gt;0),--(INDEX(Matrix!$C$5:$EV$304,0,DW$3)&gt;0)))</f>
        <v/>
      </c>
      <c r="DX145" s="12" t="str">
        <f aca="false">IF(OR($A145="",DX$4=""),"",SUMPRODUCT(--(INDEX(Matrix!$C$5:$EV$304,0,$B145)&gt;0),--(INDEX(Matrix!$C$5:$EV$304,0,DX$3)&gt;0)))</f>
        <v/>
      </c>
      <c r="DY145" s="12" t="str">
        <f aca="false">IF(OR($A145="",DY$4=""),"",SUMPRODUCT(--(INDEX(Matrix!$C$5:$EV$304,0,$B145)&gt;0),--(INDEX(Matrix!$C$5:$EV$304,0,DY$3)&gt;0)))</f>
        <v/>
      </c>
      <c r="DZ145" s="12" t="str">
        <f aca="false">IF(OR($A145="",DZ$4=""),"",SUMPRODUCT(--(INDEX(Matrix!$C$5:$EV$304,0,$B145)&gt;0),--(INDEX(Matrix!$C$5:$EV$304,0,DZ$3)&gt;0)))</f>
        <v/>
      </c>
      <c r="EA145" s="12" t="str">
        <f aca="false">IF(OR($A145="",EA$4=""),"",SUMPRODUCT(--(INDEX(Matrix!$C$5:$EV$304,0,$B145)&gt;0),--(INDEX(Matrix!$C$5:$EV$304,0,EA$3)&gt;0)))</f>
        <v/>
      </c>
      <c r="EB145" s="12" t="str">
        <f aca="false">IF(OR($A145="",EB$4=""),"",SUMPRODUCT(--(INDEX(Matrix!$C$5:$EV$304,0,$B145)&gt;0),--(INDEX(Matrix!$C$5:$EV$304,0,EB$3)&gt;0)))</f>
        <v/>
      </c>
      <c r="EC145" s="12" t="str">
        <f aca="false">IF(OR($A145="",EC$4=""),"",SUMPRODUCT(--(INDEX(Matrix!$C$5:$EV$304,0,$B145)&gt;0),--(INDEX(Matrix!$C$5:$EV$304,0,EC$3)&gt;0)))</f>
        <v/>
      </c>
      <c r="ED145" s="12" t="str">
        <f aca="false">IF(OR($A145="",ED$4=""),"",SUMPRODUCT(--(INDEX(Matrix!$C$5:$EV$304,0,$B145)&gt;0),--(INDEX(Matrix!$C$5:$EV$304,0,ED$3)&gt;0)))</f>
        <v/>
      </c>
      <c r="EE145" s="12" t="str">
        <f aca="false">IF(OR($A145="",EE$4=""),"",SUMPRODUCT(--(INDEX(Matrix!$C$5:$EV$304,0,$B145)&gt;0),--(INDEX(Matrix!$C$5:$EV$304,0,EE$3)&gt;0)))</f>
        <v/>
      </c>
      <c r="EF145" s="12" t="str">
        <f aca="false">IF(OR($A145="",EF$4=""),"",SUMPRODUCT(--(INDEX(Matrix!$C$5:$EV$304,0,$B145)&gt;0),--(INDEX(Matrix!$C$5:$EV$304,0,EF$3)&gt;0)))</f>
        <v/>
      </c>
      <c r="EG145" s="12" t="str">
        <f aca="false">IF(OR($A145="",EG$4=""),"",SUMPRODUCT(--(INDEX(Matrix!$C$5:$EV$304,0,$B145)&gt;0),--(INDEX(Matrix!$C$5:$EV$304,0,EG$3)&gt;0)))</f>
        <v/>
      </c>
      <c r="EH145" s="12" t="str">
        <f aca="false">IF(OR($A145="",EH$4=""),"",SUMPRODUCT(--(INDEX(Matrix!$C$5:$EV$304,0,$B145)&gt;0),--(INDEX(Matrix!$C$5:$EV$304,0,EH$3)&gt;0)))</f>
        <v/>
      </c>
      <c r="EI145" s="12" t="str">
        <f aca="false">IF(OR($A145="",EI$4=""),"",SUMPRODUCT(--(INDEX(Matrix!$C$5:$EV$304,0,$B145)&gt;0),--(INDEX(Matrix!$C$5:$EV$304,0,EI$3)&gt;0)))</f>
        <v/>
      </c>
      <c r="EJ145" s="12" t="str">
        <f aca="false">IF(OR($A145="",EJ$4=""),"",SUMPRODUCT(--(INDEX(Matrix!$C$5:$EV$304,0,$B145)&gt;0),--(INDEX(Matrix!$C$5:$EV$304,0,EJ$3)&gt;0)))</f>
        <v/>
      </c>
      <c r="EK145" s="12" t="str">
        <f aca="false">IF(OR($A145="",EK$4=""),"",SUMPRODUCT(--(INDEX(Matrix!$C$5:$EV$304,0,$B145)&gt;0),--(INDEX(Matrix!$C$5:$EV$304,0,EK$3)&gt;0)))</f>
        <v/>
      </c>
      <c r="EL145" s="12" t="str">
        <f aca="false">IF(OR($A145="",EL$4=""),"",SUMPRODUCT(--(INDEX(Matrix!$C$5:$EV$304,0,$B145)&gt;0),--(INDEX(Matrix!$C$5:$EV$304,0,EL$3)&gt;0)))</f>
        <v/>
      </c>
      <c r="EM145" s="12" t="str">
        <f aca="false">IF(OR($A145="",EM$4=""),"",SUMPRODUCT(--(INDEX(Matrix!$C$5:$EV$304,0,$B145)&gt;0),--(INDEX(Matrix!$C$5:$EV$304,0,EM$3)&gt;0)))</f>
        <v/>
      </c>
      <c r="EN145" s="12" t="str">
        <f aca="false">IF(OR($A145="",EN$4=""),"",SUMPRODUCT(--(INDEX(Matrix!$C$5:$EV$304,0,$B145)&gt;0),--(INDEX(Matrix!$C$5:$EV$304,0,EN$3)&gt;0)))</f>
        <v/>
      </c>
      <c r="EO145" s="12" t="str">
        <f aca="false">IF(OR($A145="",EO$4=""),"",SUMPRODUCT(--(INDEX(Matrix!$C$5:$EV$304,0,$B145)&gt;0),--(INDEX(Matrix!$C$5:$EV$304,0,EO$3)&gt;0)))</f>
        <v/>
      </c>
      <c r="EP145" s="12" t="str">
        <f aca="false">IF(OR($A145="",EP$4=""),"",SUMPRODUCT(--(INDEX(Matrix!$C$5:$EV$304,0,$B145)&gt;0),--(INDEX(Matrix!$C$5:$EV$304,0,EP$3)&gt;0)))</f>
        <v/>
      </c>
      <c r="EQ145" s="12" t="str">
        <f aca="false">IF(OR($A145="",EQ$4=""),"",SUMPRODUCT(--(INDEX(Matrix!$C$5:$EV$304,0,$B145)&gt;0),--(INDEX(Matrix!$C$5:$EV$304,0,EQ$3)&gt;0)))</f>
        <v/>
      </c>
      <c r="ER145" s="12" t="str">
        <f aca="false">IF(OR($A145="",ER$4=""),"",SUMPRODUCT(--(INDEX(Matrix!$C$5:$EV$304,0,$B145)&gt;0),--(INDEX(Matrix!$C$5:$EV$304,0,ER$3)&gt;0)))</f>
        <v/>
      </c>
      <c r="ES145" s="12" t="str">
        <f aca="false">IF(OR($A145="",ES$4=""),"",SUMPRODUCT(--(INDEX(Matrix!$C$5:$EV$304,0,$B145)&gt;0),--(INDEX(Matrix!$C$5:$EV$304,0,ES$3)&gt;0)))</f>
        <v/>
      </c>
      <c r="ET145" s="12" t="str">
        <f aca="false">IF(OR($A145="",ET$4=""),"",SUMPRODUCT(--(INDEX(Matrix!$C$5:$EV$304,0,$B145)&gt;0),--(INDEX(Matrix!$C$5:$EV$304,0,ET$3)&gt;0)))</f>
        <v/>
      </c>
      <c r="EU145" s="12" t="str">
        <f aca="false">IF(OR($A145="",EU$4=""),"",SUMPRODUCT(--(INDEX(Matrix!$C$5:$EV$304,0,$B145)&gt;0),--(INDEX(Matrix!$C$5:$EV$304,0,EU$3)&gt;0)))</f>
        <v/>
      </c>
      <c r="EV145" s="12" t="str">
        <f aca="false">IF(OR($A145="",EV$4=""),"",SUMPRODUCT(--(INDEX(Matrix!$C$5:$EV$304,0,$B145)&gt;0),--(INDEX(Matrix!$C$5:$EV$304,0,EV$3)&gt;0)))</f>
        <v/>
      </c>
    </row>
    <row r="146" customFormat="false" ht="15" hidden="false" customHeight="false" outlineLevel="0" collapsed="false">
      <c r="A146" s="6" t="str">
        <f aca="false">IF(INDEX(Products!$A$2:$A$151,$B146)="","",INDEX(Products!$A$2:$A$151,$B146))</f>
        <v/>
      </c>
      <c r="B146" s="23" t="n">
        <v>142</v>
      </c>
      <c r="C146" s="12" t="str">
        <f aca="false">IF(OR($A146="",C$4=""),"",SUMPRODUCT(--(INDEX(Matrix!$C$5:$EV$304,0,$B146)&gt;0),--(INDEX(Matrix!$C$5:$EV$304,0,C$3)&gt;0)))</f>
        <v/>
      </c>
      <c r="D146" s="12" t="str">
        <f aca="false">IF(OR($A146="",D$4=""),"",SUMPRODUCT(--(INDEX(Matrix!$C$5:$EV$304,0,$B146)&gt;0),--(INDEX(Matrix!$C$5:$EV$304,0,D$3)&gt;0)))</f>
        <v/>
      </c>
      <c r="E146" s="12" t="str">
        <f aca="false">IF(OR($A146="",E$4=""),"",SUMPRODUCT(--(INDEX(Matrix!$C$5:$EV$304,0,$B146)&gt;0),--(INDEX(Matrix!$C$5:$EV$304,0,E$3)&gt;0)))</f>
        <v/>
      </c>
      <c r="F146" s="12" t="str">
        <f aca="false">IF(OR($A146="",F$4=""),"",SUMPRODUCT(--(INDEX(Matrix!$C$5:$EV$304,0,$B146)&gt;0),--(INDEX(Matrix!$C$5:$EV$304,0,F$3)&gt;0)))</f>
        <v/>
      </c>
      <c r="G146" s="12" t="str">
        <f aca="false">IF(OR($A146="",G$4=""),"",SUMPRODUCT(--(INDEX(Matrix!$C$5:$EV$304,0,$B146)&gt;0),--(INDEX(Matrix!$C$5:$EV$304,0,G$3)&gt;0)))</f>
        <v/>
      </c>
      <c r="H146" s="12" t="str">
        <f aca="false">IF(OR($A146="",H$4=""),"",SUMPRODUCT(--(INDEX(Matrix!$C$5:$EV$304,0,$B146)&gt;0),--(INDEX(Matrix!$C$5:$EV$304,0,H$3)&gt;0)))</f>
        <v/>
      </c>
      <c r="I146" s="12" t="str">
        <f aca="false">IF(OR($A146="",I$4=""),"",SUMPRODUCT(--(INDEX(Matrix!$C$5:$EV$304,0,$B146)&gt;0),--(INDEX(Matrix!$C$5:$EV$304,0,I$3)&gt;0)))</f>
        <v/>
      </c>
      <c r="J146" s="12" t="str">
        <f aca="false">IF(OR($A146="",J$4=""),"",SUMPRODUCT(--(INDEX(Matrix!$C$5:$EV$304,0,$B146)&gt;0),--(INDEX(Matrix!$C$5:$EV$304,0,J$3)&gt;0)))</f>
        <v/>
      </c>
      <c r="K146" s="12" t="str">
        <f aca="false">IF(OR($A146="",K$4=""),"",SUMPRODUCT(--(INDEX(Matrix!$C$5:$EV$304,0,$B146)&gt;0),--(INDEX(Matrix!$C$5:$EV$304,0,K$3)&gt;0)))</f>
        <v/>
      </c>
      <c r="L146" s="12" t="str">
        <f aca="false">IF(OR($A146="",L$4=""),"",SUMPRODUCT(--(INDEX(Matrix!$C$5:$EV$304,0,$B146)&gt;0),--(INDEX(Matrix!$C$5:$EV$304,0,L$3)&gt;0)))</f>
        <v/>
      </c>
      <c r="M146" s="12" t="str">
        <f aca="false">IF(OR($A146="",M$4=""),"",SUMPRODUCT(--(INDEX(Matrix!$C$5:$EV$304,0,$B146)&gt;0),--(INDEX(Matrix!$C$5:$EV$304,0,M$3)&gt;0)))</f>
        <v/>
      </c>
      <c r="N146" s="12" t="str">
        <f aca="false">IF(OR($A146="",N$4=""),"",SUMPRODUCT(--(INDEX(Matrix!$C$5:$EV$304,0,$B146)&gt;0),--(INDEX(Matrix!$C$5:$EV$304,0,N$3)&gt;0)))</f>
        <v/>
      </c>
      <c r="O146" s="12" t="str">
        <f aca="false">IF(OR($A146="",O$4=""),"",SUMPRODUCT(--(INDEX(Matrix!$C$5:$EV$304,0,$B146)&gt;0),--(INDEX(Matrix!$C$5:$EV$304,0,O$3)&gt;0)))</f>
        <v/>
      </c>
      <c r="P146" s="12" t="str">
        <f aca="false">IF(OR($A146="",P$4=""),"",SUMPRODUCT(--(INDEX(Matrix!$C$5:$EV$304,0,$B146)&gt;0),--(INDEX(Matrix!$C$5:$EV$304,0,P$3)&gt;0)))</f>
        <v/>
      </c>
      <c r="Q146" s="12" t="str">
        <f aca="false">IF(OR($A146="",Q$4=""),"",SUMPRODUCT(--(INDEX(Matrix!$C$5:$EV$304,0,$B146)&gt;0),--(INDEX(Matrix!$C$5:$EV$304,0,Q$3)&gt;0)))</f>
        <v/>
      </c>
      <c r="R146" s="12" t="str">
        <f aca="false">IF(OR($A146="",R$4=""),"",SUMPRODUCT(--(INDEX(Matrix!$C$5:$EV$304,0,$B146)&gt;0),--(INDEX(Matrix!$C$5:$EV$304,0,R$3)&gt;0)))</f>
        <v/>
      </c>
      <c r="S146" s="12" t="str">
        <f aca="false">IF(OR($A146="",S$4=""),"",SUMPRODUCT(--(INDEX(Matrix!$C$5:$EV$304,0,$B146)&gt;0),--(INDEX(Matrix!$C$5:$EV$304,0,S$3)&gt;0)))</f>
        <v/>
      </c>
      <c r="T146" s="12" t="str">
        <f aca="false">IF(OR($A146="",T$4=""),"",SUMPRODUCT(--(INDEX(Matrix!$C$5:$EV$304,0,$B146)&gt;0),--(INDEX(Matrix!$C$5:$EV$304,0,T$3)&gt;0)))</f>
        <v/>
      </c>
      <c r="U146" s="12" t="str">
        <f aca="false">IF(OR($A146="",U$4=""),"",SUMPRODUCT(--(INDEX(Matrix!$C$5:$EV$304,0,$B146)&gt;0),--(INDEX(Matrix!$C$5:$EV$304,0,U$3)&gt;0)))</f>
        <v/>
      </c>
      <c r="V146" s="12" t="str">
        <f aca="false">IF(OR($A146="",V$4=""),"",SUMPRODUCT(--(INDEX(Matrix!$C$5:$EV$304,0,$B146)&gt;0),--(INDEX(Matrix!$C$5:$EV$304,0,V$3)&gt;0)))</f>
        <v/>
      </c>
      <c r="W146" s="12" t="str">
        <f aca="false">IF(OR($A146="",W$4=""),"",SUMPRODUCT(--(INDEX(Matrix!$C$5:$EV$304,0,$B146)&gt;0),--(INDEX(Matrix!$C$5:$EV$304,0,W$3)&gt;0)))</f>
        <v/>
      </c>
      <c r="X146" s="12" t="str">
        <f aca="false">IF(OR($A146="",X$4=""),"",SUMPRODUCT(--(INDEX(Matrix!$C$5:$EV$304,0,$B146)&gt;0),--(INDEX(Matrix!$C$5:$EV$304,0,X$3)&gt;0)))</f>
        <v/>
      </c>
      <c r="Y146" s="12" t="str">
        <f aca="false">IF(OR($A146="",Y$4=""),"",SUMPRODUCT(--(INDEX(Matrix!$C$5:$EV$304,0,$B146)&gt;0),--(INDEX(Matrix!$C$5:$EV$304,0,Y$3)&gt;0)))</f>
        <v/>
      </c>
      <c r="Z146" s="12" t="str">
        <f aca="false">IF(OR($A146="",Z$4=""),"",SUMPRODUCT(--(INDEX(Matrix!$C$5:$EV$304,0,$B146)&gt;0),--(INDEX(Matrix!$C$5:$EV$304,0,Z$3)&gt;0)))</f>
        <v/>
      </c>
      <c r="AA146" s="12" t="str">
        <f aca="false">IF(OR($A146="",AA$4=""),"",SUMPRODUCT(--(INDEX(Matrix!$C$5:$EV$304,0,$B146)&gt;0),--(INDEX(Matrix!$C$5:$EV$304,0,AA$3)&gt;0)))</f>
        <v/>
      </c>
      <c r="AB146" s="12" t="str">
        <f aca="false">IF(OR($A146="",AB$4=""),"",SUMPRODUCT(--(INDEX(Matrix!$C$5:$EV$304,0,$B146)&gt;0),--(INDEX(Matrix!$C$5:$EV$304,0,AB$3)&gt;0)))</f>
        <v/>
      </c>
      <c r="AC146" s="12" t="str">
        <f aca="false">IF(OR($A146="",AC$4=""),"",SUMPRODUCT(--(INDEX(Matrix!$C$5:$EV$304,0,$B146)&gt;0),--(INDEX(Matrix!$C$5:$EV$304,0,AC$3)&gt;0)))</f>
        <v/>
      </c>
      <c r="AD146" s="12" t="str">
        <f aca="false">IF(OR($A146="",AD$4=""),"",SUMPRODUCT(--(INDEX(Matrix!$C$5:$EV$304,0,$B146)&gt;0),--(INDEX(Matrix!$C$5:$EV$304,0,AD$3)&gt;0)))</f>
        <v/>
      </c>
      <c r="AE146" s="12" t="str">
        <f aca="false">IF(OR($A146="",AE$4=""),"",SUMPRODUCT(--(INDEX(Matrix!$C$5:$EV$304,0,$B146)&gt;0),--(INDEX(Matrix!$C$5:$EV$304,0,AE$3)&gt;0)))</f>
        <v/>
      </c>
      <c r="AF146" s="12" t="str">
        <f aca="false">IF(OR($A146="",AF$4=""),"",SUMPRODUCT(--(INDEX(Matrix!$C$5:$EV$304,0,$B146)&gt;0),--(INDEX(Matrix!$C$5:$EV$304,0,AF$3)&gt;0)))</f>
        <v/>
      </c>
      <c r="AG146" s="12" t="str">
        <f aca="false">IF(OR($A146="",AG$4=""),"",SUMPRODUCT(--(INDEX(Matrix!$C$5:$EV$304,0,$B146)&gt;0),--(INDEX(Matrix!$C$5:$EV$304,0,AG$3)&gt;0)))</f>
        <v/>
      </c>
      <c r="AH146" s="12" t="str">
        <f aca="false">IF(OR($A146="",AH$4=""),"",SUMPRODUCT(--(INDEX(Matrix!$C$5:$EV$304,0,$B146)&gt;0),--(INDEX(Matrix!$C$5:$EV$304,0,AH$3)&gt;0)))</f>
        <v/>
      </c>
      <c r="AI146" s="12" t="str">
        <f aca="false">IF(OR($A146="",AI$4=""),"",SUMPRODUCT(--(INDEX(Matrix!$C$5:$EV$304,0,$B146)&gt;0),--(INDEX(Matrix!$C$5:$EV$304,0,AI$3)&gt;0)))</f>
        <v/>
      </c>
      <c r="AJ146" s="12" t="str">
        <f aca="false">IF(OR($A146="",AJ$4=""),"",SUMPRODUCT(--(INDEX(Matrix!$C$5:$EV$304,0,$B146)&gt;0),--(INDEX(Matrix!$C$5:$EV$304,0,AJ$3)&gt;0)))</f>
        <v/>
      </c>
      <c r="AK146" s="12" t="str">
        <f aca="false">IF(OR($A146="",AK$4=""),"",SUMPRODUCT(--(INDEX(Matrix!$C$5:$EV$304,0,$B146)&gt;0),--(INDEX(Matrix!$C$5:$EV$304,0,AK$3)&gt;0)))</f>
        <v/>
      </c>
      <c r="AL146" s="12" t="str">
        <f aca="false">IF(OR($A146="",AL$4=""),"",SUMPRODUCT(--(INDEX(Matrix!$C$5:$EV$304,0,$B146)&gt;0),--(INDEX(Matrix!$C$5:$EV$304,0,AL$3)&gt;0)))</f>
        <v/>
      </c>
      <c r="AM146" s="12" t="str">
        <f aca="false">IF(OR($A146="",AM$4=""),"",SUMPRODUCT(--(INDEX(Matrix!$C$5:$EV$304,0,$B146)&gt;0),--(INDEX(Matrix!$C$5:$EV$304,0,AM$3)&gt;0)))</f>
        <v/>
      </c>
      <c r="AN146" s="12" t="str">
        <f aca="false">IF(OR($A146="",AN$4=""),"",SUMPRODUCT(--(INDEX(Matrix!$C$5:$EV$304,0,$B146)&gt;0),--(INDEX(Matrix!$C$5:$EV$304,0,AN$3)&gt;0)))</f>
        <v/>
      </c>
      <c r="AO146" s="12" t="str">
        <f aca="false">IF(OR($A146="",AO$4=""),"",SUMPRODUCT(--(INDEX(Matrix!$C$5:$EV$304,0,$B146)&gt;0),--(INDEX(Matrix!$C$5:$EV$304,0,AO$3)&gt;0)))</f>
        <v/>
      </c>
      <c r="AP146" s="12" t="str">
        <f aca="false">IF(OR($A146="",AP$4=""),"",SUMPRODUCT(--(INDEX(Matrix!$C$5:$EV$304,0,$B146)&gt;0),--(INDEX(Matrix!$C$5:$EV$304,0,AP$3)&gt;0)))</f>
        <v/>
      </c>
      <c r="AQ146" s="12" t="str">
        <f aca="false">IF(OR($A146="",AQ$4=""),"",SUMPRODUCT(--(INDEX(Matrix!$C$5:$EV$304,0,$B146)&gt;0),--(INDEX(Matrix!$C$5:$EV$304,0,AQ$3)&gt;0)))</f>
        <v/>
      </c>
      <c r="AR146" s="12" t="str">
        <f aca="false">IF(OR($A146="",AR$4=""),"",SUMPRODUCT(--(INDEX(Matrix!$C$5:$EV$304,0,$B146)&gt;0),--(INDEX(Matrix!$C$5:$EV$304,0,AR$3)&gt;0)))</f>
        <v/>
      </c>
      <c r="AS146" s="12" t="str">
        <f aca="false">IF(OR($A146="",AS$4=""),"",SUMPRODUCT(--(INDEX(Matrix!$C$5:$EV$304,0,$B146)&gt;0),--(INDEX(Matrix!$C$5:$EV$304,0,AS$3)&gt;0)))</f>
        <v/>
      </c>
      <c r="AT146" s="12" t="str">
        <f aca="false">IF(OR($A146="",AT$4=""),"",SUMPRODUCT(--(INDEX(Matrix!$C$5:$EV$304,0,$B146)&gt;0),--(INDEX(Matrix!$C$5:$EV$304,0,AT$3)&gt;0)))</f>
        <v/>
      </c>
      <c r="AU146" s="12" t="str">
        <f aca="false">IF(OR($A146="",AU$4=""),"",SUMPRODUCT(--(INDEX(Matrix!$C$5:$EV$304,0,$B146)&gt;0),--(INDEX(Matrix!$C$5:$EV$304,0,AU$3)&gt;0)))</f>
        <v/>
      </c>
      <c r="AV146" s="12" t="str">
        <f aca="false">IF(OR($A146="",AV$4=""),"",SUMPRODUCT(--(INDEX(Matrix!$C$5:$EV$304,0,$B146)&gt;0),--(INDEX(Matrix!$C$5:$EV$304,0,AV$3)&gt;0)))</f>
        <v/>
      </c>
      <c r="AW146" s="12" t="str">
        <f aca="false">IF(OR($A146="",AW$4=""),"",SUMPRODUCT(--(INDEX(Matrix!$C$5:$EV$304,0,$B146)&gt;0),--(INDEX(Matrix!$C$5:$EV$304,0,AW$3)&gt;0)))</f>
        <v/>
      </c>
      <c r="AX146" s="12" t="str">
        <f aca="false">IF(OR($A146="",AX$4=""),"",SUMPRODUCT(--(INDEX(Matrix!$C$5:$EV$304,0,$B146)&gt;0),--(INDEX(Matrix!$C$5:$EV$304,0,AX$3)&gt;0)))</f>
        <v/>
      </c>
      <c r="AY146" s="12" t="str">
        <f aca="false">IF(OR($A146="",AY$4=""),"",SUMPRODUCT(--(INDEX(Matrix!$C$5:$EV$304,0,$B146)&gt;0),--(INDEX(Matrix!$C$5:$EV$304,0,AY$3)&gt;0)))</f>
        <v/>
      </c>
      <c r="AZ146" s="12" t="str">
        <f aca="false">IF(OR($A146="",AZ$4=""),"",SUMPRODUCT(--(INDEX(Matrix!$C$5:$EV$304,0,$B146)&gt;0),--(INDEX(Matrix!$C$5:$EV$304,0,AZ$3)&gt;0)))</f>
        <v/>
      </c>
      <c r="BA146" s="12" t="str">
        <f aca="false">IF(OR($A146="",BA$4=""),"",SUMPRODUCT(--(INDEX(Matrix!$C$5:$EV$304,0,$B146)&gt;0),--(INDEX(Matrix!$C$5:$EV$304,0,BA$3)&gt;0)))</f>
        <v/>
      </c>
      <c r="BB146" s="12" t="str">
        <f aca="false">IF(OR($A146="",BB$4=""),"",SUMPRODUCT(--(INDEX(Matrix!$C$5:$EV$304,0,$B146)&gt;0),--(INDEX(Matrix!$C$5:$EV$304,0,BB$3)&gt;0)))</f>
        <v/>
      </c>
      <c r="BC146" s="12" t="str">
        <f aca="false">IF(OR($A146="",BC$4=""),"",SUMPRODUCT(--(INDEX(Matrix!$C$5:$EV$304,0,$B146)&gt;0),--(INDEX(Matrix!$C$5:$EV$304,0,BC$3)&gt;0)))</f>
        <v/>
      </c>
      <c r="BD146" s="12" t="str">
        <f aca="false">IF(OR($A146="",BD$4=""),"",SUMPRODUCT(--(INDEX(Matrix!$C$5:$EV$304,0,$B146)&gt;0),--(INDEX(Matrix!$C$5:$EV$304,0,BD$3)&gt;0)))</f>
        <v/>
      </c>
      <c r="BE146" s="12" t="str">
        <f aca="false">IF(OR($A146="",BE$4=""),"",SUMPRODUCT(--(INDEX(Matrix!$C$5:$EV$304,0,$B146)&gt;0),--(INDEX(Matrix!$C$5:$EV$304,0,BE$3)&gt;0)))</f>
        <v/>
      </c>
      <c r="BF146" s="12" t="str">
        <f aca="false">IF(OR($A146="",BF$4=""),"",SUMPRODUCT(--(INDEX(Matrix!$C$5:$EV$304,0,$B146)&gt;0),--(INDEX(Matrix!$C$5:$EV$304,0,BF$3)&gt;0)))</f>
        <v/>
      </c>
      <c r="BG146" s="12" t="str">
        <f aca="false">IF(OR($A146="",BG$4=""),"",SUMPRODUCT(--(INDEX(Matrix!$C$5:$EV$304,0,$B146)&gt;0),--(INDEX(Matrix!$C$5:$EV$304,0,BG$3)&gt;0)))</f>
        <v/>
      </c>
      <c r="BH146" s="12" t="str">
        <f aca="false">IF(OR($A146="",BH$4=""),"",SUMPRODUCT(--(INDEX(Matrix!$C$5:$EV$304,0,$B146)&gt;0),--(INDEX(Matrix!$C$5:$EV$304,0,BH$3)&gt;0)))</f>
        <v/>
      </c>
      <c r="BI146" s="12" t="str">
        <f aca="false">IF(OR($A146="",BI$4=""),"",SUMPRODUCT(--(INDEX(Matrix!$C$5:$EV$304,0,$B146)&gt;0),--(INDEX(Matrix!$C$5:$EV$304,0,BI$3)&gt;0)))</f>
        <v/>
      </c>
      <c r="BJ146" s="12" t="str">
        <f aca="false">IF(OR($A146="",BJ$4=""),"",SUMPRODUCT(--(INDEX(Matrix!$C$5:$EV$304,0,$B146)&gt;0),--(INDEX(Matrix!$C$5:$EV$304,0,BJ$3)&gt;0)))</f>
        <v/>
      </c>
      <c r="BK146" s="12" t="str">
        <f aca="false">IF(OR($A146="",BK$4=""),"",SUMPRODUCT(--(INDEX(Matrix!$C$5:$EV$304,0,$B146)&gt;0),--(INDEX(Matrix!$C$5:$EV$304,0,BK$3)&gt;0)))</f>
        <v/>
      </c>
      <c r="BL146" s="12" t="str">
        <f aca="false">IF(OR($A146="",BL$4=""),"",SUMPRODUCT(--(INDEX(Matrix!$C$5:$EV$304,0,$B146)&gt;0),--(INDEX(Matrix!$C$5:$EV$304,0,BL$3)&gt;0)))</f>
        <v/>
      </c>
      <c r="BM146" s="12" t="str">
        <f aca="false">IF(OR($A146="",BM$4=""),"",SUMPRODUCT(--(INDEX(Matrix!$C$5:$EV$304,0,$B146)&gt;0),--(INDEX(Matrix!$C$5:$EV$304,0,BM$3)&gt;0)))</f>
        <v/>
      </c>
      <c r="BN146" s="12" t="str">
        <f aca="false">IF(OR($A146="",BN$4=""),"",SUMPRODUCT(--(INDEX(Matrix!$C$5:$EV$304,0,$B146)&gt;0),--(INDEX(Matrix!$C$5:$EV$304,0,BN$3)&gt;0)))</f>
        <v/>
      </c>
      <c r="BO146" s="12" t="str">
        <f aca="false">IF(OR($A146="",BO$4=""),"",SUMPRODUCT(--(INDEX(Matrix!$C$5:$EV$304,0,$B146)&gt;0),--(INDEX(Matrix!$C$5:$EV$304,0,BO$3)&gt;0)))</f>
        <v/>
      </c>
      <c r="BP146" s="12" t="str">
        <f aca="false">IF(OR($A146="",BP$4=""),"",SUMPRODUCT(--(INDEX(Matrix!$C$5:$EV$304,0,$B146)&gt;0),--(INDEX(Matrix!$C$5:$EV$304,0,BP$3)&gt;0)))</f>
        <v/>
      </c>
      <c r="BQ146" s="12" t="str">
        <f aca="false">IF(OR($A146="",BQ$4=""),"",SUMPRODUCT(--(INDEX(Matrix!$C$5:$EV$304,0,$B146)&gt;0),--(INDEX(Matrix!$C$5:$EV$304,0,BQ$3)&gt;0)))</f>
        <v/>
      </c>
      <c r="BR146" s="12" t="str">
        <f aca="false">IF(OR($A146="",BR$4=""),"",SUMPRODUCT(--(INDEX(Matrix!$C$5:$EV$304,0,$B146)&gt;0),--(INDEX(Matrix!$C$5:$EV$304,0,BR$3)&gt;0)))</f>
        <v/>
      </c>
      <c r="BS146" s="12" t="str">
        <f aca="false">IF(OR($A146="",BS$4=""),"",SUMPRODUCT(--(INDEX(Matrix!$C$5:$EV$304,0,$B146)&gt;0),--(INDEX(Matrix!$C$5:$EV$304,0,BS$3)&gt;0)))</f>
        <v/>
      </c>
      <c r="BT146" s="12" t="str">
        <f aca="false">IF(OR($A146="",BT$4=""),"",SUMPRODUCT(--(INDEX(Matrix!$C$5:$EV$304,0,$B146)&gt;0),--(INDEX(Matrix!$C$5:$EV$304,0,BT$3)&gt;0)))</f>
        <v/>
      </c>
      <c r="BU146" s="12" t="str">
        <f aca="false">IF(OR($A146="",BU$4=""),"",SUMPRODUCT(--(INDEX(Matrix!$C$5:$EV$304,0,$B146)&gt;0),--(INDEX(Matrix!$C$5:$EV$304,0,BU$3)&gt;0)))</f>
        <v/>
      </c>
      <c r="BV146" s="12" t="str">
        <f aca="false">IF(OR($A146="",BV$4=""),"",SUMPRODUCT(--(INDEX(Matrix!$C$5:$EV$304,0,$B146)&gt;0),--(INDEX(Matrix!$C$5:$EV$304,0,BV$3)&gt;0)))</f>
        <v/>
      </c>
      <c r="BW146" s="12" t="str">
        <f aca="false">IF(OR($A146="",BW$4=""),"",SUMPRODUCT(--(INDEX(Matrix!$C$5:$EV$304,0,$B146)&gt;0),--(INDEX(Matrix!$C$5:$EV$304,0,BW$3)&gt;0)))</f>
        <v/>
      </c>
      <c r="BX146" s="12" t="str">
        <f aca="false">IF(OR($A146="",BX$4=""),"",SUMPRODUCT(--(INDEX(Matrix!$C$5:$EV$304,0,$B146)&gt;0),--(INDEX(Matrix!$C$5:$EV$304,0,BX$3)&gt;0)))</f>
        <v/>
      </c>
      <c r="BY146" s="12" t="str">
        <f aca="false">IF(OR($A146="",BY$4=""),"",SUMPRODUCT(--(INDEX(Matrix!$C$5:$EV$304,0,$B146)&gt;0),--(INDEX(Matrix!$C$5:$EV$304,0,BY$3)&gt;0)))</f>
        <v/>
      </c>
      <c r="BZ146" s="12" t="str">
        <f aca="false">IF(OR($A146="",BZ$4=""),"",SUMPRODUCT(--(INDEX(Matrix!$C$5:$EV$304,0,$B146)&gt;0),--(INDEX(Matrix!$C$5:$EV$304,0,BZ$3)&gt;0)))</f>
        <v/>
      </c>
      <c r="CA146" s="12" t="str">
        <f aca="false">IF(OR($A146="",CA$4=""),"",SUMPRODUCT(--(INDEX(Matrix!$C$5:$EV$304,0,$B146)&gt;0),--(INDEX(Matrix!$C$5:$EV$304,0,CA$3)&gt;0)))</f>
        <v/>
      </c>
      <c r="CB146" s="12" t="str">
        <f aca="false">IF(OR($A146="",CB$4=""),"",SUMPRODUCT(--(INDEX(Matrix!$C$5:$EV$304,0,$B146)&gt;0),--(INDEX(Matrix!$C$5:$EV$304,0,CB$3)&gt;0)))</f>
        <v/>
      </c>
      <c r="CC146" s="12" t="str">
        <f aca="false">IF(OR($A146="",CC$4=""),"",SUMPRODUCT(--(INDEX(Matrix!$C$5:$EV$304,0,$B146)&gt;0),--(INDEX(Matrix!$C$5:$EV$304,0,CC$3)&gt;0)))</f>
        <v/>
      </c>
      <c r="CD146" s="12" t="str">
        <f aca="false">IF(OR($A146="",CD$4=""),"",SUMPRODUCT(--(INDEX(Matrix!$C$5:$EV$304,0,$B146)&gt;0),--(INDEX(Matrix!$C$5:$EV$304,0,CD$3)&gt;0)))</f>
        <v/>
      </c>
      <c r="CE146" s="12" t="str">
        <f aca="false">IF(OR($A146="",CE$4=""),"",SUMPRODUCT(--(INDEX(Matrix!$C$5:$EV$304,0,$B146)&gt;0),--(INDEX(Matrix!$C$5:$EV$304,0,CE$3)&gt;0)))</f>
        <v/>
      </c>
      <c r="CF146" s="12" t="str">
        <f aca="false">IF(OR($A146="",CF$4=""),"",SUMPRODUCT(--(INDEX(Matrix!$C$5:$EV$304,0,$B146)&gt;0),--(INDEX(Matrix!$C$5:$EV$304,0,CF$3)&gt;0)))</f>
        <v/>
      </c>
      <c r="CG146" s="12" t="str">
        <f aca="false">IF(OR($A146="",CG$4=""),"",SUMPRODUCT(--(INDEX(Matrix!$C$5:$EV$304,0,$B146)&gt;0),--(INDEX(Matrix!$C$5:$EV$304,0,CG$3)&gt;0)))</f>
        <v/>
      </c>
      <c r="CH146" s="12" t="str">
        <f aca="false">IF(OR($A146="",CH$4=""),"",SUMPRODUCT(--(INDEX(Matrix!$C$5:$EV$304,0,$B146)&gt;0),--(INDEX(Matrix!$C$5:$EV$304,0,CH$3)&gt;0)))</f>
        <v/>
      </c>
      <c r="CI146" s="12" t="str">
        <f aca="false">IF(OR($A146="",CI$4=""),"",SUMPRODUCT(--(INDEX(Matrix!$C$5:$EV$304,0,$B146)&gt;0),--(INDEX(Matrix!$C$5:$EV$304,0,CI$3)&gt;0)))</f>
        <v/>
      </c>
      <c r="CJ146" s="12" t="str">
        <f aca="false">IF(OR($A146="",CJ$4=""),"",SUMPRODUCT(--(INDEX(Matrix!$C$5:$EV$304,0,$B146)&gt;0),--(INDEX(Matrix!$C$5:$EV$304,0,CJ$3)&gt;0)))</f>
        <v/>
      </c>
      <c r="CK146" s="12" t="str">
        <f aca="false">IF(OR($A146="",CK$4=""),"",SUMPRODUCT(--(INDEX(Matrix!$C$5:$EV$304,0,$B146)&gt;0),--(INDEX(Matrix!$C$5:$EV$304,0,CK$3)&gt;0)))</f>
        <v/>
      </c>
      <c r="CL146" s="12" t="str">
        <f aca="false">IF(OR($A146="",CL$4=""),"",SUMPRODUCT(--(INDEX(Matrix!$C$5:$EV$304,0,$B146)&gt;0),--(INDEX(Matrix!$C$5:$EV$304,0,CL$3)&gt;0)))</f>
        <v/>
      </c>
      <c r="CM146" s="12" t="str">
        <f aca="false">IF(OR($A146="",CM$4=""),"",SUMPRODUCT(--(INDEX(Matrix!$C$5:$EV$304,0,$B146)&gt;0),--(INDEX(Matrix!$C$5:$EV$304,0,CM$3)&gt;0)))</f>
        <v/>
      </c>
      <c r="CN146" s="12" t="str">
        <f aca="false">IF(OR($A146="",CN$4=""),"",SUMPRODUCT(--(INDEX(Matrix!$C$5:$EV$304,0,$B146)&gt;0),--(INDEX(Matrix!$C$5:$EV$304,0,CN$3)&gt;0)))</f>
        <v/>
      </c>
      <c r="CO146" s="12" t="str">
        <f aca="false">IF(OR($A146="",CO$4=""),"",SUMPRODUCT(--(INDEX(Matrix!$C$5:$EV$304,0,$B146)&gt;0),--(INDEX(Matrix!$C$5:$EV$304,0,CO$3)&gt;0)))</f>
        <v/>
      </c>
      <c r="CP146" s="12" t="str">
        <f aca="false">IF(OR($A146="",CP$4=""),"",SUMPRODUCT(--(INDEX(Matrix!$C$5:$EV$304,0,$B146)&gt;0),--(INDEX(Matrix!$C$5:$EV$304,0,CP$3)&gt;0)))</f>
        <v/>
      </c>
      <c r="CQ146" s="12" t="str">
        <f aca="false">IF(OR($A146="",CQ$4=""),"",SUMPRODUCT(--(INDEX(Matrix!$C$5:$EV$304,0,$B146)&gt;0),--(INDEX(Matrix!$C$5:$EV$304,0,CQ$3)&gt;0)))</f>
        <v/>
      </c>
      <c r="CR146" s="12" t="str">
        <f aca="false">IF(OR($A146="",CR$4=""),"",SUMPRODUCT(--(INDEX(Matrix!$C$5:$EV$304,0,$B146)&gt;0),--(INDEX(Matrix!$C$5:$EV$304,0,CR$3)&gt;0)))</f>
        <v/>
      </c>
      <c r="CS146" s="12" t="str">
        <f aca="false">IF(OR($A146="",CS$4=""),"",SUMPRODUCT(--(INDEX(Matrix!$C$5:$EV$304,0,$B146)&gt;0),--(INDEX(Matrix!$C$5:$EV$304,0,CS$3)&gt;0)))</f>
        <v/>
      </c>
      <c r="CT146" s="12" t="str">
        <f aca="false">IF(OR($A146="",CT$4=""),"",SUMPRODUCT(--(INDEX(Matrix!$C$5:$EV$304,0,$B146)&gt;0),--(INDEX(Matrix!$C$5:$EV$304,0,CT$3)&gt;0)))</f>
        <v/>
      </c>
      <c r="CU146" s="12" t="str">
        <f aca="false">IF(OR($A146="",CU$4=""),"",SUMPRODUCT(--(INDEX(Matrix!$C$5:$EV$304,0,$B146)&gt;0),--(INDEX(Matrix!$C$5:$EV$304,0,CU$3)&gt;0)))</f>
        <v/>
      </c>
      <c r="CV146" s="12" t="str">
        <f aca="false">IF(OR($A146="",CV$4=""),"",SUMPRODUCT(--(INDEX(Matrix!$C$5:$EV$304,0,$B146)&gt;0),--(INDEX(Matrix!$C$5:$EV$304,0,CV$3)&gt;0)))</f>
        <v/>
      </c>
      <c r="CW146" s="12" t="str">
        <f aca="false">IF(OR($A146="",CW$4=""),"",SUMPRODUCT(--(INDEX(Matrix!$C$5:$EV$304,0,$B146)&gt;0),--(INDEX(Matrix!$C$5:$EV$304,0,CW$3)&gt;0)))</f>
        <v/>
      </c>
      <c r="CX146" s="12" t="str">
        <f aca="false">IF(OR($A146="",CX$4=""),"",SUMPRODUCT(--(INDEX(Matrix!$C$5:$EV$304,0,$B146)&gt;0),--(INDEX(Matrix!$C$5:$EV$304,0,CX$3)&gt;0)))</f>
        <v/>
      </c>
      <c r="CY146" s="12" t="str">
        <f aca="false">IF(OR($A146="",CY$4=""),"",SUMPRODUCT(--(INDEX(Matrix!$C$5:$EV$304,0,$B146)&gt;0),--(INDEX(Matrix!$C$5:$EV$304,0,CY$3)&gt;0)))</f>
        <v/>
      </c>
      <c r="CZ146" s="12" t="str">
        <f aca="false">IF(OR($A146="",CZ$4=""),"",SUMPRODUCT(--(INDEX(Matrix!$C$5:$EV$304,0,$B146)&gt;0),--(INDEX(Matrix!$C$5:$EV$304,0,CZ$3)&gt;0)))</f>
        <v/>
      </c>
      <c r="DA146" s="12" t="str">
        <f aca="false">IF(OR($A146="",DA$4=""),"",SUMPRODUCT(--(INDEX(Matrix!$C$5:$EV$304,0,$B146)&gt;0),--(INDEX(Matrix!$C$5:$EV$304,0,DA$3)&gt;0)))</f>
        <v/>
      </c>
      <c r="DB146" s="12" t="str">
        <f aca="false">IF(OR($A146="",DB$4=""),"",SUMPRODUCT(--(INDEX(Matrix!$C$5:$EV$304,0,$B146)&gt;0),--(INDEX(Matrix!$C$5:$EV$304,0,DB$3)&gt;0)))</f>
        <v/>
      </c>
      <c r="DC146" s="12" t="str">
        <f aca="false">IF(OR($A146="",DC$4=""),"",SUMPRODUCT(--(INDEX(Matrix!$C$5:$EV$304,0,$B146)&gt;0),--(INDEX(Matrix!$C$5:$EV$304,0,DC$3)&gt;0)))</f>
        <v/>
      </c>
      <c r="DD146" s="12" t="str">
        <f aca="false">IF(OR($A146="",DD$4=""),"",SUMPRODUCT(--(INDEX(Matrix!$C$5:$EV$304,0,$B146)&gt;0),--(INDEX(Matrix!$C$5:$EV$304,0,DD$3)&gt;0)))</f>
        <v/>
      </c>
      <c r="DE146" s="12" t="str">
        <f aca="false">IF(OR($A146="",DE$4=""),"",SUMPRODUCT(--(INDEX(Matrix!$C$5:$EV$304,0,$B146)&gt;0),--(INDEX(Matrix!$C$5:$EV$304,0,DE$3)&gt;0)))</f>
        <v/>
      </c>
      <c r="DF146" s="12" t="str">
        <f aca="false">IF(OR($A146="",DF$4=""),"",SUMPRODUCT(--(INDEX(Matrix!$C$5:$EV$304,0,$B146)&gt;0),--(INDEX(Matrix!$C$5:$EV$304,0,DF$3)&gt;0)))</f>
        <v/>
      </c>
      <c r="DG146" s="12" t="str">
        <f aca="false">IF(OR($A146="",DG$4=""),"",SUMPRODUCT(--(INDEX(Matrix!$C$5:$EV$304,0,$B146)&gt;0),--(INDEX(Matrix!$C$5:$EV$304,0,DG$3)&gt;0)))</f>
        <v/>
      </c>
      <c r="DH146" s="12" t="str">
        <f aca="false">IF(OR($A146="",DH$4=""),"",SUMPRODUCT(--(INDEX(Matrix!$C$5:$EV$304,0,$B146)&gt;0),--(INDEX(Matrix!$C$5:$EV$304,0,DH$3)&gt;0)))</f>
        <v/>
      </c>
      <c r="DI146" s="12" t="str">
        <f aca="false">IF(OR($A146="",DI$4=""),"",SUMPRODUCT(--(INDEX(Matrix!$C$5:$EV$304,0,$B146)&gt;0),--(INDEX(Matrix!$C$5:$EV$304,0,DI$3)&gt;0)))</f>
        <v/>
      </c>
      <c r="DJ146" s="12" t="str">
        <f aca="false">IF(OR($A146="",DJ$4=""),"",SUMPRODUCT(--(INDEX(Matrix!$C$5:$EV$304,0,$B146)&gt;0),--(INDEX(Matrix!$C$5:$EV$304,0,DJ$3)&gt;0)))</f>
        <v/>
      </c>
      <c r="DK146" s="12" t="str">
        <f aca="false">IF(OR($A146="",DK$4=""),"",SUMPRODUCT(--(INDEX(Matrix!$C$5:$EV$304,0,$B146)&gt;0),--(INDEX(Matrix!$C$5:$EV$304,0,DK$3)&gt;0)))</f>
        <v/>
      </c>
      <c r="DL146" s="12" t="str">
        <f aca="false">IF(OR($A146="",DL$4=""),"",SUMPRODUCT(--(INDEX(Matrix!$C$5:$EV$304,0,$B146)&gt;0),--(INDEX(Matrix!$C$5:$EV$304,0,DL$3)&gt;0)))</f>
        <v/>
      </c>
      <c r="DM146" s="12" t="str">
        <f aca="false">IF(OR($A146="",DM$4=""),"",SUMPRODUCT(--(INDEX(Matrix!$C$5:$EV$304,0,$B146)&gt;0),--(INDEX(Matrix!$C$5:$EV$304,0,DM$3)&gt;0)))</f>
        <v/>
      </c>
      <c r="DN146" s="12" t="str">
        <f aca="false">IF(OR($A146="",DN$4=""),"",SUMPRODUCT(--(INDEX(Matrix!$C$5:$EV$304,0,$B146)&gt;0),--(INDEX(Matrix!$C$5:$EV$304,0,DN$3)&gt;0)))</f>
        <v/>
      </c>
      <c r="DO146" s="12" t="str">
        <f aca="false">IF(OR($A146="",DO$4=""),"",SUMPRODUCT(--(INDEX(Matrix!$C$5:$EV$304,0,$B146)&gt;0),--(INDEX(Matrix!$C$5:$EV$304,0,DO$3)&gt;0)))</f>
        <v/>
      </c>
      <c r="DP146" s="12" t="str">
        <f aca="false">IF(OR($A146="",DP$4=""),"",SUMPRODUCT(--(INDEX(Matrix!$C$5:$EV$304,0,$B146)&gt;0),--(INDEX(Matrix!$C$5:$EV$304,0,DP$3)&gt;0)))</f>
        <v/>
      </c>
      <c r="DQ146" s="12" t="str">
        <f aca="false">IF(OR($A146="",DQ$4=""),"",SUMPRODUCT(--(INDEX(Matrix!$C$5:$EV$304,0,$B146)&gt;0),--(INDEX(Matrix!$C$5:$EV$304,0,DQ$3)&gt;0)))</f>
        <v/>
      </c>
      <c r="DR146" s="12" t="str">
        <f aca="false">IF(OR($A146="",DR$4=""),"",SUMPRODUCT(--(INDEX(Matrix!$C$5:$EV$304,0,$B146)&gt;0),--(INDEX(Matrix!$C$5:$EV$304,0,DR$3)&gt;0)))</f>
        <v/>
      </c>
      <c r="DS146" s="12" t="str">
        <f aca="false">IF(OR($A146="",DS$4=""),"",SUMPRODUCT(--(INDEX(Matrix!$C$5:$EV$304,0,$B146)&gt;0),--(INDEX(Matrix!$C$5:$EV$304,0,DS$3)&gt;0)))</f>
        <v/>
      </c>
      <c r="DT146" s="12" t="str">
        <f aca="false">IF(OR($A146="",DT$4=""),"",SUMPRODUCT(--(INDEX(Matrix!$C$5:$EV$304,0,$B146)&gt;0),--(INDEX(Matrix!$C$5:$EV$304,0,DT$3)&gt;0)))</f>
        <v/>
      </c>
      <c r="DU146" s="12" t="str">
        <f aca="false">IF(OR($A146="",DU$4=""),"",SUMPRODUCT(--(INDEX(Matrix!$C$5:$EV$304,0,$B146)&gt;0),--(INDEX(Matrix!$C$5:$EV$304,0,DU$3)&gt;0)))</f>
        <v/>
      </c>
      <c r="DV146" s="12" t="str">
        <f aca="false">IF(OR($A146="",DV$4=""),"",SUMPRODUCT(--(INDEX(Matrix!$C$5:$EV$304,0,$B146)&gt;0),--(INDEX(Matrix!$C$5:$EV$304,0,DV$3)&gt;0)))</f>
        <v/>
      </c>
      <c r="DW146" s="12" t="str">
        <f aca="false">IF(OR($A146="",DW$4=""),"",SUMPRODUCT(--(INDEX(Matrix!$C$5:$EV$304,0,$B146)&gt;0),--(INDEX(Matrix!$C$5:$EV$304,0,DW$3)&gt;0)))</f>
        <v/>
      </c>
      <c r="DX146" s="12" t="str">
        <f aca="false">IF(OR($A146="",DX$4=""),"",SUMPRODUCT(--(INDEX(Matrix!$C$5:$EV$304,0,$B146)&gt;0),--(INDEX(Matrix!$C$5:$EV$304,0,DX$3)&gt;0)))</f>
        <v/>
      </c>
      <c r="DY146" s="12" t="str">
        <f aca="false">IF(OR($A146="",DY$4=""),"",SUMPRODUCT(--(INDEX(Matrix!$C$5:$EV$304,0,$B146)&gt;0),--(INDEX(Matrix!$C$5:$EV$304,0,DY$3)&gt;0)))</f>
        <v/>
      </c>
      <c r="DZ146" s="12" t="str">
        <f aca="false">IF(OR($A146="",DZ$4=""),"",SUMPRODUCT(--(INDEX(Matrix!$C$5:$EV$304,0,$B146)&gt;0),--(INDEX(Matrix!$C$5:$EV$304,0,DZ$3)&gt;0)))</f>
        <v/>
      </c>
      <c r="EA146" s="12" t="str">
        <f aca="false">IF(OR($A146="",EA$4=""),"",SUMPRODUCT(--(INDEX(Matrix!$C$5:$EV$304,0,$B146)&gt;0),--(INDEX(Matrix!$C$5:$EV$304,0,EA$3)&gt;0)))</f>
        <v/>
      </c>
      <c r="EB146" s="12" t="str">
        <f aca="false">IF(OR($A146="",EB$4=""),"",SUMPRODUCT(--(INDEX(Matrix!$C$5:$EV$304,0,$B146)&gt;0),--(INDEX(Matrix!$C$5:$EV$304,0,EB$3)&gt;0)))</f>
        <v/>
      </c>
      <c r="EC146" s="12" t="str">
        <f aca="false">IF(OR($A146="",EC$4=""),"",SUMPRODUCT(--(INDEX(Matrix!$C$5:$EV$304,0,$B146)&gt;0),--(INDEX(Matrix!$C$5:$EV$304,0,EC$3)&gt;0)))</f>
        <v/>
      </c>
      <c r="ED146" s="12" t="str">
        <f aca="false">IF(OR($A146="",ED$4=""),"",SUMPRODUCT(--(INDEX(Matrix!$C$5:$EV$304,0,$B146)&gt;0),--(INDEX(Matrix!$C$5:$EV$304,0,ED$3)&gt;0)))</f>
        <v/>
      </c>
      <c r="EE146" s="12" t="str">
        <f aca="false">IF(OR($A146="",EE$4=""),"",SUMPRODUCT(--(INDEX(Matrix!$C$5:$EV$304,0,$B146)&gt;0),--(INDEX(Matrix!$C$5:$EV$304,0,EE$3)&gt;0)))</f>
        <v/>
      </c>
      <c r="EF146" s="12" t="str">
        <f aca="false">IF(OR($A146="",EF$4=""),"",SUMPRODUCT(--(INDEX(Matrix!$C$5:$EV$304,0,$B146)&gt;0),--(INDEX(Matrix!$C$5:$EV$304,0,EF$3)&gt;0)))</f>
        <v/>
      </c>
      <c r="EG146" s="12" t="str">
        <f aca="false">IF(OR($A146="",EG$4=""),"",SUMPRODUCT(--(INDEX(Matrix!$C$5:$EV$304,0,$B146)&gt;0),--(INDEX(Matrix!$C$5:$EV$304,0,EG$3)&gt;0)))</f>
        <v/>
      </c>
      <c r="EH146" s="12" t="str">
        <f aca="false">IF(OR($A146="",EH$4=""),"",SUMPRODUCT(--(INDEX(Matrix!$C$5:$EV$304,0,$B146)&gt;0),--(INDEX(Matrix!$C$5:$EV$304,0,EH$3)&gt;0)))</f>
        <v/>
      </c>
      <c r="EI146" s="12" t="str">
        <f aca="false">IF(OR($A146="",EI$4=""),"",SUMPRODUCT(--(INDEX(Matrix!$C$5:$EV$304,0,$B146)&gt;0),--(INDEX(Matrix!$C$5:$EV$304,0,EI$3)&gt;0)))</f>
        <v/>
      </c>
      <c r="EJ146" s="12" t="str">
        <f aca="false">IF(OR($A146="",EJ$4=""),"",SUMPRODUCT(--(INDEX(Matrix!$C$5:$EV$304,0,$B146)&gt;0),--(INDEX(Matrix!$C$5:$EV$304,0,EJ$3)&gt;0)))</f>
        <v/>
      </c>
      <c r="EK146" s="12" t="str">
        <f aca="false">IF(OR($A146="",EK$4=""),"",SUMPRODUCT(--(INDEX(Matrix!$C$5:$EV$304,0,$B146)&gt;0),--(INDEX(Matrix!$C$5:$EV$304,0,EK$3)&gt;0)))</f>
        <v/>
      </c>
      <c r="EL146" s="12" t="str">
        <f aca="false">IF(OR($A146="",EL$4=""),"",SUMPRODUCT(--(INDEX(Matrix!$C$5:$EV$304,0,$B146)&gt;0),--(INDEX(Matrix!$C$5:$EV$304,0,EL$3)&gt;0)))</f>
        <v/>
      </c>
      <c r="EM146" s="12" t="str">
        <f aca="false">IF(OR($A146="",EM$4=""),"",SUMPRODUCT(--(INDEX(Matrix!$C$5:$EV$304,0,$B146)&gt;0),--(INDEX(Matrix!$C$5:$EV$304,0,EM$3)&gt;0)))</f>
        <v/>
      </c>
      <c r="EN146" s="12" t="str">
        <f aca="false">IF(OR($A146="",EN$4=""),"",SUMPRODUCT(--(INDEX(Matrix!$C$5:$EV$304,0,$B146)&gt;0),--(INDEX(Matrix!$C$5:$EV$304,0,EN$3)&gt;0)))</f>
        <v/>
      </c>
      <c r="EO146" s="12" t="str">
        <f aca="false">IF(OR($A146="",EO$4=""),"",SUMPRODUCT(--(INDEX(Matrix!$C$5:$EV$304,0,$B146)&gt;0),--(INDEX(Matrix!$C$5:$EV$304,0,EO$3)&gt;0)))</f>
        <v/>
      </c>
      <c r="EP146" s="12" t="str">
        <f aca="false">IF(OR($A146="",EP$4=""),"",SUMPRODUCT(--(INDEX(Matrix!$C$5:$EV$304,0,$B146)&gt;0),--(INDEX(Matrix!$C$5:$EV$304,0,EP$3)&gt;0)))</f>
        <v/>
      </c>
      <c r="EQ146" s="12" t="str">
        <f aca="false">IF(OR($A146="",EQ$4=""),"",SUMPRODUCT(--(INDEX(Matrix!$C$5:$EV$304,0,$B146)&gt;0),--(INDEX(Matrix!$C$5:$EV$304,0,EQ$3)&gt;0)))</f>
        <v/>
      </c>
      <c r="ER146" s="12" t="str">
        <f aca="false">IF(OR($A146="",ER$4=""),"",SUMPRODUCT(--(INDEX(Matrix!$C$5:$EV$304,0,$B146)&gt;0),--(INDEX(Matrix!$C$5:$EV$304,0,ER$3)&gt;0)))</f>
        <v/>
      </c>
      <c r="ES146" s="12" t="str">
        <f aca="false">IF(OR($A146="",ES$4=""),"",SUMPRODUCT(--(INDEX(Matrix!$C$5:$EV$304,0,$B146)&gt;0),--(INDEX(Matrix!$C$5:$EV$304,0,ES$3)&gt;0)))</f>
        <v/>
      </c>
      <c r="ET146" s="12" t="str">
        <f aca="false">IF(OR($A146="",ET$4=""),"",SUMPRODUCT(--(INDEX(Matrix!$C$5:$EV$304,0,$B146)&gt;0),--(INDEX(Matrix!$C$5:$EV$304,0,ET$3)&gt;0)))</f>
        <v/>
      </c>
      <c r="EU146" s="12" t="str">
        <f aca="false">IF(OR($A146="",EU$4=""),"",SUMPRODUCT(--(INDEX(Matrix!$C$5:$EV$304,0,$B146)&gt;0),--(INDEX(Matrix!$C$5:$EV$304,0,EU$3)&gt;0)))</f>
        <v/>
      </c>
      <c r="EV146" s="12" t="str">
        <f aca="false">IF(OR($A146="",EV$4=""),"",SUMPRODUCT(--(INDEX(Matrix!$C$5:$EV$304,0,$B146)&gt;0),--(INDEX(Matrix!$C$5:$EV$304,0,EV$3)&gt;0)))</f>
        <v/>
      </c>
    </row>
    <row r="147" customFormat="false" ht="15" hidden="false" customHeight="false" outlineLevel="0" collapsed="false">
      <c r="A147" s="6" t="str">
        <f aca="false">IF(INDEX(Products!$A$2:$A$151,$B147)="","",INDEX(Products!$A$2:$A$151,$B147))</f>
        <v/>
      </c>
      <c r="B147" s="23" t="n">
        <v>143</v>
      </c>
      <c r="C147" s="12" t="str">
        <f aca="false">IF(OR($A147="",C$4=""),"",SUMPRODUCT(--(INDEX(Matrix!$C$5:$EV$304,0,$B147)&gt;0),--(INDEX(Matrix!$C$5:$EV$304,0,C$3)&gt;0)))</f>
        <v/>
      </c>
      <c r="D147" s="12" t="str">
        <f aca="false">IF(OR($A147="",D$4=""),"",SUMPRODUCT(--(INDEX(Matrix!$C$5:$EV$304,0,$B147)&gt;0),--(INDEX(Matrix!$C$5:$EV$304,0,D$3)&gt;0)))</f>
        <v/>
      </c>
      <c r="E147" s="12" t="str">
        <f aca="false">IF(OR($A147="",E$4=""),"",SUMPRODUCT(--(INDEX(Matrix!$C$5:$EV$304,0,$B147)&gt;0),--(INDEX(Matrix!$C$5:$EV$304,0,E$3)&gt;0)))</f>
        <v/>
      </c>
      <c r="F147" s="12" t="str">
        <f aca="false">IF(OR($A147="",F$4=""),"",SUMPRODUCT(--(INDEX(Matrix!$C$5:$EV$304,0,$B147)&gt;0),--(INDEX(Matrix!$C$5:$EV$304,0,F$3)&gt;0)))</f>
        <v/>
      </c>
      <c r="G147" s="12" t="str">
        <f aca="false">IF(OR($A147="",G$4=""),"",SUMPRODUCT(--(INDEX(Matrix!$C$5:$EV$304,0,$B147)&gt;0),--(INDEX(Matrix!$C$5:$EV$304,0,G$3)&gt;0)))</f>
        <v/>
      </c>
      <c r="H147" s="12" t="str">
        <f aca="false">IF(OR($A147="",H$4=""),"",SUMPRODUCT(--(INDEX(Matrix!$C$5:$EV$304,0,$B147)&gt;0),--(INDEX(Matrix!$C$5:$EV$304,0,H$3)&gt;0)))</f>
        <v/>
      </c>
      <c r="I147" s="12" t="str">
        <f aca="false">IF(OR($A147="",I$4=""),"",SUMPRODUCT(--(INDEX(Matrix!$C$5:$EV$304,0,$B147)&gt;0),--(INDEX(Matrix!$C$5:$EV$304,0,I$3)&gt;0)))</f>
        <v/>
      </c>
      <c r="J147" s="12" t="str">
        <f aca="false">IF(OR($A147="",J$4=""),"",SUMPRODUCT(--(INDEX(Matrix!$C$5:$EV$304,0,$B147)&gt;0),--(INDEX(Matrix!$C$5:$EV$304,0,J$3)&gt;0)))</f>
        <v/>
      </c>
      <c r="K147" s="12" t="str">
        <f aca="false">IF(OR($A147="",K$4=""),"",SUMPRODUCT(--(INDEX(Matrix!$C$5:$EV$304,0,$B147)&gt;0),--(INDEX(Matrix!$C$5:$EV$304,0,K$3)&gt;0)))</f>
        <v/>
      </c>
      <c r="L147" s="12" t="str">
        <f aca="false">IF(OR($A147="",L$4=""),"",SUMPRODUCT(--(INDEX(Matrix!$C$5:$EV$304,0,$B147)&gt;0),--(INDEX(Matrix!$C$5:$EV$304,0,L$3)&gt;0)))</f>
        <v/>
      </c>
      <c r="M147" s="12" t="str">
        <f aca="false">IF(OR($A147="",M$4=""),"",SUMPRODUCT(--(INDEX(Matrix!$C$5:$EV$304,0,$B147)&gt;0),--(INDEX(Matrix!$C$5:$EV$304,0,M$3)&gt;0)))</f>
        <v/>
      </c>
      <c r="N147" s="12" t="str">
        <f aca="false">IF(OR($A147="",N$4=""),"",SUMPRODUCT(--(INDEX(Matrix!$C$5:$EV$304,0,$B147)&gt;0),--(INDEX(Matrix!$C$5:$EV$304,0,N$3)&gt;0)))</f>
        <v/>
      </c>
      <c r="O147" s="12" t="str">
        <f aca="false">IF(OR($A147="",O$4=""),"",SUMPRODUCT(--(INDEX(Matrix!$C$5:$EV$304,0,$B147)&gt;0),--(INDEX(Matrix!$C$5:$EV$304,0,O$3)&gt;0)))</f>
        <v/>
      </c>
      <c r="P147" s="12" t="str">
        <f aca="false">IF(OR($A147="",P$4=""),"",SUMPRODUCT(--(INDEX(Matrix!$C$5:$EV$304,0,$B147)&gt;0),--(INDEX(Matrix!$C$5:$EV$304,0,P$3)&gt;0)))</f>
        <v/>
      </c>
      <c r="Q147" s="12" t="str">
        <f aca="false">IF(OR($A147="",Q$4=""),"",SUMPRODUCT(--(INDEX(Matrix!$C$5:$EV$304,0,$B147)&gt;0),--(INDEX(Matrix!$C$5:$EV$304,0,Q$3)&gt;0)))</f>
        <v/>
      </c>
      <c r="R147" s="12" t="str">
        <f aca="false">IF(OR($A147="",R$4=""),"",SUMPRODUCT(--(INDEX(Matrix!$C$5:$EV$304,0,$B147)&gt;0),--(INDEX(Matrix!$C$5:$EV$304,0,R$3)&gt;0)))</f>
        <v/>
      </c>
      <c r="S147" s="12" t="str">
        <f aca="false">IF(OR($A147="",S$4=""),"",SUMPRODUCT(--(INDEX(Matrix!$C$5:$EV$304,0,$B147)&gt;0),--(INDEX(Matrix!$C$5:$EV$304,0,S$3)&gt;0)))</f>
        <v/>
      </c>
      <c r="T147" s="12" t="str">
        <f aca="false">IF(OR($A147="",T$4=""),"",SUMPRODUCT(--(INDEX(Matrix!$C$5:$EV$304,0,$B147)&gt;0),--(INDEX(Matrix!$C$5:$EV$304,0,T$3)&gt;0)))</f>
        <v/>
      </c>
      <c r="U147" s="12" t="str">
        <f aca="false">IF(OR($A147="",U$4=""),"",SUMPRODUCT(--(INDEX(Matrix!$C$5:$EV$304,0,$B147)&gt;0),--(INDEX(Matrix!$C$5:$EV$304,0,U$3)&gt;0)))</f>
        <v/>
      </c>
      <c r="V147" s="12" t="str">
        <f aca="false">IF(OR($A147="",V$4=""),"",SUMPRODUCT(--(INDEX(Matrix!$C$5:$EV$304,0,$B147)&gt;0),--(INDEX(Matrix!$C$5:$EV$304,0,V$3)&gt;0)))</f>
        <v/>
      </c>
      <c r="W147" s="12" t="str">
        <f aca="false">IF(OR($A147="",W$4=""),"",SUMPRODUCT(--(INDEX(Matrix!$C$5:$EV$304,0,$B147)&gt;0),--(INDEX(Matrix!$C$5:$EV$304,0,W$3)&gt;0)))</f>
        <v/>
      </c>
      <c r="X147" s="12" t="str">
        <f aca="false">IF(OR($A147="",X$4=""),"",SUMPRODUCT(--(INDEX(Matrix!$C$5:$EV$304,0,$B147)&gt;0),--(INDEX(Matrix!$C$5:$EV$304,0,X$3)&gt;0)))</f>
        <v/>
      </c>
      <c r="Y147" s="12" t="str">
        <f aca="false">IF(OR($A147="",Y$4=""),"",SUMPRODUCT(--(INDEX(Matrix!$C$5:$EV$304,0,$B147)&gt;0),--(INDEX(Matrix!$C$5:$EV$304,0,Y$3)&gt;0)))</f>
        <v/>
      </c>
      <c r="Z147" s="12" t="str">
        <f aca="false">IF(OR($A147="",Z$4=""),"",SUMPRODUCT(--(INDEX(Matrix!$C$5:$EV$304,0,$B147)&gt;0),--(INDEX(Matrix!$C$5:$EV$304,0,Z$3)&gt;0)))</f>
        <v/>
      </c>
      <c r="AA147" s="12" t="str">
        <f aca="false">IF(OR($A147="",AA$4=""),"",SUMPRODUCT(--(INDEX(Matrix!$C$5:$EV$304,0,$B147)&gt;0),--(INDEX(Matrix!$C$5:$EV$304,0,AA$3)&gt;0)))</f>
        <v/>
      </c>
      <c r="AB147" s="12" t="str">
        <f aca="false">IF(OR($A147="",AB$4=""),"",SUMPRODUCT(--(INDEX(Matrix!$C$5:$EV$304,0,$B147)&gt;0),--(INDEX(Matrix!$C$5:$EV$304,0,AB$3)&gt;0)))</f>
        <v/>
      </c>
      <c r="AC147" s="12" t="str">
        <f aca="false">IF(OR($A147="",AC$4=""),"",SUMPRODUCT(--(INDEX(Matrix!$C$5:$EV$304,0,$B147)&gt;0),--(INDEX(Matrix!$C$5:$EV$304,0,AC$3)&gt;0)))</f>
        <v/>
      </c>
      <c r="AD147" s="12" t="str">
        <f aca="false">IF(OR($A147="",AD$4=""),"",SUMPRODUCT(--(INDEX(Matrix!$C$5:$EV$304,0,$B147)&gt;0),--(INDEX(Matrix!$C$5:$EV$304,0,AD$3)&gt;0)))</f>
        <v/>
      </c>
      <c r="AE147" s="12" t="str">
        <f aca="false">IF(OR($A147="",AE$4=""),"",SUMPRODUCT(--(INDEX(Matrix!$C$5:$EV$304,0,$B147)&gt;0),--(INDEX(Matrix!$C$5:$EV$304,0,AE$3)&gt;0)))</f>
        <v/>
      </c>
      <c r="AF147" s="12" t="str">
        <f aca="false">IF(OR($A147="",AF$4=""),"",SUMPRODUCT(--(INDEX(Matrix!$C$5:$EV$304,0,$B147)&gt;0),--(INDEX(Matrix!$C$5:$EV$304,0,AF$3)&gt;0)))</f>
        <v/>
      </c>
      <c r="AG147" s="12" t="str">
        <f aca="false">IF(OR($A147="",AG$4=""),"",SUMPRODUCT(--(INDEX(Matrix!$C$5:$EV$304,0,$B147)&gt;0),--(INDEX(Matrix!$C$5:$EV$304,0,AG$3)&gt;0)))</f>
        <v/>
      </c>
      <c r="AH147" s="12" t="str">
        <f aca="false">IF(OR($A147="",AH$4=""),"",SUMPRODUCT(--(INDEX(Matrix!$C$5:$EV$304,0,$B147)&gt;0),--(INDEX(Matrix!$C$5:$EV$304,0,AH$3)&gt;0)))</f>
        <v/>
      </c>
      <c r="AI147" s="12" t="str">
        <f aca="false">IF(OR($A147="",AI$4=""),"",SUMPRODUCT(--(INDEX(Matrix!$C$5:$EV$304,0,$B147)&gt;0),--(INDEX(Matrix!$C$5:$EV$304,0,AI$3)&gt;0)))</f>
        <v/>
      </c>
      <c r="AJ147" s="12" t="str">
        <f aca="false">IF(OR($A147="",AJ$4=""),"",SUMPRODUCT(--(INDEX(Matrix!$C$5:$EV$304,0,$B147)&gt;0),--(INDEX(Matrix!$C$5:$EV$304,0,AJ$3)&gt;0)))</f>
        <v/>
      </c>
      <c r="AK147" s="12" t="str">
        <f aca="false">IF(OR($A147="",AK$4=""),"",SUMPRODUCT(--(INDEX(Matrix!$C$5:$EV$304,0,$B147)&gt;0),--(INDEX(Matrix!$C$5:$EV$304,0,AK$3)&gt;0)))</f>
        <v/>
      </c>
      <c r="AL147" s="12" t="str">
        <f aca="false">IF(OR($A147="",AL$4=""),"",SUMPRODUCT(--(INDEX(Matrix!$C$5:$EV$304,0,$B147)&gt;0),--(INDEX(Matrix!$C$5:$EV$304,0,AL$3)&gt;0)))</f>
        <v/>
      </c>
      <c r="AM147" s="12" t="str">
        <f aca="false">IF(OR($A147="",AM$4=""),"",SUMPRODUCT(--(INDEX(Matrix!$C$5:$EV$304,0,$B147)&gt;0),--(INDEX(Matrix!$C$5:$EV$304,0,AM$3)&gt;0)))</f>
        <v/>
      </c>
      <c r="AN147" s="12" t="str">
        <f aca="false">IF(OR($A147="",AN$4=""),"",SUMPRODUCT(--(INDEX(Matrix!$C$5:$EV$304,0,$B147)&gt;0),--(INDEX(Matrix!$C$5:$EV$304,0,AN$3)&gt;0)))</f>
        <v/>
      </c>
      <c r="AO147" s="12" t="str">
        <f aca="false">IF(OR($A147="",AO$4=""),"",SUMPRODUCT(--(INDEX(Matrix!$C$5:$EV$304,0,$B147)&gt;0),--(INDEX(Matrix!$C$5:$EV$304,0,AO$3)&gt;0)))</f>
        <v/>
      </c>
      <c r="AP147" s="12" t="str">
        <f aca="false">IF(OR($A147="",AP$4=""),"",SUMPRODUCT(--(INDEX(Matrix!$C$5:$EV$304,0,$B147)&gt;0),--(INDEX(Matrix!$C$5:$EV$304,0,AP$3)&gt;0)))</f>
        <v/>
      </c>
      <c r="AQ147" s="12" t="str">
        <f aca="false">IF(OR($A147="",AQ$4=""),"",SUMPRODUCT(--(INDEX(Matrix!$C$5:$EV$304,0,$B147)&gt;0),--(INDEX(Matrix!$C$5:$EV$304,0,AQ$3)&gt;0)))</f>
        <v/>
      </c>
      <c r="AR147" s="12" t="str">
        <f aca="false">IF(OR($A147="",AR$4=""),"",SUMPRODUCT(--(INDEX(Matrix!$C$5:$EV$304,0,$B147)&gt;0),--(INDEX(Matrix!$C$5:$EV$304,0,AR$3)&gt;0)))</f>
        <v/>
      </c>
      <c r="AS147" s="12" t="str">
        <f aca="false">IF(OR($A147="",AS$4=""),"",SUMPRODUCT(--(INDEX(Matrix!$C$5:$EV$304,0,$B147)&gt;0),--(INDEX(Matrix!$C$5:$EV$304,0,AS$3)&gt;0)))</f>
        <v/>
      </c>
      <c r="AT147" s="12" t="str">
        <f aca="false">IF(OR($A147="",AT$4=""),"",SUMPRODUCT(--(INDEX(Matrix!$C$5:$EV$304,0,$B147)&gt;0),--(INDEX(Matrix!$C$5:$EV$304,0,AT$3)&gt;0)))</f>
        <v/>
      </c>
      <c r="AU147" s="12" t="str">
        <f aca="false">IF(OR($A147="",AU$4=""),"",SUMPRODUCT(--(INDEX(Matrix!$C$5:$EV$304,0,$B147)&gt;0),--(INDEX(Matrix!$C$5:$EV$304,0,AU$3)&gt;0)))</f>
        <v/>
      </c>
      <c r="AV147" s="12" t="str">
        <f aca="false">IF(OR($A147="",AV$4=""),"",SUMPRODUCT(--(INDEX(Matrix!$C$5:$EV$304,0,$B147)&gt;0),--(INDEX(Matrix!$C$5:$EV$304,0,AV$3)&gt;0)))</f>
        <v/>
      </c>
      <c r="AW147" s="12" t="str">
        <f aca="false">IF(OR($A147="",AW$4=""),"",SUMPRODUCT(--(INDEX(Matrix!$C$5:$EV$304,0,$B147)&gt;0),--(INDEX(Matrix!$C$5:$EV$304,0,AW$3)&gt;0)))</f>
        <v/>
      </c>
      <c r="AX147" s="12" t="str">
        <f aca="false">IF(OR($A147="",AX$4=""),"",SUMPRODUCT(--(INDEX(Matrix!$C$5:$EV$304,0,$B147)&gt;0),--(INDEX(Matrix!$C$5:$EV$304,0,AX$3)&gt;0)))</f>
        <v/>
      </c>
      <c r="AY147" s="12" t="str">
        <f aca="false">IF(OR($A147="",AY$4=""),"",SUMPRODUCT(--(INDEX(Matrix!$C$5:$EV$304,0,$B147)&gt;0),--(INDEX(Matrix!$C$5:$EV$304,0,AY$3)&gt;0)))</f>
        <v/>
      </c>
      <c r="AZ147" s="12" t="str">
        <f aca="false">IF(OR($A147="",AZ$4=""),"",SUMPRODUCT(--(INDEX(Matrix!$C$5:$EV$304,0,$B147)&gt;0),--(INDEX(Matrix!$C$5:$EV$304,0,AZ$3)&gt;0)))</f>
        <v/>
      </c>
      <c r="BA147" s="12" t="str">
        <f aca="false">IF(OR($A147="",BA$4=""),"",SUMPRODUCT(--(INDEX(Matrix!$C$5:$EV$304,0,$B147)&gt;0),--(INDEX(Matrix!$C$5:$EV$304,0,BA$3)&gt;0)))</f>
        <v/>
      </c>
      <c r="BB147" s="12" t="str">
        <f aca="false">IF(OR($A147="",BB$4=""),"",SUMPRODUCT(--(INDEX(Matrix!$C$5:$EV$304,0,$B147)&gt;0),--(INDEX(Matrix!$C$5:$EV$304,0,BB$3)&gt;0)))</f>
        <v/>
      </c>
      <c r="BC147" s="12" t="str">
        <f aca="false">IF(OR($A147="",BC$4=""),"",SUMPRODUCT(--(INDEX(Matrix!$C$5:$EV$304,0,$B147)&gt;0),--(INDEX(Matrix!$C$5:$EV$304,0,BC$3)&gt;0)))</f>
        <v/>
      </c>
      <c r="BD147" s="12" t="str">
        <f aca="false">IF(OR($A147="",BD$4=""),"",SUMPRODUCT(--(INDEX(Matrix!$C$5:$EV$304,0,$B147)&gt;0),--(INDEX(Matrix!$C$5:$EV$304,0,BD$3)&gt;0)))</f>
        <v/>
      </c>
      <c r="BE147" s="12" t="str">
        <f aca="false">IF(OR($A147="",BE$4=""),"",SUMPRODUCT(--(INDEX(Matrix!$C$5:$EV$304,0,$B147)&gt;0),--(INDEX(Matrix!$C$5:$EV$304,0,BE$3)&gt;0)))</f>
        <v/>
      </c>
      <c r="BF147" s="12" t="str">
        <f aca="false">IF(OR($A147="",BF$4=""),"",SUMPRODUCT(--(INDEX(Matrix!$C$5:$EV$304,0,$B147)&gt;0),--(INDEX(Matrix!$C$5:$EV$304,0,BF$3)&gt;0)))</f>
        <v/>
      </c>
      <c r="BG147" s="12" t="str">
        <f aca="false">IF(OR($A147="",BG$4=""),"",SUMPRODUCT(--(INDEX(Matrix!$C$5:$EV$304,0,$B147)&gt;0),--(INDEX(Matrix!$C$5:$EV$304,0,BG$3)&gt;0)))</f>
        <v/>
      </c>
      <c r="BH147" s="12" t="str">
        <f aca="false">IF(OR($A147="",BH$4=""),"",SUMPRODUCT(--(INDEX(Matrix!$C$5:$EV$304,0,$B147)&gt;0),--(INDEX(Matrix!$C$5:$EV$304,0,BH$3)&gt;0)))</f>
        <v/>
      </c>
      <c r="BI147" s="12" t="str">
        <f aca="false">IF(OR($A147="",BI$4=""),"",SUMPRODUCT(--(INDEX(Matrix!$C$5:$EV$304,0,$B147)&gt;0),--(INDEX(Matrix!$C$5:$EV$304,0,BI$3)&gt;0)))</f>
        <v/>
      </c>
      <c r="BJ147" s="12" t="str">
        <f aca="false">IF(OR($A147="",BJ$4=""),"",SUMPRODUCT(--(INDEX(Matrix!$C$5:$EV$304,0,$B147)&gt;0),--(INDEX(Matrix!$C$5:$EV$304,0,BJ$3)&gt;0)))</f>
        <v/>
      </c>
      <c r="BK147" s="12" t="str">
        <f aca="false">IF(OR($A147="",BK$4=""),"",SUMPRODUCT(--(INDEX(Matrix!$C$5:$EV$304,0,$B147)&gt;0),--(INDEX(Matrix!$C$5:$EV$304,0,BK$3)&gt;0)))</f>
        <v/>
      </c>
      <c r="BL147" s="12" t="str">
        <f aca="false">IF(OR($A147="",BL$4=""),"",SUMPRODUCT(--(INDEX(Matrix!$C$5:$EV$304,0,$B147)&gt;0),--(INDEX(Matrix!$C$5:$EV$304,0,BL$3)&gt;0)))</f>
        <v/>
      </c>
      <c r="BM147" s="12" t="str">
        <f aca="false">IF(OR($A147="",BM$4=""),"",SUMPRODUCT(--(INDEX(Matrix!$C$5:$EV$304,0,$B147)&gt;0),--(INDEX(Matrix!$C$5:$EV$304,0,BM$3)&gt;0)))</f>
        <v/>
      </c>
      <c r="BN147" s="12" t="str">
        <f aca="false">IF(OR($A147="",BN$4=""),"",SUMPRODUCT(--(INDEX(Matrix!$C$5:$EV$304,0,$B147)&gt;0),--(INDEX(Matrix!$C$5:$EV$304,0,BN$3)&gt;0)))</f>
        <v/>
      </c>
      <c r="BO147" s="12" t="str">
        <f aca="false">IF(OR($A147="",BO$4=""),"",SUMPRODUCT(--(INDEX(Matrix!$C$5:$EV$304,0,$B147)&gt;0),--(INDEX(Matrix!$C$5:$EV$304,0,BO$3)&gt;0)))</f>
        <v/>
      </c>
      <c r="BP147" s="12" t="str">
        <f aca="false">IF(OR($A147="",BP$4=""),"",SUMPRODUCT(--(INDEX(Matrix!$C$5:$EV$304,0,$B147)&gt;0),--(INDEX(Matrix!$C$5:$EV$304,0,BP$3)&gt;0)))</f>
        <v/>
      </c>
      <c r="BQ147" s="12" t="str">
        <f aca="false">IF(OR($A147="",BQ$4=""),"",SUMPRODUCT(--(INDEX(Matrix!$C$5:$EV$304,0,$B147)&gt;0),--(INDEX(Matrix!$C$5:$EV$304,0,BQ$3)&gt;0)))</f>
        <v/>
      </c>
      <c r="BR147" s="12" t="str">
        <f aca="false">IF(OR($A147="",BR$4=""),"",SUMPRODUCT(--(INDEX(Matrix!$C$5:$EV$304,0,$B147)&gt;0),--(INDEX(Matrix!$C$5:$EV$304,0,BR$3)&gt;0)))</f>
        <v/>
      </c>
      <c r="BS147" s="12" t="str">
        <f aca="false">IF(OR($A147="",BS$4=""),"",SUMPRODUCT(--(INDEX(Matrix!$C$5:$EV$304,0,$B147)&gt;0),--(INDEX(Matrix!$C$5:$EV$304,0,BS$3)&gt;0)))</f>
        <v/>
      </c>
      <c r="BT147" s="12" t="str">
        <f aca="false">IF(OR($A147="",BT$4=""),"",SUMPRODUCT(--(INDEX(Matrix!$C$5:$EV$304,0,$B147)&gt;0),--(INDEX(Matrix!$C$5:$EV$304,0,BT$3)&gt;0)))</f>
        <v/>
      </c>
      <c r="BU147" s="12" t="str">
        <f aca="false">IF(OR($A147="",BU$4=""),"",SUMPRODUCT(--(INDEX(Matrix!$C$5:$EV$304,0,$B147)&gt;0),--(INDEX(Matrix!$C$5:$EV$304,0,BU$3)&gt;0)))</f>
        <v/>
      </c>
      <c r="BV147" s="12" t="str">
        <f aca="false">IF(OR($A147="",BV$4=""),"",SUMPRODUCT(--(INDEX(Matrix!$C$5:$EV$304,0,$B147)&gt;0),--(INDEX(Matrix!$C$5:$EV$304,0,BV$3)&gt;0)))</f>
        <v/>
      </c>
      <c r="BW147" s="12" t="str">
        <f aca="false">IF(OR($A147="",BW$4=""),"",SUMPRODUCT(--(INDEX(Matrix!$C$5:$EV$304,0,$B147)&gt;0),--(INDEX(Matrix!$C$5:$EV$304,0,BW$3)&gt;0)))</f>
        <v/>
      </c>
      <c r="BX147" s="12" t="str">
        <f aca="false">IF(OR($A147="",BX$4=""),"",SUMPRODUCT(--(INDEX(Matrix!$C$5:$EV$304,0,$B147)&gt;0),--(INDEX(Matrix!$C$5:$EV$304,0,BX$3)&gt;0)))</f>
        <v/>
      </c>
      <c r="BY147" s="12" t="str">
        <f aca="false">IF(OR($A147="",BY$4=""),"",SUMPRODUCT(--(INDEX(Matrix!$C$5:$EV$304,0,$B147)&gt;0),--(INDEX(Matrix!$C$5:$EV$304,0,BY$3)&gt;0)))</f>
        <v/>
      </c>
      <c r="BZ147" s="12" t="str">
        <f aca="false">IF(OR($A147="",BZ$4=""),"",SUMPRODUCT(--(INDEX(Matrix!$C$5:$EV$304,0,$B147)&gt;0),--(INDEX(Matrix!$C$5:$EV$304,0,BZ$3)&gt;0)))</f>
        <v/>
      </c>
      <c r="CA147" s="12" t="str">
        <f aca="false">IF(OR($A147="",CA$4=""),"",SUMPRODUCT(--(INDEX(Matrix!$C$5:$EV$304,0,$B147)&gt;0),--(INDEX(Matrix!$C$5:$EV$304,0,CA$3)&gt;0)))</f>
        <v/>
      </c>
      <c r="CB147" s="12" t="str">
        <f aca="false">IF(OR($A147="",CB$4=""),"",SUMPRODUCT(--(INDEX(Matrix!$C$5:$EV$304,0,$B147)&gt;0),--(INDEX(Matrix!$C$5:$EV$304,0,CB$3)&gt;0)))</f>
        <v/>
      </c>
      <c r="CC147" s="12" t="str">
        <f aca="false">IF(OR($A147="",CC$4=""),"",SUMPRODUCT(--(INDEX(Matrix!$C$5:$EV$304,0,$B147)&gt;0),--(INDEX(Matrix!$C$5:$EV$304,0,CC$3)&gt;0)))</f>
        <v/>
      </c>
      <c r="CD147" s="12" t="str">
        <f aca="false">IF(OR($A147="",CD$4=""),"",SUMPRODUCT(--(INDEX(Matrix!$C$5:$EV$304,0,$B147)&gt;0),--(INDEX(Matrix!$C$5:$EV$304,0,CD$3)&gt;0)))</f>
        <v/>
      </c>
      <c r="CE147" s="12" t="str">
        <f aca="false">IF(OR($A147="",CE$4=""),"",SUMPRODUCT(--(INDEX(Matrix!$C$5:$EV$304,0,$B147)&gt;0),--(INDEX(Matrix!$C$5:$EV$304,0,CE$3)&gt;0)))</f>
        <v/>
      </c>
      <c r="CF147" s="12" t="str">
        <f aca="false">IF(OR($A147="",CF$4=""),"",SUMPRODUCT(--(INDEX(Matrix!$C$5:$EV$304,0,$B147)&gt;0),--(INDEX(Matrix!$C$5:$EV$304,0,CF$3)&gt;0)))</f>
        <v/>
      </c>
      <c r="CG147" s="12" t="str">
        <f aca="false">IF(OR($A147="",CG$4=""),"",SUMPRODUCT(--(INDEX(Matrix!$C$5:$EV$304,0,$B147)&gt;0),--(INDEX(Matrix!$C$5:$EV$304,0,CG$3)&gt;0)))</f>
        <v/>
      </c>
      <c r="CH147" s="12" t="str">
        <f aca="false">IF(OR($A147="",CH$4=""),"",SUMPRODUCT(--(INDEX(Matrix!$C$5:$EV$304,0,$B147)&gt;0),--(INDEX(Matrix!$C$5:$EV$304,0,CH$3)&gt;0)))</f>
        <v/>
      </c>
      <c r="CI147" s="12" t="str">
        <f aca="false">IF(OR($A147="",CI$4=""),"",SUMPRODUCT(--(INDEX(Matrix!$C$5:$EV$304,0,$B147)&gt;0),--(INDEX(Matrix!$C$5:$EV$304,0,CI$3)&gt;0)))</f>
        <v/>
      </c>
      <c r="CJ147" s="12" t="str">
        <f aca="false">IF(OR($A147="",CJ$4=""),"",SUMPRODUCT(--(INDEX(Matrix!$C$5:$EV$304,0,$B147)&gt;0),--(INDEX(Matrix!$C$5:$EV$304,0,CJ$3)&gt;0)))</f>
        <v/>
      </c>
      <c r="CK147" s="12" t="str">
        <f aca="false">IF(OR($A147="",CK$4=""),"",SUMPRODUCT(--(INDEX(Matrix!$C$5:$EV$304,0,$B147)&gt;0),--(INDEX(Matrix!$C$5:$EV$304,0,CK$3)&gt;0)))</f>
        <v/>
      </c>
      <c r="CL147" s="12" t="str">
        <f aca="false">IF(OR($A147="",CL$4=""),"",SUMPRODUCT(--(INDEX(Matrix!$C$5:$EV$304,0,$B147)&gt;0),--(INDEX(Matrix!$C$5:$EV$304,0,CL$3)&gt;0)))</f>
        <v/>
      </c>
      <c r="CM147" s="12" t="str">
        <f aca="false">IF(OR($A147="",CM$4=""),"",SUMPRODUCT(--(INDEX(Matrix!$C$5:$EV$304,0,$B147)&gt;0),--(INDEX(Matrix!$C$5:$EV$304,0,CM$3)&gt;0)))</f>
        <v/>
      </c>
      <c r="CN147" s="12" t="str">
        <f aca="false">IF(OR($A147="",CN$4=""),"",SUMPRODUCT(--(INDEX(Matrix!$C$5:$EV$304,0,$B147)&gt;0),--(INDEX(Matrix!$C$5:$EV$304,0,CN$3)&gt;0)))</f>
        <v/>
      </c>
      <c r="CO147" s="12" t="str">
        <f aca="false">IF(OR($A147="",CO$4=""),"",SUMPRODUCT(--(INDEX(Matrix!$C$5:$EV$304,0,$B147)&gt;0),--(INDEX(Matrix!$C$5:$EV$304,0,CO$3)&gt;0)))</f>
        <v/>
      </c>
      <c r="CP147" s="12" t="str">
        <f aca="false">IF(OR($A147="",CP$4=""),"",SUMPRODUCT(--(INDEX(Matrix!$C$5:$EV$304,0,$B147)&gt;0),--(INDEX(Matrix!$C$5:$EV$304,0,CP$3)&gt;0)))</f>
        <v/>
      </c>
      <c r="CQ147" s="12" t="str">
        <f aca="false">IF(OR($A147="",CQ$4=""),"",SUMPRODUCT(--(INDEX(Matrix!$C$5:$EV$304,0,$B147)&gt;0),--(INDEX(Matrix!$C$5:$EV$304,0,CQ$3)&gt;0)))</f>
        <v/>
      </c>
      <c r="CR147" s="12" t="str">
        <f aca="false">IF(OR($A147="",CR$4=""),"",SUMPRODUCT(--(INDEX(Matrix!$C$5:$EV$304,0,$B147)&gt;0),--(INDEX(Matrix!$C$5:$EV$304,0,CR$3)&gt;0)))</f>
        <v/>
      </c>
      <c r="CS147" s="12" t="str">
        <f aca="false">IF(OR($A147="",CS$4=""),"",SUMPRODUCT(--(INDEX(Matrix!$C$5:$EV$304,0,$B147)&gt;0),--(INDEX(Matrix!$C$5:$EV$304,0,CS$3)&gt;0)))</f>
        <v/>
      </c>
      <c r="CT147" s="12" t="str">
        <f aca="false">IF(OR($A147="",CT$4=""),"",SUMPRODUCT(--(INDEX(Matrix!$C$5:$EV$304,0,$B147)&gt;0),--(INDEX(Matrix!$C$5:$EV$304,0,CT$3)&gt;0)))</f>
        <v/>
      </c>
      <c r="CU147" s="12" t="str">
        <f aca="false">IF(OR($A147="",CU$4=""),"",SUMPRODUCT(--(INDEX(Matrix!$C$5:$EV$304,0,$B147)&gt;0),--(INDEX(Matrix!$C$5:$EV$304,0,CU$3)&gt;0)))</f>
        <v/>
      </c>
      <c r="CV147" s="12" t="str">
        <f aca="false">IF(OR($A147="",CV$4=""),"",SUMPRODUCT(--(INDEX(Matrix!$C$5:$EV$304,0,$B147)&gt;0),--(INDEX(Matrix!$C$5:$EV$304,0,CV$3)&gt;0)))</f>
        <v/>
      </c>
      <c r="CW147" s="12" t="str">
        <f aca="false">IF(OR($A147="",CW$4=""),"",SUMPRODUCT(--(INDEX(Matrix!$C$5:$EV$304,0,$B147)&gt;0),--(INDEX(Matrix!$C$5:$EV$304,0,CW$3)&gt;0)))</f>
        <v/>
      </c>
      <c r="CX147" s="12" t="str">
        <f aca="false">IF(OR($A147="",CX$4=""),"",SUMPRODUCT(--(INDEX(Matrix!$C$5:$EV$304,0,$B147)&gt;0),--(INDEX(Matrix!$C$5:$EV$304,0,CX$3)&gt;0)))</f>
        <v/>
      </c>
      <c r="CY147" s="12" t="str">
        <f aca="false">IF(OR($A147="",CY$4=""),"",SUMPRODUCT(--(INDEX(Matrix!$C$5:$EV$304,0,$B147)&gt;0),--(INDEX(Matrix!$C$5:$EV$304,0,CY$3)&gt;0)))</f>
        <v/>
      </c>
      <c r="CZ147" s="12" t="str">
        <f aca="false">IF(OR($A147="",CZ$4=""),"",SUMPRODUCT(--(INDEX(Matrix!$C$5:$EV$304,0,$B147)&gt;0),--(INDEX(Matrix!$C$5:$EV$304,0,CZ$3)&gt;0)))</f>
        <v/>
      </c>
      <c r="DA147" s="12" t="str">
        <f aca="false">IF(OR($A147="",DA$4=""),"",SUMPRODUCT(--(INDEX(Matrix!$C$5:$EV$304,0,$B147)&gt;0),--(INDEX(Matrix!$C$5:$EV$304,0,DA$3)&gt;0)))</f>
        <v/>
      </c>
      <c r="DB147" s="12" t="str">
        <f aca="false">IF(OR($A147="",DB$4=""),"",SUMPRODUCT(--(INDEX(Matrix!$C$5:$EV$304,0,$B147)&gt;0),--(INDEX(Matrix!$C$5:$EV$304,0,DB$3)&gt;0)))</f>
        <v/>
      </c>
      <c r="DC147" s="12" t="str">
        <f aca="false">IF(OR($A147="",DC$4=""),"",SUMPRODUCT(--(INDEX(Matrix!$C$5:$EV$304,0,$B147)&gt;0),--(INDEX(Matrix!$C$5:$EV$304,0,DC$3)&gt;0)))</f>
        <v/>
      </c>
      <c r="DD147" s="12" t="str">
        <f aca="false">IF(OR($A147="",DD$4=""),"",SUMPRODUCT(--(INDEX(Matrix!$C$5:$EV$304,0,$B147)&gt;0),--(INDEX(Matrix!$C$5:$EV$304,0,DD$3)&gt;0)))</f>
        <v/>
      </c>
      <c r="DE147" s="12" t="str">
        <f aca="false">IF(OR($A147="",DE$4=""),"",SUMPRODUCT(--(INDEX(Matrix!$C$5:$EV$304,0,$B147)&gt;0),--(INDEX(Matrix!$C$5:$EV$304,0,DE$3)&gt;0)))</f>
        <v/>
      </c>
      <c r="DF147" s="12" t="str">
        <f aca="false">IF(OR($A147="",DF$4=""),"",SUMPRODUCT(--(INDEX(Matrix!$C$5:$EV$304,0,$B147)&gt;0),--(INDEX(Matrix!$C$5:$EV$304,0,DF$3)&gt;0)))</f>
        <v/>
      </c>
      <c r="DG147" s="12" t="str">
        <f aca="false">IF(OR($A147="",DG$4=""),"",SUMPRODUCT(--(INDEX(Matrix!$C$5:$EV$304,0,$B147)&gt;0),--(INDEX(Matrix!$C$5:$EV$304,0,DG$3)&gt;0)))</f>
        <v/>
      </c>
      <c r="DH147" s="12" t="str">
        <f aca="false">IF(OR($A147="",DH$4=""),"",SUMPRODUCT(--(INDEX(Matrix!$C$5:$EV$304,0,$B147)&gt;0),--(INDEX(Matrix!$C$5:$EV$304,0,DH$3)&gt;0)))</f>
        <v/>
      </c>
      <c r="DI147" s="12" t="str">
        <f aca="false">IF(OR($A147="",DI$4=""),"",SUMPRODUCT(--(INDEX(Matrix!$C$5:$EV$304,0,$B147)&gt;0),--(INDEX(Matrix!$C$5:$EV$304,0,DI$3)&gt;0)))</f>
        <v/>
      </c>
      <c r="DJ147" s="12" t="str">
        <f aca="false">IF(OR($A147="",DJ$4=""),"",SUMPRODUCT(--(INDEX(Matrix!$C$5:$EV$304,0,$B147)&gt;0),--(INDEX(Matrix!$C$5:$EV$304,0,DJ$3)&gt;0)))</f>
        <v/>
      </c>
      <c r="DK147" s="12" t="str">
        <f aca="false">IF(OR($A147="",DK$4=""),"",SUMPRODUCT(--(INDEX(Matrix!$C$5:$EV$304,0,$B147)&gt;0),--(INDEX(Matrix!$C$5:$EV$304,0,DK$3)&gt;0)))</f>
        <v/>
      </c>
      <c r="DL147" s="12" t="str">
        <f aca="false">IF(OR($A147="",DL$4=""),"",SUMPRODUCT(--(INDEX(Matrix!$C$5:$EV$304,0,$B147)&gt;0),--(INDEX(Matrix!$C$5:$EV$304,0,DL$3)&gt;0)))</f>
        <v/>
      </c>
      <c r="DM147" s="12" t="str">
        <f aca="false">IF(OR($A147="",DM$4=""),"",SUMPRODUCT(--(INDEX(Matrix!$C$5:$EV$304,0,$B147)&gt;0),--(INDEX(Matrix!$C$5:$EV$304,0,DM$3)&gt;0)))</f>
        <v/>
      </c>
      <c r="DN147" s="12" t="str">
        <f aca="false">IF(OR($A147="",DN$4=""),"",SUMPRODUCT(--(INDEX(Matrix!$C$5:$EV$304,0,$B147)&gt;0),--(INDEX(Matrix!$C$5:$EV$304,0,DN$3)&gt;0)))</f>
        <v/>
      </c>
      <c r="DO147" s="12" t="str">
        <f aca="false">IF(OR($A147="",DO$4=""),"",SUMPRODUCT(--(INDEX(Matrix!$C$5:$EV$304,0,$B147)&gt;0),--(INDEX(Matrix!$C$5:$EV$304,0,DO$3)&gt;0)))</f>
        <v/>
      </c>
      <c r="DP147" s="12" t="str">
        <f aca="false">IF(OR($A147="",DP$4=""),"",SUMPRODUCT(--(INDEX(Matrix!$C$5:$EV$304,0,$B147)&gt;0),--(INDEX(Matrix!$C$5:$EV$304,0,DP$3)&gt;0)))</f>
        <v/>
      </c>
      <c r="DQ147" s="12" t="str">
        <f aca="false">IF(OR($A147="",DQ$4=""),"",SUMPRODUCT(--(INDEX(Matrix!$C$5:$EV$304,0,$B147)&gt;0),--(INDEX(Matrix!$C$5:$EV$304,0,DQ$3)&gt;0)))</f>
        <v/>
      </c>
      <c r="DR147" s="12" t="str">
        <f aca="false">IF(OR($A147="",DR$4=""),"",SUMPRODUCT(--(INDEX(Matrix!$C$5:$EV$304,0,$B147)&gt;0),--(INDEX(Matrix!$C$5:$EV$304,0,DR$3)&gt;0)))</f>
        <v/>
      </c>
      <c r="DS147" s="12" t="str">
        <f aca="false">IF(OR($A147="",DS$4=""),"",SUMPRODUCT(--(INDEX(Matrix!$C$5:$EV$304,0,$B147)&gt;0),--(INDEX(Matrix!$C$5:$EV$304,0,DS$3)&gt;0)))</f>
        <v/>
      </c>
      <c r="DT147" s="12" t="str">
        <f aca="false">IF(OR($A147="",DT$4=""),"",SUMPRODUCT(--(INDEX(Matrix!$C$5:$EV$304,0,$B147)&gt;0),--(INDEX(Matrix!$C$5:$EV$304,0,DT$3)&gt;0)))</f>
        <v/>
      </c>
      <c r="DU147" s="12" t="str">
        <f aca="false">IF(OR($A147="",DU$4=""),"",SUMPRODUCT(--(INDEX(Matrix!$C$5:$EV$304,0,$B147)&gt;0),--(INDEX(Matrix!$C$5:$EV$304,0,DU$3)&gt;0)))</f>
        <v/>
      </c>
      <c r="DV147" s="12" t="str">
        <f aca="false">IF(OR($A147="",DV$4=""),"",SUMPRODUCT(--(INDEX(Matrix!$C$5:$EV$304,0,$B147)&gt;0),--(INDEX(Matrix!$C$5:$EV$304,0,DV$3)&gt;0)))</f>
        <v/>
      </c>
      <c r="DW147" s="12" t="str">
        <f aca="false">IF(OR($A147="",DW$4=""),"",SUMPRODUCT(--(INDEX(Matrix!$C$5:$EV$304,0,$B147)&gt;0),--(INDEX(Matrix!$C$5:$EV$304,0,DW$3)&gt;0)))</f>
        <v/>
      </c>
      <c r="DX147" s="12" t="str">
        <f aca="false">IF(OR($A147="",DX$4=""),"",SUMPRODUCT(--(INDEX(Matrix!$C$5:$EV$304,0,$B147)&gt;0),--(INDEX(Matrix!$C$5:$EV$304,0,DX$3)&gt;0)))</f>
        <v/>
      </c>
      <c r="DY147" s="12" t="str">
        <f aca="false">IF(OR($A147="",DY$4=""),"",SUMPRODUCT(--(INDEX(Matrix!$C$5:$EV$304,0,$B147)&gt;0),--(INDEX(Matrix!$C$5:$EV$304,0,DY$3)&gt;0)))</f>
        <v/>
      </c>
      <c r="DZ147" s="12" t="str">
        <f aca="false">IF(OR($A147="",DZ$4=""),"",SUMPRODUCT(--(INDEX(Matrix!$C$5:$EV$304,0,$B147)&gt;0),--(INDEX(Matrix!$C$5:$EV$304,0,DZ$3)&gt;0)))</f>
        <v/>
      </c>
      <c r="EA147" s="12" t="str">
        <f aca="false">IF(OR($A147="",EA$4=""),"",SUMPRODUCT(--(INDEX(Matrix!$C$5:$EV$304,0,$B147)&gt;0),--(INDEX(Matrix!$C$5:$EV$304,0,EA$3)&gt;0)))</f>
        <v/>
      </c>
      <c r="EB147" s="12" t="str">
        <f aca="false">IF(OR($A147="",EB$4=""),"",SUMPRODUCT(--(INDEX(Matrix!$C$5:$EV$304,0,$B147)&gt;0),--(INDEX(Matrix!$C$5:$EV$304,0,EB$3)&gt;0)))</f>
        <v/>
      </c>
      <c r="EC147" s="12" t="str">
        <f aca="false">IF(OR($A147="",EC$4=""),"",SUMPRODUCT(--(INDEX(Matrix!$C$5:$EV$304,0,$B147)&gt;0),--(INDEX(Matrix!$C$5:$EV$304,0,EC$3)&gt;0)))</f>
        <v/>
      </c>
      <c r="ED147" s="12" t="str">
        <f aca="false">IF(OR($A147="",ED$4=""),"",SUMPRODUCT(--(INDEX(Matrix!$C$5:$EV$304,0,$B147)&gt;0),--(INDEX(Matrix!$C$5:$EV$304,0,ED$3)&gt;0)))</f>
        <v/>
      </c>
      <c r="EE147" s="12" t="str">
        <f aca="false">IF(OR($A147="",EE$4=""),"",SUMPRODUCT(--(INDEX(Matrix!$C$5:$EV$304,0,$B147)&gt;0),--(INDEX(Matrix!$C$5:$EV$304,0,EE$3)&gt;0)))</f>
        <v/>
      </c>
      <c r="EF147" s="12" t="str">
        <f aca="false">IF(OR($A147="",EF$4=""),"",SUMPRODUCT(--(INDEX(Matrix!$C$5:$EV$304,0,$B147)&gt;0),--(INDEX(Matrix!$C$5:$EV$304,0,EF$3)&gt;0)))</f>
        <v/>
      </c>
      <c r="EG147" s="12" t="str">
        <f aca="false">IF(OR($A147="",EG$4=""),"",SUMPRODUCT(--(INDEX(Matrix!$C$5:$EV$304,0,$B147)&gt;0),--(INDEX(Matrix!$C$5:$EV$304,0,EG$3)&gt;0)))</f>
        <v/>
      </c>
      <c r="EH147" s="12" t="str">
        <f aca="false">IF(OR($A147="",EH$4=""),"",SUMPRODUCT(--(INDEX(Matrix!$C$5:$EV$304,0,$B147)&gt;0),--(INDEX(Matrix!$C$5:$EV$304,0,EH$3)&gt;0)))</f>
        <v/>
      </c>
      <c r="EI147" s="12" t="str">
        <f aca="false">IF(OR($A147="",EI$4=""),"",SUMPRODUCT(--(INDEX(Matrix!$C$5:$EV$304,0,$B147)&gt;0),--(INDEX(Matrix!$C$5:$EV$304,0,EI$3)&gt;0)))</f>
        <v/>
      </c>
      <c r="EJ147" s="12" t="str">
        <f aca="false">IF(OR($A147="",EJ$4=""),"",SUMPRODUCT(--(INDEX(Matrix!$C$5:$EV$304,0,$B147)&gt;0),--(INDEX(Matrix!$C$5:$EV$304,0,EJ$3)&gt;0)))</f>
        <v/>
      </c>
      <c r="EK147" s="12" t="str">
        <f aca="false">IF(OR($A147="",EK$4=""),"",SUMPRODUCT(--(INDEX(Matrix!$C$5:$EV$304,0,$B147)&gt;0),--(INDEX(Matrix!$C$5:$EV$304,0,EK$3)&gt;0)))</f>
        <v/>
      </c>
      <c r="EL147" s="12" t="str">
        <f aca="false">IF(OR($A147="",EL$4=""),"",SUMPRODUCT(--(INDEX(Matrix!$C$5:$EV$304,0,$B147)&gt;0),--(INDEX(Matrix!$C$5:$EV$304,0,EL$3)&gt;0)))</f>
        <v/>
      </c>
      <c r="EM147" s="12" t="str">
        <f aca="false">IF(OR($A147="",EM$4=""),"",SUMPRODUCT(--(INDEX(Matrix!$C$5:$EV$304,0,$B147)&gt;0),--(INDEX(Matrix!$C$5:$EV$304,0,EM$3)&gt;0)))</f>
        <v/>
      </c>
      <c r="EN147" s="12" t="str">
        <f aca="false">IF(OR($A147="",EN$4=""),"",SUMPRODUCT(--(INDEX(Matrix!$C$5:$EV$304,0,$B147)&gt;0),--(INDEX(Matrix!$C$5:$EV$304,0,EN$3)&gt;0)))</f>
        <v/>
      </c>
      <c r="EO147" s="12" t="str">
        <f aca="false">IF(OR($A147="",EO$4=""),"",SUMPRODUCT(--(INDEX(Matrix!$C$5:$EV$304,0,$B147)&gt;0),--(INDEX(Matrix!$C$5:$EV$304,0,EO$3)&gt;0)))</f>
        <v/>
      </c>
      <c r="EP147" s="12" t="str">
        <f aca="false">IF(OR($A147="",EP$4=""),"",SUMPRODUCT(--(INDEX(Matrix!$C$5:$EV$304,0,$B147)&gt;0),--(INDEX(Matrix!$C$5:$EV$304,0,EP$3)&gt;0)))</f>
        <v/>
      </c>
      <c r="EQ147" s="12" t="str">
        <f aca="false">IF(OR($A147="",EQ$4=""),"",SUMPRODUCT(--(INDEX(Matrix!$C$5:$EV$304,0,$B147)&gt;0),--(INDEX(Matrix!$C$5:$EV$304,0,EQ$3)&gt;0)))</f>
        <v/>
      </c>
      <c r="ER147" s="12" t="str">
        <f aca="false">IF(OR($A147="",ER$4=""),"",SUMPRODUCT(--(INDEX(Matrix!$C$5:$EV$304,0,$B147)&gt;0),--(INDEX(Matrix!$C$5:$EV$304,0,ER$3)&gt;0)))</f>
        <v/>
      </c>
      <c r="ES147" s="12" t="str">
        <f aca="false">IF(OR($A147="",ES$4=""),"",SUMPRODUCT(--(INDEX(Matrix!$C$5:$EV$304,0,$B147)&gt;0),--(INDEX(Matrix!$C$5:$EV$304,0,ES$3)&gt;0)))</f>
        <v/>
      </c>
      <c r="ET147" s="12" t="str">
        <f aca="false">IF(OR($A147="",ET$4=""),"",SUMPRODUCT(--(INDEX(Matrix!$C$5:$EV$304,0,$B147)&gt;0),--(INDEX(Matrix!$C$5:$EV$304,0,ET$3)&gt;0)))</f>
        <v/>
      </c>
      <c r="EU147" s="12" t="str">
        <f aca="false">IF(OR($A147="",EU$4=""),"",SUMPRODUCT(--(INDEX(Matrix!$C$5:$EV$304,0,$B147)&gt;0),--(INDEX(Matrix!$C$5:$EV$304,0,EU$3)&gt;0)))</f>
        <v/>
      </c>
      <c r="EV147" s="12" t="str">
        <f aca="false">IF(OR($A147="",EV$4=""),"",SUMPRODUCT(--(INDEX(Matrix!$C$5:$EV$304,0,$B147)&gt;0),--(INDEX(Matrix!$C$5:$EV$304,0,EV$3)&gt;0)))</f>
        <v/>
      </c>
    </row>
    <row r="148" customFormat="false" ht="15" hidden="false" customHeight="false" outlineLevel="0" collapsed="false">
      <c r="A148" s="6" t="str">
        <f aca="false">IF(INDEX(Products!$A$2:$A$151,$B148)="","",INDEX(Products!$A$2:$A$151,$B148))</f>
        <v/>
      </c>
      <c r="B148" s="23" t="n">
        <v>144</v>
      </c>
      <c r="C148" s="12" t="str">
        <f aca="false">IF(OR($A148="",C$4=""),"",SUMPRODUCT(--(INDEX(Matrix!$C$5:$EV$304,0,$B148)&gt;0),--(INDEX(Matrix!$C$5:$EV$304,0,C$3)&gt;0)))</f>
        <v/>
      </c>
      <c r="D148" s="12" t="str">
        <f aca="false">IF(OR($A148="",D$4=""),"",SUMPRODUCT(--(INDEX(Matrix!$C$5:$EV$304,0,$B148)&gt;0),--(INDEX(Matrix!$C$5:$EV$304,0,D$3)&gt;0)))</f>
        <v/>
      </c>
      <c r="E148" s="12" t="str">
        <f aca="false">IF(OR($A148="",E$4=""),"",SUMPRODUCT(--(INDEX(Matrix!$C$5:$EV$304,0,$B148)&gt;0),--(INDEX(Matrix!$C$5:$EV$304,0,E$3)&gt;0)))</f>
        <v/>
      </c>
      <c r="F148" s="12" t="str">
        <f aca="false">IF(OR($A148="",F$4=""),"",SUMPRODUCT(--(INDEX(Matrix!$C$5:$EV$304,0,$B148)&gt;0),--(INDEX(Matrix!$C$5:$EV$304,0,F$3)&gt;0)))</f>
        <v/>
      </c>
      <c r="G148" s="12" t="str">
        <f aca="false">IF(OR($A148="",G$4=""),"",SUMPRODUCT(--(INDEX(Matrix!$C$5:$EV$304,0,$B148)&gt;0),--(INDEX(Matrix!$C$5:$EV$304,0,G$3)&gt;0)))</f>
        <v/>
      </c>
      <c r="H148" s="12" t="str">
        <f aca="false">IF(OR($A148="",H$4=""),"",SUMPRODUCT(--(INDEX(Matrix!$C$5:$EV$304,0,$B148)&gt;0),--(INDEX(Matrix!$C$5:$EV$304,0,H$3)&gt;0)))</f>
        <v/>
      </c>
      <c r="I148" s="12" t="str">
        <f aca="false">IF(OR($A148="",I$4=""),"",SUMPRODUCT(--(INDEX(Matrix!$C$5:$EV$304,0,$B148)&gt;0),--(INDEX(Matrix!$C$5:$EV$304,0,I$3)&gt;0)))</f>
        <v/>
      </c>
      <c r="J148" s="12" t="str">
        <f aca="false">IF(OR($A148="",J$4=""),"",SUMPRODUCT(--(INDEX(Matrix!$C$5:$EV$304,0,$B148)&gt;0),--(INDEX(Matrix!$C$5:$EV$304,0,J$3)&gt;0)))</f>
        <v/>
      </c>
      <c r="K148" s="12" t="str">
        <f aca="false">IF(OR($A148="",K$4=""),"",SUMPRODUCT(--(INDEX(Matrix!$C$5:$EV$304,0,$B148)&gt;0),--(INDEX(Matrix!$C$5:$EV$304,0,K$3)&gt;0)))</f>
        <v/>
      </c>
      <c r="L148" s="12" t="str">
        <f aca="false">IF(OR($A148="",L$4=""),"",SUMPRODUCT(--(INDEX(Matrix!$C$5:$EV$304,0,$B148)&gt;0),--(INDEX(Matrix!$C$5:$EV$304,0,L$3)&gt;0)))</f>
        <v/>
      </c>
      <c r="M148" s="12" t="str">
        <f aca="false">IF(OR($A148="",M$4=""),"",SUMPRODUCT(--(INDEX(Matrix!$C$5:$EV$304,0,$B148)&gt;0),--(INDEX(Matrix!$C$5:$EV$304,0,M$3)&gt;0)))</f>
        <v/>
      </c>
      <c r="N148" s="12" t="str">
        <f aca="false">IF(OR($A148="",N$4=""),"",SUMPRODUCT(--(INDEX(Matrix!$C$5:$EV$304,0,$B148)&gt;0),--(INDEX(Matrix!$C$5:$EV$304,0,N$3)&gt;0)))</f>
        <v/>
      </c>
      <c r="O148" s="12" t="str">
        <f aca="false">IF(OR($A148="",O$4=""),"",SUMPRODUCT(--(INDEX(Matrix!$C$5:$EV$304,0,$B148)&gt;0),--(INDEX(Matrix!$C$5:$EV$304,0,O$3)&gt;0)))</f>
        <v/>
      </c>
      <c r="P148" s="12" t="str">
        <f aca="false">IF(OR($A148="",P$4=""),"",SUMPRODUCT(--(INDEX(Matrix!$C$5:$EV$304,0,$B148)&gt;0),--(INDEX(Matrix!$C$5:$EV$304,0,P$3)&gt;0)))</f>
        <v/>
      </c>
      <c r="Q148" s="12" t="str">
        <f aca="false">IF(OR($A148="",Q$4=""),"",SUMPRODUCT(--(INDEX(Matrix!$C$5:$EV$304,0,$B148)&gt;0),--(INDEX(Matrix!$C$5:$EV$304,0,Q$3)&gt;0)))</f>
        <v/>
      </c>
      <c r="R148" s="12" t="str">
        <f aca="false">IF(OR($A148="",R$4=""),"",SUMPRODUCT(--(INDEX(Matrix!$C$5:$EV$304,0,$B148)&gt;0),--(INDEX(Matrix!$C$5:$EV$304,0,R$3)&gt;0)))</f>
        <v/>
      </c>
      <c r="S148" s="12" t="str">
        <f aca="false">IF(OR($A148="",S$4=""),"",SUMPRODUCT(--(INDEX(Matrix!$C$5:$EV$304,0,$B148)&gt;0),--(INDEX(Matrix!$C$5:$EV$304,0,S$3)&gt;0)))</f>
        <v/>
      </c>
      <c r="T148" s="12" t="str">
        <f aca="false">IF(OR($A148="",T$4=""),"",SUMPRODUCT(--(INDEX(Matrix!$C$5:$EV$304,0,$B148)&gt;0),--(INDEX(Matrix!$C$5:$EV$304,0,T$3)&gt;0)))</f>
        <v/>
      </c>
      <c r="U148" s="12" t="str">
        <f aca="false">IF(OR($A148="",U$4=""),"",SUMPRODUCT(--(INDEX(Matrix!$C$5:$EV$304,0,$B148)&gt;0),--(INDEX(Matrix!$C$5:$EV$304,0,U$3)&gt;0)))</f>
        <v/>
      </c>
      <c r="V148" s="12" t="str">
        <f aca="false">IF(OR($A148="",V$4=""),"",SUMPRODUCT(--(INDEX(Matrix!$C$5:$EV$304,0,$B148)&gt;0),--(INDEX(Matrix!$C$5:$EV$304,0,V$3)&gt;0)))</f>
        <v/>
      </c>
      <c r="W148" s="12" t="str">
        <f aca="false">IF(OR($A148="",W$4=""),"",SUMPRODUCT(--(INDEX(Matrix!$C$5:$EV$304,0,$B148)&gt;0),--(INDEX(Matrix!$C$5:$EV$304,0,W$3)&gt;0)))</f>
        <v/>
      </c>
      <c r="X148" s="12" t="str">
        <f aca="false">IF(OR($A148="",X$4=""),"",SUMPRODUCT(--(INDEX(Matrix!$C$5:$EV$304,0,$B148)&gt;0),--(INDEX(Matrix!$C$5:$EV$304,0,X$3)&gt;0)))</f>
        <v/>
      </c>
      <c r="Y148" s="12" t="str">
        <f aca="false">IF(OR($A148="",Y$4=""),"",SUMPRODUCT(--(INDEX(Matrix!$C$5:$EV$304,0,$B148)&gt;0),--(INDEX(Matrix!$C$5:$EV$304,0,Y$3)&gt;0)))</f>
        <v/>
      </c>
      <c r="Z148" s="12" t="str">
        <f aca="false">IF(OR($A148="",Z$4=""),"",SUMPRODUCT(--(INDEX(Matrix!$C$5:$EV$304,0,$B148)&gt;0),--(INDEX(Matrix!$C$5:$EV$304,0,Z$3)&gt;0)))</f>
        <v/>
      </c>
      <c r="AA148" s="12" t="str">
        <f aca="false">IF(OR($A148="",AA$4=""),"",SUMPRODUCT(--(INDEX(Matrix!$C$5:$EV$304,0,$B148)&gt;0),--(INDEX(Matrix!$C$5:$EV$304,0,AA$3)&gt;0)))</f>
        <v/>
      </c>
      <c r="AB148" s="12" t="str">
        <f aca="false">IF(OR($A148="",AB$4=""),"",SUMPRODUCT(--(INDEX(Matrix!$C$5:$EV$304,0,$B148)&gt;0),--(INDEX(Matrix!$C$5:$EV$304,0,AB$3)&gt;0)))</f>
        <v/>
      </c>
      <c r="AC148" s="12" t="str">
        <f aca="false">IF(OR($A148="",AC$4=""),"",SUMPRODUCT(--(INDEX(Matrix!$C$5:$EV$304,0,$B148)&gt;0),--(INDEX(Matrix!$C$5:$EV$304,0,AC$3)&gt;0)))</f>
        <v/>
      </c>
      <c r="AD148" s="12" t="str">
        <f aca="false">IF(OR($A148="",AD$4=""),"",SUMPRODUCT(--(INDEX(Matrix!$C$5:$EV$304,0,$B148)&gt;0),--(INDEX(Matrix!$C$5:$EV$304,0,AD$3)&gt;0)))</f>
        <v/>
      </c>
      <c r="AE148" s="12" t="str">
        <f aca="false">IF(OR($A148="",AE$4=""),"",SUMPRODUCT(--(INDEX(Matrix!$C$5:$EV$304,0,$B148)&gt;0),--(INDEX(Matrix!$C$5:$EV$304,0,AE$3)&gt;0)))</f>
        <v/>
      </c>
      <c r="AF148" s="12" t="str">
        <f aca="false">IF(OR($A148="",AF$4=""),"",SUMPRODUCT(--(INDEX(Matrix!$C$5:$EV$304,0,$B148)&gt;0),--(INDEX(Matrix!$C$5:$EV$304,0,AF$3)&gt;0)))</f>
        <v/>
      </c>
      <c r="AG148" s="12" t="str">
        <f aca="false">IF(OR($A148="",AG$4=""),"",SUMPRODUCT(--(INDEX(Matrix!$C$5:$EV$304,0,$B148)&gt;0),--(INDEX(Matrix!$C$5:$EV$304,0,AG$3)&gt;0)))</f>
        <v/>
      </c>
      <c r="AH148" s="12" t="str">
        <f aca="false">IF(OR($A148="",AH$4=""),"",SUMPRODUCT(--(INDEX(Matrix!$C$5:$EV$304,0,$B148)&gt;0),--(INDEX(Matrix!$C$5:$EV$304,0,AH$3)&gt;0)))</f>
        <v/>
      </c>
      <c r="AI148" s="12" t="str">
        <f aca="false">IF(OR($A148="",AI$4=""),"",SUMPRODUCT(--(INDEX(Matrix!$C$5:$EV$304,0,$B148)&gt;0),--(INDEX(Matrix!$C$5:$EV$304,0,AI$3)&gt;0)))</f>
        <v/>
      </c>
      <c r="AJ148" s="12" t="str">
        <f aca="false">IF(OR($A148="",AJ$4=""),"",SUMPRODUCT(--(INDEX(Matrix!$C$5:$EV$304,0,$B148)&gt;0),--(INDEX(Matrix!$C$5:$EV$304,0,AJ$3)&gt;0)))</f>
        <v/>
      </c>
      <c r="AK148" s="12" t="str">
        <f aca="false">IF(OR($A148="",AK$4=""),"",SUMPRODUCT(--(INDEX(Matrix!$C$5:$EV$304,0,$B148)&gt;0),--(INDEX(Matrix!$C$5:$EV$304,0,AK$3)&gt;0)))</f>
        <v/>
      </c>
      <c r="AL148" s="12" t="str">
        <f aca="false">IF(OR($A148="",AL$4=""),"",SUMPRODUCT(--(INDEX(Matrix!$C$5:$EV$304,0,$B148)&gt;0),--(INDEX(Matrix!$C$5:$EV$304,0,AL$3)&gt;0)))</f>
        <v/>
      </c>
      <c r="AM148" s="12" t="str">
        <f aca="false">IF(OR($A148="",AM$4=""),"",SUMPRODUCT(--(INDEX(Matrix!$C$5:$EV$304,0,$B148)&gt;0),--(INDEX(Matrix!$C$5:$EV$304,0,AM$3)&gt;0)))</f>
        <v/>
      </c>
      <c r="AN148" s="12" t="str">
        <f aca="false">IF(OR($A148="",AN$4=""),"",SUMPRODUCT(--(INDEX(Matrix!$C$5:$EV$304,0,$B148)&gt;0),--(INDEX(Matrix!$C$5:$EV$304,0,AN$3)&gt;0)))</f>
        <v/>
      </c>
      <c r="AO148" s="12" t="str">
        <f aca="false">IF(OR($A148="",AO$4=""),"",SUMPRODUCT(--(INDEX(Matrix!$C$5:$EV$304,0,$B148)&gt;0),--(INDEX(Matrix!$C$5:$EV$304,0,AO$3)&gt;0)))</f>
        <v/>
      </c>
      <c r="AP148" s="12" t="str">
        <f aca="false">IF(OR($A148="",AP$4=""),"",SUMPRODUCT(--(INDEX(Matrix!$C$5:$EV$304,0,$B148)&gt;0),--(INDEX(Matrix!$C$5:$EV$304,0,AP$3)&gt;0)))</f>
        <v/>
      </c>
      <c r="AQ148" s="12" t="str">
        <f aca="false">IF(OR($A148="",AQ$4=""),"",SUMPRODUCT(--(INDEX(Matrix!$C$5:$EV$304,0,$B148)&gt;0),--(INDEX(Matrix!$C$5:$EV$304,0,AQ$3)&gt;0)))</f>
        <v/>
      </c>
      <c r="AR148" s="12" t="str">
        <f aca="false">IF(OR($A148="",AR$4=""),"",SUMPRODUCT(--(INDEX(Matrix!$C$5:$EV$304,0,$B148)&gt;0),--(INDEX(Matrix!$C$5:$EV$304,0,AR$3)&gt;0)))</f>
        <v/>
      </c>
      <c r="AS148" s="12" t="str">
        <f aca="false">IF(OR($A148="",AS$4=""),"",SUMPRODUCT(--(INDEX(Matrix!$C$5:$EV$304,0,$B148)&gt;0),--(INDEX(Matrix!$C$5:$EV$304,0,AS$3)&gt;0)))</f>
        <v/>
      </c>
      <c r="AT148" s="12" t="str">
        <f aca="false">IF(OR($A148="",AT$4=""),"",SUMPRODUCT(--(INDEX(Matrix!$C$5:$EV$304,0,$B148)&gt;0),--(INDEX(Matrix!$C$5:$EV$304,0,AT$3)&gt;0)))</f>
        <v/>
      </c>
      <c r="AU148" s="12" t="str">
        <f aca="false">IF(OR($A148="",AU$4=""),"",SUMPRODUCT(--(INDEX(Matrix!$C$5:$EV$304,0,$B148)&gt;0),--(INDEX(Matrix!$C$5:$EV$304,0,AU$3)&gt;0)))</f>
        <v/>
      </c>
      <c r="AV148" s="12" t="str">
        <f aca="false">IF(OR($A148="",AV$4=""),"",SUMPRODUCT(--(INDEX(Matrix!$C$5:$EV$304,0,$B148)&gt;0),--(INDEX(Matrix!$C$5:$EV$304,0,AV$3)&gt;0)))</f>
        <v/>
      </c>
      <c r="AW148" s="12" t="str">
        <f aca="false">IF(OR($A148="",AW$4=""),"",SUMPRODUCT(--(INDEX(Matrix!$C$5:$EV$304,0,$B148)&gt;0),--(INDEX(Matrix!$C$5:$EV$304,0,AW$3)&gt;0)))</f>
        <v/>
      </c>
      <c r="AX148" s="12" t="str">
        <f aca="false">IF(OR($A148="",AX$4=""),"",SUMPRODUCT(--(INDEX(Matrix!$C$5:$EV$304,0,$B148)&gt;0),--(INDEX(Matrix!$C$5:$EV$304,0,AX$3)&gt;0)))</f>
        <v/>
      </c>
      <c r="AY148" s="12" t="str">
        <f aca="false">IF(OR($A148="",AY$4=""),"",SUMPRODUCT(--(INDEX(Matrix!$C$5:$EV$304,0,$B148)&gt;0),--(INDEX(Matrix!$C$5:$EV$304,0,AY$3)&gt;0)))</f>
        <v/>
      </c>
      <c r="AZ148" s="12" t="str">
        <f aca="false">IF(OR($A148="",AZ$4=""),"",SUMPRODUCT(--(INDEX(Matrix!$C$5:$EV$304,0,$B148)&gt;0),--(INDEX(Matrix!$C$5:$EV$304,0,AZ$3)&gt;0)))</f>
        <v/>
      </c>
      <c r="BA148" s="12" t="str">
        <f aca="false">IF(OR($A148="",BA$4=""),"",SUMPRODUCT(--(INDEX(Matrix!$C$5:$EV$304,0,$B148)&gt;0),--(INDEX(Matrix!$C$5:$EV$304,0,BA$3)&gt;0)))</f>
        <v/>
      </c>
      <c r="BB148" s="12" t="str">
        <f aca="false">IF(OR($A148="",BB$4=""),"",SUMPRODUCT(--(INDEX(Matrix!$C$5:$EV$304,0,$B148)&gt;0),--(INDEX(Matrix!$C$5:$EV$304,0,BB$3)&gt;0)))</f>
        <v/>
      </c>
      <c r="BC148" s="12" t="str">
        <f aca="false">IF(OR($A148="",BC$4=""),"",SUMPRODUCT(--(INDEX(Matrix!$C$5:$EV$304,0,$B148)&gt;0),--(INDEX(Matrix!$C$5:$EV$304,0,BC$3)&gt;0)))</f>
        <v/>
      </c>
      <c r="BD148" s="12" t="str">
        <f aca="false">IF(OR($A148="",BD$4=""),"",SUMPRODUCT(--(INDEX(Matrix!$C$5:$EV$304,0,$B148)&gt;0),--(INDEX(Matrix!$C$5:$EV$304,0,BD$3)&gt;0)))</f>
        <v/>
      </c>
      <c r="BE148" s="12" t="str">
        <f aca="false">IF(OR($A148="",BE$4=""),"",SUMPRODUCT(--(INDEX(Matrix!$C$5:$EV$304,0,$B148)&gt;0),--(INDEX(Matrix!$C$5:$EV$304,0,BE$3)&gt;0)))</f>
        <v/>
      </c>
      <c r="BF148" s="12" t="str">
        <f aca="false">IF(OR($A148="",BF$4=""),"",SUMPRODUCT(--(INDEX(Matrix!$C$5:$EV$304,0,$B148)&gt;0),--(INDEX(Matrix!$C$5:$EV$304,0,BF$3)&gt;0)))</f>
        <v/>
      </c>
      <c r="BG148" s="12" t="str">
        <f aca="false">IF(OR($A148="",BG$4=""),"",SUMPRODUCT(--(INDEX(Matrix!$C$5:$EV$304,0,$B148)&gt;0),--(INDEX(Matrix!$C$5:$EV$304,0,BG$3)&gt;0)))</f>
        <v/>
      </c>
      <c r="BH148" s="12" t="str">
        <f aca="false">IF(OR($A148="",BH$4=""),"",SUMPRODUCT(--(INDEX(Matrix!$C$5:$EV$304,0,$B148)&gt;0),--(INDEX(Matrix!$C$5:$EV$304,0,BH$3)&gt;0)))</f>
        <v/>
      </c>
      <c r="BI148" s="12" t="str">
        <f aca="false">IF(OR($A148="",BI$4=""),"",SUMPRODUCT(--(INDEX(Matrix!$C$5:$EV$304,0,$B148)&gt;0),--(INDEX(Matrix!$C$5:$EV$304,0,BI$3)&gt;0)))</f>
        <v/>
      </c>
      <c r="BJ148" s="12" t="str">
        <f aca="false">IF(OR($A148="",BJ$4=""),"",SUMPRODUCT(--(INDEX(Matrix!$C$5:$EV$304,0,$B148)&gt;0),--(INDEX(Matrix!$C$5:$EV$304,0,BJ$3)&gt;0)))</f>
        <v/>
      </c>
      <c r="BK148" s="12" t="str">
        <f aca="false">IF(OR($A148="",BK$4=""),"",SUMPRODUCT(--(INDEX(Matrix!$C$5:$EV$304,0,$B148)&gt;0),--(INDEX(Matrix!$C$5:$EV$304,0,BK$3)&gt;0)))</f>
        <v/>
      </c>
      <c r="BL148" s="12" t="str">
        <f aca="false">IF(OR($A148="",BL$4=""),"",SUMPRODUCT(--(INDEX(Matrix!$C$5:$EV$304,0,$B148)&gt;0),--(INDEX(Matrix!$C$5:$EV$304,0,BL$3)&gt;0)))</f>
        <v/>
      </c>
      <c r="BM148" s="12" t="str">
        <f aca="false">IF(OR($A148="",BM$4=""),"",SUMPRODUCT(--(INDEX(Matrix!$C$5:$EV$304,0,$B148)&gt;0),--(INDEX(Matrix!$C$5:$EV$304,0,BM$3)&gt;0)))</f>
        <v/>
      </c>
      <c r="BN148" s="12" t="str">
        <f aca="false">IF(OR($A148="",BN$4=""),"",SUMPRODUCT(--(INDEX(Matrix!$C$5:$EV$304,0,$B148)&gt;0),--(INDEX(Matrix!$C$5:$EV$304,0,BN$3)&gt;0)))</f>
        <v/>
      </c>
      <c r="BO148" s="12" t="str">
        <f aca="false">IF(OR($A148="",BO$4=""),"",SUMPRODUCT(--(INDEX(Matrix!$C$5:$EV$304,0,$B148)&gt;0),--(INDEX(Matrix!$C$5:$EV$304,0,BO$3)&gt;0)))</f>
        <v/>
      </c>
      <c r="BP148" s="12" t="str">
        <f aca="false">IF(OR($A148="",BP$4=""),"",SUMPRODUCT(--(INDEX(Matrix!$C$5:$EV$304,0,$B148)&gt;0),--(INDEX(Matrix!$C$5:$EV$304,0,BP$3)&gt;0)))</f>
        <v/>
      </c>
      <c r="BQ148" s="12" t="str">
        <f aca="false">IF(OR($A148="",BQ$4=""),"",SUMPRODUCT(--(INDEX(Matrix!$C$5:$EV$304,0,$B148)&gt;0),--(INDEX(Matrix!$C$5:$EV$304,0,BQ$3)&gt;0)))</f>
        <v/>
      </c>
      <c r="BR148" s="12" t="str">
        <f aca="false">IF(OR($A148="",BR$4=""),"",SUMPRODUCT(--(INDEX(Matrix!$C$5:$EV$304,0,$B148)&gt;0),--(INDEX(Matrix!$C$5:$EV$304,0,BR$3)&gt;0)))</f>
        <v/>
      </c>
      <c r="BS148" s="12" t="str">
        <f aca="false">IF(OR($A148="",BS$4=""),"",SUMPRODUCT(--(INDEX(Matrix!$C$5:$EV$304,0,$B148)&gt;0),--(INDEX(Matrix!$C$5:$EV$304,0,BS$3)&gt;0)))</f>
        <v/>
      </c>
      <c r="BT148" s="12" t="str">
        <f aca="false">IF(OR($A148="",BT$4=""),"",SUMPRODUCT(--(INDEX(Matrix!$C$5:$EV$304,0,$B148)&gt;0),--(INDEX(Matrix!$C$5:$EV$304,0,BT$3)&gt;0)))</f>
        <v/>
      </c>
      <c r="BU148" s="12" t="str">
        <f aca="false">IF(OR($A148="",BU$4=""),"",SUMPRODUCT(--(INDEX(Matrix!$C$5:$EV$304,0,$B148)&gt;0),--(INDEX(Matrix!$C$5:$EV$304,0,BU$3)&gt;0)))</f>
        <v/>
      </c>
      <c r="BV148" s="12" t="str">
        <f aca="false">IF(OR($A148="",BV$4=""),"",SUMPRODUCT(--(INDEX(Matrix!$C$5:$EV$304,0,$B148)&gt;0),--(INDEX(Matrix!$C$5:$EV$304,0,BV$3)&gt;0)))</f>
        <v/>
      </c>
      <c r="BW148" s="12" t="str">
        <f aca="false">IF(OR($A148="",BW$4=""),"",SUMPRODUCT(--(INDEX(Matrix!$C$5:$EV$304,0,$B148)&gt;0),--(INDEX(Matrix!$C$5:$EV$304,0,BW$3)&gt;0)))</f>
        <v/>
      </c>
      <c r="BX148" s="12" t="str">
        <f aca="false">IF(OR($A148="",BX$4=""),"",SUMPRODUCT(--(INDEX(Matrix!$C$5:$EV$304,0,$B148)&gt;0),--(INDEX(Matrix!$C$5:$EV$304,0,BX$3)&gt;0)))</f>
        <v/>
      </c>
      <c r="BY148" s="12" t="str">
        <f aca="false">IF(OR($A148="",BY$4=""),"",SUMPRODUCT(--(INDEX(Matrix!$C$5:$EV$304,0,$B148)&gt;0),--(INDEX(Matrix!$C$5:$EV$304,0,BY$3)&gt;0)))</f>
        <v/>
      </c>
      <c r="BZ148" s="12" t="str">
        <f aca="false">IF(OR($A148="",BZ$4=""),"",SUMPRODUCT(--(INDEX(Matrix!$C$5:$EV$304,0,$B148)&gt;0),--(INDEX(Matrix!$C$5:$EV$304,0,BZ$3)&gt;0)))</f>
        <v/>
      </c>
      <c r="CA148" s="12" t="str">
        <f aca="false">IF(OR($A148="",CA$4=""),"",SUMPRODUCT(--(INDEX(Matrix!$C$5:$EV$304,0,$B148)&gt;0),--(INDEX(Matrix!$C$5:$EV$304,0,CA$3)&gt;0)))</f>
        <v/>
      </c>
      <c r="CB148" s="12" t="str">
        <f aca="false">IF(OR($A148="",CB$4=""),"",SUMPRODUCT(--(INDEX(Matrix!$C$5:$EV$304,0,$B148)&gt;0),--(INDEX(Matrix!$C$5:$EV$304,0,CB$3)&gt;0)))</f>
        <v/>
      </c>
      <c r="CC148" s="12" t="str">
        <f aca="false">IF(OR($A148="",CC$4=""),"",SUMPRODUCT(--(INDEX(Matrix!$C$5:$EV$304,0,$B148)&gt;0),--(INDEX(Matrix!$C$5:$EV$304,0,CC$3)&gt;0)))</f>
        <v/>
      </c>
      <c r="CD148" s="12" t="str">
        <f aca="false">IF(OR($A148="",CD$4=""),"",SUMPRODUCT(--(INDEX(Matrix!$C$5:$EV$304,0,$B148)&gt;0),--(INDEX(Matrix!$C$5:$EV$304,0,CD$3)&gt;0)))</f>
        <v/>
      </c>
      <c r="CE148" s="12" t="str">
        <f aca="false">IF(OR($A148="",CE$4=""),"",SUMPRODUCT(--(INDEX(Matrix!$C$5:$EV$304,0,$B148)&gt;0),--(INDEX(Matrix!$C$5:$EV$304,0,CE$3)&gt;0)))</f>
        <v/>
      </c>
      <c r="CF148" s="12" t="str">
        <f aca="false">IF(OR($A148="",CF$4=""),"",SUMPRODUCT(--(INDEX(Matrix!$C$5:$EV$304,0,$B148)&gt;0),--(INDEX(Matrix!$C$5:$EV$304,0,CF$3)&gt;0)))</f>
        <v/>
      </c>
      <c r="CG148" s="12" t="str">
        <f aca="false">IF(OR($A148="",CG$4=""),"",SUMPRODUCT(--(INDEX(Matrix!$C$5:$EV$304,0,$B148)&gt;0),--(INDEX(Matrix!$C$5:$EV$304,0,CG$3)&gt;0)))</f>
        <v/>
      </c>
      <c r="CH148" s="12" t="str">
        <f aca="false">IF(OR($A148="",CH$4=""),"",SUMPRODUCT(--(INDEX(Matrix!$C$5:$EV$304,0,$B148)&gt;0),--(INDEX(Matrix!$C$5:$EV$304,0,CH$3)&gt;0)))</f>
        <v/>
      </c>
      <c r="CI148" s="12" t="str">
        <f aca="false">IF(OR($A148="",CI$4=""),"",SUMPRODUCT(--(INDEX(Matrix!$C$5:$EV$304,0,$B148)&gt;0),--(INDEX(Matrix!$C$5:$EV$304,0,CI$3)&gt;0)))</f>
        <v/>
      </c>
      <c r="CJ148" s="12" t="str">
        <f aca="false">IF(OR($A148="",CJ$4=""),"",SUMPRODUCT(--(INDEX(Matrix!$C$5:$EV$304,0,$B148)&gt;0),--(INDEX(Matrix!$C$5:$EV$304,0,CJ$3)&gt;0)))</f>
        <v/>
      </c>
      <c r="CK148" s="12" t="str">
        <f aca="false">IF(OR($A148="",CK$4=""),"",SUMPRODUCT(--(INDEX(Matrix!$C$5:$EV$304,0,$B148)&gt;0),--(INDEX(Matrix!$C$5:$EV$304,0,CK$3)&gt;0)))</f>
        <v/>
      </c>
      <c r="CL148" s="12" t="str">
        <f aca="false">IF(OR($A148="",CL$4=""),"",SUMPRODUCT(--(INDEX(Matrix!$C$5:$EV$304,0,$B148)&gt;0),--(INDEX(Matrix!$C$5:$EV$304,0,CL$3)&gt;0)))</f>
        <v/>
      </c>
      <c r="CM148" s="12" t="str">
        <f aca="false">IF(OR($A148="",CM$4=""),"",SUMPRODUCT(--(INDEX(Matrix!$C$5:$EV$304,0,$B148)&gt;0),--(INDEX(Matrix!$C$5:$EV$304,0,CM$3)&gt;0)))</f>
        <v/>
      </c>
      <c r="CN148" s="12" t="str">
        <f aca="false">IF(OR($A148="",CN$4=""),"",SUMPRODUCT(--(INDEX(Matrix!$C$5:$EV$304,0,$B148)&gt;0),--(INDEX(Matrix!$C$5:$EV$304,0,CN$3)&gt;0)))</f>
        <v/>
      </c>
      <c r="CO148" s="12" t="str">
        <f aca="false">IF(OR($A148="",CO$4=""),"",SUMPRODUCT(--(INDEX(Matrix!$C$5:$EV$304,0,$B148)&gt;0),--(INDEX(Matrix!$C$5:$EV$304,0,CO$3)&gt;0)))</f>
        <v/>
      </c>
      <c r="CP148" s="12" t="str">
        <f aca="false">IF(OR($A148="",CP$4=""),"",SUMPRODUCT(--(INDEX(Matrix!$C$5:$EV$304,0,$B148)&gt;0),--(INDEX(Matrix!$C$5:$EV$304,0,CP$3)&gt;0)))</f>
        <v/>
      </c>
      <c r="CQ148" s="12" t="str">
        <f aca="false">IF(OR($A148="",CQ$4=""),"",SUMPRODUCT(--(INDEX(Matrix!$C$5:$EV$304,0,$B148)&gt;0),--(INDEX(Matrix!$C$5:$EV$304,0,CQ$3)&gt;0)))</f>
        <v/>
      </c>
      <c r="CR148" s="12" t="str">
        <f aca="false">IF(OR($A148="",CR$4=""),"",SUMPRODUCT(--(INDEX(Matrix!$C$5:$EV$304,0,$B148)&gt;0),--(INDEX(Matrix!$C$5:$EV$304,0,CR$3)&gt;0)))</f>
        <v/>
      </c>
      <c r="CS148" s="12" t="str">
        <f aca="false">IF(OR($A148="",CS$4=""),"",SUMPRODUCT(--(INDEX(Matrix!$C$5:$EV$304,0,$B148)&gt;0),--(INDEX(Matrix!$C$5:$EV$304,0,CS$3)&gt;0)))</f>
        <v/>
      </c>
      <c r="CT148" s="12" t="str">
        <f aca="false">IF(OR($A148="",CT$4=""),"",SUMPRODUCT(--(INDEX(Matrix!$C$5:$EV$304,0,$B148)&gt;0),--(INDEX(Matrix!$C$5:$EV$304,0,CT$3)&gt;0)))</f>
        <v/>
      </c>
      <c r="CU148" s="12" t="str">
        <f aca="false">IF(OR($A148="",CU$4=""),"",SUMPRODUCT(--(INDEX(Matrix!$C$5:$EV$304,0,$B148)&gt;0),--(INDEX(Matrix!$C$5:$EV$304,0,CU$3)&gt;0)))</f>
        <v/>
      </c>
      <c r="CV148" s="12" t="str">
        <f aca="false">IF(OR($A148="",CV$4=""),"",SUMPRODUCT(--(INDEX(Matrix!$C$5:$EV$304,0,$B148)&gt;0),--(INDEX(Matrix!$C$5:$EV$304,0,CV$3)&gt;0)))</f>
        <v/>
      </c>
      <c r="CW148" s="12" t="str">
        <f aca="false">IF(OR($A148="",CW$4=""),"",SUMPRODUCT(--(INDEX(Matrix!$C$5:$EV$304,0,$B148)&gt;0),--(INDEX(Matrix!$C$5:$EV$304,0,CW$3)&gt;0)))</f>
        <v/>
      </c>
      <c r="CX148" s="12" t="str">
        <f aca="false">IF(OR($A148="",CX$4=""),"",SUMPRODUCT(--(INDEX(Matrix!$C$5:$EV$304,0,$B148)&gt;0),--(INDEX(Matrix!$C$5:$EV$304,0,CX$3)&gt;0)))</f>
        <v/>
      </c>
      <c r="CY148" s="12" t="str">
        <f aca="false">IF(OR($A148="",CY$4=""),"",SUMPRODUCT(--(INDEX(Matrix!$C$5:$EV$304,0,$B148)&gt;0),--(INDEX(Matrix!$C$5:$EV$304,0,CY$3)&gt;0)))</f>
        <v/>
      </c>
      <c r="CZ148" s="12" t="str">
        <f aca="false">IF(OR($A148="",CZ$4=""),"",SUMPRODUCT(--(INDEX(Matrix!$C$5:$EV$304,0,$B148)&gt;0),--(INDEX(Matrix!$C$5:$EV$304,0,CZ$3)&gt;0)))</f>
        <v/>
      </c>
      <c r="DA148" s="12" t="str">
        <f aca="false">IF(OR($A148="",DA$4=""),"",SUMPRODUCT(--(INDEX(Matrix!$C$5:$EV$304,0,$B148)&gt;0),--(INDEX(Matrix!$C$5:$EV$304,0,DA$3)&gt;0)))</f>
        <v/>
      </c>
      <c r="DB148" s="12" t="str">
        <f aca="false">IF(OR($A148="",DB$4=""),"",SUMPRODUCT(--(INDEX(Matrix!$C$5:$EV$304,0,$B148)&gt;0),--(INDEX(Matrix!$C$5:$EV$304,0,DB$3)&gt;0)))</f>
        <v/>
      </c>
      <c r="DC148" s="12" t="str">
        <f aca="false">IF(OR($A148="",DC$4=""),"",SUMPRODUCT(--(INDEX(Matrix!$C$5:$EV$304,0,$B148)&gt;0),--(INDEX(Matrix!$C$5:$EV$304,0,DC$3)&gt;0)))</f>
        <v/>
      </c>
      <c r="DD148" s="12" t="str">
        <f aca="false">IF(OR($A148="",DD$4=""),"",SUMPRODUCT(--(INDEX(Matrix!$C$5:$EV$304,0,$B148)&gt;0),--(INDEX(Matrix!$C$5:$EV$304,0,DD$3)&gt;0)))</f>
        <v/>
      </c>
      <c r="DE148" s="12" t="str">
        <f aca="false">IF(OR($A148="",DE$4=""),"",SUMPRODUCT(--(INDEX(Matrix!$C$5:$EV$304,0,$B148)&gt;0),--(INDEX(Matrix!$C$5:$EV$304,0,DE$3)&gt;0)))</f>
        <v/>
      </c>
      <c r="DF148" s="12" t="str">
        <f aca="false">IF(OR($A148="",DF$4=""),"",SUMPRODUCT(--(INDEX(Matrix!$C$5:$EV$304,0,$B148)&gt;0),--(INDEX(Matrix!$C$5:$EV$304,0,DF$3)&gt;0)))</f>
        <v/>
      </c>
      <c r="DG148" s="12" t="str">
        <f aca="false">IF(OR($A148="",DG$4=""),"",SUMPRODUCT(--(INDEX(Matrix!$C$5:$EV$304,0,$B148)&gt;0),--(INDEX(Matrix!$C$5:$EV$304,0,DG$3)&gt;0)))</f>
        <v/>
      </c>
      <c r="DH148" s="12" t="str">
        <f aca="false">IF(OR($A148="",DH$4=""),"",SUMPRODUCT(--(INDEX(Matrix!$C$5:$EV$304,0,$B148)&gt;0),--(INDEX(Matrix!$C$5:$EV$304,0,DH$3)&gt;0)))</f>
        <v/>
      </c>
      <c r="DI148" s="12" t="str">
        <f aca="false">IF(OR($A148="",DI$4=""),"",SUMPRODUCT(--(INDEX(Matrix!$C$5:$EV$304,0,$B148)&gt;0),--(INDEX(Matrix!$C$5:$EV$304,0,DI$3)&gt;0)))</f>
        <v/>
      </c>
      <c r="DJ148" s="12" t="str">
        <f aca="false">IF(OR($A148="",DJ$4=""),"",SUMPRODUCT(--(INDEX(Matrix!$C$5:$EV$304,0,$B148)&gt;0),--(INDEX(Matrix!$C$5:$EV$304,0,DJ$3)&gt;0)))</f>
        <v/>
      </c>
      <c r="DK148" s="12" t="str">
        <f aca="false">IF(OR($A148="",DK$4=""),"",SUMPRODUCT(--(INDEX(Matrix!$C$5:$EV$304,0,$B148)&gt;0),--(INDEX(Matrix!$C$5:$EV$304,0,DK$3)&gt;0)))</f>
        <v/>
      </c>
      <c r="DL148" s="12" t="str">
        <f aca="false">IF(OR($A148="",DL$4=""),"",SUMPRODUCT(--(INDEX(Matrix!$C$5:$EV$304,0,$B148)&gt;0),--(INDEX(Matrix!$C$5:$EV$304,0,DL$3)&gt;0)))</f>
        <v/>
      </c>
      <c r="DM148" s="12" t="str">
        <f aca="false">IF(OR($A148="",DM$4=""),"",SUMPRODUCT(--(INDEX(Matrix!$C$5:$EV$304,0,$B148)&gt;0),--(INDEX(Matrix!$C$5:$EV$304,0,DM$3)&gt;0)))</f>
        <v/>
      </c>
      <c r="DN148" s="12" t="str">
        <f aca="false">IF(OR($A148="",DN$4=""),"",SUMPRODUCT(--(INDEX(Matrix!$C$5:$EV$304,0,$B148)&gt;0),--(INDEX(Matrix!$C$5:$EV$304,0,DN$3)&gt;0)))</f>
        <v/>
      </c>
      <c r="DO148" s="12" t="str">
        <f aca="false">IF(OR($A148="",DO$4=""),"",SUMPRODUCT(--(INDEX(Matrix!$C$5:$EV$304,0,$B148)&gt;0),--(INDEX(Matrix!$C$5:$EV$304,0,DO$3)&gt;0)))</f>
        <v/>
      </c>
      <c r="DP148" s="12" t="str">
        <f aca="false">IF(OR($A148="",DP$4=""),"",SUMPRODUCT(--(INDEX(Matrix!$C$5:$EV$304,0,$B148)&gt;0),--(INDEX(Matrix!$C$5:$EV$304,0,DP$3)&gt;0)))</f>
        <v/>
      </c>
      <c r="DQ148" s="12" t="str">
        <f aca="false">IF(OR($A148="",DQ$4=""),"",SUMPRODUCT(--(INDEX(Matrix!$C$5:$EV$304,0,$B148)&gt;0),--(INDEX(Matrix!$C$5:$EV$304,0,DQ$3)&gt;0)))</f>
        <v/>
      </c>
      <c r="DR148" s="12" t="str">
        <f aca="false">IF(OR($A148="",DR$4=""),"",SUMPRODUCT(--(INDEX(Matrix!$C$5:$EV$304,0,$B148)&gt;0),--(INDEX(Matrix!$C$5:$EV$304,0,DR$3)&gt;0)))</f>
        <v/>
      </c>
      <c r="DS148" s="12" t="str">
        <f aca="false">IF(OR($A148="",DS$4=""),"",SUMPRODUCT(--(INDEX(Matrix!$C$5:$EV$304,0,$B148)&gt;0),--(INDEX(Matrix!$C$5:$EV$304,0,DS$3)&gt;0)))</f>
        <v/>
      </c>
      <c r="DT148" s="12" t="str">
        <f aca="false">IF(OR($A148="",DT$4=""),"",SUMPRODUCT(--(INDEX(Matrix!$C$5:$EV$304,0,$B148)&gt;0),--(INDEX(Matrix!$C$5:$EV$304,0,DT$3)&gt;0)))</f>
        <v/>
      </c>
      <c r="DU148" s="12" t="str">
        <f aca="false">IF(OR($A148="",DU$4=""),"",SUMPRODUCT(--(INDEX(Matrix!$C$5:$EV$304,0,$B148)&gt;0),--(INDEX(Matrix!$C$5:$EV$304,0,DU$3)&gt;0)))</f>
        <v/>
      </c>
      <c r="DV148" s="12" t="str">
        <f aca="false">IF(OR($A148="",DV$4=""),"",SUMPRODUCT(--(INDEX(Matrix!$C$5:$EV$304,0,$B148)&gt;0),--(INDEX(Matrix!$C$5:$EV$304,0,DV$3)&gt;0)))</f>
        <v/>
      </c>
      <c r="DW148" s="12" t="str">
        <f aca="false">IF(OR($A148="",DW$4=""),"",SUMPRODUCT(--(INDEX(Matrix!$C$5:$EV$304,0,$B148)&gt;0),--(INDEX(Matrix!$C$5:$EV$304,0,DW$3)&gt;0)))</f>
        <v/>
      </c>
      <c r="DX148" s="12" t="str">
        <f aca="false">IF(OR($A148="",DX$4=""),"",SUMPRODUCT(--(INDEX(Matrix!$C$5:$EV$304,0,$B148)&gt;0),--(INDEX(Matrix!$C$5:$EV$304,0,DX$3)&gt;0)))</f>
        <v/>
      </c>
      <c r="DY148" s="12" t="str">
        <f aca="false">IF(OR($A148="",DY$4=""),"",SUMPRODUCT(--(INDEX(Matrix!$C$5:$EV$304,0,$B148)&gt;0),--(INDEX(Matrix!$C$5:$EV$304,0,DY$3)&gt;0)))</f>
        <v/>
      </c>
      <c r="DZ148" s="12" t="str">
        <f aca="false">IF(OR($A148="",DZ$4=""),"",SUMPRODUCT(--(INDEX(Matrix!$C$5:$EV$304,0,$B148)&gt;0),--(INDEX(Matrix!$C$5:$EV$304,0,DZ$3)&gt;0)))</f>
        <v/>
      </c>
      <c r="EA148" s="12" t="str">
        <f aca="false">IF(OR($A148="",EA$4=""),"",SUMPRODUCT(--(INDEX(Matrix!$C$5:$EV$304,0,$B148)&gt;0),--(INDEX(Matrix!$C$5:$EV$304,0,EA$3)&gt;0)))</f>
        <v/>
      </c>
      <c r="EB148" s="12" t="str">
        <f aca="false">IF(OR($A148="",EB$4=""),"",SUMPRODUCT(--(INDEX(Matrix!$C$5:$EV$304,0,$B148)&gt;0),--(INDEX(Matrix!$C$5:$EV$304,0,EB$3)&gt;0)))</f>
        <v/>
      </c>
      <c r="EC148" s="12" t="str">
        <f aca="false">IF(OR($A148="",EC$4=""),"",SUMPRODUCT(--(INDEX(Matrix!$C$5:$EV$304,0,$B148)&gt;0),--(INDEX(Matrix!$C$5:$EV$304,0,EC$3)&gt;0)))</f>
        <v/>
      </c>
      <c r="ED148" s="12" t="str">
        <f aca="false">IF(OR($A148="",ED$4=""),"",SUMPRODUCT(--(INDEX(Matrix!$C$5:$EV$304,0,$B148)&gt;0),--(INDEX(Matrix!$C$5:$EV$304,0,ED$3)&gt;0)))</f>
        <v/>
      </c>
      <c r="EE148" s="12" t="str">
        <f aca="false">IF(OR($A148="",EE$4=""),"",SUMPRODUCT(--(INDEX(Matrix!$C$5:$EV$304,0,$B148)&gt;0),--(INDEX(Matrix!$C$5:$EV$304,0,EE$3)&gt;0)))</f>
        <v/>
      </c>
      <c r="EF148" s="12" t="str">
        <f aca="false">IF(OR($A148="",EF$4=""),"",SUMPRODUCT(--(INDEX(Matrix!$C$5:$EV$304,0,$B148)&gt;0),--(INDEX(Matrix!$C$5:$EV$304,0,EF$3)&gt;0)))</f>
        <v/>
      </c>
      <c r="EG148" s="12" t="str">
        <f aca="false">IF(OR($A148="",EG$4=""),"",SUMPRODUCT(--(INDEX(Matrix!$C$5:$EV$304,0,$B148)&gt;0),--(INDEX(Matrix!$C$5:$EV$304,0,EG$3)&gt;0)))</f>
        <v/>
      </c>
      <c r="EH148" s="12" t="str">
        <f aca="false">IF(OR($A148="",EH$4=""),"",SUMPRODUCT(--(INDEX(Matrix!$C$5:$EV$304,0,$B148)&gt;0),--(INDEX(Matrix!$C$5:$EV$304,0,EH$3)&gt;0)))</f>
        <v/>
      </c>
      <c r="EI148" s="12" t="str">
        <f aca="false">IF(OR($A148="",EI$4=""),"",SUMPRODUCT(--(INDEX(Matrix!$C$5:$EV$304,0,$B148)&gt;0),--(INDEX(Matrix!$C$5:$EV$304,0,EI$3)&gt;0)))</f>
        <v/>
      </c>
      <c r="EJ148" s="12" t="str">
        <f aca="false">IF(OR($A148="",EJ$4=""),"",SUMPRODUCT(--(INDEX(Matrix!$C$5:$EV$304,0,$B148)&gt;0),--(INDEX(Matrix!$C$5:$EV$304,0,EJ$3)&gt;0)))</f>
        <v/>
      </c>
      <c r="EK148" s="12" t="str">
        <f aca="false">IF(OR($A148="",EK$4=""),"",SUMPRODUCT(--(INDEX(Matrix!$C$5:$EV$304,0,$B148)&gt;0),--(INDEX(Matrix!$C$5:$EV$304,0,EK$3)&gt;0)))</f>
        <v/>
      </c>
      <c r="EL148" s="12" t="str">
        <f aca="false">IF(OR($A148="",EL$4=""),"",SUMPRODUCT(--(INDEX(Matrix!$C$5:$EV$304,0,$B148)&gt;0),--(INDEX(Matrix!$C$5:$EV$304,0,EL$3)&gt;0)))</f>
        <v/>
      </c>
      <c r="EM148" s="12" t="str">
        <f aca="false">IF(OR($A148="",EM$4=""),"",SUMPRODUCT(--(INDEX(Matrix!$C$5:$EV$304,0,$B148)&gt;0),--(INDEX(Matrix!$C$5:$EV$304,0,EM$3)&gt;0)))</f>
        <v/>
      </c>
      <c r="EN148" s="12" t="str">
        <f aca="false">IF(OR($A148="",EN$4=""),"",SUMPRODUCT(--(INDEX(Matrix!$C$5:$EV$304,0,$B148)&gt;0),--(INDEX(Matrix!$C$5:$EV$304,0,EN$3)&gt;0)))</f>
        <v/>
      </c>
      <c r="EO148" s="12" t="str">
        <f aca="false">IF(OR($A148="",EO$4=""),"",SUMPRODUCT(--(INDEX(Matrix!$C$5:$EV$304,0,$B148)&gt;0),--(INDEX(Matrix!$C$5:$EV$304,0,EO$3)&gt;0)))</f>
        <v/>
      </c>
      <c r="EP148" s="12" t="str">
        <f aca="false">IF(OR($A148="",EP$4=""),"",SUMPRODUCT(--(INDEX(Matrix!$C$5:$EV$304,0,$B148)&gt;0),--(INDEX(Matrix!$C$5:$EV$304,0,EP$3)&gt;0)))</f>
        <v/>
      </c>
      <c r="EQ148" s="12" t="str">
        <f aca="false">IF(OR($A148="",EQ$4=""),"",SUMPRODUCT(--(INDEX(Matrix!$C$5:$EV$304,0,$B148)&gt;0),--(INDEX(Matrix!$C$5:$EV$304,0,EQ$3)&gt;0)))</f>
        <v/>
      </c>
      <c r="ER148" s="12" t="str">
        <f aca="false">IF(OR($A148="",ER$4=""),"",SUMPRODUCT(--(INDEX(Matrix!$C$5:$EV$304,0,$B148)&gt;0),--(INDEX(Matrix!$C$5:$EV$304,0,ER$3)&gt;0)))</f>
        <v/>
      </c>
      <c r="ES148" s="12" t="str">
        <f aca="false">IF(OR($A148="",ES$4=""),"",SUMPRODUCT(--(INDEX(Matrix!$C$5:$EV$304,0,$B148)&gt;0),--(INDEX(Matrix!$C$5:$EV$304,0,ES$3)&gt;0)))</f>
        <v/>
      </c>
      <c r="ET148" s="12" t="str">
        <f aca="false">IF(OR($A148="",ET$4=""),"",SUMPRODUCT(--(INDEX(Matrix!$C$5:$EV$304,0,$B148)&gt;0),--(INDEX(Matrix!$C$5:$EV$304,0,ET$3)&gt;0)))</f>
        <v/>
      </c>
      <c r="EU148" s="12" t="str">
        <f aca="false">IF(OR($A148="",EU$4=""),"",SUMPRODUCT(--(INDEX(Matrix!$C$5:$EV$304,0,$B148)&gt;0),--(INDEX(Matrix!$C$5:$EV$304,0,EU$3)&gt;0)))</f>
        <v/>
      </c>
      <c r="EV148" s="12" t="str">
        <f aca="false">IF(OR($A148="",EV$4=""),"",SUMPRODUCT(--(INDEX(Matrix!$C$5:$EV$304,0,$B148)&gt;0),--(INDEX(Matrix!$C$5:$EV$304,0,EV$3)&gt;0)))</f>
        <v/>
      </c>
    </row>
    <row r="149" customFormat="false" ht="15" hidden="false" customHeight="false" outlineLevel="0" collapsed="false">
      <c r="A149" s="6" t="str">
        <f aca="false">IF(INDEX(Products!$A$2:$A$151,$B149)="","",INDEX(Products!$A$2:$A$151,$B149))</f>
        <v/>
      </c>
      <c r="B149" s="23" t="n">
        <v>145</v>
      </c>
      <c r="C149" s="12" t="str">
        <f aca="false">IF(OR($A149="",C$4=""),"",SUMPRODUCT(--(INDEX(Matrix!$C$5:$EV$304,0,$B149)&gt;0),--(INDEX(Matrix!$C$5:$EV$304,0,C$3)&gt;0)))</f>
        <v/>
      </c>
      <c r="D149" s="12" t="str">
        <f aca="false">IF(OR($A149="",D$4=""),"",SUMPRODUCT(--(INDEX(Matrix!$C$5:$EV$304,0,$B149)&gt;0),--(INDEX(Matrix!$C$5:$EV$304,0,D$3)&gt;0)))</f>
        <v/>
      </c>
      <c r="E149" s="12" t="str">
        <f aca="false">IF(OR($A149="",E$4=""),"",SUMPRODUCT(--(INDEX(Matrix!$C$5:$EV$304,0,$B149)&gt;0),--(INDEX(Matrix!$C$5:$EV$304,0,E$3)&gt;0)))</f>
        <v/>
      </c>
      <c r="F149" s="12" t="str">
        <f aca="false">IF(OR($A149="",F$4=""),"",SUMPRODUCT(--(INDEX(Matrix!$C$5:$EV$304,0,$B149)&gt;0),--(INDEX(Matrix!$C$5:$EV$304,0,F$3)&gt;0)))</f>
        <v/>
      </c>
      <c r="G149" s="12" t="str">
        <f aca="false">IF(OR($A149="",G$4=""),"",SUMPRODUCT(--(INDEX(Matrix!$C$5:$EV$304,0,$B149)&gt;0),--(INDEX(Matrix!$C$5:$EV$304,0,G$3)&gt;0)))</f>
        <v/>
      </c>
      <c r="H149" s="12" t="str">
        <f aca="false">IF(OR($A149="",H$4=""),"",SUMPRODUCT(--(INDEX(Matrix!$C$5:$EV$304,0,$B149)&gt;0),--(INDEX(Matrix!$C$5:$EV$304,0,H$3)&gt;0)))</f>
        <v/>
      </c>
      <c r="I149" s="12" t="str">
        <f aca="false">IF(OR($A149="",I$4=""),"",SUMPRODUCT(--(INDEX(Matrix!$C$5:$EV$304,0,$B149)&gt;0),--(INDEX(Matrix!$C$5:$EV$304,0,I$3)&gt;0)))</f>
        <v/>
      </c>
      <c r="J149" s="12" t="str">
        <f aca="false">IF(OR($A149="",J$4=""),"",SUMPRODUCT(--(INDEX(Matrix!$C$5:$EV$304,0,$B149)&gt;0),--(INDEX(Matrix!$C$5:$EV$304,0,J$3)&gt;0)))</f>
        <v/>
      </c>
      <c r="K149" s="12" t="str">
        <f aca="false">IF(OR($A149="",K$4=""),"",SUMPRODUCT(--(INDEX(Matrix!$C$5:$EV$304,0,$B149)&gt;0),--(INDEX(Matrix!$C$5:$EV$304,0,K$3)&gt;0)))</f>
        <v/>
      </c>
      <c r="L149" s="12" t="str">
        <f aca="false">IF(OR($A149="",L$4=""),"",SUMPRODUCT(--(INDEX(Matrix!$C$5:$EV$304,0,$B149)&gt;0),--(INDEX(Matrix!$C$5:$EV$304,0,L$3)&gt;0)))</f>
        <v/>
      </c>
      <c r="M149" s="12" t="str">
        <f aca="false">IF(OR($A149="",M$4=""),"",SUMPRODUCT(--(INDEX(Matrix!$C$5:$EV$304,0,$B149)&gt;0),--(INDEX(Matrix!$C$5:$EV$304,0,M$3)&gt;0)))</f>
        <v/>
      </c>
      <c r="N149" s="12" t="str">
        <f aca="false">IF(OR($A149="",N$4=""),"",SUMPRODUCT(--(INDEX(Matrix!$C$5:$EV$304,0,$B149)&gt;0),--(INDEX(Matrix!$C$5:$EV$304,0,N$3)&gt;0)))</f>
        <v/>
      </c>
      <c r="O149" s="12" t="str">
        <f aca="false">IF(OR($A149="",O$4=""),"",SUMPRODUCT(--(INDEX(Matrix!$C$5:$EV$304,0,$B149)&gt;0),--(INDEX(Matrix!$C$5:$EV$304,0,O$3)&gt;0)))</f>
        <v/>
      </c>
      <c r="P149" s="12" t="str">
        <f aca="false">IF(OR($A149="",P$4=""),"",SUMPRODUCT(--(INDEX(Matrix!$C$5:$EV$304,0,$B149)&gt;0),--(INDEX(Matrix!$C$5:$EV$304,0,P$3)&gt;0)))</f>
        <v/>
      </c>
      <c r="Q149" s="12" t="str">
        <f aca="false">IF(OR($A149="",Q$4=""),"",SUMPRODUCT(--(INDEX(Matrix!$C$5:$EV$304,0,$B149)&gt;0),--(INDEX(Matrix!$C$5:$EV$304,0,Q$3)&gt;0)))</f>
        <v/>
      </c>
      <c r="R149" s="12" t="str">
        <f aca="false">IF(OR($A149="",R$4=""),"",SUMPRODUCT(--(INDEX(Matrix!$C$5:$EV$304,0,$B149)&gt;0),--(INDEX(Matrix!$C$5:$EV$304,0,R$3)&gt;0)))</f>
        <v/>
      </c>
      <c r="S149" s="12" t="str">
        <f aca="false">IF(OR($A149="",S$4=""),"",SUMPRODUCT(--(INDEX(Matrix!$C$5:$EV$304,0,$B149)&gt;0),--(INDEX(Matrix!$C$5:$EV$304,0,S$3)&gt;0)))</f>
        <v/>
      </c>
      <c r="T149" s="12" t="str">
        <f aca="false">IF(OR($A149="",T$4=""),"",SUMPRODUCT(--(INDEX(Matrix!$C$5:$EV$304,0,$B149)&gt;0),--(INDEX(Matrix!$C$5:$EV$304,0,T$3)&gt;0)))</f>
        <v/>
      </c>
      <c r="U149" s="12" t="str">
        <f aca="false">IF(OR($A149="",U$4=""),"",SUMPRODUCT(--(INDEX(Matrix!$C$5:$EV$304,0,$B149)&gt;0),--(INDEX(Matrix!$C$5:$EV$304,0,U$3)&gt;0)))</f>
        <v/>
      </c>
      <c r="V149" s="12" t="str">
        <f aca="false">IF(OR($A149="",V$4=""),"",SUMPRODUCT(--(INDEX(Matrix!$C$5:$EV$304,0,$B149)&gt;0),--(INDEX(Matrix!$C$5:$EV$304,0,V$3)&gt;0)))</f>
        <v/>
      </c>
      <c r="W149" s="12" t="str">
        <f aca="false">IF(OR($A149="",W$4=""),"",SUMPRODUCT(--(INDEX(Matrix!$C$5:$EV$304,0,$B149)&gt;0),--(INDEX(Matrix!$C$5:$EV$304,0,W$3)&gt;0)))</f>
        <v/>
      </c>
      <c r="X149" s="12" t="str">
        <f aca="false">IF(OR($A149="",X$4=""),"",SUMPRODUCT(--(INDEX(Matrix!$C$5:$EV$304,0,$B149)&gt;0),--(INDEX(Matrix!$C$5:$EV$304,0,X$3)&gt;0)))</f>
        <v/>
      </c>
      <c r="Y149" s="12" t="str">
        <f aca="false">IF(OR($A149="",Y$4=""),"",SUMPRODUCT(--(INDEX(Matrix!$C$5:$EV$304,0,$B149)&gt;0),--(INDEX(Matrix!$C$5:$EV$304,0,Y$3)&gt;0)))</f>
        <v/>
      </c>
      <c r="Z149" s="12" t="str">
        <f aca="false">IF(OR($A149="",Z$4=""),"",SUMPRODUCT(--(INDEX(Matrix!$C$5:$EV$304,0,$B149)&gt;0),--(INDEX(Matrix!$C$5:$EV$304,0,Z$3)&gt;0)))</f>
        <v/>
      </c>
      <c r="AA149" s="12" t="str">
        <f aca="false">IF(OR($A149="",AA$4=""),"",SUMPRODUCT(--(INDEX(Matrix!$C$5:$EV$304,0,$B149)&gt;0),--(INDEX(Matrix!$C$5:$EV$304,0,AA$3)&gt;0)))</f>
        <v/>
      </c>
      <c r="AB149" s="12" t="str">
        <f aca="false">IF(OR($A149="",AB$4=""),"",SUMPRODUCT(--(INDEX(Matrix!$C$5:$EV$304,0,$B149)&gt;0),--(INDEX(Matrix!$C$5:$EV$304,0,AB$3)&gt;0)))</f>
        <v/>
      </c>
      <c r="AC149" s="12" t="str">
        <f aca="false">IF(OR($A149="",AC$4=""),"",SUMPRODUCT(--(INDEX(Matrix!$C$5:$EV$304,0,$B149)&gt;0),--(INDEX(Matrix!$C$5:$EV$304,0,AC$3)&gt;0)))</f>
        <v/>
      </c>
      <c r="AD149" s="12" t="str">
        <f aca="false">IF(OR($A149="",AD$4=""),"",SUMPRODUCT(--(INDEX(Matrix!$C$5:$EV$304,0,$B149)&gt;0),--(INDEX(Matrix!$C$5:$EV$304,0,AD$3)&gt;0)))</f>
        <v/>
      </c>
      <c r="AE149" s="12" t="str">
        <f aca="false">IF(OR($A149="",AE$4=""),"",SUMPRODUCT(--(INDEX(Matrix!$C$5:$EV$304,0,$B149)&gt;0),--(INDEX(Matrix!$C$5:$EV$304,0,AE$3)&gt;0)))</f>
        <v/>
      </c>
      <c r="AF149" s="12" t="str">
        <f aca="false">IF(OR($A149="",AF$4=""),"",SUMPRODUCT(--(INDEX(Matrix!$C$5:$EV$304,0,$B149)&gt;0),--(INDEX(Matrix!$C$5:$EV$304,0,AF$3)&gt;0)))</f>
        <v/>
      </c>
      <c r="AG149" s="12" t="str">
        <f aca="false">IF(OR($A149="",AG$4=""),"",SUMPRODUCT(--(INDEX(Matrix!$C$5:$EV$304,0,$B149)&gt;0),--(INDEX(Matrix!$C$5:$EV$304,0,AG$3)&gt;0)))</f>
        <v/>
      </c>
      <c r="AH149" s="12" t="str">
        <f aca="false">IF(OR($A149="",AH$4=""),"",SUMPRODUCT(--(INDEX(Matrix!$C$5:$EV$304,0,$B149)&gt;0),--(INDEX(Matrix!$C$5:$EV$304,0,AH$3)&gt;0)))</f>
        <v/>
      </c>
      <c r="AI149" s="12" t="str">
        <f aca="false">IF(OR($A149="",AI$4=""),"",SUMPRODUCT(--(INDEX(Matrix!$C$5:$EV$304,0,$B149)&gt;0),--(INDEX(Matrix!$C$5:$EV$304,0,AI$3)&gt;0)))</f>
        <v/>
      </c>
      <c r="AJ149" s="12" t="str">
        <f aca="false">IF(OR($A149="",AJ$4=""),"",SUMPRODUCT(--(INDEX(Matrix!$C$5:$EV$304,0,$B149)&gt;0),--(INDEX(Matrix!$C$5:$EV$304,0,AJ$3)&gt;0)))</f>
        <v/>
      </c>
      <c r="AK149" s="12" t="str">
        <f aca="false">IF(OR($A149="",AK$4=""),"",SUMPRODUCT(--(INDEX(Matrix!$C$5:$EV$304,0,$B149)&gt;0),--(INDEX(Matrix!$C$5:$EV$304,0,AK$3)&gt;0)))</f>
        <v/>
      </c>
      <c r="AL149" s="12" t="str">
        <f aca="false">IF(OR($A149="",AL$4=""),"",SUMPRODUCT(--(INDEX(Matrix!$C$5:$EV$304,0,$B149)&gt;0),--(INDEX(Matrix!$C$5:$EV$304,0,AL$3)&gt;0)))</f>
        <v/>
      </c>
      <c r="AM149" s="12" t="str">
        <f aca="false">IF(OR($A149="",AM$4=""),"",SUMPRODUCT(--(INDEX(Matrix!$C$5:$EV$304,0,$B149)&gt;0),--(INDEX(Matrix!$C$5:$EV$304,0,AM$3)&gt;0)))</f>
        <v/>
      </c>
      <c r="AN149" s="12" t="str">
        <f aca="false">IF(OR($A149="",AN$4=""),"",SUMPRODUCT(--(INDEX(Matrix!$C$5:$EV$304,0,$B149)&gt;0),--(INDEX(Matrix!$C$5:$EV$304,0,AN$3)&gt;0)))</f>
        <v/>
      </c>
      <c r="AO149" s="12" t="str">
        <f aca="false">IF(OR($A149="",AO$4=""),"",SUMPRODUCT(--(INDEX(Matrix!$C$5:$EV$304,0,$B149)&gt;0),--(INDEX(Matrix!$C$5:$EV$304,0,AO$3)&gt;0)))</f>
        <v/>
      </c>
      <c r="AP149" s="12" t="str">
        <f aca="false">IF(OR($A149="",AP$4=""),"",SUMPRODUCT(--(INDEX(Matrix!$C$5:$EV$304,0,$B149)&gt;0),--(INDEX(Matrix!$C$5:$EV$304,0,AP$3)&gt;0)))</f>
        <v/>
      </c>
      <c r="AQ149" s="12" t="str">
        <f aca="false">IF(OR($A149="",AQ$4=""),"",SUMPRODUCT(--(INDEX(Matrix!$C$5:$EV$304,0,$B149)&gt;0),--(INDEX(Matrix!$C$5:$EV$304,0,AQ$3)&gt;0)))</f>
        <v/>
      </c>
      <c r="AR149" s="12" t="str">
        <f aca="false">IF(OR($A149="",AR$4=""),"",SUMPRODUCT(--(INDEX(Matrix!$C$5:$EV$304,0,$B149)&gt;0),--(INDEX(Matrix!$C$5:$EV$304,0,AR$3)&gt;0)))</f>
        <v/>
      </c>
      <c r="AS149" s="12" t="str">
        <f aca="false">IF(OR($A149="",AS$4=""),"",SUMPRODUCT(--(INDEX(Matrix!$C$5:$EV$304,0,$B149)&gt;0),--(INDEX(Matrix!$C$5:$EV$304,0,AS$3)&gt;0)))</f>
        <v/>
      </c>
      <c r="AT149" s="12" t="str">
        <f aca="false">IF(OR($A149="",AT$4=""),"",SUMPRODUCT(--(INDEX(Matrix!$C$5:$EV$304,0,$B149)&gt;0),--(INDEX(Matrix!$C$5:$EV$304,0,AT$3)&gt;0)))</f>
        <v/>
      </c>
      <c r="AU149" s="12" t="str">
        <f aca="false">IF(OR($A149="",AU$4=""),"",SUMPRODUCT(--(INDEX(Matrix!$C$5:$EV$304,0,$B149)&gt;0),--(INDEX(Matrix!$C$5:$EV$304,0,AU$3)&gt;0)))</f>
        <v/>
      </c>
      <c r="AV149" s="12" t="str">
        <f aca="false">IF(OR($A149="",AV$4=""),"",SUMPRODUCT(--(INDEX(Matrix!$C$5:$EV$304,0,$B149)&gt;0),--(INDEX(Matrix!$C$5:$EV$304,0,AV$3)&gt;0)))</f>
        <v/>
      </c>
      <c r="AW149" s="12" t="str">
        <f aca="false">IF(OR($A149="",AW$4=""),"",SUMPRODUCT(--(INDEX(Matrix!$C$5:$EV$304,0,$B149)&gt;0),--(INDEX(Matrix!$C$5:$EV$304,0,AW$3)&gt;0)))</f>
        <v/>
      </c>
      <c r="AX149" s="12" t="str">
        <f aca="false">IF(OR($A149="",AX$4=""),"",SUMPRODUCT(--(INDEX(Matrix!$C$5:$EV$304,0,$B149)&gt;0),--(INDEX(Matrix!$C$5:$EV$304,0,AX$3)&gt;0)))</f>
        <v/>
      </c>
      <c r="AY149" s="12" t="str">
        <f aca="false">IF(OR($A149="",AY$4=""),"",SUMPRODUCT(--(INDEX(Matrix!$C$5:$EV$304,0,$B149)&gt;0),--(INDEX(Matrix!$C$5:$EV$304,0,AY$3)&gt;0)))</f>
        <v/>
      </c>
      <c r="AZ149" s="12" t="str">
        <f aca="false">IF(OR($A149="",AZ$4=""),"",SUMPRODUCT(--(INDEX(Matrix!$C$5:$EV$304,0,$B149)&gt;0),--(INDEX(Matrix!$C$5:$EV$304,0,AZ$3)&gt;0)))</f>
        <v/>
      </c>
      <c r="BA149" s="12" t="str">
        <f aca="false">IF(OR($A149="",BA$4=""),"",SUMPRODUCT(--(INDEX(Matrix!$C$5:$EV$304,0,$B149)&gt;0),--(INDEX(Matrix!$C$5:$EV$304,0,BA$3)&gt;0)))</f>
        <v/>
      </c>
      <c r="BB149" s="12" t="str">
        <f aca="false">IF(OR($A149="",BB$4=""),"",SUMPRODUCT(--(INDEX(Matrix!$C$5:$EV$304,0,$B149)&gt;0),--(INDEX(Matrix!$C$5:$EV$304,0,BB$3)&gt;0)))</f>
        <v/>
      </c>
      <c r="BC149" s="12" t="str">
        <f aca="false">IF(OR($A149="",BC$4=""),"",SUMPRODUCT(--(INDEX(Matrix!$C$5:$EV$304,0,$B149)&gt;0),--(INDEX(Matrix!$C$5:$EV$304,0,BC$3)&gt;0)))</f>
        <v/>
      </c>
      <c r="BD149" s="12" t="str">
        <f aca="false">IF(OR($A149="",BD$4=""),"",SUMPRODUCT(--(INDEX(Matrix!$C$5:$EV$304,0,$B149)&gt;0),--(INDEX(Matrix!$C$5:$EV$304,0,BD$3)&gt;0)))</f>
        <v/>
      </c>
      <c r="BE149" s="12" t="str">
        <f aca="false">IF(OR($A149="",BE$4=""),"",SUMPRODUCT(--(INDEX(Matrix!$C$5:$EV$304,0,$B149)&gt;0),--(INDEX(Matrix!$C$5:$EV$304,0,BE$3)&gt;0)))</f>
        <v/>
      </c>
      <c r="BF149" s="12" t="str">
        <f aca="false">IF(OR($A149="",BF$4=""),"",SUMPRODUCT(--(INDEX(Matrix!$C$5:$EV$304,0,$B149)&gt;0),--(INDEX(Matrix!$C$5:$EV$304,0,BF$3)&gt;0)))</f>
        <v/>
      </c>
      <c r="BG149" s="12" t="str">
        <f aca="false">IF(OR($A149="",BG$4=""),"",SUMPRODUCT(--(INDEX(Matrix!$C$5:$EV$304,0,$B149)&gt;0),--(INDEX(Matrix!$C$5:$EV$304,0,BG$3)&gt;0)))</f>
        <v/>
      </c>
      <c r="BH149" s="12" t="str">
        <f aca="false">IF(OR($A149="",BH$4=""),"",SUMPRODUCT(--(INDEX(Matrix!$C$5:$EV$304,0,$B149)&gt;0),--(INDEX(Matrix!$C$5:$EV$304,0,BH$3)&gt;0)))</f>
        <v/>
      </c>
      <c r="BI149" s="12" t="str">
        <f aca="false">IF(OR($A149="",BI$4=""),"",SUMPRODUCT(--(INDEX(Matrix!$C$5:$EV$304,0,$B149)&gt;0),--(INDEX(Matrix!$C$5:$EV$304,0,BI$3)&gt;0)))</f>
        <v/>
      </c>
      <c r="BJ149" s="12" t="str">
        <f aca="false">IF(OR($A149="",BJ$4=""),"",SUMPRODUCT(--(INDEX(Matrix!$C$5:$EV$304,0,$B149)&gt;0),--(INDEX(Matrix!$C$5:$EV$304,0,BJ$3)&gt;0)))</f>
        <v/>
      </c>
      <c r="BK149" s="12" t="str">
        <f aca="false">IF(OR($A149="",BK$4=""),"",SUMPRODUCT(--(INDEX(Matrix!$C$5:$EV$304,0,$B149)&gt;0),--(INDEX(Matrix!$C$5:$EV$304,0,BK$3)&gt;0)))</f>
        <v/>
      </c>
      <c r="BL149" s="12" t="str">
        <f aca="false">IF(OR($A149="",BL$4=""),"",SUMPRODUCT(--(INDEX(Matrix!$C$5:$EV$304,0,$B149)&gt;0),--(INDEX(Matrix!$C$5:$EV$304,0,BL$3)&gt;0)))</f>
        <v/>
      </c>
      <c r="BM149" s="12" t="str">
        <f aca="false">IF(OR($A149="",BM$4=""),"",SUMPRODUCT(--(INDEX(Matrix!$C$5:$EV$304,0,$B149)&gt;0),--(INDEX(Matrix!$C$5:$EV$304,0,BM$3)&gt;0)))</f>
        <v/>
      </c>
      <c r="BN149" s="12" t="str">
        <f aca="false">IF(OR($A149="",BN$4=""),"",SUMPRODUCT(--(INDEX(Matrix!$C$5:$EV$304,0,$B149)&gt;0),--(INDEX(Matrix!$C$5:$EV$304,0,BN$3)&gt;0)))</f>
        <v/>
      </c>
      <c r="BO149" s="12" t="str">
        <f aca="false">IF(OR($A149="",BO$4=""),"",SUMPRODUCT(--(INDEX(Matrix!$C$5:$EV$304,0,$B149)&gt;0),--(INDEX(Matrix!$C$5:$EV$304,0,BO$3)&gt;0)))</f>
        <v/>
      </c>
      <c r="BP149" s="12" t="str">
        <f aca="false">IF(OR($A149="",BP$4=""),"",SUMPRODUCT(--(INDEX(Matrix!$C$5:$EV$304,0,$B149)&gt;0),--(INDEX(Matrix!$C$5:$EV$304,0,BP$3)&gt;0)))</f>
        <v/>
      </c>
      <c r="BQ149" s="12" t="str">
        <f aca="false">IF(OR($A149="",BQ$4=""),"",SUMPRODUCT(--(INDEX(Matrix!$C$5:$EV$304,0,$B149)&gt;0),--(INDEX(Matrix!$C$5:$EV$304,0,BQ$3)&gt;0)))</f>
        <v/>
      </c>
      <c r="BR149" s="12" t="str">
        <f aca="false">IF(OR($A149="",BR$4=""),"",SUMPRODUCT(--(INDEX(Matrix!$C$5:$EV$304,0,$B149)&gt;0),--(INDEX(Matrix!$C$5:$EV$304,0,BR$3)&gt;0)))</f>
        <v/>
      </c>
      <c r="BS149" s="12" t="str">
        <f aca="false">IF(OR($A149="",BS$4=""),"",SUMPRODUCT(--(INDEX(Matrix!$C$5:$EV$304,0,$B149)&gt;0),--(INDEX(Matrix!$C$5:$EV$304,0,BS$3)&gt;0)))</f>
        <v/>
      </c>
      <c r="BT149" s="12" t="str">
        <f aca="false">IF(OR($A149="",BT$4=""),"",SUMPRODUCT(--(INDEX(Matrix!$C$5:$EV$304,0,$B149)&gt;0),--(INDEX(Matrix!$C$5:$EV$304,0,BT$3)&gt;0)))</f>
        <v/>
      </c>
      <c r="BU149" s="12" t="str">
        <f aca="false">IF(OR($A149="",BU$4=""),"",SUMPRODUCT(--(INDEX(Matrix!$C$5:$EV$304,0,$B149)&gt;0),--(INDEX(Matrix!$C$5:$EV$304,0,BU$3)&gt;0)))</f>
        <v/>
      </c>
      <c r="BV149" s="12" t="str">
        <f aca="false">IF(OR($A149="",BV$4=""),"",SUMPRODUCT(--(INDEX(Matrix!$C$5:$EV$304,0,$B149)&gt;0),--(INDEX(Matrix!$C$5:$EV$304,0,BV$3)&gt;0)))</f>
        <v/>
      </c>
      <c r="BW149" s="12" t="str">
        <f aca="false">IF(OR($A149="",BW$4=""),"",SUMPRODUCT(--(INDEX(Matrix!$C$5:$EV$304,0,$B149)&gt;0),--(INDEX(Matrix!$C$5:$EV$304,0,BW$3)&gt;0)))</f>
        <v/>
      </c>
      <c r="BX149" s="12" t="str">
        <f aca="false">IF(OR($A149="",BX$4=""),"",SUMPRODUCT(--(INDEX(Matrix!$C$5:$EV$304,0,$B149)&gt;0),--(INDEX(Matrix!$C$5:$EV$304,0,BX$3)&gt;0)))</f>
        <v/>
      </c>
      <c r="BY149" s="12" t="str">
        <f aca="false">IF(OR($A149="",BY$4=""),"",SUMPRODUCT(--(INDEX(Matrix!$C$5:$EV$304,0,$B149)&gt;0),--(INDEX(Matrix!$C$5:$EV$304,0,BY$3)&gt;0)))</f>
        <v/>
      </c>
      <c r="BZ149" s="12" t="str">
        <f aca="false">IF(OR($A149="",BZ$4=""),"",SUMPRODUCT(--(INDEX(Matrix!$C$5:$EV$304,0,$B149)&gt;0),--(INDEX(Matrix!$C$5:$EV$304,0,BZ$3)&gt;0)))</f>
        <v/>
      </c>
      <c r="CA149" s="12" t="str">
        <f aca="false">IF(OR($A149="",CA$4=""),"",SUMPRODUCT(--(INDEX(Matrix!$C$5:$EV$304,0,$B149)&gt;0),--(INDEX(Matrix!$C$5:$EV$304,0,CA$3)&gt;0)))</f>
        <v/>
      </c>
      <c r="CB149" s="12" t="str">
        <f aca="false">IF(OR($A149="",CB$4=""),"",SUMPRODUCT(--(INDEX(Matrix!$C$5:$EV$304,0,$B149)&gt;0),--(INDEX(Matrix!$C$5:$EV$304,0,CB$3)&gt;0)))</f>
        <v/>
      </c>
      <c r="CC149" s="12" t="str">
        <f aca="false">IF(OR($A149="",CC$4=""),"",SUMPRODUCT(--(INDEX(Matrix!$C$5:$EV$304,0,$B149)&gt;0),--(INDEX(Matrix!$C$5:$EV$304,0,CC$3)&gt;0)))</f>
        <v/>
      </c>
      <c r="CD149" s="12" t="str">
        <f aca="false">IF(OR($A149="",CD$4=""),"",SUMPRODUCT(--(INDEX(Matrix!$C$5:$EV$304,0,$B149)&gt;0),--(INDEX(Matrix!$C$5:$EV$304,0,CD$3)&gt;0)))</f>
        <v/>
      </c>
      <c r="CE149" s="12" t="str">
        <f aca="false">IF(OR($A149="",CE$4=""),"",SUMPRODUCT(--(INDEX(Matrix!$C$5:$EV$304,0,$B149)&gt;0),--(INDEX(Matrix!$C$5:$EV$304,0,CE$3)&gt;0)))</f>
        <v/>
      </c>
      <c r="CF149" s="12" t="str">
        <f aca="false">IF(OR($A149="",CF$4=""),"",SUMPRODUCT(--(INDEX(Matrix!$C$5:$EV$304,0,$B149)&gt;0),--(INDEX(Matrix!$C$5:$EV$304,0,CF$3)&gt;0)))</f>
        <v/>
      </c>
      <c r="CG149" s="12" t="str">
        <f aca="false">IF(OR($A149="",CG$4=""),"",SUMPRODUCT(--(INDEX(Matrix!$C$5:$EV$304,0,$B149)&gt;0),--(INDEX(Matrix!$C$5:$EV$304,0,CG$3)&gt;0)))</f>
        <v/>
      </c>
      <c r="CH149" s="12" t="str">
        <f aca="false">IF(OR($A149="",CH$4=""),"",SUMPRODUCT(--(INDEX(Matrix!$C$5:$EV$304,0,$B149)&gt;0),--(INDEX(Matrix!$C$5:$EV$304,0,CH$3)&gt;0)))</f>
        <v/>
      </c>
      <c r="CI149" s="12" t="str">
        <f aca="false">IF(OR($A149="",CI$4=""),"",SUMPRODUCT(--(INDEX(Matrix!$C$5:$EV$304,0,$B149)&gt;0),--(INDEX(Matrix!$C$5:$EV$304,0,CI$3)&gt;0)))</f>
        <v/>
      </c>
      <c r="CJ149" s="12" t="str">
        <f aca="false">IF(OR($A149="",CJ$4=""),"",SUMPRODUCT(--(INDEX(Matrix!$C$5:$EV$304,0,$B149)&gt;0),--(INDEX(Matrix!$C$5:$EV$304,0,CJ$3)&gt;0)))</f>
        <v/>
      </c>
      <c r="CK149" s="12" t="str">
        <f aca="false">IF(OR($A149="",CK$4=""),"",SUMPRODUCT(--(INDEX(Matrix!$C$5:$EV$304,0,$B149)&gt;0),--(INDEX(Matrix!$C$5:$EV$304,0,CK$3)&gt;0)))</f>
        <v/>
      </c>
      <c r="CL149" s="12" t="str">
        <f aca="false">IF(OR($A149="",CL$4=""),"",SUMPRODUCT(--(INDEX(Matrix!$C$5:$EV$304,0,$B149)&gt;0),--(INDEX(Matrix!$C$5:$EV$304,0,CL$3)&gt;0)))</f>
        <v/>
      </c>
      <c r="CM149" s="12" t="str">
        <f aca="false">IF(OR($A149="",CM$4=""),"",SUMPRODUCT(--(INDEX(Matrix!$C$5:$EV$304,0,$B149)&gt;0),--(INDEX(Matrix!$C$5:$EV$304,0,CM$3)&gt;0)))</f>
        <v/>
      </c>
      <c r="CN149" s="12" t="str">
        <f aca="false">IF(OR($A149="",CN$4=""),"",SUMPRODUCT(--(INDEX(Matrix!$C$5:$EV$304,0,$B149)&gt;0),--(INDEX(Matrix!$C$5:$EV$304,0,CN$3)&gt;0)))</f>
        <v/>
      </c>
      <c r="CO149" s="12" t="str">
        <f aca="false">IF(OR($A149="",CO$4=""),"",SUMPRODUCT(--(INDEX(Matrix!$C$5:$EV$304,0,$B149)&gt;0),--(INDEX(Matrix!$C$5:$EV$304,0,CO$3)&gt;0)))</f>
        <v/>
      </c>
      <c r="CP149" s="12" t="str">
        <f aca="false">IF(OR($A149="",CP$4=""),"",SUMPRODUCT(--(INDEX(Matrix!$C$5:$EV$304,0,$B149)&gt;0),--(INDEX(Matrix!$C$5:$EV$304,0,CP$3)&gt;0)))</f>
        <v/>
      </c>
      <c r="CQ149" s="12" t="str">
        <f aca="false">IF(OR($A149="",CQ$4=""),"",SUMPRODUCT(--(INDEX(Matrix!$C$5:$EV$304,0,$B149)&gt;0),--(INDEX(Matrix!$C$5:$EV$304,0,CQ$3)&gt;0)))</f>
        <v/>
      </c>
      <c r="CR149" s="12" t="str">
        <f aca="false">IF(OR($A149="",CR$4=""),"",SUMPRODUCT(--(INDEX(Matrix!$C$5:$EV$304,0,$B149)&gt;0),--(INDEX(Matrix!$C$5:$EV$304,0,CR$3)&gt;0)))</f>
        <v/>
      </c>
      <c r="CS149" s="12" t="str">
        <f aca="false">IF(OR($A149="",CS$4=""),"",SUMPRODUCT(--(INDEX(Matrix!$C$5:$EV$304,0,$B149)&gt;0),--(INDEX(Matrix!$C$5:$EV$304,0,CS$3)&gt;0)))</f>
        <v/>
      </c>
      <c r="CT149" s="12" t="str">
        <f aca="false">IF(OR($A149="",CT$4=""),"",SUMPRODUCT(--(INDEX(Matrix!$C$5:$EV$304,0,$B149)&gt;0),--(INDEX(Matrix!$C$5:$EV$304,0,CT$3)&gt;0)))</f>
        <v/>
      </c>
      <c r="CU149" s="12" t="str">
        <f aca="false">IF(OR($A149="",CU$4=""),"",SUMPRODUCT(--(INDEX(Matrix!$C$5:$EV$304,0,$B149)&gt;0),--(INDEX(Matrix!$C$5:$EV$304,0,CU$3)&gt;0)))</f>
        <v/>
      </c>
      <c r="CV149" s="12" t="str">
        <f aca="false">IF(OR($A149="",CV$4=""),"",SUMPRODUCT(--(INDEX(Matrix!$C$5:$EV$304,0,$B149)&gt;0),--(INDEX(Matrix!$C$5:$EV$304,0,CV$3)&gt;0)))</f>
        <v/>
      </c>
      <c r="CW149" s="12" t="str">
        <f aca="false">IF(OR($A149="",CW$4=""),"",SUMPRODUCT(--(INDEX(Matrix!$C$5:$EV$304,0,$B149)&gt;0),--(INDEX(Matrix!$C$5:$EV$304,0,CW$3)&gt;0)))</f>
        <v/>
      </c>
      <c r="CX149" s="12" t="str">
        <f aca="false">IF(OR($A149="",CX$4=""),"",SUMPRODUCT(--(INDEX(Matrix!$C$5:$EV$304,0,$B149)&gt;0),--(INDEX(Matrix!$C$5:$EV$304,0,CX$3)&gt;0)))</f>
        <v/>
      </c>
      <c r="CY149" s="12" t="str">
        <f aca="false">IF(OR($A149="",CY$4=""),"",SUMPRODUCT(--(INDEX(Matrix!$C$5:$EV$304,0,$B149)&gt;0),--(INDEX(Matrix!$C$5:$EV$304,0,CY$3)&gt;0)))</f>
        <v/>
      </c>
      <c r="CZ149" s="12" t="str">
        <f aca="false">IF(OR($A149="",CZ$4=""),"",SUMPRODUCT(--(INDEX(Matrix!$C$5:$EV$304,0,$B149)&gt;0),--(INDEX(Matrix!$C$5:$EV$304,0,CZ$3)&gt;0)))</f>
        <v/>
      </c>
      <c r="DA149" s="12" t="str">
        <f aca="false">IF(OR($A149="",DA$4=""),"",SUMPRODUCT(--(INDEX(Matrix!$C$5:$EV$304,0,$B149)&gt;0),--(INDEX(Matrix!$C$5:$EV$304,0,DA$3)&gt;0)))</f>
        <v/>
      </c>
      <c r="DB149" s="12" t="str">
        <f aca="false">IF(OR($A149="",DB$4=""),"",SUMPRODUCT(--(INDEX(Matrix!$C$5:$EV$304,0,$B149)&gt;0),--(INDEX(Matrix!$C$5:$EV$304,0,DB$3)&gt;0)))</f>
        <v/>
      </c>
      <c r="DC149" s="12" t="str">
        <f aca="false">IF(OR($A149="",DC$4=""),"",SUMPRODUCT(--(INDEX(Matrix!$C$5:$EV$304,0,$B149)&gt;0),--(INDEX(Matrix!$C$5:$EV$304,0,DC$3)&gt;0)))</f>
        <v/>
      </c>
      <c r="DD149" s="12" t="str">
        <f aca="false">IF(OR($A149="",DD$4=""),"",SUMPRODUCT(--(INDEX(Matrix!$C$5:$EV$304,0,$B149)&gt;0),--(INDEX(Matrix!$C$5:$EV$304,0,DD$3)&gt;0)))</f>
        <v/>
      </c>
      <c r="DE149" s="12" t="str">
        <f aca="false">IF(OR($A149="",DE$4=""),"",SUMPRODUCT(--(INDEX(Matrix!$C$5:$EV$304,0,$B149)&gt;0),--(INDEX(Matrix!$C$5:$EV$304,0,DE$3)&gt;0)))</f>
        <v/>
      </c>
      <c r="DF149" s="12" t="str">
        <f aca="false">IF(OR($A149="",DF$4=""),"",SUMPRODUCT(--(INDEX(Matrix!$C$5:$EV$304,0,$B149)&gt;0),--(INDEX(Matrix!$C$5:$EV$304,0,DF$3)&gt;0)))</f>
        <v/>
      </c>
      <c r="DG149" s="12" t="str">
        <f aca="false">IF(OR($A149="",DG$4=""),"",SUMPRODUCT(--(INDEX(Matrix!$C$5:$EV$304,0,$B149)&gt;0),--(INDEX(Matrix!$C$5:$EV$304,0,DG$3)&gt;0)))</f>
        <v/>
      </c>
      <c r="DH149" s="12" t="str">
        <f aca="false">IF(OR($A149="",DH$4=""),"",SUMPRODUCT(--(INDEX(Matrix!$C$5:$EV$304,0,$B149)&gt;0),--(INDEX(Matrix!$C$5:$EV$304,0,DH$3)&gt;0)))</f>
        <v/>
      </c>
      <c r="DI149" s="12" t="str">
        <f aca="false">IF(OR($A149="",DI$4=""),"",SUMPRODUCT(--(INDEX(Matrix!$C$5:$EV$304,0,$B149)&gt;0),--(INDEX(Matrix!$C$5:$EV$304,0,DI$3)&gt;0)))</f>
        <v/>
      </c>
      <c r="DJ149" s="12" t="str">
        <f aca="false">IF(OR($A149="",DJ$4=""),"",SUMPRODUCT(--(INDEX(Matrix!$C$5:$EV$304,0,$B149)&gt;0),--(INDEX(Matrix!$C$5:$EV$304,0,DJ$3)&gt;0)))</f>
        <v/>
      </c>
      <c r="DK149" s="12" t="str">
        <f aca="false">IF(OR($A149="",DK$4=""),"",SUMPRODUCT(--(INDEX(Matrix!$C$5:$EV$304,0,$B149)&gt;0),--(INDEX(Matrix!$C$5:$EV$304,0,DK$3)&gt;0)))</f>
        <v/>
      </c>
      <c r="DL149" s="12" t="str">
        <f aca="false">IF(OR($A149="",DL$4=""),"",SUMPRODUCT(--(INDEX(Matrix!$C$5:$EV$304,0,$B149)&gt;0),--(INDEX(Matrix!$C$5:$EV$304,0,DL$3)&gt;0)))</f>
        <v/>
      </c>
      <c r="DM149" s="12" t="str">
        <f aca="false">IF(OR($A149="",DM$4=""),"",SUMPRODUCT(--(INDEX(Matrix!$C$5:$EV$304,0,$B149)&gt;0),--(INDEX(Matrix!$C$5:$EV$304,0,DM$3)&gt;0)))</f>
        <v/>
      </c>
      <c r="DN149" s="12" t="str">
        <f aca="false">IF(OR($A149="",DN$4=""),"",SUMPRODUCT(--(INDEX(Matrix!$C$5:$EV$304,0,$B149)&gt;0),--(INDEX(Matrix!$C$5:$EV$304,0,DN$3)&gt;0)))</f>
        <v/>
      </c>
      <c r="DO149" s="12" t="str">
        <f aca="false">IF(OR($A149="",DO$4=""),"",SUMPRODUCT(--(INDEX(Matrix!$C$5:$EV$304,0,$B149)&gt;0),--(INDEX(Matrix!$C$5:$EV$304,0,DO$3)&gt;0)))</f>
        <v/>
      </c>
      <c r="DP149" s="12" t="str">
        <f aca="false">IF(OR($A149="",DP$4=""),"",SUMPRODUCT(--(INDEX(Matrix!$C$5:$EV$304,0,$B149)&gt;0),--(INDEX(Matrix!$C$5:$EV$304,0,DP$3)&gt;0)))</f>
        <v/>
      </c>
      <c r="DQ149" s="12" t="str">
        <f aca="false">IF(OR($A149="",DQ$4=""),"",SUMPRODUCT(--(INDEX(Matrix!$C$5:$EV$304,0,$B149)&gt;0),--(INDEX(Matrix!$C$5:$EV$304,0,DQ$3)&gt;0)))</f>
        <v/>
      </c>
      <c r="DR149" s="12" t="str">
        <f aca="false">IF(OR($A149="",DR$4=""),"",SUMPRODUCT(--(INDEX(Matrix!$C$5:$EV$304,0,$B149)&gt;0),--(INDEX(Matrix!$C$5:$EV$304,0,DR$3)&gt;0)))</f>
        <v/>
      </c>
      <c r="DS149" s="12" t="str">
        <f aca="false">IF(OR($A149="",DS$4=""),"",SUMPRODUCT(--(INDEX(Matrix!$C$5:$EV$304,0,$B149)&gt;0),--(INDEX(Matrix!$C$5:$EV$304,0,DS$3)&gt;0)))</f>
        <v/>
      </c>
      <c r="DT149" s="12" t="str">
        <f aca="false">IF(OR($A149="",DT$4=""),"",SUMPRODUCT(--(INDEX(Matrix!$C$5:$EV$304,0,$B149)&gt;0),--(INDEX(Matrix!$C$5:$EV$304,0,DT$3)&gt;0)))</f>
        <v/>
      </c>
      <c r="DU149" s="12" t="str">
        <f aca="false">IF(OR($A149="",DU$4=""),"",SUMPRODUCT(--(INDEX(Matrix!$C$5:$EV$304,0,$B149)&gt;0),--(INDEX(Matrix!$C$5:$EV$304,0,DU$3)&gt;0)))</f>
        <v/>
      </c>
      <c r="DV149" s="12" t="str">
        <f aca="false">IF(OR($A149="",DV$4=""),"",SUMPRODUCT(--(INDEX(Matrix!$C$5:$EV$304,0,$B149)&gt;0),--(INDEX(Matrix!$C$5:$EV$304,0,DV$3)&gt;0)))</f>
        <v/>
      </c>
      <c r="DW149" s="12" t="str">
        <f aca="false">IF(OR($A149="",DW$4=""),"",SUMPRODUCT(--(INDEX(Matrix!$C$5:$EV$304,0,$B149)&gt;0),--(INDEX(Matrix!$C$5:$EV$304,0,DW$3)&gt;0)))</f>
        <v/>
      </c>
      <c r="DX149" s="12" t="str">
        <f aca="false">IF(OR($A149="",DX$4=""),"",SUMPRODUCT(--(INDEX(Matrix!$C$5:$EV$304,0,$B149)&gt;0),--(INDEX(Matrix!$C$5:$EV$304,0,DX$3)&gt;0)))</f>
        <v/>
      </c>
      <c r="DY149" s="12" t="str">
        <f aca="false">IF(OR($A149="",DY$4=""),"",SUMPRODUCT(--(INDEX(Matrix!$C$5:$EV$304,0,$B149)&gt;0),--(INDEX(Matrix!$C$5:$EV$304,0,DY$3)&gt;0)))</f>
        <v/>
      </c>
      <c r="DZ149" s="12" t="str">
        <f aca="false">IF(OR($A149="",DZ$4=""),"",SUMPRODUCT(--(INDEX(Matrix!$C$5:$EV$304,0,$B149)&gt;0),--(INDEX(Matrix!$C$5:$EV$304,0,DZ$3)&gt;0)))</f>
        <v/>
      </c>
      <c r="EA149" s="12" t="str">
        <f aca="false">IF(OR($A149="",EA$4=""),"",SUMPRODUCT(--(INDEX(Matrix!$C$5:$EV$304,0,$B149)&gt;0),--(INDEX(Matrix!$C$5:$EV$304,0,EA$3)&gt;0)))</f>
        <v/>
      </c>
      <c r="EB149" s="12" t="str">
        <f aca="false">IF(OR($A149="",EB$4=""),"",SUMPRODUCT(--(INDEX(Matrix!$C$5:$EV$304,0,$B149)&gt;0),--(INDEX(Matrix!$C$5:$EV$304,0,EB$3)&gt;0)))</f>
        <v/>
      </c>
      <c r="EC149" s="12" t="str">
        <f aca="false">IF(OR($A149="",EC$4=""),"",SUMPRODUCT(--(INDEX(Matrix!$C$5:$EV$304,0,$B149)&gt;0),--(INDEX(Matrix!$C$5:$EV$304,0,EC$3)&gt;0)))</f>
        <v/>
      </c>
      <c r="ED149" s="12" t="str">
        <f aca="false">IF(OR($A149="",ED$4=""),"",SUMPRODUCT(--(INDEX(Matrix!$C$5:$EV$304,0,$B149)&gt;0),--(INDEX(Matrix!$C$5:$EV$304,0,ED$3)&gt;0)))</f>
        <v/>
      </c>
      <c r="EE149" s="12" t="str">
        <f aca="false">IF(OR($A149="",EE$4=""),"",SUMPRODUCT(--(INDEX(Matrix!$C$5:$EV$304,0,$B149)&gt;0),--(INDEX(Matrix!$C$5:$EV$304,0,EE$3)&gt;0)))</f>
        <v/>
      </c>
      <c r="EF149" s="12" t="str">
        <f aca="false">IF(OR($A149="",EF$4=""),"",SUMPRODUCT(--(INDEX(Matrix!$C$5:$EV$304,0,$B149)&gt;0),--(INDEX(Matrix!$C$5:$EV$304,0,EF$3)&gt;0)))</f>
        <v/>
      </c>
      <c r="EG149" s="12" t="str">
        <f aca="false">IF(OR($A149="",EG$4=""),"",SUMPRODUCT(--(INDEX(Matrix!$C$5:$EV$304,0,$B149)&gt;0),--(INDEX(Matrix!$C$5:$EV$304,0,EG$3)&gt;0)))</f>
        <v/>
      </c>
      <c r="EH149" s="12" t="str">
        <f aca="false">IF(OR($A149="",EH$4=""),"",SUMPRODUCT(--(INDEX(Matrix!$C$5:$EV$304,0,$B149)&gt;0),--(INDEX(Matrix!$C$5:$EV$304,0,EH$3)&gt;0)))</f>
        <v/>
      </c>
      <c r="EI149" s="12" t="str">
        <f aca="false">IF(OR($A149="",EI$4=""),"",SUMPRODUCT(--(INDEX(Matrix!$C$5:$EV$304,0,$B149)&gt;0),--(INDEX(Matrix!$C$5:$EV$304,0,EI$3)&gt;0)))</f>
        <v/>
      </c>
      <c r="EJ149" s="12" t="str">
        <f aca="false">IF(OR($A149="",EJ$4=""),"",SUMPRODUCT(--(INDEX(Matrix!$C$5:$EV$304,0,$B149)&gt;0),--(INDEX(Matrix!$C$5:$EV$304,0,EJ$3)&gt;0)))</f>
        <v/>
      </c>
      <c r="EK149" s="12" t="str">
        <f aca="false">IF(OR($A149="",EK$4=""),"",SUMPRODUCT(--(INDEX(Matrix!$C$5:$EV$304,0,$B149)&gt;0),--(INDEX(Matrix!$C$5:$EV$304,0,EK$3)&gt;0)))</f>
        <v/>
      </c>
      <c r="EL149" s="12" t="str">
        <f aca="false">IF(OR($A149="",EL$4=""),"",SUMPRODUCT(--(INDEX(Matrix!$C$5:$EV$304,0,$B149)&gt;0),--(INDEX(Matrix!$C$5:$EV$304,0,EL$3)&gt;0)))</f>
        <v/>
      </c>
      <c r="EM149" s="12" t="str">
        <f aca="false">IF(OR($A149="",EM$4=""),"",SUMPRODUCT(--(INDEX(Matrix!$C$5:$EV$304,0,$B149)&gt;0),--(INDEX(Matrix!$C$5:$EV$304,0,EM$3)&gt;0)))</f>
        <v/>
      </c>
      <c r="EN149" s="12" t="str">
        <f aca="false">IF(OR($A149="",EN$4=""),"",SUMPRODUCT(--(INDEX(Matrix!$C$5:$EV$304,0,$B149)&gt;0),--(INDEX(Matrix!$C$5:$EV$304,0,EN$3)&gt;0)))</f>
        <v/>
      </c>
      <c r="EO149" s="12" t="str">
        <f aca="false">IF(OR($A149="",EO$4=""),"",SUMPRODUCT(--(INDEX(Matrix!$C$5:$EV$304,0,$B149)&gt;0),--(INDEX(Matrix!$C$5:$EV$304,0,EO$3)&gt;0)))</f>
        <v/>
      </c>
      <c r="EP149" s="12" t="str">
        <f aca="false">IF(OR($A149="",EP$4=""),"",SUMPRODUCT(--(INDEX(Matrix!$C$5:$EV$304,0,$B149)&gt;0),--(INDEX(Matrix!$C$5:$EV$304,0,EP$3)&gt;0)))</f>
        <v/>
      </c>
      <c r="EQ149" s="12" t="str">
        <f aca="false">IF(OR($A149="",EQ$4=""),"",SUMPRODUCT(--(INDEX(Matrix!$C$5:$EV$304,0,$B149)&gt;0),--(INDEX(Matrix!$C$5:$EV$304,0,EQ$3)&gt;0)))</f>
        <v/>
      </c>
      <c r="ER149" s="12" t="str">
        <f aca="false">IF(OR($A149="",ER$4=""),"",SUMPRODUCT(--(INDEX(Matrix!$C$5:$EV$304,0,$B149)&gt;0),--(INDEX(Matrix!$C$5:$EV$304,0,ER$3)&gt;0)))</f>
        <v/>
      </c>
      <c r="ES149" s="12" t="str">
        <f aca="false">IF(OR($A149="",ES$4=""),"",SUMPRODUCT(--(INDEX(Matrix!$C$5:$EV$304,0,$B149)&gt;0),--(INDEX(Matrix!$C$5:$EV$304,0,ES$3)&gt;0)))</f>
        <v/>
      </c>
      <c r="ET149" s="12" t="str">
        <f aca="false">IF(OR($A149="",ET$4=""),"",SUMPRODUCT(--(INDEX(Matrix!$C$5:$EV$304,0,$B149)&gt;0),--(INDEX(Matrix!$C$5:$EV$304,0,ET$3)&gt;0)))</f>
        <v/>
      </c>
      <c r="EU149" s="12" t="str">
        <f aca="false">IF(OR($A149="",EU$4=""),"",SUMPRODUCT(--(INDEX(Matrix!$C$5:$EV$304,0,$B149)&gt;0),--(INDEX(Matrix!$C$5:$EV$304,0,EU$3)&gt;0)))</f>
        <v/>
      </c>
      <c r="EV149" s="12" t="str">
        <f aca="false">IF(OR($A149="",EV$4=""),"",SUMPRODUCT(--(INDEX(Matrix!$C$5:$EV$304,0,$B149)&gt;0),--(INDEX(Matrix!$C$5:$EV$304,0,EV$3)&gt;0)))</f>
        <v/>
      </c>
    </row>
    <row r="150" customFormat="false" ht="15" hidden="false" customHeight="false" outlineLevel="0" collapsed="false">
      <c r="A150" s="6" t="str">
        <f aca="false">IF(INDEX(Products!$A$2:$A$151,$B150)="","",INDEX(Products!$A$2:$A$151,$B150))</f>
        <v/>
      </c>
      <c r="B150" s="23" t="n">
        <v>146</v>
      </c>
      <c r="C150" s="12" t="str">
        <f aca="false">IF(OR($A150="",C$4=""),"",SUMPRODUCT(--(INDEX(Matrix!$C$5:$EV$304,0,$B150)&gt;0),--(INDEX(Matrix!$C$5:$EV$304,0,C$3)&gt;0)))</f>
        <v/>
      </c>
      <c r="D150" s="12" t="str">
        <f aca="false">IF(OR($A150="",D$4=""),"",SUMPRODUCT(--(INDEX(Matrix!$C$5:$EV$304,0,$B150)&gt;0),--(INDEX(Matrix!$C$5:$EV$304,0,D$3)&gt;0)))</f>
        <v/>
      </c>
      <c r="E150" s="12" t="str">
        <f aca="false">IF(OR($A150="",E$4=""),"",SUMPRODUCT(--(INDEX(Matrix!$C$5:$EV$304,0,$B150)&gt;0),--(INDEX(Matrix!$C$5:$EV$304,0,E$3)&gt;0)))</f>
        <v/>
      </c>
      <c r="F150" s="12" t="str">
        <f aca="false">IF(OR($A150="",F$4=""),"",SUMPRODUCT(--(INDEX(Matrix!$C$5:$EV$304,0,$B150)&gt;0),--(INDEX(Matrix!$C$5:$EV$304,0,F$3)&gt;0)))</f>
        <v/>
      </c>
      <c r="G150" s="12" t="str">
        <f aca="false">IF(OR($A150="",G$4=""),"",SUMPRODUCT(--(INDEX(Matrix!$C$5:$EV$304,0,$B150)&gt;0),--(INDEX(Matrix!$C$5:$EV$304,0,G$3)&gt;0)))</f>
        <v/>
      </c>
      <c r="H150" s="12" t="str">
        <f aca="false">IF(OR($A150="",H$4=""),"",SUMPRODUCT(--(INDEX(Matrix!$C$5:$EV$304,0,$B150)&gt;0),--(INDEX(Matrix!$C$5:$EV$304,0,H$3)&gt;0)))</f>
        <v/>
      </c>
      <c r="I150" s="12" t="str">
        <f aca="false">IF(OR($A150="",I$4=""),"",SUMPRODUCT(--(INDEX(Matrix!$C$5:$EV$304,0,$B150)&gt;0),--(INDEX(Matrix!$C$5:$EV$304,0,I$3)&gt;0)))</f>
        <v/>
      </c>
      <c r="J150" s="12" t="str">
        <f aca="false">IF(OR($A150="",J$4=""),"",SUMPRODUCT(--(INDEX(Matrix!$C$5:$EV$304,0,$B150)&gt;0),--(INDEX(Matrix!$C$5:$EV$304,0,J$3)&gt;0)))</f>
        <v/>
      </c>
      <c r="K150" s="12" t="str">
        <f aca="false">IF(OR($A150="",K$4=""),"",SUMPRODUCT(--(INDEX(Matrix!$C$5:$EV$304,0,$B150)&gt;0),--(INDEX(Matrix!$C$5:$EV$304,0,K$3)&gt;0)))</f>
        <v/>
      </c>
      <c r="L150" s="12" t="str">
        <f aca="false">IF(OR($A150="",L$4=""),"",SUMPRODUCT(--(INDEX(Matrix!$C$5:$EV$304,0,$B150)&gt;0),--(INDEX(Matrix!$C$5:$EV$304,0,L$3)&gt;0)))</f>
        <v/>
      </c>
      <c r="M150" s="12" t="str">
        <f aca="false">IF(OR($A150="",M$4=""),"",SUMPRODUCT(--(INDEX(Matrix!$C$5:$EV$304,0,$B150)&gt;0),--(INDEX(Matrix!$C$5:$EV$304,0,M$3)&gt;0)))</f>
        <v/>
      </c>
      <c r="N150" s="12" t="str">
        <f aca="false">IF(OR($A150="",N$4=""),"",SUMPRODUCT(--(INDEX(Matrix!$C$5:$EV$304,0,$B150)&gt;0),--(INDEX(Matrix!$C$5:$EV$304,0,N$3)&gt;0)))</f>
        <v/>
      </c>
      <c r="O150" s="12" t="str">
        <f aca="false">IF(OR($A150="",O$4=""),"",SUMPRODUCT(--(INDEX(Matrix!$C$5:$EV$304,0,$B150)&gt;0),--(INDEX(Matrix!$C$5:$EV$304,0,O$3)&gt;0)))</f>
        <v/>
      </c>
      <c r="P150" s="12" t="str">
        <f aca="false">IF(OR($A150="",P$4=""),"",SUMPRODUCT(--(INDEX(Matrix!$C$5:$EV$304,0,$B150)&gt;0),--(INDEX(Matrix!$C$5:$EV$304,0,P$3)&gt;0)))</f>
        <v/>
      </c>
      <c r="Q150" s="12" t="str">
        <f aca="false">IF(OR($A150="",Q$4=""),"",SUMPRODUCT(--(INDEX(Matrix!$C$5:$EV$304,0,$B150)&gt;0),--(INDEX(Matrix!$C$5:$EV$304,0,Q$3)&gt;0)))</f>
        <v/>
      </c>
      <c r="R150" s="12" t="str">
        <f aca="false">IF(OR($A150="",R$4=""),"",SUMPRODUCT(--(INDEX(Matrix!$C$5:$EV$304,0,$B150)&gt;0),--(INDEX(Matrix!$C$5:$EV$304,0,R$3)&gt;0)))</f>
        <v/>
      </c>
      <c r="S150" s="12" t="str">
        <f aca="false">IF(OR($A150="",S$4=""),"",SUMPRODUCT(--(INDEX(Matrix!$C$5:$EV$304,0,$B150)&gt;0),--(INDEX(Matrix!$C$5:$EV$304,0,S$3)&gt;0)))</f>
        <v/>
      </c>
      <c r="T150" s="12" t="str">
        <f aca="false">IF(OR($A150="",T$4=""),"",SUMPRODUCT(--(INDEX(Matrix!$C$5:$EV$304,0,$B150)&gt;0),--(INDEX(Matrix!$C$5:$EV$304,0,T$3)&gt;0)))</f>
        <v/>
      </c>
      <c r="U150" s="12" t="str">
        <f aca="false">IF(OR($A150="",U$4=""),"",SUMPRODUCT(--(INDEX(Matrix!$C$5:$EV$304,0,$B150)&gt;0),--(INDEX(Matrix!$C$5:$EV$304,0,U$3)&gt;0)))</f>
        <v/>
      </c>
      <c r="V150" s="12" t="str">
        <f aca="false">IF(OR($A150="",V$4=""),"",SUMPRODUCT(--(INDEX(Matrix!$C$5:$EV$304,0,$B150)&gt;0),--(INDEX(Matrix!$C$5:$EV$304,0,V$3)&gt;0)))</f>
        <v/>
      </c>
      <c r="W150" s="12" t="str">
        <f aca="false">IF(OR($A150="",W$4=""),"",SUMPRODUCT(--(INDEX(Matrix!$C$5:$EV$304,0,$B150)&gt;0),--(INDEX(Matrix!$C$5:$EV$304,0,W$3)&gt;0)))</f>
        <v/>
      </c>
      <c r="X150" s="12" t="str">
        <f aca="false">IF(OR($A150="",X$4=""),"",SUMPRODUCT(--(INDEX(Matrix!$C$5:$EV$304,0,$B150)&gt;0),--(INDEX(Matrix!$C$5:$EV$304,0,X$3)&gt;0)))</f>
        <v/>
      </c>
      <c r="Y150" s="12" t="str">
        <f aca="false">IF(OR($A150="",Y$4=""),"",SUMPRODUCT(--(INDEX(Matrix!$C$5:$EV$304,0,$B150)&gt;0),--(INDEX(Matrix!$C$5:$EV$304,0,Y$3)&gt;0)))</f>
        <v/>
      </c>
      <c r="Z150" s="12" t="str">
        <f aca="false">IF(OR($A150="",Z$4=""),"",SUMPRODUCT(--(INDEX(Matrix!$C$5:$EV$304,0,$B150)&gt;0),--(INDEX(Matrix!$C$5:$EV$304,0,Z$3)&gt;0)))</f>
        <v/>
      </c>
      <c r="AA150" s="12" t="str">
        <f aca="false">IF(OR($A150="",AA$4=""),"",SUMPRODUCT(--(INDEX(Matrix!$C$5:$EV$304,0,$B150)&gt;0),--(INDEX(Matrix!$C$5:$EV$304,0,AA$3)&gt;0)))</f>
        <v/>
      </c>
      <c r="AB150" s="12" t="str">
        <f aca="false">IF(OR($A150="",AB$4=""),"",SUMPRODUCT(--(INDEX(Matrix!$C$5:$EV$304,0,$B150)&gt;0),--(INDEX(Matrix!$C$5:$EV$304,0,AB$3)&gt;0)))</f>
        <v/>
      </c>
      <c r="AC150" s="12" t="str">
        <f aca="false">IF(OR($A150="",AC$4=""),"",SUMPRODUCT(--(INDEX(Matrix!$C$5:$EV$304,0,$B150)&gt;0),--(INDEX(Matrix!$C$5:$EV$304,0,AC$3)&gt;0)))</f>
        <v/>
      </c>
      <c r="AD150" s="12" t="str">
        <f aca="false">IF(OR($A150="",AD$4=""),"",SUMPRODUCT(--(INDEX(Matrix!$C$5:$EV$304,0,$B150)&gt;0),--(INDEX(Matrix!$C$5:$EV$304,0,AD$3)&gt;0)))</f>
        <v/>
      </c>
      <c r="AE150" s="12" t="str">
        <f aca="false">IF(OR($A150="",AE$4=""),"",SUMPRODUCT(--(INDEX(Matrix!$C$5:$EV$304,0,$B150)&gt;0),--(INDEX(Matrix!$C$5:$EV$304,0,AE$3)&gt;0)))</f>
        <v/>
      </c>
      <c r="AF150" s="12" t="str">
        <f aca="false">IF(OR($A150="",AF$4=""),"",SUMPRODUCT(--(INDEX(Matrix!$C$5:$EV$304,0,$B150)&gt;0),--(INDEX(Matrix!$C$5:$EV$304,0,AF$3)&gt;0)))</f>
        <v/>
      </c>
      <c r="AG150" s="12" t="str">
        <f aca="false">IF(OR($A150="",AG$4=""),"",SUMPRODUCT(--(INDEX(Matrix!$C$5:$EV$304,0,$B150)&gt;0),--(INDEX(Matrix!$C$5:$EV$304,0,AG$3)&gt;0)))</f>
        <v/>
      </c>
      <c r="AH150" s="12" t="str">
        <f aca="false">IF(OR($A150="",AH$4=""),"",SUMPRODUCT(--(INDEX(Matrix!$C$5:$EV$304,0,$B150)&gt;0),--(INDEX(Matrix!$C$5:$EV$304,0,AH$3)&gt;0)))</f>
        <v/>
      </c>
      <c r="AI150" s="12" t="str">
        <f aca="false">IF(OR($A150="",AI$4=""),"",SUMPRODUCT(--(INDEX(Matrix!$C$5:$EV$304,0,$B150)&gt;0),--(INDEX(Matrix!$C$5:$EV$304,0,AI$3)&gt;0)))</f>
        <v/>
      </c>
      <c r="AJ150" s="12" t="str">
        <f aca="false">IF(OR($A150="",AJ$4=""),"",SUMPRODUCT(--(INDEX(Matrix!$C$5:$EV$304,0,$B150)&gt;0),--(INDEX(Matrix!$C$5:$EV$304,0,AJ$3)&gt;0)))</f>
        <v/>
      </c>
      <c r="AK150" s="12" t="str">
        <f aca="false">IF(OR($A150="",AK$4=""),"",SUMPRODUCT(--(INDEX(Matrix!$C$5:$EV$304,0,$B150)&gt;0),--(INDEX(Matrix!$C$5:$EV$304,0,AK$3)&gt;0)))</f>
        <v/>
      </c>
      <c r="AL150" s="12" t="str">
        <f aca="false">IF(OR($A150="",AL$4=""),"",SUMPRODUCT(--(INDEX(Matrix!$C$5:$EV$304,0,$B150)&gt;0),--(INDEX(Matrix!$C$5:$EV$304,0,AL$3)&gt;0)))</f>
        <v/>
      </c>
      <c r="AM150" s="12" t="str">
        <f aca="false">IF(OR($A150="",AM$4=""),"",SUMPRODUCT(--(INDEX(Matrix!$C$5:$EV$304,0,$B150)&gt;0),--(INDEX(Matrix!$C$5:$EV$304,0,AM$3)&gt;0)))</f>
        <v/>
      </c>
      <c r="AN150" s="12" t="str">
        <f aca="false">IF(OR($A150="",AN$4=""),"",SUMPRODUCT(--(INDEX(Matrix!$C$5:$EV$304,0,$B150)&gt;0),--(INDEX(Matrix!$C$5:$EV$304,0,AN$3)&gt;0)))</f>
        <v/>
      </c>
      <c r="AO150" s="12" t="str">
        <f aca="false">IF(OR($A150="",AO$4=""),"",SUMPRODUCT(--(INDEX(Matrix!$C$5:$EV$304,0,$B150)&gt;0),--(INDEX(Matrix!$C$5:$EV$304,0,AO$3)&gt;0)))</f>
        <v/>
      </c>
      <c r="AP150" s="12" t="str">
        <f aca="false">IF(OR($A150="",AP$4=""),"",SUMPRODUCT(--(INDEX(Matrix!$C$5:$EV$304,0,$B150)&gt;0),--(INDEX(Matrix!$C$5:$EV$304,0,AP$3)&gt;0)))</f>
        <v/>
      </c>
      <c r="AQ150" s="12" t="str">
        <f aca="false">IF(OR($A150="",AQ$4=""),"",SUMPRODUCT(--(INDEX(Matrix!$C$5:$EV$304,0,$B150)&gt;0),--(INDEX(Matrix!$C$5:$EV$304,0,AQ$3)&gt;0)))</f>
        <v/>
      </c>
      <c r="AR150" s="12" t="str">
        <f aca="false">IF(OR($A150="",AR$4=""),"",SUMPRODUCT(--(INDEX(Matrix!$C$5:$EV$304,0,$B150)&gt;0),--(INDEX(Matrix!$C$5:$EV$304,0,AR$3)&gt;0)))</f>
        <v/>
      </c>
      <c r="AS150" s="12" t="str">
        <f aca="false">IF(OR($A150="",AS$4=""),"",SUMPRODUCT(--(INDEX(Matrix!$C$5:$EV$304,0,$B150)&gt;0),--(INDEX(Matrix!$C$5:$EV$304,0,AS$3)&gt;0)))</f>
        <v/>
      </c>
      <c r="AT150" s="12" t="str">
        <f aca="false">IF(OR($A150="",AT$4=""),"",SUMPRODUCT(--(INDEX(Matrix!$C$5:$EV$304,0,$B150)&gt;0),--(INDEX(Matrix!$C$5:$EV$304,0,AT$3)&gt;0)))</f>
        <v/>
      </c>
      <c r="AU150" s="12" t="str">
        <f aca="false">IF(OR($A150="",AU$4=""),"",SUMPRODUCT(--(INDEX(Matrix!$C$5:$EV$304,0,$B150)&gt;0),--(INDEX(Matrix!$C$5:$EV$304,0,AU$3)&gt;0)))</f>
        <v/>
      </c>
      <c r="AV150" s="12" t="str">
        <f aca="false">IF(OR($A150="",AV$4=""),"",SUMPRODUCT(--(INDEX(Matrix!$C$5:$EV$304,0,$B150)&gt;0),--(INDEX(Matrix!$C$5:$EV$304,0,AV$3)&gt;0)))</f>
        <v/>
      </c>
      <c r="AW150" s="12" t="str">
        <f aca="false">IF(OR($A150="",AW$4=""),"",SUMPRODUCT(--(INDEX(Matrix!$C$5:$EV$304,0,$B150)&gt;0),--(INDEX(Matrix!$C$5:$EV$304,0,AW$3)&gt;0)))</f>
        <v/>
      </c>
      <c r="AX150" s="12" t="str">
        <f aca="false">IF(OR($A150="",AX$4=""),"",SUMPRODUCT(--(INDEX(Matrix!$C$5:$EV$304,0,$B150)&gt;0),--(INDEX(Matrix!$C$5:$EV$304,0,AX$3)&gt;0)))</f>
        <v/>
      </c>
      <c r="AY150" s="12" t="str">
        <f aca="false">IF(OR($A150="",AY$4=""),"",SUMPRODUCT(--(INDEX(Matrix!$C$5:$EV$304,0,$B150)&gt;0),--(INDEX(Matrix!$C$5:$EV$304,0,AY$3)&gt;0)))</f>
        <v/>
      </c>
      <c r="AZ150" s="12" t="str">
        <f aca="false">IF(OR($A150="",AZ$4=""),"",SUMPRODUCT(--(INDEX(Matrix!$C$5:$EV$304,0,$B150)&gt;0),--(INDEX(Matrix!$C$5:$EV$304,0,AZ$3)&gt;0)))</f>
        <v/>
      </c>
      <c r="BA150" s="12" t="str">
        <f aca="false">IF(OR($A150="",BA$4=""),"",SUMPRODUCT(--(INDEX(Matrix!$C$5:$EV$304,0,$B150)&gt;0),--(INDEX(Matrix!$C$5:$EV$304,0,BA$3)&gt;0)))</f>
        <v/>
      </c>
      <c r="BB150" s="12" t="str">
        <f aca="false">IF(OR($A150="",BB$4=""),"",SUMPRODUCT(--(INDEX(Matrix!$C$5:$EV$304,0,$B150)&gt;0),--(INDEX(Matrix!$C$5:$EV$304,0,BB$3)&gt;0)))</f>
        <v/>
      </c>
      <c r="BC150" s="12" t="str">
        <f aca="false">IF(OR($A150="",BC$4=""),"",SUMPRODUCT(--(INDEX(Matrix!$C$5:$EV$304,0,$B150)&gt;0),--(INDEX(Matrix!$C$5:$EV$304,0,BC$3)&gt;0)))</f>
        <v/>
      </c>
      <c r="BD150" s="12" t="str">
        <f aca="false">IF(OR($A150="",BD$4=""),"",SUMPRODUCT(--(INDEX(Matrix!$C$5:$EV$304,0,$B150)&gt;0),--(INDEX(Matrix!$C$5:$EV$304,0,BD$3)&gt;0)))</f>
        <v/>
      </c>
      <c r="BE150" s="12" t="str">
        <f aca="false">IF(OR($A150="",BE$4=""),"",SUMPRODUCT(--(INDEX(Matrix!$C$5:$EV$304,0,$B150)&gt;0),--(INDEX(Matrix!$C$5:$EV$304,0,BE$3)&gt;0)))</f>
        <v/>
      </c>
      <c r="BF150" s="12" t="str">
        <f aca="false">IF(OR($A150="",BF$4=""),"",SUMPRODUCT(--(INDEX(Matrix!$C$5:$EV$304,0,$B150)&gt;0),--(INDEX(Matrix!$C$5:$EV$304,0,BF$3)&gt;0)))</f>
        <v/>
      </c>
      <c r="BG150" s="12" t="str">
        <f aca="false">IF(OR($A150="",BG$4=""),"",SUMPRODUCT(--(INDEX(Matrix!$C$5:$EV$304,0,$B150)&gt;0),--(INDEX(Matrix!$C$5:$EV$304,0,BG$3)&gt;0)))</f>
        <v/>
      </c>
      <c r="BH150" s="12" t="str">
        <f aca="false">IF(OR($A150="",BH$4=""),"",SUMPRODUCT(--(INDEX(Matrix!$C$5:$EV$304,0,$B150)&gt;0),--(INDEX(Matrix!$C$5:$EV$304,0,BH$3)&gt;0)))</f>
        <v/>
      </c>
      <c r="BI150" s="12" t="str">
        <f aca="false">IF(OR($A150="",BI$4=""),"",SUMPRODUCT(--(INDEX(Matrix!$C$5:$EV$304,0,$B150)&gt;0),--(INDEX(Matrix!$C$5:$EV$304,0,BI$3)&gt;0)))</f>
        <v/>
      </c>
      <c r="BJ150" s="12" t="str">
        <f aca="false">IF(OR($A150="",BJ$4=""),"",SUMPRODUCT(--(INDEX(Matrix!$C$5:$EV$304,0,$B150)&gt;0),--(INDEX(Matrix!$C$5:$EV$304,0,BJ$3)&gt;0)))</f>
        <v/>
      </c>
      <c r="BK150" s="12" t="str">
        <f aca="false">IF(OR($A150="",BK$4=""),"",SUMPRODUCT(--(INDEX(Matrix!$C$5:$EV$304,0,$B150)&gt;0),--(INDEX(Matrix!$C$5:$EV$304,0,BK$3)&gt;0)))</f>
        <v/>
      </c>
      <c r="BL150" s="12" t="str">
        <f aca="false">IF(OR($A150="",BL$4=""),"",SUMPRODUCT(--(INDEX(Matrix!$C$5:$EV$304,0,$B150)&gt;0),--(INDEX(Matrix!$C$5:$EV$304,0,BL$3)&gt;0)))</f>
        <v/>
      </c>
      <c r="BM150" s="12" t="str">
        <f aca="false">IF(OR($A150="",BM$4=""),"",SUMPRODUCT(--(INDEX(Matrix!$C$5:$EV$304,0,$B150)&gt;0),--(INDEX(Matrix!$C$5:$EV$304,0,BM$3)&gt;0)))</f>
        <v/>
      </c>
      <c r="BN150" s="12" t="str">
        <f aca="false">IF(OR($A150="",BN$4=""),"",SUMPRODUCT(--(INDEX(Matrix!$C$5:$EV$304,0,$B150)&gt;0),--(INDEX(Matrix!$C$5:$EV$304,0,BN$3)&gt;0)))</f>
        <v/>
      </c>
      <c r="BO150" s="12" t="str">
        <f aca="false">IF(OR($A150="",BO$4=""),"",SUMPRODUCT(--(INDEX(Matrix!$C$5:$EV$304,0,$B150)&gt;0),--(INDEX(Matrix!$C$5:$EV$304,0,BO$3)&gt;0)))</f>
        <v/>
      </c>
      <c r="BP150" s="12" t="str">
        <f aca="false">IF(OR($A150="",BP$4=""),"",SUMPRODUCT(--(INDEX(Matrix!$C$5:$EV$304,0,$B150)&gt;0),--(INDEX(Matrix!$C$5:$EV$304,0,BP$3)&gt;0)))</f>
        <v/>
      </c>
      <c r="BQ150" s="12" t="str">
        <f aca="false">IF(OR($A150="",BQ$4=""),"",SUMPRODUCT(--(INDEX(Matrix!$C$5:$EV$304,0,$B150)&gt;0),--(INDEX(Matrix!$C$5:$EV$304,0,BQ$3)&gt;0)))</f>
        <v/>
      </c>
      <c r="BR150" s="12" t="str">
        <f aca="false">IF(OR($A150="",BR$4=""),"",SUMPRODUCT(--(INDEX(Matrix!$C$5:$EV$304,0,$B150)&gt;0),--(INDEX(Matrix!$C$5:$EV$304,0,BR$3)&gt;0)))</f>
        <v/>
      </c>
      <c r="BS150" s="12" t="str">
        <f aca="false">IF(OR($A150="",BS$4=""),"",SUMPRODUCT(--(INDEX(Matrix!$C$5:$EV$304,0,$B150)&gt;0),--(INDEX(Matrix!$C$5:$EV$304,0,BS$3)&gt;0)))</f>
        <v/>
      </c>
      <c r="BT150" s="12" t="str">
        <f aca="false">IF(OR($A150="",BT$4=""),"",SUMPRODUCT(--(INDEX(Matrix!$C$5:$EV$304,0,$B150)&gt;0),--(INDEX(Matrix!$C$5:$EV$304,0,BT$3)&gt;0)))</f>
        <v/>
      </c>
      <c r="BU150" s="12" t="str">
        <f aca="false">IF(OR($A150="",BU$4=""),"",SUMPRODUCT(--(INDEX(Matrix!$C$5:$EV$304,0,$B150)&gt;0),--(INDEX(Matrix!$C$5:$EV$304,0,BU$3)&gt;0)))</f>
        <v/>
      </c>
      <c r="BV150" s="12" t="str">
        <f aca="false">IF(OR($A150="",BV$4=""),"",SUMPRODUCT(--(INDEX(Matrix!$C$5:$EV$304,0,$B150)&gt;0),--(INDEX(Matrix!$C$5:$EV$304,0,BV$3)&gt;0)))</f>
        <v/>
      </c>
      <c r="BW150" s="12" t="str">
        <f aca="false">IF(OR($A150="",BW$4=""),"",SUMPRODUCT(--(INDEX(Matrix!$C$5:$EV$304,0,$B150)&gt;0),--(INDEX(Matrix!$C$5:$EV$304,0,BW$3)&gt;0)))</f>
        <v/>
      </c>
      <c r="BX150" s="12" t="str">
        <f aca="false">IF(OR($A150="",BX$4=""),"",SUMPRODUCT(--(INDEX(Matrix!$C$5:$EV$304,0,$B150)&gt;0),--(INDEX(Matrix!$C$5:$EV$304,0,BX$3)&gt;0)))</f>
        <v/>
      </c>
      <c r="BY150" s="12" t="str">
        <f aca="false">IF(OR($A150="",BY$4=""),"",SUMPRODUCT(--(INDEX(Matrix!$C$5:$EV$304,0,$B150)&gt;0),--(INDEX(Matrix!$C$5:$EV$304,0,BY$3)&gt;0)))</f>
        <v/>
      </c>
      <c r="BZ150" s="12" t="str">
        <f aca="false">IF(OR($A150="",BZ$4=""),"",SUMPRODUCT(--(INDEX(Matrix!$C$5:$EV$304,0,$B150)&gt;0),--(INDEX(Matrix!$C$5:$EV$304,0,BZ$3)&gt;0)))</f>
        <v/>
      </c>
      <c r="CA150" s="12" t="str">
        <f aca="false">IF(OR($A150="",CA$4=""),"",SUMPRODUCT(--(INDEX(Matrix!$C$5:$EV$304,0,$B150)&gt;0),--(INDEX(Matrix!$C$5:$EV$304,0,CA$3)&gt;0)))</f>
        <v/>
      </c>
      <c r="CB150" s="12" t="str">
        <f aca="false">IF(OR($A150="",CB$4=""),"",SUMPRODUCT(--(INDEX(Matrix!$C$5:$EV$304,0,$B150)&gt;0),--(INDEX(Matrix!$C$5:$EV$304,0,CB$3)&gt;0)))</f>
        <v/>
      </c>
      <c r="CC150" s="12" t="str">
        <f aca="false">IF(OR($A150="",CC$4=""),"",SUMPRODUCT(--(INDEX(Matrix!$C$5:$EV$304,0,$B150)&gt;0),--(INDEX(Matrix!$C$5:$EV$304,0,CC$3)&gt;0)))</f>
        <v/>
      </c>
      <c r="CD150" s="12" t="str">
        <f aca="false">IF(OR($A150="",CD$4=""),"",SUMPRODUCT(--(INDEX(Matrix!$C$5:$EV$304,0,$B150)&gt;0),--(INDEX(Matrix!$C$5:$EV$304,0,CD$3)&gt;0)))</f>
        <v/>
      </c>
      <c r="CE150" s="12" t="str">
        <f aca="false">IF(OR($A150="",CE$4=""),"",SUMPRODUCT(--(INDEX(Matrix!$C$5:$EV$304,0,$B150)&gt;0),--(INDEX(Matrix!$C$5:$EV$304,0,CE$3)&gt;0)))</f>
        <v/>
      </c>
      <c r="CF150" s="12" t="str">
        <f aca="false">IF(OR($A150="",CF$4=""),"",SUMPRODUCT(--(INDEX(Matrix!$C$5:$EV$304,0,$B150)&gt;0),--(INDEX(Matrix!$C$5:$EV$304,0,CF$3)&gt;0)))</f>
        <v/>
      </c>
      <c r="CG150" s="12" t="str">
        <f aca="false">IF(OR($A150="",CG$4=""),"",SUMPRODUCT(--(INDEX(Matrix!$C$5:$EV$304,0,$B150)&gt;0),--(INDEX(Matrix!$C$5:$EV$304,0,CG$3)&gt;0)))</f>
        <v/>
      </c>
      <c r="CH150" s="12" t="str">
        <f aca="false">IF(OR($A150="",CH$4=""),"",SUMPRODUCT(--(INDEX(Matrix!$C$5:$EV$304,0,$B150)&gt;0),--(INDEX(Matrix!$C$5:$EV$304,0,CH$3)&gt;0)))</f>
        <v/>
      </c>
      <c r="CI150" s="12" t="str">
        <f aca="false">IF(OR($A150="",CI$4=""),"",SUMPRODUCT(--(INDEX(Matrix!$C$5:$EV$304,0,$B150)&gt;0),--(INDEX(Matrix!$C$5:$EV$304,0,CI$3)&gt;0)))</f>
        <v/>
      </c>
      <c r="CJ150" s="12" t="str">
        <f aca="false">IF(OR($A150="",CJ$4=""),"",SUMPRODUCT(--(INDEX(Matrix!$C$5:$EV$304,0,$B150)&gt;0),--(INDEX(Matrix!$C$5:$EV$304,0,CJ$3)&gt;0)))</f>
        <v/>
      </c>
      <c r="CK150" s="12" t="str">
        <f aca="false">IF(OR($A150="",CK$4=""),"",SUMPRODUCT(--(INDEX(Matrix!$C$5:$EV$304,0,$B150)&gt;0),--(INDEX(Matrix!$C$5:$EV$304,0,CK$3)&gt;0)))</f>
        <v/>
      </c>
      <c r="CL150" s="12" t="str">
        <f aca="false">IF(OR($A150="",CL$4=""),"",SUMPRODUCT(--(INDEX(Matrix!$C$5:$EV$304,0,$B150)&gt;0),--(INDEX(Matrix!$C$5:$EV$304,0,CL$3)&gt;0)))</f>
        <v/>
      </c>
      <c r="CM150" s="12" t="str">
        <f aca="false">IF(OR($A150="",CM$4=""),"",SUMPRODUCT(--(INDEX(Matrix!$C$5:$EV$304,0,$B150)&gt;0),--(INDEX(Matrix!$C$5:$EV$304,0,CM$3)&gt;0)))</f>
        <v/>
      </c>
      <c r="CN150" s="12" t="str">
        <f aca="false">IF(OR($A150="",CN$4=""),"",SUMPRODUCT(--(INDEX(Matrix!$C$5:$EV$304,0,$B150)&gt;0),--(INDEX(Matrix!$C$5:$EV$304,0,CN$3)&gt;0)))</f>
        <v/>
      </c>
      <c r="CO150" s="12" t="str">
        <f aca="false">IF(OR($A150="",CO$4=""),"",SUMPRODUCT(--(INDEX(Matrix!$C$5:$EV$304,0,$B150)&gt;0),--(INDEX(Matrix!$C$5:$EV$304,0,CO$3)&gt;0)))</f>
        <v/>
      </c>
      <c r="CP150" s="12" t="str">
        <f aca="false">IF(OR($A150="",CP$4=""),"",SUMPRODUCT(--(INDEX(Matrix!$C$5:$EV$304,0,$B150)&gt;0),--(INDEX(Matrix!$C$5:$EV$304,0,CP$3)&gt;0)))</f>
        <v/>
      </c>
      <c r="CQ150" s="12" t="str">
        <f aca="false">IF(OR($A150="",CQ$4=""),"",SUMPRODUCT(--(INDEX(Matrix!$C$5:$EV$304,0,$B150)&gt;0),--(INDEX(Matrix!$C$5:$EV$304,0,CQ$3)&gt;0)))</f>
        <v/>
      </c>
      <c r="CR150" s="12" t="str">
        <f aca="false">IF(OR($A150="",CR$4=""),"",SUMPRODUCT(--(INDEX(Matrix!$C$5:$EV$304,0,$B150)&gt;0),--(INDEX(Matrix!$C$5:$EV$304,0,CR$3)&gt;0)))</f>
        <v/>
      </c>
      <c r="CS150" s="12" t="str">
        <f aca="false">IF(OR($A150="",CS$4=""),"",SUMPRODUCT(--(INDEX(Matrix!$C$5:$EV$304,0,$B150)&gt;0),--(INDEX(Matrix!$C$5:$EV$304,0,CS$3)&gt;0)))</f>
        <v/>
      </c>
      <c r="CT150" s="12" t="str">
        <f aca="false">IF(OR($A150="",CT$4=""),"",SUMPRODUCT(--(INDEX(Matrix!$C$5:$EV$304,0,$B150)&gt;0),--(INDEX(Matrix!$C$5:$EV$304,0,CT$3)&gt;0)))</f>
        <v/>
      </c>
      <c r="CU150" s="12" t="str">
        <f aca="false">IF(OR($A150="",CU$4=""),"",SUMPRODUCT(--(INDEX(Matrix!$C$5:$EV$304,0,$B150)&gt;0),--(INDEX(Matrix!$C$5:$EV$304,0,CU$3)&gt;0)))</f>
        <v/>
      </c>
      <c r="CV150" s="12" t="str">
        <f aca="false">IF(OR($A150="",CV$4=""),"",SUMPRODUCT(--(INDEX(Matrix!$C$5:$EV$304,0,$B150)&gt;0),--(INDEX(Matrix!$C$5:$EV$304,0,CV$3)&gt;0)))</f>
        <v/>
      </c>
      <c r="CW150" s="12" t="str">
        <f aca="false">IF(OR($A150="",CW$4=""),"",SUMPRODUCT(--(INDEX(Matrix!$C$5:$EV$304,0,$B150)&gt;0),--(INDEX(Matrix!$C$5:$EV$304,0,CW$3)&gt;0)))</f>
        <v/>
      </c>
      <c r="CX150" s="12" t="str">
        <f aca="false">IF(OR($A150="",CX$4=""),"",SUMPRODUCT(--(INDEX(Matrix!$C$5:$EV$304,0,$B150)&gt;0),--(INDEX(Matrix!$C$5:$EV$304,0,CX$3)&gt;0)))</f>
        <v/>
      </c>
      <c r="CY150" s="12" t="str">
        <f aca="false">IF(OR($A150="",CY$4=""),"",SUMPRODUCT(--(INDEX(Matrix!$C$5:$EV$304,0,$B150)&gt;0),--(INDEX(Matrix!$C$5:$EV$304,0,CY$3)&gt;0)))</f>
        <v/>
      </c>
      <c r="CZ150" s="12" t="str">
        <f aca="false">IF(OR($A150="",CZ$4=""),"",SUMPRODUCT(--(INDEX(Matrix!$C$5:$EV$304,0,$B150)&gt;0),--(INDEX(Matrix!$C$5:$EV$304,0,CZ$3)&gt;0)))</f>
        <v/>
      </c>
      <c r="DA150" s="12" t="str">
        <f aca="false">IF(OR($A150="",DA$4=""),"",SUMPRODUCT(--(INDEX(Matrix!$C$5:$EV$304,0,$B150)&gt;0),--(INDEX(Matrix!$C$5:$EV$304,0,DA$3)&gt;0)))</f>
        <v/>
      </c>
      <c r="DB150" s="12" t="str">
        <f aca="false">IF(OR($A150="",DB$4=""),"",SUMPRODUCT(--(INDEX(Matrix!$C$5:$EV$304,0,$B150)&gt;0),--(INDEX(Matrix!$C$5:$EV$304,0,DB$3)&gt;0)))</f>
        <v/>
      </c>
      <c r="DC150" s="12" t="str">
        <f aca="false">IF(OR($A150="",DC$4=""),"",SUMPRODUCT(--(INDEX(Matrix!$C$5:$EV$304,0,$B150)&gt;0),--(INDEX(Matrix!$C$5:$EV$304,0,DC$3)&gt;0)))</f>
        <v/>
      </c>
      <c r="DD150" s="12" t="str">
        <f aca="false">IF(OR($A150="",DD$4=""),"",SUMPRODUCT(--(INDEX(Matrix!$C$5:$EV$304,0,$B150)&gt;0),--(INDEX(Matrix!$C$5:$EV$304,0,DD$3)&gt;0)))</f>
        <v/>
      </c>
      <c r="DE150" s="12" t="str">
        <f aca="false">IF(OR($A150="",DE$4=""),"",SUMPRODUCT(--(INDEX(Matrix!$C$5:$EV$304,0,$B150)&gt;0),--(INDEX(Matrix!$C$5:$EV$304,0,DE$3)&gt;0)))</f>
        <v/>
      </c>
      <c r="DF150" s="12" t="str">
        <f aca="false">IF(OR($A150="",DF$4=""),"",SUMPRODUCT(--(INDEX(Matrix!$C$5:$EV$304,0,$B150)&gt;0),--(INDEX(Matrix!$C$5:$EV$304,0,DF$3)&gt;0)))</f>
        <v/>
      </c>
      <c r="DG150" s="12" t="str">
        <f aca="false">IF(OR($A150="",DG$4=""),"",SUMPRODUCT(--(INDEX(Matrix!$C$5:$EV$304,0,$B150)&gt;0),--(INDEX(Matrix!$C$5:$EV$304,0,DG$3)&gt;0)))</f>
        <v/>
      </c>
      <c r="DH150" s="12" t="str">
        <f aca="false">IF(OR($A150="",DH$4=""),"",SUMPRODUCT(--(INDEX(Matrix!$C$5:$EV$304,0,$B150)&gt;0),--(INDEX(Matrix!$C$5:$EV$304,0,DH$3)&gt;0)))</f>
        <v/>
      </c>
      <c r="DI150" s="12" t="str">
        <f aca="false">IF(OR($A150="",DI$4=""),"",SUMPRODUCT(--(INDEX(Matrix!$C$5:$EV$304,0,$B150)&gt;0),--(INDEX(Matrix!$C$5:$EV$304,0,DI$3)&gt;0)))</f>
        <v/>
      </c>
      <c r="DJ150" s="12" t="str">
        <f aca="false">IF(OR($A150="",DJ$4=""),"",SUMPRODUCT(--(INDEX(Matrix!$C$5:$EV$304,0,$B150)&gt;0),--(INDEX(Matrix!$C$5:$EV$304,0,DJ$3)&gt;0)))</f>
        <v/>
      </c>
      <c r="DK150" s="12" t="str">
        <f aca="false">IF(OR($A150="",DK$4=""),"",SUMPRODUCT(--(INDEX(Matrix!$C$5:$EV$304,0,$B150)&gt;0),--(INDEX(Matrix!$C$5:$EV$304,0,DK$3)&gt;0)))</f>
        <v/>
      </c>
      <c r="DL150" s="12" t="str">
        <f aca="false">IF(OR($A150="",DL$4=""),"",SUMPRODUCT(--(INDEX(Matrix!$C$5:$EV$304,0,$B150)&gt;0),--(INDEX(Matrix!$C$5:$EV$304,0,DL$3)&gt;0)))</f>
        <v/>
      </c>
      <c r="DM150" s="12" t="str">
        <f aca="false">IF(OR($A150="",DM$4=""),"",SUMPRODUCT(--(INDEX(Matrix!$C$5:$EV$304,0,$B150)&gt;0),--(INDEX(Matrix!$C$5:$EV$304,0,DM$3)&gt;0)))</f>
        <v/>
      </c>
      <c r="DN150" s="12" t="str">
        <f aca="false">IF(OR($A150="",DN$4=""),"",SUMPRODUCT(--(INDEX(Matrix!$C$5:$EV$304,0,$B150)&gt;0),--(INDEX(Matrix!$C$5:$EV$304,0,DN$3)&gt;0)))</f>
        <v/>
      </c>
      <c r="DO150" s="12" t="str">
        <f aca="false">IF(OR($A150="",DO$4=""),"",SUMPRODUCT(--(INDEX(Matrix!$C$5:$EV$304,0,$B150)&gt;0),--(INDEX(Matrix!$C$5:$EV$304,0,DO$3)&gt;0)))</f>
        <v/>
      </c>
      <c r="DP150" s="12" t="str">
        <f aca="false">IF(OR($A150="",DP$4=""),"",SUMPRODUCT(--(INDEX(Matrix!$C$5:$EV$304,0,$B150)&gt;0),--(INDEX(Matrix!$C$5:$EV$304,0,DP$3)&gt;0)))</f>
        <v/>
      </c>
      <c r="DQ150" s="12" t="str">
        <f aca="false">IF(OR($A150="",DQ$4=""),"",SUMPRODUCT(--(INDEX(Matrix!$C$5:$EV$304,0,$B150)&gt;0),--(INDEX(Matrix!$C$5:$EV$304,0,DQ$3)&gt;0)))</f>
        <v/>
      </c>
      <c r="DR150" s="12" t="str">
        <f aca="false">IF(OR($A150="",DR$4=""),"",SUMPRODUCT(--(INDEX(Matrix!$C$5:$EV$304,0,$B150)&gt;0),--(INDEX(Matrix!$C$5:$EV$304,0,DR$3)&gt;0)))</f>
        <v/>
      </c>
      <c r="DS150" s="12" t="str">
        <f aca="false">IF(OR($A150="",DS$4=""),"",SUMPRODUCT(--(INDEX(Matrix!$C$5:$EV$304,0,$B150)&gt;0),--(INDEX(Matrix!$C$5:$EV$304,0,DS$3)&gt;0)))</f>
        <v/>
      </c>
      <c r="DT150" s="12" t="str">
        <f aca="false">IF(OR($A150="",DT$4=""),"",SUMPRODUCT(--(INDEX(Matrix!$C$5:$EV$304,0,$B150)&gt;0),--(INDEX(Matrix!$C$5:$EV$304,0,DT$3)&gt;0)))</f>
        <v/>
      </c>
      <c r="DU150" s="12" t="str">
        <f aca="false">IF(OR($A150="",DU$4=""),"",SUMPRODUCT(--(INDEX(Matrix!$C$5:$EV$304,0,$B150)&gt;0),--(INDEX(Matrix!$C$5:$EV$304,0,DU$3)&gt;0)))</f>
        <v/>
      </c>
      <c r="DV150" s="12" t="str">
        <f aca="false">IF(OR($A150="",DV$4=""),"",SUMPRODUCT(--(INDEX(Matrix!$C$5:$EV$304,0,$B150)&gt;0),--(INDEX(Matrix!$C$5:$EV$304,0,DV$3)&gt;0)))</f>
        <v/>
      </c>
      <c r="DW150" s="12" t="str">
        <f aca="false">IF(OR($A150="",DW$4=""),"",SUMPRODUCT(--(INDEX(Matrix!$C$5:$EV$304,0,$B150)&gt;0),--(INDEX(Matrix!$C$5:$EV$304,0,DW$3)&gt;0)))</f>
        <v/>
      </c>
      <c r="DX150" s="12" t="str">
        <f aca="false">IF(OR($A150="",DX$4=""),"",SUMPRODUCT(--(INDEX(Matrix!$C$5:$EV$304,0,$B150)&gt;0),--(INDEX(Matrix!$C$5:$EV$304,0,DX$3)&gt;0)))</f>
        <v/>
      </c>
      <c r="DY150" s="12" t="str">
        <f aca="false">IF(OR($A150="",DY$4=""),"",SUMPRODUCT(--(INDEX(Matrix!$C$5:$EV$304,0,$B150)&gt;0),--(INDEX(Matrix!$C$5:$EV$304,0,DY$3)&gt;0)))</f>
        <v/>
      </c>
      <c r="DZ150" s="12" t="str">
        <f aca="false">IF(OR($A150="",DZ$4=""),"",SUMPRODUCT(--(INDEX(Matrix!$C$5:$EV$304,0,$B150)&gt;0),--(INDEX(Matrix!$C$5:$EV$304,0,DZ$3)&gt;0)))</f>
        <v/>
      </c>
      <c r="EA150" s="12" t="str">
        <f aca="false">IF(OR($A150="",EA$4=""),"",SUMPRODUCT(--(INDEX(Matrix!$C$5:$EV$304,0,$B150)&gt;0),--(INDEX(Matrix!$C$5:$EV$304,0,EA$3)&gt;0)))</f>
        <v/>
      </c>
      <c r="EB150" s="12" t="str">
        <f aca="false">IF(OR($A150="",EB$4=""),"",SUMPRODUCT(--(INDEX(Matrix!$C$5:$EV$304,0,$B150)&gt;0),--(INDEX(Matrix!$C$5:$EV$304,0,EB$3)&gt;0)))</f>
        <v/>
      </c>
      <c r="EC150" s="12" t="str">
        <f aca="false">IF(OR($A150="",EC$4=""),"",SUMPRODUCT(--(INDEX(Matrix!$C$5:$EV$304,0,$B150)&gt;0),--(INDEX(Matrix!$C$5:$EV$304,0,EC$3)&gt;0)))</f>
        <v/>
      </c>
      <c r="ED150" s="12" t="str">
        <f aca="false">IF(OR($A150="",ED$4=""),"",SUMPRODUCT(--(INDEX(Matrix!$C$5:$EV$304,0,$B150)&gt;0),--(INDEX(Matrix!$C$5:$EV$304,0,ED$3)&gt;0)))</f>
        <v/>
      </c>
      <c r="EE150" s="12" t="str">
        <f aca="false">IF(OR($A150="",EE$4=""),"",SUMPRODUCT(--(INDEX(Matrix!$C$5:$EV$304,0,$B150)&gt;0),--(INDEX(Matrix!$C$5:$EV$304,0,EE$3)&gt;0)))</f>
        <v/>
      </c>
      <c r="EF150" s="12" t="str">
        <f aca="false">IF(OR($A150="",EF$4=""),"",SUMPRODUCT(--(INDEX(Matrix!$C$5:$EV$304,0,$B150)&gt;0),--(INDEX(Matrix!$C$5:$EV$304,0,EF$3)&gt;0)))</f>
        <v/>
      </c>
      <c r="EG150" s="12" t="str">
        <f aca="false">IF(OR($A150="",EG$4=""),"",SUMPRODUCT(--(INDEX(Matrix!$C$5:$EV$304,0,$B150)&gt;0),--(INDEX(Matrix!$C$5:$EV$304,0,EG$3)&gt;0)))</f>
        <v/>
      </c>
      <c r="EH150" s="12" t="str">
        <f aca="false">IF(OR($A150="",EH$4=""),"",SUMPRODUCT(--(INDEX(Matrix!$C$5:$EV$304,0,$B150)&gt;0),--(INDEX(Matrix!$C$5:$EV$304,0,EH$3)&gt;0)))</f>
        <v/>
      </c>
      <c r="EI150" s="12" t="str">
        <f aca="false">IF(OR($A150="",EI$4=""),"",SUMPRODUCT(--(INDEX(Matrix!$C$5:$EV$304,0,$B150)&gt;0),--(INDEX(Matrix!$C$5:$EV$304,0,EI$3)&gt;0)))</f>
        <v/>
      </c>
      <c r="EJ150" s="12" t="str">
        <f aca="false">IF(OR($A150="",EJ$4=""),"",SUMPRODUCT(--(INDEX(Matrix!$C$5:$EV$304,0,$B150)&gt;0),--(INDEX(Matrix!$C$5:$EV$304,0,EJ$3)&gt;0)))</f>
        <v/>
      </c>
      <c r="EK150" s="12" t="str">
        <f aca="false">IF(OR($A150="",EK$4=""),"",SUMPRODUCT(--(INDEX(Matrix!$C$5:$EV$304,0,$B150)&gt;0),--(INDEX(Matrix!$C$5:$EV$304,0,EK$3)&gt;0)))</f>
        <v/>
      </c>
      <c r="EL150" s="12" t="str">
        <f aca="false">IF(OR($A150="",EL$4=""),"",SUMPRODUCT(--(INDEX(Matrix!$C$5:$EV$304,0,$B150)&gt;0),--(INDEX(Matrix!$C$5:$EV$304,0,EL$3)&gt;0)))</f>
        <v/>
      </c>
      <c r="EM150" s="12" t="str">
        <f aca="false">IF(OR($A150="",EM$4=""),"",SUMPRODUCT(--(INDEX(Matrix!$C$5:$EV$304,0,$B150)&gt;0),--(INDEX(Matrix!$C$5:$EV$304,0,EM$3)&gt;0)))</f>
        <v/>
      </c>
      <c r="EN150" s="12" t="str">
        <f aca="false">IF(OR($A150="",EN$4=""),"",SUMPRODUCT(--(INDEX(Matrix!$C$5:$EV$304,0,$B150)&gt;0),--(INDEX(Matrix!$C$5:$EV$304,0,EN$3)&gt;0)))</f>
        <v/>
      </c>
      <c r="EO150" s="12" t="str">
        <f aca="false">IF(OR($A150="",EO$4=""),"",SUMPRODUCT(--(INDEX(Matrix!$C$5:$EV$304,0,$B150)&gt;0),--(INDEX(Matrix!$C$5:$EV$304,0,EO$3)&gt;0)))</f>
        <v/>
      </c>
      <c r="EP150" s="12" t="str">
        <f aca="false">IF(OR($A150="",EP$4=""),"",SUMPRODUCT(--(INDEX(Matrix!$C$5:$EV$304,0,$B150)&gt;0),--(INDEX(Matrix!$C$5:$EV$304,0,EP$3)&gt;0)))</f>
        <v/>
      </c>
      <c r="EQ150" s="12" t="str">
        <f aca="false">IF(OR($A150="",EQ$4=""),"",SUMPRODUCT(--(INDEX(Matrix!$C$5:$EV$304,0,$B150)&gt;0),--(INDEX(Matrix!$C$5:$EV$304,0,EQ$3)&gt;0)))</f>
        <v/>
      </c>
      <c r="ER150" s="12" t="str">
        <f aca="false">IF(OR($A150="",ER$4=""),"",SUMPRODUCT(--(INDEX(Matrix!$C$5:$EV$304,0,$B150)&gt;0),--(INDEX(Matrix!$C$5:$EV$304,0,ER$3)&gt;0)))</f>
        <v/>
      </c>
      <c r="ES150" s="12" t="str">
        <f aca="false">IF(OR($A150="",ES$4=""),"",SUMPRODUCT(--(INDEX(Matrix!$C$5:$EV$304,0,$B150)&gt;0),--(INDEX(Matrix!$C$5:$EV$304,0,ES$3)&gt;0)))</f>
        <v/>
      </c>
      <c r="ET150" s="12" t="str">
        <f aca="false">IF(OR($A150="",ET$4=""),"",SUMPRODUCT(--(INDEX(Matrix!$C$5:$EV$304,0,$B150)&gt;0),--(INDEX(Matrix!$C$5:$EV$304,0,ET$3)&gt;0)))</f>
        <v/>
      </c>
      <c r="EU150" s="12" t="str">
        <f aca="false">IF(OR($A150="",EU$4=""),"",SUMPRODUCT(--(INDEX(Matrix!$C$5:$EV$304,0,$B150)&gt;0),--(INDEX(Matrix!$C$5:$EV$304,0,EU$3)&gt;0)))</f>
        <v/>
      </c>
      <c r="EV150" s="12" t="str">
        <f aca="false">IF(OR($A150="",EV$4=""),"",SUMPRODUCT(--(INDEX(Matrix!$C$5:$EV$304,0,$B150)&gt;0),--(INDEX(Matrix!$C$5:$EV$304,0,EV$3)&gt;0)))</f>
        <v/>
      </c>
    </row>
    <row r="151" customFormat="false" ht="15" hidden="false" customHeight="false" outlineLevel="0" collapsed="false">
      <c r="A151" s="6" t="str">
        <f aca="false">IF(INDEX(Products!$A$2:$A$151,$B151)="","",INDEX(Products!$A$2:$A$151,$B151))</f>
        <v/>
      </c>
      <c r="B151" s="23" t="n">
        <v>147</v>
      </c>
      <c r="C151" s="12" t="str">
        <f aca="false">IF(OR($A151="",C$4=""),"",SUMPRODUCT(--(INDEX(Matrix!$C$5:$EV$304,0,$B151)&gt;0),--(INDEX(Matrix!$C$5:$EV$304,0,C$3)&gt;0)))</f>
        <v/>
      </c>
      <c r="D151" s="12" t="str">
        <f aca="false">IF(OR($A151="",D$4=""),"",SUMPRODUCT(--(INDEX(Matrix!$C$5:$EV$304,0,$B151)&gt;0),--(INDEX(Matrix!$C$5:$EV$304,0,D$3)&gt;0)))</f>
        <v/>
      </c>
      <c r="E151" s="12" t="str">
        <f aca="false">IF(OR($A151="",E$4=""),"",SUMPRODUCT(--(INDEX(Matrix!$C$5:$EV$304,0,$B151)&gt;0),--(INDEX(Matrix!$C$5:$EV$304,0,E$3)&gt;0)))</f>
        <v/>
      </c>
      <c r="F151" s="12" t="str">
        <f aca="false">IF(OR($A151="",F$4=""),"",SUMPRODUCT(--(INDEX(Matrix!$C$5:$EV$304,0,$B151)&gt;0),--(INDEX(Matrix!$C$5:$EV$304,0,F$3)&gt;0)))</f>
        <v/>
      </c>
      <c r="G151" s="12" t="str">
        <f aca="false">IF(OR($A151="",G$4=""),"",SUMPRODUCT(--(INDEX(Matrix!$C$5:$EV$304,0,$B151)&gt;0),--(INDEX(Matrix!$C$5:$EV$304,0,G$3)&gt;0)))</f>
        <v/>
      </c>
      <c r="H151" s="12" t="str">
        <f aca="false">IF(OR($A151="",H$4=""),"",SUMPRODUCT(--(INDEX(Matrix!$C$5:$EV$304,0,$B151)&gt;0),--(INDEX(Matrix!$C$5:$EV$304,0,H$3)&gt;0)))</f>
        <v/>
      </c>
      <c r="I151" s="12" t="str">
        <f aca="false">IF(OR($A151="",I$4=""),"",SUMPRODUCT(--(INDEX(Matrix!$C$5:$EV$304,0,$B151)&gt;0),--(INDEX(Matrix!$C$5:$EV$304,0,I$3)&gt;0)))</f>
        <v/>
      </c>
      <c r="J151" s="12" t="str">
        <f aca="false">IF(OR($A151="",J$4=""),"",SUMPRODUCT(--(INDEX(Matrix!$C$5:$EV$304,0,$B151)&gt;0),--(INDEX(Matrix!$C$5:$EV$304,0,J$3)&gt;0)))</f>
        <v/>
      </c>
      <c r="K151" s="12" t="str">
        <f aca="false">IF(OR($A151="",K$4=""),"",SUMPRODUCT(--(INDEX(Matrix!$C$5:$EV$304,0,$B151)&gt;0),--(INDEX(Matrix!$C$5:$EV$304,0,K$3)&gt;0)))</f>
        <v/>
      </c>
      <c r="L151" s="12" t="str">
        <f aca="false">IF(OR($A151="",L$4=""),"",SUMPRODUCT(--(INDEX(Matrix!$C$5:$EV$304,0,$B151)&gt;0),--(INDEX(Matrix!$C$5:$EV$304,0,L$3)&gt;0)))</f>
        <v/>
      </c>
      <c r="M151" s="12" t="str">
        <f aca="false">IF(OR($A151="",M$4=""),"",SUMPRODUCT(--(INDEX(Matrix!$C$5:$EV$304,0,$B151)&gt;0),--(INDEX(Matrix!$C$5:$EV$304,0,M$3)&gt;0)))</f>
        <v/>
      </c>
      <c r="N151" s="12" t="str">
        <f aca="false">IF(OR($A151="",N$4=""),"",SUMPRODUCT(--(INDEX(Matrix!$C$5:$EV$304,0,$B151)&gt;0),--(INDEX(Matrix!$C$5:$EV$304,0,N$3)&gt;0)))</f>
        <v/>
      </c>
      <c r="O151" s="12" t="str">
        <f aca="false">IF(OR($A151="",O$4=""),"",SUMPRODUCT(--(INDEX(Matrix!$C$5:$EV$304,0,$B151)&gt;0),--(INDEX(Matrix!$C$5:$EV$304,0,O$3)&gt;0)))</f>
        <v/>
      </c>
      <c r="P151" s="12" t="str">
        <f aca="false">IF(OR($A151="",P$4=""),"",SUMPRODUCT(--(INDEX(Matrix!$C$5:$EV$304,0,$B151)&gt;0),--(INDEX(Matrix!$C$5:$EV$304,0,P$3)&gt;0)))</f>
        <v/>
      </c>
      <c r="Q151" s="12" t="str">
        <f aca="false">IF(OR($A151="",Q$4=""),"",SUMPRODUCT(--(INDEX(Matrix!$C$5:$EV$304,0,$B151)&gt;0),--(INDEX(Matrix!$C$5:$EV$304,0,Q$3)&gt;0)))</f>
        <v/>
      </c>
      <c r="R151" s="12" t="str">
        <f aca="false">IF(OR($A151="",R$4=""),"",SUMPRODUCT(--(INDEX(Matrix!$C$5:$EV$304,0,$B151)&gt;0),--(INDEX(Matrix!$C$5:$EV$304,0,R$3)&gt;0)))</f>
        <v/>
      </c>
      <c r="S151" s="12" t="str">
        <f aca="false">IF(OR($A151="",S$4=""),"",SUMPRODUCT(--(INDEX(Matrix!$C$5:$EV$304,0,$B151)&gt;0),--(INDEX(Matrix!$C$5:$EV$304,0,S$3)&gt;0)))</f>
        <v/>
      </c>
      <c r="T151" s="12" t="str">
        <f aca="false">IF(OR($A151="",T$4=""),"",SUMPRODUCT(--(INDEX(Matrix!$C$5:$EV$304,0,$B151)&gt;0),--(INDEX(Matrix!$C$5:$EV$304,0,T$3)&gt;0)))</f>
        <v/>
      </c>
      <c r="U151" s="12" t="str">
        <f aca="false">IF(OR($A151="",U$4=""),"",SUMPRODUCT(--(INDEX(Matrix!$C$5:$EV$304,0,$B151)&gt;0),--(INDEX(Matrix!$C$5:$EV$304,0,U$3)&gt;0)))</f>
        <v/>
      </c>
      <c r="V151" s="12" t="str">
        <f aca="false">IF(OR($A151="",V$4=""),"",SUMPRODUCT(--(INDEX(Matrix!$C$5:$EV$304,0,$B151)&gt;0),--(INDEX(Matrix!$C$5:$EV$304,0,V$3)&gt;0)))</f>
        <v/>
      </c>
      <c r="W151" s="12" t="str">
        <f aca="false">IF(OR($A151="",W$4=""),"",SUMPRODUCT(--(INDEX(Matrix!$C$5:$EV$304,0,$B151)&gt;0),--(INDEX(Matrix!$C$5:$EV$304,0,W$3)&gt;0)))</f>
        <v/>
      </c>
      <c r="X151" s="12" t="str">
        <f aca="false">IF(OR($A151="",X$4=""),"",SUMPRODUCT(--(INDEX(Matrix!$C$5:$EV$304,0,$B151)&gt;0),--(INDEX(Matrix!$C$5:$EV$304,0,X$3)&gt;0)))</f>
        <v/>
      </c>
      <c r="Y151" s="12" t="str">
        <f aca="false">IF(OR($A151="",Y$4=""),"",SUMPRODUCT(--(INDEX(Matrix!$C$5:$EV$304,0,$B151)&gt;0),--(INDEX(Matrix!$C$5:$EV$304,0,Y$3)&gt;0)))</f>
        <v/>
      </c>
      <c r="Z151" s="12" t="str">
        <f aca="false">IF(OR($A151="",Z$4=""),"",SUMPRODUCT(--(INDEX(Matrix!$C$5:$EV$304,0,$B151)&gt;0),--(INDEX(Matrix!$C$5:$EV$304,0,Z$3)&gt;0)))</f>
        <v/>
      </c>
      <c r="AA151" s="12" t="str">
        <f aca="false">IF(OR($A151="",AA$4=""),"",SUMPRODUCT(--(INDEX(Matrix!$C$5:$EV$304,0,$B151)&gt;0),--(INDEX(Matrix!$C$5:$EV$304,0,AA$3)&gt;0)))</f>
        <v/>
      </c>
      <c r="AB151" s="12" t="str">
        <f aca="false">IF(OR($A151="",AB$4=""),"",SUMPRODUCT(--(INDEX(Matrix!$C$5:$EV$304,0,$B151)&gt;0),--(INDEX(Matrix!$C$5:$EV$304,0,AB$3)&gt;0)))</f>
        <v/>
      </c>
      <c r="AC151" s="12" t="str">
        <f aca="false">IF(OR($A151="",AC$4=""),"",SUMPRODUCT(--(INDEX(Matrix!$C$5:$EV$304,0,$B151)&gt;0),--(INDEX(Matrix!$C$5:$EV$304,0,AC$3)&gt;0)))</f>
        <v/>
      </c>
      <c r="AD151" s="12" t="str">
        <f aca="false">IF(OR($A151="",AD$4=""),"",SUMPRODUCT(--(INDEX(Matrix!$C$5:$EV$304,0,$B151)&gt;0),--(INDEX(Matrix!$C$5:$EV$304,0,AD$3)&gt;0)))</f>
        <v/>
      </c>
      <c r="AE151" s="12" t="str">
        <f aca="false">IF(OR($A151="",AE$4=""),"",SUMPRODUCT(--(INDEX(Matrix!$C$5:$EV$304,0,$B151)&gt;0),--(INDEX(Matrix!$C$5:$EV$304,0,AE$3)&gt;0)))</f>
        <v/>
      </c>
      <c r="AF151" s="12" t="str">
        <f aca="false">IF(OR($A151="",AF$4=""),"",SUMPRODUCT(--(INDEX(Matrix!$C$5:$EV$304,0,$B151)&gt;0),--(INDEX(Matrix!$C$5:$EV$304,0,AF$3)&gt;0)))</f>
        <v/>
      </c>
      <c r="AG151" s="12" t="str">
        <f aca="false">IF(OR($A151="",AG$4=""),"",SUMPRODUCT(--(INDEX(Matrix!$C$5:$EV$304,0,$B151)&gt;0),--(INDEX(Matrix!$C$5:$EV$304,0,AG$3)&gt;0)))</f>
        <v/>
      </c>
      <c r="AH151" s="12" t="str">
        <f aca="false">IF(OR($A151="",AH$4=""),"",SUMPRODUCT(--(INDEX(Matrix!$C$5:$EV$304,0,$B151)&gt;0),--(INDEX(Matrix!$C$5:$EV$304,0,AH$3)&gt;0)))</f>
        <v/>
      </c>
      <c r="AI151" s="12" t="str">
        <f aca="false">IF(OR($A151="",AI$4=""),"",SUMPRODUCT(--(INDEX(Matrix!$C$5:$EV$304,0,$B151)&gt;0),--(INDEX(Matrix!$C$5:$EV$304,0,AI$3)&gt;0)))</f>
        <v/>
      </c>
      <c r="AJ151" s="12" t="str">
        <f aca="false">IF(OR($A151="",AJ$4=""),"",SUMPRODUCT(--(INDEX(Matrix!$C$5:$EV$304,0,$B151)&gt;0),--(INDEX(Matrix!$C$5:$EV$304,0,AJ$3)&gt;0)))</f>
        <v/>
      </c>
      <c r="AK151" s="12" t="str">
        <f aca="false">IF(OR($A151="",AK$4=""),"",SUMPRODUCT(--(INDEX(Matrix!$C$5:$EV$304,0,$B151)&gt;0),--(INDEX(Matrix!$C$5:$EV$304,0,AK$3)&gt;0)))</f>
        <v/>
      </c>
      <c r="AL151" s="12" t="str">
        <f aca="false">IF(OR($A151="",AL$4=""),"",SUMPRODUCT(--(INDEX(Matrix!$C$5:$EV$304,0,$B151)&gt;0),--(INDEX(Matrix!$C$5:$EV$304,0,AL$3)&gt;0)))</f>
        <v/>
      </c>
      <c r="AM151" s="12" t="str">
        <f aca="false">IF(OR($A151="",AM$4=""),"",SUMPRODUCT(--(INDEX(Matrix!$C$5:$EV$304,0,$B151)&gt;0),--(INDEX(Matrix!$C$5:$EV$304,0,AM$3)&gt;0)))</f>
        <v/>
      </c>
      <c r="AN151" s="12" t="str">
        <f aca="false">IF(OR($A151="",AN$4=""),"",SUMPRODUCT(--(INDEX(Matrix!$C$5:$EV$304,0,$B151)&gt;0),--(INDEX(Matrix!$C$5:$EV$304,0,AN$3)&gt;0)))</f>
        <v/>
      </c>
      <c r="AO151" s="12" t="str">
        <f aca="false">IF(OR($A151="",AO$4=""),"",SUMPRODUCT(--(INDEX(Matrix!$C$5:$EV$304,0,$B151)&gt;0),--(INDEX(Matrix!$C$5:$EV$304,0,AO$3)&gt;0)))</f>
        <v/>
      </c>
      <c r="AP151" s="12" t="str">
        <f aca="false">IF(OR($A151="",AP$4=""),"",SUMPRODUCT(--(INDEX(Matrix!$C$5:$EV$304,0,$B151)&gt;0),--(INDEX(Matrix!$C$5:$EV$304,0,AP$3)&gt;0)))</f>
        <v/>
      </c>
      <c r="AQ151" s="12" t="str">
        <f aca="false">IF(OR($A151="",AQ$4=""),"",SUMPRODUCT(--(INDEX(Matrix!$C$5:$EV$304,0,$B151)&gt;0),--(INDEX(Matrix!$C$5:$EV$304,0,AQ$3)&gt;0)))</f>
        <v/>
      </c>
      <c r="AR151" s="12" t="str">
        <f aca="false">IF(OR($A151="",AR$4=""),"",SUMPRODUCT(--(INDEX(Matrix!$C$5:$EV$304,0,$B151)&gt;0),--(INDEX(Matrix!$C$5:$EV$304,0,AR$3)&gt;0)))</f>
        <v/>
      </c>
      <c r="AS151" s="12" t="str">
        <f aca="false">IF(OR($A151="",AS$4=""),"",SUMPRODUCT(--(INDEX(Matrix!$C$5:$EV$304,0,$B151)&gt;0),--(INDEX(Matrix!$C$5:$EV$304,0,AS$3)&gt;0)))</f>
        <v/>
      </c>
      <c r="AT151" s="12" t="str">
        <f aca="false">IF(OR($A151="",AT$4=""),"",SUMPRODUCT(--(INDEX(Matrix!$C$5:$EV$304,0,$B151)&gt;0),--(INDEX(Matrix!$C$5:$EV$304,0,AT$3)&gt;0)))</f>
        <v/>
      </c>
      <c r="AU151" s="12" t="str">
        <f aca="false">IF(OR($A151="",AU$4=""),"",SUMPRODUCT(--(INDEX(Matrix!$C$5:$EV$304,0,$B151)&gt;0),--(INDEX(Matrix!$C$5:$EV$304,0,AU$3)&gt;0)))</f>
        <v/>
      </c>
      <c r="AV151" s="12" t="str">
        <f aca="false">IF(OR($A151="",AV$4=""),"",SUMPRODUCT(--(INDEX(Matrix!$C$5:$EV$304,0,$B151)&gt;0),--(INDEX(Matrix!$C$5:$EV$304,0,AV$3)&gt;0)))</f>
        <v/>
      </c>
      <c r="AW151" s="12" t="str">
        <f aca="false">IF(OR($A151="",AW$4=""),"",SUMPRODUCT(--(INDEX(Matrix!$C$5:$EV$304,0,$B151)&gt;0),--(INDEX(Matrix!$C$5:$EV$304,0,AW$3)&gt;0)))</f>
        <v/>
      </c>
      <c r="AX151" s="12" t="str">
        <f aca="false">IF(OR($A151="",AX$4=""),"",SUMPRODUCT(--(INDEX(Matrix!$C$5:$EV$304,0,$B151)&gt;0),--(INDEX(Matrix!$C$5:$EV$304,0,AX$3)&gt;0)))</f>
        <v/>
      </c>
      <c r="AY151" s="12" t="str">
        <f aca="false">IF(OR($A151="",AY$4=""),"",SUMPRODUCT(--(INDEX(Matrix!$C$5:$EV$304,0,$B151)&gt;0),--(INDEX(Matrix!$C$5:$EV$304,0,AY$3)&gt;0)))</f>
        <v/>
      </c>
      <c r="AZ151" s="12" t="str">
        <f aca="false">IF(OR($A151="",AZ$4=""),"",SUMPRODUCT(--(INDEX(Matrix!$C$5:$EV$304,0,$B151)&gt;0),--(INDEX(Matrix!$C$5:$EV$304,0,AZ$3)&gt;0)))</f>
        <v/>
      </c>
      <c r="BA151" s="12" t="str">
        <f aca="false">IF(OR($A151="",BA$4=""),"",SUMPRODUCT(--(INDEX(Matrix!$C$5:$EV$304,0,$B151)&gt;0),--(INDEX(Matrix!$C$5:$EV$304,0,BA$3)&gt;0)))</f>
        <v/>
      </c>
      <c r="BB151" s="12" t="str">
        <f aca="false">IF(OR($A151="",BB$4=""),"",SUMPRODUCT(--(INDEX(Matrix!$C$5:$EV$304,0,$B151)&gt;0),--(INDEX(Matrix!$C$5:$EV$304,0,BB$3)&gt;0)))</f>
        <v/>
      </c>
      <c r="BC151" s="12" t="str">
        <f aca="false">IF(OR($A151="",BC$4=""),"",SUMPRODUCT(--(INDEX(Matrix!$C$5:$EV$304,0,$B151)&gt;0),--(INDEX(Matrix!$C$5:$EV$304,0,BC$3)&gt;0)))</f>
        <v/>
      </c>
      <c r="BD151" s="12" t="str">
        <f aca="false">IF(OR($A151="",BD$4=""),"",SUMPRODUCT(--(INDEX(Matrix!$C$5:$EV$304,0,$B151)&gt;0),--(INDEX(Matrix!$C$5:$EV$304,0,BD$3)&gt;0)))</f>
        <v/>
      </c>
      <c r="BE151" s="12" t="str">
        <f aca="false">IF(OR($A151="",BE$4=""),"",SUMPRODUCT(--(INDEX(Matrix!$C$5:$EV$304,0,$B151)&gt;0),--(INDEX(Matrix!$C$5:$EV$304,0,BE$3)&gt;0)))</f>
        <v/>
      </c>
      <c r="BF151" s="12" t="str">
        <f aca="false">IF(OR($A151="",BF$4=""),"",SUMPRODUCT(--(INDEX(Matrix!$C$5:$EV$304,0,$B151)&gt;0),--(INDEX(Matrix!$C$5:$EV$304,0,BF$3)&gt;0)))</f>
        <v/>
      </c>
      <c r="BG151" s="12" t="str">
        <f aca="false">IF(OR($A151="",BG$4=""),"",SUMPRODUCT(--(INDEX(Matrix!$C$5:$EV$304,0,$B151)&gt;0),--(INDEX(Matrix!$C$5:$EV$304,0,BG$3)&gt;0)))</f>
        <v/>
      </c>
      <c r="BH151" s="12" t="str">
        <f aca="false">IF(OR($A151="",BH$4=""),"",SUMPRODUCT(--(INDEX(Matrix!$C$5:$EV$304,0,$B151)&gt;0),--(INDEX(Matrix!$C$5:$EV$304,0,BH$3)&gt;0)))</f>
        <v/>
      </c>
      <c r="BI151" s="12" t="str">
        <f aca="false">IF(OR($A151="",BI$4=""),"",SUMPRODUCT(--(INDEX(Matrix!$C$5:$EV$304,0,$B151)&gt;0),--(INDEX(Matrix!$C$5:$EV$304,0,BI$3)&gt;0)))</f>
        <v/>
      </c>
      <c r="BJ151" s="12" t="str">
        <f aca="false">IF(OR($A151="",BJ$4=""),"",SUMPRODUCT(--(INDEX(Matrix!$C$5:$EV$304,0,$B151)&gt;0),--(INDEX(Matrix!$C$5:$EV$304,0,BJ$3)&gt;0)))</f>
        <v/>
      </c>
      <c r="BK151" s="12" t="str">
        <f aca="false">IF(OR($A151="",BK$4=""),"",SUMPRODUCT(--(INDEX(Matrix!$C$5:$EV$304,0,$B151)&gt;0),--(INDEX(Matrix!$C$5:$EV$304,0,BK$3)&gt;0)))</f>
        <v/>
      </c>
      <c r="BL151" s="12" t="str">
        <f aca="false">IF(OR($A151="",BL$4=""),"",SUMPRODUCT(--(INDEX(Matrix!$C$5:$EV$304,0,$B151)&gt;0),--(INDEX(Matrix!$C$5:$EV$304,0,BL$3)&gt;0)))</f>
        <v/>
      </c>
      <c r="BM151" s="12" t="str">
        <f aca="false">IF(OR($A151="",BM$4=""),"",SUMPRODUCT(--(INDEX(Matrix!$C$5:$EV$304,0,$B151)&gt;0),--(INDEX(Matrix!$C$5:$EV$304,0,BM$3)&gt;0)))</f>
        <v/>
      </c>
      <c r="BN151" s="12" t="str">
        <f aca="false">IF(OR($A151="",BN$4=""),"",SUMPRODUCT(--(INDEX(Matrix!$C$5:$EV$304,0,$B151)&gt;0),--(INDEX(Matrix!$C$5:$EV$304,0,BN$3)&gt;0)))</f>
        <v/>
      </c>
      <c r="BO151" s="12" t="str">
        <f aca="false">IF(OR($A151="",BO$4=""),"",SUMPRODUCT(--(INDEX(Matrix!$C$5:$EV$304,0,$B151)&gt;0),--(INDEX(Matrix!$C$5:$EV$304,0,BO$3)&gt;0)))</f>
        <v/>
      </c>
      <c r="BP151" s="12" t="str">
        <f aca="false">IF(OR($A151="",BP$4=""),"",SUMPRODUCT(--(INDEX(Matrix!$C$5:$EV$304,0,$B151)&gt;0),--(INDEX(Matrix!$C$5:$EV$304,0,BP$3)&gt;0)))</f>
        <v/>
      </c>
      <c r="BQ151" s="12" t="str">
        <f aca="false">IF(OR($A151="",BQ$4=""),"",SUMPRODUCT(--(INDEX(Matrix!$C$5:$EV$304,0,$B151)&gt;0),--(INDEX(Matrix!$C$5:$EV$304,0,BQ$3)&gt;0)))</f>
        <v/>
      </c>
      <c r="BR151" s="12" t="str">
        <f aca="false">IF(OR($A151="",BR$4=""),"",SUMPRODUCT(--(INDEX(Matrix!$C$5:$EV$304,0,$B151)&gt;0),--(INDEX(Matrix!$C$5:$EV$304,0,BR$3)&gt;0)))</f>
        <v/>
      </c>
      <c r="BS151" s="12" t="str">
        <f aca="false">IF(OR($A151="",BS$4=""),"",SUMPRODUCT(--(INDEX(Matrix!$C$5:$EV$304,0,$B151)&gt;0),--(INDEX(Matrix!$C$5:$EV$304,0,BS$3)&gt;0)))</f>
        <v/>
      </c>
      <c r="BT151" s="12" t="str">
        <f aca="false">IF(OR($A151="",BT$4=""),"",SUMPRODUCT(--(INDEX(Matrix!$C$5:$EV$304,0,$B151)&gt;0),--(INDEX(Matrix!$C$5:$EV$304,0,BT$3)&gt;0)))</f>
        <v/>
      </c>
      <c r="BU151" s="12" t="str">
        <f aca="false">IF(OR($A151="",BU$4=""),"",SUMPRODUCT(--(INDEX(Matrix!$C$5:$EV$304,0,$B151)&gt;0),--(INDEX(Matrix!$C$5:$EV$304,0,BU$3)&gt;0)))</f>
        <v/>
      </c>
      <c r="BV151" s="12" t="str">
        <f aca="false">IF(OR($A151="",BV$4=""),"",SUMPRODUCT(--(INDEX(Matrix!$C$5:$EV$304,0,$B151)&gt;0),--(INDEX(Matrix!$C$5:$EV$304,0,BV$3)&gt;0)))</f>
        <v/>
      </c>
      <c r="BW151" s="12" t="str">
        <f aca="false">IF(OR($A151="",BW$4=""),"",SUMPRODUCT(--(INDEX(Matrix!$C$5:$EV$304,0,$B151)&gt;0),--(INDEX(Matrix!$C$5:$EV$304,0,BW$3)&gt;0)))</f>
        <v/>
      </c>
      <c r="BX151" s="12" t="str">
        <f aca="false">IF(OR($A151="",BX$4=""),"",SUMPRODUCT(--(INDEX(Matrix!$C$5:$EV$304,0,$B151)&gt;0),--(INDEX(Matrix!$C$5:$EV$304,0,BX$3)&gt;0)))</f>
        <v/>
      </c>
      <c r="BY151" s="12" t="str">
        <f aca="false">IF(OR($A151="",BY$4=""),"",SUMPRODUCT(--(INDEX(Matrix!$C$5:$EV$304,0,$B151)&gt;0),--(INDEX(Matrix!$C$5:$EV$304,0,BY$3)&gt;0)))</f>
        <v/>
      </c>
      <c r="BZ151" s="12" t="str">
        <f aca="false">IF(OR($A151="",BZ$4=""),"",SUMPRODUCT(--(INDEX(Matrix!$C$5:$EV$304,0,$B151)&gt;0),--(INDEX(Matrix!$C$5:$EV$304,0,BZ$3)&gt;0)))</f>
        <v/>
      </c>
      <c r="CA151" s="12" t="str">
        <f aca="false">IF(OR($A151="",CA$4=""),"",SUMPRODUCT(--(INDEX(Matrix!$C$5:$EV$304,0,$B151)&gt;0),--(INDEX(Matrix!$C$5:$EV$304,0,CA$3)&gt;0)))</f>
        <v/>
      </c>
      <c r="CB151" s="12" t="str">
        <f aca="false">IF(OR($A151="",CB$4=""),"",SUMPRODUCT(--(INDEX(Matrix!$C$5:$EV$304,0,$B151)&gt;0),--(INDEX(Matrix!$C$5:$EV$304,0,CB$3)&gt;0)))</f>
        <v/>
      </c>
      <c r="CC151" s="12" t="str">
        <f aca="false">IF(OR($A151="",CC$4=""),"",SUMPRODUCT(--(INDEX(Matrix!$C$5:$EV$304,0,$B151)&gt;0),--(INDEX(Matrix!$C$5:$EV$304,0,CC$3)&gt;0)))</f>
        <v/>
      </c>
      <c r="CD151" s="12" t="str">
        <f aca="false">IF(OR($A151="",CD$4=""),"",SUMPRODUCT(--(INDEX(Matrix!$C$5:$EV$304,0,$B151)&gt;0),--(INDEX(Matrix!$C$5:$EV$304,0,CD$3)&gt;0)))</f>
        <v/>
      </c>
      <c r="CE151" s="12" t="str">
        <f aca="false">IF(OR($A151="",CE$4=""),"",SUMPRODUCT(--(INDEX(Matrix!$C$5:$EV$304,0,$B151)&gt;0),--(INDEX(Matrix!$C$5:$EV$304,0,CE$3)&gt;0)))</f>
        <v/>
      </c>
      <c r="CF151" s="12" t="str">
        <f aca="false">IF(OR($A151="",CF$4=""),"",SUMPRODUCT(--(INDEX(Matrix!$C$5:$EV$304,0,$B151)&gt;0),--(INDEX(Matrix!$C$5:$EV$304,0,CF$3)&gt;0)))</f>
        <v/>
      </c>
      <c r="CG151" s="12" t="str">
        <f aca="false">IF(OR($A151="",CG$4=""),"",SUMPRODUCT(--(INDEX(Matrix!$C$5:$EV$304,0,$B151)&gt;0),--(INDEX(Matrix!$C$5:$EV$304,0,CG$3)&gt;0)))</f>
        <v/>
      </c>
      <c r="CH151" s="12" t="str">
        <f aca="false">IF(OR($A151="",CH$4=""),"",SUMPRODUCT(--(INDEX(Matrix!$C$5:$EV$304,0,$B151)&gt;0),--(INDEX(Matrix!$C$5:$EV$304,0,CH$3)&gt;0)))</f>
        <v/>
      </c>
      <c r="CI151" s="12" t="str">
        <f aca="false">IF(OR($A151="",CI$4=""),"",SUMPRODUCT(--(INDEX(Matrix!$C$5:$EV$304,0,$B151)&gt;0),--(INDEX(Matrix!$C$5:$EV$304,0,CI$3)&gt;0)))</f>
        <v/>
      </c>
      <c r="CJ151" s="12" t="str">
        <f aca="false">IF(OR($A151="",CJ$4=""),"",SUMPRODUCT(--(INDEX(Matrix!$C$5:$EV$304,0,$B151)&gt;0),--(INDEX(Matrix!$C$5:$EV$304,0,CJ$3)&gt;0)))</f>
        <v/>
      </c>
      <c r="CK151" s="12" t="str">
        <f aca="false">IF(OR($A151="",CK$4=""),"",SUMPRODUCT(--(INDEX(Matrix!$C$5:$EV$304,0,$B151)&gt;0),--(INDEX(Matrix!$C$5:$EV$304,0,CK$3)&gt;0)))</f>
        <v/>
      </c>
      <c r="CL151" s="12" t="str">
        <f aca="false">IF(OR($A151="",CL$4=""),"",SUMPRODUCT(--(INDEX(Matrix!$C$5:$EV$304,0,$B151)&gt;0),--(INDEX(Matrix!$C$5:$EV$304,0,CL$3)&gt;0)))</f>
        <v/>
      </c>
      <c r="CM151" s="12" t="str">
        <f aca="false">IF(OR($A151="",CM$4=""),"",SUMPRODUCT(--(INDEX(Matrix!$C$5:$EV$304,0,$B151)&gt;0),--(INDEX(Matrix!$C$5:$EV$304,0,CM$3)&gt;0)))</f>
        <v/>
      </c>
      <c r="CN151" s="12" t="str">
        <f aca="false">IF(OR($A151="",CN$4=""),"",SUMPRODUCT(--(INDEX(Matrix!$C$5:$EV$304,0,$B151)&gt;0),--(INDEX(Matrix!$C$5:$EV$304,0,CN$3)&gt;0)))</f>
        <v/>
      </c>
      <c r="CO151" s="12" t="str">
        <f aca="false">IF(OR($A151="",CO$4=""),"",SUMPRODUCT(--(INDEX(Matrix!$C$5:$EV$304,0,$B151)&gt;0),--(INDEX(Matrix!$C$5:$EV$304,0,CO$3)&gt;0)))</f>
        <v/>
      </c>
      <c r="CP151" s="12" t="str">
        <f aca="false">IF(OR($A151="",CP$4=""),"",SUMPRODUCT(--(INDEX(Matrix!$C$5:$EV$304,0,$B151)&gt;0),--(INDEX(Matrix!$C$5:$EV$304,0,CP$3)&gt;0)))</f>
        <v/>
      </c>
      <c r="CQ151" s="12" t="str">
        <f aca="false">IF(OR($A151="",CQ$4=""),"",SUMPRODUCT(--(INDEX(Matrix!$C$5:$EV$304,0,$B151)&gt;0),--(INDEX(Matrix!$C$5:$EV$304,0,CQ$3)&gt;0)))</f>
        <v/>
      </c>
      <c r="CR151" s="12" t="str">
        <f aca="false">IF(OR($A151="",CR$4=""),"",SUMPRODUCT(--(INDEX(Matrix!$C$5:$EV$304,0,$B151)&gt;0),--(INDEX(Matrix!$C$5:$EV$304,0,CR$3)&gt;0)))</f>
        <v/>
      </c>
      <c r="CS151" s="12" t="str">
        <f aca="false">IF(OR($A151="",CS$4=""),"",SUMPRODUCT(--(INDEX(Matrix!$C$5:$EV$304,0,$B151)&gt;0),--(INDEX(Matrix!$C$5:$EV$304,0,CS$3)&gt;0)))</f>
        <v/>
      </c>
      <c r="CT151" s="12" t="str">
        <f aca="false">IF(OR($A151="",CT$4=""),"",SUMPRODUCT(--(INDEX(Matrix!$C$5:$EV$304,0,$B151)&gt;0),--(INDEX(Matrix!$C$5:$EV$304,0,CT$3)&gt;0)))</f>
        <v/>
      </c>
      <c r="CU151" s="12" t="str">
        <f aca="false">IF(OR($A151="",CU$4=""),"",SUMPRODUCT(--(INDEX(Matrix!$C$5:$EV$304,0,$B151)&gt;0),--(INDEX(Matrix!$C$5:$EV$304,0,CU$3)&gt;0)))</f>
        <v/>
      </c>
      <c r="CV151" s="12" t="str">
        <f aca="false">IF(OR($A151="",CV$4=""),"",SUMPRODUCT(--(INDEX(Matrix!$C$5:$EV$304,0,$B151)&gt;0),--(INDEX(Matrix!$C$5:$EV$304,0,CV$3)&gt;0)))</f>
        <v/>
      </c>
      <c r="CW151" s="12" t="str">
        <f aca="false">IF(OR($A151="",CW$4=""),"",SUMPRODUCT(--(INDEX(Matrix!$C$5:$EV$304,0,$B151)&gt;0),--(INDEX(Matrix!$C$5:$EV$304,0,CW$3)&gt;0)))</f>
        <v/>
      </c>
      <c r="CX151" s="12" t="str">
        <f aca="false">IF(OR($A151="",CX$4=""),"",SUMPRODUCT(--(INDEX(Matrix!$C$5:$EV$304,0,$B151)&gt;0),--(INDEX(Matrix!$C$5:$EV$304,0,CX$3)&gt;0)))</f>
        <v/>
      </c>
      <c r="CY151" s="12" t="str">
        <f aca="false">IF(OR($A151="",CY$4=""),"",SUMPRODUCT(--(INDEX(Matrix!$C$5:$EV$304,0,$B151)&gt;0),--(INDEX(Matrix!$C$5:$EV$304,0,CY$3)&gt;0)))</f>
        <v/>
      </c>
      <c r="CZ151" s="12" t="str">
        <f aca="false">IF(OR($A151="",CZ$4=""),"",SUMPRODUCT(--(INDEX(Matrix!$C$5:$EV$304,0,$B151)&gt;0),--(INDEX(Matrix!$C$5:$EV$304,0,CZ$3)&gt;0)))</f>
        <v/>
      </c>
      <c r="DA151" s="12" t="str">
        <f aca="false">IF(OR($A151="",DA$4=""),"",SUMPRODUCT(--(INDEX(Matrix!$C$5:$EV$304,0,$B151)&gt;0),--(INDEX(Matrix!$C$5:$EV$304,0,DA$3)&gt;0)))</f>
        <v/>
      </c>
      <c r="DB151" s="12" t="str">
        <f aca="false">IF(OR($A151="",DB$4=""),"",SUMPRODUCT(--(INDEX(Matrix!$C$5:$EV$304,0,$B151)&gt;0),--(INDEX(Matrix!$C$5:$EV$304,0,DB$3)&gt;0)))</f>
        <v/>
      </c>
      <c r="DC151" s="12" t="str">
        <f aca="false">IF(OR($A151="",DC$4=""),"",SUMPRODUCT(--(INDEX(Matrix!$C$5:$EV$304,0,$B151)&gt;0),--(INDEX(Matrix!$C$5:$EV$304,0,DC$3)&gt;0)))</f>
        <v/>
      </c>
      <c r="DD151" s="12" t="str">
        <f aca="false">IF(OR($A151="",DD$4=""),"",SUMPRODUCT(--(INDEX(Matrix!$C$5:$EV$304,0,$B151)&gt;0),--(INDEX(Matrix!$C$5:$EV$304,0,DD$3)&gt;0)))</f>
        <v/>
      </c>
      <c r="DE151" s="12" t="str">
        <f aca="false">IF(OR($A151="",DE$4=""),"",SUMPRODUCT(--(INDEX(Matrix!$C$5:$EV$304,0,$B151)&gt;0),--(INDEX(Matrix!$C$5:$EV$304,0,DE$3)&gt;0)))</f>
        <v/>
      </c>
      <c r="DF151" s="12" t="str">
        <f aca="false">IF(OR($A151="",DF$4=""),"",SUMPRODUCT(--(INDEX(Matrix!$C$5:$EV$304,0,$B151)&gt;0),--(INDEX(Matrix!$C$5:$EV$304,0,DF$3)&gt;0)))</f>
        <v/>
      </c>
      <c r="DG151" s="12" t="str">
        <f aca="false">IF(OR($A151="",DG$4=""),"",SUMPRODUCT(--(INDEX(Matrix!$C$5:$EV$304,0,$B151)&gt;0),--(INDEX(Matrix!$C$5:$EV$304,0,DG$3)&gt;0)))</f>
        <v/>
      </c>
      <c r="DH151" s="12" t="str">
        <f aca="false">IF(OR($A151="",DH$4=""),"",SUMPRODUCT(--(INDEX(Matrix!$C$5:$EV$304,0,$B151)&gt;0),--(INDEX(Matrix!$C$5:$EV$304,0,DH$3)&gt;0)))</f>
        <v/>
      </c>
      <c r="DI151" s="12" t="str">
        <f aca="false">IF(OR($A151="",DI$4=""),"",SUMPRODUCT(--(INDEX(Matrix!$C$5:$EV$304,0,$B151)&gt;0),--(INDEX(Matrix!$C$5:$EV$304,0,DI$3)&gt;0)))</f>
        <v/>
      </c>
      <c r="DJ151" s="12" t="str">
        <f aca="false">IF(OR($A151="",DJ$4=""),"",SUMPRODUCT(--(INDEX(Matrix!$C$5:$EV$304,0,$B151)&gt;0),--(INDEX(Matrix!$C$5:$EV$304,0,DJ$3)&gt;0)))</f>
        <v/>
      </c>
      <c r="DK151" s="12" t="str">
        <f aca="false">IF(OR($A151="",DK$4=""),"",SUMPRODUCT(--(INDEX(Matrix!$C$5:$EV$304,0,$B151)&gt;0),--(INDEX(Matrix!$C$5:$EV$304,0,DK$3)&gt;0)))</f>
        <v/>
      </c>
      <c r="DL151" s="12" t="str">
        <f aca="false">IF(OR($A151="",DL$4=""),"",SUMPRODUCT(--(INDEX(Matrix!$C$5:$EV$304,0,$B151)&gt;0),--(INDEX(Matrix!$C$5:$EV$304,0,DL$3)&gt;0)))</f>
        <v/>
      </c>
      <c r="DM151" s="12" t="str">
        <f aca="false">IF(OR($A151="",DM$4=""),"",SUMPRODUCT(--(INDEX(Matrix!$C$5:$EV$304,0,$B151)&gt;0),--(INDEX(Matrix!$C$5:$EV$304,0,DM$3)&gt;0)))</f>
        <v/>
      </c>
      <c r="DN151" s="12" t="str">
        <f aca="false">IF(OR($A151="",DN$4=""),"",SUMPRODUCT(--(INDEX(Matrix!$C$5:$EV$304,0,$B151)&gt;0),--(INDEX(Matrix!$C$5:$EV$304,0,DN$3)&gt;0)))</f>
        <v/>
      </c>
      <c r="DO151" s="12" t="str">
        <f aca="false">IF(OR($A151="",DO$4=""),"",SUMPRODUCT(--(INDEX(Matrix!$C$5:$EV$304,0,$B151)&gt;0),--(INDEX(Matrix!$C$5:$EV$304,0,DO$3)&gt;0)))</f>
        <v/>
      </c>
      <c r="DP151" s="12" t="str">
        <f aca="false">IF(OR($A151="",DP$4=""),"",SUMPRODUCT(--(INDEX(Matrix!$C$5:$EV$304,0,$B151)&gt;0),--(INDEX(Matrix!$C$5:$EV$304,0,DP$3)&gt;0)))</f>
        <v/>
      </c>
      <c r="DQ151" s="12" t="str">
        <f aca="false">IF(OR($A151="",DQ$4=""),"",SUMPRODUCT(--(INDEX(Matrix!$C$5:$EV$304,0,$B151)&gt;0),--(INDEX(Matrix!$C$5:$EV$304,0,DQ$3)&gt;0)))</f>
        <v/>
      </c>
      <c r="DR151" s="12" t="str">
        <f aca="false">IF(OR($A151="",DR$4=""),"",SUMPRODUCT(--(INDEX(Matrix!$C$5:$EV$304,0,$B151)&gt;0),--(INDEX(Matrix!$C$5:$EV$304,0,DR$3)&gt;0)))</f>
        <v/>
      </c>
      <c r="DS151" s="12" t="str">
        <f aca="false">IF(OR($A151="",DS$4=""),"",SUMPRODUCT(--(INDEX(Matrix!$C$5:$EV$304,0,$B151)&gt;0),--(INDEX(Matrix!$C$5:$EV$304,0,DS$3)&gt;0)))</f>
        <v/>
      </c>
      <c r="DT151" s="12" t="str">
        <f aca="false">IF(OR($A151="",DT$4=""),"",SUMPRODUCT(--(INDEX(Matrix!$C$5:$EV$304,0,$B151)&gt;0),--(INDEX(Matrix!$C$5:$EV$304,0,DT$3)&gt;0)))</f>
        <v/>
      </c>
      <c r="DU151" s="12" t="str">
        <f aca="false">IF(OR($A151="",DU$4=""),"",SUMPRODUCT(--(INDEX(Matrix!$C$5:$EV$304,0,$B151)&gt;0),--(INDEX(Matrix!$C$5:$EV$304,0,DU$3)&gt;0)))</f>
        <v/>
      </c>
      <c r="DV151" s="12" t="str">
        <f aca="false">IF(OR($A151="",DV$4=""),"",SUMPRODUCT(--(INDEX(Matrix!$C$5:$EV$304,0,$B151)&gt;0),--(INDEX(Matrix!$C$5:$EV$304,0,DV$3)&gt;0)))</f>
        <v/>
      </c>
      <c r="DW151" s="12" t="str">
        <f aca="false">IF(OR($A151="",DW$4=""),"",SUMPRODUCT(--(INDEX(Matrix!$C$5:$EV$304,0,$B151)&gt;0),--(INDEX(Matrix!$C$5:$EV$304,0,DW$3)&gt;0)))</f>
        <v/>
      </c>
      <c r="DX151" s="12" t="str">
        <f aca="false">IF(OR($A151="",DX$4=""),"",SUMPRODUCT(--(INDEX(Matrix!$C$5:$EV$304,0,$B151)&gt;0),--(INDEX(Matrix!$C$5:$EV$304,0,DX$3)&gt;0)))</f>
        <v/>
      </c>
      <c r="DY151" s="12" t="str">
        <f aca="false">IF(OR($A151="",DY$4=""),"",SUMPRODUCT(--(INDEX(Matrix!$C$5:$EV$304,0,$B151)&gt;0),--(INDEX(Matrix!$C$5:$EV$304,0,DY$3)&gt;0)))</f>
        <v/>
      </c>
      <c r="DZ151" s="12" t="str">
        <f aca="false">IF(OR($A151="",DZ$4=""),"",SUMPRODUCT(--(INDEX(Matrix!$C$5:$EV$304,0,$B151)&gt;0),--(INDEX(Matrix!$C$5:$EV$304,0,DZ$3)&gt;0)))</f>
        <v/>
      </c>
      <c r="EA151" s="12" t="str">
        <f aca="false">IF(OR($A151="",EA$4=""),"",SUMPRODUCT(--(INDEX(Matrix!$C$5:$EV$304,0,$B151)&gt;0),--(INDEX(Matrix!$C$5:$EV$304,0,EA$3)&gt;0)))</f>
        <v/>
      </c>
      <c r="EB151" s="12" t="str">
        <f aca="false">IF(OR($A151="",EB$4=""),"",SUMPRODUCT(--(INDEX(Matrix!$C$5:$EV$304,0,$B151)&gt;0),--(INDEX(Matrix!$C$5:$EV$304,0,EB$3)&gt;0)))</f>
        <v/>
      </c>
      <c r="EC151" s="12" t="str">
        <f aca="false">IF(OR($A151="",EC$4=""),"",SUMPRODUCT(--(INDEX(Matrix!$C$5:$EV$304,0,$B151)&gt;0),--(INDEX(Matrix!$C$5:$EV$304,0,EC$3)&gt;0)))</f>
        <v/>
      </c>
      <c r="ED151" s="12" t="str">
        <f aca="false">IF(OR($A151="",ED$4=""),"",SUMPRODUCT(--(INDEX(Matrix!$C$5:$EV$304,0,$B151)&gt;0),--(INDEX(Matrix!$C$5:$EV$304,0,ED$3)&gt;0)))</f>
        <v/>
      </c>
      <c r="EE151" s="12" t="str">
        <f aca="false">IF(OR($A151="",EE$4=""),"",SUMPRODUCT(--(INDEX(Matrix!$C$5:$EV$304,0,$B151)&gt;0),--(INDEX(Matrix!$C$5:$EV$304,0,EE$3)&gt;0)))</f>
        <v/>
      </c>
      <c r="EF151" s="12" t="str">
        <f aca="false">IF(OR($A151="",EF$4=""),"",SUMPRODUCT(--(INDEX(Matrix!$C$5:$EV$304,0,$B151)&gt;0),--(INDEX(Matrix!$C$5:$EV$304,0,EF$3)&gt;0)))</f>
        <v/>
      </c>
      <c r="EG151" s="12" t="str">
        <f aca="false">IF(OR($A151="",EG$4=""),"",SUMPRODUCT(--(INDEX(Matrix!$C$5:$EV$304,0,$B151)&gt;0),--(INDEX(Matrix!$C$5:$EV$304,0,EG$3)&gt;0)))</f>
        <v/>
      </c>
      <c r="EH151" s="12" t="str">
        <f aca="false">IF(OR($A151="",EH$4=""),"",SUMPRODUCT(--(INDEX(Matrix!$C$5:$EV$304,0,$B151)&gt;0),--(INDEX(Matrix!$C$5:$EV$304,0,EH$3)&gt;0)))</f>
        <v/>
      </c>
      <c r="EI151" s="12" t="str">
        <f aca="false">IF(OR($A151="",EI$4=""),"",SUMPRODUCT(--(INDEX(Matrix!$C$5:$EV$304,0,$B151)&gt;0),--(INDEX(Matrix!$C$5:$EV$304,0,EI$3)&gt;0)))</f>
        <v/>
      </c>
      <c r="EJ151" s="12" t="str">
        <f aca="false">IF(OR($A151="",EJ$4=""),"",SUMPRODUCT(--(INDEX(Matrix!$C$5:$EV$304,0,$B151)&gt;0),--(INDEX(Matrix!$C$5:$EV$304,0,EJ$3)&gt;0)))</f>
        <v/>
      </c>
      <c r="EK151" s="12" t="str">
        <f aca="false">IF(OR($A151="",EK$4=""),"",SUMPRODUCT(--(INDEX(Matrix!$C$5:$EV$304,0,$B151)&gt;0),--(INDEX(Matrix!$C$5:$EV$304,0,EK$3)&gt;0)))</f>
        <v/>
      </c>
      <c r="EL151" s="12" t="str">
        <f aca="false">IF(OR($A151="",EL$4=""),"",SUMPRODUCT(--(INDEX(Matrix!$C$5:$EV$304,0,$B151)&gt;0),--(INDEX(Matrix!$C$5:$EV$304,0,EL$3)&gt;0)))</f>
        <v/>
      </c>
      <c r="EM151" s="12" t="str">
        <f aca="false">IF(OR($A151="",EM$4=""),"",SUMPRODUCT(--(INDEX(Matrix!$C$5:$EV$304,0,$B151)&gt;0),--(INDEX(Matrix!$C$5:$EV$304,0,EM$3)&gt;0)))</f>
        <v/>
      </c>
      <c r="EN151" s="12" t="str">
        <f aca="false">IF(OR($A151="",EN$4=""),"",SUMPRODUCT(--(INDEX(Matrix!$C$5:$EV$304,0,$B151)&gt;0),--(INDEX(Matrix!$C$5:$EV$304,0,EN$3)&gt;0)))</f>
        <v/>
      </c>
      <c r="EO151" s="12" t="str">
        <f aca="false">IF(OR($A151="",EO$4=""),"",SUMPRODUCT(--(INDEX(Matrix!$C$5:$EV$304,0,$B151)&gt;0),--(INDEX(Matrix!$C$5:$EV$304,0,EO$3)&gt;0)))</f>
        <v/>
      </c>
      <c r="EP151" s="12" t="str">
        <f aca="false">IF(OR($A151="",EP$4=""),"",SUMPRODUCT(--(INDEX(Matrix!$C$5:$EV$304,0,$B151)&gt;0),--(INDEX(Matrix!$C$5:$EV$304,0,EP$3)&gt;0)))</f>
        <v/>
      </c>
      <c r="EQ151" s="12" t="str">
        <f aca="false">IF(OR($A151="",EQ$4=""),"",SUMPRODUCT(--(INDEX(Matrix!$C$5:$EV$304,0,$B151)&gt;0),--(INDEX(Matrix!$C$5:$EV$304,0,EQ$3)&gt;0)))</f>
        <v/>
      </c>
      <c r="ER151" s="12" t="str">
        <f aca="false">IF(OR($A151="",ER$4=""),"",SUMPRODUCT(--(INDEX(Matrix!$C$5:$EV$304,0,$B151)&gt;0),--(INDEX(Matrix!$C$5:$EV$304,0,ER$3)&gt;0)))</f>
        <v/>
      </c>
      <c r="ES151" s="12" t="str">
        <f aca="false">IF(OR($A151="",ES$4=""),"",SUMPRODUCT(--(INDEX(Matrix!$C$5:$EV$304,0,$B151)&gt;0),--(INDEX(Matrix!$C$5:$EV$304,0,ES$3)&gt;0)))</f>
        <v/>
      </c>
      <c r="ET151" s="12" t="str">
        <f aca="false">IF(OR($A151="",ET$4=""),"",SUMPRODUCT(--(INDEX(Matrix!$C$5:$EV$304,0,$B151)&gt;0),--(INDEX(Matrix!$C$5:$EV$304,0,ET$3)&gt;0)))</f>
        <v/>
      </c>
      <c r="EU151" s="12" t="str">
        <f aca="false">IF(OR($A151="",EU$4=""),"",SUMPRODUCT(--(INDEX(Matrix!$C$5:$EV$304,0,$B151)&gt;0),--(INDEX(Matrix!$C$5:$EV$304,0,EU$3)&gt;0)))</f>
        <v/>
      </c>
      <c r="EV151" s="12" t="str">
        <f aca="false">IF(OR($A151="",EV$4=""),"",SUMPRODUCT(--(INDEX(Matrix!$C$5:$EV$304,0,$B151)&gt;0),--(INDEX(Matrix!$C$5:$EV$304,0,EV$3)&gt;0)))</f>
        <v/>
      </c>
    </row>
    <row r="152" customFormat="false" ht="15" hidden="false" customHeight="false" outlineLevel="0" collapsed="false">
      <c r="A152" s="6" t="str">
        <f aca="false">IF(INDEX(Products!$A$2:$A$151,$B152)="","",INDEX(Products!$A$2:$A$151,$B152))</f>
        <v/>
      </c>
      <c r="B152" s="23" t="n">
        <v>148</v>
      </c>
      <c r="C152" s="12" t="str">
        <f aca="false">IF(OR($A152="",C$4=""),"",SUMPRODUCT(--(INDEX(Matrix!$C$5:$EV$304,0,$B152)&gt;0),--(INDEX(Matrix!$C$5:$EV$304,0,C$3)&gt;0)))</f>
        <v/>
      </c>
      <c r="D152" s="12" t="str">
        <f aca="false">IF(OR($A152="",D$4=""),"",SUMPRODUCT(--(INDEX(Matrix!$C$5:$EV$304,0,$B152)&gt;0),--(INDEX(Matrix!$C$5:$EV$304,0,D$3)&gt;0)))</f>
        <v/>
      </c>
      <c r="E152" s="12" t="str">
        <f aca="false">IF(OR($A152="",E$4=""),"",SUMPRODUCT(--(INDEX(Matrix!$C$5:$EV$304,0,$B152)&gt;0),--(INDEX(Matrix!$C$5:$EV$304,0,E$3)&gt;0)))</f>
        <v/>
      </c>
      <c r="F152" s="12" t="str">
        <f aca="false">IF(OR($A152="",F$4=""),"",SUMPRODUCT(--(INDEX(Matrix!$C$5:$EV$304,0,$B152)&gt;0),--(INDEX(Matrix!$C$5:$EV$304,0,F$3)&gt;0)))</f>
        <v/>
      </c>
      <c r="G152" s="12" t="str">
        <f aca="false">IF(OR($A152="",G$4=""),"",SUMPRODUCT(--(INDEX(Matrix!$C$5:$EV$304,0,$B152)&gt;0),--(INDEX(Matrix!$C$5:$EV$304,0,G$3)&gt;0)))</f>
        <v/>
      </c>
      <c r="H152" s="12" t="str">
        <f aca="false">IF(OR($A152="",H$4=""),"",SUMPRODUCT(--(INDEX(Matrix!$C$5:$EV$304,0,$B152)&gt;0),--(INDEX(Matrix!$C$5:$EV$304,0,H$3)&gt;0)))</f>
        <v/>
      </c>
      <c r="I152" s="12" t="str">
        <f aca="false">IF(OR($A152="",I$4=""),"",SUMPRODUCT(--(INDEX(Matrix!$C$5:$EV$304,0,$B152)&gt;0),--(INDEX(Matrix!$C$5:$EV$304,0,I$3)&gt;0)))</f>
        <v/>
      </c>
      <c r="J152" s="12" t="str">
        <f aca="false">IF(OR($A152="",J$4=""),"",SUMPRODUCT(--(INDEX(Matrix!$C$5:$EV$304,0,$B152)&gt;0),--(INDEX(Matrix!$C$5:$EV$304,0,J$3)&gt;0)))</f>
        <v/>
      </c>
      <c r="K152" s="12" t="str">
        <f aca="false">IF(OR($A152="",K$4=""),"",SUMPRODUCT(--(INDEX(Matrix!$C$5:$EV$304,0,$B152)&gt;0),--(INDEX(Matrix!$C$5:$EV$304,0,K$3)&gt;0)))</f>
        <v/>
      </c>
      <c r="L152" s="12" t="str">
        <f aca="false">IF(OR($A152="",L$4=""),"",SUMPRODUCT(--(INDEX(Matrix!$C$5:$EV$304,0,$B152)&gt;0),--(INDEX(Matrix!$C$5:$EV$304,0,L$3)&gt;0)))</f>
        <v/>
      </c>
      <c r="M152" s="12" t="str">
        <f aca="false">IF(OR($A152="",M$4=""),"",SUMPRODUCT(--(INDEX(Matrix!$C$5:$EV$304,0,$B152)&gt;0),--(INDEX(Matrix!$C$5:$EV$304,0,M$3)&gt;0)))</f>
        <v/>
      </c>
      <c r="N152" s="12" t="str">
        <f aca="false">IF(OR($A152="",N$4=""),"",SUMPRODUCT(--(INDEX(Matrix!$C$5:$EV$304,0,$B152)&gt;0),--(INDEX(Matrix!$C$5:$EV$304,0,N$3)&gt;0)))</f>
        <v/>
      </c>
      <c r="O152" s="12" t="str">
        <f aca="false">IF(OR($A152="",O$4=""),"",SUMPRODUCT(--(INDEX(Matrix!$C$5:$EV$304,0,$B152)&gt;0),--(INDEX(Matrix!$C$5:$EV$304,0,O$3)&gt;0)))</f>
        <v/>
      </c>
      <c r="P152" s="12" t="str">
        <f aca="false">IF(OR($A152="",P$4=""),"",SUMPRODUCT(--(INDEX(Matrix!$C$5:$EV$304,0,$B152)&gt;0),--(INDEX(Matrix!$C$5:$EV$304,0,P$3)&gt;0)))</f>
        <v/>
      </c>
      <c r="Q152" s="12" t="str">
        <f aca="false">IF(OR($A152="",Q$4=""),"",SUMPRODUCT(--(INDEX(Matrix!$C$5:$EV$304,0,$B152)&gt;0),--(INDEX(Matrix!$C$5:$EV$304,0,Q$3)&gt;0)))</f>
        <v/>
      </c>
      <c r="R152" s="12" t="str">
        <f aca="false">IF(OR($A152="",R$4=""),"",SUMPRODUCT(--(INDEX(Matrix!$C$5:$EV$304,0,$B152)&gt;0),--(INDEX(Matrix!$C$5:$EV$304,0,R$3)&gt;0)))</f>
        <v/>
      </c>
      <c r="S152" s="12" t="str">
        <f aca="false">IF(OR($A152="",S$4=""),"",SUMPRODUCT(--(INDEX(Matrix!$C$5:$EV$304,0,$B152)&gt;0),--(INDEX(Matrix!$C$5:$EV$304,0,S$3)&gt;0)))</f>
        <v/>
      </c>
      <c r="T152" s="12" t="str">
        <f aca="false">IF(OR($A152="",T$4=""),"",SUMPRODUCT(--(INDEX(Matrix!$C$5:$EV$304,0,$B152)&gt;0),--(INDEX(Matrix!$C$5:$EV$304,0,T$3)&gt;0)))</f>
        <v/>
      </c>
      <c r="U152" s="12" t="str">
        <f aca="false">IF(OR($A152="",U$4=""),"",SUMPRODUCT(--(INDEX(Matrix!$C$5:$EV$304,0,$B152)&gt;0),--(INDEX(Matrix!$C$5:$EV$304,0,U$3)&gt;0)))</f>
        <v/>
      </c>
      <c r="V152" s="12" t="str">
        <f aca="false">IF(OR($A152="",V$4=""),"",SUMPRODUCT(--(INDEX(Matrix!$C$5:$EV$304,0,$B152)&gt;0),--(INDEX(Matrix!$C$5:$EV$304,0,V$3)&gt;0)))</f>
        <v/>
      </c>
      <c r="W152" s="12" t="str">
        <f aca="false">IF(OR($A152="",W$4=""),"",SUMPRODUCT(--(INDEX(Matrix!$C$5:$EV$304,0,$B152)&gt;0),--(INDEX(Matrix!$C$5:$EV$304,0,W$3)&gt;0)))</f>
        <v/>
      </c>
      <c r="X152" s="12" t="str">
        <f aca="false">IF(OR($A152="",X$4=""),"",SUMPRODUCT(--(INDEX(Matrix!$C$5:$EV$304,0,$B152)&gt;0),--(INDEX(Matrix!$C$5:$EV$304,0,X$3)&gt;0)))</f>
        <v/>
      </c>
      <c r="Y152" s="12" t="str">
        <f aca="false">IF(OR($A152="",Y$4=""),"",SUMPRODUCT(--(INDEX(Matrix!$C$5:$EV$304,0,$B152)&gt;0),--(INDEX(Matrix!$C$5:$EV$304,0,Y$3)&gt;0)))</f>
        <v/>
      </c>
      <c r="Z152" s="12" t="str">
        <f aca="false">IF(OR($A152="",Z$4=""),"",SUMPRODUCT(--(INDEX(Matrix!$C$5:$EV$304,0,$B152)&gt;0),--(INDEX(Matrix!$C$5:$EV$304,0,Z$3)&gt;0)))</f>
        <v/>
      </c>
      <c r="AA152" s="12" t="str">
        <f aca="false">IF(OR($A152="",AA$4=""),"",SUMPRODUCT(--(INDEX(Matrix!$C$5:$EV$304,0,$B152)&gt;0),--(INDEX(Matrix!$C$5:$EV$304,0,AA$3)&gt;0)))</f>
        <v/>
      </c>
      <c r="AB152" s="12" t="str">
        <f aca="false">IF(OR($A152="",AB$4=""),"",SUMPRODUCT(--(INDEX(Matrix!$C$5:$EV$304,0,$B152)&gt;0),--(INDEX(Matrix!$C$5:$EV$304,0,AB$3)&gt;0)))</f>
        <v/>
      </c>
      <c r="AC152" s="12" t="str">
        <f aca="false">IF(OR($A152="",AC$4=""),"",SUMPRODUCT(--(INDEX(Matrix!$C$5:$EV$304,0,$B152)&gt;0),--(INDEX(Matrix!$C$5:$EV$304,0,AC$3)&gt;0)))</f>
        <v/>
      </c>
      <c r="AD152" s="12" t="str">
        <f aca="false">IF(OR($A152="",AD$4=""),"",SUMPRODUCT(--(INDEX(Matrix!$C$5:$EV$304,0,$B152)&gt;0),--(INDEX(Matrix!$C$5:$EV$304,0,AD$3)&gt;0)))</f>
        <v/>
      </c>
      <c r="AE152" s="12" t="str">
        <f aca="false">IF(OR($A152="",AE$4=""),"",SUMPRODUCT(--(INDEX(Matrix!$C$5:$EV$304,0,$B152)&gt;0),--(INDEX(Matrix!$C$5:$EV$304,0,AE$3)&gt;0)))</f>
        <v/>
      </c>
      <c r="AF152" s="12" t="str">
        <f aca="false">IF(OR($A152="",AF$4=""),"",SUMPRODUCT(--(INDEX(Matrix!$C$5:$EV$304,0,$B152)&gt;0),--(INDEX(Matrix!$C$5:$EV$304,0,AF$3)&gt;0)))</f>
        <v/>
      </c>
      <c r="AG152" s="12" t="str">
        <f aca="false">IF(OR($A152="",AG$4=""),"",SUMPRODUCT(--(INDEX(Matrix!$C$5:$EV$304,0,$B152)&gt;0),--(INDEX(Matrix!$C$5:$EV$304,0,AG$3)&gt;0)))</f>
        <v/>
      </c>
      <c r="AH152" s="12" t="str">
        <f aca="false">IF(OR($A152="",AH$4=""),"",SUMPRODUCT(--(INDEX(Matrix!$C$5:$EV$304,0,$B152)&gt;0),--(INDEX(Matrix!$C$5:$EV$304,0,AH$3)&gt;0)))</f>
        <v/>
      </c>
      <c r="AI152" s="12" t="str">
        <f aca="false">IF(OR($A152="",AI$4=""),"",SUMPRODUCT(--(INDEX(Matrix!$C$5:$EV$304,0,$B152)&gt;0),--(INDEX(Matrix!$C$5:$EV$304,0,AI$3)&gt;0)))</f>
        <v/>
      </c>
      <c r="AJ152" s="12" t="str">
        <f aca="false">IF(OR($A152="",AJ$4=""),"",SUMPRODUCT(--(INDEX(Matrix!$C$5:$EV$304,0,$B152)&gt;0),--(INDEX(Matrix!$C$5:$EV$304,0,AJ$3)&gt;0)))</f>
        <v/>
      </c>
      <c r="AK152" s="12" t="str">
        <f aca="false">IF(OR($A152="",AK$4=""),"",SUMPRODUCT(--(INDEX(Matrix!$C$5:$EV$304,0,$B152)&gt;0),--(INDEX(Matrix!$C$5:$EV$304,0,AK$3)&gt;0)))</f>
        <v/>
      </c>
      <c r="AL152" s="12" t="str">
        <f aca="false">IF(OR($A152="",AL$4=""),"",SUMPRODUCT(--(INDEX(Matrix!$C$5:$EV$304,0,$B152)&gt;0),--(INDEX(Matrix!$C$5:$EV$304,0,AL$3)&gt;0)))</f>
        <v/>
      </c>
      <c r="AM152" s="12" t="str">
        <f aca="false">IF(OR($A152="",AM$4=""),"",SUMPRODUCT(--(INDEX(Matrix!$C$5:$EV$304,0,$B152)&gt;0),--(INDEX(Matrix!$C$5:$EV$304,0,AM$3)&gt;0)))</f>
        <v/>
      </c>
      <c r="AN152" s="12" t="str">
        <f aca="false">IF(OR($A152="",AN$4=""),"",SUMPRODUCT(--(INDEX(Matrix!$C$5:$EV$304,0,$B152)&gt;0),--(INDEX(Matrix!$C$5:$EV$304,0,AN$3)&gt;0)))</f>
        <v/>
      </c>
      <c r="AO152" s="12" t="str">
        <f aca="false">IF(OR($A152="",AO$4=""),"",SUMPRODUCT(--(INDEX(Matrix!$C$5:$EV$304,0,$B152)&gt;0),--(INDEX(Matrix!$C$5:$EV$304,0,AO$3)&gt;0)))</f>
        <v/>
      </c>
      <c r="AP152" s="12" t="str">
        <f aca="false">IF(OR($A152="",AP$4=""),"",SUMPRODUCT(--(INDEX(Matrix!$C$5:$EV$304,0,$B152)&gt;0),--(INDEX(Matrix!$C$5:$EV$304,0,AP$3)&gt;0)))</f>
        <v/>
      </c>
      <c r="AQ152" s="12" t="str">
        <f aca="false">IF(OR($A152="",AQ$4=""),"",SUMPRODUCT(--(INDEX(Matrix!$C$5:$EV$304,0,$B152)&gt;0),--(INDEX(Matrix!$C$5:$EV$304,0,AQ$3)&gt;0)))</f>
        <v/>
      </c>
      <c r="AR152" s="12" t="str">
        <f aca="false">IF(OR($A152="",AR$4=""),"",SUMPRODUCT(--(INDEX(Matrix!$C$5:$EV$304,0,$B152)&gt;0),--(INDEX(Matrix!$C$5:$EV$304,0,AR$3)&gt;0)))</f>
        <v/>
      </c>
      <c r="AS152" s="12" t="str">
        <f aca="false">IF(OR($A152="",AS$4=""),"",SUMPRODUCT(--(INDEX(Matrix!$C$5:$EV$304,0,$B152)&gt;0),--(INDEX(Matrix!$C$5:$EV$304,0,AS$3)&gt;0)))</f>
        <v/>
      </c>
      <c r="AT152" s="12" t="str">
        <f aca="false">IF(OR($A152="",AT$4=""),"",SUMPRODUCT(--(INDEX(Matrix!$C$5:$EV$304,0,$B152)&gt;0),--(INDEX(Matrix!$C$5:$EV$304,0,AT$3)&gt;0)))</f>
        <v/>
      </c>
      <c r="AU152" s="12" t="str">
        <f aca="false">IF(OR($A152="",AU$4=""),"",SUMPRODUCT(--(INDEX(Matrix!$C$5:$EV$304,0,$B152)&gt;0),--(INDEX(Matrix!$C$5:$EV$304,0,AU$3)&gt;0)))</f>
        <v/>
      </c>
      <c r="AV152" s="12" t="str">
        <f aca="false">IF(OR($A152="",AV$4=""),"",SUMPRODUCT(--(INDEX(Matrix!$C$5:$EV$304,0,$B152)&gt;0),--(INDEX(Matrix!$C$5:$EV$304,0,AV$3)&gt;0)))</f>
        <v/>
      </c>
      <c r="AW152" s="12" t="str">
        <f aca="false">IF(OR($A152="",AW$4=""),"",SUMPRODUCT(--(INDEX(Matrix!$C$5:$EV$304,0,$B152)&gt;0),--(INDEX(Matrix!$C$5:$EV$304,0,AW$3)&gt;0)))</f>
        <v/>
      </c>
      <c r="AX152" s="12" t="str">
        <f aca="false">IF(OR($A152="",AX$4=""),"",SUMPRODUCT(--(INDEX(Matrix!$C$5:$EV$304,0,$B152)&gt;0),--(INDEX(Matrix!$C$5:$EV$304,0,AX$3)&gt;0)))</f>
        <v/>
      </c>
      <c r="AY152" s="12" t="str">
        <f aca="false">IF(OR($A152="",AY$4=""),"",SUMPRODUCT(--(INDEX(Matrix!$C$5:$EV$304,0,$B152)&gt;0),--(INDEX(Matrix!$C$5:$EV$304,0,AY$3)&gt;0)))</f>
        <v/>
      </c>
      <c r="AZ152" s="12" t="str">
        <f aca="false">IF(OR($A152="",AZ$4=""),"",SUMPRODUCT(--(INDEX(Matrix!$C$5:$EV$304,0,$B152)&gt;0),--(INDEX(Matrix!$C$5:$EV$304,0,AZ$3)&gt;0)))</f>
        <v/>
      </c>
      <c r="BA152" s="12" t="str">
        <f aca="false">IF(OR($A152="",BA$4=""),"",SUMPRODUCT(--(INDEX(Matrix!$C$5:$EV$304,0,$B152)&gt;0),--(INDEX(Matrix!$C$5:$EV$304,0,BA$3)&gt;0)))</f>
        <v/>
      </c>
      <c r="BB152" s="12" t="str">
        <f aca="false">IF(OR($A152="",BB$4=""),"",SUMPRODUCT(--(INDEX(Matrix!$C$5:$EV$304,0,$B152)&gt;0),--(INDEX(Matrix!$C$5:$EV$304,0,BB$3)&gt;0)))</f>
        <v/>
      </c>
      <c r="BC152" s="12" t="str">
        <f aca="false">IF(OR($A152="",BC$4=""),"",SUMPRODUCT(--(INDEX(Matrix!$C$5:$EV$304,0,$B152)&gt;0),--(INDEX(Matrix!$C$5:$EV$304,0,BC$3)&gt;0)))</f>
        <v/>
      </c>
      <c r="BD152" s="12" t="str">
        <f aca="false">IF(OR($A152="",BD$4=""),"",SUMPRODUCT(--(INDEX(Matrix!$C$5:$EV$304,0,$B152)&gt;0),--(INDEX(Matrix!$C$5:$EV$304,0,BD$3)&gt;0)))</f>
        <v/>
      </c>
      <c r="BE152" s="12" t="str">
        <f aca="false">IF(OR($A152="",BE$4=""),"",SUMPRODUCT(--(INDEX(Matrix!$C$5:$EV$304,0,$B152)&gt;0),--(INDEX(Matrix!$C$5:$EV$304,0,BE$3)&gt;0)))</f>
        <v/>
      </c>
      <c r="BF152" s="12" t="str">
        <f aca="false">IF(OR($A152="",BF$4=""),"",SUMPRODUCT(--(INDEX(Matrix!$C$5:$EV$304,0,$B152)&gt;0),--(INDEX(Matrix!$C$5:$EV$304,0,BF$3)&gt;0)))</f>
        <v/>
      </c>
      <c r="BG152" s="12" t="str">
        <f aca="false">IF(OR($A152="",BG$4=""),"",SUMPRODUCT(--(INDEX(Matrix!$C$5:$EV$304,0,$B152)&gt;0),--(INDEX(Matrix!$C$5:$EV$304,0,BG$3)&gt;0)))</f>
        <v/>
      </c>
      <c r="BH152" s="12" t="str">
        <f aca="false">IF(OR($A152="",BH$4=""),"",SUMPRODUCT(--(INDEX(Matrix!$C$5:$EV$304,0,$B152)&gt;0),--(INDEX(Matrix!$C$5:$EV$304,0,BH$3)&gt;0)))</f>
        <v/>
      </c>
      <c r="BI152" s="12" t="str">
        <f aca="false">IF(OR($A152="",BI$4=""),"",SUMPRODUCT(--(INDEX(Matrix!$C$5:$EV$304,0,$B152)&gt;0),--(INDEX(Matrix!$C$5:$EV$304,0,BI$3)&gt;0)))</f>
        <v/>
      </c>
      <c r="BJ152" s="12" t="str">
        <f aca="false">IF(OR($A152="",BJ$4=""),"",SUMPRODUCT(--(INDEX(Matrix!$C$5:$EV$304,0,$B152)&gt;0),--(INDEX(Matrix!$C$5:$EV$304,0,BJ$3)&gt;0)))</f>
        <v/>
      </c>
      <c r="BK152" s="12" t="str">
        <f aca="false">IF(OR($A152="",BK$4=""),"",SUMPRODUCT(--(INDEX(Matrix!$C$5:$EV$304,0,$B152)&gt;0),--(INDEX(Matrix!$C$5:$EV$304,0,BK$3)&gt;0)))</f>
        <v/>
      </c>
      <c r="BL152" s="12" t="str">
        <f aca="false">IF(OR($A152="",BL$4=""),"",SUMPRODUCT(--(INDEX(Matrix!$C$5:$EV$304,0,$B152)&gt;0),--(INDEX(Matrix!$C$5:$EV$304,0,BL$3)&gt;0)))</f>
        <v/>
      </c>
      <c r="BM152" s="12" t="str">
        <f aca="false">IF(OR($A152="",BM$4=""),"",SUMPRODUCT(--(INDEX(Matrix!$C$5:$EV$304,0,$B152)&gt;0),--(INDEX(Matrix!$C$5:$EV$304,0,BM$3)&gt;0)))</f>
        <v/>
      </c>
      <c r="BN152" s="12" t="str">
        <f aca="false">IF(OR($A152="",BN$4=""),"",SUMPRODUCT(--(INDEX(Matrix!$C$5:$EV$304,0,$B152)&gt;0),--(INDEX(Matrix!$C$5:$EV$304,0,BN$3)&gt;0)))</f>
        <v/>
      </c>
      <c r="BO152" s="12" t="str">
        <f aca="false">IF(OR($A152="",BO$4=""),"",SUMPRODUCT(--(INDEX(Matrix!$C$5:$EV$304,0,$B152)&gt;0),--(INDEX(Matrix!$C$5:$EV$304,0,BO$3)&gt;0)))</f>
        <v/>
      </c>
      <c r="BP152" s="12" t="str">
        <f aca="false">IF(OR($A152="",BP$4=""),"",SUMPRODUCT(--(INDEX(Matrix!$C$5:$EV$304,0,$B152)&gt;0),--(INDEX(Matrix!$C$5:$EV$304,0,BP$3)&gt;0)))</f>
        <v/>
      </c>
      <c r="BQ152" s="12" t="str">
        <f aca="false">IF(OR($A152="",BQ$4=""),"",SUMPRODUCT(--(INDEX(Matrix!$C$5:$EV$304,0,$B152)&gt;0),--(INDEX(Matrix!$C$5:$EV$304,0,BQ$3)&gt;0)))</f>
        <v/>
      </c>
      <c r="BR152" s="12" t="str">
        <f aca="false">IF(OR($A152="",BR$4=""),"",SUMPRODUCT(--(INDEX(Matrix!$C$5:$EV$304,0,$B152)&gt;0),--(INDEX(Matrix!$C$5:$EV$304,0,BR$3)&gt;0)))</f>
        <v/>
      </c>
      <c r="BS152" s="12" t="str">
        <f aca="false">IF(OR($A152="",BS$4=""),"",SUMPRODUCT(--(INDEX(Matrix!$C$5:$EV$304,0,$B152)&gt;0),--(INDEX(Matrix!$C$5:$EV$304,0,BS$3)&gt;0)))</f>
        <v/>
      </c>
      <c r="BT152" s="12" t="str">
        <f aca="false">IF(OR($A152="",BT$4=""),"",SUMPRODUCT(--(INDEX(Matrix!$C$5:$EV$304,0,$B152)&gt;0),--(INDEX(Matrix!$C$5:$EV$304,0,BT$3)&gt;0)))</f>
        <v/>
      </c>
      <c r="BU152" s="12" t="str">
        <f aca="false">IF(OR($A152="",BU$4=""),"",SUMPRODUCT(--(INDEX(Matrix!$C$5:$EV$304,0,$B152)&gt;0),--(INDEX(Matrix!$C$5:$EV$304,0,BU$3)&gt;0)))</f>
        <v/>
      </c>
      <c r="BV152" s="12" t="str">
        <f aca="false">IF(OR($A152="",BV$4=""),"",SUMPRODUCT(--(INDEX(Matrix!$C$5:$EV$304,0,$B152)&gt;0),--(INDEX(Matrix!$C$5:$EV$304,0,BV$3)&gt;0)))</f>
        <v/>
      </c>
      <c r="BW152" s="12" t="str">
        <f aca="false">IF(OR($A152="",BW$4=""),"",SUMPRODUCT(--(INDEX(Matrix!$C$5:$EV$304,0,$B152)&gt;0),--(INDEX(Matrix!$C$5:$EV$304,0,BW$3)&gt;0)))</f>
        <v/>
      </c>
      <c r="BX152" s="12" t="str">
        <f aca="false">IF(OR($A152="",BX$4=""),"",SUMPRODUCT(--(INDEX(Matrix!$C$5:$EV$304,0,$B152)&gt;0),--(INDEX(Matrix!$C$5:$EV$304,0,BX$3)&gt;0)))</f>
        <v/>
      </c>
      <c r="BY152" s="12" t="str">
        <f aca="false">IF(OR($A152="",BY$4=""),"",SUMPRODUCT(--(INDEX(Matrix!$C$5:$EV$304,0,$B152)&gt;0),--(INDEX(Matrix!$C$5:$EV$304,0,BY$3)&gt;0)))</f>
        <v/>
      </c>
      <c r="BZ152" s="12" t="str">
        <f aca="false">IF(OR($A152="",BZ$4=""),"",SUMPRODUCT(--(INDEX(Matrix!$C$5:$EV$304,0,$B152)&gt;0),--(INDEX(Matrix!$C$5:$EV$304,0,BZ$3)&gt;0)))</f>
        <v/>
      </c>
      <c r="CA152" s="12" t="str">
        <f aca="false">IF(OR($A152="",CA$4=""),"",SUMPRODUCT(--(INDEX(Matrix!$C$5:$EV$304,0,$B152)&gt;0),--(INDEX(Matrix!$C$5:$EV$304,0,CA$3)&gt;0)))</f>
        <v/>
      </c>
      <c r="CB152" s="12" t="str">
        <f aca="false">IF(OR($A152="",CB$4=""),"",SUMPRODUCT(--(INDEX(Matrix!$C$5:$EV$304,0,$B152)&gt;0),--(INDEX(Matrix!$C$5:$EV$304,0,CB$3)&gt;0)))</f>
        <v/>
      </c>
      <c r="CC152" s="12" t="str">
        <f aca="false">IF(OR($A152="",CC$4=""),"",SUMPRODUCT(--(INDEX(Matrix!$C$5:$EV$304,0,$B152)&gt;0),--(INDEX(Matrix!$C$5:$EV$304,0,CC$3)&gt;0)))</f>
        <v/>
      </c>
      <c r="CD152" s="12" t="str">
        <f aca="false">IF(OR($A152="",CD$4=""),"",SUMPRODUCT(--(INDEX(Matrix!$C$5:$EV$304,0,$B152)&gt;0),--(INDEX(Matrix!$C$5:$EV$304,0,CD$3)&gt;0)))</f>
        <v/>
      </c>
      <c r="CE152" s="12" t="str">
        <f aca="false">IF(OR($A152="",CE$4=""),"",SUMPRODUCT(--(INDEX(Matrix!$C$5:$EV$304,0,$B152)&gt;0),--(INDEX(Matrix!$C$5:$EV$304,0,CE$3)&gt;0)))</f>
        <v/>
      </c>
      <c r="CF152" s="12" t="str">
        <f aca="false">IF(OR($A152="",CF$4=""),"",SUMPRODUCT(--(INDEX(Matrix!$C$5:$EV$304,0,$B152)&gt;0),--(INDEX(Matrix!$C$5:$EV$304,0,CF$3)&gt;0)))</f>
        <v/>
      </c>
      <c r="CG152" s="12" t="str">
        <f aca="false">IF(OR($A152="",CG$4=""),"",SUMPRODUCT(--(INDEX(Matrix!$C$5:$EV$304,0,$B152)&gt;0),--(INDEX(Matrix!$C$5:$EV$304,0,CG$3)&gt;0)))</f>
        <v/>
      </c>
      <c r="CH152" s="12" t="str">
        <f aca="false">IF(OR($A152="",CH$4=""),"",SUMPRODUCT(--(INDEX(Matrix!$C$5:$EV$304,0,$B152)&gt;0),--(INDEX(Matrix!$C$5:$EV$304,0,CH$3)&gt;0)))</f>
        <v/>
      </c>
      <c r="CI152" s="12" t="str">
        <f aca="false">IF(OR($A152="",CI$4=""),"",SUMPRODUCT(--(INDEX(Matrix!$C$5:$EV$304,0,$B152)&gt;0),--(INDEX(Matrix!$C$5:$EV$304,0,CI$3)&gt;0)))</f>
        <v/>
      </c>
      <c r="CJ152" s="12" t="str">
        <f aca="false">IF(OR($A152="",CJ$4=""),"",SUMPRODUCT(--(INDEX(Matrix!$C$5:$EV$304,0,$B152)&gt;0),--(INDEX(Matrix!$C$5:$EV$304,0,CJ$3)&gt;0)))</f>
        <v/>
      </c>
      <c r="CK152" s="12" t="str">
        <f aca="false">IF(OR($A152="",CK$4=""),"",SUMPRODUCT(--(INDEX(Matrix!$C$5:$EV$304,0,$B152)&gt;0),--(INDEX(Matrix!$C$5:$EV$304,0,CK$3)&gt;0)))</f>
        <v/>
      </c>
      <c r="CL152" s="12" t="str">
        <f aca="false">IF(OR($A152="",CL$4=""),"",SUMPRODUCT(--(INDEX(Matrix!$C$5:$EV$304,0,$B152)&gt;0),--(INDEX(Matrix!$C$5:$EV$304,0,CL$3)&gt;0)))</f>
        <v/>
      </c>
      <c r="CM152" s="12" t="str">
        <f aca="false">IF(OR($A152="",CM$4=""),"",SUMPRODUCT(--(INDEX(Matrix!$C$5:$EV$304,0,$B152)&gt;0),--(INDEX(Matrix!$C$5:$EV$304,0,CM$3)&gt;0)))</f>
        <v/>
      </c>
      <c r="CN152" s="12" t="str">
        <f aca="false">IF(OR($A152="",CN$4=""),"",SUMPRODUCT(--(INDEX(Matrix!$C$5:$EV$304,0,$B152)&gt;0),--(INDEX(Matrix!$C$5:$EV$304,0,CN$3)&gt;0)))</f>
        <v/>
      </c>
      <c r="CO152" s="12" t="str">
        <f aca="false">IF(OR($A152="",CO$4=""),"",SUMPRODUCT(--(INDEX(Matrix!$C$5:$EV$304,0,$B152)&gt;0),--(INDEX(Matrix!$C$5:$EV$304,0,CO$3)&gt;0)))</f>
        <v/>
      </c>
      <c r="CP152" s="12" t="str">
        <f aca="false">IF(OR($A152="",CP$4=""),"",SUMPRODUCT(--(INDEX(Matrix!$C$5:$EV$304,0,$B152)&gt;0),--(INDEX(Matrix!$C$5:$EV$304,0,CP$3)&gt;0)))</f>
        <v/>
      </c>
      <c r="CQ152" s="12" t="str">
        <f aca="false">IF(OR($A152="",CQ$4=""),"",SUMPRODUCT(--(INDEX(Matrix!$C$5:$EV$304,0,$B152)&gt;0),--(INDEX(Matrix!$C$5:$EV$304,0,CQ$3)&gt;0)))</f>
        <v/>
      </c>
      <c r="CR152" s="12" t="str">
        <f aca="false">IF(OR($A152="",CR$4=""),"",SUMPRODUCT(--(INDEX(Matrix!$C$5:$EV$304,0,$B152)&gt;0),--(INDEX(Matrix!$C$5:$EV$304,0,CR$3)&gt;0)))</f>
        <v/>
      </c>
      <c r="CS152" s="12" t="str">
        <f aca="false">IF(OR($A152="",CS$4=""),"",SUMPRODUCT(--(INDEX(Matrix!$C$5:$EV$304,0,$B152)&gt;0),--(INDEX(Matrix!$C$5:$EV$304,0,CS$3)&gt;0)))</f>
        <v/>
      </c>
      <c r="CT152" s="12" t="str">
        <f aca="false">IF(OR($A152="",CT$4=""),"",SUMPRODUCT(--(INDEX(Matrix!$C$5:$EV$304,0,$B152)&gt;0),--(INDEX(Matrix!$C$5:$EV$304,0,CT$3)&gt;0)))</f>
        <v/>
      </c>
      <c r="CU152" s="12" t="str">
        <f aca="false">IF(OR($A152="",CU$4=""),"",SUMPRODUCT(--(INDEX(Matrix!$C$5:$EV$304,0,$B152)&gt;0),--(INDEX(Matrix!$C$5:$EV$304,0,CU$3)&gt;0)))</f>
        <v/>
      </c>
      <c r="CV152" s="12" t="str">
        <f aca="false">IF(OR($A152="",CV$4=""),"",SUMPRODUCT(--(INDEX(Matrix!$C$5:$EV$304,0,$B152)&gt;0),--(INDEX(Matrix!$C$5:$EV$304,0,CV$3)&gt;0)))</f>
        <v/>
      </c>
      <c r="CW152" s="12" t="str">
        <f aca="false">IF(OR($A152="",CW$4=""),"",SUMPRODUCT(--(INDEX(Matrix!$C$5:$EV$304,0,$B152)&gt;0),--(INDEX(Matrix!$C$5:$EV$304,0,CW$3)&gt;0)))</f>
        <v/>
      </c>
      <c r="CX152" s="12" t="str">
        <f aca="false">IF(OR($A152="",CX$4=""),"",SUMPRODUCT(--(INDEX(Matrix!$C$5:$EV$304,0,$B152)&gt;0),--(INDEX(Matrix!$C$5:$EV$304,0,CX$3)&gt;0)))</f>
        <v/>
      </c>
      <c r="CY152" s="12" t="str">
        <f aca="false">IF(OR($A152="",CY$4=""),"",SUMPRODUCT(--(INDEX(Matrix!$C$5:$EV$304,0,$B152)&gt;0),--(INDEX(Matrix!$C$5:$EV$304,0,CY$3)&gt;0)))</f>
        <v/>
      </c>
      <c r="CZ152" s="12" t="str">
        <f aca="false">IF(OR($A152="",CZ$4=""),"",SUMPRODUCT(--(INDEX(Matrix!$C$5:$EV$304,0,$B152)&gt;0),--(INDEX(Matrix!$C$5:$EV$304,0,CZ$3)&gt;0)))</f>
        <v/>
      </c>
      <c r="DA152" s="12" t="str">
        <f aca="false">IF(OR($A152="",DA$4=""),"",SUMPRODUCT(--(INDEX(Matrix!$C$5:$EV$304,0,$B152)&gt;0),--(INDEX(Matrix!$C$5:$EV$304,0,DA$3)&gt;0)))</f>
        <v/>
      </c>
      <c r="DB152" s="12" t="str">
        <f aca="false">IF(OR($A152="",DB$4=""),"",SUMPRODUCT(--(INDEX(Matrix!$C$5:$EV$304,0,$B152)&gt;0),--(INDEX(Matrix!$C$5:$EV$304,0,DB$3)&gt;0)))</f>
        <v/>
      </c>
      <c r="DC152" s="12" t="str">
        <f aca="false">IF(OR($A152="",DC$4=""),"",SUMPRODUCT(--(INDEX(Matrix!$C$5:$EV$304,0,$B152)&gt;0),--(INDEX(Matrix!$C$5:$EV$304,0,DC$3)&gt;0)))</f>
        <v/>
      </c>
      <c r="DD152" s="12" t="str">
        <f aca="false">IF(OR($A152="",DD$4=""),"",SUMPRODUCT(--(INDEX(Matrix!$C$5:$EV$304,0,$B152)&gt;0),--(INDEX(Matrix!$C$5:$EV$304,0,DD$3)&gt;0)))</f>
        <v/>
      </c>
      <c r="DE152" s="12" t="str">
        <f aca="false">IF(OR($A152="",DE$4=""),"",SUMPRODUCT(--(INDEX(Matrix!$C$5:$EV$304,0,$B152)&gt;0),--(INDEX(Matrix!$C$5:$EV$304,0,DE$3)&gt;0)))</f>
        <v/>
      </c>
      <c r="DF152" s="12" t="str">
        <f aca="false">IF(OR($A152="",DF$4=""),"",SUMPRODUCT(--(INDEX(Matrix!$C$5:$EV$304,0,$B152)&gt;0),--(INDEX(Matrix!$C$5:$EV$304,0,DF$3)&gt;0)))</f>
        <v/>
      </c>
      <c r="DG152" s="12" t="str">
        <f aca="false">IF(OR($A152="",DG$4=""),"",SUMPRODUCT(--(INDEX(Matrix!$C$5:$EV$304,0,$B152)&gt;0),--(INDEX(Matrix!$C$5:$EV$304,0,DG$3)&gt;0)))</f>
        <v/>
      </c>
      <c r="DH152" s="12" t="str">
        <f aca="false">IF(OR($A152="",DH$4=""),"",SUMPRODUCT(--(INDEX(Matrix!$C$5:$EV$304,0,$B152)&gt;0),--(INDEX(Matrix!$C$5:$EV$304,0,DH$3)&gt;0)))</f>
        <v/>
      </c>
      <c r="DI152" s="12" t="str">
        <f aca="false">IF(OR($A152="",DI$4=""),"",SUMPRODUCT(--(INDEX(Matrix!$C$5:$EV$304,0,$B152)&gt;0),--(INDEX(Matrix!$C$5:$EV$304,0,DI$3)&gt;0)))</f>
        <v/>
      </c>
      <c r="DJ152" s="12" t="str">
        <f aca="false">IF(OR($A152="",DJ$4=""),"",SUMPRODUCT(--(INDEX(Matrix!$C$5:$EV$304,0,$B152)&gt;0),--(INDEX(Matrix!$C$5:$EV$304,0,DJ$3)&gt;0)))</f>
        <v/>
      </c>
      <c r="DK152" s="12" t="str">
        <f aca="false">IF(OR($A152="",DK$4=""),"",SUMPRODUCT(--(INDEX(Matrix!$C$5:$EV$304,0,$B152)&gt;0),--(INDEX(Matrix!$C$5:$EV$304,0,DK$3)&gt;0)))</f>
        <v/>
      </c>
      <c r="DL152" s="12" t="str">
        <f aca="false">IF(OR($A152="",DL$4=""),"",SUMPRODUCT(--(INDEX(Matrix!$C$5:$EV$304,0,$B152)&gt;0),--(INDEX(Matrix!$C$5:$EV$304,0,DL$3)&gt;0)))</f>
        <v/>
      </c>
      <c r="DM152" s="12" t="str">
        <f aca="false">IF(OR($A152="",DM$4=""),"",SUMPRODUCT(--(INDEX(Matrix!$C$5:$EV$304,0,$B152)&gt;0),--(INDEX(Matrix!$C$5:$EV$304,0,DM$3)&gt;0)))</f>
        <v/>
      </c>
      <c r="DN152" s="12" t="str">
        <f aca="false">IF(OR($A152="",DN$4=""),"",SUMPRODUCT(--(INDEX(Matrix!$C$5:$EV$304,0,$B152)&gt;0),--(INDEX(Matrix!$C$5:$EV$304,0,DN$3)&gt;0)))</f>
        <v/>
      </c>
      <c r="DO152" s="12" t="str">
        <f aca="false">IF(OR($A152="",DO$4=""),"",SUMPRODUCT(--(INDEX(Matrix!$C$5:$EV$304,0,$B152)&gt;0),--(INDEX(Matrix!$C$5:$EV$304,0,DO$3)&gt;0)))</f>
        <v/>
      </c>
      <c r="DP152" s="12" t="str">
        <f aca="false">IF(OR($A152="",DP$4=""),"",SUMPRODUCT(--(INDEX(Matrix!$C$5:$EV$304,0,$B152)&gt;0),--(INDEX(Matrix!$C$5:$EV$304,0,DP$3)&gt;0)))</f>
        <v/>
      </c>
      <c r="DQ152" s="12" t="str">
        <f aca="false">IF(OR($A152="",DQ$4=""),"",SUMPRODUCT(--(INDEX(Matrix!$C$5:$EV$304,0,$B152)&gt;0),--(INDEX(Matrix!$C$5:$EV$304,0,DQ$3)&gt;0)))</f>
        <v/>
      </c>
      <c r="DR152" s="12" t="str">
        <f aca="false">IF(OR($A152="",DR$4=""),"",SUMPRODUCT(--(INDEX(Matrix!$C$5:$EV$304,0,$B152)&gt;0),--(INDEX(Matrix!$C$5:$EV$304,0,DR$3)&gt;0)))</f>
        <v/>
      </c>
      <c r="DS152" s="12" t="str">
        <f aca="false">IF(OR($A152="",DS$4=""),"",SUMPRODUCT(--(INDEX(Matrix!$C$5:$EV$304,0,$B152)&gt;0),--(INDEX(Matrix!$C$5:$EV$304,0,DS$3)&gt;0)))</f>
        <v/>
      </c>
      <c r="DT152" s="12" t="str">
        <f aca="false">IF(OR($A152="",DT$4=""),"",SUMPRODUCT(--(INDEX(Matrix!$C$5:$EV$304,0,$B152)&gt;0),--(INDEX(Matrix!$C$5:$EV$304,0,DT$3)&gt;0)))</f>
        <v/>
      </c>
      <c r="DU152" s="12" t="str">
        <f aca="false">IF(OR($A152="",DU$4=""),"",SUMPRODUCT(--(INDEX(Matrix!$C$5:$EV$304,0,$B152)&gt;0),--(INDEX(Matrix!$C$5:$EV$304,0,DU$3)&gt;0)))</f>
        <v/>
      </c>
      <c r="DV152" s="12" t="str">
        <f aca="false">IF(OR($A152="",DV$4=""),"",SUMPRODUCT(--(INDEX(Matrix!$C$5:$EV$304,0,$B152)&gt;0),--(INDEX(Matrix!$C$5:$EV$304,0,DV$3)&gt;0)))</f>
        <v/>
      </c>
      <c r="DW152" s="12" t="str">
        <f aca="false">IF(OR($A152="",DW$4=""),"",SUMPRODUCT(--(INDEX(Matrix!$C$5:$EV$304,0,$B152)&gt;0),--(INDEX(Matrix!$C$5:$EV$304,0,DW$3)&gt;0)))</f>
        <v/>
      </c>
      <c r="DX152" s="12" t="str">
        <f aca="false">IF(OR($A152="",DX$4=""),"",SUMPRODUCT(--(INDEX(Matrix!$C$5:$EV$304,0,$B152)&gt;0),--(INDEX(Matrix!$C$5:$EV$304,0,DX$3)&gt;0)))</f>
        <v/>
      </c>
      <c r="DY152" s="12" t="str">
        <f aca="false">IF(OR($A152="",DY$4=""),"",SUMPRODUCT(--(INDEX(Matrix!$C$5:$EV$304,0,$B152)&gt;0),--(INDEX(Matrix!$C$5:$EV$304,0,DY$3)&gt;0)))</f>
        <v/>
      </c>
      <c r="DZ152" s="12" t="str">
        <f aca="false">IF(OR($A152="",DZ$4=""),"",SUMPRODUCT(--(INDEX(Matrix!$C$5:$EV$304,0,$B152)&gt;0),--(INDEX(Matrix!$C$5:$EV$304,0,DZ$3)&gt;0)))</f>
        <v/>
      </c>
      <c r="EA152" s="12" t="str">
        <f aca="false">IF(OR($A152="",EA$4=""),"",SUMPRODUCT(--(INDEX(Matrix!$C$5:$EV$304,0,$B152)&gt;0),--(INDEX(Matrix!$C$5:$EV$304,0,EA$3)&gt;0)))</f>
        <v/>
      </c>
      <c r="EB152" s="12" t="str">
        <f aca="false">IF(OR($A152="",EB$4=""),"",SUMPRODUCT(--(INDEX(Matrix!$C$5:$EV$304,0,$B152)&gt;0),--(INDEX(Matrix!$C$5:$EV$304,0,EB$3)&gt;0)))</f>
        <v/>
      </c>
      <c r="EC152" s="12" t="str">
        <f aca="false">IF(OR($A152="",EC$4=""),"",SUMPRODUCT(--(INDEX(Matrix!$C$5:$EV$304,0,$B152)&gt;0),--(INDEX(Matrix!$C$5:$EV$304,0,EC$3)&gt;0)))</f>
        <v/>
      </c>
      <c r="ED152" s="12" t="str">
        <f aca="false">IF(OR($A152="",ED$4=""),"",SUMPRODUCT(--(INDEX(Matrix!$C$5:$EV$304,0,$B152)&gt;0),--(INDEX(Matrix!$C$5:$EV$304,0,ED$3)&gt;0)))</f>
        <v/>
      </c>
      <c r="EE152" s="12" t="str">
        <f aca="false">IF(OR($A152="",EE$4=""),"",SUMPRODUCT(--(INDEX(Matrix!$C$5:$EV$304,0,$B152)&gt;0),--(INDEX(Matrix!$C$5:$EV$304,0,EE$3)&gt;0)))</f>
        <v/>
      </c>
      <c r="EF152" s="12" t="str">
        <f aca="false">IF(OR($A152="",EF$4=""),"",SUMPRODUCT(--(INDEX(Matrix!$C$5:$EV$304,0,$B152)&gt;0),--(INDEX(Matrix!$C$5:$EV$304,0,EF$3)&gt;0)))</f>
        <v/>
      </c>
      <c r="EG152" s="12" t="str">
        <f aca="false">IF(OR($A152="",EG$4=""),"",SUMPRODUCT(--(INDEX(Matrix!$C$5:$EV$304,0,$B152)&gt;0),--(INDEX(Matrix!$C$5:$EV$304,0,EG$3)&gt;0)))</f>
        <v/>
      </c>
      <c r="EH152" s="12" t="str">
        <f aca="false">IF(OR($A152="",EH$4=""),"",SUMPRODUCT(--(INDEX(Matrix!$C$5:$EV$304,0,$B152)&gt;0),--(INDEX(Matrix!$C$5:$EV$304,0,EH$3)&gt;0)))</f>
        <v/>
      </c>
      <c r="EI152" s="12" t="str">
        <f aca="false">IF(OR($A152="",EI$4=""),"",SUMPRODUCT(--(INDEX(Matrix!$C$5:$EV$304,0,$B152)&gt;0),--(INDEX(Matrix!$C$5:$EV$304,0,EI$3)&gt;0)))</f>
        <v/>
      </c>
      <c r="EJ152" s="12" t="str">
        <f aca="false">IF(OR($A152="",EJ$4=""),"",SUMPRODUCT(--(INDEX(Matrix!$C$5:$EV$304,0,$B152)&gt;0),--(INDEX(Matrix!$C$5:$EV$304,0,EJ$3)&gt;0)))</f>
        <v/>
      </c>
      <c r="EK152" s="12" t="str">
        <f aca="false">IF(OR($A152="",EK$4=""),"",SUMPRODUCT(--(INDEX(Matrix!$C$5:$EV$304,0,$B152)&gt;0),--(INDEX(Matrix!$C$5:$EV$304,0,EK$3)&gt;0)))</f>
        <v/>
      </c>
      <c r="EL152" s="12" t="str">
        <f aca="false">IF(OR($A152="",EL$4=""),"",SUMPRODUCT(--(INDEX(Matrix!$C$5:$EV$304,0,$B152)&gt;0),--(INDEX(Matrix!$C$5:$EV$304,0,EL$3)&gt;0)))</f>
        <v/>
      </c>
      <c r="EM152" s="12" t="str">
        <f aca="false">IF(OR($A152="",EM$4=""),"",SUMPRODUCT(--(INDEX(Matrix!$C$5:$EV$304,0,$B152)&gt;0),--(INDEX(Matrix!$C$5:$EV$304,0,EM$3)&gt;0)))</f>
        <v/>
      </c>
      <c r="EN152" s="12" t="str">
        <f aca="false">IF(OR($A152="",EN$4=""),"",SUMPRODUCT(--(INDEX(Matrix!$C$5:$EV$304,0,$B152)&gt;0),--(INDEX(Matrix!$C$5:$EV$304,0,EN$3)&gt;0)))</f>
        <v/>
      </c>
      <c r="EO152" s="12" t="str">
        <f aca="false">IF(OR($A152="",EO$4=""),"",SUMPRODUCT(--(INDEX(Matrix!$C$5:$EV$304,0,$B152)&gt;0),--(INDEX(Matrix!$C$5:$EV$304,0,EO$3)&gt;0)))</f>
        <v/>
      </c>
      <c r="EP152" s="12" t="str">
        <f aca="false">IF(OR($A152="",EP$4=""),"",SUMPRODUCT(--(INDEX(Matrix!$C$5:$EV$304,0,$B152)&gt;0),--(INDEX(Matrix!$C$5:$EV$304,0,EP$3)&gt;0)))</f>
        <v/>
      </c>
      <c r="EQ152" s="12" t="str">
        <f aca="false">IF(OR($A152="",EQ$4=""),"",SUMPRODUCT(--(INDEX(Matrix!$C$5:$EV$304,0,$B152)&gt;0),--(INDEX(Matrix!$C$5:$EV$304,0,EQ$3)&gt;0)))</f>
        <v/>
      </c>
      <c r="ER152" s="12" t="str">
        <f aca="false">IF(OR($A152="",ER$4=""),"",SUMPRODUCT(--(INDEX(Matrix!$C$5:$EV$304,0,$B152)&gt;0),--(INDEX(Matrix!$C$5:$EV$304,0,ER$3)&gt;0)))</f>
        <v/>
      </c>
      <c r="ES152" s="12" t="str">
        <f aca="false">IF(OR($A152="",ES$4=""),"",SUMPRODUCT(--(INDEX(Matrix!$C$5:$EV$304,0,$B152)&gt;0),--(INDEX(Matrix!$C$5:$EV$304,0,ES$3)&gt;0)))</f>
        <v/>
      </c>
      <c r="ET152" s="12" t="str">
        <f aca="false">IF(OR($A152="",ET$4=""),"",SUMPRODUCT(--(INDEX(Matrix!$C$5:$EV$304,0,$B152)&gt;0),--(INDEX(Matrix!$C$5:$EV$304,0,ET$3)&gt;0)))</f>
        <v/>
      </c>
      <c r="EU152" s="12" t="str">
        <f aca="false">IF(OR($A152="",EU$4=""),"",SUMPRODUCT(--(INDEX(Matrix!$C$5:$EV$304,0,$B152)&gt;0),--(INDEX(Matrix!$C$5:$EV$304,0,EU$3)&gt;0)))</f>
        <v/>
      </c>
      <c r="EV152" s="12" t="str">
        <f aca="false">IF(OR($A152="",EV$4=""),"",SUMPRODUCT(--(INDEX(Matrix!$C$5:$EV$304,0,$B152)&gt;0),--(INDEX(Matrix!$C$5:$EV$304,0,EV$3)&gt;0)))</f>
        <v/>
      </c>
    </row>
    <row r="153" customFormat="false" ht="15" hidden="false" customHeight="false" outlineLevel="0" collapsed="false">
      <c r="A153" s="6" t="str">
        <f aca="false">IF(INDEX(Products!$A$2:$A$151,$B153)="","",INDEX(Products!$A$2:$A$151,$B153))</f>
        <v/>
      </c>
      <c r="B153" s="23" t="n">
        <v>149</v>
      </c>
      <c r="C153" s="12" t="str">
        <f aca="false">IF(OR($A153="",C$4=""),"",SUMPRODUCT(--(INDEX(Matrix!$C$5:$EV$304,0,$B153)&gt;0),--(INDEX(Matrix!$C$5:$EV$304,0,C$3)&gt;0)))</f>
        <v/>
      </c>
      <c r="D153" s="12" t="str">
        <f aca="false">IF(OR($A153="",D$4=""),"",SUMPRODUCT(--(INDEX(Matrix!$C$5:$EV$304,0,$B153)&gt;0),--(INDEX(Matrix!$C$5:$EV$304,0,D$3)&gt;0)))</f>
        <v/>
      </c>
      <c r="E153" s="12" t="str">
        <f aca="false">IF(OR($A153="",E$4=""),"",SUMPRODUCT(--(INDEX(Matrix!$C$5:$EV$304,0,$B153)&gt;0),--(INDEX(Matrix!$C$5:$EV$304,0,E$3)&gt;0)))</f>
        <v/>
      </c>
      <c r="F153" s="12" t="str">
        <f aca="false">IF(OR($A153="",F$4=""),"",SUMPRODUCT(--(INDEX(Matrix!$C$5:$EV$304,0,$B153)&gt;0),--(INDEX(Matrix!$C$5:$EV$304,0,F$3)&gt;0)))</f>
        <v/>
      </c>
      <c r="G153" s="12" t="str">
        <f aca="false">IF(OR($A153="",G$4=""),"",SUMPRODUCT(--(INDEX(Matrix!$C$5:$EV$304,0,$B153)&gt;0),--(INDEX(Matrix!$C$5:$EV$304,0,G$3)&gt;0)))</f>
        <v/>
      </c>
      <c r="H153" s="12" t="str">
        <f aca="false">IF(OR($A153="",H$4=""),"",SUMPRODUCT(--(INDEX(Matrix!$C$5:$EV$304,0,$B153)&gt;0),--(INDEX(Matrix!$C$5:$EV$304,0,H$3)&gt;0)))</f>
        <v/>
      </c>
      <c r="I153" s="12" t="str">
        <f aca="false">IF(OR($A153="",I$4=""),"",SUMPRODUCT(--(INDEX(Matrix!$C$5:$EV$304,0,$B153)&gt;0),--(INDEX(Matrix!$C$5:$EV$304,0,I$3)&gt;0)))</f>
        <v/>
      </c>
      <c r="J153" s="12" t="str">
        <f aca="false">IF(OR($A153="",J$4=""),"",SUMPRODUCT(--(INDEX(Matrix!$C$5:$EV$304,0,$B153)&gt;0),--(INDEX(Matrix!$C$5:$EV$304,0,J$3)&gt;0)))</f>
        <v/>
      </c>
      <c r="K153" s="12" t="str">
        <f aca="false">IF(OR($A153="",K$4=""),"",SUMPRODUCT(--(INDEX(Matrix!$C$5:$EV$304,0,$B153)&gt;0),--(INDEX(Matrix!$C$5:$EV$304,0,K$3)&gt;0)))</f>
        <v/>
      </c>
      <c r="L153" s="12" t="str">
        <f aca="false">IF(OR($A153="",L$4=""),"",SUMPRODUCT(--(INDEX(Matrix!$C$5:$EV$304,0,$B153)&gt;0),--(INDEX(Matrix!$C$5:$EV$304,0,L$3)&gt;0)))</f>
        <v/>
      </c>
      <c r="M153" s="12" t="str">
        <f aca="false">IF(OR($A153="",M$4=""),"",SUMPRODUCT(--(INDEX(Matrix!$C$5:$EV$304,0,$B153)&gt;0),--(INDEX(Matrix!$C$5:$EV$304,0,M$3)&gt;0)))</f>
        <v/>
      </c>
      <c r="N153" s="12" t="str">
        <f aca="false">IF(OR($A153="",N$4=""),"",SUMPRODUCT(--(INDEX(Matrix!$C$5:$EV$304,0,$B153)&gt;0),--(INDEX(Matrix!$C$5:$EV$304,0,N$3)&gt;0)))</f>
        <v/>
      </c>
      <c r="O153" s="12" t="str">
        <f aca="false">IF(OR($A153="",O$4=""),"",SUMPRODUCT(--(INDEX(Matrix!$C$5:$EV$304,0,$B153)&gt;0),--(INDEX(Matrix!$C$5:$EV$304,0,O$3)&gt;0)))</f>
        <v/>
      </c>
      <c r="P153" s="12" t="str">
        <f aca="false">IF(OR($A153="",P$4=""),"",SUMPRODUCT(--(INDEX(Matrix!$C$5:$EV$304,0,$B153)&gt;0),--(INDEX(Matrix!$C$5:$EV$304,0,P$3)&gt;0)))</f>
        <v/>
      </c>
      <c r="Q153" s="12" t="str">
        <f aca="false">IF(OR($A153="",Q$4=""),"",SUMPRODUCT(--(INDEX(Matrix!$C$5:$EV$304,0,$B153)&gt;0),--(INDEX(Matrix!$C$5:$EV$304,0,Q$3)&gt;0)))</f>
        <v/>
      </c>
      <c r="R153" s="12" t="str">
        <f aca="false">IF(OR($A153="",R$4=""),"",SUMPRODUCT(--(INDEX(Matrix!$C$5:$EV$304,0,$B153)&gt;0),--(INDEX(Matrix!$C$5:$EV$304,0,R$3)&gt;0)))</f>
        <v/>
      </c>
      <c r="S153" s="12" t="str">
        <f aca="false">IF(OR($A153="",S$4=""),"",SUMPRODUCT(--(INDEX(Matrix!$C$5:$EV$304,0,$B153)&gt;0),--(INDEX(Matrix!$C$5:$EV$304,0,S$3)&gt;0)))</f>
        <v/>
      </c>
      <c r="T153" s="12" t="str">
        <f aca="false">IF(OR($A153="",T$4=""),"",SUMPRODUCT(--(INDEX(Matrix!$C$5:$EV$304,0,$B153)&gt;0),--(INDEX(Matrix!$C$5:$EV$304,0,T$3)&gt;0)))</f>
        <v/>
      </c>
      <c r="U153" s="12" t="str">
        <f aca="false">IF(OR($A153="",U$4=""),"",SUMPRODUCT(--(INDEX(Matrix!$C$5:$EV$304,0,$B153)&gt;0),--(INDEX(Matrix!$C$5:$EV$304,0,U$3)&gt;0)))</f>
        <v/>
      </c>
      <c r="V153" s="12" t="str">
        <f aca="false">IF(OR($A153="",V$4=""),"",SUMPRODUCT(--(INDEX(Matrix!$C$5:$EV$304,0,$B153)&gt;0),--(INDEX(Matrix!$C$5:$EV$304,0,V$3)&gt;0)))</f>
        <v/>
      </c>
      <c r="W153" s="12" t="str">
        <f aca="false">IF(OR($A153="",W$4=""),"",SUMPRODUCT(--(INDEX(Matrix!$C$5:$EV$304,0,$B153)&gt;0),--(INDEX(Matrix!$C$5:$EV$304,0,W$3)&gt;0)))</f>
        <v/>
      </c>
      <c r="X153" s="12" t="str">
        <f aca="false">IF(OR($A153="",X$4=""),"",SUMPRODUCT(--(INDEX(Matrix!$C$5:$EV$304,0,$B153)&gt;0),--(INDEX(Matrix!$C$5:$EV$304,0,X$3)&gt;0)))</f>
        <v/>
      </c>
      <c r="Y153" s="12" t="str">
        <f aca="false">IF(OR($A153="",Y$4=""),"",SUMPRODUCT(--(INDEX(Matrix!$C$5:$EV$304,0,$B153)&gt;0),--(INDEX(Matrix!$C$5:$EV$304,0,Y$3)&gt;0)))</f>
        <v/>
      </c>
      <c r="Z153" s="12" t="str">
        <f aca="false">IF(OR($A153="",Z$4=""),"",SUMPRODUCT(--(INDEX(Matrix!$C$5:$EV$304,0,$B153)&gt;0),--(INDEX(Matrix!$C$5:$EV$304,0,Z$3)&gt;0)))</f>
        <v/>
      </c>
      <c r="AA153" s="12" t="str">
        <f aca="false">IF(OR($A153="",AA$4=""),"",SUMPRODUCT(--(INDEX(Matrix!$C$5:$EV$304,0,$B153)&gt;0),--(INDEX(Matrix!$C$5:$EV$304,0,AA$3)&gt;0)))</f>
        <v/>
      </c>
      <c r="AB153" s="12" t="str">
        <f aca="false">IF(OR($A153="",AB$4=""),"",SUMPRODUCT(--(INDEX(Matrix!$C$5:$EV$304,0,$B153)&gt;0),--(INDEX(Matrix!$C$5:$EV$304,0,AB$3)&gt;0)))</f>
        <v/>
      </c>
      <c r="AC153" s="12" t="str">
        <f aca="false">IF(OR($A153="",AC$4=""),"",SUMPRODUCT(--(INDEX(Matrix!$C$5:$EV$304,0,$B153)&gt;0),--(INDEX(Matrix!$C$5:$EV$304,0,AC$3)&gt;0)))</f>
        <v/>
      </c>
      <c r="AD153" s="12" t="str">
        <f aca="false">IF(OR($A153="",AD$4=""),"",SUMPRODUCT(--(INDEX(Matrix!$C$5:$EV$304,0,$B153)&gt;0),--(INDEX(Matrix!$C$5:$EV$304,0,AD$3)&gt;0)))</f>
        <v/>
      </c>
      <c r="AE153" s="12" t="str">
        <f aca="false">IF(OR($A153="",AE$4=""),"",SUMPRODUCT(--(INDEX(Matrix!$C$5:$EV$304,0,$B153)&gt;0),--(INDEX(Matrix!$C$5:$EV$304,0,AE$3)&gt;0)))</f>
        <v/>
      </c>
      <c r="AF153" s="12" t="str">
        <f aca="false">IF(OR($A153="",AF$4=""),"",SUMPRODUCT(--(INDEX(Matrix!$C$5:$EV$304,0,$B153)&gt;0),--(INDEX(Matrix!$C$5:$EV$304,0,AF$3)&gt;0)))</f>
        <v/>
      </c>
      <c r="AG153" s="12" t="str">
        <f aca="false">IF(OR($A153="",AG$4=""),"",SUMPRODUCT(--(INDEX(Matrix!$C$5:$EV$304,0,$B153)&gt;0),--(INDEX(Matrix!$C$5:$EV$304,0,AG$3)&gt;0)))</f>
        <v/>
      </c>
      <c r="AH153" s="12" t="str">
        <f aca="false">IF(OR($A153="",AH$4=""),"",SUMPRODUCT(--(INDEX(Matrix!$C$5:$EV$304,0,$B153)&gt;0),--(INDEX(Matrix!$C$5:$EV$304,0,AH$3)&gt;0)))</f>
        <v/>
      </c>
      <c r="AI153" s="12" t="str">
        <f aca="false">IF(OR($A153="",AI$4=""),"",SUMPRODUCT(--(INDEX(Matrix!$C$5:$EV$304,0,$B153)&gt;0),--(INDEX(Matrix!$C$5:$EV$304,0,AI$3)&gt;0)))</f>
        <v/>
      </c>
      <c r="AJ153" s="12" t="str">
        <f aca="false">IF(OR($A153="",AJ$4=""),"",SUMPRODUCT(--(INDEX(Matrix!$C$5:$EV$304,0,$B153)&gt;0),--(INDEX(Matrix!$C$5:$EV$304,0,AJ$3)&gt;0)))</f>
        <v/>
      </c>
      <c r="AK153" s="12" t="str">
        <f aca="false">IF(OR($A153="",AK$4=""),"",SUMPRODUCT(--(INDEX(Matrix!$C$5:$EV$304,0,$B153)&gt;0),--(INDEX(Matrix!$C$5:$EV$304,0,AK$3)&gt;0)))</f>
        <v/>
      </c>
      <c r="AL153" s="12" t="str">
        <f aca="false">IF(OR($A153="",AL$4=""),"",SUMPRODUCT(--(INDEX(Matrix!$C$5:$EV$304,0,$B153)&gt;0),--(INDEX(Matrix!$C$5:$EV$304,0,AL$3)&gt;0)))</f>
        <v/>
      </c>
      <c r="AM153" s="12" t="str">
        <f aca="false">IF(OR($A153="",AM$4=""),"",SUMPRODUCT(--(INDEX(Matrix!$C$5:$EV$304,0,$B153)&gt;0),--(INDEX(Matrix!$C$5:$EV$304,0,AM$3)&gt;0)))</f>
        <v/>
      </c>
      <c r="AN153" s="12" t="str">
        <f aca="false">IF(OR($A153="",AN$4=""),"",SUMPRODUCT(--(INDEX(Matrix!$C$5:$EV$304,0,$B153)&gt;0),--(INDEX(Matrix!$C$5:$EV$304,0,AN$3)&gt;0)))</f>
        <v/>
      </c>
      <c r="AO153" s="12" t="str">
        <f aca="false">IF(OR($A153="",AO$4=""),"",SUMPRODUCT(--(INDEX(Matrix!$C$5:$EV$304,0,$B153)&gt;0),--(INDEX(Matrix!$C$5:$EV$304,0,AO$3)&gt;0)))</f>
        <v/>
      </c>
      <c r="AP153" s="12" t="str">
        <f aca="false">IF(OR($A153="",AP$4=""),"",SUMPRODUCT(--(INDEX(Matrix!$C$5:$EV$304,0,$B153)&gt;0),--(INDEX(Matrix!$C$5:$EV$304,0,AP$3)&gt;0)))</f>
        <v/>
      </c>
      <c r="AQ153" s="12" t="str">
        <f aca="false">IF(OR($A153="",AQ$4=""),"",SUMPRODUCT(--(INDEX(Matrix!$C$5:$EV$304,0,$B153)&gt;0),--(INDEX(Matrix!$C$5:$EV$304,0,AQ$3)&gt;0)))</f>
        <v/>
      </c>
      <c r="AR153" s="12" t="str">
        <f aca="false">IF(OR($A153="",AR$4=""),"",SUMPRODUCT(--(INDEX(Matrix!$C$5:$EV$304,0,$B153)&gt;0),--(INDEX(Matrix!$C$5:$EV$304,0,AR$3)&gt;0)))</f>
        <v/>
      </c>
      <c r="AS153" s="12" t="str">
        <f aca="false">IF(OR($A153="",AS$4=""),"",SUMPRODUCT(--(INDEX(Matrix!$C$5:$EV$304,0,$B153)&gt;0),--(INDEX(Matrix!$C$5:$EV$304,0,AS$3)&gt;0)))</f>
        <v/>
      </c>
      <c r="AT153" s="12" t="str">
        <f aca="false">IF(OR($A153="",AT$4=""),"",SUMPRODUCT(--(INDEX(Matrix!$C$5:$EV$304,0,$B153)&gt;0),--(INDEX(Matrix!$C$5:$EV$304,0,AT$3)&gt;0)))</f>
        <v/>
      </c>
      <c r="AU153" s="12" t="str">
        <f aca="false">IF(OR($A153="",AU$4=""),"",SUMPRODUCT(--(INDEX(Matrix!$C$5:$EV$304,0,$B153)&gt;0),--(INDEX(Matrix!$C$5:$EV$304,0,AU$3)&gt;0)))</f>
        <v/>
      </c>
      <c r="AV153" s="12" t="str">
        <f aca="false">IF(OR($A153="",AV$4=""),"",SUMPRODUCT(--(INDEX(Matrix!$C$5:$EV$304,0,$B153)&gt;0),--(INDEX(Matrix!$C$5:$EV$304,0,AV$3)&gt;0)))</f>
        <v/>
      </c>
      <c r="AW153" s="12" t="str">
        <f aca="false">IF(OR($A153="",AW$4=""),"",SUMPRODUCT(--(INDEX(Matrix!$C$5:$EV$304,0,$B153)&gt;0),--(INDEX(Matrix!$C$5:$EV$304,0,AW$3)&gt;0)))</f>
        <v/>
      </c>
      <c r="AX153" s="12" t="str">
        <f aca="false">IF(OR($A153="",AX$4=""),"",SUMPRODUCT(--(INDEX(Matrix!$C$5:$EV$304,0,$B153)&gt;0),--(INDEX(Matrix!$C$5:$EV$304,0,AX$3)&gt;0)))</f>
        <v/>
      </c>
      <c r="AY153" s="12" t="str">
        <f aca="false">IF(OR($A153="",AY$4=""),"",SUMPRODUCT(--(INDEX(Matrix!$C$5:$EV$304,0,$B153)&gt;0),--(INDEX(Matrix!$C$5:$EV$304,0,AY$3)&gt;0)))</f>
        <v/>
      </c>
      <c r="AZ153" s="12" t="str">
        <f aca="false">IF(OR($A153="",AZ$4=""),"",SUMPRODUCT(--(INDEX(Matrix!$C$5:$EV$304,0,$B153)&gt;0),--(INDEX(Matrix!$C$5:$EV$304,0,AZ$3)&gt;0)))</f>
        <v/>
      </c>
      <c r="BA153" s="12" t="str">
        <f aca="false">IF(OR($A153="",BA$4=""),"",SUMPRODUCT(--(INDEX(Matrix!$C$5:$EV$304,0,$B153)&gt;0),--(INDEX(Matrix!$C$5:$EV$304,0,BA$3)&gt;0)))</f>
        <v/>
      </c>
      <c r="BB153" s="12" t="str">
        <f aca="false">IF(OR($A153="",BB$4=""),"",SUMPRODUCT(--(INDEX(Matrix!$C$5:$EV$304,0,$B153)&gt;0),--(INDEX(Matrix!$C$5:$EV$304,0,BB$3)&gt;0)))</f>
        <v/>
      </c>
      <c r="BC153" s="12" t="str">
        <f aca="false">IF(OR($A153="",BC$4=""),"",SUMPRODUCT(--(INDEX(Matrix!$C$5:$EV$304,0,$B153)&gt;0),--(INDEX(Matrix!$C$5:$EV$304,0,BC$3)&gt;0)))</f>
        <v/>
      </c>
      <c r="BD153" s="12" t="str">
        <f aca="false">IF(OR($A153="",BD$4=""),"",SUMPRODUCT(--(INDEX(Matrix!$C$5:$EV$304,0,$B153)&gt;0),--(INDEX(Matrix!$C$5:$EV$304,0,BD$3)&gt;0)))</f>
        <v/>
      </c>
      <c r="BE153" s="12" t="str">
        <f aca="false">IF(OR($A153="",BE$4=""),"",SUMPRODUCT(--(INDEX(Matrix!$C$5:$EV$304,0,$B153)&gt;0),--(INDEX(Matrix!$C$5:$EV$304,0,BE$3)&gt;0)))</f>
        <v/>
      </c>
      <c r="BF153" s="12" t="str">
        <f aca="false">IF(OR($A153="",BF$4=""),"",SUMPRODUCT(--(INDEX(Matrix!$C$5:$EV$304,0,$B153)&gt;0),--(INDEX(Matrix!$C$5:$EV$304,0,BF$3)&gt;0)))</f>
        <v/>
      </c>
      <c r="BG153" s="12" t="str">
        <f aca="false">IF(OR($A153="",BG$4=""),"",SUMPRODUCT(--(INDEX(Matrix!$C$5:$EV$304,0,$B153)&gt;0),--(INDEX(Matrix!$C$5:$EV$304,0,BG$3)&gt;0)))</f>
        <v/>
      </c>
      <c r="BH153" s="12" t="str">
        <f aca="false">IF(OR($A153="",BH$4=""),"",SUMPRODUCT(--(INDEX(Matrix!$C$5:$EV$304,0,$B153)&gt;0),--(INDEX(Matrix!$C$5:$EV$304,0,BH$3)&gt;0)))</f>
        <v/>
      </c>
      <c r="BI153" s="12" t="str">
        <f aca="false">IF(OR($A153="",BI$4=""),"",SUMPRODUCT(--(INDEX(Matrix!$C$5:$EV$304,0,$B153)&gt;0),--(INDEX(Matrix!$C$5:$EV$304,0,BI$3)&gt;0)))</f>
        <v/>
      </c>
      <c r="BJ153" s="12" t="str">
        <f aca="false">IF(OR($A153="",BJ$4=""),"",SUMPRODUCT(--(INDEX(Matrix!$C$5:$EV$304,0,$B153)&gt;0),--(INDEX(Matrix!$C$5:$EV$304,0,BJ$3)&gt;0)))</f>
        <v/>
      </c>
      <c r="BK153" s="12" t="str">
        <f aca="false">IF(OR($A153="",BK$4=""),"",SUMPRODUCT(--(INDEX(Matrix!$C$5:$EV$304,0,$B153)&gt;0),--(INDEX(Matrix!$C$5:$EV$304,0,BK$3)&gt;0)))</f>
        <v/>
      </c>
      <c r="BL153" s="12" t="str">
        <f aca="false">IF(OR($A153="",BL$4=""),"",SUMPRODUCT(--(INDEX(Matrix!$C$5:$EV$304,0,$B153)&gt;0),--(INDEX(Matrix!$C$5:$EV$304,0,BL$3)&gt;0)))</f>
        <v/>
      </c>
      <c r="BM153" s="12" t="str">
        <f aca="false">IF(OR($A153="",BM$4=""),"",SUMPRODUCT(--(INDEX(Matrix!$C$5:$EV$304,0,$B153)&gt;0),--(INDEX(Matrix!$C$5:$EV$304,0,BM$3)&gt;0)))</f>
        <v/>
      </c>
      <c r="BN153" s="12" t="str">
        <f aca="false">IF(OR($A153="",BN$4=""),"",SUMPRODUCT(--(INDEX(Matrix!$C$5:$EV$304,0,$B153)&gt;0),--(INDEX(Matrix!$C$5:$EV$304,0,BN$3)&gt;0)))</f>
        <v/>
      </c>
      <c r="BO153" s="12" t="str">
        <f aca="false">IF(OR($A153="",BO$4=""),"",SUMPRODUCT(--(INDEX(Matrix!$C$5:$EV$304,0,$B153)&gt;0),--(INDEX(Matrix!$C$5:$EV$304,0,BO$3)&gt;0)))</f>
        <v/>
      </c>
      <c r="BP153" s="12" t="str">
        <f aca="false">IF(OR($A153="",BP$4=""),"",SUMPRODUCT(--(INDEX(Matrix!$C$5:$EV$304,0,$B153)&gt;0),--(INDEX(Matrix!$C$5:$EV$304,0,BP$3)&gt;0)))</f>
        <v/>
      </c>
      <c r="BQ153" s="12" t="str">
        <f aca="false">IF(OR($A153="",BQ$4=""),"",SUMPRODUCT(--(INDEX(Matrix!$C$5:$EV$304,0,$B153)&gt;0),--(INDEX(Matrix!$C$5:$EV$304,0,BQ$3)&gt;0)))</f>
        <v/>
      </c>
      <c r="BR153" s="12" t="str">
        <f aca="false">IF(OR($A153="",BR$4=""),"",SUMPRODUCT(--(INDEX(Matrix!$C$5:$EV$304,0,$B153)&gt;0),--(INDEX(Matrix!$C$5:$EV$304,0,BR$3)&gt;0)))</f>
        <v/>
      </c>
      <c r="BS153" s="12" t="str">
        <f aca="false">IF(OR($A153="",BS$4=""),"",SUMPRODUCT(--(INDEX(Matrix!$C$5:$EV$304,0,$B153)&gt;0),--(INDEX(Matrix!$C$5:$EV$304,0,BS$3)&gt;0)))</f>
        <v/>
      </c>
      <c r="BT153" s="12" t="str">
        <f aca="false">IF(OR($A153="",BT$4=""),"",SUMPRODUCT(--(INDEX(Matrix!$C$5:$EV$304,0,$B153)&gt;0),--(INDEX(Matrix!$C$5:$EV$304,0,BT$3)&gt;0)))</f>
        <v/>
      </c>
      <c r="BU153" s="12" t="str">
        <f aca="false">IF(OR($A153="",BU$4=""),"",SUMPRODUCT(--(INDEX(Matrix!$C$5:$EV$304,0,$B153)&gt;0),--(INDEX(Matrix!$C$5:$EV$304,0,BU$3)&gt;0)))</f>
        <v/>
      </c>
      <c r="BV153" s="12" t="str">
        <f aca="false">IF(OR($A153="",BV$4=""),"",SUMPRODUCT(--(INDEX(Matrix!$C$5:$EV$304,0,$B153)&gt;0),--(INDEX(Matrix!$C$5:$EV$304,0,BV$3)&gt;0)))</f>
        <v/>
      </c>
      <c r="BW153" s="12" t="str">
        <f aca="false">IF(OR($A153="",BW$4=""),"",SUMPRODUCT(--(INDEX(Matrix!$C$5:$EV$304,0,$B153)&gt;0),--(INDEX(Matrix!$C$5:$EV$304,0,BW$3)&gt;0)))</f>
        <v/>
      </c>
      <c r="BX153" s="12" t="str">
        <f aca="false">IF(OR($A153="",BX$4=""),"",SUMPRODUCT(--(INDEX(Matrix!$C$5:$EV$304,0,$B153)&gt;0),--(INDEX(Matrix!$C$5:$EV$304,0,BX$3)&gt;0)))</f>
        <v/>
      </c>
      <c r="BY153" s="12" t="str">
        <f aca="false">IF(OR($A153="",BY$4=""),"",SUMPRODUCT(--(INDEX(Matrix!$C$5:$EV$304,0,$B153)&gt;0),--(INDEX(Matrix!$C$5:$EV$304,0,BY$3)&gt;0)))</f>
        <v/>
      </c>
      <c r="BZ153" s="12" t="str">
        <f aca="false">IF(OR($A153="",BZ$4=""),"",SUMPRODUCT(--(INDEX(Matrix!$C$5:$EV$304,0,$B153)&gt;0),--(INDEX(Matrix!$C$5:$EV$304,0,BZ$3)&gt;0)))</f>
        <v/>
      </c>
      <c r="CA153" s="12" t="str">
        <f aca="false">IF(OR($A153="",CA$4=""),"",SUMPRODUCT(--(INDEX(Matrix!$C$5:$EV$304,0,$B153)&gt;0),--(INDEX(Matrix!$C$5:$EV$304,0,CA$3)&gt;0)))</f>
        <v/>
      </c>
      <c r="CB153" s="12" t="str">
        <f aca="false">IF(OR($A153="",CB$4=""),"",SUMPRODUCT(--(INDEX(Matrix!$C$5:$EV$304,0,$B153)&gt;0),--(INDEX(Matrix!$C$5:$EV$304,0,CB$3)&gt;0)))</f>
        <v/>
      </c>
      <c r="CC153" s="12" t="str">
        <f aca="false">IF(OR($A153="",CC$4=""),"",SUMPRODUCT(--(INDEX(Matrix!$C$5:$EV$304,0,$B153)&gt;0),--(INDEX(Matrix!$C$5:$EV$304,0,CC$3)&gt;0)))</f>
        <v/>
      </c>
      <c r="CD153" s="12" t="str">
        <f aca="false">IF(OR($A153="",CD$4=""),"",SUMPRODUCT(--(INDEX(Matrix!$C$5:$EV$304,0,$B153)&gt;0),--(INDEX(Matrix!$C$5:$EV$304,0,CD$3)&gt;0)))</f>
        <v/>
      </c>
      <c r="CE153" s="12" t="str">
        <f aca="false">IF(OR($A153="",CE$4=""),"",SUMPRODUCT(--(INDEX(Matrix!$C$5:$EV$304,0,$B153)&gt;0),--(INDEX(Matrix!$C$5:$EV$304,0,CE$3)&gt;0)))</f>
        <v/>
      </c>
      <c r="CF153" s="12" t="str">
        <f aca="false">IF(OR($A153="",CF$4=""),"",SUMPRODUCT(--(INDEX(Matrix!$C$5:$EV$304,0,$B153)&gt;0),--(INDEX(Matrix!$C$5:$EV$304,0,CF$3)&gt;0)))</f>
        <v/>
      </c>
      <c r="CG153" s="12" t="str">
        <f aca="false">IF(OR($A153="",CG$4=""),"",SUMPRODUCT(--(INDEX(Matrix!$C$5:$EV$304,0,$B153)&gt;0),--(INDEX(Matrix!$C$5:$EV$304,0,CG$3)&gt;0)))</f>
        <v/>
      </c>
      <c r="CH153" s="12" t="str">
        <f aca="false">IF(OR($A153="",CH$4=""),"",SUMPRODUCT(--(INDEX(Matrix!$C$5:$EV$304,0,$B153)&gt;0),--(INDEX(Matrix!$C$5:$EV$304,0,CH$3)&gt;0)))</f>
        <v/>
      </c>
      <c r="CI153" s="12" t="str">
        <f aca="false">IF(OR($A153="",CI$4=""),"",SUMPRODUCT(--(INDEX(Matrix!$C$5:$EV$304,0,$B153)&gt;0),--(INDEX(Matrix!$C$5:$EV$304,0,CI$3)&gt;0)))</f>
        <v/>
      </c>
      <c r="CJ153" s="12" t="str">
        <f aca="false">IF(OR($A153="",CJ$4=""),"",SUMPRODUCT(--(INDEX(Matrix!$C$5:$EV$304,0,$B153)&gt;0),--(INDEX(Matrix!$C$5:$EV$304,0,CJ$3)&gt;0)))</f>
        <v/>
      </c>
      <c r="CK153" s="12" t="str">
        <f aca="false">IF(OR($A153="",CK$4=""),"",SUMPRODUCT(--(INDEX(Matrix!$C$5:$EV$304,0,$B153)&gt;0),--(INDEX(Matrix!$C$5:$EV$304,0,CK$3)&gt;0)))</f>
        <v/>
      </c>
      <c r="CL153" s="12" t="str">
        <f aca="false">IF(OR($A153="",CL$4=""),"",SUMPRODUCT(--(INDEX(Matrix!$C$5:$EV$304,0,$B153)&gt;0),--(INDEX(Matrix!$C$5:$EV$304,0,CL$3)&gt;0)))</f>
        <v/>
      </c>
      <c r="CM153" s="12" t="str">
        <f aca="false">IF(OR($A153="",CM$4=""),"",SUMPRODUCT(--(INDEX(Matrix!$C$5:$EV$304,0,$B153)&gt;0),--(INDEX(Matrix!$C$5:$EV$304,0,CM$3)&gt;0)))</f>
        <v/>
      </c>
      <c r="CN153" s="12" t="str">
        <f aca="false">IF(OR($A153="",CN$4=""),"",SUMPRODUCT(--(INDEX(Matrix!$C$5:$EV$304,0,$B153)&gt;0),--(INDEX(Matrix!$C$5:$EV$304,0,CN$3)&gt;0)))</f>
        <v/>
      </c>
      <c r="CO153" s="12" t="str">
        <f aca="false">IF(OR($A153="",CO$4=""),"",SUMPRODUCT(--(INDEX(Matrix!$C$5:$EV$304,0,$B153)&gt;0),--(INDEX(Matrix!$C$5:$EV$304,0,CO$3)&gt;0)))</f>
        <v/>
      </c>
      <c r="CP153" s="12" t="str">
        <f aca="false">IF(OR($A153="",CP$4=""),"",SUMPRODUCT(--(INDEX(Matrix!$C$5:$EV$304,0,$B153)&gt;0),--(INDEX(Matrix!$C$5:$EV$304,0,CP$3)&gt;0)))</f>
        <v/>
      </c>
      <c r="CQ153" s="12" t="str">
        <f aca="false">IF(OR($A153="",CQ$4=""),"",SUMPRODUCT(--(INDEX(Matrix!$C$5:$EV$304,0,$B153)&gt;0),--(INDEX(Matrix!$C$5:$EV$304,0,CQ$3)&gt;0)))</f>
        <v/>
      </c>
      <c r="CR153" s="12" t="str">
        <f aca="false">IF(OR($A153="",CR$4=""),"",SUMPRODUCT(--(INDEX(Matrix!$C$5:$EV$304,0,$B153)&gt;0),--(INDEX(Matrix!$C$5:$EV$304,0,CR$3)&gt;0)))</f>
        <v/>
      </c>
      <c r="CS153" s="12" t="str">
        <f aca="false">IF(OR($A153="",CS$4=""),"",SUMPRODUCT(--(INDEX(Matrix!$C$5:$EV$304,0,$B153)&gt;0),--(INDEX(Matrix!$C$5:$EV$304,0,CS$3)&gt;0)))</f>
        <v/>
      </c>
      <c r="CT153" s="12" t="str">
        <f aca="false">IF(OR($A153="",CT$4=""),"",SUMPRODUCT(--(INDEX(Matrix!$C$5:$EV$304,0,$B153)&gt;0),--(INDEX(Matrix!$C$5:$EV$304,0,CT$3)&gt;0)))</f>
        <v/>
      </c>
      <c r="CU153" s="12" t="str">
        <f aca="false">IF(OR($A153="",CU$4=""),"",SUMPRODUCT(--(INDEX(Matrix!$C$5:$EV$304,0,$B153)&gt;0),--(INDEX(Matrix!$C$5:$EV$304,0,CU$3)&gt;0)))</f>
        <v/>
      </c>
      <c r="CV153" s="12" t="str">
        <f aca="false">IF(OR($A153="",CV$4=""),"",SUMPRODUCT(--(INDEX(Matrix!$C$5:$EV$304,0,$B153)&gt;0),--(INDEX(Matrix!$C$5:$EV$304,0,CV$3)&gt;0)))</f>
        <v/>
      </c>
      <c r="CW153" s="12" t="str">
        <f aca="false">IF(OR($A153="",CW$4=""),"",SUMPRODUCT(--(INDEX(Matrix!$C$5:$EV$304,0,$B153)&gt;0),--(INDEX(Matrix!$C$5:$EV$304,0,CW$3)&gt;0)))</f>
        <v/>
      </c>
      <c r="CX153" s="12" t="str">
        <f aca="false">IF(OR($A153="",CX$4=""),"",SUMPRODUCT(--(INDEX(Matrix!$C$5:$EV$304,0,$B153)&gt;0),--(INDEX(Matrix!$C$5:$EV$304,0,CX$3)&gt;0)))</f>
        <v/>
      </c>
      <c r="CY153" s="12" t="str">
        <f aca="false">IF(OR($A153="",CY$4=""),"",SUMPRODUCT(--(INDEX(Matrix!$C$5:$EV$304,0,$B153)&gt;0),--(INDEX(Matrix!$C$5:$EV$304,0,CY$3)&gt;0)))</f>
        <v/>
      </c>
      <c r="CZ153" s="12" t="str">
        <f aca="false">IF(OR($A153="",CZ$4=""),"",SUMPRODUCT(--(INDEX(Matrix!$C$5:$EV$304,0,$B153)&gt;0),--(INDEX(Matrix!$C$5:$EV$304,0,CZ$3)&gt;0)))</f>
        <v/>
      </c>
      <c r="DA153" s="12" t="str">
        <f aca="false">IF(OR($A153="",DA$4=""),"",SUMPRODUCT(--(INDEX(Matrix!$C$5:$EV$304,0,$B153)&gt;0),--(INDEX(Matrix!$C$5:$EV$304,0,DA$3)&gt;0)))</f>
        <v/>
      </c>
      <c r="DB153" s="12" t="str">
        <f aca="false">IF(OR($A153="",DB$4=""),"",SUMPRODUCT(--(INDEX(Matrix!$C$5:$EV$304,0,$B153)&gt;0),--(INDEX(Matrix!$C$5:$EV$304,0,DB$3)&gt;0)))</f>
        <v/>
      </c>
      <c r="DC153" s="12" t="str">
        <f aca="false">IF(OR($A153="",DC$4=""),"",SUMPRODUCT(--(INDEX(Matrix!$C$5:$EV$304,0,$B153)&gt;0),--(INDEX(Matrix!$C$5:$EV$304,0,DC$3)&gt;0)))</f>
        <v/>
      </c>
      <c r="DD153" s="12" t="str">
        <f aca="false">IF(OR($A153="",DD$4=""),"",SUMPRODUCT(--(INDEX(Matrix!$C$5:$EV$304,0,$B153)&gt;0),--(INDEX(Matrix!$C$5:$EV$304,0,DD$3)&gt;0)))</f>
        <v/>
      </c>
      <c r="DE153" s="12" t="str">
        <f aca="false">IF(OR($A153="",DE$4=""),"",SUMPRODUCT(--(INDEX(Matrix!$C$5:$EV$304,0,$B153)&gt;0),--(INDEX(Matrix!$C$5:$EV$304,0,DE$3)&gt;0)))</f>
        <v/>
      </c>
      <c r="DF153" s="12" t="str">
        <f aca="false">IF(OR($A153="",DF$4=""),"",SUMPRODUCT(--(INDEX(Matrix!$C$5:$EV$304,0,$B153)&gt;0),--(INDEX(Matrix!$C$5:$EV$304,0,DF$3)&gt;0)))</f>
        <v/>
      </c>
      <c r="DG153" s="12" t="str">
        <f aca="false">IF(OR($A153="",DG$4=""),"",SUMPRODUCT(--(INDEX(Matrix!$C$5:$EV$304,0,$B153)&gt;0),--(INDEX(Matrix!$C$5:$EV$304,0,DG$3)&gt;0)))</f>
        <v/>
      </c>
      <c r="DH153" s="12" t="str">
        <f aca="false">IF(OR($A153="",DH$4=""),"",SUMPRODUCT(--(INDEX(Matrix!$C$5:$EV$304,0,$B153)&gt;0),--(INDEX(Matrix!$C$5:$EV$304,0,DH$3)&gt;0)))</f>
        <v/>
      </c>
      <c r="DI153" s="12" t="str">
        <f aca="false">IF(OR($A153="",DI$4=""),"",SUMPRODUCT(--(INDEX(Matrix!$C$5:$EV$304,0,$B153)&gt;0),--(INDEX(Matrix!$C$5:$EV$304,0,DI$3)&gt;0)))</f>
        <v/>
      </c>
      <c r="DJ153" s="12" t="str">
        <f aca="false">IF(OR($A153="",DJ$4=""),"",SUMPRODUCT(--(INDEX(Matrix!$C$5:$EV$304,0,$B153)&gt;0),--(INDEX(Matrix!$C$5:$EV$304,0,DJ$3)&gt;0)))</f>
        <v/>
      </c>
      <c r="DK153" s="12" t="str">
        <f aca="false">IF(OR($A153="",DK$4=""),"",SUMPRODUCT(--(INDEX(Matrix!$C$5:$EV$304,0,$B153)&gt;0),--(INDEX(Matrix!$C$5:$EV$304,0,DK$3)&gt;0)))</f>
        <v/>
      </c>
      <c r="DL153" s="12" t="str">
        <f aca="false">IF(OR($A153="",DL$4=""),"",SUMPRODUCT(--(INDEX(Matrix!$C$5:$EV$304,0,$B153)&gt;0),--(INDEX(Matrix!$C$5:$EV$304,0,DL$3)&gt;0)))</f>
        <v/>
      </c>
      <c r="DM153" s="12" t="str">
        <f aca="false">IF(OR($A153="",DM$4=""),"",SUMPRODUCT(--(INDEX(Matrix!$C$5:$EV$304,0,$B153)&gt;0),--(INDEX(Matrix!$C$5:$EV$304,0,DM$3)&gt;0)))</f>
        <v/>
      </c>
      <c r="DN153" s="12" t="str">
        <f aca="false">IF(OR($A153="",DN$4=""),"",SUMPRODUCT(--(INDEX(Matrix!$C$5:$EV$304,0,$B153)&gt;0),--(INDEX(Matrix!$C$5:$EV$304,0,DN$3)&gt;0)))</f>
        <v/>
      </c>
      <c r="DO153" s="12" t="str">
        <f aca="false">IF(OR($A153="",DO$4=""),"",SUMPRODUCT(--(INDEX(Matrix!$C$5:$EV$304,0,$B153)&gt;0),--(INDEX(Matrix!$C$5:$EV$304,0,DO$3)&gt;0)))</f>
        <v/>
      </c>
      <c r="DP153" s="12" t="str">
        <f aca="false">IF(OR($A153="",DP$4=""),"",SUMPRODUCT(--(INDEX(Matrix!$C$5:$EV$304,0,$B153)&gt;0),--(INDEX(Matrix!$C$5:$EV$304,0,DP$3)&gt;0)))</f>
        <v/>
      </c>
      <c r="DQ153" s="12" t="str">
        <f aca="false">IF(OR($A153="",DQ$4=""),"",SUMPRODUCT(--(INDEX(Matrix!$C$5:$EV$304,0,$B153)&gt;0),--(INDEX(Matrix!$C$5:$EV$304,0,DQ$3)&gt;0)))</f>
        <v/>
      </c>
      <c r="DR153" s="12" t="str">
        <f aca="false">IF(OR($A153="",DR$4=""),"",SUMPRODUCT(--(INDEX(Matrix!$C$5:$EV$304,0,$B153)&gt;0),--(INDEX(Matrix!$C$5:$EV$304,0,DR$3)&gt;0)))</f>
        <v/>
      </c>
      <c r="DS153" s="12" t="str">
        <f aca="false">IF(OR($A153="",DS$4=""),"",SUMPRODUCT(--(INDEX(Matrix!$C$5:$EV$304,0,$B153)&gt;0),--(INDEX(Matrix!$C$5:$EV$304,0,DS$3)&gt;0)))</f>
        <v/>
      </c>
      <c r="DT153" s="12" t="str">
        <f aca="false">IF(OR($A153="",DT$4=""),"",SUMPRODUCT(--(INDEX(Matrix!$C$5:$EV$304,0,$B153)&gt;0),--(INDEX(Matrix!$C$5:$EV$304,0,DT$3)&gt;0)))</f>
        <v/>
      </c>
      <c r="DU153" s="12" t="str">
        <f aca="false">IF(OR($A153="",DU$4=""),"",SUMPRODUCT(--(INDEX(Matrix!$C$5:$EV$304,0,$B153)&gt;0),--(INDEX(Matrix!$C$5:$EV$304,0,DU$3)&gt;0)))</f>
        <v/>
      </c>
      <c r="DV153" s="12" t="str">
        <f aca="false">IF(OR($A153="",DV$4=""),"",SUMPRODUCT(--(INDEX(Matrix!$C$5:$EV$304,0,$B153)&gt;0),--(INDEX(Matrix!$C$5:$EV$304,0,DV$3)&gt;0)))</f>
        <v/>
      </c>
      <c r="DW153" s="12" t="str">
        <f aca="false">IF(OR($A153="",DW$4=""),"",SUMPRODUCT(--(INDEX(Matrix!$C$5:$EV$304,0,$B153)&gt;0),--(INDEX(Matrix!$C$5:$EV$304,0,DW$3)&gt;0)))</f>
        <v/>
      </c>
      <c r="DX153" s="12" t="str">
        <f aca="false">IF(OR($A153="",DX$4=""),"",SUMPRODUCT(--(INDEX(Matrix!$C$5:$EV$304,0,$B153)&gt;0),--(INDEX(Matrix!$C$5:$EV$304,0,DX$3)&gt;0)))</f>
        <v/>
      </c>
      <c r="DY153" s="12" t="str">
        <f aca="false">IF(OR($A153="",DY$4=""),"",SUMPRODUCT(--(INDEX(Matrix!$C$5:$EV$304,0,$B153)&gt;0),--(INDEX(Matrix!$C$5:$EV$304,0,DY$3)&gt;0)))</f>
        <v/>
      </c>
      <c r="DZ153" s="12" t="str">
        <f aca="false">IF(OR($A153="",DZ$4=""),"",SUMPRODUCT(--(INDEX(Matrix!$C$5:$EV$304,0,$B153)&gt;0),--(INDEX(Matrix!$C$5:$EV$304,0,DZ$3)&gt;0)))</f>
        <v/>
      </c>
      <c r="EA153" s="12" t="str">
        <f aca="false">IF(OR($A153="",EA$4=""),"",SUMPRODUCT(--(INDEX(Matrix!$C$5:$EV$304,0,$B153)&gt;0),--(INDEX(Matrix!$C$5:$EV$304,0,EA$3)&gt;0)))</f>
        <v/>
      </c>
      <c r="EB153" s="12" t="str">
        <f aca="false">IF(OR($A153="",EB$4=""),"",SUMPRODUCT(--(INDEX(Matrix!$C$5:$EV$304,0,$B153)&gt;0),--(INDEX(Matrix!$C$5:$EV$304,0,EB$3)&gt;0)))</f>
        <v/>
      </c>
      <c r="EC153" s="12" t="str">
        <f aca="false">IF(OR($A153="",EC$4=""),"",SUMPRODUCT(--(INDEX(Matrix!$C$5:$EV$304,0,$B153)&gt;0),--(INDEX(Matrix!$C$5:$EV$304,0,EC$3)&gt;0)))</f>
        <v/>
      </c>
      <c r="ED153" s="12" t="str">
        <f aca="false">IF(OR($A153="",ED$4=""),"",SUMPRODUCT(--(INDEX(Matrix!$C$5:$EV$304,0,$B153)&gt;0),--(INDEX(Matrix!$C$5:$EV$304,0,ED$3)&gt;0)))</f>
        <v/>
      </c>
      <c r="EE153" s="12" t="str">
        <f aca="false">IF(OR($A153="",EE$4=""),"",SUMPRODUCT(--(INDEX(Matrix!$C$5:$EV$304,0,$B153)&gt;0),--(INDEX(Matrix!$C$5:$EV$304,0,EE$3)&gt;0)))</f>
        <v/>
      </c>
      <c r="EF153" s="12" t="str">
        <f aca="false">IF(OR($A153="",EF$4=""),"",SUMPRODUCT(--(INDEX(Matrix!$C$5:$EV$304,0,$B153)&gt;0),--(INDEX(Matrix!$C$5:$EV$304,0,EF$3)&gt;0)))</f>
        <v/>
      </c>
      <c r="EG153" s="12" t="str">
        <f aca="false">IF(OR($A153="",EG$4=""),"",SUMPRODUCT(--(INDEX(Matrix!$C$5:$EV$304,0,$B153)&gt;0),--(INDEX(Matrix!$C$5:$EV$304,0,EG$3)&gt;0)))</f>
        <v/>
      </c>
      <c r="EH153" s="12" t="str">
        <f aca="false">IF(OR($A153="",EH$4=""),"",SUMPRODUCT(--(INDEX(Matrix!$C$5:$EV$304,0,$B153)&gt;0),--(INDEX(Matrix!$C$5:$EV$304,0,EH$3)&gt;0)))</f>
        <v/>
      </c>
      <c r="EI153" s="12" t="str">
        <f aca="false">IF(OR($A153="",EI$4=""),"",SUMPRODUCT(--(INDEX(Matrix!$C$5:$EV$304,0,$B153)&gt;0),--(INDEX(Matrix!$C$5:$EV$304,0,EI$3)&gt;0)))</f>
        <v/>
      </c>
      <c r="EJ153" s="12" t="str">
        <f aca="false">IF(OR($A153="",EJ$4=""),"",SUMPRODUCT(--(INDEX(Matrix!$C$5:$EV$304,0,$B153)&gt;0),--(INDEX(Matrix!$C$5:$EV$304,0,EJ$3)&gt;0)))</f>
        <v/>
      </c>
      <c r="EK153" s="12" t="str">
        <f aca="false">IF(OR($A153="",EK$4=""),"",SUMPRODUCT(--(INDEX(Matrix!$C$5:$EV$304,0,$B153)&gt;0),--(INDEX(Matrix!$C$5:$EV$304,0,EK$3)&gt;0)))</f>
        <v/>
      </c>
      <c r="EL153" s="12" t="str">
        <f aca="false">IF(OR($A153="",EL$4=""),"",SUMPRODUCT(--(INDEX(Matrix!$C$5:$EV$304,0,$B153)&gt;0),--(INDEX(Matrix!$C$5:$EV$304,0,EL$3)&gt;0)))</f>
        <v/>
      </c>
      <c r="EM153" s="12" t="str">
        <f aca="false">IF(OR($A153="",EM$4=""),"",SUMPRODUCT(--(INDEX(Matrix!$C$5:$EV$304,0,$B153)&gt;0),--(INDEX(Matrix!$C$5:$EV$304,0,EM$3)&gt;0)))</f>
        <v/>
      </c>
      <c r="EN153" s="12" t="str">
        <f aca="false">IF(OR($A153="",EN$4=""),"",SUMPRODUCT(--(INDEX(Matrix!$C$5:$EV$304,0,$B153)&gt;0),--(INDEX(Matrix!$C$5:$EV$304,0,EN$3)&gt;0)))</f>
        <v/>
      </c>
      <c r="EO153" s="12" t="str">
        <f aca="false">IF(OR($A153="",EO$4=""),"",SUMPRODUCT(--(INDEX(Matrix!$C$5:$EV$304,0,$B153)&gt;0),--(INDEX(Matrix!$C$5:$EV$304,0,EO$3)&gt;0)))</f>
        <v/>
      </c>
      <c r="EP153" s="12" t="str">
        <f aca="false">IF(OR($A153="",EP$4=""),"",SUMPRODUCT(--(INDEX(Matrix!$C$5:$EV$304,0,$B153)&gt;0),--(INDEX(Matrix!$C$5:$EV$304,0,EP$3)&gt;0)))</f>
        <v/>
      </c>
      <c r="EQ153" s="12" t="str">
        <f aca="false">IF(OR($A153="",EQ$4=""),"",SUMPRODUCT(--(INDEX(Matrix!$C$5:$EV$304,0,$B153)&gt;0),--(INDEX(Matrix!$C$5:$EV$304,0,EQ$3)&gt;0)))</f>
        <v/>
      </c>
      <c r="ER153" s="12" t="str">
        <f aca="false">IF(OR($A153="",ER$4=""),"",SUMPRODUCT(--(INDEX(Matrix!$C$5:$EV$304,0,$B153)&gt;0),--(INDEX(Matrix!$C$5:$EV$304,0,ER$3)&gt;0)))</f>
        <v/>
      </c>
      <c r="ES153" s="12" t="str">
        <f aca="false">IF(OR($A153="",ES$4=""),"",SUMPRODUCT(--(INDEX(Matrix!$C$5:$EV$304,0,$B153)&gt;0),--(INDEX(Matrix!$C$5:$EV$304,0,ES$3)&gt;0)))</f>
        <v/>
      </c>
      <c r="ET153" s="12" t="str">
        <f aca="false">IF(OR($A153="",ET$4=""),"",SUMPRODUCT(--(INDEX(Matrix!$C$5:$EV$304,0,$B153)&gt;0),--(INDEX(Matrix!$C$5:$EV$304,0,ET$3)&gt;0)))</f>
        <v/>
      </c>
      <c r="EU153" s="12" t="str">
        <f aca="false">IF(OR($A153="",EU$4=""),"",SUMPRODUCT(--(INDEX(Matrix!$C$5:$EV$304,0,$B153)&gt;0),--(INDEX(Matrix!$C$5:$EV$304,0,EU$3)&gt;0)))</f>
        <v/>
      </c>
      <c r="EV153" s="12" t="str">
        <f aca="false">IF(OR($A153="",EV$4=""),"",SUMPRODUCT(--(INDEX(Matrix!$C$5:$EV$304,0,$B153)&gt;0),--(INDEX(Matrix!$C$5:$EV$304,0,EV$3)&gt;0)))</f>
        <v/>
      </c>
    </row>
    <row r="154" customFormat="false" ht="15" hidden="false" customHeight="false" outlineLevel="0" collapsed="false">
      <c r="A154" s="6" t="str">
        <f aca="false">IF(INDEX(Products!$A$2:$A$151,$B154)="","",INDEX(Products!$A$2:$A$151,$B154))</f>
        <v/>
      </c>
      <c r="B154" s="23" t="n">
        <v>150</v>
      </c>
      <c r="C154" s="12" t="str">
        <f aca="false">IF(OR($A154="",C$4=""),"",SUMPRODUCT(--(INDEX(Matrix!$C$5:$EV$304,0,$B154)&gt;0),--(INDEX(Matrix!$C$5:$EV$304,0,C$3)&gt;0)))</f>
        <v/>
      </c>
      <c r="D154" s="12" t="str">
        <f aca="false">IF(OR($A154="",D$4=""),"",SUMPRODUCT(--(INDEX(Matrix!$C$5:$EV$304,0,$B154)&gt;0),--(INDEX(Matrix!$C$5:$EV$304,0,D$3)&gt;0)))</f>
        <v/>
      </c>
      <c r="E154" s="12" t="str">
        <f aca="false">IF(OR($A154="",E$4=""),"",SUMPRODUCT(--(INDEX(Matrix!$C$5:$EV$304,0,$B154)&gt;0),--(INDEX(Matrix!$C$5:$EV$304,0,E$3)&gt;0)))</f>
        <v/>
      </c>
      <c r="F154" s="12" t="str">
        <f aca="false">IF(OR($A154="",F$4=""),"",SUMPRODUCT(--(INDEX(Matrix!$C$5:$EV$304,0,$B154)&gt;0),--(INDEX(Matrix!$C$5:$EV$304,0,F$3)&gt;0)))</f>
        <v/>
      </c>
      <c r="G154" s="12" t="str">
        <f aca="false">IF(OR($A154="",G$4=""),"",SUMPRODUCT(--(INDEX(Matrix!$C$5:$EV$304,0,$B154)&gt;0),--(INDEX(Matrix!$C$5:$EV$304,0,G$3)&gt;0)))</f>
        <v/>
      </c>
      <c r="H154" s="12" t="str">
        <f aca="false">IF(OR($A154="",H$4=""),"",SUMPRODUCT(--(INDEX(Matrix!$C$5:$EV$304,0,$B154)&gt;0),--(INDEX(Matrix!$C$5:$EV$304,0,H$3)&gt;0)))</f>
        <v/>
      </c>
      <c r="I154" s="12" t="str">
        <f aca="false">IF(OR($A154="",I$4=""),"",SUMPRODUCT(--(INDEX(Matrix!$C$5:$EV$304,0,$B154)&gt;0),--(INDEX(Matrix!$C$5:$EV$304,0,I$3)&gt;0)))</f>
        <v/>
      </c>
      <c r="J154" s="12" t="str">
        <f aca="false">IF(OR($A154="",J$4=""),"",SUMPRODUCT(--(INDEX(Matrix!$C$5:$EV$304,0,$B154)&gt;0),--(INDEX(Matrix!$C$5:$EV$304,0,J$3)&gt;0)))</f>
        <v/>
      </c>
      <c r="K154" s="12" t="str">
        <f aca="false">IF(OR($A154="",K$4=""),"",SUMPRODUCT(--(INDEX(Matrix!$C$5:$EV$304,0,$B154)&gt;0),--(INDEX(Matrix!$C$5:$EV$304,0,K$3)&gt;0)))</f>
        <v/>
      </c>
      <c r="L154" s="12" t="str">
        <f aca="false">IF(OR($A154="",L$4=""),"",SUMPRODUCT(--(INDEX(Matrix!$C$5:$EV$304,0,$B154)&gt;0),--(INDEX(Matrix!$C$5:$EV$304,0,L$3)&gt;0)))</f>
        <v/>
      </c>
      <c r="M154" s="12" t="str">
        <f aca="false">IF(OR($A154="",M$4=""),"",SUMPRODUCT(--(INDEX(Matrix!$C$5:$EV$304,0,$B154)&gt;0),--(INDEX(Matrix!$C$5:$EV$304,0,M$3)&gt;0)))</f>
        <v/>
      </c>
      <c r="N154" s="12" t="str">
        <f aca="false">IF(OR($A154="",N$4=""),"",SUMPRODUCT(--(INDEX(Matrix!$C$5:$EV$304,0,$B154)&gt;0),--(INDEX(Matrix!$C$5:$EV$304,0,N$3)&gt;0)))</f>
        <v/>
      </c>
      <c r="O154" s="12" t="str">
        <f aca="false">IF(OR($A154="",O$4=""),"",SUMPRODUCT(--(INDEX(Matrix!$C$5:$EV$304,0,$B154)&gt;0),--(INDEX(Matrix!$C$5:$EV$304,0,O$3)&gt;0)))</f>
        <v/>
      </c>
      <c r="P154" s="12" t="str">
        <f aca="false">IF(OR($A154="",P$4=""),"",SUMPRODUCT(--(INDEX(Matrix!$C$5:$EV$304,0,$B154)&gt;0),--(INDEX(Matrix!$C$5:$EV$304,0,P$3)&gt;0)))</f>
        <v/>
      </c>
      <c r="Q154" s="12" t="str">
        <f aca="false">IF(OR($A154="",Q$4=""),"",SUMPRODUCT(--(INDEX(Matrix!$C$5:$EV$304,0,$B154)&gt;0),--(INDEX(Matrix!$C$5:$EV$304,0,Q$3)&gt;0)))</f>
        <v/>
      </c>
      <c r="R154" s="12" t="str">
        <f aca="false">IF(OR($A154="",R$4=""),"",SUMPRODUCT(--(INDEX(Matrix!$C$5:$EV$304,0,$B154)&gt;0),--(INDEX(Matrix!$C$5:$EV$304,0,R$3)&gt;0)))</f>
        <v/>
      </c>
      <c r="S154" s="12" t="str">
        <f aca="false">IF(OR($A154="",S$4=""),"",SUMPRODUCT(--(INDEX(Matrix!$C$5:$EV$304,0,$B154)&gt;0),--(INDEX(Matrix!$C$5:$EV$304,0,S$3)&gt;0)))</f>
        <v/>
      </c>
      <c r="T154" s="12" t="str">
        <f aca="false">IF(OR($A154="",T$4=""),"",SUMPRODUCT(--(INDEX(Matrix!$C$5:$EV$304,0,$B154)&gt;0),--(INDEX(Matrix!$C$5:$EV$304,0,T$3)&gt;0)))</f>
        <v/>
      </c>
      <c r="U154" s="12" t="str">
        <f aca="false">IF(OR($A154="",U$4=""),"",SUMPRODUCT(--(INDEX(Matrix!$C$5:$EV$304,0,$B154)&gt;0),--(INDEX(Matrix!$C$5:$EV$304,0,U$3)&gt;0)))</f>
        <v/>
      </c>
      <c r="V154" s="12" t="str">
        <f aca="false">IF(OR($A154="",V$4=""),"",SUMPRODUCT(--(INDEX(Matrix!$C$5:$EV$304,0,$B154)&gt;0),--(INDEX(Matrix!$C$5:$EV$304,0,V$3)&gt;0)))</f>
        <v/>
      </c>
      <c r="W154" s="12" t="str">
        <f aca="false">IF(OR($A154="",W$4=""),"",SUMPRODUCT(--(INDEX(Matrix!$C$5:$EV$304,0,$B154)&gt;0),--(INDEX(Matrix!$C$5:$EV$304,0,W$3)&gt;0)))</f>
        <v/>
      </c>
      <c r="X154" s="12" t="str">
        <f aca="false">IF(OR($A154="",X$4=""),"",SUMPRODUCT(--(INDEX(Matrix!$C$5:$EV$304,0,$B154)&gt;0),--(INDEX(Matrix!$C$5:$EV$304,0,X$3)&gt;0)))</f>
        <v/>
      </c>
      <c r="Y154" s="12" t="str">
        <f aca="false">IF(OR($A154="",Y$4=""),"",SUMPRODUCT(--(INDEX(Matrix!$C$5:$EV$304,0,$B154)&gt;0),--(INDEX(Matrix!$C$5:$EV$304,0,Y$3)&gt;0)))</f>
        <v/>
      </c>
      <c r="Z154" s="12" t="str">
        <f aca="false">IF(OR($A154="",Z$4=""),"",SUMPRODUCT(--(INDEX(Matrix!$C$5:$EV$304,0,$B154)&gt;0),--(INDEX(Matrix!$C$5:$EV$304,0,Z$3)&gt;0)))</f>
        <v/>
      </c>
      <c r="AA154" s="12" t="str">
        <f aca="false">IF(OR($A154="",AA$4=""),"",SUMPRODUCT(--(INDEX(Matrix!$C$5:$EV$304,0,$B154)&gt;0),--(INDEX(Matrix!$C$5:$EV$304,0,AA$3)&gt;0)))</f>
        <v/>
      </c>
      <c r="AB154" s="12" t="str">
        <f aca="false">IF(OR($A154="",AB$4=""),"",SUMPRODUCT(--(INDEX(Matrix!$C$5:$EV$304,0,$B154)&gt;0),--(INDEX(Matrix!$C$5:$EV$304,0,AB$3)&gt;0)))</f>
        <v/>
      </c>
      <c r="AC154" s="12" t="str">
        <f aca="false">IF(OR($A154="",AC$4=""),"",SUMPRODUCT(--(INDEX(Matrix!$C$5:$EV$304,0,$B154)&gt;0),--(INDEX(Matrix!$C$5:$EV$304,0,AC$3)&gt;0)))</f>
        <v/>
      </c>
      <c r="AD154" s="12" t="str">
        <f aca="false">IF(OR($A154="",AD$4=""),"",SUMPRODUCT(--(INDEX(Matrix!$C$5:$EV$304,0,$B154)&gt;0),--(INDEX(Matrix!$C$5:$EV$304,0,AD$3)&gt;0)))</f>
        <v/>
      </c>
      <c r="AE154" s="12" t="str">
        <f aca="false">IF(OR($A154="",AE$4=""),"",SUMPRODUCT(--(INDEX(Matrix!$C$5:$EV$304,0,$B154)&gt;0),--(INDEX(Matrix!$C$5:$EV$304,0,AE$3)&gt;0)))</f>
        <v/>
      </c>
      <c r="AF154" s="12" t="str">
        <f aca="false">IF(OR($A154="",AF$4=""),"",SUMPRODUCT(--(INDEX(Matrix!$C$5:$EV$304,0,$B154)&gt;0),--(INDEX(Matrix!$C$5:$EV$304,0,AF$3)&gt;0)))</f>
        <v/>
      </c>
      <c r="AG154" s="12" t="str">
        <f aca="false">IF(OR($A154="",AG$4=""),"",SUMPRODUCT(--(INDEX(Matrix!$C$5:$EV$304,0,$B154)&gt;0),--(INDEX(Matrix!$C$5:$EV$304,0,AG$3)&gt;0)))</f>
        <v/>
      </c>
      <c r="AH154" s="12" t="str">
        <f aca="false">IF(OR($A154="",AH$4=""),"",SUMPRODUCT(--(INDEX(Matrix!$C$5:$EV$304,0,$B154)&gt;0),--(INDEX(Matrix!$C$5:$EV$304,0,AH$3)&gt;0)))</f>
        <v/>
      </c>
      <c r="AI154" s="12" t="str">
        <f aca="false">IF(OR($A154="",AI$4=""),"",SUMPRODUCT(--(INDEX(Matrix!$C$5:$EV$304,0,$B154)&gt;0),--(INDEX(Matrix!$C$5:$EV$304,0,AI$3)&gt;0)))</f>
        <v/>
      </c>
      <c r="AJ154" s="12" t="str">
        <f aca="false">IF(OR($A154="",AJ$4=""),"",SUMPRODUCT(--(INDEX(Matrix!$C$5:$EV$304,0,$B154)&gt;0),--(INDEX(Matrix!$C$5:$EV$304,0,AJ$3)&gt;0)))</f>
        <v/>
      </c>
      <c r="AK154" s="12" t="str">
        <f aca="false">IF(OR($A154="",AK$4=""),"",SUMPRODUCT(--(INDEX(Matrix!$C$5:$EV$304,0,$B154)&gt;0),--(INDEX(Matrix!$C$5:$EV$304,0,AK$3)&gt;0)))</f>
        <v/>
      </c>
      <c r="AL154" s="12" t="str">
        <f aca="false">IF(OR($A154="",AL$4=""),"",SUMPRODUCT(--(INDEX(Matrix!$C$5:$EV$304,0,$B154)&gt;0),--(INDEX(Matrix!$C$5:$EV$304,0,AL$3)&gt;0)))</f>
        <v/>
      </c>
      <c r="AM154" s="12" t="str">
        <f aca="false">IF(OR($A154="",AM$4=""),"",SUMPRODUCT(--(INDEX(Matrix!$C$5:$EV$304,0,$B154)&gt;0),--(INDEX(Matrix!$C$5:$EV$304,0,AM$3)&gt;0)))</f>
        <v/>
      </c>
      <c r="AN154" s="12" t="str">
        <f aca="false">IF(OR($A154="",AN$4=""),"",SUMPRODUCT(--(INDEX(Matrix!$C$5:$EV$304,0,$B154)&gt;0),--(INDEX(Matrix!$C$5:$EV$304,0,AN$3)&gt;0)))</f>
        <v/>
      </c>
      <c r="AO154" s="12" t="str">
        <f aca="false">IF(OR($A154="",AO$4=""),"",SUMPRODUCT(--(INDEX(Matrix!$C$5:$EV$304,0,$B154)&gt;0),--(INDEX(Matrix!$C$5:$EV$304,0,AO$3)&gt;0)))</f>
        <v/>
      </c>
      <c r="AP154" s="12" t="str">
        <f aca="false">IF(OR($A154="",AP$4=""),"",SUMPRODUCT(--(INDEX(Matrix!$C$5:$EV$304,0,$B154)&gt;0),--(INDEX(Matrix!$C$5:$EV$304,0,AP$3)&gt;0)))</f>
        <v/>
      </c>
      <c r="AQ154" s="12" t="str">
        <f aca="false">IF(OR($A154="",AQ$4=""),"",SUMPRODUCT(--(INDEX(Matrix!$C$5:$EV$304,0,$B154)&gt;0),--(INDEX(Matrix!$C$5:$EV$304,0,AQ$3)&gt;0)))</f>
        <v/>
      </c>
      <c r="AR154" s="12" t="str">
        <f aca="false">IF(OR($A154="",AR$4=""),"",SUMPRODUCT(--(INDEX(Matrix!$C$5:$EV$304,0,$B154)&gt;0),--(INDEX(Matrix!$C$5:$EV$304,0,AR$3)&gt;0)))</f>
        <v/>
      </c>
      <c r="AS154" s="12" t="str">
        <f aca="false">IF(OR($A154="",AS$4=""),"",SUMPRODUCT(--(INDEX(Matrix!$C$5:$EV$304,0,$B154)&gt;0),--(INDEX(Matrix!$C$5:$EV$304,0,AS$3)&gt;0)))</f>
        <v/>
      </c>
      <c r="AT154" s="12" t="str">
        <f aca="false">IF(OR($A154="",AT$4=""),"",SUMPRODUCT(--(INDEX(Matrix!$C$5:$EV$304,0,$B154)&gt;0),--(INDEX(Matrix!$C$5:$EV$304,0,AT$3)&gt;0)))</f>
        <v/>
      </c>
      <c r="AU154" s="12" t="str">
        <f aca="false">IF(OR($A154="",AU$4=""),"",SUMPRODUCT(--(INDEX(Matrix!$C$5:$EV$304,0,$B154)&gt;0),--(INDEX(Matrix!$C$5:$EV$304,0,AU$3)&gt;0)))</f>
        <v/>
      </c>
      <c r="AV154" s="12" t="str">
        <f aca="false">IF(OR($A154="",AV$4=""),"",SUMPRODUCT(--(INDEX(Matrix!$C$5:$EV$304,0,$B154)&gt;0),--(INDEX(Matrix!$C$5:$EV$304,0,AV$3)&gt;0)))</f>
        <v/>
      </c>
      <c r="AW154" s="12" t="str">
        <f aca="false">IF(OR($A154="",AW$4=""),"",SUMPRODUCT(--(INDEX(Matrix!$C$5:$EV$304,0,$B154)&gt;0),--(INDEX(Matrix!$C$5:$EV$304,0,AW$3)&gt;0)))</f>
        <v/>
      </c>
      <c r="AX154" s="12" t="str">
        <f aca="false">IF(OR($A154="",AX$4=""),"",SUMPRODUCT(--(INDEX(Matrix!$C$5:$EV$304,0,$B154)&gt;0),--(INDEX(Matrix!$C$5:$EV$304,0,AX$3)&gt;0)))</f>
        <v/>
      </c>
      <c r="AY154" s="12" t="str">
        <f aca="false">IF(OR($A154="",AY$4=""),"",SUMPRODUCT(--(INDEX(Matrix!$C$5:$EV$304,0,$B154)&gt;0),--(INDEX(Matrix!$C$5:$EV$304,0,AY$3)&gt;0)))</f>
        <v/>
      </c>
      <c r="AZ154" s="12" t="str">
        <f aca="false">IF(OR($A154="",AZ$4=""),"",SUMPRODUCT(--(INDEX(Matrix!$C$5:$EV$304,0,$B154)&gt;0),--(INDEX(Matrix!$C$5:$EV$304,0,AZ$3)&gt;0)))</f>
        <v/>
      </c>
      <c r="BA154" s="12" t="str">
        <f aca="false">IF(OR($A154="",BA$4=""),"",SUMPRODUCT(--(INDEX(Matrix!$C$5:$EV$304,0,$B154)&gt;0),--(INDEX(Matrix!$C$5:$EV$304,0,BA$3)&gt;0)))</f>
        <v/>
      </c>
      <c r="BB154" s="12" t="str">
        <f aca="false">IF(OR($A154="",BB$4=""),"",SUMPRODUCT(--(INDEX(Matrix!$C$5:$EV$304,0,$B154)&gt;0),--(INDEX(Matrix!$C$5:$EV$304,0,BB$3)&gt;0)))</f>
        <v/>
      </c>
      <c r="BC154" s="12" t="str">
        <f aca="false">IF(OR($A154="",BC$4=""),"",SUMPRODUCT(--(INDEX(Matrix!$C$5:$EV$304,0,$B154)&gt;0),--(INDEX(Matrix!$C$5:$EV$304,0,BC$3)&gt;0)))</f>
        <v/>
      </c>
      <c r="BD154" s="12" t="str">
        <f aca="false">IF(OR($A154="",BD$4=""),"",SUMPRODUCT(--(INDEX(Matrix!$C$5:$EV$304,0,$B154)&gt;0),--(INDEX(Matrix!$C$5:$EV$304,0,BD$3)&gt;0)))</f>
        <v/>
      </c>
      <c r="BE154" s="12" t="str">
        <f aca="false">IF(OR($A154="",BE$4=""),"",SUMPRODUCT(--(INDEX(Matrix!$C$5:$EV$304,0,$B154)&gt;0),--(INDEX(Matrix!$C$5:$EV$304,0,BE$3)&gt;0)))</f>
        <v/>
      </c>
      <c r="BF154" s="12" t="str">
        <f aca="false">IF(OR($A154="",BF$4=""),"",SUMPRODUCT(--(INDEX(Matrix!$C$5:$EV$304,0,$B154)&gt;0),--(INDEX(Matrix!$C$5:$EV$304,0,BF$3)&gt;0)))</f>
        <v/>
      </c>
      <c r="BG154" s="12" t="str">
        <f aca="false">IF(OR($A154="",BG$4=""),"",SUMPRODUCT(--(INDEX(Matrix!$C$5:$EV$304,0,$B154)&gt;0),--(INDEX(Matrix!$C$5:$EV$304,0,BG$3)&gt;0)))</f>
        <v/>
      </c>
      <c r="BH154" s="12" t="str">
        <f aca="false">IF(OR($A154="",BH$4=""),"",SUMPRODUCT(--(INDEX(Matrix!$C$5:$EV$304,0,$B154)&gt;0),--(INDEX(Matrix!$C$5:$EV$304,0,BH$3)&gt;0)))</f>
        <v/>
      </c>
      <c r="BI154" s="12" t="str">
        <f aca="false">IF(OR($A154="",BI$4=""),"",SUMPRODUCT(--(INDEX(Matrix!$C$5:$EV$304,0,$B154)&gt;0),--(INDEX(Matrix!$C$5:$EV$304,0,BI$3)&gt;0)))</f>
        <v/>
      </c>
      <c r="BJ154" s="12" t="str">
        <f aca="false">IF(OR($A154="",BJ$4=""),"",SUMPRODUCT(--(INDEX(Matrix!$C$5:$EV$304,0,$B154)&gt;0),--(INDEX(Matrix!$C$5:$EV$304,0,BJ$3)&gt;0)))</f>
        <v/>
      </c>
      <c r="BK154" s="12" t="str">
        <f aca="false">IF(OR($A154="",BK$4=""),"",SUMPRODUCT(--(INDEX(Matrix!$C$5:$EV$304,0,$B154)&gt;0),--(INDEX(Matrix!$C$5:$EV$304,0,BK$3)&gt;0)))</f>
        <v/>
      </c>
      <c r="BL154" s="12" t="str">
        <f aca="false">IF(OR($A154="",BL$4=""),"",SUMPRODUCT(--(INDEX(Matrix!$C$5:$EV$304,0,$B154)&gt;0),--(INDEX(Matrix!$C$5:$EV$304,0,BL$3)&gt;0)))</f>
        <v/>
      </c>
      <c r="BM154" s="12" t="str">
        <f aca="false">IF(OR($A154="",BM$4=""),"",SUMPRODUCT(--(INDEX(Matrix!$C$5:$EV$304,0,$B154)&gt;0),--(INDEX(Matrix!$C$5:$EV$304,0,BM$3)&gt;0)))</f>
        <v/>
      </c>
      <c r="BN154" s="12" t="str">
        <f aca="false">IF(OR($A154="",BN$4=""),"",SUMPRODUCT(--(INDEX(Matrix!$C$5:$EV$304,0,$B154)&gt;0),--(INDEX(Matrix!$C$5:$EV$304,0,BN$3)&gt;0)))</f>
        <v/>
      </c>
      <c r="BO154" s="12" t="str">
        <f aca="false">IF(OR($A154="",BO$4=""),"",SUMPRODUCT(--(INDEX(Matrix!$C$5:$EV$304,0,$B154)&gt;0),--(INDEX(Matrix!$C$5:$EV$304,0,BO$3)&gt;0)))</f>
        <v/>
      </c>
      <c r="BP154" s="12" t="str">
        <f aca="false">IF(OR($A154="",BP$4=""),"",SUMPRODUCT(--(INDEX(Matrix!$C$5:$EV$304,0,$B154)&gt;0),--(INDEX(Matrix!$C$5:$EV$304,0,BP$3)&gt;0)))</f>
        <v/>
      </c>
      <c r="BQ154" s="12" t="str">
        <f aca="false">IF(OR($A154="",BQ$4=""),"",SUMPRODUCT(--(INDEX(Matrix!$C$5:$EV$304,0,$B154)&gt;0),--(INDEX(Matrix!$C$5:$EV$304,0,BQ$3)&gt;0)))</f>
        <v/>
      </c>
      <c r="BR154" s="12" t="str">
        <f aca="false">IF(OR($A154="",BR$4=""),"",SUMPRODUCT(--(INDEX(Matrix!$C$5:$EV$304,0,$B154)&gt;0),--(INDEX(Matrix!$C$5:$EV$304,0,BR$3)&gt;0)))</f>
        <v/>
      </c>
      <c r="BS154" s="12" t="str">
        <f aca="false">IF(OR($A154="",BS$4=""),"",SUMPRODUCT(--(INDEX(Matrix!$C$5:$EV$304,0,$B154)&gt;0),--(INDEX(Matrix!$C$5:$EV$304,0,BS$3)&gt;0)))</f>
        <v/>
      </c>
      <c r="BT154" s="12" t="str">
        <f aca="false">IF(OR($A154="",BT$4=""),"",SUMPRODUCT(--(INDEX(Matrix!$C$5:$EV$304,0,$B154)&gt;0),--(INDEX(Matrix!$C$5:$EV$304,0,BT$3)&gt;0)))</f>
        <v/>
      </c>
      <c r="BU154" s="12" t="str">
        <f aca="false">IF(OR($A154="",BU$4=""),"",SUMPRODUCT(--(INDEX(Matrix!$C$5:$EV$304,0,$B154)&gt;0),--(INDEX(Matrix!$C$5:$EV$304,0,BU$3)&gt;0)))</f>
        <v/>
      </c>
      <c r="BV154" s="12" t="str">
        <f aca="false">IF(OR($A154="",BV$4=""),"",SUMPRODUCT(--(INDEX(Matrix!$C$5:$EV$304,0,$B154)&gt;0),--(INDEX(Matrix!$C$5:$EV$304,0,BV$3)&gt;0)))</f>
        <v/>
      </c>
      <c r="BW154" s="12" t="str">
        <f aca="false">IF(OR($A154="",BW$4=""),"",SUMPRODUCT(--(INDEX(Matrix!$C$5:$EV$304,0,$B154)&gt;0),--(INDEX(Matrix!$C$5:$EV$304,0,BW$3)&gt;0)))</f>
        <v/>
      </c>
      <c r="BX154" s="12" t="str">
        <f aca="false">IF(OR($A154="",BX$4=""),"",SUMPRODUCT(--(INDEX(Matrix!$C$5:$EV$304,0,$B154)&gt;0),--(INDEX(Matrix!$C$5:$EV$304,0,BX$3)&gt;0)))</f>
        <v/>
      </c>
      <c r="BY154" s="12" t="str">
        <f aca="false">IF(OR($A154="",BY$4=""),"",SUMPRODUCT(--(INDEX(Matrix!$C$5:$EV$304,0,$B154)&gt;0),--(INDEX(Matrix!$C$5:$EV$304,0,BY$3)&gt;0)))</f>
        <v/>
      </c>
      <c r="BZ154" s="12" t="str">
        <f aca="false">IF(OR($A154="",BZ$4=""),"",SUMPRODUCT(--(INDEX(Matrix!$C$5:$EV$304,0,$B154)&gt;0),--(INDEX(Matrix!$C$5:$EV$304,0,BZ$3)&gt;0)))</f>
        <v/>
      </c>
      <c r="CA154" s="12" t="str">
        <f aca="false">IF(OR($A154="",CA$4=""),"",SUMPRODUCT(--(INDEX(Matrix!$C$5:$EV$304,0,$B154)&gt;0),--(INDEX(Matrix!$C$5:$EV$304,0,CA$3)&gt;0)))</f>
        <v/>
      </c>
      <c r="CB154" s="12" t="str">
        <f aca="false">IF(OR($A154="",CB$4=""),"",SUMPRODUCT(--(INDEX(Matrix!$C$5:$EV$304,0,$B154)&gt;0),--(INDEX(Matrix!$C$5:$EV$304,0,CB$3)&gt;0)))</f>
        <v/>
      </c>
      <c r="CC154" s="12" t="str">
        <f aca="false">IF(OR($A154="",CC$4=""),"",SUMPRODUCT(--(INDEX(Matrix!$C$5:$EV$304,0,$B154)&gt;0),--(INDEX(Matrix!$C$5:$EV$304,0,CC$3)&gt;0)))</f>
        <v/>
      </c>
      <c r="CD154" s="12" t="str">
        <f aca="false">IF(OR($A154="",CD$4=""),"",SUMPRODUCT(--(INDEX(Matrix!$C$5:$EV$304,0,$B154)&gt;0),--(INDEX(Matrix!$C$5:$EV$304,0,CD$3)&gt;0)))</f>
        <v/>
      </c>
      <c r="CE154" s="12" t="str">
        <f aca="false">IF(OR($A154="",CE$4=""),"",SUMPRODUCT(--(INDEX(Matrix!$C$5:$EV$304,0,$B154)&gt;0),--(INDEX(Matrix!$C$5:$EV$304,0,CE$3)&gt;0)))</f>
        <v/>
      </c>
      <c r="CF154" s="12" t="str">
        <f aca="false">IF(OR($A154="",CF$4=""),"",SUMPRODUCT(--(INDEX(Matrix!$C$5:$EV$304,0,$B154)&gt;0),--(INDEX(Matrix!$C$5:$EV$304,0,CF$3)&gt;0)))</f>
        <v/>
      </c>
      <c r="CG154" s="12" t="str">
        <f aca="false">IF(OR($A154="",CG$4=""),"",SUMPRODUCT(--(INDEX(Matrix!$C$5:$EV$304,0,$B154)&gt;0),--(INDEX(Matrix!$C$5:$EV$304,0,CG$3)&gt;0)))</f>
        <v/>
      </c>
      <c r="CH154" s="12" t="str">
        <f aca="false">IF(OR($A154="",CH$4=""),"",SUMPRODUCT(--(INDEX(Matrix!$C$5:$EV$304,0,$B154)&gt;0),--(INDEX(Matrix!$C$5:$EV$304,0,CH$3)&gt;0)))</f>
        <v/>
      </c>
      <c r="CI154" s="12" t="str">
        <f aca="false">IF(OR($A154="",CI$4=""),"",SUMPRODUCT(--(INDEX(Matrix!$C$5:$EV$304,0,$B154)&gt;0),--(INDEX(Matrix!$C$5:$EV$304,0,CI$3)&gt;0)))</f>
        <v/>
      </c>
      <c r="CJ154" s="12" t="str">
        <f aca="false">IF(OR($A154="",CJ$4=""),"",SUMPRODUCT(--(INDEX(Matrix!$C$5:$EV$304,0,$B154)&gt;0),--(INDEX(Matrix!$C$5:$EV$304,0,CJ$3)&gt;0)))</f>
        <v/>
      </c>
      <c r="CK154" s="12" t="str">
        <f aca="false">IF(OR($A154="",CK$4=""),"",SUMPRODUCT(--(INDEX(Matrix!$C$5:$EV$304,0,$B154)&gt;0),--(INDEX(Matrix!$C$5:$EV$304,0,CK$3)&gt;0)))</f>
        <v/>
      </c>
      <c r="CL154" s="12" t="str">
        <f aca="false">IF(OR($A154="",CL$4=""),"",SUMPRODUCT(--(INDEX(Matrix!$C$5:$EV$304,0,$B154)&gt;0),--(INDEX(Matrix!$C$5:$EV$304,0,CL$3)&gt;0)))</f>
        <v/>
      </c>
      <c r="CM154" s="12" t="str">
        <f aca="false">IF(OR($A154="",CM$4=""),"",SUMPRODUCT(--(INDEX(Matrix!$C$5:$EV$304,0,$B154)&gt;0),--(INDEX(Matrix!$C$5:$EV$304,0,CM$3)&gt;0)))</f>
        <v/>
      </c>
      <c r="CN154" s="12" t="str">
        <f aca="false">IF(OR($A154="",CN$4=""),"",SUMPRODUCT(--(INDEX(Matrix!$C$5:$EV$304,0,$B154)&gt;0),--(INDEX(Matrix!$C$5:$EV$304,0,CN$3)&gt;0)))</f>
        <v/>
      </c>
      <c r="CO154" s="12" t="str">
        <f aca="false">IF(OR($A154="",CO$4=""),"",SUMPRODUCT(--(INDEX(Matrix!$C$5:$EV$304,0,$B154)&gt;0),--(INDEX(Matrix!$C$5:$EV$304,0,CO$3)&gt;0)))</f>
        <v/>
      </c>
      <c r="CP154" s="12" t="str">
        <f aca="false">IF(OR($A154="",CP$4=""),"",SUMPRODUCT(--(INDEX(Matrix!$C$5:$EV$304,0,$B154)&gt;0),--(INDEX(Matrix!$C$5:$EV$304,0,CP$3)&gt;0)))</f>
        <v/>
      </c>
      <c r="CQ154" s="12" t="str">
        <f aca="false">IF(OR($A154="",CQ$4=""),"",SUMPRODUCT(--(INDEX(Matrix!$C$5:$EV$304,0,$B154)&gt;0),--(INDEX(Matrix!$C$5:$EV$304,0,CQ$3)&gt;0)))</f>
        <v/>
      </c>
      <c r="CR154" s="12" t="str">
        <f aca="false">IF(OR($A154="",CR$4=""),"",SUMPRODUCT(--(INDEX(Matrix!$C$5:$EV$304,0,$B154)&gt;0),--(INDEX(Matrix!$C$5:$EV$304,0,CR$3)&gt;0)))</f>
        <v/>
      </c>
      <c r="CS154" s="12" t="str">
        <f aca="false">IF(OR($A154="",CS$4=""),"",SUMPRODUCT(--(INDEX(Matrix!$C$5:$EV$304,0,$B154)&gt;0),--(INDEX(Matrix!$C$5:$EV$304,0,CS$3)&gt;0)))</f>
        <v/>
      </c>
      <c r="CT154" s="12" t="str">
        <f aca="false">IF(OR($A154="",CT$4=""),"",SUMPRODUCT(--(INDEX(Matrix!$C$5:$EV$304,0,$B154)&gt;0),--(INDEX(Matrix!$C$5:$EV$304,0,CT$3)&gt;0)))</f>
        <v/>
      </c>
      <c r="CU154" s="12" t="str">
        <f aca="false">IF(OR($A154="",CU$4=""),"",SUMPRODUCT(--(INDEX(Matrix!$C$5:$EV$304,0,$B154)&gt;0),--(INDEX(Matrix!$C$5:$EV$304,0,CU$3)&gt;0)))</f>
        <v/>
      </c>
      <c r="CV154" s="12" t="str">
        <f aca="false">IF(OR($A154="",CV$4=""),"",SUMPRODUCT(--(INDEX(Matrix!$C$5:$EV$304,0,$B154)&gt;0),--(INDEX(Matrix!$C$5:$EV$304,0,CV$3)&gt;0)))</f>
        <v/>
      </c>
      <c r="CW154" s="12" t="str">
        <f aca="false">IF(OR($A154="",CW$4=""),"",SUMPRODUCT(--(INDEX(Matrix!$C$5:$EV$304,0,$B154)&gt;0),--(INDEX(Matrix!$C$5:$EV$304,0,CW$3)&gt;0)))</f>
        <v/>
      </c>
      <c r="CX154" s="12" t="str">
        <f aca="false">IF(OR($A154="",CX$4=""),"",SUMPRODUCT(--(INDEX(Matrix!$C$5:$EV$304,0,$B154)&gt;0),--(INDEX(Matrix!$C$5:$EV$304,0,CX$3)&gt;0)))</f>
        <v/>
      </c>
      <c r="CY154" s="12" t="str">
        <f aca="false">IF(OR($A154="",CY$4=""),"",SUMPRODUCT(--(INDEX(Matrix!$C$5:$EV$304,0,$B154)&gt;0),--(INDEX(Matrix!$C$5:$EV$304,0,CY$3)&gt;0)))</f>
        <v/>
      </c>
      <c r="CZ154" s="12" t="str">
        <f aca="false">IF(OR($A154="",CZ$4=""),"",SUMPRODUCT(--(INDEX(Matrix!$C$5:$EV$304,0,$B154)&gt;0),--(INDEX(Matrix!$C$5:$EV$304,0,CZ$3)&gt;0)))</f>
        <v/>
      </c>
      <c r="DA154" s="12" t="str">
        <f aca="false">IF(OR($A154="",DA$4=""),"",SUMPRODUCT(--(INDEX(Matrix!$C$5:$EV$304,0,$B154)&gt;0),--(INDEX(Matrix!$C$5:$EV$304,0,DA$3)&gt;0)))</f>
        <v/>
      </c>
      <c r="DB154" s="12" t="str">
        <f aca="false">IF(OR($A154="",DB$4=""),"",SUMPRODUCT(--(INDEX(Matrix!$C$5:$EV$304,0,$B154)&gt;0),--(INDEX(Matrix!$C$5:$EV$304,0,DB$3)&gt;0)))</f>
        <v/>
      </c>
      <c r="DC154" s="12" t="str">
        <f aca="false">IF(OR($A154="",DC$4=""),"",SUMPRODUCT(--(INDEX(Matrix!$C$5:$EV$304,0,$B154)&gt;0),--(INDEX(Matrix!$C$5:$EV$304,0,DC$3)&gt;0)))</f>
        <v/>
      </c>
      <c r="DD154" s="12" t="str">
        <f aca="false">IF(OR($A154="",DD$4=""),"",SUMPRODUCT(--(INDEX(Matrix!$C$5:$EV$304,0,$B154)&gt;0),--(INDEX(Matrix!$C$5:$EV$304,0,DD$3)&gt;0)))</f>
        <v/>
      </c>
      <c r="DE154" s="12" t="str">
        <f aca="false">IF(OR($A154="",DE$4=""),"",SUMPRODUCT(--(INDEX(Matrix!$C$5:$EV$304,0,$B154)&gt;0),--(INDEX(Matrix!$C$5:$EV$304,0,DE$3)&gt;0)))</f>
        <v/>
      </c>
      <c r="DF154" s="12" t="str">
        <f aca="false">IF(OR($A154="",DF$4=""),"",SUMPRODUCT(--(INDEX(Matrix!$C$5:$EV$304,0,$B154)&gt;0),--(INDEX(Matrix!$C$5:$EV$304,0,DF$3)&gt;0)))</f>
        <v/>
      </c>
      <c r="DG154" s="12" t="str">
        <f aca="false">IF(OR($A154="",DG$4=""),"",SUMPRODUCT(--(INDEX(Matrix!$C$5:$EV$304,0,$B154)&gt;0),--(INDEX(Matrix!$C$5:$EV$304,0,DG$3)&gt;0)))</f>
        <v/>
      </c>
      <c r="DH154" s="12" t="str">
        <f aca="false">IF(OR($A154="",DH$4=""),"",SUMPRODUCT(--(INDEX(Matrix!$C$5:$EV$304,0,$B154)&gt;0),--(INDEX(Matrix!$C$5:$EV$304,0,DH$3)&gt;0)))</f>
        <v/>
      </c>
      <c r="DI154" s="12" t="str">
        <f aca="false">IF(OR($A154="",DI$4=""),"",SUMPRODUCT(--(INDEX(Matrix!$C$5:$EV$304,0,$B154)&gt;0),--(INDEX(Matrix!$C$5:$EV$304,0,DI$3)&gt;0)))</f>
        <v/>
      </c>
      <c r="DJ154" s="12" t="str">
        <f aca="false">IF(OR($A154="",DJ$4=""),"",SUMPRODUCT(--(INDEX(Matrix!$C$5:$EV$304,0,$B154)&gt;0),--(INDEX(Matrix!$C$5:$EV$304,0,DJ$3)&gt;0)))</f>
        <v/>
      </c>
      <c r="DK154" s="12" t="str">
        <f aca="false">IF(OR($A154="",DK$4=""),"",SUMPRODUCT(--(INDEX(Matrix!$C$5:$EV$304,0,$B154)&gt;0),--(INDEX(Matrix!$C$5:$EV$304,0,DK$3)&gt;0)))</f>
        <v/>
      </c>
      <c r="DL154" s="12" t="str">
        <f aca="false">IF(OR($A154="",DL$4=""),"",SUMPRODUCT(--(INDEX(Matrix!$C$5:$EV$304,0,$B154)&gt;0),--(INDEX(Matrix!$C$5:$EV$304,0,DL$3)&gt;0)))</f>
        <v/>
      </c>
      <c r="DM154" s="12" t="str">
        <f aca="false">IF(OR($A154="",DM$4=""),"",SUMPRODUCT(--(INDEX(Matrix!$C$5:$EV$304,0,$B154)&gt;0),--(INDEX(Matrix!$C$5:$EV$304,0,DM$3)&gt;0)))</f>
        <v/>
      </c>
      <c r="DN154" s="12" t="str">
        <f aca="false">IF(OR($A154="",DN$4=""),"",SUMPRODUCT(--(INDEX(Matrix!$C$5:$EV$304,0,$B154)&gt;0),--(INDEX(Matrix!$C$5:$EV$304,0,DN$3)&gt;0)))</f>
        <v/>
      </c>
      <c r="DO154" s="12" t="str">
        <f aca="false">IF(OR($A154="",DO$4=""),"",SUMPRODUCT(--(INDEX(Matrix!$C$5:$EV$304,0,$B154)&gt;0),--(INDEX(Matrix!$C$5:$EV$304,0,DO$3)&gt;0)))</f>
        <v/>
      </c>
      <c r="DP154" s="12" t="str">
        <f aca="false">IF(OR($A154="",DP$4=""),"",SUMPRODUCT(--(INDEX(Matrix!$C$5:$EV$304,0,$B154)&gt;0),--(INDEX(Matrix!$C$5:$EV$304,0,DP$3)&gt;0)))</f>
        <v/>
      </c>
      <c r="DQ154" s="12" t="str">
        <f aca="false">IF(OR($A154="",DQ$4=""),"",SUMPRODUCT(--(INDEX(Matrix!$C$5:$EV$304,0,$B154)&gt;0),--(INDEX(Matrix!$C$5:$EV$304,0,DQ$3)&gt;0)))</f>
        <v/>
      </c>
      <c r="DR154" s="12" t="str">
        <f aca="false">IF(OR($A154="",DR$4=""),"",SUMPRODUCT(--(INDEX(Matrix!$C$5:$EV$304,0,$B154)&gt;0),--(INDEX(Matrix!$C$5:$EV$304,0,DR$3)&gt;0)))</f>
        <v/>
      </c>
      <c r="DS154" s="12" t="str">
        <f aca="false">IF(OR($A154="",DS$4=""),"",SUMPRODUCT(--(INDEX(Matrix!$C$5:$EV$304,0,$B154)&gt;0),--(INDEX(Matrix!$C$5:$EV$304,0,DS$3)&gt;0)))</f>
        <v/>
      </c>
      <c r="DT154" s="12" t="str">
        <f aca="false">IF(OR($A154="",DT$4=""),"",SUMPRODUCT(--(INDEX(Matrix!$C$5:$EV$304,0,$B154)&gt;0),--(INDEX(Matrix!$C$5:$EV$304,0,DT$3)&gt;0)))</f>
        <v/>
      </c>
      <c r="DU154" s="12" t="str">
        <f aca="false">IF(OR($A154="",DU$4=""),"",SUMPRODUCT(--(INDEX(Matrix!$C$5:$EV$304,0,$B154)&gt;0),--(INDEX(Matrix!$C$5:$EV$304,0,DU$3)&gt;0)))</f>
        <v/>
      </c>
      <c r="DV154" s="12" t="str">
        <f aca="false">IF(OR($A154="",DV$4=""),"",SUMPRODUCT(--(INDEX(Matrix!$C$5:$EV$304,0,$B154)&gt;0),--(INDEX(Matrix!$C$5:$EV$304,0,DV$3)&gt;0)))</f>
        <v/>
      </c>
      <c r="DW154" s="12" t="str">
        <f aca="false">IF(OR($A154="",DW$4=""),"",SUMPRODUCT(--(INDEX(Matrix!$C$5:$EV$304,0,$B154)&gt;0),--(INDEX(Matrix!$C$5:$EV$304,0,DW$3)&gt;0)))</f>
        <v/>
      </c>
      <c r="DX154" s="12" t="str">
        <f aca="false">IF(OR($A154="",DX$4=""),"",SUMPRODUCT(--(INDEX(Matrix!$C$5:$EV$304,0,$B154)&gt;0),--(INDEX(Matrix!$C$5:$EV$304,0,DX$3)&gt;0)))</f>
        <v/>
      </c>
      <c r="DY154" s="12" t="str">
        <f aca="false">IF(OR($A154="",DY$4=""),"",SUMPRODUCT(--(INDEX(Matrix!$C$5:$EV$304,0,$B154)&gt;0),--(INDEX(Matrix!$C$5:$EV$304,0,DY$3)&gt;0)))</f>
        <v/>
      </c>
      <c r="DZ154" s="12" t="str">
        <f aca="false">IF(OR($A154="",DZ$4=""),"",SUMPRODUCT(--(INDEX(Matrix!$C$5:$EV$304,0,$B154)&gt;0),--(INDEX(Matrix!$C$5:$EV$304,0,DZ$3)&gt;0)))</f>
        <v/>
      </c>
      <c r="EA154" s="12" t="str">
        <f aca="false">IF(OR($A154="",EA$4=""),"",SUMPRODUCT(--(INDEX(Matrix!$C$5:$EV$304,0,$B154)&gt;0),--(INDEX(Matrix!$C$5:$EV$304,0,EA$3)&gt;0)))</f>
        <v/>
      </c>
      <c r="EB154" s="12" t="str">
        <f aca="false">IF(OR($A154="",EB$4=""),"",SUMPRODUCT(--(INDEX(Matrix!$C$5:$EV$304,0,$B154)&gt;0),--(INDEX(Matrix!$C$5:$EV$304,0,EB$3)&gt;0)))</f>
        <v/>
      </c>
      <c r="EC154" s="12" t="str">
        <f aca="false">IF(OR($A154="",EC$4=""),"",SUMPRODUCT(--(INDEX(Matrix!$C$5:$EV$304,0,$B154)&gt;0),--(INDEX(Matrix!$C$5:$EV$304,0,EC$3)&gt;0)))</f>
        <v/>
      </c>
      <c r="ED154" s="12" t="str">
        <f aca="false">IF(OR($A154="",ED$4=""),"",SUMPRODUCT(--(INDEX(Matrix!$C$5:$EV$304,0,$B154)&gt;0),--(INDEX(Matrix!$C$5:$EV$304,0,ED$3)&gt;0)))</f>
        <v/>
      </c>
      <c r="EE154" s="12" t="str">
        <f aca="false">IF(OR($A154="",EE$4=""),"",SUMPRODUCT(--(INDEX(Matrix!$C$5:$EV$304,0,$B154)&gt;0),--(INDEX(Matrix!$C$5:$EV$304,0,EE$3)&gt;0)))</f>
        <v/>
      </c>
      <c r="EF154" s="12" t="str">
        <f aca="false">IF(OR($A154="",EF$4=""),"",SUMPRODUCT(--(INDEX(Matrix!$C$5:$EV$304,0,$B154)&gt;0),--(INDEX(Matrix!$C$5:$EV$304,0,EF$3)&gt;0)))</f>
        <v/>
      </c>
      <c r="EG154" s="12" t="str">
        <f aca="false">IF(OR($A154="",EG$4=""),"",SUMPRODUCT(--(INDEX(Matrix!$C$5:$EV$304,0,$B154)&gt;0),--(INDEX(Matrix!$C$5:$EV$304,0,EG$3)&gt;0)))</f>
        <v/>
      </c>
      <c r="EH154" s="12" t="str">
        <f aca="false">IF(OR($A154="",EH$4=""),"",SUMPRODUCT(--(INDEX(Matrix!$C$5:$EV$304,0,$B154)&gt;0),--(INDEX(Matrix!$C$5:$EV$304,0,EH$3)&gt;0)))</f>
        <v/>
      </c>
      <c r="EI154" s="12" t="str">
        <f aca="false">IF(OR($A154="",EI$4=""),"",SUMPRODUCT(--(INDEX(Matrix!$C$5:$EV$304,0,$B154)&gt;0),--(INDEX(Matrix!$C$5:$EV$304,0,EI$3)&gt;0)))</f>
        <v/>
      </c>
      <c r="EJ154" s="12" t="str">
        <f aca="false">IF(OR($A154="",EJ$4=""),"",SUMPRODUCT(--(INDEX(Matrix!$C$5:$EV$304,0,$B154)&gt;0),--(INDEX(Matrix!$C$5:$EV$304,0,EJ$3)&gt;0)))</f>
        <v/>
      </c>
      <c r="EK154" s="12" t="str">
        <f aca="false">IF(OR($A154="",EK$4=""),"",SUMPRODUCT(--(INDEX(Matrix!$C$5:$EV$304,0,$B154)&gt;0),--(INDEX(Matrix!$C$5:$EV$304,0,EK$3)&gt;0)))</f>
        <v/>
      </c>
      <c r="EL154" s="12" t="str">
        <f aca="false">IF(OR($A154="",EL$4=""),"",SUMPRODUCT(--(INDEX(Matrix!$C$5:$EV$304,0,$B154)&gt;0),--(INDEX(Matrix!$C$5:$EV$304,0,EL$3)&gt;0)))</f>
        <v/>
      </c>
      <c r="EM154" s="12" t="str">
        <f aca="false">IF(OR($A154="",EM$4=""),"",SUMPRODUCT(--(INDEX(Matrix!$C$5:$EV$304,0,$B154)&gt;0),--(INDEX(Matrix!$C$5:$EV$304,0,EM$3)&gt;0)))</f>
        <v/>
      </c>
      <c r="EN154" s="12" t="str">
        <f aca="false">IF(OR($A154="",EN$4=""),"",SUMPRODUCT(--(INDEX(Matrix!$C$5:$EV$304,0,$B154)&gt;0),--(INDEX(Matrix!$C$5:$EV$304,0,EN$3)&gt;0)))</f>
        <v/>
      </c>
      <c r="EO154" s="12" t="str">
        <f aca="false">IF(OR($A154="",EO$4=""),"",SUMPRODUCT(--(INDEX(Matrix!$C$5:$EV$304,0,$B154)&gt;0),--(INDEX(Matrix!$C$5:$EV$304,0,EO$3)&gt;0)))</f>
        <v/>
      </c>
      <c r="EP154" s="12" t="str">
        <f aca="false">IF(OR($A154="",EP$4=""),"",SUMPRODUCT(--(INDEX(Matrix!$C$5:$EV$304,0,$B154)&gt;0),--(INDEX(Matrix!$C$5:$EV$304,0,EP$3)&gt;0)))</f>
        <v/>
      </c>
      <c r="EQ154" s="12" t="str">
        <f aca="false">IF(OR($A154="",EQ$4=""),"",SUMPRODUCT(--(INDEX(Matrix!$C$5:$EV$304,0,$B154)&gt;0),--(INDEX(Matrix!$C$5:$EV$304,0,EQ$3)&gt;0)))</f>
        <v/>
      </c>
      <c r="ER154" s="12" t="str">
        <f aca="false">IF(OR($A154="",ER$4=""),"",SUMPRODUCT(--(INDEX(Matrix!$C$5:$EV$304,0,$B154)&gt;0),--(INDEX(Matrix!$C$5:$EV$304,0,ER$3)&gt;0)))</f>
        <v/>
      </c>
      <c r="ES154" s="12" t="str">
        <f aca="false">IF(OR($A154="",ES$4=""),"",SUMPRODUCT(--(INDEX(Matrix!$C$5:$EV$304,0,$B154)&gt;0),--(INDEX(Matrix!$C$5:$EV$304,0,ES$3)&gt;0)))</f>
        <v/>
      </c>
      <c r="ET154" s="12" t="str">
        <f aca="false">IF(OR($A154="",ET$4=""),"",SUMPRODUCT(--(INDEX(Matrix!$C$5:$EV$304,0,$B154)&gt;0),--(INDEX(Matrix!$C$5:$EV$304,0,ET$3)&gt;0)))</f>
        <v/>
      </c>
      <c r="EU154" s="12" t="str">
        <f aca="false">IF(OR($A154="",EU$4=""),"",SUMPRODUCT(--(INDEX(Matrix!$C$5:$EV$304,0,$B154)&gt;0),--(INDEX(Matrix!$C$5:$EV$304,0,EU$3)&gt;0)))</f>
        <v/>
      </c>
      <c r="EV154" s="12" t="str">
        <f aca="false">IF(OR($A154="",EV$4=""),"",SUMPRODUCT(--(INDEX(Matrix!$C$5:$EV$304,0,$B154)&gt;0),--(INDEX(Matrix!$C$5:$EV$304,0,EV$3)&gt;0)))</f>
        <v/>
      </c>
    </row>
  </sheetData>
  <conditionalFormatting sqref="C5:EV154">
    <cfRule type="colorScale" priority="2">
      <colorScale>
        <cfvo type="num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10" t="s">
        <v>533</v>
      </c>
      <c r="C1" s="10" t="s">
        <v>534</v>
      </c>
      <c r="E1" s="13" t="s">
        <v>535</v>
      </c>
    </row>
    <row r="2" customFormat="false" ht="15" hidden="false" customHeight="false" outlineLevel="0" collapsed="false">
      <c r="A2" s="15" t="s">
        <v>64</v>
      </c>
      <c r="C2" s="15" t="s">
        <v>489</v>
      </c>
    </row>
    <row r="3" customFormat="false" ht="15" hidden="false" customHeight="false" outlineLevel="0" collapsed="false">
      <c r="A3" s="15" t="s">
        <v>217</v>
      </c>
      <c r="C3" s="15" t="s">
        <v>492</v>
      </c>
    </row>
    <row r="4" customFormat="false" ht="15" hidden="false" customHeight="false" outlineLevel="0" collapsed="false">
      <c r="A4" s="15" t="s">
        <v>220</v>
      </c>
      <c r="C4" s="15" t="s">
        <v>490</v>
      </c>
    </row>
    <row r="5" customFormat="false" ht="15" hidden="false" customHeight="false" outlineLevel="0" collapsed="false">
      <c r="A5" s="15" t="s">
        <v>224</v>
      </c>
      <c r="C5" s="15" t="s">
        <v>491</v>
      </c>
    </row>
    <row r="6" customFormat="false" ht="15" hidden="false" customHeight="false" outlineLevel="0" collapsed="false">
      <c r="A6" s="15" t="s">
        <v>229</v>
      </c>
      <c r="C6" s="15" t="s">
        <v>499</v>
      </c>
    </row>
    <row r="7" customFormat="false" ht="15" hidden="false" customHeight="false" outlineLevel="0" collapsed="false">
      <c r="A7" s="15" t="s">
        <v>232</v>
      </c>
      <c r="C7" s="15" t="s">
        <v>500</v>
      </c>
    </row>
    <row r="8" customFormat="false" ht="15" hidden="false" customHeight="false" outlineLevel="0" collapsed="false">
      <c r="A8" s="15" t="s">
        <v>234</v>
      </c>
      <c r="C8" s="15" t="s">
        <v>498</v>
      </c>
    </row>
    <row r="9" customFormat="false" ht="15" hidden="false" customHeight="false" outlineLevel="0" collapsed="false">
      <c r="A9" s="15" t="s">
        <v>256</v>
      </c>
      <c r="C9" s="15" t="s">
        <v>523</v>
      </c>
    </row>
    <row r="10" customFormat="false" ht="15" hidden="false" customHeight="false" outlineLevel="0" collapsed="false">
      <c r="A10" s="15" t="s">
        <v>261</v>
      </c>
      <c r="C10" s="15" t="s">
        <v>493</v>
      </c>
    </row>
    <row r="11" customFormat="false" ht="15" hidden="false" customHeight="false" outlineLevel="0" collapsed="false">
      <c r="A11" s="15" t="s">
        <v>276</v>
      </c>
      <c r="C11" s="15" t="s">
        <v>220</v>
      </c>
    </row>
    <row r="12" customFormat="false" ht="15" hidden="false" customHeight="false" outlineLevel="0" collapsed="false">
      <c r="A12" s="15" t="s">
        <v>294</v>
      </c>
      <c r="C12" s="15" t="s">
        <v>494</v>
      </c>
    </row>
    <row r="13" customFormat="false" ht="15" hidden="false" customHeight="false" outlineLevel="0" collapsed="false">
      <c r="A13" s="15" t="s">
        <v>297</v>
      </c>
      <c r="C13" s="15" t="s">
        <v>518</v>
      </c>
    </row>
    <row r="14" customFormat="false" ht="15" hidden="false" customHeight="false" outlineLevel="0" collapsed="false">
      <c r="A14" s="15" t="s">
        <v>299</v>
      </c>
      <c r="C14" s="15" t="s">
        <v>520</v>
      </c>
    </row>
    <row r="15" customFormat="false" ht="15" hidden="false" customHeight="false" outlineLevel="0" collapsed="false">
      <c r="A15" s="15" t="s">
        <v>304</v>
      </c>
      <c r="C15" s="15" t="s">
        <v>517</v>
      </c>
    </row>
    <row r="16" customFormat="false" ht="15" hidden="false" customHeight="false" outlineLevel="0" collapsed="false">
      <c r="A16" s="15" t="s">
        <v>306</v>
      </c>
      <c r="C16" s="15" t="s">
        <v>519</v>
      </c>
    </row>
    <row r="17" customFormat="false" ht="15" hidden="false" customHeight="false" outlineLevel="0" collapsed="false">
      <c r="A17" s="15" t="s">
        <v>309</v>
      </c>
      <c r="C17" s="15" t="s">
        <v>514</v>
      </c>
    </row>
    <row r="18" customFormat="false" ht="15" hidden="false" customHeight="false" outlineLevel="0" collapsed="false">
      <c r="A18" s="15" t="s">
        <v>315</v>
      </c>
      <c r="C18" s="15" t="s">
        <v>515</v>
      </c>
    </row>
    <row r="19" customFormat="false" ht="15" hidden="false" customHeight="false" outlineLevel="0" collapsed="false">
      <c r="A19" s="15" t="s">
        <v>318</v>
      </c>
      <c r="C19" s="15" t="s">
        <v>512</v>
      </c>
    </row>
    <row r="20" customFormat="false" ht="15" hidden="false" customHeight="false" outlineLevel="0" collapsed="false">
      <c r="A20" s="15" t="s">
        <v>323</v>
      </c>
      <c r="C20" s="15" t="s">
        <v>508</v>
      </c>
    </row>
    <row r="21" customFormat="false" ht="15" hidden="false" customHeight="false" outlineLevel="0" collapsed="false">
      <c r="A21" s="15" t="s">
        <v>334</v>
      </c>
      <c r="C21" s="15" t="s">
        <v>509</v>
      </c>
    </row>
    <row r="22" customFormat="false" ht="15" hidden="false" customHeight="false" outlineLevel="0" collapsed="false">
      <c r="A22" s="15" t="s">
        <v>346</v>
      </c>
      <c r="C22" s="15" t="s">
        <v>521</v>
      </c>
    </row>
    <row r="23" customFormat="false" ht="15" hidden="false" customHeight="false" outlineLevel="0" collapsed="false">
      <c r="A23" s="15" t="s">
        <v>350</v>
      </c>
      <c r="C23" s="15" t="s">
        <v>522</v>
      </c>
    </row>
    <row r="24" customFormat="false" ht="15" hidden="false" customHeight="false" outlineLevel="0" collapsed="false">
      <c r="A24" s="15" t="s">
        <v>353</v>
      </c>
      <c r="C24" s="15" t="s">
        <v>524</v>
      </c>
    </row>
    <row r="25" customFormat="false" ht="15" hidden="false" customHeight="false" outlineLevel="0" collapsed="false">
      <c r="A25" s="15" t="s">
        <v>357</v>
      </c>
      <c r="C25" s="15" t="s">
        <v>525</v>
      </c>
    </row>
    <row r="26" customFormat="false" ht="15" hidden="false" customHeight="false" outlineLevel="0" collapsed="false">
      <c r="A26" s="15" t="s">
        <v>361</v>
      </c>
      <c r="C26" s="15" t="s">
        <v>495</v>
      </c>
    </row>
    <row r="27" customFormat="false" ht="15" hidden="false" customHeight="false" outlineLevel="0" collapsed="false">
      <c r="C27" s="15" t="s">
        <v>506</v>
      </c>
    </row>
    <row r="28" customFormat="false" ht="15" hidden="false" customHeight="false" outlineLevel="0" collapsed="false">
      <c r="C28" s="15" t="s">
        <v>496</v>
      </c>
    </row>
    <row r="29" customFormat="false" ht="15" hidden="false" customHeight="false" outlineLevel="0" collapsed="false">
      <c r="C29" s="15" t="s">
        <v>503</v>
      </c>
    </row>
    <row r="30" customFormat="false" ht="15" hidden="false" customHeight="false" outlineLevel="0" collapsed="false">
      <c r="C30" s="15" t="s">
        <v>504</v>
      </c>
    </row>
    <row r="31" customFormat="false" ht="15" hidden="false" customHeight="false" outlineLevel="0" collapsed="false">
      <c r="C31" s="15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D4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11"/>
  </cols>
  <sheetData>
    <row r="1" customFormat="false" ht="23.85" hidden="false" customHeight="false" outlineLevel="0" collapsed="false">
      <c r="A1" s="10" t="s">
        <v>536</v>
      </c>
      <c r="B1" s="10" t="s">
        <v>537</v>
      </c>
      <c r="C1" s="10" t="s">
        <v>48</v>
      </c>
      <c r="D1" s="10" t="s">
        <v>538</v>
      </c>
    </row>
    <row r="2" customFormat="false" ht="15" hidden="false" customHeight="false" outlineLevel="0" collapsed="false">
      <c r="A2" s="13" t="s">
        <v>539</v>
      </c>
      <c r="B2" s="13" t="s">
        <v>356</v>
      </c>
      <c r="C2" s="13" t="s">
        <v>510</v>
      </c>
      <c r="D2" s="13" t="n">
        <v>1</v>
      </c>
    </row>
    <row r="3" customFormat="false" ht="15" hidden="false" customHeight="false" outlineLevel="0" collapsed="false">
      <c r="A3" s="13" t="s">
        <v>540</v>
      </c>
      <c r="B3" s="13" t="s">
        <v>356</v>
      </c>
      <c r="C3" s="13" t="s">
        <v>511</v>
      </c>
      <c r="D3" s="13" t="n">
        <v>1</v>
      </c>
    </row>
    <row r="4" customFormat="false" ht="15" hidden="false" customHeight="false" outlineLevel="0" collapsed="false">
      <c r="A4" s="13" t="s">
        <v>541</v>
      </c>
      <c r="B4" s="13" t="s">
        <v>63</v>
      </c>
      <c r="C4" s="13"/>
      <c r="D4" s="13" t="n">
        <v>6</v>
      </c>
    </row>
    <row r="5" customFormat="false" ht="15" hidden="false" customHeight="false" outlineLevel="0" collapsed="false">
      <c r="A5" s="13" t="s">
        <v>542</v>
      </c>
      <c r="B5" s="13" t="s">
        <v>336</v>
      </c>
      <c r="C5" s="13"/>
      <c r="D5" s="13" t="n">
        <v>6</v>
      </c>
    </row>
    <row r="6" customFormat="false" ht="15" hidden="false" customHeight="false" outlineLevel="0" collapsed="false">
      <c r="A6" s="13" t="s">
        <v>543</v>
      </c>
      <c r="B6" s="13" t="s">
        <v>338</v>
      </c>
      <c r="C6" s="13"/>
      <c r="D6" s="13" t="n">
        <v>8</v>
      </c>
    </row>
    <row r="7" customFormat="false" ht="15" hidden="false" customHeight="false" outlineLevel="0" collapsed="false">
      <c r="A7" s="13" t="s">
        <v>544</v>
      </c>
      <c r="B7" s="13" t="s">
        <v>233</v>
      </c>
      <c r="C7" s="13"/>
      <c r="D7" s="13" t="n">
        <v>1</v>
      </c>
    </row>
    <row r="8" customFormat="false" ht="15" hidden="false" customHeight="false" outlineLevel="0" collapsed="false">
      <c r="A8" s="13" t="s">
        <v>233</v>
      </c>
      <c r="B8" s="13" t="s">
        <v>233</v>
      </c>
      <c r="C8" s="13"/>
      <c r="D8" s="13" t="n">
        <v>2</v>
      </c>
    </row>
    <row r="9" customFormat="false" ht="15" hidden="false" customHeight="false" outlineLevel="0" collapsed="false">
      <c r="A9" s="13" t="s">
        <v>545</v>
      </c>
      <c r="B9" s="13" t="s">
        <v>233</v>
      </c>
      <c r="C9" s="13"/>
      <c r="D9" s="13" t="n">
        <v>2</v>
      </c>
    </row>
    <row r="10" customFormat="false" ht="15" hidden="false" customHeight="false" outlineLevel="0" collapsed="false">
      <c r="A10" s="13" t="s">
        <v>546</v>
      </c>
      <c r="B10" s="13" t="s">
        <v>233</v>
      </c>
      <c r="C10" s="13"/>
      <c r="D10" s="13" t="n">
        <v>2</v>
      </c>
    </row>
    <row r="11" customFormat="false" ht="15" hidden="false" customHeight="false" outlineLevel="0" collapsed="false">
      <c r="A11" s="13" t="s">
        <v>547</v>
      </c>
      <c r="B11" s="13" t="s">
        <v>233</v>
      </c>
      <c r="C11" s="13"/>
      <c r="D11" s="13" t="n">
        <v>3</v>
      </c>
    </row>
    <row r="12" customFormat="false" ht="15" hidden="false" customHeight="false" outlineLevel="0" collapsed="false">
      <c r="A12" s="13" t="s">
        <v>66</v>
      </c>
      <c r="B12" s="13" t="s">
        <v>66</v>
      </c>
      <c r="C12" s="13"/>
      <c r="D12" s="13" t="n">
        <v>4</v>
      </c>
    </row>
    <row r="13" customFormat="false" ht="15" hidden="false" customHeight="false" outlineLevel="0" collapsed="false">
      <c r="A13" s="13" t="s">
        <v>548</v>
      </c>
      <c r="B13" s="13" t="s">
        <v>67</v>
      </c>
      <c r="C13" s="13"/>
      <c r="D13" s="13" t="n">
        <v>1</v>
      </c>
    </row>
    <row r="14" customFormat="false" ht="15" hidden="false" customHeight="false" outlineLevel="0" collapsed="false">
      <c r="A14" s="13" t="s">
        <v>69</v>
      </c>
      <c r="B14" s="13" t="s">
        <v>69</v>
      </c>
      <c r="C14" s="13"/>
      <c r="D14" s="13" t="n">
        <v>2</v>
      </c>
    </row>
    <row r="15" customFormat="false" ht="15" hidden="false" customHeight="false" outlineLevel="0" collapsed="false">
      <c r="A15" s="13" t="s">
        <v>236</v>
      </c>
      <c r="B15" s="13" t="s">
        <v>236</v>
      </c>
      <c r="C15" s="13"/>
      <c r="D15" s="13" t="n">
        <v>2</v>
      </c>
    </row>
    <row r="16" customFormat="false" ht="15" hidden="false" customHeight="false" outlineLevel="0" collapsed="false">
      <c r="A16" s="13" t="s">
        <v>238</v>
      </c>
      <c r="B16" s="13" t="s">
        <v>238</v>
      </c>
      <c r="C16" s="13"/>
      <c r="D16" s="13" t="n">
        <v>4</v>
      </c>
    </row>
    <row r="17" customFormat="false" ht="15" hidden="false" customHeight="false" outlineLevel="0" collapsed="false">
      <c r="A17" s="13" t="s">
        <v>549</v>
      </c>
      <c r="B17" s="13" t="s">
        <v>70</v>
      </c>
      <c r="C17" s="13"/>
      <c r="D17" s="13" t="n">
        <v>1</v>
      </c>
    </row>
    <row r="18" customFormat="false" ht="15" hidden="false" customHeight="false" outlineLevel="0" collapsed="false">
      <c r="A18" s="13" t="s">
        <v>72</v>
      </c>
      <c r="B18" s="13" t="s">
        <v>72</v>
      </c>
      <c r="C18" s="13"/>
      <c r="D18" s="13" t="n">
        <v>2</v>
      </c>
    </row>
    <row r="19" customFormat="false" ht="15" hidden="false" customHeight="false" outlineLevel="0" collapsed="false">
      <c r="A19" s="13" t="s">
        <v>74</v>
      </c>
      <c r="B19" s="13" t="s">
        <v>74</v>
      </c>
      <c r="C19" s="13"/>
      <c r="D19" s="13" t="n">
        <v>9</v>
      </c>
    </row>
    <row r="20" customFormat="false" ht="15" hidden="false" customHeight="false" outlineLevel="0" collapsed="false">
      <c r="A20" s="13" t="s">
        <v>550</v>
      </c>
      <c r="B20" s="13" t="s">
        <v>270</v>
      </c>
      <c r="C20" s="13"/>
      <c r="D20" s="13" t="n">
        <v>2</v>
      </c>
    </row>
    <row r="21" customFormat="false" ht="15" hidden="false" customHeight="false" outlineLevel="0" collapsed="false">
      <c r="A21" s="13" t="s">
        <v>76</v>
      </c>
      <c r="B21" s="13" t="s">
        <v>76</v>
      </c>
      <c r="C21" s="13"/>
      <c r="D21" s="13" t="n">
        <v>1</v>
      </c>
    </row>
    <row r="22" customFormat="false" ht="15" hidden="false" customHeight="false" outlineLevel="0" collapsed="false">
      <c r="A22" s="13" t="s">
        <v>77</v>
      </c>
      <c r="B22" s="13" t="s">
        <v>77</v>
      </c>
      <c r="C22" s="13"/>
      <c r="D22" s="13" t="n">
        <v>1</v>
      </c>
    </row>
    <row r="23" customFormat="false" ht="15" hidden="false" customHeight="false" outlineLevel="0" collapsed="false">
      <c r="A23" s="13" t="s">
        <v>551</v>
      </c>
      <c r="B23" s="13" t="s">
        <v>78</v>
      </c>
      <c r="C23" s="13"/>
      <c r="D23" s="13" t="n">
        <v>2</v>
      </c>
    </row>
    <row r="24" customFormat="false" ht="15" hidden="false" customHeight="false" outlineLevel="0" collapsed="false">
      <c r="A24" s="13" t="s">
        <v>317</v>
      </c>
      <c r="B24" s="13" t="s">
        <v>317</v>
      </c>
      <c r="C24" s="13"/>
      <c r="D24" s="13" t="n">
        <v>1</v>
      </c>
    </row>
    <row r="25" customFormat="false" ht="15" hidden="false" customHeight="false" outlineLevel="0" collapsed="false">
      <c r="A25" s="13" t="s">
        <v>552</v>
      </c>
      <c r="B25" s="13" t="s">
        <v>79</v>
      </c>
      <c r="C25" s="13"/>
      <c r="D25" s="13" t="n">
        <v>1</v>
      </c>
    </row>
    <row r="26" customFormat="false" ht="15" hidden="false" customHeight="false" outlineLevel="0" collapsed="false">
      <c r="A26" s="13" t="s">
        <v>79</v>
      </c>
      <c r="B26" s="13" t="s">
        <v>79</v>
      </c>
      <c r="C26" s="13"/>
      <c r="D26" s="13" t="n">
        <v>1</v>
      </c>
    </row>
    <row r="27" customFormat="false" ht="15" hidden="false" customHeight="false" outlineLevel="0" collapsed="false">
      <c r="A27" s="13" t="s">
        <v>553</v>
      </c>
      <c r="B27" s="13" t="s">
        <v>79</v>
      </c>
      <c r="C27" s="13"/>
      <c r="D27" s="13" t="n">
        <v>2</v>
      </c>
    </row>
    <row r="28" customFormat="false" ht="15" hidden="false" customHeight="false" outlineLevel="0" collapsed="false">
      <c r="A28" s="13" t="s">
        <v>554</v>
      </c>
      <c r="B28" s="13" t="s">
        <v>79</v>
      </c>
      <c r="C28" s="13"/>
      <c r="D28" s="13" t="n">
        <v>1</v>
      </c>
    </row>
    <row r="29" customFormat="false" ht="15" hidden="false" customHeight="false" outlineLevel="0" collapsed="false">
      <c r="A29" s="13" t="s">
        <v>555</v>
      </c>
      <c r="B29" s="13" t="s">
        <v>81</v>
      </c>
      <c r="C29" s="13"/>
      <c r="D29" s="13" t="n">
        <v>2</v>
      </c>
    </row>
    <row r="30" customFormat="false" ht="15" hidden="false" customHeight="false" outlineLevel="0" collapsed="false">
      <c r="A30" s="13" t="s">
        <v>556</v>
      </c>
      <c r="B30" s="13" t="s">
        <v>248</v>
      </c>
      <c r="C30" s="13"/>
      <c r="D30" s="13" t="n">
        <v>7</v>
      </c>
    </row>
    <row r="31" customFormat="false" ht="15" hidden="false" customHeight="false" outlineLevel="0" collapsed="false">
      <c r="A31" s="13" t="s">
        <v>557</v>
      </c>
      <c r="B31" s="13" t="s">
        <v>239</v>
      </c>
      <c r="C31" s="13"/>
      <c r="D31" s="13" t="n">
        <v>1</v>
      </c>
    </row>
    <row r="32" customFormat="false" ht="15" hidden="false" customHeight="false" outlineLevel="0" collapsed="false">
      <c r="A32" s="13" t="s">
        <v>83</v>
      </c>
      <c r="B32" s="13" t="s">
        <v>83</v>
      </c>
      <c r="C32" s="13"/>
      <c r="D32" s="13" t="n">
        <v>1</v>
      </c>
    </row>
    <row r="33" customFormat="false" ht="15" hidden="false" customHeight="false" outlineLevel="0" collapsed="false">
      <c r="A33" s="13" t="s">
        <v>240</v>
      </c>
      <c r="B33" s="13" t="s">
        <v>240</v>
      </c>
      <c r="C33" s="13"/>
      <c r="D33" s="13" t="n">
        <v>2</v>
      </c>
    </row>
    <row r="34" customFormat="false" ht="15" hidden="false" customHeight="false" outlineLevel="0" collapsed="false">
      <c r="A34" s="13" t="s">
        <v>558</v>
      </c>
      <c r="B34" s="13" t="s">
        <v>240</v>
      </c>
      <c r="C34" s="13"/>
      <c r="D34" s="13" t="n">
        <v>1</v>
      </c>
    </row>
    <row r="35" customFormat="false" ht="15" hidden="false" customHeight="false" outlineLevel="0" collapsed="false">
      <c r="A35" s="13" t="s">
        <v>559</v>
      </c>
      <c r="B35" s="13" t="s">
        <v>242</v>
      </c>
      <c r="C35" s="13" t="s">
        <v>519</v>
      </c>
      <c r="D35" s="13" t="n">
        <v>1</v>
      </c>
    </row>
    <row r="36" customFormat="false" ht="15" hidden="false" customHeight="false" outlineLevel="0" collapsed="false">
      <c r="A36" s="13" t="s">
        <v>560</v>
      </c>
      <c r="B36" s="13" t="s">
        <v>87</v>
      </c>
      <c r="C36" s="13"/>
      <c r="D36" s="13" t="n">
        <v>1</v>
      </c>
    </row>
    <row r="37" customFormat="false" ht="15" hidden="false" customHeight="false" outlineLevel="0" collapsed="false">
      <c r="A37" s="13" t="s">
        <v>84</v>
      </c>
      <c r="B37" s="13" t="s">
        <v>84</v>
      </c>
      <c r="C37" s="13"/>
      <c r="D37" s="13" t="n">
        <v>1</v>
      </c>
    </row>
    <row r="38" customFormat="false" ht="15" hidden="false" customHeight="false" outlineLevel="0" collapsed="false">
      <c r="A38" s="13" t="s">
        <v>561</v>
      </c>
      <c r="B38" s="13" t="s">
        <v>87</v>
      </c>
      <c r="C38" s="13"/>
      <c r="D38" s="13" t="n">
        <v>2</v>
      </c>
    </row>
    <row r="39" customFormat="false" ht="15" hidden="false" customHeight="false" outlineLevel="0" collapsed="false">
      <c r="A39" s="13" t="s">
        <v>85</v>
      </c>
      <c r="B39" s="13" t="s">
        <v>85</v>
      </c>
      <c r="C39" s="13"/>
      <c r="D39" s="13" t="n">
        <v>1</v>
      </c>
    </row>
    <row r="40" customFormat="false" ht="15" hidden="false" customHeight="false" outlineLevel="0" collapsed="false">
      <c r="A40" s="13" t="s">
        <v>562</v>
      </c>
      <c r="B40" s="13" t="s">
        <v>87</v>
      </c>
      <c r="C40" s="13"/>
      <c r="D40" s="13" t="n">
        <v>1</v>
      </c>
    </row>
    <row r="41" customFormat="false" ht="15" hidden="false" customHeight="false" outlineLevel="0" collapsed="false">
      <c r="A41" s="13" t="s">
        <v>87</v>
      </c>
      <c r="B41" s="13" t="s">
        <v>87</v>
      </c>
      <c r="C41" s="13"/>
      <c r="D41" s="13" t="n">
        <v>2</v>
      </c>
    </row>
    <row r="42" customFormat="false" ht="15" hidden="false" customHeight="false" outlineLevel="0" collapsed="false">
      <c r="A42" s="13" t="s">
        <v>563</v>
      </c>
      <c r="B42" s="13" t="s">
        <v>87</v>
      </c>
      <c r="C42" s="13"/>
      <c r="D42" s="13" t="n">
        <v>1</v>
      </c>
    </row>
    <row r="43" customFormat="false" ht="15" hidden="false" customHeight="false" outlineLevel="0" collapsed="false">
      <c r="A43" s="13" t="s">
        <v>564</v>
      </c>
      <c r="B43" s="13" t="s">
        <v>260</v>
      </c>
      <c r="C43" s="13"/>
      <c r="D43" s="13" t="n">
        <v>5</v>
      </c>
    </row>
    <row r="44" customFormat="false" ht="15" hidden="false" customHeight="false" outlineLevel="0" collapsed="false">
      <c r="A44" s="13" t="s">
        <v>565</v>
      </c>
      <c r="B44" s="13" t="s">
        <v>260</v>
      </c>
      <c r="C44" s="13" t="s">
        <v>516</v>
      </c>
      <c r="D44" s="13" t="n">
        <v>1</v>
      </c>
    </row>
    <row r="45" customFormat="false" ht="15" hidden="false" customHeight="false" outlineLevel="0" collapsed="false">
      <c r="A45" s="13" t="s">
        <v>566</v>
      </c>
      <c r="B45" s="13" t="s">
        <v>260</v>
      </c>
      <c r="C45" s="13" t="s">
        <v>516</v>
      </c>
      <c r="D45" s="13" t="n">
        <v>1</v>
      </c>
    </row>
    <row r="46" customFormat="false" ht="15" hidden="false" customHeight="false" outlineLevel="0" collapsed="false">
      <c r="A46" s="13" t="s">
        <v>567</v>
      </c>
      <c r="B46" s="13" t="s">
        <v>260</v>
      </c>
      <c r="C46" s="13" t="s">
        <v>504</v>
      </c>
      <c r="D46" s="13" t="n">
        <v>2</v>
      </c>
    </row>
    <row r="47" customFormat="false" ht="15" hidden="false" customHeight="false" outlineLevel="0" collapsed="false">
      <c r="A47" s="13" t="s">
        <v>568</v>
      </c>
      <c r="B47" s="13" t="s">
        <v>89</v>
      </c>
      <c r="C47" s="13"/>
      <c r="D47" s="13" t="n">
        <v>1</v>
      </c>
    </row>
    <row r="48" customFormat="false" ht="15" hidden="false" customHeight="false" outlineLevel="0" collapsed="false">
      <c r="A48" s="13" t="s">
        <v>89</v>
      </c>
      <c r="B48" s="13" t="s">
        <v>89</v>
      </c>
      <c r="C48" s="13"/>
      <c r="D48" s="13" t="n">
        <v>1</v>
      </c>
    </row>
    <row r="49" customFormat="false" ht="15" hidden="false" customHeight="false" outlineLevel="0" collapsed="false">
      <c r="A49" s="13" t="s">
        <v>569</v>
      </c>
      <c r="B49" s="13" t="s">
        <v>89</v>
      </c>
      <c r="C49" s="13"/>
      <c r="D49" s="13" t="n">
        <v>1</v>
      </c>
    </row>
    <row r="50" customFormat="false" ht="15" hidden="false" customHeight="false" outlineLevel="0" collapsed="false">
      <c r="A50" s="13" t="s">
        <v>505</v>
      </c>
      <c r="B50" s="13" t="s">
        <v>228</v>
      </c>
      <c r="C50" s="13" t="s">
        <v>505</v>
      </c>
      <c r="D50" s="13" t="n">
        <v>2</v>
      </c>
    </row>
    <row r="51" customFormat="false" ht="15" hidden="false" customHeight="false" outlineLevel="0" collapsed="false">
      <c r="A51" s="13" t="s">
        <v>243</v>
      </c>
      <c r="B51" s="13" t="s">
        <v>243</v>
      </c>
      <c r="C51" s="13"/>
      <c r="D51" s="13" t="n">
        <v>6</v>
      </c>
    </row>
    <row r="52" customFormat="false" ht="15" hidden="false" customHeight="false" outlineLevel="0" collapsed="false">
      <c r="A52" s="13" t="s">
        <v>91</v>
      </c>
      <c r="B52" s="13" t="s">
        <v>91</v>
      </c>
      <c r="C52" s="13"/>
      <c r="D52" s="13" t="n">
        <v>2</v>
      </c>
    </row>
    <row r="53" customFormat="false" ht="15" hidden="false" customHeight="false" outlineLevel="0" collapsed="false">
      <c r="A53" s="13" t="s">
        <v>570</v>
      </c>
      <c r="B53" s="13" t="s">
        <v>92</v>
      </c>
      <c r="C53" s="13"/>
      <c r="D53" s="13" t="n">
        <v>3</v>
      </c>
    </row>
    <row r="54" customFormat="false" ht="15" hidden="false" customHeight="false" outlineLevel="0" collapsed="false">
      <c r="A54" s="13" t="s">
        <v>94</v>
      </c>
      <c r="B54" s="13" t="s">
        <v>94</v>
      </c>
      <c r="C54" s="13"/>
      <c r="D54" s="13" t="n">
        <v>1</v>
      </c>
    </row>
    <row r="55" customFormat="false" ht="15" hidden="false" customHeight="false" outlineLevel="0" collapsed="false">
      <c r="A55" s="13" t="s">
        <v>360</v>
      </c>
      <c r="B55" s="13" t="s">
        <v>360</v>
      </c>
      <c r="C55" s="13"/>
      <c r="D55" s="13" t="n">
        <v>3</v>
      </c>
    </row>
    <row r="56" customFormat="false" ht="15" hidden="false" customHeight="false" outlineLevel="0" collapsed="false">
      <c r="A56" s="13" t="s">
        <v>363</v>
      </c>
      <c r="B56" s="13" t="s">
        <v>363</v>
      </c>
      <c r="C56" s="13"/>
      <c r="D56" s="13" t="n">
        <v>9</v>
      </c>
    </row>
    <row r="57" customFormat="false" ht="15" hidden="false" customHeight="false" outlineLevel="0" collapsed="false">
      <c r="A57" s="13" t="s">
        <v>571</v>
      </c>
      <c r="B57" s="13" t="s">
        <v>363</v>
      </c>
      <c r="C57" s="13"/>
      <c r="D57" s="13" t="n">
        <v>2</v>
      </c>
    </row>
    <row r="58" customFormat="false" ht="15" hidden="false" customHeight="false" outlineLevel="0" collapsed="false">
      <c r="A58" s="13" t="s">
        <v>572</v>
      </c>
      <c r="B58" s="13" t="s">
        <v>363</v>
      </c>
      <c r="C58" s="13" t="s">
        <v>509</v>
      </c>
      <c r="D58" s="13" t="n">
        <v>2</v>
      </c>
    </row>
    <row r="59" customFormat="false" ht="15" hidden="false" customHeight="false" outlineLevel="0" collapsed="false">
      <c r="A59" s="13" t="s">
        <v>573</v>
      </c>
      <c r="B59" s="13" t="s">
        <v>363</v>
      </c>
      <c r="C59" s="13" t="s">
        <v>508</v>
      </c>
      <c r="D59" s="13" t="n">
        <v>2</v>
      </c>
    </row>
    <row r="60" customFormat="false" ht="15" hidden="false" customHeight="false" outlineLevel="0" collapsed="false">
      <c r="A60" s="13" t="s">
        <v>574</v>
      </c>
      <c r="B60" s="13" t="s">
        <v>208</v>
      </c>
      <c r="C60" s="13"/>
      <c r="D60" s="13" t="n">
        <v>1</v>
      </c>
    </row>
    <row r="61" customFormat="false" ht="15" hidden="false" customHeight="false" outlineLevel="0" collapsed="false">
      <c r="A61" s="13" t="s">
        <v>575</v>
      </c>
      <c r="B61" s="13" t="s">
        <v>275</v>
      </c>
      <c r="C61" s="13"/>
      <c r="D61" s="13" t="n">
        <v>1</v>
      </c>
    </row>
    <row r="62" customFormat="false" ht="15" hidden="false" customHeight="false" outlineLevel="0" collapsed="false">
      <c r="A62" s="13" t="s">
        <v>576</v>
      </c>
      <c r="B62" s="13" t="s">
        <v>95</v>
      </c>
      <c r="C62" s="13"/>
      <c r="D62" s="13" t="n">
        <v>1</v>
      </c>
    </row>
    <row r="63" customFormat="false" ht="15" hidden="false" customHeight="false" outlineLevel="0" collapsed="false">
      <c r="A63" s="13" t="s">
        <v>293</v>
      </c>
      <c r="B63" s="13" t="s">
        <v>293</v>
      </c>
      <c r="C63" s="13"/>
      <c r="D63" s="13" t="n">
        <v>48</v>
      </c>
    </row>
    <row r="64" customFormat="false" ht="15" hidden="false" customHeight="false" outlineLevel="0" collapsed="false">
      <c r="A64" s="13" t="s">
        <v>577</v>
      </c>
      <c r="B64" s="13" t="s">
        <v>293</v>
      </c>
      <c r="C64" s="13"/>
      <c r="D64" s="13" t="n">
        <v>11</v>
      </c>
    </row>
    <row r="65" customFormat="false" ht="15" hidden="false" customHeight="false" outlineLevel="0" collapsed="false">
      <c r="A65" s="13" t="s">
        <v>578</v>
      </c>
      <c r="B65" s="13" t="s">
        <v>293</v>
      </c>
      <c r="C65" s="13"/>
      <c r="D65" s="13" t="n">
        <v>3</v>
      </c>
    </row>
    <row r="66" customFormat="false" ht="15" hidden="false" customHeight="false" outlineLevel="0" collapsed="false">
      <c r="A66" s="13" t="s">
        <v>579</v>
      </c>
      <c r="B66" s="13" t="s">
        <v>293</v>
      </c>
      <c r="C66" s="13"/>
      <c r="D66" s="13" t="n">
        <v>14</v>
      </c>
    </row>
    <row r="67" customFormat="false" ht="15" hidden="false" customHeight="false" outlineLevel="0" collapsed="false">
      <c r="A67" s="13" t="s">
        <v>580</v>
      </c>
      <c r="B67" s="13" t="s">
        <v>293</v>
      </c>
      <c r="C67" s="13"/>
      <c r="D67" s="13" t="n">
        <v>3</v>
      </c>
    </row>
    <row r="68" customFormat="false" ht="15" hidden="false" customHeight="false" outlineLevel="0" collapsed="false">
      <c r="A68" s="13" t="s">
        <v>581</v>
      </c>
      <c r="B68" s="13" t="s">
        <v>293</v>
      </c>
      <c r="C68" s="13"/>
      <c r="D68" s="13" t="n">
        <v>2</v>
      </c>
    </row>
    <row r="69" customFormat="false" ht="15" hidden="false" customHeight="false" outlineLevel="0" collapsed="false">
      <c r="A69" s="13" t="s">
        <v>582</v>
      </c>
      <c r="B69" s="13" t="s">
        <v>293</v>
      </c>
      <c r="C69" s="13"/>
      <c r="D69" s="13" t="n">
        <v>1</v>
      </c>
    </row>
    <row r="70" customFormat="false" ht="15" hidden="false" customHeight="false" outlineLevel="0" collapsed="false">
      <c r="A70" s="13" t="s">
        <v>583</v>
      </c>
      <c r="B70" s="13" t="s">
        <v>97</v>
      </c>
      <c r="C70" s="13"/>
      <c r="D70" s="13" t="n">
        <v>1</v>
      </c>
    </row>
    <row r="71" customFormat="false" ht="15" hidden="false" customHeight="false" outlineLevel="0" collapsed="false">
      <c r="A71" s="13" t="s">
        <v>584</v>
      </c>
      <c r="B71" s="13" t="s">
        <v>97</v>
      </c>
      <c r="C71" s="13"/>
      <c r="D71" s="13" t="n">
        <v>1</v>
      </c>
    </row>
    <row r="72" customFormat="false" ht="15" hidden="false" customHeight="false" outlineLevel="0" collapsed="false">
      <c r="A72" s="13" t="s">
        <v>585</v>
      </c>
      <c r="B72" s="13" t="s">
        <v>97</v>
      </c>
      <c r="C72" s="13"/>
      <c r="D72" s="13" t="n">
        <v>1</v>
      </c>
    </row>
    <row r="73" customFormat="false" ht="15" hidden="false" customHeight="false" outlineLevel="0" collapsed="false">
      <c r="A73" s="13" t="s">
        <v>263</v>
      </c>
      <c r="B73" s="13" t="s">
        <v>263</v>
      </c>
      <c r="C73" s="13"/>
      <c r="D73" s="13" t="n">
        <v>4</v>
      </c>
    </row>
    <row r="74" customFormat="false" ht="15" hidden="false" customHeight="false" outlineLevel="0" collapsed="false">
      <c r="A74" s="13" t="s">
        <v>586</v>
      </c>
      <c r="B74" s="13" t="s">
        <v>99</v>
      </c>
      <c r="C74" s="13"/>
      <c r="D74" s="13" t="n">
        <v>1</v>
      </c>
    </row>
    <row r="75" customFormat="false" ht="15" hidden="false" customHeight="false" outlineLevel="0" collapsed="false">
      <c r="A75" s="13" t="s">
        <v>587</v>
      </c>
      <c r="B75" s="13" t="s">
        <v>99</v>
      </c>
      <c r="C75" s="13"/>
      <c r="D75" s="13" t="n">
        <v>1</v>
      </c>
    </row>
    <row r="76" customFormat="false" ht="15" hidden="false" customHeight="false" outlineLevel="0" collapsed="false">
      <c r="A76" s="13" t="s">
        <v>40</v>
      </c>
      <c r="B76" s="13" t="s">
        <v>40</v>
      </c>
      <c r="C76" s="13"/>
      <c r="D76" s="13" t="n">
        <v>13</v>
      </c>
    </row>
    <row r="77" customFormat="false" ht="15" hidden="false" customHeight="false" outlineLevel="0" collapsed="false">
      <c r="A77" s="13" t="s">
        <v>588</v>
      </c>
      <c r="B77" s="13" t="s">
        <v>40</v>
      </c>
      <c r="C77" s="13"/>
      <c r="D77" s="13" t="n">
        <v>5</v>
      </c>
    </row>
    <row r="78" customFormat="false" ht="15" hidden="false" customHeight="false" outlineLevel="0" collapsed="false">
      <c r="A78" s="13" t="s">
        <v>589</v>
      </c>
      <c r="B78" s="13" t="s">
        <v>40</v>
      </c>
      <c r="C78" s="13" t="s">
        <v>492</v>
      </c>
      <c r="D78" s="13" t="n">
        <v>4</v>
      </c>
    </row>
    <row r="79" customFormat="false" ht="15" hidden="false" customHeight="false" outlineLevel="0" collapsed="false">
      <c r="A79" s="13" t="s">
        <v>590</v>
      </c>
      <c r="B79" s="13" t="s">
        <v>40</v>
      </c>
      <c r="C79" s="13" t="s">
        <v>492</v>
      </c>
      <c r="D79" s="13" t="n">
        <v>2</v>
      </c>
    </row>
    <row r="80" customFormat="false" ht="15" hidden="false" customHeight="false" outlineLevel="0" collapsed="false">
      <c r="A80" s="13" t="s">
        <v>591</v>
      </c>
      <c r="B80" s="13" t="s">
        <v>40</v>
      </c>
      <c r="C80" s="13" t="s">
        <v>492</v>
      </c>
      <c r="D80" s="13" t="n">
        <v>2</v>
      </c>
    </row>
    <row r="81" customFormat="false" ht="15" hidden="false" customHeight="false" outlineLevel="0" collapsed="false">
      <c r="A81" s="13" t="s">
        <v>592</v>
      </c>
      <c r="B81" s="13" t="s">
        <v>40</v>
      </c>
      <c r="C81" s="13" t="s">
        <v>489</v>
      </c>
      <c r="D81" s="13" t="n">
        <v>6</v>
      </c>
    </row>
    <row r="82" customFormat="false" ht="15" hidden="false" customHeight="false" outlineLevel="0" collapsed="false">
      <c r="A82" s="13" t="s">
        <v>593</v>
      </c>
      <c r="B82" s="13" t="s">
        <v>40</v>
      </c>
      <c r="C82" s="13" t="s">
        <v>489</v>
      </c>
      <c r="D82" s="13" t="n">
        <v>2</v>
      </c>
    </row>
    <row r="83" customFormat="false" ht="15" hidden="false" customHeight="false" outlineLevel="0" collapsed="false">
      <c r="A83" s="13" t="s">
        <v>257</v>
      </c>
      <c r="B83" s="13" t="s">
        <v>257</v>
      </c>
      <c r="C83" s="13"/>
      <c r="D83" s="13" t="n">
        <v>24</v>
      </c>
    </row>
    <row r="84" customFormat="false" ht="15" hidden="false" customHeight="false" outlineLevel="0" collapsed="false">
      <c r="A84" s="13" t="s">
        <v>594</v>
      </c>
      <c r="B84" s="13" t="s">
        <v>257</v>
      </c>
      <c r="C84" s="13" t="s">
        <v>492</v>
      </c>
      <c r="D84" s="13" t="n">
        <v>1</v>
      </c>
    </row>
    <row r="85" customFormat="false" ht="15" hidden="false" customHeight="false" outlineLevel="0" collapsed="false">
      <c r="A85" s="13" t="s">
        <v>595</v>
      </c>
      <c r="B85" s="13" t="s">
        <v>257</v>
      </c>
      <c r="C85" s="13" t="s">
        <v>492</v>
      </c>
      <c r="D85" s="13" t="n">
        <v>1</v>
      </c>
    </row>
    <row r="86" customFormat="false" ht="15" hidden="false" customHeight="false" outlineLevel="0" collapsed="false">
      <c r="A86" s="13" t="s">
        <v>596</v>
      </c>
      <c r="B86" s="13" t="s">
        <v>257</v>
      </c>
      <c r="C86" s="13" t="s">
        <v>489</v>
      </c>
      <c r="D86" s="13" t="n">
        <v>1</v>
      </c>
    </row>
    <row r="87" customFormat="false" ht="15" hidden="false" customHeight="false" outlineLevel="0" collapsed="false">
      <c r="A87" s="13" t="s">
        <v>597</v>
      </c>
      <c r="B87" s="13" t="s">
        <v>257</v>
      </c>
      <c r="C87" s="13" t="s">
        <v>489</v>
      </c>
      <c r="D87" s="13" t="n">
        <v>1</v>
      </c>
    </row>
    <row r="88" customFormat="false" ht="15" hidden="false" customHeight="false" outlineLevel="0" collapsed="false">
      <c r="A88" s="13" t="s">
        <v>598</v>
      </c>
      <c r="B88" s="13" t="s">
        <v>257</v>
      </c>
      <c r="C88" s="13" t="s">
        <v>506</v>
      </c>
      <c r="D88" s="13" t="n">
        <v>2</v>
      </c>
    </row>
    <row r="89" customFormat="false" ht="15" hidden="false" customHeight="false" outlineLevel="0" collapsed="false">
      <c r="A89" s="13" t="s">
        <v>599</v>
      </c>
      <c r="B89" s="13" t="s">
        <v>257</v>
      </c>
      <c r="C89" s="13" t="s">
        <v>502</v>
      </c>
      <c r="D89" s="13" t="n">
        <v>3</v>
      </c>
    </row>
    <row r="90" customFormat="false" ht="15" hidden="false" customHeight="false" outlineLevel="0" collapsed="false">
      <c r="A90" s="13" t="s">
        <v>600</v>
      </c>
      <c r="B90" s="13" t="s">
        <v>257</v>
      </c>
      <c r="C90" s="13" t="s">
        <v>501</v>
      </c>
      <c r="D90" s="13" t="n">
        <v>3</v>
      </c>
    </row>
    <row r="91" customFormat="false" ht="15" hidden="false" customHeight="false" outlineLevel="0" collapsed="false">
      <c r="A91" s="13" t="s">
        <v>601</v>
      </c>
      <c r="B91" s="13" t="s">
        <v>257</v>
      </c>
      <c r="C91" s="13"/>
      <c r="D91" s="13" t="n">
        <v>11</v>
      </c>
    </row>
    <row r="92" customFormat="false" ht="15" hidden="false" customHeight="false" outlineLevel="0" collapsed="false">
      <c r="A92" s="13" t="s">
        <v>602</v>
      </c>
      <c r="B92" s="13" t="s">
        <v>257</v>
      </c>
      <c r="C92" s="13" t="s">
        <v>492</v>
      </c>
      <c r="D92" s="13" t="n">
        <v>1</v>
      </c>
    </row>
    <row r="93" customFormat="false" ht="15" hidden="false" customHeight="false" outlineLevel="0" collapsed="false">
      <c r="A93" s="13" t="s">
        <v>603</v>
      </c>
      <c r="B93" s="13" t="s">
        <v>257</v>
      </c>
      <c r="C93" s="13" t="s">
        <v>489</v>
      </c>
      <c r="D93" s="13" t="n">
        <v>1</v>
      </c>
    </row>
    <row r="94" customFormat="false" ht="15" hidden="false" customHeight="false" outlineLevel="0" collapsed="false">
      <c r="A94" s="13" t="s">
        <v>604</v>
      </c>
      <c r="B94" s="13" t="s">
        <v>97</v>
      </c>
      <c r="C94" s="13"/>
      <c r="D94" s="13" t="n">
        <v>2</v>
      </c>
    </row>
    <row r="95" customFormat="false" ht="15" hidden="false" customHeight="false" outlineLevel="0" collapsed="false">
      <c r="A95" s="13" t="s">
        <v>605</v>
      </c>
      <c r="B95" s="13" t="s">
        <v>101</v>
      </c>
      <c r="C95" s="13"/>
      <c r="D95" s="13" t="n">
        <v>1</v>
      </c>
    </row>
    <row r="96" customFormat="false" ht="15" hidden="false" customHeight="false" outlineLevel="0" collapsed="false">
      <c r="A96" s="13" t="s">
        <v>606</v>
      </c>
      <c r="B96" s="13" t="s">
        <v>101</v>
      </c>
      <c r="C96" s="13"/>
      <c r="D96" s="13" t="n">
        <v>2</v>
      </c>
    </row>
    <row r="97" customFormat="false" ht="15" hidden="false" customHeight="false" outlineLevel="0" collapsed="false">
      <c r="A97" s="13" t="s">
        <v>101</v>
      </c>
      <c r="B97" s="13" t="s">
        <v>101</v>
      </c>
      <c r="C97" s="13"/>
      <c r="D97" s="13" t="n">
        <v>2</v>
      </c>
    </row>
    <row r="98" customFormat="false" ht="15" hidden="false" customHeight="false" outlineLevel="0" collapsed="false">
      <c r="A98" s="13" t="s">
        <v>607</v>
      </c>
      <c r="B98" s="13" t="s">
        <v>103</v>
      </c>
      <c r="C98" s="13"/>
      <c r="D98" s="13" t="n">
        <v>1</v>
      </c>
    </row>
    <row r="99" customFormat="false" ht="15" hidden="false" customHeight="false" outlineLevel="0" collapsed="false">
      <c r="A99" s="13" t="s">
        <v>105</v>
      </c>
      <c r="B99" s="13" t="s">
        <v>105</v>
      </c>
      <c r="C99" s="13"/>
      <c r="D99" s="13" t="n">
        <v>2</v>
      </c>
    </row>
    <row r="100" customFormat="false" ht="15" hidden="false" customHeight="false" outlineLevel="0" collapsed="false">
      <c r="A100" s="13" t="s">
        <v>333</v>
      </c>
      <c r="B100" s="13" t="s">
        <v>333</v>
      </c>
      <c r="C100" s="13"/>
      <c r="D100" s="13" t="n">
        <v>2</v>
      </c>
    </row>
    <row r="101" customFormat="false" ht="15" hidden="false" customHeight="false" outlineLevel="0" collapsed="false">
      <c r="A101" s="13" t="s">
        <v>608</v>
      </c>
      <c r="B101" s="13" t="s">
        <v>106</v>
      </c>
      <c r="C101" s="13"/>
      <c r="D101" s="13" t="n">
        <v>1</v>
      </c>
    </row>
    <row r="102" customFormat="false" ht="15" hidden="false" customHeight="false" outlineLevel="0" collapsed="false">
      <c r="A102" s="13" t="s">
        <v>609</v>
      </c>
      <c r="B102" s="13" t="s">
        <v>108</v>
      </c>
      <c r="C102" s="13"/>
      <c r="D102" s="13" t="n">
        <v>2</v>
      </c>
    </row>
    <row r="103" customFormat="false" ht="15" hidden="false" customHeight="false" outlineLevel="0" collapsed="false">
      <c r="A103" s="13" t="s">
        <v>109</v>
      </c>
      <c r="B103" s="13" t="s">
        <v>109</v>
      </c>
      <c r="C103" s="13"/>
      <c r="D103" s="13" t="n">
        <v>2</v>
      </c>
    </row>
    <row r="104" customFormat="false" ht="15" hidden="false" customHeight="false" outlineLevel="0" collapsed="false">
      <c r="A104" s="13" t="s">
        <v>264</v>
      </c>
      <c r="B104" s="13" t="s">
        <v>264</v>
      </c>
      <c r="C104" s="13"/>
      <c r="D104" s="13" t="n">
        <v>1</v>
      </c>
    </row>
    <row r="105" customFormat="false" ht="15" hidden="false" customHeight="false" outlineLevel="0" collapsed="false">
      <c r="A105" s="13" t="s">
        <v>610</v>
      </c>
      <c r="B105" s="13" t="s">
        <v>260</v>
      </c>
      <c r="C105" s="13" t="s">
        <v>504</v>
      </c>
      <c r="D105" s="13" t="n">
        <v>6</v>
      </c>
    </row>
    <row r="106" customFormat="false" ht="15" hidden="false" customHeight="false" outlineLevel="0" collapsed="false">
      <c r="A106" s="13" t="s">
        <v>611</v>
      </c>
      <c r="B106" s="13" t="s">
        <v>333</v>
      </c>
      <c r="C106" s="13"/>
      <c r="D106" s="13" t="n">
        <v>1</v>
      </c>
    </row>
    <row r="107" customFormat="false" ht="15" hidden="false" customHeight="false" outlineLevel="0" collapsed="false">
      <c r="A107" s="13" t="s">
        <v>110</v>
      </c>
      <c r="B107" s="13" t="s">
        <v>110</v>
      </c>
      <c r="C107" s="13"/>
      <c r="D107" s="13" t="n">
        <v>2</v>
      </c>
    </row>
    <row r="108" customFormat="false" ht="15" hidden="false" customHeight="false" outlineLevel="0" collapsed="false">
      <c r="A108" s="13" t="s">
        <v>111</v>
      </c>
      <c r="B108" s="13" t="s">
        <v>111</v>
      </c>
      <c r="C108" s="13"/>
      <c r="D108" s="13" t="n">
        <v>2</v>
      </c>
    </row>
    <row r="109" customFormat="false" ht="15" hidden="false" customHeight="false" outlineLevel="0" collapsed="false">
      <c r="A109" s="13" t="s">
        <v>612</v>
      </c>
      <c r="B109" s="13" t="s">
        <v>210</v>
      </c>
      <c r="C109" s="13"/>
      <c r="D109" s="13" t="n">
        <v>1</v>
      </c>
    </row>
    <row r="110" customFormat="false" ht="15" hidden="false" customHeight="false" outlineLevel="0" collapsed="false">
      <c r="A110" s="13" t="s">
        <v>613</v>
      </c>
      <c r="B110" s="13" t="s">
        <v>210</v>
      </c>
      <c r="C110" s="13"/>
      <c r="D110" s="13" t="n">
        <v>2</v>
      </c>
    </row>
    <row r="111" customFormat="false" ht="15" hidden="false" customHeight="false" outlineLevel="0" collapsed="false">
      <c r="A111" s="13" t="s">
        <v>614</v>
      </c>
      <c r="B111" s="13" t="s">
        <v>210</v>
      </c>
      <c r="C111" s="13"/>
      <c r="D111" s="13" t="n">
        <v>1</v>
      </c>
    </row>
    <row r="112" customFormat="false" ht="15" hidden="false" customHeight="false" outlineLevel="0" collapsed="false">
      <c r="A112" s="13" t="s">
        <v>615</v>
      </c>
      <c r="B112" s="13" t="s">
        <v>212</v>
      </c>
      <c r="C112" s="13"/>
      <c r="D112" s="13" t="n">
        <v>1</v>
      </c>
    </row>
    <row r="113" customFormat="false" ht="15" hidden="false" customHeight="false" outlineLevel="0" collapsed="false">
      <c r="A113" s="13" t="s">
        <v>616</v>
      </c>
      <c r="B113" s="13" t="s">
        <v>113</v>
      </c>
      <c r="C113" s="13"/>
      <c r="D113" s="13" t="n">
        <v>1</v>
      </c>
    </row>
    <row r="114" customFormat="false" ht="15" hidden="false" customHeight="false" outlineLevel="0" collapsed="false">
      <c r="A114" s="13" t="s">
        <v>617</v>
      </c>
      <c r="B114" s="13" t="s">
        <v>113</v>
      </c>
      <c r="C114" s="13"/>
      <c r="D114" s="13" t="n">
        <v>1</v>
      </c>
    </row>
    <row r="115" customFormat="false" ht="15" hidden="false" customHeight="false" outlineLevel="0" collapsed="false">
      <c r="A115" s="13" t="s">
        <v>231</v>
      </c>
      <c r="B115" s="13" t="s">
        <v>231</v>
      </c>
      <c r="C115" s="13"/>
      <c r="D115" s="13" t="n">
        <v>4</v>
      </c>
    </row>
    <row r="116" customFormat="false" ht="15" hidden="false" customHeight="false" outlineLevel="0" collapsed="false">
      <c r="A116" s="13" t="s">
        <v>618</v>
      </c>
      <c r="B116" s="13" t="s">
        <v>231</v>
      </c>
      <c r="C116" s="13"/>
      <c r="D116" s="13" t="n">
        <v>2</v>
      </c>
    </row>
    <row r="117" customFormat="false" ht="15" hidden="false" customHeight="false" outlineLevel="0" collapsed="false">
      <c r="A117" s="13" t="s">
        <v>619</v>
      </c>
      <c r="B117" s="13" t="s">
        <v>197</v>
      </c>
      <c r="C117" s="13"/>
      <c r="D117" s="13" t="n">
        <v>2</v>
      </c>
    </row>
    <row r="118" customFormat="false" ht="15" hidden="false" customHeight="false" outlineLevel="0" collapsed="false">
      <c r="A118" s="13" t="s">
        <v>115</v>
      </c>
      <c r="B118" s="13" t="s">
        <v>115</v>
      </c>
      <c r="C118" s="13"/>
      <c r="D118" s="13" t="n">
        <v>11</v>
      </c>
    </row>
    <row r="119" customFormat="false" ht="15" hidden="false" customHeight="false" outlineLevel="0" collapsed="false">
      <c r="A119" s="13" t="s">
        <v>620</v>
      </c>
      <c r="B119" s="13" t="s">
        <v>115</v>
      </c>
      <c r="C119" s="13"/>
      <c r="D119" s="13" t="n">
        <v>4</v>
      </c>
    </row>
    <row r="120" customFormat="false" ht="15" hidden="false" customHeight="false" outlineLevel="0" collapsed="false">
      <c r="A120" s="13" t="s">
        <v>621</v>
      </c>
      <c r="B120" s="13" t="s">
        <v>117</v>
      </c>
      <c r="C120" s="13"/>
      <c r="D120" s="13" t="n">
        <v>2</v>
      </c>
    </row>
    <row r="121" customFormat="false" ht="15" hidden="false" customHeight="false" outlineLevel="0" collapsed="false">
      <c r="A121" s="13" t="s">
        <v>622</v>
      </c>
      <c r="B121" s="13" t="s">
        <v>244</v>
      </c>
      <c r="C121" s="13"/>
      <c r="D121" s="13" t="n">
        <v>1</v>
      </c>
    </row>
    <row r="122" customFormat="false" ht="15" hidden="false" customHeight="false" outlineLevel="0" collapsed="false">
      <c r="A122" s="13" t="s">
        <v>623</v>
      </c>
      <c r="B122" s="13" t="s">
        <v>244</v>
      </c>
      <c r="C122" s="13"/>
      <c r="D122" s="13" t="n">
        <v>1</v>
      </c>
    </row>
    <row r="123" customFormat="false" ht="15" hidden="false" customHeight="false" outlineLevel="0" collapsed="false">
      <c r="A123" s="13" t="s">
        <v>624</v>
      </c>
      <c r="B123" s="13" t="s">
        <v>244</v>
      </c>
      <c r="C123" s="13"/>
      <c r="D123" s="13" t="n">
        <v>2</v>
      </c>
    </row>
    <row r="124" customFormat="false" ht="15" hidden="false" customHeight="false" outlineLevel="0" collapsed="false">
      <c r="A124" s="13" t="s">
        <v>625</v>
      </c>
      <c r="B124" s="13" t="s">
        <v>336</v>
      </c>
      <c r="C124" s="13"/>
      <c r="D124" s="13" t="n">
        <v>3</v>
      </c>
    </row>
    <row r="125" customFormat="false" ht="15" hidden="false" customHeight="false" outlineLevel="0" collapsed="false">
      <c r="A125" s="13" t="s">
        <v>338</v>
      </c>
      <c r="B125" s="13" t="s">
        <v>338</v>
      </c>
      <c r="C125" s="13"/>
      <c r="D125" s="13" t="n">
        <v>50</v>
      </c>
    </row>
    <row r="126" customFormat="false" ht="15" hidden="false" customHeight="false" outlineLevel="0" collapsed="false">
      <c r="A126" s="13" t="s">
        <v>626</v>
      </c>
      <c r="B126" s="13" t="s">
        <v>338</v>
      </c>
      <c r="C126" s="13" t="s">
        <v>499</v>
      </c>
      <c r="D126" s="13" t="n">
        <v>1</v>
      </c>
    </row>
    <row r="127" customFormat="false" ht="15" hidden="false" customHeight="false" outlineLevel="0" collapsed="false">
      <c r="A127" s="13" t="s">
        <v>627</v>
      </c>
      <c r="B127" s="13" t="s">
        <v>338</v>
      </c>
      <c r="C127" s="13" t="s">
        <v>499</v>
      </c>
      <c r="D127" s="13" t="n">
        <v>1</v>
      </c>
    </row>
    <row r="128" customFormat="false" ht="15" hidden="false" customHeight="false" outlineLevel="0" collapsed="false">
      <c r="A128" s="13" t="s">
        <v>628</v>
      </c>
      <c r="B128" s="13" t="s">
        <v>338</v>
      </c>
      <c r="C128" s="13" t="s">
        <v>500</v>
      </c>
      <c r="D128" s="13" t="n">
        <v>1</v>
      </c>
    </row>
    <row r="129" customFormat="false" ht="15" hidden="false" customHeight="false" outlineLevel="0" collapsed="false">
      <c r="A129" s="13" t="s">
        <v>629</v>
      </c>
      <c r="B129" s="13" t="s">
        <v>338</v>
      </c>
      <c r="C129" s="13" t="s">
        <v>491</v>
      </c>
      <c r="D129" s="13" t="n">
        <v>16</v>
      </c>
    </row>
    <row r="130" customFormat="false" ht="15" hidden="false" customHeight="false" outlineLevel="0" collapsed="false">
      <c r="A130" s="13" t="s">
        <v>630</v>
      </c>
      <c r="B130" s="13" t="s">
        <v>338</v>
      </c>
      <c r="C130" s="13" t="s">
        <v>491</v>
      </c>
      <c r="D130" s="13" t="n">
        <v>5</v>
      </c>
    </row>
    <row r="131" customFormat="false" ht="15" hidden="false" customHeight="false" outlineLevel="0" collapsed="false">
      <c r="A131" s="13" t="s">
        <v>631</v>
      </c>
      <c r="B131" s="13" t="s">
        <v>338</v>
      </c>
      <c r="C131" s="13" t="s">
        <v>494</v>
      </c>
      <c r="D131" s="13" t="n">
        <v>19</v>
      </c>
    </row>
    <row r="132" customFormat="false" ht="15" hidden="false" customHeight="false" outlineLevel="0" collapsed="false">
      <c r="A132" s="13" t="s">
        <v>632</v>
      </c>
      <c r="B132" s="13" t="s">
        <v>338</v>
      </c>
      <c r="C132" s="13" t="s">
        <v>512</v>
      </c>
      <c r="D132" s="13" t="n">
        <v>1</v>
      </c>
    </row>
    <row r="133" customFormat="false" ht="15" hidden="false" customHeight="false" outlineLevel="0" collapsed="false">
      <c r="A133" s="13" t="s">
        <v>633</v>
      </c>
      <c r="B133" s="13" t="s">
        <v>338</v>
      </c>
      <c r="C133" s="13" t="s">
        <v>518</v>
      </c>
      <c r="D133" s="13" t="n">
        <v>1</v>
      </c>
    </row>
    <row r="134" customFormat="false" ht="15" hidden="false" customHeight="false" outlineLevel="0" collapsed="false">
      <c r="A134" s="13" t="s">
        <v>634</v>
      </c>
      <c r="B134" s="13" t="s">
        <v>338</v>
      </c>
      <c r="C134" s="13" t="s">
        <v>518</v>
      </c>
      <c r="D134" s="13" t="n">
        <v>1</v>
      </c>
    </row>
    <row r="135" customFormat="false" ht="15" hidden="false" customHeight="false" outlineLevel="0" collapsed="false">
      <c r="A135" s="13" t="s">
        <v>635</v>
      </c>
      <c r="B135" s="13" t="s">
        <v>338</v>
      </c>
      <c r="C135" s="13" t="s">
        <v>520</v>
      </c>
      <c r="D135" s="13" t="n">
        <v>2</v>
      </c>
    </row>
    <row r="136" customFormat="false" ht="15" hidden="false" customHeight="false" outlineLevel="0" collapsed="false">
      <c r="A136" s="13" t="s">
        <v>636</v>
      </c>
      <c r="B136" s="13" t="s">
        <v>338</v>
      </c>
      <c r="C136" s="13" t="s">
        <v>491</v>
      </c>
      <c r="D136" s="13" t="n">
        <v>1</v>
      </c>
    </row>
    <row r="137" customFormat="false" ht="15" hidden="false" customHeight="false" outlineLevel="0" collapsed="false">
      <c r="A137" s="13" t="s">
        <v>637</v>
      </c>
      <c r="B137" s="13" t="s">
        <v>246</v>
      </c>
      <c r="C137" s="13"/>
      <c r="D137" s="13" t="n">
        <v>1</v>
      </c>
    </row>
    <row r="138" customFormat="false" ht="15" hidden="false" customHeight="false" outlineLevel="0" collapsed="false">
      <c r="A138" s="13" t="s">
        <v>638</v>
      </c>
      <c r="B138" s="13" t="s">
        <v>246</v>
      </c>
      <c r="C138" s="13"/>
      <c r="D138" s="13" t="n">
        <v>1</v>
      </c>
    </row>
    <row r="139" customFormat="false" ht="15" hidden="false" customHeight="false" outlineLevel="0" collapsed="false">
      <c r="A139" s="13" t="s">
        <v>119</v>
      </c>
      <c r="B139" s="13" t="s">
        <v>119</v>
      </c>
      <c r="C139" s="13"/>
      <c r="D139" s="13" t="n">
        <v>4</v>
      </c>
    </row>
    <row r="140" customFormat="false" ht="15" hidden="false" customHeight="false" outlineLevel="0" collapsed="false">
      <c r="A140" s="13" t="s">
        <v>639</v>
      </c>
      <c r="B140" s="13" t="s">
        <v>120</v>
      </c>
      <c r="C140" s="13"/>
      <c r="D140" s="13" t="n">
        <v>2</v>
      </c>
    </row>
    <row r="141" customFormat="false" ht="15" hidden="false" customHeight="false" outlineLevel="0" collapsed="false">
      <c r="A141" s="13" t="s">
        <v>640</v>
      </c>
      <c r="B141" s="13" t="s">
        <v>248</v>
      </c>
      <c r="C141" s="13"/>
      <c r="D141" s="13" t="n">
        <v>1</v>
      </c>
    </row>
    <row r="142" customFormat="false" ht="15" hidden="false" customHeight="false" outlineLevel="0" collapsed="false">
      <c r="A142" s="13" t="s">
        <v>641</v>
      </c>
      <c r="B142" s="13" t="s">
        <v>250</v>
      </c>
      <c r="C142" s="13"/>
      <c r="D142" s="13" t="n">
        <v>3</v>
      </c>
    </row>
    <row r="143" customFormat="false" ht="15" hidden="false" customHeight="false" outlineLevel="0" collapsed="false">
      <c r="A143" s="13" t="s">
        <v>642</v>
      </c>
      <c r="B143" s="13" t="s">
        <v>252</v>
      </c>
      <c r="C143" s="13"/>
      <c r="D143" s="13" t="n">
        <v>1</v>
      </c>
    </row>
    <row r="144" customFormat="false" ht="15" hidden="false" customHeight="false" outlineLevel="0" collapsed="false">
      <c r="A144" s="13" t="s">
        <v>252</v>
      </c>
      <c r="B144" s="13" t="s">
        <v>252</v>
      </c>
      <c r="C144" s="13"/>
      <c r="D144" s="13" t="n">
        <v>4</v>
      </c>
    </row>
    <row r="145" customFormat="false" ht="15" hidden="false" customHeight="false" outlineLevel="0" collapsed="false">
      <c r="A145" s="13" t="s">
        <v>643</v>
      </c>
      <c r="B145" s="13" t="s">
        <v>252</v>
      </c>
      <c r="C145" s="13"/>
      <c r="D145" s="13" t="n">
        <v>1</v>
      </c>
    </row>
    <row r="146" customFormat="false" ht="15" hidden="false" customHeight="false" outlineLevel="0" collapsed="false">
      <c r="A146" s="13" t="s">
        <v>644</v>
      </c>
      <c r="B146" s="13" t="s">
        <v>122</v>
      </c>
      <c r="C146" s="13"/>
      <c r="D146" s="13" t="n">
        <v>1</v>
      </c>
    </row>
    <row r="147" customFormat="false" ht="15" hidden="false" customHeight="false" outlineLevel="0" collapsed="false">
      <c r="A147" s="13" t="s">
        <v>645</v>
      </c>
      <c r="B147" s="13" t="s">
        <v>124</v>
      </c>
      <c r="C147" s="13"/>
      <c r="D147" s="13" t="n">
        <v>1</v>
      </c>
    </row>
    <row r="148" customFormat="false" ht="15" hidden="false" customHeight="false" outlineLevel="0" collapsed="false">
      <c r="A148" s="13" t="s">
        <v>126</v>
      </c>
      <c r="B148" s="13" t="s">
        <v>126</v>
      </c>
      <c r="C148" s="13"/>
      <c r="D148" s="13" t="n">
        <v>2</v>
      </c>
    </row>
    <row r="149" customFormat="false" ht="15" hidden="false" customHeight="false" outlineLevel="0" collapsed="false">
      <c r="A149" s="13" t="s">
        <v>127</v>
      </c>
      <c r="B149" s="13" t="s">
        <v>127</v>
      </c>
      <c r="C149" s="13"/>
      <c r="D149" s="13" t="n">
        <v>1</v>
      </c>
    </row>
    <row r="150" customFormat="false" ht="15" hidden="false" customHeight="false" outlineLevel="0" collapsed="false">
      <c r="A150" s="13" t="s">
        <v>646</v>
      </c>
      <c r="B150" s="13" t="s">
        <v>128</v>
      </c>
      <c r="C150" s="13"/>
      <c r="D150" s="13" t="n">
        <v>2</v>
      </c>
    </row>
    <row r="151" customFormat="false" ht="15" hidden="false" customHeight="false" outlineLevel="0" collapsed="false">
      <c r="A151" s="13" t="s">
        <v>647</v>
      </c>
      <c r="B151" s="13" t="s">
        <v>128</v>
      </c>
      <c r="C151" s="13"/>
      <c r="D151" s="13" t="n">
        <v>1</v>
      </c>
    </row>
    <row r="152" customFormat="false" ht="15" hidden="false" customHeight="false" outlineLevel="0" collapsed="false">
      <c r="A152" s="13" t="s">
        <v>648</v>
      </c>
      <c r="B152" s="13" t="s">
        <v>128</v>
      </c>
      <c r="C152" s="13"/>
      <c r="D152" s="13" t="n">
        <v>1</v>
      </c>
    </row>
    <row r="153" customFormat="false" ht="15" hidden="false" customHeight="false" outlineLevel="0" collapsed="false">
      <c r="A153" s="13" t="s">
        <v>649</v>
      </c>
      <c r="B153" s="13" t="s">
        <v>130</v>
      </c>
      <c r="C153" s="13"/>
      <c r="D153" s="13" t="n">
        <v>1</v>
      </c>
    </row>
    <row r="154" customFormat="false" ht="15" hidden="false" customHeight="false" outlineLevel="0" collapsed="false">
      <c r="A154" s="13" t="s">
        <v>513</v>
      </c>
      <c r="B154" s="13" t="s">
        <v>228</v>
      </c>
      <c r="C154" s="13" t="s">
        <v>513</v>
      </c>
      <c r="D154" s="13" t="n">
        <v>1</v>
      </c>
    </row>
    <row r="155" customFormat="false" ht="15" hidden="false" customHeight="false" outlineLevel="0" collapsed="false">
      <c r="A155" s="13" t="s">
        <v>650</v>
      </c>
      <c r="B155" s="13" t="s">
        <v>132</v>
      </c>
      <c r="C155" s="13"/>
      <c r="D155" s="13" t="n">
        <v>2</v>
      </c>
    </row>
    <row r="156" customFormat="false" ht="15" hidden="false" customHeight="false" outlineLevel="0" collapsed="false">
      <c r="A156" s="13" t="s">
        <v>651</v>
      </c>
      <c r="B156" s="13" t="s">
        <v>134</v>
      </c>
      <c r="C156" s="13"/>
      <c r="D156" s="13" t="n">
        <v>2</v>
      </c>
    </row>
    <row r="157" customFormat="false" ht="15" hidden="false" customHeight="false" outlineLevel="0" collapsed="false">
      <c r="A157" s="13" t="s">
        <v>652</v>
      </c>
      <c r="B157" s="13" t="s">
        <v>136</v>
      </c>
      <c r="C157" s="13"/>
      <c r="D157" s="13" t="n">
        <v>1</v>
      </c>
    </row>
    <row r="158" customFormat="false" ht="15" hidden="false" customHeight="false" outlineLevel="0" collapsed="false">
      <c r="A158" s="13" t="s">
        <v>653</v>
      </c>
      <c r="B158" s="13" t="s">
        <v>138</v>
      </c>
      <c r="C158" s="13"/>
      <c r="D158" s="13" t="n">
        <v>1</v>
      </c>
    </row>
    <row r="159" customFormat="false" ht="15" hidden="false" customHeight="false" outlineLevel="0" collapsed="false">
      <c r="A159" s="13" t="s">
        <v>140</v>
      </c>
      <c r="B159" s="13" t="s">
        <v>140</v>
      </c>
      <c r="C159" s="13"/>
      <c r="D159" s="13" t="n">
        <v>1</v>
      </c>
    </row>
    <row r="160" customFormat="false" ht="15" hidden="false" customHeight="false" outlineLevel="0" collapsed="false">
      <c r="A160" s="13" t="s">
        <v>314</v>
      </c>
      <c r="B160" s="13" t="s">
        <v>314</v>
      </c>
      <c r="C160" s="13"/>
      <c r="D160" s="13" t="n">
        <v>1</v>
      </c>
    </row>
    <row r="161" customFormat="false" ht="15" hidden="false" customHeight="false" outlineLevel="0" collapsed="false">
      <c r="A161" s="13" t="s">
        <v>654</v>
      </c>
      <c r="B161" s="13" t="s">
        <v>322</v>
      </c>
      <c r="C161" s="13"/>
      <c r="D161" s="13" t="n">
        <v>2</v>
      </c>
    </row>
    <row r="162" customFormat="false" ht="15" hidden="false" customHeight="false" outlineLevel="0" collapsed="false">
      <c r="A162" s="13" t="s">
        <v>655</v>
      </c>
      <c r="B162" s="13" t="s">
        <v>322</v>
      </c>
      <c r="C162" s="13"/>
      <c r="D162" s="13" t="n">
        <v>4</v>
      </c>
    </row>
    <row r="163" customFormat="false" ht="15" hidden="false" customHeight="false" outlineLevel="0" collapsed="false">
      <c r="A163" s="13" t="s">
        <v>656</v>
      </c>
      <c r="B163" s="13" t="s">
        <v>142</v>
      </c>
      <c r="C163" s="13"/>
      <c r="D163" s="13" t="n">
        <v>1</v>
      </c>
    </row>
    <row r="164" customFormat="false" ht="15" hidden="false" customHeight="false" outlineLevel="0" collapsed="false">
      <c r="A164" s="13" t="s">
        <v>526</v>
      </c>
      <c r="B164" s="13" t="s">
        <v>228</v>
      </c>
      <c r="C164" s="13" t="s">
        <v>526</v>
      </c>
      <c r="D164" s="13" t="n">
        <v>1</v>
      </c>
    </row>
    <row r="165" customFormat="false" ht="15" hidden="false" customHeight="false" outlineLevel="0" collapsed="false">
      <c r="A165" s="13" t="s">
        <v>507</v>
      </c>
      <c r="B165" s="13" t="s">
        <v>228</v>
      </c>
      <c r="C165" s="13" t="s">
        <v>507</v>
      </c>
      <c r="D165" s="13" t="n">
        <v>1</v>
      </c>
    </row>
    <row r="166" customFormat="false" ht="15" hidden="false" customHeight="false" outlineLevel="0" collapsed="false">
      <c r="A166" s="13" t="s">
        <v>657</v>
      </c>
      <c r="B166" s="13" t="s">
        <v>364</v>
      </c>
      <c r="C166" s="13"/>
      <c r="D166" s="13" t="n">
        <v>3</v>
      </c>
    </row>
    <row r="167" customFormat="false" ht="15" hidden="false" customHeight="false" outlineLevel="0" collapsed="false">
      <c r="A167" s="13" t="s">
        <v>658</v>
      </c>
      <c r="B167" s="13" t="s">
        <v>158</v>
      </c>
      <c r="C167" s="13"/>
      <c r="D167" s="13" t="n">
        <v>2</v>
      </c>
    </row>
    <row r="168" customFormat="false" ht="15" hidden="false" customHeight="false" outlineLevel="0" collapsed="false">
      <c r="A168" s="13" t="s">
        <v>278</v>
      </c>
      <c r="B168" s="13" t="s">
        <v>278</v>
      </c>
      <c r="C168" s="13"/>
      <c r="D168" s="13" t="n">
        <v>6</v>
      </c>
    </row>
    <row r="169" customFormat="false" ht="15" hidden="false" customHeight="false" outlineLevel="0" collapsed="false">
      <c r="A169" s="13" t="s">
        <v>659</v>
      </c>
      <c r="B169" s="13" t="s">
        <v>325</v>
      </c>
      <c r="C169" s="13"/>
      <c r="D169" s="13" t="n">
        <v>2</v>
      </c>
    </row>
    <row r="170" customFormat="false" ht="15" hidden="false" customHeight="false" outlineLevel="0" collapsed="false">
      <c r="A170" s="13" t="s">
        <v>660</v>
      </c>
      <c r="B170" s="13" t="s">
        <v>325</v>
      </c>
      <c r="C170" s="13"/>
      <c r="D170" s="13" t="n">
        <v>4</v>
      </c>
    </row>
    <row r="171" customFormat="false" ht="15" hidden="false" customHeight="false" outlineLevel="0" collapsed="false">
      <c r="A171" s="13" t="s">
        <v>661</v>
      </c>
      <c r="B171" s="13" t="s">
        <v>226</v>
      </c>
      <c r="C171" s="13"/>
      <c r="D171" s="13" t="n">
        <v>1</v>
      </c>
    </row>
    <row r="172" customFormat="false" ht="15" hidden="false" customHeight="false" outlineLevel="0" collapsed="false">
      <c r="A172" s="13" t="s">
        <v>662</v>
      </c>
      <c r="B172" s="13" t="s">
        <v>226</v>
      </c>
      <c r="C172" s="13"/>
      <c r="D172" s="13" t="n">
        <v>18</v>
      </c>
    </row>
    <row r="173" customFormat="false" ht="15" hidden="false" customHeight="false" outlineLevel="0" collapsed="false">
      <c r="A173" s="13" t="s">
        <v>663</v>
      </c>
      <c r="B173" s="13" t="s">
        <v>226</v>
      </c>
      <c r="C173" s="13"/>
      <c r="D173" s="13" t="n">
        <v>1</v>
      </c>
    </row>
    <row r="174" customFormat="false" ht="15" hidden="false" customHeight="false" outlineLevel="0" collapsed="false">
      <c r="A174" s="13" t="s">
        <v>664</v>
      </c>
      <c r="B174" s="13" t="s">
        <v>325</v>
      </c>
      <c r="C174" s="13"/>
      <c r="D174" s="13" t="n">
        <v>1</v>
      </c>
    </row>
    <row r="175" customFormat="false" ht="15" hidden="false" customHeight="false" outlineLevel="0" collapsed="false">
      <c r="A175" s="13" t="s">
        <v>144</v>
      </c>
      <c r="B175" s="13" t="s">
        <v>144</v>
      </c>
      <c r="C175" s="13"/>
      <c r="D175" s="13" t="n">
        <v>3</v>
      </c>
    </row>
    <row r="176" customFormat="false" ht="15" hidden="false" customHeight="false" outlineLevel="0" collapsed="false">
      <c r="A176" s="13" t="s">
        <v>665</v>
      </c>
      <c r="B176" s="13" t="s">
        <v>226</v>
      </c>
      <c r="C176" s="13" t="s">
        <v>517</v>
      </c>
      <c r="D176" s="13" t="n">
        <v>1</v>
      </c>
    </row>
    <row r="177" customFormat="false" ht="15" hidden="false" customHeight="false" outlineLevel="0" collapsed="false">
      <c r="A177" s="13" t="s">
        <v>666</v>
      </c>
      <c r="B177" s="13" t="s">
        <v>226</v>
      </c>
      <c r="C177" s="13" t="s">
        <v>519</v>
      </c>
      <c r="D177" s="13" t="n">
        <v>1</v>
      </c>
    </row>
    <row r="178" customFormat="false" ht="15" hidden="false" customHeight="false" outlineLevel="0" collapsed="false">
      <c r="A178" s="13" t="s">
        <v>667</v>
      </c>
      <c r="B178" s="13" t="s">
        <v>226</v>
      </c>
      <c r="C178" s="13"/>
      <c r="D178" s="13" t="n">
        <v>2</v>
      </c>
    </row>
    <row r="179" customFormat="false" ht="15" hidden="false" customHeight="false" outlineLevel="0" collapsed="false">
      <c r="A179" s="13" t="s">
        <v>668</v>
      </c>
      <c r="B179" s="13" t="s">
        <v>226</v>
      </c>
      <c r="C179" s="13"/>
      <c r="D179" s="13" t="n">
        <v>1</v>
      </c>
    </row>
    <row r="180" customFormat="false" ht="15" hidden="false" customHeight="false" outlineLevel="0" collapsed="false">
      <c r="A180" s="13" t="s">
        <v>669</v>
      </c>
      <c r="B180" s="13" t="s">
        <v>226</v>
      </c>
      <c r="C180" s="13"/>
      <c r="D180" s="13" t="n">
        <v>4</v>
      </c>
    </row>
    <row r="181" customFormat="false" ht="15" hidden="false" customHeight="false" outlineLevel="0" collapsed="false">
      <c r="A181" s="13" t="s">
        <v>670</v>
      </c>
      <c r="B181" s="13" t="s">
        <v>226</v>
      </c>
      <c r="C181" s="13"/>
      <c r="D181" s="13" t="n">
        <v>1</v>
      </c>
    </row>
    <row r="182" customFormat="false" ht="15" hidden="false" customHeight="false" outlineLevel="0" collapsed="false">
      <c r="A182" s="13" t="s">
        <v>671</v>
      </c>
      <c r="B182" s="13" t="s">
        <v>226</v>
      </c>
      <c r="C182" s="13" t="s">
        <v>517</v>
      </c>
      <c r="D182" s="13" t="n">
        <v>1</v>
      </c>
    </row>
    <row r="183" customFormat="false" ht="15" hidden="false" customHeight="false" outlineLevel="0" collapsed="false">
      <c r="A183" s="13" t="s">
        <v>672</v>
      </c>
      <c r="B183" s="13" t="s">
        <v>226</v>
      </c>
      <c r="C183" s="13" t="s">
        <v>519</v>
      </c>
      <c r="D183" s="13" t="n">
        <v>1</v>
      </c>
    </row>
    <row r="184" customFormat="false" ht="15" hidden="false" customHeight="false" outlineLevel="0" collapsed="false">
      <c r="A184" s="13" t="s">
        <v>673</v>
      </c>
      <c r="B184" s="13" t="s">
        <v>325</v>
      </c>
      <c r="C184" s="13"/>
      <c r="D184" s="13" t="n">
        <v>1</v>
      </c>
    </row>
    <row r="185" customFormat="false" ht="15" hidden="false" customHeight="false" outlineLevel="0" collapsed="false">
      <c r="A185" s="13" t="s">
        <v>674</v>
      </c>
      <c r="B185" s="13" t="s">
        <v>327</v>
      </c>
      <c r="C185" s="13"/>
      <c r="D185" s="13" t="n">
        <v>1</v>
      </c>
    </row>
    <row r="186" customFormat="false" ht="15" hidden="false" customHeight="false" outlineLevel="0" collapsed="false">
      <c r="A186" s="13" t="s">
        <v>675</v>
      </c>
      <c r="B186" s="13" t="s">
        <v>226</v>
      </c>
      <c r="C186" s="13"/>
      <c r="D186" s="13" t="n">
        <v>10</v>
      </c>
    </row>
    <row r="187" customFormat="false" ht="15" hidden="false" customHeight="false" outlineLevel="0" collapsed="false">
      <c r="A187" s="13" t="s">
        <v>676</v>
      </c>
      <c r="B187" s="13" t="s">
        <v>226</v>
      </c>
      <c r="C187" s="13"/>
      <c r="D187" s="13" t="n">
        <v>4</v>
      </c>
    </row>
    <row r="188" customFormat="false" ht="15" hidden="false" customHeight="false" outlineLevel="0" collapsed="false">
      <c r="A188" s="13" t="s">
        <v>677</v>
      </c>
      <c r="B188" s="13" t="s">
        <v>329</v>
      </c>
      <c r="C188" s="13" t="s">
        <v>492</v>
      </c>
      <c r="D188" s="13" t="n">
        <v>4</v>
      </c>
    </row>
    <row r="189" customFormat="false" ht="15" hidden="false" customHeight="false" outlineLevel="0" collapsed="false">
      <c r="A189" s="13" t="s">
        <v>678</v>
      </c>
      <c r="B189" s="13" t="s">
        <v>329</v>
      </c>
      <c r="C189" s="13" t="s">
        <v>489</v>
      </c>
      <c r="D189" s="13" t="n">
        <v>4</v>
      </c>
    </row>
    <row r="190" customFormat="false" ht="15" hidden="false" customHeight="false" outlineLevel="0" collapsed="false">
      <c r="A190" s="13" t="s">
        <v>679</v>
      </c>
      <c r="B190" s="13" t="s">
        <v>226</v>
      </c>
      <c r="C190" s="13"/>
      <c r="D190" s="13" t="n">
        <v>1</v>
      </c>
    </row>
    <row r="191" customFormat="false" ht="15" hidden="false" customHeight="false" outlineLevel="0" collapsed="false">
      <c r="A191" s="13" t="s">
        <v>680</v>
      </c>
      <c r="B191" s="13" t="s">
        <v>226</v>
      </c>
      <c r="C191" s="13"/>
      <c r="D191" s="13" t="n">
        <v>3</v>
      </c>
    </row>
    <row r="192" customFormat="false" ht="15" hidden="false" customHeight="false" outlineLevel="0" collapsed="false">
      <c r="A192" s="13" t="s">
        <v>681</v>
      </c>
      <c r="B192" s="13" t="s">
        <v>226</v>
      </c>
      <c r="C192" s="13" t="s">
        <v>498</v>
      </c>
      <c r="D192" s="13" t="n">
        <v>1</v>
      </c>
    </row>
    <row r="193" customFormat="false" ht="15" hidden="false" customHeight="false" outlineLevel="0" collapsed="false">
      <c r="A193" s="13" t="s">
        <v>682</v>
      </c>
      <c r="B193" s="13" t="s">
        <v>226</v>
      </c>
      <c r="C193" s="13"/>
      <c r="D193" s="13" t="n">
        <v>8</v>
      </c>
    </row>
    <row r="194" customFormat="false" ht="15" hidden="false" customHeight="false" outlineLevel="0" collapsed="false">
      <c r="A194" s="13" t="s">
        <v>683</v>
      </c>
      <c r="B194" s="13" t="s">
        <v>226</v>
      </c>
      <c r="C194" s="13"/>
      <c r="D194" s="13" t="n">
        <v>1</v>
      </c>
    </row>
    <row r="195" customFormat="false" ht="15" hidden="false" customHeight="false" outlineLevel="0" collapsed="false">
      <c r="A195" s="13" t="s">
        <v>684</v>
      </c>
      <c r="B195" s="13" t="s">
        <v>226</v>
      </c>
      <c r="C195" s="13"/>
      <c r="D195" s="13" t="n">
        <v>3</v>
      </c>
    </row>
    <row r="196" customFormat="false" ht="15" hidden="false" customHeight="false" outlineLevel="0" collapsed="false">
      <c r="A196" s="13" t="s">
        <v>685</v>
      </c>
      <c r="B196" s="13" t="s">
        <v>226</v>
      </c>
      <c r="C196" s="13"/>
      <c r="D196" s="13" t="n">
        <v>4</v>
      </c>
    </row>
    <row r="197" customFormat="false" ht="15" hidden="false" customHeight="false" outlineLevel="0" collapsed="false">
      <c r="A197" s="13" t="s">
        <v>686</v>
      </c>
      <c r="B197" s="13" t="s">
        <v>226</v>
      </c>
      <c r="C197" s="13"/>
      <c r="D197" s="13" t="n">
        <v>6</v>
      </c>
    </row>
    <row r="198" customFormat="false" ht="15" hidden="false" customHeight="false" outlineLevel="0" collapsed="false">
      <c r="A198" s="13" t="s">
        <v>687</v>
      </c>
      <c r="B198" s="13" t="s">
        <v>223</v>
      </c>
      <c r="C198" s="13"/>
      <c r="D198" s="13" t="n">
        <v>1</v>
      </c>
    </row>
    <row r="199" customFormat="false" ht="15" hidden="false" customHeight="false" outlineLevel="0" collapsed="false">
      <c r="A199" s="13" t="s">
        <v>688</v>
      </c>
      <c r="B199" s="13" t="s">
        <v>226</v>
      </c>
      <c r="C199" s="13"/>
      <c r="D199" s="13" t="n">
        <v>4</v>
      </c>
    </row>
    <row r="200" customFormat="false" ht="15" hidden="false" customHeight="false" outlineLevel="0" collapsed="false">
      <c r="A200" s="13" t="s">
        <v>689</v>
      </c>
      <c r="B200" s="13" t="s">
        <v>226</v>
      </c>
      <c r="C200" s="13"/>
      <c r="D200" s="13" t="n">
        <v>7</v>
      </c>
    </row>
    <row r="201" customFormat="false" ht="15" hidden="false" customHeight="false" outlineLevel="0" collapsed="false">
      <c r="A201" s="13" t="s">
        <v>145</v>
      </c>
      <c r="B201" s="13" t="s">
        <v>145</v>
      </c>
      <c r="C201" s="13"/>
      <c r="D201" s="13" t="n">
        <v>2</v>
      </c>
    </row>
    <row r="202" customFormat="false" ht="15" hidden="false" customHeight="false" outlineLevel="0" collapsed="false">
      <c r="A202" s="13" t="s">
        <v>690</v>
      </c>
      <c r="B202" s="13" t="s">
        <v>182</v>
      </c>
      <c r="C202" s="13"/>
      <c r="D202" s="13" t="n">
        <v>1</v>
      </c>
    </row>
    <row r="203" customFormat="false" ht="15" hidden="false" customHeight="false" outlineLevel="0" collapsed="false">
      <c r="A203" s="13" t="s">
        <v>691</v>
      </c>
      <c r="B203" s="13" t="s">
        <v>182</v>
      </c>
      <c r="C203" s="13"/>
      <c r="D203" s="13" t="n">
        <v>2</v>
      </c>
    </row>
    <row r="204" customFormat="false" ht="15" hidden="false" customHeight="false" outlineLevel="0" collapsed="false">
      <c r="A204" s="13" t="s">
        <v>692</v>
      </c>
      <c r="B204" s="13" t="s">
        <v>122</v>
      </c>
      <c r="C204" s="13"/>
      <c r="D204" s="13" t="n">
        <v>1</v>
      </c>
    </row>
    <row r="205" customFormat="false" ht="15" hidden="false" customHeight="false" outlineLevel="0" collapsed="false">
      <c r="A205" s="13" t="s">
        <v>693</v>
      </c>
      <c r="B205" s="13" t="s">
        <v>124</v>
      </c>
      <c r="C205" s="13"/>
      <c r="D205" s="13" t="n">
        <v>2</v>
      </c>
    </row>
    <row r="206" customFormat="false" ht="15" hidden="false" customHeight="false" outlineLevel="0" collapsed="false">
      <c r="A206" s="13" t="s">
        <v>694</v>
      </c>
      <c r="B206" s="13" t="s">
        <v>250</v>
      </c>
      <c r="C206" s="13"/>
      <c r="D206" s="13" t="n">
        <v>1</v>
      </c>
    </row>
    <row r="207" customFormat="false" ht="15" hidden="false" customHeight="false" outlineLevel="0" collapsed="false">
      <c r="A207" s="13" t="s">
        <v>695</v>
      </c>
      <c r="B207" s="13" t="s">
        <v>252</v>
      </c>
      <c r="C207" s="13"/>
      <c r="D207" s="13" t="n">
        <v>1</v>
      </c>
    </row>
    <row r="208" customFormat="false" ht="15" hidden="false" customHeight="false" outlineLevel="0" collapsed="false">
      <c r="A208" s="13" t="s">
        <v>696</v>
      </c>
      <c r="B208" s="13" t="s">
        <v>252</v>
      </c>
      <c r="C208" s="13"/>
      <c r="D208" s="13" t="n">
        <v>2</v>
      </c>
    </row>
    <row r="209" customFormat="false" ht="15" hidden="false" customHeight="false" outlineLevel="0" collapsed="false">
      <c r="A209" s="13" t="s">
        <v>697</v>
      </c>
      <c r="B209" s="13" t="s">
        <v>340</v>
      </c>
      <c r="C209" s="13"/>
      <c r="D209" s="13" t="n">
        <v>6</v>
      </c>
    </row>
    <row r="210" customFormat="false" ht="15" hidden="false" customHeight="false" outlineLevel="0" collapsed="false">
      <c r="A210" s="13" t="s">
        <v>698</v>
      </c>
      <c r="B210" s="13" t="s">
        <v>147</v>
      </c>
      <c r="C210" s="13"/>
      <c r="D210" s="13" t="n">
        <v>1</v>
      </c>
    </row>
    <row r="211" customFormat="false" ht="15" hidden="false" customHeight="false" outlineLevel="0" collapsed="false">
      <c r="A211" s="13" t="s">
        <v>149</v>
      </c>
      <c r="B211" s="13" t="s">
        <v>149</v>
      </c>
      <c r="C211" s="13"/>
      <c r="D211" s="13" t="n">
        <v>3</v>
      </c>
    </row>
    <row r="212" customFormat="false" ht="15" hidden="false" customHeight="false" outlineLevel="0" collapsed="false">
      <c r="A212" s="13" t="s">
        <v>699</v>
      </c>
      <c r="B212" s="13" t="s">
        <v>149</v>
      </c>
      <c r="C212" s="13"/>
      <c r="D212" s="13" t="n">
        <v>2</v>
      </c>
    </row>
    <row r="213" customFormat="false" ht="15" hidden="false" customHeight="false" outlineLevel="0" collapsed="false">
      <c r="A213" s="13" t="s">
        <v>151</v>
      </c>
      <c r="B213" s="13" t="s">
        <v>151</v>
      </c>
      <c r="C213" s="13"/>
      <c r="D213" s="13" t="n">
        <v>3</v>
      </c>
    </row>
    <row r="214" customFormat="false" ht="15" hidden="false" customHeight="false" outlineLevel="0" collapsed="false">
      <c r="A214" s="13" t="s">
        <v>152</v>
      </c>
      <c r="B214" s="13" t="s">
        <v>152</v>
      </c>
      <c r="C214" s="13"/>
      <c r="D214" s="13" t="n">
        <v>1</v>
      </c>
    </row>
    <row r="215" customFormat="false" ht="15" hidden="false" customHeight="false" outlineLevel="0" collapsed="false">
      <c r="A215" s="13" t="s">
        <v>153</v>
      </c>
      <c r="B215" s="13" t="s">
        <v>153</v>
      </c>
      <c r="C215" s="13"/>
      <c r="D215" s="13" t="n">
        <v>1</v>
      </c>
    </row>
    <row r="216" customFormat="false" ht="15" hidden="false" customHeight="false" outlineLevel="0" collapsed="false">
      <c r="A216" s="13" t="s">
        <v>279</v>
      </c>
      <c r="B216" s="13" t="s">
        <v>279</v>
      </c>
      <c r="C216" s="13"/>
      <c r="D216" s="13" t="n">
        <v>1</v>
      </c>
    </row>
    <row r="217" customFormat="false" ht="15" hidden="false" customHeight="false" outlineLevel="0" collapsed="false">
      <c r="A217" s="13" t="s">
        <v>700</v>
      </c>
      <c r="B217" s="13" t="s">
        <v>279</v>
      </c>
      <c r="C217" s="13"/>
      <c r="D217" s="13" t="n">
        <v>6</v>
      </c>
    </row>
    <row r="218" customFormat="false" ht="15" hidden="false" customHeight="false" outlineLevel="0" collapsed="false">
      <c r="A218" s="13" t="s">
        <v>701</v>
      </c>
      <c r="B218" s="13" t="s">
        <v>265</v>
      </c>
      <c r="C218" s="13" t="s">
        <v>496</v>
      </c>
      <c r="D218" s="13" t="n">
        <v>2</v>
      </c>
    </row>
    <row r="219" customFormat="false" ht="15" hidden="false" customHeight="false" outlineLevel="0" collapsed="false">
      <c r="A219" s="13" t="s">
        <v>702</v>
      </c>
      <c r="B219" s="13" t="s">
        <v>265</v>
      </c>
      <c r="C219" s="13" t="s">
        <v>496</v>
      </c>
      <c r="D219" s="13" t="n">
        <v>1</v>
      </c>
    </row>
    <row r="220" customFormat="false" ht="15" hidden="false" customHeight="false" outlineLevel="0" collapsed="false">
      <c r="A220" s="13" t="s">
        <v>703</v>
      </c>
      <c r="B220" s="13" t="s">
        <v>265</v>
      </c>
      <c r="C220" s="13" t="s">
        <v>496</v>
      </c>
      <c r="D220" s="13" t="n">
        <v>2</v>
      </c>
    </row>
    <row r="221" customFormat="false" ht="15" hidden="false" customHeight="false" outlineLevel="0" collapsed="false">
      <c r="A221" s="13" t="s">
        <v>704</v>
      </c>
      <c r="B221" s="13" t="s">
        <v>265</v>
      </c>
      <c r="C221" s="13" t="s">
        <v>496</v>
      </c>
      <c r="D221" s="13" t="n">
        <v>1</v>
      </c>
    </row>
    <row r="222" customFormat="false" ht="15" hidden="false" customHeight="false" outlineLevel="0" collapsed="false">
      <c r="A222" s="13" t="s">
        <v>705</v>
      </c>
      <c r="B222" s="13" t="s">
        <v>265</v>
      </c>
      <c r="C222" s="13" t="s">
        <v>503</v>
      </c>
      <c r="D222" s="13" t="n">
        <v>2</v>
      </c>
    </row>
    <row r="223" customFormat="false" ht="15" hidden="false" customHeight="false" outlineLevel="0" collapsed="false">
      <c r="A223" s="13" t="s">
        <v>706</v>
      </c>
      <c r="B223" s="13" t="s">
        <v>265</v>
      </c>
      <c r="C223" s="13" t="s">
        <v>497</v>
      </c>
      <c r="D223" s="13" t="n">
        <v>2</v>
      </c>
    </row>
    <row r="224" customFormat="false" ht="15" hidden="false" customHeight="false" outlineLevel="0" collapsed="false">
      <c r="A224" s="13" t="s">
        <v>707</v>
      </c>
      <c r="B224" s="13" t="s">
        <v>265</v>
      </c>
      <c r="C224" s="13" t="s">
        <v>496</v>
      </c>
      <c r="D224" s="13" t="n">
        <v>1</v>
      </c>
    </row>
    <row r="225" customFormat="false" ht="15" hidden="false" customHeight="false" outlineLevel="0" collapsed="false">
      <c r="A225" s="13" t="s">
        <v>281</v>
      </c>
      <c r="B225" s="13" t="s">
        <v>281</v>
      </c>
      <c r="C225" s="13"/>
      <c r="D225" s="13" t="n">
        <v>1</v>
      </c>
    </row>
    <row r="226" customFormat="false" ht="15" hidden="false" customHeight="false" outlineLevel="0" collapsed="false">
      <c r="A226" s="13" t="s">
        <v>282</v>
      </c>
      <c r="B226" s="13" t="s">
        <v>282</v>
      </c>
      <c r="C226" s="13"/>
      <c r="D226" s="13" t="n">
        <v>6</v>
      </c>
    </row>
    <row r="227" customFormat="false" ht="15" hidden="false" customHeight="false" outlineLevel="0" collapsed="false">
      <c r="A227" s="13" t="s">
        <v>708</v>
      </c>
      <c r="B227" s="13" t="s">
        <v>282</v>
      </c>
      <c r="C227" s="13"/>
      <c r="D227" s="13" t="n">
        <v>2</v>
      </c>
    </row>
    <row r="228" customFormat="false" ht="15" hidden="false" customHeight="false" outlineLevel="0" collapsed="false">
      <c r="A228" s="13" t="s">
        <v>154</v>
      </c>
      <c r="B228" s="13" t="s">
        <v>154</v>
      </c>
      <c r="C228" s="13"/>
      <c r="D228" s="13" t="n">
        <v>9</v>
      </c>
    </row>
    <row r="229" customFormat="false" ht="15" hidden="false" customHeight="false" outlineLevel="0" collapsed="false">
      <c r="A229" s="13" t="s">
        <v>709</v>
      </c>
      <c r="B229" s="13" t="s">
        <v>155</v>
      </c>
      <c r="C229" s="13"/>
      <c r="D229" s="13" t="n">
        <v>2</v>
      </c>
    </row>
    <row r="230" customFormat="false" ht="15" hidden="false" customHeight="false" outlineLevel="0" collapsed="false">
      <c r="A230" s="13" t="s">
        <v>157</v>
      </c>
      <c r="B230" s="13" t="s">
        <v>157</v>
      </c>
      <c r="C230" s="13"/>
      <c r="D230" s="13" t="n">
        <v>1</v>
      </c>
    </row>
    <row r="231" customFormat="false" ht="15" hidden="false" customHeight="false" outlineLevel="0" collapsed="false">
      <c r="A231" s="13" t="s">
        <v>710</v>
      </c>
      <c r="B231" s="13" t="s">
        <v>158</v>
      </c>
      <c r="C231" s="13"/>
      <c r="D231" s="13" t="n">
        <v>2</v>
      </c>
    </row>
    <row r="232" customFormat="false" ht="15" hidden="false" customHeight="false" outlineLevel="0" collapsed="false">
      <c r="A232" s="13" t="s">
        <v>711</v>
      </c>
      <c r="B232" s="13" t="s">
        <v>158</v>
      </c>
      <c r="C232" s="13"/>
      <c r="D232" s="13" t="n">
        <v>2</v>
      </c>
    </row>
    <row r="233" customFormat="false" ht="15" hidden="false" customHeight="false" outlineLevel="0" collapsed="false">
      <c r="A233" s="13" t="s">
        <v>712</v>
      </c>
      <c r="B233" s="13" t="s">
        <v>158</v>
      </c>
      <c r="C233" s="13"/>
      <c r="D233" s="13" t="n">
        <v>1</v>
      </c>
    </row>
    <row r="234" customFormat="false" ht="15" hidden="false" customHeight="false" outlineLevel="0" collapsed="false">
      <c r="A234" s="13" t="s">
        <v>298</v>
      </c>
      <c r="B234" s="13" t="s">
        <v>298</v>
      </c>
      <c r="C234" s="13"/>
      <c r="D234" s="13" t="n">
        <v>51</v>
      </c>
    </row>
    <row r="235" customFormat="false" ht="15" hidden="false" customHeight="false" outlineLevel="0" collapsed="false">
      <c r="A235" s="13" t="s">
        <v>713</v>
      </c>
      <c r="B235" s="13" t="s">
        <v>298</v>
      </c>
      <c r="C235" s="13"/>
      <c r="D235" s="13" t="n">
        <v>27</v>
      </c>
    </row>
    <row r="236" customFormat="false" ht="15" hidden="false" customHeight="false" outlineLevel="0" collapsed="false">
      <c r="A236" s="13" t="s">
        <v>267</v>
      </c>
      <c r="B236" s="13" t="s">
        <v>267</v>
      </c>
      <c r="C236" s="13"/>
      <c r="D236" s="13" t="n">
        <v>1</v>
      </c>
    </row>
    <row r="237" customFormat="false" ht="15" hidden="false" customHeight="false" outlineLevel="0" collapsed="false">
      <c r="A237" s="13" t="s">
        <v>714</v>
      </c>
      <c r="B237" s="13" t="s">
        <v>160</v>
      </c>
      <c r="C237" s="13"/>
      <c r="D237" s="13" t="n">
        <v>2</v>
      </c>
    </row>
    <row r="238" customFormat="false" ht="15" hidden="false" customHeight="false" outlineLevel="0" collapsed="false">
      <c r="A238" s="13" t="s">
        <v>715</v>
      </c>
      <c r="B238" s="13" t="s">
        <v>160</v>
      </c>
      <c r="C238" s="13"/>
      <c r="D238" s="13" t="n">
        <v>1</v>
      </c>
    </row>
    <row r="239" customFormat="false" ht="15" hidden="false" customHeight="false" outlineLevel="0" collapsed="false">
      <c r="A239" s="13" t="s">
        <v>716</v>
      </c>
      <c r="B239" s="13" t="s">
        <v>298</v>
      </c>
      <c r="C239" s="13"/>
      <c r="D239" s="13" t="n">
        <v>2</v>
      </c>
    </row>
    <row r="240" customFormat="false" ht="15" hidden="false" customHeight="false" outlineLevel="0" collapsed="false">
      <c r="A240" s="13" t="s">
        <v>268</v>
      </c>
      <c r="B240" s="13" t="s">
        <v>268</v>
      </c>
      <c r="C240" s="13"/>
      <c r="D240" s="13" t="n">
        <v>19</v>
      </c>
    </row>
    <row r="241" customFormat="false" ht="15" hidden="false" customHeight="false" outlineLevel="0" collapsed="false">
      <c r="A241" s="13" t="s">
        <v>717</v>
      </c>
      <c r="B241" s="13" t="s">
        <v>268</v>
      </c>
      <c r="C241" s="13" t="s">
        <v>495</v>
      </c>
      <c r="D241" s="13" t="n">
        <v>3</v>
      </c>
    </row>
    <row r="242" customFormat="false" ht="15" hidden="false" customHeight="false" outlineLevel="0" collapsed="false">
      <c r="A242" s="13" t="s">
        <v>718</v>
      </c>
      <c r="B242" s="13" t="s">
        <v>268</v>
      </c>
      <c r="C242" s="13" t="s">
        <v>495</v>
      </c>
      <c r="D242" s="13" t="n">
        <v>2</v>
      </c>
    </row>
    <row r="243" customFormat="false" ht="15" hidden="false" customHeight="false" outlineLevel="0" collapsed="false">
      <c r="A243" s="13" t="s">
        <v>719</v>
      </c>
      <c r="B243" s="13" t="s">
        <v>268</v>
      </c>
      <c r="C243" s="13" t="s">
        <v>495</v>
      </c>
      <c r="D243" s="13" t="n">
        <v>1</v>
      </c>
    </row>
    <row r="244" customFormat="false" ht="15" hidden="false" customHeight="false" outlineLevel="0" collapsed="false">
      <c r="A244" s="13" t="s">
        <v>720</v>
      </c>
      <c r="B244" s="13" t="s">
        <v>162</v>
      </c>
      <c r="C244" s="13"/>
      <c r="D244" s="13" t="n">
        <v>2</v>
      </c>
    </row>
    <row r="245" customFormat="false" ht="15" hidden="false" customHeight="false" outlineLevel="0" collapsed="false">
      <c r="A245" s="13" t="s">
        <v>216</v>
      </c>
      <c r="B245" s="13" t="s">
        <v>216</v>
      </c>
      <c r="C245" s="13"/>
      <c r="D245" s="13" t="n">
        <v>10</v>
      </c>
    </row>
    <row r="246" customFormat="false" ht="15" hidden="false" customHeight="false" outlineLevel="0" collapsed="false">
      <c r="A246" s="13" t="s">
        <v>721</v>
      </c>
      <c r="B246" s="13" t="s">
        <v>164</v>
      </c>
      <c r="C246" s="13"/>
      <c r="D246" s="13" t="n">
        <v>2</v>
      </c>
    </row>
    <row r="247" customFormat="false" ht="15" hidden="false" customHeight="false" outlineLevel="0" collapsed="false">
      <c r="A247" s="13" t="s">
        <v>722</v>
      </c>
      <c r="B247" s="13" t="s">
        <v>164</v>
      </c>
      <c r="C247" s="13"/>
      <c r="D247" s="13" t="n">
        <v>7</v>
      </c>
    </row>
    <row r="248" customFormat="false" ht="15" hidden="false" customHeight="false" outlineLevel="0" collapsed="false">
      <c r="A248" s="13" t="s">
        <v>164</v>
      </c>
      <c r="B248" s="13" t="s">
        <v>164</v>
      </c>
      <c r="C248" s="13"/>
      <c r="D248" s="13" t="n">
        <v>4</v>
      </c>
    </row>
    <row r="249" customFormat="false" ht="15" hidden="false" customHeight="false" outlineLevel="0" collapsed="false">
      <c r="A249" s="13" t="s">
        <v>723</v>
      </c>
      <c r="B249" s="13" t="s">
        <v>331</v>
      </c>
      <c r="C249" s="13"/>
      <c r="D249" s="13" t="n">
        <v>1</v>
      </c>
    </row>
    <row r="250" customFormat="false" ht="15" hidden="false" customHeight="false" outlineLevel="0" collapsed="false">
      <c r="A250" s="13" t="s">
        <v>166</v>
      </c>
      <c r="B250" s="13" t="s">
        <v>166</v>
      </c>
      <c r="C250" s="13"/>
      <c r="D250" s="13" t="n">
        <v>1</v>
      </c>
    </row>
    <row r="251" customFormat="false" ht="15" hidden="false" customHeight="false" outlineLevel="0" collapsed="false">
      <c r="A251" s="13" t="s">
        <v>319</v>
      </c>
      <c r="B251" s="13" t="s">
        <v>319</v>
      </c>
      <c r="C251" s="13"/>
      <c r="D251" s="13" t="n">
        <v>3</v>
      </c>
    </row>
    <row r="252" customFormat="false" ht="15" hidden="false" customHeight="false" outlineLevel="0" collapsed="false">
      <c r="A252" s="13" t="s">
        <v>724</v>
      </c>
      <c r="B252" s="13" t="s">
        <v>319</v>
      </c>
      <c r="C252" s="13"/>
      <c r="D252" s="13" t="n">
        <v>2</v>
      </c>
    </row>
    <row r="253" customFormat="false" ht="15" hidden="false" customHeight="false" outlineLevel="0" collapsed="false">
      <c r="A253" s="13" t="s">
        <v>167</v>
      </c>
      <c r="B253" s="13" t="s">
        <v>167</v>
      </c>
      <c r="C253" s="13"/>
      <c r="D253" s="13" t="n">
        <v>1</v>
      </c>
    </row>
    <row r="254" customFormat="false" ht="15" hidden="false" customHeight="false" outlineLevel="0" collapsed="false">
      <c r="A254" s="13" t="s">
        <v>725</v>
      </c>
      <c r="B254" s="13" t="s">
        <v>158</v>
      </c>
      <c r="C254" s="13"/>
      <c r="D254" s="13" t="n">
        <v>1</v>
      </c>
    </row>
    <row r="255" customFormat="false" ht="15" hidden="false" customHeight="false" outlineLevel="0" collapsed="false">
      <c r="A255" s="13" t="s">
        <v>726</v>
      </c>
      <c r="B255" s="13" t="s">
        <v>272</v>
      </c>
      <c r="C255" s="13"/>
      <c r="D255" s="13" t="n">
        <v>2</v>
      </c>
    </row>
    <row r="256" customFormat="false" ht="15" hidden="false" customHeight="false" outlineLevel="0" collapsed="false">
      <c r="A256" s="13" t="s">
        <v>727</v>
      </c>
      <c r="B256" s="13" t="s">
        <v>270</v>
      </c>
      <c r="C256" s="13"/>
      <c r="D256" s="13" t="n">
        <v>4</v>
      </c>
    </row>
    <row r="257" customFormat="false" ht="15" hidden="false" customHeight="false" outlineLevel="0" collapsed="false">
      <c r="A257" s="13" t="s">
        <v>728</v>
      </c>
      <c r="B257" s="13" t="s">
        <v>270</v>
      </c>
      <c r="C257" s="13" t="s">
        <v>492</v>
      </c>
      <c r="D257" s="13" t="n">
        <v>1</v>
      </c>
    </row>
    <row r="258" customFormat="false" ht="15" hidden="false" customHeight="false" outlineLevel="0" collapsed="false">
      <c r="A258" s="13" t="s">
        <v>729</v>
      </c>
      <c r="B258" s="13" t="s">
        <v>270</v>
      </c>
      <c r="C258" s="13" t="s">
        <v>489</v>
      </c>
      <c r="D258" s="13" t="n">
        <v>1</v>
      </c>
    </row>
    <row r="259" customFormat="false" ht="15" hidden="false" customHeight="false" outlineLevel="0" collapsed="false">
      <c r="A259" s="13" t="s">
        <v>730</v>
      </c>
      <c r="B259" s="13" t="s">
        <v>272</v>
      </c>
      <c r="C259" s="13"/>
      <c r="D259" s="13" t="n">
        <v>1</v>
      </c>
    </row>
    <row r="260" customFormat="false" ht="15" hidden="false" customHeight="false" outlineLevel="0" collapsed="false">
      <c r="A260" s="13" t="s">
        <v>731</v>
      </c>
      <c r="B260" s="13" t="s">
        <v>270</v>
      </c>
      <c r="C260" s="13"/>
      <c r="D260" s="13" t="n">
        <v>1</v>
      </c>
    </row>
    <row r="261" customFormat="false" ht="15" hidden="false" customHeight="false" outlineLevel="0" collapsed="false">
      <c r="A261" s="13" t="s">
        <v>732</v>
      </c>
      <c r="B261" s="13" t="s">
        <v>272</v>
      </c>
      <c r="C261" s="13"/>
      <c r="D261" s="13" t="n">
        <v>2</v>
      </c>
    </row>
    <row r="262" customFormat="false" ht="15" hidden="false" customHeight="false" outlineLevel="0" collapsed="false">
      <c r="A262" s="13" t="s">
        <v>733</v>
      </c>
      <c r="B262" s="13" t="s">
        <v>270</v>
      </c>
      <c r="C262" s="13"/>
      <c r="D262" s="13" t="n">
        <v>2</v>
      </c>
    </row>
    <row r="263" customFormat="false" ht="15" hidden="false" customHeight="false" outlineLevel="0" collapsed="false">
      <c r="A263" s="13" t="s">
        <v>734</v>
      </c>
      <c r="B263" s="13" t="s">
        <v>270</v>
      </c>
      <c r="C263" s="13"/>
      <c r="D263" s="13" t="n">
        <v>5</v>
      </c>
    </row>
    <row r="264" customFormat="false" ht="15" hidden="false" customHeight="false" outlineLevel="0" collapsed="false">
      <c r="A264" s="13" t="s">
        <v>735</v>
      </c>
      <c r="B264" s="13" t="s">
        <v>270</v>
      </c>
      <c r="C264" s="13"/>
      <c r="D264" s="13" t="n">
        <v>1</v>
      </c>
    </row>
    <row r="265" customFormat="false" ht="15" hidden="false" customHeight="false" outlineLevel="0" collapsed="false">
      <c r="A265" s="13" t="s">
        <v>736</v>
      </c>
      <c r="B265" s="13" t="s">
        <v>270</v>
      </c>
      <c r="C265" s="13"/>
      <c r="D265" s="13" t="n">
        <v>2</v>
      </c>
    </row>
    <row r="266" customFormat="false" ht="15" hidden="false" customHeight="false" outlineLevel="0" collapsed="false">
      <c r="A266" s="13" t="s">
        <v>737</v>
      </c>
      <c r="B266" s="13" t="s">
        <v>270</v>
      </c>
      <c r="C266" s="13"/>
      <c r="D266" s="13" t="n">
        <v>4</v>
      </c>
    </row>
    <row r="267" customFormat="false" ht="15" hidden="false" customHeight="false" outlineLevel="0" collapsed="false">
      <c r="A267" s="13" t="s">
        <v>738</v>
      </c>
      <c r="B267" s="13" t="s">
        <v>270</v>
      </c>
      <c r="C267" s="13"/>
      <c r="D267" s="13" t="n">
        <v>18</v>
      </c>
    </row>
    <row r="268" customFormat="false" ht="15" hidden="false" customHeight="false" outlineLevel="0" collapsed="false">
      <c r="A268" s="13" t="s">
        <v>739</v>
      </c>
      <c r="B268" s="13" t="s">
        <v>270</v>
      </c>
      <c r="C268" s="13"/>
      <c r="D268" s="13" t="n">
        <v>1</v>
      </c>
    </row>
    <row r="269" customFormat="false" ht="15" hidden="false" customHeight="false" outlineLevel="0" collapsed="false">
      <c r="A269" s="13" t="s">
        <v>740</v>
      </c>
      <c r="B269" s="13" t="s">
        <v>270</v>
      </c>
      <c r="C269" s="13" t="s">
        <v>492</v>
      </c>
      <c r="D269" s="13" t="n">
        <v>1</v>
      </c>
    </row>
    <row r="270" customFormat="false" ht="15" hidden="false" customHeight="false" outlineLevel="0" collapsed="false">
      <c r="A270" s="13" t="s">
        <v>741</v>
      </c>
      <c r="B270" s="13" t="s">
        <v>270</v>
      </c>
      <c r="C270" s="13" t="s">
        <v>521</v>
      </c>
      <c r="D270" s="13" t="n">
        <v>1</v>
      </c>
    </row>
    <row r="271" customFormat="false" ht="15" hidden="false" customHeight="false" outlineLevel="0" collapsed="false">
      <c r="A271" s="13" t="s">
        <v>742</v>
      </c>
      <c r="B271" s="13" t="s">
        <v>270</v>
      </c>
      <c r="C271" s="13" t="s">
        <v>522</v>
      </c>
      <c r="D271" s="13" t="n">
        <v>1</v>
      </c>
    </row>
    <row r="272" customFormat="false" ht="15" hidden="false" customHeight="false" outlineLevel="0" collapsed="false">
      <c r="A272" s="13" t="s">
        <v>743</v>
      </c>
      <c r="B272" s="13" t="s">
        <v>270</v>
      </c>
      <c r="C272" s="13" t="s">
        <v>489</v>
      </c>
      <c r="D272" s="13" t="n">
        <v>5</v>
      </c>
    </row>
    <row r="273" customFormat="false" ht="15" hidden="false" customHeight="false" outlineLevel="0" collapsed="false">
      <c r="A273" s="13" t="s">
        <v>744</v>
      </c>
      <c r="B273" s="13" t="s">
        <v>272</v>
      </c>
      <c r="C273" s="13"/>
      <c r="D273" s="13" t="n">
        <v>19</v>
      </c>
    </row>
    <row r="274" customFormat="false" ht="15" hidden="false" customHeight="false" outlineLevel="0" collapsed="false">
      <c r="A274" s="13" t="s">
        <v>745</v>
      </c>
      <c r="B274" s="13" t="s">
        <v>272</v>
      </c>
      <c r="C274" s="13"/>
      <c r="D274" s="13" t="n">
        <v>3</v>
      </c>
    </row>
    <row r="275" customFormat="false" ht="15" hidden="false" customHeight="false" outlineLevel="0" collapsed="false">
      <c r="A275" s="13" t="s">
        <v>746</v>
      </c>
      <c r="B275" s="13" t="s">
        <v>270</v>
      </c>
      <c r="C275" s="13"/>
      <c r="D275" s="13" t="n">
        <v>1</v>
      </c>
    </row>
    <row r="276" customFormat="false" ht="15" hidden="false" customHeight="false" outlineLevel="0" collapsed="false">
      <c r="A276" s="13" t="s">
        <v>272</v>
      </c>
      <c r="B276" s="13" t="s">
        <v>272</v>
      </c>
      <c r="C276" s="13"/>
      <c r="D276" s="13" t="n">
        <v>3</v>
      </c>
    </row>
    <row r="277" customFormat="false" ht="15" hidden="false" customHeight="false" outlineLevel="0" collapsed="false">
      <c r="A277" s="13" t="s">
        <v>747</v>
      </c>
      <c r="B277" s="13" t="s">
        <v>270</v>
      </c>
      <c r="C277" s="13" t="s">
        <v>492</v>
      </c>
      <c r="D277" s="13" t="n">
        <v>1</v>
      </c>
    </row>
    <row r="278" customFormat="false" ht="15" hidden="false" customHeight="false" outlineLevel="0" collapsed="false">
      <c r="A278" s="13" t="s">
        <v>748</v>
      </c>
      <c r="B278" s="13" t="s">
        <v>270</v>
      </c>
      <c r="C278" s="13" t="s">
        <v>521</v>
      </c>
      <c r="D278" s="13" t="n">
        <v>1</v>
      </c>
    </row>
    <row r="279" customFormat="false" ht="15" hidden="false" customHeight="false" outlineLevel="0" collapsed="false">
      <c r="A279" s="13" t="s">
        <v>749</v>
      </c>
      <c r="B279" s="13" t="s">
        <v>270</v>
      </c>
      <c r="C279" s="13" t="s">
        <v>522</v>
      </c>
      <c r="D279" s="13" t="n">
        <v>1</v>
      </c>
    </row>
    <row r="280" customFormat="false" ht="15" hidden="false" customHeight="false" outlineLevel="0" collapsed="false">
      <c r="A280" s="13" t="s">
        <v>750</v>
      </c>
      <c r="B280" s="13" t="s">
        <v>272</v>
      </c>
      <c r="C280" s="13"/>
      <c r="D280" s="13" t="n">
        <v>1</v>
      </c>
    </row>
    <row r="281" customFormat="false" ht="15" hidden="false" customHeight="false" outlineLevel="0" collapsed="false">
      <c r="A281" s="13" t="s">
        <v>349</v>
      </c>
      <c r="B281" s="13" t="s">
        <v>349</v>
      </c>
      <c r="C281" s="13"/>
      <c r="D281" s="13" t="n">
        <v>1</v>
      </c>
    </row>
    <row r="282" customFormat="false" ht="15" hidden="false" customHeight="false" outlineLevel="0" collapsed="false">
      <c r="A282" s="13" t="s">
        <v>751</v>
      </c>
      <c r="B282" s="13" t="s">
        <v>168</v>
      </c>
      <c r="C282" s="13"/>
      <c r="D282" s="13" t="n">
        <v>2</v>
      </c>
    </row>
    <row r="283" customFormat="false" ht="15" hidden="false" customHeight="false" outlineLevel="0" collapsed="false">
      <c r="A283" s="13" t="s">
        <v>752</v>
      </c>
      <c r="B283" s="13" t="s">
        <v>168</v>
      </c>
      <c r="C283" s="13"/>
      <c r="D283" s="13" t="n">
        <v>1</v>
      </c>
    </row>
    <row r="284" customFormat="false" ht="15" hidden="false" customHeight="false" outlineLevel="0" collapsed="false">
      <c r="A284" s="13" t="s">
        <v>284</v>
      </c>
      <c r="B284" s="13" t="s">
        <v>284</v>
      </c>
      <c r="C284" s="13"/>
      <c r="D284" s="13" t="n">
        <v>1</v>
      </c>
    </row>
    <row r="285" customFormat="false" ht="15" hidden="false" customHeight="false" outlineLevel="0" collapsed="false">
      <c r="A285" s="13" t="s">
        <v>753</v>
      </c>
      <c r="B285" s="13" t="s">
        <v>285</v>
      </c>
      <c r="C285" s="13"/>
      <c r="D285" s="13" t="n">
        <v>1</v>
      </c>
    </row>
    <row r="286" customFormat="false" ht="15" hidden="false" customHeight="false" outlineLevel="0" collapsed="false">
      <c r="A286" s="13" t="s">
        <v>754</v>
      </c>
      <c r="B286" s="13" t="s">
        <v>285</v>
      </c>
      <c r="C286" s="13"/>
      <c r="D286" s="13" t="n">
        <v>1</v>
      </c>
    </row>
    <row r="287" customFormat="false" ht="15" hidden="false" customHeight="false" outlineLevel="0" collapsed="false">
      <c r="A287" s="13" t="s">
        <v>170</v>
      </c>
      <c r="B287" s="13" t="s">
        <v>170</v>
      </c>
      <c r="C287" s="13"/>
      <c r="D287" s="13" t="n">
        <v>1</v>
      </c>
    </row>
    <row r="288" customFormat="false" ht="15" hidden="false" customHeight="false" outlineLevel="0" collapsed="false">
      <c r="A288" s="13" t="s">
        <v>352</v>
      </c>
      <c r="B288" s="13" t="s">
        <v>352</v>
      </c>
      <c r="C288" s="13"/>
      <c r="D288" s="13" t="n">
        <v>1</v>
      </c>
    </row>
    <row r="289" customFormat="false" ht="15" hidden="false" customHeight="false" outlineLevel="0" collapsed="false">
      <c r="A289" s="13" t="s">
        <v>755</v>
      </c>
      <c r="B289" s="13" t="s">
        <v>171</v>
      </c>
      <c r="C289" s="13"/>
      <c r="D289" s="13" t="n">
        <v>1</v>
      </c>
    </row>
    <row r="290" customFormat="false" ht="15" hidden="false" customHeight="false" outlineLevel="0" collapsed="false">
      <c r="A290" s="13" t="s">
        <v>756</v>
      </c>
      <c r="B290" s="13" t="s">
        <v>171</v>
      </c>
      <c r="C290" s="13"/>
      <c r="D290" s="13" t="n">
        <v>1</v>
      </c>
    </row>
    <row r="291" customFormat="false" ht="15" hidden="false" customHeight="false" outlineLevel="0" collapsed="false">
      <c r="A291" s="13" t="s">
        <v>171</v>
      </c>
      <c r="B291" s="13" t="s">
        <v>171</v>
      </c>
      <c r="C291" s="13"/>
      <c r="D291" s="13" t="n">
        <v>4</v>
      </c>
    </row>
    <row r="292" customFormat="false" ht="15" hidden="false" customHeight="false" outlineLevel="0" collapsed="false">
      <c r="A292" s="13" t="s">
        <v>757</v>
      </c>
      <c r="B292" s="13" t="s">
        <v>173</v>
      </c>
      <c r="C292" s="13"/>
      <c r="D292" s="13" t="n">
        <v>1</v>
      </c>
    </row>
    <row r="293" customFormat="false" ht="15" hidden="false" customHeight="false" outlineLevel="0" collapsed="false">
      <c r="A293" s="13" t="s">
        <v>175</v>
      </c>
      <c r="B293" s="13" t="s">
        <v>175</v>
      </c>
      <c r="C293" s="13"/>
      <c r="D293" s="13" t="n">
        <v>1</v>
      </c>
    </row>
    <row r="294" customFormat="false" ht="15" hidden="false" customHeight="false" outlineLevel="0" collapsed="false">
      <c r="A294" s="13" t="s">
        <v>758</v>
      </c>
      <c r="B294" s="13" t="s">
        <v>287</v>
      </c>
      <c r="C294" s="13"/>
      <c r="D294" s="13" t="n">
        <v>3</v>
      </c>
    </row>
    <row r="295" customFormat="false" ht="15" hidden="false" customHeight="false" outlineLevel="0" collapsed="false">
      <c r="A295" s="13" t="s">
        <v>759</v>
      </c>
      <c r="B295" s="13" t="s">
        <v>287</v>
      </c>
      <c r="C295" s="13"/>
      <c r="D295" s="13" t="n">
        <v>1</v>
      </c>
    </row>
    <row r="296" customFormat="false" ht="15" hidden="false" customHeight="false" outlineLevel="0" collapsed="false">
      <c r="A296" s="13" t="s">
        <v>760</v>
      </c>
      <c r="B296" s="13" t="s">
        <v>287</v>
      </c>
      <c r="C296" s="13"/>
      <c r="D296" s="13" t="n">
        <v>2</v>
      </c>
    </row>
    <row r="297" customFormat="false" ht="15" hidden="false" customHeight="false" outlineLevel="0" collapsed="false">
      <c r="A297" s="13" t="s">
        <v>761</v>
      </c>
      <c r="B297" s="13" t="s">
        <v>176</v>
      </c>
      <c r="C297" s="13"/>
      <c r="D297" s="13" t="n">
        <v>2</v>
      </c>
    </row>
    <row r="298" customFormat="false" ht="15" hidden="false" customHeight="false" outlineLevel="0" collapsed="false">
      <c r="A298" s="13" t="s">
        <v>762</v>
      </c>
      <c r="B298" s="13" t="s">
        <v>177</v>
      </c>
      <c r="C298" s="13"/>
      <c r="D298" s="13" t="n">
        <v>2</v>
      </c>
    </row>
    <row r="299" customFormat="false" ht="15" hidden="false" customHeight="false" outlineLevel="0" collapsed="false">
      <c r="A299" s="13" t="s">
        <v>763</v>
      </c>
      <c r="B299" s="13" t="s">
        <v>311</v>
      </c>
      <c r="C299" s="13"/>
      <c r="D299" s="13" t="n">
        <v>21</v>
      </c>
    </row>
    <row r="300" customFormat="false" ht="15" hidden="false" customHeight="false" outlineLevel="0" collapsed="false">
      <c r="A300" s="13" t="s">
        <v>764</v>
      </c>
      <c r="B300" s="13" t="s">
        <v>311</v>
      </c>
      <c r="C300" s="13"/>
      <c r="D300" s="13" t="n">
        <v>5</v>
      </c>
    </row>
    <row r="301" customFormat="false" ht="15" hidden="false" customHeight="false" outlineLevel="0" collapsed="false">
      <c r="A301" s="13" t="s">
        <v>765</v>
      </c>
      <c r="B301" s="13" t="s">
        <v>179</v>
      </c>
      <c r="C301" s="13"/>
      <c r="D301" s="13" t="n">
        <v>2</v>
      </c>
    </row>
    <row r="302" customFormat="false" ht="15" hidden="false" customHeight="false" outlineLevel="0" collapsed="false">
      <c r="A302" s="13" t="s">
        <v>181</v>
      </c>
      <c r="B302" s="13" t="s">
        <v>181</v>
      </c>
      <c r="C302" s="13"/>
      <c r="D302" s="13" t="n">
        <v>6</v>
      </c>
    </row>
    <row r="303" customFormat="false" ht="15" hidden="false" customHeight="false" outlineLevel="0" collapsed="false">
      <c r="A303" s="13" t="s">
        <v>305</v>
      </c>
      <c r="B303" s="13" t="s">
        <v>305</v>
      </c>
      <c r="C303" s="13"/>
      <c r="D303" s="13" t="n">
        <v>1</v>
      </c>
    </row>
    <row r="304" customFormat="false" ht="15" hidden="false" customHeight="false" outlineLevel="0" collapsed="false">
      <c r="A304" s="13" t="s">
        <v>766</v>
      </c>
      <c r="B304" s="13" t="s">
        <v>311</v>
      </c>
      <c r="C304" s="13"/>
      <c r="D304" s="13" t="n">
        <v>2</v>
      </c>
    </row>
    <row r="305" customFormat="false" ht="15" hidden="false" customHeight="false" outlineLevel="0" collapsed="false">
      <c r="A305" s="13" t="s">
        <v>767</v>
      </c>
      <c r="B305" s="13" t="s">
        <v>311</v>
      </c>
      <c r="C305" s="13"/>
      <c r="D305" s="13" t="n">
        <v>1</v>
      </c>
    </row>
    <row r="306" customFormat="false" ht="15" hidden="false" customHeight="false" outlineLevel="0" collapsed="false">
      <c r="A306" s="13" t="s">
        <v>768</v>
      </c>
      <c r="B306" s="13" t="s">
        <v>219</v>
      </c>
      <c r="C306" s="13"/>
      <c r="D306" s="13" t="n">
        <v>1</v>
      </c>
    </row>
    <row r="307" customFormat="false" ht="15" hidden="false" customHeight="false" outlineLevel="0" collapsed="false">
      <c r="A307" s="13" t="s">
        <v>769</v>
      </c>
      <c r="B307" s="13" t="s">
        <v>308</v>
      </c>
      <c r="C307" s="13"/>
      <c r="D307" s="13" t="n">
        <v>3</v>
      </c>
    </row>
    <row r="308" customFormat="false" ht="15" hidden="false" customHeight="false" outlineLevel="0" collapsed="false">
      <c r="A308" s="13" t="s">
        <v>770</v>
      </c>
      <c r="B308" s="13" t="s">
        <v>311</v>
      </c>
      <c r="C308" s="13"/>
      <c r="D308" s="13" t="n">
        <v>14</v>
      </c>
    </row>
    <row r="309" customFormat="false" ht="15" hidden="false" customHeight="false" outlineLevel="0" collapsed="false">
      <c r="A309" s="13" t="s">
        <v>771</v>
      </c>
      <c r="B309" s="13" t="s">
        <v>311</v>
      </c>
      <c r="C309" s="13"/>
      <c r="D309" s="13" t="n">
        <v>19</v>
      </c>
    </row>
    <row r="310" customFormat="false" ht="15" hidden="false" customHeight="false" outlineLevel="0" collapsed="false">
      <c r="A310" s="13" t="s">
        <v>772</v>
      </c>
      <c r="B310" s="13" t="s">
        <v>311</v>
      </c>
      <c r="C310" s="13" t="s">
        <v>517</v>
      </c>
      <c r="D310" s="13" t="n">
        <v>1</v>
      </c>
    </row>
    <row r="311" customFormat="false" ht="15" hidden="false" customHeight="false" outlineLevel="0" collapsed="false">
      <c r="A311" s="13" t="s">
        <v>773</v>
      </c>
      <c r="B311" s="13" t="s">
        <v>311</v>
      </c>
      <c r="C311" s="13" t="s">
        <v>517</v>
      </c>
      <c r="D311" s="13" t="n">
        <v>1</v>
      </c>
    </row>
    <row r="312" customFormat="false" ht="15" hidden="false" customHeight="false" outlineLevel="0" collapsed="false">
      <c r="A312" s="13" t="s">
        <v>774</v>
      </c>
      <c r="B312" s="13" t="s">
        <v>311</v>
      </c>
      <c r="C312" s="13" t="s">
        <v>519</v>
      </c>
      <c r="D312" s="13" t="n">
        <v>1</v>
      </c>
    </row>
    <row r="313" customFormat="false" ht="15" hidden="false" customHeight="false" outlineLevel="0" collapsed="false">
      <c r="A313" s="13" t="s">
        <v>775</v>
      </c>
      <c r="B313" s="13" t="s">
        <v>311</v>
      </c>
      <c r="C313" s="13" t="s">
        <v>519</v>
      </c>
      <c r="D313" s="13" t="n">
        <v>1</v>
      </c>
    </row>
    <row r="314" customFormat="false" ht="15" hidden="false" customHeight="false" outlineLevel="0" collapsed="false">
      <c r="A314" s="13" t="s">
        <v>345</v>
      </c>
      <c r="B314" s="13" t="s">
        <v>345</v>
      </c>
      <c r="C314" s="13"/>
      <c r="D314" s="13" t="n">
        <v>1</v>
      </c>
    </row>
    <row r="315" customFormat="false" ht="15" hidden="false" customHeight="false" outlineLevel="0" collapsed="false">
      <c r="A315" s="13" t="s">
        <v>776</v>
      </c>
      <c r="B315" s="13" t="s">
        <v>219</v>
      </c>
      <c r="C315" s="13" t="s">
        <v>220</v>
      </c>
      <c r="D315" s="13" t="n">
        <v>2</v>
      </c>
    </row>
    <row r="316" customFormat="false" ht="15" hidden="false" customHeight="false" outlineLevel="0" collapsed="false">
      <c r="A316" s="13" t="s">
        <v>777</v>
      </c>
      <c r="B316" s="13" t="s">
        <v>219</v>
      </c>
      <c r="C316" s="13" t="s">
        <v>489</v>
      </c>
      <c r="D316" s="13" t="n">
        <v>2</v>
      </c>
    </row>
    <row r="317" customFormat="false" ht="15" hidden="false" customHeight="false" outlineLevel="0" collapsed="false">
      <c r="A317" s="13" t="s">
        <v>778</v>
      </c>
      <c r="B317" s="13" t="s">
        <v>219</v>
      </c>
      <c r="C317" s="13"/>
      <c r="D317" s="13" t="n">
        <v>1</v>
      </c>
    </row>
    <row r="318" customFormat="false" ht="15" hidden="false" customHeight="false" outlineLevel="0" collapsed="false">
      <c r="A318" s="13" t="s">
        <v>779</v>
      </c>
      <c r="B318" s="13" t="s">
        <v>274</v>
      </c>
      <c r="C318" s="13"/>
      <c r="D318" s="13" t="n">
        <v>1</v>
      </c>
    </row>
    <row r="319" customFormat="false" ht="15" hidden="false" customHeight="false" outlineLevel="0" collapsed="false">
      <c r="A319" s="13" t="s">
        <v>184</v>
      </c>
      <c r="B319" s="13" t="s">
        <v>184</v>
      </c>
      <c r="C319" s="13"/>
      <c r="D319" s="13" t="n">
        <v>1</v>
      </c>
    </row>
    <row r="320" customFormat="false" ht="15" hidden="false" customHeight="false" outlineLevel="0" collapsed="false">
      <c r="A320" s="13" t="s">
        <v>320</v>
      </c>
      <c r="B320" s="13" t="s">
        <v>320</v>
      </c>
      <c r="C320" s="13"/>
      <c r="D320" s="13" t="n">
        <v>3</v>
      </c>
    </row>
    <row r="321" customFormat="false" ht="15" hidden="false" customHeight="false" outlineLevel="0" collapsed="false">
      <c r="A321" s="13" t="s">
        <v>780</v>
      </c>
      <c r="B321" s="13" t="s">
        <v>320</v>
      </c>
      <c r="C321" s="13"/>
      <c r="D321" s="13" t="n">
        <v>2</v>
      </c>
    </row>
    <row r="322" customFormat="false" ht="15" hidden="false" customHeight="false" outlineLevel="0" collapsed="false">
      <c r="A322" s="13" t="s">
        <v>781</v>
      </c>
      <c r="B322" s="13" t="s">
        <v>316</v>
      </c>
      <c r="C322" s="13"/>
      <c r="D322" s="13" t="n">
        <v>12</v>
      </c>
    </row>
    <row r="323" customFormat="false" ht="15" hidden="false" customHeight="false" outlineLevel="0" collapsed="false">
      <c r="A323" s="13" t="s">
        <v>185</v>
      </c>
      <c r="B323" s="13" t="s">
        <v>185</v>
      </c>
      <c r="C323" s="13"/>
      <c r="D323" s="13" t="n">
        <v>2</v>
      </c>
    </row>
    <row r="324" customFormat="false" ht="15" hidden="false" customHeight="false" outlineLevel="0" collapsed="false">
      <c r="A324" s="13" t="s">
        <v>341</v>
      </c>
      <c r="B324" s="13" t="s">
        <v>341</v>
      </c>
      <c r="C324" s="13"/>
      <c r="D324" s="13" t="n">
        <v>20</v>
      </c>
    </row>
    <row r="325" customFormat="false" ht="15" hidden="false" customHeight="false" outlineLevel="0" collapsed="false">
      <c r="A325" s="13" t="s">
        <v>782</v>
      </c>
      <c r="B325" s="13" t="s">
        <v>341</v>
      </c>
      <c r="C325" s="13"/>
      <c r="D325" s="13" t="n">
        <v>9</v>
      </c>
    </row>
    <row r="326" customFormat="false" ht="15" hidden="false" customHeight="false" outlineLevel="0" collapsed="false">
      <c r="A326" s="13" t="s">
        <v>783</v>
      </c>
      <c r="B326" s="13" t="s">
        <v>341</v>
      </c>
      <c r="C326" s="13" t="s">
        <v>500</v>
      </c>
      <c r="D326" s="13" t="n">
        <v>1</v>
      </c>
    </row>
    <row r="327" customFormat="false" ht="15" hidden="false" customHeight="false" outlineLevel="0" collapsed="false">
      <c r="A327" s="13" t="s">
        <v>784</v>
      </c>
      <c r="B327" s="13" t="s">
        <v>341</v>
      </c>
      <c r="C327" s="13" t="s">
        <v>499</v>
      </c>
      <c r="D327" s="13" t="n">
        <v>1</v>
      </c>
    </row>
    <row r="328" customFormat="false" ht="15" hidden="false" customHeight="false" outlineLevel="0" collapsed="false">
      <c r="A328" s="13" t="s">
        <v>785</v>
      </c>
      <c r="B328" s="13" t="s">
        <v>341</v>
      </c>
      <c r="C328" s="13" t="s">
        <v>491</v>
      </c>
      <c r="D328" s="13" t="n">
        <v>8</v>
      </c>
    </row>
    <row r="329" customFormat="false" ht="15" hidden="false" customHeight="false" outlineLevel="0" collapsed="false">
      <c r="A329" s="13" t="s">
        <v>786</v>
      </c>
      <c r="B329" s="13" t="s">
        <v>341</v>
      </c>
      <c r="C329" s="13" t="s">
        <v>494</v>
      </c>
      <c r="D329" s="13" t="n">
        <v>10</v>
      </c>
    </row>
    <row r="330" customFormat="false" ht="15" hidden="false" customHeight="false" outlineLevel="0" collapsed="false">
      <c r="A330" s="13" t="s">
        <v>787</v>
      </c>
      <c r="B330" s="13" t="s">
        <v>341</v>
      </c>
      <c r="C330" s="13" t="s">
        <v>494</v>
      </c>
      <c r="D330" s="13" t="n">
        <v>1</v>
      </c>
    </row>
    <row r="331" customFormat="false" ht="15" hidden="false" customHeight="false" outlineLevel="0" collapsed="false">
      <c r="A331" s="13" t="s">
        <v>788</v>
      </c>
      <c r="B331" s="13" t="s">
        <v>341</v>
      </c>
      <c r="C331" s="13" t="s">
        <v>512</v>
      </c>
      <c r="D331" s="13" t="n">
        <v>1</v>
      </c>
    </row>
    <row r="332" customFormat="false" ht="15" hidden="false" customHeight="false" outlineLevel="0" collapsed="false">
      <c r="A332" s="13" t="s">
        <v>789</v>
      </c>
      <c r="B332" s="13" t="s">
        <v>341</v>
      </c>
      <c r="C332" s="13" t="s">
        <v>518</v>
      </c>
      <c r="D332" s="13" t="n">
        <v>1</v>
      </c>
    </row>
    <row r="333" customFormat="false" ht="15" hidden="false" customHeight="false" outlineLevel="0" collapsed="false">
      <c r="A333" s="13" t="s">
        <v>790</v>
      </c>
      <c r="B333" s="13" t="s">
        <v>341</v>
      </c>
      <c r="C333" s="13" t="s">
        <v>518</v>
      </c>
      <c r="D333" s="13" t="n">
        <v>1</v>
      </c>
    </row>
    <row r="334" customFormat="false" ht="15" hidden="false" customHeight="false" outlineLevel="0" collapsed="false">
      <c r="A334" s="13" t="s">
        <v>791</v>
      </c>
      <c r="B334" s="13" t="s">
        <v>341</v>
      </c>
      <c r="C334" s="13" t="s">
        <v>520</v>
      </c>
      <c r="D334" s="13" t="n">
        <v>2</v>
      </c>
    </row>
    <row r="335" customFormat="false" ht="15" hidden="false" customHeight="false" outlineLevel="0" collapsed="false">
      <c r="A335" s="13" t="s">
        <v>219</v>
      </c>
      <c r="B335" s="13" t="s">
        <v>219</v>
      </c>
      <c r="C335" s="13"/>
      <c r="D335" s="13" t="n">
        <v>33</v>
      </c>
    </row>
    <row r="336" customFormat="false" ht="15" hidden="false" customHeight="false" outlineLevel="0" collapsed="false">
      <c r="A336" s="13" t="s">
        <v>792</v>
      </c>
      <c r="B336" s="13" t="s">
        <v>219</v>
      </c>
      <c r="C336" s="13"/>
      <c r="D336" s="13" t="n">
        <v>2</v>
      </c>
    </row>
    <row r="337" customFormat="false" ht="15" hidden="false" customHeight="false" outlineLevel="0" collapsed="false">
      <c r="A337" s="13" t="s">
        <v>793</v>
      </c>
      <c r="B337" s="13" t="s">
        <v>219</v>
      </c>
      <c r="C337" s="13" t="s">
        <v>498</v>
      </c>
      <c r="D337" s="13" t="n">
        <v>1</v>
      </c>
    </row>
    <row r="338" customFormat="false" ht="15" hidden="false" customHeight="false" outlineLevel="0" collapsed="false">
      <c r="A338" s="13" t="s">
        <v>794</v>
      </c>
      <c r="B338" s="13" t="s">
        <v>219</v>
      </c>
      <c r="C338" s="13" t="s">
        <v>523</v>
      </c>
      <c r="D338" s="13" t="n">
        <v>1</v>
      </c>
    </row>
    <row r="339" customFormat="false" ht="15" hidden="false" customHeight="false" outlineLevel="0" collapsed="false">
      <c r="A339" s="13" t="s">
        <v>795</v>
      </c>
      <c r="B339" s="13" t="s">
        <v>219</v>
      </c>
      <c r="C339" s="13" t="s">
        <v>490</v>
      </c>
      <c r="D339" s="13" t="n">
        <v>4</v>
      </c>
    </row>
    <row r="340" customFormat="false" ht="15" hidden="false" customHeight="false" outlineLevel="0" collapsed="false">
      <c r="A340" s="13" t="s">
        <v>796</v>
      </c>
      <c r="B340" s="13" t="s">
        <v>219</v>
      </c>
      <c r="C340" s="13" t="s">
        <v>220</v>
      </c>
      <c r="D340" s="13" t="n">
        <v>4</v>
      </c>
    </row>
    <row r="341" customFormat="false" ht="15" hidden="false" customHeight="false" outlineLevel="0" collapsed="false">
      <c r="A341" s="13" t="s">
        <v>797</v>
      </c>
      <c r="B341" s="13" t="s">
        <v>219</v>
      </c>
      <c r="C341" s="13" t="s">
        <v>515</v>
      </c>
      <c r="D341" s="13" t="n">
        <v>1</v>
      </c>
    </row>
    <row r="342" customFormat="false" ht="15" hidden="false" customHeight="false" outlineLevel="0" collapsed="false">
      <c r="A342" s="13" t="s">
        <v>798</v>
      </c>
      <c r="B342" s="13" t="s">
        <v>219</v>
      </c>
      <c r="C342" s="13" t="s">
        <v>514</v>
      </c>
      <c r="D342" s="13" t="n">
        <v>1</v>
      </c>
    </row>
    <row r="343" customFormat="false" ht="15" hidden="false" customHeight="false" outlineLevel="0" collapsed="false">
      <c r="A343" s="13" t="s">
        <v>799</v>
      </c>
      <c r="B343" s="13" t="s">
        <v>219</v>
      </c>
      <c r="C343" s="13" t="s">
        <v>493</v>
      </c>
      <c r="D343" s="13" t="n">
        <v>4</v>
      </c>
    </row>
    <row r="344" customFormat="false" ht="15" hidden="false" customHeight="false" outlineLevel="0" collapsed="false">
      <c r="A344" s="13" t="s">
        <v>800</v>
      </c>
      <c r="B344" s="13" t="s">
        <v>219</v>
      </c>
      <c r="C344" s="13" t="s">
        <v>524</v>
      </c>
      <c r="D344" s="13" t="n">
        <v>1</v>
      </c>
    </row>
    <row r="345" customFormat="false" ht="15" hidden="false" customHeight="false" outlineLevel="0" collapsed="false">
      <c r="A345" s="13" t="s">
        <v>801</v>
      </c>
      <c r="B345" s="13" t="s">
        <v>219</v>
      </c>
      <c r="C345" s="13" t="s">
        <v>525</v>
      </c>
      <c r="D345" s="13" t="n">
        <v>1</v>
      </c>
    </row>
    <row r="346" customFormat="false" ht="15" hidden="false" customHeight="false" outlineLevel="0" collapsed="false">
      <c r="A346" s="13" t="s">
        <v>802</v>
      </c>
      <c r="B346" s="13" t="s">
        <v>219</v>
      </c>
      <c r="C346" s="13" t="s">
        <v>489</v>
      </c>
      <c r="D346" s="13" t="n">
        <v>1</v>
      </c>
    </row>
    <row r="347" customFormat="false" ht="15" hidden="false" customHeight="false" outlineLevel="0" collapsed="false">
      <c r="A347" s="13" t="s">
        <v>222</v>
      </c>
      <c r="B347" s="13" t="s">
        <v>222</v>
      </c>
      <c r="C347" s="13"/>
      <c r="D347" s="13" t="n">
        <v>8</v>
      </c>
    </row>
    <row r="348" customFormat="false" ht="15" hidden="false" customHeight="false" outlineLevel="0" collapsed="false">
      <c r="A348" s="13" t="s">
        <v>803</v>
      </c>
      <c r="B348" s="13" t="s">
        <v>222</v>
      </c>
      <c r="C348" s="13" t="s">
        <v>220</v>
      </c>
      <c r="D348" s="13" t="n">
        <v>4</v>
      </c>
    </row>
    <row r="349" customFormat="false" ht="15" hidden="false" customHeight="false" outlineLevel="0" collapsed="false">
      <c r="A349" s="13" t="s">
        <v>804</v>
      </c>
      <c r="B349" s="13" t="s">
        <v>222</v>
      </c>
      <c r="C349" s="13" t="s">
        <v>489</v>
      </c>
      <c r="D349" s="13" t="n">
        <v>4</v>
      </c>
    </row>
    <row r="350" customFormat="false" ht="15" hidden="false" customHeight="false" outlineLevel="0" collapsed="false">
      <c r="A350" s="13" t="s">
        <v>805</v>
      </c>
      <c r="B350" s="13" t="s">
        <v>219</v>
      </c>
      <c r="C350" s="13" t="s">
        <v>220</v>
      </c>
      <c r="D350" s="13" t="n">
        <v>1</v>
      </c>
    </row>
    <row r="351" customFormat="false" ht="15" hidden="false" customHeight="false" outlineLevel="0" collapsed="false">
      <c r="A351" s="13" t="s">
        <v>806</v>
      </c>
      <c r="B351" s="13" t="s">
        <v>219</v>
      </c>
      <c r="C351" s="13" t="s">
        <v>489</v>
      </c>
      <c r="D351" s="13" t="n">
        <v>1</v>
      </c>
    </row>
    <row r="352" customFormat="false" ht="15" hidden="false" customHeight="false" outlineLevel="0" collapsed="false">
      <c r="A352" s="13" t="s">
        <v>807</v>
      </c>
      <c r="B352" s="13" t="s">
        <v>219</v>
      </c>
      <c r="C352" s="13"/>
      <c r="D352" s="13" t="n">
        <v>1</v>
      </c>
    </row>
    <row r="353" customFormat="false" ht="15" hidden="false" customHeight="false" outlineLevel="0" collapsed="false">
      <c r="A353" s="13" t="s">
        <v>808</v>
      </c>
      <c r="B353" s="13" t="s">
        <v>219</v>
      </c>
      <c r="C353" s="13"/>
      <c r="D353" s="13" t="n">
        <v>3</v>
      </c>
    </row>
    <row r="354" customFormat="false" ht="15" hidden="false" customHeight="false" outlineLevel="0" collapsed="false">
      <c r="A354" s="13" t="s">
        <v>809</v>
      </c>
      <c r="B354" s="13" t="s">
        <v>186</v>
      </c>
      <c r="C354" s="13"/>
      <c r="D354" s="13" t="n">
        <v>2</v>
      </c>
    </row>
    <row r="355" customFormat="false" ht="15" hidden="false" customHeight="false" outlineLevel="0" collapsed="false">
      <c r="A355" s="13" t="s">
        <v>810</v>
      </c>
      <c r="B355" s="13" t="s">
        <v>186</v>
      </c>
      <c r="C355" s="13"/>
      <c r="D355" s="13" t="n">
        <v>1</v>
      </c>
    </row>
    <row r="356" customFormat="false" ht="15" hidden="false" customHeight="false" outlineLevel="0" collapsed="false">
      <c r="A356" s="13" t="s">
        <v>186</v>
      </c>
      <c r="B356" s="13" t="s">
        <v>186</v>
      </c>
      <c r="C356" s="13"/>
      <c r="D356" s="13" t="n">
        <v>4</v>
      </c>
    </row>
    <row r="357" customFormat="false" ht="15" hidden="false" customHeight="false" outlineLevel="0" collapsed="false">
      <c r="A357" s="13" t="s">
        <v>811</v>
      </c>
      <c r="B357" s="13" t="s">
        <v>186</v>
      </c>
      <c r="C357" s="13"/>
      <c r="D357" s="13" t="n">
        <v>1</v>
      </c>
    </row>
    <row r="358" customFormat="false" ht="15" hidden="false" customHeight="false" outlineLevel="0" collapsed="false">
      <c r="A358" s="13" t="s">
        <v>188</v>
      </c>
      <c r="B358" s="13" t="s">
        <v>188</v>
      </c>
      <c r="C358" s="13"/>
      <c r="D358" s="13" t="n">
        <v>1</v>
      </c>
    </row>
    <row r="359" customFormat="false" ht="15" hidden="false" customHeight="false" outlineLevel="0" collapsed="false">
      <c r="A359" s="13" t="s">
        <v>812</v>
      </c>
      <c r="B359" s="13" t="s">
        <v>250</v>
      </c>
      <c r="C359" s="13"/>
      <c r="D359" s="13" t="n">
        <v>6</v>
      </c>
    </row>
    <row r="360" customFormat="false" ht="15" hidden="false" customHeight="false" outlineLevel="0" collapsed="false">
      <c r="A360" s="13" t="s">
        <v>813</v>
      </c>
      <c r="B360" s="13" t="s">
        <v>250</v>
      </c>
      <c r="C360" s="13"/>
      <c r="D360" s="13" t="n">
        <v>5</v>
      </c>
    </row>
    <row r="361" customFormat="false" ht="15" hidden="false" customHeight="false" outlineLevel="0" collapsed="false">
      <c r="A361" s="13" t="s">
        <v>189</v>
      </c>
      <c r="B361" s="13" t="s">
        <v>189</v>
      </c>
      <c r="C361" s="13"/>
      <c r="D361" s="13" t="n">
        <v>3</v>
      </c>
    </row>
    <row r="362" customFormat="false" ht="15" hidden="false" customHeight="false" outlineLevel="0" collapsed="false">
      <c r="A362" s="13" t="s">
        <v>814</v>
      </c>
      <c r="B362" s="13" t="s">
        <v>190</v>
      </c>
      <c r="C362" s="13"/>
      <c r="D362" s="13" t="n">
        <v>2</v>
      </c>
    </row>
    <row r="363" customFormat="false" ht="15" hidden="false" customHeight="false" outlineLevel="0" collapsed="false">
      <c r="A363" s="13" t="s">
        <v>190</v>
      </c>
      <c r="B363" s="13" t="s">
        <v>190</v>
      </c>
      <c r="C363" s="13"/>
      <c r="D363" s="13" t="n">
        <v>3</v>
      </c>
    </row>
    <row r="364" customFormat="false" ht="15" hidden="false" customHeight="false" outlineLevel="0" collapsed="false">
      <c r="A364" s="13" t="s">
        <v>192</v>
      </c>
      <c r="B364" s="13" t="s">
        <v>192</v>
      </c>
      <c r="C364" s="13"/>
      <c r="D364" s="13" t="n">
        <v>3</v>
      </c>
    </row>
    <row r="365" customFormat="false" ht="15" hidden="false" customHeight="false" outlineLevel="0" collapsed="false">
      <c r="A365" s="13" t="s">
        <v>815</v>
      </c>
      <c r="B365" s="13" t="s">
        <v>193</v>
      </c>
      <c r="C365" s="13"/>
      <c r="D365" s="13" t="n">
        <v>3</v>
      </c>
    </row>
    <row r="366" customFormat="false" ht="15" hidden="false" customHeight="false" outlineLevel="0" collapsed="false">
      <c r="A366" s="13" t="s">
        <v>816</v>
      </c>
      <c r="B366" s="13" t="s">
        <v>195</v>
      </c>
      <c r="C366" s="13"/>
      <c r="D366" s="13" t="n">
        <v>1</v>
      </c>
    </row>
    <row r="367" customFormat="false" ht="15" hidden="false" customHeight="false" outlineLevel="0" collapsed="false">
      <c r="A367" s="13" t="s">
        <v>817</v>
      </c>
      <c r="B367" s="13" t="s">
        <v>200</v>
      </c>
      <c r="C367" s="13"/>
      <c r="D367" s="13" t="n">
        <v>1</v>
      </c>
    </row>
    <row r="368" customFormat="false" ht="15" hidden="false" customHeight="false" outlineLevel="0" collapsed="false">
      <c r="A368" s="13" t="s">
        <v>818</v>
      </c>
      <c r="B368" s="13" t="s">
        <v>200</v>
      </c>
      <c r="C368" s="13"/>
      <c r="D368" s="13" t="n">
        <v>1</v>
      </c>
    </row>
    <row r="369" customFormat="false" ht="15" hidden="false" customHeight="false" outlineLevel="0" collapsed="false">
      <c r="A369" s="13" t="s">
        <v>819</v>
      </c>
      <c r="B369" s="13" t="s">
        <v>200</v>
      </c>
      <c r="C369" s="13"/>
      <c r="D369" s="13" t="n">
        <v>2</v>
      </c>
    </row>
    <row r="370" customFormat="false" ht="15" hidden="false" customHeight="false" outlineLevel="0" collapsed="false">
      <c r="A370" s="13" t="s">
        <v>820</v>
      </c>
      <c r="B370" s="13" t="s">
        <v>197</v>
      </c>
      <c r="C370" s="13"/>
      <c r="D370" s="13" t="n">
        <v>2</v>
      </c>
    </row>
    <row r="371" customFormat="false" ht="15" hidden="false" customHeight="false" outlineLevel="0" collapsed="false">
      <c r="A371" s="13" t="s">
        <v>821</v>
      </c>
      <c r="B371" s="13" t="s">
        <v>293</v>
      </c>
      <c r="C371" s="13"/>
      <c r="D371" s="13" t="n">
        <v>2</v>
      </c>
    </row>
    <row r="372" customFormat="false" ht="15" hidden="false" customHeight="false" outlineLevel="0" collapsed="false">
      <c r="A372" s="13" t="s">
        <v>321</v>
      </c>
      <c r="B372" s="13" t="s">
        <v>321</v>
      </c>
      <c r="C372" s="13"/>
      <c r="D372" s="13" t="n">
        <v>3</v>
      </c>
    </row>
    <row r="373" customFormat="false" ht="15" hidden="false" customHeight="false" outlineLevel="0" collapsed="false">
      <c r="A373" s="13" t="s">
        <v>822</v>
      </c>
      <c r="B373" s="13" t="s">
        <v>321</v>
      </c>
      <c r="C373" s="13"/>
      <c r="D373" s="13" t="n">
        <v>2</v>
      </c>
    </row>
    <row r="374" customFormat="false" ht="15" hidden="false" customHeight="false" outlineLevel="0" collapsed="false">
      <c r="A374" s="13" t="s">
        <v>366</v>
      </c>
      <c r="B374" s="13" t="s">
        <v>366</v>
      </c>
      <c r="C374" s="13"/>
      <c r="D374" s="13" t="n">
        <v>1</v>
      </c>
    </row>
    <row r="375" customFormat="false" ht="15" hidden="false" customHeight="false" outlineLevel="0" collapsed="false">
      <c r="A375" s="13" t="s">
        <v>351</v>
      </c>
      <c r="B375" s="13" t="s">
        <v>351</v>
      </c>
      <c r="C375" s="13"/>
      <c r="D375" s="13" t="n">
        <v>1</v>
      </c>
    </row>
    <row r="376" customFormat="false" ht="15" hidden="false" customHeight="false" outlineLevel="0" collapsed="false">
      <c r="A376" s="13" t="s">
        <v>307</v>
      </c>
      <c r="B376" s="13" t="s">
        <v>307</v>
      </c>
      <c r="C376" s="13"/>
      <c r="D376" s="13" t="n">
        <v>2</v>
      </c>
    </row>
    <row r="377" customFormat="false" ht="15" hidden="false" customHeight="false" outlineLevel="0" collapsed="false">
      <c r="A377" s="13" t="s">
        <v>367</v>
      </c>
      <c r="B377" s="13" t="s">
        <v>367</v>
      </c>
      <c r="C377" s="13"/>
      <c r="D377" s="13" t="n">
        <v>6</v>
      </c>
    </row>
    <row r="378" customFormat="false" ht="15" hidden="false" customHeight="false" outlineLevel="0" collapsed="false">
      <c r="A378" s="13" t="s">
        <v>369</v>
      </c>
      <c r="B378" s="13" t="s">
        <v>369</v>
      </c>
      <c r="C378" s="13"/>
      <c r="D378" s="13" t="n">
        <v>2</v>
      </c>
    </row>
    <row r="379" customFormat="false" ht="15" hidden="false" customHeight="false" outlineLevel="0" collapsed="false">
      <c r="A379" s="13" t="s">
        <v>823</v>
      </c>
      <c r="B379" s="13" t="s">
        <v>369</v>
      </c>
      <c r="C379" s="13"/>
      <c r="D379" s="13" t="n">
        <v>2</v>
      </c>
    </row>
    <row r="380" customFormat="false" ht="15" hidden="false" customHeight="false" outlineLevel="0" collapsed="false">
      <c r="A380" s="13" t="s">
        <v>824</v>
      </c>
      <c r="B380" s="13" t="s">
        <v>369</v>
      </c>
      <c r="C380" s="13" t="s">
        <v>509</v>
      </c>
      <c r="D380" s="13" t="n">
        <v>1</v>
      </c>
    </row>
    <row r="381" customFormat="false" ht="15" hidden="false" customHeight="false" outlineLevel="0" collapsed="false">
      <c r="A381" s="13" t="s">
        <v>218</v>
      </c>
      <c r="B381" s="13" t="s">
        <v>218</v>
      </c>
      <c r="C381" s="13"/>
      <c r="D381" s="13" t="n">
        <v>11</v>
      </c>
    </row>
    <row r="382" customFormat="false" ht="15" hidden="false" customHeight="false" outlineLevel="0" collapsed="false">
      <c r="A382" s="13" t="s">
        <v>347</v>
      </c>
      <c r="B382" s="13" t="s">
        <v>347</v>
      </c>
      <c r="C382" s="13"/>
      <c r="D382" s="13" t="n">
        <v>24</v>
      </c>
    </row>
    <row r="383" customFormat="false" ht="15" hidden="false" customHeight="false" outlineLevel="0" collapsed="false">
      <c r="A383" s="13" t="s">
        <v>825</v>
      </c>
      <c r="B383" s="13" t="s">
        <v>347</v>
      </c>
      <c r="C383" s="13" t="s">
        <v>519</v>
      </c>
      <c r="D383" s="13" t="n">
        <v>1</v>
      </c>
    </row>
    <row r="384" customFormat="false" ht="15" hidden="false" customHeight="false" outlineLevel="0" collapsed="false">
      <c r="A384" s="13" t="s">
        <v>826</v>
      </c>
      <c r="B384" s="13" t="s">
        <v>347</v>
      </c>
      <c r="C384" s="13"/>
      <c r="D384" s="13" t="n">
        <v>2</v>
      </c>
    </row>
    <row r="385" customFormat="false" ht="15" hidden="false" customHeight="false" outlineLevel="0" collapsed="false">
      <c r="A385" s="13" t="s">
        <v>199</v>
      </c>
      <c r="B385" s="13" t="s">
        <v>199</v>
      </c>
      <c r="C385" s="13"/>
      <c r="D385" s="13" t="n">
        <v>1</v>
      </c>
    </row>
    <row r="386" customFormat="false" ht="15" hidden="false" customHeight="false" outlineLevel="0" collapsed="false">
      <c r="A386" s="13" t="s">
        <v>259</v>
      </c>
      <c r="B386" s="13" t="s">
        <v>259</v>
      </c>
      <c r="C386" s="13"/>
      <c r="D386" s="13" t="n">
        <v>1</v>
      </c>
    </row>
    <row r="387" customFormat="false" ht="15" hidden="false" customHeight="false" outlineLevel="0" collapsed="false">
      <c r="A387" s="13" t="s">
        <v>301</v>
      </c>
      <c r="B387" s="13" t="s">
        <v>301</v>
      </c>
      <c r="C387" s="13"/>
      <c r="D387" s="13" t="n">
        <v>8</v>
      </c>
    </row>
    <row r="388" customFormat="false" ht="15" hidden="false" customHeight="false" outlineLevel="0" collapsed="false">
      <c r="A388" s="13" t="s">
        <v>827</v>
      </c>
      <c r="B388" s="13" t="s">
        <v>301</v>
      </c>
      <c r="C388" s="13"/>
      <c r="D388" s="13" t="n">
        <v>2</v>
      </c>
    </row>
    <row r="389" customFormat="false" ht="15" hidden="false" customHeight="false" outlineLevel="0" collapsed="false">
      <c r="A389" s="13" t="s">
        <v>828</v>
      </c>
      <c r="B389" s="13" t="s">
        <v>301</v>
      </c>
      <c r="C389" s="13"/>
      <c r="D389" s="13" t="n">
        <v>1</v>
      </c>
    </row>
    <row r="390" customFormat="false" ht="15" hidden="false" customHeight="false" outlineLevel="0" collapsed="false">
      <c r="A390" s="13" t="s">
        <v>356</v>
      </c>
      <c r="B390" s="13" t="s">
        <v>356</v>
      </c>
      <c r="C390" s="13"/>
      <c r="D390" s="13" t="n">
        <v>11</v>
      </c>
    </row>
    <row r="391" customFormat="false" ht="15" hidden="false" customHeight="false" outlineLevel="0" collapsed="false">
      <c r="A391" s="13" t="s">
        <v>829</v>
      </c>
      <c r="B391" s="13" t="s">
        <v>356</v>
      </c>
      <c r="C391" s="13" t="s">
        <v>492</v>
      </c>
      <c r="D391" s="13" t="n">
        <v>1</v>
      </c>
    </row>
    <row r="392" customFormat="false" ht="15" hidden="false" customHeight="false" outlineLevel="0" collapsed="false">
      <c r="A392" s="13" t="s">
        <v>830</v>
      </c>
      <c r="B392" s="13" t="s">
        <v>356</v>
      </c>
      <c r="C392" s="13" t="s">
        <v>489</v>
      </c>
      <c r="D392" s="13" t="n">
        <v>1</v>
      </c>
    </row>
    <row r="393" customFormat="false" ht="15" hidden="false" customHeight="false" outlineLevel="0" collapsed="false">
      <c r="A393" s="13" t="s">
        <v>354</v>
      </c>
      <c r="B393" s="13" t="s">
        <v>354</v>
      </c>
      <c r="C393" s="13"/>
      <c r="D393" s="13" t="n">
        <v>5</v>
      </c>
    </row>
    <row r="394" customFormat="false" ht="15" hidden="false" customHeight="false" outlineLevel="0" collapsed="false">
      <c r="A394" s="13" t="s">
        <v>831</v>
      </c>
      <c r="B394" s="13" t="s">
        <v>289</v>
      </c>
      <c r="C394" s="13"/>
      <c r="D394" s="13" t="n">
        <v>1</v>
      </c>
    </row>
    <row r="395" customFormat="false" ht="15" hidden="false" customHeight="false" outlineLevel="0" collapsed="false">
      <c r="A395" s="13" t="s">
        <v>832</v>
      </c>
      <c r="B395" s="13" t="s">
        <v>291</v>
      </c>
      <c r="C395" s="13"/>
      <c r="D395" s="13" t="n">
        <v>1</v>
      </c>
    </row>
    <row r="396" customFormat="false" ht="15" hidden="false" customHeight="false" outlineLevel="0" collapsed="false">
      <c r="A396" s="13" t="s">
        <v>355</v>
      </c>
      <c r="B396" s="13" t="s">
        <v>355</v>
      </c>
      <c r="C396" s="13"/>
      <c r="D396" s="13" t="n">
        <v>18</v>
      </c>
    </row>
    <row r="397" customFormat="false" ht="15" hidden="false" customHeight="false" outlineLevel="0" collapsed="false">
      <c r="A397" s="13" t="s">
        <v>359</v>
      </c>
      <c r="B397" s="13" t="s">
        <v>359</v>
      </c>
      <c r="C397" s="13"/>
      <c r="D397" s="13" t="n">
        <v>3</v>
      </c>
    </row>
    <row r="398" customFormat="false" ht="15" hidden="false" customHeight="false" outlineLevel="0" collapsed="false">
      <c r="A398" s="13" t="s">
        <v>254</v>
      </c>
      <c r="B398" s="13" t="s">
        <v>254</v>
      </c>
      <c r="C398" s="13"/>
      <c r="D398" s="13" t="n">
        <v>5</v>
      </c>
    </row>
    <row r="399" customFormat="false" ht="15" hidden="false" customHeight="false" outlineLevel="0" collapsed="false">
      <c r="A399" s="13" t="s">
        <v>833</v>
      </c>
      <c r="B399" s="13" t="s">
        <v>254</v>
      </c>
      <c r="C399" s="13"/>
      <c r="D399" s="13" t="n">
        <v>7</v>
      </c>
    </row>
    <row r="400" customFormat="false" ht="15" hidden="false" customHeight="false" outlineLevel="0" collapsed="false">
      <c r="A400" s="13" t="s">
        <v>834</v>
      </c>
      <c r="B400" s="13" t="s">
        <v>254</v>
      </c>
      <c r="C400" s="13" t="s">
        <v>519</v>
      </c>
      <c r="D400" s="13" t="n">
        <v>1</v>
      </c>
    </row>
    <row r="401" customFormat="false" ht="15" hidden="false" customHeight="false" outlineLevel="0" collapsed="false">
      <c r="A401" s="13" t="s">
        <v>296</v>
      </c>
      <c r="B401" s="13" t="s">
        <v>296</v>
      </c>
      <c r="C401" s="13"/>
      <c r="D401" s="13" t="n">
        <v>69</v>
      </c>
    </row>
    <row r="402" customFormat="false" ht="15" hidden="false" customHeight="false" outlineLevel="0" collapsed="false">
      <c r="A402" s="13" t="s">
        <v>835</v>
      </c>
      <c r="B402" s="13" t="s">
        <v>296</v>
      </c>
      <c r="C402" s="13" t="s">
        <v>517</v>
      </c>
      <c r="D402" s="13" t="n">
        <v>1</v>
      </c>
    </row>
    <row r="403" customFormat="false" ht="15" hidden="false" customHeight="false" outlineLevel="0" collapsed="false">
      <c r="A403" s="13" t="s">
        <v>836</v>
      </c>
      <c r="B403" s="13" t="s">
        <v>296</v>
      </c>
      <c r="C403" s="13" t="s">
        <v>517</v>
      </c>
      <c r="D403" s="13" t="n">
        <v>1</v>
      </c>
    </row>
    <row r="404" customFormat="false" ht="15" hidden="false" customHeight="false" outlineLevel="0" collapsed="false">
      <c r="A404" s="13" t="s">
        <v>837</v>
      </c>
      <c r="B404" s="13" t="s">
        <v>296</v>
      </c>
      <c r="C404" s="13" t="s">
        <v>519</v>
      </c>
      <c r="D404" s="13" t="n">
        <v>1</v>
      </c>
    </row>
    <row r="405" customFormat="false" ht="15" hidden="false" customHeight="false" outlineLevel="0" collapsed="false">
      <c r="A405" s="13" t="s">
        <v>838</v>
      </c>
      <c r="B405" s="13" t="s">
        <v>296</v>
      </c>
      <c r="C405" s="13" t="s">
        <v>519</v>
      </c>
      <c r="D405" s="13" t="n">
        <v>1</v>
      </c>
    </row>
    <row r="406" customFormat="false" ht="15" hidden="false" customHeight="false" outlineLevel="0" collapsed="false">
      <c r="A406" s="13" t="s">
        <v>202</v>
      </c>
      <c r="B406" s="13" t="s">
        <v>202</v>
      </c>
      <c r="C406" s="13"/>
      <c r="D406" s="13" t="n">
        <v>1</v>
      </c>
    </row>
    <row r="407" customFormat="false" ht="15" hidden="false" customHeight="false" outlineLevel="0" collapsed="false">
      <c r="A407" s="13" t="s">
        <v>203</v>
      </c>
      <c r="B407" s="13" t="s">
        <v>203</v>
      </c>
      <c r="C407" s="13"/>
      <c r="D407" s="13" t="n">
        <v>10</v>
      </c>
    </row>
    <row r="408" customFormat="false" ht="15" hidden="false" customHeight="false" outlineLevel="0" collapsed="false">
      <c r="A408" s="13" t="s">
        <v>839</v>
      </c>
      <c r="B408" s="13" t="s">
        <v>204</v>
      </c>
      <c r="C408" s="13"/>
      <c r="D408" s="13" t="n">
        <v>1</v>
      </c>
    </row>
    <row r="409" customFormat="false" ht="15" hidden="false" customHeight="false" outlineLevel="0" collapsed="false">
      <c r="A409" s="13" t="s">
        <v>840</v>
      </c>
      <c r="B409" s="13" t="s">
        <v>204</v>
      </c>
      <c r="C409" s="13"/>
      <c r="D409" s="13" t="n">
        <v>1</v>
      </c>
    </row>
    <row r="410" customFormat="false" ht="15" hidden="false" customHeight="false" outlineLevel="0" collapsed="false">
      <c r="A410" s="13" t="s">
        <v>841</v>
      </c>
      <c r="B410" s="13" t="s">
        <v>204</v>
      </c>
      <c r="C410" s="13"/>
      <c r="D410" s="13" t="n">
        <v>1</v>
      </c>
    </row>
    <row r="411" customFormat="false" ht="15" hidden="false" customHeight="false" outlineLevel="0" collapsed="false">
      <c r="A411" s="13" t="s">
        <v>204</v>
      </c>
      <c r="B411" s="13" t="s">
        <v>204</v>
      </c>
      <c r="C411" s="13"/>
      <c r="D411" s="13" t="n">
        <v>1</v>
      </c>
    </row>
    <row r="412" customFormat="false" ht="15" hidden="false" customHeight="false" outlineLevel="0" collapsed="false">
      <c r="A412" s="13" t="s">
        <v>303</v>
      </c>
      <c r="B412" s="13" t="s">
        <v>303</v>
      </c>
      <c r="C412" s="13"/>
      <c r="D412" s="13" t="n">
        <v>29</v>
      </c>
    </row>
    <row r="413" customFormat="false" ht="15" hidden="false" customHeight="false" outlineLevel="0" collapsed="false">
      <c r="A413" s="13" t="s">
        <v>842</v>
      </c>
      <c r="B413" s="13" t="s">
        <v>303</v>
      </c>
      <c r="C413" s="13"/>
      <c r="D413" s="13" t="n">
        <v>36</v>
      </c>
    </row>
    <row r="414" customFormat="false" ht="15" hidden="false" customHeight="false" outlineLevel="0" collapsed="false">
      <c r="A414" s="13" t="s">
        <v>843</v>
      </c>
      <c r="B414" s="13" t="s">
        <v>303</v>
      </c>
      <c r="C414" s="13" t="s">
        <v>519</v>
      </c>
      <c r="D414" s="13" t="n">
        <v>1</v>
      </c>
    </row>
    <row r="415" customFormat="false" ht="15" hidden="false" customHeight="false" outlineLevel="0" collapsed="false">
      <c r="A415" s="13" t="s">
        <v>844</v>
      </c>
      <c r="B415" s="13" t="s">
        <v>303</v>
      </c>
      <c r="C415" s="13" t="s">
        <v>519</v>
      </c>
      <c r="D415" s="13" t="n">
        <v>1</v>
      </c>
    </row>
    <row r="416" customFormat="false" ht="15" hidden="false" customHeight="false" outlineLevel="0" collapsed="false">
      <c r="A416" s="13" t="s">
        <v>313</v>
      </c>
      <c r="B416" s="13" t="s">
        <v>313</v>
      </c>
      <c r="C416" s="13"/>
      <c r="D416" s="13" t="n">
        <v>2</v>
      </c>
    </row>
    <row r="417" customFormat="false" ht="15" hidden="false" customHeight="false" outlineLevel="0" collapsed="false">
      <c r="A417" s="13" t="s">
        <v>845</v>
      </c>
      <c r="B417" s="13" t="s">
        <v>206</v>
      </c>
      <c r="C417" s="13"/>
      <c r="D417" s="13" t="n">
        <v>2</v>
      </c>
    </row>
    <row r="418" customFormat="false" ht="15" hidden="false" customHeight="false" outlineLevel="0" collapsed="false">
      <c r="A418" s="13" t="s">
        <v>846</v>
      </c>
      <c r="B418" s="13" t="s">
        <v>208</v>
      </c>
      <c r="C418" s="13"/>
      <c r="D418" s="13" t="n">
        <v>2</v>
      </c>
    </row>
    <row r="419" customFormat="false" ht="15" hidden="false" customHeight="false" outlineLevel="0" collapsed="false">
      <c r="A419" s="13" t="s">
        <v>847</v>
      </c>
      <c r="B419" s="13" t="s">
        <v>204</v>
      </c>
      <c r="C419" s="13"/>
      <c r="D419" s="13" t="n">
        <v>1</v>
      </c>
    </row>
    <row r="420" customFormat="false" ht="15" hidden="false" customHeight="false" outlineLevel="0" collapsed="false">
      <c r="A420" s="13" t="s">
        <v>848</v>
      </c>
      <c r="B420" s="13" t="s">
        <v>204</v>
      </c>
      <c r="C420" s="13"/>
      <c r="D420" s="13" t="n">
        <v>1</v>
      </c>
    </row>
    <row r="421" customFormat="false" ht="15" hidden="false" customHeight="false" outlineLevel="0" collapsed="false">
      <c r="A421" s="13" t="s">
        <v>849</v>
      </c>
      <c r="B421" s="13" t="s">
        <v>204</v>
      </c>
      <c r="C421" s="13"/>
      <c r="D421" s="13" t="n">
        <v>2</v>
      </c>
    </row>
    <row r="422" customFormat="false" ht="15" hidden="false" customHeight="false" outlineLevel="0" collapsed="false">
      <c r="A422" s="13" t="s">
        <v>850</v>
      </c>
      <c r="B422" s="13" t="s">
        <v>204</v>
      </c>
      <c r="C422" s="13"/>
      <c r="D422" s="13" t="n">
        <v>1</v>
      </c>
    </row>
    <row r="423" customFormat="false" ht="15" hidden="false" customHeight="false" outlineLevel="0" collapsed="false">
      <c r="A423" s="13" t="s">
        <v>851</v>
      </c>
      <c r="B423" s="13" t="s">
        <v>101</v>
      </c>
      <c r="C423" s="13"/>
      <c r="D423" s="13" t="n">
        <v>1</v>
      </c>
    </row>
    <row r="424" customFormat="false" ht="15" hidden="false" customHeight="false" outlineLevel="0" collapsed="false">
      <c r="A424" s="13" t="s">
        <v>852</v>
      </c>
      <c r="B424" s="13" t="s">
        <v>101</v>
      </c>
      <c r="C424" s="13"/>
      <c r="D424" s="13" t="n">
        <v>2</v>
      </c>
    </row>
    <row r="425" customFormat="false" ht="15" hidden="false" customHeight="false" outlineLevel="0" collapsed="false">
      <c r="A425" s="13" t="s">
        <v>853</v>
      </c>
      <c r="B425" s="13" t="s">
        <v>101</v>
      </c>
      <c r="C425" s="13"/>
      <c r="D425" s="13" t="n">
        <v>1</v>
      </c>
    </row>
    <row r="426" customFormat="false" ht="15" hidden="false" customHeight="false" outlineLevel="0" collapsed="false">
      <c r="A426" s="13" t="s">
        <v>854</v>
      </c>
      <c r="B426" s="13" t="s">
        <v>101</v>
      </c>
      <c r="C426" s="13"/>
      <c r="D426" s="13" t="n">
        <v>1</v>
      </c>
    </row>
    <row r="427" customFormat="false" ht="15" hidden="false" customHeight="false" outlineLevel="0" collapsed="false">
      <c r="A427" s="13" t="s">
        <v>855</v>
      </c>
      <c r="B427" s="13" t="s">
        <v>190</v>
      </c>
      <c r="C427" s="13"/>
      <c r="D427" s="13" t="n">
        <v>3</v>
      </c>
    </row>
    <row r="428" customFormat="false" ht="15" hidden="false" customHeight="false" outlineLevel="0" collapsed="false">
      <c r="A428" s="13" t="s">
        <v>856</v>
      </c>
      <c r="B428" s="13" t="s">
        <v>190</v>
      </c>
      <c r="C428" s="13"/>
      <c r="D428" s="13" t="n">
        <v>1</v>
      </c>
    </row>
    <row r="429" customFormat="false" ht="15" hidden="false" customHeight="false" outlineLevel="0" collapsed="false">
      <c r="A429" s="13" t="s">
        <v>857</v>
      </c>
      <c r="B429" s="13" t="s">
        <v>171</v>
      </c>
      <c r="C429" s="13"/>
      <c r="D429" s="13" t="n">
        <v>3</v>
      </c>
    </row>
    <row r="430" customFormat="false" ht="15" hidden="false" customHeight="false" outlineLevel="0" collapsed="false">
      <c r="A430" s="13" t="s">
        <v>858</v>
      </c>
      <c r="B430" s="13" t="s">
        <v>171</v>
      </c>
      <c r="C430" s="13"/>
      <c r="D430" s="13" t="n">
        <v>1</v>
      </c>
    </row>
    <row r="431" customFormat="false" ht="15" hidden="false" customHeight="false" outlineLevel="0" collapsed="false">
      <c r="A431" s="13" t="s">
        <v>859</v>
      </c>
      <c r="B431" s="13" t="s">
        <v>89</v>
      </c>
      <c r="C431" s="13"/>
      <c r="D431" s="13" t="n">
        <v>3</v>
      </c>
    </row>
    <row r="432" customFormat="false" ht="15" hidden="false" customHeight="false" outlineLevel="0" collapsed="false">
      <c r="A432" s="13" t="s">
        <v>860</v>
      </c>
      <c r="B432" s="13" t="s">
        <v>89</v>
      </c>
      <c r="C432" s="13"/>
      <c r="D432" s="13" t="n">
        <v>1</v>
      </c>
    </row>
    <row r="433" customFormat="false" ht="15" hidden="false" customHeight="false" outlineLevel="0" collapsed="false">
      <c r="A433" s="13" t="s">
        <v>861</v>
      </c>
      <c r="B433" s="13" t="s">
        <v>186</v>
      </c>
      <c r="C433" s="13"/>
      <c r="D433" s="13" t="n">
        <v>1</v>
      </c>
    </row>
    <row r="434" customFormat="false" ht="15" hidden="false" customHeight="false" outlineLevel="0" collapsed="false">
      <c r="A434" s="13" t="s">
        <v>862</v>
      </c>
      <c r="B434" s="13" t="s">
        <v>186</v>
      </c>
      <c r="C434" s="13"/>
      <c r="D434" s="13" t="n">
        <v>2</v>
      </c>
    </row>
    <row r="435" customFormat="false" ht="15" hidden="false" customHeight="false" outlineLevel="0" collapsed="false">
      <c r="A435" s="13" t="s">
        <v>863</v>
      </c>
      <c r="B435" s="13" t="s">
        <v>186</v>
      </c>
      <c r="C435" s="13"/>
      <c r="D435" s="13" t="n">
        <v>1</v>
      </c>
    </row>
    <row r="436" customFormat="false" ht="15" hidden="false" customHeight="false" outlineLevel="0" collapsed="false">
      <c r="A436" s="13" t="s">
        <v>864</v>
      </c>
      <c r="B436" s="13" t="s">
        <v>186</v>
      </c>
      <c r="C436" s="13"/>
      <c r="D436" s="13" t="n">
        <v>1</v>
      </c>
    </row>
    <row r="437" customFormat="false" ht="15" hidden="false" customHeight="false" outlineLevel="0" collapsed="false">
      <c r="A437" s="13" t="s">
        <v>865</v>
      </c>
      <c r="B437" s="13" t="s">
        <v>81</v>
      </c>
      <c r="C437" s="13"/>
      <c r="D437" s="13" t="n">
        <v>2</v>
      </c>
    </row>
    <row r="438" customFormat="false" ht="15" hidden="false" customHeight="false" outlineLevel="0" collapsed="false">
      <c r="A438" s="13" t="s">
        <v>866</v>
      </c>
      <c r="B438" s="13" t="s">
        <v>81</v>
      </c>
      <c r="C438" s="13"/>
      <c r="D438" s="13" t="n">
        <v>1</v>
      </c>
    </row>
    <row r="439" customFormat="false" ht="15" hidden="false" customHeight="false" outlineLevel="0" collapsed="false">
      <c r="A439" s="13" t="s">
        <v>867</v>
      </c>
      <c r="B439" s="13" t="s">
        <v>145</v>
      </c>
      <c r="C439" s="13"/>
      <c r="D439" s="13" t="n">
        <v>2</v>
      </c>
    </row>
    <row r="440" customFormat="false" ht="15" hidden="false" customHeight="false" outlineLevel="0" collapsed="false">
      <c r="A440" s="13" t="s">
        <v>868</v>
      </c>
      <c r="B440" s="13" t="s">
        <v>128</v>
      </c>
      <c r="C440" s="13"/>
      <c r="D440" s="13" t="n">
        <v>2</v>
      </c>
    </row>
    <row r="441" customFormat="false" ht="15" hidden="false" customHeight="false" outlineLevel="0" collapsed="false">
      <c r="A441" s="13" t="s">
        <v>869</v>
      </c>
      <c r="B441" s="13" t="s">
        <v>128</v>
      </c>
      <c r="C441" s="13"/>
      <c r="D441" s="13" t="n">
        <v>1</v>
      </c>
    </row>
    <row r="442" customFormat="false" ht="15" hidden="false" customHeight="false" outlineLevel="0" collapsed="false">
      <c r="A442" s="13" t="s">
        <v>870</v>
      </c>
      <c r="B442" s="13" t="s">
        <v>74</v>
      </c>
      <c r="C442" s="13"/>
      <c r="D442" s="13" t="n">
        <v>2</v>
      </c>
    </row>
    <row r="443" customFormat="false" ht="15" hidden="false" customHeight="false" outlineLevel="0" collapsed="false">
      <c r="A443" s="13" t="s">
        <v>871</v>
      </c>
      <c r="B443" s="13" t="s">
        <v>74</v>
      </c>
      <c r="C443" s="13"/>
      <c r="D443" s="13" t="n">
        <v>1</v>
      </c>
    </row>
    <row r="444" customFormat="false" ht="15" hidden="false" customHeight="false" outlineLevel="0" collapsed="false">
      <c r="A444" s="13" t="s">
        <v>210</v>
      </c>
      <c r="B444" s="13" t="s">
        <v>210</v>
      </c>
      <c r="C444" s="13"/>
      <c r="D444" s="13" t="n">
        <v>2</v>
      </c>
    </row>
    <row r="445" customFormat="false" ht="15" hidden="false" customHeight="false" outlineLevel="0" collapsed="false">
      <c r="A445" s="13" t="s">
        <v>872</v>
      </c>
      <c r="B445" s="13" t="s">
        <v>210</v>
      </c>
      <c r="C445" s="13"/>
      <c r="D445" s="13" t="n">
        <v>1</v>
      </c>
    </row>
    <row r="446" customFormat="false" ht="15" hidden="false" customHeight="false" outlineLevel="0" collapsed="false">
      <c r="A446" s="13" t="s">
        <v>873</v>
      </c>
      <c r="B446" s="13" t="s">
        <v>210</v>
      </c>
      <c r="C446" s="13"/>
      <c r="D446" s="13" t="n">
        <v>1</v>
      </c>
    </row>
    <row r="447" customFormat="false" ht="15" hidden="false" customHeight="false" outlineLevel="0" collapsed="false">
      <c r="A447" s="13" t="s">
        <v>874</v>
      </c>
      <c r="B447" s="13" t="s">
        <v>111</v>
      </c>
      <c r="C447" s="13"/>
      <c r="D447" s="13" t="n">
        <v>2</v>
      </c>
    </row>
    <row r="448" customFormat="false" ht="15" hidden="false" customHeight="false" outlineLevel="0" collapsed="false">
      <c r="A448" s="13" t="s">
        <v>212</v>
      </c>
      <c r="B448" s="13" t="s">
        <v>212</v>
      </c>
      <c r="C448" s="13"/>
      <c r="D448" s="13" t="n">
        <v>1</v>
      </c>
    </row>
    <row r="449" customFormat="false" ht="15" hidden="false" customHeight="false" outlineLevel="0" collapsed="false">
      <c r="A449" s="13" t="s">
        <v>342</v>
      </c>
      <c r="B449" s="13" t="s">
        <v>342</v>
      </c>
      <c r="C449" s="13"/>
      <c r="D449" s="13" t="n">
        <v>45</v>
      </c>
    </row>
    <row r="450" customFormat="false" ht="15" hidden="false" customHeight="false" outlineLevel="0" collapsed="false">
      <c r="A450" s="13" t="s">
        <v>875</v>
      </c>
      <c r="B450" s="13" t="s">
        <v>342</v>
      </c>
      <c r="C450" s="13"/>
      <c r="D450" s="13" t="n">
        <v>2</v>
      </c>
    </row>
    <row r="451" customFormat="false" ht="15" hidden="false" customHeight="false" outlineLevel="0" collapsed="false">
      <c r="A451" s="13" t="s">
        <v>876</v>
      </c>
      <c r="B451" s="13" t="s">
        <v>342</v>
      </c>
      <c r="C451" s="13" t="s">
        <v>491</v>
      </c>
      <c r="D451" s="13" t="n">
        <v>3</v>
      </c>
    </row>
    <row r="452" customFormat="false" ht="15" hidden="false" customHeight="false" outlineLevel="0" collapsed="false">
      <c r="A452" s="13" t="s">
        <v>877</v>
      </c>
      <c r="B452" s="13" t="s">
        <v>342</v>
      </c>
      <c r="C452" s="13" t="s">
        <v>494</v>
      </c>
      <c r="D452" s="13" t="n">
        <v>5</v>
      </c>
    </row>
    <row r="453" customFormat="false" ht="15" hidden="false" customHeight="false" outlineLevel="0" collapsed="false">
      <c r="A453" s="13" t="s">
        <v>344</v>
      </c>
      <c r="B453" s="13" t="s">
        <v>344</v>
      </c>
      <c r="C453" s="13"/>
      <c r="D453" s="13" t="n">
        <v>1</v>
      </c>
    </row>
    <row r="454" customFormat="false" ht="15" hidden="false" customHeight="false" outlineLevel="0" collapsed="false">
      <c r="A454" s="13" t="s">
        <v>878</v>
      </c>
      <c r="B454" s="13" t="s">
        <v>252</v>
      </c>
      <c r="C454" s="13"/>
      <c r="D454" s="13" t="n">
        <v>1</v>
      </c>
    </row>
    <row r="455" customFormat="false" ht="15" hidden="false" customHeight="false" outlineLevel="0" collapsed="false">
      <c r="A455" s="13" t="s">
        <v>879</v>
      </c>
      <c r="B455" s="13" t="s">
        <v>252</v>
      </c>
      <c r="C455" s="13"/>
      <c r="D455" s="13" t="n">
        <v>7</v>
      </c>
    </row>
    <row r="456" customFormat="false" ht="15" hidden="false" customHeight="false" outlineLevel="0" collapsed="false">
      <c r="A456" s="13" t="s">
        <v>880</v>
      </c>
      <c r="B456" s="13" t="s">
        <v>252</v>
      </c>
      <c r="C456" s="13"/>
      <c r="D456" s="13" t="n">
        <v>3</v>
      </c>
    </row>
    <row r="457" customFormat="false" ht="15" hidden="false" customHeight="false" outlineLevel="0" collapsed="false">
      <c r="A457" s="13" t="s">
        <v>881</v>
      </c>
      <c r="B457" s="13" t="s">
        <v>214</v>
      </c>
      <c r="C457" s="13"/>
      <c r="D457" s="13" t="n">
        <v>6</v>
      </c>
    </row>
    <row r="458" customFormat="false" ht="15" hidden="false" customHeight="false" outlineLevel="0" collapsed="false">
      <c r="A458" s="13" t="s">
        <v>882</v>
      </c>
      <c r="B458" s="13" t="s">
        <v>214</v>
      </c>
      <c r="C458" s="13"/>
      <c r="D458" s="13" t="n">
        <v>2</v>
      </c>
    </row>
    <row r="459" customFormat="false" ht="15" hidden="false" customHeight="false" outlineLevel="0" collapsed="false">
      <c r="A459" s="13" t="s">
        <v>883</v>
      </c>
      <c r="B459" s="13" t="s">
        <v>214</v>
      </c>
      <c r="C459" s="13"/>
      <c r="D459" s="13" t="n">
        <v>1</v>
      </c>
    </row>
    <row r="460" customFormat="false" ht="15" hidden="false" customHeight="false" outlineLevel="0" collapsed="false">
      <c r="A460" s="13" t="s">
        <v>884</v>
      </c>
      <c r="B460" s="13" t="s">
        <v>214</v>
      </c>
      <c r="C460" s="13"/>
      <c r="D460" s="13" t="n">
        <v>1</v>
      </c>
    </row>
  </sheetData>
  <autoFilter ref="A1:D4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2026-10-05T11:03:34Z</dcterms:created>
  <dc:creator>openpyxl</dc:creator>
  <dc:description/>
  <dc:language>en-US</dc:language>
  <cp:lastModifiedBy/>
  <dcterms:modified xsi:type="dcterms:W3CDTF">2026-10-05T11:03:39Z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